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/>
  <xr:revisionPtr revIDLastSave="0" documentId="8_{61E61B96-71A2-4A50-95B9-7B42868594D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结论【关键目标】" sheetId="7" r:id="rId1"/>
    <sheet name="发电量计算【计算逻辑页】" sheetId="1" r:id="rId2"/>
    <sheet name="光储关键数据【关键参数】" sheetId="2" r:id="rId3"/>
    <sheet name="电力数据图【草稿页】" sheetId="12" r:id="rId4"/>
    <sheet name="用电实时情况【草稿页】" sheetId="13" r:id="rId5"/>
    <sheet name="耗电量关键数据" sheetId="4" state="hidden" r:id="rId6"/>
    <sheet name="电气设备逐时使用率计算" sheetId="5" state="hidden" r:id="rId7"/>
    <sheet name="灯光逐时使用率计算" sheetId="6" state="hidden" r:id="rId8"/>
    <sheet name="说明" sheetId="3" state="hidden" r:id="rId9"/>
    <sheet name="策略1" sheetId="8" state="hidden" r:id="rId10"/>
  </sheets>
  <definedNames>
    <definedName name="_xlnm._FilterDatabase" localSheetId="9" hidden="1">策略1!$A$25:$A$25</definedName>
    <definedName name="_xlnm._FilterDatabase" localSheetId="1" hidden="1">发电量计算【计算逻辑页】!$A$1:$AD$8763</definedName>
    <definedName name="北京_北京" localSheetId="1">发电量计算【计算逻辑页】!$B$1:$F$8756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4" i="7" l="1"/>
  <c r="K7" i="1"/>
  <c r="C29" i="7"/>
  <c r="Q3" i="1"/>
  <c r="Q4" i="1"/>
  <c r="Q5" i="1"/>
  <c r="Q6" i="1"/>
  <c r="Q7" i="1"/>
  <c r="Q8" i="1"/>
  <c r="Q9" i="1"/>
  <c r="Q10" i="1"/>
  <c r="Q11" i="1"/>
  <c r="Q17" i="1"/>
  <c r="Q18" i="1"/>
  <c r="Q19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41" i="1"/>
  <c r="Q42" i="1"/>
  <c r="Q43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5" i="1"/>
  <c r="Q66" i="1"/>
  <c r="Q67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9" i="1"/>
  <c r="Q90" i="1"/>
  <c r="Q91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13" i="1"/>
  <c r="Q114" i="1"/>
  <c r="Q115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7" i="1"/>
  <c r="Q138" i="1"/>
  <c r="Q139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61" i="1"/>
  <c r="Q162" i="1"/>
  <c r="Q163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5" i="1"/>
  <c r="Q186" i="1"/>
  <c r="Q187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9" i="1"/>
  <c r="Q210" i="1"/>
  <c r="Q211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33" i="1"/>
  <c r="Q234" i="1"/>
  <c r="Q235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7" i="1"/>
  <c r="Q258" i="1"/>
  <c r="Q259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81" i="1"/>
  <c r="Q282" i="1"/>
  <c r="Q283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5" i="1"/>
  <c r="Q306" i="1"/>
  <c r="Q307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9" i="1"/>
  <c r="Q330" i="1"/>
  <c r="Q331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53" i="1"/>
  <c r="Q354" i="1"/>
  <c r="Q355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7" i="1"/>
  <c r="Q378" i="1"/>
  <c r="Q379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401" i="1"/>
  <c r="Q402" i="1"/>
  <c r="Q403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5" i="1"/>
  <c r="Q426" i="1"/>
  <c r="Q427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9" i="1"/>
  <c r="Q450" i="1"/>
  <c r="Q451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73" i="1"/>
  <c r="Q474" i="1"/>
  <c r="Q475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7" i="1"/>
  <c r="Q498" i="1"/>
  <c r="Q499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21" i="1"/>
  <c r="Q522" i="1"/>
  <c r="Q523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5" i="1"/>
  <c r="Q546" i="1"/>
  <c r="Q547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9" i="1"/>
  <c r="Q570" i="1"/>
  <c r="Q571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93" i="1"/>
  <c r="Q594" i="1"/>
  <c r="Q595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7" i="1"/>
  <c r="Q618" i="1"/>
  <c r="Q619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41" i="1"/>
  <c r="Q642" i="1"/>
  <c r="Q643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5" i="1"/>
  <c r="Q666" i="1"/>
  <c r="Q667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9" i="1"/>
  <c r="Q690" i="1"/>
  <c r="Q691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13" i="1"/>
  <c r="Q714" i="1"/>
  <c r="Q715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7" i="1"/>
  <c r="Q738" i="1"/>
  <c r="Q739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61" i="1"/>
  <c r="Q762" i="1"/>
  <c r="Q763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5" i="1"/>
  <c r="Q786" i="1"/>
  <c r="Q787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9" i="1"/>
  <c r="Q810" i="1"/>
  <c r="Q811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33" i="1"/>
  <c r="Q834" i="1"/>
  <c r="Q835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7" i="1"/>
  <c r="Q858" i="1"/>
  <c r="Q859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81" i="1"/>
  <c r="Q882" i="1"/>
  <c r="Q883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5" i="1"/>
  <c r="Q906" i="1"/>
  <c r="Q907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9" i="1"/>
  <c r="Q930" i="1"/>
  <c r="Q931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53" i="1"/>
  <c r="Q954" i="1"/>
  <c r="Q955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7" i="1"/>
  <c r="Q978" i="1"/>
  <c r="Q979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1001" i="1"/>
  <c r="Q1002" i="1"/>
  <c r="Q1003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5" i="1"/>
  <c r="Q1026" i="1"/>
  <c r="Q1027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9" i="1"/>
  <c r="Q1050" i="1"/>
  <c r="Q1051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73" i="1"/>
  <c r="Q1074" i="1"/>
  <c r="Q1075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7" i="1"/>
  <c r="Q1098" i="1"/>
  <c r="Q1099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21" i="1"/>
  <c r="Q1122" i="1"/>
  <c r="Q1123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5" i="1"/>
  <c r="Q1146" i="1"/>
  <c r="Q1147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9" i="1"/>
  <c r="Q1170" i="1"/>
  <c r="Q1171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93" i="1"/>
  <c r="Q1194" i="1"/>
  <c r="Q1195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7" i="1"/>
  <c r="Q1218" i="1"/>
  <c r="Q1219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41" i="1"/>
  <c r="Q1242" i="1"/>
  <c r="Q1243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5" i="1"/>
  <c r="Q1266" i="1"/>
  <c r="Q1267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9" i="1"/>
  <c r="Q1290" i="1"/>
  <c r="Q1291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13" i="1"/>
  <c r="Q1314" i="1"/>
  <c r="Q1315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7" i="1"/>
  <c r="Q1338" i="1"/>
  <c r="Q1339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61" i="1"/>
  <c r="Q1362" i="1"/>
  <c r="Q1363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5" i="1"/>
  <c r="Q1386" i="1"/>
  <c r="Q1387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9" i="1"/>
  <c r="Q1410" i="1"/>
  <c r="Q1411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33" i="1"/>
  <c r="Q1434" i="1"/>
  <c r="Q1435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7" i="1"/>
  <c r="Q1458" i="1"/>
  <c r="Q1459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81" i="1"/>
  <c r="Q1482" i="1"/>
  <c r="Q1483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5" i="1"/>
  <c r="Q1506" i="1"/>
  <c r="Q1507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9" i="1"/>
  <c r="Q1530" i="1"/>
  <c r="Q1531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53" i="1"/>
  <c r="Q1554" i="1"/>
  <c r="Q1555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7" i="1"/>
  <c r="Q1578" i="1"/>
  <c r="Q1579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601" i="1"/>
  <c r="Q1602" i="1"/>
  <c r="Q1603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5" i="1"/>
  <c r="Q1626" i="1"/>
  <c r="Q1627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9" i="1"/>
  <c r="Q1650" i="1"/>
  <c r="Q1651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73" i="1"/>
  <c r="Q1674" i="1"/>
  <c r="Q1675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7" i="1"/>
  <c r="Q1698" i="1"/>
  <c r="Q1699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21" i="1"/>
  <c r="Q1722" i="1"/>
  <c r="Q1723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5" i="1"/>
  <c r="Q1746" i="1"/>
  <c r="Q1747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9" i="1"/>
  <c r="Q1770" i="1"/>
  <c r="Q1771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93" i="1"/>
  <c r="Q1794" i="1"/>
  <c r="Q1795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7" i="1"/>
  <c r="Q1818" i="1"/>
  <c r="Q1819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41" i="1"/>
  <c r="Q1842" i="1"/>
  <c r="Q1843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5" i="1"/>
  <c r="Q1866" i="1"/>
  <c r="Q1867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9" i="1"/>
  <c r="Q1890" i="1"/>
  <c r="Q1891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13" i="1"/>
  <c r="Q1914" i="1"/>
  <c r="Q1915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7" i="1"/>
  <c r="Q1938" i="1"/>
  <c r="Q1939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61" i="1"/>
  <c r="Q1962" i="1"/>
  <c r="Q1963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5" i="1"/>
  <c r="Q1986" i="1"/>
  <c r="Q1987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9" i="1"/>
  <c r="Q2010" i="1"/>
  <c r="Q2011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33" i="1"/>
  <c r="Q2034" i="1"/>
  <c r="Q2035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7" i="1"/>
  <c r="Q2058" i="1"/>
  <c r="Q2059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81" i="1"/>
  <c r="Q2082" i="1"/>
  <c r="Q2083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5" i="1"/>
  <c r="Q2106" i="1"/>
  <c r="Q2107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9" i="1"/>
  <c r="Q2130" i="1"/>
  <c r="Q2131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53" i="1"/>
  <c r="Q2154" i="1"/>
  <c r="Q2155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7" i="1"/>
  <c r="Q2178" i="1"/>
  <c r="Q2179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201" i="1"/>
  <c r="Q2202" i="1"/>
  <c r="Q2203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5" i="1"/>
  <c r="Q2226" i="1"/>
  <c r="Q2227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9" i="1"/>
  <c r="Q2250" i="1"/>
  <c r="Q2251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73" i="1"/>
  <c r="Q2274" i="1"/>
  <c r="Q2275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7" i="1"/>
  <c r="Q2298" i="1"/>
  <c r="Q2299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21" i="1"/>
  <c r="Q2322" i="1"/>
  <c r="Q2323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5" i="1"/>
  <c r="Q2346" i="1"/>
  <c r="Q2347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9" i="1"/>
  <c r="Q2370" i="1"/>
  <c r="Q2371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93" i="1"/>
  <c r="Q2394" i="1"/>
  <c r="Q2395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7" i="1"/>
  <c r="Q2418" i="1"/>
  <c r="Q2419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41" i="1"/>
  <c r="Q2442" i="1"/>
  <c r="Q2443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5" i="1"/>
  <c r="Q2466" i="1"/>
  <c r="Q2467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9" i="1"/>
  <c r="Q2490" i="1"/>
  <c r="Q2491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13" i="1"/>
  <c r="Q2514" i="1"/>
  <c r="Q2515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7" i="1"/>
  <c r="Q2538" i="1"/>
  <c r="Q2539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61" i="1"/>
  <c r="Q2562" i="1"/>
  <c r="Q2563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5" i="1"/>
  <c r="Q2586" i="1"/>
  <c r="Q2587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9" i="1"/>
  <c r="Q2610" i="1"/>
  <c r="Q2611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33" i="1"/>
  <c r="Q2634" i="1"/>
  <c r="Q2635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7" i="1"/>
  <c r="Q2658" i="1"/>
  <c r="Q2659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81" i="1"/>
  <c r="Q2682" i="1"/>
  <c r="Q2683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5" i="1"/>
  <c r="Q2706" i="1"/>
  <c r="Q2707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9" i="1"/>
  <c r="Q2730" i="1"/>
  <c r="Q2731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53" i="1"/>
  <c r="Q2754" i="1"/>
  <c r="Q2755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7" i="1"/>
  <c r="Q2778" i="1"/>
  <c r="Q2779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801" i="1"/>
  <c r="Q2802" i="1"/>
  <c r="Q2803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5" i="1"/>
  <c r="Q2826" i="1"/>
  <c r="Q2827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9" i="1"/>
  <c r="Q2850" i="1"/>
  <c r="Q2851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73" i="1"/>
  <c r="Q2874" i="1"/>
  <c r="Q2875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7" i="1"/>
  <c r="Q2898" i="1"/>
  <c r="Q2899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21" i="1"/>
  <c r="Q2922" i="1"/>
  <c r="Q2923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5" i="1"/>
  <c r="Q2946" i="1"/>
  <c r="Q2947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9" i="1"/>
  <c r="Q2970" i="1"/>
  <c r="Q2971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93" i="1"/>
  <c r="Q2994" i="1"/>
  <c r="Q2995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7" i="1"/>
  <c r="Q3018" i="1"/>
  <c r="Q3019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41" i="1"/>
  <c r="Q3042" i="1"/>
  <c r="Q3043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5" i="1"/>
  <c r="Q3066" i="1"/>
  <c r="Q3067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9" i="1"/>
  <c r="Q3090" i="1"/>
  <c r="Q3091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13" i="1"/>
  <c r="Q3114" i="1"/>
  <c r="Q3115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7" i="1"/>
  <c r="Q3138" i="1"/>
  <c r="Q3139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61" i="1"/>
  <c r="Q3162" i="1"/>
  <c r="Q3163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5" i="1"/>
  <c r="Q3186" i="1"/>
  <c r="Q3187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9" i="1"/>
  <c r="Q3210" i="1"/>
  <c r="Q3211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33" i="1"/>
  <c r="Q3234" i="1"/>
  <c r="Q3235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7" i="1"/>
  <c r="Q3258" i="1"/>
  <c r="Q3259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81" i="1"/>
  <c r="Q3282" i="1"/>
  <c r="Q3283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5" i="1"/>
  <c r="Q3306" i="1"/>
  <c r="Q3307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9" i="1"/>
  <c r="Q3330" i="1"/>
  <c r="Q3331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53" i="1"/>
  <c r="Q3354" i="1"/>
  <c r="Q3355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7" i="1"/>
  <c r="Q3378" i="1"/>
  <c r="Q3379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401" i="1"/>
  <c r="Q3402" i="1"/>
  <c r="Q3403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5" i="1"/>
  <c r="Q3426" i="1"/>
  <c r="Q3427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9" i="1"/>
  <c r="Q3450" i="1"/>
  <c r="Q3451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73" i="1"/>
  <c r="Q3474" i="1"/>
  <c r="Q3475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7" i="1"/>
  <c r="Q3498" i="1"/>
  <c r="Q3499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21" i="1"/>
  <c r="Q3522" i="1"/>
  <c r="Q3523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5" i="1"/>
  <c r="Q3546" i="1"/>
  <c r="Q3547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9" i="1"/>
  <c r="Q3570" i="1"/>
  <c r="Q3571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93" i="1"/>
  <c r="Q3594" i="1"/>
  <c r="Q3595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7" i="1"/>
  <c r="Q3618" i="1"/>
  <c r="Q3619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41" i="1"/>
  <c r="Q3642" i="1"/>
  <c r="Q3643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5" i="1"/>
  <c r="Q3666" i="1"/>
  <c r="Q3667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9" i="1"/>
  <c r="Q3690" i="1"/>
  <c r="Q3691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13" i="1"/>
  <c r="Q3714" i="1"/>
  <c r="Q3715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7" i="1"/>
  <c r="Q3738" i="1"/>
  <c r="Q3739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61" i="1"/>
  <c r="Q3762" i="1"/>
  <c r="Q3763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5" i="1"/>
  <c r="Q3786" i="1"/>
  <c r="Q3787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9" i="1"/>
  <c r="Q3810" i="1"/>
  <c r="Q3811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33" i="1"/>
  <c r="Q3834" i="1"/>
  <c r="Q3835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7" i="1"/>
  <c r="Q3858" i="1"/>
  <c r="Q3859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81" i="1"/>
  <c r="Q3882" i="1"/>
  <c r="Q3883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5" i="1"/>
  <c r="Q3906" i="1"/>
  <c r="Q3907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9" i="1"/>
  <c r="Q3930" i="1"/>
  <c r="Q3931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53" i="1"/>
  <c r="Q3954" i="1"/>
  <c r="Q3955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7" i="1"/>
  <c r="Q3978" i="1"/>
  <c r="Q3979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4001" i="1"/>
  <c r="Q4002" i="1"/>
  <c r="Q4003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5" i="1"/>
  <c r="Q4026" i="1"/>
  <c r="Q4027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9" i="1"/>
  <c r="Q4050" i="1"/>
  <c r="Q4051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73" i="1"/>
  <c r="Q4074" i="1"/>
  <c r="Q4075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7" i="1"/>
  <c r="Q4098" i="1"/>
  <c r="Q4099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21" i="1"/>
  <c r="Q4122" i="1"/>
  <c r="Q4123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5" i="1"/>
  <c r="Q4146" i="1"/>
  <c r="Q4147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9" i="1"/>
  <c r="Q4170" i="1"/>
  <c r="Q4171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93" i="1"/>
  <c r="Q4194" i="1"/>
  <c r="Q4195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7" i="1"/>
  <c r="Q4218" i="1"/>
  <c r="Q4219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41" i="1"/>
  <c r="Q4242" i="1"/>
  <c r="Q4243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5" i="1"/>
  <c r="Q4266" i="1"/>
  <c r="Q4267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9" i="1"/>
  <c r="Q4290" i="1"/>
  <c r="Q4291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13" i="1"/>
  <c r="Q4314" i="1"/>
  <c r="Q4315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7" i="1"/>
  <c r="Q4338" i="1"/>
  <c r="Q4339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62" i="1"/>
  <c r="Q4363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6" i="1"/>
  <c r="Q4387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10" i="1"/>
  <c r="Q4411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34" i="1"/>
  <c r="Q4435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8" i="1"/>
  <c r="Q4459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82" i="1"/>
  <c r="Q4483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6" i="1"/>
  <c r="Q4507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30" i="1"/>
  <c r="Q4531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54" i="1"/>
  <c r="Q4555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8" i="1"/>
  <c r="Q4579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602" i="1"/>
  <c r="Q4603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6" i="1"/>
  <c r="Q4627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50" i="1"/>
  <c r="Q4651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74" i="1"/>
  <c r="Q4675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8" i="1"/>
  <c r="Q4699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22" i="1"/>
  <c r="Q4723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6" i="1"/>
  <c r="Q4747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70" i="1"/>
  <c r="Q4771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94" i="1"/>
  <c r="Q4795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8" i="1"/>
  <c r="Q4819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42" i="1"/>
  <c r="Q4843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6" i="1"/>
  <c r="Q4867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90" i="1"/>
  <c r="Q4891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14" i="1"/>
  <c r="Q4915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8" i="1"/>
  <c r="Q4939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62" i="1"/>
  <c r="Q4963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6" i="1"/>
  <c r="Q4987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10" i="1"/>
  <c r="Q5011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34" i="1"/>
  <c r="Q5035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8" i="1"/>
  <c r="Q5059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82" i="1"/>
  <c r="Q5083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6" i="1"/>
  <c r="Q5107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30" i="1"/>
  <c r="Q5131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54" i="1"/>
  <c r="Q5155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8" i="1"/>
  <c r="Q5179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202" i="1"/>
  <c r="Q5203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6" i="1"/>
  <c r="Q5227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50" i="1"/>
  <c r="Q5251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74" i="1"/>
  <c r="Q5275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8" i="1"/>
  <c r="Q5299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22" i="1"/>
  <c r="Q5323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6" i="1"/>
  <c r="Q5347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70" i="1"/>
  <c r="Q5371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94" i="1"/>
  <c r="Q5395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8" i="1"/>
  <c r="Q5419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42" i="1"/>
  <c r="Q5443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6" i="1"/>
  <c r="Q5467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90" i="1"/>
  <c r="Q5491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14" i="1"/>
  <c r="Q5515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8" i="1"/>
  <c r="Q5539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62" i="1"/>
  <c r="Q5563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6" i="1"/>
  <c r="Q5587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10" i="1"/>
  <c r="Q5611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34" i="1"/>
  <c r="Q5635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8" i="1"/>
  <c r="Q5659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82" i="1"/>
  <c r="Q5683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6" i="1"/>
  <c r="Q5707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30" i="1"/>
  <c r="Q5731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54" i="1"/>
  <c r="Q5755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8" i="1"/>
  <c r="Q5779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802" i="1"/>
  <c r="Q5803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6" i="1"/>
  <c r="Q5827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9" i="1"/>
  <c r="Q5850" i="1"/>
  <c r="Q5851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73" i="1"/>
  <c r="Q5874" i="1"/>
  <c r="Q5875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7" i="1"/>
  <c r="Q5898" i="1"/>
  <c r="Q5899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21" i="1"/>
  <c r="Q5922" i="1"/>
  <c r="Q5923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5" i="1"/>
  <c r="Q5946" i="1"/>
  <c r="Q5947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9" i="1"/>
  <c r="Q5970" i="1"/>
  <c r="Q5971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93" i="1"/>
  <c r="Q5994" i="1"/>
  <c r="Q5995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7" i="1"/>
  <c r="Q6018" i="1"/>
  <c r="Q6019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41" i="1"/>
  <c r="Q6042" i="1"/>
  <c r="Q6043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5" i="1"/>
  <c r="Q6066" i="1"/>
  <c r="Q6067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9" i="1"/>
  <c r="Q6090" i="1"/>
  <c r="Q6091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13" i="1"/>
  <c r="Q6114" i="1"/>
  <c r="Q6115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7" i="1"/>
  <c r="Q6138" i="1"/>
  <c r="Q6139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61" i="1"/>
  <c r="Q6162" i="1"/>
  <c r="Q6163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5" i="1"/>
  <c r="Q6186" i="1"/>
  <c r="Q6187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9" i="1"/>
  <c r="Q6210" i="1"/>
  <c r="Q6211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33" i="1"/>
  <c r="Q6234" i="1"/>
  <c r="Q6235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7" i="1"/>
  <c r="Q6258" i="1"/>
  <c r="Q6259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81" i="1"/>
  <c r="Q6282" i="1"/>
  <c r="Q6283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5" i="1"/>
  <c r="Q6306" i="1"/>
  <c r="Q6307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9" i="1"/>
  <c r="Q6330" i="1"/>
  <c r="Q6331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53" i="1"/>
  <c r="Q6354" i="1"/>
  <c r="Q6355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7" i="1"/>
  <c r="Q6378" i="1"/>
  <c r="Q6379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401" i="1"/>
  <c r="Q6402" i="1"/>
  <c r="Q6403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5" i="1"/>
  <c r="Q6426" i="1"/>
  <c r="Q6427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9" i="1"/>
  <c r="Q6450" i="1"/>
  <c r="Q6451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73" i="1"/>
  <c r="Q6474" i="1"/>
  <c r="Q6475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7" i="1"/>
  <c r="Q6498" i="1"/>
  <c r="Q6499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21" i="1"/>
  <c r="Q6522" i="1"/>
  <c r="Q6523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5" i="1"/>
  <c r="Q6546" i="1"/>
  <c r="Q6547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9" i="1"/>
  <c r="Q6570" i="1"/>
  <c r="Q6571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93" i="1"/>
  <c r="Q6594" i="1"/>
  <c r="Q6595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7" i="1"/>
  <c r="Q6618" i="1"/>
  <c r="Q6619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41" i="1"/>
  <c r="Q6642" i="1"/>
  <c r="Q6643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5" i="1"/>
  <c r="Q6666" i="1"/>
  <c r="Q6667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9" i="1"/>
  <c r="Q6690" i="1"/>
  <c r="Q6691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13" i="1"/>
  <c r="Q6714" i="1"/>
  <c r="Q6715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7" i="1"/>
  <c r="Q6738" i="1"/>
  <c r="Q6739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61" i="1"/>
  <c r="Q6762" i="1"/>
  <c r="Q6763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5" i="1"/>
  <c r="Q6786" i="1"/>
  <c r="Q6787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9" i="1"/>
  <c r="Q6810" i="1"/>
  <c r="Q6811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33" i="1"/>
  <c r="Q6834" i="1"/>
  <c r="Q6835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7" i="1"/>
  <c r="Q6858" i="1"/>
  <c r="Q6859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81" i="1"/>
  <c r="Q6882" i="1"/>
  <c r="Q6883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5" i="1"/>
  <c r="Q6906" i="1"/>
  <c r="Q6907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9" i="1"/>
  <c r="Q6930" i="1"/>
  <c r="Q6931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53" i="1"/>
  <c r="Q6954" i="1"/>
  <c r="Q6955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7" i="1"/>
  <c r="Q6978" i="1"/>
  <c r="Q6979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7001" i="1"/>
  <c r="Q7002" i="1"/>
  <c r="Q7003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5" i="1"/>
  <c r="Q7026" i="1"/>
  <c r="Q7027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9" i="1"/>
  <c r="Q7050" i="1"/>
  <c r="Q7051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73" i="1"/>
  <c r="Q7074" i="1"/>
  <c r="Q7075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7" i="1"/>
  <c r="Q7098" i="1"/>
  <c r="Q7099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21" i="1"/>
  <c r="Q7122" i="1"/>
  <c r="Q7123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5" i="1"/>
  <c r="Q7146" i="1"/>
  <c r="Q7147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9" i="1"/>
  <c r="Q7170" i="1"/>
  <c r="Q7171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93" i="1"/>
  <c r="Q7194" i="1"/>
  <c r="Q7195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7" i="1"/>
  <c r="Q7218" i="1"/>
  <c r="Q7219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41" i="1"/>
  <c r="Q7242" i="1"/>
  <c r="Q7243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5" i="1"/>
  <c r="Q7266" i="1"/>
  <c r="Q7267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9" i="1"/>
  <c r="Q7290" i="1"/>
  <c r="Q7291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13" i="1"/>
  <c r="Q7314" i="1"/>
  <c r="Q7315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7" i="1"/>
  <c r="Q7338" i="1"/>
  <c r="Q7339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61" i="1"/>
  <c r="Q7362" i="1"/>
  <c r="Q7363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5" i="1"/>
  <c r="Q7386" i="1"/>
  <c r="Q7387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9" i="1"/>
  <c r="Q7410" i="1"/>
  <c r="Q7411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33" i="1"/>
  <c r="Q7434" i="1"/>
  <c r="Q7435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7" i="1"/>
  <c r="Q7458" i="1"/>
  <c r="Q7459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81" i="1"/>
  <c r="Q7482" i="1"/>
  <c r="Q7483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5" i="1"/>
  <c r="Q7506" i="1"/>
  <c r="Q7507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9" i="1"/>
  <c r="Q7530" i="1"/>
  <c r="Q7531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53" i="1"/>
  <c r="Q7554" i="1"/>
  <c r="Q7555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7" i="1"/>
  <c r="Q7578" i="1"/>
  <c r="Q7579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601" i="1"/>
  <c r="Q7602" i="1"/>
  <c r="Q7603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5" i="1"/>
  <c r="Q7626" i="1"/>
  <c r="Q7627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9" i="1"/>
  <c r="Q7650" i="1"/>
  <c r="Q7651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73" i="1"/>
  <c r="Q7674" i="1"/>
  <c r="Q7675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7" i="1"/>
  <c r="Q7698" i="1"/>
  <c r="Q7699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21" i="1"/>
  <c r="Q7722" i="1"/>
  <c r="Q7723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5" i="1"/>
  <c r="Q7746" i="1"/>
  <c r="Q7747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9" i="1"/>
  <c r="Q7770" i="1"/>
  <c r="Q7771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93" i="1"/>
  <c r="Q7794" i="1"/>
  <c r="Q7795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7" i="1"/>
  <c r="Q7818" i="1"/>
  <c r="Q7819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41" i="1"/>
  <c r="Q7842" i="1"/>
  <c r="Q7843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5" i="1"/>
  <c r="Q7866" i="1"/>
  <c r="Q7867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9" i="1"/>
  <c r="Q7890" i="1"/>
  <c r="Q7891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13" i="1"/>
  <c r="Q7914" i="1"/>
  <c r="Q7915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7" i="1"/>
  <c r="Q7938" i="1"/>
  <c r="Q7939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61" i="1"/>
  <c r="Q7962" i="1"/>
  <c r="Q7963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5" i="1"/>
  <c r="Q7986" i="1"/>
  <c r="Q7987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9" i="1"/>
  <c r="Q8010" i="1"/>
  <c r="Q8011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33" i="1"/>
  <c r="Q8034" i="1"/>
  <c r="Q8035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7" i="1"/>
  <c r="Q8058" i="1"/>
  <c r="Q8059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81" i="1"/>
  <c r="Q8082" i="1"/>
  <c r="Q8083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5" i="1"/>
  <c r="Q8106" i="1"/>
  <c r="Q8107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9" i="1"/>
  <c r="Q8130" i="1"/>
  <c r="Q8131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53" i="1"/>
  <c r="Q8154" i="1"/>
  <c r="Q8155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7" i="1"/>
  <c r="Q8178" i="1"/>
  <c r="Q8179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201" i="1"/>
  <c r="Q8202" i="1"/>
  <c r="Q8203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5" i="1"/>
  <c r="Q8226" i="1"/>
  <c r="Q8227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9" i="1"/>
  <c r="Q8250" i="1"/>
  <c r="Q8251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73" i="1"/>
  <c r="Q8274" i="1"/>
  <c r="Q8275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7" i="1"/>
  <c r="Q8298" i="1"/>
  <c r="Q8299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21" i="1"/>
  <c r="Q8322" i="1"/>
  <c r="Q8323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5" i="1"/>
  <c r="Q8346" i="1"/>
  <c r="Q8347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9" i="1"/>
  <c r="Q8370" i="1"/>
  <c r="Q8371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93" i="1"/>
  <c r="Q8394" i="1"/>
  <c r="Q8395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7" i="1"/>
  <c r="Q8418" i="1"/>
  <c r="Q8419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41" i="1"/>
  <c r="Q8442" i="1"/>
  <c r="Q8443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5" i="1"/>
  <c r="Q8466" i="1"/>
  <c r="Q8467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9" i="1"/>
  <c r="Q8490" i="1"/>
  <c r="Q8491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13" i="1"/>
  <c r="Q8514" i="1"/>
  <c r="Q8515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7" i="1"/>
  <c r="Q8538" i="1"/>
  <c r="Q8539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61" i="1"/>
  <c r="Q8562" i="1"/>
  <c r="Q8563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5" i="1"/>
  <c r="Q8586" i="1"/>
  <c r="Q8587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9" i="1"/>
  <c r="Q8610" i="1"/>
  <c r="Q8611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33" i="1"/>
  <c r="Q8634" i="1"/>
  <c r="Q8635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7" i="1"/>
  <c r="Q8658" i="1"/>
  <c r="Q8659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81" i="1"/>
  <c r="Q8682" i="1"/>
  <c r="Q8683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5" i="1"/>
  <c r="Q8706" i="1"/>
  <c r="Q8707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9" i="1"/>
  <c r="Q8730" i="1"/>
  <c r="Q8731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53" i="1"/>
  <c r="Q8754" i="1"/>
  <c r="Q8755" i="1"/>
  <c r="Q8759" i="1"/>
  <c r="Q8760" i="1"/>
  <c r="Q8761" i="1"/>
  <c r="Q8762" i="1"/>
  <c r="Q2" i="1"/>
  <c r="B2" i="2"/>
  <c r="K3" i="1"/>
  <c r="K4" i="1"/>
  <c r="K5" i="1"/>
  <c r="K6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2" i="1"/>
  <c r="S8763" i="1"/>
  <c r="X8763" i="1" s="1"/>
  <c r="X2" i="1"/>
  <c r="R8762" i="1"/>
  <c r="W8763" i="1"/>
  <c r="V3" i="1"/>
  <c r="V4" i="1"/>
  <c r="V5" i="1"/>
  <c r="V6" i="1"/>
  <c r="V7" i="1"/>
  <c r="V8" i="1"/>
  <c r="V25" i="1"/>
  <c r="V26" i="1"/>
  <c r="V27" i="1"/>
  <c r="V28" i="1"/>
  <c r="V29" i="1"/>
  <c r="V30" i="1"/>
  <c r="V31" i="1"/>
  <c r="V32" i="1"/>
  <c r="V49" i="1"/>
  <c r="V50" i="1"/>
  <c r="V51" i="1"/>
  <c r="V52" i="1"/>
  <c r="V53" i="1"/>
  <c r="V54" i="1"/>
  <c r="V55" i="1"/>
  <c r="V56" i="1"/>
  <c r="V73" i="1"/>
  <c r="V74" i="1"/>
  <c r="V75" i="1"/>
  <c r="V76" i="1"/>
  <c r="V77" i="1"/>
  <c r="V78" i="1"/>
  <c r="V79" i="1"/>
  <c r="V80" i="1"/>
  <c r="V97" i="1"/>
  <c r="V98" i="1"/>
  <c r="V99" i="1"/>
  <c r="V100" i="1"/>
  <c r="V101" i="1"/>
  <c r="V102" i="1"/>
  <c r="V103" i="1"/>
  <c r="V104" i="1"/>
  <c r="V121" i="1"/>
  <c r="V122" i="1"/>
  <c r="V123" i="1"/>
  <c r="V124" i="1"/>
  <c r="V125" i="1"/>
  <c r="V126" i="1"/>
  <c r="V127" i="1"/>
  <c r="V128" i="1"/>
  <c r="V145" i="1"/>
  <c r="V146" i="1"/>
  <c r="V147" i="1"/>
  <c r="V148" i="1"/>
  <c r="V149" i="1"/>
  <c r="V150" i="1"/>
  <c r="V151" i="1"/>
  <c r="V152" i="1"/>
  <c r="V169" i="1"/>
  <c r="V170" i="1"/>
  <c r="V171" i="1"/>
  <c r="V172" i="1"/>
  <c r="V173" i="1"/>
  <c r="V174" i="1"/>
  <c r="V175" i="1"/>
  <c r="V176" i="1"/>
  <c r="V193" i="1"/>
  <c r="V194" i="1"/>
  <c r="V195" i="1"/>
  <c r="V196" i="1"/>
  <c r="V197" i="1"/>
  <c r="V198" i="1"/>
  <c r="V199" i="1"/>
  <c r="V200" i="1"/>
  <c r="V217" i="1"/>
  <c r="V218" i="1"/>
  <c r="V219" i="1"/>
  <c r="V220" i="1"/>
  <c r="V221" i="1"/>
  <c r="V222" i="1"/>
  <c r="V223" i="1"/>
  <c r="V224" i="1"/>
  <c r="V241" i="1"/>
  <c r="V242" i="1"/>
  <c r="V243" i="1"/>
  <c r="V244" i="1"/>
  <c r="V245" i="1"/>
  <c r="V246" i="1"/>
  <c r="V247" i="1"/>
  <c r="V248" i="1"/>
  <c r="V265" i="1"/>
  <c r="V266" i="1"/>
  <c r="V267" i="1"/>
  <c r="V268" i="1"/>
  <c r="V269" i="1"/>
  <c r="V270" i="1"/>
  <c r="V271" i="1"/>
  <c r="V272" i="1"/>
  <c r="V289" i="1"/>
  <c r="V290" i="1"/>
  <c r="V291" i="1"/>
  <c r="V292" i="1"/>
  <c r="V293" i="1"/>
  <c r="V294" i="1"/>
  <c r="V295" i="1"/>
  <c r="V296" i="1"/>
  <c r="V313" i="1"/>
  <c r="V314" i="1"/>
  <c r="V315" i="1"/>
  <c r="V316" i="1"/>
  <c r="V317" i="1"/>
  <c r="V318" i="1"/>
  <c r="V319" i="1"/>
  <c r="V320" i="1"/>
  <c r="V337" i="1"/>
  <c r="V338" i="1"/>
  <c r="V339" i="1"/>
  <c r="V340" i="1"/>
  <c r="V341" i="1"/>
  <c r="V342" i="1"/>
  <c r="V343" i="1"/>
  <c r="V344" i="1"/>
  <c r="V361" i="1"/>
  <c r="V362" i="1"/>
  <c r="V363" i="1"/>
  <c r="V364" i="1"/>
  <c r="V365" i="1"/>
  <c r="V366" i="1"/>
  <c r="V367" i="1"/>
  <c r="V368" i="1"/>
  <c r="V385" i="1"/>
  <c r="V386" i="1"/>
  <c r="V387" i="1"/>
  <c r="V388" i="1"/>
  <c r="V389" i="1"/>
  <c r="V390" i="1"/>
  <c r="V391" i="1"/>
  <c r="V392" i="1"/>
  <c r="V409" i="1"/>
  <c r="V410" i="1"/>
  <c r="V411" i="1"/>
  <c r="V412" i="1"/>
  <c r="V413" i="1"/>
  <c r="V414" i="1"/>
  <c r="V415" i="1"/>
  <c r="V416" i="1"/>
  <c r="V433" i="1"/>
  <c r="V434" i="1"/>
  <c r="V435" i="1"/>
  <c r="V436" i="1"/>
  <c r="V437" i="1"/>
  <c r="V438" i="1"/>
  <c r="V439" i="1"/>
  <c r="V440" i="1"/>
  <c r="V457" i="1"/>
  <c r="V458" i="1"/>
  <c r="V459" i="1"/>
  <c r="V460" i="1"/>
  <c r="V461" i="1"/>
  <c r="V462" i="1"/>
  <c r="V463" i="1"/>
  <c r="V464" i="1"/>
  <c r="V481" i="1"/>
  <c r="V482" i="1"/>
  <c r="V483" i="1"/>
  <c r="V484" i="1"/>
  <c r="V485" i="1"/>
  <c r="V486" i="1"/>
  <c r="V487" i="1"/>
  <c r="V488" i="1"/>
  <c r="V505" i="1"/>
  <c r="V506" i="1"/>
  <c r="V507" i="1"/>
  <c r="V508" i="1"/>
  <c r="V509" i="1"/>
  <c r="V510" i="1"/>
  <c r="V511" i="1"/>
  <c r="V512" i="1"/>
  <c r="V529" i="1"/>
  <c r="V530" i="1"/>
  <c r="V531" i="1"/>
  <c r="V532" i="1"/>
  <c r="V533" i="1"/>
  <c r="V534" i="1"/>
  <c r="V535" i="1"/>
  <c r="V536" i="1"/>
  <c r="V553" i="1"/>
  <c r="V554" i="1"/>
  <c r="V555" i="1"/>
  <c r="V556" i="1"/>
  <c r="V557" i="1"/>
  <c r="V558" i="1"/>
  <c r="V559" i="1"/>
  <c r="V560" i="1"/>
  <c r="V577" i="1"/>
  <c r="V578" i="1"/>
  <c r="V579" i="1"/>
  <c r="V580" i="1"/>
  <c r="V581" i="1"/>
  <c r="V582" i="1"/>
  <c r="V583" i="1"/>
  <c r="V584" i="1"/>
  <c r="V601" i="1"/>
  <c r="V602" i="1"/>
  <c r="V603" i="1"/>
  <c r="V604" i="1"/>
  <c r="V605" i="1"/>
  <c r="V606" i="1"/>
  <c r="V607" i="1"/>
  <c r="V608" i="1"/>
  <c r="V625" i="1"/>
  <c r="V626" i="1"/>
  <c r="V627" i="1"/>
  <c r="V628" i="1"/>
  <c r="V629" i="1"/>
  <c r="V630" i="1"/>
  <c r="V631" i="1"/>
  <c r="V632" i="1"/>
  <c r="V649" i="1"/>
  <c r="V650" i="1"/>
  <c r="V651" i="1"/>
  <c r="V652" i="1"/>
  <c r="V653" i="1"/>
  <c r="V654" i="1"/>
  <c r="V655" i="1"/>
  <c r="V656" i="1"/>
  <c r="V673" i="1"/>
  <c r="V674" i="1"/>
  <c r="V675" i="1"/>
  <c r="V676" i="1"/>
  <c r="V677" i="1"/>
  <c r="V678" i="1"/>
  <c r="V679" i="1"/>
  <c r="V680" i="1"/>
  <c r="V697" i="1"/>
  <c r="V698" i="1"/>
  <c r="V699" i="1"/>
  <c r="V700" i="1"/>
  <c r="V701" i="1"/>
  <c r="V702" i="1"/>
  <c r="V703" i="1"/>
  <c r="V704" i="1"/>
  <c r="V721" i="1"/>
  <c r="V722" i="1"/>
  <c r="V723" i="1"/>
  <c r="V724" i="1"/>
  <c r="V725" i="1"/>
  <c r="V726" i="1"/>
  <c r="V727" i="1"/>
  <c r="V728" i="1"/>
  <c r="V745" i="1"/>
  <c r="V746" i="1"/>
  <c r="V747" i="1"/>
  <c r="V748" i="1"/>
  <c r="V749" i="1"/>
  <c r="V750" i="1"/>
  <c r="V751" i="1"/>
  <c r="V752" i="1"/>
  <c r="V769" i="1"/>
  <c r="V770" i="1"/>
  <c r="V771" i="1"/>
  <c r="V772" i="1"/>
  <c r="V773" i="1"/>
  <c r="V774" i="1"/>
  <c r="V775" i="1"/>
  <c r="V776" i="1"/>
  <c r="V793" i="1"/>
  <c r="V794" i="1"/>
  <c r="V795" i="1"/>
  <c r="V796" i="1"/>
  <c r="V797" i="1"/>
  <c r="V798" i="1"/>
  <c r="V799" i="1"/>
  <c r="V800" i="1"/>
  <c r="V817" i="1"/>
  <c r="V818" i="1"/>
  <c r="V819" i="1"/>
  <c r="V820" i="1"/>
  <c r="V821" i="1"/>
  <c r="V822" i="1"/>
  <c r="V823" i="1"/>
  <c r="V824" i="1"/>
  <c r="V841" i="1"/>
  <c r="V842" i="1"/>
  <c r="V843" i="1"/>
  <c r="V844" i="1"/>
  <c r="V845" i="1"/>
  <c r="V846" i="1"/>
  <c r="V847" i="1"/>
  <c r="V848" i="1"/>
  <c r="V865" i="1"/>
  <c r="V866" i="1"/>
  <c r="V867" i="1"/>
  <c r="V868" i="1"/>
  <c r="V869" i="1"/>
  <c r="V870" i="1"/>
  <c r="V871" i="1"/>
  <c r="V872" i="1"/>
  <c r="V889" i="1"/>
  <c r="V890" i="1"/>
  <c r="V891" i="1"/>
  <c r="V892" i="1"/>
  <c r="V893" i="1"/>
  <c r="V894" i="1"/>
  <c r="V895" i="1"/>
  <c r="V896" i="1"/>
  <c r="V913" i="1"/>
  <c r="V914" i="1"/>
  <c r="V915" i="1"/>
  <c r="V916" i="1"/>
  <c r="V917" i="1"/>
  <c r="V918" i="1"/>
  <c r="V919" i="1"/>
  <c r="V920" i="1"/>
  <c r="V937" i="1"/>
  <c r="V938" i="1"/>
  <c r="V939" i="1"/>
  <c r="V940" i="1"/>
  <c r="V941" i="1"/>
  <c r="V942" i="1"/>
  <c r="V943" i="1"/>
  <c r="V944" i="1"/>
  <c r="V961" i="1"/>
  <c r="V962" i="1"/>
  <c r="V963" i="1"/>
  <c r="V964" i="1"/>
  <c r="V965" i="1"/>
  <c r="V966" i="1"/>
  <c r="V967" i="1"/>
  <c r="V968" i="1"/>
  <c r="V985" i="1"/>
  <c r="V986" i="1"/>
  <c r="V987" i="1"/>
  <c r="V988" i="1"/>
  <c r="V989" i="1"/>
  <c r="V990" i="1"/>
  <c r="V991" i="1"/>
  <c r="V992" i="1"/>
  <c r="V1009" i="1"/>
  <c r="V1010" i="1"/>
  <c r="V1011" i="1"/>
  <c r="V1012" i="1"/>
  <c r="V1013" i="1"/>
  <c r="V1014" i="1"/>
  <c r="V1015" i="1"/>
  <c r="V1016" i="1"/>
  <c r="V1033" i="1"/>
  <c r="V1034" i="1"/>
  <c r="V1035" i="1"/>
  <c r="V1036" i="1"/>
  <c r="V1037" i="1"/>
  <c r="V1038" i="1"/>
  <c r="V1039" i="1"/>
  <c r="V1040" i="1"/>
  <c r="V1057" i="1"/>
  <c r="V1058" i="1"/>
  <c r="V1059" i="1"/>
  <c r="V1060" i="1"/>
  <c r="V1061" i="1"/>
  <c r="V1062" i="1"/>
  <c r="V1063" i="1"/>
  <c r="V1064" i="1"/>
  <c r="V1081" i="1"/>
  <c r="V1082" i="1"/>
  <c r="V1083" i="1"/>
  <c r="V1084" i="1"/>
  <c r="V1085" i="1"/>
  <c r="V1086" i="1"/>
  <c r="V1087" i="1"/>
  <c r="V1088" i="1"/>
  <c r="V1105" i="1"/>
  <c r="V1106" i="1"/>
  <c r="V1107" i="1"/>
  <c r="V1108" i="1"/>
  <c r="V1109" i="1"/>
  <c r="V1110" i="1"/>
  <c r="V1111" i="1"/>
  <c r="V1112" i="1"/>
  <c r="V1129" i="1"/>
  <c r="V1130" i="1"/>
  <c r="V1131" i="1"/>
  <c r="V1132" i="1"/>
  <c r="V1133" i="1"/>
  <c r="V1134" i="1"/>
  <c r="V1135" i="1"/>
  <c r="V1136" i="1"/>
  <c r="V1153" i="1"/>
  <c r="V1154" i="1"/>
  <c r="V1155" i="1"/>
  <c r="V1156" i="1"/>
  <c r="V1157" i="1"/>
  <c r="V1158" i="1"/>
  <c r="V1159" i="1"/>
  <c r="V1160" i="1"/>
  <c r="V1177" i="1"/>
  <c r="V1178" i="1"/>
  <c r="V1179" i="1"/>
  <c r="V1180" i="1"/>
  <c r="V1181" i="1"/>
  <c r="V1182" i="1"/>
  <c r="V1183" i="1"/>
  <c r="V1184" i="1"/>
  <c r="V1201" i="1"/>
  <c r="V1202" i="1"/>
  <c r="V1203" i="1"/>
  <c r="V1204" i="1"/>
  <c r="V1205" i="1"/>
  <c r="V1206" i="1"/>
  <c r="V1207" i="1"/>
  <c r="V1208" i="1"/>
  <c r="V1225" i="1"/>
  <c r="V1226" i="1"/>
  <c r="V1227" i="1"/>
  <c r="V1228" i="1"/>
  <c r="V1229" i="1"/>
  <c r="V1230" i="1"/>
  <c r="V1231" i="1"/>
  <c r="V1232" i="1"/>
  <c r="V1249" i="1"/>
  <c r="V1250" i="1"/>
  <c r="V1251" i="1"/>
  <c r="V1252" i="1"/>
  <c r="V1253" i="1"/>
  <c r="V1254" i="1"/>
  <c r="V1255" i="1"/>
  <c r="V1256" i="1"/>
  <c r="V1273" i="1"/>
  <c r="V1274" i="1"/>
  <c r="V1275" i="1"/>
  <c r="V1276" i="1"/>
  <c r="V1277" i="1"/>
  <c r="V1278" i="1"/>
  <c r="V1279" i="1"/>
  <c r="V1280" i="1"/>
  <c r="V1297" i="1"/>
  <c r="V1298" i="1"/>
  <c r="V1299" i="1"/>
  <c r="V1300" i="1"/>
  <c r="V1301" i="1"/>
  <c r="V1302" i="1"/>
  <c r="V1303" i="1"/>
  <c r="V1304" i="1"/>
  <c r="V1321" i="1"/>
  <c r="V1322" i="1"/>
  <c r="V1323" i="1"/>
  <c r="V1324" i="1"/>
  <c r="V1325" i="1"/>
  <c r="V1326" i="1"/>
  <c r="V1327" i="1"/>
  <c r="V1328" i="1"/>
  <c r="V1345" i="1"/>
  <c r="V1346" i="1"/>
  <c r="V1347" i="1"/>
  <c r="V1348" i="1"/>
  <c r="V1349" i="1"/>
  <c r="V1350" i="1"/>
  <c r="V1351" i="1"/>
  <c r="V1352" i="1"/>
  <c r="V1369" i="1"/>
  <c r="V1370" i="1"/>
  <c r="V1371" i="1"/>
  <c r="V1372" i="1"/>
  <c r="V1373" i="1"/>
  <c r="V1374" i="1"/>
  <c r="V1375" i="1"/>
  <c r="V1376" i="1"/>
  <c r="V1393" i="1"/>
  <c r="V1394" i="1"/>
  <c r="V1395" i="1"/>
  <c r="V1396" i="1"/>
  <c r="V1397" i="1"/>
  <c r="V1398" i="1"/>
  <c r="V1399" i="1"/>
  <c r="V1400" i="1"/>
  <c r="V1417" i="1"/>
  <c r="V1418" i="1"/>
  <c r="V1419" i="1"/>
  <c r="V1420" i="1"/>
  <c r="V1421" i="1"/>
  <c r="V1422" i="1"/>
  <c r="V1423" i="1"/>
  <c r="V1424" i="1"/>
  <c r="V1441" i="1"/>
  <c r="V1442" i="1"/>
  <c r="V1443" i="1"/>
  <c r="V1444" i="1"/>
  <c r="V1445" i="1"/>
  <c r="V1446" i="1"/>
  <c r="V1447" i="1"/>
  <c r="V1448" i="1"/>
  <c r="V1465" i="1"/>
  <c r="V1466" i="1"/>
  <c r="V1467" i="1"/>
  <c r="V1468" i="1"/>
  <c r="V1469" i="1"/>
  <c r="V1470" i="1"/>
  <c r="V1471" i="1"/>
  <c r="V1472" i="1"/>
  <c r="V1489" i="1"/>
  <c r="V1490" i="1"/>
  <c r="V1491" i="1"/>
  <c r="V1492" i="1"/>
  <c r="V1493" i="1"/>
  <c r="V1494" i="1"/>
  <c r="V1495" i="1"/>
  <c r="V1496" i="1"/>
  <c r="V1513" i="1"/>
  <c r="V1514" i="1"/>
  <c r="V1515" i="1"/>
  <c r="V1516" i="1"/>
  <c r="V1517" i="1"/>
  <c r="V1518" i="1"/>
  <c r="V1519" i="1"/>
  <c r="V1520" i="1"/>
  <c r="V1537" i="1"/>
  <c r="V1538" i="1"/>
  <c r="V1539" i="1"/>
  <c r="V1540" i="1"/>
  <c r="V1541" i="1"/>
  <c r="V1542" i="1"/>
  <c r="V1543" i="1"/>
  <c r="V1544" i="1"/>
  <c r="V1561" i="1"/>
  <c r="V1562" i="1"/>
  <c r="V1563" i="1"/>
  <c r="V1564" i="1"/>
  <c r="V1565" i="1"/>
  <c r="V1566" i="1"/>
  <c r="V1567" i="1"/>
  <c r="V1568" i="1"/>
  <c r="V1585" i="1"/>
  <c r="V1586" i="1"/>
  <c r="V1587" i="1"/>
  <c r="V1588" i="1"/>
  <c r="V1589" i="1"/>
  <c r="V1590" i="1"/>
  <c r="V1591" i="1"/>
  <c r="V1592" i="1"/>
  <c r="V1609" i="1"/>
  <c r="V1610" i="1"/>
  <c r="V1611" i="1"/>
  <c r="V1612" i="1"/>
  <c r="V1613" i="1"/>
  <c r="V1614" i="1"/>
  <c r="V1615" i="1"/>
  <c r="V1616" i="1"/>
  <c r="V1633" i="1"/>
  <c r="V1634" i="1"/>
  <c r="V1635" i="1"/>
  <c r="V1636" i="1"/>
  <c r="V1637" i="1"/>
  <c r="V1638" i="1"/>
  <c r="V1639" i="1"/>
  <c r="V1640" i="1"/>
  <c r="V1657" i="1"/>
  <c r="V1658" i="1"/>
  <c r="V1659" i="1"/>
  <c r="V1660" i="1"/>
  <c r="V1661" i="1"/>
  <c r="V1662" i="1"/>
  <c r="V1663" i="1"/>
  <c r="V1664" i="1"/>
  <c r="V1681" i="1"/>
  <c r="V1682" i="1"/>
  <c r="V1683" i="1"/>
  <c r="V1684" i="1"/>
  <c r="V1685" i="1"/>
  <c r="V1686" i="1"/>
  <c r="V1687" i="1"/>
  <c r="V1688" i="1"/>
  <c r="V1705" i="1"/>
  <c r="V1706" i="1"/>
  <c r="V1707" i="1"/>
  <c r="V1708" i="1"/>
  <c r="V1709" i="1"/>
  <c r="V1710" i="1"/>
  <c r="V1711" i="1"/>
  <c r="V1712" i="1"/>
  <c r="V1729" i="1"/>
  <c r="V1730" i="1"/>
  <c r="V1731" i="1"/>
  <c r="V1732" i="1"/>
  <c r="V1733" i="1"/>
  <c r="V1734" i="1"/>
  <c r="V1735" i="1"/>
  <c r="V1736" i="1"/>
  <c r="V1753" i="1"/>
  <c r="V1754" i="1"/>
  <c r="V1755" i="1"/>
  <c r="V1756" i="1"/>
  <c r="V1757" i="1"/>
  <c r="V1758" i="1"/>
  <c r="V1759" i="1"/>
  <c r="V1760" i="1"/>
  <c r="V1777" i="1"/>
  <c r="V1778" i="1"/>
  <c r="V1779" i="1"/>
  <c r="V1780" i="1"/>
  <c r="V1781" i="1"/>
  <c r="V1782" i="1"/>
  <c r="V1783" i="1"/>
  <c r="V1784" i="1"/>
  <c r="V1801" i="1"/>
  <c r="V1802" i="1"/>
  <c r="V1803" i="1"/>
  <c r="V1804" i="1"/>
  <c r="V1805" i="1"/>
  <c r="V1806" i="1"/>
  <c r="V1807" i="1"/>
  <c r="V1808" i="1"/>
  <c r="V1825" i="1"/>
  <c r="V1826" i="1"/>
  <c r="V1827" i="1"/>
  <c r="V1828" i="1"/>
  <c r="V1829" i="1"/>
  <c r="V1830" i="1"/>
  <c r="V1831" i="1"/>
  <c r="V1832" i="1"/>
  <c r="V1849" i="1"/>
  <c r="V1850" i="1"/>
  <c r="V1851" i="1"/>
  <c r="V1852" i="1"/>
  <c r="V1853" i="1"/>
  <c r="V1854" i="1"/>
  <c r="V1855" i="1"/>
  <c r="V1856" i="1"/>
  <c r="V1873" i="1"/>
  <c r="V1874" i="1"/>
  <c r="V1875" i="1"/>
  <c r="V1876" i="1"/>
  <c r="V1877" i="1"/>
  <c r="V1878" i="1"/>
  <c r="V1879" i="1"/>
  <c r="V1880" i="1"/>
  <c r="V1897" i="1"/>
  <c r="V1898" i="1"/>
  <c r="V1899" i="1"/>
  <c r="V1900" i="1"/>
  <c r="V1901" i="1"/>
  <c r="V1902" i="1"/>
  <c r="V1903" i="1"/>
  <c r="V1904" i="1"/>
  <c r="V1921" i="1"/>
  <c r="V1922" i="1"/>
  <c r="V1923" i="1"/>
  <c r="V1924" i="1"/>
  <c r="V1925" i="1"/>
  <c r="V1926" i="1"/>
  <c r="V1927" i="1"/>
  <c r="V1928" i="1"/>
  <c r="V1945" i="1"/>
  <c r="V1946" i="1"/>
  <c r="V1947" i="1"/>
  <c r="V1948" i="1"/>
  <c r="V1949" i="1"/>
  <c r="V1950" i="1"/>
  <c r="V1951" i="1"/>
  <c r="V1952" i="1"/>
  <c r="V1969" i="1"/>
  <c r="V1970" i="1"/>
  <c r="V1971" i="1"/>
  <c r="V1972" i="1"/>
  <c r="V1973" i="1"/>
  <c r="V1974" i="1"/>
  <c r="V1975" i="1"/>
  <c r="V1976" i="1"/>
  <c r="V1993" i="1"/>
  <c r="V1994" i="1"/>
  <c r="V1995" i="1"/>
  <c r="V1996" i="1"/>
  <c r="V1997" i="1"/>
  <c r="V1998" i="1"/>
  <c r="V1999" i="1"/>
  <c r="V2000" i="1"/>
  <c r="V2017" i="1"/>
  <c r="V2018" i="1"/>
  <c r="V2019" i="1"/>
  <c r="V2020" i="1"/>
  <c r="V2021" i="1"/>
  <c r="V2022" i="1"/>
  <c r="V2023" i="1"/>
  <c r="V2024" i="1"/>
  <c r="V2041" i="1"/>
  <c r="V2042" i="1"/>
  <c r="V2043" i="1"/>
  <c r="V2044" i="1"/>
  <c r="V2045" i="1"/>
  <c r="V2046" i="1"/>
  <c r="V2047" i="1"/>
  <c r="V2048" i="1"/>
  <c r="V2065" i="1"/>
  <c r="V2066" i="1"/>
  <c r="V2067" i="1"/>
  <c r="V2068" i="1"/>
  <c r="V2069" i="1"/>
  <c r="V2070" i="1"/>
  <c r="V2071" i="1"/>
  <c r="V2072" i="1"/>
  <c r="V2089" i="1"/>
  <c r="V2090" i="1"/>
  <c r="V2091" i="1"/>
  <c r="V2092" i="1"/>
  <c r="V2093" i="1"/>
  <c r="V2094" i="1"/>
  <c r="V2095" i="1"/>
  <c r="V2096" i="1"/>
  <c r="V2113" i="1"/>
  <c r="V2114" i="1"/>
  <c r="V2115" i="1"/>
  <c r="V2116" i="1"/>
  <c r="V2117" i="1"/>
  <c r="V2118" i="1"/>
  <c r="V2119" i="1"/>
  <c r="V2120" i="1"/>
  <c r="V2137" i="1"/>
  <c r="V2138" i="1"/>
  <c r="V2139" i="1"/>
  <c r="V2140" i="1"/>
  <c r="V2141" i="1"/>
  <c r="V2142" i="1"/>
  <c r="V2143" i="1"/>
  <c r="V2144" i="1"/>
  <c r="V2161" i="1"/>
  <c r="V2162" i="1"/>
  <c r="V2163" i="1"/>
  <c r="V2164" i="1"/>
  <c r="V2165" i="1"/>
  <c r="V2166" i="1"/>
  <c r="V2167" i="1"/>
  <c r="V2168" i="1"/>
  <c r="V2185" i="1"/>
  <c r="V2186" i="1"/>
  <c r="V2187" i="1"/>
  <c r="V2188" i="1"/>
  <c r="V2189" i="1"/>
  <c r="V2190" i="1"/>
  <c r="V2191" i="1"/>
  <c r="V2192" i="1"/>
  <c r="V2209" i="1"/>
  <c r="V2210" i="1"/>
  <c r="V2211" i="1"/>
  <c r="V2212" i="1"/>
  <c r="V2213" i="1"/>
  <c r="V2214" i="1"/>
  <c r="V2215" i="1"/>
  <c r="V2216" i="1"/>
  <c r="V2233" i="1"/>
  <c r="V2234" i="1"/>
  <c r="V2235" i="1"/>
  <c r="V2236" i="1"/>
  <c r="V2237" i="1"/>
  <c r="V2238" i="1"/>
  <c r="V2239" i="1"/>
  <c r="V2240" i="1"/>
  <c r="V2257" i="1"/>
  <c r="V2258" i="1"/>
  <c r="V2259" i="1"/>
  <c r="V2260" i="1"/>
  <c r="V2261" i="1"/>
  <c r="V2262" i="1"/>
  <c r="V2263" i="1"/>
  <c r="V2264" i="1"/>
  <c r="V2281" i="1"/>
  <c r="V2282" i="1"/>
  <c r="V2283" i="1"/>
  <c r="V2284" i="1"/>
  <c r="V2285" i="1"/>
  <c r="V2286" i="1"/>
  <c r="V2287" i="1"/>
  <c r="V2288" i="1"/>
  <c r="V2305" i="1"/>
  <c r="V2306" i="1"/>
  <c r="V2307" i="1"/>
  <c r="V2308" i="1"/>
  <c r="V2309" i="1"/>
  <c r="V2310" i="1"/>
  <c r="V2311" i="1"/>
  <c r="V2312" i="1"/>
  <c r="V2329" i="1"/>
  <c r="V2330" i="1"/>
  <c r="V2331" i="1"/>
  <c r="V2332" i="1"/>
  <c r="V2333" i="1"/>
  <c r="V2334" i="1"/>
  <c r="V2335" i="1"/>
  <c r="V2336" i="1"/>
  <c r="V2353" i="1"/>
  <c r="V2354" i="1"/>
  <c r="V2355" i="1"/>
  <c r="V2356" i="1"/>
  <c r="V2357" i="1"/>
  <c r="V2358" i="1"/>
  <c r="V2359" i="1"/>
  <c r="V2360" i="1"/>
  <c r="V2377" i="1"/>
  <c r="V2378" i="1"/>
  <c r="V2379" i="1"/>
  <c r="V2380" i="1"/>
  <c r="V2381" i="1"/>
  <c r="V2382" i="1"/>
  <c r="V2383" i="1"/>
  <c r="V2384" i="1"/>
  <c r="V2401" i="1"/>
  <c r="V2402" i="1"/>
  <c r="V2403" i="1"/>
  <c r="V2404" i="1"/>
  <c r="V2405" i="1"/>
  <c r="V2406" i="1"/>
  <c r="V2407" i="1"/>
  <c r="V2408" i="1"/>
  <c r="V2425" i="1"/>
  <c r="V2426" i="1"/>
  <c r="V2427" i="1"/>
  <c r="V2428" i="1"/>
  <c r="V2429" i="1"/>
  <c r="V2430" i="1"/>
  <c r="V2431" i="1"/>
  <c r="V2432" i="1"/>
  <c r="V2449" i="1"/>
  <c r="V2450" i="1"/>
  <c r="V2451" i="1"/>
  <c r="V2452" i="1"/>
  <c r="V2453" i="1"/>
  <c r="V2454" i="1"/>
  <c r="V2455" i="1"/>
  <c r="V2456" i="1"/>
  <c r="V2473" i="1"/>
  <c r="V2474" i="1"/>
  <c r="V2475" i="1"/>
  <c r="V2476" i="1"/>
  <c r="V2477" i="1"/>
  <c r="V2478" i="1"/>
  <c r="V2479" i="1"/>
  <c r="V2480" i="1"/>
  <c r="V2497" i="1"/>
  <c r="V2498" i="1"/>
  <c r="V2499" i="1"/>
  <c r="V2500" i="1"/>
  <c r="V2501" i="1"/>
  <c r="V2502" i="1"/>
  <c r="V2503" i="1"/>
  <c r="V2504" i="1"/>
  <c r="V2521" i="1"/>
  <c r="V2522" i="1"/>
  <c r="V2523" i="1"/>
  <c r="V2524" i="1"/>
  <c r="V2525" i="1"/>
  <c r="V2526" i="1"/>
  <c r="V2527" i="1"/>
  <c r="V2528" i="1"/>
  <c r="V2545" i="1"/>
  <c r="V2546" i="1"/>
  <c r="V2547" i="1"/>
  <c r="V2548" i="1"/>
  <c r="V2549" i="1"/>
  <c r="V2550" i="1"/>
  <c r="V2551" i="1"/>
  <c r="V2552" i="1"/>
  <c r="V2569" i="1"/>
  <c r="V2570" i="1"/>
  <c r="V2571" i="1"/>
  <c r="V2572" i="1"/>
  <c r="V2573" i="1"/>
  <c r="V2574" i="1"/>
  <c r="V2575" i="1"/>
  <c r="V2576" i="1"/>
  <c r="V2593" i="1"/>
  <c r="V2594" i="1"/>
  <c r="V2595" i="1"/>
  <c r="V2596" i="1"/>
  <c r="V2597" i="1"/>
  <c r="V2598" i="1"/>
  <c r="V2599" i="1"/>
  <c r="V2600" i="1"/>
  <c r="V2617" i="1"/>
  <c r="V2618" i="1"/>
  <c r="V2619" i="1"/>
  <c r="V2620" i="1"/>
  <c r="V2621" i="1"/>
  <c r="V2622" i="1"/>
  <c r="V2623" i="1"/>
  <c r="V2624" i="1"/>
  <c r="V2641" i="1"/>
  <c r="V2642" i="1"/>
  <c r="V2643" i="1"/>
  <c r="V2644" i="1"/>
  <c r="V2645" i="1"/>
  <c r="V2646" i="1"/>
  <c r="V2647" i="1"/>
  <c r="V2648" i="1"/>
  <c r="V2665" i="1"/>
  <c r="V2666" i="1"/>
  <c r="V2667" i="1"/>
  <c r="V2668" i="1"/>
  <c r="V2669" i="1"/>
  <c r="V2670" i="1"/>
  <c r="V2671" i="1"/>
  <c r="V2672" i="1"/>
  <c r="V2689" i="1"/>
  <c r="V2690" i="1"/>
  <c r="V2691" i="1"/>
  <c r="V2692" i="1"/>
  <c r="V2693" i="1"/>
  <c r="V2694" i="1"/>
  <c r="V2695" i="1"/>
  <c r="V2696" i="1"/>
  <c r="V2713" i="1"/>
  <c r="V2714" i="1"/>
  <c r="V2715" i="1"/>
  <c r="V2716" i="1"/>
  <c r="V2717" i="1"/>
  <c r="V2718" i="1"/>
  <c r="V2719" i="1"/>
  <c r="V2720" i="1"/>
  <c r="V2737" i="1"/>
  <c r="V2738" i="1"/>
  <c r="V2739" i="1"/>
  <c r="V2740" i="1"/>
  <c r="V2741" i="1"/>
  <c r="V2742" i="1"/>
  <c r="V2743" i="1"/>
  <c r="V2744" i="1"/>
  <c r="V2761" i="1"/>
  <c r="V2762" i="1"/>
  <c r="V2763" i="1"/>
  <c r="V2764" i="1"/>
  <c r="V2765" i="1"/>
  <c r="V2766" i="1"/>
  <c r="V2767" i="1"/>
  <c r="V2768" i="1"/>
  <c r="V2785" i="1"/>
  <c r="V2786" i="1"/>
  <c r="V2787" i="1"/>
  <c r="V2788" i="1"/>
  <c r="V2789" i="1"/>
  <c r="V2790" i="1"/>
  <c r="V2791" i="1"/>
  <c r="V2792" i="1"/>
  <c r="V2809" i="1"/>
  <c r="V2810" i="1"/>
  <c r="V2811" i="1"/>
  <c r="V2812" i="1"/>
  <c r="V2813" i="1"/>
  <c r="V2814" i="1"/>
  <c r="V2815" i="1"/>
  <c r="V2816" i="1"/>
  <c r="V2833" i="1"/>
  <c r="V2834" i="1"/>
  <c r="V2835" i="1"/>
  <c r="V2836" i="1"/>
  <c r="V2837" i="1"/>
  <c r="V2838" i="1"/>
  <c r="V2839" i="1"/>
  <c r="V2840" i="1"/>
  <c r="V2857" i="1"/>
  <c r="V2858" i="1"/>
  <c r="V2859" i="1"/>
  <c r="V2860" i="1"/>
  <c r="V2861" i="1"/>
  <c r="V2862" i="1"/>
  <c r="V2863" i="1"/>
  <c r="V2864" i="1"/>
  <c r="V2881" i="1"/>
  <c r="V2882" i="1"/>
  <c r="V2883" i="1"/>
  <c r="V2884" i="1"/>
  <c r="V2885" i="1"/>
  <c r="V2886" i="1"/>
  <c r="V2887" i="1"/>
  <c r="V2888" i="1"/>
  <c r="V2905" i="1"/>
  <c r="V2906" i="1"/>
  <c r="V2907" i="1"/>
  <c r="V2908" i="1"/>
  <c r="V2909" i="1"/>
  <c r="V2910" i="1"/>
  <c r="V2911" i="1"/>
  <c r="V2912" i="1"/>
  <c r="V2929" i="1"/>
  <c r="V2930" i="1"/>
  <c r="V2931" i="1"/>
  <c r="V2932" i="1"/>
  <c r="V2933" i="1"/>
  <c r="V2934" i="1"/>
  <c r="V2935" i="1"/>
  <c r="V2936" i="1"/>
  <c r="V2953" i="1"/>
  <c r="V2954" i="1"/>
  <c r="V2955" i="1"/>
  <c r="V2956" i="1"/>
  <c r="V2957" i="1"/>
  <c r="V2958" i="1"/>
  <c r="V2959" i="1"/>
  <c r="V2960" i="1"/>
  <c r="V2977" i="1"/>
  <c r="V2978" i="1"/>
  <c r="V2979" i="1"/>
  <c r="V2980" i="1"/>
  <c r="V2981" i="1"/>
  <c r="V2982" i="1"/>
  <c r="V2983" i="1"/>
  <c r="V2984" i="1"/>
  <c r="V3001" i="1"/>
  <c r="V3002" i="1"/>
  <c r="V3003" i="1"/>
  <c r="V3004" i="1"/>
  <c r="V3005" i="1"/>
  <c r="V3006" i="1"/>
  <c r="V3007" i="1"/>
  <c r="V3008" i="1"/>
  <c r="V3025" i="1"/>
  <c r="V3026" i="1"/>
  <c r="V3027" i="1"/>
  <c r="V3028" i="1"/>
  <c r="V3029" i="1"/>
  <c r="V3030" i="1"/>
  <c r="V3031" i="1"/>
  <c r="V3032" i="1"/>
  <c r="V3049" i="1"/>
  <c r="V3050" i="1"/>
  <c r="V3051" i="1"/>
  <c r="V3052" i="1"/>
  <c r="V3053" i="1"/>
  <c r="V3054" i="1"/>
  <c r="V3055" i="1"/>
  <c r="V3056" i="1"/>
  <c r="V3073" i="1"/>
  <c r="V3074" i="1"/>
  <c r="V3075" i="1"/>
  <c r="V3076" i="1"/>
  <c r="V3077" i="1"/>
  <c r="V3078" i="1"/>
  <c r="V3079" i="1"/>
  <c r="V3080" i="1"/>
  <c r="V3097" i="1"/>
  <c r="V3098" i="1"/>
  <c r="V3099" i="1"/>
  <c r="V3100" i="1"/>
  <c r="V3101" i="1"/>
  <c r="V3102" i="1"/>
  <c r="V3103" i="1"/>
  <c r="V3104" i="1"/>
  <c r="V3121" i="1"/>
  <c r="V3122" i="1"/>
  <c r="V3123" i="1"/>
  <c r="V3124" i="1"/>
  <c r="V3125" i="1"/>
  <c r="V3126" i="1"/>
  <c r="V3127" i="1"/>
  <c r="V3128" i="1"/>
  <c r="V3145" i="1"/>
  <c r="V3146" i="1"/>
  <c r="V3147" i="1"/>
  <c r="V3148" i="1"/>
  <c r="V3149" i="1"/>
  <c r="V3150" i="1"/>
  <c r="V3151" i="1"/>
  <c r="V3152" i="1"/>
  <c r="V3169" i="1"/>
  <c r="V3170" i="1"/>
  <c r="V3171" i="1"/>
  <c r="V3172" i="1"/>
  <c r="V3173" i="1"/>
  <c r="V3174" i="1"/>
  <c r="V3175" i="1"/>
  <c r="V3176" i="1"/>
  <c r="V3193" i="1"/>
  <c r="V3194" i="1"/>
  <c r="V3195" i="1"/>
  <c r="V3196" i="1"/>
  <c r="V3197" i="1"/>
  <c r="V3198" i="1"/>
  <c r="V3199" i="1"/>
  <c r="V3200" i="1"/>
  <c r="V3217" i="1"/>
  <c r="V3218" i="1"/>
  <c r="V3219" i="1"/>
  <c r="V3220" i="1"/>
  <c r="V3221" i="1"/>
  <c r="V3222" i="1"/>
  <c r="V3223" i="1"/>
  <c r="V3224" i="1"/>
  <c r="V3241" i="1"/>
  <c r="V3242" i="1"/>
  <c r="V3243" i="1"/>
  <c r="V3244" i="1"/>
  <c r="V3245" i="1"/>
  <c r="V3246" i="1"/>
  <c r="V3247" i="1"/>
  <c r="V3248" i="1"/>
  <c r="V3265" i="1"/>
  <c r="V3266" i="1"/>
  <c r="V3267" i="1"/>
  <c r="V3268" i="1"/>
  <c r="V3269" i="1"/>
  <c r="V3270" i="1"/>
  <c r="V3271" i="1"/>
  <c r="V3272" i="1"/>
  <c r="V3289" i="1"/>
  <c r="V3290" i="1"/>
  <c r="V3291" i="1"/>
  <c r="V3292" i="1"/>
  <c r="V3293" i="1"/>
  <c r="V3294" i="1"/>
  <c r="V3295" i="1"/>
  <c r="V3296" i="1"/>
  <c r="V3313" i="1"/>
  <c r="V3314" i="1"/>
  <c r="V3315" i="1"/>
  <c r="V3316" i="1"/>
  <c r="V3317" i="1"/>
  <c r="V3318" i="1"/>
  <c r="V3319" i="1"/>
  <c r="V3320" i="1"/>
  <c r="V3337" i="1"/>
  <c r="V3338" i="1"/>
  <c r="V3339" i="1"/>
  <c r="V3340" i="1"/>
  <c r="V3341" i="1"/>
  <c r="V3342" i="1"/>
  <c r="V3343" i="1"/>
  <c r="V3344" i="1"/>
  <c r="V3361" i="1"/>
  <c r="V3362" i="1"/>
  <c r="V3363" i="1"/>
  <c r="V3364" i="1"/>
  <c r="V3365" i="1"/>
  <c r="V3366" i="1"/>
  <c r="V3367" i="1"/>
  <c r="V3368" i="1"/>
  <c r="V3385" i="1"/>
  <c r="V3386" i="1"/>
  <c r="V3387" i="1"/>
  <c r="V3388" i="1"/>
  <c r="V3389" i="1"/>
  <c r="V3390" i="1"/>
  <c r="V3391" i="1"/>
  <c r="V3392" i="1"/>
  <c r="V3409" i="1"/>
  <c r="V3410" i="1"/>
  <c r="V3411" i="1"/>
  <c r="V3412" i="1"/>
  <c r="V3413" i="1"/>
  <c r="V3414" i="1"/>
  <c r="V3415" i="1"/>
  <c r="V3416" i="1"/>
  <c r="V3433" i="1"/>
  <c r="V3434" i="1"/>
  <c r="V3435" i="1"/>
  <c r="V3436" i="1"/>
  <c r="V3437" i="1"/>
  <c r="V3438" i="1"/>
  <c r="V3439" i="1"/>
  <c r="V3440" i="1"/>
  <c r="V3457" i="1"/>
  <c r="V3458" i="1"/>
  <c r="V3459" i="1"/>
  <c r="V3460" i="1"/>
  <c r="V3461" i="1"/>
  <c r="V3462" i="1"/>
  <c r="V3463" i="1"/>
  <c r="V3464" i="1"/>
  <c r="V3481" i="1"/>
  <c r="V3482" i="1"/>
  <c r="V3483" i="1"/>
  <c r="V3484" i="1"/>
  <c r="V3485" i="1"/>
  <c r="V3486" i="1"/>
  <c r="V3487" i="1"/>
  <c r="V3488" i="1"/>
  <c r="V3505" i="1"/>
  <c r="V3506" i="1"/>
  <c r="V3507" i="1"/>
  <c r="V3508" i="1"/>
  <c r="V3509" i="1"/>
  <c r="V3510" i="1"/>
  <c r="V3511" i="1"/>
  <c r="V3512" i="1"/>
  <c r="V3529" i="1"/>
  <c r="V3530" i="1"/>
  <c r="V3531" i="1"/>
  <c r="V3532" i="1"/>
  <c r="V3533" i="1"/>
  <c r="V3534" i="1"/>
  <c r="V3535" i="1"/>
  <c r="V3536" i="1"/>
  <c r="V3553" i="1"/>
  <c r="V3554" i="1"/>
  <c r="V3555" i="1"/>
  <c r="V3556" i="1"/>
  <c r="V3557" i="1"/>
  <c r="V3558" i="1"/>
  <c r="V3559" i="1"/>
  <c r="V3560" i="1"/>
  <c r="V3577" i="1"/>
  <c r="V3578" i="1"/>
  <c r="V3579" i="1"/>
  <c r="V3580" i="1"/>
  <c r="V3581" i="1"/>
  <c r="V3582" i="1"/>
  <c r="V3583" i="1"/>
  <c r="V3584" i="1"/>
  <c r="V3601" i="1"/>
  <c r="V3602" i="1"/>
  <c r="V3603" i="1"/>
  <c r="V3604" i="1"/>
  <c r="V3605" i="1"/>
  <c r="V3606" i="1"/>
  <c r="V3607" i="1"/>
  <c r="V3608" i="1"/>
  <c r="V3625" i="1"/>
  <c r="V3626" i="1"/>
  <c r="V3627" i="1"/>
  <c r="V3628" i="1"/>
  <c r="V3629" i="1"/>
  <c r="V3630" i="1"/>
  <c r="V3631" i="1"/>
  <c r="V3632" i="1"/>
  <c r="V3649" i="1"/>
  <c r="V3650" i="1"/>
  <c r="V3651" i="1"/>
  <c r="V3652" i="1"/>
  <c r="V3653" i="1"/>
  <c r="V3654" i="1"/>
  <c r="V3655" i="1"/>
  <c r="V3656" i="1"/>
  <c r="V3673" i="1"/>
  <c r="V3674" i="1"/>
  <c r="V3675" i="1"/>
  <c r="V3676" i="1"/>
  <c r="V3677" i="1"/>
  <c r="V3678" i="1"/>
  <c r="V3679" i="1"/>
  <c r="V3680" i="1"/>
  <c r="V3697" i="1"/>
  <c r="V3698" i="1"/>
  <c r="V3699" i="1"/>
  <c r="V3700" i="1"/>
  <c r="V3701" i="1"/>
  <c r="V3702" i="1"/>
  <c r="V3703" i="1"/>
  <c r="V3704" i="1"/>
  <c r="V3721" i="1"/>
  <c r="V3722" i="1"/>
  <c r="V3723" i="1"/>
  <c r="V3724" i="1"/>
  <c r="V3725" i="1"/>
  <c r="V3726" i="1"/>
  <c r="V3727" i="1"/>
  <c r="V3728" i="1"/>
  <c r="V3745" i="1"/>
  <c r="V3746" i="1"/>
  <c r="V3747" i="1"/>
  <c r="V3748" i="1"/>
  <c r="V3749" i="1"/>
  <c r="V3750" i="1"/>
  <c r="V3751" i="1"/>
  <c r="V3752" i="1"/>
  <c r="V3769" i="1"/>
  <c r="V3770" i="1"/>
  <c r="V3771" i="1"/>
  <c r="V3772" i="1"/>
  <c r="V3773" i="1"/>
  <c r="V3774" i="1"/>
  <c r="V3775" i="1"/>
  <c r="V3776" i="1"/>
  <c r="V3793" i="1"/>
  <c r="V3794" i="1"/>
  <c r="V3795" i="1"/>
  <c r="V3796" i="1"/>
  <c r="V3797" i="1"/>
  <c r="V3798" i="1"/>
  <c r="V3799" i="1"/>
  <c r="V3800" i="1"/>
  <c r="V3817" i="1"/>
  <c r="V3818" i="1"/>
  <c r="V3819" i="1"/>
  <c r="V3820" i="1"/>
  <c r="V3821" i="1"/>
  <c r="V3822" i="1"/>
  <c r="V3823" i="1"/>
  <c r="V3824" i="1"/>
  <c r="V3841" i="1"/>
  <c r="V3842" i="1"/>
  <c r="V3843" i="1"/>
  <c r="V3844" i="1"/>
  <c r="V3845" i="1"/>
  <c r="V3846" i="1"/>
  <c r="V3847" i="1"/>
  <c r="V3848" i="1"/>
  <c r="V3865" i="1"/>
  <c r="V3866" i="1"/>
  <c r="V3867" i="1"/>
  <c r="V3868" i="1"/>
  <c r="V3869" i="1"/>
  <c r="V3870" i="1"/>
  <c r="V3871" i="1"/>
  <c r="V3872" i="1"/>
  <c r="V3889" i="1"/>
  <c r="V3890" i="1"/>
  <c r="V3891" i="1"/>
  <c r="V3892" i="1"/>
  <c r="V3893" i="1"/>
  <c r="V3894" i="1"/>
  <c r="V3895" i="1"/>
  <c r="V3896" i="1"/>
  <c r="V3913" i="1"/>
  <c r="V3914" i="1"/>
  <c r="V3915" i="1"/>
  <c r="V3916" i="1"/>
  <c r="V3917" i="1"/>
  <c r="V3918" i="1"/>
  <c r="V3919" i="1"/>
  <c r="V3920" i="1"/>
  <c r="V3937" i="1"/>
  <c r="V3938" i="1"/>
  <c r="V3939" i="1"/>
  <c r="V3940" i="1"/>
  <c r="V3941" i="1"/>
  <c r="V3942" i="1"/>
  <c r="V3943" i="1"/>
  <c r="V3944" i="1"/>
  <c r="V3961" i="1"/>
  <c r="V3962" i="1"/>
  <c r="V3963" i="1"/>
  <c r="V3964" i="1"/>
  <c r="V3965" i="1"/>
  <c r="V3966" i="1"/>
  <c r="V3967" i="1"/>
  <c r="V3968" i="1"/>
  <c r="V3985" i="1"/>
  <c r="V3986" i="1"/>
  <c r="V3987" i="1"/>
  <c r="V3988" i="1"/>
  <c r="V3989" i="1"/>
  <c r="V3990" i="1"/>
  <c r="V3991" i="1"/>
  <c r="V3992" i="1"/>
  <c r="V4009" i="1"/>
  <c r="V4010" i="1"/>
  <c r="V4011" i="1"/>
  <c r="V4012" i="1"/>
  <c r="V4013" i="1"/>
  <c r="V4014" i="1"/>
  <c r="V4015" i="1"/>
  <c r="V4016" i="1"/>
  <c r="V4033" i="1"/>
  <c r="V4034" i="1"/>
  <c r="V4035" i="1"/>
  <c r="V4036" i="1"/>
  <c r="V4037" i="1"/>
  <c r="V4038" i="1"/>
  <c r="V4039" i="1"/>
  <c r="V4040" i="1"/>
  <c r="V4057" i="1"/>
  <c r="V4058" i="1"/>
  <c r="V4059" i="1"/>
  <c r="V4060" i="1"/>
  <c r="V4061" i="1"/>
  <c r="V4062" i="1"/>
  <c r="V4063" i="1"/>
  <c r="V4064" i="1"/>
  <c r="V4081" i="1"/>
  <c r="V4082" i="1"/>
  <c r="V4083" i="1"/>
  <c r="V4084" i="1"/>
  <c r="V4085" i="1"/>
  <c r="V4086" i="1"/>
  <c r="V4087" i="1"/>
  <c r="V4088" i="1"/>
  <c r="V4105" i="1"/>
  <c r="V4106" i="1"/>
  <c r="V4107" i="1"/>
  <c r="V4108" i="1"/>
  <c r="V4109" i="1"/>
  <c r="V4110" i="1"/>
  <c r="V4111" i="1"/>
  <c r="V4112" i="1"/>
  <c r="V4129" i="1"/>
  <c r="V4130" i="1"/>
  <c r="V4131" i="1"/>
  <c r="V4132" i="1"/>
  <c r="V4133" i="1"/>
  <c r="V4134" i="1"/>
  <c r="V4135" i="1"/>
  <c r="V4136" i="1"/>
  <c r="V4153" i="1"/>
  <c r="V4154" i="1"/>
  <c r="V4155" i="1"/>
  <c r="V4156" i="1"/>
  <c r="V4157" i="1"/>
  <c r="V4158" i="1"/>
  <c r="V4159" i="1"/>
  <c r="V4160" i="1"/>
  <c r="V4177" i="1"/>
  <c r="V4178" i="1"/>
  <c r="V4179" i="1"/>
  <c r="V4180" i="1"/>
  <c r="V4181" i="1"/>
  <c r="V4182" i="1"/>
  <c r="V4183" i="1"/>
  <c r="V4184" i="1"/>
  <c r="V4201" i="1"/>
  <c r="V4202" i="1"/>
  <c r="V4203" i="1"/>
  <c r="V4204" i="1"/>
  <c r="V4205" i="1"/>
  <c r="V4206" i="1"/>
  <c r="V4207" i="1"/>
  <c r="V4208" i="1"/>
  <c r="V4225" i="1"/>
  <c r="V4226" i="1"/>
  <c r="V4227" i="1"/>
  <c r="V4228" i="1"/>
  <c r="V4229" i="1"/>
  <c r="V4230" i="1"/>
  <c r="V4231" i="1"/>
  <c r="V4232" i="1"/>
  <c r="V4249" i="1"/>
  <c r="V4250" i="1"/>
  <c r="V4251" i="1"/>
  <c r="V4252" i="1"/>
  <c r="V4253" i="1"/>
  <c r="V4254" i="1"/>
  <c r="V4255" i="1"/>
  <c r="V4256" i="1"/>
  <c r="V4273" i="1"/>
  <c r="V4274" i="1"/>
  <c r="V4275" i="1"/>
  <c r="V4276" i="1"/>
  <c r="V4277" i="1"/>
  <c r="V4278" i="1"/>
  <c r="V4279" i="1"/>
  <c r="V4280" i="1"/>
  <c r="V4297" i="1"/>
  <c r="V4298" i="1"/>
  <c r="V4299" i="1"/>
  <c r="V4300" i="1"/>
  <c r="V4301" i="1"/>
  <c r="V4302" i="1"/>
  <c r="V4303" i="1"/>
  <c r="V4304" i="1"/>
  <c r="V4321" i="1"/>
  <c r="V4322" i="1"/>
  <c r="V4323" i="1"/>
  <c r="V4324" i="1"/>
  <c r="V4325" i="1"/>
  <c r="V4326" i="1"/>
  <c r="V4327" i="1"/>
  <c r="V4328" i="1"/>
  <c r="V4345" i="1"/>
  <c r="V4346" i="1"/>
  <c r="V4347" i="1"/>
  <c r="V4348" i="1"/>
  <c r="V4349" i="1"/>
  <c r="V4350" i="1"/>
  <c r="V4351" i="1"/>
  <c r="V4352" i="1"/>
  <c r="V4369" i="1"/>
  <c r="V4370" i="1"/>
  <c r="V4371" i="1"/>
  <c r="V4372" i="1"/>
  <c r="V4373" i="1"/>
  <c r="V4374" i="1"/>
  <c r="V4375" i="1"/>
  <c r="V4376" i="1"/>
  <c r="V4393" i="1"/>
  <c r="V4394" i="1"/>
  <c r="V4395" i="1"/>
  <c r="V4396" i="1"/>
  <c r="V4397" i="1"/>
  <c r="V4398" i="1"/>
  <c r="V4399" i="1"/>
  <c r="V4400" i="1"/>
  <c r="V4417" i="1"/>
  <c r="V4418" i="1"/>
  <c r="V4419" i="1"/>
  <c r="V4420" i="1"/>
  <c r="V4421" i="1"/>
  <c r="V4422" i="1"/>
  <c r="V4423" i="1"/>
  <c r="V4424" i="1"/>
  <c r="V4441" i="1"/>
  <c r="V4442" i="1"/>
  <c r="V4443" i="1"/>
  <c r="V4444" i="1"/>
  <c r="V4445" i="1"/>
  <c r="V4446" i="1"/>
  <c r="V4447" i="1"/>
  <c r="V4448" i="1"/>
  <c r="V4465" i="1"/>
  <c r="V4466" i="1"/>
  <c r="V4467" i="1"/>
  <c r="V4468" i="1"/>
  <c r="V4469" i="1"/>
  <c r="V4470" i="1"/>
  <c r="V4471" i="1"/>
  <c r="V4472" i="1"/>
  <c r="V4489" i="1"/>
  <c r="V4490" i="1"/>
  <c r="V4491" i="1"/>
  <c r="V4492" i="1"/>
  <c r="V4493" i="1"/>
  <c r="V4494" i="1"/>
  <c r="V4495" i="1"/>
  <c r="V4496" i="1"/>
  <c r="V4513" i="1"/>
  <c r="V4514" i="1"/>
  <c r="V4515" i="1"/>
  <c r="V4516" i="1"/>
  <c r="V4517" i="1"/>
  <c r="V4518" i="1"/>
  <c r="V4519" i="1"/>
  <c r="V4520" i="1"/>
  <c r="V4537" i="1"/>
  <c r="V4538" i="1"/>
  <c r="V4539" i="1"/>
  <c r="V4540" i="1"/>
  <c r="V4541" i="1"/>
  <c r="V4542" i="1"/>
  <c r="V4543" i="1"/>
  <c r="V4544" i="1"/>
  <c r="V4561" i="1"/>
  <c r="V4562" i="1"/>
  <c r="V4563" i="1"/>
  <c r="V4564" i="1"/>
  <c r="V4565" i="1"/>
  <c r="V4566" i="1"/>
  <c r="V4567" i="1"/>
  <c r="V4568" i="1"/>
  <c r="V4585" i="1"/>
  <c r="V4586" i="1"/>
  <c r="V4587" i="1"/>
  <c r="V4588" i="1"/>
  <c r="V4589" i="1"/>
  <c r="V4590" i="1"/>
  <c r="V4591" i="1"/>
  <c r="V4592" i="1"/>
  <c r="V4609" i="1"/>
  <c r="V4610" i="1"/>
  <c r="V4611" i="1"/>
  <c r="V4612" i="1"/>
  <c r="V4613" i="1"/>
  <c r="V4614" i="1"/>
  <c r="V4615" i="1"/>
  <c r="V4616" i="1"/>
  <c r="V4633" i="1"/>
  <c r="V4634" i="1"/>
  <c r="V4635" i="1"/>
  <c r="V4636" i="1"/>
  <c r="V4637" i="1"/>
  <c r="V4638" i="1"/>
  <c r="V4639" i="1"/>
  <c r="V4640" i="1"/>
  <c r="V4657" i="1"/>
  <c r="V4658" i="1"/>
  <c r="V4659" i="1"/>
  <c r="V4660" i="1"/>
  <c r="V4661" i="1"/>
  <c r="V4662" i="1"/>
  <c r="V4663" i="1"/>
  <c r="V4664" i="1"/>
  <c r="V4681" i="1"/>
  <c r="V4682" i="1"/>
  <c r="V4683" i="1"/>
  <c r="V4684" i="1"/>
  <c r="V4685" i="1"/>
  <c r="V4686" i="1"/>
  <c r="V4687" i="1"/>
  <c r="V4688" i="1"/>
  <c r="V4705" i="1"/>
  <c r="V4706" i="1"/>
  <c r="V4707" i="1"/>
  <c r="V4708" i="1"/>
  <c r="V4709" i="1"/>
  <c r="V4710" i="1"/>
  <c r="V4711" i="1"/>
  <c r="V4712" i="1"/>
  <c r="V4729" i="1"/>
  <c r="V4730" i="1"/>
  <c r="V4731" i="1"/>
  <c r="V4732" i="1"/>
  <c r="V4733" i="1"/>
  <c r="V4734" i="1"/>
  <c r="V4735" i="1"/>
  <c r="V4736" i="1"/>
  <c r="V4753" i="1"/>
  <c r="V4754" i="1"/>
  <c r="V4755" i="1"/>
  <c r="V4756" i="1"/>
  <c r="V4757" i="1"/>
  <c r="V4758" i="1"/>
  <c r="V4759" i="1"/>
  <c r="V4760" i="1"/>
  <c r="V4777" i="1"/>
  <c r="V4778" i="1"/>
  <c r="V4779" i="1"/>
  <c r="V4780" i="1"/>
  <c r="V4781" i="1"/>
  <c r="V4782" i="1"/>
  <c r="V4783" i="1"/>
  <c r="V4784" i="1"/>
  <c r="V4801" i="1"/>
  <c r="V4802" i="1"/>
  <c r="V4803" i="1"/>
  <c r="V4804" i="1"/>
  <c r="V4805" i="1"/>
  <c r="V4806" i="1"/>
  <c r="V4807" i="1"/>
  <c r="V4808" i="1"/>
  <c r="V4825" i="1"/>
  <c r="V4826" i="1"/>
  <c r="V4827" i="1"/>
  <c r="V4828" i="1"/>
  <c r="V4829" i="1"/>
  <c r="V4830" i="1"/>
  <c r="V4831" i="1"/>
  <c r="V4832" i="1"/>
  <c r="V4849" i="1"/>
  <c r="V4850" i="1"/>
  <c r="V4851" i="1"/>
  <c r="V4852" i="1"/>
  <c r="V4853" i="1"/>
  <c r="V4854" i="1"/>
  <c r="V4855" i="1"/>
  <c r="V4856" i="1"/>
  <c r="V4873" i="1"/>
  <c r="V4874" i="1"/>
  <c r="V4875" i="1"/>
  <c r="V4876" i="1"/>
  <c r="V4877" i="1"/>
  <c r="V4878" i="1"/>
  <c r="V4879" i="1"/>
  <c r="V4880" i="1"/>
  <c r="V4897" i="1"/>
  <c r="V4898" i="1"/>
  <c r="V4899" i="1"/>
  <c r="V4900" i="1"/>
  <c r="V4901" i="1"/>
  <c r="V4902" i="1"/>
  <c r="V4903" i="1"/>
  <c r="V4904" i="1"/>
  <c r="V4921" i="1"/>
  <c r="V4922" i="1"/>
  <c r="V4923" i="1"/>
  <c r="V4924" i="1"/>
  <c r="V4925" i="1"/>
  <c r="V4926" i="1"/>
  <c r="V4927" i="1"/>
  <c r="V4928" i="1"/>
  <c r="V4945" i="1"/>
  <c r="V4946" i="1"/>
  <c r="V4947" i="1"/>
  <c r="V4948" i="1"/>
  <c r="V4949" i="1"/>
  <c r="V4950" i="1"/>
  <c r="V4951" i="1"/>
  <c r="V4952" i="1"/>
  <c r="V4969" i="1"/>
  <c r="V4970" i="1"/>
  <c r="V4971" i="1"/>
  <c r="V4972" i="1"/>
  <c r="V4973" i="1"/>
  <c r="V4974" i="1"/>
  <c r="V4975" i="1"/>
  <c r="V4976" i="1"/>
  <c r="V4993" i="1"/>
  <c r="V4994" i="1"/>
  <c r="V4995" i="1"/>
  <c r="V4996" i="1"/>
  <c r="V4997" i="1"/>
  <c r="V4998" i="1"/>
  <c r="V4999" i="1"/>
  <c r="V5000" i="1"/>
  <c r="V5017" i="1"/>
  <c r="V5018" i="1"/>
  <c r="V5019" i="1"/>
  <c r="V5020" i="1"/>
  <c r="V5021" i="1"/>
  <c r="V5022" i="1"/>
  <c r="V5023" i="1"/>
  <c r="V5024" i="1"/>
  <c r="V5041" i="1"/>
  <c r="V5042" i="1"/>
  <c r="V5043" i="1"/>
  <c r="V5044" i="1"/>
  <c r="V5045" i="1"/>
  <c r="V5046" i="1"/>
  <c r="V5047" i="1"/>
  <c r="V5048" i="1"/>
  <c r="V5065" i="1"/>
  <c r="V5066" i="1"/>
  <c r="V5067" i="1"/>
  <c r="V5068" i="1"/>
  <c r="V5069" i="1"/>
  <c r="V5070" i="1"/>
  <c r="V5071" i="1"/>
  <c r="V5072" i="1"/>
  <c r="V5089" i="1"/>
  <c r="V5090" i="1"/>
  <c r="V5091" i="1"/>
  <c r="V5092" i="1"/>
  <c r="V5093" i="1"/>
  <c r="V5094" i="1"/>
  <c r="V5095" i="1"/>
  <c r="V5096" i="1"/>
  <c r="V5113" i="1"/>
  <c r="V5114" i="1"/>
  <c r="V5115" i="1"/>
  <c r="V5116" i="1"/>
  <c r="V5117" i="1"/>
  <c r="V5118" i="1"/>
  <c r="V5119" i="1"/>
  <c r="V5120" i="1"/>
  <c r="V5137" i="1"/>
  <c r="V5138" i="1"/>
  <c r="V5139" i="1"/>
  <c r="V5140" i="1"/>
  <c r="V5141" i="1"/>
  <c r="V5142" i="1"/>
  <c r="V5143" i="1"/>
  <c r="V5144" i="1"/>
  <c r="V5161" i="1"/>
  <c r="V5162" i="1"/>
  <c r="V5163" i="1"/>
  <c r="V5164" i="1"/>
  <c r="V5165" i="1"/>
  <c r="V5166" i="1"/>
  <c r="V5167" i="1"/>
  <c r="V5168" i="1"/>
  <c r="V5185" i="1"/>
  <c r="V5186" i="1"/>
  <c r="V5187" i="1"/>
  <c r="V5188" i="1"/>
  <c r="V5189" i="1"/>
  <c r="V5190" i="1"/>
  <c r="V5191" i="1"/>
  <c r="V5192" i="1"/>
  <c r="V5209" i="1"/>
  <c r="V5210" i="1"/>
  <c r="V5211" i="1"/>
  <c r="V5212" i="1"/>
  <c r="V5213" i="1"/>
  <c r="V5214" i="1"/>
  <c r="V5215" i="1"/>
  <c r="V5216" i="1"/>
  <c r="V5233" i="1"/>
  <c r="V5234" i="1"/>
  <c r="V5235" i="1"/>
  <c r="V5236" i="1"/>
  <c r="V5237" i="1"/>
  <c r="V5238" i="1"/>
  <c r="V5239" i="1"/>
  <c r="V5240" i="1"/>
  <c r="V5257" i="1"/>
  <c r="V5258" i="1"/>
  <c r="V5259" i="1"/>
  <c r="V5260" i="1"/>
  <c r="V5261" i="1"/>
  <c r="V5262" i="1"/>
  <c r="V5263" i="1"/>
  <c r="V5264" i="1"/>
  <c r="V5281" i="1"/>
  <c r="V5282" i="1"/>
  <c r="V5283" i="1"/>
  <c r="V5284" i="1"/>
  <c r="V5285" i="1"/>
  <c r="V5286" i="1"/>
  <c r="V5287" i="1"/>
  <c r="V5288" i="1"/>
  <c r="V5305" i="1"/>
  <c r="V5306" i="1"/>
  <c r="V5307" i="1"/>
  <c r="V5308" i="1"/>
  <c r="V5309" i="1"/>
  <c r="V5310" i="1"/>
  <c r="V5311" i="1"/>
  <c r="V5312" i="1"/>
  <c r="V5329" i="1"/>
  <c r="V5330" i="1"/>
  <c r="V5331" i="1"/>
  <c r="V5332" i="1"/>
  <c r="V5333" i="1"/>
  <c r="V5334" i="1"/>
  <c r="V5335" i="1"/>
  <c r="V5336" i="1"/>
  <c r="V5353" i="1"/>
  <c r="V5354" i="1"/>
  <c r="V5355" i="1"/>
  <c r="V5356" i="1"/>
  <c r="V5357" i="1"/>
  <c r="V5358" i="1"/>
  <c r="V5359" i="1"/>
  <c r="V5360" i="1"/>
  <c r="V5377" i="1"/>
  <c r="V5378" i="1"/>
  <c r="V5379" i="1"/>
  <c r="V5380" i="1"/>
  <c r="V5381" i="1"/>
  <c r="V5382" i="1"/>
  <c r="V5383" i="1"/>
  <c r="V5384" i="1"/>
  <c r="V5401" i="1"/>
  <c r="V5402" i="1"/>
  <c r="V5403" i="1"/>
  <c r="V5404" i="1"/>
  <c r="V5405" i="1"/>
  <c r="V5406" i="1"/>
  <c r="V5407" i="1"/>
  <c r="V5408" i="1"/>
  <c r="V5425" i="1"/>
  <c r="V5426" i="1"/>
  <c r="V5427" i="1"/>
  <c r="V5428" i="1"/>
  <c r="V5429" i="1"/>
  <c r="V5430" i="1"/>
  <c r="V5431" i="1"/>
  <c r="V5432" i="1"/>
  <c r="V5449" i="1"/>
  <c r="V5450" i="1"/>
  <c r="V5451" i="1"/>
  <c r="V5452" i="1"/>
  <c r="V5453" i="1"/>
  <c r="V5454" i="1"/>
  <c r="V5455" i="1"/>
  <c r="V5456" i="1"/>
  <c r="V5473" i="1"/>
  <c r="V5474" i="1"/>
  <c r="V5475" i="1"/>
  <c r="V5476" i="1"/>
  <c r="V5477" i="1"/>
  <c r="V5478" i="1"/>
  <c r="V5479" i="1"/>
  <c r="V5480" i="1"/>
  <c r="V5497" i="1"/>
  <c r="V5498" i="1"/>
  <c r="V5499" i="1"/>
  <c r="V5500" i="1"/>
  <c r="V5501" i="1"/>
  <c r="V5502" i="1"/>
  <c r="V5503" i="1"/>
  <c r="V5504" i="1"/>
  <c r="V5521" i="1"/>
  <c r="V5522" i="1"/>
  <c r="V5523" i="1"/>
  <c r="V5524" i="1"/>
  <c r="V5525" i="1"/>
  <c r="V5526" i="1"/>
  <c r="V5527" i="1"/>
  <c r="V5528" i="1"/>
  <c r="V5545" i="1"/>
  <c r="V5546" i="1"/>
  <c r="V5547" i="1"/>
  <c r="V5548" i="1"/>
  <c r="V5549" i="1"/>
  <c r="V5550" i="1"/>
  <c r="V5551" i="1"/>
  <c r="V5552" i="1"/>
  <c r="V5569" i="1"/>
  <c r="V5570" i="1"/>
  <c r="V5571" i="1"/>
  <c r="V5572" i="1"/>
  <c r="V5573" i="1"/>
  <c r="V5574" i="1"/>
  <c r="V5575" i="1"/>
  <c r="V5576" i="1"/>
  <c r="V5593" i="1"/>
  <c r="V5594" i="1"/>
  <c r="V5595" i="1"/>
  <c r="V5596" i="1"/>
  <c r="V5597" i="1"/>
  <c r="V5598" i="1"/>
  <c r="V5599" i="1"/>
  <c r="V5600" i="1"/>
  <c r="V5617" i="1"/>
  <c r="V5618" i="1"/>
  <c r="V5619" i="1"/>
  <c r="V5620" i="1"/>
  <c r="V5621" i="1"/>
  <c r="V5622" i="1"/>
  <c r="V5623" i="1"/>
  <c r="V5624" i="1"/>
  <c r="V5641" i="1"/>
  <c r="V5642" i="1"/>
  <c r="V5643" i="1"/>
  <c r="V5644" i="1"/>
  <c r="V5645" i="1"/>
  <c r="V5646" i="1"/>
  <c r="V5647" i="1"/>
  <c r="V5648" i="1"/>
  <c r="V5665" i="1"/>
  <c r="V5666" i="1"/>
  <c r="V5667" i="1"/>
  <c r="V5668" i="1"/>
  <c r="V5669" i="1"/>
  <c r="V5670" i="1"/>
  <c r="V5671" i="1"/>
  <c r="V5672" i="1"/>
  <c r="V5689" i="1"/>
  <c r="V5690" i="1"/>
  <c r="V5691" i="1"/>
  <c r="V5692" i="1"/>
  <c r="V5693" i="1"/>
  <c r="V5694" i="1"/>
  <c r="V5695" i="1"/>
  <c r="V5696" i="1"/>
  <c r="V5713" i="1"/>
  <c r="V5714" i="1"/>
  <c r="V5715" i="1"/>
  <c r="V5716" i="1"/>
  <c r="V5717" i="1"/>
  <c r="V5718" i="1"/>
  <c r="V5719" i="1"/>
  <c r="V5720" i="1"/>
  <c r="V5737" i="1"/>
  <c r="V5738" i="1"/>
  <c r="V5739" i="1"/>
  <c r="V5740" i="1"/>
  <c r="V5741" i="1"/>
  <c r="V5742" i="1"/>
  <c r="V5743" i="1"/>
  <c r="V5744" i="1"/>
  <c r="V5761" i="1"/>
  <c r="V5762" i="1"/>
  <c r="V5763" i="1"/>
  <c r="V5764" i="1"/>
  <c r="V5765" i="1"/>
  <c r="V5766" i="1"/>
  <c r="V5767" i="1"/>
  <c r="V5768" i="1"/>
  <c r="V5785" i="1"/>
  <c r="V5786" i="1"/>
  <c r="V5787" i="1"/>
  <c r="V5788" i="1"/>
  <c r="V5789" i="1"/>
  <c r="V5790" i="1"/>
  <c r="V5791" i="1"/>
  <c r="V5792" i="1"/>
  <c r="V5809" i="1"/>
  <c r="V5810" i="1"/>
  <c r="V5811" i="1"/>
  <c r="V5812" i="1"/>
  <c r="V5813" i="1"/>
  <c r="V5814" i="1"/>
  <c r="V5815" i="1"/>
  <c r="V5816" i="1"/>
  <c r="V5833" i="1"/>
  <c r="V5834" i="1"/>
  <c r="V5835" i="1"/>
  <c r="V5836" i="1"/>
  <c r="V5837" i="1"/>
  <c r="V5838" i="1"/>
  <c r="V5839" i="1"/>
  <c r="V5840" i="1"/>
  <c r="V5857" i="1"/>
  <c r="V5858" i="1"/>
  <c r="V5859" i="1"/>
  <c r="V5860" i="1"/>
  <c r="V5861" i="1"/>
  <c r="V5862" i="1"/>
  <c r="V5863" i="1"/>
  <c r="V5864" i="1"/>
  <c r="V5881" i="1"/>
  <c r="V5882" i="1"/>
  <c r="V5883" i="1"/>
  <c r="V5884" i="1"/>
  <c r="V5885" i="1"/>
  <c r="V5886" i="1"/>
  <c r="V5887" i="1"/>
  <c r="V5888" i="1"/>
  <c r="V5905" i="1"/>
  <c r="V5906" i="1"/>
  <c r="V5907" i="1"/>
  <c r="V5908" i="1"/>
  <c r="V5909" i="1"/>
  <c r="V5910" i="1"/>
  <c r="V5911" i="1"/>
  <c r="V5912" i="1"/>
  <c r="V5929" i="1"/>
  <c r="V5930" i="1"/>
  <c r="V5931" i="1"/>
  <c r="V5932" i="1"/>
  <c r="V5933" i="1"/>
  <c r="V5934" i="1"/>
  <c r="V5935" i="1"/>
  <c r="V5936" i="1"/>
  <c r="V5953" i="1"/>
  <c r="V5954" i="1"/>
  <c r="V5955" i="1"/>
  <c r="V5956" i="1"/>
  <c r="V5957" i="1"/>
  <c r="V5958" i="1"/>
  <c r="V5959" i="1"/>
  <c r="V5960" i="1"/>
  <c r="V5977" i="1"/>
  <c r="V5978" i="1"/>
  <c r="V5979" i="1"/>
  <c r="V5980" i="1"/>
  <c r="V5981" i="1"/>
  <c r="V5982" i="1"/>
  <c r="V5983" i="1"/>
  <c r="V5984" i="1"/>
  <c r="V6001" i="1"/>
  <c r="V6002" i="1"/>
  <c r="V6003" i="1"/>
  <c r="V6004" i="1"/>
  <c r="V6005" i="1"/>
  <c r="V6006" i="1"/>
  <c r="V6007" i="1"/>
  <c r="V6008" i="1"/>
  <c r="V6025" i="1"/>
  <c r="V6026" i="1"/>
  <c r="V6027" i="1"/>
  <c r="V6028" i="1"/>
  <c r="V6029" i="1"/>
  <c r="V6030" i="1"/>
  <c r="V6031" i="1"/>
  <c r="V6032" i="1"/>
  <c r="V6049" i="1"/>
  <c r="V6050" i="1"/>
  <c r="V6051" i="1"/>
  <c r="V6052" i="1"/>
  <c r="V6053" i="1"/>
  <c r="V6054" i="1"/>
  <c r="V6055" i="1"/>
  <c r="V6056" i="1"/>
  <c r="V6073" i="1"/>
  <c r="V6074" i="1"/>
  <c r="V6075" i="1"/>
  <c r="V6076" i="1"/>
  <c r="V6077" i="1"/>
  <c r="V6078" i="1"/>
  <c r="V6079" i="1"/>
  <c r="V6080" i="1"/>
  <c r="V6097" i="1"/>
  <c r="V6098" i="1"/>
  <c r="V6099" i="1"/>
  <c r="V6100" i="1"/>
  <c r="V6101" i="1"/>
  <c r="V6102" i="1"/>
  <c r="V6103" i="1"/>
  <c r="V6104" i="1"/>
  <c r="V6121" i="1"/>
  <c r="V6122" i="1"/>
  <c r="V6123" i="1"/>
  <c r="V6124" i="1"/>
  <c r="V6125" i="1"/>
  <c r="V6126" i="1"/>
  <c r="V6127" i="1"/>
  <c r="V6128" i="1"/>
  <c r="V6145" i="1"/>
  <c r="V6146" i="1"/>
  <c r="V6147" i="1"/>
  <c r="V6148" i="1"/>
  <c r="V6149" i="1"/>
  <c r="V6150" i="1"/>
  <c r="V6151" i="1"/>
  <c r="V6152" i="1"/>
  <c r="V6169" i="1"/>
  <c r="V6170" i="1"/>
  <c r="V6171" i="1"/>
  <c r="V6172" i="1"/>
  <c r="V6173" i="1"/>
  <c r="V6174" i="1"/>
  <c r="V6175" i="1"/>
  <c r="V6176" i="1"/>
  <c r="V6193" i="1"/>
  <c r="V6194" i="1"/>
  <c r="V6195" i="1"/>
  <c r="V6196" i="1"/>
  <c r="V6197" i="1"/>
  <c r="V6198" i="1"/>
  <c r="V6199" i="1"/>
  <c r="V6200" i="1"/>
  <c r="V6217" i="1"/>
  <c r="V6218" i="1"/>
  <c r="V6219" i="1"/>
  <c r="V6220" i="1"/>
  <c r="V6221" i="1"/>
  <c r="V6222" i="1"/>
  <c r="V6223" i="1"/>
  <c r="V6224" i="1"/>
  <c r="V6241" i="1"/>
  <c r="V6242" i="1"/>
  <c r="V6243" i="1"/>
  <c r="V6244" i="1"/>
  <c r="V6245" i="1"/>
  <c r="V6246" i="1"/>
  <c r="V6247" i="1"/>
  <c r="V6248" i="1"/>
  <c r="V6265" i="1"/>
  <c r="V6266" i="1"/>
  <c r="V6267" i="1"/>
  <c r="V6268" i="1"/>
  <c r="V6269" i="1"/>
  <c r="V6270" i="1"/>
  <c r="V6271" i="1"/>
  <c r="V6272" i="1"/>
  <c r="V6289" i="1"/>
  <c r="V6290" i="1"/>
  <c r="V6291" i="1"/>
  <c r="V6292" i="1"/>
  <c r="V6293" i="1"/>
  <c r="V6294" i="1"/>
  <c r="V6295" i="1"/>
  <c r="V6296" i="1"/>
  <c r="V6313" i="1"/>
  <c r="V6314" i="1"/>
  <c r="V6315" i="1"/>
  <c r="V6316" i="1"/>
  <c r="V6317" i="1"/>
  <c r="V6318" i="1"/>
  <c r="V6319" i="1"/>
  <c r="V6320" i="1"/>
  <c r="V6337" i="1"/>
  <c r="V6338" i="1"/>
  <c r="V6339" i="1"/>
  <c r="V6340" i="1"/>
  <c r="V6341" i="1"/>
  <c r="V6342" i="1"/>
  <c r="V6343" i="1"/>
  <c r="V6344" i="1"/>
  <c r="V6361" i="1"/>
  <c r="V6362" i="1"/>
  <c r="V6363" i="1"/>
  <c r="V6364" i="1"/>
  <c r="V6365" i="1"/>
  <c r="V6366" i="1"/>
  <c r="V6367" i="1"/>
  <c r="V6368" i="1"/>
  <c r="V6385" i="1"/>
  <c r="V6386" i="1"/>
  <c r="V6387" i="1"/>
  <c r="V6388" i="1"/>
  <c r="V6389" i="1"/>
  <c r="V6390" i="1"/>
  <c r="V6391" i="1"/>
  <c r="V6392" i="1"/>
  <c r="V6409" i="1"/>
  <c r="V6410" i="1"/>
  <c r="V6411" i="1"/>
  <c r="V6412" i="1"/>
  <c r="V6413" i="1"/>
  <c r="V6414" i="1"/>
  <c r="V6415" i="1"/>
  <c r="V6416" i="1"/>
  <c r="V6433" i="1"/>
  <c r="V6434" i="1"/>
  <c r="V6435" i="1"/>
  <c r="V6436" i="1"/>
  <c r="V6437" i="1"/>
  <c r="V6438" i="1"/>
  <c r="V6439" i="1"/>
  <c r="V6440" i="1"/>
  <c r="V6457" i="1"/>
  <c r="V6458" i="1"/>
  <c r="V6459" i="1"/>
  <c r="V6460" i="1"/>
  <c r="V6461" i="1"/>
  <c r="V6462" i="1"/>
  <c r="V6463" i="1"/>
  <c r="V6464" i="1"/>
  <c r="V6481" i="1"/>
  <c r="V6482" i="1"/>
  <c r="V6483" i="1"/>
  <c r="V6484" i="1"/>
  <c r="V6485" i="1"/>
  <c r="V6486" i="1"/>
  <c r="V6487" i="1"/>
  <c r="V6488" i="1"/>
  <c r="V6505" i="1"/>
  <c r="V6506" i="1"/>
  <c r="V6507" i="1"/>
  <c r="V6508" i="1"/>
  <c r="V6509" i="1"/>
  <c r="V6510" i="1"/>
  <c r="V6511" i="1"/>
  <c r="V6512" i="1"/>
  <c r="V6529" i="1"/>
  <c r="V6530" i="1"/>
  <c r="V6531" i="1"/>
  <c r="V6532" i="1"/>
  <c r="V6533" i="1"/>
  <c r="V6534" i="1"/>
  <c r="V6535" i="1"/>
  <c r="V6536" i="1"/>
  <c r="V6553" i="1"/>
  <c r="V6554" i="1"/>
  <c r="V6555" i="1"/>
  <c r="V6556" i="1"/>
  <c r="V6557" i="1"/>
  <c r="V6558" i="1"/>
  <c r="V6559" i="1"/>
  <c r="V6560" i="1"/>
  <c r="V6577" i="1"/>
  <c r="V6578" i="1"/>
  <c r="V6579" i="1"/>
  <c r="V6580" i="1"/>
  <c r="V6581" i="1"/>
  <c r="V6582" i="1"/>
  <c r="V6583" i="1"/>
  <c r="V6584" i="1"/>
  <c r="V6601" i="1"/>
  <c r="V6602" i="1"/>
  <c r="V6603" i="1"/>
  <c r="V6604" i="1"/>
  <c r="V6605" i="1"/>
  <c r="V6606" i="1"/>
  <c r="V6607" i="1"/>
  <c r="V6608" i="1"/>
  <c r="V6625" i="1"/>
  <c r="V6626" i="1"/>
  <c r="V6627" i="1"/>
  <c r="V6628" i="1"/>
  <c r="V6629" i="1"/>
  <c r="V6630" i="1"/>
  <c r="V6631" i="1"/>
  <c r="V6632" i="1"/>
  <c r="V6649" i="1"/>
  <c r="V6650" i="1"/>
  <c r="V6651" i="1"/>
  <c r="V6652" i="1"/>
  <c r="V6653" i="1"/>
  <c r="V6654" i="1"/>
  <c r="V6655" i="1"/>
  <c r="V6656" i="1"/>
  <c r="V6673" i="1"/>
  <c r="V6674" i="1"/>
  <c r="V6675" i="1"/>
  <c r="V6676" i="1"/>
  <c r="V6677" i="1"/>
  <c r="V6678" i="1"/>
  <c r="V6679" i="1"/>
  <c r="V6680" i="1"/>
  <c r="V6697" i="1"/>
  <c r="V6698" i="1"/>
  <c r="V6699" i="1"/>
  <c r="V6700" i="1"/>
  <c r="V6701" i="1"/>
  <c r="V6702" i="1"/>
  <c r="V6703" i="1"/>
  <c r="V6704" i="1"/>
  <c r="V6721" i="1"/>
  <c r="V6722" i="1"/>
  <c r="V6723" i="1"/>
  <c r="V6724" i="1"/>
  <c r="V6725" i="1"/>
  <c r="V6726" i="1"/>
  <c r="V6727" i="1"/>
  <c r="V6728" i="1"/>
  <c r="V6745" i="1"/>
  <c r="V6746" i="1"/>
  <c r="V6747" i="1"/>
  <c r="V6748" i="1"/>
  <c r="V6749" i="1"/>
  <c r="V6750" i="1"/>
  <c r="V6751" i="1"/>
  <c r="V6752" i="1"/>
  <c r="V6769" i="1"/>
  <c r="V6770" i="1"/>
  <c r="V6771" i="1"/>
  <c r="V6772" i="1"/>
  <c r="V6773" i="1"/>
  <c r="V6774" i="1"/>
  <c r="V6775" i="1"/>
  <c r="V6776" i="1"/>
  <c r="V6793" i="1"/>
  <c r="V6794" i="1"/>
  <c r="V6795" i="1"/>
  <c r="V6796" i="1"/>
  <c r="V6797" i="1"/>
  <c r="V6798" i="1"/>
  <c r="V6799" i="1"/>
  <c r="V6800" i="1"/>
  <c r="V6817" i="1"/>
  <c r="V6818" i="1"/>
  <c r="V6819" i="1"/>
  <c r="V6820" i="1"/>
  <c r="V6821" i="1"/>
  <c r="V6822" i="1"/>
  <c r="V6823" i="1"/>
  <c r="V6824" i="1"/>
  <c r="V6841" i="1"/>
  <c r="V6842" i="1"/>
  <c r="V6843" i="1"/>
  <c r="V6844" i="1"/>
  <c r="V6845" i="1"/>
  <c r="V6846" i="1"/>
  <c r="V6847" i="1"/>
  <c r="V6848" i="1"/>
  <c r="V6865" i="1"/>
  <c r="V6866" i="1"/>
  <c r="V6867" i="1"/>
  <c r="V6868" i="1"/>
  <c r="V6869" i="1"/>
  <c r="V6870" i="1"/>
  <c r="V6871" i="1"/>
  <c r="V6872" i="1"/>
  <c r="V6889" i="1"/>
  <c r="V6890" i="1"/>
  <c r="V6891" i="1"/>
  <c r="V6892" i="1"/>
  <c r="V6893" i="1"/>
  <c r="V6894" i="1"/>
  <c r="V6895" i="1"/>
  <c r="V6896" i="1"/>
  <c r="V6913" i="1"/>
  <c r="V6914" i="1"/>
  <c r="V6915" i="1"/>
  <c r="V6916" i="1"/>
  <c r="V6917" i="1"/>
  <c r="V6918" i="1"/>
  <c r="V6919" i="1"/>
  <c r="V6920" i="1"/>
  <c r="V6937" i="1"/>
  <c r="V6938" i="1"/>
  <c r="V6939" i="1"/>
  <c r="V6940" i="1"/>
  <c r="V6941" i="1"/>
  <c r="V6942" i="1"/>
  <c r="V6943" i="1"/>
  <c r="V6944" i="1"/>
  <c r="V6961" i="1"/>
  <c r="V6962" i="1"/>
  <c r="V6963" i="1"/>
  <c r="V6964" i="1"/>
  <c r="V6965" i="1"/>
  <c r="V6966" i="1"/>
  <c r="V6967" i="1"/>
  <c r="V6968" i="1"/>
  <c r="V6985" i="1"/>
  <c r="V6986" i="1"/>
  <c r="V6987" i="1"/>
  <c r="V6988" i="1"/>
  <c r="V6989" i="1"/>
  <c r="V6990" i="1"/>
  <c r="V6991" i="1"/>
  <c r="V6992" i="1"/>
  <c r="V7009" i="1"/>
  <c r="V7010" i="1"/>
  <c r="V7011" i="1"/>
  <c r="V7012" i="1"/>
  <c r="V7013" i="1"/>
  <c r="V7014" i="1"/>
  <c r="V7015" i="1"/>
  <c r="V7016" i="1"/>
  <c r="V7033" i="1"/>
  <c r="V7034" i="1"/>
  <c r="V7035" i="1"/>
  <c r="V7036" i="1"/>
  <c r="V7037" i="1"/>
  <c r="V7038" i="1"/>
  <c r="V7039" i="1"/>
  <c r="V7040" i="1"/>
  <c r="V7057" i="1"/>
  <c r="V7058" i="1"/>
  <c r="V7059" i="1"/>
  <c r="V7060" i="1"/>
  <c r="V7061" i="1"/>
  <c r="V7062" i="1"/>
  <c r="V7063" i="1"/>
  <c r="V7064" i="1"/>
  <c r="V7081" i="1"/>
  <c r="V7082" i="1"/>
  <c r="V7083" i="1"/>
  <c r="V7084" i="1"/>
  <c r="V7085" i="1"/>
  <c r="V7086" i="1"/>
  <c r="V7087" i="1"/>
  <c r="V7088" i="1"/>
  <c r="V7105" i="1"/>
  <c r="V7106" i="1"/>
  <c r="V7107" i="1"/>
  <c r="V7108" i="1"/>
  <c r="V7109" i="1"/>
  <c r="V7110" i="1"/>
  <c r="V7111" i="1"/>
  <c r="V7112" i="1"/>
  <c r="V7129" i="1"/>
  <c r="V7130" i="1"/>
  <c r="V7131" i="1"/>
  <c r="V7132" i="1"/>
  <c r="V7133" i="1"/>
  <c r="V7134" i="1"/>
  <c r="V7135" i="1"/>
  <c r="V7136" i="1"/>
  <c r="V7153" i="1"/>
  <c r="V7154" i="1"/>
  <c r="V7155" i="1"/>
  <c r="V7156" i="1"/>
  <c r="V7157" i="1"/>
  <c r="V7158" i="1"/>
  <c r="V7159" i="1"/>
  <c r="V7160" i="1"/>
  <c r="V7177" i="1"/>
  <c r="V7178" i="1"/>
  <c r="V7179" i="1"/>
  <c r="V7180" i="1"/>
  <c r="V7181" i="1"/>
  <c r="V7182" i="1"/>
  <c r="V7183" i="1"/>
  <c r="V7184" i="1"/>
  <c r="V7201" i="1"/>
  <c r="V7202" i="1"/>
  <c r="V7203" i="1"/>
  <c r="V7204" i="1"/>
  <c r="V7205" i="1"/>
  <c r="V7206" i="1"/>
  <c r="V7207" i="1"/>
  <c r="V7208" i="1"/>
  <c r="V7225" i="1"/>
  <c r="V7226" i="1"/>
  <c r="V7227" i="1"/>
  <c r="V7228" i="1"/>
  <c r="V7229" i="1"/>
  <c r="V7230" i="1"/>
  <c r="V7231" i="1"/>
  <c r="V7232" i="1"/>
  <c r="V7249" i="1"/>
  <c r="V7250" i="1"/>
  <c r="V7251" i="1"/>
  <c r="V7252" i="1"/>
  <c r="V7253" i="1"/>
  <c r="V7254" i="1"/>
  <c r="V7255" i="1"/>
  <c r="V7256" i="1"/>
  <c r="V7273" i="1"/>
  <c r="V7274" i="1"/>
  <c r="V7275" i="1"/>
  <c r="V7276" i="1"/>
  <c r="V7277" i="1"/>
  <c r="V7278" i="1"/>
  <c r="V7279" i="1"/>
  <c r="V7280" i="1"/>
  <c r="V7297" i="1"/>
  <c r="V7298" i="1"/>
  <c r="V7299" i="1"/>
  <c r="V7300" i="1"/>
  <c r="V7301" i="1"/>
  <c r="V7302" i="1"/>
  <c r="V7303" i="1"/>
  <c r="V7304" i="1"/>
  <c r="V7321" i="1"/>
  <c r="V7322" i="1"/>
  <c r="V7323" i="1"/>
  <c r="V7324" i="1"/>
  <c r="V7325" i="1"/>
  <c r="V7326" i="1"/>
  <c r="V7327" i="1"/>
  <c r="V7328" i="1"/>
  <c r="V7345" i="1"/>
  <c r="V7346" i="1"/>
  <c r="V7347" i="1"/>
  <c r="V7348" i="1"/>
  <c r="V7349" i="1"/>
  <c r="V7350" i="1"/>
  <c r="V7351" i="1"/>
  <c r="V7352" i="1"/>
  <c r="V7369" i="1"/>
  <c r="V7370" i="1"/>
  <c r="V7371" i="1"/>
  <c r="V7372" i="1"/>
  <c r="V7373" i="1"/>
  <c r="V7374" i="1"/>
  <c r="V7375" i="1"/>
  <c r="V7376" i="1"/>
  <c r="V7393" i="1"/>
  <c r="V7394" i="1"/>
  <c r="V7395" i="1"/>
  <c r="V7396" i="1"/>
  <c r="V7397" i="1"/>
  <c r="V7398" i="1"/>
  <c r="V7399" i="1"/>
  <c r="V7400" i="1"/>
  <c r="V7417" i="1"/>
  <c r="V7418" i="1"/>
  <c r="V7419" i="1"/>
  <c r="V7420" i="1"/>
  <c r="V7421" i="1"/>
  <c r="V7422" i="1"/>
  <c r="V7423" i="1"/>
  <c r="V7424" i="1"/>
  <c r="V7441" i="1"/>
  <c r="V7442" i="1"/>
  <c r="V7443" i="1"/>
  <c r="V7444" i="1"/>
  <c r="V7445" i="1"/>
  <c r="V7446" i="1"/>
  <c r="V7447" i="1"/>
  <c r="V7448" i="1"/>
  <c r="V7465" i="1"/>
  <c r="V7466" i="1"/>
  <c r="V7467" i="1"/>
  <c r="V7468" i="1"/>
  <c r="V7469" i="1"/>
  <c r="V7470" i="1"/>
  <c r="V7471" i="1"/>
  <c r="V7472" i="1"/>
  <c r="V7489" i="1"/>
  <c r="V7490" i="1"/>
  <c r="V7491" i="1"/>
  <c r="V7492" i="1"/>
  <c r="V7493" i="1"/>
  <c r="V7494" i="1"/>
  <c r="V7495" i="1"/>
  <c r="V7496" i="1"/>
  <c r="V7513" i="1"/>
  <c r="V7514" i="1"/>
  <c r="V7515" i="1"/>
  <c r="V7516" i="1"/>
  <c r="V7517" i="1"/>
  <c r="V7518" i="1"/>
  <c r="V7519" i="1"/>
  <c r="V7520" i="1"/>
  <c r="V7537" i="1"/>
  <c r="V7538" i="1"/>
  <c r="V7539" i="1"/>
  <c r="V7540" i="1"/>
  <c r="V7541" i="1"/>
  <c r="V7542" i="1"/>
  <c r="V7543" i="1"/>
  <c r="V7544" i="1"/>
  <c r="V7561" i="1"/>
  <c r="V7562" i="1"/>
  <c r="V7563" i="1"/>
  <c r="V7564" i="1"/>
  <c r="V7565" i="1"/>
  <c r="V7566" i="1"/>
  <c r="V7567" i="1"/>
  <c r="V7568" i="1"/>
  <c r="V7585" i="1"/>
  <c r="V7586" i="1"/>
  <c r="V7587" i="1"/>
  <c r="V7588" i="1"/>
  <c r="V7589" i="1"/>
  <c r="V7590" i="1"/>
  <c r="V7591" i="1"/>
  <c r="V7592" i="1"/>
  <c r="V7609" i="1"/>
  <c r="V7610" i="1"/>
  <c r="V7611" i="1"/>
  <c r="V7612" i="1"/>
  <c r="V7613" i="1"/>
  <c r="V7614" i="1"/>
  <c r="V7615" i="1"/>
  <c r="V7616" i="1"/>
  <c r="V7633" i="1"/>
  <c r="V7634" i="1"/>
  <c r="V7635" i="1"/>
  <c r="V7636" i="1"/>
  <c r="V7637" i="1"/>
  <c r="V7638" i="1"/>
  <c r="V7639" i="1"/>
  <c r="V7640" i="1"/>
  <c r="V7657" i="1"/>
  <c r="V7658" i="1"/>
  <c r="V7659" i="1"/>
  <c r="V7660" i="1"/>
  <c r="V7661" i="1"/>
  <c r="V7662" i="1"/>
  <c r="V7663" i="1"/>
  <c r="V7664" i="1"/>
  <c r="V7681" i="1"/>
  <c r="V7682" i="1"/>
  <c r="V7683" i="1"/>
  <c r="V7684" i="1"/>
  <c r="V7685" i="1"/>
  <c r="V7686" i="1"/>
  <c r="V7687" i="1"/>
  <c r="V7688" i="1"/>
  <c r="V7705" i="1"/>
  <c r="V7706" i="1"/>
  <c r="V7707" i="1"/>
  <c r="V7708" i="1"/>
  <c r="V7709" i="1"/>
  <c r="V7710" i="1"/>
  <c r="V7711" i="1"/>
  <c r="V7712" i="1"/>
  <c r="V7729" i="1"/>
  <c r="V7730" i="1"/>
  <c r="V7731" i="1"/>
  <c r="V7732" i="1"/>
  <c r="V7733" i="1"/>
  <c r="V7734" i="1"/>
  <c r="V7735" i="1"/>
  <c r="V7736" i="1"/>
  <c r="V7753" i="1"/>
  <c r="V7754" i="1"/>
  <c r="V7755" i="1"/>
  <c r="V7756" i="1"/>
  <c r="V7757" i="1"/>
  <c r="V7758" i="1"/>
  <c r="V7759" i="1"/>
  <c r="V7760" i="1"/>
  <c r="V7777" i="1"/>
  <c r="V7778" i="1"/>
  <c r="V7779" i="1"/>
  <c r="V7780" i="1"/>
  <c r="V7781" i="1"/>
  <c r="V7782" i="1"/>
  <c r="V7783" i="1"/>
  <c r="V7784" i="1"/>
  <c r="V7801" i="1"/>
  <c r="V7802" i="1"/>
  <c r="V7803" i="1"/>
  <c r="V7804" i="1"/>
  <c r="V7805" i="1"/>
  <c r="V7806" i="1"/>
  <c r="V7807" i="1"/>
  <c r="V7808" i="1"/>
  <c r="V7825" i="1"/>
  <c r="V7826" i="1"/>
  <c r="V7827" i="1"/>
  <c r="V7828" i="1"/>
  <c r="V7829" i="1"/>
  <c r="V7830" i="1"/>
  <c r="V7831" i="1"/>
  <c r="V7832" i="1"/>
  <c r="V7849" i="1"/>
  <c r="V7850" i="1"/>
  <c r="V7851" i="1"/>
  <c r="V7852" i="1"/>
  <c r="V7853" i="1"/>
  <c r="V7854" i="1"/>
  <c r="V7855" i="1"/>
  <c r="V7856" i="1"/>
  <c r="V7873" i="1"/>
  <c r="V7874" i="1"/>
  <c r="V7875" i="1"/>
  <c r="V7876" i="1"/>
  <c r="V7877" i="1"/>
  <c r="V7878" i="1"/>
  <c r="V7879" i="1"/>
  <c r="V7880" i="1"/>
  <c r="V7897" i="1"/>
  <c r="V7898" i="1"/>
  <c r="V7899" i="1"/>
  <c r="V7900" i="1"/>
  <c r="V7901" i="1"/>
  <c r="V7902" i="1"/>
  <c r="V7903" i="1"/>
  <c r="V7904" i="1"/>
  <c r="V7921" i="1"/>
  <c r="V7922" i="1"/>
  <c r="V7923" i="1"/>
  <c r="V7924" i="1"/>
  <c r="V7925" i="1"/>
  <c r="V7926" i="1"/>
  <c r="V7927" i="1"/>
  <c r="V7928" i="1"/>
  <c r="V7945" i="1"/>
  <c r="V7946" i="1"/>
  <c r="V7947" i="1"/>
  <c r="V7948" i="1"/>
  <c r="V7949" i="1"/>
  <c r="V7950" i="1"/>
  <c r="V7951" i="1"/>
  <c r="V7952" i="1"/>
  <c r="V7969" i="1"/>
  <c r="V7970" i="1"/>
  <c r="V7971" i="1"/>
  <c r="V7972" i="1"/>
  <c r="V7973" i="1"/>
  <c r="V7974" i="1"/>
  <c r="V7975" i="1"/>
  <c r="V7976" i="1"/>
  <c r="V7993" i="1"/>
  <c r="V7994" i="1"/>
  <c r="V7995" i="1"/>
  <c r="V7996" i="1"/>
  <c r="V7997" i="1"/>
  <c r="V7998" i="1"/>
  <c r="V7999" i="1"/>
  <c r="V8000" i="1"/>
  <c r="V8017" i="1"/>
  <c r="V8018" i="1"/>
  <c r="V8019" i="1"/>
  <c r="V8020" i="1"/>
  <c r="V8021" i="1"/>
  <c r="V8022" i="1"/>
  <c r="V8023" i="1"/>
  <c r="V8024" i="1"/>
  <c r="V8041" i="1"/>
  <c r="V8042" i="1"/>
  <c r="V8043" i="1"/>
  <c r="V8044" i="1"/>
  <c r="V8045" i="1"/>
  <c r="V8046" i="1"/>
  <c r="V8047" i="1"/>
  <c r="V8048" i="1"/>
  <c r="V8065" i="1"/>
  <c r="V8066" i="1"/>
  <c r="V8067" i="1"/>
  <c r="V8068" i="1"/>
  <c r="V8069" i="1"/>
  <c r="V8070" i="1"/>
  <c r="V8071" i="1"/>
  <c r="V8072" i="1"/>
  <c r="V8089" i="1"/>
  <c r="V8090" i="1"/>
  <c r="V8091" i="1"/>
  <c r="V8092" i="1"/>
  <c r="V8093" i="1"/>
  <c r="V8094" i="1"/>
  <c r="V8095" i="1"/>
  <c r="V8096" i="1"/>
  <c r="V8113" i="1"/>
  <c r="V8114" i="1"/>
  <c r="V8115" i="1"/>
  <c r="V8116" i="1"/>
  <c r="V8117" i="1"/>
  <c r="V8118" i="1"/>
  <c r="V8119" i="1"/>
  <c r="V8120" i="1"/>
  <c r="V8137" i="1"/>
  <c r="V8138" i="1"/>
  <c r="V8139" i="1"/>
  <c r="V8140" i="1"/>
  <c r="V8141" i="1"/>
  <c r="V8142" i="1"/>
  <c r="V8143" i="1"/>
  <c r="V8144" i="1"/>
  <c r="V8161" i="1"/>
  <c r="V8162" i="1"/>
  <c r="V8163" i="1"/>
  <c r="V8164" i="1"/>
  <c r="V8165" i="1"/>
  <c r="V8166" i="1"/>
  <c r="V8167" i="1"/>
  <c r="V8168" i="1"/>
  <c r="V8185" i="1"/>
  <c r="V8186" i="1"/>
  <c r="V8187" i="1"/>
  <c r="V8188" i="1"/>
  <c r="V8189" i="1"/>
  <c r="V8190" i="1"/>
  <c r="V8191" i="1"/>
  <c r="V8192" i="1"/>
  <c r="V8209" i="1"/>
  <c r="V8210" i="1"/>
  <c r="V8211" i="1"/>
  <c r="V8212" i="1"/>
  <c r="V8213" i="1"/>
  <c r="V8214" i="1"/>
  <c r="V8215" i="1"/>
  <c r="V8216" i="1"/>
  <c r="V8233" i="1"/>
  <c r="V8234" i="1"/>
  <c r="V8235" i="1"/>
  <c r="V8236" i="1"/>
  <c r="V8237" i="1"/>
  <c r="V8238" i="1"/>
  <c r="V8239" i="1"/>
  <c r="V8240" i="1"/>
  <c r="V8257" i="1"/>
  <c r="V8258" i="1"/>
  <c r="V8259" i="1"/>
  <c r="V8260" i="1"/>
  <c r="V8261" i="1"/>
  <c r="V8262" i="1"/>
  <c r="V8263" i="1"/>
  <c r="V8264" i="1"/>
  <c r="V8281" i="1"/>
  <c r="V8282" i="1"/>
  <c r="V8283" i="1"/>
  <c r="V8284" i="1"/>
  <c r="V8285" i="1"/>
  <c r="V8286" i="1"/>
  <c r="V8287" i="1"/>
  <c r="V8288" i="1"/>
  <c r="V8305" i="1"/>
  <c r="V8306" i="1"/>
  <c r="V8307" i="1"/>
  <c r="V8308" i="1"/>
  <c r="V8309" i="1"/>
  <c r="V8310" i="1"/>
  <c r="V8311" i="1"/>
  <c r="V8312" i="1"/>
  <c r="V8329" i="1"/>
  <c r="V8330" i="1"/>
  <c r="V8331" i="1"/>
  <c r="V8332" i="1"/>
  <c r="V8333" i="1"/>
  <c r="V8334" i="1"/>
  <c r="V8335" i="1"/>
  <c r="V8336" i="1"/>
  <c r="V8353" i="1"/>
  <c r="V8354" i="1"/>
  <c r="V8355" i="1"/>
  <c r="V8356" i="1"/>
  <c r="V8357" i="1"/>
  <c r="V8358" i="1"/>
  <c r="V8359" i="1"/>
  <c r="V8360" i="1"/>
  <c r="V8377" i="1"/>
  <c r="V8378" i="1"/>
  <c r="V8379" i="1"/>
  <c r="V8380" i="1"/>
  <c r="V8381" i="1"/>
  <c r="V8382" i="1"/>
  <c r="V8383" i="1"/>
  <c r="V8384" i="1"/>
  <c r="V8401" i="1"/>
  <c r="V8402" i="1"/>
  <c r="V8403" i="1"/>
  <c r="V8404" i="1"/>
  <c r="V8405" i="1"/>
  <c r="V8406" i="1"/>
  <c r="V8407" i="1"/>
  <c r="V8408" i="1"/>
  <c r="V8425" i="1"/>
  <c r="V8426" i="1"/>
  <c r="V8427" i="1"/>
  <c r="V8428" i="1"/>
  <c r="V8429" i="1"/>
  <c r="V8430" i="1"/>
  <c r="V8431" i="1"/>
  <c r="V8432" i="1"/>
  <c r="V8449" i="1"/>
  <c r="V8450" i="1"/>
  <c r="V8451" i="1"/>
  <c r="V8452" i="1"/>
  <c r="V8453" i="1"/>
  <c r="V8454" i="1"/>
  <c r="V8455" i="1"/>
  <c r="V8456" i="1"/>
  <c r="V8473" i="1"/>
  <c r="V8474" i="1"/>
  <c r="V8475" i="1"/>
  <c r="V8476" i="1"/>
  <c r="V8477" i="1"/>
  <c r="V8478" i="1"/>
  <c r="V8479" i="1"/>
  <c r="V8480" i="1"/>
  <c r="V8497" i="1"/>
  <c r="V8498" i="1"/>
  <c r="V8499" i="1"/>
  <c r="V8500" i="1"/>
  <c r="V8501" i="1"/>
  <c r="V8502" i="1"/>
  <c r="V8503" i="1"/>
  <c r="V8504" i="1"/>
  <c r="V8521" i="1"/>
  <c r="V8522" i="1"/>
  <c r="V8523" i="1"/>
  <c r="V8524" i="1"/>
  <c r="V8525" i="1"/>
  <c r="V8526" i="1"/>
  <c r="V8527" i="1"/>
  <c r="V8528" i="1"/>
  <c r="V8545" i="1"/>
  <c r="V8546" i="1"/>
  <c r="V8547" i="1"/>
  <c r="V8548" i="1"/>
  <c r="V8549" i="1"/>
  <c r="V8550" i="1"/>
  <c r="V8551" i="1"/>
  <c r="V8552" i="1"/>
  <c r="V8569" i="1"/>
  <c r="V8570" i="1"/>
  <c r="V8571" i="1"/>
  <c r="V8572" i="1"/>
  <c r="V8573" i="1"/>
  <c r="V8574" i="1"/>
  <c r="V8575" i="1"/>
  <c r="V8576" i="1"/>
  <c r="V8593" i="1"/>
  <c r="V8594" i="1"/>
  <c r="V8595" i="1"/>
  <c r="V8596" i="1"/>
  <c r="V8597" i="1"/>
  <c r="V8598" i="1"/>
  <c r="V8599" i="1"/>
  <c r="V8600" i="1"/>
  <c r="V8617" i="1"/>
  <c r="V8618" i="1"/>
  <c r="V8619" i="1"/>
  <c r="V8620" i="1"/>
  <c r="V8621" i="1"/>
  <c r="V8622" i="1"/>
  <c r="V8623" i="1"/>
  <c r="V8624" i="1"/>
  <c r="V8641" i="1"/>
  <c r="V8642" i="1"/>
  <c r="V8643" i="1"/>
  <c r="V8644" i="1"/>
  <c r="V8645" i="1"/>
  <c r="V8646" i="1"/>
  <c r="V8647" i="1"/>
  <c r="V8648" i="1"/>
  <c r="V8665" i="1"/>
  <c r="V8666" i="1"/>
  <c r="V8667" i="1"/>
  <c r="V8668" i="1"/>
  <c r="V8669" i="1"/>
  <c r="V8670" i="1"/>
  <c r="V8671" i="1"/>
  <c r="V8672" i="1"/>
  <c r="V8689" i="1"/>
  <c r="V8690" i="1"/>
  <c r="V8691" i="1"/>
  <c r="V8692" i="1"/>
  <c r="V8693" i="1"/>
  <c r="V8694" i="1"/>
  <c r="V8695" i="1"/>
  <c r="V8696" i="1"/>
  <c r="V8713" i="1"/>
  <c r="V8714" i="1"/>
  <c r="V8715" i="1"/>
  <c r="V8716" i="1"/>
  <c r="V8717" i="1"/>
  <c r="V8718" i="1"/>
  <c r="V8719" i="1"/>
  <c r="V8720" i="1"/>
  <c r="V8737" i="1"/>
  <c r="V8738" i="1"/>
  <c r="V8739" i="1"/>
  <c r="V8740" i="1"/>
  <c r="V8741" i="1"/>
  <c r="V8742" i="1"/>
  <c r="V8743" i="1"/>
  <c r="V8744" i="1"/>
  <c r="V8761" i="1"/>
  <c r="V8762" i="1"/>
  <c r="V8763" i="1"/>
  <c r="V2" i="1"/>
  <c r="C30" i="7"/>
  <c r="S8762" i="1" l="1"/>
  <c r="B4" i="4"/>
  <c r="B3" i="4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2" i="1"/>
  <c r="L1" i="5"/>
  <c r="M1" i="5"/>
  <c r="C44" i="5" l="1"/>
  <c r="C40" i="5"/>
  <c r="C36" i="5"/>
  <c r="C33" i="5"/>
  <c r="C32" i="5"/>
  <c r="C29" i="5"/>
  <c r="C28" i="5"/>
  <c r="B14" i="4" s="1"/>
  <c r="C8" i="5"/>
  <c r="H8" i="5" s="1"/>
  <c r="C9" i="5"/>
  <c r="H9" i="5" s="1"/>
  <c r="C10" i="5"/>
  <c r="H10" i="5" s="1"/>
  <c r="C11" i="5"/>
  <c r="H11" i="5" s="1"/>
  <c r="C12" i="5"/>
  <c r="H12" i="5" s="1"/>
  <c r="C13" i="5"/>
  <c r="H13" i="5" s="1"/>
  <c r="C14" i="5"/>
  <c r="H14" i="5" s="1"/>
  <c r="C15" i="5"/>
  <c r="H15" i="5" s="1"/>
  <c r="C16" i="5"/>
  <c r="H16" i="5" s="1"/>
  <c r="C17" i="5"/>
  <c r="H17" i="5" s="1"/>
  <c r="C18" i="5"/>
  <c r="H18" i="5" s="1"/>
  <c r="C19" i="5"/>
  <c r="H19" i="5" s="1"/>
  <c r="C20" i="5"/>
  <c r="H20" i="5" s="1"/>
  <c r="C22" i="5"/>
  <c r="H22" i="5" s="1"/>
  <c r="C2" i="5"/>
  <c r="H2" i="5" s="1"/>
  <c r="C49" i="6"/>
  <c r="C45" i="6"/>
  <c r="C41" i="6"/>
  <c r="C37" i="6"/>
  <c r="C33" i="6"/>
  <c r="C29" i="6"/>
  <c r="C6" i="6"/>
  <c r="H6" i="6" s="1"/>
  <c r="C8" i="6"/>
  <c r="H8" i="6" s="1"/>
  <c r="C9" i="6"/>
  <c r="H9" i="6" s="1"/>
  <c r="C10" i="6"/>
  <c r="H10" i="6" s="1"/>
  <c r="C11" i="6"/>
  <c r="H11" i="6" s="1"/>
  <c r="C12" i="6"/>
  <c r="H12" i="6" s="1"/>
  <c r="C13" i="6"/>
  <c r="H13" i="6" s="1"/>
  <c r="C14" i="6"/>
  <c r="H14" i="6" s="1"/>
  <c r="C15" i="6"/>
  <c r="H15" i="6" s="1"/>
  <c r="C16" i="6"/>
  <c r="H16" i="6" s="1"/>
  <c r="C17" i="6"/>
  <c r="H17" i="6" s="1"/>
  <c r="C18" i="6"/>
  <c r="H18" i="6" s="1"/>
  <c r="C19" i="6"/>
  <c r="H19" i="6" s="1"/>
  <c r="C20" i="6"/>
  <c r="H20" i="6" s="1"/>
  <c r="C21" i="6"/>
  <c r="H21" i="6" s="1"/>
  <c r="C25" i="6"/>
  <c r="H25" i="6" s="1"/>
  <c r="C2" i="6"/>
  <c r="H2" i="6" s="1"/>
  <c r="I8738" i="1"/>
  <c r="H8738" i="1" s="1"/>
  <c r="I8739" i="1"/>
  <c r="H8739" i="1" s="1"/>
  <c r="I8740" i="1"/>
  <c r="H8740" i="1" s="1"/>
  <c r="I8741" i="1"/>
  <c r="H8741" i="1" s="1"/>
  <c r="I8742" i="1"/>
  <c r="H8742" i="1" s="1"/>
  <c r="I8743" i="1"/>
  <c r="H8743" i="1" s="1"/>
  <c r="I8744" i="1"/>
  <c r="H8744" i="1" s="1"/>
  <c r="I8745" i="1"/>
  <c r="H8745" i="1" s="1"/>
  <c r="I8746" i="1"/>
  <c r="H8746" i="1" s="1"/>
  <c r="I8747" i="1"/>
  <c r="H8747" i="1" s="1"/>
  <c r="I8748" i="1"/>
  <c r="H8748" i="1" s="1"/>
  <c r="I8749" i="1"/>
  <c r="H8749" i="1" s="1"/>
  <c r="I8750" i="1"/>
  <c r="H8750" i="1" s="1"/>
  <c r="I8751" i="1"/>
  <c r="H8751" i="1" s="1"/>
  <c r="I8752" i="1"/>
  <c r="H8752" i="1" s="1"/>
  <c r="I8753" i="1"/>
  <c r="H8753" i="1" s="1"/>
  <c r="I8754" i="1"/>
  <c r="H8754" i="1" s="1"/>
  <c r="I8755" i="1"/>
  <c r="H8755" i="1" s="1"/>
  <c r="I8756" i="1"/>
  <c r="H8756" i="1" s="1"/>
  <c r="I8757" i="1"/>
  <c r="H8757" i="1" s="1"/>
  <c r="I8758" i="1"/>
  <c r="H8758" i="1" s="1"/>
  <c r="I8759" i="1"/>
  <c r="H8759" i="1" s="1"/>
  <c r="I8760" i="1"/>
  <c r="H8760" i="1" s="1"/>
  <c r="I8761" i="1"/>
  <c r="H8761" i="1" s="1"/>
  <c r="I3" i="1"/>
  <c r="H3" i="1" s="1"/>
  <c r="I4" i="1"/>
  <c r="H4" i="1" s="1"/>
  <c r="I5" i="1"/>
  <c r="H5" i="1" s="1"/>
  <c r="I6" i="1"/>
  <c r="H6" i="1" s="1"/>
  <c r="I7" i="1"/>
  <c r="H7" i="1" s="1"/>
  <c r="I8" i="1"/>
  <c r="H8" i="1" s="1"/>
  <c r="I9" i="1"/>
  <c r="H9" i="1" s="1"/>
  <c r="I10" i="1"/>
  <c r="H10" i="1" s="1"/>
  <c r="I11" i="1"/>
  <c r="H11" i="1" s="1"/>
  <c r="I12" i="1"/>
  <c r="H12" i="1" s="1"/>
  <c r="I13" i="1"/>
  <c r="H13" i="1" s="1"/>
  <c r="I14" i="1"/>
  <c r="H14" i="1" s="1"/>
  <c r="I15" i="1"/>
  <c r="H15" i="1" s="1"/>
  <c r="I16" i="1"/>
  <c r="H16" i="1" s="1"/>
  <c r="I17" i="1"/>
  <c r="H17" i="1" s="1"/>
  <c r="I18" i="1"/>
  <c r="H18" i="1" s="1"/>
  <c r="I19" i="1"/>
  <c r="H19" i="1" s="1"/>
  <c r="I20" i="1"/>
  <c r="H20" i="1" s="1"/>
  <c r="I21" i="1"/>
  <c r="H21" i="1" s="1"/>
  <c r="I22" i="1"/>
  <c r="H22" i="1" s="1"/>
  <c r="I23" i="1"/>
  <c r="H23" i="1" s="1"/>
  <c r="I24" i="1"/>
  <c r="H24" i="1" s="1"/>
  <c r="I25" i="1"/>
  <c r="H25" i="1" s="1"/>
  <c r="I26" i="1"/>
  <c r="H26" i="1" s="1"/>
  <c r="I27" i="1"/>
  <c r="H27" i="1" s="1"/>
  <c r="I28" i="1"/>
  <c r="H28" i="1" s="1"/>
  <c r="I29" i="1"/>
  <c r="H29" i="1" s="1"/>
  <c r="I30" i="1"/>
  <c r="H30" i="1" s="1"/>
  <c r="I31" i="1"/>
  <c r="H31" i="1" s="1"/>
  <c r="I32" i="1"/>
  <c r="H32" i="1" s="1"/>
  <c r="I33" i="1"/>
  <c r="H33" i="1" s="1"/>
  <c r="I34" i="1"/>
  <c r="H34" i="1" s="1"/>
  <c r="I35" i="1"/>
  <c r="H35" i="1" s="1"/>
  <c r="I36" i="1"/>
  <c r="H36" i="1" s="1"/>
  <c r="I37" i="1"/>
  <c r="H37" i="1" s="1"/>
  <c r="I38" i="1"/>
  <c r="H38" i="1" s="1"/>
  <c r="I39" i="1"/>
  <c r="H39" i="1" s="1"/>
  <c r="I40" i="1"/>
  <c r="H40" i="1" s="1"/>
  <c r="I41" i="1"/>
  <c r="H41" i="1" s="1"/>
  <c r="I42" i="1"/>
  <c r="H42" i="1" s="1"/>
  <c r="I43" i="1"/>
  <c r="H43" i="1" s="1"/>
  <c r="I44" i="1"/>
  <c r="H44" i="1" s="1"/>
  <c r="I45" i="1"/>
  <c r="H45" i="1" s="1"/>
  <c r="I46" i="1"/>
  <c r="H46" i="1" s="1"/>
  <c r="I47" i="1"/>
  <c r="H47" i="1" s="1"/>
  <c r="I48" i="1"/>
  <c r="H48" i="1" s="1"/>
  <c r="I49" i="1"/>
  <c r="H49" i="1" s="1"/>
  <c r="I50" i="1"/>
  <c r="H50" i="1" s="1"/>
  <c r="I51" i="1"/>
  <c r="H51" i="1" s="1"/>
  <c r="I52" i="1"/>
  <c r="H52" i="1" s="1"/>
  <c r="I53" i="1"/>
  <c r="H53" i="1" s="1"/>
  <c r="I54" i="1"/>
  <c r="H54" i="1" s="1"/>
  <c r="I55" i="1"/>
  <c r="H55" i="1" s="1"/>
  <c r="I56" i="1"/>
  <c r="H56" i="1" s="1"/>
  <c r="I57" i="1"/>
  <c r="H57" i="1" s="1"/>
  <c r="I58" i="1"/>
  <c r="H58" i="1" s="1"/>
  <c r="I59" i="1"/>
  <c r="H59" i="1" s="1"/>
  <c r="I60" i="1"/>
  <c r="H60" i="1" s="1"/>
  <c r="I61" i="1"/>
  <c r="H61" i="1" s="1"/>
  <c r="I62" i="1"/>
  <c r="H62" i="1" s="1"/>
  <c r="I63" i="1"/>
  <c r="H63" i="1" s="1"/>
  <c r="I64" i="1"/>
  <c r="H64" i="1" s="1"/>
  <c r="I65" i="1"/>
  <c r="H65" i="1" s="1"/>
  <c r="I66" i="1"/>
  <c r="H66" i="1" s="1"/>
  <c r="I67" i="1"/>
  <c r="H67" i="1" s="1"/>
  <c r="I68" i="1"/>
  <c r="H68" i="1" s="1"/>
  <c r="I69" i="1"/>
  <c r="H69" i="1" s="1"/>
  <c r="I70" i="1"/>
  <c r="H70" i="1" s="1"/>
  <c r="I71" i="1"/>
  <c r="H71" i="1" s="1"/>
  <c r="I72" i="1"/>
  <c r="H72" i="1" s="1"/>
  <c r="I73" i="1"/>
  <c r="H73" i="1" s="1"/>
  <c r="I74" i="1"/>
  <c r="H74" i="1" s="1"/>
  <c r="I75" i="1"/>
  <c r="H75" i="1" s="1"/>
  <c r="I76" i="1"/>
  <c r="H76" i="1" s="1"/>
  <c r="I77" i="1"/>
  <c r="H77" i="1" s="1"/>
  <c r="I78" i="1"/>
  <c r="H78" i="1" s="1"/>
  <c r="I79" i="1"/>
  <c r="H79" i="1" s="1"/>
  <c r="I80" i="1"/>
  <c r="H80" i="1" s="1"/>
  <c r="I81" i="1"/>
  <c r="H81" i="1" s="1"/>
  <c r="I82" i="1"/>
  <c r="H82" i="1" s="1"/>
  <c r="I83" i="1"/>
  <c r="H83" i="1" s="1"/>
  <c r="I84" i="1"/>
  <c r="H84" i="1" s="1"/>
  <c r="I85" i="1"/>
  <c r="H85" i="1" s="1"/>
  <c r="I86" i="1"/>
  <c r="H86" i="1" s="1"/>
  <c r="I87" i="1"/>
  <c r="H87" i="1" s="1"/>
  <c r="I88" i="1"/>
  <c r="H88" i="1" s="1"/>
  <c r="I89" i="1"/>
  <c r="H89" i="1" s="1"/>
  <c r="I90" i="1"/>
  <c r="H90" i="1" s="1"/>
  <c r="I91" i="1"/>
  <c r="H91" i="1" s="1"/>
  <c r="I92" i="1"/>
  <c r="H92" i="1" s="1"/>
  <c r="I93" i="1"/>
  <c r="H93" i="1" s="1"/>
  <c r="I94" i="1"/>
  <c r="H94" i="1" s="1"/>
  <c r="I95" i="1"/>
  <c r="H95" i="1" s="1"/>
  <c r="I96" i="1"/>
  <c r="H96" i="1" s="1"/>
  <c r="I97" i="1"/>
  <c r="H97" i="1" s="1"/>
  <c r="I98" i="1"/>
  <c r="H98" i="1" s="1"/>
  <c r="I99" i="1"/>
  <c r="H99" i="1" s="1"/>
  <c r="I100" i="1"/>
  <c r="H100" i="1" s="1"/>
  <c r="I101" i="1"/>
  <c r="H101" i="1" s="1"/>
  <c r="I102" i="1"/>
  <c r="H102" i="1" s="1"/>
  <c r="I103" i="1"/>
  <c r="H103" i="1" s="1"/>
  <c r="I104" i="1"/>
  <c r="H104" i="1" s="1"/>
  <c r="I105" i="1"/>
  <c r="H105" i="1" s="1"/>
  <c r="I106" i="1"/>
  <c r="H106" i="1" s="1"/>
  <c r="I107" i="1"/>
  <c r="H107" i="1" s="1"/>
  <c r="I108" i="1"/>
  <c r="H108" i="1" s="1"/>
  <c r="I109" i="1"/>
  <c r="H109" i="1" s="1"/>
  <c r="I110" i="1"/>
  <c r="H110" i="1" s="1"/>
  <c r="I111" i="1"/>
  <c r="H111" i="1" s="1"/>
  <c r="I112" i="1"/>
  <c r="H112" i="1" s="1"/>
  <c r="I113" i="1"/>
  <c r="H113" i="1" s="1"/>
  <c r="I114" i="1"/>
  <c r="H114" i="1" s="1"/>
  <c r="I115" i="1"/>
  <c r="H115" i="1" s="1"/>
  <c r="I116" i="1"/>
  <c r="H116" i="1" s="1"/>
  <c r="I117" i="1"/>
  <c r="H117" i="1" s="1"/>
  <c r="I118" i="1"/>
  <c r="H118" i="1" s="1"/>
  <c r="I119" i="1"/>
  <c r="H119" i="1" s="1"/>
  <c r="I120" i="1"/>
  <c r="H120" i="1" s="1"/>
  <c r="I121" i="1"/>
  <c r="H121" i="1" s="1"/>
  <c r="I122" i="1"/>
  <c r="H122" i="1" s="1"/>
  <c r="I123" i="1"/>
  <c r="H123" i="1" s="1"/>
  <c r="I124" i="1"/>
  <c r="H124" i="1" s="1"/>
  <c r="I125" i="1"/>
  <c r="H125" i="1" s="1"/>
  <c r="I126" i="1"/>
  <c r="H126" i="1" s="1"/>
  <c r="I127" i="1"/>
  <c r="H127" i="1" s="1"/>
  <c r="I128" i="1"/>
  <c r="H128" i="1" s="1"/>
  <c r="I129" i="1"/>
  <c r="H129" i="1" s="1"/>
  <c r="I130" i="1"/>
  <c r="H130" i="1" s="1"/>
  <c r="I131" i="1"/>
  <c r="H131" i="1" s="1"/>
  <c r="I132" i="1"/>
  <c r="H132" i="1" s="1"/>
  <c r="I133" i="1"/>
  <c r="H133" i="1" s="1"/>
  <c r="I134" i="1"/>
  <c r="H134" i="1" s="1"/>
  <c r="I135" i="1"/>
  <c r="H135" i="1" s="1"/>
  <c r="I136" i="1"/>
  <c r="H136" i="1" s="1"/>
  <c r="I137" i="1"/>
  <c r="H137" i="1" s="1"/>
  <c r="I138" i="1"/>
  <c r="H138" i="1" s="1"/>
  <c r="I139" i="1"/>
  <c r="H139" i="1" s="1"/>
  <c r="I140" i="1"/>
  <c r="H140" i="1" s="1"/>
  <c r="I141" i="1"/>
  <c r="H141" i="1" s="1"/>
  <c r="I142" i="1"/>
  <c r="H142" i="1" s="1"/>
  <c r="I143" i="1"/>
  <c r="H143" i="1" s="1"/>
  <c r="I144" i="1"/>
  <c r="H144" i="1" s="1"/>
  <c r="I145" i="1"/>
  <c r="H145" i="1" s="1"/>
  <c r="I146" i="1"/>
  <c r="H146" i="1" s="1"/>
  <c r="I147" i="1"/>
  <c r="H147" i="1" s="1"/>
  <c r="I148" i="1"/>
  <c r="H148" i="1" s="1"/>
  <c r="I149" i="1"/>
  <c r="H149" i="1" s="1"/>
  <c r="I150" i="1"/>
  <c r="H150" i="1" s="1"/>
  <c r="I151" i="1"/>
  <c r="H151" i="1" s="1"/>
  <c r="I152" i="1"/>
  <c r="H152" i="1" s="1"/>
  <c r="I153" i="1"/>
  <c r="H153" i="1" s="1"/>
  <c r="I154" i="1"/>
  <c r="H154" i="1" s="1"/>
  <c r="I155" i="1"/>
  <c r="H155" i="1" s="1"/>
  <c r="I156" i="1"/>
  <c r="H156" i="1" s="1"/>
  <c r="I157" i="1"/>
  <c r="H157" i="1" s="1"/>
  <c r="I158" i="1"/>
  <c r="H158" i="1" s="1"/>
  <c r="I159" i="1"/>
  <c r="H159" i="1" s="1"/>
  <c r="I160" i="1"/>
  <c r="H160" i="1" s="1"/>
  <c r="I161" i="1"/>
  <c r="H161" i="1" s="1"/>
  <c r="I162" i="1"/>
  <c r="H162" i="1" s="1"/>
  <c r="I163" i="1"/>
  <c r="H163" i="1" s="1"/>
  <c r="I164" i="1"/>
  <c r="H164" i="1" s="1"/>
  <c r="I165" i="1"/>
  <c r="H165" i="1" s="1"/>
  <c r="I166" i="1"/>
  <c r="H166" i="1" s="1"/>
  <c r="I167" i="1"/>
  <c r="H167" i="1" s="1"/>
  <c r="I168" i="1"/>
  <c r="H168" i="1" s="1"/>
  <c r="I169" i="1"/>
  <c r="H169" i="1" s="1"/>
  <c r="I170" i="1"/>
  <c r="H170" i="1" s="1"/>
  <c r="I171" i="1"/>
  <c r="H171" i="1" s="1"/>
  <c r="I172" i="1"/>
  <c r="H172" i="1" s="1"/>
  <c r="I173" i="1"/>
  <c r="H173" i="1" s="1"/>
  <c r="I174" i="1"/>
  <c r="H174" i="1" s="1"/>
  <c r="I175" i="1"/>
  <c r="H175" i="1" s="1"/>
  <c r="I176" i="1"/>
  <c r="H176" i="1" s="1"/>
  <c r="I177" i="1"/>
  <c r="H177" i="1" s="1"/>
  <c r="I178" i="1"/>
  <c r="H178" i="1" s="1"/>
  <c r="I179" i="1"/>
  <c r="H179" i="1" s="1"/>
  <c r="I180" i="1"/>
  <c r="H180" i="1" s="1"/>
  <c r="I181" i="1"/>
  <c r="H181" i="1" s="1"/>
  <c r="I182" i="1"/>
  <c r="H182" i="1" s="1"/>
  <c r="I183" i="1"/>
  <c r="H183" i="1" s="1"/>
  <c r="I184" i="1"/>
  <c r="H184" i="1" s="1"/>
  <c r="I185" i="1"/>
  <c r="H185" i="1" s="1"/>
  <c r="I186" i="1"/>
  <c r="H186" i="1" s="1"/>
  <c r="I187" i="1"/>
  <c r="H187" i="1" s="1"/>
  <c r="I188" i="1"/>
  <c r="H188" i="1" s="1"/>
  <c r="I189" i="1"/>
  <c r="H189" i="1" s="1"/>
  <c r="I190" i="1"/>
  <c r="H190" i="1" s="1"/>
  <c r="I191" i="1"/>
  <c r="H191" i="1" s="1"/>
  <c r="I192" i="1"/>
  <c r="H192" i="1" s="1"/>
  <c r="I193" i="1"/>
  <c r="H193" i="1" s="1"/>
  <c r="I194" i="1"/>
  <c r="H194" i="1" s="1"/>
  <c r="I195" i="1"/>
  <c r="H195" i="1" s="1"/>
  <c r="I196" i="1"/>
  <c r="H196" i="1" s="1"/>
  <c r="I197" i="1"/>
  <c r="H197" i="1" s="1"/>
  <c r="I198" i="1"/>
  <c r="H198" i="1" s="1"/>
  <c r="I199" i="1"/>
  <c r="H199" i="1" s="1"/>
  <c r="I200" i="1"/>
  <c r="H200" i="1" s="1"/>
  <c r="I201" i="1"/>
  <c r="H201" i="1" s="1"/>
  <c r="I202" i="1"/>
  <c r="H202" i="1" s="1"/>
  <c r="I203" i="1"/>
  <c r="H203" i="1" s="1"/>
  <c r="I204" i="1"/>
  <c r="H204" i="1" s="1"/>
  <c r="I205" i="1"/>
  <c r="H205" i="1" s="1"/>
  <c r="I206" i="1"/>
  <c r="H206" i="1" s="1"/>
  <c r="I207" i="1"/>
  <c r="H207" i="1" s="1"/>
  <c r="I208" i="1"/>
  <c r="H208" i="1" s="1"/>
  <c r="I209" i="1"/>
  <c r="H209" i="1" s="1"/>
  <c r="I210" i="1"/>
  <c r="H210" i="1" s="1"/>
  <c r="I211" i="1"/>
  <c r="H211" i="1" s="1"/>
  <c r="I212" i="1"/>
  <c r="H212" i="1" s="1"/>
  <c r="I213" i="1"/>
  <c r="H213" i="1" s="1"/>
  <c r="I214" i="1"/>
  <c r="H214" i="1" s="1"/>
  <c r="I215" i="1"/>
  <c r="H215" i="1" s="1"/>
  <c r="I216" i="1"/>
  <c r="H216" i="1" s="1"/>
  <c r="I217" i="1"/>
  <c r="H217" i="1" s="1"/>
  <c r="I218" i="1"/>
  <c r="H218" i="1" s="1"/>
  <c r="I219" i="1"/>
  <c r="H219" i="1" s="1"/>
  <c r="I220" i="1"/>
  <c r="H220" i="1" s="1"/>
  <c r="I221" i="1"/>
  <c r="H221" i="1" s="1"/>
  <c r="I222" i="1"/>
  <c r="H222" i="1" s="1"/>
  <c r="I223" i="1"/>
  <c r="H223" i="1" s="1"/>
  <c r="I224" i="1"/>
  <c r="H224" i="1" s="1"/>
  <c r="I225" i="1"/>
  <c r="H225" i="1" s="1"/>
  <c r="I226" i="1"/>
  <c r="H226" i="1" s="1"/>
  <c r="I227" i="1"/>
  <c r="H227" i="1" s="1"/>
  <c r="I228" i="1"/>
  <c r="H228" i="1" s="1"/>
  <c r="I229" i="1"/>
  <c r="H229" i="1" s="1"/>
  <c r="I230" i="1"/>
  <c r="H230" i="1" s="1"/>
  <c r="I231" i="1"/>
  <c r="H231" i="1" s="1"/>
  <c r="I232" i="1"/>
  <c r="H232" i="1" s="1"/>
  <c r="I233" i="1"/>
  <c r="H233" i="1" s="1"/>
  <c r="I234" i="1"/>
  <c r="H234" i="1" s="1"/>
  <c r="I235" i="1"/>
  <c r="H235" i="1" s="1"/>
  <c r="I236" i="1"/>
  <c r="H236" i="1" s="1"/>
  <c r="I237" i="1"/>
  <c r="H237" i="1" s="1"/>
  <c r="I238" i="1"/>
  <c r="H238" i="1" s="1"/>
  <c r="I239" i="1"/>
  <c r="H239" i="1" s="1"/>
  <c r="I240" i="1"/>
  <c r="H240" i="1" s="1"/>
  <c r="I241" i="1"/>
  <c r="H241" i="1" s="1"/>
  <c r="I242" i="1"/>
  <c r="H242" i="1" s="1"/>
  <c r="I243" i="1"/>
  <c r="H243" i="1" s="1"/>
  <c r="I244" i="1"/>
  <c r="H244" i="1" s="1"/>
  <c r="I245" i="1"/>
  <c r="H245" i="1" s="1"/>
  <c r="I246" i="1"/>
  <c r="H246" i="1" s="1"/>
  <c r="I247" i="1"/>
  <c r="H247" i="1" s="1"/>
  <c r="I248" i="1"/>
  <c r="H248" i="1" s="1"/>
  <c r="I249" i="1"/>
  <c r="H249" i="1" s="1"/>
  <c r="I250" i="1"/>
  <c r="H250" i="1" s="1"/>
  <c r="I251" i="1"/>
  <c r="H251" i="1" s="1"/>
  <c r="I252" i="1"/>
  <c r="H252" i="1" s="1"/>
  <c r="I253" i="1"/>
  <c r="H253" i="1" s="1"/>
  <c r="I254" i="1"/>
  <c r="H254" i="1" s="1"/>
  <c r="I255" i="1"/>
  <c r="H255" i="1" s="1"/>
  <c r="I256" i="1"/>
  <c r="H256" i="1" s="1"/>
  <c r="I257" i="1"/>
  <c r="H257" i="1" s="1"/>
  <c r="I258" i="1"/>
  <c r="H258" i="1" s="1"/>
  <c r="I259" i="1"/>
  <c r="H259" i="1" s="1"/>
  <c r="I260" i="1"/>
  <c r="H260" i="1" s="1"/>
  <c r="I261" i="1"/>
  <c r="H261" i="1" s="1"/>
  <c r="I262" i="1"/>
  <c r="H262" i="1" s="1"/>
  <c r="I263" i="1"/>
  <c r="H263" i="1" s="1"/>
  <c r="I264" i="1"/>
  <c r="H264" i="1" s="1"/>
  <c r="I265" i="1"/>
  <c r="H265" i="1" s="1"/>
  <c r="I266" i="1"/>
  <c r="H266" i="1" s="1"/>
  <c r="I267" i="1"/>
  <c r="H267" i="1" s="1"/>
  <c r="I268" i="1"/>
  <c r="H268" i="1" s="1"/>
  <c r="I269" i="1"/>
  <c r="H269" i="1" s="1"/>
  <c r="I270" i="1"/>
  <c r="H270" i="1" s="1"/>
  <c r="I271" i="1"/>
  <c r="H271" i="1" s="1"/>
  <c r="I272" i="1"/>
  <c r="H272" i="1" s="1"/>
  <c r="I273" i="1"/>
  <c r="H273" i="1" s="1"/>
  <c r="I274" i="1"/>
  <c r="H274" i="1" s="1"/>
  <c r="I275" i="1"/>
  <c r="H275" i="1" s="1"/>
  <c r="I276" i="1"/>
  <c r="H276" i="1" s="1"/>
  <c r="I277" i="1"/>
  <c r="H277" i="1" s="1"/>
  <c r="I278" i="1"/>
  <c r="H278" i="1" s="1"/>
  <c r="I279" i="1"/>
  <c r="H279" i="1" s="1"/>
  <c r="I280" i="1"/>
  <c r="H280" i="1" s="1"/>
  <c r="I281" i="1"/>
  <c r="H281" i="1" s="1"/>
  <c r="I282" i="1"/>
  <c r="H282" i="1" s="1"/>
  <c r="I283" i="1"/>
  <c r="H283" i="1" s="1"/>
  <c r="I284" i="1"/>
  <c r="H284" i="1" s="1"/>
  <c r="I285" i="1"/>
  <c r="H285" i="1" s="1"/>
  <c r="I286" i="1"/>
  <c r="H286" i="1" s="1"/>
  <c r="I287" i="1"/>
  <c r="H287" i="1" s="1"/>
  <c r="I288" i="1"/>
  <c r="H288" i="1" s="1"/>
  <c r="I289" i="1"/>
  <c r="H289" i="1" s="1"/>
  <c r="I290" i="1"/>
  <c r="H290" i="1" s="1"/>
  <c r="I291" i="1"/>
  <c r="H291" i="1" s="1"/>
  <c r="I292" i="1"/>
  <c r="H292" i="1" s="1"/>
  <c r="I293" i="1"/>
  <c r="H293" i="1" s="1"/>
  <c r="I294" i="1"/>
  <c r="H294" i="1" s="1"/>
  <c r="I295" i="1"/>
  <c r="H295" i="1" s="1"/>
  <c r="I296" i="1"/>
  <c r="H296" i="1" s="1"/>
  <c r="I297" i="1"/>
  <c r="H297" i="1" s="1"/>
  <c r="I298" i="1"/>
  <c r="H298" i="1" s="1"/>
  <c r="I299" i="1"/>
  <c r="H299" i="1" s="1"/>
  <c r="I300" i="1"/>
  <c r="H300" i="1" s="1"/>
  <c r="I301" i="1"/>
  <c r="H301" i="1" s="1"/>
  <c r="I302" i="1"/>
  <c r="H302" i="1" s="1"/>
  <c r="I303" i="1"/>
  <c r="H303" i="1" s="1"/>
  <c r="I304" i="1"/>
  <c r="H304" i="1" s="1"/>
  <c r="I305" i="1"/>
  <c r="H305" i="1" s="1"/>
  <c r="I306" i="1"/>
  <c r="H306" i="1" s="1"/>
  <c r="I307" i="1"/>
  <c r="H307" i="1" s="1"/>
  <c r="I308" i="1"/>
  <c r="H308" i="1" s="1"/>
  <c r="I309" i="1"/>
  <c r="H309" i="1" s="1"/>
  <c r="I310" i="1"/>
  <c r="H310" i="1" s="1"/>
  <c r="I311" i="1"/>
  <c r="H311" i="1" s="1"/>
  <c r="I312" i="1"/>
  <c r="H312" i="1" s="1"/>
  <c r="I313" i="1"/>
  <c r="H313" i="1" s="1"/>
  <c r="I314" i="1"/>
  <c r="H314" i="1" s="1"/>
  <c r="I315" i="1"/>
  <c r="H315" i="1" s="1"/>
  <c r="I316" i="1"/>
  <c r="H316" i="1" s="1"/>
  <c r="I317" i="1"/>
  <c r="H317" i="1" s="1"/>
  <c r="I318" i="1"/>
  <c r="H318" i="1" s="1"/>
  <c r="I319" i="1"/>
  <c r="H319" i="1" s="1"/>
  <c r="I320" i="1"/>
  <c r="H320" i="1" s="1"/>
  <c r="I321" i="1"/>
  <c r="H321" i="1" s="1"/>
  <c r="I322" i="1"/>
  <c r="H322" i="1" s="1"/>
  <c r="I323" i="1"/>
  <c r="H323" i="1" s="1"/>
  <c r="I324" i="1"/>
  <c r="H324" i="1" s="1"/>
  <c r="I325" i="1"/>
  <c r="H325" i="1" s="1"/>
  <c r="I326" i="1"/>
  <c r="H326" i="1" s="1"/>
  <c r="I327" i="1"/>
  <c r="H327" i="1" s="1"/>
  <c r="I328" i="1"/>
  <c r="H328" i="1" s="1"/>
  <c r="I329" i="1"/>
  <c r="H329" i="1" s="1"/>
  <c r="I330" i="1"/>
  <c r="H330" i="1" s="1"/>
  <c r="I331" i="1"/>
  <c r="H331" i="1" s="1"/>
  <c r="I332" i="1"/>
  <c r="H332" i="1" s="1"/>
  <c r="I333" i="1"/>
  <c r="H333" i="1" s="1"/>
  <c r="I334" i="1"/>
  <c r="H334" i="1" s="1"/>
  <c r="I335" i="1"/>
  <c r="H335" i="1" s="1"/>
  <c r="I336" i="1"/>
  <c r="H336" i="1" s="1"/>
  <c r="I337" i="1"/>
  <c r="H337" i="1" s="1"/>
  <c r="I338" i="1"/>
  <c r="H338" i="1" s="1"/>
  <c r="I339" i="1"/>
  <c r="H339" i="1" s="1"/>
  <c r="I340" i="1"/>
  <c r="H340" i="1" s="1"/>
  <c r="I341" i="1"/>
  <c r="H341" i="1" s="1"/>
  <c r="I342" i="1"/>
  <c r="H342" i="1" s="1"/>
  <c r="I343" i="1"/>
  <c r="H343" i="1" s="1"/>
  <c r="I344" i="1"/>
  <c r="H344" i="1" s="1"/>
  <c r="I345" i="1"/>
  <c r="H345" i="1" s="1"/>
  <c r="I346" i="1"/>
  <c r="H346" i="1" s="1"/>
  <c r="I347" i="1"/>
  <c r="H347" i="1" s="1"/>
  <c r="I348" i="1"/>
  <c r="H348" i="1" s="1"/>
  <c r="I349" i="1"/>
  <c r="H349" i="1" s="1"/>
  <c r="I350" i="1"/>
  <c r="H350" i="1" s="1"/>
  <c r="I351" i="1"/>
  <c r="H351" i="1" s="1"/>
  <c r="I352" i="1"/>
  <c r="H352" i="1" s="1"/>
  <c r="I353" i="1"/>
  <c r="H353" i="1" s="1"/>
  <c r="I354" i="1"/>
  <c r="H354" i="1" s="1"/>
  <c r="I355" i="1"/>
  <c r="H355" i="1" s="1"/>
  <c r="I356" i="1"/>
  <c r="H356" i="1" s="1"/>
  <c r="I357" i="1"/>
  <c r="H357" i="1" s="1"/>
  <c r="I358" i="1"/>
  <c r="H358" i="1" s="1"/>
  <c r="I359" i="1"/>
  <c r="H359" i="1" s="1"/>
  <c r="I360" i="1"/>
  <c r="H360" i="1" s="1"/>
  <c r="I361" i="1"/>
  <c r="H361" i="1" s="1"/>
  <c r="I362" i="1"/>
  <c r="H362" i="1" s="1"/>
  <c r="I363" i="1"/>
  <c r="H363" i="1" s="1"/>
  <c r="I364" i="1"/>
  <c r="H364" i="1" s="1"/>
  <c r="I365" i="1"/>
  <c r="H365" i="1" s="1"/>
  <c r="I366" i="1"/>
  <c r="H366" i="1" s="1"/>
  <c r="I367" i="1"/>
  <c r="H367" i="1" s="1"/>
  <c r="I368" i="1"/>
  <c r="H368" i="1" s="1"/>
  <c r="I369" i="1"/>
  <c r="H369" i="1" s="1"/>
  <c r="I370" i="1"/>
  <c r="H370" i="1" s="1"/>
  <c r="I371" i="1"/>
  <c r="H371" i="1" s="1"/>
  <c r="I372" i="1"/>
  <c r="H372" i="1" s="1"/>
  <c r="I373" i="1"/>
  <c r="H373" i="1" s="1"/>
  <c r="I374" i="1"/>
  <c r="H374" i="1" s="1"/>
  <c r="I375" i="1"/>
  <c r="H375" i="1" s="1"/>
  <c r="I376" i="1"/>
  <c r="H376" i="1" s="1"/>
  <c r="I377" i="1"/>
  <c r="H377" i="1" s="1"/>
  <c r="I378" i="1"/>
  <c r="H378" i="1" s="1"/>
  <c r="I379" i="1"/>
  <c r="H379" i="1" s="1"/>
  <c r="I380" i="1"/>
  <c r="H380" i="1" s="1"/>
  <c r="I381" i="1"/>
  <c r="H381" i="1" s="1"/>
  <c r="I382" i="1"/>
  <c r="H382" i="1" s="1"/>
  <c r="I383" i="1"/>
  <c r="H383" i="1" s="1"/>
  <c r="I384" i="1"/>
  <c r="H384" i="1" s="1"/>
  <c r="I385" i="1"/>
  <c r="H385" i="1" s="1"/>
  <c r="I386" i="1"/>
  <c r="H386" i="1" s="1"/>
  <c r="I387" i="1"/>
  <c r="H387" i="1" s="1"/>
  <c r="I388" i="1"/>
  <c r="H388" i="1" s="1"/>
  <c r="I389" i="1"/>
  <c r="H389" i="1" s="1"/>
  <c r="I390" i="1"/>
  <c r="H390" i="1" s="1"/>
  <c r="I391" i="1"/>
  <c r="H391" i="1" s="1"/>
  <c r="I392" i="1"/>
  <c r="H392" i="1" s="1"/>
  <c r="I393" i="1"/>
  <c r="H393" i="1" s="1"/>
  <c r="I394" i="1"/>
  <c r="H394" i="1" s="1"/>
  <c r="I395" i="1"/>
  <c r="H395" i="1" s="1"/>
  <c r="I396" i="1"/>
  <c r="H396" i="1" s="1"/>
  <c r="I397" i="1"/>
  <c r="H397" i="1" s="1"/>
  <c r="I398" i="1"/>
  <c r="H398" i="1" s="1"/>
  <c r="I399" i="1"/>
  <c r="H399" i="1" s="1"/>
  <c r="I400" i="1"/>
  <c r="H400" i="1" s="1"/>
  <c r="I401" i="1"/>
  <c r="H401" i="1" s="1"/>
  <c r="I402" i="1"/>
  <c r="H402" i="1" s="1"/>
  <c r="I403" i="1"/>
  <c r="H403" i="1" s="1"/>
  <c r="I404" i="1"/>
  <c r="H404" i="1" s="1"/>
  <c r="I405" i="1"/>
  <c r="H405" i="1" s="1"/>
  <c r="I406" i="1"/>
  <c r="H406" i="1" s="1"/>
  <c r="I407" i="1"/>
  <c r="H407" i="1" s="1"/>
  <c r="I408" i="1"/>
  <c r="H408" i="1" s="1"/>
  <c r="I409" i="1"/>
  <c r="H409" i="1" s="1"/>
  <c r="I410" i="1"/>
  <c r="H410" i="1" s="1"/>
  <c r="I411" i="1"/>
  <c r="H411" i="1" s="1"/>
  <c r="I412" i="1"/>
  <c r="H412" i="1" s="1"/>
  <c r="I413" i="1"/>
  <c r="H413" i="1" s="1"/>
  <c r="I414" i="1"/>
  <c r="H414" i="1" s="1"/>
  <c r="I415" i="1"/>
  <c r="H415" i="1" s="1"/>
  <c r="I416" i="1"/>
  <c r="H416" i="1" s="1"/>
  <c r="I417" i="1"/>
  <c r="H417" i="1" s="1"/>
  <c r="I418" i="1"/>
  <c r="H418" i="1" s="1"/>
  <c r="I419" i="1"/>
  <c r="H419" i="1" s="1"/>
  <c r="I420" i="1"/>
  <c r="H420" i="1" s="1"/>
  <c r="I421" i="1"/>
  <c r="H421" i="1" s="1"/>
  <c r="I422" i="1"/>
  <c r="H422" i="1" s="1"/>
  <c r="I423" i="1"/>
  <c r="H423" i="1" s="1"/>
  <c r="I424" i="1"/>
  <c r="H424" i="1" s="1"/>
  <c r="I425" i="1"/>
  <c r="H425" i="1" s="1"/>
  <c r="I426" i="1"/>
  <c r="H426" i="1" s="1"/>
  <c r="I427" i="1"/>
  <c r="H427" i="1" s="1"/>
  <c r="I428" i="1"/>
  <c r="H428" i="1" s="1"/>
  <c r="I429" i="1"/>
  <c r="H429" i="1" s="1"/>
  <c r="I430" i="1"/>
  <c r="H430" i="1" s="1"/>
  <c r="I431" i="1"/>
  <c r="H431" i="1" s="1"/>
  <c r="I432" i="1"/>
  <c r="H432" i="1" s="1"/>
  <c r="I433" i="1"/>
  <c r="H433" i="1" s="1"/>
  <c r="I434" i="1"/>
  <c r="H434" i="1" s="1"/>
  <c r="I435" i="1"/>
  <c r="H435" i="1" s="1"/>
  <c r="I436" i="1"/>
  <c r="H436" i="1" s="1"/>
  <c r="I437" i="1"/>
  <c r="H437" i="1" s="1"/>
  <c r="I438" i="1"/>
  <c r="H438" i="1" s="1"/>
  <c r="I439" i="1"/>
  <c r="H439" i="1" s="1"/>
  <c r="I440" i="1"/>
  <c r="H440" i="1" s="1"/>
  <c r="I441" i="1"/>
  <c r="H441" i="1" s="1"/>
  <c r="I442" i="1"/>
  <c r="H442" i="1" s="1"/>
  <c r="I443" i="1"/>
  <c r="H443" i="1" s="1"/>
  <c r="I444" i="1"/>
  <c r="H444" i="1" s="1"/>
  <c r="I445" i="1"/>
  <c r="H445" i="1" s="1"/>
  <c r="I446" i="1"/>
  <c r="H446" i="1" s="1"/>
  <c r="I447" i="1"/>
  <c r="H447" i="1" s="1"/>
  <c r="I448" i="1"/>
  <c r="H448" i="1" s="1"/>
  <c r="I449" i="1"/>
  <c r="H449" i="1" s="1"/>
  <c r="I450" i="1"/>
  <c r="H450" i="1" s="1"/>
  <c r="I451" i="1"/>
  <c r="H451" i="1" s="1"/>
  <c r="I452" i="1"/>
  <c r="H452" i="1" s="1"/>
  <c r="I453" i="1"/>
  <c r="H453" i="1" s="1"/>
  <c r="I454" i="1"/>
  <c r="H454" i="1" s="1"/>
  <c r="I455" i="1"/>
  <c r="H455" i="1" s="1"/>
  <c r="I456" i="1"/>
  <c r="H456" i="1" s="1"/>
  <c r="I457" i="1"/>
  <c r="H457" i="1" s="1"/>
  <c r="I458" i="1"/>
  <c r="H458" i="1" s="1"/>
  <c r="I459" i="1"/>
  <c r="H459" i="1" s="1"/>
  <c r="I460" i="1"/>
  <c r="H460" i="1" s="1"/>
  <c r="I461" i="1"/>
  <c r="H461" i="1" s="1"/>
  <c r="I462" i="1"/>
  <c r="H462" i="1" s="1"/>
  <c r="I463" i="1"/>
  <c r="H463" i="1" s="1"/>
  <c r="I464" i="1"/>
  <c r="H464" i="1" s="1"/>
  <c r="I465" i="1"/>
  <c r="H465" i="1" s="1"/>
  <c r="I466" i="1"/>
  <c r="H466" i="1" s="1"/>
  <c r="I467" i="1"/>
  <c r="H467" i="1" s="1"/>
  <c r="I468" i="1"/>
  <c r="H468" i="1" s="1"/>
  <c r="I469" i="1"/>
  <c r="H469" i="1" s="1"/>
  <c r="I470" i="1"/>
  <c r="H470" i="1" s="1"/>
  <c r="I471" i="1"/>
  <c r="H471" i="1" s="1"/>
  <c r="I472" i="1"/>
  <c r="H472" i="1" s="1"/>
  <c r="I473" i="1"/>
  <c r="H473" i="1" s="1"/>
  <c r="I474" i="1"/>
  <c r="H474" i="1" s="1"/>
  <c r="I475" i="1"/>
  <c r="H475" i="1" s="1"/>
  <c r="I476" i="1"/>
  <c r="H476" i="1" s="1"/>
  <c r="I477" i="1"/>
  <c r="H477" i="1" s="1"/>
  <c r="I478" i="1"/>
  <c r="H478" i="1" s="1"/>
  <c r="I479" i="1"/>
  <c r="H479" i="1" s="1"/>
  <c r="I480" i="1"/>
  <c r="H480" i="1" s="1"/>
  <c r="I481" i="1"/>
  <c r="H481" i="1" s="1"/>
  <c r="I482" i="1"/>
  <c r="H482" i="1" s="1"/>
  <c r="I483" i="1"/>
  <c r="H483" i="1" s="1"/>
  <c r="I484" i="1"/>
  <c r="H484" i="1" s="1"/>
  <c r="I485" i="1"/>
  <c r="H485" i="1" s="1"/>
  <c r="I486" i="1"/>
  <c r="H486" i="1" s="1"/>
  <c r="I487" i="1"/>
  <c r="H487" i="1" s="1"/>
  <c r="I488" i="1"/>
  <c r="H488" i="1" s="1"/>
  <c r="I489" i="1"/>
  <c r="H489" i="1" s="1"/>
  <c r="I490" i="1"/>
  <c r="H490" i="1" s="1"/>
  <c r="I491" i="1"/>
  <c r="H491" i="1" s="1"/>
  <c r="I492" i="1"/>
  <c r="H492" i="1" s="1"/>
  <c r="I493" i="1"/>
  <c r="H493" i="1" s="1"/>
  <c r="I494" i="1"/>
  <c r="H494" i="1" s="1"/>
  <c r="I495" i="1"/>
  <c r="H495" i="1" s="1"/>
  <c r="I496" i="1"/>
  <c r="H496" i="1" s="1"/>
  <c r="I497" i="1"/>
  <c r="H497" i="1" s="1"/>
  <c r="I498" i="1"/>
  <c r="H498" i="1" s="1"/>
  <c r="I499" i="1"/>
  <c r="H499" i="1" s="1"/>
  <c r="I500" i="1"/>
  <c r="H500" i="1" s="1"/>
  <c r="I501" i="1"/>
  <c r="H501" i="1" s="1"/>
  <c r="I502" i="1"/>
  <c r="H502" i="1" s="1"/>
  <c r="I503" i="1"/>
  <c r="H503" i="1" s="1"/>
  <c r="I504" i="1"/>
  <c r="H504" i="1" s="1"/>
  <c r="I505" i="1"/>
  <c r="H505" i="1" s="1"/>
  <c r="I506" i="1"/>
  <c r="H506" i="1" s="1"/>
  <c r="I507" i="1"/>
  <c r="H507" i="1" s="1"/>
  <c r="I508" i="1"/>
  <c r="H508" i="1" s="1"/>
  <c r="I509" i="1"/>
  <c r="H509" i="1" s="1"/>
  <c r="I510" i="1"/>
  <c r="H510" i="1" s="1"/>
  <c r="I511" i="1"/>
  <c r="H511" i="1" s="1"/>
  <c r="I512" i="1"/>
  <c r="H512" i="1" s="1"/>
  <c r="I513" i="1"/>
  <c r="H513" i="1" s="1"/>
  <c r="I514" i="1"/>
  <c r="H514" i="1" s="1"/>
  <c r="I515" i="1"/>
  <c r="H515" i="1" s="1"/>
  <c r="I516" i="1"/>
  <c r="H516" i="1" s="1"/>
  <c r="I517" i="1"/>
  <c r="H517" i="1" s="1"/>
  <c r="I518" i="1"/>
  <c r="H518" i="1" s="1"/>
  <c r="I519" i="1"/>
  <c r="H519" i="1" s="1"/>
  <c r="I520" i="1"/>
  <c r="H520" i="1" s="1"/>
  <c r="I521" i="1"/>
  <c r="H521" i="1" s="1"/>
  <c r="I522" i="1"/>
  <c r="H522" i="1" s="1"/>
  <c r="I523" i="1"/>
  <c r="H523" i="1" s="1"/>
  <c r="I524" i="1"/>
  <c r="H524" i="1" s="1"/>
  <c r="I525" i="1"/>
  <c r="H525" i="1" s="1"/>
  <c r="I526" i="1"/>
  <c r="H526" i="1" s="1"/>
  <c r="I527" i="1"/>
  <c r="H527" i="1" s="1"/>
  <c r="I528" i="1"/>
  <c r="H528" i="1" s="1"/>
  <c r="I529" i="1"/>
  <c r="H529" i="1" s="1"/>
  <c r="I530" i="1"/>
  <c r="H530" i="1" s="1"/>
  <c r="I531" i="1"/>
  <c r="H531" i="1" s="1"/>
  <c r="I532" i="1"/>
  <c r="H532" i="1" s="1"/>
  <c r="I533" i="1"/>
  <c r="H533" i="1" s="1"/>
  <c r="I534" i="1"/>
  <c r="H534" i="1" s="1"/>
  <c r="I535" i="1"/>
  <c r="H535" i="1" s="1"/>
  <c r="I536" i="1"/>
  <c r="H536" i="1" s="1"/>
  <c r="I537" i="1"/>
  <c r="H537" i="1" s="1"/>
  <c r="I538" i="1"/>
  <c r="H538" i="1" s="1"/>
  <c r="I539" i="1"/>
  <c r="H539" i="1" s="1"/>
  <c r="I540" i="1"/>
  <c r="H540" i="1" s="1"/>
  <c r="I541" i="1"/>
  <c r="H541" i="1" s="1"/>
  <c r="I542" i="1"/>
  <c r="H542" i="1" s="1"/>
  <c r="I543" i="1"/>
  <c r="H543" i="1" s="1"/>
  <c r="I544" i="1"/>
  <c r="H544" i="1" s="1"/>
  <c r="I545" i="1"/>
  <c r="H545" i="1" s="1"/>
  <c r="I546" i="1"/>
  <c r="H546" i="1" s="1"/>
  <c r="I547" i="1"/>
  <c r="H547" i="1" s="1"/>
  <c r="I548" i="1"/>
  <c r="H548" i="1" s="1"/>
  <c r="I549" i="1"/>
  <c r="H549" i="1" s="1"/>
  <c r="I550" i="1"/>
  <c r="H550" i="1" s="1"/>
  <c r="I551" i="1"/>
  <c r="H551" i="1" s="1"/>
  <c r="I552" i="1"/>
  <c r="H552" i="1" s="1"/>
  <c r="I553" i="1"/>
  <c r="H553" i="1" s="1"/>
  <c r="I554" i="1"/>
  <c r="H554" i="1" s="1"/>
  <c r="I555" i="1"/>
  <c r="H555" i="1" s="1"/>
  <c r="I556" i="1"/>
  <c r="H556" i="1" s="1"/>
  <c r="I557" i="1"/>
  <c r="H557" i="1" s="1"/>
  <c r="I558" i="1"/>
  <c r="H558" i="1" s="1"/>
  <c r="I559" i="1"/>
  <c r="H559" i="1" s="1"/>
  <c r="I560" i="1"/>
  <c r="H560" i="1" s="1"/>
  <c r="I561" i="1"/>
  <c r="H561" i="1" s="1"/>
  <c r="I562" i="1"/>
  <c r="H562" i="1" s="1"/>
  <c r="I563" i="1"/>
  <c r="H563" i="1" s="1"/>
  <c r="I564" i="1"/>
  <c r="H564" i="1" s="1"/>
  <c r="I565" i="1"/>
  <c r="H565" i="1" s="1"/>
  <c r="I566" i="1"/>
  <c r="H566" i="1" s="1"/>
  <c r="I567" i="1"/>
  <c r="H567" i="1" s="1"/>
  <c r="I568" i="1"/>
  <c r="H568" i="1" s="1"/>
  <c r="I569" i="1"/>
  <c r="H569" i="1" s="1"/>
  <c r="I570" i="1"/>
  <c r="H570" i="1" s="1"/>
  <c r="I571" i="1"/>
  <c r="H571" i="1" s="1"/>
  <c r="I572" i="1"/>
  <c r="H572" i="1" s="1"/>
  <c r="I573" i="1"/>
  <c r="H573" i="1" s="1"/>
  <c r="I574" i="1"/>
  <c r="H574" i="1" s="1"/>
  <c r="I575" i="1"/>
  <c r="H575" i="1" s="1"/>
  <c r="I576" i="1"/>
  <c r="H576" i="1" s="1"/>
  <c r="I577" i="1"/>
  <c r="H577" i="1" s="1"/>
  <c r="I578" i="1"/>
  <c r="H578" i="1" s="1"/>
  <c r="I579" i="1"/>
  <c r="H579" i="1" s="1"/>
  <c r="I580" i="1"/>
  <c r="H580" i="1" s="1"/>
  <c r="I581" i="1"/>
  <c r="H581" i="1" s="1"/>
  <c r="I582" i="1"/>
  <c r="H582" i="1" s="1"/>
  <c r="I583" i="1"/>
  <c r="H583" i="1" s="1"/>
  <c r="I584" i="1"/>
  <c r="H584" i="1" s="1"/>
  <c r="I585" i="1"/>
  <c r="H585" i="1" s="1"/>
  <c r="I586" i="1"/>
  <c r="H586" i="1" s="1"/>
  <c r="I587" i="1"/>
  <c r="H587" i="1" s="1"/>
  <c r="I588" i="1"/>
  <c r="H588" i="1" s="1"/>
  <c r="I589" i="1"/>
  <c r="H589" i="1" s="1"/>
  <c r="I590" i="1"/>
  <c r="H590" i="1" s="1"/>
  <c r="I591" i="1"/>
  <c r="H591" i="1" s="1"/>
  <c r="I592" i="1"/>
  <c r="H592" i="1" s="1"/>
  <c r="I593" i="1"/>
  <c r="H593" i="1" s="1"/>
  <c r="I594" i="1"/>
  <c r="H594" i="1" s="1"/>
  <c r="I595" i="1"/>
  <c r="H595" i="1" s="1"/>
  <c r="I596" i="1"/>
  <c r="H596" i="1" s="1"/>
  <c r="I597" i="1"/>
  <c r="H597" i="1" s="1"/>
  <c r="I598" i="1"/>
  <c r="H598" i="1" s="1"/>
  <c r="I599" i="1"/>
  <c r="H599" i="1" s="1"/>
  <c r="I600" i="1"/>
  <c r="H600" i="1" s="1"/>
  <c r="I601" i="1"/>
  <c r="H601" i="1" s="1"/>
  <c r="I602" i="1"/>
  <c r="H602" i="1" s="1"/>
  <c r="I603" i="1"/>
  <c r="H603" i="1" s="1"/>
  <c r="I604" i="1"/>
  <c r="H604" i="1" s="1"/>
  <c r="I605" i="1"/>
  <c r="H605" i="1" s="1"/>
  <c r="I606" i="1"/>
  <c r="H606" i="1" s="1"/>
  <c r="I607" i="1"/>
  <c r="H607" i="1" s="1"/>
  <c r="I608" i="1"/>
  <c r="H608" i="1" s="1"/>
  <c r="I609" i="1"/>
  <c r="H609" i="1" s="1"/>
  <c r="I610" i="1"/>
  <c r="H610" i="1" s="1"/>
  <c r="I611" i="1"/>
  <c r="H611" i="1" s="1"/>
  <c r="I612" i="1"/>
  <c r="H612" i="1" s="1"/>
  <c r="I613" i="1"/>
  <c r="H613" i="1" s="1"/>
  <c r="I614" i="1"/>
  <c r="H614" i="1" s="1"/>
  <c r="I615" i="1"/>
  <c r="H615" i="1" s="1"/>
  <c r="I616" i="1"/>
  <c r="H616" i="1" s="1"/>
  <c r="I617" i="1"/>
  <c r="H617" i="1" s="1"/>
  <c r="I618" i="1"/>
  <c r="H618" i="1" s="1"/>
  <c r="I619" i="1"/>
  <c r="H619" i="1" s="1"/>
  <c r="I620" i="1"/>
  <c r="H620" i="1" s="1"/>
  <c r="I621" i="1"/>
  <c r="H621" i="1" s="1"/>
  <c r="I622" i="1"/>
  <c r="H622" i="1" s="1"/>
  <c r="I623" i="1"/>
  <c r="H623" i="1" s="1"/>
  <c r="I624" i="1"/>
  <c r="H624" i="1" s="1"/>
  <c r="I625" i="1"/>
  <c r="H625" i="1" s="1"/>
  <c r="I626" i="1"/>
  <c r="H626" i="1" s="1"/>
  <c r="I627" i="1"/>
  <c r="H627" i="1" s="1"/>
  <c r="I628" i="1"/>
  <c r="H628" i="1" s="1"/>
  <c r="I629" i="1"/>
  <c r="H629" i="1" s="1"/>
  <c r="I630" i="1"/>
  <c r="H630" i="1" s="1"/>
  <c r="I631" i="1"/>
  <c r="H631" i="1" s="1"/>
  <c r="I632" i="1"/>
  <c r="H632" i="1" s="1"/>
  <c r="I633" i="1"/>
  <c r="H633" i="1" s="1"/>
  <c r="I634" i="1"/>
  <c r="H634" i="1" s="1"/>
  <c r="I635" i="1"/>
  <c r="H635" i="1" s="1"/>
  <c r="I636" i="1"/>
  <c r="H636" i="1" s="1"/>
  <c r="I637" i="1"/>
  <c r="H637" i="1" s="1"/>
  <c r="I638" i="1"/>
  <c r="H638" i="1" s="1"/>
  <c r="I639" i="1"/>
  <c r="H639" i="1" s="1"/>
  <c r="I640" i="1"/>
  <c r="H640" i="1" s="1"/>
  <c r="I641" i="1"/>
  <c r="H641" i="1" s="1"/>
  <c r="I642" i="1"/>
  <c r="H642" i="1" s="1"/>
  <c r="I643" i="1"/>
  <c r="H643" i="1" s="1"/>
  <c r="I644" i="1"/>
  <c r="H644" i="1" s="1"/>
  <c r="I645" i="1"/>
  <c r="H645" i="1" s="1"/>
  <c r="I646" i="1"/>
  <c r="H646" i="1" s="1"/>
  <c r="I647" i="1"/>
  <c r="H647" i="1" s="1"/>
  <c r="I648" i="1"/>
  <c r="H648" i="1" s="1"/>
  <c r="I649" i="1"/>
  <c r="H649" i="1" s="1"/>
  <c r="I650" i="1"/>
  <c r="H650" i="1" s="1"/>
  <c r="I651" i="1"/>
  <c r="H651" i="1" s="1"/>
  <c r="I652" i="1"/>
  <c r="H652" i="1" s="1"/>
  <c r="I653" i="1"/>
  <c r="H653" i="1" s="1"/>
  <c r="I654" i="1"/>
  <c r="H654" i="1" s="1"/>
  <c r="I655" i="1"/>
  <c r="H655" i="1" s="1"/>
  <c r="I656" i="1"/>
  <c r="H656" i="1" s="1"/>
  <c r="I657" i="1"/>
  <c r="H657" i="1" s="1"/>
  <c r="I658" i="1"/>
  <c r="H658" i="1" s="1"/>
  <c r="I659" i="1"/>
  <c r="H659" i="1" s="1"/>
  <c r="I660" i="1"/>
  <c r="H660" i="1" s="1"/>
  <c r="I661" i="1"/>
  <c r="H661" i="1" s="1"/>
  <c r="I662" i="1"/>
  <c r="H662" i="1" s="1"/>
  <c r="I663" i="1"/>
  <c r="H663" i="1" s="1"/>
  <c r="I664" i="1"/>
  <c r="H664" i="1" s="1"/>
  <c r="I665" i="1"/>
  <c r="H665" i="1" s="1"/>
  <c r="I666" i="1"/>
  <c r="H666" i="1" s="1"/>
  <c r="I667" i="1"/>
  <c r="H667" i="1" s="1"/>
  <c r="I668" i="1"/>
  <c r="H668" i="1" s="1"/>
  <c r="I669" i="1"/>
  <c r="H669" i="1" s="1"/>
  <c r="I670" i="1"/>
  <c r="H670" i="1" s="1"/>
  <c r="I671" i="1"/>
  <c r="H671" i="1" s="1"/>
  <c r="I672" i="1"/>
  <c r="H672" i="1" s="1"/>
  <c r="I673" i="1"/>
  <c r="H673" i="1" s="1"/>
  <c r="I674" i="1"/>
  <c r="H674" i="1" s="1"/>
  <c r="I675" i="1"/>
  <c r="H675" i="1" s="1"/>
  <c r="I676" i="1"/>
  <c r="H676" i="1" s="1"/>
  <c r="I677" i="1"/>
  <c r="H677" i="1" s="1"/>
  <c r="I678" i="1"/>
  <c r="H678" i="1" s="1"/>
  <c r="I679" i="1"/>
  <c r="H679" i="1" s="1"/>
  <c r="I680" i="1"/>
  <c r="H680" i="1" s="1"/>
  <c r="I681" i="1"/>
  <c r="H681" i="1" s="1"/>
  <c r="I682" i="1"/>
  <c r="H682" i="1" s="1"/>
  <c r="I683" i="1"/>
  <c r="H683" i="1" s="1"/>
  <c r="I684" i="1"/>
  <c r="H684" i="1" s="1"/>
  <c r="I685" i="1"/>
  <c r="H685" i="1" s="1"/>
  <c r="I686" i="1"/>
  <c r="H686" i="1" s="1"/>
  <c r="I687" i="1"/>
  <c r="H687" i="1" s="1"/>
  <c r="I688" i="1"/>
  <c r="H688" i="1" s="1"/>
  <c r="I689" i="1"/>
  <c r="H689" i="1" s="1"/>
  <c r="I690" i="1"/>
  <c r="H690" i="1" s="1"/>
  <c r="I691" i="1"/>
  <c r="H691" i="1" s="1"/>
  <c r="I692" i="1"/>
  <c r="H692" i="1" s="1"/>
  <c r="I693" i="1"/>
  <c r="H693" i="1" s="1"/>
  <c r="I694" i="1"/>
  <c r="H694" i="1" s="1"/>
  <c r="I695" i="1"/>
  <c r="H695" i="1" s="1"/>
  <c r="I696" i="1"/>
  <c r="H696" i="1" s="1"/>
  <c r="I697" i="1"/>
  <c r="H697" i="1" s="1"/>
  <c r="I698" i="1"/>
  <c r="H698" i="1" s="1"/>
  <c r="I699" i="1"/>
  <c r="H699" i="1" s="1"/>
  <c r="I700" i="1"/>
  <c r="H700" i="1" s="1"/>
  <c r="I701" i="1"/>
  <c r="H701" i="1" s="1"/>
  <c r="I702" i="1"/>
  <c r="H702" i="1" s="1"/>
  <c r="I703" i="1"/>
  <c r="H703" i="1" s="1"/>
  <c r="I704" i="1"/>
  <c r="H704" i="1" s="1"/>
  <c r="I705" i="1"/>
  <c r="H705" i="1" s="1"/>
  <c r="I706" i="1"/>
  <c r="H706" i="1" s="1"/>
  <c r="I707" i="1"/>
  <c r="H707" i="1" s="1"/>
  <c r="I708" i="1"/>
  <c r="H708" i="1" s="1"/>
  <c r="I709" i="1"/>
  <c r="H709" i="1" s="1"/>
  <c r="I710" i="1"/>
  <c r="H710" i="1" s="1"/>
  <c r="I711" i="1"/>
  <c r="H711" i="1" s="1"/>
  <c r="I712" i="1"/>
  <c r="H712" i="1" s="1"/>
  <c r="I713" i="1"/>
  <c r="H713" i="1" s="1"/>
  <c r="I714" i="1"/>
  <c r="H714" i="1" s="1"/>
  <c r="I715" i="1"/>
  <c r="H715" i="1" s="1"/>
  <c r="I716" i="1"/>
  <c r="H716" i="1" s="1"/>
  <c r="I717" i="1"/>
  <c r="H717" i="1" s="1"/>
  <c r="I718" i="1"/>
  <c r="H718" i="1" s="1"/>
  <c r="I719" i="1"/>
  <c r="H719" i="1" s="1"/>
  <c r="I720" i="1"/>
  <c r="H720" i="1" s="1"/>
  <c r="I721" i="1"/>
  <c r="H721" i="1" s="1"/>
  <c r="I722" i="1"/>
  <c r="H722" i="1" s="1"/>
  <c r="I723" i="1"/>
  <c r="H723" i="1" s="1"/>
  <c r="I724" i="1"/>
  <c r="H724" i="1" s="1"/>
  <c r="I725" i="1"/>
  <c r="H725" i="1" s="1"/>
  <c r="I726" i="1"/>
  <c r="H726" i="1" s="1"/>
  <c r="I727" i="1"/>
  <c r="H727" i="1" s="1"/>
  <c r="I728" i="1"/>
  <c r="H728" i="1" s="1"/>
  <c r="I729" i="1"/>
  <c r="H729" i="1" s="1"/>
  <c r="I730" i="1"/>
  <c r="H730" i="1" s="1"/>
  <c r="I731" i="1"/>
  <c r="H731" i="1" s="1"/>
  <c r="I732" i="1"/>
  <c r="H732" i="1" s="1"/>
  <c r="I733" i="1"/>
  <c r="H733" i="1" s="1"/>
  <c r="I734" i="1"/>
  <c r="H734" i="1" s="1"/>
  <c r="I735" i="1"/>
  <c r="H735" i="1" s="1"/>
  <c r="I736" i="1"/>
  <c r="H736" i="1" s="1"/>
  <c r="I737" i="1"/>
  <c r="H737" i="1" s="1"/>
  <c r="I738" i="1"/>
  <c r="H738" i="1" s="1"/>
  <c r="I739" i="1"/>
  <c r="H739" i="1" s="1"/>
  <c r="I740" i="1"/>
  <c r="H740" i="1" s="1"/>
  <c r="I741" i="1"/>
  <c r="H741" i="1" s="1"/>
  <c r="I742" i="1"/>
  <c r="H742" i="1" s="1"/>
  <c r="I743" i="1"/>
  <c r="H743" i="1" s="1"/>
  <c r="I744" i="1"/>
  <c r="H744" i="1" s="1"/>
  <c r="I745" i="1"/>
  <c r="H745" i="1" s="1"/>
  <c r="I746" i="1"/>
  <c r="H746" i="1" s="1"/>
  <c r="I747" i="1"/>
  <c r="H747" i="1" s="1"/>
  <c r="I748" i="1"/>
  <c r="H748" i="1" s="1"/>
  <c r="I749" i="1"/>
  <c r="H749" i="1" s="1"/>
  <c r="I750" i="1"/>
  <c r="H750" i="1" s="1"/>
  <c r="I751" i="1"/>
  <c r="H751" i="1" s="1"/>
  <c r="I752" i="1"/>
  <c r="H752" i="1" s="1"/>
  <c r="I753" i="1"/>
  <c r="H753" i="1" s="1"/>
  <c r="I754" i="1"/>
  <c r="H754" i="1" s="1"/>
  <c r="I755" i="1"/>
  <c r="H755" i="1" s="1"/>
  <c r="I756" i="1"/>
  <c r="H756" i="1" s="1"/>
  <c r="I757" i="1"/>
  <c r="H757" i="1" s="1"/>
  <c r="I758" i="1"/>
  <c r="H758" i="1" s="1"/>
  <c r="I759" i="1"/>
  <c r="H759" i="1" s="1"/>
  <c r="I760" i="1"/>
  <c r="H760" i="1" s="1"/>
  <c r="I761" i="1"/>
  <c r="H761" i="1" s="1"/>
  <c r="I762" i="1"/>
  <c r="H762" i="1" s="1"/>
  <c r="I763" i="1"/>
  <c r="H763" i="1" s="1"/>
  <c r="I764" i="1"/>
  <c r="H764" i="1" s="1"/>
  <c r="I765" i="1"/>
  <c r="H765" i="1" s="1"/>
  <c r="I766" i="1"/>
  <c r="H766" i="1" s="1"/>
  <c r="I767" i="1"/>
  <c r="H767" i="1" s="1"/>
  <c r="I768" i="1"/>
  <c r="H768" i="1" s="1"/>
  <c r="I769" i="1"/>
  <c r="H769" i="1" s="1"/>
  <c r="I770" i="1"/>
  <c r="H770" i="1" s="1"/>
  <c r="I771" i="1"/>
  <c r="H771" i="1" s="1"/>
  <c r="I772" i="1"/>
  <c r="H772" i="1" s="1"/>
  <c r="I773" i="1"/>
  <c r="H773" i="1" s="1"/>
  <c r="I774" i="1"/>
  <c r="H774" i="1" s="1"/>
  <c r="I775" i="1"/>
  <c r="H775" i="1" s="1"/>
  <c r="I776" i="1"/>
  <c r="H776" i="1" s="1"/>
  <c r="I777" i="1"/>
  <c r="H777" i="1" s="1"/>
  <c r="I778" i="1"/>
  <c r="H778" i="1" s="1"/>
  <c r="I779" i="1"/>
  <c r="H779" i="1" s="1"/>
  <c r="I780" i="1"/>
  <c r="H780" i="1" s="1"/>
  <c r="I781" i="1"/>
  <c r="H781" i="1" s="1"/>
  <c r="I782" i="1"/>
  <c r="H782" i="1" s="1"/>
  <c r="I783" i="1"/>
  <c r="H783" i="1" s="1"/>
  <c r="I784" i="1"/>
  <c r="H784" i="1" s="1"/>
  <c r="I785" i="1"/>
  <c r="H785" i="1" s="1"/>
  <c r="I786" i="1"/>
  <c r="H786" i="1" s="1"/>
  <c r="I787" i="1"/>
  <c r="H787" i="1" s="1"/>
  <c r="I788" i="1"/>
  <c r="H788" i="1" s="1"/>
  <c r="I789" i="1"/>
  <c r="H789" i="1" s="1"/>
  <c r="I790" i="1"/>
  <c r="H790" i="1" s="1"/>
  <c r="I791" i="1"/>
  <c r="H791" i="1" s="1"/>
  <c r="I792" i="1"/>
  <c r="H792" i="1" s="1"/>
  <c r="I793" i="1"/>
  <c r="H793" i="1" s="1"/>
  <c r="I794" i="1"/>
  <c r="H794" i="1" s="1"/>
  <c r="I795" i="1"/>
  <c r="H795" i="1" s="1"/>
  <c r="I796" i="1"/>
  <c r="H796" i="1" s="1"/>
  <c r="I797" i="1"/>
  <c r="H797" i="1" s="1"/>
  <c r="I798" i="1"/>
  <c r="H798" i="1" s="1"/>
  <c r="I799" i="1"/>
  <c r="H799" i="1" s="1"/>
  <c r="I800" i="1"/>
  <c r="H800" i="1" s="1"/>
  <c r="I801" i="1"/>
  <c r="H801" i="1" s="1"/>
  <c r="I802" i="1"/>
  <c r="H802" i="1" s="1"/>
  <c r="I803" i="1"/>
  <c r="H803" i="1" s="1"/>
  <c r="I804" i="1"/>
  <c r="H804" i="1" s="1"/>
  <c r="I805" i="1"/>
  <c r="H805" i="1" s="1"/>
  <c r="I806" i="1"/>
  <c r="H806" i="1" s="1"/>
  <c r="I807" i="1"/>
  <c r="H807" i="1" s="1"/>
  <c r="I808" i="1"/>
  <c r="H808" i="1" s="1"/>
  <c r="I809" i="1"/>
  <c r="H809" i="1" s="1"/>
  <c r="I810" i="1"/>
  <c r="H810" i="1" s="1"/>
  <c r="I811" i="1"/>
  <c r="H811" i="1" s="1"/>
  <c r="I812" i="1"/>
  <c r="H812" i="1" s="1"/>
  <c r="I813" i="1"/>
  <c r="H813" i="1" s="1"/>
  <c r="I814" i="1"/>
  <c r="H814" i="1" s="1"/>
  <c r="I815" i="1"/>
  <c r="H815" i="1" s="1"/>
  <c r="I816" i="1"/>
  <c r="H816" i="1" s="1"/>
  <c r="I817" i="1"/>
  <c r="H817" i="1" s="1"/>
  <c r="I818" i="1"/>
  <c r="H818" i="1" s="1"/>
  <c r="I819" i="1"/>
  <c r="H819" i="1" s="1"/>
  <c r="I820" i="1"/>
  <c r="H820" i="1" s="1"/>
  <c r="I821" i="1"/>
  <c r="H821" i="1" s="1"/>
  <c r="I822" i="1"/>
  <c r="H822" i="1" s="1"/>
  <c r="I823" i="1"/>
  <c r="H823" i="1" s="1"/>
  <c r="I824" i="1"/>
  <c r="H824" i="1" s="1"/>
  <c r="I825" i="1"/>
  <c r="H825" i="1" s="1"/>
  <c r="I826" i="1"/>
  <c r="H826" i="1" s="1"/>
  <c r="I827" i="1"/>
  <c r="H827" i="1" s="1"/>
  <c r="I828" i="1"/>
  <c r="H828" i="1" s="1"/>
  <c r="I829" i="1"/>
  <c r="H829" i="1" s="1"/>
  <c r="I830" i="1"/>
  <c r="H830" i="1" s="1"/>
  <c r="I831" i="1"/>
  <c r="H831" i="1" s="1"/>
  <c r="I832" i="1"/>
  <c r="H832" i="1" s="1"/>
  <c r="I833" i="1"/>
  <c r="H833" i="1" s="1"/>
  <c r="I834" i="1"/>
  <c r="H834" i="1" s="1"/>
  <c r="I835" i="1"/>
  <c r="H835" i="1" s="1"/>
  <c r="I836" i="1"/>
  <c r="H836" i="1" s="1"/>
  <c r="I837" i="1"/>
  <c r="H837" i="1" s="1"/>
  <c r="I838" i="1"/>
  <c r="H838" i="1" s="1"/>
  <c r="I839" i="1"/>
  <c r="H839" i="1" s="1"/>
  <c r="I840" i="1"/>
  <c r="H840" i="1" s="1"/>
  <c r="I841" i="1"/>
  <c r="H841" i="1" s="1"/>
  <c r="I842" i="1"/>
  <c r="H842" i="1" s="1"/>
  <c r="I843" i="1"/>
  <c r="H843" i="1" s="1"/>
  <c r="I844" i="1"/>
  <c r="H844" i="1" s="1"/>
  <c r="I845" i="1"/>
  <c r="H845" i="1" s="1"/>
  <c r="I846" i="1"/>
  <c r="H846" i="1" s="1"/>
  <c r="I847" i="1"/>
  <c r="H847" i="1" s="1"/>
  <c r="I848" i="1"/>
  <c r="H848" i="1" s="1"/>
  <c r="I849" i="1"/>
  <c r="H849" i="1" s="1"/>
  <c r="I850" i="1"/>
  <c r="H850" i="1" s="1"/>
  <c r="I851" i="1"/>
  <c r="H851" i="1" s="1"/>
  <c r="I852" i="1"/>
  <c r="H852" i="1" s="1"/>
  <c r="I853" i="1"/>
  <c r="H853" i="1" s="1"/>
  <c r="I854" i="1"/>
  <c r="H854" i="1" s="1"/>
  <c r="I855" i="1"/>
  <c r="H855" i="1" s="1"/>
  <c r="I856" i="1"/>
  <c r="H856" i="1" s="1"/>
  <c r="I857" i="1"/>
  <c r="H857" i="1" s="1"/>
  <c r="I858" i="1"/>
  <c r="H858" i="1" s="1"/>
  <c r="I859" i="1"/>
  <c r="H859" i="1" s="1"/>
  <c r="I860" i="1"/>
  <c r="H860" i="1" s="1"/>
  <c r="I861" i="1"/>
  <c r="H861" i="1" s="1"/>
  <c r="I862" i="1"/>
  <c r="H862" i="1" s="1"/>
  <c r="I863" i="1"/>
  <c r="H863" i="1" s="1"/>
  <c r="I864" i="1"/>
  <c r="H864" i="1" s="1"/>
  <c r="I865" i="1"/>
  <c r="H865" i="1" s="1"/>
  <c r="I866" i="1"/>
  <c r="H866" i="1" s="1"/>
  <c r="I867" i="1"/>
  <c r="H867" i="1" s="1"/>
  <c r="I868" i="1"/>
  <c r="H868" i="1" s="1"/>
  <c r="I869" i="1"/>
  <c r="H869" i="1" s="1"/>
  <c r="I870" i="1"/>
  <c r="H870" i="1" s="1"/>
  <c r="I871" i="1"/>
  <c r="H871" i="1" s="1"/>
  <c r="I872" i="1"/>
  <c r="H872" i="1" s="1"/>
  <c r="I873" i="1"/>
  <c r="H873" i="1" s="1"/>
  <c r="I874" i="1"/>
  <c r="H874" i="1" s="1"/>
  <c r="I875" i="1"/>
  <c r="H875" i="1" s="1"/>
  <c r="I876" i="1"/>
  <c r="H876" i="1" s="1"/>
  <c r="I877" i="1"/>
  <c r="H877" i="1" s="1"/>
  <c r="I878" i="1"/>
  <c r="H878" i="1" s="1"/>
  <c r="I879" i="1"/>
  <c r="H879" i="1" s="1"/>
  <c r="I880" i="1"/>
  <c r="H880" i="1" s="1"/>
  <c r="I881" i="1"/>
  <c r="H881" i="1" s="1"/>
  <c r="I882" i="1"/>
  <c r="H882" i="1" s="1"/>
  <c r="I883" i="1"/>
  <c r="H883" i="1" s="1"/>
  <c r="I884" i="1"/>
  <c r="H884" i="1" s="1"/>
  <c r="I885" i="1"/>
  <c r="H885" i="1" s="1"/>
  <c r="I886" i="1"/>
  <c r="H886" i="1" s="1"/>
  <c r="I887" i="1"/>
  <c r="H887" i="1" s="1"/>
  <c r="I888" i="1"/>
  <c r="H888" i="1" s="1"/>
  <c r="I889" i="1"/>
  <c r="H889" i="1" s="1"/>
  <c r="I890" i="1"/>
  <c r="H890" i="1" s="1"/>
  <c r="I891" i="1"/>
  <c r="H891" i="1" s="1"/>
  <c r="I892" i="1"/>
  <c r="H892" i="1" s="1"/>
  <c r="I893" i="1"/>
  <c r="H893" i="1" s="1"/>
  <c r="I894" i="1"/>
  <c r="H894" i="1" s="1"/>
  <c r="I895" i="1"/>
  <c r="H895" i="1" s="1"/>
  <c r="I896" i="1"/>
  <c r="H896" i="1" s="1"/>
  <c r="I897" i="1"/>
  <c r="H897" i="1" s="1"/>
  <c r="I898" i="1"/>
  <c r="H898" i="1" s="1"/>
  <c r="I899" i="1"/>
  <c r="H899" i="1" s="1"/>
  <c r="I900" i="1"/>
  <c r="H900" i="1" s="1"/>
  <c r="I901" i="1"/>
  <c r="H901" i="1" s="1"/>
  <c r="I902" i="1"/>
  <c r="H902" i="1" s="1"/>
  <c r="I903" i="1"/>
  <c r="H903" i="1" s="1"/>
  <c r="I904" i="1"/>
  <c r="H904" i="1" s="1"/>
  <c r="I905" i="1"/>
  <c r="H905" i="1" s="1"/>
  <c r="I906" i="1"/>
  <c r="H906" i="1" s="1"/>
  <c r="I907" i="1"/>
  <c r="H907" i="1" s="1"/>
  <c r="I908" i="1"/>
  <c r="H908" i="1" s="1"/>
  <c r="I909" i="1"/>
  <c r="H909" i="1" s="1"/>
  <c r="I910" i="1"/>
  <c r="H910" i="1" s="1"/>
  <c r="I911" i="1"/>
  <c r="H911" i="1" s="1"/>
  <c r="I912" i="1"/>
  <c r="H912" i="1" s="1"/>
  <c r="I913" i="1"/>
  <c r="H913" i="1" s="1"/>
  <c r="I914" i="1"/>
  <c r="H914" i="1" s="1"/>
  <c r="I915" i="1"/>
  <c r="H915" i="1" s="1"/>
  <c r="I916" i="1"/>
  <c r="H916" i="1" s="1"/>
  <c r="I917" i="1"/>
  <c r="H917" i="1" s="1"/>
  <c r="I918" i="1"/>
  <c r="H918" i="1" s="1"/>
  <c r="I919" i="1"/>
  <c r="H919" i="1" s="1"/>
  <c r="I920" i="1"/>
  <c r="H920" i="1" s="1"/>
  <c r="I921" i="1"/>
  <c r="H921" i="1" s="1"/>
  <c r="I922" i="1"/>
  <c r="H922" i="1" s="1"/>
  <c r="I923" i="1"/>
  <c r="H923" i="1" s="1"/>
  <c r="I924" i="1"/>
  <c r="H924" i="1" s="1"/>
  <c r="I925" i="1"/>
  <c r="H925" i="1" s="1"/>
  <c r="I926" i="1"/>
  <c r="H926" i="1" s="1"/>
  <c r="I927" i="1"/>
  <c r="H927" i="1" s="1"/>
  <c r="I928" i="1"/>
  <c r="H928" i="1" s="1"/>
  <c r="I929" i="1"/>
  <c r="H929" i="1" s="1"/>
  <c r="I930" i="1"/>
  <c r="H930" i="1" s="1"/>
  <c r="I931" i="1"/>
  <c r="H931" i="1" s="1"/>
  <c r="I932" i="1"/>
  <c r="H932" i="1" s="1"/>
  <c r="I933" i="1"/>
  <c r="H933" i="1" s="1"/>
  <c r="I934" i="1"/>
  <c r="H934" i="1" s="1"/>
  <c r="I935" i="1"/>
  <c r="H935" i="1" s="1"/>
  <c r="I936" i="1"/>
  <c r="H936" i="1" s="1"/>
  <c r="I937" i="1"/>
  <c r="H937" i="1" s="1"/>
  <c r="I938" i="1"/>
  <c r="H938" i="1" s="1"/>
  <c r="I939" i="1"/>
  <c r="H939" i="1" s="1"/>
  <c r="I940" i="1"/>
  <c r="H940" i="1" s="1"/>
  <c r="I941" i="1"/>
  <c r="H941" i="1" s="1"/>
  <c r="I942" i="1"/>
  <c r="H942" i="1" s="1"/>
  <c r="I943" i="1"/>
  <c r="H943" i="1" s="1"/>
  <c r="I944" i="1"/>
  <c r="H944" i="1" s="1"/>
  <c r="I945" i="1"/>
  <c r="H945" i="1" s="1"/>
  <c r="I946" i="1"/>
  <c r="H946" i="1" s="1"/>
  <c r="I947" i="1"/>
  <c r="H947" i="1" s="1"/>
  <c r="I948" i="1"/>
  <c r="H948" i="1" s="1"/>
  <c r="I949" i="1"/>
  <c r="H949" i="1" s="1"/>
  <c r="I950" i="1"/>
  <c r="H950" i="1" s="1"/>
  <c r="I951" i="1"/>
  <c r="H951" i="1" s="1"/>
  <c r="I952" i="1"/>
  <c r="H952" i="1" s="1"/>
  <c r="I953" i="1"/>
  <c r="H953" i="1" s="1"/>
  <c r="I954" i="1"/>
  <c r="H954" i="1" s="1"/>
  <c r="I955" i="1"/>
  <c r="H955" i="1" s="1"/>
  <c r="I956" i="1"/>
  <c r="H956" i="1" s="1"/>
  <c r="I957" i="1"/>
  <c r="H957" i="1" s="1"/>
  <c r="I958" i="1"/>
  <c r="H958" i="1" s="1"/>
  <c r="I959" i="1"/>
  <c r="H959" i="1" s="1"/>
  <c r="I960" i="1"/>
  <c r="H960" i="1" s="1"/>
  <c r="I961" i="1"/>
  <c r="H961" i="1" s="1"/>
  <c r="I962" i="1"/>
  <c r="H962" i="1" s="1"/>
  <c r="I963" i="1"/>
  <c r="H963" i="1" s="1"/>
  <c r="I964" i="1"/>
  <c r="H964" i="1" s="1"/>
  <c r="I965" i="1"/>
  <c r="H965" i="1" s="1"/>
  <c r="I966" i="1"/>
  <c r="H966" i="1" s="1"/>
  <c r="I967" i="1"/>
  <c r="H967" i="1" s="1"/>
  <c r="I968" i="1"/>
  <c r="H968" i="1" s="1"/>
  <c r="I969" i="1"/>
  <c r="H969" i="1" s="1"/>
  <c r="I970" i="1"/>
  <c r="H970" i="1" s="1"/>
  <c r="I971" i="1"/>
  <c r="H971" i="1" s="1"/>
  <c r="I972" i="1"/>
  <c r="H972" i="1" s="1"/>
  <c r="I973" i="1"/>
  <c r="H973" i="1" s="1"/>
  <c r="I974" i="1"/>
  <c r="H974" i="1" s="1"/>
  <c r="I975" i="1"/>
  <c r="H975" i="1" s="1"/>
  <c r="I976" i="1"/>
  <c r="H976" i="1" s="1"/>
  <c r="I977" i="1"/>
  <c r="H977" i="1" s="1"/>
  <c r="I978" i="1"/>
  <c r="H978" i="1" s="1"/>
  <c r="I979" i="1"/>
  <c r="H979" i="1" s="1"/>
  <c r="I980" i="1"/>
  <c r="H980" i="1" s="1"/>
  <c r="I981" i="1"/>
  <c r="H981" i="1" s="1"/>
  <c r="I982" i="1"/>
  <c r="H982" i="1" s="1"/>
  <c r="I983" i="1"/>
  <c r="H983" i="1" s="1"/>
  <c r="I984" i="1"/>
  <c r="H984" i="1" s="1"/>
  <c r="I985" i="1"/>
  <c r="H985" i="1" s="1"/>
  <c r="I986" i="1"/>
  <c r="H986" i="1" s="1"/>
  <c r="I987" i="1"/>
  <c r="H987" i="1" s="1"/>
  <c r="I988" i="1"/>
  <c r="H988" i="1" s="1"/>
  <c r="I989" i="1"/>
  <c r="H989" i="1" s="1"/>
  <c r="I990" i="1"/>
  <c r="H990" i="1" s="1"/>
  <c r="I991" i="1"/>
  <c r="H991" i="1" s="1"/>
  <c r="I992" i="1"/>
  <c r="H992" i="1" s="1"/>
  <c r="I993" i="1"/>
  <c r="H993" i="1" s="1"/>
  <c r="I994" i="1"/>
  <c r="H994" i="1" s="1"/>
  <c r="I995" i="1"/>
  <c r="H995" i="1" s="1"/>
  <c r="I996" i="1"/>
  <c r="H996" i="1" s="1"/>
  <c r="I997" i="1"/>
  <c r="H997" i="1" s="1"/>
  <c r="I998" i="1"/>
  <c r="H998" i="1" s="1"/>
  <c r="I999" i="1"/>
  <c r="H999" i="1" s="1"/>
  <c r="I1000" i="1"/>
  <c r="H1000" i="1" s="1"/>
  <c r="I1001" i="1"/>
  <c r="H1001" i="1" s="1"/>
  <c r="I1002" i="1"/>
  <c r="H1002" i="1" s="1"/>
  <c r="I1003" i="1"/>
  <c r="H1003" i="1" s="1"/>
  <c r="I1004" i="1"/>
  <c r="H1004" i="1" s="1"/>
  <c r="I1005" i="1"/>
  <c r="H1005" i="1" s="1"/>
  <c r="I1006" i="1"/>
  <c r="H1006" i="1" s="1"/>
  <c r="I1007" i="1"/>
  <c r="H1007" i="1" s="1"/>
  <c r="I1008" i="1"/>
  <c r="H1008" i="1" s="1"/>
  <c r="I1009" i="1"/>
  <c r="H1009" i="1" s="1"/>
  <c r="I1010" i="1"/>
  <c r="H1010" i="1" s="1"/>
  <c r="I1011" i="1"/>
  <c r="H1011" i="1" s="1"/>
  <c r="I1012" i="1"/>
  <c r="H1012" i="1" s="1"/>
  <c r="I1013" i="1"/>
  <c r="H1013" i="1" s="1"/>
  <c r="I1014" i="1"/>
  <c r="H1014" i="1" s="1"/>
  <c r="I1015" i="1"/>
  <c r="H1015" i="1" s="1"/>
  <c r="I1016" i="1"/>
  <c r="H1016" i="1" s="1"/>
  <c r="I1017" i="1"/>
  <c r="H1017" i="1" s="1"/>
  <c r="I1018" i="1"/>
  <c r="H1018" i="1" s="1"/>
  <c r="I1019" i="1"/>
  <c r="H1019" i="1" s="1"/>
  <c r="I1020" i="1"/>
  <c r="H1020" i="1" s="1"/>
  <c r="I1021" i="1"/>
  <c r="H1021" i="1" s="1"/>
  <c r="I1022" i="1"/>
  <c r="H1022" i="1" s="1"/>
  <c r="I1023" i="1"/>
  <c r="H1023" i="1" s="1"/>
  <c r="I1024" i="1"/>
  <c r="H1024" i="1" s="1"/>
  <c r="I1025" i="1"/>
  <c r="H1025" i="1" s="1"/>
  <c r="I1026" i="1"/>
  <c r="H1026" i="1" s="1"/>
  <c r="I1027" i="1"/>
  <c r="H1027" i="1" s="1"/>
  <c r="I1028" i="1"/>
  <c r="H1028" i="1" s="1"/>
  <c r="I1029" i="1"/>
  <c r="H1029" i="1" s="1"/>
  <c r="I1030" i="1"/>
  <c r="H1030" i="1" s="1"/>
  <c r="I1031" i="1"/>
  <c r="H1031" i="1" s="1"/>
  <c r="I1032" i="1"/>
  <c r="H1032" i="1" s="1"/>
  <c r="I1033" i="1"/>
  <c r="H1033" i="1" s="1"/>
  <c r="I1034" i="1"/>
  <c r="H1034" i="1" s="1"/>
  <c r="I1035" i="1"/>
  <c r="H1035" i="1" s="1"/>
  <c r="I1036" i="1"/>
  <c r="H1036" i="1" s="1"/>
  <c r="I1037" i="1"/>
  <c r="H1037" i="1" s="1"/>
  <c r="I1038" i="1"/>
  <c r="H1038" i="1" s="1"/>
  <c r="I1039" i="1"/>
  <c r="H1039" i="1" s="1"/>
  <c r="I1040" i="1"/>
  <c r="H1040" i="1" s="1"/>
  <c r="I1041" i="1"/>
  <c r="H1041" i="1" s="1"/>
  <c r="I1042" i="1"/>
  <c r="H1042" i="1" s="1"/>
  <c r="I1043" i="1"/>
  <c r="H1043" i="1" s="1"/>
  <c r="I1044" i="1"/>
  <c r="H1044" i="1" s="1"/>
  <c r="I1045" i="1"/>
  <c r="H1045" i="1" s="1"/>
  <c r="I1046" i="1"/>
  <c r="H1046" i="1" s="1"/>
  <c r="I1047" i="1"/>
  <c r="H1047" i="1" s="1"/>
  <c r="I1048" i="1"/>
  <c r="H1048" i="1" s="1"/>
  <c r="I1049" i="1"/>
  <c r="H1049" i="1" s="1"/>
  <c r="I1050" i="1"/>
  <c r="H1050" i="1" s="1"/>
  <c r="I1051" i="1"/>
  <c r="H1051" i="1" s="1"/>
  <c r="I1052" i="1"/>
  <c r="H1052" i="1" s="1"/>
  <c r="I1053" i="1"/>
  <c r="H1053" i="1" s="1"/>
  <c r="I1054" i="1"/>
  <c r="H1054" i="1" s="1"/>
  <c r="I1055" i="1"/>
  <c r="H1055" i="1" s="1"/>
  <c r="I1056" i="1"/>
  <c r="H1056" i="1" s="1"/>
  <c r="I1057" i="1"/>
  <c r="H1057" i="1" s="1"/>
  <c r="I1058" i="1"/>
  <c r="H1058" i="1" s="1"/>
  <c r="I1059" i="1"/>
  <c r="H1059" i="1" s="1"/>
  <c r="I1060" i="1"/>
  <c r="H1060" i="1" s="1"/>
  <c r="I1061" i="1"/>
  <c r="H1061" i="1" s="1"/>
  <c r="I1062" i="1"/>
  <c r="H1062" i="1" s="1"/>
  <c r="I1063" i="1"/>
  <c r="H1063" i="1" s="1"/>
  <c r="I1064" i="1"/>
  <c r="H1064" i="1" s="1"/>
  <c r="I1065" i="1"/>
  <c r="H1065" i="1" s="1"/>
  <c r="I1066" i="1"/>
  <c r="H1066" i="1" s="1"/>
  <c r="I1067" i="1"/>
  <c r="H1067" i="1" s="1"/>
  <c r="I1068" i="1"/>
  <c r="H1068" i="1" s="1"/>
  <c r="I1069" i="1"/>
  <c r="H1069" i="1" s="1"/>
  <c r="I1070" i="1"/>
  <c r="H1070" i="1" s="1"/>
  <c r="I1071" i="1"/>
  <c r="H1071" i="1" s="1"/>
  <c r="I1072" i="1"/>
  <c r="H1072" i="1" s="1"/>
  <c r="I1073" i="1"/>
  <c r="H1073" i="1" s="1"/>
  <c r="I1074" i="1"/>
  <c r="H1074" i="1" s="1"/>
  <c r="I1075" i="1"/>
  <c r="H1075" i="1" s="1"/>
  <c r="I1076" i="1"/>
  <c r="H1076" i="1" s="1"/>
  <c r="I1077" i="1"/>
  <c r="H1077" i="1" s="1"/>
  <c r="I1078" i="1"/>
  <c r="H1078" i="1" s="1"/>
  <c r="I1079" i="1"/>
  <c r="H1079" i="1" s="1"/>
  <c r="I1080" i="1"/>
  <c r="H1080" i="1" s="1"/>
  <c r="I1081" i="1"/>
  <c r="H1081" i="1" s="1"/>
  <c r="I1082" i="1"/>
  <c r="H1082" i="1" s="1"/>
  <c r="I1083" i="1"/>
  <c r="H1083" i="1" s="1"/>
  <c r="I1084" i="1"/>
  <c r="H1084" i="1" s="1"/>
  <c r="I1085" i="1"/>
  <c r="H1085" i="1" s="1"/>
  <c r="I1086" i="1"/>
  <c r="H1086" i="1" s="1"/>
  <c r="I1087" i="1"/>
  <c r="H1087" i="1" s="1"/>
  <c r="I1088" i="1"/>
  <c r="H1088" i="1" s="1"/>
  <c r="I1089" i="1"/>
  <c r="H1089" i="1" s="1"/>
  <c r="I1090" i="1"/>
  <c r="H1090" i="1" s="1"/>
  <c r="I1091" i="1"/>
  <c r="H1091" i="1" s="1"/>
  <c r="I1092" i="1"/>
  <c r="H1092" i="1" s="1"/>
  <c r="I1093" i="1"/>
  <c r="H1093" i="1" s="1"/>
  <c r="I1094" i="1"/>
  <c r="H1094" i="1" s="1"/>
  <c r="I1095" i="1"/>
  <c r="H1095" i="1" s="1"/>
  <c r="I1096" i="1"/>
  <c r="H1096" i="1" s="1"/>
  <c r="I1097" i="1"/>
  <c r="H1097" i="1" s="1"/>
  <c r="I1098" i="1"/>
  <c r="H1098" i="1" s="1"/>
  <c r="I1099" i="1"/>
  <c r="H1099" i="1" s="1"/>
  <c r="I1100" i="1"/>
  <c r="H1100" i="1" s="1"/>
  <c r="I1101" i="1"/>
  <c r="H1101" i="1" s="1"/>
  <c r="I1102" i="1"/>
  <c r="H1102" i="1" s="1"/>
  <c r="I1103" i="1"/>
  <c r="H1103" i="1" s="1"/>
  <c r="I1104" i="1"/>
  <c r="H1104" i="1" s="1"/>
  <c r="I1105" i="1"/>
  <c r="H1105" i="1" s="1"/>
  <c r="I1106" i="1"/>
  <c r="H1106" i="1" s="1"/>
  <c r="I1107" i="1"/>
  <c r="H1107" i="1" s="1"/>
  <c r="I1108" i="1"/>
  <c r="H1108" i="1" s="1"/>
  <c r="I1109" i="1"/>
  <c r="H1109" i="1" s="1"/>
  <c r="I1110" i="1"/>
  <c r="H1110" i="1" s="1"/>
  <c r="I1111" i="1"/>
  <c r="H1111" i="1" s="1"/>
  <c r="I1112" i="1"/>
  <c r="H1112" i="1" s="1"/>
  <c r="I1113" i="1"/>
  <c r="H1113" i="1" s="1"/>
  <c r="I1114" i="1"/>
  <c r="H1114" i="1" s="1"/>
  <c r="I1115" i="1"/>
  <c r="H1115" i="1" s="1"/>
  <c r="I1116" i="1"/>
  <c r="H1116" i="1" s="1"/>
  <c r="I1117" i="1"/>
  <c r="H1117" i="1" s="1"/>
  <c r="I1118" i="1"/>
  <c r="H1118" i="1" s="1"/>
  <c r="I1119" i="1"/>
  <c r="H1119" i="1" s="1"/>
  <c r="I1120" i="1"/>
  <c r="H1120" i="1" s="1"/>
  <c r="I1121" i="1"/>
  <c r="H1121" i="1" s="1"/>
  <c r="I1122" i="1"/>
  <c r="H1122" i="1" s="1"/>
  <c r="I1123" i="1"/>
  <c r="H1123" i="1" s="1"/>
  <c r="I1124" i="1"/>
  <c r="H1124" i="1" s="1"/>
  <c r="I1125" i="1"/>
  <c r="H1125" i="1" s="1"/>
  <c r="I1126" i="1"/>
  <c r="H1126" i="1" s="1"/>
  <c r="I1127" i="1"/>
  <c r="H1127" i="1" s="1"/>
  <c r="I1128" i="1"/>
  <c r="H1128" i="1" s="1"/>
  <c r="I1129" i="1"/>
  <c r="H1129" i="1" s="1"/>
  <c r="I1130" i="1"/>
  <c r="H1130" i="1" s="1"/>
  <c r="I1131" i="1"/>
  <c r="H1131" i="1" s="1"/>
  <c r="I1132" i="1"/>
  <c r="H1132" i="1" s="1"/>
  <c r="I1133" i="1"/>
  <c r="H1133" i="1" s="1"/>
  <c r="I1134" i="1"/>
  <c r="H1134" i="1" s="1"/>
  <c r="I1135" i="1"/>
  <c r="H1135" i="1" s="1"/>
  <c r="I1136" i="1"/>
  <c r="H1136" i="1" s="1"/>
  <c r="I1137" i="1"/>
  <c r="H1137" i="1" s="1"/>
  <c r="I1138" i="1"/>
  <c r="H1138" i="1" s="1"/>
  <c r="I1139" i="1"/>
  <c r="H1139" i="1" s="1"/>
  <c r="I1140" i="1"/>
  <c r="H1140" i="1" s="1"/>
  <c r="I1141" i="1"/>
  <c r="H1141" i="1" s="1"/>
  <c r="I1142" i="1"/>
  <c r="H1142" i="1" s="1"/>
  <c r="I1143" i="1"/>
  <c r="H1143" i="1" s="1"/>
  <c r="I1144" i="1"/>
  <c r="H1144" i="1" s="1"/>
  <c r="I1145" i="1"/>
  <c r="H1145" i="1" s="1"/>
  <c r="I1146" i="1"/>
  <c r="H1146" i="1" s="1"/>
  <c r="I1147" i="1"/>
  <c r="H1147" i="1" s="1"/>
  <c r="I1148" i="1"/>
  <c r="H1148" i="1" s="1"/>
  <c r="I1149" i="1"/>
  <c r="H1149" i="1" s="1"/>
  <c r="I1150" i="1"/>
  <c r="H1150" i="1" s="1"/>
  <c r="I1151" i="1"/>
  <c r="H1151" i="1" s="1"/>
  <c r="I1152" i="1"/>
  <c r="H1152" i="1" s="1"/>
  <c r="I1153" i="1"/>
  <c r="H1153" i="1" s="1"/>
  <c r="I1154" i="1"/>
  <c r="H1154" i="1" s="1"/>
  <c r="I1155" i="1"/>
  <c r="H1155" i="1" s="1"/>
  <c r="I1156" i="1"/>
  <c r="H1156" i="1" s="1"/>
  <c r="I1157" i="1"/>
  <c r="H1157" i="1" s="1"/>
  <c r="I1158" i="1"/>
  <c r="H1158" i="1" s="1"/>
  <c r="I1159" i="1"/>
  <c r="H1159" i="1" s="1"/>
  <c r="I1160" i="1"/>
  <c r="H1160" i="1" s="1"/>
  <c r="I1161" i="1"/>
  <c r="H1161" i="1" s="1"/>
  <c r="I1162" i="1"/>
  <c r="H1162" i="1" s="1"/>
  <c r="I1163" i="1"/>
  <c r="H1163" i="1" s="1"/>
  <c r="I1164" i="1"/>
  <c r="H1164" i="1" s="1"/>
  <c r="I1165" i="1"/>
  <c r="H1165" i="1" s="1"/>
  <c r="I1166" i="1"/>
  <c r="H1166" i="1" s="1"/>
  <c r="I1167" i="1"/>
  <c r="H1167" i="1" s="1"/>
  <c r="I1168" i="1"/>
  <c r="H1168" i="1" s="1"/>
  <c r="I1169" i="1"/>
  <c r="H1169" i="1" s="1"/>
  <c r="I1170" i="1"/>
  <c r="H1170" i="1" s="1"/>
  <c r="I1171" i="1"/>
  <c r="H1171" i="1" s="1"/>
  <c r="I1172" i="1"/>
  <c r="H1172" i="1" s="1"/>
  <c r="I1173" i="1"/>
  <c r="H1173" i="1" s="1"/>
  <c r="I1174" i="1"/>
  <c r="H1174" i="1" s="1"/>
  <c r="I1175" i="1"/>
  <c r="H1175" i="1" s="1"/>
  <c r="I1176" i="1"/>
  <c r="H1176" i="1" s="1"/>
  <c r="I1177" i="1"/>
  <c r="H1177" i="1" s="1"/>
  <c r="I1178" i="1"/>
  <c r="H1178" i="1" s="1"/>
  <c r="I1179" i="1"/>
  <c r="H1179" i="1" s="1"/>
  <c r="I1180" i="1"/>
  <c r="H1180" i="1" s="1"/>
  <c r="I1181" i="1"/>
  <c r="H1181" i="1" s="1"/>
  <c r="I1182" i="1"/>
  <c r="H1182" i="1" s="1"/>
  <c r="I1183" i="1"/>
  <c r="H1183" i="1" s="1"/>
  <c r="I1184" i="1"/>
  <c r="H1184" i="1" s="1"/>
  <c r="I1185" i="1"/>
  <c r="H1185" i="1" s="1"/>
  <c r="I1186" i="1"/>
  <c r="H1186" i="1" s="1"/>
  <c r="I1187" i="1"/>
  <c r="H1187" i="1" s="1"/>
  <c r="I1188" i="1"/>
  <c r="H1188" i="1" s="1"/>
  <c r="I1189" i="1"/>
  <c r="H1189" i="1" s="1"/>
  <c r="I1190" i="1"/>
  <c r="H1190" i="1" s="1"/>
  <c r="I1191" i="1"/>
  <c r="H1191" i="1" s="1"/>
  <c r="I1192" i="1"/>
  <c r="H1192" i="1" s="1"/>
  <c r="I1193" i="1"/>
  <c r="H1193" i="1" s="1"/>
  <c r="I1194" i="1"/>
  <c r="H1194" i="1" s="1"/>
  <c r="I1195" i="1"/>
  <c r="H1195" i="1" s="1"/>
  <c r="I1196" i="1"/>
  <c r="H1196" i="1" s="1"/>
  <c r="I1197" i="1"/>
  <c r="H1197" i="1" s="1"/>
  <c r="I1198" i="1"/>
  <c r="H1198" i="1" s="1"/>
  <c r="I1199" i="1"/>
  <c r="H1199" i="1" s="1"/>
  <c r="I1200" i="1"/>
  <c r="H1200" i="1" s="1"/>
  <c r="I1201" i="1"/>
  <c r="H1201" i="1" s="1"/>
  <c r="I1202" i="1"/>
  <c r="H1202" i="1" s="1"/>
  <c r="I1203" i="1"/>
  <c r="H1203" i="1" s="1"/>
  <c r="I1204" i="1"/>
  <c r="H1204" i="1" s="1"/>
  <c r="I1205" i="1"/>
  <c r="H1205" i="1" s="1"/>
  <c r="I1206" i="1"/>
  <c r="H1206" i="1" s="1"/>
  <c r="I1207" i="1"/>
  <c r="H1207" i="1" s="1"/>
  <c r="I1208" i="1"/>
  <c r="H1208" i="1" s="1"/>
  <c r="I1209" i="1"/>
  <c r="H1209" i="1" s="1"/>
  <c r="I1210" i="1"/>
  <c r="H1210" i="1" s="1"/>
  <c r="I1211" i="1"/>
  <c r="H1211" i="1" s="1"/>
  <c r="I1212" i="1"/>
  <c r="H1212" i="1" s="1"/>
  <c r="I1213" i="1"/>
  <c r="H1213" i="1" s="1"/>
  <c r="I1214" i="1"/>
  <c r="H1214" i="1" s="1"/>
  <c r="I1215" i="1"/>
  <c r="H1215" i="1" s="1"/>
  <c r="I1216" i="1"/>
  <c r="H1216" i="1" s="1"/>
  <c r="I1217" i="1"/>
  <c r="H1217" i="1" s="1"/>
  <c r="I1218" i="1"/>
  <c r="H1218" i="1" s="1"/>
  <c r="I1219" i="1"/>
  <c r="H1219" i="1" s="1"/>
  <c r="I1220" i="1"/>
  <c r="H1220" i="1" s="1"/>
  <c r="I1221" i="1"/>
  <c r="H1221" i="1" s="1"/>
  <c r="I1222" i="1"/>
  <c r="H1222" i="1" s="1"/>
  <c r="I1223" i="1"/>
  <c r="H1223" i="1" s="1"/>
  <c r="I1224" i="1"/>
  <c r="H1224" i="1" s="1"/>
  <c r="I1225" i="1"/>
  <c r="H1225" i="1" s="1"/>
  <c r="I1226" i="1"/>
  <c r="H1226" i="1" s="1"/>
  <c r="I1227" i="1"/>
  <c r="H1227" i="1" s="1"/>
  <c r="I1228" i="1"/>
  <c r="H1228" i="1" s="1"/>
  <c r="I1229" i="1"/>
  <c r="H1229" i="1" s="1"/>
  <c r="I1230" i="1"/>
  <c r="H1230" i="1" s="1"/>
  <c r="I1231" i="1"/>
  <c r="H1231" i="1" s="1"/>
  <c r="I1232" i="1"/>
  <c r="H1232" i="1" s="1"/>
  <c r="I1233" i="1"/>
  <c r="H1233" i="1" s="1"/>
  <c r="I1234" i="1"/>
  <c r="H1234" i="1" s="1"/>
  <c r="I1235" i="1"/>
  <c r="H1235" i="1" s="1"/>
  <c r="I1236" i="1"/>
  <c r="H1236" i="1" s="1"/>
  <c r="I1237" i="1"/>
  <c r="H1237" i="1" s="1"/>
  <c r="I1238" i="1"/>
  <c r="H1238" i="1" s="1"/>
  <c r="I1239" i="1"/>
  <c r="H1239" i="1" s="1"/>
  <c r="I1240" i="1"/>
  <c r="H1240" i="1" s="1"/>
  <c r="I1241" i="1"/>
  <c r="H1241" i="1" s="1"/>
  <c r="I1242" i="1"/>
  <c r="H1242" i="1" s="1"/>
  <c r="I1243" i="1"/>
  <c r="H1243" i="1" s="1"/>
  <c r="I1244" i="1"/>
  <c r="H1244" i="1" s="1"/>
  <c r="I1245" i="1"/>
  <c r="H1245" i="1" s="1"/>
  <c r="I1246" i="1"/>
  <c r="H1246" i="1" s="1"/>
  <c r="I1247" i="1"/>
  <c r="H1247" i="1" s="1"/>
  <c r="I1248" i="1"/>
  <c r="H1248" i="1" s="1"/>
  <c r="I1249" i="1"/>
  <c r="H1249" i="1" s="1"/>
  <c r="I1250" i="1"/>
  <c r="H1250" i="1" s="1"/>
  <c r="I1251" i="1"/>
  <c r="H1251" i="1" s="1"/>
  <c r="I1252" i="1"/>
  <c r="H1252" i="1" s="1"/>
  <c r="I1253" i="1"/>
  <c r="H1253" i="1" s="1"/>
  <c r="I1254" i="1"/>
  <c r="H1254" i="1" s="1"/>
  <c r="I1255" i="1"/>
  <c r="H1255" i="1" s="1"/>
  <c r="I1256" i="1"/>
  <c r="H1256" i="1" s="1"/>
  <c r="I1257" i="1"/>
  <c r="H1257" i="1" s="1"/>
  <c r="I1258" i="1"/>
  <c r="H1258" i="1" s="1"/>
  <c r="I1259" i="1"/>
  <c r="H1259" i="1" s="1"/>
  <c r="I1260" i="1"/>
  <c r="H1260" i="1" s="1"/>
  <c r="I1261" i="1"/>
  <c r="H1261" i="1" s="1"/>
  <c r="I1262" i="1"/>
  <c r="H1262" i="1" s="1"/>
  <c r="I1263" i="1"/>
  <c r="H1263" i="1" s="1"/>
  <c r="I1264" i="1"/>
  <c r="H1264" i="1" s="1"/>
  <c r="I1265" i="1"/>
  <c r="H1265" i="1" s="1"/>
  <c r="I1266" i="1"/>
  <c r="H1266" i="1" s="1"/>
  <c r="I1267" i="1"/>
  <c r="H1267" i="1" s="1"/>
  <c r="I1268" i="1"/>
  <c r="H1268" i="1" s="1"/>
  <c r="I1269" i="1"/>
  <c r="H1269" i="1" s="1"/>
  <c r="I1270" i="1"/>
  <c r="H1270" i="1" s="1"/>
  <c r="I1271" i="1"/>
  <c r="H1271" i="1" s="1"/>
  <c r="I1272" i="1"/>
  <c r="H1272" i="1" s="1"/>
  <c r="I1273" i="1"/>
  <c r="H1273" i="1" s="1"/>
  <c r="I1274" i="1"/>
  <c r="H1274" i="1" s="1"/>
  <c r="I1275" i="1"/>
  <c r="H1275" i="1" s="1"/>
  <c r="I1276" i="1"/>
  <c r="H1276" i="1" s="1"/>
  <c r="I1277" i="1"/>
  <c r="H1277" i="1" s="1"/>
  <c r="I1278" i="1"/>
  <c r="H1278" i="1" s="1"/>
  <c r="I1279" i="1"/>
  <c r="H1279" i="1" s="1"/>
  <c r="I1280" i="1"/>
  <c r="H1280" i="1" s="1"/>
  <c r="I1281" i="1"/>
  <c r="H1281" i="1" s="1"/>
  <c r="I1282" i="1"/>
  <c r="H1282" i="1" s="1"/>
  <c r="I1283" i="1"/>
  <c r="H1283" i="1" s="1"/>
  <c r="I1284" i="1"/>
  <c r="H1284" i="1" s="1"/>
  <c r="I1285" i="1"/>
  <c r="H1285" i="1" s="1"/>
  <c r="I1286" i="1"/>
  <c r="H1286" i="1" s="1"/>
  <c r="I1287" i="1"/>
  <c r="H1287" i="1" s="1"/>
  <c r="I1288" i="1"/>
  <c r="H1288" i="1" s="1"/>
  <c r="I1289" i="1"/>
  <c r="H1289" i="1" s="1"/>
  <c r="I1290" i="1"/>
  <c r="H1290" i="1" s="1"/>
  <c r="I1291" i="1"/>
  <c r="H1291" i="1" s="1"/>
  <c r="I1292" i="1"/>
  <c r="H1292" i="1" s="1"/>
  <c r="I1293" i="1"/>
  <c r="H1293" i="1" s="1"/>
  <c r="I1294" i="1"/>
  <c r="H1294" i="1" s="1"/>
  <c r="I1295" i="1"/>
  <c r="H1295" i="1" s="1"/>
  <c r="I1296" i="1"/>
  <c r="H1296" i="1" s="1"/>
  <c r="I1297" i="1"/>
  <c r="H1297" i="1" s="1"/>
  <c r="I1298" i="1"/>
  <c r="H1298" i="1" s="1"/>
  <c r="I1299" i="1"/>
  <c r="H1299" i="1" s="1"/>
  <c r="I1300" i="1"/>
  <c r="H1300" i="1" s="1"/>
  <c r="I1301" i="1"/>
  <c r="H1301" i="1" s="1"/>
  <c r="I1302" i="1"/>
  <c r="H1302" i="1" s="1"/>
  <c r="I1303" i="1"/>
  <c r="H1303" i="1" s="1"/>
  <c r="I1304" i="1"/>
  <c r="H1304" i="1" s="1"/>
  <c r="I1305" i="1"/>
  <c r="H1305" i="1" s="1"/>
  <c r="I1306" i="1"/>
  <c r="H1306" i="1" s="1"/>
  <c r="I1307" i="1"/>
  <c r="H1307" i="1" s="1"/>
  <c r="I1308" i="1"/>
  <c r="H1308" i="1" s="1"/>
  <c r="I1309" i="1"/>
  <c r="H1309" i="1" s="1"/>
  <c r="I1310" i="1"/>
  <c r="H1310" i="1" s="1"/>
  <c r="I1311" i="1"/>
  <c r="H1311" i="1" s="1"/>
  <c r="I1312" i="1"/>
  <c r="H1312" i="1" s="1"/>
  <c r="I1313" i="1"/>
  <c r="H1313" i="1" s="1"/>
  <c r="I1314" i="1"/>
  <c r="H1314" i="1" s="1"/>
  <c r="I1315" i="1"/>
  <c r="H1315" i="1" s="1"/>
  <c r="I1316" i="1"/>
  <c r="H1316" i="1" s="1"/>
  <c r="I1317" i="1"/>
  <c r="H1317" i="1" s="1"/>
  <c r="I1318" i="1"/>
  <c r="H1318" i="1" s="1"/>
  <c r="I1319" i="1"/>
  <c r="H1319" i="1" s="1"/>
  <c r="I1320" i="1"/>
  <c r="H1320" i="1" s="1"/>
  <c r="I1321" i="1"/>
  <c r="H1321" i="1" s="1"/>
  <c r="I1322" i="1"/>
  <c r="H1322" i="1" s="1"/>
  <c r="I1323" i="1"/>
  <c r="H1323" i="1" s="1"/>
  <c r="I1324" i="1"/>
  <c r="H1324" i="1" s="1"/>
  <c r="I1325" i="1"/>
  <c r="H1325" i="1" s="1"/>
  <c r="I1326" i="1"/>
  <c r="H1326" i="1" s="1"/>
  <c r="I1327" i="1"/>
  <c r="H1327" i="1" s="1"/>
  <c r="I1328" i="1"/>
  <c r="H1328" i="1" s="1"/>
  <c r="I1329" i="1"/>
  <c r="H1329" i="1" s="1"/>
  <c r="I1330" i="1"/>
  <c r="H1330" i="1" s="1"/>
  <c r="I1331" i="1"/>
  <c r="H1331" i="1" s="1"/>
  <c r="I1332" i="1"/>
  <c r="H1332" i="1" s="1"/>
  <c r="I1333" i="1"/>
  <c r="H1333" i="1" s="1"/>
  <c r="I1334" i="1"/>
  <c r="H1334" i="1" s="1"/>
  <c r="I1335" i="1"/>
  <c r="H1335" i="1" s="1"/>
  <c r="I1336" i="1"/>
  <c r="H1336" i="1" s="1"/>
  <c r="I1337" i="1"/>
  <c r="H1337" i="1" s="1"/>
  <c r="I1338" i="1"/>
  <c r="H1338" i="1" s="1"/>
  <c r="I1339" i="1"/>
  <c r="H1339" i="1" s="1"/>
  <c r="I1340" i="1"/>
  <c r="H1340" i="1" s="1"/>
  <c r="I1341" i="1"/>
  <c r="H1341" i="1" s="1"/>
  <c r="I1342" i="1"/>
  <c r="H1342" i="1" s="1"/>
  <c r="I1343" i="1"/>
  <c r="H1343" i="1" s="1"/>
  <c r="I1344" i="1"/>
  <c r="H1344" i="1" s="1"/>
  <c r="I1345" i="1"/>
  <c r="H1345" i="1" s="1"/>
  <c r="I1346" i="1"/>
  <c r="H1346" i="1" s="1"/>
  <c r="I1347" i="1"/>
  <c r="H1347" i="1" s="1"/>
  <c r="I1348" i="1"/>
  <c r="H1348" i="1" s="1"/>
  <c r="I1349" i="1"/>
  <c r="H1349" i="1" s="1"/>
  <c r="I1350" i="1"/>
  <c r="H1350" i="1" s="1"/>
  <c r="I1351" i="1"/>
  <c r="H1351" i="1" s="1"/>
  <c r="I1352" i="1"/>
  <c r="H1352" i="1" s="1"/>
  <c r="I1353" i="1"/>
  <c r="H1353" i="1" s="1"/>
  <c r="I1354" i="1"/>
  <c r="H1354" i="1" s="1"/>
  <c r="I1355" i="1"/>
  <c r="H1355" i="1" s="1"/>
  <c r="I1356" i="1"/>
  <c r="H1356" i="1" s="1"/>
  <c r="I1357" i="1"/>
  <c r="H1357" i="1" s="1"/>
  <c r="I1358" i="1"/>
  <c r="H1358" i="1" s="1"/>
  <c r="I1359" i="1"/>
  <c r="H1359" i="1" s="1"/>
  <c r="I1360" i="1"/>
  <c r="H1360" i="1" s="1"/>
  <c r="I1361" i="1"/>
  <c r="H1361" i="1" s="1"/>
  <c r="I1362" i="1"/>
  <c r="H1362" i="1" s="1"/>
  <c r="I1363" i="1"/>
  <c r="H1363" i="1" s="1"/>
  <c r="I1364" i="1"/>
  <c r="H1364" i="1" s="1"/>
  <c r="I1365" i="1"/>
  <c r="H1365" i="1" s="1"/>
  <c r="I1366" i="1"/>
  <c r="H1366" i="1" s="1"/>
  <c r="I1367" i="1"/>
  <c r="H1367" i="1" s="1"/>
  <c r="I1368" i="1"/>
  <c r="H1368" i="1" s="1"/>
  <c r="I1369" i="1"/>
  <c r="H1369" i="1" s="1"/>
  <c r="I1370" i="1"/>
  <c r="H1370" i="1" s="1"/>
  <c r="I1371" i="1"/>
  <c r="H1371" i="1" s="1"/>
  <c r="I1372" i="1"/>
  <c r="H1372" i="1" s="1"/>
  <c r="I1373" i="1"/>
  <c r="H1373" i="1" s="1"/>
  <c r="I1374" i="1"/>
  <c r="H1374" i="1" s="1"/>
  <c r="I1375" i="1"/>
  <c r="H1375" i="1" s="1"/>
  <c r="I1376" i="1"/>
  <c r="H1376" i="1" s="1"/>
  <c r="I1377" i="1"/>
  <c r="H1377" i="1" s="1"/>
  <c r="I1378" i="1"/>
  <c r="H1378" i="1" s="1"/>
  <c r="I1379" i="1"/>
  <c r="H1379" i="1" s="1"/>
  <c r="I1380" i="1"/>
  <c r="H1380" i="1" s="1"/>
  <c r="I1381" i="1"/>
  <c r="H1381" i="1" s="1"/>
  <c r="I1382" i="1"/>
  <c r="H1382" i="1" s="1"/>
  <c r="I1383" i="1"/>
  <c r="H1383" i="1" s="1"/>
  <c r="I1384" i="1"/>
  <c r="H1384" i="1" s="1"/>
  <c r="I1385" i="1"/>
  <c r="H1385" i="1" s="1"/>
  <c r="I1386" i="1"/>
  <c r="H1386" i="1" s="1"/>
  <c r="I1387" i="1"/>
  <c r="H1387" i="1" s="1"/>
  <c r="I1388" i="1"/>
  <c r="H1388" i="1" s="1"/>
  <c r="I1389" i="1"/>
  <c r="H1389" i="1" s="1"/>
  <c r="I1390" i="1"/>
  <c r="H1390" i="1" s="1"/>
  <c r="I1391" i="1"/>
  <c r="H1391" i="1" s="1"/>
  <c r="I1392" i="1"/>
  <c r="H1392" i="1" s="1"/>
  <c r="I1393" i="1"/>
  <c r="H1393" i="1" s="1"/>
  <c r="I1394" i="1"/>
  <c r="H1394" i="1" s="1"/>
  <c r="I1395" i="1"/>
  <c r="H1395" i="1" s="1"/>
  <c r="I1396" i="1"/>
  <c r="H1396" i="1" s="1"/>
  <c r="I1397" i="1"/>
  <c r="H1397" i="1" s="1"/>
  <c r="I1398" i="1"/>
  <c r="H1398" i="1" s="1"/>
  <c r="I1399" i="1"/>
  <c r="H1399" i="1" s="1"/>
  <c r="I1400" i="1"/>
  <c r="H1400" i="1" s="1"/>
  <c r="I1401" i="1"/>
  <c r="H1401" i="1" s="1"/>
  <c r="I1402" i="1"/>
  <c r="H1402" i="1" s="1"/>
  <c r="I1403" i="1"/>
  <c r="H1403" i="1" s="1"/>
  <c r="I1404" i="1"/>
  <c r="H1404" i="1" s="1"/>
  <c r="I1405" i="1"/>
  <c r="H1405" i="1" s="1"/>
  <c r="I1406" i="1"/>
  <c r="H1406" i="1" s="1"/>
  <c r="I1407" i="1"/>
  <c r="H1407" i="1" s="1"/>
  <c r="I1408" i="1"/>
  <c r="H1408" i="1" s="1"/>
  <c r="I1409" i="1"/>
  <c r="H1409" i="1" s="1"/>
  <c r="I1410" i="1"/>
  <c r="H1410" i="1" s="1"/>
  <c r="I1411" i="1"/>
  <c r="H1411" i="1" s="1"/>
  <c r="I1412" i="1"/>
  <c r="H1412" i="1" s="1"/>
  <c r="I1413" i="1"/>
  <c r="H1413" i="1" s="1"/>
  <c r="I1414" i="1"/>
  <c r="H1414" i="1" s="1"/>
  <c r="I1415" i="1"/>
  <c r="H1415" i="1" s="1"/>
  <c r="I1416" i="1"/>
  <c r="H1416" i="1" s="1"/>
  <c r="I1417" i="1"/>
  <c r="H1417" i="1" s="1"/>
  <c r="I1418" i="1"/>
  <c r="H1418" i="1" s="1"/>
  <c r="I1419" i="1"/>
  <c r="H1419" i="1" s="1"/>
  <c r="I1420" i="1"/>
  <c r="H1420" i="1" s="1"/>
  <c r="I1421" i="1"/>
  <c r="H1421" i="1" s="1"/>
  <c r="I1422" i="1"/>
  <c r="H1422" i="1" s="1"/>
  <c r="I1423" i="1"/>
  <c r="H1423" i="1" s="1"/>
  <c r="I1424" i="1"/>
  <c r="H1424" i="1" s="1"/>
  <c r="I1425" i="1"/>
  <c r="H1425" i="1" s="1"/>
  <c r="I1426" i="1"/>
  <c r="H1426" i="1" s="1"/>
  <c r="I1427" i="1"/>
  <c r="H1427" i="1" s="1"/>
  <c r="I1428" i="1"/>
  <c r="H1428" i="1" s="1"/>
  <c r="I1429" i="1"/>
  <c r="H1429" i="1" s="1"/>
  <c r="I1430" i="1"/>
  <c r="H1430" i="1" s="1"/>
  <c r="I1431" i="1"/>
  <c r="H1431" i="1" s="1"/>
  <c r="I1432" i="1"/>
  <c r="H1432" i="1" s="1"/>
  <c r="I1433" i="1"/>
  <c r="H1433" i="1" s="1"/>
  <c r="I1434" i="1"/>
  <c r="H1434" i="1" s="1"/>
  <c r="I1435" i="1"/>
  <c r="H1435" i="1" s="1"/>
  <c r="I1436" i="1"/>
  <c r="H1436" i="1" s="1"/>
  <c r="I1437" i="1"/>
  <c r="H1437" i="1" s="1"/>
  <c r="I1438" i="1"/>
  <c r="H1438" i="1" s="1"/>
  <c r="I1439" i="1"/>
  <c r="H1439" i="1" s="1"/>
  <c r="I1440" i="1"/>
  <c r="H1440" i="1" s="1"/>
  <c r="I1441" i="1"/>
  <c r="H1441" i="1" s="1"/>
  <c r="I1442" i="1"/>
  <c r="H1442" i="1" s="1"/>
  <c r="I1443" i="1"/>
  <c r="H1443" i="1" s="1"/>
  <c r="I1444" i="1"/>
  <c r="H1444" i="1" s="1"/>
  <c r="I1445" i="1"/>
  <c r="H1445" i="1" s="1"/>
  <c r="I1446" i="1"/>
  <c r="H1446" i="1" s="1"/>
  <c r="I1447" i="1"/>
  <c r="H1447" i="1" s="1"/>
  <c r="I1448" i="1"/>
  <c r="H1448" i="1" s="1"/>
  <c r="I1449" i="1"/>
  <c r="H1449" i="1" s="1"/>
  <c r="I1450" i="1"/>
  <c r="H1450" i="1" s="1"/>
  <c r="I1451" i="1"/>
  <c r="H1451" i="1" s="1"/>
  <c r="I1452" i="1"/>
  <c r="H1452" i="1" s="1"/>
  <c r="I1453" i="1"/>
  <c r="H1453" i="1" s="1"/>
  <c r="I1454" i="1"/>
  <c r="H1454" i="1" s="1"/>
  <c r="I1455" i="1"/>
  <c r="H1455" i="1" s="1"/>
  <c r="I1456" i="1"/>
  <c r="H1456" i="1" s="1"/>
  <c r="I1457" i="1"/>
  <c r="H1457" i="1" s="1"/>
  <c r="I1458" i="1"/>
  <c r="H1458" i="1" s="1"/>
  <c r="I1459" i="1"/>
  <c r="H1459" i="1" s="1"/>
  <c r="I1460" i="1"/>
  <c r="H1460" i="1" s="1"/>
  <c r="I1461" i="1"/>
  <c r="H1461" i="1" s="1"/>
  <c r="I1462" i="1"/>
  <c r="H1462" i="1" s="1"/>
  <c r="I1463" i="1"/>
  <c r="H1463" i="1" s="1"/>
  <c r="I1464" i="1"/>
  <c r="H1464" i="1" s="1"/>
  <c r="I1465" i="1"/>
  <c r="H1465" i="1" s="1"/>
  <c r="I1466" i="1"/>
  <c r="H1466" i="1" s="1"/>
  <c r="I1467" i="1"/>
  <c r="H1467" i="1" s="1"/>
  <c r="I1468" i="1"/>
  <c r="H1468" i="1" s="1"/>
  <c r="I1469" i="1"/>
  <c r="H1469" i="1" s="1"/>
  <c r="I1470" i="1"/>
  <c r="H1470" i="1" s="1"/>
  <c r="I1471" i="1"/>
  <c r="H1471" i="1" s="1"/>
  <c r="I1472" i="1"/>
  <c r="H1472" i="1" s="1"/>
  <c r="I1473" i="1"/>
  <c r="H1473" i="1" s="1"/>
  <c r="I1474" i="1"/>
  <c r="H1474" i="1" s="1"/>
  <c r="I1475" i="1"/>
  <c r="H1475" i="1" s="1"/>
  <c r="I1476" i="1"/>
  <c r="H1476" i="1" s="1"/>
  <c r="I1477" i="1"/>
  <c r="H1477" i="1" s="1"/>
  <c r="I1478" i="1"/>
  <c r="H1478" i="1" s="1"/>
  <c r="I1479" i="1"/>
  <c r="H1479" i="1" s="1"/>
  <c r="I1480" i="1"/>
  <c r="H1480" i="1" s="1"/>
  <c r="I1481" i="1"/>
  <c r="H1481" i="1" s="1"/>
  <c r="I1482" i="1"/>
  <c r="H1482" i="1" s="1"/>
  <c r="I1483" i="1"/>
  <c r="H1483" i="1" s="1"/>
  <c r="I1484" i="1"/>
  <c r="H1484" i="1" s="1"/>
  <c r="I1485" i="1"/>
  <c r="H1485" i="1" s="1"/>
  <c r="I1486" i="1"/>
  <c r="H1486" i="1" s="1"/>
  <c r="I1487" i="1"/>
  <c r="H1487" i="1" s="1"/>
  <c r="I1488" i="1"/>
  <c r="H1488" i="1" s="1"/>
  <c r="I1489" i="1"/>
  <c r="H1489" i="1" s="1"/>
  <c r="I1490" i="1"/>
  <c r="H1490" i="1" s="1"/>
  <c r="I1491" i="1"/>
  <c r="H1491" i="1" s="1"/>
  <c r="I1492" i="1"/>
  <c r="H1492" i="1" s="1"/>
  <c r="I1493" i="1"/>
  <c r="H1493" i="1" s="1"/>
  <c r="I1494" i="1"/>
  <c r="H1494" i="1" s="1"/>
  <c r="I1495" i="1"/>
  <c r="H1495" i="1" s="1"/>
  <c r="I1496" i="1"/>
  <c r="H1496" i="1" s="1"/>
  <c r="I1497" i="1"/>
  <c r="H1497" i="1" s="1"/>
  <c r="I1498" i="1"/>
  <c r="H1498" i="1" s="1"/>
  <c r="I1499" i="1"/>
  <c r="H1499" i="1" s="1"/>
  <c r="I1500" i="1"/>
  <c r="H1500" i="1" s="1"/>
  <c r="I1501" i="1"/>
  <c r="H1501" i="1" s="1"/>
  <c r="I1502" i="1"/>
  <c r="H1502" i="1" s="1"/>
  <c r="I1503" i="1"/>
  <c r="H1503" i="1" s="1"/>
  <c r="I1504" i="1"/>
  <c r="H1504" i="1" s="1"/>
  <c r="I1505" i="1"/>
  <c r="H1505" i="1" s="1"/>
  <c r="I1506" i="1"/>
  <c r="H1506" i="1" s="1"/>
  <c r="I1507" i="1"/>
  <c r="H1507" i="1" s="1"/>
  <c r="I1508" i="1"/>
  <c r="H1508" i="1" s="1"/>
  <c r="I1509" i="1"/>
  <c r="H1509" i="1" s="1"/>
  <c r="I1510" i="1"/>
  <c r="H1510" i="1" s="1"/>
  <c r="I1511" i="1"/>
  <c r="H1511" i="1" s="1"/>
  <c r="I1512" i="1"/>
  <c r="H1512" i="1" s="1"/>
  <c r="I1513" i="1"/>
  <c r="H1513" i="1" s="1"/>
  <c r="I1514" i="1"/>
  <c r="H1514" i="1" s="1"/>
  <c r="I1515" i="1"/>
  <c r="H1515" i="1" s="1"/>
  <c r="I1516" i="1"/>
  <c r="H1516" i="1" s="1"/>
  <c r="I1517" i="1"/>
  <c r="H1517" i="1" s="1"/>
  <c r="I1518" i="1"/>
  <c r="H1518" i="1" s="1"/>
  <c r="I1519" i="1"/>
  <c r="H1519" i="1" s="1"/>
  <c r="I1520" i="1"/>
  <c r="H1520" i="1" s="1"/>
  <c r="I1521" i="1"/>
  <c r="H1521" i="1" s="1"/>
  <c r="I1522" i="1"/>
  <c r="H1522" i="1" s="1"/>
  <c r="I1523" i="1"/>
  <c r="H1523" i="1" s="1"/>
  <c r="I1524" i="1"/>
  <c r="H1524" i="1" s="1"/>
  <c r="I1525" i="1"/>
  <c r="H1525" i="1" s="1"/>
  <c r="I1526" i="1"/>
  <c r="H1526" i="1" s="1"/>
  <c r="I1527" i="1"/>
  <c r="H1527" i="1" s="1"/>
  <c r="I1528" i="1"/>
  <c r="H1528" i="1" s="1"/>
  <c r="I1529" i="1"/>
  <c r="H1529" i="1" s="1"/>
  <c r="I1530" i="1"/>
  <c r="H1530" i="1" s="1"/>
  <c r="I1531" i="1"/>
  <c r="H1531" i="1" s="1"/>
  <c r="I1532" i="1"/>
  <c r="H1532" i="1" s="1"/>
  <c r="I1533" i="1"/>
  <c r="H1533" i="1" s="1"/>
  <c r="I1534" i="1"/>
  <c r="H1534" i="1" s="1"/>
  <c r="I1535" i="1"/>
  <c r="H1535" i="1" s="1"/>
  <c r="I1536" i="1"/>
  <c r="H1536" i="1" s="1"/>
  <c r="I1537" i="1"/>
  <c r="H1537" i="1" s="1"/>
  <c r="I1538" i="1"/>
  <c r="H1538" i="1" s="1"/>
  <c r="I1539" i="1"/>
  <c r="H1539" i="1" s="1"/>
  <c r="I1540" i="1"/>
  <c r="H1540" i="1" s="1"/>
  <c r="I1541" i="1"/>
  <c r="H1541" i="1" s="1"/>
  <c r="I1542" i="1"/>
  <c r="H1542" i="1" s="1"/>
  <c r="I1543" i="1"/>
  <c r="H1543" i="1" s="1"/>
  <c r="I1544" i="1"/>
  <c r="H1544" i="1" s="1"/>
  <c r="I1545" i="1"/>
  <c r="H1545" i="1" s="1"/>
  <c r="I1546" i="1"/>
  <c r="H1546" i="1" s="1"/>
  <c r="I1547" i="1"/>
  <c r="H1547" i="1" s="1"/>
  <c r="I1548" i="1"/>
  <c r="H1548" i="1" s="1"/>
  <c r="I1549" i="1"/>
  <c r="H1549" i="1" s="1"/>
  <c r="I1550" i="1"/>
  <c r="H1550" i="1" s="1"/>
  <c r="I1551" i="1"/>
  <c r="H1551" i="1" s="1"/>
  <c r="I1552" i="1"/>
  <c r="H1552" i="1" s="1"/>
  <c r="I1553" i="1"/>
  <c r="H1553" i="1" s="1"/>
  <c r="I1554" i="1"/>
  <c r="H1554" i="1" s="1"/>
  <c r="I1555" i="1"/>
  <c r="H1555" i="1" s="1"/>
  <c r="I1556" i="1"/>
  <c r="H1556" i="1" s="1"/>
  <c r="I1557" i="1"/>
  <c r="H1557" i="1" s="1"/>
  <c r="I1558" i="1"/>
  <c r="H1558" i="1" s="1"/>
  <c r="I1559" i="1"/>
  <c r="H1559" i="1" s="1"/>
  <c r="I1560" i="1"/>
  <c r="H1560" i="1" s="1"/>
  <c r="I1561" i="1"/>
  <c r="H1561" i="1" s="1"/>
  <c r="I1562" i="1"/>
  <c r="H1562" i="1" s="1"/>
  <c r="I1563" i="1"/>
  <c r="H1563" i="1" s="1"/>
  <c r="I1564" i="1"/>
  <c r="H1564" i="1" s="1"/>
  <c r="I1565" i="1"/>
  <c r="H1565" i="1" s="1"/>
  <c r="I1566" i="1"/>
  <c r="H1566" i="1" s="1"/>
  <c r="I1567" i="1"/>
  <c r="H1567" i="1" s="1"/>
  <c r="I1568" i="1"/>
  <c r="H1568" i="1" s="1"/>
  <c r="I1569" i="1"/>
  <c r="H1569" i="1" s="1"/>
  <c r="I1570" i="1"/>
  <c r="H1570" i="1" s="1"/>
  <c r="I1571" i="1"/>
  <c r="H1571" i="1" s="1"/>
  <c r="I1572" i="1"/>
  <c r="H1572" i="1" s="1"/>
  <c r="I1573" i="1"/>
  <c r="H1573" i="1" s="1"/>
  <c r="I1574" i="1"/>
  <c r="H1574" i="1" s="1"/>
  <c r="I1575" i="1"/>
  <c r="H1575" i="1" s="1"/>
  <c r="I1576" i="1"/>
  <c r="H1576" i="1" s="1"/>
  <c r="I1577" i="1"/>
  <c r="H1577" i="1" s="1"/>
  <c r="I1578" i="1"/>
  <c r="H1578" i="1" s="1"/>
  <c r="I1579" i="1"/>
  <c r="H1579" i="1" s="1"/>
  <c r="I1580" i="1"/>
  <c r="H1580" i="1" s="1"/>
  <c r="I1581" i="1"/>
  <c r="H1581" i="1" s="1"/>
  <c r="I1582" i="1"/>
  <c r="H1582" i="1" s="1"/>
  <c r="I1583" i="1"/>
  <c r="H1583" i="1" s="1"/>
  <c r="I1584" i="1"/>
  <c r="H1584" i="1" s="1"/>
  <c r="I1585" i="1"/>
  <c r="H1585" i="1" s="1"/>
  <c r="I1586" i="1"/>
  <c r="H1586" i="1" s="1"/>
  <c r="I1587" i="1"/>
  <c r="H1587" i="1" s="1"/>
  <c r="I1588" i="1"/>
  <c r="H1588" i="1" s="1"/>
  <c r="I1589" i="1"/>
  <c r="H1589" i="1" s="1"/>
  <c r="I1590" i="1"/>
  <c r="H1590" i="1" s="1"/>
  <c r="I1591" i="1"/>
  <c r="H1591" i="1" s="1"/>
  <c r="I1592" i="1"/>
  <c r="H1592" i="1" s="1"/>
  <c r="I1593" i="1"/>
  <c r="H1593" i="1" s="1"/>
  <c r="I1594" i="1"/>
  <c r="H1594" i="1" s="1"/>
  <c r="I1595" i="1"/>
  <c r="H1595" i="1" s="1"/>
  <c r="I1596" i="1"/>
  <c r="H1596" i="1" s="1"/>
  <c r="I1597" i="1"/>
  <c r="H1597" i="1" s="1"/>
  <c r="I1598" i="1"/>
  <c r="H1598" i="1" s="1"/>
  <c r="I1599" i="1"/>
  <c r="H1599" i="1" s="1"/>
  <c r="I1600" i="1"/>
  <c r="H1600" i="1" s="1"/>
  <c r="I1601" i="1"/>
  <c r="H1601" i="1" s="1"/>
  <c r="I1602" i="1"/>
  <c r="H1602" i="1" s="1"/>
  <c r="I1603" i="1"/>
  <c r="H1603" i="1" s="1"/>
  <c r="I1604" i="1"/>
  <c r="H1604" i="1" s="1"/>
  <c r="I1605" i="1"/>
  <c r="H1605" i="1" s="1"/>
  <c r="I1606" i="1"/>
  <c r="H1606" i="1" s="1"/>
  <c r="I1607" i="1"/>
  <c r="H1607" i="1" s="1"/>
  <c r="I1608" i="1"/>
  <c r="H1608" i="1" s="1"/>
  <c r="I1609" i="1"/>
  <c r="H1609" i="1" s="1"/>
  <c r="I1610" i="1"/>
  <c r="H1610" i="1" s="1"/>
  <c r="I1611" i="1"/>
  <c r="H1611" i="1" s="1"/>
  <c r="I1612" i="1"/>
  <c r="H1612" i="1" s="1"/>
  <c r="I1613" i="1"/>
  <c r="H1613" i="1" s="1"/>
  <c r="I1614" i="1"/>
  <c r="H1614" i="1" s="1"/>
  <c r="I1615" i="1"/>
  <c r="H1615" i="1" s="1"/>
  <c r="I1616" i="1"/>
  <c r="H1616" i="1" s="1"/>
  <c r="I1617" i="1"/>
  <c r="H1617" i="1" s="1"/>
  <c r="I1618" i="1"/>
  <c r="H1618" i="1" s="1"/>
  <c r="I1619" i="1"/>
  <c r="H1619" i="1" s="1"/>
  <c r="I1620" i="1"/>
  <c r="H1620" i="1" s="1"/>
  <c r="I1621" i="1"/>
  <c r="H1621" i="1" s="1"/>
  <c r="I1622" i="1"/>
  <c r="H1622" i="1" s="1"/>
  <c r="I1623" i="1"/>
  <c r="H1623" i="1" s="1"/>
  <c r="I1624" i="1"/>
  <c r="H1624" i="1" s="1"/>
  <c r="I1625" i="1"/>
  <c r="H1625" i="1" s="1"/>
  <c r="I1626" i="1"/>
  <c r="H1626" i="1" s="1"/>
  <c r="I1627" i="1"/>
  <c r="H1627" i="1" s="1"/>
  <c r="I1628" i="1"/>
  <c r="H1628" i="1" s="1"/>
  <c r="I1629" i="1"/>
  <c r="H1629" i="1" s="1"/>
  <c r="I1630" i="1"/>
  <c r="H1630" i="1" s="1"/>
  <c r="I1631" i="1"/>
  <c r="H1631" i="1" s="1"/>
  <c r="I1632" i="1"/>
  <c r="H1632" i="1" s="1"/>
  <c r="I1633" i="1"/>
  <c r="H1633" i="1" s="1"/>
  <c r="I1634" i="1"/>
  <c r="H1634" i="1" s="1"/>
  <c r="I1635" i="1"/>
  <c r="H1635" i="1" s="1"/>
  <c r="I1636" i="1"/>
  <c r="H1636" i="1" s="1"/>
  <c r="I1637" i="1"/>
  <c r="H1637" i="1" s="1"/>
  <c r="I1638" i="1"/>
  <c r="H1638" i="1" s="1"/>
  <c r="I1639" i="1"/>
  <c r="H1639" i="1" s="1"/>
  <c r="I1640" i="1"/>
  <c r="H1640" i="1" s="1"/>
  <c r="I1641" i="1"/>
  <c r="H1641" i="1" s="1"/>
  <c r="I1642" i="1"/>
  <c r="H1642" i="1" s="1"/>
  <c r="I1643" i="1"/>
  <c r="H1643" i="1" s="1"/>
  <c r="I1644" i="1"/>
  <c r="H1644" i="1" s="1"/>
  <c r="I1645" i="1"/>
  <c r="H1645" i="1" s="1"/>
  <c r="I1646" i="1"/>
  <c r="H1646" i="1" s="1"/>
  <c r="I1647" i="1"/>
  <c r="H1647" i="1" s="1"/>
  <c r="I1648" i="1"/>
  <c r="H1648" i="1" s="1"/>
  <c r="I1649" i="1"/>
  <c r="H1649" i="1" s="1"/>
  <c r="I1650" i="1"/>
  <c r="H1650" i="1" s="1"/>
  <c r="I1651" i="1"/>
  <c r="H1651" i="1" s="1"/>
  <c r="I1652" i="1"/>
  <c r="H1652" i="1" s="1"/>
  <c r="I1653" i="1"/>
  <c r="H1653" i="1" s="1"/>
  <c r="I1654" i="1"/>
  <c r="H1654" i="1" s="1"/>
  <c r="I1655" i="1"/>
  <c r="H1655" i="1" s="1"/>
  <c r="I1656" i="1"/>
  <c r="H1656" i="1" s="1"/>
  <c r="I1657" i="1"/>
  <c r="H1657" i="1" s="1"/>
  <c r="I1658" i="1"/>
  <c r="H1658" i="1" s="1"/>
  <c r="I1659" i="1"/>
  <c r="H1659" i="1" s="1"/>
  <c r="I1660" i="1"/>
  <c r="H1660" i="1" s="1"/>
  <c r="I1661" i="1"/>
  <c r="H1661" i="1" s="1"/>
  <c r="I1662" i="1"/>
  <c r="H1662" i="1" s="1"/>
  <c r="I1663" i="1"/>
  <c r="H1663" i="1" s="1"/>
  <c r="I1664" i="1"/>
  <c r="H1664" i="1" s="1"/>
  <c r="I1665" i="1"/>
  <c r="H1665" i="1" s="1"/>
  <c r="I1666" i="1"/>
  <c r="H1666" i="1" s="1"/>
  <c r="I1667" i="1"/>
  <c r="H1667" i="1" s="1"/>
  <c r="I1668" i="1"/>
  <c r="H1668" i="1" s="1"/>
  <c r="I1669" i="1"/>
  <c r="H1669" i="1" s="1"/>
  <c r="I1670" i="1"/>
  <c r="H1670" i="1" s="1"/>
  <c r="I1671" i="1"/>
  <c r="H1671" i="1" s="1"/>
  <c r="I1672" i="1"/>
  <c r="H1672" i="1" s="1"/>
  <c r="I1673" i="1"/>
  <c r="H1673" i="1" s="1"/>
  <c r="I1674" i="1"/>
  <c r="H1674" i="1" s="1"/>
  <c r="I1675" i="1"/>
  <c r="H1675" i="1" s="1"/>
  <c r="I1676" i="1"/>
  <c r="H1676" i="1" s="1"/>
  <c r="I1677" i="1"/>
  <c r="H1677" i="1" s="1"/>
  <c r="I1678" i="1"/>
  <c r="H1678" i="1" s="1"/>
  <c r="I1679" i="1"/>
  <c r="H1679" i="1" s="1"/>
  <c r="I1680" i="1"/>
  <c r="H1680" i="1" s="1"/>
  <c r="I1681" i="1"/>
  <c r="H1681" i="1" s="1"/>
  <c r="I1682" i="1"/>
  <c r="H1682" i="1" s="1"/>
  <c r="I1683" i="1"/>
  <c r="H1683" i="1" s="1"/>
  <c r="I1684" i="1"/>
  <c r="H1684" i="1" s="1"/>
  <c r="I1685" i="1"/>
  <c r="H1685" i="1" s="1"/>
  <c r="I1686" i="1"/>
  <c r="H1686" i="1" s="1"/>
  <c r="I1687" i="1"/>
  <c r="H1687" i="1" s="1"/>
  <c r="I1688" i="1"/>
  <c r="H1688" i="1" s="1"/>
  <c r="I1689" i="1"/>
  <c r="H1689" i="1" s="1"/>
  <c r="I1690" i="1"/>
  <c r="H1690" i="1" s="1"/>
  <c r="I1691" i="1"/>
  <c r="H1691" i="1" s="1"/>
  <c r="I1692" i="1"/>
  <c r="H1692" i="1" s="1"/>
  <c r="I1693" i="1"/>
  <c r="H1693" i="1" s="1"/>
  <c r="I1694" i="1"/>
  <c r="H1694" i="1" s="1"/>
  <c r="I1695" i="1"/>
  <c r="H1695" i="1" s="1"/>
  <c r="I1696" i="1"/>
  <c r="H1696" i="1" s="1"/>
  <c r="I1697" i="1"/>
  <c r="H1697" i="1" s="1"/>
  <c r="I1698" i="1"/>
  <c r="H1698" i="1" s="1"/>
  <c r="I1699" i="1"/>
  <c r="H1699" i="1" s="1"/>
  <c r="I1700" i="1"/>
  <c r="H1700" i="1" s="1"/>
  <c r="I1701" i="1"/>
  <c r="H1701" i="1" s="1"/>
  <c r="I1702" i="1"/>
  <c r="H1702" i="1" s="1"/>
  <c r="I1703" i="1"/>
  <c r="H1703" i="1" s="1"/>
  <c r="I1704" i="1"/>
  <c r="H1704" i="1" s="1"/>
  <c r="I1705" i="1"/>
  <c r="H1705" i="1" s="1"/>
  <c r="I1706" i="1"/>
  <c r="H1706" i="1" s="1"/>
  <c r="I1707" i="1"/>
  <c r="H1707" i="1" s="1"/>
  <c r="I1708" i="1"/>
  <c r="H1708" i="1" s="1"/>
  <c r="I1709" i="1"/>
  <c r="H1709" i="1" s="1"/>
  <c r="I1710" i="1"/>
  <c r="H1710" i="1" s="1"/>
  <c r="I1711" i="1"/>
  <c r="H1711" i="1" s="1"/>
  <c r="I1712" i="1"/>
  <c r="H1712" i="1" s="1"/>
  <c r="I1713" i="1"/>
  <c r="H1713" i="1" s="1"/>
  <c r="I1714" i="1"/>
  <c r="H1714" i="1" s="1"/>
  <c r="I1715" i="1"/>
  <c r="H1715" i="1" s="1"/>
  <c r="I1716" i="1"/>
  <c r="H1716" i="1" s="1"/>
  <c r="I1717" i="1"/>
  <c r="H1717" i="1" s="1"/>
  <c r="I1718" i="1"/>
  <c r="H1718" i="1" s="1"/>
  <c r="I1719" i="1"/>
  <c r="H1719" i="1" s="1"/>
  <c r="I1720" i="1"/>
  <c r="H1720" i="1" s="1"/>
  <c r="I1721" i="1"/>
  <c r="H1721" i="1" s="1"/>
  <c r="I1722" i="1"/>
  <c r="H1722" i="1" s="1"/>
  <c r="I1723" i="1"/>
  <c r="H1723" i="1" s="1"/>
  <c r="I1724" i="1"/>
  <c r="H1724" i="1" s="1"/>
  <c r="I1725" i="1"/>
  <c r="H1725" i="1" s="1"/>
  <c r="I1726" i="1"/>
  <c r="H1726" i="1" s="1"/>
  <c r="I1727" i="1"/>
  <c r="H1727" i="1" s="1"/>
  <c r="I1728" i="1"/>
  <c r="H1728" i="1" s="1"/>
  <c r="I1729" i="1"/>
  <c r="H1729" i="1" s="1"/>
  <c r="I1730" i="1"/>
  <c r="H1730" i="1" s="1"/>
  <c r="I1731" i="1"/>
  <c r="H1731" i="1" s="1"/>
  <c r="I1732" i="1"/>
  <c r="H1732" i="1" s="1"/>
  <c r="I1733" i="1"/>
  <c r="H1733" i="1" s="1"/>
  <c r="I1734" i="1"/>
  <c r="H1734" i="1" s="1"/>
  <c r="I1735" i="1"/>
  <c r="H1735" i="1" s="1"/>
  <c r="I1736" i="1"/>
  <c r="H1736" i="1" s="1"/>
  <c r="I1737" i="1"/>
  <c r="H1737" i="1" s="1"/>
  <c r="I1738" i="1"/>
  <c r="H1738" i="1" s="1"/>
  <c r="I1739" i="1"/>
  <c r="H1739" i="1" s="1"/>
  <c r="I1740" i="1"/>
  <c r="H1740" i="1" s="1"/>
  <c r="I1741" i="1"/>
  <c r="H1741" i="1" s="1"/>
  <c r="I1742" i="1"/>
  <c r="H1742" i="1" s="1"/>
  <c r="I1743" i="1"/>
  <c r="H1743" i="1" s="1"/>
  <c r="I1744" i="1"/>
  <c r="H1744" i="1" s="1"/>
  <c r="I1745" i="1"/>
  <c r="H1745" i="1" s="1"/>
  <c r="I1746" i="1"/>
  <c r="H1746" i="1" s="1"/>
  <c r="I1747" i="1"/>
  <c r="H1747" i="1" s="1"/>
  <c r="I1748" i="1"/>
  <c r="H1748" i="1" s="1"/>
  <c r="I1749" i="1"/>
  <c r="H1749" i="1" s="1"/>
  <c r="I1750" i="1"/>
  <c r="H1750" i="1" s="1"/>
  <c r="I1751" i="1"/>
  <c r="H1751" i="1" s="1"/>
  <c r="I1752" i="1"/>
  <c r="H1752" i="1" s="1"/>
  <c r="I1753" i="1"/>
  <c r="H1753" i="1" s="1"/>
  <c r="I1754" i="1"/>
  <c r="H1754" i="1" s="1"/>
  <c r="I1755" i="1"/>
  <c r="H1755" i="1" s="1"/>
  <c r="I1756" i="1"/>
  <c r="H1756" i="1" s="1"/>
  <c r="I1757" i="1"/>
  <c r="H1757" i="1" s="1"/>
  <c r="I1758" i="1"/>
  <c r="H1758" i="1" s="1"/>
  <c r="I1759" i="1"/>
  <c r="H1759" i="1" s="1"/>
  <c r="I1760" i="1"/>
  <c r="H1760" i="1" s="1"/>
  <c r="I1761" i="1"/>
  <c r="H1761" i="1" s="1"/>
  <c r="I1762" i="1"/>
  <c r="H1762" i="1" s="1"/>
  <c r="I1763" i="1"/>
  <c r="H1763" i="1" s="1"/>
  <c r="I1764" i="1"/>
  <c r="H1764" i="1" s="1"/>
  <c r="I1765" i="1"/>
  <c r="H1765" i="1" s="1"/>
  <c r="I1766" i="1"/>
  <c r="H1766" i="1" s="1"/>
  <c r="I1767" i="1"/>
  <c r="H1767" i="1" s="1"/>
  <c r="I1768" i="1"/>
  <c r="H1768" i="1" s="1"/>
  <c r="I1769" i="1"/>
  <c r="H1769" i="1" s="1"/>
  <c r="I1770" i="1"/>
  <c r="H1770" i="1" s="1"/>
  <c r="I1771" i="1"/>
  <c r="H1771" i="1" s="1"/>
  <c r="I1772" i="1"/>
  <c r="H1772" i="1" s="1"/>
  <c r="I1773" i="1"/>
  <c r="H1773" i="1" s="1"/>
  <c r="I1774" i="1"/>
  <c r="H1774" i="1" s="1"/>
  <c r="I1775" i="1"/>
  <c r="H1775" i="1" s="1"/>
  <c r="I1776" i="1"/>
  <c r="H1776" i="1" s="1"/>
  <c r="I1777" i="1"/>
  <c r="H1777" i="1" s="1"/>
  <c r="I1778" i="1"/>
  <c r="H1778" i="1" s="1"/>
  <c r="I1779" i="1"/>
  <c r="H1779" i="1" s="1"/>
  <c r="I1780" i="1"/>
  <c r="H1780" i="1" s="1"/>
  <c r="I1781" i="1"/>
  <c r="H1781" i="1" s="1"/>
  <c r="I1782" i="1"/>
  <c r="H1782" i="1" s="1"/>
  <c r="I1783" i="1"/>
  <c r="H1783" i="1" s="1"/>
  <c r="I1784" i="1"/>
  <c r="H1784" i="1" s="1"/>
  <c r="I1785" i="1"/>
  <c r="H1785" i="1" s="1"/>
  <c r="I1786" i="1"/>
  <c r="H1786" i="1" s="1"/>
  <c r="I1787" i="1"/>
  <c r="H1787" i="1" s="1"/>
  <c r="I1788" i="1"/>
  <c r="H1788" i="1" s="1"/>
  <c r="I1789" i="1"/>
  <c r="H1789" i="1" s="1"/>
  <c r="I1790" i="1"/>
  <c r="H1790" i="1" s="1"/>
  <c r="I1791" i="1"/>
  <c r="H1791" i="1" s="1"/>
  <c r="I1792" i="1"/>
  <c r="H1792" i="1" s="1"/>
  <c r="I1793" i="1"/>
  <c r="H1793" i="1" s="1"/>
  <c r="I1794" i="1"/>
  <c r="H1794" i="1" s="1"/>
  <c r="I1795" i="1"/>
  <c r="H1795" i="1" s="1"/>
  <c r="I1796" i="1"/>
  <c r="H1796" i="1" s="1"/>
  <c r="I1797" i="1"/>
  <c r="H1797" i="1" s="1"/>
  <c r="I1798" i="1"/>
  <c r="H1798" i="1" s="1"/>
  <c r="I1799" i="1"/>
  <c r="H1799" i="1" s="1"/>
  <c r="I1800" i="1"/>
  <c r="H1800" i="1" s="1"/>
  <c r="I1801" i="1"/>
  <c r="H1801" i="1" s="1"/>
  <c r="I1802" i="1"/>
  <c r="H1802" i="1" s="1"/>
  <c r="I1803" i="1"/>
  <c r="H1803" i="1" s="1"/>
  <c r="I1804" i="1"/>
  <c r="H1804" i="1" s="1"/>
  <c r="I1805" i="1"/>
  <c r="H1805" i="1" s="1"/>
  <c r="I1806" i="1"/>
  <c r="H1806" i="1" s="1"/>
  <c r="I1807" i="1"/>
  <c r="H1807" i="1" s="1"/>
  <c r="I1808" i="1"/>
  <c r="H1808" i="1" s="1"/>
  <c r="I1809" i="1"/>
  <c r="H1809" i="1" s="1"/>
  <c r="I1810" i="1"/>
  <c r="H1810" i="1" s="1"/>
  <c r="I1811" i="1"/>
  <c r="H1811" i="1" s="1"/>
  <c r="I1812" i="1"/>
  <c r="H1812" i="1" s="1"/>
  <c r="I1813" i="1"/>
  <c r="H1813" i="1" s="1"/>
  <c r="I1814" i="1"/>
  <c r="H1814" i="1" s="1"/>
  <c r="I1815" i="1"/>
  <c r="H1815" i="1" s="1"/>
  <c r="I1816" i="1"/>
  <c r="H1816" i="1" s="1"/>
  <c r="I1817" i="1"/>
  <c r="H1817" i="1" s="1"/>
  <c r="I1818" i="1"/>
  <c r="H1818" i="1" s="1"/>
  <c r="I1819" i="1"/>
  <c r="H1819" i="1" s="1"/>
  <c r="I1820" i="1"/>
  <c r="H1820" i="1" s="1"/>
  <c r="I1821" i="1"/>
  <c r="H1821" i="1" s="1"/>
  <c r="I1822" i="1"/>
  <c r="H1822" i="1" s="1"/>
  <c r="I1823" i="1"/>
  <c r="H1823" i="1" s="1"/>
  <c r="I1824" i="1"/>
  <c r="H1824" i="1" s="1"/>
  <c r="I1825" i="1"/>
  <c r="H1825" i="1" s="1"/>
  <c r="I1826" i="1"/>
  <c r="H1826" i="1" s="1"/>
  <c r="I1827" i="1"/>
  <c r="H1827" i="1" s="1"/>
  <c r="I1828" i="1"/>
  <c r="H1828" i="1" s="1"/>
  <c r="I1829" i="1"/>
  <c r="H1829" i="1" s="1"/>
  <c r="I1830" i="1"/>
  <c r="H1830" i="1" s="1"/>
  <c r="I1831" i="1"/>
  <c r="H1831" i="1" s="1"/>
  <c r="I1832" i="1"/>
  <c r="H1832" i="1" s="1"/>
  <c r="I1833" i="1"/>
  <c r="H1833" i="1" s="1"/>
  <c r="I1834" i="1"/>
  <c r="H1834" i="1" s="1"/>
  <c r="I1835" i="1"/>
  <c r="H1835" i="1" s="1"/>
  <c r="I1836" i="1"/>
  <c r="H1836" i="1" s="1"/>
  <c r="I1837" i="1"/>
  <c r="H1837" i="1" s="1"/>
  <c r="I1838" i="1"/>
  <c r="H1838" i="1" s="1"/>
  <c r="I1839" i="1"/>
  <c r="H1839" i="1" s="1"/>
  <c r="I1840" i="1"/>
  <c r="H1840" i="1" s="1"/>
  <c r="I1841" i="1"/>
  <c r="H1841" i="1" s="1"/>
  <c r="I1842" i="1"/>
  <c r="H1842" i="1" s="1"/>
  <c r="I1843" i="1"/>
  <c r="H1843" i="1" s="1"/>
  <c r="I1844" i="1"/>
  <c r="H1844" i="1" s="1"/>
  <c r="I1845" i="1"/>
  <c r="H1845" i="1" s="1"/>
  <c r="I1846" i="1"/>
  <c r="H1846" i="1" s="1"/>
  <c r="I1847" i="1"/>
  <c r="H1847" i="1" s="1"/>
  <c r="I1848" i="1"/>
  <c r="H1848" i="1" s="1"/>
  <c r="I1849" i="1"/>
  <c r="H1849" i="1" s="1"/>
  <c r="I1850" i="1"/>
  <c r="H1850" i="1" s="1"/>
  <c r="I1851" i="1"/>
  <c r="H1851" i="1" s="1"/>
  <c r="I1852" i="1"/>
  <c r="H1852" i="1" s="1"/>
  <c r="I1853" i="1"/>
  <c r="H1853" i="1" s="1"/>
  <c r="I1854" i="1"/>
  <c r="H1854" i="1" s="1"/>
  <c r="I1855" i="1"/>
  <c r="H1855" i="1" s="1"/>
  <c r="I1856" i="1"/>
  <c r="H1856" i="1" s="1"/>
  <c r="I1857" i="1"/>
  <c r="H1857" i="1" s="1"/>
  <c r="I1858" i="1"/>
  <c r="H1858" i="1" s="1"/>
  <c r="I1859" i="1"/>
  <c r="H1859" i="1" s="1"/>
  <c r="I1860" i="1"/>
  <c r="H1860" i="1" s="1"/>
  <c r="I1861" i="1"/>
  <c r="H1861" i="1" s="1"/>
  <c r="I1862" i="1"/>
  <c r="H1862" i="1" s="1"/>
  <c r="I1863" i="1"/>
  <c r="H1863" i="1" s="1"/>
  <c r="I1864" i="1"/>
  <c r="H1864" i="1" s="1"/>
  <c r="I1865" i="1"/>
  <c r="H1865" i="1" s="1"/>
  <c r="I1866" i="1"/>
  <c r="H1866" i="1" s="1"/>
  <c r="I1867" i="1"/>
  <c r="H1867" i="1" s="1"/>
  <c r="I1868" i="1"/>
  <c r="H1868" i="1" s="1"/>
  <c r="I1869" i="1"/>
  <c r="H1869" i="1" s="1"/>
  <c r="I1870" i="1"/>
  <c r="H1870" i="1" s="1"/>
  <c r="I1871" i="1"/>
  <c r="H1871" i="1" s="1"/>
  <c r="I1872" i="1"/>
  <c r="H1872" i="1" s="1"/>
  <c r="I1873" i="1"/>
  <c r="H1873" i="1" s="1"/>
  <c r="I1874" i="1"/>
  <c r="H1874" i="1" s="1"/>
  <c r="I1875" i="1"/>
  <c r="H1875" i="1" s="1"/>
  <c r="I1876" i="1"/>
  <c r="H1876" i="1" s="1"/>
  <c r="I1877" i="1"/>
  <c r="H1877" i="1" s="1"/>
  <c r="I1878" i="1"/>
  <c r="H1878" i="1" s="1"/>
  <c r="I1879" i="1"/>
  <c r="H1879" i="1" s="1"/>
  <c r="I1880" i="1"/>
  <c r="H1880" i="1" s="1"/>
  <c r="I1881" i="1"/>
  <c r="H1881" i="1" s="1"/>
  <c r="I1882" i="1"/>
  <c r="H1882" i="1" s="1"/>
  <c r="I1883" i="1"/>
  <c r="H1883" i="1" s="1"/>
  <c r="I1884" i="1"/>
  <c r="H1884" i="1" s="1"/>
  <c r="I1885" i="1"/>
  <c r="H1885" i="1" s="1"/>
  <c r="I1886" i="1"/>
  <c r="H1886" i="1" s="1"/>
  <c r="I1887" i="1"/>
  <c r="H1887" i="1" s="1"/>
  <c r="I1888" i="1"/>
  <c r="H1888" i="1" s="1"/>
  <c r="I1889" i="1"/>
  <c r="H1889" i="1" s="1"/>
  <c r="I1890" i="1"/>
  <c r="H1890" i="1" s="1"/>
  <c r="I1891" i="1"/>
  <c r="H1891" i="1" s="1"/>
  <c r="I1892" i="1"/>
  <c r="H1892" i="1" s="1"/>
  <c r="I1893" i="1"/>
  <c r="H1893" i="1" s="1"/>
  <c r="I1894" i="1"/>
  <c r="H1894" i="1" s="1"/>
  <c r="I1895" i="1"/>
  <c r="H1895" i="1" s="1"/>
  <c r="I1896" i="1"/>
  <c r="H1896" i="1" s="1"/>
  <c r="I1897" i="1"/>
  <c r="H1897" i="1" s="1"/>
  <c r="I1898" i="1"/>
  <c r="H1898" i="1" s="1"/>
  <c r="I1899" i="1"/>
  <c r="H1899" i="1" s="1"/>
  <c r="I1900" i="1"/>
  <c r="H1900" i="1" s="1"/>
  <c r="I1901" i="1"/>
  <c r="H1901" i="1" s="1"/>
  <c r="I1902" i="1"/>
  <c r="H1902" i="1" s="1"/>
  <c r="I1903" i="1"/>
  <c r="H1903" i="1" s="1"/>
  <c r="I1904" i="1"/>
  <c r="H1904" i="1" s="1"/>
  <c r="I1905" i="1"/>
  <c r="H1905" i="1" s="1"/>
  <c r="I1906" i="1"/>
  <c r="H1906" i="1" s="1"/>
  <c r="I1907" i="1"/>
  <c r="H1907" i="1" s="1"/>
  <c r="I1908" i="1"/>
  <c r="H1908" i="1" s="1"/>
  <c r="I1909" i="1"/>
  <c r="H1909" i="1" s="1"/>
  <c r="I1910" i="1"/>
  <c r="H1910" i="1" s="1"/>
  <c r="I1911" i="1"/>
  <c r="H1911" i="1" s="1"/>
  <c r="I1912" i="1"/>
  <c r="H1912" i="1" s="1"/>
  <c r="I1913" i="1"/>
  <c r="H1913" i="1" s="1"/>
  <c r="I1914" i="1"/>
  <c r="H1914" i="1" s="1"/>
  <c r="I1915" i="1"/>
  <c r="H1915" i="1" s="1"/>
  <c r="I1916" i="1"/>
  <c r="H1916" i="1" s="1"/>
  <c r="I1917" i="1"/>
  <c r="H1917" i="1" s="1"/>
  <c r="I1918" i="1"/>
  <c r="H1918" i="1" s="1"/>
  <c r="I1919" i="1"/>
  <c r="H1919" i="1" s="1"/>
  <c r="I1920" i="1"/>
  <c r="H1920" i="1" s="1"/>
  <c r="I1921" i="1"/>
  <c r="H1921" i="1" s="1"/>
  <c r="I1922" i="1"/>
  <c r="H1922" i="1" s="1"/>
  <c r="I1923" i="1"/>
  <c r="H1923" i="1" s="1"/>
  <c r="I1924" i="1"/>
  <c r="H1924" i="1" s="1"/>
  <c r="I1925" i="1"/>
  <c r="H1925" i="1" s="1"/>
  <c r="I1926" i="1"/>
  <c r="H1926" i="1" s="1"/>
  <c r="I1927" i="1"/>
  <c r="H1927" i="1" s="1"/>
  <c r="I1928" i="1"/>
  <c r="H1928" i="1" s="1"/>
  <c r="I1929" i="1"/>
  <c r="H1929" i="1" s="1"/>
  <c r="I1930" i="1"/>
  <c r="H1930" i="1" s="1"/>
  <c r="I1931" i="1"/>
  <c r="H1931" i="1" s="1"/>
  <c r="I1932" i="1"/>
  <c r="H1932" i="1" s="1"/>
  <c r="I1933" i="1"/>
  <c r="H1933" i="1" s="1"/>
  <c r="I1934" i="1"/>
  <c r="H1934" i="1" s="1"/>
  <c r="I1935" i="1"/>
  <c r="H1935" i="1" s="1"/>
  <c r="I1936" i="1"/>
  <c r="H1936" i="1" s="1"/>
  <c r="I1937" i="1"/>
  <c r="H1937" i="1" s="1"/>
  <c r="I1938" i="1"/>
  <c r="H1938" i="1" s="1"/>
  <c r="I1939" i="1"/>
  <c r="H1939" i="1" s="1"/>
  <c r="I1940" i="1"/>
  <c r="H1940" i="1" s="1"/>
  <c r="I1941" i="1"/>
  <c r="H1941" i="1" s="1"/>
  <c r="I1942" i="1"/>
  <c r="H1942" i="1" s="1"/>
  <c r="I1943" i="1"/>
  <c r="H1943" i="1" s="1"/>
  <c r="I1944" i="1"/>
  <c r="H1944" i="1" s="1"/>
  <c r="I1945" i="1"/>
  <c r="H1945" i="1" s="1"/>
  <c r="I1946" i="1"/>
  <c r="H1946" i="1" s="1"/>
  <c r="I1947" i="1"/>
  <c r="H1947" i="1" s="1"/>
  <c r="I1948" i="1"/>
  <c r="H1948" i="1" s="1"/>
  <c r="I1949" i="1"/>
  <c r="H1949" i="1" s="1"/>
  <c r="I1950" i="1"/>
  <c r="H1950" i="1" s="1"/>
  <c r="I1951" i="1"/>
  <c r="H1951" i="1" s="1"/>
  <c r="I1952" i="1"/>
  <c r="H1952" i="1" s="1"/>
  <c r="I1953" i="1"/>
  <c r="H1953" i="1" s="1"/>
  <c r="I1954" i="1"/>
  <c r="H1954" i="1" s="1"/>
  <c r="I1955" i="1"/>
  <c r="H1955" i="1" s="1"/>
  <c r="I1956" i="1"/>
  <c r="H1956" i="1" s="1"/>
  <c r="I1957" i="1"/>
  <c r="H1957" i="1" s="1"/>
  <c r="I1958" i="1"/>
  <c r="H1958" i="1" s="1"/>
  <c r="I1959" i="1"/>
  <c r="H1959" i="1" s="1"/>
  <c r="I1960" i="1"/>
  <c r="H1960" i="1" s="1"/>
  <c r="I1961" i="1"/>
  <c r="H1961" i="1" s="1"/>
  <c r="I1962" i="1"/>
  <c r="H1962" i="1" s="1"/>
  <c r="I1963" i="1"/>
  <c r="H1963" i="1" s="1"/>
  <c r="I1964" i="1"/>
  <c r="H1964" i="1" s="1"/>
  <c r="I1965" i="1"/>
  <c r="H1965" i="1" s="1"/>
  <c r="I1966" i="1"/>
  <c r="H1966" i="1" s="1"/>
  <c r="I1967" i="1"/>
  <c r="H1967" i="1" s="1"/>
  <c r="I1968" i="1"/>
  <c r="H1968" i="1" s="1"/>
  <c r="I1969" i="1"/>
  <c r="H1969" i="1" s="1"/>
  <c r="I1970" i="1"/>
  <c r="H1970" i="1" s="1"/>
  <c r="I1971" i="1"/>
  <c r="H1971" i="1" s="1"/>
  <c r="I1972" i="1"/>
  <c r="H1972" i="1" s="1"/>
  <c r="I1973" i="1"/>
  <c r="H1973" i="1" s="1"/>
  <c r="I1974" i="1"/>
  <c r="H1974" i="1" s="1"/>
  <c r="I1975" i="1"/>
  <c r="H1975" i="1" s="1"/>
  <c r="I1976" i="1"/>
  <c r="H1976" i="1" s="1"/>
  <c r="I1977" i="1"/>
  <c r="H1977" i="1" s="1"/>
  <c r="I1978" i="1"/>
  <c r="H1978" i="1" s="1"/>
  <c r="I1979" i="1"/>
  <c r="H1979" i="1" s="1"/>
  <c r="I1980" i="1"/>
  <c r="H1980" i="1" s="1"/>
  <c r="I1981" i="1"/>
  <c r="H1981" i="1" s="1"/>
  <c r="I1982" i="1"/>
  <c r="H1982" i="1" s="1"/>
  <c r="I1983" i="1"/>
  <c r="H1983" i="1" s="1"/>
  <c r="I1984" i="1"/>
  <c r="H1984" i="1" s="1"/>
  <c r="I1985" i="1"/>
  <c r="H1985" i="1" s="1"/>
  <c r="I1986" i="1"/>
  <c r="H1986" i="1" s="1"/>
  <c r="I1987" i="1"/>
  <c r="H1987" i="1" s="1"/>
  <c r="I1988" i="1"/>
  <c r="H1988" i="1" s="1"/>
  <c r="I1989" i="1"/>
  <c r="H1989" i="1" s="1"/>
  <c r="I1990" i="1"/>
  <c r="H1990" i="1" s="1"/>
  <c r="I1991" i="1"/>
  <c r="H1991" i="1" s="1"/>
  <c r="I1992" i="1"/>
  <c r="H1992" i="1" s="1"/>
  <c r="I1993" i="1"/>
  <c r="H1993" i="1" s="1"/>
  <c r="I1994" i="1"/>
  <c r="H1994" i="1" s="1"/>
  <c r="I1995" i="1"/>
  <c r="H1995" i="1" s="1"/>
  <c r="I1996" i="1"/>
  <c r="H1996" i="1" s="1"/>
  <c r="I1997" i="1"/>
  <c r="H1997" i="1" s="1"/>
  <c r="I1998" i="1"/>
  <c r="H1998" i="1" s="1"/>
  <c r="I1999" i="1"/>
  <c r="H1999" i="1" s="1"/>
  <c r="I2000" i="1"/>
  <c r="H2000" i="1" s="1"/>
  <c r="I2001" i="1"/>
  <c r="H2001" i="1" s="1"/>
  <c r="I2002" i="1"/>
  <c r="H2002" i="1" s="1"/>
  <c r="I2003" i="1"/>
  <c r="H2003" i="1" s="1"/>
  <c r="I2004" i="1"/>
  <c r="H2004" i="1" s="1"/>
  <c r="I2005" i="1"/>
  <c r="H2005" i="1" s="1"/>
  <c r="I2006" i="1"/>
  <c r="H2006" i="1" s="1"/>
  <c r="I2007" i="1"/>
  <c r="H2007" i="1" s="1"/>
  <c r="I2008" i="1"/>
  <c r="H2008" i="1" s="1"/>
  <c r="I2009" i="1"/>
  <c r="H2009" i="1" s="1"/>
  <c r="I2010" i="1"/>
  <c r="H2010" i="1" s="1"/>
  <c r="I2011" i="1"/>
  <c r="H2011" i="1" s="1"/>
  <c r="I2012" i="1"/>
  <c r="H2012" i="1" s="1"/>
  <c r="I2013" i="1"/>
  <c r="H2013" i="1" s="1"/>
  <c r="I2014" i="1"/>
  <c r="H2014" i="1" s="1"/>
  <c r="I2015" i="1"/>
  <c r="H2015" i="1" s="1"/>
  <c r="I2016" i="1"/>
  <c r="H2016" i="1" s="1"/>
  <c r="I2017" i="1"/>
  <c r="H2017" i="1" s="1"/>
  <c r="I2018" i="1"/>
  <c r="H2018" i="1" s="1"/>
  <c r="I2019" i="1"/>
  <c r="H2019" i="1" s="1"/>
  <c r="I2020" i="1"/>
  <c r="H2020" i="1" s="1"/>
  <c r="I2021" i="1"/>
  <c r="H2021" i="1" s="1"/>
  <c r="I2022" i="1"/>
  <c r="H2022" i="1" s="1"/>
  <c r="I2023" i="1"/>
  <c r="H2023" i="1" s="1"/>
  <c r="I2024" i="1"/>
  <c r="H2024" i="1" s="1"/>
  <c r="I2025" i="1"/>
  <c r="H2025" i="1" s="1"/>
  <c r="I2026" i="1"/>
  <c r="H2026" i="1" s="1"/>
  <c r="I2027" i="1"/>
  <c r="H2027" i="1" s="1"/>
  <c r="I2028" i="1"/>
  <c r="H2028" i="1" s="1"/>
  <c r="I2029" i="1"/>
  <c r="H2029" i="1" s="1"/>
  <c r="I2030" i="1"/>
  <c r="H2030" i="1" s="1"/>
  <c r="I2031" i="1"/>
  <c r="H2031" i="1" s="1"/>
  <c r="I2032" i="1"/>
  <c r="H2032" i="1" s="1"/>
  <c r="I2033" i="1"/>
  <c r="H2033" i="1" s="1"/>
  <c r="I2034" i="1"/>
  <c r="H2034" i="1" s="1"/>
  <c r="I2035" i="1"/>
  <c r="H2035" i="1" s="1"/>
  <c r="I2036" i="1"/>
  <c r="H2036" i="1" s="1"/>
  <c r="I2037" i="1"/>
  <c r="H2037" i="1" s="1"/>
  <c r="I2038" i="1"/>
  <c r="H2038" i="1" s="1"/>
  <c r="I2039" i="1"/>
  <c r="H2039" i="1" s="1"/>
  <c r="I2040" i="1"/>
  <c r="H2040" i="1" s="1"/>
  <c r="I2041" i="1"/>
  <c r="H2041" i="1" s="1"/>
  <c r="I2042" i="1"/>
  <c r="H2042" i="1" s="1"/>
  <c r="I2043" i="1"/>
  <c r="H2043" i="1" s="1"/>
  <c r="I2044" i="1"/>
  <c r="H2044" i="1" s="1"/>
  <c r="I2045" i="1"/>
  <c r="H2045" i="1" s="1"/>
  <c r="I2046" i="1"/>
  <c r="H2046" i="1" s="1"/>
  <c r="I2047" i="1"/>
  <c r="H2047" i="1" s="1"/>
  <c r="I2048" i="1"/>
  <c r="H2048" i="1" s="1"/>
  <c r="I2049" i="1"/>
  <c r="H2049" i="1" s="1"/>
  <c r="I2050" i="1"/>
  <c r="H2050" i="1" s="1"/>
  <c r="I2051" i="1"/>
  <c r="H2051" i="1" s="1"/>
  <c r="I2052" i="1"/>
  <c r="H2052" i="1" s="1"/>
  <c r="I2053" i="1"/>
  <c r="H2053" i="1" s="1"/>
  <c r="I2054" i="1"/>
  <c r="H2054" i="1" s="1"/>
  <c r="I2055" i="1"/>
  <c r="H2055" i="1" s="1"/>
  <c r="I2056" i="1"/>
  <c r="H2056" i="1" s="1"/>
  <c r="I2057" i="1"/>
  <c r="H2057" i="1" s="1"/>
  <c r="I2058" i="1"/>
  <c r="H2058" i="1" s="1"/>
  <c r="I2059" i="1"/>
  <c r="H2059" i="1" s="1"/>
  <c r="I2060" i="1"/>
  <c r="H2060" i="1" s="1"/>
  <c r="I2061" i="1"/>
  <c r="H2061" i="1" s="1"/>
  <c r="I2062" i="1"/>
  <c r="H2062" i="1" s="1"/>
  <c r="I2063" i="1"/>
  <c r="H2063" i="1" s="1"/>
  <c r="I2064" i="1"/>
  <c r="H2064" i="1" s="1"/>
  <c r="I2065" i="1"/>
  <c r="H2065" i="1" s="1"/>
  <c r="I2066" i="1"/>
  <c r="H2066" i="1" s="1"/>
  <c r="I2067" i="1"/>
  <c r="H2067" i="1" s="1"/>
  <c r="I2068" i="1"/>
  <c r="H2068" i="1" s="1"/>
  <c r="I2069" i="1"/>
  <c r="H2069" i="1" s="1"/>
  <c r="I2070" i="1"/>
  <c r="H2070" i="1" s="1"/>
  <c r="I2071" i="1"/>
  <c r="H2071" i="1" s="1"/>
  <c r="I2072" i="1"/>
  <c r="H2072" i="1" s="1"/>
  <c r="I2073" i="1"/>
  <c r="H2073" i="1" s="1"/>
  <c r="I2074" i="1"/>
  <c r="H2074" i="1" s="1"/>
  <c r="I2075" i="1"/>
  <c r="H2075" i="1" s="1"/>
  <c r="I2076" i="1"/>
  <c r="H2076" i="1" s="1"/>
  <c r="I2077" i="1"/>
  <c r="H2077" i="1" s="1"/>
  <c r="I2078" i="1"/>
  <c r="H2078" i="1" s="1"/>
  <c r="I2079" i="1"/>
  <c r="H2079" i="1" s="1"/>
  <c r="I2080" i="1"/>
  <c r="H2080" i="1" s="1"/>
  <c r="I2081" i="1"/>
  <c r="H2081" i="1" s="1"/>
  <c r="I2082" i="1"/>
  <c r="H2082" i="1" s="1"/>
  <c r="I2083" i="1"/>
  <c r="H2083" i="1" s="1"/>
  <c r="I2084" i="1"/>
  <c r="H2084" i="1" s="1"/>
  <c r="I2085" i="1"/>
  <c r="H2085" i="1" s="1"/>
  <c r="I2086" i="1"/>
  <c r="H2086" i="1" s="1"/>
  <c r="I2087" i="1"/>
  <c r="H2087" i="1" s="1"/>
  <c r="I2088" i="1"/>
  <c r="H2088" i="1" s="1"/>
  <c r="I2089" i="1"/>
  <c r="H2089" i="1" s="1"/>
  <c r="I2090" i="1"/>
  <c r="H2090" i="1" s="1"/>
  <c r="I2091" i="1"/>
  <c r="H2091" i="1" s="1"/>
  <c r="I2092" i="1"/>
  <c r="H2092" i="1" s="1"/>
  <c r="I2093" i="1"/>
  <c r="H2093" i="1" s="1"/>
  <c r="I2094" i="1"/>
  <c r="H2094" i="1" s="1"/>
  <c r="I2095" i="1"/>
  <c r="H2095" i="1" s="1"/>
  <c r="I2096" i="1"/>
  <c r="H2096" i="1" s="1"/>
  <c r="I2097" i="1"/>
  <c r="H2097" i="1" s="1"/>
  <c r="I2098" i="1"/>
  <c r="H2098" i="1" s="1"/>
  <c r="I2099" i="1"/>
  <c r="H2099" i="1" s="1"/>
  <c r="I2100" i="1"/>
  <c r="H2100" i="1" s="1"/>
  <c r="I2101" i="1"/>
  <c r="H2101" i="1" s="1"/>
  <c r="I2102" i="1"/>
  <c r="H2102" i="1" s="1"/>
  <c r="I2103" i="1"/>
  <c r="H2103" i="1" s="1"/>
  <c r="I2104" i="1"/>
  <c r="H2104" i="1" s="1"/>
  <c r="I2105" i="1"/>
  <c r="H2105" i="1" s="1"/>
  <c r="I2106" i="1"/>
  <c r="H2106" i="1" s="1"/>
  <c r="I2107" i="1"/>
  <c r="H2107" i="1" s="1"/>
  <c r="I2108" i="1"/>
  <c r="H2108" i="1" s="1"/>
  <c r="I2109" i="1"/>
  <c r="H2109" i="1" s="1"/>
  <c r="I2110" i="1"/>
  <c r="H2110" i="1" s="1"/>
  <c r="I2111" i="1"/>
  <c r="H2111" i="1" s="1"/>
  <c r="I2112" i="1"/>
  <c r="H2112" i="1" s="1"/>
  <c r="I2113" i="1"/>
  <c r="H2113" i="1" s="1"/>
  <c r="I2114" i="1"/>
  <c r="H2114" i="1" s="1"/>
  <c r="I2115" i="1"/>
  <c r="H2115" i="1" s="1"/>
  <c r="I2116" i="1"/>
  <c r="H2116" i="1" s="1"/>
  <c r="I2117" i="1"/>
  <c r="H2117" i="1" s="1"/>
  <c r="I2118" i="1"/>
  <c r="H2118" i="1" s="1"/>
  <c r="I2119" i="1"/>
  <c r="H2119" i="1" s="1"/>
  <c r="I2120" i="1"/>
  <c r="H2120" i="1" s="1"/>
  <c r="I2121" i="1"/>
  <c r="H2121" i="1" s="1"/>
  <c r="I2122" i="1"/>
  <c r="H2122" i="1" s="1"/>
  <c r="I2123" i="1"/>
  <c r="H2123" i="1" s="1"/>
  <c r="I2124" i="1"/>
  <c r="H2124" i="1" s="1"/>
  <c r="I2125" i="1"/>
  <c r="H2125" i="1" s="1"/>
  <c r="I2126" i="1"/>
  <c r="H2126" i="1" s="1"/>
  <c r="I2127" i="1"/>
  <c r="H2127" i="1" s="1"/>
  <c r="I2128" i="1"/>
  <c r="H2128" i="1" s="1"/>
  <c r="I2129" i="1"/>
  <c r="H2129" i="1" s="1"/>
  <c r="I2130" i="1"/>
  <c r="H2130" i="1" s="1"/>
  <c r="I2131" i="1"/>
  <c r="H2131" i="1" s="1"/>
  <c r="I2132" i="1"/>
  <c r="H2132" i="1" s="1"/>
  <c r="I2133" i="1"/>
  <c r="H2133" i="1" s="1"/>
  <c r="I2134" i="1"/>
  <c r="H2134" i="1" s="1"/>
  <c r="I2135" i="1"/>
  <c r="H2135" i="1" s="1"/>
  <c r="I2136" i="1"/>
  <c r="H2136" i="1" s="1"/>
  <c r="I2137" i="1"/>
  <c r="H2137" i="1" s="1"/>
  <c r="I2138" i="1"/>
  <c r="H2138" i="1" s="1"/>
  <c r="I2139" i="1"/>
  <c r="H2139" i="1" s="1"/>
  <c r="I2140" i="1"/>
  <c r="H2140" i="1" s="1"/>
  <c r="I2141" i="1"/>
  <c r="H2141" i="1" s="1"/>
  <c r="I2142" i="1"/>
  <c r="H2142" i="1" s="1"/>
  <c r="I2143" i="1"/>
  <c r="H2143" i="1" s="1"/>
  <c r="I2144" i="1"/>
  <c r="H2144" i="1" s="1"/>
  <c r="I2145" i="1"/>
  <c r="H2145" i="1" s="1"/>
  <c r="I2146" i="1"/>
  <c r="H2146" i="1" s="1"/>
  <c r="I2147" i="1"/>
  <c r="H2147" i="1" s="1"/>
  <c r="I2148" i="1"/>
  <c r="H2148" i="1" s="1"/>
  <c r="I2149" i="1"/>
  <c r="H2149" i="1" s="1"/>
  <c r="I2150" i="1"/>
  <c r="H2150" i="1" s="1"/>
  <c r="I2151" i="1"/>
  <c r="H2151" i="1" s="1"/>
  <c r="I2152" i="1"/>
  <c r="H2152" i="1" s="1"/>
  <c r="I2153" i="1"/>
  <c r="H2153" i="1" s="1"/>
  <c r="I2154" i="1"/>
  <c r="H2154" i="1" s="1"/>
  <c r="I2155" i="1"/>
  <c r="H2155" i="1" s="1"/>
  <c r="I2156" i="1"/>
  <c r="H2156" i="1" s="1"/>
  <c r="I2157" i="1"/>
  <c r="H2157" i="1" s="1"/>
  <c r="I2158" i="1"/>
  <c r="H2158" i="1" s="1"/>
  <c r="I2159" i="1"/>
  <c r="H2159" i="1" s="1"/>
  <c r="I2160" i="1"/>
  <c r="H2160" i="1" s="1"/>
  <c r="I2161" i="1"/>
  <c r="H2161" i="1" s="1"/>
  <c r="I2162" i="1"/>
  <c r="H2162" i="1" s="1"/>
  <c r="I2163" i="1"/>
  <c r="H2163" i="1" s="1"/>
  <c r="I2164" i="1"/>
  <c r="H2164" i="1" s="1"/>
  <c r="I2165" i="1"/>
  <c r="H2165" i="1" s="1"/>
  <c r="I2166" i="1"/>
  <c r="H2166" i="1" s="1"/>
  <c r="I2167" i="1"/>
  <c r="H2167" i="1" s="1"/>
  <c r="I2168" i="1"/>
  <c r="H2168" i="1" s="1"/>
  <c r="I2169" i="1"/>
  <c r="H2169" i="1" s="1"/>
  <c r="I2170" i="1"/>
  <c r="H2170" i="1" s="1"/>
  <c r="I2171" i="1"/>
  <c r="H2171" i="1" s="1"/>
  <c r="I2172" i="1"/>
  <c r="H2172" i="1" s="1"/>
  <c r="I2173" i="1"/>
  <c r="H2173" i="1" s="1"/>
  <c r="I2174" i="1"/>
  <c r="H2174" i="1" s="1"/>
  <c r="I2175" i="1"/>
  <c r="H2175" i="1" s="1"/>
  <c r="I2176" i="1"/>
  <c r="H2176" i="1" s="1"/>
  <c r="I2177" i="1"/>
  <c r="H2177" i="1" s="1"/>
  <c r="I2178" i="1"/>
  <c r="H2178" i="1" s="1"/>
  <c r="I2179" i="1"/>
  <c r="H2179" i="1" s="1"/>
  <c r="I2180" i="1"/>
  <c r="H2180" i="1" s="1"/>
  <c r="I2181" i="1"/>
  <c r="H2181" i="1" s="1"/>
  <c r="I2182" i="1"/>
  <c r="H2182" i="1" s="1"/>
  <c r="I2183" i="1"/>
  <c r="H2183" i="1" s="1"/>
  <c r="I2184" i="1"/>
  <c r="H2184" i="1" s="1"/>
  <c r="I2185" i="1"/>
  <c r="H2185" i="1" s="1"/>
  <c r="I2186" i="1"/>
  <c r="H2186" i="1" s="1"/>
  <c r="I2187" i="1"/>
  <c r="H2187" i="1" s="1"/>
  <c r="I2188" i="1"/>
  <c r="H2188" i="1" s="1"/>
  <c r="I2189" i="1"/>
  <c r="H2189" i="1" s="1"/>
  <c r="I2190" i="1"/>
  <c r="H2190" i="1" s="1"/>
  <c r="I2191" i="1"/>
  <c r="H2191" i="1" s="1"/>
  <c r="I2192" i="1"/>
  <c r="H2192" i="1" s="1"/>
  <c r="I2193" i="1"/>
  <c r="H2193" i="1" s="1"/>
  <c r="I2194" i="1"/>
  <c r="H2194" i="1" s="1"/>
  <c r="I2195" i="1"/>
  <c r="H2195" i="1" s="1"/>
  <c r="I2196" i="1"/>
  <c r="H2196" i="1" s="1"/>
  <c r="I2197" i="1"/>
  <c r="H2197" i="1" s="1"/>
  <c r="I2198" i="1"/>
  <c r="H2198" i="1" s="1"/>
  <c r="I2199" i="1"/>
  <c r="H2199" i="1" s="1"/>
  <c r="I2200" i="1"/>
  <c r="H2200" i="1" s="1"/>
  <c r="I2201" i="1"/>
  <c r="H2201" i="1" s="1"/>
  <c r="I2202" i="1"/>
  <c r="H2202" i="1" s="1"/>
  <c r="I2203" i="1"/>
  <c r="H2203" i="1" s="1"/>
  <c r="I2204" i="1"/>
  <c r="H2204" i="1" s="1"/>
  <c r="I2205" i="1"/>
  <c r="H2205" i="1" s="1"/>
  <c r="I2206" i="1"/>
  <c r="H2206" i="1" s="1"/>
  <c r="I2207" i="1"/>
  <c r="H2207" i="1" s="1"/>
  <c r="I2208" i="1"/>
  <c r="H2208" i="1" s="1"/>
  <c r="I2209" i="1"/>
  <c r="H2209" i="1" s="1"/>
  <c r="I2210" i="1"/>
  <c r="H2210" i="1" s="1"/>
  <c r="I2211" i="1"/>
  <c r="H2211" i="1" s="1"/>
  <c r="I2212" i="1"/>
  <c r="H2212" i="1" s="1"/>
  <c r="I2213" i="1"/>
  <c r="H2213" i="1" s="1"/>
  <c r="I2214" i="1"/>
  <c r="H2214" i="1" s="1"/>
  <c r="I2215" i="1"/>
  <c r="H2215" i="1" s="1"/>
  <c r="I2216" i="1"/>
  <c r="H2216" i="1" s="1"/>
  <c r="I2217" i="1"/>
  <c r="H2217" i="1" s="1"/>
  <c r="I2218" i="1"/>
  <c r="H2218" i="1" s="1"/>
  <c r="I2219" i="1"/>
  <c r="H2219" i="1" s="1"/>
  <c r="I2220" i="1"/>
  <c r="H2220" i="1" s="1"/>
  <c r="I2221" i="1"/>
  <c r="H2221" i="1" s="1"/>
  <c r="I2222" i="1"/>
  <c r="H2222" i="1" s="1"/>
  <c r="I2223" i="1"/>
  <c r="H2223" i="1" s="1"/>
  <c r="I2224" i="1"/>
  <c r="H2224" i="1" s="1"/>
  <c r="I2225" i="1"/>
  <c r="H2225" i="1" s="1"/>
  <c r="I2226" i="1"/>
  <c r="H2226" i="1" s="1"/>
  <c r="I2227" i="1"/>
  <c r="H2227" i="1" s="1"/>
  <c r="I2228" i="1"/>
  <c r="H2228" i="1" s="1"/>
  <c r="I2229" i="1"/>
  <c r="H2229" i="1" s="1"/>
  <c r="I2230" i="1"/>
  <c r="H2230" i="1" s="1"/>
  <c r="I2231" i="1"/>
  <c r="H2231" i="1" s="1"/>
  <c r="I2232" i="1"/>
  <c r="H2232" i="1" s="1"/>
  <c r="I2233" i="1"/>
  <c r="H2233" i="1" s="1"/>
  <c r="I2234" i="1"/>
  <c r="H2234" i="1" s="1"/>
  <c r="I2235" i="1"/>
  <c r="H2235" i="1" s="1"/>
  <c r="I2236" i="1"/>
  <c r="H2236" i="1" s="1"/>
  <c r="I2237" i="1"/>
  <c r="H2237" i="1" s="1"/>
  <c r="I2238" i="1"/>
  <c r="H2238" i="1" s="1"/>
  <c r="I2239" i="1"/>
  <c r="H2239" i="1" s="1"/>
  <c r="I2240" i="1"/>
  <c r="H2240" i="1" s="1"/>
  <c r="I2241" i="1"/>
  <c r="H2241" i="1" s="1"/>
  <c r="I2242" i="1"/>
  <c r="H2242" i="1" s="1"/>
  <c r="I2243" i="1"/>
  <c r="H2243" i="1" s="1"/>
  <c r="I2244" i="1"/>
  <c r="H2244" i="1" s="1"/>
  <c r="I2245" i="1"/>
  <c r="H2245" i="1" s="1"/>
  <c r="I2246" i="1"/>
  <c r="H2246" i="1" s="1"/>
  <c r="I2247" i="1"/>
  <c r="H2247" i="1" s="1"/>
  <c r="I2248" i="1"/>
  <c r="H2248" i="1" s="1"/>
  <c r="I2249" i="1"/>
  <c r="H2249" i="1" s="1"/>
  <c r="I2250" i="1"/>
  <c r="H2250" i="1" s="1"/>
  <c r="I2251" i="1"/>
  <c r="H2251" i="1" s="1"/>
  <c r="I2252" i="1"/>
  <c r="H2252" i="1" s="1"/>
  <c r="I2253" i="1"/>
  <c r="H2253" i="1" s="1"/>
  <c r="I2254" i="1"/>
  <c r="H2254" i="1" s="1"/>
  <c r="I2255" i="1"/>
  <c r="H2255" i="1" s="1"/>
  <c r="I2256" i="1"/>
  <c r="H2256" i="1" s="1"/>
  <c r="I2257" i="1"/>
  <c r="H2257" i="1" s="1"/>
  <c r="I2258" i="1"/>
  <c r="H2258" i="1" s="1"/>
  <c r="I2259" i="1"/>
  <c r="H2259" i="1" s="1"/>
  <c r="I2260" i="1"/>
  <c r="H2260" i="1" s="1"/>
  <c r="I2261" i="1"/>
  <c r="H2261" i="1" s="1"/>
  <c r="I2262" i="1"/>
  <c r="H2262" i="1" s="1"/>
  <c r="I2263" i="1"/>
  <c r="H2263" i="1" s="1"/>
  <c r="I2264" i="1"/>
  <c r="H2264" i="1" s="1"/>
  <c r="I2265" i="1"/>
  <c r="H2265" i="1" s="1"/>
  <c r="I2266" i="1"/>
  <c r="H2266" i="1" s="1"/>
  <c r="I2267" i="1"/>
  <c r="H2267" i="1" s="1"/>
  <c r="I2268" i="1"/>
  <c r="H2268" i="1" s="1"/>
  <c r="I2269" i="1"/>
  <c r="H2269" i="1" s="1"/>
  <c r="I2270" i="1"/>
  <c r="H2270" i="1" s="1"/>
  <c r="I2271" i="1"/>
  <c r="H2271" i="1" s="1"/>
  <c r="I2272" i="1"/>
  <c r="H2272" i="1" s="1"/>
  <c r="I2273" i="1"/>
  <c r="H2273" i="1" s="1"/>
  <c r="I2274" i="1"/>
  <c r="H2274" i="1" s="1"/>
  <c r="I2275" i="1"/>
  <c r="H2275" i="1" s="1"/>
  <c r="I2276" i="1"/>
  <c r="H2276" i="1" s="1"/>
  <c r="I2277" i="1"/>
  <c r="H2277" i="1" s="1"/>
  <c r="I2278" i="1"/>
  <c r="H2278" i="1" s="1"/>
  <c r="I2279" i="1"/>
  <c r="H2279" i="1" s="1"/>
  <c r="I2280" i="1"/>
  <c r="H2280" i="1" s="1"/>
  <c r="I2281" i="1"/>
  <c r="H2281" i="1" s="1"/>
  <c r="I2282" i="1"/>
  <c r="H2282" i="1" s="1"/>
  <c r="I2283" i="1"/>
  <c r="H2283" i="1" s="1"/>
  <c r="I2284" i="1"/>
  <c r="H2284" i="1" s="1"/>
  <c r="I2285" i="1"/>
  <c r="H2285" i="1" s="1"/>
  <c r="I2286" i="1"/>
  <c r="H2286" i="1" s="1"/>
  <c r="I2287" i="1"/>
  <c r="H2287" i="1" s="1"/>
  <c r="I2288" i="1"/>
  <c r="H2288" i="1" s="1"/>
  <c r="I2289" i="1"/>
  <c r="H2289" i="1" s="1"/>
  <c r="I2290" i="1"/>
  <c r="H2290" i="1" s="1"/>
  <c r="I2291" i="1"/>
  <c r="H2291" i="1" s="1"/>
  <c r="I2292" i="1"/>
  <c r="H2292" i="1" s="1"/>
  <c r="I2293" i="1"/>
  <c r="H2293" i="1" s="1"/>
  <c r="I2294" i="1"/>
  <c r="H2294" i="1" s="1"/>
  <c r="I2295" i="1"/>
  <c r="H2295" i="1" s="1"/>
  <c r="I2296" i="1"/>
  <c r="H2296" i="1" s="1"/>
  <c r="I2297" i="1"/>
  <c r="H2297" i="1" s="1"/>
  <c r="I2298" i="1"/>
  <c r="H2298" i="1" s="1"/>
  <c r="I2299" i="1"/>
  <c r="H2299" i="1" s="1"/>
  <c r="I2300" i="1"/>
  <c r="H2300" i="1" s="1"/>
  <c r="I2301" i="1"/>
  <c r="H2301" i="1" s="1"/>
  <c r="I2302" i="1"/>
  <c r="H2302" i="1" s="1"/>
  <c r="I2303" i="1"/>
  <c r="H2303" i="1" s="1"/>
  <c r="I2304" i="1"/>
  <c r="H2304" i="1" s="1"/>
  <c r="I2305" i="1"/>
  <c r="H2305" i="1" s="1"/>
  <c r="I2306" i="1"/>
  <c r="H2306" i="1" s="1"/>
  <c r="I2307" i="1"/>
  <c r="H2307" i="1" s="1"/>
  <c r="I2308" i="1"/>
  <c r="H2308" i="1" s="1"/>
  <c r="I2309" i="1"/>
  <c r="H2309" i="1" s="1"/>
  <c r="I2310" i="1"/>
  <c r="H2310" i="1" s="1"/>
  <c r="I2311" i="1"/>
  <c r="H2311" i="1" s="1"/>
  <c r="I2312" i="1"/>
  <c r="H2312" i="1" s="1"/>
  <c r="I2313" i="1"/>
  <c r="H2313" i="1" s="1"/>
  <c r="I2314" i="1"/>
  <c r="H2314" i="1" s="1"/>
  <c r="I2315" i="1"/>
  <c r="H2315" i="1" s="1"/>
  <c r="I2316" i="1"/>
  <c r="H2316" i="1" s="1"/>
  <c r="I2317" i="1"/>
  <c r="H2317" i="1" s="1"/>
  <c r="I2318" i="1"/>
  <c r="H2318" i="1" s="1"/>
  <c r="I2319" i="1"/>
  <c r="H2319" i="1" s="1"/>
  <c r="I2320" i="1"/>
  <c r="H2320" i="1" s="1"/>
  <c r="I2321" i="1"/>
  <c r="H2321" i="1" s="1"/>
  <c r="I2322" i="1"/>
  <c r="H2322" i="1" s="1"/>
  <c r="I2323" i="1"/>
  <c r="H2323" i="1" s="1"/>
  <c r="I2324" i="1"/>
  <c r="H2324" i="1" s="1"/>
  <c r="I2325" i="1"/>
  <c r="H2325" i="1" s="1"/>
  <c r="I2326" i="1"/>
  <c r="H2326" i="1" s="1"/>
  <c r="I2327" i="1"/>
  <c r="H2327" i="1" s="1"/>
  <c r="I2328" i="1"/>
  <c r="H2328" i="1" s="1"/>
  <c r="I2329" i="1"/>
  <c r="H2329" i="1" s="1"/>
  <c r="I2330" i="1"/>
  <c r="H2330" i="1" s="1"/>
  <c r="I2331" i="1"/>
  <c r="H2331" i="1" s="1"/>
  <c r="I2332" i="1"/>
  <c r="H2332" i="1" s="1"/>
  <c r="I2333" i="1"/>
  <c r="H2333" i="1" s="1"/>
  <c r="I2334" i="1"/>
  <c r="H2334" i="1" s="1"/>
  <c r="I2335" i="1"/>
  <c r="H2335" i="1" s="1"/>
  <c r="I2336" i="1"/>
  <c r="H2336" i="1" s="1"/>
  <c r="I2337" i="1"/>
  <c r="H2337" i="1" s="1"/>
  <c r="I2338" i="1"/>
  <c r="H2338" i="1" s="1"/>
  <c r="I2339" i="1"/>
  <c r="H2339" i="1" s="1"/>
  <c r="I2340" i="1"/>
  <c r="H2340" i="1" s="1"/>
  <c r="I2341" i="1"/>
  <c r="H2341" i="1" s="1"/>
  <c r="I2342" i="1"/>
  <c r="H2342" i="1" s="1"/>
  <c r="I2343" i="1"/>
  <c r="H2343" i="1" s="1"/>
  <c r="I2344" i="1"/>
  <c r="H2344" i="1" s="1"/>
  <c r="I2345" i="1"/>
  <c r="H2345" i="1" s="1"/>
  <c r="I2346" i="1"/>
  <c r="H2346" i="1" s="1"/>
  <c r="I2347" i="1"/>
  <c r="H2347" i="1" s="1"/>
  <c r="I2348" i="1"/>
  <c r="H2348" i="1" s="1"/>
  <c r="I2349" i="1"/>
  <c r="H2349" i="1" s="1"/>
  <c r="I2350" i="1"/>
  <c r="H2350" i="1" s="1"/>
  <c r="I2351" i="1"/>
  <c r="H2351" i="1" s="1"/>
  <c r="I2352" i="1"/>
  <c r="H2352" i="1" s="1"/>
  <c r="I2353" i="1"/>
  <c r="H2353" i="1" s="1"/>
  <c r="I2354" i="1"/>
  <c r="H2354" i="1" s="1"/>
  <c r="I2355" i="1"/>
  <c r="H2355" i="1" s="1"/>
  <c r="I2356" i="1"/>
  <c r="H2356" i="1" s="1"/>
  <c r="I2357" i="1"/>
  <c r="H2357" i="1" s="1"/>
  <c r="I2358" i="1"/>
  <c r="H2358" i="1" s="1"/>
  <c r="I2359" i="1"/>
  <c r="H2359" i="1" s="1"/>
  <c r="I2360" i="1"/>
  <c r="H2360" i="1" s="1"/>
  <c r="I2361" i="1"/>
  <c r="H2361" i="1" s="1"/>
  <c r="I2362" i="1"/>
  <c r="H2362" i="1" s="1"/>
  <c r="I2363" i="1"/>
  <c r="H2363" i="1" s="1"/>
  <c r="I2364" i="1"/>
  <c r="H2364" i="1" s="1"/>
  <c r="I2365" i="1"/>
  <c r="H2365" i="1" s="1"/>
  <c r="I2366" i="1"/>
  <c r="H2366" i="1" s="1"/>
  <c r="I2367" i="1"/>
  <c r="H2367" i="1" s="1"/>
  <c r="I2368" i="1"/>
  <c r="H2368" i="1" s="1"/>
  <c r="I2369" i="1"/>
  <c r="H2369" i="1" s="1"/>
  <c r="I2370" i="1"/>
  <c r="H2370" i="1" s="1"/>
  <c r="I2371" i="1"/>
  <c r="H2371" i="1" s="1"/>
  <c r="I2372" i="1"/>
  <c r="H2372" i="1" s="1"/>
  <c r="I2373" i="1"/>
  <c r="H2373" i="1" s="1"/>
  <c r="I2374" i="1"/>
  <c r="H2374" i="1" s="1"/>
  <c r="I2375" i="1"/>
  <c r="H2375" i="1" s="1"/>
  <c r="I2376" i="1"/>
  <c r="H2376" i="1" s="1"/>
  <c r="I2377" i="1"/>
  <c r="H2377" i="1" s="1"/>
  <c r="I2378" i="1"/>
  <c r="H2378" i="1" s="1"/>
  <c r="I2379" i="1"/>
  <c r="H2379" i="1" s="1"/>
  <c r="I2380" i="1"/>
  <c r="H2380" i="1" s="1"/>
  <c r="I2381" i="1"/>
  <c r="H2381" i="1" s="1"/>
  <c r="I2382" i="1"/>
  <c r="H2382" i="1" s="1"/>
  <c r="I2383" i="1"/>
  <c r="H2383" i="1" s="1"/>
  <c r="I2384" i="1"/>
  <c r="H2384" i="1" s="1"/>
  <c r="I2385" i="1"/>
  <c r="H2385" i="1" s="1"/>
  <c r="I2386" i="1"/>
  <c r="H2386" i="1" s="1"/>
  <c r="I2387" i="1"/>
  <c r="H2387" i="1" s="1"/>
  <c r="I2388" i="1"/>
  <c r="H2388" i="1" s="1"/>
  <c r="I2389" i="1"/>
  <c r="H2389" i="1" s="1"/>
  <c r="I2390" i="1"/>
  <c r="H2390" i="1" s="1"/>
  <c r="I2391" i="1"/>
  <c r="H2391" i="1" s="1"/>
  <c r="I2392" i="1"/>
  <c r="H2392" i="1" s="1"/>
  <c r="I2393" i="1"/>
  <c r="H2393" i="1" s="1"/>
  <c r="I2394" i="1"/>
  <c r="H2394" i="1" s="1"/>
  <c r="I2395" i="1"/>
  <c r="H2395" i="1" s="1"/>
  <c r="I2396" i="1"/>
  <c r="H2396" i="1" s="1"/>
  <c r="I2397" i="1"/>
  <c r="H2397" i="1" s="1"/>
  <c r="I2398" i="1"/>
  <c r="H2398" i="1" s="1"/>
  <c r="I2399" i="1"/>
  <c r="H2399" i="1" s="1"/>
  <c r="I2400" i="1"/>
  <c r="H2400" i="1" s="1"/>
  <c r="I2401" i="1"/>
  <c r="H2401" i="1" s="1"/>
  <c r="I2402" i="1"/>
  <c r="H2402" i="1" s="1"/>
  <c r="I2403" i="1"/>
  <c r="H2403" i="1" s="1"/>
  <c r="I2404" i="1"/>
  <c r="H2404" i="1" s="1"/>
  <c r="I2405" i="1"/>
  <c r="H2405" i="1" s="1"/>
  <c r="I2406" i="1"/>
  <c r="H2406" i="1" s="1"/>
  <c r="I2407" i="1"/>
  <c r="H2407" i="1" s="1"/>
  <c r="I2408" i="1"/>
  <c r="H2408" i="1" s="1"/>
  <c r="I2409" i="1"/>
  <c r="H2409" i="1" s="1"/>
  <c r="I2410" i="1"/>
  <c r="H2410" i="1" s="1"/>
  <c r="I2411" i="1"/>
  <c r="H2411" i="1" s="1"/>
  <c r="I2412" i="1"/>
  <c r="H2412" i="1" s="1"/>
  <c r="I2413" i="1"/>
  <c r="H2413" i="1" s="1"/>
  <c r="I2414" i="1"/>
  <c r="H2414" i="1" s="1"/>
  <c r="I2415" i="1"/>
  <c r="H2415" i="1" s="1"/>
  <c r="I2416" i="1"/>
  <c r="H2416" i="1" s="1"/>
  <c r="I2417" i="1"/>
  <c r="H2417" i="1" s="1"/>
  <c r="I2418" i="1"/>
  <c r="H2418" i="1" s="1"/>
  <c r="I2419" i="1"/>
  <c r="H2419" i="1" s="1"/>
  <c r="I2420" i="1"/>
  <c r="H2420" i="1" s="1"/>
  <c r="I2421" i="1"/>
  <c r="H2421" i="1" s="1"/>
  <c r="I2422" i="1"/>
  <c r="H2422" i="1" s="1"/>
  <c r="I2423" i="1"/>
  <c r="H2423" i="1" s="1"/>
  <c r="I2424" i="1"/>
  <c r="H2424" i="1" s="1"/>
  <c r="I2425" i="1"/>
  <c r="H2425" i="1" s="1"/>
  <c r="I2426" i="1"/>
  <c r="H2426" i="1" s="1"/>
  <c r="I2427" i="1"/>
  <c r="H2427" i="1" s="1"/>
  <c r="I2428" i="1"/>
  <c r="H2428" i="1" s="1"/>
  <c r="I2429" i="1"/>
  <c r="H2429" i="1" s="1"/>
  <c r="I2430" i="1"/>
  <c r="H2430" i="1" s="1"/>
  <c r="I2431" i="1"/>
  <c r="H2431" i="1" s="1"/>
  <c r="I2432" i="1"/>
  <c r="H2432" i="1" s="1"/>
  <c r="I2433" i="1"/>
  <c r="H2433" i="1" s="1"/>
  <c r="I2434" i="1"/>
  <c r="H2434" i="1" s="1"/>
  <c r="I2435" i="1"/>
  <c r="H2435" i="1" s="1"/>
  <c r="I2436" i="1"/>
  <c r="H2436" i="1" s="1"/>
  <c r="I2437" i="1"/>
  <c r="H2437" i="1" s="1"/>
  <c r="I2438" i="1"/>
  <c r="H2438" i="1" s="1"/>
  <c r="I2439" i="1"/>
  <c r="H2439" i="1" s="1"/>
  <c r="I2440" i="1"/>
  <c r="H2440" i="1" s="1"/>
  <c r="I2441" i="1"/>
  <c r="H2441" i="1" s="1"/>
  <c r="I2442" i="1"/>
  <c r="H2442" i="1" s="1"/>
  <c r="I2443" i="1"/>
  <c r="H2443" i="1" s="1"/>
  <c r="I2444" i="1"/>
  <c r="H2444" i="1" s="1"/>
  <c r="I2445" i="1"/>
  <c r="H2445" i="1" s="1"/>
  <c r="I2446" i="1"/>
  <c r="H2446" i="1" s="1"/>
  <c r="I2447" i="1"/>
  <c r="H2447" i="1" s="1"/>
  <c r="I2448" i="1"/>
  <c r="H2448" i="1" s="1"/>
  <c r="I2449" i="1"/>
  <c r="H2449" i="1" s="1"/>
  <c r="I2450" i="1"/>
  <c r="H2450" i="1" s="1"/>
  <c r="I2451" i="1"/>
  <c r="H2451" i="1" s="1"/>
  <c r="I2452" i="1"/>
  <c r="H2452" i="1" s="1"/>
  <c r="I2453" i="1"/>
  <c r="H2453" i="1" s="1"/>
  <c r="I2454" i="1"/>
  <c r="H2454" i="1" s="1"/>
  <c r="I2455" i="1"/>
  <c r="H2455" i="1" s="1"/>
  <c r="I2456" i="1"/>
  <c r="H2456" i="1" s="1"/>
  <c r="I2457" i="1"/>
  <c r="H2457" i="1" s="1"/>
  <c r="I2458" i="1"/>
  <c r="H2458" i="1" s="1"/>
  <c r="I2459" i="1"/>
  <c r="H2459" i="1" s="1"/>
  <c r="I2460" i="1"/>
  <c r="H2460" i="1" s="1"/>
  <c r="I2461" i="1"/>
  <c r="H2461" i="1" s="1"/>
  <c r="I2462" i="1"/>
  <c r="H2462" i="1" s="1"/>
  <c r="I2463" i="1"/>
  <c r="H2463" i="1" s="1"/>
  <c r="I2464" i="1"/>
  <c r="H2464" i="1" s="1"/>
  <c r="I2465" i="1"/>
  <c r="H2465" i="1" s="1"/>
  <c r="I2466" i="1"/>
  <c r="H2466" i="1" s="1"/>
  <c r="I2467" i="1"/>
  <c r="H2467" i="1" s="1"/>
  <c r="I2468" i="1"/>
  <c r="H2468" i="1" s="1"/>
  <c r="I2469" i="1"/>
  <c r="H2469" i="1" s="1"/>
  <c r="I2470" i="1"/>
  <c r="H2470" i="1" s="1"/>
  <c r="I2471" i="1"/>
  <c r="H2471" i="1" s="1"/>
  <c r="I2472" i="1"/>
  <c r="H2472" i="1" s="1"/>
  <c r="I2473" i="1"/>
  <c r="H2473" i="1" s="1"/>
  <c r="I2474" i="1"/>
  <c r="H2474" i="1" s="1"/>
  <c r="I2475" i="1"/>
  <c r="H2475" i="1" s="1"/>
  <c r="I2476" i="1"/>
  <c r="H2476" i="1" s="1"/>
  <c r="I2477" i="1"/>
  <c r="H2477" i="1" s="1"/>
  <c r="I2478" i="1"/>
  <c r="H2478" i="1" s="1"/>
  <c r="I2479" i="1"/>
  <c r="H2479" i="1" s="1"/>
  <c r="I2480" i="1"/>
  <c r="H2480" i="1" s="1"/>
  <c r="I2481" i="1"/>
  <c r="H2481" i="1" s="1"/>
  <c r="I2482" i="1"/>
  <c r="H2482" i="1" s="1"/>
  <c r="I2483" i="1"/>
  <c r="H2483" i="1" s="1"/>
  <c r="I2484" i="1"/>
  <c r="H2484" i="1" s="1"/>
  <c r="I2485" i="1"/>
  <c r="H2485" i="1" s="1"/>
  <c r="I2486" i="1"/>
  <c r="H2486" i="1" s="1"/>
  <c r="I2487" i="1"/>
  <c r="H2487" i="1" s="1"/>
  <c r="I2488" i="1"/>
  <c r="H2488" i="1" s="1"/>
  <c r="I2489" i="1"/>
  <c r="H2489" i="1" s="1"/>
  <c r="I2490" i="1"/>
  <c r="H2490" i="1" s="1"/>
  <c r="I2491" i="1"/>
  <c r="H2491" i="1" s="1"/>
  <c r="I2492" i="1"/>
  <c r="H2492" i="1" s="1"/>
  <c r="I2493" i="1"/>
  <c r="H2493" i="1" s="1"/>
  <c r="I2494" i="1"/>
  <c r="H2494" i="1" s="1"/>
  <c r="I2495" i="1"/>
  <c r="H2495" i="1" s="1"/>
  <c r="I2496" i="1"/>
  <c r="H2496" i="1" s="1"/>
  <c r="I2497" i="1"/>
  <c r="H2497" i="1" s="1"/>
  <c r="I2498" i="1"/>
  <c r="H2498" i="1" s="1"/>
  <c r="I2499" i="1"/>
  <c r="H2499" i="1" s="1"/>
  <c r="I2500" i="1"/>
  <c r="H2500" i="1" s="1"/>
  <c r="I2501" i="1"/>
  <c r="H2501" i="1" s="1"/>
  <c r="I2502" i="1"/>
  <c r="H2502" i="1" s="1"/>
  <c r="I2503" i="1"/>
  <c r="H2503" i="1" s="1"/>
  <c r="I2504" i="1"/>
  <c r="H2504" i="1" s="1"/>
  <c r="I2505" i="1"/>
  <c r="H2505" i="1" s="1"/>
  <c r="I2506" i="1"/>
  <c r="H2506" i="1" s="1"/>
  <c r="I2507" i="1"/>
  <c r="H2507" i="1" s="1"/>
  <c r="I2508" i="1"/>
  <c r="H2508" i="1" s="1"/>
  <c r="I2509" i="1"/>
  <c r="H2509" i="1" s="1"/>
  <c r="I2510" i="1"/>
  <c r="H2510" i="1" s="1"/>
  <c r="I2511" i="1"/>
  <c r="H2511" i="1" s="1"/>
  <c r="I2512" i="1"/>
  <c r="H2512" i="1" s="1"/>
  <c r="I2513" i="1"/>
  <c r="H2513" i="1" s="1"/>
  <c r="I2514" i="1"/>
  <c r="H2514" i="1" s="1"/>
  <c r="I2515" i="1"/>
  <c r="H2515" i="1" s="1"/>
  <c r="I2516" i="1"/>
  <c r="H2516" i="1" s="1"/>
  <c r="I2517" i="1"/>
  <c r="H2517" i="1" s="1"/>
  <c r="I2518" i="1"/>
  <c r="H2518" i="1" s="1"/>
  <c r="I2519" i="1"/>
  <c r="H2519" i="1" s="1"/>
  <c r="I2520" i="1"/>
  <c r="H2520" i="1" s="1"/>
  <c r="I2521" i="1"/>
  <c r="H2521" i="1" s="1"/>
  <c r="I2522" i="1"/>
  <c r="H2522" i="1" s="1"/>
  <c r="I2523" i="1"/>
  <c r="H2523" i="1" s="1"/>
  <c r="I2524" i="1"/>
  <c r="H2524" i="1" s="1"/>
  <c r="I2525" i="1"/>
  <c r="H2525" i="1" s="1"/>
  <c r="I2526" i="1"/>
  <c r="H2526" i="1" s="1"/>
  <c r="I2527" i="1"/>
  <c r="H2527" i="1" s="1"/>
  <c r="I2528" i="1"/>
  <c r="H2528" i="1" s="1"/>
  <c r="I2529" i="1"/>
  <c r="H2529" i="1" s="1"/>
  <c r="I2530" i="1"/>
  <c r="H2530" i="1" s="1"/>
  <c r="I2531" i="1"/>
  <c r="H2531" i="1" s="1"/>
  <c r="I2532" i="1"/>
  <c r="H2532" i="1" s="1"/>
  <c r="I2533" i="1"/>
  <c r="H2533" i="1" s="1"/>
  <c r="I2534" i="1"/>
  <c r="H2534" i="1" s="1"/>
  <c r="I2535" i="1"/>
  <c r="H2535" i="1" s="1"/>
  <c r="I2536" i="1"/>
  <c r="H2536" i="1" s="1"/>
  <c r="I2537" i="1"/>
  <c r="H2537" i="1" s="1"/>
  <c r="I2538" i="1"/>
  <c r="H2538" i="1" s="1"/>
  <c r="I2539" i="1"/>
  <c r="H2539" i="1" s="1"/>
  <c r="I2540" i="1"/>
  <c r="H2540" i="1" s="1"/>
  <c r="I2541" i="1"/>
  <c r="H2541" i="1" s="1"/>
  <c r="I2542" i="1"/>
  <c r="H2542" i="1" s="1"/>
  <c r="I2543" i="1"/>
  <c r="H2543" i="1" s="1"/>
  <c r="I2544" i="1"/>
  <c r="H2544" i="1" s="1"/>
  <c r="I2545" i="1"/>
  <c r="H2545" i="1" s="1"/>
  <c r="I2546" i="1"/>
  <c r="H2546" i="1" s="1"/>
  <c r="I2547" i="1"/>
  <c r="H2547" i="1" s="1"/>
  <c r="I2548" i="1"/>
  <c r="H2548" i="1" s="1"/>
  <c r="I2549" i="1"/>
  <c r="H2549" i="1" s="1"/>
  <c r="I2550" i="1"/>
  <c r="H2550" i="1" s="1"/>
  <c r="I2551" i="1"/>
  <c r="H2551" i="1" s="1"/>
  <c r="I2552" i="1"/>
  <c r="H2552" i="1" s="1"/>
  <c r="I2553" i="1"/>
  <c r="H2553" i="1" s="1"/>
  <c r="I2554" i="1"/>
  <c r="H2554" i="1" s="1"/>
  <c r="I2555" i="1"/>
  <c r="H2555" i="1" s="1"/>
  <c r="I2556" i="1"/>
  <c r="H2556" i="1" s="1"/>
  <c r="I2557" i="1"/>
  <c r="H2557" i="1" s="1"/>
  <c r="I2558" i="1"/>
  <c r="H2558" i="1" s="1"/>
  <c r="I2559" i="1"/>
  <c r="H2559" i="1" s="1"/>
  <c r="I2560" i="1"/>
  <c r="H2560" i="1" s="1"/>
  <c r="I2561" i="1"/>
  <c r="H2561" i="1" s="1"/>
  <c r="I2562" i="1"/>
  <c r="H2562" i="1" s="1"/>
  <c r="I2563" i="1"/>
  <c r="H2563" i="1" s="1"/>
  <c r="I2564" i="1"/>
  <c r="H2564" i="1" s="1"/>
  <c r="I2565" i="1"/>
  <c r="H2565" i="1" s="1"/>
  <c r="I2566" i="1"/>
  <c r="H2566" i="1" s="1"/>
  <c r="I2567" i="1"/>
  <c r="H2567" i="1" s="1"/>
  <c r="I2568" i="1"/>
  <c r="H2568" i="1" s="1"/>
  <c r="I2569" i="1"/>
  <c r="H2569" i="1" s="1"/>
  <c r="I2570" i="1"/>
  <c r="H2570" i="1" s="1"/>
  <c r="I2571" i="1"/>
  <c r="H2571" i="1" s="1"/>
  <c r="I2572" i="1"/>
  <c r="H2572" i="1" s="1"/>
  <c r="I2573" i="1"/>
  <c r="H2573" i="1" s="1"/>
  <c r="I2574" i="1"/>
  <c r="H2574" i="1" s="1"/>
  <c r="I2575" i="1"/>
  <c r="H2575" i="1" s="1"/>
  <c r="I2576" i="1"/>
  <c r="H2576" i="1" s="1"/>
  <c r="I2577" i="1"/>
  <c r="H2577" i="1" s="1"/>
  <c r="I2578" i="1"/>
  <c r="H2578" i="1" s="1"/>
  <c r="I2579" i="1"/>
  <c r="H2579" i="1" s="1"/>
  <c r="I2580" i="1"/>
  <c r="H2580" i="1" s="1"/>
  <c r="I2581" i="1"/>
  <c r="H2581" i="1" s="1"/>
  <c r="I2582" i="1"/>
  <c r="H2582" i="1" s="1"/>
  <c r="I2583" i="1"/>
  <c r="H2583" i="1" s="1"/>
  <c r="I2584" i="1"/>
  <c r="H2584" i="1" s="1"/>
  <c r="I2585" i="1"/>
  <c r="H2585" i="1" s="1"/>
  <c r="I2586" i="1"/>
  <c r="H2586" i="1" s="1"/>
  <c r="I2587" i="1"/>
  <c r="H2587" i="1" s="1"/>
  <c r="I2588" i="1"/>
  <c r="H2588" i="1" s="1"/>
  <c r="I2589" i="1"/>
  <c r="H2589" i="1" s="1"/>
  <c r="I2590" i="1"/>
  <c r="H2590" i="1" s="1"/>
  <c r="I2591" i="1"/>
  <c r="H2591" i="1" s="1"/>
  <c r="I2592" i="1"/>
  <c r="H2592" i="1" s="1"/>
  <c r="I2593" i="1"/>
  <c r="H2593" i="1" s="1"/>
  <c r="I2594" i="1"/>
  <c r="H2594" i="1" s="1"/>
  <c r="I2595" i="1"/>
  <c r="H2595" i="1" s="1"/>
  <c r="I2596" i="1"/>
  <c r="H2596" i="1" s="1"/>
  <c r="I2597" i="1"/>
  <c r="H2597" i="1" s="1"/>
  <c r="I2598" i="1"/>
  <c r="H2598" i="1" s="1"/>
  <c r="I2599" i="1"/>
  <c r="H2599" i="1" s="1"/>
  <c r="I2600" i="1"/>
  <c r="H2600" i="1" s="1"/>
  <c r="I2601" i="1"/>
  <c r="H2601" i="1" s="1"/>
  <c r="I2602" i="1"/>
  <c r="H2602" i="1" s="1"/>
  <c r="I2603" i="1"/>
  <c r="H2603" i="1" s="1"/>
  <c r="I2604" i="1"/>
  <c r="H2604" i="1" s="1"/>
  <c r="I2605" i="1"/>
  <c r="H2605" i="1" s="1"/>
  <c r="I2606" i="1"/>
  <c r="H2606" i="1" s="1"/>
  <c r="I2607" i="1"/>
  <c r="H2607" i="1" s="1"/>
  <c r="I2608" i="1"/>
  <c r="H2608" i="1" s="1"/>
  <c r="I2609" i="1"/>
  <c r="H2609" i="1" s="1"/>
  <c r="I2610" i="1"/>
  <c r="H2610" i="1" s="1"/>
  <c r="I2611" i="1"/>
  <c r="H2611" i="1" s="1"/>
  <c r="I2612" i="1"/>
  <c r="H2612" i="1" s="1"/>
  <c r="I2613" i="1"/>
  <c r="H2613" i="1" s="1"/>
  <c r="I2614" i="1"/>
  <c r="H2614" i="1" s="1"/>
  <c r="I2615" i="1"/>
  <c r="H2615" i="1" s="1"/>
  <c r="I2616" i="1"/>
  <c r="H2616" i="1" s="1"/>
  <c r="I2617" i="1"/>
  <c r="H2617" i="1" s="1"/>
  <c r="I2618" i="1"/>
  <c r="H2618" i="1" s="1"/>
  <c r="I2619" i="1"/>
  <c r="H2619" i="1" s="1"/>
  <c r="I2620" i="1"/>
  <c r="H2620" i="1" s="1"/>
  <c r="I2621" i="1"/>
  <c r="H2621" i="1" s="1"/>
  <c r="I2622" i="1"/>
  <c r="H2622" i="1" s="1"/>
  <c r="I2623" i="1"/>
  <c r="H2623" i="1" s="1"/>
  <c r="I2624" i="1"/>
  <c r="H2624" i="1" s="1"/>
  <c r="I2625" i="1"/>
  <c r="H2625" i="1" s="1"/>
  <c r="I2626" i="1"/>
  <c r="H2626" i="1" s="1"/>
  <c r="I2627" i="1"/>
  <c r="H2627" i="1" s="1"/>
  <c r="I2628" i="1"/>
  <c r="H2628" i="1" s="1"/>
  <c r="I2629" i="1"/>
  <c r="H2629" i="1" s="1"/>
  <c r="I2630" i="1"/>
  <c r="H2630" i="1" s="1"/>
  <c r="I2631" i="1"/>
  <c r="H2631" i="1" s="1"/>
  <c r="I2632" i="1"/>
  <c r="H2632" i="1" s="1"/>
  <c r="I2633" i="1"/>
  <c r="H2633" i="1" s="1"/>
  <c r="I2634" i="1"/>
  <c r="H2634" i="1" s="1"/>
  <c r="I2635" i="1"/>
  <c r="H2635" i="1" s="1"/>
  <c r="I2636" i="1"/>
  <c r="H2636" i="1" s="1"/>
  <c r="I2637" i="1"/>
  <c r="H2637" i="1" s="1"/>
  <c r="I2638" i="1"/>
  <c r="H2638" i="1" s="1"/>
  <c r="I2639" i="1"/>
  <c r="H2639" i="1" s="1"/>
  <c r="I2640" i="1"/>
  <c r="H2640" i="1" s="1"/>
  <c r="I2641" i="1"/>
  <c r="H2641" i="1" s="1"/>
  <c r="I2642" i="1"/>
  <c r="H2642" i="1" s="1"/>
  <c r="I2643" i="1"/>
  <c r="H2643" i="1" s="1"/>
  <c r="I2644" i="1"/>
  <c r="H2644" i="1" s="1"/>
  <c r="I2645" i="1"/>
  <c r="H2645" i="1" s="1"/>
  <c r="I2646" i="1"/>
  <c r="H2646" i="1" s="1"/>
  <c r="I2647" i="1"/>
  <c r="H2647" i="1" s="1"/>
  <c r="I2648" i="1"/>
  <c r="H2648" i="1" s="1"/>
  <c r="I2649" i="1"/>
  <c r="H2649" i="1" s="1"/>
  <c r="I2650" i="1"/>
  <c r="H2650" i="1" s="1"/>
  <c r="I2651" i="1"/>
  <c r="H2651" i="1" s="1"/>
  <c r="I2652" i="1"/>
  <c r="H2652" i="1" s="1"/>
  <c r="I2653" i="1"/>
  <c r="H2653" i="1" s="1"/>
  <c r="I2654" i="1"/>
  <c r="H2654" i="1" s="1"/>
  <c r="I2655" i="1"/>
  <c r="H2655" i="1" s="1"/>
  <c r="I2656" i="1"/>
  <c r="H2656" i="1" s="1"/>
  <c r="I2657" i="1"/>
  <c r="H2657" i="1" s="1"/>
  <c r="I2658" i="1"/>
  <c r="H2658" i="1" s="1"/>
  <c r="I2659" i="1"/>
  <c r="H2659" i="1" s="1"/>
  <c r="I2660" i="1"/>
  <c r="H2660" i="1" s="1"/>
  <c r="I2661" i="1"/>
  <c r="H2661" i="1" s="1"/>
  <c r="I2662" i="1"/>
  <c r="H2662" i="1" s="1"/>
  <c r="I2663" i="1"/>
  <c r="H2663" i="1" s="1"/>
  <c r="I2664" i="1"/>
  <c r="H2664" i="1" s="1"/>
  <c r="I2665" i="1"/>
  <c r="H2665" i="1" s="1"/>
  <c r="I2666" i="1"/>
  <c r="H2666" i="1" s="1"/>
  <c r="I2667" i="1"/>
  <c r="H2667" i="1" s="1"/>
  <c r="I2668" i="1"/>
  <c r="H2668" i="1" s="1"/>
  <c r="I2669" i="1"/>
  <c r="H2669" i="1" s="1"/>
  <c r="I2670" i="1"/>
  <c r="H2670" i="1" s="1"/>
  <c r="I2671" i="1"/>
  <c r="H2671" i="1" s="1"/>
  <c r="I2672" i="1"/>
  <c r="H2672" i="1" s="1"/>
  <c r="I2673" i="1"/>
  <c r="H2673" i="1" s="1"/>
  <c r="I2674" i="1"/>
  <c r="H2674" i="1" s="1"/>
  <c r="I2675" i="1"/>
  <c r="H2675" i="1" s="1"/>
  <c r="I2676" i="1"/>
  <c r="H2676" i="1" s="1"/>
  <c r="I2677" i="1"/>
  <c r="H2677" i="1" s="1"/>
  <c r="I2678" i="1"/>
  <c r="H2678" i="1" s="1"/>
  <c r="I2679" i="1"/>
  <c r="H2679" i="1" s="1"/>
  <c r="I2680" i="1"/>
  <c r="H2680" i="1" s="1"/>
  <c r="I2681" i="1"/>
  <c r="H2681" i="1" s="1"/>
  <c r="I2682" i="1"/>
  <c r="H2682" i="1" s="1"/>
  <c r="I2683" i="1"/>
  <c r="H2683" i="1" s="1"/>
  <c r="I2684" i="1"/>
  <c r="H2684" i="1" s="1"/>
  <c r="I2685" i="1"/>
  <c r="H2685" i="1" s="1"/>
  <c r="I2686" i="1"/>
  <c r="H2686" i="1" s="1"/>
  <c r="I2687" i="1"/>
  <c r="H2687" i="1" s="1"/>
  <c r="I2688" i="1"/>
  <c r="H2688" i="1" s="1"/>
  <c r="I2689" i="1"/>
  <c r="H2689" i="1" s="1"/>
  <c r="I2690" i="1"/>
  <c r="H2690" i="1" s="1"/>
  <c r="I2691" i="1"/>
  <c r="H2691" i="1" s="1"/>
  <c r="I2692" i="1"/>
  <c r="H2692" i="1" s="1"/>
  <c r="I2693" i="1"/>
  <c r="H2693" i="1" s="1"/>
  <c r="I2694" i="1"/>
  <c r="H2694" i="1" s="1"/>
  <c r="I2695" i="1"/>
  <c r="H2695" i="1" s="1"/>
  <c r="I2696" i="1"/>
  <c r="H2696" i="1" s="1"/>
  <c r="I2697" i="1"/>
  <c r="H2697" i="1" s="1"/>
  <c r="I2698" i="1"/>
  <c r="H2698" i="1" s="1"/>
  <c r="I2699" i="1"/>
  <c r="H2699" i="1" s="1"/>
  <c r="I2700" i="1"/>
  <c r="H2700" i="1" s="1"/>
  <c r="I2701" i="1"/>
  <c r="H2701" i="1" s="1"/>
  <c r="I2702" i="1"/>
  <c r="H2702" i="1" s="1"/>
  <c r="I2703" i="1"/>
  <c r="H2703" i="1" s="1"/>
  <c r="I2704" i="1"/>
  <c r="H2704" i="1" s="1"/>
  <c r="I2705" i="1"/>
  <c r="H2705" i="1" s="1"/>
  <c r="I2706" i="1"/>
  <c r="H2706" i="1" s="1"/>
  <c r="I2707" i="1"/>
  <c r="H2707" i="1" s="1"/>
  <c r="I2708" i="1"/>
  <c r="H2708" i="1" s="1"/>
  <c r="I2709" i="1"/>
  <c r="H2709" i="1" s="1"/>
  <c r="I2710" i="1"/>
  <c r="H2710" i="1" s="1"/>
  <c r="I2711" i="1"/>
  <c r="H2711" i="1" s="1"/>
  <c r="I2712" i="1"/>
  <c r="H2712" i="1" s="1"/>
  <c r="I2713" i="1"/>
  <c r="H2713" i="1" s="1"/>
  <c r="I2714" i="1"/>
  <c r="H2714" i="1" s="1"/>
  <c r="I2715" i="1"/>
  <c r="H2715" i="1" s="1"/>
  <c r="I2716" i="1"/>
  <c r="H2716" i="1" s="1"/>
  <c r="I2717" i="1"/>
  <c r="H2717" i="1" s="1"/>
  <c r="I2718" i="1"/>
  <c r="H2718" i="1" s="1"/>
  <c r="I2719" i="1"/>
  <c r="H2719" i="1" s="1"/>
  <c r="I2720" i="1"/>
  <c r="H2720" i="1" s="1"/>
  <c r="I2721" i="1"/>
  <c r="H2721" i="1" s="1"/>
  <c r="I2722" i="1"/>
  <c r="H2722" i="1" s="1"/>
  <c r="I2723" i="1"/>
  <c r="H2723" i="1" s="1"/>
  <c r="I2724" i="1"/>
  <c r="H2724" i="1" s="1"/>
  <c r="I2725" i="1"/>
  <c r="H2725" i="1" s="1"/>
  <c r="I2726" i="1"/>
  <c r="H2726" i="1" s="1"/>
  <c r="I2727" i="1"/>
  <c r="H2727" i="1" s="1"/>
  <c r="I2728" i="1"/>
  <c r="H2728" i="1" s="1"/>
  <c r="I2729" i="1"/>
  <c r="H2729" i="1" s="1"/>
  <c r="I2730" i="1"/>
  <c r="H2730" i="1" s="1"/>
  <c r="I2731" i="1"/>
  <c r="H2731" i="1" s="1"/>
  <c r="I2732" i="1"/>
  <c r="H2732" i="1" s="1"/>
  <c r="I2733" i="1"/>
  <c r="H2733" i="1" s="1"/>
  <c r="I2734" i="1"/>
  <c r="H2734" i="1" s="1"/>
  <c r="I2735" i="1"/>
  <c r="H2735" i="1" s="1"/>
  <c r="I2736" i="1"/>
  <c r="H2736" i="1" s="1"/>
  <c r="I2737" i="1"/>
  <c r="H2737" i="1" s="1"/>
  <c r="I2738" i="1"/>
  <c r="H2738" i="1" s="1"/>
  <c r="I2739" i="1"/>
  <c r="H2739" i="1" s="1"/>
  <c r="I2740" i="1"/>
  <c r="H2740" i="1" s="1"/>
  <c r="I2741" i="1"/>
  <c r="H2741" i="1" s="1"/>
  <c r="I2742" i="1"/>
  <c r="H2742" i="1" s="1"/>
  <c r="I2743" i="1"/>
  <c r="H2743" i="1" s="1"/>
  <c r="I2744" i="1"/>
  <c r="H2744" i="1" s="1"/>
  <c r="I2745" i="1"/>
  <c r="H2745" i="1" s="1"/>
  <c r="I2746" i="1"/>
  <c r="H2746" i="1" s="1"/>
  <c r="I2747" i="1"/>
  <c r="H2747" i="1" s="1"/>
  <c r="I2748" i="1"/>
  <c r="H2748" i="1" s="1"/>
  <c r="I2749" i="1"/>
  <c r="H2749" i="1" s="1"/>
  <c r="I2750" i="1"/>
  <c r="H2750" i="1" s="1"/>
  <c r="I2751" i="1"/>
  <c r="H2751" i="1" s="1"/>
  <c r="I2752" i="1"/>
  <c r="H2752" i="1" s="1"/>
  <c r="I2753" i="1"/>
  <c r="H2753" i="1" s="1"/>
  <c r="I2754" i="1"/>
  <c r="H2754" i="1" s="1"/>
  <c r="I2755" i="1"/>
  <c r="H2755" i="1" s="1"/>
  <c r="I2756" i="1"/>
  <c r="H2756" i="1" s="1"/>
  <c r="I2757" i="1"/>
  <c r="H2757" i="1" s="1"/>
  <c r="I2758" i="1"/>
  <c r="H2758" i="1" s="1"/>
  <c r="I2759" i="1"/>
  <c r="H2759" i="1" s="1"/>
  <c r="I2760" i="1"/>
  <c r="H2760" i="1" s="1"/>
  <c r="I2761" i="1"/>
  <c r="H2761" i="1" s="1"/>
  <c r="I2762" i="1"/>
  <c r="H2762" i="1" s="1"/>
  <c r="I2763" i="1"/>
  <c r="H2763" i="1" s="1"/>
  <c r="I2764" i="1"/>
  <c r="H2764" i="1" s="1"/>
  <c r="I2765" i="1"/>
  <c r="H2765" i="1" s="1"/>
  <c r="I2766" i="1"/>
  <c r="H2766" i="1" s="1"/>
  <c r="I2767" i="1"/>
  <c r="H2767" i="1" s="1"/>
  <c r="I2768" i="1"/>
  <c r="H2768" i="1" s="1"/>
  <c r="I2769" i="1"/>
  <c r="H2769" i="1" s="1"/>
  <c r="I2770" i="1"/>
  <c r="H2770" i="1" s="1"/>
  <c r="I2771" i="1"/>
  <c r="H2771" i="1" s="1"/>
  <c r="I2772" i="1"/>
  <c r="H2772" i="1" s="1"/>
  <c r="I2773" i="1"/>
  <c r="H2773" i="1" s="1"/>
  <c r="I2774" i="1"/>
  <c r="H2774" i="1" s="1"/>
  <c r="I2775" i="1"/>
  <c r="H2775" i="1" s="1"/>
  <c r="I2776" i="1"/>
  <c r="H2776" i="1" s="1"/>
  <c r="I2777" i="1"/>
  <c r="H2777" i="1" s="1"/>
  <c r="I2778" i="1"/>
  <c r="H2778" i="1" s="1"/>
  <c r="I2779" i="1"/>
  <c r="H2779" i="1" s="1"/>
  <c r="I2780" i="1"/>
  <c r="H2780" i="1" s="1"/>
  <c r="I2781" i="1"/>
  <c r="H2781" i="1" s="1"/>
  <c r="I2782" i="1"/>
  <c r="H2782" i="1" s="1"/>
  <c r="I2783" i="1"/>
  <c r="H2783" i="1" s="1"/>
  <c r="I2784" i="1"/>
  <c r="H2784" i="1" s="1"/>
  <c r="I2785" i="1"/>
  <c r="H2785" i="1" s="1"/>
  <c r="I2786" i="1"/>
  <c r="H2786" i="1" s="1"/>
  <c r="I2787" i="1"/>
  <c r="H2787" i="1" s="1"/>
  <c r="I2788" i="1"/>
  <c r="H2788" i="1" s="1"/>
  <c r="I2789" i="1"/>
  <c r="H2789" i="1" s="1"/>
  <c r="I2790" i="1"/>
  <c r="H2790" i="1" s="1"/>
  <c r="I2791" i="1"/>
  <c r="H2791" i="1" s="1"/>
  <c r="I2792" i="1"/>
  <c r="H2792" i="1" s="1"/>
  <c r="I2793" i="1"/>
  <c r="H2793" i="1" s="1"/>
  <c r="I2794" i="1"/>
  <c r="H2794" i="1" s="1"/>
  <c r="I2795" i="1"/>
  <c r="H2795" i="1" s="1"/>
  <c r="I2796" i="1"/>
  <c r="H2796" i="1" s="1"/>
  <c r="I2797" i="1"/>
  <c r="H2797" i="1" s="1"/>
  <c r="I2798" i="1"/>
  <c r="H2798" i="1" s="1"/>
  <c r="I2799" i="1"/>
  <c r="H2799" i="1" s="1"/>
  <c r="I2800" i="1"/>
  <c r="H2800" i="1" s="1"/>
  <c r="I2801" i="1"/>
  <c r="H2801" i="1" s="1"/>
  <c r="I2802" i="1"/>
  <c r="H2802" i="1" s="1"/>
  <c r="I2803" i="1"/>
  <c r="H2803" i="1" s="1"/>
  <c r="I2804" i="1"/>
  <c r="H2804" i="1" s="1"/>
  <c r="I2805" i="1"/>
  <c r="H2805" i="1" s="1"/>
  <c r="I2806" i="1"/>
  <c r="H2806" i="1" s="1"/>
  <c r="I2807" i="1"/>
  <c r="H2807" i="1" s="1"/>
  <c r="I2808" i="1"/>
  <c r="H2808" i="1" s="1"/>
  <c r="I2809" i="1"/>
  <c r="H2809" i="1" s="1"/>
  <c r="I2810" i="1"/>
  <c r="H2810" i="1" s="1"/>
  <c r="I2811" i="1"/>
  <c r="H2811" i="1" s="1"/>
  <c r="I2812" i="1"/>
  <c r="H2812" i="1" s="1"/>
  <c r="I2813" i="1"/>
  <c r="H2813" i="1" s="1"/>
  <c r="I2814" i="1"/>
  <c r="H2814" i="1" s="1"/>
  <c r="I2815" i="1"/>
  <c r="H2815" i="1" s="1"/>
  <c r="I2816" i="1"/>
  <c r="H2816" i="1" s="1"/>
  <c r="I2817" i="1"/>
  <c r="H2817" i="1" s="1"/>
  <c r="I2818" i="1"/>
  <c r="H2818" i="1" s="1"/>
  <c r="I2819" i="1"/>
  <c r="H2819" i="1" s="1"/>
  <c r="I2820" i="1"/>
  <c r="H2820" i="1" s="1"/>
  <c r="I2821" i="1"/>
  <c r="H2821" i="1" s="1"/>
  <c r="I2822" i="1"/>
  <c r="H2822" i="1" s="1"/>
  <c r="I2823" i="1"/>
  <c r="H2823" i="1" s="1"/>
  <c r="I2824" i="1"/>
  <c r="H2824" i="1" s="1"/>
  <c r="I2825" i="1"/>
  <c r="H2825" i="1" s="1"/>
  <c r="I2826" i="1"/>
  <c r="H2826" i="1" s="1"/>
  <c r="I2827" i="1"/>
  <c r="H2827" i="1" s="1"/>
  <c r="I2828" i="1"/>
  <c r="H2828" i="1" s="1"/>
  <c r="I2829" i="1"/>
  <c r="H2829" i="1" s="1"/>
  <c r="I2830" i="1"/>
  <c r="H2830" i="1" s="1"/>
  <c r="I2831" i="1"/>
  <c r="H2831" i="1" s="1"/>
  <c r="I2832" i="1"/>
  <c r="H2832" i="1" s="1"/>
  <c r="I2833" i="1"/>
  <c r="H2833" i="1" s="1"/>
  <c r="I2834" i="1"/>
  <c r="H2834" i="1" s="1"/>
  <c r="I2835" i="1"/>
  <c r="H2835" i="1" s="1"/>
  <c r="I2836" i="1"/>
  <c r="H2836" i="1" s="1"/>
  <c r="I2837" i="1"/>
  <c r="H2837" i="1" s="1"/>
  <c r="I2838" i="1"/>
  <c r="H2838" i="1" s="1"/>
  <c r="I2839" i="1"/>
  <c r="H2839" i="1" s="1"/>
  <c r="I2840" i="1"/>
  <c r="H2840" i="1" s="1"/>
  <c r="I2841" i="1"/>
  <c r="H2841" i="1" s="1"/>
  <c r="I2842" i="1"/>
  <c r="H2842" i="1" s="1"/>
  <c r="I2843" i="1"/>
  <c r="H2843" i="1" s="1"/>
  <c r="I2844" i="1"/>
  <c r="H2844" i="1" s="1"/>
  <c r="I2845" i="1"/>
  <c r="H2845" i="1" s="1"/>
  <c r="I2846" i="1"/>
  <c r="H2846" i="1" s="1"/>
  <c r="I2847" i="1"/>
  <c r="H2847" i="1" s="1"/>
  <c r="I2848" i="1"/>
  <c r="H2848" i="1" s="1"/>
  <c r="I2849" i="1"/>
  <c r="H2849" i="1" s="1"/>
  <c r="I2850" i="1"/>
  <c r="H2850" i="1" s="1"/>
  <c r="I2851" i="1"/>
  <c r="H2851" i="1" s="1"/>
  <c r="I2852" i="1"/>
  <c r="H2852" i="1" s="1"/>
  <c r="I2853" i="1"/>
  <c r="H2853" i="1" s="1"/>
  <c r="I2854" i="1"/>
  <c r="H2854" i="1" s="1"/>
  <c r="I2855" i="1"/>
  <c r="H2855" i="1" s="1"/>
  <c r="I2856" i="1"/>
  <c r="H2856" i="1" s="1"/>
  <c r="I2857" i="1"/>
  <c r="H2857" i="1" s="1"/>
  <c r="I2858" i="1"/>
  <c r="H2858" i="1" s="1"/>
  <c r="I2859" i="1"/>
  <c r="H2859" i="1" s="1"/>
  <c r="I2860" i="1"/>
  <c r="H2860" i="1" s="1"/>
  <c r="I2861" i="1"/>
  <c r="H2861" i="1" s="1"/>
  <c r="I2862" i="1"/>
  <c r="H2862" i="1" s="1"/>
  <c r="I2863" i="1"/>
  <c r="H2863" i="1" s="1"/>
  <c r="I2864" i="1"/>
  <c r="H2864" i="1" s="1"/>
  <c r="I2865" i="1"/>
  <c r="H2865" i="1" s="1"/>
  <c r="I2866" i="1"/>
  <c r="H2866" i="1" s="1"/>
  <c r="I2867" i="1"/>
  <c r="H2867" i="1" s="1"/>
  <c r="I2868" i="1"/>
  <c r="H2868" i="1" s="1"/>
  <c r="I2869" i="1"/>
  <c r="H2869" i="1" s="1"/>
  <c r="I2870" i="1"/>
  <c r="H2870" i="1" s="1"/>
  <c r="I2871" i="1"/>
  <c r="H2871" i="1" s="1"/>
  <c r="I2872" i="1"/>
  <c r="H2872" i="1" s="1"/>
  <c r="I2873" i="1"/>
  <c r="H2873" i="1" s="1"/>
  <c r="I2874" i="1"/>
  <c r="H2874" i="1" s="1"/>
  <c r="I2875" i="1"/>
  <c r="H2875" i="1" s="1"/>
  <c r="I2876" i="1"/>
  <c r="H2876" i="1" s="1"/>
  <c r="I2877" i="1"/>
  <c r="H2877" i="1" s="1"/>
  <c r="I2878" i="1"/>
  <c r="H2878" i="1" s="1"/>
  <c r="I2879" i="1"/>
  <c r="H2879" i="1" s="1"/>
  <c r="I2880" i="1"/>
  <c r="H2880" i="1" s="1"/>
  <c r="I2881" i="1"/>
  <c r="H2881" i="1" s="1"/>
  <c r="I2882" i="1"/>
  <c r="H2882" i="1" s="1"/>
  <c r="I2883" i="1"/>
  <c r="H2883" i="1" s="1"/>
  <c r="I2884" i="1"/>
  <c r="H2884" i="1" s="1"/>
  <c r="I2885" i="1"/>
  <c r="H2885" i="1" s="1"/>
  <c r="I2886" i="1"/>
  <c r="H2886" i="1" s="1"/>
  <c r="I2887" i="1"/>
  <c r="H2887" i="1" s="1"/>
  <c r="I2888" i="1"/>
  <c r="H2888" i="1" s="1"/>
  <c r="I2889" i="1"/>
  <c r="H2889" i="1" s="1"/>
  <c r="I2890" i="1"/>
  <c r="H2890" i="1" s="1"/>
  <c r="I2891" i="1"/>
  <c r="H2891" i="1" s="1"/>
  <c r="I2892" i="1"/>
  <c r="H2892" i="1" s="1"/>
  <c r="I2893" i="1"/>
  <c r="H2893" i="1" s="1"/>
  <c r="I2894" i="1"/>
  <c r="H2894" i="1" s="1"/>
  <c r="I2895" i="1"/>
  <c r="H2895" i="1" s="1"/>
  <c r="I2896" i="1"/>
  <c r="H2896" i="1" s="1"/>
  <c r="I2897" i="1"/>
  <c r="H2897" i="1" s="1"/>
  <c r="I2898" i="1"/>
  <c r="H2898" i="1" s="1"/>
  <c r="I2899" i="1"/>
  <c r="H2899" i="1" s="1"/>
  <c r="I2900" i="1"/>
  <c r="H2900" i="1" s="1"/>
  <c r="I2901" i="1"/>
  <c r="H2901" i="1" s="1"/>
  <c r="I2902" i="1"/>
  <c r="H2902" i="1" s="1"/>
  <c r="I2903" i="1"/>
  <c r="H2903" i="1" s="1"/>
  <c r="I2904" i="1"/>
  <c r="H2904" i="1" s="1"/>
  <c r="I2905" i="1"/>
  <c r="H2905" i="1" s="1"/>
  <c r="I2906" i="1"/>
  <c r="H2906" i="1" s="1"/>
  <c r="I2907" i="1"/>
  <c r="H2907" i="1" s="1"/>
  <c r="I2908" i="1"/>
  <c r="H2908" i="1" s="1"/>
  <c r="I2909" i="1"/>
  <c r="H2909" i="1" s="1"/>
  <c r="I2910" i="1"/>
  <c r="H2910" i="1" s="1"/>
  <c r="I2911" i="1"/>
  <c r="H2911" i="1" s="1"/>
  <c r="I2912" i="1"/>
  <c r="H2912" i="1" s="1"/>
  <c r="I2913" i="1"/>
  <c r="H2913" i="1" s="1"/>
  <c r="I2914" i="1"/>
  <c r="H2914" i="1" s="1"/>
  <c r="I2915" i="1"/>
  <c r="H2915" i="1" s="1"/>
  <c r="I2916" i="1"/>
  <c r="H2916" i="1" s="1"/>
  <c r="I2917" i="1"/>
  <c r="H2917" i="1" s="1"/>
  <c r="I2918" i="1"/>
  <c r="H2918" i="1" s="1"/>
  <c r="I2919" i="1"/>
  <c r="H2919" i="1" s="1"/>
  <c r="I2920" i="1"/>
  <c r="H2920" i="1" s="1"/>
  <c r="I2921" i="1"/>
  <c r="H2921" i="1" s="1"/>
  <c r="I2922" i="1"/>
  <c r="H2922" i="1" s="1"/>
  <c r="I2923" i="1"/>
  <c r="H2923" i="1" s="1"/>
  <c r="I2924" i="1"/>
  <c r="H2924" i="1" s="1"/>
  <c r="I2925" i="1"/>
  <c r="H2925" i="1" s="1"/>
  <c r="I2926" i="1"/>
  <c r="H2926" i="1" s="1"/>
  <c r="I2927" i="1"/>
  <c r="H2927" i="1" s="1"/>
  <c r="I2928" i="1"/>
  <c r="H2928" i="1" s="1"/>
  <c r="I2929" i="1"/>
  <c r="H2929" i="1" s="1"/>
  <c r="I2930" i="1"/>
  <c r="H2930" i="1" s="1"/>
  <c r="I2931" i="1"/>
  <c r="H2931" i="1" s="1"/>
  <c r="I2932" i="1"/>
  <c r="H2932" i="1" s="1"/>
  <c r="I2933" i="1"/>
  <c r="H2933" i="1" s="1"/>
  <c r="I2934" i="1"/>
  <c r="H2934" i="1" s="1"/>
  <c r="I2935" i="1"/>
  <c r="H2935" i="1" s="1"/>
  <c r="I2936" i="1"/>
  <c r="H2936" i="1" s="1"/>
  <c r="I2937" i="1"/>
  <c r="H2937" i="1" s="1"/>
  <c r="I2938" i="1"/>
  <c r="H2938" i="1" s="1"/>
  <c r="I2939" i="1"/>
  <c r="H2939" i="1" s="1"/>
  <c r="I2940" i="1"/>
  <c r="H2940" i="1" s="1"/>
  <c r="I2941" i="1"/>
  <c r="H2941" i="1" s="1"/>
  <c r="I2942" i="1"/>
  <c r="H2942" i="1" s="1"/>
  <c r="I2943" i="1"/>
  <c r="H2943" i="1" s="1"/>
  <c r="I2944" i="1"/>
  <c r="H2944" i="1" s="1"/>
  <c r="I2945" i="1"/>
  <c r="H2945" i="1" s="1"/>
  <c r="I2946" i="1"/>
  <c r="H2946" i="1" s="1"/>
  <c r="I2947" i="1"/>
  <c r="H2947" i="1" s="1"/>
  <c r="I2948" i="1"/>
  <c r="H2948" i="1" s="1"/>
  <c r="I2949" i="1"/>
  <c r="H2949" i="1" s="1"/>
  <c r="I2950" i="1"/>
  <c r="H2950" i="1" s="1"/>
  <c r="I2951" i="1"/>
  <c r="H2951" i="1" s="1"/>
  <c r="I2952" i="1"/>
  <c r="H2952" i="1" s="1"/>
  <c r="I2953" i="1"/>
  <c r="H2953" i="1" s="1"/>
  <c r="I2954" i="1"/>
  <c r="H2954" i="1" s="1"/>
  <c r="I2955" i="1"/>
  <c r="H2955" i="1" s="1"/>
  <c r="I2956" i="1"/>
  <c r="H2956" i="1" s="1"/>
  <c r="I2957" i="1"/>
  <c r="H2957" i="1" s="1"/>
  <c r="I2958" i="1"/>
  <c r="H2958" i="1" s="1"/>
  <c r="I2959" i="1"/>
  <c r="H2959" i="1" s="1"/>
  <c r="I2960" i="1"/>
  <c r="H2960" i="1" s="1"/>
  <c r="I2961" i="1"/>
  <c r="H2961" i="1" s="1"/>
  <c r="I2962" i="1"/>
  <c r="H2962" i="1" s="1"/>
  <c r="I2963" i="1"/>
  <c r="H2963" i="1" s="1"/>
  <c r="I2964" i="1"/>
  <c r="H2964" i="1" s="1"/>
  <c r="I2965" i="1"/>
  <c r="H2965" i="1" s="1"/>
  <c r="I2966" i="1"/>
  <c r="H2966" i="1" s="1"/>
  <c r="I2967" i="1"/>
  <c r="H2967" i="1" s="1"/>
  <c r="I2968" i="1"/>
  <c r="H2968" i="1" s="1"/>
  <c r="I2969" i="1"/>
  <c r="H2969" i="1" s="1"/>
  <c r="I2970" i="1"/>
  <c r="H2970" i="1" s="1"/>
  <c r="I2971" i="1"/>
  <c r="H2971" i="1" s="1"/>
  <c r="I2972" i="1"/>
  <c r="H2972" i="1" s="1"/>
  <c r="I2973" i="1"/>
  <c r="H2973" i="1" s="1"/>
  <c r="I2974" i="1"/>
  <c r="H2974" i="1" s="1"/>
  <c r="I2975" i="1"/>
  <c r="H2975" i="1" s="1"/>
  <c r="I2976" i="1"/>
  <c r="H2976" i="1" s="1"/>
  <c r="I2977" i="1"/>
  <c r="H2977" i="1" s="1"/>
  <c r="I2978" i="1"/>
  <c r="H2978" i="1" s="1"/>
  <c r="I2979" i="1"/>
  <c r="H2979" i="1" s="1"/>
  <c r="I2980" i="1"/>
  <c r="H2980" i="1" s="1"/>
  <c r="I2981" i="1"/>
  <c r="H2981" i="1" s="1"/>
  <c r="I2982" i="1"/>
  <c r="H2982" i="1" s="1"/>
  <c r="I2983" i="1"/>
  <c r="H2983" i="1" s="1"/>
  <c r="I2984" i="1"/>
  <c r="H2984" i="1" s="1"/>
  <c r="I2985" i="1"/>
  <c r="H2985" i="1" s="1"/>
  <c r="I2986" i="1"/>
  <c r="H2986" i="1" s="1"/>
  <c r="I2987" i="1"/>
  <c r="H2987" i="1" s="1"/>
  <c r="I2988" i="1"/>
  <c r="H2988" i="1" s="1"/>
  <c r="I2989" i="1"/>
  <c r="H2989" i="1" s="1"/>
  <c r="I2990" i="1"/>
  <c r="H2990" i="1" s="1"/>
  <c r="I2991" i="1"/>
  <c r="H2991" i="1" s="1"/>
  <c r="I2992" i="1"/>
  <c r="H2992" i="1" s="1"/>
  <c r="I2993" i="1"/>
  <c r="H2993" i="1" s="1"/>
  <c r="I2994" i="1"/>
  <c r="H2994" i="1" s="1"/>
  <c r="I2995" i="1"/>
  <c r="H2995" i="1" s="1"/>
  <c r="I2996" i="1"/>
  <c r="H2996" i="1" s="1"/>
  <c r="I2997" i="1"/>
  <c r="H2997" i="1" s="1"/>
  <c r="I2998" i="1"/>
  <c r="H2998" i="1" s="1"/>
  <c r="I2999" i="1"/>
  <c r="H2999" i="1" s="1"/>
  <c r="I3000" i="1"/>
  <c r="H3000" i="1" s="1"/>
  <c r="I3001" i="1"/>
  <c r="H3001" i="1" s="1"/>
  <c r="I3002" i="1"/>
  <c r="H3002" i="1" s="1"/>
  <c r="I3003" i="1"/>
  <c r="H3003" i="1" s="1"/>
  <c r="I3004" i="1"/>
  <c r="H3004" i="1" s="1"/>
  <c r="I3005" i="1"/>
  <c r="H3005" i="1" s="1"/>
  <c r="I3006" i="1"/>
  <c r="H3006" i="1" s="1"/>
  <c r="I3007" i="1"/>
  <c r="H3007" i="1" s="1"/>
  <c r="I3008" i="1"/>
  <c r="H3008" i="1" s="1"/>
  <c r="I3009" i="1"/>
  <c r="H3009" i="1" s="1"/>
  <c r="I3010" i="1"/>
  <c r="H3010" i="1" s="1"/>
  <c r="I3011" i="1"/>
  <c r="H3011" i="1" s="1"/>
  <c r="I3012" i="1"/>
  <c r="H3012" i="1" s="1"/>
  <c r="I3013" i="1"/>
  <c r="H3013" i="1" s="1"/>
  <c r="I3014" i="1"/>
  <c r="H3014" i="1" s="1"/>
  <c r="I3015" i="1"/>
  <c r="H3015" i="1" s="1"/>
  <c r="I3016" i="1"/>
  <c r="H3016" i="1" s="1"/>
  <c r="I3017" i="1"/>
  <c r="H3017" i="1" s="1"/>
  <c r="I3018" i="1"/>
  <c r="H3018" i="1" s="1"/>
  <c r="I3019" i="1"/>
  <c r="H3019" i="1" s="1"/>
  <c r="I3020" i="1"/>
  <c r="H3020" i="1" s="1"/>
  <c r="I3021" i="1"/>
  <c r="H3021" i="1" s="1"/>
  <c r="I3022" i="1"/>
  <c r="H3022" i="1" s="1"/>
  <c r="I3023" i="1"/>
  <c r="H3023" i="1" s="1"/>
  <c r="I3024" i="1"/>
  <c r="H3024" i="1" s="1"/>
  <c r="I3025" i="1"/>
  <c r="H3025" i="1" s="1"/>
  <c r="I3026" i="1"/>
  <c r="H3026" i="1" s="1"/>
  <c r="I3027" i="1"/>
  <c r="H3027" i="1" s="1"/>
  <c r="I3028" i="1"/>
  <c r="H3028" i="1" s="1"/>
  <c r="I3029" i="1"/>
  <c r="H3029" i="1" s="1"/>
  <c r="I3030" i="1"/>
  <c r="H3030" i="1" s="1"/>
  <c r="I3031" i="1"/>
  <c r="H3031" i="1" s="1"/>
  <c r="I3032" i="1"/>
  <c r="H3032" i="1" s="1"/>
  <c r="I3033" i="1"/>
  <c r="H3033" i="1" s="1"/>
  <c r="I3034" i="1"/>
  <c r="H3034" i="1" s="1"/>
  <c r="I3035" i="1"/>
  <c r="H3035" i="1" s="1"/>
  <c r="I3036" i="1"/>
  <c r="H3036" i="1" s="1"/>
  <c r="I3037" i="1"/>
  <c r="H3037" i="1" s="1"/>
  <c r="I3038" i="1"/>
  <c r="H3038" i="1" s="1"/>
  <c r="I3039" i="1"/>
  <c r="H3039" i="1" s="1"/>
  <c r="I3040" i="1"/>
  <c r="H3040" i="1" s="1"/>
  <c r="I3041" i="1"/>
  <c r="H3041" i="1" s="1"/>
  <c r="I3042" i="1"/>
  <c r="H3042" i="1" s="1"/>
  <c r="I3043" i="1"/>
  <c r="H3043" i="1" s="1"/>
  <c r="I3044" i="1"/>
  <c r="H3044" i="1" s="1"/>
  <c r="I3045" i="1"/>
  <c r="H3045" i="1" s="1"/>
  <c r="I3046" i="1"/>
  <c r="H3046" i="1" s="1"/>
  <c r="I3047" i="1"/>
  <c r="H3047" i="1" s="1"/>
  <c r="I3048" i="1"/>
  <c r="H3048" i="1" s="1"/>
  <c r="I3049" i="1"/>
  <c r="H3049" i="1" s="1"/>
  <c r="I3050" i="1"/>
  <c r="H3050" i="1" s="1"/>
  <c r="I3051" i="1"/>
  <c r="H3051" i="1" s="1"/>
  <c r="I3052" i="1"/>
  <c r="H3052" i="1" s="1"/>
  <c r="I3053" i="1"/>
  <c r="H3053" i="1" s="1"/>
  <c r="I3054" i="1"/>
  <c r="H3054" i="1" s="1"/>
  <c r="I3055" i="1"/>
  <c r="H3055" i="1" s="1"/>
  <c r="I3056" i="1"/>
  <c r="H3056" i="1" s="1"/>
  <c r="I3057" i="1"/>
  <c r="H3057" i="1" s="1"/>
  <c r="I3058" i="1"/>
  <c r="H3058" i="1" s="1"/>
  <c r="I3059" i="1"/>
  <c r="H3059" i="1" s="1"/>
  <c r="I3060" i="1"/>
  <c r="H3060" i="1" s="1"/>
  <c r="I3061" i="1"/>
  <c r="H3061" i="1" s="1"/>
  <c r="I3062" i="1"/>
  <c r="H3062" i="1" s="1"/>
  <c r="I3063" i="1"/>
  <c r="H3063" i="1" s="1"/>
  <c r="I3064" i="1"/>
  <c r="H3064" i="1" s="1"/>
  <c r="I3065" i="1"/>
  <c r="H3065" i="1" s="1"/>
  <c r="I3066" i="1"/>
  <c r="H3066" i="1" s="1"/>
  <c r="I3067" i="1"/>
  <c r="H3067" i="1" s="1"/>
  <c r="I3068" i="1"/>
  <c r="H3068" i="1" s="1"/>
  <c r="I3069" i="1"/>
  <c r="H3069" i="1" s="1"/>
  <c r="I3070" i="1"/>
  <c r="H3070" i="1" s="1"/>
  <c r="I3071" i="1"/>
  <c r="H3071" i="1" s="1"/>
  <c r="I3072" i="1"/>
  <c r="H3072" i="1" s="1"/>
  <c r="I3073" i="1"/>
  <c r="H3073" i="1" s="1"/>
  <c r="I3074" i="1"/>
  <c r="H3074" i="1" s="1"/>
  <c r="I3075" i="1"/>
  <c r="H3075" i="1" s="1"/>
  <c r="I3076" i="1"/>
  <c r="H3076" i="1" s="1"/>
  <c r="I3077" i="1"/>
  <c r="H3077" i="1" s="1"/>
  <c r="I3078" i="1"/>
  <c r="H3078" i="1" s="1"/>
  <c r="I3079" i="1"/>
  <c r="H3079" i="1" s="1"/>
  <c r="I3080" i="1"/>
  <c r="H3080" i="1" s="1"/>
  <c r="I3081" i="1"/>
  <c r="H3081" i="1" s="1"/>
  <c r="I3082" i="1"/>
  <c r="H3082" i="1" s="1"/>
  <c r="I3083" i="1"/>
  <c r="H3083" i="1" s="1"/>
  <c r="I3084" i="1"/>
  <c r="H3084" i="1" s="1"/>
  <c r="I3085" i="1"/>
  <c r="H3085" i="1" s="1"/>
  <c r="I3086" i="1"/>
  <c r="H3086" i="1" s="1"/>
  <c r="I3087" i="1"/>
  <c r="H3087" i="1" s="1"/>
  <c r="I3088" i="1"/>
  <c r="H3088" i="1" s="1"/>
  <c r="I3089" i="1"/>
  <c r="H3089" i="1" s="1"/>
  <c r="I3090" i="1"/>
  <c r="H3090" i="1" s="1"/>
  <c r="I3091" i="1"/>
  <c r="H3091" i="1" s="1"/>
  <c r="I3092" i="1"/>
  <c r="H3092" i="1" s="1"/>
  <c r="I3093" i="1"/>
  <c r="H3093" i="1" s="1"/>
  <c r="I3094" i="1"/>
  <c r="H3094" i="1" s="1"/>
  <c r="I3095" i="1"/>
  <c r="H3095" i="1" s="1"/>
  <c r="I3096" i="1"/>
  <c r="H3096" i="1" s="1"/>
  <c r="I3097" i="1"/>
  <c r="H3097" i="1" s="1"/>
  <c r="I3098" i="1"/>
  <c r="H3098" i="1" s="1"/>
  <c r="I3099" i="1"/>
  <c r="H3099" i="1" s="1"/>
  <c r="I3100" i="1"/>
  <c r="H3100" i="1" s="1"/>
  <c r="I3101" i="1"/>
  <c r="H3101" i="1" s="1"/>
  <c r="I3102" i="1"/>
  <c r="H3102" i="1" s="1"/>
  <c r="I3103" i="1"/>
  <c r="H3103" i="1" s="1"/>
  <c r="I3104" i="1"/>
  <c r="H3104" i="1" s="1"/>
  <c r="I3105" i="1"/>
  <c r="H3105" i="1" s="1"/>
  <c r="I3106" i="1"/>
  <c r="H3106" i="1" s="1"/>
  <c r="I3107" i="1"/>
  <c r="H3107" i="1" s="1"/>
  <c r="I3108" i="1"/>
  <c r="H3108" i="1" s="1"/>
  <c r="I3109" i="1"/>
  <c r="H3109" i="1" s="1"/>
  <c r="I3110" i="1"/>
  <c r="H3110" i="1" s="1"/>
  <c r="I3111" i="1"/>
  <c r="H3111" i="1" s="1"/>
  <c r="I3112" i="1"/>
  <c r="H3112" i="1" s="1"/>
  <c r="I3113" i="1"/>
  <c r="H3113" i="1" s="1"/>
  <c r="I3114" i="1"/>
  <c r="H3114" i="1" s="1"/>
  <c r="I3115" i="1"/>
  <c r="H3115" i="1" s="1"/>
  <c r="I3116" i="1"/>
  <c r="H3116" i="1" s="1"/>
  <c r="I3117" i="1"/>
  <c r="H3117" i="1" s="1"/>
  <c r="I3118" i="1"/>
  <c r="H3118" i="1" s="1"/>
  <c r="I3119" i="1"/>
  <c r="H3119" i="1" s="1"/>
  <c r="I3120" i="1"/>
  <c r="H3120" i="1" s="1"/>
  <c r="I3121" i="1"/>
  <c r="H3121" i="1" s="1"/>
  <c r="I3122" i="1"/>
  <c r="H3122" i="1" s="1"/>
  <c r="I3123" i="1"/>
  <c r="H3123" i="1" s="1"/>
  <c r="I3124" i="1"/>
  <c r="H3124" i="1" s="1"/>
  <c r="I3125" i="1"/>
  <c r="H3125" i="1" s="1"/>
  <c r="I3126" i="1"/>
  <c r="H3126" i="1" s="1"/>
  <c r="I3127" i="1"/>
  <c r="H3127" i="1" s="1"/>
  <c r="I3128" i="1"/>
  <c r="H3128" i="1" s="1"/>
  <c r="I3129" i="1"/>
  <c r="H3129" i="1" s="1"/>
  <c r="I3130" i="1"/>
  <c r="H3130" i="1" s="1"/>
  <c r="I3131" i="1"/>
  <c r="H3131" i="1" s="1"/>
  <c r="I3132" i="1"/>
  <c r="H3132" i="1" s="1"/>
  <c r="I3133" i="1"/>
  <c r="H3133" i="1" s="1"/>
  <c r="I3134" i="1"/>
  <c r="H3134" i="1" s="1"/>
  <c r="I3135" i="1"/>
  <c r="H3135" i="1" s="1"/>
  <c r="I3136" i="1"/>
  <c r="H3136" i="1" s="1"/>
  <c r="I3137" i="1"/>
  <c r="H3137" i="1" s="1"/>
  <c r="I3138" i="1"/>
  <c r="H3138" i="1" s="1"/>
  <c r="I3139" i="1"/>
  <c r="H3139" i="1" s="1"/>
  <c r="I3140" i="1"/>
  <c r="H3140" i="1" s="1"/>
  <c r="I3141" i="1"/>
  <c r="H3141" i="1" s="1"/>
  <c r="I3142" i="1"/>
  <c r="H3142" i="1" s="1"/>
  <c r="I3143" i="1"/>
  <c r="H3143" i="1" s="1"/>
  <c r="I3144" i="1"/>
  <c r="H3144" i="1" s="1"/>
  <c r="I3145" i="1"/>
  <c r="H3145" i="1" s="1"/>
  <c r="I3146" i="1"/>
  <c r="H3146" i="1" s="1"/>
  <c r="I3147" i="1"/>
  <c r="H3147" i="1" s="1"/>
  <c r="I3148" i="1"/>
  <c r="H3148" i="1" s="1"/>
  <c r="I3149" i="1"/>
  <c r="H3149" i="1" s="1"/>
  <c r="I3150" i="1"/>
  <c r="H3150" i="1" s="1"/>
  <c r="I3151" i="1"/>
  <c r="H3151" i="1" s="1"/>
  <c r="I3152" i="1"/>
  <c r="H3152" i="1" s="1"/>
  <c r="I3153" i="1"/>
  <c r="H3153" i="1" s="1"/>
  <c r="I3154" i="1"/>
  <c r="H3154" i="1" s="1"/>
  <c r="I3155" i="1"/>
  <c r="H3155" i="1" s="1"/>
  <c r="I3156" i="1"/>
  <c r="H3156" i="1" s="1"/>
  <c r="I3157" i="1"/>
  <c r="H3157" i="1" s="1"/>
  <c r="I3158" i="1"/>
  <c r="H3158" i="1" s="1"/>
  <c r="I3159" i="1"/>
  <c r="H3159" i="1" s="1"/>
  <c r="I3160" i="1"/>
  <c r="H3160" i="1" s="1"/>
  <c r="I3161" i="1"/>
  <c r="H3161" i="1" s="1"/>
  <c r="I3162" i="1"/>
  <c r="H3162" i="1" s="1"/>
  <c r="I3163" i="1"/>
  <c r="H3163" i="1" s="1"/>
  <c r="I3164" i="1"/>
  <c r="H3164" i="1" s="1"/>
  <c r="I3165" i="1"/>
  <c r="H3165" i="1" s="1"/>
  <c r="I3166" i="1"/>
  <c r="H3166" i="1" s="1"/>
  <c r="I3167" i="1"/>
  <c r="H3167" i="1" s="1"/>
  <c r="I3168" i="1"/>
  <c r="H3168" i="1" s="1"/>
  <c r="I3169" i="1"/>
  <c r="H3169" i="1" s="1"/>
  <c r="I3170" i="1"/>
  <c r="H3170" i="1" s="1"/>
  <c r="I3171" i="1"/>
  <c r="H3171" i="1" s="1"/>
  <c r="I3172" i="1"/>
  <c r="H3172" i="1" s="1"/>
  <c r="I3173" i="1"/>
  <c r="H3173" i="1" s="1"/>
  <c r="I3174" i="1"/>
  <c r="H3174" i="1" s="1"/>
  <c r="I3175" i="1"/>
  <c r="H3175" i="1" s="1"/>
  <c r="I3176" i="1"/>
  <c r="H3176" i="1" s="1"/>
  <c r="I3177" i="1"/>
  <c r="H3177" i="1" s="1"/>
  <c r="I3178" i="1"/>
  <c r="H3178" i="1" s="1"/>
  <c r="I3179" i="1"/>
  <c r="H3179" i="1" s="1"/>
  <c r="I3180" i="1"/>
  <c r="H3180" i="1" s="1"/>
  <c r="I3181" i="1"/>
  <c r="H3181" i="1" s="1"/>
  <c r="I3182" i="1"/>
  <c r="H3182" i="1" s="1"/>
  <c r="I3183" i="1"/>
  <c r="H3183" i="1" s="1"/>
  <c r="I3184" i="1"/>
  <c r="H3184" i="1" s="1"/>
  <c r="I3185" i="1"/>
  <c r="H3185" i="1" s="1"/>
  <c r="I3186" i="1"/>
  <c r="H3186" i="1" s="1"/>
  <c r="I3187" i="1"/>
  <c r="H3187" i="1" s="1"/>
  <c r="I3188" i="1"/>
  <c r="H3188" i="1" s="1"/>
  <c r="I3189" i="1"/>
  <c r="H3189" i="1" s="1"/>
  <c r="I3190" i="1"/>
  <c r="H3190" i="1" s="1"/>
  <c r="I3191" i="1"/>
  <c r="H3191" i="1" s="1"/>
  <c r="I3192" i="1"/>
  <c r="H3192" i="1" s="1"/>
  <c r="I3193" i="1"/>
  <c r="H3193" i="1" s="1"/>
  <c r="I3194" i="1"/>
  <c r="H3194" i="1" s="1"/>
  <c r="I3195" i="1"/>
  <c r="H3195" i="1" s="1"/>
  <c r="I3196" i="1"/>
  <c r="H3196" i="1" s="1"/>
  <c r="I3197" i="1"/>
  <c r="H3197" i="1" s="1"/>
  <c r="I3198" i="1"/>
  <c r="H3198" i="1" s="1"/>
  <c r="I3199" i="1"/>
  <c r="H3199" i="1" s="1"/>
  <c r="I3200" i="1"/>
  <c r="H3200" i="1" s="1"/>
  <c r="I3201" i="1"/>
  <c r="H3201" i="1" s="1"/>
  <c r="I3202" i="1"/>
  <c r="H3202" i="1" s="1"/>
  <c r="I3203" i="1"/>
  <c r="H3203" i="1" s="1"/>
  <c r="I3204" i="1"/>
  <c r="H3204" i="1" s="1"/>
  <c r="I3205" i="1"/>
  <c r="H3205" i="1" s="1"/>
  <c r="I3206" i="1"/>
  <c r="H3206" i="1" s="1"/>
  <c r="I3207" i="1"/>
  <c r="H3207" i="1" s="1"/>
  <c r="I3208" i="1"/>
  <c r="H3208" i="1" s="1"/>
  <c r="I3209" i="1"/>
  <c r="H3209" i="1" s="1"/>
  <c r="I3210" i="1"/>
  <c r="H3210" i="1" s="1"/>
  <c r="I3211" i="1"/>
  <c r="H3211" i="1" s="1"/>
  <c r="I3212" i="1"/>
  <c r="H3212" i="1" s="1"/>
  <c r="I3213" i="1"/>
  <c r="H3213" i="1" s="1"/>
  <c r="I3214" i="1"/>
  <c r="H3214" i="1" s="1"/>
  <c r="I3215" i="1"/>
  <c r="H3215" i="1" s="1"/>
  <c r="I3216" i="1"/>
  <c r="H3216" i="1" s="1"/>
  <c r="I3217" i="1"/>
  <c r="H3217" i="1" s="1"/>
  <c r="I3218" i="1"/>
  <c r="H3218" i="1" s="1"/>
  <c r="I3219" i="1"/>
  <c r="H3219" i="1" s="1"/>
  <c r="I3220" i="1"/>
  <c r="H3220" i="1" s="1"/>
  <c r="I3221" i="1"/>
  <c r="H3221" i="1" s="1"/>
  <c r="I3222" i="1"/>
  <c r="H3222" i="1" s="1"/>
  <c r="I3223" i="1"/>
  <c r="H3223" i="1" s="1"/>
  <c r="I3224" i="1"/>
  <c r="H3224" i="1" s="1"/>
  <c r="I3225" i="1"/>
  <c r="H3225" i="1" s="1"/>
  <c r="I3226" i="1"/>
  <c r="H3226" i="1" s="1"/>
  <c r="I3227" i="1"/>
  <c r="H3227" i="1" s="1"/>
  <c r="I3228" i="1"/>
  <c r="H3228" i="1" s="1"/>
  <c r="I3229" i="1"/>
  <c r="H3229" i="1" s="1"/>
  <c r="I3230" i="1"/>
  <c r="H3230" i="1" s="1"/>
  <c r="I3231" i="1"/>
  <c r="H3231" i="1" s="1"/>
  <c r="I3232" i="1"/>
  <c r="H3232" i="1" s="1"/>
  <c r="I3233" i="1"/>
  <c r="H3233" i="1" s="1"/>
  <c r="I3234" i="1"/>
  <c r="H3234" i="1" s="1"/>
  <c r="I3235" i="1"/>
  <c r="H3235" i="1" s="1"/>
  <c r="I3236" i="1"/>
  <c r="H3236" i="1" s="1"/>
  <c r="I3237" i="1"/>
  <c r="H3237" i="1" s="1"/>
  <c r="I3238" i="1"/>
  <c r="H3238" i="1" s="1"/>
  <c r="I3239" i="1"/>
  <c r="H3239" i="1" s="1"/>
  <c r="I3240" i="1"/>
  <c r="H3240" i="1" s="1"/>
  <c r="I3241" i="1"/>
  <c r="H3241" i="1" s="1"/>
  <c r="I3242" i="1"/>
  <c r="H3242" i="1" s="1"/>
  <c r="I3243" i="1"/>
  <c r="H3243" i="1" s="1"/>
  <c r="I3244" i="1"/>
  <c r="H3244" i="1" s="1"/>
  <c r="I3245" i="1"/>
  <c r="H3245" i="1" s="1"/>
  <c r="I3246" i="1"/>
  <c r="H3246" i="1" s="1"/>
  <c r="I3247" i="1"/>
  <c r="H3247" i="1" s="1"/>
  <c r="I3248" i="1"/>
  <c r="H3248" i="1" s="1"/>
  <c r="I3249" i="1"/>
  <c r="H3249" i="1" s="1"/>
  <c r="I3250" i="1"/>
  <c r="H3250" i="1" s="1"/>
  <c r="I3251" i="1"/>
  <c r="H3251" i="1" s="1"/>
  <c r="I3252" i="1"/>
  <c r="H3252" i="1" s="1"/>
  <c r="I3253" i="1"/>
  <c r="H3253" i="1" s="1"/>
  <c r="I3254" i="1"/>
  <c r="H3254" i="1" s="1"/>
  <c r="I3255" i="1"/>
  <c r="H3255" i="1" s="1"/>
  <c r="I3256" i="1"/>
  <c r="H3256" i="1" s="1"/>
  <c r="I3257" i="1"/>
  <c r="H3257" i="1" s="1"/>
  <c r="I3258" i="1"/>
  <c r="H3258" i="1" s="1"/>
  <c r="I3259" i="1"/>
  <c r="H3259" i="1" s="1"/>
  <c r="I3260" i="1"/>
  <c r="H3260" i="1" s="1"/>
  <c r="I3261" i="1"/>
  <c r="H3261" i="1" s="1"/>
  <c r="I3262" i="1"/>
  <c r="H3262" i="1" s="1"/>
  <c r="I3263" i="1"/>
  <c r="H3263" i="1" s="1"/>
  <c r="I3264" i="1"/>
  <c r="H3264" i="1" s="1"/>
  <c r="I3265" i="1"/>
  <c r="H3265" i="1" s="1"/>
  <c r="I3266" i="1"/>
  <c r="H3266" i="1" s="1"/>
  <c r="I3267" i="1"/>
  <c r="H3267" i="1" s="1"/>
  <c r="I3268" i="1"/>
  <c r="H3268" i="1" s="1"/>
  <c r="I3269" i="1"/>
  <c r="H3269" i="1" s="1"/>
  <c r="I3270" i="1"/>
  <c r="H3270" i="1" s="1"/>
  <c r="I3271" i="1"/>
  <c r="H3271" i="1" s="1"/>
  <c r="I3272" i="1"/>
  <c r="H3272" i="1" s="1"/>
  <c r="I3273" i="1"/>
  <c r="H3273" i="1" s="1"/>
  <c r="I3274" i="1"/>
  <c r="H3274" i="1" s="1"/>
  <c r="I3275" i="1"/>
  <c r="H3275" i="1" s="1"/>
  <c r="I3276" i="1"/>
  <c r="H3276" i="1" s="1"/>
  <c r="I3277" i="1"/>
  <c r="H3277" i="1" s="1"/>
  <c r="I3278" i="1"/>
  <c r="H3278" i="1" s="1"/>
  <c r="I3279" i="1"/>
  <c r="H3279" i="1" s="1"/>
  <c r="I3280" i="1"/>
  <c r="H3280" i="1" s="1"/>
  <c r="I3281" i="1"/>
  <c r="H3281" i="1" s="1"/>
  <c r="I3282" i="1"/>
  <c r="H3282" i="1" s="1"/>
  <c r="I3283" i="1"/>
  <c r="H3283" i="1" s="1"/>
  <c r="I3284" i="1"/>
  <c r="H3284" i="1" s="1"/>
  <c r="I3285" i="1"/>
  <c r="H3285" i="1" s="1"/>
  <c r="I3286" i="1"/>
  <c r="H3286" i="1" s="1"/>
  <c r="I3287" i="1"/>
  <c r="H3287" i="1" s="1"/>
  <c r="I3288" i="1"/>
  <c r="H3288" i="1" s="1"/>
  <c r="I3289" i="1"/>
  <c r="H3289" i="1" s="1"/>
  <c r="I3290" i="1"/>
  <c r="H3290" i="1" s="1"/>
  <c r="I3291" i="1"/>
  <c r="H3291" i="1" s="1"/>
  <c r="I3292" i="1"/>
  <c r="H3292" i="1" s="1"/>
  <c r="I3293" i="1"/>
  <c r="H3293" i="1" s="1"/>
  <c r="I3294" i="1"/>
  <c r="H3294" i="1" s="1"/>
  <c r="I3295" i="1"/>
  <c r="H3295" i="1" s="1"/>
  <c r="I3296" i="1"/>
  <c r="H3296" i="1" s="1"/>
  <c r="I3297" i="1"/>
  <c r="H3297" i="1" s="1"/>
  <c r="I3298" i="1"/>
  <c r="H3298" i="1" s="1"/>
  <c r="I3299" i="1"/>
  <c r="H3299" i="1" s="1"/>
  <c r="I3300" i="1"/>
  <c r="H3300" i="1" s="1"/>
  <c r="I3301" i="1"/>
  <c r="H3301" i="1" s="1"/>
  <c r="I3302" i="1"/>
  <c r="H3302" i="1" s="1"/>
  <c r="I3303" i="1"/>
  <c r="H3303" i="1" s="1"/>
  <c r="I3304" i="1"/>
  <c r="H3304" i="1" s="1"/>
  <c r="I3305" i="1"/>
  <c r="H3305" i="1" s="1"/>
  <c r="I3306" i="1"/>
  <c r="H3306" i="1" s="1"/>
  <c r="I3307" i="1"/>
  <c r="H3307" i="1" s="1"/>
  <c r="I3308" i="1"/>
  <c r="H3308" i="1" s="1"/>
  <c r="I3309" i="1"/>
  <c r="H3309" i="1" s="1"/>
  <c r="I3310" i="1"/>
  <c r="H3310" i="1" s="1"/>
  <c r="I3311" i="1"/>
  <c r="H3311" i="1" s="1"/>
  <c r="I3312" i="1"/>
  <c r="H3312" i="1" s="1"/>
  <c r="I3313" i="1"/>
  <c r="H3313" i="1" s="1"/>
  <c r="I3314" i="1"/>
  <c r="H3314" i="1" s="1"/>
  <c r="I3315" i="1"/>
  <c r="H3315" i="1" s="1"/>
  <c r="I3316" i="1"/>
  <c r="H3316" i="1" s="1"/>
  <c r="I3317" i="1"/>
  <c r="H3317" i="1" s="1"/>
  <c r="I3318" i="1"/>
  <c r="H3318" i="1" s="1"/>
  <c r="I3319" i="1"/>
  <c r="H3319" i="1" s="1"/>
  <c r="I3320" i="1"/>
  <c r="H3320" i="1" s="1"/>
  <c r="I3321" i="1"/>
  <c r="H3321" i="1" s="1"/>
  <c r="I3322" i="1"/>
  <c r="H3322" i="1" s="1"/>
  <c r="I3323" i="1"/>
  <c r="H3323" i="1" s="1"/>
  <c r="I3324" i="1"/>
  <c r="H3324" i="1" s="1"/>
  <c r="I3325" i="1"/>
  <c r="H3325" i="1" s="1"/>
  <c r="I3326" i="1"/>
  <c r="H3326" i="1" s="1"/>
  <c r="I3327" i="1"/>
  <c r="H3327" i="1" s="1"/>
  <c r="I3328" i="1"/>
  <c r="H3328" i="1" s="1"/>
  <c r="I3329" i="1"/>
  <c r="H3329" i="1" s="1"/>
  <c r="I3330" i="1"/>
  <c r="H3330" i="1" s="1"/>
  <c r="I3331" i="1"/>
  <c r="H3331" i="1" s="1"/>
  <c r="I3332" i="1"/>
  <c r="H3332" i="1" s="1"/>
  <c r="I3333" i="1"/>
  <c r="H3333" i="1" s="1"/>
  <c r="I3334" i="1"/>
  <c r="H3334" i="1" s="1"/>
  <c r="I3335" i="1"/>
  <c r="H3335" i="1" s="1"/>
  <c r="I3336" i="1"/>
  <c r="H3336" i="1" s="1"/>
  <c r="I3337" i="1"/>
  <c r="H3337" i="1" s="1"/>
  <c r="I3338" i="1"/>
  <c r="H3338" i="1" s="1"/>
  <c r="I3339" i="1"/>
  <c r="H3339" i="1" s="1"/>
  <c r="I3340" i="1"/>
  <c r="H3340" i="1" s="1"/>
  <c r="I3341" i="1"/>
  <c r="H3341" i="1" s="1"/>
  <c r="I3342" i="1"/>
  <c r="H3342" i="1" s="1"/>
  <c r="I3343" i="1"/>
  <c r="H3343" i="1" s="1"/>
  <c r="I3344" i="1"/>
  <c r="H3344" i="1" s="1"/>
  <c r="I3345" i="1"/>
  <c r="H3345" i="1" s="1"/>
  <c r="I3346" i="1"/>
  <c r="H3346" i="1" s="1"/>
  <c r="I3347" i="1"/>
  <c r="H3347" i="1" s="1"/>
  <c r="I3348" i="1"/>
  <c r="H3348" i="1" s="1"/>
  <c r="I3349" i="1"/>
  <c r="H3349" i="1" s="1"/>
  <c r="I3350" i="1"/>
  <c r="H3350" i="1" s="1"/>
  <c r="I3351" i="1"/>
  <c r="H3351" i="1" s="1"/>
  <c r="I3352" i="1"/>
  <c r="H3352" i="1" s="1"/>
  <c r="I3353" i="1"/>
  <c r="H3353" i="1" s="1"/>
  <c r="I3354" i="1"/>
  <c r="H3354" i="1" s="1"/>
  <c r="I3355" i="1"/>
  <c r="H3355" i="1" s="1"/>
  <c r="I3356" i="1"/>
  <c r="H3356" i="1" s="1"/>
  <c r="I3357" i="1"/>
  <c r="H3357" i="1" s="1"/>
  <c r="I3358" i="1"/>
  <c r="H3358" i="1" s="1"/>
  <c r="I3359" i="1"/>
  <c r="H3359" i="1" s="1"/>
  <c r="I3360" i="1"/>
  <c r="H3360" i="1" s="1"/>
  <c r="I3361" i="1"/>
  <c r="H3361" i="1" s="1"/>
  <c r="I3362" i="1"/>
  <c r="H3362" i="1" s="1"/>
  <c r="I3363" i="1"/>
  <c r="H3363" i="1" s="1"/>
  <c r="I3364" i="1"/>
  <c r="H3364" i="1" s="1"/>
  <c r="I3365" i="1"/>
  <c r="H3365" i="1" s="1"/>
  <c r="I3366" i="1"/>
  <c r="H3366" i="1" s="1"/>
  <c r="I3367" i="1"/>
  <c r="H3367" i="1" s="1"/>
  <c r="I3368" i="1"/>
  <c r="H3368" i="1" s="1"/>
  <c r="I3369" i="1"/>
  <c r="H3369" i="1" s="1"/>
  <c r="I3370" i="1"/>
  <c r="H3370" i="1" s="1"/>
  <c r="I3371" i="1"/>
  <c r="H3371" i="1" s="1"/>
  <c r="I3372" i="1"/>
  <c r="H3372" i="1" s="1"/>
  <c r="I3373" i="1"/>
  <c r="H3373" i="1" s="1"/>
  <c r="I3374" i="1"/>
  <c r="H3374" i="1" s="1"/>
  <c r="I3375" i="1"/>
  <c r="H3375" i="1" s="1"/>
  <c r="I3376" i="1"/>
  <c r="H3376" i="1" s="1"/>
  <c r="I3377" i="1"/>
  <c r="H3377" i="1" s="1"/>
  <c r="I3378" i="1"/>
  <c r="H3378" i="1" s="1"/>
  <c r="I3379" i="1"/>
  <c r="H3379" i="1" s="1"/>
  <c r="I3380" i="1"/>
  <c r="H3380" i="1" s="1"/>
  <c r="I3381" i="1"/>
  <c r="H3381" i="1" s="1"/>
  <c r="I3382" i="1"/>
  <c r="H3382" i="1" s="1"/>
  <c r="I3383" i="1"/>
  <c r="H3383" i="1" s="1"/>
  <c r="I3384" i="1"/>
  <c r="H3384" i="1" s="1"/>
  <c r="I3385" i="1"/>
  <c r="H3385" i="1" s="1"/>
  <c r="I3386" i="1"/>
  <c r="H3386" i="1" s="1"/>
  <c r="I3387" i="1"/>
  <c r="H3387" i="1" s="1"/>
  <c r="I3388" i="1"/>
  <c r="H3388" i="1" s="1"/>
  <c r="I3389" i="1"/>
  <c r="H3389" i="1" s="1"/>
  <c r="I3390" i="1"/>
  <c r="H3390" i="1" s="1"/>
  <c r="I3391" i="1"/>
  <c r="H3391" i="1" s="1"/>
  <c r="I3392" i="1"/>
  <c r="H3392" i="1" s="1"/>
  <c r="I3393" i="1"/>
  <c r="H3393" i="1" s="1"/>
  <c r="I3394" i="1"/>
  <c r="H3394" i="1" s="1"/>
  <c r="I3395" i="1"/>
  <c r="H3395" i="1" s="1"/>
  <c r="I3396" i="1"/>
  <c r="H3396" i="1" s="1"/>
  <c r="I3397" i="1"/>
  <c r="H3397" i="1" s="1"/>
  <c r="I3398" i="1"/>
  <c r="H3398" i="1" s="1"/>
  <c r="I3399" i="1"/>
  <c r="H3399" i="1" s="1"/>
  <c r="I3400" i="1"/>
  <c r="H3400" i="1" s="1"/>
  <c r="I3401" i="1"/>
  <c r="H3401" i="1" s="1"/>
  <c r="I3402" i="1"/>
  <c r="H3402" i="1" s="1"/>
  <c r="I3403" i="1"/>
  <c r="H3403" i="1" s="1"/>
  <c r="I3404" i="1"/>
  <c r="H3404" i="1" s="1"/>
  <c r="I3405" i="1"/>
  <c r="H3405" i="1" s="1"/>
  <c r="I3406" i="1"/>
  <c r="H3406" i="1" s="1"/>
  <c r="I3407" i="1"/>
  <c r="H3407" i="1" s="1"/>
  <c r="I3408" i="1"/>
  <c r="H3408" i="1" s="1"/>
  <c r="I3409" i="1"/>
  <c r="H3409" i="1" s="1"/>
  <c r="I3410" i="1"/>
  <c r="H3410" i="1" s="1"/>
  <c r="I3411" i="1"/>
  <c r="H3411" i="1" s="1"/>
  <c r="I3412" i="1"/>
  <c r="H3412" i="1" s="1"/>
  <c r="I3413" i="1"/>
  <c r="H3413" i="1" s="1"/>
  <c r="I3414" i="1"/>
  <c r="H3414" i="1" s="1"/>
  <c r="I3415" i="1"/>
  <c r="H3415" i="1" s="1"/>
  <c r="I3416" i="1"/>
  <c r="H3416" i="1" s="1"/>
  <c r="I3417" i="1"/>
  <c r="H3417" i="1" s="1"/>
  <c r="I3418" i="1"/>
  <c r="H3418" i="1" s="1"/>
  <c r="I3419" i="1"/>
  <c r="H3419" i="1" s="1"/>
  <c r="I3420" i="1"/>
  <c r="H3420" i="1" s="1"/>
  <c r="I3421" i="1"/>
  <c r="H3421" i="1" s="1"/>
  <c r="I3422" i="1"/>
  <c r="H3422" i="1" s="1"/>
  <c r="I3423" i="1"/>
  <c r="H3423" i="1" s="1"/>
  <c r="I3424" i="1"/>
  <c r="H3424" i="1" s="1"/>
  <c r="I3425" i="1"/>
  <c r="H3425" i="1" s="1"/>
  <c r="I3426" i="1"/>
  <c r="H3426" i="1" s="1"/>
  <c r="I3427" i="1"/>
  <c r="H3427" i="1" s="1"/>
  <c r="I3428" i="1"/>
  <c r="H3428" i="1" s="1"/>
  <c r="I3429" i="1"/>
  <c r="H3429" i="1" s="1"/>
  <c r="I3430" i="1"/>
  <c r="H3430" i="1" s="1"/>
  <c r="I3431" i="1"/>
  <c r="H3431" i="1" s="1"/>
  <c r="I3432" i="1"/>
  <c r="H3432" i="1" s="1"/>
  <c r="I3433" i="1"/>
  <c r="H3433" i="1" s="1"/>
  <c r="I3434" i="1"/>
  <c r="H3434" i="1" s="1"/>
  <c r="I3435" i="1"/>
  <c r="H3435" i="1" s="1"/>
  <c r="I3436" i="1"/>
  <c r="H3436" i="1" s="1"/>
  <c r="I3437" i="1"/>
  <c r="H3437" i="1" s="1"/>
  <c r="I3438" i="1"/>
  <c r="H3438" i="1" s="1"/>
  <c r="I3439" i="1"/>
  <c r="H3439" i="1" s="1"/>
  <c r="I3440" i="1"/>
  <c r="H3440" i="1" s="1"/>
  <c r="I3441" i="1"/>
  <c r="H3441" i="1" s="1"/>
  <c r="I3442" i="1"/>
  <c r="H3442" i="1" s="1"/>
  <c r="I3443" i="1"/>
  <c r="H3443" i="1" s="1"/>
  <c r="I3444" i="1"/>
  <c r="H3444" i="1" s="1"/>
  <c r="I3445" i="1"/>
  <c r="H3445" i="1" s="1"/>
  <c r="I3446" i="1"/>
  <c r="H3446" i="1" s="1"/>
  <c r="I3447" i="1"/>
  <c r="H3447" i="1" s="1"/>
  <c r="I3448" i="1"/>
  <c r="H3448" i="1" s="1"/>
  <c r="I3449" i="1"/>
  <c r="H3449" i="1" s="1"/>
  <c r="I3450" i="1"/>
  <c r="H3450" i="1" s="1"/>
  <c r="I3451" i="1"/>
  <c r="H3451" i="1" s="1"/>
  <c r="I3452" i="1"/>
  <c r="H3452" i="1" s="1"/>
  <c r="I3453" i="1"/>
  <c r="H3453" i="1" s="1"/>
  <c r="I3454" i="1"/>
  <c r="H3454" i="1" s="1"/>
  <c r="I3455" i="1"/>
  <c r="H3455" i="1" s="1"/>
  <c r="I3456" i="1"/>
  <c r="H3456" i="1" s="1"/>
  <c r="I3457" i="1"/>
  <c r="H3457" i="1" s="1"/>
  <c r="I3458" i="1"/>
  <c r="H3458" i="1" s="1"/>
  <c r="I3459" i="1"/>
  <c r="H3459" i="1" s="1"/>
  <c r="I3460" i="1"/>
  <c r="H3460" i="1" s="1"/>
  <c r="I3461" i="1"/>
  <c r="H3461" i="1" s="1"/>
  <c r="I3462" i="1"/>
  <c r="H3462" i="1" s="1"/>
  <c r="I3463" i="1"/>
  <c r="H3463" i="1" s="1"/>
  <c r="I3464" i="1"/>
  <c r="H3464" i="1" s="1"/>
  <c r="I3465" i="1"/>
  <c r="H3465" i="1" s="1"/>
  <c r="I3466" i="1"/>
  <c r="H3466" i="1" s="1"/>
  <c r="I3467" i="1"/>
  <c r="H3467" i="1" s="1"/>
  <c r="I3468" i="1"/>
  <c r="H3468" i="1" s="1"/>
  <c r="I3469" i="1"/>
  <c r="H3469" i="1" s="1"/>
  <c r="I3470" i="1"/>
  <c r="H3470" i="1" s="1"/>
  <c r="I3471" i="1"/>
  <c r="H3471" i="1" s="1"/>
  <c r="I3472" i="1"/>
  <c r="H3472" i="1" s="1"/>
  <c r="I3473" i="1"/>
  <c r="H3473" i="1" s="1"/>
  <c r="I3474" i="1"/>
  <c r="H3474" i="1" s="1"/>
  <c r="I3475" i="1"/>
  <c r="H3475" i="1" s="1"/>
  <c r="I3476" i="1"/>
  <c r="H3476" i="1" s="1"/>
  <c r="I3477" i="1"/>
  <c r="H3477" i="1" s="1"/>
  <c r="I3478" i="1"/>
  <c r="H3478" i="1" s="1"/>
  <c r="I3479" i="1"/>
  <c r="H3479" i="1" s="1"/>
  <c r="I3480" i="1"/>
  <c r="H3480" i="1" s="1"/>
  <c r="I3481" i="1"/>
  <c r="H3481" i="1" s="1"/>
  <c r="I3482" i="1"/>
  <c r="H3482" i="1" s="1"/>
  <c r="I3483" i="1"/>
  <c r="H3483" i="1" s="1"/>
  <c r="I3484" i="1"/>
  <c r="H3484" i="1" s="1"/>
  <c r="I3485" i="1"/>
  <c r="H3485" i="1" s="1"/>
  <c r="I3486" i="1"/>
  <c r="H3486" i="1" s="1"/>
  <c r="I3487" i="1"/>
  <c r="H3487" i="1" s="1"/>
  <c r="I3488" i="1"/>
  <c r="H3488" i="1" s="1"/>
  <c r="I3489" i="1"/>
  <c r="H3489" i="1" s="1"/>
  <c r="I3490" i="1"/>
  <c r="H3490" i="1" s="1"/>
  <c r="I3491" i="1"/>
  <c r="H3491" i="1" s="1"/>
  <c r="I3492" i="1"/>
  <c r="H3492" i="1" s="1"/>
  <c r="I3493" i="1"/>
  <c r="H3493" i="1" s="1"/>
  <c r="I3494" i="1"/>
  <c r="H3494" i="1" s="1"/>
  <c r="I3495" i="1"/>
  <c r="H3495" i="1" s="1"/>
  <c r="I3496" i="1"/>
  <c r="H3496" i="1" s="1"/>
  <c r="I3497" i="1"/>
  <c r="H3497" i="1" s="1"/>
  <c r="I3498" i="1"/>
  <c r="H3498" i="1" s="1"/>
  <c r="I3499" i="1"/>
  <c r="H3499" i="1" s="1"/>
  <c r="I3500" i="1"/>
  <c r="H3500" i="1" s="1"/>
  <c r="I3501" i="1"/>
  <c r="H3501" i="1" s="1"/>
  <c r="I3502" i="1"/>
  <c r="H3502" i="1" s="1"/>
  <c r="I3503" i="1"/>
  <c r="H3503" i="1" s="1"/>
  <c r="I3504" i="1"/>
  <c r="H3504" i="1" s="1"/>
  <c r="I3505" i="1"/>
  <c r="H3505" i="1" s="1"/>
  <c r="I3506" i="1"/>
  <c r="H3506" i="1" s="1"/>
  <c r="I3507" i="1"/>
  <c r="H3507" i="1" s="1"/>
  <c r="I3508" i="1"/>
  <c r="H3508" i="1" s="1"/>
  <c r="I3509" i="1"/>
  <c r="H3509" i="1" s="1"/>
  <c r="I3510" i="1"/>
  <c r="H3510" i="1" s="1"/>
  <c r="I3511" i="1"/>
  <c r="H3511" i="1" s="1"/>
  <c r="I3512" i="1"/>
  <c r="H3512" i="1" s="1"/>
  <c r="I3513" i="1"/>
  <c r="H3513" i="1" s="1"/>
  <c r="I3514" i="1"/>
  <c r="H3514" i="1" s="1"/>
  <c r="I3515" i="1"/>
  <c r="H3515" i="1" s="1"/>
  <c r="I3516" i="1"/>
  <c r="H3516" i="1" s="1"/>
  <c r="I3517" i="1"/>
  <c r="H3517" i="1" s="1"/>
  <c r="I3518" i="1"/>
  <c r="H3518" i="1" s="1"/>
  <c r="I3519" i="1"/>
  <c r="H3519" i="1" s="1"/>
  <c r="I3520" i="1"/>
  <c r="H3520" i="1" s="1"/>
  <c r="I3521" i="1"/>
  <c r="H3521" i="1" s="1"/>
  <c r="I3522" i="1"/>
  <c r="H3522" i="1" s="1"/>
  <c r="I3523" i="1"/>
  <c r="H3523" i="1" s="1"/>
  <c r="I3524" i="1"/>
  <c r="H3524" i="1" s="1"/>
  <c r="I3525" i="1"/>
  <c r="H3525" i="1" s="1"/>
  <c r="I3526" i="1"/>
  <c r="H3526" i="1" s="1"/>
  <c r="I3527" i="1"/>
  <c r="H3527" i="1" s="1"/>
  <c r="I3528" i="1"/>
  <c r="H3528" i="1" s="1"/>
  <c r="I3529" i="1"/>
  <c r="H3529" i="1" s="1"/>
  <c r="I3530" i="1"/>
  <c r="H3530" i="1" s="1"/>
  <c r="I3531" i="1"/>
  <c r="H3531" i="1" s="1"/>
  <c r="I3532" i="1"/>
  <c r="H3532" i="1" s="1"/>
  <c r="I3533" i="1"/>
  <c r="H3533" i="1" s="1"/>
  <c r="I3534" i="1"/>
  <c r="H3534" i="1" s="1"/>
  <c r="I3535" i="1"/>
  <c r="H3535" i="1" s="1"/>
  <c r="I3536" i="1"/>
  <c r="H3536" i="1" s="1"/>
  <c r="I3537" i="1"/>
  <c r="H3537" i="1" s="1"/>
  <c r="I3538" i="1"/>
  <c r="H3538" i="1" s="1"/>
  <c r="I3539" i="1"/>
  <c r="H3539" i="1" s="1"/>
  <c r="I3540" i="1"/>
  <c r="H3540" i="1" s="1"/>
  <c r="I3541" i="1"/>
  <c r="H3541" i="1" s="1"/>
  <c r="I3542" i="1"/>
  <c r="H3542" i="1" s="1"/>
  <c r="I3543" i="1"/>
  <c r="H3543" i="1" s="1"/>
  <c r="I3544" i="1"/>
  <c r="H3544" i="1" s="1"/>
  <c r="I3545" i="1"/>
  <c r="H3545" i="1" s="1"/>
  <c r="I3546" i="1"/>
  <c r="H3546" i="1" s="1"/>
  <c r="I3547" i="1"/>
  <c r="H3547" i="1" s="1"/>
  <c r="I3548" i="1"/>
  <c r="H3548" i="1" s="1"/>
  <c r="I3549" i="1"/>
  <c r="H3549" i="1" s="1"/>
  <c r="I3550" i="1"/>
  <c r="H3550" i="1" s="1"/>
  <c r="I3551" i="1"/>
  <c r="H3551" i="1" s="1"/>
  <c r="I3552" i="1"/>
  <c r="H3552" i="1" s="1"/>
  <c r="I3553" i="1"/>
  <c r="H3553" i="1" s="1"/>
  <c r="I3554" i="1"/>
  <c r="H3554" i="1" s="1"/>
  <c r="I3555" i="1"/>
  <c r="H3555" i="1" s="1"/>
  <c r="I3556" i="1"/>
  <c r="H3556" i="1" s="1"/>
  <c r="I3557" i="1"/>
  <c r="H3557" i="1" s="1"/>
  <c r="I3558" i="1"/>
  <c r="H3558" i="1" s="1"/>
  <c r="I3559" i="1"/>
  <c r="H3559" i="1" s="1"/>
  <c r="I3560" i="1"/>
  <c r="H3560" i="1" s="1"/>
  <c r="I3561" i="1"/>
  <c r="H3561" i="1" s="1"/>
  <c r="I3562" i="1"/>
  <c r="H3562" i="1" s="1"/>
  <c r="I3563" i="1"/>
  <c r="H3563" i="1" s="1"/>
  <c r="I3564" i="1"/>
  <c r="H3564" i="1" s="1"/>
  <c r="I3565" i="1"/>
  <c r="H3565" i="1" s="1"/>
  <c r="I3566" i="1"/>
  <c r="H3566" i="1" s="1"/>
  <c r="I3567" i="1"/>
  <c r="H3567" i="1" s="1"/>
  <c r="I3568" i="1"/>
  <c r="H3568" i="1" s="1"/>
  <c r="I3569" i="1"/>
  <c r="H3569" i="1" s="1"/>
  <c r="I3570" i="1"/>
  <c r="H3570" i="1" s="1"/>
  <c r="I3571" i="1"/>
  <c r="H3571" i="1" s="1"/>
  <c r="I3572" i="1"/>
  <c r="H3572" i="1" s="1"/>
  <c r="I3573" i="1"/>
  <c r="H3573" i="1" s="1"/>
  <c r="I3574" i="1"/>
  <c r="H3574" i="1" s="1"/>
  <c r="I3575" i="1"/>
  <c r="H3575" i="1" s="1"/>
  <c r="I3576" i="1"/>
  <c r="H3576" i="1" s="1"/>
  <c r="I3577" i="1"/>
  <c r="H3577" i="1" s="1"/>
  <c r="I3578" i="1"/>
  <c r="H3578" i="1" s="1"/>
  <c r="I3579" i="1"/>
  <c r="H3579" i="1" s="1"/>
  <c r="I3580" i="1"/>
  <c r="H3580" i="1" s="1"/>
  <c r="I3581" i="1"/>
  <c r="H3581" i="1" s="1"/>
  <c r="I3582" i="1"/>
  <c r="H3582" i="1" s="1"/>
  <c r="I3583" i="1"/>
  <c r="H3583" i="1" s="1"/>
  <c r="I3584" i="1"/>
  <c r="H3584" i="1" s="1"/>
  <c r="I3585" i="1"/>
  <c r="H3585" i="1" s="1"/>
  <c r="I3586" i="1"/>
  <c r="H3586" i="1" s="1"/>
  <c r="I3587" i="1"/>
  <c r="H3587" i="1" s="1"/>
  <c r="I3588" i="1"/>
  <c r="H3588" i="1" s="1"/>
  <c r="I3589" i="1"/>
  <c r="H3589" i="1" s="1"/>
  <c r="I3590" i="1"/>
  <c r="H3590" i="1" s="1"/>
  <c r="I3591" i="1"/>
  <c r="H3591" i="1" s="1"/>
  <c r="I3592" i="1"/>
  <c r="H3592" i="1" s="1"/>
  <c r="I3593" i="1"/>
  <c r="H3593" i="1" s="1"/>
  <c r="I3594" i="1"/>
  <c r="H3594" i="1" s="1"/>
  <c r="I3595" i="1"/>
  <c r="H3595" i="1" s="1"/>
  <c r="I3596" i="1"/>
  <c r="H3596" i="1" s="1"/>
  <c r="I3597" i="1"/>
  <c r="H3597" i="1" s="1"/>
  <c r="I3598" i="1"/>
  <c r="H3598" i="1" s="1"/>
  <c r="I3599" i="1"/>
  <c r="H3599" i="1" s="1"/>
  <c r="I3600" i="1"/>
  <c r="H3600" i="1" s="1"/>
  <c r="I3601" i="1"/>
  <c r="H3601" i="1" s="1"/>
  <c r="I3602" i="1"/>
  <c r="H3602" i="1" s="1"/>
  <c r="I3603" i="1"/>
  <c r="H3603" i="1" s="1"/>
  <c r="I3604" i="1"/>
  <c r="H3604" i="1" s="1"/>
  <c r="I3605" i="1"/>
  <c r="H3605" i="1" s="1"/>
  <c r="I3606" i="1"/>
  <c r="H3606" i="1" s="1"/>
  <c r="I3607" i="1"/>
  <c r="H3607" i="1" s="1"/>
  <c r="I3608" i="1"/>
  <c r="H3608" i="1" s="1"/>
  <c r="I3609" i="1"/>
  <c r="H3609" i="1" s="1"/>
  <c r="I3610" i="1"/>
  <c r="H3610" i="1" s="1"/>
  <c r="I3611" i="1"/>
  <c r="H3611" i="1" s="1"/>
  <c r="I3612" i="1"/>
  <c r="H3612" i="1" s="1"/>
  <c r="I3613" i="1"/>
  <c r="H3613" i="1" s="1"/>
  <c r="I3614" i="1"/>
  <c r="H3614" i="1" s="1"/>
  <c r="I3615" i="1"/>
  <c r="H3615" i="1" s="1"/>
  <c r="I3616" i="1"/>
  <c r="H3616" i="1" s="1"/>
  <c r="I3617" i="1"/>
  <c r="H3617" i="1" s="1"/>
  <c r="I3618" i="1"/>
  <c r="H3618" i="1" s="1"/>
  <c r="I3619" i="1"/>
  <c r="H3619" i="1" s="1"/>
  <c r="I3620" i="1"/>
  <c r="H3620" i="1" s="1"/>
  <c r="I3621" i="1"/>
  <c r="H3621" i="1" s="1"/>
  <c r="I3622" i="1"/>
  <c r="H3622" i="1" s="1"/>
  <c r="I3623" i="1"/>
  <c r="H3623" i="1" s="1"/>
  <c r="I3624" i="1"/>
  <c r="H3624" i="1" s="1"/>
  <c r="I3625" i="1"/>
  <c r="H3625" i="1" s="1"/>
  <c r="I3626" i="1"/>
  <c r="H3626" i="1" s="1"/>
  <c r="I3627" i="1"/>
  <c r="H3627" i="1" s="1"/>
  <c r="I3628" i="1"/>
  <c r="H3628" i="1" s="1"/>
  <c r="I3629" i="1"/>
  <c r="H3629" i="1" s="1"/>
  <c r="I3630" i="1"/>
  <c r="H3630" i="1" s="1"/>
  <c r="I3631" i="1"/>
  <c r="H3631" i="1" s="1"/>
  <c r="I3632" i="1"/>
  <c r="H3632" i="1" s="1"/>
  <c r="I3633" i="1"/>
  <c r="H3633" i="1" s="1"/>
  <c r="I3634" i="1"/>
  <c r="H3634" i="1" s="1"/>
  <c r="I3635" i="1"/>
  <c r="H3635" i="1" s="1"/>
  <c r="I3636" i="1"/>
  <c r="H3636" i="1" s="1"/>
  <c r="I3637" i="1"/>
  <c r="H3637" i="1" s="1"/>
  <c r="I3638" i="1"/>
  <c r="H3638" i="1" s="1"/>
  <c r="I3639" i="1"/>
  <c r="H3639" i="1" s="1"/>
  <c r="I3640" i="1"/>
  <c r="H3640" i="1" s="1"/>
  <c r="I3641" i="1"/>
  <c r="H3641" i="1" s="1"/>
  <c r="I3642" i="1"/>
  <c r="H3642" i="1" s="1"/>
  <c r="I3643" i="1"/>
  <c r="H3643" i="1" s="1"/>
  <c r="I3644" i="1"/>
  <c r="H3644" i="1" s="1"/>
  <c r="I3645" i="1"/>
  <c r="H3645" i="1" s="1"/>
  <c r="I3646" i="1"/>
  <c r="H3646" i="1" s="1"/>
  <c r="I3647" i="1"/>
  <c r="H3647" i="1" s="1"/>
  <c r="I3648" i="1"/>
  <c r="H3648" i="1" s="1"/>
  <c r="I3649" i="1"/>
  <c r="H3649" i="1" s="1"/>
  <c r="I3650" i="1"/>
  <c r="H3650" i="1" s="1"/>
  <c r="I3651" i="1"/>
  <c r="H3651" i="1" s="1"/>
  <c r="I3652" i="1"/>
  <c r="H3652" i="1" s="1"/>
  <c r="I3653" i="1"/>
  <c r="H3653" i="1" s="1"/>
  <c r="I3654" i="1"/>
  <c r="H3654" i="1" s="1"/>
  <c r="I3655" i="1"/>
  <c r="H3655" i="1" s="1"/>
  <c r="I3656" i="1"/>
  <c r="H3656" i="1" s="1"/>
  <c r="I3657" i="1"/>
  <c r="H3657" i="1" s="1"/>
  <c r="I3658" i="1"/>
  <c r="H3658" i="1" s="1"/>
  <c r="I3659" i="1"/>
  <c r="H3659" i="1" s="1"/>
  <c r="I3660" i="1"/>
  <c r="H3660" i="1" s="1"/>
  <c r="I3661" i="1"/>
  <c r="H3661" i="1" s="1"/>
  <c r="I3662" i="1"/>
  <c r="H3662" i="1" s="1"/>
  <c r="I3663" i="1"/>
  <c r="H3663" i="1" s="1"/>
  <c r="I3664" i="1"/>
  <c r="H3664" i="1" s="1"/>
  <c r="I3665" i="1"/>
  <c r="H3665" i="1" s="1"/>
  <c r="I3666" i="1"/>
  <c r="H3666" i="1" s="1"/>
  <c r="I3667" i="1"/>
  <c r="H3667" i="1" s="1"/>
  <c r="I3668" i="1"/>
  <c r="H3668" i="1" s="1"/>
  <c r="I3669" i="1"/>
  <c r="H3669" i="1" s="1"/>
  <c r="I3670" i="1"/>
  <c r="H3670" i="1" s="1"/>
  <c r="I3671" i="1"/>
  <c r="H3671" i="1" s="1"/>
  <c r="I3672" i="1"/>
  <c r="H3672" i="1" s="1"/>
  <c r="I3673" i="1"/>
  <c r="H3673" i="1" s="1"/>
  <c r="I3674" i="1"/>
  <c r="H3674" i="1" s="1"/>
  <c r="I3675" i="1"/>
  <c r="H3675" i="1" s="1"/>
  <c r="I3676" i="1"/>
  <c r="H3676" i="1" s="1"/>
  <c r="I3677" i="1"/>
  <c r="H3677" i="1" s="1"/>
  <c r="I3678" i="1"/>
  <c r="H3678" i="1" s="1"/>
  <c r="I3679" i="1"/>
  <c r="H3679" i="1" s="1"/>
  <c r="I3680" i="1"/>
  <c r="H3680" i="1" s="1"/>
  <c r="I3681" i="1"/>
  <c r="H3681" i="1" s="1"/>
  <c r="I3682" i="1"/>
  <c r="H3682" i="1" s="1"/>
  <c r="I3683" i="1"/>
  <c r="H3683" i="1" s="1"/>
  <c r="I3684" i="1"/>
  <c r="H3684" i="1" s="1"/>
  <c r="I3685" i="1"/>
  <c r="H3685" i="1" s="1"/>
  <c r="I3686" i="1"/>
  <c r="H3686" i="1" s="1"/>
  <c r="I3687" i="1"/>
  <c r="H3687" i="1" s="1"/>
  <c r="I3688" i="1"/>
  <c r="H3688" i="1" s="1"/>
  <c r="I3689" i="1"/>
  <c r="H3689" i="1" s="1"/>
  <c r="I3690" i="1"/>
  <c r="H3690" i="1" s="1"/>
  <c r="I3691" i="1"/>
  <c r="H3691" i="1" s="1"/>
  <c r="I3692" i="1"/>
  <c r="H3692" i="1" s="1"/>
  <c r="I3693" i="1"/>
  <c r="H3693" i="1" s="1"/>
  <c r="I3694" i="1"/>
  <c r="H3694" i="1" s="1"/>
  <c r="I3695" i="1"/>
  <c r="H3695" i="1" s="1"/>
  <c r="I3696" i="1"/>
  <c r="H3696" i="1" s="1"/>
  <c r="I3697" i="1"/>
  <c r="H3697" i="1" s="1"/>
  <c r="I3698" i="1"/>
  <c r="H3698" i="1" s="1"/>
  <c r="I3699" i="1"/>
  <c r="H3699" i="1" s="1"/>
  <c r="I3700" i="1"/>
  <c r="H3700" i="1" s="1"/>
  <c r="I3701" i="1"/>
  <c r="H3701" i="1" s="1"/>
  <c r="I3702" i="1"/>
  <c r="H3702" i="1" s="1"/>
  <c r="I3703" i="1"/>
  <c r="H3703" i="1" s="1"/>
  <c r="I3704" i="1"/>
  <c r="H3704" i="1" s="1"/>
  <c r="I3705" i="1"/>
  <c r="H3705" i="1" s="1"/>
  <c r="I3706" i="1"/>
  <c r="H3706" i="1" s="1"/>
  <c r="I3707" i="1"/>
  <c r="H3707" i="1" s="1"/>
  <c r="I3708" i="1"/>
  <c r="H3708" i="1" s="1"/>
  <c r="I3709" i="1"/>
  <c r="H3709" i="1" s="1"/>
  <c r="I3710" i="1"/>
  <c r="H3710" i="1" s="1"/>
  <c r="I3711" i="1"/>
  <c r="H3711" i="1" s="1"/>
  <c r="I3712" i="1"/>
  <c r="H3712" i="1" s="1"/>
  <c r="I3713" i="1"/>
  <c r="H3713" i="1" s="1"/>
  <c r="I3714" i="1"/>
  <c r="H3714" i="1" s="1"/>
  <c r="I3715" i="1"/>
  <c r="H3715" i="1" s="1"/>
  <c r="I3716" i="1"/>
  <c r="H3716" i="1" s="1"/>
  <c r="I3717" i="1"/>
  <c r="H3717" i="1" s="1"/>
  <c r="I3718" i="1"/>
  <c r="H3718" i="1" s="1"/>
  <c r="I3719" i="1"/>
  <c r="H3719" i="1" s="1"/>
  <c r="I3720" i="1"/>
  <c r="H3720" i="1" s="1"/>
  <c r="I3721" i="1"/>
  <c r="H3721" i="1" s="1"/>
  <c r="I3722" i="1"/>
  <c r="H3722" i="1" s="1"/>
  <c r="I3723" i="1"/>
  <c r="H3723" i="1" s="1"/>
  <c r="I3724" i="1"/>
  <c r="H3724" i="1" s="1"/>
  <c r="I3725" i="1"/>
  <c r="H3725" i="1" s="1"/>
  <c r="I3726" i="1"/>
  <c r="H3726" i="1" s="1"/>
  <c r="I3727" i="1"/>
  <c r="H3727" i="1" s="1"/>
  <c r="I3728" i="1"/>
  <c r="H3728" i="1" s="1"/>
  <c r="I3729" i="1"/>
  <c r="H3729" i="1" s="1"/>
  <c r="I3730" i="1"/>
  <c r="H3730" i="1" s="1"/>
  <c r="I3731" i="1"/>
  <c r="H3731" i="1" s="1"/>
  <c r="I3732" i="1"/>
  <c r="H3732" i="1" s="1"/>
  <c r="I3733" i="1"/>
  <c r="H3733" i="1" s="1"/>
  <c r="I3734" i="1"/>
  <c r="H3734" i="1" s="1"/>
  <c r="I3735" i="1"/>
  <c r="H3735" i="1" s="1"/>
  <c r="I3736" i="1"/>
  <c r="H3736" i="1" s="1"/>
  <c r="I3737" i="1"/>
  <c r="H3737" i="1" s="1"/>
  <c r="I3738" i="1"/>
  <c r="H3738" i="1" s="1"/>
  <c r="I3739" i="1"/>
  <c r="H3739" i="1" s="1"/>
  <c r="I3740" i="1"/>
  <c r="H3740" i="1" s="1"/>
  <c r="I3741" i="1"/>
  <c r="H3741" i="1" s="1"/>
  <c r="I3742" i="1"/>
  <c r="H3742" i="1" s="1"/>
  <c r="I3743" i="1"/>
  <c r="H3743" i="1" s="1"/>
  <c r="I3744" i="1"/>
  <c r="H3744" i="1" s="1"/>
  <c r="I3745" i="1"/>
  <c r="H3745" i="1" s="1"/>
  <c r="I3746" i="1"/>
  <c r="H3746" i="1" s="1"/>
  <c r="I3747" i="1"/>
  <c r="H3747" i="1" s="1"/>
  <c r="I3748" i="1"/>
  <c r="H3748" i="1" s="1"/>
  <c r="I3749" i="1"/>
  <c r="H3749" i="1" s="1"/>
  <c r="I3750" i="1"/>
  <c r="H3750" i="1" s="1"/>
  <c r="I3751" i="1"/>
  <c r="H3751" i="1" s="1"/>
  <c r="I3752" i="1"/>
  <c r="H3752" i="1" s="1"/>
  <c r="I3753" i="1"/>
  <c r="H3753" i="1" s="1"/>
  <c r="I3754" i="1"/>
  <c r="H3754" i="1" s="1"/>
  <c r="I3755" i="1"/>
  <c r="H3755" i="1" s="1"/>
  <c r="I3756" i="1"/>
  <c r="H3756" i="1" s="1"/>
  <c r="I3757" i="1"/>
  <c r="H3757" i="1" s="1"/>
  <c r="I3758" i="1"/>
  <c r="H3758" i="1" s="1"/>
  <c r="I3759" i="1"/>
  <c r="H3759" i="1" s="1"/>
  <c r="I3760" i="1"/>
  <c r="H3760" i="1" s="1"/>
  <c r="I3761" i="1"/>
  <c r="H3761" i="1" s="1"/>
  <c r="I3762" i="1"/>
  <c r="H3762" i="1" s="1"/>
  <c r="I3763" i="1"/>
  <c r="H3763" i="1" s="1"/>
  <c r="I3764" i="1"/>
  <c r="H3764" i="1" s="1"/>
  <c r="I3765" i="1"/>
  <c r="H3765" i="1" s="1"/>
  <c r="I3766" i="1"/>
  <c r="H3766" i="1" s="1"/>
  <c r="I3767" i="1"/>
  <c r="H3767" i="1" s="1"/>
  <c r="I3768" i="1"/>
  <c r="H3768" i="1" s="1"/>
  <c r="I3769" i="1"/>
  <c r="H3769" i="1" s="1"/>
  <c r="I3770" i="1"/>
  <c r="H3770" i="1" s="1"/>
  <c r="I3771" i="1"/>
  <c r="H3771" i="1" s="1"/>
  <c r="I3772" i="1"/>
  <c r="H3772" i="1" s="1"/>
  <c r="I3773" i="1"/>
  <c r="H3773" i="1" s="1"/>
  <c r="I3774" i="1"/>
  <c r="H3774" i="1" s="1"/>
  <c r="I3775" i="1"/>
  <c r="H3775" i="1" s="1"/>
  <c r="I3776" i="1"/>
  <c r="H3776" i="1" s="1"/>
  <c r="I3777" i="1"/>
  <c r="H3777" i="1" s="1"/>
  <c r="I3778" i="1"/>
  <c r="H3778" i="1" s="1"/>
  <c r="I3779" i="1"/>
  <c r="H3779" i="1" s="1"/>
  <c r="I3780" i="1"/>
  <c r="H3780" i="1" s="1"/>
  <c r="I3781" i="1"/>
  <c r="H3781" i="1" s="1"/>
  <c r="I3782" i="1"/>
  <c r="H3782" i="1" s="1"/>
  <c r="I3783" i="1"/>
  <c r="H3783" i="1" s="1"/>
  <c r="I3784" i="1"/>
  <c r="H3784" i="1" s="1"/>
  <c r="I3785" i="1"/>
  <c r="H3785" i="1" s="1"/>
  <c r="I3786" i="1"/>
  <c r="H3786" i="1" s="1"/>
  <c r="I3787" i="1"/>
  <c r="H3787" i="1" s="1"/>
  <c r="I3788" i="1"/>
  <c r="H3788" i="1" s="1"/>
  <c r="I3789" i="1"/>
  <c r="H3789" i="1" s="1"/>
  <c r="I3790" i="1"/>
  <c r="H3790" i="1" s="1"/>
  <c r="I3791" i="1"/>
  <c r="H3791" i="1" s="1"/>
  <c r="I3792" i="1"/>
  <c r="H3792" i="1" s="1"/>
  <c r="I3793" i="1"/>
  <c r="H3793" i="1" s="1"/>
  <c r="I3794" i="1"/>
  <c r="H3794" i="1" s="1"/>
  <c r="I3795" i="1"/>
  <c r="H3795" i="1" s="1"/>
  <c r="I3796" i="1"/>
  <c r="H3796" i="1" s="1"/>
  <c r="I3797" i="1"/>
  <c r="H3797" i="1" s="1"/>
  <c r="I3798" i="1"/>
  <c r="H3798" i="1" s="1"/>
  <c r="I3799" i="1"/>
  <c r="H3799" i="1" s="1"/>
  <c r="I3800" i="1"/>
  <c r="H3800" i="1" s="1"/>
  <c r="I3801" i="1"/>
  <c r="H3801" i="1" s="1"/>
  <c r="I3802" i="1"/>
  <c r="H3802" i="1" s="1"/>
  <c r="I3803" i="1"/>
  <c r="H3803" i="1" s="1"/>
  <c r="I3804" i="1"/>
  <c r="H3804" i="1" s="1"/>
  <c r="I3805" i="1"/>
  <c r="H3805" i="1" s="1"/>
  <c r="I3806" i="1"/>
  <c r="H3806" i="1" s="1"/>
  <c r="I3807" i="1"/>
  <c r="H3807" i="1" s="1"/>
  <c r="I3808" i="1"/>
  <c r="H3808" i="1" s="1"/>
  <c r="I3809" i="1"/>
  <c r="H3809" i="1" s="1"/>
  <c r="I3810" i="1"/>
  <c r="H3810" i="1" s="1"/>
  <c r="I3811" i="1"/>
  <c r="H3811" i="1" s="1"/>
  <c r="I3812" i="1"/>
  <c r="H3812" i="1" s="1"/>
  <c r="I3813" i="1"/>
  <c r="H3813" i="1" s="1"/>
  <c r="I3814" i="1"/>
  <c r="H3814" i="1" s="1"/>
  <c r="I3815" i="1"/>
  <c r="H3815" i="1" s="1"/>
  <c r="I3816" i="1"/>
  <c r="H3816" i="1" s="1"/>
  <c r="I3817" i="1"/>
  <c r="H3817" i="1" s="1"/>
  <c r="I3818" i="1"/>
  <c r="H3818" i="1" s="1"/>
  <c r="I3819" i="1"/>
  <c r="H3819" i="1" s="1"/>
  <c r="I3820" i="1"/>
  <c r="H3820" i="1" s="1"/>
  <c r="I3821" i="1"/>
  <c r="H3821" i="1" s="1"/>
  <c r="I3822" i="1"/>
  <c r="H3822" i="1" s="1"/>
  <c r="I3823" i="1"/>
  <c r="H3823" i="1" s="1"/>
  <c r="I3824" i="1"/>
  <c r="H3824" i="1" s="1"/>
  <c r="I3825" i="1"/>
  <c r="H3825" i="1" s="1"/>
  <c r="I3826" i="1"/>
  <c r="H3826" i="1" s="1"/>
  <c r="I3827" i="1"/>
  <c r="H3827" i="1" s="1"/>
  <c r="I3828" i="1"/>
  <c r="H3828" i="1" s="1"/>
  <c r="I3829" i="1"/>
  <c r="H3829" i="1" s="1"/>
  <c r="I3830" i="1"/>
  <c r="H3830" i="1" s="1"/>
  <c r="I3831" i="1"/>
  <c r="H3831" i="1" s="1"/>
  <c r="I3832" i="1"/>
  <c r="H3832" i="1" s="1"/>
  <c r="I3833" i="1"/>
  <c r="H3833" i="1" s="1"/>
  <c r="I3834" i="1"/>
  <c r="H3834" i="1" s="1"/>
  <c r="I3835" i="1"/>
  <c r="H3835" i="1" s="1"/>
  <c r="I3836" i="1"/>
  <c r="H3836" i="1" s="1"/>
  <c r="I3837" i="1"/>
  <c r="H3837" i="1" s="1"/>
  <c r="I3838" i="1"/>
  <c r="H3838" i="1" s="1"/>
  <c r="I3839" i="1"/>
  <c r="H3839" i="1" s="1"/>
  <c r="I3840" i="1"/>
  <c r="H3840" i="1" s="1"/>
  <c r="I3841" i="1"/>
  <c r="H3841" i="1" s="1"/>
  <c r="I3842" i="1"/>
  <c r="H3842" i="1" s="1"/>
  <c r="I3843" i="1"/>
  <c r="H3843" i="1" s="1"/>
  <c r="I3844" i="1"/>
  <c r="H3844" i="1" s="1"/>
  <c r="I3845" i="1"/>
  <c r="H3845" i="1" s="1"/>
  <c r="I3846" i="1"/>
  <c r="H3846" i="1" s="1"/>
  <c r="I3847" i="1"/>
  <c r="H3847" i="1" s="1"/>
  <c r="I3848" i="1"/>
  <c r="H3848" i="1" s="1"/>
  <c r="I3849" i="1"/>
  <c r="H3849" i="1" s="1"/>
  <c r="I3850" i="1"/>
  <c r="H3850" i="1" s="1"/>
  <c r="I3851" i="1"/>
  <c r="H3851" i="1" s="1"/>
  <c r="I3852" i="1"/>
  <c r="H3852" i="1" s="1"/>
  <c r="I3853" i="1"/>
  <c r="H3853" i="1" s="1"/>
  <c r="I3854" i="1"/>
  <c r="H3854" i="1" s="1"/>
  <c r="I3855" i="1"/>
  <c r="H3855" i="1" s="1"/>
  <c r="I3856" i="1"/>
  <c r="H3856" i="1" s="1"/>
  <c r="I3857" i="1"/>
  <c r="H3857" i="1" s="1"/>
  <c r="I3858" i="1"/>
  <c r="H3858" i="1" s="1"/>
  <c r="I3859" i="1"/>
  <c r="H3859" i="1" s="1"/>
  <c r="I3860" i="1"/>
  <c r="H3860" i="1" s="1"/>
  <c r="I3861" i="1"/>
  <c r="H3861" i="1" s="1"/>
  <c r="I3862" i="1"/>
  <c r="H3862" i="1" s="1"/>
  <c r="I3863" i="1"/>
  <c r="H3863" i="1" s="1"/>
  <c r="I3864" i="1"/>
  <c r="H3864" i="1" s="1"/>
  <c r="I3865" i="1"/>
  <c r="H3865" i="1" s="1"/>
  <c r="I3866" i="1"/>
  <c r="H3866" i="1" s="1"/>
  <c r="I3867" i="1"/>
  <c r="H3867" i="1" s="1"/>
  <c r="I3868" i="1"/>
  <c r="H3868" i="1" s="1"/>
  <c r="I3869" i="1"/>
  <c r="H3869" i="1" s="1"/>
  <c r="I3870" i="1"/>
  <c r="H3870" i="1" s="1"/>
  <c r="I3871" i="1"/>
  <c r="H3871" i="1" s="1"/>
  <c r="I3872" i="1"/>
  <c r="H3872" i="1" s="1"/>
  <c r="I3873" i="1"/>
  <c r="H3873" i="1" s="1"/>
  <c r="I3874" i="1"/>
  <c r="H3874" i="1" s="1"/>
  <c r="I3875" i="1"/>
  <c r="H3875" i="1" s="1"/>
  <c r="I3876" i="1"/>
  <c r="H3876" i="1" s="1"/>
  <c r="I3877" i="1"/>
  <c r="H3877" i="1" s="1"/>
  <c r="I3878" i="1"/>
  <c r="H3878" i="1" s="1"/>
  <c r="I3879" i="1"/>
  <c r="H3879" i="1" s="1"/>
  <c r="I3880" i="1"/>
  <c r="H3880" i="1" s="1"/>
  <c r="I3881" i="1"/>
  <c r="H3881" i="1" s="1"/>
  <c r="I3882" i="1"/>
  <c r="H3882" i="1" s="1"/>
  <c r="I3883" i="1"/>
  <c r="H3883" i="1" s="1"/>
  <c r="I3884" i="1"/>
  <c r="H3884" i="1" s="1"/>
  <c r="I3885" i="1"/>
  <c r="H3885" i="1" s="1"/>
  <c r="I3886" i="1"/>
  <c r="H3886" i="1" s="1"/>
  <c r="I3887" i="1"/>
  <c r="H3887" i="1" s="1"/>
  <c r="I3888" i="1"/>
  <c r="H3888" i="1" s="1"/>
  <c r="I3889" i="1"/>
  <c r="H3889" i="1" s="1"/>
  <c r="I3890" i="1"/>
  <c r="H3890" i="1" s="1"/>
  <c r="I3891" i="1"/>
  <c r="H3891" i="1" s="1"/>
  <c r="I3892" i="1"/>
  <c r="H3892" i="1" s="1"/>
  <c r="I3893" i="1"/>
  <c r="H3893" i="1" s="1"/>
  <c r="I3894" i="1"/>
  <c r="H3894" i="1" s="1"/>
  <c r="I3895" i="1"/>
  <c r="H3895" i="1" s="1"/>
  <c r="I3896" i="1"/>
  <c r="H3896" i="1" s="1"/>
  <c r="I3897" i="1"/>
  <c r="H3897" i="1" s="1"/>
  <c r="I3898" i="1"/>
  <c r="H3898" i="1" s="1"/>
  <c r="I3899" i="1"/>
  <c r="H3899" i="1" s="1"/>
  <c r="I3900" i="1"/>
  <c r="H3900" i="1" s="1"/>
  <c r="I3901" i="1"/>
  <c r="H3901" i="1" s="1"/>
  <c r="I3902" i="1"/>
  <c r="H3902" i="1" s="1"/>
  <c r="I3903" i="1"/>
  <c r="H3903" i="1" s="1"/>
  <c r="I3904" i="1"/>
  <c r="H3904" i="1" s="1"/>
  <c r="I3905" i="1"/>
  <c r="H3905" i="1" s="1"/>
  <c r="I3906" i="1"/>
  <c r="H3906" i="1" s="1"/>
  <c r="I3907" i="1"/>
  <c r="H3907" i="1" s="1"/>
  <c r="I3908" i="1"/>
  <c r="H3908" i="1" s="1"/>
  <c r="I3909" i="1"/>
  <c r="H3909" i="1" s="1"/>
  <c r="I3910" i="1"/>
  <c r="H3910" i="1" s="1"/>
  <c r="I3911" i="1"/>
  <c r="H3911" i="1" s="1"/>
  <c r="I3912" i="1"/>
  <c r="H3912" i="1" s="1"/>
  <c r="I3913" i="1"/>
  <c r="H3913" i="1" s="1"/>
  <c r="I3914" i="1"/>
  <c r="H3914" i="1" s="1"/>
  <c r="I3915" i="1"/>
  <c r="H3915" i="1" s="1"/>
  <c r="I3916" i="1"/>
  <c r="H3916" i="1" s="1"/>
  <c r="I3917" i="1"/>
  <c r="H3917" i="1" s="1"/>
  <c r="I3918" i="1"/>
  <c r="H3918" i="1" s="1"/>
  <c r="I3919" i="1"/>
  <c r="H3919" i="1" s="1"/>
  <c r="I3920" i="1"/>
  <c r="H3920" i="1" s="1"/>
  <c r="I3921" i="1"/>
  <c r="H3921" i="1" s="1"/>
  <c r="I3922" i="1"/>
  <c r="H3922" i="1" s="1"/>
  <c r="I3923" i="1"/>
  <c r="H3923" i="1" s="1"/>
  <c r="I3924" i="1"/>
  <c r="H3924" i="1" s="1"/>
  <c r="I3925" i="1"/>
  <c r="H3925" i="1" s="1"/>
  <c r="I3926" i="1"/>
  <c r="H3926" i="1" s="1"/>
  <c r="I3927" i="1"/>
  <c r="H3927" i="1" s="1"/>
  <c r="I3928" i="1"/>
  <c r="H3928" i="1" s="1"/>
  <c r="I3929" i="1"/>
  <c r="H3929" i="1" s="1"/>
  <c r="I3930" i="1"/>
  <c r="H3930" i="1" s="1"/>
  <c r="I3931" i="1"/>
  <c r="H3931" i="1" s="1"/>
  <c r="I3932" i="1"/>
  <c r="H3932" i="1" s="1"/>
  <c r="I3933" i="1"/>
  <c r="H3933" i="1" s="1"/>
  <c r="I3934" i="1"/>
  <c r="H3934" i="1" s="1"/>
  <c r="I3935" i="1"/>
  <c r="H3935" i="1" s="1"/>
  <c r="I3936" i="1"/>
  <c r="H3936" i="1" s="1"/>
  <c r="I3937" i="1"/>
  <c r="H3937" i="1" s="1"/>
  <c r="I3938" i="1"/>
  <c r="H3938" i="1" s="1"/>
  <c r="I3939" i="1"/>
  <c r="H3939" i="1" s="1"/>
  <c r="I3940" i="1"/>
  <c r="H3940" i="1" s="1"/>
  <c r="I3941" i="1"/>
  <c r="H3941" i="1" s="1"/>
  <c r="I3942" i="1"/>
  <c r="H3942" i="1" s="1"/>
  <c r="I3943" i="1"/>
  <c r="H3943" i="1" s="1"/>
  <c r="I3944" i="1"/>
  <c r="H3944" i="1" s="1"/>
  <c r="I3945" i="1"/>
  <c r="H3945" i="1" s="1"/>
  <c r="I3946" i="1"/>
  <c r="H3946" i="1" s="1"/>
  <c r="I3947" i="1"/>
  <c r="H3947" i="1" s="1"/>
  <c r="I3948" i="1"/>
  <c r="H3948" i="1" s="1"/>
  <c r="I3949" i="1"/>
  <c r="H3949" i="1" s="1"/>
  <c r="I3950" i="1"/>
  <c r="H3950" i="1" s="1"/>
  <c r="I3951" i="1"/>
  <c r="H3951" i="1" s="1"/>
  <c r="I3952" i="1"/>
  <c r="H3952" i="1" s="1"/>
  <c r="I3953" i="1"/>
  <c r="H3953" i="1" s="1"/>
  <c r="I3954" i="1"/>
  <c r="H3954" i="1" s="1"/>
  <c r="I3955" i="1"/>
  <c r="H3955" i="1" s="1"/>
  <c r="I3956" i="1"/>
  <c r="H3956" i="1" s="1"/>
  <c r="I3957" i="1"/>
  <c r="H3957" i="1" s="1"/>
  <c r="I3958" i="1"/>
  <c r="H3958" i="1" s="1"/>
  <c r="I3959" i="1"/>
  <c r="H3959" i="1" s="1"/>
  <c r="I3960" i="1"/>
  <c r="H3960" i="1" s="1"/>
  <c r="I3961" i="1"/>
  <c r="H3961" i="1" s="1"/>
  <c r="I3962" i="1"/>
  <c r="H3962" i="1" s="1"/>
  <c r="I3963" i="1"/>
  <c r="H3963" i="1" s="1"/>
  <c r="I3964" i="1"/>
  <c r="H3964" i="1" s="1"/>
  <c r="I3965" i="1"/>
  <c r="H3965" i="1" s="1"/>
  <c r="I3966" i="1"/>
  <c r="H3966" i="1" s="1"/>
  <c r="I3967" i="1"/>
  <c r="H3967" i="1" s="1"/>
  <c r="I3968" i="1"/>
  <c r="H3968" i="1" s="1"/>
  <c r="I3969" i="1"/>
  <c r="H3969" i="1" s="1"/>
  <c r="I3970" i="1"/>
  <c r="H3970" i="1" s="1"/>
  <c r="I3971" i="1"/>
  <c r="H3971" i="1" s="1"/>
  <c r="I3972" i="1"/>
  <c r="H3972" i="1" s="1"/>
  <c r="I3973" i="1"/>
  <c r="H3973" i="1" s="1"/>
  <c r="I3974" i="1"/>
  <c r="H3974" i="1" s="1"/>
  <c r="I3975" i="1"/>
  <c r="H3975" i="1" s="1"/>
  <c r="I3976" i="1"/>
  <c r="H3976" i="1" s="1"/>
  <c r="I3977" i="1"/>
  <c r="H3977" i="1" s="1"/>
  <c r="I3978" i="1"/>
  <c r="H3978" i="1" s="1"/>
  <c r="I3979" i="1"/>
  <c r="H3979" i="1" s="1"/>
  <c r="I3980" i="1"/>
  <c r="H3980" i="1" s="1"/>
  <c r="I3981" i="1"/>
  <c r="H3981" i="1" s="1"/>
  <c r="I3982" i="1"/>
  <c r="H3982" i="1" s="1"/>
  <c r="I3983" i="1"/>
  <c r="H3983" i="1" s="1"/>
  <c r="I3984" i="1"/>
  <c r="H3984" i="1" s="1"/>
  <c r="I3985" i="1"/>
  <c r="H3985" i="1" s="1"/>
  <c r="I3986" i="1"/>
  <c r="H3986" i="1" s="1"/>
  <c r="I3987" i="1"/>
  <c r="H3987" i="1" s="1"/>
  <c r="I3988" i="1"/>
  <c r="H3988" i="1" s="1"/>
  <c r="I3989" i="1"/>
  <c r="H3989" i="1" s="1"/>
  <c r="I3990" i="1"/>
  <c r="H3990" i="1" s="1"/>
  <c r="I3991" i="1"/>
  <c r="H3991" i="1" s="1"/>
  <c r="I3992" i="1"/>
  <c r="H3992" i="1" s="1"/>
  <c r="I3993" i="1"/>
  <c r="H3993" i="1" s="1"/>
  <c r="I3994" i="1"/>
  <c r="H3994" i="1" s="1"/>
  <c r="I3995" i="1"/>
  <c r="H3995" i="1" s="1"/>
  <c r="I3996" i="1"/>
  <c r="H3996" i="1" s="1"/>
  <c r="I3997" i="1"/>
  <c r="H3997" i="1" s="1"/>
  <c r="I3998" i="1"/>
  <c r="H3998" i="1" s="1"/>
  <c r="I3999" i="1"/>
  <c r="H3999" i="1" s="1"/>
  <c r="I4000" i="1"/>
  <c r="H4000" i="1" s="1"/>
  <c r="I4001" i="1"/>
  <c r="H4001" i="1" s="1"/>
  <c r="I4002" i="1"/>
  <c r="H4002" i="1" s="1"/>
  <c r="I4003" i="1"/>
  <c r="H4003" i="1" s="1"/>
  <c r="I4004" i="1"/>
  <c r="H4004" i="1" s="1"/>
  <c r="I4005" i="1"/>
  <c r="H4005" i="1" s="1"/>
  <c r="I4006" i="1"/>
  <c r="H4006" i="1" s="1"/>
  <c r="I4007" i="1"/>
  <c r="H4007" i="1" s="1"/>
  <c r="I4008" i="1"/>
  <c r="H4008" i="1" s="1"/>
  <c r="I4009" i="1"/>
  <c r="H4009" i="1" s="1"/>
  <c r="I4010" i="1"/>
  <c r="H4010" i="1" s="1"/>
  <c r="I4011" i="1"/>
  <c r="H4011" i="1" s="1"/>
  <c r="I4012" i="1"/>
  <c r="H4012" i="1" s="1"/>
  <c r="I4013" i="1"/>
  <c r="H4013" i="1" s="1"/>
  <c r="I4014" i="1"/>
  <c r="H4014" i="1" s="1"/>
  <c r="I4015" i="1"/>
  <c r="H4015" i="1" s="1"/>
  <c r="I4016" i="1"/>
  <c r="H4016" i="1" s="1"/>
  <c r="I4017" i="1"/>
  <c r="H4017" i="1" s="1"/>
  <c r="I4018" i="1"/>
  <c r="H4018" i="1" s="1"/>
  <c r="I4019" i="1"/>
  <c r="H4019" i="1" s="1"/>
  <c r="I4020" i="1"/>
  <c r="H4020" i="1" s="1"/>
  <c r="I4021" i="1"/>
  <c r="H4021" i="1" s="1"/>
  <c r="I4022" i="1"/>
  <c r="H4022" i="1" s="1"/>
  <c r="I4023" i="1"/>
  <c r="H4023" i="1" s="1"/>
  <c r="I4024" i="1"/>
  <c r="H4024" i="1" s="1"/>
  <c r="I4025" i="1"/>
  <c r="H4025" i="1" s="1"/>
  <c r="I4026" i="1"/>
  <c r="H4026" i="1" s="1"/>
  <c r="I4027" i="1"/>
  <c r="H4027" i="1" s="1"/>
  <c r="I4028" i="1"/>
  <c r="H4028" i="1" s="1"/>
  <c r="I4029" i="1"/>
  <c r="H4029" i="1" s="1"/>
  <c r="I4030" i="1"/>
  <c r="H4030" i="1" s="1"/>
  <c r="I4031" i="1"/>
  <c r="H4031" i="1" s="1"/>
  <c r="I4032" i="1"/>
  <c r="H4032" i="1" s="1"/>
  <c r="I4033" i="1"/>
  <c r="H4033" i="1" s="1"/>
  <c r="I4034" i="1"/>
  <c r="H4034" i="1" s="1"/>
  <c r="I4035" i="1"/>
  <c r="H4035" i="1" s="1"/>
  <c r="I4036" i="1"/>
  <c r="H4036" i="1" s="1"/>
  <c r="I4037" i="1"/>
  <c r="H4037" i="1" s="1"/>
  <c r="I4038" i="1"/>
  <c r="H4038" i="1" s="1"/>
  <c r="I4039" i="1"/>
  <c r="H4039" i="1" s="1"/>
  <c r="I4040" i="1"/>
  <c r="H4040" i="1" s="1"/>
  <c r="I4041" i="1"/>
  <c r="H4041" i="1" s="1"/>
  <c r="I4042" i="1"/>
  <c r="H4042" i="1" s="1"/>
  <c r="I4043" i="1"/>
  <c r="H4043" i="1" s="1"/>
  <c r="I4044" i="1"/>
  <c r="H4044" i="1" s="1"/>
  <c r="I4045" i="1"/>
  <c r="H4045" i="1" s="1"/>
  <c r="I4046" i="1"/>
  <c r="H4046" i="1" s="1"/>
  <c r="I4047" i="1"/>
  <c r="H4047" i="1" s="1"/>
  <c r="I4048" i="1"/>
  <c r="H4048" i="1" s="1"/>
  <c r="I4049" i="1"/>
  <c r="H4049" i="1" s="1"/>
  <c r="I4050" i="1"/>
  <c r="H4050" i="1" s="1"/>
  <c r="I4051" i="1"/>
  <c r="H4051" i="1" s="1"/>
  <c r="I4052" i="1"/>
  <c r="H4052" i="1" s="1"/>
  <c r="I4053" i="1"/>
  <c r="H4053" i="1" s="1"/>
  <c r="I4054" i="1"/>
  <c r="H4054" i="1" s="1"/>
  <c r="I4055" i="1"/>
  <c r="H4055" i="1" s="1"/>
  <c r="I4056" i="1"/>
  <c r="H4056" i="1" s="1"/>
  <c r="I4057" i="1"/>
  <c r="H4057" i="1" s="1"/>
  <c r="I4058" i="1"/>
  <c r="H4058" i="1" s="1"/>
  <c r="I4059" i="1"/>
  <c r="H4059" i="1" s="1"/>
  <c r="I4060" i="1"/>
  <c r="H4060" i="1" s="1"/>
  <c r="I4061" i="1"/>
  <c r="H4061" i="1" s="1"/>
  <c r="I4062" i="1"/>
  <c r="H4062" i="1" s="1"/>
  <c r="I4063" i="1"/>
  <c r="H4063" i="1" s="1"/>
  <c r="I4064" i="1"/>
  <c r="H4064" i="1" s="1"/>
  <c r="I4065" i="1"/>
  <c r="H4065" i="1" s="1"/>
  <c r="I4066" i="1"/>
  <c r="H4066" i="1" s="1"/>
  <c r="I4067" i="1"/>
  <c r="H4067" i="1" s="1"/>
  <c r="I4068" i="1"/>
  <c r="H4068" i="1" s="1"/>
  <c r="I4069" i="1"/>
  <c r="H4069" i="1" s="1"/>
  <c r="I4070" i="1"/>
  <c r="H4070" i="1" s="1"/>
  <c r="I4071" i="1"/>
  <c r="H4071" i="1" s="1"/>
  <c r="I4072" i="1"/>
  <c r="H4072" i="1" s="1"/>
  <c r="I4073" i="1"/>
  <c r="H4073" i="1" s="1"/>
  <c r="I4074" i="1"/>
  <c r="H4074" i="1" s="1"/>
  <c r="I4075" i="1"/>
  <c r="H4075" i="1" s="1"/>
  <c r="I4076" i="1"/>
  <c r="H4076" i="1" s="1"/>
  <c r="I4077" i="1"/>
  <c r="H4077" i="1" s="1"/>
  <c r="I4078" i="1"/>
  <c r="H4078" i="1" s="1"/>
  <c r="I4079" i="1"/>
  <c r="H4079" i="1" s="1"/>
  <c r="I4080" i="1"/>
  <c r="H4080" i="1" s="1"/>
  <c r="I4081" i="1"/>
  <c r="H4081" i="1" s="1"/>
  <c r="I4082" i="1"/>
  <c r="H4082" i="1" s="1"/>
  <c r="I4083" i="1"/>
  <c r="H4083" i="1" s="1"/>
  <c r="I4084" i="1"/>
  <c r="H4084" i="1" s="1"/>
  <c r="I4085" i="1"/>
  <c r="H4085" i="1" s="1"/>
  <c r="I4086" i="1"/>
  <c r="H4086" i="1" s="1"/>
  <c r="I4087" i="1"/>
  <c r="H4087" i="1" s="1"/>
  <c r="I4088" i="1"/>
  <c r="H4088" i="1" s="1"/>
  <c r="I4089" i="1"/>
  <c r="H4089" i="1" s="1"/>
  <c r="I4090" i="1"/>
  <c r="H4090" i="1" s="1"/>
  <c r="I4091" i="1"/>
  <c r="H4091" i="1" s="1"/>
  <c r="I4092" i="1"/>
  <c r="H4092" i="1" s="1"/>
  <c r="I4093" i="1"/>
  <c r="H4093" i="1" s="1"/>
  <c r="I4094" i="1"/>
  <c r="H4094" i="1" s="1"/>
  <c r="I4095" i="1"/>
  <c r="H4095" i="1" s="1"/>
  <c r="I4096" i="1"/>
  <c r="H4096" i="1" s="1"/>
  <c r="I4097" i="1"/>
  <c r="H4097" i="1" s="1"/>
  <c r="I4098" i="1"/>
  <c r="H4098" i="1" s="1"/>
  <c r="I4099" i="1"/>
  <c r="H4099" i="1" s="1"/>
  <c r="I4100" i="1"/>
  <c r="H4100" i="1" s="1"/>
  <c r="I4101" i="1"/>
  <c r="H4101" i="1" s="1"/>
  <c r="I4102" i="1"/>
  <c r="H4102" i="1" s="1"/>
  <c r="I4103" i="1"/>
  <c r="H4103" i="1" s="1"/>
  <c r="I4104" i="1"/>
  <c r="H4104" i="1" s="1"/>
  <c r="I4105" i="1"/>
  <c r="H4105" i="1" s="1"/>
  <c r="I4106" i="1"/>
  <c r="H4106" i="1" s="1"/>
  <c r="I4107" i="1"/>
  <c r="H4107" i="1" s="1"/>
  <c r="I4108" i="1"/>
  <c r="H4108" i="1" s="1"/>
  <c r="I4109" i="1"/>
  <c r="H4109" i="1" s="1"/>
  <c r="I4110" i="1"/>
  <c r="H4110" i="1" s="1"/>
  <c r="I4111" i="1"/>
  <c r="H4111" i="1" s="1"/>
  <c r="I4112" i="1"/>
  <c r="H4112" i="1" s="1"/>
  <c r="I4113" i="1"/>
  <c r="H4113" i="1" s="1"/>
  <c r="I4114" i="1"/>
  <c r="H4114" i="1" s="1"/>
  <c r="I4115" i="1"/>
  <c r="H4115" i="1" s="1"/>
  <c r="I4116" i="1"/>
  <c r="H4116" i="1" s="1"/>
  <c r="I4117" i="1"/>
  <c r="H4117" i="1" s="1"/>
  <c r="I4118" i="1"/>
  <c r="H4118" i="1" s="1"/>
  <c r="I4119" i="1"/>
  <c r="H4119" i="1" s="1"/>
  <c r="I4120" i="1"/>
  <c r="H4120" i="1" s="1"/>
  <c r="I4121" i="1"/>
  <c r="H4121" i="1" s="1"/>
  <c r="I4122" i="1"/>
  <c r="H4122" i="1" s="1"/>
  <c r="I4123" i="1"/>
  <c r="H4123" i="1" s="1"/>
  <c r="I4124" i="1"/>
  <c r="H4124" i="1" s="1"/>
  <c r="I4125" i="1"/>
  <c r="H4125" i="1" s="1"/>
  <c r="I4126" i="1"/>
  <c r="H4126" i="1" s="1"/>
  <c r="I4127" i="1"/>
  <c r="H4127" i="1" s="1"/>
  <c r="I4128" i="1"/>
  <c r="H4128" i="1" s="1"/>
  <c r="I4129" i="1"/>
  <c r="H4129" i="1" s="1"/>
  <c r="I4130" i="1"/>
  <c r="H4130" i="1" s="1"/>
  <c r="I4131" i="1"/>
  <c r="H4131" i="1" s="1"/>
  <c r="I4132" i="1"/>
  <c r="H4132" i="1" s="1"/>
  <c r="I4133" i="1"/>
  <c r="H4133" i="1" s="1"/>
  <c r="I4134" i="1"/>
  <c r="H4134" i="1" s="1"/>
  <c r="I4135" i="1"/>
  <c r="H4135" i="1" s="1"/>
  <c r="I4136" i="1"/>
  <c r="H4136" i="1" s="1"/>
  <c r="I4137" i="1"/>
  <c r="H4137" i="1" s="1"/>
  <c r="I4138" i="1"/>
  <c r="H4138" i="1" s="1"/>
  <c r="I4139" i="1"/>
  <c r="H4139" i="1" s="1"/>
  <c r="I4140" i="1"/>
  <c r="H4140" i="1" s="1"/>
  <c r="I4141" i="1"/>
  <c r="H4141" i="1" s="1"/>
  <c r="I4142" i="1"/>
  <c r="H4142" i="1" s="1"/>
  <c r="I4143" i="1"/>
  <c r="H4143" i="1" s="1"/>
  <c r="I4144" i="1"/>
  <c r="H4144" i="1" s="1"/>
  <c r="I4145" i="1"/>
  <c r="H4145" i="1" s="1"/>
  <c r="I4146" i="1"/>
  <c r="H4146" i="1" s="1"/>
  <c r="I4147" i="1"/>
  <c r="H4147" i="1" s="1"/>
  <c r="I4148" i="1"/>
  <c r="H4148" i="1" s="1"/>
  <c r="I4149" i="1"/>
  <c r="H4149" i="1" s="1"/>
  <c r="I4150" i="1"/>
  <c r="H4150" i="1" s="1"/>
  <c r="I4151" i="1"/>
  <c r="H4151" i="1" s="1"/>
  <c r="I4152" i="1"/>
  <c r="H4152" i="1" s="1"/>
  <c r="I4153" i="1"/>
  <c r="H4153" i="1" s="1"/>
  <c r="I4154" i="1"/>
  <c r="H4154" i="1" s="1"/>
  <c r="I4155" i="1"/>
  <c r="H4155" i="1" s="1"/>
  <c r="I4156" i="1"/>
  <c r="H4156" i="1" s="1"/>
  <c r="I4157" i="1"/>
  <c r="H4157" i="1" s="1"/>
  <c r="I4158" i="1"/>
  <c r="H4158" i="1" s="1"/>
  <c r="I4159" i="1"/>
  <c r="H4159" i="1" s="1"/>
  <c r="I4160" i="1"/>
  <c r="H4160" i="1" s="1"/>
  <c r="I4161" i="1"/>
  <c r="H4161" i="1" s="1"/>
  <c r="I4162" i="1"/>
  <c r="H4162" i="1" s="1"/>
  <c r="I4163" i="1"/>
  <c r="H4163" i="1" s="1"/>
  <c r="I4164" i="1"/>
  <c r="H4164" i="1" s="1"/>
  <c r="I4165" i="1"/>
  <c r="H4165" i="1" s="1"/>
  <c r="I4166" i="1"/>
  <c r="H4166" i="1" s="1"/>
  <c r="I4167" i="1"/>
  <c r="H4167" i="1" s="1"/>
  <c r="I4168" i="1"/>
  <c r="H4168" i="1" s="1"/>
  <c r="I4169" i="1"/>
  <c r="H4169" i="1" s="1"/>
  <c r="I4170" i="1"/>
  <c r="H4170" i="1" s="1"/>
  <c r="I4171" i="1"/>
  <c r="H4171" i="1" s="1"/>
  <c r="I4172" i="1"/>
  <c r="H4172" i="1" s="1"/>
  <c r="I4173" i="1"/>
  <c r="H4173" i="1" s="1"/>
  <c r="I4174" i="1"/>
  <c r="H4174" i="1" s="1"/>
  <c r="I4175" i="1"/>
  <c r="H4175" i="1" s="1"/>
  <c r="I4176" i="1"/>
  <c r="H4176" i="1" s="1"/>
  <c r="I4177" i="1"/>
  <c r="H4177" i="1" s="1"/>
  <c r="I4178" i="1"/>
  <c r="H4178" i="1" s="1"/>
  <c r="I4179" i="1"/>
  <c r="H4179" i="1" s="1"/>
  <c r="I4180" i="1"/>
  <c r="H4180" i="1" s="1"/>
  <c r="I4181" i="1"/>
  <c r="H4181" i="1" s="1"/>
  <c r="I4182" i="1"/>
  <c r="H4182" i="1" s="1"/>
  <c r="I4183" i="1"/>
  <c r="H4183" i="1" s="1"/>
  <c r="I4184" i="1"/>
  <c r="H4184" i="1" s="1"/>
  <c r="I4185" i="1"/>
  <c r="H4185" i="1" s="1"/>
  <c r="I4186" i="1"/>
  <c r="H4186" i="1" s="1"/>
  <c r="I4187" i="1"/>
  <c r="H4187" i="1" s="1"/>
  <c r="I4188" i="1"/>
  <c r="H4188" i="1" s="1"/>
  <c r="I4189" i="1"/>
  <c r="H4189" i="1" s="1"/>
  <c r="I4190" i="1"/>
  <c r="H4190" i="1" s="1"/>
  <c r="I4191" i="1"/>
  <c r="H4191" i="1" s="1"/>
  <c r="I4192" i="1"/>
  <c r="H4192" i="1" s="1"/>
  <c r="I4193" i="1"/>
  <c r="H4193" i="1" s="1"/>
  <c r="I4194" i="1"/>
  <c r="H4194" i="1" s="1"/>
  <c r="I4195" i="1"/>
  <c r="H4195" i="1" s="1"/>
  <c r="I4196" i="1"/>
  <c r="H4196" i="1" s="1"/>
  <c r="I4197" i="1"/>
  <c r="H4197" i="1" s="1"/>
  <c r="I4198" i="1"/>
  <c r="H4198" i="1" s="1"/>
  <c r="I4199" i="1"/>
  <c r="H4199" i="1" s="1"/>
  <c r="I4200" i="1"/>
  <c r="H4200" i="1" s="1"/>
  <c r="I4201" i="1"/>
  <c r="H4201" i="1" s="1"/>
  <c r="I4202" i="1"/>
  <c r="H4202" i="1" s="1"/>
  <c r="I4203" i="1"/>
  <c r="H4203" i="1" s="1"/>
  <c r="I4204" i="1"/>
  <c r="H4204" i="1" s="1"/>
  <c r="I4205" i="1"/>
  <c r="H4205" i="1" s="1"/>
  <c r="I4206" i="1"/>
  <c r="H4206" i="1" s="1"/>
  <c r="I4207" i="1"/>
  <c r="H4207" i="1" s="1"/>
  <c r="I4208" i="1"/>
  <c r="H4208" i="1" s="1"/>
  <c r="I4209" i="1"/>
  <c r="H4209" i="1" s="1"/>
  <c r="I4210" i="1"/>
  <c r="H4210" i="1" s="1"/>
  <c r="I4211" i="1"/>
  <c r="H4211" i="1" s="1"/>
  <c r="I4212" i="1"/>
  <c r="H4212" i="1" s="1"/>
  <c r="I4213" i="1"/>
  <c r="H4213" i="1" s="1"/>
  <c r="I4214" i="1"/>
  <c r="H4214" i="1" s="1"/>
  <c r="I4215" i="1"/>
  <c r="H4215" i="1" s="1"/>
  <c r="I4216" i="1"/>
  <c r="H4216" i="1" s="1"/>
  <c r="I4217" i="1"/>
  <c r="H4217" i="1" s="1"/>
  <c r="I4218" i="1"/>
  <c r="H4218" i="1" s="1"/>
  <c r="I4219" i="1"/>
  <c r="H4219" i="1" s="1"/>
  <c r="I4220" i="1"/>
  <c r="H4220" i="1" s="1"/>
  <c r="I4221" i="1"/>
  <c r="H4221" i="1" s="1"/>
  <c r="I4222" i="1"/>
  <c r="H4222" i="1" s="1"/>
  <c r="I4223" i="1"/>
  <c r="H4223" i="1" s="1"/>
  <c r="I4224" i="1"/>
  <c r="H4224" i="1" s="1"/>
  <c r="I4225" i="1"/>
  <c r="H4225" i="1" s="1"/>
  <c r="I4226" i="1"/>
  <c r="H4226" i="1" s="1"/>
  <c r="I4227" i="1"/>
  <c r="H4227" i="1" s="1"/>
  <c r="I4228" i="1"/>
  <c r="H4228" i="1" s="1"/>
  <c r="I4229" i="1"/>
  <c r="H4229" i="1" s="1"/>
  <c r="I4230" i="1"/>
  <c r="H4230" i="1" s="1"/>
  <c r="I4231" i="1"/>
  <c r="H4231" i="1" s="1"/>
  <c r="I4232" i="1"/>
  <c r="H4232" i="1" s="1"/>
  <c r="I4233" i="1"/>
  <c r="H4233" i="1" s="1"/>
  <c r="I4234" i="1"/>
  <c r="H4234" i="1" s="1"/>
  <c r="I4235" i="1"/>
  <c r="H4235" i="1" s="1"/>
  <c r="I4236" i="1"/>
  <c r="H4236" i="1" s="1"/>
  <c r="I4237" i="1"/>
  <c r="H4237" i="1" s="1"/>
  <c r="I4238" i="1"/>
  <c r="H4238" i="1" s="1"/>
  <c r="I4239" i="1"/>
  <c r="H4239" i="1" s="1"/>
  <c r="I4240" i="1"/>
  <c r="H4240" i="1" s="1"/>
  <c r="I4241" i="1"/>
  <c r="H4241" i="1" s="1"/>
  <c r="I4242" i="1"/>
  <c r="H4242" i="1" s="1"/>
  <c r="I4243" i="1"/>
  <c r="H4243" i="1" s="1"/>
  <c r="I4244" i="1"/>
  <c r="H4244" i="1" s="1"/>
  <c r="I4245" i="1"/>
  <c r="H4245" i="1" s="1"/>
  <c r="I4246" i="1"/>
  <c r="H4246" i="1" s="1"/>
  <c r="I4247" i="1"/>
  <c r="H4247" i="1" s="1"/>
  <c r="I4248" i="1"/>
  <c r="H4248" i="1" s="1"/>
  <c r="I4249" i="1"/>
  <c r="H4249" i="1" s="1"/>
  <c r="I4250" i="1"/>
  <c r="H4250" i="1" s="1"/>
  <c r="I4251" i="1"/>
  <c r="H4251" i="1" s="1"/>
  <c r="I4252" i="1"/>
  <c r="H4252" i="1" s="1"/>
  <c r="I4253" i="1"/>
  <c r="H4253" i="1" s="1"/>
  <c r="I4254" i="1"/>
  <c r="H4254" i="1" s="1"/>
  <c r="I4255" i="1"/>
  <c r="H4255" i="1" s="1"/>
  <c r="I4256" i="1"/>
  <c r="H4256" i="1" s="1"/>
  <c r="I4257" i="1"/>
  <c r="H4257" i="1" s="1"/>
  <c r="I4258" i="1"/>
  <c r="H4258" i="1" s="1"/>
  <c r="I4259" i="1"/>
  <c r="H4259" i="1" s="1"/>
  <c r="I4260" i="1"/>
  <c r="H4260" i="1" s="1"/>
  <c r="I4261" i="1"/>
  <c r="H4261" i="1" s="1"/>
  <c r="I4262" i="1"/>
  <c r="H4262" i="1" s="1"/>
  <c r="I4263" i="1"/>
  <c r="H4263" i="1" s="1"/>
  <c r="I4264" i="1"/>
  <c r="H4264" i="1" s="1"/>
  <c r="I4265" i="1"/>
  <c r="H4265" i="1" s="1"/>
  <c r="I4266" i="1"/>
  <c r="H4266" i="1" s="1"/>
  <c r="I4267" i="1"/>
  <c r="H4267" i="1" s="1"/>
  <c r="I4268" i="1"/>
  <c r="H4268" i="1" s="1"/>
  <c r="I4269" i="1"/>
  <c r="H4269" i="1" s="1"/>
  <c r="I4270" i="1"/>
  <c r="H4270" i="1" s="1"/>
  <c r="I4271" i="1"/>
  <c r="H4271" i="1" s="1"/>
  <c r="I4272" i="1"/>
  <c r="H4272" i="1" s="1"/>
  <c r="I4273" i="1"/>
  <c r="H4273" i="1" s="1"/>
  <c r="I4274" i="1"/>
  <c r="H4274" i="1" s="1"/>
  <c r="I4275" i="1"/>
  <c r="H4275" i="1" s="1"/>
  <c r="I4276" i="1"/>
  <c r="H4276" i="1" s="1"/>
  <c r="I4277" i="1"/>
  <c r="H4277" i="1" s="1"/>
  <c r="I4278" i="1"/>
  <c r="H4278" i="1" s="1"/>
  <c r="I4279" i="1"/>
  <c r="H4279" i="1" s="1"/>
  <c r="I4280" i="1"/>
  <c r="H4280" i="1" s="1"/>
  <c r="I4281" i="1"/>
  <c r="H4281" i="1" s="1"/>
  <c r="I4282" i="1"/>
  <c r="H4282" i="1" s="1"/>
  <c r="I4283" i="1"/>
  <c r="H4283" i="1" s="1"/>
  <c r="I4284" i="1"/>
  <c r="H4284" i="1" s="1"/>
  <c r="I4285" i="1"/>
  <c r="H4285" i="1" s="1"/>
  <c r="I4286" i="1"/>
  <c r="H4286" i="1" s="1"/>
  <c r="I4287" i="1"/>
  <c r="H4287" i="1" s="1"/>
  <c r="I4288" i="1"/>
  <c r="H4288" i="1" s="1"/>
  <c r="I4289" i="1"/>
  <c r="H4289" i="1" s="1"/>
  <c r="I4290" i="1"/>
  <c r="H4290" i="1" s="1"/>
  <c r="I4291" i="1"/>
  <c r="H4291" i="1" s="1"/>
  <c r="I4292" i="1"/>
  <c r="H4292" i="1" s="1"/>
  <c r="I4293" i="1"/>
  <c r="H4293" i="1" s="1"/>
  <c r="I4294" i="1"/>
  <c r="H4294" i="1" s="1"/>
  <c r="I4295" i="1"/>
  <c r="H4295" i="1" s="1"/>
  <c r="I4296" i="1"/>
  <c r="H4296" i="1" s="1"/>
  <c r="I4297" i="1"/>
  <c r="H4297" i="1" s="1"/>
  <c r="I4298" i="1"/>
  <c r="H4298" i="1" s="1"/>
  <c r="I4299" i="1"/>
  <c r="H4299" i="1" s="1"/>
  <c r="I4300" i="1"/>
  <c r="H4300" i="1" s="1"/>
  <c r="I4301" i="1"/>
  <c r="H4301" i="1" s="1"/>
  <c r="I4302" i="1"/>
  <c r="H4302" i="1" s="1"/>
  <c r="I4303" i="1"/>
  <c r="H4303" i="1" s="1"/>
  <c r="I4304" i="1"/>
  <c r="H4304" i="1" s="1"/>
  <c r="I4305" i="1"/>
  <c r="H4305" i="1" s="1"/>
  <c r="I4306" i="1"/>
  <c r="H4306" i="1" s="1"/>
  <c r="I4307" i="1"/>
  <c r="H4307" i="1" s="1"/>
  <c r="I4308" i="1"/>
  <c r="H4308" i="1" s="1"/>
  <c r="I4309" i="1"/>
  <c r="H4309" i="1" s="1"/>
  <c r="I4310" i="1"/>
  <c r="H4310" i="1" s="1"/>
  <c r="I4311" i="1"/>
  <c r="H4311" i="1" s="1"/>
  <c r="I4312" i="1"/>
  <c r="H4312" i="1" s="1"/>
  <c r="I4313" i="1"/>
  <c r="H4313" i="1" s="1"/>
  <c r="I4314" i="1"/>
  <c r="H4314" i="1" s="1"/>
  <c r="I4315" i="1"/>
  <c r="H4315" i="1" s="1"/>
  <c r="I4316" i="1"/>
  <c r="H4316" i="1" s="1"/>
  <c r="I4317" i="1"/>
  <c r="H4317" i="1" s="1"/>
  <c r="I4318" i="1"/>
  <c r="H4318" i="1" s="1"/>
  <c r="I4319" i="1"/>
  <c r="H4319" i="1" s="1"/>
  <c r="I4320" i="1"/>
  <c r="H4320" i="1" s="1"/>
  <c r="I4321" i="1"/>
  <c r="H4321" i="1" s="1"/>
  <c r="I4322" i="1"/>
  <c r="H4322" i="1" s="1"/>
  <c r="I4323" i="1"/>
  <c r="H4323" i="1" s="1"/>
  <c r="I4324" i="1"/>
  <c r="H4324" i="1" s="1"/>
  <c r="I4325" i="1"/>
  <c r="H4325" i="1" s="1"/>
  <c r="I4326" i="1"/>
  <c r="H4326" i="1" s="1"/>
  <c r="I4327" i="1"/>
  <c r="H4327" i="1" s="1"/>
  <c r="I4328" i="1"/>
  <c r="H4328" i="1" s="1"/>
  <c r="I4329" i="1"/>
  <c r="H4329" i="1" s="1"/>
  <c r="I4330" i="1"/>
  <c r="H4330" i="1" s="1"/>
  <c r="I4331" i="1"/>
  <c r="H4331" i="1" s="1"/>
  <c r="I4332" i="1"/>
  <c r="H4332" i="1" s="1"/>
  <c r="I4333" i="1"/>
  <c r="H4333" i="1" s="1"/>
  <c r="I4334" i="1"/>
  <c r="H4334" i="1" s="1"/>
  <c r="I4335" i="1"/>
  <c r="H4335" i="1" s="1"/>
  <c r="I4336" i="1"/>
  <c r="H4336" i="1" s="1"/>
  <c r="I4337" i="1"/>
  <c r="H4337" i="1" s="1"/>
  <c r="I4338" i="1"/>
  <c r="H4338" i="1" s="1"/>
  <c r="I4339" i="1"/>
  <c r="H4339" i="1" s="1"/>
  <c r="I4340" i="1"/>
  <c r="H4340" i="1" s="1"/>
  <c r="I4341" i="1"/>
  <c r="H4341" i="1" s="1"/>
  <c r="I4342" i="1"/>
  <c r="H4342" i="1" s="1"/>
  <c r="I4343" i="1"/>
  <c r="H4343" i="1" s="1"/>
  <c r="I4344" i="1"/>
  <c r="H4344" i="1" s="1"/>
  <c r="I4345" i="1"/>
  <c r="H4345" i="1" s="1"/>
  <c r="I4346" i="1"/>
  <c r="H4346" i="1" s="1"/>
  <c r="I4347" i="1"/>
  <c r="H4347" i="1" s="1"/>
  <c r="I4348" i="1"/>
  <c r="H4348" i="1" s="1"/>
  <c r="I4349" i="1"/>
  <c r="H4349" i="1" s="1"/>
  <c r="I4350" i="1"/>
  <c r="H4350" i="1" s="1"/>
  <c r="I4351" i="1"/>
  <c r="H4351" i="1" s="1"/>
  <c r="I4352" i="1"/>
  <c r="H4352" i="1" s="1"/>
  <c r="I4353" i="1"/>
  <c r="H4353" i="1" s="1"/>
  <c r="I4354" i="1"/>
  <c r="H4354" i="1" s="1"/>
  <c r="I4355" i="1"/>
  <c r="H4355" i="1" s="1"/>
  <c r="I4356" i="1"/>
  <c r="H4356" i="1" s="1"/>
  <c r="I4357" i="1"/>
  <c r="H4357" i="1" s="1"/>
  <c r="I4358" i="1"/>
  <c r="H4358" i="1" s="1"/>
  <c r="I4359" i="1"/>
  <c r="H4359" i="1" s="1"/>
  <c r="I4360" i="1"/>
  <c r="H4360" i="1" s="1"/>
  <c r="I4361" i="1"/>
  <c r="H4361" i="1" s="1"/>
  <c r="I4362" i="1"/>
  <c r="H4362" i="1" s="1"/>
  <c r="I4363" i="1"/>
  <c r="H4363" i="1" s="1"/>
  <c r="I4364" i="1"/>
  <c r="H4364" i="1" s="1"/>
  <c r="I4365" i="1"/>
  <c r="H4365" i="1" s="1"/>
  <c r="I4366" i="1"/>
  <c r="H4366" i="1" s="1"/>
  <c r="I4367" i="1"/>
  <c r="H4367" i="1" s="1"/>
  <c r="I4368" i="1"/>
  <c r="H4368" i="1" s="1"/>
  <c r="I4369" i="1"/>
  <c r="H4369" i="1" s="1"/>
  <c r="I4370" i="1"/>
  <c r="H4370" i="1" s="1"/>
  <c r="I4371" i="1"/>
  <c r="H4371" i="1" s="1"/>
  <c r="I4372" i="1"/>
  <c r="H4372" i="1" s="1"/>
  <c r="I4373" i="1"/>
  <c r="H4373" i="1" s="1"/>
  <c r="I4374" i="1"/>
  <c r="H4374" i="1" s="1"/>
  <c r="I4375" i="1"/>
  <c r="H4375" i="1" s="1"/>
  <c r="I4376" i="1"/>
  <c r="H4376" i="1" s="1"/>
  <c r="I4377" i="1"/>
  <c r="H4377" i="1" s="1"/>
  <c r="I4378" i="1"/>
  <c r="H4378" i="1" s="1"/>
  <c r="I4379" i="1"/>
  <c r="H4379" i="1" s="1"/>
  <c r="I4380" i="1"/>
  <c r="H4380" i="1" s="1"/>
  <c r="I4381" i="1"/>
  <c r="H4381" i="1" s="1"/>
  <c r="I4382" i="1"/>
  <c r="H4382" i="1" s="1"/>
  <c r="I4383" i="1"/>
  <c r="H4383" i="1" s="1"/>
  <c r="I4384" i="1"/>
  <c r="H4384" i="1" s="1"/>
  <c r="I4385" i="1"/>
  <c r="H4385" i="1" s="1"/>
  <c r="I4386" i="1"/>
  <c r="H4386" i="1" s="1"/>
  <c r="I4387" i="1"/>
  <c r="H4387" i="1" s="1"/>
  <c r="I4388" i="1"/>
  <c r="H4388" i="1" s="1"/>
  <c r="I4389" i="1"/>
  <c r="H4389" i="1" s="1"/>
  <c r="I4390" i="1"/>
  <c r="H4390" i="1" s="1"/>
  <c r="I4391" i="1"/>
  <c r="H4391" i="1" s="1"/>
  <c r="I4392" i="1"/>
  <c r="H4392" i="1" s="1"/>
  <c r="I4393" i="1"/>
  <c r="H4393" i="1" s="1"/>
  <c r="I4394" i="1"/>
  <c r="H4394" i="1" s="1"/>
  <c r="I4395" i="1"/>
  <c r="H4395" i="1" s="1"/>
  <c r="I4396" i="1"/>
  <c r="H4396" i="1" s="1"/>
  <c r="I4397" i="1"/>
  <c r="H4397" i="1" s="1"/>
  <c r="I4398" i="1"/>
  <c r="H4398" i="1" s="1"/>
  <c r="I4399" i="1"/>
  <c r="H4399" i="1" s="1"/>
  <c r="I4400" i="1"/>
  <c r="H4400" i="1" s="1"/>
  <c r="I4401" i="1"/>
  <c r="H4401" i="1" s="1"/>
  <c r="I4402" i="1"/>
  <c r="H4402" i="1" s="1"/>
  <c r="I4403" i="1"/>
  <c r="H4403" i="1" s="1"/>
  <c r="I4404" i="1"/>
  <c r="H4404" i="1" s="1"/>
  <c r="I4405" i="1"/>
  <c r="H4405" i="1" s="1"/>
  <c r="I4406" i="1"/>
  <c r="H4406" i="1" s="1"/>
  <c r="I4407" i="1"/>
  <c r="H4407" i="1" s="1"/>
  <c r="I4408" i="1"/>
  <c r="H4408" i="1" s="1"/>
  <c r="I4409" i="1"/>
  <c r="H4409" i="1" s="1"/>
  <c r="I4410" i="1"/>
  <c r="H4410" i="1" s="1"/>
  <c r="I4411" i="1"/>
  <c r="H4411" i="1" s="1"/>
  <c r="I4412" i="1"/>
  <c r="H4412" i="1" s="1"/>
  <c r="I4413" i="1"/>
  <c r="H4413" i="1" s="1"/>
  <c r="I4414" i="1"/>
  <c r="H4414" i="1" s="1"/>
  <c r="I4415" i="1"/>
  <c r="H4415" i="1" s="1"/>
  <c r="I4416" i="1"/>
  <c r="H4416" i="1" s="1"/>
  <c r="I4417" i="1"/>
  <c r="H4417" i="1" s="1"/>
  <c r="I4418" i="1"/>
  <c r="H4418" i="1" s="1"/>
  <c r="I4419" i="1"/>
  <c r="H4419" i="1" s="1"/>
  <c r="I4420" i="1"/>
  <c r="H4420" i="1" s="1"/>
  <c r="I4421" i="1"/>
  <c r="H4421" i="1" s="1"/>
  <c r="I4422" i="1"/>
  <c r="H4422" i="1" s="1"/>
  <c r="I4423" i="1"/>
  <c r="H4423" i="1" s="1"/>
  <c r="I4424" i="1"/>
  <c r="H4424" i="1" s="1"/>
  <c r="I4425" i="1"/>
  <c r="H4425" i="1" s="1"/>
  <c r="I4426" i="1"/>
  <c r="H4426" i="1" s="1"/>
  <c r="I4427" i="1"/>
  <c r="H4427" i="1" s="1"/>
  <c r="I4428" i="1"/>
  <c r="H4428" i="1" s="1"/>
  <c r="I4429" i="1"/>
  <c r="H4429" i="1" s="1"/>
  <c r="I4430" i="1"/>
  <c r="H4430" i="1" s="1"/>
  <c r="I4431" i="1"/>
  <c r="H4431" i="1" s="1"/>
  <c r="I4432" i="1"/>
  <c r="H4432" i="1" s="1"/>
  <c r="I4433" i="1"/>
  <c r="H4433" i="1" s="1"/>
  <c r="I4434" i="1"/>
  <c r="H4434" i="1" s="1"/>
  <c r="I4435" i="1"/>
  <c r="H4435" i="1" s="1"/>
  <c r="I4436" i="1"/>
  <c r="H4436" i="1" s="1"/>
  <c r="I4437" i="1"/>
  <c r="H4437" i="1" s="1"/>
  <c r="I4438" i="1"/>
  <c r="H4438" i="1" s="1"/>
  <c r="I4439" i="1"/>
  <c r="H4439" i="1" s="1"/>
  <c r="I4440" i="1"/>
  <c r="H4440" i="1" s="1"/>
  <c r="I4441" i="1"/>
  <c r="H4441" i="1" s="1"/>
  <c r="I4442" i="1"/>
  <c r="H4442" i="1" s="1"/>
  <c r="I4443" i="1"/>
  <c r="H4443" i="1" s="1"/>
  <c r="I4444" i="1"/>
  <c r="H4444" i="1" s="1"/>
  <c r="I4445" i="1"/>
  <c r="H4445" i="1" s="1"/>
  <c r="I4446" i="1"/>
  <c r="H4446" i="1" s="1"/>
  <c r="I4447" i="1"/>
  <c r="H4447" i="1" s="1"/>
  <c r="I4448" i="1"/>
  <c r="H4448" i="1" s="1"/>
  <c r="I4449" i="1"/>
  <c r="H4449" i="1" s="1"/>
  <c r="I4450" i="1"/>
  <c r="H4450" i="1" s="1"/>
  <c r="I4451" i="1"/>
  <c r="H4451" i="1" s="1"/>
  <c r="I4452" i="1"/>
  <c r="H4452" i="1" s="1"/>
  <c r="I4453" i="1"/>
  <c r="H4453" i="1" s="1"/>
  <c r="I4454" i="1"/>
  <c r="H4454" i="1" s="1"/>
  <c r="I4455" i="1"/>
  <c r="H4455" i="1" s="1"/>
  <c r="I4456" i="1"/>
  <c r="H4456" i="1" s="1"/>
  <c r="I4457" i="1"/>
  <c r="H4457" i="1" s="1"/>
  <c r="I4458" i="1"/>
  <c r="H4458" i="1" s="1"/>
  <c r="I4459" i="1"/>
  <c r="H4459" i="1" s="1"/>
  <c r="I4460" i="1"/>
  <c r="H4460" i="1" s="1"/>
  <c r="I4461" i="1"/>
  <c r="H4461" i="1" s="1"/>
  <c r="I4462" i="1"/>
  <c r="H4462" i="1" s="1"/>
  <c r="I4463" i="1"/>
  <c r="H4463" i="1" s="1"/>
  <c r="I4464" i="1"/>
  <c r="H4464" i="1" s="1"/>
  <c r="I4465" i="1"/>
  <c r="H4465" i="1" s="1"/>
  <c r="I4466" i="1"/>
  <c r="H4466" i="1" s="1"/>
  <c r="I4467" i="1"/>
  <c r="H4467" i="1" s="1"/>
  <c r="I4468" i="1"/>
  <c r="H4468" i="1" s="1"/>
  <c r="I4469" i="1"/>
  <c r="H4469" i="1" s="1"/>
  <c r="I4470" i="1"/>
  <c r="H4470" i="1" s="1"/>
  <c r="I4471" i="1"/>
  <c r="H4471" i="1" s="1"/>
  <c r="I4472" i="1"/>
  <c r="H4472" i="1" s="1"/>
  <c r="I4473" i="1"/>
  <c r="H4473" i="1" s="1"/>
  <c r="I4474" i="1"/>
  <c r="H4474" i="1" s="1"/>
  <c r="I4475" i="1"/>
  <c r="H4475" i="1" s="1"/>
  <c r="I4476" i="1"/>
  <c r="H4476" i="1" s="1"/>
  <c r="I4477" i="1"/>
  <c r="H4477" i="1" s="1"/>
  <c r="I4478" i="1"/>
  <c r="H4478" i="1" s="1"/>
  <c r="I4479" i="1"/>
  <c r="H4479" i="1" s="1"/>
  <c r="I4480" i="1"/>
  <c r="H4480" i="1" s="1"/>
  <c r="I4481" i="1"/>
  <c r="H4481" i="1" s="1"/>
  <c r="I4482" i="1"/>
  <c r="H4482" i="1" s="1"/>
  <c r="I4483" i="1"/>
  <c r="H4483" i="1" s="1"/>
  <c r="I4484" i="1"/>
  <c r="H4484" i="1" s="1"/>
  <c r="I4485" i="1"/>
  <c r="H4485" i="1" s="1"/>
  <c r="I4486" i="1"/>
  <c r="H4486" i="1" s="1"/>
  <c r="I4487" i="1"/>
  <c r="H4487" i="1" s="1"/>
  <c r="I4488" i="1"/>
  <c r="H4488" i="1" s="1"/>
  <c r="I4489" i="1"/>
  <c r="H4489" i="1" s="1"/>
  <c r="I4490" i="1"/>
  <c r="H4490" i="1" s="1"/>
  <c r="I4491" i="1"/>
  <c r="H4491" i="1" s="1"/>
  <c r="I4492" i="1"/>
  <c r="H4492" i="1" s="1"/>
  <c r="I4493" i="1"/>
  <c r="H4493" i="1" s="1"/>
  <c r="I4494" i="1"/>
  <c r="H4494" i="1" s="1"/>
  <c r="I4495" i="1"/>
  <c r="H4495" i="1" s="1"/>
  <c r="I4496" i="1"/>
  <c r="H4496" i="1" s="1"/>
  <c r="I4497" i="1"/>
  <c r="H4497" i="1" s="1"/>
  <c r="I4498" i="1"/>
  <c r="H4498" i="1" s="1"/>
  <c r="I4499" i="1"/>
  <c r="H4499" i="1" s="1"/>
  <c r="I4500" i="1"/>
  <c r="H4500" i="1" s="1"/>
  <c r="I4501" i="1"/>
  <c r="H4501" i="1" s="1"/>
  <c r="I4502" i="1"/>
  <c r="H4502" i="1" s="1"/>
  <c r="I4503" i="1"/>
  <c r="H4503" i="1" s="1"/>
  <c r="I4504" i="1"/>
  <c r="H4504" i="1" s="1"/>
  <c r="I4505" i="1"/>
  <c r="H4505" i="1" s="1"/>
  <c r="I4506" i="1"/>
  <c r="H4506" i="1" s="1"/>
  <c r="I4507" i="1"/>
  <c r="H4507" i="1" s="1"/>
  <c r="I4508" i="1"/>
  <c r="H4508" i="1" s="1"/>
  <c r="I4509" i="1"/>
  <c r="H4509" i="1" s="1"/>
  <c r="I4510" i="1"/>
  <c r="H4510" i="1" s="1"/>
  <c r="I4511" i="1"/>
  <c r="H4511" i="1" s="1"/>
  <c r="I4512" i="1"/>
  <c r="H4512" i="1" s="1"/>
  <c r="I4513" i="1"/>
  <c r="H4513" i="1" s="1"/>
  <c r="I4514" i="1"/>
  <c r="H4514" i="1" s="1"/>
  <c r="I4515" i="1"/>
  <c r="H4515" i="1" s="1"/>
  <c r="I4516" i="1"/>
  <c r="H4516" i="1" s="1"/>
  <c r="I4517" i="1"/>
  <c r="H4517" i="1" s="1"/>
  <c r="I4518" i="1"/>
  <c r="H4518" i="1" s="1"/>
  <c r="I4519" i="1"/>
  <c r="H4519" i="1" s="1"/>
  <c r="I4520" i="1"/>
  <c r="H4520" i="1" s="1"/>
  <c r="I4521" i="1"/>
  <c r="H4521" i="1" s="1"/>
  <c r="I4522" i="1"/>
  <c r="H4522" i="1" s="1"/>
  <c r="I4523" i="1"/>
  <c r="H4523" i="1" s="1"/>
  <c r="I4524" i="1"/>
  <c r="H4524" i="1" s="1"/>
  <c r="I4525" i="1"/>
  <c r="H4525" i="1" s="1"/>
  <c r="I4526" i="1"/>
  <c r="H4526" i="1" s="1"/>
  <c r="I4527" i="1"/>
  <c r="H4527" i="1" s="1"/>
  <c r="I4528" i="1"/>
  <c r="H4528" i="1" s="1"/>
  <c r="I4529" i="1"/>
  <c r="H4529" i="1" s="1"/>
  <c r="I4530" i="1"/>
  <c r="H4530" i="1" s="1"/>
  <c r="I4531" i="1"/>
  <c r="H4531" i="1" s="1"/>
  <c r="I4532" i="1"/>
  <c r="H4532" i="1" s="1"/>
  <c r="I4533" i="1"/>
  <c r="H4533" i="1" s="1"/>
  <c r="I4534" i="1"/>
  <c r="H4534" i="1" s="1"/>
  <c r="I4535" i="1"/>
  <c r="H4535" i="1" s="1"/>
  <c r="I4536" i="1"/>
  <c r="H4536" i="1" s="1"/>
  <c r="I4537" i="1"/>
  <c r="H4537" i="1" s="1"/>
  <c r="I4538" i="1"/>
  <c r="H4538" i="1" s="1"/>
  <c r="I4539" i="1"/>
  <c r="H4539" i="1" s="1"/>
  <c r="I4540" i="1"/>
  <c r="H4540" i="1" s="1"/>
  <c r="I4541" i="1"/>
  <c r="H4541" i="1" s="1"/>
  <c r="I4542" i="1"/>
  <c r="H4542" i="1" s="1"/>
  <c r="I4543" i="1"/>
  <c r="H4543" i="1" s="1"/>
  <c r="I4544" i="1"/>
  <c r="H4544" i="1" s="1"/>
  <c r="I4545" i="1"/>
  <c r="H4545" i="1" s="1"/>
  <c r="I4546" i="1"/>
  <c r="H4546" i="1" s="1"/>
  <c r="I4547" i="1"/>
  <c r="H4547" i="1" s="1"/>
  <c r="I4548" i="1"/>
  <c r="H4548" i="1" s="1"/>
  <c r="I4549" i="1"/>
  <c r="H4549" i="1" s="1"/>
  <c r="I4550" i="1"/>
  <c r="H4550" i="1" s="1"/>
  <c r="I4551" i="1"/>
  <c r="H4551" i="1" s="1"/>
  <c r="I4552" i="1"/>
  <c r="H4552" i="1" s="1"/>
  <c r="I4553" i="1"/>
  <c r="H4553" i="1" s="1"/>
  <c r="I4554" i="1"/>
  <c r="H4554" i="1" s="1"/>
  <c r="I4555" i="1"/>
  <c r="H4555" i="1" s="1"/>
  <c r="I4556" i="1"/>
  <c r="H4556" i="1" s="1"/>
  <c r="I4557" i="1"/>
  <c r="H4557" i="1" s="1"/>
  <c r="I4558" i="1"/>
  <c r="H4558" i="1" s="1"/>
  <c r="I4559" i="1"/>
  <c r="H4559" i="1" s="1"/>
  <c r="I4560" i="1"/>
  <c r="H4560" i="1" s="1"/>
  <c r="I4561" i="1"/>
  <c r="H4561" i="1" s="1"/>
  <c r="I4562" i="1"/>
  <c r="H4562" i="1" s="1"/>
  <c r="I4563" i="1"/>
  <c r="H4563" i="1" s="1"/>
  <c r="I4564" i="1"/>
  <c r="H4564" i="1" s="1"/>
  <c r="I4565" i="1"/>
  <c r="H4565" i="1" s="1"/>
  <c r="I4566" i="1"/>
  <c r="H4566" i="1" s="1"/>
  <c r="I4567" i="1"/>
  <c r="H4567" i="1" s="1"/>
  <c r="I4568" i="1"/>
  <c r="H4568" i="1" s="1"/>
  <c r="I4569" i="1"/>
  <c r="H4569" i="1" s="1"/>
  <c r="I4570" i="1"/>
  <c r="H4570" i="1" s="1"/>
  <c r="I4571" i="1"/>
  <c r="H4571" i="1" s="1"/>
  <c r="I4572" i="1"/>
  <c r="H4572" i="1" s="1"/>
  <c r="I4573" i="1"/>
  <c r="H4573" i="1" s="1"/>
  <c r="I4574" i="1"/>
  <c r="H4574" i="1" s="1"/>
  <c r="I4575" i="1"/>
  <c r="H4575" i="1" s="1"/>
  <c r="I4576" i="1"/>
  <c r="H4576" i="1" s="1"/>
  <c r="I4577" i="1"/>
  <c r="H4577" i="1" s="1"/>
  <c r="I4578" i="1"/>
  <c r="H4578" i="1" s="1"/>
  <c r="I4579" i="1"/>
  <c r="H4579" i="1" s="1"/>
  <c r="I4580" i="1"/>
  <c r="H4580" i="1" s="1"/>
  <c r="I4581" i="1"/>
  <c r="H4581" i="1" s="1"/>
  <c r="I4582" i="1"/>
  <c r="H4582" i="1" s="1"/>
  <c r="I4583" i="1"/>
  <c r="H4583" i="1" s="1"/>
  <c r="I4584" i="1"/>
  <c r="H4584" i="1" s="1"/>
  <c r="I4585" i="1"/>
  <c r="H4585" i="1" s="1"/>
  <c r="I4586" i="1"/>
  <c r="H4586" i="1" s="1"/>
  <c r="I4587" i="1"/>
  <c r="H4587" i="1" s="1"/>
  <c r="I4588" i="1"/>
  <c r="H4588" i="1" s="1"/>
  <c r="I4589" i="1"/>
  <c r="H4589" i="1" s="1"/>
  <c r="I4590" i="1"/>
  <c r="H4590" i="1" s="1"/>
  <c r="I4591" i="1"/>
  <c r="H4591" i="1" s="1"/>
  <c r="I4592" i="1"/>
  <c r="H4592" i="1" s="1"/>
  <c r="I4593" i="1"/>
  <c r="H4593" i="1" s="1"/>
  <c r="I4594" i="1"/>
  <c r="H4594" i="1" s="1"/>
  <c r="I4595" i="1"/>
  <c r="H4595" i="1" s="1"/>
  <c r="I4596" i="1"/>
  <c r="H4596" i="1" s="1"/>
  <c r="I4597" i="1"/>
  <c r="H4597" i="1" s="1"/>
  <c r="I4598" i="1"/>
  <c r="H4598" i="1" s="1"/>
  <c r="I4599" i="1"/>
  <c r="H4599" i="1" s="1"/>
  <c r="I4600" i="1"/>
  <c r="H4600" i="1" s="1"/>
  <c r="I4601" i="1"/>
  <c r="H4601" i="1" s="1"/>
  <c r="I4602" i="1"/>
  <c r="H4602" i="1" s="1"/>
  <c r="I4603" i="1"/>
  <c r="H4603" i="1" s="1"/>
  <c r="I4604" i="1"/>
  <c r="H4604" i="1" s="1"/>
  <c r="I4605" i="1"/>
  <c r="H4605" i="1" s="1"/>
  <c r="I4606" i="1"/>
  <c r="H4606" i="1" s="1"/>
  <c r="I4607" i="1"/>
  <c r="H4607" i="1" s="1"/>
  <c r="I4608" i="1"/>
  <c r="H4608" i="1" s="1"/>
  <c r="I4609" i="1"/>
  <c r="H4609" i="1" s="1"/>
  <c r="I4610" i="1"/>
  <c r="H4610" i="1" s="1"/>
  <c r="I4611" i="1"/>
  <c r="H4611" i="1" s="1"/>
  <c r="I4612" i="1"/>
  <c r="H4612" i="1" s="1"/>
  <c r="I4613" i="1"/>
  <c r="H4613" i="1" s="1"/>
  <c r="I4614" i="1"/>
  <c r="H4614" i="1" s="1"/>
  <c r="I4615" i="1"/>
  <c r="H4615" i="1" s="1"/>
  <c r="I4616" i="1"/>
  <c r="H4616" i="1" s="1"/>
  <c r="I4617" i="1"/>
  <c r="H4617" i="1" s="1"/>
  <c r="I4618" i="1"/>
  <c r="H4618" i="1" s="1"/>
  <c r="I4619" i="1"/>
  <c r="H4619" i="1" s="1"/>
  <c r="I4620" i="1"/>
  <c r="H4620" i="1" s="1"/>
  <c r="I4621" i="1"/>
  <c r="H4621" i="1" s="1"/>
  <c r="I4622" i="1"/>
  <c r="H4622" i="1" s="1"/>
  <c r="I4623" i="1"/>
  <c r="H4623" i="1" s="1"/>
  <c r="I4624" i="1"/>
  <c r="H4624" i="1" s="1"/>
  <c r="I4625" i="1"/>
  <c r="H4625" i="1" s="1"/>
  <c r="I4626" i="1"/>
  <c r="H4626" i="1" s="1"/>
  <c r="I4627" i="1"/>
  <c r="H4627" i="1" s="1"/>
  <c r="I4628" i="1"/>
  <c r="H4628" i="1" s="1"/>
  <c r="I4629" i="1"/>
  <c r="H4629" i="1" s="1"/>
  <c r="I4630" i="1"/>
  <c r="H4630" i="1" s="1"/>
  <c r="I4631" i="1"/>
  <c r="H4631" i="1" s="1"/>
  <c r="I4632" i="1"/>
  <c r="H4632" i="1" s="1"/>
  <c r="I4633" i="1"/>
  <c r="H4633" i="1" s="1"/>
  <c r="I4634" i="1"/>
  <c r="H4634" i="1" s="1"/>
  <c r="I4635" i="1"/>
  <c r="H4635" i="1" s="1"/>
  <c r="I4636" i="1"/>
  <c r="H4636" i="1" s="1"/>
  <c r="I4637" i="1"/>
  <c r="H4637" i="1" s="1"/>
  <c r="I4638" i="1"/>
  <c r="H4638" i="1" s="1"/>
  <c r="I4639" i="1"/>
  <c r="H4639" i="1" s="1"/>
  <c r="I4640" i="1"/>
  <c r="H4640" i="1" s="1"/>
  <c r="I4641" i="1"/>
  <c r="H4641" i="1" s="1"/>
  <c r="I4642" i="1"/>
  <c r="H4642" i="1" s="1"/>
  <c r="I4643" i="1"/>
  <c r="H4643" i="1" s="1"/>
  <c r="I4644" i="1"/>
  <c r="H4644" i="1" s="1"/>
  <c r="I4645" i="1"/>
  <c r="H4645" i="1" s="1"/>
  <c r="I4646" i="1"/>
  <c r="H4646" i="1" s="1"/>
  <c r="I4647" i="1"/>
  <c r="H4647" i="1" s="1"/>
  <c r="I4648" i="1"/>
  <c r="H4648" i="1" s="1"/>
  <c r="I4649" i="1"/>
  <c r="H4649" i="1" s="1"/>
  <c r="I4650" i="1"/>
  <c r="H4650" i="1" s="1"/>
  <c r="I4651" i="1"/>
  <c r="H4651" i="1" s="1"/>
  <c r="I4652" i="1"/>
  <c r="H4652" i="1" s="1"/>
  <c r="I4653" i="1"/>
  <c r="H4653" i="1" s="1"/>
  <c r="I4654" i="1"/>
  <c r="H4654" i="1" s="1"/>
  <c r="I4655" i="1"/>
  <c r="H4655" i="1" s="1"/>
  <c r="I4656" i="1"/>
  <c r="H4656" i="1" s="1"/>
  <c r="I4657" i="1"/>
  <c r="H4657" i="1" s="1"/>
  <c r="I4658" i="1"/>
  <c r="H4658" i="1" s="1"/>
  <c r="I4659" i="1"/>
  <c r="H4659" i="1" s="1"/>
  <c r="I4660" i="1"/>
  <c r="H4660" i="1" s="1"/>
  <c r="I4661" i="1"/>
  <c r="H4661" i="1" s="1"/>
  <c r="I4662" i="1"/>
  <c r="H4662" i="1" s="1"/>
  <c r="I4663" i="1"/>
  <c r="H4663" i="1" s="1"/>
  <c r="I4664" i="1"/>
  <c r="H4664" i="1" s="1"/>
  <c r="I4665" i="1"/>
  <c r="H4665" i="1" s="1"/>
  <c r="I4666" i="1"/>
  <c r="H4666" i="1" s="1"/>
  <c r="I4667" i="1"/>
  <c r="H4667" i="1" s="1"/>
  <c r="I4668" i="1"/>
  <c r="H4668" i="1" s="1"/>
  <c r="I4669" i="1"/>
  <c r="H4669" i="1" s="1"/>
  <c r="I4670" i="1"/>
  <c r="H4670" i="1" s="1"/>
  <c r="I4671" i="1"/>
  <c r="H4671" i="1" s="1"/>
  <c r="I4672" i="1"/>
  <c r="H4672" i="1" s="1"/>
  <c r="I4673" i="1"/>
  <c r="H4673" i="1" s="1"/>
  <c r="I4674" i="1"/>
  <c r="H4674" i="1" s="1"/>
  <c r="I4675" i="1"/>
  <c r="H4675" i="1" s="1"/>
  <c r="I4676" i="1"/>
  <c r="H4676" i="1" s="1"/>
  <c r="I4677" i="1"/>
  <c r="H4677" i="1" s="1"/>
  <c r="I4678" i="1"/>
  <c r="H4678" i="1" s="1"/>
  <c r="I4679" i="1"/>
  <c r="H4679" i="1" s="1"/>
  <c r="I4680" i="1"/>
  <c r="H4680" i="1" s="1"/>
  <c r="I4681" i="1"/>
  <c r="H4681" i="1" s="1"/>
  <c r="I4682" i="1"/>
  <c r="H4682" i="1" s="1"/>
  <c r="I4683" i="1"/>
  <c r="H4683" i="1" s="1"/>
  <c r="I4684" i="1"/>
  <c r="H4684" i="1" s="1"/>
  <c r="I4685" i="1"/>
  <c r="H4685" i="1" s="1"/>
  <c r="I4686" i="1"/>
  <c r="H4686" i="1" s="1"/>
  <c r="I4687" i="1"/>
  <c r="H4687" i="1" s="1"/>
  <c r="I4688" i="1"/>
  <c r="H4688" i="1" s="1"/>
  <c r="I4689" i="1"/>
  <c r="H4689" i="1" s="1"/>
  <c r="I4690" i="1"/>
  <c r="H4690" i="1" s="1"/>
  <c r="I4691" i="1"/>
  <c r="H4691" i="1" s="1"/>
  <c r="I4692" i="1"/>
  <c r="H4692" i="1" s="1"/>
  <c r="I4693" i="1"/>
  <c r="H4693" i="1" s="1"/>
  <c r="I4694" i="1"/>
  <c r="H4694" i="1" s="1"/>
  <c r="I4695" i="1"/>
  <c r="H4695" i="1" s="1"/>
  <c r="I4696" i="1"/>
  <c r="H4696" i="1" s="1"/>
  <c r="I4697" i="1"/>
  <c r="H4697" i="1" s="1"/>
  <c r="I4698" i="1"/>
  <c r="H4698" i="1" s="1"/>
  <c r="I4699" i="1"/>
  <c r="H4699" i="1" s="1"/>
  <c r="I4700" i="1"/>
  <c r="H4700" i="1" s="1"/>
  <c r="I4701" i="1"/>
  <c r="H4701" i="1" s="1"/>
  <c r="I4702" i="1"/>
  <c r="H4702" i="1" s="1"/>
  <c r="I4703" i="1"/>
  <c r="H4703" i="1" s="1"/>
  <c r="I4704" i="1"/>
  <c r="H4704" i="1" s="1"/>
  <c r="I4705" i="1"/>
  <c r="H4705" i="1" s="1"/>
  <c r="I4706" i="1"/>
  <c r="H4706" i="1" s="1"/>
  <c r="I4707" i="1"/>
  <c r="H4707" i="1" s="1"/>
  <c r="I4708" i="1"/>
  <c r="H4708" i="1" s="1"/>
  <c r="I4709" i="1"/>
  <c r="H4709" i="1" s="1"/>
  <c r="I4710" i="1"/>
  <c r="H4710" i="1" s="1"/>
  <c r="I4711" i="1"/>
  <c r="H4711" i="1" s="1"/>
  <c r="I4712" i="1"/>
  <c r="H4712" i="1" s="1"/>
  <c r="I4713" i="1"/>
  <c r="H4713" i="1" s="1"/>
  <c r="I4714" i="1"/>
  <c r="H4714" i="1" s="1"/>
  <c r="I4715" i="1"/>
  <c r="H4715" i="1" s="1"/>
  <c r="I4716" i="1"/>
  <c r="H4716" i="1" s="1"/>
  <c r="I4717" i="1"/>
  <c r="H4717" i="1" s="1"/>
  <c r="I4718" i="1"/>
  <c r="H4718" i="1" s="1"/>
  <c r="I4719" i="1"/>
  <c r="H4719" i="1" s="1"/>
  <c r="I4720" i="1"/>
  <c r="H4720" i="1" s="1"/>
  <c r="I4721" i="1"/>
  <c r="H4721" i="1" s="1"/>
  <c r="I4722" i="1"/>
  <c r="H4722" i="1" s="1"/>
  <c r="I4723" i="1"/>
  <c r="H4723" i="1" s="1"/>
  <c r="I4724" i="1"/>
  <c r="H4724" i="1" s="1"/>
  <c r="I4725" i="1"/>
  <c r="H4725" i="1" s="1"/>
  <c r="I4726" i="1"/>
  <c r="H4726" i="1" s="1"/>
  <c r="I4727" i="1"/>
  <c r="H4727" i="1" s="1"/>
  <c r="I4728" i="1"/>
  <c r="H4728" i="1" s="1"/>
  <c r="I4729" i="1"/>
  <c r="H4729" i="1" s="1"/>
  <c r="I4730" i="1"/>
  <c r="H4730" i="1" s="1"/>
  <c r="I4731" i="1"/>
  <c r="H4731" i="1" s="1"/>
  <c r="I4732" i="1"/>
  <c r="H4732" i="1" s="1"/>
  <c r="I4733" i="1"/>
  <c r="H4733" i="1" s="1"/>
  <c r="I4734" i="1"/>
  <c r="H4734" i="1" s="1"/>
  <c r="I4735" i="1"/>
  <c r="H4735" i="1" s="1"/>
  <c r="I4736" i="1"/>
  <c r="H4736" i="1" s="1"/>
  <c r="I4737" i="1"/>
  <c r="H4737" i="1" s="1"/>
  <c r="I4738" i="1"/>
  <c r="H4738" i="1" s="1"/>
  <c r="I4739" i="1"/>
  <c r="H4739" i="1" s="1"/>
  <c r="I4740" i="1"/>
  <c r="H4740" i="1" s="1"/>
  <c r="I4741" i="1"/>
  <c r="H4741" i="1" s="1"/>
  <c r="I4742" i="1"/>
  <c r="H4742" i="1" s="1"/>
  <c r="I4743" i="1"/>
  <c r="H4743" i="1" s="1"/>
  <c r="I4744" i="1"/>
  <c r="H4744" i="1" s="1"/>
  <c r="I4745" i="1"/>
  <c r="H4745" i="1" s="1"/>
  <c r="I4746" i="1"/>
  <c r="H4746" i="1" s="1"/>
  <c r="I4747" i="1"/>
  <c r="H4747" i="1" s="1"/>
  <c r="I4748" i="1"/>
  <c r="H4748" i="1" s="1"/>
  <c r="I4749" i="1"/>
  <c r="H4749" i="1" s="1"/>
  <c r="I4750" i="1"/>
  <c r="H4750" i="1" s="1"/>
  <c r="I4751" i="1"/>
  <c r="H4751" i="1" s="1"/>
  <c r="I4752" i="1"/>
  <c r="H4752" i="1" s="1"/>
  <c r="I4753" i="1"/>
  <c r="H4753" i="1" s="1"/>
  <c r="I4754" i="1"/>
  <c r="H4754" i="1" s="1"/>
  <c r="I4755" i="1"/>
  <c r="H4755" i="1" s="1"/>
  <c r="I4756" i="1"/>
  <c r="H4756" i="1" s="1"/>
  <c r="I4757" i="1"/>
  <c r="H4757" i="1" s="1"/>
  <c r="I4758" i="1"/>
  <c r="H4758" i="1" s="1"/>
  <c r="I4759" i="1"/>
  <c r="H4759" i="1" s="1"/>
  <c r="I4760" i="1"/>
  <c r="H4760" i="1" s="1"/>
  <c r="I4761" i="1"/>
  <c r="H4761" i="1" s="1"/>
  <c r="I4762" i="1"/>
  <c r="H4762" i="1" s="1"/>
  <c r="I4763" i="1"/>
  <c r="H4763" i="1" s="1"/>
  <c r="I4764" i="1"/>
  <c r="H4764" i="1" s="1"/>
  <c r="I4765" i="1"/>
  <c r="H4765" i="1" s="1"/>
  <c r="I4766" i="1"/>
  <c r="H4766" i="1" s="1"/>
  <c r="I4767" i="1"/>
  <c r="H4767" i="1" s="1"/>
  <c r="I4768" i="1"/>
  <c r="H4768" i="1" s="1"/>
  <c r="I4769" i="1"/>
  <c r="H4769" i="1" s="1"/>
  <c r="I4770" i="1"/>
  <c r="H4770" i="1" s="1"/>
  <c r="I4771" i="1"/>
  <c r="H4771" i="1" s="1"/>
  <c r="I4772" i="1"/>
  <c r="H4772" i="1" s="1"/>
  <c r="I4773" i="1"/>
  <c r="H4773" i="1" s="1"/>
  <c r="I4774" i="1"/>
  <c r="H4774" i="1" s="1"/>
  <c r="I4775" i="1"/>
  <c r="H4775" i="1" s="1"/>
  <c r="I4776" i="1"/>
  <c r="H4776" i="1" s="1"/>
  <c r="I4777" i="1"/>
  <c r="H4777" i="1" s="1"/>
  <c r="I4778" i="1"/>
  <c r="H4778" i="1" s="1"/>
  <c r="I4779" i="1"/>
  <c r="H4779" i="1" s="1"/>
  <c r="I4780" i="1"/>
  <c r="H4780" i="1" s="1"/>
  <c r="I4781" i="1"/>
  <c r="H4781" i="1" s="1"/>
  <c r="I4782" i="1"/>
  <c r="H4782" i="1" s="1"/>
  <c r="I4783" i="1"/>
  <c r="H4783" i="1" s="1"/>
  <c r="I4784" i="1"/>
  <c r="H4784" i="1" s="1"/>
  <c r="I4785" i="1"/>
  <c r="H4785" i="1" s="1"/>
  <c r="I4786" i="1"/>
  <c r="H4786" i="1" s="1"/>
  <c r="I4787" i="1"/>
  <c r="H4787" i="1" s="1"/>
  <c r="I4788" i="1"/>
  <c r="H4788" i="1" s="1"/>
  <c r="I4789" i="1"/>
  <c r="H4789" i="1" s="1"/>
  <c r="I4790" i="1"/>
  <c r="H4790" i="1" s="1"/>
  <c r="I4791" i="1"/>
  <c r="H4791" i="1" s="1"/>
  <c r="I4792" i="1"/>
  <c r="H4792" i="1" s="1"/>
  <c r="I4793" i="1"/>
  <c r="H4793" i="1" s="1"/>
  <c r="I4794" i="1"/>
  <c r="H4794" i="1" s="1"/>
  <c r="I4795" i="1"/>
  <c r="H4795" i="1" s="1"/>
  <c r="I4796" i="1"/>
  <c r="H4796" i="1" s="1"/>
  <c r="I4797" i="1"/>
  <c r="H4797" i="1" s="1"/>
  <c r="I4798" i="1"/>
  <c r="H4798" i="1" s="1"/>
  <c r="I4799" i="1"/>
  <c r="H4799" i="1" s="1"/>
  <c r="I4800" i="1"/>
  <c r="H4800" i="1" s="1"/>
  <c r="I4801" i="1"/>
  <c r="H4801" i="1" s="1"/>
  <c r="I4802" i="1"/>
  <c r="H4802" i="1" s="1"/>
  <c r="I4803" i="1"/>
  <c r="H4803" i="1" s="1"/>
  <c r="I4804" i="1"/>
  <c r="H4804" i="1" s="1"/>
  <c r="I4805" i="1"/>
  <c r="H4805" i="1" s="1"/>
  <c r="I4806" i="1"/>
  <c r="H4806" i="1" s="1"/>
  <c r="I4807" i="1"/>
  <c r="H4807" i="1" s="1"/>
  <c r="I4808" i="1"/>
  <c r="H4808" i="1" s="1"/>
  <c r="I4809" i="1"/>
  <c r="H4809" i="1" s="1"/>
  <c r="I4810" i="1"/>
  <c r="H4810" i="1" s="1"/>
  <c r="I4811" i="1"/>
  <c r="H4811" i="1" s="1"/>
  <c r="I4812" i="1"/>
  <c r="H4812" i="1" s="1"/>
  <c r="I4813" i="1"/>
  <c r="H4813" i="1" s="1"/>
  <c r="I4814" i="1"/>
  <c r="H4814" i="1" s="1"/>
  <c r="I4815" i="1"/>
  <c r="H4815" i="1" s="1"/>
  <c r="I4816" i="1"/>
  <c r="H4816" i="1" s="1"/>
  <c r="I4817" i="1"/>
  <c r="H4817" i="1" s="1"/>
  <c r="I4818" i="1"/>
  <c r="H4818" i="1" s="1"/>
  <c r="I4819" i="1"/>
  <c r="H4819" i="1" s="1"/>
  <c r="I4820" i="1"/>
  <c r="H4820" i="1" s="1"/>
  <c r="I4821" i="1"/>
  <c r="H4821" i="1" s="1"/>
  <c r="I4822" i="1"/>
  <c r="H4822" i="1" s="1"/>
  <c r="I4823" i="1"/>
  <c r="H4823" i="1" s="1"/>
  <c r="I4824" i="1"/>
  <c r="H4824" i="1" s="1"/>
  <c r="I4825" i="1"/>
  <c r="H4825" i="1" s="1"/>
  <c r="I4826" i="1"/>
  <c r="H4826" i="1" s="1"/>
  <c r="I4827" i="1"/>
  <c r="H4827" i="1" s="1"/>
  <c r="I4828" i="1"/>
  <c r="H4828" i="1" s="1"/>
  <c r="I4829" i="1"/>
  <c r="H4829" i="1" s="1"/>
  <c r="I4830" i="1"/>
  <c r="H4830" i="1" s="1"/>
  <c r="I4831" i="1"/>
  <c r="H4831" i="1" s="1"/>
  <c r="I4832" i="1"/>
  <c r="H4832" i="1" s="1"/>
  <c r="I4833" i="1"/>
  <c r="H4833" i="1" s="1"/>
  <c r="I4834" i="1"/>
  <c r="H4834" i="1" s="1"/>
  <c r="I4835" i="1"/>
  <c r="H4835" i="1" s="1"/>
  <c r="I4836" i="1"/>
  <c r="H4836" i="1" s="1"/>
  <c r="I4837" i="1"/>
  <c r="H4837" i="1" s="1"/>
  <c r="I4838" i="1"/>
  <c r="H4838" i="1" s="1"/>
  <c r="I4839" i="1"/>
  <c r="H4839" i="1" s="1"/>
  <c r="I4840" i="1"/>
  <c r="H4840" i="1" s="1"/>
  <c r="I4841" i="1"/>
  <c r="H4841" i="1" s="1"/>
  <c r="I4842" i="1"/>
  <c r="H4842" i="1" s="1"/>
  <c r="I4843" i="1"/>
  <c r="H4843" i="1" s="1"/>
  <c r="I4844" i="1"/>
  <c r="H4844" i="1" s="1"/>
  <c r="I4845" i="1"/>
  <c r="H4845" i="1" s="1"/>
  <c r="I4846" i="1"/>
  <c r="H4846" i="1" s="1"/>
  <c r="I4847" i="1"/>
  <c r="H4847" i="1" s="1"/>
  <c r="I4848" i="1"/>
  <c r="H4848" i="1" s="1"/>
  <c r="I4849" i="1"/>
  <c r="H4849" i="1" s="1"/>
  <c r="I4850" i="1"/>
  <c r="H4850" i="1" s="1"/>
  <c r="I4851" i="1"/>
  <c r="H4851" i="1" s="1"/>
  <c r="I4852" i="1"/>
  <c r="H4852" i="1" s="1"/>
  <c r="I4853" i="1"/>
  <c r="H4853" i="1" s="1"/>
  <c r="I4854" i="1"/>
  <c r="H4854" i="1" s="1"/>
  <c r="I4855" i="1"/>
  <c r="H4855" i="1" s="1"/>
  <c r="I4856" i="1"/>
  <c r="H4856" i="1" s="1"/>
  <c r="I4857" i="1"/>
  <c r="H4857" i="1" s="1"/>
  <c r="I4858" i="1"/>
  <c r="H4858" i="1" s="1"/>
  <c r="I4859" i="1"/>
  <c r="H4859" i="1" s="1"/>
  <c r="I4860" i="1"/>
  <c r="H4860" i="1" s="1"/>
  <c r="I4861" i="1"/>
  <c r="H4861" i="1" s="1"/>
  <c r="I4862" i="1"/>
  <c r="H4862" i="1" s="1"/>
  <c r="I4863" i="1"/>
  <c r="H4863" i="1" s="1"/>
  <c r="I4864" i="1"/>
  <c r="H4864" i="1" s="1"/>
  <c r="I4865" i="1"/>
  <c r="H4865" i="1" s="1"/>
  <c r="I4866" i="1"/>
  <c r="H4866" i="1" s="1"/>
  <c r="I4867" i="1"/>
  <c r="H4867" i="1" s="1"/>
  <c r="I4868" i="1"/>
  <c r="H4868" i="1" s="1"/>
  <c r="I4869" i="1"/>
  <c r="H4869" i="1" s="1"/>
  <c r="I4870" i="1"/>
  <c r="H4870" i="1" s="1"/>
  <c r="I4871" i="1"/>
  <c r="H4871" i="1" s="1"/>
  <c r="I4872" i="1"/>
  <c r="H4872" i="1" s="1"/>
  <c r="I4873" i="1"/>
  <c r="H4873" i="1" s="1"/>
  <c r="I4874" i="1"/>
  <c r="H4874" i="1" s="1"/>
  <c r="I4875" i="1"/>
  <c r="H4875" i="1" s="1"/>
  <c r="I4876" i="1"/>
  <c r="H4876" i="1" s="1"/>
  <c r="I4877" i="1"/>
  <c r="H4877" i="1" s="1"/>
  <c r="I4878" i="1"/>
  <c r="H4878" i="1" s="1"/>
  <c r="I4879" i="1"/>
  <c r="H4879" i="1" s="1"/>
  <c r="I4880" i="1"/>
  <c r="H4880" i="1" s="1"/>
  <c r="I4881" i="1"/>
  <c r="H4881" i="1" s="1"/>
  <c r="I4882" i="1"/>
  <c r="H4882" i="1" s="1"/>
  <c r="I4883" i="1"/>
  <c r="H4883" i="1" s="1"/>
  <c r="I4884" i="1"/>
  <c r="H4884" i="1" s="1"/>
  <c r="I4885" i="1"/>
  <c r="H4885" i="1" s="1"/>
  <c r="I4886" i="1"/>
  <c r="H4886" i="1" s="1"/>
  <c r="I4887" i="1"/>
  <c r="H4887" i="1" s="1"/>
  <c r="I4888" i="1"/>
  <c r="H4888" i="1" s="1"/>
  <c r="I4889" i="1"/>
  <c r="H4889" i="1" s="1"/>
  <c r="I4890" i="1"/>
  <c r="H4890" i="1" s="1"/>
  <c r="I4891" i="1"/>
  <c r="H4891" i="1" s="1"/>
  <c r="I4892" i="1"/>
  <c r="H4892" i="1" s="1"/>
  <c r="I4893" i="1"/>
  <c r="H4893" i="1" s="1"/>
  <c r="I4894" i="1"/>
  <c r="H4894" i="1" s="1"/>
  <c r="I4895" i="1"/>
  <c r="H4895" i="1" s="1"/>
  <c r="I4896" i="1"/>
  <c r="H4896" i="1" s="1"/>
  <c r="I4897" i="1"/>
  <c r="H4897" i="1" s="1"/>
  <c r="I4898" i="1"/>
  <c r="H4898" i="1" s="1"/>
  <c r="I4899" i="1"/>
  <c r="H4899" i="1" s="1"/>
  <c r="I4900" i="1"/>
  <c r="H4900" i="1" s="1"/>
  <c r="I4901" i="1"/>
  <c r="H4901" i="1" s="1"/>
  <c r="I4902" i="1"/>
  <c r="H4902" i="1" s="1"/>
  <c r="I4903" i="1"/>
  <c r="H4903" i="1" s="1"/>
  <c r="I4904" i="1"/>
  <c r="H4904" i="1" s="1"/>
  <c r="I4905" i="1"/>
  <c r="H4905" i="1" s="1"/>
  <c r="I4906" i="1"/>
  <c r="H4906" i="1" s="1"/>
  <c r="I4907" i="1"/>
  <c r="H4907" i="1" s="1"/>
  <c r="I4908" i="1"/>
  <c r="H4908" i="1" s="1"/>
  <c r="I4909" i="1"/>
  <c r="H4909" i="1" s="1"/>
  <c r="I4910" i="1"/>
  <c r="H4910" i="1" s="1"/>
  <c r="I4911" i="1"/>
  <c r="H4911" i="1" s="1"/>
  <c r="I4912" i="1"/>
  <c r="H4912" i="1" s="1"/>
  <c r="I4913" i="1"/>
  <c r="H4913" i="1" s="1"/>
  <c r="I4914" i="1"/>
  <c r="H4914" i="1" s="1"/>
  <c r="I4915" i="1"/>
  <c r="H4915" i="1" s="1"/>
  <c r="I4916" i="1"/>
  <c r="H4916" i="1" s="1"/>
  <c r="I4917" i="1"/>
  <c r="H4917" i="1" s="1"/>
  <c r="I4918" i="1"/>
  <c r="H4918" i="1" s="1"/>
  <c r="I4919" i="1"/>
  <c r="H4919" i="1" s="1"/>
  <c r="I4920" i="1"/>
  <c r="H4920" i="1" s="1"/>
  <c r="I4921" i="1"/>
  <c r="H4921" i="1" s="1"/>
  <c r="I4922" i="1"/>
  <c r="H4922" i="1" s="1"/>
  <c r="I4923" i="1"/>
  <c r="H4923" i="1" s="1"/>
  <c r="I4924" i="1"/>
  <c r="H4924" i="1" s="1"/>
  <c r="I4925" i="1"/>
  <c r="H4925" i="1" s="1"/>
  <c r="I4926" i="1"/>
  <c r="H4926" i="1" s="1"/>
  <c r="I4927" i="1"/>
  <c r="H4927" i="1" s="1"/>
  <c r="I4928" i="1"/>
  <c r="H4928" i="1" s="1"/>
  <c r="I4929" i="1"/>
  <c r="H4929" i="1" s="1"/>
  <c r="I4930" i="1"/>
  <c r="H4930" i="1" s="1"/>
  <c r="I4931" i="1"/>
  <c r="H4931" i="1" s="1"/>
  <c r="I4932" i="1"/>
  <c r="H4932" i="1" s="1"/>
  <c r="I4933" i="1"/>
  <c r="H4933" i="1" s="1"/>
  <c r="I4934" i="1"/>
  <c r="H4934" i="1" s="1"/>
  <c r="I4935" i="1"/>
  <c r="H4935" i="1" s="1"/>
  <c r="I4936" i="1"/>
  <c r="H4936" i="1" s="1"/>
  <c r="I4937" i="1"/>
  <c r="H4937" i="1" s="1"/>
  <c r="I4938" i="1"/>
  <c r="H4938" i="1" s="1"/>
  <c r="I4939" i="1"/>
  <c r="H4939" i="1" s="1"/>
  <c r="I4940" i="1"/>
  <c r="H4940" i="1" s="1"/>
  <c r="I4941" i="1"/>
  <c r="H4941" i="1" s="1"/>
  <c r="I4942" i="1"/>
  <c r="H4942" i="1" s="1"/>
  <c r="I4943" i="1"/>
  <c r="H4943" i="1" s="1"/>
  <c r="I4944" i="1"/>
  <c r="H4944" i="1" s="1"/>
  <c r="I4945" i="1"/>
  <c r="H4945" i="1" s="1"/>
  <c r="I4946" i="1"/>
  <c r="H4946" i="1" s="1"/>
  <c r="I4947" i="1"/>
  <c r="H4947" i="1" s="1"/>
  <c r="I4948" i="1"/>
  <c r="H4948" i="1" s="1"/>
  <c r="I4949" i="1"/>
  <c r="H4949" i="1" s="1"/>
  <c r="I4950" i="1"/>
  <c r="H4950" i="1" s="1"/>
  <c r="I4951" i="1"/>
  <c r="H4951" i="1" s="1"/>
  <c r="I4952" i="1"/>
  <c r="H4952" i="1" s="1"/>
  <c r="I4953" i="1"/>
  <c r="H4953" i="1" s="1"/>
  <c r="I4954" i="1"/>
  <c r="H4954" i="1" s="1"/>
  <c r="I4955" i="1"/>
  <c r="H4955" i="1" s="1"/>
  <c r="I4956" i="1"/>
  <c r="H4956" i="1" s="1"/>
  <c r="I4957" i="1"/>
  <c r="H4957" i="1" s="1"/>
  <c r="I4958" i="1"/>
  <c r="H4958" i="1" s="1"/>
  <c r="I4959" i="1"/>
  <c r="H4959" i="1" s="1"/>
  <c r="I4960" i="1"/>
  <c r="H4960" i="1" s="1"/>
  <c r="I4961" i="1"/>
  <c r="H4961" i="1" s="1"/>
  <c r="I4962" i="1"/>
  <c r="H4962" i="1" s="1"/>
  <c r="I4963" i="1"/>
  <c r="H4963" i="1" s="1"/>
  <c r="I4964" i="1"/>
  <c r="H4964" i="1" s="1"/>
  <c r="I4965" i="1"/>
  <c r="H4965" i="1" s="1"/>
  <c r="I4966" i="1"/>
  <c r="H4966" i="1" s="1"/>
  <c r="I4967" i="1"/>
  <c r="H4967" i="1" s="1"/>
  <c r="I4968" i="1"/>
  <c r="H4968" i="1" s="1"/>
  <c r="I4969" i="1"/>
  <c r="H4969" i="1" s="1"/>
  <c r="I4970" i="1"/>
  <c r="H4970" i="1" s="1"/>
  <c r="I4971" i="1"/>
  <c r="H4971" i="1" s="1"/>
  <c r="I4972" i="1"/>
  <c r="H4972" i="1" s="1"/>
  <c r="I4973" i="1"/>
  <c r="H4973" i="1" s="1"/>
  <c r="I4974" i="1"/>
  <c r="H4974" i="1" s="1"/>
  <c r="I4975" i="1"/>
  <c r="H4975" i="1" s="1"/>
  <c r="I4976" i="1"/>
  <c r="H4976" i="1" s="1"/>
  <c r="I4977" i="1"/>
  <c r="H4977" i="1" s="1"/>
  <c r="I4978" i="1"/>
  <c r="H4978" i="1" s="1"/>
  <c r="I4979" i="1"/>
  <c r="H4979" i="1" s="1"/>
  <c r="I4980" i="1"/>
  <c r="H4980" i="1" s="1"/>
  <c r="I4981" i="1"/>
  <c r="H4981" i="1" s="1"/>
  <c r="I4982" i="1"/>
  <c r="H4982" i="1" s="1"/>
  <c r="I4983" i="1"/>
  <c r="H4983" i="1" s="1"/>
  <c r="I4984" i="1"/>
  <c r="H4984" i="1" s="1"/>
  <c r="I4985" i="1"/>
  <c r="H4985" i="1" s="1"/>
  <c r="I4986" i="1"/>
  <c r="H4986" i="1" s="1"/>
  <c r="I4987" i="1"/>
  <c r="H4987" i="1" s="1"/>
  <c r="I4988" i="1"/>
  <c r="H4988" i="1" s="1"/>
  <c r="I4989" i="1"/>
  <c r="H4989" i="1" s="1"/>
  <c r="I4990" i="1"/>
  <c r="H4990" i="1" s="1"/>
  <c r="I4991" i="1"/>
  <c r="H4991" i="1" s="1"/>
  <c r="I4992" i="1"/>
  <c r="H4992" i="1" s="1"/>
  <c r="I4993" i="1"/>
  <c r="H4993" i="1" s="1"/>
  <c r="I4994" i="1"/>
  <c r="H4994" i="1" s="1"/>
  <c r="I4995" i="1"/>
  <c r="H4995" i="1" s="1"/>
  <c r="I4996" i="1"/>
  <c r="H4996" i="1" s="1"/>
  <c r="I4997" i="1"/>
  <c r="H4997" i="1" s="1"/>
  <c r="I4998" i="1"/>
  <c r="H4998" i="1" s="1"/>
  <c r="I4999" i="1"/>
  <c r="H4999" i="1" s="1"/>
  <c r="I5000" i="1"/>
  <c r="H5000" i="1" s="1"/>
  <c r="I5001" i="1"/>
  <c r="H5001" i="1" s="1"/>
  <c r="I5002" i="1"/>
  <c r="H5002" i="1" s="1"/>
  <c r="I5003" i="1"/>
  <c r="H5003" i="1" s="1"/>
  <c r="I5004" i="1"/>
  <c r="H5004" i="1" s="1"/>
  <c r="I5005" i="1"/>
  <c r="H5005" i="1" s="1"/>
  <c r="I5006" i="1"/>
  <c r="H5006" i="1" s="1"/>
  <c r="I5007" i="1"/>
  <c r="H5007" i="1" s="1"/>
  <c r="I5008" i="1"/>
  <c r="H5008" i="1" s="1"/>
  <c r="I5009" i="1"/>
  <c r="H5009" i="1" s="1"/>
  <c r="I5010" i="1"/>
  <c r="H5010" i="1" s="1"/>
  <c r="I5011" i="1"/>
  <c r="H5011" i="1" s="1"/>
  <c r="I5012" i="1"/>
  <c r="H5012" i="1" s="1"/>
  <c r="I5013" i="1"/>
  <c r="H5013" i="1" s="1"/>
  <c r="I5014" i="1"/>
  <c r="H5014" i="1" s="1"/>
  <c r="I5015" i="1"/>
  <c r="H5015" i="1" s="1"/>
  <c r="I5016" i="1"/>
  <c r="H5016" i="1" s="1"/>
  <c r="I5017" i="1"/>
  <c r="H5017" i="1" s="1"/>
  <c r="I5018" i="1"/>
  <c r="H5018" i="1" s="1"/>
  <c r="I5019" i="1"/>
  <c r="H5019" i="1" s="1"/>
  <c r="I5020" i="1"/>
  <c r="H5020" i="1" s="1"/>
  <c r="I5021" i="1"/>
  <c r="H5021" i="1" s="1"/>
  <c r="I5022" i="1"/>
  <c r="H5022" i="1" s="1"/>
  <c r="I5023" i="1"/>
  <c r="H5023" i="1" s="1"/>
  <c r="I5024" i="1"/>
  <c r="H5024" i="1" s="1"/>
  <c r="I5025" i="1"/>
  <c r="H5025" i="1" s="1"/>
  <c r="I5026" i="1"/>
  <c r="H5026" i="1" s="1"/>
  <c r="I5027" i="1"/>
  <c r="H5027" i="1" s="1"/>
  <c r="I5028" i="1"/>
  <c r="H5028" i="1" s="1"/>
  <c r="I5029" i="1"/>
  <c r="H5029" i="1" s="1"/>
  <c r="I5030" i="1"/>
  <c r="H5030" i="1" s="1"/>
  <c r="I5031" i="1"/>
  <c r="H5031" i="1" s="1"/>
  <c r="I5032" i="1"/>
  <c r="H5032" i="1" s="1"/>
  <c r="I5033" i="1"/>
  <c r="H5033" i="1" s="1"/>
  <c r="I5034" i="1"/>
  <c r="H5034" i="1" s="1"/>
  <c r="I5035" i="1"/>
  <c r="H5035" i="1" s="1"/>
  <c r="I5036" i="1"/>
  <c r="H5036" i="1" s="1"/>
  <c r="I5037" i="1"/>
  <c r="H5037" i="1" s="1"/>
  <c r="I5038" i="1"/>
  <c r="H5038" i="1" s="1"/>
  <c r="I5039" i="1"/>
  <c r="H5039" i="1" s="1"/>
  <c r="I5040" i="1"/>
  <c r="H5040" i="1" s="1"/>
  <c r="I5041" i="1"/>
  <c r="H5041" i="1" s="1"/>
  <c r="I5042" i="1"/>
  <c r="H5042" i="1" s="1"/>
  <c r="I5043" i="1"/>
  <c r="H5043" i="1" s="1"/>
  <c r="I5044" i="1"/>
  <c r="H5044" i="1" s="1"/>
  <c r="I5045" i="1"/>
  <c r="H5045" i="1" s="1"/>
  <c r="I5046" i="1"/>
  <c r="H5046" i="1" s="1"/>
  <c r="I5047" i="1"/>
  <c r="H5047" i="1" s="1"/>
  <c r="I5048" i="1"/>
  <c r="H5048" i="1" s="1"/>
  <c r="I5049" i="1"/>
  <c r="H5049" i="1" s="1"/>
  <c r="I5050" i="1"/>
  <c r="H5050" i="1" s="1"/>
  <c r="I5051" i="1"/>
  <c r="H5051" i="1" s="1"/>
  <c r="I5052" i="1"/>
  <c r="H5052" i="1" s="1"/>
  <c r="I5053" i="1"/>
  <c r="H5053" i="1" s="1"/>
  <c r="I5054" i="1"/>
  <c r="H5054" i="1" s="1"/>
  <c r="I5055" i="1"/>
  <c r="H5055" i="1" s="1"/>
  <c r="I5056" i="1"/>
  <c r="H5056" i="1" s="1"/>
  <c r="I5057" i="1"/>
  <c r="H5057" i="1" s="1"/>
  <c r="I5058" i="1"/>
  <c r="H5058" i="1" s="1"/>
  <c r="I5059" i="1"/>
  <c r="H5059" i="1" s="1"/>
  <c r="I5060" i="1"/>
  <c r="H5060" i="1" s="1"/>
  <c r="I5061" i="1"/>
  <c r="H5061" i="1" s="1"/>
  <c r="I5062" i="1"/>
  <c r="H5062" i="1" s="1"/>
  <c r="I5063" i="1"/>
  <c r="H5063" i="1" s="1"/>
  <c r="I5064" i="1"/>
  <c r="H5064" i="1" s="1"/>
  <c r="I5065" i="1"/>
  <c r="H5065" i="1" s="1"/>
  <c r="I5066" i="1"/>
  <c r="H5066" i="1" s="1"/>
  <c r="I5067" i="1"/>
  <c r="H5067" i="1" s="1"/>
  <c r="I5068" i="1"/>
  <c r="H5068" i="1" s="1"/>
  <c r="I5069" i="1"/>
  <c r="H5069" i="1" s="1"/>
  <c r="I5070" i="1"/>
  <c r="H5070" i="1" s="1"/>
  <c r="I5071" i="1"/>
  <c r="H5071" i="1" s="1"/>
  <c r="I5072" i="1"/>
  <c r="H5072" i="1" s="1"/>
  <c r="I5073" i="1"/>
  <c r="H5073" i="1" s="1"/>
  <c r="I5074" i="1"/>
  <c r="H5074" i="1" s="1"/>
  <c r="I5075" i="1"/>
  <c r="H5075" i="1" s="1"/>
  <c r="I5076" i="1"/>
  <c r="H5076" i="1" s="1"/>
  <c r="I5077" i="1"/>
  <c r="H5077" i="1" s="1"/>
  <c r="I5078" i="1"/>
  <c r="H5078" i="1" s="1"/>
  <c r="I5079" i="1"/>
  <c r="H5079" i="1" s="1"/>
  <c r="I5080" i="1"/>
  <c r="H5080" i="1" s="1"/>
  <c r="I5081" i="1"/>
  <c r="H5081" i="1" s="1"/>
  <c r="I5082" i="1"/>
  <c r="H5082" i="1" s="1"/>
  <c r="I5083" i="1"/>
  <c r="H5083" i="1" s="1"/>
  <c r="I5084" i="1"/>
  <c r="H5084" i="1" s="1"/>
  <c r="I5085" i="1"/>
  <c r="H5085" i="1" s="1"/>
  <c r="I5086" i="1"/>
  <c r="H5086" i="1" s="1"/>
  <c r="I5087" i="1"/>
  <c r="H5087" i="1" s="1"/>
  <c r="I5088" i="1"/>
  <c r="H5088" i="1" s="1"/>
  <c r="I5089" i="1"/>
  <c r="H5089" i="1" s="1"/>
  <c r="I5090" i="1"/>
  <c r="H5090" i="1" s="1"/>
  <c r="I5091" i="1"/>
  <c r="H5091" i="1" s="1"/>
  <c r="I5092" i="1"/>
  <c r="H5092" i="1" s="1"/>
  <c r="I5093" i="1"/>
  <c r="H5093" i="1" s="1"/>
  <c r="I5094" i="1"/>
  <c r="H5094" i="1" s="1"/>
  <c r="I5095" i="1"/>
  <c r="H5095" i="1" s="1"/>
  <c r="I5096" i="1"/>
  <c r="H5096" i="1" s="1"/>
  <c r="I5097" i="1"/>
  <c r="H5097" i="1" s="1"/>
  <c r="I5098" i="1"/>
  <c r="H5098" i="1" s="1"/>
  <c r="I5099" i="1"/>
  <c r="H5099" i="1" s="1"/>
  <c r="I5100" i="1"/>
  <c r="H5100" i="1" s="1"/>
  <c r="I5101" i="1"/>
  <c r="H5101" i="1" s="1"/>
  <c r="I5102" i="1"/>
  <c r="H5102" i="1" s="1"/>
  <c r="I5103" i="1"/>
  <c r="H5103" i="1" s="1"/>
  <c r="I5104" i="1"/>
  <c r="H5104" i="1" s="1"/>
  <c r="I5105" i="1"/>
  <c r="H5105" i="1" s="1"/>
  <c r="I5106" i="1"/>
  <c r="H5106" i="1" s="1"/>
  <c r="I5107" i="1"/>
  <c r="H5107" i="1" s="1"/>
  <c r="I5108" i="1"/>
  <c r="H5108" i="1" s="1"/>
  <c r="I5109" i="1"/>
  <c r="H5109" i="1" s="1"/>
  <c r="I5110" i="1"/>
  <c r="H5110" i="1" s="1"/>
  <c r="I5111" i="1"/>
  <c r="H5111" i="1" s="1"/>
  <c r="I5112" i="1"/>
  <c r="H5112" i="1" s="1"/>
  <c r="I5113" i="1"/>
  <c r="H5113" i="1" s="1"/>
  <c r="I5114" i="1"/>
  <c r="H5114" i="1" s="1"/>
  <c r="I5115" i="1"/>
  <c r="H5115" i="1" s="1"/>
  <c r="I5116" i="1"/>
  <c r="H5116" i="1" s="1"/>
  <c r="I5117" i="1"/>
  <c r="H5117" i="1" s="1"/>
  <c r="I5118" i="1"/>
  <c r="H5118" i="1" s="1"/>
  <c r="I5119" i="1"/>
  <c r="H5119" i="1" s="1"/>
  <c r="I5120" i="1"/>
  <c r="H5120" i="1" s="1"/>
  <c r="I5121" i="1"/>
  <c r="H5121" i="1" s="1"/>
  <c r="I5122" i="1"/>
  <c r="H5122" i="1" s="1"/>
  <c r="I5123" i="1"/>
  <c r="H5123" i="1" s="1"/>
  <c r="I5124" i="1"/>
  <c r="H5124" i="1" s="1"/>
  <c r="I5125" i="1"/>
  <c r="H5125" i="1" s="1"/>
  <c r="I5126" i="1"/>
  <c r="H5126" i="1" s="1"/>
  <c r="I5127" i="1"/>
  <c r="H5127" i="1" s="1"/>
  <c r="I5128" i="1"/>
  <c r="H5128" i="1" s="1"/>
  <c r="I5129" i="1"/>
  <c r="H5129" i="1" s="1"/>
  <c r="I5130" i="1"/>
  <c r="H5130" i="1" s="1"/>
  <c r="I5131" i="1"/>
  <c r="H5131" i="1" s="1"/>
  <c r="I5132" i="1"/>
  <c r="H5132" i="1" s="1"/>
  <c r="I5133" i="1"/>
  <c r="H5133" i="1" s="1"/>
  <c r="I5134" i="1"/>
  <c r="H5134" i="1" s="1"/>
  <c r="I5135" i="1"/>
  <c r="H5135" i="1" s="1"/>
  <c r="I5136" i="1"/>
  <c r="H5136" i="1" s="1"/>
  <c r="I5137" i="1"/>
  <c r="H5137" i="1" s="1"/>
  <c r="I5138" i="1"/>
  <c r="H5138" i="1" s="1"/>
  <c r="I5139" i="1"/>
  <c r="H5139" i="1" s="1"/>
  <c r="I5140" i="1"/>
  <c r="H5140" i="1" s="1"/>
  <c r="I5141" i="1"/>
  <c r="H5141" i="1" s="1"/>
  <c r="I5142" i="1"/>
  <c r="H5142" i="1" s="1"/>
  <c r="I5143" i="1"/>
  <c r="H5143" i="1" s="1"/>
  <c r="I5144" i="1"/>
  <c r="H5144" i="1" s="1"/>
  <c r="I5145" i="1"/>
  <c r="H5145" i="1" s="1"/>
  <c r="I5146" i="1"/>
  <c r="H5146" i="1" s="1"/>
  <c r="I5147" i="1"/>
  <c r="H5147" i="1" s="1"/>
  <c r="I5148" i="1"/>
  <c r="H5148" i="1" s="1"/>
  <c r="I5149" i="1"/>
  <c r="H5149" i="1" s="1"/>
  <c r="I5150" i="1"/>
  <c r="H5150" i="1" s="1"/>
  <c r="I5151" i="1"/>
  <c r="H5151" i="1" s="1"/>
  <c r="I5152" i="1"/>
  <c r="H5152" i="1" s="1"/>
  <c r="I5153" i="1"/>
  <c r="H5153" i="1" s="1"/>
  <c r="I5154" i="1"/>
  <c r="H5154" i="1" s="1"/>
  <c r="I5155" i="1"/>
  <c r="H5155" i="1" s="1"/>
  <c r="I5156" i="1"/>
  <c r="H5156" i="1" s="1"/>
  <c r="I5157" i="1"/>
  <c r="H5157" i="1" s="1"/>
  <c r="I5158" i="1"/>
  <c r="H5158" i="1" s="1"/>
  <c r="I5159" i="1"/>
  <c r="H5159" i="1" s="1"/>
  <c r="I5160" i="1"/>
  <c r="H5160" i="1" s="1"/>
  <c r="I5161" i="1"/>
  <c r="H5161" i="1" s="1"/>
  <c r="I5162" i="1"/>
  <c r="H5162" i="1" s="1"/>
  <c r="I5163" i="1"/>
  <c r="H5163" i="1" s="1"/>
  <c r="I5164" i="1"/>
  <c r="H5164" i="1" s="1"/>
  <c r="I5165" i="1"/>
  <c r="H5165" i="1" s="1"/>
  <c r="I5166" i="1"/>
  <c r="H5166" i="1" s="1"/>
  <c r="I5167" i="1"/>
  <c r="H5167" i="1" s="1"/>
  <c r="I5168" i="1"/>
  <c r="H5168" i="1" s="1"/>
  <c r="I5169" i="1"/>
  <c r="H5169" i="1" s="1"/>
  <c r="I5170" i="1"/>
  <c r="H5170" i="1" s="1"/>
  <c r="I5171" i="1"/>
  <c r="H5171" i="1" s="1"/>
  <c r="I5172" i="1"/>
  <c r="H5172" i="1" s="1"/>
  <c r="I5173" i="1"/>
  <c r="H5173" i="1" s="1"/>
  <c r="I5174" i="1"/>
  <c r="H5174" i="1" s="1"/>
  <c r="I5175" i="1"/>
  <c r="H5175" i="1" s="1"/>
  <c r="I5176" i="1"/>
  <c r="H5176" i="1" s="1"/>
  <c r="I5177" i="1"/>
  <c r="H5177" i="1" s="1"/>
  <c r="I5178" i="1"/>
  <c r="H5178" i="1" s="1"/>
  <c r="I5179" i="1"/>
  <c r="H5179" i="1" s="1"/>
  <c r="I5180" i="1"/>
  <c r="H5180" i="1" s="1"/>
  <c r="I5181" i="1"/>
  <c r="H5181" i="1" s="1"/>
  <c r="I5182" i="1"/>
  <c r="H5182" i="1" s="1"/>
  <c r="I5183" i="1"/>
  <c r="H5183" i="1" s="1"/>
  <c r="I5184" i="1"/>
  <c r="H5184" i="1" s="1"/>
  <c r="I5185" i="1"/>
  <c r="H5185" i="1" s="1"/>
  <c r="I5186" i="1"/>
  <c r="H5186" i="1" s="1"/>
  <c r="I5187" i="1"/>
  <c r="H5187" i="1" s="1"/>
  <c r="I5188" i="1"/>
  <c r="H5188" i="1" s="1"/>
  <c r="I5189" i="1"/>
  <c r="H5189" i="1" s="1"/>
  <c r="I5190" i="1"/>
  <c r="H5190" i="1" s="1"/>
  <c r="I5191" i="1"/>
  <c r="H5191" i="1" s="1"/>
  <c r="I5192" i="1"/>
  <c r="H5192" i="1" s="1"/>
  <c r="I5193" i="1"/>
  <c r="H5193" i="1" s="1"/>
  <c r="I5194" i="1"/>
  <c r="H5194" i="1" s="1"/>
  <c r="I5195" i="1"/>
  <c r="H5195" i="1" s="1"/>
  <c r="I5196" i="1"/>
  <c r="H5196" i="1" s="1"/>
  <c r="I5197" i="1"/>
  <c r="H5197" i="1" s="1"/>
  <c r="I5198" i="1"/>
  <c r="H5198" i="1" s="1"/>
  <c r="I5199" i="1"/>
  <c r="H5199" i="1" s="1"/>
  <c r="I5200" i="1"/>
  <c r="H5200" i="1" s="1"/>
  <c r="I5201" i="1"/>
  <c r="H5201" i="1" s="1"/>
  <c r="I5202" i="1"/>
  <c r="H5202" i="1" s="1"/>
  <c r="I5203" i="1"/>
  <c r="H5203" i="1" s="1"/>
  <c r="I5204" i="1"/>
  <c r="H5204" i="1" s="1"/>
  <c r="I5205" i="1"/>
  <c r="H5205" i="1" s="1"/>
  <c r="I5206" i="1"/>
  <c r="H5206" i="1" s="1"/>
  <c r="I5207" i="1"/>
  <c r="H5207" i="1" s="1"/>
  <c r="I5208" i="1"/>
  <c r="H5208" i="1" s="1"/>
  <c r="I5209" i="1"/>
  <c r="H5209" i="1" s="1"/>
  <c r="I5210" i="1"/>
  <c r="H5210" i="1" s="1"/>
  <c r="I5211" i="1"/>
  <c r="H5211" i="1" s="1"/>
  <c r="I5212" i="1"/>
  <c r="H5212" i="1" s="1"/>
  <c r="I5213" i="1"/>
  <c r="H5213" i="1" s="1"/>
  <c r="I5214" i="1"/>
  <c r="H5214" i="1" s="1"/>
  <c r="I5215" i="1"/>
  <c r="H5215" i="1" s="1"/>
  <c r="I5216" i="1"/>
  <c r="H5216" i="1" s="1"/>
  <c r="I5217" i="1"/>
  <c r="H5217" i="1" s="1"/>
  <c r="I5218" i="1"/>
  <c r="H5218" i="1" s="1"/>
  <c r="I5219" i="1"/>
  <c r="H5219" i="1" s="1"/>
  <c r="I5220" i="1"/>
  <c r="H5220" i="1" s="1"/>
  <c r="I5221" i="1"/>
  <c r="H5221" i="1" s="1"/>
  <c r="I5222" i="1"/>
  <c r="H5222" i="1" s="1"/>
  <c r="I5223" i="1"/>
  <c r="H5223" i="1" s="1"/>
  <c r="I5224" i="1"/>
  <c r="H5224" i="1" s="1"/>
  <c r="I5225" i="1"/>
  <c r="H5225" i="1" s="1"/>
  <c r="I5226" i="1"/>
  <c r="H5226" i="1" s="1"/>
  <c r="I5227" i="1"/>
  <c r="H5227" i="1" s="1"/>
  <c r="I5228" i="1"/>
  <c r="H5228" i="1" s="1"/>
  <c r="I5229" i="1"/>
  <c r="H5229" i="1" s="1"/>
  <c r="I5230" i="1"/>
  <c r="H5230" i="1" s="1"/>
  <c r="I5231" i="1"/>
  <c r="H5231" i="1" s="1"/>
  <c r="I5232" i="1"/>
  <c r="H5232" i="1" s="1"/>
  <c r="I5233" i="1"/>
  <c r="H5233" i="1" s="1"/>
  <c r="I5234" i="1"/>
  <c r="H5234" i="1" s="1"/>
  <c r="I5235" i="1"/>
  <c r="H5235" i="1" s="1"/>
  <c r="I5236" i="1"/>
  <c r="H5236" i="1" s="1"/>
  <c r="I5237" i="1"/>
  <c r="H5237" i="1" s="1"/>
  <c r="I5238" i="1"/>
  <c r="H5238" i="1" s="1"/>
  <c r="I5239" i="1"/>
  <c r="H5239" i="1" s="1"/>
  <c r="I5240" i="1"/>
  <c r="H5240" i="1" s="1"/>
  <c r="I5241" i="1"/>
  <c r="H5241" i="1" s="1"/>
  <c r="I5242" i="1"/>
  <c r="H5242" i="1" s="1"/>
  <c r="I5243" i="1"/>
  <c r="H5243" i="1" s="1"/>
  <c r="I5244" i="1"/>
  <c r="H5244" i="1" s="1"/>
  <c r="I5245" i="1"/>
  <c r="H5245" i="1" s="1"/>
  <c r="I5246" i="1"/>
  <c r="H5246" i="1" s="1"/>
  <c r="I5247" i="1"/>
  <c r="H5247" i="1" s="1"/>
  <c r="I5248" i="1"/>
  <c r="H5248" i="1" s="1"/>
  <c r="I5249" i="1"/>
  <c r="H5249" i="1" s="1"/>
  <c r="I5250" i="1"/>
  <c r="H5250" i="1" s="1"/>
  <c r="I5251" i="1"/>
  <c r="H5251" i="1" s="1"/>
  <c r="I5252" i="1"/>
  <c r="H5252" i="1" s="1"/>
  <c r="I5253" i="1"/>
  <c r="H5253" i="1" s="1"/>
  <c r="I5254" i="1"/>
  <c r="H5254" i="1" s="1"/>
  <c r="I5255" i="1"/>
  <c r="H5255" i="1" s="1"/>
  <c r="I5256" i="1"/>
  <c r="H5256" i="1" s="1"/>
  <c r="I5257" i="1"/>
  <c r="H5257" i="1" s="1"/>
  <c r="I5258" i="1"/>
  <c r="H5258" i="1" s="1"/>
  <c r="I5259" i="1"/>
  <c r="H5259" i="1" s="1"/>
  <c r="I5260" i="1"/>
  <c r="H5260" i="1" s="1"/>
  <c r="I5261" i="1"/>
  <c r="H5261" i="1" s="1"/>
  <c r="I5262" i="1"/>
  <c r="H5262" i="1" s="1"/>
  <c r="I5263" i="1"/>
  <c r="H5263" i="1" s="1"/>
  <c r="I5264" i="1"/>
  <c r="H5264" i="1" s="1"/>
  <c r="I5265" i="1"/>
  <c r="H5265" i="1" s="1"/>
  <c r="I5266" i="1"/>
  <c r="H5266" i="1" s="1"/>
  <c r="I5267" i="1"/>
  <c r="H5267" i="1" s="1"/>
  <c r="I5268" i="1"/>
  <c r="H5268" i="1" s="1"/>
  <c r="I5269" i="1"/>
  <c r="H5269" i="1" s="1"/>
  <c r="I5270" i="1"/>
  <c r="H5270" i="1" s="1"/>
  <c r="I5271" i="1"/>
  <c r="H5271" i="1" s="1"/>
  <c r="I5272" i="1"/>
  <c r="H5272" i="1" s="1"/>
  <c r="I5273" i="1"/>
  <c r="H5273" i="1" s="1"/>
  <c r="I5274" i="1"/>
  <c r="H5274" i="1" s="1"/>
  <c r="I5275" i="1"/>
  <c r="H5275" i="1" s="1"/>
  <c r="I5276" i="1"/>
  <c r="H5276" i="1" s="1"/>
  <c r="I5277" i="1"/>
  <c r="H5277" i="1" s="1"/>
  <c r="I5278" i="1"/>
  <c r="H5278" i="1" s="1"/>
  <c r="I5279" i="1"/>
  <c r="H5279" i="1" s="1"/>
  <c r="I5280" i="1"/>
  <c r="H5280" i="1" s="1"/>
  <c r="I5281" i="1"/>
  <c r="H5281" i="1" s="1"/>
  <c r="I5282" i="1"/>
  <c r="H5282" i="1" s="1"/>
  <c r="I5283" i="1"/>
  <c r="H5283" i="1" s="1"/>
  <c r="I5284" i="1"/>
  <c r="H5284" i="1" s="1"/>
  <c r="I5285" i="1"/>
  <c r="H5285" i="1" s="1"/>
  <c r="I5286" i="1"/>
  <c r="H5286" i="1" s="1"/>
  <c r="I5287" i="1"/>
  <c r="H5287" i="1" s="1"/>
  <c r="I5288" i="1"/>
  <c r="H5288" i="1" s="1"/>
  <c r="I5289" i="1"/>
  <c r="H5289" i="1" s="1"/>
  <c r="I5290" i="1"/>
  <c r="H5290" i="1" s="1"/>
  <c r="I5291" i="1"/>
  <c r="H5291" i="1" s="1"/>
  <c r="I5292" i="1"/>
  <c r="H5292" i="1" s="1"/>
  <c r="I5293" i="1"/>
  <c r="H5293" i="1" s="1"/>
  <c r="I5294" i="1"/>
  <c r="H5294" i="1" s="1"/>
  <c r="I5295" i="1"/>
  <c r="H5295" i="1" s="1"/>
  <c r="I5296" i="1"/>
  <c r="H5296" i="1" s="1"/>
  <c r="I5297" i="1"/>
  <c r="H5297" i="1" s="1"/>
  <c r="I5298" i="1"/>
  <c r="H5298" i="1" s="1"/>
  <c r="I5299" i="1"/>
  <c r="H5299" i="1" s="1"/>
  <c r="I5300" i="1"/>
  <c r="H5300" i="1" s="1"/>
  <c r="I5301" i="1"/>
  <c r="H5301" i="1" s="1"/>
  <c r="I5302" i="1"/>
  <c r="H5302" i="1" s="1"/>
  <c r="I5303" i="1"/>
  <c r="H5303" i="1" s="1"/>
  <c r="I5304" i="1"/>
  <c r="H5304" i="1" s="1"/>
  <c r="I5305" i="1"/>
  <c r="H5305" i="1" s="1"/>
  <c r="I5306" i="1"/>
  <c r="H5306" i="1" s="1"/>
  <c r="I5307" i="1"/>
  <c r="H5307" i="1" s="1"/>
  <c r="I5308" i="1"/>
  <c r="H5308" i="1" s="1"/>
  <c r="I5309" i="1"/>
  <c r="H5309" i="1" s="1"/>
  <c r="I5310" i="1"/>
  <c r="H5310" i="1" s="1"/>
  <c r="I5311" i="1"/>
  <c r="H5311" i="1" s="1"/>
  <c r="I5312" i="1"/>
  <c r="H5312" i="1" s="1"/>
  <c r="I5313" i="1"/>
  <c r="H5313" i="1" s="1"/>
  <c r="I5314" i="1"/>
  <c r="H5314" i="1" s="1"/>
  <c r="I5315" i="1"/>
  <c r="H5315" i="1" s="1"/>
  <c r="I5316" i="1"/>
  <c r="H5316" i="1" s="1"/>
  <c r="I5317" i="1"/>
  <c r="H5317" i="1" s="1"/>
  <c r="I5318" i="1"/>
  <c r="H5318" i="1" s="1"/>
  <c r="I5319" i="1"/>
  <c r="H5319" i="1" s="1"/>
  <c r="I5320" i="1"/>
  <c r="H5320" i="1" s="1"/>
  <c r="I5321" i="1"/>
  <c r="H5321" i="1" s="1"/>
  <c r="I5322" i="1"/>
  <c r="H5322" i="1" s="1"/>
  <c r="I5323" i="1"/>
  <c r="H5323" i="1" s="1"/>
  <c r="I5324" i="1"/>
  <c r="H5324" i="1" s="1"/>
  <c r="I5325" i="1"/>
  <c r="H5325" i="1" s="1"/>
  <c r="I5326" i="1"/>
  <c r="H5326" i="1" s="1"/>
  <c r="I5327" i="1"/>
  <c r="H5327" i="1" s="1"/>
  <c r="I5328" i="1"/>
  <c r="H5328" i="1" s="1"/>
  <c r="I5329" i="1"/>
  <c r="H5329" i="1" s="1"/>
  <c r="I5330" i="1"/>
  <c r="H5330" i="1" s="1"/>
  <c r="I5331" i="1"/>
  <c r="H5331" i="1" s="1"/>
  <c r="I5332" i="1"/>
  <c r="H5332" i="1" s="1"/>
  <c r="I5333" i="1"/>
  <c r="H5333" i="1" s="1"/>
  <c r="I5334" i="1"/>
  <c r="H5334" i="1" s="1"/>
  <c r="I5335" i="1"/>
  <c r="H5335" i="1" s="1"/>
  <c r="I5336" i="1"/>
  <c r="H5336" i="1" s="1"/>
  <c r="I5337" i="1"/>
  <c r="H5337" i="1" s="1"/>
  <c r="I5338" i="1"/>
  <c r="H5338" i="1" s="1"/>
  <c r="I5339" i="1"/>
  <c r="H5339" i="1" s="1"/>
  <c r="I5340" i="1"/>
  <c r="H5340" i="1" s="1"/>
  <c r="I5341" i="1"/>
  <c r="H5341" i="1" s="1"/>
  <c r="I5342" i="1"/>
  <c r="H5342" i="1" s="1"/>
  <c r="I5343" i="1"/>
  <c r="H5343" i="1" s="1"/>
  <c r="I5344" i="1"/>
  <c r="H5344" i="1" s="1"/>
  <c r="I5345" i="1"/>
  <c r="H5345" i="1" s="1"/>
  <c r="I5346" i="1"/>
  <c r="H5346" i="1" s="1"/>
  <c r="I5347" i="1"/>
  <c r="H5347" i="1" s="1"/>
  <c r="I5348" i="1"/>
  <c r="H5348" i="1" s="1"/>
  <c r="I5349" i="1"/>
  <c r="H5349" i="1" s="1"/>
  <c r="I5350" i="1"/>
  <c r="H5350" i="1" s="1"/>
  <c r="I5351" i="1"/>
  <c r="H5351" i="1" s="1"/>
  <c r="I5352" i="1"/>
  <c r="H5352" i="1" s="1"/>
  <c r="I5353" i="1"/>
  <c r="H5353" i="1" s="1"/>
  <c r="I5354" i="1"/>
  <c r="H5354" i="1" s="1"/>
  <c r="I5355" i="1"/>
  <c r="H5355" i="1" s="1"/>
  <c r="I5356" i="1"/>
  <c r="H5356" i="1" s="1"/>
  <c r="I5357" i="1"/>
  <c r="H5357" i="1" s="1"/>
  <c r="I5358" i="1"/>
  <c r="H5358" i="1" s="1"/>
  <c r="I5359" i="1"/>
  <c r="H5359" i="1" s="1"/>
  <c r="I5360" i="1"/>
  <c r="H5360" i="1" s="1"/>
  <c r="I5361" i="1"/>
  <c r="H5361" i="1" s="1"/>
  <c r="I5362" i="1"/>
  <c r="H5362" i="1" s="1"/>
  <c r="I5363" i="1"/>
  <c r="H5363" i="1" s="1"/>
  <c r="I5364" i="1"/>
  <c r="H5364" i="1" s="1"/>
  <c r="I5365" i="1"/>
  <c r="H5365" i="1" s="1"/>
  <c r="I5366" i="1"/>
  <c r="H5366" i="1" s="1"/>
  <c r="I5367" i="1"/>
  <c r="H5367" i="1" s="1"/>
  <c r="I5368" i="1"/>
  <c r="H5368" i="1" s="1"/>
  <c r="I5369" i="1"/>
  <c r="H5369" i="1" s="1"/>
  <c r="I5370" i="1"/>
  <c r="H5370" i="1" s="1"/>
  <c r="I5371" i="1"/>
  <c r="H5371" i="1" s="1"/>
  <c r="I5372" i="1"/>
  <c r="H5372" i="1" s="1"/>
  <c r="I5373" i="1"/>
  <c r="H5373" i="1" s="1"/>
  <c r="I5374" i="1"/>
  <c r="H5374" i="1" s="1"/>
  <c r="I5375" i="1"/>
  <c r="H5375" i="1" s="1"/>
  <c r="I5376" i="1"/>
  <c r="H5376" i="1" s="1"/>
  <c r="I5377" i="1"/>
  <c r="H5377" i="1" s="1"/>
  <c r="I5378" i="1"/>
  <c r="H5378" i="1" s="1"/>
  <c r="I5379" i="1"/>
  <c r="H5379" i="1" s="1"/>
  <c r="I5380" i="1"/>
  <c r="H5380" i="1" s="1"/>
  <c r="I5381" i="1"/>
  <c r="H5381" i="1" s="1"/>
  <c r="I5382" i="1"/>
  <c r="H5382" i="1" s="1"/>
  <c r="I5383" i="1"/>
  <c r="H5383" i="1" s="1"/>
  <c r="I5384" i="1"/>
  <c r="H5384" i="1" s="1"/>
  <c r="I5385" i="1"/>
  <c r="H5385" i="1" s="1"/>
  <c r="I5386" i="1"/>
  <c r="H5386" i="1" s="1"/>
  <c r="I5387" i="1"/>
  <c r="H5387" i="1" s="1"/>
  <c r="I5388" i="1"/>
  <c r="H5388" i="1" s="1"/>
  <c r="I5389" i="1"/>
  <c r="H5389" i="1" s="1"/>
  <c r="I5390" i="1"/>
  <c r="H5390" i="1" s="1"/>
  <c r="I5391" i="1"/>
  <c r="H5391" i="1" s="1"/>
  <c r="I5392" i="1"/>
  <c r="H5392" i="1" s="1"/>
  <c r="I5393" i="1"/>
  <c r="H5393" i="1" s="1"/>
  <c r="I5394" i="1"/>
  <c r="H5394" i="1" s="1"/>
  <c r="I5395" i="1"/>
  <c r="H5395" i="1" s="1"/>
  <c r="I5396" i="1"/>
  <c r="H5396" i="1" s="1"/>
  <c r="I5397" i="1"/>
  <c r="H5397" i="1" s="1"/>
  <c r="I5398" i="1"/>
  <c r="H5398" i="1" s="1"/>
  <c r="I5399" i="1"/>
  <c r="H5399" i="1" s="1"/>
  <c r="I5400" i="1"/>
  <c r="H5400" i="1" s="1"/>
  <c r="I5401" i="1"/>
  <c r="H5401" i="1" s="1"/>
  <c r="I5402" i="1"/>
  <c r="H5402" i="1" s="1"/>
  <c r="I5403" i="1"/>
  <c r="H5403" i="1" s="1"/>
  <c r="I5404" i="1"/>
  <c r="H5404" i="1" s="1"/>
  <c r="I5405" i="1"/>
  <c r="H5405" i="1" s="1"/>
  <c r="I5406" i="1"/>
  <c r="H5406" i="1" s="1"/>
  <c r="I5407" i="1"/>
  <c r="H5407" i="1" s="1"/>
  <c r="I5408" i="1"/>
  <c r="H5408" i="1" s="1"/>
  <c r="I5409" i="1"/>
  <c r="H5409" i="1" s="1"/>
  <c r="I5410" i="1"/>
  <c r="H5410" i="1" s="1"/>
  <c r="I5411" i="1"/>
  <c r="H5411" i="1" s="1"/>
  <c r="I5412" i="1"/>
  <c r="H5412" i="1" s="1"/>
  <c r="I5413" i="1"/>
  <c r="H5413" i="1" s="1"/>
  <c r="I5414" i="1"/>
  <c r="H5414" i="1" s="1"/>
  <c r="I5415" i="1"/>
  <c r="H5415" i="1" s="1"/>
  <c r="I5416" i="1"/>
  <c r="H5416" i="1" s="1"/>
  <c r="I5417" i="1"/>
  <c r="H5417" i="1" s="1"/>
  <c r="I5418" i="1"/>
  <c r="H5418" i="1" s="1"/>
  <c r="I5419" i="1"/>
  <c r="H5419" i="1" s="1"/>
  <c r="I5420" i="1"/>
  <c r="H5420" i="1" s="1"/>
  <c r="I5421" i="1"/>
  <c r="H5421" i="1" s="1"/>
  <c r="I5422" i="1"/>
  <c r="H5422" i="1" s="1"/>
  <c r="I5423" i="1"/>
  <c r="H5423" i="1" s="1"/>
  <c r="I5424" i="1"/>
  <c r="H5424" i="1" s="1"/>
  <c r="I5425" i="1"/>
  <c r="H5425" i="1" s="1"/>
  <c r="I5426" i="1"/>
  <c r="H5426" i="1" s="1"/>
  <c r="I5427" i="1"/>
  <c r="H5427" i="1" s="1"/>
  <c r="I5428" i="1"/>
  <c r="H5428" i="1" s="1"/>
  <c r="I5429" i="1"/>
  <c r="H5429" i="1" s="1"/>
  <c r="I5430" i="1"/>
  <c r="H5430" i="1" s="1"/>
  <c r="I5431" i="1"/>
  <c r="H5431" i="1" s="1"/>
  <c r="I5432" i="1"/>
  <c r="H5432" i="1" s="1"/>
  <c r="I5433" i="1"/>
  <c r="H5433" i="1" s="1"/>
  <c r="I5434" i="1"/>
  <c r="H5434" i="1" s="1"/>
  <c r="I5435" i="1"/>
  <c r="H5435" i="1" s="1"/>
  <c r="I5436" i="1"/>
  <c r="H5436" i="1" s="1"/>
  <c r="I5437" i="1"/>
  <c r="H5437" i="1" s="1"/>
  <c r="I5438" i="1"/>
  <c r="H5438" i="1" s="1"/>
  <c r="I5439" i="1"/>
  <c r="H5439" i="1" s="1"/>
  <c r="I5440" i="1"/>
  <c r="H5440" i="1" s="1"/>
  <c r="I5441" i="1"/>
  <c r="H5441" i="1" s="1"/>
  <c r="I5442" i="1"/>
  <c r="H5442" i="1" s="1"/>
  <c r="I5443" i="1"/>
  <c r="H5443" i="1" s="1"/>
  <c r="I5444" i="1"/>
  <c r="H5444" i="1" s="1"/>
  <c r="I5445" i="1"/>
  <c r="H5445" i="1" s="1"/>
  <c r="I5446" i="1"/>
  <c r="H5446" i="1" s="1"/>
  <c r="I5447" i="1"/>
  <c r="H5447" i="1" s="1"/>
  <c r="I5448" i="1"/>
  <c r="H5448" i="1" s="1"/>
  <c r="I5449" i="1"/>
  <c r="H5449" i="1" s="1"/>
  <c r="I5450" i="1"/>
  <c r="H5450" i="1" s="1"/>
  <c r="I5451" i="1"/>
  <c r="H5451" i="1" s="1"/>
  <c r="I5452" i="1"/>
  <c r="H5452" i="1" s="1"/>
  <c r="I5453" i="1"/>
  <c r="H5453" i="1" s="1"/>
  <c r="I5454" i="1"/>
  <c r="H5454" i="1" s="1"/>
  <c r="I5455" i="1"/>
  <c r="H5455" i="1" s="1"/>
  <c r="I5456" i="1"/>
  <c r="H5456" i="1" s="1"/>
  <c r="I5457" i="1"/>
  <c r="H5457" i="1" s="1"/>
  <c r="I5458" i="1"/>
  <c r="H5458" i="1" s="1"/>
  <c r="I5459" i="1"/>
  <c r="H5459" i="1" s="1"/>
  <c r="I5460" i="1"/>
  <c r="H5460" i="1" s="1"/>
  <c r="I5461" i="1"/>
  <c r="H5461" i="1" s="1"/>
  <c r="I5462" i="1"/>
  <c r="H5462" i="1" s="1"/>
  <c r="I5463" i="1"/>
  <c r="H5463" i="1" s="1"/>
  <c r="I5464" i="1"/>
  <c r="H5464" i="1" s="1"/>
  <c r="I5465" i="1"/>
  <c r="H5465" i="1" s="1"/>
  <c r="I5466" i="1"/>
  <c r="H5466" i="1" s="1"/>
  <c r="I5467" i="1"/>
  <c r="H5467" i="1" s="1"/>
  <c r="I5468" i="1"/>
  <c r="H5468" i="1" s="1"/>
  <c r="I5469" i="1"/>
  <c r="H5469" i="1" s="1"/>
  <c r="I5470" i="1"/>
  <c r="H5470" i="1" s="1"/>
  <c r="I5471" i="1"/>
  <c r="H5471" i="1" s="1"/>
  <c r="I5472" i="1"/>
  <c r="H5472" i="1" s="1"/>
  <c r="I5473" i="1"/>
  <c r="H5473" i="1" s="1"/>
  <c r="I5474" i="1"/>
  <c r="H5474" i="1" s="1"/>
  <c r="I5475" i="1"/>
  <c r="H5475" i="1" s="1"/>
  <c r="I5476" i="1"/>
  <c r="H5476" i="1" s="1"/>
  <c r="I5477" i="1"/>
  <c r="H5477" i="1" s="1"/>
  <c r="I5478" i="1"/>
  <c r="H5478" i="1" s="1"/>
  <c r="I5479" i="1"/>
  <c r="H5479" i="1" s="1"/>
  <c r="I5480" i="1"/>
  <c r="H5480" i="1" s="1"/>
  <c r="I5481" i="1"/>
  <c r="H5481" i="1" s="1"/>
  <c r="I5482" i="1"/>
  <c r="H5482" i="1" s="1"/>
  <c r="I5483" i="1"/>
  <c r="H5483" i="1" s="1"/>
  <c r="I5484" i="1"/>
  <c r="H5484" i="1" s="1"/>
  <c r="I5485" i="1"/>
  <c r="H5485" i="1" s="1"/>
  <c r="I5486" i="1"/>
  <c r="H5486" i="1" s="1"/>
  <c r="I5487" i="1"/>
  <c r="H5487" i="1" s="1"/>
  <c r="I5488" i="1"/>
  <c r="H5488" i="1" s="1"/>
  <c r="I5489" i="1"/>
  <c r="H5489" i="1" s="1"/>
  <c r="I5490" i="1"/>
  <c r="H5490" i="1" s="1"/>
  <c r="I5491" i="1"/>
  <c r="H5491" i="1" s="1"/>
  <c r="I5492" i="1"/>
  <c r="H5492" i="1" s="1"/>
  <c r="I5493" i="1"/>
  <c r="H5493" i="1" s="1"/>
  <c r="I5494" i="1"/>
  <c r="H5494" i="1" s="1"/>
  <c r="I5495" i="1"/>
  <c r="H5495" i="1" s="1"/>
  <c r="I5496" i="1"/>
  <c r="H5496" i="1" s="1"/>
  <c r="I5497" i="1"/>
  <c r="H5497" i="1" s="1"/>
  <c r="I5498" i="1"/>
  <c r="H5498" i="1" s="1"/>
  <c r="I5499" i="1"/>
  <c r="H5499" i="1" s="1"/>
  <c r="I5500" i="1"/>
  <c r="H5500" i="1" s="1"/>
  <c r="I5501" i="1"/>
  <c r="H5501" i="1" s="1"/>
  <c r="I5502" i="1"/>
  <c r="H5502" i="1" s="1"/>
  <c r="I5503" i="1"/>
  <c r="H5503" i="1" s="1"/>
  <c r="I5504" i="1"/>
  <c r="H5504" i="1" s="1"/>
  <c r="I5505" i="1"/>
  <c r="H5505" i="1" s="1"/>
  <c r="I5506" i="1"/>
  <c r="H5506" i="1" s="1"/>
  <c r="I5507" i="1"/>
  <c r="H5507" i="1" s="1"/>
  <c r="I5508" i="1"/>
  <c r="H5508" i="1" s="1"/>
  <c r="I5509" i="1"/>
  <c r="H5509" i="1" s="1"/>
  <c r="I5510" i="1"/>
  <c r="H5510" i="1" s="1"/>
  <c r="I5511" i="1"/>
  <c r="H5511" i="1" s="1"/>
  <c r="I5512" i="1"/>
  <c r="H5512" i="1" s="1"/>
  <c r="I5513" i="1"/>
  <c r="H5513" i="1" s="1"/>
  <c r="I5514" i="1"/>
  <c r="H5514" i="1" s="1"/>
  <c r="I5515" i="1"/>
  <c r="H5515" i="1" s="1"/>
  <c r="I5516" i="1"/>
  <c r="H5516" i="1" s="1"/>
  <c r="I5517" i="1"/>
  <c r="H5517" i="1" s="1"/>
  <c r="I5518" i="1"/>
  <c r="H5518" i="1" s="1"/>
  <c r="I5519" i="1"/>
  <c r="H5519" i="1" s="1"/>
  <c r="I5520" i="1"/>
  <c r="H5520" i="1" s="1"/>
  <c r="I5521" i="1"/>
  <c r="H5521" i="1" s="1"/>
  <c r="I5522" i="1"/>
  <c r="H5522" i="1" s="1"/>
  <c r="I5523" i="1"/>
  <c r="H5523" i="1" s="1"/>
  <c r="I5524" i="1"/>
  <c r="H5524" i="1" s="1"/>
  <c r="I5525" i="1"/>
  <c r="H5525" i="1" s="1"/>
  <c r="I5526" i="1"/>
  <c r="H5526" i="1" s="1"/>
  <c r="I5527" i="1"/>
  <c r="H5527" i="1" s="1"/>
  <c r="I5528" i="1"/>
  <c r="H5528" i="1" s="1"/>
  <c r="I5529" i="1"/>
  <c r="H5529" i="1" s="1"/>
  <c r="I5530" i="1"/>
  <c r="H5530" i="1" s="1"/>
  <c r="I5531" i="1"/>
  <c r="H5531" i="1" s="1"/>
  <c r="I5532" i="1"/>
  <c r="H5532" i="1" s="1"/>
  <c r="I5533" i="1"/>
  <c r="H5533" i="1" s="1"/>
  <c r="I5534" i="1"/>
  <c r="H5534" i="1" s="1"/>
  <c r="I5535" i="1"/>
  <c r="H5535" i="1" s="1"/>
  <c r="I5536" i="1"/>
  <c r="H5536" i="1" s="1"/>
  <c r="I5537" i="1"/>
  <c r="H5537" i="1" s="1"/>
  <c r="I5538" i="1"/>
  <c r="H5538" i="1" s="1"/>
  <c r="I5539" i="1"/>
  <c r="H5539" i="1" s="1"/>
  <c r="I5540" i="1"/>
  <c r="H5540" i="1" s="1"/>
  <c r="I5541" i="1"/>
  <c r="H5541" i="1" s="1"/>
  <c r="I5542" i="1"/>
  <c r="H5542" i="1" s="1"/>
  <c r="I5543" i="1"/>
  <c r="H5543" i="1" s="1"/>
  <c r="I5544" i="1"/>
  <c r="H5544" i="1" s="1"/>
  <c r="I5545" i="1"/>
  <c r="H5545" i="1" s="1"/>
  <c r="I5546" i="1"/>
  <c r="H5546" i="1" s="1"/>
  <c r="I5547" i="1"/>
  <c r="H5547" i="1" s="1"/>
  <c r="I5548" i="1"/>
  <c r="H5548" i="1" s="1"/>
  <c r="I5549" i="1"/>
  <c r="H5549" i="1" s="1"/>
  <c r="I5550" i="1"/>
  <c r="H5550" i="1" s="1"/>
  <c r="I5551" i="1"/>
  <c r="H5551" i="1" s="1"/>
  <c r="I5552" i="1"/>
  <c r="H5552" i="1" s="1"/>
  <c r="I5553" i="1"/>
  <c r="H5553" i="1" s="1"/>
  <c r="I5554" i="1"/>
  <c r="H5554" i="1" s="1"/>
  <c r="I5555" i="1"/>
  <c r="H5555" i="1" s="1"/>
  <c r="I5556" i="1"/>
  <c r="H5556" i="1" s="1"/>
  <c r="I5557" i="1"/>
  <c r="H5557" i="1" s="1"/>
  <c r="I5558" i="1"/>
  <c r="H5558" i="1" s="1"/>
  <c r="I5559" i="1"/>
  <c r="H5559" i="1" s="1"/>
  <c r="I5560" i="1"/>
  <c r="H5560" i="1" s="1"/>
  <c r="I5561" i="1"/>
  <c r="H5561" i="1" s="1"/>
  <c r="I5562" i="1"/>
  <c r="H5562" i="1" s="1"/>
  <c r="I5563" i="1"/>
  <c r="H5563" i="1" s="1"/>
  <c r="I5564" i="1"/>
  <c r="H5564" i="1" s="1"/>
  <c r="I5565" i="1"/>
  <c r="H5565" i="1" s="1"/>
  <c r="I5566" i="1"/>
  <c r="H5566" i="1" s="1"/>
  <c r="I5567" i="1"/>
  <c r="H5567" i="1" s="1"/>
  <c r="I5568" i="1"/>
  <c r="H5568" i="1" s="1"/>
  <c r="I5569" i="1"/>
  <c r="H5569" i="1" s="1"/>
  <c r="I5570" i="1"/>
  <c r="H5570" i="1" s="1"/>
  <c r="I5571" i="1"/>
  <c r="H5571" i="1" s="1"/>
  <c r="I5572" i="1"/>
  <c r="H5572" i="1" s="1"/>
  <c r="I5573" i="1"/>
  <c r="H5573" i="1" s="1"/>
  <c r="I5574" i="1"/>
  <c r="H5574" i="1" s="1"/>
  <c r="I5575" i="1"/>
  <c r="H5575" i="1" s="1"/>
  <c r="I5576" i="1"/>
  <c r="H5576" i="1" s="1"/>
  <c r="I5577" i="1"/>
  <c r="H5577" i="1" s="1"/>
  <c r="I5578" i="1"/>
  <c r="H5578" i="1" s="1"/>
  <c r="I5579" i="1"/>
  <c r="H5579" i="1" s="1"/>
  <c r="I5580" i="1"/>
  <c r="H5580" i="1" s="1"/>
  <c r="I5581" i="1"/>
  <c r="H5581" i="1" s="1"/>
  <c r="I5582" i="1"/>
  <c r="H5582" i="1" s="1"/>
  <c r="I5583" i="1"/>
  <c r="H5583" i="1" s="1"/>
  <c r="I5584" i="1"/>
  <c r="H5584" i="1" s="1"/>
  <c r="I5585" i="1"/>
  <c r="H5585" i="1" s="1"/>
  <c r="I5586" i="1"/>
  <c r="H5586" i="1" s="1"/>
  <c r="I5587" i="1"/>
  <c r="H5587" i="1" s="1"/>
  <c r="I5588" i="1"/>
  <c r="H5588" i="1" s="1"/>
  <c r="I5589" i="1"/>
  <c r="H5589" i="1" s="1"/>
  <c r="I5590" i="1"/>
  <c r="H5590" i="1" s="1"/>
  <c r="I5591" i="1"/>
  <c r="H5591" i="1" s="1"/>
  <c r="I5592" i="1"/>
  <c r="H5592" i="1" s="1"/>
  <c r="I5593" i="1"/>
  <c r="H5593" i="1" s="1"/>
  <c r="I5594" i="1"/>
  <c r="H5594" i="1" s="1"/>
  <c r="I5595" i="1"/>
  <c r="H5595" i="1" s="1"/>
  <c r="I5596" i="1"/>
  <c r="H5596" i="1" s="1"/>
  <c r="I5597" i="1"/>
  <c r="H5597" i="1" s="1"/>
  <c r="I5598" i="1"/>
  <c r="H5598" i="1" s="1"/>
  <c r="I5599" i="1"/>
  <c r="H5599" i="1" s="1"/>
  <c r="I5600" i="1"/>
  <c r="H5600" i="1" s="1"/>
  <c r="I5601" i="1"/>
  <c r="H5601" i="1" s="1"/>
  <c r="I5602" i="1"/>
  <c r="H5602" i="1" s="1"/>
  <c r="I5603" i="1"/>
  <c r="H5603" i="1" s="1"/>
  <c r="I5604" i="1"/>
  <c r="H5604" i="1" s="1"/>
  <c r="I5605" i="1"/>
  <c r="H5605" i="1" s="1"/>
  <c r="I5606" i="1"/>
  <c r="H5606" i="1" s="1"/>
  <c r="I5607" i="1"/>
  <c r="H5607" i="1" s="1"/>
  <c r="I5608" i="1"/>
  <c r="H5608" i="1" s="1"/>
  <c r="I5609" i="1"/>
  <c r="H5609" i="1" s="1"/>
  <c r="I5610" i="1"/>
  <c r="H5610" i="1" s="1"/>
  <c r="I5611" i="1"/>
  <c r="H5611" i="1" s="1"/>
  <c r="I5612" i="1"/>
  <c r="H5612" i="1" s="1"/>
  <c r="I5613" i="1"/>
  <c r="H5613" i="1" s="1"/>
  <c r="I5614" i="1"/>
  <c r="H5614" i="1" s="1"/>
  <c r="I5615" i="1"/>
  <c r="H5615" i="1" s="1"/>
  <c r="I5616" i="1"/>
  <c r="H5616" i="1" s="1"/>
  <c r="I5617" i="1"/>
  <c r="H5617" i="1" s="1"/>
  <c r="I5618" i="1"/>
  <c r="H5618" i="1" s="1"/>
  <c r="I5619" i="1"/>
  <c r="H5619" i="1" s="1"/>
  <c r="I5620" i="1"/>
  <c r="H5620" i="1" s="1"/>
  <c r="I5621" i="1"/>
  <c r="H5621" i="1" s="1"/>
  <c r="I5622" i="1"/>
  <c r="H5622" i="1" s="1"/>
  <c r="I5623" i="1"/>
  <c r="H5623" i="1" s="1"/>
  <c r="I5624" i="1"/>
  <c r="H5624" i="1" s="1"/>
  <c r="I5625" i="1"/>
  <c r="H5625" i="1" s="1"/>
  <c r="I5626" i="1"/>
  <c r="H5626" i="1" s="1"/>
  <c r="I5627" i="1"/>
  <c r="H5627" i="1" s="1"/>
  <c r="I5628" i="1"/>
  <c r="H5628" i="1" s="1"/>
  <c r="I5629" i="1"/>
  <c r="H5629" i="1" s="1"/>
  <c r="I5630" i="1"/>
  <c r="H5630" i="1" s="1"/>
  <c r="I5631" i="1"/>
  <c r="H5631" i="1" s="1"/>
  <c r="I5632" i="1"/>
  <c r="H5632" i="1" s="1"/>
  <c r="I5633" i="1"/>
  <c r="H5633" i="1" s="1"/>
  <c r="I5634" i="1"/>
  <c r="H5634" i="1" s="1"/>
  <c r="I5635" i="1"/>
  <c r="H5635" i="1" s="1"/>
  <c r="I5636" i="1"/>
  <c r="H5636" i="1" s="1"/>
  <c r="I5637" i="1"/>
  <c r="H5637" i="1" s="1"/>
  <c r="I5638" i="1"/>
  <c r="H5638" i="1" s="1"/>
  <c r="I5639" i="1"/>
  <c r="H5639" i="1" s="1"/>
  <c r="I5640" i="1"/>
  <c r="H5640" i="1" s="1"/>
  <c r="I5641" i="1"/>
  <c r="H5641" i="1" s="1"/>
  <c r="I5642" i="1"/>
  <c r="H5642" i="1" s="1"/>
  <c r="I5643" i="1"/>
  <c r="H5643" i="1" s="1"/>
  <c r="I5644" i="1"/>
  <c r="H5644" i="1" s="1"/>
  <c r="I5645" i="1"/>
  <c r="H5645" i="1" s="1"/>
  <c r="I5646" i="1"/>
  <c r="H5646" i="1" s="1"/>
  <c r="I5647" i="1"/>
  <c r="H5647" i="1" s="1"/>
  <c r="I5648" i="1"/>
  <c r="H5648" i="1" s="1"/>
  <c r="I5649" i="1"/>
  <c r="H5649" i="1" s="1"/>
  <c r="I5650" i="1"/>
  <c r="H5650" i="1" s="1"/>
  <c r="I5651" i="1"/>
  <c r="H5651" i="1" s="1"/>
  <c r="I5652" i="1"/>
  <c r="H5652" i="1" s="1"/>
  <c r="I5653" i="1"/>
  <c r="H5653" i="1" s="1"/>
  <c r="I5654" i="1"/>
  <c r="H5654" i="1" s="1"/>
  <c r="I5655" i="1"/>
  <c r="H5655" i="1" s="1"/>
  <c r="I5656" i="1"/>
  <c r="H5656" i="1" s="1"/>
  <c r="I5657" i="1"/>
  <c r="H5657" i="1" s="1"/>
  <c r="I5658" i="1"/>
  <c r="H5658" i="1" s="1"/>
  <c r="I5659" i="1"/>
  <c r="H5659" i="1" s="1"/>
  <c r="I5660" i="1"/>
  <c r="H5660" i="1" s="1"/>
  <c r="I5661" i="1"/>
  <c r="H5661" i="1" s="1"/>
  <c r="I5662" i="1"/>
  <c r="H5662" i="1" s="1"/>
  <c r="I5663" i="1"/>
  <c r="H5663" i="1" s="1"/>
  <c r="I5664" i="1"/>
  <c r="H5664" i="1" s="1"/>
  <c r="I5665" i="1"/>
  <c r="H5665" i="1" s="1"/>
  <c r="I5666" i="1"/>
  <c r="H5666" i="1" s="1"/>
  <c r="I5667" i="1"/>
  <c r="H5667" i="1" s="1"/>
  <c r="I5668" i="1"/>
  <c r="H5668" i="1" s="1"/>
  <c r="I5669" i="1"/>
  <c r="H5669" i="1" s="1"/>
  <c r="I5670" i="1"/>
  <c r="H5670" i="1" s="1"/>
  <c r="I5671" i="1"/>
  <c r="H5671" i="1" s="1"/>
  <c r="I5672" i="1"/>
  <c r="H5672" i="1" s="1"/>
  <c r="I5673" i="1"/>
  <c r="H5673" i="1" s="1"/>
  <c r="I5674" i="1"/>
  <c r="H5674" i="1" s="1"/>
  <c r="I5675" i="1"/>
  <c r="H5675" i="1" s="1"/>
  <c r="I5676" i="1"/>
  <c r="H5676" i="1" s="1"/>
  <c r="I5677" i="1"/>
  <c r="H5677" i="1" s="1"/>
  <c r="I5678" i="1"/>
  <c r="H5678" i="1" s="1"/>
  <c r="I5679" i="1"/>
  <c r="H5679" i="1" s="1"/>
  <c r="I5680" i="1"/>
  <c r="H5680" i="1" s="1"/>
  <c r="I5681" i="1"/>
  <c r="H5681" i="1" s="1"/>
  <c r="I5682" i="1"/>
  <c r="H5682" i="1" s="1"/>
  <c r="I5683" i="1"/>
  <c r="H5683" i="1" s="1"/>
  <c r="I5684" i="1"/>
  <c r="H5684" i="1" s="1"/>
  <c r="I5685" i="1"/>
  <c r="H5685" i="1" s="1"/>
  <c r="I5686" i="1"/>
  <c r="H5686" i="1" s="1"/>
  <c r="I5687" i="1"/>
  <c r="H5687" i="1" s="1"/>
  <c r="I5688" i="1"/>
  <c r="H5688" i="1" s="1"/>
  <c r="I5689" i="1"/>
  <c r="H5689" i="1" s="1"/>
  <c r="I5690" i="1"/>
  <c r="H5690" i="1" s="1"/>
  <c r="I5691" i="1"/>
  <c r="H5691" i="1" s="1"/>
  <c r="I5692" i="1"/>
  <c r="H5692" i="1" s="1"/>
  <c r="I5693" i="1"/>
  <c r="H5693" i="1" s="1"/>
  <c r="I5694" i="1"/>
  <c r="H5694" i="1" s="1"/>
  <c r="I5695" i="1"/>
  <c r="H5695" i="1" s="1"/>
  <c r="I5696" i="1"/>
  <c r="H5696" i="1" s="1"/>
  <c r="I5697" i="1"/>
  <c r="H5697" i="1" s="1"/>
  <c r="I5698" i="1"/>
  <c r="H5698" i="1" s="1"/>
  <c r="I5699" i="1"/>
  <c r="H5699" i="1" s="1"/>
  <c r="I5700" i="1"/>
  <c r="H5700" i="1" s="1"/>
  <c r="I5701" i="1"/>
  <c r="H5701" i="1" s="1"/>
  <c r="I5702" i="1"/>
  <c r="H5702" i="1" s="1"/>
  <c r="I5703" i="1"/>
  <c r="H5703" i="1" s="1"/>
  <c r="I5704" i="1"/>
  <c r="H5704" i="1" s="1"/>
  <c r="I5705" i="1"/>
  <c r="H5705" i="1" s="1"/>
  <c r="I5706" i="1"/>
  <c r="H5706" i="1" s="1"/>
  <c r="I5707" i="1"/>
  <c r="H5707" i="1" s="1"/>
  <c r="I5708" i="1"/>
  <c r="H5708" i="1" s="1"/>
  <c r="I5709" i="1"/>
  <c r="H5709" i="1" s="1"/>
  <c r="I5710" i="1"/>
  <c r="H5710" i="1" s="1"/>
  <c r="I5711" i="1"/>
  <c r="H5711" i="1" s="1"/>
  <c r="I5712" i="1"/>
  <c r="H5712" i="1" s="1"/>
  <c r="I5713" i="1"/>
  <c r="H5713" i="1" s="1"/>
  <c r="I5714" i="1"/>
  <c r="H5714" i="1" s="1"/>
  <c r="I5715" i="1"/>
  <c r="H5715" i="1" s="1"/>
  <c r="I5716" i="1"/>
  <c r="H5716" i="1" s="1"/>
  <c r="I5717" i="1"/>
  <c r="H5717" i="1" s="1"/>
  <c r="I5718" i="1"/>
  <c r="H5718" i="1" s="1"/>
  <c r="I5719" i="1"/>
  <c r="H5719" i="1" s="1"/>
  <c r="I5720" i="1"/>
  <c r="H5720" i="1" s="1"/>
  <c r="I5721" i="1"/>
  <c r="H5721" i="1" s="1"/>
  <c r="I5722" i="1"/>
  <c r="H5722" i="1" s="1"/>
  <c r="I5723" i="1"/>
  <c r="H5723" i="1" s="1"/>
  <c r="I5724" i="1"/>
  <c r="H5724" i="1" s="1"/>
  <c r="I5725" i="1"/>
  <c r="H5725" i="1" s="1"/>
  <c r="I5726" i="1"/>
  <c r="H5726" i="1" s="1"/>
  <c r="I5727" i="1"/>
  <c r="H5727" i="1" s="1"/>
  <c r="I5728" i="1"/>
  <c r="H5728" i="1" s="1"/>
  <c r="I5729" i="1"/>
  <c r="H5729" i="1" s="1"/>
  <c r="I5730" i="1"/>
  <c r="H5730" i="1" s="1"/>
  <c r="I5731" i="1"/>
  <c r="H5731" i="1" s="1"/>
  <c r="I5732" i="1"/>
  <c r="H5732" i="1" s="1"/>
  <c r="I5733" i="1"/>
  <c r="H5733" i="1" s="1"/>
  <c r="I5734" i="1"/>
  <c r="H5734" i="1" s="1"/>
  <c r="I5735" i="1"/>
  <c r="H5735" i="1" s="1"/>
  <c r="I5736" i="1"/>
  <c r="H5736" i="1" s="1"/>
  <c r="I5737" i="1"/>
  <c r="H5737" i="1" s="1"/>
  <c r="I5738" i="1"/>
  <c r="H5738" i="1" s="1"/>
  <c r="I5739" i="1"/>
  <c r="H5739" i="1" s="1"/>
  <c r="I5740" i="1"/>
  <c r="H5740" i="1" s="1"/>
  <c r="I5741" i="1"/>
  <c r="H5741" i="1" s="1"/>
  <c r="I5742" i="1"/>
  <c r="H5742" i="1" s="1"/>
  <c r="I5743" i="1"/>
  <c r="H5743" i="1" s="1"/>
  <c r="I5744" i="1"/>
  <c r="H5744" i="1" s="1"/>
  <c r="I5745" i="1"/>
  <c r="H5745" i="1" s="1"/>
  <c r="I5746" i="1"/>
  <c r="H5746" i="1" s="1"/>
  <c r="I5747" i="1"/>
  <c r="H5747" i="1" s="1"/>
  <c r="I5748" i="1"/>
  <c r="H5748" i="1" s="1"/>
  <c r="I5749" i="1"/>
  <c r="H5749" i="1" s="1"/>
  <c r="I5750" i="1"/>
  <c r="H5750" i="1" s="1"/>
  <c r="I5751" i="1"/>
  <c r="H5751" i="1" s="1"/>
  <c r="I5752" i="1"/>
  <c r="H5752" i="1" s="1"/>
  <c r="I5753" i="1"/>
  <c r="H5753" i="1" s="1"/>
  <c r="I5754" i="1"/>
  <c r="H5754" i="1" s="1"/>
  <c r="I5755" i="1"/>
  <c r="H5755" i="1" s="1"/>
  <c r="I5756" i="1"/>
  <c r="H5756" i="1" s="1"/>
  <c r="I5757" i="1"/>
  <c r="H5757" i="1" s="1"/>
  <c r="I5758" i="1"/>
  <c r="H5758" i="1" s="1"/>
  <c r="I5759" i="1"/>
  <c r="H5759" i="1" s="1"/>
  <c r="I5760" i="1"/>
  <c r="H5760" i="1" s="1"/>
  <c r="I5761" i="1"/>
  <c r="H5761" i="1" s="1"/>
  <c r="I5762" i="1"/>
  <c r="H5762" i="1" s="1"/>
  <c r="I5763" i="1"/>
  <c r="H5763" i="1" s="1"/>
  <c r="I5764" i="1"/>
  <c r="H5764" i="1" s="1"/>
  <c r="I5765" i="1"/>
  <c r="H5765" i="1" s="1"/>
  <c r="I5766" i="1"/>
  <c r="H5766" i="1" s="1"/>
  <c r="I5767" i="1"/>
  <c r="H5767" i="1" s="1"/>
  <c r="I5768" i="1"/>
  <c r="H5768" i="1" s="1"/>
  <c r="I5769" i="1"/>
  <c r="H5769" i="1" s="1"/>
  <c r="I5770" i="1"/>
  <c r="H5770" i="1" s="1"/>
  <c r="I5771" i="1"/>
  <c r="H5771" i="1" s="1"/>
  <c r="I5772" i="1"/>
  <c r="H5772" i="1" s="1"/>
  <c r="I5773" i="1"/>
  <c r="H5773" i="1" s="1"/>
  <c r="I5774" i="1"/>
  <c r="H5774" i="1" s="1"/>
  <c r="I5775" i="1"/>
  <c r="H5775" i="1" s="1"/>
  <c r="I5776" i="1"/>
  <c r="H5776" i="1" s="1"/>
  <c r="I5777" i="1"/>
  <c r="H5777" i="1" s="1"/>
  <c r="I5778" i="1"/>
  <c r="H5778" i="1" s="1"/>
  <c r="I5779" i="1"/>
  <c r="H5779" i="1" s="1"/>
  <c r="I5780" i="1"/>
  <c r="H5780" i="1" s="1"/>
  <c r="I5781" i="1"/>
  <c r="H5781" i="1" s="1"/>
  <c r="I5782" i="1"/>
  <c r="H5782" i="1" s="1"/>
  <c r="I5783" i="1"/>
  <c r="H5783" i="1" s="1"/>
  <c r="I5784" i="1"/>
  <c r="H5784" i="1" s="1"/>
  <c r="I5785" i="1"/>
  <c r="H5785" i="1" s="1"/>
  <c r="I5786" i="1"/>
  <c r="H5786" i="1" s="1"/>
  <c r="I5787" i="1"/>
  <c r="H5787" i="1" s="1"/>
  <c r="I5788" i="1"/>
  <c r="H5788" i="1" s="1"/>
  <c r="I5789" i="1"/>
  <c r="H5789" i="1" s="1"/>
  <c r="I5790" i="1"/>
  <c r="H5790" i="1" s="1"/>
  <c r="I5791" i="1"/>
  <c r="H5791" i="1" s="1"/>
  <c r="I5792" i="1"/>
  <c r="H5792" i="1" s="1"/>
  <c r="I5793" i="1"/>
  <c r="H5793" i="1" s="1"/>
  <c r="I5794" i="1"/>
  <c r="H5794" i="1" s="1"/>
  <c r="I5795" i="1"/>
  <c r="H5795" i="1" s="1"/>
  <c r="I5796" i="1"/>
  <c r="H5796" i="1" s="1"/>
  <c r="I5797" i="1"/>
  <c r="H5797" i="1" s="1"/>
  <c r="I5798" i="1"/>
  <c r="H5798" i="1" s="1"/>
  <c r="I5799" i="1"/>
  <c r="H5799" i="1" s="1"/>
  <c r="I5800" i="1"/>
  <c r="H5800" i="1" s="1"/>
  <c r="I5801" i="1"/>
  <c r="H5801" i="1" s="1"/>
  <c r="I5802" i="1"/>
  <c r="H5802" i="1" s="1"/>
  <c r="I5803" i="1"/>
  <c r="H5803" i="1" s="1"/>
  <c r="I5804" i="1"/>
  <c r="H5804" i="1" s="1"/>
  <c r="I5805" i="1"/>
  <c r="H5805" i="1" s="1"/>
  <c r="I5806" i="1"/>
  <c r="H5806" i="1" s="1"/>
  <c r="I5807" i="1"/>
  <c r="H5807" i="1" s="1"/>
  <c r="I5808" i="1"/>
  <c r="H5808" i="1" s="1"/>
  <c r="I5809" i="1"/>
  <c r="H5809" i="1" s="1"/>
  <c r="I5810" i="1"/>
  <c r="H5810" i="1" s="1"/>
  <c r="I5811" i="1"/>
  <c r="H5811" i="1" s="1"/>
  <c r="I5812" i="1"/>
  <c r="H5812" i="1" s="1"/>
  <c r="I5813" i="1"/>
  <c r="H5813" i="1" s="1"/>
  <c r="I5814" i="1"/>
  <c r="H5814" i="1" s="1"/>
  <c r="I5815" i="1"/>
  <c r="H5815" i="1" s="1"/>
  <c r="I5816" i="1"/>
  <c r="H5816" i="1" s="1"/>
  <c r="I5817" i="1"/>
  <c r="H5817" i="1" s="1"/>
  <c r="I5818" i="1"/>
  <c r="H5818" i="1" s="1"/>
  <c r="I5819" i="1"/>
  <c r="H5819" i="1" s="1"/>
  <c r="I5820" i="1"/>
  <c r="H5820" i="1" s="1"/>
  <c r="I5821" i="1"/>
  <c r="H5821" i="1" s="1"/>
  <c r="I5822" i="1"/>
  <c r="H5822" i="1" s="1"/>
  <c r="I5823" i="1"/>
  <c r="H5823" i="1" s="1"/>
  <c r="I5824" i="1"/>
  <c r="H5824" i="1" s="1"/>
  <c r="I5825" i="1"/>
  <c r="H5825" i="1" s="1"/>
  <c r="I5826" i="1"/>
  <c r="H5826" i="1" s="1"/>
  <c r="I5827" i="1"/>
  <c r="H5827" i="1" s="1"/>
  <c r="I5828" i="1"/>
  <c r="H5828" i="1" s="1"/>
  <c r="I5829" i="1"/>
  <c r="H5829" i="1" s="1"/>
  <c r="I5830" i="1"/>
  <c r="H5830" i="1" s="1"/>
  <c r="I5831" i="1"/>
  <c r="H5831" i="1" s="1"/>
  <c r="I5832" i="1"/>
  <c r="H5832" i="1" s="1"/>
  <c r="I5833" i="1"/>
  <c r="H5833" i="1" s="1"/>
  <c r="I5834" i="1"/>
  <c r="H5834" i="1" s="1"/>
  <c r="I5835" i="1"/>
  <c r="H5835" i="1" s="1"/>
  <c r="I5836" i="1"/>
  <c r="H5836" i="1" s="1"/>
  <c r="I5837" i="1"/>
  <c r="H5837" i="1" s="1"/>
  <c r="I5838" i="1"/>
  <c r="H5838" i="1" s="1"/>
  <c r="I5839" i="1"/>
  <c r="H5839" i="1" s="1"/>
  <c r="I5840" i="1"/>
  <c r="H5840" i="1" s="1"/>
  <c r="I5841" i="1"/>
  <c r="H5841" i="1" s="1"/>
  <c r="I5842" i="1"/>
  <c r="H5842" i="1" s="1"/>
  <c r="I5843" i="1"/>
  <c r="H5843" i="1" s="1"/>
  <c r="I5844" i="1"/>
  <c r="H5844" i="1" s="1"/>
  <c r="I5845" i="1"/>
  <c r="H5845" i="1" s="1"/>
  <c r="I5846" i="1"/>
  <c r="H5846" i="1" s="1"/>
  <c r="I5847" i="1"/>
  <c r="H5847" i="1" s="1"/>
  <c r="I5848" i="1"/>
  <c r="H5848" i="1" s="1"/>
  <c r="I5849" i="1"/>
  <c r="H5849" i="1" s="1"/>
  <c r="I5850" i="1"/>
  <c r="H5850" i="1" s="1"/>
  <c r="I5851" i="1"/>
  <c r="H5851" i="1" s="1"/>
  <c r="I5852" i="1"/>
  <c r="H5852" i="1" s="1"/>
  <c r="I5853" i="1"/>
  <c r="H5853" i="1" s="1"/>
  <c r="I5854" i="1"/>
  <c r="H5854" i="1" s="1"/>
  <c r="I5855" i="1"/>
  <c r="H5855" i="1" s="1"/>
  <c r="I5856" i="1"/>
  <c r="H5856" i="1" s="1"/>
  <c r="I5857" i="1"/>
  <c r="H5857" i="1" s="1"/>
  <c r="I5858" i="1"/>
  <c r="H5858" i="1" s="1"/>
  <c r="I5859" i="1"/>
  <c r="H5859" i="1" s="1"/>
  <c r="I5860" i="1"/>
  <c r="H5860" i="1" s="1"/>
  <c r="I5861" i="1"/>
  <c r="H5861" i="1" s="1"/>
  <c r="I5862" i="1"/>
  <c r="H5862" i="1" s="1"/>
  <c r="I5863" i="1"/>
  <c r="H5863" i="1" s="1"/>
  <c r="I5864" i="1"/>
  <c r="H5864" i="1" s="1"/>
  <c r="I5865" i="1"/>
  <c r="H5865" i="1" s="1"/>
  <c r="I5866" i="1"/>
  <c r="H5866" i="1" s="1"/>
  <c r="I5867" i="1"/>
  <c r="H5867" i="1" s="1"/>
  <c r="I5868" i="1"/>
  <c r="H5868" i="1" s="1"/>
  <c r="I5869" i="1"/>
  <c r="H5869" i="1" s="1"/>
  <c r="I5870" i="1"/>
  <c r="H5870" i="1" s="1"/>
  <c r="I5871" i="1"/>
  <c r="H5871" i="1" s="1"/>
  <c r="I5872" i="1"/>
  <c r="H5872" i="1" s="1"/>
  <c r="I5873" i="1"/>
  <c r="H5873" i="1" s="1"/>
  <c r="I5874" i="1"/>
  <c r="H5874" i="1" s="1"/>
  <c r="I5875" i="1"/>
  <c r="H5875" i="1" s="1"/>
  <c r="I5876" i="1"/>
  <c r="H5876" i="1" s="1"/>
  <c r="I5877" i="1"/>
  <c r="H5877" i="1" s="1"/>
  <c r="I5878" i="1"/>
  <c r="H5878" i="1" s="1"/>
  <c r="I5879" i="1"/>
  <c r="H5879" i="1" s="1"/>
  <c r="I5880" i="1"/>
  <c r="H5880" i="1" s="1"/>
  <c r="I5881" i="1"/>
  <c r="H5881" i="1" s="1"/>
  <c r="I5882" i="1"/>
  <c r="H5882" i="1" s="1"/>
  <c r="I5883" i="1"/>
  <c r="H5883" i="1" s="1"/>
  <c r="I5884" i="1"/>
  <c r="H5884" i="1" s="1"/>
  <c r="I5885" i="1"/>
  <c r="H5885" i="1" s="1"/>
  <c r="I5886" i="1"/>
  <c r="H5886" i="1" s="1"/>
  <c r="I5887" i="1"/>
  <c r="H5887" i="1" s="1"/>
  <c r="I5888" i="1"/>
  <c r="H5888" i="1" s="1"/>
  <c r="I5889" i="1"/>
  <c r="H5889" i="1" s="1"/>
  <c r="I5890" i="1"/>
  <c r="H5890" i="1" s="1"/>
  <c r="I5891" i="1"/>
  <c r="H5891" i="1" s="1"/>
  <c r="I5892" i="1"/>
  <c r="H5892" i="1" s="1"/>
  <c r="I5893" i="1"/>
  <c r="H5893" i="1" s="1"/>
  <c r="I5894" i="1"/>
  <c r="H5894" i="1" s="1"/>
  <c r="I5895" i="1"/>
  <c r="H5895" i="1" s="1"/>
  <c r="I5896" i="1"/>
  <c r="H5896" i="1" s="1"/>
  <c r="I5897" i="1"/>
  <c r="H5897" i="1" s="1"/>
  <c r="I5898" i="1"/>
  <c r="H5898" i="1" s="1"/>
  <c r="I5899" i="1"/>
  <c r="H5899" i="1" s="1"/>
  <c r="I5900" i="1"/>
  <c r="H5900" i="1" s="1"/>
  <c r="I5901" i="1"/>
  <c r="H5901" i="1" s="1"/>
  <c r="I5902" i="1"/>
  <c r="H5902" i="1" s="1"/>
  <c r="I5903" i="1"/>
  <c r="H5903" i="1" s="1"/>
  <c r="I5904" i="1"/>
  <c r="H5904" i="1" s="1"/>
  <c r="I5905" i="1"/>
  <c r="H5905" i="1" s="1"/>
  <c r="I5906" i="1"/>
  <c r="H5906" i="1" s="1"/>
  <c r="I5907" i="1"/>
  <c r="H5907" i="1" s="1"/>
  <c r="I5908" i="1"/>
  <c r="H5908" i="1" s="1"/>
  <c r="I5909" i="1"/>
  <c r="H5909" i="1" s="1"/>
  <c r="I5910" i="1"/>
  <c r="H5910" i="1" s="1"/>
  <c r="I5911" i="1"/>
  <c r="H5911" i="1" s="1"/>
  <c r="I5912" i="1"/>
  <c r="H5912" i="1" s="1"/>
  <c r="I5913" i="1"/>
  <c r="H5913" i="1" s="1"/>
  <c r="I5914" i="1"/>
  <c r="H5914" i="1" s="1"/>
  <c r="I5915" i="1"/>
  <c r="H5915" i="1" s="1"/>
  <c r="I5916" i="1"/>
  <c r="H5916" i="1" s="1"/>
  <c r="I5917" i="1"/>
  <c r="H5917" i="1" s="1"/>
  <c r="I5918" i="1"/>
  <c r="H5918" i="1" s="1"/>
  <c r="I5919" i="1"/>
  <c r="H5919" i="1" s="1"/>
  <c r="I5920" i="1"/>
  <c r="H5920" i="1" s="1"/>
  <c r="I5921" i="1"/>
  <c r="H5921" i="1" s="1"/>
  <c r="I5922" i="1"/>
  <c r="H5922" i="1" s="1"/>
  <c r="I5923" i="1"/>
  <c r="H5923" i="1" s="1"/>
  <c r="I5924" i="1"/>
  <c r="H5924" i="1" s="1"/>
  <c r="I5925" i="1"/>
  <c r="H5925" i="1" s="1"/>
  <c r="I5926" i="1"/>
  <c r="H5926" i="1" s="1"/>
  <c r="I5927" i="1"/>
  <c r="H5927" i="1" s="1"/>
  <c r="I5928" i="1"/>
  <c r="H5928" i="1" s="1"/>
  <c r="I5929" i="1"/>
  <c r="H5929" i="1" s="1"/>
  <c r="I5930" i="1"/>
  <c r="H5930" i="1" s="1"/>
  <c r="I5931" i="1"/>
  <c r="H5931" i="1" s="1"/>
  <c r="I5932" i="1"/>
  <c r="H5932" i="1" s="1"/>
  <c r="I5933" i="1"/>
  <c r="H5933" i="1" s="1"/>
  <c r="I5934" i="1"/>
  <c r="H5934" i="1" s="1"/>
  <c r="I5935" i="1"/>
  <c r="H5935" i="1" s="1"/>
  <c r="I5936" i="1"/>
  <c r="H5936" i="1" s="1"/>
  <c r="I5937" i="1"/>
  <c r="H5937" i="1" s="1"/>
  <c r="I5938" i="1"/>
  <c r="H5938" i="1" s="1"/>
  <c r="I5939" i="1"/>
  <c r="H5939" i="1" s="1"/>
  <c r="I5940" i="1"/>
  <c r="H5940" i="1" s="1"/>
  <c r="I5941" i="1"/>
  <c r="H5941" i="1" s="1"/>
  <c r="I5942" i="1"/>
  <c r="H5942" i="1" s="1"/>
  <c r="I5943" i="1"/>
  <c r="H5943" i="1" s="1"/>
  <c r="I5944" i="1"/>
  <c r="H5944" i="1" s="1"/>
  <c r="I5945" i="1"/>
  <c r="H5945" i="1" s="1"/>
  <c r="I5946" i="1"/>
  <c r="H5946" i="1" s="1"/>
  <c r="I5947" i="1"/>
  <c r="H5947" i="1" s="1"/>
  <c r="I5948" i="1"/>
  <c r="H5948" i="1" s="1"/>
  <c r="I5949" i="1"/>
  <c r="H5949" i="1" s="1"/>
  <c r="I5950" i="1"/>
  <c r="H5950" i="1" s="1"/>
  <c r="I5951" i="1"/>
  <c r="H5951" i="1" s="1"/>
  <c r="I5952" i="1"/>
  <c r="H5952" i="1" s="1"/>
  <c r="I5953" i="1"/>
  <c r="H5953" i="1" s="1"/>
  <c r="I5954" i="1"/>
  <c r="H5954" i="1" s="1"/>
  <c r="I5955" i="1"/>
  <c r="H5955" i="1" s="1"/>
  <c r="I5956" i="1"/>
  <c r="H5956" i="1" s="1"/>
  <c r="I5957" i="1"/>
  <c r="H5957" i="1" s="1"/>
  <c r="I5958" i="1"/>
  <c r="H5958" i="1" s="1"/>
  <c r="I5959" i="1"/>
  <c r="H5959" i="1" s="1"/>
  <c r="I5960" i="1"/>
  <c r="H5960" i="1" s="1"/>
  <c r="I5961" i="1"/>
  <c r="H5961" i="1" s="1"/>
  <c r="I5962" i="1"/>
  <c r="H5962" i="1" s="1"/>
  <c r="I5963" i="1"/>
  <c r="H5963" i="1" s="1"/>
  <c r="I5964" i="1"/>
  <c r="H5964" i="1" s="1"/>
  <c r="I5965" i="1"/>
  <c r="H5965" i="1" s="1"/>
  <c r="I5966" i="1"/>
  <c r="H5966" i="1" s="1"/>
  <c r="I5967" i="1"/>
  <c r="H5967" i="1" s="1"/>
  <c r="I5968" i="1"/>
  <c r="H5968" i="1" s="1"/>
  <c r="I5969" i="1"/>
  <c r="H5969" i="1" s="1"/>
  <c r="I5970" i="1"/>
  <c r="H5970" i="1" s="1"/>
  <c r="I5971" i="1"/>
  <c r="H5971" i="1" s="1"/>
  <c r="I5972" i="1"/>
  <c r="H5972" i="1" s="1"/>
  <c r="I5973" i="1"/>
  <c r="H5973" i="1" s="1"/>
  <c r="I5974" i="1"/>
  <c r="H5974" i="1" s="1"/>
  <c r="I5975" i="1"/>
  <c r="H5975" i="1" s="1"/>
  <c r="I5976" i="1"/>
  <c r="H5976" i="1" s="1"/>
  <c r="I5977" i="1"/>
  <c r="H5977" i="1" s="1"/>
  <c r="I5978" i="1"/>
  <c r="H5978" i="1" s="1"/>
  <c r="I5979" i="1"/>
  <c r="H5979" i="1" s="1"/>
  <c r="I5980" i="1"/>
  <c r="H5980" i="1" s="1"/>
  <c r="I5981" i="1"/>
  <c r="H5981" i="1" s="1"/>
  <c r="I5982" i="1"/>
  <c r="H5982" i="1" s="1"/>
  <c r="I5983" i="1"/>
  <c r="H5983" i="1" s="1"/>
  <c r="I5984" i="1"/>
  <c r="H5984" i="1" s="1"/>
  <c r="I5985" i="1"/>
  <c r="H5985" i="1" s="1"/>
  <c r="I5986" i="1"/>
  <c r="H5986" i="1" s="1"/>
  <c r="I5987" i="1"/>
  <c r="H5987" i="1" s="1"/>
  <c r="I5988" i="1"/>
  <c r="H5988" i="1" s="1"/>
  <c r="I5989" i="1"/>
  <c r="H5989" i="1" s="1"/>
  <c r="I5990" i="1"/>
  <c r="H5990" i="1" s="1"/>
  <c r="I5991" i="1"/>
  <c r="H5991" i="1" s="1"/>
  <c r="I5992" i="1"/>
  <c r="H5992" i="1" s="1"/>
  <c r="I5993" i="1"/>
  <c r="H5993" i="1" s="1"/>
  <c r="I5994" i="1"/>
  <c r="H5994" i="1" s="1"/>
  <c r="I5995" i="1"/>
  <c r="H5995" i="1" s="1"/>
  <c r="I5996" i="1"/>
  <c r="H5996" i="1" s="1"/>
  <c r="I5997" i="1"/>
  <c r="H5997" i="1" s="1"/>
  <c r="I5998" i="1"/>
  <c r="H5998" i="1" s="1"/>
  <c r="I5999" i="1"/>
  <c r="H5999" i="1" s="1"/>
  <c r="I6000" i="1"/>
  <c r="H6000" i="1" s="1"/>
  <c r="I6001" i="1"/>
  <c r="H6001" i="1" s="1"/>
  <c r="I6002" i="1"/>
  <c r="H6002" i="1" s="1"/>
  <c r="I6003" i="1"/>
  <c r="H6003" i="1" s="1"/>
  <c r="I6004" i="1"/>
  <c r="H6004" i="1" s="1"/>
  <c r="I6005" i="1"/>
  <c r="H6005" i="1" s="1"/>
  <c r="I6006" i="1"/>
  <c r="H6006" i="1" s="1"/>
  <c r="I6007" i="1"/>
  <c r="H6007" i="1" s="1"/>
  <c r="I6008" i="1"/>
  <c r="H6008" i="1" s="1"/>
  <c r="I6009" i="1"/>
  <c r="H6009" i="1" s="1"/>
  <c r="I6010" i="1"/>
  <c r="H6010" i="1" s="1"/>
  <c r="I6011" i="1"/>
  <c r="H6011" i="1" s="1"/>
  <c r="I6012" i="1"/>
  <c r="H6012" i="1" s="1"/>
  <c r="I6013" i="1"/>
  <c r="H6013" i="1" s="1"/>
  <c r="I6014" i="1"/>
  <c r="H6014" i="1" s="1"/>
  <c r="I6015" i="1"/>
  <c r="H6015" i="1" s="1"/>
  <c r="I6016" i="1"/>
  <c r="H6016" i="1" s="1"/>
  <c r="I6017" i="1"/>
  <c r="H6017" i="1" s="1"/>
  <c r="I6018" i="1"/>
  <c r="H6018" i="1" s="1"/>
  <c r="I6019" i="1"/>
  <c r="H6019" i="1" s="1"/>
  <c r="I6020" i="1"/>
  <c r="H6020" i="1" s="1"/>
  <c r="I6021" i="1"/>
  <c r="H6021" i="1" s="1"/>
  <c r="I6022" i="1"/>
  <c r="H6022" i="1" s="1"/>
  <c r="I6023" i="1"/>
  <c r="H6023" i="1" s="1"/>
  <c r="I6024" i="1"/>
  <c r="H6024" i="1" s="1"/>
  <c r="I6025" i="1"/>
  <c r="H6025" i="1" s="1"/>
  <c r="I6026" i="1"/>
  <c r="H6026" i="1" s="1"/>
  <c r="I6027" i="1"/>
  <c r="H6027" i="1" s="1"/>
  <c r="I6028" i="1"/>
  <c r="H6028" i="1" s="1"/>
  <c r="I6029" i="1"/>
  <c r="H6029" i="1" s="1"/>
  <c r="I6030" i="1"/>
  <c r="H6030" i="1" s="1"/>
  <c r="I6031" i="1"/>
  <c r="H6031" i="1" s="1"/>
  <c r="I6032" i="1"/>
  <c r="H6032" i="1" s="1"/>
  <c r="I6033" i="1"/>
  <c r="H6033" i="1" s="1"/>
  <c r="I6034" i="1"/>
  <c r="H6034" i="1" s="1"/>
  <c r="I6035" i="1"/>
  <c r="H6035" i="1" s="1"/>
  <c r="I6036" i="1"/>
  <c r="H6036" i="1" s="1"/>
  <c r="I6037" i="1"/>
  <c r="H6037" i="1" s="1"/>
  <c r="I6038" i="1"/>
  <c r="H6038" i="1" s="1"/>
  <c r="I6039" i="1"/>
  <c r="H6039" i="1" s="1"/>
  <c r="I6040" i="1"/>
  <c r="H6040" i="1" s="1"/>
  <c r="I6041" i="1"/>
  <c r="H6041" i="1" s="1"/>
  <c r="I6042" i="1"/>
  <c r="H6042" i="1" s="1"/>
  <c r="I6043" i="1"/>
  <c r="H6043" i="1" s="1"/>
  <c r="I6044" i="1"/>
  <c r="H6044" i="1" s="1"/>
  <c r="I6045" i="1"/>
  <c r="H6045" i="1" s="1"/>
  <c r="I6046" i="1"/>
  <c r="H6046" i="1" s="1"/>
  <c r="I6047" i="1"/>
  <c r="H6047" i="1" s="1"/>
  <c r="I6048" i="1"/>
  <c r="H6048" i="1" s="1"/>
  <c r="I6049" i="1"/>
  <c r="H6049" i="1" s="1"/>
  <c r="I6050" i="1"/>
  <c r="H6050" i="1" s="1"/>
  <c r="I6051" i="1"/>
  <c r="H6051" i="1" s="1"/>
  <c r="I6052" i="1"/>
  <c r="H6052" i="1" s="1"/>
  <c r="I6053" i="1"/>
  <c r="H6053" i="1" s="1"/>
  <c r="I6054" i="1"/>
  <c r="H6054" i="1" s="1"/>
  <c r="I6055" i="1"/>
  <c r="H6055" i="1" s="1"/>
  <c r="I6056" i="1"/>
  <c r="H6056" i="1" s="1"/>
  <c r="I6057" i="1"/>
  <c r="H6057" i="1" s="1"/>
  <c r="I6058" i="1"/>
  <c r="H6058" i="1" s="1"/>
  <c r="I6059" i="1"/>
  <c r="H6059" i="1" s="1"/>
  <c r="I6060" i="1"/>
  <c r="H6060" i="1" s="1"/>
  <c r="I6061" i="1"/>
  <c r="H6061" i="1" s="1"/>
  <c r="I6062" i="1"/>
  <c r="H6062" i="1" s="1"/>
  <c r="I6063" i="1"/>
  <c r="H6063" i="1" s="1"/>
  <c r="I6064" i="1"/>
  <c r="H6064" i="1" s="1"/>
  <c r="I6065" i="1"/>
  <c r="H6065" i="1" s="1"/>
  <c r="I6066" i="1"/>
  <c r="H6066" i="1" s="1"/>
  <c r="I6067" i="1"/>
  <c r="H6067" i="1" s="1"/>
  <c r="I6068" i="1"/>
  <c r="H6068" i="1" s="1"/>
  <c r="I6069" i="1"/>
  <c r="H6069" i="1" s="1"/>
  <c r="I6070" i="1"/>
  <c r="H6070" i="1" s="1"/>
  <c r="I6071" i="1"/>
  <c r="H6071" i="1" s="1"/>
  <c r="I6072" i="1"/>
  <c r="H6072" i="1" s="1"/>
  <c r="I6073" i="1"/>
  <c r="H6073" i="1" s="1"/>
  <c r="I6074" i="1"/>
  <c r="H6074" i="1" s="1"/>
  <c r="I6075" i="1"/>
  <c r="H6075" i="1" s="1"/>
  <c r="I6076" i="1"/>
  <c r="H6076" i="1" s="1"/>
  <c r="I6077" i="1"/>
  <c r="H6077" i="1" s="1"/>
  <c r="I6078" i="1"/>
  <c r="H6078" i="1" s="1"/>
  <c r="I6079" i="1"/>
  <c r="H6079" i="1" s="1"/>
  <c r="I6080" i="1"/>
  <c r="H6080" i="1" s="1"/>
  <c r="I6081" i="1"/>
  <c r="H6081" i="1" s="1"/>
  <c r="I6082" i="1"/>
  <c r="H6082" i="1" s="1"/>
  <c r="I6083" i="1"/>
  <c r="H6083" i="1" s="1"/>
  <c r="I6084" i="1"/>
  <c r="H6084" i="1" s="1"/>
  <c r="I6085" i="1"/>
  <c r="H6085" i="1" s="1"/>
  <c r="I6086" i="1"/>
  <c r="H6086" i="1" s="1"/>
  <c r="I6087" i="1"/>
  <c r="H6087" i="1" s="1"/>
  <c r="I6088" i="1"/>
  <c r="H6088" i="1" s="1"/>
  <c r="I6089" i="1"/>
  <c r="H6089" i="1" s="1"/>
  <c r="I6090" i="1"/>
  <c r="H6090" i="1" s="1"/>
  <c r="I6091" i="1"/>
  <c r="H6091" i="1" s="1"/>
  <c r="I6092" i="1"/>
  <c r="H6092" i="1" s="1"/>
  <c r="I6093" i="1"/>
  <c r="H6093" i="1" s="1"/>
  <c r="I6094" i="1"/>
  <c r="H6094" i="1" s="1"/>
  <c r="I6095" i="1"/>
  <c r="H6095" i="1" s="1"/>
  <c r="I6096" i="1"/>
  <c r="H6096" i="1" s="1"/>
  <c r="I6097" i="1"/>
  <c r="H6097" i="1" s="1"/>
  <c r="I6098" i="1"/>
  <c r="H6098" i="1" s="1"/>
  <c r="I6099" i="1"/>
  <c r="H6099" i="1" s="1"/>
  <c r="I6100" i="1"/>
  <c r="H6100" i="1" s="1"/>
  <c r="I6101" i="1"/>
  <c r="H6101" i="1" s="1"/>
  <c r="I6102" i="1"/>
  <c r="H6102" i="1" s="1"/>
  <c r="I6103" i="1"/>
  <c r="H6103" i="1" s="1"/>
  <c r="I6104" i="1"/>
  <c r="H6104" i="1" s="1"/>
  <c r="I6105" i="1"/>
  <c r="H6105" i="1" s="1"/>
  <c r="I6106" i="1"/>
  <c r="H6106" i="1" s="1"/>
  <c r="I6107" i="1"/>
  <c r="H6107" i="1" s="1"/>
  <c r="I6108" i="1"/>
  <c r="H6108" i="1" s="1"/>
  <c r="I6109" i="1"/>
  <c r="H6109" i="1" s="1"/>
  <c r="I6110" i="1"/>
  <c r="H6110" i="1" s="1"/>
  <c r="I6111" i="1"/>
  <c r="H6111" i="1" s="1"/>
  <c r="I6112" i="1"/>
  <c r="H6112" i="1" s="1"/>
  <c r="I6113" i="1"/>
  <c r="H6113" i="1" s="1"/>
  <c r="I6114" i="1"/>
  <c r="H6114" i="1" s="1"/>
  <c r="I6115" i="1"/>
  <c r="H6115" i="1" s="1"/>
  <c r="I6116" i="1"/>
  <c r="H6116" i="1" s="1"/>
  <c r="I6117" i="1"/>
  <c r="H6117" i="1" s="1"/>
  <c r="I6118" i="1"/>
  <c r="H6118" i="1" s="1"/>
  <c r="I6119" i="1"/>
  <c r="H6119" i="1" s="1"/>
  <c r="I6120" i="1"/>
  <c r="H6120" i="1" s="1"/>
  <c r="I6121" i="1"/>
  <c r="H6121" i="1" s="1"/>
  <c r="I6122" i="1"/>
  <c r="H6122" i="1" s="1"/>
  <c r="I6123" i="1"/>
  <c r="H6123" i="1" s="1"/>
  <c r="I6124" i="1"/>
  <c r="H6124" i="1" s="1"/>
  <c r="I6125" i="1"/>
  <c r="H6125" i="1" s="1"/>
  <c r="I6126" i="1"/>
  <c r="H6126" i="1" s="1"/>
  <c r="I6127" i="1"/>
  <c r="H6127" i="1" s="1"/>
  <c r="I6128" i="1"/>
  <c r="H6128" i="1" s="1"/>
  <c r="I6129" i="1"/>
  <c r="H6129" i="1" s="1"/>
  <c r="I6130" i="1"/>
  <c r="H6130" i="1" s="1"/>
  <c r="I6131" i="1"/>
  <c r="H6131" i="1" s="1"/>
  <c r="I6132" i="1"/>
  <c r="H6132" i="1" s="1"/>
  <c r="I6133" i="1"/>
  <c r="H6133" i="1" s="1"/>
  <c r="I6134" i="1"/>
  <c r="H6134" i="1" s="1"/>
  <c r="I6135" i="1"/>
  <c r="H6135" i="1" s="1"/>
  <c r="I6136" i="1"/>
  <c r="H6136" i="1" s="1"/>
  <c r="I6137" i="1"/>
  <c r="H6137" i="1" s="1"/>
  <c r="I6138" i="1"/>
  <c r="H6138" i="1" s="1"/>
  <c r="I6139" i="1"/>
  <c r="H6139" i="1" s="1"/>
  <c r="I6140" i="1"/>
  <c r="H6140" i="1" s="1"/>
  <c r="I6141" i="1"/>
  <c r="H6141" i="1" s="1"/>
  <c r="I6142" i="1"/>
  <c r="H6142" i="1" s="1"/>
  <c r="I6143" i="1"/>
  <c r="H6143" i="1" s="1"/>
  <c r="I6144" i="1"/>
  <c r="H6144" i="1" s="1"/>
  <c r="I6145" i="1"/>
  <c r="H6145" i="1" s="1"/>
  <c r="I6146" i="1"/>
  <c r="H6146" i="1" s="1"/>
  <c r="I6147" i="1"/>
  <c r="H6147" i="1" s="1"/>
  <c r="I6148" i="1"/>
  <c r="H6148" i="1" s="1"/>
  <c r="I6149" i="1"/>
  <c r="H6149" i="1" s="1"/>
  <c r="I6150" i="1"/>
  <c r="H6150" i="1" s="1"/>
  <c r="I6151" i="1"/>
  <c r="H6151" i="1" s="1"/>
  <c r="I6152" i="1"/>
  <c r="H6152" i="1" s="1"/>
  <c r="I6153" i="1"/>
  <c r="H6153" i="1" s="1"/>
  <c r="I6154" i="1"/>
  <c r="H6154" i="1" s="1"/>
  <c r="I6155" i="1"/>
  <c r="H6155" i="1" s="1"/>
  <c r="I6156" i="1"/>
  <c r="H6156" i="1" s="1"/>
  <c r="I6157" i="1"/>
  <c r="H6157" i="1" s="1"/>
  <c r="I6158" i="1"/>
  <c r="H6158" i="1" s="1"/>
  <c r="I6159" i="1"/>
  <c r="H6159" i="1" s="1"/>
  <c r="I6160" i="1"/>
  <c r="H6160" i="1" s="1"/>
  <c r="I6161" i="1"/>
  <c r="H6161" i="1" s="1"/>
  <c r="I6162" i="1"/>
  <c r="H6162" i="1" s="1"/>
  <c r="I6163" i="1"/>
  <c r="H6163" i="1" s="1"/>
  <c r="I6164" i="1"/>
  <c r="H6164" i="1" s="1"/>
  <c r="I6165" i="1"/>
  <c r="H6165" i="1" s="1"/>
  <c r="I6166" i="1"/>
  <c r="H6166" i="1" s="1"/>
  <c r="I6167" i="1"/>
  <c r="H6167" i="1" s="1"/>
  <c r="I6168" i="1"/>
  <c r="H6168" i="1" s="1"/>
  <c r="I6169" i="1"/>
  <c r="H6169" i="1" s="1"/>
  <c r="I6170" i="1"/>
  <c r="H6170" i="1" s="1"/>
  <c r="I6171" i="1"/>
  <c r="H6171" i="1" s="1"/>
  <c r="I6172" i="1"/>
  <c r="H6172" i="1" s="1"/>
  <c r="I6173" i="1"/>
  <c r="H6173" i="1" s="1"/>
  <c r="I6174" i="1"/>
  <c r="H6174" i="1" s="1"/>
  <c r="I6175" i="1"/>
  <c r="H6175" i="1" s="1"/>
  <c r="I6176" i="1"/>
  <c r="H6176" i="1" s="1"/>
  <c r="I6177" i="1"/>
  <c r="H6177" i="1" s="1"/>
  <c r="I6178" i="1"/>
  <c r="H6178" i="1" s="1"/>
  <c r="I6179" i="1"/>
  <c r="H6179" i="1" s="1"/>
  <c r="I6180" i="1"/>
  <c r="H6180" i="1" s="1"/>
  <c r="I6181" i="1"/>
  <c r="H6181" i="1" s="1"/>
  <c r="I6182" i="1"/>
  <c r="H6182" i="1" s="1"/>
  <c r="I6183" i="1"/>
  <c r="H6183" i="1" s="1"/>
  <c r="I6184" i="1"/>
  <c r="H6184" i="1" s="1"/>
  <c r="I6185" i="1"/>
  <c r="H6185" i="1" s="1"/>
  <c r="I6186" i="1"/>
  <c r="H6186" i="1" s="1"/>
  <c r="I6187" i="1"/>
  <c r="H6187" i="1" s="1"/>
  <c r="I6188" i="1"/>
  <c r="H6188" i="1" s="1"/>
  <c r="I6189" i="1"/>
  <c r="H6189" i="1" s="1"/>
  <c r="I6190" i="1"/>
  <c r="H6190" i="1" s="1"/>
  <c r="I6191" i="1"/>
  <c r="H6191" i="1" s="1"/>
  <c r="I6192" i="1"/>
  <c r="H6192" i="1" s="1"/>
  <c r="I6193" i="1"/>
  <c r="H6193" i="1" s="1"/>
  <c r="I6194" i="1"/>
  <c r="H6194" i="1" s="1"/>
  <c r="I6195" i="1"/>
  <c r="H6195" i="1" s="1"/>
  <c r="I6196" i="1"/>
  <c r="H6196" i="1" s="1"/>
  <c r="I6197" i="1"/>
  <c r="H6197" i="1" s="1"/>
  <c r="I6198" i="1"/>
  <c r="H6198" i="1" s="1"/>
  <c r="I6199" i="1"/>
  <c r="H6199" i="1" s="1"/>
  <c r="I6200" i="1"/>
  <c r="H6200" i="1" s="1"/>
  <c r="I6201" i="1"/>
  <c r="H6201" i="1" s="1"/>
  <c r="I6202" i="1"/>
  <c r="H6202" i="1" s="1"/>
  <c r="I6203" i="1"/>
  <c r="H6203" i="1" s="1"/>
  <c r="I6204" i="1"/>
  <c r="H6204" i="1" s="1"/>
  <c r="I6205" i="1"/>
  <c r="H6205" i="1" s="1"/>
  <c r="I6206" i="1"/>
  <c r="H6206" i="1" s="1"/>
  <c r="I6207" i="1"/>
  <c r="H6207" i="1" s="1"/>
  <c r="I6208" i="1"/>
  <c r="H6208" i="1" s="1"/>
  <c r="I6209" i="1"/>
  <c r="H6209" i="1" s="1"/>
  <c r="I6210" i="1"/>
  <c r="H6210" i="1" s="1"/>
  <c r="I6211" i="1"/>
  <c r="H6211" i="1" s="1"/>
  <c r="I6212" i="1"/>
  <c r="H6212" i="1" s="1"/>
  <c r="I6213" i="1"/>
  <c r="H6213" i="1" s="1"/>
  <c r="I6214" i="1"/>
  <c r="H6214" i="1" s="1"/>
  <c r="I6215" i="1"/>
  <c r="H6215" i="1" s="1"/>
  <c r="I6216" i="1"/>
  <c r="H6216" i="1" s="1"/>
  <c r="I6217" i="1"/>
  <c r="H6217" i="1" s="1"/>
  <c r="I6218" i="1"/>
  <c r="H6218" i="1" s="1"/>
  <c r="I6219" i="1"/>
  <c r="H6219" i="1" s="1"/>
  <c r="I6220" i="1"/>
  <c r="H6220" i="1" s="1"/>
  <c r="I6221" i="1"/>
  <c r="H6221" i="1" s="1"/>
  <c r="I6222" i="1"/>
  <c r="H6222" i="1" s="1"/>
  <c r="I6223" i="1"/>
  <c r="H6223" i="1" s="1"/>
  <c r="I6224" i="1"/>
  <c r="H6224" i="1" s="1"/>
  <c r="I6225" i="1"/>
  <c r="H6225" i="1" s="1"/>
  <c r="I6226" i="1"/>
  <c r="H6226" i="1" s="1"/>
  <c r="I6227" i="1"/>
  <c r="H6227" i="1" s="1"/>
  <c r="I6228" i="1"/>
  <c r="H6228" i="1" s="1"/>
  <c r="I6229" i="1"/>
  <c r="H6229" i="1" s="1"/>
  <c r="I6230" i="1"/>
  <c r="H6230" i="1" s="1"/>
  <c r="I6231" i="1"/>
  <c r="H6231" i="1" s="1"/>
  <c r="I6232" i="1"/>
  <c r="H6232" i="1" s="1"/>
  <c r="I6233" i="1"/>
  <c r="H6233" i="1" s="1"/>
  <c r="I6234" i="1"/>
  <c r="H6234" i="1" s="1"/>
  <c r="I6235" i="1"/>
  <c r="H6235" i="1" s="1"/>
  <c r="I6236" i="1"/>
  <c r="H6236" i="1" s="1"/>
  <c r="I6237" i="1"/>
  <c r="H6237" i="1" s="1"/>
  <c r="I6238" i="1"/>
  <c r="H6238" i="1" s="1"/>
  <c r="I6239" i="1"/>
  <c r="H6239" i="1" s="1"/>
  <c r="I6240" i="1"/>
  <c r="H6240" i="1" s="1"/>
  <c r="I6241" i="1"/>
  <c r="H6241" i="1" s="1"/>
  <c r="I6242" i="1"/>
  <c r="H6242" i="1" s="1"/>
  <c r="I6243" i="1"/>
  <c r="H6243" i="1" s="1"/>
  <c r="I6244" i="1"/>
  <c r="H6244" i="1" s="1"/>
  <c r="I6245" i="1"/>
  <c r="H6245" i="1" s="1"/>
  <c r="I6246" i="1"/>
  <c r="H6246" i="1" s="1"/>
  <c r="I6247" i="1"/>
  <c r="H6247" i="1" s="1"/>
  <c r="I6248" i="1"/>
  <c r="H6248" i="1" s="1"/>
  <c r="I6249" i="1"/>
  <c r="H6249" i="1" s="1"/>
  <c r="I6250" i="1"/>
  <c r="H6250" i="1" s="1"/>
  <c r="I6251" i="1"/>
  <c r="H6251" i="1" s="1"/>
  <c r="I6252" i="1"/>
  <c r="H6252" i="1" s="1"/>
  <c r="I6253" i="1"/>
  <c r="H6253" i="1" s="1"/>
  <c r="I6254" i="1"/>
  <c r="H6254" i="1" s="1"/>
  <c r="I6255" i="1"/>
  <c r="H6255" i="1" s="1"/>
  <c r="I6256" i="1"/>
  <c r="H6256" i="1" s="1"/>
  <c r="I6257" i="1"/>
  <c r="H6257" i="1" s="1"/>
  <c r="I6258" i="1"/>
  <c r="H6258" i="1" s="1"/>
  <c r="I6259" i="1"/>
  <c r="H6259" i="1" s="1"/>
  <c r="I6260" i="1"/>
  <c r="H6260" i="1" s="1"/>
  <c r="I6261" i="1"/>
  <c r="H6261" i="1" s="1"/>
  <c r="I6262" i="1"/>
  <c r="H6262" i="1" s="1"/>
  <c r="I6263" i="1"/>
  <c r="H6263" i="1" s="1"/>
  <c r="I6264" i="1"/>
  <c r="H6264" i="1" s="1"/>
  <c r="I6265" i="1"/>
  <c r="H6265" i="1" s="1"/>
  <c r="I6266" i="1"/>
  <c r="H6266" i="1" s="1"/>
  <c r="I6267" i="1"/>
  <c r="H6267" i="1" s="1"/>
  <c r="I6268" i="1"/>
  <c r="H6268" i="1" s="1"/>
  <c r="I6269" i="1"/>
  <c r="H6269" i="1" s="1"/>
  <c r="I6270" i="1"/>
  <c r="H6270" i="1" s="1"/>
  <c r="I6271" i="1"/>
  <c r="H6271" i="1" s="1"/>
  <c r="I6272" i="1"/>
  <c r="H6272" i="1" s="1"/>
  <c r="I6273" i="1"/>
  <c r="H6273" i="1" s="1"/>
  <c r="I6274" i="1"/>
  <c r="H6274" i="1" s="1"/>
  <c r="I6275" i="1"/>
  <c r="H6275" i="1" s="1"/>
  <c r="I6276" i="1"/>
  <c r="H6276" i="1" s="1"/>
  <c r="I6277" i="1"/>
  <c r="H6277" i="1" s="1"/>
  <c r="I6278" i="1"/>
  <c r="H6278" i="1" s="1"/>
  <c r="I6279" i="1"/>
  <c r="H6279" i="1" s="1"/>
  <c r="I6280" i="1"/>
  <c r="H6280" i="1" s="1"/>
  <c r="I6281" i="1"/>
  <c r="H6281" i="1" s="1"/>
  <c r="I6282" i="1"/>
  <c r="H6282" i="1" s="1"/>
  <c r="I6283" i="1"/>
  <c r="H6283" i="1" s="1"/>
  <c r="I6284" i="1"/>
  <c r="H6284" i="1" s="1"/>
  <c r="I6285" i="1"/>
  <c r="H6285" i="1" s="1"/>
  <c r="I6286" i="1"/>
  <c r="H6286" i="1" s="1"/>
  <c r="I6287" i="1"/>
  <c r="H6287" i="1" s="1"/>
  <c r="I6288" i="1"/>
  <c r="H6288" i="1" s="1"/>
  <c r="I6289" i="1"/>
  <c r="H6289" i="1" s="1"/>
  <c r="I6290" i="1"/>
  <c r="H6290" i="1" s="1"/>
  <c r="I6291" i="1"/>
  <c r="H6291" i="1" s="1"/>
  <c r="I6292" i="1"/>
  <c r="H6292" i="1" s="1"/>
  <c r="I6293" i="1"/>
  <c r="H6293" i="1" s="1"/>
  <c r="I6294" i="1"/>
  <c r="H6294" i="1" s="1"/>
  <c r="I6295" i="1"/>
  <c r="H6295" i="1" s="1"/>
  <c r="I6296" i="1"/>
  <c r="H6296" i="1" s="1"/>
  <c r="I6297" i="1"/>
  <c r="H6297" i="1" s="1"/>
  <c r="I6298" i="1"/>
  <c r="H6298" i="1" s="1"/>
  <c r="I6299" i="1"/>
  <c r="H6299" i="1" s="1"/>
  <c r="I6300" i="1"/>
  <c r="H6300" i="1" s="1"/>
  <c r="I6301" i="1"/>
  <c r="H6301" i="1" s="1"/>
  <c r="I6302" i="1"/>
  <c r="H6302" i="1" s="1"/>
  <c r="I6303" i="1"/>
  <c r="H6303" i="1" s="1"/>
  <c r="I6304" i="1"/>
  <c r="H6304" i="1" s="1"/>
  <c r="I6305" i="1"/>
  <c r="H6305" i="1" s="1"/>
  <c r="I6306" i="1"/>
  <c r="H6306" i="1" s="1"/>
  <c r="I6307" i="1"/>
  <c r="H6307" i="1" s="1"/>
  <c r="I6308" i="1"/>
  <c r="H6308" i="1" s="1"/>
  <c r="I6309" i="1"/>
  <c r="H6309" i="1" s="1"/>
  <c r="I6310" i="1"/>
  <c r="H6310" i="1" s="1"/>
  <c r="I6311" i="1"/>
  <c r="H6311" i="1" s="1"/>
  <c r="I6312" i="1"/>
  <c r="H6312" i="1" s="1"/>
  <c r="I6313" i="1"/>
  <c r="H6313" i="1" s="1"/>
  <c r="I6314" i="1"/>
  <c r="H6314" i="1" s="1"/>
  <c r="I6315" i="1"/>
  <c r="H6315" i="1" s="1"/>
  <c r="I6316" i="1"/>
  <c r="H6316" i="1" s="1"/>
  <c r="I6317" i="1"/>
  <c r="H6317" i="1" s="1"/>
  <c r="I6318" i="1"/>
  <c r="H6318" i="1" s="1"/>
  <c r="I6319" i="1"/>
  <c r="H6319" i="1" s="1"/>
  <c r="I6320" i="1"/>
  <c r="H6320" i="1" s="1"/>
  <c r="I6321" i="1"/>
  <c r="H6321" i="1" s="1"/>
  <c r="I6322" i="1"/>
  <c r="H6322" i="1" s="1"/>
  <c r="I6323" i="1"/>
  <c r="H6323" i="1" s="1"/>
  <c r="I6324" i="1"/>
  <c r="H6324" i="1" s="1"/>
  <c r="I6325" i="1"/>
  <c r="H6325" i="1" s="1"/>
  <c r="I6326" i="1"/>
  <c r="H6326" i="1" s="1"/>
  <c r="I6327" i="1"/>
  <c r="H6327" i="1" s="1"/>
  <c r="I6328" i="1"/>
  <c r="H6328" i="1" s="1"/>
  <c r="I6329" i="1"/>
  <c r="H6329" i="1" s="1"/>
  <c r="I6330" i="1"/>
  <c r="H6330" i="1" s="1"/>
  <c r="I6331" i="1"/>
  <c r="H6331" i="1" s="1"/>
  <c r="I6332" i="1"/>
  <c r="H6332" i="1" s="1"/>
  <c r="I6333" i="1"/>
  <c r="H6333" i="1" s="1"/>
  <c r="I6334" i="1"/>
  <c r="H6334" i="1" s="1"/>
  <c r="I6335" i="1"/>
  <c r="H6335" i="1" s="1"/>
  <c r="I6336" i="1"/>
  <c r="H6336" i="1" s="1"/>
  <c r="I6337" i="1"/>
  <c r="H6337" i="1" s="1"/>
  <c r="I6338" i="1"/>
  <c r="H6338" i="1" s="1"/>
  <c r="I6339" i="1"/>
  <c r="H6339" i="1" s="1"/>
  <c r="I6340" i="1"/>
  <c r="H6340" i="1" s="1"/>
  <c r="I6341" i="1"/>
  <c r="H6341" i="1" s="1"/>
  <c r="I6342" i="1"/>
  <c r="H6342" i="1" s="1"/>
  <c r="I6343" i="1"/>
  <c r="H6343" i="1" s="1"/>
  <c r="I6344" i="1"/>
  <c r="H6344" i="1" s="1"/>
  <c r="I6345" i="1"/>
  <c r="H6345" i="1" s="1"/>
  <c r="I6346" i="1"/>
  <c r="H6346" i="1" s="1"/>
  <c r="I6347" i="1"/>
  <c r="H6347" i="1" s="1"/>
  <c r="I6348" i="1"/>
  <c r="H6348" i="1" s="1"/>
  <c r="I6349" i="1"/>
  <c r="H6349" i="1" s="1"/>
  <c r="I6350" i="1"/>
  <c r="H6350" i="1" s="1"/>
  <c r="I6351" i="1"/>
  <c r="H6351" i="1" s="1"/>
  <c r="I6352" i="1"/>
  <c r="H6352" i="1" s="1"/>
  <c r="I6353" i="1"/>
  <c r="H6353" i="1" s="1"/>
  <c r="I6354" i="1"/>
  <c r="H6354" i="1" s="1"/>
  <c r="I6355" i="1"/>
  <c r="H6355" i="1" s="1"/>
  <c r="I6356" i="1"/>
  <c r="H6356" i="1" s="1"/>
  <c r="I6357" i="1"/>
  <c r="H6357" i="1" s="1"/>
  <c r="I6358" i="1"/>
  <c r="H6358" i="1" s="1"/>
  <c r="I6359" i="1"/>
  <c r="H6359" i="1" s="1"/>
  <c r="I6360" i="1"/>
  <c r="H6360" i="1" s="1"/>
  <c r="I6361" i="1"/>
  <c r="H6361" i="1" s="1"/>
  <c r="I6362" i="1"/>
  <c r="H6362" i="1" s="1"/>
  <c r="I6363" i="1"/>
  <c r="H6363" i="1" s="1"/>
  <c r="I6364" i="1"/>
  <c r="H6364" i="1" s="1"/>
  <c r="I6365" i="1"/>
  <c r="H6365" i="1" s="1"/>
  <c r="I6366" i="1"/>
  <c r="H6366" i="1" s="1"/>
  <c r="I6367" i="1"/>
  <c r="H6367" i="1" s="1"/>
  <c r="I6368" i="1"/>
  <c r="H6368" i="1" s="1"/>
  <c r="I6369" i="1"/>
  <c r="H6369" i="1" s="1"/>
  <c r="I6370" i="1"/>
  <c r="H6370" i="1" s="1"/>
  <c r="I6371" i="1"/>
  <c r="H6371" i="1" s="1"/>
  <c r="I6372" i="1"/>
  <c r="H6372" i="1" s="1"/>
  <c r="I6373" i="1"/>
  <c r="H6373" i="1" s="1"/>
  <c r="I6374" i="1"/>
  <c r="H6374" i="1" s="1"/>
  <c r="I6375" i="1"/>
  <c r="H6375" i="1" s="1"/>
  <c r="I6376" i="1"/>
  <c r="H6376" i="1" s="1"/>
  <c r="I6377" i="1"/>
  <c r="H6377" i="1" s="1"/>
  <c r="I6378" i="1"/>
  <c r="H6378" i="1" s="1"/>
  <c r="I6379" i="1"/>
  <c r="H6379" i="1" s="1"/>
  <c r="I6380" i="1"/>
  <c r="H6380" i="1" s="1"/>
  <c r="I6381" i="1"/>
  <c r="H6381" i="1" s="1"/>
  <c r="I6382" i="1"/>
  <c r="H6382" i="1" s="1"/>
  <c r="I6383" i="1"/>
  <c r="H6383" i="1" s="1"/>
  <c r="I6384" i="1"/>
  <c r="H6384" i="1" s="1"/>
  <c r="I6385" i="1"/>
  <c r="H6385" i="1" s="1"/>
  <c r="I6386" i="1"/>
  <c r="H6386" i="1" s="1"/>
  <c r="I6387" i="1"/>
  <c r="H6387" i="1" s="1"/>
  <c r="I6388" i="1"/>
  <c r="H6388" i="1" s="1"/>
  <c r="I6389" i="1"/>
  <c r="H6389" i="1" s="1"/>
  <c r="I6390" i="1"/>
  <c r="H6390" i="1" s="1"/>
  <c r="I6391" i="1"/>
  <c r="H6391" i="1" s="1"/>
  <c r="I6392" i="1"/>
  <c r="H6392" i="1" s="1"/>
  <c r="I6393" i="1"/>
  <c r="H6393" i="1" s="1"/>
  <c r="I6394" i="1"/>
  <c r="H6394" i="1" s="1"/>
  <c r="I6395" i="1"/>
  <c r="H6395" i="1" s="1"/>
  <c r="I6396" i="1"/>
  <c r="H6396" i="1" s="1"/>
  <c r="I6397" i="1"/>
  <c r="H6397" i="1" s="1"/>
  <c r="I6398" i="1"/>
  <c r="H6398" i="1" s="1"/>
  <c r="I6399" i="1"/>
  <c r="H6399" i="1" s="1"/>
  <c r="I6400" i="1"/>
  <c r="H6400" i="1" s="1"/>
  <c r="I6401" i="1"/>
  <c r="H6401" i="1" s="1"/>
  <c r="I6402" i="1"/>
  <c r="H6402" i="1" s="1"/>
  <c r="I6403" i="1"/>
  <c r="H6403" i="1" s="1"/>
  <c r="I6404" i="1"/>
  <c r="H6404" i="1" s="1"/>
  <c r="I6405" i="1"/>
  <c r="H6405" i="1" s="1"/>
  <c r="I6406" i="1"/>
  <c r="H6406" i="1" s="1"/>
  <c r="I6407" i="1"/>
  <c r="H6407" i="1" s="1"/>
  <c r="I6408" i="1"/>
  <c r="H6408" i="1" s="1"/>
  <c r="I6409" i="1"/>
  <c r="H6409" i="1" s="1"/>
  <c r="I6410" i="1"/>
  <c r="H6410" i="1" s="1"/>
  <c r="I6411" i="1"/>
  <c r="H6411" i="1" s="1"/>
  <c r="I6412" i="1"/>
  <c r="H6412" i="1" s="1"/>
  <c r="I6413" i="1"/>
  <c r="H6413" i="1" s="1"/>
  <c r="I6414" i="1"/>
  <c r="H6414" i="1" s="1"/>
  <c r="I6415" i="1"/>
  <c r="H6415" i="1" s="1"/>
  <c r="I6416" i="1"/>
  <c r="H6416" i="1" s="1"/>
  <c r="I6417" i="1"/>
  <c r="H6417" i="1" s="1"/>
  <c r="I6418" i="1"/>
  <c r="H6418" i="1" s="1"/>
  <c r="I6419" i="1"/>
  <c r="H6419" i="1" s="1"/>
  <c r="I6420" i="1"/>
  <c r="H6420" i="1" s="1"/>
  <c r="I6421" i="1"/>
  <c r="H6421" i="1" s="1"/>
  <c r="I6422" i="1"/>
  <c r="H6422" i="1" s="1"/>
  <c r="I6423" i="1"/>
  <c r="H6423" i="1" s="1"/>
  <c r="I6424" i="1"/>
  <c r="H6424" i="1" s="1"/>
  <c r="I6425" i="1"/>
  <c r="H6425" i="1" s="1"/>
  <c r="I6426" i="1"/>
  <c r="H6426" i="1" s="1"/>
  <c r="I6427" i="1"/>
  <c r="H6427" i="1" s="1"/>
  <c r="I6428" i="1"/>
  <c r="H6428" i="1" s="1"/>
  <c r="I6429" i="1"/>
  <c r="H6429" i="1" s="1"/>
  <c r="I6430" i="1"/>
  <c r="H6430" i="1" s="1"/>
  <c r="I6431" i="1"/>
  <c r="H6431" i="1" s="1"/>
  <c r="I6432" i="1"/>
  <c r="H6432" i="1" s="1"/>
  <c r="I6433" i="1"/>
  <c r="H6433" i="1" s="1"/>
  <c r="I6434" i="1"/>
  <c r="H6434" i="1" s="1"/>
  <c r="I6435" i="1"/>
  <c r="H6435" i="1" s="1"/>
  <c r="I6436" i="1"/>
  <c r="H6436" i="1" s="1"/>
  <c r="I6437" i="1"/>
  <c r="H6437" i="1" s="1"/>
  <c r="I6438" i="1"/>
  <c r="H6438" i="1" s="1"/>
  <c r="I6439" i="1"/>
  <c r="H6439" i="1" s="1"/>
  <c r="I6440" i="1"/>
  <c r="H6440" i="1" s="1"/>
  <c r="I6441" i="1"/>
  <c r="H6441" i="1" s="1"/>
  <c r="I6442" i="1"/>
  <c r="H6442" i="1" s="1"/>
  <c r="I6443" i="1"/>
  <c r="H6443" i="1" s="1"/>
  <c r="I6444" i="1"/>
  <c r="H6444" i="1" s="1"/>
  <c r="I6445" i="1"/>
  <c r="H6445" i="1" s="1"/>
  <c r="I6446" i="1"/>
  <c r="H6446" i="1" s="1"/>
  <c r="I6447" i="1"/>
  <c r="H6447" i="1" s="1"/>
  <c r="I6448" i="1"/>
  <c r="H6448" i="1" s="1"/>
  <c r="I6449" i="1"/>
  <c r="H6449" i="1" s="1"/>
  <c r="I6450" i="1"/>
  <c r="H6450" i="1" s="1"/>
  <c r="I6451" i="1"/>
  <c r="H6451" i="1" s="1"/>
  <c r="I6452" i="1"/>
  <c r="H6452" i="1" s="1"/>
  <c r="I6453" i="1"/>
  <c r="H6453" i="1" s="1"/>
  <c r="I6454" i="1"/>
  <c r="H6454" i="1" s="1"/>
  <c r="I6455" i="1"/>
  <c r="H6455" i="1" s="1"/>
  <c r="I6456" i="1"/>
  <c r="H6456" i="1" s="1"/>
  <c r="I6457" i="1"/>
  <c r="H6457" i="1" s="1"/>
  <c r="I6458" i="1"/>
  <c r="H6458" i="1" s="1"/>
  <c r="I6459" i="1"/>
  <c r="H6459" i="1" s="1"/>
  <c r="I6460" i="1"/>
  <c r="H6460" i="1" s="1"/>
  <c r="I6461" i="1"/>
  <c r="H6461" i="1" s="1"/>
  <c r="I6462" i="1"/>
  <c r="H6462" i="1" s="1"/>
  <c r="I6463" i="1"/>
  <c r="H6463" i="1" s="1"/>
  <c r="I6464" i="1"/>
  <c r="H6464" i="1" s="1"/>
  <c r="I6465" i="1"/>
  <c r="H6465" i="1" s="1"/>
  <c r="I6466" i="1"/>
  <c r="H6466" i="1" s="1"/>
  <c r="I6467" i="1"/>
  <c r="H6467" i="1" s="1"/>
  <c r="I6468" i="1"/>
  <c r="H6468" i="1" s="1"/>
  <c r="I6469" i="1"/>
  <c r="H6469" i="1" s="1"/>
  <c r="I6470" i="1"/>
  <c r="H6470" i="1" s="1"/>
  <c r="I6471" i="1"/>
  <c r="H6471" i="1" s="1"/>
  <c r="I6472" i="1"/>
  <c r="H6472" i="1" s="1"/>
  <c r="I6473" i="1"/>
  <c r="H6473" i="1" s="1"/>
  <c r="I6474" i="1"/>
  <c r="H6474" i="1" s="1"/>
  <c r="I6475" i="1"/>
  <c r="H6475" i="1" s="1"/>
  <c r="I6476" i="1"/>
  <c r="H6476" i="1" s="1"/>
  <c r="I6477" i="1"/>
  <c r="H6477" i="1" s="1"/>
  <c r="I6478" i="1"/>
  <c r="H6478" i="1" s="1"/>
  <c r="I6479" i="1"/>
  <c r="H6479" i="1" s="1"/>
  <c r="I6480" i="1"/>
  <c r="H6480" i="1" s="1"/>
  <c r="I6481" i="1"/>
  <c r="H6481" i="1" s="1"/>
  <c r="I6482" i="1"/>
  <c r="H6482" i="1" s="1"/>
  <c r="I6483" i="1"/>
  <c r="H6483" i="1" s="1"/>
  <c r="I6484" i="1"/>
  <c r="H6484" i="1" s="1"/>
  <c r="I6485" i="1"/>
  <c r="H6485" i="1" s="1"/>
  <c r="I6486" i="1"/>
  <c r="H6486" i="1" s="1"/>
  <c r="I6487" i="1"/>
  <c r="H6487" i="1" s="1"/>
  <c r="I6488" i="1"/>
  <c r="H6488" i="1" s="1"/>
  <c r="I6489" i="1"/>
  <c r="H6489" i="1" s="1"/>
  <c r="I6490" i="1"/>
  <c r="H6490" i="1" s="1"/>
  <c r="I6491" i="1"/>
  <c r="H6491" i="1" s="1"/>
  <c r="I6492" i="1"/>
  <c r="H6492" i="1" s="1"/>
  <c r="I6493" i="1"/>
  <c r="H6493" i="1" s="1"/>
  <c r="I6494" i="1"/>
  <c r="H6494" i="1" s="1"/>
  <c r="I6495" i="1"/>
  <c r="H6495" i="1" s="1"/>
  <c r="I6496" i="1"/>
  <c r="H6496" i="1" s="1"/>
  <c r="I6497" i="1"/>
  <c r="H6497" i="1" s="1"/>
  <c r="I6498" i="1"/>
  <c r="H6498" i="1" s="1"/>
  <c r="I6499" i="1"/>
  <c r="H6499" i="1" s="1"/>
  <c r="I6500" i="1"/>
  <c r="H6500" i="1" s="1"/>
  <c r="I6501" i="1"/>
  <c r="H6501" i="1" s="1"/>
  <c r="I6502" i="1"/>
  <c r="H6502" i="1" s="1"/>
  <c r="I6503" i="1"/>
  <c r="H6503" i="1" s="1"/>
  <c r="I6504" i="1"/>
  <c r="H6504" i="1" s="1"/>
  <c r="I6505" i="1"/>
  <c r="H6505" i="1" s="1"/>
  <c r="I6506" i="1"/>
  <c r="H6506" i="1" s="1"/>
  <c r="I6507" i="1"/>
  <c r="H6507" i="1" s="1"/>
  <c r="I6508" i="1"/>
  <c r="H6508" i="1" s="1"/>
  <c r="I6509" i="1"/>
  <c r="H6509" i="1" s="1"/>
  <c r="I6510" i="1"/>
  <c r="H6510" i="1" s="1"/>
  <c r="I6511" i="1"/>
  <c r="H6511" i="1" s="1"/>
  <c r="I6512" i="1"/>
  <c r="H6512" i="1" s="1"/>
  <c r="I6513" i="1"/>
  <c r="H6513" i="1" s="1"/>
  <c r="I6514" i="1"/>
  <c r="H6514" i="1" s="1"/>
  <c r="I6515" i="1"/>
  <c r="H6515" i="1" s="1"/>
  <c r="I6516" i="1"/>
  <c r="H6516" i="1" s="1"/>
  <c r="I6517" i="1"/>
  <c r="H6517" i="1" s="1"/>
  <c r="I6518" i="1"/>
  <c r="H6518" i="1" s="1"/>
  <c r="I6519" i="1"/>
  <c r="H6519" i="1" s="1"/>
  <c r="I6520" i="1"/>
  <c r="H6520" i="1" s="1"/>
  <c r="I6521" i="1"/>
  <c r="H6521" i="1" s="1"/>
  <c r="I6522" i="1"/>
  <c r="H6522" i="1" s="1"/>
  <c r="I6523" i="1"/>
  <c r="H6523" i="1" s="1"/>
  <c r="I6524" i="1"/>
  <c r="H6524" i="1" s="1"/>
  <c r="I6525" i="1"/>
  <c r="H6525" i="1" s="1"/>
  <c r="I6526" i="1"/>
  <c r="H6526" i="1" s="1"/>
  <c r="I6527" i="1"/>
  <c r="H6527" i="1" s="1"/>
  <c r="I6528" i="1"/>
  <c r="H6528" i="1" s="1"/>
  <c r="I6529" i="1"/>
  <c r="H6529" i="1" s="1"/>
  <c r="I6530" i="1"/>
  <c r="H6530" i="1" s="1"/>
  <c r="I6531" i="1"/>
  <c r="H6531" i="1" s="1"/>
  <c r="I6532" i="1"/>
  <c r="H6532" i="1" s="1"/>
  <c r="I6533" i="1"/>
  <c r="H6533" i="1" s="1"/>
  <c r="I6534" i="1"/>
  <c r="H6534" i="1" s="1"/>
  <c r="I6535" i="1"/>
  <c r="H6535" i="1" s="1"/>
  <c r="I6536" i="1"/>
  <c r="H6536" i="1" s="1"/>
  <c r="I6537" i="1"/>
  <c r="H6537" i="1" s="1"/>
  <c r="I6538" i="1"/>
  <c r="H6538" i="1" s="1"/>
  <c r="I6539" i="1"/>
  <c r="H6539" i="1" s="1"/>
  <c r="I6540" i="1"/>
  <c r="H6540" i="1" s="1"/>
  <c r="I6541" i="1"/>
  <c r="H6541" i="1" s="1"/>
  <c r="I6542" i="1"/>
  <c r="H6542" i="1" s="1"/>
  <c r="I6543" i="1"/>
  <c r="H6543" i="1" s="1"/>
  <c r="I6544" i="1"/>
  <c r="H6544" i="1" s="1"/>
  <c r="I6545" i="1"/>
  <c r="H6545" i="1" s="1"/>
  <c r="I6546" i="1"/>
  <c r="H6546" i="1" s="1"/>
  <c r="I6547" i="1"/>
  <c r="H6547" i="1" s="1"/>
  <c r="I6548" i="1"/>
  <c r="H6548" i="1" s="1"/>
  <c r="I6549" i="1"/>
  <c r="H6549" i="1" s="1"/>
  <c r="I6550" i="1"/>
  <c r="H6550" i="1" s="1"/>
  <c r="I6551" i="1"/>
  <c r="H6551" i="1" s="1"/>
  <c r="I6552" i="1"/>
  <c r="H6552" i="1" s="1"/>
  <c r="I6553" i="1"/>
  <c r="H6553" i="1" s="1"/>
  <c r="I6554" i="1"/>
  <c r="H6554" i="1" s="1"/>
  <c r="I6555" i="1"/>
  <c r="H6555" i="1" s="1"/>
  <c r="I6556" i="1"/>
  <c r="H6556" i="1" s="1"/>
  <c r="I6557" i="1"/>
  <c r="H6557" i="1" s="1"/>
  <c r="I6558" i="1"/>
  <c r="H6558" i="1" s="1"/>
  <c r="I6559" i="1"/>
  <c r="H6559" i="1" s="1"/>
  <c r="I6560" i="1"/>
  <c r="H6560" i="1" s="1"/>
  <c r="I6561" i="1"/>
  <c r="H6561" i="1" s="1"/>
  <c r="I6562" i="1"/>
  <c r="H6562" i="1" s="1"/>
  <c r="I6563" i="1"/>
  <c r="H6563" i="1" s="1"/>
  <c r="I6564" i="1"/>
  <c r="H6564" i="1" s="1"/>
  <c r="I6565" i="1"/>
  <c r="H6565" i="1" s="1"/>
  <c r="I6566" i="1"/>
  <c r="H6566" i="1" s="1"/>
  <c r="I6567" i="1"/>
  <c r="H6567" i="1" s="1"/>
  <c r="I6568" i="1"/>
  <c r="H6568" i="1" s="1"/>
  <c r="I6569" i="1"/>
  <c r="H6569" i="1" s="1"/>
  <c r="I6570" i="1"/>
  <c r="H6570" i="1" s="1"/>
  <c r="I6571" i="1"/>
  <c r="H6571" i="1" s="1"/>
  <c r="I6572" i="1"/>
  <c r="H6572" i="1" s="1"/>
  <c r="I6573" i="1"/>
  <c r="H6573" i="1" s="1"/>
  <c r="I6574" i="1"/>
  <c r="H6574" i="1" s="1"/>
  <c r="I6575" i="1"/>
  <c r="H6575" i="1" s="1"/>
  <c r="I6576" i="1"/>
  <c r="H6576" i="1" s="1"/>
  <c r="I6577" i="1"/>
  <c r="H6577" i="1" s="1"/>
  <c r="I6578" i="1"/>
  <c r="H6578" i="1" s="1"/>
  <c r="I6579" i="1"/>
  <c r="H6579" i="1" s="1"/>
  <c r="I6580" i="1"/>
  <c r="H6580" i="1" s="1"/>
  <c r="I6581" i="1"/>
  <c r="H6581" i="1" s="1"/>
  <c r="I6582" i="1"/>
  <c r="H6582" i="1" s="1"/>
  <c r="I6583" i="1"/>
  <c r="H6583" i="1" s="1"/>
  <c r="I6584" i="1"/>
  <c r="H6584" i="1" s="1"/>
  <c r="I6585" i="1"/>
  <c r="H6585" i="1" s="1"/>
  <c r="I6586" i="1"/>
  <c r="H6586" i="1" s="1"/>
  <c r="I6587" i="1"/>
  <c r="H6587" i="1" s="1"/>
  <c r="I6588" i="1"/>
  <c r="H6588" i="1" s="1"/>
  <c r="I6589" i="1"/>
  <c r="H6589" i="1" s="1"/>
  <c r="I6590" i="1"/>
  <c r="H6590" i="1" s="1"/>
  <c r="I6591" i="1"/>
  <c r="H6591" i="1" s="1"/>
  <c r="I6592" i="1"/>
  <c r="H6592" i="1" s="1"/>
  <c r="I6593" i="1"/>
  <c r="H6593" i="1" s="1"/>
  <c r="I6594" i="1"/>
  <c r="H6594" i="1" s="1"/>
  <c r="I6595" i="1"/>
  <c r="H6595" i="1" s="1"/>
  <c r="I6596" i="1"/>
  <c r="H6596" i="1" s="1"/>
  <c r="I6597" i="1"/>
  <c r="H6597" i="1" s="1"/>
  <c r="I6598" i="1"/>
  <c r="H6598" i="1" s="1"/>
  <c r="I6599" i="1"/>
  <c r="H6599" i="1" s="1"/>
  <c r="I6600" i="1"/>
  <c r="H6600" i="1" s="1"/>
  <c r="I6601" i="1"/>
  <c r="H6601" i="1" s="1"/>
  <c r="I6602" i="1"/>
  <c r="H6602" i="1" s="1"/>
  <c r="I6603" i="1"/>
  <c r="H6603" i="1" s="1"/>
  <c r="I6604" i="1"/>
  <c r="H6604" i="1" s="1"/>
  <c r="I6605" i="1"/>
  <c r="H6605" i="1" s="1"/>
  <c r="I6606" i="1"/>
  <c r="H6606" i="1" s="1"/>
  <c r="I6607" i="1"/>
  <c r="H6607" i="1" s="1"/>
  <c r="I6608" i="1"/>
  <c r="H6608" i="1" s="1"/>
  <c r="I6609" i="1"/>
  <c r="H6609" i="1" s="1"/>
  <c r="I6610" i="1"/>
  <c r="H6610" i="1" s="1"/>
  <c r="I6611" i="1"/>
  <c r="H6611" i="1" s="1"/>
  <c r="I6612" i="1"/>
  <c r="H6612" i="1" s="1"/>
  <c r="I6613" i="1"/>
  <c r="H6613" i="1" s="1"/>
  <c r="I6614" i="1"/>
  <c r="H6614" i="1" s="1"/>
  <c r="I6615" i="1"/>
  <c r="H6615" i="1" s="1"/>
  <c r="I6616" i="1"/>
  <c r="H6616" i="1" s="1"/>
  <c r="I6617" i="1"/>
  <c r="H6617" i="1" s="1"/>
  <c r="I6618" i="1"/>
  <c r="H6618" i="1" s="1"/>
  <c r="I6619" i="1"/>
  <c r="H6619" i="1" s="1"/>
  <c r="I6620" i="1"/>
  <c r="H6620" i="1" s="1"/>
  <c r="I6621" i="1"/>
  <c r="H6621" i="1" s="1"/>
  <c r="I6622" i="1"/>
  <c r="H6622" i="1" s="1"/>
  <c r="I6623" i="1"/>
  <c r="H6623" i="1" s="1"/>
  <c r="I6624" i="1"/>
  <c r="H6624" i="1" s="1"/>
  <c r="I6625" i="1"/>
  <c r="H6625" i="1" s="1"/>
  <c r="I6626" i="1"/>
  <c r="H6626" i="1" s="1"/>
  <c r="I6627" i="1"/>
  <c r="H6627" i="1" s="1"/>
  <c r="I6628" i="1"/>
  <c r="H6628" i="1" s="1"/>
  <c r="I6629" i="1"/>
  <c r="H6629" i="1" s="1"/>
  <c r="I6630" i="1"/>
  <c r="H6630" i="1" s="1"/>
  <c r="I6631" i="1"/>
  <c r="H6631" i="1" s="1"/>
  <c r="I6632" i="1"/>
  <c r="H6632" i="1" s="1"/>
  <c r="I6633" i="1"/>
  <c r="H6633" i="1" s="1"/>
  <c r="I6634" i="1"/>
  <c r="H6634" i="1" s="1"/>
  <c r="I6635" i="1"/>
  <c r="H6635" i="1" s="1"/>
  <c r="I6636" i="1"/>
  <c r="H6636" i="1" s="1"/>
  <c r="I6637" i="1"/>
  <c r="H6637" i="1" s="1"/>
  <c r="I6638" i="1"/>
  <c r="H6638" i="1" s="1"/>
  <c r="I6639" i="1"/>
  <c r="H6639" i="1" s="1"/>
  <c r="I6640" i="1"/>
  <c r="H6640" i="1" s="1"/>
  <c r="I6641" i="1"/>
  <c r="H6641" i="1" s="1"/>
  <c r="I6642" i="1"/>
  <c r="H6642" i="1" s="1"/>
  <c r="I6643" i="1"/>
  <c r="H6643" i="1" s="1"/>
  <c r="I6644" i="1"/>
  <c r="H6644" i="1" s="1"/>
  <c r="I6645" i="1"/>
  <c r="H6645" i="1" s="1"/>
  <c r="I6646" i="1"/>
  <c r="H6646" i="1" s="1"/>
  <c r="I6647" i="1"/>
  <c r="H6647" i="1" s="1"/>
  <c r="I6648" i="1"/>
  <c r="H6648" i="1" s="1"/>
  <c r="I6649" i="1"/>
  <c r="H6649" i="1" s="1"/>
  <c r="I6650" i="1"/>
  <c r="H6650" i="1" s="1"/>
  <c r="I6651" i="1"/>
  <c r="H6651" i="1" s="1"/>
  <c r="I6652" i="1"/>
  <c r="H6652" i="1" s="1"/>
  <c r="I6653" i="1"/>
  <c r="H6653" i="1" s="1"/>
  <c r="I6654" i="1"/>
  <c r="H6654" i="1" s="1"/>
  <c r="I6655" i="1"/>
  <c r="H6655" i="1" s="1"/>
  <c r="I6656" i="1"/>
  <c r="H6656" i="1" s="1"/>
  <c r="I6657" i="1"/>
  <c r="H6657" i="1" s="1"/>
  <c r="I6658" i="1"/>
  <c r="H6658" i="1" s="1"/>
  <c r="I6659" i="1"/>
  <c r="H6659" i="1" s="1"/>
  <c r="I6660" i="1"/>
  <c r="H6660" i="1" s="1"/>
  <c r="I6661" i="1"/>
  <c r="H6661" i="1" s="1"/>
  <c r="I6662" i="1"/>
  <c r="H6662" i="1" s="1"/>
  <c r="I6663" i="1"/>
  <c r="H6663" i="1" s="1"/>
  <c r="I6664" i="1"/>
  <c r="H6664" i="1" s="1"/>
  <c r="I6665" i="1"/>
  <c r="H6665" i="1" s="1"/>
  <c r="I6666" i="1"/>
  <c r="H6666" i="1" s="1"/>
  <c r="I6667" i="1"/>
  <c r="H6667" i="1" s="1"/>
  <c r="I6668" i="1"/>
  <c r="H6668" i="1" s="1"/>
  <c r="I6669" i="1"/>
  <c r="H6669" i="1" s="1"/>
  <c r="I6670" i="1"/>
  <c r="H6670" i="1" s="1"/>
  <c r="I6671" i="1"/>
  <c r="H6671" i="1" s="1"/>
  <c r="I6672" i="1"/>
  <c r="H6672" i="1" s="1"/>
  <c r="I6673" i="1"/>
  <c r="H6673" i="1" s="1"/>
  <c r="I6674" i="1"/>
  <c r="H6674" i="1" s="1"/>
  <c r="I6675" i="1"/>
  <c r="H6675" i="1" s="1"/>
  <c r="I6676" i="1"/>
  <c r="H6676" i="1" s="1"/>
  <c r="I6677" i="1"/>
  <c r="H6677" i="1" s="1"/>
  <c r="I6678" i="1"/>
  <c r="H6678" i="1" s="1"/>
  <c r="I6679" i="1"/>
  <c r="H6679" i="1" s="1"/>
  <c r="I6680" i="1"/>
  <c r="H6680" i="1" s="1"/>
  <c r="I6681" i="1"/>
  <c r="H6681" i="1" s="1"/>
  <c r="I6682" i="1"/>
  <c r="H6682" i="1" s="1"/>
  <c r="I6683" i="1"/>
  <c r="H6683" i="1" s="1"/>
  <c r="I6684" i="1"/>
  <c r="H6684" i="1" s="1"/>
  <c r="I6685" i="1"/>
  <c r="H6685" i="1" s="1"/>
  <c r="I6686" i="1"/>
  <c r="H6686" i="1" s="1"/>
  <c r="I6687" i="1"/>
  <c r="H6687" i="1" s="1"/>
  <c r="I6688" i="1"/>
  <c r="H6688" i="1" s="1"/>
  <c r="I6689" i="1"/>
  <c r="H6689" i="1" s="1"/>
  <c r="I6690" i="1"/>
  <c r="H6690" i="1" s="1"/>
  <c r="I6691" i="1"/>
  <c r="H6691" i="1" s="1"/>
  <c r="I6692" i="1"/>
  <c r="H6692" i="1" s="1"/>
  <c r="I6693" i="1"/>
  <c r="H6693" i="1" s="1"/>
  <c r="I6694" i="1"/>
  <c r="H6694" i="1" s="1"/>
  <c r="I6695" i="1"/>
  <c r="H6695" i="1" s="1"/>
  <c r="I6696" i="1"/>
  <c r="H6696" i="1" s="1"/>
  <c r="I6697" i="1"/>
  <c r="H6697" i="1" s="1"/>
  <c r="I6698" i="1"/>
  <c r="H6698" i="1" s="1"/>
  <c r="I6699" i="1"/>
  <c r="H6699" i="1" s="1"/>
  <c r="I6700" i="1"/>
  <c r="H6700" i="1" s="1"/>
  <c r="I6701" i="1"/>
  <c r="H6701" i="1" s="1"/>
  <c r="I6702" i="1"/>
  <c r="H6702" i="1" s="1"/>
  <c r="I6703" i="1"/>
  <c r="H6703" i="1" s="1"/>
  <c r="I6704" i="1"/>
  <c r="H6704" i="1" s="1"/>
  <c r="I6705" i="1"/>
  <c r="H6705" i="1" s="1"/>
  <c r="I6706" i="1"/>
  <c r="H6706" i="1" s="1"/>
  <c r="I6707" i="1"/>
  <c r="H6707" i="1" s="1"/>
  <c r="I6708" i="1"/>
  <c r="H6708" i="1" s="1"/>
  <c r="I6709" i="1"/>
  <c r="H6709" i="1" s="1"/>
  <c r="I6710" i="1"/>
  <c r="H6710" i="1" s="1"/>
  <c r="I6711" i="1"/>
  <c r="H6711" i="1" s="1"/>
  <c r="I6712" i="1"/>
  <c r="H6712" i="1" s="1"/>
  <c r="I6713" i="1"/>
  <c r="H6713" i="1" s="1"/>
  <c r="I6714" i="1"/>
  <c r="H6714" i="1" s="1"/>
  <c r="I6715" i="1"/>
  <c r="H6715" i="1" s="1"/>
  <c r="I6716" i="1"/>
  <c r="H6716" i="1" s="1"/>
  <c r="I6717" i="1"/>
  <c r="H6717" i="1" s="1"/>
  <c r="I6718" i="1"/>
  <c r="H6718" i="1" s="1"/>
  <c r="I6719" i="1"/>
  <c r="H6719" i="1" s="1"/>
  <c r="I6720" i="1"/>
  <c r="H6720" i="1" s="1"/>
  <c r="I6721" i="1"/>
  <c r="H6721" i="1" s="1"/>
  <c r="I6722" i="1"/>
  <c r="H6722" i="1" s="1"/>
  <c r="I6723" i="1"/>
  <c r="H6723" i="1" s="1"/>
  <c r="I6724" i="1"/>
  <c r="H6724" i="1" s="1"/>
  <c r="I6725" i="1"/>
  <c r="H6725" i="1" s="1"/>
  <c r="I6726" i="1"/>
  <c r="H6726" i="1" s="1"/>
  <c r="I6727" i="1"/>
  <c r="H6727" i="1" s="1"/>
  <c r="I6728" i="1"/>
  <c r="H6728" i="1" s="1"/>
  <c r="I6729" i="1"/>
  <c r="H6729" i="1" s="1"/>
  <c r="I6730" i="1"/>
  <c r="H6730" i="1" s="1"/>
  <c r="I6731" i="1"/>
  <c r="H6731" i="1" s="1"/>
  <c r="I6732" i="1"/>
  <c r="H6732" i="1" s="1"/>
  <c r="I6733" i="1"/>
  <c r="H6733" i="1" s="1"/>
  <c r="I6734" i="1"/>
  <c r="H6734" i="1" s="1"/>
  <c r="I6735" i="1"/>
  <c r="H6735" i="1" s="1"/>
  <c r="I6736" i="1"/>
  <c r="H6736" i="1" s="1"/>
  <c r="I6737" i="1"/>
  <c r="H6737" i="1" s="1"/>
  <c r="I6738" i="1"/>
  <c r="H6738" i="1" s="1"/>
  <c r="I6739" i="1"/>
  <c r="H6739" i="1" s="1"/>
  <c r="I6740" i="1"/>
  <c r="H6740" i="1" s="1"/>
  <c r="I6741" i="1"/>
  <c r="H6741" i="1" s="1"/>
  <c r="I6742" i="1"/>
  <c r="H6742" i="1" s="1"/>
  <c r="I6743" i="1"/>
  <c r="H6743" i="1" s="1"/>
  <c r="I6744" i="1"/>
  <c r="H6744" i="1" s="1"/>
  <c r="I6745" i="1"/>
  <c r="H6745" i="1" s="1"/>
  <c r="I6746" i="1"/>
  <c r="H6746" i="1" s="1"/>
  <c r="I6747" i="1"/>
  <c r="H6747" i="1" s="1"/>
  <c r="I6748" i="1"/>
  <c r="H6748" i="1" s="1"/>
  <c r="I6749" i="1"/>
  <c r="H6749" i="1" s="1"/>
  <c r="I6750" i="1"/>
  <c r="H6750" i="1" s="1"/>
  <c r="I6751" i="1"/>
  <c r="H6751" i="1" s="1"/>
  <c r="I6752" i="1"/>
  <c r="H6752" i="1" s="1"/>
  <c r="I6753" i="1"/>
  <c r="H6753" i="1" s="1"/>
  <c r="I6754" i="1"/>
  <c r="H6754" i="1" s="1"/>
  <c r="I6755" i="1"/>
  <c r="H6755" i="1" s="1"/>
  <c r="I6756" i="1"/>
  <c r="H6756" i="1" s="1"/>
  <c r="I6757" i="1"/>
  <c r="H6757" i="1" s="1"/>
  <c r="I6758" i="1"/>
  <c r="H6758" i="1" s="1"/>
  <c r="I6759" i="1"/>
  <c r="H6759" i="1" s="1"/>
  <c r="I6760" i="1"/>
  <c r="H6760" i="1" s="1"/>
  <c r="I6761" i="1"/>
  <c r="H6761" i="1" s="1"/>
  <c r="I6762" i="1"/>
  <c r="H6762" i="1" s="1"/>
  <c r="I6763" i="1"/>
  <c r="H6763" i="1" s="1"/>
  <c r="I6764" i="1"/>
  <c r="H6764" i="1" s="1"/>
  <c r="I6765" i="1"/>
  <c r="H6765" i="1" s="1"/>
  <c r="I6766" i="1"/>
  <c r="H6766" i="1" s="1"/>
  <c r="I6767" i="1"/>
  <c r="H6767" i="1" s="1"/>
  <c r="I6768" i="1"/>
  <c r="H6768" i="1" s="1"/>
  <c r="I6769" i="1"/>
  <c r="H6769" i="1" s="1"/>
  <c r="I6770" i="1"/>
  <c r="H6770" i="1" s="1"/>
  <c r="I6771" i="1"/>
  <c r="H6771" i="1" s="1"/>
  <c r="I6772" i="1"/>
  <c r="H6772" i="1" s="1"/>
  <c r="I6773" i="1"/>
  <c r="H6773" i="1" s="1"/>
  <c r="I6774" i="1"/>
  <c r="H6774" i="1" s="1"/>
  <c r="I6775" i="1"/>
  <c r="H6775" i="1" s="1"/>
  <c r="I6776" i="1"/>
  <c r="H6776" i="1" s="1"/>
  <c r="I6777" i="1"/>
  <c r="H6777" i="1" s="1"/>
  <c r="I6778" i="1"/>
  <c r="H6778" i="1" s="1"/>
  <c r="I6779" i="1"/>
  <c r="H6779" i="1" s="1"/>
  <c r="I6780" i="1"/>
  <c r="H6780" i="1" s="1"/>
  <c r="I6781" i="1"/>
  <c r="H6781" i="1" s="1"/>
  <c r="I6782" i="1"/>
  <c r="H6782" i="1" s="1"/>
  <c r="I6783" i="1"/>
  <c r="H6783" i="1" s="1"/>
  <c r="I6784" i="1"/>
  <c r="H6784" i="1" s="1"/>
  <c r="I6785" i="1"/>
  <c r="H6785" i="1" s="1"/>
  <c r="I6786" i="1"/>
  <c r="H6786" i="1" s="1"/>
  <c r="I6787" i="1"/>
  <c r="H6787" i="1" s="1"/>
  <c r="I6788" i="1"/>
  <c r="H6788" i="1" s="1"/>
  <c r="I6789" i="1"/>
  <c r="H6789" i="1" s="1"/>
  <c r="I6790" i="1"/>
  <c r="H6790" i="1" s="1"/>
  <c r="I6791" i="1"/>
  <c r="H6791" i="1" s="1"/>
  <c r="I6792" i="1"/>
  <c r="H6792" i="1" s="1"/>
  <c r="I6793" i="1"/>
  <c r="H6793" i="1" s="1"/>
  <c r="I6794" i="1"/>
  <c r="H6794" i="1" s="1"/>
  <c r="I6795" i="1"/>
  <c r="H6795" i="1" s="1"/>
  <c r="I6796" i="1"/>
  <c r="H6796" i="1" s="1"/>
  <c r="I6797" i="1"/>
  <c r="H6797" i="1" s="1"/>
  <c r="I6798" i="1"/>
  <c r="H6798" i="1" s="1"/>
  <c r="I6799" i="1"/>
  <c r="H6799" i="1" s="1"/>
  <c r="I6800" i="1"/>
  <c r="H6800" i="1" s="1"/>
  <c r="I6801" i="1"/>
  <c r="H6801" i="1" s="1"/>
  <c r="I6802" i="1"/>
  <c r="H6802" i="1" s="1"/>
  <c r="I6803" i="1"/>
  <c r="H6803" i="1" s="1"/>
  <c r="I6804" i="1"/>
  <c r="H6804" i="1" s="1"/>
  <c r="I6805" i="1"/>
  <c r="H6805" i="1" s="1"/>
  <c r="I6806" i="1"/>
  <c r="H6806" i="1" s="1"/>
  <c r="I6807" i="1"/>
  <c r="H6807" i="1" s="1"/>
  <c r="I6808" i="1"/>
  <c r="H6808" i="1" s="1"/>
  <c r="I6809" i="1"/>
  <c r="H6809" i="1" s="1"/>
  <c r="I6810" i="1"/>
  <c r="H6810" i="1" s="1"/>
  <c r="I6811" i="1"/>
  <c r="H6811" i="1" s="1"/>
  <c r="I6812" i="1"/>
  <c r="H6812" i="1" s="1"/>
  <c r="I6813" i="1"/>
  <c r="H6813" i="1" s="1"/>
  <c r="I6814" i="1"/>
  <c r="H6814" i="1" s="1"/>
  <c r="I6815" i="1"/>
  <c r="H6815" i="1" s="1"/>
  <c r="I6816" i="1"/>
  <c r="H6816" i="1" s="1"/>
  <c r="I6817" i="1"/>
  <c r="H6817" i="1" s="1"/>
  <c r="I6818" i="1"/>
  <c r="H6818" i="1" s="1"/>
  <c r="I6819" i="1"/>
  <c r="H6819" i="1" s="1"/>
  <c r="I6820" i="1"/>
  <c r="H6820" i="1" s="1"/>
  <c r="I6821" i="1"/>
  <c r="H6821" i="1" s="1"/>
  <c r="I6822" i="1"/>
  <c r="H6822" i="1" s="1"/>
  <c r="I6823" i="1"/>
  <c r="H6823" i="1" s="1"/>
  <c r="I6824" i="1"/>
  <c r="H6824" i="1" s="1"/>
  <c r="I6825" i="1"/>
  <c r="H6825" i="1" s="1"/>
  <c r="I6826" i="1"/>
  <c r="H6826" i="1" s="1"/>
  <c r="I6827" i="1"/>
  <c r="H6827" i="1" s="1"/>
  <c r="I6828" i="1"/>
  <c r="H6828" i="1" s="1"/>
  <c r="I6829" i="1"/>
  <c r="H6829" i="1" s="1"/>
  <c r="I6830" i="1"/>
  <c r="H6830" i="1" s="1"/>
  <c r="I6831" i="1"/>
  <c r="H6831" i="1" s="1"/>
  <c r="I6832" i="1"/>
  <c r="H6832" i="1" s="1"/>
  <c r="I6833" i="1"/>
  <c r="H6833" i="1" s="1"/>
  <c r="I6834" i="1"/>
  <c r="H6834" i="1" s="1"/>
  <c r="I6835" i="1"/>
  <c r="H6835" i="1" s="1"/>
  <c r="I6836" i="1"/>
  <c r="H6836" i="1" s="1"/>
  <c r="I6837" i="1"/>
  <c r="H6837" i="1" s="1"/>
  <c r="I6838" i="1"/>
  <c r="H6838" i="1" s="1"/>
  <c r="I6839" i="1"/>
  <c r="H6839" i="1" s="1"/>
  <c r="I6840" i="1"/>
  <c r="H6840" i="1" s="1"/>
  <c r="I6841" i="1"/>
  <c r="H6841" i="1" s="1"/>
  <c r="I6842" i="1"/>
  <c r="H6842" i="1" s="1"/>
  <c r="I6843" i="1"/>
  <c r="H6843" i="1" s="1"/>
  <c r="I6844" i="1"/>
  <c r="H6844" i="1" s="1"/>
  <c r="I6845" i="1"/>
  <c r="H6845" i="1" s="1"/>
  <c r="I6846" i="1"/>
  <c r="H6846" i="1" s="1"/>
  <c r="I6847" i="1"/>
  <c r="H6847" i="1" s="1"/>
  <c r="I6848" i="1"/>
  <c r="H6848" i="1" s="1"/>
  <c r="I6849" i="1"/>
  <c r="H6849" i="1" s="1"/>
  <c r="I6850" i="1"/>
  <c r="H6850" i="1" s="1"/>
  <c r="I6851" i="1"/>
  <c r="H6851" i="1" s="1"/>
  <c r="I6852" i="1"/>
  <c r="H6852" i="1" s="1"/>
  <c r="I6853" i="1"/>
  <c r="H6853" i="1" s="1"/>
  <c r="I6854" i="1"/>
  <c r="H6854" i="1" s="1"/>
  <c r="I6855" i="1"/>
  <c r="H6855" i="1" s="1"/>
  <c r="I6856" i="1"/>
  <c r="H6856" i="1" s="1"/>
  <c r="I6857" i="1"/>
  <c r="H6857" i="1" s="1"/>
  <c r="I6858" i="1"/>
  <c r="H6858" i="1" s="1"/>
  <c r="I6859" i="1"/>
  <c r="H6859" i="1" s="1"/>
  <c r="I6860" i="1"/>
  <c r="H6860" i="1" s="1"/>
  <c r="I6861" i="1"/>
  <c r="H6861" i="1" s="1"/>
  <c r="I6862" i="1"/>
  <c r="H6862" i="1" s="1"/>
  <c r="I6863" i="1"/>
  <c r="H6863" i="1" s="1"/>
  <c r="I6864" i="1"/>
  <c r="H6864" i="1" s="1"/>
  <c r="I6865" i="1"/>
  <c r="H6865" i="1" s="1"/>
  <c r="I6866" i="1"/>
  <c r="H6866" i="1" s="1"/>
  <c r="I6867" i="1"/>
  <c r="H6867" i="1" s="1"/>
  <c r="I6868" i="1"/>
  <c r="H6868" i="1" s="1"/>
  <c r="I6869" i="1"/>
  <c r="H6869" i="1" s="1"/>
  <c r="I6870" i="1"/>
  <c r="H6870" i="1" s="1"/>
  <c r="I6871" i="1"/>
  <c r="H6871" i="1" s="1"/>
  <c r="I6872" i="1"/>
  <c r="H6872" i="1" s="1"/>
  <c r="I6873" i="1"/>
  <c r="H6873" i="1" s="1"/>
  <c r="I6874" i="1"/>
  <c r="H6874" i="1" s="1"/>
  <c r="I6875" i="1"/>
  <c r="H6875" i="1" s="1"/>
  <c r="I6876" i="1"/>
  <c r="H6876" i="1" s="1"/>
  <c r="I6877" i="1"/>
  <c r="H6877" i="1" s="1"/>
  <c r="I6878" i="1"/>
  <c r="H6878" i="1" s="1"/>
  <c r="I6879" i="1"/>
  <c r="H6879" i="1" s="1"/>
  <c r="I6880" i="1"/>
  <c r="H6880" i="1" s="1"/>
  <c r="I6881" i="1"/>
  <c r="H6881" i="1" s="1"/>
  <c r="I6882" i="1"/>
  <c r="H6882" i="1" s="1"/>
  <c r="I6883" i="1"/>
  <c r="H6883" i="1" s="1"/>
  <c r="I6884" i="1"/>
  <c r="H6884" i="1" s="1"/>
  <c r="I6885" i="1"/>
  <c r="H6885" i="1" s="1"/>
  <c r="I6886" i="1"/>
  <c r="H6886" i="1" s="1"/>
  <c r="I6887" i="1"/>
  <c r="H6887" i="1" s="1"/>
  <c r="I6888" i="1"/>
  <c r="H6888" i="1" s="1"/>
  <c r="I6889" i="1"/>
  <c r="H6889" i="1" s="1"/>
  <c r="I6890" i="1"/>
  <c r="H6890" i="1" s="1"/>
  <c r="I6891" i="1"/>
  <c r="H6891" i="1" s="1"/>
  <c r="I6892" i="1"/>
  <c r="H6892" i="1" s="1"/>
  <c r="I6893" i="1"/>
  <c r="H6893" i="1" s="1"/>
  <c r="I6894" i="1"/>
  <c r="H6894" i="1" s="1"/>
  <c r="I6895" i="1"/>
  <c r="H6895" i="1" s="1"/>
  <c r="I6896" i="1"/>
  <c r="H6896" i="1" s="1"/>
  <c r="I6897" i="1"/>
  <c r="H6897" i="1" s="1"/>
  <c r="I6898" i="1"/>
  <c r="H6898" i="1" s="1"/>
  <c r="I6899" i="1"/>
  <c r="H6899" i="1" s="1"/>
  <c r="I6900" i="1"/>
  <c r="H6900" i="1" s="1"/>
  <c r="I6901" i="1"/>
  <c r="H6901" i="1" s="1"/>
  <c r="I6902" i="1"/>
  <c r="H6902" i="1" s="1"/>
  <c r="I6903" i="1"/>
  <c r="H6903" i="1" s="1"/>
  <c r="I6904" i="1"/>
  <c r="H6904" i="1" s="1"/>
  <c r="I6905" i="1"/>
  <c r="H6905" i="1" s="1"/>
  <c r="I6906" i="1"/>
  <c r="H6906" i="1" s="1"/>
  <c r="I6907" i="1"/>
  <c r="H6907" i="1" s="1"/>
  <c r="I6908" i="1"/>
  <c r="H6908" i="1" s="1"/>
  <c r="I6909" i="1"/>
  <c r="H6909" i="1" s="1"/>
  <c r="I6910" i="1"/>
  <c r="H6910" i="1" s="1"/>
  <c r="I6911" i="1"/>
  <c r="H6911" i="1" s="1"/>
  <c r="I6912" i="1"/>
  <c r="H6912" i="1" s="1"/>
  <c r="I6913" i="1"/>
  <c r="H6913" i="1" s="1"/>
  <c r="I6914" i="1"/>
  <c r="H6914" i="1" s="1"/>
  <c r="I6915" i="1"/>
  <c r="H6915" i="1" s="1"/>
  <c r="I6916" i="1"/>
  <c r="H6916" i="1" s="1"/>
  <c r="I6917" i="1"/>
  <c r="H6917" i="1" s="1"/>
  <c r="I6918" i="1"/>
  <c r="H6918" i="1" s="1"/>
  <c r="I6919" i="1"/>
  <c r="H6919" i="1" s="1"/>
  <c r="I6920" i="1"/>
  <c r="H6920" i="1" s="1"/>
  <c r="I6921" i="1"/>
  <c r="H6921" i="1" s="1"/>
  <c r="I6922" i="1"/>
  <c r="H6922" i="1" s="1"/>
  <c r="I6923" i="1"/>
  <c r="H6923" i="1" s="1"/>
  <c r="I6924" i="1"/>
  <c r="H6924" i="1" s="1"/>
  <c r="I6925" i="1"/>
  <c r="H6925" i="1" s="1"/>
  <c r="I6926" i="1"/>
  <c r="H6926" i="1" s="1"/>
  <c r="I6927" i="1"/>
  <c r="H6927" i="1" s="1"/>
  <c r="I6928" i="1"/>
  <c r="H6928" i="1" s="1"/>
  <c r="I6929" i="1"/>
  <c r="H6929" i="1" s="1"/>
  <c r="I6930" i="1"/>
  <c r="H6930" i="1" s="1"/>
  <c r="I6931" i="1"/>
  <c r="H6931" i="1" s="1"/>
  <c r="I6932" i="1"/>
  <c r="H6932" i="1" s="1"/>
  <c r="I6933" i="1"/>
  <c r="H6933" i="1" s="1"/>
  <c r="I6934" i="1"/>
  <c r="H6934" i="1" s="1"/>
  <c r="I6935" i="1"/>
  <c r="H6935" i="1" s="1"/>
  <c r="I6936" i="1"/>
  <c r="H6936" i="1" s="1"/>
  <c r="I6937" i="1"/>
  <c r="H6937" i="1" s="1"/>
  <c r="I6938" i="1"/>
  <c r="H6938" i="1" s="1"/>
  <c r="I6939" i="1"/>
  <c r="H6939" i="1" s="1"/>
  <c r="I6940" i="1"/>
  <c r="H6940" i="1" s="1"/>
  <c r="I6941" i="1"/>
  <c r="H6941" i="1" s="1"/>
  <c r="I6942" i="1"/>
  <c r="H6942" i="1" s="1"/>
  <c r="I6943" i="1"/>
  <c r="H6943" i="1" s="1"/>
  <c r="I6944" i="1"/>
  <c r="H6944" i="1" s="1"/>
  <c r="I6945" i="1"/>
  <c r="H6945" i="1" s="1"/>
  <c r="I6946" i="1"/>
  <c r="H6946" i="1" s="1"/>
  <c r="I6947" i="1"/>
  <c r="H6947" i="1" s="1"/>
  <c r="I6948" i="1"/>
  <c r="H6948" i="1" s="1"/>
  <c r="I6949" i="1"/>
  <c r="H6949" i="1" s="1"/>
  <c r="I6950" i="1"/>
  <c r="H6950" i="1" s="1"/>
  <c r="I6951" i="1"/>
  <c r="H6951" i="1" s="1"/>
  <c r="I6952" i="1"/>
  <c r="H6952" i="1" s="1"/>
  <c r="I6953" i="1"/>
  <c r="H6953" i="1" s="1"/>
  <c r="I6954" i="1"/>
  <c r="H6954" i="1" s="1"/>
  <c r="I6955" i="1"/>
  <c r="H6955" i="1" s="1"/>
  <c r="I6956" i="1"/>
  <c r="H6956" i="1" s="1"/>
  <c r="I6957" i="1"/>
  <c r="H6957" i="1" s="1"/>
  <c r="I6958" i="1"/>
  <c r="H6958" i="1" s="1"/>
  <c r="I6959" i="1"/>
  <c r="H6959" i="1" s="1"/>
  <c r="I6960" i="1"/>
  <c r="H6960" i="1" s="1"/>
  <c r="I6961" i="1"/>
  <c r="H6961" i="1" s="1"/>
  <c r="I6962" i="1"/>
  <c r="H6962" i="1" s="1"/>
  <c r="I6963" i="1"/>
  <c r="H6963" i="1" s="1"/>
  <c r="I6964" i="1"/>
  <c r="H6964" i="1" s="1"/>
  <c r="I6965" i="1"/>
  <c r="H6965" i="1" s="1"/>
  <c r="I6966" i="1"/>
  <c r="H6966" i="1" s="1"/>
  <c r="I6967" i="1"/>
  <c r="H6967" i="1" s="1"/>
  <c r="I6968" i="1"/>
  <c r="H6968" i="1" s="1"/>
  <c r="I6969" i="1"/>
  <c r="H6969" i="1" s="1"/>
  <c r="I6970" i="1"/>
  <c r="H6970" i="1" s="1"/>
  <c r="I6971" i="1"/>
  <c r="H6971" i="1" s="1"/>
  <c r="I6972" i="1"/>
  <c r="H6972" i="1" s="1"/>
  <c r="I6973" i="1"/>
  <c r="H6973" i="1" s="1"/>
  <c r="I6974" i="1"/>
  <c r="H6974" i="1" s="1"/>
  <c r="I6975" i="1"/>
  <c r="H6975" i="1" s="1"/>
  <c r="I6976" i="1"/>
  <c r="H6976" i="1" s="1"/>
  <c r="I6977" i="1"/>
  <c r="H6977" i="1" s="1"/>
  <c r="I6978" i="1"/>
  <c r="H6978" i="1" s="1"/>
  <c r="I6979" i="1"/>
  <c r="H6979" i="1" s="1"/>
  <c r="I6980" i="1"/>
  <c r="H6980" i="1" s="1"/>
  <c r="I6981" i="1"/>
  <c r="H6981" i="1" s="1"/>
  <c r="I6982" i="1"/>
  <c r="H6982" i="1" s="1"/>
  <c r="I6983" i="1"/>
  <c r="H6983" i="1" s="1"/>
  <c r="I6984" i="1"/>
  <c r="H6984" i="1" s="1"/>
  <c r="I6985" i="1"/>
  <c r="H6985" i="1" s="1"/>
  <c r="I6986" i="1"/>
  <c r="H6986" i="1" s="1"/>
  <c r="I6987" i="1"/>
  <c r="H6987" i="1" s="1"/>
  <c r="I6988" i="1"/>
  <c r="H6988" i="1" s="1"/>
  <c r="I6989" i="1"/>
  <c r="H6989" i="1" s="1"/>
  <c r="I6990" i="1"/>
  <c r="H6990" i="1" s="1"/>
  <c r="I6991" i="1"/>
  <c r="H6991" i="1" s="1"/>
  <c r="I6992" i="1"/>
  <c r="H6992" i="1" s="1"/>
  <c r="I6993" i="1"/>
  <c r="H6993" i="1" s="1"/>
  <c r="I6994" i="1"/>
  <c r="H6994" i="1" s="1"/>
  <c r="I6995" i="1"/>
  <c r="H6995" i="1" s="1"/>
  <c r="I6996" i="1"/>
  <c r="H6996" i="1" s="1"/>
  <c r="I6997" i="1"/>
  <c r="H6997" i="1" s="1"/>
  <c r="I6998" i="1"/>
  <c r="H6998" i="1" s="1"/>
  <c r="I6999" i="1"/>
  <c r="H6999" i="1" s="1"/>
  <c r="I7000" i="1"/>
  <c r="H7000" i="1" s="1"/>
  <c r="I7001" i="1"/>
  <c r="H7001" i="1" s="1"/>
  <c r="I7002" i="1"/>
  <c r="H7002" i="1" s="1"/>
  <c r="I7003" i="1"/>
  <c r="H7003" i="1" s="1"/>
  <c r="I7004" i="1"/>
  <c r="H7004" i="1" s="1"/>
  <c r="I7005" i="1"/>
  <c r="H7005" i="1" s="1"/>
  <c r="I7006" i="1"/>
  <c r="H7006" i="1" s="1"/>
  <c r="I7007" i="1"/>
  <c r="H7007" i="1" s="1"/>
  <c r="I7008" i="1"/>
  <c r="H7008" i="1" s="1"/>
  <c r="I7009" i="1"/>
  <c r="H7009" i="1" s="1"/>
  <c r="I7010" i="1"/>
  <c r="H7010" i="1" s="1"/>
  <c r="I7011" i="1"/>
  <c r="H7011" i="1" s="1"/>
  <c r="I7012" i="1"/>
  <c r="H7012" i="1" s="1"/>
  <c r="I7013" i="1"/>
  <c r="H7013" i="1" s="1"/>
  <c r="I7014" i="1"/>
  <c r="H7014" i="1" s="1"/>
  <c r="I7015" i="1"/>
  <c r="H7015" i="1" s="1"/>
  <c r="I7016" i="1"/>
  <c r="H7016" i="1" s="1"/>
  <c r="I7017" i="1"/>
  <c r="H7017" i="1" s="1"/>
  <c r="I7018" i="1"/>
  <c r="H7018" i="1" s="1"/>
  <c r="I7019" i="1"/>
  <c r="H7019" i="1" s="1"/>
  <c r="I7020" i="1"/>
  <c r="H7020" i="1" s="1"/>
  <c r="I7021" i="1"/>
  <c r="H7021" i="1" s="1"/>
  <c r="I7022" i="1"/>
  <c r="H7022" i="1" s="1"/>
  <c r="I7023" i="1"/>
  <c r="H7023" i="1" s="1"/>
  <c r="I7024" i="1"/>
  <c r="H7024" i="1" s="1"/>
  <c r="I7025" i="1"/>
  <c r="H7025" i="1" s="1"/>
  <c r="I7026" i="1"/>
  <c r="H7026" i="1" s="1"/>
  <c r="I7027" i="1"/>
  <c r="H7027" i="1" s="1"/>
  <c r="I7028" i="1"/>
  <c r="H7028" i="1" s="1"/>
  <c r="I7029" i="1"/>
  <c r="H7029" i="1" s="1"/>
  <c r="I7030" i="1"/>
  <c r="H7030" i="1" s="1"/>
  <c r="I7031" i="1"/>
  <c r="H7031" i="1" s="1"/>
  <c r="I7032" i="1"/>
  <c r="H7032" i="1" s="1"/>
  <c r="I7033" i="1"/>
  <c r="H7033" i="1" s="1"/>
  <c r="I7034" i="1"/>
  <c r="H7034" i="1" s="1"/>
  <c r="I7035" i="1"/>
  <c r="H7035" i="1" s="1"/>
  <c r="I7036" i="1"/>
  <c r="H7036" i="1" s="1"/>
  <c r="I7037" i="1"/>
  <c r="H7037" i="1" s="1"/>
  <c r="I7038" i="1"/>
  <c r="H7038" i="1" s="1"/>
  <c r="I7039" i="1"/>
  <c r="H7039" i="1" s="1"/>
  <c r="I7040" i="1"/>
  <c r="H7040" i="1" s="1"/>
  <c r="I7041" i="1"/>
  <c r="H7041" i="1" s="1"/>
  <c r="I7042" i="1"/>
  <c r="H7042" i="1" s="1"/>
  <c r="I7043" i="1"/>
  <c r="H7043" i="1" s="1"/>
  <c r="I7044" i="1"/>
  <c r="H7044" i="1" s="1"/>
  <c r="I7045" i="1"/>
  <c r="H7045" i="1" s="1"/>
  <c r="I7046" i="1"/>
  <c r="H7046" i="1" s="1"/>
  <c r="I7047" i="1"/>
  <c r="H7047" i="1" s="1"/>
  <c r="I7048" i="1"/>
  <c r="H7048" i="1" s="1"/>
  <c r="I7049" i="1"/>
  <c r="H7049" i="1" s="1"/>
  <c r="I7050" i="1"/>
  <c r="H7050" i="1" s="1"/>
  <c r="I7051" i="1"/>
  <c r="H7051" i="1" s="1"/>
  <c r="I7052" i="1"/>
  <c r="H7052" i="1" s="1"/>
  <c r="I7053" i="1"/>
  <c r="H7053" i="1" s="1"/>
  <c r="I7054" i="1"/>
  <c r="H7054" i="1" s="1"/>
  <c r="I7055" i="1"/>
  <c r="H7055" i="1" s="1"/>
  <c r="I7056" i="1"/>
  <c r="H7056" i="1" s="1"/>
  <c r="I7057" i="1"/>
  <c r="H7057" i="1" s="1"/>
  <c r="I7058" i="1"/>
  <c r="H7058" i="1" s="1"/>
  <c r="I7059" i="1"/>
  <c r="H7059" i="1" s="1"/>
  <c r="I7060" i="1"/>
  <c r="H7060" i="1" s="1"/>
  <c r="I7061" i="1"/>
  <c r="H7061" i="1" s="1"/>
  <c r="I7062" i="1"/>
  <c r="H7062" i="1" s="1"/>
  <c r="I7063" i="1"/>
  <c r="H7063" i="1" s="1"/>
  <c r="I7064" i="1"/>
  <c r="H7064" i="1" s="1"/>
  <c r="I7065" i="1"/>
  <c r="H7065" i="1" s="1"/>
  <c r="I7066" i="1"/>
  <c r="H7066" i="1" s="1"/>
  <c r="I7067" i="1"/>
  <c r="H7067" i="1" s="1"/>
  <c r="I7068" i="1"/>
  <c r="H7068" i="1" s="1"/>
  <c r="I7069" i="1"/>
  <c r="H7069" i="1" s="1"/>
  <c r="I7070" i="1"/>
  <c r="H7070" i="1" s="1"/>
  <c r="I7071" i="1"/>
  <c r="H7071" i="1" s="1"/>
  <c r="I7072" i="1"/>
  <c r="H7072" i="1" s="1"/>
  <c r="I7073" i="1"/>
  <c r="H7073" i="1" s="1"/>
  <c r="I7074" i="1"/>
  <c r="H7074" i="1" s="1"/>
  <c r="I7075" i="1"/>
  <c r="H7075" i="1" s="1"/>
  <c r="I7076" i="1"/>
  <c r="H7076" i="1" s="1"/>
  <c r="I7077" i="1"/>
  <c r="H7077" i="1" s="1"/>
  <c r="I7078" i="1"/>
  <c r="H7078" i="1" s="1"/>
  <c r="I7079" i="1"/>
  <c r="H7079" i="1" s="1"/>
  <c r="I7080" i="1"/>
  <c r="H7080" i="1" s="1"/>
  <c r="I7081" i="1"/>
  <c r="H7081" i="1" s="1"/>
  <c r="I7082" i="1"/>
  <c r="H7082" i="1" s="1"/>
  <c r="I7083" i="1"/>
  <c r="H7083" i="1" s="1"/>
  <c r="I7084" i="1"/>
  <c r="H7084" i="1" s="1"/>
  <c r="I7085" i="1"/>
  <c r="H7085" i="1" s="1"/>
  <c r="I7086" i="1"/>
  <c r="H7086" i="1" s="1"/>
  <c r="I7087" i="1"/>
  <c r="H7087" i="1" s="1"/>
  <c r="I7088" i="1"/>
  <c r="H7088" i="1" s="1"/>
  <c r="I7089" i="1"/>
  <c r="H7089" i="1" s="1"/>
  <c r="I7090" i="1"/>
  <c r="H7090" i="1" s="1"/>
  <c r="I7091" i="1"/>
  <c r="H7091" i="1" s="1"/>
  <c r="I7092" i="1"/>
  <c r="H7092" i="1" s="1"/>
  <c r="I7093" i="1"/>
  <c r="H7093" i="1" s="1"/>
  <c r="I7094" i="1"/>
  <c r="H7094" i="1" s="1"/>
  <c r="I7095" i="1"/>
  <c r="H7095" i="1" s="1"/>
  <c r="I7096" i="1"/>
  <c r="H7096" i="1" s="1"/>
  <c r="I7097" i="1"/>
  <c r="H7097" i="1" s="1"/>
  <c r="I7098" i="1"/>
  <c r="H7098" i="1" s="1"/>
  <c r="I7099" i="1"/>
  <c r="H7099" i="1" s="1"/>
  <c r="I7100" i="1"/>
  <c r="H7100" i="1" s="1"/>
  <c r="I7101" i="1"/>
  <c r="H7101" i="1" s="1"/>
  <c r="I7102" i="1"/>
  <c r="H7102" i="1" s="1"/>
  <c r="I7103" i="1"/>
  <c r="H7103" i="1" s="1"/>
  <c r="I7104" i="1"/>
  <c r="H7104" i="1" s="1"/>
  <c r="I7105" i="1"/>
  <c r="H7105" i="1" s="1"/>
  <c r="I7106" i="1"/>
  <c r="H7106" i="1" s="1"/>
  <c r="I7107" i="1"/>
  <c r="H7107" i="1" s="1"/>
  <c r="I7108" i="1"/>
  <c r="H7108" i="1" s="1"/>
  <c r="I7109" i="1"/>
  <c r="H7109" i="1" s="1"/>
  <c r="I7110" i="1"/>
  <c r="H7110" i="1" s="1"/>
  <c r="I7111" i="1"/>
  <c r="H7111" i="1" s="1"/>
  <c r="I7112" i="1"/>
  <c r="H7112" i="1" s="1"/>
  <c r="I7113" i="1"/>
  <c r="H7113" i="1" s="1"/>
  <c r="I7114" i="1"/>
  <c r="H7114" i="1" s="1"/>
  <c r="I7115" i="1"/>
  <c r="H7115" i="1" s="1"/>
  <c r="I7116" i="1"/>
  <c r="H7116" i="1" s="1"/>
  <c r="I7117" i="1"/>
  <c r="H7117" i="1" s="1"/>
  <c r="I7118" i="1"/>
  <c r="H7118" i="1" s="1"/>
  <c r="I7119" i="1"/>
  <c r="H7119" i="1" s="1"/>
  <c r="I7120" i="1"/>
  <c r="H7120" i="1" s="1"/>
  <c r="I7121" i="1"/>
  <c r="H7121" i="1" s="1"/>
  <c r="I7122" i="1"/>
  <c r="H7122" i="1" s="1"/>
  <c r="I7123" i="1"/>
  <c r="H7123" i="1" s="1"/>
  <c r="I7124" i="1"/>
  <c r="H7124" i="1" s="1"/>
  <c r="I7125" i="1"/>
  <c r="H7125" i="1" s="1"/>
  <c r="I7126" i="1"/>
  <c r="H7126" i="1" s="1"/>
  <c r="I7127" i="1"/>
  <c r="H7127" i="1" s="1"/>
  <c r="I7128" i="1"/>
  <c r="H7128" i="1" s="1"/>
  <c r="I7129" i="1"/>
  <c r="H7129" i="1" s="1"/>
  <c r="I7130" i="1"/>
  <c r="H7130" i="1" s="1"/>
  <c r="I7131" i="1"/>
  <c r="H7131" i="1" s="1"/>
  <c r="I7132" i="1"/>
  <c r="H7132" i="1" s="1"/>
  <c r="I7133" i="1"/>
  <c r="H7133" i="1" s="1"/>
  <c r="I7134" i="1"/>
  <c r="H7134" i="1" s="1"/>
  <c r="I7135" i="1"/>
  <c r="H7135" i="1" s="1"/>
  <c r="I7136" i="1"/>
  <c r="H7136" i="1" s="1"/>
  <c r="I7137" i="1"/>
  <c r="H7137" i="1" s="1"/>
  <c r="I7138" i="1"/>
  <c r="H7138" i="1" s="1"/>
  <c r="I7139" i="1"/>
  <c r="H7139" i="1" s="1"/>
  <c r="I7140" i="1"/>
  <c r="H7140" i="1" s="1"/>
  <c r="I7141" i="1"/>
  <c r="H7141" i="1" s="1"/>
  <c r="I7142" i="1"/>
  <c r="H7142" i="1" s="1"/>
  <c r="I7143" i="1"/>
  <c r="H7143" i="1" s="1"/>
  <c r="I7144" i="1"/>
  <c r="H7144" i="1" s="1"/>
  <c r="I7145" i="1"/>
  <c r="H7145" i="1" s="1"/>
  <c r="I7146" i="1"/>
  <c r="H7146" i="1" s="1"/>
  <c r="I7147" i="1"/>
  <c r="H7147" i="1" s="1"/>
  <c r="I7148" i="1"/>
  <c r="H7148" i="1" s="1"/>
  <c r="I7149" i="1"/>
  <c r="H7149" i="1" s="1"/>
  <c r="I7150" i="1"/>
  <c r="H7150" i="1" s="1"/>
  <c r="I7151" i="1"/>
  <c r="H7151" i="1" s="1"/>
  <c r="I7152" i="1"/>
  <c r="H7152" i="1" s="1"/>
  <c r="I7153" i="1"/>
  <c r="H7153" i="1" s="1"/>
  <c r="I7154" i="1"/>
  <c r="H7154" i="1" s="1"/>
  <c r="I7155" i="1"/>
  <c r="H7155" i="1" s="1"/>
  <c r="I7156" i="1"/>
  <c r="H7156" i="1" s="1"/>
  <c r="I7157" i="1"/>
  <c r="H7157" i="1" s="1"/>
  <c r="I7158" i="1"/>
  <c r="H7158" i="1" s="1"/>
  <c r="I7159" i="1"/>
  <c r="H7159" i="1" s="1"/>
  <c r="I7160" i="1"/>
  <c r="H7160" i="1" s="1"/>
  <c r="I7161" i="1"/>
  <c r="H7161" i="1" s="1"/>
  <c r="I7162" i="1"/>
  <c r="H7162" i="1" s="1"/>
  <c r="I7163" i="1"/>
  <c r="H7163" i="1" s="1"/>
  <c r="I7164" i="1"/>
  <c r="H7164" i="1" s="1"/>
  <c r="I7165" i="1"/>
  <c r="H7165" i="1" s="1"/>
  <c r="I7166" i="1"/>
  <c r="H7166" i="1" s="1"/>
  <c r="I7167" i="1"/>
  <c r="H7167" i="1" s="1"/>
  <c r="I7168" i="1"/>
  <c r="H7168" i="1" s="1"/>
  <c r="I7169" i="1"/>
  <c r="H7169" i="1" s="1"/>
  <c r="I7170" i="1"/>
  <c r="H7170" i="1" s="1"/>
  <c r="I7171" i="1"/>
  <c r="H7171" i="1" s="1"/>
  <c r="I7172" i="1"/>
  <c r="H7172" i="1" s="1"/>
  <c r="I7173" i="1"/>
  <c r="H7173" i="1" s="1"/>
  <c r="I7174" i="1"/>
  <c r="H7174" i="1" s="1"/>
  <c r="I7175" i="1"/>
  <c r="H7175" i="1" s="1"/>
  <c r="I7176" i="1"/>
  <c r="H7176" i="1" s="1"/>
  <c r="I7177" i="1"/>
  <c r="H7177" i="1" s="1"/>
  <c r="I7178" i="1"/>
  <c r="H7178" i="1" s="1"/>
  <c r="I7179" i="1"/>
  <c r="H7179" i="1" s="1"/>
  <c r="I7180" i="1"/>
  <c r="H7180" i="1" s="1"/>
  <c r="I7181" i="1"/>
  <c r="H7181" i="1" s="1"/>
  <c r="I7182" i="1"/>
  <c r="H7182" i="1" s="1"/>
  <c r="I7183" i="1"/>
  <c r="H7183" i="1" s="1"/>
  <c r="I7184" i="1"/>
  <c r="H7184" i="1" s="1"/>
  <c r="I7185" i="1"/>
  <c r="H7185" i="1" s="1"/>
  <c r="I7186" i="1"/>
  <c r="H7186" i="1" s="1"/>
  <c r="I7187" i="1"/>
  <c r="H7187" i="1" s="1"/>
  <c r="I7188" i="1"/>
  <c r="H7188" i="1" s="1"/>
  <c r="I7189" i="1"/>
  <c r="H7189" i="1" s="1"/>
  <c r="I7190" i="1"/>
  <c r="H7190" i="1" s="1"/>
  <c r="I7191" i="1"/>
  <c r="H7191" i="1" s="1"/>
  <c r="I7192" i="1"/>
  <c r="H7192" i="1" s="1"/>
  <c r="I7193" i="1"/>
  <c r="H7193" i="1" s="1"/>
  <c r="I7194" i="1"/>
  <c r="H7194" i="1" s="1"/>
  <c r="I7195" i="1"/>
  <c r="H7195" i="1" s="1"/>
  <c r="I7196" i="1"/>
  <c r="H7196" i="1" s="1"/>
  <c r="I7197" i="1"/>
  <c r="H7197" i="1" s="1"/>
  <c r="I7198" i="1"/>
  <c r="H7198" i="1" s="1"/>
  <c r="I7199" i="1"/>
  <c r="H7199" i="1" s="1"/>
  <c r="I7200" i="1"/>
  <c r="H7200" i="1" s="1"/>
  <c r="I7201" i="1"/>
  <c r="H7201" i="1" s="1"/>
  <c r="I7202" i="1"/>
  <c r="H7202" i="1" s="1"/>
  <c r="I7203" i="1"/>
  <c r="H7203" i="1" s="1"/>
  <c r="I7204" i="1"/>
  <c r="H7204" i="1" s="1"/>
  <c r="I7205" i="1"/>
  <c r="H7205" i="1" s="1"/>
  <c r="I7206" i="1"/>
  <c r="H7206" i="1" s="1"/>
  <c r="I7207" i="1"/>
  <c r="H7207" i="1" s="1"/>
  <c r="I7208" i="1"/>
  <c r="H7208" i="1" s="1"/>
  <c r="I7209" i="1"/>
  <c r="H7209" i="1" s="1"/>
  <c r="I7210" i="1"/>
  <c r="H7210" i="1" s="1"/>
  <c r="I7211" i="1"/>
  <c r="H7211" i="1" s="1"/>
  <c r="I7212" i="1"/>
  <c r="H7212" i="1" s="1"/>
  <c r="I7213" i="1"/>
  <c r="H7213" i="1" s="1"/>
  <c r="I7214" i="1"/>
  <c r="H7214" i="1" s="1"/>
  <c r="I7215" i="1"/>
  <c r="H7215" i="1" s="1"/>
  <c r="I7216" i="1"/>
  <c r="H7216" i="1" s="1"/>
  <c r="I7217" i="1"/>
  <c r="H7217" i="1" s="1"/>
  <c r="I7218" i="1"/>
  <c r="H7218" i="1" s="1"/>
  <c r="I7219" i="1"/>
  <c r="H7219" i="1" s="1"/>
  <c r="I7220" i="1"/>
  <c r="H7220" i="1" s="1"/>
  <c r="I7221" i="1"/>
  <c r="H7221" i="1" s="1"/>
  <c r="I7222" i="1"/>
  <c r="H7222" i="1" s="1"/>
  <c r="I7223" i="1"/>
  <c r="H7223" i="1" s="1"/>
  <c r="I7224" i="1"/>
  <c r="H7224" i="1" s="1"/>
  <c r="I7225" i="1"/>
  <c r="H7225" i="1" s="1"/>
  <c r="I7226" i="1"/>
  <c r="H7226" i="1" s="1"/>
  <c r="I7227" i="1"/>
  <c r="H7227" i="1" s="1"/>
  <c r="I7228" i="1"/>
  <c r="H7228" i="1" s="1"/>
  <c r="I7229" i="1"/>
  <c r="H7229" i="1" s="1"/>
  <c r="I7230" i="1"/>
  <c r="H7230" i="1" s="1"/>
  <c r="I7231" i="1"/>
  <c r="H7231" i="1" s="1"/>
  <c r="I7232" i="1"/>
  <c r="H7232" i="1" s="1"/>
  <c r="I7233" i="1"/>
  <c r="H7233" i="1" s="1"/>
  <c r="I7234" i="1"/>
  <c r="H7234" i="1" s="1"/>
  <c r="I7235" i="1"/>
  <c r="H7235" i="1" s="1"/>
  <c r="I7236" i="1"/>
  <c r="H7236" i="1" s="1"/>
  <c r="I7237" i="1"/>
  <c r="H7237" i="1" s="1"/>
  <c r="I7238" i="1"/>
  <c r="H7238" i="1" s="1"/>
  <c r="I7239" i="1"/>
  <c r="H7239" i="1" s="1"/>
  <c r="I7240" i="1"/>
  <c r="H7240" i="1" s="1"/>
  <c r="I7241" i="1"/>
  <c r="H7241" i="1" s="1"/>
  <c r="I7242" i="1"/>
  <c r="H7242" i="1" s="1"/>
  <c r="I7243" i="1"/>
  <c r="H7243" i="1" s="1"/>
  <c r="I7244" i="1"/>
  <c r="H7244" i="1" s="1"/>
  <c r="I7245" i="1"/>
  <c r="H7245" i="1" s="1"/>
  <c r="I7246" i="1"/>
  <c r="H7246" i="1" s="1"/>
  <c r="I7247" i="1"/>
  <c r="H7247" i="1" s="1"/>
  <c r="I7248" i="1"/>
  <c r="H7248" i="1" s="1"/>
  <c r="I7249" i="1"/>
  <c r="H7249" i="1" s="1"/>
  <c r="I7250" i="1"/>
  <c r="H7250" i="1" s="1"/>
  <c r="I7251" i="1"/>
  <c r="H7251" i="1" s="1"/>
  <c r="I7252" i="1"/>
  <c r="H7252" i="1" s="1"/>
  <c r="I7253" i="1"/>
  <c r="H7253" i="1" s="1"/>
  <c r="I7254" i="1"/>
  <c r="H7254" i="1" s="1"/>
  <c r="I7255" i="1"/>
  <c r="H7255" i="1" s="1"/>
  <c r="I7256" i="1"/>
  <c r="H7256" i="1" s="1"/>
  <c r="I7257" i="1"/>
  <c r="H7257" i="1" s="1"/>
  <c r="I7258" i="1"/>
  <c r="H7258" i="1" s="1"/>
  <c r="I7259" i="1"/>
  <c r="H7259" i="1" s="1"/>
  <c r="I7260" i="1"/>
  <c r="H7260" i="1" s="1"/>
  <c r="I7261" i="1"/>
  <c r="H7261" i="1" s="1"/>
  <c r="I7262" i="1"/>
  <c r="H7262" i="1" s="1"/>
  <c r="I7263" i="1"/>
  <c r="H7263" i="1" s="1"/>
  <c r="I7264" i="1"/>
  <c r="H7264" i="1" s="1"/>
  <c r="I7265" i="1"/>
  <c r="H7265" i="1" s="1"/>
  <c r="I7266" i="1"/>
  <c r="H7266" i="1" s="1"/>
  <c r="I7267" i="1"/>
  <c r="H7267" i="1" s="1"/>
  <c r="I7268" i="1"/>
  <c r="H7268" i="1" s="1"/>
  <c r="I7269" i="1"/>
  <c r="H7269" i="1" s="1"/>
  <c r="I7270" i="1"/>
  <c r="H7270" i="1" s="1"/>
  <c r="I7271" i="1"/>
  <c r="H7271" i="1" s="1"/>
  <c r="I7272" i="1"/>
  <c r="H7272" i="1" s="1"/>
  <c r="I7273" i="1"/>
  <c r="H7273" i="1" s="1"/>
  <c r="I7274" i="1"/>
  <c r="H7274" i="1" s="1"/>
  <c r="I7275" i="1"/>
  <c r="H7275" i="1" s="1"/>
  <c r="I7276" i="1"/>
  <c r="H7276" i="1" s="1"/>
  <c r="I7277" i="1"/>
  <c r="H7277" i="1" s="1"/>
  <c r="I7278" i="1"/>
  <c r="H7278" i="1" s="1"/>
  <c r="I7279" i="1"/>
  <c r="H7279" i="1" s="1"/>
  <c r="I7280" i="1"/>
  <c r="H7280" i="1" s="1"/>
  <c r="I7281" i="1"/>
  <c r="H7281" i="1" s="1"/>
  <c r="I7282" i="1"/>
  <c r="H7282" i="1" s="1"/>
  <c r="I7283" i="1"/>
  <c r="H7283" i="1" s="1"/>
  <c r="I7284" i="1"/>
  <c r="H7284" i="1" s="1"/>
  <c r="I7285" i="1"/>
  <c r="H7285" i="1" s="1"/>
  <c r="I7286" i="1"/>
  <c r="H7286" i="1" s="1"/>
  <c r="I7287" i="1"/>
  <c r="H7287" i="1" s="1"/>
  <c r="I7288" i="1"/>
  <c r="H7288" i="1" s="1"/>
  <c r="I7289" i="1"/>
  <c r="H7289" i="1" s="1"/>
  <c r="I7290" i="1"/>
  <c r="H7290" i="1" s="1"/>
  <c r="I7291" i="1"/>
  <c r="H7291" i="1" s="1"/>
  <c r="I7292" i="1"/>
  <c r="H7292" i="1" s="1"/>
  <c r="I7293" i="1"/>
  <c r="H7293" i="1" s="1"/>
  <c r="I7294" i="1"/>
  <c r="H7294" i="1" s="1"/>
  <c r="I7295" i="1"/>
  <c r="H7295" i="1" s="1"/>
  <c r="I7296" i="1"/>
  <c r="H7296" i="1" s="1"/>
  <c r="I7297" i="1"/>
  <c r="H7297" i="1" s="1"/>
  <c r="I7298" i="1"/>
  <c r="H7298" i="1" s="1"/>
  <c r="I7299" i="1"/>
  <c r="H7299" i="1" s="1"/>
  <c r="I7300" i="1"/>
  <c r="H7300" i="1" s="1"/>
  <c r="I7301" i="1"/>
  <c r="H7301" i="1" s="1"/>
  <c r="I7302" i="1"/>
  <c r="H7302" i="1" s="1"/>
  <c r="I7303" i="1"/>
  <c r="H7303" i="1" s="1"/>
  <c r="I7304" i="1"/>
  <c r="H7304" i="1" s="1"/>
  <c r="I7305" i="1"/>
  <c r="H7305" i="1" s="1"/>
  <c r="I7306" i="1"/>
  <c r="H7306" i="1" s="1"/>
  <c r="I7307" i="1"/>
  <c r="H7307" i="1" s="1"/>
  <c r="I7308" i="1"/>
  <c r="H7308" i="1" s="1"/>
  <c r="I7309" i="1"/>
  <c r="H7309" i="1" s="1"/>
  <c r="I7310" i="1"/>
  <c r="H7310" i="1" s="1"/>
  <c r="I7311" i="1"/>
  <c r="H7311" i="1" s="1"/>
  <c r="I7312" i="1"/>
  <c r="H7312" i="1" s="1"/>
  <c r="I7313" i="1"/>
  <c r="H7313" i="1" s="1"/>
  <c r="I7314" i="1"/>
  <c r="H7314" i="1" s="1"/>
  <c r="I7315" i="1"/>
  <c r="H7315" i="1" s="1"/>
  <c r="I7316" i="1"/>
  <c r="H7316" i="1" s="1"/>
  <c r="I7317" i="1"/>
  <c r="H7317" i="1" s="1"/>
  <c r="I7318" i="1"/>
  <c r="H7318" i="1" s="1"/>
  <c r="I7319" i="1"/>
  <c r="H7319" i="1" s="1"/>
  <c r="I7320" i="1"/>
  <c r="H7320" i="1" s="1"/>
  <c r="I7321" i="1"/>
  <c r="H7321" i="1" s="1"/>
  <c r="I7322" i="1"/>
  <c r="H7322" i="1" s="1"/>
  <c r="I7323" i="1"/>
  <c r="H7323" i="1" s="1"/>
  <c r="I7324" i="1"/>
  <c r="H7324" i="1" s="1"/>
  <c r="I7325" i="1"/>
  <c r="H7325" i="1" s="1"/>
  <c r="I7326" i="1"/>
  <c r="H7326" i="1" s="1"/>
  <c r="I7327" i="1"/>
  <c r="H7327" i="1" s="1"/>
  <c r="I7328" i="1"/>
  <c r="H7328" i="1" s="1"/>
  <c r="I7329" i="1"/>
  <c r="H7329" i="1" s="1"/>
  <c r="I7330" i="1"/>
  <c r="H7330" i="1" s="1"/>
  <c r="I7331" i="1"/>
  <c r="H7331" i="1" s="1"/>
  <c r="I7332" i="1"/>
  <c r="H7332" i="1" s="1"/>
  <c r="I7333" i="1"/>
  <c r="H7333" i="1" s="1"/>
  <c r="I7334" i="1"/>
  <c r="H7334" i="1" s="1"/>
  <c r="I7335" i="1"/>
  <c r="H7335" i="1" s="1"/>
  <c r="I7336" i="1"/>
  <c r="H7336" i="1" s="1"/>
  <c r="I7337" i="1"/>
  <c r="H7337" i="1" s="1"/>
  <c r="I7338" i="1"/>
  <c r="H7338" i="1" s="1"/>
  <c r="I7339" i="1"/>
  <c r="H7339" i="1" s="1"/>
  <c r="I7340" i="1"/>
  <c r="H7340" i="1" s="1"/>
  <c r="I7341" i="1"/>
  <c r="H7341" i="1" s="1"/>
  <c r="I7342" i="1"/>
  <c r="H7342" i="1" s="1"/>
  <c r="I7343" i="1"/>
  <c r="H7343" i="1" s="1"/>
  <c r="I7344" i="1"/>
  <c r="H7344" i="1" s="1"/>
  <c r="I7345" i="1"/>
  <c r="H7345" i="1" s="1"/>
  <c r="I7346" i="1"/>
  <c r="H7346" i="1" s="1"/>
  <c r="I7347" i="1"/>
  <c r="H7347" i="1" s="1"/>
  <c r="I7348" i="1"/>
  <c r="H7348" i="1" s="1"/>
  <c r="I7349" i="1"/>
  <c r="H7349" i="1" s="1"/>
  <c r="I7350" i="1"/>
  <c r="H7350" i="1" s="1"/>
  <c r="I7351" i="1"/>
  <c r="H7351" i="1" s="1"/>
  <c r="I7352" i="1"/>
  <c r="H7352" i="1" s="1"/>
  <c r="I7353" i="1"/>
  <c r="H7353" i="1" s="1"/>
  <c r="I7354" i="1"/>
  <c r="H7354" i="1" s="1"/>
  <c r="I7355" i="1"/>
  <c r="H7355" i="1" s="1"/>
  <c r="I7356" i="1"/>
  <c r="H7356" i="1" s="1"/>
  <c r="I7357" i="1"/>
  <c r="H7357" i="1" s="1"/>
  <c r="I7358" i="1"/>
  <c r="H7358" i="1" s="1"/>
  <c r="I7359" i="1"/>
  <c r="H7359" i="1" s="1"/>
  <c r="I7360" i="1"/>
  <c r="H7360" i="1" s="1"/>
  <c r="I7361" i="1"/>
  <c r="H7361" i="1" s="1"/>
  <c r="I7362" i="1"/>
  <c r="H7362" i="1" s="1"/>
  <c r="I7363" i="1"/>
  <c r="H7363" i="1" s="1"/>
  <c r="I7364" i="1"/>
  <c r="H7364" i="1" s="1"/>
  <c r="I7365" i="1"/>
  <c r="H7365" i="1" s="1"/>
  <c r="I7366" i="1"/>
  <c r="H7366" i="1" s="1"/>
  <c r="I7367" i="1"/>
  <c r="H7367" i="1" s="1"/>
  <c r="I7368" i="1"/>
  <c r="H7368" i="1" s="1"/>
  <c r="I7369" i="1"/>
  <c r="H7369" i="1" s="1"/>
  <c r="I7370" i="1"/>
  <c r="H7370" i="1" s="1"/>
  <c r="I7371" i="1"/>
  <c r="H7371" i="1" s="1"/>
  <c r="I7372" i="1"/>
  <c r="H7372" i="1" s="1"/>
  <c r="I7373" i="1"/>
  <c r="H7373" i="1" s="1"/>
  <c r="I7374" i="1"/>
  <c r="H7374" i="1" s="1"/>
  <c r="I7375" i="1"/>
  <c r="H7375" i="1" s="1"/>
  <c r="I7376" i="1"/>
  <c r="H7376" i="1" s="1"/>
  <c r="I7377" i="1"/>
  <c r="H7377" i="1" s="1"/>
  <c r="I7378" i="1"/>
  <c r="H7378" i="1" s="1"/>
  <c r="I7379" i="1"/>
  <c r="H7379" i="1" s="1"/>
  <c r="I7380" i="1"/>
  <c r="H7380" i="1" s="1"/>
  <c r="I7381" i="1"/>
  <c r="H7381" i="1" s="1"/>
  <c r="I7382" i="1"/>
  <c r="H7382" i="1" s="1"/>
  <c r="I7383" i="1"/>
  <c r="H7383" i="1" s="1"/>
  <c r="I7384" i="1"/>
  <c r="H7384" i="1" s="1"/>
  <c r="I7385" i="1"/>
  <c r="H7385" i="1" s="1"/>
  <c r="I7386" i="1"/>
  <c r="H7386" i="1" s="1"/>
  <c r="I7387" i="1"/>
  <c r="H7387" i="1" s="1"/>
  <c r="I7388" i="1"/>
  <c r="H7388" i="1" s="1"/>
  <c r="I7389" i="1"/>
  <c r="H7389" i="1" s="1"/>
  <c r="I7390" i="1"/>
  <c r="H7390" i="1" s="1"/>
  <c r="I7391" i="1"/>
  <c r="H7391" i="1" s="1"/>
  <c r="I7392" i="1"/>
  <c r="H7392" i="1" s="1"/>
  <c r="I7393" i="1"/>
  <c r="H7393" i="1" s="1"/>
  <c r="I7394" i="1"/>
  <c r="H7394" i="1" s="1"/>
  <c r="I7395" i="1"/>
  <c r="H7395" i="1" s="1"/>
  <c r="I7396" i="1"/>
  <c r="H7396" i="1" s="1"/>
  <c r="I7397" i="1"/>
  <c r="H7397" i="1" s="1"/>
  <c r="I7398" i="1"/>
  <c r="H7398" i="1" s="1"/>
  <c r="I7399" i="1"/>
  <c r="H7399" i="1" s="1"/>
  <c r="I7400" i="1"/>
  <c r="H7400" i="1" s="1"/>
  <c r="I7401" i="1"/>
  <c r="H7401" i="1" s="1"/>
  <c r="I7402" i="1"/>
  <c r="H7402" i="1" s="1"/>
  <c r="I7403" i="1"/>
  <c r="H7403" i="1" s="1"/>
  <c r="I7404" i="1"/>
  <c r="H7404" i="1" s="1"/>
  <c r="I7405" i="1"/>
  <c r="H7405" i="1" s="1"/>
  <c r="I7406" i="1"/>
  <c r="H7406" i="1" s="1"/>
  <c r="I7407" i="1"/>
  <c r="H7407" i="1" s="1"/>
  <c r="I7408" i="1"/>
  <c r="H7408" i="1" s="1"/>
  <c r="I7409" i="1"/>
  <c r="H7409" i="1" s="1"/>
  <c r="I7410" i="1"/>
  <c r="H7410" i="1" s="1"/>
  <c r="I7411" i="1"/>
  <c r="H7411" i="1" s="1"/>
  <c r="I7412" i="1"/>
  <c r="H7412" i="1" s="1"/>
  <c r="I7413" i="1"/>
  <c r="H7413" i="1" s="1"/>
  <c r="I7414" i="1"/>
  <c r="H7414" i="1" s="1"/>
  <c r="I7415" i="1"/>
  <c r="H7415" i="1" s="1"/>
  <c r="I7416" i="1"/>
  <c r="H7416" i="1" s="1"/>
  <c r="I7417" i="1"/>
  <c r="H7417" i="1" s="1"/>
  <c r="I7418" i="1"/>
  <c r="H7418" i="1" s="1"/>
  <c r="I7419" i="1"/>
  <c r="H7419" i="1" s="1"/>
  <c r="I7420" i="1"/>
  <c r="H7420" i="1" s="1"/>
  <c r="I7421" i="1"/>
  <c r="H7421" i="1" s="1"/>
  <c r="I7422" i="1"/>
  <c r="H7422" i="1" s="1"/>
  <c r="I7423" i="1"/>
  <c r="H7423" i="1" s="1"/>
  <c r="I7424" i="1"/>
  <c r="H7424" i="1" s="1"/>
  <c r="I7425" i="1"/>
  <c r="H7425" i="1" s="1"/>
  <c r="I7426" i="1"/>
  <c r="H7426" i="1" s="1"/>
  <c r="I7427" i="1"/>
  <c r="H7427" i="1" s="1"/>
  <c r="I7428" i="1"/>
  <c r="H7428" i="1" s="1"/>
  <c r="I7429" i="1"/>
  <c r="H7429" i="1" s="1"/>
  <c r="I7430" i="1"/>
  <c r="H7430" i="1" s="1"/>
  <c r="I7431" i="1"/>
  <c r="H7431" i="1" s="1"/>
  <c r="I7432" i="1"/>
  <c r="H7432" i="1" s="1"/>
  <c r="I7433" i="1"/>
  <c r="H7433" i="1" s="1"/>
  <c r="I7434" i="1"/>
  <c r="H7434" i="1" s="1"/>
  <c r="I7435" i="1"/>
  <c r="H7435" i="1" s="1"/>
  <c r="I7436" i="1"/>
  <c r="H7436" i="1" s="1"/>
  <c r="I7437" i="1"/>
  <c r="H7437" i="1" s="1"/>
  <c r="I7438" i="1"/>
  <c r="H7438" i="1" s="1"/>
  <c r="I7439" i="1"/>
  <c r="H7439" i="1" s="1"/>
  <c r="I7440" i="1"/>
  <c r="H7440" i="1" s="1"/>
  <c r="I7441" i="1"/>
  <c r="H7441" i="1" s="1"/>
  <c r="I7442" i="1"/>
  <c r="H7442" i="1" s="1"/>
  <c r="I7443" i="1"/>
  <c r="H7443" i="1" s="1"/>
  <c r="I7444" i="1"/>
  <c r="H7444" i="1" s="1"/>
  <c r="I7445" i="1"/>
  <c r="H7445" i="1" s="1"/>
  <c r="I7446" i="1"/>
  <c r="H7446" i="1" s="1"/>
  <c r="I7447" i="1"/>
  <c r="H7447" i="1" s="1"/>
  <c r="I7448" i="1"/>
  <c r="H7448" i="1" s="1"/>
  <c r="I7449" i="1"/>
  <c r="H7449" i="1" s="1"/>
  <c r="I7450" i="1"/>
  <c r="H7450" i="1" s="1"/>
  <c r="I7451" i="1"/>
  <c r="H7451" i="1" s="1"/>
  <c r="I7452" i="1"/>
  <c r="H7452" i="1" s="1"/>
  <c r="I7453" i="1"/>
  <c r="H7453" i="1" s="1"/>
  <c r="I7454" i="1"/>
  <c r="H7454" i="1" s="1"/>
  <c r="I7455" i="1"/>
  <c r="H7455" i="1" s="1"/>
  <c r="I7456" i="1"/>
  <c r="H7456" i="1" s="1"/>
  <c r="I7457" i="1"/>
  <c r="H7457" i="1" s="1"/>
  <c r="I7458" i="1"/>
  <c r="H7458" i="1" s="1"/>
  <c r="I7459" i="1"/>
  <c r="H7459" i="1" s="1"/>
  <c r="I7460" i="1"/>
  <c r="H7460" i="1" s="1"/>
  <c r="I7461" i="1"/>
  <c r="H7461" i="1" s="1"/>
  <c r="I7462" i="1"/>
  <c r="H7462" i="1" s="1"/>
  <c r="I7463" i="1"/>
  <c r="H7463" i="1" s="1"/>
  <c r="I7464" i="1"/>
  <c r="H7464" i="1" s="1"/>
  <c r="I7465" i="1"/>
  <c r="H7465" i="1" s="1"/>
  <c r="I7466" i="1"/>
  <c r="H7466" i="1" s="1"/>
  <c r="I7467" i="1"/>
  <c r="H7467" i="1" s="1"/>
  <c r="I7468" i="1"/>
  <c r="H7468" i="1" s="1"/>
  <c r="I7469" i="1"/>
  <c r="H7469" i="1" s="1"/>
  <c r="I7470" i="1"/>
  <c r="H7470" i="1" s="1"/>
  <c r="I7471" i="1"/>
  <c r="H7471" i="1" s="1"/>
  <c r="I7472" i="1"/>
  <c r="H7472" i="1" s="1"/>
  <c r="I7473" i="1"/>
  <c r="H7473" i="1" s="1"/>
  <c r="I7474" i="1"/>
  <c r="H7474" i="1" s="1"/>
  <c r="I7475" i="1"/>
  <c r="H7475" i="1" s="1"/>
  <c r="I7476" i="1"/>
  <c r="H7476" i="1" s="1"/>
  <c r="I7477" i="1"/>
  <c r="H7477" i="1" s="1"/>
  <c r="I7478" i="1"/>
  <c r="H7478" i="1" s="1"/>
  <c r="I7479" i="1"/>
  <c r="H7479" i="1" s="1"/>
  <c r="I7480" i="1"/>
  <c r="H7480" i="1" s="1"/>
  <c r="I7481" i="1"/>
  <c r="H7481" i="1" s="1"/>
  <c r="I7482" i="1"/>
  <c r="H7482" i="1" s="1"/>
  <c r="I7483" i="1"/>
  <c r="H7483" i="1" s="1"/>
  <c r="I7484" i="1"/>
  <c r="H7484" i="1" s="1"/>
  <c r="I7485" i="1"/>
  <c r="H7485" i="1" s="1"/>
  <c r="I7486" i="1"/>
  <c r="H7486" i="1" s="1"/>
  <c r="I7487" i="1"/>
  <c r="H7487" i="1" s="1"/>
  <c r="I7488" i="1"/>
  <c r="H7488" i="1" s="1"/>
  <c r="I7489" i="1"/>
  <c r="H7489" i="1" s="1"/>
  <c r="I7490" i="1"/>
  <c r="H7490" i="1" s="1"/>
  <c r="I7491" i="1"/>
  <c r="H7491" i="1" s="1"/>
  <c r="I7492" i="1"/>
  <c r="H7492" i="1" s="1"/>
  <c r="I7493" i="1"/>
  <c r="H7493" i="1" s="1"/>
  <c r="I7494" i="1"/>
  <c r="H7494" i="1" s="1"/>
  <c r="I7495" i="1"/>
  <c r="H7495" i="1" s="1"/>
  <c r="I7496" i="1"/>
  <c r="H7496" i="1" s="1"/>
  <c r="I7497" i="1"/>
  <c r="H7497" i="1" s="1"/>
  <c r="I7498" i="1"/>
  <c r="H7498" i="1" s="1"/>
  <c r="I7499" i="1"/>
  <c r="H7499" i="1" s="1"/>
  <c r="I7500" i="1"/>
  <c r="H7500" i="1" s="1"/>
  <c r="I7501" i="1"/>
  <c r="H7501" i="1" s="1"/>
  <c r="I7502" i="1"/>
  <c r="H7502" i="1" s="1"/>
  <c r="I7503" i="1"/>
  <c r="H7503" i="1" s="1"/>
  <c r="I7504" i="1"/>
  <c r="H7504" i="1" s="1"/>
  <c r="I7505" i="1"/>
  <c r="H7505" i="1" s="1"/>
  <c r="I7506" i="1"/>
  <c r="H7506" i="1" s="1"/>
  <c r="I7507" i="1"/>
  <c r="H7507" i="1" s="1"/>
  <c r="I7508" i="1"/>
  <c r="H7508" i="1" s="1"/>
  <c r="I7509" i="1"/>
  <c r="H7509" i="1" s="1"/>
  <c r="I7510" i="1"/>
  <c r="H7510" i="1" s="1"/>
  <c r="I7511" i="1"/>
  <c r="H7511" i="1" s="1"/>
  <c r="I7512" i="1"/>
  <c r="H7512" i="1" s="1"/>
  <c r="I7513" i="1"/>
  <c r="H7513" i="1" s="1"/>
  <c r="I7514" i="1"/>
  <c r="H7514" i="1" s="1"/>
  <c r="I7515" i="1"/>
  <c r="H7515" i="1" s="1"/>
  <c r="I7516" i="1"/>
  <c r="H7516" i="1" s="1"/>
  <c r="I7517" i="1"/>
  <c r="H7517" i="1" s="1"/>
  <c r="I7518" i="1"/>
  <c r="H7518" i="1" s="1"/>
  <c r="I7519" i="1"/>
  <c r="H7519" i="1" s="1"/>
  <c r="I7520" i="1"/>
  <c r="H7520" i="1" s="1"/>
  <c r="I7521" i="1"/>
  <c r="H7521" i="1" s="1"/>
  <c r="I7522" i="1"/>
  <c r="H7522" i="1" s="1"/>
  <c r="I7523" i="1"/>
  <c r="H7523" i="1" s="1"/>
  <c r="I7524" i="1"/>
  <c r="H7524" i="1" s="1"/>
  <c r="I7525" i="1"/>
  <c r="H7525" i="1" s="1"/>
  <c r="I7526" i="1"/>
  <c r="H7526" i="1" s="1"/>
  <c r="I7527" i="1"/>
  <c r="H7527" i="1" s="1"/>
  <c r="I7528" i="1"/>
  <c r="H7528" i="1" s="1"/>
  <c r="I7529" i="1"/>
  <c r="H7529" i="1" s="1"/>
  <c r="I7530" i="1"/>
  <c r="H7530" i="1" s="1"/>
  <c r="I7531" i="1"/>
  <c r="H7531" i="1" s="1"/>
  <c r="I7532" i="1"/>
  <c r="H7532" i="1" s="1"/>
  <c r="I7533" i="1"/>
  <c r="H7533" i="1" s="1"/>
  <c r="I7534" i="1"/>
  <c r="H7534" i="1" s="1"/>
  <c r="I7535" i="1"/>
  <c r="H7535" i="1" s="1"/>
  <c r="I7536" i="1"/>
  <c r="H7536" i="1" s="1"/>
  <c r="I7537" i="1"/>
  <c r="H7537" i="1" s="1"/>
  <c r="I7538" i="1"/>
  <c r="H7538" i="1" s="1"/>
  <c r="I7539" i="1"/>
  <c r="H7539" i="1" s="1"/>
  <c r="I7540" i="1"/>
  <c r="H7540" i="1" s="1"/>
  <c r="I7541" i="1"/>
  <c r="H7541" i="1" s="1"/>
  <c r="I7542" i="1"/>
  <c r="H7542" i="1" s="1"/>
  <c r="I7543" i="1"/>
  <c r="H7543" i="1" s="1"/>
  <c r="I7544" i="1"/>
  <c r="H7544" i="1" s="1"/>
  <c r="I7545" i="1"/>
  <c r="H7545" i="1" s="1"/>
  <c r="I7546" i="1"/>
  <c r="H7546" i="1" s="1"/>
  <c r="I7547" i="1"/>
  <c r="H7547" i="1" s="1"/>
  <c r="I7548" i="1"/>
  <c r="H7548" i="1" s="1"/>
  <c r="I7549" i="1"/>
  <c r="H7549" i="1" s="1"/>
  <c r="I7550" i="1"/>
  <c r="H7550" i="1" s="1"/>
  <c r="I7551" i="1"/>
  <c r="H7551" i="1" s="1"/>
  <c r="I7552" i="1"/>
  <c r="H7552" i="1" s="1"/>
  <c r="I7553" i="1"/>
  <c r="H7553" i="1" s="1"/>
  <c r="I7554" i="1"/>
  <c r="H7554" i="1" s="1"/>
  <c r="I7555" i="1"/>
  <c r="H7555" i="1" s="1"/>
  <c r="I7556" i="1"/>
  <c r="H7556" i="1" s="1"/>
  <c r="I7557" i="1"/>
  <c r="H7557" i="1" s="1"/>
  <c r="I7558" i="1"/>
  <c r="H7558" i="1" s="1"/>
  <c r="I7559" i="1"/>
  <c r="H7559" i="1" s="1"/>
  <c r="I7560" i="1"/>
  <c r="H7560" i="1" s="1"/>
  <c r="I7561" i="1"/>
  <c r="H7561" i="1" s="1"/>
  <c r="I7562" i="1"/>
  <c r="H7562" i="1" s="1"/>
  <c r="I7563" i="1"/>
  <c r="H7563" i="1" s="1"/>
  <c r="I7564" i="1"/>
  <c r="H7564" i="1" s="1"/>
  <c r="I7565" i="1"/>
  <c r="H7565" i="1" s="1"/>
  <c r="I7566" i="1"/>
  <c r="H7566" i="1" s="1"/>
  <c r="I7567" i="1"/>
  <c r="H7567" i="1" s="1"/>
  <c r="I7568" i="1"/>
  <c r="H7568" i="1" s="1"/>
  <c r="I7569" i="1"/>
  <c r="H7569" i="1" s="1"/>
  <c r="I7570" i="1"/>
  <c r="H7570" i="1" s="1"/>
  <c r="I7571" i="1"/>
  <c r="H7571" i="1" s="1"/>
  <c r="I7572" i="1"/>
  <c r="H7572" i="1" s="1"/>
  <c r="I7573" i="1"/>
  <c r="H7573" i="1" s="1"/>
  <c r="I7574" i="1"/>
  <c r="H7574" i="1" s="1"/>
  <c r="I7575" i="1"/>
  <c r="H7575" i="1" s="1"/>
  <c r="I7576" i="1"/>
  <c r="H7576" i="1" s="1"/>
  <c r="I7577" i="1"/>
  <c r="H7577" i="1" s="1"/>
  <c r="I7578" i="1"/>
  <c r="H7578" i="1" s="1"/>
  <c r="I7579" i="1"/>
  <c r="H7579" i="1" s="1"/>
  <c r="I7580" i="1"/>
  <c r="H7580" i="1" s="1"/>
  <c r="I7581" i="1"/>
  <c r="H7581" i="1" s="1"/>
  <c r="I7582" i="1"/>
  <c r="H7582" i="1" s="1"/>
  <c r="I7583" i="1"/>
  <c r="H7583" i="1" s="1"/>
  <c r="I7584" i="1"/>
  <c r="H7584" i="1" s="1"/>
  <c r="I7585" i="1"/>
  <c r="H7585" i="1" s="1"/>
  <c r="I7586" i="1"/>
  <c r="H7586" i="1" s="1"/>
  <c r="I7587" i="1"/>
  <c r="H7587" i="1" s="1"/>
  <c r="I7588" i="1"/>
  <c r="H7588" i="1" s="1"/>
  <c r="I7589" i="1"/>
  <c r="H7589" i="1" s="1"/>
  <c r="I7590" i="1"/>
  <c r="H7590" i="1" s="1"/>
  <c r="I7591" i="1"/>
  <c r="H7591" i="1" s="1"/>
  <c r="I7592" i="1"/>
  <c r="H7592" i="1" s="1"/>
  <c r="I7593" i="1"/>
  <c r="H7593" i="1" s="1"/>
  <c r="I7594" i="1"/>
  <c r="H7594" i="1" s="1"/>
  <c r="I7595" i="1"/>
  <c r="H7595" i="1" s="1"/>
  <c r="I7596" i="1"/>
  <c r="H7596" i="1" s="1"/>
  <c r="I7597" i="1"/>
  <c r="H7597" i="1" s="1"/>
  <c r="I7598" i="1"/>
  <c r="H7598" i="1" s="1"/>
  <c r="I7599" i="1"/>
  <c r="H7599" i="1" s="1"/>
  <c r="I7600" i="1"/>
  <c r="H7600" i="1" s="1"/>
  <c r="I7601" i="1"/>
  <c r="H7601" i="1" s="1"/>
  <c r="I7602" i="1"/>
  <c r="H7602" i="1" s="1"/>
  <c r="I7603" i="1"/>
  <c r="H7603" i="1" s="1"/>
  <c r="I7604" i="1"/>
  <c r="H7604" i="1" s="1"/>
  <c r="I7605" i="1"/>
  <c r="H7605" i="1" s="1"/>
  <c r="I7606" i="1"/>
  <c r="H7606" i="1" s="1"/>
  <c r="I7607" i="1"/>
  <c r="H7607" i="1" s="1"/>
  <c r="I7608" i="1"/>
  <c r="H7608" i="1" s="1"/>
  <c r="I7609" i="1"/>
  <c r="H7609" i="1" s="1"/>
  <c r="I7610" i="1"/>
  <c r="H7610" i="1" s="1"/>
  <c r="I7611" i="1"/>
  <c r="H7611" i="1" s="1"/>
  <c r="I7612" i="1"/>
  <c r="H7612" i="1" s="1"/>
  <c r="I7613" i="1"/>
  <c r="H7613" i="1" s="1"/>
  <c r="I7614" i="1"/>
  <c r="H7614" i="1" s="1"/>
  <c r="I7615" i="1"/>
  <c r="H7615" i="1" s="1"/>
  <c r="I7616" i="1"/>
  <c r="H7616" i="1" s="1"/>
  <c r="I7617" i="1"/>
  <c r="H7617" i="1" s="1"/>
  <c r="I7618" i="1"/>
  <c r="H7618" i="1" s="1"/>
  <c r="I7619" i="1"/>
  <c r="H7619" i="1" s="1"/>
  <c r="I7620" i="1"/>
  <c r="H7620" i="1" s="1"/>
  <c r="I7621" i="1"/>
  <c r="H7621" i="1" s="1"/>
  <c r="I7622" i="1"/>
  <c r="H7622" i="1" s="1"/>
  <c r="I7623" i="1"/>
  <c r="H7623" i="1" s="1"/>
  <c r="I7624" i="1"/>
  <c r="H7624" i="1" s="1"/>
  <c r="I7625" i="1"/>
  <c r="H7625" i="1" s="1"/>
  <c r="I7626" i="1"/>
  <c r="H7626" i="1" s="1"/>
  <c r="I7627" i="1"/>
  <c r="H7627" i="1" s="1"/>
  <c r="I7628" i="1"/>
  <c r="H7628" i="1" s="1"/>
  <c r="I7629" i="1"/>
  <c r="H7629" i="1" s="1"/>
  <c r="I7630" i="1"/>
  <c r="H7630" i="1" s="1"/>
  <c r="I7631" i="1"/>
  <c r="H7631" i="1" s="1"/>
  <c r="I7632" i="1"/>
  <c r="H7632" i="1" s="1"/>
  <c r="I7633" i="1"/>
  <c r="H7633" i="1" s="1"/>
  <c r="I7634" i="1"/>
  <c r="H7634" i="1" s="1"/>
  <c r="I7635" i="1"/>
  <c r="H7635" i="1" s="1"/>
  <c r="I7636" i="1"/>
  <c r="H7636" i="1" s="1"/>
  <c r="I7637" i="1"/>
  <c r="H7637" i="1" s="1"/>
  <c r="I7638" i="1"/>
  <c r="H7638" i="1" s="1"/>
  <c r="I7639" i="1"/>
  <c r="H7639" i="1" s="1"/>
  <c r="I7640" i="1"/>
  <c r="H7640" i="1" s="1"/>
  <c r="I7641" i="1"/>
  <c r="H7641" i="1" s="1"/>
  <c r="I7642" i="1"/>
  <c r="H7642" i="1" s="1"/>
  <c r="I7643" i="1"/>
  <c r="H7643" i="1" s="1"/>
  <c r="I7644" i="1"/>
  <c r="H7644" i="1" s="1"/>
  <c r="I7645" i="1"/>
  <c r="H7645" i="1" s="1"/>
  <c r="I7646" i="1"/>
  <c r="H7646" i="1" s="1"/>
  <c r="I7647" i="1"/>
  <c r="H7647" i="1" s="1"/>
  <c r="I7648" i="1"/>
  <c r="H7648" i="1" s="1"/>
  <c r="I7649" i="1"/>
  <c r="H7649" i="1" s="1"/>
  <c r="I7650" i="1"/>
  <c r="H7650" i="1" s="1"/>
  <c r="I7651" i="1"/>
  <c r="H7651" i="1" s="1"/>
  <c r="I7652" i="1"/>
  <c r="H7652" i="1" s="1"/>
  <c r="I7653" i="1"/>
  <c r="H7653" i="1" s="1"/>
  <c r="I7654" i="1"/>
  <c r="H7654" i="1" s="1"/>
  <c r="I7655" i="1"/>
  <c r="H7655" i="1" s="1"/>
  <c r="I7656" i="1"/>
  <c r="H7656" i="1" s="1"/>
  <c r="I7657" i="1"/>
  <c r="H7657" i="1" s="1"/>
  <c r="I7658" i="1"/>
  <c r="H7658" i="1" s="1"/>
  <c r="I7659" i="1"/>
  <c r="H7659" i="1" s="1"/>
  <c r="I7660" i="1"/>
  <c r="H7660" i="1" s="1"/>
  <c r="I7661" i="1"/>
  <c r="H7661" i="1" s="1"/>
  <c r="I7662" i="1"/>
  <c r="H7662" i="1" s="1"/>
  <c r="I7663" i="1"/>
  <c r="H7663" i="1" s="1"/>
  <c r="I7664" i="1"/>
  <c r="H7664" i="1" s="1"/>
  <c r="I7665" i="1"/>
  <c r="H7665" i="1" s="1"/>
  <c r="I7666" i="1"/>
  <c r="H7666" i="1" s="1"/>
  <c r="I7667" i="1"/>
  <c r="H7667" i="1" s="1"/>
  <c r="I7668" i="1"/>
  <c r="H7668" i="1" s="1"/>
  <c r="I7669" i="1"/>
  <c r="H7669" i="1" s="1"/>
  <c r="I7670" i="1"/>
  <c r="H7670" i="1" s="1"/>
  <c r="I7671" i="1"/>
  <c r="H7671" i="1" s="1"/>
  <c r="I7672" i="1"/>
  <c r="H7672" i="1" s="1"/>
  <c r="I7673" i="1"/>
  <c r="H7673" i="1" s="1"/>
  <c r="I7674" i="1"/>
  <c r="H7674" i="1" s="1"/>
  <c r="I7675" i="1"/>
  <c r="H7675" i="1" s="1"/>
  <c r="I7676" i="1"/>
  <c r="H7676" i="1" s="1"/>
  <c r="I7677" i="1"/>
  <c r="H7677" i="1" s="1"/>
  <c r="I7678" i="1"/>
  <c r="H7678" i="1" s="1"/>
  <c r="I7679" i="1"/>
  <c r="H7679" i="1" s="1"/>
  <c r="I7680" i="1"/>
  <c r="H7680" i="1" s="1"/>
  <c r="I7681" i="1"/>
  <c r="H7681" i="1" s="1"/>
  <c r="I7682" i="1"/>
  <c r="H7682" i="1" s="1"/>
  <c r="I7683" i="1"/>
  <c r="H7683" i="1" s="1"/>
  <c r="I7684" i="1"/>
  <c r="H7684" i="1" s="1"/>
  <c r="I7685" i="1"/>
  <c r="H7685" i="1" s="1"/>
  <c r="I7686" i="1"/>
  <c r="H7686" i="1" s="1"/>
  <c r="I7687" i="1"/>
  <c r="H7687" i="1" s="1"/>
  <c r="I7688" i="1"/>
  <c r="H7688" i="1" s="1"/>
  <c r="I7689" i="1"/>
  <c r="H7689" i="1" s="1"/>
  <c r="I7690" i="1"/>
  <c r="H7690" i="1" s="1"/>
  <c r="I7691" i="1"/>
  <c r="H7691" i="1" s="1"/>
  <c r="I7692" i="1"/>
  <c r="H7692" i="1" s="1"/>
  <c r="I7693" i="1"/>
  <c r="H7693" i="1" s="1"/>
  <c r="I7694" i="1"/>
  <c r="H7694" i="1" s="1"/>
  <c r="I7695" i="1"/>
  <c r="H7695" i="1" s="1"/>
  <c r="I7696" i="1"/>
  <c r="H7696" i="1" s="1"/>
  <c r="I7697" i="1"/>
  <c r="H7697" i="1" s="1"/>
  <c r="I7698" i="1"/>
  <c r="H7698" i="1" s="1"/>
  <c r="I7699" i="1"/>
  <c r="H7699" i="1" s="1"/>
  <c r="I7700" i="1"/>
  <c r="H7700" i="1" s="1"/>
  <c r="I7701" i="1"/>
  <c r="H7701" i="1" s="1"/>
  <c r="I7702" i="1"/>
  <c r="H7702" i="1" s="1"/>
  <c r="I7703" i="1"/>
  <c r="H7703" i="1" s="1"/>
  <c r="I7704" i="1"/>
  <c r="H7704" i="1" s="1"/>
  <c r="I7705" i="1"/>
  <c r="H7705" i="1" s="1"/>
  <c r="I7706" i="1"/>
  <c r="H7706" i="1" s="1"/>
  <c r="I7707" i="1"/>
  <c r="H7707" i="1" s="1"/>
  <c r="I7708" i="1"/>
  <c r="H7708" i="1" s="1"/>
  <c r="I7709" i="1"/>
  <c r="H7709" i="1" s="1"/>
  <c r="I7710" i="1"/>
  <c r="H7710" i="1" s="1"/>
  <c r="I7711" i="1"/>
  <c r="H7711" i="1" s="1"/>
  <c r="I7712" i="1"/>
  <c r="H7712" i="1" s="1"/>
  <c r="I7713" i="1"/>
  <c r="H7713" i="1" s="1"/>
  <c r="I7714" i="1"/>
  <c r="H7714" i="1" s="1"/>
  <c r="I7715" i="1"/>
  <c r="H7715" i="1" s="1"/>
  <c r="I7716" i="1"/>
  <c r="H7716" i="1" s="1"/>
  <c r="I7717" i="1"/>
  <c r="H7717" i="1" s="1"/>
  <c r="I7718" i="1"/>
  <c r="H7718" i="1" s="1"/>
  <c r="I7719" i="1"/>
  <c r="H7719" i="1" s="1"/>
  <c r="I7720" i="1"/>
  <c r="H7720" i="1" s="1"/>
  <c r="I7721" i="1"/>
  <c r="H7721" i="1" s="1"/>
  <c r="I7722" i="1"/>
  <c r="H7722" i="1" s="1"/>
  <c r="I7723" i="1"/>
  <c r="H7723" i="1" s="1"/>
  <c r="I7724" i="1"/>
  <c r="H7724" i="1" s="1"/>
  <c r="I7725" i="1"/>
  <c r="H7725" i="1" s="1"/>
  <c r="I7726" i="1"/>
  <c r="H7726" i="1" s="1"/>
  <c r="I7727" i="1"/>
  <c r="H7727" i="1" s="1"/>
  <c r="I7728" i="1"/>
  <c r="H7728" i="1" s="1"/>
  <c r="I7729" i="1"/>
  <c r="H7729" i="1" s="1"/>
  <c r="I7730" i="1"/>
  <c r="H7730" i="1" s="1"/>
  <c r="I7731" i="1"/>
  <c r="H7731" i="1" s="1"/>
  <c r="I7732" i="1"/>
  <c r="H7732" i="1" s="1"/>
  <c r="I7733" i="1"/>
  <c r="H7733" i="1" s="1"/>
  <c r="I7734" i="1"/>
  <c r="H7734" i="1" s="1"/>
  <c r="I7735" i="1"/>
  <c r="H7735" i="1" s="1"/>
  <c r="I7736" i="1"/>
  <c r="H7736" i="1" s="1"/>
  <c r="I7737" i="1"/>
  <c r="H7737" i="1" s="1"/>
  <c r="I7738" i="1"/>
  <c r="H7738" i="1" s="1"/>
  <c r="I7739" i="1"/>
  <c r="H7739" i="1" s="1"/>
  <c r="I7740" i="1"/>
  <c r="H7740" i="1" s="1"/>
  <c r="I7741" i="1"/>
  <c r="H7741" i="1" s="1"/>
  <c r="I7742" i="1"/>
  <c r="H7742" i="1" s="1"/>
  <c r="I7743" i="1"/>
  <c r="H7743" i="1" s="1"/>
  <c r="I7744" i="1"/>
  <c r="H7744" i="1" s="1"/>
  <c r="I7745" i="1"/>
  <c r="H7745" i="1" s="1"/>
  <c r="I7746" i="1"/>
  <c r="H7746" i="1" s="1"/>
  <c r="I7747" i="1"/>
  <c r="H7747" i="1" s="1"/>
  <c r="I7748" i="1"/>
  <c r="H7748" i="1" s="1"/>
  <c r="I7749" i="1"/>
  <c r="H7749" i="1" s="1"/>
  <c r="I7750" i="1"/>
  <c r="H7750" i="1" s="1"/>
  <c r="I7751" i="1"/>
  <c r="H7751" i="1" s="1"/>
  <c r="I7752" i="1"/>
  <c r="H7752" i="1" s="1"/>
  <c r="I7753" i="1"/>
  <c r="H7753" i="1" s="1"/>
  <c r="I7754" i="1"/>
  <c r="H7754" i="1" s="1"/>
  <c r="I7755" i="1"/>
  <c r="H7755" i="1" s="1"/>
  <c r="I7756" i="1"/>
  <c r="H7756" i="1" s="1"/>
  <c r="I7757" i="1"/>
  <c r="H7757" i="1" s="1"/>
  <c r="I7758" i="1"/>
  <c r="H7758" i="1" s="1"/>
  <c r="I7759" i="1"/>
  <c r="H7759" i="1" s="1"/>
  <c r="I7760" i="1"/>
  <c r="H7760" i="1" s="1"/>
  <c r="I7761" i="1"/>
  <c r="H7761" i="1" s="1"/>
  <c r="I7762" i="1"/>
  <c r="H7762" i="1" s="1"/>
  <c r="I7763" i="1"/>
  <c r="H7763" i="1" s="1"/>
  <c r="I7764" i="1"/>
  <c r="H7764" i="1" s="1"/>
  <c r="I7765" i="1"/>
  <c r="H7765" i="1" s="1"/>
  <c r="I7766" i="1"/>
  <c r="H7766" i="1" s="1"/>
  <c r="I7767" i="1"/>
  <c r="H7767" i="1" s="1"/>
  <c r="I7768" i="1"/>
  <c r="H7768" i="1" s="1"/>
  <c r="I7769" i="1"/>
  <c r="H7769" i="1" s="1"/>
  <c r="I7770" i="1"/>
  <c r="H7770" i="1" s="1"/>
  <c r="I7771" i="1"/>
  <c r="H7771" i="1" s="1"/>
  <c r="I7772" i="1"/>
  <c r="H7772" i="1" s="1"/>
  <c r="I7773" i="1"/>
  <c r="H7773" i="1" s="1"/>
  <c r="I7774" i="1"/>
  <c r="H7774" i="1" s="1"/>
  <c r="I7775" i="1"/>
  <c r="H7775" i="1" s="1"/>
  <c r="I7776" i="1"/>
  <c r="H7776" i="1" s="1"/>
  <c r="I7777" i="1"/>
  <c r="H7777" i="1" s="1"/>
  <c r="I7778" i="1"/>
  <c r="H7778" i="1" s="1"/>
  <c r="I7779" i="1"/>
  <c r="H7779" i="1" s="1"/>
  <c r="I7780" i="1"/>
  <c r="H7780" i="1" s="1"/>
  <c r="I7781" i="1"/>
  <c r="H7781" i="1" s="1"/>
  <c r="I7782" i="1"/>
  <c r="H7782" i="1" s="1"/>
  <c r="I7783" i="1"/>
  <c r="H7783" i="1" s="1"/>
  <c r="I7784" i="1"/>
  <c r="H7784" i="1" s="1"/>
  <c r="I7785" i="1"/>
  <c r="H7785" i="1" s="1"/>
  <c r="I7786" i="1"/>
  <c r="H7786" i="1" s="1"/>
  <c r="I7787" i="1"/>
  <c r="H7787" i="1" s="1"/>
  <c r="I7788" i="1"/>
  <c r="H7788" i="1" s="1"/>
  <c r="I7789" i="1"/>
  <c r="H7789" i="1" s="1"/>
  <c r="I7790" i="1"/>
  <c r="H7790" i="1" s="1"/>
  <c r="I7791" i="1"/>
  <c r="H7791" i="1" s="1"/>
  <c r="I7792" i="1"/>
  <c r="H7792" i="1" s="1"/>
  <c r="I7793" i="1"/>
  <c r="H7793" i="1" s="1"/>
  <c r="I7794" i="1"/>
  <c r="H7794" i="1" s="1"/>
  <c r="I7795" i="1"/>
  <c r="H7795" i="1" s="1"/>
  <c r="I7796" i="1"/>
  <c r="H7796" i="1" s="1"/>
  <c r="I7797" i="1"/>
  <c r="H7797" i="1" s="1"/>
  <c r="I7798" i="1"/>
  <c r="H7798" i="1" s="1"/>
  <c r="I7799" i="1"/>
  <c r="H7799" i="1" s="1"/>
  <c r="I7800" i="1"/>
  <c r="H7800" i="1" s="1"/>
  <c r="I7801" i="1"/>
  <c r="H7801" i="1" s="1"/>
  <c r="I7802" i="1"/>
  <c r="H7802" i="1" s="1"/>
  <c r="I7803" i="1"/>
  <c r="H7803" i="1" s="1"/>
  <c r="I7804" i="1"/>
  <c r="H7804" i="1" s="1"/>
  <c r="I7805" i="1"/>
  <c r="H7805" i="1" s="1"/>
  <c r="I7806" i="1"/>
  <c r="H7806" i="1" s="1"/>
  <c r="I7807" i="1"/>
  <c r="H7807" i="1" s="1"/>
  <c r="I7808" i="1"/>
  <c r="H7808" i="1" s="1"/>
  <c r="I7809" i="1"/>
  <c r="H7809" i="1" s="1"/>
  <c r="I7810" i="1"/>
  <c r="H7810" i="1" s="1"/>
  <c r="I7811" i="1"/>
  <c r="H7811" i="1" s="1"/>
  <c r="I7812" i="1"/>
  <c r="H7812" i="1" s="1"/>
  <c r="I7813" i="1"/>
  <c r="H7813" i="1" s="1"/>
  <c r="I7814" i="1"/>
  <c r="H7814" i="1" s="1"/>
  <c r="I7815" i="1"/>
  <c r="H7815" i="1" s="1"/>
  <c r="I7816" i="1"/>
  <c r="H7816" i="1" s="1"/>
  <c r="I7817" i="1"/>
  <c r="H7817" i="1" s="1"/>
  <c r="I7818" i="1"/>
  <c r="H7818" i="1" s="1"/>
  <c r="I7819" i="1"/>
  <c r="H7819" i="1" s="1"/>
  <c r="I7820" i="1"/>
  <c r="H7820" i="1" s="1"/>
  <c r="I7821" i="1"/>
  <c r="H7821" i="1" s="1"/>
  <c r="I7822" i="1"/>
  <c r="H7822" i="1" s="1"/>
  <c r="I7823" i="1"/>
  <c r="H7823" i="1" s="1"/>
  <c r="I7824" i="1"/>
  <c r="H7824" i="1" s="1"/>
  <c r="I7825" i="1"/>
  <c r="H7825" i="1" s="1"/>
  <c r="I7826" i="1"/>
  <c r="H7826" i="1" s="1"/>
  <c r="I7827" i="1"/>
  <c r="H7827" i="1" s="1"/>
  <c r="I7828" i="1"/>
  <c r="H7828" i="1" s="1"/>
  <c r="I7829" i="1"/>
  <c r="H7829" i="1" s="1"/>
  <c r="I7830" i="1"/>
  <c r="H7830" i="1" s="1"/>
  <c r="I7831" i="1"/>
  <c r="H7831" i="1" s="1"/>
  <c r="I7832" i="1"/>
  <c r="H7832" i="1" s="1"/>
  <c r="I7833" i="1"/>
  <c r="H7833" i="1" s="1"/>
  <c r="I7834" i="1"/>
  <c r="H7834" i="1" s="1"/>
  <c r="I7835" i="1"/>
  <c r="H7835" i="1" s="1"/>
  <c r="I7836" i="1"/>
  <c r="H7836" i="1" s="1"/>
  <c r="I7837" i="1"/>
  <c r="H7837" i="1" s="1"/>
  <c r="I7838" i="1"/>
  <c r="H7838" i="1" s="1"/>
  <c r="I7839" i="1"/>
  <c r="H7839" i="1" s="1"/>
  <c r="I7840" i="1"/>
  <c r="H7840" i="1" s="1"/>
  <c r="I7841" i="1"/>
  <c r="H7841" i="1" s="1"/>
  <c r="I7842" i="1"/>
  <c r="H7842" i="1" s="1"/>
  <c r="I7843" i="1"/>
  <c r="H7843" i="1" s="1"/>
  <c r="I7844" i="1"/>
  <c r="H7844" i="1" s="1"/>
  <c r="I7845" i="1"/>
  <c r="H7845" i="1" s="1"/>
  <c r="I7846" i="1"/>
  <c r="H7846" i="1" s="1"/>
  <c r="I7847" i="1"/>
  <c r="H7847" i="1" s="1"/>
  <c r="I7848" i="1"/>
  <c r="H7848" i="1" s="1"/>
  <c r="I7849" i="1"/>
  <c r="H7849" i="1" s="1"/>
  <c r="I7850" i="1"/>
  <c r="H7850" i="1" s="1"/>
  <c r="I7851" i="1"/>
  <c r="H7851" i="1" s="1"/>
  <c r="I7852" i="1"/>
  <c r="H7852" i="1" s="1"/>
  <c r="I7853" i="1"/>
  <c r="H7853" i="1" s="1"/>
  <c r="I7854" i="1"/>
  <c r="H7854" i="1" s="1"/>
  <c r="I7855" i="1"/>
  <c r="H7855" i="1" s="1"/>
  <c r="I7856" i="1"/>
  <c r="H7856" i="1" s="1"/>
  <c r="I7857" i="1"/>
  <c r="H7857" i="1" s="1"/>
  <c r="I7858" i="1"/>
  <c r="H7858" i="1" s="1"/>
  <c r="I7859" i="1"/>
  <c r="H7859" i="1" s="1"/>
  <c r="I7860" i="1"/>
  <c r="H7860" i="1" s="1"/>
  <c r="I7861" i="1"/>
  <c r="H7861" i="1" s="1"/>
  <c r="I7862" i="1"/>
  <c r="H7862" i="1" s="1"/>
  <c r="I7863" i="1"/>
  <c r="H7863" i="1" s="1"/>
  <c r="I7864" i="1"/>
  <c r="H7864" i="1" s="1"/>
  <c r="I7865" i="1"/>
  <c r="H7865" i="1" s="1"/>
  <c r="I7866" i="1"/>
  <c r="H7866" i="1" s="1"/>
  <c r="I7867" i="1"/>
  <c r="H7867" i="1" s="1"/>
  <c r="I7868" i="1"/>
  <c r="H7868" i="1" s="1"/>
  <c r="I7869" i="1"/>
  <c r="H7869" i="1" s="1"/>
  <c r="I7870" i="1"/>
  <c r="H7870" i="1" s="1"/>
  <c r="I7871" i="1"/>
  <c r="H7871" i="1" s="1"/>
  <c r="I7872" i="1"/>
  <c r="H7872" i="1" s="1"/>
  <c r="I7873" i="1"/>
  <c r="H7873" i="1" s="1"/>
  <c r="I7874" i="1"/>
  <c r="H7874" i="1" s="1"/>
  <c r="I7875" i="1"/>
  <c r="H7875" i="1" s="1"/>
  <c r="I7876" i="1"/>
  <c r="H7876" i="1" s="1"/>
  <c r="I7877" i="1"/>
  <c r="H7877" i="1" s="1"/>
  <c r="I7878" i="1"/>
  <c r="H7878" i="1" s="1"/>
  <c r="I7879" i="1"/>
  <c r="H7879" i="1" s="1"/>
  <c r="I7880" i="1"/>
  <c r="H7880" i="1" s="1"/>
  <c r="I7881" i="1"/>
  <c r="H7881" i="1" s="1"/>
  <c r="I7882" i="1"/>
  <c r="H7882" i="1" s="1"/>
  <c r="I7883" i="1"/>
  <c r="H7883" i="1" s="1"/>
  <c r="I7884" i="1"/>
  <c r="H7884" i="1" s="1"/>
  <c r="I7885" i="1"/>
  <c r="H7885" i="1" s="1"/>
  <c r="I7886" i="1"/>
  <c r="H7886" i="1" s="1"/>
  <c r="I7887" i="1"/>
  <c r="H7887" i="1" s="1"/>
  <c r="I7888" i="1"/>
  <c r="H7888" i="1" s="1"/>
  <c r="I7889" i="1"/>
  <c r="H7889" i="1" s="1"/>
  <c r="I7890" i="1"/>
  <c r="H7890" i="1" s="1"/>
  <c r="I7891" i="1"/>
  <c r="H7891" i="1" s="1"/>
  <c r="I7892" i="1"/>
  <c r="H7892" i="1" s="1"/>
  <c r="I7893" i="1"/>
  <c r="H7893" i="1" s="1"/>
  <c r="I7894" i="1"/>
  <c r="H7894" i="1" s="1"/>
  <c r="I7895" i="1"/>
  <c r="H7895" i="1" s="1"/>
  <c r="I7896" i="1"/>
  <c r="H7896" i="1" s="1"/>
  <c r="I7897" i="1"/>
  <c r="H7897" i="1" s="1"/>
  <c r="I7898" i="1"/>
  <c r="H7898" i="1" s="1"/>
  <c r="I7899" i="1"/>
  <c r="H7899" i="1" s="1"/>
  <c r="I7900" i="1"/>
  <c r="H7900" i="1" s="1"/>
  <c r="I7901" i="1"/>
  <c r="H7901" i="1" s="1"/>
  <c r="I7902" i="1"/>
  <c r="H7902" i="1" s="1"/>
  <c r="I7903" i="1"/>
  <c r="H7903" i="1" s="1"/>
  <c r="I7904" i="1"/>
  <c r="H7904" i="1" s="1"/>
  <c r="I7905" i="1"/>
  <c r="H7905" i="1" s="1"/>
  <c r="I7906" i="1"/>
  <c r="H7906" i="1" s="1"/>
  <c r="I7907" i="1"/>
  <c r="H7907" i="1" s="1"/>
  <c r="I7908" i="1"/>
  <c r="H7908" i="1" s="1"/>
  <c r="I7909" i="1"/>
  <c r="H7909" i="1" s="1"/>
  <c r="I7910" i="1"/>
  <c r="H7910" i="1" s="1"/>
  <c r="I7911" i="1"/>
  <c r="H7911" i="1" s="1"/>
  <c r="I7912" i="1"/>
  <c r="H7912" i="1" s="1"/>
  <c r="I7913" i="1"/>
  <c r="H7913" i="1" s="1"/>
  <c r="I7914" i="1"/>
  <c r="H7914" i="1" s="1"/>
  <c r="I7915" i="1"/>
  <c r="H7915" i="1" s="1"/>
  <c r="I7916" i="1"/>
  <c r="H7916" i="1" s="1"/>
  <c r="I7917" i="1"/>
  <c r="H7917" i="1" s="1"/>
  <c r="I7918" i="1"/>
  <c r="H7918" i="1" s="1"/>
  <c r="I7919" i="1"/>
  <c r="H7919" i="1" s="1"/>
  <c r="I7920" i="1"/>
  <c r="H7920" i="1" s="1"/>
  <c r="I7921" i="1"/>
  <c r="H7921" i="1" s="1"/>
  <c r="I7922" i="1"/>
  <c r="H7922" i="1" s="1"/>
  <c r="I7923" i="1"/>
  <c r="H7923" i="1" s="1"/>
  <c r="I7924" i="1"/>
  <c r="H7924" i="1" s="1"/>
  <c r="I7925" i="1"/>
  <c r="H7925" i="1" s="1"/>
  <c r="I7926" i="1"/>
  <c r="H7926" i="1" s="1"/>
  <c r="I7927" i="1"/>
  <c r="H7927" i="1" s="1"/>
  <c r="I7928" i="1"/>
  <c r="H7928" i="1" s="1"/>
  <c r="I7929" i="1"/>
  <c r="H7929" i="1" s="1"/>
  <c r="I7930" i="1"/>
  <c r="H7930" i="1" s="1"/>
  <c r="I7931" i="1"/>
  <c r="H7931" i="1" s="1"/>
  <c r="I7932" i="1"/>
  <c r="H7932" i="1" s="1"/>
  <c r="I7933" i="1"/>
  <c r="H7933" i="1" s="1"/>
  <c r="I7934" i="1"/>
  <c r="H7934" i="1" s="1"/>
  <c r="I7935" i="1"/>
  <c r="H7935" i="1" s="1"/>
  <c r="I7936" i="1"/>
  <c r="H7936" i="1" s="1"/>
  <c r="I7937" i="1"/>
  <c r="H7937" i="1" s="1"/>
  <c r="I7938" i="1"/>
  <c r="H7938" i="1" s="1"/>
  <c r="I7939" i="1"/>
  <c r="H7939" i="1" s="1"/>
  <c r="I7940" i="1"/>
  <c r="H7940" i="1" s="1"/>
  <c r="I7941" i="1"/>
  <c r="H7941" i="1" s="1"/>
  <c r="I7942" i="1"/>
  <c r="H7942" i="1" s="1"/>
  <c r="I7943" i="1"/>
  <c r="H7943" i="1" s="1"/>
  <c r="I7944" i="1"/>
  <c r="H7944" i="1" s="1"/>
  <c r="I7945" i="1"/>
  <c r="H7945" i="1" s="1"/>
  <c r="I7946" i="1"/>
  <c r="H7946" i="1" s="1"/>
  <c r="I7947" i="1"/>
  <c r="H7947" i="1" s="1"/>
  <c r="I7948" i="1"/>
  <c r="H7948" i="1" s="1"/>
  <c r="I7949" i="1"/>
  <c r="H7949" i="1" s="1"/>
  <c r="I7950" i="1"/>
  <c r="H7950" i="1" s="1"/>
  <c r="I7951" i="1"/>
  <c r="H7951" i="1" s="1"/>
  <c r="I7952" i="1"/>
  <c r="H7952" i="1" s="1"/>
  <c r="I7953" i="1"/>
  <c r="H7953" i="1" s="1"/>
  <c r="I7954" i="1"/>
  <c r="H7954" i="1" s="1"/>
  <c r="I7955" i="1"/>
  <c r="H7955" i="1" s="1"/>
  <c r="I7956" i="1"/>
  <c r="H7956" i="1" s="1"/>
  <c r="I7957" i="1"/>
  <c r="H7957" i="1" s="1"/>
  <c r="I7958" i="1"/>
  <c r="H7958" i="1" s="1"/>
  <c r="I7959" i="1"/>
  <c r="H7959" i="1" s="1"/>
  <c r="I7960" i="1"/>
  <c r="H7960" i="1" s="1"/>
  <c r="I7961" i="1"/>
  <c r="H7961" i="1" s="1"/>
  <c r="I7962" i="1"/>
  <c r="H7962" i="1" s="1"/>
  <c r="I7963" i="1"/>
  <c r="H7963" i="1" s="1"/>
  <c r="I7964" i="1"/>
  <c r="H7964" i="1" s="1"/>
  <c r="I7965" i="1"/>
  <c r="H7965" i="1" s="1"/>
  <c r="I7966" i="1"/>
  <c r="H7966" i="1" s="1"/>
  <c r="I7967" i="1"/>
  <c r="H7967" i="1" s="1"/>
  <c r="I7968" i="1"/>
  <c r="H7968" i="1" s="1"/>
  <c r="I7969" i="1"/>
  <c r="H7969" i="1" s="1"/>
  <c r="I7970" i="1"/>
  <c r="H7970" i="1" s="1"/>
  <c r="I7971" i="1"/>
  <c r="H7971" i="1" s="1"/>
  <c r="I7972" i="1"/>
  <c r="H7972" i="1" s="1"/>
  <c r="I7973" i="1"/>
  <c r="H7973" i="1" s="1"/>
  <c r="I7974" i="1"/>
  <c r="H7974" i="1" s="1"/>
  <c r="I7975" i="1"/>
  <c r="H7975" i="1" s="1"/>
  <c r="I7976" i="1"/>
  <c r="H7976" i="1" s="1"/>
  <c r="I7977" i="1"/>
  <c r="H7977" i="1" s="1"/>
  <c r="I7978" i="1"/>
  <c r="H7978" i="1" s="1"/>
  <c r="I7979" i="1"/>
  <c r="H7979" i="1" s="1"/>
  <c r="I7980" i="1"/>
  <c r="H7980" i="1" s="1"/>
  <c r="I7981" i="1"/>
  <c r="H7981" i="1" s="1"/>
  <c r="I7982" i="1"/>
  <c r="H7982" i="1" s="1"/>
  <c r="I7983" i="1"/>
  <c r="H7983" i="1" s="1"/>
  <c r="I7984" i="1"/>
  <c r="H7984" i="1" s="1"/>
  <c r="I7985" i="1"/>
  <c r="H7985" i="1" s="1"/>
  <c r="I7986" i="1"/>
  <c r="H7986" i="1" s="1"/>
  <c r="I7987" i="1"/>
  <c r="H7987" i="1" s="1"/>
  <c r="I7988" i="1"/>
  <c r="H7988" i="1" s="1"/>
  <c r="I7989" i="1"/>
  <c r="H7989" i="1" s="1"/>
  <c r="I7990" i="1"/>
  <c r="H7990" i="1" s="1"/>
  <c r="I7991" i="1"/>
  <c r="H7991" i="1" s="1"/>
  <c r="I7992" i="1"/>
  <c r="H7992" i="1" s="1"/>
  <c r="I7993" i="1"/>
  <c r="H7993" i="1" s="1"/>
  <c r="I7994" i="1"/>
  <c r="H7994" i="1" s="1"/>
  <c r="I7995" i="1"/>
  <c r="H7995" i="1" s="1"/>
  <c r="I7996" i="1"/>
  <c r="H7996" i="1" s="1"/>
  <c r="I7997" i="1"/>
  <c r="H7997" i="1" s="1"/>
  <c r="I7998" i="1"/>
  <c r="H7998" i="1" s="1"/>
  <c r="I7999" i="1"/>
  <c r="H7999" i="1" s="1"/>
  <c r="I8000" i="1"/>
  <c r="H8000" i="1" s="1"/>
  <c r="I8001" i="1"/>
  <c r="H8001" i="1" s="1"/>
  <c r="I8002" i="1"/>
  <c r="H8002" i="1" s="1"/>
  <c r="I8003" i="1"/>
  <c r="H8003" i="1" s="1"/>
  <c r="I8004" i="1"/>
  <c r="H8004" i="1" s="1"/>
  <c r="I8005" i="1"/>
  <c r="H8005" i="1" s="1"/>
  <c r="I8006" i="1"/>
  <c r="H8006" i="1" s="1"/>
  <c r="I8007" i="1"/>
  <c r="H8007" i="1" s="1"/>
  <c r="I8008" i="1"/>
  <c r="H8008" i="1" s="1"/>
  <c r="I8009" i="1"/>
  <c r="H8009" i="1" s="1"/>
  <c r="I8010" i="1"/>
  <c r="H8010" i="1" s="1"/>
  <c r="I8011" i="1"/>
  <c r="H8011" i="1" s="1"/>
  <c r="I8012" i="1"/>
  <c r="H8012" i="1" s="1"/>
  <c r="I8013" i="1"/>
  <c r="H8013" i="1" s="1"/>
  <c r="I8014" i="1"/>
  <c r="H8014" i="1" s="1"/>
  <c r="I8015" i="1"/>
  <c r="H8015" i="1" s="1"/>
  <c r="I8016" i="1"/>
  <c r="H8016" i="1" s="1"/>
  <c r="I8017" i="1"/>
  <c r="H8017" i="1" s="1"/>
  <c r="I8018" i="1"/>
  <c r="H8018" i="1" s="1"/>
  <c r="I8019" i="1"/>
  <c r="H8019" i="1" s="1"/>
  <c r="I8020" i="1"/>
  <c r="H8020" i="1" s="1"/>
  <c r="I8021" i="1"/>
  <c r="H8021" i="1" s="1"/>
  <c r="I8022" i="1"/>
  <c r="H8022" i="1" s="1"/>
  <c r="I8023" i="1"/>
  <c r="H8023" i="1" s="1"/>
  <c r="I8024" i="1"/>
  <c r="H8024" i="1" s="1"/>
  <c r="I8025" i="1"/>
  <c r="H8025" i="1" s="1"/>
  <c r="I8026" i="1"/>
  <c r="H8026" i="1" s="1"/>
  <c r="I8027" i="1"/>
  <c r="H8027" i="1" s="1"/>
  <c r="I8028" i="1"/>
  <c r="H8028" i="1" s="1"/>
  <c r="I8029" i="1"/>
  <c r="H8029" i="1" s="1"/>
  <c r="I8030" i="1"/>
  <c r="H8030" i="1" s="1"/>
  <c r="I8031" i="1"/>
  <c r="H8031" i="1" s="1"/>
  <c r="I8032" i="1"/>
  <c r="H8032" i="1" s="1"/>
  <c r="I8033" i="1"/>
  <c r="H8033" i="1" s="1"/>
  <c r="I8034" i="1"/>
  <c r="H8034" i="1" s="1"/>
  <c r="I8035" i="1"/>
  <c r="H8035" i="1" s="1"/>
  <c r="I8036" i="1"/>
  <c r="H8036" i="1" s="1"/>
  <c r="I8037" i="1"/>
  <c r="H8037" i="1" s="1"/>
  <c r="I8038" i="1"/>
  <c r="H8038" i="1" s="1"/>
  <c r="I8039" i="1"/>
  <c r="H8039" i="1" s="1"/>
  <c r="I8040" i="1"/>
  <c r="H8040" i="1" s="1"/>
  <c r="I8041" i="1"/>
  <c r="H8041" i="1" s="1"/>
  <c r="I8042" i="1"/>
  <c r="H8042" i="1" s="1"/>
  <c r="I8043" i="1"/>
  <c r="H8043" i="1" s="1"/>
  <c r="I8044" i="1"/>
  <c r="H8044" i="1" s="1"/>
  <c r="I8045" i="1"/>
  <c r="H8045" i="1" s="1"/>
  <c r="I8046" i="1"/>
  <c r="H8046" i="1" s="1"/>
  <c r="I8047" i="1"/>
  <c r="H8047" i="1" s="1"/>
  <c r="I8048" i="1"/>
  <c r="H8048" i="1" s="1"/>
  <c r="I8049" i="1"/>
  <c r="H8049" i="1" s="1"/>
  <c r="I8050" i="1"/>
  <c r="H8050" i="1" s="1"/>
  <c r="I8051" i="1"/>
  <c r="H8051" i="1" s="1"/>
  <c r="I8052" i="1"/>
  <c r="H8052" i="1" s="1"/>
  <c r="I8053" i="1"/>
  <c r="H8053" i="1" s="1"/>
  <c r="I8054" i="1"/>
  <c r="H8054" i="1" s="1"/>
  <c r="I8055" i="1"/>
  <c r="H8055" i="1" s="1"/>
  <c r="I8056" i="1"/>
  <c r="H8056" i="1" s="1"/>
  <c r="I8057" i="1"/>
  <c r="H8057" i="1" s="1"/>
  <c r="I8058" i="1"/>
  <c r="H8058" i="1" s="1"/>
  <c r="I8059" i="1"/>
  <c r="H8059" i="1" s="1"/>
  <c r="I8060" i="1"/>
  <c r="H8060" i="1" s="1"/>
  <c r="I8061" i="1"/>
  <c r="H8061" i="1" s="1"/>
  <c r="I8062" i="1"/>
  <c r="H8062" i="1" s="1"/>
  <c r="I8063" i="1"/>
  <c r="H8063" i="1" s="1"/>
  <c r="I8064" i="1"/>
  <c r="H8064" i="1" s="1"/>
  <c r="I8065" i="1"/>
  <c r="H8065" i="1" s="1"/>
  <c r="I8066" i="1"/>
  <c r="H8066" i="1" s="1"/>
  <c r="I8067" i="1"/>
  <c r="H8067" i="1" s="1"/>
  <c r="I8068" i="1"/>
  <c r="H8068" i="1" s="1"/>
  <c r="I8069" i="1"/>
  <c r="H8069" i="1" s="1"/>
  <c r="I8070" i="1"/>
  <c r="H8070" i="1" s="1"/>
  <c r="I8071" i="1"/>
  <c r="H8071" i="1" s="1"/>
  <c r="I8072" i="1"/>
  <c r="H8072" i="1" s="1"/>
  <c r="I8073" i="1"/>
  <c r="H8073" i="1" s="1"/>
  <c r="I8074" i="1"/>
  <c r="H8074" i="1" s="1"/>
  <c r="I8075" i="1"/>
  <c r="H8075" i="1" s="1"/>
  <c r="I8076" i="1"/>
  <c r="H8076" i="1" s="1"/>
  <c r="I8077" i="1"/>
  <c r="H8077" i="1" s="1"/>
  <c r="I8078" i="1"/>
  <c r="H8078" i="1" s="1"/>
  <c r="I8079" i="1"/>
  <c r="H8079" i="1" s="1"/>
  <c r="I8080" i="1"/>
  <c r="H8080" i="1" s="1"/>
  <c r="I8081" i="1"/>
  <c r="H8081" i="1" s="1"/>
  <c r="I8082" i="1"/>
  <c r="H8082" i="1" s="1"/>
  <c r="I8083" i="1"/>
  <c r="H8083" i="1" s="1"/>
  <c r="I8084" i="1"/>
  <c r="H8084" i="1" s="1"/>
  <c r="I8085" i="1"/>
  <c r="H8085" i="1" s="1"/>
  <c r="I8086" i="1"/>
  <c r="H8086" i="1" s="1"/>
  <c r="I8087" i="1"/>
  <c r="H8087" i="1" s="1"/>
  <c r="I8088" i="1"/>
  <c r="H8088" i="1" s="1"/>
  <c r="I8089" i="1"/>
  <c r="H8089" i="1" s="1"/>
  <c r="I8090" i="1"/>
  <c r="H8090" i="1" s="1"/>
  <c r="I8091" i="1"/>
  <c r="H8091" i="1" s="1"/>
  <c r="I8092" i="1"/>
  <c r="H8092" i="1" s="1"/>
  <c r="I8093" i="1"/>
  <c r="H8093" i="1" s="1"/>
  <c r="I8094" i="1"/>
  <c r="H8094" i="1" s="1"/>
  <c r="I8095" i="1"/>
  <c r="H8095" i="1" s="1"/>
  <c r="I8096" i="1"/>
  <c r="H8096" i="1" s="1"/>
  <c r="I8097" i="1"/>
  <c r="H8097" i="1" s="1"/>
  <c r="I8098" i="1"/>
  <c r="H8098" i="1" s="1"/>
  <c r="I8099" i="1"/>
  <c r="H8099" i="1" s="1"/>
  <c r="I8100" i="1"/>
  <c r="H8100" i="1" s="1"/>
  <c r="I8101" i="1"/>
  <c r="H8101" i="1" s="1"/>
  <c r="I8102" i="1"/>
  <c r="H8102" i="1" s="1"/>
  <c r="I8103" i="1"/>
  <c r="H8103" i="1" s="1"/>
  <c r="I8104" i="1"/>
  <c r="H8104" i="1" s="1"/>
  <c r="I8105" i="1"/>
  <c r="H8105" i="1" s="1"/>
  <c r="I8106" i="1"/>
  <c r="H8106" i="1" s="1"/>
  <c r="I8107" i="1"/>
  <c r="H8107" i="1" s="1"/>
  <c r="I8108" i="1"/>
  <c r="H8108" i="1" s="1"/>
  <c r="I8109" i="1"/>
  <c r="H8109" i="1" s="1"/>
  <c r="I8110" i="1"/>
  <c r="H8110" i="1" s="1"/>
  <c r="I8111" i="1"/>
  <c r="H8111" i="1" s="1"/>
  <c r="I8112" i="1"/>
  <c r="H8112" i="1" s="1"/>
  <c r="I8113" i="1"/>
  <c r="H8113" i="1" s="1"/>
  <c r="I8114" i="1"/>
  <c r="H8114" i="1" s="1"/>
  <c r="I8115" i="1"/>
  <c r="H8115" i="1" s="1"/>
  <c r="I8116" i="1"/>
  <c r="H8116" i="1" s="1"/>
  <c r="I8117" i="1"/>
  <c r="H8117" i="1" s="1"/>
  <c r="I8118" i="1"/>
  <c r="H8118" i="1" s="1"/>
  <c r="I8119" i="1"/>
  <c r="H8119" i="1" s="1"/>
  <c r="I8120" i="1"/>
  <c r="H8120" i="1" s="1"/>
  <c r="I8121" i="1"/>
  <c r="H8121" i="1" s="1"/>
  <c r="I8122" i="1"/>
  <c r="H8122" i="1" s="1"/>
  <c r="I8123" i="1"/>
  <c r="H8123" i="1" s="1"/>
  <c r="I8124" i="1"/>
  <c r="H8124" i="1" s="1"/>
  <c r="I8125" i="1"/>
  <c r="H8125" i="1" s="1"/>
  <c r="I8126" i="1"/>
  <c r="H8126" i="1" s="1"/>
  <c r="I8127" i="1"/>
  <c r="H8127" i="1" s="1"/>
  <c r="I8128" i="1"/>
  <c r="H8128" i="1" s="1"/>
  <c r="I8129" i="1"/>
  <c r="H8129" i="1" s="1"/>
  <c r="I8130" i="1"/>
  <c r="H8130" i="1" s="1"/>
  <c r="I8131" i="1"/>
  <c r="H8131" i="1" s="1"/>
  <c r="I8132" i="1"/>
  <c r="H8132" i="1" s="1"/>
  <c r="I8133" i="1"/>
  <c r="H8133" i="1" s="1"/>
  <c r="I8134" i="1"/>
  <c r="H8134" i="1" s="1"/>
  <c r="I8135" i="1"/>
  <c r="H8135" i="1" s="1"/>
  <c r="I8136" i="1"/>
  <c r="H8136" i="1" s="1"/>
  <c r="I8137" i="1"/>
  <c r="H8137" i="1" s="1"/>
  <c r="I8138" i="1"/>
  <c r="H8138" i="1" s="1"/>
  <c r="I8139" i="1"/>
  <c r="H8139" i="1" s="1"/>
  <c r="I8140" i="1"/>
  <c r="H8140" i="1" s="1"/>
  <c r="I8141" i="1"/>
  <c r="H8141" i="1" s="1"/>
  <c r="I8142" i="1"/>
  <c r="H8142" i="1" s="1"/>
  <c r="I8143" i="1"/>
  <c r="H8143" i="1" s="1"/>
  <c r="I8144" i="1"/>
  <c r="H8144" i="1" s="1"/>
  <c r="I8145" i="1"/>
  <c r="H8145" i="1" s="1"/>
  <c r="I8146" i="1"/>
  <c r="H8146" i="1" s="1"/>
  <c r="I8147" i="1"/>
  <c r="H8147" i="1" s="1"/>
  <c r="I8148" i="1"/>
  <c r="H8148" i="1" s="1"/>
  <c r="I8149" i="1"/>
  <c r="H8149" i="1" s="1"/>
  <c r="I8150" i="1"/>
  <c r="H8150" i="1" s="1"/>
  <c r="I8151" i="1"/>
  <c r="H8151" i="1" s="1"/>
  <c r="I8152" i="1"/>
  <c r="H8152" i="1" s="1"/>
  <c r="I8153" i="1"/>
  <c r="H8153" i="1" s="1"/>
  <c r="I8154" i="1"/>
  <c r="H8154" i="1" s="1"/>
  <c r="I8155" i="1"/>
  <c r="H8155" i="1" s="1"/>
  <c r="I8156" i="1"/>
  <c r="H8156" i="1" s="1"/>
  <c r="I8157" i="1"/>
  <c r="H8157" i="1" s="1"/>
  <c r="I8158" i="1"/>
  <c r="H8158" i="1" s="1"/>
  <c r="I8159" i="1"/>
  <c r="H8159" i="1" s="1"/>
  <c r="I8160" i="1"/>
  <c r="H8160" i="1" s="1"/>
  <c r="I8161" i="1"/>
  <c r="H8161" i="1" s="1"/>
  <c r="I8162" i="1"/>
  <c r="H8162" i="1" s="1"/>
  <c r="I8163" i="1"/>
  <c r="H8163" i="1" s="1"/>
  <c r="I8164" i="1"/>
  <c r="H8164" i="1" s="1"/>
  <c r="I8165" i="1"/>
  <c r="H8165" i="1" s="1"/>
  <c r="I8166" i="1"/>
  <c r="H8166" i="1" s="1"/>
  <c r="I8167" i="1"/>
  <c r="H8167" i="1" s="1"/>
  <c r="I8168" i="1"/>
  <c r="H8168" i="1" s="1"/>
  <c r="I8169" i="1"/>
  <c r="H8169" i="1" s="1"/>
  <c r="I8170" i="1"/>
  <c r="H8170" i="1" s="1"/>
  <c r="I8171" i="1"/>
  <c r="H8171" i="1" s="1"/>
  <c r="I8172" i="1"/>
  <c r="H8172" i="1" s="1"/>
  <c r="I8173" i="1"/>
  <c r="H8173" i="1" s="1"/>
  <c r="I8174" i="1"/>
  <c r="H8174" i="1" s="1"/>
  <c r="I8175" i="1"/>
  <c r="H8175" i="1" s="1"/>
  <c r="I8176" i="1"/>
  <c r="H8176" i="1" s="1"/>
  <c r="I8177" i="1"/>
  <c r="H8177" i="1" s="1"/>
  <c r="I8178" i="1"/>
  <c r="H8178" i="1" s="1"/>
  <c r="I8179" i="1"/>
  <c r="H8179" i="1" s="1"/>
  <c r="I8180" i="1"/>
  <c r="H8180" i="1" s="1"/>
  <c r="I8181" i="1"/>
  <c r="H8181" i="1" s="1"/>
  <c r="I8182" i="1"/>
  <c r="H8182" i="1" s="1"/>
  <c r="I8183" i="1"/>
  <c r="H8183" i="1" s="1"/>
  <c r="I8184" i="1"/>
  <c r="H8184" i="1" s="1"/>
  <c r="I8185" i="1"/>
  <c r="H8185" i="1" s="1"/>
  <c r="I8186" i="1"/>
  <c r="H8186" i="1" s="1"/>
  <c r="I8187" i="1"/>
  <c r="H8187" i="1" s="1"/>
  <c r="I8188" i="1"/>
  <c r="H8188" i="1" s="1"/>
  <c r="I8189" i="1"/>
  <c r="H8189" i="1" s="1"/>
  <c r="I8190" i="1"/>
  <c r="H8190" i="1" s="1"/>
  <c r="I8191" i="1"/>
  <c r="H8191" i="1" s="1"/>
  <c r="I8192" i="1"/>
  <c r="H8192" i="1" s="1"/>
  <c r="I8193" i="1"/>
  <c r="H8193" i="1" s="1"/>
  <c r="I8194" i="1"/>
  <c r="H8194" i="1" s="1"/>
  <c r="I8195" i="1"/>
  <c r="H8195" i="1" s="1"/>
  <c r="I8196" i="1"/>
  <c r="H8196" i="1" s="1"/>
  <c r="I8197" i="1"/>
  <c r="H8197" i="1" s="1"/>
  <c r="I8198" i="1"/>
  <c r="H8198" i="1" s="1"/>
  <c r="I8199" i="1"/>
  <c r="H8199" i="1" s="1"/>
  <c r="I8200" i="1"/>
  <c r="H8200" i="1" s="1"/>
  <c r="I8201" i="1"/>
  <c r="H8201" i="1" s="1"/>
  <c r="I8202" i="1"/>
  <c r="H8202" i="1" s="1"/>
  <c r="I8203" i="1"/>
  <c r="H8203" i="1" s="1"/>
  <c r="I8204" i="1"/>
  <c r="H8204" i="1" s="1"/>
  <c r="I8205" i="1"/>
  <c r="H8205" i="1" s="1"/>
  <c r="I8206" i="1"/>
  <c r="H8206" i="1" s="1"/>
  <c r="I8207" i="1"/>
  <c r="H8207" i="1" s="1"/>
  <c r="I8208" i="1"/>
  <c r="H8208" i="1" s="1"/>
  <c r="I8209" i="1"/>
  <c r="H8209" i="1" s="1"/>
  <c r="I8210" i="1"/>
  <c r="H8210" i="1" s="1"/>
  <c r="I8211" i="1"/>
  <c r="H8211" i="1" s="1"/>
  <c r="I8212" i="1"/>
  <c r="H8212" i="1" s="1"/>
  <c r="I8213" i="1"/>
  <c r="H8213" i="1" s="1"/>
  <c r="I8214" i="1"/>
  <c r="H8214" i="1" s="1"/>
  <c r="I8215" i="1"/>
  <c r="H8215" i="1" s="1"/>
  <c r="I8216" i="1"/>
  <c r="H8216" i="1" s="1"/>
  <c r="I8217" i="1"/>
  <c r="H8217" i="1" s="1"/>
  <c r="I8218" i="1"/>
  <c r="H8218" i="1" s="1"/>
  <c r="I8219" i="1"/>
  <c r="H8219" i="1" s="1"/>
  <c r="I8220" i="1"/>
  <c r="H8220" i="1" s="1"/>
  <c r="I8221" i="1"/>
  <c r="H8221" i="1" s="1"/>
  <c r="I8222" i="1"/>
  <c r="H8222" i="1" s="1"/>
  <c r="I8223" i="1"/>
  <c r="H8223" i="1" s="1"/>
  <c r="I8224" i="1"/>
  <c r="H8224" i="1" s="1"/>
  <c r="I8225" i="1"/>
  <c r="H8225" i="1" s="1"/>
  <c r="I8226" i="1"/>
  <c r="H8226" i="1" s="1"/>
  <c r="I8227" i="1"/>
  <c r="H8227" i="1" s="1"/>
  <c r="I8228" i="1"/>
  <c r="H8228" i="1" s="1"/>
  <c r="I8229" i="1"/>
  <c r="H8229" i="1" s="1"/>
  <c r="I8230" i="1"/>
  <c r="H8230" i="1" s="1"/>
  <c r="I8231" i="1"/>
  <c r="H8231" i="1" s="1"/>
  <c r="I8232" i="1"/>
  <c r="H8232" i="1" s="1"/>
  <c r="I8233" i="1"/>
  <c r="H8233" i="1" s="1"/>
  <c r="I8234" i="1"/>
  <c r="H8234" i="1" s="1"/>
  <c r="I8235" i="1"/>
  <c r="H8235" i="1" s="1"/>
  <c r="I8236" i="1"/>
  <c r="H8236" i="1" s="1"/>
  <c r="I8237" i="1"/>
  <c r="H8237" i="1" s="1"/>
  <c r="I8238" i="1"/>
  <c r="H8238" i="1" s="1"/>
  <c r="I8239" i="1"/>
  <c r="H8239" i="1" s="1"/>
  <c r="I8240" i="1"/>
  <c r="H8240" i="1" s="1"/>
  <c r="I8241" i="1"/>
  <c r="H8241" i="1" s="1"/>
  <c r="I8242" i="1"/>
  <c r="H8242" i="1" s="1"/>
  <c r="I8243" i="1"/>
  <c r="H8243" i="1" s="1"/>
  <c r="I8244" i="1"/>
  <c r="H8244" i="1" s="1"/>
  <c r="I8245" i="1"/>
  <c r="H8245" i="1" s="1"/>
  <c r="I8246" i="1"/>
  <c r="H8246" i="1" s="1"/>
  <c r="I8247" i="1"/>
  <c r="H8247" i="1" s="1"/>
  <c r="I8248" i="1"/>
  <c r="H8248" i="1" s="1"/>
  <c r="I8249" i="1"/>
  <c r="H8249" i="1" s="1"/>
  <c r="I8250" i="1"/>
  <c r="H8250" i="1" s="1"/>
  <c r="I8251" i="1"/>
  <c r="H8251" i="1" s="1"/>
  <c r="I8252" i="1"/>
  <c r="H8252" i="1" s="1"/>
  <c r="I8253" i="1"/>
  <c r="H8253" i="1" s="1"/>
  <c r="I8254" i="1"/>
  <c r="H8254" i="1" s="1"/>
  <c r="I8255" i="1"/>
  <c r="H8255" i="1" s="1"/>
  <c r="I8256" i="1"/>
  <c r="H8256" i="1" s="1"/>
  <c r="I8257" i="1"/>
  <c r="H8257" i="1" s="1"/>
  <c r="I8258" i="1"/>
  <c r="H8258" i="1" s="1"/>
  <c r="I8259" i="1"/>
  <c r="H8259" i="1" s="1"/>
  <c r="I8260" i="1"/>
  <c r="H8260" i="1" s="1"/>
  <c r="I8261" i="1"/>
  <c r="H8261" i="1" s="1"/>
  <c r="I8262" i="1"/>
  <c r="H8262" i="1" s="1"/>
  <c r="I8263" i="1"/>
  <c r="H8263" i="1" s="1"/>
  <c r="I8264" i="1"/>
  <c r="H8264" i="1" s="1"/>
  <c r="I8265" i="1"/>
  <c r="H8265" i="1" s="1"/>
  <c r="I8266" i="1"/>
  <c r="H8266" i="1" s="1"/>
  <c r="I8267" i="1"/>
  <c r="H8267" i="1" s="1"/>
  <c r="I8268" i="1"/>
  <c r="H8268" i="1" s="1"/>
  <c r="I8269" i="1"/>
  <c r="H8269" i="1" s="1"/>
  <c r="I8270" i="1"/>
  <c r="H8270" i="1" s="1"/>
  <c r="I8271" i="1"/>
  <c r="H8271" i="1" s="1"/>
  <c r="I8272" i="1"/>
  <c r="H8272" i="1" s="1"/>
  <c r="I8273" i="1"/>
  <c r="H8273" i="1" s="1"/>
  <c r="I8274" i="1"/>
  <c r="H8274" i="1" s="1"/>
  <c r="I8275" i="1"/>
  <c r="H8275" i="1" s="1"/>
  <c r="I8276" i="1"/>
  <c r="H8276" i="1" s="1"/>
  <c r="I8277" i="1"/>
  <c r="H8277" i="1" s="1"/>
  <c r="I8278" i="1"/>
  <c r="H8278" i="1" s="1"/>
  <c r="I8279" i="1"/>
  <c r="H8279" i="1" s="1"/>
  <c r="I8280" i="1"/>
  <c r="H8280" i="1" s="1"/>
  <c r="I8281" i="1"/>
  <c r="H8281" i="1" s="1"/>
  <c r="I8282" i="1"/>
  <c r="H8282" i="1" s="1"/>
  <c r="I8283" i="1"/>
  <c r="H8283" i="1" s="1"/>
  <c r="I8284" i="1"/>
  <c r="H8284" i="1" s="1"/>
  <c r="I8285" i="1"/>
  <c r="H8285" i="1" s="1"/>
  <c r="I8286" i="1"/>
  <c r="H8286" i="1" s="1"/>
  <c r="I8287" i="1"/>
  <c r="H8287" i="1" s="1"/>
  <c r="I8288" i="1"/>
  <c r="H8288" i="1" s="1"/>
  <c r="I8289" i="1"/>
  <c r="H8289" i="1" s="1"/>
  <c r="I8290" i="1"/>
  <c r="H8290" i="1" s="1"/>
  <c r="I8291" i="1"/>
  <c r="H8291" i="1" s="1"/>
  <c r="I8292" i="1"/>
  <c r="H8292" i="1" s="1"/>
  <c r="I8293" i="1"/>
  <c r="H8293" i="1" s="1"/>
  <c r="I8294" i="1"/>
  <c r="H8294" i="1" s="1"/>
  <c r="I8295" i="1"/>
  <c r="H8295" i="1" s="1"/>
  <c r="I8296" i="1"/>
  <c r="H8296" i="1" s="1"/>
  <c r="I8297" i="1"/>
  <c r="H8297" i="1" s="1"/>
  <c r="I8298" i="1"/>
  <c r="H8298" i="1" s="1"/>
  <c r="I8299" i="1"/>
  <c r="H8299" i="1" s="1"/>
  <c r="I8300" i="1"/>
  <c r="H8300" i="1" s="1"/>
  <c r="I8301" i="1"/>
  <c r="H8301" i="1" s="1"/>
  <c r="I8302" i="1"/>
  <c r="H8302" i="1" s="1"/>
  <c r="I8303" i="1"/>
  <c r="H8303" i="1" s="1"/>
  <c r="I8304" i="1"/>
  <c r="H8304" i="1" s="1"/>
  <c r="I8305" i="1"/>
  <c r="H8305" i="1" s="1"/>
  <c r="I8306" i="1"/>
  <c r="H8306" i="1" s="1"/>
  <c r="I8307" i="1"/>
  <c r="H8307" i="1" s="1"/>
  <c r="I8308" i="1"/>
  <c r="H8308" i="1" s="1"/>
  <c r="I8309" i="1"/>
  <c r="H8309" i="1" s="1"/>
  <c r="I8310" i="1"/>
  <c r="H8310" i="1" s="1"/>
  <c r="I8311" i="1"/>
  <c r="H8311" i="1" s="1"/>
  <c r="I8312" i="1"/>
  <c r="H8312" i="1" s="1"/>
  <c r="I8313" i="1"/>
  <c r="H8313" i="1" s="1"/>
  <c r="I8314" i="1"/>
  <c r="H8314" i="1" s="1"/>
  <c r="I8315" i="1"/>
  <c r="H8315" i="1" s="1"/>
  <c r="I8316" i="1"/>
  <c r="H8316" i="1" s="1"/>
  <c r="I8317" i="1"/>
  <c r="H8317" i="1" s="1"/>
  <c r="I8318" i="1"/>
  <c r="H8318" i="1" s="1"/>
  <c r="I8319" i="1"/>
  <c r="H8319" i="1" s="1"/>
  <c r="I8320" i="1"/>
  <c r="H8320" i="1" s="1"/>
  <c r="I8321" i="1"/>
  <c r="H8321" i="1" s="1"/>
  <c r="I8322" i="1"/>
  <c r="H8322" i="1" s="1"/>
  <c r="I8323" i="1"/>
  <c r="H8323" i="1" s="1"/>
  <c r="I8324" i="1"/>
  <c r="H8324" i="1" s="1"/>
  <c r="I8325" i="1"/>
  <c r="H8325" i="1" s="1"/>
  <c r="I8326" i="1"/>
  <c r="H8326" i="1" s="1"/>
  <c r="I8327" i="1"/>
  <c r="H8327" i="1" s="1"/>
  <c r="I8328" i="1"/>
  <c r="H8328" i="1" s="1"/>
  <c r="I8329" i="1"/>
  <c r="H8329" i="1" s="1"/>
  <c r="I8330" i="1"/>
  <c r="H8330" i="1" s="1"/>
  <c r="I8331" i="1"/>
  <c r="H8331" i="1" s="1"/>
  <c r="I8332" i="1"/>
  <c r="H8332" i="1" s="1"/>
  <c r="I8333" i="1"/>
  <c r="H8333" i="1" s="1"/>
  <c r="I8334" i="1"/>
  <c r="H8334" i="1" s="1"/>
  <c r="I8335" i="1"/>
  <c r="H8335" i="1" s="1"/>
  <c r="I8336" i="1"/>
  <c r="H8336" i="1" s="1"/>
  <c r="I8337" i="1"/>
  <c r="H8337" i="1" s="1"/>
  <c r="I8338" i="1"/>
  <c r="H8338" i="1" s="1"/>
  <c r="I8339" i="1"/>
  <c r="H8339" i="1" s="1"/>
  <c r="I8340" i="1"/>
  <c r="H8340" i="1" s="1"/>
  <c r="I8341" i="1"/>
  <c r="H8341" i="1" s="1"/>
  <c r="I8342" i="1"/>
  <c r="H8342" i="1" s="1"/>
  <c r="I8343" i="1"/>
  <c r="H8343" i="1" s="1"/>
  <c r="I8344" i="1"/>
  <c r="H8344" i="1" s="1"/>
  <c r="I8345" i="1"/>
  <c r="H8345" i="1" s="1"/>
  <c r="I8346" i="1"/>
  <c r="H8346" i="1" s="1"/>
  <c r="I8347" i="1"/>
  <c r="H8347" i="1" s="1"/>
  <c r="I8348" i="1"/>
  <c r="H8348" i="1" s="1"/>
  <c r="I8349" i="1"/>
  <c r="H8349" i="1" s="1"/>
  <c r="I8350" i="1"/>
  <c r="H8350" i="1" s="1"/>
  <c r="I8351" i="1"/>
  <c r="H8351" i="1" s="1"/>
  <c r="I8352" i="1"/>
  <c r="H8352" i="1" s="1"/>
  <c r="I8353" i="1"/>
  <c r="H8353" i="1" s="1"/>
  <c r="I8354" i="1"/>
  <c r="H8354" i="1" s="1"/>
  <c r="I8355" i="1"/>
  <c r="H8355" i="1" s="1"/>
  <c r="I8356" i="1"/>
  <c r="H8356" i="1" s="1"/>
  <c r="I8357" i="1"/>
  <c r="H8357" i="1" s="1"/>
  <c r="I8358" i="1"/>
  <c r="H8358" i="1" s="1"/>
  <c r="I8359" i="1"/>
  <c r="H8359" i="1" s="1"/>
  <c r="I8360" i="1"/>
  <c r="H8360" i="1" s="1"/>
  <c r="I8361" i="1"/>
  <c r="H8361" i="1" s="1"/>
  <c r="I8362" i="1"/>
  <c r="H8362" i="1" s="1"/>
  <c r="I8363" i="1"/>
  <c r="H8363" i="1" s="1"/>
  <c r="I8364" i="1"/>
  <c r="H8364" i="1" s="1"/>
  <c r="I8365" i="1"/>
  <c r="H8365" i="1" s="1"/>
  <c r="I8366" i="1"/>
  <c r="H8366" i="1" s="1"/>
  <c r="I8367" i="1"/>
  <c r="H8367" i="1" s="1"/>
  <c r="I8368" i="1"/>
  <c r="H8368" i="1" s="1"/>
  <c r="I8369" i="1"/>
  <c r="H8369" i="1" s="1"/>
  <c r="I8370" i="1"/>
  <c r="H8370" i="1" s="1"/>
  <c r="I8371" i="1"/>
  <c r="H8371" i="1" s="1"/>
  <c r="I8372" i="1"/>
  <c r="H8372" i="1" s="1"/>
  <c r="I8373" i="1"/>
  <c r="H8373" i="1" s="1"/>
  <c r="I8374" i="1"/>
  <c r="H8374" i="1" s="1"/>
  <c r="I8375" i="1"/>
  <c r="H8375" i="1" s="1"/>
  <c r="I8376" i="1"/>
  <c r="H8376" i="1" s="1"/>
  <c r="I8377" i="1"/>
  <c r="H8377" i="1" s="1"/>
  <c r="I8378" i="1"/>
  <c r="H8378" i="1" s="1"/>
  <c r="I8379" i="1"/>
  <c r="H8379" i="1" s="1"/>
  <c r="I8380" i="1"/>
  <c r="H8380" i="1" s="1"/>
  <c r="I8381" i="1"/>
  <c r="H8381" i="1" s="1"/>
  <c r="I8382" i="1"/>
  <c r="H8382" i="1" s="1"/>
  <c r="I8383" i="1"/>
  <c r="H8383" i="1" s="1"/>
  <c r="I8384" i="1"/>
  <c r="H8384" i="1" s="1"/>
  <c r="I8385" i="1"/>
  <c r="H8385" i="1" s="1"/>
  <c r="I8386" i="1"/>
  <c r="H8386" i="1" s="1"/>
  <c r="I8387" i="1"/>
  <c r="H8387" i="1" s="1"/>
  <c r="I8388" i="1"/>
  <c r="H8388" i="1" s="1"/>
  <c r="I8389" i="1"/>
  <c r="H8389" i="1" s="1"/>
  <c r="I8390" i="1"/>
  <c r="H8390" i="1" s="1"/>
  <c r="I8391" i="1"/>
  <c r="H8391" i="1" s="1"/>
  <c r="I8392" i="1"/>
  <c r="H8392" i="1" s="1"/>
  <c r="I8393" i="1"/>
  <c r="H8393" i="1" s="1"/>
  <c r="I8394" i="1"/>
  <c r="H8394" i="1" s="1"/>
  <c r="I8395" i="1"/>
  <c r="H8395" i="1" s="1"/>
  <c r="I8396" i="1"/>
  <c r="H8396" i="1" s="1"/>
  <c r="I8397" i="1"/>
  <c r="H8397" i="1" s="1"/>
  <c r="I8398" i="1"/>
  <c r="H8398" i="1" s="1"/>
  <c r="I8399" i="1"/>
  <c r="H8399" i="1" s="1"/>
  <c r="I8400" i="1"/>
  <c r="H8400" i="1" s="1"/>
  <c r="I8401" i="1"/>
  <c r="H8401" i="1" s="1"/>
  <c r="I8402" i="1"/>
  <c r="H8402" i="1" s="1"/>
  <c r="I8403" i="1"/>
  <c r="H8403" i="1" s="1"/>
  <c r="I8404" i="1"/>
  <c r="H8404" i="1" s="1"/>
  <c r="I8405" i="1"/>
  <c r="H8405" i="1" s="1"/>
  <c r="I8406" i="1"/>
  <c r="H8406" i="1" s="1"/>
  <c r="I8407" i="1"/>
  <c r="H8407" i="1" s="1"/>
  <c r="I8408" i="1"/>
  <c r="H8408" i="1" s="1"/>
  <c r="I8409" i="1"/>
  <c r="H8409" i="1" s="1"/>
  <c r="I8410" i="1"/>
  <c r="H8410" i="1" s="1"/>
  <c r="I8411" i="1"/>
  <c r="H8411" i="1" s="1"/>
  <c r="I8412" i="1"/>
  <c r="H8412" i="1" s="1"/>
  <c r="I8413" i="1"/>
  <c r="H8413" i="1" s="1"/>
  <c r="I8414" i="1"/>
  <c r="H8414" i="1" s="1"/>
  <c r="I8415" i="1"/>
  <c r="H8415" i="1" s="1"/>
  <c r="I8416" i="1"/>
  <c r="H8416" i="1" s="1"/>
  <c r="I8417" i="1"/>
  <c r="H8417" i="1" s="1"/>
  <c r="I8418" i="1"/>
  <c r="H8418" i="1" s="1"/>
  <c r="I8419" i="1"/>
  <c r="H8419" i="1" s="1"/>
  <c r="I8420" i="1"/>
  <c r="H8420" i="1" s="1"/>
  <c r="I8421" i="1"/>
  <c r="H8421" i="1" s="1"/>
  <c r="I8422" i="1"/>
  <c r="H8422" i="1" s="1"/>
  <c r="I8423" i="1"/>
  <c r="H8423" i="1" s="1"/>
  <c r="I8424" i="1"/>
  <c r="H8424" i="1" s="1"/>
  <c r="I8425" i="1"/>
  <c r="H8425" i="1" s="1"/>
  <c r="I8426" i="1"/>
  <c r="H8426" i="1" s="1"/>
  <c r="I8427" i="1"/>
  <c r="H8427" i="1" s="1"/>
  <c r="I8428" i="1"/>
  <c r="H8428" i="1" s="1"/>
  <c r="I8429" i="1"/>
  <c r="H8429" i="1" s="1"/>
  <c r="I8430" i="1"/>
  <c r="H8430" i="1" s="1"/>
  <c r="I8431" i="1"/>
  <c r="H8431" i="1" s="1"/>
  <c r="I8432" i="1"/>
  <c r="H8432" i="1" s="1"/>
  <c r="I8433" i="1"/>
  <c r="H8433" i="1" s="1"/>
  <c r="I8434" i="1"/>
  <c r="H8434" i="1" s="1"/>
  <c r="I8435" i="1"/>
  <c r="H8435" i="1" s="1"/>
  <c r="I8436" i="1"/>
  <c r="H8436" i="1" s="1"/>
  <c r="I8437" i="1"/>
  <c r="H8437" i="1" s="1"/>
  <c r="I8438" i="1"/>
  <c r="H8438" i="1" s="1"/>
  <c r="I8439" i="1"/>
  <c r="H8439" i="1" s="1"/>
  <c r="I8440" i="1"/>
  <c r="H8440" i="1" s="1"/>
  <c r="I8441" i="1"/>
  <c r="H8441" i="1" s="1"/>
  <c r="I8442" i="1"/>
  <c r="H8442" i="1" s="1"/>
  <c r="I8443" i="1"/>
  <c r="H8443" i="1" s="1"/>
  <c r="I8444" i="1"/>
  <c r="H8444" i="1" s="1"/>
  <c r="I8445" i="1"/>
  <c r="H8445" i="1" s="1"/>
  <c r="I8446" i="1"/>
  <c r="H8446" i="1" s="1"/>
  <c r="I8447" i="1"/>
  <c r="H8447" i="1" s="1"/>
  <c r="I8448" i="1"/>
  <c r="H8448" i="1" s="1"/>
  <c r="I8449" i="1"/>
  <c r="H8449" i="1" s="1"/>
  <c r="I8450" i="1"/>
  <c r="H8450" i="1" s="1"/>
  <c r="I8451" i="1"/>
  <c r="H8451" i="1" s="1"/>
  <c r="I8452" i="1"/>
  <c r="H8452" i="1" s="1"/>
  <c r="I8453" i="1"/>
  <c r="H8453" i="1" s="1"/>
  <c r="I8454" i="1"/>
  <c r="H8454" i="1" s="1"/>
  <c r="I8455" i="1"/>
  <c r="H8455" i="1" s="1"/>
  <c r="I8456" i="1"/>
  <c r="H8456" i="1" s="1"/>
  <c r="I8457" i="1"/>
  <c r="H8457" i="1" s="1"/>
  <c r="I8458" i="1"/>
  <c r="H8458" i="1" s="1"/>
  <c r="I8459" i="1"/>
  <c r="H8459" i="1" s="1"/>
  <c r="I8460" i="1"/>
  <c r="H8460" i="1" s="1"/>
  <c r="I8461" i="1"/>
  <c r="H8461" i="1" s="1"/>
  <c r="I8462" i="1"/>
  <c r="H8462" i="1" s="1"/>
  <c r="I8463" i="1"/>
  <c r="H8463" i="1" s="1"/>
  <c r="I8464" i="1"/>
  <c r="H8464" i="1" s="1"/>
  <c r="I8465" i="1"/>
  <c r="H8465" i="1" s="1"/>
  <c r="I8466" i="1"/>
  <c r="H8466" i="1" s="1"/>
  <c r="I8467" i="1"/>
  <c r="H8467" i="1" s="1"/>
  <c r="I8468" i="1"/>
  <c r="H8468" i="1" s="1"/>
  <c r="I8469" i="1"/>
  <c r="H8469" i="1" s="1"/>
  <c r="I8470" i="1"/>
  <c r="H8470" i="1" s="1"/>
  <c r="I8471" i="1"/>
  <c r="H8471" i="1" s="1"/>
  <c r="I8472" i="1"/>
  <c r="H8472" i="1" s="1"/>
  <c r="I8473" i="1"/>
  <c r="H8473" i="1" s="1"/>
  <c r="I8474" i="1"/>
  <c r="H8474" i="1" s="1"/>
  <c r="I8475" i="1"/>
  <c r="H8475" i="1" s="1"/>
  <c r="I8476" i="1"/>
  <c r="H8476" i="1" s="1"/>
  <c r="I8477" i="1"/>
  <c r="H8477" i="1" s="1"/>
  <c r="I8478" i="1"/>
  <c r="H8478" i="1" s="1"/>
  <c r="I8479" i="1"/>
  <c r="H8479" i="1" s="1"/>
  <c r="I8480" i="1"/>
  <c r="H8480" i="1" s="1"/>
  <c r="I8481" i="1"/>
  <c r="H8481" i="1" s="1"/>
  <c r="I8482" i="1"/>
  <c r="H8482" i="1" s="1"/>
  <c r="I8483" i="1"/>
  <c r="H8483" i="1" s="1"/>
  <c r="I8484" i="1"/>
  <c r="H8484" i="1" s="1"/>
  <c r="I8485" i="1"/>
  <c r="H8485" i="1" s="1"/>
  <c r="I8486" i="1"/>
  <c r="H8486" i="1" s="1"/>
  <c r="I8487" i="1"/>
  <c r="H8487" i="1" s="1"/>
  <c r="I8488" i="1"/>
  <c r="H8488" i="1" s="1"/>
  <c r="I8489" i="1"/>
  <c r="H8489" i="1" s="1"/>
  <c r="I8490" i="1"/>
  <c r="H8490" i="1" s="1"/>
  <c r="I8491" i="1"/>
  <c r="H8491" i="1" s="1"/>
  <c r="I8492" i="1"/>
  <c r="H8492" i="1" s="1"/>
  <c r="I8493" i="1"/>
  <c r="H8493" i="1" s="1"/>
  <c r="I8494" i="1"/>
  <c r="H8494" i="1" s="1"/>
  <c r="I8495" i="1"/>
  <c r="H8495" i="1" s="1"/>
  <c r="I8496" i="1"/>
  <c r="H8496" i="1" s="1"/>
  <c r="I8497" i="1"/>
  <c r="H8497" i="1" s="1"/>
  <c r="I8498" i="1"/>
  <c r="H8498" i="1" s="1"/>
  <c r="I8499" i="1"/>
  <c r="H8499" i="1" s="1"/>
  <c r="I8500" i="1"/>
  <c r="H8500" i="1" s="1"/>
  <c r="I8501" i="1"/>
  <c r="H8501" i="1" s="1"/>
  <c r="I8502" i="1"/>
  <c r="H8502" i="1" s="1"/>
  <c r="I8503" i="1"/>
  <c r="H8503" i="1" s="1"/>
  <c r="I8504" i="1"/>
  <c r="H8504" i="1" s="1"/>
  <c r="I8505" i="1"/>
  <c r="H8505" i="1" s="1"/>
  <c r="I8506" i="1"/>
  <c r="H8506" i="1" s="1"/>
  <c r="I8507" i="1"/>
  <c r="H8507" i="1" s="1"/>
  <c r="I8508" i="1"/>
  <c r="H8508" i="1" s="1"/>
  <c r="I8509" i="1"/>
  <c r="H8509" i="1" s="1"/>
  <c r="I8510" i="1"/>
  <c r="H8510" i="1" s="1"/>
  <c r="I8511" i="1"/>
  <c r="H8511" i="1" s="1"/>
  <c r="I8512" i="1"/>
  <c r="H8512" i="1" s="1"/>
  <c r="I8513" i="1"/>
  <c r="H8513" i="1" s="1"/>
  <c r="I8514" i="1"/>
  <c r="H8514" i="1" s="1"/>
  <c r="I8515" i="1"/>
  <c r="H8515" i="1" s="1"/>
  <c r="I8516" i="1"/>
  <c r="H8516" i="1" s="1"/>
  <c r="I8517" i="1"/>
  <c r="H8517" i="1" s="1"/>
  <c r="I8518" i="1"/>
  <c r="H8518" i="1" s="1"/>
  <c r="I8519" i="1"/>
  <c r="H8519" i="1" s="1"/>
  <c r="I8520" i="1"/>
  <c r="H8520" i="1" s="1"/>
  <c r="I8521" i="1"/>
  <c r="H8521" i="1" s="1"/>
  <c r="I8522" i="1"/>
  <c r="H8522" i="1" s="1"/>
  <c r="I8523" i="1"/>
  <c r="H8523" i="1" s="1"/>
  <c r="I8524" i="1"/>
  <c r="H8524" i="1" s="1"/>
  <c r="I8525" i="1"/>
  <c r="H8525" i="1" s="1"/>
  <c r="I8526" i="1"/>
  <c r="H8526" i="1" s="1"/>
  <c r="I8527" i="1"/>
  <c r="H8527" i="1" s="1"/>
  <c r="I8528" i="1"/>
  <c r="H8528" i="1" s="1"/>
  <c r="I8529" i="1"/>
  <c r="H8529" i="1" s="1"/>
  <c r="I8530" i="1"/>
  <c r="H8530" i="1" s="1"/>
  <c r="I8531" i="1"/>
  <c r="H8531" i="1" s="1"/>
  <c r="I8532" i="1"/>
  <c r="H8532" i="1" s="1"/>
  <c r="I8533" i="1"/>
  <c r="H8533" i="1" s="1"/>
  <c r="I8534" i="1"/>
  <c r="H8534" i="1" s="1"/>
  <c r="I8535" i="1"/>
  <c r="H8535" i="1" s="1"/>
  <c r="I8536" i="1"/>
  <c r="H8536" i="1" s="1"/>
  <c r="I8537" i="1"/>
  <c r="H8537" i="1" s="1"/>
  <c r="I8538" i="1"/>
  <c r="H8538" i="1" s="1"/>
  <c r="I8539" i="1"/>
  <c r="H8539" i="1" s="1"/>
  <c r="I8540" i="1"/>
  <c r="H8540" i="1" s="1"/>
  <c r="I8541" i="1"/>
  <c r="H8541" i="1" s="1"/>
  <c r="I8542" i="1"/>
  <c r="H8542" i="1" s="1"/>
  <c r="I8543" i="1"/>
  <c r="H8543" i="1" s="1"/>
  <c r="I8544" i="1"/>
  <c r="H8544" i="1" s="1"/>
  <c r="I8545" i="1"/>
  <c r="H8545" i="1" s="1"/>
  <c r="I8546" i="1"/>
  <c r="H8546" i="1" s="1"/>
  <c r="I8547" i="1"/>
  <c r="H8547" i="1" s="1"/>
  <c r="I8548" i="1"/>
  <c r="H8548" i="1" s="1"/>
  <c r="I8549" i="1"/>
  <c r="H8549" i="1" s="1"/>
  <c r="I8550" i="1"/>
  <c r="H8550" i="1" s="1"/>
  <c r="I8551" i="1"/>
  <c r="H8551" i="1" s="1"/>
  <c r="I8552" i="1"/>
  <c r="H8552" i="1" s="1"/>
  <c r="I8553" i="1"/>
  <c r="H8553" i="1" s="1"/>
  <c r="I8554" i="1"/>
  <c r="H8554" i="1" s="1"/>
  <c r="I8555" i="1"/>
  <c r="H8555" i="1" s="1"/>
  <c r="I8556" i="1"/>
  <c r="H8556" i="1" s="1"/>
  <c r="I8557" i="1"/>
  <c r="H8557" i="1" s="1"/>
  <c r="I8558" i="1"/>
  <c r="H8558" i="1" s="1"/>
  <c r="I8559" i="1"/>
  <c r="H8559" i="1" s="1"/>
  <c r="I8560" i="1"/>
  <c r="H8560" i="1" s="1"/>
  <c r="I8561" i="1"/>
  <c r="H8561" i="1" s="1"/>
  <c r="I8562" i="1"/>
  <c r="H8562" i="1" s="1"/>
  <c r="I8563" i="1"/>
  <c r="H8563" i="1" s="1"/>
  <c r="I8564" i="1"/>
  <c r="H8564" i="1" s="1"/>
  <c r="I8565" i="1"/>
  <c r="H8565" i="1" s="1"/>
  <c r="I8566" i="1"/>
  <c r="H8566" i="1" s="1"/>
  <c r="I8567" i="1"/>
  <c r="H8567" i="1" s="1"/>
  <c r="I8568" i="1"/>
  <c r="H8568" i="1" s="1"/>
  <c r="I8569" i="1"/>
  <c r="H8569" i="1" s="1"/>
  <c r="I8570" i="1"/>
  <c r="H8570" i="1" s="1"/>
  <c r="I8571" i="1"/>
  <c r="H8571" i="1" s="1"/>
  <c r="I8572" i="1"/>
  <c r="H8572" i="1" s="1"/>
  <c r="I8573" i="1"/>
  <c r="H8573" i="1" s="1"/>
  <c r="I8574" i="1"/>
  <c r="H8574" i="1" s="1"/>
  <c r="I8575" i="1"/>
  <c r="H8575" i="1" s="1"/>
  <c r="I8576" i="1"/>
  <c r="H8576" i="1" s="1"/>
  <c r="I8577" i="1"/>
  <c r="H8577" i="1" s="1"/>
  <c r="I8578" i="1"/>
  <c r="H8578" i="1" s="1"/>
  <c r="I8579" i="1"/>
  <c r="H8579" i="1" s="1"/>
  <c r="I8580" i="1"/>
  <c r="H8580" i="1" s="1"/>
  <c r="I8581" i="1"/>
  <c r="H8581" i="1" s="1"/>
  <c r="I8582" i="1"/>
  <c r="H8582" i="1" s="1"/>
  <c r="I8583" i="1"/>
  <c r="H8583" i="1" s="1"/>
  <c r="I8584" i="1"/>
  <c r="H8584" i="1" s="1"/>
  <c r="I8585" i="1"/>
  <c r="H8585" i="1" s="1"/>
  <c r="I8586" i="1"/>
  <c r="H8586" i="1" s="1"/>
  <c r="I8587" i="1"/>
  <c r="H8587" i="1" s="1"/>
  <c r="I8588" i="1"/>
  <c r="H8588" i="1" s="1"/>
  <c r="I8589" i="1"/>
  <c r="H8589" i="1" s="1"/>
  <c r="I8590" i="1"/>
  <c r="H8590" i="1" s="1"/>
  <c r="I8591" i="1"/>
  <c r="H8591" i="1" s="1"/>
  <c r="I8592" i="1"/>
  <c r="H8592" i="1" s="1"/>
  <c r="I8593" i="1"/>
  <c r="H8593" i="1" s="1"/>
  <c r="I8594" i="1"/>
  <c r="H8594" i="1" s="1"/>
  <c r="I8595" i="1"/>
  <c r="H8595" i="1" s="1"/>
  <c r="I8596" i="1"/>
  <c r="H8596" i="1" s="1"/>
  <c r="I8597" i="1"/>
  <c r="H8597" i="1" s="1"/>
  <c r="I8598" i="1"/>
  <c r="H8598" i="1" s="1"/>
  <c r="I8599" i="1"/>
  <c r="H8599" i="1" s="1"/>
  <c r="I8600" i="1"/>
  <c r="H8600" i="1" s="1"/>
  <c r="I8601" i="1"/>
  <c r="H8601" i="1" s="1"/>
  <c r="I8602" i="1"/>
  <c r="H8602" i="1" s="1"/>
  <c r="I8603" i="1"/>
  <c r="H8603" i="1" s="1"/>
  <c r="I8604" i="1"/>
  <c r="H8604" i="1" s="1"/>
  <c r="I8605" i="1"/>
  <c r="H8605" i="1" s="1"/>
  <c r="I8606" i="1"/>
  <c r="H8606" i="1" s="1"/>
  <c r="I8607" i="1"/>
  <c r="H8607" i="1" s="1"/>
  <c r="I8608" i="1"/>
  <c r="H8608" i="1" s="1"/>
  <c r="I8609" i="1"/>
  <c r="H8609" i="1" s="1"/>
  <c r="I8610" i="1"/>
  <c r="H8610" i="1" s="1"/>
  <c r="I8611" i="1"/>
  <c r="H8611" i="1" s="1"/>
  <c r="I8612" i="1"/>
  <c r="H8612" i="1" s="1"/>
  <c r="I8613" i="1"/>
  <c r="H8613" i="1" s="1"/>
  <c r="I8614" i="1"/>
  <c r="H8614" i="1" s="1"/>
  <c r="I8615" i="1"/>
  <c r="H8615" i="1" s="1"/>
  <c r="I8616" i="1"/>
  <c r="H8616" i="1" s="1"/>
  <c r="I8617" i="1"/>
  <c r="H8617" i="1" s="1"/>
  <c r="I8618" i="1"/>
  <c r="H8618" i="1" s="1"/>
  <c r="I8619" i="1"/>
  <c r="H8619" i="1" s="1"/>
  <c r="I8620" i="1"/>
  <c r="H8620" i="1" s="1"/>
  <c r="I8621" i="1"/>
  <c r="H8621" i="1" s="1"/>
  <c r="I8622" i="1"/>
  <c r="H8622" i="1" s="1"/>
  <c r="I8623" i="1"/>
  <c r="H8623" i="1" s="1"/>
  <c r="I8624" i="1"/>
  <c r="H8624" i="1" s="1"/>
  <c r="I8625" i="1"/>
  <c r="H8625" i="1" s="1"/>
  <c r="I8626" i="1"/>
  <c r="H8626" i="1" s="1"/>
  <c r="I8627" i="1"/>
  <c r="H8627" i="1" s="1"/>
  <c r="I8628" i="1"/>
  <c r="H8628" i="1" s="1"/>
  <c r="I8629" i="1"/>
  <c r="H8629" i="1" s="1"/>
  <c r="I8630" i="1"/>
  <c r="H8630" i="1" s="1"/>
  <c r="I8631" i="1"/>
  <c r="H8631" i="1" s="1"/>
  <c r="I8632" i="1"/>
  <c r="H8632" i="1" s="1"/>
  <c r="I8633" i="1"/>
  <c r="H8633" i="1" s="1"/>
  <c r="I8634" i="1"/>
  <c r="H8634" i="1" s="1"/>
  <c r="I8635" i="1"/>
  <c r="H8635" i="1" s="1"/>
  <c r="I8636" i="1"/>
  <c r="H8636" i="1" s="1"/>
  <c r="I8637" i="1"/>
  <c r="H8637" i="1" s="1"/>
  <c r="I8638" i="1"/>
  <c r="H8638" i="1" s="1"/>
  <c r="I8639" i="1"/>
  <c r="H8639" i="1" s="1"/>
  <c r="I8640" i="1"/>
  <c r="H8640" i="1" s="1"/>
  <c r="I8641" i="1"/>
  <c r="H8641" i="1" s="1"/>
  <c r="I8642" i="1"/>
  <c r="H8642" i="1" s="1"/>
  <c r="I8643" i="1"/>
  <c r="H8643" i="1" s="1"/>
  <c r="I8644" i="1"/>
  <c r="H8644" i="1" s="1"/>
  <c r="I8645" i="1"/>
  <c r="H8645" i="1" s="1"/>
  <c r="I8646" i="1"/>
  <c r="H8646" i="1" s="1"/>
  <c r="I8647" i="1"/>
  <c r="H8647" i="1" s="1"/>
  <c r="I8648" i="1"/>
  <c r="H8648" i="1" s="1"/>
  <c r="I8649" i="1"/>
  <c r="H8649" i="1" s="1"/>
  <c r="I8650" i="1"/>
  <c r="H8650" i="1" s="1"/>
  <c r="I8651" i="1"/>
  <c r="H8651" i="1" s="1"/>
  <c r="I8652" i="1"/>
  <c r="H8652" i="1" s="1"/>
  <c r="I8653" i="1"/>
  <c r="H8653" i="1" s="1"/>
  <c r="I8654" i="1"/>
  <c r="H8654" i="1" s="1"/>
  <c r="I8655" i="1"/>
  <c r="H8655" i="1" s="1"/>
  <c r="I8656" i="1"/>
  <c r="H8656" i="1" s="1"/>
  <c r="I8657" i="1"/>
  <c r="H8657" i="1" s="1"/>
  <c r="I8658" i="1"/>
  <c r="H8658" i="1" s="1"/>
  <c r="I8659" i="1"/>
  <c r="H8659" i="1" s="1"/>
  <c r="I8660" i="1"/>
  <c r="H8660" i="1" s="1"/>
  <c r="I8661" i="1"/>
  <c r="H8661" i="1" s="1"/>
  <c r="I8662" i="1"/>
  <c r="H8662" i="1" s="1"/>
  <c r="I8663" i="1"/>
  <c r="H8663" i="1" s="1"/>
  <c r="I8664" i="1"/>
  <c r="H8664" i="1" s="1"/>
  <c r="I8665" i="1"/>
  <c r="H8665" i="1" s="1"/>
  <c r="I8666" i="1"/>
  <c r="H8666" i="1" s="1"/>
  <c r="I8667" i="1"/>
  <c r="H8667" i="1" s="1"/>
  <c r="I8668" i="1"/>
  <c r="H8668" i="1" s="1"/>
  <c r="I8669" i="1"/>
  <c r="H8669" i="1" s="1"/>
  <c r="I8670" i="1"/>
  <c r="H8670" i="1" s="1"/>
  <c r="I8671" i="1"/>
  <c r="H8671" i="1" s="1"/>
  <c r="I8672" i="1"/>
  <c r="H8672" i="1" s="1"/>
  <c r="I8673" i="1"/>
  <c r="H8673" i="1" s="1"/>
  <c r="I8674" i="1"/>
  <c r="H8674" i="1" s="1"/>
  <c r="I8675" i="1"/>
  <c r="H8675" i="1" s="1"/>
  <c r="I8676" i="1"/>
  <c r="H8676" i="1" s="1"/>
  <c r="I8677" i="1"/>
  <c r="H8677" i="1" s="1"/>
  <c r="I8678" i="1"/>
  <c r="H8678" i="1" s="1"/>
  <c r="I8679" i="1"/>
  <c r="H8679" i="1" s="1"/>
  <c r="I8680" i="1"/>
  <c r="H8680" i="1" s="1"/>
  <c r="I8681" i="1"/>
  <c r="H8681" i="1" s="1"/>
  <c r="I8682" i="1"/>
  <c r="H8682" i="1" s="1"/>
  <c r="I8683" i="1"/>
  <c r="H8683" i="1" s="1"/>
  <c r="I8684" i="1"/>
  <c r="H8684" i="1" s="1"/>
  <c r="I8685" i="1"/>
  <c r="H8685" i="1" s="1"/>
  <c r="I8686" i="1"/>
  <c r="H8686" i="1" s="1"/>
  <c r="I8687" i="1"/>
  <c r="H8687" i="1" s="1"/>
  <c r="I8688" i="1"/>
  <c r="H8688" i="1" s="1"/>
  <c r="I8689" i="1"/>
  <c r="H8689" i="1" s="1"/>
  <c r="I8690" i="1"/>
  <c r="H8690" i="1" s="1"/>
  <c r="I8691" i="1"/>
  <c r="H8691" i="1" s="1"/>
  <c r="I8692" i="1"/>
  <c r="H8692" i="1" s="1"/>
  <c r="I8693" i="1"/>
  <c r="H8693" i="1" s="1"/>
  <c r="I8694" i="1"/>
  <c r="H8694" i="1" s="1"/>
  <c r="I8695" i="1"/>
  <c r="H8695" i="1" s="1"/>
  <c r="I8696" i="1"/>
  <c r="H8696" i="1" s="1"/>
  <c r="I8697" i="1"/>
  <c r="H8697" i="1" s="1"/>
  <c r="I8698" i="1"/>
  <c r="H8698" i="1" s="1"/>
  <c r="I8699" i="1"/>
  <c r="H8699" i="1" s="1"/>
  <c r="I8700" i="1"/>
  <c r="H8700" i="1" s="1"/>
  <c r="I8701" i="1"/>
  <c r="H8701" i="1" s="1"/>
  <c r="I8702" i="1"/>
  <c r="H8702" i="1" s="1"/>
  <c r="I8703" i="1"/>
  <c r="H8703" i="1" s="1"/>
  <c r="I8704" i="1"/>
  <c r="H8704" i="1" s="1"/>
  <c r="I8705" i="1"/>
  <c r="H8705" i="1" s="1"/>
  <c r="I8706" i="1"/>
  <c r="H8706" i="1" s="1"/>
  <c r="I8707" i="1"/>
  <c r="H8707" i="1" s="1"/>
  <c r="I8708" i="1"/>
  <c r="H8708" i="1" s="1"/>
  <c r="I8709" i="1"/>
  <c r="H8709" i="1" s="1"/>
  <c r="I8710" i="1"/>
  <c r="H8710" i="1" s="1"/>
  <c r="I8711" i="1"/>
  <c r="H8711" i="1" s="1"/>
  <c r="I8712" i="1"/>
  <c r="H8712" i="1" s="1"/>
  <c r="I8713" i="1"/>
  <c r="H8713" i="1" s="1"/>
  <c r="I8714" i="1"/>
  <c r="H8714" i="1" s="1"/>
  <c r="I8715" i="1"/>
  <c r="H8715" i="1" s="1"/>
  <c r="I8716" i="1"/>
  <c r="H8716" i="1" s="1"/>
  <c r="I8717" i="1"/>
  <c r="H8717" i="1" s="1"/>
  <c r="I8718" i="1"/>
  <c r="H8718" i="1" s="1"/>
  <c r="I8719" i="1"/>
  <c r="H8719" i="1" s="1"/>
  <c r="I8720" i="1"/>
  <c r="H8720" i="1" s="1"/>
  <c r="I8721" i="1"/>
  <c r="H8721" i="1" s="1"/>
  <c r="I8722" i="1"/>
  <c r="H8722" i="1" s="1"/>
  <c r="I8723" i="1"/>
  <c r="H8723" i="1" s="1"/>
  <c r="I8724" i="1"/>
  <c r="H8724" i="1" s="1"/>
  <c r="I8725" i="1"/>
  <c r="H8725" i="1" s="1"/>
  <c r="I8726" i="1"/>
  <c r="H8726" i="1" s="1"/>
  <c r="I8727" i="1"/>
  <c r="H8727" i="1" s="1"/>
  <c r="I8728" i="1"/>
  <c r="H8728" i="1" s="1"/>
  <c r="I8729" i="1"/>
  <c r="H8729" i="1" s="1"/>
  <c r="I8730" i="1"/>
  <c r="H8730" i="1" s="1"/>
  <c r="I8731" i="1"/>
  <c r="H8731" i="1" s="1"/>
  <c r="I8732" i="1"/>
  <c r="H8732" i="1" s="1"/>
  <c r="I8733" i="1"/>
  <c r="H8733" i="1" s="1"/>
  <c r="I8734" i="1"/>
  <c r="H8734" i="1" s="1"/>
  <c r="I8735" i="1"/>
  <c r="H8735" i="1" s="1"/>
  <c r="I8736" i="1"/>
  <c r="H8736" i="1" s="1"/>
  <c r="I8737" i="1"/>
  <c r="H8737" i="1" s="1"/>
  <c r="I2" i="1"/>
  <c r="H2" i="1" s="1"/>
  <c r="B29" i="6"/>
  <c r="B30" i="6"/>
  <c r="C30" i="6" s="1"/>
  <c r="B31" i="6"/>
  <c r="C31" i="6" s="1"/>
  <c r="B32" i="6"/>
  <c r="C32" i="6" s="1"/>
  <c r="B33" i="6"/>
  <c r="B34" i="6"/>
  <c r="C34" i="6" s="1"/>
  <c r="B35" i="6"/>
  <c r="C35" i="6" s="1"/>
  <c r="B36" i="6"/>
  <c r="C36" i="6" s="1"/>
  <c r="B37" i="6"/>
  <c r="B38" i="6"/>
  <c r="C38" i="6" s="1"/>
  <c r="B39" i="6"/>
  <c r="C39" i="6" s="1"/>
  <c r="B40" i="6"/>
  <c r="C40" i="6" s="1"/>
  <c r="B41" i="6"/>
  <c r="B42" i="6"/>
  <c r="C42" i="6" s="1"/>
  <c r="B43" i="6"/>
  <c r="C43" i="6" s="1"/>
  <c r="B44" i="6"/>
  <c r="C44" i="6" s="1"/>
  <c r="B45" i="6"/>
  <c r="B46" i="6"/>
  <c r="C46" i="6" s="1"/>
  <c r="B47" i="6"/>
  <c r="C47" i="6" s="1"/>
  <c r="B48" i="6"/>
  <c r="C48" i="6" s="1"/>
  <c r="B49" i="6"/>
  <c r="B50" i="6"/>
  <c r="C50" i="6" s="1"/>
  <c r="B51" i="6"/>
  <c r="C51" i="6" s="1"/>
  <c r="B28" i="6"/>
  <c r="C28" i="6" s="1"/>
  <c r="B15" i="4" s="1"/>
  <c r="B25" i="6"/>
  <c r="B24" i="6"/>
  <c r="C24" i="6" s="1"/>
  <c r="H24" i="6" s="1"/>
  <c r="B23" i="6"/>
  <c r="C23" i="6" s="1"/>
  <c r="H23" i="6" s="1"/>
  <c r="B22" i="6"/>
  <c r="C22" i="6" s="1"/>
  <c r="H22" i="6" s="1"/>
  <c r="B21" i="6"/>
  <c r="B3" i="6"/>
  <c r="C3" i="6" s="1"/>
  <c r="H3" i="6" s="1"/>
  <c r="B4" i="6"/>
  <c r="C4" i="6" s="1"/>
  <c r="H4" i="6" s="1"/>
  <c r="B5" i="6"/>
  <c r="C5" i="6" s="1"/>
  <c r="H5" i="6" s="1"/>
  <c r="B6" i="6"/>
  <c r="B7" i="6"/>
  <c r="C7" i="6" s="1"/>
  <c r="H7" i="6" s="1"/>
  <c r="B2" i="6"/>
  <c r="B34" i="5"/>
  <c r="C34" i="5" s="1"/>
  <c r="B35" i="5"/>
  <c r="C35" i="5" s="1"/>
  <c r="B36" i="5"/>
  <c r="B37" i="5"/>
  <c r="C37" i="5" s="1"/>
  <c r="B38" i="5"/>
  <c r="C38" i="5" s="1"/>
  <c r="B39" i="5"/>
  <c r="C39" i="5" s="1"/>
  <c r="B40" i="5"/>
  <c r="B41" i="5"/>
  <c r="C41" i="5" s="1"/>
  <c r="B42" i="5"/>
  <c r="C42" i="5" s="1"/>
  <c r="B43" i="5"/>
  <c r="C43" i="5" s="1"/>
  <c r="B44" i="5"/>
  <c r="B45" i="5"/>
  <c r="C45" i="5" s="1"/>
  <c r="B46" i="5"/>
  <c r="C46" i="5" s="1"/>
  <c r="B51" i="5"/>
  <c r="C51" i="5" s="1"/>
  <c r="B50" i="5"/>
  <c r="C50" i="5" s="1"/>
  <c r="B49" i="5"/>
  <c r="C49" i="5" s="1"/>
  <c r="B48" i="5"/>
  <c r="C48" i="5" s="1"/>
  <c r="B47" i="5"/>
  <c r="C47" i="5" s="1"/>
  <c r="B33" i="5"/>
  <c r="B32" i="5"/>
  <c r="B31" i="5"/>
  <c r="C31" i="5" s="1"/>
  <c r="B30" i="5"/>
  <c r="C30" i="5" s="1"/>
  <c r="B29" i="5"/>
  <c r="B28" i="5"/>
  <c r="B25" i="5"/>
  <c r="C25" i="5" s="1"/>
  <c r="H25" i="5" s="1"/>
  <c r="B24" i="5"/>
  <c r="C24" i="5" s="1"/>
  <c r="H24" i="5" s="1"/>
  <c r="B23" i="5"/>
  <c r="C23" i="5" s="1"/>
  <c r="H23" i="5" s="1"/>
  <c r="B22" i="5"/>
  <c r="B21" i="5"/>
  <c r="C21" i="5" s="1"/>
  <c r="H21" i="5" s="1"/>
  <c r="B3" i="5"/>
  <c r="C3" i="5" s="1"/>
  <c r="H3" i="5" s="1"/>
  <c r="B4" i="5"/>
  <c r="C4" i="5" s="1"/>
  <c r="H4" i="5" s="1"/>
  <c r="B5" i="5"/>
  <c r="C5" i="5" s="1"/>
  <c r="H5" i="5" s="1"/>
  <c r="B6" i="5"/>
  <c r="C6" i="5" s="1"/>
  <c r="H6" i="5" s="1"/>
  <c r="B7" i="5"/>
  <c r="C7" i="5" s="1"/>
  <c r="H7" i="5" s="1"/>
  <c r="B2" i="5"/>
  <c r="O6710" i="1" l="1"/>
  <c r="O6698" i="1"/>
  <c r="O6686" i="1"/>
  <c r="O6674" i="1"/>
  <c r="O6662" i="1"/>
  <c r="O6650" i="1"/>
  <c r="O6638" i="1"/>
  <c r="O6626" i="1"/>
  <c r="O6614" i="1"/>
  <c r="O6602" i="1"/>
  <c r="O6590" i="1"/>
  <c r="O6578" i="1"/>
  <c r="O6566" i="1"/>
  <c r="O6554" i="1"/>
  <c r="O2966" i="1"/>
  <c r="O2954" i="1"/>
  <c r="O2942" i="1"/>
  <c r="O2930" i="1"/>
  <c r="O2918" i="1"/>
  <c r="O2906" i="1"/>
  <c r="O2894" i="1"/>
  <c r="O2882" i="1"/>
  <c r="O686" i="1"/>
  <c r="O674" i="1"/>
  <c r="O662" i="1"/>
  <c r="O650" i="1"/>
  <c r="O638" i="1"/>
  <c r="O626" i="1"/>
  <c r="O614" i="1"/>
  <c r="O602" i="1"/>
  <c r="O590" i="1"/>
  <c r="O578" i="1"/>
  <c r="O566" i="1"/>
  <c r="O554" i="1"/>
  <c r="O542" i="1"/>
  <c r="O530" i="1"/>
  <c r="O518" i="1"/>
  <c r="O506" i="1"/>
  <c r="O494" i="1"/>
  <c r="O482" i="1"/>
  <c r="O470" i="1"/>
  <c r="O458" i="1"/>
  <c r="O446" i="1"/>
  <c r="O434" i="1"/>
  <c r="O422" i="1"/>
  <c r="O410" i="1"/>
  <c r="O398" i="1"/>
  <c r="O386" i="1"/>
  <c r="O374" i="1"/>
  <c r="O362" i="1"/>
  <c r="O8750" i="1"/>
  <c r="O8738" i="1"/>
  <c r="O8726" i="1"/>
  <c r="O8714" i="1"/>
  <c r="O8582" i="1"/>
  <c r="O8570" i="1"/>
  <c r="O8558" i="1"/>
  <c r="O8546" i="1"/>
  <c r="O8414" i="1"/>
  <c r="O8402" i="1"/>
  <c r="O8390" i="1"/>
  <c r="O8378" i="1"/>
  <c r="O8246" i="1"/>
  <c r="O8234" i="1"/>
  <c r="O8222" i="1"/>
  <c r="O8210" i="1"/>
  <c r="O8078" i="1"/>
  <c r="O8066" i="1"/>
  <c r="O8054" i="1"/>
  <c r="O8042" i="1"/>
  <c r="O7910" i="1"/>
  <c r="O7898" i="1"/>
  <c r="O7886" i="1"/>
  <c r="O7874" i="1"/>
  <c r="O7742" i="1"/>
  <c r="O7730" i="1"/>
  <c r="O7718" i="1"/>
  <c r="O7706" i="1"/>
  <c r="O7574" i="1"/>
  <c r="O7562" i="1"/>
  <c r="O7550" i="1"/>
  <c r="O7538" i="1"/>
  <c r="O7406" i="1"/>
  <c r="O7394" i="1"/>
  <c r="O7382" i="1"/>
  <c r="O7370" i="1"/>
  <c r="O7238" i="1"/>
  <c r="O7226" i="1"/>
  <c r="O7214" i="1"/>
  <c r="O7202" i="1"/>
  <c r="O7070" i="1"/>
  <c r="O7058" i="1"/>
  <c r="O7046" i="1"/>
  <c r="O7034" i="1"/>
  <c r="O6902" i="1"/>
  <c r="O6890" i="1"/>
  <c r="O6878" i="1"/>
  <c r="O6866" i="1"/>
  <c r="O6734" i="1"/>
  <c r="O6722" i="1"/>
  <c r="O6542" i="1"/>
  <c r="O6530" i="1"/>
  <c r="O6398" i="1"/>
  <c r="O6386" i="1"/>
  <c r="O6374" i="1"/>
  <c r="O6362" i="1"/>
  <c r="O6230" i="1"/>
  <c r="O6218" i="1"/>
  <c r="O6206" i="1"/>
  <c r="O6194" i="1"/>
  <c r="O6062" i="1"/>
  <c r="O6050" i="1"/>
  <c r="O6038" i="1"/>
  <c r="O6026" i="1"/>
  <c r="O5894" i="1"/>
  <c r="O5882" i="1"/>
  <c r="O5870" i="1"/>
  <c r="O5858" i="1"/>
  <c r="O5726" i="1"/>
  <c r="O5714" i="1"/>
  <c r="O5702" i="1"/>
  <c r="O5690" i="1"/>
  <c r="O5558" i="1"/>
  <c r="O5546" i="1"/>
  <c r="O5534" i="1"/>
  <c r="O6721" i="1"/>
  <c r="O6709" i="1"/>
  <c r="O6697" i="1"/>
  <c r="O6685" i="1"/>
  <c r="O6673" i="1"/>
  <c r="O6661" i="1"/>
  <c r="O6649" i="1"/>
  <c r="O6637" i="1"/>
  <c r="O6625" i="1"/>
  <c r="O6613" i="1"/>
  <c r="O6601" i="1"/>
  <c r="O6589" i="1"/>
  <c r="O6577" i="1"/>
  <c r="O6565" i="1"/>
  <c r="O2977" i="1"/>
  <c r="O2965" i="1"/>
  <c r="O2953" i="1"/>
  <c r="O2941" i="1"/>
  <c r="O2929" i="1"/>
  <c r="O2917" i="1"/>
  <c r="O2905" i="1"/>
  <c r="O2893" i="1"/>
  <c r="O697" i="1"/>
  <c r="O685" i="1"/>
  <c r="O673" i="1"/>
  <c r="O661" i="1"/>
  <c r="O649" i="1"/>
  <c r="O637" i="1"/>
  <c r="O625" i="1"/>
  <c r="O613" i="1"/>
  <c r="O601" i="1"/>
  <c r="O589" i="1"/>
  <c r="O577" i="1"/>
  <c r="O565" i="1"/>
  <c r="O553" i="1"/>
  <c r="O541" i="1"/>
  <c r="O529" i="1"/>
  <c r="O517" i="1"/>
  <c r="O505" i="1"/>
  <c r="O493" i="1"/>
  <c r="O481" i="1"/>
  <c r="O469" i="1"/>
  <c r="O457" i="1"/>
  <c r="O445" i="1"/>
  <c r="O433" i="1"/>
  <c r="O421" i="1"/>
  <c r="O409" i="1"/>
  <c r="O397" i="1"/>
  <c r="O385" i="1"/>
  <c r="O373" i="1"/>
  <c r="O8761" i="1"/>
  <c r="O8749" i="1"/>
  <c r="O8737" i="1"/>
  <c r="O8725" i="1"/>
  <c r="O8593" i="1"/>
  <c r="O8581" i="1"/>
  <c r="O8569" i="1"/>
  <c r="O8557" i="1"/>
  <c r="O8425" i="1"/>
  <c r="O8413" i="1"/>
  <c r="O8401" i="1"/>
  <c r="O8389" i="1"/>
  <c r="O8257" i="1"/>
  <c r="O8245" i="1"/>
  <c r="O8233" i="1"/>
  <c r="O8221" i="1"/>
  <c r="O8089" i="1"/>
  <c r="O8077" i="1"/>
  <c r="O8065" i="1"/>
  <c r="O8053" i="1"/>
  <c r="O7921" i="1"/>
  <c r="O7909" i="1"/>
  <c r="O7897" i="1"/>
  <c r="O7885" i="1"/>
  <c r="O7753" i="1"/>
  <c r="O7741" i="1"/>
  <c r="O7729" i="1"/>
  <c r="O7717" i="1"/>
  <c r="O7585" i="1"/>
  <c r="O7573" i="1"/>
  <c r="O7561" i="1"/>
  <c r="O7549" i="1"/>
  <c r="O7417" i="1"/>
  <c r="O7405" i="1"/>
  <c r="O7393" i="1"/>
  <c r="O7381" i="1"/>
  <c r="O7249" i="1"/>
  <c r="O7237" i="1"/>
  <c r="O7225" i="1"/>
  <c r="O7213" i="1"/>
  <c r="O7081" i="1"/>
  <c r="O7069" i="1"/>
  <c r="O7057" i="1"/>
  <c r="O7045" i="1"/>
  <c r="O6913" i="1"/>
  <c r="O6901" i="1"/>
  <c r="O6889" i="1"/>
  <c r="O6877" i="1"/>
  <c r="O6745" i="1"/>
  <c r="O6733" i="1"/>
  <c r="O6553" i="1"/>
  <c r="O6541" i="1"/>
  <c r="O6409" i="1"/>
  <c r="O6397" i="1"/>
  <c r="O6385" i="1"/>
  <c r="O6373" i="1"/>
  <c r="O6241" i="1"/>
  <c r="O6229" i="1"/>
  <c r="O6217" i="1"/>
  <c r="O6205" i="1"/>
  <c r="O6073" i="1"/>
  <c r="O6061" i="1"/>
  <c r="O6049" i="1"/>
  <c r="O6037" i="1"/>
  <c r="O5905" i="1"/>
  <c r="O5893" i="1"/>
  <c r="O5881" i="1"/>
  <c r="O5869" i="1"/>
  <c r="O5737" i="1"/>
  <c r="O5725" i="1"/>
  <c r="O5713" i="1"/>
  <c r="O5701" i="1"/>
  <c r="O5569" i="1"/>
  <c r="O5557" i="1"/>
  <c r="O5545" i="1"/>
  <c r="O5533" i="1"/>
  <c r="O5401" i="1"/>
  <c r="O5389" i="1"/>
  <c r="O5377" i="1"/>
  <c r="O5365" i="1"/>
  <c r="O5233" i="1"/>
  <c r="O5221" i="1"/>
  <c r="O5209" i="1"/>
  <c r="O5197" i="1"/>
  <c r="O5065" i="1"/>
  <c r="O5053" i="1"/>
  <c r="O5041" i="1"/>
  <c r="O5029" i="1"/>
  <c r="O4897" i="1"/>
  <c r="O4885" i="1"/>
  <c r="O4873" i="1"/>
  <c r="O4861" i="1"/>
  <c r="O4729" i="1"/>
  <c r="O4717" i="1"/>
  <c r="O4705" i="1"/>
  <c r="O4693" i="1"/>
  <c r="O4561" i="1"/>
  <c r="O4549" i="1"/>
  <c r="O4537" i="1"/>
  <c r="O4525" i="1"/>
  <c r="O4393" i="1"/>
  <c r="O4381" i="1"/>
  <c r="O4369" i="1"/>
  <c r="O4357" i="1"/>
  <c r="O4225" i="1"/>
  <c r="O4213" i="1"/>
  <c r="O4201" i="1"/>
  <c r="O4189" i="1"/>
  <c r="O4057" i="1"/>
  <c r="O4045" i="1"/>
  <c r="O4033" i="1"/>
  <c r="O4021" i="1"/>
  <c r="O3889" i="1"/>
  <c r="O3877" i="1"/>
  <c r="O3865" i="1"/>
  <c r="O3853" i="1"/>
  <c r="O3721" i="1"/>
  <c r="O3709" i="1"/>
  <c r="O3697" i="1"/>
  <c r="O6720" i="1"/>
  <c r="O6708" i="1"/>
  <c r="O6696" i="1"/>
  <c r="O6684" i="1"/>
  <c r="O6672" i="1"/>
  <c r="O6660" i="1"/>
  <c r="O6648" i="1"/>
  <c r="O6636" i="1"/>
  <c r="O6624" i="1"/>
  <c r="O6612" i="1"/>
  <c r="O6600" i="1"/>
  <c r="O6588" i="1"/>
  <c r="O6576" i="1"/>
  <c r="O6564" i="1"/>
  <c r="O2976" i="1"/>
  <c r="O2964" i="1"/>
  <c r="O2952" i="1"/>
  <c r="O2940" i="1"/>
  <c r="O2928" i="1"/>
  <c r="O2916" i="1"/>
  <c r="O2904" i="1"/>
  <c r="O2892" i="1"/>
  <c r="O696" i="1"/>
  <c r="O684" i="1"/>
  <c r="O672" i="1"/>
  <c r="O660" i="1"/>
  <c r="O648" i="1"/>
  <c r="O636" i="1"/>
  <c r="O624" i="1"/>
  <c r="O612" i="1"/>
  <c r="O600" i="1"/>
  <c r="O588" i="1"/>
  <c r="O576" i="1"/>
  <c r="O564" i="1"/>
  <c r="O552" i="1"/>
  <c r="O540" i="1"/>
  <c r="O528" i="1"/>
  <c r="O516" i="1"/>
  <c r="O504" i="1"/>
  <c r="O492" i="1"/>
  <c r="O480" i="1"/>
  <c r="O468" i="1"/>
  <c r="O456" i="1"/>
  <c r="O444" i="1"/>
  <c r="O432" i="1"/>
  <c r="O420" i="1"/>
  <c r="O408" i="1"/>
  <c r="O396" i="1"/>
  <c r="O384" i="1"/>
  <c r="O372" i="1"/>
  <c r="O8760" i="1"/>
  <c r="O8748" i="1"/>
  <c r="O8736" i="1"/>
  <c r="O8724" i="1"/>
  <c r="O8592" i="1"/>
  <c r="O8580" i="1"/>
  <c r="O8568" i="1"/>
  <c r="O8556" i="1"/>
  <c r="O8424" i="1"/>
  <c r="O8412" i="1"/>
  <c r="O8400" i="1"/>
  <c r="O8388" i="1"/>
  <c r="O8256" i="1"/>
  <c r="O8244" i="1"/>
  <c r="O8232" i="1"/>
  <c r="O8220" i="1"/>
  <c r="O8088" i="1"/>
  <c r="O8076" i="1"/>
  <c r="O8064" i="1"/>
  <c r="O8052" i="1"/>
  <c r="O7920" i="1"/>
  <c r="O7908" i="1"/>
  <c r="O7896" i="1"/>
  <c r="O7884" i="1"/>
  <c r="O7752" i="1"/>
  <c r="O7740" i="1"/>
  <c r="O7728" i="1"/>
  <c r="O7716" i="1"/>
  <c r="O7584" i="1"/>
  <c r="O7572" i="1"/>
  <c r="O6719" i="1"/>
  <c r="O6707" i="1"/>
  <c r="O6695" i="1"/>
  <c r="O6683" i="1"/>
  <c r="O6671" i="1"/>
  <c r="O6659" i="1"/>
  <c r="O6647" i="1"/>
  <c r="O6635" i="1"/>
  <c r="O6623" i="1"/>
  <c r="O6611" i="1"/>
  <c r="O6599" i="1"/>
  <c r="O6587" i="1"/>
  <c r="O6575" i="1"/>
  <c r="O6563" i="1"/>
  <c r="O2975" i="1"/>
  <c r="O2963" i="1"/>
  <c r="O2951" i="1"/>
  <c r="O2939" i="1"/>
  <c r="O2927" i="1"/>
  <c r="O2915" i="1"/>
  <c r="O6718" i="1"/>
  <c r="O6706" i="1"/>
  <c r="O6694" i="1"/>
  <c r="O6682" i="1"/>
  <c r="O6670" i="1"/>
  <c r="O6658" i="1"/>
  <c r="O6646" i="1"/>
  <c r="O6634" i="1"/>
  <c r="O6622" i="1"/>
  <c r="O6610" i="1"/>
  <c r="O6598" i="1"/>
  <c r="O6586" i="1"/>
  <c r="O6574" i="1"/>
  <c r="O6562" i="1"/>
  <c r="O2974" i="1"/>
  <c r="O2962" i="1"/>
  <c r="O2950" i="1"/>
  <c r="O2938" i="1"/>
  <c r="O2926" i="1"/>
  <c r="O6717" i="1"/>
  <c r="O6705" i="1"/>
  <c r="O6693" i="1"/>
  <c r="O6681" i="1"/>
  <c r="O6669" i="1"/>
  <c r="O6657" i="1"/>
  <c r="O6645" i="1"/>
  <c r="O6633" i="1"/>
  <c r="O6621" i="1"/>
  <c r="O6609" i="1"/>
  <c r="O6597" i="1"/>
  <c r="O6585" i="1"/>
  <c r="O6573" i="1"/>
  <c r="O6561" i="1"/>
  <c r="O2973" i="1"/>
  <c r="O2961" i="1"/>
  <c r="O2949" i="1"/>
  <c r="O2937" i="1"/>
  <c r="O2925" i="1"/>
  <c r="O2913" i="1"/>
  <c r="O2901" i="1"/>
  <c r="O2889" i="1"/>
  <c r="O693" i="1"/>
  <c r="O681" i="1"/>
  <c r="O669" i="1"/>
  <c r="O657" i="1"/>
  <c r="O645" i="1"/>
  <c r="O633" i="1"/>
  <c r="O621" i="1"/>
  <c r="O609" i="1"/>
  <c r="O597" i="1"/>
  <c r="O585" i="1"/>
  <c r="O573" i="1"/>
  <c r="O561" i="1"/>
  <c r="O549" i="1"/>
  <c r="O537" i="1"/>
  <c r="O525" i="1"/>
  <c r="O513" i="1"/>
  <c r="O501" i="1"/>
  <c r="O489" i="1"/>
  <c r="O477" i="1"/>
  <c r="O465" i="1"/>
  <c r="O453" i="1"/>
  <c r="O441" i="1"/>
  <c r="O429" i="1"/>
  <c r="O417" i="1"/>
  <c r="O405" i="1"/>
  <c r="O393" i="1"/>
  <c r="O381" i="1"/>
  <c r="O369" i="1"/>
  <c r="O8757" i="1"/>
  <c r="O8745" i="1"/>
  <c r="O8733" i="1"/>
  <c r="O8721" i="1"/>
  <c r="O8589" i="1"/>
  <c r="O8577" i="1"/>
  <c r="O8565" i="1"/>
  <c r="O8553" i="1"/>
  <c r="O8421" i="1"/>
  <c r="O8409" i="1"/>
  <c r="O8397" i="1"/>
  <c r="O8385" i="1"/>
  <c r="O8253" i="1"/>
  <c r="O8241" i="1"/>
  <c r="O8229" i="1"/>
  <c r="O8217" i="1"/>
  <c r="O8085" i="1"/>
  <c r="O8073" i="1"/>
  <c r="O8061" i="1"/>
  <c r="O8049" i="1"/>
  <c r="O7917" i="1"/>
  <c r="O7905" i="1"/>
  <c r="O7893" i="1"/>
  <c r="O7881" i="1"/>
  <c r="O7749" i="1"/>
  <c r="O7737" i="1"/>
  <c r="O7725" i="1"/>
  <c r="O7713" i="1"/>
  <c r="O7581" i="1"/>
  <c r="O7569" i="1"/>
  <c r="O7557" i="1"/>
  <c r="O7545" i="1"/>
  <c r="O7413" i="1"/>
  <c r="O7401" i="1"/>
  <c r="O7389" i="1"/>
  <c r="O7377" i="1"/>
  <c r="O7245" i="1"/>
  <c r="O7233" i="1"/>
  <c r="O7221" i="1"/>
  <c r="O7209" i="1"/>
  <c r="O7077" i="1"/>
  <c r="O7065" i="1"/>
  <c r="O7053" i="1"/>
  <c r="O7041" i="1"/>
  <c r="O6909" i="1"/>
  <c r="O6897" i="1"/>
  <c r="O6885" i="1"/>
  <c r="O6873" i="1"/>
  <c r="O6741" i="1"/>
  <c r="O6729" i="1"/>
  <c r="O6549" i="1"/>
  <c r="O6537" i="1"/>
  <c r="O6405" i="1"/>
  <c r="O6393" i="1"/>
  <c r="O6381" i="1"/>
  <c r="O6369" i="1"/>
  <c r="O6237" i="1"/>
  <c r="O6225" i="1"/>
  <c r="O6213" i="1"/>
  <c r="O6201" i="1"/>
  <c r="O6069" i="1"/>
  <c r="O6057" i="1"/>
  <c r="O6045" i="1"/>
  <c r="O6033" i="1"/>
  <c r="O5901" i="1"/>
  <c r="O5889" i="1"/>
  <c r="O5877" i="1"/>
  <c r="O5865" i="1"/>
  <c r="O5733" i="1"/>
  <c r="O5721" i="1"/>
  <c r="O5709" i="1"/>
  <c r="O5697" i="1"/>
  <c r="O5565" i="1"/>
  <c r="O5553" i="1"/>
  <c r="O5541" i="1"/>
  <c r="O5529" i="1"/>
  <c r="O5397" i="1"/>
  <c r="O5385" i="1"/>
  <c r="O5373" i="1"/>
  <c r="O5361" i="1"/>
  <c r="O5229" i="1"/>
  <c r="O5217" i="1"/>
  <c r="O5205" i="1"/>
  <c r="O5193" i="1"/>
  <c r="O5061" i="1"/>
  <c r="O5049" i="1"/>
  <c r="O5037" i="1"/>
  <c r="O5025" i="1"/>
  <c r="O4893" i="1"/>
  <c r="O4881" i="1"/>
  <c r="O4869" i="1"/>
  <c r="O4857" i="1"/>
  <c r="O4725" i="1"/>
  <c r="O4713" i="1"/>
  <c r="O4701" i="1"/>
  <c r="O4689" i="1"/>
  <c r="O4557" i="1"/>
  <c r="O4545" i="1"/>
  <c r="O4533" i="1"/>
  <c r="O4521" i="1"/>
  <c r="O4389" i="1"/>
  <c r="O4377" i="1"/>
  <c r="O4365" i="1"/>
  <c r="O4353" i="1"/>
  <c r="O4221" i="1"/>
  <c r="O4209" i="1"/>
  <c r="O4197" i="1"/>
  <c r="O4185" i="1"/>
  <c r="O4053" i="1"/>
  <c r="O4041" i="1"/>
  <c r="O4029" i="1"/>
  <c r="O4017" i="1"/>
  <c r="O3885" i="1"/>
  <c r="O3873" i="1"/>
  <c r="O3861" i="1"/>
  <c r="O3849" i="1"/>
  <c r="O3717" i="1"/>
  <c r="O3705" i="1"/>
  <c r="O3693" i="1"/>
  <c r="O3681" i="1"/>
  <c r="O6716" i="1"/>
  <c r="O6704" i="1"/>
  <c r="O6692" i="1"/>
  <c r="O6680" i="1"/>
  <c r="O6668" i="1"/>
  <c r="O6656" i="1"/>
  <c r="O6644" i="1"/>
  <c r="O6632" i="1"/>
  <c r="O6620" i="1"/>
  <c r="O6608" i="1"/>
  <c r="O6596" i="1"/>
  <c r="O6584" i="1"/>
  <c r="O6572" i="1"/>
  <c r="O6560" i="1"/>
  <c r="O2972" i="1"/>
  <c r="O2960" i="1"/>
  <c r="O2948" i="1"/>
  <c r="O2936" i="1"/>
  <c r="O2924" i="1"/>
  <c r="O2912" i="1"/>
  <c r="O2900" i="1"/>
  <c r="O2888" i="1"/>
  <c r="O692" i="1"/>
  <c r="O680" i="1"/>
  <c r="O668" i="1"/>
  <c r="O656" i="1"/>
  <c r="O644" i="1"/>
  <c r="O632" i="1"/>
  <c r="O620" i="1"/>
  <c r="O608" i="1"/>
  <c r="O596" i="1"/>
  <c r="O584" i="1"/>
  <c r="O572" i="1"/>
  <c r="O560" i="1"/>
  <c r="O548" i="1"/>
  <c r="O536" i="1"/>
  <c r="O524" i="1"/>
  <c r="O512" i="1"/>
  <c r="O500" i="1"/>
  <c r="O488" i="1"/>
  <c r="O476" i="1"/>
  <c r="O464" i="1"/>
  <c r="O452" i="1"/>
  <c r="O440" i="1"/>
  <c r="O428" i="1"/>
  <c r="O416" i="1"/>
  <c r="O404" i="1"/>
  <c r="O392" i="1"/>
  <c r="O380" i="1"/>
  <c r="O368" i="1"/>
  <c r="O8756" i="1"/>
  <c r="O8744" i="1"/>
  <c r="O8732" i="1"/>
  <c r="O8720" i="1"/>
  <c r="O8588" i="1"/>
  <c r="O8576" i="1"/>
  <c r="O8564" i="1"/>
  <c r="O8552" i="1"/>
  <c r="O8420" i="1"/>
  <c r="O8408" i="1"/>
  <c r="O8396" i="1"/>
  <c r="O8384" i="1"/>
  <c r="O8252" i="1"/>
  <c r="O8240" i="1"/>
  <c r="O8228" i="1"/>
  <c r="O8216" i="1"/>
  <c r="O8084" i="1"/>
  <c r="O8072" i="1"/>
  <c r="O8060" i="1"/>
  <c r="O8048" i="1"/>
  <c r="O7916" i="1"/>
  <c r="O7904" i="1"/>
  <c r="O7892" i="1"/>
  <c r="O7880" i="1"/>
  <c r="O7748" i="1"/>
  <c r="O7736" i="1"/>
  <c r="O7724" i="1"/>
  <c r="O7712" i="1"/>
  <c r="O7580" i="1"/>
  <c r="O7568" i="1"/>
  <c r="O7556" i="1"/>
  <c r="O7544" i="1"/>
  <c r="O7412" i="1"/>
  <c r="O7400" i="1"/>
  <c r="O7388" i="1"/>
  <c r="O7376" i="1"/>
  <c r="O7244" i="1"/>
  <c r="O7232" i="1"/>
  <c r="O7220" i="1"/>
  <c r="O7208" i="1"/>
  <c r="O7076" i="1"/>
  <c r="O7064" i="1"/>
  <c r="O7052" i="1"/>
  <c r="O7040" i="1"/>
  <c r="O6908" i="1"/>
  <c r="O6896" i="1"/>
  <c r="O6884" i="1"/>
  <c r="O6872" i="1"/>
  <c r="O6740" i="1"/>
  <c r="O6728" i="1"/>
  <c r="O6548" i="1"/>
  <c r="O6536" i="1"/>
  <c r="O6404" i="1"/>
  <c r="O6392" i="1"/>
  <c r="O6380" i="1"/>
  <c r="O6368" i="1"/>
  <c r="O6236" i="1"/>
  <c r="O6224" i="1"/>
  <c r="O6212" i="1"/>
  <c r="O6200" i="1"/>
  <c r="O6068" i="1"/>
  <c r="O6056" i="1"/>
  <c r="O6044" i="1"/>
  <c r="O6032" i="1"/>
  <c r="O5900" i="1"/>
  <c r="O5888" i="1"/>
  <c r="O5876" i="1"/>
  <c r="O5864" i="1"/>
  <c r="O5732" i="1"/>
  <c r="O5720" i="1"/>
  <c r="O5708" i="1"/>
  <c r="O5696" i="1"/>
  <c r="O5564" i="1"/>
  <c r="O5552" i="1"/>
  <c r="O5540" i="1"/>
  <c r="O5528" i="1"/>
  <c r="O5396" i="1"/>
  <c r="O5384" i="1"/>
  <c r="O5372" i="1"/>
  <c r="O5360" i="1"/>
  <c r="O5228" i="1"/>
  <c r="O5216" i="1"/>
  <c r="O5204" i="1"/>
  <c r="O5192" i="1"/>
  <c r="O5060" i="1"/>
  <c r="O5048" i="1"/>
  <c r="O5036" i="1"/>
  <c r="O5024" i="1"/>
  <c r="O4892" i="1"/>
  <c r="O4880" i="1"/>
  <c r="O4868" i="1"/>
  <c r="O4856" i="1"/>
  <c r="O4724" i="1"/>
  <c r="O4712" i="1"/>
  <c r="O4700" i="1"/>
  <c r="O4688" i="1"/>
  <c r="O4556" i="1"/>
  <c r="O4544" i="1"/>
  <c r="O4532" i="1"/>
  <c r="O4520" i="1"/>
  <c r="O4388" i="1"/>
  <c r="O4376" i="1"/>
  <c r="O4364" i="1"/>
  <c r="O4352" i="1"/>
  <c r="O4220" i="1"/>
  <c r="O4208" i="1"/>
  <c r="O4196" i="1"/>
  <c r="O4184" i="1"/>
  <c r="O4052" i="1"/>
  <c r="O4040" i="1"/>
  <c r="O4028" i="1"/>
  <c r="O4016" i="1"/>
  <c r="O3884" i="1"/>
  <c r="O3872" i="1"/>
  <c r="O3860" i="1"/>
  <c r="O3848" i="1"/>
  <c r="O3716" i="1"/>
  <c r="O3704" i="1"/>
  <c r="O3692" i="1"/>
  <c r="O3680" i="1"/>
  <c r="O3548" i="1"/>
  <c r="O6715" i="1"/>
  <c r="O6703" i="1"/>
  <c r="O6691" i="1"/>
  <c r="O6679" i="1"/>
  <c r="O6667" i="1"/>
  <c r="O6655" i="1"/>
  <c r="O6643" i="1"/>
  <c r="O6631" i="1"/>
  <c r="O6619" i="1"/>
  <c r="O6607" i="1"/>
  <c r="O6595" i="1"/>
  <c r="O6583" i="1"/>
  <c r="O6571" i="1"/>
  <c r="O6559" i="1"/>
  <c r="O2971" i="1"/>
  <c r="O2959" i="1"/>
  <c r="O2947" i="1"/>
  <c r="O2935" i="1"/>
  <c r="O2923" i="1"/>
  <c r="O2911" i="1"/>
  <c r="O2899" i="1"/>
  <c r="O2887" i="1"/>
  <c r="O691" i="1"/>
  <c r="O679" i="1"/>
  <c r="O667" i="1"/>
  <c r="O655" i="1"/>
  <c r="O643" i="1"/>
  <c r="O631" i="1"/>
  <c r="O619" i="1"/>
  <c r="O607" i="1"/>
  <c r="O595" i="1"/>
  <c r="O583" i="1"/>
  <c r="O571" i="1"/>
  <c r="O559" i="1"/>
  <c r="O547" i="1"/>
  <c r="O535" i="1"/>
  <c r="O523" i="1"/>
  <c r="O511" i="1"/>
  <c r="O499" i="1"/>
  <c r="O487" i="1"/>
  <c r="O475" i="1"/>
  <c r="O463" i="1"/>
  <c r="O451" i="1"/>
  <c r="O439" i="1"/>
  <c r="O427" i="1"/>
  <c r="O415" i="1"/>
  <c r="O403" i="1"/>
  <c r="O391" i="1"/>
  <c r="O379" i="1"/>
  <c r="O367" i="1"/>
  <c r="O8755" i="1"/>
  <c r="O8743" i="1"/>
  <c r="O8731" i="1"/>
  <c r="O8719" i="1"/>
  <c r="O8587" i="1"/>
  <c r="O8575" i="1"/>
  <c r="O8563" i="1"/>
  <c r="O8551" i="1"/>
  <c r="O8419" i="1"/>
  <c r="O8407" i="1"/>
  <c r="O8395" i="1"/>
  <c r="O8383" i="1"/>
  <c r="O8251" i="1"/>
  <c r="O8239" i="1"/>
  <c r="O8227" i="1"/>
  <c r="O8215" i="1"/>
  <c r="O8083" i="1"/>
  <c r="O8071" i="1"/>
  <c r="O8059" i="1"/>
  <c r="O8047" i="1"/>
  <c r="O7915" i="1"/>
  <c r="O7903" i="1"/>
  <c r="O7891" i="1"/>
  <c r="O7879" i="1"/>
  <c r="O7747" i="1"/>
  <c r="O7735" i="1"/>
  <c r="O7723" i="1"/>
  <c r="O7711" i="1"/>
  <c r="O7579" i="1"/>
  <c r="O7567" i="1"/>
  <c r="O7555" i="1"/>
  <c r="O7543" i="1"/>
  <c r="O7411" i="1"/>
  <c r="O7399" i="1"/>
  <c r="O7387" i="1"/>
  <c r="O7375" i="1"/>
  <c r="O7243" i="1"/>
  <c r="O7231" i="1"/>
  <c r="O7219" i="1"/>
  <c r="O7207" i="1"/>
  <c r="O7075" i="1"/>
  <c r="O7063" i="1"/>
  <c r="O7051" i="1"/>
  <c r="O7039" i="1"/>
  <c r="O6907" i="1"/>
  <c r="O6895" i="1"/>
  <c r="O6883" i="1"/>
  <c r="O6871" i="1"/>
  <c r="O6739" i="1"/>
  <c r="O6727" i="1"/>
  <c r="O6547" i="1"/>
  <c r="O6535" i="1"/>
  <c r="O6403" i="1"/>
  <c r="O6391" i="1"/>
  <c r="O6379" i="1"/>
  <c r="O6367" i="1"/>
  <c r="O6235" i="1"/>
  <c r="O6223" i="1"/>
  <c r="O6211" i="1"/>
  <c r="O6199" i="1"/>
  <c r="O6067" i="1"/>
  <c r="O6055" i="1"/>
  <c r="O6043" i="1"/>
  <c r="O6031" i="1"/>
  <c r="O5899" i="1"/>
  <c r="O5887" i="1"/>
  <c r="O5875" i="1"/>
  <c r="O5863" i="1"/>
  <c r="O5731" i="1"/>
  <c r="O5719" i="1"/>
  <c r="O5707" i="1"/>
  <c r="O5695" i="1"/>
  <c r="O5563" i="1"/>
  <c r="O5551" i="1"/>
  <c r="O5539" i="1"/>
  <c r="O5527" i="1"/>
  <c r="O5395" i="1"/>
  <c r="O5383" i="1"/>
  <c r="O5371" i="1"/>
  <c r="O5359" i="1"/>
  <c r="O5227" i="1"/>
  <c r="O5215" i="1"/>
  <c r="O5203" i="1"/>
  <c r="O5191" i="1"/>
  <c r="O5059" i="1"/>
  <c r="O5047" i="1"/>
  <c r="O5035" i="1"/>
  <c r="O5023" i="1"/>
  <c r="O4891" i="1"/>
  <c r="O4879" i="1"/>
  <c r="O4867" i="1"/>
  <c r="O4855" i="1"/>
  <c r="O4723" i="1"/>
  <c r="O4711" i="1"/>
  <c r="O4699" i="1"/>
  <c r="O4687" i="1"/>
  <c r="O4555" i="1"/>
  <c r="O4543" i="1"/>
  <c r="O4531" i="1"/>
  <c r="O4519" i="1"/>
  <c r="O4387" i="1"/>
  <c r="O4375" i="1"/>
  <c r="O4363" i="1"/>
  <c r="O4351" i="1"/>
  <c r="O4219" i="1"/>
  <c r="O4207" i="1"/>
  <c r="O4195" i="1"/>
  <c r="O4183" i="1"/>
  <c r="O4051" i="1"/>
  <c r="O4039" i="1"/>
  <c r="O4027" i="1"/>
  <c r="O4015" i="1"/>
  <c r="O3883" i="1"/>
  <c r="O3871" i="1"/>
  <c r="O3859" i="1"/>
  <c r="O3847" i="1"/>
  <c r="O3715" i="1"/>
  <c r="O3703" i="1"/>
  <c r="O3691" i="1"/>
  <c r="O3679" i="1"/>
  <c r="O3547" i="1"/>
  <c r="O6714" i="1"/>
  <c r="O6702" i="1"/>
  <c r="O6690" i="1"/>
  <c r="O6678" i="1"/>
  <c r="O6666" i="1"/>
  <c r="O6654" i="1"/>
  <c r="O6642" i="1"/>
  <c r="O6630" i="1"/>
  <c r="O6618" i="1"/>
  <c r="O6606" i="1"/>
  <c r="O6594" i="1"/>
  <c r="O6582" i="1"/>
  <c r="O6570" i="1"/>
  <c r="O6558" i="1"/>
  <c r="O2970" i="1"/>
  <c r="O2958" i="1"/>
  <c r="O2946" i="1"/>
  <c r="O2934" i="1"/>
  <c r="O2922" i="1"/>
  <c r="O2910" i="1"/>
  <c r="O2898" i="1"/>
  <c r="O2886" i="1"/>
  <c r="O690" i="1"/>
  <c r="O678" i="1"/>
  <c r="O666" i="1"/>
  <c r="O654" i="1"/>
  <c r="O642" i="1"/>
  <c r="O630" i="1"/>
  <c r="O618" i="1"/>
  <c r="O606" i="1"/>
  <c r="O594" i="1"/>
  <c r="O582" i="1"/>
  <c r="O570" i="1"/>
  <c r="O558" i="1"/>
  <c r="O546" i="1"/>
  <c r="O534" i="1"/>
  <c r="O522" i="1"/>
  <c r="O510" i="1"/>
  <c r="O498" i="1"/>
  <c r="O486" i="1"/>
  <c r="O474" i="1"/>
  <c r="O462" i="1"/>
  <c r="O450" i="1"/>
  <c r="O438" i="1"/>
  <c r="O426" i="1"/>
  <c r="O414" i="1"/>
  <c r="O402" i="1"/>
  <c r="O390" i="1"/>
  <c r="O378" i="1"/>
  <c r="O366" i="1"/>
  <c r="O8754" i="1"/>
  <c r="O8742" i="1"/>
  <c r="O8730" i="1"/>
  <c r="O8718" i="1"/>
  <c r="O8586" i="1"/>
  <c r="O8574" i="1"/>
  <c r="O8562" i="1"/>
  <c r="O8550" i="1"/>
  <c r="O8418" i="1"/>
  <c r="O8406" i="1"/>
  <c r="O8394" i="1"/>
  <c r="O8382" i="1"/>
  <c r="O8250" i="1"/>
  <c r="O8238" i="1"/>
  <c r="O8226" i="1"/>
  <c r="O8214" i="1"/>
  <c r="O8082" i="1"/>
  <c r="O8070" i="1"/>
  <c r="O8058" i="1"/>
  <c r="O8046" i="1"/>
  <c r="O7914" i="1"/>
  <c r="O7902" i="1"/>
  <c r="O7890" i="1"/>
  <c r="O7878" i="1"/>
  <c r="O7746" i="1"/>
  <c r="O7734" i="1"/>
  <c r="O7722" i="1"/>
  <c r="O7710" i="1"/>
  <c r="O7578" i="1"/>
  <c r="O7566" i="1"/>
  <c r="O7554" i="1"/>
  <c r="O7542" i="1"/>
  <c r="O7410" i="1"/>
  <c r="O7398" i="1"/>
  <c r="O7386" i="1"/>
  <c r="O7374" i="1"/>
  <c r="O7242" i="1"/>
  <c r="O7230" i="1"/>
  <c r="O7218" i="1"/>
  <c r="O7206" i="1"/>
  <c r="O7074" i="1"/>
  <c r="O7062" i="1"/>
  <c r="O7050" i="1"/>
  <c r="O7038" i="1"/>
  <c r="O6906" i="1"/>
  <c r="O6894" i="1"/>
  <c r="O6882" i="1"/>
  <c r="O6870" i="1"/>
  <c r="O6738" i="1"/>
  <c r="O6726" i="1"/>
  <c r="O6546" i="1"/>
  <c r="O6534" i="1"/>
  <c r="O6402" i="1"/>
  <c r="O6390" i="1"/>
  <c r="O6378" i="1"/>
  <c r="O6366" i="1"/>
  <c r="O6234" i="1"/>
  <c r="O6222" i="1"/>
  <c r="O6210" i="1"/>
  <c r="O6198" i="1"/>
  <c r="O6066" i="1"/>
  <c r="O6054" i="1"/>
  <c r="O6042" i="1"/>
  <c r="O6030" i="1"/>
  <c r="O5898" i="1"/>
  <c r="O5886" i="1"/>
  <c r="O5874" i="1"/>
  <c r="O5862" i="1"/>
  <c r="O5730" i="1"/>
  <c r="O5718" i="1"/>
  <c r="O5706" i="1"/>
  <c r="O5694" i="1"/>
  <c r="O5562" i="1"/>
  <c r="O5550" i="1"/>
  <c r="O5538" i="1"/>
  <c r="O5526" i="1"/>
  <c r="O5394" i="1"/>
  <c r="O5382" i="1"/>
  <c r="O5370" i="1"/>
  <c r="O5358" i="1"/>
  <c r="O5226" i="1"/>
  <c r="O5214" i="1"/>
  <c r="O5202" i="1"/>
  <c r="O5190" i="1"/>
  <c r="O5058" i="1"/>
  <c r="O5046" i="1"/>
  <c r="O5034" i="1"/>
  <c r="O5022" i="1"/>
  <c r="O4890" i="1"/>
  <c r="O4878" i="1"/>
  <c r="O4866" i="1"/>
  <c r="O4854" i="1"/>
  <c r="O4722" i="1"/>
  <c r="O4710" i="1"/>
  <c r="O4698" i="1"/>
  <c r="O4686" i="1"/>
  <c r="O4554" i="1"/>
  <c r="O4542" i="1"/>
  <c r="O4530" i="1"/>
  <c r="O4518" i="1"/>
  <c r="O4386" i="1"/>
  <c r="O4374" i="1"/>
  <c r="O4362" i="1"/>
  <c r="O4350" i="1"/>
  <c r="O4218" i="1"/>
  <c r="O4206" i="1"/>
  <c r="O4194" i="1"/>
  <c r="O4182" i="1"/>
  <c r="O4050" i="1"/>
  <c r="O4038" i="1"/>
  <c r="O4026" i="1"/>
  <c r="O4014" i="1"/>
  <c r="O3882" i="1"/>
  <c r="O3870" i="1"/>
  <c r="O3858" i="1"/>
  <c r="O3846" i="1"/>
  <c r="O3714" i="1"/>
  <c r="O3702" i="1"/>
  <c r="O3690" i="1"/>
  <c r="O6713" i="1"/>
  <c r="O6701" i="1"/>
  <c r="O6689" i="1"/>
  <c r="O6677" i="1"/>
  <c r="O6665" i="1"/>
  <c r="O6653" i="1"/>
  <c r="O6641" i="1"/>
  <c r="O6629" i="1"/>
  <c r="O6617" i="1"/>
  <c r="O6605" i="1"/>
  <c r="O6593" i="1"/>
  <c r="O6581" i="1"/>
  <c r="O6569" i="1"/>
  <c r="O6557" i="1"/>
  <c r="O2969" i="1"/>
  <c r="O2957" i="1"/>
  <c r="O2945" i="1"/>
  <c r="O2933" i="1"/>
  <c r="O2921" i="1"/>
  <c r="O2909" i="1"/>
  <c r="O2897" i="1"/>
  <c r="O2885" i="1"/>
  <c r="O689" i="1"/>
  <c r="O677" i="1"/>
  <c r="O665" i="1"/>
  <c r="O653" i="1"/>
  <c r="O641" i="1"/>
  <c r="O629" i="1"/>
  <c r="O617" i="1"/>
  <c r="O605" i="1"/>
  <c r="O593" i="1"/>
  <c r="O581" i="1"/>
  <c r="O569" i="1"/>
  <c r="O557" i="1"/>
  <c r="O545" i="1"/>
  <c r="O533" i="1"/>
  <c r="O521" i="1"/>
  <c r="O509" i="1"/>
  <c r="O497" i="1"/>
  <c r="O485" i="1"/>
  <c r="O473" i="1"/>
  <c r="O461" i="1"/>
  <c r="O449" i="1"/>
  <c r="O437" i="1"/>
  <c r="O6712" i="1"/>
  <c r="O6700" i="1"/>
  <c r="O6688" i="1"/>
  <c r="O6676" i="1"/>
  <c r="O6664" i="1"/>
  <c r="O6652" i="1"/>
  <c r="O6640" i="1"/>
  <c r="O6628" i="1"/>
  <c r="O6616" i="1"/>
  <c r="O6604" i="1"/>
  <c r="O6592" i="1"/>
  <c r="O6580" i="1"/>
  <c r="O6568" i="1"/>
  <c r="O6556" i="1"/>
  <c r="O2968" i="1"/>
  <c r="O2956" i="1"/>
  <c r="O2944" i="1"/>
  <c r="O2932" i="1"/>
  <c r="O2920" i="1"/>
  <c r="O2908" i="1"/>
  <c r="O2896" i="1"/>
  <c r="O2884" i="1"/>
  <c r="O688" i="1"/>
  <c r="O676" i="1"/>
  <c r="O664" i="1"/>
  <c r="O652" i="1"/>
  <c r="O640" i="1"/>
  <c r="O628" i="1"/>
  <c r="O616" i="1"/>
  <c r="O604" i="1"/>
  <c r="O592" i="1"/>
  <c r="O580" i="1"/>
  <c r="O568" i="1"/>
  <c r="O556" i="1"/>
  <c r="O544" i="1"/>
  <c r="O532" i="1"/>
  <c r="O520" i="1"/>
  <c r="O508" i="1"/>
  <c r="O496" i="1"/>
  <c r="O484" i="1"/>
  <c r="O472" i="1"/>
  <c r="O460" i="1"/>
  <c r="O448" i="1"/>
  <c r="O436" i="1"/>
  <c r="O424" i="1"/>
  <c r="O412" i="1"/>
  <c r="O400" i="1"/>
  <c r="O388" i="1"/>
  <c r="O376" i="1"/>
  <c r="O364" i="1"/>
  <c r="O8752" i="1"/>
  <c r="O8740" i="1"/>
  <c r="O8728" i="1"/>
  <c r="O8716" i="1"/>
  <c r="O8584" i="1"/>
  <c r="O8572" i="1"/>
  <c r="O8560" i="1"/>
  <c r="O6579" i="1"/>
  <c r="O2895" i="1"/>
  <c r="O663" i="1"/>
  <c r="O615" i="1"/>
  <c r="O567" i="1"/>
  <c r="O519" i="1"/>
  <c r="O471" i="1"/>
  <c r="O425" i="1"/>
  <c r="O389" i="1"/>
  <c r="O8753" i="1"/>
  <c r="O8717" i="1"/>
  <c r="O8561" i="1"/>
  <c r="O8411" i="1"/>
  <c r="O8381" i="1"/>
  <c r="O8235" i="1"/>
  <c r="O8086" i="1"/>
  <c r="O8056" i="1"/>
  <c r="O7907" i="1"/>
  <c r="O7877" i="1"/>
  <c r="O7731" i="1"/>
  <c r="O7582" i="1"/>
  <c r="O7553" i="1"/>
  <c r="O7409" i="1"/>
  <c r="O7385" i="1"/>
  <c r="O7241" i="1"/>
  <c r="O7217" i="1"/>
  <c r="O7073" i="1"/>
  <c r="O7049" i="1"/>
  <c r="O6905" i="1"/>
  <c r="O6881" i="1"/>
  <c r="O6737" i="1"/>
  <c r="O6545" i="1"/>
  <c r="O6401" i="1"/>
  <c r="O6377" i="1"/>
  <c r="O6233" i="1"/>
  <c r="O6209" i="1"/>
  <c r="O6065" i="1"/>
  <c r="O6041" i="1"/>
  <c r="O5897" i="1"/>
  <c r="O5873" i="1"/>
  <c r="O5729" i="1"/>
  <c r="O5705" i="1"/>
  <c r="O5561" i="1"/>
  <c r="O5537" i="1"/>
  <c r="O5398" i="1"/>
  <c r="O5376" i="1"/>
  <c r="O5355" i="1"/>
  <c r="O5213" i="1"/>
  <c r="O5195" i="1"/>
  <c r="O5054" i="1"/>
  <c r="O5032" i="1"/>
  <c r="O4894" i="1"/>
  <c r="O4872" i="1"/>
  <c r="O4851" i="1"/>
  <c r="O4709" i="1"/>
  <c r="O4691" i="1"/>
  <c r="O4550" i="1"/>
  <c r="O4528" i="1"/>
  <c r="O4390" i="1"/>
  <c r="O4368" i="1"/>
  <c r="O4347" i="1"/>
  <c r="O4205" i="1"/>
  <c r="O4187" i="1"/>
  <c r="O4046" i="1"/>
  <c r="O4024" i="1"/>
  <c r="O3886" i="1"/>
  <c r="O3864" i="1"/>
  <c r="O3843" i="1"/>
  <c r="O3701" i="1"/>
  <c r="O3684" i="1"/>
  <c r="O3549" i="1"/>
  <c r="O3535" i="1"/>
  <c r="O3523" i="1"/>
  <c r="O3511" i="1"/>
  <c r="O3379" i="1"/>
  <c r="O3367" i="1"/>
  <c r="O3355" i="1"/>
  <c r="O3343" i="1"/>
  <c r="O3211" i="1"/>
  <c r="O3199" i="1"/>
  <c r="O3187" i="1"/>
  <c r="O3175" i="1"/>
  <c r="O3043" i="1"/>
  <c r="O3031" i="1"/>
  <c r="O3019" i="1"/>
  <c r="O3007" i="1"/>
  <c r="O2875" i="1"/>
  <c r="O2863" i="1"/>
  <c r="O2851" i="1"/>
  <c r="O2839" i="1"/>
  <c r="O2707" i="1"/>
  <c r="O2695" i="1"/>
  <c r="O2683" i="1"/>
  <c r="O2671" i="1"/>
  <c r="O2539" i="1"/>
  <c r="O2527" i="1"/>
  <c r="O2515" i="1"/>
  <c r="O2503" i="1"/>
  <c r="O2371" i="1"/>
  <c r="O2359" i="1"/>
  <c r="O2347" i="1"/>
  <c r="O2335" i="1"/>
  <c r="O2203" i="1"/>
  <c r="O2191" i="1"/>
  <c r="O2179" i="1"/>
  <c r="O2167" i="1"/>
  <c r="O2035" i="1"/>
  <c r="O2023" i="1"/>
  <c r="O2011" i="1"/>
  <c r="O1999" i="1"/>
  <c r="O1867" i="1"/>
  <c r="O1855" i="1"/>
  <c r="O1843" i="1"/>
  <c r="O1831" i="1"/>
  <c r="O1699" i="1"/>
  <c r="O1687" i="1"/>
  <c r="O1675" i="1"/>
  <c r="O1663" i="1"/>
  <c r="O1531" i="1"/>
  <c r="O1519" i="1"/>
  <c r="O1507" i="1"/>
  <c r="O1495" i="1"/>
  <c r="O1363" i="1"/>
  <c r="O1351" i="1"/>
  <c r="O1339" i="1"/>
  <c r="O1327" i="1"/>
  <c r="O1195" i="1"/>
  <c r="O1183" i="1"/>
  <c r="O1171" i="1"/>
  <c r="O1159" i="1"/>
  <c r="O1027" i="1"/>
  <c r="O1015" i="1"/>
  <c r="O1003" i="1"/>
  <c r="O991" i="1"/>
  <c r="O859" i="1"/>
  <c r="O847" i="1"/>
  <c r="O835" i="1"/>
  <c r="O823" i="1"/>
  <c r="O355" i="1"/>
  <c r="O343" i="1"/>
  <c r="O331" i="1"/>
  <c r="O319" i="1"/>
  <c r="O187" i="1"/>
  <c r="O175" i="1"/>
  <c r="O163" i="1"/>
  <c r="O151" i="1"/>
  <c r="O9" i="1"/>
  <c r="O21" i="1"/>
  <c r="O8759" i="1"/>
  <c r="O574" i="1"/>
  <c r="O6711" i="1"/>
  <c r="O6567" i="1"/>
  <c r="O2891" i="1"/>
  <c r="O659" i="1"/>
  <c r="O611" i="1"/>
  <c r="O563" i="1"/>
  <c r="O515" i="1"/>
  <c r="O467" i="1"/>
  <c r="O423" i="1"/>
  <c r="O387" i="1"/>
  <c r="O8751" i="1"/>
  <c r="O8715" i="1"/>
  <c r="O8559" i="1"/>
  <c r="O8410" i="1"/>
  <c r="O8380" i="1"/>
  <c r="O8231" i="1"/>
  <c r="O8081" i="1"/>
  <c r="O8055" i="1"/>
  <c r="O7906" i="1"/>
  <c r="O7876" i="1"/>
  <c r="O7727" i="1"/>
  <c r="O7577" i="1"/>
  <c r="O7552" i="1"/>
  <c r="O7408" i="1"/>
  <c r="O7384" i="1"/>
  <c r="O7240" i="1"/>
  <c r="O7216" i="1"/>
  <c r="O7072" i="1"/>
  <c r="O7048" i="1"/>
  <c r="O6904" i="1"/>
  <c r="O6880" i="1"/>
  <c r="O6736" i="1"/>
  <c r="O6544" i="1"/>
  <c r="O6400" i="1"/>
  <c r="O6376" i="1"/>
  <c r="O6232" i="1"/>
  <c r="O6208" i="1"/>
  <c r="O6064" i="1"/>
  <c r="O6040" i="1"/>
  <c r="O5896" i="1"/>
  <c r="O5872" i="1"/>
  <c r="O5728" i="1"/>
  <c r="O5704" i="1"/>
  <c r="O5560" i="1"/>
  <c r="O5536" i="1"/>
  <c r="O5393" i="1"/>
  <c r="O5375" i="1"/>
  <c r="O5354" i="1"/>
  <c r="O5212" i="1"/>
  <c r="O5194" i="1"/>
  <c r="O5052" i="1"/>
  <c r="O5031" i="1"/>
  <c r="O4889" i="1"/>
  <c r="O4871" i="1"/>
  <c r="O4850" i="1"/>
  <c r="O4708" i="1"/>
  <c r="O4690" i="1"/>
  <c r="O4548" i="1"/>
  <c r="O4527" i="1"/>
  <c r="O4385" i="1"/>
  <c r="O4367" i="1"/>
  <c r="O4346" i="1"/>
  <c r="O4204" i="1"/>
  <c r="O4186" i="1"/>
  <c r="O4044" i="1"/>
  <c r="O4023" i="1"/>
  <c r="O3881" i="1"/>
  <c r="O3863" i="1"/>
  <c r="O3842" i="1"/>
  <c r="O3700" i="1"/>
  <c r="O3683" i="1"/>
  <c r="O3546" i="1"/>
  <c r="O3534" i="1"/>
  <c r="O3522" i="1"/>
  <c r="O3510" i="1"/>
  <c r="O3378" i="1"/>
  <c r="O3366" i="1"/>
  <c r="O3354" i="1"/>
  <c r="O3342" i="1"/>
  <c r="O3210" i="1"/>
  <c r="O3198" i="1"/>
  <c r="O3186" i="1"/>
  <c r="O3174" i="1"/>
  <c r="O3042" i="1"/>
  <c r="O3030" i="1"/>
  <c r="O3018" i="1"/>
  <c r="O3006" i="1"/>
  <c r="O2874" i="1"/>
  <c r="O2862" i="1"/>
  <c r="O2850" i="1"/>
  <c r="O2838" i="1"/>
  <c r="O2706" i="1"/>
  <c r="O2694" i="1"/>
  <c r="O2682" i="1"/>
  <c r="O2670" i="1"/>
  <c r="O2538" i="1"/>
  <c r="O2526" i="1"/>
  <c r="O2514" i="1"/>
  <c r="O2502" i="1"/>
  <c r="O2370" i="1"/>
  <c r="O2358" i="1"/>
  <c r="O2346" i="1"/>
  <c r="O2334" i="1"/>
  <c r="O2202" i="1"/>
  <c r="O2190" i="1"/>
  <c r="O2178" i="1"/>
  <c r="O2166" i="1"/>
  <c r="O2034" i="1"/>
  <c r="O2022" i="1"/>
  <c r="O2010" i="1"/>
  <c r="O1998" i="1"/>
  <c r="O1866" i="1"/>
  <c r="O1854" i="1"/>
  <c r="O1842" i="1"/>
  <c r="O1830" i="1"/>
  <c r="O1698" i="1"/>
  <c r="O1686" i="1"/>
  <c r="O1674" i="1"/>
  <c r="O1662" i="1"/>
  <c r="O1530" i="1"/>
  <c r="O1518" i="1"/>
  <c r="O1506" i="1"/>
  <c r="O1494" i="1"/>
  <c r="O1362" i="1"/>
  <c r="O1350" i="1"/>
  <c r="O1338" i="1"/>
  <c r="O1326" i="1"/>
  <c r="O1194" i="1"/>
  <c r="O1182" i="1"/>
  <c r="O1170" i="1"/>
  <c r="O1158" i="1"/>
  <c r="O1026" i="1"/>
  <c r="O1014" i="1"/>
  <c r="O1002" i="1"/>
  <c r="O990" i="1"/>
  <c r="O858" i="1"/>
  <c r="O846" i="1"/>
  <c r="O834" i="1"/>
  <c r="O822" i="1"/>
  <c r="O354" i="1"/>
  <c r="O342" i="1"/>
  <c r="O330" i="1"/>
  <c r="O318" i="1"/>
  <c r="O186" i="1"/>
  <c r="O174" i="1"/>
  <c r="O162" i="1"/>
  <c r="O150" i="1"/>
  <c r="O10" i="1"/>
  <c r="O22" i="1"/>
  <c r="O395" i="1"/>
  <c r="O6699" i="1"/>
  <c r="O6555" i="1"/>
  <c r="O2890" i="1"/>
  <c r="O658" i="1"/>
  <c r="O610" i="1"/>
  <c r="O562" i="1"/>
  <c r="O514" i="1"/>
  <c r="O466" i="1"/>
  <c r="O419" i="1"/>
  <c r="O383" i="1"/>
  <c r="O8747" i="1"/>
  <c r="O8591" i="1"/>
  <c r="O8555" i="1"/>
  <c r="O8405" i="1"/>
  <c r="O8379" i="1"/>
  <c r="O8230" i="1"/>
  <c r="O8080" i="1"/>
  <c r="O8051" i="1"/>
  <c r="O7901" i="1"/>
  <c r="O7875" i="1"/>
  <c r="O7726" i="1"/>
  <c r="O7576" i="1"/>
  <c r="O7551" i="1"/>
  <c r="O7407" i="1"/>
  <c r="O7383" i="1"/>
  <c r="O7239" i="1"/>
  <c r="O7215" i="1"/>
  <c r="O7071" i="1"/>
  <c r="O7047" i="1"/>
  <c r="O6903" i="1"/>
  <c r="O6879" i="1"/>
  <c r="O6735" i="1"/>
  <c r="O6543" i="1"/>
  <c r="O6399" i="1"/>
  <c r="O6375" i="1"/>
  <c r="O6231" i="1"/>
  <c r="O6207" i="1"/>
  <c r="O6063" i="1"/>
  <c r="O6039" i="1"/>
  <c r="O5895" i="1"/>
  <c r="O5871" i="1"/>
  <c r="O5727" i="1"/>
  <c r="O5703" i="1"/>
  <c r="O5559" i="1"/>
  <c r="O5535" i="1"/>
  <c r="O5392" i="1"/>
  <c r="O5374" i="1"/>
  <c r="O5232" i="1"/>
  <c r="O5211" i="1"/>
  <c r="O5189" i="1"/>
  <c r="O5051" i="1"/>
  <c r="O5030" i="1"/>
  <c r="O4888" i="1"/>
  <c r="O4870" i="1"/>
  <c r="O4728" i="1"/>
  <c r="O4707" i="1"/>
  <c r="O4685" i="1"/>
  <c r="O4547" i="1"/>
  <c r="O4526" i="1"/>
  <c r="O4384" i="1"/>
  <c r="O4366" i="1"/>
  <c r="O4224" i="1"/>
  <c r="O4203" i="1"/>
  <c r="O4181" i="1"/>
  <c r="O4043" i="1"/>
  <c r="O4022" i="1"/>
  <c r="O3880" i="1"/>
  <c r="O3862" i="1"/>
  <c r="O3720" i="1"/>
  <c r="O3699" i="1"/>
  <c r="O3682" i="1"/>
  <c r="O3545" i="1"/>
  <c r="O3533" i="1"/>
  <c r="O3521" i="1"/>
  <c r="O3509" i="1"/>
  <c r="O3377" i="1"/>
  <c r="O3365" i="1"/>
  <c r="O3353" i="1"/>
  <c r="O3341" i="1"/>
  <c r="O3209" i="1"/>
  <c r="O3197" i="1"/>
  <c r="O3185" i="1"/>
  <c r="O3173" i="1"/>
  <c r="O3041" i="1"/>
  <c r="O3029" i="1"/>
  <c r="O3017" i="1"/>
  <c r="O3005" i="1"/>
  <c r="O2873" i="1"/>
  <c r="O2861" i="1"/>
  <c r="O2849" i="1"/>
  <c r="O2837" i="1"/>
  <c r="O2705" i="1"/>
  <c r="O2693" i="1"/>
  <c r="O2681" i="1"/>
  <c r="O2669" i="1"/>
  <c r="O2537" i="1"/>
  <c r="O2525" i="1"/>
  <c r="O2513" i="1"/>
  <c r="O2501" i="1"/>
  <c r="O2369" i="1"/>
  <c r="O2357" i="1"/>
  <c r="O2345" i="1"/>
  <c r="O2333" i="1"/>
  <c r="O2201" i="1"/>
  <c r="O2189" i="1"/>
  <c r="O2177" i="1"/>
  <c r="O2165" i="1"/>
  <c r="O2033" i="1"/>
  <c r="O2021" i="1"/>
  <c r="O2009" i="1"/>
  <c r="O1997" i="1"/>
  <c r="O1865" i="1"/>
  <c r="O1853" i="1"/>
  <c r="O1841" i="1"/>
  <c r="O1829" i="1"/>
  <c r="O1697" i="1"/>
  <c r="O1685" i="1"/>
  <c r="O1673" i="1"/>
  <c r="O1661" i="1"/>
  <c r="O1529" i="1"/>
  <c r="O1517" i="1"/>
  <c r="O1505" i="1"/>
  <c r="O1493" i="1"/>
  <c r="O1361" i="1"/>
  <c r="O1349" i="1"/>
  <c r="O1337" i="1"/>
  <c r="O1325" i="1"/>
  <c r="O1193" i="1"/>
  <c r="O1181" i="1"/>
  <c r="O1169" i="1"/>
  <c r="O1157" i="1"/>
  <c r="O1025" i="1"/>
  <c r="O1013" i="1"/>
  <c r="O1001" i="1"/>
  <c r="O989" i="1"/>
  <c r="O857" i="1"/>
  <c r="O845" i="1"/>
  <c r="O833" i="1"/>
  <c r="O821" i="1"/>
  <c r="O353" i="1"/>
  <c r="O341" i="1"/>
  <c r="O329" i="1"/>
  <c r="O317" i="1"/>
  <c r="O185" i="1"/>
  <c r="O173" i="1"/>
  <c r="O161" i="1"/>
  <c r="O149" i="1"/>
  <c r="O11" i="1"/>
  <c r="O23" i="1"/>
  <c r="O527" i="1"/>
  <c r="O478" i="1"/>
  <c r="O6687" i="1"/>
  <c r="O2967" i="1"/>
  <c r="O2883" i="1"/>
  <c r="O651" i="1"/>
  <c r="O603" i="1"/>
  <c r="O555" i="1"/>
  <c r="O507" i="1"/>
  <c r="O459" i="1"/>
  <c r="O418" i="1"/>
  <c r="O382" i="1"/>
  <c r="O8746" i="1"/>
  <c r="O8590" i="1"/>
  <c r="O8554" i="1"/>
  <c r="O8404" i="1"/>
  <c r="O8255" i="1"/>
  <c r="O8225" i="1"/>
  <c r="O8079" i="1"/>
  <c r="O8050" i="1"/>
  <c r="O7900" i="1"/>
  <c r="O7751" i="1"/>
  <c r="O7721" i="1"/>
  <c r="O7575" i="1"/>
  <c r="O7548" i="1"/>
  <c r="O7404" i="1"/>
  <c r="O7380" i="1"/>
  <c r="O7236" i="1"/>
  <c r="O7212" i="1"/>
  <c r="O7068" i="1"/>
  <c r="O7044" i="1"/>
  <c r="O6900" i="1"/>
  <c r="O6876" i="1"/>
  <c r="O6732" i="1"/>
  <c r="O6540" i="1"/>
  <c r="O6396" i="1"/>
  <c r="O6372" i="1"/>
  <c r="O6228" i="1"/>
  <c r="O6204" i="1"/>
  <c r="O6060" i="1"/>
  <c r="O6036" i="1"/>
  <c r="O5892" i="1"/>
  <c r="O5868" i="1"/>
  <c r="O5724" i="1"/>
  <c r="O5700" i="1"/>
  <c r="O5556" i="1"/>
  <c r="O5532" i="1"/>
  <c r="O5391" i="1"/>
  <c r="O5369" i="1"/>
  <c r="O5231" i="1"/>
  <c r="O5210" i="1"/>
  <c r="O5188" i="1"/>
  <c r="O5050" i="1"/>
  <c r="O5028" i="1"/>
  <c r="O4887" i="1"/>
  <c r="O4865" i="1"/>
  <c r="O4727" i="1"/>
  <c r="O4706" i="1"/>
  <c r="O4684" i="1"/>
  <c r="O4546" i="1"/>
  <c r="O4524" i="1"/>
  <c r="O4383" i="1"/>
  <c r="O4361" i="1"/>
  <c r="O4223" i="1"/>
  <c r="O4202" i="1"/>
  <c r="O4180" i="1"/>
  <c r="O4042" i="1"/>
  <c r="O4020" i="1"/>
  <c r="O3879" i="1"/>
  <c r="O3857" i="1"/>
  <c r="O3719" i="1"/>
  <c r="O3698" i="1"/>
  <c r="O3678" i="1"/>
  <c r="O3544" i="1"/>
  <c r="O3532" i="1"/>
  <c r="O3520" i="1"/>
  <c r="O3508" i="1"/>
  <c r="O3376" i="1"/>
  <c r="O3364" i="1"/>
  <c r="O3352" i="1"/>
  <c r="O3340" i="1"/>
  <c r="O3208" i="1"/>
  <c r="O3196" i="1"/>
  <c r="O3184" i="1"/>
  <c r="O3172" i="1"/>
  <c r="O3040" i="1"/>
  <c r="O3028" i="1"/>
  <c r="O3016" i="1"/>
  <c r="O3004" i="1"/>
  <c r="O2872" i="1"/>
  <c r="O2860" i="1"/>
  <c r="O2848" i="1"/>
  <c r="O2836" i="1"/>
  <c r="O2704" i="1"/>
  <c r="O2692" i="1"/>
  <c r="O2680" i="1"/>
  <c r="O2668" i="1"/>
  <c r="O2536" i="1"/>
  <c r="O2524" i="1"/>
  <c r="O2512" i="1"/>
  <c r="O2500" i="1"/>
  <c r="O2368" i="1"/>
  <c r="O2356" i="1"/>
  <c r="O2344" i="1"/>
  <c r="O2332" i="1"/>
  <c r="O2200" i="1"/>
  <c r="O2188" i="1"/>
  <c r="O2176" i="1"/>
  <c r="O2164" i="1"/>
  <c r="O2032" i="1"/>
  <c r="O2020" i="1"/>
  <c r="O2008" i="1"/>
  <c r="O1996" i="1"/>
  <c r="O1864" i="1"/>
  <c r="O1852" i="1"/>
  <c r="O1840" i="1"/>
  <c r="O1828" i="1"/>
  <c r="O1696" i="1"/>
  <c r="O1684" i="1"/>
  <c r="O1672" i="1"/>
  <c r="O1660" i="1"/>
  <c r="O1528" i="1"/>
  <c r="O1516" i="1"/>
  <c r="O1504" i="1"/>
  <c r="O1492" i="1"/>
  <c r="O1360" i="1"/>
  <c r="O1348" i="1"/>
  <c r="O1336" i="1"/>
  <c r="O1324" i="1"/>
  <c r="O1192" i="1"/>
  <c r="O1180" i="1"/>
  <c r="O1168" i="1"/>
  <c r="O1156" i="1"/>
  <c r="O1024" i="1"/>
  <c r="O1012" i="1"/>
  <c r="O1000" i="1"/>
  <c r="O988" i="1"/>
  <c r="O856" i="1"/>
  <c r="O844" i="1"/>
  <c r="O832" i="1"/>
  <c r="O820" i="1"/>
  <c r="O352" i="1"/>
  <c r="O340" i="1"/>
  <c r="O328" i="1"/>
  <c r="O316" i="1"/>
  <c r="O184" i="1"/>
  <c r="O172" i="1"/>
  <c r="O160" i="1"/>
  <c r="O148" i="1"/>
  <c r="O12" i="1"/>
  <c r="O24" i="1"/>
  <c r="O479" i="1"/>
  <c r="O526" i="1"/>
  <c r="O6675" i="1"/>
  <c r="O2955" i="1"/>
  <c r="O695" i="1"/>
  <c r="O647" i="1"/>
  <c r="O599" i="1"/>
  <c r="O551" i="1"/>
  <c r="O503" i="1"/>
  <c r="O455" i="1"/>
  <c r="O413" i="1"/>
  <c r="O377" i="1"/>
  <c r="O8741" i="1"/>
  <c r="O8585" i="1"/>
  <c r="O8549" i="1"/>
  <c r="O8403" i="1"/>
  <c r="O8254" i="1"/>
  <c r="O8224" i="1"/>
  <c r="O8075" i="1"/>
  <c r="O8045" i="1"/>
  <c r="O7899" i="1"/>
  <c r="O7750" i="1"/>
  <c r="O7720" i="1"/>
  <c r="O7571" i="1"/>
  <c r="O7547" i="1"/>
  <c r="O7403" i="1"/>
  <c r="O7379" i="1"/>
  <c r="O7235" i="1"/>
  <c r="O7211" i="1"/>
  <c r="O7067" i="1"/>
  <c r="O7043" i="1"/>
  <c r="O6899" i="1"/>
  <c r="O6875" i="1"/>
  <c r="O6731" i="1"/>
  <c r="O6539" i="1"/>
  <c r="O6395" i="1"/>
  <c r="O6371" i="1"/>
  <c r="O6227" i="1"/>
  <c r="O6203" i="1"/>
  <c r="O6059" i="1"/>
  <c r="O6035" i="1"/>
  <c r="O5891" i="1"/>
  <c r="O5867" i="1"/>
  <c r="O5723" i="1"/>
  <c r="O5699" i="1"/>
  <c r="O5555" i="1"/>
  <c r="O5531" i="1"/>
  <c r="O5390" i="1"/>
  <c r="O5368" i="1"/>
  <c r="O5230" i="1"/>
  <c r="O5208" i="1"/>
  <c r="O5187" i="1"/>
  <c r="O5045" i="1"/>
  <c r="O5027" i="1"/>
  <c r="O4886" i="1"/>
  <c r="O4864" i="1"/>
  <c r="O4726" i="1"/>
  <c r="O4704" i="1"/>
  <c r="O4683" i="1"/>
  <c r="O4541" i="1"/>
  <c r="O4523" i="1"/>
  <c r="O4382" i="1"/>
  <c r="O4360" i="1"/>
  <c r="O4222" i="1"/>
  <c r="O4200" i="1"/>
  <c r="O4179" i="1"/>
  <c r="O4037" i="1"/>
  <c r="O4019" i="1"/>
  <c r="O3878" i="1"/>
  <c r="O3856" i="1"/>
  <c r="O3718" i="1"/>
  <c r="O3696" i="1"/>
  <c r="O3677" i="1"/>
  <c r="O3543" i="1"/>
  <c r="O3531" i="1"/>
  <c r="O3519" i="1"/>
  <c r="O3507" i="1"/>
  <c r="O3375" i="1"/>
  <c r="O3363" i="1"/>
  <c r="O3351" i="1"/>
  <c r="O3339" i="1"/>
  <c r="O3207" i="1"/>
  <c r="O3195" i="1"/>
  <c r="O3183" i="1"/>
  <c r="O3171" i="1"/>
  <c r="O3039" i="1"/>
  <c r="O3027" i="1"/>
  <c r="O3015" i="1"/>
  <c r="O3003" i="1"/>
  <c r="O2871" i="1"/>
  <c r="O2859" i="1"/>
  <c r="O2847" i="1"/>
  <c r="O2835" i="1"/>
  <c r="O2703" i="1"/>
  <c r="O2691" i="1"/>
  <c r="O2679" i="1"/>
  <c r="O2667" i="1"/>
  <c r="O2535" i="1"/>
  <c r="O2523" i="1"/>
  <c r="O2511" i="1"/>
  <c r="O2499" i="1"/>
  <c r="O2367" i="1"/>
  <c r="O2355" i="1"/>
  <c r="O2343" i="1"/>
  <c r="O2331" i="1"/>
  <c r="O2199" i="1"/>
  <c r="O2187" i="1"/>
  <c r="O2175" i="1"/>
  <c r="O2163" i="1"/>
  <c r="O2031" i="1"/>
  <c r="O2019" i="1"/>
  <c r="O2007" i="1"/>
  <c r="O1995" i="1"/>
  <c r="O1863" i="1"/>
  <c r="O1851" i="1"/>
  <c r="O1839" i="1"/>
  <c r="O1827" i="1"/>
  <c r="O1695" i="1"/>
  <c r="O1683" i="1"/>
  <c r="O1671" i="1"/>
  <c r="O1659" i="1"/>
  <c r="O1527" i="1"/>
  <c r="O1515" i="1"/>
  <c r="O1503" i="1"/>
  <c r="O1491" i="1"/>
  <c r="O1359" i="1"/>
  <c r="O1347" i="1"/>
  <c r="O1335" i="1"/>
  <c r="O1323" i="1"/>
  <c r="O1191" i="1"/>
  <c r="O1179" i="1"/>
  <c r="O1167" i="1"/>
  <c r="O1155" i="1"/>
  <c r="O1023" i="1"/>
  <c r="O1011" i="1"/>
  <c r="O999" i="1"/>
  <c r="O987" i="1"/>
  <c r="O855" i="1"/>
  <c r="O843" i="1"/>
  <c r="O831" i="1"/>
  <c r="O819" i="1"/>
  <c r="O351" i="1"/>
  <c r="O339" i="1"/>
  <c r="O327" i="1"/>
  <c r="O315" i="1"/>
  <c r="O183" i="1"/>
  <c r="O171" i="1"/>
  <c r="O159" i="1"/>
  <c r="O147" i="1"/>
  <c r="O13" i="1"/>
  <c r="O25" i="1"/>
  <c r="O575" i="1"/>
  <c r="O622" i="1"/>
  <c r="O6663" i="1"/>
  <c r="O2943" i="1"/>
  <c r="O694" i="1"/>
  <c r="O646" i="1"/>
  <c r="O598" i="1"/>
  <c r="O550" i="1"/>
  <c r="O502" i="1"/>
  <c r="O454" i="1"/>
  <c r="O411" i="1"/>
  <c r="O375" i="1"/>
  <c r="O8739" i="1"/>
  <c r="O8583" i="1"/>
  <c r="O8548" i="1"/>
  <c r="O8399" i="1"/>
  <c r="O8249" i="1"/>
  <c r="O8223" i="1"/>
  <c r="O8074" i="1"/>
  <c r="O8044" i="1"/>
  <c r="O7895" i="1"/>
  <c r="O7745" i="1"/>
  <c r="O7719" i="1"/>
  <c r="O7570" i="1"/>
  <c r="O7546" i="1"/>
  <c r="O7402" i="1"/>
  <c r="O7378" i="1"/>
  <c r="O7234" i="1"/>
  <c r="O7210" i="1"/>
  <c r="O7066" i="1"/>
  <c r="O7042" i="1"/>
  <c r="O6898" i="1"/>
  <c r="O6874" i="1"/>
  <c r="O6730" i="1"/>
  <c r="O6538" i="1"/>
  <c r="O6394" i="1"/>
  <c r="O6370" i="1"/>
  <c r="O6226" i="1"/>
  <c r="O6202" i="1"/>
  <c r="O6058" i="1"/>
  <c r="O6034" i="1"/>
  <c r="O5890" i="1"/>
  <c r="O5866" i="1"/>
  <c r="O5722" i="1"/>
  <c r="O5698" i="1"/>
  <c r="O5554" i="1"/>
  <c r="O5530" i="1"/>
  <c r="O5388" i="1"/>
  <c r="O5367" i="1"/>
  <c r="O5225" i="1"/>
  <c r="O5207" i="1"/>
  <c r="O5186" i="1"/>
  <c r="O5044" i="1"/>
  <c r="O5026" i="1"/>
  <c r="O4884" i="1"/>
  <c r="O4863" i="1"/>
  <c r="O4721" i="1"/>
  <c r="O4703" i="1"/>
  <c r="O4682" i="1"/>
  <c r="O4540" i="1"/>
  <c r="O4522" i="1"/>
  <c r="O4380" i="1"/>
  <c r="O4359" i="1"/>
  <c r="O4217" i="1"/>
  <c r="O4199" i="1"/>
  <c r="O4178" i="1"/>
  <c r="O4036" i="1"/>
  <c r="O4018" i="1"/>
  <c r="O3876" i="1"/>
  <c r="O3855" i="1"/>
  <c r="O3713" i="1"/>
  <c r="O3695" i="1"/>
  <c r="O3676" i="1"/>
  <c r="O3542" i="1"/>
  <c r="O3530" i="1"/>
  <c r="O3518" i="1"/>
  <c r="O3506" i="1"/>
  <c r="O3374" i="1"/>
  <c r="O3362" i="1"/>
  <c r="O3350" i="1"/>
  <c r="O3338" i="1"/>
  <c r="O3206" i="1"/>
  <c r="O3194" i="1"/>
  <c r="O3182" i="1"/>
  <c r="O3170" i="1"/>
  <c r="O3038" i="1"/>
  <c r="O3026" i="1"/>
  <c r="O3014" i="1"/>
  <c r="O3002" i="1"/>
  <c r="O2870" i="1"/>
  <c r="O2858" i="1"/>
  <c r="O2846" i="1"/>
  <c r="O2834" i="1"/>
  <c r="O2702" i="1"/>
  <c r="O2690" i="1"/>
  <c r="O2678" i="1"/>
  <c r="O2666" i="1"/>
  <c r="O2534" i="1"/>
  <c r="O2522" i="1"/>
  <c r="O2510" i="1"/>
  <c r="O2498" i="1"/>
  <c r="O2366" i="1"/>
  <c r="O2354" i="1"/>
  <c r="O2342" i="1"/>
  <c r="O2330" i="1"/>
  <c r="O2198" i="1"/>
  <c r="O2186" i="1"/>
  <c r="O2174" i="1"/>
  <c r="O2162" i="1"/>
  <c r="O2030" i="1"/>
  <c r="O2018" i="1"/>
  <c r="O2006" i="1"/>
  <c r="O1994" i="1"/>
  <c r="O1862" i="1"/>
  <c r="O1850" i="1"/>
  <c r="O1838" i="1"/>
  <c r="O1826" i="1"/>
  <c r="O1694" i="1"/>
  <c r="O1682" i="1"/>
  <c r="O1670" i="1"/>
  <c r="O1658" i="1"/>
  <c r="O1526" i="1"/>
  <c r="O1514" i="1"/>
  <c r="O1502" i="1"/>
  <c r="O1490" i="1"/>
  <c r="O1358" i="1"/>
  <c r="O1346" i="1"/>
  <c r="O1334" i="1"/>
  <c r="O1322" i="1"/>
  <c r="O1190" i="1"/>
  <c r="O1178" i="1"/>
  <c r="O1166" i="1"/>
  <c r="O1154" i="1"/>
  <c r="O1022" i="1"/>
  <c r="O1010" i="1"/>
  <c r="O998" i="1"/>
  <c r="O986" i="1"/>
  <c r="O854" i="1"/>
  <c r="O842" i="1"/>
  <c r="O830" i="1"/>
  <c r="O818" i="1"/>
  <c r="O350" i="1"/>
  <c r="O338" i="1"/>
  <c r="O326" i="1"/>
  <c r="O314" i="1"/>
  <c r="O182" i="1"/>
  <c r="O170" i="1"/>
  <c r="O158" i="1"/>
  <c r="O146" i="1"/>
  <c r="O14" i="1"/>
  <c r="O2" i="1"/>
  <c r="O431" i="1"/>
  <c r="O430" i="1"/>
  <c r="O6651" i="1"/>
  <c r="O2931" i="1"/>
  <c r="O687" i="1"/>
  <c r="O639" i="1"/>
  <c r="O591" i="1"/>
  <c r="O543" i="1"/>
  <c r="O495" i="1"/>
  <c r="O447" i="1"/>
  <c r="O407" i="1"/>
  <c r="O371" i="1"/>
  <c r="O8735" i="1"/>
  <c r="O8579" i="1"/>
  <c r="O8547" i="1"/>
  <c r="O8398" i="1"/>
  <c r="O8248" i="1"/>
  <c r="O8219" i="1"/>
  <c r="O8069" i="1"/>
  <c r="O8043" i="1"/>
  <c r="O7894" i="1"/>
  <c r="O7744" i="1"/>
  <c r="O7715" i="1"/>
  <c r="O7565" i="1"/>
  <c r="O7541" i="1"/>
  <c r="O7397" i="1"/>
  <c r="O7373" i="1"/>
  <c r="O7229" i="1"/>
  <c r="O7205" i="1"/>
  <c r="O7061" i="1"/>
  <c r="O7037" i="1"/>
  <c r="O6893" i="1"/>
  <c r="O6869" i="1"/>
  <c r="O6725" i="1"/>
  <c r="O6533" i="1"/>
  <c r="O6389" i="1"/>
  <c r="O6365" i="1"/>
  <c r="O6221" i="1"/>
  <c r="O6197" i="1"/>
  <c r="O6053" i="1"/>
  <c r="O6029" i="1"/>
  <c r="O5885" i="1"/>
  <c r="O5861" i="1"/>
  <c r="O5717" i="1"/>
  <c r="O5693" i="1"/>
  <c r="O5549" i="1"/>
  <c r="O5525" i="1"/>
  <c r="O5387" i="1"/>
  <c r="O5366" i="1"/>
  <c r="O5224" i="1"/>
  <c r="O5206" i="1"/>
  <c r="O5064" i="1"/>
  <c r="O5043" i="1"/>
  <c r="O5021" i="1"/>
  <c r="O4883" i="1"/>
  <c r="O4862" i="1"/>
  <c r="O4720" i="1"/>
  <c r="O4702" i="1"/>
  <c r="O4560" i="1"/>
  <c r="O4539" i="1"/>
  <c r="O4517" i="1"/>
  <c r="O4379" i="1"/>
  <c r="O4358" i="1"/>
  <c r="O4216" i="1"/>
  <c r="O4198" i="1"/>
  <c r="O4056" i="1"/>
  <c r="O4035" i="1"/>
  <c r="O4013" i="1"/>
  <c r="O3875" i="1"/>
  <c r="O3854" i="1"/>
  <c r="O3712" i="1"/>
  <c r="O3694" i="1"/>
  <c r="O3675" i="1"/>
  <c r="O3541" i="1"/>
  <c r="O3529" i="1"/>
  <c r="O3517" i="1"/>
  <c r="O3385" i="1"/>
  <c r="O3373" i="1"/>
  <c r="O3361" i="1"/>
  <c r="O3349" i="1"/>
  <c r="O3217" i="1"/>
  <c r="O3205" i="1"/>
  <c r="O3193" i="1"/>
  <c r="O3181" i="1"/>
  <c r="O3049" i="1"/>
  <c r="O3037" i="1"/>
  <c r="O3025" i="1"/>
  <c r="O3013" i="1"/>
  <c r="O2881" i="1"/>
  <c r="O2869" i="1"/>
  <c r="O2857" i="1"/>
  <c r="O2845" i="1"/>
  <c r="O2713" i="1"/>
  <c r="O2701" i="1"/>
  <c r="O2689" i="1"/>
  <c r="O2677" i="1"/>
  <c r="O2545" i="1"/>
  <c r="O2533" i="1"/>
  <c r="O2521" i="1"/>
  <c r="O2509" i="1"/>
  <c r="O2377" i="1"/>
  <c r="O2365" i="1"/>
  <c r="O2353" i="1"/>
  <c r="O2341" i="1"/>
  <c r="O2209" i="1"/>
  <c r="O2197" i="1"/>
  <c r="O2185" i="1"/>
  <c r="O2173" i="1"/>
  <c r="O2041" i="1"/>
  <c r="O2029" i="1"/>
  <c r="O2017" i="1"/>
  <c r="O2005" i="1"/>
  <c r="O1873" i="1"/>
  <c r="O1861" i="1"/>
  <c r="O1849" i="1"/>
  <c r="O1837" i="1"/>
  <c r="O1705" i="1"/>
  <c r="O1693" i="1"/>
  <c r="O1681" i="1"/>
  <c r="O1669" i="1"/>
  <c r="O1537" i="1"/>
  <c r="O1525" i="1"/>
  <c r="O1513" i="1"/>
  <c r="O1501" i="1"/>
  <c r="O1369" i="1"/>
  <c r="O1357" i="1"/>
  <c r="O1345" i="1"/>
  <c r="O1333" i="1"/>
  <c r="O1201" i="1"/>
  <c r="O1189" i="1"/>
  <c r="O1177" i="1"/>
  <c r="O1165" i="1"/>
  <c r="O1033" i="1"/>
  <c r="O1021" i="1"/>
  <c r="O1009" i="1"/>
  <c r="O997" i="1"/>
  <c r="O865" i="1"/>
  <c r="O853" i="1"/>
  <c r="O841" i="1"/>
  <c r="O829" i="1"/>
  <c r="O361" i="1"/>
  <c r="O349" i="1"/>
  <c r="O337" i="1"/>
  <c r="O325" i="1"/>
  <c r="O193" i="1"/>
  <c r="O181" i="1"/>
  <c r="O169" i="1"/>
  <c r="O157" i="1"/>
  <c r="O3" i="1"/>
  <c r="O15" i="1"/>
  <c r="O6603" i="1"/>
  <c r="O8723" i="1"/>
  <c r="O8416" i="1"/>
  <c r="O8237" i="1"/>
  <c r="O7912" i="1"/>
  <c r="O7733" i="1"/>
  <c r="O7559" i="1"/>
  <c r="O7391" i="1"/>
  <c r="O7223" i="1"/>
  <c r="O6911" i="1"/>
  <c r="O6743" i="1"/>
  <c r="O6407" i="1"/>
  <c r="O6215" i="1"/>
  <c r="O6047" i="1"/>
  <c r="O5879" i="1"/>
  <c r="O5711" i="1"/>
  <c r="O5400" i="1"/>
  <c r="O5357" i="1"/>
  <c r="O5198" i="1"/>
  <c r="O5038" i="1"/>
  <c r="O4853" i="1"/>
  <c r="O4694" i="1"/>
  <c r="O4534" i="1"/>
  <c r="O4349" i="1"/>
  <c r="O4190" i="1"/>
  <c r="O3888" i="1"/>
  <c r="O3845" i="1"/>
  <c r="O3686" i="1"/>
  <c r="O3525" i="1"/>
  <c r="O3381" i="1"/>
  <c r="O3357" i="1"/>
  <c r="O3213" i="1"/>
  <c r="O3177" i="1"/>
  <c r="O3033" i="1"/>
  <c r="O3009" i="1"/>
  <c r="O2853" i="1"/>
  <c r="O2697" i="1"/>
  <c r="O2673" i="1"/>
  <c r="O2517" i="1"/>
  <c r="O2373" i="1"/>
  <c r="O2349" i="1"/>
  <c r="O2193" i="1"/>
  <c r="O2169" i="1"/>
  <c r="O2025" i="1"/>
  <c r="O1869" i="1"/>
  <c r="O1857" i="1"/>
  <c r="O1833" i="1"/>
  <c r="O1677" i="1"/>
  <c r="O1533" i="1"/>
  <c r="O1509" i="1"/>
  <c r="O1353" i="1"/>
  <c r="O1329" i="1"/>
  <c r="O1197" i="1"/>
  <c r="O1161" i="1"/>
  <c r="O1017" i="1"/>
  <c r="O849" i="1"/>
  <c r="O357" i="1"/>
  <c r="O321" i="1"/>
  <c r="O177" i="1"/>
  <c r="O7" i="1"/>
  <c r="O2902" i="1"/>
  <c r="O8758" i="1"/>
  <c r="O8722" i="1"/>
  <c r="O8415" i="1"/>
  <c r="O8386" i="1"/>
  <c r="O8236" i="1"/>
  <c r="O8057" i="1"/>
  <c r="O7911" i="1"/>
  <c r="O7732" i="1"/>
  <c r="O7558" i="1"/>
  <c r="O7390" i="1"/>
  <c r="O7222" i="1"/>
  <c r="O7054" i="1"/>
  <c r="O6886" i="1"/>
  <c r="O6550" i="1"/>
  <c r="O6382" i="1"/>
  <c r="O6214" i="1"/>
  <c r="O6046" i="1"/>
  <c r="O5878" i="1"/>
  <c r="O5710" i="1"/>
  <c r="O5542" i="1"/>
  <c r="O5378" i="1"/>
  <c r="O5218" i="1"/>
  <c r="O5055" i="1"/>
  <c r="O4895" i="1"/>
  <c r="O4551" i="1"/>
  <c r="O4391" i="1"/>
  <c r="O4348" i="1"/>
  <c r="O4188" i="1"/>
  <c r="O4025" i="1"/>
  <c r="O3866" i="1"/>
  <c r="O3706" i="1"/>
  <c r="O3550" i="1"/>
  <c r="O3524" i="1"/>
  <c r="O3380" i="1"/>
  <c r="O3356" i="1"/>
  <c r="O3212" i="1"/>
  <c r="O3188" i="1"/>
  <c r="O3044" i="1"/>
  <c r="O3020" i="1"/>
  <c r="O2876" i="1"/>
  <c r="O2852" i="1"/>
  <c r="O2708" i="1"/>
  <c r="O2684" i="1"/>
  <c r="O2540" i="1"/>
  <c r="O2504" i="1"/>
  <c r="O2360" i="1"/>
  <c r="O2336" i="1"/>
  <c r="O2192" i="1"/>
  <c r="O2168" i="1"/>
  <c r="O2024" i="1"/>
  <c r="O2012" i="1"/>
  <c r="O1868" i="1"/>
  <c r="O1844" i="1"/>
  <c r="O1700" i="1"/>
  <c r="O1676" i="1"/>
  <c r="O1532" i="1"/>
  <c r="O1508" i="1"/>
  <c r="O1364" i="1"/>
  <c r="O1340" i="1"/>
  <c r="O1196" i="1"/>
  <c r="O1172" i="1"/>
  <c r="O1028" i="1"/>
  <c r="O1004" i="1"/>
  <c r="O848" i="1"/>
  <c r="O824" i="1"/>
  <c r="O332" i="1"/>
  <c r="O188" i="1"/>
  <c r="O164" i="1"/>
  <c r="O8" i="1"/>
  <c r="O6639" i="1"/>
  <c r="O2919" i="1"/>
  <c r="O683" i="1"/>
  <c r="O635" i="1"/>
  <c r="O587" i="1"/>
  <c r="O539" i="1"/>
  <c r="O491" i="1"/>
  <c r="O443" i="1"/>
  <c r="O406" i="1"/>
  <c r="O370" i="1"/>
  <c r="O8734" i="1"/>
  <c r="O8578" i="1"/>
  <c r="O8423" i="1"/>
  <c r="O8393" i="1"/>
  <c r="O8247" i="1"/>
  <c r="O8218" i="1"/>
  <c r="O8068" i="1"/>
  <c r="O7919" i="1"/>
  <c r="O7889" i="1"/>
  <c r="O7743" i="1"/>
  <c r="O7714" i="1"/>
  <c r="O7564" i="1"/>
  <c r="O7540" i="1"/>
  <c r="O7396" i="1"/>
  <c r="O7372" i="1"/>
  <c r="O7228" i="1"/>
  <c r="O7204" i="1"/>
  <c r="O7060" i="1"/>
  <c r="O7036" i="1"/>
  <c r="O6892" i="1"/>
  <c r="O6868" i="1"/>
  <c r="O6724" i="1"/>
  <c r="O6532" i="1"/>
  <c r="O6388" i="1"/>
  <c r="O6364" i="1"/>
  <c r="O6220" i="1"/>
  <c r="O6196" i="1"/>
  <c r="O6052" i="1"/>
  <c r="O6028" i="1"/>
  <c r="O5884" i="1"/>
  <c r="O5860" i="1"/>
  <c r="O5716" i="1"/>
  <c r="O5692" i="1"/>
  <c r="O5548" i="1"/>
  <c r="O5524" i="1"/>
  <c r="O5386" i="1"/>
  <c r="O5364" i="1"/>
  <c r="O5223" i="1"/>
  <c r="O5201" i="1"/>
  <c r="O5063" i="1"/>
  <c r="O5042" i="1"/>
  <c r="O5020" i="1"/>
  <c r="O4882" i="1"/>
  <c r="O4860" i="1"/>
  <c r="O4719" i="1"/>
  <c r="O4697" i="1"/>
  <c r="O4559" i="1"/>
  <c r="O4538" i="1"/>
  <c r="O4516" i="1"/>
  <c r="O4378" i="1"/>
  <c r="O4356" i="1"/>
  <c r="O4215" i="1"/>
  <c r="O4193" i="1"/>
  <c r="O4055" i="1"/>
  <c r="O4034" i="1"/>
  <c r="O4012" i="1"/>
  <c r="O3874" i="1"/>
  <c r="O3852" i="1"/>
  <c r="O3711" i="1"/>
  <c r="O3689" i="1"/>
  <c r="O3674" i="1"/>
  <c r="O3540" i="1"/>
  <c r="O3528" i="1"/>
  <c r="O3516" i="1"/>
  <c r="O3384" i="1"/>
  <c r="O3372" i="1"/>
  <c r="O3360" i="1"/>
  <c r="O3348" i="1"/>
  <c r="O3216" i="1"/>
  <c r="O3204" i="1"/>
  <c r="O3192" i="1"/>
  <c r="O3180" i="1"/>
  <c r="O3048" i="1"/>
  <c r="O3036" i="1"/>
  <c r="O3024" i="1"/>
  <c r="O3012" i="1"/>
  <c r="O2880" i="1"/>
  <c r="O2868" i="1"/>
  <c r="O2856" i="1"/>
  <c r="O2844" i="1"/>
  <c r="O2712" i="1"/>
  <c r="O2700" i="1"/>
  <c r="O2688" i="1"/>
  <c r="O2676" i="1"/>
  <c r="O2544" i="1"/>
  <c r="O2532" i="1"/>
  <c r="O2520" i="1"/>
  <c r="O2508" i="1"/>
  <c r="O2376" i="1"/>
  <c r="O2364" i="1"/>
  <c r="O2352" i="1"/>
  <c r="O2340" i="1"/>
  <c r="O2208" i="1"/>
  <c r="O2196" i="1"/>
  <c r="O2184" i="1"/>
  <c r="O2172" i="1"/>
  <c r="O2040" i="1"/>
  <c r="O2028" i="1"/>
  <c r="O2016" i="1"/>
  <c r="O2004" i="1"/>
  <c r="O1872" i="1"/>
  <c r="O1860" i="1"/>
  <c r="O1848" i="1"/>
  <c r="O1836" i="1"/>
  <c r="O1704" i="1"/>
  <c r="O1692" i="1"/>
  <c r="O1680" i="1"/>
  <c r="O1668" i="1"/>
  <c r="O1536" i="1"/>
  <c r="O1524" i="1"/>
  <c r="O1512" i="1"/>
  <c r="O1500" i="1"/>
  <c r="O1368" i="1"/>
  <c r="O1356" i="1"/>
  <c r="O1344" i="1"/>
  <c r="O1332" i="1"/>
  <c r="O1200" i="1"/>
  <c r="O1188" i="1"/>
  <c r="O1176" i="1"/>
  <c r="O1164" i="1"/>
  <c r="O1032" i="1"/>
  <c r="O1020" i="1"/>
  <c r="O1008" i="1"/>
  <c r="O996" i="1"/>
  <c r="O864" i="1"/>
  <c r="O852" i="1"/>
  <c r="O840" i="1"/>
  <c r="O828" i="1"/>
  <c r="O360" i="1"/>
  <c r="O348" i="1"/>
  <c r="O336" i="1"/>
  <c r="O324" i="1"/>
  <c r="O192" i="1"/>
  <c r="O180" i="1"/>
  <c r="O168" i="1"/>
  <c r="O156" i="1"/>
  <c r="O4" i="1"/>
  <c r="O16" i="1"/>
  <c r="O671" i="1"/>
  <c r="O8062" i="1"/>
  <c r="O7055" i="1"/>
  <c r="O6239" i="1"/>
  <c r="O5567" i="1"/>
  <c r="O5219" i="1"/>
  <c r="O4875" i="1"/>
  <c r="O4392" i="1"/>
  <c r="O4030" i="1"/>
  <c r="O3537" i="1"/>
  <c r="O3201" i="1"/>
  <c r="O2865" i="1"/>
  <c r="O2529" i="1"/>
  <c r="O2205" i="1"/>
  <c r="O2013" i="1"/>
  <c r="O1689" i="1"/>
  <c r="O1365" i="1"/>
  <c r="O1173" i="1"/>
  <c r="O861" i="1"/>
  <c r="O333" i="1"/>
  <c r="O153" i="1"/>
  <c r="O670" i="1"/>
  <c r="O4874" i="1"/>
  <c r="O2516" i="1"/>
  <c r="O344" i="1"/>
  <c r="O6627" i="1"/>
  <c r="O2914" i="1"/>
  <c r="O682" i="1"/>
  <c r="O634" i="1"/>
  <c r="O586" i="1"/>
  <c r="O538" i="1"/>
  <c r="O490" i="1"/>
  <c r="O442" i="1"/>
  <c r="O401" i="1"/>
  <c r="O365" i="1"/>
  <c r="O8729" i="1"/>
  <c r="O8573" i="1"/>
  <c r="O8422" i="1"/>
  <c r="O8392" i="1"/>
  <c r="O8243" i="1"/>
  <c r="O8213" i="1"/>
  <c r="O8067" i="1"/>
  <c r="O7918" i="1"/>
  <c r="O7888" i="1"/>
  <c r="O7739" i="1"/>
  <c r="O7709" i="1"/>
  <c r="O7563" i="1"/>
  <c r="O7539" i="1"/>
  <c r="O7395" i="1"/>
  <c r="O7371" i="1"/>
  <c r="O7227" i="1"/>
  <c r="O7203" i="1"/>
  <c r="O7059" i="1"/>
  <c r="O7035" i="1"/>
  <c r="O6891" i="1"/>
  <c r="O6867" i="1"/>
  <c r="O6723" i="1"/>
  <c r="O6531" i="1"/>
  <c r="O6387" i="1"/>
  <c r="O6363" i="1"/>
  <c r="O6219" i="1"/>
  <c r="O6195" i="1"/>
  <c r="O6051" i="1"/>
  <c r="O6027" i="1"/>
  <c r="O5883" i="1"/>
  <c r="O5859" i="1"/>
  <c r="O5715" i="1"/>
  <c r="O5691" i="1"/>
  <c r="O5547" i="1"/>
  <c r="O5523" i="1"/>
  <c r="O5381" i="1"/>
  <c r="O5363" i="1"/>
  <c r="O5222" i="1"/>
  <c r="O5200" i="1"/>
  <c r="O5062" i="1"/>
  <c r="O5040" i="1"/>
  <c r="O5019" i="1"/>
  <c r="O4877" i="1"/>
  <c r="O4859" i="1"/>
  <c r="O4718" i="1"/>
  <c r="O4696" i="1"/>
  <c r="O4558" i="1"/>
  <c r="O4536" i="1"/>
  <c r="O4515" i="1"/>
  <c r="O4373" i="1"/>
  <c r="O4355" i="1"/>
  <c r="O4214" i="1"/>
  <c r="O4192" i="1"/>
  <c r="O4054" i="1"/>
  <c r="O4032" i="1"/>
  <c r="O4011" i="1"/>
  <c r="O3869" i="1"/>
  <c r="O3851" i="1"/>
  <c r="O3710" i="1"/>
  <c r="O3688" i="1"/>
  <c r="O3553" i="1"/>
  <c r="O3539" i="1"/>
  <c r="O3527" i="1"/>
  <c r="O3515" i="1"/>
  <c r="O3383" i="1"/>
  <c r="O3371" i="1"/>
  <c r="O3359" i="1"/>
  <c r="O3347" i="1"/>
  <c r="O3215" i="1"/>
  <c r="O3203" i="1"/>
  <c r="O3191" i="1"/>
  <c r="O3179" i="1"/>
  <c r="O3047" i="1"/>
  <c r="O3035" i="1"/>
  <c r="O3023" i="1"/>
  <c r="O3011" i="1"/>
  <c r="O2879" i="1"/>
  <c r="O2867" i="1"/>
  <c r="O2855" i="1"/>
  <c r="O2843" i="1"/>
  <c r="O2711" i="1"/>
  <c r="O2699" i="1"/>
  <c r="O2687" i="1"/>
  <c r="O2675" i="1"/>
  <c r="O2543" i="1"/>
  <c r="O2531" i="1"/>
  <c r="O2519" i="1"/>
  <c r="O2507" i="1"/>
  <c r="O2375" i="1"/>
  <c r="O2363" i="1"/>
  <c r="O2351" i="1"/>
  <c r="O2339" i="1"/>
  <c r="O2207" i="1"/>
  <c r="O2195" i="1"/>
  <c r="O2183" i="1"/>
  <c r="O2171" i="1"/>
  <c r="O2039" i="1"/>
  <c r="O2027" i="1"/>
  <c r="O2015" i="1"/>
  <c r="O2003" i="1"/>
  <c r="O1871" i="1"/>
  <c r="O1859" i="1"/>
  <c r="O1847" i="1"/>
  <c r="O1835" i="1"/>
  <c r="O1703" i="1"/>
  <c r="O1691" i="1"/>
  <c r="O1679" i="1"/>
  <c r="O1667" i="1"/>
  <c r="O1535" i="1"/>
  <c r="O1523" i="1"/>
  <c r="O1511" i="1"/>
  <c r="O1499" i="1"/>
  <c r="O1367" i="1"/>
  <c r="O1355" i="1"/>
  <c r="O1343" i="1"/>
  <c r="O1331" i="1"/>
  <c r="O1199" i="1"/>
  <c r="O1187" i="1"/>
  <c r="O1175" i="1"/>
  <c r="O1163" i="1"/>
  <c r="O1031" i="1"/>
  <c r="O1019" i="1"/>
  <c r="O1007" i="1"/>
  <c r="O995" i="1"/>
  <c r="O863" i="1"/>
  <c r="O851" i="1"/>
  <c r="O839" i="1"/>
  <c r="O827" i="1"/>
  <c r="O359" i="1"/>
  <c r="O347" i="1"/>
  <c r="O335" i="1"/>
  <c r="O323" i="1"/>
  <c r="O191" i="1"/>
  <c r="O179" i="1"/>
  <c r="O167" i="1"/>
  <c r="O155" i="1"/>
  <c r="O5" i="1"/>
  <c r="O17" i="1"/>
  <c r="O2903" i="1"/>
  <c r="O8567" i="1"/>
  <c r="O8387" i="1"/>
  <c r="O8211" i="1"/>
  <c r="O7883" i="1"/>
  <c r="O7707" i="1"/>
  <c r="O7415" i="1"/>
  <c r="O7247" i="1"/>
  <c r="O7079" i="1"/>
  <c r="O6887" i="1"/>
  <c r="O6551" i="1"/>
  <c r="O6383" i="1"/>
  <c r="O6071" i="1"/>
  <c r="O5903" i="1"/>
  <c r="O5735" i="1"/>
  <c r="O5543" i="1"/>
  <c r="O5379" i="1"/>
  <c r="O5056" i="1"/>
  <c r="O4896" i="1"/>
  <c r="O4715" i="1"/>
  <c r="O4552" i="1"/>
  <c r="O4371" i="1"/>
  <c r="O4211" i="1"/>
  <c r="O4048" i="1"/>
  <c r="O3867" i="1"/>
  <c r="O3707" i="1"/>
  <c r="O3551" i="1"/>
  <c r="O3513" i="1"/>
  <c r="O3369" i="1"/>
  <c r="O3345" i="1"/>
  <c r="O3189" i="1"/>
  <c r="O3045" i="1"/>
  <c r="O3021" i="1"/>
  <c r="O2877" i="1"/>
  <c r="O2841" i="1"/>
  <c r="O2709" i="1"/>
  <c r="O2685" i="1"/>
  <c r="O2541" i="1"/>
  <c r="O2505" i="1"/>
  <c r="O2361" i="1"/>
  <c r="O2337" i="1"/>
  <c r="O2181" i="1"/>
  <c r="O2037" i="1"/>
  <c r="O2001" i="1"/>
  <c r="O1845" i="1"/>
  <c r="O1701" i="1"/>
  <c r="O1665" i="1"/>
  <c r="O1521" i="1"/>
  <c r="O1497" i="1"/>
  <c r="O1341" i="1"/>
  <c r="O1185" i="1"/>
  <c r="O1029" i="1"/>
  <c r="O1005" i="1"/>
  <c r="O993" i="1"/>
  <c r="O837" i="1"/>
  <c r="O825" i="1"/>
  <c r="O345" i="1"/>
  <c r="O189" i="1"/>
  <c r="O165" i="1"/>
  <c r="O19" i="1"/>
  <c r="O6591" i="1"/>
  <c r="O8566" i="1"/>
  <c r="O8087" i="1"/>
  <c r="O7882" i="1"/>
  <c r="O7583" i="1"/>
  <c r="O7414" i="1"/>
  <c r="O7246" i="1"/>
  <c r="O7078" i="1"/>
  <c r="O6910" i="1"/>
  <c r="O6742" i="1"/>
  <c r="O6406" i="1"/>
  <c r="O6238" i="1"/>
  <c r="O6070" i="1"/>
  <c r="O5902" i="1"/>
  <c r="O5734" i="1"/>
  <c r="O5566" i="1"/>
  <c r="O5399" i="1"/>
  <c r="O5356" i="1"/>
  <c r="O5196" i="1"/>
  <c r="O5033" i="1"/>
  <c r="O4852" i="1"/>
  <c r="O4714" i="1"/>
  <c r="O4692" i="1"/>
  <c r="O4529" i="1"/>
  <c r="O4370" i="1"/>
  <c r="O4210" i="1"/>
  <c r="O4047" i="1"/>
  <c r="O3887" i="1"/>
  <c r="O3844" i="1"/>
  <c r="O3685" i="1"/>
  <c r="O3536" i="1"/>
  <c r="O3512" i="1"/>
  <c r="O3368" i="1"/>
  <c r="O3344" i="1"/>
  <c r="O3200" i="1"/>
  <c r="O3176" i="1"/>
  <c r="O3032" i="1"/>
  <c r="O3008" i="1"/>
  <c r="O2864" i="1"/>
  <c r="O2840" i="1"/>
  <c r="O2696" i="1"/>
  <c r="O2672" i="1"/>
  <c r="O2528" i="1"/>
  <c r="O2372" i="1"/>
  <c r="O2348" i="1"/>
  <c r="O2204" i="1"/>
  <c r="O2180" i="1"/>
  <c r="O2036" i="1"/>
  <c r="O2000" i="1"/>
  <c r="O1856" i="1"/>
  <c r="O1832" i="1"/>
  <c r="O1688" i="1"/>
  <c r="O1664" i="1"/>
  <c r="O1520" i="1"/>
  <c r="O1496" i="1"/>
  <c r="O1352" i="1"/>
  <c r="O1328" i="1"/>
  <c r="O1184" i="1"/>
  <c r="O1160" i="1"/>
  <c r="O1016" i="1"/>
  <c r="O992" i="1"/>
  <c r="O860" i="1"/>
  <c r="O836" i="1"/>
  <c r="O356" i="1"/>
  <c r="O320" i="1"/>
  <c r="O176" i="1"/>
  <c r="O152" i="1"/>
  <c r="O20" i="1"/>
  <c r="O6615" i="1"/>
  <c r="O2907" i="1"/>
  <c r="O675" i="1"/>
  <c r="O627" i="1"/>
  <c r="O579" i="1"/>
  <c r="O531" i="1"/>
  <c r="O483" i="1"/>
  <c r="O435" i="1"/>
  <c r="O399" i="1"/>
  <c r="O363" i="1"/>
  <c r="O8727" i="1"/>
  <c r="O8571" i="1"/>
  <c r="O8417" i="1"/>
  <c r="O8391" i="1"/>
  <c r="O8242" i="1"/>
  <c r="O8212" i="1"/>
  <c r="O8063" i="1"/>
  <c r="O7913" i="1"/>
  <c r="O7887" i="1"/>
  <c r="O7738" i="1"/>
  <c r="O7708" i="1"/>
  <c r="O7560" i="1"/>
  <c r="O7416" i="1"/>
  <c r="O7392" i="1"/>
  <c r="O7248" i="1"/>
  <c r="O7224" i="1"/>
  <c r="O7080" i="1"/>
  <c r="O7056" i="1"/>
  <c r="O6912" i="1"/>
  <c r="O6888" i="1"/>
  <c r="O6744" i="1"/>
  <c r="O6552" i="1"/>
  <c r="O6408" i="1"/>
  <c r="O6384" i="1"/>
  <c r="O6240" i="1"/>
  <c r="O6216" i="1"/>
  <c r="O6072" i="1"/>
  <c r="O6048" i="1"/>
  <c r="O5904" i="1"/>
  <c r="O5880" i="1"/>
  <c r="O5736" i="1"/>
  <c r="O5712" i="1"/>
  <c r="O5568" i="1"/>
  <c r="O5544" i="1"/>
  <c r="O5522" i="1"/>
  <c r="O5380" i="1"/>
  <c r="O5362" i="1"/>
  <c r="O5220" i="1"/>
  <c r="O5199" i="1"/>
  <c r="O5057" i="1"/>
  <c r="O5039" i="1"/>
  <c r="O5018" i="1"/>
  <c r="O4876" i="1"/>
  <c r="O4858" i="1"/>
  <c r="O4716" i="1"/>
  <c r="O4695" i="1"/>
  <c r="O4553" i="1"/>
  <c r="O4535" i="1"/>
  <c r="O4514" i="1"/>
  <c r="O4372" i="1"/>
  <c r="O4354" i="1"/>
  <c r="O4212" i="1"/>
  <c r="O4191" i="1"/>
  <c r="O4049" i="1"/>
  <c r="O4031" i="1"/>
  <c r="O4010" i="1"/>
  <c r="O3868" i="1"/>
  <c r="O3850" i="1"/>
  <c r="O3708" i="1"/>
  <c r="O3687" i="1"/>
  <c r="O3552" i="1"/>
  <c r="O3538" i="1"/>
  <c r="O3526" i="1"/>
  <c r="O3514" i="1"/>
  <c r="O3382" i="1"/>
  <c r="O3370" i="1"/>
  <c r="O3358" i="1"/>
  <c r="O3346" i="1"/>
  <c r="O3214" i="1"/>
  <c r="O3202" i="1"/>
  <c r="O3190" i="1"/>
  <c r="O3178" i="1"/>
  <c r="O3046" i="1"/>
  <c r="O3034" i="1"/>
  <c r="O3022" i="1"/>
  <c r="O3010" i="1"/>
  <c r="O2878" i="1"/>
  <c r="O2866" i="1"/>
  <c r="O2854" i="1"/>
  <c r="O2842" i="1"/>
  <c r="O2710" i="1"/>
  <c r="O2698" i="1"/>
  <c r="O2686" i="1"/>
  <c r="O2674" i="1"/>
  <c r="O2542" i="1"/>
  <c r="O2530" i="1"/>
  <c r="O2518" i="1"/>
  <c r="O2506" i="1"/>
  <c r="O2374" i="1"/>
  <c r="O2362" i="1"/>
  <c r="O2350" i="1"/>
  <c r="O2338" i="1"/>
  <c r="O2206" i="1"/>
  <c r="O2194" i="1"/>
  <c r="O2182" i="1"/>
  <c r="O2170" i="1"/>
  <c r="O2038" i="1"/>
  <c r="O2026" i="1"/>
  <c r="O2014" i="1"/>
  <c r="O2002" i="1"/>
  <c r="O1870" i="1"/>
  <c r="O1858" i="1"/>
  <c r="O1846" i="1"/>
  <c r="O1834" i="1"/>
  <c r="O1702" i="1"/>
  <c r="O1690" i="1"/>
  <c r="O1678" i="1"/>
  <c r="O1666" i="1"/>
  <c r="O1534" i="1"/>
  <c r="O1522" i="1"/>
  <c r="O1510" i="1"/>
  <c r="O1498" i="1"/>
  <c r="O1366" i="1"/>
  <c r="O1354" i="1"/>
  <c r="O1342" i="1"/>
  <c r="O1330" i="1"/>
  <c r="O1198" i="1"/>
  <c r="O1186" i="1"/>
  <c r="O1174" i="1"/>
  <c r="O1162" i="1"/>
  <c r="O1030" i="1"/>
  <c r="O1018" i="1"/>
  <c r="O1006" i="1"/>
  <c r="O994" i="1"/>
  <c r="O862" i="1"/>
  <c r="O850" i="1"/>
  <c r="O838" i="1"/>
  <c r="O826" i="1"/>
  <c r="O358" i="1"/>
  <c r="O346" i="1"/>
  <c r="O334" i="1"/>
  <c r="O322" i="1"/>
  <c r="O190" i="1"/>
  <c r="O178" i="1"/>
  <c r="O166" i="1"/>
  <c r="O154" i="1"/>
  <c r="O6" i="1"/>
  <c r="O18" i="1"/>
  <c r="O623" i="1"/>
  <c r="O394" i="1"/>
  <c r="H41" i="6"/>
  <c r="O41" i="1"/>
  <c r="O29" i="1"/>
  <c r="H29" i="6"/>
  <c r="H43" i="6"/>
  <c r="O43" i="1"/>
  <c r="H31" i="6"/>
  <c r="O31" i="1"/>
  <c r="H42" i="6"/>
  <c r="O42" i="1"/>
  <c r="H40" i="6"/>
  <c r="O40" i="1"/>
  <c r="H28" i="6"/>
  <c r="O28" i="1"/>
  <c r="H30" i="6"/>
  <c r="O30" i="1"/>
  <c r="H39" i="6"/>
  <c r="O39" i="1"/>
  <c r="H27" i="6"/>
  <c r="O27" i="1"/>
  <c r="O26" i="1"/>
  <c r="H26" i="6"/>
  <c r="O38" i="1"/>
  <c r="H38" i="6"/>
  <c r="H49" i="6"/>
  <c r="O49" i="1"/>
  <c r="H37" i="6"/>
  <c r="O37" i="1"/>
  <c r="H48" i="6"/>
  <c r="O48" i="1"/>
  <c r="O36" i="1"/>
  <c r="H36" i="6"/>
  <c r="H47" i="6"/>
  <c r="O47" i="1"/>
  <c r="O35" i="1"/>
  <c r="H35" i="6"/>
  <c r="H46" i="6"/>
  <c r="O46" i="1"/>
  <c r="H34" i="6"/>
  <c r="O34" i="1"/>
  <c r="H45" i="6"/>
  <c r="O45" i="1"/>
  <c r="H33" i="6"/>
  <c r="O33" i="1"/>
  <c r="H44" i="6"/>
  <c r="O44" i="1"/>
  <c r="H32" i="6"/>
  <c r="O32" i="1"/>
  <c r="N6716" i="1"/>
  <c r="N6710" i="1"/>
  <c r="P6710" i="1" s="1"/>
  <c r="Q6710" i="1" s="1"/>
  <c r="N6704" i="1"/>
  <c r="P6704" i="1" s="1"/>
  <c r="N6698" i="1"/>
  <c r="P6698" i="1" s="1"/>
  <c r="N6692" i="1"/>
  <c r="P6692" i="1" s="1"/>
  <c r="Q6692" i="1" s="1"/>
  <c r="N6686" i="1"/>
  <c r="N6680" i="1"/>
  <c r="P6680" i="1" s="1"/>
  <c r="N6674" i="1"/>
  <c r="P6674" i="1" s="1"/>
  <c r="N6668" i="1"/>
  <c r="N6662" i="1"/>
  <c r="P6662" i="1" s="1"/>
  <c r="Q6662" i="1" s="1"/>
  <c r="N6656" i="1"/>
  <c r="P6656" i="1" s="1"/>
  <c r="N6650" i="1"/>
  <c r="P6650" i="1" s="1"/>
  <c r="N6644" i="1"/>
  <c r="P6644" i="1" s="1"/>
  <c r="Q6644" i="1" s="1"/>
  <c r="N6638" i="1"/>
  <c r="N6632" i="1"/>
  <c r="P6632" i="1" s="1"/>
  <c r="N6626" i="1"/>
  <c r="P6626" i="1" s="1"/>
  <c r="N6620" i="1"/>
  <c r="N6614" i="1"/>
  <c r="P6614" i="1" s="1"/>
  <c r="Q6614" i="1" s="1"/>
  <c r="N6608" i="1"/>
  <c r="P6608" i="1" s="1"/>
  <c r="N6602" i="1"/>
  <c r="P6602" i="1" s="1"/>
  <c r="N6596" i="1"/>
  <c r="P6596" i="1" s="1"/>
  <c r="Q6596" i="1" s="1"/>
  <c r="N6590" i="1"/>
  <c r="N6584" i="1"/>
  <c r="P6584" i="1" s="1"/>
  <c r="N6578" i="1"/>
  <c r="P6578" i="1" s="1"/>
  <c r="N6572" i="1"/>
  <c r="N6566" i="1"/>
  <c r="P6566" i="1" s="1"/>
  <c r="Q6566" i="1" s="1"/>
  <c r="N6560" i="1"/>
  <c r="P6560" i="1" s="1"/>
  <c r="N6554" i="1"/>
  <c r="P6554" i="1" s="1"/>
  <c r="N2972" i="1"/>
  <c r="P2972" i="1" s="1"/>
  <c r="Q2972" i="1" s="1"/>
  <c r="N2966" i="1"/>
  <c r="N2960" i="1"/>
  <c r="P2960" i="1" s="1"/>
  <c r="N2954" i="1"/>
  <c r="P2954" i="1" s="1"/>
  <c r="N2948" i="1"/>
  <c r="N2942" i="1"/>
  <c r="P2942" i="1" s="1"/>
  <c r="Q2942" i="1" s="1"/>
  <c r="N2936" i="1"/>
  <c r="P2936" i="1" s="1"/>
  <c r="N2930" i="1"/>
  <c r="P2930" i="1" s="1"/>
  <c r="N2924" i="1"/>
  <c r="P2924" i="1" s="1"/>
  <c r="Q2924" i="1" s="1"/>
  <c r="N2918" i="1"/>
  <c r="N2912" i="1"/>
  <c r="P2912" i="1" s="1"/>
  <c r="N2906" i="1"/>
  <c r="P2906" i="1" s="1"/>
  <c r="N2900" i="1"/>
  <c r="N2894" i="1"/>
  <c r="P2894" i="1" s="1"/>
  <c r="Q2894" i="1" s="1"/>
  <c r="N2888" i="1"/>
  <c r="P2888" i="1" s="1"/>
  <c r="N2882" i="1"/>
  <c r="P2882" i="1" s="1"/>
  <c r="N692" i="1"/>
  <c r="P692" i="1" s="1"/>
  <c r="Q692" i="1" s="1"/>
  <c r="R692" i="1" s="1"/>
  <c r="N686" i="1"/>
  <c r="N680" i="1"/>
  <c r="P680" i="1" s="1"/>
  <c r="N674" i="1"/>
  <c r="P674" i="1" s="1"/>
  <c r="N668" i="1"/>
  <c r="N662" i="1"/>
  <c r="P662" i="1" s="1"/>
  <c r="Q662" i="1" s="1"/>
  <c r="N656" i="1"/>
  <c r="P656" i="1" s="1"/>
  <c r="N650" i="1"/>
  <c r="P650" i="1" s="1"/>
  <c r="N644" i="1"/>
  <c r="P644" i="1" s="1"/>
  <c r="Q644" i="1" s="1"/>
  <c r="N638" i="1"/>
  <c r="N632" i="1"/>
  <c r="P632" i="1" s="1"/>
  <c r="N626" i="1"/>
  <c r="P626" i="1" s="1"/>
  <c r="N620" i="1"/>
  <c r="N614" i="1"/>
  <c r="P614" i="1" s="1"/>
  <c r="Q614" i="1" s="1"/>
  <c r="N608" i="1"/>
  <c r="P608" i="1" s="1"/>
  <c r="N602" i="1"/>
  <c r="P602" i="1" s="1"/>
  <c r="N596" i="1"/>
  <c r="P596" i="1" s="1"/>
  <c r="Q596" i="1" s="1"/>
  <c r="R596" i="1" s="1"/>
  <c r="N590" i="1"/>
  <c r="N584" i="1"/>
  <c r="P584" i="1" s="1"/>
  <c r="N578" i="1"/>
  <c r="P578" i="1" s="1"/>
  <c r="N572" i="1"/>
  <c r="N566" i="1"/>
  <c r="P566" i="1" s="1"/>
  <c r="Q566" i="1" s="1"/>
  <c r="N560" i="1"/>
  <c r="P560" i="1" s="1"/>
  <c r="N554" i="1"/>
  <c r="P554" i="1" s="1"/>
  <c r="N548" i="1"/>
  <c r="P548" i="1" s="1"/>
  <c r="Q548" i="1" s="1"/>
  <c r="N542" i="1"/>
  <c r="N536" i="1"/>
  <c r="P536" i="1" s="1"/>
  <c r="N530" i="1"/>
  <c r="N524" i="1"/>
  <c r="N518" i="1"/>
  <c r="P518" i="1" s="1"/>
  <c r="Q518" i="1" s="1"/>
  <c r="N512" i="1"/>
  <c r="P512" i="1" s="1"/>
  <c r="N506" i="1"/>
  <c r="P506" i="1" s="1"/>
  <c r="N500" i="1"/>
  <c r="P500" i="1" s="1"/>
  <c r="Q500" i="1" s="1"/>
  <c r="N494" i="1"/>
  <c r="N488" i="1"/>
  <c r="P488" i="1" s="1"/>
  <c r="N482" i="1"/>
  <c r="N476" i="1"/>
  <c r="N470" i="1"/>
  <c r="P470" i="1" s="1"/>
  <c r="Q470" i="1" s="1"/>
  <c r="N464" i="1"/>
  <c r="P464" i="1" s="1"/>
  <c r="N458" i="1"/>
  <c r="P458" i="1" s="1"/>
  <c r="N452" i="1"/>
  <c r="P452" i="1" s="1"/>
  <c r="Q452" i="1" s="1"/>
  <c r="N446" i="1"/>
  <c r="N440" i="1"/>
  <c r="P440" i="1" s="1"/>
  <c r="N434" i="1"/>
  <c r="N428" i="1"/>
  <c r="N422" i="1"/>
  <c r="P422" i="1" s="1"/>
  <c r="Q422" i="1" s="1"/>
  <c r="N416" i="1"/>
  <c r="P416" i="1" s="1"/>
  <c r="N410" i="1"/>
  <c r="P410" i="1" s="1"/>
  <c r="N404" i="1"/>
  <c r="P404" i="1" s="1"/>
  <c r="Q404" i="1" s="1"/>
  <c r="N398" i="1"/>
  <c r="N392" i="1"/>
  <c r="P392" i="1" s="1"/>
  <c r="N386" i="1"/>
  <c r="P386" i="1" s="1"/>
  <c r="N380" i="1"/>
  <c r="N374" i="1"/>
  <c r="P374" i="1" s="1"/>
  <c r="Q374" i="1" s="1"/>
  <c r="N368" i="1"/>
  <c r="P368" i="1" s="1"/>
  <c r="N362" i="1"/>
  <c r="P362" i="1" s="1"/>
  <c r="N8750" i="1"/>
  <c r="N8738" i="1"/>
  <c r="N8726" i="1"/>
  <c r="P8726" i="1" s="1"/>
  <c r="Q8726" i="1" s="1"/>
  <c r="N8714" i="1"/>
  <c r="P8714" i="1" s="1"/>
  <c r="N8582" i="1"/>
  <c r="N8570" i="1"/>
  <c r="N8558" i="1"/>
  <c r="P8558" i="1" s="1"/>
  <c r="Q8558" i="1" s="1"/>
  <c r="N8546" i="1"/>
  <c r="P8546" i="1" s="1"/>
  <c r="N8414" i="1"/>
  <c r="N8402" i="1"/>
  <c r="N8390" i="1"/>
  <c r="P8390" i="1" s="1"/>
  <c r="Q8390" i="1" s="1"/>
  <c r="N8378" i="1"/>
  <c r="P8378" i="1" s="1"/>
  <c r="N8246" i="1"/>
  <c r="N8234" i="1"/>
  <c r="N8222" i="1"/>
  <c r="P8222" i="1" s="1"/>
  <c r="Q8222" i="1" s="1"/>
  <c r="N8210" i="1"/>
  <c r="P8210" i="1" s="1"/>
  <c r="N8078" i="1"/>
  <c r="N8066" i="1"/>
  <c r="N8054" i="1"/>
  <c r="P8054" i="1" s="1"/>
  <c r="Q8054" i="1" s="1"/>
  <c r="N8042" i="1"/>
  <c r="P8042" i="1" s="1"/>
  <c r="N7910" i="1"/>
  <c r="N7898" i="1"/>
  <c r="N7886" i="1"/>
  <c r="P7886" i="1" s="1"/>
  <c r="Q7886" i="1" s="1"/>
  <c r="N7874" i="1"/>
  <c r="P7874" i="1" s="1"/>
  <c r="N7742" i="1"/>
  <c r="N7730" i="1"/>
  <c r="N7718" i="1"/>
  <c r="P7718" i="1" s="1"/>
  <c r="Q7718" i="1" s="1"/>
  <c r="N7706" i="1"/>
  <c r="P7706" i="1" s="1"/>
  <c r="N7574" i="1"/>
  <c r="N7562" i="1"/>
  <c r="N7550" i="1"/>
  <c r="P7550" i="1" s="1"/>
  <c r="Q7550" i="1" s="1"/>
  <c r="N7538" i="1"/>
  <c r="P7538" i="1" s="1"/>
  <c r="N7406" i="1"/>
  <c r="N7394" i="1"/>
  <c r="N7382" i="1"/>
  <c r="P7382" i="1" s="1"/>
  <c r="Q7382" i="1" s="1"/>
  <c r="N7370" i="1"/>
  <c r="P7370" i="1" s="1"/>
  <c r="N7238" i="1"/>
  <c r="N7226" i="1"/>
  <c r="N7214" i="1"/>
  <c r="P7214" i="1" s="1"/>
  <c r="Q7214" i="1" s="1"/>
  <c r="N7202" i="1"/>
  <c r="P7202" i="1" s="1"/>
  <c r="N7070" i="1"/>
  <c r="N7058" i="1"/>
  <c r="N7046" i="1"/>
  <c r="P7046" i="1" s="1"/>
  <c r="Q7046" i="1" s="1"/>
  <c r="N7034" i="1"/>
  <c r="P7034" i="1" s="1"/>
  <c r="N6902" i="1"/>
  <c r="N6890" i="1"/>
  <c r="N6878" i="1"/>
  <c r="P6878" i="1" s="1"/>
  <c r="Q6878" i="1" s="1"/>
  <c r="N6866" i="1"/>
  <c r="P6866" i="1" s="1"/>
  <c r="N6734" i="1"/>
  <c r="N6722" i="1"/>
  <c r="N6542" i="1"/>
  <c r="P6542" i="1" s="1"/>
  <c r="Q6542" i="1" s="1"/>
  <c r="N6530" i="1"/>
  <c r="P6530" i="1" s="1"/>
  <c r="N6398" i="1"/>
  <c r="N6386" i="1"/>
  <c r="N6374" i="1"/>
  <c r="P6374" i="1" s="1"/>
  <c r="Q6374" i="1" s="1"/>
  <c r="N6362" i="1"/>
  <c r="P6362" i="1" s="1"/>
  <c r="N6230" i="1"/>
  <c r="N6218" i="1"/>
  <c r="N6206" i="1"/>
  <c r="P6206" i="1" s="1"/>
  <c r="Q6206" i="1" s="1"/>
  <c r="N6194" i="1"/>
  <c r="P6194" i="1" s="1"/>
  <c r="N6062" i="1"/>
  <c r="N6050" i="1"/>
  <c r="N6038" i="1"/>
  <c r="P6038" i="1" s="1"/>
  <c r="Q6038" i="1" s="1"/>
  <c r="N6026" i="1"/>
  <c r="P6026" i="1" s="1"/>
  <c r="N5894" i="1"/>
  <c r="N5882" i="1"/>
  <c r="N5870" i="1"/>
  <c r="P5870" i="1" s="1"/>
  <c r="Q5870" i="1" s="1"/>
  <c r="N5858" i="1"/>
  <c r="P5858" i="1" s="1"/>
  <c r="N8761" i="1"/>
  <c r="N8749" i="1"/>
  <c r="P8749" i="1" s="1"/>
  <c r="Q8749" i="1" s="1"/>
  <c r="N8737" i="1"/>
  <c r="P8737" i="1" s="1"/>
  <c r="N8725" i="1"/>
  <c r="N8593" i="1"/>
  <c r="N8581" i="1"/>
  <c r="P8581" i="1" s="1"/>
  <c r="Q8581" i="1" s="1"/>
  <c r="R8581" i="1" s="1"/>
  <c r="N8569" i="1"/>
  <c r="P8569" i="1" s="1"/>
  <c r="N8557" i="1"/>
  <c r="N8425" i="1"/>
  <c r="N8413" i="1"/>
  <c r="P8413" i="1" s="1"/>
  <c r="Q8413" i="1" s="1"/>
  <c r="N8401" i="1"/>
  <c r="P8401" i="1" s="1"/>
  <c r="N8389" i="1"/>
  <c r="N8257" i="1"/>
  <c r="N8245" i="1"/>
  <c r="P8245" i="1" s="1"/>
  <c r="Q8245" i="1" s="1"/>
  <c r="R8245" i="1" s="1"/>
  <c r="N8233" i="1"/>
  <c r="P8233" i="1" s="1"/>
  <c r="N8221" i="1"/>
  <c r="N8089" i="1"/>
  <c r="N8077" i="1"/>
  <c r="P8077" i="1" s="1"/>
  <c r="Q8077" i="1" s="1"/>
  <c r="N8065" i="1"/>
  <c r="P8065" i="1" s="1"/>
  <c r="N8053" i="1"/>
  <c r="N7921" i="1"/>
  <c r="N7909" i="1"/>
  <c r="P7909" i="1" s="1"/>
  <c r="Q7909" i="1" s="1"/>
  <c r="R7909" i="1" s="1"/>
  <c r="N7897" i="1"/>
  <c r="P7897" i="1" s="1"/>
  <c r="N7885" i="1"/>
  <c r="N7753" i="1"/>
  <c r="N7741" i="1"/>
  <c r="P7741" i="1" s="1"/>
  <c r="Q7741" i="1" s="1"/>
  <c r="N7729" i="1"/>
  <c r="P7729" i="1" s="1"/>
  <c r="N7717" i="1"/>
  <c r="N7585" i="1"/>
  <c r="N7573" i="1"/>
  <c r="P7573" i="1" s="1"/>
  <c r="Q7573" i="1" s="1"/>
  <c r="R7573" i="1" s="1"/>
  <c r="N7561" i="1"/>
  <c r="P7561" i="1" s="1"/>
  <c r="N7549" i="1"/>
  <c r="N7417" i="1"/>
  <c r="N7405" i="1"/>
  <c r="P7405" i="1" s="1"/>
  <c r="Q7405" i="1" s="1"/>
  <c r="N7393" i="1"/>
  <c r="P7393" i="1" s="1"/>
  <c r="N7381" i="1"/>
  <c r="N7249" i="1"/>
  <c r="N7237" i="1"/>
  <c r="P7237" i="1" s="1"/>
  <c r="Q7237" i="1" s="1"/>
  <c r="R7237" i="1" s="1"/>
  <c r="S7237" i="1" s="1"/>
  <c r="N7225" i="1"/>
  <c r="P7225" i="1" s="1"/>
  <c r="N7213" i="1"/>
  <c r="N7081" i="1"/>
  <c r="N7069" i="1"/>
  <c r="P7069" i="1" s="1"/>
  <c r="Q7069" i="1" s="1"/>
  <c r="N7057" i="1"/>
  <c r="P7057" i="1" s="1"/>
  <c r="N7045" i="1"/>
  <c r="N6913" i="1"/>
  <c r="N6901" i="1"/>
  <c r="P6901" i="1" s="1"/>
  <c r="Q6901" i="1" s="1"/>
  <c r="R6901" i="1" s="1"/>
  <c r="S6901" i="1" s="1"/>
  <c r="N6889" i="1"/>
  <c r="P6889" i="1" s="1"/>
  <c r="N6877" i="1"/>
  <c r="N6745" i="1"/>
  <c r="N6733" i="1"/>
  <c r="P6733" i="1" s="1"/>
  <c r="Q6733" i="1" s="1"/>
  <c r="N6553" i="1"/>
  <c r="P6553" i="1" s="1"/>
  <c r="N6541" i="1"/>
  <c r="N6409" i="1"/>
  <c r="N6397" i="1"/>
  <c r="P6397" i="1" s="1"/>
  <c r="Q6397" i="1" s="1"/>
  <c r="R6397" i="1" s="1"/>
  <c r="S6397" i="1" s="1"/>
  <c r="N6385" i="1"/>
  <c r="P6385" i="1" s="1"/>
  <c r="N6373" i="1"/>
  <c r="N6241" i="1"/>
  <c r="N6229" i="1"/>
  <c r="P6229" i="1" s="1"/>
  <c r="Q6229" i="1" s="1"/>
  <c r="N6217" i="1"/>
  <c r="P6217" i="1" s="1"/>
  <c r="N6205" i="1"/>
  <c r="N6073" i="1"/>
  <c r="N6061" i="1"/>
  <c r="P6061" i="1" s="1"/>
  <c r="Q6061" i="1" s="1"/>
  <c r="R6061" i="1" s="1"/>
  <c r="N6049" i="1"/>
  <c r="P6049" i="1" s="1"/>
  <c r="N6037" i="1"/>
  <c r="N5905" i="1"/>
  <c r="N5893" i="1"/>
  <c r="P5893" i="1" s="1"/>
  <c r="Q5893" i="1" s="1"/>
  <c r="N5881" i="1"/>
  <c r="P5881" i="1" s="1"/>
  <c r="N6721" i="1"/>
  <c r="P6721" i="1" s="1"/>
  <c r="N6715" i="1"/>
  <c r="N6709" i="1"/>
  <c r="N6703" i="1"/>
  <c r="N6697" i="1"/>
  <c r="P6697" i="1" s="1"/>
  <c r="N6691" i="1"/>
  <c r="P6691" i="1" s="1"/>
  <c r="N6685" i="1"/>
  <c r="P6685" i="1" s="1"/>
  <c r="Q6685" i="1" s="1"/>
  <c r="N6679" i="1"/>
  <c r="P6679" i="1" s="1"/>
  <c r="N6673" i="1"/>
  <c r="P6673" i="1" s="1"/>
  <c r="N6667" i="1"/>
  <c r="N6661" i="1"/>
  <c r="N6655" i="1"/>
  <c r="N6649" i="1"/>
  <c r="P6649" i="1" s="1"/>
  <c r="N6643" i="1"/>
  <c r="P6643" i="1" s="1"/>
  <c r="N6637" i="1"/>
  <c r="P6637" i="1" s="1"/>
  <c r="Q6637" i="1" s="1"/>
  <c r="N6631" i="1"/>
  <c r="P6631" i="1" s="1"/>
  <c r="N6625" i="1"/>
  <c r="P6625" i="1" s="1"/>
  <c r="N6619" i="1"/>
  <c r="N6613" i="1"/>
  <c r="N6607" i="1"/>
  <c r="N6601" i="1"/>
  <c r="P6601" i="1" s="1"/>
  <c r="N6595" i="1"/>
  <c r="P6595" i="1" s="1"/>
  <c r="N6589" i="1"/>
  <c r="P6589" i="1" s="1"/>
  <c r="Q6589" i="1" s="1"/>
  <c r="N6583" i="1"/>
  <c r="P6583" i="1" s="1"/>
  <c r="N6577" i="1"/>
  <c r="P6577" i="1" s="1"/>
  <c r="N6571" i="1"/>
  <c r="N6565" i="1"/>
  <c r="N6559" i="1"/>
  <c r="N2977" i="1"/>
  <c r="P2977" i="1" s="1"/>
  <c r="N2971" i="1"/>
  <c r="P2971" i="1" s="1"/>
  <c r="N2965" i="1"/>
  <c r="P2965" i="1" s="1"/>
  <c r="Q2965" i="1" s="1"/>
  <c r="N2959" i="1"/>
  <c r="P2959" i="1" s="1"/>
  <c r="N2953" i="1"/>
  <c r="P2953" i="1" s="1"/>
  <c r="N2947" i="1"/>
  <c r="N2941" i="1"/>
  <c r="N2935" i="1"/>
  <c r="N2929" i="1"/>
  <c r="P2929" i="1" s="1"/>
  <c r="N2923" i="1"/>
  <c r="P2923" i="1" s="1"/>
  <c r="N2917" i="1"/>
  <c r="P2917" i="1" s="1"/>
  <c r="Q2917" i="1" s="1"/>
  <c r="N2911" i="1"/>
  <c r="P2911" i="1" s="1"/>
  <c r="N2905" i="1"/>
  <c r="P2905" i="1" s="1"/>
  <c r="N2899" i="1"/>
  <c r="N2893" i="1"/>
  <c r="N2887" i="1"/>
  <c r="N697" i="1"/>
  <c r="P697" i="1" s="1"/>
  <c r="N691" i="1"/>
  <c r="P691" i="1" s="1"/>
  <c r="N685" i="1"/>
  <c r="P685" i="1" s="1"/>
  <c r="Q685" i="1" s="1"/>
  <c r="N679" i="1"/>
  <c r="P679" i="1" s="1"/>
  <c r="N673" i="1"/>
  <c r="P673" i="1" s="1"/>
  <c r="N667" i="1"/>
  <c r="N661" i="1"/>
  <c r="N655" i="1"/>
  <c r="N649" i="1"/>
  <c r="P649" i="1" s="1"/>
  <c r="N643" i="1"/>
  <c r="P643" i="1" s="1"/>
  <c r="N637" i="1"/>
  <c r="P637" i="1" s="1"/>
  <c r="Q637" i="1" s="1"/>
  <c r="N631" i="1"/>
  <c r="P631" i="1" s="1"/>
  <c r="N625" i="1"/>
  <c r="P625" i="1" s="1"/>
  <c r="N619" i="1"/>
  <c r="N613" i="1"/>
  <c r="N607" i="1"/>
  <c r="N601" i="1"/>
  <c r="P601" i="1" s="1"/>
  <c r="N595" i="1"/>
  <c r="P595" i="1" s="1"/>
  <c r="N589" i="1"/>
  <c r="P589" i="1" s="1"/>
  <c r="Q589" i="1" s="1"/>
  <c r="N583" i="1"/>
  <c r="P583" i="1" s="1"/>
  <c r="N577" i="1"/>
  <c r="P577" i="1" s="1"/>
  <c r="N571" i="1"/>
  <c r="N565" i="1"/>
  <c r="N559" i="1"/>
  <c r="N553" i="1"/>
  <c r="P553" i="1" s="1"/>
  <c r="N547" i="1"/>
  <c r="P547" i="1" s="1"/>
  <c r="N541" i="1"/>
  <c r="P541" i="1" s="1"/>
  <c r="Q541" i="1" s="1"/>
  <c r="N535" i="1"/>
  <c r="P535" i="1" s="1"/>
  <c r="N529" i="1"/>
  <c r="P529" i="1" s="1"/>
  <c r="N523" i="1"/>
  <c r="N517" i="1"/>
  <c r="N511" i="1"/>
  <c r="N505" i="1"/>
  <c r="P505" i="1" s="1"/>
  <c r="N499" i="1"/>
  <c r="P499" i="1" s="1"/>
  <c r="N493" i="1"/>
  <c r="P493" i="1" s="1"/>
  <c r="Q493" i="1" s="1"/>
  <c r="N487" i="1"/>
  <c r="P487" i="1" s="1"/>
  <c r="N481" i="1"/>
  <c r="P481" i="1" s="1"/>
  <c r="N475" i="1"/>
  <c r="N469" i="1"/>
  <c r="N463" i="1"/>
  <c r="N457" i="1"/>
  <c r="P457" i="1" s="1"/>
  <c r="N451" i="1"/>
  <c r="P451" i="1" s="1"/>
  <c r="N445" i="1"/>
  <c r="P445" i="1" s="1"/>
  <c r="Q445" i="1" s="1"/>
  <c r="N439" i="1"/>
  <c r="P439" i="1" s="1"/>
  <c r="N433" i="1"/>
  <c r="P433" i="1" s="1"/>
  <c r="N427" i="1"/>
  <c r="N421" i="1"/>
  <c r="N415" i="1"/>
  <c r="N409" i="1"/>
  <c r="P409" i="1" s="1"/>
  <c r="N403" i="1"/>
  <c r="P403" i="1" s="1"/>
  <c r="N397" i="1"/>
  <c r="P397" i="1" s="1"/>
  <c r="Q397" i="1" s="1"/>
  <c r="N391" i="1"/>
  <c r="P391" i="1" s="1"/>
  <c r="N385" i="1"/>
  <c r="P385" i="1" s="1"/>
  <c r="N379" i="1"/>
  <c r="N373" i="1"/>
  <c r="N367" i="1"/>
  <c r="N8760" i="1"/>
  <c r="P8760" i="1" s="1"/>
  <c r="N8748" i="1"/>
  <c r="P8748" i="1" s="1"/>
  <c r="Q8748" i="1" s="1"/>
  <c r="N8736" i="1"/>
  <c r="N8724" i="1"/>
  <c r="N8592" i="1"/>
  <c r="P8592" i="1" s="1"/>
  <c r="N8580" i="1"/>
  <c r="P8580" i="1" s="1"/>
  <c r="Q8580" i="1" s="1"/>
  <c r="N8568" i="1"/>
  <c r="N8556" i="1"/>
  <c r="N8424" i="1"/>
  <c r="P8424" i="1" s="1"/>
  <c r="N8412" i="1"/>
  <c r="P8412" i="1" s="1"/>
  <c r="Q8412" i="1" s="1"/>
  <c r="N8400" i="1"/>
  <c r="N8388" i="1"/>
  <c r="N8256" i="1"/>
  <c r="P8256" i="1" s="1"/>
  <c r="N8244" i="1"/>
  <c r="P8244" i="1" s="1"/>
  <c r="Q8244" i="1" s="1"/>
  <c r="N8232" i="1"/>
  <c r="N8220" i="1"/>
  <c r="N8088" i="1"/>
  <c r="P8088" i="1" s="1"/>
  <c r="N8076" i="1"/>
  <c r="P8076" i="1" s="1"/>
  <c r="Q8076" i="1" s="1"/>
  <c r="N8064" i="1"/>
  <c r="N8052" i="1"/>
  <c r="N7920" i="1"/>
  <c r="P7920" i="1" s="1"/>
  <c r="N7908" i="1"/>
  <c r="P7908" i="1" s="1"/>
  <c r="Q7908" i="1" s="1"/>
  <c r="N7896" i="1"/>
  <c r="N7884" i="1"/>
  <c r="N7752" i="1"/>
  <c r="P7752" i="1" s="1"/>
  <c r="N7740" i="1"/>
  <c r="P7740" i="1" s="1"/>
  <c r="Q7740" i="1" s="1"/>
  <c r="N7728" i="1"/>
  <c r="N7716" i="1"/>
  <c r="N7584" i="1"/>
  <c r="P7584" i="1" s="1"/>
  <c r="N7572" i="1"/>
  <c r="P7572" i="1" s="1"/>
  <c r="Q7572" i="1" s="1"/>
  <c r="N7560" i="1"/>
  <c r="N7548" i="1"/>
  <c r="P7548" i="1" s="1"/>
  <c r="Q7548" i="1" s="1"/>
  <c r="N7416" i="1"/>
  <c r="P7416" i="1" s="1"/>
  <c r="N7404" i="1"/>
  <c r="P7404" i="1" s="1"/>
  <c r="Q7404" i="1" s="1"/>
  <c r="N7392" i="1"/>
  <c r="P7392" i="1" s="1"/>
  <c r="N7380" i="1"/>
  <c r="P7380" i="1" s="1"/>
  <c r="Q7380" i="1" s="1"/>
  <c r="N7248" i="1"/>
  <c r="N7236" i="1"/>
  <c r="N7224" i="1"/>
  <c r="N7212" i="1"/>
  <c r="P7212" i="1" s="1"/>
  <c r="Q7212" i="1" s="1"/>
  <c r="N7080" i="1"/>
  <c r="P7080" i="1" s="1"/>
  <c r="N7068" i="1"/>
  <c r="P7068" i="1" s="1"/>
  <c r="Q7068" i="1" s="1"/>
  <c r="N7056" i="1"/>
  <c r="P7056" i="1" s="1"/>
  <c r="N7044" i="1"/>
  <c r="P7044" i="1" s="1"/>
  <c r="Q7044" i="1" s="1"/>
  <c r="N6912" i="1"/>
  <c r="N6900" i="1"/>
  <c r="N6888" i="1"/>
  <c r="N6876" i="1"/>
  <c r="P6876" i="1" s="1"/>
  <c r="Q6876" i="1" s="1"/>
  <c r="N6744" i="1"/>
  <c r="P6744" i="1" s="1"/>
  <c r="N6732" i="1"/>
  <c r="P6732" i="1" s="1"/>
  <c r="Q6732" i="1" s="1"/>
  <c r="N6552" i="1"/>
  <c r="P6552" i="1" s="1"/>
  <c r="N6540" i="1"/>
  <c r="P6540" i="1" s="1"/>
  <c r="Q6540" i="1" s="1"/>
  <c r="N6408" i="1"/>
  <c r="N6396" i="1"/>
  <c r="N6384" i="1"/>
  <c r="N6372" i="1"/>
  <c r="P6372" i="1" s="1"/>
  <c r="Q6372" i="1" s="1"/>
  <c r="N6240" i="1"/>
  <c r="P6240" i="1" s="1"/>
  <c r="N6228" i="1"/>
  <c r="P6228" i="1" s="1"/>
  <c r="Q6228" i="1" s="1"/>
  <c r="N6216" i="1"/>
  <c r="P6216" i="1" s="1"/>
  <c r="N6204" i="1"/>
  <c r="P6204" i="1" s="1"/>
  <c r="Q6204" i="1" s="1"/>
  <c r="N6072" i="1"/>
  <c r="N6060" i="1"/>
  <c r="N6048" i="1"/>
  <c r="N6036" i="1"/>
  <c r="P6036" i="1" s="1"/>
  <c r="Q6036" i="1" s="1"/>
  <c r="N5904" i="1"/>
  <c r="P5904" i="1" s="1"/>
  <c r="N5892" i="1"/>
  <c r="P5892" i="1" s="1"/>
  <c r="Q5892" i="1" s="1"/>
  <c r="N5880" i="1"/>
  <c r="P5880" i="1" s="1"/>
  <c r="N5868" i="1"/>
  <c r="P5868" i="1" s="1"/>
  <c r="Q5868" i="1" s="1"/>
  <c r="N8759" i="1"/>
  <c r="P8759" i="1" s="1"/>
  <c r="N8747" i="1"/>
  <c r="P8747" i="1" s="1"/>
  <c r="N8735" i="1"/>
  <c r="P8735" i="1" s="1"/>
  <c r="N8723" i="1"/>
  <c r="P8723" i="1" s="1"/>
  <c r="N8591" i="1"/>
  <c r="N8579" i="1"/>
  <c r="N8567" i="1"/>
  <c r="N8555" i="1"/>
  <c r="N8423" i="1"/>
  <c r="P8423" i="1" s="1"/>
  <c r="N8411" i="1"/>
  <c r="N8399" i="1"/>
  <c r="P8399" i="1" s="1"/>
  <c r="N8387" i="1"/>
  <c r="N8255" i="1"/>
  <c r="P8255" i="1" s="1"/>
  <c r="N8243" i="1"/>
  <c r="P8243" i="1" s="1"/>
  <c r="N8231" i="1"/>
  <c r="P8231" i="1" s="1"/>
  <c r="N8219" i="1"/>
  <c r="P8219" i="1" s="1"/>
  <c r="N8087" i="1"/>
  <c r="P8087" i="1" s="1"/>
  <c r="N8075" i="1"/>
  <c r="P8075" i="1" s="1"/>
  <c r="N8063" i="1"/>
  <c r="N8051" i="1"/>
  <c r="P8051" i="1" s="1"/>
  <c r="N7919" i="1"/>
  <c r="N7907" i="1"/>
  <c r="P7907" i="1" s="1"/>
  <c r="N7895" i="1"/>
  <c r="N7883" i="1"/>
  <c r="P7883" i="1" s="1"/>
  <c r="N7751" i="1"/>
  <c r="P7751" i="1" s="1"/>
  <c r="N7739" i="1"/>
  <c r="N7727" i="1"/>
  <c r="P7727" i="1" s="1"/>
  <c r="N7715" i="1"/>
  <c r="N7583" i="1"/>
  <c r="N7571" i="1"/>
  <c r="N7559" i="1"/>
  <c r="P7559" i="1" s="1"/>
  <c r="N7547" i="1"/>
  <c r="N7415" i="1"/>
  <c r="P7415" i="1" s="1"/>
  <c r="N7403" i="1"/>
  <c r="P7403" i="1" s="1"/>
  <c r="N7391" i="1"/>
  <c r="N7379" i="1"/>
  <c r="P7379" i="1" s="1"/>
  <c r="N7247" i="1"/>
  <c r="P7247" i="1" s="1"/>
  <c r="N7235" i="1"/>
  <c r="N7223" i="1"/>
  <c r="N7211" i="1"/>
  <c r="N7079" i="1"/>
  <c r="N7067" i="1"/>
  <c r="P7067" i="1" s="1"/>
  <c r="N7055" i="1"/>
  <c r="N7043" i="1"/>
  <c r="P7043" i="1" s="1"/>
  <c r="N6911" i="1"/>
  <c r="P6911" i="1" s="1"/>
  <c r="N6899" i="1"/>
  <c r="N6887" i="1"/>
  <c r="N6875" i="1"/>
  <c r="N6743" i="1"/>
  <c r="P6743" i="1" s="1"/>
  <c r="N6731" i="1"/>
  <c r="P6731" i="1" s="1"/>
  <c r="N6551" i="1"/>
  <c r="N6539" i="1"/>
  <c r="P6539" i="1" s="1"/>
  <c r="N6407" i="1"/>
  <c r="N6395" i="1"/>
  <c r="N6383" i="1"/>
  <c r="P6383" i="1" s="1"/>
  <c r="N6371" i="1"/>
  <c r="N6239" i="1"/>
  <c r="P6239" i="1" s="1"/>
  <c r="N6227" i="1"/>
  <c r="P6227" i="1" s="1"/>
  <c r="N6215" i="1"/>
  <c r="N6203" i="1"/>
  <c r="P6203" i="1" s="1"/>
  <c r="N6071" i="1"/>
  <c r="N6059" i="1"/>
  <c r="N6047" i="1"/>
  <c r="P6047" i="1" s="1"/>
  <c r="N6035" i="1"/>
  <c r="N5903" i="1"/>
  <c r="P5903" i="1" s="1"/>
  <c r="N5891" i="1"/>
  <c r="P5891" i="1" s="1"/>
  <c r="N5879" i="1"/>
  <c r="P5879" i="1" s="1"/>
  <c r="N5867" i="1"/>
  <c r="P5867" i="1" s="1"/>
  <c r="N5735" i="1"/>
  <c r="P5735" i="1" s="1"/>
  <c r="N5723" i="1"/>
  <c r="N5711" i="1"/>
  <c r="N5699" i="1"/>
  <c r="N6720" i="1"/>
  <c r="N6714" i="1"/>
  <c r="P6714" i="1" s="1"/>
  <c r="N6708" i="1"/>
  <c r="N6702" i="1"/>
  <c r="P6702" i="1" s="1"/>
  <c r="N6696" i="1"/>
  <c r="P6696" i="1" s="1"/>
  <c r="N6690" i="1"/>
  <c r="N6684" i="1"/>
  <c r="P6684" i="1" s="1"/>
  <c r="Q6684" i="1" s="1"/>
  <c r="N6678" i="1"/>
  <c r="P6678" i="1" s="1"/>
  <c r="N6672" i="1"/>
  <c r="N6666" i="1"/>
  <c r="P6666" i="1" s="1"/>
  <c r="N6660" i="1"/>
  <c r="N6654" i="1"/>
  <c r="P6654" i="1" s="1"/>
  <c r="N6648" i="1"/>
  <c r="P6648" i="1" s="1"/>
  <c r="N6642" i="1"/>
  <c r="N6636" i="1"/>
  <c r="P6636" i="1" s="1"/>
  <c r="Q6636" i="1" s="1"/>
  <c r="N6630" i="1"/>
  <c r="P6630" i="1" s="1"/>
  <c r="N6624" i="1"/>
  <c r="N6618" i="1"/>
  <c r="P6618" i="1" s="1"/>
  <c r="N6612" i="1"/>
  <c r="N6606" i="1"/>
  <c r="P6606" i="1" s="1"/>
  <c r="N6600" i="1"/>
  <c r="P6600" i="1" s="1"/>
  <c r="N6594" i="1"/>
  <c r="N6588" i="1"/>
  <c r="P6588" i="1" s="1"/>
  <c r="Q6588" i="1" s="1"/>
  <c r="N6582" i="1"/>
  <c r="P6582" i="1" s="1"/>
  <c r="N6576" i="1"/>
  <c r="N6570" i="1"/>
  <c r="P6570" i="1" s="1"/>
  <c r="N6564" i="1"/>
  <c r="N6558" i="1"/>
  <c r="P6558" i="1" s="1"/>
  <c r="N2976" i="1"/>
  <c r="P2976" i="1" s="1"/>
  <c r="N2970" i="1"/>
  <c r="N2964" i="1"/>
  <c r="P2964" i="1" s="1"/>
  <c r="Q2964" i="1" s="1"/>
  <c r="N2958" i="1"/>
  <c r="P2958" i="1" s="1"/>
  <c r="N2952" i="1"/>
  <c r="N2946" i="1"/>
  <c r="P2946" i="1" s="1"/>
  <c r="N2940" i="1"/>
  <c r="N2934" i="1"/>
  <c r="P2934" i="1" s="1"/>
  <c r="N2928" i="1"/>
  <c r="P2928" i="1" s="1"/>
  <c r="N2922" i="1"/>
  <c r="N2916" i="1"/>
  <c r="P2916" i="1" s="1"/>
  <c r="Q2916" i="1" s="1"/>
  <c r="N2910" i="1"/>
  <c r="P2910" i="1" s="1"/>
  <c r="N2904" i="1"/>
  <c r="N2898" i="1"/>
  <c r="P2898" i="1" s="1"/>
  <c r="N2892" i="1"/>
  <c r="N2886" i="1"/>
  <c r="P2886" i="1" s="1"/>
  <c r="N696" i="1"/>
  <c r="P696" i="1" s="1"/>
  <c r="N690" i="1"/>
  <c r="N684" i="1"/>
  <c r="P684" i="1" s="1"/>
  <c r="Q684" i="1" s="1"/>
  <c r="N678" i="1"/>
  <c r="P678" i="1" s="1"/>
  <c r="N672" i="1"/>
  <c r="N666" i="1"/>
  <c r="P666" i="1" s="1"/>
  <c r="N660" i="1"/>
  <c r="N654" i="1"/>
  <c r="P654" i="1" s="1"/>
  <c r="N648" i="1"/>
  <c r="P648" i="1" s="1"/>
  <c r="N642" i="1"/>
  <c r="N636" i="1"/>
  <c r="P636" i="1" s="1"/>
  <c r="Q636" i="1" s="1"/>
  <c r="N630" i="1"/>
  <c r="P630" i="1" s="1"/>
  <c r="N624" i="1"/>
  <c r="N618" i="1"/>
  <c r="P618" i="1" s="1"/>
  <c r="N612" i="1"/>
  <c r="N606" i="1"/>
  <c r="P606" i="1" s="1"/>
  <c r="N600" i="1"/>
  <c r="P600" i="1" s="1"/>
  <c r="N594" i="1"/>
  <c r="N588" i="1"/>
  <c r="P588" i="1" s="1"/>
  <c r="Q588" i="1" s="1"/>
  <c r="N582" i="1"/>
  <c r="P582" i="1" s="1"/>
  <c r="N576" i="1"/>
  <c r="N570" i="1"/>
  <c r="P570" i="1" s="1"/>
  <c r="N564" i="1"/>
  <c r="N558" i="1"/>
  <c r="P558" i="1" s="1"/>
  <c r="N552" i="1"/>
  <c r="P552" i="1" s="1"/>
  <c r="N546" i="1"/>
  <c r="N540" i="1"/>
  <c r="P540" i="1" s="1"/>
  <c r="Q540" i="1" s="1"/>
  <c r="N534" i="1"/>
  <c r="P534" i="1" s="1"/>
  <c r="N528" i="1"/>
  <c r="N522" i="1"/>
  <c r="P522" i="1" s="1"/>
  <c r="N516" i="1"/>
  <c r="N510" i="1"/>
  <c r="P510" i="1" s="1"/>
  <c r="N504" i="1"/>
  <c r="P504" i="1" s="1"/>
  <c r="N498" i="1"/>
  <c r="N492" i="1"/>
  <c r="P492" i="1" s="1"/>
  <c r="Q492" i="1" s="1"/>
  <c r="N486" i="1"/>
  <c r="P486" i="1" s="1"/>
  <c r="N480" i="1"/>
  <c r="N474" i="1"/>
  <c r="P474" i="1" s="1"/>
  <c r="N468" i="1"/>
  <c r="N462" i="1"/>
  <c r="P462" i="1" s="1"/>
  <c r="N456" i="1"/>
  <c r="P456" i="1" s="1"/>
  <c r="N450" i="1"/>
  <c r="N444" i="1"/>
  <c r="P444" i="1" s="1"/>
  <c r="Q444" i="1" s="1"/>
  <c r="N438" i="1"/>
  <c r="P438" i="1" s="1"/>
  <c r="N432" i="1"/>
  <c r="N426" i="1"/>
  <c r="P426" i="1" s="1"/>
  <c r="N420" i="1"/>
  <c r="N414" i="1"/>
  <c r="P414" i="1" s="1"/>
  <c r="N408" i="1"/>
  <c r="P408" i="1" s="1"/>
  <c r="N402" i="1"/>
  <c r="N396" i="1"/>
  <c r="P396" i="1" s="1"/>
  <c r="Q396" i="1" s="1"/>
  <c r="N390" i="1"/>
  <c r="P390" i="1" s="1"/>
  <c r="N384" i="1"/>
  <c r="N378" i="1"/>
  <c r="P378" i="1" s="1"/>
  <c r="N372" i="1"/>
  <c r="N366" i="1"/>
  <c r="P366" i="1" s="1"/>
  <c r="N8758" i="1"/>
  <c r="P8758" i="1" s="1"/>
  <c r="Q8758" i="1" s="1"/>
  <c r="N8746" i="1"/>
  <c r="P8746" i="1" s="1"/>
  <c r="N8734" i="1"/>
  <c r="N8722" i="1"/>
  <c r="N8590" i="1"/>
  <c r="P8590" i="1" s="1"/>
  <c r="Q8590" i="1" s="1"/>
  <c r="N8578" i="1"/>
  <c r="P8578" i="1" s="1"/>
  <c r="N8566" i="1"/>
  <c r="N8554" i="1"/>
  <c r="P8554" i="1" s="1"/>
  <c r="N8422" i="1"/>
  <c r="N8410" i="1"/>
  <c r="N8398" i="1"/>
  <c r="P8398" i="1" s="1"/>
  <c r="Q8398" i="1" s="1"/>
  <c r="N8386" i="1"/>
  <c r="N8254" i="1"/>
  <c r="P8254" i="1" s="1"/>
  <c r="Q8254" i="1" s="1"/>
  <c r="N8242" i="1"/>
  <c r="P8242" i="1" s="1"/>
  <c r="N8230" i="1"/>
  <c r="N8218" i="1"/>
  <c r="P8218" i="1" s="1"/>
  <c r="N8086" i="1"/>
  <c r="N8074" i="1"/>
  <c r="P8074" i="1" s="1"/>
  <c r="N8062" i="1"/>
  <c r="N8050" i="1"/>
  <c r="N7918" i="1"/>
  <c r="P7918" i="1" s="1"/>
  <c r="Q7918" i="1" s="1"/>
  <c r="N7906" i="1"/>
  <c r="N7894" i="1"/>
  <c r="P7894" i="1" s="1"/>
  <c r="Q7894" i="1" s="1"/>
  <c r="R7894" i="1" s="1"/>
  <c r="N7882" i="1"/>
  <c r="N7750" i="1"/>
  <c r="P7750" i="1" s="1"/>
  <c r="Q7750" i="1" s="1"/>
  <c r="N7738" i="1"/>
  <c r="N7726" i="1"/>
  <c r="N7714" i="1"/>
  <c r="N7582" i="1"/>
  <c r="P7582" i="1" s="1"/>
  <c r="Q7582" i="1" s="1"/>
  <c r="N7570" i="1"/>
  <c r="P7570" i="1" s="1"/>
  <c r="N7558" i="1"/>
  <c r="P7558" i="1" s="1"/>
  <c r="Q7558" i="1" s="1"/>
  <c r="R7558" i="1" s="1"/>
  <c r="N7546" i="1"/>
  <c r="P7546" i="1" s="1"/>
  <c r="N7414" i="1"/>
  <c r="P7414" i="1" s="1"/>
  <c r="Q7414" i="1" s="1"/>
  <c r="N7402" i="1"/>
  <c r="N7390" i="1"/>
  <c r="P7390" i="1" s="1"/>
  <c r="Q7390" i="1" s="1"/>
  <c r="N7378" i="1"/>
  <c r="P7378" i="1" s="1"/>
  <c r="N7246" i="1"/>
  <c r="P7246" i="1" s="1"/>
  <c r="Q7246" i="1" s="1"/>
  <c r="N7234" i="1"/>
  <c r="P7234" i="1" s="1"/>
  <c r="N7222" i="1"/>
  <c r="N7210" i="1"/>
  <c r="P7210" i="1" s="1"/>
  <c r="N7078" i="1"/>
  <c r="P7078" i="1" s="1"/>
  <c r="Q7078" i="1" s="1"/>
  <c r="N7066" i="1"/>
  <c r="N7054" i="1"/>
  <c r="N7042" i="1"/>
  <c r="P7042" i="1" s="1"/>
  <c r="N6910" i="1"/>
  <c r="N6898" i="1"/>
  <c r="P6898" i="1" s="1"/>
  <c r="N6886" i="1"/>
  <c r="P6886" i="1" s="1"/>
  <c r="Q6886" i="1" s="1"/>
  <c r="R6886" i="1" s="1"/>
  <c r="N6874" i="1"/>
  <c r="P6874" i="1" s="1"/>
  <c r="N6742" i="1"/>
  <c r="P6742" i="1" s="1"/>
  <c r="Q6742" i="1" s="1"/>
  <c r="N6730" i="1"/>
  <c r="N6550" i="1"/>
  <c r="P6550" i="1" s="1"/>
  <c r="Q6550" i="1" s="1"/>
  <c r="N6538" i="1"/>
  <c r="P6538" i="1" s="1"/>
  <c r="N6406" i="1"/>
  <c r="P6406" i="1" s="1"/>
  <c r="Q6406" i="1" s="1"/>
  <c r="N6394" i="1"/>
  <c r="P6394" i="1" s="1"/>
  <c r="N6382" i="1"/>
  <c r="N6370" i="1"/>
  <c r="P6370" i="1" s="1"/>
  <c r="N6238" i="1"/>
  <c r="P6238" i="1" s="1"/>
  <c r="Q6238" i="1" s="1"/>
  <c r="N6226" i="1"/>
  <c r="N6214" i="1"/>
  <c r="N6202" i="1"/>
  <c r="P6202" i="1" s="1"/>
  <c r="N6070" i="1"/>
  <c r="N6058" i="1"/>
  <c r="P6058" i="1" s="1"/>
  <c r="N6046" i="1"/>
  <c r="P6046" i="1" s="1"/>
  <c r="Q6046" i="1" s="1"/>
  <c r="N6034" i="1"/>
  <c r="P6034" i="1" s="1"/>
  <c r="N5902" i="1"/>
  <c r="P5902" i="1" s="1"/>
  <c r="Q5902" i="1" s="1"/>
  <c r="N5890" i="1"/>
  <c r="N5878" i="1"/>
  <c r="P5878" i="1" s="1"/>
  <c r="Q5878" i="1" s="1"/>
  <c r="N5866" i="1"/>
  <c r="P5866" i="1" s="1"/>
  <c r="N8757" i="1"/>
  <c r="P8757" i="1" s="1"/>
  <c r="Q8757" i="1" s="1"/>
  <c r="N8745" i="1"/>
  <c r="P8745" i="1" s="1"/>
  <c r="N8733" i="1"/>
  <c r="P8733" i="1" s="1"/>
  <c r="Q8733" i="1" s="1"/>
  <c r="R8733" i="1" s="1"/>
  <c r="N8721" i="1"/>
  <c r="P8721" i="1" s="1"/>
  <c r="N8589" i="1"/>
  <c r="P8589" i="1" s="1"/>
  <c r="Q8589" i="1" s="1"/>
  <c r="N8577" i="1"/>
  <c r="P8577" i="1" s="1"/>
  <c r="N8565" i="1"/>
  <c r="P8565" i="1" s="1"/>
  <c r="Q8565" i="1" s="1"/>
  <c r="N8553" i="1"/>
  <c r="P8553" i="1" s="1"/>
  <c r="N8421" i="1"/>
  <c r="P8421" i="1" s="1"/>
  <c r="Q8421" i="1" s="1"/>
  <c r="N8409" i="1"/>
  <c r="P8409" i="1" s="1"/>
  <c r="N8397" i="1"/>
  <c r="P8397" i="1" s="1"/>
  <c r="Q8397" i="1" s="1"/>
  <c r="R8397" i="1" s="1"/>
  <c r="N8385" i="1"/>
  <c r="P8385" i="1" s="1"/>
  <c r="N8253" i="1"/>
  <c r="P8253" i="1" s="1"/>
  <c r="Q8253" i="1" s="1"/>
  <c r="N8241" i="1"/>
  <c r="P8241" i="1" s="1"/>
  <c r="N8229" i="1"/>
  <c r="P8229" i="1" s="1"/>
  <c r="Q8229" i="1" s="1"/>
  <c r="N8217" i="1"/>
  <c r="P8217" i="1" s="1"/>
  <c r="N8085" i="1"/>
  <c r="P8085" i="1" s="1"/>
  <c r="Q8085" i="1" s="1"/>
  <c r="N8073" i="1"/>
  <c r="P8073" i="1" s="1"/>
  <c r="N8061" i="1"/>
  <c r="P8061" i="1" s="1"/>
  <c r="Q8061" i="1" s="1"/>
  <c r="R8061" i="1" s="1"/>
  <c r="N8049" i="1"/>
  <c r="P8049" i="1" s="1"/>
  <c r="N7917" i="1"/>
  <c r="P7917" i="1" s="1"/>
  <c r="Q7917" i="1" s="1"/>
  <c r="N7905" i="1"/>
  <c r="P7905" i="1" s="1"/>
  <c r="N7893" i="1"/>
  <c r="P7893" i="1" s="1"/>
  <c r="Q7893" i="1" s="1"/>
  <c r="N7881" i="1"/>
  <c r="P7881" i="1" s="1"/>
  <c r="N7749" i="1"/>
  <c r="P7749" i="1" s="1"/>
  <c r="Q7749" i="1" s="1"/>
  <c r="N7737" i="1"/>
  <c r="P7737" i="1" s="1"/>
  <c r="N7725" i="1"/>
  <c r="P7725" i="1" s="1"/>
  <c r="Q7725" i="1" s="1"/>
  <c r="R7725" i="1" s="1"/>
  <c r="N7713" i="1"/>
  <c r="P7713" i="1" s="1"/>
  <c r="N7581" i="1"/>
  <c r="P7581" i="1" s="1"/>
  <c r="Q7581" i="1" s="1"/>
  <c r="N7569" i="1"/>
  <c r="P7569" i="1" s="1"/>
  <c r="N7557" i="1"/>
  <c r="P7557" i="1" s="1"/>
  <c r="Q7557" i="1" s="1"/>
  <c r="N7545" i="1"/>
  <c r="P7545" i="1" s="1"/>
  <c r="N7413" i="1"/>
  <c r="P7413" i="1" s="1"/>
  <c r="Q7413" i="1" s="1"/>
  <c r="N7401" i="1"/>
  <c r="P7401" i="1" s="1"/>
  <c r="N7389" i="1"/>
  <c r="P7389" i="1" s="1"/>
  <c r="Q7389" i="1" s="1"/>
  <c r="R7389" i="1" s="1"/>
  <c r="N7377" i="1"/>
  <c r="P7377" i="1" s="1"/>
  <c r="N7245" i="1"/>
  <c r="P7245" i="1" s="1"/>
  <c r="Q7245" i="1" s="1"/>
  <c r="N7233" i="1"/>
  <c r="P7233" i="1" s="1"/>
  <c r="N7221" i="1"/>
  <c r="P7221" i="1" s="1"/>
  <c r="Q7221" i="1" s="1"/>
  <c r="N7209" i="1"/>
  <c r="P7209" i="1" s="1"/>
  <c r="N7077" i="1"/>
  <c r="P7077" i="1" s="1"/>
  <c r="Q7077" i="1" s="1"/>
  <c r="N7065" i="1"/>
  <c r="P7065" i="1" s="1"/>
  <c r="N7053" i="1"/>
  <c r="P7053" i="1" s="1"/>
  <c r="Q7053" i="1" s="1"/>
  <c r="R7053" i="1" s="1"/>
  <c r="N7041" i="1"/>
  <c r="P7041" i="1" s="1"/>
  <c r="N6909" i="1"/>
  <c r="P6909" i="1" s="1"/>
  <c r="Q6909" i="1" s="1"/>
  <c r="N6897" i="1"/>
  <c r="P6897" i="1" s="1"/>
  <c r="N6885" i="1"/>
  <c r="P6885" i="1" s="1"/>
  <c r="Q6885" i="1" s="1"/>
  <c r="N6873" i="1"/>
  <c r="P6873" i="1" s="1"/>
  <c r="N6719" i="1"/>
  <c r="N6713" i="1"/>
  <c r="N6707" i="1"/>
  <c r="N6701" i="1"/>
  <c r="N6695" i="1"/>
  <c r="P6695" i="1" s="1"/>
  <c r="N6689" i="1"/>
  <c r="P6689" i="1" s="1"/>
  <c r="N6683" i="1"/>
  <c r="P6683" i="1" s="1"/>
  <c r="N6677" i="1"/>
  <c r="P6677" i="1" s="1"/>
  <c r="N6671" i="1"/>
  <c r="N6665" i="1"/>
  <c r="N6659" i="1"/>
  <c r="N6653" i="1"/>
  <c r="N6647" i="1"/>
  <c r="P6647" i="1" s="1"/>
  <c r="N6641" i="1"/>
  <c r="P6641" i="1" s="1"/>
  <c r="N6635" i="1"/>
  <c r="P6635" i="1" s="1"/>
  <c r="N6629" i="1"/>
  <c r="P6629" i="1" s="1"/>
  <c r="N6623" i="1"/>
  <c r="N6617" i="1"/>
  <c r="N6611" i="1"/>
  <c r="N6605" i="1"/>
  <c r="N6599" i="1"/>
  <c r="P6599" i="1" s="1"/>
  <c r="N6593" i="1"/>
  <c r="P6593" i="1" s="1"/>
  <c r="N6587" i="1"/>
  <c r="P6587" i="1" s="1"/>
  <c r="N6581" i="1"/>
  <c r="P6581" i="1" s="1"/>
  <c r="N6575" i="1"/>
  <c r="N6569" i="1"/>
  <c r="N6563" i="1"/>
  <c r="N6557" i="1"/>
  <c r="N2975" i="1"/>
  <c r="P2975" i="1" s="1"/>
  <c r="N2969" i="1"/>
  <c r="P2969" i="1" s="1"/>
  <c r="N2963" i="1"/>
  <c r="P2963" i="1" s="1"/>
  <c r="N2957" i="1"/>
  <c r="P2957" i="1" s="1"/>
  <c r="N2951" i="1"/>
  <c r="N2945" i="1"/>
  <c r="N2939" i="1"/>
  <c r="N2933" i="1"/>
  <c r="N2927" i="1"/>
  <c r="P2927" i="1" s="1"/>
  <c r="N2921" i="1"/>
  <c r="P2921" i="1" s="1"/>
  <c r="N2915" i="1"/>
  <c r="P2915" i="1" s="1"/>
  <c r="N2909" i="1"/>
  <c r="P2909" i="1" s="1"/>
  <c r="N2903" i="1"/>
  <c r="N2897" i="1"/>
  <c r="N2891" i="1"/>
  <c r="N2885" i="1"/>
  <c r="N695" i="1"/>
  <c r="P695" i="1" s="1"/>
  <c r="N689" i="1"/>
  <c r="P689" i="1" s="1"/>
  <c r="N683" i="1"/>
  <c r="N677" i="1"/>
  <c r="P677" i="1" s="1"/>
  <c r="N671" i="1"/>
  <c r="P671" i="1" s="1"/>
  <c r="N665" i="1"/>
  <c r="N659" i="1"/>
  <c r="P659" i="1" s="1"/>
  <c r="N653" i="1"/>
  <c r="N647" i="1"/>
  <c r="P647" i="1" s="1"/>
  <c r="N641" i="1"/>
  <c r="P641" i="1" s="1"/>
  <c r="N635" i="1"/>
  <c r="P635" i="1" s="1"/>
  <c r="N629" i="1"/>
  <c r="P629" i="1" s="1"/>
  <c r="N623" i="1"/>
  <c r="N617" i="1"/>
  <c r="N611" i="1"/>
  <c r="P611" i="1" s="1"/>
  <c r="N605" i="1"/>
  <c r="N599" i="1"/>
  <c r="P599" i="1" s="1"/>
  <c r="N593" i="1"/>
  <c r="P593" i="1" s="1"/>
  <c r="N587" i="1"/>
  <c r="P587" i="1" s="1"/>
  <c r="N581" i="1"/>
  <c r="P581" i="1" s="1"/>
  <c r="N575" i="1"/>
  <c r="N569" i="1"/>
  <c r="N563" i="1"/>
  <c r="N557" i="1"/>
  <c r="N551" i="1"/>
  <c r="N545" i="1"/>
  <c r="P545" i="1" s="1"/>
  <c r="N539" i="1"/>
  <c r="N533" i="1"/>
  <c r="P533" i="1" s="1"/>
  <c r="N527" i="1"/>
  <c r="P527" i="1" s="1"/>
  <c r="N521" i="1"/>
  <c r="N515" i="1"/>
  <c r="N509" i="1"/>
  <c r="N503" i="1"/>
  <c r="P503" i="1" s="1"/>
  <c r="N497" i="1"/>
  <c r="P497" i="1" s="1"/>
  <c r="N491" i="1"/>
  <c r="N485" i="1"/>
  <c r="P485" i="1" s="1"/>
  <c r="N479" i="1"/>
  <c r="P479" i="1" s="1"/>
  <c r="N473" i="1"/>
  <c r="N467" i="1"/>
  <c r="P467" i="1" s="1"/>
  <c r="N461" i="1"/>
  <c r="N455" i="1"/>
  <c r="P455" i="1" s="1"/>
  <c r="N449" i="1"/>
  <c r="P449" i="1" s="1"/>
  <c r="N443" i="1"/>
  <c r="P443" i="1" s="1"/>
  <c r="N437" i="1"/>
  <c r="P437" i="1" s="1"/>
  <c r="N431" i="1"/>
  <c r="P431" i="1" s="1"/>
  <c r="N425" i="1"/>
  <c r="N419" i="1"/>
  <c r="N413" i="1"/>
  <c r="P413" i="1" s="1"/>
  <c r="N407" i="1"/>
  <c r="P407" i="1" s="1"/>
  <c r="N401" i="1"/>
  <c r="N395" i="1"/>
  <c r="N389" i="1"/>
  <c r="N383" i="1"/>
  <c r="P383" i="1" s="1"/>
  <c r="N377" i="1"/>
  <c r="N371" i="1"/>
  <c r="P371" i="1" s="1"/>
  <c r="N365" i="1"/>
  <c r="N8756" i="1"/>
  <c r="P8756" i="1" s="1"/>
  <c r="Q8756" i="1" s="1"/>
  <c r="N8744" i="1"/>
  <c r="N8732" i="1"/>
  <c r="N8720" i="1"/>
  <c r="P8720" i="1" s="1"/>
  <c r="N8588" i="1"/>
  <c r="P8588" i="1" s="1"/>
  <c r="Q8588" i="1" s="1"/>
  <c r="N8576" i="1"/>
  <c r="N8564" i="1"/>
  <c r="N8552" i="1"/>
  <c r="P8552" i="1" s="1"/>
  <c r="N8420" i="1"/>
  <c r="P8420" i="1" s="1"/>
  <c r="Q8420" i="1" s="1"/>
  <c r="N8408" i="1"/>
  <c r="N8396" i="1"/>
  <c r="N8384" i="1"/>
  <c r="P8384" i="1" s="1"/>
  <c r="N8252" i="1"/>
  <c r="P8252" i="1" s="1"/>
  <c r="Q8252" i="1" s="1"/>
  <c r="N8240" i="1"/>
  <c r="N8228" i="1"/>
  <c r="N8216" i="1"/>
  <c r="P8216" i="1" s="1"/>
  <c r="N8084" i="1"/>
  <c r="P8084" i="1" s="1"/>
  <c r="Q8084" i="1" s="1"/>
  <c r="N8072" i="1"/>
  <c r="N8060" i="1"/>
  <c r="N8048" i="1"/>
  <c r="P8048" i="1" s="1"/>
  <c r="N7916" i="1"/>
  <c r="P7916" i="1" s="1"/>
  <c r="Q7916" i="1" s="1"/>
  <c r="N7904" i="1"/>
  <c r="N7892" i="1"/>
  <c r="N7880" i="1"/>
  <c r="P7880" i="1" s="1"/>
  <c r="N7748" i="1"/>
  <c r="P7748" i="1" s="1"/>
  <c r="Q7748" i="1" s="1"/>
  <c r="N7736" i="1"/>
  <c r="N7724" i="1"/>
  <c r="N7712" i="1"/>
  <c r="P7712" i="1" s="1"/>
  <c r="N7580" i="1"/>
  <c r="P7580" i="1" s="1"/>
  <c r="Q7580" i="1" s="1"/>
  <c r="N7568" i="1"/>
  <c r="N7556" i="1"/>
  <c r="N7544" i="1"/>
  <c r="P7544" i="1" s="1"/>
  <c r="N7412" i="1"/>
  <c r="P7412" i="1" s="1"/>
  <c r="Q7412" i="1" s="1"/>
  <c r="N7400" i="1"/>
  <c r="N7388" i="1"/>
  <c r="N7376" i="1"/>
  <c r="P7376" i="1" s="1"/>
  <c r="N7244" i="1"/>
  <c r="P7244" i="1" s="1"/>
  <c r="Q7244" i="1" s="1"/>
  <c r="N7232" i="1"/>
  <c r="N7220" i="1"/>
  <c r="N7208" i="1"/>
  <c r="P7208" i="1" s="1"/>
  <c r="N7076" i="1"/>
  <c r="P7076" i="1" s="1"/>
  <c r="Q7076" i="1" s="1"/>
  <c r="N7064" i="1"/>
  <c r="N7052" i="1"/>
  <c r="N7040" i="1"/>
  <c r="P7040" i="1" s="1"/>
  <c r="N6908" i="1"/>
  <c r="P6908" i="1" s="1"/>
  <c r="Q6908" i="1" s="1"/>
  <c r="N6896" i="1"/>
  <c r="N6884" i="1"/>
  <c r="N6872" i="1"/>
  <c r="P6872" i="1" s="1"/>
  <c r="N6740" i="1"/>
  <c r="P6740" i="1" s="1"/>
  <c r="Q6740" i="1" s="1"/>
  <c r="N6728" i="1"/>
  <c r="N6548" i="1"/>
  <c r="N6536" i="1"/>
  <c r="P6536" i="1" s="1"/>
  <c r="N6404" i="1"/>
  <c r="P6404" i="1" s="1"/>
  <c r="Q6404" i="1" s="1"/>
  <c r="N6392" i="1"/>
  <c r="N6380" i="1"/>
  <c r="N6368" i="1"/>
  <c r="P6368" i="1" s="1"/>
  <c r="N6236" i="1"/>
  <c r="P6236" i="1" s="1"/>
  <c r="Q6236" i="1" s="1"/>
  <c r="N6224" i="1"/>
  <c r="N6212" i="1"/>
  <c r="N6200" i="1"/>
  <c r="P6200" i="1" s="1"/>
  <c r="N6068" i="1"/>
  <c r="P6068" i="1" s="1"/>
  <c r="Q6068" i="1" s="1"/>
  <c r="N6056" i="1"/>
  <c r="N6044" i="1"/>
  <c r="N6032" i="1"/>
  <c r="P6032" i="1" s="1"/>
  <c r="N5900" i="1"/>
  <c r="P5900" i="1" s="1"/>
  <c r="Q5900" i="1" s="1"/>
  <c r="N5888" i="1"/>
  <c r="N5876" i="1"/>
  <c r="N5864" i="1"/>
  <c r="P5864" i="1" s="1"/>
  <c r="N5732" i="1"/>
  <c r="P5732" i="1" s="1"/>
  <c r="Q5732" i="1" s="1"/>
  <c r="N5720" i="1"/>
  <c r="N8755" i="1"/>
  <c r="P8755" i="1" s="1"/>
  <c r="N8743" i="1"/>
  <c r="P8743" i="1" s="1"/>
  <c r="N8731" i="1"/>
  <c r="N8719" i="1"/>
  <c r="N8587" i="1"/>
  <c r="P8587" i="1" s="1"/>
  <c r="N8575" i="1"/>
  <c r="P8575" i="1" s="1"/>
  <c r="N8563" i="1"/>
  <c r="N8551" i="1"/>
  <c r="N8419" i="1"/>
  <c r="P8419" i="1" s="1"/>
  <c r="N8407" i="1"/>
  <c r="P8407" i="1" s="1"/>
  <c r="N8395" i="1"/>
  <c r="N8383" i="1"/>
  <c r="N8251" i="1"/>
  <c r="P8251" i="1" s="1"/>
  <c r="N8239" i="1"/>
  <c r="P8239" i="1" s="1"/>
  <c r="N8227" i="1"/>
  <c r="N8215" i="1"/>
  <c r="N8083" i="1"/>
  <c r="P8083" i="1" s="1"/>
  <c r="N8071" i="1"/>
  <c r="P8071" i="1" s="1"/>
  <c r="N8059" i="1"/>
  <c r="N8047" i="1"/>
  <c r="N7915" i="1"/>
  <c r="P7915" i="1" s="1"/>
  <c r="N7903" i="1"/>
  <c r="P7903" i="1" s="1"/>
  <c r="N7891" i="1"/>
  <c r="N7879" i="1"/>
  <c r="N7747" i="1"/>
  <c r="P7747" i="1" s="1"/>
  <c r="N7735" i="1"/>
  <c r="P7735" i="1" s="1"/>
  <c r="N7723" i="1"/>
  <c r="N7711" i="1"/>
  <c r="N7579" i="1"/>
  <c r="P7579" i="1" s="1"/>
  <c r="N7567" i="1"/>
  <c r="P7567" i="1" s="1"/>
  <c r="N7555" i="1"/>
  <c r="N7543" i="1"/>
  <c r="N7411" i="1"/>
  <c r="P7411" i="1" s="1"/>
  <c r="N7399" i="1"/>
  <c r="P7399" i="1" s="1"/>
  <c r="N7387" i="1"/>
  <c r="N7375" i="1"/>
  <c r="N7243" i="1"/>
  <c r="P7243" i="1" s="1"/>
  <c r="N7231" i="1"/>
  <c r="P7231" i="1" s="1"/>
  <c r="N7219" i="1"/>
  <c r="N7207" i="1"/>
  <c r="N7075" i="1"/>
  <c r="P7075" i="1" s="1"/>
  <c r="N7063" i="1"/>
  <c r="P7063" i="1" s="1"/>
  <c r="N7051" i="1"/>
  <c r="N7039" i="1"/>
  <c r="N6907" i="1"/>
  <c r="P6907" i="1" s="1"/>
  <c r="N6895" i="1"/>
  <c r="P6895" i="1" s="1"/>
  <c r="N6883" i="1"/>
  <c r="N6871" i="1"/>
  <c r="N6739" i="1"/>
  <c r="P6739" i="1" s="1"/>
  <c r="N6727" i="1"/>
  <c r="P6727" i="1" s="1"/>
  <c r="N6547" i="1"/>
  <c r="N6535" i="1"/>
  <c r="N6403" i="1"/>
  <c r="P6403" i="1" s="1"/>
  <c r="N6391" i="1"/>
  <c r="P6391" i="1" s="1"/>
  <c r="N6379" i="1"/>
  <c r="N6367" i="1"/>
  <c r="N6235" i="1"/>
  <c r="P6235" i="1" s="1"/>
  <c r="N6223" i="1"/>
  <c r="P6223" i="1" s="1"/>
  <c r="N6211" i="1"/>
  <c r="N6199" i="1"/>
  <c r="N6067" i="1"/>
  <c r="P6067" i="1" s="1"/>
  <c r="N6055" i="1"/>
  <c r="P6055" i="1" s="1"/>
  <c r="N6043" i="1"/>
  <c r="N6031" i="1"/>
  <c r="N5899" i="1"/>
  <c r="P5899" i="1" s="1"/>
  <c r="N5887" i="1"/>
  <c r="P5887" i="1" s="1"/>
  <c r="N5875" i="1"/>
  <c r="N5863" i="1"/>
  <c r="N5731" i="1"/>
  <c r="P5731" i="1" s="1"/>
  <c r="N6718" i="1"/>
  <c r="P6718" i="1" s="1"/>
  <c r="Q6718" i="1" s="1"/>
  <c r="N6712" i="1"/>
  <c r="N6706" i="1"/>
  <c r="N6700" i="1"/>
  <c r="N6694" i="1"/>
  <c r="P6694" i="1" s="1"/>
  <c r="Q6694" i="1" s="1"/>
  <c r="N6688" i="1"/>
  <c r="P6688" i="1" s="1"/>
  <c r="Q6688" i="1" s="1"/>
  <c r="N6682" i="1"/>
  <c r="P6682" i="1" s="1"/>
  <c r="N6676" i="1"/>
  <c r="P6676" i="1" s="1"/>
  <c r="N6670" i="1"/>
  <c r="P6670" i="1" s="1"/>
  <c r="Q6670" i="1" s="1"/>
  <c r="N6664" i="1"/>
  <c r="N6658" i="1"/>
  <c r="N6652" i="1"/>
  <c r="N6646" i="1"/>
  <c r="P6646" i="1" s="1"/>
  <c r="Q6646" i="1" s="1"/>
  <c r="N6640" i="1"/>
  <c r="P6640" i="1" s="1"/>
  <c r="Q6640" i="1" s="1"/>
  <c r="N6634" i="1"/>
  <c r="P6634" i="1" s="1"/>
  <c r="N6628" i="1"/>
  <c r="P6628" i="1" s="1"/>
  <c r="N6622" i="1"/>
  <c r="P6622" i="1" s="1"/>
  <c r="Q6622" i="1" s="1"/>
  <c r="N6616" i="1"/>
  <c r="N6610" i="1"/>
  <c r="N6604" i="1"/>
  <c r="N6598" i="1"/>
  <c r="P6598" i="1" s="1"/>
  <c r="Q6598" i="1" s="1"/>
  <c r="N6592" i="1"/>
  <c r="P6592" i="1" s="1"/>
  <c r="Q6592" i="1" s="1"/>
  <c r="N6586" i="1"/>
  <c r="P6586" i="1" s="1"/>
  <c r="N6580" i="1"/>
  <c r="P6580" i="1" s="1"/>
  <c r="N6574" i="1"/>
  <c r="P6574" i="1" s="1"/>
  <c r="Q6574" i="1" s="1"/>
  <c r="N6568" i="1"/>
  <c r="N6562" i="1"/>
  <c r="N6556" i="1"/>
  <c r="N2974" i="1"/>
  <c r="P2974" i="1" s="1"/>
  <c r="Q2974" i="1" s="1"/>
  <c r="N2968" i="1"/>
  <c r="P2968" i="1" s="1"/>
  <c r="Q2968" i="1" s="1"/>
  <c r="N2962" i="1"/>
  <c r="P2962" i="1" s="1"/>
  <c r="N2956" i="1"/>
  <c r="P2956" i="1" s="1"/>
  <c r="N2950" i="1"/>
  <c r="P2950" i="1" s="1"/>
  <c r="Q2950" i="1" s="1"/>
  <c r="N2944" i="1"/>
  <c r="N2938" i="1"/>
  <c r="N2932" i="1"/>
  <c r="N2926" i="1"/>
  <c r="P2926" i="1" s="1"/>
  <c r="Q2926" i="1" s="1"/>
  <c r="N2920" i="1"/>
  <c r="P2920" i="1" s="1"/>
  <c r="Q2920" i="1" s="1"/>
  <c r="N2914" i="1"/>
  <c r="N2908" i="1"/>
  <c r="P2908" i="1" s="1"/>
  <c r="N2902" i="1"/>
  <c r="N2896" i="1"/>
  <c r="N2890" i="1"/>
  <c r="P2890" i="1" s="1"/>
  <c r="N2884" i="1"/>
  <c r="N694" i="1"/>
  <c r="P694" i="1" s="1"/>
  <c r="Q694" i="1" s="1"/>
  <c r="N688" i="1"/>
  <c r="P688" i="1" s="1"/>
  <c r="Q688" i="1" s="1"/>
  <c r="N682" i="1"/>
  <c r="P682" i="1" s="1"/>
  <c r="N676" i="1"/>
  <c r="P676" i="1" s="1"/>
  <c r="N670" i="1"/>
  <c r="P670" i="1" s="1"/>
  <c r="Q670" i="1" s="1"/>
  <c r="N664" i="1"/>
  <c r="N658" i="1"/>
  <c r="N652" i="1"/>
  <c r="N646" i="1"/>
  <c r="N640" i="1"/>
  <c r="P640" i="1" s="1"/>
  <c r="Q640" i="1" s="1"/>
  <c r="N634" i="1"/>
  <c r="N628" i="1"/>
  <c r="P628" i="1" s="1"/>
  <c r="N622" i="1"/>
  <c r="N616" i="1"/>
  <c r="N610" i="1"/>
  <c r="N604" i="1"/>
  <c r="N598" i="1"/>
  <c r="P598" i="1" s="1"/>
  <c r="Q598" i="1" s="1"/>
  <c r="N592" i="1"/>
  <c r="P592" i="1" s="1"/>
  <c r="Q592" i="1" s="1"/>
  <c r="N586" i="1"/>
  <c r="N580" i="1"/>
  <c r="P580" i="1" s="1"/>
  <c r="N574" i="1"/>
  <c r="P574" i="1" s="1"/>
  <c r="Q574" i="1" s="1"/>
  <c r="N568" i="1"/>
  <c r="N562" i="1"/>
  <c r="P562" i="1" s="1"/>
  <c r="N556" i="1"/>
  <c r="N550" i="1"/>
  <c r="P550" i="1" s="1"/>
  <c r="Q550" i="1" s="1"/>
  <c r="N544" i="1"/>
  <c r="P544" i="1" s="1"/>
  <c r="Q544" i="1" s="1"/>
  <c r="N538" i="1"/>
  <c r="N532" i="1"/>
  <c r="P532" i="1" s="1"/>
  <c r="N526" i="1"/>
  <c r="P526" i="1" s="1"/>
  <c r="Q526" i="1" s="1"/>
  <c r="N520" i="1"/>
  <c r="N514" i="1"/>
  <c r="P514" i="1" s="1"/>
  <c r="N508" i="1"/>
  <c r="N502" i="1"/>
  <c r="P502" i="1" s="1"/>
  <c r="Q502" i="1" s="1"/>
  <c r="N496" i="1"/>
  <c r="P496" i="1" s="1"/>
  <c r="Q496" i="1" s="1"/>
  <c r="N490" i="1"/>
  <c r="P490" i="1" s="1"/>
  <c r="N484" i="1"/>
  <c r="P484" i="1" s="1"/>
  <c r="N478" i="1"/>
  <c r="P478" i="1" s="1"/>
  <c r="Q478" i="1" s="1"/>
  <c r="N472" i="1"/>
  <c r="N466" i="1"/>
  <c r="N460" i="1"/>
  <c r="N454" i="1"/>
  <c r="N448" i="1"/>
  <c r="P448" i="1" s="1"/>
  <c r="Q448" i="1" s="1"/>
  <c r="N442" i="1"/>
  <c r="N436" i="1"/>
  <c r="P436" i="1" s="1"/>
  <c r="N430" i="1"/>
  <c r="P430" i="1" s="1"/>
  <c r="Q430" i="1" s="1"/>
  <c r="N424" i="1"/>
  <c r="N418" i="1"/>
  <c r="N412" i="1"/>
  <c r="N406" i="1"/>
  <c r="P406" i="1" s="1"/>
  <c r="Q406" i="1" s="1"/>
  <c r="N400" i="1"/>
  <c r="P400" i="1" s="1"/>
  <c r="Q400" i="1" s="1"/>
  <c r="N394" i="1"/>
  <c r="N388" i="1"/>
  <c r="P388" i="1" s="1"/>
  <c r="N382" i="1"/>
  <c r="N376" i="1"/>
  <c r="N370" i="1"/>
  <c r="N6705" i="1"/>
  <c r="N6633" i="1"/>
  <c r="P6633" i="1" s="1"/>
  <c r="N6561" i="1"/>
  <c r="N2913" i="1"/>
  <c r="P2913" i="1" s="1"/>
  <c r="N657" i="1"/>
  <c r="N585" i="1"/>
  <c r="P585" i="1" s="1"/>
  <c r="N513" i="1"/>
  <c r="N441" i="1"/>
  <c r="P441" i="1" s="1"/>
  <c r="N369" i="1"/>
  <c r="N8752" i="1"/>
  <c r="P8752" i="1" s="1"/>
  <c r="Q8752" i="1" s="1"/>
  <c r="N8716" i="1"/>
  <c r="N8560" i="1"/>
  <c r="N8404" i="1"/>
  <c r="N8248" i="1"/>
  <c r="P8248" i="1" s="1"/>
  <c r="Q8248" i="1" s="1"/>
  <c r="N8212" i="1"/>
  <c r="P8212" i="1" s="1"/>
  <c r="N8056" i="1"/>
  <c r="N7900" i="1"/>
  <c r="P7900" i="1" s="1"/>
  <c r="N7744" i="1"/>
  <c r="P7744" i="1" s="1"/>
  <c r="Q7744" i="1" s="1"/>
  <c r="N7708" i="1"/>
  <c r="N7552" i="1"/>
  <c r="N7396" i="1"/>
  <c r="P7396" i="1" s="1"/>
  <c r="N7240" i="1"/>
  <c r="P7240" i="1" s="1"/>
  <c r="Q7240" i="1" s="1"/>
  <c r="N7204" i="1"/>
  <c r="P7204" i="1" s="1"/>
  <c r="N7048" i="1"/>
  <c r="P7048" i="1" s="1"/>
  <c r="Q7048" i="1" s="1"/>
  <c r="N6892" i="1"/>
  <c r="N6737" i="1"/>
  <c r="P6737" i="1" s="1"/>
  <c r="N6543" i="1"/>
  <c r="P6543" i="1" s="1"/>
  <c r="Q6543" i="1" s="1"/>
  <c r="N6390" i="1"/>
  <c r="P6390" i="1" s="1"/>
  <c r="N6663" i="1"/>
  <c r="P6663" i="1" s="1"/>
  <c r="Q6663" i="1" s="1"/>
  <c r="N6591" i="1"/>
  <c r="P6591" i="1" s="1"/>
  <c r="Q6591" i="1" s="1"/>
  <c r="N2943" i="1"/>
  <c r="P2943" i="1" s="1"/>
  <c r="Q2943" i="1" s="1"/>
  <c r="N687" i="1"/>
  <c r="N615" i="1"/>
  <c r="N543" i="1"/>
  <c r="P543" i="1" s="1"/>
  <c r="Q543" i="1" s="1"/>
  <c r="N471" i="1"/>
  <c r="P471" i="1" s="1"/>
  <c r="Q471" i="1" s="1"/>
  <c r="N399" i="1"/>
  <c r="N8751" i="1"/>
  <c r="N8715" i="1"/>
  <c r="P8715" i="1" s="1"/>
  <c r="N8559" i="1"/>
  <c r="P8559" i="1" s="1"/>
  <c r="Q8559" i="1" s="1"/>
  <c r="N8403" i="1"/>
  <c r="N8247" i="1"/>
  <c r="N6693" i="1"/>
  <c r="N6621" i="1"/>
  <c r="P6621" i="1" s="1"/>
  <c r="Q6621" i="1" s="1"/>
  <c r="N2973" i="1"/>
  <c r="N2901" i="1"/>
  <c r="P2901" i="1" s="1"/>
  <c r="Q2901" i="1" s="1"/>
  <c r="N645" i="1"/>
  <c r="N573" i="1"/>
  <c r="P573" i="1" s="1"/>
  <c r="Q573" i="1" s="1"/>
  <c r="N501" i="1"/>
  <c r="N429" i="1"/>
  <c r="P429" i="1" s="1"/>
  <c r="Q429" i="1" s="1"/>
  <c r="R429" i="1" s="1"/>
  <c r="N8742" i="1"/>
  <c r="P8742" i="1" s="1"/>
  <c r="N8586" i="1"/>
  <c r="P8586" i="1" s="1"/>
  <c r="N8550" i="1"/>
  <c r="N8394" i="1"/>
  <c r="P8394" i="1" s="1"/>
  <c r="N8238" i="1"/>
  <c r="P8238" i="1" s="1"/>
  <c r="N8082" i="1"/>
  <c r="P8082" i="1" s="1"/>
  <c r="N8046" i="1"/>
  <c r="N7890" i="1"/>
  <c r="P7890" i="1" s="1"/>
  <c r="N7734" i="1"/>
  <c r="P7734" i="1" s="1"/>
  <c r="N7578" i="1"/>
  <c r="P7578" i="1" s="1"/>
  <c r="N7542" i="1"/>
  <c r="N7386" i="1"/>
  <c r="P7386" i="1" s="1"/>
  <c r="N7230" i="1"/>
  <c r="P7230" i="1" s="1"/>
  <c r="N7074" i="1"/>
  <c r="P7074" i="1" s="1"/>
  <c r="N7038" i="1"/>
  <c r="N6882" i="1"/>
  <c r="P6882" i="1" s="1"/>
  <c r="N6735" i="1"/>
  <c r="P6735" i="1" s="1"/>
  <c r="Q6735" i="1" s="1"/>
  <c r="N6534" i="1"/>
  <c r="N6388" i="1"/>
  <c r="N6237" i="1"/>
  <c r="N6209" i="1"/>
  <c r="P6209" i="1" s="1"/>
  <c r="N6063" i="1"/>
  <c r="P6063" i="1" s="1"/>
  <c r="Q6063" i="1" s="1"/>
  <c r="N6030" i="1"/>
  <c r="N5884" i="1"/>
  <c r="P5884" i="1" s="1"/>
  <c r="N5859" i="1"/>
  <c r="P5859" i="1" s="1"/>
  <c r="N6651" i="1"/>
  <c r="N6579" i="1"/>
  <c r="N2931" i="1"/>
  <c r="P2931" i="1" s="1"/>
  <c r="N675" i="1"/>
  <c r="P675" i="1" s="1"/>
  <c r="N603" i="1"/>
  <c r="N531" i="1"/>
  <c r="N459" i="1"/>
  <c r="P459" i="1" s="1"/>
  <c r="N387" i="1"/>
  <c r="P387" i="1" s="1"/>
  <c r="N8741" i="1"/>
  <c r="P8741" i="1" s="1"/>
  <c r="N8585" i="1"/>
  <c r="P8585" i="1" s="1"/>
  <c r="N8549" i="1"/>
  <c r="P8549" i="1" s="1"/>
  <c r="N8393" i="1"/>
  <c r="P8393" i="1" s="1"/>
  <c r="N8237" i="1"/>
  <c r="N8081" i="1"/>
  <c r="P8081" i="1" s="1"/>
  <c r="N8045" i="1"/>
  <c r="N7889" i="1"/>
  <c r="N7733" i="1"/>
  <c r="P7733" i="1" s="1"/>
  <c r="N7577" i="1"/>
  <c r="N7541" i="1"/>
  <c r="P7541" i="1" s="1"/>
  <c r="N7385" i="1"/>
  <c r="P7385" i="1" s="1"/>
  <c r="N7229" i="1"/>
  <c r="P7229" i="1" s="1"/>
  <c r="N7073" i="1"/>
  <c r="P7073" i="1" s="1"/>
  <c r="N7037" i="1"/>
  <c r="N6881" i="1"/>
  <c r="P6881" i="1" s="1"/>
  <c r="N6729" i="1"/>
  <c r="P6729" i="1" s="1"/>
  <c r="N6533" i="1"/>
  <c r="N6387" i="1"/>
  <c r="N6234" i="1"/>
  <c r="N6208" i="1"/>
  <c r="P6208" i="1" s="1"/>
  <c r="Q6208" i="1" s="1"/>
  <c r="N6057" i="1"/>
  <c r="P6057" i="1" s="1"/>
  <c r="N6029" i="1"/>
  <c r="P6029" i="1" s="1"/>
  <c r="N5883" i="1"/>
  <c r="P5883" i="1" s="1"/>
  <c r="N5737" i="1"/>
  <c r="P5737" i="1" s="1"/>
  <c r="N5721" i="1"/>
  <c r="P5721" i="1" s="1"/>
  <c r="N5707" i="1"/>
  <c r="N5694" i="1"/>
  <c r="P5694" i="1" s="1"/>
  <c r="N5562" i="1"/>
  <c r="P5562" i="1" s="1"/>
  <c r="N5550" i="1"/>
  <c r="P5550" i="1" s="1"/>
  <c r="N5538" i="1"/>
  <c r="P5538" i="1" s="1"/>
  <c r="N5526" i="1"/>
  <c r="P5526" i="1" s="1"/>
  <c r="N5394" i="1"/>
  <c r="P5394" i="1" s="1"/>
  <c r="N5382" i="1"/>
  <c r="P5382" i="1" s="1"/>
  <c r="N5370" i="1"/>
  <c r="P5370" i="1" s="1"/>
  <c r="N5358" i="1"/>
  <c r="P5358" i="1" s="1"/>
  <c r="N5226" i="1"/>
  <c r="P5226" i="1" s="1"/>
  <c r="N5214" i="1"/>
  <c r="P5214" i="1" s="1"/>
  <c r="N5202" i="1"/>
  <c r="P5202" i="1" s="1"/>
  <c r="N5190" i="1"/>
  <c r="P5190" i="1" s="1"/>
  <c r="N5058" i="1"/>
  <c r="P5058" i="1" s="1"/>
  <c r="N5046" i="1"/>
  <c r="P5046" i="1" s="1"/>
  <c r="N5034" i="1"/>
  <c r="P5034" i="1" s="1"/>
  <c r="N5022" i="1"/>
  <c r="P5022" i="1" s="1"/>
  <c r="N4890" i="1"/>
  <c r="P4890" i="1" s="1"/>
  <c r="N4878" i="1"/>
  <c r="P4878" i="1" s="1"/>
  <c r="N4866" i="1"/>
  <c r="P4866" i="1" s="1"/>
  <c r="N4854" i="1"/>
  <c r="P4854" i="1" s="1"/>
  <c r="N4722" i="1"/>
  <c r="P4722" i="1" s="1"/>
  <c r="N4710" i="1"/>
  <c r="P4710" i="1" s="1"/>
  <c r="N4698" i="1"/>
  <c r="P4698" i="1" s="1"/>
  <c r="N4686" i="1"/>
  <c r="P4686" i="1" s="1"/>
  <c r="N4554" i="1"/>
  <c r="P4554" i="1" s="1"/>
  <c r="N4542" i="1"/>
  <c r="P4542" i="1" s="1"/>
  <c r="N4530" i="1"/>
  <c r="P4530" i="1" s="1"/>
  <c r="N4518" i="1"/>
  <c r="P4518" i="1" s="1"/>
  <c r="N4386" i="1"/>
  <c r="P4386" i="1" s="1"/>
  <c r="N4374" i="1"/>
  <c r="P4374" i="1" s="1"/>
  <c r="N4362" i="1"/>
  <c r="P4362" i="1" s="1"/>
  <c r="N4350" i="1"/>
  <c r="P4350" i="1" s="1"/>
  <c r="N4218" i="1"/>
  <c r="P4218" i="1" s="1"/>
  <c r="N4206" i="1"/>
  <c r="P4206" i="1" s="1"/>
  <c r="N4194" i="1"/>
  <c r="P4194" i="1" s="1"/>
  <c r="N4182" i="1"/>
  <c r="P4182" i="1" s="1"/>
  <c r="N4050" i="1"/>
  <c r="P4050" i="1" s="1"/>
  <c r="N4038" i="1"/>
  <c r="P4038" i="1" s="1"/>
  <c r="N4026" i="1"/>
  <c r="P4026" i="1" s="1"/>
  <c r="N6681" i="1"/>
  <c r="P6681" i="1" s="1"/>
  <c r="N6609" i="1"/>
  <c r="N2961" i="1"/>
  <c r="P2961" i="1" s="1"/>
  <c r="N2889" i="1"/>
  <c r="N633" i="1"/>
  <c r="P633" i="1" s="1"/>
  <c r="N561" i="1"/>
  <c r="N489" i="1"/>
  <c r="P489" i="1" s="1"/>
  <c r="N417" i="1"/>
  <c r="N8740" i="1"/>
  <c r="P8740" i="1" s="1"/>
  <c r="N8584" i="1"/>
  <c r="P8584" i="1" s="1"/>
  <c r="Q8584" i="1" s="1"/>
  <c r="N8548" i="1"/>
  <c r="P8548" i="1" s="1"/>
  <c r="N8392" i="1"/>
  <c r="N8236" i="1"/>
  <c r="P8236" i="1" s="1"/>
  <c r="N8080" i="1"/>
  <c r="P8080" i="1" s="1"/>
  <c r="Q8080" i="1" s="1"/>
  <c r="N8044" i="1"/>
  <c r="P8044" i="1" s="1"/>
  <c r="N7888" i="1"/>
  <c r="P7888" i="1" s="1"/>
  <c r="Q7888" i="1" s="1"/>
  <c r="N7732" i="1"/>
  <c r="N7576" i="1"/>
  <c r="P7576" i="1" s="1"/>
  <c r="Q7576" i="1" s="1"/>
  <c r="N7540" i="1"/>
  <c r="N7384" i="1"/>
  <c r="P7384" i="1" s="1"/>
  <c r="Q7384" i="1" s="1"/>
  <c r="N7228" i="1"/>
  <c r="P7228" i="1" s="1"/>
  <c r="N7072" i="1"/>
  <c r="P7072" i="1" s="1"/>
  <c r="Q7072" i="1" s="1"/>
  <c r="N7036" i="1"/>
  <c r="N6880" i="1"/>
  <c r="N6726" i="1"/>
  <c r="P6726" i="1" s="1"/>
  <c r="N6532" i="1"/>
  <c r="P6532" i="1" s="1"/>
  <c r="N6381" i="1"/>
  <c r="P6381" i="1" s="1"/>
  <c r="Q6381" i="1" s="1"/>
  <c r="N6233" i="1"/>
  <c r="P6233" i="1" s="1"/>
  <c r="N6207" i="1"/>
  <c r="N6054" i="1"/>
  <c r="P6054" i="1" s="1"/>
  <c r="N6028" i="1"/>
  <c r="N5877" i="1"/>
  <c r="P5877" i="1" s="1"/>
  <c r="Q5877" i="1" s="1"/>
  <c r="N5736" i="1"/>
  <c r="P5736" i="1" s="1"/>
  <c r="N5719" i="1"/>
  <c r="P5719" i="1" s="1"/>
  <c r="N5706" i="1"/>
  <c r="P5706" i="1" s="1"/>
  <c r="N5693" i="1"/>
  <c r="P5693" i="1" s="1"/>
  <c r="N5561" i="1"/>
  <c r="P5561" i="1" s="1"/>
  <c r="Q5561" i="1" s="1"/>
  <c r="N5549" i="1"/>
  <c r="N5537" i="1"/>
  <c r="N5525" i="1"/>
  <c r="N5393" i="1"/>
  <c r="P5393" i="1" s="1"/>
  <c r="Q5393" i="1" s="1"/>
  <c r="N5381" i="1"/>
  <c r="P5381" i="1" s="1"/>
  <c r="N5369" i="1"/>
  <c r="P5369" i="1" s="1"/>
  <c r="Q5369" i="1" s="1"/>
  <c r="N5357" i="1"/>
  <c r="P5357" i="1" s="1"/>
  <c r="N5225" i="1"/>
  <c r="N5213" i="1"/>
  <c r="N5201" i="1"/>
  <c r="N5189" i="1"/>
  <c r="P5189" i="1" s="1"/>
  <c r="N5057" i="1"/>
  <c r="N5045" i="1"/>
  <c r="P5045" i="1" s="1"/>
  <c r="N5033" i="1"/>
  <c r="N5021" i="1"/>
  <c r="N4889" i="1"/>
  <c r="P4889" i="1" s="1"/>
  <c r="Q4889" i="1" s="1"/>
  <c r="N4877" i="1"/>
  <c r="N4865" i="1"/>
  <c r="N4853" i="1"/>
  <c r="N4721" i="1"/>
  <c r="P4721" i="1" s="1"/>
  <c r="Q4721" i="1" s="1"/>
  <c r="N4709" i="1"/>
  <c r="P4709" i="1" s="1"/>
  <c r="N4697" i="1"/>
  <c r="P4697" i="1" s="1"/>
  <c r="Q4697" i="1" s="1"/>
  <c r="R4697" i="1" s="1"/>
  <c r="N4685" i="1"/>
  <c r="N4553" i="1"/>
  <c r="P4553" i="1" s="1"/>
  <c r="Q4553" i="1" s="1"/>
  <c r="N4541" i="1"/>
  <c r="N4529" i="1"/>
  <c r="N4517" i="1"/>
  <c r="P4517" i="1" s="1"/>
  <c r="N4385" i="1"/>
  <c r="P4385" i="1" s="1"/>
  <c r="Q4385" i="1" s="1"/>
  <c r="N4373" i="1"/>
  <c r="P4373" i="1" s="1"/>
  <c r="N4361" i="1"/>
  <c r="N4349" i="1"/>
  <c r="N4217" i="1"/>
  <c r="P4217" i="1" s="1"/>
  <c r="N4205" i="1"/>
  <c r="P4205" i="1" s="1"/>
  <c r="N4193" i="1"/>
  <c r="N4181" i="1"/>
  <c r="N4049" i="1"/>
  <c r="P4049" i="1" s="1"/>
  <c r="N4037" i="1"/>
  <c r="P4037" i="1" s="1"/>
  <c r="N4025" i="1"/>
  <c r="P4025" i="1" s="1"/>
  <c r="N4013" i="1"/>
  <c r="P4013" i="1" s="1"/>
  <c r="N6711" i="1"/>
  <c r="P6711" i="1" s="1"/>
  <c r="Q6711" i="1" s="1"/>
  <c r="N6639" i="1"/>
  <c r="P6639" i="1" s="1"/>
  <c r="Q6639" i="1" s="1"/>
  <c r="N6567" i="1"/>
  <c r="N2919" i="1"/>
  <c r="N663" i="1"/>
  <c r="P663" i="1" s="1"/>
  <c r="Q663" i="1" s="1"/>
  <c r="N591" i="1"/>
  <c r="P591" i="1" s="1"/>
  <c r="Q591" i="1" s="1"/>
  <c r="N519" i="1"/>
  <c r="P519" i="1" s="1"/>
  <c r="Q519" i="1" s="1"/>
  <c r="R519" i="1" s="1"/>
  <c r="N447" i="1"/>
  <c r="N375" i="1"/>
  <c r="P375" i="1" s="1"/>
  <c r="Q375" i="1" s="1"/>
  <c r="N8739" i="1"/>
  <c r="N8583" i="1"/>
  <c r="N8547" i="1"/>
  <c r="N8391" i="1"/>
  <c r="N8235" i="1"/>
  <c r="P8235" i="1" s="1"/>
  <c r="N8079" i="1"/>
  <c r="N8043" i="1"/>
  <c r="P8043" i="1" s="1"/>
  <c r="N7887" i="1"/>
  <c r="P7887" i="1" s="1"/>
  <c r="Q7887" i="1" s="1"/>
  <c r="N7731" i="1"/>
  <c r="N7575" i="1"/>
  <c r="N7539" i="1"/>
  <c r="P7539" i="1" s="1"/>
  <c r="N7383" i="1"/>
  <c r="N7227" i="1"/>
  <c r="P7227" i="1" s="1"/>
  <c r="N7071" i="1"/>
  <c r="N7035" i="1"/>
  <c r="N6879" i="1"/>
  <c r="P6879" i="1" s="1"/>
  <c r="Q6879" i="1" s="1"/>
  <c r="N6725" i="1"/>
  <c r="N6531" i="1"/>
  <c r="N6378" i="1"/>
  <c r="P6378" i="1" s="1"/>
  <c r="N6232" i="1"/>
  <c r="P6232" i="1" s="1"/>
  <c r="Q6232" i="1" s="1"/>
  <c r="N6201" i="1"/>
  <c r="N6053" i="1"/>
  <c r="P6053" i="1" s="1"/>
  <c r="N6027" i="1"/>
  <c r="P6027" i="1" s="1"/>
  <c r="N5874" i="1"/>
  <c r="P5874" i="1" s="1"/>
  <c r="N5734" i="1"/>
  <c r="P5734" i="1" s="1"/>
  <c r="Q5734" i="1" s="1"/>
  <c r="N5718" i="1"/>
  <c r="P5718" i="1" s="1"/>
  <c r="N5705" i="1"/>
  <c r="P5705" i="1" s="1"/>
  <c r="Q5705" i="1" s="1"/>
  <c r="N5692" i="1"/>
  <c r="N5560" i="1"/>
  <c r="P5560" i="1" s="1"/>
  <c r="Q5560" i="1" s="1"/>
  <c r="N5548" i="1"/>
  <c r="P5548" i="1" s="1"/>
  <c r="N5536" i="1"/>
  <c r="P5536" i="1" s="1"/>
  <c r="Q5536" i="1" s="1"/>
  <c r="R5536" i="1" s="1"/>
  <c r="N5524" i="1"/>
  <c r="P5524" i="1" s="1"/>
  <c r="N5392" i="1"/>
  <c r="P5392" i="1" s="1"/>
  <c r="Q5392" i="1" s="1"/>
  <c r="N5380" i="1"/>
  <c r="N5368" i="1"/>
  <c r="N5356" i="1"/>
  <c r="N5224" i="1"/>
  <c r="N5212" i="1"/>
  <c r="P5212" i="1" s="1"/>
  <c r="N5200" i="1"/>
  <c r="N5188" i="1"/>
  <c r="N5056" i="1"/>
  <c r="P5056" i="1" s="1"/>
  <c r="Q5056" i="1" s="1"/>
  <c r="N5044" i="1"/>
  <c r="N5032" i="1"/>
  <c r="P5032" i="1" s="1"/>
  <c r="Q5032" i="1" s="1"/>
  <c r="N5020" i="1"/>
  <c r="P5020" i="1" s="1"/>
  <c r="N4888" i="1"/>
  <c r="P4888" i="1" s="1"/>
  <c r="Q4888" i="1" s="1"/>
  <c r="N4876" i="1"/>
  <c r="N4864" i="1"/>
  <c r="N4852" i="1"/>
  <c r="P4852" i="1" s="1"/>
  <c r="N4720" i="1"/>
  <c r="P4720" i="1" s="1"/>
  <c r="Q4720" i="1" s="1"/>
  <c r="N4708" i="1"/>
  <c r="P4708" i="1" s="1"/>
  <c r="N4696" i="1"/>
  <c r="P4696" i="1" s="1"/>
  <c r="Q4696" i="1" s="1"/>
  <c r="N4684" i="1"/>
  <c r="P4684" i="1" s="1"/>
  <c r="N4552" i="1"/>
  <c r="N4540" i="1"/>
  <c r="P4540" i="1" s="1"/>
  <c r="N4528" i="1"/>
  <c r="P4528" i="1" s="1"/>
  <c r="Q4528" i="1" s="1"/>
  <c r="R4528" i="1" s="1"/>
  <c r="N4516" i="1"/>
  <c r="N4384" i="1"/>
  <c r="N4372" i="1"/>
  <c r="N4360" i="1"/>
  <c r="P4360" i="1" s="1"/>
  <c r="Q4360" i="1" s="1"/>
  <c r="N4348" i="1"/>
  <c r="P4348" i="1" s="1"/>
  <c r="N4216" i="1"/>
  <c r="P4216" i="1" s="1"/>
  <c r="Q4216" i="1" s="1"/>
  <c r="N4204" i="1"/>
  <c r="N4192" i="1"/>
  <c r="P4192" i="1" s="1"/>
  <c r="Q4192" i="1" s="1"/>
  <c r="R4192" i="1" s="1"/>
  <c r="S4192" i="1" s="1"/>
  <c r="N4180" i="1"/>
  <c r="P4180" i="1" s="1"/>
  <c r="N4048" i="1"/>
  <c r="P4048" i="1" s="1"/>
  <c r="Q4048" i="1" s="1"/>
  <c r="N4036" i="1"/>
  <c r="P4036" i="1" s="1"/>
  <c r="N4024" i="1"/>
  <c r="N4012" i="1"/>
  <c r="P4012" i="1" s="1"/>
  <c r="N3880" i="1"/>
  <c r="P3880" i="1" s="1"/>
  <c r="Q3880" i="1" s="1"/>
  <c r="N3868" i="1"/>
  <c r="P3868" i="1" s="1"/>
  <c r="N3856" i="1"/>
  <c r="P3856" i="1" s="1"/>
  <c r="Q3856" i="1" s="1"/>
  <c r="R3856" i="1" s="1"/>
  <c r="S3856" i="1" s="1"/>
  <c r="N3844" i="1"/>
  <c r="P3844" i="1" s="1"/>
  <c r="N3712" i="1"/>
  <c r="P3712" i="1" s="1"/>
  <c r="Q3712" i="1" s="1"/>
  <c r="N3700" i="1"/>
  <c r="N3688" i="1"/>
  <c r="N3676" i="1"/>
  <c r="P3676" i="1" s="1"/>
  <c r="N6669" i="1"/>
  <c r="P6669" i="1" s="1"/>
  <c r="Q6669" i="1" s="1"/>
  <c r="N6597" i="1"/>
  <c r="N2949" i="1"/>
  <c r="P2949" i="1" s="1"/>
  <c r="Q2949" i="1" s="1"/>
  <c r="R2949" i="1" s="1"/>
  <c r="N693" i="1"/>
  <c r="N621" i="1"/>
  <c r="P621" i="1" s="1"/>
  <c r="Q621" i="1" s="1"/>
  <c r="N549" i="1"/>
  <c r="N477" i="1"/>
  <c r="P477" i="1" s="1"/>
  <c r="Q477" i="1" s="1"/>
  <c r="N405" i="1"/>
  <c r="N364" i="1"/>
  <c r="P364" i="1" s="1"/>
  <c r="N8730" i="1"/>
  <c r="P8730" i="1" s="1"/>
  <c r="N8574" i="1"/>
  <c r="P8574" i="1" s="1"/>
  <c r="N8418" i="1"/>
  <c r="N8382" i="1"/>
  <c r="N8226" i="1"/>
  <c r="P8226" i="1" s="1"/>
  <c r="N8070" i="1"/>
  <c r="P8070" i="1" s="1"/>
  <c r="N7914" i="1"/>
  <c r="N7878" i="1"/>
  <c r="N7722" i="1"/>
  <c r="P7722" i="1" s="1"/>
  <c r="N7566" i="1"/>
  <c r="P7566" i="1" s="1"/>
  <c r="N7410" i="1"/>
  <c r="N7374" i="1"/>
  <c r="N7218" i="1"/>
  <c r="P7218" i="1" s="1"/>
  <c r="N7062" i="1"/>
  <c r="P7062" i="1" s="1"/>
  <c r="N6906" i="1"/>
  <c r="N6870" i="1"/>
  <c r="N6724" i="1"/>
  <c r="P6724" i="1" s="1"/>
  <c r="N6405" i="1"/>
  <c r="N6377" i="1"/>
  <c r="P6377" i="1" s="1"/>
  <c r="N6231" i="1"/>
  <c r="N6198" i="1"/>
  <c r="N6052" i="1"/>
  <c r="N5901" i="1"/>
  <c r="N5873" i="1"/>
  <c r="N5733" i="1"/>
  <c r="N5717" i="1"/>
  <c r="P5717" i="1" s="1"/>
  <c r="N5704" i="1"/>
  <c r="N5691" i="1"/>
  <c r="P5691" i="1" s="1"/>
  <c r="N5559" i="1"/>
  <c r="N5547" i="1"/>
  <c r="P5547" i="1" s="1"/>
  <c r="N5535" i="1"/>
  <c r="N5523" i="1"/>
  <c r="N5391" i="1"/>
  <c r="N5379" i="1"/>
  <c r="N5367" i="1"/>
  <c r="P5367" i="1" s="1"/>
  <c r="Q5367" i="1" s="1"/>
  <c r="N5355" i="1"/>
  <c r="P5355" i="1" s="1"/>
  <c r="N5223" i="1"/>
  <c r="P5223" i="1" s="1"/>
  <c r="Q5223" i="1" s="1"/>
  <c r="N5211" i="1"/>
  <c r="N5199" i="1"/>
  <c r="P5199" i="1" s="1"/>
  <c r="Q5199" i="1" s="1"/>
  <c r="N5187" i="1"/>
  <c r="N5055" i="1"/>
  <c r="N5043" i="1"/>
  <c r="P5043" i="1" s="1"/>
  <c r="N5031" i="1"/>
  <c r="P5031" i="1" s="1"/>
  <c r="Q5031" i="1" s="1"/>
  <c r="N5019" i="1"/>
  <c r="P5019" i="1" s="1"/>
  <c r="N4887" i="1"/>
  <c r="N4875" i="1"/>
  <c r="N4863" i="1"/>
  <c r="P4863" i="1" s="1"/>
  <c r="Q4863" i="1" s="1"/>
  <c r="N4851" i="1"/>
  <c r="P4851" i="1" s="1"/>
  <c r="N4719" i="1"/>
  <c r="N4707" i="1"/>
  <c r="N4695" i="1"/>
  <c r="P4695" i="1" s="1"/>
  <c r="Q4695" i="1" s="1"/>
  <c r="N4683" i="1"/>
  <c r="P4683" i="1" s="1"/>
  <c r="N4551" i="1"/>
  <c r="P4551" i="1" s="1"/>
  <c r="Q4551" i="1" s="1"/>
  <c r="N4539" i="1"/>
  <c r="P4539" i="1" s="1"/>
  <c r="N6699" i="1"/>
  <c r="N6627" i="1"/>
  <c r="N6555" i="1"/>
  <c r="P6555" i="1" s="1"/>
  <c r="N2907" i="1"/>
  <c r="N651" i="1"/>
  <c r="P651" i="1" s="1"/>
  <c r="N579" i="1"/>
  <c r="N507" i="1"/>
  <c r="P507" i="1" s="1"/>
  <c r="N435" i="1"/>
  <c r="P435" i="1" s="1"/>
  <c r="N8729" i="1"/>
  <c r="P8729" i="1" s="1"/>
  <c r="N8573" i="1"/>
  <c r="P8573" i="1" s="1"/>
  <c r="N8417" i="1"/>
  <c r="N8381" i="1"/>
  <c r="P8381" i="1" s="1"/>
  <c r="N8225" i="1"/>
  <c r="P8225" i="1" s="1"/>
  <c r="N8069" i="1"/>
  <c r="P8069" i="1" s="1"/>
  <c r="N7913" i="1"/>
  <c r="N7877" i="1"/>
  <c r="P7877" i="1" s="1"/>
  <c r="N7721" i="1"/>
  <c r="P7721" i="1" s="1"/>
  <c r="N7565" i="1"/>
  <c r="P7565" i="1" s="1"/>
  <c r="N7409" i="1"/>
  <c r="P7409" i="1" s="1"/>
  <c r="N7373" i="1"/>
  <c r="N7217" i="1"/>
  <c r="P7217" i="1" s="1"/>
  <c r="N7061" i="1"/>
  <c r="N6905" i="1"/>
  <c r="N6869" i="1"/>
  <c r="P6869" i="1" s="1"/>
  <c r="N6723" i="1"/>
  <c r="P6723" i="1" s="1"/>
  <c r="N6402" i="1"/>
  <c r="P6402" i="1" s="1"/>
  <c r="N6376" i="1"/>
  <c r="N6225" i="1"/>
  <c r="P6225" i="1" s="1"/>
  <c r="N6197" i="1"/>
  <c r="N6051" i="1"/>
  <c r="P6051" i="1" s="1"/>
  <c r="N5898" i="1"/>
  <c r="N5872" i="1"/>
  <c r="P5872" i="1" s="1"/>
  <c r="Q5872" i="1" s="1"/>
  <c r="N5730" i="1"/>
  <c r="N5716" i="1"/>
  <c r="N5703" i="1"/>
  <c r="P5703" i="1" s="1"/>
  <c r="Q5703" i="1" s="1"/>
  <c r="N5690" i="1"/>
  <c r="P5690" i="1" s="1"/>
  <c r="N5558" i="1"/>
  <c r="P5558" i="1" s="1"/>
  <c r="Q5558" i="1" s="1"/>
  <c r="N5546" i="1"/>
  <c r="P5546" i="1" s="1"/>
  <c r="N5534" i="1"/>
  <c r="P5534" i="1" s="1"/>
  <c r="Q5534" i="1" s="1"/>
  <c r="N5522" i="1"/>
  <c r="N5390" i="1"/>
  <c r="P5390" i="1" s="1"/>
  <c r="Q5390" i="1" s="1"/>
  <c r="N5378" i="1"/>
  <c r="P5378" i="1" s="1"/>
  <c r="N5366" i="1"/>
  <c r="P5366" i="1" s="1"/>
  <c r="Q5366" i="1" s="1"/>
  <c r="N5354" i="1"/>
  <c r="P5354" i="1" s="1"/>
  <c r="N5222" i="1"/>
  <c r="P5222" i="1" s="1"/>
  <c r="Q5222" i="1" s="1"/>
  <c r="N5210" i="1"/>
  <c r="N5198" i="1"/>
  <c r="P5198" i="1" s="1"/>
  <c r="Q5198" i="1" s="1"/>
  <c r="N5186" i="1"/>
  <c r="P5186" i="1" s="1"/>
  <c r="N5054" i="1"/>
  <c r="P5054" i="1" s="1"/>
  <c r="Q5054" i="1" s="1"/>
  <c r="N5042" i="1"/>
  <c r="P5042" i="1" s="1"/>
  <c r="N5030" i="1"/>
  <c r="N5018" i="1"/>
  <c r="P5018" i="1" s="1"/>
  <c r="N4886" i="1"/>
  <c r="P4886" i="1" s="1"/>
  <c r="Q4886" i="1" s="1"/>
  <c r="N4874" i="1"/>
  <c r="P4874" i="1" s="1"/>
  <c r="N4862" i="1"/>
  <c r="P4862" i="1" s="1"/>
  <c r="Q4862" i="1" s="1"/>
  <c r="N4850" i="1"/>
  <c r="N4718" i="1"/>
  <c r="P4718" i="1" s="1"/>
  <c r="Q4718" i="1" s="1"/>
  <c r="N4706" i="1"/>
  <c r="P4706" i="1" s="1"/>
  <c r="N4694" i="1"/>
  <c r="P4694" i="1" s="1"/>
  <c r="Q4694" i="1" s="1"/>
  <c r="N4682" i="1"/>
  <c r="P4682" i="1" s="1"/>
  <c r="N4550" i="1"/>
  <c r="N4538" i="1"/>
  <c r="N4526" i="1"/>
  <c r="P4526" i="1" s="1"/>
  <c r="Q4526" i="1" s="1"/>
  <c r="N4514" i="1"/>
  <c r="P4514" i="1" s="1"/>
  <c r="N4382" i="1"/>
  <c r="P4382" i="1" s="1"/>
  <c r="Q4382" i="1" s="1"/>
  <c r="N4370" i="1"/>
  <c r="N4358" i="1"/>
  <c r="N4346" i="1"/>
  <c r="N4214" i="1"/>
  <c r="N4202" i="1"/>
  <c r="P4202" i="1" s="1"/>
  <c r="N4190" i="1"/>
  <c r="N4178" i="1"/>
  <c r="N4046" i="1"/>
  <c r="P4046" i="1" s="1"/>
  <c r="Q4046" i="1" s="1"/>
  <c r="N6657" i="1"/>
  <c r="N6585" i="1"/>
  <c r="P6585" i="1" s="1"/>
  <c r="N2937" i="1"/>
  <c r="N681" i="1"/>
  <c r="P681" i="1" s="1"/>
  <c r="N609" i="1"/>
  <c r="N537" i="1"/>
  <c r="P537" i="1" s="1"/>
  <c r="N465" i="1"/>
  <c r="N393" i="1"/>
  <c r="P393" i="1" s="1"/>
  <c r="N363" i="1"/>
  <c r="P363" i="1" s="1"/>
  <c r="N6573" i="1"/>
  <c r="P6573" i="1" s="1"/>
  <c r="Q6573" i="1" s="1"/>
  <c r="N525" i="1"/>
  <c r="P525" i="1" s="1"/>
  <c r="Q525" i="1" s="1"/>
  <c r="R525" i="1" s="1"/>
  <c r="N8416" i="1"/>
  <c r="P8416" i="1" s="1"/>
  <c r="Q8416" i="1" s="1"/>
  <c r="N8211" i="1"/>
  <c r="P8211" i="1" s="1"/>
  <c r="N7875" i="1"/>
  <c r="N6687" i="1"/>
  <c r="N639" i="1"/>
  <c r="P639" i="1" s="1"/>
  <c r="Q639" i="1" s="1"/>
  <c r="N8415" i="1"/>
  <c r="N8068" i="1"/>
  <c r="P8068" i="1" s="1"/>
  <c r="N7746" i="1"/>
  <c r="N7551" i="1"/>
  <c r="P7551" i="1" s="1"/>
  <c r="Q7551" i="1" s="1"/>
  <c r="N7215" i="1"/>
  <c r="P7215" i="1" s="1"/>
  <c r="Q7215" i="1" s="1"/>
  <c r="N6893" i="1"/>
  <c r="P6893" i="1" s="1"/>
  <c r="N6401" i="1"/>
  <c r="N6221" i="1"/>
  <c r="P6221" i="1" s="1"/>
  <c r="N6042" i="1"/>
  <c r="P6042" i="1" s="1"/>
  <c r="N5869" i="1"/>
  <c r="N5715" i="1"/>
  <c r="N5696" i="1"/>
  <c r="P5696" i="1" s="1"/>
  <c r="N5554" i="1"/>
  <c r="P5554" i="1" s="1"/>
  <c r="N5532" i="1"/>
  <c r="N5395" i="1"/>
  <c r="P5395" i="1" s="1"/>
  <c r="N5373" i="1"/>
  <c r="P5373" i="1" s="1"/>
  <c r="Q5373" i="1" s="1"/>
  <c r="N5231" i="1"/>
  <c r="P5231" i="1" s="1"/>
  <c r="N5209" i="1"/>
  <c r="P5209" i="1" s="1"/>
  <c r="N5192" i="1"/>
  <c r="P5192" i="1" s="1"/>
  <c r="N5050" i="1"/>
  <c r="P5050" i="1" s="1"/>
  <c r="N5028" i="1"/>
  <c r="P5028" i="1" s="1"/>
  <c r="Q5028" i="1" s="1"/>
  <c r="N4891" i="1"/>
  <c r="P4891" i="1" s="1"/>
  <c r="N4869" i="1"/>
  <c r="P4869" i="1" s="1"/>
  <c r="Q4869" i="1" s="1"/>
  <c r="N4727" i="1"/>
  <c r="P4727" i="1" s="1"/>
  <c r="N4705" i="1"/>
  <c r="P4705" i="1" s="1"/>
  <c r="N4688" i="1"/>
  <c r="P4688" i="1" s="1"/>
  <c r="N4546" i="1"/>
  <c r="N4525" i="1"/>
  <c r="P4525" i="1" s="1"/>
  <c r="Q4525" i="1" s="1"/>
  <c r="N4389" i="1"/>
  <c r="P4389" i="1" s="1"/>
  <c r="Q4389" i="1" s="1"/>
  <c r="N4369" i="1"/>
  <c r="P4369" i="1" s="1"/>
  <c r="N4353" i="1"/>
  <c r="N4213" i="1"/>
  <c r="P4213" i="1" s="1"/>
  <c r="Q4213" i="1" s="1"/>
  <c r="N4197" i="1"/>
  <c r="P4197" i="1" s="1"/>
  <c r="Q4197" i="1" s="1"/>
  <c r="N4057" i="1"/>
  <c r="N4041" i="1"/>
  <c r="P4041" i="1" s="1"/>
  <c r="N4023" i="1"/>
  <c r="P4023" i="1" s="1"/>
  <c r="Q4023" i="1" s="1"/>
  <c r="N3889" i="1"/>
  <c r="P3889" i="1" s="1"/>
  <c r="N3876" i="1"/>
  <c r="N3863" i="1"/>
  <c r="P3863" i="1" s="1"/>
  <c r="N3850" i="1"/>
  <c r="P3850" i="1" s="1"/>
  <c r="N3717" i="1"/>
  <c r="P3717" i="1" s="1"/>
  <c r="Q3717" i="1" s="1"/>
  <c r="N3704" i="1"/>
  <c r="N3691" i="1"/>
  <c r="N3678" i="1"/>
  <c r="P3678" i="1" s="1"/>
  <c r="N3545" i="1"/>
  <c r="N3533" i="1"/>
  <c r="N3521" i="1"/>
  <c r="P3521" i="1" s="1"/>
  <c r="N3509" i="1"/>
  <c r="P3509" i="1" s="1"/>
  <c r="N3377" i="1"/>
  <c r="N3365" i="1"/>
  <c r="N3353" i="1"/>
  <c r="P3353" i="1" s="1"/>
  <c r="N3341" i="1"/>
  <c r="P3341" i="1" s="1"/>
  <c r="N3209" i="1"/>
  <c r="N3197" i="1"/>
  <c r="N3185" i="1"/>
  <c r="P3185" i="1" s="1"/>
  <c r="N3173" i="1"/>
  <c r="P3173" i="1" s="1"/>
  <c r="N3041" i="1"/>
  <c r="N3029" i="1"/>
  <c r="N3017" i="1"/>
  <c r="P3017" i="1" s="1"/>
  <c r="N3005" i="1"/>
  <c r="P3005" i="1" s="1"/>
  <c r="N2873" i="1"/>
  <c r="N2861" i="1"/>
  <c r="N2849" i="1"/>
  <c r="P2849" i="1" s="1"/>
  <c r="N2837" i="1"/>
  <c r="P2837" i="1" s="1"/>
  <c r="N2705" i="1"/>
  <c r="N2693" i="1"/>
  <c r="N2681" i="1"/>
  <c r="P2681" i="1" s="1"/>
  <c r="N2669" i="1"/>
  <c r="P2669" i="1" s="1"/>
  <c r="N2537" i="1"/>
  <c r="N2525" i="1"/>
  <c r="N2513" i="1"/>
  <c r="P2513" i="1" s="1"/>
  <c r="N2501" i="1"/>
  <c r="P2501" i="1" s="1"/>
  <c r="N2369" i="1"/>
  <c r="N2357" i="1"/>
  <c r="N2345" i="1"/>
  <c r="P2345" i="1" s="1"/>
  <c r="N2333" i="1"/>
  <c r="P2333" i="1" s="1"/>
  <c r="N2201" i="1"/>
  <c r="N2189" i="1"/>
  <c r="N2177" i="1"/>
  <c r="P2177" i="1" s="1"/>
  <c r="N2165" i="1"/>
  <c r="P2165" i="1" s="1"/>
  <c r="N2033" i="1"/>
  <c r="N2021" i="1"/>
  <c r="N2009" i="1"/>
  <c r="P2009" i="1" s="1"/>
  <c r="N6675" i="1"/>
  <c r="P6675" i="1" s="1"/>
  <c r="N627" i="1"/>
  <c r="P627" i="1" s="1"/>
  <c r="N8754" i="1"/>
  <c r="N8406" i="1"/>
  <c r="P8406" i="1" s="1"/>
  <c r="N8067" i="1"/>
  <c r="P8067" i="1" s="1"/>
  <c r="N7745" i="1"/>
  <c r="P7745" i="1" s="1"/>
  <c r="N7408" i="1"/>
  <c r="P7408" i="1" s="1"/>
  <c r="Q7408" i="1" s="1"/>
  <c r="N7206" i="1"/>
  <c r="N6891" i="1"/>
  <c r="N6400" i="1"/>
  <c r="N6220" i="1"/>
  <c r="P6220" i="1" s="1"/>
  <c r="N6041" i="1"/>
  <c r="P6041" i="1" s="1"/>
  <c r="N5865" i="1"/>
  <c r="P5865" i="1" s="1"/>
  <c r="N5714" i="1"/>
  <c r="P5714" i="1" s="1"/>
  <c r="N5695" i="1"/>
  <c r="N5553" i="1"/>
  <c r="P5553" i="1" s="1"/>
  <c r="N5531" i="1"/>
  <c r="P5531" i="1" s="1"/>
  <c r="N5389" i="1"/>
  <c r="P5389" i="1" s="1"/>
  <c r="Q5389" i="1" s="1"/>
  <c r="N5372" i="1"/>
  <c r="N5230" i="1"/>
  <c r="P5230" i="1" s="1"/>
  <c r="Q5230" i="1" s="1"/>
  <c r="N5208" i="1"/>
  <c r="P5208" i="1" s="1"/>
  <c r="N5191" i="1"/>
  <c r="P5191" i="1" s="1"/>
  <c r="N5049" i="1"/>
  <c r="P5049" i="1" s="1"/>
  <c r="N5027" i="1"/>
  <c r="P5027" i="1" s="1"/>
  <c r="N4885" i="1"/>
  <c r="P4885" i="1" s="1"/>
  <c r="Q4885" i="1" s="1"/>
  <c r="N4868" i="1"/>
  <c r="P4868" i="1" s="1"/>
  <c r="Q4868" i="1" s="1"/>
  <c r="N4726" i="1"/>
  <c r="N4704" i="1"/>
  <c r="P4704" i="1" s="1"/>
  <c r="N4687" i="1"/>
  <c r="N4545" i="1"/>
  <c r="P4545" i="1" s="1"/>
  <c r="N4524" i="1"/>
  <c r="P4524" i="1" s="1"/>
  <c r="Q4524" i="1" s="1"/>
  <c r="N4388" i="1"/>
  <c r="P4388" i="1" s="1"/>
  <c r="Q4388" i="1" s="1"/>
  <c r="R4388" i="1" s="1"/>
  <c r="N4368" i="1"/>
  <c r="P4368" i="1" s="1"/>
  <c r="N4352" i="1"/>
  <c r="P4352" i="1" s="1"/>
  <c r="N4212" i="1"/>
  <c r="N4196" i="1"/>
  <c r="N4056" i="1"/>
  <c r="P4056" i="1" s="1"/>
  <c r="N4040" i="1"/>
  <c r="N4022" i="1"/>
  <c r="P4022" i="1" s="1"/>
  <c r="Q4022" i="1" s="1"/>
  <c r="R4022" i="1" s="1"/>
  <c r="S4022" i="1" s="1"/>
  <c r="N3888" i="1"/>
  <c r="P3888" i="1" s="1"/>
  <c r="N3875" i="1"/>
  <c r="P3875" i="1" s="1"/>
  <c r="N3862" i="1"/>
  <c r="N3849" i="1"/>
  <c r="N3716" i="1"/>
  <c r="P3716" i="1" s="1"/>
  <c r="Q3716" i="1" s="1"/>
  <c r="N3703" i="1"/>
  <c r="P3703" i="1" s="1"/>
  <c r="N3690" i="1"/>
  <c r="P3690" i="1" s="1"/>
  <c r="N3677" i="1"/>
  <c r="N3544" i="1"/>
  <c r="P3544" i="1" s="1"/>
  <c r="Q3544" i="1" s="1"/>
  <c r="R3544" i="1" s="1"/>
  <c r="N3532" i="1"/>
  <c r="P3532" i="1" s="1"/>
  <c r="N3520" i="1"/>
  <c r="P3520" i="1" s="1"/>
  <c r="Q3520" i="1" s="1"/>
  <c r="N3508" i="1"/>
  <c r="P3508" i="1" s="1"/>
  <c r="N3376" i="1"/>
  <c r="P3376" i="1" s="1"/>
  <c r="Q3376" i="1" s="1"/>
  <c r="N3364" i="1"/>
  <c r="P3364" i="1" s="1"/>
  <c r="N3352" i="1"/>
  <c r="P3352" i="1" s="1"/>
  <c r="Q3352" i="1" s="1"/>
  <c r="N3340" i="1"/>
  <c r="P3340" i="1" s="1"/>
  <c r="N3208" i="1"/>
  <c r="P3208" i="1" s="1"/>
  <c r="Q3208" i="1" s="1"/>
  <c r="R3208" i="1" s="1"/>
  <c r="N3196" i="1"/>
  <c r="P3196" i="1" s="1"/>
  <c r="N3184" i="1"/>
  <c r="P3184" i="1" s="1"/>
  <c r="Q3184" i="1" s="1"/>
  <c r="N3172" i="1"/>
  <c r="P3172" i="1" s="1"/>
  <c r="N3040" i="1"/>
  <c r="P3040" i="1" s="1"/>
  <c r="Q3040" i="1" s="1"/>
  <c r="N3028" i="1"/>
  <c r="P3028" i="1" s="1"/>
  <c r="N3016" i="1"/>
  <c r="P3016" i="1" s="1"/>
  <c r="Q3016" i="1" s="1"/>
  <c r="N3004" i="1"/>
  <c r="P3004" i="1" s="1"/>
  <c r="N2872" i="1"/>
  <c r="P2872" i="1" s="1"/>
  <c r="Q2872" i="1" s="1"/>
  <c r="R2872" i="1" s="1"/>
  <c r="N2860" i="1"/>
  <c r="P2860" i="1" s="1"/>
  <c r="N2848" i="1"/>
  <c r="P2848" i="1" s="1"/>
  <c r="Q2848" i="1" s="1"/>
  <c r="N2836" i="1"/>
  <c r="P2836" i="1" s="1"/>
  <c r="N2704" i="1"/>
  <c r="P2704" i="1" s="1"/>
  <c r="Q2704" i="1" s="1"/>
  <c r="N2692" i="1"/>
  <c r="P2692" i="1" s="1"/>
  <c r="N2680" i="1"/>
  <c r="P2680" i="1" s="1"/>
  <c r="Q2680" i="1" s="1"/>
  <c r="N2668" i="1"/>
  <c r="P2668" i="1" s="1"/>
  <c r="N2536" i="1"/>
  <c r="P2536" i="1" s="1"/>
  <c r="Q2536" i="1" s="1"/>
  <c r="R2536" i="1" s="1"/>
  <c r="N2524" i="1"/>
  <c r="P2524" i="1" s="1"/>
  <c r="N2512" i="1"/>
  <c r="P2512" i="1" s="1"/>
  <c r="Q2512" i="1" s="1"/>
  <c r="N2500" i="1"/>
  <c r="P2500" i="1" s="1"/>
  <c r="N2368" i="1"/>
  <c r="P2368" i="1" s="1"/>
  <c r="Q2368" i="1" s="1"/>
  <c r="N2356" i="1"/>
  <c r="P2356" i="1" s="1"/>
  <c r="N2344" i="1"/>
  <c r="P2344" i="1" s="1"/>
  <c r="Q2344" i="1" s="1"/>
  <c r="N2332" i="1"/>
  <c r="P2332" i="1" s="1"/>
  <c r="N2200" i="1"/>
  <c r="P2200" i="1" s="1"/>
  <c r="Q2200" i="1" s="1"/>
  <c r="R2200" i="1" s="1"/>
  <c r="N2188" i="1"/>
  <c r="P2188" i="1" s="1"/>
  <c r="N2176" i="1"/>
  <c r="P2176" i="1" s="1"/>
  <c r="Q2176" i="1" s="1"/>
  <c r="N2164" i="1"/>
  <c r="P2164" i="1" s="1"/>
  <c r="N2032" i="1"/>
  <c r="P2032" i="1" s="1"/>
  <c r="Q2032" i="1" s="1"/>
  <c r="N2020" i="1"/>
  <c r="N2008" i="1"/>
  <c r="P2008" i="1" s="1"/>
  <c r="Q2008" i="1" s="1"/>
  <c r="N1996" i="1"/>
  <c r="P1996" i="1" s="1"/>
  <c r="N2925" i="1"/>
  <c r="N453" i="1"/>
  <c r="N6615" i="1"/>
  <c r="N567" i="1"/>
  <c r="N8728" i="1"/>
  <c r="N8380" i="1"/>
  <c r="N8057" i="1"/>
  <c r="P8057" i="1" s="1"/>
  <c r="N7720" i="1"/>
  <c r="P7720" i="1" s="1"/>
  <c r="Q7720" i="1" s="1"/>
  <c r="N7398" i="1"/>
  <c r="P7398" i="1" s="1"/>
  <c r="N7203" i="1"/>
  <c r="P7203" i="1" s="1"/>
  <c r="N6867" i="1"/>
  <c r="P6867" i="1" s="1"/>
  <c r="N6393" i="1"/>
  <c r="P6393" i="1" s="1"/>
  <c r="N6213" i="1"/>
  <c r="P6213" i="1" s="1"/>
  <c r="Q6213" i="1" s="1"/>
  <c r="N6039" i="1"/>
  <c r="P6039" i="1" s="1"/>
  <c r="Q6039" i="1" s="1"/>
  <c r="N5861" i="1"/>
  <c r="P5861" i="1" s="1"/>
  <c r="N5712" i="1"/>
  <c r="N5568" i="1"/>
  <c r="P5568" i="1" s="1"/>
  <c r="N5551" i="1"/>
  <c r="P5551" i="1" s="1"/>
  <c r="N5529" i="1"/>
  <c r="N5387" i="1"/>
  <c r="P5387" i="1" s="1"/>
  <c r="N5365" i="1"/>
  <c r="N5228" i="1"/>
  <c r="P5228" i="1" s="1"/>
  <c r="Q5228" i="1" s="1"/>
  <c r="N5206" i="1"/>
  <c r="P5206" i="1" s="1"/>
  <c r="Q5206" i="1" s="1"/>
  <c r="N5064" i="1"/>
  <c r="P5064" i="1" s="1"/>
  <c r="N5047" i="1"/>
  <c r="P5047" i="1" s="1"/>
  <c r="N5025" i="1"/>
  <c r="P5025" i="1" s="1"/>
  <c r="N4883" i="1"/>
  <c r="P4883" i="1" s="1"/>
  <c r="N4861" i="1"/>
  <c r="N4724" i="1"/>
  <c r="P4724" i="1" s="1"/>
  <c r="Q4724" i="1" s="1"/>
  <c r="N4702" i="1"/>
  <c r="P4702" i="1" s="1"/>
  <c r="Q4702" i="1" s="1"/>
  <c r="N4560" i="1"/>
  <c r="P4560" i="1" s="1"/>
  <c r="N4543" i="1"/>
  <c r="P4543" i="1" s="1"/>
  <c r="N4522" i="1"/>
  <c r="N4383" i="1"/>
  <c r="P4383" i="1" s="1"/>
  <c r="Q4383" i="1" s="1"/>
  <c r="N4366" i="1"/>
  <c r="P4366" i="1" s="1"/>
  <c r="Q4366" i="1" s="1"/>
  <c r="N4347" i="1"/>
  <c r="N4210" i="1"/>
  <c r="N4191" i="1"/>
  <c r="P4191" i="1" s="1"/>
  <c r="Q4191" i="1" s="1"/>
  <c r="N4054" i="1"/>
  <c r="P4054" i="1" s="1"/>
  <c r="Q4054" i="1" s="1"/>
  <c r="N4035" i="1"/>
  <c r="N4020" i="1"/>
  <c r="N3886" i="1"/>
  <c r="P3886" i="1" s="1"/>
  <c r="Q3886" i="1" s="1"/>
  <c r="N3873" i="1"/>
  <c r="P3873" i="1" s="1"/>
  <c r="N3860" i="1"/>
  <c r="N3847" i="1"/>
  <c r="N3714" i="1"/>
  <c r="N3701" i="1"/>
  <c r="P3701" i="1" s="1"/>
  <c r="N3687" i="1"/>
  <c r="N3674" i="1"/>
  <c r="N3542" i="1"/>
  <c r="N3530" i="1"/>
  <c r="P3530" i="1" s="1"/>
  <c r="N3518" i="1"/>
  <c r="P3518" i="1" s="1"/>
  <c r="Q3518" i="1" s="1"/>
  <c r="N3506" i="1"/>
  <c r="N3374" i="1"/>
  <c r="N3362" i="1"/>
  <c r="P3362" i="1" s="1"/>
  <c r="N3350" i="1"/>
  <c r="P3350" i="1" s="1"/>
  <c r="Q3350" i="1" s="1"/>
  <c r="R3350" i="1" s="1"/>
  <c r="S3350" i="1" s="1"/>
  <c r="N3338" i="1"/>
  <c r="N3206" i="1"/>
  <c r="N3194" i="1"/>
  <c r="P3194" i="1" s="1"/>
  <c r="N3182" i="1"/>
  <c r="P3182" i="1" s="1"/>
  <c r="Q3182" i="1" s="1"/>
  <c r="N3170" i="1"/>
  <c r="N3038" i="1"/>
  <c r="N3026" i="1"/>
  <c r="P3026" i="1" s="1"/>
  <c r="N3014" i="1"/>
  <c r="P3014" i="1" s="1"/>
  <c r="Q3014" i="1" s="1"/>
  <c r="R3014" i="1" s="1"/>
  <c r="S3014" i="1" s="1"/>
  <c r="N3002" i="1"/>
  <c r="N2870" i="1"/>
  <c r="N2858" i="1"/>
  <c r="P2858" i="1" s="1"/>
  <c r="N2846" i="1"/>
  <c r="P2846" i="1" s="1"/>
  <c r="Q2846" i="1" s="1"/>
  <c r="N2834" i="1"/>
  <c r="N2702" i="1"/>
  <c r="N2690" i="1"/>
  <c r="P2690" i="1" s="1"/>
  <c r="N2678" i="1"/>
  <c r="P2678" i="1" s="1"/>
  <c r="Q2678" i="1" s="1"/>
  <c r="R2678" i="1" s="1"/>
  <c r="S2678" i="1" s="1"/>
  <c r="N2666" i="1"/>
  <c r="N2534" i="1"/>
  <c r="N2522" i="1"/>
  <c r="P2522" i="1" s="1"/>
  <c r="N2510" i="1"/>
  <c r="P2510" i="1" s="1"/>
  <c r="Q2510" i="1" s="1"/>
  <c r="N2498" i="1"/>
  <c r="N2366" i="1"/>
  <c r="N2354" i="1"/>
  <c r="P2354" i="1" s="1"/>
  <c r="N2342" i="1"/>
  <c r="P2342" i="1" s="1"/>
  <c r="Q2342" i="1" s="1"/>
  <c r="R2342" i="1" s="1"/>
  <c r="S2342" i="1" s="1"/>
  <c r="N2330" i="1"/>
  <c r="N2198" i="1"/>
  <c r="N2186" i="1"/>
  <c r="P2186" i="1" s="1"/>
  <c r="N2174" i="1"/>
  <c r="P2174" i="1" s="1"/>
  <c r="Q2174" i="1" s="1"/>
  <c r="N2162" i="1"/>
  <c r="N2030" i="1"/>
  <c r="N2018" i="1"/>
  <c r="P2018" i="1" s="1"/>
  <c r="N2006" i="1"/>
  <c r="P2006" i="1" s="1"/>
  <c r="Q2006" i="1" s="1"/>
  <c r="R2006" i="1" s="1"/>
  <c r="S2006" i="1" s="1"/>
  <c r="N1994" i="1"/>
  <c r="N1862" i="1"/>
  <c r="N6603" i="1"/>
  <c r="P6603" i="1" s="1"/>
  <c r="N555" i="1"/>
  <c r="N8727" i="1"/>
  <c r="P8727" i="1" s="1"/>
  <c r="Q8727" i="1" s="1"/>
  <c r="N8379" i="1"/>
  <c r="P8379" i="1" s="1"/>
  <c r="N8055" i="1"/>
  <c r="N7719" i="1"/>
  <c r="P7719" i="1" s="1"/>
  <c r="Q7719" i="1" s="1"/>
  <c r="N7397" i="1"/>
  <c r="N7060" i="1"/>
  <c r="P7060" i="1" s="1"/>
  <c r="N6741" i="1"/>
  <c r="P6741" i="1" s="1"/>
  <c r="Q6741" i="1" s="1"/>
  <c r="N6389" i="1"/>
  <c r="P6389" i="1" s="1"/>
  <c r="N6210" i="1"/>
  <c r="P6210" i="1" s="1"/>
  <c r="N6033" i="1"/>
  <c r="P6033" i="1" s="1"/>
  <c r="N5860" i="1"/>
  <c r="P5860" i="1" s="1"/>
  <c r="N5710" i="1"/>
  <c r="N5567" i="1"/>
  <c r="P5567" i="1" s="1"/>
  <c r="N5545" i="1"/>
  <c r="P5545" i="1" s="1"/>
  <c r="N5528" i="1"/>
  <c r="P5528" i="1" s="1"/>
  <c r="N5386" i="1"/>
  <c r="N5364" i="1"/>
  <c r="N5227" i="1"/>
  <c r="P5227" i="1" s="1"/>
  <c r="N5205" i="1"/>
  <c r="P5205" i="1" s="1"/>
  <c r="Q5205" i="1" s="1"/>
  <c r="N5063" i="1"/>
  <c r="N5041" i="1"/>
  <c r="P5041" i="1" s="1"/>
  <c r="N5024" i="1"/>
  <c r="P5024" i="1" s="1"/>
  <c r="N4882" i="1"/>
  <c r="P4882" i="1" s="1"/>
  <c r="N4860" i="1"/>
  <c r="N4723" i="1"/>
  <c r="P4723" i="1" s="1"/>
  <c r="N4701" i="1"/>
  <c r="P4701" i="1" s="1"/>
  <c r="Q4701" i="1" s="1"/>
  <c r="N4559" i="1"/>
  <c r="P4559" i="1" s="1"/>
  <c r="N4537" i="1"/>
  <c r="P4537" i="1" s="1"/>
  <c r="N4521" i="1"/>
  <c r="N4381" i="1"/>
  <c r="P4381" i="1" s="1"/>
  <c r="Q4381" i="1" s="1"/>
  <c r="N4365" i="1"/>
  <c r="P4365" i="1" s="1"/>
  <c r="Q4365" i="1" s="1"/>
  <c r="N4225" i="1"/>
  <c r="N4209" i="1"/>
  <c r="P4209" i="1" s="1"/>
  <c r="N4189" i="1"/>
  <c r="P4189" i="1" s="1"/>
  <c r="Q4189" i="1" s="1"/>
  <c r="N4053" i="1"/>
  <c r="P4053" i="1" s="1"/>
  <c r="Q4053" i="1" s="1"/>
  <c r="N4034" i="1"/>
  <c r="P4034" i="1" s="1"/>
  <c r="N4019" i="1"/>
  <c r="N3885" i="1"/>
  <c r="N3872" i="1"/>
  <c r="N3859" i="1"/>
  <c r="N3846" i="1"/>
  <c r="N3713" i="1"/>
  <c r="P3713" i="1" s="1"/>
  <c r="N3699" i="1"/>
  <c r="P3699" i="1" s="1"/>
  <c r="N3686" i="1"/>
  <c r="N3553" i="1"/>
  <c r="P3553" i="1" s="1"/>
  <c r="N3541" i="1"/>
  <c r="P3541" i="1" s="1"/>
  <c r="Q3541" i="1" s="1"/>
  <c r="N3529" i="1"/>
  <c r="P3529" i="1" s="1"/>
  <c r="N3517" i="1"/>
  <c r="P3517" i="1" s="1"/>
  <c r="Q3517" i="1" s="1"/>
  <c r="N3385" i="1"/>
  <c r="P3385" i="1" s="1"/>
  <c r="N3373" i="1"/>
  <c r="P3373" i="1" s="1"/>
  <c r="Q3373" i="1" s="1"/>
  <c r="N3361" i="1"/>
  <c r="P3361" i="1" s="1"/>
  <c r="N3349" i="1"/>
  <c r="P3349" i="1" s="1"/>
  <c r="Q3349" i="1" s="1"/>
  <c r="N3217" i="1"/>
  <c r="P3217" i="1" s="1"/>
  <c r="N3205" i="1"/>
  <c r="P3205" i="1" s="1"/>
  <c r="Q3205" i="1" s="1"/>
  <c r="N3193" i="1"/>
  <c r="P3193" i="1" s="1"/>
  <c r="N3181" i="1"/>
  <c r="P3181" i="1" s="1"/>
  <c r="Q3181" i="1" s="1"/>
  <c r="N3049" i="1"/>
  <c r="P3049" i="1" s="1"/>
  <c r="N3037" i="1"/>
  <c r="P3037" i="1" s="1"/>
  <c r="Q3037" i="1" s="1"/>
  <c r="N3025" i="1"/>
  <c r="P3025" i="1" s="1"/>
  <c r="N3013" i="1"/>
  <c r="P3013" i="1" s="1"/>
  <c r="Q3013" i="1" s="1"/>
  <c r="R3013" i="1" s="1"/>
  <c r="S3013" i="1" s="1"/>
  <c r="N2881" i="1"/>
  <c r="P2881" i="1" s="1"/>
  <c r="N2869" i="1"/>
  <c r="P2869" i="1" s="1"/>
  <c r="Q2869" i="1" s="1"/>
  <c r="N2857" i="1"/>
  <c r="P2857" i="1" s="1"/>
  <c r="N2845" i="1"/>
  <c r="P2845" i="1" s="1"/>
  <c r="Q2845" i="1" s="1"/>
  <c r="N2713" i="1"/>
  <c r="P2713" i="1" s="1"/>
  <c r="N2701" i="1"/>
  <c r="P2701" i="1" s="1"/>
  <c r="Q2701" i="1" s="1"/>
  <c r="N2689" i="1"/>
  <c r="P2689" i="1" s="1"/>
  <c r="N2677" i="1"/>
  <c r="P2677" i="1" s="1"/>
  <c r="Q2677" i="1" s="1"/>
  <c r="N2545" i="1"/>
  <c r="P2545" i="1" s="1"/>
  <c r="N2533" i="1"/>
  <c r="P2533" i="1" s="1"/>
  <c r="Q2533" i="1" s="1"/>
  <c r="N2521" i="1"/>
  <c r="P2521" i="1" s="1"/>
  <c r="N2509" i="1"/>
  <c r="P2509" i="1" s="1"/>
  <c r="Q2509" i="1" s="1"/>
  <c r="N2377" i="1"/>
  <c r="P2377" i="1" s="1"/>
  <c r="N2365" i="1"/>
  <c r="P2365" i="1" s="1"/>
  <c r="Q2365" i="1" s="1"/>
  <c r="N2353" i="1"/>
  <c r="P2353" i="1" s="1"/>
  <c r="N2341" i="1"/>
  <c r="P2341" i="1" s="1"/>
  <c r="Q2341" i="1" s="1"/>
  <c r="R2341" i="1" s="1"/>
  <c r="S2341" i="1" s="1"/>
  <c r="N2209" i="1"/>
  <c r="P2209" i="1" s="1"/>
  <c r="N2197" i="1"/>
  <c r="P2197" i="1" s="1"/>
  <c r="Q2197" i="1" s="1"/>
  <c r="N2185" i="1"/>
  <c r="P2185" i="1" s="1"/>
  <c r="N2173" i="1"/>
  <c r="P2173" i="1" s="1"/>
  <c r="Q2173" i="1" s="1"/>
  <c r="N2041" i="1"/>
  <c r="P2041" i="1" s="1"/>
  <c r="N2029" i="1"/>
  <c r="P2029" i="1" s="1"/>
  <c r="Q2029" i="1" s="1"/>
  <c r="N2017" i="1"/>
  <c r="P2017" i="1" s="1"/>
  <c r="N2005" i="1"/>
  <c r="P2005" i="1" s="1"/>
  <c r="Q2005" i="1" s="1"/>
  <c r="R2005" i="1" s="1"/>
  <c r="S2005" i="1" s="1"/>
  <c r="N1873" i="1"/>
  <c r="P1873" i="1" s="1"/>
  <c r="N1861" i="1"/>
  <c r="P1861" i="1" s="1"/>
  <c r="Q1861" i="1" s="1"/>
  <c r="N1849" i="1"/>
  <c r="P1849" i="1" s="1"/>
  <c r="N1837" i="1"/>
  <c r="P1837" i="1" s="1"/>
  <c r="Q1837" i="1" s="1"/>
  <c r="N1705" i="1"/>
  <c r="P1705" i="1" s="1"/>
  <c r="N6717" i="1"/>
  <c r="P6717" i="1" s="1"/>
  <c r="Q6717" i="1" s="1"/>
  <c r="N669" i="1"/>
  <c r="P669" i="1" s="1"/>
  <c r="Q669" i="1" s="1"/>
  <c r="N381" i="1"/>
  <c r="P381" i="1" s="1"/>
  <c r="Q381" i="1" s="1"/>
  <c r="R381" i="1" s="1"/>
  <c r="N8718" i="1"/>
  <c r="N8250" i="1"/>
  <c r="N7912" i="1"/>
  <c r="P7912" i="1" s="1"/>
  <c r="Q7912" i="1" s="1"/>
  <c r="N7710" i="1"/>
  <c r="N7395" i="1"/>
  <c r="P7395" i="1" s="1"/>
  <c r="N7059" i="1"/>
  <c r="P7059" i="1" s="1"/>
  <c r="N6738" i="1"/>
  <c r="P6738" i="1" s="1"/>
  <c r="N6375" i="1"/>
  <c r="P6375" i="1" s="1"/>
  <c r="Q6375" i="1" s="1"/>
  <c r="N6196" i="1"/>
  <c r="P6196" i="1" s="1"/>
  <c r="N5897" i="1"/>
  <c r="P5897" i="1" s="1"/>
  <c r="N5729" i="1"/>
  <c r="P5729" i="1" s="1"/>
  <c r="Q5729" i="1" s="1"/>
  <c r="N5709" i="1"/>
  <c r="P5709" i="1" s="1"/>
  <c r="Q5709" i="1" s="1"/>
  <c r="N5566" i="1"/>
  <c r="P5566" i="1" s="1"/>
  <c r="Q5566" i="1" s="1"/>
  <c r="N5544" i="1"/>
  <c r="P5544" i="1" s="1"/>
  <c r="N5527" i="1"/>
  <c r="P5527" i="1" s="1"/>
  <c r="N5385" i="1"/>
  <c r="P5385" i="1" s="1"/>
  <c r="N5363" i="1"/>
  <c r="P5363" i="1" s="1"/>
  <c r="N5221" i="1"/>
  <c r="P5221" i="1" s="1"/>
  <c r="Q5221" i="1" s="1"/>
  <c r="N5204" i="1"/>
  <c r="P5204" i="1" s="1"/>
  <c r="Q5204" i="1" s="1"/>
  <c r="N5062" i="1"/>
  <c r="N5040" i="1"/>
  <c r="P5040" i="1" s="1"/>
  <c r="N5023" i="1"/>
  <c r="N4881" i="1"/>
  <c r="P4881" i="1" s="1"/>
  <c r="N4859" i="1"/>
  <c r="N4717" i="1"/>
  <c r="P4717" i="1" s="1"/>
  <c r="Q4717" i="1" s="1"/>
  <c r="R4717" i="1" s="1"/>
  <c r="S4717" i="1" s="1"/>
  <c r="N4700" i="1"/>
  <c r="N4558" i="1"/>
  <c r="N4536" i="1"/>
  <c r="N4520" i="1"/>
  <c r="P4520" i="1" s="1"/>
  <c r="N4380" i="1"/>
  <c r="N4364" i="1"/>
  <c r="P4364" i="1" s="1"/>
  <c r="Q4364" i="1" s="1"/>
  <c r="N4224" i="1"/>
  <c r="P4224" i="1" s="1"/>
  <c r="N4208" i="1"/>
  <c r="N4188" i="1"/>
  <c r="N4052" i="1"/>
  <c r="P4052" i="1" s="1"/>
  <c r="Q4052" i="1" s="1"/>
  <c r="N4033" i="1"/>
  <c r="P4033" i="1" s="1"/>
  <c r="N4018" i="1"/>
  <c r="P4018" i="1" s="1"/>
  <c r="N3884" i="1"/>
  <c r="P3884" i="1" s="1"/>
  <c r="Q3884" i="1" s="1"/>
  <c r="N3871" i="1"/>
  <c r="P3871" i="1" s="1"/>
  <c r="N3858" i="1"/>
  <c r="P3858" i="1" s="1"/>
  <c r="N3845" i="1"/>
  <c r="P3845" i="1" s="1"/>
  <c r="N3711" i="1"/>
  <c r="P3711" i="1" s="1"/>
  <c r="Q3711" i="1" s="1"/>
  <c r="N3698" i="1"/>
  <c r="P3698" i="1" s="1"/>
  <c r="N3685" i="1"/>
  <c r="N3552" i="1"/>
  <c r="P3552" i="1" s="1"/>
  <c r="N3540" i="1"/>
  <c r="P3540" i="1" s="1"/>
  <c r="Q3540" i="1" s="1"/>
  <c r="N3528" i="1"/>
  <c r="P3528" i="1" s="1"/>
  <c r="N3516" i="1"/>
  <c r="N3384" i="1"/>
  <c r="N3372" i="1"/>
  <c r="P3372" i="1" s="1"/>
  <c r="Q3372" i="1" s="1"/>
  <c r="N3360" i="1"/>
  <c r="P3360" i="1" s="1"/>
  <c r="N3348" i="1"/>
  <c r="N3216" i="1"/>
  <c r="N3204" i="1"/>
  <c r="P3204" i="1" s="1"/>
  <c r="Q3204" i="1" s="1"/>
  <c r="N3192" i="1"/>
  <c r="P3192" i="1" s="1"/>
  <c r="N3180" i="1"/>
  <c r="N3048" i="1"/>
  <c r="N3036" i="1"/>
  <c r="P3036" i="1" s="1"/>
  <c r="Q3036" i="1" s="1"/>
  <c r="N3024" i="1"/>
  <c r="P3024" i="1" s="1"/>
  <c r="N3012" i="1"/>
  <c r="N2880" i="1"/>
  <c r="N2868" i="1"/>
  <c r="P2868" i="1" s="1"/>
  <c r="Q2868" i="1" s="1"/>
  <c r="N2856" i="1"/>
  <c r="P2856" i="1" s="1"/>
  <c r="N2844" i="1"/>
  <c r="N2712" i="1"/>
  <c r="N2700" i="1"/>
  <c r="P2700" i="1" s="1"/>
  <c r="Q2700" i="1" s="1"/>
  <c r="N2688" i="1"/>
  <c r="P2688" i="1" s="1"/>
  <c r="N2676" i="1"/>
  <c r="N2544" i="1"/>
  <c r="N2532" i="1"/>
  <c r="P2532" i="1" s="1"/>
  <c r="Q2532" i="1" s="1"/>
  <c r="N2520" i="1"/>
  <c r="P2520" i="1" s="1"/>
  <c r="N2508" i="1"/>
  <c r="N2376" i="1"/>
  <c r="N2364" i="1"/>
  <c r="P2364" i="1" s="1"/>
  <c r="Q2364" i="1" s="1"/>
  <c r="N2352" i="1"/>
  <c r="P2352" i="1" s="1"/>
  <c r="N2340" i="1"/>
  <c r="N2208" i="1"/>
  <c r="N2196" i="1"/>
  <c r="P2196" i="1" s="1"/>
  <c r="Q2196" i="1" s="1"/>
  <c r="N2184" i="1"/>
  <c r="P2184" i="1" s="1"/>
  <c r="N2172" i="1"/>
  <c r="N2040" i="1"/>
  <c r="N2028" i="1"/>
  <c r="P2028" i="1" s="1"/>
  <c r="Q2028" i="1" s="1"/>
  <c r="N2016" i="1"/>
  <c r="P2016" i="1" s="1"/>
  <c r="N2004" i="1"/>
  <c r="N1872" i="1"/>
  <c r="N1860" i="1"/>
  <c r="P1860" i="1" s="1"/>
  <c r="Q1860" i="1" s="1"/>
  <c r="N1848" i="1"/>
  <c r="P1848" i="1" s="1"/>
  <c r="N1836" i="1"/>
  <c r="N1704" i="1"/>
  <c r="N1692" i="1"/>
  <c r="P1692" i="1" s="1"/>
  <c r="Q1692" i="1" s="1"/>
  <c r="N1680" i="1"/>
  <c r="P1680" i="1" s="1"/>
  <c r="N2967" i="1"/>
  <c r="N495" i="1"/>
  <c r="P495" i="1" s="1"/>
  <c r="Q495" i="1" s="1"/>
  <c r="N8717" i="1"/>
  <c r="P8717" i="1" s="1"/>
  <c r="N8249" i="1"/>
  <c r="N7911" i="1"/>
  <c r="N7709" i="1"/>
  <c r="N7372" i="1"/>
  <c r="P7372" i="1" s="1"/>
  <c r="N7050" i="1"/>
  <c r="P7050" i="1" s="1"/>
  <c r="N6736" i="1"/>
  <c r="P6736" i="1" s="1"/>
  <c r="Q6736" i="1" s="1"/>
  <c r="N6369" i="1"/>
  <c r="N6195" i="1"/>
  <c r="P6195" i="1" s="1"/>
  <c r="N5896" i="1"/>
  <c r="P5896" i="1" s="1"/>
  <c r="Q5896" i="1" s="1"/>
  <c r="N5728" i="1"/>
  <c r="N5708" i="1"/>
  <c r="N5565" i="1"/>
  <c r="N5543" i="1"/>
  <c r="P5543" i="1" s="1"/>
  <c r="N5401" i="1"/>
  <c r="N5384" i="1"/>
  <c r="N5362" i="1"/>
  <c r="P5362" i="1" s="1"/>
  <c r="N5220" i="1"/>
  <c r="P5220" i="1" s="1"/>
  <c r="Q5220" i="1" s="1"/>
  <c r="N5203" i="1"/>
  <c r="N5061" i="1"/>
  <c r="N5039" i="1"/>
  <c r="P5039" i="1" s="1"/>
  <c r="N4897" i="1"/>
  <c r="P4897" i="1" s="1"/>
  <c r="N4880" i="1"/>
  <c r="N4858" i="1"/>
  <c r="N4716" i="1"/>
  <c r="P4716" i="1" s="1"/>
  <c r="Q4716" i="1" s="1"/>
  <c r="N4699" i="1"/>
  <c r="N4557" i="1"/>
  <c r="N4535" i="1"/>
  <c r="N4519" i="1"/>
  <c r="N4379" i="1"/>
  <c r="N4363" i="1"/>
  <c r="N4223" i="1"/>
  <c r="N4207" i="1"/>
  <c r="P4207" i="1" s="1"/>
  <c r="N4187" i="1"/>
  <c r="P4187" i="1" s="1"/>
  <c r="N4051" i="1"/>
  <c r="P4051" i="1" s="1"/>
  <c r="N4032" i="1"/>
  <c r="N4017" i="1"/>
  <c r="P4017" i="1" s="1"/>
  <c r="N3883" i="1"/>
  <c r="P3883" i="1" s="1"/>
  <c r="N3870" i="1"/>
  <c r="P3870" i="1" s="1"/>
  <c r="N3857" i="1"/>
  <c r="P3857" i="1" s="1"/>
  <c r="N3843" i="1"/>
  <c r="P3843" i="1" s="1"/>
  <c r="N3710" i="1"/>
  <c r="N3697" i="1"/>
  <c r="P3697" i="1" s="1"/>
  <c r="N3684" i="1"/>
  <c r="P3684" i="1" s="1"/>
  <c r="Q3684" i="1" s="1"/>
  <c r="R3684" i="1" s="1"/>
  <c r="S3684" i="1" s="1"/>
  <c r="N3551" i="1"/>
  <c r="P3551" i="1" s="1"/>
  <c r="N3539" i="1"/>
  <c r="P3539" i="1" s="1"/>
  <c r="N3527" i="1"/>
  <c r="N3515" i="1"/>
  <c r="N3383" i="1"/>
  <c r="P3383" i="1" s="1"/>
  <c r="N3371" i="1"/>
  <c r="P3371" i="1" s="1"/>
  <c r="N3359" i="1"/>
  <c r="N3347" i="1"/>
  <c r="N3215" i="1"/>
  <c r="P3215" i="1" s="1"/>
  <c r="N3203" i="1"/>
  <c r="P3203" i="1" s="1"/>
  <c r="N3191" i="1"/>
  <c r="N3179" i="1"/>
  <c r="N3047" i="1"/>
  <c r="P3047" i="1" s="1"/>
  <c r="N3035" i="1"/>
  <c r="P3035" i="1" s="1"/>
  <c r="N3023" i="1"/>
  <c r="N3011" i="1"/>
  <c r="N2879" i="1"/>
  <c r="P2879" i="1" s="1"/>
  <c r="N2867" i="1"/>
  <c r="P2867" i="1" s="1"/>
  <c r="N2855" i="1"/>
  <c r="N2843" i="1"/>
  <c r="N2711" i="1"/>
  <c r="P2711" i="1" s="1"/>
  <c r="N2699" i="1"/>
  <c r="P2699" i="1" s="1"/>
  <c r="N2687" i="1"/>
  <c r="N2675" i="1"/>
  <c r="N2543" i="1"/>
  <c r="P2543" i="1" s="1"/>
  <c r="N2531" i="1"/>
  <c r="P2531" i="1" s="1"/>
  <c r="N2519" i="1"/>
  <c r="N2507" i="1"/>
  <c r="N2375" i="1"/>
  <c r="P2375" i="1" s="1"/>
  <c r="N2363" i="1"/>
  <c r="P2363" i="1" s="1"/>
  <c r="N2351" i="1"/>
  <c r="N2339" i="1"/>
  <c r="N2207" i="1"/>
  <c r="P2207" i="1" s="1"/>
  <c r="N2195" i="1"/>
  <c r="P2195" i="1" s="1"/>
  <c r="N2183" i="1"/>
  <c r="N2171" i="1"/>
  <c r="N2039" i="1"/>
  <c r="P2039" i="1" s="1"/>
  <c r="N2027" i="1"/>
  <c r="P2027" i="1" s="1"/>
  <c r="N2015" i="1"/>
  <c r="N2955" i="1"/>
  <c r="N483" i="1"/>
  <c r="P483" i="1" s="1"/>
  <c r="N8572" i="1"/>
  <c r="P8572" i="1" s="1"/>
  <c r="N8224" i="1"/>
  <c r="P8224" i="1" s="1"/>
  <c r="Q8224" i="1" s="1"/>
  <c r="N7902" i="1"/>
  <c r="P7902" i="1" s="1"/>
  <c r="N7707" i="1"/>
  <c r="N7371" i="1"/>
  <c r="N7049" i="1"/>
  <c r="N6549" i="1"/>
  <c r="P6549" i="1" s="1"/>
  <c r="Q6549" i="1" s="1"/>
  <c r="R6549" i="1" s="1"/>
  <c r="N6366" i="1"/>
  <c r="P6366" i="1" s="1"/>
  <c r="N6069" i="1"/>
  <c r="P6069" i="1" s="1"/>
  <c r="Q6069" i="1" s="1"/>
  <c r="N5895" i="1"/>
  <c r="N5727" i="1"/>
  <c r="P5727" i="1" s="1"/>
  <c r="Q5727" i="1" s="1"/>
  <c r="N5702" i="1"/>
  <c r="P5702" i="1" s="1"/>
  <c r="Q5702" i="1" s="1"/>
  <c r="N5564" i="1"/>
  <c r="P5564" i="1" s="1"/>
  <c r="Q5564" i="1" s="1"/>
  <c r="N5542" i="1"/>
  <c r="N5400" i="1"/>
  <c r="N5383" i="1"/>
  <c r="P5383" i="1" s="1"/>
  <c r="N5361" i="1"/>
  <c r="N5219" i="1"/>
  <c r="N5197" i="1"/>
  <c r="N5060" i="1"/>
  <c r="P5060" i="1" s="1"/>
  <c r="Q5060" i="1" s="1"/>
  <c r="N5038" i="1"/>
  <c r="N4896" i="1"/>
  <c r="P4896" i="1" s="1"/>
  <c r="N4879" i="1"/>
  <c r="P4879" i="1" s="1"/>
  <c r="N4857" i="1"/>
  <c r="P4857" i="1" s="1"/>
  <c r="N4715" i="1"/>
  <c r="P4715" i="1" s="1"/>
  <c r="N4693" i="1"/>
  <c r="N4556" i="1"/>
  <c r="P4556" i="1" s="1"/>
  <c r="Q4556" i="1" s="1"/>
  <c r="N4534" i="1"/>
  <c r="P4534" i="1" s="1"/>
  <c r="Q4534" i="1" s="1"/>
  <c r="N4515" i="1"/>
  <c r="P4515" i="1" s="1"/>
  <c r="N4378" i="1"/>
  <c r="P4378" i="1" s="1"/>
  <c r="N4359" i="1"/>
  <c r="P4359" i="1" s="1"/>
  <c r="Q4359" i="1" s="1"/>
  <c r="R4359" i="1" s="1"/>
  <c r="N4222" i="1"/>
  <c r="P4222" i="1" s="1"/>
  <c r="Q4222" i="1" s="1"/>
  <c r="N4203" i="1"/>
  <c r="P4203" i="1" s="1"/>
  <c r="N4186" i="1"/>
  <c r="P4186" i="1" s="1"/>
  <c r="N4047" i="1"/>
  <c r="P4047" i="1" s="1"/>
  <c r="Q4047" i="1" s="1"/>
  <c r="N4031" i="1"/>
  <c r="P4031" i="1" s="1"/>
  <c r="N4016" i="1"/>
  <c r="P4016" i="1" s="1"/>
  <c r="N3882" i="1"/>
  <c r="N3869" i="1"/>
  <c r="P3869" i="1" s="1"/>
  <c r="N3855" i="1"/>
  <c r="N3842" i="1"/>
  <c r="P3842" i="1" s="1"/>
  <c r="N3709" i="1"/>
  <c r="P3709" i="1" s="1"/>
  <c r="Q3709" i="1" s="1"/>
  <c r="N3696" i="1"/>
  <c r="N3683" i="1"/>
  <c r="N3550" i="1"/>
  <c r="P3550" i="1" s="1"/>
  <c r="Q3550" i="1" s="1"/>
  <c r="N3538" i="1"/>
  <c r="P3538" i="1" s="1"/>
  <c r="N3526" i="1"/>
  <c r="N3514" i="1"/>
  <c r="N3382" i="1"/>
  <c r="P3382" i="1" s="1"/>
  <c r="Q3382" i="1" s="1"/>
  <c r="N3370" i="1"/>
  <c r="P3370" i="1" s="1"/>
  <c r="N3358" i="1"/>
  <c r="N3346" i="1"/>
  <c r="N3214" i="1"/>
  <c r="P3214" i="1" s="1"/>
  <c r="Q3214" i="1" s="1"/>
  <c r="N3202" i="1"/>
  <c r="P3202" i="1" s="1"/>
  <c r="N3190" i="1"/>
  <c r="N3178" i="1"/>
  <c r="N3046" i="1"/>
  <c r="P3046" i="1" s="1"/>
  <c r="Q3046" i="1" s="1"/>
  <c r="N3034" i="1"/>
  <c r="P3034" i="1" s="1"/>
  <c r="N3022" i="1"/>
  <c r="N3010" i="1"/>
  <c r="N2878" i="1"/>
  <c r="P2878" i="1" s="1"/>
  <c r="Q2878" i="1" s="1"/>
  <c r="N2866" i="1"/>
  <c r="P2866" i="1" s="1"/>
  <c r="N2854" i="1"/>
  <c r="N2842" i="1"/>
  <c r="N2710" i="1"/>
  <c r="P2710" i="1" s="1"/>
  <c r="Q2710" i="1" s="1"/>
  <c r="N2698" i="1"/>
  <c r="P2698" i="1" s="1"/>
  <c r="N2686" i="1"/>
  <c r="N2674" i="1"/>
  <c r="N2542" i="1"/>
  <c r="P2542" i="1" s="1"/>
  <c r="Q2542" i="1" s="1"/>
  <c r="N2530" i="1"/>
  <c r="P2530" i="1" s="1"/>
  <c r="N2518" i="1"/>
  <c r="N2506" i="1"/>
  <c r="N2374" i="1"/>
  <c r="P2374" i="1" s="1"/>
  <c r="Q2374" i="1" s="1"/>
  <c r="N2362" i="1"/>
  <c r="P2362" i="1" s="1"/>
  <c r="N2350" i="1"/>
  <c r="N2338" i="1"/>
  <c r="N2206" i="1"/>
  <c r="P2206" i="1" s="1"/>
  <c r="Q2206" i="1" s="1"/>
  <c r="N2194" i="1"/>
  <c r="P2194" i="1" s="1"/>
  <c r="N2182" i="1"/>
  <c r="N2170" i="1"/>
  <c r="N6645" i="1"/>
  <c r="P6645" i="1" s="1"/>
  <c r="Q6645" i="1" s="1"/>
  <c r="N597" i="1"/>
  <c r="N2895" i="1"/>
  <c r="P2895" i="1" s="1"/>
  <c r="Q2895" i="1" s="1"/>
  <c r="N8213" i="1"/>
  <c r="P8213" i="1" s="1"/>
  <c r="N7241" i="1"/>
  <c r="P7241" i="1" s="1"/>
  <c r="N6537" i="1"/>
  <c r="N5889" i="1"/>
  <c r="P5889" i="1" s="1"/>
  <c r="N5698" i="1"/>
  <c r="P5698" i="1" s="1"/>
  <c r="N5530" i="1"/>
  <c r="P5530" i="1" s="1"/>
  <c r="N5359" i="1"/>
  <c r="N5193" i="1"/>
  <c r="N4895" i="1"/>
  <c r="N4729" i="1"/>
  <c r="P4729" i="1" s="1"/>
  <c r="N4561" i="1"/>
  <c r="N4392" i="1"/>
  <c r="P4392" i="1" s="1"/>
  <c r="N4354" i="1"/>
  <c r="P4354" i="1" s="1"/>
  <c r="N4185" i="1"/>
  <c r="N4028" i="1"/>
  <c r="N3874" i="1"/>
  <c r="N3720" i="1"/>
  <c r="N3692" i="1"/>
  <c r="P3692" i="1" s="1"/>
  <c r="Q3692" i="1" s="1"/>
  <c r="N3537" i="1"/>
  <c r="N3511" i="1"/>
  <c r="P3511" i="1" s="1"/>
  <c r="N3363" i="1"/>
  <c r="P3363" i="1" s="1"/>
  <c r="N3212" i="1"/>
  <c r="P3212" i="1" s="1"/>
  <c r="Q3212" i="1" s="1"/>
  <c r="N3186" i="1"/>
  <c r="N3033" i="1"/>
  <c r="P3033" i="1" s="1"/>
  <c r="N3007" i="1"/>
  <c r="P3007" i="1" s="1"/>
  <c r="N2859" i="1"/>
  <c r="P2859" i="1" s="1"/>
  <c r="N2708" i="1"/>
  <c r="P2708" i="1" s="1"/>
  <c r="Q2708" i="1" s="1"/>
  <c r="R2708" i="1" s="1"/>
  <c r="N2682" i="1"/>
  <c r="N2529" i="1"/>
  <c r="P2529" i="1" s="1"/>
  <c r="N2503" i="1"/>
  <c r="P2503" i="1" s="1"/>
  <c r="N2355" i="1"/>
  <c r="P2355" i="1" s="1"/>
  <c r="N2204" i="1"/>
  <c r="N2178" i="1"/>
  <c r="P2178" i="1" s="1"/>
  <c r="N2031" i="1"/>
  <c r="P2031" i="1" s="1"/>
  <c r="Q2031" i="1" s="1"/>
  <c r="R2031" i="1" s="1"/>
  <c r="S2031" i="1" s="1"/>
  <c r="N2007" i="1"/>
  <c r="N1868" i="1"/>
  <c r="N1853" i="1"/>
  <c r="N1839" i="1"/>
  <c r="N1703" i="1"/>
  <c r="P1703" i="1" s="1"/>
  <c r="N1690" i="1"/>
  <c r="P1690" i="1" s="1"/>
  <c r="N1677" i="1"/>
  <c r="P1677" i="1" s="1"/>
  <c r="Q1677" i="1" s="1"/>
  <c r="N1665" i="1"/>
  <c r="P1665" i="1" s="1"/>
  <c r="N1533" i="1"/>
  <c r="N1521" i="1"/>
  <c r="P1521" i="1" s="1"/>
  <c r="N1509" i="1"/>
  <c r="P1509" i="1" s="1"/>
  <c r="Q1509" i="1" s="1"/>
  <c r="N1497" i="1"/>
  <c r="N1365" i="1"/>
  <c r="P1365" i="1" s="1"/>
  <c r="Q1365" i="1" s="1"/>
  <c r="N1353" i="1"/>
  <c r="P1353" i="1" s="1"/>
  <c r="N1341" i="1"/>
  <c r="N1329" i="1"/>
  <c r="N1197" i="1"/>
  <c r="N1185" i="1"/>
  <c r="P1185" i="1" s="1"/>
  <c r="N1173" i="1"/>
  <c r="P1173" i="1" s="1"/>
  <c r="Q1173" i="1" s="1"/>
  <c r="N1161" i="1"/>
  <c r="P1161" i="1" s="1"/>
  <c r="N1029" i="1"/>
  <c r="P1029" i="1" s="1"/>
  <c r="Q1029" i="1" s="1"/>
  <c r="N1017" i="1"/>
  <c r="P1017" i="1" s="1"/>
  <c r="N1005" i="1"/>
  <c r="P1005" i="1" s="1"/>
  <c r="Q1005" i="1" s="1"/>
  <c r="N993" i="1"/>
  <c r="P993" i="1" s="1"/>
  <c r="N861" i="1"/>
  <c r="N849" i="1"/>
  <c r="N837" i="1"/>
  <c r="P837" i="1" s="1"/>
  <c r="Q837" i="1" s="1"/>
  <c r="N825" i="1"/>
  <c r="P825" i="1" s="1"/>
  <c r="N357" i="1"/>
  <c r="N345" i="1"/>
  <c r="N333" i="1"/>
  <c r="P333" i="1" s="1"/>
  <c r="Q333" i="1" s="1"/>
  <c r="N321" i="1"/>
  <c r="P321" i="1" s="1"/>
  <c r="N189" i="1"/>
  <c r="N177" i="1"/>
  <c r="P177" i="1" s="1"/>
  <c r="N165" i="1"/>
  <c r="P165" i="1" s="1"/>
  <c r="Q165" i="1" s="1"/>
  <c r="N153" i="1"/>
  <c r="P153" i="1" s="1"/>
  <c r="N7" i="1"/>
  <c r="N19" i="1"/>
  <c r="P19" i="1" s="1"/>
  <c r="N3339" i="1"/>
  <c r="N2883" i="1"/>
  <c r="P2883" i="1" s="1"/>
  <c r="N8058" i="1"/>
  <c r="P8058" i="1" s="1"/>
  <c r="N7239" i="1"/>
  <c r="P7239" i="1" s="1"/>
  <c r="Q7239" i="1" s="1"/>
  <c r="R7239" i="1" s="1"/>
  <c r="N6399" i="1"/>
  <c r="P6399" i="1" s="1"/>
  <c r="Q6399" i="1" s="1"/>
  <c r="N5886" i="1"/>
  <c r="P5886" i="1" s="1"/>
  <c r="N5697" i="1"/>
  <c r="N5399" i="1"/>
  <c r="N5233" i="1"/>
  <c r="N5065" i="1"/>
  <c r="P5065" i="1" s="1"/>
  <c r="N4894" i="1"/>
  <c r="N4728" i="1"/>
  <c r="P4728" i="1" s="1"/>
  <c r="N4555" i="1"/>
  <c r="P4555" i="1" s="1"/>
  <c r="N4391" i="1"/>
  <c r="P4391" i="1" s="1"/>
  <c r="N4351" i="1"/>
  <c r="N4184" i="1"/>
  <c r="P4184" i="1" s="1"/>
  <c r="N4027" i="1"/>
  <c r="P4027" i="1" s="1"/>
  <c r="N3867" i="1"/>
  <c r="N3719" i="1"/>
  <c r="N3689" i="1"/>
  <c r="N3536" i="1"/>
  <c r="P3536" i="1" s="1"/>
  <c r="N3510" i="1"/>
  <c r="P3510" i="1" s="1"/>
  <c r="N3357" i="1"/>
  <c r="P3357" i="1" s="1"/>
  <c r="Q3357" i="1" s="1"/>
  <c r="N3211" i="1"/>
  <c r="P3211" i="1" s="1"/>
  <c r="N3183" i="1"/>
  <c r="P3183" i="1" s="1"/>
  <c r="Q3183" i="1" s="1"/>
  <c r="N3032" i="1"/>
  <c r="N3006" i="1"/>
  <c r="N2853" i="1"/>
  <c r="N2707" i="1"/>
  <c r="P2707" i="1" s="1"/>
  <c r="N2679" i="1"/>
  <c r="N2528" i="1"/>
  <c r="P2528" i="1" s="1"/>
  <c r="N2502" i="1"/>
  <c r="N2349" i="1"/>
  <c r="N2203" i="1"/>
  <c r="P2203" i="1" s="1"/>
  <c r="N2175" i="1"/>
  <c r="N2026" i="1"/>
  <c r="P2026" i="1" s="1"/>
  <c r="N2003" i="1"/>
  <c r="N1867" i="1"/>
  <c r="P1867" i="1" s="1"/>
  <c r="N1852" i="1"/>
  <c r="N1838" i="1"/>
  <c r="P1838" i="1" s="1"/>
  <c r="Q1838" i="1" s="1"/>
  <c r="N1702" i="1"/>
  <c r="P1702" i="1" s="1"/>
  <c r="Q1702" i="1" s="1"/>
  <c r="N1689" i="1"/>
  <c r="P1689" i="1" s="1"/>
  <c r="N1676" i="1"/>
  <c r="N1664" i="1"/>
  <c r="N1532" i="1"/>
  <c r="N1520" i="1"/>
  <c r="P1520" i="1" s="1"/>
  <c r="N1508" i="1"/>
  <c r="P1508" i="1" s="1"/>
  <c r="Q1508" i="1" s="1"/>
  <c r="N1496" i="1"/>
  <c r="P1496" i="1" s="1"/>
  <c r="N1364" i="1"/>
  <c r="P1364" i="1" s="1"/>
  <c r="Q1364" i="1" s="1"/>
  <c r="N1352" i="1"/>
  <c r="P1352" i="1" s="1"/>
  <c r="N1340" i="1"/>
  <c r="N1328" i="1"/>
  <c r="N1196" i="1"/>
  <c r="N1184" i="1"/>
  <c r="P1184" i="1" s="1"/>
  <c r="N1172" i="1"/>
  <c r="P1172" i="1" s="1"/>
  <c r="Q1172" i="1" s="1"/>
  <c r="N1160" i="1"/>
  <c r="P1160" i="1" s="1"/>
  <c r="N1028" i="1"/>
  <c r="P1028" i="1" s="1"/>
  <c r="Q1028" i="1" s="1"/>
  <c r="N1016" i="1"/>
  <c r="P1016" i="1" s="1"/>
  <c r="N1004" i="1"/>
  <c r="N992" i="1"/>
  <c r="N860" i="1"/>
  <c r="N848" i="1"/>
  <c r="P848" i="1" s="1"/>
  <c r="N836" i="1"/>
  <c r="P836" i="1" s="1"/>
  <c r="Q836" i="1" s="1"/>
  <c r="N824" i="1"/>
  <c r="P824" i="1" s="1"/>
  <c r="N356" i="1"/>
  <c r="P356" i="1" s="1"/>
  <c r="Q356" i="1" s="1"/>
  <c r="N344" i="1"/>
  <c r="P344" i="1" s="1"/>
  <c r="N332" i="1"/>
  <c r="P332" i="1" s="1"/>
  <c r="Q332" i="1" s="1"/>
  <c r="N320" i="1"/>
  <c r="N188" i="1"/>
  <c r="P188" i="1" s="1"/>
  <c r="Q188" i="1" s="1"/>
  <c r="N176" i="1"/>
  <c r="P176" i="1" s="1"/>
  <c r="N164" i="1"/>
  <c r="N152" i="1"/>
  <c r="P152" i="1" s="1"/>
  <c r="N8" i="1"/>
  <c r="P8" i="1" s="1"/>
  <c r="N20" i="1"/>
  <c r="P20" i="1" s="1"/>
  <c r="Q20" i="1" s="1"/>
  <c r="N3188" i="1"/>
  <c r="P3188" i="1" s="1"/>
  <c r="Q3188" i="1" s="1"/>
  <c r="R3188" i="1" s="1"/>
  <c r="N423" i="1"/>
  <c r="P423" i="1" s="1"/>
  <c r="Q423" i="1" s="1"/>
  <c r="R423" i="1" s="1"/>
  <c r="N7901" i="1"/>
  <c r="P7901" i="1" s="1"/>
  <c r="N7216" i="1"/>
  <c r="P7216" i="1" s="1"/>
  <c r="Q7216" i="1" s="1"/>
  <c r="N6365" i="1"/>
  <c r="P6365" i="1" s="1"/>
  <c r="N5885" i="1"/>
  <c r="N5569" i="1"/>
  <c r="N5398" i="1"/>
  <c r="P5398" i="1" s="1"/>
  <c r="Q5398" i="1" s="1"/>
  <c r="N5232" i="1"/>
  <c r="N5059" i="1"/>
  <c r="P5059" i="1" s="1"/>
  <c r="N4893" i="1"/>
  <c r="N4725" i="1"/>
  <c r="P4725" i="1" s="1"/>
  <c r="Q4725" i="1" s="1"/>
  <c r="N4549" i="1"/>
  <c r="P4549" i="1" s="1"/>
  <c r="Q4549" i="1" s="1"/>
  <c r="N4390" i="1"/>
  <c r="P4390" i="1" s="1"/>
  <c r="Q4390" i="1" s="1"/>
  <c r="N4221" i="1"/>
  <c r="N4183" i="1"/>
  <c r="P4183" i="1" s="1"/>
  <c r="N4021" i="1"/>
  <c r="N3866" i="1"/>
  <c r="P3866" i="1" s="1"/>
  <c r="N3718" i="1"/>
  <c r="P3718" i="1" s="1"/>
  <c r="Q3718" i="1" s="1"/>
  <c r="N3682" i="1"/>
  <c r="P3682" i="1" s="1"/>
  <c r="N3535" i="1"/>
  <c r="N3507" i="1"/>
  <c r="N3356" i="1"/>
  <c r="P3356" i="1" s="1"/>
  <c r="Q3356" i="1" s="1"/>
  <c r="N3210" i="1"/>
  <c r="P3210" i="1" s="1"/>
  <c r="N3177" i="1"/>
  <c r="N3031" i="1"/>
  <c r="N3003" i="1"/>
  <c r="N2852" i="1"/>
  <c r="P2852" i="1" s="1"/>
  <c r="Q2852" i="1" s="1"/>
  <c r="N2706" i="1"/>
  <c r="P2706" i="1" s="1"/>
  <c r="N2673" i="1"/>
  <c r="P2673" i="1" s="1"/>
  <c r="N2527" i="1"/>
  <c r="P2527" i="1" s="1"/>
  <c r="N2499" i="1"/>
  <c r="P2499" i="1" s="1"/>
  <c r="N2348" i="1"/>
  <c r="N2202" i="1"/>
  <c r="P2202" i="1" s="1"/>
  <c r="N2169" i="1"/>
  <c r="P2169" i="1" s="1"/>
  <c r="N2025" i="1"/>
  <c r="N2002" i="1"/>
  <c r="N1866" i="1"/>
  <c r="P1866" i="1" s="1"/>
  <c r="N1851" i="1"/>
  <c r="P1851" i="1" s="1"/>
  <c r="N1835" i="1"/>
  <c r="P1835" i="1" s="1"/>
  <c r="N1701" i="1"/>
  <c r="N1688" i="1"/>
  <c r="P1688" i="1" s="1"/>
  <c r="N1675" i="1"/>
  <c r="N1663" i="1"/>
  <c r="P1663" i="1" s="1"/>
  <c r="N1531" i="1"/>
  <c r="P1531" i="1" s="1"/>
  <c r="N1519" i="1"/>
  <c r="N1507" i="1"/>
  <c r="N1495" i="1"/>
  <c r="P1495" i="1" s="1"/>
  <c r="N1363" i="1"/>
  <c r="P1363" i="1" s="1"/>
  <c r="N1351" i="1"/>
  <c r="N1339" i="1"/>
  <c r="N1327" i="1"/>
  <c r="P1327" i="1" s="1"/>
  <c r="N1195" i="1"/>
  <c r="P1195" i="1" s="1"/>
  <c r="N1183" i="1"/>
  <c r="N1171" i="1"/>
  <c r="N1159" i="1"/>
  <c r="P1159" i="1" s="1"/>
  <c r="N1027" i="1"/>
  <c r="P1027" i="1" s="1"/>
  <c r="N1015" i="1"/>
  <c r="N1003" i="1"/>
  <c r="N991" i="1"/>
  <c r="P991" i="1" s="1"/>
  <c r="N859" i="1"/>
  <c r="P859" i="1" s="1"/>
  <c r="N847" i="1"/>
  <c r="N835" i="1"/>
  <c r="N823" i="1"/>
  <c r="P823" i="1" s="1"/>
  <c r="N355" i="1"/>
  <c r="P355" i="1" s="1"/>
  <c r="N343" i="1"/>
  <c r="N331" i="1"/>
  <c r="N319" i="1"/>
  <c r="P319" i="1" s="1"/>
  <c r="N187" i="1"/>
  <c r="P187" i="1" s="1"/>
  <c r="N175" i="1"/>
  <c r="N163" i="1"/>
  <c r="N151" i="1"/>
  <c r="P151" i="1" s="1"/>
  <c r="N9" i="1"/>
  <c r="P9" i="1" s="1"/>
  <c r="N21" i="1"/>
  <c r="N4030" i="1"/>
  <c r="P4030" i="1" s="1"/>
  <c r="Q4030" i="1" s="1"/>
  <c r="N411" i="1"/>
  <c r="P411" i="1" s="1"/>
  <c r="N7899" i="1"/>
  <c r="N7205" i="1"/>
  <c r="P7205" i="1" s="1"/>
  <c r="N6364" i="1"/>
  <c r="N5871" i="1"/>
  <c r="P5871" i="1" s="1"/>
  <c r="Q5871" i="1" s="1"/>
  <c r="N5563" i="1"/>
  <c r="P5563" i="1" s="1"/>
  <c r="N5397" i="1"/>
  <c r="N5229" i="1"/>
  <c r="N5053" i="1"/>
  <c r="P5053" i="1" s="1"/>
  <c r="Q5053" i="1" s="1"/>
  <c r="N4892" i="1"/>
  <c r="P4892" i="1" s="1"/>
  <c r="Q4892" i="1" s="1"/>
  <c r="N4714" i="1"/>
  <c r="N4548" i="1"/>
  <c r="P4548" i="1" s="1"/>
  <c r="Q4548" i="1" s="1"/>
  <c r="N4387" i="1"/>
  <c r="P4387" i="1" s="1"/>
  <c r="N4220" i="1"/>
  <c r="P4220" i="1" s="1"/>
  <c r="Q4220" i="1" s="1"/>
  <c r="R4220" i="1" s="1"/>
  <c r="N4179" i="1"/>
  <c r="P4179" i="1" s="1"/>
  <c r="N4015" i="1"/>
  <c r="N3865" i="1"/>
  <c r="P3865" i="1" s="1"/>
  <c r="N3715" i="1"/>
  <c r="P3715" i="1" s="1"/>
  <c r="N3681" i="1"/>
  <c r="N3534" i="1"/>
  <c r="P3534" i="1" s="1"/>
  <c r="N3381" i="1"/>
  <c r="P3381" i="1" s="1"/>
  <c r="Q3381" i="1" s="1"/>
  <c r="N3355" i="1"/>
  <c r="N3207" i="1"/>
  <c r="P3207" i="1" s="1"/>
  <c r="Q3207" i="1" s="1"/>
  <c r="R3207" i="1" s="1"/>
  <c r="S3207" i="1" s="1"/>
  <c r="N3176" i="1"/>
  <c r="P3176" i="1" s="1"/>
  <c r="N3030" i="1"/>
  <c r="P3030" i="1" s="1"/>
  <c r="N2877" i="1"/>
  <c r="N2851" i="1"/>
  <c r="N2703" i="1"/>
  <c r="P2703" i="1" s="1"/>
  <c r="Q2703" i="1" s="1"/>
  <c r="N2672" i="1"/>
  <c r="P2672" i="1" s="1"/>
  <c r="N2526" i="1"/>
  <c r="P2526" i="1" s="1"/>
  <c r="N2373" i="1"/>
  <c r="N2347" i="1"/>
  <c r="N2199" i="1"/>
  <c r="P2199" i="1" s="1"/>
  <c r="Q2199" i="1" s="1"/>
  <c r="N2168" i="1"/>
  <c r="P2168" i="1" s="1"/>
  <c r="N2024" i="1"/>
  <c r="P2024" i="1" s="1"/>
  <c r="N2001" i="1"/>
  <c r="P2001" i="1" s="1"/>
  <c r="N1865" i="1"/>
  <c r="N1850" i="1"/>
  <c r="P1850" i="1" s="1"/>
  <c r="N1834" i="1"/>
  <c r="N1700" i="1"/>
  <c r="P1700" i="1" s="1"/>
  <c r="Q1700" i="1" s="1"/>
  <c r="N1687" i="1"/>
  <c r="N1674" i="1"/>
  <c r="N1662" i="1"/>
  <c r="N1530" i="1"/>
  <c r="P1530" i="1" s="1"/>
  <c r="N1518" i="1"/>
  <c r="P1518" i="1" s="1"/>
  <c r="N1506" i="1"/>
  <c r="N1494" i="1"/>
  <c r="N1362" i="1"/>
  <c r="P1362" i="1" s="1"/>
  <c r="N1350" i="1"/>
  <c r="P1350" i="1" s="1"/>
  <c r="N1338" i="1"/>
  <c r="N1326" i="1"/>
  <c r="N1194" i="1"/>
  <c r="P1194" i="1" s="1"/>
  <c r="N1182" i="1"/>
  <c r="P1182" i="1" s="1"/>
  <c r="N1170" i="1"/>
  <c r="N1158" i="1"/>
  <c r="N1026" i="1"/>
  <c r="P1026" i="1" s="1"/>
  <c r="N1014" i="1"/>
  <c r="P1014" i="1" s="1"/>
  <c r="N1002" i="1"/>
  <c r="N990" i="1"/>
  <c r="N858" i="1"/>
  <c r="P858" i="1" s="1"/>
  <c r="N846" i="1"/>
  <c r="P846" i="1" s="1"/>
  <c r="N834" i="1"/>
  <c r="N822" i="1"/>
  <c r="N354" i="1"/>
  <c r="P354" i="1" s="1"/>
  <c r="N342" i="1"/>
  <c r="P342" i="1" s="1"/>
  <c r="N330" i="1"/>
  <c r="N318" i="1"/>
  <c r="N186" i="1"/>
  <c r="P186" i="1" s="1"/>
  <c r="N174" i="1"/>
  <c r="P174" i="1" s="1"/>
  <c r="N162" i="1"/>
  <c r="N150" i="1"/>
  <c r="N10" i="1"/>
  <c r="P10" i="1" s="1"/>
  <c r="N22" i="1"/>
  <c r="P22" i="1" s="1"/>
  <c r="Q22" i="1" s="1"/>
  <c r="N3009" i="1"/>
  <c r="P3009" i="1" s="1"/>
  <c r="N7876" i="1"/>
  <c r="P7876" i="1" s="1"/>
  <c r="N7047" i="1"/>
  <c r="N6363" i="1"/>
  <c r="P6363" i="1" s="1"/>
  <c r="N5862" i="1"/>
  <c r="N5557" i="1"/>
  <c r="P5557" i="1" s="1"/>
  <c r="Q5557" i="1" s="1"/>
  <c r="R5557" i="1" s="1"/>
  <c r="S5557" i="1" s="1"/>
  <c r="N5396" i="1"/>
  <c r="P5396" i="1" s="1"/>
  <c r="Q5396" i="1" s="1"/>
  <c r="N5218" i="1"/>
  <c r="P5218" i="1" s="1"/>
  <c r="N5052" i="1"/>
  <c r="N4884" i="1"/>
  <c r="P4884" i="1" s="1"/>
  <c r="Q4884" i="1" s="1"/>
  <c r="N4713" i="1"/>
  <c r="P4713" i="1" s="1"/>
  <c r="N4547" i="1"/>
  <c r="P4547" i="1" s="1"/>
  <c r="N4377" i="1"/>
  <c r="P4377" i="1" s="1"/>
  <c r="N4219" i="1"/>
  <c r="P4219" i="1" s="1"/>
  <c r="N4055" i="1"/>
  <c r="P4055" i="1" s="1"/>
  <c r="N4014" i="1"/>
  <c r="N3864" i="1"/>
  <c r="P3864" i="1" s="1"/>
  <c r="N3708" i="1"/>
  <c r="N3680" i="1"/>
  <c r="P3680" i="1" s="1"/>
  <c r="N3531" i="1"/>
  <c r="P3531" i="1" s="1"/>
  <c r="N3380" i="1"/>
  <c r="P3380" i="1" s="1"/>
  <c r="Q3380" i="1" s="1"/>
  <c r="R3380" i="1" s="1"/>
  <c r="N3354" i="1"/>
  <c r="N3201" i="1"/>
  <c r="N3175" i="1"/>
  <c r="P3175" i="1" s="1"/>
  <c r="N3027" i="1"/>
  <c r="P3027" i="1" s="1"/>
  <c r="N2876" i="1"/>
  <c r="N2850" i="1"/>
  <c r="P2850" i="1" s="1"/>
  <c r="N2697" i="1"/>
  <c r="P2697" i="1" s="1"/>
  <c r="N2671" i="1"/>
  <c r="P2671" i="1" s="1"/>
  <c r="N2523" i="1"/>
  <c r="P2523" i="1" s="1"/>
  <c r="N2372" i="1"/>
  <c r="P2372" i="1" s="1"/>
  <c r="Q2372" i="1" s="1"/>
  <c r="N2346" i="1"/>
  <c r="N2193" i="1"/>
  <c r="P2193" i="1" s="1"/>
  <c r="N2167" i="1"/>
  <c r="P2167" i="1" s="1"/>
  <c r="N2023" i="1"/>
  <c r="P2023" i="1" s="1"/>
  <c r="N2000" i="1"/>
  <c r="N1864" i="1"/>
  <c r="P1864" i="1" s="1"/>
  <c r="Q1864" i="1" s="1"/>
  <c r="R1864" i="1" s="1"/>
  <c r="N1847" i="1"/>
  <c r="N1833" i="1"/>
  <c r="P1833" i="1" s="1"/>
  <c r="N1699" i="1"/>
  <c r="P1699" i="1" s="1"/>
  <c r="N1686" i="1"/>
  <c r="P1686" i="1" s="1"/>
  <c r="N1673" i="1"/>
  <c r="P1673" i="1" s="1"/>
  <c r="N1661" i="1"/>
  <c r="P1661" i="1" s="1"/>
  <c r="N1529" i="1"/>
  <c r="N1517" i="1"/>
  <c r="N1505" i="1"/>
  <c r="P1505" i="1" s="1"/>
  <c r="N1493" i="1"/>
  <c r="P1493" i="1" s="1"/>
  <c r="N1361" i="1"/>
  <c r="N1349" i="1"/>
  <c r="N1337" i="1"/>
  <c r="P1337" i="1" s="1"/>
  <c r="N1325" i="1"/>
  <c r="P1325" i="1" s="1"/>
  <c r="N1193" i="1"/>
  <c r="N1181" i="1"/>
  <c r="N1169" i="1"/>
  <c r="P1169" i="1" s="1"/>
  <c r="N1157" i="1"/>
  <c r="P1157" i="1" s="1"/>
  <c r="N1025" i="1"/>
  <c r="N1013" i="1"/>
  <c r="N1001" i="1"/>
  <c r="P1001" i="1" s="1"/>
  <c r="N989" i="1"/>
  <c r="P989" i="1" s="1"/>
  <c r="N857" i="1"/>
  <c r="N845" i="1"/>
  <c r="N833" i="1"/>
  <c r="P833" i="1" s="1"/>
  <c r="N821" i="1"/>
  <c r="P821" i="1" s="1"/>
  <c r="N353" i="1"/>
  <c r="N341" i="1"/>
  <c r="N329" i="1"/>
  <c r="P329" i="1" s="1"/>
  <c r="N317" i="1"/>
  <c r="P317" i="1" s="1"/>
  <c r="N185" i="1"/>
  <c r="N173" i="1"/>
  <c r="N161" i="1"/>
  <c r="P161" i="1" s="1"/>
  <c r="N149" i="1"/>
  <c r="P149" i="1" s="1"/>
  <c r="N11" i="1"/>
  <c r="P11" i="1" s="1"/>
  <c r="N23" i="1"/>
  <c r="N3848" i="1"/>
  <c r="P3848" i="1" s="1"/>
  <c r="N8753" i="1"/>
  <c r="P8753" i="1" s="1"/>
  <c r="N7743" i="1"/>
  <c r="P7743" i="1" s="1"/>
  <c r="Q7743" i="1" s="1"/>
  <c r="N6904" i="1"/>
  <c r="N6222" i="1"/>
  <c r="P6222" i="1" s="1"/>
  <c r="N5726" i="1"/>
  <c r="P5726" i="1" s="1"/>
  <c r="Q5726" i="1" s="1"/>
  <c r="N5556" i="1"/>
  <c r="P5556" i="1" s="1"/>
  <c r="Q5556" i="1" s="1"/>
  <c r="N5388" i="1"/>
  <c r="P5388" i="1" s="1"/>
  <c r="Q5388" i="1" s="1"/>
  <c r="N5217" i="1"/>
  <c r="P5217" i="1" s="1"/>
  <c r="N5051" i="1"/>
  <c r="P5051" i="1" s="1"/>
  <c r="N4873" i="1"/>
  <c r="P4873" i="1" s="1"/>
  <c r="N4712" i="1"/>
  <c r="N4544" i="1"/>
  <c r="N4376" i="1"/>
  <c r="P4376" i="1" s="1"/>
  <c r="N4215" i="1"/>
  <c r="N4045" i="1"/>
  <c r="P4045" i="1" s="1"/>
  <c r="Q4045" i="1" s="1"/>
  <c r="N4011" i="1"/>
  <c r="N3861" i="1"/>
  <c r="P3861" i="1" s="1"/>
  <c r="Q3861" i="1" s="1"/>
  <c r="N3707" i="1"/>
  <c r="P3707" i="1" s="1"/>
  <c r="N3679" i="1"/>
  <c r="N3525" i="1"/>
  <c r="N3379" i="1"/>
  <c r="P3379" i="1" s="1"/>
  <c r="N3351" i="1"/>
  <c r="N3200" i="1"/>
  <c r="P3200" i="1" s="1"/>
  <c r="N3174" i="1"/>
  <c r="N3021" i="1"/>
  <c r="P3021" i="1" s="1"/>
  <c r="Q3021" i="1" s="1"/>
  <c r="N2875" i="1"/>
  <c r="P2875" i="1" s="1"/>
  <c r="N2847" i="1"/>
  <c r="N2696" i="1"/>
  <c r="N2670" i="1"/>
  <c r="N2517" i="1"/>
  <c r="P2517" i="1" s="1"/>
  <c r="Q2517" i="1" s="1"/>
  <c r="N2371" i="1"/>
  <c r="P2371" i="1" s="1"/>
  <c r="N2343" i="1"/>
  <c r="N2192" i="1"/>
  <c r="N2166" i="1"/>
  <c r="P2166" i="1" s="1"/>
  <c r="N2022" i="1"/>
  <c r="P2022" i="1" s="1"/>
  <c r="N1999" i="1"/>
  <c r="P1999" i="1" s="1"/>
  <c r="N1863" i="1"/>
  <c r="P1863" i="1" s="1"/>
  <c r="Q1863" i="1" s="1"/>
  <c r="N1846" i="1"/>
  <c r="N1832" i="1"/>
  <c r="P1832" i="1" s="1"/>
  <c r="N1698" i="1"/>
  <c r="P1698" i="1" s="1"/>
  <c r="N1685" i="1"/>
  <c r="N1672" i="1"/>
  <c r="P1672" i="1" s="1"/>
  <c r="Q1672" i="1" s="1"/>
  <c r="N1660" i="1"/>
  <c r="P1660" i="1" s="1"/>
  <c r="N1528" i="1"/>
  <c r="P1528" i="1" s="1"/>
  <c r="Q1528" i="1" s="1"/>
  <c r="R1528" i="1" s="1"/>
  <c r="N1516" i="1"/>
  <c r="P1516" i="1" s="1"/>
  <c r="N1504" i="1"/>
  <c r="P1504" i="1" s="1"/>
  <c r="Q1504" i="1" s="1"/>
  <c r="N1492" i="1"/>
  <c r="P1492" i="1" s="1"/>
  <c r="N1360" i="1"/>
  <c r="P1360" i="1" s="1"/>
  <c r="Q1360" i="1" s="1"/>
  <c r="N1348" i="1"/>
  <c r="P1348" i="1" s="1"/>
  <c r="N1336" i="1"/>
  <c r="P1336" i="1" s="1"/>
  <c r="Q1336" i="1" s="1"/>
  <c r="N1324" i="1"/>
  <c r="P1324" i="1" s="1"/>
  <c r="N1192" i="1"/>
  <c r="P1192" i="1" s="1"/>
  <c r="Q1192" i="1" s="1"/>
  <c r="N1180" i="1"/>
  <c r="P1180" i="1" s="1"/>
  <c r="N1168" i="1"/>
  <c r="P1168" i="1" s="1"/>
  <c r="Q1168" i="1" s="1"/>
  <c r="N1156" i="1"/>
  <c r="P1156" i="1" s="1"/>
  <c r="N1024" i="1"/>
  <c r="P1024" i="1" s="1"/>
  <c r="Q1024" i="1" s="1"/>
  <c r="N1012" i="1"/>
  <c r="P1012" i="1" s="1"/>
  <c r="N1000" i="1"/>
  <c r="P1000" i="1" s="1"/>
  <c r="Q1000" i="1" s="1"/>
  <c r="N988" i="1"/>
  <c r="P988" i="1" s="1"/>
  <c r="N856" i="1"/>
  <c r="P856" i="1" s="1"/>
  <c r="Q856" i="1" s="1"/>
  <c r="R856" i="1" s="1"/>
  <c r="N844" i="1"/>
  <c r="P844" i="1" s="1"/>
  <c r="N832" i="1"/>
  <c r="P832" i="1" s="1"/>
  <c r="Q832" i="1" s="1"/>
  <c r="N820" i="1"/>
  <c r="P820" i="1" s="1"/>
  <c r="N352" i="1"/>
  <c r="P352" i="1" s="1"/>
  <c r="Q352" i="1" s="1"/>
  <c r="N340" i="1"/>
  <c r="P340" i="1" s="1"/>
  <c r="N328" i="1"/>
  <c r="P328" i="1" s="1"/>
  <c r="Q328" i="1" s="1"/>
  <c r="N316" i="1"/>
  <c r="P316" i="1" s="1"/>
  <c r="N184" i="1"/>
  <c r="P184" i="1" s="1"/>
  <c r="Q184" i="1" s="1"/>
  <c r="R184" i="1" s="1"/>
  <c r="N172" i="1"/>
  <c r="P172" i="1" s="1"/>
  <c r="N160" i="1"/>
  <c r="P160" i="1" s="1"/>
  <c r="Q160" i="1" s="1"/>
  <c r="N148" i="1"/>
  <c r="P148" i="1" s="1"/>
  <c r="N12" i="1"/>
  <c r="P12" i="1" s="1"/>
  <c r="Q12" i="1" s="1"/>
  <c r="N24" i="1"/>
  <c r="P24" i="1" s="1"/>
  <c r="N3042" i="1"/>
  <c r="P3042" i="1" s="1"/>
  <c r="N8571" i="1"/>
  <c r="P8571" i="1" s="1"/>
  <c r="N7564" i="1"/>
  <c r="N6903" i="1"/>
  <c r="P6903" i="1" s="1"/>
  <c r="Q6903" i="1" s="1"/>
  <c r="N6219" i="1"/>
  <c r="P6219" i="1" s="1"/>
  <c r="N5725" i="1"/>
  <c r="P5725" i="1" s="1"/>
  <c r="Q5725" i="1" s="1"/>
  <c r="N5555" i="1"/>
  <c r="P5555" i="1" s="1"/>
  <c r="N5377" i="1"/>
  <c r="P5377" i="1" s="1"/>
  <c r="N5216" i="1"/>
  <c r="N5048" i="1"/>
  <c r="N4872" i="1"/>
  <c r="N4711" i="1"/>
  <c r="P4711" i="1" s="1"/>
  <c r="N4533" i="1"/>
  <c r="P4533" i="1" s="1"/>
  <c r="Q4533" i="1" s="1"/>
  <c r="N4375" i="1"/>
  <c r="P4375" i="1" s="1"/>
  <c r="N4211" i="1"/>
  <c r="P4211" i="1" s="1"/>
  <c r="N4044" i="1"/>
  <c r="P4044" i="1" s="1"/>
  <c r="Q4044" i="1" s="1"/>
  <c r="N4010" i="1"/>
  <c r="P4010" i="1" s="1"/>
  <c r="N3854" i="1"/>
  <c r="N3706" i="1"/>
  <c r="N3675" i="1"/>
  <c r="P3675" i="1" s="1"/>
  <c r="N3524" i="1"/>
  <c r="P3524" i="1" s="1"/>
  <c r="Q3524" i="1" s="1"/>
  <c r="N3378" i="1"/>
  <c r="P3378" i="1" s="1"/>
  <c r="N3345" i="1"/>
  <c r="N3199" i="1"/>
  <c r="P3199" i="1" s="1"/>
  <c r="N3171" i="1"/>
  <c r="P3171" i="1" s="1"/>
  <c r="N3020" i="1"/>
  <c r="N2874" i="1"/>
  <c r="P2874" i="1" s="1"/>
  <c r="N2841" i="1"/>
  <c r="P2841" i="1" s="1"/>
  <c r="N2695" i="1"/>
  <c r="N2667" i="1"/>
  <c r="N2516" i="1"/>
  <c r="P2516" i="1" s="1"/>
  <c r="Q2516" i="1" s="1"/>
  <c r="N2370" i="1"/>
  <c r="P2370" i="1" s="1"/>
  <c r="N2337" i="1"/>
  <c r="N2191" i="1"/>
  <c r="N2163" i="1"/>
  <c r="N2019" i="1"/>
  <c r="P2019" i="1" s="1"/>
  <c r="N1998" i="1"/>
  <c r="P1998" i="1" s="1"/>
  <c r="N1859" i="1"/>
  <c r="P1859" i="1" s="1"/>
  <c r="N1845" i="1"/>
  <c r="N1831" i="1"/>
  <c r="P1831" i="1" s="1"/>
  <c r="N1697" i="1"/>
  <c r="N1684" i="1"/>
  <c r="N1671" i="1"/>
  <c r="N1659" i="1"/>
  <c r="N1527" i="1"/>
  <c r="P1527" i="1" s="1"/>
  <c r="Q1527" i="1" s="1"/>
  <c r="R1527" i="1" s="1"/>
  <c r="N1515" i="1"/>
  <c r="P1515" i="1" s="1"/>
  <c r="N1503" i="1"/>
  <c r="N1491" i="1"/>
  <c r="N1359" i="1"/>
  <c r="P1359" i="1" s="1"/>
  <c r="Q1359" i="1" s="1"/>
  <c r="N1347" i="1"/>
  <c r="P1347" i="1" s="1"/>
  <c r="N1335" i="1"/>
  <c r="N1323" i="1"/>
  <c r="N1191" i="1"/>
  <c r="P1191" i="1" s="1"/>
  <c r="Q1191" i="1" s="1"/>
  <c r="R1191" i="1" s="1"/>
  <c r="S1191" i="1" s="1"/>
  <c r="N1179" i="1"/>
  <c r="P1179" i="1" s="1"/>
  <c r="N1167" i="1"/>
  <c r="N1155" i="1"/>
  <c r="N1023" i="1"/>
  <c r="P1023" i="1" s="1"/>
  <c r="Q1023" i="1" s="1"/>
  <c r="R1023" i="1" s="1"/>
  <c r="N1011" i="1"/>
  <c r="P1011" i="1" s="1"/>
  <c r="N999" i="1"/>
  <c r="N987" i="1"/>
  <c r="N855" i="1"/>
  <c r="P855" i="1" s="1"/>
  <c r="Q855" i="1" s="1"/>
  <c r="R855" i="1" s="1"/>
  <c r="N843" i="1"/>
  <c r="P843" i="1" s="1"/>
  <c r="N831" i="1"/>
  <c r="N819" i="1"/>
  <c r="N351" i="1"/>
  <c r="P351" i="1" s="1"/>
  <c r="Q351" i="1" s="1"/>
  <c r="R351" i="1" s="1"/>
  <c r="N339" i="1"/>
  <c r="P339" i="1" s="1"/>
  <c r="N327" i="1"/>
  <c r="N315" i="1"/>
  <c r="N183" i="1"/>
  <c r="P183" i="1" s="1"/>
  <c r="Q183" i="1" s="1"/>
  <c r="N171" i="1"/>
  <c r="P171" i="1" s="1"/>
  <c r="N159" i="1"/>
  <c r="N147" i="1"/>
  <c r="N13" i="1"/>
  <c r="P13" i="1" s="1"/>
  <c r="Q13" i="1" s="1"/>
  <c r="N25" i="1"/>
  <c r="P25" i="1" s="1"/>
  <c r="N3694" i="1"/>
  <c r="P3694" i="1" s="1"/>
  <c r="Q3694" i="1" s="1"/>
  <c r="R3694" i="1" s="1"/>
  <c r="N8562" i="1"/>
  <c r="P8562" i="1" s="1"/>
  <c r="N7563" i="1"/>
  <c r="P7563" i="1" s="1"/>
  <c r="N6894" i="1"/>
  <c r="P6894" i="1" s="1"/>
  <c r="N6066" i="1"/>
  <c r="N5724" i="1"/>
  <c r="N5552" i="1"/>
  <c r="N5376" i="1"/>
  <c r="P5376" i="1" s="1"/>
  <c r="N5215" i="1"/>
  <c r="P5215" i="1" s="1"/>
  <c r="N5037" i="1"/>
  <c r="P5037" i="1" s="1"/>
  <c r="Q5037" i="1" s="1"/>
  <c r="N4871" i="1"/>
  <c r="N4703" i="1"/>
  <c r="N4532" i="1"/>
  <c r="N4371" i="1"/>
  <c r="N4201" i="1"/>
  <c r="P4201" i="1" s="1"/>
  <c r="N4043" i="1"/>
  <c r="N3887" i="1"/>
  <c r="P3887" i="1" s="1"/>
  <c r="N3853" i="1"/>
  <c r="P3853" i="1" s="1"/>
  <c r="Q3853" i="1" s="1"/>
  <c r="N3705" i="1"/>
  <c r="P3705" i="1" s="1"/>
  <c r="N3549" i="1"/>
  <c r="P3549" i="1" s="1"/>
  <c r="Q3549" i="1" s="1"/>
  <c r="N3523" i="1"/>
  <c r="N3375" i="1"/>
  <c r="P3375" i="1" s="1"/>
  <c r="Q3375" i="1" s="1"/>
  <c r="N3344" i="1"/>
  <c r="P3344" i="1" s="1"/>
  <c r="N3198" i="1"/>
  <c r="P3198" i="1" s="1"/>
  <c r="N3045" i="1"/>
  <c r="P3045" i="1" s="1"/>
  <c r="Q3045" i="1" s="1"/>
  <c r="N3019" i="1"/>
  <c r="N2871" i="1"/>
  <c r="P2871" i="1" s="1"/>
  <c r="Q2871" i="1" s="1"/>
  <c r="R2871" i="1" s="1"/>
  <c r="S2871" i="1" s="1"/>
  <c r="N2840" i="1"/>
  <c r="P2840" i="1" s="1"/>
  <c r="N2694" i="1"/>
  <c r="P2694" i="1" s="1"/>
  <c r="N2541" i="1"/>
  <c r="N2515" i="1"/>
  <c r="P2515" i="1" s="1"/>
  <c r="N2367" i="1"/>
  <c r="P2367" i="1" s="1"/>
  <c r="Q2367" i="1" s="1"/>
  <c r="N2336" i="1"/>
  <c r="N2190" i="1"/>
  <c r="P2190" i="1" s="1"/>
  <c r="N2038" i="1"/>
  <c r="P2038" i="1" s="1"/>
  <c r="Q2038" i="1" s="1"/>
  <c r="N2014" i="1"/>
  <c r="N1997" i="1"/>
  <c r="P1997" i="1" s="1"/>
  <c r="N1858" i="1"/>
  <c r="P1858" i="1" s="1"/>
  <c r="N1844" i="1"/>
  <c r="P1844" i="1" s="1"/>
  <c r="Q1844" i="1" s="1"/>
  <c r="N1830" i="1"/>
  <c r="N1696" i="1"/>
  <c r="P1696" i="1" s="1"/>
  <c r="Q1696" i="1" s="1"/>
  <c r="R1696" i="1" s="1"/>
  <c r="N1683" i="1"/>
  <c r="P1683" i="1" s="1"/>
  <c r="N1670" i="1"/>
  <c r="P1670" i="1" s="1"/>
  <c r="Q1670" i="1" s="1"/>
  <c r="N1658" i="1"/>
  <c r="N1526" i="1"/>
  <c r="N1514" i="1"/>
  <c r="P1514" i="1" s="1"/>
  <c r="N1502" i="1"/>
  <c r="P1502" i="1" s="1"/>
  <c r="Q1502" i="1" s="1"/>
  <c r="N1490" i="1"/>
  <c r="N1358" i="1"/>
  <c r="N1346" i="1"/>
  <c r="P1346" i="1" s="1"/>
  <c r="N1334" i="1"/>
  <c r="P1334" i="1" s="1"/>
  <c r="Q1334" i="1" s="1"/>
  <c r="N1322" i="1"/>
  <c r="N1190" i="1"/>
  <c r="N1178" i="1"/>
  <c r="P1178" i="1" s="1"/>
  <c r="N1166" i="1"/>
  <c r="P1166" i="1" s="1"/>
  <c r="Q1166" i="1" s="1"/>
  <c r="N1154" i="1"/>
  <c r="N1022" i="1"/>
  <c r="N1010" i="1"/>
  <c r="P1010" i="1" s="1"/>
  <c r="N998" i="1"/>
  <c r="P998" i="1" s="1"/>
  <c r="Q998" i="1" s="1"/>
  <c r="N986" i="1"/>
  <c r="N854" i="1"/>
  <c r="N842" i="1"/>
  <c r="P842" i="1" s="1"/>
  <c r="N830" i="1"/>
  <c r="P830" i="1" s="1"/>
  <c r="Q830" i="1" s="1"/>
  <c r="N818" i="1"/>
  <c r="N350" i="1"/>
  <c r="N338" i="1"/>
  <c r="P338" i="1" s="1"/>
  <c r="N326" i="1"/>
  <c r="P326" i="1" s="1"/>
  <c r="Q326" i="1" s="1"/>
  <c r="N314" i="1"/>
  <c r="N182" i="1"/>
  <c r="N170" i="1"/>
  <c r="P170" i="1" s="1"/>
  <c r="N158" i="1"/>
  <c r="P158" i="1" s="1"/>
  <c r="Q158" i="1" s="1"/>
  <c r="N146" i="1"/>
  <c r="N14" i="1"/>
  <c r="N2" i="1"/>
  <c r="P2" i="1" s="1"/>
  <c r="N8223" i="1"/>
  <c r="P8223" i="1" s="1"/>
  <c r="Q8223" i="1" s="1"/>
  <c r="N4856" i="1"/>
  <c r="P4856" i="1" s="1"/>
  <c r="N3546" i="1"/>
  <c r="P3546" i="1" s="1"/>
  <c r="N2835" i="1"/>
  <c r="N2331" i="1"/>
  <c r="P2331" i="1" s="1"/>
  <c r="N1870" i="1"/>
  <c r="P1870" i="1" s="1"/>
  <c r="Q1870" i="1" s="1"/>
  <c r="R1870" i="1" s="1"/>
  <c r="N1827" i="1"/>
  <c r="N1667" i="1"/>
  <c r="N1523" i="1"/>
  <c r="P1523" i="1" s="1"/>
  <c r="N1499" i="1"/>
  <c r="N1355" i="1"/>
  <c r="P1355" i="1" s="1"/>
  <c r="N1331" i="1"/>
  <c r="N1187" i="1"/>
  <c r="P1187" i="1" s="1"/>
  <c r="N1163" i="1"/>
  <c r="N1019" i="1"/>
  <c r="P1019" i="1" s="1"/>
  <c r="N995" i="1"/>
  <c r="N851" i="1"/>
  <c r="P851" i="1" s="1"/>
  <c r="N827" i="1"/>
  <c r="N347" i="1"/>
  <c r="P347" i="1" s="1"/>
  <c r="N323" i="1"/>
  <c r="N179" i="1"/>
  <c r="P179" i="1" s="1"/>
  <c r="N155" i="1"/>
  <c r="N17" i="1"/>
  <c r="N7242" i="1"/>
  <c r="N5360" i="1"/>
  <c r="P5360" i="1" s="1"/>
  <c r="N4393" i="1"/>
  <c r="N3543" i="1"/>
  <c r="P3543" i="1" s="1"/>
  <c r="Q3543" i="1" s="1"/>
  <c r="N3039" i="1"/>
  <c r="P3039" i="1" s="1"/>
  <c r="Q3039" i="1" s="1"/>
  <c r="N2683" i="1"/>
  <c r="P2683" i="1" s="1"/>
  <c r="N2205" i="1"/>
  <c r="N1869" i="1"/>
  <c r="N1691" i="1"/>
  <c r="P1691" i="1" s="1"/>
  <c r="N1534" i="1"/>
  <c r="P1534" i="1" s="1"/>
  <c r="Q1534" i="1" s="1"/>
  <c r="N1366" i="1"/>
  <c r="P1366" i="1" s="1"/>
  <c r="Q1366" i="1" s="1"/>
  <c r="N1342" i="1"/>
  <c r="N1186" i="1"/>
  <c r="P1186" i="1" s="1"/>
  <c r="N1162" i="1"/>
  <c r="P1162" i="1" s="1"/>
  <c r="N1018" i="1"/>
  <c r="P1018" i="1" s="1"/>
  <c r="N994" i="1"/>
  <c r="N850" i="1"/>
  <c r="P850" i="1" s="1"/>
  <c r="N826" i="1"/>
  <c r="P826" i="1" s="1"/>
  <c r="N346" i="1"/>
  <c r="P346" i="1" s="1"/>
  <c r="N322" i="1"/>
  <c r="N178" i="1"/>
  <c r="P178" i="1" s="1"/>
  <c r="N154" i="1"/>
  <c r="P154" i="1" s="1"/>
  <c r="N18" i="1"/>
  <c r="P18" i="1" s="1"/>
  <c r="N8561" i="1"/>
  <c r="N7554" i="1"/>
  <c r="P7554" i="1" s="1"/>
  <c r="N6868" i="1"/>
  <c r="P6868" i="1" s="1"/>
  <c r="N6065" i="1"/>
  <c r="N5722" i="1"/>
  <c r="P5722" i="1" s="1"/>
  <c r="N5541" i="1"/>
  <c r="P5541" i="1" s="1"/>
  <c r="Q5541" i="1" s="1"/>
  <c r="N5375" i="1"/>
  <c r="P5375" i="1" s="1"/>
  <c r="N5207" i="1"/>
  <c r="P5207" i="1" s="1"/>
  <c r="N5036" i="1"/>
  <c r="N4870" i="1"/>
  <c r="P4870" i="1" s="1"/>
  <c r="Q4870" i="1" s="1"/>
  <c r="N4692" i="1"/>
  <c r="P4692" i="1" s="1"/>
  <c r="Q4692" i="1" s="1"/>
  <c r="N4531" i="1"/>
  <c r="N4367" i="1"/>
  <c r="P4367" i="1" s="1"/>
  <c r="N4200" i="1"/>
  <c r="N4042" i="1"/>
  <c r="N3881" i="1"/>
  <c r="N3852" i="1"/>
  <c r="P3852" i="1" s="1"/>
  <c r="Q3852" i="1" s="1"/>
  <c r="R3852" i="1" s="1"/>
  <c r="S3852" i="1" s="1"/>
  <c r="N3702" i="1"/>
  <c r="P3702" i="1" s="1"/>
  <c r="N3548" i="1"/>
  <c r="P3548" i="1" s="1"/>
  <c r="Q3548" i="1" s="1"/>
  <c r="N3522" i="1"/>
  <c r="N3369" i="1"/>
  <c r="N3343" i="1"/>
  <c r="P3343" i="1" s="1"/>
  <c r="N3195" i="1"/>
  <c r="P3195" i="1" s="1"/>
  <c r="N3044" i="1"/>
  <c r="P3044" i="1" s="1"/>
  <c r="Q3044" i="1" s="1"/>
  <c r="N3018" i="1"/>
  <c r="N2865" i="1"/>
  <c r="P2865" i="1" s="1"/>
  <c r="N2839" i="1"/>
  <c r="P2839" i="1" s="1"/>
  <c r="N2691" i="1"/>
  <c r="P2691" i="1" s="1"/>
  <c r="N2540" i="1"/>
  <c r="N2514" i="1"/>
  <c r="P2514" i="1" s="1"/>
  <c r="N2361" i="1"/>
  <c r="P2361" i="1" s="1"/>
  <c r="N2335" i="1"/>
  <c r="P2335" i="1" s="1"/>
  <c r="N2187" i="1"/>
  <c r="P2187" i="1" s="1"/>
  <c r="N2037" i="1"/>
  <c r="P2037" i="1" s="1"/>
  <c r="Q2037" i="1" s="1"/>
  <c r="N2013" i="1"/>
  <c r="P2013" i="1" s="1"/>
  <c r="Q2013" i="1" s="1"/>
  <c r="N1995" i="1"/>
  <c r="N1857" i="1"/>
  <c r="P1857" i="1" s="1"/>
  <c r="N1843" i="1"/>
  <c r="N1829" i="1"/>
  <c r="P1829" i="1" s="1"/>
  <c r="N1695" i="1"/>
  <c r="P1695" i="1" s="1"/>
  <c r="Q1695" i="1" s="1"/>
  <c r="R1695" i="1" s="1"/>
  <c r="N1682" i="1"/>
  <c r="P1682" i="1" s="1"/>
  <c r="N1669" i="1"/>
  <c r="P1669" i="1" s="1"/>
  <c r="Q1669" i="1" s="1"/>
  <c r="N1537" i="1"/>
  <c r="P1537" i="1" s="1"/>
  <c r="N1525" i="1"/>
  <c r="N1513" i="1"/>
  <c r="N1501" i="1"/>
  <c r="P1501" i="1" s="1"/>
  <c r="Q1501" i="1" s="1"/>
  <c r="N1369" i="1"/>
  <c r="P1369" i="1" s="1"/>
  <c r="N1357" i="1"/>
  <c r="N1345" i="1"/>
  <c r="N1333" i="1"/>
  <c r="P1333" i="1" s="1"/>
  <c r="Q1333" i="1" s="1"/>
  <c r="N1201" i="1"/>
  <c r="P1201" i="1" s="1"/>
  <c r="N1189" i="1"/>
  <c r="N1177" i="1"/>
  <c r="N1165" i="1"/>
  <c r="P1165" i="1" s="1"/>
  <c r="Q1165" i="1" s="1"/>
  <c r="N1033" i="1"/>
  <c r="P1033" i="1" s="1"/>
  <c r="N1021" i="1"/>
  <c r="N1009" i="1"/>
  <c r="N997" i="1"/>
  <c r="P997" i="1" s="1"/>
  <c r="Q997" i="1" s="1"/>
  <c r="N865" i="1"/>
  <c r="P865" i="1" s="1"/>
  <c r="N853" i="1"/>
  <c r="N841" i="1"/>
  <c r="N829" i="1"/>
  <c r="P829" i="1" s="1"/>
  <c r="Q829" i="1" s="1"/>
  <c r="N361" i="1"/>
  <c r="P361" i="1" s="1"/>
  <c r="N349" i="1"/>
  <c r="N337" i="1"/>
  <c r="N325" i="1"/>
  <c r="P325" i="1" s="1"/>
  <c r="Q325" i="1" s="1"/>
  <c r="N193" i="1"/>
  <c r="P193" i="1" s="1"/>
  <c r="N181" i="1"/>
  <c r="N169" i="1"/>
  <c r="N157" i="1"/>
  <c r="P157" i="1" s="1"/>
  <c r="Q157" i="1" s="1"/>
  <c r="N3" i="1"/>
  <c r="P3" i="1" s="1"/>
  <c r="N15" i="1"/>
  <c r="N7407" i="1"/>
  <c r="N6545" i="1"/>
  <c r="P6545" i="1" s="1"/>
  <c r="N6045" i="1"/>
  <c r="P6045" i="1" s="1"/>
  <c r="Q6045" i="1" s="1"/>
  <c r="N5701" i="1"/>
  <c r="N5539" i="1"/>
  <c r="N5371" i="1"/>
  <c r="P5371" i="1" s="1"/>
  <c r="N5195" i="1"/>
  <c r="P5195" i="1" s="1"/>
  <c r="N5029" i="1"/>
  <c r="N4690" i="1"/>
  <c r="P4690" i="1" s="1"/>
  <c r="N4523" i="1"/>
  <c r="N4356" i="1"/>
  <c r="P4356" i="1" s="1"/>
  <c r="Q4356" i="1" s="1"/>
  <c r="N4198" i="1"/>
  <c r="P4198" i="1" s="1"/>
  <c r="Q4198" i="1" s="1"/>
  <c r="N3878" i="1"/>
  <c r="N3513" i="1"/>
  <c r="P3513" i="1" s="1"/>
  <c r="N2863" i="1"/>
  <c r="N2684" i="1"/>
  <c r="N2538" i="1"/>
  <c r="P2538" i="1" s="1"/>
  <c r="N2505" i="1"/>
  <c r="P2505" i="1" s="1"/>
  <c r="N2359" i="1"/>
  <c r="N2180" i="1"/>
  <c r="P2180" i="1" s="1"/>
  <c r="Q2180" i="1" s="1"/>
  <c r="N2035" i="1"/>
  <c r="P2035" i="1" s="1"/>
  <c r="N2011" i="1"/>
  <c r="N1855" i="1"/>
  <c r="N1841" i="1"/>
  <c r="P1841" i="1" s="1"/>
  <c r="N1693" i="1"/>
  <c r="N1679" i="1"/>
  <c r="P1679" i="1" s="1"/>
  <c r="N1535" i="1"/>
  <c r="P1535" i="1" s="1"/>
  <c r="N1511" i="1"/>
  <c r="N1367" i="1"/>
  <c r="P1367" i="1" s="1"/>
  <c r="N1343" i="1"/>
  <c r="P1343" i="1" s="1"/>
  <c r="N1199" i="1"/>
  <c r="P1199" i="1" s="1"/>
  <c r="N1175" i="1"/>
  <c r="N1031" i="1"/>
  <c r="P1031" i="1" s="1"/>
  <c r="N1007" i="1"/>
  <c r="P1007" i="1" s="1"/>
  <c r="N863" i="1"/>
  <c r="P863" i="1" s="1"/>
  <c r="N839" i="1"/>
  <c r="N359" i="1"/>
  <c r="P359" i="1" s="1"/>
  <c r="N335" i="1"/>
  <c r="P335" i="1" s="1"/>
  <c r="N191" i="1"/>
  <c r="P191" i="1" s="1"/>
  <c r="N167" i="1"/>
  <c r="N5" i="1"/>
  <c r="P5" i="1" s="1"/>
  <c r="N8214" i="1"/>
  <c r="P8214" i="1" s="1"/>
  <c r="N6544" i="1"/>
  <c r="P6544" i="1" s="1"/>
  <c r="Q6544" i="1" s="1"/>
  <c r="N6040" i="1"/>
  <c r="N5700" i="1"/>
  <c r="P5700" i="1" s="1"/>
  <c r="Q5700" i="1" s="1"/>
  <c r="N5533" i="1"/>
  <c r="P5533" i="1" s="1"/>
  <c r="Q5533" i="1" s="1"/>
  <c r="N5194" i="1"/>
  <c r="N5026" i="1"/>
  <c r="N4855" i="1"/>
  <c r="N4689" i="1"/>
  <c r="P4689" i="1" s="1"/>
  <c r="N4355" i="1"/>
  <c r="N4195" i="1"/>
  <c r="N4029" i="1"/>
  <c r="P4029" i="1" s="1"/>
  <c r="Q4029" i="1" s="1"/>
  <c r="N3877" i="1"/>
  <c r="P3877" i="1" s="1"/>
  <c r="Q3877" i="1" s="1"/>
  <c r="N3721" i="1"/>
  <c r="P3721" i="1" s="1"/>
  <c r="N3693" i="1"/>
  <c r="P3693" i="1" s="1"/>
  <c r="Q3693" i="1" s="1"/>
  <c r="N3512" i="1"/>
  <c r="P3512" i="1" s="1"/>
  <c r="N3366" i="1"/>
  <c r="P3366" i="1" s="1"/>
  <c r="N3213" i="1"/>
  <c r="N3187" i="1"/>
  <c r="N3008" i="1"/>
  <c r="N2862" i="1"/>
  <c r="P2862" i="1" s="1"/>
  <c r="N2709" i="1"/>
  <c r="P2709" i="1" s="1"/>
  <c r="Q2709" i="1" s="1"/>
  <c r="N2535" i="1"/>
  <c r="P2535" i="1" s="1"/>
  <c r="Q2535" i="1" s="1"/>
  <c r="R2535" i="1" s="1"/>
  <c r="S2535" i="1" s="1"/>
  <c r="N2504" i="1"/>
  <c r="P2504" i="1" s="1"/>
  <c r="N2358" i="1"/>
  <c r="P2358" i="1" s="1"/>
  <c r="N2179" i="1"/>
  <c r="P2179" i="1" s="1"/>
  <c r="N2034" i="1"/>
  <c r="P2034" i="1" s="1"/>
  <c r="N2010" i="1"/>
  <c r="N1854" i="1"/>
  <c r="P1854" i="1" s="1"/>
  <c r="N1840" i="1"/>
  <c r="P1840" i="1" s="1"/>
  <c r="Q1840" i="1" s="1"/>
  <c r="N1826" i="1"/>
  <c r="N1678" i="1"/>
  <c r="N1666" i="1"/>
  <c r="N1522" i="1"/>
  <c r="P1522" i="1" s="1"/>
  <c r="N1510" i="1"/>
  <c r="N1498" i="1"/>
  <c r="N1354" i="1"/>
  <c r="P1354" i="1" s="1"/>
  <c r="N1330" i="1"/>
  <c r="P1330" i="1" s="1"/>
  <c r="N1198" i="1"/>
  <c r="P1198" i="1" s="1"/>
  <c r="Q1198" i="1" s="1"/>
  <c r="R1198" i="1" s="1"/>
  <c r="N1174" i="1"/>
  <c r="N1030" i="1"/>
  <c r="P1030" i="1" s="1"/>
  <c r="Q1030" i="1" s="1"/>
  <c r="N1006" i="1"/>
  <c r="N862" i="1"/>
  <c r="P862" i="1" s="1"/>
  <c r="Q862" i="1" s="1"/>
  <c r="N838" i="1"/>
  <c r="N358" i="1"/>
  <c r="P358" i="1" s="1"/>
  <c r="Q358" i="1" s="1"/>
  <c r="R358" i="1" s="1"/>
  <c r="N334" i="1"/>
  <c r="N190" i="1"/>
  <c r="P190" i="1" s="1"/>
  <c r="Q190" i="1" s="1"/>
  <c r="N166" i="1"/>
  <c r="N6" i="1"/>
  <c r="P6" i="1" s="1"/>
  <c r="N8405" i="1"/>
  <c r="P8405" i="1" s="1"/>
  <c r="N7553" i="1"/>
  <c r="P7553" i="1" s="1"/>
  <c r="N6546" i="1"/>
  <c r="P6546" i="1" s="1"/>
  <c r="N6064" i="1"/>
  <c r="P6064" i="1" s="1"/>
  <c r="Q6064" i="1" s="1"/>
  <c r="N5713" i="1"/>
  <c r="P5713" i="1" s="1"/>
  <c r="N5540" i="1"/>
  <c r="N5374" i="1"/>
  <c r="P5374" i="1" s="1"/>
  <c r="Q5374" i="1" s="1"/>
  <c r="R5374" i="1" s="1"/>
  <c r="N5196" i="1"/>
  <c r="P5196" i="1" s="1"/>
  <c r="Q5196" i="1" s="1"/>
  <c r="N5035" i="1"/>
  <c r="N4867" i="1"/>
  <c r="N4691" i="1"/>
  <c r="N4527" i="1"/>
  <c r="N4357" i="1"/>
  <c r="N4199" i="1"/>
  <c r="N4039" i="1"/>
  <c r="P4039" i="1" s="1"/>
  <c r="N3879" i="1"/>
  <c r="P3879" i="1" s="1"/>
  <c r="Q3879" i="1" s="1"/>
  <c r="N3851" i="1"/>
  <c r="P3851" i="1" s="1"/>
  <c r="N3695" i="1"/>
  <c r="P3695" i="1" s="1"/>
  <c r="N3547" i="1"/>
  <c r="P3547" i="1" s="1"/>
  <c r="N3519" i="1"/>
  <c r="P3519" i="1" s="1"/>
  <c r="Q3519" i="1" s="1"/>
  <c r="N3368" i="1"/>
  <c r="N3342" i="1"/>
  <c r="N3189" i="1"/>
  <c r="P3189" i="1" s="1"/>
  <c r="Q3189" i="1" s="1"/>
  <c r="R3189" i="1" s="1"/>
  <c r="N3043" i="1"/>
  <c r="P3043" i="1" s="1"/>
  <c r="N3015" i="1"/>
  <c r="N2864" i="1"/>
  <c r="P2864" i="1" s="1"/>
  <c r="N2838" i="1"/>
  <c r="N2685" i="1"/>
  <c r="P2685" i="1" s="1"/>
  <c r="Q2685" i="1" s="1"/>
  <c r="N2539" i="1"/>
  <c r="P2539" i="1" s="1"/>
  <c r="N2511" i="1"/>
  <c r="N2360" i="1"/>
  <c r="P2360" i="1" s="1"/>
  <c r="N2334" i="1"/>
  <c r="N2181" i="1"/>
  <c r="P2181" i="1" s="1"/>
  <c r="Q2181" i="1" s="1"/>
  <c r="N2036" i="1"/>
  <c r="P2036" i="1" s="1"/>
  <c r="Q2036" i="1" s="1"/>
  <c r="N2012" i="1"/>
  <c r="N1871" i="1"/>
  <c r="P1871" i="1" s="1"/>
  <c r="N1856" i="1"/>
  <c r="P1856" i="1" s="1"/>
  <c r="N1842" i="1"/>
  <c r="N1828" i="1"/>
  <c r="P1828" i="1" s="1"/>
  <c r="N1694" i="1"/>
  <c r="N1681" i="1"/>
  <c r="P1681" i="1" s="1"/>
  <c r="N1668" i="1"/>
  <c r="N1536" i="1"/>
  <c r="N1524" i="1"/>
  <c r="P1524" i="1" s="1"/>
  <c r="Q1524" i="1" s="1"/>
  <c r="N1512" i="1"/>
  <c r="P1512" i="1" s="1"/>
  <c r="N1500" i="1"/>
  <c r="N1368" i="1"/>
  <c r="N1356" i="1"/>
  <c r="P1356" i="1" s="1"/>
  <c r="Q1356" i="1" s="1"/>
  <c r="N1344" i="1"/>
  <c r="P1344" i="1" s="1"/>
  <c r="N1332" i="1"/>
  <c r="N1200" i="1"/>
  <c r="N1188" i="1"/>
  <c r="P1188" i="1" s="1"/>
  <c r="Q1188" i="1" s="1"/>
  <c r="N1176" i="1"/>
  <c r="P1176" i="1" s="1"/>
  <c r="N1164" i="1"/>
  <c r="N1032" i="1"/>
  <c r="N1020" i="1"/>
  <c r="P1020" i="1" s="1"/>
  <c r="Q1020" i="1" s="1"/>
  <c r="N1008" i="1"/>
  <c r="P1008" i="1" s="1"/>
  <c r="N996" i="1"/>
  <c r="N864" i="1"/>
  <c r="N852" i="1"/>
  <c r="P852" i="1" s="1"/>
  <c r="Q852" i="1" s="1"/>
  <c r="N840" i="1"/>
  <c r="P840" i="1" s="1"/>
  <c r="N828" i="1"/>
  <c r="N360" i="1"/>
  <c r="N348" i="1"/>
  <c r="P348" i="1" s="1"/>
  <c r="Q348" i="1" s="1"/>
  <c r="N336" i="1"/>
  <c r="P336" i="1" s="1"/>
  <c r="N324" i="1"/>
  <c r="N192" i="1"/>
  <c r="N180" i="1"/>
  <c r="P180" i="1" s="1"/>
  <c r="Q180" i="1" s="1"/>
  <c r="N168" i="1"/>
  <c r="P168" i="1" s="1"/>
  <c r="N156" i="1"/>
  <c r="N4" i="1"/>
  <c r="N16" i="1"/>
  <c r="P16" i="1" s="1"/>
  <c r="Q16" i="1" s="1"/>
  <c r="N3367" i="1"/>
  <c r="N26" i="1"/>
  <c r="P26" i="1" s="1"/>
  <c r="H26" i="5"/>
  <c r="N38" i="1"/>
  <c r="P38" i="1" s="1"/>
  <c r="Q38" i="1" s="1"/>
  <c r="R38" i="1" s="1"/>
  <c r="H38" i="5"/>
  <c r="N28" i="1"/>
  <c r="P28" i="1" s="1"/>
  <c r="H28" i="5"/>
  <c r="N39" i="1"/>
  <c r="P39" i="1" s="1"/>
  <c r="Q39" i="1" s="1"/>
  <c r="H39" i="5"/>
  <c r="N27" i="1"/>
  <c r="H27" i="5"/>
  <c r="N49" i="1"/>
  <c r="P49" i="1" s="1"/>
  <c r="H49" i="5"/>
  <c r="N37" i="1"/>
  <c r="H37" i="5"/>
  <c r="N40" i="1"/>
  <c r="H40" i="5"/>
  <c r="N48" i="1"/>
  <c r="P48" i="1" s="1"/>
  <c r="H48" i="5"/>
  <c r="N36" i="1"/>
  <c r="P36" i="1" s="1"/>
  <c r="Q36" i="1" s="1"/>
  <c r="H36" i="5"/>
  <c r="N47" i="1"/>
  <c r="P47" i="1" s="1"/>
  <c r="H47" i="5"/>
  <c r="N35" i="1"/>
  <c r="P35" i="1" s="1"/>
  <c r="H35" i="5"/>
  <c r="N46" i="1"/>
  <c r="P46" i="1" s="1"/>
  <c r="Q46" i="1" s="1"/>
  <c r="H46" i="5"/>
  <c r="N34" i="1"/>
  <c r="H34" i="5"/>
  <c r="N45" i="1"/>
  <c r="P45" i="1" s="1"/>
  <c r="Q45" i="1" s="1"/>
  <c r="H45" i="5"/>
  <c r="N33" i="1"/>
  <c r="H33" i="5"/>
  <c r="N44" i="1"/>
  <c r="P44" i="1" s="1"/>
  <c r="Q44" i="1" s="1"/>
  <c r="H44" i="5"/>
  <c r="N32" i="1"/>
  <c r="H32" i="5"/>
  <c r="N43" i="1"/>
  <c r="P43" i="1" s="1"/>
  <c r="H43" i="5"/>
  <c r="N31" i="1"/>
  <c r="H31" i="5"/>
  <c r="N42" i="1"/>
  <c r="P42" i="1" s="1"/>
  <c r="H42" i="5"/>
  <c r="N30" i="1"/>
  <c r="H30" i="5"/>
  <c r="N41" i="1"/>
  <c r="P41" i="1" s="1"/>
  <c r="H41" i="5"/>
  <c r="N29" i="1"/>
  <c r="P29" i="1" s="1"/>
  <c r="W29" i="1" s="1"/>
  <c r="H29" i="5"/>
  <c r="R3" i="1"/>
  <c r="S3" i="1" s="1"/>
  <c r="R4" i="1"/>
  <c r="R5" i="1"/>
  <c r="R6" i="1"/>
  <c r="R7" i="1"/>
  <c r="R8" i="1"/>
  <c r="R9" i="1"/>
  <c r="R10" i="1"/>
  <c r="R12" i="1"/>
  <c r="R25" i="1"/>
  <c r="R26" i="1"/>
  <c r="R27" i="1"/>
  <c r="R28" i="1"/>
  <c r="R29" i="1"/>
  <c r="R30" i="1"/>
  <c r="R31" i="1"/>
  <c r="R32" i="1"/>
  <c r="R44" i="1"/>
  <c r="R48" i="1"/>
  <c r="R49" i="1"/>
  <c r="R50" i="1"/>
  <c r="R51" i="1"/>
  <c r="R52" i="1"/>
  <c r="R53" i="1"/>
  <c r="R54" i="1"/>
  <c r="R55" i="1"/>
  <c r="R56" i="1"/>
  <c r="R73" i="1"/>
  <c r="R74" i="1"/>
  <c r="R75" i="1"/>
  <c r="R76" i="1"/>
  <c r="R77" i="1"/>
  <c r="R78" i="1"/>
  <c r="R79" i="1"/>
  <c r="R80" i="1"/>
  <c r="R97" i="1"/>
  <c r="R98" i="1"/>
  <c r="R99" i="1"/>
  <c r="R100" i="1"/>
  <c r="R101" i="1"/>
  <c r="R102" i="1"/>
  <c r="R103" i="1"/>
  <c r="R104" i="1"/>
  <c r="R121" i="1"/>
  <c r="R122" i="1"/>
  <c r="R123" i="1"/>
  <c r="R124" i="1"/>
  <c r="R125" i="1"/>
  <c r="R126" i="1"/>
  <c r="R127" i="1"/>
  <c r="R128" i="1"/>
  <c r="R145" i="1"/>
  <c r="R146" i="1"/>
  <c r="R147" i="1"/>
  <c r="R148" i="1"/>
  <c r="R149" i="1"/>
  <c r="R150" i="1"/>
  <c r="R151" i="1"/>
  <c r="R152" i="1"/>
  <c r="R161" i="1"/>
  <c r="R169" i="1"/>
  <c r="R170" i="1"/>
  <c r="R171" i="1"/>
  <c r="R172" i="1"/>
  <c r="R173" i="1"/>
  <c r="R174" i="1"/>
  <c r="R175" i="1"/>
  <c r="R176" i="1"/>
  <c r="R177" i="1"/>
  <c r="R178" i="1"/>
  <c r="R179" i="1"/>
  <c r="R183" i="1"/>
  <c r="R186" i="1"/>
  <c r="R187" i="1"/>
  <c r="R191" i="1"/>
  <c r="R193" i="1"/>
  <c r="R194" i="1"/>
  <c r="R195" i="1"/>
  <c r="R196" i="1"/>
  <c r="R197" i="1"/>
  <c r="R198" i="1"/>
  <c r="R199" i="1"/>
  <c r="R200" i="1"/>
  <c r="R217" i="1"/>
  <c r="R218" i="1"/>
  <c r="R219" i="1"/>
  <c r="R220" i="1"/>
  <c r="R221" i="1"/>
  <c r="R222" i="1"/>
  <c r="R223" i="1"/>
  <c r="R224" i="1"/>
  <c r="R241" i="1"/>
  <c r="R242" i="1"/>
  <c r="R243" i="1"/>
  <c r="R244" i="1"/>
  <c r="R245" i="1"/>
  <c r="R246" i="1"/>
  <c r="R247" i="1"/>
  <c r="R248" i="1"/>
  <c r="R265" i="1"/>
  <c r="R266" i="1"/>
  <c r="R267" i="1"/>
  <c r="R268" i="1"/>
  <c r="R269" i="1"/>
  <c r="R270" i="1"/>
  <c r="R271" i="1"/>
  <c r="R272" i="1"/>
  <c r="R289" i="1"/>
  <c r="R290" i="1"/>
  <c r="R291" i="1"/>
  <c r="R292" i="1"/>
  <c r="R293" i="1"/>
  <c r="R294" i="1"/>
  <c r="R295" i="1"/>
  <c r="R296" i="1"/>
  <c r="R313" i="1"/>
  <c r="R314" i="1"/>
  <c r="R315" i="1"/>
  <c r="R316" i="1"/>
  <c r="R317" i="1"/>
  <c r="R318" i="1"/>
  <c r="R319" i="1"/>
  <c r="R320" i="1"/>
  <c r="R329" i="1"/>
  <c r="R332" i="1"/>
  <c r="R335" i="1"/>
  <c r="R337" i="1"/>
  <c r="R338" i="1"/>
  <c r="R339" i="1"/>
  <c r="R340" i="1"/>
  <c r="R341" i="1"/>
  <c r="R342" i="1"/>
  <c r="R343" i="1"/>
  <c r="R344" i="1"/>
  <c r="R347" i="1"/>
  <c r="R352" i="1"/>
  <c r="R354" i="1"/>
  <c r="R355" i="1"/>
  <c r="R359" i="1"/>
  <c r="R361" i="1"/>
  <c r="R362" i="1"/>
  <c r="R363" i="1"/>
  <c r="R364" i="1"/>
  <c r="R365" i="1"/>
  <c r="R366" i="1"/>
  <c r="R367" i="1"/>
  <c r="R368" i="1"/>
  <c r="R371" i="1"/>
  <c r="R374" i="1"/>
  <c r="R375" i="1"/>
  <c r="R378" i="1"/>
  <c r="R383" i="1"/>
  <c r="R385" i="1"/>
  <c r="R386" i="1"/>
  <c r="R387" i="1"/>
  <c r="R388" i="1"/>
  <c r="R389" i="1"/>
  <c r="R390" i="1"/>
  <c r="R391" i="1"/>
  <c r="R392" i="1"/>
  <c r="R396" i="1"/>
  <c r="R397" i="1"/>
  <c r="R403" i="1"/>
  <c r="R404" i="1"/>
  <c r="R406" i="1"/>
  <c r="R407" i="1"/>
  <c r="R409" i="1"/>
  <c r="R410" i="1"/>
  <c r="R411" i="1"/>
  <c r="R412" i="1"/>
  <c r="R413" i="1"/>
  <c r="R414" i="1"/>
  <c r="R415" i="1"/>
  <c r="R416" i="1"/>
  <c r="R422" i="1"/>
  <c r="R426" i="1"/>
  <c r="R430" i="1"/>
  <c r="R431" i="1"/>
  <c r="R433" i="1"/>
  <c r="R434" i="1"/>
  <c r="R435" i="1"/>
  <c r="R436" i="1"/>
  <c r="R437" i="1"/>
  <c r="R438" i="1"/>
  <c r="R439" i="1"/>
  <c r="R440" i="1"/>
  <c r="R441" i="1"/>
  <c r="R443" i="1"/>
  <c r="R444" i="1"/>
  <c r="R445" i="1"/>
  <c r="R449" i="1"/>
  <c r="R451" i="1"/>
  <c r="R452" i="1"/>
  <c r="R455" i="1"/>
  <c r="R457" i="1"/>
  <c r="R458" i="1"/>
  <c r="R459" i="1"/>
  <c r="R460" i="1"/>
  <c r="R461" i="1"/>
  <c r="R462" i="1"/>
  <c r="R463" i="1"/>
  <c r="R464" i="1"/>
  <c r="R467" i="1"/>
  <c r="R470" i="1"/>
  <c r="R471" i="1"/>
  <c r="R474" i="1"/>
  <c r="R477" i="1"/>
  <c r="R478" i="1"/>
  <c r="R479" i="1"/>
  <c r="R481" i="1"/>
  <c r="R482" i="1"/>
  <c r="R483" i="1"/>
  <c r="R484" i="1"/>
  <c r="R485" i="1"/>
  <c r="R486" i="1"/>
  <c r="R487" i="1"/>
  <c r="R488" i="1"/>
  <c r="R489" i="1"/>
  <c r="R490" i="1"/>
  <c r="R492" i="1"/>
  <c r="R493" i="1"/>
  <c r="R495" i="1"/>
  <c r="R497" i="1"/>
  <c r="R499" i="1"/>
  <c r="R500" i="1"/>
  <c r="R502" i="1"/>
  <c r="R503" i="1"/>
  <c r="R505" i="1"/>
  <c r="R506" i="1"/>
  <c r="R507" i="1"/>
  <c r="R508" i="1"/>
  <c r="R509" i="1"/>
  <c r="R510" i="1"/>
  <c r="R511" i="1"/>
  <c r="R512" i="1"/>
  <c r="R514" i="1"/>
  <c r="R518" i="1"/>
  <c r="R522" i="1"/>
  <c r="R526" i="1"/>
  <c r="R527" i="1"/>
  <c r="R529" i="1"/>
  <c r="R530" i="1"/>
  <c r="R531" i="1"/>
  <c r="R532" i="1"/>
  <c r="R533" i="1"/>
  <c r="R534" i="1"/>
  <c r="R535" i="1"/>
  <c r="R536" i="1"/>
  <c r="R537" i="1"/>
  <c r="R540" i="1"/>
  <c r="R541" i="1"/>
  <c r="R543" i="1"/>
  <c r="R545" i="1"/>
  <c r="R547" i="1"/>
  <c r="R548" i="1"/>
  <c r="R550" i="1"/>
  <c r="R553" i="1"/>
  <c r="R554" i="1"/>
  <c r="R555" i="1"/>
  <c r="R556" i="1"/>
  <c r="R557" i="1"/>
  <c r="R558" i="1"/>
  <c r="R559" i="1"/>
  <c r="R560" i="1"/>
  <c r="R562" i="1"/>
  <c r="R566" i="1"/>
  <c r="R570" i="1"/>
  <c r="R574" i="1"/>
  <c r="R577" i="1"/>
  <c r="R578" i="1"/>
  <c r="R579" i="1"/>
  <c r="R580" i="1"/>
  <c r="R581" i="1"/>
  <c r="R582" i="1"/>
  <c r="R583" i="1"/>
  <c r="R584" i="1"/>
  <c r="R587" i="1"/>
  <c r="R588" i="1"/>
  <c r="R589" i="1"/>
  <c r="R591" i="1"/>
  <c r="R593" i="1"/>
  <c r="R595" i="1"/>
  <c r="R598" i="1"/>
  <c r="R599" i="1"/>
  <c r="R601" i="1"/>
  <c r="R602" i="1"/>
  <c r="R603" i="1"/>
  <c r="R604" i="1"/>
  <c r="R605" i="1"/>
  <c r="R606" i="1"/>
  <c r="R607" i="1"/>
  <c r="R608" i="1"/>
  <c r="R611" i="1"/>
  <c r="R614" i="1"/>
  <c r="R618" i="1"/>
  <c r="R625" i="1"/>
  <c r="R626" i="1"/>
  <c r="R627" i="1"/>
  <c r="R628" i="1"/>
  <c r="R629" i="1"/>
  <c r="R630" i="1"/>
  <c r="R631" i="1"/>
  <c r="R632" i="1"/>
  <c r="R635" i="1"/>
  <c r="R636" i="1"/>
  <c r="R637" i="1"/>
  <c r="S637" i="1" s="1"/>
  <c r="R639" i="1"/>
  <c r="R641" i="1"/>
  <c r="R643" i="1"/>
  <c r="R644" i="1"/>
  <c r="R647" i="1"/>
  <c r="R649" i="1"/>
  <c r="R650" i="1"/>
  <c r="R651" i="1"/>
  <c r="R652" i="1"/>
  <c r="R653" i="1"/>
  <c r="R654" i="1"/>
  <c r="R655" i="1"/>
  <c r="R656" i="1"/>
  <c r="R659" i="1"/>
  <c r="R662" i="1"/>
  <c r="R663" i="1"/>
  <c r="R666" i="1"/>
  <c r="R670" i="1"/>
  <c r="R671" i="1"/>
  <c r="R673" i="1"/>
  <c r="R674" i="1"/>
  <c r="R675" i="1"/>
  <c r="R676" i="1"/>
  <c r="R677" i="1"/>
  <c r="R678" i="1"/>
  <c r="R679" i="1"/>
  <c r="R680" i="1"/>
  <c r="R682" i="1"/>
  <c r="R684" i="1"/>
  <c r="S684" i="1" s="1"/>
  <c r="R685" i="1"/>
  <c r="R689" i="1"/>
  <c r="R691" i="1"/>
  <c r="R694" i="1"/>
  <c r="R695" i="1"/>
  <c r="R697" i="1"/>
  <c r="R698" i="1"/>
  <c r="R699" i="1"/>
  <c r="R700" i="1"/>
  <c r="R701" i="1"/>
  <c r="R702" i="1"/>
  <c r="R703" i="1"/>
  <c r="R704" i="1"/>
  <c r="R721" i="1"/>
  <c r="R722" i="1"/>
  <c r="R723" i="1"/>
  <c r="R724" i="1"/>
  <c r="R725" i="1"/>
  <c r="R726" i="1"/>
  <c r="R727" i="1"/>
  <c r="R728" i="1"/>
  <c r="R745" i="1"/>
  <c r="R746" i="1"/>
  <c r="R747" i="1"/>
  <c r="R748" i="1"/>
  <c r="R749" i="1"/>
  <c r="R750" i="1"/>
  <c r="R751" i="1"/>
  <c r="R752" i="1"/>
  <c r="R769" i="1"/>
  <c r="R770" i="1"/>
  <c r="R771" i="1"/>
  <c r="R772" i="1"/>
  <c r="R773" i="1"/>
  <c r="R774" i="1"/>
  <c r="R775" i="1"/>
  <c r="R776" i="1"/>
  <c r="R793" i="1"/>
  <c r="R794" i="1"/>
  <c r="R795" i="1"/>
  <c r="R796" i="1"/>
  <c r="R797" i="1"/>
  <c r="R798" i="1"/>
  <c r="R799" i="1"/>
  <c r="R800" i="1"/>
  <c r="R817" i="1"/>
  <c r="R818" i="1"/>
  <c r="R819" i="1"/>
  <c r="R820" i="1"/>
  <c r="R821" i="1"/>
  <c r="R822" i="1"/>
  <c r="R823" i="1"/>
  <c r="R824" i="1"/>
  <c r="R833" i="1"/>
  <c r="R836" i="1"/>
  <c r="R841" i="1"/>
  <c r="R842" i="1"/>
  <c r="R843" i="1"/>
  <c r="R844" i="1"/>
  <c r="R845" i="1"/>
  <c r="R846" i="1"/>
  <c r="R847" i="1"/>
  <c r="R848" i="1"/>
  <c r="R850" i="1"/>
  <c r="R851" i="1"/>
  <c r="R858" i="1"/>
  <c r="R859" i="1"/>
  <c r="R862" i="1"/>
  <c r="R863" i="1"/>
  <c r="R865" i="1"/>
  <c r="R866" i="1"/>
  <c r="R867" i="1"/>
  <c r="R868" i="1"/>
  <c r="R869" i="1"/>
  <c r="R870" i="1"/>
  <c r="R871" i="1"/>
  <c r="R872" i="1"/>
  <c r="R889" i="1"/>
  <c r="R890" i="1"/>
  <c r="R891" i="1"/>
  <c r="R892" i="1"/>
  <c r="R893" i="1"/>
  <c r="R894" i="1"/>
  <c r="R895" i="1"/>
  <c r="R896" i="1"/>
  <c r="R913" i="1"/>
  <c r="R914" i="1"/>
  <c r="R915" i="1"/>
  <c r="R916" i="1"/>
  <c r="R917" i="1"/>
  <c r="R918" i="1"/>
  <c r="R919" i="1"/>
  <c r="R920" i="1"/>
  <c r="R937" i="1"/>
  <c r="R938" i="1"/>
  <c r="R939" i="1"/>
  <c r="R940" i="1"/>
  <c r="R941" i="1"/>
  <c r="R942" i="1"/>
  <c r="R943" i="1"/>
  <c r="R944" i="1"/>
  <c r="R961" i="1"/>
  <c r="R962" i="1"/>
  <c r="R963" i="1"/>
  <c r="R964" i="1"/>
  <c r="R965" i="1"/>
  <c r="R966" i="1"/>
  <c r="R967" i="1"/>
  <c r="R968" i="1"/>
  <c r="R985" i="1"/>
  <c r="R986" i="1"/>
  <c r="R987" i="1"/>
  <c r="R988" i="1"/>
  <c r="R989" i="1"/>
  <c r="R990" i="1"/>
  <c r="R991" i="1"/>
  <c r="R992" i="1"/>
  <c r="R1001" i="1"/>
  <c r="R1007" i="1"/>
  <c r="R1009" i="1"/>
  <c r="R1010" i="1"/>
  <c r="R1011" i="1"/>
  <c r="R1012" i="1"/>
  <c r="R1013" i="1"/>
  <c r="R1014" i="1"/>
  <c r="R1015" i="1"/>
  <c r="R1016" i="1"/>
  <c r="R1017" i="1"/>
  <c r="R1018" i="1"/>
  <c r="R1019" i="1"/>
  <c r="R1024" i="1"/>
  <c r="R1026" i="1"/>
  <c r="R1027" i="1"/>
  <c r="R1029" i="1"/>
  <c r="R1030" i="1"/>
  <c r="R1031" i="1"/>
  <c r="R1033" i="1"/>
  <c r="R1034" i="1"/>
  <c r="R1035" i="1"/>
  <c r="R1036" i="1"/>
  <c r="R1037" i="1"/>
  <c r="R1038" i="1"/>
  <c r="R1039" i="1"/>
  <c r="R1040" i="1"/>
  <c r="R1057" i="1"/>
  <c r="R1058" i="1"/>
  <c r="R1059" i="1"/>
  <c r="R1060" i="1"/>
  <c r="R1061" i="1"/>
  <c r="R1062" i="1"/>
  <c r="R1063" i="1"/>
  <c r="R1064" i="1"/>
  <c r="R1081" i="1"/>
  <c r="R1082" i="1"/>
  <c r="R1083" i="1"/>
  <c r="R1084" i="1"/>
  <c r="R1085" i="1"/>
  <c r="R1086" i="1"/>
  <c r="R1087" i="1"/>
  <c r="R1088" i="1"/>
  <c r="R1105" i="1"/>
  <c r="R1106" i="1"/>
  <c r="R1107" i="1"/>
  <c r="R1108" i="1"/>
  <c r="R1109" i="1"/>
  <c r="R1110" i="1"/>
  <c r="R1111" i="1"/>
  <c r="R1112" i="1"/>
  <c r="R1129" i="1"/>
  <c r="R1130" i="1"/>
  <c r="R1131" i="1"/>
  <c r="R1132" i="1"/>
  <c r="R1133" i="1"/>
  <c r="R1134" i="1"/>
  <c r="R1135" i="1"/>
  <c r="R1136" i="1"/>
  <c r="R1153" i="1"/>
  <c r="R1154" i="1"/>
  <c r="R1155" i="1"/>
  <c r="R1156" i="1"/>
  <c r="R1157" i="1"/>
  <c r="R1158" i="1"/>
  <c r="R1159" i="1"/>
  <c r="R1160" i="1"/>
  <c r="R1169" i="1"/>
  <c r="R1172" i="1"/>
  <c r="R1177" i="1"/>
  <c r="R1178" i="1"/>
  <c r="R1179" i="1"/>
  <c r="R1180" i="1"/>
  <c r="R1181" i="1"/>
  <c r="R1182" i="1"/>
  <c r="R1183" i="1"/>
  <c r="R1184" i="1"/>
  <c r="R1185" i="1"/>
  <c r="R1186" i="1"/>
  <c r="R1187" i="1"/>
  <c r="R1192" i="1"/>
  <c r="R1194" i="1"/>
  <c r="R1195" i="1"/>
  <c r="R1199" i="1"/>
  <c r="R1201" i="1"/>
  <c r="R1202" i="1"/>
  <c r="R1203" i="1"/>
  <c r="R1204" i="1"/>
  <c r="R1205" i="1"/>
  <c r="R1206" i="1"/>
  <c r="R1207" i="1"/>
  <c r="R1208" i="1"/>
  <c r="R1225" i="1"/>
  <c r="R1226" i="1"/>
  <c r="R1227" i="1"/>
  <c r="R1228" i="1"/>
  <c r="R1229" i="1"/>
  <c r="R1230" i="1"/>
  <c r="R1231" i="1"/>
  <c r="R1232" i="1"/>
  <c r="R1249" i="1"/>
  <c r="R1250" i="1"/>
  <c r="R1251" i="1"/>
  <c r="R1252" i="1"/>
  <c r="R1253" i="1"/>
  <c r="R1254" i="1"/>
  <c r="R1255" i="1"/>
  <c r="R1256" i="1"/>
  <c r="R1273" i="1"/>
  <c r="R1274" i="1"/>
  <c r="R1275" i="1"/>
  <c r="R1276" i="1"/>
  <c r="R1277" i="1"/>
  <c r="R1278" i="1"/>
  <c r="R1279" i="1"/>
  <c r="R1280" i="1"/>
  <c r="R1297" i="1"/>
  <c r="R1298" i="1"/>
  <c r="R1299" i="1"/>
  <c r="R1300" i="1"/>
  <c r="R1301" i="1"/>
  <c r="R1302" i="1"/>
  <c r="R1303" i="1"/>
  <c r="R1304" i="1"/>
  <c r="R1321" i="1"/>
  <c r="R1322" i="1"/>
  <c r="R1323" i="1"/>
  <c r="R1324" i="1"/>
  <c r="R1325" i="1"/>
  <c r="R1326" i="1"/>
  <c r="R1327" i="1"/>
  <c r="R1328" i="1"/>
  <c r="R1337" i="1"/>
  <c r="R1343" i="1"/>
  <c r="R1345" i="1"/>
  <c r="R1346" i="1"/>
  <c r="R1347" i="1"/>
  <c r="R1348" i="1"/>
  <c r="R1349" i="1"/>
  <c r="R1350" i="1"/>
  <c r="R1351" i="1"/>
  <c r="R1352" i="1"/>
  <c r="R1353" i="1"/>
  <c r="R1354" i="1"/>
  <c r="R1355" i="1"/>
  <c r="R1359" i="1"/>
  <c r="R1360" i="1"/>
  <c r="R1362" i="1"/>
  <c r="R1363" i="1"/>
  <c r="R1365" i="1"/>
  <c r="R1366" i="1"/>
  <c r="R1367" i="1"/>
  <c r="R1369" i="1"/>
  <c r="R1370" i="1"/>
  <c r="R1371" i="1"/>
  <c r="R1372" i="1"/>
  <c r="R1373" i="1"/>
  <c r="R1374" i="1"/>
  <c r="R1375" i="1"/>
  <c r="R1376" i="1"/>
  <c r="R1393" i="1"/>
  <c r="R1394" i="1"/>
  <c r="R1395" i="1"/>
  <c r="R1396" i="1"/>
  <c r="R1397" i="1"/>
  <c r="R1398" i="1"/>
  <c r="R1399" i="1"/>
  <c r="R1400" i="1"/>
  <c r="R1417" i="1"/>
  <c r="R1418" i="1"/>
  <c r="R1419" i="1"/>
  <c r="R1420" i="1"/>
  <c r="R1421" i="1"/>
  <c r="R1422" i="1"/>
  <c r="R1423" i="1"/>
  <c r="R1424" i="1"/>
  <c r="R1441" i="1"/>
  <c r="R1442" i="1"/>
  <c r="R1443" i="1"/>
  <c r="R1444" i="1"/>
  <c r="R1445" i="1"/>
  <c r="R1446" i="1"/>
  <c r="R1447" i="1"/>
  <c r="R1448" i="1"/>
  <c r="R1465" i="1"/>
  <c r="R1466" i="1"/>
  <c r="R1467" i="1"/>
  <c r="R1468" i="1"/>
  <c r="R1469" i="1"/>
  <c r="R1470" i="1"/>
  <c r="R1471" i="1"/>
  <c r="R1472" i="1"/>
  <c r="R1489" i="1"/>
  <c r="R1490" i="1"/>
  <c r="R1491" i="1"/>
  <c r="R1492" i="1"/>
  <c r="R1493" i="1"/>
  <c r="R1494" i="1"/>
  <c r="R1495" i="1"/>
  <c r="R1496" i="1"/>
  <c r="R1505" i="1"/>
  <c r="R1508" i="1"/>
  <c r="R1513" i="1"/>
  <c r="R1514" i="1"/>
  <c r="R1515" i="1"/>
  <c r="R1516" i="1"/>
  <c r="R1517" i="1"/>
  <c r="R1518" i="1"/>
  <c r="R1519" i="1"/>
  <c r="R1520" i="1"/>
  <c r="R1521" i="1"/>
  <c r="R1523" i="1"/>
  <c r="R1530" i="1"/>
  <c r="R1531" i="1"/>
  <c r="R1535" i="1"/>
  <c r="R1537" i="1"/>
  <c r="R1538" i="1"/>
  <c r="R1539" i="1"/>
  <c r="R1540" i="1"/>
  <c r="R1541" i="1"/>
  <c r="R1542" i="1"/>
  <c r="R1543" i="1"/>
  <c r="R1544" i="1"/>
  <c r="R1561" i="1"/>
  <c r="R1562" i="1"/>
  <c r="R1563" i="1"/>
  <c r="R1564" i="1"/>
  <c r="R1565" i="1"/>
  <c r="R1566" i="1"/>
  <c r="R1567" i="1"/>
  <c r="R1568" i="1"/>
  <c r="R1585" i="1"/>
  <c r="R1586" i="1"/>
  <c r="R1587" i="1"/>
  <c r="R1588" i="1"/>
  <c r="R1589" i="1"/>
  <c r="R1590" i="1"/>
  <c r="R1591" i="1"/>
  <c r="R1592" i="1"/>
  <c r="R1609" i="1"/>
  <c r="R1610" i="1"/>
  <c r="R1611" i="1"/>
  <c r="R1612" i="1"/>
  <c r="R1613" i="1"/>
  <c r="R1614" i="1"/>
  <c r="R1615" i="1"/>
  <c r="R1616" i="1"/>
  <c r="R1633" i="1"/>
  <c r="R1634" i="1"/>
  <c r="R1635" i="1"/>
  <c r="R1636" i="1"/>
  <c r="R1637" i="1"/>
  <c r="R1638" i="1"/>
  <c r="R1639" i="1"/>
  <c r="R1640" i="1"/>
  <c r="R1657" i="1"/>
  <c r="R1658" i="1"/>
  <c r="R1659" i="1"/>
  <c r="R1660" i="1"/>
  <c r="R1661" i="1"/>
  <c r="R1662" i="1"/>
  <c r="R1663" i="1"/>
  <c r="R1664" i="1"/>
  <c r="R1673" i="1"/>
  <c r="R1679" i="1"/>
  <c r="R1681" i="1"/>
  <c r="R1682" i="1"/>
  <c r="R1683" i="1"/>
  <c r="R1684" i="1"/>
  <c r="R1685" i="1"/>
  <c r="R1686" i="1"/>
  <c r="R1687" i="1"/>
  <c r="R1688" i="1"/>
  <c r="R1690" i="1"/>
  <c r="R1691" i="1"/>
  <c r="R1692" i="1"/>
  <c r="S1692" i="1" s="1"/>
  <c r="R1698" i="1"/>
  <c r="R1699" i="1"/>
  <c r="R1702" i="1"/>
  <c r="R1703" i="1"/>
  <c r="R1705" i="1"/>
  <c r="R1706" i="1"/>
  <c r="R1707" i="1"/>
  <c r="R1708" i="1"/>
  <c r="R1709" i="1"/>
  <c r="R1710" i="1"/>
  <c r="R1711" i="1"/>
  <c r="R1712" i="1"/>
  <c r="R1729" i="1"/>
  <c r="R1730" i="1"/>
  <c r="R1731" i="1"/>
  <c r="R1732" i="1"/>
  <c r="R1733" i="1"/>
  <c r="R1734" i="1"/>
  <c r="R1735" i="1"/>
  <c r="R1736" i="1"/>
  <c r="R1753" i="1"/>
  <c r="R1754" i="1"/>
  <c r="R1755" i="1"/>
  <c r="R1756" i="1"/>
  <c r="R1757" i="1"/>
  <c r="R1758" i="1"/>
  <c r="R1759" i="1"/>
  <c r="R1760" i="1"/>
  <c r="R1777" i="1"/>
  <c r="R1778" i="1"/>
  <c r="R1779" i="1"/>
  <c r="R1780" i="1"/>
  <c r="R1781" i="1"/>
  <c r="R1782" i="1"/>
  <c r="R1783" i="1"/>
  <c r="R1784" i="1"/>
  <c r="R1801" i="1"/>
  <c r="R1802" i="1"/>
  <c r="R1803" i="1"/>
  <c r="R1804" i="1"/>
  <c r="R1805" i="1"/>
  <c r="R1806" i="1"/>
  <c r="R1807" i="1"/>
  <c r="R1808" i="1"/>
  <c r="R1825" i="1"/>
  <c r="R1826" i="1"/>
  <c r="R1827" i="1"/>
  <c r="R1828" i="1"/>
  <c r="R1829" i="1"/>
  <c r="R1830" i="1"/>
  <c r="R1831" i="1"/>
  <c r="R1832" i="1"/>
  <c r="R1835" i="1"/>
  <c r="R1837" i="1"/>
  <c r="S1837" i="1" s="1"/>
  <c r="R1838" i="1"/>
  <c r="S1838" i="1" s="1"/>
  <c r="R1841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S1860" i="1" s="1"/>
  <c r="R1861" i="1"/>
  <c r="S1861" i="1" s="1"/>
  <c r="R1863" i="1"/>
  <c r="S1863" i="1" s="1"/>
  <c r="R1866" i="1"/>
  <c r="R1867" i="1"/>
  <c r="R1871" i="1"/>
  <c r="R1873" i="1"/>
  <c r="R1874" i="1"/>
  <c r="R1875" i="1"/>
  <c r="R1876" i="1"/>
  <c r="R1877" i="1"/>
  <c r="R1878" i="1"/>
  <c r="R1879" i="1"/>
  <c r="R1880" i="1"/>
  <c r="R1897" i="1"/>
  <c r="R1898" i="1"/>
  <c r="R1899" i="1"/>
  <c r="R1900" i="1"/>
  <c r="R1901" i="1"/>
  <c r="R1902" i="1"/>
  <c r="R1903" i="1"/>
  <c r="R1904" i="1"/>
  <c r="R1921" i="1"/>
  <c r="R1922" i="1"/>
  <c r="R1923" i="1"/>
  <c r="R1924" i="1"/>
  <c r="R1925" i="1"/>
  <c r="R1926" i="1"/>
  <c r="R1927" i="1"/>
  <c r="R1928" i="1"/>
  <c r="R1945" i="1"/>
  <c r="R1946" i="1"/>
  <c r="R1947" i="1"/>
  <c r="R1948" i="1"/>
  <c r="R1949" i="1"/>
  <c r="R1950" i="1"/>
  <c r="R1951" i="1"/>
  <c r="R1952" i="1"/>
  <c r="R1969" i="1"/>
  <c r="R1970" i="1"/>
  <c r="R1971" i="1"/>
  <c r="R1972" i="1"/>
  <c r="R1973" i="1"/>
  <c r="R1974" i="1"/>
  <c r="R1975" i="1"/>
  <c r="R1976" i="1"/>
  <c r="R1993" i="1"/>
  <c r="R1994" i="1"/>
  <c r="R1995" i="1"/>
  <c r="R1996" i="1"/>
  <c r="R1997" i="1"/>
  <c r="R1998" i="1"/>
  <c r="R1999" i="1"/>
  <c r="R2000" i="1"/>
  <c r="R2001" i="1"/>
  <c r="R2009" i="1"/>
  <c r="R2017" i="1"/>
  <c r="R2018" i="1"/>
  <c r="R2019" i="1"/>
  <c r="R2020" i="1"/>
  <c r="R2021" i="1"/>
  <c r="R2022" i="1"/>
  <c r="R2023" i="1"/>
  <c r="R2024" i="1"/>
  <c r="R2026" i="1"/>
  <c r="R2027" i="1"/>
  <c r="S2027" i="1" s="1"/>
  <c r="R2028" i="1"/>
  <c r="S2028" i="1" s="1"/>
  <c r="R2029" i="1"/>
  <c r="S2029" i="1" s="1"/>
  <c r="R2032" i="1"/>
  <c r="R2034" i="1"/>
  <c r="R2035" i="1"/>
  <c r="R2036" i="1"/>
  <c r="R2039" i="1"/>
  <c r="R2041" i="1"/>
  <c r="R2042" i="1"/>
  <c r="R2043" i="1"/>
  <c r="R2044" i="1"/>
  <c r="R2045" i="1"/>
  <c r="R2046" i="1"/>
  <c r="R2047" i="1"/>
  <c r="R2048" i="1"/>
  <c r="R2065" i="1"/>
  <c r="R2066" i="1"/>
  <c r="R2067" i="1"/>
  <c r="R2068" i="1"/>
  <c r="R2069" i="1"/>
  <c r="R2070" i="1"/>
  <c r="R2071" i="1"/>
  <c r="R2072" i="1"/>
  <c r="R2089" i="1"/>
  <c r="R2090" i="1"/>
  <c r="R2091" i="1"/>
  <c r="R2092" i="1"/>
  <c r="R2093" i="1"/>
  <c r="R2094" i="1"/>
  <c r="R2095" i="1"/>
  <c r="R2096" i="1"/>
  <c r="R2113" i="1"/>
  <c r="R2114" i="1"/>
  <c r="R2115" i="1"/>
  <c r="R2116" i="1"/>
  <c r="R2117" i="1"/>
  <c r="R2118" i="1"/>
  <c r="R2119" i="1"/>
  <c r="R2120" i="1"/>
  <c r="R2137" i="1"/>
  <c r="R2138" i="1"/>
  <c r="R2139" i="1"/>
  <c r="R2140" i="1"/>
  <c r="R2141" i="1"/>
  <c r="R2142" i="1"/>
  <c r="R2143" i="1"/>
  <c r="R2144" i="1"/>
  <c r="R2161" i="1"/>
  <c r="R2162" i="1"/>
  <c r="R2163" i="1"/>
  <c r="R2164" i="1"/>
  <c r="R2165" i="1"/>
  <c r="R2166" i="1"/>
  <c r="R2167" i="1"/>
  <c r="R2168" i="1"/>
  <c r="R2169" i="1"/>
  <c r="R2173" i="1"/>
  <c r="R2174" i="1"/>
  <c r="R2177" i="1"/>
  <c r="R2178" i="1"/>
  <c r="R2179" i="1"/>
  <c r="R2180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9" i="1"/>
  <c r="R2202" i="1"/>
  <c r="R2203" i="1"/>
  <c r="R2207" i="1"/>
  <c r="R2209" i="1"/>
  <c r="R2210" i="1"/>
  <c r="R2211" i="1"/>
  <c r="R2212" i="1"/>
  <c r="R2213" i="1"/>
  <c r="R2214" i="1"/>
  <c r="R2215" i="1"/>
  <c r="R2216" i="1"/>
  <c r="R2233" i="1"/>
  <c r="R2234" i="1"/>
  <c r="R2235" i="1"/>
  <c r="R2236" i="1"/>
  <c r="R2237" i="1"/>
  <c r="R2238" i="1"/>
  <c r="R2239" i="1"/>
  <c r="R2240" i="1"/>
  <c r="R2257" i="1"/>
  <c r="R2258" i="1"/>
  <c r="R2259" i="1"/>
  <c r="R2260" i="1"/>
  <c r="R2261" i="1"/>
  <c r="R2262" i="1"/>
  <c r="R2263" i="1"/>
  <c r="R2264" i="1"/>
  <c r="R2281" i="1"/>
  <c r="R2282" i="1"/>
  <c r="R2283" i="1"/>
  <c r="R2284" i="1"/>
  <c r="R2285" i="1"/>
  <c r="R2286" i="1"/>
  <c r="R2287" i="1"/>
  <c r="R2288" i="1"/>
  <c r="R2305" i="1"/>
  <c r="R2306" i="1"/>
  <c r="R2307" i="1"/>
  <c r="R2308" i="1"/>
  <c r="R2309" i="1"/>
  <c r="R2310" i="1"/>
  <c r="R2311" i="1"/>
  <c r="R2312" i="1"/>
  <c r="R2329" i="1"/>
  <c r="R2330" i="1"/>
  <c r="R2331" i="1"/>
  <c r="R2332" i="1"/>
  <c r="R2333" i="1"/>
  <c r="R2334" i="1"/>
  <c r="R2335" i="1"/>
  <c r="R2336" i="1"/>
  <c r="R2345" i="1"/>
  <c r="R2353" i="1"/>
  <c r="R2354" i="1"/>
  <c r="R2355" i="1"/>
  <c r="R2356" i="1"/>
  <c r="R2357" i="1"/>
  <c r="R2358" i="1"/>
  <c r="R2359" i="1"/>
  <c r="R2360" i="1"/>
  <c r="R2362" i="1"/>
  <c r="R2363" i="1"/>
  <c r="S2363" i="1" s="1"/>
  <c r="R2364" i="1"/>
  <c r="S2364" i="1" s="1"/>
  <c r="R2365" i="1"/>
  <c r="S2365" i="1" s="1"/>
  <c r="R2367" i="1"/>
  <c r="S2367" i="1" s="1"/>
  <c r="R2368" i="1"/>
  <c r="R2370" i="1"/>
  <c r="R2371" i="1"/>
  <c r="R2372" i="1"/>
  <c r="R2375" i="1"/>
  <c r="R2377" i="1"/>
  <c r="R2378" i="1"/>
  <c r="R2379" i="1"/>
  <c r="R2380" i="1"/>
  <c r="R2381" i="1"/>
  <c r="R2382" i="1"/>
  <c r="R2383" i="1"/>
  <c r="R2384" i="1"/>
  <c r="R2401" i="1"/>
  <c r="R2402" i="1"/>
  <c r="R2403" i="1"/>
  <c r="R2404" i="1"/>
  <c r="R2405" i="1"/>
  <c r="R2406" i="1"/>
  <c r="R2407" i="1"/>
  <c r="R2408" i="1"/>
  <c r="R2425" i="1"/>
  <c r="R2426" i="1"/>
  <c r="R2427" i="1"/>
  <c r="R2428" i="1"/>
  <c r="R2429" i="1"/>
  <c r="R2430" i="1"/>
  <c r="R2431" i="1"/>
  <c r="R2432" i="1"/>
  <c r="R2449" i="1"/>
  <c r="R2450" i="1"/>
  <c r="R2451" i="1"/>
  <c r="R2452" i="1"/>
  <c r="R2453" i="1"/>
  <c r="R2454" i="1"/>
  <c r="R2455" i="1"/>
  <c r="R2456" i="1"/>
  <c r="R2473" i="1"/>
  <c r="R2474" i="1"/>
  <c r="R2475" i="1"/>
  <c r="R2476" i="1"/>
  <c r="R2477" i="1"/>
  <c r="R2478" i="1"/>
  <c r="R2479" i="1"/>
  <c r="R2480" i="1"/>
  <c r="R2497" i="1"/>
  <c r="R2498" i="1"/>
  <c r="R2499" i="1"/>
  <c r="R2500" i="1"/>
  <c r="R2501" i="1"/>
  <c r="R2502" i="1"/>
  <c r="R2503" i="1"/>
  <c r="R2504" i="1"/>
  <c r="R2505" i="1"/>
  <c r="R2509" i="1"/>
  <c r="S2509" i="1" s="1"/>
  <c r="R2510" i="1"/>
  <c r="S2510" i="1" s="1"/>
  <c r="R2513" i="1"/>
  <c r="R2514" i="1"/>
  <c r="R2515" i="1"/>
  <c r="R2516" i="1"/>
  <c r="R2521" i="1"/>
  <c r="R2522" i="1"/>
  <c r="R2523" i="1"/>
  <c r="R2524" i="1"/>
  <c r="R2525" i="1"/>
  <c r="R2526" i="1"/>
  <c r="R2527" i="1"/>
  <c r="R2528" i="1"/>
  <c r="R2529" i="1"/>
  <c r="R2530" i="1"/>
  <c r="R2531" i="1"/>
  <c r="S2531" i="1" s="1"/>
  <c r="R2532" i="1"/>
  <c r="S2532" i="1" s="1"/>
  <c r="R2533" i="1"/>
  <c r="S2533" i="1" s="1"/>
  <c r="R2538" i="1"/>
  <c r="R2539" i="1"/>
  <c r="R2543" i="1"/>
  <c r="R2545" i="1"/>
  <c r="R2546" i="1"/>
  <c r="R2547" i="1"/>
  <c r="R2548" i="1"/>
  <c r="R2549" i="1"/>
  <c r="R2550" i="1"/>
  <c r="R2551" i="1"/>
  <c r="R2552" i="1"/>
  <c r="R2569" i="1"/>
  <c r="R2570" i="1"/>
  <c r="R2571" i="1"/>
  <c r="R2572" i="1"/>
  <c r="R2573" i="1"/>
  <c r="R2574" i="1"/>
  <c r="R2575" i="1"/>
  <c r="R2576" i="1"/>
  <c r="R2593" i="1"/>
  <c r="R2594" i="1"/>
  <c r="R2595" i="1"/>
  <c r="R2596" i="1"/>
  <c r="R2597" i="1"/>
  <c r="R2598" i="1"/>
  <c r="R2599" i="1"/>
  <c r="R2600" i="1"/>
  <c r="R2617" i="1"/>
  <c r="R2618" i="1"/>
  <c r="R2619" i="1"/>
  <c r="R2620" i="1"/>
  <c r="R2621" i="1"/>
  <c r="R2622" i="1"/>
  <c r="R2623" i="1"/>
  <c r="R2624" i="1"/>
  <c r="R2641" i="1"/>
  <c r="R2642" i="1"/>
  <c r="R2643" i="1"/>
  <c r="R2644" i="1"/>
  <c r="R2645" i="1"/>
  <c r="R2646" i="1"/>
  <c r="R2647" i="1"/>
  <c r="R2648" i="1"/>
  <c r="R2665" i="1"/>
  <c r="R2666" i="1"/>
  <c r="R2667" i="1"/>
  <c r="R2668" i="1"/>
  <c r="R2669" i="1"/>
  <c r="R2670" i="1"/>
  <c r="R2671" i="1"/>
  <c r="R2672" i="1"/>
  <c r="R2673" i="1"/>
  <c r="R2677" i="1"/>
  <c r="S2677" i="1" s="1"/>
  <c r="R2681" i="1"/>
  <c r="R2683" i="1"/>
  <c r="R2685" i="1"/>
  <c r="R2689" i="1"/>
  <c r="R2690" i="1"/>
  <c r="R2691" i="1"/>
  <c r="R2692" i="1"/>
  <c r="R2693" i="1"/>
  <c r="R2694" i="1"/>
  <c r="R2695" i="1"/>
  <c r="R2696" i="1"/>
  <c r="R2698" i="1"/>
  <c r="R2699" i="1"/>
  <c r="S2699" i="1" s="1"/>
  <c r="R2700" i="1"/>
  <c r="S2700" i="1" s="1"/>
  <c r="R2701" i="1"/>
  <c r="S2701" i="1" s="1"/>
  <c r="R2703" i="1"/>
  <c r="S2703" i="1" s="1"/>
  <c r="R2704" i="1"/>
  <c r="R2706" i="1"/>
  <c r="R2707" i="1"/>
  <c r="R2711" i="1"/>
  <c r="R2713" i="1"/>
  <c r="R2714" i="1"/>
  <c r="R2715" i="1"/>
  <c r="R2716" i="1"/>
  <c r="R2717" i="1"/>
  <c r="R2718" i="1"/>
  <c r="R2719" i="1"/>
  <c r="R2720" i="1"/>
  <c r="R2737" i="1"/>
  <c r="R2738" i="1"/>
  <c r="R2739" i="1"/>
  <c r="R2740" i="1"/>
  <c r="R2741" i="1"/>
  <c r="R2742" i="1"/>
  <c r="R2743" i="1"/>
  <c r="R2744" i="1"/>
  <c r="R2761" i="1"/>
  <c r="R2762" i="1"/>
  <c r="R2763" i="1"/>
  <c r="R2764" i="1"/>
  <c r="R2765" i="1"/>
  <c r="R2766" i="1"/>
  <c r="R2767" i="1"/>
  <c r="R2768" i="1"/>
  <c r="R2785" i="1"/>
  <c r="R2786" i="1"/>
  <c r="R2787" i="1"/>
  <c r="R2788" i="1"/>
  <c r="R2789" i="1"/>
  <c r="R2790" i="1"/>
  <c r="R2791" i="1"/>
  <c r="R2792" i="1"/>
  <c r="R2809" i="1"/>
  <c r="R2810" i="1"/>
  <c r="R2811" i="1"/>
  <c r="R2812" i="1"/>
  <c r="R2813" i="1"/>
  <c r="R2814" i="1"/>
  <c r="R2815" i="1"/>
  <c r="R2816" i="1"/>
  <c r="R2833" i="1"/>
  <c r="R2834" i="1"/>
  <c r="R2835" i="1"/>
  <c r="R2836" i="1"/>
  <c r="R2837" i="1"/>
  <c r="R2838" i="1"/>
  <c r="R2839" i="1"/>
  <c r="R2840" i="1"/>
  <c r="R2841" i="1"/>
  <c r="R2845" i="1"/>
  <c r="S2845" i="1" s="1"/>
  <c r="R2846" i="1"/>
  <c r="S2846" i="1" s="1"/>
  <c r="R2849" i="1"/>
  <c r="R2850" i="1"/>
  <c r="R2857" i="1"/>
  <c r="R2858" i="1"/>
  <c r="R2859" i="1"/>
  <c r="R2860" i="1"/>
  <c r="R2861" i="1"/>
  <c r="R2862" i="1"/>
  <c r="R2863" i="1"/>
  <c r="R2864" i="1"/>
  <c r="R2865" i="1"/>
  <c r="R2866" i="1"/>
  <c r="R2867" i="1"/>
  <c r="S2867" i="1" s="1"/>
  <c r="R2868" i="1"/>
  <c r="S2868" i="1" s="1"/>
  <c r="R2869" i="1"/>
  <c r="S2869" i="1" s="1"/>
  <c r="R2874" i="1"/>
  <c r="R2875" i="1"/>
  <c r="R2879" i="1"/>
  <c r="R2881" i="1"/>
  <c r="R2882" i="1"/>
  <c r="R2883" i="1"/>
  <c r="R2884" i="1"/>
  <c r="R2885" i="1"/>
  <c r="R2886" i="1"/>
  <c r="R2887" i="1"/>
  <c r="R2888" i="1"/>
  <c r="R2890" i="1"/>
  <c r="R2894" i="1"/>
  <c r="S2894" i="1" s="1"/>
  <c r="R2895" i="1"/>
  <c r="R2898" i="1"/>
  <c r="R2901" i="1"/>
  <c r="R2905" i="1"/>
  <c r="R2906" i="1"/>
  <c r="R2907" i="1"/>
  <c r="R2908" i="1"/>
  <c r="R2909" i="1"/>
  <c r="R2910" i="1"/>
  <c r="R2911" i="1"/>
  <c r="R2912" i="1"/>
  <c r="R2913" i="1"/>
  <c r="R2915" i="1"/>
  <c r="S2915" i="1" s="1"/>
  <c r="R2916" i="1"/>
  <c r="S2916" i="1" s="1"/>
  <c r="R2917" i="1"/>
  <c r="S2917" i="1" s="1"/>
  <c r="R2921" i="1"/>
  <c r="R2923" i="1"/>
  <c r="R2924" i="1"/>
  <c r="R2926" i="1"/>
  <c r="R2927" i="1"/>
  <c r="R2929" i="1"/>
  <c r="R2930" i="1"/>
  <c r="R2931" i="1"/>
  <c r="R2932" i="1"/>
  <c r="R2933" i="1"/>
  <c r="R2934" i="1"/>
  <c r="R2935" i="1"/>
  <c r="R2936" i="1"/>
  <c r="R2942" i="1"/>
  <c r="R2943" i="1"/>
  <c r="R2946" i="1"/>
  <c r="R2950" i="1"/>
  <c r="R2953" i="1"/>
  <c r="R2954" i="1"/>
  <c r="R2955" i="1"/>
  <c r="R2956" i="1"/>
  <c r="R2957" i="1"/>
  <c r="R2958" i="1"/>
  <c r="R2959" i="1"/>
  <c r="R2960" i="1"/>
  <c r="R2961" i="1"/>
  <c r="R2962" i="1"/>
  <c r="S2962" i="1" s="1"/>
  <c r="R2963" i="1"/>
  <c r="S2963" i="1" s="1"/>
  <c r="R2964" i="1"/>
  <c r="S2964" i="1" s="1"/>
  <c r="R2965" i="1"/>
  <c r="S2965" i="1" s="1"/>
  <c r="R2969" i="1"/>
  <c r="R2971" i="1"/>
  <c r="R2972" i="1"/>
  <c r="R2974" i="1"/>
  <c r="R2975" i="1"/>
  <c r="R2977" i="1"/>
  <c r="R2978" i="1"/>
  <c r="R2979" i="1"/>
  <c r="R2980" i="1"/>
  <c r="R2981" i="1"/>
  <c r="R2982" i="1"/>
  <c r="R2983" i="1"/>
  <c r="R2984" i="1"/>
  <c r="R3001" i="1"/>
  <c r="R3002" i="1"/>
  <c r="R3003" i="1"/>
  <c r="R3004" i="1"/>
  <c r="R3005" i="1"/>
  <c r="R3006" i="1"/>
  <c r="R3007" i="1"/>
  <c r="R3008" i="1"/>
  <c r="R3009" i="1"/>
  <c r="R3017" i="1"/>
  <c r="R3021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9" i="1"/>
  <c r="S3039" i="1" s="1"/>
  <c r="R3040" i="1"/>
  <c r="R3043" i="1"/>
  <c r="R3044" i="1"/>
  <c r="R3045" i="1"/>
  <c r="R3047" i="1"/>
  <c r="R3049" i="1"/>
  <c r="R3050" i="1"/>
  <c r="R3051" i="1"/>
  <c r="R3052" i="1"/>
  <c r="R3053" i="1"/>
  <c r="R3054" i="1"/>
  <c r="R3055" i="1"/>
  <c r="R3056" i="1"/>
  <c r="R3073" i="1"/>
  <c r="R3074" i="1"/>
  <c r="R3075" i="1"/>
  <c r="R3076" i="1"/>
  <c r="R3077" i="1"/>
  <c r="R3078" i="1"/>
  <c r="R3079" i="1"/>
  <c r="R3080" i="1"/>
  <c r="R3097" i="1"/>
  <c r="R3098" i="1"/>
  <c r="R3099" i="1"/>
  <c r="R3100" i="1"/>
  <c r="R3101" i="1"/>
  <c r="R3102" i="1"/>
  <c r="R3103" i="1"/>
  <c r="R3104" i="1"/>
  <c r="R3121" i="1"/>
  <c r="R3122" i="1"/>
  <c r="R3123" i="1"/>
  <c r="R3124" i="1"/>
  <c r="R3125" i="1"/>
  <c r="R3126" i="1"/>
  <c r="R3127" i="1"/>
  <c r="R3128" i="1"/>
  <c r="R3145" i="1"/>
  <c r="R3146" i="1"/>
  <c r="R3147" i="1"/>
  <c r="R3148" i="1"/>
  <c r="R3149" i="1"/>
  <c r="R3150" i="1"/>
  <c r="R3151" i="1"/>
  <c r="R3152" i="1"/>
  <c r="R3169" i="1"/>
  <c r="R3170" i="1"/>
  <c r="R3171" i="1"/>
  <c r="R3172" i="1"/>
  <c r="R3173" i="1"/>
  <c r="R3174" i="1"/>
  <c r="R3175" i="1"/>
  <c r="R3176" i="1"/>
  <c r="R3181" i="1"/>
  <c r="R3182" i="1"/>
  <c r="R3183" i="1"/>
  <c r="R3185" i="1"/>
  <c r="R3193" i="1"/>
  <c r="R3194" i="1"/>
  <c r="R3195" i="1"/>
  <c r="R3196" i="1"/>
  <c r="R3197" i="1"/>
  <c r="R3198" i="1"/>
  <c r="R3199" i="1"/>
  <c r="R3200" i="1"/>
  <c r="R3202" i="1"/>
  <c r="R3203" i="1"/>
  <c r="R3204" i="1"/>
  <c r="S3204" i="1" s="1"/>
  <c r="R3205" i="1"/>
  <c r="S3205" i="1" s="1"/>
  <c r="R3211" i="1"/>
  <c r="R3215" i="1"/>
  <c r="R3217" i="1"/>
  <c r="R3218" i="1"/>
  <c r="R3219" i="1"/>
  <c r="R3220" i="1"/>
  <c r="R3221" i="1"/>
  <c r="R3222" i="1"/>
  <c r="R3223" i="1"/>
  <c r="R3224" i="1"/>
  <c r="R3241" i="1"/>
  <c r="R3242" i="1"/>
  <c r="R3243" i="1"/>
  <c r="R3244" i="1"/>
  <c r="R3245" i="1"/>
  <c r="R3246" i="1"/>
  <c r="R3247" i="1"/>
  <c r="R3248" i="1"/>
  <c r="R3265" i="1"/>
  <c r="R3266" i="1"/>
  <c r="R3267" i="1"/>
  <c r="R3268" i="1"/>
  <c r="R3269" i="1"/>
  <c r="R3270" i="1"/>
  <c r="R3271" i="1"/>
  <c r="R3272" i="1"/>
  <c r="R3289" i="1"/>
  <c r="R3290" i="1"/>
  <c r="R3291" i="1"/>
  <c r="R3292" i="1"/>
  <c r="R3293" i="1"/>
  <c r="R3294" i="1"/>
  <c r="R3295" i="1"/>
  <c r="R3296" i="1"/>
  <c r="R3313" i="1"/>
  <c r="R3314" i="1"/>
  <c r="R3315" i="1"/>
  <c r="R3316" i="1"/>
  <c r="R3317" i="1"/>
  <c r="R3318" i="1"/>
  <c r="R3319" i="1"/>
  <c r="R3320" i="1"/>
  <c r="R3337" i="1"/>
  <c r="R3338" i="1"/>
  <c r="R3339" i="1"/>
  <c r="R3340" i="1"/>
  <c r="R3341" i="1"/>
  <c r="R3342" i="1"/>
  <c r="R3343" i="1"/>
  <c r="R3344" i="1"/>
  <c r="R3349" i="1"/>
  <c r="S3349" i="1" s="1"/>
  <c r="R3353" i="1"/>
  <c r="R3356" i="1"/>
  <c r="R3357" i="1"/>
  <c r="R3361" i="1"/>
  <c r="R3362" i="1"/>
  <c r="R3363" i="1"/>
  <c r="R3364" i="1"/>
  <c r="R3365" i="1"/>
  <c r="R3366" i="1"/>
  <c r="R3367" i="1"/>
  <c r="R3368" i="1"/>
  <c r="R3370" i="1"/>
  <c r="S3370" i="1" s="1"/>
  <c r="R3371" i="1"/>
  <c r="S3371" i="1" s="1"/>
  <c r="R3372" i="1"/>
  <c r="S3372" i="1" s="1"/>
  <c r="R3373" i="1"/>
  <c r="S3373" i="1" s="1"/>
  <c r="R3375" i="1"/>
  <c r="S3375" i="1" s="1"/>
  <c r="R3376" i="1"/>
  <c r="R3378" i="1"/>
  <c r="R3379" i="1"/>
  <c r="R3383" i="1"/>
  <c r="R3385" i="1"/>
  <c r="R3386" i="1"/>
  <c r="R3387" i="1"/>
  <c r="R3388" i="1"/>
  <c r="R3389" i="1"/>
  <c r="R3390" i="1"/>
  <c r="R3391" i="1"/>
  <c r="R3392" i="1"/>
  <c r="R3409" i="1"/>
  <c r="R3410" i="1"/>
  <c r="R3411" i="1"/>
  <c r="R3412" i="1"/>
  <c r="R3413" i="1"/>
  <c r="R3414" i="1"/>
  <c r="R3415" i="1"/>
  <c r="R3416" i="1"/>
  <c r="R3433" i="1"/>
  <c r="R3434" i="1"/>
  <c r="R3435" i="1"/>
  <c r="R3436" i="1"/>
  <c r="R3437" i="1"/>
  <c r="R3438" i="1"/>
  <c r="R3439" i="1"/>
  <c r="R3440" i="1"/>
  <c r="R3457" i="1"/>
  <c r="R3458" i="1"/>
  <c r="R3459" i="1"/>
  <c r="R3460" i="1"/>
  <c r="R3461" i="1"/>
  <c r="R3462" i="1"/>
  <c r="R3463" i="1"/>
  <c r="R3464" i="1"/>
  <c r="R3481" i="1"/>
  <c r="R3482" i="1"/>
  <c r="R3483" i="1"/>
  <c r="R3484" i="1"/>
  <c r="R3485" i="1"/>
  <c r="R3486" i="1"/>
  <c r="R3487" i="1"/>
  <c r="R3488" i="1"/>
  <c r="R3505" i="1"/>
  <c r="R3506" i="1"/>
  <c r="R3507" i="1"/>
  <c r="R3508" i="1"/>
  <c r="R3509" i="1"/>
  <c r="R3510" i="1"/>
  <c r="R3511" i="1"/>
  <c r="R3512" i="1"/>
  <c r="R3513" i="1"/>
  <c r="R3517" i="1"/>
  <c r="R3518" i="1"/>
  <c r="R3519" i="1"/>
  <c r="R3521" i="1"/>
  <c r="R3529" i="1"/>
  <c r="R3530" i="1"/>
  <c r="R3531" i="1"/>
  <c r="R3532" i="1"/>
  <c r="R3533" i="1"/>
  <c r="R3534" i="1"/>
  <c r="R3535" i="1"/>
  <c r="R3536" i="1"/>
  <c r="R3538" i="1"/>
  <c r="R3539" i="1"/>
  <c r="S3539" i="1" s="1"/>
  <c r="R3540" i="1"/>
  <c r="S3540" i="1" s="1"/>
  <c r="R3541" i="1"/>
  <c r="S3541" i="1" s="1"/>
  <c r="R3543" i="1"/>
  <c r="R3546" i="1"/>
  <c r="R3547" i="1"/>
  <c r="R3549" i="1"/>
  <c r="R3551" i="1"/>
  <c r="R3552" i="1"/>
  <c r="R3553" i="1"/>
  <c r="R3554" i="1"/>
  <c r="R3555" i="1"/>
  <c r="R3556" i="1"/>
  <c r="R3557" i="1"/>
  <c r="R3558" i="1"/>
  <c r="R3559" i="1"/>
  <c r="R3560" i="1"/>
  <c r="R3577" i="1"/>
  <c r="R3578" i="1"/>
  <c r="R3579" i="1"/>
  <c r="R3580" i="1"/>
  <c r="R3581" i="1"/>
  <c r="R3582" i="1"/>
  <c r="R3583" i="1"/>
  <c r="R3584" i="1"/>
  <c r="R3601" i="1"/>
  <c r="R3602" i="1"/>
  <c r="R3603" i="1"/>
  <c r="R3604" i="1"/>
  <c r="R3605" i="1"/>
  <c r="R3606" i="1"/>
  <c r="R3607" i="1"/>
  <c r="R3608" i="1"/>
  <c r="R3625" i="1"/>
  <c r="R3626" i="1"/>
  <c r="R3627" i="1"/>
  <c r="R3628" i="1"/>
  <c r="R3629" i="1"/>
  <c r="R3630" i="1"/>
  <c r="R3631" i="1"/>
  <c r="R3632" i="1"/>
  <c r="R3649" i="1"/>
  <c r="R3650" i="1"/>
  <c r="R3651" i="1"/>
  <c r="R3652" i="1"/>
  <c r="R3653" i="1"/>
  <c r="R3654" i="1"/>
  <c r="R3655" i="1"/>
  <c r="R3656" i="1"/>
  <c r="R3673" i="1"/>
  <c r="R3674" i="1"/>
  <c r="R3675" i="1"/>
  <c r="R3676" i="1"/>
  <c r="R3677" i="1"/>
  <c r="R3678" i="1"/>
  <c r="R3679" i="1"/>
  <c r="R3680" i="1"/>
  <c r="R3693" i="1"/>
  <c r="R3695" i="1"/>
  <c r="R3697" i="1"/>
  <c r="R3698" i="1"/>
  <c r="R3699" i="1"/>
  <c r="R3700" i="1"/>
  <c r="R3701" i="1"/>
  <c r="R3702" i="1"/>
  <c r="R3703" i="1"/>
  <c r="R3704" i="1"/>
  <c r="R3707" i="1"/>
  <c r="S3707" i="1" s="1"/>
  <c r="R3709" i="1"/>
  <c r="S3709" i="1" s="1"/>
  <c r="R3711" i="1"/>
  <c r="S3711" i="1" s="1"/>
  <c r="R3713" i="1"/>
  <c r="R3715" i="1"/>
  <c r="R3716" i="1"/>
  <c r="R3718" i="1"/>
  <c r="R3721" i="1"/>
  <c r="R3722" i="1"/>
  <c r="R3723" i="1"/>
  <c r="R3724" i="1"/>
  <c r="R3725" i="1"/>
  <c r="R3726" i="1"/>
  <c r="R3727" i="1"/>
  <c r="R3728" i="1"/>
  <c r="R3745" i="1"/>
  <c r="R3746" i="1"/>
  <c r="R3747" i="1"/>
  <c r="R3748" i="1"/>
  <c r="R3749" i="1"/>
  <c r="R3750" i="1"/>
  <c r="R3751" i="1"/>
  <c r="R3752" i="1"/>
  <c r="R3769" i="1"/>
  <c r="R3770" i="1"/>
  <c r="R3771" i="1"/>
  <c r="R3772" i="1"/>
  <c r="R3773" i="1"/>
  <c r="R3774" i="1"/>
  <c r="R3775" i="1"/>
  <c r="R3776" i="1"/>
  <c r="R3793" i="1"/>
  <c r="R3794" i="1"/>
  <c r="R3795" i="1"/>
  <c r="R3796" i="1"/>
  <c r="R3797" i="1"/>
  <c r="R3798" i="1"/>
  <c r="R3799" i="1"/>
  <c r="R3800" i="1"/>
  <c r="R3817" i="1"/>
  <c r="R3818" i="1"/>
  <c r="R3819" i="1"/>
  <c r="R3820" i="1"/>
  <c r="R3821" i="1"/>
  <c r="R3822" i="1"/>
  <c r="R3823" i="1"/>
  <c r="R3824" i="1"/>
  <c r="R3841" i="1"/>
  <c r="R3842" i="1"/>
  <c r="R3843" i="1"/>
  <c r="R3844" i="1"/>
  <c r="R3845" i="1"/>
  <c r="R3846" i="1"/>
  <c r="R3847" i="1"/>
  <c r="R3848" i="1"/>
  <c r="R3850" i="1"/>
  <c r="R3851" i="1"/>
  <c r="S3851" i="1" s="1"/>
  <c r="R3853" i="1"/>
  <c r="S3853" i="1" s="1"/>
  <c r="R3857" i="1"/>
  <c r="R3858" i="1"/>
  <c r="R3861" i="1"/>
  <c r="R3863" i="1"/>
  <c r="R3864" i="1"/>
  <c r="R3865" i="1"/>
  <c r="R3866" i="1"/>
  <c r="R3867" i="1"/>
  <c r="R3868" i="1"/>
  <c r="R3869" i="1"/>
  <c r="R3870" i="1"/>
  <c r="R3871" i="1"/>
  <c r="R3872" i="1"/>
  <c r="R3875" i="1"/>
  <c r="S3875" i="1" s="1"/>
  <c r="R3877" i="1"/>
  <c r="S3877" i="1" s="1"/>
  <c r="R3879" i="1"/>
  <c r="S3879" i="1" s="1"/>
  <c r="R3883" i="1"/>
  <c r="R3884" i="1"/>
  <c r="R3886" i="1"/>
  <c r="R3887" i="1"/>
  <c r="R3888" i="1"/>
  <c r="R3889" i="1"/>
  <c r="R3890" i="1"/>
  <c r="R3891" i="1"/>
  <c r="R3892" i="1"/>
  <c r="R3893" i="1"/>
  <c r="R3894" i="1"/>
  <c r="R3895" i="1"/>
  <c r="R3896" i="1"/>
  <c r="R3913" i="1"/>
  <c r="R3914" i="1"/>
  <c r="R3915" i="1"/>
  <c r="R3916" i="1"/>
  <c r="R3917" i="1"/>
  <c r="R3918" i="1"/>
  <c r="R3919" i="1"/>
  <c r="R3920" i="1"/>
  <c r="R3937" i="1"/>
  <c r="R3938" i="1"/>
  <c r="R3939" i="1"/>
  <c r="R3940" i="1"/>
  <c r="R3941" i="1"/>
  <c r="R3942" i="1"/>
  <c r="R3943" i="1"/>
  <c r="R3944" i="1"/>
  <c r="R3961" i="1"/>
  <c r="R3962" i="1"/>
  <c r="R3963" i="1"/>
  <c r="R3964" i="1"/>
  <c r="R3965" i="1"/>
  <c r="R3966" i="1"/>
  <c r="R3967" i="1"/>
  <c r="R3968" i="1"/>
  <c r="R3985" i="1"/>
  <c r="R3986" i="1"/>
  <c r="R3987" i="1"/>
  <c r="R3988" i="1"/>
  <c r="R3989" i="1"/>
  <c r="R3990" i="1"/>
  <c r="R3991" i="1"/>
  <c r="R3992" i="1"/>
  <c r="R4009" i="1"/>
  <c r="R4010" i="1"/>
  <c r="R4011" i="1"/>
  <c r="R4012" i="1"/>
  <c r="R4013" i="1"/>
  <c r="R4014" i="1"/>
  <c r="R4015" i="1"/>
  <c r="R4016" i="1"/>
  <c r="R4017" i="1"/>
  <c r="R4018" i="1"/>
  <c r="S4018" i="1" s="1"/>
  <c r="R4023" i="1"/>
  <c r="S4023" i="1" s="1"/>
  <c r="R4025" i="1"/>
  <c r="R4026" i="1"/>
  <c r="R4027" i="1"/>
  <c r="R4029" i="1"/>
  <c r="R4030" i="1"/>
  <c r="R4031" i="1"/>
  <c r="R4033" i="1"/>
  <c r="R4034" i="1"/>
  <c r="R4035" i="1"/>
  <c r="R4036" i="1"/>
  <c r="R4037" i="1"/>
  <c r="R4038" i="1"/>
  <c r="R4039" i="1"/>
  <c r="R4040" i="1"/>
  <c r="R4041" i="1"/>
  <c r="R4044" i="1"/>
  <c r="S4044" i="1" s="1"/>
  <c r="R4045" i="1"/>
  <c r="S4045" i="1" s="1"/>
  <c r="R4046" i="1"/>
  <c r="S4046" i="1" s="1"/>
  <c r="R4047" i="1"/>
  <c r="S4047" i="1" s="1"/>
  <c r="R4049" i="1"/>
  <c r="R4051" i="1"/>
  <c r="R4055" i="1"/>
  <c r="R4056" i="1"/>
  <c r="R4057" i="1"/>
  <c r="R4058" i="1"/>
  <c r="R4059" i="1"/>
  <c r="R4060" i="1"/>
  <c r="R4061" i="1"/>
  <c r="R4062" i="1"/>
  <c r="R4063" i="1"/>
  <c r="R4064" i="1"/>
  <c r="R4081" i="1"/>
  <c r="R4082" i="1"/>
  <c r="R4083" i="1"/>
  <c r="R4084" i="1"/>
  <c r="R4085" i="1"/>
  <c r="R4086" i="1"/>
  <c r="R4087" i="1"/>
  <c r="R4088" i="1"/>
  <c r="R4105" i="1"/>
  <c r="R4106" i="1"/>
  <c r="R4107" i="1"/>
  <c r="R4108" i="1"/>
  <c r="R4109" i="1"/>
  <c r="R4110" i="1"/>
  <c r="R4111" i="1"/>
  <c r="R4112" i="1"/>
  <c r="R4129" i="1"/>
  <c r="R4130" i="1"/>
  <c r="R4131" i="1"/>
  <c r="R4132" i="1"/>
  <c r="R4133" i="1"/>
  <c r="R4134" i="1"/>
  <c r="R4135" i="1"/>
  <c r="R4136" i="1"/>
  <c r="R4153" i="1"/>
  <c r="R4154" i="1"/>
  <c r="R4155" i="1"/>
  <c r="R4156" i="1"/>
  <c r="R4157" i="1"/>
  <c r="R4158" i="1"/>
  <c r="R4159" i="1"/>
  <c r="R4160" i="1"/>
  <c r="R4177" i="1"/>
  <c r="R4178" i="1"/>
  <c r="R4179" i="1"/>
  <c r="R4180" i="1"/>
  <c r="R4181" i="1"/>
  <c r="R4182" i="1"/>
  <c r="R4183" i="1"/>
  <c r="R4184" i="1"/>
  <c r="R4186" i="1"/>
  <c r="R4187" i="1"/>
  <c r="S4187" i="1" s="1"/>
  <c r="R4189" i="1"/>
  <c r="S4189" i="1" s="1"/>
  <c r="R4191" i="1"/>
  <c r="S4191" i="1" s="1"/>
  <c r="R4194" i="1"/>
  <c r="R4198" i="1"/>
  <c r="R4201" i="1"/>
  <c r="R4202" i="1"/>
  <c r="R4203" i="1"/>
  <c r="R4204" i="1"/>
  <c r="R4205" i="1"/>
  <c r="R4206" i="1"/>
  <c r="R4207" i="1"/>
  <c r="R4208" i="1"/>
  <c r="R4209" i="1"/>
  <c r="R4211" i="1"/>
  <c r="R4213" i="1"/>
  <c r="R4217" i="1"/>
  <c r="R4219" i="1"/>
  <c r="R4222" i="1"/>
  <c r="R4224" i="1"/>
  <c r="R4225" i="1"/>
  <c r="R4226" i="1"/>
  <c r="R4227" i="1"/>
  <c r="R4228" i="1"/>
  <c r="R4229" i="1"/>
  <c r="R4230" i="1"/>
  <c r="R4231" i="1"/>
  <c r="R4232" i="1"/>
  <c r="R4249" i="1"/>
  <c r="R4250" i="1"/>
  <c r="R4251" i="1"/>
  <c r="R4252" i="1"/>
  <c r="R4253" i="1"/>
  <c r="R4254" i="1"/>
  <c r="R4255" i="1"/>
  <c r="R4256" i="1"/>
  <c r="R4273" i="1"/>
  <c r="R4274" i="1"/>
  <c r="R4275" i="1"/>
  <c r="R4276" i="1"/>
  <c r="R4277" i="1"/>
  <c r="R4278" i="1"/>
  <c r="R4279" i="1"/>
  <c r="R4280" i="1"/>
  <c r="R4297" i="1"/>
  <c r="R4298" i="1"/>
  <c r="R4299" i="1"/>
  <c r="R4300" i="1"/>
  <c r="R4301" i="1"/>
  <c r="R4302" i="1"/>
  <c r="R4303" i="1"/>
  <c r="R4304" i="1"/>
  <c r="R4321" i="1"/>
  <c r="R4322" i="1"/>
  <c r="R4323" i="1"/>
  <c r="R4324" i="1"/>
  <c r="R4325" i="1"/>
  <c r="R4326" i="1"/>
  <c r="R4327" i="1"/>
  <c r="R4328" i="1"/>
  <c r="R4345" i="1"/>
  <c r="R4346" i="1"/>
  <c r="R4347" i="1"/>
  <c r="R4348" i="1"/>
  <c r="R4349" i="1"/>
  <c r="R4350" i="1"/>
  <c r="R4351" i="1"/>
  <c r="R4352" i="1"/>
  <c r="R4354" i="1"/>
  <c r="R4360" i="1"/>
  <c r="R4362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81" i="1"/>
  <c r="S4381" i="1" s="1"/>
  <c r="R4382" i="1"/>
  <c r="S4382" i="1" s="1"/>
  <c r="R4383" i="1"/>
  <c r="S4383" i="1" s="1"/>
  <c r="R4385" i="1"/>
  <c r="R4387" i="1"/>
  <c r="R4390" i="1"/>
  <c r="R4391" i="1"/>
  <c r="R4392" i="1"/>
  <c r="R4393" i="1"/>
  <c r="R4394" i="1"/>
  <c r="R4395" i="1"/>
  <c r="R4396" i="1"/>
  <c r="R4397" i="1"/>
  <c r="R4398" i="1"/>
  <c r="R4399" i="1"/>
  <c r="R4400" i="1"/>
  <c r="R4417" i="1"/>
  <c r="R4418" i="1"/>
  <c r="R4419" i="1"/>
  <c r="R4420" i="1"/>
  <c r="R4421" i="1"/>
  <c r="R4422" i="1"/>
  <c r="R4423" i="1"/>
  <c r="R4424" i="1"/>
  <c r="R4441" i="1"/>
  <c r="R4442" i="1"/>
  <c r="R4443" i="1"/>
  <c r="R4444" i="1"/>
  <c r="R4445" i="1"/>
  <c r="R4446" i="1"/>
  <c r="R4447" i="1"/>
  <c r="R4448" i="1"/>
  <c r="R4465" i="1"/>
  <c r="R4466" i="1"/>
  <c r="R4467" i="1"/>
  <c r="R4468" i="1"/>
  <c r="R4469" i="1"/>
  <c r="R4470" i="1"/>
  <c r="R4471" i="1"/>
  <c r="R4472" i="1"/>
  <c r="R4489" i="1"/>
  <c r="R4490" i="1"/>
  <c r="R4491" i="1"/>
  <c r="R4492" i="1"/>
  <c r="R4493" i="1"/>
  <c r="R4494" i="1"/>
  <c r="R4495" i="1"/>
  <c r="R4496" i="1"/>
  <c r="R4513" i="1"/>
  <c r="R4514" i="1"/>
  <c r="R4515" i="1"/>
  <c r="R4516" i="1"/>
  <c r="R4517" i="1"/>
  <c r="R4518" i="1"/>
  <c r="R4519" i="1"/>
  <c r="R4520" i="1"/>
  <c r="R4524" i="1"/>
  <c r="S4524" i="1" s="1"/>
  <c r="R4525" i="1"/>
  <c r="S4525" i="1" s="1"/>
  <c r="R4526" i="1"/>
  <c r="S4526" i="1" s="1"/>
  <c r="R4530" i="1"/>
  <c r="R4534" i="1"/>
  <c r="R4537" i="1"/>
  <c r="R4538" i="1"/>
  <c r="R4539" i="1"/>
  <c r="R4540" i="1"/>
  <c r="R4541" i="1"/>
  <c r="R4542" i="1"/>
  <c r="R4543" i="1"/>
  <c r="R4544" i="1"/>
  <c r="R4547" i="1"/>
  <c r="R4548" i="1"/>
  <c r="R4549" i="1"/>
  <c r="S4549" i="1" s="1"/>
  <c r="R4551" i="1"/>
  <c r="R4553" i="1"/>
  <c r="R4555" i="1"/>
  <c r="R4556" i="1"/>
  <c r="R4559" i="1"/>
  <c r="R4561" i="1"/>
  <c r="R4562" i="1"/>
  <c r="R4563" i="1"/>
  <c r="R4564" i="1"/>
  <c r="R4565" i="1"/>
  <c r="R4566" i="1"/>
  <c r="R4567" i="1"/>
  <c r="R4568" i="1"/>
  <c r="R4585" i="1"/>
  <c r="R4586" i="1"/>
  <c r="R4587" i="1"/>
  <c r="R4588" i="1"/>
  <c r="R4589" i="1"/>
  <c r="R4590" i="1"/>
  <c r="R4591" i="1"/>
  <c r="R4592" i="1"/>
  <c r="R4609" i="1"/>
  <c r="R4610" i="1"/>
  <c r="R4611" i="1"/>
  <c r="R4612" i="1"/>
  <c r="R4613" i="1"/>
  <c r="R4614" i="1"/>
  <c r="R4615" i="1"/>
  <c r="R4616" i="1"/>
  <c r="R4633" i="1"/>
  <c r="R4634" i="1"/>
  <c r="R4635" i="1"/>
  <c r="R4636" i="1"/>
  <c r="R4637" i="1"/>
  <c r="R4638" i="1"/>
  <c r="R4639" i="1"/>
  <c r="R4640" i="1"/>
  <c r="R4657" i="1"/>
  <c r="R4658" i="1"/>
  <c r="R4659" i="1"/>
  <c r="R4660" i="1"/>
  <c r="R4661" i="1"/>
  <c r="R4662" i="1"/>
  <c r="R4663" i="1"/>
  <c r="R4664" i="1"/>
  <c r="R4681" i="1"/>
  <c r="R4682" i="1"/>
  <c r="R4683" i="1"/>
  <c r="R4684" i="1"/>
  <c r="R4685" i="1"/>
  <c r="R4686" i="1"/>
  <c r="R4687" i="1"/>
  <c r="R4688" i="1"/>
  <c r="R4689" i="1"/>
  <c r="R4690" i="1"/>
  <c r="S4690" i="1" s="1"/>
  <c r="R4694" i="1"/>
  <c r="S4694" i="1" s="1"/>
  <c r="R4695" i="1"/>
  <c r="S4695" i="1" s="1"/>
  <c r="R4696" i="1"/>
  <c r="R4698" i="1"/>
  <c r="R4701" i="1"/>
  <c r="R4702" i="1"/>
  <c r="R4704" i="1"/>
  <c r="R4705" i="1"/>
  <c r="R4706" i="1"/>
  <c r="R4707" i="1"/>
  <c r="R4708" i="1"/>
  <c r="R4709" i="1"/>
  <c r="R4710" i="1"/>
  <c r="R4711" i="1"/>
  <c r="R4712" i="1"/>
  <c r="R4713" i="1"/>
  <c r="R4715" i="1"/>
  <c r="R4716" i="1"/>
  <c r="S4716" i="1" s="1"/>
  <c r="R4718" i="1"/>
  <c r="S4718" i="1" s="1"/>
  <c r="R4721" i="1"/>
  <c r="R4723" i="1"/>
  <c r="R4724" i="1"/>
  <c r="R4727" i="1"/>
  <c r="R4728" i="1"/>
  <c r="R4729" i="1"/>
  <c r="R4730" i="1"/>
  <c r="R4731" i="1"/>
  <c r="R4732" i="1"/>
  <c r="R4733" i="1"/>
  <c r="R4734" i="1"/>
  <c r="R4735" i="1"/>
  <c r="R4736" i="1"/>
  <c r="R4753" i="1"/>
  <c r="R4754" i="1"/>
  <c r="R4755" i="1"/>
  <c r="R4756" i="1"/>
  <c r="R4757" i="1"/>
  <c r="R4758" i="1"/>
  <c r="R4759" i="1"/>
  <c r="R4760" i="1"/>
  <c r="R4777" i="1"/>
  <c r="R4778" i="1"/>
  <c r="R4779" i="1"/>
  <c r="R4780" i="1"/>
  <c r="R4781" i="1"/>
  <c r="R4782" i="1"/>
  <c r="R4783" i="1"/>
  <c r="R4784" i="1"/>
  <c r="R4801" i="1"/>
  <c r="R4802" i="1"/>
  <c r="R4803" i="1"/>
  <c r="R4804" i="1"/>
  <c r="R4805" i="1"/>
  <c r="R4806" i="1"/>
  <c r="R4807" i="1"/>
  <c r="R4808" i="1"/>
  <c r="R4825" i="1"/>
  <c r="R4826" i="1"/>
  <c r="R4827" i="1"/>
  <c r="R4828" i="1"/>
  <c r="R4829" i="1"/>
  <c r="R4830" i="1"/>
  <c r="R4831" i="1"/>
  <c r="R4832" i="1"/>
  <c r="R4849" i="1"/>
  <c r="R4850" i="1"/>
  <c r="R4851" i="1"/>
  <c r="R4852" i="1"/>
  <c r="R4853" i="1"/>
  <c r="R4854" i="1"/>
  <c r="R4855" i="1"/>
  <c r="R4856" i="1"/>
  <c r="R4857" i="1"/>
  <c r="R4862" i="1"/>
  <c r="S4862" i="1" s="1"/>
  <c r="R4863" i="1"/>
  <c r="R4866" i="1"/>
  <c r="R4869" i="1"/>
  <c r="R4870" i="1"/>
  <c r="R4873" i="1"/>
  <c r="R4874" i="1"/>
  <c r="R4875" i="1"/>
  <c r="R4876" i="1"/>
  <c r="R4877" i="1"/>
  <c r="R4878" i="1"/>
  <c r="R4879" i="1"/>
  <c r="R4880" i="1"/>
  <c r="R4883" i="1"/>
  <c r="R4884" i="1"/>
  <c r="R4885" i="1"/>
  <c r="R4886" i="1"/>
  <c r="R4889" i="1"/>
  <c r="R4891" i="1"/>
  <c r="R4892" i="1"/>
  <c r="R4896" i="1"/>
  <c r="R4897" i="1"/>
  <c r="R4898" i="1"/>
  <c r="R4899" i="1"/>
  <c r="R4900" i="1"/>
  <c r="R4901" i="1"/>
  <c r="R4902" i="1"/>
  <c r="R4903" i="1"/>
  <c r="R4904" i="1"/>
  <c r="R4921" i="1"/>
  <c r="R4922" i="1"/>
  <c r="R4923" i="1"/>
  <c r="R4924" i="1"/>
  <c r="R4925" i="1"/>
  <c r="R4926" i="1"/>
  <c r="R4927" i="1"/>
  <c r="R4928" i="1"/>
  <c r="R4945" i="1"/>
  <c r="R4946" i="1"/>
  <c r="R4947" i="1"/>
  <c r="R4948" i="1"/>
  <c r="R4949" i="1"/>
  <c r="R4950" i="1"/>
  <c r="R4951" i="1"/>
  <c r="R4952" i="1"/>
  <c r="R4969" i="1"/>
  <c r="R4970" i="1"/>
  <c r="R4971" i="1"/>
  <c r="R4972" i="1"/>
  <c r="R4973" i="1"/>
  <c r="R4974" i="1"/>
  <c r="R4975" i="1"/>
  <c r="R4976" i="1"/>
  <c r="R4993" i="1"/>
  <c r="R4994" i="1"/>
  <c r="R4995" i="1"/>
  <c r="R4996" i="1"/>
  <c r="R4997" i="1"/>
  <c r="R4998" i="1"/>
  <c r="R4999" i="1"/>
  <c r="R5000" i="1"/>
  <c r="R5017" i="1"/>
  <c r="R5018" i="1"/>
  <c r="R5019" i="1"/>
  <c r="R5020" i="1"/>
  <c r="R5021" i="1"/>
  <c r="R5022" i="1"/>
  <c r="R5023" i="1"/>
  <c r="R5024" i="1"/>
  <c r="R5025" i="1"/>
  <c r="R5027" i="1"/>
  <c r="R5031" i="1"/>
  <c r="R5032" i="1"/>
  <c r="R5034" i="1"/>
  <c r="R5037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4" i="1"/>
  <c r="S5054" i="1" s="1"/>
  <c r="R5059" i="1"/>
  <c r="R5060" i="1"/>
  <c r="R5064" i="1"/>
  <c r="R5065" i="1"/>
  <c r="R5066" i="1"/>
  <c r="R5067" i="1"/>
  <c r="R5068" i="1"/>
  <c r="R5069" i="1"/>
  <c r="R5070" i="1"/>
  <c r="R5071" i="1"/>
  <c r="R5072" i="1"/>
  <c r="R5089" i="1"/>
  <c r="R5090" i="1"/>
  <c r="R5091" i="1"/>
  <c r="R5092" i="1"/>
  <c r="R5093" i="1"/>
  <c r="R5094" i="1"/>
  <c r="R5095" i="1"/>
  <c r="R5096" i="1"/>
  <c r="R5113" i="1"/>
  <c r="R5114" i="1"/>
  <c r="R5115" i="1"/>
  <c r="R5116" i="1"/>
  <c r="R5117" i="1"/>
  <c r="R5118" i="1"/>
  <c r="R5119" i="1"/>
  <c r="R5120" i="1"/>
  <c r="R5137" i="1"/>
  <c r="R5138" i="1"/>
  <c r="R5139" i="1"/>
  <c r="R5140" i="1"/>
  <c r="R5141" i="1"/>
  <c r="R5142" i="1"/>
  <c r="R5143" i="1"/>
  <c r="R5144" i="1"/>
  <c r="R5161" i="1"/>
  <c r="R5162" i="1"/>
  <c r="R5163" i="1"/>
  <c r="R5164" i="1"/>
  <c r="R5165" i="1"/>
  <c r="R5166" i="1"/>
  <c r="R5167" i="1"/>
  <c r="R5168" i="1"/>
  <c r="R5185" i="1"/>
  <c r="R5186" i="1"/>
  <c r="R5187" i="1"/>
  <c r="R5188" i="1"/>
  <c r="R5189" i="1"/>
  <c r="R5190" i="1"/>
  <c r="R5191" i="1"/>
  <c r="R5192" i="1"/>
  <c r="R5195" i="1"/>
  <c r="R5196" i="1"/>
  <c r="S5196" i="1" s="1"/>
  <c r="R5198" i="1"/>
  <c r="S5198" i="1" s="1"/>
  <c r="R5199" i="1"/>
  <c r="R5202" i="1"/>
  <c r="R5207" i="1"/>
  <c r="R5208" i="1"/>
  <c r="R5209" i="1"/>
  <c r="R5210" i="1"/>
  <c r="R5211" i="1"/>
  <c r="R5212" i="1"/>
  <c r="R5213" i="1"/>
  <c r="R5214" i="1"/>
  <c r="R5215" i="1"/>
  <c r="R5216" i="1"/>
  <c r="R5217" i="1"/>
  <c r="R5221" i="1"/>
  <c r="S5221" i="1" s="1"/>
  <c r="R5222" i="1"/>
  <c r="S5222" i="1" s="1"/>
  <c r="R5223" i="1"/>
  <c r="S5223" i="1" s="1"/>
  <c r="R5227" i="1"/>
  <c r="R5228" i="1"/>
  <c r="R5230" i="1"/>
  <c r="R5231" i="1"/>
  <c r="R5233" i="1"/>
  <c r="R5234" i="1"/>
  <c r="R5235" i="1"/>
  <c r="R5236" i="1"/>
  <c r="R5237" i="1"/>
  <c r="R5238" i="1"/>
  <c r="R5239" i="1"/>
  <c r="R5240" i="1"/>
  <c r="R5257" i="1"/>
  <c r="R5258" i="1"/>
  <c r="R5259" i="1"/>
  <c r="R5260" i="1"/>
  <c r="R5261" i="1"/>
  <c r="R5262" i="1"/>
  <c r="R5263" i="1"/>
  <c r="R5264" i="1"/>
  <c r="R5281" i="1"/>
  <c r="R5282" i="1"/>
  <c r="R5283" i="1"/>
  <c r="R5284" i="1"/>
  <c r="R5285" i="1"/>
  <c r="R5286" i="1"/>
  <c r="R5287" i="1"/>
  <c r="R5288" i="1"/>
  <c r="R5305" i="1"/>
  <c r="R5306" i="1"/>
  <c r="R5307" i="1"/>
  <c r="R5308" i="1"/>
  <c r="R5309" i="1"/>
  <c r="R5310" i="1"/>
  <c r="R5311" i="1"/>
  <c r="R5312" i="1"/>
  <c r="R5329" i="1"/>
  <c r="R5330" i="1"/>
  <c r="R5331" i="1"/>
  <c r="R5332" i="1"/>
  <c r="R5333" i="1"/>
  <c r="R5334" i="1"/>
  <c r="R5335" i="1"/>
  <c r="R5336" i="1"/>
  <c r="R5353" i="1"/>
  <c r="R5354" i="1"/>
  <c r="R5355" i="1"/>
  <c r="R5356" i="1"/>
  <c r="R5357" i="1"/>
  <c r="R5358" i="1"/>
  <c r="R5359" i="1"/>
  <c r="R5360" i="1"/>
  <c r="R5362" i="1"/>
  <c r="R5363" i="1"/>
  <c r="S5363" i="1" s="1"/>
  <c r="R5366" i="1"/>
  <c r="S5366" i="1" s="1"/>
  <c r="R5367" i="1"/>
  <c r="S5367" i="1" s="1"/>
  <c r="R5369" i="1"/>
  <c r="R5370" i="1"/>
  <c r="R5371" i="1"/>
  <c r="R5373" i="1"/>
  <c r="R5375" i="1"/>
  <c r="R5376" i="1"/>
  <c r="R5377" i="1"/>
  <c r="R5378" i="1"/>
  <c r="R5379" i="1"/>
  <c r="R5380" i="1"/>
  <c r="R5381" i="1"/>
  <c r="R5382" i="1"/>
  <c r="R5383" i="1"/>
  <c r="R5384" i="1"/>
  <c r="R5385" i="1"/>
  <c r="R5387" i="1"/>
  <c r="R5388" i="1"/>
  <c r="R5390" i="1"/>
  <c r="S5390" i="1" s="1"/>
  <c r="R5393" i="1"/>
  <c r="R5395" i="1"/>
  <c r="R5396" i="1"/>
  <c r="R5401" i="1"/>
  <c r="R5402" i="1"/>
  <c r="R5403" i="1"/>
  <c r="R5404" i="1"/>
  <c r="R5405" i="1"/>
  <c r="R5406" i="1"/>
  <c r="R5407" i="1"/>
  <c r="R5408" i="1"/>
  <c r="R5425" i="1"/>
  <c r="R5426" i="1"/>
  <c r="R5427" i="1"/>
  <c r="R5428" i="1"/>
  <c r="R5429" i="1"/>
  <c r="R5430" i="1"/>
  <c r="R5431" i="1"/>
  <c r="R5432" i="1"/>
  <c r="R5449" i="1"/>
  <c r="R5450" i="1"/>
  <c r="R5451" i="1"/>
  <c r="R5452" i="1"/>
  <c r="R5453" i="1"/>
  <c r="R5454" i="1"/>
  <c r="R5455" i="1"/>
  <c r="R5456" i="1"/>
  <c r="R5473" i="1"/>
  <c r="R5474" i="1"/>
  <c r="R5475" i="1"/>
  <c r="R5476" i="1"/>
  <c r="R5477" i="1"/>
  <c r="R5478" i="1"/>
  <c r="R5479" i="1"/>
  <c r="R5480" i="1"/>
  <c r="R5497" i="1"/>
  <c r="R5498" i="1"/>
  <c r="R5499" i="1"/>
  <c r="R5500" i="1"/>
  <c r="R5501" i="1"/>
  <c r="R5502" i="1"/>
  <c r="R5503" i="1"/>
  <c r="R5504" i="1"/>
  <c r="R5521" i="1"/>
  <c r="R5522" i="1"/>
  <c r="R5523" i="1"/>
  <c r="R5524" i="1"/>
  <c r="R5525" i="1"/>
  <c r="R5526" i="1"/>
  <c r="R5527" i="1"/>
  <c r="R5528" i="1"/>
  <c r="R5531" i="1"/>
  <c r="R5533" i="1"/>
  <c r="S5533" i="1" s="1"/>
  <c r="R5534" i="1"/>
  <c r="R5538" i="1"/>
  <c r="R5541" i="1"/>
  <c r="R5543" i="1"/>
  <c r="R5544" i="1"/>
  <c r="R5545" i="1"/>
  <c r="R5546" i="1"/>
  <c r="R5547" i="1"/>
  <c r="R5548" i="1"/>
  <c r="R5549" i="1"/>
  <c r="R5550" i="1"/>
  <c r="R5551" i="1"/>
  <c r="R5552" i="1"/>
  <c r="R5553" i="1"/>
  <c r="R5555" i="1"/>
  <c r="R5558" i="1"/>
  <c r="R5561" i="1"/>
  <c r="R5563" i="1"/>
  <c r="R5566" i="1"/>
  <c r="R5567" i="1"/>
  <c r="R5568" i="1"/>
  <c r="R5569" i="1"/>
  <c r="R5570" i="1"/>
  <c r="R5571" i="1"/>
  <c r="R5572" i="1"/>
  <c r="R5573" i="1"/>
  <c r="R5574" i="1"/>
  <c r="R5575" i="1"/>
  <c r="R5576" i="1"/>
  <c r="R5593" i="1"/>
  <c r="R5594" i="1"/>
  <c r="R5595" i="1"/>
  <c r="R5596" i="1"/>
  <c r="R5597" i="1"/>
  <c r="R5598" i="1"/>
  <c r="R5599" i="1"/>
  <c r="R5600" i="1"/>
  <c r="R5617" i="1"/>
  <c r="R5618" i="1"/>
  <c r="R5619" i="1"/>
  <c r="R5620" i="1"/>
  <c r="R5621" i="1"/>
  <c r="R5622" i="1"/>
  <c r="R5623" i="1"/>
  <c r="R5624" i="1"/>
  <c r="R5641" i="1"/>
  <c r="R5642" i="1"/>
  <c r="R5643" i="1"/>
  <c r="R5644" i="1"/>
  <c r="R5645" i="1"/>
  <c r="R5646" i="1"/>
  <c r="R5647" i="1"/>
  <c r="R5648" i="1"/>
  <c r="R5665" i="1"/>
  <c r="R5666" i="1"/>
  <c r="R5667" i="1"/>
  <c r="R5668" i="1"/>
  <c r="R5669" i="1"/>
  <c r="R5670" i="1"/>
  <c r="R5671" i="1"/>
  <c r="R5672" i="1"/>
  <c r="R5689" i="1"/>
  <c r="R5690" i="1"/>
  <c r="R5691" i="1"/>
  <c r="R5692" i="1"/>
  <c r="R5693" i="1"/>
  <c r="R5694" i="1"/>
  <c r="R5695" i="1"/>
  <c r="R5696" i="1"/>
  <c r="R5698" i="1"/>
  <c r="R5700" i="1"/>
  <c r="S5700" i="1" s="1"/>
  <c r="R5702" i="1"/>
  <c r="R5703" i="1"/>
  <c r="R5705" i="1"/>
  <c r="R5706" i="1"/>
  <c r="R5709" i="1"/>
  <c r="R5713" i="1"/>
  <c r="R5714" i="1"/>
  <c r="R5715" i="1"/>
  <c r="R5716" i="1"/>
  <c r="R5717" i="1"/>
  <c r="R5718" i="1"/>
  <c r="R5719" i="1"/>
  <c r="R5720" i="1"/>
  <c r="R5721" i="1"/>
  <c r="R5722" i="1"/>
  <c r="R5725" i="1"/>
  <c r="R5726" i="1"/>
  <c r="R5727" i="1"/>
  <c r="S5727" i="1" s="1"/>
  <c r="R5731" i="1"/>
  <c r="R5735" i="1"/>
  <c r="R5736" i="1"/>
  <c r="R5737" i="1"/>
  <c r="R5738" i="1"/>
  <c r="R5739" i="1"/>
  <c r="R5740" i="1"/>
  <c r="R5741" i="1"/>
  <c r="R5742" i="1"/>
  <c r="R5743" i="1"/>
  <c r="R5744" i="1"/>
  <c r="R5761" i="1"/>
  <c r="R5762" i="1"/>
  <c r="R5763" i="1"/>
  <c r="R5764" i="1"/>
  <c r="R5765" i="1"/>
  <c r="R5766" i="1"/>
  <c r="R5767" i="1"/>
  <c r="R5768" i="1"/>
  <c r="R5785" i="1"/>
  <c r="R5786" i="1"/>
  <c r="R5787" i="1"/>
  <c r="R5788" i="1"/>
  <c r="R5789" i="1"/>
  <c r="R5790" i="1"/>
  <c r="R5791" i="1"/>
  <c r="R5792" i="1"/>
  <c r="R5809" i="1"/>
  <c r="R5810" i="1"/>
  <c r="R5811" i="1"/>
  <c r="R5812" i="1"/>
  <c r="R5813" i="1"/>
  <c r="R5814" i="1"/>
  <c r="R5815" i="1"/>
  <c r="R5816" i="1"/>
  <c r="R5833" i="1"/>
  <c r="R5834" i="1"/>
  <c r="R5835" i="1"/>
  <c r="R5836" i="1"/>
  <c r="R5837" i="1"/>
  <c r="R5838" i="1"/>
  <c r="R5839" i="1"/>
  <c r="R5840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70" i="1"/>
  <c r="R5871" i="1"/>
  <c r="R5872" i="1"/>
  <c r="R5874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1" i="1"/>
  <c r="R5892" i="1"/>
  <c r="R5893" i="1"/>
  <c r="R5897" i="1"/>
  <c r="R5899" i="1"/>
  <c r="R5903" i="1"/>
  <c r="R5905" i="1"/>
  <c r="R5906" i="1"/>
  <c r="R5907" i="1"/>
  <c r="R5908" i="1"/>
  <c r="R5909" i="1"/>
  <c r="R5910" i="1"/>
  <c r="R5911" i="1"/>
  <c r="R5912" i="1"/>
  <c r="R5929" i="1"/>
  <c r="R5930" i="1"/>
  <c r="R5931" i="1"/>
  <c r="R5932" i="1"/>
  <c r="R5933" i="1"/>
  <c r="R5934" i="1"/>
  <c r="R5935" i="1"/>
  <c r="R5936" i="1"/>
  <c r="R5953" i="1"/>
  <c r="R5954" i="1"/>
  <c r="R5955" i="1"/>
  <c r="R5956" i="1"/>
  <c r="R5957" i="1"/>
  <c r="R5958" i="1"/>
  <c r="R5959" i="1"/>
  <c r="R5960" i="1"/>
  <c r="R5977" i="1"/>
  <c r="R5978" i="1"/>
  <c r="R5979" i="1"/>
  <c r="R5980" i="1"/>
  <c r="R5981" i="1"/>
  <c r="R5982" i="1"/>
  <c r="R5983" i="1"/>
  <c r="R5984" i="1"/>
  <c r="R6001" i="1"/>
  <c r="R6002" i="1"/>
  <c r="R6003" i="1"/>
  <c r="R6004" i="1"/>
  <c r="R6005" i="1"/>
  <c r="R6006" i="1"/>
  <c r="R6007" i="1"/>
  <c r="R6008" i="1"/>
  <c r="R6025" i="1"/>
  <c r="R6026" i="1"/>
  <c r="R6027" i="1"/>
  <c r="R6028" i="1"/>
  <c r="R6029" i="1"/>
  <c r="R6030" i="1"/>
  <c r="R6031" i="1"/>
  <c r="R6032" i="1"/>
  <c r="R6033" i="1"/>
  <c r="R6034" i="1"/>
  <c r="R6036" i="1"/>
  <c r="R6038" i="1"/>
  <c r="R6039" i="1"/>
  <c r="R6041" i="1"/>
  <c r="R6046" i="1"/>
  <c r="R6047" i="1"/>
  <c r="R6049" i="1"/>
  <c r="R6050" i="1"/>
  <c r="R6051" i="1"/>
  <c r="R6052" i="1"/>
  <c r="R6053" i="1"/>
  <c r="R6054" i="1"/>
  <c r="R6055" i="1"/>
  <c r="R6056" i="1"/>
  <c r="R6057" i="1"/>
  <c r="R6058" i="1"/>
  <c r="R6063" i="1"/>
  <c r="R6064" i="1"/>
  <c r="R6067" i="1"/>
  <c r="R6073" i="1"/>
  <c r="R6074" i="1"/>
  <c r="R6075" i="1"/>
  <c r="R6076" i="1"/>
  <c r="R6077" i="1"/>
  <c r="R6078" i="1"/>
  <c r="R6079" i="1"/>
  <c r="R6080" i="1"/>
  <c r="R6097" i="1"/>
  <c r="R6098" i="1"/>
  <c r="R6099" i="1"/>
  <c r="R6100" i="1"/>
  <c r="R6101" i="1"/>
  <c r="R6102" i="1"/>
  <c r="R6103" i="1"/>
  <c r="R6104" i="1"/>
  <c r="R6121" i="1"/>
  <c r="R6122" i="1"/>
  <c r="R6123" i="1"/>
  <c r="R6124" i="1"/>
  <c r="R6125" i="1"/>
  <c r="R6126" i="1"/>
  <c r="R6127" i="1"/>
  <c r="R6128" i="1"/>
  <c r="R6145" i="1"/>
  <c r="R6146" i="1"/>
  <c r="R6147" i="1"/>
  <c r="R6148" i="1"/>
  <c r="R6149" i="1"/>
  <c r="R6150" i="1"/>
  <c r="R6151" i="1"/>
  <c r="R6152" i="1"/>
  <c r="R6169" i="1"/>
  <c r="R6170" i="1"/>
  <c r="R6171" i="1"/>
  <c r="R6172" i="1"/>
  <c r="R6173" i="1"/>
  <c r="R6174" i="1"/>
  <c r="R6175" i="1"/>
  <c r="R6176" i="1"/>
  <c r="R6193" i="1"/>
  <c r="R6194" i="1"/>
  <c r="R6195" i="1"/>
  <c r="R6196" i="1"/>
  <c r="R6197" i="1"/>
  <c r="R6198" i="1"/>
  <c r="R6199" i="1"/>
  <c r="R6200" i="1"/>
  <c r="R6202" i="1"/>
  <c r="R6203" i="1"/>
  <c r="R6204" i="1"/>
  <c r="R6206" i="1"/>
  <c r="S6206" i="1" s="1"/>
  <c r="R6209" i="1"/>
  <c r="R6210" i="1"/>
  <c r="R6213" i="1"/>
  <c r="R6216" i="1"/>
  <c r="R6217" i="1"/>
  <c r="R6218" i="1"/>
  <c r="R6219" i="1"/>
  <c r="R6220" i="1"/>
  <c r="R6221" i="1"/>
  <c r="R6222" i="1"/>
  <c r="R6223" i="1"/>
  <c r="R6224" i="1"/>
  <c r="R6225" i="1"/>
  <c r="R6227" i="1"/>
  <c r="R6228" i="1"/>
  <c r="S6228" i="1" s="1"/>
  <c r="R6229" i="1"/>
  <c r="S6229" i="1" s="1"/>
  <c r="R6232" i="1"/>
  <c r="R6233" i="1"/>
  <c r="R6235" i="1"/>
  <c r="R6239" i="1"/>
  <c r="R6241" i="1"/>
  <c r="R6242" i="1"/>
  <c r="R6243" i="1"/>
  <c r="R6244" i="1"/>
  <c r="R6245" i="1"/>
  <c r="R6246" i="1"/>
  <c r="R6247" i="1"/>
  <c r="R6248" i="1"/>
  <c r="R6265" i="1"/>
  <c r="R6266" i="1"/>
  <c r="R6267" i="1"/>
  <c r="R6268" i="1"/>
  <c r="R6269" i="1"/>
  <c r="R6270" i="1"/>
  <c r="R6271" i="1"/>
  <c r="R6272" i="1"/>
  <c r="R6289" i="1"/>
  <c r="R6290" i="1"/>
  <c r="R6291" i="1"/>
  <c r="R6292" i="1"/>
  <c r="R6293" i="1"/>
  <c r="R6294" i="1"/>
  <c r="R6295" i="1"/>
  <c r="R6296" i="1"/>
  <c r="R6313" i="1"/>
  <c r="R6314" i="1"/>
  <c r="R6315" i="1"/>
  <c r="R6316" i="1"/>
  <c r="R6317" i="1"/>
  <c r="R6318" i="1"/>
  <c r="R6319" i="1"/>
  <c r="R6320" i="1"/>
  <c r="R6337" i="1"/>
  <c r="R6338" i="1"/>
  <c r="R6339" i="1"/>
  <c r="R6340" i="1"/>
  <c r="R6341" i="1"/>
  <c r="R6342" i="1"/>
  <c r="R6343" i="1"/>
  <c r="R6344" i="1"/>
  <c r="R6361" i="1"/>
  <c r="R6362" i="1"/>
  <c r="R6363" i="1"/>
  <c r="R6364" i="1"/>
  <c r="R6365" i="1"/>
  <c r="R6366" i="1"/>
  <c r="R6367" i="1"/>
  <c r="R6368" i="1"/>
  <c r="R6370" i="1"/>
  <c r="R6372" i="1"/>
  <c r="R6374" i="1"/>
  <c r="R6375" i="1"/>
  <c r="R6377" i="1"/>
  <c r="R6378" i="1"/>
  <c r="R6381" i="1"/>
  <c r="R6383" i="1"/>
  <c r="R6385" i="1"/>
  <c r="R6386" i="1"/>
  <c r="R6387" i="1"/>
  <c r="R6388" i="1"/>
  <c r="R6389" i="1"/>
  <c r="R6390" i="1"/>
  <c r="R6391" i="1"/>
  <c r="R6392" i="1"/>
  <c r="R6393" i="1"/>
  <c r="R6394" i="1"/>
  <c r="R6399" i="1"/>
  <c r="R6403" i="1"/>
  <c r="R6409" i="1"/>
  <c r="R6410" i="1"/>
  <c r="R6411" i="1"/>
  <c r="R6412" i="1"/>
  <c r="R6413" i="1"/>
  <c r="R6414" i="1"/>
  <c r="R6415" i="1"/>
  <c r="R6416" i="1"/>
  <c r="R6433" i="1"/>
  <c r="R6434" i="1"/>
  <c r="R6435" i="1"/>
  <c r="R6436" i="1"/>
  <c r="R6437" i="1"/>
  <c r="R6438" i="1"/>
  <c r="R6439" i="1"/>
  <c r="R6440" i="1"/>
  <c r="R6457" i="1"/>
  <c r="R6458" i="1"/>
  <c r="R6459" i="1"/>
  <c r="R6460" i="1"/>
  <c r="R6461" i="1"/>
  <c r="R6462" i="1"/>
  <c r="R6463" i="1"/>
  <c r="R6464" i="1"/>
  <c r="R6481" i="1"/>
  <c r="R6482" i="1"/>
  <c r="R6483" i="1"/>
  <c r="R6484" i="1"/>
  <c r="R6485" i="1"/>
  <c r="R6486" i="1"/>
  <c r="R6487" i="1"/>
  <c r="R6488" i="1"/>
  <c r="R6505" i="1"/>
  <c r="R6506" i="1"/>
  <c r="R6507" i="1"/>
  <c r="R6508" i="1"/>
  <c r="R6509" i="1"/>
  <c r="R6510" i="1"/>
  <c r="R6511" i="1"/>
  <c r="R6512" i="1"/>
  <c r="R6529" i="1"/>
  <c r="R6530" i="1"/>
  <c r="R6531" i="1"/>
  <c r="R6532" i="1"/>
  <c r="R6533" i="1"/>
  <c r="R6534" i="1"/>
  <c r="R6535" i="1"/>
  <c r="R6536" i="1"/>
  <c r="R6538" i="1"/>
  <c r="R6539" i="1"/>
  <c r="R6540" i="1"/>
  <c r="R6542" i="1"/>
  <c r="R6543" i="1"/>
  <c r="R6545" i="1"/>
  <c r="R6546" i="1"/>
  <c r="R6550" i="1"/>
  <c r="R6552" i="1"/>
  <c r="R6553" i="1"/>
  <c r="R6554" i="1"/>
  <c r="R6555" i="1"/>
  <c r="R6556" i="1"/>
  <c r="R6557" i="1"/>
  <c r="R6558" i="1"/>
  <c r="R6559" i="1"/>
  <c r="R6560" i="1"/>
  <c r="R6566" i="1"/>
  <c r="R6570" i="1"/>
  <c r="R6573" i="1"/>
  <c r="R6574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S6588" i="1" s="1"/>
  <c r="R6589" i="1"/>
  <c r="S6589" i="1" s="1"/>
  <c r="R6591" i="1"/>
  <c r="R6593" i="1"/>
  <c r="R6595" i="1"/>
  <c r="R6596" i="1"/>
  <c r="R6598" i="1"/>
  <c r="R6599" i="1"/>
  <c r="R6601" i="1"/>
  <c r="R6602" i="1"/>
  <c r="R6603" i="1"/>
  <c r="R6604" i="1"/>
  <c r="R6605" i="1"/>
  <c r="R6606" i="1"/>
  <c r="R6607" i="1"/>
  <c r="R6608" i="1"/>
  <c r="R6614" i="1"/>
  <c r="S6614" i="1" s="1"/>
  <c r="R6618" i="1"/>
  <c r="R6622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9" i="1"/>
  <c r="R6641" i="1"/>
  <c r="R6643" i="1"/>
  <c r="R6644" i="1"/>
  <c r="R6646" i="1"/>
  <c r="R6647" i="1"/>
  <c r="R6649" i="1"/>
  <c r="R6650" i="1"/>
  <c r="R6651" i="1"/>
  <c r="R6652" i="1"/>
  <c r="R6653" i="1"/>
  <c r="R6654" i="1"/>
  <c r="R6655" i="1"/>
  <c r="R6656" i="1"/>
  <c r="R6662" i="1"/>
  <c r="R6663" i="1"/>
  <c r="R6666" i="1"/>
  <c r="R6670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9" i="1"/>
  <c r="R6691" i="1"/>
  <c r="R6692" i="1"/>
  <c r="R6694" i="1"/>
  <c r="R6695" i="1"/>
  <c r="R6697" i="1"/>
  <c r="R6698" i="1"/>
  <c r="R6699" i="1"/>
  <c r="R6700" i="1"/>
  <c r="R6701" i="1"/>
  <c r="R6702" i="1"/>
  <c r="R6703" i="1"/>
  <c r="R6704" i="1"/>
  <c r="R6710" i="1"/>
  <c r="S6710" i="1" s="1"/>
  <c r="R6711" i="1"/>
  <c r="R6714" i="1"/>
  <c r="R6717" i="1"/>
  <c r="R6718" i="1"/>
  <c r="R6721" i="1"/>
  <c r="R6722" i="1"/>
  <c r="R6723" i="1"/>
  <c r="R6724" i="1"/>
  <c r="R6725" i="1"/>
  <c r="R6726" i="1"/>
  <c r="R6727" i="1"/>
  <c r="R6728" i="1"/>
  <c r="R6731" i="1"/>
  <c r="R6732" i="1"/>
  <c r="S6732" i="1" s="1"/>
  <c r="R6733" i="1"/>
  <c r="R6735" i="1"/>
  <c r="R6736" i="1"/>
  <c r="R6737" i="1"/>
  <c r="R6739" i="1"/>
  <c r="R6743" i="1"/>
  <c r="R6745" i="1"/>
  <c r="R6746" i="1"/>
  <c r="R6747" i="1"/>
  <c r="R6748" i="1"/>
  <c r="R6749" i="1"/>
  <c r="R6750" i="1"/>
  <c r="R6751" i="1"/>
  <c r="R6752" i="1"/>
  <c r="R6769" i="1"/>
  <c r="R6770" i="1"/>
  <c r="R6771" i="1"/>
  <c r="R6772" i="1"/>
  <c r="R6773" i="1"/>
  <c r="R6774" i="1"/>
  <c r="R6775" i="1"/>
  <c r="R6776" i="1"/>
  <c r="R6793" i="1"/>
  <c r="R6794" i="1"/>
  <c r="R6795" i="1"/>
  <c r="R6796" i="1"/>
  <c r="R6797" i="1"/>
  <c r="R6798" i="1"/>
  <c r="R6799" i="1"/>
  <c r="R6800" i="1"/>
  <c r="R6817" i="1"/>
  <c r="R6818" i="1"/>
  <c r="R6819" i="1"/>
  <c r="R6820" i="1"/>
  <c r="R6821" i="1"/>
  <c r="R6822" i="1"/>
  <c r="R6823" i="1"/>
  <c r="R6824" i="1"/>
  <c r="R6841" i="1"/>
  <c r="R6842" i="1"/>
  <c r="R6843" i="1"/>
  <c r="R6844" i="1"/>
  <c r="R6845" i="1"/>
  <c r="R6846" i="1"/>
  <c r="R6847" i="1"/>
  <c r="R6848" i="1"/>
  <c r="R6865" i="1"/>
  <c r="R6866" i="1"/>
  <c r="R6867" i="1"/>
  <c r="R6868" i="1"/>
  <c r="R6869" i="1"/>
  <c r="R6870" i="1"/>
  <c r="R6871" i="1"/>
  <c r="R6872" i="1"/>
  <c r="R6873" i="1"/>
  <c r="R6874" i="1"/>
  <c r="R6876" i="1"/>
  <c r="R6878" i="1"/>
  <c r="R6879" i="1"/>
  <c r="R6881" i="1"/>
  <c r="R6882" i="1"/>
  <c r="R6885" i="1"/>
  <c r="R6889" i="1"/>
  <c r="R6890" i="1"/>
  <c r="R6891" i="1"/>
  <c r="R6892" i="1"/>
  <c r="R6893" i="1"/>
  <c r="R6894" i="1"/>
  <c r="R6895" i="1"/>
  <c r="R6896" i="1"/>
  <c r="R6897" i="1"/>
  <c r="R6898" i="1"/>
  <c r="R6903" i="1"/>
  <c r="R6907" i="1"/>
  <c r="R6911" i="1"/>
  <c r="R6913" i="1"/>
  <c r="R6914" i="1"/>
  <c r="R6915" i="1"/>
  <c r="R6916" i="1"/>
  <c r="R6917" i="1"/>
  <c r="R6918" i="1"/>
  <c r="R6919" i="1"/>
  <c r="R6920" i="1"/>
  <c r="R6937" i="1"/>
  <c r="R6938" i="1"/>
  <c r="R6939" i="1"/>
  <c r="R6940" i="1"/>
  <c r="R6941" i="1"/>
  <c r="R6942" i="1"/>
  <c r="R6943" i="1"/>
  <c r="R6944" i="1"/>
  <c r="R6961" i="1"/>
  <c r="R6962" i="1"/>
  <c r="R6963" i="1"/>
  <c r="R6964" i="1"/>
  <c r="R6965" i="1"/>
  <c r="R6966" i="1"/>
  <c r="R6967" i="1"/>
  <c r="R6968" i="1"/>
  <c r="R6985" i="1"/>
  <c r="R6986" i="1"/>
  <c r="R6987" i="1"/>
  <c r="R6988" i="1"/>
  <c r="R6989" i="1"/>
  <c r="R6990" i="1"/>
  <c r="R6991" i="1"/>
  <c r="R6992" i="1"/>
  <c r="R7009" i="1"/>
  <c r="R7010" i="1"/>
  <c r="R7011" i="1"/>
  <c r="R7012" i="1"/>
  <c r="R7013" i="1"/>
  <c r="R7014" i="1"/>
  <c r="R7015" i="1"/>
  <c r="R7016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S7044" i="1" s="1"/>
  <c r="R7046" i="1"/>
  <c r="S7046" i="1" s="1"/>
  <c r="R7048" i="1"/>
  <c r="R7056" i="1"/>
  <c r="R7057" i="1"/>
  <c r="R7058" i="1"/>
  <c r="R7059" i="1"/>
  <c r="R7060" i="1"/>
  <c r="R7061" i="1"/>
  <c r="R7062" i="1"/>
  <c r="R7063" i="1"/>
  <c r="R7064" i="1"/>
  <c r="R7065" i="1"/>
  <c r="R7067" i="1"/>
  <c r="R7068" i="1"/>
  <c r="S7068" i="1" s="1"/>
  <c r="R7069" i="1"/>
  <c r="R7073" i="1"/>
  <c r="R7075" i="1"/>
  <c r="R7081" i="1"/>
  <c r="R7082" i="1"/>
  <c r="R7083" i="1"/>
  <c r="R7084" i="1"/>
  <c r="R7085" i="1"/>
  <c r="R7086" i="1"/>
  <c r="R7087" i="1"/>
  <c r="R7088" i="1"/>
  <c r="R7105" i="1"/>
  <c r="R7106" i="1"/>
  <c r="R7107" i="1"/>
  <c r="R7108" i="1"/>
  <c r="R7109" i="1"/>
  <c r="R7110" i="1"/>
  <c r="R7111" i="1"/>
  <c r="R7112" i="1"/>
  <c r="R7129" i="1"/>
  <c r="R7130" i="1"/>
  <c r="R7131" i="1"/>
  <c r="R7132" i="1"/>
  <c r="R7133" i="1"/>
  <c r="R7134" i="1"/>
  <c r="R7135" i="1"/>
  <c r="R7136" i="1"/>
  <c r="R7153" i="1"/>
  <c r="R7154" i="1"/>
  <c r="R7155" i="1"/>
  <c r="R7156" i="1"/>
  <c r="R7157" i="1"/>
  <c r="R7158" i="1"/>
  <c r="R7159" i="1"/>
  <c r="R7160" i="1"/>
  <c r="R7177" i="1"/>
  <c r="R7178" i="1"/>
  <c r="R7179" i="1"/>
  <c r="R7180" i="1"/>
  <c r="R7181" i="1"/>
  <c r="R7182" i="1"/>
  <c r="R7183" i="1"/>
  <c r="R7184" i="1"/>
  <c r="R7201" i="1"/>
  <c r="R7202" i="1"/>
  <c r="R7203" i="1"/>
  <c r="R7204" i="1"/>
  <c r="R7205" i="1"/>
  <c r="R7206" i="1"/>
  <c r="R7207" i="1"/>
  <c r="R7208" i="1"/>
  <c r="R7209" i="1"/>
  <c r="R7210" i="1"/>
  <c r="R7212" i="1"/>
  <c r="R7214" i="1"/>
  <c r="R7215" i="1"/>
  <c r="R7217" i="1"/>
  <c r="R7218" i="1"/>
  <c r="R7221" i="1"/>
  <c r="R7225" i="1"/>
  <c r="R7226" i="1"/>
  <c r="R7227" i="1"/>
  <c r="R7228" i="1"/>
  <c r="R7229" i="1"/>
  <c r="R7230" i="1"/>
  <c r="R7231" i="1"/>
  <c r="R7232" i="1"/>
  <c r="R7233" i="1"/>
  <c r="R7234" i="1"/>
  <c r="R7240" i="1"/>
  <c r="R7243" i="1"/>
  <c r="R7247" i="1"/>
  <c r="R7249" i="1"/>
  <c r="R7250" i="1"/>
  <c r="R7251" i="1"/>
  <c r="R7252" i="1"/>
  <c r="R7253" i="1"/>
  <c r="R7254" i="1"/>
  <c r="R7255" i="1"/>
  <c r="R7256" i="1"/>
  <c r="R7273" i="1"/>
  <c r="R7274" i="1"/>
  <c r="R7275" i="1"/>
  <c r="R7276" i="1"/>
  <c r="R7277" i="1"/>
  <c r="R7278" i="1"/>
  <c r="R7279" i="1"/>
  <c r="R7280" i="1"/>
  <c r="R7297" i="1"/>
  <c r="R7298" i="1"/>
  <c r="R7299" i="1"/>
  <c r="R7300" i="1"/>
  <c r="R7301" i="1"/>
  <c r="R7302" i="1"/>
  <c r="R7303" i="1"/>
  <c r="R7304" i="1"/>
  <c r="R7321" i="1"/>
  <c r="R7322" i="1"/>
  <c r="R7323" i="1"/>
  <c r="R7324" i="1"/>
  <c r="R7325" i="1"/>
  <c r="R7326" i="1"/>
  <c r="R7327" i="1"/>
  <c r="R7328" i="1"/>
  <c r="R7345" i="1"/>
  <c r="R7346" i="1"/>
  <c r="R7347" i="1"/>
  <c r="R7348" i="1"/>
  <c r="R7349" i="1"/>
  <c r="R7350" i="1"/>
  <c r="R7351" i="1"/>
  <c r="R7352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2" i="1"/>
  <c r="R7384" i="1"/>
  <c r="R7385" i="1"/>
  <c r="R7386" i="1"/>
  <c r="R7390" i="1"/>
  <c r="R7392" i="1"/>
  <c r="R7393" i="1"/>
  <c r="R7394" i="1"/>
  <c r="R7395" i="1"/>
  <c r="R7396" i="1"/>
  <c r="R7397" i="1"/>
  <c r="R7398" i="1"/>
  <c r="R7399" i="1"/>
  <c r="R7400" i="1"/>
  <c r="R7401" i="1"/>
  <c r="R7403" i="1"/>
  <c r="R7404" i="1"/>
  <c r="R7405" i="1"/>
  <c r="R7408" i="1"/>
  <c r="R7409" i="1"/>
  <c r="R7411" i="1"/>
  <c r="R7415" i="1"/>
  <c r="R7417" i="1"/>
  <c r="R7418" i="1"/>
  <c r="R7419" i="1"/>
  <c r="R7420" i="1"/>
  <c r="R7421" i="1"/>
  <c r="R7422" i="1"/>
  <c r="R7423" i="1"/>
  <c r="R7424" i="1"/>
  <c r="R7441" i="1"/>
  <c r="R7442" i="1"/>
  <c r="R7443" i="1"/>
  <c r="R7444" i="1"/>
  <c r="R7445" i="1"/>
  <c r="R7446" i="1"/>
  <c r="R7447" i="1"/>
  <c r="R7448" i="1"/>
  <c r="R7465" i="1"/>
  <c r="R7466" i="1"/>
  <c r="R7467" i="1"/>
  <c r="R7468" i="1"/>
  <c r="R7469" i="1"/>
  <c r="R7470" i="1"/>
  <c r="R7471" i="1"/>
  <c r="R7472" i="1"/>
  <c r="R7489" i="1"/>
  <c r="R7490" i="1"/>
  <c r="R7491" i="1"/>
  <c r="R7492" i="1"/>
  <c r="R7493" i="1"/>
  <c r="R7494" i="1"/>
  <c r="R7495" i="1"/>
  <c r="R7496" i="1"/>
  <c r="R7513" i="1"/>
  <c r="R7514" i="1"/>
  <c r="R7515" i="1"/>
  <c r="R7516" i="1"/>
  <c r="R7517" i="1"/>
  <c r="R7518" i="1"/>
  <c r="R7519" i="1"/>
  <c r="R7520" i="1"/>
  <c r="R7537" i="1"/>
  <c r="R7538" i="1"/>
  <c r="R7539" i="1"/>
  <c r="R7540" i="1"/>
  <c r="R7541" i="1"/>
  <c r="R7542" i="1"/>
  <c r="R7543" i="1"/>
  <c r="R7544" i="1"/>
  <c r="R7545" i="1"/>
  <c r="R7546" i="1"/>
  <c r="R7548" i="1"/>
  <c r="R7550" i="1"/>
  <c r="R7551" i="1"/>
  <c r="R7553" i="1"/>
  <c r="R7554" i="1"/>
  <c r="R7557" i="1"/>
  <c r="R7559" i="1"/>
  <c r="R7561" i="1"/>
  <c r="R7562" i="1"/>
  <c r="R7563" i="1"/>
  <c r="R7564" i="1"/>
  <c r="R7565" i="1"/>
  <c r="R7566" i="1"/>
  <c r="R7567" i="1"/>
  <c r="R7568" i="1"/>
  <c r="R7569" i="1"/>
  <c r="R7570" i="1"/>
  <c r="R7572" i="1"/>
  <c r="R7579" i="1"/>
  <c r="R7585" i="1"/>
  <c r="R7586" i="1"/>
  <c r="R7587" i="1"/>
  <c r="R7588" i="1"/>
  <c r="R7589" i="1"/>
  <c r="R7590" i="1"/>
  <c r="R7591" i="1"/>
  <c r="R7592" i="1"/>
  <c r="R7609" i="1"/>
  <c r="R7610" i="1"/>
  <c r="R7611" i="1"/>
  <c r="R7612" i="1"/>
  <c r="R7613" i="1"/>
  <c r="R7614" i="1"/>
  <c r="R7615" i="1"/>
  <c r="R7616" i="1"/>
  <c r="R7633" i="1"/>
  <c r="R7634" i="1"/>
  <c r="R7635" i="1"/>
  <c r="R7636" i="1"/>
  <c r="R7637" i="1"/>
  <c r="R7638" i="1"/>
  <c r="R7639" i="1"/>
  <c r="R7640" i="1"/>
  <c r="R7657" i="1"/>
  <c r="R7658" i="1"/>
  <c r="R7659" i="1"/>
  <c r="R7660" i="1"/>
  <c r="R7661" i="1"/>
  <c r="R7662" i="1"/>
  <c r="R7663" i="1"/>
  <c r="R7664" i="1"/>
  <c r="R7681" i="1"/>
  <c r="R7682" i="1"/>
  <c r="R7683" i="1"/>
  <c r="R7684" i="1"/>
  <c r="R7685" i="1"/>
  <c r="R7686" i="1"/>
  <c r="R7687" i="1"/>
  <c r="R7688" i="1"/>
  <c r="R7705" i="1"/>
  <c r="R7706" i="1"/>
  <c r="R7707" i="1"/>
  <c r="R7708" i="1"/>
  <c r="R7709" i="1"/>
  <c r="R7710" i="1"/>
  <c r="R7711" i="1"/>
  <c r="R7712" i="1"/>
  <c r="R7713" i="1"/>
  <c r="R7718" i="1"/>
  <c r="R7719" i="1"/>
  <c r="R7720" i="1"/>
  <c r="R7721" i="1"/>
  <c r="R7722" i="1"/>
  <c r="R7727" i="1"/>
  <c r="R7729" i="1"/>
  <c r="R7730" i="1"/>
  <c r="R7731" i="1"/>
  <c r="R7732" i="1"/>
  <c r="R7733" i="1"/>
  <c r="R7734" i="1"/>
  <c r="R7735" i="1"/>
  <c r="R7736" i="1"/>
  <c r="R7737" i="1"/>
  <c r="R7740" i="1"/>
  <c r="R7741" i="1"/>
  <c r="R7743" i="1"/>
  <c r="R7744" i="1"/>
  <c r="R7747" i="1"/>
  <c r="R7751" i="1"/>
  <c r="R7753" i="1"/>
  <c r="R7754" i="1"/>
  <c r="R7755" i="1"/>
  <c r="R7756" i="1"/>
  <c r="R7757" i="1"/>
  <c r="R7758" i="1"/>
  <c r="R7759" i="1"/>
  <c r="R7760" i="1"/>
  <c r="R7777" i="1"/>
  <c r="R7778" i="1"/>
  <c r="R7779" i="1"/>
  <c r="R7780" i="1"/>
  <c r="R7781" i="1"/>
  <c r="R7782" i="1"/>
  <c r="R7783" i="1"/>
  <c r="R7784" i="1"/>
  <c r="R7801" i="1"/>
  <c r="R7802" i="1"/>
  <c r="R7803" i="1"/>
  <c r="R7804" i="1"/>
  <c r="R7805" i="1"/>
  <c r="R7806" i="1"/>
  <c r="R7807" i="1"/>
  <c r="R7808" i="1"/>
  <c r="R7825" i="1"/>
  <c r="R7826" i="1"/>
  <c r="R7827" i="1"/>
  <c r="R7828" i="1"/>
  <c r="R7829" i="1"/>
  <c r="R7830" i="1"/>
  <c r="R7831" i="1"/>
  <c r="R7832" i="1"/>
  <c r="R7849" i="1"/>
  <c r="R7850" i="1"/>
  <c r="R7851" i="1"/>
  <c r="R7852" i="1"/>
  <c r="R7853" i="1"/>
  <c r="R7854" i="1"/>
  <c r="R7855" i="1"/>
  <c r="R7856" i="1"/>
  <c r="R7873" i="1"/>
  <c r="R7874" i="1"/>
  <c r="R7875" i="1"/>
  <c r="R7876" i="1"/>
  <c r="R7877" i="1"/>
  <c r="R7878" i="1"/>
  <c r="R7879" i="1"/>
  <c r="R7880" i="1"/>
  <c r="R7881" i="1"/>
  <c r="R7883" i="1"/>
  <c r="R7886" i="1"/>
  <c r="R7887" i="1"/>
  <c r="R7888" i="1"/>
  <c r="R7890" i="1"/>
  <c r="R7893" i="1"/>
  <c r="R7897" i="1"/>
  <c r="R7898" i="1"/>
  <c r="R7899" i="1"/>
  <c r="R7900" i="1"/>
  <c r="R7901" i="1"/>
  <c r="R7902" i="1"/>
  <c r="R7903" i="1"/>
  <c r="R7904" i="1"/>
  <c r="R7905" i="1"/>
  <c r="R7907" i="1"/>
  <c r="R7908" i="1"/>
  <c r="R7915" i="1"/>
  <c r="R7921" i="1"/>
  <c r="R7922" i="1"/>
  <c r="R7923" i="1"/>
  <c r="R7924" i="1"/>
  <c r="R7925" i="1"/>
  <c r="R7926" i="1"/>
  <c r="R7927" i="1"/>
  <c r="R7928" i="1"/>
  <c r="R7945" i="1"/>
  <c r="R7946" i="1"/>
  <c r="R7947" i="1"/>
  <c r="R7948" i="1"/>
  <c r="R7949" i="1"/>
  <c r="R7950" i="1"/>
  <c r="R7951" i="1"/>
  <c r="R7952" i="1"/>
  <c r="R7969" i="1"/>
  <c r="R7970" i="1"/>
  <c r="R7971" i="1"/>
  <c r="R7972" i="1"/>
  <c r="R7973" i="1"/>
  <c r="R7974" i="1"/>
  <c r="R7975" i="1"/>
  <c r="R7976" i="1"/>
  <c r="R7993" i="1"/>
  <c r="R7994" i="1"/>
  <c r="R7995" i="1"/>
  <c r="R7996" i="1"/>
  <c r="R7997" i="1"/>
  <c r="R7998" i="1"/>
  <c r="R7999" i="1"/>
  <c r="R8000" i="1"/>
  <c r="R8017" i="1"/>
  <c r="R8018" i="1"/>
  <c r="R8019" i="1"/>
  <c r="R8020" i="1"/>
  <c r="R8021" i="1"/>
  <c r="R8022" i="1"/>
  <c r="R8023" i="1"/>
  <c r="R8024" i="1"/>
  <c r="R8041" i="1"/>
  <c r="R8042" i="1"/>
  <c r="R8043" i="1"/>
  <c r="R8044" i="1"/>
  <c r="R8045" i="1"/>
  <c r="R8046" i="1"/>
  <c r="R8047" i="1"/>
  <c r="R8048" i="1"/>
  <c r="R8049" i="1"/>
  <c r="R8051" i="1"/>
  <c r="R8054" i="1"/>
  <c r="R8058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81" i="1"/>
  <c r="R8083" i="1"/>
  <c r="R8087" i="1"/>
  <c r="R8089" i="1"/>
  <c r="R8090" i="1"/>
  <c r="R8091" i="1"/>
  <c r="R8092" i="1"/>
  <c r="R8093" i="1"/>
  <c r="R8094" i="1"/>
  <c r="R8095" i="1"/>
  <c r="R8096" i="1"/>
  <c r="R8113" i="1"/>
  <c r="R8114" i="1"/>
  <c r="R8115" i="1"/>
  <c r="R8116" i="1"/>
  <c r="R8117" i="1"/>
  <c r="R8118" i="1"/>
  <c r="R8119" i="1"/>
  <c r="R8120" i="1"/>
  <c r="R8137" i="1"/>
  <c r="R8138" i="1"/>
  <c r="R8139" i="1"/>
  <c r="R8140" i="1"/>
  <c r="R8141" i="1"/>
  <c r="R8142" i="1"/>
  <c r="R8143" i="1"/>
  <c r="R8144" i="1"/>
  <c r="R8161" i="1"/>
  <c r="R8162" i="1"/>
  <c r="R8163" i="1"/>
  <c r="R8164" i="1"/>
  <c r="R8165" i="1"/>
  <c r="R8166" i="1"/>
  <c r="R8167" i="1"/>
  <c r="R8168" i="1"/>
  <c r="R8185" i="1"/>
  <c r="R8186" i="1"/>
  <c r="R8187" i="1"/>
  <c r="R8188" i="1"/>
  <c r="R8189" i="1"/>
  <c r="R8190" i="1"/>
  <c r="R8191" i="1"/>
  <c r="R8192" i="1"/>
  <c r="R8209" i="1"/>
  <c r="R8210" i="1"/>
  <c r="R8211" i="1"/>
  <c r="R8212" i="1"/>
  <c r="R8213" i="1"/>
  <c r="R8214" i="1"/>
  <c r="R8215" i="1"/>
  <c r="R8216" i="1"/>
  <c r="R8217" i="1"/>
  <c r="R8218" i="1"/>
  <c r="R8219" i="1"/>
  <c r="R8222" i="1"/>
  <c r="R8223" i="1"/>
  <c r="R8224" i="1"/>
  <c r="R8225" i="1"/>
  <c r="R8226" i="1"/>
  <c r="R8229" i="1"/>
  <c r="R8231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8" i="1"/>
  <c r="R8251" i="1"/>
  <c r="R8255" i="1"/>
  <c r="R8257" i="1"/>
  <c r="R8258" i="1"/>
  <c r="R8259" i="1"/>
  <c r="R8260" i="1"/>
  <c r="R8261" i="1"/>
  <c r="R8262" i="1"/>
  <c r="R8263" i="1"/>
  <c r="R8264" i="1"/>
  <c r="R8281" i="1"/>
  <c r="R8282" i="1"/>
  <c r="R8283" i="1"/>
  <c r="R8284" i="1"/>
  <c r="R8285" i="1"/>
  <c r="R8286" i="1"/>
  <c r="R8287" i="1"/>
  <c r="R8288" i="1"/>
  <c r="R8305" i="1"/>
  <c r="R8306" i="1"/>
  <c r="R8307" i="1"/>
  <c r="R8308" i="1"/>
  <c r="R8309" i="1"/>
  <c r="R8310" i="1"/>
  <c r="R8311" i="1"/>
  <c r="R8312" i="1"/>
  <c r="R8329" i="1"/>
  <c r="R8330" i="1"/>
  <c r="R8331" i="1"/>
  <c r="R8332" i="1"/>
  <c r="R8333" i="1"/>
  <c r="R8334" i="1"/>
  <c r="R8335" i="1"/>
  <c r="R8336" i="1"/>
  <c r="R8353" i="1"/>
  <c r="R8354" i="1"/>
  <c r="R8355" i="1"/>
  <c r="R8356" i="1"/>
  <c r="R8357" i="1"/>
  <c r="R8358" i="1"/>
  <c r="R8359" i="1"/>
  <c r="R8360" i="1"/>
  <c r="R8377" i="1"/>
  <c r="R8378" i="1"/>
  <c r="R8379" i="1"/>
  <c r="R8380" i="1"/>
  <c r="R8381" i="1"/>
  <c r="R8382" i="1"/>
  <c r="R8383" i="1"/>
  <c r="R8384" i="1"/>
  <c r="R8385" i="1"/>
  <c r="R8390" i="1"/>
  <c r="R8393" i="1"/>
  <c r="R8394" i="1"/>
  <c r="R8398" i="1"/>
  <c r="R8399" i="1"/>
  <c r="R8401" i="1"/>
  <c r="R8402" i="1"/>
  <c r="R8403" i="1"/>
  <c r="R8404" i="1"/>
  <c r="R8405" i="1"/>
  <c r="R8406" i="1"/>
  <c r="R8407" i="1"/>
  <c r="R8408" i="1"/>
  <c r="R8409" i="1"/>
  <c r="R8412" i="1"/>
  <c r="R8413" i="1"/>
  <c r="R8416" i="1"/>
  <c r="R8419" i="1"/>
  <c r="R8423" i="1"/>
  <c r="R8425" i="1"/>
  <c r="R8426" i="1"/>
  <c r="R8427" i="1"/>
  <c r="R8428" i="1"/>
  <c r="R8429" i="1"/>
  <c r="R8430" i="1"/>
  <c r="R8431" i="1"/>
  <c r="R8432" i="1"/>
  <c r="R8449" i="1"/>
  <c r="R8450" i="1"/>
  <c r="R8451" i="1"/>
  <c r="R8452" i="1"/>
  <c r="R8453" i="1"/>
  <c r="R8454" i="1"/>
  <c r="R8455" i="1"/>
  <c r="R8456" i="1"/>
  <c r="R8473" i="1"/>
  <c r="R8474" i="1"/>
  <c r="R8475" i="1"/>
  <c r="R8476" i="1"/>
  <c r="R8477" i="1"/>
  <c r="R8478" i="1"/>
  <c r="R8479" i="1"/>
  <c r="R8480" i="1"/>
  <c r="R8497" i="1"/>
  <c r="R8498" i="1"/>
  <c r="R8499" i="1"/>
  <c r="R8500" i="1"/>
  <c r="R8501" i="1"/>
  <c r="R8502" i="1"/>
  <c r="R8503" i="1"/>
  <c r="R8504" i="1"/>
  <c r="R8521" i="1"/>
  <c r="R8522" i="1"/>
  <c r="R8523" i="1"/>
  <c r="R8524" i="1"/>
  <c r="R8525" i="1"/>
  <c r="R8526" i="1"/>
  <c r="R8527" i="1"/>
  <c r="R8528" i="1"/>
  <c r="R8545" i="1"/>
  <c r="R8546" i="1"/>
  <c r="R8547" i="1"/>
  <c r="R8548" i="1"/>
  <c r="R8549" i="1"/>
  <c r="R8550" i="1"/>
  <c r="R8551" i="1"/>
  <c r="R8552" i="1"/>
  <c r="R8553" i="1"/>
  <c r="R8554" i="1"/>
  <c r="R8558" i="1"/>
  <c r="R8559" i="1"/>
  <c r="R8562" i="1"/>
  <c r="R8565" i="1"/>
  <c r="R8569" i="1"/>
  <c r="R8570" i="1"/>
  <c r="R8571" i="1"/>
  <c r="R8572" i="1"/>
  <c r="R8573" i="1"/>
  <c r="R8574" i="1"/>
  <c r="R8575" i="1"/>
  <c r="R8576" i="1"/>
  <c r="R8577" i="1"/>
  <c r="R8578" i="1"/>
  <c r="R8580" i="1"/>
  <c r="R8585" i="1"/>
  <c r="R8587" i="1"/>
  <c r="R8593" i="1"/>
  <c r="R8594" i="1"/>
  <c r="R8595" i="1"/>
  <c r="R8596" i="1"/>
  <c r="R8597" i="1"/>
  <c r="R8598" i="1"/>
  <c r="R8599" i="1"/>
  <c r="R8600" i="1"/>
  <c r="R8617" i="1"/>
  <c r="R8618" i="1"/>
  <c r="R8619" i="1"/>
  <c r="R8620" i="1"/>
  <c r="R8621" i="1"/>
  <c r="R8622" i="1"/>
  <c r="R8623" i="1"/>
  <c r="R8624" i="1"/>
  <c r="R8641" i="1"/>
  <c r="R8642" i="1"/>
  <c r="R8643" i="1"/>
  <c r="R8644" i="1"/>
  <c r="R8645" i="1"/>
  <c r="R8646" i="1"/>
  <c r="R8647" i="1"/>
  <c r="R8648" i="1"/>
  <c r="R8665" i="1"/>
  <c r="R8666" i="1"/>
  <c r="R8667" i="1"/>
  <c r="R8668" i="1"/>
  <c r="R8669" i="1"/>
  <c r="R8670" i="1"/>
  <c r="R8671" i="1"/>
  <c r="R8672" i="1"/>
  <c r="R8689" i="1"/>
  <c r="R8690" i="1"/>
  <c r="R8691" i="1"/>
  <c r="R8692" i="1"/>
  <c r="R8693" i="1"/>
  <c r="R8694" i="1"/>
  <c r="R8695" i="1"/>
  <c r="R8696" i="1"/>
  <c r="R8713" i="1"/>
  <c r="R8714" i="1"/>
  <c r="R8715" i="1"/>
  <c r="R8716" i="1"/>
  <c r="R8717" i="1"/>
  <c r="R8718" i="1"/>
  <c r="R8719" i="1"/>
  <c r="R8720" i="1"/>
  <c r="R8721" i="1"/>
  <c r="R8723" i="1"/>
  <c r="R8726" i="1"/>
  <c r="R8727" i="1"/>
  <c r="R8729" i="1"/>
  <c r="R8730" i="1"/>
  <c r="R8735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2" i="1"/>
  <c r="R8753" i="1"/>
  <c r="R8755" i="1"/>
  <c r="R8759" i="1"/>
  <c r="R8761" i="1"/>
  <c r="R2" i="1"/>
  <c r="S2" i="1" s="1"/>
  <c r="R47" i="1" l="1"/>
  <c r="S47" i="1" s="1"/>
  <c r="R43" i="1"/>
  <c r="S43" i="1" s="1"/>
  <c r="S8747" i="1"/>
  <c r="S8735" i="1"/>
  <c r="S8723" i="1"/>
  <c r="S8695" i="1"/>
  <c r="S8667" i="1"/>
  <c r="S8623" i="1"/>
  <c r="S8599" i="1"/>
  <c r="S8551" i="1"/>
  <c r="S8527" i="1"/>
  <c r="S8499" i="1"/>
  <c r="S8431" i="1"/>
  <c r="S8423" i="1"/>
  <c r="S8399" i="1"/>
  <c r="S8383" i="1"/>
  <c r="S8311" i="1"/>
  <c r="S8287" i="1"/>
  <c r="S8251" i="1"/>
  <c r="S8239" i="1"/>
  <c r="S8223" i="1"/>
  <c r="S8211" i="1"/>
  <c r="S8191" i="1"/>
  <c r="S8167" i="1"/>
  <c r="S8119" i="1"/>
  <c r="S8087" i="1"/>
  <c r="S8075" i="1"/>
  <c r="S8051" i="1"/>
  <c r="S8019" i="1"/>
  <c r="S7995" i="1"/>
  <c r="S7971" i="1"/>
  <c r="S7915" i="1"/>
  <c r="S7903" i="1"/>
  <c r="S7883" i="1"/>
  <c r="S7831" i="1"/>
  <c r="S7803" i="1"/>
  <c r="S7779" i="1"/>
  <c r="S7755" i="1"/>
  <c r="S7743" i="1"/>
  <c r="S7731" i="1"/>
  <c r="S7707" i="1"/>
  <c r="S7683" i="1"/>
  <c r="S7659" i="1"/>
  <c r="S7615" i="1"/>
  <c r="S7579" i="1"/>
  <c r="S7559" i="1"/>
  <c r="S7543" i="1"/>
  <c r="S7491" i="1"/>
  <c r="S7447" i="1"/>
  <c r="S7415" i="1"/>
  <c r="S7403" i="1"/>
  <c r="S7379" i="1"/>
  <c r="S7347" i="1"/>
  <c r="S7323" i="1"/>
  <c r="S7255" i="1"/>
  <c r="S7243" i="1"/>
  <c r="S7231" i="1"/>
  <c r="S7215" i="1"/>
  <c r="S7203" i="1"/>
  <c r="S7179" i="1"/>
  <c r="S7135" i="1"/>
  <c r="S7075" i="1"/>
  <c r="S7063" i="1"/>
  <c r="S7039" i="1"/>
  <c r="S7011" i="1"/>
  <c r="S6991" i="1"/>
  <c r="S6967" i="1"/>
  <c r="S6919" i="1"/>
  <c r="S6907" i="1"/>
  <c r="S6879" i="1"/>
  <c r="S6847" i="1"/>
  <c r="S6819" i="1"/>
  <c r="S6775" i="1"/>
  <c r="S6751" i="1"/>
  <c r="S6739" i="1"/>
  <c r="S6727" i="1"/>
  <c r="S6691" i="1"/>
  <c r="S6679" i="1"/>
  <c r="S6663" i="1"/>
  <c r="S6647" i="1"/>
  <c r="S6635" i="1"/>
  <c r="S6607" i="1"/>
  <c r="S6599" i="1"/>
  <c r="S6587" i="1"/>
  <c r="S6559" i="1"/>
  <c r="S6539" i="1"/>
  <c r="S6511" i="1"/>
  <c r="S6483" i="1"/>
  <c r="S6459" i="1"/>
  <c r="S6411" i="1"/>
  <c r="S6391" i="1"/>
  <c r="S6343" i="1"/>
  <c r="S6239" i="1"/>
  <c r="S6223" i="1"/>
  <c r="S6199" i="1"/>
  <c r="S6151" i="1"/>
  <c r="S6123" i="1"/>
  <c r="S6103" i="1"/>
  <c r="S6079" i="1"/>
  <c r="S6047" i="1"/>
  <c r="S6031" i="1"/>
  <c r="S6003" i="1"/>
  <c r="S5979" i="1"/>
  <c r="S5959" i="1"/>
  <c r="S5931" i="1"/>
  <c r="S5903" i="1"/>
  <c r="S5883" i="1"/>
  <c r="S5871" i="1"/>
  <c r="S5859" i="1"/>
  <c r="S5811" i="1"/>
  <c r="S5743" i="1"/>
  <c r="S5731" i="1"/>
  <c r="S5703" i="1"/>
  <c r="S5671" i="1"/>
  <c r="S5647" i="1"/>
  <c r="S5599" i="1"/>
  <c r="S5571" i="1"/>
  <c r="S5551" i="1"/>
  <c r="S5523" i="1"/>
  <c r="S5499" i="1"/>
  <c r="S5455" i="1"/>
  <c r="S5427" i="1"/>
  <c r="S5403" i="1"/>
  <c r="S5379" i="1"/>
  <c r="S5355" i="1"/>
  <c r="S5311" i="1"/>
  <c r="S5259" i="1"/>
  <c r="S5235" i="1"/>
  <c r="S5227" i="1"/>
  <c r="S5207" i="1"/>
  <c r="S5195" i="1"/>
  <c r="S5167" i="1"/>
  <c r="S5139" i="1"/>
  <c r="S5115" i="1"/>
  <c r="S5091" i="1"/>
  <c r="S5071" i="1"/>
  <c r="S5059" i="1"/>
  <c r="S5051" i="1"/>
  <c r="S5039" i="1"/>
  <c r="S5027" i="1"/>
  <c r="S5019" i="1"/>
  <c r="S4995" i="1"/>
  <c r="S4971" i="1"/>
  <c r="S4951" i="1"/>
  <c r="S4927" i="1"/>
  <c r="S4903" i="1"/>
  <c r="S4891" i="1"/>
  <c r="S4879" i="1"/>
  <c r="S4851" i="1"/>
  <c r="S4831" i="1"/>
  <c r="S4807" i="1"/>
  <c r="S4783" i="1"/>
  <c r="S4759" i="1"/>
  <c r="S4727" i="1"/>
  <c r="S4707" i="1"/>
  <c r="S4683" i="1"/>
  <c r="S4207" i="1"/>
  <c r="S1947" i="1"/>
  <c r="S1923" i="1"/>
  <c r="S1899" i="1"/>
  <c r="S1875" i="1"/>
  <c r="S1867" i="1"/>
  <c r="S1855" i="1"/>
  <c r="S1831" i="1"/>
  <c r="S1803" i="1"/>
  <c r="S1783" i="1"/>
  <c r="S1759" i="1"/>
  <c r="S1703" i="1"/>
  <c r="S1691" i="1"/>
  <c r="S1679" i="1"/>
  <c r="S1663" i="1"/>
  <c r="S1639" i="1"/>
  <c r="S1591" i="1"/>
  <c r="S1563" i="1"/>
  <c r="S1531" i="1"/>
  <c r="S1519" i="1"/>
  <c r="S1495" i="1"/>
  <c r="S1399" i="1"/>
  <c r="S1375" i="1"/>
  <c r="S1363" i="1"/>
  <c r="S1351" i="1"/>
  <c r="S1299" i="1"/>
  <c r="S1279" i="1"/>
  <c r="S1251" i="1"/>
  <c r="S1231" i="1"/>
  <c r="S1179" i="1"/>
  <c r="S1135" i="1"/>
  <c r="S1107" i="1"/>
  <c r="S1083" i="1"/>
  <c r="S1063" i="1"/>
  <c r="S1031" i="1"/>
  <c r="S1019" i="1"/>
  <c r="S1007" i="1"/>
  <c r="S967" i="1"/>
  <c r="S943" i="1"/>
  <c r="S895" i="1"/>
  <c r="S867" i="1"/>
  <c r="S855" i="1"/>
  <c r="S843" i="1"/>
  <c r="S819" i="1"/>
  <c r="S795" i="1"/>
  <c r="S751" i="1"/>
  <c r="S699" i="1"/>
  <c r="S675" i="1"/>
  <c r="S655" i="1"/>
  <c r="S643" i="1"/>
  <c r="S631" i="1"/>
  <c r="S607" i="1"/>
  <c r="S599" i="1"/>
  <c r="S587" i="1"/>
  <c r="S559" i="1"/>
  <c r="S543" i="1"/>
  <c r="S531" i="1"/>
  <c r="S507" i="1"/>
  <c r="S495" i="1"/>
  <c r="S483" i="1"/>
  <c r="S471" i="1"/>
  <c r="S459" i="1"/>
  <c r="S443" i="1"/>
  <c r="S431" i="1"/>
  <c r="S415" i="1"/>
  <c r="S403" i="1"/>
  <c r="S387" i="1"/>
  <c r="S367" i="1"/>
  <c r="S355" i="1"/>
  <c r="S343" i="1"/>
  <c r="S319" i="1"/>
  <c r="S291" i="1"/>
  <c r="S267" i="1"/>
  <c r="S223" i="1"/>
  <c r="S199" i="1"/>
  <c r="S187" i="1"/>
  <c r="S175" i="1"/>
  <c r="S151" i="1"/>
  <c r="S123" i="1"/>
  <c r="S99" i="1"/>
  <c r="S55" i="1"/>
  <c r="S31" i="1"/>
  <c r="S10" i="1"/>
  <c r="S8746" i="1"/>
  <c r="S8742" i="1"/>
  <c r="S8738" i="1"/>
  <c r="S8730" i="1"/>
  <c r="S8726" i="1"/>
  <c r="S8718" i="1"/>
  <c r="S8714" i="1"/>
  <c r="S8694" i="1"/>
  <c r="S8690" i="1"/>
  <c r="S8670" i="1"/>
  <c r="S8666" i="1"/>
  <c r="S8646" i="1"/>
  <c r="S8642" i="1"/>
  <c r="S8622" i="1"/>
  <c r="S8618" i="1"/>
  <c r="S8598" i="1"/>
  <c r="S8594" i="1"/>
  <c r="S8578" i="1"/>
  <c r="S8574" i="1"/>
  <c r="S8570" i="1"/>
  <c r="S8562" i="1"/>
  <c r="S8558" i="1"/>
  <c r="S8554" i="1"/>
  <c r="S8550" i="1"/>
  <c r="S8546" i="1"/>
  <c r="S8526" i="1"/>
  <c r="S8522" i="1"/>
  <c r="S8502" i="1"/>
  <c r="S8498" i="1"/>
  <c r="S8478" i="1"/>
  <c r="S8474" i="1"/>
  <c r="S8454" i="1"/>
  <c r="S8450" i="1"/>
  <c r="S8430" i="1"/>
  <c r="S8426" i="1"/>
  <c r="S8406" i="1"/>
  <c r="S8402" i="1"/>
  <c r="S8398" i="1"/>
  <c r="S8394" i="1"/>
  <c r="S8390" i="1"/>
  <c r="S8382" i="1"/>
  <c r="S8378" i="1"/>
  <c r="S8358" i="1"/>
  <c r="S8354" i="1"/>
  <c r="S8334" i="1"/>
  <c r="S8330" i="1"/>
  <c r="S8310" i="1"/>
  <c r="S8306" i="1"/>
  <c r="S8286" i="1"/>
  <c r="S8282" i="1"/>
  <c r="S8262" i="1"/>
  <c r="S8258" i="1"/>
  <c r="S8242" i="1"/>
  <c r="S8238" i="1"/>
  <c r="S8234" i="1"/>
  <c r="S8226" i="1"/>
  <c r="S8222" i="1"/>
  <c r="S8218" i="1"/>
  <c r="S8214" i="1"/>
  <c r="S8210" i="1"/>
  <c r="S8190" i="1"/>
  <c r="S8186" i="1"/>
  <c r="S8166" i="1"/>
  <c r="S8162" i="1"/>
  <c r="S8142" i="1"/>
  <c r="S8138" i="1"/>
  <c r="S8118" i="1"/>
  <c r="S8114" i="1"/>
  <c r="S8094" i="1"/>
  <c r="S8090" i="1"/>
  <c r="S8074" i="1"/>
  <c r="S8070" i="1"/>
  <c r="S8066" i="1"/>
  <c r="S8058" i="1"/>
  <c r="S8054" i="1"/>
  <c r="S8046" i="1"/>
  <c r="S8042" i="1"/>
  <c r="S8022" i="1"/>
  <c r="S8018" i="1"/>
  <c r="S7998" i="1"/>
  <c r="S7994" i="1"/>
  <c r="S7974" i="1"/>
  <c r="S7970" i="1"/>
  <c r="S7950" i="1"/>
  <c r="S7946" i="1"/>
  <c r="S7926" i="1"/>
  <c r="S7922" i="1"/>
  <c r="S7902" i="1"/>
  <c r="S7898" i="1"/>
  <c r="S7894" i="1"/>
  <c r="S7890" i="1"/>
  <c r="S7886" i="1"/>
  <c r="S7878" i="1"/>
  <c r="S7874" i="1"/>
  <c r="S7854" i="1"/>
  <c r="S7850" i="1"/>
  <c r="S7830" i="1"/>
  <c r="S7826" i="1"/>
  <c r="S7806" i="1"/>
  <c r="S7802" i="1"/>
  <c r="S7782" i="1"/>
  <c r="S7778" i="1"/>
  <c r="S7758" i="1"/>
  <c r="S7754" i="1"/>
  <c r="S7734" i="1"/>
  <c r="S7730" i="1"/>
  <c r="S7722" i="1"/>
  <c r="S7718" i="1"/>
  <c r="S7710" i="1"/>
  <c r="S7706" i="1"/>
  <c r="S7686" i="1"/>
  <c r="S7682" i="1"/>
  <c r="S7662" i="1"/>
  <c r="S7658" i="1"/>
  <c r="S7638" i="1"/>
  <c r="S7634" i="1"/>
  <c r="S7614" i="1"/>
  <c r="S7610" i="1"/>
  <c r="S7590" i="1"/>
  <c r="S7586" i="1"/>
  <c r="S7570" i="1"/>
  <c r="S7566" i="1"/>
  <c r="S7562" i="1"/>
  <c r="S7558" i="1"/>
  <c r="S7554" i="1"/>
  <c r="S7550" i="1"/>
  <c r="S7546" i="1"/>
  <c r="S7542" i="1"/>
  <c r="S7538" i="1"/>
  <c r="S7518" i="1"/>
  <c r="S7514" i="1"/>
  <c r="S7494" i="1"/>
  <c r="S7490" i="1"/>
  <c r="S7470" i="1"/>
  <c r="S7466" i="1"/>
  <c r="S7446" i="1"/>
  <c r="S7442" i="1"/>
  <c r="S7422" i="1"/>
  <c r="S7418" i="1"/>
  <c r="S7398" i="1"/>
  <c r="S7394" i="1"/>
  <c r="S7390" i="1"/>
  <c r="S7386" i="1"/>
  <c r="S7382" i="1"/>
  <c r="S7378" i="1"/>
  <c r="S7374" i="1"/>
  <c r="S7370" i="1"/>
  <c r="S7350" i="1"/>
  <c r="S7346" i="1"/>
  <c r="S7326" i="1"/>
  <c r="S7322" i="1"/>
  <c r="S7302" i="1"/>
  <c r="S7298" i="1"/>
  <c r="S7278" i="1"/>
  <c r="S7274" i="1"/>
  <c r="S7254" i="1"/>
  <c r="S7250" i="1"/>
  <c r="S7234" i="1"/>
  <c r="S7230" i="1"/>
  <c r="S7226" i="1"/>
  <c r="S7218" i="1"/>
  <c r="S7214" i="1"/>
  <c r="S7210" i="1"/>
  <c r="S7206" i="1"/>
  <c r="S7202" i="1"/>
  <c r="S7182" i="1"/>
  <c r="S7178" i="1"/>
  <c r="S7158" i="1"/>
  <c r="S7154" i="1"/>
  <c r="S7134" i="1"/>
  <c r="S7130" i="1"/>
  <c r="S7110" i="1"/>
  <c r="S7106" i="1"/>
  <c r="S7086" i="1"/>
  <c r="S7082" i="1"/>
  <c r="S7062" i="1"/>
  <c r="S7058" i="1"/>
  <c r="S7042" i="1"/>
  <c r="S7038" i="1"/>
  <c r="S7034" i="1"/>
  <c r="S7014" i="1"/>
  <c r="S7010" i="1"/>
  <c r="S6990" i="1"/>
  <c r="S6986" i="1"/>
  <c r="S6966" i="1"/>
  <c r="S6962" i="1"/>
  <c r="S6942" i="1"/>
  <c r="S6938" i="1"/>
  <c r="S6918" i="1"/>
  <c r="S6914" i="1"/>
  <c r="S6898" i="1"/>
  <c r="S6894" i="1"/>
  <c r="S6890" i="1"/>
  <c r="S6886" i="1"/>
  <c r="S6882" i="1"/>
  <c r="S6878" i="1"/>
  <c r="S6874" i="1"/>
  <c r="S6870" i="1"/>
  <c r="S6866" i="1"/>
  <c r="S6846" i="1"/>
  <c r="S6842" i="1"/>
  <c r="S6822" i="1"/>
  <c r="S6818" i="1"/>
  <c r="S6798" i="1"/>
  <c r="S6794" i="1"/>
  <c r="S6774" i="1"/>
  <c r="S6770" i="1"/>
  <c r="S6750" i="1"/>
  <c r="S6746" i="1"/>
  <c r="S6726" i="1"/>
  <c r="S6722" i="1"/>
  <c r="S6718" i="1"/>
  <c r="S6714" i="1"/>
  <c r="S6702" i="1"/>
  <c r="S6698" i="1"/>
  <c r="S6694" i="1"/>
  <c r="S6682" i="1"/>
  <c r="S6678" i="1"/>
  <c r="S6674" i="1"/>
  <c r="S6670" i="1"/>
  <c r="S6666" i="1"/>
  <c r="S6662" i="1"/>
  <c r="S6654" i="1"/>
  <c r="S6650" i="1"/>
  <c r="S6646" i="1"/>
  <c r="S6634" i="1"/>
  <c r="S6630" i="1"/>
  <c r="S6626" i="1"/>
  <c r="S6622" i="1"/>
  <c r="S6618" i="1"/>
  <c r="S6606" i="1"/>
  <c r="S6602" i="1"/>
  <c r="S6598" i="1"/>
  <c r="S6586" i="1"/>
  <c r="S6582" i="1"/>
  <c r="S6578" i="1"/>
  <c r="S6574" i="1"/>
  <c r="S6570" i="1"/>
  <c r="S6566" i="1"/>
  <c r="S6558" i="1"/>
  <c r="S6554" i="1"/>
  <c r="S6550" i="1"/>
  <c r="S6546" i="1"/>
  <c r="S6542" i="1"/>
  <c r="S6538" i="1"/>
  <c r="S6534" i="1"/>
  <c r="S6530" i="1"/>
  <c r="S6510" i="1"/>
  <c r="S6506" i="1"/>
  <c r="S6486" i="1"/>
  <c r="S6482" i="1"/>
  <c r="S6462" i="1"/>
  <c r="S6458" i="1"/>
  <c r="S6438" i="1"/>
  <c r="S6434" i="1"/>
  <c r="S6414" i="1"/>
  <c r="S6410" i="1"/>
  <c r="S6394" i="1"/>
  <c r="S6390" i="1"/>
  <c r="S6386" i="1"/>
  <c r="S6378" i="1"/>
  <c r="S6374" i="1"/>
  <c r="S6370" i="1"/>
  <c r="S6366" i="1"/>
  <c r="S6362" i="1"/>
  <c r="S6342" i="1"/>
  <c r="S6338" i="1"/>
  <c r="S6318" i="1"/>
  <c r="S6314" i="1"/>
  <c r="S6294" i="1"/>
  <c r="S6290" i="1"/>
  <c r="S6270" i="1"/>
  <c r="S6266" i="1"/>
  <c r="S6246" i="1"/>
  <c r="S6242" i="1"/>
  <c r="S6222" i="1"/>
  <c r="S6218" i="1"/>
  <c r="S6210" i="1"/>
  <c r="S6202" i="1"/>
  <c r="S6198" i="1"/>
  <c r="S6194" i="1"/>
  <c r="S6174" i="1"/>
  <c r="S6170" i="1"/>
  <c r="S6150" i="1"/>
  <c r="S6146" i="1"/>
  <c r="S6126" i="1"/>
  <c r="S6122" i="1"/>
  <c r="S6102" i="1"/>
  <c r="S6098" i="1"/>
  <c r="S6078" i="1"/>
  <c r="S6074" i="1"/>
  <c r="S6058" i="1"/>
  <c r="S6054" i="1"/>
  <c r="S6050" i="1"/>
  <c r="S6046" i="1"/>
  <c r="S6038" i="1"/>
  <c r="S6034" i="1"/>
  <c r="S6030" i="1"/>
  <c r="S6026" i="1"/>
  <c r="S6006" i="1"/>
  <c r="S6002" i="1"/>
  <c r="S5982" i="1"/>
  <c r="S5978" i="1"/>
  <c r="S5958" i="1"/>
  <c r="S5954" i="1"/>
  <c r="S5934" i="1"/>
  <c r="S5930" i="1"/>
  <c r="S5910" i="1"/>
  <c r="S5906" i="1"/>
  <c r="S5886" i="1"/>
  <c r="S5882" i="1"/>
  <c r="S5878" i="1"/>
  <c r="S5874" i="1"/>
  <c r="S5870" i="1"/>
  <c r="S5866" i="1"/>
  <c r="S5862" i="1"/>
  <c r="S5858" i="1"/>
  <c r="S5838" i="1"/>
  <c r="S5834" i="1"/>
  <c r="S5814" i="1"/>
  <c r="S5810" i="1"/>
  <c r="S5790" i="1"/>
  <c r="S5786" i="1"/>
  <c r="S5766" i="1"/>
  <c r="S5762" i="1"/>
  <c r="S5742" i="1"/>
  <c r="S5738" i="1"/>
  <c r="S5726" i="1"/>
  <c r="S5722" i="1"/>
  <c r="S5718" i="1"/>
  <c r="S5714" i="1"/>
  <c r="S5706" i="1"/>
  <c r="S5702" i="1"/>
  <c r="S5698" i="1"/>
  <c r="S5694" i="1"/>
  <c r="S5690" i="1"/>
  <c r="S5670" i="1"/>
  <c r="S5666" i="1"/>
  <c r="S5646" i="1"/>
  <c r="S5642" i="1"/>
  <c r="S5622" i="1"/>
  <c r="S5618" i="1"/>
  <c r="S5598" i="1"/>
  <c r="S5594" i="1"/>
  <c r="S5574" i="1"/>
  <c r="S5570" i="1"/>
  <c r="S5566" i="1"/>
  <c r="S5558" i="1"/>
  <c r="S5550" i="1"/>
  <c r="S5546" i="1"/>
  <c r="S5538" i="1"/>
  <c r="S5534" i="1"/>
  <c r="S5526" i="1"/>
  <c r="S5522" i="1"/>
  <c r="S5502" i="1"/>
  <c r="S5498" i="1"/>
  <c r="S5478" i="1"/>
  <c r="S5474" i="1"/>
  <c r="S5454" i="1"/>
  <c r="S5450" i="1"/>
  <c r="S5430" i="1"/>
  <c r="S5426" i="1"/>
  <c r="S5406" i="1"/>
  <c r="S5402" i="1"/>
  <c r="S5382" i="1"/>
  <c r="S5378" i="1"/>
  <c r="S5374" i="1"/>
  <c r="S5370" i="1"/>
  <c r="S5362" i="1"/>
  <c r="S5358" i="1"/>
  <c r="S5354" i="1"/>
  <c r="S5334" i="1"/>
  <c r="S5330" i="1"/>
  <c r="S5310" i="1"/>
  <c r="S5306" i="1"/>
  <c r="S5286" i="1"/>
  <c r="S5282" i="1"/>
  <c r="S5262" i="1"/>
  <c r="S5258" i="1"/>
  <c r="S5238" i="1"/>
  <c r="S5234" i="1"/>
  <c r="S5230" i="1"/>
  <c r="S5214" i="1"/>
  <c r="S5210" i="1"/>
  <c r="S5202" i="1"/>
  <c r="S5190" i="1"/>
  <c r="S5186" i="1"/>
  <c r="S5166" i="1"/>
  <c r="S5162" i="1"/>
  <c r="S5142" i="1"/>
  <c r="S5138" i="1"/>
  <c r="S5118" i="1"/>
  <c r="S5114" i="1"/>
  <c r="S5094" i="1"/>
  <c r="S5090" i="1"/>
  <c r="S5070" i="1"/>
  <c r="S5066" i="1"/>
  <c r="S5050" i="1"/>
  <c r="S5046" i="1"/>
  <c r="S5042" i="1"/>
  <c r="S5034" i="1"/>
  <c r="S5022" i="1"/>
  <c r="S5018" i="1"/>
  <c r="S4998" i="1"/>
  <c r="S4994" i="1"/>
  <c r="S4974" i="1"/>
  <c r="S4970" i="1"/>
  <c r="S4950" i="1"/>
  <c r="S4946" i="1"/>
  <c r="S4926" i="1"/>
  <c r="S4922" i="1"/>
  <c r="S4902" i="1"/>
  <c r="S4898" i="1"/>
  <c r="S4886" i="1"/>
  <c r="S4878" i="1"/>
  <c r="S4874" i="1"/>
  <c r="S4870" i="1"/>
  <c r="S4866" i="1"/>
  <c r="S4854" i="1"/>
  <c r="S4850" i="1"/>
  <c r="S4830" i="1"/>
  <c r="S4826" i="1"/>
  <c r="S4806" i="1"/>
  <c r="S4802" i="1"/>
  <c r="S4782" i="1"/>
  <c r="S4778" i="1"/>
  <c r="S4758" i="1"/>
  <c r="S4754" i="1"/>
  <c r="S4734" i="1"/>
  <c r="S4730" i="1"/>
  <c r="S4710" i="1"/>
  <c r="S4706" i="1"/>
  <c r="S4702" i="1"/>
  <c r="S4698" i="1"/>
  <c r="S4686" i="1"/>
  <c r="S4682" i="1"/>
  <c r="S4662" i="1"/>
  <c r="S4658" i="1"/>
  <c r="S4638" i="1"/>
  <c r="S4634" i="1"/>
  <c r="S4614" i="1"/>
  <c r="S4610" i="1"/>
  <c r="S4590" i="1"/>
  <c r="S4586" i="1"/>
  <c r="S4566" i="1"/>
  <c r="S4562" i="1"/>
  <c r="S4542" i="1"/>
  <c r="S4538" i="1"/>
  <c r="S4534" i="1"/>
  <c r="S4530" i="1"/>
  <c r="S4518" i="1"/>
  <c r="S4514" i="1"/>
  <c r="S4494" i="1"/>
  <c r="S4490" i="1"/>
  <c r="S4470" i="1"/>
  <c r="S4466" i="1"/>
  <c r="S4446" i="1"/>
  <c r="S4442" i="1"/>
  <c r="S4422" i="1"/>
  <c r="S4418" i="1"/>
  <c r="S4398" i="1"/>
  <c r="S4394" i="1"/>
  <c r="S4390" i="1"/>
  <c r="S4378" i="1"/>
  <c r="S4374" i="1"/>
  <c r="S4370" i="1"/>
  <c r="S4362" i="1"/>
  <c r="S4354" i="1"/>
  <c r="S4350" i="1"/>
  <c r="S4346" i="1"/>
  <c r="S4326" i="1"/>
  <c r="S4322" i="1"/>
  <c r="S4302" i="1"/>
  <c r="S4298" i="1"/>
  <c r="S4278" i="1"/>
  <c r="S4274" i="1"/>
  <c r="S4254" i="1"/>
  <c r="S4250" i="1"/>
  <c r="S4230" i="1"/>
  <c r="S4226" i="1"/>
  <c r="S4222" i="1"/>
  <c r="S4206" i="1"/>
  <c r="S4202" i="1"/>
  <c r="S4198" i="1"/>
  <c r="S4194" i="1"/>
  <c r="S4186" i="1"/>
  <c r="S4182" i="1"/>
  <c r="S4178" i="1"/>
  <c r="S4158" i="1"/>
  <c r="S4154" i="1"/>
  <c r="S4134" i="1"/>
  <c r="S4130" i="1"/>
  <c r="S4110" i="1"/>
  <c r="S4106" i="1"/>
  <c r="S4086" i="1"/>
  <c r="S4082" i="1"/>
  <c r="S4062" i="1"/>
  <c r="S4058" i="1"/>
  <c r="S4038" i="1"/>
  <c r="S4034" i="1"/>
  <c r="S4030" i="1"/>
  <c r="S4026" i="1"/>
  <c r="S4014" i="1"/>
  <c r="S4010" i="1"/>
  <c r="S3990" i="1"/>
  <c r="S3986" i="1"/>
  <c r="S3966" i="1"/>
  <c r="S3962" i="1"/>
  <c r="S3942" i="1"/>
  <c r="S3938" i="1"/>
  <c r="S3918" i="1"/>
  <c r="S3914" i="1"/>
  <c r="S3894" i="1"/>
  <c r="S3890" i="1"/>
  <c r="S3886" i="1"/>
  <c r="S3870" i="1"/>
  <c r="S3866" i="1"/>
  <c r="S3858" i="1"/>
  <c r="S3850" i="1"/>
  <c r="S3846" i="1"/>
  <c r="S3842" i="1"/>
  <c r="S3822" i="1"/>
  <c r="S3818" i="1"/>
  <c r="S3798" i="1"/>
  <c r="S3794" i="1"/>
  <c r="S3774" i="1"/>
  <c r="S3770" i="1"/>
  <c r="S3750" i="1"/>
  <c r="S3746" i="1"/>
  <c r="S3726" i="1"/>
  <c r="S3722" i="1"/>
  <c r="S3718" i="1"/>
  <c r="S3702" i="1"/>
  <c r="S3698" i="1"/>
  <c r="S3694" i="1"/>
  <c r="S3678" i="1"/>
  <c r="S3674" i="1"/>
  <c r="S3654" i="1"/>
  <c r="S3650" i="1"/>
  <c r="S3630" i="1"/>
  <c r="S3626" i="1"/>
  <c r="S3606" i="1"/>
  <c r="S3602" i="1"/>
  <c r="S3582" i="1"/>
  <c r="S3578" i="1"/>
  <c r="S3558" i="1"/>
  <c r="S3554" i="1"/>
  <c r="S3546" i="1"/>
  <c r="S3538" i="1"/>
  <c r="S3534" i="1"/>
  <c r="S3530" i="1"/>
  <c r="S3518" i="1"/>
  <c r="S3510" i="1"/>
  <c r="S3506" i="1"/>
  <c r="S3486" i="1"/>
  <c r="S3482" i="1"/>
  <c r="S3462" i="1"/>
  <c r="S3458" i="1"/>
  <c r="S3438" i="1"/>
  <c r="S3434" i="1"/>
  <c r="S3414" i="1"/>
  <c r="S3410" i="1"/>
  <c r="S3390" i="1"/>
  <c r="S3386" i="1"/>
  <c r="S3378" i="1"/>
  <c r="S3366" i="1"/>
  <c r="S3362" i="1"/>
  <c r="S3342" i="1"/>
  <c r="S3338" i="1"/>
  <c r="S3318" i="1"/>
  <c r="S3314" i="1"/>
  <c r="S3294" i="1"/>
  <c r="S3290" i="1"/>
  <c r="S3270" i="1"/>
  <c r="S3266" i="1"/>
  <c r="S3246" i="1"/>
  <c r="S3242" i="1"/>
  <c r="S3222" i="1"/>
  <c r="S3218" i="1"/>
  <c r="S3202" i="1"/>
  <c r="S3198" i="1"/>
  <c r="S3194" i="1"/>
  <c r="S3182" i="1"/>
  <c r="S3174" i="1"/>
  <c r="S3170" i="1"/>
  <c r="S3150" i="1"/>
  <c r="S3146" i="1"/>
  <c r="S3126" i="1"/>
  <c r="S3122" i="1"/>
  <c r="S3102" i="1"/>
  <c r="S3098" i="1"/>
  <c r="S3078" i="1"/>
  <c r="S3074" i="1"/>
  <c r="S3054" i="1"/>
  <c r="S3050" i="1"/>
  <c r="S3034" i="1"/>
  <c r="S3030" i="1"/>
  <c r="S3026" i="1"/>
  <c r="S3006" i="1"/>
  <c r="S3002" i="1"/>
  <c r="S2982" i="1"/>
  <c r="S2978" i="1"/>
  <c r="S2974" i="1"/>
  <c r="S2958" i="1"/>
  <c r="S2954" i="1"/>
  <c r="S2950" i="1"/>
  <c r="S2946" i="1"/>
  <c r="S2942" i="1"/>
  <c r="S2934" i="1"/>
  <c r="S2930" i="1"/>
  <c r="S2926" i="1"/>
  <c r="S2910" i="1"/>
  <c r="S2906" i="1"/>
  <c r="S2898" i="1"/>
  <c r="S2890" i="1"/>
  <c r="S2886" i="1"/>
  <c r="S2882" i="1"/>
  <c r="S2874" i="1"/>
  <c r="S2866" i="1"/>
  <c r="S2862" i="1"/>
  <c r="S2858" i="1"/>
  <c r="S2850" i="1"/>
  <c r="S2838" i="1"/>
  <c r="S2834" i="1"/>
  <c r="S2814" i="1"/>
  <c r="S2810" i="1"/>
  <c r="S2790" i="1"/>
  <c r="S2786" i="1"/>
  <c r="S2766" i="1"/>
  <c r="S2762" i="1"/>
  <c r="S2742" i="1"/>
  <c r="S2738" i="1"/>
  <c r="S2718" i="1"/>
  <c r="S2714" i="1"/>
  <c r="S2706" i="1"/>
  <c r="S2698" i="1"/>
  <c r="S2694" i="1"/>
  <c r="S2690" i="1"/>
  <c r="S2670" i="1"/>
  <c r="S2666" i="1"/>
  <c r="S2646" i="1"/>
  <c r="S2642" i="1"/>
  <c r="S2622" i="1"/>
  <c r="S2618" i="1"/>
  <c r="S2598" i="1"/>
  <c r="S2594" i="1"/>
  <c r="S2574" i="1"/>
  <c r="S2570" i="1"/>
  <c r="S2550" i="1"/>
  <c r="S2546" i="1"/>
  <c r="S2538" i="1"/>
  <c r="S2530" i="1"/>
  <c r="S2526" i="1"/>
  <c r="S2522" i="1"/>
  <c r="S2514" i="1"/>
  <c r="S2502" i="1"/>
  <c r="S2498" i="1"/>
  <c r="S2478" i="1"/>
  <c r="S2474" i="1"/>
  <c r="S2454" i="1"/>
  <c r="S2450" i="1"/>
  <c r="S2430" i="1"/>
  <c r="S2426" i="1"/>
  <c r="S2406" i="1"/>
  <c r="S2402" i="1"/>
  <c r="S2382" i="1"/>
  <c r="S2378" i="1"/>
  <c r="S2370" i="1"/>
  <c r="S2362" i="1"/>
  <c r="S2358" i="1"/>
  <c r="S2354" i="1"/>
  <c r="S2334" i="1"/>
  <c r="S2330" i="1"/>
  <c r="S2310" i="1"/>
  <c r="S2306" i="1"/>
  <c r="S2286" i="1"/>
  <c r="S2282" i="1"/>
  <c r="S2262" i="1"/>
  <c r="S2258" i="1"/>
  <c r="S2238" i="1"/>
  <c r="S2234" i="1"/>
  <c r="S2214" i="1"/>
  <c r="S2210" i="1"/>
  <c r="S2202" i="1"/>
  <c r="S2194" i="1"/>
  <c r="S2190" i="1"/>
  <c r="S2186" i="1"/>
  <c r="S2178" i="1"/>
  <c r="S2174" i="1"/>
  <c r="S2166" i="1"/>
  <c r="S2162" i="1"/>
  <c r="S2142" i="1"/>
  <c r="S2138" i="1"/>
  <c r="S2118" i="1"/>
  <c r="S2114" i="1"/>
  <c r="S2094" i="1"/>
  <c r="S2090" i="1"/>
  <c r="S2070" i="1"/>
  <c r="S2066" i="1"/>
  <c r="S2046" i="1"/>
  <c r="S2042" i="1"/>
  <c r="S2034" i="1"/>
  <c r="S2026" i="1"/>
  <c r="S2022" i="1"/>
  <c r="S2018" i="1"/>
  <c r="S1998" i="1"/>
  <c r="S1994" i="1"/>
  <c r="S1974" i="1"/>
  <c r="S1970" i="1"/>
  <c r="S1950" i="1"/>
  <c r="S1946" i="1"/>
  <c r="S1926" i="1"/>
  <c r="S1922" i="1"/>
  <c r="S1902" i="1"/>
  <c r="S1898" i="1"/>
  <c r="S1878" i="1"/>
  <c r="S1874" i="1"/>
  <c r="S1870" i="1"/>
  <c r="S1866" i="1"/>
  <c r="S1858" i="1"/>
  <c r="S1854" i="1"/>
  <c r="S1850" i="1"/>
  <c r="S1830" i="1"/>
  <c r="S1826" i="1"/>
  <c r="S1806" i="1"/>
  <c r="S1802" i="1"/>
  <c r="S1782" i="1"/>
  <c r="S1778" i="1"/>
  <c r="S1758" i="1"/>
  <c r="S1754" i="1"/>
  <c r="S1734" i="1"/>
  <c r="S1730" i="1"/>
  <c r="S1710" i="1"/>
  <c r="S1706" i="1"/>
  <c r="S1702" i="1"/>
  <c r="S1698" i="1"/>
  <c r="S1690" i="1"/>
  <c r="S1686" i="1"/>
  <c r="S1682" i="1"/>
  <c r="S1662" i="1"/>
  <c r="S1658" i="1"/>
  <c r="S1638" i="1"/>
  <c r="S1634" i="1"/>
  <c r="S1614" i="1"/>
  <c r="S1610" i="1"/>
  <c r="S1590" i="1"/>
  <c r="S1586" i="1"/>
  <c r="S1566" i="1"/>
  <c r="S1562" i="1"/>
  <c r="S1542" i="1"/>
  <c r="S1538" i="1"/>
  <c r="S1530" i="1"/>
  <c r="S1518" i="1"/>
  <c r="S1514" i="1"/>
  <c r="S1494" i="1"/>
  <c r="S1490" i="1"/>
  <c r="S1470" i="1"/>
  <c r="S1466" i="1"/>
  <c r="S1446" i="1"/>
  <c r="S1442" i="1"/>
  <c r="S1422" i="1"/>
  <c r="S1418" i="1"/>
  <c r="S1398" i="1"/>
  <c r="S1394" i="1"/>
  <c r="S1374" i="1"/>
  <c r="S1370" i="1"/>
  <c r="S1366" i="1"/>
  <c r="S1362" i="1"/>
  <c r="S1354" i="1"/>
  <c r="S1350" i="1"/>
  <c r="S1346" i="1"/>
  <c r="S1326" i="1"/>
  <c r="S1322" i="1"/>
  <c r="S1302" i="1"/>
  <c r="S1298" i="1"/>
  <c r="S1278" i="1"/>
  <c r="S1274" i="1"/>
  <c r="S1254" i="1"/>
  <c r="S1250" i="1"/>
  <c r="S1230" i="1"/>
  <c r="S1226" i="1"/>
  <c r="S1206" i="1"/>
  <c r="S1202" i="1"/>
  <c r="S1198" i="1"/>
  <c r="S1194" i="1"/>
  <c r="S1186" i="1"/>
  <c r="S1182" i="1"/>
  <c r="S1178" i="1"/>
  <c r="S1158" i="1"/>
  <c r="S1154" i="1"/>
  <c r="S1134" i="1"/>
  <c r="S1130" i="1"/>
  <c r="S1110" i="1"/>
  <c r="S1106" i="1"/>
  <c r="S1086" i="1"/>
  <c r="S1082" i="1"/>
  <c r="S1062" i="1"/>
  <c r="S1058" i="1"/>
  <c r="S1038" i="1"/>
  <c r="S1034" i="1"/>
  <c r="S1030" i="1"/>
  <c r="S1026" i="1"/>
  <c r="S1018" i="1"/>
  <c r="S1014" i="1"/>
  <c r="S1010" i="1"/>
  <c r="S990" i="1"/>
  <c r="S986" i="1"/>
  <c r="S966" i="1"/>
  <c r="S962" i="1"/>
  <c r="S942" i="1"/>
  <c r="S938" i="1"/>
  <c r="S918" i="1"/>
  <c r="S914" i="1"/>
  <c r="S894" i="1"/>
  <c r="S890" i="1"/>
  <c r="S870" i="1"/>
  <c r="S866" i="1"/>
  <c r="S862" i="1"/>
  <c r="S858" i="1"/>
  <c r="S850" i="1"/>
  <c r="S846" i="1"/>
  <c r="S842" i="1"/>
  <c r="S822" i="1"/>
  <c r="S818" i="1"/>
  <c r="S798" i="1"/>
  <c r="S794" i="1"/>
  <c r="S774" i="1"/>
  <c r="S770" i="1"/>
  <c r="S750" i="1"/>
  <c r="S746" i="1"/>
  <c r="S726" i="1"/>
  <c r="S722" i="1"/>
  <c r="S702" i="1"/>
  <c r="S698" i="1"/>
  <c r="S694" i="1"/>
  <c r="S682" i="1"/>
  <c r="S678" i="1"/>
  <c r="S674" i="1"/>
  <c r="S670" i="1"/>
  <c r="S666" i="1"/>
  <c r="S662" i="1"/>
  <c r="S654" i="1"/>
  <c r="S650" i="1"/>
  <c r="S630" i="1"/>
  <c r="S626" i="1"/>
  <c r="S618" i="1"/>
  <c r="S614" i="1"/>
  <c r="S606" i="1"/>
  <c r="S602" i="1"/>
  <c r="S598" i="1"/>
  <c r="S582" i="1"/>
  <c r="S578" i="1"/>
  <c r="S574" i="1"/>
  <c r="S570" i="1"/>
  <c r="S566" i="1"/>
  <c r="S562" i="1"/>
  <c r="S558" i="1"/>
  <c r="S554" i="1"/>
  <c r="S550" i="1"/>
  <c r="S534" i="1"/>
  <c r="S530" i="1"/>
  <c r="S526" i="1"/>
  <c r="S522" i="1"/>
  <c r="S518" i="1"/>
  <c r="S514" i="1"/>
  <c r="S510" i="1"/>
  <c r="S506" i="1"/>
  <c r="S502" i="1"/>
  <c r="S490" i="1"/>
  <c r="S486" i="1"/>
  <c r="S482" i="1"/>
  <c r="S478" i="1"/>
  <c r="S474" i="1"/>
  <c r="S470" i="1"/>
  <c r="S462" i="1"/>
  <c r="S458" i="1"/>
  <c r="S438" i="1"/>
  <c r="S434" i="1"/>
  <c r="S430" i="1"/>
  <c r="S426" i="1"/>
  <c r="S422" i="1"/>
  <c r="S414" i="1"/>
  <c r="S410" i="1"/>
  <c r="S406" i="1"/>
  <c r="S390" i="1"/>
  <c r="S386" i="1"/>
  <c r="S378" i="1"/>
  <c r="S374" i="1"/>
  <c r="S366" i="1"/>
  <c r="S362" i="1"/>
  <c r="S358" i="1"/>
  <c r="S354" i="1"/>
  <c r="S342" i="1"/>
  <c r="S338" i="1"/>
  <c r="S318" i="1"/>
  <c r="S314" i="1"/>
  <c r="S294" i="1"/>
  <c r="S290" i="1"/>
  <c r="S270" i="1"/>
  <c r="S266" i="1"/>
  <c r="S246" i="1"/>
  <c r="S242" i="1"/>
  <c r="S222" i="1"/>
  <c r="S218" i="1"/>
  <c r="S198" i="1"/>
  <c r="S194" i="1"/>
  <c r="S186" i="1"/>
  <c r="S178" i="1"/>
  <c r="S174" i="1"/>
  <c r="S170" i="1"/>
  <c r="S150" i="1"/>
  <c r="S146" i="1"/>
  <c r="S126" i="1"/>
  <c r="S122" i="1"/>
  <c r="S102" i="1"/>
  <c r="S98" i="1"/>
  <c r="S78" i="1"/>
  <c r="S74" i="1"/>
  <c r="S54" i="1"/>
  <c r="S50" i="1"/>
  <c r="S38" i="1"/>
  <c r="S30" i="1"/>
  <c r="S26" i="1"/>
  <c r="S9" i="1"/>
  <c r="S5" i="1"/>
  <c r="S8755" i="1"/>
  <c r="S8739" i="1"/>
  <c r="S8719" i="1"/>
  <c r="S8647" i="1"/>
  <c r="S8587" i="1"/>
  <c r="S8575" i="1"/>
  <c r="S8559" i="1"/>
  <c r="S8547" i="1"/>
  <c r="S8503" i="1"/>
  <c r="S8475" i="1"/>
  <c r="S8455" i="1"/>
  <c r="S8419" i="1"/>
  <c r="S8407" i="1"/>
  <c r="S8379" i="1"/>
  <c r="S8355" i="1"/>
  <c r="S8331" i="1"/>
  <c r="S8307" i="1"/>
  <c r="S8283" i="1"/>
  <c r="S8263" i="1"/>
  <c r="S8255" i="1"/>
  <c r="S8235" i="1"/>
  <c r="S8215" i="1"/>
  <c r="S8187" i="1"/>
  <c r="S8139" i="1"/>
  <c r="S8115" i="1"/>
  <c r="S8091" i="1"/>
  <c r="S8067" i="1"/>
  <c r="S8043" i="1"/>
  <c r="S8023" i="1"/>
  <c r="S7947" i="1"/>
  <c r="S7927" i="1"/>
  <c r="S7907" i="1"/>
  <c r="S7879" i="1"/>
  <c r="S7855" i="1"/>
  <c r="S7827" i="1"/>
  <c r="S7807" i="1"/>
  <c r="S7783" i="1"/>
  <c r="S7747" i="1"/>
  <c r="S7727" i="1"/>
  <c r="S7687" i="1"/>
  <c r="S7663" i="1"/>
  <c r="S7635" i="1"/>
  <c r="S7611" i="1"/>
  <c r="S7591" i="1"/>
  <c r="S7567" i="1"/>
  <c r="S7551" i="1"/>
  <c r="S7539" i="1"/>
  <c r="S7515" i="1"/>
  <c r="S7471" i="1"/>
  <c r="S7443" i="1"/>
  <c r="S7423" i="1"/>
  <c r="S7411" i="1"/>
  <c r="S7399" i="1"/>
  <c r="S7371" i="1"/>
  <c r="S7351" i="1"/>
  <c r="S7299" i="1"/>
  <c r="S7275" i="1"/>
  <c r="S7251" i="1"/>
  <c r="S7239" i="1"/>
  <c r="S7227" i="1"/>
  <c r="S7155" i="1"/>
  <c r="S7131" i="1"/>
  <c r="S7111" i="1"/>
  <c r="S7087" i="1"/>
  <c r="S7067" i="1"/>
  <c r="S7035" i="1"/>
  <c r="S6987" i="1"/>
  <c r="S6943" i="1"/>
  <c r="S6915" i="1"/>
  <c r="S6903" i="1"/>
  <c r="S6891" i="1"/>
  <c r="S6867" i="1"/>
  <c r="S6823" i="1"/>
  <c r="S6795" i="1"/>
  <c r="S6771" i="1"/>
  <c r="S6747" i="1"/>
  <c r="S6735" i="1"/>
  <c r="S6723" i="1"/>
  <c r="S6703" i="1"/>
  <c r="S6695" i="1"/>
  <c r="S6683" i="1"/>
  <c r="S6655" i="1"/>
  <c r="S6643" i="1"/>
  <c r="S6631" i="1"/>
  <c r="S6595" i="1"/>
  <c r="S6583" i="1"/>
  <c r="S6555" i="1"/>
  <c r="S6543" i="1"/>
  <c r="S6531" i="1"/>
  <c r="S6487" i="1"/>
  <c r="S6439" i="1"/>
  <c r="S6403" i="1"/>
  <c r="S6387" i="1"/>
  <c r="S6375" i="1"/>
  <c r="S6363" i="1"/>
  <c r="S6319" i="1"/>
  <c r="S6291" i="1"/>
  <c r="S6267" i="1"/>
  <c r="S6247" i="1"/>
  <c r="S6235" i="1"/>
  <c r="S6227" i="1"/>
  <c r="S6203" i="1"/>
  <c r="S6175" i="1"/>
  <c r="S6127" i="1"/>
  <c r="S6099" i="1"/>
  <c r="S6067" i="1"/>
  <c r="S6055" i="1"/>
  <c r="S6039" i="1"/>
  <c r="S6007" i="1"/>
  <c r="S5955" i="1"/>
  <c r="S5911" i="1"/>
  <c r="S5899" i="1"/>
  <c r="S5887" i="1"/>
  <c r="S5863" i="1"/>
  <c r="S5835" i="1"/>
  <c r="S5787" i="1"/>
  <c r="S5763" i="1"/>
  <c r="S5715" i="1"/>
  <c r="S5691" i="1"/>
  <c r="S5643" i="1"/>
  <c r="S5619" i="1"/>
  <c r="S5595" i="1"/>
  <c r="S5575" i="1"/>
  <c r="S5563" i="1"/>
  <c r="S5547" i="1"/>
  <c r="S5531" i="1"/>
  <c r="S5503" i="1"/>
  <c r="S5475" i="1"/>
  <c r="S5407" i="1"/>
  <c r="S5395" i="1"/>
  <c r="S5383" i="1"/>
  <c r="S5371" i="1"/>
  <c r="S5359" i="1"/>
  <c r="S5331" i="1"/>
  <c r="S5307" i="1"/>
  <c r="S5283" i="1"/>
  <c r="S5239" i="1"/>
  <c r="S5211" i="1"/>
  <c r="S5191" i="1"/>
  <c r="S5163" i="1"/>
  <c r="S5095" i="1"/>
  <c r="S5031" i="1"/>
  <c r="S4715" i="1"/>
  <c r="S4659" i="1"/>
  <c r="S4635" i="1"/>
  <c r="S4611" i="1"/>
  <c r="S4587" i="1"/>
  <c r="S4563" i="1"/>
  <c r="S4555" i="1"/>
  <c r="S4547" i="1"/>
  <c r="S4539" i="1"/>
  <c r="S4519" i="1"/>
  <c r="S4495" i="1"/>
  <c r="S4471" i="1"/>
  <c r="S4443" i="1"/>
  <c r="S4419" i="1"/>
  <c r="S4395" i="1"/>
  <c r="S4371" i="1"/>
  <c r="S4359" i="1"/>
  <c r="S4351" i="1"/>
  <c r="S4327" i="1"/>
  <c r="S4303" i="1"/>
  <c r="S4275" i="1"/>
  <c r="S4255" i="1"/>
  <c r="S4231" i="1"/>
  <c r="S4219" i="1"/>
  <c r="S4211" i="1"/>
  <c r="S4179" i="1"/>
  <c r="S4155" i="1"/>
  <c r="S4131" i="1"/>
  <c r="S4107" i="1"/>
  <c r="S4083" i="1"/>
  <c r="S4059" i="1"/>
  <c r="S4035" i="1"/>
  <c r="S4015" i="1"/>
  <c r="S3991" i="1"/>
  <c r="S3967" i="1"/>
  <c r="S3943" i="1"/>
  <c r="S3919" i="1"/>
  <c r="S3895" i="1"/>
  <c r="S3887" i="1"/>
  <c r="S3871" i="1"/>
  <c r="S3863" i="1"/>
  <c r="S3843" i="1"/>
  <c r="S3819" i="1"/>
  <c r="S3795" i="1"/>
  <c r="S3775" i="1"/>
  <c r="S3747" i="1"/>
  <c r="S3723" i="1"/>
  <c r="S3703" i="1"/>
  <c r="S3695" i="1"/>
  <c r="S3675" i="1"/>
  <c r="S3651" i="1"/>
  <c r="S3631" i="1"/>
  <c r="S3603" i="1"/>
  <c r="S3579" i="1"/>
  <c r="S3555" i="1"/>
  <c r="S3547" i="1"/>
  <c r="S3543" i="1"/>
  <c r="S3535" i="1"/>
  <c r="S3507" i="1"/>
  <c r="S3483" i="1"/>
  <c r="S3463" i="1"/>
  <c r="S3439" i="1"/>
  <c r="S3411" i="1"/>
  <c r="S3387" i="1"/>
  <c r="S3379" i="1"/>
  <c r="S3363" i="1"/>
  <c r="S3343" i="1"/>
  <c r="S3319" i="1"/>
  <c r="S3295" i="1"/>
  <c r="S3271" i="1"/>
  <c r="S3243" i="1"/>
  <c r="S3223" i="1"/>
  <c r="S3215" i="1"/>
  <c r="S3199" i="1"/>
  <c r="S3171" i="1"/>
  <c r="S3147" i="1"/>
  <c r="S3123" i="1"/>
  <c r="S3099" i="1"/>
  <c r="S3075" i="1"/>
  <c r="S3051" i="1"/>
  <c r="S3043" i="1"/>
  <c r="S3035" i="1"/>
  <c r="S3027" i="1"/>
  <c r="S3007" i="1"/>
  <c r="S2979" i="1"/>
  <c r="S2971" i="1"/>
  <c r="S2959" i="1"/>
  <c r="S2931" i="1"/>
  <c r="S2923" i="1"/>
  <c r="S2907" i="1"/>
  <c r="S2895" i="1"/>
  <c r="S2883" i="1"/>
  <c r="S2875" i="1"/>
  <c r="S2859" i="1"/>
  <c r="S2839" i="1"/>
  <c r="S2815" i="1"/>
  <c r="S2787" i="1"/>
  <c r="S2763" i="1"/>
  <c r="S2739" i="1"/>
  <c r="S2715" i="1"/>
  <c r="S2707" i="1"/>
  <c r="S2695" i="1"/>
  <c r="S2671" i="1"/>
  <c r="S2647" i="1"/>
  <c r="S2623" i="1"/>
  <c r="S2599" i="1"/>
  <c r="S2575" i="1"/>
  <c r="S2551" i="1"/>
  <c r="S2543" i="1"/>
  <c r="S2527" i="1"/>
  <c r="S2503" i="1"/>
  <c r="S2479" i="1"/>
  <c r="S2455" i="1"/>
  <c r="S2431" i="1"/>
  <c r="S2403" i="1"/>
  <c r="S2379" i="1"/>
  <c r="S2371" i="1"/>
  <c r="S2355" i="1"/>
  <c r="S2331" i="1"/>
  <c r="S2307" i="1"/>
  <c r="S2283" i="1"/>
  <c r="S2259" i="1"/>
  <c r="S2239" i="1"/>
  <c r="S2215" i="1"/>
  <c r="S2207" i="1"/>
  <c r="S2199" i="1"/>
  <c r="S2191" i="1"/>
  <c r="S2179" i="1"/>
  <c r="S2163" i="1"/>
  <c r="S2143" i="1"/>
  <c r="S2119" i="1"/>
  <c r="S2095" i="1"/>
  <c r="S2071" i="1"/>
  <c r="S2043" i="1"/>
  <c r="S2035" i="1"/>
  <c r="S2019" i="1"/>
  <c r="S1999" i="1"/>
  <c r="S1951" i="1"/>
  <c r="S1879" i="1"/>
  <c r="S1851" i="1"/>
  <c r="S1827" i="1"/>
  <c r="S1779" i="1"/>
  <c r="S1755" i="1"/>
  <c r="S1731" i="1"/>
  <c r="S1707" i="1"/>
  <c r="S1699" i="1"/>
  <c r="S1687" i="1"/>
  <c r="S1635" i="1"/>
  <c r="S1615" i="1"/>
  <c r="S1567" i="1"/>
  <c r="S1543" i="1"/>
  <c r="S1527" i="1"/>
  <c r="S1515" i="1"/>
  <c r="S1471" i="1"/>
  <c r="S1443" i="1"/>
  <c r="S1423" i="1"/>
  <c r="S1395" i="1"/>
  <c r="S1371" i="1"/>
  <c r="S1355" i="1"/>
  <c r="S1343" i="1"/>
  <c r="S1327" i="1"/>
  <c r="S1303" i="1"/>
  <c r="S1207" i="1"/>
  <c r="S1199" i="1"/>
  <c r="S1187" i="1"/>
  <c r="S1159" i="1"/>
  <c r="S1131" i="1"/>
  <c r="S1087" i="1"/>
  <c r="S1059" i="1"/>
  <c r="S1035" i="1"/>
  <c r="S1023" i="1"/>
  <c r="S1011" i="1"/>
  <c r="S991" i="1"/>
  <c r="S963" i="1"/>
  <c r="S919" i="1"/>
  <c r="S891" i="1"/>
  <c r="S871" i="1"/>
  <c r="S859" i="1"/>
  <c r="S847" i="1"/>
  <c r="S799" i="1"/>
  <c r="S771" i="1"/>
  <c r="S723" i="1"/>
  <c r="S703" i="1"/>
  <c r="S695" i="1"/>
  <c r="S679" i="1"/>
  <c r="S663" i="1"/>
  <c r="S651" i="1"/>
  <c r="S639" i="1"/>
  <c r="S627" i="1"/>
  <c r="S603" i="1"/>
  <c r="S595" i="1"/>
  <c r="S583" i="1"/>
  <c r="S547" i="1"/>
  <c r="S535" i="1"/>
  <c r="S519" i="1"/>
  <c r="S503" i="1"/>
  <c r="S487" i="1"/>
  <c r="S463" i="1"/>
  <c r="S451" i="1"/>
  <c r="S439" i="1"/>
  <c r="S411" i="1"/>
  <c r="S383" i="1"/>
  <c r="S371" i="1"/>
  <c r="S359" i="1"/>
  <c r="S347" i="1"/>
  <c r="S335" i="1"/>
  <c r="S295" i="1"/>
  <c r="S243" i="1"/>
  <c r="S219" i="1"/>
  <c r="S191" i="1"/>
  <c r="S179" i="1"/>
  <c r="S147" i="1"/>
  <c r="S103" i="1"/>
  <c r="S79" i="1"/>
  <c r="S8761" i="1"/>
  <c r="S8753" i="1"/>
  <c r="S8749" i="1"/>
  <c r="S8745" i="1"/>
  <c r="S8741" i="1"/>
  <c r="S8737" i="1"/>
  <c r="S8733" i="1"/>
  <c r="S8729" i="1"/>
  <c r="S8721" i="1"/>
  <c r="S8717" i="1"/>
  <c r="S8713" i="1"/>
  <c r="S8693" i="1"/>
  <c r="S8689" i="1"/>
  <c r="S8669" i="1"/>
  <c r="S8665" i="1"/>
  <c r="S8645" i="1"/>
  <c r="S8641" i="1"/>
  <c r="S8621" i="1"/>
  <c r="S8617" i="1"/>
  <c r="S8597" i="1"/>
  <c r="S8593" i="1"/>
  <c r="S8585" i="1"/>
  <c r="S8581" i="1"/>
  <c r="S8577" i="1"/>
  <c r="S8573" i="1"/>
  <c r="S8569" i="1"/>
  <c r="S8565" i="1"/>
  <c r="S8553" i="1"/>
  <c r="S8549" i="1"/>
  <c r="S8545" i="1"/>
  <c r="S8525" i="1"/>
  <c r="S8521" i="1"/>
  <c r="S8501" i="1"/>
  <c r="S8497" i="1"/>
  <c r="S8477" i="1"/>
  <c r="S8473" i="1"/>
  <c r="S8453" i="1"/>
  <c r="S8449" i="1"/>
  <c r="S8429" i="1"/>
  <c r="S8425" i="1"/>
  <c r="S8413" i="1"/>
  <c r="S8409" i="1"/>
  <c r="S8405" i="1"/>
  <c r="S8401" i="1"/>
  <c r="S8397" i="1"/>
  <c r="S8393" i="1"/>
  <c r="S8385" i="1"/>
  <c r="S8381" i="1"/>
  <c r="S8377" i="1"/>
  <c r="S8357" i="1"/>
  <c r="S8353" i="1"/>
  <c r="S8333" i="1"/>
  <c r="S8329" i="1"/>
  <c r="S8309" i="1"/>
  <c r="S8305" i="1"/>
  <c r="S8285" i="1"/>
  <c r="S8281" i="1"/>
  <c r="S8261" i="1"/>
  <c r="S8257" i="1"/>
  <c r="S8245" i="1"/>
  <c r="S8241" i="1"/>
  <c r="S8237" i="1"/>
  <c r="S8233" i="1"/>
  <c r="S8229" i="1"/>
  <c r="S8225" i="1"/>
  <c r="S8217" i="1"/>
  <c r="S8213" i="1"/>
  <c r="S8209" i="1"/>
  <c r="S8189" i="1"/>
  <c r="S8185" i="1"/>
  <c r="S8165" i="1"/>
  <c r="S8161" i="1"/>
  <c r="S8141" i="1"/>
  <c r="S8137" i="1"/>
  <c r="S8117" i="1"/>
  <c r="S8113" i="1"/>
  <c r="S8093" i="1"/>
  <c r="S8089" i="1"/>
  <c r="S8081" i="1"/>
  <c r="S8077" i="1"/>
  <c r="S8073" i="1"/>
  <c r="S8069" i="1"/>
  <c r="S8065" i="1"/>
  <c r="S8061" i="1"/>
  <c r="S8049" i="1"/>
  <c r="S8045" i="1"/>
  <c r="S8041" i="1"/>
  <c r="S8021" i="1"/>
  <c r="S8017" i="1"/>
  <c r="S7997" i="1"/>
  <c r="S7993" i="1"/>
  <c r="S7973" i="1"/>
  <c r="S7969" i="1"/>
  <c r="S7949" i="1"/>
  <c r="S7945" i="1"/>
  <c r="S7925" i="1"/>
  <c r="S7921" i="1"/>
  <c r="S7909" i="1"/>
  <c r="S7905" i="1"/>
  <c r="S7901" i="1"/>
  <c r="S7897" i="1"/>
  <c r="S7893" i="1"/>
  <c r="S7881" i="1"/>
  <c r="S7877" i="1"/>
  <c r="S7873" i="1"/>
  <c r="S7853" i="1"/>
  <c r="S7849" i="1"/>
  <c r="S7829" i="1"/>
  <c r="S7825" i="1"/>
  <c r="S7805" i="1"/>
  <c r="S7801" i="1"/>
  <c r="S7781" i="1"/>
  <c r="S7777" i="1"/>
  <c r="S7757" i="1"/>
  <c r="S7753" i="1"/>
  <c r="S7741" i="1"/>
  <c r="S7737" i="1"/>
  <c r="S7733" i="1"/>
  <c r="S7729" i="1"/>
  <c r="S7725" i="1"/>
  <c r="S7721" i="1"/>
  <c r="S7713" i="1"/>
  <c r="S7709" i="1"/>
  <c r="S7705" i="1"/>
  <c r="S7685" i="1"/>
  <c r="S7681" i="1"/>
  <c r="S7661" i="1"/>
  <c r="S7657" i="1"/>
  <c r="S7637" i="1"/>
  <c r="S7633" i="1"/>
  <c r="S7613" i="1"/>
  <c r="S7609" i="1"/>
  <c r="S7589" i="1"/>
  <c r="S7585" i="1"/>
  <c r="S7573" i="1"/>
  <c r="S7569" i="1"/>
  <c r="S7565" i="1"/>
  <c r="S7561" i="1"/>
  <c r="S7557" i="1"/>
  <c r="S7553" i="1"/>
  <c r="S7545" i="1"/>
  <c r="S7541" i="1"/>
  <c r="S7537" i="1"/>
  <c r="S7517" i="1"/>
  <c r="S7513" i="1"/>
  <c r="S7493" i="1"/>
  <c r="S7489" i="1"/>
  <c r="S7469" i="1"/>
  <c r="S7465" i="1"/>
  <c r="S7445" i="1"/>
  <c r="S7441" i="1"/>
  <c r="S7421" i="1"/>
  <c r="S7417" i="1"/>
  <c r="S7409" i="1"/>
  <c r="S7405" i="1"/>
  <c r="S7401" i="1"/>
  <c r="S7397" i="1"/>
  <c r="S7393" i="1"/>
  <c r="S7389" i="1"/>
  <c r="S7385" i="1"/>
  <c r="S7377" i="1"/>
  <c r="S7373" i="1"/>
  <c r="S7369" i="1"/>
  <c r="S7349" i="1"/>
  <c r="S7345" i="1"/>
  <c r="S7325" i="1"/>
  <c r="S7321" i="1"/>
  <c r="S7301" i="1"/>
  <c r="S7297" i="1"/>
  <c r="S7277" i="1"/>
  <c r="S7273" i="1"/>
  <c r="S7253" i="1"/>
  <c r="S7249" i="1"/>
  <c r="S7233" i="1"/>
  <c r="S7229" i="1"/>
  <c r="S7225" i="1"/>
  <c r="S7221" i="1"/>
  <c r="S7217" i="1"/>
  <c r="S7209" i="1"/>
  <c r="S7205" i="1"/>
  <c r="S7201" i="1"/>
  <c r="S7181" i="1"/>
  <c r="S7177" i="1"/>
  <c r="S7157" i="1"/>
  <c r="S7153" i="1"/>
  <c r="S7133" i="1"/>
  <c r="S7129" i="1"/>
  <c r="S7109" i="1"/>
  <c r="S7105" i="1"/>
  <c r="S7085" i="1"/>
  <c r="S7081" i="1"/>
  <c r="S7073" i="1"/>
  <c r="S7069" i="1"/>
  <c r="S7065" i="1"/>
  <c r="S7061" i="1"/>
  <c r="S7057" i="1"/>
  <c r="S7053" i="1"/>
  <c r="S7041" i="1"/>
  <c r="S7037" i="1"/>
  <c r="S7033" i="1"/>
  <c r="S7013" i="1"/>
  <c r="S7009" i="1"/>
  <c r="S6989" i="1"/>
  <c r="S6985" i="1"/>
  <c r="S6965" i="1"/>
  <c r="S6961" i="1"/>
  <c r="S6941" i="1"/>
  <c r="S6937" i="1"/>
  <c r="S6917" i="1"/>
  <c r="S6913" i="1"/>
  <c r="S6897" i="1"/>
  <c r="S6893" i="1"/>
  <c r="S6889" i="1"/>
  <c r="S6885" i="1"/>
  <c r="S6881" i="1"/>
  <c r="S6873" i="1"/>
  <c r="S6869" i="1"/>
  <c r="S6865" i="1"/>
  <c r="S6845" i="1"/>
  <c r="S6841" i="1"/>
  <c r="S6821" i="1"/>
  <c r="S6817" i="1"/>
  <c r="S6797" i="1"/>
  <c r="S6793" i="1"/>
  <c r="S6773" i="1"/>
  <c r="S6769" i="1"/>
  <c r="S6749" i="1"/>
  <c r="S6745" i="1"/>
  <c r="S6737" i="1"/>
  <c r="S6733" i="1"/>
  <c r="S6725" i="1"/>
  <c r="S6721" i="1"/>
  <c r="S6717" i="1"/>
  <c r="S6701" i="1"/>
  <c r="S6697" i="1"/>
  <c r="S6689" i="1"/>
  <c r="S6685" i="1"/>
  <c r="S6681" i="1"/>
  <c r="S6677" i="1"/>
  <c r="S6673" i="1"/>
  <c r="S6653" i="1"/>
  <c r="S6649" i="1"/>
  <c r="S6641" i="1"/>
  <c r="S6637" i="1"/>
  <c r="S6633" i="1"/>
  <c r="S6629" i="1"/>
  <c r="S6625" i="1"/>
  <c r="S6605" i="1"/>
  <c r="S6601" i="1"/>
  <c r="S6593" i="1"/>
  <c r="S6585" i="1"/>
  <c r="S6581" i="1"/>
  <c r="S6577" i="1"/>
  <c r="S6573" i="1"/>
  <c r="S6557" i="1"/>
  <c r="S6553" i="1"/>
  <c r="S6549" i="1"/>
  <c r="S6545" i="1"/>
  <c r="S6533" i="1"/>
  <c r="S6529" i="1"/>
  <c r="S6509" i="1"/>
  <c r="S6505" i="1"/>
  <c r="S6485" i="1"/>
  <c r="S6481" i="1"/>
  <c r="S6461" i="1"/>
  <c r="S6457" i="1"/>
  <c r="S6437" i="1"/>
  <c r="S6433" i="1"/>
  <c r="S6413" i="1"/>
  <c r="S6409" i="1"/>
  <c r="S6393" i="1"/>
  <c r="S6389" i="1"/>
  <c r="S6385" i="1"/>
  <c r="S6381" i="1"/>
  <c r="S6377" i="1"/>
  <c r="S6365" i="1"/>
  <c r="S6361" i="1"/>
  <c r="S6341" i="1"/>
  <c r="S6337" i="1"/>
  <c r="S6317" i="1"/>
  <c r="S6313" i="1"/>
  <c r="S6293" i="1"/>
  <c r="S6289" i="1"/>
  <c r="S6269" i="1"/>
  <c r="S6265" i="1"/>
  <c r="S6245" i="1"/>
  <c r="S6241" i="1"/>
  <c r="S6233" i="1"/>
  <c r="S6225" i="1"/>
  <c r="S6221" i="1"/>
  <c r="S6217" i="1"/>
  <c r="S6213" i="1"/>
  <c r="S6209" i="1"/>
  <c r="S6197" i="1"/>
  <c r="S6193" i="1"/>
  <c r="S6173" i="1"/>
  <c r="S6169" i="1"/>
  <c r="S6149" i="1"/>
  <c r="S6145" i="1"/>
  <c r="S6125" i="1"/>
  <c r="S6121" i="1"/>
  <c r="S6101" i="1"/>
  <c r="S6097" i="1"/>
  <c r="S6077" i="1"/>
  <c r="S6073" i="1"/>
  <c r="S6061" i="1"/>
  <c r="S6057" i="1"/>
  <c r="S6053" i="1"/>
  <c r="S6049" i="1"/>
  <c r="S6041" i="1"/>
  <c r="S6033" i="1"/>
  <c r="S6029" i="1"/>
  <c r="S6025" i="1"/>
  <c r="S6005" i="1"/>
  <c r="S6001" i="1"/>
  <c r="S5981" i="1"/>
  <c r="S5977" i="1"/>
  <c r="S5957" i="1"/>
  <c r="S5953" i="1"/>
  <c r="S5933" i="1"/>
  <c r="S5929" i="1"/>
  <c r="S5909" i="1"/>
  <c r="S5905" i="1"/>
  <c r="S5897" i="1"/>
  <c r="S5893" i="1"/>
  <c r="S5889" i="1"/>
  <c r="S5885" i="1"/>
  <c r="S5881" i="1"/>
  <c r="S5877" i="1"/>
  <c r="S5865" i="1"/>
  <c r="S5861" i="1"/>
  <c r="S5857" i="1"/>
  <c r="S5837" i="1"/>
  <c r="S5833" i="1"/>
  <c r="S5813" i="1"/>
  <c r="S5809" i="1"/>
  <c r="S5789" i="1"/>
  <c r="S5785" i="1"/>
  <c r="S5765" i="1"/>
  <c r="S5761" i="1"/>
  <c r="S5741" i="1"/>
  <c r="S5737" i="1"/>
  <c r="S5725" i="1"/>
  <c r="S5721" i="1"/>
  <c r="S5717" i="1"/>
  <c r="S5713" i="1"/>
  <c r="S5709" i="1"/>
  <c r="S5705" i="1"/>
  <c r="S5693" i="1"/>
  <c r="S5689" i="1"/>
  <c r="S5669" i="1"/>
  <c r="S5665" i="1"/>
  <c r="S5645" i="1"/>
  <c r="S5641" i="1"/>
  <c r="S5621" i="1"/>
  <c r="S5617" i="1"/>
  <c r="S5597" i="1"/>
  <c r="S5593" i="1"/>
  <c r="S5573" i="1"/>
  <c r="S5569" i="1"/>
  <c r="S5561" i="1"/>
  <c r="S5553" i="1"/>
  <c r="S5549" i="1"/>
  <c r="S5545" i="1"/>
  <c r="S5541" i="1"/>
  <c r="S5525" i="1"/>
  <c r="S5521" i="1"/>
  <c r="S5501" i="1"/>
  <c r="S5497" i="1"/>
  <c r="S5477" i="1"/>
  <c r="S5473" i="1"/>
  <c r="S5453" i="1"/>
  <c r="S5449" i="1"/>
  <c r="S5429" i="1"/>
  <c r="S5425" i="1"/>
  <c r="S5405" i="1"/>
  <c r="S5401" i="1"/>
  <c r="S5393" i="1"/>
  <c r="S5385" i="1"/>
  <c r="S5381" i="1"/>
  <c r="S5377" i="1"/>
  <c r="S5373" i="1"/>
  <c r="S5369" i="1"/>
  <c r="S5357" i="1"/>
  <c r="S5353" i="1"/>
  <c r="S5333" i="1"/>
  <c r="S5329" i="1"/>
  <c r="S5309" i="1"/>
  <c r="S5305" i="1"/>
  <c r="S5285" i="1"/>
  <c r="S5281" i="1"/>
  <c r="S5261" i="1"/>
  <c r="S5257" i="1"/>
  <c r="S5237" i="1"/>
  <c r="S5233" i="1"/>
  <c r="S5217" i="1"/>
  <c r="S5213" i="1"/>
  <c r="S5209" i="1"/>
  <c r="S5189" i="1"/>
  <c r="S5185" i="1"/>
  <c r="S5165" i="1"/>
  <c r="S5161" i="1"/>
  <c r="S5141" i="1"/>
  <c r="S5137" i="1"/>
  <c r="S5117" i="1"/>
  <c r="S5113" i="1"/>
  <c r="S5093" i="1"/>
  <c r="S5089" i="1"/>
  <c r="S5069" i="1"/>
  <c r="S5065" i="1"/>
  <c r="S5049" i="1"/>
  <c r="S5045" i="1"/>
  <c r="S5041" i="1"/>
  <c r="S5037" i="1"/>
  <c r="S5025" i="1"/>
  <c r="S5021" i="1"/>
  <c r="S5017" i="1"/>
  <c r="S4997" i="1"/>
  <c r="S4993" i="1"/>
  <c r="S4973" i="1"/>
  <c r="S4969" i="1"/>
  <c r="S4949" i="1"/>
  <c r="S4945" i="1"/>
  <c r="S4925" i="1"/>
  <c r="S4921" i="1"/>
  <c r="S4901" i="1"/>
  <c r="S4897" i="1"/>
  <c r="S4889" i="1"/>
  <c r="S4885" i="1"/>
  <c r="S4877" i="1"/>
  <c r="S4873" i="1"/>
  <c r="S4869" i="1"/>
  <c r="S4857" i="1"/>
  <c r="S4853" i="1"/>
  <c r="S4849" i="1"/>
  <c r="S4829" i="1"/>
  <c r="S4825" i="1"/>
  <c r="S4805" i="1"/>
  <c r="S4801" i="1"/>
  <c r="S4781" i="1"/>
  <c r="S4777" i="1"/>
  <c r="S4757" i="1"/>
  <c r="S4753" i="1"/>
  <c r="S4733" i="1"/>
  <c r="S4729" i="1"/>
  <c r="S4721" i="1"/>
  <c r="S4713" i="1"/>
  <c r="S4709" i="1"/>
  <c r="S4705" i="1"/>
  <c r="S4701" i="1"/>
  <c r="S4697" i="1"/>
  <c r="S4689" i="1"/>
  <c r="S4685" i="1"/>
  <c r="S4681" i="1"/>
  <c r="S4661" i="1"/>
  <c r="S4657" i="1"/>
  <c r="S4637" i="1"/>
  <c r="S4633" i="1"/>
  <c r="S4613" i="1"/>
  <c r="S4609" i="1"/>
  <c r="S4589" i="1"/>
  <c r="S4585" i="1"/>
  <c r="S4565" i="1"/>
  <c r="S4561" i="1"/>
  <c r="S4553" i="1"/>
  <c r="S4541" i="1"/>
  <c r="S4537" i="1"/>
  <c r="S4517" i="1"/>
  <c r="S4513" i="1"/>
  <c r="S4493" i="1"/>
  <c r="S4489" i="1"/>
  <c r="S4469" i="1"/>
  <c r="S4465" i="1"/>
  <c r="S4445" i="1"/>
  <c r="S4441" i="1"/>
  <c r="S4421" i="1"/>
  <c r="S4417" i="1"/>
  <c r="S4397" i="1"/>
  <c r="S4393" i="1"/>
  <c r="S4385" i="1"/>
  <c r="S4377" i="1"/>
  <c r="S4373" i="1"/>
  <c r="S4369" i="1"/>
  <c r="S4349" i="1"/>
  <c r="S4345" i="1"/>
  <c r="S4325" i="1"/>
  <c r="S4321" i="1"/>
  <c r="S4301" i="1"/>
  <c r="S4297" i="1"/>
  <c r="S4277" i="1"/>
  <c r="S4273" i="1"/>
  <c r="S4253" i="1"/>
  <c r="S4249" i="1"/>
  <c r="S4229" i="1"/>
  <c r="S4225" i="1"/>
  <c r="S4217" i="1"/>
  <c r="S4213" i="1"/>
  <c r="S4209" i="1"/>
  <c r="S4205" i="1"/>
  <c r="S4201" i="1"/>
  <c r="S4181" i="1"/>
  <c r="S4177" i="1"/>
  <c r="S4157" i="1"/>
  <c r="S4153" i="1"/>
  <c r="S4133" i="1"/>
  <c r="S4129" i="1"/>
  <c r="S4109" i="1"/>
  <c r="S4105" i="1"/>
  <c r="S4085" i="1"/>
  <c r="S4081" i="1"/>
  <c r="S4061" i="1"/>
  <c r="S4057" i="1"/>
  <c r="S4049" i="1"/>
  <c r="S4041" i="1"/>
  <c r="S4037" i="1"/>
  <c r="S4033" i="1"/>
  <c r="S4029" i="1"/>
  <c r="S4025" i="1"/>
  <c r="S4017" i="1"/>
  <c r="S4013" i="1"/>
  <c r="S4009" i="1"/>
  <c r="S3989" i="1"/>
  <c r="S3985" i="1"/>
  <c r="S3965" i="1"/>
  <c r="S3961" i="1"/>
  <c r="S3941" i="1"/>
  <c r="S3937" i="1"/>
  <c r="S3917" i="1"/>
  <c r="S3913" i="1"/>
  <c r="S3893" i="1"/>
  <c r="S3889" i="1"/>
  <c r="S3869" i="1"/>
  <c r="S3865" i="1"/>
  <c r="S3861" i="1"/>
  <c r="S3857" i="1"/>
  <c r="S3845" i="1"/>
  <c r="S3841" i="1"/>
  <c r="S3821" i="1"/>
  <c r="S3817" i="1"/>
  <c r="S3797" i="1"/>
  <c r="S3793" i="1"/>
  <c r="S3773" i="1"/>
  <c r="S3769" i="1"/>
  <c r="S3749" i="1"/>
  <c r="S3745" i="1"/>
  <c r="S3725" i="1"/>
  <c r="S3721" i="1"/>
  <c r="S3713" i="1"/>
  <c r="S3701" i="1"/>
  <c r="S3697" i="1"/>
  <c r="S3693" i="1"/>
  <c r="S3677" i="1"/>
  <c r="S3673" i="1"/>
  <c r="S3653" i="1"/>
  <c r="S3649" i="1"/>
  <c r="S3629" i="1"/>
  <c r="S3625" i="1"/>
  <c r="S3605" i="1"/>
  <c r="S3601" i="1"/>
  <c r="S3581" i="1"/>
  <c r="S3577" i="1"/>
  <c r="S3557" i="1"/>
  <c r="S3553" i="1"/>
  <c r="S3549" i="1"/>
  <c r="S3533" i="1"/>
  <c r="S3529" i="1"/>
  <c r="S3521" i="1"/>
  <c r="S3517" i="1"/>
  <c r="S3513" i="1"/>
  <c r="S3509" i="1"/>
  <c r="S3505" i="1"/>
  <c r="S3485" i="1"/>
  <c r="S3481" i="1"/>
  <c r="S3461" i="1"/>
  <c r="S3457" i="1"/>
  <c r="S3437" i="1"/>
  <c r="S3433" i="1"/>
  <c r="S3413" i="1"/>
  <c r="S3409" i="1"/>
  <c r="S3389" i="1"/>
  <c r="S3385" i="1"/>
  <c r="S3365" i="1"/>
  <c r="S3361" i="1"/>
  <c r="S3357" i="1"/>
  <c r="S3353" i="1"/>
  <c r="S3341" i="1"/>
  <c r="S3337" i="1"/>
  <c r="S3317" i="1"/>
  <c r="S3313" i="1"/>
  <c r="S3293" i="1"/>
  <c r="S3289" i="1"/>
  <c r="S3269" i="1"/>
  <c r="S3265" i="1"/>
  <c r="S3245" i="1"/>
  <c r="S3241" i="1"/>
  <c r="S3221" i="1"/>
  <c r="S3217" i="1"/>
  <c r="S3197" i="1"/>
  <c r="S3193" i="1"/>
  <c r="S3189" i="1"/>
  <c r="S3185" i="1"/>
  <c r="S3181" i="1"/>
  <c r="S3173" i="1"/>
  <c r="S3169" i="1"/>
  <c r="S3149" i="1"/>
  <c r="S3145" i="1"/>
  <c r="S3125" i="1"/>
  <c r="S3121" i="1"/>
  <c r="S3101" i="1"/>
  <c r="S3097" i="1"/>
  <c r="S3077" i="1"/>
  <c r="S3073" i="1"/>
  <c r="S3053" i="1"/>
  <c r="S3049" i="1"/>
  <c r="S3045" i="1"/>
  <c r="S3037" i="1"/>
  <c r="S3033" i="1"/>
  <c r="S3029" i="1"/>
  <c r="S3025" i="1"/>
  <c r="S3021" i="1"/>
  <c r="S3017" i="1"/>
  <c r="S3009" i="1"/>
  <c r="S3005" i="1"/>
  <c r="S3001" i="1"/>
  <c r="S2981" i="1"/>
  <c r="S2977" i="1"/>
  <c r="S2969" i="1"/>
  <c r="S2961" i="1"/>
  <c r="S2957" i="1"/>
  <c r="S2953" i="1"/>
  <c r="S2949" i="1"/>
  <c r="S2933" i="1"/>
  <c r="S2929" i="1"/>
  <c r="S2921" i="1"/>
  <c r="S2913" i="1"/>
  <c r="S2909" i="1"/>
  <c r="S2905" i="1"/>
  <c r="S2901" i="1"/>
  <c r="S2885" i="1"/>
  <c r="S2881" i="1"/>
  <c r="S2865" i="1"/>
  <c r="S2861" i="1"/>
  <c r="S2857" i="1"/>
  <c r="S2849" i="1"/>
  <c r="S2841" i="1"/>
  <c r="S2837" i="1"/>
  <c r="S2833" i="1"/>
  <c r="S2813" i="1"/>
  <c r="S2809" i="1"/>
  <c r="S2789" i="1"/>
  <c r="S2785" i="1"/>
  <c r="S2765" i="1"/>
  <c r="S2761" i="1"/>
  <c r="S2741" i="1"/>
  <c r="S2737" i="1"/>
  <c r="S2717" i="1"/>
  <c r="S2713" i="1"/>
  <c r="S2693" i="1"/>
  <c r="S2689" i="1"/>
  <c r="S2685" i="1"/>
  <c r="S2681" i="1"/>
  <c r="S2673" i="1"/>
  <c r="S2669" i="1"/>
  <c r="S2665" i="1"/>
  <c r="S2645" i="1"/>
  <c r="S2641" i="1"/>
  <c r="S2621" i="1"/>
  <c r="S2617" i="1"/>
  <c r="S2597" i="1"/>
  <c r="S2593" i="1"/>
  <c r="S2573" i="1"/>
  <c r="S2569" i="1"/>
  <c r="S2549" i="1"/>
  <c r="S2545" i="1"/>
  <c r="S2529" i="1"/>
  <c r="S2525" i="1"/>
  <c r="S2521" i="1"/>
  <c r="S2513" i="1"/>
  <c r="S2505" i="1"/>
  <c r="S2501" i="1"/>
  <c r="S2497" i="1"/>
  <c r="S2477" i="1"/>
  <c r="S2473" i="1"/>
  <c r="S2453" i="1"/>
  <c r="S2449" i="1"/>
  <c r="S2429" i="1"/>
  <c r="S2425" i="1"/>
  <c r="S2405" i="1"/>
  <c r="S2401" i="1"/>
  <c r="S2381" i="1"/>
  <c r="S2377" i="1"/>
  <c r="S2357" i="1"/>
  <c r="S2353" i="1"/>
  <c r="S2345" i="1"/>
  <c r="S2333" i="1"/>
  <c r="S2329" i="1"/>
  <c r="S2309" i="1"/>
  <c r="S2305" i="1"/>
  <c r="S2285" i="1"/>
  <c r="S2281" i="1"/>
  <c r="S2261" i="1"/>
  <c r="S2257" i="1"/>
  <c r="S2237" i="1"/>
  <c r="S2233" i="1"/>
  <c r="S2213" i="1"/>
  <c r="S2209" i="1"/>
  <c r="S2197" i="1"/>
  <c r="S2193" i="1"/>
  <c r="S2189" i="1"/>
  <c r="S2185" i="1"/>
  <c r="S2177" i="1"/>
  <c r="S2173" i="1"/>
  <c r="S2169" i="1"/>
  <c r="S2165" i="1"/>
  <c r="S2161" i="1"/>
  <c r="S2141" i="1"/>
  <c r="S2137" i="1"/>
  <c r="S2117" i="1"/>
  <c r="S2113" i="1"/>
  <c r="S2093" i="1"/>
  <c r="S2089" i="1"/>
  <c r="S2069" i="1"/>
  <c r="S2065" i="1"/>
  <c r="S2045" i="1"/>
  <c r="S2041" i="1"/>
  <c r="S2021" i="1"/>
  <c r="S2017" i="1"/>
  <c r="S2009" i="1"/>
  <c r="S2001" i="1"/>
  <c r="S1997" i="1"/>
  <c r="S1993" i="1"/>
  <c r="S1973" i="1"/>
  <c r="S1969" i="1"/>
  <c r="S1949" i="1"/>
  <c r="S1945" i="1"/>
  <c r="S1925" i="1"/>
  <c r="S1921" i="1"/>
  <c r="S1901" i="1"/>
  <c r="S1897" i="1"/>
  <c r="S1877" i="1"/>
  <c r="S1873" i="1"/>
  <c r="S1857" i="1"/>
  <c r="S1853" i="1"/>
  <c r="S1849" i="1"/>
  <c r="S1841" i="1"/>
  <c r="S1829" i="1"/>
  <c r="S1825" i="1"/>
  <c r="S1805" i="1"/>
  <c r="S1801" i="1"/>
  <c r="S1781" i="1"/>
  <c r="S1777" i="1"/>
  <c r="S1757" i="1"/>
  <c r="S1753" i="1"/>
  <c r="S1733" i="1"/>
  <c r="S1729" i="1"/>
  <c r="S1709" i="1"/>
  <c r="S1705" i="1"/>
  <c r="S1685" i="1"/>
  <c r="S1681" i="1"/>
  <c r="S1673" i="1"/>
  <c r="S1661" i="1"/>
  <c r="S1657" i="1"/>
  <c r="S1637" i="1"/>
  <c r="S1633" i="1"/>
  <c r="S1613" i="1"/>
  <c r="S1609" i="1"/>
  <c r="S1589" i="1"/>
  <c r="S1585" i="1"/>
  <c r="S1565" i="1"/>
  <c r="S1561" i="1"/>
  <c r="S1541" i="1"/>
  <c r="S1537" i="1"/>
  <c r="S1521" i="1"/>
  <c r="S1517" i="1"/>
  <c r="S1513" i="1"/>
  <c r="S1505" i="1"/>
  <c r="S1493" i="1"/>
  <c r="S1489" i="1"/>
  <c r="S1469" i="1"/>
  <c r="S1465" i="1"/>
  <c r="S1445" i="1"/>
  <c r="S1441" i="1"/>
  <c r="S1421" i="1"/>
  <c r="S1417" i="1"/>
  <c r="S1397" i="1"/>
  <c r="S1393" i="1"/>
  <c r="S1373" i="1"/>
  <c r="S1369" i="1"/>
  <c r="S1365" i="1"/>
  <c r="S1353" i="1"/>
  <c r="S1349" i="1"/>
  <c r="S1345" i="1"/>
  <c r="S1337" i="1"/>
  <c r="S1325" i="1"/>
  <c r="S1321" i="1"/>
  <c r="S1301" i="1"/>
  <c r="S1297" i="1"/>
  <c r="S1277" i="1"/>
  <c r="S1273" i="1"/>
  <c r="S1253" i="1"/>
  <c r="S1249" i="1"/>
  <c r="S1229" i="1"/>
  <c r="S1225" i="1"/>
  <c r="S1205" i="1"/>
  <c r="S1201" i="1"/>
  <c r="S1185" i="1"/>
  <c r="S1181" i="1"/>
  <c r="S1177" i="1"/>
  <c r="S1169" i="1"/>
  <c r="S1157" i="1"/>
  <c r="S1153" i="1"/>
  <c r="S1133" i="1"/>
  <c r="S1129" i="1"/>
  <c r="S1109" i="1"/>
  <c r="S1105" i="1"/>
  <c r="S1085" i="1"/>
  <c r="S1081" i="1"/>
  <c r="S1061" i="1"/>
  <c r="S1057" i="1"/>
  <c r="S1037" i="1"/>
  <c r="S1033" i="1"/>
  <c r="S1029" i="1"/>
  <c r="S1017" i="1"/>
  <c r="S1013" i="1"/>
  <c r="S1009" i="1"/>
  <c r="S1001" i="1"/>
  <c r="S989" i="1"/>
  <c r="S985" i="1"/>
  <c r="S965" i="1"/>
  <c r="S961" i="1"/>
  <c r="S941" i="1"/>
  <c r="S937" i="1"/>
  <c r="S917" i="1"/>
  <c r="S913" i="1"/>
  <c r="S893" i="1"/>
  <c r="S889" i="1"/>
  <c r="S869" i="1"/>
  <c r="S865" i="1"/>
  <c r="S845" i="1"/>
  <c r="S841" i="1"/>
  <c r="S833" i="1"/>
  <c r="S821" i="1"/>
  <c r="S817" i="1"/>
  <c r="S797" i="1"/>
  <c r="S793" i="1"/>
  <c r="S773" i="1"/>
  <c r="S769" i="1"/>
  <c r="S749" i="1"/>
  <c r="S745" i="1"/>
  <c r="S725" i="1"/>
  <c r="S721" i="1"/>
  <c r="S701" i="1"/>
  <c r="S697" i="1"/>
  <c r="S689" i="1"/>
  <c r="S685" i="1"/>
  <c r="S677" i="1"/>
  <c r="S673" i="1"/>
  <c r="S653" i="1"/>
  <c r="S649" i="1"/>
  <c r="S641" i="1"/>
  <c r="S629" i="1"/>
  <c r="S625" i="1"/>
  <c r="S605" i="1"/>
  <c r="S601" i="1"/>
  <c r="S593" i="1"/>
  <c r="S589" i="1"/>
  <c r="S581" i="1"/>
  <c r="S577" i="1"/>
  <c r="S557" i="1"/>
  <c r="S553" i="1"/>
  <c r="S545" i="1"/>
  <c r="S541" i="1"/>
  <c r="S537" i="1"/>
  <c r="S533" i="1"/>
  <c r="S529" i="1"/>
  <c r="S525" i="1"/>
  <c r="S509" i="1"/>
  <c r="S505" i="1"/>
  <c r="S497" i="1"/>
  <c r="S493" i="1"/>
  <c r="S489" i="1"/>
  <c r="S485" i="1"/>
  <c r="S481" i="1"/>
  <c r="S477" i="1"/>
  <c r="S461" i="1"/>
  <c r="S457" i="1"/>
  <c r="S449" i="1"/>
  <c r="S445" i="1"/>
  <c r="S441" i="1"/>
  <c r="S437" i="1"/>
  <c r="S433" i="1"/>
  <c r="S429" i="1"/>
  <c r="S413" i="1"/>
  <c r="S409" i="1"/>
  <c r="S397" i="1"/>
  <c r="S389" i="1"/>
  <c r="S385" i="1"/>
  <c r="S381" i="1"/>
  <c r="S365" i="1"/>
  <c r="S361" i="1"/>
  <c r="S341" i="1"/>
  <c r="S337" i="1"/>
  <c r="S329" i="1"/>
  <c r="S317" i="1"/>
  <c r="S313" i="1"/>
  <c r="S293" i="1"/>
  <c r="S289" i="1"/>
  <c r="S269" i="1"/>
  <c r="S265" i="1"/>
  <c r="S245" i="1"/>
  <c r="S241" i="1"/>
  <c r="S221" i="1"/>
  <c r="S217" i="1"/>
  <c r="S197" i="1"/>
  <c r="S193" i="1"/>
  <c r="S177" i="1"/>
  <c r="S173" i="1"/>
  <c r="S169" i="1"/>
  <c r="S161" i="1"/>
  <c r="S149" i="1"/>
  <c r="S145" i="1"/>
  <c r="S125" i="1"/>
  <c r="S121" i="1"/>
  <c r="S101" i="1"/>
  <c r="S97" i="1"/>
  <c r="S77" i="1"/>
  <c r="S73" i="1"/>
  <c r="S53" i="1"/>
  <c r="S49" i="1"/>
  <c r="S29" i="1"/>
  <c r="S25" i="1"/>
  <c r="S12" i="1"/>
  <c r="S8" i="1"/>
  <c r="S4" i="1"/>
  <c r="S8759" i="1"/>
  <c r="S8743" i="1"/>
  <c r="S8727" i="1"/>
  <c r="S8715" i="1"/>
  <c r="S8691" i="1"/>
  <c r="S8671" i="1"/>
  <c r="S8643" i="1"/>
  <c r="S8619" i="1"/>
  <c r="S8595" i="1"/>
  <c r="S8571" i="1"/>
  <c r="S8523" i="1"/>
  <c r="S8479" i="1"/>
  <c r="S8451" i="1"/>
  <c r="S8427" i="1"/>
  <c r="S8403" i="1"/>
  <c r="S8359" i="1"/>
  <c r="S8335" i="1"/>
  <c r="S8259" i="1"/>
  <c r="S8243" i="1"/>
  <c r="S8231" i="1"/>
  <c r="S8219" i="1"/>
  <c r="S8163" i="1"/>
  <c r="S8143" i="1"/>
  <c r="S8095" i="1"/>
  <c r="S8083" i="1"/>
  <c r="S8071" i="1"/>
  <c r="S8047" i="1"/>
  <c r="S7999" i="1"/>
  <c r="S7975" i="1"/>
  <c r="S7951" i="1"/>
  <c r="S7923" i="1"/>
  <c r="S7899" i="1"/>
  <c r="S7887" i="1"/>
  <c r="S7875" i="1"/>
  <c r="S7851" i="1"/>
  <c r="S7759" i="1"/>
  <c r="S7751" i="1"/>
  <c r="S7735" i="1"/>
  <c r="S7719" i="1"/>
  <c r="S7711" i="1"/>
  <c r="S7639" i="1"/>
  <c r="S7587" i="1"/>
  <c r="S7563" i="1"/>
  <c r="S7519" i="1"/>
  <c r="S7495" i="1"/>
  <c r="S7467" i="1"/>
  <c r="S7419" i="1"/>
  <c r="S7395" i="1"/>
  <c r="S7375" i="1"/>
  <c r="S7327" i="1"/>
  <c r="S7303" i="1"/>
  <c r="S7279" i="1"/>
  <c r="S7247" i="1"/>
  <c r="S7207" i="1"/>
  <c r="S7183" i="1"/>
  <c r="S7159" i="1"/>
  <c r="S7107" i="1"/>
  <c r="S7083" i="1"/>
  <c r="S7059" i="1"/>
  <c r="S7043" i="1"/>
  <c r="S7015" i="1"/>
  <c r="S6963" i="1"/>
  <c r="S6939" i="1"/>
  <c r="S6911" i="1"/>
  <c r="S6895" i="1"/>
  <c r="S6871" i="1"/>
  <c r="S6843" i="1"/>
  <c r="S6799" i="1"/>
  <c r="S6743" i="1"/>
  <c r="S6731" i="1"/>
  <c r="S6711" i="1"/>
  <c r="S6699" i="1"/>
  <c r="S6675" i="1"/>
  <c r="S6651" i="1"/>
  <c r="S6639" i="1"/>
  <c r="S6627" i="1"/>
  <c r="S6603" i="1"/>
  <c r="S6591" i="1"/>
  <c r="S6579" i="1"/>
  <c r="S6535" i="1"/>
  <c r="S6507" i="1"/>
  <c r="S6463" i="1"/>
  <c r="S6435" i="1"/>
  <c r="S6415" i="1"/>
  <c r="S6399" i="1"/>
  <c r="S6383" i="1"/>
  <c r="S6367" i="1"/>
  <c r="S6339" i="1"/>
  <c r="S6315" i="1"/>
  <c r="S6295" i="1"/>
  <c r="S6271" i="1"/>
  <c r="S6243" i="1"/>
  <c r="S6219" i="1"/>
  <c r="S6195" i="1"/>
  <c r="S6171" i="1"/>
  <c r="S6147" i="1"/>
  <c r="S6075" i="1"/>
  <c r="S6063" i="1"/>
  <c r="S6051" i="1"/>
  <c r="S6027" i="1"/>
  <c r="S5983" i="1"/>
  <c r="S5935" i="1"/>
  <c r="S5907" i="1"/>
  <c r="S5891" i="1"/>
  <c r="S5879" i="1"/>
  <c r="S5867" i="1"/>
  <c r="S5839" i="1"/>
  <c r="S5815" i="1"/>
  <c r="S5791" i="1"/>
  <c r="S5767" i="1"/>
  <c r="S5739" i="1"/>
  <c r="S5735" i="1"/>
  <c r="S5719" i="1"/>
  <c r="S5695" i="1"/>
  <c r="S5667" i="1"/>
  <c r="S5623" i="1"/>
  <c r="S5567" i="1"/>
  <c r="S5555" i="1"/>
  <c r="S5543" i="1"/>
  <c r="S5527" i="1"/>
  <c r="S5479" i="1"/>
  <c r="S5451" i="1"/>
  <c r="S5431" i="1"/>
  <c r="S5387" i="1"/>
  <c r="S5375" i="1"/>
  <c r="S5335" i="1"/>
  <c r="S5287" i="1"/>
  <c r="S5263" i="1"/>
  <c r="S5231" i="1"/>
  <c r="S5215" i="1"/>
  <c r="S5199" i="1"/>
  <c r="S5187" i="1"/>
  <c r="S5143" i="1"/>
  <c r="S5119" i="1"/>
  <c r="S5067" i="1"/>
  <c r="S5047" i="1"/>
  <c r="S5043" i="1"/>
  <c r="S5023" i="1"/>
  <c r="S4999" i="1"/>
  <c r="S4975" i="1"/>
  <c r="S4947" i="1"/>
  <c r="S4923" i="1"/>
  <c r="S4899" i="1"/>
  <c r="S4883" i="1"/>
  <c r="S4875" i="1"/>
  <c r="S4863" i="1"/>
  <c r="S4855" i="1"/>
  <c r="S4827" i="1"/>
  <c r="S4803" i="1"/>
  <c r="S4779" i="1"/>
  <c r="S4755" i="1"/>
  <c r="S4735" i="1"/>
  <c r="S4731" i="1"/>
  <c r="S4723" i="1"/>
  <c r="S4711" i="1"/>
  <c r="S4687" i="1"/>
  <c r="S4663" i="1"/>
  <c r="S4639" i="1"/>
  <c r="S4615" i="1"/>
  <c r="S4591" i="1"/>
  <c r="S4567" i="1"/>
  <c r="S4559" i="1"/>
  <c r="S4551" i="1"/>
  <c r="S4543" i="1"/>
  <c r="S4515" i="1"/>
  <c r="S4491" i="1"/>
  <c r="S4467" i="1"/>
  <c r="S4447" i="1"/>
  <c r="S4423" i="1"/>
  <c r="S4399" i="1"/>
  <c r="S4391" i="1"/>
  <c r="S4387" i="1"/>
  <c r="S4375" i="1"/>
  <c r="S4367" i="1"/>
  <c r="S4347" i="1"/>
  <c r="S4323" i="1"/>
  <c r="S4299" i="1"/>
  <c r="S4279" i="1"/>
  <c r="S4251" i="1"/>
  <c r="S4227" i="1"/>
  <c r="S4203" i="1"/>
  <c r="S4183" i="1"/>
  <c r="S4159" i="1"/>
  <c r="S4135" i="1"/>
  <c r="S4111" i="1"/>
  <c r="S4087" i="1"/>
  <c r="S4063" i="1"/>
  <c r="S4055" i="1"/>
  <c r="S4051" i="1"/>
  <c r="S4039" i="1"/>
  <c r="S4031" i="1"/>
  <c r="S4027" i="1"/>
  <c r="S4011" i="1"/>
  <c r="S3987" i="1"/>
  <c r="S3963" i="1"/>
  <c r="S3939" i="1"/>
  <c r="S3915" i="1"/>
  <c r="S3891" i="1"/>
  <c r="S3883" i="1"/>
  <c r="S3867" i="1"/>
  <c r="S3847" i="1"/>
  <c r="S3823" i="1"/>
  <c r="S3799" i="1"/>
  <c r="S3771" i="1"/>
  <c r="S3751" i="1"/>
  <c r="S3727" i="1"/>
  <c r="S3715" i="1"/>
  <c r="S3699" i="1"/>
  <c r="S3679" i="1"/>
  <c r="S3655" i="1"/>
  <c r="S3627" i="1"/>
  <c r="S3607" i="1"/>
  <c r="S3583" i="1"/>
  <c r="S3559" i="1"/>
  <c r="S3551" i="1"/>
  <c r="S3531" i="1"/>
  <c r="S3519" i="1"/>
  <c r="S3511" i="1"/>
  <c r="S3487" i="1"/>
  <c r="S3459" i="1"/>
  <c r="S3435" i="1"/>
  <c r="S3415" i="1"/>
  <c r="S3391" i="1"/>
  <c r="S3383" i="1"/>
  <c r="S3367" i="1"/>
  <c r="S3339" i="1"/>
  <c r="S3315" i="1"/>
  <c r="S3291" i="1"/>
  <c r="S3267" i="1"/>
  <c r="S3247" i="1"/>
  <c r="S3219" i="1"/>
  <c r="S3211" i="1"/>
  <c r="S3203" i="1"/>
  <c r="S3195" i="1"/>
  <c r="S3183" i="1"/>
  <c r="S3175" i="1"/>
  <c r="S3151" i="1"/>
  <c r="S3127" i="1"/>
  <c r="S3103" i="1"/>
  <c r="S3079" i="1"/>
  <c r="S3055" i="1"/>
  <c r="S3047" i="1"/>
  <c r="S3031" i="1"/>
  <c r="S3003" i="1"/>
  <c r="S2983" i="1"/>
  <c r="S2975" i="1"/>
  <c r="S2955" i="1"/>
  <c r="S2943" i="1"/>
  <c r="S2935" i="1"/>
  <c r="S2927" i="1"/>
  <c r="S2911" i="1"/>
  <c r="S2887" i="1"/>
  <c r="S2879" i="1"/>
  <c r="S2863" i="1"/>
  <c r="S2835" i="1"/>
  <c r="S2811" i="1"/>
  <c r="S2791" i="1"/>
  <c r="S2767" i="1"/>
  <c r="S2743" i="1"/>
  <c r="S2719" i="1"/>
  <c r="S2711" i="1"/>
  <c r="S2691" i="1"/>
  <c r="S2683" i="1"/>
  <c r="S2667" i="1"/>
  <c r="S2643" i="1"/>
  <c r="S2619" i="1"/>
  <c r="S2595" i="1"/>
  <c r="S2571" i="1"/>
  <c r="S2547" i="1"/>
  <c r="S2539" i="1"/>
  <c r="S2523" i="1"/>
  <c r="S2515" i="1"/>
  <c r="S2499" i="1"/>
  <c r="S2475" i="1"/>
  <c r="S2451" i="1"/>
  <c r="S2427" i="1"/>
  <c r="S2407" i="1"/>
  <c r="S2383" i="1"/>
  <c r="S2375" i="1"/>
  <c r="S2359" i="1"/>
  <c r="S2335" i="1"/>
  <c r="S2311" i="1"/>
  <c r="S2287" i="1"/>
  <c r="S2263" i="1"/>
  <c r="S2235" i="1"/>
  <c r="S2211" i="1"/>
  <c r="S2203" i="1"/>
  <c r="S2195" i="1"/>
  <c r="S2187" i="1"/>
  <c r="S2167" i="1"/>
  <c r="S2139" i="1"/>
  <c r="S2115" i="1"/>
  <c r="S2091" i="1"/>
  <c r="S2067" i="1"/>
  <c r="S2047" i="1"/>
  <c r="S2039" i="1"/>
  <c r="S2023" i="1"/>
  <c r="S1995" i="1"/>
  <c r="S1975" i="1"/>
  <c r="S1971" i="1"/>
  <c r="S1927" i="1"/>
  <c r="S1903" i="1"/>
  <c r="S1871" i="1"/>
  <c r="S1859" i="1"/>
  <c r="S1835" i="1"/>
  <c r="S1807" i="1"/>
  <c r="S1735" i="1"/>
  <c r="S1711" i="1"/>
  <c r="S1695" i="1"/>
  <c r="S1683" i="1"/>
  <c r="S1659" i="1"/>
  <c r="S1611" i="1"/>
  <c r="S1587" i="1"/>
  <c r="S1539" i="1"/>
  <c r="S1535" i="1"/>
  <c r="S1523" i="1"/>
  <c r="S1491" i="1"/>
  <c r="S1467" i="1"/>
  <c r="S1447" i="1"/>
  <c r="S1419" i="1"/>
  <c r="S1367" i="1"/>
  <c r="S1359" i="1"/>
  <c r="S1347" i="1"/>
  <c r="S1323" i="1"/>
  <c r="S1275" i="1"/>
  <c r="S1255" i="1"/>
  <c r="S1227" i="1"/>
  <c r="S1203" i="1"/>
  <c r="S1195" i="1"/>
  <c r="S1183" i="1"/>
  <c r="S1155" i="1"/>
  <c r="S1111" i="1"/>
  <c r="S1039" i="1"/>
  <c r="S1027" i="1"/>
  <c r="S1015" i="1"/>
  <c r="S987" i="1"/>
  <c r="S939" i="1"/>
  <c r="S915" i="1"/>
  <c r="S863" i="1"/>
  <c r="S851" i="1"/>
  <c r="S823" i="1"/>
  <c r="S775" i="1"/>
  <c r="S747" i="1"/>
  <c r="S727" i="1"/>
  <c r="S691" i="1"/>
  <c r="S671" i="1"/>
  <c r="S659" i="1"/>
  <c r="S647" i="1"/>
  <c r="S635" i="1"/>
  <c r="S611" i="1"/>
  <c r="S591" i="1"/>
  <c r="S579" i="1"/>
  <c r="S555" i="1"/>
  <c r="S527" i="1"/>
  <c r="S511" i="1"/>
  <c r="S499" i="1"/>
  <c r="S479" i="1"/>
  <c r="S467" i="1"/>
  <c r="S455" i="1"/>
  <c r="S435" i="1"/>
  <c r="S423" i="1"/>
  <c r="S407" i="1"/>
  <c r="S391" i="1"/>
  <c r="S375" i="1"/>
  <c r="S363" i="1"/>
  <c r="S351" i="1"/>
  <c r="S339" i="1"/>
  <c r="S315" i="1"/>
  <c r="S271" i="1"/>
  <c r="S247" i="1"/>
  <c r="S195" i="1"/>
  <c r="S183" i="1"/>
  <c r="S171" i="1"/>
  <c r="S127" i="1"/>
  <c r="S75" i="1"/>
  <c r="S51" i="1"/>
  <c r="S27" i="1"/>
  <c r="S6" i="1"/>
  <c r="S8752" i="1"/>
  <c r="S8748" i="1"/>
  <c r="S8744" i="1"/>
  <c r="S8740" i="1"/>
  <c r="S8720" i="1"/>
  <c r="S8716" i="1"/>
  <c r="S8696" i="1"/>
  <c r="S8692" i="1"/>
  <c r="S8672" i="1"/>
  <c r="S8668" i="1"/>
  <c r="S8648" i="1"/>
  <c r="S8644" i="1"/>
  <c r="S8624" i="1"/>
  <c r="S8620" i="1"/>
  <c r="S8600" i="1"/>
  <c r="S8596" i="1"/>
  <c r="S8580" i="1"/>
  <c r="S8576" i="1"/>
  <c r="S8572" i="1"/>
  <c r="S8552" i="1"/>
  <c r="S8548" i="1"/>
  <c r="S8528" i="1"/>
  <c r="S8524" i="1"/>
  <c r="S8504" i="1"/>
  <c r="S8500" i="1"/>
  <c r="S8480" i="1"/>
  <c r="S8476" i="1"/>
  <c r="S8456" i="1"/>
  <c r="S8452" i="1"/>
  <c r="S8432" i="1"/>
  <c r="S8428" i="1"/>
  <c r="S8416" i="1"/>
  <c r="S8412" i="1"/>
  <c r="S8408" i="1"/>
  <c r="S8404" i="1"/>
  <c r="S8384" i="1"/>
  <c r="S8380" i="1"/>
  <c r="S8360" i="1"/>
  <c r="S8356" i="1"/>
  <c r="S8336" i="1"/>
  <c r="S8332" i="1"/>
  <c r="S8312" i="1"/>
  <c r="S8308" i="1"/>
  <c r="S8288" i="1"/>
  <c r="S8284" i="1"/>
  <c r="S8264" i="1"/>
  <c r="S8260" i="1"/>
  <c r="S8248" i="1"/>
  <c r="S8244" i="1"/>
  <c r="S8240" i="1"/>
  <c r="S8236" i="1"/>
  <c r="S8224" i="1"/>
  <c r="S8216" i="1"/>
  <c r="S8212" i="1"/>
  <c r="S8192" i="1"/>
  <c r="S8188" i="1"/>
  <c r="S8168" i="1"/>
  <c r="S8164" i="1"/>
  <c r="S8144" i="1"/>
  <c r="S8140" i="1"/>
  <c r="S8120" i="1"/>
  <c r="S8116" i="1"/>
  <c r="S8096" i="1"/>
  <c r="S8092" i="1"/>
  <c r="S8076" i="1"/>
  <c r="S8072" i="1"/>
  <c r="S8068" i="1"/>
  <c r="S8048" i="1"/>
  <c r="S8044" i="1"/>
  <c r="S8024" i="1"/>
  <c r="S8020" i="1"/>
  <c r="S8000" i="1"/>
  <c r="S7996" i="1"/>
  <c r="S7976" i="1"/>
  <c r="S7972" i="1"/>
  <c r="S7952" i="1"/>
  <c r="S7948" i="1"/>
  <c r="S7928" i="1"/>
  <c r="S7924" i="1"/>
  <c r="S7908" i="1"/>
  <c r="S7904" i="1"/>
  <c r="S7900" i="1"/>
  <c r="S7888" i="1"/>
  <c r="S7880" i="1"/>
  <c r="S7876" i="1"/>
  <c r="S7856" i="1"/>
  <c r="S7852" i="1"/>
  <c r="S7832" i="1"/>
  <c r="S7828" i="1"/>
  <c r="S7808" i="1"/>
  <c r="S7804" i="1"/>
  <c r="S7784" i="1"/>
  <c r="S7780" i="1"/>
  <c r="S7760" i="1"/>
  <c r="S7756" i="1"/>
  <c r="S7744" i="1"/>
  <c r="S7740" i="1"/>
  <c r="S7736" i="1"/>
  <c r="S7732" i="1"/>
  <c r="S7720" i="1"/>
  <c r="S7712" i="1"/>
  <c r="S7708" i="1"/>
  <c r="S7688" i="1"/>
  <c r="S7684" i="1"/>
  <c r="S7664" i="1"/>
  <c r="S7660" i="1"/>
  <c r="S7640" i="1"/>
  <c r="S7636" i="1"/>
  <c r="S7616" i="1"/>
  <c r="S7612" i="1"/>
  <c r="S7592" i="1"/>
  <c r="S7588" i="1"/>
  <c r="S7572" i="1"/>
  <c r="S7568" i="1"/>
  <c r="S7564" i="1"/>
  <c r="S7548" i="1"/>
  <c r="S7544" i="1"/>
  <c r="S7540" i="1"/>
  <c r="S7520" i="1"/>
  <c r="S7516" i="1"/>
  <c r="S7496" i="1"/>
  <c r="S7492" i="1"/>
  <c r="S7472" i="1"/>
  <c r="S7468" i="1"/>
  <c r="S7448" i="1"/>
  <c r="S7444" i="1"/>
  <c r="S7424" i="1"/>
  <c r="S7420" i="1"/>
  <c r="S7408" i="1"/>
  <c r="S7404" i="1"/>
  <c r="S7400" i="1"/>
  <c r="S7396" i="1"/>
  <c r="S7392" i="1"/>
  <c r="S7384" i="1"/>
  <c r="S7380" i="1"/>
  <c r="S7376" i="1"/>
  <c r="S7372" i="1"/>
  <c r="S7352" i="1"/>
  <c r="S7348" i="1"/>
  <c r="S7328" i="1"/>
  <c r="S7324" i="1"/>
  <c r="S7304" i="1"/>
  <c r="S7300" i="1"/>
  <c r="S7280" i="1"/>
  <c r="S7276" i="1"/>
  <c r="S7256" i="1"/>
  <c r="S7252" i="1"/>
  <c r="S7240" i="1"/>
  <c r="S7232" i="1"/>
  <c r="S7228" i="1"/>
  <c r="S7212" i="1"/>
  <c r="S7208" i="1"/>
  <c r="S7204" i="1"/>
  <c r="S7184" i="1"/>
  <c r="S7180" i="1"/>
  <c r="S7160" i="1"/>
  <c r="S7156" i="1"/>
  <c r="S7136" i="1"/>
  <c r="S7132" i="1"/>
  <c r="S7112" i="1"/>
  <c r="S7108" i="1"/>
  <c r="S7088" i="1"/>
  <c r="S7084" i="1"/>
  <c r="S7064" i="1"/>
  <c r="S7060" i="1"/>
  <c r="S7056" i="1"/>
  <c r="S7048" i="1"/>
  <c r="S7040" i="1"/>
  <c r="S7036" i="1"/>
  <c r="S7016" i="1"/>
  <c r="S7012" i="1"/>
  <c r="S6992" i="1"/>
  <c r="S6988" i="1"/>
  <c r="S6968" i="1"/>
  <c r="S6964" i="1"/>
  <c r="S6944" i="1"/>
  <c r="S6940" i="1"/>
  <c r="S6920" i="1"/>
  <c r="S6916" i="1"/>
  <c r="S6896" i="1"/>
  <c r="S6892" i="1"/>
  <c r="S6876" i="1"/>
  <c r="S6872" i="1"/>
  <c r="S6868" i="1"/>
  <c r="S6848" i="1"/>
  <c r="S6844" i="1"/>
  <c r="S6824" i="1"/>
  <c r="S6820" i="1"/>
  <c r="S6800" i="1"/>
  <c r="S6796" i="1"/>
  <c r="S6776" i="1"/>
  <c r="S6772" i="1"/>
  <c r="S6752" i="1"/>
  <c r="S6748" i="1"/>
  <c r="S6736" i="1"/>
  <c r="S6728" i="1"/>
  <c r="S6724" i="1"/>
  <c r="S6704" i="1"/>
  <c r="S6700" i="1"/>
  <c r="S6692" i="1"/>
  <c r="S6684" i="1"/>
  <c r="S6680" i="1"/>
  <c r="S6676" i="1"/>
  <c r="S6656" i="1"/>
  <c r="S6652" i="1"/>
  <c r="S6644" i="1"/>
  <c r="S6636" i="1"/>
  <c r="S6632" i="1"/>
  <c r="S6628" i="1"/>
  <c r="S6608" i="1"/>
  <c r="S6604" i="1"/>
  <c r="S6596" i="1"/>
  <c r="S6584" i="1"/>
  <c r="S6580" i="1"/>
  <c r="S6560" i="1"/>
  <c r="S6556" i="1"/>
  <c r="S6552" i="1"/>
  <c r="S6540" i="1"/>
  <c r="S6536" i="1"/>
  <c r="S6532" i="1"/>
  <c r="S6512" i="1"/>
  <c r="S6508" i="1"/>
  <c r="S6488" i="1"/>
  <c r="S6484" i="1"/>
  <c r="S6464" i="1"/>
  <c r="S6460" i="1"/>
  <c r="S6440" i="1"/>
  <c r="S6436" i="1"/>
  <c r="S6416" i="1"/>
  <c r="S6412" i="1"/>
  <c r="S6392" i="1"/>
  <c r="S6388" i="1"/>
  <c r="S6372" i="1"/>
  <c r="S6368" i="1"/>
  <c r="S6364" i="1"/>
  <c r="S6344" i="1"/>
  <c r="S6340" i="1"/>
  <c r="S6320" i="1"/>
  <c r="S6316" i="1"/>
  <c r="S6296" i="1"/>
  <c r="S6292" i="1"/>
  <c r="S6272" i="1"/>
  <c r="S6268" i="1"/>
  <c r="S6248" i="1"/>
  <c r="S6244" i="1"/>
  <c r="S6232" i="1"/>
  <c r="S6224" i="1"/>
  <c r="S6220" i="1"/>
  <c r="S6216" i="1"/>
  <c r="S6204" i="1"/>
  <c r="S6200" i="1"/>
  <c r="S6196" i="1"/>
  <c r="S6176" i="1"/>
  <c r="S6172" i="1"/>
  <c r="S6152" i="1"/>
  <c r="S6148" i="1"/>
  <c r="S6128" i="1"/>
  <c r="S6124" i="1"/>
  <c r="S6104" i="1"/>
  <c r="S6100" i="1"/>
  <c r="S6080" i="1"/>
  <c r="S6076" i="1"/>
  <c r="S6064" i="1"/>
  <c r="S6056" i="1"/>
  <c r="S6052" i="1"/>
  <c r="S6036" i="1"/>
  <c r="S6032" i="1"/>
  <c r="S6028" i="1"/>
  <c r="S6008" i="1"/>
  <c r="S6004" i="1"/>
  <c r="S5984" i="1"/>
  <c r="S5980" i="1"/>
  <c r="S5960" i="1"/>
  <c r="S5956" i="1"/>
  <c r="S5936" i="1"/>
  <c r="S5932" i="1"/>
  <c r="S5912" i="1"/>
  <c r="S5908" i="1"/>
  <c r="S5892" i="1"/>
  <c r="S5888" i="1"/>
  <c r="S5884" i="1"/>
  <c r="S5880" i="1"/>
  <c r="S5872" i="1"/>
  <c r="S5868" i="1"/>
  <c r="S5864" i="1"/>
  <c r="S5860" i="1"/>
  <c r="S5840" i="1"/>
  <c r="S5836" i="1"/>
  <c r="S5816" i="1"/>
  <c r="S5812" i="1"/>
  <c r="S5792" i="1"/>
  <c r="S5788" i="1"/>
  <c r="S5768" i="1"/>
  <c r="S5764" i="1"/>
  <c r="S5744" i="1"/>
  <c r="S5740" i="1"/>
  <c r="S5736" i="1"/>
  <c r="S5720" i="1"/>
  <c r="S5716" i="1"/>
  <c r="S5696" i="1"/>
  <c r="S5692" i="1"/>
  <c r="S5672" i="1"/>
  <c r="S5668" i="1"/>
  <c r="S5648" i="1"/>
  <c r="S5644" i="1"/>
  <c r="S5624" i="1"/>
  <c r="S5620" i="1"/>
  <c r="S5600" i="1"/>
  <c r="S5596" i="1"/>
  <c r="S5576" i="1"/>
  <c r="S5572" i="1"/>
  <c r="S5568" i="1"/>
  <c r="S5552" i="1"/>
  <c r="S5548" i="1"/>
  <c r="S5544" i="1"/>
  <c r="S5536" i="1"/>
  <c r="S5528" i="1"/>
  <c r="S5524" i="1"/>
  <c r="S5504" i="1"/>
  <c r="S5500" i="1"/>
  <c r="S5480" i="1"/>
  <c r="S5476" i="1"/>
  <c r="S5456" i="1"/>
  <c r="S5452" i="1"/>
  <c r="S5432" i="1"/>
  <c r="S5428" i="1"/>
  <c r="S5408" i="1"/>
  <c r="S5404" i="1"/>
  <c r="S5396" i="1"/>
  <c r="S5388" i="1"/>
  <c r="S5384" i="1"/>
  <c r="S5380" i="1"/>
  <c r="S5376" i="1"/>
  <c r="S5360" i="1"/>
  <c r="S5356" i="1"/>
  <c r="S5336" i="1"/>
  <c r="S5332" i="1"/>
  <c r="S5312" i="1"/>
  <c r="S5308" i="1"/>
  <c r="S5288" i="1"/>
  <c r="S5284" i="1"/>
  <c r="S5264" i="1"/>
  <c r="S5260" i="1"/>
  <c r="S5240" i="1"/>
  <c r="S5236" i="1"/>
  <c r="S5228" i="1"/>
  <c r="S5216" i="1"/>
  <c r="S5212" i="1"/>
  <c r="S5208" i="1"/>
  <c r="S5192" i="1"/>
  <c r="S5188" i="1"/>
  <c r="S5168" i="1"/>
  <c r="S5164" i="1"/>
  <c r="S5144" i="1"/>
  <c r="S5140" i="1"/>
  <c r="S5120" i="1"/>
  <c r="S5116" i="1"/>
  <c r="S5096" i="1"/>
  <c r="S5092" i="1"/>
  <c r="S5072" i="1"/>
  <c r="S5068" i="1"/>
  <c r="S5064" i="1"/>
  <c r="S5060" i="1"/>
  <c r="S5048" i="1"/>
  <c r="S5044" i="1"/>
  <c r="S5040" i="1"/>
  <c r="S5032" i="1"/>
  <c r="S5024" i="1"/>
  <c r="S5020" i="1"/>
  <c r="S5000" i="1"/>
  <c r="S4996" i="1"/>
  <c r="S4976" i="1"/>
  <c r="S4972" i="1"/>
  <c r="S4952" i="1"/>
  <c r="S4948" i="1"/>
  <c r="S4928" i="1"/>
  <c r="S4924" i="1"/>
  <c r="S4904" i="1"/>
  <c r="S4900" i="1"/>
  <c r="S4896" i="1"/>
  <c r="S4892" i="1"/>
  <c r="S4884" i="1"/>
  <c r="S4880" i="1"/>
  <c r="S4876" i="1"/>
  <c r="S4856" i="1"/>
  <c r="S4852" i="1"/>
  <c r="S4832" i="1"/>
  <c r="S4828" i="1"/>
  <c r="S4808" i="1"/>
  <c r="S4804" i="1"/>
  <c r="S4784" i="1"/>
  <c r="S4780" i="1"/>
  <c r="S4760" i="1"/>
  <c r="S4756" i="1"/>
  <c r="S4736" i="1"/>
  <c r="S4732" i="1"/>
  <c r="S4728" i="1"/>
  <c r="S4724" i="1"/>
  <c r="S4712" i="1"/>
  <c r="S4708" i="1"/>
  <c r="S4704" i="1"/>
  <c r="S4696" i="1"/>
  <c r="S4688" i="1"/>
  <c r="S4684" i="1"/>
  <c r="S4664" i="1"/>
  <c r="S4660" i="1"/>
  <c r="S4640" i="1"/>
  <c r="S4636" i="1"/>
  <c r="S4616" i="1"/>
  <c r="S4612" i="1"/>
  <c r="S4592" i="1"/>
  <c r="S4588" i="1"/>
  <c r="S4568" i="1"/>
  <c r="S4564" i="1"/>
  <c r="S4556" i="1"/>
  <c r="S4548" i="1"/>
  <c r="S4544" i="1"/>
  <c r="S4540" i="1"/>
  <c r="S4528" i="1"/>
  <c r="S4520" i="1"/>
  <c r="S4516" i="1"/>
  <c r="S4496" i="1"/>
  <c r="S4492" i="1"/>
  <c r="S4472" i="1"/>
  <c r="S4468" i="1"/>
  <c r="S4448" i="1"/>
  <c r="S4444" i="1"/>
  <c r="S4424" i="1"/>
  <c r="S4420" i="1"/>
  <c r="S4400" i="1"/>
  <c r="S4396" i="1"/>
  <c r="S4392" i="1"/>
  <c r="S4388" i="1"/>
  <c r="S4376" i="1"/>
  <c r="S4372" i="1"/>
  <c r="S4368" i="1"/>
  <c r="S4360" i="1"/>
  <c r="S4352" i="1"/>
  <c r="S4348" i="1"/>
  <c r="S4328" i="1"/>
  <c r="S4324" i="1"/>
  <c r="S4304" i="1"/>
  <c r="S4300" i="1"/>
  <c r="S4280" i="1"/>
  <c r="S4276" i="1"/>
  <c r="S4256" i="1"/>
  <c r="S4252" i="1"/>
  <c r="S4232" i="1"/>
  <c r="S4228" i="1"/>
  <c r="S4224" i="1"/>
  <c r="S4220" i="1"/>
  <c r="S4208" i="1"/>
  <c r="S4204" i="1"/>
  <c r="S4184" i="1"/>
  <c r="S4180" i="1"/>
  <c r="S4160" i="1"/>
  <c r="S4156" i="1"/>
  <c r="S4136" i="1"/>
  <c r="S4132" i="1"/>
  <c r="S4112" i="1"/>
  <c r="S4108" i="1"/>
  <c r="S4088" i="1"/>
  <c r="S4084" i="1"/>
  <c r="S4064" i="1"/>
  <c r="S4060" i="1"/>
  <c r="S4056" i="1"/>
  <c r="S4040" i="1"/>
  <c r="S4036" i="1"/>
  <c r="S4016" i="1"/>
  <c r="S4012" i="1"/>
  <c r="S3992" i="1"/>
  <c r="S3988" i="1"/>
  <c r="S3968" i="1"/>
  <c r="S3964" i="1"/>
  <c r="S3944" i="1"/>
  <c r="S3940" i="1"/>
  <c r="S3920" i="1"/>
  <c r="S3916" i="1"/>
  <c r="S3896" i="1"/>
  <c r="S3892" i="1"/>
  <c r="S3888" i="1"/>
  <c r="S3884" i="1"/>
  <c r="S3872" i="1"/>
  <c r="S3868" i="1"/>
  <c r="S3864" i="1"/>
  <c r="S3848" i="1"/>
  <c r="S3844" i="1"/>
  <c r="S3824" i="1"/>
  <c r="S3820" i="1"/>
  <c r="S3800" i="1"/>
  <c r="S3796" i="1"/>
  <c r="S3776" i="1"/>
  <c r="S3772" i="1"/>
  <c r="S3752" i="1"/>
  <c r="S3748" i="1"/>
  <c r="S3728" i="1"/>
  <c r="S3724" i="1"/>
  <c r="S3716" i="1"/>
  <c r="S3704" i="1"/>
  <c r="S3700" i="1"/>
  <c r="S3680" i="1"/>
  <c r="S3676" i="1"/>
  <c r="S3656" i="1"/>
  <c r="S3652" i="1"/>
  <c r="S3632" i="1"/>
  <c r="S3628" i="1"/>
  <c r="S3608" i="1"/>
  <c r="S3604" i="1"/>
  <c r="S3584" i="1"/>
  <c r="S3580" i="1"/>
  <c r="S3560" i="1"/>
  <c r="S3556" i="1"/>
  <c r="S3552" i="1"/>
  <c r="S3544" i="1"/>
  <c r="S3536" i="1"/>
  <c r="S3532" i="1"/>
  <c r="S3512" i="1"/>
  <c r="S3508" i="1"/>
  <c r="S3488" i="1"/>
  <c r="S3484" i="1"/>
  <c r="S3464" i="1"/>
  <c r="S3460" i="1"/>
  <c r="S3440" i="1"/>
  <c r="S3436" i="1"/>
  <c r="S3416" i="1"/>
  <c r="S3412" i="1"/>
  <c r="S3392" i="1"/>
  <c r="S3388" i="1"/>
  <c r="S3380" i="1"/>
  <c r="S3376" i="1"/>
  <c r="S3368" i="1"/>
  <c r="S3364" i="1"/>
  <c r="S3356" i="1"/>
  <c r="S3344" i="1"/>
  <c r="S3340" i="1"/>
  <c r="S3320" i="1"/>
  <c r="S3316" i="1"/>
  <c r="S3296" i="1"/>
  <c r="S3292" i="1"/>
  <c r="S3272" i="1"/>
  <c r="S3268" i="1"/>
  <c r="S3248" i="1"/>
  <c r="S3244" i="1"/>
  <c r="S3224" i="1"/>
  <c r="S3220" i="1"/>
  <c r="S3208" i="1"/>
  <c r="S3200" i="1"/>
  <c r="S3196" i="1"/>
  <c r="S3188" i="1"/>
  <c r="S3176" i="1"/>
  <c r="S3172" i="1"/>
  <c r="S3152" i="1"/>
  <c r="S3148" i="1"/>
  <c r="S3128" i="1"/>
  <c r="S3124" i="1"/>
  <c r="S3104" i="1"/>
  <c r="S3100" i="1"/>
  <c r="S3080" i="1"/>
  <c r="S3076" i="1"/>
  <c r="S3056" i="1"/>
  <c r="S3052" i="1"/>
  <c r="S3044" i="1"/>
  <c r="S3040" i="1"/>
  <c r="S3036" i="1"/>
  <c r="S3032" i="1"/>
  <c r="S3028" i="1"/>
  <c r="S3008" i="1"/>
  <c r="S3004" i="1"/>
  <c r="S2984" i="1"/>
  <c r="S2980" i="1"/>
  <c r="S2972" i="1"/>
  <c r="S2960" i="1"/>
  <c r="S2956" i="1"/>
  <c r="S2936" i="1"/>
  <c r="S2932" i="1"/>
  <c r="S2924" i="1"/>
  <c r="S2912" i="1"/>
  <c r="S2908" i="1"/>
  <c r="S2888" i="1"/>
  <c r="S2884" i="1"/>
  <c r="S2872" i="1"/>
  <c r="S2864" i="1"/>
  <c r="S2860" i="1"/>
  <c r="S2840" i="1"/>
  <c r="S2836" i="1"/>
  <c r="S2816" i="1"/>
  <c r="S2812" i="1"/>
  <c r="S2792" i="1"/>
  <c r="S2788" i="1"/>
  <c r="S2768" i="1"/>
  <c r="S2764" i="1"/>
  <c r="S2744" i="1"/>
  <c r="S2740" i="1"/>
  <c r="S2720" i="1"/>
  <c r="S2716" i="1"/>
  <c r="S2708" i="1"/>
  <c r="S2704" i="1"/>
  <c r="S2696" i="1"/>
  <c r="S2692" i="1"/>
  <c r="S2672" i="1"/>
  <c r="S2668" i="1"/>
  <c r="S2648" i="1"/>
  <c r="S2644" i="1"/>
  <c r="S2624" i="1"/>
  <c r="S2620" i="1"/>
  <c r="S2600" i="1"/>
  <c r="S2596" i="1"/>
  <c r="S2576" i="1"/>
  <c r="S2572" i="1"/>
  <c r="S2552" i="1"/>
  <c r="S2548" i="1"/>
  <c r="S2536" i="1"/>
  <c r="S2528" i="1"/>
  <c r="S2524" i="1"/>
  <c r="S2516" i="1"/>
  <c r="S2504" i="1"/>
  <c r="S2500" i="1"/>
  <c r="S2480" i="1"/>
  <c r="S2476" i="1"/>
  <c r="S2456" i="1"/>
  <c r="S2452" i="1"/>
  <c r="S2432" i="1"/>
  <c r="S2428" i="1"/>
  <c r="S2408" i="1"/>
  <c r="S2404" i="1"/>
  <c r="S2384" i="1"/>
  <c r="S2380" i="1"/>
  <c r="S2372" i="1"/>
  <c r="S2368" i="1"/>
  <c r="S2360" i="1"/>
  <c r="S2356" i="1"/>
  <c r="S2336" i="1"/>
  <c r="S2332" i="1"/>
  <c r="S2312" i="1"/>
  <c r="S2308" i="1"/>
  <c r="S2288" i="1"/>
  <c r="S2284" i="1"/>
  <c r="S2264" i="1"/>
  <c r="S2260" i="1"/>
  <c r="S2240" i="1"/>
  <c r="S2236" i="1"/>
  <c r="S2216" i="1"/>
  <c r="S2212" i="1"/>
  <c r="S2200" i="1"/>
  <c r="S2196" i="1"/>
  <c r="S2192" i="1"/>
  <c r="S2188" i="1"/>
  <c r="S2180" i="1"/>
  <c r="S2168" i="1"/>
  <c r="S2164" i="1"/>
  <c r="S2144" i="1"/>
  <c r="S2140" i="1"/>
  <c r="S2120" i="1"/>
  <c r="S2116" i="1"/>
  <c r="S2096" i="1"/>
  <c r="S2092" i="1"/>
  <c r="S2072" i="1"/>
  <c r="S2068" i="1"/>
  <c r="S2048" i="1"/>
  <c r="S2044" i="1"/>
  <c r="S2036" i="1"/>
  <c r="S2032" i="1"/>
  <c r="S2024" i="1"/>
  <c r="S2020" i="1"/>
  <c r="S2000" i="1"/>
  <c r="S1996" i="1"/>
  <c r="S1976" i="1"/>
  <c r="S1972" i="1"/>
  <c r="S1952" i="1"/>
  <c r="S1948" i="1"/>
  <c r="S1928" i="1"/>
  <c r="S1924" i="1"/>
  <c r="S1904" i="1"/>
  <c r="S1900" i="1"/>
  <c r="S1880" i="1"/>
  <c r="S1876" i="1"/>
  <c r="S1864" i="1"/>
  <c r="S1856" i="1"/>
  <c r="S1852" i="1"/>
  <c r="S1832" i="1"/>
  <c r="S1828" i="1"/>
  <c r="S1808" i="1"/>
  <c r="S1804" i="1"/>
  <c r="S1784" i="1"/>
  <c r="S1780" i="1"/>
  <c r="S1760" i="1"/>
  <c r="S1756" i="1"/>
  <c r="S1736" i="1"/>
  <c r="S1732" i="1"/>
  <c r="S1712" i="1"/>
  <c r="S1708" i="1"/>
  <c r="S1696" i="1"/>
  <c r="S1688" i="1"/>
  <c r="S1684" i="1"/>
  <c r="S1664" i="1"/>
  <c r="S1660" i="1"/>
  <c r="S1640" i="1"/>
  <c r="S1636" i="1"/>
  <c r="S1616" i="1"/>
  <c r="S1612" i="1"/>
  <c r="S1592" i="1"/>
  <c r="S1588" i="1"/>
  <c r="S1568" i="1"/>
  <c r="S1564" i="1"/>
  <c r="S1544" i="1"/>
  <c r="S1540" i="1"/>
  <c r="S1528" i="1"/>
  <c r="S1520" i="1"/>
  <c r="S1516" i="1"/>
  <c r="S1508" i="1"/>
  <c r="S1496" i="1"/>
  <c r="S1492" i="1"/>
  <c r="S1472" i="1"/>
  <c r="S1468" i="1"/>
  <c r="S1448" i="1"/>
  <c r="S1444" i="1"/>
  <c r="S1424" i="1"/>
  <c r="S1420" i="1"/>
  <c r="S1400" i="1"/>
  <c r="S1396" i="1"/>
  <c r="S1376" i="1"/>
  <c r="S1372" i="1"/>
  <c r="S1360" i="1"/>
  <c r="S1352" i="1"/>
  <c r="S1348" i="1"/>
  <c r="S1328" i="1"/>
  <c r="S1324" i="1"/>
  <c r="S1304" i="1"/>
  <c r="S1300" i="1"/>
  <c r="S1280" i="1"/>
  <c r="S1276" i="1"/>
  <c r="S1256" i="1"/>
  <c r="S1252" i="1"/>
  <c r="S1232" i="1"/>
  <c r="S1228" i="1"/>
  <c r="S1208" i="1"/>
  <c r="S1204" i="1"/>
  <c r="S1192" i="1"/>
  <c r="S1184" i="1"/>
  <c r="S1180" i="1"/>
  <c r="S1172" i="1"/>
  <c r="S1160" i="1"/>
  <c r="S1156" i="1"/>
  <c r="S1136" i="1"/>
  <c r="S1132" i="1"/>
  <c r="S1112" i="1"/>
  <c r="S1108" i="1"/>
  <c r="S1088" i="1"/>
  <c r="S1084" i="1"/>
  <c r="S1064" i="1"/>
  <c r="S1060" i="1"/>
  <c r="S1040" i="1"/>
  <c r="S1036" i="1"/>
  <c r="S1024" i="1"/>
  <c r="S1016" i="1"/>
  <c r="S1012" i="1"/>
  <c r="S992" i="1"/>
  <c r="S988" i="1"/>
  <c r="S968" i="1"/>
  <c r="S964" i="1"/>
  <c r="S944" i="1"/>
  <c r="S940" i="1"/>
  <c r="S920" i="1"/>
  <c r="S916" i="1"/>
  <c r="S896" i="1"/>
  <c r="S892" i="1"/>
  <c r="S872" i="1"/>
  <c r="S868" i="1"/>
  <c r="S856" i="1"/>
  <c r="S848" i="1"/>
  <c r="S844" i="1"/>
  <c r="S836" i="1"/>
  <c r="S824" i="1"/>
  <c r="S820" i="1"/>
  <c r="S800" i="1"/>
  <c r="S796" i="1"/>
  <c r="S776" i="1"/>
  <c r="S772" i="1"/>
  <c r="S752" i="1"/>
  <c r="S748" i="1"/>
  <c r="S728" i="1"/>
  <c r="S724" i="1"/>
  <c r="S704" i="1"/>
  <c r="S700" i="1"/>
  <c r="S692" i="1"/>
  <c r="S680" i="1"/>
  <c r="S676" i="1"/>
  <c r="S656" i="1"/>
  <c r="S652" i="1"/>
  <c r="S644" i="1"/>
  <c r="S636" i="1"/>
  <c r="S632" i="1"/>
  <c r="S628" i="1"/>
  <c r="S608" i="1"/>
  <c r="S604" i="1"/>
  <c r="S596" i="1"/>
  <c r="S588" i="1"/>
  <c r="S584" i="1"/>
  <c r="S580" i="1"/>
  <c r="S560" i="1"/>
  <c r="S556" i="1"/>
  <c r="S548" i="1"/>
  <c r="S540" i="1"/>
  <c r="S536" i="1"/>
  <c r="S532" i="1"/>
  <c r="S512" i="1"/>
  <c r="S508" i="1"/>
  <c r="S500" i="1"/>
  <c r="S492" i="1"/>
  <c r="S488" i="1"/>
  <c r="S484" i="1"/>
  <c r="S464" i="1"/>
  <c r="S460" i="1"/>
  <c r="S452" i="1"/>
  <c r="S444" i="1"/>
  <c r="S440" i="1"/>
  <c r="S436" i="1"/>
  <c r="S416" i="1"/>
  <c r="S412" i="1"/>
  <c r="S404" i="1"/>
  <c r="S396" i="1"/>
  <c r="S392" i="1"/>
  <c r="S388" i="1"/>
  <c r="S368" i="1"/>
  <c r="S364" i="1"/>
  <c r="S352" i="1"/>
  <c r="S344" i="1"/>
  <c r="S340" i="1"/>
  <c r="S332" i="1"/>
  <c r="S320" i="1"/>
  <c r="S316" i="1"/>
  <c r="S296" i="1"/>
  <c r="S292" i="1"/>
  <c r="S272" i="1"/>
  <c r="S268" i="1"/>
  <c r="S248" i="1"/>
  <c r="S244" i="1"/>
  <c r="S224" i="1"/>
  <c r="S220" i="1"/>
  <c r="S200" i="1"/>
  <c r="S196" i="1"/>
  <c r="S184" i="1"/>
  <c r="S176" i="1"/>
  <c r="S172" i="1"/>
  <c r="S152" i="1"/>
  <c r="S148" i="1"/>
  <c r="S128" i="1"/>
  <c r="S124" i="1"/>
  <c r="S104" i="1"/>
  <c r="S100" i="1"/>
  <c r="S80" i="1"/>
  <c r="S76" i="1"/>
  <c r="S56" i="1"/>
  <c r="S52" i="1"/>
  <c r="S48" i="1"/>
  <c r="S44" i="1"/>
  <c r="S32" i="1"/>
  <c r="S28" i="1"/>
  <c r="S7" i="1"/>
  <c r="R2037" i="1"/>
  <c r="R1833" i="1"/>
  <c r="R1677" i="1"/>
  <c r="R1669" i="1"/>
  <c r="S1669" i="1" s="1"/>
  <c r="R1509" i="1"/>
  <c r="R1501" i="1"/>
  <c r="S1501" i="1" s="1"/>
  <c r="R1333" i="1"/>
  <c r="S1333" i="1" s="1"/>
  <c r="R1173" i="1"/>
  <c r="R1165" i="1"/>
  <c r="S1165" i="1" s="1"/>
  <c r="R1005" i="1"/>
  <c r="R997" i="1"/>
  <c r="S997" i="1" s="1"/>
  <c r="R837" i="1"/>
  <c r="R829" i="1"/>
  <c r="R681" i="1"/>
  <c r="R633" i="1"/>
  <c r="R585" i="1"/>
  <c r="R393" i="1"/>
  <c r="R333" i="1"/>
  <c r="R325" i="1"/>
  <c r="R165" i="1"/>
  <c r="R157" i="1"/>
  <c r="P8716" i="1"/>
  <c r="W8716" i="1" s="1"/>
  <c r="R1700" i="1"/>
  <c r="R1524" i="1"/>
  <c r="R1364" i="1"/>
  <c r="R1356" i="1"/>
  <c r="R1188" i="1"/>
  <c r="S1188" i="1" s="1"/>
  <c r="R1028" i="1"/>
  <c r="R1020" i="1"/>
  <c r="S1020" i="1" s="1"/>
  <c r="R852" i="1"/>
  <c r="R356" i="1"/>
  <c r="R188" i="1"/>
  <c r="R24" i="1"/>
  <c r="R39" i="1"/>
  <c r="R35" i="1"/>
  <c r="R8758" i="1"/>
  <c r="R8590" i="1"/>
  <c r="R8586" i="1"/>
  <c r="R8254" i="1"/>
  <c r="R8082" i="1"/>
  <c r="R7918" i="1"/>
  <c r="R7750" i="1"/>
  <c r="R7582" i="1"/>
  <c r="R7578" i="1"/>
  <c r="R7414" i="1"/>
  <c r="R7246" i="1"/>
  <c r="R7078" i="1"/>
  <c r="R7074" i="1"/>
  <c r="R7050" i="1"/>
  <c r="R6742" i="1"/>
  <c r="R6738" i="1"/>
  <c r="R6406" i="1"/>
  <c r="R6402" i="1"/>
  <c r="R6238" i="1"/>
  <c r="R6042" i="1"/>
  <c r="R5902" i="1"/>
  <c r="R5734" i="1"/>
  <c r="R5562" i="1"/>
  <c r="R5554" i="1"/>
  <c r="R5530" i="1"/>
  <c r="R5398" i="1"/>
  <c r="R5394" i="1"/>
  <c r="R5226" i="1"/>
  <c r="R5218" i="1"/>
  <c r="S5218" i="1" s="1"/>
  <c r="R5206" i="1"/>
  <c r="R5058" i="1"/>
  <c r="R4890" i="1"/>
  <c r="R4882" i="1"/>
  <c r="R4722" i="1"/>
  <c r="R4554" i="1"/>
  <c r="R4386" i="1"/>
  <c r="R4366" i="1"/>
  <c r="R4218" i="1"/>
  <c r="R4054" i="1"/>
  <c r="R4050" i="1"/>
  <c r="R3690" i="1"/>
  <c r="R3682" i="1"/>
  <c r="S3682" i="1" s="1"/>
  <c r="R3550" i="1"/>
  <c r="R3382" i="1"/>
  <c r="R3214" i="1"/>
  <c r="R3210" i="1"/>
  <c r="R3046" i="1"/>
  <c r="R3042" i="1"/>
  <c r="R2878" i="1"/>
  <c r="R2710" i="1"/>
  <c r="R2542" i="1"/>
  <c r="R2374" i="1"/>
  <c r="R2206" i="1"/>
  <c r="R2038" i="1"/>
  <c r="R1670" i="1"/>
  <c r="S1670" i="1" s="1"/>
  <c r="R1534" i="1"/>
  <c r="R1522" i="1"/>
  <c r="R1502" i="1"/>
  <c r="R1334" i="1"/>
  <c r="R1330" i="1"/>
  <c r="R1166" i="1"/>
  <c r="S1166" i="1" s="1"/>
  <c r="R1162" i="1"/>
  <c r="R998" i="1"/>
  <c r="S998" i="1" s="1"/>
  <c r="R830" i="1"/>
  <c r="R826" i="1"/>
  <c r="R346" i="1"/>
  <c r="R326" i="1"/>
  <c r="R190" i="1"/>
  <c r="R158" i="1"/>
  <c r="R154" i="1"/>
  <c r="R46" i="1"/>
  <c r="R42" i="1"/>
  <c r="R22" i="1"/>
  <c r="R13" i="1"/>
  <c r="W36" i="1"/>
  <c r="R36" i="1"/>
  <c r="W49" i="1"/>
  <c r="W16" i="1"/>
  <c r="R16" i="1"/>
  <c r="W180" i="1"/>
  <c r="R180" i="1"/>
  <c r="W348" i="1"/>
  <c r="W336" i="1"/>
  <c r="R336" i="1"/>
  <c r="R8757" i="1"/>
  <c r="R8589" i="1"/>
  <c r="R8421" i="1"/>
  <c r="R8253" i="1"/>
  <c r="R8085" i="1"/>
  <c r="R8057" i="1"/>
  <c r="R7917" i="1"/>
  <c r="R7749" i="1"/>
  <c r="R7745" i="1"/>
  <c r="R7581" i="1"/>
  <c r="R7413" i="1"/>
  <c r="R7245" i="1"/>
  <c r="R7241" i="1"/>
  <c r="R7077" i="1"/>
  <c r="R6909" i="1"/>
  <c r="R6741" i="1"/>
  <c r="R6729" i="1"/>
  <c r="R6669" i="1"/>
  <c r="R6645" i="1"/>
  <c r="R6621" i="1"/>
  <c r="R6069" i="1"/>
  <c r="R6045" i="1"/>
  <c r="R5729" i="1"/>
  <c r="R5389" i="1"/>
  <c r="S5389" i="1" s="1"/>
  <c r="R5205" i="1"/>
  <c r="R5053" i="1"/>
  <c r="S5053" i="1" s="1"/>
  <c r="R4881" i="1"/>
  <c r="R4725" i="1"/>
  <c r="R4545" i="1"/>
  <c r="R4533" i="1"/>
  <c r="R4389" i="1"/>
  <c r="R4365" i="1"/>
  <c r="R4197" i="1"/>
  <c r="R4053" i="1"/>
  <c r="R3873" i="1"/>
  <c r="R3717" i="1"/>
  <c r="R3705" i="1"/>
  <c r="R3381" i="1"/>
  <c r="R2709" i="1"/>
  <c r="R2697" i="1"/>
  <c r="R2517" i="1"/>
  <c r="R2361" i="1"/>
  <c r="R2181" i="1"/>
  <c r="R2013" i="1"/>
  <c r="R1689" i="1"/>
  <c r="R1665" i="1"/>
  <c r="R1161" i="1"/>
  <c r="R993" i="1"/>
  <c r="R825" i="1"/>
  <c r="R669" i="1"/>
  <c r="R621" i="1"/>
  <c r="R573" i="1"/>
  <c r="R321" i="1"/>
  <c r="R153" i="1"/>
  <c r="R45" i="1"/>
  <c r="W168" i="1"/>
  <c r="R8760" i="1"/>
  <c r="R8756" i="1"/>
  <c r="R8592" i="1"/>
  <c r="R8588" i="1"/>
  <c r="R8584" i="1"/>
  <c r="R8424" i="1"/>
  <c r="R8420" i="1"/>
  <c r="R8256" i="1"/>
  <c r="R8252" i="1"/>
  <c r="R8088" i="1"/>
  <c r="R8084" i="1"/>
  <c r="R8080" i="1"/>
  <c r="R7920" i="1"/>
  <c r="R7916" i="1"/>
  <c r="R7912" i="1"/>
  <c r="R7752" i="1"/>
  <c r="R7748" i="1"/>
  <c r="R7584" i="1"/>
  <c r="R7580" i="1"/>
  <c r="R7576" i="1"/>
  <c r="R7416" i="1"/>
  <c r="R7412" i="1"/>
  <c r="R7244" i="1"/>
  <c r="R7216" i="1"/>
  <c r="R7080" i="1"/>
  <c r="R7076" i="1"/>
  <c r="R7072" i="1"/>
  <c r="R6908" i="1"/>
  <c r="R6744" i="1"/>
  <c r="R6740" i="1"/>
  <c r="R6696" i="1"/>
  <c r="R6688" i="1"/>
  <c r="R6648" i="1"/>
  <c r="R6640" i="1"/>
  <c r="R6600" i="1"/>
  <c r="R6592" i="1"/>
  <c r="R6544" i="1"/>
  <c r="R6404" i="1"/>
  <c r="R6240" i="1"/>
  <c r="R6236" i="1"/>
  <c r="R6208" i="1"/>
  <c r="R6068" i="1"/>
  <c r="R5904" i="1"/>
  <c r="R5900" i="1"/>
  <c r="R5896" i="1"/>
  <c r="R5732" i="1"/>
  <c r="R5564" i="1"/>
  <c r="R5560" i="1"/>
  <c r="R5556" i="1"/>
  <c r="R5392" i="1"/>
  <c r="R5220" i="1"/>
  <c r="S5220" i="1" s="1"/>
  <c r="R5204" i="1"/>
  <c r="R5056" i="1"/>
  <c r="R5028" i="1"/>
  <c r="S5028" i="1" s="1"/>
  <c r="R4888" i="1"/>
  <c r="R4868" i="1"/>
  <c r="R4720" i="1"/>
  <c r="R4692" i="1"/>
  <c r="S4692" i="1" s="1"/>
  <c r="R4560" i="1"/>
  <c r="R4364" i="1"/>
  <c r="R4356" i="1"/>
  <c r="R4216" i="1"/>
  <c r="R4052" i="1"/>
  <c r="R4048" i="1"/>
  <c r="S4048" i="1" s="1"/>
  <c r="R3880" i="1"/>
  <c r="R3712" i="1"/>
  <c r="S3712" i="1" s="1"/>
  <c r="R3692" i="1"/>
  <c r="R3548" i="1"/>
  <c r="R3528" i="1"/>
  <c r="R3524" i="1"/>
  <c r="R3520" i="1"/>
  <c r="R3360" i="1"/>
  <c r="R3352" i="1"/>
  <c r="R3212" i="1"/>
  <c r="R3192" i="1"/>
  <c r="R3184" i="1"/>
  <c r="R3024" i="1"/>
  <c r="R3016" i="1"/>
  <c r="R2976" i="1"/>
  <c r="R2968" i="1"/>
  <c r="R2928" i="1"/>
  <c r="R2920" i="1"/>
  <c r="R2856" i="1"/>
  <c r="R2852" i="1"/>
  <c r="R2848" i="1"/>
  <c r="R2688" i="1"/>
  <c r="R2680" i="1"/>
  <c r="R2520" i="1"/>
  <c r="R2512" i="1"/>
  <c r="R2352" i="1"/>
  <c r="R2344" i="1"/>
  <c r="R2184" i="1"/>
  <c r="R2176" i="1"/>
  <c r="R2016" i="1"/>
  <c r="R2008" i="1"/>
  <c r="R1848" i="1"/>
  <c r="R1844" i="1"/>
  <c r="R1840" i="1"/>
  <c r="R1680" i="1"/>
  <c r="R1672" i="1"/>
  <c r="R1512" i="1"/>
  <c r="R1504" i="1"/>
  <c r="R1344" i="1"/>
  <c r="R1336" i="1"/>
  <c r="R1176" i="1"/>
  <c r="R1168" i="1"/>
  <c r="R1008" i="1"/>
  <c r="R1000" i="1"/>
  <c r="R840" i="1"/>
  <c r="R832" i="1"/>
  <c r="R696" i="1"/>
  <c r="R688" i="1"/>
  <c r="R648" i="1"/>
  <c r="R640" i="1"/>
  <c r="R600" i="1"/>
  <c r="R592" i="1"/>
  <c r="R552" i="1"/>
  <c r="R544" i="1"/>
  <c r="R504" i="1"/>
  <c r="R496" i="1"/>
  <c r="R456" i="1"/>
  <c r="R448" i="1"/>
  <c r="R408" i="1"/>
  <c r="R400" i="1"/>
  <c r="R348" i="1"/>
  <c r="R328" i="1"/>
  <c r="R168" i="1"/>
  <c r="R160" i="1"/>
  <c r="R11" i="1"/>
  <c r="W41" i="1"/>
  <c r="R41" i="1"/>
  <c r="W840" i="1"/>
  <c r="W1008" i="1"/>
  <c r="W1176" i="1"/>
  <c r="W1344" i="1"/>
  <c r="W1512" i="1"/>
  <c r="W1681" i="1"/>
  <c r="W1856" i="1"/>
  <c r="W2181" i="1"/>
  <c r="W2539" i="1"/>
  <c r="W3851" i="1"/>
  <c r="W5713" i="1"/>
  <c r="W8405" i="1"/>
  <c r="W1330" i="1"/>
  <c r="W1522" i="1"/>
  <c r="W1840" i="1"/>
  <c r="W2179" i="1"/>
  <c r="W2709" i="1"/>
  <c r="W3721" i="1"/>
  <c r="W6544" i="1"/>
  <c r="W191" i="1"/>
  <c r="W863" i="1"/>
  <c r="W1199" i="1"/>
  <c r="W1535" i="1"/>
  <c r="W4356" i="1"/>
  <c r="W5195" i="1"/>
  <c r="W6045" i="1"/>
  <c r="W3" i="1"/>
  <c r="W193" i="1"/>
  <c r="W361" i="1"/>
  <c r="W865" i="1"/>
  <c r="W1033" i="1"/>
  <c r="W1201" i="1"/>
  <c r="W1369" i="1"/>
  <c r="W1537" i="1"/>
  <c r="W1829" i="1"/>
  <c r="W2013" i="1"/>
  <c r="W2361" i="1"/>
  <c r="W2839" i="1"/>
  <c r="W3195" i="1"/>
  <c r="W3548" i="1"/>
  <c r="W4692" i="1"/>
  <c r="W5375" i="1"/>
  <c r="W6868" i="1"/>
  <c r="W154" i="1"/>
  <c r="W826" i="1"/>
  <c r="W1162" i="1"/>
  <c r="W1534" i="1"/>
  <c r="W2683" i="1"/>
  <c r="W5360" i="1"/>
  <c r="W179" i="1"/>
  <c r="W851" i="1"/>
  <c r="W1187" i="1"/>
  <c r="W1523" i="1"/>
  <c r="W2331" i="1"/>
  <c r="W8223" i="1"/>
  <c r="W158" i="1"/>
  <c r="W326" i="1"/>
  <c r="W830" i="1"/>
  <c r="W998" i="1"/>
  <c r="W1166" i="1"/>
  <c r="W1334" i="1"/>
  <c r="W1502" i="1"/>
  <c r="W1670" i="1"/>
  <c r="W1844" i="1"/>
  <c r="W2038" i="1"/>
  <c r="W2515" i="1"/>
  <c r="W2871" i="1"/>
  <c r="W3344" i="1"/>
  <c r="W3705" i="1"/>
  <c r="W4201" i="1"/>
  <c r="W7563" i="1"/>
  <c r="W13" i="1"/>
  <c r="W183" i="1"/>
  <c r="W351" i="1"/>
  <c r="W855" i="1"/>
  <c r="W1023" i="1"/>
  <c r="W1191" i="1"/>
  <c r="W1359" i="1"/>
  <c r="W1527" i="1"/>
  <c r="W1998" i="1"/>
  <c r="W3171" i="1"/>
  <c r="W3524" i="1"/>
  <c r="W4010" i="1"/>
  <c r="W4533" i="1"/>
  <c r="W6219" i="1"/>
  <c r="W3042" i="1"/>
  <c r="W160" i="1"/>
  <c r="W328" i="1"/>
  <c r="W832" i="1"/>
  <c r="W1000" i="1"/>
  <c r="W1168" i="1"/>
  <c r="W1336" i="1"/>
  <c r="W1504" i="1"/>
  <c r="W1672" i="1"/>
  <c r="W2166" i="1"/>
  <c r="W2517" i="1"/>
  <c r="W2875" i="1"/>
  <c r="W3707" i="1"/>
  <c r="W4873" i="1"/>
  <c r="W5556" i="1"/>
  <c r="W7743" i="1"/>
  <c r="W11" i="1"/>
  <c r="W1699" i="1"/>
  <c r="W2697" i="1"/>
  <c r="W3175" i="1"/>
  <c r="W3531" i="1"/>
  <c r="W4547" i="1"/>
  <c r="W5218" i="1"/>
  <c r="W6363" i="1"/>
  <c r="W22" i="1"/>
  <c r="W174" i="1"/>
  <c r="W342" i="1"/>
  <c r="W846" i="1"/>
  <c r="W1014" i="1"/>
  <c r="W1182" i="1"/>
  <c r="W1350" i="1"/>
  <c r="W1518" i="1"/>
  <c r="W2199" i="1"/>
  <c r="W2672" i="1"/>
  <c r="W3030" i="1"/>
  <c r="W3381" i="1"/>
  <c r="W3865" i="1"/>
  <c r="W4387" i="1"/>
  <c r="W5053" i="1"/>
  <c r="W5871" i="1"/>
  <c r="W411" i="1"/>
  <c r="W151" i="1"/>
  <c r="W319" i="1"/>
  <c r="W823" i="1"/>
  <c r="W991" i="1"/>
  <c r="W1159" i="1"/>
  <c r="W1327" i="1"/>
  <c r="W1495" i="1"/>
  <c r="W1663" i="1"/>
  <c r="W1835" i="1"/>
  <c r="W2499" i="1"/>
  <c r="W2852" i="1"/>
  <c r="W3210" i="1"/>
  <c r="W3682" i="1"/>
  <c r="W4183" i="1"/>
  <c r="W4725" i="1"/>
  <c r="W5398" i="1"/>
  <c r="W7216" i="1"/>
  <c r="W176" i="1"/>
  <c r="W344" i="1"/>
  <c r="W848" i="1"/>
  <c r="W1016" i="1"/>
  <c r="W1184" i="1"/>
  <c r="W1352" i="1"/>
  <c r="W1520" i="1"/>
  <c r="W1689" i="1"/>
  <c r="W1867" i="1"/>
  <c r="W2203" i="1"/>
  <c r="W3510" i="1"/>
  <c r="W4391" i="1"/>
  <c r="W5065" i="1"/>
  <c r="W5886" i="1"/>
  <c r="W2883" i="1"/>
  <c r="W153" i="1"/>
  <c r="W321" i="1"/>
  <c r="W825" i="1"/>
  <c r="W993" i="1"/>
  <c r="W1161" i="1"/>
  <c r="W1665" i="1"/>
  <c r="W2031" i="1"/>
  <c r="W2503" i="1"/>
  <c r="W2859" i="1"/>
  <c r="W3212" i="1"/>
  <c r="W3692" i="1"/>
  <c r="W4729" i="1"/>
  <c r="W5530" i="1"/>
  <c r="W7241" i="1"/>
  <c r="W6645" i="1"/>
  <c r="W2206" i="1"/>
  <c r="W2374" i="1"/>
  <c r="W2542" i="1"/>
  <c r="W2710" i="1"/>
  <c r="W2878" i="1"/>
  <c r="W3046" i="1"/>
  <c r="W3214" i="1"/>
  <c r="W3382" i="1"/>
  <c r="W3550" i="1"/>
  <c r="W3842" i="1"/>
  <c r="W4016" i="1"/>
  <c r="W4203" i="1"/>
  <c r="W4515" i="1"/>
  <c r="W4715" i="1"/>
  <c r="W5564" i="1"/>
  <c r="W6069" i="1"/>
  <c r="W8572" i="1"/>
  <c r="W2027" i="1"/>
  <c r="W2195" i="1"/>
  <c r="W2363" i="1"/>
  <c r="W2531" i="1"/>
  <c r="W2699" i="1"/>
  <c r="W2867" i="1"/>
  <c r="W3035" i="1"/>
  <c r="W3203" i="1"/>
  <c r="W3371" i="1"/>
  <c r="W3539" i="1"/>
  <c r="W3883" i="1"/>
  <c r="W4187" i="1"/>
  <c r="W4897" i="1"/>
  <c r="W5220" i="1"/>
  <c r="W5543" i="1"/>
  <c r="W5896" i="1"/>
  <c r="W7050" i="1"/>
  <c r="W1680" i="1"/>
  <c r="W1848" i="1"/>
  <c r="W2016" i="1"/>
  <c r="W2184" i="1"/>
  <c r="W2352" i="1"/>
  <c r="W2520" i="1"/>
  <c r="W2688" i="1"/>
  <c r="W2856" i="1"/>
  <c r="W3024" i="1"/>
  <c r="W3192" i="1"/>
  <c r="W3360" i="1"/>
  <c r="W3528" i="1"/>
  <c r="W3698" i="1"/>
  <c r="W3871" i="1"/>
  <c r="W4052" i="1"/>
  <c r="W4364" i="1"/>
  <c r="W4881" i="1"/>
  <c r="W5204" i="1"/>
  <c r="W5527" i="1"/>
  <c r="W5729" i="1"/>
  <c r="W6738" i="1"/>
  <c r="W7912" i="1"/>
  <c r="W669" i="1"/>
  <c r="W1849" i="1"/>
  <c r="W2017" i="1"/>
  <c r="W2185" i="1"/>
  <c r="W2353" i="1"/>
  <c r="W2521" i="1"/>
  <c r="W2689" i="1"/>
  <c r="W2857" i="1"/>
  <c r="W3025" i="1"/>
  <c r="W3193" i="1"/>
  <c r="W3361" i="1"/>
  <c r="W3529" i="1"/>
  <c r="W3699" i="1"/>
  <c r="W4053" i="1"/>
  <c r="W4365" i="1"/>
  <c r="W4559" i="1"/>
  <c r="W4882" i="1"/>
  <c r="W5205" i="1"/>
  <c r="W5528" i="1"/>
  <c r="W5860" i="1"/>
  <c r="W6741" i="1"/>
  <c r="W6603" i="1"/>
  <c r="W2018" i="1"/>
  <c r="W2186" i="1"/>
  <c r="W2354" i="1"/>
  <c r="W2522" i="1"/>
  <c r="W2690" i="1"/>
  <c r="W2858" i="1"/>
  <c r="W3026" i="1"/>
  <c r="W3194" i="1"/>
  <c r="W3362" i="1"/>
  <c r="W3530" i="1"/>
  <c r="W3701" i="1"/>
  <c r="W3873" i="1"/>
  <c r="W4054" i="1"/>
  <c r="W4366" i="1"/>
  <c r="W4560" i="1"/>
  <c r="W4883" i="1"/>
  <c r="W5206" i="1"/>
  <c r="W5861" i="1"/>
  <c r="W6867" i="1"/>
  <c r="W8057" i="1"/>
  <c r="W2008" i="1"/>
  <c r="W2176" i="1"/>
  <c r="W2344" i="1"/>
  <c r="W2512" i="1"/>
  <c r="W2680" i="1"/>
  <c r="W2848" i="1"/>
  <c r="W3016" i="1"/>
  <c r="W3184" i="1"/>
  <c r="W3352" i="1"/>
  <c r="W3520" i="1"/>
  <c r="W3690" i="1"/>
  <c r="W4352" i="1"/>
  <c r="W4545" i="1"/>
  <c r="W4868" i="1"/>
  <c r="W5191" i="1"/>
  <c r="W5389" i="1"/>
  <c r="W5714" i="1"/>
  <c r="W7745" i="1"/>
  <c r="W627" i="1"/>
  <c r="W3717" i="1"/>
  <c r="W3889" i="1"/>
  <c r="W4197" i="1"/>
  <c r="W4389" i="1"/>
  <c r="W4705" i="1"/>
  <c r="W5028" i="1"/>
  <c r="W5231" i="1"/>
  <c r="W5554" i="1"/>
  <c r="W6042" i="1"/>
  <c r="W7215" i="1"/>
  <c r="W8211" i="1"/>
  <c r="W363" i="1"/>
  <c r="W4202" i="1"/>
  <c r="W4706" i="1"/>
  <c r="W4874" i="1"/>
  <c r="W5042" i="1"/>
  <c r="W5378" i="1"/>
  <c r="W5546" i="1"/>
  <c r="W6051" i="1"/>
  <c r="W6402" i="1"/>
  <c r="W7565" i="1"/>
  <c r="W8069" i="1"/>
  <c r="W8573" i="1"/>
  <c r="W4683" i="1"/>
  <c r="W4851" i="1"/>
  <c r="W5019" i="1"/>
  <c r="W5355" i="1"/>
  <c r="W5691" i="1"/>
  <c r="W364" i="1"/>
  <c r="W621" i="1"/>
  <c r="W6669" i="1"/>
  <c r="W3712" i="1"/>
  <c r="W3880" i="1"/>
  <c r="W4048" i="1"/>
  <c r="W4216" i="1"/>
  <c r="W4720" i="1"/>
  <c r="W4888" i="1"/>
  <c r="W5056" i="1"/>
  <c r="W5392" i="1"/>
  <c r="W5560" i="1"/>
  <c r="W5734" i="1"/>
  <c r="W7227" i="1"/>
  <c r="W8235" i="1"/>
  <c r="W591" i="1"/>
  <c r="W6639" i="1"/>
  <c r="W4037" i="1"/>
  <c r="W4205" i="1"/>
  <c r="W4373" i="1"/>
  <c r="W4709" i="1"/>
  <c r="W5045" i="1"/>
  <c r="W5381" i="1"/>
  <c r="W5719" i="1"/>
  <c r="W6054" i="1"/>
  <c r="W6532" i="1"/>
  <c r="W7072" i="1"/>
  <c r="W7576" i="1"/>
  <c r="W8080" i="1"/>
  <c r="W8584" i="1"/>
  <c r="W4050" i="1"/>
  <c r="W4218" i="1"/>
  <c r="W4386" i="1"/>
  <c r="W4554" i="1"/>
  <c r="W4722" i="1"/>
  <c r="W4890" i="1"/>
  <c r="W5058" i="1"/>
  <c r="W5226" i="1"/>
  <c r="W5394" i="1"/>
  <c r="W5562" i="1"/>
  <c r="W5737" i="1"/>
  <c r="W6208" i="1"/>
  <c r="W6729" i="1"/>
  <c r="W7229" i="1"/>
  <c r="W7733" i="1"/>
  <c r="W8741" i="1"/>
  <c r="W6063" i="1"/>
  <c r="W7074" i="1"/>
  <c r="W7578" i="1"/>
  <c r="W8082" i="1"/>
  <c r="W8586" i="1"/>
  <c r="W573" i="1"/>
  <c r="W6621" i="1"/>
  <c r="W8559" i="1"/>
  <c r="W471" i="1"/>
  <c r="W2943" i="1"/>
  <c r="W6543" i="1"/>
  <c r="W7204" i="1"/>
  <c r="W8212" i="1"/>
  <c r="W400" i="1"/>
  <c r="W448" i="1"/>
  <c r="W496" i="1"/>
  <c r="W544" i="1"/>
  <c r="W592" i="1"/>
  <c r="W640" i="1"/>
  <c r="W688" i="1"/>
  <c r="W2920" i="1"/>
  <c r="W2968" i="1"/>
  <c r="W6592" i="1"/>
  <c r="W6640" i="1"/>
  <c r="W6688" i="1"/>
  <c r="W5732" i="1"/>
  <c r="W5900" i="1"/>
  <c r="W6068" i="1"/>
  <c r="W6236" i="1"/>
  <c r="W6404" i="1"/>
  <c r="W6740" i="1"/>
  <c r="W6908" i="1"/>
  <c r="W7076" i="1"/>
  <c r="W7244" i="1"/>
  <c r="W7412" i="1"/>
  <c r="W7580" i="1"/>
  <c r="W7748" i="1"/>
  <c r="W7916" i="1"/>
  <c r="W8084" i="1"/>
  <c r="W8252" i="1"/>
  <c r="W8420" i="1"/>
  <c r="W8588" i="1"/>
  <c r="W8756" i="1"/>
  <c r="W383" i="1"/>
  <c r="W407" i="1"/>
  <c r="W431" i="1"/>
  <c r="W455" i="1"/>
  <c r="W479" i="1"/>
  <c r="W503" i="1"/>
  <c r="W527" i="1"/>
  <c r="W599" i="1"/>
  <c r="W647" i="1"/>
  <c r="W671" i="1"/>
  <c r="W695" i="1"/>
  <c r="W2927" i="1"/>
  <c r="W2975" i="1"/>
  <c r="W6599" i="1"/>
  <c r="W6647" i="1"/>
  <c r="W6695" i="1"/>
  <c r="W6909" i="1"/>
  <c r="W7077" i="1"/>
  <c r="W7245" i="1"/>
  <c r="W7413" i="1"/>
  <c r="W7581" i="1"/>
  <c r="W7749" i="1"/>
  <c r="W7917" i="1"/>
  <c r="W8085" i="1"/>
  <c r="W8253" i="1"/>
  <c r="W8421" i="1"/>
  <c r="W8589" i="1"/>
  <c r="W8757" i="1"/>
  <c r="W5902" i="1"/>
  <c r="W6238" i="1"/>
  <c r="W6406" i="1"/>
  <c r="W6742" i="1"/>
  <c r="W7078" i="1"/>
  <c r="W7246" i="1"/>
  <c r="W7414" i="1"/>
  <c r="W7582" i="1"/>
  <c r="W7750" i="1"/>
  <c r="W7918" i="1"/>
  <c r="W8254" i="1"/>
  <c r="W8590" i="1"/>
  <c r="W8758" i="1"/>
  <c r="W408" i="1"/>
  <c r="W456" i="1"/>
  <c r="W504" i="1"/>
  <c r="W552" i="1"/>
  <c r="W600" i="1"/>
  <c r="W648" i="1"/>
  <c r="W696" i="1"/>
  <c r="W2928" i="1"/>
  <c r="W2976" i="1"/>
  <c r="W6600" i="1"/>
  <c r="W6648" i="1"/>
  <c r="W6696" i="1"/>
  <c r="W5735" i="1"/>
  <c r="W5903" i="1"/>
  <c r="W6239" i="1"/>
  <c r="W6743" i="1"/>
  <c r="W6911" i="1"/>
  <c r="W7247" i="1"/>
  <c r="W7415" i="1"/>
  <c r="W7751" i="1"/>
  <c r="W8087" i="1"/>
  <c r="W8255" i="1"/>
  <c r="W8423" i="1"/>
  <c r="W8759" i="1"/>
  <c r="W5904" i="1"/>
  <c r="W6240" i="1"/>
  <c r="W6744" i="1"/>
  <c r="W7080" i="1"/>
  <c r="W7416" i="1"/>
  <c r="W7584" i="1"/>
  <c r="W7752" i="1"/>
  <c r="W7920" i="1"/>
  <c r="W8088" i="1"/>
  <c r="W8256" i="1"/>
  <c r="W8424" i="1"/>
  <c r="W8592" i="1"/>
  <c r="W8760" i="1"/>
  <c r="W385" i="1"/>
  <c r="W409" i="1"/>
  <c r="W433" i="1"/>
  <c r="W457" i="1"/>
  <c r="W481" i="1"/>
  <c r="W505" i="1"/>
  <c r="W529" i="1"/>
  <c r="W553" i="1"/>
  <c r="W577" i="1"/>
  <c r="W601" i="1"/>
  <c r="W625" i="1"/>
  <c r="W649" i="1"/>
  <c r="W673" i="1"/>
  <c r="W697" i="1"/>
  <c r="W2905" i="1"/>
  <c r="W2929" i="1"/>
  <c r="W2953" i="1"/>
  <c r="W2977" i="1"/>
  <c r="W6577" i="1"/>
  <c r="W6601" i="1"/>
  <c r="W6625" i="1"/>
  <c r="W6649" i="1"/>
  <c r="W6673" i="1"/>
  <c r="W6697" i="1"/>
  <c r="W6721" i="1"/>
  <c r="W5858" i="1"/>
  <c r="W6026" i="1"/>
  <c r="W6194" i="1"/>
  <c r="W6362" i="1"/>
  <c r="W6530" i="1"/>
  <c r="W6866" i="1"/>
  <c r="W7034" i="1"/>
  <c r="W7202" i="1"/>
  <c r="W7370" i="1"/>
  <c r="W7538" i="1"/>
  <c r="W7706" i="1"/>
  <c r="W7874" i="1"/>
  <c r="W8042" i="1"/>
  <c r="W8210" i="1"/>
  <c r="W8378" i="1"/>
  <c r="W8546" i="1"/>
  <c r="W8714" i="1"/>
  <c r="W362" i="1"/>
  <c r="W386" i="1"/>
  <c r="W410" i="1"/>
  <c r="W458" i="1"/>
  <c r="W506" i="1"/>
  <c r="W554" i="1"/>
  <c r="W578" i="1"/>
  <c r="W602" i="1"/>
  <c r="W626" i="1"/>
  <c r="W650" i="1"/>
  <c r="W674" i="1"/>
  <c r="W2882" i="1"/>
  <c r="W2906" i="1"/>
  <c r="W2930" i="1"/>
  <c r="W2954" i="1"/>
  <c r="W6554" i="1"/>
  <c r="W6578" i="1"/>
  <c r="W6602" i="1"/>
  <c r="W6626" i="1"/>
  <c r="W6650" i="1"/>
  <c r="W6674" i="1"/>
  <c r="W6698" i="1"/>
  <c r="W35" i="1"/>
  <c r="W39" i="1"/>
  <c r="W38" i="1"/>
  <c r="W852" i="1"/>
  <c r="W1020" i="1"/>
  <c r="W1188" i="1"/>
  <c r="W1356" i="1"/>
  <c r="W1524" i="1"/>
  <c r="W1871" i="1"/>
  <c r="W2685" i="1"/>
  <c r="W3043" i="1"/>
  <c r="W3519" i="1"/>
  <c r="W3879" i="1"/>
  <c r="W5196" i="1"/>
  <c r="W6064" i="1"/>
  <c r="W6" i="1"/>
  <c r="W358" i="1"/>
  <c r="W1030" i="1"/>
  <c r="W1354" i="1"/>
  <c r="W1854" i="1"/>
  <c r="W2358" i="1"/>
  <c r="W2862" i="1"/>
  <c r="W3366" i="1"/>
  <c r="W3877" i="1"/>
  <c r="W4689" i="1"/>
  <c r="W5533" i="1"/>
  <c r="W8214" i="1"/>
  <c r="W335" i="1"/>
  <c r="W1007" i="1"/>
  <c r="W1343" i="1"/>
  <c r="W1679" i="1"/>
  <c r="W2505" i="1"/>
  <c r="W3513" i="1"/>
  <c r="W5371" i="1"/>
  <c r="W6545" i="1"/>
  <c r="W157" i="1"/>
  <c r="W325" i="1"/>
  <c r="W829" i="1"/>
  <c r="W997" i="1"/>
  <c r="W1165" i="1"/>
  <c r="W1333" i="1"/>
  <c r="W1501" i="1"/>
  <c r="W1669" i="1"/>
  <c r="W2037" i="1"/>
  <c r="W2514" i="1"/>
  <c r="W2865" i="1"/>
  <c r="W3343" i="1"/>
  <c r="W3702" i="1"/>
  <c r="W4870" i="1"/>
  <c r="W5541" i="1"/>
  <c r="W7554" i="1"/>
  <c r="W178" i="1"/>
  <c r="W850" i="1"/>
  <c r="W1186" i="1"/>
  <c r="W1691" i="1"/>
  <c r="W3039" i="1"/>
  <c r="W2" i="1"/>
  <c r="W170" i="1"/>
  <c r="W338" i="1"/>
  <c r="W842" i="1"/>
  <c r="W1010" i="1"/>
  <c r="W1178" i="1"/>
  <c r="W1346" i="1"/>
  <c r="W1514" i="1"/>
  <c r="W1683" i="1"/>
  <c r="W1858" i="1"/>
  <c r="W2190" i="1"/>
  <c r="W3375" i="1"/>
  <c r="W3853" i="1"/>
  <c r="W5037" i="1"/>
  <c r="W8562" i="1"/>
  <c r="W1831" i="1"/>
  <c r="W2019" i="1"/>
  <c r="W2370" i="1"/>
  <c r="W2841" i="1"/>
  <c r="W3199" i="1"/>
  <c r="W3675" i="1"/>
  <c r="W4044" i="1"/>
  <c r="W4711" i="1"/>
  <c r="W5377" i="1"/>
  <c r="W6903" i="1"/>
  <c r="W24" i="1"/>
  <c r="W172" i="1"/>
  <c r="W340" i="1"/>
  <c r="W844" i="1"/>
  <c r="W1012" i="1"/>
  <c r="W1180" i="1"/>
  <c r="W1348" i="1"/>
  <c r="W1516" i="1"/>
  <c r="W1863" i="1"/>
  <c r="W3021" i="1"/>
  <c r="W3379" i="1"/>
  <c r="W3861" i="1"/>
  <c r="W4376" i="1"/>
  <c r="W5051" i="1"/>
  <c r="W5726" i="1"/>
  <c r="W8753" i="1"/>
  <c r="W149" i="1"/>
  <c r="W317" i="1"/>
  <c r="W821" i="1"/>
  <c r="W989" i="1"/>
  <c r="W1157" i="1"/>
  <c r="W1325" i="1"/>
  <c r="W1493" i="1"/>
  <c r="W1661" i="1"/>
  <c r="W1833" i="1"/>
  <c r="W2023" i="1"/>
  <c r="W2372" i="1"/>
  <c r="W2850" i="1"/>
  <c r="W3680" i="1"/>
  <c r="W4055" i="1"/>
  <c r="W4713" i="1"/>
  <c r="W5396" i="1"/>
  <c r="W10" i="1"/>
  <c r="W186" i="1"/>
  <c r="W354" i="1"/>
  <c r="W858" i="1"/>
  <c r="W1026" i="1"/>
  <c r="W1194" i="1"/>
  <c r="W1362" i="1"/>
  <c r="W1530" i="1"/>
  <c r="W1700" i="1"/>
  <c r="W2001" i="1"/>
  <c r="W2703" i="1"/>
  <c r="W3176" i="1"/>
  <c r="W3534" i="1"/>
  <c r="W4548" i="1"/>
  <c r="W4030" i="1"/>
  <c r="W1851" i="1"/>
  <c r="W2169" i="1"/>
  <c r="W2527" i="1"/>
  <c r="W3356" i="1"/>
  <c r="W3718" i="1"/>
  <c r="W7901" i="1"/>
  <c r="W8" i="1"/>
  <c r="W188" i="1"/>
  <c r="W356" i="1"/>
  <c r="W1028" i="1"/>
  <c r="W1364" i="1"/>
  <c r="W1702" i="1"/>
  <c r="W2707" i="1"/>
  <c r="W3183" i="1"/>
  <c r="W3536" i="1"/>
  <c r="W4027" i="1"/>
  <c r="W4555" i="1"/>
  <c r="W6399" i="1"/>
  <c r="W165" i="1"/>
  <c r="W333" i="1"/>
  <c r="W837" i="1"/>
  <c r="W1005" i="1"/>
  <c r="W1173" i="1"/>
  <c r="W1509" i="1"/>
  <c r="W1677" i="1"/>
  <c r="W2178" i="1"/>
  <c r="W2529" i="1"/>
  <c r="W3007" i="1"/>
  <c r="W3363" i="1"/>
  <c r="W4354" i="1"/>
  <c r="W5698" i="1"/>
  <c r="W8213" i="1"/>
  <c r="W4031" i="1"/>
  <c r="W4222" i="1"/>
  <c r="W4534" i="1"/>
  <c r="W4857" i="1"/>
  <c r="W5060" i="1"/>
  <c r="W5383" i="1"/>
  <c r="W5702" i="1"/>
  <c r="W6366" i="1"/>
  <c r="W483" i="1"/>
  <c r="W2039" i="1"/>
  <c r="W2207" i="1"/>
  <c r="W2375" i="1"/>
  <c r="W2543" i="1"/>
  <c r="W2711" i="1"/>
  <c r="W2879" i="1"/>
  <c r="W3047" i="1"/>
  <c r="W3215" i="1"/>
  <c r="W3383" i="1"/>
  <c r="W3551" i="1"/>
  <c r="W3843" i="1"/>
  <c r="W4017" i="1"/>
  <c r="W4207" i="1"/>
  <c r="W4716" i="1"/>
  <c r="W5039" i="1"/>
  <c r="W5362" i="1"/>
  <c r="W6195" i="1"/>
  <c r="W7372" i="1"/>
  <c r="W8717" i="1"/>
  <c r="W1692" i="1"/>
  <c r="W1860" i="1"/>
  <c r="W2028" i="1"/>
  <c r="W2196" i="1"/>
  <c r="W2364" i="1"/>
  <c r="W2532" i="1"/>
  <c r="W2700" i="1"/>
  <c r="W2868" i="1"/>
  <c r="W3036" i="1"/>
  <c r="W3204" i="1"/>
  <c r="W3372" i="1"/>
  <c r="W3540" i="1"/>
  <c r="W3711" i="1"/>
  <c r="W3884" i="1"/>
  <c r="W5221" i="1"/>
  <c r="W5544" i="1"/>
  <c r="W5897" i="1"/>
  <c r="W7059" i="1"/>
  <c r="W6717" i="1"/>
  <c r="W1861" i="1"/>
  <c r="W2029" i="1"/>
  <c r="W2197" i="1"/>
  <c r="W2365" i="1"/>
  <c r="W2533" i="1"/>
  <c r="W2701" i="1"/>
  <c r="W2869" i="1"/>
  <c r="W3037" i="1"/>
  <c r="W3205" i="1"/>
  <c r="W3373" i="1"/>
  <c r="W3541" i="1"/>
  <c r="W3713" i="1"/>
  <c r="W4189" i="1"/>
  <c r="W4381" i="1"/>
  <c r="W4701" i="1"/>
  <c r="W5024" i="1"/>
  <c r="W5227" i="1"/>
  <c r="W5545" i="1"/>
  <c r="W6033" i="1"/>
  <c r="W7060" i="1"/>
  <c r="W8379" i="1"/>
  <c r="W3886" i="1"/>
  <c r="W4191" i="1"/>
  <c r="W4383" i="1"/>
  <c r="W4702" i="1"/>
  <c r="W5025" i="1"/>
  <c r="W5228" i="1"/>
  <c r="W5551" i="1"/>
  <c r="W6039" i="1"/>
  <c r="W7203" i="1"/>
  <c r="W2188" i="1"/>
  <c r="W2356" i="1"/>
  <c r="W2524" i="1"/>
  <c r="W2692" i="1"/>
  <c r="W2860" i="1"/>
  <c r="W3028" i="1"/>
  <c r="W3196" i="1"/>
  <c r="W3364" i="1"/>
  <c r="W3532" i="1"/>
  <c r="W3703" i="1"/>
  <c r="W3875" i="1"/>
  <c r="W4056" i="1"/>
  <c r="W4368" i="1"/>
  <c r="W4885" i="1"/>
  <c r="W5208" i="1"/>
  <c r="W5531" i="1"/>
  <c r="W5865" i="1"/>
  <c r="W8067" i="1"/>
  <c r="W6675" i="1"/>
  <c r="W2165" i="1"/>
  <c r="W2333" i="1"/>
  <c r="W2501" i="1"/>
  <c r="W2669" i="1"/>
  <c r="W2837" i="1"/>
  <c r="W3005" i="1"/>
  <c r="W3173" i="1"/>
  <c r="W3341" i="1"/>
  <c r="W3509" i="1"/>
  <c r="W3678" i="1"/>
  <c r="W3850" i="1"/>
  <c r="W4023" i="1"/>
  <c r="W4213" i="1"/>
  <c r="W4525" i="1"/>
  <c r="W4727" i="1"/>
  <c r="W5050" i="1"/>
  <c r="W5373" i="1"/>
  <c r="W5696" i="1"/>
  <c r="W6221" i="1"/>
  <c r="W7551" i="1"/>
  <c r="W639" i="1"/>
  <c r="W8416" i="1"/>
  <c r="W393" i="1"/>
  <c r="W681" i="1"/>
  <c r="W4046" i="1"/>
  <c r="W4382" i="1"/>
  <c r="W4718" i="1"/>
  <c r="W4886" i="1"/>
  <c r="W5054" i="1"/>
  <c r="W5222" i="1"/>
  <c r="W5390" i="1"/>
  <c r="W5558" i="1"/>
  <c r="W6723" i="1"/>
  <c r="W7217" i="1"/>
  <c r="W7721" i="1"/>
  <c r="W8225" i="1"/>
  <c r="W8729" i="1"/>
  <c r="W651" i="1"/>
  <c r="W4695" i="1"/>
  <c r="W4863" i="1"/>
  <c r="W5031" i="1"/>
  <c r="W5199" i="1"/>
  <c r="W5367" i="1"/>
  <c r="W6377" i="1"/>
  <c r="W3676" i="1"/>
  <c r="W3844" i="1"/>
  <c r="W4012" i="1"/>
  <c r="W4180" i="1"/>
  <c r="W4348" i="1"/>
  <c r="W4684" i="1"/>
  <c r="W4852" i="1"/>
  <c r="W5020" i="1"/>
  <c r="W5524" i="1"/>
  <c r="W5874" i="1"/>
  <c r="W6232" i="1"/>
  <c r="W6879" i="1"/>
  <c r="W7887" i="1"/>
  <c r="W375" i="1"/>
  <c r="W663" i="1"/>
  <c r="W6711" i="1"/>
  <c r="W4049" i="1"/>
  <c r="W4217" i="1"/>
  <c r="W4385" i="1"/>
  <c r="W4553" i="1"/>
  <c r="W4721" i="1"/>
  <c r="W4889" i="1"/>
  <c r="W5393" i="1"/>
  <c r="W5561" i="1"/>
  <c r="W5736" i="1"/>
  <c r="W6726" i="1"/>
  <c r="W7228" i="1"/>
  <c r="W8236" i="1"/>
  <c r="W8740" i="1"/>
  <c r="W633" i="1"/>
  <c r="W6681" i="1"/>
  <c r="W4182" i="1"/>
  <c r="W4350" i="1"/>
  <c r="W4518" i="1"/>
  <c r="W4686" i="1"/>
  <c r="W4854" i="1"/>
  <c r="W5022" i="1"/>
  <c r="W5190" i="1"/>
  <c r="W5358" i="1"/>
  <c r="W5526" i="1"/>
  <c r="W5694" i="1"/>
  <c r="W5883" i="1"/>
  <c r="W6881" i="1"/>
  <c r="W7385" i="1"/>
  <c r="W8393" i="1"/>
  <c r="W387" i="1"/>
  <c r="W675" i="1"/>
  <c r="W5859" i="1"/>
  <c r="W6209" i="1"/>
  <c r="W6735" i="1"/>
  <c r="W7230" i="1"/>
  <c r="W7734" i="1"/>
  <c r="W8238" i="1"/>
  <c r="W8742" i="1"/>
  <c r="W8715" i="1"/>
  <c r="W543" i="1"/>
  <c r="W6591" i="1"/>
  <c r="W6737" i="1"/>
  <c r="W7240" i="1"/>
  <c r="W7744" i="1"/>
  <c r="W8248" i="1"/>
  <c r="W8752" i="1"/>
  <c r="W585" i="1"/>
  <c r="W6633" i="1"/>
  <c r="W406" i="1"/>
  <c r="W430" i="1"/>
  <c r="W478" i="1"/>
  <c r="W502" i="1"/>
  <c r="W526" i="1"/>
  <c r="W550" i="1"/>
  <c r="W574" i="1"/>
  <c r="W598" i="1"/>
  <c r="W670" i="1"/>
  <c r="W694" i="1"/>
  <c r="W2926" i="1"/>
  <c r="W2950" i="1"/>
  <c r="W2974" i="1"/>
  <c r="W6574" i="1"/>
  <c r="W6598" i="1"/>
  <c r="W6622" i="1"/>
  <c r="W6646" i="1"/>
  <c r="W6670" i="1"/>
  <c r="W6694" i="1"/>
  <c r="W6718" i="1"/>
  <c r="W5887" i="1"/>
  <c r="W6055" i="1"/>
  <c r="W6223" i="1"/>
  <c r="W6391" i="1"/>
  <c r="W6727" i="1"/>
  <c r="W6895" i="1"/>
  <c r="W7063" i="1"/>
  <c r="W7231" i="1"/>
  <c r="W7399" i="1"/>
  <c r="W7567" i="1"/>
  <c r="W7735" i="1"/>
  <c r="W7903" i="1"/>
  <c r="W8071" i="1"/>
  <c r="W8239" i="1"/>
  <c r="W8407" i="1"/>
  <c r="W8575" i="1"/>
  <c r="W8743" i="1"/>
  <c r="W5864" i="1"/>
  <c r="W6032" i="1"/>
  <c r="W6200" i="1"/>
  <c r="W6368" i="1"/>
  <c r="W6536" i="1"/>
  <c r="W6872" i="1"/>
  <c r="W7040" i="1"/>
  <c r="W7208" i="1"/>
  <c r="W7376" i="1"/>
  <c r="W7544" i="1"/>
  <c r="W7712" i="1"/>
  <c r="W7880" i="1"/>
  <c r="W8048" i="1"/>
  <c r="W8216" i="1"/>
  <c r="W8384" i="1"/>
  <c r="W8552" i="1"/>
  <c r="W8720" i="1"/>
  <c r="W413" i="1"/>
  <c r="W437" i="1"/>
  <c r="W485" i="1"/>
  <c r="W533" i="1"/>
  <c r="W581" i="1"/>
  <c r="W629" i="1"/>
  <c r="W677" i="1"/>
  <c r="W2909" i="1"/>
  <c r="W2957" i="1"/>
  <c r="W6581" i="1"/>
  <c r="W6629" i="1"/>
  <c r="W6677" i="1"/>
  <c r="W6873" i="1"/>
  <c r="W7041" i="1"/>
  <c r="W7209" i="1"/>
  <c r="W7377" i="1"/>
  <c r="W7545" i="1"/>
  <c r="W7713" i="1"/>
  <c r="W7881" i="1"/>
  <c r="W8049" i="1"/>
  <c r="W8217" i="1"/>
  <c r="W8385" i="1"/>
  <c r="W8553" i="1"/>
  <c r="W8721" i="1"/>
  <c r="W5866" i="1"/>
  <c r="W6034" i="1"/>
  <c r="W6202" i="1"/>
  <c r="W6370" i="1"/>
  <c r="W6538" i="1"/>
  <c r="W6874" i="1"/>
  <c r="W7042" i="1"/>
  <c r="W7210" i="1"/>
  <c r="W7378" i="1"/>
  <c r="W7546" i="1"/>
  <c r="W8218" i="1"/>
  <c r="W8554" i="1"/>
  <c r="W366" i="1"/>
  <c r="W390" i="1"/>
  <c r="W414" i="1"/>
  <c r="W438" i="1"/>
  <c r="W462" i="1"/>
  <c r="W486" i="1"/>
  <c r="W510" i="1"/>
  <c r="W534" i="1"/>
  <c r="W558" i="1"/>
  <c r="W582" i="1"/>
  <c r="W606" i="1"/>
  <c r="W630" i="1"/>
  <c r="W654" i="1"/>
  <c r="W678" i="1"/>
  <c r="W2886" i="1"/>
  <c r="W2910" i="1"/>
  <c r="W2934" i="1"/>
  <c r="W2958" i="1"/>
  <c r="W6558" i="1"/>
  <c r="W6582" i="1"/>
  <c r="W6606" i="1"/>
  <c r="W6630" i="1"/>
  <c r="W6654" i="1"/>
  <c r="W6678" i="1"/>
  <c r="W6702" i="1"/>
  <c r="W5867" i="1"/>
  <c r="W6203" i="1"/>
  <c r="W6539" i="1"/>
  <c r="W7043" i="1"/>
  <c r="W7379" i="1"/>
  <c r="W7883" i="1"/>
  <c r="W8051" i="1"/>
  <c r="W8219" i="1"/>
  <c r="W8723" i="1"/>
  <c r="W5868" i="1"/>
  <c r="W6036" i="1"/>
  <c r="W6204" i="1"/>
  <c r="W6372" i="1"/>
  <c r="W6540" i="1"/>
  <c r="W6876" i="1"/>
  <c r="W7044" i="1"/>
  <c r="W7212" i="1"/>
  <c r="W7380" i="1"/>
  <c r="W7548" i="1"/>
  <c r="W391" i="1"/>
  <c r="W439" i="1"/>
  <c r="W487" i="1"/>
  <c r="W535" i="1"/>
  <c r="W583" i="1"/>
  <c r="W631" i="1"/>
  <c r="W679" i="1"/>
  <c r="W2911" i="1"/>
  <c r="W2959" i="1"/>
  <c r="W6583" i="1"/>
  <c r="W6631" i="1"/>
  <c r="W6679" i="1"/>
  <c r="W5881" i="1"/>
  <c r="W6049" i="1"/>
  <c r="W6217" i="1"/>
  <c r="W6385" i="1"/>
  <c r="W6553" i="1"/>
  <c r="W6889" i="1"/>
  <c r="W7057" i="1"/>
  <c r="W7225" i="1"/>
  <c r="W7393" i="1"/>
  <c r="W7561" i="1"/>
  <c r="W7729" i="1"/>
  <c r="W7897" i="1"/>
  <c r="W8065" i="1"/>
  <c r="W8233" i="1"/>
  <c r="W8401" i="1"/>
  <c r="W8569" i="1"/>
  <c r="W8737" i="1"/>
  <c r="W5870" i="1"/>
  <c r="W6038" i="1"/>
  <c r="W6206" i="1"/>
  <c r="W6374" i="1"/>
  <c r="W6542" i="1"/>
  <c r="W6878" i="1"/>
  <c r="W7046" i="1"/>
  <c r="W7214" i="1"/>
  <c r="W7382" i="1"/>
  <c r="W7550" i="1"/>
  <c r="W7718" i="1"/>
  <c r="W7886" i="1"/>
  <c r="W8054" i="1"/>
  <c r="W8222" i="1"/>
  <c r="W8390" i="1"/>
  <c r="W8558" i="1"/>
  <c r="W8726" i="1"/>
  <c r="W368" i="1"/>
  <c r="W392" i="1"/>
  <c r="W416" i="1"/>
  <c r="W440" i="1"/>
  <c r="W464" i="1"/>
  <c r="W488" i="1"/>
  <c r="W512" i="1"/>
  <c r="W536" i="1"/>
  <c r="W560" i="1"/>
  <c r="W584" i="1"/>
  <c r="W608" i="1"/>
  <c r="W632" i="1"/>
  <c r="W656" i="1"/>
  <c r="W680" i="1"/>
  <c r="W2888" i="1"/>
  <c r="W2912" i="1"/>
  <c r="W2936" i="1"/>
  <c r="W2960" i="1"/>
  <c r="W6560" i="1"/>
  <c r="W6584" i="1"/>
  <c r="W6608" i="1"/>
  <c r="W6632" i="1"/>
  <c r="W6656" i="1"/>
  <c r="W6680" i="1"/>
  <c r="W6704" i="1"/>
  <c r="W1828" i="1"/>
  <c r="W2360" i="1"/>
  <c r="W3189" i="1"/>
  <c r="W3547" i="1"/>
  <c r="W4039" i="1"/>
  <c r="W5374" i="1"/>
  <c r="W6546" i="1"/>
  <c r="W2504" i="1"/>
  <c r="W3512" i="1"/>
  <c r="W4029" i="1"/>
  <c r="W5700" i="1"/>
  <c r="W5" i="1"/>
  <c r="W359" i="1"/>
  <c r="W1031" i="1"/>
  <c r="W1367" i="1"/>
  <c r="W2035" i="1"/>
  <c r="W2538" i="1"/>
  <c r="W4690" i="1"/>
  <c r="W1682" i="1"/>
  <c r="W1857" i="1"/>
  <c r="W2187" i="1"/>
  <c r="W3852" i="1"/>
  <c r="W4367" i="1"/>
  <c r="W5722" i="1"/>
  <c r="W3543" i="1"/>
  <c r="W347" i="1"/>
  <c r="W1019" i="1"/>
  <c r="W1355" i="1"/>
  <c r="W3546" i="1"/>
  <c r="W1696" i="1"/>
  <c r="W1997" i="1"/>
  <c r="W2694" i="1"/>
  <c r="W3045" i="1"/>
  <c r="W3887" i="1"/>
  <c r="W5215" i="1"/>
  <c r="W3694" i="1"/>
  <c r="W2516" i="1"/>
  <c r="W2874" i="1"/>
  <c r="W4211" i="1"/>
  <c r="W5555" i="1"/>
  <c r="W12" i="1"/>
  <c r="W184" i="1"/>
  <c r="W352" i="1"/>
  <c r="W856" i="1"/>
  <c r="W1024" i="1"/>
  <c r="W1192" i="1"/>
  <c r="W1360" i="1"/>
  <c r="W1528" i="1"/>
  <c r="W1698" i="1"/>
  <c r="W1999" i="1"/>
  <c r="W5217" i="1"/>
  <c r="W6222" i="1"/>
  <c r="W3848" i="1"/>
  <c r="W161" i="1"/>
  <c r="W329" i="1"/>
  <c r="W833" i="1"/>
  <c r="W1001" i="1"/>
  <c r="W1169" i="1"/>
  <c r="W1337" i="1"/>
  <c r="W1505" i="1"/>
  <c r="W1673" i="1"/>
  <c r="W2167" i="1"/>
  <c r="W2523" i="1"/>
  <c r="W4219" i="1"/>
  <c r="W4884" i="1"/>
  <c r="W5557" i="1"/>
  <c r="W7876" i="1"/>
  <c r="W2024" i="1"/>
  <c r="W3207" i="1"/>
  <c r="W4179" i="1"/>
  <c r="W7205" i="1"/>
  <c r="W1688" i="1"/>
  <c r="W1866" i="1"/>
  <c r="W2202" i="1"/>
  <c r="W2673" i="1"/>
  <c r="W3866" i="1"/>
  <c r="W4390" i="1"/>
  <c r="W5059" i="1"/>
  <c r="W423" i="1"/>
  <c r="W152" i="1"/>
  <c r="W824" i="1"/>
  <c r="W1160" i="1"/>
  <c r="W1496" i="1"/>
  <c r="W1838" i="1"/>
  <c r="W2026" i="1"/>
  <c r="W3211" i="1"/>
  <c r="W4184" i="1"/>
  <c r="W4728" i="1"/>
  <c r="W7239" i="1"/>
  <c r="W177" i="1"/>
  <c r="W1017" i="1"/>
  <c r="W1185" i="1"/>
  <c r="W1353" i="1"/>
  <c r="W1521" i="1"/>
  <c r="W1690" i="1"/>
  <c r="W3033" i="1"/>
  <c r="W3511" i="1"/>
  <c r="W4392" i="1"/>
  <c r="W5889" i="1"/>
  <c r="W2895" i="1"/>
  <c r="W3869" i="1"/>
  <c r="W4047" i="1"/>
  <c r="W4359" i="1"/>
  <c r="W4556" i="1"/>
  <c r="W4879" i="1"/>
  <c r="W5727" i="1"/>
  <c r="W6549" i="1"/>
  <c r="W7902" i="1"/>
  <c r="W3684" i="1"/>
  <c r="W3857" i="1"/>
  <c r="W495" i="1"/>
  <c r="W3552" i="1"/>
  <c r="W3845" i="1"/>
  <c r="W4018" i="1"/>
  <c r="W4520" i="1"/>
  <c r="W4717" i="1"/>
  <c r="W5040" i="1"/>
  <c r="W5363" i="1"/>
  <c r="W5566" i="1"/>
  <c r="W6196" i="1"/>
  <c r="W7395" i="1"/>
  <c r="W1705" i="1"/>
  <c r="W1873" i="1"/>
  <c r="W2041" i="1"/>
  <c r="W2209" i="1"/>
  <c r="W2377" i="1"/>
  <c r="W2545" i="1"/>
  <c r="W2713" i="1"/>
  <c r="W2881" i="1"/>
  <c r="W3049" i="1"/>
  <c r="W3217" i="1"/>
  <c r="W3385" i="1"/>
  <c r="W3553" i="1"/>
  <c r="W4209" i="1"/>
  <c r="W4723" i="1"/>
  <c r="W5041" i="1"/>
  <c r="W5567" i="1"/>
  <c r="W6210" i="1"/>
  <c r="W8727" i="1"/>
  <c r="W4724" i="1"/>
  <c r="W5047" i="1"/>
  <c r="W5568" i="1"/>
  <c r="W6213" i="1"/>
  <c r="W7398" i="1"/>
  <c r="W2032" i="1"/>
  <c r="W2200" i="1"/>
  <c r="W2368" i="1"/>
  <c r="W2536" i="1"/>
  <c r="W2704" i="1"/>
  <c r="W2872" i="1"/>
  <c r="W3040" i="1"/>
  <c r="W3208" i="1"/>
  <c r="W3376" i="1"/>
  <c r="W3544" i="1"/>
  <c r="W3716" i="1"/>
  <c r="W3888" i="1"/>
  <c r="W4388" i="1"/>
  <c r="W4704" i="1"/>
  <c r="W5027" i="1"/>
  <c r="W5230" i="1"/>
  <c r="W5553" i="1"/>
  <c r="W6041" i="1"/>
  <c r="W8406" i="1"/>
  <c r="W2009" i="1"/>
  <c r="W2177" i="1"/>
  <c r="W2345" i="1"/>
  <c r="W2513" i="1"/>
  <c r="W2681" i="1"/>
  <c r="W2849" i="1"/>
  <c r="W3017" i="1"/>
  <c r="W3185" i="1"/>
  <c r="W3353" i="1"/>
  <c r="W3521" i="1"/>
  <c r="W3863" i="1"/>
  <c r="W4041" i="1"/>
  <c r="W4869" i="1"/>
  <c r="W5192" i="1"/>
  <c r="W5395" i="1"/>
  <c r="W525" i="1"/>
  <c r="W4514" i="1"/>
  <c r="W4682" i="1"/>
  <c r="W5018" i="1"/>
  <c r="W5186" i="1"/>
  <c r="W5354" i="1"/>
  <c r="W5690" i="1"/>
  <c r="W5872" i="1"/>
  <c r="W6225" i="1"/>
  <c r="W6869" i="1"/>
  <c r="W7877" i="1"/>
  <c r="W8381" i="1"/>
  <c r="W435" i="1"/>
  <c r="W4539" i="1"/>
  <c r="W5043" i="1"/>
  <c r="W5547" i="1"/>
  <c r="W5717" i="1"/>
  <c r="W7062" i="1"/>
  <c r="W7566" i="1"/>
  <c r="W8070" i="1"/>
  <c r="W8574" i="1"/>
  <c r="W477" i="1"/>
  <c r="W2949" i="1"/>
  <c r="W3856" i="1"/>
  <c r="W4192" i="1"/>
  <c r="W4360" i="1"/>
  <c r="W4528" i="1"/>
  <c r="W4696" i="1"/>
  <c r="W5032" i="1"/>
  <c r="W5536" i="1"/>
  <c r="W5705" i="1"/>
  <c r="W6027" i="1"/>
  <c r="W6378" i="1"/>
  <c r="W7539" i="1"/>
  <c r="W8043" i="1"/>
  <c r="W4013" i="1"/>
  <c r="W4517" i="1"/>
  <c r="W5189" i="1"/>
  <c r="W5357" i="1"/>
  <c r="W5693" i="1"/>
  <c r="W5877" i="1"/>
  <c r="W6233" i="1"/>
  <c r="W7384" i="1"/>
  <c r="W7888" i="1"/>
  <c r="W4026" i="1"/>
  <c r="W4194" i="1"/>
  <c r="W4362" i="1"/>
  <c r="W4530" i="1"/>
  <c r="W4698" i="1"/>
  <c r="W4866" i="1"/>
  <c r="W5034" i="1"/>
  <c r="W5202" i="1"/>
  <c r="W5370" i="1"/>
  <c r="W5538" i="1"/>
  <c r="W6029" i="1"/>
  <c r="W7541" i="1"/>
  <c r="W8549" i="1"/>
  <c r="W459" i="1"/>
  <c r="W2931" i="1"/>
  <c r="W5884" i="1"/>
  <c r="W6882" i="1"/>
  <c r="W7386" i="1"/>
  <c r="W7890" i="1"/>
  <c r="W8394" i="1"/>
  <c r="W429" i="1"/>
  <c r="W2901" i="1"/>
  <c r="W6663" i="1"/>
  <c r="W7396" i="1"/>
  <c r="W7900" i="1"/>
  <c r="W388" i="1"/>
  <c r="W436" i="1"/>
  <c r="W484" i="1"/>
  <c r="W532" i="1"/>
  <c r="W580" i="1"/>
  <c r="W628" i="1"/>
  <c r="W676" i="1"/>
  <c r="W2908" i="1"/>
  <c r="W2956" i="1"/>
  <c r="W6580" i="1"/>
  <c r="W6628" i="1"/>
  <c r="W6676" i="1"/>
  <c r="W5731" i="1"/>
  <c r="W5899" i="1"/>
  <c r="W6067" i="1"/>
  <c r="W6235" i="1"/>
  <c r="W6403" i="1"/>
  <c r="W6739" i="1"/>
  <c r="W6907" i="1"/>
  <c r="W7075" i="1"/>
  <c r="W7243" i="1"/>
  <c r="W7411" i="1"/>
  <c r="W7579" i="1"/>
  <c r="W7747" i="1"/>
  <c r="W7915" i="1"/>
  <c r="W8083" i="1"/>
  <c r="W8251" i="1"/>
  <c r="W8419" i="1"/>
  <c r="W8587" i="1"/>
  <c r="W8755" i="1"/>
  <c r="W371" i="1"/>
  <c r="W443" i="1"/>
  <c r="W467" i="1"/>
  <c r="W587" i="1"/>
  <c r="W611" i="1"/>
  <c r="W635" i="1"/>
  <c r="W659" i="1"/>
  <c r="W2915" i="1"/>
  <c r="W2963" i="1"/>
  <c r="W6587" i="1"/>
  <c r="W6635" i="1"/>
  <c r="W6683" i="1"/>
  <c r="W6885" i="1"/>
  <c r="W7053" i="1"/>
  <c r="W7221" i="1"/>
  <c r="W7389" i="1"/>
  <c r="W7557" i="1"/>
  <c r="W7725" i="1"/>
  <c r="W7893" i="1"/>
  <c r="W8061" i="1"/>
  <c r="W8229" i="1"/>
  <c r="W8397" i="1"/>
  <c r="W8565" i="1"/>
  <c r="W8733" i="1"/>
  <c r="W5878" i="1"/>
  <c r="W6046" i="1"/>
  <c r="W6550" i="1"/>
  <c r="W6886" i="1"/>
  <c r="W7390" i="1"/>
  <c r="W7558" i="1"/>
  <c r="W7894" i="1"/>
  <c r="W8398" i="1"/>
  <c r="W396" i="1"/>
  <c r="W444" i="1"/>
  <c r="W492" i="1"/>
  <c r="W540" i="1"/>
  <c r="W588" i="1"/>
  <c r="W636" i="1"/>
  <c r="W684" i="1"/>
  <c r="W2916" i="1"/>
  <c r="W2964" i="1"/>
  <c r="W6588" i="1"/>
  <c r="W6636" i="1"/>
  <c r="W6684" i="1"/>
  <c r="W5879" i="1"/>
  <c r="W6047" i="1"/>
  <c r="W6383" i="1"/>
  <c r="W7559" i="1"/>
  <c r="W7727" i="1"/>
  <c r="W8231" i="1"/>
  <c r="W8399" i="1"/>
  <c r="W8735" i="1"/>
  <c r="W5880" i="1"/>
  <c r="W6216" i="1"/>
  <c r="W6552" i="1"/>
  <c r="W7056" i="1"/>
  <c r="W7392" i="1"/>
  <c r="W397" i="1"/>
  <c r="W445" i="1"/>
  <c r="W493" i="1"/>
  <c r="W541" i="1"/>
  <c r="W589" i="1"/>
  <c r="W637" i="1"/>
  <c r="W685" i="1"/>
  <c r="W2917" i="1"/>
  <c r="W2965" i="1"/>
  <c r="W6589" i="1"/>
  <c r="W6637" i="1"/>
  <c r="W6685" i="1"/>
  <c r="W5893" i="1"/>
  <c r="W6061" i="1"/>
  <c r="W6229" i="1"/>
  <c r="W6397" i="1"/>
  <c r="W6733" i="1"/>
  <c r="W6901" i="1"/>
  <c r="W7069" i="1"/>
  <c r="W7237" i="1"/>
  <c r="W7405" i="1"/>
  <c r="W7573" i="1"/>
  <c r="W7741" i="1"/>
  <c r="W7909" i="1"/>
  <c r="W8077" i="1"/>
  <c r="W8245" i="1"/>
  <c r="W8413" i="1"/>
  <c r="W8581" i="1"/>
  <c r="W8749" i="1"/>
  <c r="W374" i="1"/>
  <c r="W422" i="1"/>
  <c r="W470" i="1"/>
  <c r="W518" i="1"/>
  <c r="W566" i="1"/>
  <c r="W614" i="1"/>
  <c r="W662" i="1"/>
  <c r="W2894" i="1"/>
  <c r="W2942" i="1"/>
  <c r="W6566" i="1"/>
  <c r="W6614" i="1"/>
  <c r="W6662" i="1"/>
  <c r="W6710" i="1"/>
  <c r="W42" i="1"/>
  <c r="W43" i="1"/>
  <c r="W44" i="1"/>
  <c r="W45" i="1"/>
  <c r="W46" i="1"/>
  <c r="W47" i="1"/>
  <c r="W48" i="1"/>
  <c r="W28" i="1"/>
  <c r="W26" i="1"/>
  <c r="W2036" i="1"/>
  <c r="W2864" i="1"/>
  <c r="W3695" i="1"/>
  <c r="W7553" i="1"/>
  <c r="W190" i="1"/>
  <c r="W862" i="1"/>
  <c r="W1198" i="1"/>
  <c r="W2034" i="1"/>
  <c r="W2535" i="1"/>
  <c r="W3693" i="1"/>
  <c r="W1841" i="1"/>
  <c r="W2180" i="1"/>
  <c r="W4198" i="1"/>
  <c r="W1695" i="1"/>
  <c r="W2335" i="1"/>
  <c r="W2691" i="1"/>
  <c r="W3044" i="1"/>
  <c r="W5207" i="1"/>
  <c r="W346" i="1"/>
  <c r="W1018" i="1"/>
  <c r="W1366" i="1"/>
  <c r="W1870" i="1"/>
  <c r="W4856" i="1"/>
  <c r="W2367" i="1"/>
  <c r="W2840" i="1"/>
  <c r="W3198" i="1"/>
  <c r="W3549" i="1"/>
  <c r="W5376" i="1"/>
  <c r="W6894" i="1"/>
  <c r="W25" i="1"/>
  <c r="W171" i="1"/>
  <c r="W339" i="1"/>
  <c r="W843" i="1"/>
  <c r="W1011" i="1"/>
  <c r="W1179" i="1"/>
  <c r="W1347" i="1"/>
  <c r="W1515" i="1"/>
  <c r="W1859" i="1"/>
  <c r="W3378" i="1"/>
  <c r="W4375" i="1"/>
  <c r="W5725" i="1"/>
  <c r="W8571" i="1"/>
  <c r="W148" i="1"/>
  <c r="W316" i="1"/>
  <c r="W820" i="1"/>
  <c r="W988" i="1"/>
  <c r="W1156" i="1"/>
  <c r="W1324" i="1"/>
  <c r="W1492" i="1"/>
  <c r="W1660" i="1"/>
  <c r="W1832" i="1"/>
  <c r="W2022" i="1"/>
  <c r="W2371" i="1"/>
  <c r="W3200" i="1"/>
  <c r="W4045" i="1"/>
  <c r="W5388" i="1"/>
  <c r="W1686" i="1"/>
  <c r="W1864" i="1"/>
  <c r="W2193" i="1"/>
  <c r="W2671" i="1"/>
  <c r="W3027" i="1"/>
  <c r="W3380" i="1"/>
  <c r="W3864" i="1"/>
  <c r="W4377" i="1"/>
  <c r="W3009" i="1"/>
  <c r="W1850" i="1"/>
  <c r="W2168" i="1"/>
  <c r="W2526" i="1"/>
  <c r="W3715" i="1"/>
  <c r="W4220" i="1"/>
  <c r="W4892" i="1"/>
  <c r="W5563" i="1"/>
  <c r="W9" i="1"/>
  <c r="W187" i="1"/>
  <c r="W355" i="1"/>
  <c r="W859" i="1"/>
  <c r="W1027" i="1"/>
  <c r="W1195" i="1"/>
  <c r="W1363" i="1"/>
  <c r="W1531" i="1"/>
  <c r="W2706" i="1"/>
  <c r="W4549" i="1"/>
  <c r="W6365" i="1"/>
  <c r="W3188" i="1"/>
  <c r="W332" i="1"/>
  <c r="W836" i="1"/>
  <c r="W1172" i="1"/>
  <c r="W1508" i="1"/>
  <c r="W2528" i="1"/>
  <c r="W3357" i="1"/>
  <c r="W8058" i="1"/>
  <c r="W1029" i="1"/>
  <c r="W1365" i="1"/>
  <c r="W1703" i="1"/>
  <c r="W2355" i="1"/>
  <c r="W2708" i="1"/>
  <c r="W2194" i="1"/>
  <c r="W2362" i="1"/>
  <c r="W2530" i="1"/>
  <c r="W2698" i="1"/>
  <c r="W2866" i="1"/>
  <c r="W3034" i="1"/>
  <c r="W3202" i="1"/>
  <c r="W3370" i="1"/>
  <c r="W3538" i="1"/>
  <c r="W3709" i="1"/>
  <c r="W4186" i="1"/>
  <c r="W4378" i="1"/>
  <c r="W4896" i="1"/>
  <c r="W8224" i="1"/>
  <c r="W3697" i="1"/>
  <c r="W3870" i="1"/>
  <c r="W4051" i="1"/>
  <c r="W6736" i="1"/>
  <c r="W3858" i="1"/>
  <c r="W4033" i="1"/>
  <c r="W4224" i="1"/>
  <c r="W5385" i="1"/>
  <c r="W5709" i="1"/>
  <c r="W6375" i="1"/>
  <c r="W381" i="1"/>
  <c r="W1837" i="1"/>
  <c r="W2005" i="1"/>
  <c r="W2173" i="1"/>
  <c r="W2341" i="1"/>
  <c r="W2509" i="1"/>
  <c r="W2677" i="1"/>
  <c r="W2845" i="1"/>
  <c r="W3013" i="1"/>
  <c r="W3181" i="1"/>
  <c r="W3349" i="1"/>
  <c r="W3517" i="1"/>
  <c r="W4034" i="1"/>
  <c r="W4537" i="1"/>
  <c r="W6389" i="1"/>
  <c r="W7719" i="1"/>
  <c r="W2006" i="1"/>
  <c r="W2174" i="1"/>
  <c r="W2342" i="1"/>
  <c r="W2510" i="1"/>
  <c r="W2678" i="1"/>
  <c r="W2846" i="1"/>
  <c r="W3014" i="1"/>
  <c r="W3182" i="1"/>
  <c r="W3350" i="1"/>
  <c r="W3518" i="1"/>
  <c r="W4543" i="1"/>
  <c r="W5064" i="1"/>
  <c r="W5387" i="1"/>
  <c r="W6393" i="1"/>
  <c r="W7720" i="1"/>
  <c r="W1996" i="1"/>
  <c r="W2164" i="1"/>
  <c r="W2332" i="1"/>
  <c r="W2500" i="1"/>
  <c r="W2668" i="1"/>
  <c r="W2836" i="1"/>
  <c r="W3004" i="1"/>
  <c r="W3172" i="1"/>
  <c r="W3340" i="1"/>
  <c r="W3508" i="1"/>
  <c r="W4022" i="1"/>
  <c r="W4524" i="1"/>
  <c r="W5049" i="1"/>
  <c r="W6220" i="1"/>
  <c r="W7408" i="1"/>
  <c r="W4369" i="1"/>
  <c r="W4688" i="1"/>
  <c r="W4891" i="1"/>
  <c r="W5209" i="1"/>
  <c r="W6893" i="1"/>
  <c r="W8068" i="1"/>
  <c r="W6573" i="1"/>
  <c r="W537" i="1"/>
  <c r="W6585" i="1"/>
  <c r="W4526" i="1"/>
  <c r="W4694" i="1"/>
  <c r="W4862" i="1"/>
  <c r="W5198" i="1"/>
  <c r="W5366" i="1"/>
  <c r="W5534" i="1"/>
  <c r="W5703" i="1"/>
  <c r="W7409" i="1"/>
  <c r="W507" i="1"/>
  <c r="W6555" i="1"/>
  <c r="W4551" i="1"/>
  <c r="W5223" i="1"/>
  <c r="W6724" i="1"/>
  <c r="W7218" i="1"/>
  <c r="W7722" i="1"/>
  <c r="W8226" i="1"/>
  <c r="W8730" i="1"/>
  <c r="W3868" i="1"/>
  <c r="W4036" i="1"/>
  <c r="W4540" i="1"/>
  <c r="W4708" i="1"/>
  <c r="W5212" i="1"/>
  <c r="W5548" i="1"/>
  <c r="W5718" i="1"/>
  <c r="W6053" i="1"/>
  <c r="W519" i="1"/>
  <c r="W4025" i="1"/>
  <c r="W4697" i="1"/>
  <c r="W5369" i="1"/>
  <c r="W5706" i="1"/>
  <c r="W6381" i="1"/>
  <c r="W8044" i="1"/>
  <c r="W8548" i="1"/>
  <c r="W489" i="1"/>
  <c r="W2961" i="1"/>
  <c r="W4038" i="1"/>
  <c r="W4206" i="1"/>
  <c r="W4374" i="1"/>
  <c r="W4542" i="1"/>
  <c r="W4710" i="1"/>
  <c r="W4878" i="1"/>
  <c r="W5046" i="1"/>
  <c r="W5214" i="1"/>
  <c r="W5382" i="1"/>
  <c r="W5550" i="1"/>
  <c r="W5721" i="1"/>
  <c r="W6057" i="1"/>
  <c r="W7073" i="1"/>
  <c r="W8081" i="1"/>
  <c r="W8585" i="1"/>
  <c r="W6390" i="1"/>
  <c r="W7048" i="1"/>
  <c r="W441" i="1"/>
  <c r="W2913" i="1"/>
  <c r="W490" i="1"/>
  <c r="W514" i="1"/>
  <c r="W562" i="1"/>
  <c r="W682" i="1"/>
  <c r="W2890" i="1"/>
  <c r="W2962" i="1"/>
  <c r="W6586" i="1"/>
  <c r="W6634" i="1"/>
  <c r="W6682" i="1"/>
  <c r="W449" i="1"/>
  <c r="W497" i="1"/>
  <c r="W545" i="1"/>
  <c r="W593" i="1"/>
  <c r="W641" i="1"/>
  <c r="W689" i="1"/>
  <c r="W2921" i="1"/>
  <c r="W2969" i="1"/>
  <c r="W6593" i="1"/>
  <c r="W6641" i="1"/>
  <c r="W6689" i="1"/>
  <c r="W6897" i="1"/>
  <c r="W7065" i="1"/>
  <c r="W7233" i="1"/>
  <c r="W7401" i="1"/>
  <c r="W7569" i="1"/>
  <c r="W7737" i="1"/>
  <c r="W7905" i="1"/>
  <c r="W8073" i="1"/>
  <c r="W8241" i="1"/>
  <c r="W8409" i="1"/>
  <c r="W8577" i="1"/>
  <c r="W8745" i="1"/>
  <c r="W6058" i="1"/>
  <c r="W6394" i="1"/>
  <c r="W6898" i="1"/>
  <c r="W7234" i="1"/>
  <c r="W7570" i="1"/>
  <c r="W8074" i="1"/>
  <c r="W8242" i="1"/>
  <c r="W8578" i="1"/>
  <c r="W8746" i="1"/>
  <c r="W378" i="1"/>
  <c r="W426" i="1"/>
  <c r="W474" i="1"/>
  <c r="W522" i="1"/>
  <c r="W570" i="1"/>
  <c r="W618" i="1"/>
  <c r="W666" i="1"/>
  <c r="W2898" i="1"/>
  <c r="W2946" i="1"/>
  <c r="W6570" i="1"/>
  <c r="W6618" i="1"/>
  <c r="W6666" i="1"/>
  <c r="W6714" i="1"/>
  <c r="W5891" i="1"/>
  <c r="W6227" i="1"/>
  <c r="W6731" i="1"/>
  <c r="W7067" i="1"/>
  <c r="W7403" i="1"/>
  <c r="W7907" i="1"/>
  <c r="W8075" i="1"/>
  <c r="W8243" i="1"/>
  <c r="W8747" i="1"/>
  <c r="W5892" i="1"/>
  <c r="W6228" i="1"/>
  <c r="W6732" i="1"/>
  <c r="W7068" i="1"/>
  <c r="W7404" i="1"/>
  <c r="W7572" i="1"/>
  <c r="W7740" i="1"/>
  <c r="W7908" i="1"/>
  <c r="W8076" i="1"/>
  <c r="W8244" i="1"/>
  <c r="W8412" i="1"/>
  <c r="W8580" i="1"/>
  <c r="W8748" i="1"/>
  <c r="W403" i="1"/>
  <c r="W451" i="1"/>
  <c r="W499" i="1"/>
  <c r="W547" i="1"/>
  <c r="W595" i="1"/>
  <c r="W643" i="1"/>
  <c r="W691" i="1"/>
  <c r="W2923" i="1"/>
  <c r="W2971" i="1"/>
  <c r="W6595" i="1"/>
  <c r="W6643" i="1"/>
  <c r="W6691" i="1"/>
  <c r="W404" i="1"/>
  <c r="W452" i="1"/>
  <c r="W500" i="1"/>
  <c r="W548" i="1"/>
  <c r="W596" i="1"/>
  <c r="W644" i="1"/>
  <c r="W692" i="1"/>
  <c r="W2924" i="1"/>
  <c r="W2972" i="1"/>
  <c r="W6596" i="1"/>
  <c r="W6644" i="1"/>
  <c r="W6692" i="1"/>
  <c r="U3" i="1"/>
  <c r="T3" i="1"/>
  <c r="X3" i="1" s="1"/>
  <c r="P482" i="1"/>
  <c r="P530" i="1"/>
  <c r="P8387" i="1"/>
  <c r="R8387" i="1" s="1"/>
  <c r="P6551" i="1"/>
  <c r="R6551" i="1" s="1"/>
  <c r="P2020" i="1"/>
  <c r="P2012" i="1"/>
  <c r="Q2012" i="1" s="1"/>
  <c r="P4691" i="1"/>
  <c r="R4691" i="1" s="1"/>
  <c r="S4691" i="1" s="1"/>
  <c r="P166" i="1"/>
  <c r="Q166" i="1" s="1"/>
  <c r="P838" i="1"/>
  <c r="Q838" i="1" s="1"/>
  <c r="P1174" i="1"/>
  <c r="Q1174" i="1" s="1"/>
  <c r="P1678" i="1"/>
  <c r="Q1678" i="1" s="1"/>
  <c r="P2010" i="1"/>
  <c r="R2010" i="1" s="1"/>
  <c r="P1693" i="1"/>
  <c r="Q1693" i="1" s="1"/>
  <c r="P5539" i="1"/>
  <c r="R5539" i="1" s="1"/>
  <c r="P7407" i="1"/>
  <c r="Q7407" i="1" s="1"/>
  <c r="P3018" i="1"/>
  <c r="R3018" i="1" s="1"/>
  <c r="P3369" i="1"/>
  <c r="R3369" i="1" s="1"/>
  <c r="P8561" i="1"/>
  <c r="R8561" i="1" s="1"/>
  <c r="P1342" i="1"/>
  <c r="Q1342" i="1" s="1"/>
  <c r="P2336" i="1"/>
  <c r="P159" i="1"/>
  <c r="Q159" i="1" s="1"/>
  <c r="P327" i="1"/>
  <c r="Q327" i="1" s="1"/>
  <c r="P831" i="1"/>
  <c r="Q831" i="1" s="1"/>
  <c r="P999" i="1"/>
  <c r="Q999" i="1" s="1"/>
  <c r="P1167" i="1"/>
  <c r="Q1167" i="1" s="1"/>
  <c r="P1335" i="1"/>
  <c r="Q1335" i="1" s="1"/>
  <c r="P1503" i="1"/>
  <c r="Q1503" i="1" s="1"/>
  <c r="P1671" i="1"/>
  <c r="Q1671" i="1" s="1"/>
  <c r="P1845" i="1"/>
  <c r="Q1845" i="1" s="1"/>
  <c r="P3706" i="1"/>
  <c r="R3706" i="1" s="1"/>
  <c r="S3706" i="1" s="1"/>
  <c r="P7564" i="1"/>
  <c r="P2343" i="1"/>
  <c r="Q2343" i="1" s="1"/>
  <c r="P2696" i="1"/>
  <c r="P4544" i="1"/>
  <c r="P1847" i="1"/>
  <c r="R1847" i="1" s="1"/>
  <c r="P3354" i="1"/>
  <c r="R3354" i="1" s="1"/>
  <c r="P3708" i="1"/>
  <c r="Q3708" i="1" s="1"/>
  <c r="P2373" i="1"/>
  <c r="Q2373" i="1" s="1"/>
  <c r="P3681" i="1"/>
  <c r="R3681" i="1" s="1"/>
  <c r="P21" i="1"/>
  <c r="Q21" i="1" s="1"/>
  <c r="P175" i="1"/>
  <c r="P343" i="1"/>
  <c r="P847" i="1"/>
  <c r="P1015" i="1"/>
  <c r="P1183" i="1"/>
  <c r="P1351" i="1"/>
  <c r="P1519" i="1"/>
  <c r="P3031" i="1"/>
  <c r="P5885" i="1"/>
  <c r="P320" i="1"/>
  <c r="P992" i="1"/>
  <c r="P1328" i="1"/>
  <c r="P1664" i="1"/>
  <c r="P2853" i="1"/>
  <c r="Q2853" i="1" s="1"/>
  <c r="P3689" i="1"/>
  <c r="R3689" i="1" s="1"/>
  <c r="P5399" i="1"/>
  <c r="R5399" i="1" s="1"/>
  <c r="P345" i="1"/>
  <c r="R345" i="1" s="1"/>
  <c r="P849" i="1"/>
  <c r="R849" i="1" s="1"/>
  <c r="P2682" i="1"/>
  <c r="R2682" i="1" s="1"/>
  <c r="P5193" i="1"/>
  <c r="R5193" i="1" s="1"/>
  <c r="P2182" i="1"/>
  <c r="Q2182" i="1" s="1"/>
  <c r="P2350" i="1"/>
  <c r="Q2350" i="1" s="1"/>
  <c r="P2518" i="1"/>
  <c r="Q2518" i="1" s="1"/>
  <c r="P2686" i="1"/>
  <c r="Q2686" i="1" s="1"/>
  <c r="P2854" i="1"/>
  <c r="Q2854" i="1" s="1"/>
  <c r="P3022" i="1"/>
  <c r="Q3022" i="1" s="1"/>
  <c r="P3190" i="1"/>
  <c r="Q3190" i="1" s="1"/>
  <c r="P3358" i="1"/>
  <c r="Q3358" i="1" s="1"/>
  <c r="P3526" i="1"/>
  <c r="Q3526" i="1" s="1"/>
  <c r="P3696" i="1"/>
  <c r="R3696" i="1" s="1"/>
  <c r="P5197" i="1"/>
  <c r="Q5197" i="1" s="1"/>
  <c r="P2955" i="1"/>
  <c r="P4032" i="1"/>
  <c r="R4032" i="1" s="1"/>
  <c r="P5384" i="1"/>
  <c r="P6369" i="1"/>
  <c r="R6369" i="1" s="1"/>
  <c r="P7709" i="1"/>
  <c r="P4208" i="1"/>
  <c r="P8718" i="1"/>
  <c r="P3846" i="1"/>
  <c r="P4019" i="1"/>
  <c r="R4019" i="1" s="1"/>
  <c r="S4019" i="1" s="1"/>
  <c r="P4521" i="1"/>
  <c r="R4521" i="1" s="1"/>
  <c r="P7397" i="1"/>
  <c r="P1994" i="1"/>
  <c r="P2162" i="1"/>
  <c r="P2330" i="1"/>
  <c r="P2498" i="1"/>
  <c r="P2666" i="1"/>
  <c r="P2834" i="1"/>
  <c r="P3002" i="1"/>
  <c r="P3170" i="1"/>
  <c r="P3338" i="1"/>
  <c r="P3506" i="1"/>
  <c r="P4522" i="1"/>
  <c r="R4522" i="1" s="1"/>
  <c r="S4522" i="1" s="1"/>
  <c r="P5365" i="1"/>
  <c r="Q5365" i="1" s="1"/>
  <c r="P8728" i="1"/>
  <c r="Q8728" i="1" s="1"/>
  <c r="P7206" i="1"/>
  <c r="P3691" i="1"/>
  <c r="R3691" i="1" s="1"/>
  <c r="P4353" i="1"/>
  <c r="R4353" i="1" s="1"/>
  <c r="P6687" i="1"/>
  <c r="Q6687" i="1" s="1"/>
  <c r="P465" i="1"/>
  <c r="R465" i="1" s="1"/>
  <c r="P2937" i="1"/>
  <c r="R2937" i="1" s="1"/>
  <c r="P4346" i="1"/>
  <c r="P5522" i="1"/>
  <c r="P4707" i="1"/>
  <c r="P5379" i="1"/>
  <c r="P6052" i="1"/>
  <c r="P4864" i="1"/>
  <c r="Q4864" i="1" s="1"/>
  <c r="P5200" i="1"/>
  <c r="Q5200" i="1" s="1"/>
  <c r="P7035" i="1"/>
  <c r="P447" i="1"/>
  <c r="Q447" i="1" s="1"/>
  <c r="P2919" i="1"/>
  <c r="Q2919" i="1" s="1"/>
  <c r="P4181" i="1"/>
  <c r="P4349" i="1"/>
  <c r="P5021" i="1"/>
  <c r="P417" i="1"/>
  <c r="R417" i="1" s="1"/>
  <c r="P2889" i="1"/>
  <c r="R2889" i="1" s="1"/>
  <c r="P5707" i="1"/>
  <c r="R5707" i="1" s="1"/>
  <c r="P8045" i="1"/>
  <c r="P615" i="1"/>
  <c r="Q615" i="1" s="1"/>
  <c r="P6892" i="1"/>
  <c r="P369" i="1"/>
  <c r="R369" i="1" s="1"/>
  <c r="P657" i="1"/>
  <c r="R657" i="1" s="1"/>
  <c r="P6705" i="1"/>
  <c r="R6705" i="1" s="1"/>
  <c r="P395" i="1"/>
  <c r="R395" i="1" s="1"/>
  <c r="P539" i="1"/>
  <c r="R539" i="1" s="1"/>
  <c r="P563" i="1"/>
  <c r="R563" i="1" s="1"/>
  <c r="P6382" i="1"/>
  <c r="Q6382" i="1" s="1"/>
  <c r="P7222" i="1"/>
  <c r="Q7222" i="1" s="1"/>
  <c r="P8062" i="1"/>
  <c r="Q8062" i="1" s="1"/>
  <c r="P8230" i="1"/>
  <c r="Q8230" i="1" s="1"/>
  <c r="P5711" i="1"/>
  <c r="R5711" i="1" s="1"/>
  <c r="P7391" i="1"/>
  <c r="R7391" i="1" s="1"/>
  <c r="P7895" i="1"/>
  <c r="R7895" i="1" s="1"/>
  <c r="P8063" i="1"/>
  <c r="R8063" i="1" s="1"/>
  <c r="P7728" i="1"/>
  <c r="R7728" i="1" s="1"/>
  <c r="P7896" i="1"/>
  <c r="R7896" i="1" s="1"/>
  <c r="P8064" i="1"/>
  <c r="R8064" i="1" s="1"/>
  <c r="P8232" i="1"/>
  <c r="R8232" i="1" s="1"/>
  <c r="P8400" i="1"/>
  <c r="R8400" i="1" s="1"/>
  <c r="P8568" i="1"/>
  <c r="R8568" i="1" s="1"/>
  <c r="P8736" i="1"/>
  <c r="R8736" i="1" s="1"/>
  <c r="P373" i="1"/>
  <c r="Q373" i="1" s="1"/>
  <c r="P421" i="1"/>
  <c r="Q421" i="1" s="1"/>
  <c r="P469" i="1"/>
  <c r="Q469" i="1" s="1"/>
  <c r="P517" i="1"/>
  <c r="Q517" i="1" s="1"/>
  <c r="P565" i="1"/>
  <c r="Q565" i="1" s="1"/>
  <c r="P613" i="1"/>
  <c r="Q613" i="1" s="1"/>
  <c r="P661" i="1"/>
  <c r="Q661" i="1" s="1"/>
  <c r="P2893" i="1"/>
  <c r="Q2893" i="1" s="1"/>
  <c r="P2941" i="1"/>
  <c r="Q2941" i="1" s="1"/>
  <c r="P6565" i="1"/>
  <c r="Q6565" i="1" s="1"/>
  <c r="P6613" i="1"/>
  <c r="Q6613" i="1" s="1"/>
  <c r="P6661" i="1"/>
  <c r="Q6661" i="1" s="1"/>
  <c r="P6709" i="1"/>
  <c r="Q6709" i="1" s="1"/>
  <c r="P398" i="1"/>
  <c r="Q398" i="1" s="1"/>
  <c r="P446" i="1"/>
  <c r="Q446" i="1" s="1"/>
  <c r="P494" i="1"/>
  <c r="Q494" i="1" s="1"/>
  <c r="P542" i="1"/>
  <c r="Q542" i="1" s="1"/>
  <c r="P590" i="1"/>
  <c r="Q590" i="1" s="1"/>
  <c r="P638" i="1"/>
  <c r="Q638" i="1" s="1"/>
  <c r="P686" i="1"/>
  <c r="Q686" i="1" s="1"/>
  <c r="P2918" i="1"/>
  <c r="Q2918" i="1" s="1"/>
  <c r="P2966" i="1"/>
  <c r="Q2966" i="1" s="1"/>
  <c r="P6590" i="1"/>
  <c r="Q6590" i="1" s="1"/>
  <c r="P6638" i="1"/>
  <c r="Q6638" i="1" s="1"/>
  <c r="P6686" i="1"/>
  <c r="Q6686" i="1" s="1"/>
  <c r="P156" i="1"/>
  <c r="Q156" i="1" s="1"/>
  <c r="P324" i="1"/>
  <c r="Q324" i="1" s="1"/>
  <c r="P828" i="1"/>
  <c r="Q828" i="1" s="1"/>
  <c r="P996" i="1"/>
  <c r="Q996" i="1" s="1"/>
  <c r="P1164" i="1"/>
  <c r="Q1164" i="1" s="1"/>
  <c r="P1332" i="1"/>
  <c r="Q1332" i="1" s="1"/>
  <c r="P1500" i="1"/>
  <c r="Q1500" i="1" s="1"/>
  <c r="P1668" i="1"/>
  <c r="Q1668" i="1" s="1"/>
  <c r="P1842" i="1"/>
  <c r="R1842" i="1" s="1"/>
  <c r="P2511" i="1"/>
  <c r="Q2511" i="1" s="1"/>
  <c r="P4199" i="1"/>
  <c r="R4199" i="1" s="1"/>
  <c r="P4867" i="1"/>
  <c r="R4867" i="1" s="1"/>
  <c r="P1510" i="1"/>
  <c r="Q1510" i="1" s="1"/>
  <c r="P1826" i="1"/>
  <c r="P4195" i="1"/>
  <c r="R4195" i="1" s="1"/>
  <c r="P167" i="1"/>
  <c r="R167" i="1" s="1"/>
  <c r="P839" i="1"/>
  <c r="R839" i="1" s="1"/>
  <c r="P1175" i="1"/>
  <c r="R1175" i="1" s="1"/>
  <c r="P1511" i="1"/>
  <c r="R1511" i="1" s="1"/>
  <c r="P2684" i="1"/>
  <c r="Q2684" i="1" s="1"/>
  <c r="P5029" i="1"/>
  <c r="Q5029" i="1" s="1"/>
  <c r="P5701" i="1"/>
  <c r="Q5701" i="1" s="1"/>
  <c r="P15" i="1"/>
  <c r="Q15" i="1" s="1"/>
  <c r="P181" i="1"/>
  <c r="Q181" i="1" s="1"/>
  <c r="P349" i="1"/>
  <c r="Q349" i="1" s="1"/>
  <c r="P853" i="1"/>
  <c r="Q853" i="1" s="1"/>
  <c r="P1021" i="1"/>
  <c r="Q1021" i="1" s="1"/>
  <c r="P1189" i="1"/>
  <c r="Q1189" i="1" s="1"/>
  <c r="P1357" i="1"/>
  <c r="Q1357" i="1" s="1"/>
  <c r="P1525" i="1"/>
  <c r="Q1525" i="1" s="1"/>
  <c r="P3522" i="1"/>
  <c r="R3522" i="1" s="1"/>
  <c r="P4531" i="1"/>
  <c r="R4531" i="1" s="1"/>
  <c r="P2205" i="1"/>
  <c r="Q2205" i="1" s="1"/>
  <c r="P146" i="1"/>
  <c r="P314" i="1"/>
  <c r="P818" i="1"/>
  <c r="P986" i="1"/>
  <c r="P1154" i="1"/>
  <c r="P1322" i="1"/>
  <c r="P1490" i="1"/>
  <c r="P1658" i="1"/>
  <c r="P2014" i="1"/>
  <c r="Q2014" i="1" s="1"/>
  <c r="P1684" i="1"/>
  <c r="P2191" i="1"/>
  <c r="P3020" i="1"/>
  <c r="Q3020" i="1" s="1"/>
  <c r="P3854" i="1"/>
  <c r="Q3854" i="1" s="1"/>
  <c r="P5048" i="1"/>
  <c r="P2847" i="1"/>
  <c r="Q2847" i="1" s="1"/>
  <c r="P4712" i="1"/>
  <c r="P6904" i="1"/>
  <c r="Q6904" i="1" s="1"/>
  <c r="P5862" i="1"/>
  <c r="P162" i="1"/>
  <c r="R162" i="1" s="1"/>
  <c r="P330" i="1"/>
  <c r="R330" i="1" s="1"/>
  <c r="P834" i="1"/>
  <c r="R834" i="1" s="1"/>
  <c r="P1002" i="1"/>
  <c r="R1002" i="1" s="1"/>
  <c r="P1170" i="1"/>
  <c r="R1170" i="1" s="1"/>
  <c r="P1338" i="1"/>
  <c r="R1338" i="1" s="1"/>
  <c r="P1506" i="1"/>
  <c r="R1506" i="1" s="1"/>
  <c r="P1674" i="1"/>
  <c r="R1674" i="1" s="1"/>
  <c r="P2348" i="1"/>
  <c r="Q2348" i="1" s="1"/>
  <c r="P3535" i="1"/>
  <c r="P4021" i="1"/>
  <c r="Q4021" i="1" s="1"/>
  <c r="P5232" i="1"/>
  <c r="R5232" i="1" s="1"/>
  <c r="P1004" i="1"/>
  <c r="Q1004" i="1" s="1"/>
  <c r="P1340" i="1"/>
  <c r="Q1340" i="1" s="1"/>
  <c r="P1676" i="1"/>
  <c r="Q1676" i="1" s="1"/>
  <c r="P1852" i="1"/>
  <c r="P2175" i="1"/>
  <c r="Q2175" i="1" s="1"/>
  <c r="P3719" i="1"/>
  <c r="R3719" i="1" s="1"/>
  <c r="P4894" i="1"/>
  <c r="Q4894" i="1" s="1"/>
  <c r="P5697" i="1"/>
  <c r="R5697" i="1" s="1"/>
  <c r="P7" i="1"/>
  <c r="P2007" i="1"/>
  <c r="Q2007" i="1" s="1"/>
  <c r="P3186" i="1"/>
  <c r="R3186" i="1" s="1"/>
  <c r="P3537" i="1"/>
  <c r="R3537" i="1" s="1"/>
  <c r="P6537" i="1"/>
  <c r="R6537" i="1" s="1"/>
  <c r="P4693" i="1"/>
  <c r="Q4693" i="1" s="1"/>
  <c r="P5219" i="1"/>
  <c r="R5219" i="1" s="1"/>
  <c r="S5219" i="1" s="1"/>
  <c r="P5895" i="1"/>
  <c r="Q5895" i="1" s="1"/>
  <c r="P7049" i="1"/>
  <c r="R7049" i="1" s="1"/>
  <c r="P2015" i="1"/>
  <c r="R2015" i="1" s="1"/>
  <c r="P2183" i="1"/>
  <c r="R2183" i="1" s="1"/>
  <c r="P2351" i="1"/>
  <c r="R2351" i="1" s="1"/>
  <c r="P2519" i="1"/>
  <c r="R2519" i="1" s="1"/>
  <c r="P2687" i="1"/>
  <c r="R2687" i="1" s="1"/>
  <c r="P2855" i="1"/>
  <c r="R2855" i="1" s="1"/>
  <c r="P3023" i="1"/>
  <c r="R3023" i="1" s="1"/>
  <c r="P3191" i="1"/>
  <c r="R3191" i="1" s="1"/>
  <c r="P3359" i="1"/>
  <c r="R3359" i="1" s="1"/>
  <c r="P3527" i="1"/>
  <c r="R3527" i="1" s="1"/>
  <c r="P4363" i="1"/>
  <c r="R4363" i="1" s="1"/>
  <c r="P4880" i="1"/>
  <c r="P5203" i="1"/>
  <c r="R5203" i="1" s="1"/>
  <c r="P5728" i="1"/>
  <c r="Q5728" i="1" s="1"/>
  <c r="P7911" i="1"/>
  <c r="Q7911" i="1" s="1"/>
  <c r="P1836" i="1"/>
  <c r="Q1836" i="1" s="1"/>
  <c r="P2004" i="1"/>
  <c r="Q2004" i="1" s="1"/>
  <c r="P2172" i="1"/>
  <c r="Q2172" i="1" s="1"/>
  <c r="P2340" i="1"/>
  <c r="Q2340" i="1" s="1"/>
  <c r="P2508" i="1"/>
  <c r="Q2508" i="1" s="1"/>
  <c r="P2676" i="1"/>
  <c r="Q2676" i="1" s="1"/>
  <c r="P2844" i="1"/>
  <c r="Q2844" i="1" s="1"/>
  <c r="P3012" i="1"/>
  <c r="Q3012" i="1" s="1"/>
  <c r="P3180" i="1"/>
  <c r="Q3180" i="1" s="1"/>
  <c r="P3348" i="1"/>
  <c r="Q3348" i="1" s="1"/>
  <c r="P3516" i="1"/>
  <c r="Q3516" i="1" s="1"/>
  <c r="P7710" i="1"/>
  <c r="P3686" i="1"/>
  <c r="Q3686" i="1" s="1"/>
  <c r="P3859" i="1"/>
  <c r="R3859" i="1" s="1"/>
  <c r="P4860" i="1"/>
  <c r="Q4860" i="1" s="1"/>
  <c r="P5063" i="1"/>
  <c r="R5063" i="1" s="1"/>
  <c r="P5386" i="1"/>
  <c r="R5386" i="1" s="1"/>
  <c r="P5710" i="1"/>
  <c r="Q5710" i="1" s="1"/>
  <c r="P4861" i="1"/>
  <c r="Q4861" i="1" s="1"/>
  <c r="P3849" i="1"/>
  <c r="R3849" i="1" s="1"/>
  <c r="P3704" i="1"/>
  <c r="P3876" i="1"/>
  <c r="Q3876" i="1" s="1"/>
  <c r="P5532" i="1"/>
  <c r="Q5532" i="1" s="1"/>
  <c r="P5869" i="1"/>
  <c r="Q5869" i="1" s="1"/>
  <c r="P7875" i="1"/>
  <c r="P5030" i="1"/>
  <c r="Q5030" i="1" s="1"/>
  <c r="P8417" i="1"/>
  <c r="R8417" i="1" s="1"/>
  <c r="P4887" i="1"/>
  <c r="Q4887" i="1" s="1"/>
  <c r="P5055" i="1"/>
  <c r="Q5055" i="1" s="1"/>
  <c r="P5559" i="1"/>
  <c r="Q5559" i="1" s="1"/>
  <c r="P6198" i="1"/>
  <c r="P3700" i="1"/>
  <c r="P4876" i="1"/>
  <c r="P5044" i="1"/>
  <c r="P6531" i="1"/>
  <c r="P7071" i="1"/>
  <c r="Q7071" i="1" s="1"/>
  <c r="P8079" i="1"/>
  <c r="Q8079" i="1" s="1"/>
  <c r="P6567" i="1"/>
  <c r="Q6567" i="1" s="1"/>
  <c r="P4361" i="1"/>
  <c r="Q4361" i="1" s="1"/>
  <c r="P5537" i="1"/>
  <c r="Q5537" i="1" s="1"/>
  <c r="P7577" i="1"/>
  <c r="R7577" i="1" s="1"/>
  <c r="P6030" i="1"/>
  <c r="P6388" i="1"/>
  <c r="P7038" i="1"/>
  <c r="P7542" i="1"/>
  <c r="P8046" i="1"/>
  <c r="P8550" i="1"/>
  <c r="P8403" i="1"/>
  <c r="P399" i="1"/>
  <c r="Q399" i="1" s="1"/>
  <c r="P8560" i="1"/>
  <c r="Q8560" i="1" s="1"/>
  <c r="P370" i="1"/>
  <c r="R370" i="1" s="1"/>
  <c r="P418" i="1"/>
  <c r="R418" i="1" s="1"/>
  <c r="P466" i="1"/>
  <c r="R466" i="1" s="1"/>
  <c r="P586" i="1"/>
  <c r="R586" i="1" s="1"/>
  <c r="P658" i="1"/>
  <c r="R658" i="1" s="1"/>
  <c r="P5720" i="1"/>
  <c r="P5888" i="1"/>
  <c r="P6056" i="1"/>
  <c r="P6224" i="1"/>
  <c r="P6392" i="1"/>
  <c r="P6728" i="1"/>
  <c r="P6896" i="1"/>
  <c r="P7064" i="1"/>
  <c r="P7232" i="1"/>
  <c r="P7400" i="1"/>
  <c r="P7568" i="1"/>
  <c r="P7736" i="1"/>
  <c r="P7904" i="1"/>
  <c r="P8072" i="1"/>
  <c r="P8240" i="1"/>
  <c r="P8408" i="1"/>
  <c r="P8576" i="1"/>
  <c r="P8744" i="1"/>
  <c r="P377" i="1"/>
  <c r="R377" i="1" s="1"/>
  <c r="P401" i="1"/>
  <c r="R401" i="1" s="1"/>
  <c r="P425" i="1"/>
  <c r="R425" i="1" s="1"/>
  <c r="P473" i="1"/>
  <c r="R473" i="1" s="1"/>
  <c r="P521" i="1"/>
  <c r="R521" i="1" s="1"/>
  <c r="P569" i="1"/>
  <c r="R569" i="1" s="1"/>
  <c r="P617" i="1"/>
  <c r="R617" i="1" s="1"/>
  <c r="P665" i="1"/>
  <c r="R665" i="1" s="1"/>
  <c r="P2897" i="1"/>
  <c r="R2897" i="1" s="1"/>
  <c r="P2945" i="1"/>
  <c r="R2945" i="1" s="1"/>
  <c r="P6569" i="1"/>
  <c r="R6569" i="1" s="1"/>
  <c r="P6617" i="1"/>
  <c r="R6617" i="1" s="1"/>
  <c r="P6665" i="1"/>
  <c r="R6665" i="1" s="1"/>
  <c r="P6713" i="1"/>
  <c r="R6713" i="1" s="1"/>
  <c r="P8410" i="1"/>
  <c r="R8410" i="1" s="1"/>
  <c r="P5723" i="1"/>
  <c r="R5723" i="1" s="1"/>
  <c r="P6059" i="1"/>
  <c r="R6059" i="1" s="1"/>
  <c r="P6395" i="1"/>
  <c r="R6395" i="1" s="1"/>
  <c r="P6899" i="1"/>
  <c r="R6899" i="1" s="1"/>
  <c r="S6899" i="1" s="1"/>
  <c r="P7235" i="1"/>
  <c r="R7235" i="1" s="1"/>
  <c r="P7571" i="1"/>
  <c r="R7571" i="1" s="1"/>
  <c r="P8579" i="1"/>
  <c r="R8579" i="1" s="1"/>
  <c r="P379" i="1"/>
  <c r="R379" i="1" s="1"/>
  <c r="P427" i="1"/>
  <c r="R427" i="1" s="1"/>
  <c r="P475" i="1"/>
  <c r="R475" i="1" s="1"/>
  <c r="P523" i="1"/>
  <c r="R523" i="1" s="1"/>
  <c r="P571" i="1"/>
  <c r="R571" i="1" s="1"/>
  <c r="P619" i="1"/>
  <c r="R619" i="1" s="1"/>
  <c r="P667" i="1"/>
  <c r="R667" i="1" s="1"/>
  <c r="P2899" i="1"/>
  <c r="R2899" i="1" s="1"/>
  <c r="P2947" i="1"/>
  <c r="R2947" i="1" s="1"/>
  <c r="P6571" i="1"/>
  <c r="R6571" i="1" s="1"/>
  <c r="P6619" i="1"/>
  <c r="R6619" i="1" s="1"/>
  <c r="P6667" i="1"/>
  <c r="R6667" i="1" s="1"/>
  <c r="P6715" i="1"/>
  <c r="R6715" i="1" s="1"/>
  <c r="P5894" i="1"/>
  <c r="Q5894" i="1" s="1"/>
  <c r="P6062" i="1"/>
  <c r="Q6062" i="1" s="1"/>
  <c r="P6230" i="1"/>
  <c r="Q6230" i="1" s="1"/>
  <c r="P6398" i="1"/>
  <c r="Q6398" i="1" s="1"/>
  <c r="P6734" i="1"/>
  <c r="Q6734" i="1" s="1"/>
  <c r="P6902" i="1"/>
  <c r="Q6902" i="1" s="1"/>
  <c r="P7070" i="1"/>
  <c r="Q7070" i="1" s="1"/>
  <c r="P7238" i="1"/>
  <c r="Q7238" i="1" s="1"/>
  <c r="P7406" i="1"/>
  <c r="Q7406" i="1" s="1"/>
  <c r="P7574" i="1"/>
  <c r="Q7574" i="1" s="1"/>
  <c r="P7742" i="1"/>
  <c r="Q7742" i="1" s="1"/>
  <c r="P7910" i="1"/>
  <c r="Q7910" i="1" s="1"/>
  <c r="P8078" i="1"/>
  <c r="Q8078" i="1" s="1"/>
  <c r="P8246" i="1"/>
  <c r="Q8246" i="1" s="1"/>
  <c r="P8414" i="1"/>
  <c r="Q8414" i="1" s="1"/>
  <c r="P8582" i="1"/>
  <c r="Q8582" i="1" s="1"/>
  <c r="P8750" i="1"/>
  <c r="Q8750" i="1" s="1"/>
  <c r="P3367" i="1"/>
  <c r="P3015" i="1"/>
  <c r="Q3015" i="1" s="1"/>
  <c r="P3368" i="1"/>
  <c r="P4357" i="1"/>
  <c r="Q4357" i="1" s="1"/>
  <c r="P5035" i="1"/>
  <c r="R5035" i="1" s="1"/>
  <c r="P334" i="1"/>
  <c r="Q334" i="1" s="1"/>
  <c r="P1006" i="1"/>
  <c r="Q1006" i="1" s="1"/>
  <c r="P3213" i="1"/>
  <c r="Q3213" i="1" s="1"/>
  <c r="P4355" i="1"/>
  <c r="R4355" i="1" s="1"/>
  <c r="P5194" i="1"/>
  <c r="R5194" i="1" s="1"/>
  <c r="P1855" i="1"/>
  <c r="P2359" i="1"/>
  <c r="P2863" i="1"/>
  <c r="P4042" i="1"/>
  <c r="R4042" i="1" s="1"/>
  <c r="S4042" i="1" s="1"/>
  <c r="P4871" i="1"/>
  <c r="R4871" i="1" s="1"/>
  <c r="P5552" i="1"/>
  <c r="P1697" i="1"/>
  <c r="R1697" i="1" s="1"/>
  <c r="P2337" i="1"/>
  <c r="R2337" i="1" s="1"/>
  <c r="P2695" i="1"/>
  <c r="P5216" i="1"/>
  <c r="P1846" i="1"/>
  <c r="Q1846" i="1" s="1"/>
  <c r="P3351" i="1"/>
  <c r="Q3351" i="1" s="1"/>
  <c r="P4215" i="1"/>
  <c r="Q4215" i="1" s="1"/>
  <c r="P185" i="1"/>
  <c r="R185" i="1" s="1"/>
  <c r="P353" i="1"/>
  <c r="R353" i="1" s="1"/>
  <c r="P857" i="1"/>
  <c r="R857" i="1" s="1"/>
  <c r="P1025" i="1"/>
  <c r="R1025" i="1" s="1"/>
  <c r="P1193" i="1"/>
  <c r="R1193" i="1" s="1"/>
  <c r="P1361" i="1"/>
  <c r="R1361" i="1" s="1"/>
  <c r="P1529" i="1"/>
  <c r="R1529" i="1" s="1"/>
  <c r="P2000" i="1"/>
  <c r="P2346" i="1"/>
  <c r="R2346" i="1" s="1"/>
  <c r="P4014" i="1"/>
  <c r="P1687" i="1"/>
  <c r="P1865" i="1"/>
  <c r="R1865" i="1" s="1"/>
  <c r="P2025" i="1"/>
  <c r="R2025" i="1" s="1"/>
  <c r="P2679" i="1"/>
  <c r="Q2679" i="1" s="1"/>
  <c r="P3032" i="1"/>
  <c r="P3867" i="1"/>
  <c r="P1329" i="1"/>
  <c r="R1329" i="1" s="1"/>
  <c r="P1497" i="1"/>
  <c r="R1497" i="1" s="1"/>
  <c r="P1839" i="1"/>
  <c r="Q1839" i="1" s="1"/>
  <c r="P4185" i="1"/>
  <c r="R4185" i="1" s="1"/>
  <c r="P5038" i="1"/>
  <c r="Q5038" i="1" s="1"/>
  <c r="P5361" i="1"/>
  <c r="R5361" i="1" s="1"/>
  <c r="P7371" i="1"/>
  <c r="P3710" i="1"/>
  <c r="Q3710" i="1" s="1"/>
  <c r="P4379" i="1"/>
  <c r="R4379" i="1" s="1"/>
  <c r="S4379" i="1" s="1"/>
  <c r="P4699" i="1"/>
  <c r="R4699" i="1" s="1"/>
  <c r="P8249" i="1"/>
  <c r="R8249" i="1" s="1"/>
  <c r="P4558" i="1"/>
  <c r="Q4558" i="1" s="1"/>
  <c r="P3872" i="1"/>
  <c r="P8055" i="1"/>
  <c r="Q8055" i="1" s="1"/>
  <c r="P5529" i="1"/>
  <c r="R5529" i="1" s="1"/>
  <c r="P6615" i="1"/>
  <c r="Q6615" i="1" s="1"/>
  <c r="P3862" i="1"/>
  <c r="Q3862" i="1" s="1"/>
  <c r="P4040" i="1"/>
  <c r="P6400" i="1"/>
  <c r="Q6400" i="1" s="1"/>
  <c r="P2033" i="1"/>
  <c r="R2033" i="1" s="1"/>
  <c r="P2201" i="1"/>
  <c r="R2201" i="1" s="1"/>
  <c r="P2369" i="1"/>
  <c r="R2369" i="1" s="1"/>
  <c r="P2537" i="1"/>
  <c r="R2537" i="1" s="1"/>
  <c r="P2705" i="1"/>
  <c r="R2705" i="1" s="1"/>
  <c r="P2873" i="1"/>
  <c r="R2873" i="1" s="1"/>
  <c r="P3041" i="1"/>
  <c r="R3041" i="1" s="1"/>
  <c r="P3209" i="1"/>
  <c r="R3209" i="1" s="1"/>
  <c r="P3377" i="1"/>
  <c r="R3377" i="1" s="1"/>
  <c r="P3545" i="1"/>
  <c r="R3545" i="1" s="1"/>
  <c r="P8415" i="1"/>
  <c r="Q8415" i="1" s="1"/>
  <c r="P609" i="1"/>
  <c r="R609" i="1" s="1"/>
  <c r="P6657" i="1"/>
  <c r="R6657" i="1" s="1"/>
  <c r="P4370" i="1"/>
  <c r="P4538" i="1"/>
  <c r="P5210" i="1"/>
  <c r="P5716" i="1"/>
  <c r="P7061" i="1"/>
  <c r="P579" i="1"/>
  <c r="P6627" i="1"/>
  <c r="P5187" i="1"/>
  <c r="P5523" i="1"/>
  <c r="P5873" i="1"/>
  <c r="R5873" i="1" s="1"/>
  <c r="P6231" i="1"/>
  <c r="Q6231" i="1" s="1"/>
  <c r="P6870" i="1"/>
  <c r="P7374" i="1"/>
  <c r="P7878" i="1"/>
  <c r="P8382" i="1"/>
  <c r="P4384" i="1"/>
  <c r="Q4384" i="1" s="1"/>
  <c r="P4552" i="1"/>
  <c r="Q4552" i="1" s="1"/>
  <c r="P5224" i="1"/>
  <c r="Q5224" i="1" s="1"/>
  <c r="P6201" i="1"/>
  <c r="R6201" i="1" s="1"/>
  <c r="P6725" i="1"/>
  <c r="P7731" i="1"/>
  <c r="P8739" i="1"/>
  <c r="P4541" i="1"/>
  <c r="P4877" i="1"/>
  <c r="P5213" i="1"/>
  <c r="P5549" i="1"/>
  <c r="P561" i="1"/>
  <c r="R561" i="1" s="1"/>
  <c r="P6609" i="1"/>
  <c r="R6609" i="1" s="1"/>
  <c r="P8237" i="1"/>
  <c r="P603" i="1"/>
  <c r="P6534" i="1"/>
  <c r="P7708" i="1"/>
  <c r="P513" i="1"/>
  <c r="R513" i="1" s="1"/>
  <c r="P6561" i="1"/>
  <c r="R6561" i="1" s="1"/>
  <c r="P376" i="1"/>
  <c r="Q376" i="1" s="1"/>
  <c r="P424" i="1"/>
  <c r="Q424" i="1" s="1"/>
  <c r="P472" i="1"/>
  <c r="Q472" i="1" s="1"/>
  <c r="P520" i="1"/>
  <c r="Q520" i="1" s="1"/>
  <c r="P568" i="1"/>
  <c r="Q568" i="1" s="1"/>
  <c r="P616" i="1"/>
  <c r="Q616" i="1" s="1"/>
  <c r="P664" i="1"/>
  <c r="Q664" i="1" s="1"/>
  <c r="P2896" i="1"/>
  <c r="Q2896" i="1" s="1"/>
  <c r="P2944" i="1"/>
  <c r="Q2944" i="1" s="1"/>
  <c r="P6568" i="1"/>
  <c r="Q6568" i="1" s="1"/>
  <c r="P6616" i="1"/>
  <c r="Q6616" i="1" s="1"/>
  <c r="P6664" i="1"/>
  <c r="Q6664" i="1" s="1"/>
  <c r="P6712" i="1"/>
  <c r="Q6712" i="1" s="1"/>
  <c r="P5875" i="1"/>
  <c r="R5875" i="1" s="1"/>
  <c r="P6043" i="1"/>
  <c r="R6043" i="1" s="1"/>
  <c r="P6211" i="1"/>
  <c r="R6211" i="1" s="1"/>
  <c r="P6379" i="1"/>
  <c r="R6379" i="1" s="1"/>
  <c r="P6547" i="1"/>
  <c r="R6547" i="1" s="1"/>
  <c r="P6883" i="1"/>
  <c r="R6883" i="1" s="1"/>
  <c r="P7051" i="1"/>
  <c r="R7051" i="1" s="1"/>
  <c r="P7219" i="1"/>
  <c r="R7219" i="1" s="1"/>
  <c r="P7387" i="1"/>
  <c r="R7387" i="1" s="1"/>
  <c r="P7555" i="1"/>
  <c r="R7555" i="1" s="1"/>
  <c r="P7723" i="1"/>
  <c r="R7723" i="1" s="1"/>
  <c r="P7891" i="1"/>
  <c r="R7891" i="1" s="1"/>
  <c r="P8059" i="1"/>
  <c r="R8059" i="1" s="1"/>
  <c r="P8227" i="1"/>
  <c r="R8227" i="1" s="1"/>
  <c r="P8395" i="1"/>
  <c r="R8395" i="1" s="1"/>
  <c r="P8563" i="1"/>
  <c r="R8563" i="1" s="1"/>
  <c r="P8731" i="1"/>
  <c r="R8731" i="1" s="1"/>
  <c r="P551" i="1"/>
  <c r="R551" i="1" s="1"/>
  <c r="P575" i="1"/>
  <c r="R575" i="1" s="1"/>
  <c r="P623" i="1"/>
  <c r="R623" i="1" s="1"/>
  <c r="P2903" i="1"/>
  <c r="R2903" i="1" s="1"/>
  <c r="P2951" i="1"/>
  <c r="R2951" i="1" s="1"/>
  <c r="P6575" i="1"/>
  <c r="R6575" i="1" s="1"/>
  <c r="P6623" i="1"/>
  <c r="R6623" i="1" s="1"/>
  <c r="P6671" i="1"/>
  <c r="R6671" i="1" s="1"/>
  <c r="P6719" i="1"/>
  <c r="R6719" i="1" s="1"/>
  <c r="P6070" i="1"/>
  <c r="Q6070" i="1" s="1"/>
  <c r="P6910" i="1"/>
  <c r="Q6910" i="1" s="1"/>
  <c r="P8086" i="1"/>
  <c r="Q8086" i="1" s="1"/>
  <c r="P8422" i="1"/>
  <c r="Q8422" i="1" s="1"/>
  <c r="P384" i="1"/>
  <c r="R384" i="1" s="1"/>
  <c r="P432" i="1"/>
  <c r="R432" i="1" s="1"/>
  <c r="P480" i="1"/>
  <c r="R480" i="1" s="1"/>
  <c r="P528" i="1"/>
  <c r="R528" i="1" s="1"/>
  <c r="P576" i="1"/>
  <c r="R576" i="1" s="1"/>
  <c r="P624" i="1"/>
  <c r="R624" i="1" s="1"/>
  <c r="P672" i="1"/>
  <c r="R672" i="1" s="1"/>
  <c r="P2904" i="1"/>
  <c r="R2904" i="1" s="1"/>
  <c r="P2952" i="1"/>
  <c r="R2952" i="1" s="1"/>
  <c r="P6576" i="1"/>
  <c r="R6576" i="1" s="1"/>
  <c r="P6624" i="1"/>
  <c r="R6624" i="1" s="1"/>
  <c r="P6672" i="1"/>
  <c r="R6672" i="1" s="1"/>
  <c r="P6720" i="1"/>
  <c r="R6720" i="1" s="1"/>
  <c r="P6071" i="1"/>
  <c r="R6071" i="1" s="1"/>
  <c r="P6407" i="1"/>
  <c r="R6407" i="1" s="1"/>
  <c r="P7079" i="1"/>
  <c r="R7079" i="1" s="1"/>
  <c r="P7583" i="1"/>
  <c r="R7583" i="1" s="1"/>
  <c r="P7919" i="1"/>
  <c r="R7919" i="1" s="1"/>
  <c r="P8591" i="1"/>
  <c r="R8591" i="1" s="1"/>
  <c r="P6072" i="1"/>
  <c r="R6072" i="1" s="1"/>
  <c r="P6408" i="1"/>
  <c r="R6408" i="1" s="1"/>
  <c r="P6912" i="1"/>
  <c r="R6912" i="1" s="1"/>
  <c r="P7248" i="1"/>
  <c r="R7248" i="1" s="1"/>
  <c r="P6037" i="1"/>
  <c r="Q6037" i="1" s="1"/>
  <c r="P6205" i="1"/>
  <c r="Q6205" i="1" s="1"/>
  <c r="P6373" i="1"/>
  <c r="Q6373" i="1" s="1"/>
  <c r="P6541" i="1"/>
  <c r="Q6541" i="1" s="1"/>
  <c r="P6877" i="1"/>
  <c r="Q6877" i="1" s="1"/>
  <c r="P7045" i="1"/>
  <c r="Q7045" i="1" s="1"/>
  <c r="P7213" i="1"/>
  <c r="Q7213" i="1" s="1"/>
  <c r="P7381" i="1"/>
  <c r="Q7381" i="1" s="1"/>
  <c r="P7549" i="1"/>
  <c r="Q7549" i="1" s="1"/>
  <c r="P7717" i="1"/>
  <c r="Q7717" i="1" s="1"/>
  <c r="P7885" i="1"/>
  <c r="Q7885" i="1" s="1"/>
  <c r="P8053" i="1"/>
  <c r="Q8053" i="1" s="1"/>
  <c r="P8221" i="1"/>
  <c r="Q8221" i="1" s="1"/>
  <c r="P8389" i="1"/>
  <c r="Q8389" i="1" s="1"/>
  <c r="P8557" i="1"/>
  <c r="Q8557" i="1" s="1"/>
  <c r="P8725" i="1"/>
  <c r="Q8725" i="1" s="1"/>
  <c r="P7714" i="1"/>
  <c r="R7714" i="1" s="1"/>
  <c r="P7882" i="1"/>
  <c r="R7882" i="1" s="1"/>
  <c r="P8722" i="1"/>
  <c r="R8722" i="1" s="1"/>
  <c r="P6651" i="1"/>
  <c r="P4372" i="1"/>
  <c r="P4529" i="1"/>
  <c r="Q4529" i="1" s="1"/>
  <c r="P5033" i="1"/>
  <c r="Q5033" i="1" s="1"/>
  <c r="P5201" i="1"/>
  <c r="Q5201" i="1" s="1"/>
  <c r="P7036" i="1"/>
  <c r="P687" i="1"/>
  <c r="Q687" i="1" s="1"/>
  <c r="P442" i="1"/>
  <c r="R442" i="1" s="1"/>
  <c r="P634" i="1"/>
  <c r="R634" i="1" s="1"/>
  <c r="P7738" i="1"/>
  <c r="R7738" i="1" s="1"/>
  <c r="P7739" i="1"/>
  <c r="R7739" i="1" s="1"/>
  <c r="P434" i="1"/>
  <c r="P30" i="1"/>
  <c r="P31" i="1"/>
  <c r="P32" i="1"/>
  <c r="P33" i="1"/>
  <c r="P34" i="1"/>
  <c r="R34" i="1" s="1"/>
  <c r="P40" i="1"/>
  <c r="Q40" i="1" s="1"/>
  <c r="P1694" i="1"/>
  <c r="Q1694" i="1" s="1"/>
  <c r="P2334" i="1"/>
  <c r="P4527" i="1"/>
  <c r="Q4527" i="1" s="1"/>
  <c r="P1666" i="1"/>
  <c r="R1666" i="1" s="1"/>
  <c r="P2011" i="1"/>
  <c r="R2011" i="1" s="1"/>
  <c r="P4523" i="1"/>
  <c r="R4523" i="1" s="1"/>
  <c r="S4523" i="1" s="1"/>
  <c r="P1843" i="1"/>
  <c r="R1843" i="1" s="1"/>
  <c r="P4200" i="1"/>
  <c r="R4200" i="1" s="1"/>
  <c r="P7242" i="1"/>
  <c r="R7242" i="1" s="1"/>
  <c r="P323" i="1"/>
  <c r="R323" i="1" s="1"/>
  <c r="P995" i="1"/>
  <c r="R995" i="1" s="1"/>
  <c r="P1331" i="1"/>
  <c r="R1331" i="1" s="1"/>
  <c r="P1667" i="1"/>
  <c r="R1667" i="1" s="1"/>
  <c r="P2835" i="1"/>
  <c r="P2541" i="1"/>
  <c r="Q2541" i="1" s="1"/>
  <c r="P3019" i="1"/>
  <c r="R3019" i="1" s="1"/>
  <c r="P4371" i="1"/>
  <c r="P5724" i="1"/>
  <c r="Q5724" i="1" s="1"/>
  <c r="P147" i="1"/>
  <c r="P315" i="1"/>
  <c r="P819" i="1"/>
  <c r="P987" i="1"/>
  <c r="P1155" i="1"/>
  <c r="P1323" i="1"/>
  <c r="P1491" i="1"/>
  <c r="P1659" i="1"/>
  <c r="P1685" i="1"/>
  <c r="P2192" i="1"/>
  <c r="P2670" i="1"/>
  <c r="P3201" i="1"/>
  <c r="R3201" i="1" s="1"/>
  <c r="P7047" i="1"/>
  <c r="Q7047" i="1" s="1"/>
  <c r="P2347" i="1"/>
  <c r="R2347" i="1" s="1"/>
  <c r="P4015" i="1"/>
  <c r="P5229" i="1"/>
  <c r="Q5229" i="1" s="1"/>
  <c r="P6364" i="1"/>
  <c r="P163" i="1"/>
  <c r="R163" i="1" s="1"/>
  <c r="P331" i="1"/>
  <c r="R331" i="1" s="1"/>
  <c r="P835" i="1"/>
  <c r="R835" i="1" s="1"/>
  <c r="P1003" i="1"/>
  <c r="R1003" i="1" s="1"/>
  <c r="P1171" i="1"/>
  <c r="R1171" i="1" s="1"/>
  <c r="P1339" i="1"/>
  <c r="R1339" i="1" s="1"/>
  <c r="P1507" i="1"/>
  <c r="R1507" i="1" s="1"/>
  <c r="P1675" i="1"/>
  <c r="R1675" i="1" s="1"/>
  <c r="P3003" i="1"/>
  <c r="P4221" i="1"/>
  <c r="Q4221" i="1" s="1"/>
  <c r="P4893" i="1"/>
  <c r="Q4893" i="1" s="1"/>
  <c r="P5569" i="1"/>
  <c r="P860" i="1"/>
  <c r="Q860" i="1" s="1"/>
  <c r="P1196" i="1"/>
  <c r="Q1196" i="1" s="1"/>
  <c r="P1532" i="1"/>
  <c r="Q1532" i="1" s="1"/>
  <c r="P2003" i="1"/>
  <c r="R2003" i="1" s="1"/>
  <c r="S2003" i="1" s="1"/>
  <c r="P2349" i="1"/>
  <c r="Q2349" i="1" s="1"/>
  <c r="P5233" i="1"/>
  <c r="P3339" i="1"/>
  <c r="P1341" i="1"/>
  <c r="Q1341" i="1" s="1"/>
  <c r="P1853" i="1"/>
  <c r="P3720" i="1"/>
  <c r="R3720" i="1" s="1"/>
  <c r="P4895" i="1"/>
  <c r="R4895" i="1" s="1"/>
  <c r="P2170" i="1"/>
  <c r="R2170" i="1" s="1"/>
  <c r="P2338" i="1"/>
  <c r="R2338" i="1" s="1"/>
  <c r="P2506" i="1"/>
  <c r="R2506" i="1" s="1"/>
  <c r="P2674" i="1"/>
  <c r="R2674" i="1" s="1"/>
  <c r="P2842" i="1"/>
  <c r="R2842" i="1" s="1"/>
  <c r="P3010" i="1"/>
  <c r="R3010" i="1" s="1"/>
  <c r="P3178" i="1"/>
  <c r="R3178" i="1" s="1"/>
  <c r="P3346" i="1"/>
  <c r="R3346" i="1" s="1"/>
  <c r="S3346" i="1" s="1"/>
  <c r="P3514" i="1"/>
  <c r="R3514" i="1" s="1"/>
  <c r="P3683" i="1"/>
  <c r="R3683" i="1" s="1"/>
  <c r="S3683" i="1" s="1"/>
  <c r="P3855" i="1"/>
  <c r="Q3855" i="1" s="1"/>
  <c r="P7707" i="1"/>
  <c r="P4519" i="1"/>
  <c r="P5565" i="1"/>
  <c r="Q5565" i="1" s="1"/>
  <c r="P4188" i="1"/>
  <c r="Q4188" i="1" s="1"/>
  <c r="P4380" i="1"/>
  <c r="Q4380" i="1" s="1"/>
  <c r="P4700" i="1"/>
  <c r="Q4700" i="1" s="1"/>
  <c r="P5023" i="1"/>
  <c r="P8250" i="1"/>
  <c r="R8250" i="1" s="1"/>
  <c r="P3885" i="1"/>
  <c r="Q3885" i="1" s="1"/>
  <c r="P1862" i="1"/>
  <c r="Q1862" i="1" s="1"/>
  <c r="P2030" i="1"/>
  <c r="Q2030" i="1" s="1"/>
  <c r="P2198" i="1"/>
  <c r="Q2198" i="1" s="1"/>
  <c r="P2366" i="1"/>
  <c r="Q2366" i="1" s="1"/>
  <c r="P2534" i="1"/>
  <c r="Q2534" i="1" s="1"/>
  <c r="P2702" i="1"/>
  <c r="Q2702" i="1" s="1"/>
  <c r="P2870" i="1"/>
  <c r="Q2870" i="1" s="1"/>
  <c r="P3038" i="1"/>
  <c r="Q3038" i="1" s="1"/>
  <c r="P3206" i="1"/>
  <c r="Q3206" i="1" s="1"/>
  <c r="P3374" i="1"/>
  <c r="Q3374" i="1" s="1"/>
  <c r="P3542" i="1"/>
  <c r="Q3542" i="1" s="1"/>
  <c r="P3714" i="1"/>
  <c r="R3714" i="1" s="1"/>
  <c r="P8380" i="1"/>
  <c r="P453" i="1"/>
  <c r="Q453" i="1" s="1"/>
  <c r="P4687" i="1"/>
  <c r="P6891" i="1"/>
  <c r="P4214" i="1"/>
  <c r="Q4214" i="1" s="1"/>
  <c r="P4550" i="1"/>
  <c r="Q4550" i="1" s="1"/>
  <c r="P5730" i="1"/>
  <c r="R5730" i="1" s="1"/>
  <c r="P6197" i="1"/>
  <c r="P6699" i="1"/>
  <c r="P5535" i="1"/>
  <c r="Q5535" i="1" s="1"/>
  <c r="P5704" i="1"/>
  <c r="Q5704" i="1" s="1"/>
  <c r="P5901" i="1"/>
  <c r="Q5901" i="1" s="1"/>
  <c r="P6906" i="1"/>
  <c r="R6906" i="1" s="1"/>
  <c r="P7410" i="1"/>
  <c r="R7410" i="1" s="1"/>
  <c r="P7914" i="1"/>
  <c r="R7914" i="1" s="1"/>
  <c r="P8418" i="1"/>
  <c r="R8418" i="1" s="1"/>
  <c r="P405" i="1"/>
  <c r="Q405" i="1" s="1"/>
  <c r="P693" i="1"/>
  <c r="Q693" i="1" s="1"/>
  <c r="P4516" i="1"/>
  <c r="P5188" i="1"/>
  <c r="P5356" i="1"/>
  <c r="P5692" i="1"/>
  <c r="P7383" i="1"/>
  <c r="Q7383" i="1" s="1"/>
  <c r="P8391" i="1"/>
  <c r="Q8391" i="1" s="1"/>
  <c r="P5057" i="1"/>
  <c r="Q5057" i="1" s="1"/>
  <c r="P5225" i="1"/>
  <c r="Q5225" i="1" s="1"/>
  <c r="P6207" i="1"/>
  <c r="Q6207" i="1" s="1"/>
  <c r="P7732" i="1"/>
  <c r="P6234" i="1"/>
  <c r="R6234" i="1" s="1"/>
  <c r="P7889" i="1"/>
  <c r="R7889" i="1" s="1"/>
  <c r="P645" i="1"/>
  <c r="Q645" i="1" s="1"/>
  <c r="P6693" i="1"/>
  <c r="Q6693" i="1" s="1"/>
  <c r="P382" i="1"/>
  <c r="Q382" i="1" s="1"/>
  <c r="P454" i="1"/>
  <c r="Q454" i="1" s="1"/>
  <c r="P622" i="1"/>
  <c r="Q622" i="1" s="1"/>
  <c r="P646" i="1"/>
  <c r="Q646" i="1" s="1"/>
  <c r="P2902" i="1"/>
  <c r="Q2902" i="1" s="1"/>
  <c r="P365" i="1"/>
  <c r="P389" i="1"/>
  <c r="P461" i="1"/>
  <c r="P509" i="1"/>
  <c r="P557" i="1"/>
  <c r="P605" i="1"/>
  <c r="P653" i="1"/>
  <c r="P2885" i="1"/>
  <c r="P2933" i="1"/>
  <c r="P6557" i="1"/>
  <c r="P6605" i="1"/>
  <c r="P6653" i="1"/>
  <c r="P6701" i="1"/>
  <c r="P8050" i="1"/>
  <c r="R8050" i="1" s="1"/>
  <c r="P8386" i="1"/>
  <c r="R8386" i="1" s="1"/>
  <c r="P5699" i="1"/>
  <c r="R5699" i="1" s="1"/>
  <c r="P6035" i="1"/>
  <c r="R6035" i="1" s="1"/>
  <c r="P6371" i="1"/>
  <c r="R6371" i="1" s="1"/>
  <c r="P6875" i="1"/>
  <c r="R6875" i="1" s="1"/>
  <c r="P7211" i="1"/>
  <c r="R7211" i="1" s="1"/>
  <c r="P7547" i="1"/>
  <c r="R7547" i="1" s="1"/>
  <c r="P7715" i="1"/>
  <c r="R7715" i="1" s="1"/>
  <c r="P8555" i="1"/>
  <c r="R8555" i="1" s="1"/>
  <c r="P7716" i="1"/>
  <c r="Q7716" i="1" s="1"/>
  <c r="P7884" i="1"/>
  <c r="Q7884" i="1" s="1"/>
  <c r="P8052" i="1"/>
  <c r="Q8052" i="1" s="1"/>
  <c r="P8220" i="1"/>
  <c r="Q8220" i="1" s="1"/>
  <c r="P8388" i="1"/>
  <c r="Q8388" i="1" s="1"/>
  <c r="P8556" i="1"/>
  <c r="Q8556" i="1" s="1"/>
  <c r="P8724" i="1"/>
  <c r="Q8724" i="1" s="1"/>
  <c r="P367" i="1"/>
  <c r="P415" i="1"/>
  <c r="P463" i="1"/>
  <c r="P511" i="1"/>
  <c r="P559" i="1"/>
  <c r="P607" i="1"/>
  <c r="P655" i="1"/>
  <c r="P2887" i="1"/>
  <c r="P2935" i="1"/>
  <c r="P6559" i="1"/>
  <c r="P6607" i="1"/>
  <c r="P6655" i="1"/>
  <c r="P6703" i="1"/>
  <c r="P4" i="1"/>
  <c r="P192" i="1"/>
  <c r="R192" i="1" s="1"/>
  <c r="P360" i="1"/>
  <c r="R360" i="1" s="1"/>
  <c r="P864" i="1"/>
  <c r="R864" i="1" s="1"/>
  <c r="P1032" i="1"/>
  <c r="R1032" i="1" s="1"/>
  <c r="P1200" i="1"/>
  <c r="R1200" i="1" s="1"/>
  <c r="P1368" i="1"/>
  <c r="R1368" i="1" s="1"/>
  <c r="P1536" i="1"/>
  <c r="R1536" i="1" s="1"/>
  <c r="P2838" i="1"/>
  <c r="P1498" i="1"/>
  <c r="R1498" i="1" s="1"/>
  <c r="P3008" i="1"/>
  <c r="P4855" i="1"/>
  <c r="P3878" i="1"/>
  <c r="Q3878" i="1" s="1"/>
  <c r="P169" i="1"/>
  <c r="P337" i="1"/>
  <c r="P841" i="1"/>
  <c r="P1009" i="1"/>
  <c r="P1177" i="1"/>
  <c r="P1345" i="1"/>
  <c r="P1513" i="1"/>
  <c r="P2540" i="1"/>
  <c r="Q2540" i="1" s="1"/>
  <c r="P5036" i="1"/>
  <c r="Q5036" i="1" s="1"/>
  <c r="P322" i="1"/>
  <c r="R322" i="1" s="1"/>
  <c r="P994" i="1"/>
  <c r="R994" i="1" s="1"/>
  <c r="P1869" i="1"/>
  <c r="Q1869" i="1" s="1"/>
  <c r="P17" i="1"/>
  <c r="R17" i="1" s="1"/>
  <c r="P1827" i="1"/>
  <c r="P14" i="1"/>
  <c r="Q14" i="1" s="1"/>
  <c r="P182" i="1"/>
  <c r="Q182" i="1" s="1"/>
  <c r="P350" i="1"/>
  <c r="Q350" i="1" s="1"/>
  <c r="P854" i="1"/>
  <c r="Q854" i="1" s="1"/>
  <c r="P1022" i="1"/>
  <c r="Q1022" i="1" s="1"/>
  <c r="P1190" i="1"/>
  <c r="Q1190" i="1" s="1"/>
  <c r="P1358" i="1"/>
  <c r="Q1358" i="1" s="1"/>
  <c r="P1526" i="1"/>
  <c r="Q1526" i="1" s="1"/>
  <c r="P3523" i="1"/>
  <c r="R3523" i="1" s="1"/>
  <c r="P4532" i="1"/>
  <c r="Q4532" i="1" s="1"/>
  <c r="P6066" i="1"/>
  <c r="R6066" i="1" s="1"/>
  <c r="P2163" i="1"/>
  <c r="P3345" i="1"/>
  <c r="R3345" i="1" s="1"/>
  <c r="P4872" i="1"/>
  <c r="R4872" i="1" s="1"/>
  <c r="P3174" i="1"/>
  <c r="P3525" i="1"/>
  <c r="Q3525" i="1" s="1"/>
  <c r="P4011" i="1"/>
  <c r="P2876" i="1"/>
  <c r="Q2876" i="1" s="1"/>
  <c r="P150" i="1"/>
  <c r="P318" i="1"/>
  <c r="P822" i="1"/>
  <c r="P990" i="1"/>
  <c r="P1158" i="1"/>
  <c r="P1326" i="1"/>
  <c r="P1494" i="1"/>
  <c r="P1662" i="1"/>
  <c r="P1834" i="1"/>
  <c r="R1834" i="1" s="1"/>
  <c r="P2851" i="1"/>
  <c r="R2851" i="1" s="1"/>
  <c r="P4714" i="1"/>
  <c r="R4714" i="1" s="1"/>
  <c r="P5397" i="1"/>
  <c r="Q5397" i="1" s="1"/>
  <c r="P3507" i="1"/>
  <c r="P2502" i="1"/>
  <c r="P1868" i="1"/>
  <c r="Q1868" i="1" s="1"/>
  <c r="P2204" i="1"/>
  <c r="Q2204" i="1" s="1"/>
  <c r="P3874" i="1"/>
  <c r="R3874" i="1" s="1"/>
  <c r="P5400" i="1"/>
  <c r="R5400" i="1" s="1"/>
  <c r="P2171" i="1"/>
  <c r="R2171" i="1" s="1"/>
  <c r="P2339" i="1"/>
  <c r="R2339" i="1" s="1"/>
  <c r="S2339" i="1" s="1"/>
  <c r="P2507" i="1"/>
  <c r="R2507" i="1" s="1"/>
  <c r="S2507" i="1" s="1"/>
  <c r="P2675" i="1"/>
  <c r="R2675" i="1" s="1"/>
  <c r="P2843" i="1"/>
  <c r="R2843" i="1" s="1"/>
  <c r="S2843" i="1" s="1"/>
  <c r="P3011" i="1"/>
  <c r="R3011" i="1" s="1"/>
  <c r="S3011" i="1" s="1"/>
  <c r="P3179" i="1"/>
  <c r="R3179" i="1" s="1"/>
  <c r="P3347" i="1"/>
  <c r="R3347" i="1" s="1"/>
  <c r="S3347" i="1" s="1"/>
  <c r="P3515" i="1"/>
  <c r="R3515" i="1" s="1"/>
  <c r="P4223" i="1"/>
  <c r="R4223" i="1" s="1"/>
  <c r="P4535" i="1"/>
  <c r="R4535" i="1" s="1"/>
  <c r="P4858" i="1"/>
  <c r="R4858" i="1" s="1"/>
  <c r="P5061" i="1"/>
  <c r="Q5061" i="1" s="1"/>
  <c r="P5708" i="1"/>
  <c r="Q5708" i="1" s="1"/>
  <c r="P1704" i="1"/>
  <c r="R1704" i="1" s="1"/>
  <c r="P1872" i="1"/>
  <c r="R1872" i="1" s="1"/>
  <c r="P2040" i="1"/>
  <c r="R2040" i="1" s="1"/>
  <c r="P2208" i="1"/>
  <c r="R2208" i="1" s="1"/>
  <c r="P2376" i="1"/>
  <c r="R2376" i="1" s="1"/>
  <c r="P2544" i="1"/>
  <c r="R2544" i="1" s="1"/>
  <c r="P2712" i="1"/>
  <c r="R2712" i="1" s="1"/>
  <c r="P2880" i="1"/>
  <c r="R2880" i="1" s="1"/>
  <c r="P3048" i="1"/>
  <c r="R3048" i="1" s="1"/>
  <c r="P3216" i="1"/>
  <c r="R3216" i="1" s="1"/>
  <c r="P3384" i="1"/>
  <c r="R3384" i="1" s="1"/>
  <c r="P5364" i="1"/>
  <c r="Q5364" i="1" s="1"/>
  <c r="P3674" i="1"/>
  <c r="P3847" i="1"/>
  <c r="P4020" i="1"/>
  <c r="Q4020" i="1" s="1"/>
  <c r="P4210" i="1"/>
  <c r="R4210" i="1" s="1"/>
  <c r="P2925" i="1"/>
  <c r="Q2925" i="1" s="1"/>
  <c r="P4196" i="1"/>
  <c r="Q4196" i="1" s="1"/>
  <c r="P4546" i="1"/>
  <c r="R4546" i="1" s="1"/>
  <c r="P5715" i="1"/>
  <c r="P6401" i="1"/>
  <c r="R6401" i="1" s="1"/>
  <c r="P7746" i="1"/>
  <c r="R7746" i="1" s="1"/>
  <c r="P4178" i="1"/>
  <c r="P4850" i="1"/>
  <c r="P7373" i="1"/>
  <c r="P2907" i="1"/>
  <c r="P4875" i="1"/>
  <c r="P5211" i="1"/>
  <c r="P6405" i="1"/>
  <c r="Q6405" i="1" s="1"/>
  <c r="P3688" i="1"/>
  <c r="Q3688" i="1" s="1"/>
  <c r="P4024" i="1"/>
  <c r="Q4024" i="1" s="1"/>
  <c r="P5368" i="1"/>
  <c r="Q5368" i="1" s="1"/>
  <c r="P8547" i="1"/>
  <c r="P4685" i="1"/>
  <c r="P4853" i="1"/>
  <c r="P5525" i="1"/>
  <c r="P6880" i="1"/>
  <c r="Q6880" i="1" s="1"/>
  <c r="P8392" i="1"/>
  <c r="Q8392" i="1" s="1"/>
  <c r="P6387" i="1"/>
  <c r="P7037" i="1"/>
  <c r="P6237" i="1"/>
  <c r="Q6237" i="1" s="1"/>
  <c r="P8247" i="1"/>
  <c r="Q8247" i="1" s="1"/>
  <c r="P8751" i="1"/>
  <c r="Q8751" i="1" s="1"/>
  <c r="P8404" i="1"/>
  <c r="P412" i="1"/>
  <c r="P460" i="1"/>
  <c r="P508" i="1"/>
  <c r="P556" i="1"/>
  <c r="P604" i="1"/>
  <c r="P652" i="1"/>
  <c r="P2884" i="1"/>
  <c r="P2932" i="1"/>
  <c r="P6556" i="1"/>
  <c r="P6604" i="1"/>
  <c r="P6652" i="1"/>
  <c r="P6700" i="1"/>
  <c r="P5876" i="1"/>
  <c r="Q5876" i="1" s="1"/>
  <c r="P6044" i="1"/>
  <c r="Q6044" i="1" s="1"/>
  <c r="P6212" i="1"/>
  <c r="Q6212" i="1" s="1"/>
  <c r="P6380" i="1"/>
  <c r="Q6380" i="1" s="1"/>
  <c r="P6548" i="1"/>
  <c r="Q6548" i="1" s="1"/>
  <c r="P6884" i="1"/>
  <c r="Q6884" i="1" s="1"/>
  <c r="P7052" i="1"/>
  <c r="Q7052" i="1" s="1"/>
  <c r="P7220" i="1"/>
  <c r="Q7220" i="1" s="1"/>
  <c r="P7388" i="1"/>
  <c r="Q7388" i="1" s="1"/>
  <c r="P7556" i="1"/>
  <c r="Q7556" i="1" s="1"/>
  <c r="P7724" i="1"/>
  <c r="Q7724" i="1" s="1"/>
  <c r="P7892" i="1"/>
  <c r="Q7892" i="1" s="1"/>
  <c r="P8060" i="1"/>
  <c r="Q8060" i="1" s="1"/>
  <c r="P8228" i="1"/>
  <c r="Q8228" i="1" s="1"/>
  <c r="P8396" i="1"/>
  <c r="Q8396" i="1" s="1"/>
  <c r="P8564" i="1"/>
  <c r="Q8564" i="1" s="1"/>
  <c r="P8732" i="1"/>
  <c r="Q8732" i="1" s="1"/>
  <c r="P419" i="1"/>
  <c r="R419" i="1" s="1"/>
  <c r="P491" i="1"/>
  <c r="R491" i="1" s="1"/>
  <c r="P515" i="1"/>
  <c r="R515" i="1" s="1"/>
  <c r="P683" i="1"/>
  <c r="R683" i="1" s="1"/>
  <c r="P2891" i="1"/>
  <c r="R2891" i="1" s="1"/>
  <c r="P2939" i="1"/>
  <c r="R2939" i="1" s="1"/>
  <c r="P6563" i="1"/>
  <c r="R6563" i="1" s="1"/>
  <c r="P6611" i="1"/>
  <c r="R6611" i="1" s="1"/>
  <c r="S6611" i="1" s="1"/>
  <c r="P6659" i="1"/>
  <c r="R6659" i="1" s="1"/>
  <c r="P6707" i="1"/>
  <c r="R6707" i="1" s="1"/>
  <c r="P6214" i="1"/>
  <c r="Q6214" i="1" s="1"/>
  <c r="P7054" i="1"/>
  <c r="Q7054" i="1" s="1"/>
  <c r="P7726" i="1"/>
  <c r="Q7726" i="1" s="1"/>
  <c r="P8566" i="1"/>
  <c r="Q8566" i="1" s="1"/>
  <c r="P8734" i="1"/>
  <c r="Q8734" i="1" s="1"/>
  <c r="P372" i="1"/>
  <c r="Q372" i="1" s="1"/>
  <c r="P420" i="1"/>
  <c r="Q420" i="1" s="1"/>
  <c r="P468" i="1"/>
  <c r="Q468" i="1" s="1"/>
  <c r="P516" i="1"/>
  <c r="Q516" i="1" s="1"/>
  <c r="P564" i="1"/>
  <c r="Q564" i="1" s="1"/>
  <c r="P612" i="1"/>
  <c r="Q612" i="1" s="1"/>
  <c r="P660" i="1"/>
  <c r="Q660" i="1" s="1"/>
  <c r="P2892" i="1"/>
  <c r="Q2892" i="1" s="1"/>
  <c r="P2940" i="1"/>
  <c r="Q2940" i="1" s="1"/>
  <c r="P6564" i="1"/>
  <c r="Q6564" i="1" s="1"/>
  <c r="P6612" i="1"/>
  <c r="Q6612" i="1" s="1"/>
  <c r="P6660" i="1"/>
  <c r="Q6660" i="1" s="1"/>
  <c r="P6708" i="1"/>
  <c r="Q6708" i="1" s="1"/>
  <c r="P6215" i="1"/>
  <c r="R6215" i="1" s="1"/>
  <c r="P6887" i="1"/>
  <c r="R6887" i="1" s="1"/>
  <c r="P7055" i="1"/>
  <c r="R7055" i="1" s="1"/>
  <c r="P7223" i="1"/>
  <c r="R7223" i="1" s="1"/>
  <c r="P8567" i="1"/>
  <c r="R8567" i="1" s="1"/>
  <c r="P6048" i="1"/>
  <c r="R6048" i="1" s="1"/>
  <c r="P6384" i="1"/>
  <c r="R6384" i="1" s="1"/>
  <c r="P6888" i="1"/>
  <c r="R6888" i="1" s="1"/>
  <c r="P7224" i="1"/>
  <c r="R7224" i="1" s="1"/>
  <c r="P7560" i="1"/>
  <c r="R7560" i="1" s="1"/>
  <c r="P5882" i="1"/>
  <c r="P6050" i="1"/>
  <c r="P6218" i="1"/>
  <c r="P6386" i="1"/>
  <c r="P6722" i="1"/>
  <c r="P6890" i="1"/>
  <c r="P7058" i="1"/>
  <c r="P7226" i="1"/>
  <c r="P7394" i="1"/>
  <c r="P7562" i="1"/>
  <c r="P7730" i="1"/>
  <c r="P7898" i="1"/>
  <c r="P8066" i="1"/>
  <c r="P8234" i="1"/>
  <c r="P8402" i="1"/>
  <c r="P8570" i="1"/>
  <c r="P8738" i="1"/>
  <c r="P37" i="1"/>
  <c r="Q37" i="1" s="1"/>
  <c r="P27" i="1"/>
  <c r="P3342" i="1"/>
  <c r="P5540" i="1"/>
  <c r="Q5540" i="1" s="1"/>
  <c r="P3187" i="1"/>
  <c r="R3187" i="1" s="1"/>
  <c r="P5026" i="1"/>
  <c r="R5026" i="1" s="1"/>
  <c r="P6040" i="1"/>
  <c r="Q6040" i="1" s="1"/>
  <c r="P1995" i="1"/>
  <c r="P3881" i="1"/>
  <c r="R3881" i="1" s="1"/>
  <c r="P6065" i="1"/>
  <c r="R6065" i="1" s="1"/>
  <c r="P4393" i="1"/>
  <c r="P155" i="1"/>
  <c r="R155" i="1" s="1"/>
  <c r="P827" i="1"/>
  <c r="R827" i="1" s="1"/>
  <c r="P1163" i="1"/>
  <c r="R1163" i="1" s="1"/>
  <c r="P1499" i="1"/>
  <c r="R1499" i="1" s="1"/>
  <c r="P1830" i="1"/>
  <c r="P4043" i="1"/>
  <c r="R4043" i="1" s="1"/>
  <c r="S4043" i="1" s="1"/>
  <c r="P4703" i="1"/>
  <c r="R4703" i="1" s="1"/>
  <c r="P2667" i="1"/>
  <c r="P3679" i="1"/>
  <c r="P23" i="1"/>
  <c r="R23" i="1" s="1"/>
  <c r="P173" i="1"/>
  <c r="P341" i="1"/>
  <c r="P845" i="1"/>
  <c r="P1013" i="1"/>
  <c r="P1181" i="1"/>
  <c r="P1349" i="1"/>
  <c r="P1517" i="1"/>
  <c r="P5052" i="1"/>
  <c r="Q5052" i="1" s="1"/>
  <c r="P2877" i="1"/>
  <c r="Q2877" i="1" s="1"/>
  <c r="P3355" i="1"/>
  <c r="R3355" i="1" s="1"/>
  <c r="P7899" i="1"/>
  <c r="P1701" i="1"/>
  <c r="Q1701" i="1" s="1"/>
  <c r="P2002" i="1"/>
  <c r="R2002" i="1" s="1"/>
  <c r="P3177" i="1"/>
  <c r="R3177" i="1" s="1"/>
  <c r="P164" i="1"/>
  <c r="Q164" i="1" s="1"/>
  <c r="P3006" i="1"/>
  <c r="P4351" i="1"/>
  <c r="P189" i="1"/>
  <c r="Q189" i="1" s="1"/>
  <c r="P357" i="1"/>
  <c r="Q357" i="1" s="1"/>
  <c r="P861" i="1"/>
  <c r="Q861" i="1" s="1"/>
  <c r="P1197" i="1"/>
  <c r="Q1197" i="1" s="1"/>
  <c r="P1533" i="1"/>
  <c r="Q1533" i="1" s="1"/>
  <c r="P4028" i="1"/>
  <c r="Q4028" i="1" s="1"/>
  <c r="P4561" i="1"/>
  <c r="P5359" i="1"/>
  <c r="P597" i="1"/>
  <c r="Q597" i="1" s="1"/>
  <c r="P3882" i="1"/>
  <c r="R3882" i="1" s="1"/>
  <c r="P5542" i="1"/>
  <c r="Q5542" i="1" s="1"/>
  <c r="P4557" i="1"/>
  <c r="Q4557" i="1" s="1"/>
  <c r="P5401" i="1"/>
  <c r="P2967" i="1"/>
  <c r="Q2967" i="1" s="1"/>
  <c r="P3685" i="1"/>
  <c r="Q3685" i="1" s="1"/>
  <c r="P4536" i="1"/>
  <c r="R4536" i="1" s="1"/>
  <c r="P4859" i="1"/>
  <c r="R4859" i="1" s="1"/>
  <c r="S4859" i="1" s="1"/>
  <c r="P5062" i="1"/>
  <c r="Q5062" i="1" s="1"/>
  <c r="P4225" i="1"/>
  <c r="P555" i="1"/>
  <c r="P3687" i="1"/>
  <c r="Q3687" i="1" s="1"/>
  <c r="P3860" i="1"/>
  <c r="Q3860" i="1" s="1"/>
  <c r="P4035" i="1"/>
  <c r="P4347" i="1"/>
  <c r="P5712" i="1"/>
  <c r="R5712" i="1" s="1"/>
  <c r="P567" i="1"/>
  <c r="Q567" i="1" s="1"/>
  <c r="P3677" i="1"/>
  <c r="P4212" i="1"/>
  <c r="Q4212" i="1" s="1"/>
  <c r="P4726" i="1"/>
  <c r="Q4726" i="1" s="1"/>
  <c r="P5372" i="1"/>
  <c r="Q5372" i="1" s="1"/>
  <c r="P5695" i="1"/>
  <c r="P8754" i="1"/>
  <c r="R8754" i="1" s="1"/>
  <c r="P2021" i="1"/>
  <c r="P2189" i="1"/>
  <c r="P2357" i="1"/>
  <c r="P2525" i="1"/>
  <c r="P2693" i="1"/>
  <c r="P2861" i="1"/>
  <c r="P3029" i="1"/>
  <c r="P3197" i="1"/>
  <c r="P3365" i="1"/>
  <c r="P3533" i="1"/>
  <c r="P4057" i="1"/>
  <c r="P4190" i="1"/>
  <c r="Q4190" i="1" s="1"/>
  <c r="P4358" i="1"/>
  <c r="Q4358" i="1" s="1"/>
  <c r="P5898" i="1"/>
  <c r="R5898" i="1" s="1"/>
  <c r="P6376" i="1"/>
  <c r="Q6376" i="1" s="1"/>
  <c r="P6905" i="1"/>
  <c r="R6905" i="1" s="1"/>
  <c r="P7913" i="1"/>
  <c r="R7913" i="1" s="1"/>
  <c r="P4719" i="1"/>
  <c r="Q4719" i="1" s="1"/>
  <c r="P5391" i="1"/>
  <c r="Q5391" i="1" s="1"/>
  <c r="P5733" i="1"/>
  <c r="Q5733" i="1" s="1"/>
  <c r="P549" i="1"/>
  <c r="Q549" i="1" s="1"/>
  <c r="P6597" i="1"/>
  <c r="Q6597" i="1" s="1"/>
  <c r="P4204" i="1"/>
  <c r="P5380" i="1"/>
  <c r="P7575" i="1"/>
  <c r="Q7575" i="1" s="1"/>
  <c r="P8583" i="1"/>
  <c r="Q8583" i="1" s="1"/>
  <c r="P4193" i="1"/>
  <c r="R4193" i="1" s="1"/>
  <c r="P4865" i="1"/>
  <c r="Q4865" i="1" s="1"/>
  <c r="P6028" i="1"/>
  <c r="P7540" i="1"/>
  <c r="P6533" i="1"/>
  <c r="P531" i="1"/>
  <c r="P6579" i="1"/>
  <c r="P501" i="1"/>
  <c r="Q501" i="1" s="1"/>
  <c r="P2973" i="1"/>
  <c r="Q2973" i="1" s="1"/>
  <c r="P7552" i="1"/>
  <c r="Q7552" i="1" s="1"/>
  <c r="P8056" i="1"/>
  <c r="Q8056" i="1" s="1"/>
  <c r="P394" i="1"/>
  <c r="R394" i="1" s="1"/>
  <c r="P538" i="1"/>
  <c r="R538" i="1" s="1"/>
  <c r="P610" i="1"/>
  <c r="R610" i="1" s="1"/>
  <c r="P2914" i="1"/>
  <c r="R2914" i="1" s="1"/>
  <c r="P2938" i="1"/>
  <c r="R2938" i="1" s="1"/>
  <c r="P6562" i="1"/>
  <c r="R6562" i="1" s="1"/>
  <c r="P6610" i="1"/>
  <c r="R6610" i="1" s="1"/>
  <c r="P6658" i="1"/>
  <c r="R6658" i="1" s="1"/>
  <c r="P6706" i="1"/>
  <c r="R6706" i="1" s="1"/>
  <c r="P5863" i="1"/>
  <c r="P6031" i="1"/>
  <c r="P6199" i="1"/>
  <c r="P6367" i="1"/>
  <c r="P6535" i="1"/>
  <c r="P6871" i="1"/>
  <c r="P7039" i="1"/>
  <c r="P7207" i="1"/>
  <c r="P7375" i="1"/>
  <c r="P7543" i="1"/>
  <c r="P7711" i="1"/>
  <c r="P7879" i="1"/>
  <c r="P8047" i="1"/>
  <c r="P8215" i="1"/>
  <c r="P8383" i="1"/>
  <c r="P8551" i="1"/>
  <c r="P8719" i="1"/>
  <c r="P5890" i="1"/>
  <c r="R5890" i="1" s="1"/>
  <c r="P6226" i="1"/>
  <c r="R6226" i="1" s="1"/>
  <c r="P6730" i="1"/>
  <c r="R6730" i="1" s="1"/>
  <c r="P7066" i="1"/>
  <c r="R7066" i="1" s="1"/>
  <c r="P7402" i="1"/>
  <c r="R7402" i="1" s="1"/>
  <c r="P7906" i="1"/>
  <c r="R7906" i="1" s="1"/>
  <c r="P402" i="1"/>
  <c r="R402" i="1" s="1"/>
  <c r="P450" i="1"/>
  <c r="R450" i="1" s="1"/>
  <c r="P498" i="1"/>
  <c r="R498" i="1" s="1"/>
  <c r="P546" i="1"/>
  <c r="R546" i="1" s="1"/>
  <c r="P594" i="1"/>
  <c r="R594" i="1" s="1"/>
  <c r="P642" i="1"/>
  <c r="R642" i="1" s="1"/>
  <c r="P690" i="1"/>
  <c r="R690" i="1" s="1"/>
  <c r="P2922" i="1"/>
  <c r="R2922" i="1" s="1"/>
  <c r="P2970" i="1"/>
  <c r="R2970" i="1" s="1"/>
  <c r="P6594" i="1"/>
  <c r="R6594" i="1" s="1"/>
  <c r="P6642" i="1"/>
  <c r="R6642" i="1" s="1"/>
  <c r="P6690" i="1"/>
  <c r="R6690" i="1" s="1"/>
  <c r="P8411" i="1"/>
  <c r="R8411" i="1" s="1"/>
  <c r="P6060" i="1"/>
  <c r="Q6060" i="1" s="1"/>
  <c r="P6396" i="1"/>
  <c r="Q6396" i="1" s="1"/>
  <c r="P6900" i="1"/>
  <c r="Q6900" i="1" s="1"/>
  <c r="P7236" i="1"/>
  <c r="Q7236" i="1" s="1"/>
  <c r="P5905" i="1"/>
  <c r="P6073" i="1"/>
  <c r="P6241" i="1"/>
  <c r="P6409" i="1"/>
  <c r="P6745" i="1"/>
  <c r="P6913" i="1"/>
  <c r="P7081" i="1"/>
  <c r="P7249" i="1"/>
  <c r="P7417" i="1"/>
  <c r="P7585" i="1"/>
  <c r="P7753" i="1"/>
  <c r="P7921" i="1"/>
  <c r="P8089" i="1"/>
  <c r="P8257" i="1"/>
  <c r="P8425" i="1"/>
  <c r="P8593" i="1"/>
  <c r="P8761" i="1"/>
  <c r="P380" i="1"/>
  <c r="Q380" i="1" s="1"/>
  <c r="P428" i="1"/>
  <c r="Q428" i="1" s="1"/>
  <c r="P476" i="1"/>
  <c r="Q476" i="1" s="1"/>
  <c r="P524" i="1"/>
  <c r="Q524" i="1" s="1"/>
  <c r="P572" i="1"/>
  <c r="Q572" i="1" s="1"/>
  <c r="P620" i="1"/>
  <c r="Q620" i="1" s="1"/>
  <c r="P668" i="1"/>
  <c r="Q668" i="1" s="1"/>
  <c r="P2900" i="1"/>
  <c r="Q2900" i="1" s="1"/>
  <c r="P2948" i="1"/>
  <c r="Q2948" i="1" s="1"/>
  <c r="P6572" i="1"/>
  <c r="Q6572" i="1" s="1"/>
  <c r="P6620" i="1"/>
  <c r="Q6620" i="1" s="1"/>
  <c r="P6668" i="1"/>
  <c r="Q6668" i="1" s="1"/>
  <c r="P6716" i="1"/>
  <c r="Q6716" i="1" s="1"/>
  <c r="H59" i="6"/>
  <c r="O59" i="1"/>
  <c r="H62" i="6"/>
  <c r="O62" i="1"/>
  <c r="H50" i="6"/>
  <c r="O50" i="1"/>
  <c r="H68" i="6"/>
  <c r="O68" i="1"/>
  <c r="H71" i="6"/>
  <c r="O71" i="1"/>
  <c r="H66" i="6"/>
  <c r="O66" i="1"/>
  <c r="H60" i="6"/>
  <c r="O60" i="1"/>
  <c r="H57" i="6"/>
  <c r="O57" i="1"/>
  <c r="H51" i="6"/>
  <c r="O51" i="1"/>
  <c r="H55" i="6"/>
  <c r="O55" i="1"/>
  <c r="H64" i="6"/>
  <c r="O64" i="1"/>
  <c r="H69" i="6"/>
  <c r="O69" i="1"/>
  <c r="H72" i="6"/>
  <c r="O72" i="1"/>
  <c r="H63" i="6"/>
  <c r="O63" i="1"/>
  <c r="H67" i="6"/>
  <c r="O67" i="1"/>
  <c r="H56" i="6"/>
  <c r="O56" i="1"/>
  <c r="H53" i="6"/>
  <c r="O53" i="1"/>
  <c r="H58" i="6"/>
  <c r="O58" i="1"/>
  <c r="H61" i="6"/>
  <c r="O61" i="1"/>
  <c r="H54" i="6"/>
  <c r="O54" i="1"/>
  <c r="H70" i="6"/>
  <c r="O70" i="1"/>
  <c r="H73" i="6"/>
  <c r="O73" i="1"/>
  <c r="H52" i="6"/>
  <c r="O52" i="1"/>
  <c r="H65" i="6"/>
  <c r="O65" i="1"/>
  <c r="H59" i="5"/>
  <c r="N59" i="1"/>
  <c r="H73" i="5"/>
  <c r="N73" i="1"/>
  <c r="H56" i="5"/>
  <c r="N56" i="1"/>
  <c r="H53" i="5"/>
  <c r="N53" i="1"/>
  <c r="H65" i="5"/>
  <c r="N65" i="1"/>
  <c r="H68" i="5"/>
  <c r="N68" i="1"/>
  <c r="H71" i="5"/>
  <c r="N71" i="1"/>
  <c r="H51" i="5"/>
  <c r="N51" i="1"/>
  <c r="H54" i="5"/>
  <c r="N54" i="1"/>
  <c r="H57" i="5"/>
  <c r="N57" i="1"/>
  <c r="H60" i="5"/>
  <c r="N60" i="1"/>
  <c r="H63" i="5"/>
  <c r="N63" i="1"/>
  <c r="H66" i="5"/>
  <c r="N66" i="1"/>
  <c r="H69" i="5"/>
  <c r="N69" i="1"/>
  <c r="H72" i="5"/>
  <c r="N72" i="1"/>
  <c r="H52" i="5"/>
  <c r="N52" i="1"/>
  <c r="H55" i="5"/>
  <c r="N55" i="1"/>
  <c r="H58" i="5"/>
  <c r="N58" i="1"/>
  <c r="H64" i="5"/>
  <c r="N64" i="1"/>
  <c r="H62" i="5"/>
  <c r="N62" i="1"/>
  <c r="H67" i="5"/>
  <c r="N67" i="1"/>
  <c r="H70" i="5"/>
  <c r="N70" i="1"/>
  <c r="H61" i="5"/>
  <c r="N61" i="1"/>
  <c r="H50" i="5"/>
  <c r="N50" i="1"/>
  <c r="S16" i="1" l="1"/>
  <c r="S6594" i="1"/>
  <c r="S7066" i="1"/>
  <c r="S4193" i="1"/>
  <c r="S827" i="1"/>
  <c r="S7223" i="1"/>
  <c r="S2376" i="1"/>
  <c r="S3179" i="1"/>
  <c r="S1834" i="1"/>
  <c r="S6066" i="1"/>
  <c r="S192" i="1"/>
  <c r="S7410" i="1"/>
  <c r="S2338" i="1"/>
  <c r="S1171" i="1"/>
  <c r="S4200" i="1"/>
  <c r="S7738" i="1"/>
  <c r="S7079" i="1"/>
  <c r="S528" i="1"/>
  <c r="S8227" i="1"/>
  <c r="S6043" i="1"/>
  <c r="S2201" i="1"/>
  <c r="S2025" i="1"/>
  <c r="S185" i="1"/>
  <c r="S619" i="1"/>
  <c r="S5723" i="1"/>
  <c r="S473" i="1"/>
  <c r="S7049" i="1"/>
  <c r="S4531" i="1"/>
  <c r="S8063" i="1"/>
  <c r="S4353" i="1"/>
  <c r="S41" i="1"/>
  <c r="S552" i="1"/>
  <c r="S1176" i="1"/>
  <c r="S2176" i="1"/>
  <c r="S2928" i="1"/>
  <c r="S3352" i="1"/>
  <c r="S4356" i="1"/>
  <c r="S5556" i="1"/>
  <c r="S6544" i="1"/>
  <c r="S7080" i="1"/>
  <c r="S8252" i="1"/>
  <c r="S45" i="1"/>
  <c r="S2181" i="1"/>
  <c r="S4389" i="1"/>
  <c r="S6645" i="1"/>
  <c r="S7917" i="1"/>
  <c r="S158" i="1"/>
  <c r="S1522" i="1"/>
  <c r="S3214" i="1"/>
  <c r="S6406" i="1"/>
  <c r="S7578" i="1"/>
  <c r="S188" i="1"/>
  <c r="S165" i="1"/>
  <c r="S1173" i="1"/>
  <c r="S8411" i="1"/>
  <c r="S6730" i="1"/>
  <c r="S2938" i="1"/>
  <c r="S4223" i="1"/>
  <c r="S4872" i="1"/>
  <c r="S5699" i="1"/>
  <c r="S6906" i="1"/>
  <c r="S2170" i="1"/>
  <c r="S1675" i="1"/>
  <c r="S34" i="1"/>
  <c r="S6407" i="1"/>
  <c r="S480" i="1"/>
  <c r="S2903" i="1"/>
  <c r="S7387" i="1"/>
  <c r="S2033" i="1"/>
  <c r="S1865" i="1"/>
  <c r="S6715" i="1"/>
  <c r="S425" i="1"/>
  <c r="S5063" i="1"/>
  <c r="S3023" i="1"/>
  <c r="S5232" i="1"/>
  <c r="S1511" i="1"/>
  <c r="S8064" i="1"/>
  <c r="S539" i="1"/>
  <c r="S5707" i="1"/>
  <c r="S3691" i="1"/>
  <c r="S345" i="1"/>
  <c r="S168" i="1"/>
  <c r="S400" i="1"/>
  <c r="S496" i="1"/>
  <c r="S592" i="1"/>
  <c r="S688" i="1"/>
  <c r="S1000" i="1"/>
  <c r="S1336" i="1"/>
  <c r="S1672" i="1"/>
  <c r="S1848" i="1"/>
  <c r="S2184" i="1"/>
  <c r="S2520" i="1"/>
  <c r="S2852" i="1"/>
  <c r="S2968" i="1"/>
  <c r="S3184" i="1"/>
  <c r="S3360" i="1"/>
  <c r="S3548" i="1"/>
  <c r="S4364" i="1"/>
  <c r="S4868" i="1"/>
  <c r="S5204" i="1"/>
  <c r="S5560" i="1"/>
  <c r="S5900" i="1"/>
  <c r="S6236" i="1"/>
  <c r="S6592" i="1"/>
  <c r="S6688" i="1"/>
  <c r="S6908" i="1"/>
  <c r="S7216" i="1"/>
  <c r="S7576" i="1"/>
  <c r="S7752" i="1"/>
  <c r="S8080" i="1"/>
  <c r="S8256" i="1"/>
  <c r="S8588" i="1"/>
  <c r="S153" i="1"/>
  <c r="S669" i="1"/>
  <c r="S1665" i="1"/>
  <c r="S2361" i="1"/>
  <c r="S3381" i="1"/>
  <c r="S4053" i="1"/>
  <c r="S4533" i="1"/>
  <c r="S6045" i="1"/>
  <c r="S6669" i="1"/>
  <c r="S7077" i="1"/>
  <c r="S7581" i="1"/>
  <c r="S8057" i="1"/>
  <c r="S8589" i="1"/>
  <c r="S42" i="1"/>
  <c r="S190" i="1"/>
  <c r="S830" i="1"/>
  <c r="S1330" i="1"/>
  <c r="S1534" i="1"/>
  <c r="S2374" i="1"/>
  <c r="S3042" i="1"/>
  <c r="S3382" i="1"/>
  <c r="S4050" i="1"/>
  <c r="S4386" i="1"/>
  <c r="S4890" i="1"/>
  <c r="S5226" i="1"/>
  <c r="S5554" i="1"/>
  <c r="S6042" i="1"/>
  <c r="S6738" i="1"/>
  <c r="S7078" i="1"/>
  <c r="S7582" i="1"/>
  <c r="S8254" i="1"/>
  <c r="S35" i="1"/>
  <c r="S356" i="1"/>
  <c r="S1700" i="1"/>
  <c r="S325" i="1"/>
  <c r="S633" i="1"/>
  <c r="S1677" i="1"/>
  <c r="S450" i="1"/>
  <c r="S6562" i="1"/>
  <c r="S23" i="1"/>
  <c r="S3881" i="1"/>
  <c r="S6888" i="1"/>
  <c r="S683" i="1"/>
  <c r="S3048" i="1"/>
  <c r="S4535" i="1"/>
  <c r="S3874" i="1"/>
  <c r="S17" i="1"/>
  <c r="S1200" i="1"/>
  <c r="S6035" i="1"/>
  <c r="S7889" i="1"/>
  <c r="S2347" i="1"/>
  <c r="S1331" i="1"/>
  <c r="S7714" i="1"/>
  <c r="S6672" i="1"/>
  <c r="S6719" i="1"/>
  <c r="S551" i="1"/>
  <c r="S6883" i="1"/>
  <c r="S2873" i="1"/>
  <c r="S1329" i="1"/>
  <c r="S1193" i="1"/>
  <c r="S427" i="1"/>
  <c r="S6617" i="1"/>
  <c r="S466" i="1"/>
  <c r="S3191" i="1"/>
  <c r="S6537" i="1"/>
  <c r="S1170" i="1"/>
  <c r="S4867" i="1"/>
  <c r="S8232" i="1"/>
  <c r="S657" i="1"/>
  <c r="S3696" i="1"/>
  <c r="S8561" i="1"/>
  <c r="S348" i="1"/>
  <c r="S648" i="1"/>
  <c r="S1512" i="1"/>
  <c r="S2512" i="1"/>
  <c r="S3024" i="1"/>
  <c r="S3880" i="1"/>
  <c r="S5056" i="1"/>
  <c r="S5896" i="1"/>
  <c r="S6648" i="1"/>
  <c r="S7416" i="1"/>
  <c r="S7920" i="1"/>
  <c r="S8760" i="1"/>
  <c r="S1161" i="1"/>
  <c r="S3873" i="1"/>
  <c r="S4881" i="1"/>
  <c r="S6909" i="1"/>
  <c r="S8421" i="1"/>
  <c r="S22" i="1"/>
  <c r="S2878" i="1"/>
  <c r="S4366" i="1"/>
  <c r="S5902" i="1"/>
  <c r="S8082" i="1"/>
  <c r="S1028" i="1"/>
  <c r="S585" i="1"/>
  <c r="S2970" i="1"/>
  <c r="S402" i="1"/>
  <c r="S394" i="1"/>
  <c r="S155" i="1"/>
  <c r="S6384" i="1"/>
  <c r="S6563" i="1"/>
  <c r="S2880" i="1"/>
  <c r="S6234" i="1"/>
  <c r="S2842" i="1"/>
  <c r="S995" i="1"/>
  <c r="S7248" i="1"/>
  <c r="S6624" i="1"/>
  <c r="S6671" i="1"/>
  <c r="S8059" i="1"/>
  <c r="S5875" i="1"/>
  <c r="S6609" i="1"/>
  <c r="S2705" i="1"/>
  <c r="S4185" i="1"/>
  <c r="S1025" i="1"/>
  <c r="S2947" i="1"/>
  <c r="S379" i="1"/>
  <c r="S6569" i="1"/>
  <c r="S418" i="1"/>
  <c r="S4363" i="1"/>
  <c r="S5697" i="1"/>
  <c r="S1002" i="1"/>
  <c r="S4199" i="1"/>
  <c r="S8736" i="1"/>
  <c r="S7895" i="1"/>
  <c r="S369" i="1"/>
  <c r="S2937" i="1"/>
  <c r="S4521" i="1"/>
  <c r="S4032" i="1"/>
  <c r="S3369" i="1"/>
  <c r="S6690" i="1"/>
  <c r="S2922" i="1"/>
  <c r="S546" i="1"/>
  <c r="S7906" i="1"/>
  <c r="S6226" i="1"/>
  <c r="S6658" i="1"/>
  <c r="S2914" i="1"/>
  <c r="S7913" i="1"/>
  <c r="S5712" i="1"/>
  <c r="S3177" i="1"/>
  <c r="S3355" i="1"/>
  <c r="S1499" i="1"/>
  <c r="S7560" i="1"/>
  <c r="S6048" i="1"/>
  <c r="S6887" i="1"/>
  <c r="S6707" i="1"/>
  <c r="S2939" i="1"/>
  <c r="S491" i="1"/>
  <c r="S4546" i="1"/>
  <c r="S3384" i="1"/>
  <c r="S2712" i="1"/>
  <c r="S2040" i="1"/>
  <c r="S3515" i="1"/>
  <c r="S2171" i="1"/>
  <c r="S4714" i="1"/>
  <c r="S3345" i="1"/>
  <c r="S3523" i="1"/>
  <c r="S994" i="1"/>
  <c r="S1536" i="1"/>
  <c r="S864" i="1"/>
  <c r="S8555" i="1"/>
  <c r="S6875" i="1"/>
  <c r="S8386" i="1"/>
  <c r="S8418" i="1"/>
  <c r="S3714" i="1"/>
  <c r="S2674" i="1"/>
  <c r="S4895" i="1"/>
  <c r="S1507" i="1"/>
  <c r="S835" i="1"/>
  <c r="S3201" i="1"/>
  <c r="S323" i="1"/>
  <c r="S442" i="1"/>
  <c r="S8722" i="1"/>
  <c r="S6912" i="1"/>
  <c r="S7919" i="1"/>
  <c r="S6071" i="1"/>
  <c r="S6576" i="1"/>
  <c r="S624" i="1"/>
  <c r="S432" i="1"/>
  <c r="S6623" i="1"/>
  <c r="S623" i="1"/>
  <c r="S8563" i="1"/>
  <c r="S7891" i="1"/>
  <c r="S7219" i="1"/>
  <c r="S6379" i="1"/>
  <c r="S561" i="1"/>
  <c r="S6201" i="1"/>
  <c r="S609" i="1"/>
  <c r="S3209" i="1"/>
  <c r="S2537" i="1"/>
  <c r="S5529" i="1"/>
  <c r="S8249" i="1"/>
  <c r="S1529" i="1"/>
  <c r="S857" i="1"/>
  <c r="S2337" i="1"/>
  <c r="S5194" i="1"/>
  <c r="S6667" i="1"/>
  <c r="S2899" i="1"/>
  <c r="S523" i="1"/>
  <c r="S8579" i="1"/>
  <c r="S6395" i="1"/>
  <c r="S6713" i="1"/>
  <c r="S2945" i="1"/>
  <c r="S569" i="1"/>
  <c r="S401" i="1"/>
  <c r="S658" i="1"/>
  <c r="S370" i="1"/>
  <c r="S8417" i="1"/>
  <c r="S3527" i="1"/>
  <c r="S2855" i="1"/>
  <c r="S2183" i="1"/>
  <c r="S3186" i="1"/>
  <c r="S1506" i="1"/>
  <c r="S834" i="1"/>
  <c r="S1175" i="1"/>
  <c r="S8568" i="1"/>
  <c r="S7896" i="1"/>
  <c r="S7391" i="1"/>
  <c r="S395" i="1"/>
  <c r="S2889" i="1"/>
  <c r="S465" i="1"/>
  <c r="S5193" i="1"/>
  <c r="S5399" i="1"/>
  <c r="S3354" i="1"/>
  <c r="S3018" i="1"/>
  <c r="S2010" i="1"/>
  <c r="S6551" i="1"/>
  <c r="S11" i="1"/>
  <c r="S328" i="1"/>
  <c r="S408" i="1"/>
  <c r="S504" i="1"/>
  <c r="S600" i="1"/>
  <c r="S696" i="1"/>
  <c r="S1008" i="1"/>
  <c r="S1344" i="1"/>
  <c r="S1680" i="1"/>
  <c r="S2008" i="1"/>
  <c r="S2344" i="1"/>
  <c r="S2680" i="1"/>
  <c r="S2856" i="1"/>
  <c r="S2976" i="1"/>
  <c r="S3192" i="1"/>
  <c r="S3520" i="1"/>
  <c r="S3692" i="1"/>
  <c r="S4052" i="1"/>
  <c r="S4560" i="1"/>
  <c r="S4888" i="1"/>
  <c r="S5564" i="1"/>
  <c r="S5904" i="1"/>
  <c r="S6240" i="1"/>
  <c r="S6600" i="1"/>
  <c r="S6696" i="1"/>
  <c r="S7072" i="1"/>
  <c r="S7244" i="1"/>
  <c r="S7580" i="1"/>
  <c r="S7912" i="1"/>
  <c r="S8084" i="1"/>
  <c r="S8420" i="1"/>
  <c r="S8592" i="1"/>
  <c r="S321" i="1"/>
  <c r="S825" i="1"/>
  <c r="S1689" i="1"/>
  <c r="S2517" i="1"/>
  <c r="S3705" i="1"/>
  <c r="S4197" i="1"/>
  <c r="S4545" i="1"/>
  <c r="S5205" i="1"/>
  <c r="S6069" i="1"/>
  <c r="S6729" i="1"/>
  <c r="S7241" i="1"/>
  <c r="S7745" i="1"/>
  <c r="S8085" i="1"/>
  <c r="S8757" i="1"/>
  <c r="S13" i="1"/>
  <c r="S46" i="1"/>
  <c r="S326" i="1"/>
  <c r="S1334" i="1"/>
  <c r="S2542" i="1"/>
  <c r="S3046" i="1"/>
  <c r="S3550" i="1"/>
  <c r="S4054" i="1"/>
  <c r="S4554" i="1"/>
  <c r="S5058" i="1"/>
  <c r="S5394" i="1"/>
  <c r="S5562" i="1"/>
  <c r="S6238" i="1"/>
  <c r="S6742" i="1"/>
  <c r="S7246" i="1"/>
  <c r="S7750" i="1"/>
  <c r="S8586" i="1"/>
  <c r="S39" i="1"/>
  <c r="S852" i="1"/>
  <c r="S1356" i="1"/>
  <c r="S333" i="1"/>
  <c r="S681" i="1"/>
  <c r="S1005" i="1"/>
  <c r="S1833" i="1"/>
  <c r="S642" i="1"/>
  <c r="S538" i="1"/>
  <c r="S3187" i="1"/>
  <c r="S6401" i="1"/>
  <c r="S1704" i="1"/>
  <c r="S1498" i="1"/>
  <c r="S7547" i="1"/>
  <c r="S3010" i="1"/>
  <c r="S163" i="1"/>
  <c r="S3019" i="1"/>
  <c r="S1666" i="1"/>
  <c r="S6072" i="1"/>
  <c r="S2904" i="1"/>
  <c r="S2951" i="1"/>
  <c r="S7555" i="1"/>
  <c r="S513" i="1"/>
  <c r="S3545" i="1"/>
  <c r="S2346" i="1"/>
  <c r="S6571" i="1"/>
  <c r="S7235" i="1"/>
  <c r="S665" i="1"/>
  <c r="S7577" i="1"/>
  <c r="S5386" i="1"/>
  <c r="S2519" i="1"/>
  <c r="S162" i="1"/>
  <c r="S167" i="1"/>
  <c r="S563" i="1"/>
  <c r="S849" i="1"/>
  <c r="S5539" i="1"/>
  <c r="S160" i="1"/>
  <c r="S456" i="1"/>
  <c r="S840" i="1"/>
  <c r="S1844" i="1"/>
  <c r="S2848" i="1"/>
  <c r="S3528" i="1"/>
  <c r="S4720" i="1"/>
  <c r="S6208" i="1"/>
  <c r="S6744" i="1"/>
  <c r="S7748" i="1"/>
  <c r="S8584" i="1"/>
  <c r="S621" i="1"/>
  <c r="S2709" i="1"/>
  <c r="S5729" i="1"/>
  <c r="S7413" i="1"/>
  <c r="S36" i="1"/>
  <c r="S826" i="1"/>
  <c r="S2206" i="1"/>
  <c r="S3690" i="1"/>
  <c r="S4882" i="1"/>
  <c r="S5530" i="1"/>
  <c r="S7074" i="1"/>
  <c r="S8758" i="1"/>
  <c r="S1524" i="1"/>
  <c r="S837" i="1"/>
  <c r="S594" i="1"/>
  <c r="S6706" i="1"/>
  <c r="S5898" i="1"/>
  <c r="S3882" i="1"/>
  <c r="S7055" i="1"/>
  <c r="S515" i="1"/>
  <c r="S4210" i="1"/>
  <c r="S2208" i="1"/>
  <c r="S1032" i="1"/>
  <c r="S7211" i="1"/>
  <c r="S3514" i="1"/>
  <c r="S1003" i="1"/>
  <c r="S1843" i="1"/>
  <c r="S634" i="1"/>
  <c r="S8591" i="1"/>
  <c r="S672" i="1"/>
  <c r="S8731" i="1"/>
  <c r="S6547" i="1"/>
  <c r="S6657" i="1"/>
  <c r="S3377" i="1"/>
  <c r="S4871" i="1"/>
  <c r="S571" i="1"/>
  <c r="S8410" i="1"/>
  <c r="S617" i="1"/>
  <c r="S3849" i="1"/>
  <c r="S2351" i="1"/>
  <c r="S3537" i="1"/>
  <c r="S1674" i="1"/>
  <c r="S3522" i="1"/>
  <c r="S4195" i="1"/>
  <c r="S6642" i="1"/>
  <c r="S690" i="1"/>
  <c r="S498" i="1"/>
  <c r="S7402" i="1"/>
  <c r="S5890" i="1"/>
  <c r="S6610" i="1"/>
  <c r="S610" i="1"/>
  <c r="S6905" i="1"/>
  <c r="S8754" i="1"/>
  <c r="S4536" i="1"/>
  <c r="S2002" i="1"/>
  <c r="S4703" i="1"/>
  <c r="S1163" i="1"/>
  <c r="S6065" i="1"/>
  <c r="S5026" i="1"/>
  <c r="S7224" i="1"/>
  <c r="S8567" i="1"/>
  <c r="S6215" i="1"/>
  <c r="S6659" i="1"/>
  <c r="S2891" i="1"/>
  <c r="S419" i="1"/>
  <c r="S7746" i="1"/>
  <c r="S3216" i="1"/>
  <c r="S2544" i="1"/>
  <c r="S1872" i="1"/>
  <c r="S4858" i="1"/>
  <c r="S2675" i="1"/>
  <c r="S5400" i="1"/>
  <c r="S2851" i="1"/>
  <c r="S322" i="1"/>
  <c r="S1368" i="1"/>
  <c r="S360" i="1"/>
  <c r="S7715" i="1"/>
  <c r="S6371" i="1"/>
  <c r="S8050" i="1"/>
  <c r="S7914" i="1"/>
  <c r="S5730" i="1"/>
  <c r="S8250" i="1"/>
  <c r="S3178" i="1"/>
  <c r="S2506" i="1"/>
  <c r="S3720" i="1"/>
  <c r="S1339" i="1"/>
  <c r="S331" i="1"/>
  <c r="S1667" i="1"/>
  <c r="S7242" i="1"/>
  <c r="S2011" i="1"/>
  <c r="S7739" i="1"/>
  <c r="S7882" i="1"/>
  <c r="S6408" i="1"/>
  <c r="S7583" i="1"/>
  <c r="S6720" i="1"/>
  <c r="S2952" i="1"/>
  <c r="S576" i="1"/>
  <c r="S384" i="1"/>
  <c r="S6575" i="1"/>
  <c r="S575" i="1"/>
  <c r="S8395" i="1"/>
  <c r="S7723" i="1"/>
  <c r="S7051" i="1"/>
  <c r="S6211" i="1"/>
  <c r="S6561" i="1"/>
  <c r="S5873" i="1"/>
  <c r="S3041" i="1"/>
  <c r="S2369" i="1"/>
  <c r="S4699" i="1"/>
  <c r="S5361" i="1"/>
  <c r="S1497" i="1"/>
  <c r="S1361" i="1"/>
  <c r="S353" i="1"/>
  <c r="S1697" i="1"/>
  <c r="S4355" i="1"/>
  <c r="S5035" i="1"/>
  <c r="S6619" i="1"/>
  <c r="S667" i="1"/>
  <c r="S475" i="1"/>
  <c r="S7571" i="1"/>
  <c r="S6059" i="1"/>
  <c r="S6665" i="1"/>
  <c r="S2897" i="1"/>
  <c r="S521" i="1"/>
  <c r="S377" i="1"/>
  <c r="S586" i="1"/>
  <c r="S3859" i="1"/>
  <c r="S5203" i="1"/>
  <c r="S3359" i="1"/>
  <c r="S2687" i="1"/>
  <c r="S2015" i="1"/>
  <c r="S3719" i="1"/>
  <c r="S1338" i="1"/>
  <c r="S330" i="1"/>
  <c r="S839" i="1"/>
  <c r="S1842" i="1"/>
  <c r="S8400" i="1"/>
  <c r="S7728" i="1"/>
  <c r="S5711" i="1"/>
  <c r="S6705" i="1"/>
  <c r="S417" i="1"/>
  <c r="S6369" i="1"/>
  <c r="S2682" i="1"/>
  <c r="S3689" i="1"/>
  <c r="S3681" i="1"/>
  <c r="S1847" i="1"/>
  <c r="S8387" i="1"/>
  <c r="S336" i="1"/>
  <c r="S448" i="1"/>
  <c r="S544" i="1"/>
  <c r="S640" i="1"/>
  <c r="S832" i="1"/>
  <c r="S1168" i="1"/>
  <c r="S1504" i="1"/>
  <c r="S1840" i="1"/>
  <c r="S2016" i="1"/>
  <c r="S2352" i="1"/>
  <c r="S2688" i="1"/>
  <c r="S2920" i="1"/>
  <c r="S3016" i="1"/>
  <c r="S3212" i="1"/>
  <c r="S3524" i="1"/>
  <c r="S4216" i="1"/>
  <c r="S5392" i="1"/>
  <c r="S5732" i="1"/>
  <c r="S6068" i="1"/>
  <c r="S6404" i="1"/>
  <c r="S6640" i="1"/>
  <c r="S6740" i="1"/>
  <c r="S7076" i="1"/>
  <c r="S7412" i="1"/>
  <c r="S7584" i="1"/>
  <c r="S7916" i="1"/>
  <c r="S8088" i="1"/>
  <c r="S8424" i="1"/>
  <c r="S8756" i="1"/>
  <c r="S573" i="1"/>
  <c r="S993" i="1"/>
  <c r="S2013" i="1"/>
  <c r="S2697" i="1"/>
  <c r="S3717" i="1"/>
  <c r="S4365" i="1"/>
  <c r="S4725" i="1"/>
  <c r="S6621" i="1"/>
  <c r="S6741" i="1"/>
  <c r="S7245" i="1"/>
  <c r="S7749" i="1"/>
  <c r="S8253" i="1"/>
  <c r="S180" i="1"/>
  <c r="S154" i="1"/>
  <c r="S346" i="1"/>
  <c r="S1162" i="1"/>
  <c r="S1502" i="1"/>
  <c r="S2038" i="1"/>
  <c r="S2710" i="1"/>
  <c r="S3210" i="1"/>
  <c r="S4218" i="1"/>
  <c r="S4722" i="1"/>
  <c r="S5206" i="1"/>
  <c r="S5398" i="1"/>
  <c r="S5734" i="1"/>
  <c r="S6402" i="1"/>
  <c r="S7050" i="1"/>
  <c r="S7414" i="1"/>
  <c r="S7918" i="1"/>
  <c r="S8590" i="1"/>
  <c r="S24" i="1"/>
  <c r="S1364" i="1"/>
  <c r="S157" i="1"/>
  <c r="S393" i="1"/>
  <c r="S829" i="1"/>
  <c r="S1509" i="1"/>
  <c r="S2037" i="1"/>
  <c r="W6620" i="1"/>
  <c r="R6620" i="1"/>
  <c r="W7236" i="1"/>
  <c r="R7236" i="1"/>
  <c r="S7236" i="1" s="1"/>
  <c r="W8583" i="1"/>
  <c r="R8583" i="1"/>
  <c r="W4719" i="1"/>
  <c r="R4719" i="1"/>
  <c r="S4719" i="1" s="1"/>
  <c r="W567" i="1"/>
  <c r="R567" i="1"/>
  <c r="W2967" i="1"/>
  <c r="R2967" i="1"/>
  <c r="S2967" i="1" s="1"/>
  <c r="W357" i="1"/>
  <c r="R357" i="1"/>
  <c r="W2892" i="1"/>
  <c r="R2892" i="1"/>
  <c r="S2892" i="1" s="1"/>
  <c r="W6214" i="1"/>
  <c r="R6214" i="1"/>
  <c r="W8564" i="1"/>
  <c r="R8564" i="1"/>
  <c r="W6380" i="1"/>
  <c r="R6380" i="1"/>
  <c r="W2204" i="1"/>
  <c r="R2204" i="1"/>
  <c r="W2876" i="1"/>
  <c r="R2876" i="1"/>
  <c r="W1190" i="1"/>
  <c r="R1190" i="1"/>
  <c r="S1190" i="1" s="1"/>
  <c r="W2540" i="1"/>
  <c r="R2540" i="1"/>
  <c r="W8388" i="1"/>
  <c r="R8388" i="1"/>
  <c r="W7716" i="1"/>
  <c r="R7716" i="1"/>
  <c r="W1862" i="1"/>
  <c r="R1862" i="1"/>
  <c r="S1862" i="1" s="1"/>
  <c r="W1341" i="1"/>
  <c r="R1341" i="1"/>
  <c r="W4527" i="1"/>
  <c r="R4527" i="1"/>
  <c r="S4527" i="1" s="1"/>
  <c r="W8725" i="1"/>
  <c r="R8725" i="1"/>
  <c r="W424" i="1"/>
  <c r="R424" i="1"/>
  <c r="W6615" i="1"/>
  <c r="R6615" i="1"/>
  <c r="W3710" i="1"/>
  <c r="R3710" i="1"/>
  <c r="S3710" i="1" s="1"/>
  <c r="W4215" i="1"/>
  <c r="R4215" i="1"/>
  <c r="W8582" i="1"/>
  <c r="R8582" i="1"/>
  <c r="W7071" i="1"/>
  <c r="R7071" i="1"/>
  <c r="W7911" i="1"/>
  <c r="R7911" i="1"/>
  <c r="W1500" i="1"/>
  <c r="R1500" i="1"/>
  <c r="W6638" i="1"/>
  <c r="R6638" i="1"/>
  <c r="W494" i="1"/>
  <c r="R494" i="1"/>
  <c r="W517" i="1"/>
  <c r="R517" i="1"/>
  <c r="W8062" i="1"/>
  <c r="R8062" i="1"/>
  <c r="W1167" i="1"/>
  <c r="R1167" i="1"/>
  <c r="W1693" i="1"/>
  <c r="R1693" i="1"/>
  <c r="S1693" i="1" s="1"/>
  <c r="W6572" i="1"/>
  <c r="R6572" i="1"/>
  <c r="W620" i="1"/>
  <c r="R620" i="1"/>
  <c r="W428" i="1"/>
  <c r="R428" i="1"/>
  <c r="W6900" i="1"/>
  <c r="R6900" i="1"/>
  <c r="S6900" i="1" s="1"/>
  <c r="W8056" i="1"/>
  <c r="R8056" i="1"/>
  <c r="W7575" i="1"/>
  <c r="R7575" i="1"/>
  <c r="W549" i="1"/>
  <c r="R549" i="1"/>
  <c r="W4358" i="1"/>
  <c r="R4358" i="1"/>
  <c r="S4358" i="1" s="1"/>
  <c r="W4726" i="1"/>
  <c r="R4726" i="1"/>
  <c r="W3687" i="1"/>
  <c r="R3687" i="1"/>
  <c r="S3687" i="1" s="1"/>
  <c r="W597" i="1"/>
  <c r="R597" i="1"/>
  <c r="W1533" i="1"/>
  <c r="R1533" i="1"/>
  <c r="W189" i="1"/>
  <c r="R189" i="1"/>
  <c r="W6040" i="1"/>
  <c r="R6040" i="1"/>
  <c r="W6612" i="1"/>
  <c r="R6612" i="1"/>
  <c r="S6612" i="1" s="1"/>
  <c r="W660" i="1"/>
  <c r="R660" i="1"/>
  <c r="W468" i="1"/>
  <c r="R468" i="1"/>
  <c r="W8566" i="1"/>
  <c r="R8566" i="1"/>
  <c r="W8396" i="1"/>
  <c r="R8396" i="1"/>
  <c r="W7724" i="1"/>
  <c r="R7724" i="1"/>
  <c r="W7052" i="1"/>
  <c r="R7052" i="1"/>
  <c r="W6212" i="1"/>
  <c r="R6212" i="1"/>
  <c r="W8751" i="1"/>
  <c r="R8751" i="1"/>
  <c r="W4024" i="1"/>
  <c r="R4024" i="1"/>
  <c r="S4024" i="1" s="1"/>
  <c r="W4020" i="1"/>
  <c r="R4020" i="1"/>
  <c r="S4020" i="1" s="1"/>
  <c r="W5061" i="1"/>
  <c r="R5061" i="1"/>
  <c r="W1868" i="1"/>
  <c r="R1868" i="1"/>
  <c r="W1022" i="1"/>
  <c r="R1022" i="1"/>
  <c r="S1022" i="1" s="1"/>
  <c r="W14" i="1"/>
  <c r="R14" i="1"/>
  <c r="W8220" i="1"/>
  <c r="R8220" i="1"/>
  <c r="W646" i="1"/>
  <c r="R646" i="1"/>
  <c r="W6693" i="1"/>
  <c r="R6693" i="1"/>
  <c r="W8391" i="1"/>
  <c r="R8391" i="1"/>
  <c r="W5901" i="1"/>
  <c r="R5901" i="1"/>
  <c r="W3038" i="1"/>
  <c r="R3038" i="1"/>
  <c r="S3038" i="1" s="1"/>
  <c r="W2366" i="1"/>
  <c r="R2366" i="1"/>
  <c r="S2366" i="1" s="1"/>
  <c r="W3885" i="1"/>
  <c r="R3885" i="1"/>
  <c r="W4380" i="1"/>
  <c r="R4380" i="1"/>
  <c r="S4380" i="1" s="1"/>
  <c r="W1532" i="1"/>
  <c r="R1532" i="1"/>
  <c r="W4893" i="1"/>
  <c r="R4893" i="1"/>
  <c r="W5229" i="1"/>
  <c r="R5229" i="1"/>
  <c r="W5724" i="1"/>
  <c r="R5724" i="1"/>
  <c r="W33" i="1"/>
  <c r="R33" i="1"/>
  <c r="W5033" i="1"/>
  <c r="R5033" i="1"/>
  <c r="W8557" i="1"/>
  <c r="R8557" i="1"/>
  <c r="W7885" i="1"/>
  <c r="R7885" i="1"/>
  <c r="W7213" i="1"/>
  <c r="R7213" i="1"/>
  <c r="W6373" i="1"/>
  <c r="R6373" i="1"/>
  <c r="W6910" i="1"/>
  <c r="R6910" i="1"/>
  <c r="W6712" i="1"/>
  <c r="R6712" i="1"/>
  <c r="W2944" i="1"/>
  <c r="R2944" i="1"/>
  <c r="W568" i="1"/>
  <c r="R568" i="1"/>
  <c r="W376" i="1"/>
  <c r="R376" i="1"/>
  <c r="W6231" i="1"/>
  <c r="R6231" i="1"/>
  <c r="W6400" i="1"/>
  <c r="R6400" i="1"/>
  <c r="W1839" i="1"/>
  <c r="R1839" i="1"/>
  <c r="S1839" i="1" s="1"/>
  <c r="W3351" i="1"/>
  <c r="R3351" i="1"/>
  <c r="S3351" i="1" s="1"/>
  <c r="W334" i="1"/>
  <c r="R334" i="1"/>
  <c r="W3015" i="1"/>
  <c r="R3015" i="1"/>
  <c r="S3015" i="1" s="1"/>
  <c r="W8414" i="1"/>
  <c r="R8414" i="1"/>
  <c r="W7742" i="1"/>
  <c r="R7742" i="1"/>
  <c r="W7070" i="1"/>
  <c r="R7070" i="1"/>
  <c r="W6230" i="1"/>
  <c r="R6230" i="1"/>
  <c r="S6230" i="1" s="1"/>
  <c r="W4361" i="1"/>
  <c r="R4361" i="1"/>
  <c r="W5532" i="1"/>
  <c r="R5532" i="1"/>
  <c r="W4861" i="1"/>
  <c r="R4861" i="1"/>
  <c r="S4861" i="1" s="1"/>
  <c r="W4860" i="1"/>
  <c r="R4860" i="1"/>
  <c r="S4860" i="1" s="1"/>
  <c r="W3516" i="1"/>
  <c r="R3516" i="1"/>
  <c r="W2844" i="1"/>
  <c r="R2844" i="1"/>
  <c r="S2844" i="1" s="1"/>
  <c r="W2172" i="1"/>
  <c r="R2172" i="1"/>
  <c r="W5728" i="1"/>
  <c r="R5728" i="1"/>
  <c r="W4894" i="1"/>
  <c r="R4894" i="1"/>
  <c r="W1676" i="1"/>
  <c r="R1676" i="1"/>
  <c r="W4021" i="1"/>
  <c r="R4021" i="1"/>
  <c r="S4021" i="1" s="1"/>
  <c r="W6904" i="1"/>
  <c r="R6904" i="1"/>
  <c r="W3854" i="1"/>
  <c r="R3854" i="1"/>
  <c r="S3854" i="1" s="1"/>
  <c r="W2014" i="1"/>
  <c r="R2014" i="1"/>
  <c r="W1525" i="1"/>
  <c r="R1525" i="1"/>
  <c r="W853" i="1"/>
  <c r="R853" i="1"/>
  <c r="S853" i="1" s="1"/>
  <c r="W5701" i="1"/>
  <c r="R5701" i="1"/>
  <c r="S5701" i="1" s="1"/>
  <c r="W2511" i="1"/>
  <c r="R2511" i="1"/>
  <c r="S2511" i="1" s="1"/>
  <c r="W1332" i="1"/>
  <c r="R1332" i="1"/>
  <c r="W324" i="1"/>
  <c r="R324" i="1"/>
  <c r="W6590" i="1"/>
  <c r="R6590" i="1"/>
  <c r="S6590" i="1" s="1"/>
  <c r="W638" i="1"/>
  <c r="R638" i="1"/>
  <c r="W446" i="1"/>
  <c r="R446" i="1"/>
  <c r="W6613" i="1"/>
  <c r="R6613" i="1"/>
  <c r="S6613" i="1" s="1"/>
  <c r="W661" i="1"/>
  <c r="R661" i="1"/>
  <c r="W469" i="1"/>
  <c r="R469" i="1"/>
  <c r="W7222" i="1"/>
  <c r="R7222" i="1"/>
  <c r="W5200" i="1"/>
  <c r="R5200" i="1"/>
  <c r="W3358" i="1"/>
  <c r="R3358" i="1"/>
  <c r="W2686" i="1"/>
  <c r="R2686" i="1"/>
  <c r="W21" i="1"/>
  <c r="R21" i="1"/>
  <c r="W2343" i="1"/>
  <c r="R2343" i="1"/>
  <c r="S2343" i="1" s="1"/>
  <c r="W1671" i="1"/>
  <c r="R1671" i="1"/>
  <c r="W999" i="1"/>
  <c r="R999" i="1"/>
  <c r="W166" i="1"/>
  <c r="R166" i="1"/>
  <c r="W668" i="1"/>
  <c r="R668" i="1"/>
  <c r="W501" i="1"/>
  <c r="R501" i="1"/>
  <c r="W3860" i="1"/>
  <c r="R3860" i="1"/>
  <c r="W164" i="1"/>
  <c r="R164" i="1"/>
  <c r="W5540" i="1"/>
  <c r="R5540" i="1"/>
  <c r="W6660" i="1"/>
  <c r="R6660" i="1"/>
  <c r="W8734" i="1"/>
  <c r="R8734" i="1"/>
  <c r="W7892" i="1"/>
  <c r="R7892" i="1"/>
  <c r="W5368" i="1"/>
  <c r="R5368" i="1"/>
  <c r="W182" i="1"/>
  <c r="R182" i="1"/>
  <c r="W382" i="1"/>
  <c r="R382" i="1"/>
  <c r="W3206" i="1"/>
  <c r="R3206" i="1"/>
  <c r="S3206" i="1" s="1"/>
  <c r="W4700" i="1"/>
  <c r="R4700" i="1"/>
  <c r="W2541" i="1"/>
  <c r="R2541" i="1"/>
  <c r="W5201" i="1"/>
  <c r="R5201" i="1"/>
  <c r="W8053" i="1"/>
  <c r="R8053" i="1"/>
  <c r="W6541" i="1"/>
  <c r="R6541" i="1"/>
  <c r="S6541" i="1" s="1"/>
  <c r="W616" i="1"/>
  <c r="R616" i="1"/>
  <c r="W4384" i="1"/>
  <c r="R4384" i="1"/>
  <c r="W1006" i="1"/>
  <c r="R1006" i="1"/>
  <c r="W7238" i="1"/>
  <c r="R7238" i="1"/>
  <c r="W5537" i="1"/>
  <c r="R5537" i="1"/>
  <c r="W4887" i="1"/>
  <c r="R4887" i="1"/>
  <c r="W5869" i="1"/>
  <c r="R5869" i="1"/>
  <c r="W3012" i="1"/>
  <c r="R3012" i="1"/>
  <c r="S3012" i="1" s="1"/>
  <c r="W15" i="1"/>
  <c r="R15" i="1"/>
  <c r="W686" i="1"/>
  <c r="R686" i="1"/>
  <c r="S686" i="1" s="1"/>
  <c r="W2893" i="1"/>
  <c r="R2893" i="1"/>
  <c r="W3526" i="1"/>
  <c r="R3526" i="1"/>
  <c r="W2182" i="1"/>
  <c r="R2182" i="1"/>
  <c r="W1845" i="1"/>
  <c r="R1845" i="1"/>
  <c r="W159" i="1"/>
  <c r="R159" i="1"/>
  <c r="W838" i="1"/>
  <c r="R838" i="1"/>
  <c r="W6716" i="1"/>
  <c r="R6716" i="1"/>
  <c r="W2948" i="1"/>
  <c r="R2948" i="1"/>
  <c r="W572" i="1"/>
  <c r="R572" i="1"/>
  <c r="W380" i="1"/>
  <c r="R380" i="1"/>
  <c r="W6396" i="1"/>
  <c r="R6396" i="1"/>
  <c r="S6396" i="1" s="1"/>
  <c r="W7552" i="1"/>
  <c r="R7552" i="1"/>
  <c r="W4865" i="1"/>
  <c r="R4865" i="1"/>
  <c r="W5733" i="1"/>
  <c r="R5733" i="1"/>
  <c r="W4190" i="1"/>
  <c r="R4190" i="1"/>
  <c r="S4190" i="1" s="1"/>
  <c r="W4212" i="1"/>
  <c r="R4212" i="1"/>
  <c r="W4557" i="1"/>
  <c r="R4557" i="1"/>
  <c r="W1197" i="1"/>
  <c r="R1197" i="1"/>
  <c r="W2877" i="1"/>
  <c r="R2877" i="1"/>
  <c r="W6564" i="1"/>
  <c r="R6564" i="1"/>
  <c r="W612" i="1"/>
  <c r="R612" i="1"/>
  <c r="W420" i="1"/>
  <c r="R420" i="1"/>
  <c r="W7726" i="1"/>
  <c r="R7726" i="1"/>
  <c r="W8228" i="1"/>
  <c r="R8228" i="1"/>
  <c r="W7556" i="1"/>
  <c r="R7556" i="1"/>
  <c r="W6884" i="1"/>
  <c r="R6884" i="1"/>
  <c r="W6044" i="1"/>
  <c r="R6044" i="1"/>
  <c r="W8247" i="1"/>
  <c r="R8247" i="1"/>
  <c r="W8392" i="1"/>
  <c r="R8392" i="1"/>
  <c r="W3688" i="1"/>
  <c r="R3688" i="1"/>
  <c r="S3688" i="1" s="1"/>
  <c r="W4196" i="1"/>
  <c r="R4196" i="1"/>
  <c r="W3525" i="1"/>
  <c r="R3525" i="1"/>
  <c r="W1526" i="1"/>
  <c r="R1526" i="1"/>
  <c r="W854" i="1"/>
  <c r="R854" i="1"/>
  <c r="W8724" i="1"/>
  <c r="R8724" i="1"/>
  <c r="W8052" i="1"/>
  <c r="R8052" i="1"/>
  <c r="W622" i="1"/>
  <c r="R622" i="1"/>
  <c r="W645" i="1"/>
  <c r="R645" i="1"/>
  <c r="W6207" i="1"/>
  <c r="R6207" i="1"/>
  <c r="W7383" i="1"/>
  <c r="R7383" i="1"/>
  <c r="W5704" i="1"/>
  <c r="R5704" i="1"/>
  <c r="W3542" i="1"/>
  <c r="R3542" i="1"/>
  <c r="S3542" i="1" s="1"/>
  <c r="W2870" i="1"/>
  <c r="R2870" i="1"/>
  <c r="S2870" i="1" s="1"/>
  <c r="W2198" i="1"/>
  <c r="R2198" i="1"/>
  <c r="W4188" i="1"/>
  <c r="R4188" i="1"/>
  <c r="S4188" i="1" s="1"/>
  <c r="W3855" i="1"/>
  <c r="R3855" i="1"/>
  <c r="S3855" i="1" s="1"/>
  <c r="W1196" i="1"/>
  <c r="R1196" i="1"/>
  <c r="W4221" i="1"/>
  <c r="R4221" i="1"/>
  <c r="W1694" i="1"/>
  <c r="R1694" i="1"/>
  <c r="S1694" i="1" s="1"/>
  <c r="W687" i="1"/>
  <c r="R687" i="1"/>
  <c r="W4529" i="1"/>
  <c r="R4529" i="1"/>
  <c r="W8389" i="1"/>
  <c r="R8389" i="1"/>
  <c r="W7717" i="1"/>
  <c r="R7717" i="1"/>
  <c r="W7045" i="1"/>
  <c r="R7045" i="1"/>
  <c r="S7045" i="1" s="1"/>
  <c r="W6205" i="1"/>
  <c r="R6205" i="1"/>
  <c r="W6070" i="1"/>
  <c r="R6070" i="1"/>
  <c r="W6664" i="1"/>
  <c r="R6664" i="1"/>
  <c r="W2896" i="1"/>
  <c r="R2896" i="1"/>
  <c r="W520" i="1"/>
  <c r="R520" i="1"/>
  <c r="W5224" i="1"/>
  <c r="R5224" i="1"/>
  <c r="S5224" i="1" s="1"/>
  <c r="W8415" i="1"/>
  <c r="R8415" i="1"/>
  <c r="W8055" i="1"/>
  <c r="R8055" i="1"/>
  <c r="W2679" i="1"/>
  <c r="R2679" i="1"/>
  <c r="S2679" i="1" s="1"/>
  <c r="W1846" i="1"/>
  <c r="R1846" i="1"/>
  <c r="W8246" i="1"/>
  <c r="R8246" i="1"/>
  <c r="W7574" i="1"/>
  <c r="R7574" i="1"/>
  <c r="W6902" i="1"/>
  <c r="R6902" i="1"/>
  <c r="S6902" i="1" s="1"/>
  <c r="W6062" i="1"/>
  <c r="R6062" i="1"/>
  <c r="W8560" i="1"/>
  <c r="R8560" i="1"/>
  <c r="W6567" i="1"/>
  <c r="R6567" i="1"/>
  <c r="W5559" i="1"/>
  <c r="R5559" i="1"/>
  <c r="W5030" i="1"/>
  <c r="R5030" i="1"/>
  <c r="S5030" i="1" s="1"/>
  <c r="W3876" i="1"/>
  <c r="R3876" i="1"/>
  <c r="S3876" i="1" s="1"/>
  <c r="W5710" i="1"/>
  <c r="R5710" i="1"/>
  <c r="W3348" i="1"/>
  <c r="R3348" i="1"/>
  <c r="S3348" i="1" s="1"/>
  <c r="W2676" i="1"/>
  <c r="R2676" i="1"/>
  <c r="S2676" i="1" s="1"/>
  <c r="W2004" i="1"/>
  <c r="R2004" i="1"/>
  <c r="S2004" i="1" s="1"/>
  <c r="W4693" i="1"/>
  <c r="R4693" i="1"/>
  <c r="S4693" i="1" s="1"/>
  <c r="W2007" i="1"/>
  <c r="R2007" i="1"/>
  <c r="S2007" i="1" s="1"/>
  <c r="W1340" i="1"/>
  <c r="R1340" i="1"/>
  <c r="W3020" i="1"/>
  <c r="R3020" i="1"/>
  <c r="W2205" i="1"/>
  <c r="R2205" i="1"/>
  <c r="W1357" i="1"/>
  <c r="R1357" i="1"/>
  <c r="W349" i="1"/>
  <c r="R349" i="1"/>
  <c r="W5029" i="1"/>
  <c r="R5029" i="1"/>
  <c r="S5029" i="1" s="1"/>
  <c r="W1510" i="1"/>
  <c r="R1510" i="1"/>
  <c r="W1164" i="1"/>
  <c r="R1164" i="1"/>
  <c r="S1164" i="1" s="1"/>
  <c r="W156" i="1"/>
  <c r="R156" i="1"/>
  <c r="W2966" i="1"/>
  <c r="R2966" i="1"/>
  <c r="S2966" i="1" s="1"/>
  <c r="W590" i="1"/>
  <c r="R590" i="1"/>
  <c r="W398" i="1"/>
  <c r="R398" i="1"/>
  <c r="W6565" i="1"/>
  <c r="R6565" i="1"/>
  <c r="W613" i="1"/>
  <c r="R613" i="1"/>
  <c r="W421" i="1"/>
  <c r="R421" i="1"/>
  <c r="W6382" i="1"/>
  <c r="R6382" i="1"/>
  <c r="W615" i="1"/>
  <c r="R615" i="1"/>
  <c r="W2919" i="1"/>
  <c r="R2919" i="1"/>
  <c r="S2919" i="1" s="1"/>
  <c r="W4864" i="1"/>
  <c r="R4864" i="1"/>
  <c r="W6687" i="1"/>
  <c r="R6687" i="1"/>
  <c r="W8728" i="1"/>
  <c r="R8728" i="1"/>
  <c r="W5197" i="1"/>
  <c r="R5197" i="1"/>
  <c r="S5197" i="1" s="1"/>
  <c r="W3190" i="1"/>
  <c r="R3190" i="1"/>
  <c r="W2518" i="1"/>
  <c r="R2518" i="1"/>
  <c r="W1503" i="1"/>
  <c r="R1503" i="1"/>
  <c r="W831" i="1"/>
  <c r="R831" i="1"/>
  <c r="W1342" i="1"/>
  <c r="R1342" i="1"/>
  <c r="W7407" i="1"/>
  <c r="R7407" i="1"/>
  <c r="W1678" i="1"/>
  <c r="R1678" i="1"/>
  <c r="W476" i="1"/>
  <c r="R476" i="1"/>
  <c r="W6597" i="1"/>
  <c r="R6597" i="1"/>
  <c r="W5372" i="1"/>
  <c r="R5372" i="1"/>
  <c r="W5062" i="1"/>
  <c r="R5062" i="1"/>
  <c r="W4028" i="1"/>
  <c r="R4028" i="1"/>
  <c r="W516" i="1"/>
  <c r="R516" i="1"/>
  <c r="W7220" i="1"/>
  <c r="R7220" i="1"/>
  <c r="W5364" i="1"/>
  <c r="R5364" i="1"/>
  <c r="S5364" i="1" s="1"/>
  <c r="W5708" i="1"/>
  <c r="R5708" i="1"/>
  <c r="W5397" i="1"/>
  <c r="R5397" i="1"/>
  <c r="W4532" i="1"/>
  <c r="R4532" i="1"/>
  <c r="W1869" i="1"/>
  <c r="R1869" i="1"/>
  <c r="W3878" i="1"/>
  <c r="R3878" i="1"/>
  <c r="S3878" i="1" s="1"/>
  <c r="W2902" i="1"/>
  <c r="R2902" i="1"/>
  <c r="W5057" i="1"/>
  <c r="R5057" i="1"/>
  <c r="W405" i="1"/>
  <c r="R405" i="1"/>
  <c r="W4214" i="1"/>
  <c r="R4214" i="1"/>
  <c r="W2534" i="1"/>
  <c r="R2534" i="1"/>
  <c r="S2534" i="1" s="1"/>
  <c r="W7047" i="1"/>
  <c r="R7047" i="1"/>
  <c r="W7381" i="1"/>
  <c r="R7381" i="1"/>
  <c r="W8086" i="1"/>
  <c r="R8086" i="1"/>
  <c r="W6568" i="1"/>
  <c r="R6568" i="1"/>
  <c r="W4558" i="1"/>
  <c r="R4558" i="1"/>
  <c r="W7910" i="1"/>
  <c r="R7910" i="1"/>
  <c r="W6398" i="1"/>
  <c r="R6398" i="1"/>
  <c r="S6398" i="1" s="1"/>
  <c r="W2340" i="1"/>
  <c r="R2340" i="1"/>
  <c r="S2340" i="1" s="1"/>
  <c r="W5895" i="1"/>
  <c r="R5895" i="1"/>
  <c r="W1021" i="1"/>
  <c r="R1021" i="1"/>
  <c r="S1021" i="1" s="1"/>
  <c r="W828" i="1"/>
  <c r="R828" i="1"/>
  <c r="W6661" i="1"/>
  <c r="R6661" i="1"/>
  <c r="W2854" i="1"/>
  <c r="R2854" i="1"/>
  <c r="W3708" i="1"/>
  <c r="R3708" i="1"/>
  <c r="S3708" i="1" s="1"/>
  <c r="W6668" i="1"/>
  <c r="R6668" i="1"/>
  <c r="W2900" i="1"/>
  <c r="R2900" i="1"/>
  <c r="W524" i="1"/>
  <c r="R524" i="1"/>
  <c r="W6060" i="1"/>
  <c r="R6060" i="1"/>
  <c r="W2973" i="1"/>
  <c r="R2973" i="1"/>
  <c r="W5391" i="1"/>
  <c r="R5391" i="1"/>
  <c r="S5391" i="1" s="1"/>
  <c r="W6376" i="1"/>
  <c r="R6376" i="1"/>
  <c r="W3685" i="1"/>
  <c r="R3685" i="1"/>
  <c r="S3685" i="1" s="1"/>
  <c r="W5542" i="1"/>
  <c r="R5542" i="1"/>
  <c r="W861" i="1"/>
  <c r="R861" i="1"/>
  <c r="W1701" i="1"/>
  <c r="R1701" i="1"/>
  <c r="W5052" i="1"/>
  <c r="R5052" i="1"/>
  <c r="S5052" i="1" s="1"/>
  <c r="W37" i="1"/>
  <c r="R37" i="1"/>
  <c r="W6708" i="1"/>
  <c r="R6708" i="1"/>
  <c r="S6708" i="1" s="1"/>
  <c r="W2940" i="1"/>
  <c r="R2940" i="1"/>
  <c r="S2940" i="1" s="1"/>
  <c r="W564" i="1"/>
  <c r="R564" i="1"/>
  <c r="W372" i="1"/>
  <c r="R372" i="1"/>
  <c r="W7054" i="1"/>
  <c r="R7054" i="1"/>
  <c r="W8732" i="1"/>
  <c r="R8732" i="1"/>
  <c r="W8060" i="1"/>
  <c r="R8060" i="1"/>
  <c r="W7388" i="1"/>
  <c r="R7388" i="1"/>
  <c r="W6548" i="1"/>
  <c r="R6548" i="1"/>
  <c r="W5876" i="1"/>
  <c r="R5876" i="1"/>
  <c r="W6237" i="1"/>
  <c r="R6237" i="1"/>
  <c r="W6880" i="1"/>
  <c r="R6880" i="1"/>
  <c r="W6405" i="1"/>
  <c r="R6405" i="1"/>
  <c r="W2925" i="1"/>
  <c r="R2925" i="1"/>
  <c r="W1358" i="1"/>
  <c r="R1358" i="1"/>
  <c r="W350" i="1"/>
  <c r="R350" i="1"/>
  <c r="W5036" i="1"/>
  <c r="R5036" i="1"/>
  <c r="W8556" i="1"/>
  <c r="R8556" i="1"/>
  <c r="W7884" i="1"/>
  <c r="R7884" i="1"/>
  <c r="W454" i="1"/>
  <c r="R454" i="1"/>
  <c r="W5225" i="1"/>
  <c r="R5225" i="1"/>
  <c r="W693" i="1"/>
  <c r="R693" i="1"/>
  <c r="W5535" i="1"/>
  <c r="R5535" i="1"/>
  <c r="W4550" i="1"/>
  <c r="R4550" i="1"/>
  <c r="S4550" i="1" s="1"/>
  <c r="W453" i="1"/>
  <c r="R453" i="1"/>
  <c r="W3374" i="1"/>
  <c r="R3374" i="1"/>
  <c r="S3374" i="1" s="1"/>
  <c r="W2702" i="1"/>
  <c r="R2702" i="1"/>
  <c r="S2702" i="1" s="1"/>
  <c r="W2030" i="1"/>
  <c r="R2030" i="1"/>
  <c r="S2030" i="1" s="1"/>
  <c r="W5565" i="1"/>
  <c r="R5565" i="1"/>
  <c r="W2349" i="1"/>
  <c r="R2349" i="1"/>
  <c r="W860" i="1"/>
  <c r="R860" i="1"/>
  <c r="W40" i="1"/>
  <c r="R40" i="1"/>
  <c r="W8221" i="1"/>
  <c r="R8221" i="1"/>
  <c r="W7549" i="1"/>
  <c r="R7549" i="1"/>
  <c r="W6877" i="1"/>
  <c r="R6877" i="1"/>
  <c r="W6037" i="1"/>
  <c r="R6037" i="1"/>
  <c r="S6037" i="1" s="1"/>
  <c r="W8422" i="1"/>
  <c r="R8422" i="1"/>
  <c r="W6616" i="1"/>
  <c r="R6616" i="1"/>
  <c r="W664" i="1"/>
  <c r="R664" i="1"/>
  <c r="W472" i="1"/>
  <c r="R472" i="1"/>
  <c r="W4552" i="1"/>
  <c r="R4552" i="1"/>
  <c r="W3862" i="1"/>
  <c r="R3862" i="1"/>
  <c r="W5038" i="1"/>
  <c r="R5038" i="1"/>
  <c r="W3213" i="1"/>
  <c r="R3213" i="1"/>
  <c r="W4357" i="1"/>
  <c r="R4357" i="1"/>
  <c r="S4357" i="1" s="1"/>
  <c r="W8750" i="1"/>
  <c r="R8750" i="1"/>
  <c r="W8078" i="1"/>
  <c r="R8078" i="1"/>
  <c r="W7406" i="1"/>
  <c r="R7406" i="1"/>
  <c r="W6734" i="1"/>
  <c r="R6734" i="1"/>
  <c r="W5894" i="1"/>
  <c r="R5894" i="1"/>
  <c r="W399" i="1"/>
  <c r="R399" i="1"/>
  <c r="W8079" i="1"/>
  <c r="R8079" i="1"/>
  <c r="W5055" i="1"/>
  <c r="R5055" i="1"/>
  <c r="W3686" i="1"/>
  <c r="R3686" i="1"/>
  <c r="S3686" i="1" s="1"/>
  <c r="W3180" i="1"/>
  <c r="R3180" i="1"/>
  <c r="W2508" i="1"/>
  <c r="R2508" i="1"/>
  <c r="S2508" i="1" s="1"/>
  <c r="W1836" i="1"/>
  <c r="R1836" i="1"/>
  <c r="S1836" i="1" s="1"/>
  <c r="W2175" i="1"/>
  <c r="R2175" i="1"/>
  <c r="W1004" i="1"/>
  <c r="R1004" i="1"/>
  <c r="W2348" i="1"/>
  <c r="R2348" i="1"/>
  <c r="W2847" i="1"/>
  <c r="R2847" i="1"/>
  <c r="S2847" i="1" s="1"/>
  <c r="W1189" i="1"/>
  <c r="R1189" i="1"/>
  <c r="S1189" i="1" s="1"/>
  <c r="W181" i="1"/>
  <c r="R181" i="1"/>
  <c r="W2684" i="1"/>
  <c r="R2684" i="1"/>
  <c r="W1668" i="1"/>
  <c r="R1668" i="1"/>
  <c r="W996" i="1"/>
  <c r="R996" i="1"/>
  <c r="S996" i="1" s="1"/>
  <c r="W6686" i="1"/>
  <c r="R6686" i="1"/>
  <c r="W2918" i="1"/>
  <c r="R2918" i="1"/>
  <c r="S2918" i="1" s="1"/>
  <c r="W542" i="1"/>
  <c r="R542" i="1"/>
  <c r="W6709" i="1"/>
  <c r="R6709" i="1"/>
  <c r="S6709" i="1" s="1"/>
  <c r="W2941" i="1"/>
  <c r="R2941" i="1"/>
  <c r="S2941" i="1" s="1"/>
  <c r="W565" i="1"/>
  <c r="R565" i="1"/>
  <c r="W373" i="1"/>
  <c r="R373" i="1"/>
  <c r="W8230" i="1"/>
  <c r="R8230" i="1"/>
  <c r="W447" i="1"/>
  <c r="R447" i="1"/>
  <c r="W5365" i="1"/>
  <c r="R5365" i="1"/>
  <c r="S5365" i="1" s="1"/>
  <c r="W3022" i="1"/>
  <c r="R3022" i="1"/>
  <c r="W2350" i="1"/>
  <c r="R2350" i="1"/>
  <c r="W2853" i="1"/>
  <c r="R2853" i="1"/>
  <c r="W2373" i="1"/>
  <c r="R2373" i="1"/>
  <c r="W1335" i="1"/>
  <c r="R1335" i="1"/>
  <c r="W327" i="1"/>
  <c r="R327" i="1"/>
  <c r="W1174" i="1"/>
  <c r="R1174" i="1"/>
  <c r="W2012" i="1"/>
  <c r="R2012" i="1"/>
  <c r="W8593" i="1"/>
  <c r="W7249" i="1"/>
  <c r="W6409" i="1"/>
  <c r="W8411" i="1"/>
  <c r="W594" i="1"/>
  <c r="W6730" i="1"/>
  <c r="W7879" i="1"/>
  <c r="W6367" i="1"/>
  <c r="W2938" i="1"/>
  <c r="W7540" i="1"/>
  <c r="W5898" i="1"/>
  <c r="W2861" i="1"/>
  <c r="W2189" i="1"/>
  <c r="W1517" i="1"/>
  <c r="W1830" i="1"/>
  <c r="W8738" i="1"/>
  <c r="W7394" i="1"/>
  <c r="W6384" i="1"/>
  <c r="W6563" i="1"/>
  <c r="W6700" i="1"/>
  <c r="W556" i="1"/>
  <c r="W7037" i="1"/>
  <c r="W5525" i="1"/>
  <c r="W4850" i="1"/>
  <c r="W4210" i="1"/>
  <c r="W2880" i="1"/>
  <c r="W4223" i="1"/>
  <c r="W2339" i="1"/>
  <c r="W990" i="1"/>
  <c r="W1009" i="1"/>
  <c r="W2838" i="1"/>
  <c r="W6559" i="1"/>
  <c r="W415" i="1"/>
  <c r="W5699" i="1"/>
  <c r="W2885" i="1"/>
  <c r="W4519" i="1"/>
  <c r="W2842" i="1"/>
  <c r="W5569" i="1"/>
  <c r="W1003" i="1"/>
  <c r="W6364" i="1"/>
  <c r="W1685" i="1"/>
  <c r="W1155" i="1"/>
  <c r="W147" i="1"/>
  <c r="W995" i="1"/>
  <c r="W1843" i="1"/>
  <c r="W34" i="1"/>
  <c r="W634" i="1"/>
  <c r="W6651" i="1"/>
  <c r="W8591" i="1"/>
  <c r="W6624" i="1"/>
  <c r="W2903" i="1"/>
  <c r="W8059" i="1"/>
  <c r="W7387" i="1"/>
  <c r="W5875" i="1"/>
  <c r="W7708" i="1"/>
  <c r="W6609" i="1"/>
  <c r="W6725" i="1"/>
  <c r="W6870" i="1"/>
  <c r="W5716" i="1"/>
  <c r="W3377" i="1"/>
  <c r="W4185" i="1"/>
  <c r="W1865" i="1"/>
  <c r="W2000" i="1"/>
  <c r="W1025" i="1"/>
  <c r="W4871" i="1"/>
  <c r="W6715" i="1"/>
  <c r="W571" i="1"/>
  <c r="W379" i="1"/>
  <c r="W8410" i="1"/>
  <c r="W617" i="1"/>
  <c r="W8576" i="1"/>
  <c r="W7232" i="1"/>
  <c r="W5720" i="1"/>
  <c r="W418" i="1"/>
  <c r="W7038" i="1"/>
  <c r="W5063" i="1"/>
  <c r="W4363" i="1"/>
  <c r="W5697" i="1"/>
  <c r="W1852" i="1"/>
  <c r="W1674" i="1"/>
  <c r="W5048" i="1"/>
  <c r="W1684" i="1"/>
  <c r="W314" i="1"/>
  <c r="W1511" i="1"/>
  <c r="W8736" i="1"/>
  <c r="W369" i="1"/>
  <c r="W7035" i="1"/>
  <c r="W2937" i="1"/>
  <c r="W4522" i="1"/>
  <c r="W2330" i="1"/>
  <c r="W4208" i="1"/>
  <c r="W4032" i="1"/>
  <c r="W345" i="1"/>
  <c r="W5885" i="1"/>
  <c r="W3369" i="1"/>
  <c r="W482" i="1"/>
  <c r="W8425" i="1"/>
  <c r="W7906" i="1"/>
  <c r="W7711" i="1"/>
  <c r="W6658" i="1"/>
  <c r="W6579" i="1"/>
  <c r="W2693" i="1"/>
  <c r="W3177" i="1"/>
  <c r="W341" i="1"/>
  <c r="W4393" i="1"/>
  <c r="W8570" i="1"/>
  <c r="W6386" i="1"/>
  <c r="W6707" i="1"/>
  <c r="W508" i="1"/>
  <c r="W4853" i="1"/>
  <c r="W4546" i="1"/>
  <c r="W4011" i="1"/>
  <c r="W841" i="1"/>
  <c r="W2935" i="1"/>
  <c r="W653" i="1"/>
  <c r="W1659" i="1"/>
  <c r="W1154" i="1"/>
  <c r="W146" i="1"/>
  <c r="W1175" i="1"/>
  <c r="W1826" i="1"/>
  <c r="W8568" i="1"/>
  <c r="W7896" i="1"/>
  <c r="W7391" i="1"/>
  <c r="W395" i="1"/>
  <c r="W6892" i="1"/>
  <c r="W2889" i="1"/>
  <c r="W4181" i="1"/>
  <c r="W4707" i="1"/>
  <c r="W465" i="1"/>
  <c r="W7206" i="1"/>
  <c r="W3506" i="1"/>
  <c r="W2834" i="1"/>
  <c r="W2162" i="1"/>
  <c r="W4019" i="1"/>
  <c r="W7709" i="1"/>
  <c r="W2955" i="1"/>
  <c r="W5193" i="1"/>
  <c r="W5399" i="1"/>
  <c r="W1328" i="1"/>
  <c r="W3031" i="1"/>
  <c r="W1015" i="1"/>
  <c r="W3354" i="1"/>
  <c r="W2336" i="1"/>
  <c r="W3018" i="1"/>
  <c r="W2010" i="1"/>
  <c r="W6551" i="1"/>
  <c r="W7081" i="1"/>
  <c r="W6690" i="1"/>
  <c r="W546" i="1"/>
  <c r="W8383" i="1"/>
  <c r="W6199" i="1"/>
  <c r="W2914" i="1"/>
  <c r="W7913" i="1"/>
  <c r="W3365" i="1"/>
  <c r="W2021" i="1"/>
  <c r="W5712" i="1"/>
  <c r="W5401" i="1"/>
  <c r="W3355" i="1"/>
  <c r="W2667" i="1"/>
  <c r="W7898" i="1"/>
  <c r="W7560" i="1"/>
  <c r="W491" i="1"/>
  <c r="W4178" i="1"/>
  <c r="W3384" i="1"/>
  <c r="W2040" i="1"/>
  <c r="W2843" i="1"/>
  <c r="W4714" i="1"/>
  <c r="W822" i="1"/>
  <c r="W3345" i="1"/>
  <c r="W1513" i="1"/>
  <c r="W4855" i="1"/>
  <c r="W864" i="1"/>
  <c r="W559" i="1"/>
  <c r="W8555" i="1"/>
  <c r="W8386" i="1"/>
  <c r="W6605" i="1"/>
  <c r="W461" i="1"/>
  <c r="W7732" i="1"/>
  <c r="W5188" i="1"/>
  <c r="W8418" i="1"/>
  <c r="W6197" i="1"/>
  <c r="W3714" i="1"/>
  <c r="W7707" i="1"/>
  <c r="W2674" i="1"/>
  <c r="W3339" i="1"/>
  <c r="W1507" i="1"/>
  <c r="W835" i="1"/>
  <c r="W3201" i="1"/>
  <c r="W987" i="1"/>
  <c r="W323" i="1"/>
  <c r="W4523" i="1"/>
  <c r="W2334" i="1"/>
  <c r="W434" i="1"/>
  <c r="W442" i="1"/>
  <c r="W8722" i="1"/>
  <c r="W6912" i="1"/>
  <c r="W7919" i="1"/>
  <c r="W6071" i="1"/>
  <c r="W6576" i="1"/>
  <c r="W624" i="1"/>
  <c r="W432" i="1"/>
  <c r="W6623" i="1"/>
  <c r="W623" i="1"/>
  <c r="W8563" i="1"/>
  <c r="W7891" i="1"/>
  <c r="W7219" i="1"/>
  <c r="W6379" i="1"/>
  <c r="W4541" i="1"/>
  <c r="W2537" i="1"/>
  <c r="W5529" i="1"/>
  <c r="W1529" i="1"/>
  <c r="W5194" i="1"/>
  <c r="W6667" i="1"/>
  <c r="W2899" i="1"/>
  <c r="W523" i="1"/>
  <c r="W8579" i="1"/>
  <c r="W6395" i="1"/>
  <c r="W6713" i="1"/>
  <c r="W2945" i="1"/>
  <c r="W569" i="1"/>
  <c r="W401" i="1"/>
  <c r="W8408" i="1"/>
  <c r="W7736" i="1"/>
  <c r="W7064" i="1"/>
  <c r="W6224" i="1"/>
  <c r="W658" i="1"/>
  <c r="W370" i="1"/>
  <c r="W8550" i="1"/>
  <c r="W6388" i="1"/>
  <c r="W6531" i="1"/>
  <c r="W6198" i="1"/>
  <c r="W8417" i="1"/>
  <c r="W3527" i="1"/>
  <c r="W2855" i="1"/>
  <c r="W2183" i="1"/>
  <c r="W5219" i="1"/>
  <c r="W3186" i="1"/>
  <c r="W1506" i="1"/>
  <c r="W834" i="1"/>
  <c r="W8257" i="1"/>
  <c r="W7585" i="1"/>
  <c r="W6913" i="1"/>
  <c r="W6073" i="1"/>
  <c r="W6642" i="1"/>
  <c r="W690" i="1"/>
  <c r="W498" i="1"/>
  <c r="W7402" i="1"/>
  <c r="W5890" i="1"/>
  <c r="W8215" i="1"/>
  <c r="W7543" i="1"/>
  <c r="W6871" i="1"/>
  <c r="W6031" i="1"/>
  <c r="W6610" i="1"/>
  <c r="W610" i="1"/>
  <c r="W531" i="1"/>
  <c r="W5380" i="1"/>
  <c r="W6905" i="1"/>
  <c r="W3197" i="1"/>
  <c r="W2525" i="1"/>
  <c r="W8754" i="1"/>
  <c r="W4347" i="1"/>
  <c r="W555" i="1"/>
  <c r="W4536" i="1"/>
  <c r="W5359" i="1"/>
  <c r="W4351" i="1"/>
  <c r="W2002" i="1"/>
  <c r="W1181" i="1"/>
  <c r="W173" i="1"/>
  <c r="W4703" i="1"/>
  <c r="W1163" i="1"/>
  <c r="W6065" i="1"/>
  <c r="W5026" i="1"/>
  <c r="W27" i="1"/>
  <c r="W8402" i="1"/>
  <c r="W7730" i="1"/>
  <c r="W7058" i="1"/>
  <c r="W6218" i="1"/>
  <c r="W7224" i="1"/>
  <c r="W8567" i="1"/>
  <c r="W6215" i="1"/>
  <c r="W6659" i="1"/>
  <c r="W2891" i="1"/>
  <c r="W419" i="1"/>
  <c r="W6604" i="1"/>
  <c r="W652" i="1"/>
  <c r="W460" i="1"/>
  <c r="W4685" i="1"/>
  <c r="W2907" i="1"/>
  <c r="W7746" i="1"/>
  <c r="W3847" i="1"/>
  <c r="W3216" i="1"/>
  <c r="W2544" i="1"/>
  <c r="W1872" i="1"/>
  <c r="W4858" i="1"/>
  <c r="W3347" i="1"/>
  <c r="W2675" i="1"/>
  <c r="W5400" i="1"/>
  <c r="W2502" i="1"/>
  <c r="W2851" i="1"/>
  <c r="W1326" i="1"/>
  <c r="W318" i="1"/>
  <c r="W2163" i="1"/>
  <c r="W1827" i="1"/>
  <c r="W322" i="1"/>
  <c r="W1345" i="1"/>
  <c r="W337" i="1"/>
  <c r="W3008" i="1"/>
  <c r="W1368" i="1"/>
  <c r="W360" i="1"/>
  <c r="W6655" i="1"/>
  <c r="W2887" i="1"/>
  <c r="W511" i="1"/>
  <c r="W7715" i="1"/>
  <c r="W6371" i="1"/>
  <c r="W8050" i="1"/>
  <c r="W6557" i="1"/>
  <c r="W605" i="1"/>
  <c r="W389" i="1"/>
  <c r="W4516" i="1"/>
  <c r="W7914" i="1"/>
  <c r="W5730" i="1"/>
  <c r="W4687" i="1"/>
  <c r="W8250" i="1"/>
  <c r="W3178" i="1"/>
  <c r="W2506" i="1"/>
  <c r="W3720" i="1"/>
  <c r="W5233" i="1"/>
  <c r="W1339" i="1"/>
  <c r="W331" i="1"/>
  <c r="W4015" i="1"/>
  <c r="W2670" i="1"/>
  <c r="W1491" i="1"/>
  <c r="W819" i="1"/>
  <c r="W4371" i="1"/>
  <c r="W1667" i="1"/>
  <c r="W7242" i="1"/>
  <c r="W2011" i="1"/>
  <c r="W32" i="1"/>
  <c r="W7739" i="1"/>
  <c r="W7882" i="1"/>
  <c r="W6408" i="1"/>
  <c r="W7583" i="1"/>
  <c r="W6720" i="1"/>
  <c r="W2952" i="1"/>
  <c r="W576" i="1"/>
  <c r="W384" i="1"/>
  <c r="W6575" i="1"/>
  <c r="W575" i="1"/>
  <c r="W8395" i="1"/>
  <c r="W7723" i="1"/>
  <c r="W7051" i="1"/>
  <c r="W6211" i="1"/>
  <c r="W6561" i="1"/>
  <c r="W603" i="1"/>
  <c r="W5549" i="1"/>
  <c r="W8739" i="1"/>
  <c r="W7878" i="1"/>
  <c r="W5873" i="1"/>
  <c r="W579" i="1"/>
  <c r="W4538" i="1"/>
  <c r="W3041" i="1"/>
  <c r="W2369" i="1"/>
  <c r="W4040" i="1"/>
  <c r="W4699" i="1"/>
  <c r="W5361" i="1"/>
  <c r="W1497" i="1"/>
  <c r="W4014" i="1"/>
  <c r="W1361" i="1"/>
  <c r="W353" i="1"/>
  <c r="W1697" i="1"/>
  <c r="W2863" i="1"/>
  <c r="W4355" i="1"/>
  <c r="W5035" i="1"/>
  <c r="W3367" i="1"/>
  <c r="W6619" i="1"/>
  <c r="W667" i="1"/>
  <c r="W475" i="1"/>
  <c r="W7571" i="1"/>
  <c r="W6059" i="1"/>
  <c r="W6665" i="1"/>
  <c r="W2897" i="1"/>
  <c r="W521" i="1"/>
  <c r="W377" i="1"/>
  <c r="W8240" i="1"/>
  <c r="W7568" i="1"/>
  <c r="W6896" i="1"/>
  <c r="W6056" i="1"/>
  <c r="W586" i="1"/>
  <c r="W8046" i="1"/>
  <c r="W6030" i="1"/>
  <c r="W5044" i="1"/>
  <c r="W3859" i="1"/>
  <c r="W5203" i="1"/>
  <c r="W3359" i="1"/>
  <c r="W2687" i="1"/>
  <c r="W2015" i="1"/>
  <c r="W3719" i="1"/>
  <c r="W3535" i="1"/>
  <c r="W1338" i="1"/>
  <c r="W330" i="1"/>
  <c r="W4712" i="1"/>
  <c r="W1658" i="1"/>
  <c r="W986" i="1"/>
  <c r="W839" i="1"/>
  <c r="W1842" i="1"/>
  <c r="W8400" i="1"/>
  <c r="W7728" i="1"/>
  <c r="W5711" i="1"/>
  <c r="W6705" i="1"/>
  <c r="W417" i="1"/>
  <c r="W5522" i="1"/>
  <c r="W3338" i="1"/>
  <c r="W2666" i="1"/>
  <c r="W1994" i="1"/>
  <c r="W3846" i="1"/>
  <c r="W6369" i="1"/>
  <c r="W2682" i="1"/>
  <c r="W3689" i="1"/>
  <c r="W992" i="1"/>
  <c r="W1519" i="1"/>
  <c r="W847" i="1"/>
  <c r="W3681" i="1"/>
  <c r="W1847" i="1"/>
  <c r="W7564" i="1"/>
  <c r="W4691" i="1"/>
  <c r="W8387" i="1"/>
  <c r="W7921" i="1"/>
  <c r="W2970" i="1"/>
  <c r="W402" i="1"/>
  <c r="W8551" i="1"/>
  <c r="W7207" i="1"/>
  <c r="W6706" i="1"/>
  <c r="W394" i="1"/>
  <c r="W3533" i="1"/>
  <c r="W3882" i="1"/>
  <c r="W7899" i="1"/>
  <c r="W845" i="1"/>
  <c r="W3679" i="1"/>
  <c r="W155" i="1"/>
  <c r="W1995" i="1"/>
  <c r="W8066" i="1"/>
  <c r="W6722" i="1"/>
  <c r="W5882" i="1"/>
  <c r="W7055" i="1"/>
  <c r="W515" i="1"/>
  <c r="W2932" i="1"/>
  <c r="W8404" i="1"/>
  <c r="W5211" i="1"/>
  <c r="W5715" i="1"/>
  <c r="W2208" i="1"/>
  <c r="W3011" i="1"/>
  <c r="W1662" i="1"/>
  <c r="W4872" i="1"/>
  <c r="W1032" i="1"/>
  <c r="W4" i="1"/>
  <c r="W607" i="1"/>
  <c r="W7211" i="1"/>
  <c r="W6653" i="1"/>
  <c r="W509" i="1"/>
  <c r="W6234" i="1"/>
  <c r="W5356" i="1"/>
  <c r="W6906" i="1"/>
  <c r="W6699" i="1"/>
  <c r="W8380" i="1"/>
  <c r="W3514" i="1"/>
  <c r="W2170" i="1"/>
  <c r="W2003" i="1"/>
  <c r="W1675" i="1"/>
  <c r="W30" i="1"/>
  <c r="W7248" i="1"/>
  <c r="W6407" i="1"/>
  <c r="W672" i="1"/>
  <c r="W480" i="1"/>
  <c r="W6671" i="1"/>
  <c r="W8731" i="1"/>
  <c r="W6547" i="1"/>
  <c r="W4877" i="1"/>
  <c r="W5187" i="1"/>
  <c r="W6657" i="1"/>
  <c r="W2705" i="1"/>
  <c r="W2033" i="1"/>
  <c r="W3867" i="1"/>
  <c r="W2695" i="1"/>
  <c r="W1855" i="1"/>
  <c r="W3368" i="1"/>
  <c r="W2947" i="1"/>
  <c r="W6899" i="1"/>
  <c r="W6569" i="1"/>
  <c r="W425" i="1"/>
  <c r="W7904" i="1"/>
  <c r="W6392" i="1"/>
  <c r="W8403" i="1"/>
  <c r="W3700" i="1"/>
  <c r="W3849" i="1"/>
  <c r="W7710" i="1"/>
  <c r="W3023" i="1"/>
  <c r="W2351" i="1"/>
  <c r="W3537" i="1"/>
  <c r="W5232" i="1"/>
  <c r="W1002" i="1"/>
  <c r="W5862" i="1"/>
  <c r="W1322" i="1"/>
  <c r="W3522" i="1"/>
  <c r="W4195" i="1"/>
  <c r="W4199" i="1"/>
  <c r="W8064" i="1"/>
  <c r="W7895" i="1"/>
  <c r="W539" i="1"/>
  <c r="W5707" i="1"/>
  <c r="W4349" i="1"/>
  <c r="W5379" i="1"/>
  <c r="W3691" i="1"/>
  <c r="W3002" i="1"/>
  <c r="W4521" i="1"/>
  <c r="W1664" i="1"/>
  <c r="W1183" i="1"/>
  <c r="W175" i="1"/>
  <c r="W2696" i="1"/>
  <c r="W2020" i="1"/>
  <c r="W7753" i="1"/>
  <c r="W6241" i="1"/>
  <c r="W2922" i="1"/>
  <c r="W6226" i="1"/>
  <c r="W7039" i="1"/>
  <c r="W6028" i="1"/>
  <c r="W4859" i="1"/>
  <c r="W1349" i="1"/>
  <c r="W1499" i="1"/>
  <c r="W3342" i="1"/>
  <c r="W7226" i="1"/>
  <c r="W6048" i="1"/>
  <c r="W6887" i="1"/>
  <c r="W2939" i="1"/>
  <c r="W6652" i="1"/>
  <c r="W2884" i="1"/>
  <c r="W6387" i="1"/>
  <c r="W4875" i="1"/>
  <c r="W2712" i="1"/>
  <c r="W3515" i="1"/>
  <c r="W2171" i="1"/>
  <c r="W1494" i="1"/>
  <c r="W3523" i="1"/>
  <c r="W994" i="1"/>
  <c r="W1536" i="1"/>
  <c r="W6703" i="1"/>
  <c r="W367" i="1"/>
  <c r="W6875" i="1"/>
  <c r="W6891" i="1"/>
  <c r="W3346" i="1"/>
  <c r="W4895" i="1"/>
  <c r="W2835" i="1"/>
  <c r="W6534" i="1"/>
  <c r="W561" i="1"/>
  <c r="W6201" i="1"/>
  <c r="W8382" i="1"/>
  <c r="W6627" i="1"/>
  <c r="W5210" i="1"/>
  <c r="W609" i="1"/>
  <c r="W3209" i="1"/>
  <c r="W8249" i="1"/>
  <c r="W7371" i="1"/>
  <c r="W3032" i="1"/>
  <c r="W1687" i="1"/>
  <c r="W857" i="1"/>
  <c r="W2337" i="1"/>
  <c r="W4042" i="1"/>
  <c r="W8761" i="1"/>
  <c r="W8089" i="1"/>
  <c r="W7417" i="1"/>
  <c r="W6745" i="1"/>
  <c r="W5905" i="1"/>
  <c r="W6594" i="1"/>
  <c r="W642" i="1"/>
  <c r="W450" i="1"/>
  <c r="W7066" i="1"/>
  <c r="W8719" i="1"/>
  <c r="W8047" i="1"/>
  <c r="W7375" i="1"/>
  <c r="W6535" i="1"/>
  <c r="W5863" i="1"/>
  <c r="W6562" i="1"/>
  <c r="W538" i="1"/>
  <c r="W6533" i="1"/>
  <c r="W4193" i="1"/>
  <c r="W4204" i="1"/>
  <c r="W4057" i="1"/>
  <c r="W3029" i="1"/>
  <c r="W2357" i="1"/>
  <c r="W5695" i="1"/>
  <c r="W3677" i="1"/>
  <c r="W4035" i="1"/>
  <c r="W4225" i="1"/>
  <c r="W4561" i="1"/>
  <c r="W3006" i="1"/>
  <c r="W1013" i="1"/>
  <c r="W23" i="1"/>
  <c r="W4043" i="1"/>
  <c r="W827" i="1"/>
  <c r="W3881" i="1"/>
  <c r="W3187" i="1"/>
  <c r="W8234" i="1"/>
  <c r="W7562" i="1"/>
  <c r="W6890" i="1"/>
  <c r="W6050" i="1"/>
  <c r="W6888" i="1"/>
  <c r="W7223" i="1"/>
  <c r="W6611" i="1"/>
  <c r="W683" i="1"/>
  <c r="W6556" i="1"/>
  <c r="W604" i="1"/>
  <c r="W412" i="1"/>
  <c r="W8547" i="1"/>
  <c r="W7373" i="1"/>
  <c r="W6401" i="1"/>
  <c r="W3674" i="1"/>
  <c r="W3048" i="1"/>
  <c r="W2376" i="1"/>
  <c r="W1704" i="1"/>
  <c r="W4535" i="1"/>
  <c r="W3179" i="1"/>
  <c r="W2507" i="1"/>
  <c r="W3874" i="1"/>
  <c r="W3507" i="1"/>
  <c r="W1834" i="1"/>
  <c r="W1158" i="1"/>
  <c r="W150" i="1"/>
  <c r="W3174" i="1"/>
  <c r="W6066" i="1"/>
  <c r="W17" i="1"/>
  <c r="W1177" i="1"/>
  <c r="W169" i="1"/>
  <c r="W1498" i="1"/>
  <c r="W1200" i="1"/>
  <c r="W192" i="1"/>
  <c r="W6607" i="1"/>
  <c r="W655" i="1"/>
  <c r="W463" i="1"/>
  <c r="W7547" i="1"/>
  <c r="W6035" i="1"/>
  <c r="W6701" i="1"/>
  <c r="W2933" i="1"/>
  <c r="W557" i="1"/>
  <c r="W365" i="1"/>
  <c r="W7889" i="1"/>
  <c r="W5692" i="1"/>
  <c r="W7410" i="1"/>
  <c r="W5023" i="1"/>
  <c r="W3683" i="1"/>
  <c r="W3010" i="1"/>
  <c r="W2338" i="1"/>
  <c r="W1853" i="1"/>
  <c r="W3003" i="1"/>
  <c r="W1171" i="1"/>
  <c r="W163" i="1"/>
  <c r="W2347" i="1"/>
  <c r="W2192" i="1"/>
  <c r="W1323" i="1"/>
  <c r="W315" i="1"/>
  <c r="W3019" i="1"/>
  <c r="W1331" i="1"/>
  <c r="W4200" i="1"/>
  <c r="W1666" i="1"/>
  <c r="W31" i="1"/>
  <c r="W7738" i="1"/>
  <c r="W7036" i="1"/>
  <c r="W4372" i="1"/>
  <c r="W7714" i="1"/>
  <c r="W6072" i="1"/>
  <c r="W7079" i="1"/>
  <c r="W6672" i="1"/>
  <c r="W2904" i="1"/>
  <c r="W528" i="1"/>
  <c r="W6719" i="1"/>
  <c r="W2951" i="1"/>
  <c r="W551" i="1"/>
  <c r="W8227" i="1"/>
  <c r="W7555" i="1"/>
  <c r="W6883" i="1"/>
  <c r="W6043" i="1"/>
  <c r="W513" i="1"/>
  <c r="W8237" i="1"/>
  <c r="W5213" i="1"/>
  <c r="W7731" i="1"/>
  <c r="W7374" i="1"/>
  <c r="W5523" i="1"/>
  <c r="W7061" i="1"/>
  <c r="W4370" i="1"/>
  <c r="W3545" i="1"/>
  <c r="W2873" i="1"/>
  <c r="W2201" i="1"/>
  <c r="W3872" i="1"/>
  <c r="W4379" i="1"/>
  <c r="W1329" i="1"/>
  <c r="W2025" i="1"/>
  <c r="W2346" i="1"/>
  <c r="W1193" i="1"/>
  <c r="W185" i="1"/>
  <c r="W5216" i="1"/>
  <c r="W5552" i="1"/>
  <c r="W2359" i="1"/>
  <c r="W6571" i="1"/>
  <c r="W619" i="1"/>
  <c r="W427" i="1"/>
  <c r="W7235" i="1"/>
  <c r="W5723" i="1"/>
  <c r="W6617" i="1"/>
  <c r="W665" i="1"/>
  <c r="W473" i="1"/>
  <c r="W8744" i="1"/>
  <c r="W8072" i="1"/>
  <c r="W7400" i="1"/>
  <c r="W6728" i="1"/>
  <c r="W5888" i="1"/>
  <c r="W466" i="1"/>
  <c r="W7542" i="1"/>
  <c r="W7577" i="1"/>
  <c r="W4876" i="1"/>
  <c r="W7875" i="1"/>
  <c r="W3704" i="1"/>
  <c r="W5386" i="1"/>
  <c r="W4880" i="1"/>
  <c r="W3191" i="1"/>
  <c r="W2519" i="1"/>
  <c r="W7049" i="1"/>
  <c r="W6537" i="1"/>
  <c r="W7" i="1"/>
  <c r="W1170" i="1"/>
  <c r="W162" i="1"/>
  <c r="W2191" i="1"/>
  <c r="W1490" i="1"/>
  <c r="W818" i="1"/>
  <c r="W4531" i="1"/>
  <c r="W167" i="1"/>
  <c r="W4867" i="1"/>
  <c r="W8232" i="1"/>
  <c r="W8063" i="1"/>
  <c r="W563" i="1"/>
  <c r="W657" i="1"/>
  <c r="W8045" i="1"/>
  <c r="W5021" i="1"/>
  <c r="W6052" i="1"/>
  <c r="W4346" i="1"/>
  <c r="W4353" i="1"/>
  <c r="W3170" i="1"/>
  <c r="W2498" i="1"/>
  <c r="W7397" i="1"/>
  <c r="W8718" i="1"/>
  <c r="W5384" i="1"/>
  <c r="W3696" i="1"/>
  <c r="W849" i="1"/>
  <c r="W320" i="1"/>
  <c r="W1351" i="1"/>
  <c r="W343" i="1"/>
  <c r="W4544" i="1"/>
  <c r="W3706" i="1"/>
  <c r="W8561" i="1"/>
  <c r="W5539" i="1"/>
  <c r="W530" i="1"/>
  <c r="T4" i="1"/>
  <c r="X4" i="1" s="1"/>
  <c r="U4" i="1"/>
  <c r="P64" i="1"/>
  <c r="Q64" i="1" s="1"/>
  <c r="P56" i="1"/>
  <c r="P68" i="1"/>
  <c r="Q68" i="1" s="1"/>
  <c r="P69" i="1"/>
  <c r="Q69" i="1" s="1"/>
  <c r="P73" i="1"/>
  <c r="P65" i="1"/>
  <c r="R65" i="1" s="1"/>
  <c r="P51" i="1"/>
  <c r="P50" i="1"/>
  <c r="P58" i="1"/>
  <c r="R58" i="1" s="1"/>
  <c r="P66" i="1"/>
  <c r="R66" i="1" s="1"/>
  <c r="P63" i="1"/>
  <c r="Q63" i="1" s="1"/>
  <c r="P59" i="1"/>
  <c r="R59" i="1" s="1"/>
  <c r="P67" i="1"/>
  <c r="R67" i="1" s="1"/>
  <c r="P54" i="1"/>
  <c r="P61" i="1"/>
  <c r="Q61" i="1" s="1"/>
  <c r="P55" i="1"/>
  <c r="P52" i="1"/>
  <c r="P60" i="1"/>
  <c r="Q60" i="1" s="1"/>
  <c r="P71" i="1"/>
  <c r="R71" i="1" s="1"/>
  <c r="P70" i="1"/>
  <c r="Q70" i="1" s="1"/>
  <c r="P62" i="1"/>
  <c r="Q62" i="1" s="1"/>
  <c r="P72" i="1"/>
  <c r="R72" i="1" s="1"/>
  <c r="P53" i="1"/>
  <c r="P57" i="1"/>
  <c r="R57" i="1" s="1"/>
  <c r="H80" i="6"/>
  <c r="O80" i="1"/>
  <c r="H75" i="6"/>
  <c r="O75" i="1"/>
  <c r="H86" i="6"/>
  <c r="O86" i="1"/>
  <c r="H97" i="6"/>
  <c r="O97" i="1"/>
  <c r="H78" i="6"/>
  <c r="O78" i="1"/>
  <c r="H91" i="6"/>
  <c r="O91" i="1"/>
  <c r="H81" i="6"/>
  <c r="O81" i="1"/>
  <c r="H83" i="6"/>
  <c r="O83" i="1"/>
  <c r="H87" i="6"/>
  <c r="O87" i="1"/>
  <c r="H94" i="6"/>
  <c r="O94" i="1"/>
  <c r="H82" i="6"/>
  <c r="O82" i="1"/>
  <c r="H90" i="6"/>
  <c r="O90" i="1"/>
  <c r="H84" i="6"/>
  <c r="O84" i="1"/>
  <c r="H96" i="6"/>
  <c r="O96" i="1"/>
  <c r="H95" i="6"/>
  <c r="O95" i="1"/>
  <c r="H74" i="6"/>
  <c r="O74" i="1"/>
  <c r="H93" i="6"/>
  <c r="O93" i="1"/>
  <c r="H88" i="6"/>
  <c r="O88" i="1"/>
  <c r="H85" i="6"/>
  <c r="O85" i="1"/>
  <c r="H89" i="6"/>
  <c r="O89" i="1"/>
  <c r="H92" i="6"/>
  <c r="O92" i="1"/>
  <c r="H79" i="6"/>
  <c r="O79" i="1"/>
  <c r="H76" i="6"/>
  <c r="O76" i="1"/>
  <c r="H77" i="6"/>
  <c r="O77" i="1"/>
  <c r="H94" i="5"/>
  <c r="N94" i="1"/>
  <c r="H82" i="5"/>
  <c r="N82" i="1"/>
  <c r="H93" i="5"/>
  <c r="N93" i="1"/>
  <c r="H91" i="5"/>
  <c r="N91" i="1"/>
  <c r="H79" i="5"/>
  <c r="N79" i="1"/>
  <c r="H90" i="5"/>
  <c r="N90" i="1"/>
  <c r="H75" i="5"/>
  <c r="N75" i="1"/>
  <c r="H87" i="5"/>
  <c r="N87" i="1"/>
  <c r="H95" i="5"/>
  <c r="N95" i="1"/>
  <c r="H84" i="5"/>
  <c r="N84" i="1"/>
  <c r="H78" i="5"/>
  <c r="N78" i="1"/>
  <c r="H74" i="5"/>
  <c r="N74" i="1"/>
  <c r="H86" i="5"/>
  <c r="N86" i="1"/>
  <c r="H76" i="5"/>
  <c r="N76" i="1"/>
  <c r="H92" i="5"/>
  <c r="N92" i="1"/>
  <c r="H81" i="5"/>
  <c r="N81" i="1"/>
  <c r="H85" i="5"/>
  <c r="N85" i="1"/>
  <c r="H88" i="5"/>
  <c r="N88" i="1"/>
  <c r="H96" i="5"/>
  <c r="N96" i="1"/>
  <c r="H89" i="5"/>
  <c r="N89" i="1"/>
  <c r="H77" i="5"/>
  <c r="N77" i="1"/>
  <c r="H97" i="5"/>
  <c r="N97" i="1"/>
  <c r="H83" i="5"/>
  <c r="N83" i="1"/>
  <c r="H80" i="5"/>
  <c r="N80" i="1"/>
  <c r="S57" i="1" l="1"/>
  <c r="S2373" i="1"/>
  <c r="S8230" i="1"/>
  <c r="S2684" i="1"/>
  <c r="S2348" i="1"/>
  <c r="S7406" i="1"/>
  <c r="S3862" i="1"/>
  <c r="S2349" i="1"/>
  <c r="S8556" i="1"/>
  <c r="S6880" i="1"/>
  <c r="S8732" i="1"/>
  <c r="S37" i="1"/>
  <c r="S6376" i="1"/>
  <c r="S6668" i="1"/>
  <c r="S7047" i="1"/>
  <c r="S5057" i="1"/>
  <c r="S4532" i="1"/>
  <c r="S4028" i="1"/>
  <c r="S476" i="1"/>
  <c r="S6382" i="1"/>
  <c r="S398" i="1"/>
  <c r="S3020" i="1"/>
  <c r="S8415" i="1"/>
  <c r="S6205" i="1"/>
  <c r="S1196" i="1"/>
  <c r="S5704" i="1"/>
  <c r="S622" i="1"/>
  <c r="S8392" i="1"/>
  <c r="S7726" i="1"/>
  <c r="S4557" i="1"/>
  <c r="S4865" i="1"/>
  <c r="S572" i="1"/>
  <c r="S2182" i="1"/>
  <c r="S5869" i="1"/>
  <c r="S616" i="1"/>
  <c r="S2541" i="1"/>
  <c r="S7892" i="1"/>
  <c r="S164" i="1"/>
  <c r="S1671" i="1"/>
  <c r="S7222" i="1"/>
  <c r="S446" i="1"/>
  <c r="S1332" i="1"/>
  <c r="S1525" i="1"/>
  <c r="S4894" i="1"/>
  <c r="S3516" i="1"/>
  <c r="S7070" i="1"/>
  <c r="S334" i="1"/>
  <c r="S6373" i="1"/>
  <c r="S5724" i="1"/>
  <c r="S6693" i="1"/>
  <c r="S5061" i="1"/>
  <c r="S7724" i="1"/>
  <c r="S6040" i="1"/>
  <c r="S1500" i="1"/>
  <c r="S8725" i="1"/>
  <c r="S2540" i="1"/>
  <c r="S6214" i="1"/>
  <c r="S567" i="1"/>
  <c r="S2012" i="1"/>
  <c r="S2350" i="1"/>
  <c r="S565" i="1"/>
  <c r="S2175" i="1"/>
  <c r="S8079" i="1"/>
  <c r="S8750" i="1"/>
  <c r="S472" i="1"/>
  <c r="S7549" i="1"/>
  <c r="S693" i="1"/>
  <c r="S350" i="1"/>
  <c r="S5876" i="1"/>
  <c r="S372" i="1"/>
  <c r="S1701" i="1"/>
  <c r="S2973" i="1"/>
  <c r="S2854" i="1"/>
  <c r="S5895" i="1"/>
  <c r="S8086" i="1"/>
  <c r="S7220" i="1"/>
  <c r="S7407" i="1"/>
  <c r="S2518" i="1"/>
  <c r="S6687" i="1"/>
  <c r="S613" i="1"/>
  <c r="S1357" i="1"/>
  <c r="S5559" i="1"/>
  <c r="S6664" i="1"/>
  <c r="S4529" i="1"/>
  <c r="S8724" i="1"/>
  <c r="S4196" i="1"/>
  <c r="S7556" i="1"/>
  <c r="S2877" i="1"/>
  <c r="S159" i="1"/>
  <c r="S15" i="1"/>
  <c r="S1006" i="1"/>
  <c r="S6660" i="1"/>
  <c r="S166" i="1"/>
  <c r="S21" i="1"/>
  <c r="S661" i="1"/>
  <c r="S8414" i="1"/>
  <c r="S6231" i="1"/>
  <c r="S568" i="1"/>
  <c r="S7885" i="1"/>
  <c r="S4893" i="1"/>
  <c r="S5901" i="1"/>
  <c r="S6212" i="1"/>
  <c r="S660" i="1"/>
  <c r="S8062" i="1"/>
  <c r="S7071" i="1"/>
  <c r="S6615" i="1"/>
  <c r="S7716" i="1"/>
  <c r="S2876" i="1"/>
  <c r="S357" i="1"/>
  <c r="S8583" i="1"/>
  <c r="S71" i="1"/>
  <c r="S72" i="1"/>
  <c r="S66" i="1"/>
  <c r="S65" i="1"/>
  <c r="S1174" i="1"/>
  <c r="S1335" i="1"/>
  <c r="S2853" i="1"/>
  <c r="S3022" i="1"/>
  <c r="S447" i="1"/>
  <c r="S373" i="1"/>
  <c r="S542" i="1"/>
  <c r="S6686" i="1"/>
  <c r="S1668" i="1"/>
  <c r="S181" i="1"/>
  <c r="S1004" i="1"/>
  <c r="S3180" i="1"/>
  <c r="S5055" i="1"/>
  <c r="S399" i="1"/>
  <c r="S6734" i="1"/>
  <c r="S8078" i="1"/>
  <c r="S5038" i="1"/>
  <c r="S4552" i="1"/>
  <c r="S664" i="1"/>
  <c r="S8422" i="1"/>
  <c r="S6877" i="1"/>
  <c r="S8221" i="1"/>
  <c r="S860" i="1"/>
  <c r="S5565" i="1"/>
  <c r="S453" i="1"/>
  <c r="S5535" i="1"/>
  <c r="S5225" i="1"/>
  <c r="S7884" i="1"/>
  <c r="S5036" i="1"/>
  <c r="S1358" i="1"/>
  <c r="S6405" i="1"/>
  <c r="S6237" i="1"/>
  <c r="S6548" i="1"/>
  <c r="S8060" i="1"/>
  <c r="S7054" i="1"/>
  <c r="S564" i="1"/>
  <c r="S861" i="1"/>
  <c r="S6060" i="1"/>
  <c r="S2900" i="1"/>
  <c r="S6661" i="1"/>
  <c r="S7910" i="1"/>
  <c r="S6568" i="1"/>
  <c r="S7381" i="1"/>
  <c r="S405" i="1"/>
  <c r="S2902" i="1"/>
  <c r="S1869" i="1"/>
  <c r="S5397" i="1"/>
  <c r="S516" i="1"/>
  <c r="S5062" i="1"/>
  <c r="S6597" i="1"/>
  <c r="S1678" i="1"/>
  <c r="S1342" i="1"/>
  <c r="S1503" i="1"/>
  <c r="S3190" i="1"/>
  <c r="S8728" i="1"/>
  <c r="S4864" i="1"/>
  <c r="S615" i="1"/>
  <c r="S421" i="1"/>
  <c r="S6565" i="1"/>
  <c r="S590" i="1"/>
  <c r="S156" i="1"/>
  <c r="S1510" i="1"/>
  <c r="S349" i="1"/>
  <c r="S2205" i="1"/>
  <c r="S1340" i="1"/>
  <c r="S5710" i="1"/>
  <c r="S6567" i="1"/>
  <c r="S6062" i="1"/>
  <c r="S7574" i="1"/>
  <c r="S1846" i="1"/>
  <c r="S8055" i="1"/>
  <c r="S2896" i="1"/>
  <c r="S6070" i="1"/>
  <c r="S8389" i="1"/>
  <c r="S687" i="1"/>
  <c r="S4221" i="1"/>
  <c r="S2198" i="1"/>
  <c r="S7383" i="1"/>
  <c r="S645" i="1"/>
  <c r="S8052" i="1"/>
  <c r="S854" i="1"/>
  <c r="S3525" i="1"/>
  <c r="S8247" i="1"/>
  <c r="S6884" i="1"/>
  <c r="S8228" i="1"/>
  <c r="S420" i="1"/>
  <c r="S6564" i="1"/>
  <c r="S1197" i="1"/>
  <c r="S4212" i="1"/>
  <c r="S5733" i="1"/>
  <c r="S7552" i="1"/>
  <c r="S380" i="1"/>
  <c r="S2948" i="1"/>
  <c r="S838" i="1"/>
  <c r="S1845" i="1"/>
  <c r="S3526" i="1"/>
  <c r="S4887" i="1"/>
  <c r="S7238" i="1"/>
  <c r="S4384" i="1"/>
  <c r="S5201" i="1"/>
  <c r="S4700" i="1"/>
  <c r="S382" i="1"/>
  <c r="S5368" i="1"/>
  <c r="S8734" i="1"/>
  <c r="S5540" i="1"/>
  <c r="S3860" i="1"/>
  <c r="S668" i="1"/>
  <c r="S999" i="1"/>
  <c r="S2686" i="1"/>
  <c r="S5200" i="1"/>
  <c r="S469" i="1"/>
  <c r="S638" i="1"/>
  <c r="S324" i="1"/>
  <c r="S2014" i="1"/>
  <c r="S6904" i="1"/>
  <c r="S1676" i="1"/>
  <c r="S5728" i="1"/>
  <c r="S5532" i="1"/>
  <c r="S7742" i="1"/>
  <c r="S6400" i="1"/>
  <c r="S376" i="1"/>
  <c r="S2944" i="1"/>
  <c r="S6910" i="1"/>
  <c r="S7213" i="1"/>
  <c r="S8557" i="1"/>
  <c r="S33" i="1"/>
  <c r="S5229" i="1"/>
  <c r="S1532" i="1"/>
  <c r="S3885" i="1"/>
  <c r="S8391" i="1"/>
  <c r="S646" i="1"/>
  <c r="S14" i="1"/>
  <c r="S1868" i="1"/>
  <c r="S8751" i="1"/>
  <c r="S7052" i="1"/>
  <c r="S8396" i="1"/>
  <c r="S468" i="1"/>
  <c r="S189" i="1"/>
  <c r="S597" i="1"/>
  <c r="S4726" i="1"/>
  <c r="S549" i="1"/>
  <c r="S8056" i="1"/>
  <c r="S428" i="1"/>
  <c r="S6572" i="1"/>
  <c r="S1167" i="1"/>
  <c r="S517" i="1"/>
  <c r="S6638" i="1"/>
  <c r="S7911" i="1"/>
  <c r="S8582" i="1"/>
  <c r="S424" i="1"/>
  <c r="S8388" i="1"/>
  <c r="S2204" i="1"/>
  <c r="S8564" i="1"/>
  <c r="S59" i="1"/>
  <c r="S327" i="1"/>
  <c r="S5894" i="1"/>
  <c r="S3213" i="1"/>
  <c r="S6616" i="1"/>
  <c r="S40" i="1"/>
  <c r="S454" i="1"/>
  <c r="S2925" i="1"/>
  <c r="S7388" i="1"/>
  <c r="S5542" i="1"/>
  <c r="S524" i="1"/>
  <c r="S828" i="1"/>
  <c r="S4558" i="1"/>
  <c r="S4214" i="1"/>
  <c r="S5708" i="1"/>
  <c r="S5372" i="1"/>
  <c r="S831" i="1"/>
  <c r="S8560" i="1"/>
  <c r="S8246" i="1"/>
  <c r="S520" i="1"/>
  <c r="S7717" i="1"/>
  <c r="S6207" i="1"/>
  <c r="S1526" i="1"/>
  <c r="S6044" i="1"/>
  <c r="S612" i="1"/>
  <c r="S6716" i="1"/>
  <c r="S2893" i="1"/>
  <c r="S5537" i="1"/>
  <c r="S8053" i="1"/>
  <c r="S182" i="1"/>
  <c r="S501" i="1"/>
  <c r="S3358" i="1"/>
  <c r="S2172" i="1"/>
  <c r="S4361" i="1"/>
  <c r="S6712" i="1"/>
  <c r="S5033" i="1"/>
  <c r="S8220" i="1"/>
  <c r="S8566" i="1"/>
  <c r="S1533" i="1"/>
  <c r="S7575" i="1"/>
  <c r="S620" i="1"/>
  <c r="S494" i="1"/>
  <c r="S4215" i="1"/>
  <c r="S1341" i="1"/>
  <c r="S6380" i="1"/>
  <c r="S6620" i="1"/>
  <c r="S67" i="1"/>
  <c r="S58" i="1"/>
  <c r="W61" i="1"/>
  <c r="R61" i="1"/>
  <c r="W63" i="1"/>
  <c r="R63" i="1"/>
  <c r="W68" i="1"/>
  <c r="R68" i="1"/>
  <c r="W62" i="1"/>
  <c r="R62" i="1"/>
  <c r="W64" i="1"/>
  <c r="R64" i="1"/>
  <c r="W60" i="1"/>
  <c r="R60" i="1"/>
  <c r="W70" i="1"/>
  <c r="R70" i="1"/>
  <c r="W69" i="1"/>
  <c r="R69" i="1"/>
  <c r="W67" i="1"/>
  <c r="W73" i="1"/>
  <c r="W57" i="1"/>
  <c r="W55" i="1"/>
  <c r="W59" i="1"/>
  <c r="W50" i="1"/>
  <c r="W52" i="1"/>
  <c r="W58" i="1"/>
  <c r="W53" i="1"/>
  <c r="W71" i="1"/>
  <c r="W51" i="1"/>
  <c r="W72" i="1"/>
  <c r="W54" i="1"/>
  <c r="W66" i="1"/>
  <c r="W65" i="1"/>
  <c r="W56" i="1"/>
  <c r="T5" i="1"/>
  <c r="X5" i="1" s="1"/>
  <c r="U5" i="1"/>
  <c r="P77" i="1"/>
  <c r="P85" i="1"/>
  <c r="Q85" i="1" s="1"/>
  <c r="P86" i="1"/>
  <c r="Q86" i="1" s="1"/>
  <c r="P95" i="1"/>
  <c r="R95" i="1" s="1"/>
  <c r="P93" i="1"/>
  <c r="Q93" i="1" s="1"/>
  <c r="P94" i="1"/>
  <c r="Q94" i="1" s="1"/>
  <c r="P81" i="1"/>
  <c r="R81" i="1" s="1"/>
  <c r="P84" i="1"/>
  <c r="Q84" i="1" s="1"/>
  <c r="P82" i="1"/>
  <c r="R82" i="1" s="1"/>
  <c r="P87" i="1"/>
  <c r="Q87" i="1" s="1"/>
  <c r="P83" i="1"/>
  <c r="R83" i="1" s="1"/>
  <c r="P96" i="1"/>
  <c r="R96" i="1" s="1"/>
  <c r="P92" i="1"/>
  <c r="Q92" i="1" s="1"/>
  <c r="P78" i="1"/>
  <c r="P79" i="1"/>
  <c r="P97" i="1"/>
  <c r="P89" i="1"/>
  <c r="R89" i="1" s="1"/>
  <c r="P88" i="1"/>
  <c r="Q88" i="1" s="1"/>
  <c r="P74" i="1"/>
  <c r="P90" i="1"/>
  <c r="R90" i="1" s="1"/>
  <c r="P91" i="1"/>
  <c r="R91" i="1" s="1"/>
  <c r="P80" i="1"/>
  <c r="P75" i="1"/>
  <c r="P76" i="1"/>
  <c r="H100" i="6"/>
  <c r="O100" i="1"/>
  <c r="H117" i="6"/>
  <c r="O117" i="1"/>
  <c r="H103" i="6"/>
  <c r="O103" i="1"/>
  <c r="H98" i="6"/>
  <c r="O98" i="1"/>
  <c r="H118" i="6"/>
  <c r="O118" i="1"/>
  <c r="H121" i="6"/>
  <c r="O121" i="1"/>
  <c r="H106" i="6"/>
  <c r="O106" i="1"/>
  <c r="H116" i="6"/>
  <c r="O116" i="1"/>
  <c r="H119" i="6"/>
  <c r="O119" i="1"/>
  <c r="H111" i="6"/>
  <c r="O111" i="1"/>
  <c r="H110" i="6"/>
  <c r="O110" i="1"/>
  <c r="H113" i="6"/>
  <c r="O113" i="1"/>
  <c r="H120" i="6"/>
  <c r="O120" i="1"/>
  <c r="H107" i="6"/>
  <c r="O107" i="1"/>
  <c r="H109" i="6"/>
  <c r="O109" i="1"/>
  <c r="H108" i="6"/>
  <c r="O108" i="1"/>
  <c r="H105" i="6"/>
  <c r="O105" i="1"/>
  <c r="H99" i="6"/>
  <c r="O99" i="1"/>
  <c r="H104" i="6"/>
  <c r="O104" i="1"/>
  <c r="H102" i="6"/>
  <c r="O102" i="1"/>
  <c r="H101" i="6"/>
  <c r="O101" i="1"/>
  <c r="H112" i="6"/>
  <c r="O112" i="1"/>
  <c r="H114" i="6"/>
  <c r="O114" i="1"/>
  <c r="H115" i="6"/>
  <c r="O115" i="1"/>
  <c r="H109" i="5"/>
  <c r="N109" i="1"/>
  <c r="H103" i="5"/>
  <c r="N103" i="1"/>
  <c r="H102" i="5"/>
  <c r="N102" i="1"/>
  <c r="H105" i="5"/>
  <c r="N105" i="1"/>
  <c r="H108" i="5"/>
  <c r="N108" i="1"/>
  <c r="H115" i="5"/>
  <c r="N115" i="1"/>
  <c r="H116" i="5"/>
  <c r="N116" i="1"/>
  <c r="H113" i="5"/>
  <c r="N113" i="1"/>
  <c r="H100" i="5"/>
  <c r="N100" i="1"/>
  <c r="H111" i="5"/>
  <c r="N111" i="1"/>
  <c r="H117" i="5"/>
  <c r="N117" i="1"/>
  <c r="H120" i="5"/>
  <c r="N120" i="1"/>
  <c r="H110" i="5"/>
  <c r="N110" i="1"/>
  <c r="H99" i="5"/>
  <c r="N99" i="1"/>
  <c r="H106" i="5"/>
  <c r="N106" i="1"/>
  <c r="H114" i="5"/>
  <c r="N114" i="1"/>
  <c r="H101" i="5"/>
  <c r="N101" i="1"/>
  <c r="H119" i="5"/>
  <c r="N119" i="1"/>
  <c r="H107" i="5"/>
  <c r="N107" i="1"/>
  <c r="H121" i="5"/>
  <c r="N121" i="1"/>
  <c r="H104" i="5"/>
  <c r="N104" i="1"/>
  <c r="H112" i="5"/>
  <c r="N112" i="1"/>
  <c r="H98" i="5"/>
  <c r="N98" i="1"/>
  <c r="H118" i="5"/>
  <c r="N118" i="1"/>
  <c r="S95" i="1" l="1"/>
  <c r="S70" i="1"/>
  <c r="S61" i="1"/>
  <c r="S83" i="1"/>
  <c r="S96" i="1"/>
  <c r="S64" i="1"/>
  <c r="S68" i="1"/>
  <c r="S81" i="1"/>
  <c r="S69" i="1"/>
  <c r="S60" i="1"/>
  <c r="S62" i="1"/>
  <c r="S63" i="1"/>
  <c r="S90" i="1"/>
  <c r="S91" i="1"/>
  <c r="S89" i="1"/>
  <c r="S82" i="1"/>
  <c r="W86" i="1"/>
  <c r="R86" i="1"/>
  <c r="W84" i="1"/>
  <c r="R84" i="1"/>
  <c r="W94" i="1"/>
  <c r="R94" i="1"/>
  <c r="W85" i="1"/>
  <c r="R85" i="1"/>
  <c r="W88" i="1"/>
  <c r="R88" i="1"/>
  <c r="W87" i="1"/>
  <c r="R87" i="1"/>
  <c r="W92" i="1"/>
  <c r="R92" i="1"/>
  <c r="W93" i="1"/>
  <c r="R93" i="1"/>
  <c r="W91" i="1"/>
  <c r="W89" i="1"/>
  <c r="W82" i="1"/>
  <c r="W77" i="1"/>
  <c r="W80" i="1"/>
  <c r="W78" i="1"/>
  <c r="W76" i="1"/>
  <c r="W90" i="1"/>
  <c r="W97" i="1"/>
  <c r="W96" i="1"/>
  <c r="W95" i="1"/>
  <c r="W75" i="1"/>
  <c r="W74" i="1"/>
  <c r="W79" i="1"/>
  <c r="W83" i="1"/>
  <c r="W81" i="1"/>
  <c r="T6" i="1"/>
  <c r="X6" i="1" s="1"/>
  <c r="U6" i="1"/>
  <c r="P107" i="1"/>
  <c r="R107" i="1" s="1"/>
  <c r="P121" i="1"/>
  <c r="P98" i="1"/>
  <c r="P106" i="1"/>
  <c r="R106" i="1" s="1"/>
  <c r="P117" i="1"/>
  <c r="Q117" i="1" s="1"/>
  <c r="P116" i="1"/>
  <c r="Q116" i="1" s="1"/>
  <c r="P102" i="1"/>
  <c r="P104" i="1"/>
  <c r="P100" i="1"/>
  <c r="P108" i="1"/>
  <c r="Q108" i="1" s="1"/>
  <c r="P111" i="1"/>
  <c r="Q111" i="1" s="1"/>
  <c r="P118" i="1"/>
  <c r="Q118" i="1" s="1"/>
  <c r="P103" i="1"/>
  <c r="P110" i="1"/>
  <c r="Q110" i="1" s="1"/>
  <c r="P112" i="1"/>
  <c r="Q112" i="1" s="1"/>
  <c r="P119" i="1"/>
  <c r="R119" i="1" s="1"/>
  <c r="P120" i="1"/>
  <c r="R120" i="1" s="1"/>
  <c r="P105" i="1"/>
  <c r="R105" i="1" s="1"/>
  <c r="P101" i="1"/>
  <c r="P109" i="1"/>
  <c r="Q109" i="1" s="1"/>
  <c r="P114" i="1"/>
  <c r="R114" i="1" s="1"/>
  <c r="P99" i="1"/>
  <c r="P113" i="1"/>
  <c r="R113" i="1" s="1"/>
  <c r="P115" i="1"/>
  <c r="R115" i="1" s="1"/>
  <c r="H142" i="6"/>
  <c r="H166" i="6" s="1"/>
  <c r="H190" i="6" s="1"/>
  <c r="O142" i="1"/>
  <c r="H132" i="6"/>
  <c r="H156" i="6" s="1"/>
  <c r="H180" i="6" s="1"/>
  <c r="O132" i="1"/>
  <c r="H135" i="6"/>
  <c r="H159" i="6" s="1"/>
  <c r="H183" i="6" s="1"/>
  <c r="O135" i="1"/>
  <c r="H127" i="6"/>
  <c r="H151" i="6" s="1"/>
  <c r="H175" i="6" s="1"/>
  <c r="O127" i="1"/>
  <c r="H139" i="6"/>
  <c r="H163" i="6" s="1"/>
  <c r="H187" i="6" s="1"/>
  <c r="O139" i="1"/>
  <c r="H131" i="6"/>
  <c r="H155" i="6" s="1"/>
  <c r="H179" i="6" s="1"/>
  <c r="O131" i="1"/>
  <c r="H140" i="6"/>
  <c r="H164" i="6" s="1"/>
  <c r="H188" i="6" s="1"/>
  <c r="O140" i="1"/>
  <c r="H143" i="6"/>
  <c r="H167" i="6" s="1"/>
  <c r="H191" i="6" s="1"/>
  <c r="O143" i="1"/>
  <c r="H138" i="6"/>
  <c r="H162" i="6" s="1"/>
  <c r="H186" i="6" s="1"/>
  <c r="O138" i="1"/>
  <c r="H144" i="6"/>
  <c r="H168" i="6" s="1"/>
  <c r="H192" i="6" s="1"/>
  <c r="O144" i="1"/>
  <c r="H128" i="6"/>
  <c r="H152" i="6" s="1"/>
  <c r="H176" i="6" s="1"/>
  <c r="O128" i="1"/>
  <c r="H130" i="6"/>
  <c r="H154" i="6" s="1"/>
  <c r="H178" i="6" s="1"/>
  <c r="O130" i="1"/>
  <c r="H141" i="6"/>
  <c r="H165" i="6" s="1"/>
  <c r="H189" i="6" s="1"/>
  <c r="O141" i="1"/>
  <c r="H133" i="6"/>
  <c r="H157" i="6" s="1"/>
  <c r="H181" i="6" s="1"/>
  <c r="O133" i="1"/>
  <c r="H136" i="6"/>
  <c r="H160" i="6" s="1"/>
  <c r="H184" i="6" s="1"/>
  <c r="O136" i="1"/>
  <c r="H123" i="6"/>
  <c r="H147" i="6" s="1"/>
  <c r="H171" i="6" s="1"/>
  <c r="O123" i="1"/>
  <c r="H137" i="6"/>
  <c r="H161" i="6" s="1"/>
  <c r="H185" i="6" s="1"/>
  <c r="O137" i="1"/>
  <c r="H122" i="6"/>
  <c r="H146" i="6" s="1"/>
  <c r="H170" i="6" s="1"/>
  <c r="O122" i="1"/>
  <c r="H145" i="6"/>
  <c r="H169" i="6" s="1"/>
  <c r="H193" i="6" s="1"/>
  <c r="O145" i="1"/>
  <c r="H124" i="6"/>
  <c r="H148" i="6" s="1"/>
  <c r="H172" i="6" s="1"/>
  <c r="O124" i="1"/>
  <c r="H126" i="6"/>
  <c r="H150" i="6" s="1"/>
  <c r="H174" i="6" s="1"/>
  <c r="O126" i="1"/>
  <c r="H125" i="6"/>
  <c r="H149" i="6" s="1"/>
  <c r="H173" i="6" s="1"/>
  <c r="O125" i="1"/>
  <c r="H129" i="6"/>
  <c r="H153" i="6" s="1"/>
  <c r="H177" i="6" s="1"/>
  <c r="O129" i="1"/>
  <c r="H134" i="6"/>
  <c r="H158" i="6" s="1"/>
  <c r="H182" i="6" s="1"/>
  <c r="O134" i="1"/>
  <c r="H143" i="5"/>
  <c r="H167" i="5" s="1"/>
  <c r="H191" i="5" s="1"/>
  <c r="N143" i="1"/>
  <c r="H141" i="5"/>
  <c r="H165" i="5" s="1"/>
  <c r="H189" i="5" s="1"/>
  <c r="N141" i="1"/>
  <c r="H132" i="5"/>
  <c r="H156" i="5" s="1"/>
  <c r="H180" i="5" s="1"/>
  <c r="N132" i="1"/>
  <c r="H135" i="5"/>
  <c r="H159" i="5" s="1"/>
  <c r="H183" i="5" s="1"/>
  <c r="N135" i="1"/>
  <c r="H129" i="5"/>
  <c r="H153" i="5" s="1"/>
  <c r="H177" i="5" s="1"/>
  <c r="N129" i="1"/>
  <c r="H136" i="5"/>
  <c r="H160" i="5" s="1"/>
  <c r="H184" i="5" s="1"/>
  <c r="N136" i="1"/>
  <c r="H138" i="5"/>
  <c r="H162" i="5" s="1"/>
  <c r="H186" i="5" s="1"/>
  <c r="N138" i="1"/>
  <c r="H128" i="5"/>
  <c r="H152" i="5" s="1"/>
  <c r="H176" i="5" s="1"/>
  <c r="N128" i="1"/>
  <c r="H130" i="5"/>
  <c r="H154" i="5" s="1"/>
  <c r="H178" i="5" s="1"/>
  <c r="N130" i="1"/>
  <c r="H124" i="5"/>
  <c r="H148" i="5" s="1"/>
  <c r="H172" i="5" s="1"/>
  <c r="N124" i="1"/>
  <c r="H139" i="5"/>
  <c r="H163" i="5" s="1"/>
  <c r="H187" i="5" s="1"/>
  <c r="N139" i="1"/>
  <c r="H125" i="5"/>
  <c r="H149" i="5" s="1"/>
  <c r="H173" i="5" s="1"/>
  <c r="N125" i="1"/>
  <c r="H126" i="5"/>
  <c r="H150" i="5" s="1"/>
  <c r="H174" i="5" s="1"/>
  <c r="N126" i="1"/>
  <c r="H123" i="5"/>
  <c r="H147" i="5" s="1"/>
  <c r="H171" i="5" s="1"/>
  <c r="N123" i="1"/>
  <c r="H137" i="5"/>
  <c r="H161" i="5" s="1"/>
  <c r="H185" i="5" s="1"/>
  <c r="N137" i="1"/>
  <c r="H127" i="5"/>
  <c r="H151" i="5" s="1"/>
  <c r="H175" i="5" s="1"/>
  <c r="N127" i="1"/>
  <c r="H134" i="5"/>
  <c r="H158" i="5" s="1"/>
  <c r="H182" i="5" s="1"/>
  <c r="N134" i="1"/>
  <c r="H140" i="5"/>
  <c r="H164" i="5" s="1"/>
  <c r="H188" i="5" s="1"/>
  <c r="N140" i="1"/>
  <c r="H144" i="5"/>
  <c r="H168" i="5" s="1"/>
  <c r="H192" i="5" s="1"/>
  <c r="N144" i="1"/>
  <c r="H122" i="5"/>
  <c r="H146" i="5" s="1"/>
  <c r="H170" i="5" s="1"/>
  <c r="N122" i="1"/>
  <c r="H145" i="5"/>
  <c r="H169" i="5" s="1"/>
  <c r="H193" i="5" s="1"/>
  <c r="N145" i="1"/>
  <c r="H131" i="5"/>
  <c r="H155" i="5" s="1"/>
  <c r="H179" i="5" s="1"/>
  <c r="N131" i="1"/>
  <c r="H142" i="5"/>
  <c r="H166" i="5" s="1"/>
  <c r="H190" i="5" s="1"/>
  <c r="N142" i="1"/>
  <c r="H133" i="5"/>
  <c r="H157" i="5" s="1"/>
  <c r="H181" i="5" s="1"/>
  <c r="N133" i="1"/>
  <c r="S105" i="1" l="1"/>
  <c r="S93" i="1"/>
  <c r="S85" i="1"/>
  <c r="S114" i="1"/>
  <c r="S120" i="1"/>
  <c r="S107" i="1"/>
  <c r="S87" i="1"/>
  <c r="S84" i="1"/>
  <c r="S115" i="1"/>
  <c r="S119" i="1"/>
  <c r="S106" i="1"/>
  <c r="S92" i="1"/>
  <c r="S88" i="1"/>
  <c r="S94" i="1"/>
  <c r="S86" i="1"/>
  <c r="S113" i="1"/>
  <c r="W108" i="1"/>
  <c r="R108" i="1"/>
  <c r="W117" i="1"/>
  <c r="R117" i="1"/>
  <c r="W110" i="1"/>
  <c r="R110" i="1"/>
  <c r="W116" i="1"/>
  <c r="R116" i="1"/>
  <c r="W109" i="1"/>
  <c r="R109" i="1"/>
  <c r="W118" i="1"/>
  <c r="R118" i="1"/>
  <c r="W112" i="1"/>
  <c r="R112" i="1"/>
  <c r="W111" i="1"/>
  <c r="R111" i="1"/>
  <c r="W121" i="1"/>
  <c r="W114" i="1"/>
  <c r="W120" i="1"/>
  <c r="W103" i="1"/>
  <c r="W100" i="1"/>
  <c r="W107" i="1"/>
  <c r="W105" i="1"/>
  <c r="W115" i="1"/>
  <c r="W119" i="1"/>
  <c r="W104" i="1"/>
  <c r="W106" i="1"/>
  <c r="W99" i="1"/>
  <c r="W113" i="1"/>
  <c r="W101" i="1"/>
  <c r="W102" i="1"/>
  <c r="W98" i="1"/>
  <c r="T7" i="1"/>
  <c r="X7" i="1" s="1"/>
  <c r="U7" i="1"/>
  <c r="P133" i="1"/>
  <c r="Q133" i="1" s="1"/>
  <c r="P131" i="1"/>
  <c r="R131" i="1" s="1"/>
  <c r="P126" i="1"/>
  <c r="P127" i="1"/>
  <c r="P125" i="1"/>
  <c r="P136" i="1"/>
  <c r="Q136" i="1" s="1"/>
  <c r="P122" i="1"/>
  <c r="P123" i="1"/>
  <c r="P141" i="1"/>
  <c r="Q141" i="1" s="1"/>
  <c r="P140" i="1"/>
  <c r="Q140" i="1" s="1"/>
  <c r="P128" i="1"/>
  <c r="P145" i="1"/>
  <c r="P144" i="1"/>
  <c r="R144" i="1" s="1"/>
  <c r="P134" i="1"/>
  <c r="Q134" i="1" s="1"/>
  <c r="P137" i="1"/>
  <c r="R137" i="1" s="1"/>
  <c r="P139" i="1"/>
  <c r="R139" i="1" s="1"/>
  <c r="P130" i="1"/>
  <c r="R130" i="1" s="1"/>
  <c r="P138" i="1"/>
  <c r="R138" i="1" s="1"/>
  <c r="P129" i="1"/>
  <c r="R129" i="1" s="1"/>
  <c r="P132" i="1"/>
  <c r="Q132" i="1" s="1"/>
  <c r="P143" i="1"/>
  <c r="R143" i="1" s="1"/>
  <c r="P124" i="1"/>
  <c r="P135" i="1"/>
  <c r="Q135" i="1" s="1"/>
  <c r="P142" i="1"/>
  <c r="Q142" i="1" s="1"/>
  <c r="H198" i="6"/>
  <c r="O198" i="1"/>
  <c r="H203" i="6"/>
  <c r="O203" i="1"/>
  <c r="H195" i="6"/>
  <c r="O195" i="1"/>
  <c r="H200" i="6"/>
  <c r="O200" i="1"/>
  <c r="H211" i="6"/>
  <c r="O211" i="1"/>
  <c r="H208" i="6"/>
  <c r="O208" i="1"/>
  <c r="H217" i="6"/>
  <c r="O217" i="1"/>
  <c r="H199" i="6"/>
  <c r="O199" i="1"/>
  <c r="H216" i="6"/>
  <c r="O216" i="1"/>
  <c r="H205" i="6"/>
  <c r="O205" i="1"/>
  <c r="H210" i="6"/>
  <c r="O210" i="1"/>
  <c r="H207" i="6"/>
  <c r="O207" i="1"/>
  <c r="H206" i="6"/>
  <c r="O206" i="1"/>
  <c r="H196" i="6"/>
  <c r="O196" i="1"/>
  <c r="H213" i="6"/>
  <c r="O213" i="1"/>
  <c r="H215" i="6"/>
  <c r="O215" i="1"/>
  <c r="H204" i="6"/>
  <c r="O204" i="1"/>
  <c r="H201" i="6"/>
  <c r="O201" i="1"/>
  <c r="H194" i="6"/>
  <c r="O194" i="1"/>
  <c r="H209" i="6"/>
  <c r="O209" i="1"/>
  <c r="H197" i="6"/>
  <c r="O197" i="1"/>
  <c r="H202" i="6"/>
  <c r="O202" i="1"/>
  <c r="H212" i="6"/>
  <c r="O212" i="1"/>
  <c r="H214" i="6"/>
  <c r="O214" i="1"/>
  <c r="H203" i="5"/>
  <c r="N203" i="1"/>
  <c r="H201" i="5"/>
  <c r="N201" i="1"/>
  <c r="H205" i="5"/>
  <c r="N205" i="1"/>
  <c r="H212" i="5"/>
  <c r="N212" i="1"/>
  <c r="H207" i="5"/>
  <c r="N207" i="1"/>
  <c r="H199" i="5"/>
  <c r="N199" i="1"/>
  <c r="H194" i="5"/>
  <c r="N194" i="1"/>
  <c r="H214" i="5"/>
  <c r="N214" i="1"/>
  <c r="H217" i="5"/>
  <c r="N217" i="1"/>
  <c r="H209" i="5"/>
  <c r="N209" i="1"/>
  <c r="H202" i="5"/>
  <c r="N202" i="1"/>
  <c r="H204" i="5"/>
  <c r="N204" i="1"/>
  <c r="H197" i="5"/>
  <c r="N197" i="1"/>
  <c r="H208" i="5"/>
  <c r="N208" i="1"/>
  <c r="H206" i="5"/>
  <c r="N206" i="1"/>
  <c r="H211" i="5"/>
  <c r="N211" i="1"/>
  <c r="H196" i="5"/>
  <c r="N196" i="1"/>
  <c r="H216" i="5"/>
  <c r="N216" i="1"/>
  <c r="H195" i="5"/>
  <c r="N195" i="1"/>
  <c r="H200" i="5"/>
  <c r="N200" i="1"/>
  <c r="H213" i="5"/>
  <c r="N213" i="1"/>
  <c r="H198" i="5"/>
  <c r="N198" i="1"/>
  <c r="H210" i="5"/>
  <c r="N210" i="1"/>
  <c r="H215" i="5"/>
  <c r="N215" i="1"/>
  <c r="S138" i="1" l="1"/>
  <c r="S131" i="1"/>
  <c r="S111" i="1"/>
  <c r="S118" i="1"/>
  <c r="S116" i="1"/>
  <c r="S117" i="1"/>
  <c r="S143" i="1"/>
  <c r="S130" i="1"/>
  <c r="S144" i="1"/>
  <c r="S109" i="1"/>
  <c r="S139" i="1"/>
  <c r="S112" i="1"/>
  <c r="S110" i="1"/>
  <c r="S108" i="1"/>
  <c r="S129" i="1"/>
  <c r="S137" i="1"/>
  <c r="W132" i="1"/>
  <c r="R132" i="1"/>
  <c r="W134" i="1"/>
  <c r="R134" i="1"/>
  <c r="W140" i="1"/>
  <c r="R140" i="1"/>
  <c r="W136" i="1"/>
  <c r="R136" i="1"/>
  <c r="W141" i="1"/>
  <c r="R141" i="1"/>
  <c r="W133" i="1"/>
  <c r="R133" i="1"/>
  <c r="W142" i="1"/>
  <c r="R142" i="1"/>
  <c r="W135" i="1"/>
  <c r="R135" i="1"/>
  <c r="W124" i="1"/>
  <c r="W143" i="1"/>
  <c r="W130" i="1"/>
  <c r="W144" i="1"/>
  <c r="W125" i="1"/>
  <c r="W138" i="1"/>
  <c r="W139" i="1"/>
  <c r="W145" i="1"/>
  <c r="W123" i="1"/>
  <c r="W127" i="1"/>
  <c r="W131" i="1"/>
  <c r="W129" i="1"/>
  <c r="W137" i="1"/>
  <c r="W128" i="1"/>
  <c r="W122" i="1"/>
  <c r="W126" i="1"/>
  <c r="T8" i="1"/>
  <c r="X8" i="1" s="1"/>
  <c r="U8" i="1"/>
  <c r="P215" i="1"/>
  <c r="R215" i="1" s="1"/>
  <c r="P198" i="1"/>
  <c r="P200" i="1"/>
  <c r="P211" i="1"/>
  <c r="R211" i="1" s="1"/>
  <c r="P208" i="1"/>
  <c r="Q208" i="1" s="1"/>
  <c r="P209" i="1"/>
  <c r="R209" i="1" s="1"/>
  <c r="P214" i="1"/>
  <c r="Q214" i="1" s="1"/>
  <c r="P199" i="1"/>
  <c r="P212" i="1"/>
  <c r="Q212" i="1" s="1"/>
  <c r="P201" i="1"/>
  <c r="R201" i="1" s="1"/>
  <c r="P210" i="1"/>
  <c r="R210" i="1" s="1"/>
  <c r="P197" i="1"/>
  <c r="P216" i="1"/>
  <c r="R216" i="1" s="1"/>
  <c r="P204" i="1"/>
  <c r="Q204" i="1" s="1"/>
  <c r="P195" i="1"/>
  <c r="P206" i="1"/>
  <c r="Q206" i="1" s="1"/>
  <c r="P217" i="1"/>
  <c r="P194" i="1"/>
  <c r="P213" i="1"/>
  <c r="Q213" i="1" s="1"/>
  <c r="P196" i="1"/>
  <c r="P202" i="1"/>
  <c r="R202" i="1" s="1"/>
  <c r="P207" i="1"/>
  <c r="Q207" i="1" s="1"/>
  <c r="P205" i="1"/>
  <c r="Q205" i="1" s="1"/>
  <c r="P203" i="1"/>
  <c r="R203" i="1" s="1"/>
  <c r="H234" i="6"/>
  <c r="O234" i="1"/>
  <c r="H221" i="6"/>
  <c r="O221" i="1"/>
  <c r="H237" i="6"/>
  <c r="O237" i="1"/>
  <c r="H229" i="6"/>
  <c r="O229" i="1"/>
  <c r="H235" i="6"/>
  <c r="O235" i="1"/>
  <c r="H239" i="6"/>
  <c r="O239" i="1"/>
  <c r="H233" i="6"/>
  <c r="O233" i="1"/>
  <c r="H220" i="6"/>
  <c r="O220" i="1"/>
  <c r="H232" i="6"/>
  <c r="O232" i="1"/>
  <c r="H224" i="6"/>
  <c r="O224" i="1"/>
  <c r="H218" i="6"/>
  <c r="O218" i="1"/>
  <c r="H240" i="6"/>
  <c r="O240" i="1"/>
  <c r="H238" i="6"/>
  <c r="O238" i="1"/>
  <c r="H219" i="6"/>
  <c r="O219" i="1"/>
  <c r="H223" i="6"/>
  <c r="O223" i="1"/>
  <c r="H236" i="6"/>
  <c r="O236" i="1"/>
  <c r="H227" i="6"/>
  <c r="O227" i="1"/>
  <c r="H225" i="6"/>
  <c r="O225" i="1"/>
  <c r="H228" i="6"/>
  <c r="O228" i="1"/>
  <c r="H241" i="6"/>
  <c r="O241" i="1"/>
  <c r="H230" i="6"/>
  <c r="O230" i="1"/>
  <c r="H231" i="6"/>
  <c r="O231" i="1"/>
  <c r="H226" i="6"/>
  <c r="O226" i="1"/>
  <c r="H222" i="6"/>
  <c r="O222" i="1"/>
  <c r="H234" i="5"/>
  <c r="N234" i="1"/>
  <c r="H235" i="5"/>
  <c r="N235" i="1"/>
  <c r="H233" i="5"/>
  <c r="N233" i="1"/>
  <c r="H231" i="5"/>
  <c r="N231" i="1"/>
  <c r="H237" i="5"/>
  <c r="N237" i="1"/>
  <c r="H230" i="5"/>
  <c r="N230" i="1"/>
  <c r="H241" i="5"/>
  <c r="N241" i="1"/>
  <c r="H236" i="5"/>
  <c r="N236" i="1"/>
  <c r="H222" i="5"/>
  <c r="N222" i="1"/>
  <c r="H224" i="5"/>
  <c r="N224" i="1"/>
  <c r="H232" i="5"/>
  <c r="N232" i="1"/>
  <c r="H238" i="5"/>
  <c r="N238" i="1"/>
  <c r="H229" i="5"/>
  <c r="N229" i="1"/>
  <c r="H226" i="5"/>
  <c r="N226" i="1"/>
  <c r="H219" i="5"/>
  <c r="N219" i="1"/>
  <c r="H221" i="5"/>
  <c r="N221" i="1"/>
  <c r="H218" i="5"/>
  <c r="N218" i="1"/>
  <c r="H225" i="5"/>
  <c r="N225" i="1"/>
  <c r="H239" i="5"/>
  <c r="N239" i="1"/>
  <c r="H220" i="5"/>
  <c r="N220" i="1"/>
  <c r="H240" i="5"/>
  <c r="N240" i="1"/>
  <c r="H228" i="5"/>
  <c r="N228" i="1"/>
  <c r="H223" i="5"/>
  <c r="N223" i="1"/>
  <c r="H227" i="5"/>
  <c r="N227" i="1"/>
  <c r="S201" i="1" l="1"/>
  <c r="S135" i="1"/>
  <c r="S136" i="1"/>
  <c r="S202" i="1"/>
  <c r="S216" i="1"/>
  <c r="S215" i="1"/>
  <c r="S210" i="1"/>
  <c r="S209" i="1"/>
  <c r="S133" i="1"/>
  <c r="S134" i="1"/>
  <c r="S203" i="1"/>
  <c r="S211" i="1"/>
  <c r="S142" i="1"/>
  <c r="S141" i="1"/>
  <c r="S140" i="1"/>
  <c r="S132" i="1"/>
  <c r="W206" i="1"/>
  <c r="R206" i="1"/>
  <c r="W205" i="1"/>
  <c r="R205" i="1"/>
  <c r="W213" i="1"/>
  <c r="R213" i="1"/>
  <c r="W207" i="1"/>
  <c r="R207" i="1"/>
  <c r="W204" i="1"/>
  <c r="R204" i="1"/>
  <c r="W212" i="1"/>
  <c r="R212" i="1"/>
  <c r="W208" i="1"/>
  <c r="R208" i="1"/>
  <c r="W214" i="1"/>
  <c r="R214" i="1"/>
  <c r="W198" i="1"/>
  <c r="W202" i="1"/>
  <c r="W217" i="1"/>
  <c r="W216" i="1"/>
  <c r="W215" i="1"/>
  <c r="W194" i="1"/>
  <c r="W209" i="1"/>
  <c r="W203" i="1"/>
  <c r="W196" i="1"/>
  <c r="W197" i="1"/>
  <c r="W199" i="1"/>
  <c r="W211" i="1"/>
  <c r="W201" i="1"/>
  <c r="W195" i="1"/>
  <c r="W210" i="1"/>
  <c r="W200" i="1"/>
  <c r="T9" i="1"/>
  <c r="X9" i="1" s="1"/>
  <c r="U9" i="1"/>
  <c r="V9" i="1" s="1"/>
  <c r="P227" i="1"/>
  <c r="R227" i="1" s="1"/>
  <c r="P228" i="1"/>
  <c r="Q228" i="1" s="1"/>
  <c r="P221" i="1"/>
  <c r="P238" i="1"/>
  <c r="Q238" i="1" s="1"/>
  <c r="P230" i="1"/>
  <c r="Q230" i="1" s="1"/>
  <c r="P223" i="1"/>
  <c r="P218" i="1"/>
  <c r="P232" i="1"/>
  <c r="Q232" i="1" s="1"/>
  <c r="P222" i="1"/>
  <c r="P233" i="1"/>
  <c r="R233" i="1" s="1"/>
  <c r="P229" i="1"/>
  <c r="Q229" i="1" s="1"/>
  <c r="P237" i="1"/>
  <c r="Q237" i="1" s="1"/>
  <c r="P234" i="1"/>
  <c r="R234" i="1" s="1"/>
  <c r="P240" i="1"/>
  <c r="R240" i="1" s="1"/>
  <c r="P239" i="1"/>
  <c r="R239" i="1" s="1"/>
  <c r="P219" i="1"/>
  <c r="P241" i="1"/>
  <c r="P220" i="1"/>
  <c r="P225" i="1"/>
  <c r="R225" i="1" s="1"/>
  <c r="P226" i="1"/>
  <c r="R226" i="1" s="1"/>
  <c r="P224" i="1"/>
  <c r="P236" i="1"/>
  <c r="Q236" i="1" s="1"/>
  <c r="P231" i="1"/>
  <c r="Q231" i="1" s="1"/>
  <c r="P235" i="1"/>
  <c r="R235" i="1" s="1"/>
  <c r="H251" i="6"/>
  <c r="O251" i="1"/>
  <c r="H242" i="6"/>
  <c r="O242" i="1"/>
  <c r="H259" i="6"/>
  <c r="O259" i="1"/>
  <c r="H263" i="6"/>
  <c r="O263" i="1"/>
  <c r="H260" i="6"/>
  <c r="O260" i="1"/>
  <c r="H248" i="6"/>
  <c r="O248" i="1"/>
  <c r="H254" i="6"/>
  <c r="O254" i="1"/>
  <c r="H253" i="6"/>
  <c r="O253" i="1"/>
  <c r="H256" i="6"/>
  <c r="O256" i="1"/>
  <c r="H255" i="6"/>
  <c r="O255" i="1"/>
  <c r="H265" i="6"/>
  <c r="O265" i="1"/>
  <c r="H261" i="6"/>
  <c r="O261" i="1"/>
  <c r="H243" i="6"/>
  <c r="O243" i="1"/>
  <c r="H244" i="6"/>
  <c r="O244" i="1"/>
  <c r="H246" i="6"/>
  <c r="O246" i="1"/>
  <c r="H252" i="6"/>
  <c r="O252" i="1"/>
  <c r="H245" i="6"/>
  <c r="O245" i="1"/>
  <c r="H257" i="6"/>
  <c r="O257" i="1"/>
  <c r="H250" i="6"/>
  <c r="O250" i="1"/>
  <c r="H247" i="6"/>
  <c r="O247" i="1"/>
  <c r="H262" i="6"/>
  <c r="O262" i="1"/>
  <c r="H249" i="6"/>
  <c r="O249" i="1"/>
  <c r="H264" i="6"/>
  <c r="O264" i="1"/>
  <c r="H258" i="6"/>
  <c r="O258" i="1"/>
  <c r="H264" i="5"/>
  <c r="N264" i="1"/>
  <c r="H243" i="5"/>
  <c r="N243" i="1"/>
  <c r="H246" i="5"/>
  <c r="N246" i="1"/>
  <c r="H255" i="5"/>
  <c r="N255" i="1"/>
  <c r="H260" i="5"/>
  <c r="N260" i="1"/>
  <c r="H257" i="5"/>
  <c r="N257" i="1"/>
  <c r="H265" i="5"/>
  <c r="N265" i="1"/>
  <c r="H250" i="5"/>
  <c r="N250" i="1"/>
  <c r="H259" i="5"/>
  <c r="N259" i="1"/>
  <c r="H244" i="5"/>
  <c r="N244" i="1"/>
  <c r="H262" i="5"/>
  <c r="N262" i="1"/>
  <c r="H252" i="5"/>
  <c r="N252" i="1"/>
  <c r="H245" i="5"/>
  <c r="N245" i="1"/>
  <c r="H254" i="5"/>
  <c r="N254" i="1"/>
  <c r="H248" i="5"/>
  <c r="N248" i="1"/>
  <c r="H263" i="5"/>
  <c r="N263" i="1"/>
  <c r="H253" i="5"/>
  <c r="N253" i="1"/>
  <c r="H251" i="5"/>
  <c r="N251" i="1"/>
  <c r="H249" i="5"/>
  <c r="N249" i="1"/>
  <c r="H247" i="5"/>
  <c r="N247" i="1"/>
  <c r="H242" i="5"/>
  <c r="N242" i="1"/>
  <c r="H256" i="5"/>
  <c r="N256" i="1"/>
  <c r="H261" i="5"/>
  <c r="N261" i="1"/>
  <c r="H258" i="5"/>
  <c r="N258" i="1"/>
  <c r="S240" i="1" l="1"/>
  <c r="S214" i="1"/>
  <c r="S205" i="1"/>
  <c r="S234" i="1"/>
  <c r="S227" i="1"/>
  <c r="S233" i="1"/>
  <c r="S207" i="1"/>
  <c r="S235" i="1"/>
  <c r="S226" i="1"/>
  <c r="S208" i="1"/>
  <c r="S204" i="1"/>
  <c r="S213" i="1"/>
  <c r="S206" i="1"/>
  <c r="S212" i="1"/>
  <c r="S225" i="1"/>
  <c r="S239" i="1"/>
  <c r="W236" i="1"/>
  <c r="R236" i="1"/>
  <c r="W237" i="1"/>
  <c r="R237" i="1"/>
  <c r="W232" i="1"/>
  <c r="R232" i="1"/>
  <c r="W238" i="1"/>
  <c r="R238" i="1"/>
  <c r="W228" i="1"/>
  <c r="R228" i="1"/>
  <c r="W230" i="1"/>
  <c r="R230" i="1"/>
  <c r="W231" i="1"/>
  <c r="R231" i="1"/>
  <c r="W229" i="1"/>
  <c r="R229" i="1"/>
  <c r="W240" i="1"/>
  <c r="W233" i="1"/>
  <c r="W224" i="1"/>
  <c r="W241" i="1"/>
  <c r="W234" i="1"/>
  <c r="W222" i="1"/>
  <c r="W227" i="1"/>
  <c r="W235" i="1"/>
  <c r="W226" i="1"/>
  <c r="W219" i="1"/>
  <c r="W220" i="1"/>
  <c r="W223" i="1"/>
  <c r="W225" i="1"/>
  <c r="W239" i="1"/>
  <c r="W218" i="1"/>
  <c r="W221" i="1"/>
  <c r="T10" i="1"/>
  <c r="X10" i="1" s="1"/>
  <c r="U10" i="1"/>
  <c r="V10" i="1" s="1"/>
  <c r="P258" i="1"/>
  <c r="R258" i="1" s="1"/>
  <c r="P251" i="1"/>
  <c r="R251" i="1" s="1"/>
  <c r="P252" i="1"/>
  <c r="Q252" i="1" s="1"/>
  <c r="P263" i="1"/>
  <c r="R263" i="1" s="1"/>
  <c r="P247" i="1"/>
  <c r="P254" i="1"/>
  <c r="Q254" i="1" s="1"/>
  <c r="P264" i="1"/>
  <c r="R264" i="1" s="1"/>
  <c r="P256" i="1"/>
  <c r="Q256" i="1" s="1"/>
  <c r="P243" i="1"/>
  <c r="P257" i="1"/>
  <c r="R257" i="1" s="1"/>
  <c r="P244" i="1"/>
  <c r="P255" i="1"/>
  <c r="Q255" i="1" s="1"/>
  <c r="P250" i="1"/>
  <c r="R250" i="1" s="1"/>
  <c r="P261" i="1"/>
  <c r="Q261" i="1" s="1"/>
  <c r="P242" i="1"/>
  <c r="P249" i="1"/>
  <c r="R249" i="1" s="1"/>
  <c r="P253" i="1"/>
  <c r="Q253" i="1" s="1"/>
  <c r="P248" i="1"/>
  <c r="P245" i="1"/>
  <c r="P262" i="1"/>
  <c r="Q262" i="1" s="1"/>
  <c r="P259" i="1"/>
  <c r="R259" i="1" s="1"/>
  <c r="P265" i="1"/>
  <c r="P260" i="1"/>
  <c r="Q260" i="1" s="1"/>
  <c r="P246" i="1"/>
  <c r="H286" i="6"/>
  <c r="O286" i="1"/>
  <c r="H269" i="6"/>
  <c r="O269" i="1"/>
  <c r="H285" i="6"/>
  <c r="O285" i="1"/>
  <c r="H276" i="6"/>
  <c r="O276" i="1"/>
  <c r="H289" i="6"/>
  <c r="O289" i="1"/>
  <c r="H284" i="6"/>
  <c r="O284" i="1"/>
  <c r="H272" i="6"/>
  <c r="O272" i="1"/>
  <c r="H282" i="6"/>
  <c r="O282" i="1"/>
  <c r="H270" i="6"/>
  <c r="O270" i="1"/>
  <c r="H279" i="6"/>
  <c r="O279" i="1"/>
  <c r="H287" i="6"/>
  <c r="O287" i="1"/>
  <c r="H271" i="6"/>
  <c r="O271" i="1"/>
  <c r="H283" i="6"/>
  <c r="O283" i="1"/>
  <c r="H274" i="6"/>
  <c r="O274" i="1"/>
  <c r="H273" i="6"/>
  <c r="O273" i="1"/>
  <c r="H268" i="6"/>
  <c r="O268" i="1"/>
  <c r="H277" i="6"/>
  <c r="O277" i="1"/>
  <c r="H266" i="6"/>
  <c r="O266" i="1"/>
  <c r="H288" i="6"/>
  <c r="O288" i="1"/>
  <c r="H281" i="6"/>
  <c r="O281" i="1"/>
  <c r="H280" i="6"/>
  <c r="O280" i="1"/>
  <c r="H267" i="6"/>
  <c r="O267" i="1"/>
  <c r="H278" i="6"/>
  <c r="O278" i="1"/>
  <c r="H275" i="6"/>
  <c r="O275" i="1"/>
  <c r="H284" i="5"/>
  <c r="N284" i="1"/>
  <c r="H287" i="5"/>
  <c r="N287" i="1"/>
  <c r="H282" i="5"/>
  <c r="N282" i="1"/>
  <c r="H268" i="5"/>
  <c r="N268" i="1"/>
  <c r="H279" i="5"/>
  <c r="N279" i="1"/>
  <c r="H275" i="5"/>
  <c r="N275" i="1"/>
  <c r="H286" i="5"/>
  <c r="N286" i="1"/>
  <c r="H280" i="5"/>
  <c r="N280" i="1"/>
  <c r="H283" i="5"/>
  <c r="N283" i="1"/>
  <c r="H270" i="5"/>
  <c r="N270" i="1"/>
  <c r="H281" i="5"/>
  <c r="N281" i="1"/>
  <c r="H285" i="5"/>
  <c r="N285" i="1"/>
  <c r="H277" i="5"/>
  <c r="N277" i="1"/>
  <c r="H278" i="5"/>
  <c r="N278" i="1"/>
  <c r="H276" i="5"/>
  <c r="N276" i="1"/>
  <c r="H266" i="5"/>
  <c r="N266" i="1"/>
  <c r="H272" i="5"/>
  <c r="N272" i="1"/>
  <c r="H271" i="5"/>
  <c r="N271" i="1"/>
  <c r="H274" i="5"/>
  <c r="N274" i="1"/>
  <c r="H267" i="5"/>
  <c r="N267" i="1"/>
  <c r="H273" i="5"/>
  <c r="N273" i="1"/>
  <c r="H269" i="5"/>
  <c r="N269" i="1"/>
  <c r="H289" i="5"/>
  <c r="N289" i="1"/>
  <c r="H288" i="5"/>
  <c r="N288" i="1"/>
  <c r="S229" i="1" l="1"/>
  <c r="S237" i="1"/>
  <c r="S259" i="1"/>
  <c r="S250" i="1"/>
  <c r="S258" i="1"/>
  <c r="S257" i="1"/>
  <c r="S230" i="1"/>
  <c r="S249" i="1"/>
  <c r="S263" i="1"/>
  <c r="S231" i="1"/>
  <c r="S228" i="1"/>
  <c r="S232" i="1"/>
  <c r="S236" i="1"/>
  <c r="S251" i="1"/>
  <c r="S238" i="1"/>
  <c r="S264" i="1"/>
  <c r="W261" i="1"/>
  <c r="R261" i="1"/>
  <c r="W253" i="1"/>
  <c r="R253" i="1"/>
  <c r="W262" i="1"/>
  <c r="R262" i="1"/>
  <c r="W255" i="1"/>
  <c r="R255" i="1"/>
  <c r="W256" i="1"/>
  <c r="R256" i="1"/>
  <c r="W254" i="1"/>
  <c r="R254" i="1"/>
  <c r="W260" i="1"/>
  <c r="R260" i="1"/>
  <c r="W252" i="1"/>
  <c r="R252" i="1"/>
  <c r="W265" i="1"/>
  <c r="W259" i="1"/>
  <c r="W250" i="1"/>
  <c r="W243" i="1"/>
  <c r="W247" i="1"/>
  <c r="W258" i="1"/>
  <c r="W248" i="1"/>
  <c r="W257" i="1"/>
  <c r="W246" i="1"/>
  <c r="W249" i="1"/>
  <c r="W263" i="1"/>
  <c r="W251" i="1"/>
  <c r="W245" i="1"/>
  <c r="W242" i="1"/>
  <c r="W244" i="1"/>
  <c r="W264" i="1"/>
  <c r="T11" i="1"/>
  <c r="X11" i="1" s="1"/>
  <c r="U11" i="1"/>
  <c r="V11" i="1" s="1"/>
  <c r="P288" i="1"/>
  <c r="R288" i="1" s="1"/>
  <c r="P271" i="1"/>
  <c r="P278" i="1"/>
  <c r="Q278" i="1" s="1"/>
  <c r="P289" i="1"/>
  <c r="P283" i="1"/>
  <c r="R283" i="1" s="1"/>
  <c r="P270" i="1"/>
  <c r="P280" i="1"/>
  <c r="Q280" i="1" s="1"/>
  <c r="P287" i="1"/>
  <c r="R287" i="1" s="1"/>
  <c r="P272" i="1"/>
  <c r="P274" i="1"/>
  <c r="R274" i="1" s="1"/>
  <c r="P276" i="1"/>
  <c r="Q276" i="1" s="1"/>
  <c r="P281" i="1"/>
  <c r="R281" i="1" s="1"/>
  <c r="P286" i="1"/>
  <c r="Q286" i="1" s="1"/>
  <c r="P279" i="1"/>
  <c r="Q279" i="1" s="1"/>
  <c r="P282" i="1"/>
  <c r="R282" i="1" s="1"/>
  <c r="P284" i="1"/>
  <c r="Q284" i="1" s="1"/>
  <c r="P273" i="1"/>
  <c r="R273" i="1" s="1"/>
  <c r="P277" i="1"/>
  <c r="Q277" i="1" s="1"/>
  <c r="P269" i="1"/>
  <c r="P267" i="1"/>
  <c r="P266" i="1"/>
  <c r="P285" i="1"/>
  <c r="Q285" i="1" s="1"/>
  <c r="P275" i="1"/>
  <c r="R275" i="1" s="1"/>
  <c r="P268" i="1"/>
  <c r="H308" i="6"/>
  <c r="H332" i="6" s="1"/>
  <c r="H356" i="6" s="1"/>
  <c r="H380" i="6" s="1"/>
  <c r="H404" i="6" s="1"/>
  <c r="H428" i="6" s="1"/>
  <c r="H452" i="6" s="1"/>
  <c r="H476" i="6" s="1"/>
  <c r="H500" i="6" s="1"/>
  <c r="H524" i="6" s="1"/>
  <c r="H548" i="6" s="1"/>
  <c r="H572" i="6" s="1"/>
  <c r="H596" i="6" s="1"/>
  <c r="H620" i="6" s="1"/>
  <c r="H644" i="6" s="1"/>
  <c r="H668" i="6" s="1"/>
  <c r="H692" i="6" s="1"/>
  <c r="O308" i="1"/>
  <c r="H311" i="6"/>
  <c r="H335" i="6" s="1"/>
  <c r="H359" i="6" s="1"/>
  <c r="H383" i="6" s="1"/>
  <c r="H407" i="6" s="1"/>
  <c r="H431" i="6" s="1"/>
  <c r="H455" i="6" s="1"/>
  <c r="H479" i="6" s="1"/>
  <c r="H503" i="6" s="1"/>
  <c r="H527" i="6" s="1"/>
  <c r="H551" i="6" s="1"/>
  <c r="H575" i="6" s="1"/>
  <c r="H599" i="6" s="1"/>
  <c r="H623" i="6" s="1"/>
  <c r="H647" i="6" s="1"/>
  <c r="H671" i="6" s="1"/>
  <c r="H695" i="6" s="1"/>
  <c r="O311" i="1"/>
  <c r="H291" i="6"/>
  <c r="H315" i="6" s="1"/>
  <c r="H339" i="6" s="1"/>
  <c r="H363" i="6" s="1"/>
  <c r="H387" i="6" s="1"/>
  <c r="H411" i="6" s="1"/>
  <c r="H435" i="6" s="1"/>
  <c r="H459" i="6" s="1"/>
  <c r="H483" i="6" s="1"/>
  <c r="H507" i="6" s="1"/>
  <c r="H531" i="6" s="1"/>
  <c r="H555" i="6" s="1"/>
  <c r="H579" i="6" s="1"/>
  <c r="H603" i="6" s="1"/>
  <c r="H627" i="6" s="1"/>
  <c r="H651" i="6" s="1"/>
  <c r="H675" i="6" s="1"/>
  <c r="O291" i="1"/>
  <c r="H313" i="6"/>
  <c r="H337" i="6" s="1"/>
  <c r="H361" i="6" s="1"/>
  <c r="H385" i="6" s="1"/>
  <c r="H409" i="6" s="1"/>
  <c r="H433" i="6" s="1"/>
  <c r="H457" i="6" s="1"/>
  <c r="H481" i="6" s="1"/>
  <c r="H505" i="6" s="1"/>
  <c r="H529" i="6" s="1"/>
  <c r="H553" i="6" s="1"/>
  <c r="H577" i="6" s="1"/>
  <c r="H601" i="6" s="1"/>
  <c r="H625" i="6" s="1"/>
  <c r="H649" i="6" s="1"/>
  <c r="H673" i="6" s="1"/>
  <c r="H697" i="6" s="1"/>
  <c r="O313" i="1"/>
  <c r="H292" i="6"/>
  <c r="H316" i="6" s="1"/>
  <c r="H340" i="6" s="1"/>
  <c r="H364" i="6" s="1"/>
  <c r="H388" i="6" s="1"/>
  <c r="H412" i="6" s="1"/>
  <c r="H436" i="6" s="1"/>
  <c r="H460" i="6" s="1"/>
  <c r="H484" i="6" s="1"/>
  <c r="H508" i="6" s="1"/>
  <c r="H532" i="6" s="1"/>
  <c r="H556" i="6" s="1"/>
  <c r="H580" i="6" s="1"/>
  <c r="H604" i="6" s="1"/>
  <c r="H628" i="6" s="1"/>
  <c r="H652" i="6" s="1"/>
  <c r="H676" i="6" s="1"/>
  <c r="O292" i="1"/>
  <c r="H303" i="6"/>
  <c r="H327" i="6" s="1"/>
  <c r="H351" i="6" s="1"/>
  <c r="H375" i="6" s="1"/>
  <c r="H399" i="6" s="1"/>
  <c r="H423" i="6" s="1"/>
  <c r="H447" i="6" s="1"/>
  <c r="H471" i="6" s="1"/>
  <c r="H495" i="6" s="1"/>
  <c r="H519" i="6" s="1"/>
  <c r="H543" i="6" s="1"/>
  <c r="H567" i="6" s="1"/>
  <c r="H591" i="6" s="1"/>
  <c r="H615" i="6" s="1"/>
  <c r="H639" i="6" s="1"/>
  <c r="H663" i="6" s="1"/>
  <c r="H687" i="6" s="1"/>
  <c r="O303" i="1"/>
  <c r="H304" i="6"/>
  <c r="H328" i="6" s="1"/>
  <c r="H352" i="6" s="1"/>
  <c r="H376" i="6" s="1"/>
  <c r="H400" i="6" s="1"/>
  <c r="H424" i="6" s="1"/>
  <c r="H448" i="6" s="1"/>
  <c r="H472" i="6" s="1"/>
  <c r="H496" i="6" s="1"/>
  <c r="H520" i="6" s="1"/>
  <c r="H544" i="6" s="1"/>
  <c r="H568" i="6" s="1"/>
  <c r="H592" i="6" s="1"/>
  <c r="H616" i="6" s="1"/>
  <c r="H640" i="6" s="1"/>
  <c r="H664" i="6" s="1"/>
  <c r="H688" i="6" s="1"/>
  <c r="O304" i="1"/>
  <c r="H297" i="6"/>
  <c r="H321" i="6" s="1"/>
  <c r="H345" i="6" s="1"/>
  <c r="H369" i="6" s="1"/>
  <c r="H393" i="6" s="1"/>
  <c r="H417" i="6" s="1"/>
  <c r="H441" i="6" s="1"/>
  <c r="H465" i="6" s="1"/>
  <c r="H489" i="6" s="1"/>
  <c r="H513" i="6" s="1"/>
  <c r="H537" i="6" s="1"/>
  <c r="H561" i="6" s="1"/>
  <c r="H585" i="6" s="1"/>
  <c r="H609" i="6" s="1"/>
  <c r="H633" i="6" s="1"/>
  <c r="H657" i="6" s="1"/>
  <c r="H681" i="6" s="1"/>
  <c r="O297" i="1"/>
  <c r="H300" i="6"/>
  <c r="H324" i="6" s="1"/>
  <c r="H348" i="6" s="1"/>
  <c r="H372" i="6" s="1"/>
  <c r="H396" i="6" s="1"/>
  <c r="H420" i="6" s="1"/>
  <c r="H444" i="6" s="1"/>
  <c r="H468" i="6" s="1"/>
  <c r="H492" i="6" s="1"/>
  <c r="H516" i="6" s="1"/>
  <c r="H540" i="6" s="1"/>
  <c r="H564" i="6" s="1"/>
  <c r="H588" i="6" s="1"/>
  <c r="H612" i="6" s="1"/>
  <c r="H636" i="6" s="1"/>
  <c r="H660" i="6" s="1"/>
  <c r="H684" i="6" s="1"/>
  <c r="O300" i="1"/>
  <c r="H294" i="6"/>
  <c r="H318" i="6" s="1"/>
  <c r="H342" i="6" s="1"/>
  <c r="H366" i="6" s="1"/>
  <c r="H390" i="6" s="1"/>
  <c r="H414" i="6" s="1"/>
  <c r="H438" i="6" s="1"/>
  <c r="H462" i="6" s="1"/>
  <c r="H486" i="6" s="1"/>
  <c r="H510" i="6" s="1"/>
  <c r="H534" i="6" s="1"/>
  <c r="H558" i="6" s="1"/>
  <c r="H582" i="6" s="1"/>
  <c r="H606" i="6" s="1"/>
  <c r="H630" i="6" s="1"/>
  <c r="H654" i="6" s="1"/>
  <c r="H678" i="6" s="1"/>
  <c r="O294" i="1"/>
  <c r="H302" i="6"/>
  <c r="H326" i="6" s="1"/>
  <c r="H350" i="6" s="1"/>
  <c r="H374" i="6" s="1"/>
  <c r="H398" i="6" s="1"/>
  <c r="H422" i="6" s="1"/>
  <c r="H446" i="6" s="1"/>
  <c r="H470" i="6" s="1"/>
  <c r="H494" i="6" s="1"/>
  <c r="H518" i="6" s="1"/>
  <c r="H542" i="6" s="1"/>
  <c r="H566" i="6" s="1"/>
  <c r="H590" i="6" s="1"/>
  <c r="H614" i="6" s="1"/>
  <c r="H638" i="6" s="1"/>
  <c r="H662" i="6" s="1"/>
  <c r="H686" i="6" s="1"/>
  <c r="O302" i="1"/>
  <c r="H305" i="6"/>
  <c r="H329" i="6" s="1"/>
  <c r="H353" i="6" s="1"/>
  <c r="H377" i="6" s="1"/>
  <c r="H401" i="6" s="1"/>
  <c r="H425" i="6" s="1"/>
  <c r="H449" i="6" s="1"/>
  <c r="H473" i="6" s="1"/>
  <c r="H497" i="6" s="1"/>
  <c r="H521" i="6" s="1"/>
  <c r="H545" i="6" s="1"/>
  <c r="H569" i="6" s="1"/>
  <c r="H593" i="6" s="1"/>
  <c r="H617" i="6" s="1"/>
  <c r="H641" i="6" s="1"/>
  <c r="H665" i="6" s="1"/>
  <c r="H689" i="6" s="1"/>
  <c r="O305" i="1"/>
  <c r="H298" i="6"/>
  <c r="H322" i="6" s="1"/>
  <c r="H346" i="6" s="1"/>
  <c r="H370" i="6" s="1"/>
  <c r="H394" i="6" s="1"/>
  <c r="H418" i="6" s="1"/>
  <c r="H442" i="6" s="1"/>
  <c r="H466" i="6" s="1"/>
  <c r="H490" i="6" s="1"/>
  <c r="H514" i="6" s="1"/>
  <c r="H538" i="6" s="1"/>
  <c r="H562" i="6" s="1"/>
  <c r="H586" i="6" s="1"/>
  <c r="H610" i="6" s="1"/>
  <c r="H634" i="6" s="1"/>
  <c r="H658" i="6" s="1"/>
  <c r="H682" i="6" s="1"/>
  <c r="O298" i="1"/>
  <c r="H309" i="6"/>
  <c r="H333" i="6" s="1"/>
  <c r="H357" i="6" s="1"/>
  <c r="H381" i="6" s="1"/>
  <c r="H405" i="6" s="1"/>
  <c r="H429" i="6" s="1"/>
  <c r="H453" i="6" s="1"/>
  <c r="H477" i="6" s="1"/>
  <c r="H501" i="6" s="1"/>
  <c r="H525" i="6" s="1"/>
  <c r="H549" i="6" s="1"/>
  <c r="H573" i="6" s="1"/>
  <c r="H597" i="6" s="1"/>
  <c r="H621" i="6" s="1"/>
  <c r="H645" i="6" s="1"/>
  <c r="H669" i="6" s="1"/>
  <c r="H693" i="6" s="1"/>
  <c r="O309" i="1"/>
  <c r="H301" i="6"/>
  <c r="H325" i="6" s="1"/>
  <c r="H349" i="6" s="1"/>
  <c r="H373" i="6" s="1"/>
  <c r="H397" i="6" s="1"/>
  <c r="H421" i="6" s="1"/>
  <c r="H445" i="6" s="1"/>
  <c r="H469" i="6" s="1"/>
  <c r="H493" i="6" s="1"/>
  <c r="H517" i="6" s="1"/>
  <c r="H541" i="6" s="1"/>
  <c r="H565" i="6" s="1"/>
  <c r="H589" i="6" s="1"/>
  <c r="H613" i="6" s="1"/>
  <c r="H637" i="6" s="1"/>
  <c r="H661" i="6" s="1"/>
  <c r="H685" i="6" s="1"/>
  <c r="O301" i="1"/>
  <c r="H306" i="6"/>
  <c r="H330" i="6" s="1"/>
  <c r="H354" i="6" s="1"/>
  <c r="H378" i="6" s="1"/>
  <c r="H402" i="6" s="1"/>
  <c r="H426" i="6" s="1"/>
  <c r="H450" i="6" s="1"/>
  <c r="H474" i="6" s="1"/>
  <c r="H498" i="6" s="1"/>
  <c r="H522" i="6" s="1"/>
  <c r="H546" i="6" s="1"/>
  <c r="H570" i="6" s="1"/>
  <c r="H594" i="6" s="1"/>
  <c r="H618" i="6" s="1"/>
  <c r="H642" i="6" s="1"/>
  <c r="H666" i="6" s="1"/>
  <c r="H690" i="6" s="1"/>
  <c r="O306" i="1"/>
  <c r="H293" i="6"/>
  <c r="H317" i="6" s="1"/>
  <c r="H341" i="6" s="1"/>
  <c r="H365" i="6" s="1"/>
  <c r="H389" i="6" s="1"/>
  <c r="H413" i="6" s="1"/>
  <c r="H437" i="6" s="1"/>
  <c r="H461" i="6" s="1"/>
  <c r="H485" i="6" s="1"/>
  <c r="H509" i="6" s="1"/>
  <c r="H533" i="6" s="1"/>
  <c r="H557" i="6" s="1"/>
  <c r="H581" i="6" s="1"/>
  <c r="H605" i="6" s="1"/>
  <c r="H629" i="6" s="1"/>
  <c r="H653" i="6" s="1"/>
  <c r="H677" i="6" s="1"/>
  <c r="O293" i="1"/>
  <c r="H307" i="6"/>
  <c r="H331" i="6" s="1"/>
  <c r="H355" i="6" s="1"/>
  <c r="H379" i="6" s="1"/>
  <c r="H403" i="6" s="1"/>
  <c r="H427" i="6" s="1"/>
  <c r="H451" i="6" s="1"/>
  <c r="H475" i="6" s="1"/>
  <c r="H499" i="6" s="1"/>
  <c r="H523" i="6" s="1"/>
  <c r="H547" i="6" s="1"/>
  <c r="H571" i="6" s="1"/>
  <c r="H595" i="6" s="1"/>
  <c r="H619" i="6" s="1"/>
  <c r="H643" i="6" s="1"/>
  <c r="H667" i="6" s="1"/>
  <c r="H691" i="6" s="1"/>
  <c r="O307" i="1"/>
  <c r="H296" i="6"/>
  <c r="H320" i="6" s="1"/>
  <c r="H344" i="6" s="1"/>
  <c r="H368" i="6" s="1"/>
  <c r="H392" i="6" s="1"/>
  <c r="H416" i="6" s="1"/>
  <c r="H440" i="6" s="1"/>
  <c r="H464" i="6" s="1"/>
  <c r="H488" i="6" s="1"/>
  <c r="H512" i="6" s="1"/>
  <c r="H536" i="6" s="1"/>
  <c r="H560" i="6" s="1"/>
  <c r="H584" i="6" s="1"/>
  <c r="H608" i="6" s="1"/>
  <c r="H632" i="6" s="1"/>
  <c r="H656" i="6" s="1"/>
  <c r="H680" i="6" s="1"/>
  <c r="O296" i="1"/>
  <c r="H310" i="6"/>
  <c r="H334" i="6" s="1"/>
  <c r="H358" i="6" s="1"/>
  <c r="H382" i="6" s="1"/>
  <c r="H406" i="6" s="1"/>
  <c r="H430" i="6" s="1"/>
  <c r="H454" i="6" s="1"/>
  <c r="H478" i="6" s="1"/>
  <c r="H502" i="6" s="1"/>
  <c r="H526" i="6" s="1"/>
  <c r="H550" i="6" s="1"/>
  <c r="H574" i="6" s="1"/>
  <c r="H598" i="6" s="1"/>
  <c r="H622" i="6" s="1"/>
  <c r="H646" i="6" s="1"/>
  <c r="H670" i="6" s="1"/>
  <c r="H694" i="6" s="1"/>
  <c r="O310" i="1"/>
  <c r="H312" i="6"/>
  <c r="H336" i="6" s="1"/>
  <c r="H360" i="6" s="1"/>
  <c r="H384" i="6" s="1"/>
  <c r="H408" i="6" s="1"/>
  <c r="H432" i="6" s="1"/>
  <c r="H456" i="6" s="1"/>
  <c r="H480" i="6" s="1"/>
  <c r="H504" i="6" s="1"/>
  <c r="H528" i="6" s="1"/>
  <c r="H552" i="6" s="1"/>
  <c r="H576" i="6" s="1"/>
  <c r="H600" i="6" s="1"/>
  <c r="H624" i="6" s="1"/>
  <c r="H648" i="6" s="1"/>
  <c r="H672" i="6" s="1"/>
  <c r="H696" i="6" s="1"/>
  <c r="O312" i="1"/>
  <c r="H299" i="6"/>
  <c r="H323" i="6" s="1"/>
  <c r="H347" i="6" s="1"/>
  <c r="H371" i="6" s="1"/>
  <c r="H395" i="6" s="1"/>
  <c r="H419" i="6" s="1"/>
  <c r="H443" i="6" s="1"/>
  <c r="H467" i="6" s="1"/>
  <c r="H491" i="6" s="1"/>
  <c r="H515" i="6" s="1"/>
  <c r="H539" i="6" s="1"/>
  <c r="H563" i="6" s="1"/>
  <c r="H587" i="6" s="1"/>
  <c r="H611" i="6" s="1"/>
  <c r="H635" i="6" s="1"/>
  <c r="H659" i="6" s="1"/>
  <c r="H683" i="6" s="1"/>
  <c r="O299" i="1"/>
  <c r="H290" i="6"/>
  <c r="H314" i="6" s="1"/>
  <c r="H338" i="6" s="1"/>
  <c r="H362" i="6" s="1"/>
  <c r="H386" i="6" s="1"/>
  <c r="H410" i="6" s="1"/>
  <c r="H434" i="6" s="1"/>
  <c r="H458" i="6" s="1"/>
  <c r="H482" i="6" s="1"/>
  <c r="H506" i="6" s="1"/>
  <c r="H530" i="6" s="1"/>
  <c r="H554" i="6" s="1"/>
  <c r="H578" i="6" s="1"/>
  <c r="H602" i="6" s="1"/>
  <c r="H626" i="6" s="1"/>
  <c r="H650" i="6" s="1"/>
  <c r="H674" i="6" s="1"/>
  <c r="O290" i="1"/>
  <c r="H295" i="6"/>
  <c r="H319" i="6" s="1"/>
  <c r="H343" i="6" s="1"/>
  <c r="H367" i="6" s="1"/>
  <c r="H391" i="6" s="1"/>
  <c r="H415" i="6" s="1"/>
  <c r="H439" i="6" s="1"/>
  <c r="H463" i="6" s="1"/>
  <c r="H487" i="6" s="1"/>
  <c r="H511" i="6" s="1"/>
  <c r="H535" i="6" s="1"/>
  <c r="H559" i="6" s="1"/>
  <c r="H583" i="6" s="1"/>
  <c r="H607" i="6" s="1"/>
  <c r="H631" i="6" s="1"/>
  <c r="H655" i="6" s="1"/>
  <c r="H679" i="6" s="1"/>
  <c r="O295" i="1"/>
  <c r="H309" i="5"/>
  <c r="H333" i="5" s="1"/>
  <c r="H357" i="5" s="1"/>
  <c r="H381" i="5" s="1"/>
  <c r="H405" i="5" s="1"/>
  <c r="H429" i="5" s="1"/>
  <c r="H453" i="5" s="1"/>
  <c r="H477" i="5" s="1"/>
  <c r="H501" i="5" s="1"/>
  <c r="H525" i="5" s="1"/>
  <c r="H549" i="5" s="1"/>
  <c r="H573" i="5" s="1"/>
  <c r="H597" i="5" s="1"/>
  <c r="H621" i="5" s="1"/>
  <c r="H645" i="5" s="1"/>
  <c r="H669" i="5" s="1"/>
  <c r="H693" i="5" s="1"/>
  <c r="N309" i="1"/>
  <c r="H305" i="5"/>
  <c r="H329" i="5" s="1"/>
  <c r="H353" i="5" s="1"/>
  <c r="H377" i="5" s="1"/>
  <c r="H401" i="5" s="1"/>
  <c r="H425" i="5" s="1"/>
  <c r="H449" i="5" s="1"/>
  <c r="H473" i="5" s="1"/>
  <c r="H497" i="5" s="1"/>
  <c r="H521" i="5" s="1"/>
  <c r="H545" i="5" s="1"/>
  <c r="H569" i="5" s="1"/>
  <c r="H593" i="5" s="1"/>
  <c r="H617" i="5" s="1"/>
  <c r="H641" i="5" s="1"/>
  <c r="H665" i="5" s="1"/>
  <c r="H689" i="5" s="1"/>
  <c r="N305" i="1"/>
  <c r="H303" i="5"/>
  <c r="H327" i="5" s="1"/>
  <c r="H351" i="5" s="1"/>
  <c r="H375" i="5" s="1"/>
  <c r="H399" i="5" s="1"/>
  <c r="H423" i="5" s="1"/>
  <c r="H447" i="5" s="1"/>
  <c r="H471" i="5" s="1"/>
  <c r="H495" i="5" s="1"/>
  <c r="H519" i="5" s="1"/>
  <c r="H543" i="5" s="1"/>
  <c r="H567" i="5" s="1"/>
  <c r="H591" i="5" s="1"/>
  <c r="H615" i="5" s="1"/>
  <c r="H639" i="5" s="1"/>
  <c r="H663" i="5" s="1"/>
  <c r="H687" i="5" s="1"/>
  <c r="N303" i="1"/>
  <c r="H294" i="5"/>
  <c r="H318" i="5" s="1"/>
  <c r="H342" i="5" s="1"/>
  <c r="H366" i="5" s="1"/>
  <c r="H390" i="5" s="1"/>
  <c r="H414" i="5" s="1"/>
  <c r="H438" i="5" s="1"/>
  <c r="H462" i="5" s="1"/>
  <c r="H486" i="5" s="1"/>
  <c r="H510" i="5" s="1"/>
  <c r="H534" i="5" s="1"/>
  <c r="H558" i="5" s="1"/>
  <c r="H582" i="5" s="1"/>
  <c r="H606" i="5" s="1"/>
  <c r="H630" i="5" s="1"/>
  <c r="H654" i="5" s="1"/>
  <c r="H678" i="5" s="1"/>
  <c r="N294" i="1"/>
  <c r="H292" i="5"/>
  <c r="H316" i="5" s="1"/>
  <c r="H340" i="5" s="1"/>
  <c r="H364" i="5" s="1"/>
  <c r="H388" i="5" s="1"/>
  <c r="H412" i="5" s="1"/>
  <c r="H436" i="5" s="1"/>
  <c r="H460" i="5" s="1"/>
  <c r="H484" i="5" s="1"/>
  <c r="H508" i="5" s="1"/>
  <c r="H532" i="5" s="1"/>
  <c r="H556" i="5" s="1"/>
  <c r="H580" i="5" s="1"/>
  <c r="H604" i="5" s="1"/>
  <c r="H628" i="5" s="1"/>
  <c r="H652" i="5" s="1"/>
  <c r="H676" i="5" s="1"/>
  <c r="N292" i="1"/>
  <c r="H297" i="5"/>
  <c r="H321" i="5" s="1"/>
  <c r="H345" i="5" s="1"/>
  <c r="H369" i="5" s="1"/>
  <c r="H393" i="5" s="1"/>
  <c r="H417" i="5" s="1"/>
  <c r="H441" i="5" s="1"/>
  <c r="H465" i="5" s="1"/>
  <c r="H489" i="5" s="1"/>
  <c r="H513" i="5" s="1"/>
  <c r="H537" i="5" s="1"/>
  <c r="H561" i="5" s="1"/>
  <c r="H585" i="5" s="1"/>
  <c r="H609" i="5" s="1"/>
  <c r="H633" i="5" s="1"/>
  <c r="H657" i="5" s="1"/>
  <c r="H681" i="5" s="1"/>
  <c r="N297" i="1"/>
  <c r="H293" i="5"/>
  <c r="H317" i="5" s="1"/>
  <c r="H341" i="5" s="1"/>
  <c r="H365" i="5" s="1"/>
  <c r="H389" i="5" s="1"/>
  <c r="H413" i="5" s="1"/>
  <c r="H437" i="5" s="1"/>
  <c r="H461" i="5" s="1"/>
  <c r="H485" i="5" s="1"/>
  <c r="H509" i="5" s="1"/>
  <c r="H533" i="5" s="1"/>
  <c r="H557" i="5" s="1"/>
  <c r="H581" i="5" s="1"/>
  <c r="H605" i="5" s="1"/>
  <c r="H629" i="5" s="1"/>
  <c r="H653" i="5" s="1"/>
  <c r="H677" i="5" s="1"/>
  <c r="N293" i="1"/>
  <c r="H290" i="5"/>
  <c r="H314" i="5" s="1"/>
  <c r="H338" i="5" s="1"/>
  <c r="H362" i="5" s="1"/>
  <c r="H386" i="5" s="1"/>
  <c r="H410" i="5" s="1"/>
  <c r="H434" i="5" s="1"/>
  <c r="H458" i="5" s="1"/>
  <c r="H482" i="5" s="1"/>
  <c r="H506" i="5" s="1"/>
  <c r="H530" i="5" s="1"/>
  <c r="H554" i="5" s="1"/>
  <c r="H578" i="5" s="1"/>
  <c r="H602" i="5" s="1"/>
  <c r="H626" i="5" s="1"/>
  <c r="H650" i="5" s="1"/>
  <c r="H674" i="5" s="1"/>
  <c r="N290" i="1"/>
  <c r="H300" i="5"/>
  <c r="H324" i="5" s="1"/>
  <c r="H348" i="5" s="1"/>
  <c r="H372" i="5" s="1"/>
  <c r="H396" i="5" s="1"/>
  <c r="H420" i="5" s="1"/>
  <c r="H444" i="5" s="1"/>
  <c r="H468" i="5" s="1"/>
  <c r="H492" i="5" s="1"/>
  <c r="H516" i="5" s="1"/>
  <c r="H540" i="5" s="1"/>
  <c r="H564" i="5" s="1"/>
  <c r="H588" i="5" s="1"/>
  <c r="H612" i="5" s="1"/>
  <c r="H636" i="5" s="1"/>
  <c r="H660" i="5" s="1"/>
  <c r="H684" i="5" s="1"/>
  <c r="N300" i="1"/>
  <c r="H307" i="5"/>
  <c r="H331" i="5" s="1"/>
  <c r="H355" i="5" s="1"/>
  <c r="H379" i="5" s="1"/>
  <c r="H403" i="5" s="1"/>
  <c r="H427" i="5" s="1"/>
  <c r="H451" i="5" s="1"/>
  <c r="H475" i="5" s="1"/>
  <c r="H499" i="5" s="1"/>
  <c r="H523" i="5" s="1"/>
  <c r="H547" i="5" s="1"/>
  <c r="H571" i="5" s="1"/>
  <c r="H595" i="5" s="1"/>
  <c r="H619" i="5" s="1"/>
  <c r="H643" i="5" s="1"/>
  <c r="H667" i="5" s="1"/>
  <c r="H691" i="5" s="1"/>
  <c r="N307" i="1"/>
  <c r="H306" i="5"/>
  <c r="H330" i="5" s="1"/>
  <c r="H354" i="5" s="1"/>
  <c r="H378" i="5" s="1"/>
  <c r="H402" i="5" s="1"/>
  <c r="H426" i="5" s="1"/>
  <c r="H450" i="5" s="1"/>
  <c r="H474" i="5" s="1"/>
  <c r="H498" i="5" s="1"/>
  <c r="H522" i="5" s="1"/>
  <c r="H546" i="5" s="1"/>
  <c r="H570" i="5" s="1"/>
  <c r="H594" i="5" s="1"/>
  <c r="H618" i="5" s="1"/>
  <c r="H642" i="5" s="1"/>
  <c r="H666" i="5" s="1"/>
  <c r="H690" i="5" s="1"/>
  <c r="N306" i="1"/>
  <c r="H291" i="5"/>
  <c r="H315" i="5" s="1"/>
  <c r="H339" i="5" s="1"/>
  <c r="H363" i="5" s="1"/>
  <c r="H387" i="5" s="1"/>
  <c r="H411" i="5" s="1"/>
  <c r="H435" i="5" s="1"/>
  <c r="H459" i="5" s="1"/>
  <c r="H483" i="5" s="1"/>
  <c r="H507" i="5" s="1"/>
  <c r="H531" i="5" s="1"/>
  <c r="H555" i="5" s="1"/>
  <c r="H579" i="5" s="1"/>
  <c r="H603" i="5" s="1"/>
  <c r="H627" i="5" s="1"/>
  <c r="H651" i="5" s="1"/>
  <c r="H675" i="5" s="1"/>
  <c r="N291" i="1"/>
  <c r="H298" i="5"/>
  <c r="H322" i="5" s="1"/>
  <c r="H346" i="5" s="1"/>
  <c r="H370" i="5" s="1"/>
  <c r="H394" i="5" s="1"/>
  <c r="H418" i="5" s="1"/>
  <c r="H442" i="5" s="1"/>
  <c r="H466" i="5" s="1"/>
  <c r="H490" i="5" s="1"/>
  <c r="H514" i="5" s="1"/>
  <c r="H538" i="5" s="1"/>
  <c r="H562" i="5" s="1"/>
  <c r="H586" i="5" s="1"/>
  <c r="H610" i="5" s="1"/>
  <c r="H634" i="5" s="1"/>
  <c r="H658" i="5" s="1"/>
  <c r="H682" i="5" s="1"/>
  <c r="N298" i="1"/>
  <c r="H299" i="5"/>
  <c r="H323" i="5" s="1"/>
  <c r="H347" i="5" s="1"/>
  <c r="H371" i="5" s="1"/>
  <c r="H395" i="5" s="1"/>
  <c r="H419" i="5" s="1"/>
  <c r="H443" i="5" s="1"/>
  <c r="H467" i="5" s="1"/>
  <c r="H491" i="5" s="1"/>
  <c r="H515" i="5" s="1"/>
  <c r="H539" i="5" s="1"/>
  <c r="H563" i="5" s="1"/>
  <c r="H587" i="5" s="1"/>
  <c r="H611" i="5" s="1"/>
  <c r="H635" i="5" s="1"/>
  <c r="H659" i="5" s="1"/>
  <c r="H683" i="5" s="1"/>
  <c r="N299" i="1"/>
  <c r="H302" i="5"/>
  <c r="H326" i="5" s="1"/>
  <c r="H350" i="5" s="1"/>
  <c r="H374" i="5" s="1"/>
  <c r="H398" i="5" s="1"/>
  <c r="H422" i="5" s="1"/>
  <c r="H446" i="5" s="1"/>
  <c r="H470" i="5" s="1"/>
  <c r="H494" i="5" s="1"/>
  <c r="H518" i="5" s="1"/>
  <c r="H542" i="5" s="1"/>
  <c r="H566" i="5" s="1"/>
  <c r="H590" i="5" s="1"/>
  <c r="H614" i="5" s="1"/>
  <c r="H638" i="5" s="1"/>
  <c r="H662" i="5" s="1"/>
  <c r="H686" i="5" s="1"/>
  <c r="N302" i="1"/>
  <c r="H304" i="5"/>
  <c r="H328" i="5" s="1"/>
  <c r="H352" i="5" s="1"/>
  <c r="H376" i="5" s="1"/>
  <c r="H400" i="5" s="1"/>
  <c r="H424" i="5" s="1"/>
  <c r="H448" i="5" s="1"/>
  <c r="H472" i="5" s="1"/>
  <c r="H496" i="5" s="1"/>
  <c r="H520" i="5" s="1"/>
  <c r="H544" i="5" s="1"/>
  <c r="H568" i="5" s="1"/>
  <c r="H592" i="5" s="1"/>
  <c r="H616" i="5" s="1"/>
  <c r="H640" i="5" s="1"/>
  <c r="H664" i="5" s="1"/>
  <c r="H688" i="5" s="1"/>
  <c r="N304" i="1"/>
  <c r="H311" i="5"/>
  <c r="H335" i="5" s="1"/>
  <c r="H359" i="5" s="1"/>
  <c r="H383" i="5" s="1"/>
  <c r="H407" i="5" s="1"/>
  <c r="H431" i="5" s="1"/>
  <c r="H455" i="5" s="1"/>
  <c r="H479" i="5" s="1"/>
  <c r="H503" i="5" s="1"/>
  <c r="H527" i="5" s="1"/>
  <c r="H551" i="5" s="1"/>
  <c r="H575" i="5" s="1"/>
  <c r="H599" i="5" s="1"/>
  <c r="H623" i="5" s="1"/>
  <c r="H647" i="5" s="1"/>
  <c r="H671" i="5" s="1"/>
  <c r="H695" i="5" s="1"/>
  <c r="N311" i="1"/>
  <c r="H296" i="5"/>
  <c r="H320" i="5" s="1"/>
  <c r="H344" i="5" s="1"/>
  <c r="H368" i="5" s="1"/>
  <c r="H392" i="5" s="1"/>
  <c r="H416" i="5" s="1"/>
  <c r="H440" i="5" s="1"/>
  <c r="H464" i="5" s="1"/>
  <c r="H488" i="5" s="1"/>
  <c r="H512" i="5" s="1"/>
  <c r="H536" i="5" s="1"/>
  <c r="H560" i="5" s="1"/>
  <c r="H584" i="5" s="1"/>
  <c r="H608" i="5" s="1"/>
  <c r="H632" i="5" s="1"/>
  <c r="H656" i="5" s="1"/>
  <c r="H680" i="5" s="1"/>
  <c r="N296" i="1"/>
  <c r="H312" i="5"/>
  <c r="H336" i="5" s="1"/>
  <c r="H360" i="5" s="1"/>
  <c r="H384" i="5" s="1"/>
  <c r="H408" i="5" s="1"/>
  <c r="H432" i="5" s="1"/>
  <c r="H456" i="5" s="1"/>
  <c r="H480" i="5" s="1"/>
  <c r="H504" i="5" s="1"/>
  <c r="H528" i="5" s="1"/>
  <c r="H552" i="5" s="1"/>
  <c r="H576" i="5" s="1"/>
  <c r="H600" i="5" s="1"/>
  <c r="H624" i="5" s="1"/>
  <c r="H648" i="5" s="1"/>
  <c r="H672" i="5" s="1"/>
  <c r="H696" i="5" s="1"/>
  <c r="N312" i="1"/>
  <c r="H295" i="5"/>
  <c r="H319" i="5" s="1"/>
  <c r="H343" i="5" s="1"/>
  <c r="H367" i="5" s="1"/>
  <c r="H391" i="5" s="1"/>
  <c r="H415" i="5" s="1"/>
  <c r="H439" i="5" s="1"/>
  <c r="H463" i="5" s="1"/>
  <c r="H487" i="5" s="1"/>
  <c r="H511" i="5" s="1"/>
  <c r="H535" i="5" s="1"/>
  <c r="H559" i="5" s="1"/>
  <c r="H583" i="5" s="1"/>
  <c r="H607" i="5" s="1"/>
  <c r="H631" i="5" s="1"/>
  <c r="H655" i="5" s="1"/>
  <c r="H679" i="5" s="1"/>
  <c r="N295" i="1"/>
  <c r="H313" i="5"/>
  <c r="H337" i="5" s="1"/>
  <c r="H361" i="5" s="1"/>
  <c r="H385" i="5" s="1"/>
  <c r="H409" i="5" s="1"/>
  <c r="H433" i="5" s="1"/>
  <c r="H457" i="5" s="1"/>
  <c r="H481" i="5" s="1"/>
  <c r="H505" i="5" s="1"/>
  <c r="H529" i="5" s="1"/>
  <c r="H553" i="5" s="1"/>
  <c r="H577" i="5" s="1"/>
  <c r="H601" i="5" s="1"/>
  <c r="H625" i="5" s="1"/>
  <c r="H649" i="5" s="1"/>
  <c r="H673" i="5" s="1"/>
  <c r="H697" i="5" s="1"/>
  <c r="N313" i="1"/>
  <c r="H301" i="5"/>
  <c r="H325" i="5" s="1"/>
  <c r="H349" i="5" s="1"/>
  <c r="H373" i="5" s="1"/>
  <c r="H397" i="5" s="1"/>
  <c r="H421" i="5" s="1"/>
  <c r="H445" i="5" s="1"/>
  <c r="H469" i="5" s="1"/>
  <c r="H493" i="5" s="1"/>
  <c r="H517" i="5" s="1"/>
  <c r="H541" i="5" s="1"/>
  <c r="H565" i="5" s="1"/>
  <c r="H589" i="5" s="1"/>
  <c r="H613" i="5" s="1"/>
  <c r="H637" i="5" s="1"/>
  <c r="H661" i="5" s="1"/>
  <c r="H685" i="5" s="1"/>
  <c r="N301" i="1"/>
  <c r="H310" i="5"/>
  <c r="H334" i="5" s="1"/>
  <c r="H358" i="5" s="1"/>
  <c r="H382" i="5" s="1"/>
  <c r="H406" i="5" s="1"/>
  <c r="H430" i="5" s="1"/>
  <c r="H454" i="5" s="1"/>
  <c r="H478" i="5" s="1"/>
  <c r="H502" i="5" s="1"/>
  <c r="H526" i="5" s="1"/>
  <c r="H550" i="5" s="1"/>
  <c r="H574" i="5" s="1"/>
  <c r="H598" i="5" s="1"/>
  <c r="H622" i="5" s="1"/>
  <c r="H646" i="5" s="1"/>
  <c r="H670" i="5" s="1"/>
  <c r="H694" i="5" s="1"/>
  <c r="N310" i="1"/>
  <c r="H308" i="5"/>
  <c r="H332" i="5" s="1"/>
  <c r="H356" i="5" s="1"/>
  <c r="H380" i="5" s="1"/>
  <c r="H404" i="5" s="1"/>
  <c r="H428" i="5" s="1"/>
  <c r="H452" i="5" s="1"/>
  <c r="H476" i="5" s="1"/>
  <c r="H500" i="5" s="1"/>
  <c r="H524" i="5" s="1"/>
  <c r="H548" i="5" s="1"/>
  <c r="H572" i="5" s="1"/>
  <c r="H596" i="5" s="1"/>
  <c r="H620" i="5" s="1"/>
  <c r="H644" i="5" s="1"/>
  <c r="H668" i="5" s="1"/>
  <c r="H692" i="5" s="1"/>
  <c r="N308" i="1"/>
  <c r="S274" i="1" l="1"/>
  <c r="S252" i="1"/>
  <c r="S254" i="1"/>
  <c r="S255" i="1"/>
  <c r="S253" i="1"/>
  <c r="S273" i="1"/>
  <c r="S283" i="1"/>
  <c r="S288" i="1"/>
  <c r="S260" i="1"/>
  <c r="S262" i="1"/>
  <c r="S261" i="1"/>
  <c r="S281" i="1"/>
  <c r="S287" i="1"/>
  <c r="S256" i="1"/>
  <c r="S275" i="1"/>
  <c r="S282" i="1"/>
  <c r="W286" i="1"/>
  <c r="R286" i="1"/>
  <c r="W284" i="1"/>
  <c r="R284" i="1"/>
  <c r="W285" i="1"/>
  <c r="R285" i="1"/>
  <c r="W277" i="1"/>
  <c r="R277" i="1"/>
  <c r="W279" i="1"/>
  <c r="R279" i="1"/>
  <c r="W276" i="1"/>
  <c r="R276" i="1"/>
  <c r="W280" i="1"/>
  <c r="R280" i="1"/>
  <c r="W278" i="1"/>
  <c r="R278" i="1"/>
  <c r="W271" i="1"/>
  <c r="W266" i="1"/>
  <c r="W273" i="1"/>
  <c r="W272" i="1"/>
  <c r="W283" i="1"/>
  <c r="W288" i="1"/>
  <c r="W270" i="1"/>
  <c r="W268" i="1"/>
  <c r="W267" i="1"/>
  <c r="W281" i="1"/>
  <c r="W287" i="1"/>
  <c r="W289" i="1"/>
  <c r="W274" i="1"/>
  <c r="W275" i="1"/>
  <c r="W269" i="1"/>
  <c r="W282" i="1"/>
  <c r="T12" i="1"/>
  <c r="X12" i="1" s="1"/>
  <c r="U12" i="1"/>
  <c r="V12" i="1" s="1"/>
  <c r="P301" i="1"/>
  <c r="Q301" i="1" s="1"/>
  <c r="P296" i="1"/>
  <c r="P299" i="1"/>
  <c r="R299" i="1" s="1"/>
  <c r="P291" i="1"/>
  <c r="P290" i="1"/>
  <c r="P297" i="1"/>
  <c r="R297" i="1" s="1"/>
  <c r="P305" i="1"/>
  <c r="R305" i="1" s="1"/>
  <c r="P313" i="1"/>
  <c r="P312" i="1"/>
  <c r="R312" i="1" s="1"/>
  <c r="P311" i="1"/>
  <c r="R311" i="1" s="1"/>
  <c r="P302" i="1"/>
  <c r="Q302" i="1" s="1"/>
  <c r="P292" i="1"/>
  <c r="P303" i="1"/>
  <c r="Q303" i="1" s="1"/>
  <c r="P308" i="1"/>
  <c r="Q308" i="1" s="1"/>
  <c r="P295" i="1"/>
  <c r="P304" i="1"/>
  <c r="Q304" i="1" s="1"/>
  <c r="P307" i="1"/>
  <c r="R307" i="1" s="1"/>
  <c r="P294" i="1"/>
  <c r="P310" i="1"/>
  <c r="Q310" i="1" s="1"/>
  <c r="P298" i="1"/>
  <c r="R298" i="1" s="1"/>
  <c r="P306" i="1"/>
  <c r="R306" i="1" s="1"/>
  <c r="P300" i="1"/>
  <c r="Q300" i="1" s="1"/>
  <c r="P293" i="1"/>
  <c r="P309" i="1"/>
  <c r="Q309" i="1" s="1"/>
  <c r="H701" i="6"/>
  <c r="O701" i="1"/>
  <c r="H710" i="6"/>
  <c r="O710" i="1"/>
  <c r="H714" i="6"/>
  <c r="O714" i="1"/>
  <c r="H702" i="6"/>
  <c r="O702" i="1"/>
  <c r="H700" i="6"/>
  <c r="O700" i="1"/>
  <c r="H720" i="6"/>
  <c r="O720" i="1"/>
  <c r="H709" i="6"/>
  <c r="O709" i="1"/>
  <c r="H721" i="6"/>
  <c r="O721" i="1"/>
  <c r="H703" i="6"/>
  <c r="O703" i="1"/>
  <c r="H718" i="6"/>
  <c r="O718" i="1"/>
  <c r="H717" i="6"/>
  <c r="O717" i="1"/>
  <c r="H707" i="6"/>
  <c r="O707" i="1"/>
  <c r="H705" i="6"/>
  <c r="O705" i="1"/>
  <c r="H699" i="6"/>
  <c r="O699" i="1"/>
  <c r="H704" i="6"/>
  <c r="O704" i="1"/>
  <c r="H706" i="6"/>
  <c r="O706" i="1"/>
  <c r="H712" i="6"/>
  <c r="O712" i="1"/>
  <c r="H719" i="6"/>
  <c r="O719" i="1"/>
  <c r="H708" i="6"/>
  <c r="O708" i="1"/>
  <c r="H698" i="6"/>
  <c r="O698" i="1"/>
  <c r="H715" i="6"/>
  <c r="O715" i="1"/>
  <c r="H713" i="6"/>
  <c r="O713" i="1"/>
  <c r="H711" i="6"/>
  <c r="O711" i="1"/>
  <c r="H716" i="6"/>
  <c r="O716" i="1"/>
  <c r="H718" i="5"/>
  <c r="N718" i="1"/>
  <c r="H719" i="5"/>
  <c r="N719" i="1"/>
  <c r="H714" i="5"/>
  <c r="N714" i="1"/>
  <c r="H700" i="5"/>
  <c r="N700" i="1"/>
  <c r="H705" i="5"/>
  <c r="N705" i="1"/>
  <c r="H709" i="5"/>
  <c r="N709" i="1"/>
  <c r="H712" i="5"/>
  <c r="N712" i="1"/>
  <c r="H699" i="5"/>
  <c r="N699" i="1"/>
  <c r="H715" i="5"/>
  <c r="N715" i="1"/>
  <c r="H702" i="5"/>
  <c r="N702" i="1"/>
  <c r="H721" i="5"/>
  <c r="N721" i="1"/>
  <c r="H710" i="5"/>
  <c r="N710" i="1"/>
  <c r="H711" i="5"/>
  <c r="N711" i="1"/>
  <c r="H704" i="5"/>
  <c r="N704" i="1"/>
  <c r="H708" i="5"/>
  <c r="N708" i="1"/>
  <c r="H703" i="5"/>
  <c r="N703" i="1"/>
  <c r="H698" i="5"/>
  <c r="N698" i="1"/>
  <c r="H713" i="5"/>
  <c r="N713" i="1"/>
  <c r="H716" i="5"/>
  <c r="N716" i="1"/>
  <c r="H707" i="5"/>
  <c r="N707" i="1"/>
  <c r="H720" i="5"/>
  <c r="N720" i="1"/>
  <c r="H706" i="5"/>
  <c r="N706" i="1"/>
  <c r="H701" i="5"/>
  <c r="N701" i="1"/>
  <c r="H717" i="5"/>
  <c r="N717" i="1"/>
  <c r="S299" i="1" l="1"/>
  <c r="S297" i="1"/>
  <c r="S276" i="1"/>
  <c r="S284" i="1"/>
  <c r="S306" i="1"/>
  <c r="S307" i="1"/>
  <c r="S312" i="1"/>
  <c r="S305" i="1"/>
  <c r="S311" i="1"/>
  <c r="S278" i="1"/>
  <c r="S277" i="1"/>
  <c r="S298" i="1"/>
  <c r="S280" i="1"/>
  <c r="S279" i="1"/>
  <c r="S285" i="1"/>
  <c r="S286" i="1"/>
  <c r="W300" i="1"/>
  <c r="R300" i="1"/>
  <c r="W308" i="1"/>
  <c r="R308" i="1"/>
  <c r="W303" i="1"/>
  <c r="R303" i="1"/>
  <c r="W309" i="1"/>
  <c r="R309" i="1"/>
  <c r="W304" i="1"/>
  <c r="R304" i="1"/>
  <c r="W301" i="1"/>
  <c r="R301" i="1"/>
  <c r="W310" i="1"/>
  <c r="R310" i="1"/>
  <c r="W302" i="1"/>
  <c r="R302" i="1"/>
  <c r="W297" i="1"/>
  <c r="W306" i="1"/>
  <c r="W307" i="1"/>
  <c r="W312" i="1"/>
  <c r="W290" i="1"/>
  <c r="W294" i="1"/>
  <c r="W296" i="1"/>
  <c r="W298" i="1"/>
  <c r="W292" i="1"/>
  <c r="W313" i="1"/>
  <c r="W291" i="1"/>
  <c r="W311" i="1"/>
  <c r="W293" i="1"/>
  <c r="W295" i="1"/>
  <c r="W305" i="1"/>
  <c r="W299" i="1"/>
  <c r="T13" i="1"/>
  <c r="X13" i="1" s="1"/>
  <c r="U13" i="1"/>
  <c r="V13" i="1" s="1"/>
  <c r="P717" i="1"/>
  <c r="Q717" i="1" s="1"/>
  <c r="P713" i="1"/>
  <c r="R713" i="1" s="1"/>
  <c r="P708" i="1"/>
  <c r="Q708" i="1" s="1"/>
  <c r="P711" i="1"/>
  <c r="Q711" i="1" s="1"/>
  <c r="P705" i="1"/>
  <c r="R705" i="1" s="1"/>
  <c r="P707" i="1"/>
  <c r="R707" i="1" s="1"/>
  <c r="P702" i="1"/>
  <c r="P709" i="1"/>
  <c r="Q709" i="1" s="1"/>
  <c r="P703" i="1"/>
  <c r="P704" i="1"/>
  <c r="P700" i="1"/>
  <c r="P706" i="1"/>
  <c r="R706" i="1" s="1"/>
  <c r="P720" i="1"/>
  <c r="R720" i="1" s="1"/>
  <c r="P698" i="1"/>
  <c r="P721" i="1"/>
  <c r="P718" i="1"/>
  <c r="Q718" i="1" s="1"/>
  <c r="P701" i="1"/>
  <c r="P716" i="1"/>
  <c r="Q716" i="1" s="1"/>
  <c r="P715" i="1"/>
  <c r="R715" i="1" s="1"/>
  <c r="P712" i="1"/>
  <c r="Q712" i="1" s="1"/>
  <c r="P714" i="1"/>
  <c r="R714" i="1" s="1"/>
  <c r="P710" i="1"/>
  <c r="Q710" i="1" s="1"/>
  <c r="P699" i="1"/>
  <c r="P719" i="1"/>
  <c r="R719" i="1" s="1"/>
  <c r="H730" i="6"/>
  <c r="O730" i="1"/>
  <c r="H741" i="6"/>
  <c r="O741" i="1"/>
  <c r="H742" i="6"/>
  <c r="O742" i="1"/>
  <c r="H739" i="6"/>
  <c r="O739" i="1"/>
  <c r="H728" i="6"/>
  <c r="O728" i="1"/>
  <c r="H726" i="6"/>
  <c r="O726" i="1"/>
  <c r="H737" i="6"/>
  <c r="O737" i="1"/>
  <c r="H727" i="6"/>
  <c r="O727" i="1"/>
  <c r="H738" i="6"/>
  <c r="O738" i="1"/>
  <c r="H745" i="6"/>
  <c r="O745" i="1"/>
  <c r="H732" i="6"/>
  <c r="O732" i="1"/>
  <c r="H729" i="6"/>
  <c r="O729" i="1"/>
  <c r="H723" i="6"/>
  <c r="O723" i="1"/>
  <c r="H733" i="6"/>
  <c r="O733" i="1"/>
  <c r="H722" i="6"/>
  <c r="O722" i="1"/>
  <c r="H740" i="6"/>
  <c r="O740" i="1"/>
  <c r="H743" i="6"/>
  <c r="O743" i="1"/>
  <c r="H734" i="6"/>
  <c r="O734" i="1"/>
  <c r="H724" i="6"/>
  <c r="O724" i="1"/>
  <c r="H731" i="6"/>
  <c r="O731" i="1"/>
  <c r="H744" i="6"/>
  <c r="O744" i="1"/>
  <c r="H735" i="6"/>
  <c r="O735" i="1"/>
  <c r="H736" i="6"/>
  <c r="O736" i="1"/>
  <c r="H725" i="6"/>
  <c r="O725" i="1"/>
  <c r="H729" i="5"/>
  <c r="N729" i="1"/>
  <c r="H727" i="5"/>
  <c r="N727" i="1"/>
  <c r="H734" i="5"/>
  <c r="N734" i="1"/>
  <c r="H733" i="5"/>
  <c r="N733" i="1"/>
  <c r="H744" i="5"/>
  <c r="N744" i="1"/>
  <c r="H731" i="5"/>
  <c r="N731" i="1"/>
  <c r="H726" i="5"/>
  <c r="N726" i="1"/>
  <c r="H724" i="5"/>
  <c r="N724" i="1"/>
  <c r="H732" i="5"/>
  <c r="N732" i="1"/>
  <c r="H745" i="5"/>
  <c r="N745" i="1"/>
  <c r="H740" i="5"/>
  <c r="N740" i="1"/>
  <c r="H739" i="5"/>
  <c r="N739" i="1"/>
  <c r="H738" i="5"/>
  <c r="N738" i="1"/>
  <c r="H728" i="5"/>
  <c r="N728" i="1"/>
  <c r="H741" i="5"/>
  <c r="N741" i="1"/>
  <c r="H737" i="5"/>
  <c r="N737" i="1"/>
  <c r="H723" i="5"/>
  <c r="N723" i="1"/>
  <c r="H743" i="5"/>
  <c r="N743" i="1"/>
  <c r="H735" i="5"/>
  <c r="N735" i="1"/>
  <c r="H730" i="5"/>
  <c r="N730" i="1"/>
  <c r="H725" i="5"/>
  <c r="N725" i="1"/>
  <c r="H722" i="5"/>
  <c r="N722" i="1"/>
  <c r="H736" i="5"/>
  <c r="N736" i="1"/>
  <c r="H742" i="5"/>
  <c r="N742" i="1"/>
  <c r="S707" i="1" l="1"/>
  <c r="S301" i="1"/>
  <c r="S309" i="1"/>
  <c r="S308" i="1"/>
  <c r="S714" i="1"/>
  <c r="S720" i="1"/>
  <c r="S705" i="1"/>
  <c r="S719" i="1"/>
  <c r="S706" i="1"/>
  <c r="S310" i="1"/>
  <c r="S304" i="1"/>
  <c r="S303" i="1"/>
  <c r="S300" i="1"/>
  <c r="S713" i="1"/>
  <c r="S302" i="1"/>
  <c r="S715" i="1"/>
  <c r="W712" i="1"/>
  <c r="R712" i="1"/>
  <c r="W718" i="1"/>
  <c r="R718" i="1"/>
  <c r="W709" i="1"/>
  <c r="R709" i="1"/>
  <c r="W711" i="1"/>
  <c r="R711" i="1"/>
  <c r="W710" i="1"/>
  <c r="R710" i="1"/>
  <c r="W716" i="1"/>
  <c r="R716" i="1"/>
  <c r="W717" i="1"/>
  <c r="R717" i="1"/>
  <c r="W708" i="1"/>
  <c r="R708" i="1"/>
  <c r="W704" i="1"/>
  <c r="W714" i="1"/>
  <c r="W701" i="1"/>
  <c r="W720" i="1"/>
  <c r="W703" i="1"/>
  <c r="W705" i="1"/>
  <c r="W698" i="1"/>
  <c r="W713" i="1"/>
  <c r="W719" i="1"/>
  <c r="W706" i="1"/>
  <c r="W707" i="1"/>
  <c r="W699" i="1"/>
  <c r="W715" i="1"/>
  <c r="W721" i="1"/>
  <c r="W700" i="1"/>
  <c r="W702" i="1"/>
  <c r="T14" i="1"/>
  <c r="X14" i="1" s="1"/>
  <c r="U14" i="1"/>
  <c r="V14" i="1" s="1"/>
  <c r="P737" i="1"/>
  <c r="R737" i="1" s="1"/>
  <c r="P728" i="1"/>
  <c r="P736" i="1"/>
  <c r="Q736" i="1" s="1"/>
  <c r="P725" i="1"/>
  <c r="P735" i="1"/>
  <c r="Q735" i="1" s="1"/>
  <c r="P741" i="1"/>
  <c r="Q741" i="1" s="1"/>
  <c r="P738" i="1"/>
  <c r="R738" i="1" s="1"/>
  <c r="P740" i="1"/>
  <c r="Q740" i="1" s="1"/>
  <c r="P726" i="1"/>
  <c r="P734" i="1"/>
  <c r="Q734" i="1" s="1"/>
  <c r="P729" i="1"/>
  <c r="R729" i="1" s="1"/>
  <c r="P730" i="1"/>
  <c r="R730" i="1" s="1"/>
  <c r="P733" i="1"/>
  <c r="Q733" i="1" s="1"/>
  <c r="P732" i="1"/>
  <c r="Q732" i="1" s="1"/>
  <c r="P722" i="1"/>
  <c r="P743" i="1"/>
  <c r="R743" i="1" s="1"/>
  <c r="P739" i="1"/>
  <c r="R739" i="1" s="1"/>
  <c r="P724" i="1"/>
  <c r="P731" i="1"/>
  <c r="R731" i="1" s="1"/>
  <c r="P727" i="1"/>
  <c r="P723" i="1"/>
  <c r="P744" i="1"/>
  <c r="R744" i="1" s="1"/>
  <c r="P742" i="1"/>
  <c r="Q742" i="1" s="1"/>
  <c r="P745" i="1"/>
  <c r="H755" i="6"/>
  <c r="O755" i="1"/>
  <c r="H768" i="6"/>
  <c r="O768" i="1"/>
  <c r="H767" i="6"/>
  <c r="O767" i="1"/>
  <c r="H756" i="6"/>
  <c r="O756" i="1"/>
  <c r="H750" i="6"/>
  <c r="O750" i="1"/>
  <c r="H769" i="6"/>
  <c r="O769" i="1"/>
  <c r="H752" i="6"/>
  <c r="O752" i="1"/>
  <c r="H764" i="6"/>
  <c r="O764" i="1"/>
  <c r="H746" i="6"/>
  <c r="O746" i="1"/>
  <c r="H763" i="6"/>
  <c r="O763" i="1"/>
  <c r="H757" i="6"/>
  <c r="O757" i="1"/>
  <c r="H762" i="6"/>
  <c r="O762" i="1"/>
  <c r="H749" i="6"/>
  <c r="O749" i="1"/>
  <c r="H766" i="6"/>
  <c r="O766" i="1"/>
  <c r="H760" i="6"/>
  <c r="O760" i="1"/>
  <c r="H748" i="6"/>
  <c r="O748" i="1"/>
  <c r="H747" i="6"/>
  <c r="O747" i="1"/>
  <c r="H751" i="6"/>
  <c r="O751" i="1"/>
  <c r="H765" i="6"/>
  <c r="O765" i="1"/>
  <c r="H759" i="6"/>
  <c r="O759" i="1"/>
  <c r="H758" i="6"/>
  <c r="O758" i="1"/>
  <c r="H753" i="6"/>
  <c r="O753" i="1"/>
  <c r="H761" i="6"/>
  <c r="O761" i="1"/>
  <c r="H754" i="6"/>
  <c r="O754" i="1"/>
  <c r="H747" i="5"/>
  <c r="N747" i="1"/>
  <c r="H764" i="5"/>
  <c r="N764" i="1"/>
  <c r="H768" i="5"/>
  <c r="N768" i="1"/>
  <c r="H763" i="5"/>
  <c r="N763" i="1"/>
  <c r="H757" i="5"/>
  <c r="N757" i="1"/>
  <c r="H760" i="5"/>
  <c r="N760" i="1"/>
  <c r="H755" i="5"/>
  <c r="N755" i="1"/>
  <c r="H746" i="5"/>
  <c r="N746" i="1"/>
  <c r="H769" i="5"/>
  <c r="N769" i="1"/>
  <c r="H749" i="5"/>
  <c r="N749" i="1"/>
  <c r="H765" i="5"/>
  <c r="N765" i="1"/>
  <c r="H756" i="5"/>
  <c r="N756" i="1"/>
  <c r="H758" i="5"/>
  <c r="N758" i="1"/>
  <c r="H767" i="5"/>
  <c r="N767" i="1"/>
  <c r="H754" i="5"/>
  <c r="N754" i="1"/>
  <c r="H752" i="5"/>
  <c r="N752" i="1"/>
  <c r="H748" i="5"/>
  <c r="N748" i="1"/>
  <c r="H751" i="5"/>
  <c r="N751" i="1"/>
  <c r="H761" i="5"/>
  <c r="N761" i="1"/>
  <c r="H766" i="5"/>
  <c r="N766" i="1"/>
  <c r="H759" i="5"/>
  <c r="N759" i="1"/>
  <c r="H762" i="5"/>
  <c r="N762" i="1"/>
  <c r="H750" i="5"/>
  <c r="N750" i="1"/>
  <c r="H753" i="5"/>
  <c r="N753" i="1"/>
  <c r="S744" i="1" l="1"/>
  <c r="S708" i="1"/>
  <c r="S711" i="1"/>
  <c r="S739" i="1"/>
  <c r="S737" i="1"/>
  <c r="S731" i="1"/>
  <c r="S738" i="1"/>
  <c r="S716" i="1"/>
  <c r="S718" i="1"/>
  <c r="S743" i="1"/>
  <c r="S730" i="1"/>
  <c r="S717" i="1"/>
  <c r="S710" i="1"/>
  <c r="S709" i="1"/>
  <c r="S712" i="1"/>
  <c r="S729" i="1"/>
  <c r="W734" i="1"/>
  <c r="R734" i="1"/>
  <c r="W733" i="1"/>
  <c r="R733" i="1"/>
  <c r="W735" i="1"/>
  <c r="R735" i="1"/>
  <c r="W740" i="1"/>
  <c r="R740" i="1"/>
  <c r="W732" i="1"/>
  <c r="R732" i="1"/>
  <c r="W741" i="1"/>
  <c r="R741" i="1"/>
  <c r="W742" i="1"/>
  <c r="R742" i="1"/>
  <c r="W736" i="1"/>
  <c r="R736" i="1"/>
  <c r="W744" i="1"/>
  <c r="W724" i="1"/>
  <c r="W728" i="1"/>
  <c r="W723" i="1"/>
  <c r="W739" i="1"/>
  <c r="W726" i="1"/>
  <c r="W737" i="1"/>
  <c r="W745" i="1"/>
  <c r="W727" i="1"/>
  <c r="W743" i="1"/>
  <c r="W730" i="1"/>
  <c r="W725" i="1"/>
  <c r="W731" i="1"/>
  <c r="W722" i="1"/>
  <c r="W729" i="1"/>
  <c r="W738" i="1"/>
  <c r="T15" i="1"/>
  <c r="X15" i="1" s="1"/>
  <c r="U15" i="1"/>
  <c r="V15" i="1" s="1"/>
  <c r="P750" i="1"/>
  <c r="P748" i="1"/>
  <c r="P755" i="1"/>
  <c r="R755" i="1" s="1"/>
  <c r="P747" i="1"/>
  <c r="P753" i="1"/>
  <c r="R753" i="1" s="1"/>
  <c r="P762" i="1"/>
  <c r="R762" i="1" s="1"/>
  <c r="P751" i="1"/>
  <c r="P756" i="1"/>
  <c r="Q756" i="1" s="1"/>
  <c r="P760" i="1"/>
  <c r="Q760" i="1" s="1"/>
  <c r="P763" i="1"/>
  <c r="R763" i="1" s="1"/>
  <c r="P764" i="1"/>
  <c r="Q764" i="1" s="1"/>
  <c r="P749" i="1"/>
  <c r="P757" i="1"/>
  <c r="Q757" i="1" s="1"/>
  <c r="P766" i="1"/>
  <c r="Q766" i="1" s="1"/>
  <c r="P759" i="1"/>
  <c r="Q759" i="1" s="1"/>
  <c r="P754" i="1"/>
  <c r="R754" i="1" s="1"/>
  <c r="P758" i="1"/>
  <c r="Q758" i="1" s="1"/>
  <c r="P769" i="1"/>
  <c r="P768" i="1"/>
  <c r="R768" i="1" s="1"/>
  <c r="P761" i="1"/>
  <c r="R761" i="1" s="1"/>
  <c r="P765" i="1"/>
  <c r="Q765" i="1" s="1"/>
  <c r="P752" i="1"/>
  <c r="P767" i="1"/>
  <c r="R767" i="1" s="1"/>
  <c r="P746" i="1"/>
  <c r="H786" i="6"/>
  <c r="O786" i="1"/>
  <c r="H777" i="6"/>
  <c r="O777" i="1"/>
  <c r="H771" i="6"/>
  <c r="O771" i="1"/>
  <c r="H793" i="6"/>
  <c r="O793" i="1"/>
  <c r="H781" i="6"/>
  <c r="O781" i="1"/>
  <c r="H774" i="6"/>
  <c r="O774" i="1"/>
  <c r="H782" i="6"/>
  <c r="O782" i="1"/>
  <c r="H783" i="6"/>
  <c r="O783" i="1"/>
  <c r="H780" i="6"/>
  <c r="O780" i="1"/>
  <c r="H787" i="6"/>
  <c r="O787" i="1"/>
  <c r="H778" i="6"/>
  <c r="O778" i="1"/>
  <c r="H789" i="6"/>
  <c r="O789" i="1"/>
  <c r="H790" i="6"/>
  <c r="O790" i="1"/>
  <c r="H770" i="6"/>
  <c r="O770" i="1"/>
  <c r="H791" i="6"/>
  <c r="O791" i="1"/>
  <c r="H784" i="6"/>
  <c r="O784" i="1"/>
  <c r="H772" i="6"/>
  <c r="O772" i="1"/>
  <c r="H785" i="6"/>
  <c r="O785" i="1"/>
  <c r="H788" i="6"/>
  <c r="O788" i="1"/>
  <c r="H792" i="6"/>
  <c r="O792" i="1"/>
  <c r="H773" i="6"/>
  <c r="O773" i="1"/>
  <c r="H775" i="6"/>
  <c r="O775" i="1"/>
  <c r="H776" i="6"/>
  <c r="O776" i="1"/>
  <c r="H779" i="6"/>
  <c r="O779" i="1"/>
  <c r="H778" i="5"/>
  <c r="N778" i="1"/>
  <c r="H770" i="5"/>
  <c r="N770" i="1"/>
  <c r="H786" i="5"/>
  <c r="N786" i="1"/>
  <c r="H793" i="5"/>
  <c r="N793" i="1"/>
  <c r="H792" i="5"/>
  <c r="N792" i="1"/>
  <c r="H773" i="5"/>
  <c r="N773" i="1"/>
  <c r="H785" i="5"/>
  <c r="N785" i="1"/>
  <c r="H782" i="5"/>
  <c r="N782" i="1"/>
  <c r="H779" i="5"/>
  <c r="N779" i="1"/>
  <c r="H783" i="5"/>
  <c r="N783" i="1"/>
  <c r="H791" i="5"/>
  <c r="N791" i="1"/>
  <c r="H788" i="5"/>
  <c r="N788" i="1"/>
  <c r="H787" i="5"/>
  <c r="N787" i="1"/>
  <c r="H784" i="5"/>
  <c r="N784" i="1"/>
  <c r="H776" i="5"/>
  <c r="N776" i="1"/>
  <c r="H777" i="5"/>
  <c r="N777" i="1"/>
  <c r="H775" i="5"/>
  <c r="N775" i="1"/>
  <c r="H771" i="5"/>
  <c r="N771" i="1"/>
  <c r="H790" i="5"/>
  <c r="N790" i="1"/>
  <c r="H780" i="5"/>
  <c r="N780" i="1"/>
  <c r="H774" i="5"/>
  <c r="N774" i="1"/>
  <c r="H772" i="5"/>
  <c r="N772" i="1"/>
  <c r="H789" i="5"/>
  <c r="N789" i="1"/>
  <c r="H781" i="5"/>
  <c r="N781" i="1"/>
  <c r="S762" i="1" l="1"/>
  <c r="S736" i="1"/>
  <c r="S741" i="1"/>
  <c r="S740" i="1"/>
  <c r="S733" i="1"/>
  <c r="S753" i="1"/>
  <c r="S761" i="1"/>
  <c r="S754" i="1"/>
  <c r="S742" i="1"/>
  <c r="S732" i="1"/>
  <c r="S735" i="1"/>
  <c r="S734" i="1"/>
  <c r="S763" i="1"/>
  <c r="S767" i="1"/>
  <c r="S768" i="1"/>
  <c r="S755" i="1"/>
  <c r="W765" i="1"/>
  <c r="R765" i="1"/>
  <c r="W758" i="1"/>
  <c r="R758" i="1"/>
  <c r="W757" i="1"/>
  <c r="R757" i="1"/>
  <c r="W760" i="1"/>
  <c r="R760" i="1"/>
  <c r="W756" i="1"/>
  <c r="R756" i="1"/>
  <c r="W766" i="1"/>
  <c r="R766" i="1"/>
  <c r="W759" i="1"/>
  <c r="R759" i="1"/>
  <c r="W764" i="1"/>
  <c r="R764" i="1"/>
  <c r="W752" i="1"/>
  <c r="W769" i="1"/>
  <c r="W763" i="1"/>
  <c r="W762" i="1"/>
  <c r="W748" i="1"/>
  <c r="W753" i="1"/>
  <c r="W750" i="1"/>
  <c r="W746" i="1"/>
  <c r="W761" i="1"/>
  <c r="W754" i="1"/>
  <c r="W749" i="1"/>
  <c r="W747" i="1"/>
  <c r="W767" i="1"/>
  <c r="W768" i="1"/>
  <c r="W751" i="1"/>
  <c r="W755" i="1"/>
  <c r="T16" i="1"/>
  <c r="X16" i="1" s="1"/>
  <c r="U16" i="1"/>
  <c r="V16" i="1" s="1"/>
  <c r="P777" i="1"/>
  <c r="R777" i="1" s="1"/>
  <c r="P789" i="1"/>
  <c r="Q789" i="1" s="1"/>
  <c r="P774" i="1"/>
  <c r="P790" i="1"/>
  <c r="Q790" i="1" s="1"/>
  <c r="P775" i="1"/>
  <c r="P776" i="1"/>
  <c r="P787" i="1"/>
  <c r="R787" i="1" s="1"/>
  <c r="P791" i="1"/>
  <c r="R791" i="1" s="1"/>
  <c r="P779" i="1"/>
  <c r="R779" i="1" s="1"/>
  <c r="P785" i="1"/>
  <c r="R785" i="1" s="1"/>
  <c r="P792" i="1"/>
  <c r="R792" i="1" s="1"/>
  <c r="P786" i="1"/>
  <c r="R786" i="1" s="1"/>
  <c r="P780" i="1"/>
  <c r="Q780" i="1" s="1"/>
  <c r="P793" i="1"/>
  <c r="P778" i="1"/>
  <c r="R778" i="1" s="1"/>
  <c r="P781" i="1"/>
  <c r="Q781" i="1" s="1"/>
  <c r="P771" i="1"/>
  <c r="P784" i="1"/>
  <c r="Q784" i="1" s="1"/>
  <c r="P788" i="1"/>
  <c r="Q788" i="1" s="1"/>
  <c r="P783" i="1"/>
  <c r="Q783" i="1" s="1"/>
  <c r="P782" i="1"/>
  <c r="Q782" i="1" s="1"/>
  <c r="P773" i="1"/>
  <c r="P770" i="1"/>
  <c r="P772" i="1"/>
  <c r="H798" i="6"/>
  <c r="H822" i="6" s="1"/>
  <c r="H846" i="6" s="1"/>
  <c r="O798" i="1"/>
  <c r="H812" i="6"/>
  <c r="H836" i="6" s="1"/>
  <c r="H860" i="6" s="1"/>
  <c r="O812" i="1"/>
  <c r="H815" i="6"/>
  <c r="H839" i="6" s="1"/>
  <c r="H863" i="6" s="1"/>
  <c r="O815" i="1"/>
  <c r="H794" i="6"/>
  <c r="H818" i="6" s="1"/>
  <c r="H842" i="6" s="1"/>
  <c r="O794" i="1"/>
  <c r="H811" i="6"/>
  <c r="H835" i="6" s="1"/>
  <c r="H859" i="6" s="1"/>
  <c r="O811" i="1"/>
  <c r="H805" i="6"/>
  <c r="H829" i="6" s="1"/>
  <c r="H853" i="6" s="1"/>
  <c r="O805" i="1"/>
  <c r="H803" i="6"/>
  <c r="H827" i="6" s="1"/>
  <c r="H851" i="6" s="1"/>
  <c r="O803" i="1"/>
  <c r="H809" i="6"/>
  <c r="H833" i="6" s="1"/>
  <c r="H857" i="6" s="1"/>
  <c r="O809" i="1"/>
  <c r="H814" i="6"/>
  <c r="H838" i="6" s="1"/>
  <c r="H862" i="6" s="1"/>
  <c r="O814" i="1"/>
  <c r="H804" i="6"/>
  <c r="H828" i="6" s="1"/>
  <c r="H852" i="6" s="1"/>
  <c r="O804" i="1"/>
  <c r="H817" i="6"/>
  <c r="H841" i="6" s="1"/>
  <c r="H865" i="6" s="1"/>
  <c r="O817" i="1"/>
  <c r="H796" i="6"/>
  <c r="H820" i="6" s="1"/>
  <c r="H844" i="6" s="1"/>
  <c r="O796" i="1"/>
  <c r="H800" i="6"/>
  <c r="H824" i="6" s="1"/>
  <c r="H848" i="6" s="1"/>
  <c r="O800" i="1"/>
  <c r="H813" i="6"/>
  <c r="H837" i="6" s="1"/>
  <c r="H861" i="6" s="1"/>
  <c r="O813" i="1"/>
  <c r="H807" i="6"/>
  <c r="H831" i="6" s="1"/>
  <c r="H855" i="6" s="1"/>
  <c r="O807" i="1"/>
  <c r="H795" i="6"/>
  <c r="H819" i="6" s="1"/>
  <c r="H843" i="6" s="1"/>
  <c r="O795" i="1"/>
  <c r="H799" i="6"/>
  <c r="H823" i="6" s="1"/>
  <c r="H847" i="6" s="1"/>
  <c r="O799" i="1"/>
  <c r="H816" i="6"/>
  <c r="H840" i="6" s="1"/>
  <c r="H864" i="6" s="1"/>
  <c r="O816" i="1"/>
  <c r="H801" i="6"/>
  <c r="H825" i="6" s="1"/>
  <c r="H849" i="6" s="1"/>
  <c r="O801" i="1"/>
  <c r="H802" i="6"/>
  <c r="H826" i="6" s="1"/>
  <c r="H850" i="6" s="1"/>
  <c r="O802" i="1"/>
  <c r="H797" i="6"/>
  <c r="H821" i="6" s="1"/>
  <c r="H845" i="6" s="1"/>
  <c r="O797" i="1"/>
  <c r="H808" i="6"/>
  <c r="H832" i="6" s="1"/>
  <c r="H856" i="6" s="1"/>
  <c r="O808" i="1"/>
  <c r="H806" i="6"/>
  <c r="H830" i="6" s="1"/>
  <c r="H854" i="6" s="1"/>
  <c r="O806" i="1"/>
  <c r="H810" i="6"/>
  <c r="H834" i="6" s="1"/>
  <c r="H858" i="6" s="1"/>
  <c r="O810" i="1"/>
  <c r="H812" i="5"/>
  <c r="H836" i="5" s="1"/>
  <c r="H860" i="5" s="1"/>
  <c r="N812" i="1"/>
  <c r="H796" i="5"/>
  <c r="H820" i="5" s="1"/>
  <c r="H844" i="5" s="1"/>
  <c r="N796" i="1"/>
  <c r="H797" i="5"/>
  <c r="H821" i="5" s="1"/>
  <c r="H845" i="5" s="1"/>
  <c r="N797" i="1"/>
  <c r="H815" i="5"/>
  <c r="H839" i="5" s="1"/>
  <c r="H863" i="5" s="1"/>
  <c r="N815" i="1"/>
  <c r="H798" i="5"/>
  <c r="H822" i="5" s="1"/>
  <c r="H846" i="5" s="1"/>
  <c r="N798" i="1"/>
  <c r="H800" i="5"/>
  <c r="H824" i="5" s="1"/>
  <c r="H848" i="5" s="1"/>
  <c r="N800" i="1"/>
  <c r="H803" i="5"/>
  <c r="H827" i="5" s="1"/>
  <c r="H851" i="5" s="1"/>
  <c r="N803" i="1"/>
  <c r="H810" i="5"/>
  <c r="H834" i="5" s="1"/>
  <c r="H858" i="5" s="1"/>
  <c r="N810" i="1"/>
  <c r="H795" i="5"/>
  <c r="H819" i="5" s="1"/>
  <c r="H843" i="5" s="1"/>
  <c r="N795" i="1"/>
  <c r="H817" i="5"/>
  <c r="H841" i="5" s="1"/>
  <c r="H865" i="5" s="1"/>
  <c r="N817" i="1"/>
  <c r="H805" i="5"/>
  <c r="H829" i="5" s="1"/>
  <c r="H853" i="5" s="1"/>
  <c r="N805" i="1"/>
  <c r="H813" i="5"/>
  <c r="H837" i="5" s="1"/>
  <c r="H861" i="5" s="1"/>
  <c r="N813" i="1"/>
  <c r="H799" i="5"/>
  <c r="H823" i="5" s="1"/>
  <c r="H847" i="5" s="1"/>
  <c r="N799" i="1"/>
  <c r="H816" i="5"/>
  <c r="H840" i="5" s="1"/>
  <c r="H864" i="5" s="1"/>
  <c r="N816" i="1"/>
  <c r="H807" i="5"/>
  <c r="H831" i="5" s="1"/>
  <c r="H855" i="5" s="1"/>
  <c r="N807" i="1"/>
  <c r="H804" i="5"/>
  <c r="H828" i="5" s="1"/>
  <c r="H852" i="5" s="1"/>
  <c r="N804" i="1"/>
  <c r="H808" i="5"/>
  <c r="H832" i="5" s="1"/>
  <c r="H856" i="5" s="1"/>
  <c r="N808" i="1"/>
  <c r="H806" i="5"/>
  <c r="H830" i="5" s="1"/>
  <c r="H854" i="5" s="1"/>
  <c r="N806" i="1"/>
  <c r="H794" i="5"/>
  <c r="H818" i="5" s="1"/>
  <c r="H842" i="5" s="1"/>
  <c r="N794" i="1"/>
  <c r="H801" i="5"/>
  <c r="H825" i="5" s="1"/>
  <c r="H849" i="5" s="1"/>
  <c r="N801" i="1"/>
  <c r="H814" i="5"/>
  <c r="H838" i="5" s="1"/>
  <c r="H862" i="5" s="1"/>
  <c r="N814" i="1"/>
  <c r="H811" i="5"/>
  <c r="H835" i="5" s="1"/>
  <c r="H859" i="5" s="1"/>
  <c r="N811" i="1"/>
  <c r="H809" i="5"/>
  <c r="H833" i="5" s="1"/>
  <c r="H857" i="5" s="1"/>
  <c r="N809" i="1"/>
  <c r="H802" i="5"/>
  <c r="H826" i="5" s="1"/>
  <c r="H850" i="5" s="1"/>
  <c r="N802" i="1"/>
  <c r="S766" i="1" l="1"/>
  <c r="S758" i="1"/>
  <c r="S779" i="1"/>
  <c r="S786" i="1"/>
  <c r="S791" i="1"/>
  <c r="S759" i="1"/>
  <c r="S756" i="1"/>
  <c r="S757" i="1"/>
  <c r="S765" i="1"/>
  <c r="S785" i="1"/>
  <c r="S764" i="1"/>
  <c r="S760" i="1"/>
  <c r="S777" i="1"/>
  <c r="S778" i="1"/>
  <c r="S792" i="1"/>
  <c r="S787" i="1"/>
  <c r="W789" i="1"/>
  <c r="R789" i="1"/>
  <c r="W782" i="1"/>
  <c r="R782" i="1"/>
  <c r="W783" i="1"/>
  <c r="R783" i="1"/>
  <c r="W781" i="1"/>
  <c r="R781" i="1"/>
  <c r="W790" i="1"/>
  <c r="R790" i="1"/>
  <c r="W784" i="1"/>
  <c r="R784" i="1"/>
  <c r="W780" i="1"/>
  <c r="R780" i="1"/>
  <c r="W788" i="1"/>
  <c r="R788" i="1"/>
  <c r="W773" i="1"/>
  <c r="W793" i="1"/>
  <c r="W785" i="1"/>
  <c r="W776" i="1"/>
  <c r="W771" i="1"/>
  <c r="W779" i="1"/>
  <c r="W775" i="1"/>
  <c r="W777" i="1"/>
  <c r="W772" i="1"/>
  <c r="W786" i="1"/>
  <c r="W791" i="1"/>
  <c r="W770" i="1"/>
  <c r="W778" i="1"/>
  <c r="W792" i="1"/>
  <c r="W787" i="1"/>
  <c r="W774" i="1"/>
  <c r="T17" i="1"/>
  <c r="X17" i="1" s="1"/>
  <c r="U17" i="1"/>
  <c r="V17" i="1" s="1"/>
  <c r="P801" i="1"/>
  <c r="R801" i="1" s="1"/>
  <c r="P794" i="1"/>
  <c r="P807" i="1"/>
  <c r="Q807" i="1" s="1"/>
  <c r="P804" i="1"/>
  <c r="Q804" i="1" s="1"/>
  <c r="P810" i="1"/>
  <c r="R810" i="1" s="1"/>
  <c r="P815" i="1"/>
  <c r="R815" i="1" s="1"/>
  <c r="P796" i="1"/>
  <c r="P802" i="1"/>
  <c r="R802" i="1" s="1"/>
  <c r="P806" i="1"/>
  <c r="Q806" i="1" s="1"/>
  <c r="P809" i="1"/>
  <c r="R809" i="1" s="1"/>
  <c r="P799" i="1"/>
  <c r="P805" i="1"/>
  <c r="Q805" i="1" s="1"/>
  <c r="P798" i="1"/>
  <c r="P808" i="1"/>
  <c r="Q808" i="1" s="1"/>
  <c r="P813" i="1"/>
  <c r="Q813" i="1" s="1"/>
  <c r="P811" i="1"/>
  <c r="R811" i="1" s="1"/>
  <c r="P816" i="1"/>
  <c r="R816" i="1" s="1"/>
  <c r="P817" i="1"/>
  <c r="P800" i="1"/>
  <c r="P814" i="1"/>
  <c r="Q814" i="1" s="1"/>
  <c r="P795" i="1"/>
  <c r="P803" i="1"/>
  <c r="R803" i="1" s="1"/>
  <c r="P797" i="1"/>
  <c r="P812" i="1"/>
  <c r="Q812" i="1" s="1"/>
  <c r="H883" i="6"/>
  <c r="O883" i="1"/>
  <c r="H867" i="6"/>
  <c r="O867" i="1"/>
  <c r="H889" i="6"/>
  <c r="O889" i="1"/>
  <c r="H869" i="6"/>
  <c r="O869" i="1"/>
  <c r="H879" i="6"/>
  <c r="O879" i="1"/>
  <c r="H876" i="6"/>
  <c r="O876" i="1"/>
  <c r="H866" i="6"/>
  <c r="O866" i="1"/>
  <c r="H874" i="6"/>
  <c r="O874" i="1"/>
  <c r="H886" i="6"/>
  <c r="O886" i="1"/>
  <c r="H885" i="6"/>
  <c r="O885" i="1"/>
  <c r="H882" i="6"/>
  <c r="O882" i="1"/>
  <c r="H873" i="6"/>
  <c r="O873" i="1"/>
  <c r="H881" i="6"/>
  <c r="O881" i="1"/>
  <c r="H887" i="6"/>
  <c r="O887" i="1"/>
  <c r="H878" i="6"/>
  <c r="O878" i="1"/>
  <c r="H888" i="6"/>
  <c r="O888" i="1"/>
  <c r="H872" i="6"/>
  <c r="O872" i="1"/>
  <c r="H875" i="6"/>
  <c r="O875" i="1"/>
  <c r="H884" i="6"/>
  <c r="O884" i="1"/>
  <c r="H880" i="6"/>
  <c r="O880" i="1"/>
  <c r="H871" i="6"/>
  <c r="O871" i="1"/>
  <c r="H868" i="6"/>
  <c r="O868" i="1"/>
  <c r="H877" i="6"/>
  <c r="O877" i="1"/>
  <c r="H870" i="6"/>
  <c r="O870" i="1"/>
  <c r="H878" i="5"/>
  <c r="N878" i="1"/>
  <c r="H885" i="5"/>
  <c r="N885" i="1"/>
  <c r="H872" i="5"/>
  <c r="N872" i="1"/>
  <c r="H881" i="5"/>
  <c r="N881" i="1"/>
  <c r="H876" i="5"/>
  <c r="N876" i="1"/>
  <c r="H889" i="5"/>
  <c r="N889" i="1"/>
  <c r="H887" i="5"/>
  <c r="N887" i="1"/>
  <c r="H880" i="5"/>
  <c r="N880" i="1"/>
  <c r="H879" i="5"/>
  <c r="N879" i="1"/>
  <c r="H867" i="5"/>
  <c r="N867" i="1"/>
  <c r="H869" i="5"/>
  <c r="N869" i="1"/>
  <c r="H877" i="5"/>
  <c r="N877" i="1"/>
  <c r="H886" i="5"/>
  <c r="N886" i="1"/>
  <c r="H870" i="5"/>
  <c r="N870" i="1"/>
  <c r="H873" i="5"/>
  <c r="N873" i="1"/>
  <c r="H888" i="5"/>
  <c r="N888" i="1"/>
  <c r="H882" i="5"/>
  <c r="N882" i="1"/>
  <c r="H868" i="5"/>
  <c r="N868" i="1"/>
  <c r="H874" i="5"/>
  <c r="N874" i="1"/>
  <c r="H883" i="5"/>
  <c r="N883" i="1"/>
  <c r="H866" i="5"/>
  <c r="N866" i="1"/>
  <c r="H871" i="5"/>
  <c r="N871" i="1"/>
  <c r="H875" i="5"/>
  <c r="N875" i="1"/>
  <c r="H884" i="5"/>
  <c r="N884" i="1"/>
  <c r="S809" i="1" l="1"/>
  <c r="S784" i="1"/>
  <c r="S782" i="1"/>
  <c r="S810" i="1"/>
  <c r="S811" i="1"/>
  <c r="S802" i="1"/>
  <c r="S780" i="1"/>
  <c r="S790" i="1"/>
  <c r="S783" i="1"/>
  <c r="S789" i="1"/>
  <c r="S803" i="1"/>
  <c r="S815" i="1"/>
  <c r="S788" i="1"/>
  <c r="S781" i="1"/>
  <c r="S816" i="1"/>
  <c r="S801" i="1"/>
  <c r="W808" i="1"/>
  <c r="R808" i="1"/>
  <c r="W806" i="1"/>
  <c r="R806" i="1"/>
  <c r="W812" i="1"/>
  <c r="R812" i="1"/>
  <c r="W814" i="1"/>
  <c r="R814" i="1"/>
  <c r="W805" i="1"/>
  <c r="R805" i="1"/>
  <c r="W804" i="1"/>
  <c r="R804" i="1"/>
  <c r="W813" i="1"/>
  <c r="R813" i="1"/>
  <c r="W807" i="1"/>
  <c r="R807" i="1"/>
  <c r="W803" i="1"/>
  <c r="W817" i="1"/>
  <c r="W809" i="1"/>
  <c r="W815" i="1"/>
  <c r="W794" i="1"/>
  <c r="W795" i="1"/>
  <c r="W816" i="1"/>
  <c r="W798" i="1"/>
  <c r="W810" i="1"/>
  <c r="W801" i="1"/>
  <c r="W811" i="1"/>
  <c r="W802" i="1"/>
  <c r="W797" i="1"/>
  <c r="W800" i="1"/>
  <c r="W799" i="1"/>
  <c r="W796" i="1"/>
  <c r="P871" i="1"/>
  <c r="P888" i="1"/>
  <c r="R888" i="1" s="1"/>
  <c r="P877" i="1"/>
  <c r="Q877" i="1" s="1"/>
  <c r="P880" i="1"/>
  <c r="Q880" i="1" s="1"/>
  <c r="P889" i="1"/>
  <c r="P885" i="1"/>
  <c r="Q885" i="1" s="1"/>
  <c r="P883" i="1"/>
  <c r="R883" i="1" s="1"/>
  <c r="P884" i="1"/>
  <c r="Q884" i="1" s="1"/>
  <c r="P874" i="1"/>
  <c r="R874" i="1" s="1"/>
  <c r="P873" i="1"/>
  <c r="R873" i="1" s="1"/>
  <c r="P872" i="1"/>
  <c r="P875" i="1"/>
  <c r="R875" i="1" s="1"/>
  <c r="P882" i="1"/>
  <c r="R882" i="1" s="1"/>
  <c r="P886" i="1"/>
  <c r="Q886" i="1" s="1"/>
  <c r="P869" i="1"/>
  <c r="P879" i="1"/>
  <c r="Q879" i="1" s="1"/>
  <c r="P887" i="1"/>
  <c r="R887" i="1" s="1"/>
  <c r="P876" i="1"/>
  <c r="Q876" i="1" s="1"/>
  <c r="P878" i="1"/>
  <c r="Q878" i="1" s="1"/>
  <c r="P866" i="1"/>
  <c r="P868" i="1"/>
  <c r="P870" i="1"/>
  <c r="P867" i="1"/>
  <c r="P881" i="1"/>
  <c r="R881" i="1" s="1"/>
  <c r="H892" i="6"/>
  <c r="O892" i="1"/>
  <c r="H896" i="6"/>
  <c r="O896" i="1"/>
  <c r="H906" i="6"/>
  <c r="O906" i="1"/>
  <c r="H903" i="6"/>
  <c r="O903" i="1"/>
  <c r="H912" i="6"/>
  <c r="O912" i="1"/>
  <c r="H895" i="6"/>
  <c r="O895" i="1"/>
  <c r="H909" i="6"/>
  <c r="O909" i="1"/>
  <c r="H893" i="6"/>
  <c r="O893" i="1"/>
  <c r="H904" i="6"/>
  <c r="O904" i="1"/>
  <c r="H910" i="6"/>
  <c r="O910" i="1"/>
  <c r="H911" i="6"/>
  <c r="O911" i="1"/>
  <c r="H898" i="6"/>
  <c r="O898" i="1"/>
  <c r="H913" i="6"/>
  <c r="O913" i="1"/>
  <c r="H908" i="6"/>
  <c r="O908" i="1"/>
  <c r="H894" i="6"/>
  <c r="O894" i="1"/>
  <c r="H905" i="6"/>
  <c r="O905" i="1"/>
  <c r="H890" i="6"/>
  <c r="O890" i="1"/>
  <c r="H891" i="6"/>
  <c r="O891" i="1"/>
  <c r="H899" i="6"/>
  <c r="O899" i="1"/>
  <c r="H902" i="6"/>
  <c r="O902" i="1"/>
  <c r="H901" i="6"/>
  <c r="O901" i="1"/>
  <c r="H897" i="6"/>
  <c r="O897" i="1"/>
  <c r="H900" i="6"/>
  <c r="O900" i="1"/>
  <c r="H907" i="6"/>
  <c r="O907" i="1"/>
  <c r="H899" i="5"/>
  <c r="N899" i="1"/>
  <c r="H900" i="5"/>
  <c r="N900" i="1"/>
  <c r="H913" i="5"/>
  <c r="N913" i="1"/>
  <c r="H896" i="5"/>
  <c r="N896" i="1"/>
  <c r="H903" i="5"/>
  <c r="N903" i="1"/>
  <c r="H894" i="5"/>
  <c r="N894" i="1"/>
  <c r="H904" i="5"/>
  <c r="N904" i="1"/>
  <c r="H909" i="5"/>
  <c r="N909" i="1"/>
  <c r="H908" i="5"/>
  <c r="N908" i="1"/>
  <c r="H901" i="5"/>
  <c r="N901" i="1"/>
  <c r="H906" i="5"/>
  <c r="N906" i="1"/>
  <c r="H893" i="5"/>
  <c r="N893" i="1"/>
  <c r="H895" i="5"/>
  <c r="N895" i="1"/>
  <c r="H891" i="5"/>
  <c r="N891" i="1"/>
  <c r="H897" i="5"/>
  <c r="N897" i="1"/>
  <c r="H892" i="5"/>
  <c r="N892" i="1"/>
  <c r="H912" i="5"/>
  <c r="N912" i="1"/>
  <c r="H905" i="5"/>
  <c r="N905" i="1"/>
  <c r="H890" i="5"/>
  <c r="N890" i="1"/>
  <c r="H907" i="5"/>
  <c r="N907" i="1"/>
  <c r="H898" i="5"/>
  <c r="N898" i="1"/>
  <c r="H910" i="5"/>
  <c r="N910" i="1"/>
  <c r="H911" i="5"/>
  <c r="N911" i="1"/>
  <c r="H902" i="5"/>
  <c r="N902" i="1"/>
  <c r="S873" i="1" l="1"/>
  <c r="S814" i="1"/>
  <c r="S806" i="1"/>
  <c r="S887" i="1"/>
  <c r="S882" i="1"/>
  <c r="S874" i="1"/>
  <c r="S888" i="1"/>
  <c r="S804" i="1"/>
  <c r="S881" i="1"/>
  <c r="S875" i="1"/>
  <c r="S813" i="1"/>
  <c r="S805" i="1"/>
  <c r="S812" i="1"/>
  <c r="S808" i="1"/>
  <c r="S807" i="1"/>
  <c r="S883" i="1"/>
  <c r="W885" i="1"/>
  <c r="R885" i="1"/>
  <c r="W879" i="1"/>
  <c r="R879" i="1"/>
  <c r="W884" i="1"/>
  <c r="R884" i="1"/>
  <c r="W880" i="1"/>
  <c r="R880" i="1"/>
  <c r="W876" i="1"/>
  <c r="R876" i="1"/>
  <c r="W886" i="1"/>
  <c r="R886" i="1"/>
  <c r="W878" i="1"/>
  <c r="R878" i="1"/>
  <c r="W877" i="1"/>
  <c r="R877" i="1"/>
  <c r="W870" i="1"/>
  <c r="W873" i="1"/>
  <c r="W888" i="1"/>
  <c r="W868" i="1"/>
  <c r="W887" i="1"/>
  <c r="W882" i="1"/>
  <c r="W874" i="1"/>
  <c r="W889" i="1"/>
  <c r="W871" i="1"/>
  <c r="W881" i="1"/>
  <c r="W866" i="1"/>
  <c r="W875" i="1"/>
  <c r="W867" i="1"/>
  <c r="W869" i="1"/>
  <c r="W872" i="1"/>
  <c r="W883" i="1"/>
  <c r="P890" i="1"/>
  <c r="P897" i="1"/>
  <c r="R897" i="1" s="1"/>
  <c r="P906" i="1"/>
  <c r="R906" i="1" s="1"/>
  <c r="P908" i="1"/>
  <c r="Q908" i="1" s="1"/>
  <c r="P913" i="1"/>
  <c r="P902" i="1"/>
  <c r="Q902" i="1" s="1"/>
  <c r="P907" i="1"/>
  <c r="R907" i="1" s="1"/>
  <c r="P898" i="1"/>
  <c r="R898" i="1" s="1"/>
  <c r="P912" i="1"/>
  <c r="R912" i="1" s="1"/>
  <c r="P910" i="1"/>
  <c r="Q910" i="1" s="1"/>
  <c r="P892" i="1"/>
  <c r="P893" i="1"/>
  <c r="P904" i="1"/>
  <c r="Q904" i="1" s="1"/>
  <c r="P899" i="1"/>
  <c r="R899" i="1" s="1"/>
  <c r="P891" i="1"/>
  <c r="P909" i="1"/>
  <c r="Q909" i="1" s="1"/>
  <c r="P894" i="1"/>
  <c r="P896" i="1"/>
  <c r="P900" i="1"/>
  <c r="Q900" i="1" s="1"/>
  <c r="P911" i="1"/>
  <c r="R911" i="1" s="1"/>
  <c r="P895" i="1"/>
  <c r="P903" i="1"/>
  <c r="Q903" i="1" s="1"/>
  <c r="P905" i="1"/>
  <c r="R905" i="1" s="1"/>
  <c r="P901" i="1"/>
  <c r="Q901" i="1" s="1"/>
  <c r="H918" i="6"/>
  <c r="O918" i="1"/>
  <c r="H929" i="6"/>
  <c r="O929" i="1"/>
  <c r="H935" i="6"/>
  <c r="O935" i="1"/>
  <c r="H919" i="6"/>
  <c r="O919" i="1"/>
  <c r="H925" i="6"/>
  <c r="O925" i="1"/>
  <c r="H923" i="6"/>
  <c r="O923" i="1"/>
  <c r="H936" i="6"/>
  <c r="O936" i="1"/>
  <c r="H926" i="6"/>
  <c r="O926" i="1"/>
  <c r="H934" i="6"/>
  <c r="O934" i="1"/>
  <c r="H927" i="6"/>
  <c r="O927" i="1"/>
  <c r="H928" i="6"/>
  <c r="O928" i="1"/>
  <c r="H931" i="6"/>
  <c r="O931" i="1"/>
  <c r="H932" i="6"/>
  <c r="O932" i="1"/>
  <c r="H930" i="6"/>
  <c r="O930" i="1"/>
  <c r="H917" i="6"/>
  <c r="O917" i="1"/>
  <c r="H937" i="6"/>
  <c r="O937" i="1"/>
  <c r="H933" i="6"/>
  <c r="O933" i="1"/>
  <c r="H920" i="6"/>
  <c r="O920" i="1"/>
  <c r="H915" i="6"/>
  <c r="O915" i="1"/>
  <c r="H921" i="6"/>
  <c r="O921" i="1"/>
  <c r="H914" i="6"/>
  <c r="O914" i="1"/>
  <c r="H922" i="6"/>
  <c r="O922" i="1"/>
  <c r="H924" i="6"/>
  <c r="O924" i="1"/>
  <c r="H916" i="6"/>
  <c r="O916" i="1"/>
  <c r="H930" i="5"/>
  <c r="N930" i="1"/>
  <c r="H925" i="5"/>
  <c r="N925" i="1"/>
  <c r="H932" i="5"/>
  <c r="N932" i="1"/>
  <c r="H935" i="5"/>
  <c r="N935" i="1"/>
  <c r="H927" i="5"/>
  <c r="N927" i="1"/>
  <c r="H934" i="5"/>
  <c r="N934" i="1"/>
  <c r="H916" i="5"/>
  <c r="N916" i="1"/>
  <c r="H922" i="5"/>
  <c r="N922" i="1"/>
  <c r="H937" i="5"/>
  <c r="N937" i="1"/>
  <c r="H921" i="5"/>
  <c r="N921" i="1"/>
  <c r="H931" i="5"/>
  <c r="N931" i="1"/>
  <c r="H915" i="5"/>
  <c r="N915" i="1"/>
  <c r="H933" i="5"/>
  <c r="N933" i="1"/>
  <c r="H929" i="5"/>
  <c r="N929" i="1"/>
  <c r="H917" i="5"/>
  <c r="N917" i="1"/>
  <c r="H918" i="5"/>
  <c r="N918" i="1"/>
  <c r="H936" i="5"/>
  <c r="N936" i="1"/>
  <c r="H924" i="5"/>
  <c r="N924" i="1"/>
  <c r="H926" i="5"/>
  <c r="N926" i="1"/>
  <c r="H920" i="5"/>
  <c r="N920" i="1"/>
  <c r="H914" i="5"/>
  <c r="N914" i="1"/>
  <c r="H928" i="5"/>
  <c r="N928" i="1"/>
  <c r="H919" i="5"/>
  <c r="N919" i="1"/>
  <c r="H923" i="5"/>
  <c r="N923" i="1"/>
  <c r="S899" i="1" l="1"/>
  <c r="S897" i="1"/>
  <c r="S877" i="1"/>
  <c r="S886" i="1"/>
  <c r="S880" i="1"/>
  <c r="S879" i="1"/>
  <c r="S912" i="1"/>
  <c r="S884" i="1"/>
  <c r="S911" i="1"/>
  <c r="S898" i="1"/>
  <c r="S878" i="1"/>
  <c r="S876" i="1"/>
  <c r="S885" i="1"/>
  <c r="S905" i="1"/>
  <c r="S907" i="1"/>
  <c r="S906" i="1"/>
  <c r="W901" i="1"/>
  <c r="R901" i="1"/>
  <c r="W909" i="1"/>
  <c r="R909" i="1"/>
  <c r="W908" i="1"/>
  <c r="R908" i="1"/>
  <c r="W903" i="1"/>
  <c r="R903" i="1"/>
  <c r="W910" i="1"/>
  <c r="R910" i="1"/>
  <c r="W902" i="1"/>
  <c r="R902" i="1"/>
  <c r="W904" i="1"/>
  <c r="R904" i="1"/>
  <c r="W900" i="1"/>
  <c r="R900" i="1"/>
  <c r="W896" i="1"/>
  <c r="W899" i="1"/>
  <c r="W897" i="1"/>
  <c r="W905" i="1"/>
  <c r="W895" i="1"/>
  <c r="W894" i="1"/>
  <c r="W912" i="1"/>
  <c r="W913" i="1"/>
  <c r="W890" i="1"/>
  <c r="W911" i="1"/>
  <c r="W893" i="1"/>
  <c r="W898" i="1"/>
  <c r="W891" i="1"/>
  <c r="W892" i="1"/>
  <c r="W907" i="1"/>
  <c r="W906" i="1"/>
  <c r="P919" i="1"/>
  <c r="P926" i="1"/>
  <c r="Q926" i="1" s="1"/>
  <c r="P928" i="1"/>
  <c r="Q928" i="1" s="1"/>
  <c r="P920" i="1"/>
  <c r="P924" i="1"/>
  <c r="Q924" i="1" s="1"/>
  <c r="P918" i="1"/>
  <c r="P929" i="1"/>
  <c r="R929" i="1" s="1"/>
  <c r="P921" i="1"/>
  <c r="R921" i="1" s="1"/>
  <c r="P922" i="1"/>
  <c r="R922" i="1" s="1"/>
  <c r="P935" i="1"/>
  <c r="R935" i="1" s="1"/>
  <c r="P936" i="1"/>
  <c r="R936" i="1" s="1"/>
  <c r="P931" i="1"/>
  <c r="R931" i="1" s="1"/>
  <c r="P914" i="1"/>
  <c r="P917" i="1"/>
  <c r="P933" i="1"/>
  <c r="Q933" i="1" s="1"/>
  <c r="P937" i="1"/>
  <c r="P916" i="1"/>
  <c r="P927" i="1"/>
  <c r="Q927" i="1" s="1"/>
  <c r="P932" i="1"/>
  <c r="Q932" i="1" s="1"/>
  <c r="P925" i="1"/>
  <c r="Q925" i="1" s="1"/>
  <c r="P915" i="1"/>
  <c r="P934" i="1"/>
  <c r="Q934" i="1" s="1"/>
  <c r="P923" i="1"/>
  <c r="R923" i="1" s="1"/>
  <c r="P930" i="1"/>
  <c r="R930" i="1" s="1"/>
  <c r="H947" i="6"/>
  <c r="O947" i="1"/>
  <c r="H951" i="6"/>
  <c r="O951" i="1"/>
  <c r="H941" i="6"/>
  <c r="O941" i="1"/>
  <c r="H949" i="6"/>
  <c r="O949" i="1"/>
  <c r="H940" i="6"/>
  <c r="O940" i="1"/>
  <c r="H939" i="6"/>
  <c r="O939" i="1"/>
  <c r="H958" i="6"/>
  <c r="O958" i="1"/>
  <c r="H954" i="6"/>
  <c r="O954" i="1"/>
  <c r="H943" i="6"/>
  <c r="O943" i="1"/>
  <c r="H956" i="6"/>
  <c r="O956" i="1"/>
  <c r="H960" i="6"/>
  <c r="O960" i="1"/>
  <c r="H959" i="6"/>
  <c r="O959" i="1"/>
  <c r="H945" i="6"/>
  <c r="O945" i="1"/>
  <c r="H944" i="6"/>
  <c r="O944" i="1"/>
  <c r="H955" i="6"/>
  <c r="O955" i="1"/>
  <c r="H950" i="6"/>
  <c r="O950" i="1"/>
  <c r="H957" i="6"/>
  <c r="O957" i="1"/>
  <c r="H953" i="6"/>
  <c r="O953" i="1"/>
  <c r="H938" i="6"/>
  <c r="O938" i="1"/>
  <c r="H961" i="6"/>
  <c r="O961" i="1"/>
  <c r="H948" i="6"/>
  <c r="O948" i="1"/>
  <c r="H946" i="6"/>
  <c r="O946" i="1"/>
  <c r="H952" i="6"/>
  <c r="O952" i="1"/>
  <c r="H942" i="6"/>
  <c r="O942" i="1"/>
  <c r="H955" i="5"/>
  <c r="N955" i="1"/>
  <c r="H951" i="5"/>
  <c r="N951" i="1"/>
  <c r="H948" i="5"/>
  <c r="N948" i="1"/>
  <c r="H958" i="5"/>
  <c r="N958" i="1"/>
  <c r="H943" i="5"/>
  <c r="N943" i="1"/>
  <c r="H945" i="5"/>
  <c r="N945" i="1"/>
  <c r="H947" i="5"/>
  <c r="N947" i="1"/>
  <c r="H942" i="5"/>
  <c r="N942" i="1"/>
  <c r="H961" i="5"/>
  <c r="N961" i="1"/>
  <c r="H956" i="5"/>
  <c r="N956" i="1"/>
  <c r="H960" i="5"/>
  <c r="N960" i="1"/>
  <c r="H944" i="5"/>
  <c r="N944" i="1"/>
  <c r="H953" i="5"/>
  <c r="N953" i="1"/>
  <c r="H939" i="5"/>
  <c r="N939" i="1"/>
  <c r="H952" i="5"/>
  <c r="N952" i="1"/>
  <c r="H959" i="5"/>
  <c r="N959" i="1"/>
  <c r="H946" i="5"/>
  <c r="N946" i="1"/>
  <c r="H949" i="5"/>
  <c r="N949" i="1"/>
  <c r="H938" i="5"/>
  <c r="N938" i="1"/>
  <c r="H957" i="5"/>
  <c r="N957" i="1"/>
  <c r="H941" i="5"/>
  <c r="N941" i="1"/>
  <c r="H950" i="5"/>
  <c r="N950" i="1"/>
  <c r="H940" i="5"/>
  <c r="N940" i="1"/>
  <c r="H954" i="5"/>
  <c r="N954" i="1"/>
  <c r="S935" i="1" l="1"/>
  <c r="S900" i="1"/>
  <c r="S909" i="1"/>
  <c r="S922" i="1"/>
  <c r="S902" i="1"/>
  <c r="S930" i="1"/>
  <c r="S931" i="1"/>
  <c r="S921" i="1"/>
  <c r="S904" i="1"/>
  <c r="S910" i="1"/>
  <c r="S908" i="1"/>
  <c r="S901" i="1"/>
  <c r="S903" i="1"/>
  <c r="S923" i="1"/>
  <c r="S936" i="1"/>
  <c r="S929" i="1"/>
  <c r="W926" i="1"/>
  <c r="R926" i="1"/>
  <c r="W925" i="1"/>
  <c r="R925" i="1"/>
  <c r="W934" i="1"/>
  <c r="R934" i="1"/>
  <c r="W927" i="1"/>
  <c r="R927" i="1"/>
  <c r="W924" i="1"/>
  <c r="R924" i="1"/>
  <c r="W932" i="1"/>
  <c r="R932" i="1"/>
  <c r="W933" i="1"/>
  <c r="R933" i="1"/>
  <c r="W928" i="1"/>
  <c r="R928" i="1"/>
  <c r="W917" i="1"/>
  <c r="W935" i="1"/>
  <c r="W918" i="1"/>
  <c r="W923" i="1"/>
  <c r="W915" i="1"/>
  <c r="W916" i="1"/>
  <c r="W914" i="1"/>
  <c r="W922" i="1"/>
  <c r="W919" i="1"/>
  <c r="W930" i="1"/>
  <c r="W937" i="1"/>
  <c r="W931" i="1"/>
  <c r="W921" i="1"/>
  <c r="W920" i="1"/>
  <c r="W936" i="1"/>
  <c r="W929" i="1"/>
  <c r="P941" i="1"/>
  <c r="P952" i="1"/>
  <c r="Q952" i="1" s="1"/>
  <c r="P948" i="1"/>
  <c r="Q948" i="1" s="1"/>
  <c r="P955" i="1"/>
  <c r="R955" i="1" s="1"/>
  <c r="P940" i="1"/>
  <c r="P946" i="1"/>
  <c r="R946" i="1" s="1"/>
  <c r="P947" i="1"/>
  <c r="R947" i="1" s="1"/>
  <c r="P950" i="1"/>
  <c r="Q950" i="1" s="1"/>
  <c r="P959" i="1"/>
  <c r="R959" i="1" s="1"/>
  <c r="P939" i="1"/>
  <c r="P944" i="1"/>
  <c r="P956" i="1"/>
  <c r="Q956" i="1" s="1"/>
  <c r="P953" i="1"/>
  <c r="R953" i="1" s="1"/>
  <c r="P960" i="1"/>
  <c r="R960" i="1" s="1"/>
  <c r="P961" i="1"/>
  <c r="P943" i="1"/>
  <c r="P957" i="1"/>
  <c r="Q957" i="1" s="1"/>
  <c r="P942" i="1"/>
  <c r="P945" i="1"/>
  <c r="R945" i="1" s="1"/>
  <c r="P958" i="1"/>
  <c r="Q958" i="1" s="1"/>
  <c r="P951" i="1"/>
  <c r="Q951" i="1" s="1"/>
  <c r="P938" i="1"/>
  <c r="P954" i="1"/>
  <c r="R954" i="1" s="1"/>
  <c r="P949" i="1"/>
  <c r="Q949" i="1" s="1"/>
  <c r="H970" i="6"/>
  <c r="H994" i="6" s="1"/>
  <c r="H1018" i="6" s="1"/>
  <c r="O970" i="1"/>
  <c r="H984" i="6"/>
  <c r="H1008" i="6" s="1"/>
  <c r="H1032" i="6" s="1"/>
  <c r="O984" i="1"/>
  <c r="H964" i="6"/>
  <c r="H988" i="6" s="1"/>
  <c r="H1012" i="6" s="1"/>
  <c r="O964" i="1"/>
  <c r="H972" i="6"/>
  <c r="H996" i="6" s="1"/>
  <c r="H1020" i="6" s="1"/>
  <c r="O972" i="1"/>
  <c r="H974" i="6"/>
  <c r="H998" i="6" s="1"/>
  <c r="H1022" i="6" s="1"/>
  <c r="O974" i="1"/>
  <c r="H980" i="6"/>
  <c r="H1004" i="6" s="1"/>
  <c r="H1028" i="6" s="1"/>
  <c r="O980" i="1"/>
  <c r="H973" i="6"/>
  <c r="H997" i="6" s="1"/>
  <c r="H1021" i="6" s="1"/>
  <c r="O973" i="1"/>
  <c r="H979" i="6"/>
  <c r="H1003" i="6" s="1"/>
  <c r="H1027" i="6" s="1"/>
  <c r="O979" i="1"/>
  <c r="H965" i="6"/>
  <c r="H989" i="6" s="1"/>
  <c r="H1013" i="6" s="1"/>
  <c r="O965" i="1"/>
  <c r="H983" i="6"/>
  <c r="H1007" i="6" s="1"/>
  <c r="H1031" i="6" s="1"/>
  <c r="O983" i="1"/>
  <c r="H966" i="6"/>
  <c r="H990" i="6" s="1"/>
  <c r="H1014" i="6" s="1"/>
  <c r="O966" i="1"/>
  <c r="H981" i="6"/>
  <c r="H1005" i="6" s="1"/>
  <c r="H1029" i="6" s="1"/>
  <c r="O981" i="1"/>
  <c r="H962" i="6"/>
  <c r="H986" i="6" s="1"/>
  <c r="H1010" i="6" s="1"/>
  <c r="O962" i="1"/>
  <c r="H968" i="6"/>
  <c r="H992" i="6" s="1"/>
  <c r="H1016" i="6" s="1"/>
  <c r="O968" i="1"/>
  <c r="H978" i="6"/>
  <c r="H1002" i="6" s="1"/>
  <c r="H1026" i="6" s="1"/>
  <c r="O978" i="1"/>
  <c r="H963" i="6"/>
  <c r="H987" i="6" s="1"/>
  <c r="H1011" i="6" s="1"/>
  <c r="O963" i="1"/>
  <c r="H976" i="6"/>
  <c r="H1000" i="6" s="1"/>
  <c r="H1024" i="6" s="1"/>
  <c r="O976" i="1"/>
  <c r="H975" i="6"/>
  <c r="H999" i="6" s="1"/>
  <c r="H1023" i="6" s="1"/>
  <c r="O975" i="1"/>
  <c r="H985" i="6"/>
  <c r="H1009" i="6" s="1"/>
  <c r="H1033" i="6" s="1"/>
  <c r="O985" i="1"/>
  <c r="H977" i="6"/>
  <c r="H1001" i="6" s="1"/>
  <c r="H1025" i="6" s="1"/>
  <c r="O977" i="1"/>
  <c r="H969" i="6"/>
  <c r="H993" i="6" s="1"/>
  <c r="H1017" i="6" s="1"/>
  <c r="O969" i="1"/>
  <c r="H982" i="6"/>
  <c r="H1006" i="6" s="1"/>
  <c r="H1030" i="6" s="1"/>
  <c r="O982" i="1"/>
  <c r="H967" i="6"/>
  <c r="H991" i="6" s="1"/>
  <c r="H1015" i="6" s="1"/>
  <c r="O967" i="1"/>
  <c r="H971" i="6"/>
  <c r="H995" i="6" s="1"/>
  <c r="H1019" i="6" s="1"/>
  <c r="O971" i="1"/>
  <c r="H973" i="5"/>
  <c r="H997" i="5" s="1"/>
  <c r="H1021" i="5" s="1"/>
  <c r="N973" i="1"/>
  <c r="H964" i="5"/>
  <c r="H988" i="5" s="1"/>
  <c r="H1012" i="5" s="1"/>
  <c r="N964" i="1"/>
  <c r="H967" i="5"/>
  <c r="H991" i="5" s="1"/>
  <c r="H1015" i="5" s="1"/>
  <c r="N967" i="1"/>
  <c r="H974" i="5"/>
  <c r="H998" i="5" s="1"/>
  <c r="H1022" i="5" s="1"/>
  <c r="N974" i="1"/>
  <c r="H983" i="5"/>
  <c r="H1007" i="5" s="1"/>
  <c r="H1031" i="5" s="1"/>
  <c r="N983" i="1"/>
  <c r="H980" i="5"/>
  <c r="H1004" i="5" s="1"/>
  <c r="H1028" i="5" s="1"/>
  <c r="N980" i="1"/>
  <c r="H978" i="5"/>
  <c r="H1002" i="5" s="1"/>
  <c r="H1026" i="5" s="1"/>
  <c r="N978" i="1"/>
  <c r="H969" i="5"/>
  <c r="H993" i="5" s="1"/>
  <c r="H1017" i="5" s="1"/>
  <c r="N969" i="1"/>
  <c r="H972" i="5"/>
  <c r="H996" i="5" s="1"/>
  <c r="H1020" i="5" s="1"/>
  <c r="N972" i="1"/>
  <c r="H970" i="5"/>
  <c r="H994" i="5" s="1"/>
  <c r="H1018" i="5" s="1"/>
  <c r="N970" i="1"/>
  <c r="H982" i="5"/>
  <c r="H1006" i="5" s="1"/>
  <c r="H1030" i="5" s="1"/>
  <c r="N982" i="1"/>
  <c r="H985" i="5"/>
  <c r="H1009" i="5" s="1"/>
  <c r="H1033" i="5" s="1"/>
  <c r="N985" i="1"/>
  <c r="H984" i="5"/>
  <c r="H1008" i="5" s="1"/>
  <c r="H1032" i="5" s="1"/>
  <c r="N984" i="1"/>
  <c r="H981" i="5"/>
  <c r="H1005" i="5" s="1"/>
  <c r="H1029" i="5" s="1"/>
  <c r="N981" i="1"/>
  <c r="H966" i="5"/>
  <c r="H990" i="5" s="1"/>
  <c r="H1014" i="5" s="1"/>
  <c r="N966" i="1"/>
  <c r="H975" i="5"/>
  <c r="H999" i="5" s="1"/>
  <c r="H1023" i="5" s="1"/>
  <c r="N975" i="1"/>
  <c r="H965" i="5"/>
  <c r="H989" i="5" s="1"/>
  <c r="H1013" i="5" s="1"/>
  <c r="N965" i="1"/>
  <c r="H963" i="5"/>
  <c r="H987" i="5" s="1"/>
  <c r="H1011" i="5" s="1"/>
  <c r="N963" i="1"/>
  <c r="H962" i="5"/>
  <c r="H986" i="5" s="1"/>
  <c r="H1010" i="5" s="1"/>
  <c r="N962" i="1"/>
  <c r="H977" i="5"/>
  <c r="H1001" i="5" s="1"/>
  <c r="H1025" i="5" s="1"/>
  <c r="N977" i="1"/>
  <c r="H968" i="5"/>
  <c r="H992" i="5" s="1"/>
  <c r="H1016" i="5" s="1"/>
  <c r="N968" i="1"/>
  <c r="H976" i="5"/>
  <c r="H1000" i="5" s="1"/>
  <c r="H1024" i="5" s="1"/>
  <c r="N976" i="1"/>
  <c r="H971" i="5"/>
  <c r="H995" i="5" s="1"/>
  <c r="H1019" i="5" s="1"/>
  <c r="N971" i="1"/>
  <c r="H979" i="5"/>
  <c r="H1003" i="5" s="1"/>
  <c r="H1027" i="5" s="1"/>
  <c r="N979" i="1"/>
  <c r="S954" i="1" l="1"/>
  <c r="S960" i="1"/>
  <c r="S932" i="1"/>
  <c r="S925" i="1"/>
  <c r="S953" i="1"/>
  <c r="S959" i="1"/>
  <c r="S945" i="1"/>
  <c r="S946" i="1"/>
  <c r="S928" i="1"/>
  <c r="S927" i="1"/>
  <c r="S955" i="1"/>
  <c r="S933" i="1"/>
  <c r="S924" i="1"/>
  <c r="S934" i="1"/>
  <c r="S926" i="1"/>
  <c r="S947" i="1"/>
  <c r="W952" i="1"/>
  <c r="R952" i="1"/>
  <c r="W951" i="1"/>
  <c r="R951" i="1"/>
  <c r="W957" i="1"/>
  <c r="R957" i="1"/>
  <c r="W949" i="1"/>
  <c r="R949" i="1"/>
  <c r="W958" i="1"/>
  <c r="R958" i="1"/>
  <c r="W956" i="1"/>
  <c r="R956" i="1"/>
  <c r="W950" i="1"/>
  <c r="R950" i="1"/>
  <c r="W948" i="1"/>
  <c r="R948" i="1"/>
  <c r="W938" i="1"/>
  <c r="W942" i="1"/>
  <c r="W960" i="1"/>
  <c r="W939" i="1"/>
  <c r="W946" i="1"/>
  <c r="W953" i="1"/>
  <c r="W959" i="1"/>
  <c r="W940" i="1"/>
  <c r="W941" i="1"/>
  <c r="W943" i="1"/>
  <c r="W955" i="1"/>
  <c r="W954" i="1"/>
  <c r="W945" i="1"/>
  <c r="W961" i="1"/>
  <c r="W944" i="1"/>
  <c r="W947" i="1"/>
  <c r="P971" i="1"/>
  <c r="R971" i="1" s="1"/>
  <c r="P968" i="1"/>
  <c r="P962" i="1"/>
  <c r="P965" i="1"/>
  <c r="P966" i="1"/>
  <c r="P982" i="1"/>
  <c r="Q982" i="1" s="1"/>
  <c r="P978" i="1"/>
  <c r="R978" i="1" s="1"/>
  <c r="P967" i="1"/>
  <c r="P963" i="1"/>
  <c r="P976" i="1"/>
  <c r="Q976" i="1" s="1"/>
  <c r="P977" i="1"/>
  <c r="R977" i="1" s="1"/>
  <c r="P975" i="1"/>
  <c r="Q975" i="1" s="1"/>
  <c r="P970" i="1"/>
  <c r="R970" i="1" s="1"/>
  <c r="P974" i="1"/>
  <c r="Q974" i="1" s="1"/>
  <c r="P964" i="1"/>
  <c r="P973" i="1"/>
  <c r="Q973" i="1" s="1"/>
  <c r="P979" i="1"/>
  <c r="R979" i="1" s="1"/>
  <c r="P981" i="1"/>
  <c r="Q981" i="1" s="1"/>
  <c r="P969" i="1"/>
  <c r="R969" i="1" s="1"/>
  <c r="P985" i="1"/>
  <c r="P980" i="1"/>
  <c r="Q980" i="1" s="1"/>
  <c r="P984" i="1"/>
  <c r="R984" i="1" s="1"/>
  <c r="P972" i="1"/>
  <c r="Q972" i="1" s="1"/>
  <c r="P983" i="1"/>
  <c r="R983" i="1" s="1"/>
  <c r="H1053" i="6"/>
  <c r="O1053" i="1"/>
  <c r="H1052" i="6"/>
  <c r="O1052" i="1"/>
  <c r="H1047" i="6"/>
  <c r="O1047" i="1"/>
  <c r="H1039" i="6"/>
  <c r="O1039" i="1"/>
  <c r="H1048" i="6"/>
  <c r="O1048" i="1"/>
  <c r="H1038" i="6"/>
  <c r="O1038" i="1"/>
  <c r="H1046" i="6"/>
  <c r="O1046" i="1"/>
  <c r="H1054" i="6"/>
  <c r="O1054" i="1"/>
  <c r="H1035" i="6"/>
  <c r="O1035" i="1"/>
  <c r="H1044" i="6"/>
  <c r="O1044" i="1"/>
  <c r="H1043" i="6"/>
  <c r="O1043" i="1"/>
  <c r="H1050" i="6"/>
  <c r="O1050" i="1"/>
  <c r="H1037" i="6"/>
  <c r="O1037" i="1"/>
  <c r="H1036" i="6"/>
  <c r="O1036" i="1"/>
  <c r="H1055" i="6"/>
  <c r="O1055" i="1"/>
  <c r="H1040" i="6"/>
  <c r="O1040" i="1"/>
  <c r="H1049" i="6"/>
  <c r="O1049" i="1"/>
  <c r="H1051" i="6"/>
  <c r="O1051" i="1"/>
  <c r="H1056" i="6"/>
  <c r="O1056" i="1"/>
  <c r="H1057" i="6"/>
  <c r="O1057" i="1"/>
  <c r="H1034" i="6"/>
  <c r="O1034" i="1"/>
  <c r="H1041" i="6"/>
  <c r="O1041" i="1"/>
  <c r="H1045" i="6"/>
  <c r="O1045" i="1"/>
  <c r="H1042" i="6"/>
  <c r="O1042" i="1"/>
  <c r="H1037" i="5"/>
  <c r="N1037" i="1"/>
  <c r="H1047" i="5"/>
  <c r="N1047" i="1"/>
  <c r="H1042" i="5"/>
  <c r="N1042" i="1"/>
  <c r="H1035" i="5"/>
  <c r="N1035" i="1"/>
  <c r="H1048" i="5"/>
  <c r="N1048" i="1"/>
  <c r="H1044" i="5"/>
  <c r="N1044" i="1"/>
  <c r="H1052" i="5"/>
  <c r="N1052" i="1"/>
  <c r="H1039" i="5"/>
  <c r="N1039" i="1"/>
  <c r="H1054" i="5"/>
  <c r="N1054" i="1"/>
  <c r="H1049" i="5"/>
  <c r="N1049" i="1"/>
  <c r="H1053" i="5"/>
  <c r="N1053" i="1"/>
  <c r="H1057" i="5"/>
  <c r="N1057" i="1"/>
  <c r="H1041" i="5"/>
  <c r="N1041" i="1"/>
  <c r="H1036" i="5"/>
  <c r="N1036" i="1"/>
  <c r="H1051" i="5"/>
  <c r="N1051" i="1"/>
  <c r="H1043" i="5"/>
  <c r="N1043" i="1"/>
  <c r="H1046" i="5"/>
  <c r="N1046" i="1"/>
  <c r="H1040" i="5"/>
  <c r="N1040" i="1"/>
  <c r="H1038" i="5"/>
  <c r="N1038" i="1"/>
  <c r="H1034" i="5"/>
  <c r="N1034" i="1"/>
  <c r="H1056" i="5"/>
  <c r="N1056" i="1"/>
  <c r="H1055" i="5"/>
  <c r="N1055" i="1"/>
  <c r="H1050" i="5"/>
  <c r="N1050" i="1"/>
  <c r="H1045" i="5"/>
  <c r="N1045" i="1"/>
  <c r="S984" i="1" l="1"/>
  <c r="S948" i="1"/>
  <c r="S956" i="1"/>
  <c r="S949" i="1"/>
  <c r="S951" i="1"/>
  <c r="S979" i="1"/>
  <c r="S970" i="1"/>
  <c r="S971" i="1"/>
  <c r="S952" i="1"/>
  <c r="S983" i="1"/>
  <c r="S950" i="1"/>
  <c r="S958" i="1"/>
  <c r="S957" i="1"/>
  <c r="S969" i="1"/>
  <c r="S977" i="1"/>
  <c r="S978" i="1"/>
  <c r="W974" i="1"/>
  <c r="R974" i="1"/>
  <c r="W982" i="1"/>
  <c r="R982" i="1"/>
  <c r="W980" i="1"/>
  <c r="R980" i="1"/>
  <c r="W973" i="1"/>
  <c r="R973" i="1"/>
  <c r="W975" i="1"/>
  <c r="R975" i="1"/>
  <c r="W981" i="1"/>
  <c r="R981" i="1"/>
  <c r="W976" i="1"/>
  <c r="R976" i="1"/>
  <c r="W972" i="1"/>
  <c r="R972" i="1"/>
  <c r="W984" i="1"/>
  <c r="W968" i="1"/>
  <c r="W979" i="1"/>
  <c r="W970" i="1"/>
  <c r="W963" i="1"/>
  <c r="W966" i="1"/>
  <c r="W971" i="1"/>
  <c r="W983" i="1"/>
  <c r="W985" i="1"/>
  <c r="W967" i="1"/>
  <c r="W965" i="1"/>
  <c r="W969" i="1"/>
  <c r="W964" i="1"/>
  <c r="W977" i="1"/>
  <c r="W978" i="1"/>
  <c r="W962" i="1"/>
  <c r="P1049" i="1"/>
  <c r="R1049" i="1" s="1"/>
  <c r="P1044" i="1"/>
  <c r="Q1044" i="1" s="1"/>
  <c r="P1050" i="1"/>
  <c r="R1050" i="1" s="1"/>
  <c r="P1056" i="1"/>
  <c r="R1056" i="1" s="1"/>
  <c r="P1038" i="1"/>
  <c r="P1046" i="1"/>
  <c r="Q1046" i="1" s="1"/>
  <c r="P1051" i="1"/>
  <c r="R1051" i="1" s="1"/>
  <c r="P1041" i="1"/>
  <c r="R1041" i="1" s="1"/>
  <c r="P1054" i="1"/>
  <c r="Q1054" i="1" s="1"/>
  <c r="P1052" i="1"/>
  <c r="Q1052" i="1" s="1"/>
  <c r="P1048" i="1"/>
  <c r="Q1048" i="1" s="1"/>
  <c r="P1042" i="1"/>
  <c r="R1042" i="1" s="1"/>
  <c r="P1037" i="1"/>
  <c r="P1055" i="1"/>
  <c r="R1055" i="1" s="1"/>
  <c r="P1040" i="1"/>
  <c r="P1043" i="1"/>
  <c r="R1043" i="1" s="1"/>
  <c r="P1036" i="1"/>
  <c r="P1039" i="1"/>
  <c r="P1035" i="1"/>
  <c r="P1047" i="1"/>
  <c r="Q1047" i="1" s="1"/>
  <c r="P1053" i="1"/>
  <c r="Q1053" i="1" s="1"/>
  <c r="P1045" i="1"/>
  <c r="Q1045" i="1" s="1"/>
  <c r="P1034" i="1"/>
  <c r="P1057" i="1"/>
  <c r="H1062" i="6"/>
  <c r="O1062" i="1"/>
  <c r="H1065" i="6"/>
  <c r="O1065" i="1"/>
  <c r="H1066" i="6"/>
  <c r="O1066" i="1"/>
  <c r="H1073" i="6"/>
  <c r="O1073" i="1"/>
  <c r="H1064" i="6"/>
  <c r="O1064" i="1"/>
  <c r="H1072" i="6"/>
  <c r="O1072" i="1"/>
  <c r="H1058" i="6"/>
  <c r="O1058" i="1"/>
  <c r="H1080" i="6"/>
  <c r="O1080" i="1"/>
  <c r="H1067" i="6"/>
  <c r="O1067" i="1"/>
  <c r="H1079" i="6"/>
  <c r="O1079" i="1"/>
  <c r="H1068" i="6"/>
  <c r="O1068" i="1"/>
  <c r="H1063" i="6"/>
  <c r="O1063" i="1"/>
  <c r="H1081" i="6"/>
  <c r="O1081" i="1"/>
  <c r="H1060" i="6"/>
  <c r="O1060" i="1"/>
  <c r="H1059" i="6"/>
  <c r="O1059" i="1"/>
  <c r="H1071" i="6"/>
  <c r="O1071" i="1"/>
  <c r="H1078" i="6"/>
  <c r="O1078" i="1"/>
  <c r="H1076" i="6"/>
  <c r="O1076" i="1"/>
  <c r="H1061" i="6"/>
  <c r="O1061" i="1"/>
  <c r="H1075" i="6"/>
  <c r="O1075" i="1"/>
  <c r="H1074" i="6"/>
  <c r="O1074" i="1"/>
  <c r="H1070" i="6"/>
  <c r="O1070" i="1"/>
  <c r="H1069" i="6"/>
  <c r="O1069" i="1"/>
  <c r="H1077" i="6"/>
  <c r="O1077" i="1"/>
  <c r="H1069" i="5"/>
  <c r="N1069" i="1"/>
  <c r="H1064" i="5"/>
  <c r="N1064" i="1"/>
  <c r="H1072" i="5"/>
  <c r="N1072" i="1"/>
  <c r="H1067" i="5"/>
  <c r="N1067" i="1"/>
  <c r="H1073" i="5"/>
  <c r="N1073" i="1"/>
  <c r="H1059" i="5"/>
  <c r="N1059" i="1"/>
  <c r="H1068" i="5"/>
  <c r="N1068" i="1"/>
  <c r="H1078" i="5"/>
  <c r="N1078" i="1"/>
  <c r="H1080" i="5"/>
  <c r="N1080" i="1"/>
  <c r="H1066" i="5"/>
  <c r="N1066" i="1"/>
  <c r="H1081" i="5"/>
  <c r="N1081" i="1"/>
  <c r="H1058" i="5"/>
  <c r="N1058" i="1"/>
  <c r="H1060" i="5"/>
  <c r="N1060" i="1"/>
  <c r="H1063" i="5"/>
  <c r="N1063" i="1"/>
  <c r="H1071" i="5"/>
  <c r="N1071" i="1"/>
  <c r="H1070" i="5"/>
  <c r="N1070" i="1"/>
  <c r="H1075" i="5"/>
  <c r="N1075" i="1"/>
  <c r="H1062" i="5"/>
  <c r="N1062" i="1"/>
  <c r="H1065" i="5"/>
  <c r="N1065" i="1"/>
  <c r="H1074" i="5"/>
  <c r="N1074" i="1"/>
  <c r="H1077" i="5"/>
  <c r="N1077" i="1"/>
  <c r="H1079" i="5"/>
  <c r="N1079" i="1"/>
  <c r="H1076" i="5"/>
  <c r="N1076" i="1"/>
  <c r="H1061" i="5"/>
  <c r="N1061" i="1"/>
  <c r="S1055" i="1" l="1"/>
  <c r="S981" i="1"/>
  <c r="S982" i="1"/>
  <c r="S1049" i="1"/>
  <c r="S1043" i="1"/>
  <c r="S1042" i="1"/>
  <c r="S1041" i="1"/>
  <c r="S1056" i="1"/>
  <c r="S976" i="1"/>
  <c r="S975" i="1"/>
  <c r="S980" i="1"/>
  <c r="S974" i="1"/>
  <c r="S972" i="1"/>
  <c r="S973" i="1"/>
  <c r="S1051" i="1"/>
  <c r="S1050" i="1"/>
  <c r="W1045" i="1"/>
  <c r="R1045" i="1"/>
  <c r="W1052" i="1"/>
  <c r="R1052" i="1"/>
  <c r="W1044" i="1"/>
  <c r="R1044" i="1"/>
  <c r="W1053" i="1"/>
  <c r="R1053" i="1"/>
  <c r="W1054" i="1"/>
  <c r="R1054" i="1"/>
  <c r="W1047" i="1"/>
  <c r="R1047" i="1"/>
  <c r="W1046" i="1"/>
  <c r="R1046" i="1"/>
  <c r="W1048" i="1"/>
  <c r="R1048" i="1"/>
  <c r="W1039" i="1"/>
  <c r="W1055" i="1"/>
  <c r="W1036" i="1"/>
  <c r="W1037" i="1"/>
  <c r="W1038" i="1"/>
  <c r="W1049" i="1"/>
  <c r="W1057" i="1"/>
  <c r="W1043" i="1"/>
  <c r="W1042" i="1"/>
  <c r="W1041" i="1"/>
  <c r="W1056" i="1"/>
  <c r="W1034" i="1"/>
  <c r="W1035" i="1"/>
  <c r="W1040" i="1"/>
  <c r="W1051" i="1"/>
  <c r="W1050" i="1"/>
  <c r="P1061" i="1"/>
  <c r="P1067" i="1"/>
  <c r="R1067" i="1" s="1"/>
  <c r="P1066" i="1"/>
  <c r="R1066" i="1" s="1"/>
  <c r="P1078" i="1"/>
  <c r="Q1078" i="1" s="1"/>
  <c r="P1059" i="1"/>
  <c r="P1074" i="1"/>
  <c r="R1074" i="1" s="1"/>
  <c r="P1076" i="1"/>
  <c r="Q1076" i="1" s="1"/>
  <c r="P1077" i="1"/>
  <c r="Q1077" i="1" s="1"/>
  <c r="P1065" i="1"/>
  <c r="R1065" i="1" s="1"/>
  <c r="P1075" i="1"/>
  <c r="R1075" i="1" s="1"/>
  <c r="P1071" i="1"/>
  <c r="Q1071" i="1" s="1"/>
  <c r="P1060" i="1"/>
  <c r="P1080" i="1"/>
  <c r="R1080" i="1" s="1"/>
  <c r="P1081" i="1"/>
  <c r="P1068" i="1"/>
  <c r="Q1068" i="1" s="1"/>
  <c r="P1073" i="1"/>
  <c r="R1073" i="1" s="1"/>
  <c r="P1072" i="1"/>
  <c r="Q1072" i="1" s="1"/>
  <c r="P1069" i="1"/>
  <c r="Q1069" i="1" s="1"/>
  <c r="P1079" i="1"/>
  <c r="R1079" i="1" s="1"/>
  <c r="P1062" i="1"/>
  <c r="P1070" i="1"/>
  <c r="Q1070" i="1" s="1"/>
  <c r="P1063" i="1"/>
  <c r="P1058" i="1"/>
  <c r="P1064" i="1"/>
  <c r="H1088" i="6"/>
  <c r="O1088" i="1"/>
  <c r="H1094" i="6"/>
  <c r="O1094" i="1"/>
  <c r="H1097" i="6"/>
  <c r="O1097" i="1"/>
  <c r="H1083" i="6"/>
  <c r="O1083" i="1"/>
  <c r="H1101" i="6"/>
  <c r="O1101" i="1"/>
  <c r="H1091" i="6"/>
  <c r="O1091" i="1"/>
  <c r="H1103" i="6"/>
  <c r="O1103" i="1"/>
  <c r="H1098" i="6"/>
  <c r="O1098" i="1"/>
  <c r="H1095" i="6"/>
  <c r="O1095" i="1"/>
  <c r="H1099" i="6"/>
  <c r="O1099" i="1"/>
  <c r="H1085" i="6"/>
  <c r="O1085" i="1"/>
  <c r="H1105" i="6"/>
  <c r="O1105" i="1"/>
  <c r="H1104" i="6"/>
  <c r="O1104" i="1"/>
  <c r="H1090" i="6"/>
  <c r="O1090" i="1"/>
  <c r="H1100" i="6"/>
  <c r="O1100" i="1"/>
  <c r="H1087" i="6"/>
  <c r="O1087" i="1"/>
  <c r="H1082" i="6"/>
  <c r="O1082" i="1"/>
  <c r="H1089" i="6"/>
  <c r="O1089" i="1"/>
  <c r="H1093" i="6"/>
  <c r="O1093" i="1"/>
  <c r="H1102" i="6"/>
  <c r="O1102" i="1"/>
  <c r="H1092" i="6"/>
  <c r="O1092" i="1"/>
  <c r="H1084" i="6"/>
  <c r="O1084" i="1"/>
  <c r="H1096" i="6"/>
  <c r="O1096" i="1"/>
  <c r="H1086" i="6"/>
  <c r="O1086" i="1"/>
  <c r="H1083" i="5"/>
  <c r="N1083" i="1"/>
  <c r="H1105" i="5"/>
  <c r="N1105" i="1"/>
  <c r="H1097" i="5"/>
  <c r="N1097" i="1"/>
  <c r="H1100" i="5"/>
  <c r="N1100" i="1"/>
  <c r="H1103" i="5"/>
  <c r="N1103" i="1"/>
  <c r="H1094" i="5"/>
  <c r="N1094" i="1"/>
  <c r="H1099" i="5"/>
  <c r="N1099" i="1"/>
  <c r="H1082" i="5"/>
  <c r="N1082" i="1"/>
  <c r="H1098" i="5"/>
  <c r="N1098" i="1"/>
  <c r="H1087" i="5"/>
  <c r="N1087" i="1"/>
  <c r="H1102" i="5"/>
  <c r="N1102" i="1"/>
  <c r="H1088" i="5"/>
  <c r="N1088" i="1"/>
  <c r="H1086" i="5"/>
  <c r="N1086" i="1"/>
  <c r="H1101" i="5"/>
  <c r="N1101" i="1"/>
  <c r="H1104" i="5"/>
  <c r="N1104" i="1"/>
  <c r="H1089" i="5"/>
  <c r="N1089" i="1"/>
  <c r="H1085" i="5"/>
  <c r="N1085" i="1"/>
  <c r="H1090" i="5"/>
  <c r="N1090" i="1"/>
  <c r="H1091" i="5"/>
  <c r="N1091" i="1"/>
  <c r="H1095" i="5"/>
  <c r="N1095" i="1"/>
  <c r="H1096" i="5"/>
  <c r="N1096" i="1"/>
  <c r="H1084" i="5"/>
  <c r="N1084" i="1"/>
  <c r="H1092" i="5"/>
  <c r="N1092" i="1"/>
  <c r="H1093" i="5"/>
  <c r="N1093" i="1"/>
  <c r="S1074" i="1" l="1"/>
  <c r="S1047" i="1"/>
  <c r="S1052" i="1"/>
  <c r="S1065" i="1"/>
  <c r="S1073" i="1"/>
  <c r="S1046" i="1"/>
  <c r="S1054" i="1"/>
  <c r="S1044" i="1"/>
  <c r="S1045" i="1"/>
  <c r="S1075" i="1"/>
  <c r="S1067" i="1"/>
  <c r="S1048" i="1"/>
  <c r="S1053" i="1"/>
  <c r="S1080" i="1"/>
  <c r="S1079" i="1"/>
  <c r="S1066" i="1"/>
  <c r="W1070" i="1"/>
  <c r="R1070" i="1"/>
  <c r="W1072" i="1"/>
  <c r="R1072" i="1"/>
  <c r="W1077" i="1"/>
  <c r="R1077" i="1"/>
  <c r="W1078" i="1"/>
  <c r="R1078" i="1"/>
  <c r="W1069" i="1"/>
  <c r="R1069" i="1"/>
  <c r="W1068" i="1"/>
  <c r="R1068" i="1"/>
  <c r="W1071" i="1"/>
  <c r="R1071" i="1"/>
  <c r="W1076" i="1"/>
  <c r="R1076" i="1"/>
  <c r="W1063" i="1"/>
  <c r="W1081" i="1"/>
  <c r="W1075" i="1"/>
  <c r="W1074" i="1"/>
  <c r="W1067" i="1"/>
  <c r="W1080" i="1"/>
  <c r="W1065" i="1"/>
  <c r="W1059" i="1"/>
  <c r="W1061" i="1"/>
  <c r="W1064" i="1"/>
  <c r="W1062" i="1"/>
  <c r="W1073" i="1"/>
  <c r="W1060" i="1"/>
  <c r="W1058" i="1"/>
  <c r="W1079" i="1"/>
  <c r="W1066" i="1"/>
  <c r="P1096" i="1"/>
  <c r="Q1096" i="1" s="1"/>
  <c r="P1093" i="1"/>
  <c r="Q1093" i="1" s="1"/>
  <c r="P1084" i="1"/>
  <c r="P1090" i="1"/>
  <c r="R1090" i="1" s="1"/>
  <c r="P1102" i="1"/>
  <c r="Q1102" i="1" s="1"/>
  <c r="P1089" i="1"/>
  <c r="R1089" i="1" s="1"/>
  <c r="P1087" i="1"/>
  <c r="P1094" i="1"/>
  <c r="Q1094" i="1" s="1"/>
  <c r="P1105" i="1"/>
  <c r="P1092" i="1"/>
  <c r="Q1092" i="1" s="1"/>
  <c r="P1099" i="1"/>
  <c r="R1099" i="1" s="1"/>
  <c r="P1083" i="1"/>
  <c r="P1095" i="1"/>
  <c r="Q1095" i="1" s="1"/>
  <c r="P1082" i="1"/>
  <c r="P1101" i="1"/>
  <c r="Q1101" i="1" s="1"/>
  <c r="P1088" i="1"/>
  <c r="P1100" i="1"/>
  <c r="Q1100" i="1" s="1"/>
  <c r="P1091" i="1"/>
  <c r="R1091" i="1" s="1"/>
  <c r="P1085" i="1"/>
  <c r="P1104" i="1"/>
  <c r="R1104" i="1" s="1"/>
  <c r="P1086" i="1"/>
  <c r="P1098" i="1"/>
  <c r="R1098" i="1" s="1"/>
  <c r="P1103" i="1"/>
  <c r="R1103" i="1" s="1"/>
  <c r="P1097" i="1"/>
  <c r="R1097" i="1" s="1"/>
  <c r="H1111" i="6"/>
  <c r="O1111" i="1"/>
  <c r="H1129" i="6"/>
  <c r="O1129" i="1"/>
  <c r="H1115" i="6"/>
  <c r="O1115" i="1"/>
  <c r="H1126" i="6"/>
  <c r="O1126" i="1"/>
  <c r="H1124" i="6"/>
  <c r="O1124" i="1"/>
  <c r="H1109" i="6"/>
  <c r="O1109" i="1"/>
  <c r="H1125" i="6"/>
  <c r="O1125" i="1"/>
  <c r="H1117" i="6"/>
  <c r="O1117" i="1"/>
  <c r="H1107" i="6"/>
  <c r="O1107" i="1"/>
  <c r="H1110" i="6"/>
  <c r="O1110" i="1"/>
  <c r="H1120" i="6"/>
  <c r="O1120" i="1"/>
  <c r="H1119" i="6"/>
  <c r="O1119" i="1"/>
  <c r="H1121" i="6"/>
  <c r="O1121" i="1"/>
  <c r="H1123" i="6"/>
  <c r="O1123" i="1"/>
  <c r="H1113" i="6"/>
  <c r="O1113" i="1"/>
  <c r="H1114" i="6"/>
  <c r="O1114" i="1"/>
  <c r="H1122" i="6"/>
  <c r="O1122" i="1"/>
  <c r="H1118" i="6"/>
  <c r="O1118" i="1"/>
  <c r="H1116" i="6"/>
  <c r="O1116" i="1"/>
  <c r="H1108" i="6"/>
  <c r="O1108" i="1"/>
  <c r="H1106" i="6"/>
  <c r="O1106" i="1"/>
  <c r="H1128" i="6"/>
  <c r="O1128" i="1"/>
  <c r="H1127" i="6"/>
  <c r="O1127" i="1"/>
  <c r="H1112" i="6"/>
  <c r="O1112" i="1"/>
  <c r="H1109" i="5"/>
  <c r="N1109" i="1"/>
  <c r="H1108" i="5"/>
  <c r="N1108" i="1"/>
  <c r="H1113" i="5"/>
  <c r="N1113" i="1"/>
  <c r="H1111" i="5"/>
  <c r="N1111" i="1"/>
  <c r="H1121" i="5"/>
  <c r="N1121" i="1"/>
  <c r="H1112" i="5"/>
  <c r="N1112" i="1"/>
  <c r="H1124" i="5"/>
  <c r="N1124" i="1"/>
  <c r="H1125" i="5"/>
  <c r="N1125" i="1"/>
  <c r="H1122" i="5"/>
  <c r="N1122" i="1"/>
  <c r="H1106" i="5"/>
  <c r="N1106" i="1"/>
  <c r="H1129" i="5"/>
  <c r="N1129" i="1"/>
  <c r="H1117" i="5"/>
  <c r="N1117" i="1"/>
  <c r="H1118" i="5"/>
  <c r="N1118" i="1"/>
  <c r="H1126" i="5"/>
  <c r="N1126" i="1"/>
  <c r="H1120" i="5"/>
  <c r="N1120" i="1"/>
  <c r="H1119" i="5"/>
  <c r="N1119" i="1"/>
  <c r="H1110" i="5"/>
  <c r="N1110" i="1"/>
  <c r="H1114" i="5"/>
  <c r="N1114" i="1"/>
  <c r="H1116" i="5"/>
  <c r="N1116" i="1"/>
  <c r="H1127" i="5"/>
  <c r="N1127" i="1"/>
  <c r="H1128" i="5"/>
  <c r="N1128" i="1"/>
  <c r="H1115" i="5"/>
  <c r="N1115" i="1"/>
  <c r="H1123" i="5"/>
  <c r="N1123" i="1"/>
  <c r="H1107" i="5"/>
  <c r="N1107" i="1"/>
  <c r="S1098" i="1" l="1"/>
  <c r="S1089" i="1"/>
  <c r="S1076" i="1"/>
  <c r="S1078" i="1"/>
  <c r="S1097" i="1"/>
  <c r="S1104" i="1"/>
  <c r="S1090" i="1"/>
  <c r="S1071" i="1"/>
  <c r="S1069" i="1"/>
  <c r="S1077" i="1"/>
  <c r="S1070" i="1"/>
  <c r="S1091" i="1"/>
  <c r="S1068" i="1"/>
  <c r="S1072" i="1"/>
  <c r="S1103" i="1"/>
  <c r="S1099" i="1"/>
  <c r="W1100" i="1"/>
  <c r="R1100" i="1"/>
  <c r="W1096" i="1"/>
  <c r="R1096" i="1"/>
  <c r="W1094" i="1"/>
  <c r="R1094" i="1"/>
  <c r="W1092" i="1"/>
  <c r="R1092" i="1"/>
  <c r="W1093" i="1"/>
  <c r="R1093" i="1"/>
  <c r="W1095" i="1"/>
  <c r="R1095" i="1"/>
  <c r="W1102" i="1"/>
  <c r="R1102" i="1"/>
  <c r="W1101" i="1"/>
  <c r="R1101" i="1"/>
  <c r="W1098" i="1"/>
  <c r="W1091" i="1"/>
  <c r="W1082" i="1"/>
  <c r="W1089" i="1"/>
  <c r="W1086" i="1"/>
  <c r="W1105" i="1"/>
  <c r="W1097" i="1"/>
  <c r="W1104" i="1"/>
  <c r="W1088" i="1"/>
  <c r="W1083" i="1"/>
  <c r="W1090" i="1"/>
  <c r="W1103" i="1"/>
  <c r="W1085" i="1"/>
  <c r="W1099" i="1"/>
  <c r="W1087" i="1"/>
  <c r="W1084" i="1"/>
  <c r="P1124" i="1"/>
  <c r="Q1124" i="1" s="1"/>
  <c r="P1128" i="1"/>
  <c r="R1128" i="1" s="1"/>
  <c r="P1116" i="1"/>
  <c r="Q1116" i="1" s="1"/>
  <c r="P1120" i="1"/>
  <c r="Q1120" i="1" s="1"/>
  <c r="P1122" i="1"/>
  <c r="R1122" i="1" s="1"/>
  <c r="P1113" i="1"/>
  <c r="R1113" i="1" s="1"/>
  <c r="P1123" i="1"/>
  <c r="R1123" i="1" s="1"/>
  <c r="P1121" i="1"/>
  <c r="R1121" i="1" s="1"/>
  <c r="P1114" i="1"/>
  <c r="R1114" i="1" s="1"/>
  <c r="P1109" i="1"/>
  <c r="P1110" i="1"/>
  <c r="P1118" i="1"/>
  <c r="Q1118" i="1" s="1"/>
  <c r="P1129" i="1"/>
  <c r="P1107" i="1"/>
  <c r="P1115" i="1"/>
  <c r="R1115" i="1" s="1"/>
  <c r="P1127" i="1"/>
  <c r="R1127" i="1" s="1"/>
  <c r="P1119" i="1"/>
  <c r="Q1119" i="1" s="1"/>
  <c r="P1126" i="1"/>
  <c r="Q1126" i="1" s="1"/>
  <c r="P1117" i="1"/>
  <c r="Q1117" i="1" s="1"/>
  <c r="P1106" i="1"/>
  <c r="P1125" i="1"/>
  <c r="Q1125" i="1" s="1"/>
  <c r="P1112" i="1"/>
  <c r="P1111" i="1"/>
  <c r="P1108" i="1"/>
  <c r="H1133" i="6"/>
  <c r="H1157" i="6" s="1"/>
  <c r="H1181" i="6" s="1"/>
  <c r="O1133" i="1"/>
  <c r="H1132" i="6"/>
  <c r="H1156" i="6" s="1"/>
  <c r="H1180" i="6" s="1"/>
  <c r="O1132" i="1"/>
  <c r="H1143" i="6"/>
  <c r="H1167" i="6" s="1"/>
  <c r="H1191" i="6" s="1"/>
  <c r="O1143" i="1"/>
  <c r="H1138" i="6"/>
  <c r="H1162" i="6" s="1"/>
  <c r="H1186" i="6" s="1"/>
  <c r="O1138" i="1"/>
  <c r="H1137" i="6"/>
  <c r="H1161" i="6" s="1"/>
  <c r="H1185" i="6" s="1"/>
  <c r="O1137" i="1"/>
  <c r="H1144" i="6"/>
  <c r="H1168" i="6" s="1"/>
  <c r="H1192" i="6" s="1"/>
  <c r="O1144" i="1"/>
  <c r="H1148" i="6"/>
  <c r="H1172" i="6" s="1"/>
  <c r="H1196" i="6" s="1"/>
  <c r="O1148" i="1"/>
  <c r="H1136" i="6"/>
  <c r="H1160" i="6" s="1"/>
  <c r="H1184" i="6" s="1"/>
  <c r="O1136" i="1"/>
  <c r="H1150" i="6"/>
  <c r="H1174" i="6" s="1"/>
  <c r="H1198" i="6" s="1"/>
  <c r="O1150" i="1"/>
  <c r="H1134" i="6"/>
  <c r="H1158" i="6" s="1"/>
  <c r="H1182" i="6" s="1"/>
  <c r="O1134" i="1"/>
  <c r="H1140" i="6"/>
  <c r="H1164" i="6" s="1"/>
  <c r="H1188" i="6" s="1"/>
  <c r="O1140" i="1"/>
  <c r="H1131" i="6"/>
  <c r="H1155" i="6" s="1"/>
  <c r="H1179" i="6" s="1"/>
  <c r="O1131" i="1"/>
  <c r="H1139" i="6"/>
  <c r="H1163" i="6" s="1"/>
  <c r="H1187" i="6" s="1"/>
  <c r="O1139" i="1"/>
  <c r="H1152" i="6"/>
  <c r="H1176" i="6" s="1"/>
  <c r="H1200" i="6" s="1"/>
  <c r="O1152" i="1"/>
  <c r="H1147" i="6"/>
  <c r="H1171" i="6" s="1"/>
  <c r="H1195" i="6" s="1"/>
  <c r="O1147" i="1"/>
  <c r="H1151" i="6"/>
  <c r="H1175" i="6" s="1"/>
  <c r="H1199" i="6" s="1"/>
  <c r="O1151" i="1"/>
  <c r="H1130" i="6"/>
  <c r="H1154" i="6" s="1"/>
  <c r="H1178" i="6" s="1"/>
  <c r="O1130" i="1"/>
  <c r="H1142" i="6"/>
  <c r="H1166" i="6" s="1"/>
  <c r="H1190" i="6" s="1"/>
  <c r="O1142" i="1"/>
  <c r="H1141" i="6"/>
  <c r="H1165" i="6" s="1"/>
  <c r="H1189" i="6" s="1"/>
  <c r="O1141" i="1"/>
  <c r="H1153" i="6"/>
  <c r="H1177" i="6" s="1"/>
  <c r="H1201" i="6" s="1"/>
  <c r="O1153" i="1"/>
  <c r="H1145" i="6"/>
  <c r="H1169" i="6" s="1"/>
  <c r="H1193" i="6" s="1"/>
  <c r="O1145" i="1"/>
  <c r="H1146" i="6"/>
  <c r="H1170" i="6" s="1"/>
  <c r="H1194" i="6" s="1"/>
  <c r="O1146" i="1"/>
  <c r="H1149" i="6"/>
  <c r="H1173" i="6" s="1"/>
  <c r="H1197" i="6" s="1"/>
  <c r="O1149" i="1"/>
  <c r="H1135" i="6"/>
  <c r="H1159" i="6" s="1"/>
  <c r="H1183" i="6" s="1"/>
  <c r="O1135" i="1"/>
  <c r="H1147" i="5"/>
  <c r="H1171" i="5" s="1"/>
  <c r="H1195" i="5" s="1"/>
  <c r="N1147" i="1"/>
  <c r="H1153" i="5"/>
  <c r="H1177" i="5" s="1"/>
  <c r="H1201" i="5" s="1"/>
  <c r="N1153" i="1"/>
  <c r="H1145" i="5"/>
  <c r="H1169" i="5" s="1"/>
  <c r="H1193" i="5" s="1"/>
  <c r="N1145" i="1"/>
  <c r="H1130" i="5"/>
  <c r="H1154" i="5" s="1"/>
  <c r="H1178" i="5" s="1"/>
  <c r="N1130" i="1"/>
  <c r="H1134" i="5"/>
  <c r="H1158" i="5" s="1"/>
  <c r="H1182" i="5" s="1"/>
  <c r="N1134" i="1"/>
  <c r="H1136" i="5"/>
  <c r="H1160" i="5" s="1"/>
  <c r="H1184" i="5" s="1"/>
  <c r="N1136" i="1"/>
  <c r="H1146" i="5"/>
  <c r="H1170" i="5" s="1"/>
  <c r="H1194" i="5" s="1"/>
  <c r="N1146" i="1"/>
  <c r="H1137" i="5"/>
  <c r="H1161" i="5" s="1"/>
  <c r="H1185" i="5" s="1"/>
  <c r="N1137" i="1"/>
  <c r="H1131" i="5"/>
  <c r="H1155" i="5" s="1"/>
  <c r="H1179" i="5" s="1"/>
  <c r="N1131" i="1"/>
  <c r="H1135" i="5"/>
  <c r="H1159" i="5" s="1"/>
  <c r="H1183" i="5" s="1"/>
  <c r="N1135" i="1"/>
  <c r="H1151" i="5"/>
  <c r="H1175" i="5" s="1"/>
  <c r="H1199" i="5" s="1"/>
  <c r="N1151" i="1"/>
  <c r="H1150" i="5"/>
  <c r="H1174" i="5" s="1"/>
  <c r="H1198" i="5" s="1"/>
  <c r="N1150" i="1"/>
  <c r="H1149" i="5"/>
  <c r="H1173" i="5" s="1"/>
  <c r="H1197" i="5" s="1"/>
  <c r="N1149" i="1"/>
  <c r="H1152" i="5"/>
  <c r="H1176" i="5" s="1"/>
  <c r="H1200" i="5" s="1"/>
  <c r="N1152" i="1"/>
  <c r="H1132" i="5"/>
  <c r="H1156" i="5" s="1"/>
  <c r="H1180" i="5" s="1"/>
  <c r="N1132" i="1"/>
  <c r="H1141" i="5"/>
  <c r="H1165" i="5" s="1"/>
  <c r="H1189" i="5" s="1"/>
  <c r="N1141" i="1"/>
  <c r="H1139" i="5"/>
  <c r="H1163" i="5" s="1"/>
  <c r="H1187" i="5" s="1"/>
  <c r="N1139" i="1"/>
  <c r="H1143" i="5"/>
  <c r="H1167" i="5" s="1"/>
  <c r="H1191" i="5" s="1"/>
  <c r="N1143" i="1"/>
  <c r="H1140" i="5"/>
  <c r="H1164" i="5" s="1"/>
  <c r="H1188" i="5" s="1"/>
  <c r="N1140" i="1"/>
  <c r="H1142" i="5"/>
  <c r="H1166" i="5" s="1"/>
  <c r="H1190" i="5" s="1"/>
  <c r="N1142" i="1"/>
  <c r="H1148" i="5"/>
  <c r="H1172" i="5" s="1"/>
  <c r="H1196" i="5" s="1"/>
  <c r="N1148" i="1"/>
  <c r="H1138" i="5"/>
  <c r="H1162" i="5" s="1"/>
  <c r="H1186" i="5" s="1"/>
  <c r="N1138" i="1"/>
  <c r="H1144" i="5"/>
  <c r="H1168" i="5" s="1"/>
  <c r="H1192" i="5" s="1"/>
  <c r="N1144" i="1"/>
  <c r="H1133" i="5"/>
  <c r="H1157" i="5" s="1"/>
  <c r="H1181" i="5" s="1"/>
  <c r="N1133" i="1"/>
  <c r="S1128" i="1" l="1"/>
  <c r="S1095" i="1"/>
  <c r="S1096" i="1"/>
  <c r="S1122" i="1"/>
  <c r="S1127" i="1"/>
  <c r="S1121" i="1"/>
  <c r="S1102" i="1"/>
  <c r="S1093" i="1"/>
  <c r="S1094" i="1"/>
  <c r="S1100" i="1"/>
  <c r="S1113" i="1"/>
  <c r="S1101" i="1"/>
  <c r="S1092" i="1"/>
  <c r="S1114" i="1"/>
  <c r="S1115" i="1"/>
  <c r="S1123" i="1"/>
  <c r="W1126" i="1"/>
  <c r="R1126" i="1"/>
  <c r="W1119" i="1"/>
  <c r="R1119" i="1"/>
  <c r="W1124" i="1"/>
  <c r="R1124" i="1"/>
  <c r="W1118" i="1"/>
  <c r="R1118" i="1"/>
  <c r="W1120" i="1"/>
  <c r="R1120" i="1"/>
  <c r="W1125" i="1"/>
  <c r="R1125" i="1"/>
  <c r="W1117" i="1"/>
  <c r="R1117" i="1"/>
  <c r="W1116" i="1"/>
  <c r="R1116" i="1"/>
  <c r="W1112" i="1"/>
  <c r="W1107" i="1"/>
  <c r="W1109" i="1"/>
  <c r="W1113" i="1"/>
  <c r="W1128" i="1"/>
  <c r="W1129" i="1"/>
  <c r="W1114" i="1"/>
  <c r="W1122" i="1"/>
  <c r="W1108" i="1"/>
  <c r="W1106" i="1"/>
  <c r="W1127" i="1"/>
  <c r="W1121" i="1"/>
  <c r="W1111" i="1"/>
  <c r="W1115" i="1"/>
  <c r="W1110" i="1"/>
  <c r="W1123" i="1"/>
  <c r="P1148" i="1"/>
  <c r="Q1148" i="1" s="1"/>
  <c r="P1134" i="1"/>
  <c r="P1145" i="1"/>
  <c r="R1145" i="1" s="1"/>
  <c r="P1151" i="1"/>
  <c r="R1151" i="1" s="1"/>
  <c r="P1143" i="1"/>
  <c r="Q1143" i="1" s="1"/>
  <c r="P1141" i="1"/>
  <c r="Q1141" i="1" s="1"/>
  <c r="P1152" i="1"/>
  <c r="R1152" i="1" s="1"/>
  <c r="P1135" i="1"/>
  <c r="P1137" i="1"/>
  <c r="R1137" i="1" s="1"/>
  <c r="P1130" i="1"/>
  <c r="P1142" i="1"/>
  <c r="Q1142" i="1" s="1"/>
  <c r="P1150" i="1"/>
  <c r="Q1150" i="1" s="1"/>
  <c r="P1153" i="1"/>
  <c r="P1133" i="1"/>
  <c r="P1136" i="1"/>
  <c r="P1138" i="1"/>
  <c r="R1138" i="1" s="1"/>
  <c r="P1144" i="1"/>
  <c r="Q1144" i="1" s="1"/>
  <c r="P1139" i="1"/>
  <c r="R1139" i="1" s="1"/>
  <c r="P1132" i="1"/>
  <c r="P1149" i="1"/>
  <c r="Q1149" i="1" s="1"/>
  <c r="P1131" i="1"/>
  <c r="P1146" i="1"/>
  <c r="R1146" i="1" s="1"/>
  <c r="P1147" i="1"/>
  <c r="R1147" i="1" s="1"/>
  <c r="P1140" i="1"/>
  <c r="Q1140" i="1" s="1"/>
  <c r="H1223" i="6"/>
  <c r="O1223" i="1"/>
  <c r="H1209" i="6"/>
  <c r="O1209" i="1"/>
  <c r="H1217" i="6"/>
  <c r="O1217" i="1"/>
  <c r="H1206" i="6"/>
  <c r="O1206" i="1"/>
  <c r="H1219" i="6"/>
  <c r="O1219" i="1"/>
  <c r="H1210" i="6"/>
  <c r="O1210" i="1"/>
  <c r="H1225" i="6"/>
  <c r="O1225" i="1"/>
  <c r="H1222" i="6"/>
  <c r="O1222" i="1"/>
  <c r="H1215" i="6"/>
  <c r="O1215" i="1"/>
  <c r="H1213" i="6"/>
  <c r="O1213" i="1"/>
  <c r="H1208" i="6"/>
  <c r="O1208" i="1"/>
  <c r="H1207" i="6"/>
  <c r="O1207" i="1"/>
  <c r="H1211" i="6"/>
  <c r="O1211" i="1"/>
  <c r="H1214" i="6"/>
  <c r="O1214" i="1"/>
  <c r="H1224" i="6"/>
  <c r="O1224" i="1"/>
  <c r="H1221" i="6"/>
  <c r="O1221" i="1"/>
  <c r="H1203" i="6"/>
  <c r="O1203" i="1"/>
  <c r="H1220" i="6"/>
  <c r="O1220" i="1"/>
  <c r="H1204" i="6"/>
  <c r="O1204" i="1"/>
  <c r="H1202" i="6"/>
  <c r="O1202" i="1"/>
  <c r="H1218" i="6"/>
  <c r="O1218" i="1"/>
  <c r="H1212" i="6"/>
  <c r="O1212" i="1"/>
  <c r="H1216" i="6"/>
  <c r="O1216" i="1"/>
  <c r="H1205" i="6"/>
  <c r="O1205" i="1"/>
  <c r="H1208" i="5"/>
  <c r="N1208" i="1"/>
  <c r="H1220" i="5"/>
  <c r="N1220" i="1"/>
  <c r="H1202" i="5"/>
  <c r="N1202" i="1"/>
  <c r="H1204" i="5"/>
  <c r="N1204" i="1"/>
  <c r="H1203" i="5"/>
  <c r="N1203" i="1"/>
  <c r="H1217" i="5"/>
  <c r="N1217" i="1"/>
  <c r="H1205" i="5"/>
  <c r="N1205" i="1"/>
  <c r="H1222" i="5"/>
  <c r="N1222" i="1"/>
  <c r="H1216" i="5"/>
  <c r="N1216" i="1"/>
  <c r="H1211" i="5"/>
  <c r="N1211" i="1"/>
  <c r="H1206" i="5"/>
  <c r="N1206" i="1"/>
  <c r="H1214" i="5"/>
  <c r="N1214" i="1"/>
  <c r="H1207" i="5"/>
  <c r="N1207" i="1"/>
  <c r="H1224" i="5"/>
  <c r="N1224" i="1"/>
  <c r="H1209" i="5"/>
  <c r="N1209" i="1"/>
  <c r="H1225" i="5"/>
  <c r="N1225" i="1"/>
  <c r="H1215" i="5"/>
  <c r="N1215" i="1"/>
  <c r="H1223" i="5"/>
  <c r="N1223" i="1"/>
  <c r="H1212" i="5"/>
  <c r="N1212" i="1"/>
  <c r="H1210" i="5"/>
  <c r="N1210" i="1"/>
  <c r="H1213" i="5"/>
  <c r="N1213" i="1"/>
  <c r="H1221" i="5"/>
  <c r="N1221" i="1"/>
  <c r="H1218" i="5"/>
  <c r="N1218" i="1"/>
  <c r="H1219" i="5"/>
  <c r="N1219" i="1"/>
  <c r="S1146" i="1" l="1"/>
  <c r="S1125" i="1"/>
  <c r="S1119" i="1"/>
  <c r="S1138" i="1"/>
  <c r="S1151" i="1"/>
  <c r="S1117" i="1"/>
  <c r="S1120" i="1"/>
  <c r="S1124" i="1"/>
  <c r="S1126" i="1"/>
  <c r="S1139" i="1"/>
  <c r="S1116" i="1"/>
  <c r="S1118" i="1"/>
  <c r="S1137" i="1"/>
  <c r="S1147" i="1"/>
  <c r="S1152" i="1"/>
  <c r="S1145" i="1"/>
  <c r="W1148" i="1"/>
  <c r="R1148" i="1"/>
  <c r="W1140" i="1"/>
  <c r="R1140" i="1"/>
  <c r="W1149" i="1"/>
  <c r="R1149" i="1"/>
  <c r="W1150" i="1"/>
  <c r="R1150" i="1"/>
  <c r="W1141" i="1"/>
  <c r="R1141" i="1"/>
  <c r="W1144" i="1"/>
  <c r="R1144" i="1"/>
  <c r="W1143" i="1"/>
  <c r="R1143" i="1"/>
  <c r="W1142" i="1"/>
  <c r="R1142" i="1"/>
  <c r="W1146" i="1"/>
  <c r="W1139" i="1"/>
  <c r="W1133" i="1"/>
  <c r="W1130" i="1"/>
  <c r="W1134" i="1"/>
  <c r="W1131" i="1"/>
  <c r="W1153" i="1"/>
  <c r="W1137" i="1"/>
  <c r="W1138" i="1"/>
  <c r="W1135" i="1"/>
  <c r="W1151" i="1"/>
  <c r="W1147" i="1"/>
  <c r="W1132" i="1"/>
  <c r="W1136" i="1"/>
  <c r="W1152" i="1"/>
  <c r="W1145" i="1"/>
  <c r="P1219" i="1"/>
  <c r="R1219" i="1" s="1"/>
  <c r="P1221" i="1"/>
  <c r="Q1221" i="1" s="1"/>
  <c r="P1223" i="1"/>
  <c r="R1223" i="1" s="1"/>
  <c r="P1225" i="1"/>
  <c r="P1214" i="1"/>
  <c r="Q1214" i="1" s="1"/>
  <c r="P1211" i="1"/>
  <c r="R1211" i="1" s="1"/>
  <c r="P1217" i="1"/>
  <c r="R1217" i="1" s="1"/>
  <c r="P1204" i="1"/>
  <c r="P1220" i="1"/>
  <c r="Q1220" i="1" s="1"/>
  <c r="P1222" i="1"/>
  <c r="Q1222" i="1" s="1"/>
  <c r="P1218" i="1"/>
  <c r="R1218" i="1" s="1"/>
  <c r="P1213" i="1"/>
  <c r="Q1213" i="1" s="1"/>
  <c r="P1212" i="1"/>
  <c r="Q1212" i="1" s="1"/>
  <c r="P1215" i="1"/>
  <c r="Q1215" i="1" s="1"/>
  <c r="P1209" i="1"/>
  <c r="R1209" i="1" s="1"/>
  <c r="P1207" i="1"/>
  <c r="P1206" i="1"/>
  <c r="P1216" i="1"/>
  <c r="Q1216" i="1" s="1"/>
  <c r="P1205" i="1"/>
  <c r="P1203" i="1"/>
  <c r="P1202" i="1"/>
  <c r="P1208" i="1"/>
  <c r="P1210" i="1"/>
  <c r="R1210" i="1" s="1"/>
  <c r="P1224" i="1"/>
  <c r="R1224" i="1" s="1"/>
  <c r="H1245" i="6"/>
  <c r="O1245" i="1"/>
  <c r="H1243" i="6"/>
  <c r="O1243" i="1"/>
  <c r="H1230" i="6"/>
  <c r="O1230" i="1"/>
  <c r="H1238" i="6"/>
  <c r="O1238" i="1"/>
  <c r="H1239" i="6"/>
  <c r="O1239" i="1"/>
  <c r="H1237" i="6"/>
  <c r="O1237" i="1"/>
  <c r="H1246" i="6"/>
  <c r="O1246" i="1"/>
  <c r="H1228" i="6"/>
  <c r="O1228" i="1"/>
  <c r="H1241" i="6"/>
  <c r="O1241" i="1"/>
  <c r="H1240" i="6"/>
  <c r="O1240" i="1"/>
  <c r="H1244" i="6"/>
  <c r="O1244" i="1"/>
  <c r="H1235" i="6"/>
  <c r="O1235" i="1"/>
  <c r="H1249" i="6"/>
  <c r="O1249" i="1"/>
  <c r="H1248" i="6"/>
  <c r="O1248" i="1"/>
  <c r="H1233" i="6"/>
  <c r="O1233" i="1"/>
  <c r="H1236" i="6"/>
  <c r="O1236" i="1"/>
  <c r="H1227" i="6"/>
  <c r="O1227" i="1"/>
  <c r="H1231" i="6"/>
  <c r="O1231" i="1"/>
  <c r="H1234" i="6"/>
  <c r="O1234" i="1"/>
  <c r="H1242" i="6"/>
  <c r="O1242" i="1"/>
  <c r="H1232" i="6"/>
  <c r="O1232" i="1"/>
  <c r="H1226" i="6"/>
  <c r="O1226" i="1"/>
  <c r="H1229" i="6"/>
  <c r="O1229" i="1"/>
  <c r="H1247" i="6"/>
  <c r="O1247" i="1"/>
  <c r="H1228" i="5"/>
  <c r="N1228" i="1"/>
  <c r="H1230" i="5"/>
  <c r="N1230" i="1"/>
  <c r="H1237" i="5"/>
  <c r="N1237" i="1"/>
  <c r="H1233" i="5"/>
  <c r="N1233" i="1"/>
  <c r="H1240" i="5"/>
  <c r="N1240" i="1"/>
  <c r="H1226" i="5"/>
  <c r="N1226" i="1"/>
  <c r="H1241" i="5"/>
  <c r="N1241" i="1"/>
  <c r="H1235" i="5"/>
  <c r="N1235" i="1"/>
  <c r="H1247" i="5"/>
  <c r="N1247" i="1"/>
  <c r="H1238" i="5"/>
  <c r="N1238" i="1"/>
  <c r="H1239" i="5"/>
  <c r="N1239" i="1"/>
  <c r="H1234" i="5"/>
  <c r="N1234" i="1"/>
  <c r="H1248" i="5"/>
  <c r="N1248" i="1"/>
  <c r="H1246" i="5"/>
  <c r="N1246" i="1"/>
  <c r="H1244" i="5"/>
  <c r="N1244" i="1"/>
  <c r="H1249" i="5"/>
  <c r="N1249" i="1"/>
  <c r="H1243" i="5"/>
  <c r="N1243" i="1"/>
  <c r="H1242" i="5"/>
  <c r="N1242" i="1"/>
  <c r="H1245" i="5"/>
  <c r="N1245" i="1"/>
  <c r="H1236" i="5"/>
  <c r="N1236" i="1"/>
  <c r="H1231" i="5"/>
  <c r="N1231" i="1"/>
  <c r="H1229" i="5"/>
  <c r="N1229" i="1"/>
  <c r="H1232" i="5"/>
  <c r="N1232" i="1"/>
  <c r="H1227" i="5"/>
  <c r="N1227" i="1"/>
  <c r="S1142" i="1" l="1"/>
  <c r="S1150" i="1"/>
  <c r="S1219" i="1"/>
  <c r="S1224" i="1"/>
  <c r="S1143" i="1"/>
  <c r="S1141" i="1"/>
  <c r="S1149" i="1"/>
  <c r="S1148" i="1"/>
  <c r="S1211" i="1"/>
  <c r="S1144" i="1"/>
  <c r="S1140" i="1"/>
  <c r="S1210" i="1"/>
  <c r="S1209" i="1"/>
  <c r="S1218" i="1"/>
  <c r="S1217" i="1"/>
  <c r="S1223" i="1"/>
  <c r="W1213" i="1"/>
  <c r="R1213" i="1"/>
  <c r="W1216" i="1"/>
  <c r="R1216" i="1"/>
  <c r="W1215" i="1"/>
  <c r="R1215" i="1"/>
  <c r="W1222" i="1"/>
  <c r="R1222" i="1"/>
  <c r="W1221" i="1"/>
  <c r="R1221" i="1"/>
  <c r="W1212" i="1"/>
  <c r="R1212" i="1"/>
  <c r="W1220" i="1"/>
  <c r="R1220" i="1"/>
  <c r="W1214" i="1"/>
  <c r="R1214" i="1"/>
  <c r="W1208" i="1"/>
  <c r="W1211" i="1"/>
  <c r="W1202" i="1"/>
  <c r="W1206" i="1"/>
  <c r="W1219" i="1"/>
  <c r="W1224" i="1"/>
  <c r="W1203" i="1"/>
  <c r="W1207" i="1"/>
  <c r="W1204" i="1"/>
  <c r="W1225" i="1"/>
  <c r="W1210" i="1"/>
  <c r="W1205" i="1"/>
  <c r="W1209" i="1"/>
  <c r="W1218" i="1"/>
  <c r="W1217" i="1"/>
  <c r="W1223" i="1"/>
  <c r="P1229" i="1"/>
  <c r="P1240" i="1"/>
  <c r="Q1240" i="1" s="1"/>
  <c r="P1237" i="1"/>
  <c r="Q1237" i="1" s="1"/>
  <c r="P1227" i="1"/>
  <c r="P1234" i="1"/>
  <c r="R1234" i="1" s="1"/>
  <c r="P1238" i="1"/>
  <c r="Q1238" i="1" s="1"/>
  <c r="P1233" i="1"/>
  <c r="R1233" i="1" s="1"/>
  <c r="P1236" i="1"/>
  <c r="Q1236" i="1" s="1"/>
  <c r="P1235" i="1"/>
  <c r="R1235" i="1" s="1"/>
  <c r="P1232" i="1"/>
  <c r="P1231" i="1"/>
  <c r="P1245" i="1"/>
  <c r="Q1245" i="1" s="1"/>
  <c r="P1243" i="1"/>
  <c r="R1243" i="1" s="1"/>
  <c r="P1244" i="1"/>
  <c r="Q1244" i="1" s="1"/>
  <c r="P1248" i="1"/>
  <c r="R1248" i="1" s="1"/>
  <c r="P1239" i="1"/>
  <c r="Q1239" i="1" s="1"/>
  <c r="P1247" i="1"/>
  <c r="R1247" i="1" s="1"/>
  <c r="P1241" i="1"/>
  <c r="R1241" i="1" s="1"/>
  <c r="P1228" i="1"/>
  <c r="P1242" i="1"/>
  <c r="R1242" i="1" s="1"/>
  <c r="P1249" i="1"/>
  <c r="P1246" i="1"/>
  <c r="Q1246" i="1" s="1"/>
  <c r="P1226" i="1"/>
  <c r="P1230" i="1"/>
  <c r="H1253" i="6"/>
  <c r="O1253" i="1"/>
  <c r="H1251" i="6"/>
  <c r="O1251" i="1"/>
  <c r="H1261" i="6"/>
  <c r="O1261" i="1"/>
  <c r="H1259" i="6"/>
  <c r="O1259" i="1"/>
  <c r="H1268" i="6"/>
  <c r="O1268" i="1"/>
  <c r="H1250" i="6"/>
  <c r="O1250" i="1"/>
  <c r="H1263" i="6"/>
  <c r="O1263" i="1"/>
  <c r="H1260" i="6"/>
  <c r="O1260" i="1"/>
  <c r="H1264" i="6"/>
  <c r="O1264" i="1"/>
  <c r="H1257" i="6"/>
  <c r="O1257" i="1"/>
  <c r="H1262" i="6"/>
  <c r="O1262" i="1"/>
  <c r="H1256" i="6"/>
  <c r="O1256" i="1"/>
  <c r="H1265" i="6"/>
  <c r="O1265" i="1"/>
  <c r="H1266" i="6"/>
  <c r="O1266" i="1"/>
  <c r="H1254" i="6"/>
  <c r="O1254" i="1"/>
  <c r="H1272" i="6"/>
  <c r="O1272" i="1"/>
  <c r="H1252" i="6"/>
  <c r="O1252" i="1"/>
  <c r="H1258" i="6"/>
  <c r="O1258" i="1"/>
  <c r="H1267" i="6"/>
  <c r="O1267" i="1"/>
  <c r="H1271" i="6"/>
  <c r="O1271" i="1"/>
  <c r="H1270" i="6"/>
  <c r="O1270" i="1"/>
  <c r="H1273" i="6"/>
  <c r="O1273" i="1"/>
  <c r="H1255" i="6"/>
  <c r="O1255" i="1"/>
  <c r="H1269" i="6"/>
  <c r="O1269" i="1"/>
  <c r="H1258" i="5"/>
  <c r="N1258" i="1"/>
  <c r="H1256" i="5"/>
  <c r="N1256" i="1"/>
  <c r="H1253" i="5"/>
  <c r="N1253" i="1"/>
  <c r="H1273" i="5"/>
  <c r="N1273" i="1"/>
  <c r="H1262" i="5"/>
  <c r="N1262" i="1"/>
  <c r="H1257" i="5"/>
  <c r="N1257" i="1"/>
  <c r="H1264" i="5"/>
  <c r="N1264" i="1"/>
  <c r="H1255" i="5"/>
  <c r="N1255" i="1"/>
  <c r="H1268" i="5"/>
  <c r="N1268" i="1"/>
  <c r="H1271" i="5"/>
  <c r="N1271" i="1"/>
  <c r="H1261" i="5"/>
  <c r="N1261" i="1"/>
  <c r="H1267" i="5"/>
  <c r="N1267" i="1"/>
  <c r="H1266" i="5"/>
  <c r="N1266" i="1"/>
  <c r="H1263" i="5"/>
  <c r="N1263" i="1"/>
  <c r="H1260" i="5"/>
  <c r="N1260" i="1"/>
  <c r="H1270" i="5"/>
  <c r="N1270" i="1"/>
  <c r="H1259" i="5"/>
  <c r="N1259" i="1"/>
  <c r="H1254" i="5"/>
  <c r="N1254" i="1"/>
  <c r="H1251" i="5"/>
  <c r="N1251" i="1"/>
  <c r="H1250" i="5"/>
  <c r="N1250" i="1"/>
  <c r="H1269" i="5"/>
  <c r="N1269" i="1"/>
  <c r="H1272" i="5"/>
  <c r="N1272" i="1"/>
  <c r="H1265" i="5"/>
  <c r="N1265" i="1"/>
  <c r="H1252" i="5"/>
  <c r="N1252" i="1"/>
  <c r="S1241" i="1" l="1"/>
  <c r="S1212" i="1"/>
  <c r="S1222" i="1"/>
  <c r="S1243" i="1"/>
  <c r="S1234" i="1"/>
  <c r="S1242" i="1"/>
  <c r="S1220" i="1"/>
  <c r="S1221" i="1"/>
  <c r="S1215" i="1"/>
  <c r="S1213" i="1"/>
  <c r="S1214" i="1"/>
  <c r="S1216" i="1"/>
  <c r="S1247" i="1"/>
  <c r="S1235" i="1"/>
  <c r="S1248" i="1"/>
  <c r="S1233" i="1"/>
  <c r="W1246" i="1"/>
  <c r="R1246" i="1"/>
  <c r="W1244" i="1"/>
  <c r="R1244" i="1"/>
  <c r="W1238" i="1"/>
  <c r="R1238" i="1"/>
  <c r="W1239" i="1"/>
  <c r="R1239" i="1"/>
  <c r="W1245" i="1"/>
  <c r="R1245" i="1"/>
  <c r="W1236" i="1"/>
  <c r="R1236" i="1"/>
  <c r="W1240" i="1"/>
  <c r="R1240" i="1"/>
  <c r="W1237" i="1"/>
  <c r="R1237" i="1"/>
  <c r="W1241" i="1"/>
  <c r="W1232" i="1"/>
  <c r="W1249" i="1"/>
  <c r="W1247" i="1"/>
  <c r="W1243" i="1"/>
  <c r="W1235" i="1"/>
  <c r="W1234" i="1"/>
  <c r="W1229" i="1"/>
  <c r="W1230" i="1"/>
  <c r="W1242" i="1"/>
  <c r="W1227" i="1"/>
  <c r="W1226" i="1"/>
  <c r="W1228" i="1"/>
  <c r="W1248" i="1"/>
  <c r="W1231" i="1"/>
  <c r="W1233" i="1"/>
  <c r="P1259" i="1"/>
  <c r="R1259" i="1" s="1"/>
  <c r="P1266" i="1"/>
  <c r="R1266" i="1" s="1"/>
  <c r="P1251" i="1"/>
  <c r="P1260" i="1"/>
  <c r="Q1260" i="1" s="1"/>
  <c r="P1258" i="1"/>
  <c r="R1258" i="1" s="1"/>
  <c r="P1272" i="1"/>
  <c r="R1272" i="1" s="1"/>
  <c r="P1271" i="1"/>
  <c r="R1271" i="1" s="1"/>
  <c r="P1273" i="1"/>
  <c r="P1263" i="1"/>
  <c r="Q1263" i="1" s="1"/>
  <c r="P1257" i="1"/>
  <c r="R1257" i="1" s="1"/>
  <c r="P1256" i="1"/>
  <c r="P1252" i="1"/>
  <c r="P1250" i="1"/>
  <c r="P1254" i="1"/>
  <c r="P1270" i="1"/>
  <c r="Q1270" i="1" s="1"/>
  <c r="P1267" i="1"/>
  <c r="R1267" i="1" s="1"/>
  <c r="P1255" i="1"/>
  <c r="P1265" i="1"/>
  <c r="R1265" i="1" s="1"/>
  <c r="P1269" i="1"/>
  <c r="Q1269" i="1" s="1"/>
  <c r="P1261" i="1"/>
  <c r="Q1261" i="1" s="1"/>
  <c r="P1268" i="1"/>
  <c r="Q1268" i="1" s="1"/>
  <c r="P1264" i="1"/>
  <c r="Q1264" i="1" s="1"/>
  <c r="P1262" i="1"/>
  <c r="Q1262" i="1" s="1"/>
  <c r="P1253" i="1"/>
  <c r="H1297" i="6"/>
  <c r="O1297" i="1"/>
  <c r="H1296" i="6"/>
  <c r="O1296" i="1"/>
  <c r="H1281" i="6"/>
  <c r="O1281" i="1"/>
  <c r="H1292" i="6"/>
  <c r="O1292" i="1"/>
  <c r="H1288" i="6"/>
  <c r="O1288" i="1"/>
  <c r="H1278" i="6"/>
  <c r="O1278" i="1"/>
  <c r="H1295" i="6"/>
  <c r="O1295" i="1"/>
  <c r="H1290" i="6"/>
  <c r="O1290" i="1"/>
  <c r="H1284" i="6"/>
  <c r="O1284" i="1"/>
  <c r="H1283" i="6"/>
  <c r="O1283" i="1"/>
  <c r="H1289" i="6"/>
  <c r="O1289" i="1"/>
  <c r="H1285" i="6"/>
  <c r="O1285" i="1"/>
  <c r="H1293" i="6"/>
  <c r="O1293" i="1"/>
  <c r="H1280" i="6"/>
  <c r="O1280" i="1"/>
  <c r="H1287" i="6"/>
  <c r="O1287" i="1"/>
  <c r="H1275" i="6"/>
  <c r="O1275" i="1"/>
  <c r="H1291" i="6"/>
  <c r="O1291" i="1"/>
  <c r="H1279" i="6"/>
  <c r="O1279" i="1"/>
  <c r="H1294" i="6"/>
  <c r="O1294" i="1"/>
  <c r="H1282" i="6"/>
  <c r="O1282" i="1"/>
  <c r="H1276" i="6"/>
  <c r="O1276" i="1"/>
  <c r="H1286" i="6"/>
  <c r="O1286" i="1"/>
  <c r="H1274" i="6"/>
  <c r="O1274" i="1"/>
  <c r="H1277" i="6"/>
  <c r="O1277" i="1"/>
  <c r="H1278" i="5"/>
  <c r="N1278" i="1"/>
  <c r="H1289" i="5"/>
  <c r="N1289" i="1"/>
  <c r="H1285" i="5"/>
  <c r="N1285" i="1"/>
  <c r="H1294" i="5"/>
  <c r="N1294" i="1"/>
  <c r="H1295" i="5"/>
  <c r="N1295" i="1"/>
  <c r="H1297" i="5"/>
  <c r="N1297" i="1"/>
  <c r="H1286" i="5"/>
  <c r="N1286" i="1"/>
  <c r="H1293" i="5"/>
  <c r="N1293" i="1"/>
  <c r="H1291" i="5"/>
  <c r="N1291" i="1"/>
  <c r="H1284" i="5"/>
  <c r="N1284" i="1"/>
  <c r="H1292" i="5"/>
  <c r="N1292" i="1"/>
  <c r="H1277" i="5"/>
  <c r="N1277" i="1"/>
  <c r="H1276" i="5"/>
  <c r="N1276" i="1"/>
  <c r="H1296" i="5"/>
  <c r="N1296" i="1"/>
  <c r="H1281" i="5"/>
  <c r="N1281" i="1"/>
  <c r="H1283" i="5"/>
  <c r="N1283" i="1"/>
  <c r="H1274" i="5"/>
  <c r="N1274" i="1"/>
  <c r="H1279" i="5"/>
  <c r="N1279" i="1"/>
  <c r="H1280" i="5"/>
  <c r="N1280" i="1"/>
  <c r="H1287" i="5"/>
  <c r="N1287" i="1"/>
  <c r="H1275" i="5"/>
  <c r="N1275" i="1"/>
  <c r="H1290" i="5"/>
  <c r="N1290" i="1"/>
  <c r="H1288" i="5"/>
  <c r="N1288" i="1"/>
  <c r="H1282" i="5"/>
  <c r="N1282" i="1"/>
  <c r="S1257" i="1" l="1"/>
  <c r="S1272" i="1"/>
  <c r="S1237" i="1"/>
  <c r="S1239" i="1"/>
  <c r="S1259" i="1"/>
  <c r="S1267" i="1"/>
  <c r="S1240" i="1"/>
  <c r="S1245" i="1"/>
  <c r="S1238" i="1"/>
  <c r="S1246" i="1"/>
  <c r="S1265" i="1"/>
  <c r="S1266" i="1"/>
  <c r="S1236" i="1"/>
  <c r="S1244" i="1"/>
  <c r="S1258" i="1"/>
  <c r="S1271" i="1"/>
  <c r="W1264" i="1"/>
  <c r="R1264" i="1"/>
  <c r="W1268" i="1"/>
  <c r="R1268" i="1"/>
  <c r="W1263" i="1"/>
  <c r="R1263" i="1"/>
  <c r="W1261" i="1"/>
  <c r="R1261" i="1"/>
  <c r="W1260" i="1"/>
  <c r="R1260" i="1"/>
  <c r="W1262" i="1"/>
  <c r="R1262" i="1"/>
  <c r="W1269" i="1"/>
  <c r="R1269" i="1"/>
  <c r="W1270" i="1"/>
  <c r="R1270" i="1"/>
  <c r="W1265" i="1"/>
  <c r="W1254" i="1"/>
  <c r="W1257" i="1"/>
  <c r="W1272" i="1"/>
  <c r="W1266" i="1"/>
  <c r="W1255" i="1"/>
  <c r="W1250" i="1"/>
  <c r="W1258" i="1"/>
  <c r="W1259" i="1"/>
  <c r="W1253" i="1"/>
  <c r="W1267" i="1"/>
  <c r="W1252" i="1"/>
  <c r="W1273" i="1"/>
  <c r="W1256" i="1"/>
  <c r="W1271" i="1"/>
  <c r="W1251" i="1"/>
  <c r="P1274" i="1"/>
  <c r="P1286" i="1"/>
  <c r="Q1286" i="1" s="1"/>
  <c r="P1282" i="1"/>
  <c r="R1282" i="1" s="1"/>
  <c r="P1277" i="1"/>
  <c r="P1294" i="1"/>
  <c r="Q1294" i="1" s="1"/>
  <c r="P1275" i="1"/>
  <c r="P1285" i="1"/>
  <c r="Q1285" i="1" s="1"/>
  <c r="P1278" i="1"/>
  <c r="P1290" i="1"/>
  <c r="R1290" i="1" s="1"/>
  <c r="P1279" i="1"/>
  <c r="P1296" i="1"/>
  <c r="R1296" i="1" s="1"/>
  <c r="P1284" i="1"/>
  <c r="Q1284" i="1" s="1"/>
  <c r="P1297" i="1"/>
  <c r="P1289" i="1"/>
  <c r="R1289" i="1" s="1"/>
  <c r="P1287" i="1"/>
  <c r="Q1287" i="1" s="1"/>
  <c r="P1283" i="1"/>
  <c r="R1283" i="1" s="1"/>
  <c r="P1293" i="1"/>
  <c r="Q1293" i="1" s="1"/>
  <c r="P1288" i="1"/>
  <c r="Q1288" i="1" s="1"/>
  <c r="P1280" i="1"/>
  <c r="P1281" i="1"/>
  <c r="R1281" i="1" s="1"/>
  <c r="P1276" i="1"/>
  <c r="P1292" i="1"/>
  <c r="Q1292" i="1" s="1"/>
  <c r="P1291" i="1"/>
  <c r="R1291" i="1" s="1"/>
  <c r="P1295" i="1"/>
  <c r="R1295" i="1" s="1"/>
  <c r="H1299" i="6"/>
  <c r="H1323" i="6" s="1"/>
  <c r="H1347" i="6" s="1"/>
  <c r="O1299" i="1"/>
  <c r="H1302" i="6"/>
  <c r="H1326" i="6" s="1"/>
  <c r="H1350" i="6" s="1"/>
  <c r="O1302" i="1"/>
  <c r="H1309" i="6"/>
  <c r="H1333" i="6" s="1"/>
  <c r="H1357" i="6" s="1"/>
  <c r="O1309" i="1"/>
  <c r="H1311" i="6"/>
  <c r="H1335" i="6" s="1"/>
  <c r="H1359" i="6" s="1"/>
  <c r="O1311" i="1"/>
  <c r="H1313" i="6"/>
  <c r="H1337" i="6" s="1"/>
  <c r="H1361" i="6" s="1"/>
  <c r="O1313" i="1"/>
  <c r="H1312" i="6"/>
  <c r="H1336" i="6" s="1"/>
  <c r="H1360" i="6" s="1"/>
  <c r="O1312" i="1"/>
  <c r="H1301" i="6"/>
  <c r="H1325" i="6" s="1"/>
  <c r="H1349" i="6" s="1"/>
  <c r="O1301" i="1"/>
  <c r="H1306" i="6"/>
  <c r="H1330" i="6" s="1"/>
  <c r="H1354" i="6" s="1"/>
  <c r="O1306" i="1"/>
  <c r="H1316" i="6"/>
  <c r="H1340" i="6" s="1"/>
  <c r="H1364" i="6" s="1"/>
  <c r="O1316" i="1"/>
  <c r="H1304" i="6"/>
  <c r="H1328" i="6" s="1"/>
  <c r="H1352" i="6" s="1"/>
  <c r="O1304" i="1"/>
  <c r="H1318" i="6"/>
  <c r="H1342" i="6" s="1"/>
  <c r="H1366" i="6" s="1"/>
  <c r="O1318" i="1"/>
  <c r="H1298" i="6"/>
  <c r="H1322" i="6" s="1"/>
  <c r="H1346" i="6" s="1"/>
  <c r="O1298" i="1"/>
  <c r="H1308" i="6"/>
  <c r="H1332" i="6" s="1"/>
  <c r="H1356" i="6" s="1"/>
  <c r="O1308" i="1"/>
  <c r="H1305" i="6"/>
  <c r="H1329" i="6" s="1"/>
  <c r="H1353" i="6" s="1"/>
  <c r="O1305" i="1"/>
  <c r="H1310" i="6"/>
  <c r="H1334" i="6" s="1"/>
  <c r="H1358" i="6" s="1"/>
  <c r="O1310" i="1"/>
  <c r="H1317" i="6"/>
  <c r="H1341" i="6" s="1"/>
  <c r="H1365" i="6" s="1"/>
  <c r="O1317" i="1"/>
  <c r="H1307" i="6"/>
  <c r="H1331" i="6" s="1"/>
  <c r="H1355" i="6" s="1"/>
  <c r="O1307" i="1"/>
  <c r="H1303" i="6"/>
  <c r="H1327" i="6" s="1"/>
  <c r="H1351" i="6" s="1"/>
  <c r="O1303" i="1"/>
  <c r="H1314" i="6"/>
  <c r="H1338" i="6" s="1"/>
  <c r="H1362" i="6" s="1"/>
  <c r="O1314" i="1"/>
  <c r="H1320" i="6"/>
  <c r="H1344" i="6" s="1"/>
  <c r="H1368" i="6" s="1"/>
  <c r="O1320" i="1"/>
  <c r="H1300" i="6"/>
  <c r="H1324" i="6" s="1"/>
  <c r="H1348" i="6" s="1"/>
  <c r="O1300" i="1"/>
  <c r="H1315" i="6"/>
  <c r="H1339" i="6" s="1"/>
  <c r="H1363" i="6" s="1"/>
  <c r="O1315" i="1"/>
  <c r="H1319" i="6"/>
  <c r="H1343" i="6" s="1"/>
  <c r="H1367" i="6" s="1"/>
  <c r="O1319" i="1"/>
  <c r="H1321" i="6"/>
  <c r="H1345" i="6" s="1"/>
  <c r="H1369" i="6" s="1"/>
  <c r="O1321" i="1"/>
  <c r="H1306" i="5"/>
  <c r="H1330" i="5" s="1"/>
  <c r="H1354" i="5" s="1"/>
  <c r="N1306" i="1"/>
  <c r="H1303" i="5"/>
  <c r="H1327" i="5" s="1"/>
  <c r="H1351" i="5" s="1"/>
  <c r="N1303" i="1"/>
  <c r="H1308" i="5"/>
  <c r="H1332" i="5" s="1"/>
  <c r="H1356" i="5" s="1"/>
  <c r="N1308" i="1"/>
  <c r="H1318" i="5"/>
  <c r="H1342" i="5" s="1"/>
  <c r="H1366" i="5" s="1"/>
  <c r="N1318" i="1"/>
  <c r="H1298" i="5"/>
  <c r="H1322" i="5" s="1"/>
  <c r="H1346" i="5" s="1"/>
  <c r="N1298" i="1"/>
  <c r="H1299" i="5"/>
  <c r="H1323" i="5" s="1"/>
  <c r="H1347" i="5" s="1"/>
  <c r="N1299" i="1"/>
  <c r="H1307" i="5"/>
  <c r="H1331" i="5" s="1"/>
  <c r="H1355" i="5" s="1"/>
  <c r="N1307" i="1"/>
  <c r="H1315" i="5"/>
  <c r="H1339" i="5" s="1"/>
  <c r="H1363" i="5" s="1"/>
  <c r="N1315" i="1"/>
  <c r="H1309" i="5"/>
  <c r="H1333" i="5" s="1"/>
  <c r="H1357" i="5" s="1"/>
  <c r="N1309" i="1"/>
  <c r="H1321" i="5"/>
  <c r="H1345" i="5" s="1"/>
  <c r="H1369" i="5" s="1"/>
  <c r="N1321" i="1"/>
  <c r="H1319" i="5"/>
  <c r="H1343" i="5" s="1"/>
  <c r="H1367" i="5" s="1"/>
  <c r="N1319" i="1"/>
  <c r="H1320" i="5"/>
  <c r="H1344" i="5" s="1"/>
  <c r="H1368" i="5" s="1"/>
  <c r="N1320" i="1"/>
  <c r="H1316" i="5"/>
  <c r="H1340" i="5" s="1"/>
  <c r="H1364" i="5" s="1"/>
  <c r="N1316" i="1"/>
  <c r="H1317" i="5"/>
  <c r="H1341" i="5" s="1"/>
  <c r="H1365" i="5" s="1"/>
  <c r="N1317" i="1"/>
  <c r="H1313" i="5"/>
  <c r="H1337" i="5" s="1"/>
  <c r="H1361" i="5" s="1"/>
  <c r="N1313" i="1"/>
  <c r="H1314" i="5"/>
  <c r="H1338" i="5" s="1"/>
  <c r="H1362" i="5" s="1"/>
  <c r="N1314" i="1"/>
  <c r="H1304" i="5"/>
  <c r="H1328" i="5" s="1"/>
  <c r="H1352" i="5" s="1"/>
  <c r="N1304" i="1"/>
  <c r="H1300" i="5"/>
  <c r="H1324" i="5" s="1"/>
  <c r="H1348" i="5" s="1"/>
  <c r="N1300" i="1"/>
  <c r="H1301" i="5"/>
  <c r="H1325" i="5" s="1"/>
  <c r="H1349" i="5" s="1"/>
  <c r="N1301" i="1"/>
  <c r="H1312" i="5"/>
  <c r="H1336" i="5" s="1"/>
  <c r="H1360" i="5" s="1"/>
  <c r="N1312" i="1"/>
  <c r="H1305" i="5"/>
  <c r="H1329" i="5" s="1"/>
  <c r="H1353" i="5" s="1"/>
  <c r="N1305" i="1"/>
  <c r="H1311" i="5"/>
  <c r="H1335" i="5" s="1"/>
  <c r="H1359" i="5" s="1"/>
  <c r="N1311" i="1"/>
  <c r="H1310" i="5"/>
  <c r="H1334" i="5" s="1"/>
  <c r="H1358" i="5" s="1"/>
  <c r="N1310" i="1"/>
  <c r="H1302" i="5"/>
  <c r="H1326" i="5" s="1"/>
  <c r="H1350" i="5" s="1"/>
  <c r="N1302" i="1"/>
  <c r="S1262" i="1" l="1"/>
  <c r="S1268" i="1"/>
  <c r="S1295" i="1"/>
  <c r="S1281" i="1"/>
  <c r="S1283" i="1"/>
  <c r="S1269" i="1"/>
  <c r="S1260" i="1"/>
  <c r="S1263" i="1"/>
  <c r="S1264" i="1"/>
  <c r="S1289" i="1"/>
  <c r="S1270" i="1"/>
  <c r="S1261" i="1"/>
  <c r="S1290" i="1"/>
  <c r="S1291" i="1"/>
  <c r="S1296" i="1"/>
  <c r="S1282" i="1"/>
  <c r="W1292" i="1"/>
  <c r="R1292" i="1"/>
  <c r="W1288" i="1"/>
  <c r="R1288" i="1"/>
  <c r="W1286" i="1"/>
  <c r="R1286" i="1"/>
  <c r="W1284" i="1"/>
  <c r="R1284" i="1"/>
  <c r="W1293" i="1"/>
  <c r="R1293" i="1"/>
  <c r="W1294" i="1"/>
  <c r="R1294" i="1"/>
  <c r="W1287" i="1"/>
  <c r="R1287" i="1"/>
  <c r="W1285" i="1"/>
  <c r="R1285" i="1"/>
  <c r="W1289" i="1"/>
  <c r="W1279" i="1"/>
  <c r="W1275" i="1"/>
  <c r="W1276" i="1"/>
  <c r="W1297" i="1"/>
  <c r="W1290" i="1"/>
  <c r="W1274" i="1"/>
  <c r="W1295" i="1"/>
  <c r="W1281" i="1"/>
  <c r="W1283" i="1"/>
  <c r="W1278" i="1"/>
  <c r="W1277" i="1"/>
  <c r="W1291" i="1"/>
  <c r="W1280" i="1"/>
  <c r="W1296" i="1"/>
  <c r="W1282" i="1"/>
  <c r="P1305" i="1"/>
  <c r="R1305" i="1" s="1"/>
  <c r="P1309" i="1"/>
  <c r="Q1309" i="1" s="1"/>
  <c r="P1308" i="1"/>
  <c r="Q1308" i="1" s="1"/>
  <c r="P1302" i="1"/>
  <c r="P1321" i="1"/>
  <c r="P1310" i="1"/>
  <c r="Q1310" i="1" s="1"/>
  <c r="P1304" i="1"/>
  <c r="P1307" i="1"/>
  <c r="R1307" i="1" s="1"/>
  <c r="P1298" i="1"/>
  <c r="P1306" i="1"/>
  <c r="R1306" i="1" s="1"/>
  <c r="P1313" i="1"/>
  <c r="R1313" i="1" s="1"/>
  <c r="P1319" i="1"/>
  <c r="R1319" i="1" s="1"/>
  <c r="P1301" i="1"/>
  <c r="P1316" i="1"/>
  <c r="Q1316" i="1" s="1"/>
  <c r="P1311" i="1"/>
  <c r="Q1311" i="1" s="1"/>
  <c r="P1312" i="1"/>
  <c r="Q1312" i="1" s="1"/>
  <c r="P1300" i="1"/>
  <c r="P1314" i="1"/>
  <c r="R1314" i="1" s="1"/>
  <c r="P1317" i="1"/>
  <c r="Q1317" i="1" s="1"/>
  <c r="P1320" i="1"/>
  <c r="R1320" i="1" s="1"/>
  <c r="P1315" i="1"/>
  <c r="R1315" i="1" s="1"/>
  <c r="P1299" i="1"/>
  <c r="P1318" i="1"/>
  <c r="Q1318" i="1" s="1"/>
  <c r="P1303" i="1"/>
  <c r="H1385" i="6"/>
  <c r="O1385" i="1"/>
  <c r="H1376" i="6"/>
  <c r="O1376" i="1"/>
  <c r="H1392" i="6"/>
  <c r="O1392" i="1"/>
  <c r="H1382" i="6"/>
  <c r="O1382" i="1"/>
  <c r="H1383" i="6"/>
  <c r="O1383" i="1"/>
  <c r="H1372" i="6"/>
  <c r="O1372" i="1"/>
  <c r="H1388" i="6"/>
  <c r="O1388" i="1"/>
  <c r="H1389" i="6"/>
  <c r="O1389" i="1"/>
  <c r="H1386" i="6"/>
  <c r="O1386" i="1"/>
  <c r="H1377" i="6"/>
  <c r="O1377" i="1"/>
  <c r="H1380" i="6"/>
  <c r="O1380" i="1"/>
  <c r="H1381" i="6"/>
  <c r="O1381" i="1"/>
  <c r="H1373" i="6"/>
  <c r="O1373" i="1"/>
  <c r="H1375" i="6"/>
  <c r="O1375" i="1"/>
  <c r="H1391" i="6"/>
  <c r="O1391" i="1"/>
  <c r="H1378" i="6"/>
  <c r="O1378" i="1"/>
  <c r="H1370" i="6"/>
  <c r="O1370" i="1"/>
  <c r="H1374" i="6"/>
  <c r="O1374" i="1"/>
  <c r="H1393" i="6"/>
  <c r="O1393" i="1"/>
  <c r="H1384" i="6"/>
  <c r="O1384" i="1"/>
  <c r="H1387" i="6"/>
  <c r="O1387" i="1"/>
  <c r="H1379" i="6"/>
  <c r="O1379" i="1"/>
  <c r="H1390" i="6"/>
  <c r="O1390" i="1"/>
  <c r="H1371" i="6"/>
  <c r="O1371" i="1"/>
  <c r="H1372" i="5"/>
  <c r="N1372" i="1"/>
  <c r="H1374" i="5"/>
  <c r="N1374" i="1"/>
  <c r="H1392" i="5"/>
  <c r="N1392" i="1"/>
  <c r="H1383" i="5"/>
  <c r="N1383" i="1"/>
  <c r="H1386" i="5"/>
  <c r="N1386" i="1"/>
  <c r="H1390" i="5"/>
  <c r="N1390" i="1"/>
  <c r="H1393" i="5"/>
  <c r="N1393" i="1"/>
  <c r="H1371" i="5"/>
  <c r="N1371" i="1"/>
  <c r="H1377" i="5"/>
  <c r="N1377" i="1"/>
  <c r="H1385" i="5"/>
  <c r="N1385" i="1"/>
  <c r="H1381" i="5"/>
  <c r="N1381" i="1"/>
  <c r="H1391" i="5"/>
  <c r="N1391" i="1"/>
  <c r="H1380" i="5"/>
  <c r="N1380" i="1"/>
  <c r="H1376" i="5"/>
  <c r="N1376" i="1"/>
  <c r="H1375" i="5"/>
  <c r="N1375" i="1"/>
  <c r="H1389" i="5"/>
  <c r="N1389" i="1"/>
  <c r="H1379" i="5"/>
  <c r="N1379" i="1"/>
  <c r="H1382" i="5"/>
  <c r="N1382" i="1"/>
  <c r="H1370" i="5"/>
  <c r="N1370" i="1"/>
  <c r="H1384" i="5"/>
  <c r="N1384" i="1"/>
  <c r="H1387" i="5"/>
  <c r="N1387" i="1"/>
  <c r="H1373" i="5"/>
  <c r="N1373" i="1"/>
  <c r="H1388" i="5"/>
  <c r="N1388" i="1"/>
  <c r="H1378" i="5"/>
  <c r="N1378" i="1"/>
  <c r="S1306" i="1" l="1"/>
  <c r="S1285" i="1"/>
  <c r="S1284" i="1"/>
  <c r="S1315" i="1"/>
  <c r="S1320" i="1"/>
  <c r="S1319" i="1"/>
  <c r="S1307" i="1"/>
  <c r="S1287" i="1"/>
  <c r="S1293" i="1"/>
  <c r="S1286" i="1"/>
  <c r="S1292" i="1"/>
  <c r="S1314" i="1"/>
  <c r="S1294" i="1"/>
  <c r="S1288" i="1"/>
  <c r="S1305" i="1"/>
  <c r="S1313" i="1"/>
  <c r="W1316" i="1"/>
  <c r="R1316" i="1"/>
  <c r="W1309" i="1"/>
  <c r="R1309" i="1"/>
  <c r="W1312" i="1"/>
  <c r="R1312" i="1"/>
  <c r="W1310" i="1"/>
  <c r="R1310" i="1"/>
  <c r="W1318" i="1"/>
  <c r="R1318" i="1"/>
  <c r="W1317" i="1"/>
  <c r="R1317" i="1"/>
  <c r="W1311" i="1"/>
  <c r="R1311" i="1"/>
  <c r="W1308" i="1"/>
  <c r="R1308" i="1"/>
  <c r="W1299" i="1"/>
  <c r="W1314" i="1"/>
  <c r="W1306" i="1"/>
  <c r="W1315" i="1"/>
  <c r="W1300" i="1"/>
  <c r="W1301" i="1"/>
  <c r="W1298" i="1"/>
  <c r="W1321" i="1"/>
  <c r="W1305" i="1"/>
  <c r="W1303" i="1"/>
  <c r="W1320" i="1"/>
  <c r="W1319" i="1"/>
  <c r="W1307" i="1"/>
  <c r="W1302" i="1"/>
  <c r="W1313" i="1"/>
  <c r="W1304" i="1"/>
  <c r="P1387" i="1"/>
  <c r="R1387" i="1" s="1"/>
  <c r="P1393" i="1"/>
  <c r="P1386" i="1"/>
  <c r="R1386" i="1" s="1"/>
  <c r="P1392" i="1"/>
  <c r="R1392" i="1" s="1"/>
  <c r="P1371" i="1"/>
  <c r="P1390" i="1"/>
  <c r="Q1390" i="1" s="1"/>
  <c r="P1383" i="1"/>
  <c r="Q1383" i="1" s="1"/>
  <c r="P1373" i="1"/>
  <c r="P1382" i="1"/>
  <c r="Q1382" i="1" s="1"/>
  <c r="P1389" i="1"/>
  <c r="Q1389" i="1" s="1"/>
  <c r="P1391" i="1"/>
  <c r="R1391" i="1" s="1"/>
  <c r="P1385" i="1"/>
  <c r="R1385" i="1" s="1"/>
  <c r="P1374" i="1"/>
  <c r="P1378" i="1"/>
  <c r="R1378" i="1" s="1"/>
  <c r="P1384" i="1"/>
  <c r="Q1384" i="1" s="1"/>
  <c r="P1376" i="1"/>
  <c r="P1388" i="1"/>
  <c r="Q1388" i="1" s="1"/>
  <c r="P1370" i="1"/>
  <c r="P1379" i="1"/>
  <c r="R1379" i="1" s="1"/>
  <c r="P1375" i="1"/>
  <c r="P1380" i="1"/>
  <c r="Q1380" i="1" s="1"/>
  <c r="P1381" i="1"/>
  <c r="Q1381" i="1" s="1"/>
  <c r="P1377" i="1"/>
  <c r="R1377" i="1" s="1"/>
  <c r="P1372" i="1"/>
  <c r="H1403" i="6"/>
  <c r="O1403" i="1"/>
  <c r="H1404" i="6"/>
  <c r="O1404" i="1"/>
  <c r="H1407" i="6"/>
  <c r="O1407" i="1"/>
  <c r="H1396" i="6"/>
  <c r="O1396" i="1"/>
  <c r="H1408" i="6"/>
  <c r="O1408" i="1"/>
  <c r="H1401" i="6"/>
  <c r="O1401" i="1"/>
  <c r="H1406" i="6"/>
  <c r="O1406" i="1"/>
  <c r="H1395" i="6"/>
  <c r="O1395" i="1"/>
  <c r="H1405" i="6"/>
  <c r="O1405" i="1"/>
  <c r="H1417" i="6"/>
  <c r="O1417" i="1"/>
  <c r="H1415" i="6"/>
  <c r="O1415" i="1"/>
  <c r="H1410" i="6"/>
  <c r="O1410" i="1"/>
  <c r="H1416" i="6"/>
  <c r="O1416" i="1"/>
  <c r="H1414" i="6"/>
  <c r="O1414" i="1"/>
  <c r="H1398" i="6"/>
  <c r="O1398" i="1"/>
  <c r="H1399" i="6"/>
  <c r="O1399" i="1"/>
  <c r="H1413" i="6"/>
  <c r="O1413" i="1"/>
  <c r="H1400" i="6"/>
  <c r="O1400" i="1"/>
  <c r="H1402" i="6"/>
  <c r="O1402" i="1"/>
  <c r="H1411" i="6"/>
  <c r="O1411" i="1"/>
  <c r="H1394" i="6"/>
  <c r="O1394" i="1"/>
  <c r="H1397" i="6"/>
  <c r="O1397" i="1"/>
  <c r="H1412" i="6"/>
  <c r="O1412" i="1"/>
  <c r="H1409" i="6"/>
  <c r="O1409" i="1"/>
  <c r="H1414" i="5"/>
  <c r="N1414" i="1"/>
  <c r="H1409" i="5"/>
  <c r="N1409" i="1"/>
  <c r="H1406" i="5"/>
  <c r="N1406" i="1"/>
  <c r="H1407" i="5"/>
  <c r="N1407" i="1"/>
  <c r="H1412" i="5"/>
  <c r="N1412" i="1"/>
  <c r="H1403" i="5"/>
  <c r="N1403" i="1"/>
  <c r="H1405" i="5"/>
  <c r="N1405" i="1"/>
  <c r="H1411" i="5"/>
  <c r="N1411" i="1"/>
  <c r="H1416" i="5"/>
  <c r="N1416" i="1"/>
  <c r="H1415" i="5"/>
  <c r="N1415" i="1"/>
  <c r="H1401" i="5"/>
  <c r="N1401" i="1"/>
  <c r="H1400" i="5"/>
  <c r="N1400" i="1"/>
  <c r="H1395" i="5"/>
  <c r="N1395" i="1"/>
  <c r="H1398" i="5"/>
  <c r="N1398" i="1"/>
  <c r="H1402" i="5"/>
  <c r="N1402" i="1"/>
  <c r="H1399" i="5"/>
  <c r="N1399" i="1"/>
  <c r="H1394" i="5"/>
  <c r="N1394" i="1"/>
  <c r="H1404" i="5"/>
  <c r="N1404" i="1"/>
  <c r="H1410" i="5"/>
  <c r="N1410" i="1"/>
  <c r="H1397" i="5"/>
  <c r="N1397" i="1"/>
  <c r="H1413" i="5"/>
  <c r="N1413" i="1"/>
  <c r="H1408" i="5"/>
  <c r="N1408" i="1"/>
  <c r="H1417" i="5"/>
  <c r="N1417" i="1"/>
  <c r="H1396" i="5"/>
  <c r="N1396" i="1"/>
  <c r="S1308" i="1" l="1"/>
  <c r="S1310" i="1"/>
  <c r="S1385" i="1"/>
  <c r="S1392" i="1"/>
  <c r="S1311" i="1"/>
  <c r="S1318" i="1"/>
  <c r="S1312" i="1"/>
  <c r="S1316" i="1"/>
  <c r="S1378" i="1"/>
  <c r="S1317" i="1"/>
  <c r="S1309" i="1"/>
  <c r="S1387" i="1"/>
  <c r="S1377" i="1"/>
  <c r="S1379" i="1"/>
  <c r="S1391" i="1"/>
  <c r="S1386" i="1"/>
  <c r="W1390" i="1"/>
  <c r="R1390" i="1"/>
  <c r="W1380" i="1"/>
  <c r="R1380" i="1"/>
  <c r="W1381" i="1"/>
  <c r="R1381" i="1"/>
  <c r="W1389" i="1"/>
  <c r="R1389" i="1"/>
  <c r="W1388" i="1"/>
  <c r="R1388" i="1"/>
  <c r="W1382" i="1"/>
  <c r="R1382" i="1"/>
  <c r="W1384" i="1"/>
  <c r="R1384" i="1"/>
  <c r="W1383" i="1"/>
  <c r="R1383" i="1"/>
  <c r="W1370" i="1"/>
  <c r="W1378" i="1"/>
  <c r="W1393" i="1"/>
  <c r="W1374" i="1"/>
  <c r="W1371" i="1"/>
  <c r="W1387" i="1"/>
  <c r="W1372" i="1"/>
  <c r="W1375" i="1"/>
  <c r="W1376" i="1"/>
  <c r="W1385" i="1"/>
  <c r="W1373" i="1"/>
  <c r="W1392" i="1"/>
  <c r="W1377" i="1"/>
  <c r="W1379" i="1"/>
  <c r="W1391" i="1"/>
  <c r="W1386" i="1"/>
  <c r="P1394" i="1"/>
  <c r="P1395" i="1"/>
  <c r="P1412" i="1"/>
  <c r="Q1412" i="1" s="1"/>
  <c r="P1396" i="1"/>
  <c r="P1399" i="1"/>
  <c r="P1409" i="1"/>
  <c r="R1409" i="1" s="1"/>
  <c r="P1417" i="1"/>
  <c r="P1401" i="1"/>
  <c r="R1401" i="1" s="1"/>
  <c r="P1404" i="1"/>
  <c r="Q1404" i="1" s="1"/>
  <c r="P1410" i="1"/>
  <c r="R1410" i="1" s="1"/>
  <c r="P1414" i="1"/>
  <c r="Q1414" i="1" s="1"/>
  <c r="P1400" i="1"/>
  <c r="P1408" i="1"/>
  <c r="Q1408" i="1" s="1"/>
  <c r="P1398" i="1"/>
  <c r="P1415" i="1"/>
  <c r="R1415" i="1" s="1"/>
  <c r="P1411" i="1"/>
  <c r="R1411" i="1" s="1"/>
  <c r="P1403" i="1"/>
  <c r="R1403" i="1" s="1"/>
  <c r="P1407" i="1"/>
  <c r="Q1407" i="1" s="1"/>
  <c r="P1397" i="1"/>
  <c r="P1413" i="1"/>
  <c r="Q1413" i="1" s="1"/>
  <c r="P1402" i="1"/>
  <c r="R1402" i="1" s="1"/>
  <c r="P1416" i="1"/>
  <c r="R1416" i="1" s="1"/>
  <c r="P1405" i="1"/>
  <c r="Q1405" i="1" s="1"/>
  <c r="P1406" i="1"/>
  <c r="Q1406" i="1" s="1"/>
  <c r="H1437" i="6"/>
  <c r="O1437" i="1"/>
  <c r="H1439" i="6"/>
  <c r="O1439" i="1"/>
  <c r="H1432" i="6"/>
  <c r="O1432" i="1"/>
  <c r="H1424" i="6"/>
  <c r="O1424" i="1"/>
  <c r="H1425" i="6"/>
  <c r="O1425" i="1"/>
  <c r="H1423" i="6"/>
  <c r="O1423" i="1"/>
  <c r="H1441" i="6"/>
  <c r="O1441" i="1"/>
  <c r="H1435" i="6"/>
  <c r="O1435" i="1"/>
  <c r="H1422" i="6"/>
  <c r="O1422" i="1"/>
  <c r="H1429" i="6"/>
  <c r="O1429" i="1"/>
  <c r="H1433" i="6"/>
  <c r="O1433" i="1"/>
  <c r="H1431" i="6"/>
  <c r="O1431" i="1"/>
  <c r="H1420" i="6"/>
  <c r="O1420" i="1"/>
  <c r="H1438" i="6"/>
  <c r="O1438" i="1"/>
  <c r="H1419" i="6"/>
  <c r="O1419" i="1"/>
  <c r="H1418" i="6"/>
  <c r="O1418" i="1"/>
  <c r="H1436" i="6"/>
  <c r="O1436" i="1"/>
  <c r="H1428" i="6"/>
  <c r="O1428" i="1"/>
  <c r="H1434" i="6"/>
  <c r="O1434" i="1"/>
  <c r="H1426" i="6"/>
  <c r="O1426" i="1"/>
  <c r="H1440" i="6"/>
  <c r="O1440" i="1"/>
  <c r="H1430" i="6"/>
  <c r="O1430" i="1"/>
  <c r="H1421" i="6"/>
  <c r="O1421" i="1"/>
  <c r="H1427" i="6"/>
  <c r="O1427" i="1"/>
  <c r="H1427" i="5"/>
  <c r="N1427" i="1"/>
  <c r="H1418" i="5"/>
  <c r="N1418" i="1"/>
  <c r="H1425" i="5"/>
  <c r="N1425" i="1"/>
  <c r="H1436" i="5"/>
  <c r="N1436" i="1"/>
  <c r="H1423" i="5"/>
  <c r="N1423" i="1"/>
  <c r="H1432" i="5"/>
  <c r="N1432" i="1"/>
  <c r="H1439" i="5"/>
  <c r="N1439" i="1"/>
  <c r="H1431" i="5"/>
  <c r="N1431" i="1"/>
  <c r="H1437" i="5"/>
  <c r="N1437" i="1"/>
  <c r="H1428" i="5"/>
  <c r="N1428" i="1"/>
  <c r="H1440" i="5"/>
  <c r="N1440" i="1"/>
  <c r="H1430" i="5"/>
  <c r="N1430" i="1"/>
  <c r="H1441" i="5"/>
  <c r="N1441" i="1"/>
  <c r="H1421" i="5"/>
  <c r="N1421" i="1"/>
  <c r="H1422" i="5"/>
  <c r="N1422" i="1"/>
  <c r="H1426" i="5"/>
  <c r="N1426" i="1"/>
  <c r="H1435" i="5"/>
  <c r="N1435" i="1"/>
  <c r="H1433" i="5"/>
  <c r="N1433" i="1"/>
  <c r="H1420" i="5"/>
  <c r="N1420" i="1"/>
  <c r="H1424" i="5"/>
  <c r="N1424" i="1"/>
  <c r="H1434" i="5"/>
  <c r="N1434" i="1"/>
  <c r="H1419" i="5"/>
  <c r="N1419" i="1"/>
  <c r="H1429" i="5"/>
  <c r="N1429" i="1"/>
  <c r="H1438" i="5"/>
  <c r="N1438" i="1"/>
  <c r="S1416" i="1" l="1"/>
  <c r="S1409" i="1"/>
  <c r="S1382" i="1"/>
  <c r="S1380" i="1"/>
  <c r="S1403" i="1"/>
  <c r="S1411" i="1"/>
  <c r="S1401" i="1"/>
  <c r="S1384" i="1"/>
  <c r="S1388" i="1"/>
  <c r="S1381" i="1"/>
  <c r="S1390" i="1"/>
  <c r="S1410" i="1"/>
  <c r="S1383" i="1"/>
  <c r="S1389" i="1"/>
  <c r="S1402" i="1"/>
  <c r="S1415" i="1"/>
  <c r="W1408" i="1"/>
  <c r="R1408" i="1"/>
  <c r="W1406" i="1"/>
  <c r="R1406" i="1"/>
  <c r="W1413" i="1"/>
  <c r="R1413" i="1"/>
  <c r="W1407" i="1"/>
  <c r="R1407" i="1"/>
  <c r="W1404" i="1"/>
  <c r="R1404" i="1"/>
  <c r="W1405" i="1"/>
  <c r="R1405" i="1"/>
  <c r="W1414" i="1"/>
  <c r="R1414" i="1"/>
  <c r="W1412" i="1"/>
  <c r="R1412" i="1"/>
  <c r="W1416" i="1"/>
  <c r="W1398" i="1"/>
  <c r="W1410" i="1"/>
  <c r="W1409" i="1"/>
  <c r="W1395" i="1"/>
  <c r="W1402" i="1"/>
  <c r="W1403" i="1"/>
  <c r="W1399" i="1"/>
  <c r="W1394" i="1"/>
  <c r="W1411" i="1"/>
  <c r="W1400" i="1"/>
  <c r="W1401" i="1"/>
  <c r="W1396" i="1"/>
  <c r="W1397" i="1"/>
  <c r="W1415" i="1"/>
  <c r="W1417" i="1"/>
  <c r="P1438" i="1"/>
  <c r="Q1438" i="1" s="1"/>
  <c r="P1421" i="1"/>
  <c r="P1428" i="1"/>
  <c r="Q1428" i="1" s="1"/>
  <c r="P1431" i="1"/>
  <c r="Q1431" i="1" s="1"/>
  <c r="P1432" i="1"/>
  <c r="Q1432" i="1" s="1"/>
  <c r="P1436" i="1"/>
  <c r="Q1436" i="1" s="1"/>
  <c r="P1418" i="1"/>
  <c r="P1434" i="1"/>
  <c r="R1434" i="1" s="1"/>
  <c r="P1420" i="1"/>
  <c r="P1422" i="1"/>
  <c r="P1441" i="1"/>
  <c r="P1439" i="1"/>
  <c r="R1439" i="1" s="1"/>
  <c r="P1433" i="1"/>
  <c r="R1433" i="1" s="1"/>
  <c r="P1426" i="1"/>
  <c r="R1426" i="1" s="1"/>
  <c r="P1430" i="1"/>
  <c r="Q1430" i="1" s="1"/>
  <c r="P1429" i="1"/>
  <c r="Q1429" i="1" s="1"/>
  <c r="P1425" i="1"/>
  <c r="R1425" i="1" s="1"/>
  <c r="P1427" i="1"/>
  <c r="R1427" i="1" s="1"/>
  <c r="P1419" i="1"/>
  <c r="P1424" i="1"/>
  <c r="P1435" i="1"/>
  <c r="R1435" i="1" s="1"/>
  <c r="P1440" i="1"/>
  <c r="R1440" i="1" s="1"/>
  <c r="P1437" i="1"/>
  <c r="Q1437" i="1" s="1"/>
  <c r="P1423" i="1"/>
  <c r="H1450" i="6"/>
  <c r="O1450" i="1"/>
  <c r="H1453" i="6"/>
  <c r="O1453" i="1"/>
  <c r="H1442" i="6"/>
  <c r="O1442" i="1"/>
  <c r="H1449" i="6"/>
  <c r="O1449" i="1"/>
  <c r="H1443" i="6"/>
  <c r="O1443" i="1"/>
  <c r="H1446" i="6"/>
  <c r="O1446" i="1"/>
  <c r="H1448" i="6"/>
  <c r="O1448" i="1"/>
  <c r="H1451" i="6"/>
  <c r="O1451" i="1"/>
  <c r="H1456" i="6"/>
  <c r="O1456" i="1"/>
  <c r="H1445" i="6"/>
  <c r="O1445" i="1"/>
  <c r="H1462" i="6"/>
  <c r="O1462" i="1"/>
  <c r="H1458" i="6"/>
  <c r="O1458" i="1"/>
  <c r="H1444" i="6"/>
  <c r="O1444" i="1"/>
  <c r="H1465" i="6"/>
  <c r="O1465" i="1"/>
  <c r="H1463" i="6"/>
  <c r="O1463" i="1"/>
  <c r="H1454" i="6"/>
  <c r="O1454" i="1"/>
  <c r="H1459" i="6"/>
  <c r="O1459" i="1"/>
  <c r="H1452" i="6"/>
  <c r="O1452" i="1"/>
  <c r="H1455" i="6"/>
  <c r="O1455" i="1"/>
  <c r="H1447" i="6"/>
  <c r="O1447" i="1"/>
  <c r="H1461" i="6"/>
  <c r="O1461" i="1"/>
  <c r="H1464" i="6"/>
  <c r="O1464" i="1"/>
  <c r="H1460" i="6"/>
  <c r="O1460" i="1"/>
  <c r="H1457" i="6"/>
  <c r="O1457" i="1"/>
  <c r="H1447" i="5"/>
  <c r="N1447" i="1"/>
  <c r="H1450" i="5"/>
  <c r="N1450" i="1"/>
  <c r="H1452" i="5"/>
  <c r="N1452" i="1"/>
  <c r="H1460" i="5"/>
  <c r="N1460" i="1"/>
  <c r="H1457" i="5"/>
  <c r="N1457" i="1"/>
  <c r="H1459" i="5"/>
  <c r="N1459" i="1"/>
  <c r="H1446" i="5"/>
  <c r="N1446" i="1"/>
  <c r="H1461" i="5"/>
  <c r="N1461" i="1"/>
  <c r="H1449" i="5"/>
  <c r="N1449" i="1"/>
  <c r="H1453" i="5"/>
  <c r="N1453" i="1"/>
  <c r="H1445" i="5"/>
  <c r="N1445" i="1"/>
  <c r="H1455" i="5"/>
  <c r="N1455" i="1"/>
  <c r="H1442" i="5"/>
  <c r="N1442" i="1"/>
  <c r="H1462" i="5"/>
  <c r="N1462" i="1"/>
  <c r="H1454" i="5"/>
  <c r="N1454" i="1"/>
  <c r="H1456" i="5"/>
  <c r="N1456" i="1"/>
  <c r="H1448" i="5"/>
  <c r="N1448" i="1"/>
  <c r="H1464" i="5"/>
  <c r="N1464" i="1"/>
  <c r="H1443" i="5"/>
  <c r="N1443" i="1"/>
  <c r="H1458" i="5"/>
  <c r="N1458" i="1"/>
  <c r="H1444" i="5"/>
  <c r="N1444" i="1"/>
  <c r="H1465" i="5"/>
  <c r="N1465" i="1"/>
  <c r="H1463" i="5"/>
  <c r="N1463" i="1"/>
  <c r="H1451" i="5"/>
  <c r="N1451" i="1"/>
  <c r="S1427" i="1" l="1"/>
  <c r="S1405" i="1"/>
  <c r="S1406" i="1"/>
  <c r="S1433" i="1"/>
  <c r="S1439" i="1"/>
  <c r="S1434" i="1"/>
  <c r="S1414" i="1"/>
  <c r="S1404" i="1"/>
  <c r="S1413" i="1"/>
  <c r="S1408" i="1"/>
  <c r="S1440" i="1"/>
  <c r="S1426" i="1"/>
  <c r="S1412" i="1"/>
  <c r="S1407" i="1"/>
  <c r="S1435" i="1"/>
  <c r="S1425" i="1"/>
  <c r="W1432" i="1"/>
  <c r="R1432" i="1"/>
  <c r="W1429" i="1"/>
  <c r="R1429" i="1"/>
  <c r="W1431" i="1"/>
  <c r="R1431" i="1"/>
  <c r="W1436" i="1"/>
  <c r="R1436" i="1"/>
  <c r="W1438" i="1"/>
  <c r="R1438" i="1"/>
  <c r="W1437" i="1"/>
  <c r="R1437" i="1"/>
  <c r="W1430" i="1"/>
  <c r="R1430" i="1"/>
  <c r="W1428" i="1"/>
  <c r="R1428" i="1"/>
  <c r="W1440" i="1"/>
  <c r="W1427" i="1"/>
  <c r="W1426" i="1"/>
  <c r="W1422" i="1"/>
  <c r="W1421" i="1"/>
  <c r="W1435" i="1"/>
  <c r="W1425" i="1"/>
  <c r="W1433" i="1"/>
  <c r="W1420" i="1"/>
  <c r="W1423" i="1"/>
  <c r="W1424" i="1"/>
  <c r="W1439" i="1"/>
  <c r="W1434" i="1"/>
  <c r="W1419" i="1"/>
  <c r="W1441" i="1"/>
  <c r="W1418" i="1"/>
  <c r="P1462" i="1"/>
  <c r="Q1462" i="1" s="1"/>
  <c r="P1456" i="1"/>
  <c r="Q1456" i="1" s="1"/>
  <c r="P1463" i="1"/>
  <c r="R1463" i="1" s="1"/>
  <c r="P1444" i="1"/>
  <c r="P1443" i="1"/>
  <c r="P1448" i="1"/>
  <c r="P1442" i="1"/>
  <c r="P1451" i="1"/>
  <c r="R1451" i="1" s="1"/>
  <c r="P1454" i="1"/>
  <c r="Q1454" i="1" s="1"/>
  <c r="P1445" i="1"/>
  <c r="P1449" i="1"/>
  <c r="R1449" i="1" s="1"/>
  <c r="P1446" i="1"/>
  <c r="P1457" i="1"/>
  <c r="R1457" i="1" s="1"/>
  <c r="P1458" i="1"/>
  <c r="R1458" i="1" s="1"/>
  <c r="P1465" i="1"/>
  <c r="P1452" i="1"/>
  <c r="Q1452" i="1" s="1"/>
  <c r="P1464" i="1"/>
  <c r="R1464" i="1" s="1"/>
  <c r="P1455" i="1"/>
  <c r="Q1455" i="1" s="1"/>
  <c r="P1453" i="1"/>
  <c r="Q1453" i="1" s="1"/>
  <c r="P1461" i="1"/>
  <c r="Q1461" i="1" s="1"/>
  <c r="P1459" i="1"/>
  <c r="R1459" i="1" s="1"/>
  <c r="P1460" i="1"/>
  <c r="Q1460" i="1" s="1"/>
  <c r="P1450" i="1"/>
  <c r="R1450" i="1" s="1"/>
  <c r="P1447" i="1"/>
  <c r="H1483" i="6"/>
  <c r="H1507" i="6" s="1"/>
  <c r="H1531" i="6" s="1"/>
  <c r="O1483" i="1"/>
  <c r="H1486" i="6"/>
  <c r="H1510" i="6" s="1"/>
  <c r="H1534" i="6" s="1"/>
  <c r="O1486" i="1"/>
  <c r="H1467" i="6"/>
  <c r="H1491" i="6" s="1"/>
  <c r="H1515" i="6" s="1"/>
  <c r="O1467" i="1"/>
  <c r="H1488" i="6"/>
  <c r="H1512" i="6" s="1"/>
  <c r="H1536" i="6" s="1"/>
  <c r="O1488" i="1"/>
  <c r="H1476" i="6"/>
  <c r="H1500" i="6" s="1"/>
  <c r="H1524" i="6" s="1"/>
  <c r="O1476" i="1"/>
  <c r="H1485" i="6"/>
  <c r="H1509" i="6" s="1"/>
  <c r="H1533" i="6" s="1"/>
  <c r="O1485" i="1"/>
  <c r="H1482" i="6"/>
  <c r="H1506" i="6" s="1"/>
  <c r="H1530" i="6" s="1"/>
  <c r="O1482" i="1"/>
  <c r="H1487" i="6"/>
  <c r="H1511" i="6" s="1"/>
  <c r="H1535" i="6" s="1"/>
  <c r="O1487" i="1"/>
  <c r="H1480" i="6"/>
  <c r="H1504" i="6" s="1"/>
  <c r="H1528" i="6" s="1"/>
  <c r="O1480" i="1"/>
  <c r="H1466" i="6"/>
  <c r="H1490" i="6" s="1"/>
  <c r="H1514" i="6" s="1"/>
  <c r="O1466" i="1"/>
  <c r="H1473" i="6"/>
  <c r="H1497" i="6" s="1"/>
  <c r="H1521" i="6" s="1"/>
  <c r="O1473" i="1"/>
  <c r="H1471" i="6"/>
  <c r="H1495" i="6" s="1"/>
  <c r="H1519" i="6" s="1"/>
  <c r="O1471" i="1"/>
  <c r="H1484" i="6"/>
  <c r="H1508" i="6" s="1"/>
  <c r="H1532" i="6" s="1"/>
  <c r="O1484" i="1"/>
  <c r="H1478" i="6"/>
  <c r="H1502" i="6" s="1"/>
  <c r="H1526" i="6" s="1"/>
  <c r="O1478" i="1"/>
  <c r="H1489" i="6"/>
  <c r="H1513" i="6" s="1"/>
  <c r="H1537" i="6" s="1"/>
  <c r="O1489" i="1"/>
  <c r="H1475" i="6"/>
  <c r="H1499" i="6" s="1"/>
  <c r="H1523" i="6" s="1"/>
  <c r="O1475" i="1"/>
  <c r="H1477" i="6"/>
  <c r="H1501" i="6" s="1"/>
  <c r="H1525" i="6" s="1"/>
  <c r="O1477" i="1"/>
  <c r="H1469" i="6"/>
  <c r="H1493" i="6" s="1"/>
  <c r="H1517" i="6" s="1"/>
  <c r="O1469" i="1"/>
  <c r="H1481" i="6"/>
  <c r="H1505" i="6" s="1"/>
  <c r="H1529" i="6" s="1"/>
  <c r="O1481" i="1"/>
  <c r="H1479" i="6"/>
  <c r="H1503" i="6" s="1"/>
  <c r="H1527" i="6" s="1"/>
  <c r="O1479" i="1"/>
  <c r="H1470" i="6"/>
  <c r="H1494" i="6" s="1"/>
  <c r="H1518" i="6" s="1"/>
  <c r="O1470" i="1"/>
  <c r="H1468" i="6"/>
  <c r="H1492" i="6" s="1"/>
  <c r="H1516" i="6" s="1"/>
  <c r="O1468" i="1"/>
  <c r="H1472" i="6"/>
  <c r="H1496" i="6" s="1"/>
  <c r="H1520" i="6" s="1"/>
  <c r="O1472" i="1"/>
  <c r="H1474" i="6"/>
  <c r="H1498" i="6" s="1"/>
  <c r="H1522" i="6" s="1"/>
  <c r="O1474" i="1"/>
  <c r="H1475" i="5"/>
  <c r="H1499" i="5" s="1"/>
  <c r="H1523" i="5" s="1"/>
  <c r="N1475" i="1"/>
  <c r="H1483" i="5"/>
  <c r="H1507" i="5" s="1"/>
  <c r="H1531" i="5" s="1"/>
  <c r="N1483" i="1"/>
  <c r="H1469" i="5"/>
  <c r="H1493" i="5" s="1"/>
  <c r="H1517" i="5" s="1"/>
  <c r="N1469" i="1"/>
  <c r="H1484" i="5"/>
  <c r="H1508" i="5" s="1"/>
  <c r="H1532" i="5" s="1"/>
  <c r="N1484" i="1"/>
  <c r="H1472" i="5"/>
  <c r="H1496" i="5" s="1"/>
  <c r="H1520" i="5" s="1"/>
  <c r="N1472" i="1"/>
  <c r="H1479" i="5"/>
  <c r="H1503" i="5" s="1"/>
  <c r="H1527" i="5" s="1"/>
  <c r="N1479" i="1"/>
  <c r="H1468" i="5"/>
  <c r="H1492" i="5" s="1"/>
  <c r="H1516" i="5" s="1"/>
  <c r="N1468" i="1"/>
  <c r="H1478" i="5"/>
  <c r="H1502" i="5" s="1"/>
  <c r="H1526" i="5" s="1"/>
  <c r="N1478" i="1"/>
  <c r="H1473" i="5"/>
  <c r="H1497" i="5" s="1"/>
  <c r="H1521" i="5" s="1"/>
  <c r="N1473" i="1"/>
  <c r="H1476" i="5"/>
  <c r="H1500" i="5" s="1"/>
  <c r="H1524" i="5" s="1"/>
  <c r="N1476" i="1"/>
  <c r="H1481" i="5"/>
  <c r="H1505" i="5" s="1"/>
  <c r="H1529" i="5" s="1"/>
  <c r="N1481" i="1"/>
  <c r="H1487" i="5"/>
  <c r="H1511" i="5" s="1"/>
  <c r="H1535" i="5" s="1"/>
  <c r="N1487" i="1"/>
  <c r="H1482" i="5"/>
  <c r="H1506" i="5" s="1"/>
  <c r="H1530" i="5" s="1"/>
  <c r="N1482" i="1"/>
  <c r="H1486" i="5"/>
  <c r="H1510" i="5" s="1"/>
  <c r="H1534" i="5" s="1"/>
  <c r="N1486" i="1"/>
  <c r="H1485" i="5"/>
  <c r="H1509" i="5" s="1"/>
  <c r="H1533" i="5" s="1"/>
  <c r="N1485" i="1"/>
  <c r="H1474" i="5"/>
  <c r="H1498" i="5" s="1"/>
  <c r="H1522" i="5" s="1"/>
  <c r="N1474" i="1"/>
  <c r="H1488" i="5"/>
  <c r="H1512" i="5" s="1"/>
  <c r="H1536" i="5" s="1"/>
  <c r="N1488" i="1"/>
  <c r="H1489" i="5"/>
  <c r="H1513" i="5" s="1"/>
  <c r="H1537" i="5" s="1"/>
  <c r="N1489" i="1"/>
  <c r="H1480" i="5"/>
  <c r="H1504" i="5" s="1"/>
  <c r="H1528" i="5" s="1"/>
  <c r="N1480" i="1"/>
  <c r="H1477" i="5"/>
  <c r="H1501" i="5" s="1"/>
  <c r="H1525" i="5" s="1"/>
  <c r="N1477" i="1"/>
  <c r="H1467" i="5"/>
  <c r="H1491" i="5" s="1"/>
  <c r="H1515" i="5" s="1"/>
  <c r="N1467" i="1"/>
  <c r="H1466" i="5"/>
  <c r="H1490" i="5" s="1"/>
  <c r="H1514" i="5" s="1"/>
  <c r="N1466" i="1"/>
  <c r="H1470" i="5"/>
  <c r="H1494" i="5" s="1"/>
  <c r="H1518" i="5" s="1"/>
  <c r="N1470" i="1"/>
  <c r="H1471" i="5"/>
  <c r="H1495" i="5" s="1"/>
  <c r="H1519" i="5" s="1"/>
  <c r="N1471" i="1"/>
  <c r="S1458" i="1" l="1"/>
  <c r="S1437" i="1"/>
  <c r="S1429" i="1"/>
  <c r="S1457" i="1"/>
  <c r="S1451" i="1"/>
  <c r="S1430" i="1"/>
  <c r="S1438" i="1"/>
  <c r="S1431" i="1"/>
  <c r="S1432" i="1"/>
  <c r="S1428" i="1"/>
  <c r="S1436" i="1"/>
  <c r="S1459" i="1"/>
  <c r="S1464" i="1"/>
  <c r="S1450" i="1"/>
  <c r="S1449" i="1"/>
  <c r="S1463" i="1"/>
  <c r="W1456" i="1"/>
  <c r="R1456" i="1"/>
  <c r="W1454" i="1"/>
  <c r="R1454" i="1"/>
  <c r="W1460" i="1"/>
  <c r="R1460" i="1"/>
  <c r="W1455" i="1"/>
  <c r="R1455" i="1"/>
  <c r="W1462" i="1"/>
  <c r="R1462" i="1"/>
  <c r="W1461" i="1"/>
  <c r="R1461" i="1"/>
  <c r="W1452" i="1"/>
  <c r="R1452" i="1"/>
  <c r="W1453" i="1"/>
  <c r="R1453" i="1"/>
  <c r="W1458" i="1"/>
  <c r="W1445" i="1"/>
  <c r="W1448" i="1"/>
  <c r="W1459" i="1"/>
  <c r="W1464" i="1"/>
  <c r="W1457" i="1"/>
  <c r="W1443" i="1"/>
  <c r="W1450" i="1"/>
  <c r="W1447" i="1"/>
  <c r="W1446" i="1"/>
  <c r="W1451" i="1"/>
  <c r="W1444" i="1"/>
  <c r="W1465" i="1"/>
  <c r="W1449" i="1"/>
  <c r="W1442" i="1"/>
  <c r="W1463" i="1"/>
  <c r="P1488" i="1"/>
  <c r="R1488" i="1" s="1"/>
  <c r="P1480" i="1"/>
  <c r="Q1480" i="1" s="1"/>
  <c r="P1485" i="1"/>
  <c r="Q1485" i="1" s="1"/>
  <c r="P1473" i="1"/>
  <c r="R1473" i="1" s="1"/>
  <c r="P1468" i="1"/>
  <c r="P1469" i="1"/>
  <c r="P1475" i="1"/>
  <c r="R1475" i="1" s="1"/>
  <c r="P1471" i="1"/>
  <c r="P1481" i="1"/>
  <c r="R1481" i="1" s="1"/>
  <c r="P1470" i="1"/>
  <c r="P1482" i="1"/>
  <c r="R1482" i="1" s="1"/>
  <c r="P1472" i="1"/>
  <c r="P1466" i="1"/>
  <c r="P1477" i="1"/>
  <c r="Q1477" i="1" s="1"/>
  <c r="P1489" i="1"/>
  <c r="P1474" i="1"/>
  <c r="R1474" i="1" s="1"/>
  <c r="P1486" i="1"/>
  <c r="Q1486" i="1" s="1"/>
  <c r="P1487" i="1"/>
  <c r="R1487" i="1" s="1"/>
  <c r="P1476" i="1"/>
  <c r="Q1476" i="1" s="1"/>
  <c r="P1478" i="1"/>
  <c r="Q1478" i="1" s="1"/>
  <c r="P1479" i="1"/>
  <c r="Q1479" i="1" s="1"/>
  <c r="P1484" i="1"/>
  <c r="Q1484" i="1" s="1"/>
  <c r="P1483" i="1"/>
  <c r="R1483" i="1" s="1"/>
  <c r="P1467" i="1"/>
  <c r="H1547" i="6"/>
  <c r="O1547" i="1"/>
  <c r="H1549" i="6"/>
  <c r="O1549" i="1"/>
  <c r="H1557" i="6"/>
  <c r="O1557" i="1"/>
  <c r="H1542" i="6"/>
  <c r="O1542" i="1"/>
  <c r="H1561" i="6"/>
  <c r="O1561" i="1"/>
  <c r="H1538" i="6"/>
  <c r="O1538" i="1"/>
  <c r="H1548" i="6"/>
  <c r="O1548" i="1"/>
  <c r="H1545" i="6"/>
  <c r="O1545" i="1"/>
  <c r="H1551" i="6"/>
  <c r="O1551" i="1"/>
  <c r="H1546" i="6"/>
  <c r="O1546" i="1"/>
  <c r="H1552" i="6"/>
  <c r="O1552" i="1"/>
  <c r="H1560" i="6"/>
  <c r="O1560" i="1"/>
  <c r="H1550" i="6"/>
  <c r="O1550" i="1"/>
  <c r="H1559" i="6"/>
  <c r="O1559" i="1"/>
  <c r="H1539" i="6"/>
  <c r="O1539" i="1"/>
  <c r="H1556" i="6"/>
  <c r="O1556" i="1"/>
  <c r="H1553" i="6"/>
  <c r="O1553" i="1"/>
  <c r="H1544" i="6"/>
  <c r="O1544" i="1"/>
  <c r="H1540" i="6"/>
  <c r="O1540" i="1"/>
  <c r="H1541" i="6"/>
  <c r="O1541" i="1"/>
  <c r="H1558" i="6"/>
  <c r="O1558" i="1"/>
  <c r="H1543" i="6"/>
  <c r="O1543" i="1"/>
  <c r="H1554" i="6"/>
  <c r="O1554" i="1"/>
  <c r="H1555" i="6"/>
  <c r="O1555" i="1"/>
  <c r="H1560" i="5"/>
  <c r="N1560" i="1"/>
  <c r="H1553" i="5"/>
  <c r="N1553" i="1"/>
  <c r="H1544" i="5"/>
  <c r="N1544" i="1"/>
  <c r="H1551" i="5"/>
  <c r="N1551" i="1"/>
  <c r="H1546" i="5"/>
  <c r="N1546" i="1"/>
  <c r="H1548" i="5"/>
  <c r="N1548" i="1"/>
  <c r="H1556" i="5"/>
  <c r="N1556" i="1"/>
  <c r="H1542" i="5"/>
  <c r="N1542" i="1"/>
  <c r="H1559" i="5"/>
  <c r="N1559" i="1"/>
  <c r="H1557" i="5"/>
  <c r="N1557" i="1"/>
  <c r="H1545" i="5"/>
  <c r="N1545" i="1"/>
  <c r="H1541" i="5"/>
  <c r="N1541" i="1"/>
  <c r="H1543" i="5"/>
  <c r="N1543" i="1"/>
  <c r="H1539" i="5"/>
  <c r="N1539" i="1"/>
  <c r="H1558" i="5"/>
  <c r="N1558" i="1"/>
  <c r="H1550" i="5"/>
  <c r="N1550" i="1"/>
  <c r="H1555" i="5"/>
  <c r="N1555" i="1"/>
  <c r="H1552" i="5"/>
  <c r="N1552" i="1"/>
  <c r="H1561" i="5"/>
  <c r="N1561" i="1"/>
  <c r="H1538" i="5"/>
  <c r="N1538" i="1"/>
  <c r="H1549" i="5"/>
  <c r="N1549" i="1"/>
  <c r="H1554" i="5"/>
  <c r="N1554" i="1"/>
  <c r="H1540" i="5"/>
  <c r="N1540" i="1"/>
  <c r="H1547" i="5"/>
  <c r="N1547" i="1"/>
  <c r="S1487" i="1" l="1"/>
  <c r="S1453" i="1"/>
  <c r="S1455" i="1"/>
  <c r="S1481" i="1"/>
  <c r="S1474" i="1"/>
  <c r="S1473" i="1"/>
  <c r="S1452" i="1"/>
  <c r="S1462" i="1"/>
  <c r="S1460" i="1"/>
  <c r="S1456" i="1"/>
  <c r="S1461" i="1"/>
  <c r="S1454" i="1"/>
  <c r="S1488" i="1"/>
  <c r="S1483" i="1"/>
  <c r="S1482" i="1"/>
  <c r="S1475" i="1"/>
  <c r="W1480" i="1"/>
  <c r="R1480" i="1"/>
  <c r="W1479" i="1"/>
  <c r="R1479" i="1"/>
  <c r="W1486" i="1"/>
  <c r="R1486" i="1"/>
  <c r="W1478" i="1"/>
  <c r="R1478" i="1"/>
  <c r="W1484" i="1"/>
  <c r="R1484" i="1"/>
  <c r="W1477" i="1"/>
  <c r="R1477" i="1"/>
  <c r="W1476" i="1"/>
  <c r="R1476" i="1"/>
  <c r="W1485" i="1"/>
  <c r="R1485" i="1"/>
  <c r="W1487" i="1"/>
  <c r="W1470" i="1"/>
  <c r="W1469" i="1"/>
  <c r="W1466" i="1"/>
  <c r="W1481" i="1"/>
  <c r="W1468" i="1"/>
  <c r="W1488" i="1"/>
  <c r="W1467" i="1"/>
  <c r="W1474" i="1"/>
  <c r="W1472" i="1"/>
  <c r="W1471" i="1"/>
  <c r="W1473" i="1"/>
  <c r="W1483" i="1"/>
  <c r="W1489" i="1"/>
  <c r="W1482" i="1"/>
  <c r="W1475" i="1"/>
  <c r="P1553" i="1"/>
  <c r="R1553" i="1" s="1"/>
  <c r="P1552" i="1"/>
  <c r="Q1552" i="1" s="1"/>
  <c r="P1550" i="1"/>
  <c r="Q1550" i="1" s="1"/>
  <c r="P1549" i="1"/>
  <c r="Q1549" i="1" s="1"/>
  <c r="P1555" i="1"/>
  <c r="R1555" i="1" s="1"/>
  <c r="P1543" i="1"/>
  <c r="P1546" i="1"/>
  <c r="R1546" i="1" s="1"/>
  <c r="P1538" i="1"/>
  <c r="P1541" i="1"/>
  <c r="P1548" i="1"/>
  <c r="Q1548" i="1" s="1"/>
  <c r="P1540" i="1"/>
  <c r="P1561" i="1"/>
  <c r="P1545" i="1"/>
  <c r="R1545" i="1" s="1"/>
  <c r="P1556" i="1"/>
  <c r="Q1556" i="1" s="1"/>
  <c r="P1560" i="1"/>
  <c r="R1560" i="1" s="1"/>
  <c r="P1559" i="1"/>
  <c r="R1559" i="1" s="1"/>
  <c r="P1544" i="1"/>
  <c r="P1547" i="1"/>
  <c r="R1547" i="1" s="1"/>
  <c r="P1557" i="1"/>
  <c r="Q1557" i="1" s="1"/>
  <c r="P1542" i="1"/>
  <c r="P1551" i="1"/>
  <c r="Q1551" i="1" s="1"/>
  <c r="P1558" i="1"/>
  <c r="Q1558" i="1" s="1"/>
  <c r="P1554" i="1"/>
  <c r="R1554" i="1" s="1"/>
  <c r="P1539" i="1"/>
  <c r="H1567" i="6"/>
  <c r="O1567" i="1"/>
  <c r="H1576" i="6"/>
  <c r="O1576" i="1"/>
  <c r="H1577" i="6"/>
  <c r="O1577" i="1"/>
  <c r="H1585" i="6"/>
  <c r="O1585" i="1"/>
  <c r="H1580" i="6"/>
  <c r="O1580" i="1"/>
  <c r="H1570" i="6"/>
  <c r="O1570" i="1"/>
  <c r="H1582" i="6"/>
  <c r="O1582" i="1"/>
  <c r="H1563" i="6"/>
  <c r="O1563" i="1"/>
  <c r="H1575" i="6"/>
  <c r="O1575" i="1"/>
  <c r="H1566" i="6"/>
  <c r="O1566" i="1"/>
  <c r="H1565" i="6"/>
  <c r="O1565" i="1"/>
  <c r="H1583" i="6"/>
  <c r="O1583" i="1"/>
  <c r="H1581" i="6"/>
  <c r="O1581" i="1"/>
  <c r="H1562" i="6"/>
  <c r="O1562" i="1"/>
  <c r="H1569" i="6"/>
  <c r="O1569" i="1"/>
  <c r="H1574" i="6"/>
  <c r="O1574" i="1"/>
  <c r="H1573" i="6"/>
  <c r="O1573" i="1"/>
  <c r="H1564" i="6"/>
  <c r="O1564" i="1"/>
  <c r="H1572" i="6"/>
  <c r="O1572" i="1"/>
  <c r="H1579" i="6"/>
  <c r="O1579" i="1"/>
  <c r="H1578" i="6"/>
  <c r="O1578" i="1"/>
  <c r="H1568" i="6"/>
  <c r="O1568" i="1"/>
  <c r="H1584" i="6"/>
  <c r="O1584" i="1"/>
  <c r="H1571" i="6"/>
  <c r="O1571" i="1"/>
  <c r="H1564" i="5"/>
  <c r="N1564" i="1"/>
  <c r="H1569" i="5"/>
  <c r="N1569" i="1"/>
  <c r="H1570" i="5"/>
  <c r="N1570" i="1"/>
  <c r="H1574" i="5"/>
  <c r="N1574" i="1"/>
  <c r="H1565" i="5"/>
  <c r="N1565" i="1"/>
  <c r="H1579" i="5"/>
  <c r="N1579" i="1"/>
  <c r="H1581" i="5"/>
  <c r="N1581" i="1"/>
  <c r="H1575" i="5"/>
  <c r="N1575" i="1"/>
  <c r="H1582" i="5"/>
  <c r="N1582" i="1"/>
  <c r="H1578" i="5"/>
  <c r="N1578" i="1"/>
  <c r="H1568" i="5"/>
  <c r="N1568" i="1"/>
  <c r="H1583" i="5"/>
  <c r="N1583" i="1"/>
  <c r="H1571" i="5"/>
  <c r="N1571" i="1"/>
  <c r="H1576" i="5"/>
  <c r="N1576" i="1"/>
  <c r="H1573" i="5"/>
  <c r="N1573" i="1"/>
  <c r="H1563" i="5"/>
  <c r="N1563" i="1"/>
  <c r="H1566" i="5"/>
  <c r="N1566" i="1"/>
  <c r="H1577" i="5"/>
  <c r="N1577" i="1"/>
  <c r="H1572" i="5"/>
  <c r="N1572" i="1"/>
  <c r="H1585" i="5"/>
  <c r="N1585" i="1"/>
  <c r="H1562" i="5"/>
  <c r="N1562" i="1"/>
  <c r="H1567" i="5"/>
  <c r="N1567" i="1"/>
  <c r="H1580" i="5"/>
  <c r="N1580" i="1"/>
  <c r="H1584" i="5"/>
  <c r="N1584" i="1"/>
  <c r="S1477" i="1" l="1"/>
  <c r="S1479" i="1"/>
  <c r="S1545" i="1"/>
  <c r="S1553" i="1"/>
  <c r="S1559" i="1"/>
  <c r="S1476" i="1"/>
  <c r="S1484" i="1"/>
  <c r="S1486" i="1"/>
  <c r="S1480" i="1"/>
  <c r="S1547" i="1"/>
  <c r="S1485" i="1"/>
  <c r="S1478" i="1"/>
  <c r="S1555" i="1"/>
  <c r="S1554" i="1"/>
  <c r="S1560" i="1"/>
  <c r="S1546" i="1"/>
  <c r="W1548" i="1"/>
  <c r="R1548" i="1"/>
  <c r="W1551" i="1"/>
  <c r="R1551" i="1"/>
  <c r="W1549" i="1"/>
  <c r="R1549" i="1"/>
  <c r="W1558" i="1"/>
  <c r="R1558" i="1"/>
  <c r="W1556" i="1"/>
  <c r="R1556" i="1"/>
  <c r="W1552" i="1"/>
  <c r="R1552" i="1"/>
  <c r="W1557" i="1"/>
  <c r="R1557" i="1"/>
  <c r="W1550" i="1"/>
  <c r="R1550" i="1"/>
  <c r="W1547" i="1"/>
  <c r="W1543" i="1"/>
  <c r="W1544" i="1"/>
  <c r="W1545" i="1"/>
  <c r="W1541" i="1"/>
  <c r="W1555" i="1"/>
  <c r="W1553" i="1"/>
  <c r="W1539" i="1"/>
  <c r="W1542" i="1"/>
  <c r="W1559" i="1"/>
  <c r="W1561" i="1"/>
  <c r="W1538" i="1"/>
  <c r="W1554" i="1"/>
  <c r="W1560" i="1"/>
  <c r="W1540" i="1"/>
  <c r="W1546" i="1"/>
  <c r="P1585" i="1"/>
  <c r="P1563" i="1"/>
  <c r="P1569" i="1"/>
  <c r="R1569" i="1" s="1"/>
  <c r="P1582" i="1"/>
  <c r="Q1582" i="1" s="1"/>
  <c r="P1565" i="1"/>
  <c r="P1577" i="1"/>
  <c r="R1577" i="1" s="1"/>
  <c r="P1576" i="1"/>
  <c r="Q1576" i="1" s="1"/>
  <c r="P1575" i="1"/>
  <c r="Q1575" i="1" s="1"/>
  <c r="P1574" i="1"/>
  <c r="Q1574" i="1" s="1"/>
  <c r="P1583" i="1"/>
  <c r="R1583" i="1" s="1"/>
  <c r="P1579" i="1"/>
  <c r="R1579" i="1" s="1"/>
  <c r="P1580" i="1"/>
  <c r="Q1580" i="1" s="1"/>
  <c r="P1562" i="1"/>
  <c r="P1572" i="1"/>
  <c r="Q1572" i="1" s="1"/>
  <c r="P1573" i="1"/>
  <c r="Q1573" i="1" s="1"/>
  <c r="P1571" i="1"/>
  <c r="R1571" i="1" s="1"/>
  <c r="P1568" i="1"/>
  <c r="P1581" i="1"/>
  <c r="Q1581" i="1" s="1"/>
  <c r="P1570" i="1"/>
  <c r="R1570" i="1" s="1"/>
  <c r="P1564" i="1"/>
  <c r="P1584" i="1"/>
  <c r="R1584" i="1" s="1"/>
  <c r="P1567" i="1"/>
  <c r="P1578" i="1"/>
  <c r="R1578" i="1" s="1"/>
  <c r="P1566" i="1"/>
  <c r="H1594" i="6"/>
  <c r="O1594" i="1"/>
  <c r="H1598" i="6"/>
  <c r="O1598" i="1"/>
  <c r="H1589" i="6"/>
  <c r="O1589" i="1"/>
  <c r="H1604" i="6"/>
  <c r="O1604" i="1"/>
  <c r="H1595" i="6"/>
  <c r="O1595" i="1"/>
  <c r="H1603" i="6"/>
  <c r="O1603" i="1"/>
  <c r="H1590" i="6"/>
  <c r="O1590" i="1"/>
  <c r="H1609" i="6"/>
  <c r="O1609" i="1"/>
  <c r="H1593" i="6"/>
  <c r="O1593" i="1"/>
  <c r="H1608" i="6"/>
  <c r="O1608" i="1"/>
  <c r="H1596" i="6"/>
  <c r="O1596" i="1"/>
  <c r="H1586" i="6"/>
  <c r="O1586" i="1"/>
  <c r="H1599" i="6"/>
  <c r="O1599" i="1"/>
  <c r="H1601" i="6"/>
  <c r="O1601" i="1"/>
  <c r="H1592" i="6"/>
  <c r="O1592" i="1"/>
  <c r="H1587" i="6"/>
  <c r="O1587" i="1"/>
  <c r="H1605" i="6"/>
  <c r="O1605" i="1"/>
  <c r="H1600" i="6"/>
  <c r="O1600" i="1"/>
  <c r="H1597" i="6"/>
  <c r="O1597" i="1"/>
  <c r="H1602" i="6"/>
  <c r="O1602" i="1"/>
  <c r="H1607" i="6"/>
  <c r="O1607" i="1"/>
  <c r="H1588" i="6"/>
  <c r="O1588" i="1"/>
  <c r="H1606" i="6"/>
  <c r="O1606" i="1"/>
  <c r="H1591" i="6"/>
  <c r="O1591" i="1"/>
  <c r="H1608" i="5"/>
  <c r="N1608" i="1"/>
  <c r="H1601" i="5"/>
  <c r="N1601" i="1"/>
  <c r="H1607" i="5"/>
  <c r="N1607" i="1"/>
  <c r="H1603" i="5"/>
  <c r="N1603" i="1"/>
  <c r="H1604" i="5"/>
  <c r="N1604" i="1"/>
  <c r="H1589" i="5"/>
  <c r="N1589" i="1"/>
  <c r="H1587" i="5"/>
  <c r="N1587" i="1"/>
  <c r="H1602" i="5"/>
  <c r="N1602" i="1"/>
  <c r="H1598" i="5"/>
  <c r="N1598" i="1"/>
  <c r="H1590" i="5"/>
  <c r="N1590" i="1"/>
  <c r="H1591" i="5"/>
  <c r="N1591" i="1"/>
  <c r="H1586" i="5"/>
  <c r="N1586" i="1"/>
  <c r="H1594" i="5"/>
  <c r="N1594" i="1"/>
  <c r="H1600" i="5"/>
  <c r="N1600" i="1"/>
  <c r="H1599" i="5"/>
  <c r="N1599" i="1"/>
  <c r="H1593" i="5"/>
  <c r="N1593" i="1"/>
  <c r="H1606" i="5"/>
  <c r="N1606" i="1"/>
  <c r="H1592" i="5"/>
  <c r="N1592" i="1"/>
  <c r="H1597" i="5"/>
  <c r="N1597" i="1"/>
  <c r="H1609" i="5"/>
  <c r="N1609" i="1"/>
  <c r="H1596" i="5"/>
  <c r="N1596" i="1"/>
  <c r="H1595" i="5"/>
  <c r="N1595" i="1"/>
  <c r="H1605" i="5"/>
  <c r="N1605" i="1"/>
  <c r="H1588" i="5"/>
  <c r="N1588" i="1"/>
  <c r="S1583" i="1" l="1"/>
  <c r="S1552" i="1"/>
  <c r="S1551" i="1"/>
  <c r="S1571" i="1"/>
  <c r="S1557" i="1"/>
  <c r="S1556" i="1"/>
  <c r="S1549" i="1"/>
  <c r="S1548" i="1"/>
  <c r="S1577" i="1"/>
  <c r="S1550" i="1"/>
  <c r="S1558" i="1"/>
  <c r="S1584" i="1"/>
  <c r="S1578" i="1"/>
  <c r="S1570" i="1"/>
  <c r="S1579" i="1"/>
  <c r="S1569" i="1"/>
  <c r="W1581" i="1"/>
  <c r="R1581" i="1"/>
  <c r="W1572" i="1"/>
  <c r="R1572" i="1"/>
  <c r="W1574" i="1"/>
  <c r="R1574" i="1"/>
  <c r="W1580" i="1"/>
  <c r="R1580" i="1"/>
  <c r="W1575" i="1"/>
  <c r="R1575" i="1"/>
  <c r="W1582" i="1"/>
  <c r="R1582" i="1"/>
  <c r="W1573" i="1"/>
  <c r="R1573" i="1"/>
  <c r="W1576" i="1"/>
  <c r="R1576" i="1"/>
  <c r="W1579" i="1"/>
  <c r="W1569" i="1"/>
  <c r="W1567" i="1"/>
  <c r="W1583" i="1"/>
  <c r="W1577" i="1"/>
  <c r="W1563" i="1"/>
  <c r="W1584" i="1"/>
  <c r="W1568" i="1"/>
  <c r="W1562" i="1"/>
  <c r="W1565" i="1"/>
  <c r="W1585" i="1"/>
  <c r="W1570" i="1"/>
  <c r="W1566" i="1"/>
  <c r="W1564" i="1"/>
  <c r="W1571" i="1"/>
  <c r="W1578" i="1"/>
  <c r="P1588" i="1"/>
  <c r="P1595" i="1"/>
  <c r="R1595" i="1" s="1"/>
  <c r="P1590" i="1"/>
  <c r="P1601" i="1"/>
  <c r="R1601" i="1" s="1"/>
  <c r="P1594" i="1"/>
  <c r="R1594" i="1" s="1"/>
  <c r="P1593" i="1"/>
  <c r="R1593" i="1" s="1"/>
  <c r="P1586" i="1"/>
  <c r="P1589" i="1"/>
  <c r="P1606" i="1"/>
  <c r="Q1606" i="1" s="1"/>
  <c r="P1609" i="1"/>
  <c r="P1603" i="1"/>
  <c r="R1603" i="1" s="1"/>
  <c r="P1592" i="1"/>
  <c r="P1602" i="1"/>
  <c r="R1602" i="1" s="1"/>
  <c r="P1605" i="1"/>
  <c r="Q1605" i="1" s="1"/>
  <c r="P1596" i="1"/>
  <c r="Q1596" i="1" s="1"/>
  <c r="P1597" i="1"/>
  <c r="Q1597" i="1" s="1"/>
  <c r="P1599" i="1"/>
  <c r="Q1599" i="1" s="1"/>
  <c r="P1591" i="1"/>
  <c r="P1598" i="1"/>
  <c r="Q1598" i="1" s="1"/>
  <c r="P1587" i="1"/>
  <c r="P1604" i="1"/>
  <c r="Q1604" i="1" s="1"/>
  <c r="P1607" i="1"/>
  <c r="R1607" i="1" s="1"/>
  <c r="P1608" i="1"/>
  <c r="R1608" i="1" s="1"/>
  <c r="P1600" i="1"/>
  <c r="Q1600" i="1" s="1"/>
  <c r="H1627" i="6"/>
  <c r="O1627" i="1"/>
  <c r="H1620" i="6"/>
  <c r="O1620" i="1"/>
  <c r="H1631" i="6"/>
  <c r="O1631" i="1"/>
  <c r="H1612" i="6"/>
  <c r="O1612" i="1"/>
  <c r="H1611" i="6"/>
  <c r="O1611" i="1"/>
  <c r="H1632" i="6"/>
  <c r="O1632" i="1"/>
  <c r="H1619" i="6"/>
  <c r="O1619" i="1"/>
  <c r="H1626" i="6"/>
  <c r="O1626" i="1"/>
  <c r="H1628" i="6"/>
  <c r="O1628" i="1"/>
  <c r="H1615" i="6"/>
  <c r="O1615" i="1"/>
  <c r="H1629" i="6"/>
  <c r="O1629" i="1"/>
  <c r="H1625" i="6"/>
  <c r="O1625" i="1"/>
  <c r="H1617" i="6"/>
  <c r="O1617" i="1"/>
  <c r="H1613" i="6"/>
  <c r="O1613" i="1"/>
  <c r="H1616" i="6"/>
  <c r="O1616" i="1"/>
  <c r="H1630" i="6"/>
  <c r="O1630" i="1"/>
  <c r="H1621" i="6"/>
  <c r="O1621" i="1"/>
  <c r="H1623" i="6"/>
  <c r="O1623" i="1"/>
  <c r="H1633" i="6"/>
  <c r="O1633" i="1"/>
  <c r="H1622" i="6"/>
  <c r="O1622" i="1"/>
  <c r="H1624" i="6"/>
  <c r="O1624" i="1"/>
  <c r="H1610" i="6"/>
  <c r="O1610" i="1"/>
  <c r="H1614" i="6"/>
  <c r="O1614" i="1"/>
  <c r="H1618" i="6"/>
  <c r="O1618" i="1"/>
  <c r="H1630" i="5"/>
  <c r="N1630" i="1"/>
  <c r="H1629" i="5"/>
  <c r="N1629" i="1"/>
  <c r="H1615" i="5"/>
  <c r="N1615" i="1"/>
  <c r="H1628" i="5"/>
  <c r="N1628" i="1"/>
  <c r="H1612" i="5"/>
  <c r="N1612" i="1"/>
  <c r="H1617" i="5"/>
  <c r="N1617" i="1"/>
  <c r="H1613" i="5"/>
  <c r="N1613" i="1"/>
  <c r="H1627" i="5"/>
  <c r="N1627" i="1"/>
  <c r="H1623" i="5"/>
  <c r="N1623" i="1"/>
  <c r="H1610" i="5"/>
  <c r="N1610" i="1"/>
  <c r="H1614" i="5"/>
  <c r="N1614" i="1"/>
  <c r="H1622" i="5"/>
  <c r="N1622" i="1"/>
  <c r="H1631" i="5"/>
  <c r="N1631" i="1"/>
  <c r="H1620" i="5"/>
  <c r="N1620" i="1"/>
  <c r="H1619" i="5"/>
  <c r="N1619" i="1"/>
  <c r="H1626" i="5"/>
  <c r="N1626" i="1"/>
  <c r="H1625" i="5"/>
  <c r="N1625" i="1"/>
  <c r="H1624" i="5"/>
  <c r="N1624" i="1"/>
  <c r="H1616" i="5"/>
  <c r="N1616" i="1"/>
  <c r="H1633" i="5"/>
  <c r="N1633" i="1"/>
  <c r="H1621" i="5"/>
  <c r="N1621" i="1"/>
  <c r="H1618" i="5"/>
  <c r="N1618" i="1"/>
  <c r="H1611" i="5"/>
  <c r="N1611" i="1"/>
  <c r="H1632" i="5"/>
  <c r="N1632" i="1"/>
  <c r="S1593" i="1" l="1"/>
  <c r="S1582" i="1"/>
  <c r="S1572" i="1"/>
  <c r="S1594" i="1"/>
  <c r="S1601" i="1"/>
  <c r="S1573" i="1"/>
  <c r="S1575" i="1"/>
  <c r="S1574" i="1"/>
  <c r="S1581" i="1"/>
  <c r="S1607" i="1"/>
  <c r="S1595" i="1"/>
  <c r="S1576" i="1"/>
  <c r="S1580" i="1"/>
  <c r="S1602" i="1"/>
  <c r="S1608" i="1"/>
  <c r="S1603" i="1"/>
  <c r="W1604" i="1"/>
  <c r="R1604" i="1"/>
  <c r="W1599" i="1"/>
  <c r="R1599" i="1"/>
  <c r="W1600" i="1"/>
  <c r="R1600" i="1"/>
  <c r="W1597" i="1"/>
  <c r="R1597" i="1"/>
  <c r="W1605" i="1"/>
  <c r="R1605" i="1"/>
  <c r="W1606" i="1"/>
  <c r="R1606" i="1"/>
  <c r="W1598" i="1"/>
  <c r="R1598" i="1"/>
  <c r="W1596" i="1"/>
  <c r="R1596" i="1"/>
  <c r="W1607" i="1"/>
  <c r="W1591" i="1"/>
  <c r="W1609" i="1"/>
  <c r="W1593" i="1"/>
  <c r="W1595" i="1"/>
  <c r="W1602" i="1"/>
  <c r="W1594" i="1"/>
  <c r="W1588" i="1"/>
  <c r="W1587" i="1"/>
  <c r="W1592" i="1"/>
  <c r="W1589" i="1"/>
  <c r="W1601" i="1"/>
  <c r="W1608" i="1"/>
  <c r="W1603" i="1"/>
  <c r="W1586" i="1"/>
  <c r="W1590" i="1"/>
  <c r="P1633" i="1"/>
  <c r="P1618" i="1"/>
  <c r="R1618" i="1" s="1"/>
  <c r="P1624" i="1"/>
  <c r="Q1624" i="1" s="1"/>
  <c r="P1622" i="1"/>
  <c r="Q1622" i="1" s="1"/>
  <c r="P1611" i="1"/>
  <c r="P1625" i="1"/>
  <c r="R1625" i="1" s="1"/>
  <c r="P1619" i="1"/>
  <c r="R1619" i="1" s="1"/>
  <c r="P1631" i="1"/>
  <c r="R1631" i="1" s="1"/>
  <c r="P1613" i="1"/>
  <c r="P1627" i="1"/>
  <c r="R1627" i="1" s="1"/>
  <c r="P1628" i="1"/>
  <c r="Q1628" i="1" s="1"/>
  <c r="P1621" i="1"/>
  <c r="Q1621" i="1" s="1"/>
  <c r="P1616" i="1"/>
  <c r="P1614" i="1"/>
  <c r="P1623" i="1"/>
  <c r="Q1623" i="1" s="1"/>
  <c r="P1612" i="1"/>
  <c r="P1615" i="1"/>
  <c r="P1630" i="1"/>
  <c r="Q1630" i="1" s="1"/>
  <c r="P1632" i="1"/>
  <c r="R1632" i="1" s="1"/>
  <c r="P1626" i="1"/>
  <c r="R1626" i="1" s="1"/>
  <c r="P1620" i="1"/>
  <c r="Q1620" i="1" s="1"/>
  <c r="P1610" i="1"/>
  <c r="P1617" i="1"/>
  <c r="R1617" i="1" s="1"/>
  <c r="P1629" i="1"/>
  <c r="Q1629" i="1" s="1"/>
  <c r="H1656" i="6"/>
  <c r="H1680" i="6" s="1"/>
  <c r="H1704" i="6" s="1"/>
  <c r="O1656" i="1"/>
  <c r="H1645" i="6"/>
  <c r="H1669" i="6" s="1"/>
  <c r="H1693" i="6" s="1"/>
  <c r="O1645" i="1"/>
  <c r="H1654" i="6"/>
  <c r="H1678" i="6" s="1"/>
  <c r="H1702" i="6" s="1"/>
  <c r="O1654" i="1"/>
  <c r="H1653" i="6"/>
  <c r="H1677" i="6" s="1"/>
  <c r="H1701" i="6" s="1"/>
  <c r="O1653" i="1"/>
  <c r="H1635" i="6"/>
  <c r="H1659" i="6" s="1"/>
  <c r="H1683" i="6" s="1"/>
  <c r="O1635" i="1"/>
  <c r="H1648" i="6"/>
  <c r="H1672" i="6" s="1"/>
  <c r="H1696" i="6" s="1"/>
  <c r="O1648" i="1"/>
  <c r="H1636" i="6"/>
  <c r="H1660" i="6" s="1"/>
  <c r="H1684" i="6" s="1"/>
  <c r="O1636" i="1"/>
  <c r="H1646" i="6"/>
  <c r="H1670" i="6" s="1"/>
  <c r="H1694" i="6" s="1"/>
  <c r="O1646" i="1"/>
  <c r="H1639" i="6"/>
  <c r="H1663" i="6" s="1"/>
  <c r="H1687" i="6" s="1"/>
  <c r="O1639" i="1"/>
  <c r="H1637" i="6"/>
  <c r="H1661" i="6" s="1"/>
  <c r="H1685" i="6" s="1"/>
  <c r="O1637" i="1"/>
  <c r="H1652" i="6"/>
  <c r="H1676" i="6" s="1"/>
  <c r="H1700" i="6" s="1"/>
  <c r="O1652" i="1"/>
  <c r="H1655" i="6"/>
  <c r="H1679" i="6" s="1"/>
  <c r="H1703" i="6" s="1"/>
  <c r="O1655" i="1"/>
  <c r="H1634" i="6"/>
  <c r="H1658" i="6" s="1"/>
  <c r="H1682" i="6" s="1"/>
  <c r="O1634" i="1"/>
  <c r="H1642" i="6"/>
  <c r="H1666" i="6" s="1"/>
  <c r="H1690" i="6" s="1"/>
  <c r="O1642" i="1"/>
  <c r="H1657" i="6"/>
  <c r="H1681" i="6" s="1"/>
  <c r="H1705" i="6" s="1"/>
  <c r="O1657" i="1"/>
  <c r="H1640" i="6"/>
  <c r="H1664" i="6" s="1"/>
  <c r="H1688" i="6" s="1"/>
  <c r="O1640" i="1"/>
  <c r="H1641" i="6"/>
  <c r="H1665" i="6" s="1"/>
  <c r="H1689" i="6" s="1"/>
  <c r="O1641" i="1"/>
  <c r="H1650" i="6"/>
  <c r="H1674" i="6" s="1"/>
  <c r="H1698" i="6" s="1"/>
  <c r="O1650" i="1"/>
  <c r="H1644" i="6"/>
  <c r="H1668" i="6" s="1"/>
  <c r="H1692" i="6" s="1"/>
  <c r="O1644" i="1"/>
  <c r="H1647" i="6"/>
  <c r="H1671" i="6" s="1"/>
  <c r="H1695" i="6" s="1"/>
  <c r="O1647" i="1"/>
  <c r="H1638" i="6"/>
  <c r="H1662" i="6" s="1"/>
  <c r="H1686" i="6" s="1"/>
  <c r="O1638" i="1"/>
  <c r="H1649" i="6"/>
  <c r="H1673" i="6" s="1"/>
  <c r="H1697" i="6" s="1"/>
  <c r="O1649" i="1"/>
  <c r="H1643" i="6"/>
  <c r="H1667" i="6" s="1"/>
  <c r="H1691" i="6" s="1"/>
  <c r="O1643" i="1"/>
  <c r="H1651" i="6"/>
  <c r="H1675" i="6" s="1"/>
  <c r="H1699" i="6" s="1"/>
  <c r="O1651" i="1"/>
  <c r="H1646" i="5"/>
  <c r="H1670" i="5" s="1"/>
  <c r="H1694" i="5" s="1"/>
  <c r="N1646" i="1"/>
  <c r="H1635" i="5"/>
  <c r="H1659" i="5" s="1"/>
  <c r="H1683" i="5" s="1"/>
  <c r="N1635" i="1"/>
  <c r="H1649" i="5"/>
  <c r="H1673" i="5" s="1"/>
  <c r="H1697" i="5" s="1"/>
  <c r="N1649" i="1"/>
  <c r="H1638" i="5"/>
  <c r="H1662" i="5" s="1"/>
  <c r="H1686" i="5" s="1"/>
  <c r="N1638" i="1"/>
  <c r="H1636" i="5"/>
  <c r="H1660" i="5" s="1"/>
  <c r="H1684" i="5" s="1"/>
  <c r="N1636" i="1"/>
  <c r="H1648" i="5"/>
  <c r="H1672" i="5" s="1"/>
  <c r="H1696" i="5" s="1"/>
  <c r="N1648" i="1"/>
  <c r="H1642" i="5"/>
  <c r="H1666" i="5" s="1"/>
  <c r="H1690" i="5" s="1"/>
  <c r="N1642" i="1"/>
  <c r="H1656" i="5"/>
  <c r="H1680" i="5" s="1"/>
  <c r="H1704" i="5" s="1"/>
  <c r="N1656" i="1"/>
  <c r="H1650" i="5"/>
  <c r="H1674" i="5" s="1"/>
  <c r="H1698" i="5" s="1"/>
  <c r="N1650" i="1"/>
  <c r="H1652" i="5"/>
  <c r="H1676" i="5" s="1"/>
  <c r="H1700" i="5" s="1"/>
  <c r="N1652" i="1"/>
  <c r="H1634" i="5"/>
  <c r="H1658" i="5" s="1"/>
  <c r="H1682" i="5" s="1"/>
  <c r="N1634" i="1"/>
  <c r="H1641" i="5"/>
  <c r="H1665" i="5" s="1"/>
  <c r="H1689" i="5" s="1"/>
  <c r="N1641" i="1"/>
  <c r="H1639" i="5"/>
  <c r="H1663" i="5" s="1"/>
  <c r="H1687" i="5" s="1"/>
  <c r="N1639" i="1"/>
  <c r="H1645" i="5"/>
  <c r="H1669" i="5" s="1"/>
  <c r="H1693" i="5" s="1"/>
  <c r="N1645" i="1"/>
  <c r="H1647" i="5"/>
  <c r="H1671" i="5" s="1"/>
  <c r="H1695" i="5" s="1"/>
  <c r="N1647" i="1"/>
  <c r="H1643" i="5"/>
  <c r="H1667" i="5" s="1"/>
  <c r="H1691" i="5" s="1"/>
  <c r="N1643" i="1"/>
  <c r="H1644" i="5"/>
  <c r="H1668" i="5" s="1"/>
  <c r="H1692" i="5" s="1"/>
  <c r="N1644" i="1"/>
  <c r="H1651" i="5"/>
  <c r="H1675" i="5" s="1"/>
  <c r="H1699" i="5" s="1"/>
  <c r="N1651" i="1"/>
  <c r="H1653" i="5"/>
  <c r="H1677" i="5" s="1"/>
  <c r="H1701" i="5" s="1"/>
  <c r="N1653" i="1"/>
  <c r="H1640" i="5"/>
  <c r="H1664" i="5" s="1"/>
  <c r="H1688" i="5" s="1"/>
  <c r="N1640" i="1"/>
  <c r="H1657" i="5"/>
  <c r="H1681" i="5" s="1"/>
  <c r="H1705" i="5" s="1"/>
  <c r="N1657" i="1"/>
  <c r="H1655" i="5"/>
  <c r="H1679" i="5" s="1"/>
  <c r="H1703" i="5" s="1"/>
  <c r="N1655" i="1"/>
  <c r="H1637" i="5"/>
  <c r="H1661" i="5" s="1"/>
  <c r="H1685" i="5" s="1"/>
  <c r="N1637" i="1"/>
  <c r="H1654" i="5"/>
  <c r="H1678" i="5" s="1"/>
  <c r="H1702" i="5" s="1"/>
  <c r="N1654" i="1"/>
  <c r="S1627" i="1" l="1"/>
  <c r="S1618" i="1"/>
  <c r="S1606" i="1"/>
  <c r="S1599" i="1"/>
  <c r="S1626" i="1"/>
  <c r="S1631" i="1"/>
  <c r="S1598" i="1"/>
  <c r="S1605" i="1"/>
  <c r="S1600" i="1"/>
  <c r="S1604" i="1"/>
  <c r="S1625" i="1"/>
  <c r="S1596" i="1"/>
  <c r="S1597" i="1"/>
  <c r="S1617" i="1"/>
  <c r="S1632" i="1"/>
  <c r="S1619" i="1"/>
  <c r="W1629" i="1"/>
  <c r="R1629" i="1"/>
  <c r="W1630" i="1"/>
  <c r="R1630" i="1"/>
  <c r="W1620" i="1"/>
  <c r="R1620" i="1"/>
  <c r="W1621" i="1"/>
  <c r="R1621" i="1"/>
  <c r="W1622" i="1"/>
  <c r="R1622" i="1"/>
  <c r="W1623" i="1"/>
  <c r="R1623" i="1"/>
  <c r="W1628" i="1"/>
  <c r="R1628" i="1"/>
  <c r="W1624" i="1"/>
  <c r="R1624" i="1"/>
  <c r="W1610" i="1"/>
  <c r="W1614" i="1"/>
  <c r="W1627" i="1"/>
  <c r="W1625" i="1"/>
  <c r="W1618" i="1"/>
  <c r="W1615" i="1"/>
  <c r="W1616" i="1"/>
  <c r="W1613" i="1"/>
  <c r="W1611" i="1"/>
  <c r="W1633" i="1"/>
  <c r="W1626" i="1"/>
  <c r="W1612" i="1"/>
  <c r="W1631" i="1"/>
  <c r="W1617" i="1"/>
  <c r="W1632" i="1"/>
  <c r="W1619" i="1"/>
  <c r="P1645" i="1"/>
  <c r="Q1645" i="1" s="1"/>
  <c r="P1654" i="1"/>
  <c r="Q1654" i="1" s="1"/>
  <c r="P1642" i="1"/>
  <c r="R1642" i="1" s="1"/>
  <c r="P1646" i="1"/>
  <c r="Q1646" i="1" s="1"/>
  <c r="P1651" i="1"/>
  <c r="R1651" i="1" s="1"/>
  <c r="P1635" i="1"/>
  <c r="P1653" i="1"/>
  <c r="Q1653" i="1" s="1"/>
  <c r="P1639" i="1"/>
  <c r="P1636" i="1"/>
  <c r="P1657" i="1"/>
  <c r="P1647" i="1"/>
  <c r="Q1647" i="1" s="1"/>
  <c r="P1650" i="1"/>
  <c r="R1650" i="1" s="1"/>
  <c r="P1649" i="1"/>
  <c r="R1649" i="1" s="1"/>
  <c r="P1634" i="1"/>
  <c r="P1637" i="1"/>
  <c r="P1640" i="1"/>
  <c r="P1652" i="1"/>
  <c r="Q1652" i="1" s="1"/>
  <c r="P1648" i="1"/>
  <c r="Q1648" i="1" s="1"/>
  <c r="P1644" i="1"/>
  <c r="Q1644" i="1" s="1"/>
  <c r="P1655" i="1"/>
  <c r="R1655" i="1" s="1"/>
  <c r="P1643" i="1"/>
  <c r="R1643" i="1" s="1"/>
  <c r="P1641" i="1"/>
  <c r="R1641" i="1" s="1"/>
  <c r="P1656" i="1"/>
  <c r="R1656" i="1" s="1"/>
  <c r="P1638" i="1"/>
  <c r="H1720" i="6"/>
  <c r="O1720" i="1"/>
  <c r="H1721" i="6"/>
  <c r="O1721" i="1"/>
  <c r="H1724" i="6"/>
  <c r="O1724" i="1"/>
  <c r="H1707" i="6"/>
  <c r="O1707" i="1"/>
  <c r="H1710" i="6"/>
  <c r="O1710" i="1"/>
  <c r="H1712" i="6"/>
  <c r="O1712" i="1"/>
  <c r="H1709" i="6"/>
  <c r="O1709" i="1"/>
  <c r="H1725" i="6"/>
  <c r="O1725" i="1"/>
  <c r="H1719" i="6"/>
  <c r="O1719" i="1"/>
  <c r="H1729" i="6"/>
  <c r="O1729" i="1"/>
  <c r="H1711" i="6"/>
  <c r="O1711" i="1"/>
  <c r="H1726" i="6"/>
  <c r="O1726" i="1"/>
  <c r="H1714" i="6"/>
  <c r="O1714" i="1"/>
  <c r="H1716" i="6"/>
  <c r="O1716" i="1"/>
  <c r="H1718" i="6"/>
  <c r="O1718" i="1"/>
  <c r="H1723" i="6"/>
  <c r="O1723" i="1"/>
  <c r="H1722" i="6"/>
  <c r="O1722" i="1"/>
  <c r="H1706" i="6"/>
  <c r="O1706" i="1"/>
  <c r="H1717" i="6"/>
  <c r="O1717" i="1"/>
  <c r="H1708" i="6"/>
  <c r="O1708" i="1"/>
  <c r="H1715" i="6"/>
  <c r="O1715" i="1"/>
  <c r="H1713" i="6"/>
  <c r="O1713" i="1"/>
  <c r="H1727" i="6"/>
  <c r="O1727" i="1"/>
  <c r="H1728" i="6"/>
  <c r="O1728" i="1"/>
  <c r="H1716" i="5"/>
  <c r="N1716" i="1"/>
  <c r="H1713" i="5"/>
  <c r="N1713" i="1"/>
  <c r="H1709" i="5"/>
  <c r="N1709" i="1"/>
  <c r="H1706" i="5"/>
  <c r="N1706" i="1"/>
  <c r="H1708" i="5"/>
  <c r="N1708" i="1"/>
  <c r="H1715" i="5"/>
  <c r="N1715" i="1"/>
  <c r="H1723" i="5"/>
  <c r="N1723" i="1"/>
  <c r="H1720" i="5"/>
  <c r="N1720" i="1"/>
  <c r="H1724" i="5"/>
  <c r="N1724" i="1"/>
  <c r="H1710" i="5"/>
  <c r="N1710" i="1"/>
  <c r="H1729" i="5"/>
  <c r="N1729" i="1"/>
  <c r="H1726" i="5"/>
  <c r="N1726" i="1"/>
  <c r="H1719" i="5"/>
  <c r="N1719" i="1"/>
  <c r="H1722" i="5"/>
  <c r="N1722" i="1"/>
  <c r="H1721" i="5"/>
  <c r="N1721" i="1"/>
  <c r="H1717" i="5"/>
  <c r="N1717" i="1"/>
  <c r="H1728" i="5"/>
  <c r="N1728" i="1"/>
  <c r="H1707" i="5"/>
  <c r="N1707" i="1"/>
  <c r="H1727" i="5"/>
  <c r="N1727" i="1"/>
  <c r="H1725" i="5"/>
  <c r="N1725" i="1"/>
  <c r="H1712" i="5"/>
  <c r="N1712" i="1"/>
  <c r="H1711" i="5"/>
  <c r="N1711" i="1"/>
  <c r="H1714" i="5"/>
  <c r="N1714" i="1"/>
  <c r="H1718" i="5"/>
  <c r="N1718" i="1"/>
  <c r="S1623" i="1" l="1"/>
  <c r="S1621" i="1"/>
  <c r="S1649" i="1"/>
  <c r="S1655" i="1"/>
  <c r="S1650" i="1"/>
  <c r="S1628" i="1"/>
  <c r="S1622" i="1"/>
  <c r="S1620" i="1"/>
  <c r="S1629" i="1"/>
  <c r="S1641" i="1"/>
  <c r="S1624" i="1"/>
  <c r="S1630" i="1"/>
  <c r="S1643" i="1"/>
  <c r="S1651" i="1"/>
  <c r="S1656" i="1"/>
  <c r="S1642" i="1"/>
  <c r="W1648" i="1"/>
  <c r="R1648" i="1"/>
  <c r="W1654" i="1"/>
  <c r="R1654" i="1"/>
  <c r="W1652" i="1"/>
  <c r="R1652" i="1"/>
  <c r="W1645" i="1"/>
  <c r="R1645" i="1"/>
  <c r="W1646" i="1"/>
  <c r="R1646" i="1"/>
  <c r="W1644" i="1"/>
  <c r="R1644" i="1"/>
  <c r="W1647" i="1"/>
  <c r="R1647" i="1"/>
  <c r="W1653" i="1"/>
  <c r="R1653" i="1"/>
  <c r="W1641" i="1"/>
  <c r="W1634" i="1"/>
  <c r="W1657" i="1"/>
  <c r="W1635" i="1"/>
  <c r="W1643" i="1"/>
  <c r="W1649" i="1"/>
  <c r="W1636" i="1"/>
  <c r="W1651" i="1"/>
  <c r="W1638" i="1"/>
  <c r="W1655" i="1"/>
  <c r="W1640" i="1"/>
  <c r="W1650" i="1"/>
  <c r="W1639" i="1"/>
  <c r="W1656" i="1"/>
  <c r="W1637" i="1"/>
  <c r="W1642" i="1"/>
  <c r="P1727" i="1"/>
  <c r="R1727" i="1" s="1"/>
  <c r="P1728" i="1"/>
  <c r="R1728" i="1" s="1"/>
  <c r="P1719" i="1"/>
  <c r="Q1719" i="1" s="1"/>
  <c r="P1723" i="1"/>
  <c r="R1723" i="1" s="1"/>
  <c r="P1718" i="1"/>
  <c r="Q1718" i="1" s="1"/>
  <c r="P1729" i="1"/>
  <c r="P1709" i="1"/>
  <c r="P1725" i="1"/>
  <c r="Q1725" i="1" s="1"/>
  <c r="P1707" i="1"/>
  <c r="P1717" i="1"/>
  <c r="Q1717" i="1" s="1"/>
  <c r="P1722" i="1"/>
  <c r="R1722" i="1" s="1"/>
  <c r="P1726" i="1"/>
  <c r="Q1726" i="1" s="1"/>
  <c r="P1720" i="1"/>
  <c r="Q1720" i="1" s="1"/>
  <c r="P1706" i="1"/>
  <c r="P1715" i="1"/>
  <c r="R1715" i="1" s="1"/>
  <c r="P1714" i="1"/>
  <c r="R1714" i="1" s="1"/>
  <c r="P1712" i="1"/>
  <c r="P1721" i="1"/>
  <c r="R1721" i="1" s="1"/>
  <c r="P1724" i="1"/>
  <c r="Q1724" i="1" s="1"/>
  <c r="P1716" i="1"/>
  <c r="Q1716" i="1" s="1"/>
  <c r="P1708" i="1"/>
  <c r="P1711" i="1"/>
  <c r="P1710" i="1"/>
  <c r="P1713" i="1"/>
  <c r="R1713" i="1" s="1"/>
  <c r="H1734" i="6"/>
  <c r="O1734" i="1"/>
  <c r="H1739" i="6"/>
  <c r="O1739" i="1"/>
  <c r="H1742" i="6"/>
  <c r="O1742" i="1"/>
  <c r="H1753" i="6"/>
  <c r="O1753" i="1"/>
  <c r="H1747" i="6"/>
  <c r="O1747" i="1"/>
  <c r="H1731" i="6"/>
  <c r="O1731" i="1"/>
  <c r="H1743" i="6"/>
  <c r="O1743" i="1"/>
  <c r="H1740" i="6"/>
  <c r="O1740" i="1"/>
  <c r="H1737" i="6"/>
  <c r="O1737" i="1"/>
  <c r="H1741" i="6"/>
  <c r="O1741" i="1"/>
  <c r="H1749" i="6"/>
  <c r="O1749" i="1"/>
  <c r="H1735" i="6"/>
  <c r="O1735" i="1"/>
  <c r="H1738" i="6"/>
  <c r="O1738" i="1"/>
  <c r="H1748" i="6"/>
  <c r="O1748" i="1"/>
  <c r="H1752" i="6"/>
  <c r="O1752" i="1"/>
  <c r="H1733" i="6"/>
  <c r="O1733" i="1"/>
  <c r="H1732" i="6"/>
  <c r="O1732" i="1"/>
  <c r="H1730" i="6"/>
  <c r="O1730" i="1"/>
  <c r="H1745" i="6"/>
  <c r="O1745" i="1"/>
  <c r="H1736" i="6"/>
  <c r="O1736" i="1"/>
  <c r="H1751" i="6"/>
  <c r="O1751" i="1"/>
  <c r="H1746" i="6"/>
  <c r="O1746" i="1"/>
  <c r="H1750" i="6"/>
  <c r="O1750" i="1"/>
  <c r="H1744" i="6"/>
  <c r="O1744" i="1"/>
  <c r="H1738" i="5"/>
  <c r="N1738" i="1"/>
  <c r="H1753" i="5"/>
  <c r="N1753" i="1"/>
  <c r="H1732" i="5"/>
  <c r="N1732" i="1"/>
  <c r="H1752" i="5"/>
  <c r="N1752" i="1"/>
  <c r="H1741" i="5"/>
  <c r="N1741" i="1"/>
  <c r="H1734" i="5"/>
  <c r="N1734" i="1"/>
  <c r="H1731" i="5"/>
  <c r="N1731" i="1"/>
  <c r="H1736" i="5"/>
  <c r="N1736" i="1"/>
  <c r="H1745" i="5"/>
  <c r="N1745" i="1"/>
  <c r="H1748" i="5"/>
  <c r="N1748" i="1"/>
  <c r="H1733" i="5"/>
  <c r="N1733" i="1"/>
  <c r="H1742" i="5"/>
  <c r="N1742" i="1"/>
  <c r="H1749" i="5"/>
  <c r="N1749" i="1"/>
  <c r="H1750" i="5"/>
  <c r="N1750" i="1"/>
  <c r="H1746" i="5"/>
  <c r="N1746" i="1"/>
  <c r="H1744" i="5"/>
  <c r="N1744" i="1"/>
  <c r="H1737" i="5"/>
  <c r="N1737" i="1"/>
  <c r="H1739" i="5"/>
  <c r="N1739" i="1"/>
  <c r="H1735" i="5"/>
  <c r="N1735" i="1"/>
  <c r="H1730" i="5"/>
  <c r="N1730" i="1"/>
  <c r="H1751" i="5"/>
  <c r="N1751" i="1"/>
  <c r="H1743" i="5"/>
  <c r="N1743" i="1"/>
  <c r="H1747" i="5"/>
  <c r="N1747" i="1"/>
  <c r="H1740" i="5"/>
  <c r="N1740" i="1"/>
  <c r="S1721" i="1" l="1"/>
  <c r="S1728" i="1"/>
  <c r="S1644" i="1"/>
  <c r="S1645" i="1"/>
  <c r="S1727" i="1"/>
  <c r="S1713" i="1"/>
  <c r="S1714" i="1"/>
  <c r="S1723" i="1"/>
  <c r="S1647" i="1"/>
  <c r="S1646" i="1"/>
  <c r="S1652" i="1"/>
  <c r="S1648" i="1"/>
  <c r="S1653" i="1"/>
  <c r="S1654" i="1"/>
  <c r="S1715" i="1"/>
  <c r="S1722" i="1"/>
  <c r="W1717" i="1"/>
  <c r="R1717" i="1"/>
  <c r="W1720" i="1"/>
  <c r="R1720" i="1"/>
  <c r="W1718" i="1"/>
  <c r="R1718" i="1"/>
  <c r="W1716" i="1"/>
  <c r="R1716" i="1"/>
  <c r="W1726" i="1"/>
  <c r="R1726" i="1"/>
  <c r="W1725" i="1"/>
  <c r="R1725" i="1"/>
  <c r="W1724" i="1"/>
  <c r="R1724" i="1"/>
  <c r="W1719" i="1"/>
  <c r="R1719" i="1"/>
  <c r="W1711" i="1"/>
  <c r="W1721" i="1"/>
  <c r="W1706" i="1"/>
  <c r="W1729" i="1"/>
  <c r="W1728" i="1"/>
  <c r="W1708" i="1"/>
  <c r="W1712" i="1"/>
  <c r="W1707" i="1"/>
  <c r="W1727" i="1"/>
  <c r="W1713" i="1"/>
  <c r="W1714" i="1"/>
  <c r="W1723" i="1"/>
  <c r="W1710" i="1"/>
  <c r="W1715" i="1"/>
  <c r="W1722" i="1"/>
  <c r="W1709" i="1"/>
  <c r="P1744" i="1"/>
  <c r="Q1744" i="1" s="1"/>
  <c r="P1734" i="1"/>
  <c r="P1752" i="1"/>
  <c r="R1752" i="1" s="1"/>
  <c r="P1733" i="1"/>
  <c r="P1741" i="1"/>
  <c r="Q1741" i="1" s="1"/>
  <c r="P1740" i="1"/>
  <c r="Q1740" i="1" s="1"/>
  <c r="P1748" i="1"/>
  <c r="Q1748" i="1" s="1"/>
  <c r="P1753" i="1"/>
  <c r="P1739" i="1"/>
  <c r="R1739" i="1" s="1"/>
  <c r="P1736" i="1"/>
  <c r="P1742" i="1"/>
  <c r="Q1742" i="1" s="1"/>
  <c r="P1751" i="1"/>
  <c r="R1751" i="1" s="1"/>
  <c r="P1737" i="1"/>
  <c r="R1737" i="1" s="1"/>
  <c r="P1746" i="1"/>
  <c r="R1746" i="1" s="1"/>
  <c r="P1745" i="1"/>
  <c r="R1745" i="1" s="1"/>
  <c r="P1732" i="1"/>
  <c r="P1738" i="1"/>
  <c r="R1738" i="1" s="1"/>
  <c r="P1743" i="1"/>
  <c r="Q1743" i="1" s="1"/>
  <c r="P1730" i="1"/>
  <c r="P1750" i="1"/>
  <c r="Q1750" i="1" s="1"/>
  <c r="P1747" i="1"/>
  <c r="R1747" i="1" s="1"/>
  <c r="P1735" i="1"/>
  <c r="P1749" i="1"/>
  <c r="Q1749" i="1" s="1"/>
  <c r="P1731" i="1"/>
  <c r="H1755" i="6"/>
  <c r="O1755" i="1"/>
  <c r="H1756" i="6"/>
  <c r="O1756" i="1"/>
  <c r="H1773" i="6"/>
  <c r="O1773" i="1"/>
  <c r="H1771" i="6"/>
  <c r="O1771" i="1"/>
  <c r="H1759" i="6"/>
  <c r="O1759" i="1"/>
  <c r="H1775" i="6"/>
  <c r="O1775" i="1"/>
  <c r="H1757" i="6"/>
  <c r="O1757" i="1"/>
  <c r="H1765" i="6"/>
  <c r="O1765" i="1"/>
  <c r="H1777" i="6"/>
  <c r="O1777" i="1"/>
  <c r="H1770" i="6"/>
  <c r="O1770" i="1"/>
  <c r="H1768" i="6"/>
  <c r="O1768" i="1"/>
  <c r="H1769" i="6"/>
  <c r="O1769" i="1"/>
  <c r="H1776" i="6"/>
  <c r="O1776" i="1"/>
  <c r="H1761" i="6"/>
  <c r="O1761" i="1"/>
  <c r="H1766" i="6"/>
  <c r="O1766" i="1"/>
  <c r="H1760" i="6"/>
  <c r="O1760" i="1"/>
  <c r="H1772" i="6"/>
  <c r="O1772" i="1"/>
  <c r="H1764" i="6"/>
  <c r="O1764" i="1"/>
  <c r="H1763" i="6"/>
  <c r="O1763" i="1"/>
  <c r="H1774" i="6"/>
  <c r="O1774" i="1"/>
  <c r="H1754" i="6"/>
  <c r="O1754" i="1"/>
  <c r="H1762" i="6"/>
  <c r="O1762" i="1"/>
  <c r="H1767" i="6"/>
  <c r="O1767" i="1"/>
  <c r="H1758" i="6"/>
  <c r="O1758" i="1"/>
  <c r="H1763" i="5"/>
  <c r="N1763" i="1"/>
  <c r="H1765" i="5"/>
  <c r="N1765" i="1"/>
  <c r="H1772" i="5"/>
  <c r="N1772" i="1"/>
  <c r="H1776" i="5"/>
  <c r="N1776" i="1"/>
  <c r="H1761" i="5"/>
  <c r="N1761" i="1"/>
  <c r="H1757" i="5"/>
  <c r="N1757" i="1"/>
  <c r="H1767" i="5"/>
  <c r="N1767" i="1"/>
  <c r="H1769" i="5"/>
  <c r="N1769" i="1"/>
  <c r="H1756" i="5"/>
  <c r="N1756" i="1"/>
  <c r="H1766" i="5"/>
  <c r="N1766" i="1"/>
  <c r="H1771" i="5"/>
  <c r="N1771" i="1"/>
  <c r="H1768" i="5"/>
  <c r="N1768" i="1"/>
  <c r="H1754" i="5"/>
  <c r="N1754" i="1"/>
  <c r="H1774" i="5"/>
  <c r="N1774" i="1"/>
  <c r="H1760" i="5"/>
  <c r="N1760" i="1"/>
  <c r="H1777" i="5"/>
  <c r="N1777" i="1"/>
  <c r="H1764" i="5"/>
  <c r="N1764" i="1"/>
  <c r="H1758" i="5"/>
  <c r="N1758" i="1"/>
  <c r="H1770" i="5"/>
  <c r="N1770" i="1"/>
  <c r="H1775" i="5"/>
  <c r="N1775" i="1"/>
  <c r="H1759" i="5"/>
  <c r="N1759" i="1"/>
  <c r="H1773" i="5"/>
  <c r="N1773" i="1"/>
  <c r="H1755" i="5"/>
  <c r="N1755" i="1"/>
  <c r="H1762" i="5"/>
  <c r="N1762" i="1"/>
  <c r="S1725" i="1" l="1"/>
  <c r="S1720" i="1"/>
  <c r="S1738" i="1"/>
  <c r="S1739" i="1"/>
  <c r="S1751" i="1"/>
  <c r="S1724" i="1"/>
  <c r="S1726" i="1"/>
  <c r="S1718" i="1"/>
  <c r="S1717" i="1"/>
  <c r="S1746" i="1"/>
  <c r="S1719" i="1"/>
  <c r="S1716" i="1"/>
  <c r="S1747" i="1"/>
  <c r="S1737" i="1"/>
  <c r="S1745" i="1"/>
  <c r="S1752" i="1"/>
  <c r="W1740" i="1"/>
  <c r="R1740" i="1"/>
  <c r="W1741" i="1"/>
  <c r="R1741" i="1"/>
  <c r="W1744" i="1"/>
  <c r="R1744" i="1"/>
  <c r="W1743" i="1"/>
  <c r="R1743" i="1"/>
  <c r="W1750" i="1"/>
  <c r="R1750" i="1"/>
  <c r="W1749" i="1"/>
  <c r="R1749" i="1"/>
  <c r="W1742" i="1"/>
  <c r="R1742" i="1"/>
  <c r="W1748" i="1"/>
  <c r="R1748" i="1"/>
  <c r="W1735" i="1"/>
  <c r="W1746" i="1"/>
  <c r="W1736" i="1"/>
  <c r="W1734" i="1"/>
  <c r="W1747" i="1"/>
  <c r="W1738" i="1"/>
  <c r="W1737" i="1"/>
  <c r="W1739" i="1"/>
  <c r="W1731" i="1"/>
  <c r="W1732" i="1"/>
  <c r="W1751" i="1"/>
  <c r="W1753" i="1"/>
  <c r="W1733" i="1"/>
  <c r="W1730" i="1"/>
  <c r="W1745" i="1"/>
  <c r="W1752" i="1"/>
  <c r="P1763" i="1"/>
  <c r="R1763" i="1" s="1"/>
  <c r="P1762" i="1"/>
  <c r="R1762" i="1" s="1"/>
  <c r="P1773" i="1"/>
  <c r="Q1773" i="1" s="1"/>
  <c r="P1755" i="1"/>
  <c r="P1759" i="1"/>
  <c r="P1772" i="1"/>
  <c r="Q1772" i="1" s="1"/>
  <c r="P1758" i="1"/>
  <c r="P1775" i="1"/>
  <c r="R1775" i="1" s="1"/>
  <c r="P1769" i="1"/>
  <c r="R1769" i="1" s="1"/>
  <c r="P1765" i="1"/>
  <c r="Q1765" i="1" s="1"/>
  <c r="P1777" i="1"/>
  <c r="P1768" i="1"/>
  <c r="Q1768" i="1" s="1"/>
  <c r="P1766" i="1"/>
  <c r="Q1766" i="1" s="1"/>
  <c r="P1757" i="1"/>
  <c r="P1776" i="1"/>
  <c r="R1776" i="1" s="1"/>
  <c r="P1774" i="1"/>
  <c r="Q1774" i="1" s="1"/>
  <c r="P1770" i="1"/>
  <c r="R1770" i="1" s="1"/>
  <c r="P1764" i="1"/>
  <c r="Q1764" i="1" s="1"/>
  <c r="P1760" i="1"/>
  <c r="P1754" i="1"/>
  <c r="P1771" i="1"/>
  <c r="R1771" i="1" s="1"/>
  <c r="P1756" i="1"/>
  <c r="P1767" i="1"/>
  <c r="Q1767" i="1" s="1"/>
  <c r="P1761" i="1"/>
  <c r="R1761" i="1" s="1"/>
  <c r="H1799" i="6"/>
  <c r="O1799" i="1"/>
  <c r="H1782" i="6"/>
  <c r="O1782" i="1"/>
  <c r="H1792" i="6"/>
  <c r="O1792" i="1"/>
  <c r="H1783" i="6"/>
  <c r="O1783" i="1"/>
  <c r="H1800" i="6"/>
  <c r="O1800" i="1"/>
  <c r="H1781" i="6"/>
  <c r="O1781" i="1"/>
  <c r="H1793" i="6"/>
  <c r="O1793" i="1"/>
  <c r="H1798" i="6"/>
  <c r="O1798" i="1"/>
  <c r="H1795" i="6"/>
  <c r="O1795" i="1"/>
  <c r="H1786" i="6"/>
  <c r="O1786" i="1"/>
  <c r="H1794" i="6"/>
  <c r="O1794" i="1"/>
  <c r="H1779" i="6"/>
  <c r="O1779" i="1"/>
  <c r="H1784" i="6"/>
  <c r="O1784" i="1"/>
  <c r="H1790" i="6"/>
  <c r="O1790" i="1"/>
  <c r="H1801" i="6"/>
  <c r="O1801" i="1"/>
  <c r="H1797" i="6"/>
  <c r="O1797" i="1"/>
  <c r="H1796" i="6"/>
  <c r="O1796" i="1"/>
  <c r="H1787" i="6"/>
  <c r="O1787" i="1"/>
  <c r="H1778" i="6"/>
  <c r="O1778" i="1"/>
  <c r="H1791" i="6"/>
  <c r="O1791" i="1"/>
  <c r="H1785" i="6"/>
  <c r="O1785" i="1"/>
  <c r="H1789" i="6"/>
  <c r="O1789" i="1"/>
  <c r="H1780" i="6"/>
  <c r="O1780" i="1"/>
  <c r="H1788" i="6"/>
  <c r="O1788" i="1"/>
  <c r="H1779" i="5"/>
  <c r="N1779" i="1"/>
  <c r="H1785" i="5"/>
  <c r="N1785" i="1"/>
  <c r="H1797" i="5"/>
  <c r="N1797" i="1"/>
  <c r="H1792" i="5"/>
  <c r="N1792" i="1"/>
  <c r="H1790" i="5"/>
  <c r="N1790" i="1"/>
  <c r="H1800" i="5"/>
  <c r="N1800" i="1"/>
  <c r="H1786" i="5"/>
  <c r="N1786" i="1"/>
  <c r="H1801" i="5"/>
  <c r="N1801" i="1"/>
  <c r="H1782" i="5"/>
  <c r="N1782" i="1"/>
  <c r="H1781" i="5"/>
  <c r="N1781" i="1"/>
  <c r="H1788" i="5"/>
  <c r="N1788" i="1"/>
  <c r="H1784" i="5"/>
  <c r="N1784" i="1"/>
  <c r="H1780" i="5"/>
  <c r="N1780" i="1"/>
  <c r="H1796" i="5"/>
  <c r="N1796" i="1"/>
  <c r="H1799" i="5"/>
  <c r="N1799" i="1"/>
  <c r="H1798" i="5"/>
  <c r="N1798" i="1"/>
  <c r="H1793" i="5"/>
  <c r="N1793" i="1"/>
  <c r="H1789" i="5"/>
  <c r="N1789" i="1"/>
  <c r="H1783" i="5"/>
  <c r="N1783" i="1"/>
  <c r="H1795" i="5"/>
  <c r="N1795" i="1"/>
  <c r="H1794" i="5"/>
  <c r="N1794" i="1"/>
  <c r="H1778" i="5"/>
  <c r="N1778" i="1"/>
  <c r="H1791" i="5"/>
  <c r="N1791" i="1"/>
  <c r="H1787" i="5"/>
  <c r="N1787" i="1"/>
  <c r="S1762" i="1" l="1"/>
  <c r="S1749" i="1"/>
  <c r="S1741" i="1"/>
  <c r="S1771" i="1"/>
  <c r="S1769" i="1"/>
  <c r="S1761" i="1"/>
  <c r="S1775" i="1"/>
  <c r="S1742" i="1"/>
  <c r="S1750" i="1"/>
  <c r="S1744" i="1"/>
  <c r="S1740" i="1"/>
  <c r="S1748" i="1"/>
  <c r="S1743" i="1"/>
  <c r="S1770" i="1"/>
  <c r="S1763" i="1"/>
  <c r="S1776" i="1"/>
  <c r="W1764" i="1"/>
  <c r="R1764" i="1"/>
  <c r="W1765" i="1"/>
  <c r="R1765" i="1"/>
  <c r="W1772" i="1"/>
  <c r="R1772" i="1"/>
  <c r="W1766" i="1"/>
  <c r="R1766" i="1"/>
  <c r="W1774" i="1"/>
  <c r="R1774" i="1"/>
  <c r="W1768" i="1"/>
  <c r="R1768" i="1"/>
  <c r="W1767" i="1"/>
  <c r="R1767" i="1"/>
  <c r="W1773" i="1"/>
  <c r="R1773" i="1"/>
  <c r="W1756" i="1"/>
  <c r="W1757" i="1"/>
  <c r="W1762" i="1"/>
  <c r="W1771" i="1"/>
  <c r="W1770" i="1"/>
  <c r="W1769" i="1"/>
  <c r="W1759" i="1"/>
  <c r="W1763" i="1"/>
  <c r="W1761" i="1"/>
  <c r="W1754" i="1"/>
  <c r="W1775" i="1"/>
  <c r="W1755" i="1"/>
  <c r="W1760" i="1"/>
  <c r="W1776" i="1"/>
  <c r="W1777" i="1"/>
  <c r="W1758" i="1"/>
  <c r="P1789" i="1"/>
  <c r="Q1789" i="1" s="1"/>
  <c r="P1796" i="1"/>
  <c r="Q1796" i="1" s="1"/>
  <c r="P1785" i="1"/>
  <c r="R1785" i="1" s="1"/>
  <c r="P1794" i="1"/>
  <c r="R1794" i="1" s="1"/>
  <c r="P1793" i="1"/>
  <c r="R1793" i="1" s="1"/>
  <c r="P1795" i="1"/>
  <c r="R1795" i="1" s="1"/>
  <c r="P1784" i="1"/>
  <c r="P1798" i="1"/>
  <c r="Q1798" i="1" s="1"/>
  <c r="P1781" i="1"/>
  <c r="P1801" i="1"/>
  <c r="P1800" i="1"/>
  <c r="R1800" i="1" s="1"/>
  <c r="P1792" i="1"/>
  <c r="Q1792" i="1" s="1"/>
  <c r="P1783" i="1"/>
  <c r="P1778" i="1"/>
  <c r="P1787" i="1"/>
  <c r="R1787" i="1" s="1"/>
  <c r="P1791" i="1"/>
  <c r="Q1791" i="1" s="1"/>
  <c r="P1799" i="1"/>
  <c r="R1799" i="1" s="1"/>
  <c r="P1780" i="1"/>
  <c r="P1788" i="1"/>
  <c r="Q1788" i="1" s="1"/>
  <c r="P1782" i="1"/>
  <c r="P1786" i="1"/>
  <c r="R1786" i="1" s="1"/>
  <c r="P1790" i="1"/>
  <c r="Q1790" i="1" s="1"/>
  <c r="P1797" i="1"/>
  <c r="Q1797" i="1" s="1"/>
  <c r="P1779" i="1"/>
  <c r="H1813" i="6"/>
  <c r="H1837" i="6" s="1"/>
  <c r="H1861" i="6" s="1"/>
  <c r="O1813" i="1"/>
  <c r="H1820" i="6"/>
  <c r="H1844" i="6" s="1"/>
  <c r="H1868" i="6" s="1"/>
  <c r="O1820" i="1"/>
  <c r="H1818" i="6"/>
  <c r="H1842" i="6" s="1"/>
  <c r="H1866" i="6" s="1"/>
  <c r="O1818" i="1"/>
  <c r="H1824" i="6"/>
  <c r="H1848" i="6" s="1"/>
  <c r="H1872" i="6" s="1"/>
  <c r="O1824" i="1"/>
  <c r="H1809" i="6"/>
  <c r="H1833" i="6" s="1"/>
  <c r="H1857" i="6" s="1"/>
  <c r="O1809" i="1"/>
  <c r="H1821" i="6"/>
  <c r="H1845" i="6" s="1"/>
  <c r="H1869" i="6" s="1"/>
  <c r="O1821" i="1"/>
  <c r="H1810" i="6"/>
  <c r="H1834" i="6" s="1"/>
  <c r="H1858" i="6" s="1"/>
  <c r="O1810" i="1"/>
  <c r="H1807" i="6"/>
  <c r="H1831" i="6" s="1"/>
  <c r="H1855" i="6" s="1"/>
  <c r="O1807" i="1"/>
  <c r="H1803" i="6"/>
  <c r="H1827" i="6" s="1"/>
  <c r="H1851" i="6" s="1"/>
  <c r="O1803" i="1"/>
  <c r="H1825" i="6"/>
  <c r="H1849" i="6" s="1"/>
  <c r="H1873" i="6" s="1"/>
  <c r="O1825" i="1"/>
  <c r="H1819" i="6"/>
  <c r="H1843" i="6" s="1"/>
  <c r="H1867" i="6" s="1"/>
  <c r="O1819" i="1"/>
  <c r="H1816" i="6"/>
  <c r="H1840" i="6" s="1"/>
  <c r="H1864" i="6" s="1"/>
  <c r="O1816" i="1"/>
  <c r="H1815" i="6"/>
  <c r="H1839" i="6" s="1"/>
  <c r="H1863" i="6" s="1"/>
  <c r="O1815" i="1"/>
  <c r="H1814" i="6"/>
  <c r="H1838" i="6" s="1"/>
  <c r="H1862" i="6" s="1"/>
  <c r="O1814" i="1"/>
  <c r="H1822" i="6"/>
  <c r="H1846" i="6" s="1"/>
  <c r="H1870" i="6" s="1"/>
  <c r="O1822" i="1"/>
  <c r="H1806" i="6"/>
  <c r="H1830" i="6" s="1"/>
  <c r="H1854" i="6" s="1"/>
  <c r="O1806" i="1"/>
  <c r="H1802" i="6"/>
  <c r="H1826" i="6" s="1"/>
  <c r="H1850" i="6" s="1"/>
  <c r="O1802" i="1"/>
  <c r="H1812" i="6"/>
  <c r="H1836" i="6" s="1"/>
  <c r="H1860" i="6" s="1"/>
  <c r="O1812" i="1"/>
  <c r="H1808" i="6"/>
  <c r="H1832" i="6" s="1"/>
  <c r="H1856" i="6" s="1"/>
  <c r="O1808" i="1"/>
  <c r="H1817" i="6"/>
  <c r="H1841" i="6" s="1"/>
  <c r="H1865" i="6" s="1"/>
  <c r="O1817" i="1"/>
  <c r="H1805" i="6"/>
  <c r="H1829" i="6" s="1"/>
  <c r="H1853" i="6" s="1"/>
  <c r="O1805" i="1"/>
  <c r="H1804" i="6"/>
  <c r="H1828" i="6" s="1"/>
  <c r="H1852" i="6" s="1"/>
  <c r="O1804" i="1"/>
  <c r="H1811" i="6"/>
  <c r="H1835" i="6" s="1"/>
  <c r="H1859" i="6" s="1"/>
  <c r="O1811" i="1"/>
  <c r="H1823" i="6"/>
  <c r="H1847" i="6" s="1"/>
  <c r="H1871" i="6" s="1"/>
  <c r="O1823" i="1"/>
  <c r="H1813" i="5"/>
  <c r="H1837" i="5" s="1"/>
  <c r="H1861" i="5" s="1"/>
  <c r="N1813" i="1"/>
  <c r="H1812" i="5"/>
  <c r="H1836" i="5" s="1"/>
  <c r="H1860" i="5" s="1"/>
  <c r="N1812" i="1"/>
  <c r="H1814" i="5"/>
  <c r="H1838" i="5" s="1"/>
  <c r="H1862" i="5" s="1"/>
  <c r="N1814" i="1"/>
  <c r="H1816" i="5"/>
  <c r="H1840" i="5" s="1"/>
  <c r="H1864" i="5" s="1"/>
  <c r="N1816" i="1"/>
  <c r="H1824" i="5"/>
  <c r="H1848" i="5" s="1"/>
  <c r="H1872" i="5" s="1"/>
  <c r="N1824" i="1"/>
  <c r="H1818" i="5"/>
  <c r="H1842" i="5" s="1"/>
  <c r="H1866" i="5" s="1"/>
  <c r="N1818" i="1"/>
  <c r="H1811" i="5"/>
  <c r="H1835" i="5" s="1"/>
  <c r="H1859" i="5" s="1"/>
  <c r="N1811" i="1"/>
  <c r="H1802" i="5"/>
  <c r="H1826" i="5" s="1"/>
  <c r="H1850" i="5" s="1"/>
  <c r="N1802" i="1"/>
  <c r="H1823" i="5"/>
  <c r="H1847" i="5" s="1"/>
  <c r="H1871" i="5" s="1"/>
  <c r="N1823" i="1"/>
  <c r="H1821" i="5"/>
  <c r="H1845" i="5" s="1"/>
  <c r="H1869" i="5" s="1"/>
  <c r="N1821" i="1"/>
  <c r="H1822" i="5"/>
  <c r="H1846" i="5" s="1"/>
  <c r="H1870" i="5" s="1"/>
  <c r="N1822" i="1"/>
  <c r="H1819" i="5"/>
  <c r="H1843" i="5" s="1"/>
  <c r="H1867" i="5" s="1"/>
  <c r="N1819" i="1"/>
  <c r="H1805" i="5"/>
  <c r="H1829" i="5" s="1"/>
  <c r="H1853" i="5" s="1"/>
  <c r="N1805" i="1"/>
  <c r="H1820" i="5"/>
  <c r="H1844" i="5" s="1"/>
  <c r="H1868" i="5" s="1"/>
  <c r="N1820" i="1"/>
  <c r="H1825" i="5"/>
  <c r="H1849" i="5" s="1"/>
  <c r="H1873" i="5" s="1"/>
  <c r="N1825" i="1"/>
  <c r="H1809" i="5"/>
  <c r="H1833" i="5" s="1"/>
  <c r="H1857" i="5" s="1"/>
  <c r="N1809" i="1"/>
  <c r="H1817" i="5"/>
  <c r="H1841" i="5" s="1"/>
  <c r="H1865" i="5" s="1"/>
  <c r="N1817" i="1"/>
  <c r="H1807" i="5"/>
  <c r="H1831" i="5" s="1"/>
  <c r="H1855" i="5" s="1"/>
  <c r="N1807" i="1"/>
  <c r="H1808" i="5"/>
  <c r="H1832" i="5" s="1"/>
  <c r="H1856" i="5" s="1"/>
  <c r="N1808" i="1"/>
  <c r="H1815" i="5"/>
  <c r="H1839" i="5" s="1"/>
  <c r="H1863" i="5" s="1"/>
  <c r="N1815" i="1"/>
  <c r="H1806" i="5"/>
  <c r="H1830" i="5" s="1"/>
  <c r="H1854" i="5" s="1"/>
  <c r="N1806" i="1"/>
  <c r="H1804" i="5"/>
  <c r="H1828" i="5" s="1"/>
  <c r="H1852" i="5" s="1"/>
  <c r="N1804" i="1"/>
  <c r="H1810" i="5"/>
  <c r="H1834" i="5" s="1"/>
  <c r="H1858" i="5" s="1"/>
  <c r="N1810" i="1"/>
  <c r="H1803" i="5"/>
  <c r="H1827" i="5" s="1"/>
  <c r="H1851" i="5" s="1"/>
  <c r="N1803" i="1"/>
  <c r="S1768" i="1" l="1"/>
  <c r="S1766" i="1"/>
  <c r="S1786" i="1"/>
  <c r="S1793" i="1"/>
  <c r="S1794" i="1"/>
  <c r="S1767" i="1"/>
  <c r="S1774" i="1"/>
  <c r="S1772" i="1"/>
  <c r="S1764" i="1"/>
  <c r="S1795" i="1"/>
  <c r="S1773" i="1"/>
  <c r="S1765" i="1"/>
  <c r="S1799" i="1"/>
  <c r="S1787" i="1"/>
  <c r="S1800" i="1"/>
  <c r="S1785" i="1"/>
  <c r="W1790" i="1"/>
  <c r="R1790" i="1"/>
  <c r="W1796" i="1"/>
  <c r="R1796" i="1"/>
  <c r="W1789" i="1"/>
  <c r="R1789" i="1"/>
  <c r="W1791" i="1"/>
  <c r="R1791" i="1"/>
  <c r="W1792" i="1"/>
  <c r="R1792" i="1"/>
  <c r="W1798" i="1"/>
  <c r="R1798" i="1"/>
  <c r="W1797" i="1"/>
  <c r="R1797" i="1"/>
  <c r="W1788" i="1"/>
  <c r="R1788" i="1"/>
  <c r="W1780" i="1"/>
  <c r="W1778" i="1"/>
  <c r="W1801" i="1"/>
  <c r="W1795" i="1"/>
  <c r="W1786" i="1"/>
  <c r="W1799" i="1"/>
  <c r="W1783" i="1"/>
  <c r="W1781" i="1"/>
  <c r="W1793" i="1"/>
  <c r="W1779" i="1"/>
  <c r="W1782" i="1"/>
  <c r="W1794" i="1"/>
  <c r="W1787" i="1"/>
  <c r="W1800" i="1"/>
  <c r="W1784" i="1"/>
  <c r="W1785" i="1"/>
  <c r="P1818" i="1"/>
  <c r="R1818" i="1" s="1"/>
  <c r="P1802" i="1"/>
  <c r="P1810" i="1"/>
  <c r="R1810" i="1" s="1"/>
  <c r="P1806" i="1"/>
  <c r="P1817" i="1"/>
  <c r="R1817" i="1" s="1"/>
  <c r="P1825" i="1"/>
  <c r="P1805" i="1"/>
  <c r="P1822" i="1"/>
  <c r="Q1822" i="1" s="1"/>
  <c r="P1823" i="1"/>
  <c r="R1823" i="1" s="1"/>
  <c r="P1824" i="1"/>
  <c r="R1824" i="1" s="1"/>
  <c r="P1803" i="1"/>
  <c r="P1809" i="1"/>
  <c r="R1809" i="1" s="1"/>
  <c r="P1821" i="1"/>
  <c r="Q1821" i="1" s="1"/>
  <c r="P1808" i="1"/>
  <c r="P1811" i="1"/>
  <c r="R1811" i="1" s="1"/>
  <c r="P1814" i="1"/>
  <c r="Q1814" i="1" s="1"/>
  <c r="P1813" i="1"/>
  <c r="Q1813" i="1" s="1"/>
  <c r="P1804" i="1"/>
  <c r="P1815" i="1"/>
  <c r="Q1815" i="1" s="1"/>
  <c r="P1807" i="1"/>
  <c r="P1820" i="1"/>
  <c r="Q1820" i="1" s="1"/>
  <c r="P1819" i="1"/>
  <c r="R1819" i="1" s="1"/>
  <c r="P1816" i="1"/>
  <c r="Q1816" i="1" s="1"/>
  <c r="P1812" i="1"/>
  <c r="Q1812" i="1" s="1"/>
  <c r="H1893" i="6"/>
  <c r="O1893" i="1"/>
  <c r="H1891" i="6"/>
  <c r="O1891" i="1"/>
  <c r="H1877" i="6"/>
  <c r="O1877" i="1"/>
  <c r="H1881" i="6"/>
  <c r="O1881" i="1"/>
  <c r="H1897" i="6"/>
  <c r="O1897" i="1"/>
  <c r="H1896" i="6"/>
  <c r="O1896" i="1"/>
  <c r="H1894" i="6"/>
  <c r="O1894" i="1"/>
  <c r="H1874" i="6"/>
  <c r="O1874" i="1"/>
  <c r="H1880" i="6"/>
  <c r="O1880" i="1"/>
  <c r="H1886" i="6"/>
  <c r="O1886" i="1"/>
  <c r="H1875" i="6"/>
  <c r="O1875" i="1"/>
  <c r="H1890" i="6"/>
  <c r="O1890" i="1"/>
  <c r="H1889" i="6"/>
  <c r="O1889" i="1"/>
  <c r="H1888" i="6"/>
  <c r="O1888" i="1"/>
  <c r="H1895" i="6"/>
  <c r="O1895" i="1"/>
  <c r="H1879" i="6"/>
  <c r="O1879" i="1"/>
  <c r="H1892" i="6"/>
  <c r="O1892" i="1"/>
  <c r="H1876" i="6"/>
  <c r="O1876" i="1"/>
  <c r="H1878" i="6"/>
  <c r="O1878" i="1"/>
  <c r="H1887" i="6"/>
  <c r="O1887" i="1"/>
  <c r="H1883" i="6"/>
  <c r="O1883" i="1"/>
  <c r="H1884" i="6"/>
  <c r="O1884" i="1"/>
  <c r="H1882" i="6"/>
  <c r="O1882" i="1"/>
  <c r="H1885" i="6"/>
  <c r="O1885" i="1"/>
  <c r="H1882" i="5"/>
  <c r="N1882" i="1"/>
  <c r="H1875" i="5"/>
  <c r="N1875" i="1"/>
  <c r="H1896" i="5"/>
  <c r="N1896" i="1"/>
  <c r="H1891" i="5"/>
  <c r="N1891" i="1"/>
  <c r="H1881" i="5"/>
  <c r="N1881" i="1"/>
  <c r="H1893" i="5"/>
  <c r="N1893" i="1"/>
  <c r="H1888" i="5"/>
  <c r="N1888" i="1"/>
  <c r="H1878" i="5"/>
  <c r="N1878" i="1"/>
  <c r="H1897" i="5"/>
  <c r="N1897" i="1"/>
  <c r="H1895" i="5"/>
  <c r="N1895" i="1"/>
  <c r="H1886" i="5"/>
  <c r="N1886" i="1"/>
  <c r="H1876" i="5"/>
  <c r="N1876" i="1"/>
  <c r="H1890" i="5"/>
  <c r="N1890" i="1"/>
  <c r="H1887" i="5"/>
  <c r="N1887" i="1"/>
  <c r="H1892" i="5"/>
  <c r="N1892" i="1"/>
  <c r="H1874" i="5"/>
  <c r="N1874" i="1"/>
  <c r="H1884" i="5"/>
  <c r="N1884" i="1"/>
  <c r="H1889" i="5"/>
  <c r="N1889" i="1"/>
  <c r="H1879" i="5"/>
  <c r="N1879" i="1"/>
  <c r="H1894" i="5"/>
  <c r="N1894" i="1"/>
  <c r="H1880" i="5"/>
  <c r="N1880" i="1"/>
  <c r="H1877" i="5"/>
  <c r="N1877" i="1"/>
  <c r="H1883" i="5"/>
  <c r="N1883" i="1"/>
  <c r="H1885" i="5"/>
  <c r="N1885" i="1"/>
  <c r="S1819" i="1" l="1"/>
  <c r="S1788" i="1"/>
  <c r="S1798" i="1"/>
  <c r="S1791" i="1"/>
  <c r="S1796" i="1"/>
  <c r="S1823" i="1"/>
  <c r="S1817" i="1"/>
  <c r="S1818" i="1"/>
  <c r="S1809" i="1"/>
  <c r="S1797" i="1"/>
  <c r="S1792" i="1"/>
  <c r="S1789" i="1"/>
  <c r="S1790" i="1"/>
  <c r="S1824" i="1"/>
  <c r="S1811" i="1"/>
  <c r="S1810" i="1"/>
  <c r="W1820" i="1"/>
  <c r="R1820" i="1"/>
  <c r="W1813" i="1"/>
  <c r="R1813" i="1"/>
  <c r="W1821" i="1"/>
  <c r="R1821" i="1"/>
  <c r="W1814" i="1"/>
  <c r="R1814" i="1"/>
  <c r="S1814" i="1" s="1"/>
  <c r="W1812" i="1"/>
  <c r="R1812" i="1"/>
  <c r="W1822" i="1"/>
  <c r="R1822" i="1"/>
  <c r="W1816" i="1"/>
  <c r="R1816" i="1"/>
  <c r="W1815" i="1"/>
  <c r="R1815" i="1"/>
  <c r="W1819" i="1"/>
  <c r="W1804" i="1"/>
  <c r="W1808" i="1"/>
  <c r="W1824" i="1"/>
  <c r="W1825" i="1"/>
  <c r="W1802" i="1"/>
  <c r="W1823" i="1"/>
  <c r="W1817" i="1"/>
  <c r="W1818" i="1"/>
  <c r="W1807" i="1"/>
  <c r="W1809" i="1"/>
  <c r="W1806" i="1"/>
  <c r="W1811" i="1"/>
  <c r="W1803" i="1"/>
  <c r="W1805" i="1"/>
  <c r="W1810" i="1"/>
  <c r="P1876" i="1"/>
  <c r="P1885" i="1"/>
  <c r="Q1885" i="1" s="1"/>
  <c r="P1877" i="1"/>
  <c r="P1894" i="1"/>
  <c r="Q1894" i="1" s="1"/>
  <c r="P1874" i="1"/>
  <c r="P1893" i="1"/>
  <c r="Q1893" i="1" s="1"/>
  <c r="P1884" i="1"/>
  <c r="Q1884" i="1" s="1"/>
  <c r="P1888" i="1"/>
  <c r="Q1888" i="1" s="1"/>
  <c r="P1881" i="1"/>
  <c r="R1881" i="1" s="1"/>
  <c r="P1896" i="1"/>
  <c r="R1896" i="1" s="1"/>
  <c r="P1880" i="1"/>
  <c r="P1892" i="1"/>
  <c r="Q1892" i="1" s="1"/>
  <c r="P1886" i="1"/>
  <c r="Q1886" i="1" s="1"/>
  <c r="P1883" i="1"/>
  <c r="R1883" i="1" s="1"/>
  <c r="P1879" i="1"/>
  <c r="P1890" i="1"/>
  <c r="R1890" i="1" s="1"/>
  <c r="P1897" i="1"/>
  <c r="P1882" i="1"/>
  <c r="R1882" i="1" s="1"/>
  <c r="P1889" i="1"/>
  <c r="R1889" i="1" s="1"/>
  <c r="P1887" i="1"/>
  <c r="Q1887" i="1" s="1"/>
  <c r="P1895" i="1"/>
  <c r="R1895" i="1" s="1"/>
  <c r="P1878" i="1"/>
  <c r="P1891" i="1"/>
  <c r="R1891" i="1" s="1"/>
  <c r="P1875" i="1"/>
  <c r="H1920" i="6"/>
  <c r="O1920" i="1"/>
  <c r="H1899" i="6"/>
  <c r="O1899" i="1"/>
  <c r="H1919" i="6"/>
  <c r="O1919" i="1"/>
  <c r="H1921" i="6"/>
  <c r="O1921" i="1"/>
  <c r="H1910" i="6"/>
  <c r="O1910" i="1"/>
  <c r="H1905" i="6"/>
  <c r="O1905" i="1"/>
  <c r="H1911" i="6"/>
  <c r="O1911" i="1"/>
  <c r="H1904" i="6"/>
  <c r="O1904" i="1"/>
  <c r="H1903" i="6"/>
  <c r="O1903" i="1"/>
  <c r="H1901" i="6"/>
  <c r="O1901" i="1"/>
  <c r="H1912" i="6"/>
  <c r="O1912" i="1"/>
  <c r="H1898" i="6"/>
  <c r="O1898" i="1"/>
  <c r="H1906" i="6"/>
  <c r="O1906" i="1"/>
  <c r="H1900" i="6"/>
  <c r="O1900" i="1"/>
  <c r="H1908" i="6"/>
  <c r="O1908" i="1"/>
  <c r="H1915" i="6"/>
  <c r="O1915" i="1"/>
  <c r="H1914" i="6"/>
  <c r="O1914" i="1"/>
  <c r="H1902" i="6"/>
  <c r="O1902" i="1"/>
  <c r="H1916" i="6"/>
  <c r="O1916" i="1"/>
  <c r="H1913" i="6"/>
  <c r="O1913" i="1"/>
  <c r="H1909" i="6"/>
  <c r="O1909" i="1"/>
  <c r="H1907" i="6"/>
  <c r="O1907" i="1"/>
  <c r="H1918" i="6"/>
  <c r="O1918" i="1"/>
  <c r="H1917" i="6"/>
  <c r="O1917" i="1"/>
  <c r="H1913" i="5"/>
  <c r="N1913" i="1"/>
  <c r="H1900" i="5"/>
  <c r="N1900" i="1"/>
  <c r="H1905" i="5"/>
  <c r="N1905" i="1"/>
  <c r="H1908" i="5"/>
  <c r="N1908" i="1"/>
  <c r="H1919" i="5"/>
  <c r="N1919" i="1"/>
  <c r="H1915" i="5"/>
  <c r="N1915" i="1"/>
  <c r="H1917" i="5"/>
  <c r="N1917" i="1"/>
  <c r="H1901" i="5"/>
  <c r="N1901" i="1"/>
  <c r="H1898" i="5"/>
  <c r="N1898" i="1"/>
  <c r="H1916" i="5"/>
  <c r="N1916" i="1"/>
  <c r="H1921" i="5"/>
  <c r="N1921" i="1"/>
  <c r="H1909" i="5"/>
  <c r="N1909" i="1"/>
  <c r="H1920" i="5"/>
  <c r="N1920" i="1"/>
  <c r="H1918" i="5"/>
  <c r="N1918" i="1"/>
  <c r="H1911" i="5"/>
  <c r="N1911" i="1"/>
  <c r="H1910" i="5"/>
  <c r="N1910" i="1"/>
  <c r="H1902" i="5"/>
  <c r="N1902" i="1"/>
  <c r="H1899" i="5"/>
  <c r="N1899" i="1"/>
  <c r="H1907" i="5"/>
  <c r="N1907" i="1"/>
  <c r="H1903" i="5"/>
  <c r="N1903" i="1"/>
  <c r="H1914" i="5"/>
  <c r="N1914" i="1"/>
  <c r="H1904" i="5"/>
  <c r="N1904" i="1"/>
  <c r="H1912" i="5"/>
  <c r="N1912" i="1"/>
  <c r="H1906" i="5"/>
  <c r="N1906" i="1"/>
  <c r="S1882" i="1" l="1"/>
  <c r="S1896" i="1"/>
  <c r="S1815" i="1"/>
  <c r="S1895" i="1"/>
  <c r="S1890" i="1"/>
  <c r="S1816" i="1"/>
  <c r="S1812" i="1"/>
  <c r="S1821" i="1"/>
  <c r="S1820" i="1"/>
  <c r="S1883" i="1"/>
  <c r="S1822" i="1"/>
  <c r="S1813" i="1"/>
  <c r="S1881" i="1"/>
  <c r="S1891" i="1"/>
  <c r="S1889" i="1"/>
  <c r="W1885" i="1"/>
  <c r="R1885" i="1"/>
  <c r="W1886" i="1"/>
  <c r="R1886" i="1"/>
  <c r="W1887" i="1"/>
  <c r="R1887" i="1"/>
  <c r="W1892" i="1"/>
  <c r="R1892" i="1"/>
  <c r="W1888" i="1"/>
  <c r="R1888" i="1"/>
  <c r="W1894" i="1"/>
  <c r="R1894" i="1"/>
  <c r="W1893" i="1"/>
  <c r="R1893" i="1"/>
  <c r="W1884" i="1"/>
  <c r="R1884" i="1"/>
  <c r="W1878" i="1"/>
  <c r="W1882" i="1"/>
  <c r="W1883" i="1"/>
  <c r="W1896" i="1"/>
  <c r="W1895" i="1"/>
  <c r="W1897" i="1"/>
  <c r="W1881" i="1"/>
  <c r="W1874" i="1"/>
  <c r="W1876" i="1"/>
  <c r="W1875" i="1"/>
  <c r="W1890" i="1"/>
  <c r="W1891" i="1"/>
  <c r="W1889" i="1"/>
  <c r="W1879" i="1"/>
  <c r="W1880" i="1"/>
  <c r="W1877" i="1"/>
  <c r="P1902" i="1"/>
  <c r="P1921" i="1"/>
  <c r="P1917" i="1"/>
  <c r="Q1917" i="1" s="1"/>
  <c r="P1905" i="1"/>
  <c r="R1905" i="1" s="1"/>
  <c r="P1912" i="1"/>
  <c r="Q1912" i="1" s="1"/>
  <c r="P1907" i="1"/>
  <c r="R1907" i="1" s="1"/>
  <c r="P1906" i="1"/>
  <c r="R1906" i="1" s="1"/>
  <c r="P1899" i="1"/>
  <c r="P1918" i="1"/>
  <c r="Q1918" i="1" s="1"/>
  <c r="P1909" i="1"/>
  <c r="Q1909" i="1" s="1"/>
  <c r="P1916" i="1"/>
  <c r="Q1916" i="1" s="1"/>
  <c r="P1901" i="1"/>
  <c r="P1915" i="1"/>
  <c r="R1915" i="1" s="1"/>
  <c r="P1908" i="1"/>
  <c r="Q1908" i="1" s="1"/>
  <c r="P1911" i="1"/>
  <c r="Q1911" i="1" s="1"/>
  <c r="P1898" i="1"/>
  <c r="P1919" i="1"/>
  <c r="R1919" i="1" s="1"/>
  <c r="P1913" i="1"/>
  <c r="R1913" i="1" s="1"/>
  <c r="P1914" i="1"/>
  <c r="R1914" i="1" s="1"/>
  <c r="P1920" i="1"/>
  <c r="R1920" i="1" s="1"/>
  <c r="P1904" i="1"/>
  <c r="P1903" i="1"/>
  <c r="P1910" i="1"/>
  <c r="Q1910" i="1" s="1"/>
  <c r="P1900" i="1"/>
  <c r="H1929" i="6"/>
  <c r="O1929" i="1"/>
  <c r="H1939" i="6"/>
  <c r="O1939" i="1"/>
  <c r="H1936" i="6"/>
  <c r="O1936" i="1"/>
  <c r="H1933" i="6"/>
  <c r="O1933" i="1"/>
  <c r="H1934" i="6"/>
  <c r="O1934" i="1"/>
  <c r="H1925" i="6"/>
  <c r="O1925" i="1"/>
  <c r="H1938" i="6"/>
  <c r="O1938" i="1"/>
  <c r="H1924" i="6"/>
  <c r="O1924" i="1"/>
  <c r="H1940" i="6"/>
  <c r="O1940" i="1"/>
  <c r="H1927" i="6"/>
  <c r="O1927" i="1"/>
  <c r="H1943" i="6"/>
  <c r="O1943" i="1"/>
  <c r="H1937" i="6"/>
  <c r="O1937" i="1"/>
  <c r="H1942" i="6"/>
  <c r="O1942" i="1"/>
  <c r="H1930" i="6"/>
  <c r="O1930" i="1"/>
  <c r="H1945" i="6"/>
  <c r="O1945" i="1"/>
  <c r="H1928" i="6"/>
  <c r="O1928" i="1"/>
  <c r="H1923" i="6"/>
  <c r="O1923" i="1"/>
  <c r="H1941" i="6"/>
  <c r="O1941" i="1"/>
  <c r="H1931" i="6"/>
  <c r="O1931" i="1"/>
  <c r="H1926" i="6"/>
  <c r="O1926" i="1"/>
  <c r="H1932" i="6"/>
  <c r="O1932" i="1"/>
  <c r="H1922" i="6"/>
  <c r="O1922" i="1"/>
  <c r="H1935" i="6"/>
  <c r="O1935" i="1"/>
  <c r="H1944" i="6"/>
  <c r="O1944" i="1"/>
  <c r="H1926" i="5"/>
  <c r="N1926" i="1"/>
  <c r="H1945" i="5"/>
  <c r="N1945" i="1"/>
  <c r="H1943" i="5"/>
  <c r="N1943" i="1"/>
  <c r="H1936" i="5"/>
  <c r="N1936" i="1"/>
  <c r="H1939" i="5"/>
  <c r="N1939" i="1"/>
  <c r="H1934" i="5"/>
  <c r="N1934" i="1"/>
  <c r="H1940" i="5"/>
  <c r="N1940" i="1"/>
  <c r="H1932" i="5"/>
  <c r="N1932" i="1"/>
  <c r="H1930" i="5"/>
  <c r="N1930" i="1"/>
  <c r="H1923" i="5"/>
  <c r="N1923" i="1"/>
  <c r="H1935" i="5"/>
  <c r="N1935" i="1"/>
  <c r="H1922" i="5"/>
  <c r="N1922" i="1"/>
  <c r="H1929" i="5"/>
  <c r="N1929" i="1"/>
  <c r="H1938" i="5"/>
  <c r="N1938" i="1"/>
  <c r="H1928" i="5"/>
  <c r="N1928" i="1"/>
  <c r="H1927" i="5"/>
  <c r="N1927" i="1"/>
  <c r="H1942" i="5"/>
  <c r="N1942" i="1"/>
  <c r="H1925" i="5"/>
  <c r="N1925" i="1"/>
  <c r="H1924" i="5"/>
  <c r="N1924" i="1"/>
  <c r="H1933" i="5"/>
  <c r="N1933" i="1"/>
  <c r="H1931" i="5"/>
  <c r="N1931" i="1"/>
  <c r="H1944" i="5"/>
  <c r="N1944" i="1"/>
  <c r="H1941" i="5"/>
  <c r="N1941" i="1"/>
  <c r="H1937" i="5"/>
  <c r="N1937" i="1"/>
  <c r="S1905" i="1" l="1"/>
  <c r="S1888" i="1"/>
  <c r="S1885" i="1"/>
  <c r="S1914" i="1"/>
  <c r="S1913" i="1"/>
  <c r="S1907" i="1"/>
  <c r="S1884" i="1"/>
  <c r="S1894" i="1"/>
  <c r="S1892" i="1"/>
  <c r="S1886" i="1"/>
  <c r="S1920" i="1"/>
  <c r="S1893" i="1"/>
  <c r="S1887" i="1"/>
  <c r="S1906" i="1"/>
  <c r="S1919" i="1"/>
  <c r="S1915" i="1"/>
  <c r="W1918" i="1"/>
  <c r="R1918" i="1"/>
  <c r="W1912" i="1"/>
  <c r="R1912" i="1"/>
  <c r="W1910" i="1"/>
  <c r="R1910" i="1"/>
  <c r="W1911" i="1"/>
  <c r="R1911" i="1"/>
  <c r="W1916" i="1"/>
  <c r="R1916" i="1"/>
  <c r="W1917" i="1"/>
  <c r="R1917" i="1"/>
  <c r="W1908" i="1"/>
  <c r="R1908" i="1"/>
  <c r="W1909" i="1"/>
  <c r="R1909" i="1"/>
  <c r="W1903" i="1"/>
  <c r="W1913" i="1"/>
  <c r="W1907" i="1"/>
  <c r="W1921" i="1"/>
  <c r="W1904" i="1"/>
  <c r="W1919" i="1"/>
  <c r="W1915" i="1"/>
  <c r="W1902" i="1"/>
  <c r="W1900" i="1"/>
  <c r="W1920" i="1"/>
  <c r="W1898" i="1"/>
  <c r="W1901" i="1"/>
  <c r="W1899" i="1"/>
  <c r="W1905" i="1"/>
  <c r="W1914" i="1"/>
  <c r="W1906" i="1"/>
  <c r="P1931" i="1"/>
  <c r="R1931" i="1" s="1"/>
  <c r="P1941" i="1"/>
  <c r="Q1941" i="1" s="1"/>
  <c r="P1935" i="1"/>
  <c r="Q1935" i="1" s="1"/>
  <c r="P1926" i="1"/>
  <c r="P1944" i="1"/>
  <c r="R1944" i="1" s="1"/>
  <c r="P1936" i="1"/>
  <c r="Q1936" i="1" s="1"/>
  <c r="P1928" i="1"/>
  <c r="P1943" i="1"/>
  <c r="R1943" i="1" s="1"/>
  <c r="P1927" i="1"/>
  <c r="P1923" i="1"/>
  <c r="P1932" i="1"/>
  <c r="Q1932" i="1" s="1"/>
  <c r="P1937" i="1"/>
  <c r="R1937" i="1" s="1"/>
  <c r="P1925" i="1"/>
  <c r="P1938" i="1"/>
  <c r="R1938" i="1" s="1"/>
  <c r="P1922" i="1"/>
  <c r="P1945" i="1"/>
  <c r="P1933" i="1"/>
  <c r="Q1933" i="1" s="1"/>
  <c r="P1934" i="1"/>
  <c r="Q1934" i="1" s="1"/>
  <c r="P1924" i="1"/>
  <c r="P1942" i="1"/>
  <c r="Q1942" i="1" s="1"/>
  <c r="P1929" i="1"/>
  <c r="R1929" i="1" s="1"/>
  <c r="P1930" i="1"/>
  <c r="R1930" i="1" s="1"/>
  <c r="P1940" i="1"/>
  <c r="Q1940" i="1" s="1"/>
  <c r="P1939" i="1"/>
  <c r="R1939" i="1" s="1"/>
  <c r="H1952" i="6"/>
  <c r="O1952" i="1"/>
  <c r="H1967" i="6"/>
  <c r="O1967" i="1"/>
  <c r="H1949" i="6"/>
  <c r="O1949" i="1"/>
  <c r="H1958" i="6"/>
  <c r="O1958" i="1"/>
  <c r="H1951" i="6"/>
  <c r="O1951" i="1"/>
  <c r="H1947" i="6"/>
  <c r="O1947" i="1"/>
  <c r="H1969" i="6"/>
  <c r="O1969" i="1"/>
  <c r="H1957" i="6"/>
  <c r="O1957" i="1"/>
  <c r="H1968" i="6"/>
  <c r="O1968" i="1"/>
  <c r="H1950" i="6"/>
  <c r="O1950" i="1"/>
  <c r="H1954" i="6"/>
  <c r="O1954" i="1"/>
  <c r="H1964" i="6"/>
  <c r="O1964" i="1"/>
  <c r="H1960" i="6"/>
  <c r="O1960" i="1"/>
  <c r="H1959" i="6"/>
  <c r="O1959" i="1"/>
  <c r="H1955" i="6"/>
  <c r="O1955" i="1"/>
  <c r="H1966" i="6"/>
  <c r="O1966" i="1"/>
  <c r="H1948" i="6"/>
  <c r="O1948" i="1"/>
  <c r="H1963" i="6"/>
  <c r="O1963" i="1"/>
  <c r="H1946" i="6"/>
  <c r="O1946" i="1"/>
  <c r="H1965" i="6"/>
  <c r="O1965" i="1"/>
  <c r="H1956" i="6"/>
  <c r="O1956" i="1"/>
  <c r="H1961" i="6"/>
  <c r="O1961" i="1"/>
  <c r="H1962" i="6"/>
  <c r="O1962" i="1"/>
  <c r="H1953" i="6"/>
  <c r="O1953" i="1"/>
  <c r="H1963" i="5"/>
  <c r="N1963" i="1"/>
  <c r="H1966" i="5"/>
  <c r="N1966" i="1"/>
  <c r="H1951" i="5"/>
  <c r="N1951" i="1"/>
  <c r="H1947" i="5"/>
  <c r="N1947" i="1"/>
  <c r="H1960" i="5"/>
  <c r="N1960" i="1"/>
  <c r="H1961" i="5"/>
  <c r="N1961" i="1"/>
  <c r="H1949" i="5"/>
  <c r="N1949" i="1"/>
  <c r="H1958" i="5"/>
  <c r="N1958" i="1"/>
  <c r="H1965" i="5"/>
  <c r="N1965" i="1"/>
  <c r="H1955" i="5"/>
  <c r="N1955" i="1"/>
  <c r="H1946" i="5"/>
  <c r="N1946" i="1"/>
  <c r="H1952" i="5"/>
  <c r="N1952" i="1"/>
  <c r="H1954" i="5"/>
  <c r="N1954" i="1"/>
  <c r="H1967" i="5"/>
  <c r="N1967" i="1"/>
  <c r="H1968" i="5"/>
  <c r="N1968" i="1"/>
  <c r="H1969" i="5"/>
  <c r="N1969" i="1"/>
  <c r="H1959" i="5"/>
  <c r="N1959" i="1"/>
  <c r="H1962" i="5"/>
  <c r="N1962" i="1"/>
  <c r="H1957" i="5"/>
  <c r="N1957" i="1"/>
  <c r="H1956" i="5"/>
  <c r="N1956" i="1"/>
  <c r="H1948" i="5"/>
  <c r="N1948" i="1"/>
  <c r="H1953" i="5"/>
  <c r="N1953" i="1"/>
  <c r="H1964" i="5"/>
  <c r="N1964" i="1"/>
  <c r="H1950" i="5"/>
  <c r="N1950" i="1"/>
  <c r="S1938" i="1" l="1"/>
  <c r="S1911" i="1"/>
  <c r="S1929" i="1"/>
  <c r="S1944" i="1"/>
  <c r="S1931" i="1"/>
  <c r="S1930" i="1"/>
  <c r="S1909" i="1"/>
  <c r="S1912" i="1"/>
  <c r="S1939" i="1"/>
  <c r="S1937" i="1"/>
  <c r="S1943" i="1"/>
  <c r="S1908" i="1"/>
  <c r="S1916" i="1"/>
  <c r="S1910" i="1"/>
  <c r="S1918" i="1"/>
  <c r="S1917" i="1"/>
  <c r="W1936" i="1"/>
  <c r="R1936" i="1"/>
  <c r="W1941" i="1"/>
  <c r="R1941" i="1"/>
  <c r="W1933" i="1"/>
  <c r="R1933" i="1"/>
  <c r="W1934" i="1"/>
  <c r="R1934" i="1"/>
  <c r="W1942" i="1"/>
  <c r="R1942" i="1"/>
  <c r="W1940" i="1"/>
  <c r="R1940" i="1"/>
  <c r="W1932" i="1"/>
  <c r="R1932" i="1"/>
  <c r="W1935" i="1"/>
  <c r="R1935" i="1"/>
  <c r="W1930" i="1"/>
  <c r="W1938" i="1"/>
  <c r="W1923" i="1"/>
  <c r="W1929" i="1"/>
  <c r="W1925" i="1"/>
  <c r="W1927" i="1"/>
  <c r="W1944" i="1"/>
  <c r="W1931" i="1"/>
  <c r="W1939" i="1"/>
  <c r="W1945" i="1"/>
  <c r="W1937" i="1"/>
  <c r="W1943" i="1"/>
  <c r="W1926" i="1"/>
  <c r="W1924" i="1"/>
  <c r="W1922" i="1"/>
  <c r="W1928" i="1"/>
  <c r="P1956" i="1"/>
  <c r="Q1956" i="1" s="1"/>
  <c r="P1967" i="1"/>
  <c r="R1967" i="1" s="1"/>
  <c r="P1959" i="1"/>
  <c r="Q1959" i="1" s="1"/>
  <c r="P1965" i="1"/>
  <c r="Q1965" i="1" s="1"/>
  <c r="P1951" i="1"/>
  <c r="P1969" i="1"/>
  <c r="P1952" i="1"/>
  <c r="P1955" i="1"/>
  <c r="R1955" i="1" s="1"/>
  <c r="P1953" i="1"/>
  <c r="R1953" i="1" s="1"/>
  <c r="P1948" i="1"/>
  <c r="P1954" i="1"/>
  <c r="R1954" i="1" s="1"/>
  <c r="P1949" i="1"/>
  <c r="P1966" i="1"/>
  <c r="Q1966" i="1" s="1"/>
  <c r="P1962" i="1"/>
  <c r="R1962" i="1" s="1"/>
  <c r="P1950" i="1"/>
  <c r="P1947" i="1"/>
  <c r="P1958" i="1"/>
  <c r="Q1958" i="1" s="1"/>
  <c r="P1961" i="1"/>
  <c r="R1961" i="1" s="1"/>
  <c r="P1964" i="1"/>
  <c r="Q1964" i="1" s="1"/>
  <c r="P1957" i="1"/>
  <c r="Q1957" i="1" s="1"/>
  <c r="P1968" i="1"/>
  <c r="R1968" i="1" s="1"/>
  <c r="P1946" i="1"/>
  <c r="P1960" i="1"/>
  <c r="Q1960" i="1" s="1"/>
  <c r="P1963" i="1"/>
  <c r="R1963" i="1" s="1"/>
  <c r="H1975" i="6"/>
  <c r="H1999" i="6" s="1"/>
  <c r="H2023" i="6" s="1"/>
  <c r="O1975" i="1"/>
  <c r="H1990" i="6"/>
  <c r="H2014" i="6" s="1"/>
  <c r="H2038" i="6" s="1"/>
  <c r="O1990" i="1"/>
  <c r="H1974" i="6"/>
  <c r="H1998" i="6" s="1"/>
  <c r="H2022" i="6" s="1"/>
  <c r="O1974" i="1"/>
  <c r="H1982" i="6"/>
  <c r="H2006" i="6" s="1"/>
  <c r="H2030" i="6" s="1"/>
  <c r="O1982" i="1"/>
  <c r="H1972" i="6"/>
  <c r="H1996" i="6" s="1"/>
  <c r="H2020" i="6" s="1"/>
  <c r="O1972" i="1"/>
  <c r="H1977" i="6"/>
  <c r="H2001" i="6" s="1"/>
  <c r="H2025" i="6" s="1"/>
  <c r="O1977" i="1"/>
  <c r="H1980" i="6"/>
  <c r="H2004" i="6" s="1"/>
  <c r="H2028" i="6" s="1"/>
  <c r="O1980" i="1"/>
  <c r="H1979" i="6"/>
  <c r="H2003" i="6" s="1"/>
  <c r="H2027" i="6" s="1"/>
  <c r="O1979" i="1"/>
  <c r="H1983" i="6"/>
  <c r="H2007" i="6" s="1"/>
  <c r="H2031" i="6" s="1"/>
  <c r="O1983" i="1"/>
  <c r="H1973" i="6"/>
  <c r="H1997" i="6" s="1"/>
  <c r="H2021" i="6" s="1"/>
  <c r="O1973" i="1"/>
  <c r="H1971" i="6"/>
  <c r="H1995" i="6" s="1"/>
  <c r="H2019" i="6" s="1"/>
  <c r="O1971" i="1"/>
  <c r="H1992" i="6"/>
  <c r="H2016" i="6" s="1"/>
  <c r="H2040" i="6" s="1"/>
  <c r="O1992" i="1"/>
  <c r="H1981" i="6"/>
  <c r="H2005" i="6" s="1"/>
  <c r="H2029" i="6" s="1"/>
  <c r="O1981" i="1"/>
  <c r="H1978" i="6"/>
  <c r="H2002" i="6" s="1"/>
  <c r="H2026" i="6" s="1"/>
  <c r="O1978" i="1"/>
  <c r="H1989" i="6"/>
  <c r="H2013" i="6" s="1"/>
  <c r="H2037" i="6" s="1"/>
  <c r="O1989" i="1"/>
  <c r="H1985" i="6"/>
  <c r="H2009" i="6" s="1"/>
  <c r="H2033" i="6" s="1"/>
  <c r="O1985" i="1"/>
  <c r="H1970" i="6"/>
  <c r="H1994" i="6" s="1"/>
  <c r="H2018" i="6" s="1"/>
  <c r="O1970" i="1"/>
  <c r="H1984" i="6"/>
  <c r="H2008" i="6" s="1"/>
  <c r="H2032" i="6" s="1"/>
  <c r="O1984" i="1"/>
  <c r="H1991" i="6"/>
  <c r="H2015" i="6" s="1"/>
  <c r="H2039" i="6" s="1"/>
  <c r="O1991" i="1"/>
  <c r="H1986" i="6"/>
  <c r="H2010" i="6" s="1"/>
  <c r="H2034" i="6" s="1"/>
  <c r="O1986" i="1"/>
  <c r="H1993" i="6"/>
  <c r="H2017" i="6" s="1"/>
  <c r="H2041" i="6" s="1"/>
  <c r="O1993" i="1"/>
  <c r="H1987" i="6"/>
  <c r="H2011" i="6" s="1"/>
  <c r="H2035" i="6" s="1"/>
  <c r="O1987" i="1"/>
  <c r="H1988" i="6"/>
  <c r="H2012" i="6" s="1"/>
  <c r="H2036" i="6" s="1"/>
  <c r="O1988" i="1"/>
  <c r="H1976" i="6"/>
  <c r="H2000" i="6" s="1"/>
  <c r="H2024" i="6" s="1"/>
  <c r="O1976" i="1"/>
  <c r="H1974" i="5"/>
  <c r="H1998" i="5" s="1"/>
  <c r="H2022" i="5" s="1"/>
  <c r="N1974" i="1"/>
  <c r="H1976" i="5"/>
  <c r="H2000" i="5" s="1"/>
  <c r="H2024" i="5" s="1"/>
  <c r="N1976" i="1"/>
  <c r="H1983" i="5"/>
  <c r="H2007" i="5" s="1"/>
  <c r="H2031" i="5" s="1"/>
  <c r="N1983" i="1"/>
  <c r="H1986" i="5"/>
  <c r="H2010" i="5" s="1"/>
  <c r="H2034" i="5" s="1"/>
  <c r="N1986" i="1"/>
  <c r="H1970" i="5"/>
  <c r="H1994" i="5" s="1"/>
  <c r="H2018" i="5" s="1"/>
  <c r="N1970" i="1"/>
  <c r="H1984" i="5"/>
  <c r="H2008" i="5" s="1"/>
  <c r="H2032" i="5" s="1"/>
  <c r="N1984" i="1"/>
  <c r="H1993" i="5"/>
  <c r="H2017" i="5" s="1"/>
  <c r="H2041" i="5" s="1"/>
  <c r="N1993" i="1"/>
  <c r="H1979" i="5"/>
  <c r="H2003" i="5" s="1"/>
  <c r="H2027" i="5" s="1"/>
  <c r="N1979" i="1"/>
  <c r="H1971" i="5"/>
  <c r="H1995" i="5" s="1"/>
  <c r="H2019" i="5" s="1"/>
  <c r="N1971" i="1"/>
  <c r="H1972" i="5"/>
  <c r="H1996" i="5" s="1"/>
  <c r="H2020" i="5" s="1"/>
  <c r="N1972" i="1"/>
  <c r="H1977" i="5"/>
  <c r="H2001" i="5" s="1"/>
  <c r="H2025" i="5" s="1"/>
  <c r="N1977" i="1"/>
  <c r="H1992" i="5"/>
  <c r="H2016" i="5" s="1"/>
  <c r="H2040" i="5" s="1"/>
  <c r="N1992" i="1"/>
  <c r="H1989" i="5"/>
  <c r="H2013" i="5" s="1"/>
  <c r="H2037" i="5" s="1"/>
  <c r="N1989" i="1"/>
  <c r="H1975" i="5"/>
  <c r="H1999" i="5" s="1"/>
  <c r="H2023" i="5" s="1"/>
  <c r="N1975" i="1"/>
  <c r="H1991" i="5"/>
  <c r="H2015" i="5" s="1"/>
  <c r="H2039" i="5" s="1"/>
  <c r="N1991" i="1"/>
  <c r="H1980" i="5"/>
  <c r="H2004" i="5" s="1"/>
  <c r="H2028" i="5" s="1"/>
  <c r="N1980" i="1"/>
  <c r="H1982" i="5"/>
  <c r="H2006" i="5" s="1"/>
  <c r="H2030" i="5" s="1"/>
  <c r="N1982" i="1"/>
  <c r="H1990" i="5"/>
  <c r="H2014" i="5" s="1"/>
  <c r="H2038" i="5" s="1"/>
  <c r="N1990" i="1"/>
  <c r="H1985" i="5"/>
  <c r="H2009" i="5" s="1"/>
  <c r="H2033" i="5" s="1"/>
  <c r="N1985" i="1"/>
  <c r="H1978" i="5"/>
  <c r="H2002" i="5" s="1"/>
  <c r="H2026" i="5" s="1"/>
  <c r="N1978" i="1"/>
  <c r="H1988" i="5"/>
  <c r="H2012" i="5" s="1"/>
  <c r="H2036" i="5" s="1"/>
  <c r="N1988" i="1"/>
  <c r="H1981" i="5"/>
  <c r="H2005" i="5" s="1"/>
  <c r="H2029" i="5" s="1"/>
  <c r="N1981" i="1"/>
  <c r="H1973" i="5"/>
  <c r="H1997" i="5" s="1"/>
  <c r="H2021" i="5" s="1"/>
  <c r="N1973" i="1"/>
  <c r="H1987" i="5"/>
  <c r="H2011" i="5" s="1"/>
  <c r="H2035" i="5" s="1"/>
  <c r="N1987" i="1"/>
  <c r="S1961" i="1" l="1"/>
  <c r="S1962" i="1"/>
  <c r="S1967" i="1"/>
  <c r="S1935" i="1"/>
  <c r="S1940" i="1"/>
  <c r="S1934" i="1"/>
  <c r="S1941" i="1"/>
  <c r="S1968" i="1"/>
  <c r="S1953" i="1"/>
  <c r="S1955" i="1"/>
  <c r="S1963" i="1"/>
  <c r="S1932" i="1"/>
  <c r="S1942" i="1"/>
  <c r="S1933" i="1"/>
  <c r="S1936" i="1"/>
  <c r="S1954" i="1"/>
  <c r="W1964" i="1"/>
  <c r="R1964" i="1"/>
  <c r="W1958" i="1"/>
  <c r="R1958" i="1"/>
  <c r="W1966" i="1"/>
  <c r="R1966" i="1"/>
  <c r="W1956" i="1"/>
  <c r="R1956" i="1"/>
  <c r="W1957" i="1"/>
  <c r="R1957" i="1"/>
  <c r="W1965" i="1"/>
  <c r="R1965" i="1"/>
  <c r="W1960" i="1"/>
  <c r="R1960" i="1"/>
  <c r="W1959" i="1"/>
  <c r="R1959" i="1"/>
  <c r="W1946" i="1"/>
  <c r="W1961" i="1"/>
  <c r="W1962" i="1"/>
  <c r="W1948" i="1"/>
  <c r="W1969" i="1"/>
  <c r="W1967" i="1"/>
  <c r="W1968" i="1"/>
  <c r="W1953" i="1"/>
  <c r="W1951" i="1"/>
  <c r="W1963" i="1"/>
  <c r="W1947" i="1"/>
  <c r="W1949" i="1"/>
  <c r="W1955" i="1"/>
  <c r="W1950" i="1"/>
  <c r="W1954" i="1"/>
  <c r="W1952" i="1"/>
  <c r="P1970" i="1"/>
  <c r="P1983" i="1"/>
  <c r="Q1983" i="1" s="1"/>
  <c r="P1974" i="1"/>
  <c r="P1973" i="1"/>
  <c r="P1982" i="1"/>
  <c r="Q1982" i="1" s="1"/>
  <c r="P1972" i="1"/>
  <c r="P1984" i="1"/>
  <c r="Q1984" i="1" s="1"/>
  <c r="P1986" i="1"/>
  <c r="R1986" i="1" s="1"/>
  <c r="P1981" i="1"/>
  <c r="Q1981" i="1" s="1"/>
  <c r="P1980" i="1"/>
  <c r="Q1980" i="1" s="1"/>
  <c r="P1988" i="1"/>
  <c r="Q1988" i="1" s="1"/>
  <c r="P1985" i="1"/>
  <c r="R1985" i="1" s="1"/>
  <c r="P1991" i="1"/>
  <c r="R1991" i="1" s="1"/>
  <c r="P1989" i="1"/>
  <c r="Q1989" i="1" s="1"/>
  <c r="P1971" i="1"/>
  <c r="P1993" i="1"/>
  <c r="P1977" i="1"/>
  <c r="R1977" i="1" s="1"/>
  <c r="P1987" i="1"/>
  <c r="R1987" i="1" s="1"/>
  <c r="P1978" i="1"/>
  <c r="R1978" i="1" s="1"/>
  <c r="P1990" i="1"/>
  <c r="Q1990" i="1" s="1"/>
  <c r="P1975" i="1"/>
  <c r="P1992" i="1"/>
  <c r="R1992" i="1" s="1"/>
  <c r="P1979" i="1"/>
  <c r="R1979" i="1" s="1"/>
  <c r="P1976" i="1"/>
  <c r="H2045" i="6"/>
  <c r="O2045" i="1"/>
  <c r="H2044" i="6"/>
  <c r="O2044" i="1"/>
  <c r="H2055" i="6"/>
  <c r="O2055" i="1"/>
  <c r="H2054" i="6"/>
  <c r="O2054" i="1"/>
  <c r="H2057" i="6"/>
  <c r="O2057" i="1"/>
  <c r="H2048" i="6"/>
  <c r="O2048" i="1"/>
  <c r="H2063" i="6"/>
  <c r="O2063" i="1"/>
  <c r="H2050" i="6"/>
  <c r="O2050" i="1"/>
  <c r="H2047" i="6"/>
  <c r="O2047" i="1"/>
  <c r="H2058" i="6"/>
  <c r="O2058" i="1"/>
  <c r="H2051" i="6"/>
  <c r="O2051" i="1"/>
  <c r="H2046" i="6"/>
  <c r="O2046" i="1"/>
  <c r="H2065" i="6"/>
  <c r="O2065" i="1"/>
  <c r="H2060" i="6"/>
  <c r="O2060" i="1"/>
  <c r="H2056" i="6"/>
  <c r="O2056" i="1"/>
  <c r="H2053" i="6"/>
  <c r="O2053" i="1"/>
  <c r="H2043" i="6"/>
  <c r="O2043" i="1"/>
  <c r="H2052" i="6"/>
  <c r="O2052" i="1"/>
  <c r="H2064" i="6"/>
  <c r="O2064" i="1"/>
  <c r="H2062" i="6"/>
  <c r="O2062" i="1"/>
  <c r="H2061" i="6"/>
  <c r="O2061" i="1"/>
  <c r="H2059" i="6"/>
  <c r="O2059" i="1"/>
  <c r="H2042" i="6"/>
  <c r="O2042" i="1"/>
  <c r="H2049" i="6"/>
  <c r="O2049" i="1"/>
  <c r="H2049" i="5"/>
  <c r="N2049" i="1"/>
  <c r="H2042" i="5"/>
  <c r="N2042" i="1"/>
  <c r="H2056" i="5"/>
  <c r="N2056" i="1"/>
  <c r="H2045" i="5"/>
  <c r="N2045" i="1"/>
  <c r="H2052" i="5"/>
  <c r="N2052" i="1"/>
  <c r="H2059" i="5"/>
  <c r="N2059" i="1"/>
  <c r="H2054" i="5"/>
  <c r="N2054" i="1"/>
  <c r="H2044" i="5"/>
  <c r="N2044" i="1"/>
  <c r="H2058" i="5"/>
  <c r="N2058" i="1"/>
  <c r="H2053" i="5"/>
  <c r="N2053" i="1"/>
  <c r="H2043" i="5"/>
  <c r="N2043" i="1"/>
  <c r="H2055" i="5"/>
  <c r="N2055" i="1"/>
  <c r="H2064" i="5"/>
  <c r="N2064" i="1"/>
  <c r="H2060" i="5"/>
  <c r="N2060" i="1"/>
  <c r="H2047" i="5"/>
  <c r="N2047" i="1"/>
  <c r="H2062" i="5"/>
  <c r="N2062" i="1"/>
  <c r="H2050" i="5"/>
  <c r="N2050" i="1"/>
  <c r="H2051" i="5"/>
  <c r="N2051" i="1"/>
  <c r="H2048" i="5"/>
  <c r="N2048" i="1"/>
  <c r="H2063" i="5"/>
  <c r="N2063" i="1"/>
  <c r="H2061" i="5"/>
  <c r="N2061" i="1"/>
  <c r="H2057" i="5"/>
  <c r="N2057" i="1"/>
  <c r="H2065" i="5"/>
  <c r="N2065" i="1"/>
  <c r="H2046" i="5"/>
  <c r="N2046" i="1"/>
  <c r="S1992" i="1" l="1"/>
  <c r="S1959" i="1"/>
  <c r="S1956" i="1"/>
  <c r="S1977" i="1"/>
  <c r="S1991" i="1"/>
  <c r="S1979" i="1"/>
  <c r="S1987" i="1"/>
  <c r="S1965" i="1"/>
  <c r="S1958" i="1"/>
  <c r="S1985" i="1"/>
  <c r="S1986" i="1"/>
  <c r="S1960" i="1"/>
  <c r="S1957" i="1"/>
  <c r="S1966" i="1"/>
  <c r="S1964" i="1"/>
  <c r="S1978" i="1"/>
  <c r="W1989" i="1"/>
  <c r="R1989" i="1"/>
  <c r="W1980" i="1"/>
  <c r="R1980" i="1"/>
  <c r="W1983" i="1"/>
  <c r="R1983" i="1"/>
  <c r="W1981" i="1"/>
  <c r="R1981" i="1"/>
  <c r="W1982" i="1"/>
  <c r="R1982" i="1"/>
  <c r="W1990" i="1"/>
  <c r="R1990" i="1"/>
  <c r="W1988" i="1"/>
  <c r="R1988" i="1"/>
  <c r="W1984" i="1"/>
  <c r="R1984" i="1"/>
  <c r="W1992" i="1"/>
  <c r="W1987" i="1"/>
  <c r="W1972" i="1"/>
  <c r="W1975" i="1"/>
  <c r="W1977" i="1"/>
  <c r="W1991" i="1"/>
  <c r="W1970" i="1"/>
  <c r="W1976" i="1"/>
  <c r="W1993" i="1"/>
  <c r="W1985" i="1"/>
  <c r="W1986" i="1"/>
  <c r="W1973" i="1"/>
  <c r="W1979" i="1"/>
  <c r="W1978" i="1"/>
  <c r="W1971" i="1"/>
  <c r="W1974" i="1"/>
  <c r="P2050" i="1"/>
  <c r="R2050" i="1" s="1"/>
  <c r="P2064" i="1"/>
  <c r="R2064" i="1" s="1"/>
  <c r="P2043" i="1"/>
  <c r="P2052" i="1"/>
  <c r="Q2052" i="1" s="1"/>
  <c r="P2057" i="1"/>
  <c r="R2057" i="1" s="1"/>
  <c r="P2059" i="1"/>
  <c r="R2059" i="1" s="1"/>
  <c r="P2042" i="1"/>
  <c r="P2065" i="1"/>
  <c r="P2048" i="1"/>
  <c r="P2056" i="1"/>
  <c r="Q2056" i="1" s="1"/>
  <c r="P2046" i="1"/>
  <c r="P2063" i="1"/>
  <c r="R2063" i="1" s="1"/>
  <c r="P2051" i="1"/>
  <c r="R2051" i="1" s="1"/>
  <c r="P2062" i="1"/>
  <c r="Q2062" i="1" s="1"/>
  <c r="P2060" i="1"/>
  <c r="Q2060" i="1" s="1"/>
  <c r="P2053" i="1"/>
  <c r="Q2053" i="1" s="1"/>
  <c r="P2061" i="1"/>
  <c r="Q2061" i="1" s="1"/>
  <c r="P2055" i="1"/>
  <c r="Q2055" i="1" s="1"/>
  <c r="P2045" i="1"/>
  <c r="P2044" i="1"/>
  <c r="P2047" i="1"/>
  <c r="P2054" i="1"/>
  <c r="Q2054" i="1" s="1"/>
  <c r="P2049" i="1"/>
  <c r="R2049" i="1" s="1"/>
  <c r="P2058" i="1"/>
  <c r="R2058" i="1" s="1"/>
  <c r="H2070" i="6"/>
  <c r="O2070" i="1"/>
  <c r="H2081" i="6"/>
  <c r="O2081" i="1"/>
  <c r="H2077" i="6"/>
  <c r="O2077" i="1"/>
  <c r="H2067" i="6"/>
  <c r="O2067" i="1"/>
  <c r="H2082" i="6"/>
  <c r="O2082" i="1"/>
  <c r="H2078" i="6"/>
  <c r="O2078" i="1"/>
  <c r="H2086" i="6"/>
  <c r="O2086" i="1"/>
  <c r="H2080" i="6"/>
  <c r="O2080" i="1"/>
  <c r="H2072" i="6"/>
  <c r="O2072" i="1"/>
  <c r="H2083" i="6"/>
  <c r="O2083" i="1"/>
  <c r="H2085" i="6"/>
  <c r="O2085" i="1"/>
  <c r="H2071" i="6"/>
  <c r="O2071" i="1"/>
  <c r="H2079" i="6"/>
  <c r="O2079" i="1"/>
  <c r="H2075" i="6"/>
  <c r="O2075" i="1"/>
  <c r="H2088" i="6"/>
  <c r="O2088" i="1"/>
  <c r="H2084" i="6"/>
  <c r="O2084" i="1"/>
  <c r="H2074" i="6"/>
  <c r="O2074" i="1"/>
  <c r="H2068" i="6"/>
  <c r="O2068" i="1"/>
  <c r="H2076" i="6"/>
  <c r="O2076" i="1"/>
  <c r="H2089" i="6"/>
  <c r="O2089" i="1"/>
  <c r="H2066" i="6"/>
  <c r="O2066" i="1"/>
  <c r="H2073" i="6"/>
  <c r="O2073" i="1"/>
  <c r="H2087" i="6"/>
  <c r="O2087" i="1"/>
  <c r="H2069" i="6"/>
  <c r="O2069" i="1"/>
  <c r="H2076" i="5"/>
  <c r="N2076" i="1"/>
  <c r="H2083" i="5"/>
  <c r="N2083" i="1"/>
  <c r="H2074" i="5"/>
  <c r="N2074" i="1"/>
  <c r="H2081" i="5"/>
  <c r="N2081" i="1"/>
  <c r="H2086" i="5"/>
  <c r="N2086" i="1"/>
  <c r="H2077" i="5"/>
  <c r="N2077" i="1"/>
  <c r="H2069" i="5"/>
  <c r="N2069" i="1"/>
  <c r="H2070" i="5"/>
  <c r="N2070" i="1"/>
  <c r="H2085" i="5"/>
  <c r="N2085" i="1"/>
  <c r="H2071" i="5"/>
  <c r="N2071" i="1"/>
  <c r="H2082" i="5"/>
  <c r="N2082" i="1"/>
  <c r="H2080" i="5"/>
  <c r="N2080" i="1"/>
  <c r="H2089" i="5"/>
  <c r="N2089" i="1"/>
  <c r="H2075" i="5"/>
  <c r="N2075" i="1"/>
  <c r="H2087" i="5"/>
  <c r="N2087" i="1"/>
  <c r="H2084" i="5"/>
  <c r="N2084" i="1"/>
  <c r="H2068" i="5"/>
  <c r="N2068" i="1"/>
  <c r="H2066" i="5"/>
  <c r="N2066" i="1"/>
  <c r="H2079" i="5"/>
  <c r="N2079" i="1"/>
  <c r="H2072" i="5"/>
  <c r="N2072" i="1"/>
  <c r="H2088" i="5"/>
  <c r="N2088" i="1"/>
  <c r="H2078" i="5"/>
  <c r="N2078" i="1"/>
  <c r="H2067" i="5"/>
  <c r="N2067" i="1"/>
  <c r="H2073" i="5"/>
  <c r="N2073" i="1"/>
  <c r="S1984" i="1" l="1"/>
  <c r="S1980" i="1"/>
  <c r="S2051" i="1"/>
  <c r="S2057" i="1"/>
  <c r="S2050" i="1"/>
  <c r="S2064" i="1"/>
  <c r="S1981" i="1"/>
  <c r="S2058" i="1"/>
  <c r="S2063" i="1"/>
  <c r="S1988" i="1"/>
  <c r="S1982" i="1"/>
  <c r="S1983" i="1"/>
  <c r="S1989" i="1"/>
  <c r="S2059" i="1"/>
  <c r="S1990" i="1"/>
  <c r="S2049" i="1"/>
  <c r="W2054" i="1"/>
  <c r="R2054" i="1"/>
  <c r="W2055" i="1"/>
  <c r="R2055" i="1"/>
  <c r="W2062" i="1"/>
  <c r="R2062" i="1"/>
  <c r="W2056" i="1"/>
  <c r="R2056" i="1"/>
  <c r="W2061" i="1"/>
  <c r="R2061" i="1"/>
  <c r="W2053" i="1"/>
  <c r="R2053" i="1"/>
  <c r="S2053" i="1" s="1"/>
  <c r="W2052" i="1"/>
  <c r="R2052" i="1"/>
  <c r="W2060" i="1"/>
  <c r="R2060" i="1"/>
  <c r="W2059" i="1"/>
  <c r="W2064" i="1"/>
  <c r="W2047" i="1"/>
  <c r="W2051" i="1"/>
  <c r="W2048" i="1"/>
  <c r="W2057" i="1"/>
  <c r="W2050" i="1"/>
  <c r="W2058" i="1"/>
  <c r="W2044" i="1"/>
  <c r="W2063" i="1"/>
  <c r="W2065" i="1"/>
  <c r="W2049" i="1"/>
  <c r="W2045" i="1"/>
  <c r="W2046" i="1"/>
  <c r="W2042" i="1"/>
  <c r="W2043" i="1"/>
  <c r="P2070" i="1"/>
  <c r="P2077" i="1"/>
  <c r="Q2077" i="1" s="1"/>
  <c r="P2072" i="1"/>
  <c r="P2084" i="1"/>
  <c r="Q2084" i="1" s="1"/>
  <c r="P2075" i="1"/>
  <c r="R2075" i="1" s="1"/>
  <c r="P2071" i="1"/>
  <c r="P2068" i="1"/>
  <c r="P2087" i="1"/>
  <c r="R2087" i="1" s="1"/>
  <c r="P2089" i="1"/>
  <c r="P2082" i="1"/>
  <c r="R2082" i="1" s="1"/>
  <c r="P2085" i="1"/>
  <c r="Q2085" i="1" s="1"/>
  <c r="P2069" i="1"/>
  <c r="P2086" i="1"/>
  <c r="Q2086" i="1" s="1"/>
  <c r="P2078" i="1"/>
  <c r="Q2078" i="1" s="1"/>
  <c r="P2066" i="1"/>
  <c r="P2080" i="1"/>
  <c r="Q2080" i="1" s="1"/>
  <c r="P2081" i="1"/>
  <c r="R2081" i="1" s="1"/>
  <c r="P2083" i="1"/>
  <c r="R2083" i="1" s="1"/>
  <c r="P2073" i="1"/>
  <c r="R2073" i="1" s="1"/>
  <c r="P2067" i="1"/>
  <c r="P2088" i="1"/>
  <c r="R2088" i="1" s="1"/>
  <c r="P2079" i="1"/>
  <c r="Q2079" i="1" s="1"/>
  <c r="P2074" i="1"/>
  <c r="R2074" i="1" s="1"/>
  <c r="P2076" i="1"/>
  <c r="Q2076" i="1" s="1"/>
  <c r="H2108" i="6"/>
  <c r="O2108" i="1"/>
  <c r="H2109" i="6"/>
  <c r="O2109" i="1"/>
  <c r="H2106" i="6"/>
  <c r="O2106" i="1"/>
  <c r="H2102" i="6"/>
  <c r="O2102" i="1"/>
  <c r="H2090" i="6"/>
  <c r="O2090" i="1"/>
  <c r="H2112" i="6"/>
  <c r="O2112" i="1"/>
  <c r="H2107" i="6"/>
  <c r="O2107" i="1"/>
  <c r="H2091" i="6"/>
  <c r="O2091" i="1"/>
  <c r="H2093" i="6"/>
  <c r="O2093" i="1"/>
  <c r="H2098" i="6"/>
  <c r="O2098" i="1"/>
  <c r="H2113" i="6"/>
  <c r="O2113" i="1"/>
  <c r="H2099" i="6"/>
  <c r="O2099" i="1"/>
  <c r="H2096" i="6"/>
  <c r="O2096" i="1"/>
  <c r="H2101" i="6"/>
  <c r="O2101" i="1"/>
  <c r="H2111" i="6"/>
  <c r="O2111" i="1"/>
  <c r="H2097" i="6"/>
  <c r="O2097" i="1"/>
  <c r="H2105" i="6"/>
  <c r="O2105" i="1"/>
  <c r="H2103" i="6"/>
  <c r="O2103" i="1"/>
  <c r="H2100" i="6"/>
  <c r="O2100" i="1"/>
  <c r="H2104" i="6"/>
  <c r="O2104" i="1"/>
  <c r="H2092" i="6"/>
  <c r="O2092" i="1"/>
  <c r="H2095" i="6"/>
  <c r="O2095" i="1"/>
  <c r="H2110" i="6"/>
  <c r="O2110" i="1"/>
  <c r="H2094" i="6"/>
  <c r="O2094" i="1"/>
  <c r="H2092" i="5"/>
  <c r="N2092" i="1"/>
  <c r="H2106" i="5"/>
  <c r="N2106" i="1"/>
  <c r="H2110" i="5"/>
  <c r="N2110" i="1"/>
  <c r="H2102" i="5"/>
  <c r="N2102" i="1"/>
  <c r="H2097" i="5"/>
  <c r="N2097" i="1"/>
  <c r="H2108" i="5"/>
  <c r="N2108" i="1"/>
  <c r="H2095" i="5"/>
  <c r="N2095" i="1"/>
  <c r="H2105" i="5"/>
  <c r="N2105" i="1"/>
  <c r="H2104" i="5"/>
  <c r="N2104" i="1"/>
  <c r="H2090" i="5"/>
  <c r="N2090" i="1"/>
  <c r="H2091" i="5"/>
  <c r="N2091" i="1"/>
  <c r="H2111" i="5"/>
  <c r="N2111" i="1"/>
  <c r="H2109" i="5"/>
  <c r="N2109" i="1"/>
  <c r="H2098" i="5"/>
  <c r="N2098" i="1"/>
  <c r="H2101" i="5"/>
  <c r="N2101" i="1"/>
  <c r="H2099" i="5"/>
  <c r="N2099" i="1"/>
  <c r="H2094" i="5"/>
  <c r="N2094" i="1"/>
  <c r="H2107" i="5"/>
  <c r="N2107" i="1"/>
  <c r="H2112" i="5"/>
  <c r="N2112" i="1"/>
  <c r="H2096" i="5"/>
  <c r="N2096" i="1"/>
  <c r="H2103" i="5"/>
  <c r="N2103" i="1"/>
  <c r="H2113" i="5"/>
  <c r="N2113" i="1"/>
  <c r="H2093" i="5"/>
  <c r="N2093" i="1"/>
  <c r="H2100" i="5"/>
  <c r="N2100" i="1"/>
  <c r="S2083" i="1" l="1"/>
  <c r="S2082" i="1"/>
  <c r="S2060" i="1"/>
  <c r="S2056" i="1"/>
  <c r="S2055" i="1"/>
  <c r="S2088" i="1"/>
  <c r="S2081" i="1"/>
  <c r="S2075" i="1"/>
  <c r="S2087" i="1"/>
  <c r="S2052" i="1"/>
  <c r="S2061" i="1"/>
  <c r="S2062" i="1"/>
  <c r="S2054" i="1"/>
  <c r="S2074" i="1"/>
  <c r="S2073" i="1"/>
  <c r="W2079" i="1"/>
  <c r="R2079" i="1"/>
  <c r="W2078" i="1"/>
  <c r="R2078" i="1"/>
  <c r="W2077" i="1"/>
  <c r="R2077" i="1"/>
  <c r="W2086" i="1"/>
  <c r="R2086" i="1"/>
  <c r="W2076" i="1"/>
  <c r="R2076" i="1"/>
  <c r="W2080" i="1"/>
  <c r="R2080" i="1"/>
  <c r="W2084" i="1"/>
  <c r="R2084" i="1"/>
  <c r="W2085" i="1"/>
  <c r="R2085" i="1"/>
  <c r="W2083" i="1"/>
  <c r="W2082" i="1"/>
  <c r="W2071" i="1"/>
  <c r="W2088" i="1"/>
  <c r="W2081" i="1"/>
  <c r="W2089" i="1"/>
  <c r="W2075" i="1"/>
  <c r="W2070" i="1"/>
  <c r="W2067" i="1"/>
  <c r="W2069" i="1"/>
  <c r="W2087" i="1"/>
  <c r="W2074" i="1"/>
  <c r="W2073" i="1"/>
  <c r="W2066" i="1"/>
  <c r="W2068" i="1"/>
  <c r="W2072" i="1"/>
  <c r="P2101" i="1"/>
  <c r="Q2101" i="1" s="1"/>
  <c r="P2097" i="1"/>
  <c r="R2097" i="1" s="1"/>
  <c r="P2100" i="1"/>
  <c r="Q2100" i="1" s="1"/>
  <c r="P2113" i="1"/>
  <c r="P2107" i="1"/>
  <c r="R2107" i="1" s="1"/>
  <c r="P2099" i="1"/>
  <c r="R2099" i="1" s="1"/>
  <c r="P2090" i="1"/>
  <c r="P2105" i="1"/>
  <c r="R2105" i="1" s="1"/>
  <c r="P2108" i="1"/>
  <c r="Q2108" i="1" s="1"/>
  <c r="P2106" i="1"/>
  <c r="R2106" i="1" s="1"/>
  <c r="P2111" i="1"/>
  <c r="R2111" i="1" s="1"/>
  <c r="P2102" i="1"/>
  <c r="Q2102" i="1" s="1"/>
  <c r="P2093" i="1"/>
  <c r="P2103" i="1"/>
  <c r="Q2103" i="1" s="1"/>
  <c r="P2112" i="1"/>
  <c r="R2112" i="1" s="1"/>
  <c r="P2091" i="1"/>
  <c r="P2104" i="1"/>
  <c r="Q2104" i="1" s="1"/>
  <c r="P2095" i="1"/>
  <c r="P2110" i="1"/>
  <c r="Q2110" i="1" s="1"/>
  <c r="P2092" i="1"/>
  <c r="P2094" i="1"/>
  <c r="P2109" i="1"/>
  <c r="Q2109" i="1" s="1"/>
  <c r="P2096" i="1"/>
  <c r="P2098" i="1"/>
  <c r="R2098" i="1" s="1"/>
  <c r="H2136" i="6"/>
  <c r="O2136" i="1"/>
  <c r="H2121" i="6"/>
  <c r="O2121" i="1"/>
  <c r="H2114" i="6"/>
  <c r="O2114" i="1"/>
  <c r="H2118" i="6"/>
  <c r="O2118" i="1"/>
  <c r="H2128" i="6"/>
  <c r="O2128" i="1"/>
  <c r="H2122" i="6"/>
  <c r="O2122" i="1"/>
  <c r="H2126" i="6"/>
  <c r="O2126" i="1"/>
  <c r="H2135" i="6"/>
  <c r="O2135" i="1"/>
  <c r="H2130" i="6"/>
  <c r="O2130" i="1"/>
  <c r="H2134" i="6"/>
  <c r="O2134" i="1"/>
  <c r="H2124" i="6"/>
  <c r="O2124" i="1"/>
  <c r="H2117" i="6"/>
  <c r="O2117" i="1"/>
  <c r="H2125" i="6"/>
  <c r="O2125" i="1"/>
  <c r="H2119" i="6"/>
  <c r="O2119" i="1"/>
  <c r="H2127" i="6"/>
  <c r="O2127" i="1"/>
  <c r="H2115" i="6"/>
  <c r="O2115" i="1"/>
  <c r="H2133" i="6"/>
  <c r="O2133" i="1"/>
  <c r="H2120" i="6"/>
  <c r="O2120" i="1"/>
  <c r="H2116" i="6"/>
  <c r="O2116" i="1"/>
  <c r="H2129" i="6"/>
  <c r="O2129" i="1"/>
  <c r="H2131" i="6"/>
  <c r="O2131" i="1"/>
  <c r="H2132" i="6"/>
  <c r="O2132" i="1"/>
  <c r="H2137" i="6"/>
  <c r="O2137" i="1"/>
  <c r="H2123" i="6"/>
  <c r="O2123" i="1"/>
  <c r="H2118" i="5"/>
  <c r="N2118" i="1"/>
  <c r="H2121" i="5"/>
  <c r="N2121" i="1"/>
  <c r="H2115" i="5"/>
  <c r="N2115" i="1"/>
  <c r="H2137" i="5"/>
  <c r="N2137" i="1"/>
  <c r="H2123" i="5"/>
  <c r="N2123" i="1"/>
  <c r="H2131" i="5"/>
  <c r="N2131" i="1"/>
  <c r="H2114" i="5"/>
  <c r="N2114" i="1"/>
  <c r="H2126" i="5"/>
  <c r="N2126" i="1"/>
  <c r="H2132" i="5"/>
  <c r="N2132" i="1"/>
  <c r="H2117" i="5"/>
  <c r="N2117" i="1"/>
  <c r="H2127" i="5"/>
  <c r="N2127" i="1"/>
  <c r="H2135" i="5"/>
  <c r="N2135" i="1"/>
  <c r="H2125" i="5"/>
  <c r="N2125" i="1"/>
  <c r="H2128" i="5"/>
  <c r="N2128" i="1"/>
  <c r="H2134" i="5"/>
  <c r="N2134" i="1"/>
  <c r="H2122" i="5"/>
  <c r="N2122" i="1"/>
  <c r="H2129" i="5"/>
  <c r="N2129" i="1"/>
  <c r="H2130" i="5"/>
  <c r="N2130" i="1"/>
  <c r="H2136" i="5"/>
  <c r="N2136" i="1"/>
  <c r="H2124" i="5"/>
  <c r="N2124" i="1"/>
  <c r="H2120" i="5"/>
  <c r="N2120" i="1"/>
  <c r="H2133" i="5"/>
  <c r="N2133" i="1"/>
  <c r="H2119" i="5"/>
  <c r="N2119" i="1"/>
  <c r="H2116" i="5"/>
  <c r="N2116" i="1"/>
  <c r="S2105" i="1" l="1"/>
  <c r="S2084" i="1"/>
  <c r="S2076" i="1"/>
  <c r="S2077" i="1"/>
  <c r="S2079" i="1"/>
  <c r="S2112" i="1"/>
  <c r="S2111" i="1"/>
  <c r="S2099" i="1"/>
  <c r="S2098" i="1"/>
  <c r="S2106" i="1"/>
  <c r="S2097" i="1"/>
  <c r="S2085" i="1"/>
  <c r="S2080" i="1"/>
  <c r="S2086" i="1"/>
  <c r="S2078" i="1"/>
  <c r="S2107" i="1"/>
  <c r="W2104" i="1"/>
  <c r="R2104" i="1"/>
  <c r="W2108" i="1"/>
  <c r="R2108" i="1"/>
  <c r="W2101" i="1"/>
  <c r="R2101" i="1"/>
  <c r="W2102" i="1"/>
  <c r="R2102" i="1"/>
  <c r="W2110" i="1"/>
  <c r="R2110" i="1"/>
  <c r="W2100" i="1"/>
  <c r="R2100" i="1"/>
  <c r="W2109" i="1"/>
  <c r="R2109" i="1"/>
  <c r="W2103" i="1"/>
  <c r="R2103" i="1"/>
  <c r="W2095" i="1"/>
  <c r="W2106" i="1"/>
  <c r="W2099" i="1"/>
  <c r="W2097" i="1"/>
  <c r="W2094" i="1"/>
  <c r="W2093" i="1"/>
  <c r="W2107" i="1"/>
  <c r="W2098" i="1"/>
  <c r="W2092" i="1"/>
  <c r="W2091" i="1"/>
  <c r="W2105" i="1"/>
  <c r="W2113" i="1"/>
  <c r="W2096" i="1"/>
  <c r="W2112" i="1"/>
  <c r="W2111" i="1"/>
  <c r="W2090" i="1"/>
  <c r="P2131" i="1"/>
  <c r="R2131" i="1" s="1"/>
  <c r="P2119" i="1"/>
  <c r="P2132" i="1"/>
  <c r="Q2132" i="1" s="1"/>
  <c r="P2118" i="1"/>
  <c r="P2124" i="1"/>
  <c r="Q2124" i="1" s="1"/>
  <c r="P2121" i="1"/>
  <c r="R2121" i="1" s="1"/>
  <c r="P2130" i="1"/>
  <c r="R2130" i="1" s="1"/>
  <c r="P2122" i="1"/>
  <c r="R2122" i="1" s="1"/>
  <c r="P2117" i="1"/>
  <c r="P2137" i="1"/>
  <c r="P2116" i="1"/>
  <c r="P2133" i="1"/>
  <c r="Q2133" i="1" s="1"/>
  <c r="P2128" i="1"/>
  <c r="Q2128" i="1" s="1"/>
  <c r="P2135" i="1"/>
  <c r="R2135" i="1" s="1"/>
  <c r="P2126" i="1"/>
  <c r="Q2126" i="1" s="1"/>
  <c r="P2120" i="1"/>
  <c r="P2136" i="1"/>
  <c r="R2136" i="1" s="1"/>
  <c r="P2129" i="1"/>
  <c r="R2129" i="1" s="1"/>
  <c r="P2134" i="1"/>
  <c r="Q2134" i="1" s="1"/>
  <c r="P2125" i="1"/>
  <c r="Q2125" i="1" s="1"/>
  <c r="P2127" i="1"/>
  <c r="Q2127" i="1" s="1"/>
  <c r="P2114" i="1"/>
  <c r="P2123" i="1"/>
  <c r="R2123" i="1" s="1"/>
  <c r="P2115" i="1"/>
  <c r="H2139" i="6"/>
  <c r="H2163" i="6" s="1"/>
  <c r="H2187" i="6" s="1"/>
  <c r="O2139" i="1"/>
  <c r="H2158" i="6"/>
  <c r="H2182" i="6" s="1"/>
  <c r="H2206" i="6" s="1"/>
  <c r="O2158" i="1"/>
  <c r="H2152" i="6"/>
  <c r="H2176" i="6" s="1"/>
  <c r="H2200" i="6" s="1"/>
  <c r="O2152" i="1"/>
  <c r="H2156" i="6"/>
  <c r="H2180" i="6" s="1"/>
  <c r="H2204" i="6" s="1"/>
  <c r="O2156" i="1"/>
  <c r="H2142" i="6"/>
  <c r="H2166" i="6" s="1"/>
  <c r="H2190" i="6" s="1"/>
  <c r="O2142" i="1"/>
  <c r="H2154" i="6"/>
  <c r="H2178" i="6" s="1"/>
  <c r="H2202" i="6" s="1"/>
  <c r="O2154" i="1"/>
  <c r="H2148" i="6"/>
  <c r="H2172" i="6" s="1"/>
  <c r="H2196" i="6" s="1"/>
  <c r="O2148" i="1"/>
  <c r="H2143" i="6"/>
  <c r="H2167" i="6" s="1"/>
  <c r="H2191" i="6" s="1"/>
  <c r="O2143" i="1"/>
  <c r="H2138" i="6"/>
  <c r="H2162" i="6" s="1"/>
  <c r="H2186" i="6" s="1"/>
  <c r="O2138" i="1"/>
  <c r="H2151" i="6"/>
  <c r="H2175" i="6" s="1"/>
  <c r="H2199" i="6" s="1"/>
  <c r="O2151" i="1"/>
  <c r="H2153" i="6"/>
  <c r="H2177" i="6" s="1"/>
  <c r="H2201" i="6" s="1"/>
  <c r="O2153" i="1"/>
  <c r="H2147" i="6"/>
  <c r="H2171" i="6" s="1"/>
  <c r="H2195" i="6" s="1"/>
  <c r="O2147" i="1"/>
  <c r="H2140" i="6"/>
  <c r="H2164" i="6" s="1"/>
  <c r="H2188" i="6" s="1"/>
  <c r="O2140" i="1"/>
  <c r="H2149" i="6"/>
  <c r="H2173" i="6" s="1"/>
  <c r="H2197" i="6" s="1"/>
  <c r="O2149" i="1"/>
  <c r="H2159" i="6"/>
  <c r="H2183" i="6" s="1"/>
  <c r="H2207" i="6" s="1"/>
  <c r="O2159" i="1"/>
  <c r="H2146" i="6"/>
  <c r="H2170" i="6" s="1"/>
  <c r="H2194" i="6" s="1"/>
  <c r="O2146" i="1"/>
  <c r="H2145" i="6"/>
  <c r="H2169" i="6" s="1"/>
  <c r="H2193" i="6" s="1"/>
  <c r="O2145" i="1"/>
  <c r="H2141" i="6"/>
  <c r="H2165" i="6" s="1"/>
  <c r="H2189" i="6" s="1"/>
  <c r="O2141" i="1"/>
  <c r="H2150" i="6"/>
  <c r="H2174" i="6" s="1"/>
  <c r="H2198" i="6" s="1"/>
  <c r="O2150" i="1"/>
  <c r="H2155" i="6"/>
  <c r="H2179" i="6" s="1"/>
  <c r="H2203" i="6" s="1"/>
  <c r="O2155" i="1"/>
  <c r="H2144" i="6"/>
  <c r="H2168" i="6" s="1"/>
  <c r="H2192" i="6" s="1"/>
  <c r="O2144" i="1"/>
  <c r="H2161" i="6"/>
  <c r="H2185" i="6" s="1"/>
  <c r="H2209" i="6" s="1"/>
  <c r="O2161" i="1"/>
  <c r="H2157" i="6"/>
  <c r="H2181" i="6" s="1"/>
  <c r="H2205" i="6" s="1"/>
  <c r="O2157" i="1"/>
  <c r="H2160" i="6"/>
  <c r="H2184" i="6" s="1"/>
  <c r="H2208" i="6" s="1"/>
  <c r="O2160" i="1"/>
  <c r="H2147" i="5"/>
  <c r="H2171" i="5" s="1"/>
  <c r="H2195" i="5" s="1"/>
  <c r="N2147" i="1"/>
  <c r="H2151" i="5"/>
  <c r="H2175" i="5" s="1"/>
  <c r="H2199" i="5" s="1"/>
  <c r="N2151" i="1"/>
  <c r="H2157" i="5"/>
  <c r="H2181" i="5" s="1"/>
  <c r="H2205" i="5" s="1"/>
  <c r="N2157" i="1"/>
  <c r="H2146" i="5"/>
  <c r="H2170" i="5" s="1"/>
  <c r="H2194" i="5" s="1"/>
  <c r="N2146" i="1"/>
  <c r="H2141" i="5"/>
  <c r="H2165" i="5" s="1"/>
  <c r="H2189" i="5" s="1"/>
  <c r="N2141" i="1"/>
  <c r="H2159" i="5"/>
  <c r="H2183" i="5" s="1"/>
  <c r="H2207" i="5" s="1"/>
  <c r="N2159" i="1"/>
  <c r="H2161" i="5"/>
  <c r="H2185" i="5" s="1"/>
  <c r="H2209" i="5" s="1"/>
  <c r="N2161" i="1"/>
  <c r="H2154" i="5"/>
  <c r="H2178" i="5" s="1"/>
  <c r="H2202" i="5" s="1"/>
  <c r="N2154" i="1"/>
  <c r="H2144" i="5"/>
  <c r="H2168" i="5" s="1"/>
  <c r="H2192" i="5" s="1"/>
  <c r="N2144" i="1"/>
  <c r="H2156" i="5"/>
  <c r="H2180" i="5" s="1"/>
  <c r="H2204" i="5" s="1"/>
  <c r="N2156" i="1"/>
  <c r="H2158" i="5"/>
  <c r="H2182" i="5" s="1"/>
  <c r="H2206" i="5" s="1"/>
  <c r="N2158" i="1"/>
  <c r="H2139" i="5"/>
  <c r="H2163" i="5" s="1"/>
  <c r="H2187" i="5" s="1"/>
  <c r="N2139" i="1"/>
  <c r="H2155" i="5"/>
  <c r="H2179" i="5" s="1"/>
  <c r="H2203" i="5" s="1"/>
  <c r="N2155" i="1"/>
  <c r="H2143" i="5"/>
  <c r="H2167" i="5" s="1"/>
  <c r="H2191" i="5" s="1"/>
  <c r="N2143" i="1"/>
  <c r="H2148" i="5"/>
  <c r="H2172" i="5" s="1"/>
  <c r="H2196" i="5" s="1"/>
  <c r="N2148" i="1"/>
  <c r="H2152" i="5"/>
  <c r="H2176" i="5" s="1"/>
  <c r="H2200" i="5" s="1"/>
  <c r="N2152" i="1"/>
  <c r="H2150" i="5"/>
  <c r="H2174" i="5" s="1"/>
  <c r="H2198" i="5" s="1"/>
  <c r="N2150" i="1"/>
  <c r="H2145" i="5"/>
  <c r="H2169" i="5" s="1"/>
  <c r="H2193" i="5" s="1"/>
  <c r="N2145" i="1"/>
  <c r="H2140" i="5"/>
  <c r="H2164" i="5" s="1"/>
  <c r="H2188" i="5" s="1"/>
  <c r="N2140" i="1"/>
  <c r="H2153" i="5"/>
  <c r="H2177" i="5" s="1"/>
  <c r="H2201" i="5" s="1"/>
  <c r="N2153" i="1"/>
  <c r="H2160" i="5"/>
  <c r="H2184" i="5" s="1"/>
  <c r="H2208" i="5" s="1"/>
  <c r="N2160" i="1"/>
  <c r="H2149" i="5"/>
  <c r="H2173" i="5" s="1"/>
  <c r="H2197" i="5" s="1"/>
  <c r="N2149" i="1"/>
  <c r="H2138" i="5"/>
  <c r="H2162" i="5" s="1"/>
  <c r="H2186" i="5" s="1"/>
  <c r="N2138" i="1"/>
  <c r="H2142" i="5"/>
  <c r="H2166" i="5" s="1"/>
  <c r="H2190" i="5" s="1"/>
  <c r="N2142" i="1"/>
  <c r="S2129" i="1" l="1"/>
  <c r="S2121" i="1"/>
  <c r="S2103" i="1"/>
  <c r="S2102" i="1"/>
  <c r="S2122" i="1"/>
  <c r="S2109" i="1"/>
  <c r="S2110" i="1"/>
  <c r="S2101" i="1"/>
  <c r="S2104" i="1"/>
  <c r="S2135" i="1"/>
  <c r="S2100" i="1"/>
  <c r="S2108" i="1"/>
  <c r="S2136" i="1"/>
  <c r="S2131" i="1"/>
  <c r="S2123" i="1"/>
  <c r="S2130" i="1"/>
  <c r="W2127" i="1"/>
  <c r="R2127" i="1"/>
  <c r="W2128" i="1"/>
  <c r="R2128" i="1"/>
  <c r="W2124" i="1"/>
  <c r="R2124" i="1"/>
  <c r="W2125" i="1"/>
  <c r="R2125" i="1"/>
  <c r="W2133" i="1"/>
  <c r="R2133" i="1"/>
  <c r="W2134" i="1"/>
  <c r="R2134" i="1"/>
  <c r="W2126" i="1"/>
  <c r="R2126" i="1"/>
  <c r="W2132" i="1"/>
  <c r="R2132" i="1"/>
  <c r="W2114" i="1"/>
  <c r="W2129" i="1"/>
  <c r="W2135" i="1"/>
  <c r="W2137" i="1"/>
  <c r="W2121" i="1"/>
  <c r="W2119" i="1"/>
  <c r="W2136" i="1"/>
  <c r="W2117" i="1"/>
  <c r="W2131" i="1"/>
  <c r="W2115" i="1"/>
  <c r="W2120" i="1"/>
  <c r="W2122" i="1"/>
  <c r="W2118" i="1"/>
  <c r="W2123" i="1"/>
  <c r="W2116" i="1"/>
  <c r="W2130" i="1"/>
  <c r="P2160" i="1"/>
  <c r="R2160" i="1" s="1"/>
  <c r="P2140" i="1"/>
  <c r="P2150" i="1"/>
  <c r="Q2150" i="1" s="1"/>
  <c r="P2144" i="1"/>
  <c r="P2161" i="1"/>
  <c r="P2147" i="1"/>
  <c r="R2147" i="1" s="1"/>
  <c r="P2142" i="1"/>
  <c r="P2159" i="1"/>
  <c r="R2159" i="1" s="1"/>
  <c r="P2155" i="1"/>
  <c r="R2155" i="1" s="1"/>
  <c r="P2138" i="1"/>
  <c r="P2148" i="1"/>
  <c r="Q2148" i="1" s="1"/>
  <c r="P2158" i="1"/>
  <c r="Q2158" i="1" s="1"/>
  <c r="P2141" i="1"/>
  <c r="P2157" i="1"/>
  <c r="Q2157" i="1" s="1"/>
  <c r="P2149" i="1"/>
  <c r="Q2149" i="1" s="1"/>
  <c r="P2153" i="1"/>
  <c r="R2153" i="1" s="1"/>
  <c r="P2145" i="1"/>
  <c r="R2145" i="1" s="1"/>
  <c r="P2152" i="1"/>
  <c r="Q2152" i="1" s="1"/>
  <c r="P2143" i="1"/>
  <c r="P2139" i="1"/>
  <c r="P2156" i="1"/>
  <c r="Q2156" i="1" s="1"/>
  <c r="P2154" i="1"/>
  <c r="R2154" i="1" s="1"/>
  <c r="P2146" i="1"/>
  <c r="R2146" i="1" s="1"/>
  <c r="P2151" i="1"/>
  <c r="Q2151" i="1" s="1"/>
  <c r="H2226" i="6"/>
  <c r="O2226" i="1"/>
  <c r="H2225" i="6"/>
  <c r="O2225" i="1"/>
  <c r="H2214" i="6"/>
  <c r="O2214" i="1"/>
  <c r="H2216" i="6"/>
  <c r="O2216" i="1"/>
  <c r="H2231" i="6"/>
  <c r="O2231" i="1"/>
  <c r="H2223" i="6"/>
  <c r="O2223" i="1"/>
  <c r="H2218" i="6"/>
  <c r="O2218" i="1"/>
  <c r="H2227" i="6"/>
  <c r="O2227" i="1"/>
  <c r="H2221" i="6"/>
  <c r="O2221" i="1"/>
  <c r="H2228" i="6"/>
  <c r="O2228" i="1"/>
  <c r="H2210" i="6"/>
  <c r="O2210" i="1"/>
  <c r="H2224" i="6"/>
  <c r="O2224" i="1"/>
  <c r="H2232" i="6"/>
  <c r="O2232" i="1"/>
  <c r="H2215" i="6"/>
  <c r="O2215" i="1"/>
  <c r="H2222" i="6"/>
  <c r="O2222" i="1"/>
  <c r="H2219" i="6"/>
  <c r="O2219" i="1"/>
  <c r="H2230" i="6"/>
  <c r="O2230" i="1"/>
  <c r="H2212" i="6"/>
  <c r="O2212" i="1"/>
  <c r="H2229" i="6"/>
  <c r="O2229" i="1"/>
  <c r="H2213" i="6"/>
  <c r="O2213" i="1"/>
  <c r="H2220" i="6"/>
  <c r="O2220" i="1"/>
  <c r="H2233" i="6"/>
  <c r="O2233" i="1"/>
  <c r="H2217" i="6"/>
  <c r="O2217" i="1"/>
  <c r="H2211" i="6"/>
  <c r="O2211" i="1"/>
  <c r="H2213" i="5"/>
  <c r="N2213" i="1"/>
  <c r="H2221" i="5"/>
  <c r="N2221" i="1"/>
  <c r="H2224" i="5"/>
  <c r="N2224" i="1"/>
  <c r="H2228" i="5"/>
  <c r="N2228" i="1"/>
  <c r="H2218" i="5"/>
  <c r="N2218" i="1"/>
  <c r="H2230" i="5"/>
  <c r="N2230" i="1"/>
  <c r="H2217" i="5"/>
  <c r="N2217" i="1"/>
  <c r="H2229" i="5"/>
  <c r="N2229" i="1"/>
  <c r="H2211" i="5"/>
  <c r="N2211" i="1"/>
  <c r="H2220" i="5"/>
  <c r="N2220" i="1"/>
  <c r="H2225" i="5"/>
  <c r="N2225" i="1"/>
  <c r="H2226" i="5"/>
  <c r="N2226" i="1"/>
  <c r="H2223" i="5"/>
  <c r="N2223" i="1"/>
  <c r="H2214" i="5"/>
  <c r="N2214" i="1"/>
  <c r="H2231" i="5"/>
  <c r="N2231" i="1"/>
  <c r="H2222" i="5"/>
  <c r="N2222" i="1"/>
  <c r="H2232" i="5"/>
  <c r="N2232" i="1"/>
  <c r="H2210" i="5"/>
  <c r="N2210" i="1"/>
  <c r="H2216" i="5"/>
  <c r="N2216" i="1"/>
  <c r="H2215" i="5"/>
  <c r="N2215" i="1"/>
  <c r="H2212" i="5"/>
  <c r="N2212" i="1"/>
  <c r="H2227" i="5"/>
  <c r="N2227" i="1"/>
  <c r="H2233" i="5"/>
  <c r="N2233" i="1"/>
  <c r="H2219" i="5"/>
  <c r="N2219" i="1"/>
  <c r="S2147" i="1" l="1"/>
  <c r="S2134" i="1"/>
  <c r="S2125" i="1"/>
  <c r="S2145" i="1"/>
  <c r="S2160" i="1"/>
  <c r="S2153" i="1"/>
  <c r="S2159" i="1"/>
  <c r="S2126" i="1"/>
  <c r="S2133" i="1"/>
  <c r="S2124" i="1"/>
  <c r="S2127" i="1"/>
  <c r="S2154" i="1"/>
  <c r="S2132" i="1"/>
  <c r="S2128" i="1"/>
  <c r="S2155" i="1"/>
  <c r="S2146" i="1"/>
  <c r="W2152" i="1"/>
  <c r="R2152" i="1"/>
  <c r="W2156" i="1"/>
  <c r="R2156" i="1"/>
  <c r="W2157" i="1"/>
  <c r="R2157" i="1"/>
  <c r="W2151" i="1"/>
  <c r="R2151" i="1"/>
  <c r="W2158" i="1"/>
  <c r="R2158" i="1"/>
  <c r="W2149" i="1"/>
  <c r="R2149" i="1"/>
  <c r="W2148" i="1"/>
  <c r="R2148" i="1"/>
  <c r="W2150" i="1"/>
  <c r="R2150" i="1"/>
  <c r="W2154" i="1"/>
  <c r="W2138" i="1"/>
  <c r="W2147" i="1"/>
  <c r="W2140" i="1"/>
  <c r="W2145" i="1"/>
  <c r="W2141" i="1"/>
  <c r="W2155" i="1"/>
  <c r="W2161" i="1"/>
  <c r="W2160" i="1"/>
  <c r="W2139" i="1"/>
  <c r="W2153" i="1"/>
  <c r="W2159" i="1"/>
  <c r="W2144" i="1"/>
  <c r="W2146" i="1"/>
  <c r="W2143" i="1"/>
  <c r="W2142" i="1"/>
  <c r="P2212" i="1"/>
  <c r="P2213" i="1"/>
  <c r="P2225" i="1"/>
  <c r="R2225" i="1" s="1"/>
  <c r="P2224" i="1"/>
  <c r="Q2224" i="1" s="1"/>
  <c r="P2233" i="1"/>
  <c r="P2216" i="1"/>
  <c r="P2223" i="1"/>
  <c r="Q2223" i="1" s="1"/>
  <c r="P2211" i="1"/>
  <c r="P2222" i="1"/>
  <c r="Q2222" i="1" s="1"/>
  <c r="P2230" i="1"/>
  <c r="Q2230" i="1" s="1"/>
  <c r="P2232" i="1"/>
  <c r="R2232" i="1" s="1"/>
  <c r="P2226" i="1"/>
  <c r="R2226" i="1" s="1"/>
  <c r="P2229" i="1"/>
  <c r="Q2229" i="1" s="1"/>
  <c r="P2217" i="1"/>
  <c r="R2217" i="1" s="1"/>
  <c r="P2218" i="1"/>
  <c r="R2218" i="1" s="1"/>
  <c r="P2219" i="1"/>
  <c r="R2219" i="1" s="1"/>
  <c r="P2227" i="1"/>
  <c r="R2227" i="1" s="1"/>
  <c r="P2215" i="1"/>
  <c r="P2210" i="1"/>
  <c r="P2214" i="1"/>
  <c r="P2220" i="1"/>
  <c r="Q2220" i="1" s="1"/>
  <c r="P2228" i="1"/>
  <c r="Q2228" i="1" s="1"/>
  <c r="P2221" i="1"/>
  <c r="Q2221" i="1" s="1"/>
  <c r="P2231" i="1"/>
  <c r="R2231" i="1" s="1"/>
  <c r="H2252" i="6"/>
  <c r="O2252" i="1"/>
  <c r="H2255" i="6"/>
  <c r="O2255" i="1"/>
  <c r="H2240" i="6"/>
  <c r="O2240" i="1"/>
  <c r="H2243" i="6"/>
  <c r="O2243" i="1"/>
  <c r="H2237" i="6"/>
  <c r="O2237" i="1"/>
  <c r="H2239" i="6"/>
  <c r="O2239" i="1"/>
  <c r="H2246" i="6"/>
  <c r="O2246" i="1"/>
  <c r="H2253" i="6"/>
  <c r="O2253" i="1"/>
  <c r="H2256" i="6"/>
  <c r="O2256" i="1"/>
  <c r="H2245" i="6"/>
  <c r="O2245" i="1"/>
  <c r="H2235" i="6"/>
  <c r="O2235" i="1"/>
  <c r="H2248" i="6"/>
  <c r="O2248" i="1"/>
  <c r="H2249" i="6"/>
  <c r="O2249" i="1"/>
  <c r="H2238" i="6"/>
  <c r="O2238" i="1"/>
  <c r="H2236" i="6"/>
  <c r="O2236" i="1"/>
  <c r="H2242" i="6"/>
  <c r="O2242" i="1"/>
  <c r="H2244" i="6"/>
  <c r="O2244" i="1"/>
  <c r="H2251" i="6"/>
  <c r="O2251" i="1"/>
  <c r="H2241" i="6"/>
  <c r="O2241" i="1"/>
  <c r="H2254" i="6"/>
  <c r="O2254" i="1"/>
  <c r="H2257" i="6"/>
  <c r="O2257" i="1"/>
  <c r="H2234" i="6"/>
  <c r="O2234" i="1"/>
  <c r="H2247" i="6"/>
  <c r="O2247" i="1"/>
  <c r="H2250" i="6"/>
  <c r="O2250" i="1"/>
  <c r="H2250" i="5"/>
  <c r="N2250" i="1"/>
  <c r="H2256" i="5"/>
  <c r="N2256" i="1"/>
  <c r="H2252" i="5"/>
  <c r="N2252" i="1"/>
  <c r="H2257" i="5"/>
  <c r="N2257" i="1"/>
  <c r="H2246" i="5"/>
  <c r="N2246" i="1"/>
  <c r="H2254" i="5"/>
  <c r="N2254" i="1"/>
  <c r="H2244" i="5"/>
  <c r="N2244" i="1"/>
  <c r="H2255" i="5"/>
  <c r="N2255" i="1"/>
  <c r="H2248" i="5"/>
  <c r="N2248" i="1"/>
  <c r="H2251" i="5"/>
  <c r="N2251" i="1"/>
  <c r="H2242" i="5"/>
  <c r="N2242" i="1"/>
  <c r="H2239" i="5"/>
  <c r="N2239" i="1"/>
  <c r="H2238" i="5"/>
  <c r="N2238" i="1"/>
  <c r="H2253" i="5"/>
  <c r="N2253" i="1"/>
  <c r="H2245" i="5"/>
  <c r="N2245" i="1"/>
  <c r="H2249" i="5"/>
  <c r="N2249" i="1"/>
  <c r="H2235" i="5"/>
  <c r="N2235" i="1"/>
  <c r="H2240" i="5"/>
  <c r="N2240" i="1"/>
  <c r="H2247" i="5"/>
  <c r="N2247" i="1"/>
  <c r="H2241" i="5"/>
  <c r="N2241" i="1"/>
  <c r="H2237" i="5"/>
  <c r="N2237" i="1"/>
  <c r="H2243" i="5"/>
  <c r="N2243" i="1"/>
  <c r="H2234" i="5"/>
  <c r="N2234" i="1"/>
  <c r="H2236" i="5"/>
  <c r="N2236" i="1"/>
  <c r="S2150" i="1" l="1"/>
  <c r="S2151" i="1"/>
  <c r="S2231" i="1"/>
  <c r="S2219" i="1"/>
  <c r="S2226" i="1"/>
  <c r="S2148" i="1"/>
  <c r="S2158" i="1"/>
  <c r="S2157" i="1"/>
  <c r="S2152" i="1"/>
  <c r="S2217" i="1"/>
  <c r="S2149" i="1"/>
  <c r="S2156" i="1"/>
  <c r="S2227" i="1"/>
  <c r="S2218" i="1"/>
  <c r="S2232" i="1"/>
  <c r="S2225" i="1"/>
  <c r="W2228" i="1"/>
  <c r="R2228" i="1"/>
  <c r="W2230" i="1"/>
  <c r="R2230" i="1"/>
  <c r="W2220" i="1"/>
  <c r="R2220" i="1"/>
  <c r="W2229" i="1"/>
  <c r="R2229" i="1"/>
  <c r="W2222" i="1"/>
  <c r="R2222" i="1"/>
  <c r="W2224" i="1"/>
  <c r="R2224" i="1"/>
  <c r="W2221" i="1"/>
  <c r="R2221" i="1"/>
  <c r="W2223" i="1"/>
  <c r="R2223" i="1"/>
  <c r="W2215" i="1"/>
  <c r="W2217" i="1"/>
  <c r="W2216" i="1"/>
  <c r="W2213" i="1"/>
  <c r="W2227" i="1"/>
  <c r="W2233" i="1"/>
  <c r="W2212" i="1"/>
  <c r="W2231" i="1"/>
  <c r="W2214" i="1"/>
  <c r="W2219" i="1"/>
  <c r="W2226" i="1"/>
  <c r="W2211" i="1"/>
  <c r="W2210" i="1"/>
  <c r="W2218" i="1"/>
  <c r="W2232" i="1"/>
  <c r="W2225" i="1"/>
  <c r="P2234" i="1"/>
  <c r="P2245" i="1"/>
  <c r="Q2245" i="1" s="1"/>
  <c r="P2250" i="1"/>
  <c r="R2250" i="1" s="1"/>
  <c r="P2235" i="1"/>
  <c r="P2243" i="1"/>
  <c r="R2243" i="1" s="1"/>
  <c r="P2254" i="1"/>
  <c r="Q2254" i="1" s="1"/>
  <c r="P2256" i="1"/>
  <c r="R2256" i="1" s="1"/>
  <c r="P2253" i="1"/>
  <c r="Q2253" i="1" s="1"/>
  <c r="P2251" i="1"/>
  <c r="R2251" i="1" s="1"/>
  <c r="P2236" i="1"/>
  <c r="P2239" i="1"/>
  <c r="P2255" i="1"/>
  <c r="R2255" i="1" s="1"/>
  <c r="P2257" i="1"/>
  <c r="P2247" i="1"/>
  <c r="Q2247" i="1" s="1"/>
  <c r="P2238" i="1"/>
  <c r="P2242" i="1"/>
  <c r="R2242" i="1" s="1"/>
  <c r="P2248" i="1"/>
  <c r="Q2248" i="1" s="1"/>
  <c r="P2244" i="1"/>
  <c r="Q2244" i="1" s="1"/>
  <c r="P2246" i="1"/>
  <c r="Q2246" i="1" s="1"/>
  <c r="P2252" i="1"/>
  <c r="Q2252" i="1" s="1"/>
  <c r="P2237" i="1"/>
  <c r="P2241" i="1"/>
  <c r="R2241" i="1" s="1"/>
  <c r="P2240" i="1"/>
  <c r="P2249" i="1"/>
  <c r="R2249" i="1" s="1"/>
  <c r="H2259" i="6"/>
  <c r="O2259" i="1"/>
  <c r="H2261" i="6"/>
  <c r="O2261" i="1"/>
  <c r="H2269" i="6"/>
  <c r="O2269" i="1"/>
  <c r="H2267" i="6"/>
  <c r="O2267" i="1"/>
  <c r="H2266" i="6"/>
  <c r="O2266" i="1"/>
  <c r="H2260" i="6"/>
  <c r="O2260" i="1"/>
  <c r="H2274" i="6"/>
  <c r="O2274" i="1"/>
  <c r="H2280" i="6"/>
  <c r="O2280" i="1"/>
  <c r="H2281" i="6"/>
  <c r="O2281" i="1"/>
  <c r="H2264" i="6"/>
  <c r="O2264" i="1"/>
  <c r="H2263" i="6"/>
  <c r="O2263" i="1"/>
  <c r="H2265" i="6"/>
  <c r="O2265" i="1"/>
  <c r="H2271" i="6"/>
  <c r="O2271" i="1"/>
  <c r="H2262" i="6"/>
  <c r="O2262" i="1"/>
  <c r="H2277" i="6"/>
  <c r="O2277" i="1"/>
  <c r="H2268" i="6"/>
  <c r="O2268" i="1"/>
  <c r="H2278" i="6"/>
  <c r="O2278" i="1"/>
  <c r="H2279" i="6"/>
  <c r="O2279" i="1"/>
  <c r="H2272" i="6"/>
  <c r="O2272" i="1"/>
  <c r="H2258" i="6"/>
  <c r="O2258" i="1"/>
  <c r="H2273" i="6"/>
  <c r="O2273" i="1"/>
  <c r="H2275" i="6"/>
  <c r="O2275" i="1"/>
  <c r="H2270" i="6"/>
  <c r="O2270" i="1"/>
  <c r="H2276" i="6"/>
  <c r="O2276" i="1"/>
  <c r="H2258" i="5"/>
  <c r="N2258" i="1"/>
  <c r="H2259" i="5"/>
  <c r="N2259" i="1"/>
  <c r="H2266" i="5"/>
  <c r="N2266" i="1"/>
  <c r="H2270" i="5"/>
  <c r="N2270" i="1"/>
  <c r="H2281" i="5"/>
  <c r="N2281" i="1"/>
  <c r="H2260" i="5"/>
  <c r="N2260" i="1"/>
  <c r="H2267" i="5"/>
  <c r="N2267" i="1"/>
  <c r="H2263" i="5"/>
  <c r="N2263" i="1"/>
  <c r="H2261" i="5"/>
  <c r="N2261" i="1"/>
  <c r="H2269" i="5"/>
  <c r="N2269" i="1"/>
  <c r="H2272" i="5"/>
  <c r="N2272" i="1"/>
  <c r="H2276" i="5"/>
  <c r="N2276" i="1"/>
  <c r="H2278" i="5"/>
  <c r="N2278" i="1"/>
  <c r="H2264" i="5"/>
  <c r="N2264" i="1"/>
  <c r="H2275" i="5"/>
  <c r="N2275" i="1"/>
  <c r="H2265" i="5"/>
  <c r="N2265" i="1"/>
  <c r="H2277" i="5"/>
  <c r="N2277" i="1"/>
  <c r="H2279" i="5"/>
  <c r="N2279" i="1"/>
  <c r="H2280" i="5"/>
  <c r="N2280" i="1"/>
  <c r="H2273" i="5"/>
  <c r="N2273" i="1"/>
  <c r="H2271" i="5"/>
  <c r="N2271" i="1"/>
  <c r="H2262" i="5"/>
  <c r="N2262" i="1"/>
  <c r="H2268" i="5"/>
  <c r="N2268" i="1"/>
  <c r="H2274" i="5"/>
  <c r="N2274" i="1"/>
  <c r="S2256" i="1" l="1"/>
  <c r="S2223" i="1"/>
  <c r="S2224" i="1"/>
  <c r="S2229" i="1"/>
  <c r="S2230" i="1"/>
  <c r="S2251" i="1"/>
  <c r="S2243" i="1"/>
  <c r="S2241" i="1"/>
  <c r="S2249" i="1"/>
  <c r="S2242" i="1"/>
  <c r="S2255" i="1"/>
  <c r="S2221" i="1"/>
  <c r="S2222" i="1"/>
  <c r="S2220" i="1"/>
  <c r="S2228" i="1"/>
  <c r="S2250" i="1"/>
  <c r="W2244" i="1"/>
  <c r="R2244" i="1"/>
  <c r="W2245" i="1"/>
  <c r="R2245" i="1"/>
  <c r="W2248" i="1"/>
  <c r="R2248" i="1"/>
  <c r="W2254" i="1"/>
  <c r="R2254" i="1"/>
  <c r="W2252" i="1"/>
  <c r="R2252" i="1"/>
  <c r="W2253" i="1"/>
  <c r="R2253" i="1"/>
  <c r="W2247" i="1"/>
  <c r="R2247" i="1"/>
  <c r="W2246" i="1"/>
  <c r="R2246" i="1"/>
  <c r="W2241" i="1"/>
  <c r="W2236" i="1"/>
  <c r="W2237" i="1"/>
  <c r="W2257" i="1"/>
  <c r="W2251" i="1"/>
  <c r="W2243" i="1"/>
  <c r="W2234" i="1"/>
  <c r="W2249" i="1"/>
  <c r="W2242" i="1"/>
  <c r="W2255" i="1"/>
  <c r="W2235" i="1"/>
  <c r="W2240" i="1"/>
  <c r="W2238" i="1"/>
  <c r="W2239" i="1"/>
  <c r="W2256" i="1"/>
  <c r="W2250" i="1"/>
  <c r="P2269" i="1"/>
  <c r="Q2269" i="1" s="1"/>
  <c r="P2280" i="1"/>
  <c r="R2280" i="1" s="1"/>
  <c r="P2261" i="1"/>
  <c r="P2267" i="1"/>
  <c r="R2267" i="1" s="1"/>
  <c r="P2281" i="1"/>
  <c r="P2266" i="1"/>
  <c r="R2266" i="1" s="1"/>
  <c r="P2258" i="1"/>
  <c r="P2273" i="1"/>
  <c r="R2273" i="1" s="1"/>
  <c r="P2268" i="1"/>
  <c r="Q2268" i="1" s="1"/>
  <c r="P2275" i="1"/>
  <c r="R2275" i="1" s="1"/>
  <c r="P2279" i="1"/>
  <c r="R2279" i="1" s="1"/>
  <c r="P2264" i="1"/>
  <c r="P2260" i="1"/>
  <c r="P2270" i="1"/>
  <c r="Q2270" i="1" s="1"/>
  <c r="P2262" i="1"/>
  <c r="P2265" i="1"/>
  <c r="R2265" i="1" s="1"/>
  <c r="P2263" i="1"/>
  <c r="P2271" i="1"/>
  <c r="Q2271" i="1" s="1"/>
  <c r="P2277" i="1"/>
  <c r="Q2277" i="1" s="1"/>
  <c r="P2278" i="1"/>
  <c r="Q2278" i="1" s="1"/>
  <c r="P2274" i="1"/>
  <c r="R2274" i="1" s="1"/>
  <c r="P2276" i="1"/>
  <c r="Q2276" i="1" s="1"/>
  <c r="P2259" i="1"/>
  <c r="P2272" i="1"/>
  <c r="Q2272" i="1" s="1"/>
  <c r="H2297" i="6"/>
  <c r="O2297" i="1"/>
  <c r="H2290" i="6"/>
  <c r="O2290" i="1"/>
  <c r="H2301" i="6"/>
  <c r="O2301" i="1"/>
  <c r="H2305" i="6"/>
  <c r="O2305" i="1"/>
  <c r="H2291" i="6"/>
  <c r="O2291" i="1"/>
  <c r="H2288" i="6"/>
  <c r="O2288" i="1"/>
  <c r="H2286" i="6"/>
  <c r="O2286" i="1"/>
  <c r="H2282" i="6"/>
  <c r="O2282" i="1"/>
  <c r="H2304" i="6"/>
  <c r="O2304" i="1"/>
  <c r="H2293" i="6"/>
  <c r="O2293" i="1"/>
  <c r="H2292" i="6"/>
  <c r="O2292" i="1"/>
  <c r="H2300" i="6"/>
  <c r="O2300" i="1"/>
  <c r="H2296" i="6"/>
  <c r="O2296" i="1"/>
  <c r="H2295" i="6"/>
  <c r="O2295" i="1"/>
  <c r="H2298" i="6"/>
  <c r="O2298" i="1"/>
  <c r="H2285" i="6"/>
  <c r="O2285" i="1"/>
  <c r="H2294" i="6"/>
  <c r="O2294" i="1"/>
  <c r="H2303" i="6"/>
  <c r="O2303" i="1"/>
  <c r="H2289" i="6"/>
  <c r="O2289" i="1"/>
  <c r="H2284" i="6"/>
  <c r="O2284" i="1"/>
  <c r="H2299" i="6"/>
  <c r="O2299" i="1"/>
  <c r="H2302" i="6"/>
  <c r="O2302" i="1"/>
  <c r="H2287" i="6"/>
  <c r="O2287" i="1"/>
  <c r="H2283" i="6"/>
  <c r="O2283" i="1"/>
  <c r="H2292" i="5"/>
  <c r="N2292" i="1"/>
  <c r="H2301" i="5"/>
  <c r="N2301" i="1"/>
  <c r="H2296" i="5"/>
  <c r="N2296" i="1"/>
  <c r="H2305" i="5"/>
  <c r="N2305" i="1"/>
  <c r="H2300" i="5"/>
  <c r="N2300" i="1"/>
  <c r="H2289" i="5"/>
  <c r="N2289" i="1"/>
  <c r="H2293" i="5"/>
  <c r="N2293" i="1"/>
  <c r="H2294" i="5"/>
  <c r="N2294" i="1"/>
  <c r="H2303" i="5"/>
  <c r="N2303" i="1"/>
  <c r="H2298" i="5"/>
  <c r="N2298" i="1"/>
  <c r="H2299" i="5"/>
  <c r="N2299" i="1"/>
  <c r="H2285" i="5"/>
  <c r="N2285" i="1"/>
  <c r="H2290" i="5"/>
  <c r="N2290" i="1"/>
  <c r="H2295" i="5"/>
  <c r="N2295" i="1"/>
  <c r="H2297" i="5"/>
  <c r="N2297" i="1"/>
  <c r="H2288" i="5"/>
  <c r="N2288" i="1"/>
  <c r="H2287" i="5"/>
  <c r="N2287" i="1"/>
  <c r="H2283" i="5"/>
  <c r="N2283" i="1"/>
  <c r="H2286" i="5"/>
  <c r="N2286" i="1"/>
  <c r="H2284" i="5"/>
  <c r="N2284" i="1"/>
  <c r="H2304" i="5"/>
  <c r="N2304" i="1"/>
  <c r="H2302" i="5"/>
  <c r="N2302" i="1"/>
  <c r="H2291" i="5"/>
  <c r="N2291" i="1"/>
  <c r="H2282" i="5"/>
  <c r="N2282" i="1"/>
  <c r="S2279" i="1" l="1"/>
  <c r="S2266" i="1"/>
  <c r="S2253" i="1"/>
  <c r="S2254" i="1"/>
  <c r="S2274" i="1"/>
  <c r="S2275" i="1"/>
  <c r="S2280" i="1"/>
  <c r="S2246" i="1"/>
  <c r="S2245" i="1"/>
  <c r="S2265" i="1"/>
  <c r="S2273" i="1"/>
  <c r="S2267" i="1"/>
  <c r="S2247" i="1"/>
  <c r="S2252" i="1"/>
  <c r="S2248" i="1"/>
  <c r="S2244" i="1"/>
  <c r="W2276" i="1"/>
  <c r="R2276" i="1"/>
  <c r="W2270" i="1"/>
  <c r="R2270" i="1"/>
  <c r="W2268" i="1"/>
  <c r="R2268" i="1"/>
  <c r="W2269" i="1"/>
  <c r="R2269" i="1"/>
  <c r="W2271" i="1"/>
  <c r="R2271" i="1"/>
  <c r="W2272" i="1"/>
  <c r="R2272" i="1"/>
  <c r="W2278" i="1"/>
  <c r="R2278" i="1"/>
  <c r="W2277" i="1"/>
  <c r="R2277" i="1"/>
  <c r="W2259" i="1"/>
  <c r="W2258" i="1"/>
  <c r="W2275" i="1"/>
  <c r="W2266" i="1"/>
  <c r="W2280" i="1"/>
  <c r="W2261" i="1"/>
  <c r="W2274" i="1"/>
  <c r="W2263" i="1"/>
  <c r="W2260" i="1"/>
  <c r="W2281" i="1"/>
  <c r="W2279" i="1"/>
  <c r="W2265" i="1"/>
  <c r="W2264" i="1"/>
  <c r="W2273" i="1"/>
  <c r="W2267" i="1"/>
  <c r="W2262" i="1"/>
  <c r="P2286" i="1"/>
  <c r="P2302" i="1"/>
  <c r="Q2302" i="1" s="1"/>
  <c r="P2284" i="1"/>
  <c r="P2283" i="1"/>
  <c r="P2288" i="1"/>
  <c r="P2295" i="1"/>
  <c r="Q2295" i="1" s="1"/>
  <c r="P2285" i="1"/>
  <c r="P2298" i="1"/>
  <c r="R2298" i="1" s="1"/>
  <c r="P2294" i="1"/>
  <c r="Q2294" i="1" s="1"/>
  <c r="P2289" i="1"/>
  <c r="R2289" i="1" s="1"/>
  <c r="P2305" i="1"/>
  <c r="P2301" i="1"/>
  <c r="Q2301" i="1" s="1"/>
  <c r="P2291" i="1"/>
  <c r="R2291" i="1" s="1"/>
  <c r="P2293" i="1"/>
  <c r="Q2293" i="1" s="1"/>
  <c r="P2296" i="1"/>
  <c r="Q2296" i="1" s="1"/>
  <c r="P2290" i="1"/>
  <c r="R2290" i="1" s="1"/>
  <c r="P2297" i="1"/>
  <c r="R2297" i="1" s="1"/>
  <c r="P2303" i="1"/>
  <c r="R2303" i="1" s="1"/>
  <c r="P2300" i="1"/>
  <c r="Q2300" i="1" s="1"/>
  <c r="P2292" i="1"/>
  <c r="Q2292" i="1" s="1"/>
  <c r="P2304" i="1"/>
  <c r="R2304" i="1" s="1"/>
  <c r="P2299" i="1"/>
  <c r="R2299" i="1" s="1"/>
  <c r="P2282" i="1"/>
  <c r="P2287" i="1"/>
  <c r="H2319" i="6"/>
  <c r="H2343" i="6" s="1"/>
  <c r="H2367" i="6" s="1"/>
  <c r="O2319" i="1"/>
  <c r="H2328" i="6"/>
  <c r="H2352" i="6" s="1"/>
  <c r="H2376" i="6" s="1"/>
  <c r="O2328" i="1"/>
  <c r="H2329" i="6"/>
  <c r="H2353" i="6" s="1"/>
  <c r="H2377" i="6" s="1"/>
  <c r="O2329" i="1"/>
  <c r="H2322" i="6"/>
  <c r="H2346" i="6" s="1"/>
  <c r="H2370" i="6" s="1"/>
  <c r="O2322" i="1"/>
  <c r="H2308" i="6"/>
  <c r="H2332" i="6" s="1"/>
  <c r="H2356" i="6" s="1"/>
  <c r="O2308" i="1"/>
  <c r="H2313" i="6"/>
  <c r="H2337" i="6" s="1"/>
  <c r="H2361" i="6" s="1"/>
  <c r="O2313" i="1"/>
  <c r="H2320" i="6"/>
  <c r="H2344" i="6" s="1"/>
  <c r="H2368" i="6" s="1"/>
  <c r="O2320" i="1"/>
  <c r="H2317" i="6"/>
  <c r="H2341" i="6" s="1"/>
  <c r="H2365" i="6" s="1"/>
  <c r="O2317" i="1"/>
  <c r="H2306" i="6"/>
  <c r="H2330" i="6" s="1"/>
  <c r="H2354" i="6" s="1"/>
  <c r="O2306" i="1"/>
  <c r="H2323" i="6"/>
  <c r="H2347" i="6" s="1"/>
  <c r="H2371" i="6" s="1"/>
  <c r="O2323" i="1"/>
  <c r="H2327" i="6"/>
  <c r="H2351" i="6" s="1"/>
  <c r="H2375" i="6" s="1"/>
  <c r="O2327" i="1"/>
  <c r="H2324" i="6"/>
  <c r="H2348" i="6" s="1"/>
  <c r="H2372" i="6" s="1"/>
  <c r="O2324" i="1"/>
  <c r="H2325" i="6"/>
  <c r="H2349" i="6" s="1"/>
  <c r="H2373" i="6" s="1"/>
  <c r="O2325" i="1"/>
  <c r="H2307" i="6"/>
  <c r="H2331" i="6" s="1"/>
  <c r="H2355" i="6" s="1"/>
  <c r="O2307" i="1"/>
  <c r="H2311" i="6"/>
  <c r="H2335" i="6" s="1"/>
  <c r="H2359" i="6" s="1"/>
  <c r="O2311" i="1"/>
  <c r="H2310" i="6"/>
  <c r="H2334" i="6" s="1"/>
  <c r="H2358" i="6" s="1"/>
  <c r="O2310" i="1"/>
  <c r="H2314" i="6"/>
  <c r="H2338" i="6" s="1"/>
  <c r="H2362" i="6" s="1"/>
  <c r="O2314" i="1"/>
  <c r="H2315" i="6"/>
  <c r="H2339" i="6" s="1"/>
  <c r="H2363" i="6" s="1"/>
  <c r="O2315" i="1"/>
  <c r="H2326" i="6"/>
  <c r="H2350" i="6" s="1"/>
  <c r="H2374" i="6" s="1"/>
  <c r="O2326" i="1"/>
  <c r="H2318" i="6"/>
  <c r="H2342" i="6" s="1"/>
  <c r="H2366" i="6" s="1"/>
  <c r="O2318" i="1"/>
  <c r="H2309" i="6"/>
  <c r="H2333" i="6" s="1"/>
  <c r="H2357" i="6" s="1"/>
  <c r="O2309" i="1"/>
  <c r="H2316" i="6"/>
  <c r="H2340" i="6" s="1"/>
  <c r="H2364" i="6" s="1"/>
  <c r="O2316" i="1"/>
  <c r="H2312" i="6"/>
  <c r="H2336" i="6" s="1"/>
  <c r="H2360" i="6" s="1"/>
  <c r="O2312" i="1"/>
  <c r="H2321" i="6"/>
  <c r="H2345" i="6" s="1"/>
  <c r="H2369" i="6" s="1"/>
  <c r="O2321" i="1"/>
  <c r="H2306" i="5"/>
  <c r="H2330" i="5" s="1"/>
  <c r="H2354" i="5" s="1"/>
  <c r="N2306" i="1"/>
  <c r="H2307" i="5"/>
  <c r="H2331" i="5" s="1"/>
  <c r="H2355" i="5" s="1"/>
  <c r="N2307" i="1"/>
  <c r="H2324" i="5"/>
  <c r="H2348" i="5" s="1"/>
  <c r="H2372" i="5" s="1"/>
  <c r="N2324" i="1"/>
  <c r="H2312" i="5"/>
  <c r="H2336" i="5" s="1"/>
  <c r="H2360" i="5" s="1"/>
  <c r="N2312" i="1"/>
  <c r="H2322" i="5"/>
  <c r="H2346" i="5" s="1"/>
  <c r="H2370" i="5" s="1"/>
  <c r="N2322" i="1"/>
  <c r="H2329" i="5"/>
  <c r="H2353" i="5" s="1"/>
  <c r="H2377" i="5" s="1"/>
  <c r="N2329" i="1"/>
  <c r="H2313" i="5"/>
  <c r="H2337" i="5" s="1"/>
  <c r="H2361" i="5" s="1"/>
  <c r="N2313" i="1"/>
  <c r="H2315" i="5"/>
  <c r="H2339" i="5" s="1"/>
  <c r="H2363" i="5" s="1"/>
  <c r="N2315" i="1"/>
  <c r="H2326" i="5"/>
  <c r="H2350" i="5" s="1"/>
  <c r="H2374" i="5" s="1"/>
  <c r="N2326" i="1"/>
  <c r="H2323" i="5"/>
  <c r="H2347" i="5" s="1"/>
  <c r="H2371" i="5" s="1"/>
  <c r="N2323" i="1"/>
  <c r="H2321" i="5"/>
  <c r="H2345" i="5" s="1"/>
  <c r="H2369" i="5" s="1"/>
  <c r="N2321" i="1"/>
  <c r="H2327" i="5"/>
  <c r="H2351" i="5" s="1"/>
  <c r="H2375" i="5" s="1"/>
  <c r="N2327" i="1"/>
  <c r="H2320" i="5"/>
  <c r="H2344" i="5" s="1"/>
  <c r="H2368" i="5" s="1"/>
  <c r="N2320" i="1"/>
  <c r="H2311" i="5"/>
  <c r="H2335" i="5" s="1"/>
  <c r="H2359" i="5" s="1"/>
  <c r="N2311" i="1"/>
  <c r="H2328" i="5"/>
  <c r="H2352" i="5" s="1"/>
  <c r="H2376" i="5" s="1"/>
  <c r="N2328" i="1"/>
  <c r="H2308" i="5"/>
  <c r="H2332" i="5" s="1"/>
  <c r="H2356" i="5" s="1"/>
  <c r="N2308" i="1"/>
  <c r="H2319" i="5"/>
  <c r="H2343" i="5" s="1"/>
  <c r="H2367" i="5" s="1"/>
  <c r="N2319" i="1"/>
  <c r="H2318" i="5"/>
  <c r="H2342" i="5" s="1"/>
  <c r="H2366" i="5" s="1"/>
  <c r="N2318" i="1"/>
  <c r="H2325" i="5"/>
  <c r="H2349" i="5" s="1"/>
  <c r="H2373" i="5" s="1"/>
  <c r="N2325" i="1"/>
  <c r="H2309" i="5"/>
  <c r="H2333" i="5" s="1"/>
  <c r="H2357" i="5" s="1"/>
  <c r="N2309" i="1"/>
  <c r="H2310" i="5"/>
  <c r="H2334" i="5" s="1"/>
  <c r="H2358" i="5" s="1"/>
  <c r="N2310" i="1"/>
  <c r="H2314" i="5"/>
  <c r="H2338" i="5" s="1"/>
  <c r="H2362" i="5" s="1"/>
  <c r="N2314" i="1"/>
  <c r="H2317" i="5"/>
  <c r="H2341" i="5" s="1"/>
  <c r="H2365" i="5" s="1"/>
  <c r="N2317" i="1"/>
  <c r="H2316" i="5"/>
  <c r="H2340" i="5" s="1"/>
  <c r="H2364" i="5" s="1"/>
  <c r="N2316" i="1"/>
  <c r="S2299" i="1" l="1"/>
  <c r="S2272" i="1"/>
  <c r="S2270" i="1"/>
  <c r="S2304" i="1"/>
  <c r="S2297" i="1"/>
  <c r="S2291" i="1"/>
  <c r="S2289" i="1"/>
  <c r="S2277" i="1"/>
  <c r="S2290" i="1"/>
  <c r="S2298" i="1"/>
  <c r="S2278" i="1"/>
  <c r="S2271" i="1"/>
  <c r="S2268" i="1"/>
  <c r="S2276" i="1"/>
  <c r="S2303" i="1"/>
  <c r="S2269" i="1"/>
  <c r="W2294" i="1"/>
  <c r="R2294" i="1"/>
  <c r="W2295" i="1"/>
  <c r="R2295" i="1"/>
  <c r="W2302" i="1"/>
  <c r="R2302" i="1"/>
  <c r="W2292" i="1"/>
  <c r="R2292" i="1"/>
  <c r="W2301" i="1"/>
  <c r="R2301" i="1"/>
  <c r="W2293" i="1"/>
  <c r="R2293" i="1"/>
  <c r="W2300" i="1"/>
  <c r="R2300" i="1"/>
  <c r="W2296" i="1"/>
  <c r="R2296" i="1"/>
  <c r="W2299" i="1"/>
  <c r="W2303" i="1"/>
  <c r="W2289" i="1"/>
  <c r="W2304" i="1"/>
  <c r="W2297" i="1"/>
  <c r="W2291" i="1"/>
  <c r="W2288" i="1"/>
  <c r="W2286" i="1"/>
  <c r="W2287" i="1"/>
  <c r="W2290" i="1"/>
  <c r="W2298" i="1"/>
  <c r="W2283" i="1"/>
  <c r="W2282" i="1"/>
  <c r="W2305" i="1"/>
  <c r="W2285" i="1"/>
  <c r="W2284" i="1"/>
  <c r="P2310" i="1"/>
  <c r="P2319" i="1"/>
  <c r="Q2319" i="1" s="1"/>
  <c r="P2321" i="1"/>
  <c r="R2321" i="1" s="1"/>
  <c r="P2313" i="1"/>
  <c r="R2313" i="1" s="1"/>
  <c r="P2317" i="1"/>
  <c r="Q2317" i="1" s="1"/>
  <c r="P2324" i="1"/>
  <c r="Q2324" i="1" s="1"/>
  <c r="P2309" i="1"/>
  <c r="P2318" i="1"/>
  <c r="Q2318" i="1" s="1"/>
  <c r="P2311" i="1"/>
  <c r="P2323" i="1"/>
  <c r="R2323" i="1" s="1"/>
  <c r="P2315" i="1"/>
  <c r="R2315" i="1" s="1"/>
  <c r="P2329" i="1"/>
  <c r="P2312" i="1"/>
  <c r="P2307" i="1"/>
  <c r="P2308" i="1"/>
  <c r="P2328" i="1"/>
  <c r="R2328" i="1" s="1"/>
  <c r="P2325" i="1"/>
  <c r="Q2325" i="1" s="1"/>
  <c r="P2320" i="1"/>
  <c r="Q2320" i="1" s="1"/>
  <c r="P2326" i="1"/>
  <c r="Q2326" i="1" s="1"/>
  <c r="P2322" i="1"/>
  <c r="R2322" i="1" s="1"/>
  <c r="P2306" i="1"/>
  <c r="P2316" i="1"/>
  <c r="Q2316" i="1" s="1"/>
  <c r="P2314" i="1"/>
  <c r="R2314" i="1" s="1"/>
  <c r="P2327" i="1"/>
  <c r="R2327" i="1" s="1"/>
  <c r="H2383" i="6"/>
  <c r="O2383" i="1"/>
  <c r="H2380" i="6"/>
  <c r="O2380" i="1"/>
  <c r="H2395" i="6"/>
  <c r="O2395" i="1"/>
  <c r="H2393" i="6"/>
  <c r="O2393" i="1"/>
  <c r="H2398" i="6"/>
  <c r="O2398" i="1"/>
  <c r="H2378" i="6"/>
  <c r="O2378" i="1"/>
  <c r="H2394" i="6"/>
  <c r="O2394" i="1"/>
  <c r="H2384" i="6"/>
  <c r="O2384" i="1"/>
  <c r="H2379" i="6"/>
  <c r="O2379" i="1"/>
  <c r="H2399" i="6"/>
  <c r="O2399" i="1"/>
  <c r="H2389" i="6"/>
  <c r="O2389" i="1"/>
  <c r="H2401" i="6"/>
  <c r="O2401" i="1"/>
  <c r="H2390" i="6"/>
  <c r="O2390" i="1"/>
  <c r="H2388" i="6"/>
  <c r="O2388" i="1"/>
  <c r="H2386" i="6"/>
  <c r="O2386" i="1"/>
  <c r="H2397" i="6"/>
  <c r="O2397" i="1"/>
  <c r="H2392" i="6"/>
  <c r="O2392" i="1"/>
  <c r="H2400" i="6"/>
  <c r="O2400" i="1"/>
  <c r="H2387" i="6"/>
  <c r="O2387" i="1"/>
  <c r="H2381" i="6"/>
  <c r="O2381" i="1"/>
  <c r="H2382" i="6"/>
  <c r="O2382" i="1"/>
  <c r="H2396" i="6"/>
  <c r="O2396" i="1"/>
  <c r="H2385" i="6"/>
  <c r="O2385" i="1"/>
  <c r="H2391" i="6"/>
  <c r="O2391" i="1"/>
  <c r="H2388" i="5"/>
  <c r="N2388" i="1"/>
  <c r="H2389" i="5"/>
  <c r="N2389" i="1"/>
  <c r="H2391" i="5"/>
  <c r="N2391" i="1"/>
  <c r="H2393" i="5"/>
  <c r="N2393" i="1"/>
  <c r="H2394" i="5"/>
  <c r="N2394" i="1"/>
  <c r="H2399" i="5"/>
  <c r="N2399" i="1"/>
  <c r="H2395" i="5"/>
  <c r="N2395" i="1"/>
  <c r="H2384" i="5"/>
  <c r="N2384" i="1"/>
  <c r="H2401" i="5"/>
  <c r="N2401" i="1"/>
  <c r="H2380" i="5"/>
  <c r="N2380" i="1"/>
  <c r="H2382" i="5"/>
  <c r="N2382" i="1"/>
  <c r="H2400" i="5"/>
  <c r="N2400" i="1"/>
  <c r="H2398" i="5"/>
  <c r="N2398" i="1"/>
  <c r="H2386" i="5"/>
  <c r="N2386" i="1"/>
  <c r="H2396" i="5"/>
  <c r="N2396" i="1"/>
  <c r="H2390" i="5"/>
  <c r="N2390" i="1"/>
  <c r="H2381" i="5"/>
  <c r="N2381" i="1"/>
  <c r="H2383" i="5"/>
  <c r="N2383" i="1"/>
  <c r="H2387" i="5"/>
  <c r="N2387" i="1"/>
  <c r="H2379" i="5"/>
  <c r="N2379" i="1"/>
  <c r="H2385" i="5"/>
  <c r="N2385" i="1"/>
  <c r="H2397" i="5"/>
  <c r="N2397" i="1"/>
  <c r="H2392" i="5"/>
  <c r="N2392" i="1"/>
  <c r="H2378" i="5"/>
  <c r="N2378" i="1"/>
  <c r="S2293" i="1" l="1"/>
  <c r="S2295" i="1"/>
  <c r="S2323" i="1"/>
  <c r="S2296" i="1"/>
  <c r="S2292" i="1"/>
  <c r="S2327" i="1"/>
  <c r="S2322" i="1"/>
  <c r="S2328" i="1"/>
  <c r="S2313" i="1"/>
  <c r="S2300" i="1"/>
  <c r="S2301" i="1"/>
  <c r="S2302" i="1"/>
  <c r="S2294" i="1"/>
  <c r="S2314" i="1"/>
  <c r="S2315" i="1"/>
  <c r="S2321" i="1"/>
  <c r="W2316" i="1"/>
  <c r="R2316" i="1"/>
  <c r="W2324" i="1"/>
  <c r="R2324" i="1"/>
  <c r="W2319" i="1"/>
  <c r="R2319" i="1"/>
  <c r="W2325" i="1"/>
  <c r="R2325" i="1"/>
  <c r="W2317" i="1"/>
  <c r="R2317" i="1"/>
  <c r="W2318" i="1"/>
  <c r="R2318" i="1"/>
  <c r="W2320" i="1"/>
  <c r="R2320" i="1"/>
  <c r="W2326" i="1"/>
  <c r="R2326" i="1"/>
  <c r="W2307" i="1"/>
  <c r="W2323" i="1"/>
  <c r="W2306" i="1"/>
  <c r="W2312" i="1"/>
  <c r="W2311" i="1"/>
  <c r="W2310" i="1"/>
  <c r="W2327" i="1"/>
  <c r="W2322" i="1"/>
  <c r="W2328" i="1"/>
  <c r="W2329" i="1"/>
  <c r="W2313" i="1"/>
  <c r="W2314" i="1"/>
  <c r="W2308" i="1"/>
  <c r="W2315" i="1"/>
  <c r="W2309" i="1"/>
  <c r="W2321" i="1"/>
  <c r="P2385" i="1"/>
  <c r="R2385" i="1" s="1"/>
  <c r="P2381" i="1"/>
  <c r="P2401" i="1"/>
  <c r="P2383" i="1"/>
  <c r="P2400" i="1"/>
  <c r="R2400" i="1" s="1"/>
  <c r="P2382" i="1"/>
  <c r="P2378" i="1"/>
  <c r="P2384" i="1"/>
  <c r="P2399" i="1"/>
  <c r="R2399" i="1" s="1"/>
  <c r="P2393" i="1"/>
  <c r="R2393" i="1" s="1"/>
  <c r="P2397" i="1"/>
  <c r="Q2397" i="1" s="1"/>
  <c r="P2396" i="1"/>
  <c r="Q2396" i="1" s="1"/>
  <c r="P2398" i="1"/>
  <c r="Q2398" i="1" s="1"/>
  <c r="P2395" i="1"/>
  <c r="R2395" i="1" s="1"/>
  <c r="P2394" i="1"/>
  <c r="R2394" i="1" s="1"/>
  <c r="P2388" i="1"/>
  <c r="Q2388" i="1" s="1"/>
  <c r="P2390" i="1"/>
  <c r="Q2390" i="1" s="1"/>
  <c r="P2380" i="1"/>
  <c r="P2379" i="1"/>
  <c r="P2386" i="1"/>
  <c r="R2386" i="1" s="1"/>
  <c r="P2389" i="1"/>
  <c r="Q2389" i="1" s="1"/>
  <c r="P2392" i="1"/>
  <c r="Q2392" i="1" s="1"/>
  <c r="P2387" i="1"/>
  <c r="R2387" i="1" s="1"/>
  <c r="P2391" i="1"/>
  <c r="Q2391" i="1" s="1"/>
  <c r="H2421" i="6"/>
  <c r="O2421" i="1"/>
  <c r="H2423" i="6"/>
  <c r="O2423" i="1"/>
  <c r="H2417" i="6"/>
  <c r="O2417" i="1"/>
  <c r="H2410" i="6"/>
  <c r="O2410" i="1"/>
  <c r="H2422" i="6"/>
  <c r="O2422" i="1"/>
  <c r="H2405" i="6"/>
  <c r="O2405" i="1"/>
  <c r="H2415" i="6"/>
  <c r="O2415" i="1"/>
  <c r="H2403" i="6"/>
  <c r="O2403" i="1"/>
  <c r="H2412" i="6"/>
  <c r="O2412" i="1"/>
  <c r="H2419" i="6"/>
  <c r="O2419" i="1"/>
  <c r="H2409" i="6"/>
  <c r="O2409" i="1"/>
  <c r="H2408" i="6"/>
  <c r="O2408" i="1"/>
  <c r="H2411" i="6"/>
  <c r="O2411" i="1"/>
  <c r="H2404" i="6"/>
  <c r="O2404" i="1"/>
  <c r="H2413" i="6"/>
  <c r="O2413" i="1"/>
  <c r="H2420" i="6"/>
  <c r="O2420" i="1"/>
  <c r="H2414" i="6"/>
  <c r="O2414" i="1"/>
  <c r="H2418" i="6"/>
  <c r="O2418" i="1"/>
  <c r="H2424" i="6"/>
  <c r="O2424" i="1"/>
  <c r="H2416" i="6"/>
  <c r="O2416" i="1"/>
  <c r="H2406" i="6"/>
  <c r="O2406" i="1"/>
  <c r="H2425" i="6"/>
  <c r="O2425" i="1"/>
  <c r="H2402" i="6"/>
  <c r="O2402" i="1"/>
  <c r="H2407" i="6"/>
  <c r="O2407" i="1"/>
  <c r="H2423" i="5"/>
  <c r="N2423" i="1"/>
  <c r="H2416" i="5"/>
  <c r="N2416" i="1"/>
  <c r="H2405" i="5"/>
  <c r="N2405" i="1"/>
  <c r="H2406" i="5"/>
  <c r="N2406" i="1"/>
  <c r="H2418" i="5"/>
  <c r="N2418" i="1"/>
  <c r="H2414" i="5"/>
  <c r="N2414" i="1"/>
  <c r="H2417" i="5"/>
  <c r="N2417" i="1"/>
  <c r="H2404" i="5"/>
  <c r="N2404" i="1"/>
  <c r="H2409" i="5"/>
  <c r="N2409" i="1"/>
  <c r="H2425" i="5"/>
  <c r="N2425" i="1"/>
  <c r="H2420" i="5"/>
  <c r="N2420" i="1"/>
  <c r="H2415" i="5"/>
  <c r="N2415" i="1"/>
  <c r="H2403" i="5"/>
  <c r="N2403" i="1"/>
  <c r="H2410" i="5"/>
  <c r="N2410" i="1"/>
  <c r="H2408" i="5"/>
  <c r="N2408" i="1"/>
  <c r="H2402" i="5"/>
  <c r="N2402" i="1"/>
  <c r="H2424" i="5"/>
  <c r="N2424" i="1"/>
  <c r="H2413" i="5"/>
  <c r="N2413" i="1"/>
  <c r="H2421" i="5"/>
  <c r="N2421" i="1"/>
  <c r="H2411" i="5"/>
  <c r="N2411" i="1"/>
  <c r="H2422" i="5"/>
  <c r="N2422" i="1"/>
  <c r="H2419" i="5"/>
  <c r="N2419" i="1"/>
  <c r="H2407" i="5"/>
  <c r="N2407" i="1"/>
  <c r="H2412" i="5"/>
  <c r="N2412" i="1"/>
  <c r="S2395" i="1" l="1"/>
  <c r="S2393" i="1"/>
  <c r="S2326" i="1"/>
  <c r="S2318" i="1"/>
  <c r="S2325" i="1"/>
  <c r="S2324" i="1"/>
  <c r="S2399" i="1"/>
  <c r="S2400" i="1"/>
  <c r="S2385" i="1"/>
  <c r="S2319" i="1"/>
  <c r="S2386" i="1"/>
  <c r="S2320" i="1"/>
  <c r="S2317" i="1"/>
  <c r="S2316" i="1"/>
  <c r="S2387" i="1"/>
  <c r="S2394" i="1"/>
  <c r="W2389" i="1"/>
  <c r="R2389" i="1"/>
  <c r="S2389" i="1" s="1"/>
  <c r="W2390" i="1"/>
  <c r="R2390" i="1"/>
  <c r="W2398" i="1"/>
  <c r="R2398" i="1"/>
  <c r="W2392" i="1"/>
  <c r="R2392" i="1"/>
  <c r="W2391" i="1"/>
  <c r="R2391" i="1"/>
  <c r="W2388" i="1"/>
  <c r="R2388" i="1"/>
  <c r="W2396" i="1"/>
  <c r="R2396" i="1"/>
  <c r="W2397" i="1"/>
  <c r="R2397" i="1"/>
  <c r="W2380" i="1"/>
  <c r="W2395" i="1"/>
  <c r="W2393" i="1"/>
  <c r="W2382" i="1"/>
  <c r="W2381" i="1"/>
  <c r="W2399" i="1"/>
  <c r="W2400" i="1"/>
  <c r="W2385" i="1"/>
  <c r="W2386" i="1"/>
  <c r="W2384" i="1"/>
  <c r="W2383" i="1"/>
  <c r="W2387" i="1"/>
  <c r="W2379" i="1"/>
  <c r="W2394" i="1"/>
  <c r="W2378" i="1"/>
  <c r="W2401" i="1"/>
  <c r="P2419" i="1"/>
  <c r="R2419" i="1" s="1"/>
  <c r="P2411" i="1"/>
  <c r="R2411" i="1" s="1"/>
  <c r="P2413" i="1"/>
  <c r="Q2413" i="1" s="1"/>
  <c r="P2416" i="1"/>
  <c r="Q2416" i="1" s="1"/>
  <c r="P2420" i="1"/>
  <c r="Q2420" i="1" s="1"/>
  <c r="P2418" i="1"/>
  <c r="R2418" i="1" s="1"/>
  <c r="P2407" i="1"/>
  <c r="P2422" i="1"/>
  <c r="Q2422" i="1" s="1"/>
  <c r="P2421" i="1"/>
  <c r="Q2421" i="1" s="1"/>
  <c r="P2424" i="1"/>
  <c r="R2424" i="1" s="1"/>
  <c r="P2408" i="1"/>
  <c r="P2403" i="1"/>
  <c r="P2417" i="1"/>
  <c r="R2417" i="1" s="1"/>
  <c r="P2409" i="1"/>
  <c r="R2409" i="1" s="1"/>
  <c r="P2423" i="1"/>
  <c r="R2423" i="1" s="1"/>
  <c r="P2410" i="1"/>
  <c r="R2410" i="1" s="1"/>
  <c r="P2425" i="1"/>
  <c r="P2414" i="1"/>
  <c r="Q2414" i="1" s="1"/>
  <c r="P2406" i="1"/>
  <c r="P2405" i="1"/>
  <c r="P2412" i="1"/>
  <c r="Q2412" i="1" s="1"/>
  <c r="P2402" i="1"/>
  <c r="P2415" i="1"/>
  <c r="Q2415" i="1" s="1"/>
  <c r="P2404" i="1"/>
  <c r="H2429" i="6"/>
  <c r="O2429" i="1"/>
  <c r="H2430" i="6"/>
  <c r="O2430" i="1"/>
  <c r="H2443" i="6"/>
  <c r="O2443" i="1"/>
  <c r="H2446" i="6"/>
  <c r="O2446" i="1"/>
  <c r="H2437" i="6"/>
  <c r="O2437" i="1"/>
  <c r="H2440" i="6"/>
  <c r="O2440" i="1"/>
  <c r="H2436" i="6"/>
  <c r="O2436" i="1"/>
  <c r="H2434" i="6"/>
  <c r="O2434" i="1"/>
  <c r="H2444" i="6"/>
  <c r="O2444" i="1"/>
  <c r="H2448" i="6"/>
  <c r="O2448" i="1"/>
  <c r="H2428" i="6"/>
  <c r="O2428" i="1"/>
  <c r="H2433" i="6"/>
  <c r="O2433" i="1"/>
  <c r="H2431" i="6"/>
  <c r="O2431" i="1"/>
  <c r="H2427" i="6"/>
  <c r="O2427" i="1"/>
  <c r="H2441" i="6"/>
  <c r="O2441" i="1"/>
  <c r="H2435" i="6"/>
  <c r="O2435" i="1"/>
  <c r="H2447" i="6"/>
  <c r="O2447" i="1"/>
  <c r="H2426" i="6"/>
  <c r="O2426" i="1"/>
  <c r="H2439" i="6"/>
  <c r="O2439" i="1"/>
  <c r="H2442" i="6"/>
  <c r="O2442" i="1"/>
  <c r="H2449" i="6"/>
  <c r="O2449" i="1"/>
  <c r="H2438" i="6"/>
  <c r="O2438" i="1"/>
  <c r="H2432" i="6"/>
  <c r="O2432" i="1"/>
  <c r="H2445" i="6"/>
  <c r="O2445" i="1"/>
  <c r="H2438" i="5"/>
  <c r="N2438" i="1"/>
  <c r="H2442" i="5"/>
  <c r="N2442" i="1"/>
  <c r="H2437" i="5"/>
  <c r="N2437" i="1"/>
  <c r="H2439" i="5"/>
  <c r="N2439" i="1"/>
  <c r="H2431" i="5"/>
  <c r="N2431" i="1"/>
  <c r="H2448" i="5"/>
  <c r="N2448" i="1"/>
  <c r="H2444" i="5"/>
  <c r="N2444" i="1"/>
  <c r="H2430" i="5"/>
  <c r="N2430" i="1"/>
  <c r="H2449" i="5"/>
  <c r="N2449" i="1"/>
  <c r="H2429" i="5"/>
  <c r="N2429" i="1"/>
  <c r="H2446" i="5"/>
  <c r="N2446" i="1"/>
  <c r="H2436" i="5"/>
  <c r="N2436" i="1"/>
  <c r="H2443" i="5"/>
  <c r="N2443" i="1"/>
  <c r="H2426" i="5"/>
  <c r="N2426" i="1"/>
  <c r="H2435" i="5"/>
  <c r="N2435" i="1"/>
  <c r="H2434" i="5"/>
  <c r="N2434" i="1"/>
  <c r="H2428" i="5"/>
  <c r="N2428" i="1"/>
  <c r="H2440" i="5"/>
  <c r="N2440" i="1"/>
  <c r="H2433" i="5"/>
  <c r="N2433" i="1"/>
  <c r="H2432" i="5"/>
  <c r="N2432" i="1"/>
  <c r="H2445" i="5"/>
  <c r="N2445" i="1"/>
  <c r="H2427" i="5"/>
  <c r="N2427" i="1"/>
  <c r="H2441" i="5"/>
  <c r="N2441" i="1"/>
  <c r="H2447" i="5"/>
  <c r="N2447" i="1"/>
  <c r="S2409" i="1" l="1"/>
  <c r="S2418" i="1"/>
  <c r="S2397" i="1"/>
  <c r="S2392" i="1"/>
  <c r="S2417" i="1"/>
  <c r="S2419" i="1"/>
  <c r="S2423" i="1"/>
  <c r="S2424" i="1"/>
  <c r="S2411" i="1"/>
  <c r="S2388" i="1"/>
  <c r="S2390" i="1"/>
  <c r="S2410" i="1"/>
  <c r="S2396" i="1"/>
  <c r="S2391" i="1"/>
  <c r="S2398" i="1"/>
  <c r="W2414" i="1"/>
  <c r="R2414" i="1"/>
  <c r="W2412" i="1"/>
  <c r="R2412" i="1"/>
  <c r="W2421" i="1"/>
  <c r="R2421" i="1"/>
  <c r="W2420" i="1"/>
  <c r="R2420" i="1"/>
  <c r="W2422" i="1"/>
  <c r="R2422" i="1"/>
  <c r="W2416" i="1"/>
  <c r="R2416" i="1"/>
  <c r="W2415" i="1"/>
  <c r="R2415" i="1"/>
  <c r="W2413" i="1"/>
  <c r="R2413" i="1"/>
  <c r="W2402" i="1"/>
  <c r="W2409" i="1"/>
  <c r="W2424" i="1"/>
  <c r="W2418" i="1"/>
  <c r="W2411" i="1"/>
  <c r="W2425" i="1"/>
  <c r="W2417" i="1"/>
  <c r="W2419" i="1"/>
  <c r="W2404" i="1"/>
  <c r="W2405" i="1"/>
  <c r="W2410" i="1"/>
  <c r="W2403" i="1"/>
  <c r="W2406" i="1"/>
  <c r="W2423" i="1"/>
  <c r="W2408" i="1"/>
  <c r="W2407" i="1"/>
  <c r="P2429" i="1"/>
  <c r="P2432" i="1"/>
  <c r="P2447" i="1"/>
  <c r="R2447" i="1" s="1"/>
  <c r="P2440" i="1"/>
  <c r="Q2440" i="1" s="1"/>
  <c r="P2441" i="1"/>
  <c r="R2441" i="1" s="1"/>
  <c r="P2445" i="1"/>
  <c r="Q2445" i="1" s="1"/>
  <c r="P2438" i="1"/>
  <c r="Q2438" i="1" s="1"/>
  <c r="P2433" i="1"/>
  <c r="R2433" i="1" s="1"/>
  <c r="P2428" i="1"/>
  <c r="P2435" i="1"/>
  <c r="R2435" i="1" s="1"/>
  <c r="P2443" i="1"/>
  <c r="R2443" i="1" s="1"/>
  <c r="P2446" i="1"/>
  <c r="Q2446" i="1" s="1"/>
  <c r="P2449" i="1"/>
  <c r="P2444" i="1"/>
  <c r="Q2444" i="1" s="1"/>
  <c r="P2431" i="1"/>
  <c r="P2437" i="1"/>
  <c r="Q2437" i="1" s="1"/>
  <c r="P2427" i="1"/>
  <c r="P2434" i="1"/>
  <c r="R2434" i="1" s="1"/>
  <c r="P2426" i="1"/>
  <c r="P2436" i="1"/>
  <c r="Q2436" i="1" s="1"/>
  <c r="P2430" i="1"/>
  <c r="P2448" i="1"/>
  <c r="R2448" i="1" s="1"/>
  <c r="P2439" i="1"/>
  <c r="Q2439" i="1" s="1"/>
  <c r="P2442" i="1"/>
  <c r="R2442" i="1" s="1"/>
  <c r="H2466" i="6"/>
  <c r="O2466" i="1"/>
  <c r="H2471" i="6"/>
  <c r="O2471" i="1"/>
  <c r="H2452" i="6"/>
  <c r="O2452" i="1"/>
  <c r="H2464" i="6"/>
  <c r="O2464" i="1"/>
  <c r="H2463" i="6"/>
  <c r="O2463" i="1"/>
  <c r="H2470" i="6"/>
  <c r="O2470" i="1"/>
  <c r="H2472" i="6"/>
  <c r="O2472" i="1"/>
  <c r="H2465" i="6"/>
  <c r="O2465" i="1"/>
  <c r="H2461" i="6"/>
  <c r="O2461" i="1"/>
  <c r="H2469" i="6"/>
  <c r="O2469" i="1"/>
  <c r="H2456" i="6"/>
  <c r="O2456" i="1"/>
  <c r="H2451" i="6"/>
  <c r="O2451" i="1"/>
  <c r="H2468" i="6"/>
  <c r="O2468" i="1"/>
  <c r="H2467" i="6"/>
  <c r="O2467" i="1"/>
  <c r="H2450" i="6"/>
  <c r="O2450" i="1"/>
  <c r="H2455" i="6"/>
  <c r="O2455" i="1"/>
  <c r="H2458" i="6"/>
  <c r="O2458" i="1"/>
  <c r="H2454" i="6"/>
  <c r="O2454" i="1"/>
  <c r="H2462" i="6"/>
  <c r="O2462" i="1"/>
  <c r="H2459" i="6"/>
  <c r="O2459" i="1"/>
  <c r="H2457" i="6"/>
  <c r="O2457" i="1"/>
  <c r="H2460" i="6"/>
  <c r="O2460" i="1"/>
  <c r="H2473" i="6"/>
  <c r="O2473" i="1"/>
  <c r="H2453" i="6"/>
  <c r="O2453" i="1"/>
  <c r="H2465" i="5"/>
  <c r="N2465" i="1"/>
  <c r="H2452" i="5"/>
  <c r="N2452" i="1"/>
  <c r="H2470" i="5"/>
  <c r="N2470" i="1"/>
  <c r="H2455" i="5"/>
  <c r="N2455" i="1"/>
  <c r="H2472" i="5"/>
  <c r="N2472" i="1"/>
  <c r="H2471" i="5"/>
  <c r="N2471" i="1"/>
  <c r="H2463" i="5"/>
  <c r="N2463" i="1"/>
  <c r="H2453" i="5"/>
  <c r="N2453" i="1"/>
  <c r="H2460" i="5"/>
  <c r="N2460" i="1"/>
  <c r="H2451" i="5"/>
  <c r="N2451" i="1"/>
  <c r="H2469" i="5"/>
  <c r="N2469" i="1"/>
  <c r="H2459" i="5"/>
  <c r="N2459" i="1"/>
  <c r="H2473" i="5"/>
  <c r="N2473" i="1"/>
  <c r="H2461" i="5"/>
  <c r="N2461" i="1"/>
  <c r="H2464" i="5"/>
  <c r="N2464" i="1"/>
  <c r="H2454" i="5"/>
  <c r="N2454" i="1"/>
  <c r="H2458" i="5"/>
  <c r="N2458" i="1"/>
  <c r="H2466" i="5"/>
  <c r="N2466" i="1"/>
  <c r="H2450" i="5"/>
  <c r="N2450" i="1"/>
  <c r="H2456" i="5"/>
  <c r="N2456" i="1"/>
  <c r="H2457" i="5"/>
  <c r="N2457" i="1"/>
  <c r="H2467" i="5"/>
  <c r="N2467" i="1"/>
  <c r="H2468" i="5"/>
  <c r="N2468" i="1"/>
  <c r="H2462" i="5"/>
  <c r="N2462" i="1"/>
  <c r="S2415" i="1" l="1"/>
  <c r="S2422" i="1"/>
  <c r="S2421" i="1"/>
  <c r="S2414" i="1"/>
  <c r="S2443" i="1"/>
  <c r="S2447" i="1"/>
  <c r="S2433" i="1"/>
  <c r="S2448" i="1"/>
  <c r="S2434" i="1"/>
  <c r="S2435" i="1"/>
  <c r="S2413" i="1"/>
  <c r="S2416" i="1"/>
  <c r="S2420" i="1"/>
  <c r="S2412" i="1"/>
  <c r="S2442" i="1"/>
  <c r="S2441" i="1"/>
  <c r="W2436" i="1"/>
  <c r="R2436" i="1"/>
  <c r="W2437" i="1"/>
  <c r="R2437" i="1"/>
  <c r="W2446" i="1"/>
  <c r="R2446" i="1"/>
  <c r="W2440" i="1"/>
  <c r="R2440" i="1"/>
  <c r="W2439" i="1"/>
  <c r="R2439" i="1"/>
  <c r="W2438" i="1"/>
  <c r="R2438" i="1"/>
  <c r="W2444" i="1"/>
  <c r="R2444" i="1"/>
  <c r="W2445" i="1"/>
  <c r="R2445" i="1"/>
  <c r="W2448" i="1"/>
  <c r="W2434" i="1"/>
  <c r="W2435" i="1"/>
  <c r="W2432" i="1"/>
  <c r="W2430" i="1"/>
  <c r="W2427" i="1"/>
  <c r="W2449" i="1"/>
  <c r="W2428" i="1"/>
  <c r="W2441" i="1"/>
  <c r="W2429" i="1"/>
  <c r="W2442" i="1"/>
  <c r="W2433" i="1"/>
  <c r="W2426" i="1"/>
  <c r="W2431" i="1"/>
  <c r="W2443" i="1"/>
  <c r="W2447" i="1"/>
  <c r="P2467" i="1"/>
  <c r="R2467" i="1" s="1"/>
  <c r="P2454" i="1"/>
  <c r="P2471" i="1"/>
  <c r="R2471" i="1" s="1"/>
  <c r="P2468" i="1"/>
  <c r="Q2468" i="1" s="1"/>
  <c r="P2457" i="1"/>
  <c r="R2457" i="1" s="1"/>
  <c r="P2450" i="1"/>
  <c r="P2458" i="1"/>
  <c r="R2458" i="1" s="1"/>
  <c r="P2464" i="1"/>
  <c r="Q2464" i="1" s="1"/>
  <c r="P2473" i="1"/>
  <c r="P2469" i="1"/>
  <c r="Q2469" i="1" s="1"/>
  <c r="P2460" i="1"/>
  <c r="Q2460" i="1" s="1"/>
  <c r="P2463" i="1"/>
  <c r="Q2463" i="1" s="1"/>
  <c r="P2472" i="1"/>
  <c r="R2472" i="1" s="1"/>
  <c r="P2470" i="1"/>
  <c r="Q2470" i="1" s="1"/>
  <c r="P2465" i="1"/>
  <c r="R2465" i="1" s="1"/>
  <c r="P2459" i="1"/>
  <c r="R2459" i="1" s="1"/>
  <c r="P2455" i="1"/>
  <c r="P2451" i="1"/>
  <c r="P2466" i="1"/>
  <c r="R2466" i="1" s="1"/>
  <c r="P2452" i="1"/>
  <c r="P2462" i="1"/>
  <c r="Q2462" i="1" s="1"/>
  <c r="P2456" i="1"/>
  <c r="P2461" i="1"/>
  <c r="Q2461" i="1" s="1"/>
  <c r="P2453" i="1"/>
  <c r="H2481" i="6"/>
  <c r="H2505" i="6" s="1"/>
  <c r="H2529" i="6" s="1"/>
  <c r="O2481" i="1"/>
  <c r="H2480" i="6"/>
  <c r="H2504" i="6" s="1"/>
  <c r="H2528" i="6" s="1"/>
  <c r="O2480" i="1"/>
  <c r="H2487" i="6"/>
  <c r="H2511" i="6" s="1"/>
  <c r="H2535" i="6" s="1"/>
  <c r="O2487" i="1"/>
  <c r="H2483" i="6"/>
  <c r="H2507" i="6" s="1"/>
  <c r="H2531" i="6" s="1"/>
  <c r="O2483" i="1"/>
  <c r="H2493" i="6"/>
  <c r="H2517" i="6" s="1"/>
  <c r="H2541" i="6" s="1"/>
  <c r="O2493" i="1"/>
  <c r="H2488" i="6"/>
  <c r="H2512" i="6" s="1"/>
  <c r="H2536" i="6" s="1"/>
  <c r="O2488" i="1"/>
  <c r="H2486" i="6"/>
  <c r="H2510" i="6" s="1"/>
  <c r="H2534" i="6" s="1"/>
  <c r="O2486" i="1"/>
  <c r="H2474" i="6"/>
  <c r="H2498" i="6" s="1"/>
  <c r="H2522" i="6" s="1"/>
  <c r="O2474" i="1"/>
  <c r="H2485" i="6"/>
  <c r="H2509" i="6" s="1"/>
  <c r="H2533" i="6" s="1"/>
  <c r="O2485" i="1"/>
  <c r="H2476" i="6"/>
  <c r="H2500" i="6" s="1"/>
  <c r="H2524" i="6" s="1"/>
  <c r="O2476" i="1"/>
  <c r="H2484" i="6"/>
  <c r="H2508" i="6" s="1"/>
  <c r="H2532" i="6" s="1"/>
  <c r="O2484" i="1"/>
  <c r="H2477" i="6"/>
  <c r="H2501" i="6" s="1"/>
  <c r="H2525" i="6" s="1"/>
  <c r="O2477" i="1"/>
  <c r="H2475" i="6"/>
  <c r="H2499" i="6" s="1"/>
  <c r="H2523" i="6" s="1"/>
  <c r="O2475" i="1"/>
  <c r="H2478" i="6"/>
  <c r="H2502" i="6" s="1"/>
  <c r="H2526" i="6" s="1"/>
  <c r="O2478" i="1"/>
  <c r="H2491" i="6"/>
  <c r="H2515" i="6" s="1"/>
  <c r="H2539" i="6" s="1"/>
  <c r="O2491" i="1"/>
  <c r="H2489" i="6"/>
  <c r="H2513" i="6" s="1"/>
  <c r="H2537" i="6" s="1"/>
  <c r="O2489" i="1"/>
  <c r="H2495" i="6"/>
  <c r="H2519" i="6" s="1"/>
  <c r="H2543" i="6" s="1"/>
  <c r="O2495" i="1"/>
  <c r="H2494" i="6"/>
  <c r="H2518" i="6" s="1"/>
  <c r="H2542" i="6" s="1"/>
  <c r="O2494" i="1"/>
  <c r="H2479" i="6"/>
  <c r="H2503" i="6" s="1"/>
  <c r="H2527" i="6" s="1"/>
  <c r="O2479" i="1"/>
  <c r="H2497" i="6"/>
  <c r="H2521" i="6" s="1"/>
  <c r="H2545" i="6" s="1"/>
  <c r="O2497" i="1"/>
  <c r="H2482" i="6"/>
  <c r="H2506" i="6" s="1"/>
  <c r="H2530" i="6" s="1"/>
  <c r="O2482" i="1"/>
  <c r="H2492" i="6"/>
  <c r="H2516" i="6" s="1"/>
  <c r="H2540" i="6" s="1"/>
  <c r="O2492" i="1"/>
  <c r="H2496" i="6"/>
  <c r="H2520" i="6" s="1"/>
  <c r="H2544" i="6" s="1"/>
  <c r="O2496" i="1"/>
  <c r="H2490" i="6"/>
  <c r="H2514" i="6" s="1"/>
  <c r="H2538" i="6" s="1"/>
  <c r="O2490" i="1"/>
  <c r="H2482" i="5"/>
  <c r="H2506" i="5" s="1"/>
  <c r="H2530" i="5" s="1"/>
  <c r="N2482" i="1"/>
  <c r="H2492" i="5"/>
  <c r="H2516" i="5" s="1"/>
  <c r="H2540" i="5" s="1"/>
  <c r="N2492" i="1"/>
  <c r="H2493" i="5"/>
  <c r="H2517" i="5" s="1"/>
  <c r="H2541" i="5" s="1"/>
  <c r="N2493" i="1"/>
  <c r="H2496" i="5"/>
  <c r="H2520" i="5" s="1"/>
  <c r="H2544" i="5" s="1"/>
  <c r="N2496" i="1"/>
  <c r="H2478" i="5"/>
  <c r="H2502" i="5" s="1"/>
  <c r="H2526" i="5" s="1"/>
  <c r="N2478" i="1"/>
  <c r="H2475" i="5"/>
  <c r="H2499" i="5" s="1"/>
  <c r="H2523" i="5" s="1"/>
  <c r="N2475" i="1"/>
  <c r="H2479" i="5"/>
  <c r="H2503" i="5" s="1"/>
  <c r="H2527" i="5" s="1"/>
  <c r="N2479" i="1"/>
  <c r="H2486" i="5"/>
  <c r="H2510" i="5" s="1"/>
  <c r="H2534" i="5" s="1"/>
  <c r="N2486" i="1"/>
  <c r="H2481" i="5"/>
  <c r="H2505" i="5" s="1"/>
  <c r="H2529" i="5" s="1"/>
  <c r="N2481" i="1"/>
  <c r="H2484" i="5"/>
  <c r="H2508" i="5" s="1"/>
  <c r="H2532" i="5" s="1"/>
  <c r="N2484" i="1"/>
  <c r="H2494" i="5"/>
  <c r="H2518" i="5" s="1"/>
  <c r="H2542" i="5" s="1"/>
  <c r="N2494" i="1"/>
  <c r="H2495" i="5"/>
  <c r="H2519" i="5" s="1"/>
  <c r="H2543" i="5" s="1"/>
  <c r="N2495" i="1"/>
  <c r="H2491" i="5"/>
  <c r="H2515" i="5" s="1"/>
  <c r="H2539" i="5" s="1"/>
  <c r="N2491" i="1"/>
  <c r="H2488" i="5"/>
  <c r="H2512" i="5" s="1"/>
  <c r="H2536" i="5" s="1"/>
  <c r="N2488" i="1"/>
  <c r="H2485" i="5"/>
  <c r="H2509" i="5" s="1"/>
  <c r="H2533" i="5" s="1"/>
  <c r="N2485" i="1"/>
  <c r="H2477" i="5"/>
  <c r="H2501" i="5" s="1"/>
  <c r="H2525" i="5" s="1"/>
  <c r="N2477" i="1"/>
  <c r="H2476" i="5"/>
  <c r="H2500" i="5" s="1"/>
  <c r="H2524" i="5" s="1"/>
  <c r="N2476" i="1"/>
  <c r="H2490" i="5"/>
  <c r="H2514" i="5" s="1"/>
  <c r="H2538" i="5" s="1"/>
  <c r="N2490" i="1"/>
  <c r="H2480" i="5"/>
  <c r="H2504" i="5" s="1"/>
  <c r="H2528" i="5" s="1"/>
  <c r="N2480" i="1"/>
  <c r="H2474" i="5"/>
  <c r="H2498" i="5" s="1"/>
  <c r="H2522" i="5" s="1"/>
  <c r="N2474" i="1"/>
  <c r="H2483" i="5"/>
  <c r="H2507" i="5" s="1"/>
  <c r="H2531" i="5" s="1"/>
  <c r="N2483" i="1"/>
  <c r="H2497" i="5"/>
  <c r="H2521" i="5" s="1"/>
  <c r="H2545" i="5" s="1"/>
  <c r="N2497" i="1"/>
  <c r="H2487" i="5"/>
  <c r="H2511" i="5" s="1"/>
  <c r="H2535" i="5" s="1"/>
  <c r="N2487" i="1"/>
  <c r="H2489" i="5"/>
  <c r="H2513" i="5" s="1"/>
  <c r="H2537" i="5" s="1"/>
  <c r="N2489" i="1"/>
  <c r="S2466" i="1" l="1"/>
  <c r="S2438" i="1"/>
  <c r="S2437" i="1"/>
  <c r="S2472" i="1"/>
  <c r="S2457" i="1"/>
  <c r="S2467" i="1"/>
  <c r="S2465" i="1"/>
  <c r="S2458" i="1"/>
  <c r="S2445" i="1"/>
  <c r="S2440" i="1"/>
  <c r="S2459" i="1"/>
  <c r="S2444" i="1"/>
  <c r="S2439" i="1"/>
  <c r="S2446" i="1"/>
  <c r="S2436" i="1"/>
  <c r="S2471" i="1"/>
  <c r="W2470" i="1"/>
  <c r="R2470" i="1"/>
  <c r="W2462" i="1"/>
  <c r="R2462" i="1"/>
  <c r="W2469" i="1"/>
  <c r="R2469" i="1"/>
  <c r="W2463" i="1"/>
  <c r="R2463" i="1"/>
  <c r="W2464" i="1"/>
  <c r="R2464" i="1"/>
  <c r="W2468" i="1"/>
  <c r="R2468" i="1"/>
  <c r="W2461" i="1"/>
  <c r="R2461" i="1"/>
  <c r="W2460" i="1"/>
  <c r="R2460" i="1"/>
  <c r="W2456" i="1"/>
  <c r="W2451" i="1"/>
  <c r="W2450" i="1"/>
  <c r="W2454" i="1"/>
  <c r="W2455" i="1"/>
  <c r="W2472" i="1"/>
  <c r="W2473" i="1"/>
  <c r="W2457" i="1"/>
  <c r="W2467" i="1"/>
  <c r="W2453" i="1"/>
  <c r="W2452" i="1"/>
  <c r="W2459" i="1"/>
  <c r="W2466" i="1"/>
  <c r="W2465" i="1"/>
  <c r="W2458" i="1"/>
  <c r="W2471" i="1"/>
  <c r="P2489" i="1"/>
  <c r="R2489" i="1" s="1"/>
  <c r="P2497" i="1"/>
  <c r="P2474" i="1"/>
  <c r="P2490" i="1"/>
  <c r="R2490" i="1" s="1"/>
  <c r="P2477" i="1"/>
  <c r="P2488" i="1"/>
  <c r="Q2488" i="1" s="1"/>
  <c r="P2495" i="1"/>
  <c r="R2495" i="1" s="1"/>
  <c r="P2484" i="1"/>
  <c r="Q2484" i="1" s="1"/>
  <c r="P2496" i="1"/>
  <c r="R2496" i="1" s="1"/>
  <c r="P2487" i="1"/>
  <c r="Q2487" i="1" s="1"/>
  <c r="P2483" i="1"/>
  <c r="R2483" i="1" s="1"/>
  <c r="P2482" i="1"/>
  <c r="R2482" i="1" s="1"/>
  <c r="P2476" i="1"/>
  <c r="P2494" i="1"/>
  <c r="Q2494" i="1" s="1"/>
  <c r="P2491" i="1"/>
  <c r="R2491" i="1" s="1"/>
  <c r="P2493" i="1"/>
  <c r="Q2493" i="1" s="1"/>
  <c r="P2480" i="1"/>
  <c r="P2485" i="1"/>
  <c r="Q2485" i="1" s="1"/>
  <c r="P2479" i="1"/>
  <c r="P2486" i="1"/>
  <c r="Q2486" i="1" s="1"/>
  <c r="P2475" i="1"/>
  <c r="P2492" i="1"/>
  <c r="Q2492" i="1" s="1"/>
  <c r="P2481" i="1"/>
  <c r="R2481" i="1" s="1"/>
  <c r="P2478" i="1"/>
  <c r="H2554" i="6"/>
  <c r="O2554" i="1"/>
  <c r="H2548" i="6"/>
  <c r="O2548" i="1"/>
  <c r="H2555" i="6"/>
  <c r="O2555" i="1"/>
  <c r="H2561" i="6"/>
  <c r="O2561" i="1"/>
  <c r="H2557" i="6"/>
  <c r="O2557" i="1"/>
  <c r="H2563" i="6"/>
  <c r="O2563" i="1"/>
  <c r="H2546" i="6"/>
  <c r="O2546" i="1"/>
  <c r="H2559" i="6"/>
  <c r="O2559" i="1"/>
  <c r="H2550" i="6"/>
  <c r="O2550" i="1"/>
  <c r="H2564" i="6"/>
  <c r="O2564" i="1"/>
  <c r="H2562" i="6"/>
  <c r="O2562" i="1"/>
  <c r="H2551" i="6"/>
  <c r="O2551" i="1"/>
  <c r="H2547" i="6"/>
  <c r="O2547" i="1"/>
  <c r="H2558" i="6"/>
  <c r="O2558" i="1"/>
  <c r="H2552" i="6"/>
  <c r="O2552" i="1"/>
  <c r="H2567" i="6"/>
  <c r="O2567" i="1"/>
  <c r="H2569" i="6"/>
  <c r="O2569" i="1"/>
  <c r="H2556" i="6"/>
  <c r="O2556" i="1"/>
  <c r="H2568" i="6"/>
  <c r="O2568" i="1"/>
  <c r="H2566" i="6"/>
  <c r="O2566" i="1"/>
  <c r="H2549" i="6"/>
  <c r="O2549" i="1"/>
  <c r="H2560" i="6"/>
  <c r="O2560" i="1"/>
  <c r="H2553" i="6"/>
  <c r="O2553" i="1"/>
  <c r="H2565" i="6"/>
  <c r="O2565" i="1"/>
  <c r="H2566" i="5"/>
  <c r="N2566" i="1"/>
  <c r="H2561" i="5"/>
  <c r="N2561" i="1"/>
  <c r="H2548" i="5"/>
  <c r="N2548" i="1"/>
  <c r="H2550" i="5"/>
  <c r="N2550" i="1"/>
  <c r="H2562" i="5"/>
  <c r="N2562" i="1"/>
  <c r="H2569" i="5"/>
  <c r="N2569" i="1"/>
  <c r="H2549" i="5"/>
  <c r="N2549" i="1"/>
  <c r="H2556" i="5"/>
  <c r="N2556" i="1"/>
  <c r="H2547" i="5"/>
  <c r="N2547" i="1"/>
  <c r="H2568" i="5"/>
  <c r="N2568" i="1"/>
  <c r="H2567" i="5"/>
  <c r="N2567" i="1"/>
  <c r="H2557" i="5"/>
  <c r="N2557" i="1"/>
  <c r="H2553" i="5"/>
  <c r="N2553" i="1"/>
  <c r="H2565" i="5"/>
  <c r="N2565" i="1"/>
  <c r="H2560" i="5"/>
  <c r="N2560" i="1"/>
  <c r="H2559" i="5"/>
  <c r="N2559" i="1"/>
  <c r="H2546" i="5"/>
  <c r="N2546" i="1"/>
  <c r="H2558" i="5"/>
  <c r="N2558" i="1"/>
  <c r="H2564" i="5"/>
  <c r="N2564" i="1"/>
  <c r="H2563" i="5"/>
  <c r="N2563" i="1"/>
  <c r="H2555" i="5"/>
  <c r="N2555" i="1"/>
  <c r="H2552" i="5"/>
  <c r="N2552" i="1"/>
  <c r="H2551" i="5"/>
  <c r="N2551" i="1"/>
  <c r="H2554" i="5"/>
  <c r="N2554" i="1"/>
  <c r="S2460" i="1" l="1"/>
  <c r="S2463" i="1"/>
  <c r="S2496" i="1"/>
  <c r="S2489" i="1"/>
  <c r="S2468" i="1"/>
  <c r="S2482" i="1"/>
  <c r="S2490" i="1"/>
  <c r="S2461" i="1"/>
  <c r="S2464" i="1"/>
  <c r="S2469" i="1"/>
  <c r="S2470" i="1"/>
  <c r="S2462" i="1"/>
  <c r="S2481" i="1"/>
  <c r="S2491" i="1"/>
  <c r="S2483" i="1"/>
  <c r="S2495" i="1"/>
  <c r="W2485" i="1"/>
  <c r="R2485" i="1"/>
  <c r="W2487" i="1"/>
  <c r="R2487" i="1"/>
  <c r="W2492" i="1"/>
  <c r="R2492" i="1"/>
  <c r="W2494" i="1"/>
  <c r="R2494" i="1"/>
  <c r="W2488" i="1"/>
  <c r="R2488" i="1"/>
  <c r="W2486" i="1"/>
  <c r="R2486" i="1"/>
  <c r="W2493" i="1"/>
  <c r="R2493" i="1"/>
  <c r="W2484" i="1"/>
  <c r="R2484" i="1"/>
  <c r="W2497" i="1"/>
  <c r="W2475" i="1"/>
  <c r="W2480" i="1"/>
  <c r="W2476" i="1"/>
  <c r="W2496" i="1"/>
  <c r="W2477" i="1"/>
  <c r="W2489" i="1"/>
  <c r="W2478" i="1"/>
  <c r="W2482" i="1"/>
  <c r="W2490" i="1"/>
  <c r="W2481" i="1"/>
  <c r="W2479" i="1"/>
  <c r="W2491" i="1"/>
  <c r="W2483" i="1"/>
  <c r="W2495" i="1"/>
  <c r="W2474" i="1"/>
  <c r="P2569" i="1"/>
  <c r="P2550" i="1"/>
  <c r="P2553" i="1"/>
  <c r="R2553" i="1" s="1"/>
  <c r="P2547" i="1"/>
  <c r="P2549" i="1"/>
  <c r="P2562" i="1"/>
  <c r="R2562" i="1" s="1"/>
  <c r="P2548" i="1"/>
  <c r="P2555" i="1"/>
  <c r="R2555" i="1" s="1"/>
  <c r="P2564" i="1"/>
  <c r="Q2564" i="1" s="1"/>
  <c r="P2560" i="1"/>
  <c r="Q2560" i="1" s="1"/>
  <c r="P2552" i="1"/>
  <c r="P2558" i="1"/>
  <c r="Q2558" i="1" s="1"/>
  <c r="P2565" i="1"/>
  <c r="Q2565" i="1" s="1"/>
  <c r="P2556" i="1"/>
  <c r="Q2556" i="1" s="1"/>
  <c r="P2561" i="1"/>
  <c r="R2561" i="1" s="1"/>
  <c r="P2551" i="1"/>
  <c r="P2546" i="1"/>
  <c r="P2566" i="1"/>
  <c r="Q2566" i="1" s="1"/>
  <c r="P2554" i="1"/>
  <c r="R2554" i="1" s="1"/>
  <c r="P2563" i="1"/>
  <c r="R2563" i="1" s="1"/>
  <c r="P2559" i="1"/>
  <c r="Q2559" i="1" s="1"/>
  <c r="P2557" i="1"/>
  <c r="Q2557" i="1" s="1"/>
  <c r="P2568" i="1"/>
  <c r="R2568" i="1" s="1"/>
  <c r="P2567" i="1"/>
  <c r="R2567" i="1" s="1"/>
  <c r="H2586" i="6"/>
  <c r="O2586" i="1"/>
  <c r="H2580" i="6"/>
  <c r="O2580" i="1"/>
  <c r="H2593" i="6"/>
  <c r="O2593" i="1"/>
  <c r="H2581" i="6"/>
  <c r="O2581" i="1"/>
  <c r="H2584" i="6"/>
  <c r="O2584" i="1"/>
  <c r="H2591" i="6"/>
  <c r="O2591" i="1"/>
  <c r="H2588" i="6"/>
  <c r="O2588" i="1"/>
  <c r="H2585" i="6"/>
  <c r="O2585" i="1"/>
  <c r="H2575" i="6"/>
  <c r="O2575" i="1"/>
  <c r="H2573" i="6"/>
  <c r="O2573" i="1"/>
  <c r="H2576" i="6"/>
  <c r="O2576" i="1"/>
  <c r="H2574" i="6"/>
  <c r="O2574" i="1"/>
  <c r="H2579" i="6"/>
  <c r="O2579" i="1"/>
  <c r="H2589" i="6"/>
  <c r="O2589" i="1"/>
  <c r="H2590" i="6"/>
  <c r="O2590" i="1"/>
  <c r="H2582" i="6"/>
  <c r="O2582" i="1"/>
  <c r="H2583" i="6"/>
  <c r="O2583" i="1"/>
  <c r="H2577" i="6"/>
  <c r="O2577" i="1"/>
  <c r="H2572" i="6"/>
  <c r="O2572" i="1"/>
  <c r="H2587" i="6"/>
  <c r="O2587" i="1"/>
  <c r="H2592" i="6"/>
  <c r="O2592" i="1"/>
  <c r="H2571" i="6"/>
  <c r="O2571" i="1"/>
  <c r="H2570" i="6"/>
  <c r="O2570" i="1"/>
  <c r="H2578" i="6"/>
  <c r="O2578" i="1"/>
  <c r="H2578" i="5"/>
  <c r="N2578" i="1"/>
  <c r="H2593" i="5"/>
  <c r="N2593" i="1"/>
  <c r="H2570" i="5"/>
  <c r="N2570" i="1"/>
  <c r="H2591" i="5"/>
  <c r="N2591" i="1"/>
  <c r="H2586" i="5"/>
  <c r="N2586" i="1"/>
  <c r="H2576" i="5"/>
  <c r="N2576" i="1"/>
  <c r="H2581" i="5"/>
  <c r="N2581" i="1"/>
  <c r="H2583" i="5"/>
  <c r="N2583" i="1"/>
  <c r="H2592" i="5"/>
  <c r="N2592" i="1"/>
  <c r="H2574" i="5"/>
  <c r="N2574" i="1"/>
  <c r="H2582" i="5"/>
  <c r="N2582" i="1"/>
  <c r="H2572" i="5"/>
  <c r="N2572" i="1"/>
  <c r="H2579" i="5"/>
  <c r="N2579" i="1"/>
  <c r="H2575" i="5"/>
  <c r="N2575" i="1"/>
  <c r="H2587" i="5"/>
  <c r="N2587" i="1"/>
  <c r="H2589" i="5"/>
  <c r="N2589" i="1"/>
  <c r="H2580" i="5"/>
  <c r="N2580" i="1"/>
  <c r="H2585" i="5"/>
  <c r="N2585" i="1"/>
  <c r="H2571" i="5"/>
  <c r="N2571" i="1"/>
  <c r="H2584" i="5"/>
  <c r="N2584" i="1"/>
  <c r="H2588" i="5"/>
  <c r="N2588" i="1"/>
  <c r="H2577" i="5"/>
  <c r="N2577" i="1"/>
  <c r="H2573" i="5"/>
  <c r="N2573" i="1"/>
  <c r="H2590" i="5"/>
  <c r="N2590" i="1"/>
  <c r="S2562" i="1" l="1"/>
  <c r="S2494" i="1"/>
  <c r="S2487" i="1"/>
  <c r="S2484" i="1"/>
  <c r="S2567" i="1"/>
  <c r="S2563" i="1"/>
  <c r="S2555" i="1"/>
  <c r="S2493" i="1"/>
  <c r="S2488" i="1"/>
  <c r="S2492" i="1"/>
  <c r="S2485" i="1"/>
  <c r="S2486" i="1"/>
  <c r="S2568" i="1"/>
  <c r="S2554" i="1"/>
  <c r="S2561" i="1"/>
  <c r="S2553" i="1"/>
  <c r="W2557" i="1"/>
  <c r="R2557" i="1"/>
  <c r="W2566" i="1"/>
  <c r="R2566" i="1"/>
  <c r="W2556" i="1"/>
  <c r="R2556" i="1"/>
  <c r="W2560" i="1"/>
  <c r="R2560" i="1"/>
  <c r="W2559" i="1"/>
  <c r="R2559" i="1"/>
  <c r="W2565" i="1"/>
  <c r="R2565" i="1"/>
  <c r="W2564" i="1"/>
  <c r="R2564" i="1"/>
  <c r="W2558" i="1"/>
  <c r="R2558" i="1"/>
  <c r="W2562" i="1"/>
  <c r="W2550" i="1"/>
  <c r="W2546" i="1"/>
  <c r="W2549" i="1"/>
  <c r="W2569" i="1"/>
  <c r="W2567" i="1"/>
  <c r="W2563" i="1"/>
  <c r="W2551" i="1"/>
  <c r="W2555" i="1"/>
  <c r="W2547" i="1"/>
  <c r="W2568" i="1"/>
  <c r="W2554" i="1"/>
  <c r="W2561" i="1"/>
  <c r="W2552" i="1"/>
  <c r="W2548" i="1"/>
  <c r="W2553" i="1"/>
  <c r="P2588" i="1"/>
  <c r="Q2588" i="1" s="1"/>
  <c r="P2579" i="1"/>
  <c r="R2579" i="1" s="1"/>
  <c r="P2582" i="1"/>
  <c r="Q2582" i="1" s="1"/>
  <c r="P2581" i="1"/>
  <c r="Q2581" i="1" s="1"/>
  <c r="P2587" i="1"/>
  <c r="R2587" i="1" s="1"/>
  <c r="P2590" i="1"/>
  <c r="Q2590" i="1" s="1"/>
  <c r="P2585" i="1"/>
  <c r="R2585" i="1" s="1"/>
  <c r="P2583" i="1"/>
  <c r="Q2583" i="1" s="1"/>
  <c r="P2591" i="1"/>
  <c r="R2591" i="1" s="1"/>
  <c r="P2573" i="1"/>
  <c r="P2592" i="1"/>
  <c r="R2592" i="1" s="1"/>
  <c r="P2586" i="1"/>
  <c r="R2586" i="1" s="1"/>
  <c r="P2570" i="1"/>
  <c r="P2578" i="1"/>
  <c r="R2578" i="1" s="1"/>
  <c r="P2571" i="1"/>
  <c r="P2580" i="1"/>
  <c r="Q2580" i="1" s="1"/>
  <c r="P2575" i="1"/>
  <c r="P2576" i="1"/>
  <c r="P2593" i="1"/>
  <c r="P2577" i="1"/>
  <c r="R2577" i="1" s="1"/>
  <c r="P2584" i="1"/>
  <c r="Q2584" i="1" s="1"/>
  <c r="P2589" i="1"/>
  <c r="Q2589" i="1" s="1"/>
  <c r="P2572" i="1"/>
  <c r="P2574" i="1"/>
  <c r="H2614" i="6"/>
  <c r="O2614" i="1"/>
  <c r="H2605" i="6"/>
  <c r="O2605" i="1"/>
  <c r="H2611" i="6"/>
  <c r="O2611" i="1"/>
  <c r="H2613" i="6"/>
  <c r="O2613" i="1"/>
  <c r="H2599" i="6"/>
  <c r="O2599" i="1"/>
  <c r="H2606" i="6"/>
  <c r="O2606" i="1"/>
  <c r="H2595" i="6"/>
  <c r="O2595" i="1"/>
  <c r="H2597" i="6"/>
  <c r="O2597" i="1"/>
  <c r="H2603" i="6"/>
  <c r="O2603" i="1"/>
  <c r="H2617" i="6"/>
  <c r="O2617" i="1"/>
  <c r="H2609" i="6"/>
  <c r="O2609" i="1"/>
  <c r="H2600" i="6"/>
  <c r="O2600" i="1"/>
  <c r="H2596" i="6"/>
  <c r="O2596" i="1"/>
  <c r="H2612" i="6"/>
  <c r="O2612" i="1"/>
  <c r="H2604" i="6"/>
  <c r="O2604" i="1"/>
  <c r="H2616" i="6"/>
  <c r="O2616" i="1"/>
  <c r="H2602" i="6"/>
  <c r="O2602" i="1"/>
  <c r="H2601" i="6"/>
  <c r="O2601" i="1"/>
  <c r="H2598" i="6"/>
  <c r="O2598" i="1"/>
  <c r="H2608" i="6"/>
  <c r="O2608" i="1"/>
  <c r="H2594" i="6"/>
  <c r="O2594" i="1"/>
  <c r="H2607" i="6"/>
  <c r="O2607" i="1"/>
  <c r="H2615" i="6"/>
  <c r="O2615" i="1"/>
  <c r="H2610" i="6"/>
  <c r="O2610" i="1"/>
  <c r="H2600" i="5"/>
  <c r="N2600" i="1"/>
  <c r="H2606" i="5"/>
  <c r="N2606" i="1"/>
  <c r="H2610" i="5"/>
  <c r="N2610" i="1"/>
  <c r="H2613" i="5"/>
  <c r="N2613" i="1"/>
  <c r="H2598" i="5"/>
  <c r="N2598" i="1"/>
  <c r="H2615" i="5"/>
  <c r="N2615" i="1"/>
  <c r="H2614" i="5"/>
  <c r="N2614" i="1"/>
  <c r="H2611" i="5"/>
  <c r="N2611" i="1"/>
  <c r="H2616" i="5"/>
  <c r="N2616" i="1"/>
  <c r="H2594" i="5"/>
  <c r="N2594" i="1"/>
  <c r="H2604" i="5"/>
  <c r="N2604" i="1"/>
  <c r="H2609" i="5"/>
  <c r="N2609" i="1"/>
  <c r="H2597" i="5"/>
  <c r="N2597" i="1"/>
  <c r="H2607" i="5"/>
  <c r="N2607" i="1"/>
  <c r="H2617" i="5"/>
  <c r="N2617" i="1"/>
  <c r="H2603" i="5"/>
  <c r="N2603" i="1"/>
  <c r="H2596" i="5"/>
  <c r="N2596" i="1"/>
  <c r="H2601" i="5"/>
  <c r="N2601" i="1"/>
  <c r="H2612" i="5"/>
  <c r="N2612" i="1"/>
  <c r="H2608" i="5"/>
  <c r="N2608" i="1"/>
  <c r="H2599" i="5"/>
  <c r="N2599" i="1"/>
  <c r="H2595" i="5"/>
  <c r="N2595" i="1"/>
  <c r="H2605" i="5"/>
  <c r="N2605" i="1"/>
  <c r="H2602" i="5"/>
  <c r="N2602" i="1"/>
  <c r="S2578" i="1" l="1"/>
  <c r="S2579" i="1"/>
  <c r="S2558" i="1"/>
  <c r="S2565" i="1"/>
  <c r="S2560" i="1"/>
  <c r="S2566" i="1"/>
  <c r="S2591" i="1"/>
  <c r="S2587" i="1"/>
  <c r="S2586" i="1"/>
  <c r="S2577" i="1"/>
  <c r="S2564" i="1"/>
  <c r="S2559" i="1"/>
  <c r="S2556" i="1"/>
  <c r="S2557" i="1"/>
  <c r="S2592" i="1"/>
  <c r="S2585" i="1"/>
  <c r="W2589" i="1"/>
  <c r="R2589" i="1"/>
  <c r="W2584" i="1"/>
  <c r="R2584" i="1"/>
  <c r="W2588" i="1"/>
  <c r="R2588" i="1"/>
  <c r="W2590" i="1"/>
  <c r="R2590" i="1"/>
  <c r="W2580" i="1"/>
  <c r="R2580" i="1"/>
  <c r="W2583" i="1"/>
  <c r="R2583" i="1"/>
  <c r="W2581" i="1"/>
  <c r="R2581" i="1"/>
  <c r="W2582" i="1"/>
  <c r="R2582" i="1"/>
  <c r="W2576" i="1"/>
  <c r="W2578" i="1"/>
  <c r="W2573" i="1"/>
  <c r="W2579" i="1"/>
  <c r="W2575" i="1"/>
  <c r="W2570" i="1"/>
  <c r="W2591" i="1"/>
  <c r="W2587" i="1"/>
  <c r="W2574" i="1"/>
  <c r="W2577" i="1"/>
  <c r="W2586" i="1"/>
  <c r="W2572" i="1"/>
  <c r="W2593" i="1"/>
  <c r="W2571" i="1"/>
  <c r="W2592" i="1"/>
  <c r="W2585" i="1"/>
  <c r="P2608" i="1"/>
  <c r="Q2608" i="1" s="1"/>
  <c r="P2606" i="1"/>
  <c r="Q2606" i="1" s="1"/>
  <c r="P2611" i="1"/>
  <c r="R2611" i="1" s="1"/>
  <c r="P2613" i="1"/>
  <c r="Q2613" i="1" s="1"/>
  <c r="P2604" i="1"/>
  <c r="Q2604" i="1" s="1"/>
  <c r="P2615" i="1"/>
  <c r="R2615" i="1" s="1"/>
  <c r="P2603" i="1"/>
  <c r="R2603" i="1" s="1"/>
  <c r="P2602" i="1"/>
  <c r="R2602" i="1" s="1"/>
  <c r="P2595" i="1"/>
  <c r="P2601" i="1"/>
  <c r="R2601" i="1" s="1"/>
  <c r="P2607" i="1"/>
  <c r="Q2607" i="1" s="1"/>
  <c r="P2609" i="1"/>
  <c r="R2609" i="1" s="1"/>
  <c r="P2594" i="1"/>
  <c r="P2605" i="1"/>
  <c r="Q2605" i="1" s="1"/>
  <c r="P2599" i="1"/>
  <c r="P2612" i="1"/>
  <c r="Q2612" i="1" s="1"/>
  <c r="P2596" i="1"/>
  <c r="P2617" i="1"/>
  <c r="P2597" i="1"/>
  <c r="P2616" i="1"/>
  <c r="R2616" i="1" s="1"/>
  <c r="P2614" i="1"/>
  <c r="Q2614" i="1" s="1"/>
  <c r="P2598" i="1"/>
  <c r="P2610" i="1"/>
  <c r="R2610" i="1" s="1"/>
  <c r="P2600" i="1"/>
  <c r="H2630" i="6"/>
  <c r="O2630" i="1"/>
  <c r="H2618" i="6"/>
  <c r="O2618" i="1"/>
  <c r="H2640" i="6"/>
  <c r="O2640" i="1"/>
  <c r="H2633" i="6"/>
  <c r="O2633" i="1"/>
  <c r="H2623" i="6"/>
  <c r="O2623" i="1"/>
  <c r="H2624" i="6"/>
  <c r="O2624" i="1"/>
  <c r="H2632" i="6"/>
  <c r="O2632" i="1"/>
  <c r="H2628" i="6"/>
  <c r="O2628" i="1"/>
  <c r="H2641" i="6"/>
  <c r="O2641" i="1"/>
  <c r="H2637" i="6"/>
  <c r="O2637" i="1"/>
  <c r="H2634" i="6"/>
  <c r="O2634" i="1"/>
  <c r="H2622" i="6"/>
  <c r="O2622" i="1"/>
  <c r="H2636" i="6"/>
  <c r="O2636" i="1"/>
  <c r="H2627" i="6"/>
  <c r="O2627" i="1"/>
  <c r="H2635" i="6"/>
  <c r="O2635" i="1"/>
  <c r="H2626" i="6"/>
  <c r="O2626" i="1"/>
  <c r="H2639" i="6"/>
  <c r="O2639" i="1"/>
  <c r="H2621" i="6"/>
  <c r="O2621" i="1"/>
  <c r="H2629" i="6"/>
  <c r="O2629" i="1"/>
  <c r="H2625" i="6"/>
  <c r="O2625" i="1"/>
  <c r="H2620" i="6"/>
  <c r="O2620" i="1"/>
  <c r="H2631" i="6"/>
  <c r="O2631" i="1"/>
  <c r="H2619" i="6"/>
  <c r="O2619" i="1"/>
  <c r="H2638" i="6"/>
  <c r="O2638" i="1"/>
  <c r="H2625" i="5"/>
  <c r="N2625" i="1"/>
  <c r="H2633" i="5"/>
  <c r="N2633" i="1"/>
  <c r="H2639" i="5"/>
  <c r="N2639" i="1"/>
  <c r="H2629" i="5"/>
  <c r="N2629" i="1"/>
  <c r="H2620" i="5"/>
  <c r="N2620" i="1"/>
  <c r="H2622" i="5"/>
  <c r="N2622" i="1"/>
  <c r="H2626" i="5"/>
  <c r="N2626" i="1"/>
  <c r="H2618" i="5"/>
  <c r="N2618" i="1"/>
  <c r="H2637" i="5"/>
  <c r="N2637" i="1"/>
  <c r="H2634" i="5"/>
  <c r="N2634" i="1"/>
  <c r="H2632" i="5"/>
  <c r="N2632" i="1"/>
  <c r="H2627" i="5"/>
  <c r="N2627" i="1"/>
  <c r="H2641" i="5"/>
  <c r="N2641" i="1"/>
  <c r="H2631" i="5"/>
  <c r="N2631" i="1"/>
  <c r="H2635" i="5"/>
  <c r="N2635" i="1"/>
  <c r="H2630" i="5"/>
  <c r="N2630" i="1"/>
  <c r="H2628" i="5"/>
  <c r="N2628" i="1"/>
  <c r="H2619" i="5"/>
  <c r="N2619" i="1"/>
  <c r="H2623" i="5"/>
  <c r="N2623" i="1"/>
  <c r="H2636" i="5"/>
  <c r="N2636" i="1"/>
  <c r="H2640" i="5"/>
  <c r="N2640" i="1"/>
  <c r="H2621" i="5"/>
  <c r="N2621" i="1"/>
  <c r="H2638" i="5"/>
  <c r="N2638" i="1"/>
  <c r="H2624" i="5"/>
  <c r="N2624" i="1"/>
  <c r="S2603" i="1" l="1"/>
  <c r="S2615" i="1"/>
  <c r="S2583" i="1"/>
  <c r="S2584" i="1"/>
  <c r="S2610" i="1"/>
  <c r="S2611" i="1"/>
  <c r="S2601" i="1"/>
  <c r="S2582" i="1"/>
  <c r="S2590" i="1"/>
  <c r="S2616" i="1"/>
  <c r="S2609" i="1"/>
  <c r="S2602" i="1"/>
  <c r="S2581" i="1"/>
  <c r="S2580" i="1"/>
  <c r="S2588" i="1"/>
  <c r="S2589" i="1"/>
  <c r="W2606" i="1"/>
  <c r="R2606" i="1"/>
  <c r="W2614" i="1"/>
  <c r="R2614" i="1"/>
  <c r="W2604" i="1"/>
  <c r="R2604" i="1"/>
  <c r="W2608" i="1"/>
  <c r="R2608" i="1"/>
  <c r="W2612" i="1"/>
  <c r="R2612" i="1"/>
  <c r="W2613" i="1"/>
  <c r="R2613" i="1"/>
  <c r="W2605" i="1"/>
  <c r="R2605" i="1"/>
  <c r="W2607" i="1"/>
  <c r="R2607" i="1"/>
  <c r="W2598" i="1"/>
  <c r="W2617" i="1"/>
  <c r="W2601" i="1"/>
  <c r="W2615" i="1"/>
  <c r="W2596" i="1"/>
  <c r="W2594" i="1"/>
  <c r="W2595" i="1"/>
  <c r="W2600" i="1"/>
  <c r="W2616" i="1"/>
  <c r="W2609" i="1"/>
  <c r="W2602" i="1"/>
  <c r="W2610" i="1"/>
  <c r="W2597" i="1"/>
  <c r="W2599" i="1"/>
  <c r="W2603" i="1"/>
  <c r="W2611" i="1"/>
  <c r="P2631" i="1"/>
  <c r="Q2631" i="1" s="1"/>
  <c r="P2638" i="1"/>
  <c r="Q2638" i="1" s="1"/>
  <c r="P2640" i="1"/>
  <c r="R2640" i="1" s="1"/>
  <c r="P2623" i="1"/>
  <c r="P2635" i="1"/>
  <c r="R2635" i="1" s="1"/>
  <c r="P2641" i="1"/>
  <c r="P2632" i="1"/>
  <c r="Q2632" i="1" s="1"/>
  <c r="P2626" i="1"/>
  <c r="R2626" i="1" s="1"/>
  <c r="P2620" i="1"/>
  <c r="P2625" i="1"/>
  <c r="R2625" i="1" s="1"/>
  <c r="P2628" i="1"/>
  <c r="Q2628" i="1" s="1"/>
  <c r="P2637" i="1"/>
  <c r="Q2637" i="1" s="1"/>
  <c r="P2639" i="1"/>
  <c r="R2639" i="1" s="1"/>
  <c r="P2624" i="1"/>
  <c r="P2621" i="1"/>
  <c r="P2636" i="1"/>
  <c r="Q2636" i="1" s="1"/>
  <c r="P2619" i="1"/>
  <c r="P2630" i="1"/>
  <c r="Q2630" i="1" s="1"/>
  <c r="P2627" i="1"/>
  <c r="R2627" i="1" s="1"/>
  <c r="P2634" i="1"/>
  <c r="R2634" i="1" s="1"/>
  <c r="P2618" i="1"/>
  <c r="P2622" i="1"/>
  <c r="P2629" i="1"/>
  <c r="Q2629" i="1" s="1"/>
  <c r="P2633" i="1"/>
  <c r="R2633" i="1" s="1"/>
  <c r="H2647" i="6"/>
  <c r="H2671" i="6" s="1"/>
  <c r="H2695" i="6" s="1"/>
  <c r="O2647" i="1"/>
  <c r="H2657" i="6"/>
  <c r="H2681" i="6" s="1"/>
  <c r="H2705" i="6" s="1"/>
  <c r="O2657" i="1"/>
  <c r="H2650" i="6"/>
  <c r="H2674" i="6" s="1"/>
  <c r="H2698" i="6" s="1"/>
  <c r="O2650" i="1"/>
  <c r="H2649" i="6"/>
  <c r="H2673" i="6" s="1"/>
  <c r="H2697" i="6" s="1"/>
  <c r="O2649" i="1"/>
  <c r="H2659" i="6"/>
  <c r="H2683" i="6" s="1"/>
  <c r="H2707" i="6" s="1"/>
  <c r="O2659" i="1"/>
  <c r="H2665" i="6"/>
  <c r="H2689" i="6" s="1"/>
  <c r="H2713" i="6" s="1"/>
  <c r="O2665" i="1"/>
  <c r="H2664" i="6"/>
  <c r="H2688" i="6" s="1"/>
  <c r="H2712" i="6" s="1"/>
  <c r="O2664" i="1"/>
  <c r="H2644" i="6"/>
  <c r="H2668" i="6" s="1"/>
  <c r="H2692" i="6" s="1"/>
  <c r="O2644" i="1"/>
  <c r="H2658" i="6"/>
  <c r="H2682" i="6" s="1"/>
  <c r="H2706" i="6" s="1"/>
  <c r="O2658" i="1"/>
  <c r="H2653" i="6"/>
  <c r="H2677" i="6" s="1"/>
  <c r="H2701" i="6" s="1"/>
  <c r="O2653" i="1"/>
  <c r="H2651" i="6"/>
  <c r="H2675" i="6" s="1"/>
  <c r="H2699" i="6" s="1"/>
  <c r="O2651" i="1"/>
  <c r="H2652" i="6"/>
  <c r="H2676" i="6" s="1"/>
  <c r="H2700" i="6" s="1"/>
  <c r="O2652" i="1"/>
  <c r="H2642" i="6"/>
  <c r="H2666" i="6" s="1"/>
  <c r="H2690" i="6" s="1"/>
  <c r="O2642" i="1"/>
  <c r="H2661" i="6"/>
  <c r="H2685" i="6" s="1"/>
  <c r="H2709" i="6" s="1"/>
  <c r="O2661" i="1"/>
  <c r="H2643" i="6"/>
  <c r="H2667" i="6" s="1"/>
  <c r="H2691" i="6" s="1"/>
  <c r="O2643" i="1"/>
  <c r="H2655" i="6"/>
  <c r="H2679" i="6" s="1"/>
  <c r="H2703" i="6" s="1"/>
  <c r="O2655" i="1"/>
  <c r="H2662" i="6"/>
  <c r="H2686" i="6" s="1"/>
  <c r="H2710" i="6" s="1"/>
  <c r="O2662" i="1"/>
  <c r="H2660" i="6"/>
  <c r="H2684" i="6" s="1"/>
  <c r="H2708" i="6" s="1"/>
  <c r="O2660" i="1"/>
  <c r="H2656" i="6"/>
  <c r="H2680" i="6" s="1"/>
  <c r="H2704" i="6" s="1"/>
  <c r="O2656" i="1"/>
  <c r="H2645" i="6"/>
  <c r="H2669" i="6" s="1"/>
  <c r="H2693" i="6" s="1"/>
  <c r="O2645" i="1"/>
  <c r="H2663" i="6"/>
  <c r="H2687" i="6" s="1"/>
  <c r="H2711" i="6" s="1"/>
  <c r="O2663" i="1"/>
  <c r="H2646" i="6"/>
  <c r="H2670" i="6" s="1"/>
  <c r="H2694" i="6" s="1"/>
  <c r="O2646" i="1"/>
  <c r="H2648" i="6"/>
  <c r="H2672" i="6" s="1"/>
  <c r="H2696" i="6" s="1"/>
  <c r="O2648" i="1"/>
  <c r="H2654" i="6"/>
  <c r="H2678" i="6" s="1"/>
  <c r="H2702" i="6" s="1"/>
  <c r="O2654" i="1"/>
  <c r="H2646" i="5"/>
  <c r="H2670" i="5" s="1"/>
  <c r="H2694" i="5" s="1"/>
  <c r="N2646" i="1"/>
  <c r="H2662" i="5"/>
  <c r="H2686" i="5" s="1"/>
  <c r="H2710" i="5" s="1"/>
  <c r="N2662" i="1"/>
  <c r="H2652" i="5"/>
  <c r="H2676" i="5" s="1"/>
  <c r="H2700" i="5" s="1"/>
  <c r="N2652" i="1"/>
  <c r="H2656" i="5"/>
  <c r="H2680" i="5" s="1"/>
  <c r="H2704" i="5" s="1"/>
  <c r="N2656" i="1"/>
  <c r="H2643" i="5"/>
  <c r="H2667" i="5" s="1"/>
  <c r="H2691" i="5" s="1"/>
  <c r="N2643" i="1"/>
  <c r="H2644" i="5"/>
  <c r="H2668" i="5" s="1"/>
  <c r="H2692" i="5" s="1"/>
  <c r="N2644" i="1"/>
  <c r="H2658" i="5"/>
  <c r="H2682" i="5" s="1"/>
  <c r="H2706" i="5" s="1"/>
  <c r="N2658" i="1"/>
  <c r="H2653" i="5"/>
  <c r="H2677" i="5" s="1"/>
  <c r="H2701" i="5" s="1"/>
  <c r="N2653" i="1"/>
  <c r="H2648" i="5"/>
  <c r="H2672" i="5" s="1"/>
  <c r="H2696" i="5" s="1"/>
  <c r="N2648" i="1"/>
  <c r="H2664" i="5"/>
  <c r="H2688" i="5" s="1"/>
  <c r="H2712" i="5" s="1"/>
  <c r="N2664" i="1"/>
  <c r="H2661" i="5"/>
  <c r="H2685" i="5" s="1"/>
  <c r="H2709" i="5" s="1"/>
  <c r="N2661" i="1"/>
  <c r="H2651" i="5"/>
  <c r="H2675" i="5" s="1"/>
  <c r="H2699" i="5" s="1"/>
  <c r="N2651" i="1"/>
  <c r="H2645" i="5"/>
  <c r="H2669" i="5" s="1"/>
  <c r="H2693" i="5" s="1"/>
  <c r="N2645" i="1"/>
  <c r="H2654" i="5"/>
  <c r="H2678" i="5" s="1"/>
  <c r="H2702" i="5" s="1"/>
  <c r="N2654" i="1"/>
  <c r="H2659" i="5"/>
  <c r="H2683" i="5" s="1"/>
  <c r="H2707" i="5" s="1"/>
  <c r="N2659" i="1"/>
  <c r="H2663" i="5"/>
  <c r="H2687" i="5" s="1"/>
  <c r="H2711" i="5" s="1"/>
  <c r="N2663" i="1"/>
  <c r="H2660" i="5"/>
  <c r="H2684" i="5" s="1"/>
  <c r="H2708" i="5" s="1"/>
  <c r="N2660" i="1"/>
  <c r="H2655" i="5"/>
  <c r="H2679" i="5" s="1"/>
  <c r="H2703" i="5" s="1"/>
  <c r="N2655" i="1"/>
  <c r="H2642" i="5"/>
  <c r="H2666" i="5" s="1"/>
  <c r="H2690" i="5" s="1"/>
  <c r="N2642" i="1"/>
  <c r="H2657" i="5"/>
  <c r="H2681" i="5" s="1"/>
  <c r="H2705" i="5" s="1"/>
  <c r="N2657" i="1"/>
  <c r="H2665" i="5"/>
  <c r="H2689" i="5" s="1"/>
  <c r="H2713" i="5" s="1"/>
  <c r="N2665" i="1"/>
  <c r="H2647" i="5"/>
  <c r="H2671" i="5" s="1"/>
  <c r="H2695" i="5" s="1"/>
  <c r="N2647" i="1"/>
  <c r="H2650" i="5"/>
  <c r="H2674" i="5" s="1"/>
  <c r="H2698" i="5" s="1"/>
  <c r="N2650" i="1"/>
  <c r="H2649" i="5"/>
  <c r="H2673" i="5" s="1"/>
  <c r="H2697" i="5" s="1"/>
  <c r="N2649" i="1"/>
  <c r="S2625" i="1" l="1"/>
  <c r="S2607" i="1"/>
  <c r="S2608" i="1"/>
  <c r="S2614" i="1"/>
  <c r="S2639" i="1"/>
  <c r="S2635" i="1"/>
  <c r="S2613" i="1"/>
  <c r="S2633" i="1"/>
  <c r="S2634" i="1"/>
  <c r="S2626" i="1"/>
  <c r="S2605" i="1"/>
  <c r="S2612" i="1"/>
  <c r="S2604" i="1"/>
  <c r="S2606" i="1"/>
  <c r="S2627" i="1"/>
  <c r="S2640" i="1"/>
  <c r="W2638" i="1"/>
  <c r="R2638" i="1"/>
  <c r="W2631" i="1"/>
  <c r="R2631" i="1"/>
  <c r="W2636" i="1"/>
  <c r="R2636" i="1"/>
  <c r="W2637" i="1"/>
  <c r="R2637" i="1"/>
  <c r="W2630" i="1"/>
  <c r="R2630" i="1"/>
  <c r="W2629" i="1"/>
  <c r="R2629" i="1"/>
  <c r="W2628" i="1"/>
  <c r="R2628" i="1"/>
  <c r="W2632" i="1"/>
  <c r="R2632" i="1"/>
  <c r="W2622" i="1"/>
  <c r="W2624" i="1"/>
  <c r="W2625" i="1"/>
  <c r="W2641" i="1"/>
  <c r="W2618" i="1"/>
  <c r="W2619" i="1"/>
  <c r="W2639" i="1"/>
  <c r="W2620" i="1"/>
  <c r="W2635" i="1"/>
  <c r="W2633" i="1"/>
  <c r="W2634" i="1"/>
  <c r="W2626" i="1"/>
  <c r="W2623" i="1"/>
  <c r="W2627" i="1"/>
  <c r="W2621" i="1"/>
  <c r="W2640" i="1"/>
  <c r="P2658" i="1"/>
  <c r="R2658" i="1" s="1"/>
  <c r="P2643" i="1"/>
  <c r="P2649" i="1"/>
  <c r="R2649" i="1" s="1"/>
  <c r="P2657" i="1"/>
  <c r="R2657" i="1" s="1"/>
  <c r="P2664" i="1"/>
  <c r="R2664" i="1" s="1"/>
  <c r="P2663" i="1"/>
  <c r="R2663" i="1" s="1"/>
  <c r="P2651" i="1"/>
  <c r="R2651" i="1" s="1"/>
  <c r="P2656" i="1"/>
  <c r="Q2656" i="1" s="1"/>
  <c r="P2662" i="1"/>
  <c r="Q2662" i="1" s="1"/>
  <c r="P2665" i="1"/>
  <c r="P2660" i="1"/>
  <c r="Q2660" i="1" s="1"/>
  <c r="P2659" i="1"/>
  <c r="R2659" i="1" s="1"/>
  <c r="P2661" i="1"/>
  <c r="Q2661" i="1" s="1"/>
  <c r="P2648" i="1"/>
  <c r="P2652" i="1"/>
  <c r="Q2652" i="1" s="1"/>
  <c r="P2646" i="1"/>
  <c r="P2650" i="1"/>
  <c r="R2650" i="1" s="1"/>
  <c r="P2642" i="1"/>
  <c r="P2645" i="1"/>
  <c r="P2647" i="1"/>
  <c r="P2655" i="1"/>
  <c r="Q2655" i="1" s="1"/>
  <c r="P2654" i="1"/>
  <c r="Q2654" i="1" s="1"/>
  <c r="P2653" i="1"/>
  <c r="Q2653" i="1" s="1"/>
  <c r="P2644" i="1"/>
  <c r="H2715" i="6"/>
  <c r="O2715" i="1"/>
  <c r="H2727" i="6"/>
  <c r="O2727" i="1"/>
  <c r="H2730" i="6"/>
  <c r="O2730" i="1"/>
  <c r="H2721" i="6"/>
  <c r="O2721" i="1"/>
  <c r="H2717" i="6"/>
  <c r="O2717" i="1"/>
  <c r="H2733" i="6"/>
  <c r="O2733" i="1"/>
  <c r="H2728" i="6"/>
  <c r="O2728" i="1"/>
  <c r="H2714" i="6"/>
  <c r="O2714" i="1"/>
  <c r="H2722" i="6"/>
  <c r="O2722" i="1"/>
  <c r="H2726" i="6"/>
  <c r="O2726" i="1"/>
  <c r="H2716" i="6"/>
  <c r="O2716" i="1"/>
  <c r="H2735" i="6"/>
  <c r="O2735" i="1"/>
  <c r="H2732" i="6"/>
  <c r="O2732" i="1"/>
  <c r="H2724" i="6"/>
  <c r="O2724" i="1"/>
  <c r="H2729" i="6"/>
  <c r="O2729" i="1"/>
  <c r="H2725" i="6"/>
  <c r="O2725" i="1"/>
  <c r="H2736" i="6"/>
  <c r="O2736" i="1"/>
  <c r="H2731" i="6"/>
  <c r="O2731" i="1"/>
  <c r="H2734" i="6"/>
  <c r="O2734" i="1"/>
  <c r="H2723" i="6"/>
  <c r="O2723" i="1"/>
  <c r="H2720" i="6"/>
  <c r="O2720" i="1"/>
  <c r="H2718" i="6"/>
  <c r="O2718" i="1"/>
  <c r="H2737" i="6"/>
  <c r="O2737" i="1"/>
  <c r="H2719" i="6"/>
  <c r="O2719" i="1"/>
  <c r="H2722" i="5"/>
  <c r="N2722" i="1"/>
  <c r="H2732" i="5"/>
  <c r="N2732" i="1"/>
  <c r="H2733" i="5"/>
  <c r="N2733" i="1"/>
  <c r="H2715" i="5"/>
  <c r="N2715" i="1"/>
  <c r="H2721" i="5"/>
  <c r="N2721" i="1"/>
  <c r="H2728" i="5"/>
  <c r="N2728" i="1"/>
  <c r="H2727" i="5"/>
  <c r="N2727" i="1"/>
  <c r="H2723" i="5"/>
  <c r="N2723" i="1"/>
  <c r="H2716" i="5"/>
  <c r="N2716" i="1"/>
  <c r="H2736" i="5"/>
  <c r="N2736" i="1"/>
  <c r="H2719" i="5"/>
  <c r="N2719" i="1"/>
  <c r="H2731" i="5"/>
  <c r="N2731" i="1"/>
  <c r="H2720" i="5"/>
  <c r="N2720" i="1"/>
  <c r="H2724" i="5"/>
  <c r="N2724" i="1"/>
  <c r="H2729" i="5"/>
  <c r="N2729" i="1"/>
  <c r="H2735" i="5"/>
  <c r="N2735" i="1"/>
  <c r="H2726" i="5"/>
  <c r="N2726" i="1"/>
  <c r="H2725" i="5"/>
  <c r="N2725" i="1"/>
  <c r="H2734" i="5"/>
  <c r="N2734" i="1"/>
  <c r="H2737" i="5"/>
  <c r="N2737" i="1"/>
  <c r="H2714" i="5"/>
  <c r="N2714" i="1"/>
  <c r="H2717" i="5"/>
  <c r="N2717" i="1"/>
  <c r="H2730" i="5"/>
  <c r="N2730" i="1"/>
  <c r="H2718" i="5"/>
  <c r="N2718" i="1"/>
  <c r="S2663" i="1" l="1"/>
  <c r="S2632" i="1"/>
  <c r="S2637" i="1"/>
  <c r="S2650" i="1"/>
  <c r="S2664" i="1"/>
  <c r="S2658" i="1"/>
  <c r="S2629" i="1"/>
  <c r="S2631" i="1"/>
  <c r="S2659" i="1"/>
  <c r="S2657" i="1"/>
  <c r="S2628" i="1"/>
  <c r="S2630" i="1"/>
  <c r="S2636" i="1"/>
  <c r="S2638" i="1"/>
  <c r="S2651" i="1"/>
  <c r="S2649" i="1"/>
  <c r="W2654" i="1"/>
  <c r="R2654" i="1"/>
  <c r="W2655" i="1"/>
  <c r="R2655" i="1"/>
  <c r="W2661" i="1"/>
  <c r="R2661" i="1"/>
  <c r="W2662" i="1"/>
  <c r="R2662" i="1"/>
  <c r="W2656" i="1"/>
  <c r="R2656" i="1"/>
  <c r="W2653" i="1"/>
  <c r="R2653" i="1"/>
  <c r="W2652" i="1"/>
  <c r="R2652" i="1"/>
  <c r="W2660" i="1"/>
  <c r="R2660" i="1"/>
  <c r="W2642" i="1"/>
  <c r="W2648" i="1"/>
  <c r="W2665" i="1"/>
  <c r="W2663" i="1"/>
  <c r="W2643" i="1"/>
  <c r="W2650" i="1"/>
  <c r="W2664" i="1"/>
  <c r="W2658" i="1"/>
  <c r="W2644" i="1"/>
  <c r="W2647" i="1"/>
  <c r="W2646" i="1"/>
  <c r="W2659" i="1"/>
  <c r="W2657" i="1"/>
  <c r="W2645" i="1"/>
  <c r="W2651" i="1"/>
  <c r="W2649" i="1"/>
  <c r="P2725" i="1"/>
  <c r="Q2725" i="1" s="1"/>
  <c r="P2724" i="1"/>
  <c r="Q2724" i="1" s="1"/>
  <c r="P2737" i="1"/>
  <c r="P2735" i="1"/>
  <c r="R2735" i="1" s="1"/>
  <c r="P2736" i="1"/>
  <c r="R2736" i="1" s="1"/>
  <c r="P2731" i="1"/>
  <c r="R2731" i="1" s="1"/>
  <c r="P2723" i="1"/>
  <c r="R2723" i="1" s="1"/>
  <c r="P2715" i="1"/>
  <c r="P2730" i="1"/>
  <c r="R2730" i="1" s="1"/>
  <c r="P2714" i="1"/>
  <c r="P2726" i="1"/>
  <c r="Q2726" i="1" s="1"/>
  <c r="P2720" i="1"/>
  <c r="P2719" i="1"/>
  <c r="P2716" i="1"/>
  <c r="P2727" i="1"/>
  <c r="Q2727" i="1" s="1"/>
  <c r="P2721" i="1"/>
  <c r="R2721" i="1" s="1"/>
  <c r="P2733" i="1"/>
  <c r="Q2733" i="1" s="1"/>
  <c r="P2722" i="1"/>
  <c r="R2722" i="1" s="1"/>
  <c r="P2717" i="1"/>
  <c r="P2728" i="1"/>
  <c r="Q2728" i="1" s="1"/>
  <c r="P2734" i="1"/>
  <c r="Q2734" i="1" s="1"/>
  <c r="P2729" i="1"/>
  <c r="R2729" i="1" s="1"/>
  <c r="P2718" i="1"/>
  <c r="P2732" i="1"/>
  <c r="Q2732" i="1" s="1"/>
  <c r="H2759" i="6"/>
  <c r="O2759" i="1"/>
  <c r="H2741" i="6"/>
  <c r="O2741" i="1"/>
  <c r="H2744" i="6"/>
  <c r="O2744" i="1"/>
  <c r="H2749" i="6"/>
  <c r="O2749" i="1"/>
  <c r="H2750" i="6"/>
  <c r="O2750" i="1"/>
  <c r="H2757" i="6"/>
  <c r="O2757" i="1"/>
  <c r="H2745" i="6"/>
  <c r="O2745" i="1"/>
  <c r="H2740" i="6"/>
  <c r="O2740" i="1"/>
  <c r="H2747" i="6"/>
  <c r="O2747" i="1"/>
  <c r="H2753" i="6"/>
  <c r="O2753" i="1"/>
  <c r="H2746" i="6"/>
  <c r="O2746" i="1"/>
  <c r="H2743" i="6"/>
  <c r="O2743" i="1"/>
  <c r="H2754" i="6"/>
  <c r="O2754" i="1"/>
  <c r="H2758" i="6"/>
  <c r="O2758" i="1"/>
  <c r="H2748" i="6"/>
  <c r="O2748" i="1"/>
  <c r="H2738" i="6"/>
  <c r="O2738" i="1"/>
  <c r="H2761" i="6"/>
  <c r="O2761" i="1"/>
  <c r="H2751" i="6"/>
  <c r="O2751" i="1"/>
  <c r="H2756" i="6"/>
  <c r="O2756" i="1"/>
  <c r="H2752" i="6"/>
  <c r="O2752" i="1"/>
  <c r="H2760" i="6"/>
  <c r="O2760" i="1"/>
  <c r="H2742" i="6"/>
  <c r="O2742" i="1"/>
  <c r="H2755" i="6"/>
  <c r="O2755" i="1"/>
  <c r="H2739" i="6"/>
  <c r="O2739" i="1"/>
  <c r="H2750" i="5"/>
  <c r="N2750" i="1"/>
  <c r="H2745" i="5"/>
  <c r="N2745" i="1"/>
  <c r="H2741" i="5"/>
  <c r="N2741" i="1"/>
  <c r="H2749" i="5"/>
  <c r="N2749" i="1"/>
  <c r="H2754" i="5"/>
  <c r="N2754" i="1"/>
  <c r="H2759" i="5"/>
  <c r="N2759" i="1"/>
  <c r="H2760" i="5"/>
  <c r="N2760" i="1"/>
  <c r="H2739" i="5"/>
  <c r="N2739" i="1"/>
  <c r="H2742" i="5"/>
  <c r="N2742" i="1"/>
  <c r="H2738" i="5"/>
  <c r="N2738" i="1"/>
  <c r="H2740" i="5"/>
  <c r="N2740" i="1"/>
  <c r="H2757" i="5"/>
  <c r="N2757" i="1"/>
  <c r="H2761" i="5"/>
  <c r="N2761" i="1"/>
  <c r="H2755" i="5"/>
  <c r="N2755" i="1"/>
  <c r="H2743" i="5"/>
  <c r="N2743" i="1"/>
  <c r="H2748" i="5"/>
  <c r="N2748" i="1"/>
  <c r="H2747" i="5"/>
  <c r="N2747" i="1"/>
  <c r="H2756" i="5"/>
  <c r="N2756" i="1"/>
  <c r="H2758" i="5"/>
  <c r="N2758" i="1"/>
  <c r="H2752" i="5"/>
  <c r="N2752" i="1"/>
  <c r="H2753" i="5"/>
  <c r="N2753" i="1"/>
  <c r="H2744" i="5"/>
  <c r="N2744" i="1"/>
  <c r="H2751" i="5"/>
  <c r="N2751" i="1"/>
  <c r="H2746" i="5"/>
  <c r="N2746" i="1"/>
  <c r="S2729" i="1" l="1"/>
  <c r="S2653" i="1"/>
  <c r="S2730" i="1"/>
  <c r="S2736" i="1"/>
  <c r="S2731" i="1"/>
  <c r="S2660" i="1"/>
  <c r="S2655" i="1"/>
  <c r="S2721" i="1"/>
  <c r="S2735" i="1"/>
  <c r="S2652" i="1"/>
  <c r="S2656" i="1"/>
  <c r="S2661" i="1"/>
  <c r="S2654" i="1"/>
  <c r="S2722" i="1"/>
  <c r="S2662" i="1"/>
  <c r="S2723" i="1"/>
  <c r="W2734" i="1"/>
  <c r="R2734" i="1"/>
  <c r="W2733" i="1"/>
  <c r="R2733" i="1"/>
  <c r="W2725" i="1"/>
  <c r="R2725" i="1"/>
  <c r="W2724" i="1"/>
  <c r="R2724" i="1"/>
  <c r="W2732" i="1"/>
  <c r="R2732" i="1"/>
  <c r="W2728" i="1"/>
  <c r="R2728" i="1"/>
  <c r="W2727" i="1"/>
  <c r="R2727" i="1"/>
  <c r="W2726" i="1"/>
  <c r="R2726" i="1"/>
  <c r="W2729" i="1"/>
  <c r="W2722" i="1"/>
  <c r="W2716" i="1"/>
  <c r="W2714" i="1"/>
  <c r="W2731" i="1"/>
  <c r="W2719" i="1"/>
  <c r="W2730" i="1"/>
  <c r="W2736" i="1"/>
  <c r="W2721" i="1"/>
  <c r="W2720" i="1"/>
  <c r="W2715" i="1"/>
  <c r="W2735" i="1"/>
  <c r="W2718" i="1"/>
  <c r="W2717" i="1"/>
  <c r="W2723" i="1"/>
  <c r="W2737" i="1"/>
  <c r="P2747" i="1"/>
  <c r="R2747" i="1" s="1"/>
  <c r="P2754" i="1"/>
  <c r="R2754" i="1" s="1"/>
  <c r="P2744" i="1"/>
  <c r="P2752" i="1"/>
  <c r="Q2752" i="1" s="1"/>
  <c r="P2761" i="1"/>
  <c r="P2750" i="1"/>
  <c r="Q2750" i="1" s="1"/>
  <c r="P2746" i="1"/>
  <c r="R2746" i="1" s="1"/>
  <c r="P2748" i="1"/>
  <c r="Q2748" i="1" s="1"/>
  <c r="P2759" i="1"/>
  <c r="R2759" i="1" s="1"/>
  <c r="P2753" i="1"/>
  <c r="R2753" i="1" s="1"/>
  <c r="P2743" i="1"/>
  <c r="P2740" i="1"/>
  <c r="P2760" i="1"/>
  <c r="R2760" i="1" s="1"/>
  <c r="P2751" i="1"/>
  <c r="Q2751" i="1" s="1"/>
  <c r="P2758" i="1"/>
  <c r="Q2758" i="1" s="1"/>
  <c r="P2742" i="1"/>
  <c r="P2741" i="1"/>
  <c r="P2756" i="1"/>
  <c r="Q2756" i="1" s="1"/>
  <c r="P2755" i="1"/>
  <c r="R2755" i="1" s="1"/>
  <c r="P2757" i="1"/>
  <c r="Q2757" i="1" s="1"/>
  <c r="P2738" i="1"/>
  <c r="P2739" i="1"/>
  <c r="P2749" i="1"/>
  <c r="Q2749" i="1" s="1"/>
  <c r="P2745" i="1"/>
  <c r="R2745" i="1" s="1"/>
  <c r="H2781" i="6"/>
  <c r="O2781" i="1"/>
  <c r="H2766" i="6"/>
  <c r="O2766" i="1"/>
  <c r="H2762" i="6"/>
  <c r="O2762" i="1"/>
  <c r="H2784" i="6"/>
  <c r="O2784" i="1"/>
  <c r="H2772" i="6"/>
  <c r="O2772" i="1"/>
  <c r="H2770" i="6"/>
  <c r="O2770" i="1"/>
  <c r="H2774" i="6"/>
  <c r="O2774" i="1"/>
  <c r="H2767" i="6"/>
  <c r="O2767" i="1"/>
  <c r="H2776" i="6"/>
  <c r="O2776" i="1"/>
  <c r="H2777" i="6"/>
  <c r="O2777" i="1"/>
  <c r="H2780" i="6"/>
  <c r="O2780" i="1"/>
  <c r="H2771" i="6"/>
  <c r="O2771" i="1"/>
  <c r="H2768" i="6"/>
  <c r="O2768" i="1"/>
  <c r="H2763" i="6"/>
  <c r="O2763" i="1"/>
  <c r="H2782" i="6"/>
  <c r="O2782" i="1"/>
  <c r="H2764" i="6"/>
  <c r="O2764" i="1"/>
  <c r="H2765" i="6"/>
  <c r="O2765" i="1"/>
  <c r="H2773" i="6"/>
  <c r="O2773" i="1"/>
  <c r="H2778" i="6"/>
  <c r="O2778" i="1"/>
  <c r="H2775" i="6"/>
  <c r="O2775" i="1"/>
  <c r="H2779" i="6"/>
  <c r="O2779" i="1"/>
  <c r="H2785" i="6"/>
  <c r="O2785" i="1"/>
  <c r="H2769" i="6"/>
  <c r="O2769" i="1"/>
  <c r="H2783" i="6"/>
  <c r="O2783" i="1"/>
  <c r="H2778" i="5"/>
  <c r="N2778" i="1"/>
  <c r="H2762" i="5"/>
  <c r="N2762" i="1"/>
  <c r="H2780" i="5"/>
  <c r="N2780" i="1"/>
  <c r="H2775" i="5"/>
  <c r="N2775" i="1"/>
  <c r="H2773" i="5"/>
  <c r="N2773" i="1"/>
  <c r="H2766" i="5"/>
  <c r="N2766" i="1"/>
  <c r="H2783" i="5"/>
  <c r="N2783" i="1"/>
  <c r="H2771" i="5"/>
  <c r="N2771" i="1"/>
  <c r="H2764" i="5"/>
  <c r="N2764" i="1"/>
  <c r="H2772" i="5"/>
  <c r="N2772" i="1"/>
  <c r="H2765" i="5"/>
  <c r="N2765" i="1"/>
  <c r="H2776" i="5"/>
  <c r="N2776" i="1"/>
  <c r="H2781" i="5"/>
  <c r="N2781" i="1"/>
  <c r="H2768" i="5"/>
  <c r="N2768" i="1"/>
  <c r="H2777" i="5"/>
  <c r="N2777" i="1"/>
  <c r="H2763" i="5"/>
  <c r="N2763" i="1"/>
  <c r="H2769" i="5"/>
  <c r="N2769" i="1"/>
  <c r="H2770" i="5"/>
  <c r="N2770" i="1"/>
  <c r="H2779" i="5"/>
  <c r="N2779" i="1"/>
  <c r="H2782" i="5"/>
  <c r="N2782" i="1"/>
  <c r="H2785" i="5"/>
  <c r="N2785" i="1"/>
  <c r="H2767" i="5"/>
  <c r="N2767" i="1"/>
  <c r="H2784" i="5"/>
  <c r="N2784" i="1"/>
  <c r="H2774" i="5"/>
  <c r="N2774" i="1"/>
  <c r="S2728" i="1" l="1"/>
  <c r="S2760" i="1"/>
  <c r="S2759" i="1"/>
  <c r="S2747" i="1"/>
  <c r="S2754" i="1"/>
  <c r="S2726" i="1"/>
  <c r="S2724" i="1"/>
  <c r="S2745" i="1"/>
  <c r="S2727" i="1"/>
  <c r="S2732" i="1"/>
  <c r="S2725" i="1"/>
  <c r="S2734" i="1"/>
  <c r="S2753" i="1"/>
  <c r="S2733" i="1"/>
  <c r="S2755" i="1"/>
  <c r="S2746" i="1"/>
  <c r="W2757" i="1"/>
  <c r="R2757" i="1"/>
  <c r="W2748" i="1"/>
  <c r="R2748" i="1"/>
  <c r="W2752" i="1"/>
  <c r="R2752" i="1"/>
  <c r="W2756" i="1"/>
  <c r="R2756" i="1"/>
  <c r="W2751" i="1"/>
  <c r="R2751" i="1"/>
  <c r="W2750" i="1"/>
  <c r="R2750" i="1"/>
  <c r="W2749" i="1"/>
  <c r="R2749" i="1"/>
  <c r="W2758" i="1"/>
  <c r="R2758" i="1"/>
  <c r="W2739" i="1"/>
  <c r="W2753" i="1"/>
  <c r="W2754" i="1"/>
  <c r="W2738" i="1"/>
  <c r="W2741" i="1"/>
  <c r="W2760" i="1"/>
  <c r="W2759" i="1"/>
  <c r="W2761" i="1"/>
  <c r="W2747" i="1"/>
  <c r="W2745" i="1"/>
  <c r="W2742" i="1"/>
  <c r="W2740" i="1"/>
  <c r="W2755" i="1"/>
  <c r="W2743" i="1"/>
  <c r="W2746" i="1"/>
  <c r="W2744" i="1"/>
  <c r="P2784" i="1"/>
  <c r="R2784" i="1" s="1"/>
  <c r="P2769" i="1"/>
  <c r="R2769" i="1" s="1"/>
  <c r="P2774" i="1"/>
  <c r="Q2774" i="1" s="1"/>
  <c r="P2763" i="1"/>
  <c r="P2768" i="1"/>
  <c r="P2772" i="1"/>
  <c r="Q2772" i="1" s="1"/>
  <c r="P2762" i="1"/>
  <c r="P2782" i="1"/>
  <c r="Q2782" i="1" s="1"/>
  <c r="P2771" i="1"/>
  <c r="R2771" i="1" s="1"/>
  <c r="P2785" i="1"/>
  <c r="P2781" i="1"/>
  <c r="Q2781" i="1" s="1"/>
  <c r="P2773" i="1"/>
  <c r="Q2773" i="1" s="1"/>
  <c r="P2780" i="1"/>
  <c r="Q2780" i="1" s="1"/>
  <c r="P2779" i="1"/>
  <c r="R2779" i="1" s="1"/>
  <c r="P2777" i="1"/>
  <c r="R2777" i="1" s="1"/>
  <c r="P2765" i="1"/>
  <c r="P2764" i="1"/>
  <c r="P2770" i="1"/>
  <c r="R2770" i="1" s="1"/>
  <c r="P2776" i="1"/>
  <c r="Q2776" i="1" s="1"/>
  <c r="P2766" i="1"/>
  <c r="P2775" i="1"/>
  <c r="Q2775" i="1" s="1"/>
  <c r="P2767" i="1"/>
  <c r="P2783" i="1"/>
  <c r="R2783" i="1" s="1"/>
  <c r="P2778" i="1"/>
  <c r="R2778" i="1" s="1"/>
  <c r="H2789" i="6"/>
  <c r="O2789" i="1"/>
  <c r="H2788" i="6"/>
  <c r="O2788" i="1"/>
  <c r="H2803" i="6"/>
  <c r="O2803" i="1"/>
  <c r="H2801" i="6"/>
  <c r="O2801" i="1"/>
  <c r="H2796" i="6"/>
  <c r="O2796" i="1"/>
  <c r="H2806" i="6"/>
  <c r="O2806" i="1"/>
  <c r="H2807" i="6"/>
  <c r="O2807" i="1"/>
  <c r="H2799" i="6"/>
  <c r="O2799" i="1"/>
  <c r="H2800" i="6"/>
  <c r="O2800" i="1"/>
  <c r="H2808" i="6"/>
  <c r="O2808" i="1"/>
  <c r="H2804" i="6"/>
  <c r="O2804" i="1"/>
  <c r="H2787" i="6"/>
  <c r="O2787" i="1"/>
  <c r="H2793" i="6"/>
  <c r="O2793" i="1"/>
  <c r="H2802" i="6"/>
  <c r="O2802" i="1"/>
  <c r="H2786" i="6"/>
  <c r="O2786" i="1"/>
  <c r="H2794" i="6"/>
  <c r="O2794" i="1"/>
  <c r="H2792" i="6"/>
  <c r="O2792" i="1"/>
  <c r="H2791" i="6"/>
  <c r="O2791" i="1"/>
  <c r="H2790" i="6"/>
  <c r="O2790" i="1"/>
  <c r="H2809" i="6"/>
  <c r="O2809" i="1"/>
  <c r="H2797" i="6"/>
  <c r="O2797" i="1"/>
  <c r="H2795" i="6"/>
  <c r="O2795" i="1"/>
  <c r="H2798" i="6"/>
  <c r="O2798" i="1"/>
  <c r="H2805" i="6"/>
  <c r="O2805" i="1"/>
  <c r="H2789" i="5"/>
  <c r="N2789" i="1"/>
  <c r="H2797" i="5"/>
  <c r="N2797" i="1"/>
  <c r="H2791" i="5"/>
  <c r="N2791" i="1"/>
  <c r="H2798" i="5"/>
  <c r="N2798" i="1"/>
  <c r="H2794" i="5"/>
  <c r="N2794" i="1"/>
  <c r="H2808" i="5"/>
  <c r="N2808" i="1"/>
  <c r="H2796" i="5"/>
  <c r="N2796" i="1"/>
  <c r="H2799" i="5"/>
  <c r="N2799" i="1"/>
  <c r="H2801" i="5"/>
  <c r="N2801" i="1"/>
  <c r="H2800" i="5"/>
  <c r="N2800" i="1"/>
  <c r="H2788" i="5"/>
  <c r="N2788" i="1"/>
  <c r="H2804" i="5"/>
  <c r="N2804" i="1"/>
  <c r="H2792" i="5"/>
  <c r="N2792" i="1"/>
  <c r="H2806" i="5"/>
  <c r="N2806" i="1"/>
  <c r="H2795" i="5"/>
  <c r="N2795" i="1"/>
  <c r="H2786" i="5"/>
  <c r="N2786" i="1"/>
  <c r="H2790" i="5"/>
  <c r="N2790" i="1"/>
  <c r="H2793" i="5"/>
  <c r="N2793" i="1"/>
  <c r="H2809" i="5"/>
  <c r="N2809" i="1"/>
  <c r="H2803" i="5"/>
  <c r="N2803" i="1"/>
  <c r="H2805" i="5"/>
  <c r="N2805" i="1"/>
  <c r="H2787" i="5"/>
  <c r="N2787" i="1"/>
  <c r="H2807" i="5"/>
  <c r="N2807" i="1"/>
  <c r="H2802" i="5"/>
  <c r="N2802" i="1"/>
  <c r="S2770" i="1" l="1"/>
  <c r="S2779" i="1"/>
  <c r="S2769" i="1"/>
  <c r="S2758" i="1"/>
  <c r="S2750" i="1"/>
  <c r="S2756" i="1"/>
  <c r="S2748" i="1"/>
  <c r="S2771" i="1"/>
  <c r="S2784" i="1"/>
  <c r="S2749" i="1"/>
  <c r="S2778" i="1"/>
  <c r="S2751" i="1"/>
  <c r="S2752" i="1"/>
  <c r="S2757" i="1"/>
  <c r="S2783" i="1"/>
  <c r="S2777" i="1"/>
  <c r="W2775" i="1"/>
  <c r="R2775" i="1"/>
  <c r="W2780" i="1"/>
  <c r="R2780" i="1"/>
  <c r="W2773" i="1"/>
  <c r="R2773" i="1"/>
  <c r="W2782" i="1"/>
  <c r="R2782" i="1"/>
  <c r="W2772" i="1"/>
  <c r="R2772" i="1"/>
  <c r="W2776" i="1"/>
  <c r="R2776" i="1"/>
  <c r="W2781" i="1"/>
  <c r="R2781" i="1"/>
  <c r="W2774" i="1"/>
  <c r="R2774" i="1"/>
  <c r="W2767" i="1"/>
  <c r="W2770" i="1"/>
  <c r="W2779" i="1"/>
  <c r="W2785" i="1"/>
  <c r="W2769" i="1"/>
  <c r="W2764" i="1"/>
  <c r="W2771" i="1"/>
  <c r="W2768" i="1"/>
  <c r="W2784" i="1"/>
  <c r="W2778" i="1"/>
  <c r="W2766" i="1"/>
  <c r="W2765" i="1"/>
  <c r="W2763" i="1"/>
  <c r="W2783" i="1"/>
  <c r="W2777" i="1"/>
  <c r="W2762" i="1"/>
  <c r="P2805" i="1"/>
  <c r="Q2805" i="1" s="1"/>
  <c r="P2809" i="1"/>
  <c r="P2806" i="1"/>
  <c r="Q2806" i="1" s="1"/>
  <c r="P2798" i="1"/>
  <c r="Q2798" i="1" s="1"/>
  <c r="P2796" i="1"/>
  <c r="Q2796" i="1" s="1"/>
  <c r="P2791" i="1"/>
  <c r="P2789" i="1"/>
  <c r="P2807" i="1"/>
  <c r="R2807" i="1" s="1"/>
  <c r="P2786" i="1"/>
  <c r="P2804" i="1"/>
  <c r="Q2804" i="1" s="1"/>
  <c r="P2790" i="1"/>
  <c r="P2792" i="1"/>
  <c r="P2788" i="1"/>
  <c r="P2794" i="1"/>
  <c r="R2794" i="1" s="1"/>
  <c r="P2795" i="1"/>
  <c r="R2795" i="1" s="1"/>
  <c r="P2801" i="1"/>
  <c r="R2801" i="1" s="1"/>
  <c r="P2802" i="1"/>
  <c r="R2802" i="1" s="1"/>
  <c r="P2787" i="1"/>
  <c r="P2803" i="1"/>
  <c r="R2803" i="1" s="1"/>
  <c r="P2793" i="1"/>
  <c r="R2793" i="1" s="1"/>
  <c r="P2800" i="1"/>
  <c r="Q2800" i="1" s="1"/>
  <c r="P2799" i="1"/>
  <c r="Q2799" i="1" s="1"/>
  <c r="P2808" i="1"/>
  <c r="R2808" i="1" s="1"/>
  <c r="P2797" i="1"/>
  <c r="Q2797" i="1" s="1"/>
  <c r="H2828" i="6"/>
  <c r="H2852" i="6" s="1"/>
  <c r="H2876" i="6" s="1"/>
  <c r="H2900" i="6" s="1"/>
  <c r="H2924" i="6" s="1"/>
  <c r="H2948" i="6" s="1"/>
  <c r="H2972" i="6" s="1"/>
  <c r="O2828" i="1"/>
  <c r="H2821" i="6"/>
  <c r="H2845" i="6" s="1"/>
  <c r="H2869" i="6" s="1"/>
  <c r="H2893" i="6" s="1"/>
  <c r="H2917" i="6" s="1"/>
  <c r="H2941" i="6" s="1"/>
  <c r="H2965" i="6" s="1"/>
  <c r="O2821" i="1"/>
  <c r="H2818" i="6"/>
  <c r="H2842" i="6" s="1"/>
  <c r="H2866" i="6" s="1"/>
  <c r="H2890" i="6" s="1"/>
  <c r="H2914" i="6" s="1"/>
  <c r="H2938" i="6" s="1"/>
  <c r="H2962" i="6" s="1"/>
  <c r="O2818" i="1"/>
  <c r="H2820" i="6"/>
  <c r="H2844" i="6" s="1"/>
  <c r="H2868" i="6" s="1"/>
  <c r="H2892" i="6" s="1"/>
  <c r="H2916" i="6" s="1"/>
  <c r="H2940" i="6" s="1"/>
  <c r="H2964" i="6" s="1"/>
  <c r="O2820" i="1"/>
  <c r="H2832" i="6"/>
  <c r="H2856" i="6" s="1"/>
  <c r="H2880" i="6" s="1"/>
  <c r="H2904" i="6" s="1"/>
  <c r="H2928" i="6" s="1"/>
  <c r="H2952" i="6" s="1"/>
  <c r="H2976" i="6" s="1"/>
  <c r="O2832" i="1"/>
  <c r="H2810" i="6"/>
  <c r="H2834" i="6" s="1"/>
  <c r="H2858" i="6" s="1"/>
  <c r="H2882" i="6" s="1"/>
  <c r="H2906" i="6" s="1"/>
  <c r="H2930" i="6" s="1"/>
  <c r="H2954" i="6" s="1"/>
  <c r="O2810" i="1"/>
  <c r="H2825" i="6"/>
  <c r="H2849" i="6" s="1"/>
  <c r="H2873" i="6" s="1"/>
  <c r="H2897" i="6" s="1"/>
  <c r="H2921" i="6" s="1"/>
  <c r="H2945" i="6" s="1"/>
  <c r="H2969" i="6" s="1"/>
  <c r="O2825" i="1"/>
  <c r="H2829" i="6"/>
  <c r="H2853" i="6" s="1"/>
  <c r="H2877" i="6" s="1"/>
  <c r="H2901" i="6" s="1"/>
  <c r="H2925" i="6" s="1"/>
  <c r="H2949" i="6" s="1"/>
  <c r="H2973" i="6" s="1"/>
  <c r="O2829" i="1"/>
  <c r="H2833" i="6"/>
  <c r="H2857" i="6" s="1"/>
  <c r="H2881" i="6" s="1"/>
  <c r="H2905" i="6" s="1"/>
  <c r="H2929" i="6" s="1"/>
  <c r="H2953" i="6" s="1"/>
  <c r="H2977" i="6" s="1"/>
  <c r="O2833" i="1"/>
  <c r="H2824" i="6"/>
  <c r="H2848" i="6" s="1"/>
  <c r="H2872" i="6" s="1"/>
  <c r="H2896" i="6" s="1"/>
  <c r="H2920" i="6" s="1"/>
  <c r="H2944" i="6" s="1"/>
  <c r="H2968" i="6" s="1"/>
  <c r="O2824" i="1"/>
  <c r="H2830" i="6"/>
  <c r="H2854" i="6" s="1"/>
  <c r="H2878" i="6" s="1"/>
  <c r="H2902" i="6" s="1"/>
  <c r="H2926" i="6" s="1"/>
  <c r="H2950" i="6" s="1"/>
  <c r="H2974" i="6" s="1"/>
  <c r="O2830" i="1"/>
  <c r="H2826" i="6"/>
  <c r="H2850" i="6" s="1"/>
  <c r="H2874" i="6" s="1"/>
  <c r="H2898" i="6" s="1"/>
  <c r="H2922" i="6" s="1"/>
  <c r="H2946" i="6" s="1"/>
  <c r="H2970" i="6" s="1"/>
  <c r="O2826" i="1"/>
  <c r="H2827" i="6"/>
  <c r="H2851" i="6" s="1"/>
  <c r="H2875" i="6" s="1"/>
  <c r="H2899" i="6" s="1"/>
  <c r="H2923" i="6" s="1"/>
  <c r="H2947" i="6" s="1"/>
  <c r="H2971" i="6" s="1"/>
  <c r="O2827" i="1"/>
  <c r="H2823" i="6"/>
  <c r="H2847" i="6" s="1"/>
  <c r="H2871" i="6" s="1"/>
  <c r="H2895" i="6" s="1"/>
  <c r="H2919" i="6" s="1"/>
  <c r="H2943" i="6" s="1"/>
  <c r="H2967" i="6" s="1"/>
  <c r="O2823" i="1"/>
  <c r="H2822" i="6"/>
  <c r="H2846" i="6" s="1"/>
  <c r="H2870" i="6" s="1"/>
  <c r="H2894" i="6" s="1"/>
  <c r="H2918" i="6" s="1"/>
  <c r="H2942" i="6" s="1"/>
  <c r="H2966" i="6" s="1"/>
  <c r="O2822" i="1"/>
  <c r="H2812" i="6"/>
  <c r="H2836" i="6" s="1"/>
  <c r="H2860" i="6" s="1"/>
  <c r="H2884" i="6" s="1"/>
  <c r="H2908" i="6" s="1"/>
  <c r="H2932" i="6" s="1"/>
  <c r="H2956" i="6" s="1"/>
  <c r="O2812" i="1"/>
  <c r="H2831" i="6"/>
  <c r="H2855" i="6" s="1"/>
  <c r="H2879" i="6" s="1"/>
  <c r="H2903" i="6" s="1"/>
  <c r="H2927" i="6" s="1"/>
  <c r="H2951" i="6" s="1"/>
  <c r="H2975" i="6" s="1"/>
  <c r="O2831" i="1"/>
  <c r="H2814" i="6"/>
  <c r="H2838" i="6" s="1"/>
  <c r="H2862" i="6" s="1"/>
  <c r="H2886" i="6" s="1"/>
  <c r="H2910" i="6" s="1"/>
  <c r="H2934" i="6" s="1"/>
  <c r="H2958" i="6" s="1"/>
  <c r="O2814" i="1"/>
  <c r="H2815" i="6"/>
  <c r="H2839" i="6" s="1"/>
  <c r="H2863" i="6" s="1"/>
  <c r="H2887" i="6" s="1"/>
  <c r="H2911" i="6" s="1"/>
  <c r="H2935" i="6" s="1"/>
  <c r="H2959" i="6" s="1"/>
  <c r="O2815" i="1"/>
  <c r="H2813" i="6"/>
  <c r="H2837" i="6" s="1"/>
  <c r="H2861" i="6" s="1"/>
  <c r="H2885" i="6" s="1"/>
  <c r="H2909" i="6" s="1"/>
  <c r="H2933" i="6" s="1"/>
  <c r="H2957" i="6" s="1"/>
  <c r="O2813" i="1"/>
  <c r="H2817" i="6"/>
  <c r="H2841" i="6" s="1"/>
  <c r="H2865" i="6" s="1"/>
  <c r="H2889" i="6" s="1"/>
  <c r="H2913" i="6" s="1"/>
  <c r="H2937" i="6" s="1"/>
  <c r="H2961" i="6" s="1"/>
  <c r="O2817" i="1"/>
  <c r="H2819" i="6"/>
  <c r="H2843" i="6" s="1"/>
  <c r="H2867" i="6" s="1"/>
  <c r="H2891" i="6" s="1"/>
  <c r="H2915" i="6" s="1"/>
  <c r="H2939" i="6" s="1"/>
  <c r="H2963" i="6" s="1"/>
  <c r="O2819" i="1"/>
  <c r="H2816" i="6"/>
  <c r="H2840" i="6" s="1"/>
  <c r="H2864" i="6" s="1"/>
  <c r="H2888" i="6" s="1"/>
  <c r="H2912" i="6" s="1"/>
  <c r="H2936" i="6" s="1"/>
  <c r="H2960" i="6" s="1"/>
  <c r="O2816" i="1"/>
  <c r="H2811" i="6"/>
  <c r="H2835" i="6" s="1"/>
  <c r="H2859" i="6" s="1"/>
  <c r="H2883" i="6" s="1"/>
  <c r="H2907" i="6" s="1"/>
  <c r="H2931" i="6" s="1"/>
  <c r="H2955" i="6" s="1"/>
  <c r="O2811" i="1"/>
  <c r="H2826" i="5"/>
  <c r="H2850" i="5" s="1"/>
  <c r="H2874" i="5" s="1"/>
  <c r="H2898" i="5" s="1"/>
  <c r="H2922" i="5" s="1"/>
  <c r="H2946" i="5" s="1"/>
  <c r="H2970" i="5" s="1"/>
  <c r="N2826" i="1"/>
  <c r="H2817" i="5"/>
  <c r="H2841" i="5" s="1"/>
  <c r="H2865" i="5" s="1"/>
  <c r="H2889" i="5" s="1"/>
  <c r="H2913" i="5" s="1"/>
  <c r="H2937" i="5" s="1"/>
  <c r="H2961" i="5" s="1"/>
  <c r="N2817" i="1"/>
  <c r="H2828" i="5"/>
  <c r="H2852" i="5" s="1"/>
  <c r="H2876" i="5" s="1"/>
  <c r="H2900" i="5" s="1"/>
  <c r="H2924" i="5" s="1"/>
  <c r="H2948" i="5" s="1"/>
  <c r="H2972" i="5" s="1"/>
  <c r="N2828" i="1"/>
  <c r="H2832" i="5"/>
  <c r="H2856" i="5" s="1"/>
  <c r="H2880" i="5" s="1"/>
  <c r="H2904" i="5" s="1"/>
  <c r="H2928" i="5" s="1"/>
  <c r="H2952" i="5" s="1"/>
  <c r="H2976" i="5" s="1"/>
  <c r="N2832" i="1"/>
  <c r="H2814" i="5"/>
  <c r="H2838" i="5" s="1"/>
  <c r="H2862" i="5" s="1"/>
  <c r="H2886" i="5" s="1"/>
  <c r="H2910" i="5" s="1"/>
  <c r="H2934" i="5" s="1"/>
  <c r="H2958" i="5" s="1"/>
  <c r="N2814" i="1"/>
  <c r="H2818" i="5"/>
  <c r="H2842" i="5" s="1"/>
  <c r="H2866" i="5" s="1"/>
  <c r="H2890" i="5" s="1"/>
  <c r="H2914" i="5" s="1"/>
  <c r="H2938" i="5" s="1"/>
  <c r="H2962" i="5" s="1"/>
  <c r="N2818" i="1"/>
  <c r="H2810" i="5"/>
  <c r="H2834" i="5" s="1"/>
  <c r="H2858" i="5" s="1"/>
  <c r="H2882" i="5" s="1"/>
  <c r="H2906" i="5" s="1"/>
  <c r="H2930" i="5" s="1"/>
  <c r="H2954" i="5" s="1"/>
  <c r="N2810" i="1"/>
  <c r="H2824" i="5"/>
  <c r="H2848" i="5" s="1"/>
  <c r="H2872" i="5" s="1"/>
  <c r="H2896" i="5" s="1"/>
  <c r="H2920" i="5" s="1"/>
  <c r="H2944" i="5" s="1"/>
  <c r="H2968" i="5" s="1"/>
  <c r="N2824" i="1"/>
  <c r="H2822" i="5"/>
  <c r="H2846" i="5" s="1"/>
  <c r="H2870" i="5" s="1"/>
  <c r="H2894" i="5" s="1"/>
  <c r="H2918" i="5" s="1"/>
  <c r="H2942" i="5" s="1"/>
  <c r="H2966" i="5" s="1"/>
  <c r="N2822" i="1"/>
  <c r="H2819" i="5"/>
  <c r="H2843" i="5" s="1"/>
  <c r="H2867" i="5" s="1"/>
  <c r="H2891" i="5" s="1"/>
  <c r="H2915" i="5" s="1"/>
  <c r="H2939" i="5" s="1"/>
  <c r="H2963" i="5" s="1"/>
  <c r="N2819" i="1"/>
  <c r="H2829" i="5"/>
  <c r="H2853" i="5" s="1"/>
  <c r="H2877" i="5" s="1"/>
  <c r="H2901" i="5" s="1"/>
  <c r="H2925" i="5" s="1"/>
  <c r="H2949" i="5" s="1"/>
  <c r="H2973" i="5" s="1"/>
  <c r="N2829" i="1"/>
  <c r="H2825" i="5"/>
  <c r="H2849" i="5" s="1"/>
  <c r="H2873" i="5" s="1"/>
  <c r="H2897" i="5" s="1"/>
  <c r="H2921" i="5" s="1"/>
  <c r="H2945" i="5" s="1"/>
  <c r="H2969" i="5" s="1"/>
  <c r="N2825" i="1"/>
  <c r="H2815" i="5"/>
  <c r="H2839" i="5" s="1"/>
  <c r="H2863" i="5" s="1"/>
  <c r="H2887" i="5" s="1"/>
  <c r="H2911" i="5" s="1"/>
  <c r="H2935" i="5" s="1"/>
  <c r="H2959" i="5" s="1"/>
  <c r="N2815" i="1"/>
  <c r="H2831" i="5"/>
  <c r="H2855" i="5" s="1"/>
  <c r="H2879" i="5" s="1"/>
  <c r="H2903" i="5" s="1"/>
  <c r="H2927" i="5" s="1"/>
  <c r="H2951" i="5" s="1"/>
  <c r="H2975" i="5" s="1"/>
  <c r="N2831" i="1"/>
  <c r="H2823" i="5"/>
  <c r="H2847" i="5" s="1"/>
  <c r="H2871" i="5" s="1"/>
  <c r="H2895" i="5" s="1"/>
  <c r="H2919" i="5" s="1"/>
  <c r="H2943" i="5" s="1"/>
  <c r="H2967" i="5" s="1"/>
  <c r="N2823" i="1"/>
  <c r="H2821" i="5"/>
  <c r="H2845" i="5" s="1"/>
  <c r="H2869" i="5" s="1"/>
  <c r="H2893" i="5" s="1"/>
  <c r="H2917" i="5" s="1"/>
  <c r="H2941" i="5" s="1"/>
  <c r="H2965" i="5" s="1"/>
  <c r="N2821" i="1"/>
  <c r="H2833" i="5"/>
  <c r="H2857" i="5" s="1"/>
  <c r="H2881" i="5" s="1"/>
  <c r="H2905" i="5" s="1"/>
  <c r="H2929" i="5" s="1"/>
  <c r="H2953" i="5" s="1"/>
  <c r="H2977" i="5" s="1"/>
  <c r="N2833" i="1"/>
  <c r="H2812" i="5"/>
  <c r="H2836" i="5" s="1"/>
  <c r="H2860" i="5" s="1"/>
  <c r="H2884" i="5" s="1"/>
  <c r="H2908" i="5" s="1"/>
  <c r="H2932" i="5" s="1"/>
  <c r="H2956" i="5" s="1"/>
  <c r="N2812" i="1"/>
  <c r="H2811" i="5"/>
  <c r="H2835" i="5" s="1"/>
  <c r="H2859" i="5" s="1"/>
  <c r="H2883" i="5" s="1"/>
  <c r="H2907" i="5" s="1"/>
  <c r="H2931" i="5" s="1"/>
  <c r="H2955" i="5" s="1"/>
  <c r="N2811" i="1"/>
  <c r="H2827" i="5"/>
  <c r="H2851" i="5" s="1"/>
  <c r="H2875" i="5" s="1"/>
  <c r="H2899" i="5" s="1"/>
  <c r="H2923" i="5" s="1"/>
  <c r="H2947" i="5" s="1"/>
  <c r="H2971" i="5" s="1"/>
  <c r="N2827" i="1"/>
  <c r="H2830" i="5"/>
  <c r="H2854" i="5" s="1"/>
  <c r="H2878" i="5" s="1"/>
  <c r="H2902" i="5" s="1"/>
  <c r="H2926" i="5" s="1"/>
  <c r="H2950" i="5" s="1"/>
  <c r="H2974" i="5" s="1"/>
  <c r="N2830" i="1"/>
  <c r="H2816" i="5"/>
  <c r="H2840" i="5" s="1"/>
  <c r="H2864" i="5" s="1"/>
  <c r="H2888" i="5" s="1"/>
  <c r="H2912" i="5" s="1"/>
  <c r="H2936" i="5" s="1"/>
  <c r="H2960" i="5" s="1"/>
  <c r="N2816" i="1"/>
  <c r="H2820" i="5"/>
  <c r="H2844" i="5" s="1"/>
  <c r="H2868" i="5" s="1"/>
  <c r="H2892" i="5" s="1"/>
  <c r="H2916" i="5" s="1"/>
  <c r="H2940" i="5" s="1"/>
  <c r="H2964" i="5" s="1"/>
  <c r="N2820" i="1"/>
  <c r="H2813" i="5"/>
  <c r="H2837" i="5" s="1"/>
  <c r="H2861" i="5" s="1"/>
  <c r="H2885" i="5" s="1"/>
  <c r="H2909" i="5" s="1"/>
  <c r="H2933" i="5" s="1"/>
  <c r="H2957" i="5" s="1"/>
  <c r="N2813" i="1"/>
  <c r="S2803" i="1" l="1"/>
  <c r="S2794" i="1"/>
  <c r="S2774" i="1"/>
  <c r="S2782" i="1"/>
  <c r="S2802" i="1"/>
  <c r="S2808" i="1"/>
  <c r="S2776" i="1"/>
  <c r="S2780" i="1"/>
  <c r="S2793" i="1"/>
  <c r="S2801" i="1"/>
  <c r="S2807" i="1"/>
  <c r="S2781" i="1"/>
  <c r="S2772" i="1"/>
  <c r="S2773" i="1"/>
  <c r="S2775" i="1"/>
  <c r="S2795" i="1"/>
  <c r="W2800" i="1"/>
  <c r="R2800" i="1"/>
  <c r="W2796" i="1"/>
  <c r="R2796" i="1"/>
  <c r="W2805" i="1"/>
  <c r="R2805" i="1"/>
  <c r="W2799" i="1"/>
  <c r="R2799" i="1"/>
  <c r="W2804" i="1"/>
  <c r="R2804" i="1"/>
  <c r="W2797" i="1"/>
  <c r="R2797" i="1"/>
  <c r="W2798" i="1"/>
  <c r="R2798" i="1"/>
  <c r="W2806" i="1"/>
  <c r="R2806" i="1"/>
  <c r="W2787" i="1"/>
  <c r="W2794" i="1"/>
  <c r="W2791" i="1"/>
  <c r="W2809" i="1"/>
  <c r="W2802" i="1"/>
  <c r="W2788" i="1"/>
  <c r="W2786" i="1"/>
  <c r="W2793" i="1"/>
  <c r="W2801" i="1"/>
  <c r="W2792" i="1"/>
  <c r="W2807" i="1"/>
  <c r="W2808" i="1"/>
  <c r="W2803" i="1"/>
  <c r="W2795" i="1"/>
  <c r="W2790" i="1"/>
  <c r="W2789" i="1"/>
  <c r="P2830" i="1"/>
  <c r="Q2830" i="1" s="1"/>
  <c r="P2833" i="1"/>
  <c r="P2815" i="1"/>
  <c r="P2813" i="1"/>
  <c r="P2816" i="1"/>
  <c r="P2827" i="1"/>
  <c r="R2827" i="1" s="1"/>
  <c r="P2812" i="1"/>
  <c r="P2831" i="1"/>
  <c r="R2831" i="1" s="1"/>
  <c r="P2825" i="1"/>
  <c r="R2825" i="1" s="1"/>
  <c r="P2818" i="1"/>
  <c r="R2818" i="1" s="1"/>
  <c r="P2832" i="1"/>
  <c r="R2832" i="1" s="1"/>
  <c r="P2817" i="1"/>
  <c r="R2817" i="1" s="1"/>
  <c r="P2820" i="1"/>
  <c r="Q2820" i="1" s="1"/>
  <c r="P2821" i="1"/>
  <c r="Q2821" i="1" s="1"/>
  <c r="P2824" i="1"/>
  <c r="Q2824" i="1" s="1"/>
  <c r="P2829" i="1"/>
  <c r="Q2829" i="1" s="1"/>
  <c r="P2810" i="1"/>
  <c r="P2819" i="1"/>
  <c r="R2819" i="1" s="1"/>
  <c r="P2823" i="1"/>
  <c r="Q2823" i="1" s="1"/>
  <c r="P2822" i="1"/>
  <c r="Q2822" i="1" s="1"/>
  <c r="P2814" i="1"/>
  <c r="P2828" i="1"/>
  <c r="Q2828" i="1" s="1"/>
  <c r="P2826" i="1"/>
  <c r="R2826" i="1" s="1"/>
  <c r="P2811" i="1"/>
  <c r="H3000" i="6"/>
  <c r="H3024" i="6" s="1"/>
  <c r="H3048" i="6" s="1"/>
  <c r="O3000" i="1"/>
  <c r="H2980" i="6"/>
  <c r="H3004" i="6" s="1"/>
  <c r="H3028" i="6" s="1"/>
  <c r="O2980" i="1"/>
  <c r="H2998" i="6"/>
  <c r="H3022" i="6" s="1"/>
  <c r="H3046" i="6" s="1"/>
  <c r="O2998" i="1"/>
  <c r="H2992" i="6"/>
  <c r="H3016" i="6" s="1"/>
  <c r="H3040" i="6" s="1"/>
  <c r="O2992" i="1"/>
  <c r="H2988" i="6"/>
  <c r="H3012" i="6" s="1"/>
  <c r="H3036" i="6" s="1"/>
  <c r="O2988" i="1"/>
  <c r="H2990" i="6"/>
  <c r="H3014" i="6" s="1"/>
  <c r="H3038" i="6" s="1"/>
  <c r="O2990" i="1"/>
  <c r="H2999" i="6"/>
  <c r="H3023" i="6" s="1"/>
  <c r="H3047" i="6" s="1"/>
  <c r="O2999" i="1"/>
  <c r="H2981" i="6"/>
  <c r="H3005" i="6" s="1"/>
  <c r="H3029" i="6" s="1"/>
  <c r="O2981" i="1"/>
  <c r="H3001" i="6"/>
  <c r="H3025" i="6" s="1"/>
  <c r="H3049" i="6" s="1"/>
  <c r="O3001" i="1"/>
  <c r="H2986" i="6"/>
  <c r="H3010" i="6" s="1"/>
  <c r="H3034" i="6" s="1"/>
  <c r="O2986" i="1"/>
  <c r="H2979" i="6"/>
  <c r="H3003" i="6" s="1"/>
  <c r="H3027" i="6" s="1"/>
  <c r="O2979" i="1"/>
  <c r="H2991" i="6"/>
  <c r="H3015" i="6" s="1"/>
  <c r="H3039" i="6" s="1"/>
  <c r="O2991" i="1"/>
  <c r="H2978" i="6"/>
  <c r="H3002" i="6" s="1"/>
  <c r="H3026" i="6" s="1"/>
  <c r="O2978" i="1"/>
  <c r="H2985" i="6"/>
  <c r="H3009" i="6" s="1"/>
  <c r="H3033" i="6" s="1"/>
  <c r="O2985" i="1"/>
  <c r="H2997" i="6"/>
  <c r="H3021" i="6" s="1"/>
  <c r="H3045" i="6" s="1"/>
  <c r="O2997" i="1"/>
  <c r="H2989" i="6"/>
  <c r="H3013" i="6" s="1"/>
  <c r="H3037" i="6" s="1"/>
  <c r="O2989" i="1"/>
  <c r="H2984" i="6"/>
  <c r="H3008" i="6" s="1"/>
  <c r="H3032" i="6" s="1"/>
  <c r="O2984" i="1"/>
  <c r="H2983" i="6"/>
  <c r="H3007" i="6" s="1"/>
  <c r="H3031" i="6" s="1"/>
  <c r="O2983" i="1"/>
  <c r="H2995" i="6"/>
  <c r="H3019" i="6" s="1"/>
  <c r="H3043" i="6" s="1"/>
  <c r="O2995" i="1"/>
  <c r="H2993" i="6"/>
  <c r="H3017" i="6" s="1"/>
  <c r="H3041" i="6" s="1"/>
  <c r="O2993" i="1"/>
  <c r="H2987" i="6"/>
  <c r="H3011" i="6" s="1"/>
  <c r="H3035" i="6" s="1"/>
  <c r="O2987" i="1"/>
  <c r="H2982" i="6"/>
  <c r="H3006" i="6" s="1"/>
  <c r="H3030" i="6" s="1"/>
  <c r="O2982" i="1"/>
  <c r="H2994" i="6"/>
  <c r="H3018" i="6" s="1"/>
  <c r="H3042" i="6" s="1"/>
  <c r="O2994" i="1"/>
  <c r="H2996" i="6"/>
  <c r="H3020" i="6" s="1"/>
  <c r="H3044" i="6" s="1"/>
  <c r="O2996" i="1"/>
  <c r="H3001" i="5"/>
  <c r="H3025" i="5" s="1"/>
  <c r="H3049" i="5" s="1"/>
  <c r="N3001" i="1"/>
  <c r="H2997" i="5"/>
  <c r="H3021" i="5" s="1"/>
  <c r="H3045" i="5" s="1"/>
  <c r="N2997" i="1"/>
  <c r="H2982" i="5"/>
  <c r="H3006" i="5" s="1"/>
  <c r="H3030" i="5" s="1"/>
  <c r="N2982" i="1"/>
  <c r="H2981" i="5"/>
  <c r="H3005" i="5" s="1"/>
  <c r="H3029" i="5" s="1"/>
  <c r="N2981" i="1"/>
  <c r="H2989" i="5"/>
  <c r="H3013" i="5" s="1"/>
  <c r="H3037" i="5" s="1"/>
  <c r="N2989" i="1"/>
  <c r="H2993" i="5"/>
  <c r="H3017" i="5" s="1"/>
  <c r="H3041" i="5" s="1"/>
  <c r="N2993" i="1"/>
  <c r="H2986" i="5"/>
  <c r="H3010" i="5" s="1"/>
  <c r="H3034" i="5" s="1"/>
  <c r="N2986" i="1"/>
  <c r="H2984" i="5"/>
  <c r="H3008" i="5" s="1"/>
  <c r="H3032" i="5" s="1"/>
  <c r="N2984" i="1"/>
  <c r="H3000" i="5"/>
  <c r="H3024" i="5" s="1"/>
  <c r="H3048" i="5" s="1"/>
  <c r="N3000" i="1"/>
  <c r="H2980" i="5"/>
  <c r="H3004" i="5" s="1"/>
  <c r="H3028" i="5" s="1"/>
  <c r="N2980" i="1"/>
  <c r="H2991" i="5"/>
  <c r="H3015" i="5" s="1"/>
  <c r="H3039" i="5" s="1"/>
  <c r="N2991" i="1"/>
  <c r="H2990" i="5"/>
  <c r="H3014" i="5" s="1"/>
  <c r="H3038" i="5" s="1"/>
  <c r="N2990" i="1"/>
  <c r="H2996" i="5"/>
  <c r="H3020" i="5" s="1"/>
  <c r="H3044" i="5" s="1"/>
  <c r="N2996" i="1"/>
  <c r="H2995" i="5"/>
  <c r="H3019" i="5" s="1"/>
  <c r="H3043" i="5" s="1"/>
  <c r="N2995" i="1"/>
  <c r="H2987" i="5"/>
  <c r="H3011" i="5" s="1"/>
  <c r="H3035" i="5" s="1"/>
  <c r="N2987" i="1"/>
  <c r="H2999" i="5"/>
  <c r="H3023" i="5" s="1"/>
  <c r="H3047" i="5" s="1"/>
  <c r="N2999" i="1"/>
  <c r="H2992" i="5"/>
  <c r="H3016" i="5" s="1"/>
  <c r="H3040" i="5" s="1"/>
  <c r="N2992" i="1"/>
  <c r="H2985" i="5"/>
  <c r="H3009" i="5" s="1"/>
  <c r="H3033" i="5" s="1"/>
  <c r="N2985" i="1"/>
  <c r="H2988" i="5"/>
  <c r="H3012" i="5" s="1"/>
  <c r="H3036" i="5" s="1"/>
  <c r="N2988" i="1"/>
  <c r="H2979" i="5"/>
  <c r="H3003" i="5" s="1"/>
  <c r="H3027" i="5" s="1"/>
  <c r="N2979" i="1"/>
  <c r="H2998" i="5"/>
  <c r="H3022" i="5" s="1"/>
  <c r="H3046" i="5" s="1"/>
  <c r="N2998" i="1"/>
  <c r="H2983" i="5"/>
  <c r="H3007" i="5" s="1"/>
  <c r="H3031" i="5" s="1"/>
  <c r="N2983" i="1"/>
  <c r="H2978" i="5"/>
  <c r="H3002" i="5" s="1"/>
  <c r="H3026" i="5" s="1"/>
  <c r="N2978" i="1"/>
  <c r="H2994" i="5"/>
  <c r="H3018" i="5" s="1"/>
  <c r="H3042" i="5" s="1"/>
  <c r="N2994" i="1"/>
  <c r="S2819" i="1" l="1"/>
  <c r="S2818" i="1"/>
  <c r="S2827" i="1"/>
  <c r="S2806" i="1"/>
  <c r="S2797" i="1"/>
  <c r="S2799" i="1"/>
  <c r="S2796" i="1"/>
  <c r="S2825" i="1"/>
  <c r="S2817" i="1"/>
  <c r="S2805" i="1"/>
  <c r="S2831" i="1"/>
  <c r="S2798" i="1"/>
  <c r="S2804" i="1"/>
  <c r="S2800" i="1"/>
  <c r="S2826" i="1"/>
  <c r="S2832" i="1"/>
  <c r="W2828" i="1"/>
  <c r="R2828" i="1"/>
  <c r="W2820" i="1"/>
  <c r="R2820" i="1"/>
  <c r="W2830" i="1"/>
  <c r="R2830" i="1"/>
  <c r="W2822" i="1"/>
  <c r="R2822" i="1"/>
  <c r="W2829" i="1"/>
  <c r="R2829" i="1"/>
  <c r="W2821" i="1"/>
  <c r="R2821" i="1"/>
  <c r="W2823" i="1"/>
  <c r="R2823" i="1"/>
  <c r="W2824" i="1"/>
  <c r="R2824" i="1"/>
  <c r="W2819" i="1"/>
  <c r="W2818" i="1"/>
  <c r="W2827" i="1"/>
  <c r="W2833" i="1"/>
  <c r="W2814" i="1"/>
  <c r="W2810" i="1"/>
  <c r="W2825" i="1"/>
  <c r="W2816" i="1"/>
  <c r="W2811" i="1"/>
  <c r="W2817" i="1"/>
  <c r="W2831" i="1"/>
  <c r="W2813" i="1"/>
  <c r="W2826" i="1"/>
  <c r="W2832" i="1"/>
  <c r="W2812" i="1"/>
  <c r="W2815" i="1"/>
  <c r="P2994" i="1"/>
  <c r="R2994" i="1" s="1"/>
  <c r="P2979" i="1"/>
  <c r="P2999" i="1"/>
  <c r="R2999" i="1" s="1"/>
  <c r="P2993" i="1"/>
  <c r="R2993" i="1" s="1"/>
  <c r="P2990" i="1"/>
  <c r="Q2990" i="1" s="1"/>
  <c r="P2983" i="1"/>
  <c r="P2978" i="1"/>
  <c r="P2998" i="1"/>
  <c r="Q2998" i="1" s="1"/>
  <c r="P2988" i="1"/>
  <c r="Q2988" i="1" s="1"/>
  <c r="P2992" i="1"/>
  <c r="Q2992" i="1" s="1"/>
  <c r="P2987" i="1"/>
  <c r="R2987" i="1" s="1"/>
  <c r="P2996" i="1"/>
  <c r="Q2996" i="1" s="1"/>
  <c r="P2991" i="1"/>
  <c r="Q2991" i="1" s="1"/>
  <c r="P2986" i="1"/>
  <c r="R2986" i="1" s="1"/>
  <c r="P2989" i="1"/>
  <c r="Q2989" i="1" s="1"/>
  <c r="P2982" i="1"/>
  <c r="P3001" i="1"/>
  <c r="P3000" i="1"/>
  <c r="R3000" i="1" s="1"/>
  <c r="P2985" i="1"/>
  <c r="R2985" i="1" s="1"/>
  <c r="P2995" i="1"/>
  <c r="R2995" i="1" s="1"/>
  <c r="P2980" i="1"/>
  <c r="P2984" i="1"/>
  <c r="P2981" i="1"/>
  <c r="P2997" i="1"/>
  <c r="Q2997" i="1" s="1"/>
  <c r="H3058" i="6"/>
  <c r="O3058" i="1"/>
  <c r="H3062" i="6"/>
  <c r="O3062" i="1"/>
  <c r="H3061" i="6"/>
  <c r="O3061" i="1"/>
  <c r="H3069" i="6"/>
  <c r="O3069" i="1"/>
  <c r="H3073" i="6"/>
  <c r="O3073" i="1"/>
  <c r="H3060" i="6"/>
  <c r="O3060" i="1"/>
  <c r="H3065" i="6"/>
  <c r="O3065" i="1"/>
  <c r="H3068" i="6"/>
  <c r="O3068" i="1"/>
  <c r="H3057" i="6"/>
  <c r="O3057" i="1"/>
  <c r="H3053" i="6"/>
  <c r="O3053" i="1"/>
  <c r="H3064" i="6"/>
  <c r="O3064" i="1"/>
  <c r="H3067" i="6"/>
  <c r="O3067" i="1"/>
  <c r="H3050" i="6"/>
  <c r="O3050" i="1"/>
  <c r="H3070" i="6"/>
  <c r="O3070" i="1"/>
  <c r="H3066" i="6"/>
  <c r="O3066" i="1"/>
  <c r="H3055" i="6"/>
  <c r="O3055" i="1"/>
  <c r="H3054" i="6"/>
  <c r="O3054" i="1"/>
  <c r="H3063" i="6"/>
  <c r="O3063" i="1"/>
  <c r="H3052" i="6"/>
  <c r="O3052" i="1"/>
  <c r="H3056" i="6"/>
  <c r="O3056" i="1"/>
  <c r="H3059" i="6"/>
  <c r="O3059" i="1"/>
  <c r="H3051" i="6"/>
  <c r="O3051" i="1"/>
  <c r="H3071" i="6"/>
  <c r="O3071" i="1"/>
  <c r="H3072" i="6"/>
  <c r="O3072" i="1"/>
  <c r="H3065" i="5"/>
  <c r="N3065" i="1"/>
  <c r="H3050" i="5"/>
  <c r="N3050" i="1"/>
  <c r="H3064" i="5"/>
  <c r="N3064" i="1"/>
  <c r="H3061" i="5"/>
  <c r="N3061" i="1"/>
  <c r="H3055" i="5"/>
  <c r="N3055" i="1"/>
  <c r="H3071" i="5"/>
  <c r="N3071" i="1"/>
  <c r="H3063" i="5"/>
  <c r="N3063" i="1"/>
  <c r="H3052" i="5"/>
  <c r="N3052" i="1"/>
  <c r="H3053" i="5"/>
  <c r="N3053" i="1"/>
  <c r="H3066" i="5"/>
  <c r="N3066" i="1"/>
  <c r="H3070" i="5"/>
  <c r="N3070" i="1"/>
  <c r="H3054" i="5"/>
  <c r="N3054" i="1"/>
  <c r="H3067" i="5"/>
  <c r="N3067" i="1"/>
  <c r="H3062" i="5"/>
  <c r="N3062" i="1"/>
  <c r="H3072" i="5"/>
  <c r="N3072" i="1"/>
  <c r="H3056" i="5"/>
  <c r="N3056" i="1"/>
  <c r="H3069" i="5"/>
  <c r="N3069" i="1"/>
  <c r="H3068" i="5"/>
  <c r="N3068" i="1"/>
  <c r="H3057" i="5"/>
  <c r="N3057" i="1"/>
  <c r="H3059" i="5"/>
  <c r="N3059" i="1"/>
  <c r="H3051" i="5"/>
  <c r="N3051" i="1"/>
  <c r="H3060" i="5"/>
  <c r="N3060" i="1"/>
  <c r="H3058" i="5"/>
  <c r="N3058" i="1"/>
  <c r="H3073" i="5"/>
  <c r="N3073" i="1"/>
  <c r="S3000" i="1" l="1"/>
  <c r="S2821" i="1"/>
  <c r="S2820" i="1"/>
  <c r="S2994" i="1"/>
  <c r="S2986" i="1"/>
  <c r="S2824" i="1"/>
  <c r="S2822" i="1"/>
  <c r="S2995" i="1"/>
  <c r="S2993" i="1"/>
  <c r="S2823" i="1"/>
  <c r="S2829" i="1"/>
  <c r="S2830" i="1"/>
  <c r="S2828" i="1"/>
  <c r="S2985" i="1"/>
  <c r="S2987" i="1"/>
  <c r="S2999" i="1"/>
  <c r="W2992" i="1"/>
  <c r="R2992" i="1"/>
  <c r="W2991" i="1"/>
  <c r="R2991" i="1"/>
  <c r="W2988" i="1"/>
  <c r="R2988" i="1"/>
  <c r="W2990" i="1"/>
  <c r="R2990" i="1"/>
  <c r="W2997" i="1"/>
  <c r="R2997" i="1"/>
  <c r="W2996" i="1"/>
  <c r="R2996" i="1"/>
  <c r="W2998" i="1"/>
  <c r="R2998" i="1"/>
  <c r="W2989" i="1"/>
  <c r="R2989" i="1"/>
  <c r="W2984" i="1"/>
  <c r="W3000" i="1"/>
  <c r="W2986" i="1"/>
  <c r="W2983" i="1"/>
  <c r="W2979" i="1"/>
  <c r="W2980" i="1"/>
  <c r="W3001" i="1"/>
  <c r="W2994" i="1"/>
  <c r="W2995" i="1"/>
  <c r="W2982" i="1"/>
  <c r="W2993" i="1"/>
  <c r="W2981" i="1"/>
  <c r="W2985" i="1"/>
  <c r="W2987" i="1"/>
  <c r="W2978" i="1"/>
  <c r="W2999" i="1"/>
  <c r="P3053" i="1"/>
  <c r="P3061" i="1"/>
  <c r="Q3061" i="1" s="1"/>
  <c r="P3051" i="1"/>
  <c r="P3057" i="1"/>
  <c r="R3057" i="1" s="1"/>
  <c r="P3069" i="1"/>
  <c r="Q3069" i="1" s="1"/>
  <c r="P3072" i="1"/>
  <c r="R3072" i="1" s="1"/>
  <c r="P3067" i="1"/>
  <c r="R3067" i="1" s="1"/>
  <c r="P3070" i="1"/>
  <c r="Q3070" i="1" s="1"/>
  <c r="P3063" i="1"/>
  <c r="Q3063" i="1" s="1"/>
  <c r="P3055" i="1"/>
  <c r="P3064" i="1"/>
  <c r="Q3064" i="1" s="1"/>
  <c r="P3065" i="1"/>
  <c r="R3065" i="1" s="1"/>
  <c r="P3073" i="1"/>
  <c r="P3060" i="1"/>
  <c r="Q3060" i="1" s="1"/>
  <c r="P3068" i="1"/>
  <c r="Q3068" i="1" s="1"/>
  <c r="P3058" i="1"/>
  <c r="R3058" i="1" s="1"/>
  <c r="P3054" i="1"/>
  <c r="P3052" i="1"/>
  <c r="P3050" i="1"/>
  <c r="P3059" i="1"/>
  <c r="R3059" i="1" s="1"/>
  <c r="P3056" i="1"/>
  <c r="P3062" i="1"/>
  <c r="Q3062" i="1" s="1"/>
  <c r="P3066" i="1"/>
  <c r="R3066" i="1" s="1"/>
  <c r="P3071" i="1"/>
  <c r="R3071" i="1" s="1"/>
  <c r="H3088" i="6"/>
  <c r="O3088" i="1"/>
  <c r="H3077" i="6"/>
  <c r="O3077" i="1"/>
  <c r="H3093" i="6"/>
  <c r="O3093" i="1"/>
  <c r="H3083" i="6"/>
  <c r="O3083" i="1"/>
  <c r="H3090" i="6"/>
  <c r="O3090" i="1"/>
  <c r="H3081" i="6"/>
  <c r="O3081" i="1"/>
  <c r="H3094" i="6"/>
  <c r="O3094" i="1"/>
  <c r="H3097" i="6"/>
  <c r="O3097" i="1"/>
  <c r="H3092" i="6"/>
  <c r="O3092" i="1"/>
  <c r="H3085" i="6"/>
  <c r="O3085" i="1"/>
  <c r="H3079" i="6"/>
  <c r="O3079" i="1"/>
  <c r="H3076" i="6"/>
  <c r="O3076" i="1"/>
  <c r="H3074" i="6"/>
  <c r="O3074" i="1"/>
  <c r="H3075" i="6"/>
  <c r="O3075" i="1"/>
  <c r="H3089" i="6"/>
  <c r="O3089" i="1"/>
  <c r="H3080" i="6"/>
  <c r="O3080" i="1"/>
  <c r="H3096" i="6"/>
  <c r="O3096" i="1"/>
  <c r="H3087" i="6"/>
  <c r="O3087" i="1"/>
  <c r="H3086" i="6"/>
  <c r="O3086" i="1"/>
  <c r="H3091" i="6"/>
  <c r="O3091" i="1"/>
  <c r="H3084" i="6"/>
  <c r="O3084" i="1"/>
  <c r="H3095" i="6"/>
  <c r="O3095" i="1"/>
  <c r="H3078" i="6"/>
  <c r="O3078" i="1"/>
  <c r="H3082" i="6"/>
  <c r="O3082" i="1"/>
  <c r="H3079" i="5"/>
  <c r="N3079" i="1"/>
  <c r="H3092" i="5"/>
  <c r="N3092" i="1"/>
  <c r="H3084" i="5"/>
  <c r="N3084" i="1"/>
  <c r="H3080" i="5"/>
  <c r="N3080" i="1"/>
  <c r="H3090" i="5"/>
  <c r="N3090" i="1"/>
  <c r="H3085" i="5"/>
  <c r="N3085" i="1"/>
  <c r="H3088" i="5"/>
  <c r="N3088" i="1"/>
  <c r="H3075" i="5"/>
  <c r="N3075" i="1"/>
  <c r="H3097" i="5"/>
  <c r="N3097" i="1"/>
  <c r="H3095" i="5"/>
  <c r="N3095" i="1"/>
  <c r="H3093" i="5"/>
  <c r="N3093" i="1"/>
  <c r="H3083" i="5"/>
  <c r="N3083" i="1"/>
  <c r="H3086" i="5"/>
  <c r="N3086" i="1"/>
  <c r="H3076" i="5"/>
  <c r="N3076" i="1"/>
  <c r="H3074" i="5"/>
  <c r="N3074" i="1"/>
  <c r="H3094" i="5"/>
  <c r="N3094" i="1"/>
  <c r="H3078" i="5"/>
  <c r="N3078" i="1"/>
  <c r="H3082" i="5"/>
  <c r="N3082" i="1"/>
  <c r="H3077" i="5"/>
  <c r="N3077" i="1"/>
  <c r="H3081" i="5"/>
  <c r="N3081" i="1"/>
  <c r="H3091" i="5"/>
  <c r="N3091" i="1"/>
  <c r="H3087" i="5"/>
  <c r="N3087" i="1"/>
  <c r="H3089" i="5"/>
  <c r="N3089" i="1"/>
  <c r="H3096" i="5"/>
  <c r="N3096" i="1"/>
  <c r="S3072" i="1" l="1"/>
  <c r="S2989" i="1"/>
  <c r="S2996" i="1"/>
  <c r="S2990" i="1"/>
  <c r="S2991" i="1"/>
  <c r="S3071" i="1"/>
  <c r="S3058" i="1"/>
  <c r="S3057" i="1"/>
  <c r="S2992" i="1"/>
  <c r="S3059" i="1"/>
  <c r="S3065" i="1"/>
  <c r="S2998" i="1"/>
  <c r="S2997" i="1"/>
  <c r="S2988" i="1"/>
  <c r="S3066" i="1"/>
  <c r="S3067" i="1"/>
  <c r="W3063" i="1"/>
  <c r="R3063" i="1"/>
  <c r="W3069" i="1"/>
  <c r="R3069" i="1"/>
  <c r="W3062" i="1"/>
  <c r="R3062" i="1"/>
  <c r="S3062" i="1" s="1"/>
  <c r="W3060" i="1"/>
  <c r="R3060" i="1"/>
  <c r="W3061" i="1"/>
  <c r="R3061" i="1"/>
  <c r="W3070" i="1"/>
  <c r="R3070" i="1"/>
  <c r="W3068" i="1"/>
  <c r="R3068" i="1"/>
  <c r="W3064" i="1"/>
  <c r="R3064" i="1"/>
  <c r="W3052" i="1"/>
  <c r="W3055" i="1"/>
  <c r="W3072" i="1"/>
  <c r="W3056" i="1"/>
  <c r="W3054" i="1"/>
  <c r="W3073" i="1"/>
  <c r="W3053" i="1"/>
  <c r="W3071" i="1"/>
  <c r="W3059" i="1"/>
  <c r="W3058" i="1"/>
  <c r="W3065" i="1"/>
  <c r="W3057" i="1"/>
  <c r="W3066" i="1"/>
  <c r="W3050" i="1"/>
  <c r="W3067" i="1"/>
  <c r="W3051" i="1"/>
  <c r="P3091" i="1"/>
  <c r="R3091" i="1" s="1"/>
  <c r="P3090" i="1"/>
  <c r="R3090" i="1" s="1"/>
  <c r="P3086" i="1"/>
  <c r="Q3086" i="1" s="1"/>
  <c r="P3087" i="1"/>
  <c r="Q3087" i="1" s="1"/>
  <c r="P3081" i="1"/>
  <c r="R3081" i="1" s="1"/>
  <c r="P3085" i="1"/>
  <c r="Q3085" i="1" s="1"/>
  <c r="P3080" i="1"/>
  <c r="P3077" i="1"/>
  <c r="P3093" i="1"/>
  <c r="Q3093" i="1" s="1"/>
  <c r="P3088" i="1"/>
  <c r="Q3088" i="1" s="1"/>
  <c r="P3079" i="1"/>
  <c r="P3096" i="1"/>
  <c r="R3096" i="1" s="1"/>
  <c r="P3094" i="1"/>
  <c r="Q3094" i="1" s="1"/>
  <c r="P3092" i="1"/>
  <c r="Q3092" i="1" s="1"/>
  <c r="P3078" i="1"/>
  <c r="P3074" i="1"/>
  <c r="P3097" i="1"/>
  <c r="P3084" i="1"/>
  <c r="Q3084" i="1" s="1"/>
  <c r="P3089" i="1"/>
  <c r="R3089" i="1" s="1"/>
  <c r="P3082" i="1"/>
  <c r="R3082" i="1" s="1"/>
  <c r="P3076" i="1"/>
  <c r="P3083" i="1"/>
  <c r="R3083" i="1" s="1"/>
  <c r="P3095" i="1"/>
  <c r="R3095" i="1" s="1"/>
  <c r="P3075" i="1"/>
  <c r="H3103" i="6"/>
  <c r="O3103" i="1"/>
  <c r="H3114" i="6"/>
  <c r="O3114" i="1"/>
  <c r="H3115" i="6"/>
  <c r="O3115" i="1"/>
  <c r="H3113" i="6"/>
  <c r="O3113" i="1"/>
  <c r="H3105" i="6"/>
  <c r="O3105" i="1"/>
  <c r="H3108" i="6"/>
  <c r="O3108" i="1"/>
  <c r="H3104" i="6"/>
  <c r="O3104" i="1"/>
  <c r="H3109" i="6"/>
  <c r="O3109" i="1"/>
  <c r="H3107" i="6"/>
  <c r="O3107" i="1"/>
  <c r="H3116" i="6"/>
  <c r="O3116" i="1"/>
  <c r="H3117" i="6"/>
  <c r="O3117" i="1"/>
  <c r="H3120" i="6"/>
  <c r="O3120" i="1"/>
  <c r="H3099" i="6"/>
  <c r="O3099" i="1"/>
  <c r="H3121" i="6"/>
  <c r="O3121" i="1"/>
  <c r="H3101" i="6"/>
  <c r="O3101" i="1"/>
  <c r="H3106" i="6"/>
  <c r="O3106" i="1"/>
  <c r="H3110" i="6"/>
  <c r="O3110" i="1"/>
  <c r="H3098" i="6"/>
  <c r="O3098" i="1"/>
  <c r="H3118" i="6"/>
  <c r="O3118" i="1"/>
  <c r="H3102" i="6"/>
  <c r="O3102" i="1"/>
  <c r="H3119" i="6"/>
  <c r="O3119" i="1"/>
  <c r="H3111" i="6"/>
  <c r="O3111" i="1"/>
  <c r="H3100" i="6"/>
  <c r="O3100" i="1"/>
  <c r="H3112" i="6"/>
  <c r="O3112" i="1"/>
  <c r="H3114" i="5"/>
  <c r="N3114" i="1"/>
  <c r="H3106" i="5"/>
  <c r="N3106" i="1"/>
  <c r="H3104" i="5"/>
  <c r="N3104" i="1"/>
  <c r="H3118" i="5"/>
  <c r="N3118" i="1"/>
  <c r="H3115" i="5"/>
  <c r="N3115" i="1"/>
  <c r="H3098" i="5"/>
  <c r="N3098" i="1"/>
  <c r="H3121" i="5"/>
  <c r="N3121" i="1"/>
  <c r="H3108" i="5"/>
  <c r="N3108" i="1"/>
  <c r="H3102" i="5"/>
  <c r="N3102" i="1"/>
  <c r="H3117" i="5"/>
  <c r="N3117" i="1"/>
  <c r="H3111" i="5"/>
  <c r="N3111" i="1"/>
  <c r="H3113" i="5"/>
  <c r="N3113" i="1"/>
  <c r="H3105" i="5"/>
  <c r="N3105" i="1"/>
  <c r="H3100" i="5"/>
  <c r="N3100" i="1"/>
  <c r="H3099" i="5"/>
  <c r="N3099" i="1"/>
  <c r="H3116" i="5"/>
  <c r="N3116" i="1"/>
  <c r="H3120" i="5"/>
  <c r="N3120" i="1"/>
  <c r="H3107" i="5"/>
  <c r="N3107" i="1"/>
  <c r="H3109" i="5"/>
  <c r="N3109" i="1"/>
  <c r="H3119" i="5"/>
  <c r="N3119" i="1"/>
  <c r="H3101" i="5"/>
  <c r="N3101" i="1"/>
  <c r="H3110" i="5"/>
  <c r="N3110" i="1"/>
  <c r="H3112" i="5"/>
  <c r="N3112" i="1"/>
  <c r="H3103" i="5"/>
  <c r="N3103" i="1"/>
  <c r="S3089" i="1" l="1"/>
  <c r="S3090" i="1"/>
  <c r="S3064" i="1"/>
  <c r="S3060" i="1"/>
  <c r="S3081" i="1"/>
  <c r="S3091" i="1"/>
  <c r="S3095" i="1"/>
  <c r="S3083" i="1"/>
  <c r="S3070" i="1"/>
  <c r="S3069" i="1"/>
  <c r="S3082" i="1"/>
  <c r="S3096" i="1"/>
  <c r="S3068" i="1"/>
  <c r="S3061" i="1"/>
  <c r="S3063" i="1"/>
  <c r="W3094" i="1"/>
  <c r="R3094" i="1"/>
  <c r="W3093" i="1"/>
  <c r="R3093" i="1"/>
  <c r="W3084" i="1"/>
  <c r="R3084" i="1"/>
  <c r="W3092" i="1"/>
  <c r="R3092" i="1"/>
  <c r="W3085" i="1"/>
  <c r="R3085" i="1"/>
  <c r="W3087" i="1"/>
  <c r="R3087" i="1"/>
  <c r="W3088" i="1"/>
  <c r="R3088" i="1"/>
  <c r="W3086" i="1"/>
  <c r="R3086" i="1"/>
  <c r="S3086" i="1" s="1"/>
  <c r="W3083" i="1"/>
  <c r="W3090" i="1"/>
  <c r="W3076" i="1"/>
  <c r="W3097" i="1"/>
  <c r="W3081" i="1"/>
  <c r="W3091" i="1"/>
  <c r="W3075" i="1"/>
  <c r="W3082" i="1"/>
  <c r="W3074" i="1"/>
  <c r="W3096" i="1"/>
  <c r="W3077" i="1"/>
  <c r="W3095" i="1"/>
  <c r="W3089" i="1"/>
  <c r="W3078" i="1"/>
  <c r="W3079" i="1"/>
  <c r="W3080" i="1"/>
  <c r="P3120" i="1"/>
  <c r="R3120" i="1" s="1"/>
  <c r="P3099" i="1"/>
  <c r="P3105" i="1"/>
  <c r="R3105" i="1" s="1"/>
  <c r="P3102" i="1"/>
  <c r="P3121" i="1"/>
  <c r="P3115" i="1"/>
  <c r="R3115" i="1" s="1"/>
  <c r="P3103" i="1"/>
  <c r="P3119" i="1"/>
  <c r="R3119" i="1" s="1"/>
  <c r="P3107" i="1"/>
  <c r="R3107" i="1" s="1"/>
  <c r="P3100" i="1"/>
  <c r="P3113" i="1"/>
  <c r="R3113" i="1" s="1"/>
  <c r="P3117" i="1"/>
  <c r="Q3117" i="1" s="1"/>
  <c r="P3098" i="1"/>
  <c r="P3106" i="1"/>
  <c r="R3106" i="1" s="1"/>
  <c r="P3101" i="1"/>
  <c r="P3110" i="1"/>
  <c r="Q3110" i="1" s="1"/>
  <c r="P3116" i="1"/>
  <c r="Q3116" i="1" s="1"/>
  <c r="P3108" i="1"/>
  <c r="Q3108" i="1" s="1"/>
  <c r="P3118" i="1"/>
  <c r="Q3118" i="1" s="1"/>
  <c r="P3111" i="1"/>
  <c r="Q3111" i="1" s="1"/>
  <c r="P3104" i="1"/>
  <c r="P3114" i="1"/>
  <c r="R3114" i="1" s="1"/>
  <c r="P3112" i="1"/>
  <c r="Q3112" i="1" s="1"/>
  <c r="P3109" i="1"/>
  <c r="Q3109" i="1" s="1"/>
  <c r="H3126" i="6"/>
  <c r="O3126" i="1"/>
  <c r="H3129" i="6"/>
  <c r="O3129" i="1"/>
  <c r="H3145" i="6"/>
  <c r="O3145" i="1"/>
  <c r="H3131" i="6"/>
  <c r="O3131" i="1"/>
  <c r="H3125" i="6"/>
  <c r="O3125" i="1"/>
  <c r="H3123" i="6"/>
  <c r="O3123" i="1"/>
  <c r="H3137" i="6"/>
  <c r="O3137" i="1"/>
  <c r="H3122" i="6"/>
  <c r="O3122" i="1"/>
  <c r="H3140" i="6"/>
  <c r="O3140" i="1"/>
  <c r="H3139" i="6"/>
  <c r="O3139" i="1"/>
  <c r="H3136" i="6"/>
  <c r="O3136" i="1"/>
  <c r="H3144" i="6"/>
  <c r="O3144" i="1"/>
  <c r="H3135" i="6"/>
  <c r="O3135" i="1"/>
  <c r="H3134" i="6"/>
  <c r="O3134" i="1"/>
  <c r="H3133" i="6"/>
  <c r="O3133" i="1"/>
  <c r="H3132" i="6"/>
  <c r="O3132" i="1"/>
  <c r="H3141" i="6"/>
  <c r="O3141" i="1"/>
  <c r="H3138" i="6"/>
  <c r="O3138" i="1"/>
  <c r="H3124" i="6"/>
  <c r="O3124" i="1"/>
  <c r="H3143" i="6"/>
  <c r="O3143" i="1"/>
  <c r="H3128" i="6"/>
  <c r="O3128" i="1"/>
  <c r="H3142" i="6"/>
  <c r="O3142" i="1"/>
  <c r="H3130" i="6"/>
  <c r="O3130" i="1"/>
  <c r="H3127" i="6"/>
  <c r="O3127" i="1"/>
  <c r="H3136" i="5"/>
  <c r="N3136" i="1"/>
  <c r="H3144" i="5"/>
  <c r="N3144" i="1"/>
  <c r="H3135" i="5"/>
  <c r="N3135" i="1"/>
  <c r="H3139" i="5"/>
  <c r="N3139" i="1"/>
  <c r="H3134" i="5"/>
  <c r="N3134" i="1"/>
  <c r="H3140" i="5"/>
  <c r="N3140" i="1"/>
  <c r="H3141" i="5"/>
  <c r="N3141" i="1"/>
  <c r="H3142" i="5"/>
  <c r="N3142" i="1"/>
  <c r="H3131" i="5"/>
  <c r="N3131" i="1"/>
  <c r="H3122" i="5"/>
  <c r="N3122" i="1"/>
  <c r="H3128" i="5"/>
  <c r="N3128" i="1"/>
  <c r="H3125" i="5"/>
  <c r="N3125" i="1"/>
  <c r="H3127" i="5"/>
  <c r="N3127" i="1"/>
  <c r="H3143" i="5"/>
  <c r="N3143" i="1"/>
  <c r="H3124" i="5"/>
  <c r="N3124" i="1"/>
  <c r="H3132" i="5"/>
  <c r="N3132" i="1"/>
  <c r="H3130" i="5"/>
  <c r="N3130" i="1"/>
  <c r="H3123" i="5"/>
  <c r="N3123" i="1"/>
  <c r="H3137" i="5"/>
  <c r="N3137" i="1"/>
  <c r="H3126" i="5"/>
  <c r="N3126" i="1"/>
  <c r="H3133" i="5"/>
  <c r="N3133" i="1"/>
  <c r="H3129" i="5"/>
  <c r="N3129" i="1"/>
  <c r="H3145" i="5"/>
  <c r="N3145" i="1"/>
  <c r="H3138" i="5"/>
  <c r="N3138" i="1"/>
  <c r="S3084" i="1" l="1"/>
  <c r="S3113" i="1"/>
  <c r="S3105" i="1"/>
  <c r="S3119" i="1"/>
  <c r="S3085" i="1"/>
  <c r="S3094" i="1"/>
  <c r="S3114" i="1"/>
  <c r="S3106" i="1"/>
  <c r="S3115" i="1"/>
  <c r="S3087" i="1"/>
  <c r="S3092" i="1"/>
  <c r="S3093" i="1"/>
  <c r="S3088" i="1"/>
  <c r="S3107" i="1"/>
  <c r="S3120" i="1"/>
  <c r="W3116" i="1"/>
  <c r="R3116" i="1"/>
  <c r="W3109" i="1"/>
  <c r="R3109" i="1"/>
  <c r="W3111" i="1"/>
  <c r="R3111" i="1"/>
  <c r="W3110" i="1"/>
  <c r="R3110" i="1"/>
  <c r="W3117" i="1"/>
  <c r="R3117" i="1"/>
  <c r="W3112" i="1"/>
  <c r="R3112" i="1"/>
  <c r="W3118" i="1"/>
  <c r="R3118" i="1"/>
  <c r="W3108" i="1"/>
  <c r="R3108" i="1"/>
  <c r="W3114" i="1"/>
  <c r="W3106" i="1"/>
  <c r="W3100" i="1"/>
  <c r="W3115" i="1"/>
  <c r="W3099" i="1"/>
  <c r="W3104" i="1"/>
  <c r="W3098" i="1"/>
  <c r="W3107" i="1"/>
  <c r="W3121" i="1"/>
  <c r="W3120" i="1"/>
  <c r="W3119" i="1"/>
  <c r="W3102" i="1"/>
  <c r="W3101" i="1"/>
  <c r="W3113" i="1"/>
  <c r="W3103" i="1"/>
  <c r="W3105" i="1"/>
  <c r="P3124" i="1"/>
  <c r="P3128" i="1"/>
  <c r="P3131" i="1"/>
  <c r="R3131" i="1" s="1"/>
  <c r="P3141" i="1"/>
  <c r="Q3141" i="1" s="1"/>
  <c r="P3136" i="1"/>
  <c r="Q3136" i="1" s="1"/>
  <c r="P3145" i="1"/>
  <c r="P3133" i="1"/>
  <c r="Q3133" i="1" s="1"/>
  <c r="P3130" i="1"/>
  <c r="R3130" i="1" s="1"/>
  <c r="P3127" i="1"/>
  <c r="P3135" i="1"/>
  <c r="Q3135" i="1" s="1"/>
  <c r="P3138" i="1"/>
  <c r="R3138" i="1" s="1"/>
  <c r="P3132" i="1"/>
  <c r="Q3132" i="1" s="1"/>
  <c r="P3143" i="1"/>
  <c r="R3143" i="1" s="1"/>
  <c r="P3125" i="1"/>
  <c r="P3142" i="1"/>
  <c r="Q3142" i="1" s="1"/>
  <c r="P3139" i="1"/>
  <c r="R3139" i="1" s="1"/>
  <c r="P3144" i="1"/>
  <c r="R3144" i="1" s="1"/>
  <c r="P3129" i="1"/>
  <c r="R3129" i="1" s="1"/>
  <c r="P3126" i="1"/>
  <c r="P3123" i="1"/>
  <c r="P3122" i="1"/>
  <c r="P3140" i="1"/>
  <c r="Q3140" i="1" s="1"/>
  <c r="P3137" i="1"/>
  <c r="R3137" i="1" s="1"/>
  <c r="P3134" i="1"/>
  <c r="Q3134" i="1" s="1"/>
  <c r="H3165" i="6"/>
  <c r="H3189" i="6" s="1"/>
  <c r="H3213" i="6" s="1"/>
  <c r="O3165" i="1"/>
  <c r="H3166" i="6"/>
  <c r="H3190" i="6" s="1"/>
  <c r="H3214" i="6" s="1"/>
  <c r="O3166" i="1"/>
  <c r="H3156" i="6"/>
  <c r="H3180" i="6" s="1"/>
  <c r="H3204" i="6" s="1"/>
  <c r="O3156" i="1"/>
  <c r="H3149" i="6"/>
  <c r="H3173" i="6" s="1"/>
  <c r="H3197" i="6" s="1"/>
  <c r="O3149" i="1"/>
  <c r="H3163" i="6"/>
  <c r="H3187" i="6" s="1"/>
  <c r="H3211" i="6" s="1"/>
  <c r="O3163" i="1"/>
  <c r="H3155" i="6"/>
  <c r="H3179" i="6" s="1"/>
  <c r="H3203" i="6" s="1"/>
  <c r="O3155" i="1"/>
  <c r="H3152" i="6"/>
  <c r="H3176" i="6" s="1"/>
  <c r="H3200" i="6" s="1"/>
  <c r="O3152" i="1"/>
  <c r="H3164" i="6"/>
  <c r="H3188" i="6" s="1"/>
  <c r="H3212" i="6" s="1"/>
  <c r="O3164" i="1"/>
  <c r="H3154" i="6"/>
  <c r="H3178" i="6" s="1"/>
  <c r="H3202" i="6" s="1"/>
  <c r="O3154" i="1"/>
  <c r="H3167" i="6"/>
  <c r="H3191" i="6" s="1"/>
  <c r="H3215" i="6" s="1"/>
  <c r="O3167" i="1"/>
  <c r="H3158" i="6"/>
  <c r="H3182" i="6" s="1"/>
  <c r="H3206" i="6" s="1"/>
  <c r="O3158" i="1"/>
  <c r="H3169" i="6"/>
  <c r="H3193" i="6" s="1"/>
  <c r="H3217" i="6" s="1"/>
  <c r="O3169" i="1"/>
  <c r="H3146" i="6"/>
  <c r="H3170" i="6" s="1"/>
  <c r="H3194" i="6" s="1"/>
  <c r="O3146" i="1"/>
  <c r="H3151" i="6"/>
  <c r="H3175" i="6" s="1"/>
  <c r="H3199" i="6" s="1"/>
  <c r="O3151" i="1"/>
  <c r="H3148" i="6"/>
  <c r="H3172" i="6" s="1"/>
  <c r="H3196" i="6" s="1"/>
  <c r="O3148" i="1"/>
  <c r="H3161" i="6"/>
  <c r="H3185" i="6" s="1"/>
  <c r="H3209" i="6" s="1"/>
  <c r="O3161" i="1"/>
  <c r="H3153" i="6"/>
  <c r="H3177" i="6" s="1"/>
  <c r="H3201" i="6" s="1"/>
  <c r="O3153" i="1"/>
  <c r="H3160" i="6"/>
  <c r="H3184" i="6" s="1"/>
  <c r="H3208" i="6" s="1"/>
  <c r="O3160" i="1"/>
  <c r="H3159" i="6"/>
  <c r="H3183" i="6" s="1"/>
  <c r="H3207" i="6" s="1"/>
  <c r="O3159" i="1"/>
  <c r="H3168" i="6"/>
  <c r="H3192" i="6" s="1"/>
  <c r="H3216" i="6" s="1"/>
  <c r="O3168" i="1"/>
  <c r="H3157" i="6"/>
  <c r="H3181" i="6" s="1"/>
  <c r="H3205" i="6" s="1"/>
  <c r="O3157" i="1"/>
  <c r="H3162" i="6"/>
  <c r="H3186" i="6" s="1"/>
  <c r="H3210" i="6" s="1"/>
  <c r="O3162" i="1"/>
  <c r="H3147" i="6"/>
  <c r="H3171" i="6" s="1"/>
  <c r="H3195" i="6" s="1"/>
  <c r="O3147" i="1"/>
  <c r="H3150" i="6"/>
  <c r="H3174" i="6" s="1"/>
  <c r="H3198" i="6" s="1"/>
  <c r="O3150" i="1"/>
  <c r="H3169" i="5"/>
  <c r="H3193" i="5" s="1"/>
  <c r="H3217" i="5" s="1"/>
  <c r="N3169" i="1"/>
  <c r="H3158" i="5"/>
  <c r="H3182" i="5" s="1"/>
  <c r="H3206" i="5" s="1"/>
  <c r="N3158" i="1"/>
  <c r="H3156" i="5"/>
  <c r="H3180" i="5" s="1"/>
  <c r="H3204" i="5" s="1"/>
  <c r="N3156" i="1"/>
  <c r="H3147" i="5"/>
  <c r="H3171" i="5" s="1"/>
  <c r="H3195" i="5" s="1"/>
  <c r="N3147" i="1"/>
  <c r="H3163" i="5"/>
  <c r="H3187" i="5" s="1"/>
  <c r="H3211" i="5" s="1"/>
  <c r="N3163" i="1"/>
  <c r="H3164" i="5"/>
  <c r="H3188" i="5" s="1"/>
  <c r="H3212" i="5" s="1"/>
  <c r="N3164" i="1"/>
  <c r="H3157" i="5"/>
  <c r="H3181" i="5" s="1"/>
  <c r="H3205" i="5" s="1"/>
  <c r="N3157" i="1"/>
  <c r="H3155" i="5"/>
  <c r="H3179" i="5" s="1"/>
  <c r="H3203" i="5" s="1"/>
  <c r="N3155" i="1"/>
  <c r="H3159" i="5"/>
  <c r="H3183" i="5" s="1"/>
  <c r="H3207" i="5" s="1"/>
  <c r="N3159" i="1"/>
  <c r="H3146" i="5"/>
  <c r="H3170" i="5" s="1"/>
  <c r="H3194" i="5" s="1"/>
  <c r="N3146" i="1"/>
  <c r="H3167" i="5"/>
  <c r="H3191" i="5" s="1"/>
  <c r="H3215" i="5" s="1"/>
  <c r="N3167" i="1"/>
  <c r="H3152" i="5"/>
  <c r="H3176" i="5" s="1"/>
  <c r="H3200" i="5" s="1"/>
  <c r="N3152" i="1"/>
  <c r="H3150" i="5"/>
  <c r="H3174" i="5" s="1"/>
  <c r="H3198" i="5" s="1"/>
  <c r="N3150" i="1"/>
  <c r="H3166" i="5"/>
  <c r="H3190" i="5" s="1"/>
  <c r="H3214" i="5" s="1"/>
  <c r="N3166" i="1"/>
  <c r="H3168" i="5"/>
  <c r="H3192" i="5" s="1"/>
  <c r="H3216" i="5" s="1"/>
  <c r="N3168" i="1"/>
  <c r="H3162" i="5"/>
  <c r="H3186" i="5" s="1"/>
  <c r="H3210" i="5" s="1"/>
  <c r="N3162" i="1"/>
  <c r="H3149" i="5"/>
  <c r="H3173" i="5" s="1"/>
  <c r="H3197" i="5" s="1"/>
  <c r="N3149" i="1"/>
  <c r="H3154" i="5"/>
  <c r="H3178" i="5" s="1"/>
  <c r="H3202" i="5" s="1"/>
  <c r="N3154" i="1"/>
  <c r="H3161" i="5"/>
  <c r="H3185" i="5" s="1"/>
  <c r="H3209" i="5" s="1"/>
  <c r="N3161" i="1"/>
  <c r="H3151" i="5"/>
  <c r="H3175" i="5" s="1"/>
  <c r="H3199" i="5" s="1"/>
  <c r="N3151" i="1"/>
  <c r="H3153" i="5"/>
  <c r="H3177" i="5" s="1"/>
  <c r="H3201" i="5" s="1"/>
  <c r="N3153" i="1"/>
  <c r="H3148" i="5"/>
  <c r="H3172" i="5" s="1"/>
  <c r="H3196" i="5" s="1"/>
  <c r="N3148" i="1"/>
  <c r="H3165" i="5"/>
  <c r="H3189" i="5" s="1"/>
  <c r="H3213" i="5" s="1"/>
  <c r="N3165" i="1"/>
  <c r="H3160" i="5"/>
  <c r="H3184" i="5" s="1"/>
  <c r="H3208" i="5" s="1"/>
  <c r="N3160" i="1"/>
  <c r="S3130" i="1" l="1"/>
  <c r="S3118" i="1"/>
  <c r="S3116" i="1"/>
  <c r="S3137" i="1"/>
  <c r="S3138" i="1"/>
  <c r="S3131" i="1"/>
  <c r="S3139" i="1"/>
  <c r="S3111" i="1"/>
  <c r="S3129" i="1"/>
  <c r="S3108" i="1"/>
  <c r="S3112" i="1"/>
  <c r="S3110" i="1"/>
  <c r="S3109" i="1"/>
  <c r="S3117" i="1"/>
  <c r="S3144" i="1"/>
  <c r="S3143" i="1"/>
  <c r="W3134" i="1"/>
  <c r="R3134" i="1"/>
  <c r="W3132" i="1"/>
  <c r="R3132" i="1"/>
  <c r="W3141" i="1"/>
  <c r="R3141" i="1"/>
  <c r="W3136" i="1"/>
  <c r="R3136" i="1"/>
  <c r="W3142" i="1"/>
  <c r="R3142" i="1"/>
  <c r="W3133" i="1"/>
  <c r="R3133" i="1"/>
  <c r="W3140" i="1"/>
  <c r="R3140" i="1"/>
  <c r="W3135" i="1"/>
  <c r="R3135" i="1"/>
  <c r="W3129" i="1"/>
  <c r="W3125" i="1"/>
  <c r="W3145" i="1"/>
  <c r="W3128" i="1"/>
  <c r="W3122" i="1"/>
  <c r="W3144" i="1"/>
  <c r="W3143" i="1"/>
  <c r="W3127" i="1"/>
  <c r="W3124" i="1"/>
  <c r="W3123" i="1"/>
  <c r="W3139" i="1"/>
  <c r="W3130" i="1"/>
  <c r="W3137" i="1"/>
  <c r="W3126" i="1"/>
  <c r="W3138" i="1"/>
  <c r="W3131" i="1"/>
  <c r="P3149" i="1"/>
  <c r="P3166" i="1"/>
  <c r="Q3166" i="1" s="1"/>
  <c r="P3147" i="1"/>
  <c r="P3168" i="1"/>
  <c r="R3168" i="1" s="1"/>
  <c r="P3167" i="1"/>
  <c r="R3167" i="1" s="1"/>
  <c r="P3148" i="1"/>
  <c r="P3164" i="1"/>
  <c r="Q3164" i="1" s="1"/>
  <c r="P3161" i="1"/>
  <c r="R3161" i="1" s="1"/>
  <c r="P3150" i="1"/>
  <c r="P3165" i="1"/>
  <c r="Q3165" i="1" s="1"/>
  <c r="P3153" i="1"/>
  <c r="R3153" i="1" s="1"/>
  <c r="P3159" i="1"/>
  <c r="Q3159" i="1" s="1"/>
  <c r="P3157" i="1"/>
  <c r="Q3157" i="1" s="1"/>
  <c r="P3163" i="1"/>
  <c r="R3163" i="1" s="1"/>
  <c r="P3156" i="1"/>
  <c r="Q3156" i="1" s="1"/>
  <c r="P3169" i="1"/>
  <c r="P3160" i="1"/>
  <c r="Q3160" i="1" s="1"/>
  <c r="P3151" i="1"/>
  <c r="P3154" i="1"/>
  <c r="R3154" i="1" s="1"/>
  <c r="P3162" i="1"/>
  <c r="R3162" i="1" s="1"/>
  <c r="P3152" i="1"/>
  <c r="P3146" i="1"/>
  <c r="P3155" i="1"/>
  <c r="R3155" i="1" s="1"/>
  <c r="P3158" i="1"/>
  <c r="Q3158" i="1" s="1"/>
  <c r="H3235" i="6"/>
  <c r="O3235" i="1"/>
  <c r="H3240" i="6"/>
  <c r="O3240" i="1"/>
  <c r="H3220" i="6"/>
  <c r="O3220" i="1"/>
  <c r="H3239" i="6"/>
  <c r="O3239" i="1"/>
  <c r="H3233" i="6"/>
  <c r="O3233" i="1"/>
  <c r="H3221" i="6"/>
  <c r="O3221" i="1"/>
  <c r="H3226" i="6"/>
  <c r="O3226" i="1"/>
  <c r="H3222" i="6"/>
  <c r="O3222" i="1"/>
  <c r="H3228" i="6"/>
  <c r="O3228" i="1"/>
  <c r="H3223" i="6"/>
  <c r="O3223" i="1"/>
  <c r="H3236" i="6"/>
  <c r="O3236" i="1"/>
  <c r="H3229" i="6"/>
  <c r="O3229" i="1"/>
  <c r="H3231" i="6"/>
  <c r="O3231" i="1"/>
  <c r="H3238" i="6"/>
  <c r="O3238" i="1"/>
  <c r="H3230" i="6"/>
  <c r="O3230" i="1"/>
  <c r="H3232" i="6"/>
  <c r="O3232" i="1"/>
  <c r="H3224" i="6"/>
  <c r="O3224" i="1"/>
  <c r="H3219" i="6"/>
  <c r="O3219" i="1"/>
  <c r="H3218" i="6"/>
  <c r="O3218" i="1"/>
  <c r="H3234" i="6"/>
  <c r="O3234" i="1"/>
  <c r="H3225" i="6"/>
  <c r="O3225" i="1"/>
  <c r="H3241" i="6"/>
  <c r="O3241" i="1"/>
  <c r="H3227" i="6"/>
  <c r="O3227" i="1"/>
  <c r="H3237" i="6"/>
  <c r="O3237" i="1"/>
  <c r="H3239" i="5"/>
  <c r="N3239" i="1"/>
  <c r="H3235" i="5"/>
  <c r="N3235" i="1"/>
  <c r="H3226" i="5"/>
  <c r="N3226" i="1"/>
  <c r="H3221" i="5"/>
  <c r="N3221" i="1"/>
  <c r="H3218" i="5"/>
  <c r="N3218" i="1"/>
  <c r="H3219" i="5"/>
  <c r="N3219" i="1"/>
  <c r="H3234" i="5"/>
  <c r="N3234" i="1"/>
  <c r="H3224" i="5"/>
  <c r="N3224" i="1"/>
  <c r="H3240" i="5"/>
  <c r="N3240" i="1"/>
  <c r="H3231" i="5"/>
  <c r="N3231" i="1"/>
  <c r="H3228" i="5"/>
  <c r="N3228" i="1"/>
  <c r="H3232" i="5"/>
  <c r="N3232" i="1"/>
  <c r="H3237" i="5"/>
  <c r="N3237" i="1"/>
  <c r="H3223" i="5"/>
  <c r="N3223" i="1"/>
  <c r="H3238" i="5"/>
  <c r="N3238" i="1"/>
  <c r="H3227" i="5"/>
  <c r="N3227" i="1"/>
  <c r="H3230" i="5"/>
  <c r="N3230" i="1"/>
  <c r="H3220" i="5"/>
  <c r="N3220" i="1"/>
  <c r="H3236" i="5"/>
  <c r="N3236" i="1"/>
  <c r="H3225" i="5"/>
  <c r="N3225" i="1"/>
  <c r="H3233" i="5"/>
  <c r="N3233" i="1"/>
  <c r="H3222" i="5"/>
  <c r="N3222" i="1"/>
  <c r="H3229" i="5"/>
  <c r="N3229" i="1"/>
  <c r="H3241" i="5"/>
  <c r="N3241" i="1"/>
  <c r="S3135" i="1" l="1"/>
  <c r="S3132" i="1"/>
  <c r="S3167" i="1"/>
  <c r="S3136" i="1"/>
  <c r="S3162" i="1"/>
  <c r="S3161" i="1"/>
  <c r="S3168" i="1"/>
  <c r="S3140" i="1"/>
  <c r="S3142" i="1"/>
  <c r="S3141" i="1"/>
  <c r="S3134" i="1"/>
  <c r="S3163" i="1"/>
  <c r="S3133" i="1"/>
  <c r="S3155" i="1"/>
  <c r="S3154" i="1"/>
  <c r="S3153" i="1"/>
  <c r="W3165" i="1"/>
  <c r="R3165" i="1"/>
  <c r="W3166" i="1"/>
  <c r="R3166" i="1"/>
  <c r="W3160" i="1"/>
  <c r="R3160" i="1"/>
  <c r="W3157" i="1"/>
  <c r="R3157" i="1"/>
  <c r="W3158" i="1"/>
  <c r="R3158" i="1"/>
  <c r="W3159" i="1"/>
  <c r="R3159" i="1"/>
  <c r="W3156" i="1"/>
  <c r="R3156" i="1"/>
  <c r="W3164" i="1"/>
  <c r="R3164" i="1"/>
  <c r="W3146" i="1"/>
  <c r="W3151" i="1"/>
  <c r="W3163" i="1"/>
  <c r="W3148" i="1"/>
  <c r="W3152" i="1"/>
  <c r="W3150" i="1"/>
  <c r="W3167" i="1"/>
  <c r="W3149" i="1"/>
  <c r="W3162" i="1"/>
  <c r="W3169" i="1"/>
  <c r="W3161" i="1"/>
  <c r="W3168" i="1"/>
  <c r="W3155" i="1"/>
  <c r="W3154" i="1"/>
  <c r="W3153" i="1"/>
  <c r="W3147" i="1"/>
  <c r="P3218" i="1"/>
  <c r="P3222" i="1"/>
  <c r="P3232" i="1"/>
  <c r="Q3232" i="1" s="1"/>
  <c r="P3236" i="1"/>
  <c r="Q3236" i="1" s="1"/>
  <c r="P3237" i="1"/>
  <c r="Q3237" i="1" s="1"/>
  <c r="P3229" i="1"/>
  <c r="Q3229" i="1" s="1"/>
  <c r="P3233" i="1"/>
  <c r="R3233" i="1" s="1"/>
  <c r="P3238" i="1"/>
  <c r="Q3238" i="1" s="1"/>
  <c r="P3234" i="1"/>
  <c r="R3234" i="1" s="1"/>
  <c r="P3223" i="1"/>
  <c r="P3231" i="1"/>
  <c r="Q3231" i="1" s="1"/>
  <c r="P3219" i="1"/>
  <c r="P3235" i="1"/>
  <c r="R3235" i="1" s="1"/>
  <c r="P3227" i="1"/>
  <c r="R3227" i="1" s="1"/>
  <c r="P3225" i="1"/>
  <c r="R3225" i="1" s="1"/>
  <c r="P3230" i="1"/>
  <c r="Q3230" i="1" s="1"/>
  <c r="P3228" i="1"/>
  <c r="Q3228" i="1" s="1"/>
  <c r="P3239" i="1"/>
  <c r="R3239" i="1" s="1"/>
  <c r="P3240" i="1"/>
  <c r="R3240" i="1" s="1"/>
  <c r="P3226" i="1"/>
  <c r="R3226" i="1" s="1"/>
  <c r="P3241" i="1"/>
  <c r="P3220" i="1"/>
  <c r="P3224" i="1"/>
  <c r="P3221" i="1"/>
  <c r="H3242" i="6"/>
  <c r="O3242" i="1"/>
  <c r="H3257" i="6"/>
  <c r="O3257" i="1"/>
  <c r="H3258" i="6"/>
  <c r="O3258" i="1"/>
  <c r="H3261" i="6"/>
  <c r="O3261" i="1"/>
  <c r="H3254" i="6"/>
  <c r="O3254" i="1"/>
  <c r="H3247" i="6"/>
  <c r="O3247" i="1"/>
  <c r="H3263" i="6"/>
  <c r="O3263" i="1"/>
  <c r="H3251" i="6"/>
  <c r="O3251" i="1"/>
  <c r="H3252" i="6"/>
  <c r="O3252" i="1"/>
  <c r="H3244" i="6"/>
  <c r="O3244" i="1"/>
  <c r="H3262" i="6"/>
  <c r="O3262" i="1"/>
  <c r="H3246" i="6"/>
  <c r="O3246" i="1"/>
  <c r="H3260" i="6"/>
  <c r="O3260" i="1"/>
  <c r="H3255" i="6"/>
  <c r="O3255" i="1"/>
  <c r="H3265" i="6"/>
  <c r="O3265" i="1"/>
  <c r="H3248" i="6"/>
  <c r="O3248" i="1"/>
  <c r="H3264" i="6"/>
  <c r="O3264" i="1"/>
  <c r="H3245" i="6"/>
  <c r="O3245" i="1"/>
  <c r="H3249" i="6"/>
  <c r="O3249" i="1"/>
  <c r="H3250" i="6"/>
  <c r="O3250" i="1"/>
  <c r="H3243" i="6"/>
  <c r="O3243" i="1"/>
  <c r="H3253" i="6"/>
  <c r="O3253" i="1"/>
  <c r="H3256" i="6"/>
  <c r="O3256" i="1"/>
  <c r="H3259" i="6"/>
  <c r="O3259" i="1"/>
  <c r="H3244" i="5"/>
  <c r="N3244" i="1"/>
  <c r="H3256" i="5"/>
  <c r="N3256" i="1"/>
  <c r="H3243" i="5"/>
  <c r="N3243" i="1"/>
  <c r="H3253" i="5"/>
  <c r="N3253" i="1"/>
  <c r="H3254" i="5"/>
  <c r="N3254" i="1"/>
  <c r="H3242" i="5"/>
  <c r="N3242" i="1"/>
  <c r="H3245" i="5"/>
  <c r="N3245" i="1"/>
  <c r="H3265" i="5"/>
  <c r="N3265" i="1"/>
  <c r="H3264" i="5"/>
  <c r="N3264" i="1"/>
  <c r="H3250" i="5"/>
  <c r="N3250" i="1"/>
  <c r="H3255" i="5"/>
  <c r="N3255" i="1"/>
  <c r="H3257" i="5"/>
  <c r="N3257" i="1"/>
  <c r="H3262" i="5"/>
  <c r="N3262" i="1"/>
  <c r="H3247" i="5"/>
  <c r="N3247" i="1"/>
  <c r="H3246" i="5"/>
  <c r="N3246" i="1"/>
  <c r="H3249" i="5"/>
  <c r="N3249" i="1"/>
  <c r="H3248" i="5"/>
  <c r="N3248" i="1"/>
  <c r="H3259" i="5"/>
  <c r="N3259" i="1"/>
  <c r="H3252" i="5"/>
  <c r="N3252" i="1"/>
  <c r="H3251" i="5"/>
  <c r="N3251" i="1"/>
  <c r="H3260" i="5"/>
  <c r="N3260" i="1"/>
  <c r="H3261" i="5"/>
  <c r="N3261" i="1"/>
  <c r="H3258" i="5"/>
  <c r="N3258" i="1"/>
  <c r="H3263" i="5"/>
  <c r="N3263" i="1"/>
  <c r="S3239" i="1" l="1"/>
  <c r="S3227" i="1"/>
  <c r="S3164" i="1"/>
  <c r="S3159" i="1"/>
  <c r="S3157" i="1"/>
  <c r="S3166" i="1"/>
  <c r="S3235" i="1"/>
  <c r="S3234" i="1"/>
  <c r="S3226" i="1"/>
  <c r="S3156" i="1"/>
  <c r="S3158" i="1"/>
  <c r="S3160" i="1"/>
  <c r="S3165" i="1"/>
  <c r="S3240" i="1"/>
  <c r="S3225" i="1"/>
  <c r="S3233" i="1"/>
  <c r="W3229" i="1"/>
  <c r="R3229" i="1"/>
  <c r="S3229" i="1" s="1"/>
  <c r="W3228" i="1"/>
  <c r="R3228" i="1"/>
  <c r="W3237" i="1"/>
  <c r="R3237" i="1"/>
  <c r="W3230" i="1"/>
  <c r="R3230" i="1"/>
  <c r="S3230" i="1" s="1"/>
  <c r="W3238" i="1"/>
  <c r="R3238" i="1"/>
  <c r="W3236" i="1"/>
  <c r="R3236" i="1"/>
  <c r="W3231" i="1"/>
  <c r="R3231" i="1"/>
  <c r="W3232" i="1"/>
  <c r="R3232" i="1"/>
  <c r="W3240" i="1"/>
  <c r="W3220" i="1"/>
  <c r="W3239" i="1"/>
  <c r="W3227" i="1"/>
  <c r="W3223" i="1"/>
  <c r="W3222" i="1"/>
  <c r="W3224" i="1"/>
  <c r="W3241" i="1"/>
  <c r="W3235" i="1"/>
  <c r="W3234" i="1"/>
  <c r="W3218" i="1"/>
  <c r="W3221" i="1"/>
  <c r="W3226" i="1"/>
  <c r="W3219" i="1"/>
  <c r="W3225" i="1"/>
  <c r="W3233" i="1"/>
  <c r="P3246" i="1"/>
  <c r="P3262" i="1"/>
  <c r="Q3262" i="1" s="1"/>
  <c r="P3254" i="1"/>
  <c r="Q3254" i="1" s="1"/>
  <c r="P3243" i="1"/>
  <c r="P3258" i="1"/>
  <c r="R3258" i="1" s="1"/>
  <c r="P3252" i="1"/>
  <c r="Q3252" i="1" s="1"/>
  <c r="P3244" i="1"/>
  <c r="P3260" i="1"/>
  <c r="Q3260" i="1" s="1"/>
  <c r="P3263" i="1"/>
  <c r="R3263" i="1" s="1"/>
  <c r="P3261" i="1"/>
  <c r="Q3261" i="1" s="1"/>
  <c r="P3251" i="1"/>
  <c r="R3251" i="1" s="1"/>
  <c r="P3249" i="1"/>
  <c r="R3249" i="1" s="1"/>
  <c r="P3247" i="1"/>
  <c r="P3257" i="1"/>
  <c r="R3257" i="1" s="1"/>
  <c r="P3250" i="1"/>
  <c r="R3250" i="1" s="1"/>
  <c r="P3265" i="1"/>
  <c r="P3242" i="1"/>
  <c r="P3253" i="1"/>
  <c r="Q3253" i="1" s="1"/>
  <c r="P3256" i="1"/>
  <c r="Q3256" i="1" s="1"/>
  <c r="P3259" i="1"/>
  <c r="R3259" i="1" s="1"/>
  <c r="P3248" i="1"/>
  <c r="P3255" i="1"/>
  <c r="Q3255" i="1" s="1"/>
  <c r="P3245" i="1"/>
  <c r="P3264" i="1"/>
  <c r="R3264" i="1" s="1"/>
  <c r="H3268" i="6"/>
  <c r="O3268" i="1"/>
  <c r="H3278" i="6"/>
  <c r="O3278" i="1"/>
  <c r="H3289" i="6"/>
  <c r="O3289" i="1"/>
  <c r="H3276" i="6"/>
  <c r="O3276" i="1"/>
  <c r="H3285" i="6"/>
  <c r="O3285" i="1"/>
  <c r="H3283" i="6"/>
  <c r="O3283" i="1"/>
  <c r="H3279" i="6"/>
  <c r="O3279" i="1"/>
  <c r="H3272" i="6"/>
  <c r="O3272" i="1"/>
  <c r="H3267" i="6"/>
  <c r="O3267" i="1"/>
  <c r="H3275" i="6"/>
  <c r="O3275" i="1"/>
  <c r="H3282" i="6"/>
  <c r="O3282" i="1"/>
  <c r="H3286" i="6"/>
  <c r="O3286" i="1"/>
  <c r="H3280" i="6"/>
  <c r="O3280" i="1"/>
  <c r="H3274" i="6"/>
  <c r="O3274" i="1"/>
  <c r="H3284" i="6"/>
  <c r="O3284" i="1"/>
  <c r="H3287" i="6"/>
  <c r="O3287" i="1"/>
  <c r="H3281" i="6"/>
  <c r="O3281" i="1"/>
  <c r="H3273" i="6"/>
  <c r="O3273" i="1"/>
  <c r="H3269" i="6"/>
  <c r="O3269" i="1"/>
  <c r="H3270" i="6"/>
  <c r="O3270" i="1"/>
  <c r="H3266" i="6"/>
  <c r="O3266" i="1"/>
  <c r="H3277" i="6"/>
  <c r="O3277" i="1"/>
  <c r="H3288" i="6"/>
  <c r="O3288" i="1"/>
  <c r="H3271" i="6"/>
  <c r="O3271" i="1"/>
  <c r="H3282" i="5"/>
  <c r="N3282" i="1"/>
  <c r="H3278" i="5"/>
  <c r="N3278" i="1"/>
  <c r="H3266" i="5"/>
  <c r="N3266" i="1"/>
  <c r="H3279" i="5"/>
  <c r="N3279" i="1"/>
  <c r="H3274" i="5"/>
  <c r="N3274" i="1"/>
  <c r="H3277" i="5"/>
  <c r="N3277" i="1"/>
  <c r="H3272" i="5"/>
  <c r="N3272" i="1"/>
  <c r="H3281" i="5"/>
  <c r="N3281" i="1"/>
  <c r="H3284" i="5"/>
  <c r="N3284" i="1"/>
  <c r="H3270" i="5"/>
  <c r="N3270" i="1"/>
  <c r="H3288" i="5"/>
  <c r="N3288" i="1"/>
  <c r="H3267" i="5"/>
  <c r="N3267" i="1"/>
  <c r="H3273" i="5"/>
  <c r="N3273" i="1"/>
  <c r="H3283" i="5"/>
  <c r="N3283" i="1"/>
  <c r="H3275" i="5"/>
  <c r="N3275" i="1"/>
  <c r="H3271" i="5"/>
  <c r="N3271" i="1"/>
  <c r="H3289" i="5"/>
  <c r="N3289" i="1"/>
  <c r="H3280" i="5"/>
  <c r="N3280" i="1"/>
  <c r="H3285" i="5"/>
  <c r="N3285" i="1"/>
  <c r="H3287" i="5"/>
  <c r="N3287" i="1"/>
  <c r="H3276" i="5"/>
  <c r="N3276" i="1"/>
  <c r="H3286" i="5"/>
  <c r="N3286" i="1"/>
  <c r="H3269" i="5"/>
  <c r="N3269" i="1"/>
  <c r="H3268" i="5"/>
  <c r="N3268" i="1"/>
  <c r="S3232" i="1" l="1"/>
  <c r="S3236" i="1"/>
  <c r="S3228" i="1"/>
  <c r="S3263" i="1"/>
  <c r="S3258" i="1"/>
  <c r="S3257" i="1"/>
  <c r="S3264" i="1"/>
  <c r="S3249" i="1"/>
  <c r="S3231" i="1"/>
  <c r="S3238" i="1"/>
  <c r="S3237" i="1"/>
  <c r="S3259" i="1"/>
  <c r="S3250" i="1"/>
  <c r="S3251" i="1"/>
  <c r="W3255" i="1"/>
  <c r="R3255" i="1"/>
  <c r="W3261" i="1"/>
  <c r="R3261" i="1"/>
  <c r="W3262" i="1"/>
  <c r="R3262" i="1"/>
  <c r="W3252" i="1"/>
  <c r="R3252" i="1"/>
  <c r="W3260" i="1"/>
  <c r="R3260" i="1"/>
  <c r="W3253" i="1"/>
  <c r="R3253" i="1"/>
  <c r="S3253" i="1" s="1"/>
  <c r="W3256" i="1"/>
  <c r="R3256" i="1"/>
  <c r="W3254" i="1"/>
  <c r="R3254" i="1"/>
  <c r="W3257" i="1"/>
  <c r="W3248" i="1"/>
  <c r="W3242" i="1"/>
  <c r="W3247" i="1"/>
  <c r="W3263" i="1"/>
  <c r="W3258" i="1"/>
  <c r="W3246" i="1"/>
  <c r="W3264" i="1"/>
  <c r="W3259" i="1"/>
  <c r="W3265" i="1"/>
  <c r="W3249" i="1"/>
  <c r="W3243" i="1"/>
  <c r="W3245" i="1"/>
  <c r="W3250" i="1"/>
  <c r="W3251" i="1"/>
  <c r="W3244" i="1"/>
  <c r="P3268" i="1"/>
  <c r="P3280" i="1"/>
  <c r="Q3280" i="1" s="1"/>
  <c r="P3271" i="1"/>
  <c r="P3267" i="1"/>
  <c r="P3270" i="1"/>
  <c r="P3281" i="1"/>
  <c r="R3281" i="1" s="1"/>
  <c r="P3277" i="1"/>
  <c r="Q3277" i="1" s="1"/>
  <c r="P3279" i="1"/>
  <c r="Q3279" i="1" s="1"/>
  <c r="P3269" i="1"/>
  <c r="P3275" i="1"/>
  <c r="R3275" i="1" s="1"/>
  <c r="P3272" i="1"/>
  <c r="P3288" i="1"/>
  <c r="R3288" i="1" s="1"/>
  <c r="P3274" i="1"/>
  <c r="R3274" i="1" s="1"/>
  <c r="P3284" i="1"/>
  <c r="Q3284" i="1" s="1"/>
  <c r="P3282" i="1"/>
  <c r="R3282" i="1" s="1"/>
  <c r="P3276" i="1"/>
  <c r="Q3276" i="1" s="1"/>
  <c r="P3289" i="1"/>
  <c r="P3286" i="1"/>
  <c r="Q3286" i="1" s="1"/>
  <c r="P3283" i="1"/>
  <c r="R3283" i="1" s="1"/>
  <c r="P3278" i="1"/>
  <c r="Q3278" i="1" s="1"/>
  <c r="P3285" i="1"/>
  <c r="Q3285" i="1" s="1"/>
  <c r="P3273" i="1"/>
  <c r="R3273" i="1" s="1"/>
  <c r="P3266" i="1"/>
  <c r="P3287" i="1"/>
  <c r="R3287" i="1" s="1"/>
  <c r="H3297" i="6"/>
  <c r="O3297" i="1"/>
  <c r="H3306" i="6"/>
  <c r="O3306" i="1"/>
  <c r="H3294" i="6"/>
  <c r="O3294" i="1"/>
  <c r="H3305" i="6"/>
  <c r="O3305" i="1"/>
  <c r="H3309" i="6"/>
  <c r="O3309" i="1"/>
  <c r="H3311" i="6"/>
  <c r="O3311" i="1"/>
  <c r="H3299" i="6"/>
  <c r="O3299" i="1"/>
  <c r="H3310" i="6"/>
  <c r="O3310" i="1"/>
  <c r="H3300" i="6"/>
  <c r="O3300" i="1"/>
  <c r="H3308" i="6"/>
  <c r="O3308" i="1"/>
  <c r="H3307" i="6"/>
  <c r="O3307" i="1"/>
  <c r="H3291" i="6"/>
  <c r="O3291" i="1"/>
  <c r="H3313" i="6"/>
  <c r="O3313" i="1"/>
  <c r="H3298" i="6"/>
  <c r="O3298" i="1"/>
  <c r="H3290" i="6"/>
  <c r="O3290" i="1"/>
  <c r="H3312" i="6"/>
  <c r="O3312" i="1"/>
  <c r="H3296" i="6"/>
  <c r="O3296" i="1"/>
  <c r="H3302" i="6"/>
  <c r="O3302" i="1"/>
  <c r="H3301" i="6"/>
  <c r="O3301" i="1"/>
  <c r="H3293" i="6"/>
  <c r="O3293" i="1"/>
  <c r="H3304" i="6"/>
  <c r="O3304" i="1"/>
  <c r="H3295" i="6"/>
  <c r="O3295" i="1"/>
  <c r="H3303" i="6"/>
  <c r="O3303" i="1"/>
  <c r="H3292" i="6"/>
  <c r="O3292" i="1"/>
  <c r="H3313" i="5"/>
  <c r="N3313" i="1"/>
  <c r="H3298" i="5"/>
  <c r="N3298" i="1"/>
  <c r="H3304" i="5"/>
  <c r="N3304" i="1"/>
  <c r="H3312" i="5"/>
  <c r="N3312" i="1"/>
  <c r="H3310" i="5"/>
  <c r="N3310" i="1"/>
  <c r="H3295" i="5"/>
  <c r="N3295" i="1"/>
  <c r="H3294" i="5"/>
  <c r="N3294" i="1"/>
  <c r="H3303" i="5"/>
  <c r="N3303" i="1"/>
  <c r="H3292" i="5"/>
  <c r="N3292" i="1"/>
  <c r="H3301" i="5"/>
  <c r="N3301" i="1"/>
  <c r="H3308" i="5"/>
  <c r="N3308" i="1"/>
  <c r="H3290" i="5"/>
  <c r="N3290" i="1"/>
  <c r="H3291" i="5"/>
  <c r="N3291" i="1"/>
  <c r="H3305" i="5"/>
  <c r="N3305" i="1"/>
  <c r="H3307" i="5"/>
  <c r="N3307" i="1"/>
  <c r="H3302" i="5"/>
  <c r="N3302" i="1"/>
  <c r="H3293" i="5"/>
  <c r="N3293" i="1"/>
  <c r="H3300" i="5"/>
  <c r="N3300" i="1"/>
  <c r="H3296" i="5"/>
  <c r="N3296" i="1"/>
  <c r="H3299" i="5"/>
  <c r="N3299" i="1"/>
  <c r="H3311" i="5"/>
  <c r="N3311" i="1"/>
  <c r="H3309" i="5"/>
  <c r="N3309" i="1"/>
  <c r="H3297" i="5"/>
  <c r="N3297" i="1"/>
  <c r="H3306" i="5"/>
  <c r="N3306" i="1"/>
  <c r="S3275" i="1" l="1"/>
  <c r="S3254" i="1"/>
  <c r="S3252" i="1"/>
  <c r="S3274" i="1"/>
  <c r="S3281" i="1"/>
  <c r="S3261" i="1"/>
  <c r="S3287" i="1"/>
  <c r="S3288" i="1"/>
  <c r="S3256" i="1"/>
  <c r="S3260" i="1"/>
  <c r="S3262" i="1"/>
  <c r="S3255" i="1"/>
  <c r="S3273" i="1"/>
  <c r="S3283" i="1"/>
  <c r="S3282" i="1"/>
  <c r="W3277" i="1"/>
  <c r="R3277" i="1"/>
  <c r="S3277" i="1" s="1"/>
  <c r="W3276" i="1"/>
  <c r="R3276" i="1"/>
  <c r="W3286" i="1"/>
  <c r="R3286" i="1"/>
  <c r="W3284" i="1"/>
  <c r="R3284" i="1"/>
  <c r="W3280" i="1"/>
  <c r="R3280" i="1"/>
  <c r="W3278" i="1"/>
  <c r="R3278" i="1"/>
  <c r="W3279" i="1"/>
  <c r="R3279" i="1"/>
  <c r="W3285" i="1"/>
  <c r="R3285" i="1"/>
  <c r="W3273" i="1"/>
  <c r="W3275" i="1"/>
  <c r="W3281" i="1"/>
  <c r="W3289" i="1"/>
  <c r="W3274" i="1"/>
  <c r="W3269" i="1"/>
  <c r="W3270" i="1"/>
  <c r="W3268" i="1"/>
  <c r="W3287" i="1"/>
  <c r="W3288" i="1"/>
  <c r="W3267" i="1"/>
  <c r="W3266" i="1"/>
  <c r="W3283" i="1"/>
  <c r="W3282" i="1"/>
  <c r="W3272" i="1"/>
  <c r="W3271" i="1"/>
  <c r="P3296" i="1"/>
  <c r="P3309" i="1"/>
  <c r="Q3309" i="1" s="1"/>
  <c r="P3303" i="1"/>
  <c r="Q3303" i="1" s="1"/>
  <c r="P3295" i="1"/>
  <c r="P3312" i="1"/>
  <c r="R3312" i="1" s="1"/>
  <c r="P3311" i="1"/>
  <c r="R3311" i="1" s="1"/>
  <c r="P3293" i="1"/>
  <c r="P3291" i="1"/>
  <c r="P3308" i="1"/>
  <c r="Q3308" i="1" s="1"/>
  <c r="P3292" i="1"/>
  <c r="P3310" i="1"/>
  <c r="Q3310" i="1" s="1"/>
  <c r="P3302" i="1"/>
  <c r="Q3302" i="1" s="1"/>
  <c r="P3298" i="1"/>
  <c r="R3298" i="1" s="1"/>
  <c r="P3306" i="1"/>
  <c r="R3306" i="1" s="1"/>
  <c r="P3299" i="1"/>
  <c r="R3299" i="1" s="1"/>
  <c r="P3300" i="1"/>
  <c r="Q3300" i="1" s="1"/>
  <c r="P3305" i="1"/>
  <c r="R3305" i="1" s="1"/>
  <c r="P3290" i="1"/>
  <c r="P3301" i="1"/>
  <c r="Q3301" i="1" s="1"/>
  <c r="P3297" i="1"/>
  <c r="R3297" i="1" s="1"/>
  <c r="P3307" i="1"/>
  <c r="R3307" i="1" s="1"/>
  <c r="P3294" i="1"/>
  <c r="P3304" i="1"/>
  <c r="Q3304" i="1" s="1"/>
  <c r="P3313" i="1"/>
  <c r="H3326" i="6"/>
  <c r="H3350" i="6" s="1"/>
  <c r="H3374" i="6" s="1"/>
  <c r="O3326" i="1"/>
  <c r="H3315" i="6"/>
  <c r="H3339" i="6" s="1"/>
  <c r="H3363" i="6" s="1"/>
  <c r="O3315" i="1"/>
  <c r="H3335" i="6"/>
  <c r="H3359" i="6" s="1"/>
  <c r="H3383" i="6" s="1"/>
  <c r="O3335" i="1"/>
  <c r="H3336" i="6"/>
  <c r="H3360" i="6" s="1"/>
  <c r="H3384" i="6" s="1"/>
  <c r="O3336" i="1"/>
  <c r="H3332" i="6"/>
  <c r="H3356" i="6" s="1"/>
  <c r="H3380" i="6" s="1"/>
  <c r="O3332" i="1"/>
  <c r="H3320" i="6"/>
  <c r="H3344" i="6" s="1"/>
  <c r="H3368" i="6" s="1"/>
  <c r="O3320" i="1"/>
  <c r="H3319" i="6"/>
  <c r="H3343" i="6" s="1"/>
  <c r="H3367" i="6" s="1"/>
  <c r="O3319" i="1"/>
  <c r="H3329" i="6"/>
  <c r="H3353" i="6" s="1"/>
  <c r="H3377" i="6" s="1"/>
  <c r="O3329" i="1"/>
  <c r="H3324" i="6"/>
  <c r="H3348" i="6" s="1"/>
  <c r="H3372" i="6" s="1"/>
  <c r="O3324" i="1"/>
  <c r="H3333" i="6"/>
  <c r="H3357" i="6" s="1"/>
  <c r="H3381" i="6" s="1"/>
  <c r="O3333" i="1"/>
  <c r="H3318" i="6"/>
  <c r="H3342" i="6" s="1"/>
  <c r="H3366" i="6" s="1"/>
  <c r="O3318" i="1"/>
  <c r="H3331" i="6"/>
  <c r="H3355" i="6" s="1"/>
  <c r="H3379" i="6" s="1"/>
  <c r="O3331" i="1"/>
  <c r="H3316" i="6"/>
  <c r="H3340" i="6" s="1"/>
  <c r="H3364" i="6" s="1"/>
  <c r="O3316" i="1"/>
  <c r="H3317" i="6"/>
  <c r="H3341" i="6" s="1"/>
  <c r="H3365" i="6" s="1"/>
  <c r="O3317" i="1"/>
  <c r="H3322" i="6"/>
  <c r="H3346" i="6" s="1"/>
  <c r="H3370" i="6" s="1"/>
  <c r="O3322" i="1"/>
  <c r="H3334" i="6"/>
  <c r="H3358" i="6" s="1"/>
  <c r="H3382" i="6" s="1"/>
  <c r="O3334" i="1"/>
  <c r="H3314" i="6"/>
  <c r="H3338" i="6" s="1"/>
  <c r="H3362" i="6" s="1"/>
  <c r="O3314" i="1"/>
  <c r="H3330" i="6"/>
  <c r="H3354" i="6" s="1"/>
  <c r="H3378" i="6" s="1"/>
  <c r="O3330" i="1"/>
  <c r="H3328" i="6"/>
  <c r="H3352" i="6" s="1"/>
  <c r="H3376" i="6" s="1"/>
  <c r="O3328" i="1"/>
  <c r="H3327" i="6"/>
  <c r="H3351" i="6" s="1"/>
  <c r="H3375" i="6" s="1"/>
  <c r="O3327" i="1"/>
  <c r="H3325" i="6"/>
  <c r="H3349" i="6" s="1"/>
  <c r="H3373" i="6" s="1"/>
  <c r="O3325" i="1"/>
  <c r="H3323" i="6"/>
  <c r="H3347" i="6" s="1"/>
  <c r="H3371" i="6" s="1"/>
  <c r="O3323" i="1"/>
  <c r="H3337" i="6"/>
  <c r="H3361" i="6" s="1"/>
  <c r="H3385" i="6" s="1"/>
  <c r="O3337" i="1"/>
  <c r="H3321" i="6"/>
  <c r="H3345" i="6" s="1"/>
  <c r="H3369" i="6" s="1"/>
  <c r="O3321" i="1"/>
  <c r="H3332" i="5"/>
  <c r="H3356" i="5" s="1"/>
  <c r="H3380" i="5" s="1"/>
  <c r="N3332" i="1"/>
  <c r="H3334" i="5"/>
  <c r="H3358" i="5" s="1"/>
  <c r="H3382" i="5" s="1"/>
  <c r="N3334" i="1"/>
  <c r="H3325" i="5"/>
  <c r="H3349" i="5" s="1"/>
  <c r="H3373" i="5" s="1"/>
  <c r="N3325" i="1"/>
  <c r="H3336" i="5"/>
  <c r="H3360" i="5" s="1"/>
  <c r="H3384" i="5" s="1"/>
  <c r="N3336" i="1"/>
  <c r="H3319" i="5"/>
  <c r="H3343" i="5" s="1"/>
  <c r="H3367" i="5" s="1"/>
  <c r="N3319" i="1"/>
  <c r="H3321" i="5"/>
  <c r="H3345" i="5" s="1"/>
  <c r="H3369" i="5" s="1"/>
  <c r="N3321" i="1"/>
  <c r="H3317" i="5"/>
  <c r="H3341" i="5" s="1"/>
  <c r="H3365" i="5" s="1"/>
  <c r="N3317" i="1"/>
  <c r="H3326" i="5"/>
  <c r="H3350" i="5" s="1"/>
  <c r="H3374" i="5" s="1"/>
  <c r="N3326" i="1"/>
  <c r="H3316" i="5"/>
  <c r="H3340" i="5" s="1"/>
  <c r="H3364" i="5" s="1"/>
  <c r="N3316" i="1"/>
  <c r="H3333" i="5"/>
  <c r="H3357" i="5" s="1"/>
  <c r="H3381" i="5" s="1"/>
  <c r="N3333" i="1"/>
  <c r="H3328" i="5"/>
  <c r="H3352" i="5" s="1"/>
  <c r="H3376" i="5" s="1"/>
  <c r="N3328" i="1"/>
  <c r="H3335" i="5"/>
  <c r="H3359" i="5" s="1"/>
  <c r="H3383" i="5" s="1"/>
  <c r="N3335" i="1"/>
  <c r="H3331" i="5"/>
  <c r="H3355" i="5" s="1"/>
  <c r="H3379" i="5" s="1"/>
  <c r="N3331" i="1"/>
  <c r="H3329" i="5"/>
  <c r="H3353" i="5" s="1"/>
  <c r="H3377" i="5" s="1"/>
  <c r="N3329" i="1"/>
  <c r="H3324" i="5"/>
  <c r="H3348" i="5" s="1"/>
  <c r="H3372" i="5" s="1"/>
  <c r="N3324" i="1"/>
  <c r="H3327" i="5"/>
  <c r="H3351" i="5" s="1"/>
  <c r="H3375" i="5" s="1"/>
  <c r="N3327" i="1"/>
  <c r="H3322" i="5"/>
  <c r="H3346" i="5" s="1"/>
  <c r="H3370" i="5" s="1"/>
  <c r="N3322" i="1"/>
  <c r="H3314" i="5"/>
  <c r="H3338" i="5" s="1"/>
  <c r="H3362" i="5" s="1"/>
  <c r="N3314" i="1"/>
  <c r="H3320" i="5"/>
  <c r="H3344" i="5" s="1"/>
  <c r="H3368" i="5" s="1"/>
  <c r="N3320" i="1"/>
  <c r="H3315" i="5"/>
  <c r="H3339" i="5" s="1"/>
  <c r="H3363" i="5" s="1"/>
  <c r="N3315" i="1"/>
  <c r="H3330" i="5"/>
  <c r="H3354" i="5" s="1"/>
  <c r="H3378" i="5" s="1"/>
  <c r="N3330" i="1"/>
  <c r="H3323" i="5"/>
  <c r="H3347" i="5" s="1"/>
  <c r="H3371" i="5" s="1"/>
  <c r="N3323" i="1"/>
  <c r="H3318" i="5"/>
  <c r="H3342" i="5" s="1"/>
  <c r="H3366" i="5" s="1"/>
  <c r="N3318" i="1"/>
  <c r="H3337" i="5"/>
  <c r="H3361" i="5" s="1"/>
  <c r="H3385" i="5" s="1"/>
  <c r="N3337" i="1"/>
  <c r="S3297" i="1" l="1"/>
  <c r="S3279" i="1"/>
  <c r="S3280" i="1"/>
  <c r="S3286" i="1"/>
  <c r="S3299" i="1"/>
  <c r="S3311" i="1"/>
  <c r="S3285" i="1"/>
  <c r="S3278" i="1"/>
  <c r="S3284" i="1"/>
  <c r="S3276" i="1"/>
  <c r="S3306" i="1"/>
  <c r="S3307" i="1"/>
  <c r="S3305" i="1"/>
  <c r="S3298" i="1"/>
  <c r="S3312" i="1"/>
  <c r="W3300" i="1"/>
  <c r="R3300" i="1"/>
  <c r="W3302" i="1"/>
  <c r="R3302" i="1"/>
  <c r="W3308" i="1"/>
  <c r="R3308" i="1"/>
  <c r="W3304" i="1"/>
  <c r="R3304" i="1"/>
  <c r="W3301" i="1"/>
  <c r="R3301" i="1"/>
  <c r="W3310" i="1"/>
  <c r="R3310" i="1"/>
  <c r="W3303" i="1"/>
  <c r="R3303" i="1"/>
  <c r="W3309" i="1"/>
  <c r="R3309" i="1"/>
  <c r="W3294" i="1"/>
  <c r="W3290" i="1"/>
  <c r="W3306" i="1"/>
  <c r="W3292" i="1"/>
  <c r="W3311" i="1"/>
  <c r="W3307" i="1"/>
  <c r="W3305" i="1"/>
  <c r="W3298" i="1"/>
  <c r="W3312" i="1"/>
  <c r="W3296" i="1"/>
  <c r="W3313" i="1"/>
  <c r="W3297" i="1"/>
  <c r="W3291" i="1"/>
  <c r="W3295" i="1"/>
  <c r="W3299" i="1"/>
  <c r="W3293" i="1"/>
  <c r="P3330" i="1"/>
  <c r="R3330" i="1" s="1"/>
  <c r="P3322" i="1"/>
  <c r="R3322" i="1" s="1"/>
  <c r="P3328" i="1"/>
  <c r="Q3328" i="1" s="1"/>
  <c r="P3317" i="1"/>
  <c r="P3319" i="1"/>
  <c r="P3332" i="1"/>
  <c r="Q3332" i="1" s="1"/>
  <c r="P3326" i="1"/>
  <c r="Q3326" i="1" s="1"/>
  <c r="P3334" i="1"/>
  <c r="Q3334" i="1" s="1"/>
  <c r="P3318" i="1"/>
  <c r="P3320" i="1"/>
  <c r="P3324" i="1"/>
  <c r="Q3324" i="1" s="1"/>
  <c r="P3325" i="1"/>
  <c r="Q3325" i="1" s="1"/>
  <c r="P3316" i="1"/>
  <c r="P3323" i="1"/>
  <c r="R3323" i="1" s="1"/>
  <c r="P3314" i="1"/>
  <c r="P3329" i="1"/>
  <c r="R3329" i="1" s="1"/>
  <c r="P3335" i="1"/>
  <c r="R3335" i="1" s="1"/>
  <c r="P3321" i="1"/>
  <c r="R3321" i="1" s="1"/>
  <c r="P3336" i="1"/>
  <c r="R3336" i="1" s="1"/>
  <c r="P3337" i="1"/>
  <c r="P3315" i="1"/>
  <c r="P3327" i="1"/>
  <c r="Q3327" i="1" s="1"/>
  <c r="P3333" i="1"/>
  <c r="Q3333" i="1" s="1"/>
  <c r="P3331" i="1"/>
  <c r="R3331" i="1" s="1"/>
  <c r="H3386" i="6"/>
  <c r="O3386" i="1"/>
  <c r="H3390" i="6"/>
  <c r="O3390" i="1"/>
  <c r="H3392" i="6"/>
  <c r="O3392" i="1"/>
  <c r="H3397" i="6"/>
  <c r="O3397" i="1"/>
  <c r="H3406" i="6"/>
  <c r="O3406" i="1"/>
  <c r="H3404" i="6"/>
  <c r="O3404" i="1"/>
  <c r="H3399" i="6"/>
  <c r="O3399" i="1"/>
  <c r="H3394" i="6"/>
  <c r="O3394" i="1"/>
  <c r="H3405" i="6"/>
  <c r="O3405" i="1"/>
  <c r="H3408" i="6"/>
  <c r="O3408" i="1"/>
  <c r="H3396" i="6"/>
  <c r="O3396" i="1"/>
  <c r="H3393" i="6"/>
  <c r="O3393" i="1"/>
  <c r="H3389" i="6"/>
  <c r="O3389" i="1"/>
  <c r="H3407" i="6"/>
  <c r="O3407" i="1"/>
  <c r="H3400" i="6"/>
  <c r="O3400" i="1"/>
  <c r="H3401" i="6"/>
  <c r="O3401" i="1"/>
  <c r="H3402" i="6"/>
  <c r="O3402" i="1"/>
  <c r="H3409" i="6"/>
  <c r="O3409" i="1"/>
  <c r="H3387" i="6"/>
  <c r="O3387" i="1"/>
  <c r="H3388" i="6"/>
  <c r="O3388" i="1"/>
  <c r="H3391" i="6"/>
  <c r="O3391" i="1"/>
  <c r="H3395" i="6"/>
  <c r="O3395" i="1"/>
  <c r="H3403" i="6"/>
  <c r="O3403" i="1"/>
  <c r="H3398" i="6"/>
  <c r="O3398" i="1"/>
  <c r="H3391" i="5"/>
  <c r="N3391" i="1"/>
  <c r="H3399" i="5"/>
  <c r="N3399" i="1"/>
  <c r="H3409" i="5"/>
  <c r="N3409" i="1"/>
  <c r="H3407" i="5"/>
  <c r="N3407" i="1"/>
  <c r="H3408" i="5"/>
  <c r="N3408" i="1"/>
  <c r="H3396" i="5"/>
  <c r="N3396" i="1"/>
  <c r="H3386" i="5"/>
  <c r="N3386" i="1"/>
  <c r="H3390" i="5"/>
  <c r="N3390" i="1"/>
  <c r="H3395" i="5"/>
  <c r="N3395" i="1"/>
  <c r="H3388" i="5"/>
  <c r="N3388" i="1"/>
  <c r="H3397" i="5"/>
  <c r="N3397" i="1"/>
  <c r="H3400" i="5"/>
  <c r="N3400" i="1"/>
  <c r="H3401" i="5"/>
  <c r="N3401" i="1"/>
  <c r="H3394" i="5"/>
  <c r="N3394" i="1"/>
  <c r="H3387" i="5"/>
  <c r="N3387" i="1"/>
  <c r="H3398" i="5"/>
  <c r="N3398" i="1"/>
  <c r="H3406" i="5"/>
  <c r="N3406" i="1"/>
  <c r="H3393" i="5"/>
  <c r="N3393" i="1"/>
  <c r="H3402" i="5"/>
  <c r="N3402" i="1"/>
  <c r="H3392" i="5"/>
  <c r="N3392" i="1"/>
  <c r="H3403" i="5"/>
  <c r="N3403" i="1"/>
  <c r="H3405" i="5"/>
  <c r="N3405" i="1"/>
  <c r="H3389" i="5"/>
  <c r="N3389" i="1"/>
  <c r="H3404" i="5"/>
  <c r="N3404" i="1"/>
  <c r="S3336" i="1" l="1"/>
  <c r="S3331" i="1"/>
  <c r="S3301" i="1"/>
  <c r="S3300" i="1"/>
  <c r="S3321" i="1"/>
  <c r="S3323" i="1"/>
  <c r="S3322" i="1"/>
  <c r="S3309" i="1"/>
  <c r="S3310" i="1"/>
  <c r="S3304" i="1"/>
  <c r="S3302" i="1"/>
  <c r="S3329" i="1"/>
  <c r="S3303" i="1"/>
  <c r="S3308" i="1"/>
  <c r="S3335" i="1"/>
  <c r="S3330" i="1"/>
  <c r="W3325" i="1"/>
  <c r="R3325" i="1"/>
  <c r="W3334" i="1"/>
  <c r="R3334" i="1"/>
  <c r="W3333" i="1"/>
  <c r="R3333" i="1"/>
  <c r="W3324" i="1"/>
  <c r="R3324" i="1"/>
  <c r="W3326" i="1"/>
  <c r="R3326" i="1"/>
  <c r="W3328" i="1"/>
  <c r="R3328" i="1"/>
  <c r="W3327" i="1"/>
  <c r="R3327" i="1"/>
  <c r="W3332" i="1"/>
  <c r="R3332" i="1"/>
  <c r="W3321" i="1"/>
  <c r="W3323" i="1"/>
  <c r="W3320" i="1"/>
  <c r="W3322" i="1"/>
  <c r="W3315" i="1"/>
  <c r="W3335" i="1"/>
  <c r="W3316" i="1"/>
  <c r="W3318" i="1"/>
  <c r="W3319" i="1"/>
  <c r="W3330" i="1"/>
  <c r="W3331" i="1"/>
  <c r="W3337" i="1"/>
  <c r="W3329" i="1"/>
  <c r="W3317" i="1"/>
  <c r="W3336" i="1"/>
  <c r="W3314" i="1"/>
  <c r="P3401" i="1"/>
  <c r="R3401" i="1" s="1"/>
  <c r="P3395" i="1"/>
  <c r="R3395" i="1" s="1"/>
  <c r="P3386" i="1"/>
  <c r="P3408" i="1"/>
  <c r="R3408" i="1" s="1"/>
  <c r="P3409" i="1"/>
  <c r="P3391" i="1"/>
  <c r="P3392" i="1"/>
  <c r="P3398" i="1"/>
  <c r="Q3398" i="1" s="1"/>
  <c r="P3404" i="1"/>
  <c r="Q3404" i="1" s="1"/>
  <c r="P3394" i="1"/>
  <c r="R3394" i="1" s="1"/>
  <c r="P3400" i="1"/>
  <c r="Q3400" i="1" s="1"/>
  <c r="P3403" i="1"/>
  <c r="R3403" i="1" s="1"/>
  <c r="P3393" i="1"/>
  <c r="R3393" i="1" s="1"/>
  <c r="P3388" i="1"/>
  <c r="P3396" i="1"/>
  <c r="Q3396" i="1" s="1"/>
  <c r="P3407" i="1"/>
  <c r="R3407" i="1" s="1"/>
  <c r="P3399" i="1"/>
  <c r="Q3399" i="1" s="1"/>
  <c r="P3389" i="1"/>
  <c r="P3402" i="1"/>
  <c r="R3402" i="1" s="1"/>
  <c r="P3406" i="1"/>
  <c r="Q3406" i="1" s="1"/>
  <c r="P3387" i="1"/>
  <c r="P3397" i="1"/>
  <c r="Q3397" i="1" s="1"/>
  <c r="P3405" i="1"/>
  <c r="Q3405" i="1" s="1"/>
  <c r="P3390" i="1"/>
  <c r="H3430" i="6"/>
  <c r="O3430" i="1"/>
  <c r="H3432" i="6"/>
  <c r="O3432" i="1"/>
  <c r="H3425" i="6"/>
  <c r="O3425" i="1"/>
  <c r="H3424" i="6"/>
  <c r="O3424" i="1"/>
  <c r="H3421" i="6"/>
  <c r="O3421" i="1"/>
  <c r="H3429" i="6"/>
  <c r="O3429" i="1"/>
  <c r="H3426" i="6"/>
  <c r="O3426" i="1"/>
  <c r="H3431" i="6"/>
  <c r="O3431" i="1"/>
  <c r="H3428" i="6"/>
  <c r="O3428" i="1"/>
  <c r="H3422" i="6"/>
  <c r="O3422" i="1"/>
  <c r="H3418" i="6"/>
  <c r="O3418" i="1"/>
  <c r="H3416" i="6"/>
  <c r="O3416" i="1"/>
  <c r="H3427" i="6"/>
  <c r="O3427" i="1"/>
  <c r="H3411" i="6"/>
  <c r="O3411" i="1"/>
  <c r="H3413" i="6"/>
  <c r="O3413" i="1"/>
  <c r="H3420" i="6"/>
  <c r="O3420" i="1"/>
  <c r="H3412" i="6"/>
  <c r="O3412" i="1"/>
  <c r="H3414" i="6"/>
  <c r="O3414" i="1"/>
  <c r="H3423" i="6"/>
  <c r="O3423" i="1"/>
  <c r="H3415" i="6"/>
  <c r="O3415" i="1"/>
  <c r="H3419" i="6"/>
  <c r="O3419" i="1"/>
  <c r="H3433" i="6"/>
  <c r="O3433" i="1"/>
  <c r="H3417" i="6"/>
  <c r="O3417" i="1"/>
  <c r="H3410" i="6"/>
  <c r="O3410" i="1"/>
  <c r="H3413" i="5"/>
  <c r="N3413" i="1"/>
  <c r="H3430" i="5"/>
  <c r="N3430" i="1"/>
  <c r="H3421" i="5"/>
  <c r="N3421" i="1"/>
  <c r="H3432" i="5"/>
  <c r="N3432" i="1"/>
  <c r="H3420" i="5"/>
  <c r="N3420" i="1"/>
  <c r="H3431" i="5"/>
  <c r="N3431" i="1"/>
  <c r="H3412" i="5"/>
  <c r="N3412" i="1"/>
  <c r="H3427" i="5"/>
  <c r="N3427" i="1"/>
  <c r="H3411" i="5"/>
  <c r="N3411" i="1"/>
  <c r="H3419" i="5"/>
  <c r="N3419" i="1"/>
  <c r="H3428" i="5"/>
  <c r="N3428" i="1"/>
  <c r="H3424" i="5"/>
  <c r="N3424" i="1"/>
  <c r="H3429" i="5"/>
  <c r="N3429" i="1"/>
  <c r="H3433" i="5"/>
  <c r="N3433" i="1"/>
  <c r="H3417" i="5"/>
  <c r="N3417" i="1"/>
  <c r="H3422" i="5"/>
  <c r="N3422" i="1"/>
  <c r="H3416" i="5"/>
  <c r="N3416" i="1"/>
  <c r="H3418" i="5"/>
  <c r="N3418" i="1"/>
  <c r="H3414" i="5"/>
  <c r="N3414" i="1"/>
  <c r="H3423" i="5"/>
  <c r="N3423" i="1"/>
  <c r="H3410" i="5"/>
  <c r="N3410" i="1"/>
  <c r="H3426" i="5"/>
  <c r="N3426" i="1"/>
  <c r="H3425" i="5"/>
  <c r="N3425" i="1"/>
  <c r="H3415" i="5"/>
  <c r="N3415" i="1"/>
  <c r="S3395" i="1" l="1"/>
  <c r="S3332" i="1"/>
  <c r="S3328" i="1"/>
  <c r="S3393" i="1"/>
  <c r="S3401" i="1"/>
  <c r="S3324" i="1"/>
  <c r="S3407" i="1"/>
  <c r="S3403" i="1"/>
  <c r="S3408" i="1"/>
  <c r="S3327" i="1"/>
  <c r="S3326" i="1"/>
  <c r="S3333" i="1"/>
  <c r="S3325" i="1"/>
  <c r="S3394" i="1"/>
  <c r="S3334" i="1"/>
  <c r="S3402" i="1"/>
  <c r="W3399" i="1"/>
  <c r="R3399" i="1"/>
  <c r="W3404" i="1"/>
  <c r="R3404" i="1"/>
  <c r="W3406" i="1"/>
  <c r="R3406" i="1"/>
  <c r="W3398" i="1"/>
  <c r="R3398" i="1"/>
  <c r="W3397" i="1"/>
  <c r="R3397" i="1"/>
  <c r="W3405" i="1"/>
  <c r="R3405" i="1"/>
  <c r="W3396" i="1"/>
  <c r="R3396" i="1"/>
  <c r="W3400" i="1"/>
  <c r="R3400" i="1"/>
  <c r="W3389" i="1"/>
  <c r="W3388" i="1"/>
  <c r="W3394" i="1"/>
  <c r="W3391" i="1"/>
  <c r="W3395" i="1"/>
  <c r="W3387" i="1"/>
  <c r="W3393" i="1"/>
  <c r="W3409" i="1"/>
  <c r="W3401" i="1"/>
  <c r="W3390" i="1"/>
  <c r="W3407" i="1"/>
  <c r="W3403" i="1"/>
  <c r="W3408" i="1"/>
  <c r="W3402" i="1"/>
  <c r="W3392" i="1"/>
  <c r="W3386" i="1"/>
  <c r="P3422" i="1"/>
  <c r="Q3422" i="1" s="1"/>
  <c r="P3419" i="1"/>
  <c r="R3419" i="1" s="1"/>
  <c r="P3431" i="1"/>
  <c r="R3431" i="1" s="1"/>
  <c r="P3429" i="1"/>
  <c r="Q3429" i="1" s="1"/>
  <c r="P3418" i="1"/>
  <c r="R3418" i="1" s="1"/>
  <c r="P3424" i="1"/>
  <c r="Q3424" i="1" s="1"/>
  <c r="P3432" i="1"/>
  <c r="R3432" i="1" s="1"/>
  <c r="P3414" i="1"/>
  <c r="P3417" i="1"/>
  <c r="R3417" i="1" s="1"/>
  <c r="P3415" i="1"/>
  <c r="P3423" i="1"/>
  <c r="Q3423" i="1" s="1"/>
  <c r="P3427" i="1"/>
  <c r="R3427" i="1" s="1"/>
  <c r="P3430" i="1"/>
  <c r="Q3430" i="1" s="1"/>
  <c r="P3410" i="1"/>
  <c r="P3426" i="1"/>
  <c r="R3426" i="1" s="1"/>
  <c r="P3433" i="1"/>
  <c r="P3425" i="1"/>
  <c r="R3425" i="1" s="1"/>
  <c r="P3416" i="1"/>
  <c r="P3428" i="1"/>
  <c r="Q3428" i="1" s="1"/>
  <c r="P3411" i="1"/>
  <c r="P3412" i="1"/>
  <c r="P3420" i="1"/>
  <c r="Q3420" i="1" s="1"/>
  <c r="P3421" i="1"/>
  <c r="Q3421" i="1" s="1"/>
  <c r="P3413" i="1"/>
  <c r="H3437" i="6"/>
  <c r="O3437" i="1"/>
  <c r="H3448" i="6"/>
  <c r="O3448" i="1"/>
  <c r="H3447" i="6"/>
  <c r="O3447" i="1"/>
  <c r="H3452" i="6"/>
  <c r="O3452" i="1"/>
  <c r="H3444" i="6"/>
  <c r="O3444" i="1"/>
  <c r="H3455" i="6"/>
  <c r="O3455" i="1"/>
  <c r="H3441" i="6"/>
  <c r="O3441" i="1"/>
  <c r="H3451" i="6"/>
  <c r="O3451" i="1"/>
  <c r="H3434" i="6"/>
  <c r="O3434" i="1"/>
  <c r="H3457" i="6"/>
  <c r="O3457" i="1"/>
  <c r="H3450" i="6"/>
  <c r="O3450" i="1"/>
  <c r="H3449" i="6"/>
  <c r="O3449" i="1"/>
  <c r="H3438" i="6"/>
  <c r="O3438" i="1"/>
  <c r="H3440" i="6"/>
  <c r="O3440" i="1"/>
  <c r="H3439" i="6"/>
  <c r="O3439" i="1"/>
  <c r="H3445" i="6"/>
  <c r="O3445" i="1"/>
  <c r="H3435" i="6"/>
  <c r="O3435" i="1"/>
  <c r="H3443" i="6"/>
  <c r="O3443" i="1"/>
  <c r="H3453" i="6"/>
  <c r="O3453" i="1"/>
  <c r="H3456" i="6"/>
  <c r="O3456" i="1"/>
  <c r="H3442" i="6"/>
  <c r="O3442" i="1"/>
  <c r="H3446" i="6"/>
  <c r="O3446" i="1"/>
  <c r="H3436" i="6"/>
  <c r="O3436" i="1"/>
  <c r="H3454" i="6"/>
  <c r="O3454" i="1"/>
  <c r="H3448" i="5"/>
  <c r="N3448" i="1"/>
  <c r="H3440" i="5"/>
  <c r="N3440" i="1"/>
  <c r="H3434" i="5"/>
  <c r="N3434" i="1"/>
  <c r="H3446" i="5"/>
  <c r="N3446" i="1"/>
  <c r="H3443" i="5"/>
  <c r="N3443" i="1"/>
  <c r="H3456" i="5"/>
  <c r="N3456" i="1"/>
  <c r="H3452" i="5"/>
  <c r="N3452" i="1"/>
  <c r="H3455" i="5"/>
  <c r="N3455" i="1"/>
  <c r="H3441" i="5"/>
  <c r="N3441" i="1"/>
  <c r="H3435" i="5"/>
  <c r="N3435" i="1"/>
  <c r="H3445" i="5"/>
  <c r="N3445" i="1"/>
  <c r="H3442" i="5"/>
  <c r="N3442" i="1"/>
  <c r="H3444" i="5"/>
  <c r="N3444" i="1"/>
  <c r="H3457" i="5"/>
  <c r="N3457" i="1"/>
  <c r="H3451" i="5"/>
  <c r="N3451" i="1"/>
  <c r="H3454" i="5"/>
  <c r="N3454" i="1"/>
  <c r="H3450" i="5"/>
  <c r="N3450" i="1"/>
  <c r="H3453" i="5"/>
  <c r="N3453" i="1"/>
  <c r="H3437" i="5"/>
  <c r="N3437" i="1"/>
  <c r="H3449" i="5"/>
  <c r="N3449" i="1"/>
  <c r="H3447" i="5"/>
  <c r="N3447" i="1"/>
  <c r="H3439" i="5"/>
  <c r="N3439" i="1"/>
  <c r="H3438" i="5"/>
  <c r="N3438" i="1"/>
  <c r="H3436" i="5"/>
  <c r="N3436" i="1"/>
  <c r="S3419" i="1" l="1"/>
  <c r="S3405" i="1"/>
  <c r="S3404" i="1"/>
  <c r="S3398" i="1"/>
  <c r="S3425" i="1"/>
  <c r="S3417" i="1"/>
  <c r="S3418" i="1"/>
  <c r="S3427" i="1"/>
  <c r="S3396" i="1"/>
  <c r="S3397" i="1"/>
  <c r="S3406" i="1"/>
  <c r="S3399" i="1"/>
  <c r="S3400" i="1"/>
  <c r="S3426" i="1"/>
  <c r="S3432" i="1"/>
  <c r="S3431" i="1"/>
  <c r="W3430" i="1"/>
  <c r="R3430" i="1"/>
  <c r="W3422" i="1"/>
  <c r="R3422" i="1"/>
  <c r="W3420" i="1"/>
  <c r="R3420" i="1"/>
  <c r="W3424" i="1"/>
  <c r="R3424" i="1"/>
  <c r="W3429" i="1"/>
  <c r="R3429" i="1"/>
  <c r="W3421" i="1"/>
  <c r="R3421" i="1"/>
  <c r="W3428" i="1"/>
  <c r="R3428" i="1"/>
  <c r="W3423" i="1"/>
  <c r="R3423" i="1"/>
  <c r="W3416" i="1"/>
  <c r="W3410" i="1"/>
  <c r="W3415" i="1"/>
  <c r="W3419" i="1"/>
  <c r="W3412" i="1"/>
  <c r="W3425" i="1"/>
  <c r="W3417" i="1"/>
  <c r="W3418" i="1"/>
  <c r="W3413" i="1"/>
  <c r="W3411" i="1"/>
  <c r="W3433" i="1"/>
  <c r="W3427" i="1"/>
  <c r="W3414" i="1"/>
  <c r="W3426" i="1"/>
  <c r="W3432" i="1"/>
  <c r="W3431" i="1"/>
  <c r="P3454" i="1"/>
  <c r="Q3454" i="1" s="1"/>
  <c r="P3442" i="1"/>
  <c r="R3442" i="1" s="1"/>
  <c r="P3447" i="1"/>
  <c r="Q3447" i="1" s="1"/>
  <c r="P3437" i="1"/>
  <c r="P3450" i="1"/>
  <c r="R3450" i="1" s="1"/>
  <c r="P3434" i="1"/>
  <c r="P3436" i="1"/>
  <c r="P3453" i="1"/>
  <c r="Q3453" i="1" s="1"/>
  <c r="P3444" i="1"/>
  <c r="Q3444" i="1" s="1"/>
  <c r="P3445" i="1"/>
  <c r="Q3445" i="1" s="1"/>
  <c r="P3441" i="1"/>
  <c r="R3441" i="1" s="1"/>
  <c r="P3438" i="1"/>
  <c r="P3451" i="1"/>
  <c r="R3451" i="1" s="1"/>
  <c r="P3452" i="1"/>
  <c r="Q3452" i="1" s="1"/>
  <c r="P3443" i="1"/>
  <c r="R3443" i="1" s="1"/>
  <c r="P3448" i="1"/>
  <c r="Q3448" i="1" s="1"/>
  <c r="P3439" i="1"/>
  <c r="P3449" i="1"/>
  <c r="R3449" i="1" s="1"/>
  <c r="P3457" i="1"/>
  <c r="P3435" i="1"/>
  <c r="P3455" i="1"/>
  <c r="R3455" i="1" s="1"/>
  <c r="P3456" i="1"/>
  <c r="R3456" i="1" s="1"/>
  <c r="P3446" i="1"/>
  <c r="Q3446" i="1" s="1"/>
  <c r="P3440" i="1"/>
  <c r="H3466" i="6"/>
  <c r="O3466" i="1"/>
  <c r="H3468" i="6"/>
  <c r="O3468" i="1"/>
  <c r="H3469" i="6"/>
  <c r="O3469" i="1"/>
  <c r="H3463" i="6"/>
  <c r="O3463" i="1"/>
  <c r="H3481" i="6"/>
  <c r="O3481" i="1"/>
  <c r="H3476" i="6"/>
  <c r="O3476" i="1"/>
  <c r="H3464" i="6"/>
  <c r="O3464" i="1"/>
  <c r="H3458" i="6"/>
  <c r="O3458" i="1"/>
  <c r="H3471" i="6"/>
  <c r="O3471" i="1"/>
  <c r="H3470" i="6"/>
  <c r="O3470" i="1"/>
  <c r="H3480" i="6"/>
  <c r="O3480" i="1"/>
  <c r="H3477" i="6"/>
  <c r="O3477" i="1"/>
  <c r="H3478" i="6"/>
  <c r="O3478" i="1"/>
  <c r="H3474" i="6"/>
  <c r="O3474" i="1"/>
  <c r="H3467" i="6"/>
  <c r="O3467" i="1"/>
  <c r="H3475" i="6"/>
  <c r="O3475" i="1"/>
  <c r="H3472" i="6"/>
  <c r="O3472" i="1"/>
  <c r="H3462" i="6"/>
  <c r="O3462" i="1"/>
  <c r="H3479" i="6"/>
  <c r="O3479" i="1"/>
  <c r="H3460" i="6"/>
  <c r="O3460" i="1"/>
  <c r="H3465" i="6"/>
  <c r="O3465" i="1"/>
  <c r="H3461" i="6"/>
  <c r="O3461" i="1"/>
  <c r="H3459" i="6"/>
  <c r="O3459" i="1"/>
  <c r="H3473" i="6"/>
  <c r="O3473" i="1"/>
  <c r="H3469" i="5"/>
  <c r="N3469" i="1"/>
  <c r="H3467" i="5"/>
  <c r="N3467" i="1"/>
  <c r="H3466" i="5"/>
  <c r="N3466" i="1"/>
  <c r="H3478" i="5"/>
  <c r="N3478" i="1"/>
  <c r="H3459" i="5"/>
  <c r="N3459" i="1"/>
  <c r="H3470" i="5"/>
  <c r="N3470" i="1"/>
  <c r="H3460" i="5"/>
  <c r="N3460" i="1"/>
  <c r="H3463" i="5"/>
  <c r="N3463" i="1"/>
  <c r="H3475" i="5"/>
  <c r="N3475" i="1"/>
  <c r="H3465" i="5"/>
  <c r="N3465" i="1"/>
  <c r="H3458" i="5"/>
  <c r="N3458" i="1"/>
  <c r="H3462" i="5"/>
  <c r="N3462" i="1"/>
  <c r="H3477" i="5"/>
  <c r="N3477" i="1"/>
  <c r="H3480" i="5"/>
  <c r="N3480" i="1"/>
  <c r="H3474" i="5"/>
  <c r="N3474" i="1"/>
  <c r="H3473" i="5"/>
  <c r="N3473" i="1"/>
  <c r="H3481" i="5"/>
  <c r="N3481" i="1"/>
  <c r="H3479" i="5"/>
  <c r="N3479" i="1"/>
  <c r="H3464" i="5"/>
  <c r="N3464" i="1"/>
  <c r="H3471" i="5"/>
  <c r="N3471" i="1"/>
  <c r="H3461" i="5"/>
  <c r="N3461" i="1"/>
  <c r="H3468" i="5"/>
  <c r="N3468" i="1"/>
  <c r="H3476" i="5"/>
  <c r="N3476" i="1"/>
  <c r="H3472" i="5"/>
  <c r="N3472" i="1"/>
  <c r="S3449" i="1" l="1"/>
  <c r="S3442" i="1"/>
  <c r="S3423" i="1"/>
  <c r="S3424" i="1"/>
  <c r="S3455" i="1"/>
  <c r="S3450" i="1"/>
  <c r="S3428" i="1"/>
  <c r="S3429" i="1"/>
  <c r="S3420" i="1"/>
  <c r="S3430" i="1"/>
  <c r="S3456" i="1"/>
  <c r="S3421" i="1"/>
  <c r="S3422" i="1"/>
  <c r="S3451" i="1"/>
  <c r="S3443" i="1"/>
  <c r="S3441" i="1"/>
  <c r="W3444" i="1"/>
  <c r="R3444" i="1"/>
  <c r="W3454" i="1"/>
  <c r="R3454" i="1"/>
  <c r="W3452" i="1"/>
  <c r="R3452" i="1"/>
  <c r="W3448" i="1"/>
  <c r="R3448" i="1"/>
  <c r="W3453" i="1"/>
  <c r="R3453" i="1"/>
  <c r="W3445" i="1"/>
  <c r="R3445" i="1"/>
  <c r="W3446" i="1"/>
  <c r="R3446" i="1"/>
  <c r="W3447" i="1"/>
  <c r="R3447" i="1"/>
  <c r="W3456" i="1"/>
  <c r="W3449" i="1"/>
  <c r="W3434" i="1"/>
  <c r="W3442" i="1"/>
  <c r="W3455" i="1"/>
  <c r="W3439" i="1"/>
  <c r="W3451" i="1"/>
  <c r="W3450" i="1"/>
  <c r="W3440" i="1"/>
  <c r="W3435" i="1"/>
  <c r="W3438" i="1"/>
  <c r="W3437" i="1"/>
  <c r="W3457" i="1"/>
  <c r="W3443" i="1"/>
  <c r="W3441" i="1"/>
  <c r="W3436" i="1"/>
  <c r="P3472" i="1"/>
  <c r="Q3472" i="1" s="1"/>
  <c r="P3471" i="1"/>
  <c r="Q3471" i="1" s="1"/>
  <c r="P3479" i="1"/>
  <c r="R3479" i="1" s="1"/>
  <c r="P3463" i="1"/>
  <c r="P3476" i="1"/>
  <c r="Q3476" i="1" s="1"/>
  <c r="P3477" i="1"/>
  <c r="Q3477" i="1" s="1"/>
  <c r="P3474" i="1"/>
  <c r="R3474" i="1" s="1"/>
  <c r="P3458" i="1"/>
  <c r="P3460" i="1"/>
  <c r="P3468" i="1"/>
  <c r="Q3468" i="1" s="1"/>
  <c r="P3465" i="1"/>
  <c r="R3465" i="1" s="1"/>
  <c r="P3470" i="1"/>
  <c r="Q3470" i="1" s="1"/>
  <c r="P3467" i="1"/>
  <c r="R3467" i="1" s="1"/>
  <c r="P3480" i="1"/>
  <c r="R3480" i="1" s="1"/>
  <c r="P3478" i="1"/>
  <c r="Q3478" i="1" s="1"/>
  <c r="P3473" i="1"/>
  <c r="R3473" i="1" s="1"/>
  <c r="P3462" i="1"/>
  <c r="P3461" i="1"/>
  <c r="P3464" i="1"/>
  <c r="P3481" i="1"/>
  <c r="P3475" i="1"/>
  <c r="R3475" i="1" s="1"/>
  <c r="P3459" i="1"/>
  <c r="P3466" i="1"/>
  <c r="R3466" i="1" s="1"/>
  <c r="P3469" i="1"/>
  <c r="Q3469" i="1" s="1"/>
  <c r="H3491" i="6"/>
  <c r="H3515" i="6" s="1"/>
  <c r="H3539" i="6" s="1"/>
  <c r="O3491" i="1"/>
  <c r="H3500" i="6"/>
  <c r="H3524" i="6" s="1"/>
  <c r="H3548" i="6" s="1"/>
  <c r="O3500" i="1"/>
  <c r="H3494" i="6"/>
  <c r="H3518" i="6" s="1"/>
  <c r="H3542" i="6" s="1"/>
  <c r="O3494" i="1"/>
  <c r="H3484" i="6"/>
  <c r="H3508" i="6" s="1"/>
  <c r="H3532" i="6" s="1"/>
  <c r="O3484" i="1"/>
  <c r="H3505" i="6"/>
  <c r="H3529" i="6" s="1"/>
  <c r="H3553" i="6" s="1"/>
  <c r="O3505" i="1"/>
  <c r="H3497" i="6"/>
  <c r="H3521" i="6" s="1"/>
  <c r="H3545" i="6" s="1"/>
  <c r="O3497" i="1"/>
  <c r="H3495" i="6"/>
  <c r="H3519" i="6" s="1"/>
  <c r="H3543" i="6" s="1"/>
  <c r="O3495" i="1"/>
  <c r="H3487" i="6"/>
  <c r="H3511" i="6" s="1"/>
  <c r="H3535" i="6" s="1"/>
  <c r="O3487" i="1"/>
  <c r="H3483" i="6"/>
  <c r="H3507" i="6" s="1"/>
  <c r="H3531" i="6" s="1"/>
  <c r="O3483" i="1"/>
  <c r="H3482" i="6"/>
  <c r="H3506" i="6" s="1"/>
  <c r="H3530" i="6" s="1"/>
  <c r="O3482" i="1"/>
  <c r="H3502" i="6"/>
  <c r="H3526" i="6" s="1"/>
  <c r="H3550" i="6" s="1"/>
  <c r="O3502" i="1"/>
  <c r="H3493" i="6"/>
  <c r="H3517" i="6" s="1"/>
  <c r="H3541" i="6" s="1"/>
  <c r="O3493" i="1"/>
  <c r="H3503" i="6"/>
  <c r="H3527" i="6" s="1"/>
  <c r="H3551" i="6" s="1"/>
  <c r="O3503" i="1"/>
  <c r="H3485" i="6"/>
  <c r="H3509" i="6" s="1"/>
  <c r="H3533" i="6" s="1"/>
  <c r="O3485" i="1"/>
  <c r="H3498" i="6"/>
  <c r="H3522" i="6" s="1"/>
  <c r="H3546" i="6" s="1"/>
  <c r="O3498" i="1"/>
  <c r="H3492" i="6"/>
  <c r="H3516" i="6" s="1"/>
  <c r="H3540" i="6" s="1"/>
  <c r="O3492" i="1"/>
  <c r="H3504" i="6"/>
  <c r="H3528" i="6" s="1"/>
  <c r="H3552" i="6" s="1"/>
  <c r="O3504" i="1"/>
  <c r="H3486" i="6"/>
  <c r="H3510" i="6" s="1"/>
  <c r="H3534" i="6" s="1"/>
  <c r="O3486" i="1"/>
  <c r="H3496" i="6"/>
  <c r="H3520" i="6" s="1"/>
  <c r="H3544" i="6" s="1"/>
  <c r="O3496" i="1"/>
  <c r="H3501" i="6"/>
  <c r="H3525" i="6" s="1"/>
  <c r="H3549" i="6" s="1"/>
  <c r="O3501" i="1"/>
  <c r="H3489" i="6"/>
  <c r="H3513" i="6" s="1"/>
  <c r="H3537" i="6" s="1"/>
  <c r="O3489" i="1"/>
  <c r="H3499" i="6"/>
  <c r="H3523" i="6" s="1"/>
  <c r="H3547" i="6" s="1"/>
  <c r="O3499" i="1"/>
  <c r="H3488" i="6"/>
  <c r="H3512" i="6" s="1"/>
  <c r="H3536" i="6" s="1"/>
  <c r="O3488" i="1"/>
  <c r="H3490" i="6"/>
  <c r="H3514" i="6" s="1"/>
  <c r="H3538" i="6" s="1"/>
  <c r="O3490" i="1"/>
  <c r="H3494" i="5"/>
  <c r="H3518" i="5" s="1"/>
  <c r="H3542" i="5" s="1"/>
  <c r="N3494" i="1"/>
  <c r="H3497" i="5"/>
  <c r="H3521" i="5" s="1"/>
  <c r="H3545" i="5" s="1"/>
  <c r="N3497" i="1"/>
  <c r="H3489" i="5"/>
  <c r="H3513" i="5" s="1"/>
  <c r="H3537" i="5" s="1"/>
  <c r="N3489" i="1"/>
  <c r="H3502" i="5"/>
  <c r="H3526" i="5" s="1"/>
  <c r="H3550" i="5" s="1"/>
  <c r="N3502" i="1"/>
  <c r="H3485" i="5"/>
  <c r="H3509" i="5" s="1"/>
  <c r="H3533" i="5" s="1"/>
  <c r="N3485" i="1"/>
  <c r="H3490" i="5"/>
  <c r="H3514" i="5" s="1"/>
  <c r="H3538" i="5" s="1"/>
  <c r="N3490" i="1"/>
  <c r="H3495" i="5"/>
  <c r="H3519" i="5" s="1"/>
  <c r="H3543" i="5" s="1"/>
  <c r="N3495" i="1"/>
  <c r="H3496" i="5"/>
  <c r="H3520" i="5" s="1"/>
  <c r="H3544" i="5" s="1"/>
  <c r="N3496" i="1"/>
  <c r="H3486" i="5"/>
  <c r="H3510" i="5" s="1"/>
  <c r="H3534" i="5" s="1"/>
  <c r="N3486" i="1"/>
  <c r="H3500" i="5"/>
  <c r="H3524" i="5" s="1"/>
  <c r="H3548" i="5" s="1"/>
  <c r="N3500" i="1"/>
  <c r="H3498" i="5"/>
  <c r="H3522" i="5" s="1"/>
  <c r="H3546" i="5" s="1"/>
  <c r="N3498" i="1"/>
  <c r="H3504" i="5"/>
  <c r="H3528" i="5" s="1"/>
  <c r="H3552" i="5" s="1"/>
  <c r="N3504" i="1"/>
  <c r="H3487" i="5"/>
  <c r="H3511" i="5" s="1"/>
  <c r="H3535" i="5" s="1"/>
  <c r="N3487" i="1"/>
  <c r="H3491" i="5"/>
  <c r="H3515" i="5" s="1"/>
  <c r="H3539" i="5" s="1"/>
  <c r="N3491" i="1"/>
  <c r="H3505" i="5"/>
  <c r="H3529" i="5" s="1"/>
  <c r="H3553" i="5" s="1"/>
  <c r="N3505" i="1"/>
  <c r="H3482" i="5"/>
  <c r="H3506" i="5" s="1"/>
  <c r="H3530" i="5" s="1"/>
  <c r="N3482" i="1"/>
  <c r="H3483" i="5"/>
  <c r="H3507" i="5" s="1"/>
  <c r="H3531" i="5" s="1"/>
  <c r="N3483" i="1"/>
  <c r="H3499" i="5"/>
  <c r="H3523" i="5" s="1"/>
  <c r="H3547" i="5" s="1"/>
  <c r="N3499" i="1"/>
  <c r="H3503" i="5"/>
  <c r="H3527" i="5" s="1"/>
  <c r="H3551" i="5" s="1"/>
  <c r="N3503" i="1"/>
  <c r="H3492" i="5"/>
  <c r="H3516" i="5" s="1"/>
  <c r="H3540" i="5" s="1"/>
  <c r="N3492" i="1"/>
  <c r="H3488" i="5"/>
  <c r="H3512" i="5" s="1"/>
  <c r="H3536" i="5" s="1"/>
  <c r="N3488" i="1"/>
  <c r="H3501" i="5"/>
  <c r="H3525" i="5" s="1"/>
  <c r="H3549" i="5" s="1"/>
  <c r="N3501" i="1"/>
  <c r="H3484" i="5"/>
  <c r="H3508" i="5" s="1"/>
  <c r="H3532" i="5" s="1"/>
  <c r="N3484" i="1"/>
  <c r="H3493" i="5"/>
  <c r="H3517" i="5" s="1"/>
  <c r="H3541" i="5" s="1"/>
  <c r="N3493" i="1"/>
  <c r="S3448" i="1" l="1"/>
  <c r="S3467" i="1"/>
  <c r="S3445" i="1"/>
  <c r="S3475" i="1"/>
  <c r="S3473" i="1"/>
  <c r="S3446" i="1"/>
  <c r="S3453" i="1"/>
  <c r="S3452" i="1"/>
  <c r="S3444" i="1"/>
  <c r="S3480" i="1"/>
  <c r="S3447" i="1"/>
  <c r="S3454" i="1"/>
  <c r="S3466" i="1"/>
  <c r="S3465" i="1"/>
  <c r="S3474" i="1"/>
  <c r="S3479" i="1"/>
  <c r="W3477" i="1"/>
  <c r="R3477" i="1"/>
  <c r="W3476" i="1"/>
  <c r="R3476" i="1"/>
  <c r="W3472" i="1"/>
  <c r="R3472" i="1"/>
  <c r="W3471" i="1"/>
  <c r="R3471" i="1"/>
  <c r="W3469" i="1"/>
  <c r="R3469" i="1"/>
  <c r="W3470" i="1"/>
  <c r="R3470" i="1"/>
  <c r="W3468" i="1"/>
  <c r="R3468" i="1"/>
  <c r="W3478" i="1"/>
  <c r="R3478" i="1"/>
  <c r="W3459" i="1"/>
  <c r="W3461" i="1"/>
  <c r="W3480" i="1"/>
  <c r="W3475" i="1"/>
  <c r="W3462" i="1"/>
  <c r="W3467" i="1"/>
  <c r="W3460" i="1"/>
  <c r="W3481" i="1"/>
  <c r="W3473" i="1"/>
  <c r="W3458" i="1"/>
  <c r="W3463" i="1"/>
  <c r="W3466" i="1"/>
  <c r="W3464" i="1"/>
  <c r="W3465" i="1"/>
  <c r="W3474" i="1"/>
  <c r="W3479" i="1"/>
  <c r="P3499" i="1"/>
  <c r="R3499" i="1" s="1"/>
  <c r="P3488" i="1"/>
  <c r="P3496" i="1"/>
  <c r="Q3496" i="1" s="1"/>
  <c r="P3485" i="1"/>
  <c r="P3500" i="1"/>
  <c r="Q3500" i="1" s="1"/>
  <c r="P3502" i="1"/>
  <c r="Q3502" i="1" s="1"/>
  <c r="P3493" i="1"/>
  <c r="Q3493" i="1" s="1"/>
  <c r="P3501" i="1"/>
  <c r="Q3501" i="1" s="1"/>
  <c r="P3482" i="1"/>
  <c r="P3491" i="1"/>
  <c r="R3491" i="1" s="1"/>
  <c r="P3504" i="1"/>
  <c r="R3504" i="1" s="1"/>
  <c r="P3490" i="1"/>
  <c r="R3490" i="1" s="1"/>
  <c r="P3497" i="1"/>
  <c r="R3497" i="1" s="1"/>
  <c r="P3484" i="1"/>
  <c r="P3503" i="1"/>
  <c r="R3503" i="1" s="1"/>
  <c r="P3483" i="1"/>
  <c r="P3505" i="1"/>
  <c r="P3487" i="1"/>
  <c r="P3498" i="1"/>
  <c r="R3498" i="1" s="1"/>
  <c r="P3486" i="1"/>
  <c r="P3495" i="1"/>
  <c r="Q3495" i="1" s="1"/>
  <c r="P3489" i="1"/>
  <c r="R3489" i="1" s="1"/>
  <c r="P3494" i="1"/>
  <c r="Q3494" i="1" s="1"/>
  <c r="P3492" i="1"/>
  <c r="Q3492" i="1" s="1"/>
  <c r="H3577" i="6"/>
  <c r="O3577" i="1"/>
  <c r="H3573" i="6"/>
  <c r="O3573" i="1"/>
  <c r="H3554" i="6"/>
  <c r="O3554" i="1"/>
  <c r="H3568" i="6"/>
  <c r="O3568" i="1"/>
  <c r="H3570" i="6"/>
  <c r="O3570" i="1"/>
  <c r="H3556" i="6"/>
  <c r="O3556" i="1"/>
  <c r="H3555" i="6"/>
  <c r="O3555" i="1"/>
  <c r="H3564" i="6"/>
  <c r="O3564" i="1"/>
  <c r="H3560" i="6"/>
  <c r="O3560" i="1"/>
  <c r="H3566" i="6"/>
  <c r="O3566" i="1"/>
  <c r="H3559" i="6"/>
  <c r="O3559" i="1"/>
  <c r="H3562" i="6"/>
  <c r="O3562" i="1"/>
  <c r="H3558" i="6"/>
  <c r="O3558" i="1"/>
  <c r="H3575" i="6"/>
  <c r="O3575" i="1"/>
  <c r="H3567" i="6"/>
  <c r="O3567" i="1"/>
  <c r="H3572" i="6"/>
  <c r="O3572" i="1"/>
  <c r="H3561" i="6"/>
  <c r="O3561" i="1"/>
  <c r="H3571" i="6"/>
  <c r="O3571" i="1"/>
  <c r="H3574" i="6"/>
  <c r="O3574" i="1"/>
  <c r="H3557" i="6"/>
  <c r="O3557" i="1"/>
  <c r="H3576" i="6"/>
  <c r="O3576" i="1"/>
  <c r="H3565" i="6"/>
  <c r="O3565" i="1"/>
  <c r="H3569" i="6"/>
  <c r="O3569" i="1"/>
  <c r="H3563" i="6"/>
  <c r="O3563" i="1"/>
  <c r="H3557" i="5"/>
  <c r="N3557" i="1"/>
  <c r="H3570" i="5"/>
  <c r="N3570" i="1"/>
  <c r="H3560" i="5"/>
  <c r="N3560" i="1"/>
  <c r="H3554" i="5"/>
  <c r="N3554" i="1"/>
  <c r="H3572" i="5"/>
  <c r="N3572" i="1"/>
  <c r="H3574" i="5"/>
  <c r="N3574" i="1"/>
  <c r="H3576" i="5"/>
  <c r="N3576" i="1"/>
  <c r="H3556" i="5"/>
  <c r="N3556" i="1"/>
  <c r="H3562" i="5"/>
  <c r="N3562" i="1"/>
  <c r="H3573" i="5"/>
  <c r="N3573" i="1"/>
  <c r="H3564" i="5"/>
  <c r="N3564" i="1"/>
  <c r="H3558" i="5"/>
  <c r="N3558" i="1"/>
  <c r="H3561" i="5"/>
  <c r="N3561" i="1"/>
  <c r="H3577" i="5"/>
  <c r="N3577" i="1"/>
  <c r="H3563" i="5"/>
  <c r="N3563" i="1"/>
  <c r="H3568" i="5"/>
  <c r="N3568" i="1"/>
  <c r="H3569" i="5"/>
  <c r="N3569" i="1"/>
  <c r="H3571" i="5"/>
  <c r="N3571" i="1"/>
  <c r="H3565" i="5"/>
  <c r="N3565" i="1"/>
  <c r="H3575" i="5"/>
  <c r="N3575" i="1"/>
  <c r="H3559" i="5"/>
  <c r="N3559" i="1"/>
  <c r="H3567" i="5"/>
  <c r="N3567" i="1"/>
  <c r="H3566" i="5"/>
  <c r="N3566" i="1"/>
  <c r="H3555" i="5"/>
  <c r="N3555" i="1"/>
  <c r="S3478" i="1" l="1"/>
  <c r="S3476" i="1"/>
  <c r="S3497" i="1"/>
  <c r="S3499" i="1"/>
  <c r="S3489" i="1"/>
  <c r="S3470" i="1"/>
  <c r="S3490" i="1"/>
  <c r="S3468" i="1"/>
  <c r="S3469" i="1"/>
  <c r="S3472" i="1"/>
  <c r="S3477" i="1"/>
  <c r="S3491" i="1"/>
  <c r="S3471" i="1"/>
  <c r="S3498" i="1"/>
  <c r="S3503" i="1"/>
  <c r="S3504" i="1"/>
  <c r="W3502" i="1"/>
  <c r="R3502" i="1"/>
  <c r="W3495" i="1"/>
  <c r="R3495" i="1"/>
  <c r="W3500" i="1"/>
  <c r="R3500" i="1"/>
  <c r="W3492" i="1"/>
  <c r="R3492" i="1"/>
  <c r="W3501" i="1"/>
  <c r="R3501" i="1"/>
  <c r="W3494" i="1"/>
  <c r="R3494" i="1"/>
  <c r="W3493" i="1"/>
  <c r="R3493" i="1"/>
  <c r="W3496" i="1"/>
  <c r="R3496" i="1"/>
  <c r="W3489" i="1"/>
  <c r="W3487" i="1"/>
  <c r="W3484" i="1"/>
  <c r="W3491" i="1"/>
  <c r="W3488" i="1"/>
  <c r="W3505" i="1"/>
  <c r="W3497" i="1"/>
  <c r="W3482" i="1"/>
  <c r="W3499" i="1"/>
  <c r="W3486" i="1"/>
  <c r="W3483" i="1"/>
  <c r="W3490" i="1"/>
  <c r="W3485" i="1"/>
  <c r="W3498" i="1"/>
  <c r="W3503" i="1"/>
  <c r="W3504" i="1"/>
  <c r="P3561" i="1"/>
  <c r="R3561" i="1" s="1"/>
  <c r="P3557" i="1"/>
  <c r="P3575" i="1"/>
  <c r="R3575" i="1" s="1"/>
  <c r="P3573" i="1"/>
  <c r="Q3573" i="1" s="1"/>
  <c r="P3574" i="1"/>
  <c r="Q3574" i="1" s="1"/>
  <c r="P3566" i="1"/>
  <c r="Q3566" i="1" s="1"/>
  <c r="P3569" i="1"/>
  <c r="R3569" i="1" s="1"/>
  <c r="P3563" i="1"/>
  <c r="R3563" i="1" s="1"/>
  <c r="P3564" i="1"/>
  <c r="Q3564" i="1" s="1"/>
  <c r="P3560" i="1"/>
  <c r="P3559" i="1"/>
  <c r="P3572" i="1"/>
  <c r="Q3572" i="1" s="1"/>
  <c r="P3571" i="1"/>
  <c r="R3571" i="1" s="1"/>
  <c r="P3568" i="1"/>
  <c r="Q3568" i="1" s="1"/>
  <c r="P3556" i="1"/>
  <c r="P3565" i="1"/>
  <c r="Q3565" i="1" s="1"/>
  <c r="P3562" i="1"/>
  <c r="R3562" i="1" s="1"/>
  <c r="P3576" i="1"/>
  <c r="R3576" i="1" s="1"/>
  <c r="P3555" i="1"/>
  <c r="P3558" i="1"/>
  <c r="P3554" i="1"/>
  <c r="P3570" i="1"/>
  <c r="R3570" i="1" s="1"/>
  <c r="P3567" i="1"/>
  <c r="Q3567" i="1" s="1"/>
  <c r="P3577" i="1"/>
  <c r="H3594" i="6"/>
  <c r="O3594" i="1"/>
  <c r="H3590" i="6"/>
  <c r="O3590" i="1"/>
  <c r="H3598" i="6"/>
  <c r="O3598" i="1"/>
  <c r="H3592" i="6"/>
  <c r="O3592" i="1"/>
  <c r="H3596" i="6"/>
  <c r="O3596" i="1"/>
  <c r="H3583" i="6"/>
  <c r="O3583" i="1"/>
  <c r="H3599" i="6"/>
  <c r="O3599" i="1"/>
  <c r="H3593" i="6"/>
  <c r="O3593" i="1"/>
  <c r="H3580" i="6"/>
  <c r="O3580" i="1"/>
  <c r="H3582" i="6"/>
  <c r="O3582" i="1"/>
  <c r="H3584" i="6"/>
  <c r="O3584" i="1"/>
  <c r="H3578" i="6"/>
  <c r="O3578" i="1"/>
  <c r="H3589" i="6"/>
  <c r="O3589" i="1"/>
  <c r="H3591" i="6"/>
  <c r="O3591" i="1"/>
  <c r="H3588" i="6"/>
  <c r="O3588" i="1"/>
  <c r="H3597" i="6"/>
  <c r="O3597" i="1"/>
  <c r="H3581" i="6"/>
  <c r="O3581" i="1"/>
  <c r="H3600" i="6"/>
  <c r="O3600" i="1"/>
  <c r="H3595" i="6"/>
  <c r="O3595" i="1"/>
  <c r="H3579" i="6"/>
  <c r="O3579" i="1"/>
  <c r="H3587" i="6"/>
  <c r="O3587" i="1"/>
  <c r="H3585" i="6"/>
  <c r="O3585" i="1"/>
  <c r="H3586" i="6"/>
  <c r="O3586" i="1"/>
  <c r="H3601" i="6"/>
  <c r="O3601" i="1"/>
  <c r="H3598" i="5"/>
  <c r="N3598" i="1"/>
  <c r="H3590" i="5"/>
  <c r="N3590" i="1"/>
  <c r="H3593" i="5"/>
  <c r="N3593" i="1"/>
  <c r="H3588" i="5"/>
  <c r="N3588" i="1"/>
  <c r="H3596" i="5"/>
  <c r="N3596" i="1"/>
  <c r="H3579" i="5"/>
  <c r="N3579" i="1"/>
  <c r="H3591" i="5"/>
  <c r="N3591" i="1"/>
  <c r="H3592" i="5"/>
  <c r="N3592" i="1"/>
  <c r="H3597" i="5"/>
  <c r="N3597" i="1"/>
  <c r="H3578" i="5"/>
  <c r="N3578" i="1"/>
  <c r="H3595" i="5"/>
  <c r="N3595" i="1"/>
  <c r="H3587" i="5"/>
  <c r="N3587" i="1"/>
  <c r="H3586" i="5"/>
  <c r="N3586" i="1"/>
  <c r="H3584" i="5"/>
  <c r="N3584" i="1"/>
  <c r="H3583" i="5"/>
  <c r="N3583" i="1"/>
  <c r="H3599" i="5"/>
  <c r="N3599" i="1"/>
  <c r="H3601" i="5"/>
  <c r="N3601" i="1"/>
  <c r="H3580" i="5"/>
  <c r="N3580" i="1"/>
  <c r="H3594" i="5"/>
  <c r="N3594" i="1"/>
  <c r="H3582" i="5"/>
  <c r="N3582" i="1"/>
  <c r="H3589" i="5"/>
  <c r="N3589" i="1"/>
  <c r="H3585" i="5"/>
  <c r="N3585" i="1"/>
  <c r="H3600" i="5"/>
  <c r="N3600" i="1"/>
  <c r="H3581" i="5"/>
  <c r="N3581" i="1"/>
  <c r="S3570" i="1" l="1"/>
  <c r="S3496" i="1"/>
  <c r="S3495" i="1"/>
  <c r="S3562" i="1"/>
  <c r="S3571" i="1"/>
  <c r="S3561" i="1"/>
  <c r="S3492" i="1"/>
  <c r="S3563" i="1"/>
  <c r="S3493" i="1"/>
  <c r="S3501" i="1"/>
  <c r="S3500" i="1"/>
  <c r="S3502" i="1"/>
  <c r="S3576" i="1"/>
  <c r="S3494" i="1"/>
  <c r="S3569" i="1"/>
  <c r="S3575" i="1"/>
  <c r="W3564" i="1"/>
  <c r="R3564" i="1"/>
  <c r="W3574" i="1"/>
  <c r="R3574" i="1"/>
  <c r="W3566" i="1"/>
  <c r="R3566" i="1"/>
  <c r="W3565" i="1"/>
  <c r="R3565" i="1"/>
  <c r="S3565" i="1" s="1"/>
  <c r="W3572" i="1"/>
  <c r="R3572" i="1"/>
  <c r="W3573" i="1"/>
  <c r="R3573" i="1"/>
  <c r="W3568" i="1"/>
  <c r="R3568" i="1"/>
  <c r="W3567" i="1"/>
  <c r="R3567" i="1"/>
  <c r="W3570" i="1"/>
  <c r="W3576" i="1"/>
  <c r="W3560" i="1"/>
  <c r="W3557" i="1"/>
  <c r="W3554" i="1"/>
  <c r="W3562" i="1"/>
  <c r="W3571" i="1"/>
  <c r="W3561" i="1"/>
  <c r="W3577" i="1"/>
  <c r="W3558" i="1"/>
  <c r="W3563" i="1"/>
  <c r="W3555" i="1"/>
  <c r="W3556" i="1"/>
  <c r="W3559" i="1"/>
  <c r="W3569" i="1"/>
  <c r="W3575" i="1"/>
  <c r="P3587" i="1"/>
  <c r="R3587" i="1" s="1"/>
  <c r="P3578" i="1"/>
  <c r="P3579" i="1"/>
  <c r="P3588" i="1"/>
  <c r="Q3588" i="1" s="1"/>
  <c r="P3581" i="1"/>
  <c r="P3585" i="1"/>
  <c r="R3585" i="1" s="1"/>
  <c r="P3582" i="1"/>
  <c r="P3580" i="1"/>
  <c r="P3599" i="1"/>
  <c r="R3599" i="1" s="1"/>
  <c r="P3584" i="1"/>
  <c r="P3592" i="1"/>
  <c r="Q3592" i="1" s="1"/>
  <c r="P3590" i="1"/>
  <c r="Q3590" i="1" s="1"/>
  <c r="P3600" i="1"/>
  <c r="R3600" i="1" s="1"/>
  <c r="P3589" i="1"/>
  <c r="Q3589" i="1" s="1"/>
  <c r="P3594" i="1"/>
  <c r="R3594" i="1" s="1"/>
  <c r="P3601" i="1"/>
  <c r="P3583" i="1"/>
  <c r="P3586" i="1"/>
  <c r="R3586" i="1" s="1"/>
  <c r="P3595" i="1"/>
  <c r="R3595" i="1" s="1"/>
  <c r="P3597" i="1"/>
  <c r="Q3597" i="1" s="1"/>
  <c r="P3591" i="1"/>
  <c r="Q3591" i="1" s="1"/>
  <c r="P3596" i="1"/>
  <c r="Q3596" i="1" s="1"/>
  <c r="P3593" i="1"/>
  <c r="R3593" i="1" s="1"/>
  <c r="P3598" i="1"/>
  <c r="Q3598" i="1" s="1"/>
  <c r="H3611" i="6"/>
  <c r="O3611" i="1"/>
  <c r="H3605" i="6"/>
  <c r="O3605" i="1"/>
  <c r="H3607" i="6"/>
  <c r="O3607" i="1"/>
  <c r="H3620" i="6"/>
  <c r="O3620" i="1"/>
  <c r="H3606" i="6"/>
  <c r="O3606" i="1"/>
  <c r="H3602" i="6"/>
  <c r="O3602" i="1"/>
  <c r="H3625" i="6"/>
  <c r="O3625" i="1"/>
  <c r="H3619" i="6"/>
  <c r="O3619" i="1"/>
  <c r="H3621" i="6"/>
  <c r="O3621" i="1"/>
  <c r="H3604" i="6"/>
  <c r="O3604" i="1"/>
  <c r="H3622" i="6"/>
  <c r="O3622" i="1"/>
  <c r="H3612" i="6"/>
  <c r="O3612" i="1"/>
  <c r="H3610" i="6"/>
  <c r="O3610" i="1"/>
  <c r="H3624" i="6"/>
  <c r="O3624" i="1"/>
  <c r="H3615" i="6"/>
  <c r="O3615" i="1"/>
  <c r="H3603" i="6"/>
  <c r="O3603" i="1"/>
  <c r="H3616" i="6"/>
  <c r="O3616" i="1"/>
  <c r="H3617" i="6"/>
  <c r="O3617" i="1"/>
  <c r="H3614" i="6"/>
  <c r="O3614" i="1"/>
  <c r="H3609" i="6"/>
  <c r="O3609" i="1"/>
  <c r="H3613" i="6"/>
  <c r="O3613" i="1"/>
  <c r="H3608" i="6"/>
  <c r="O3608" i="1"/>
  <c r="H3623" i="6"/>
  <c r="O3623" i="1"/>
  <c r="H3618" i="6"/>
  <c r="O3618" i="1"/>
  <c r="H3625" i="5"/>
  <c r="N3625" i="1"/>
  <c r="H3619" i="5"/>
  <c r="N3619" i="1"/>
  <c r="H3620" i="5"/>
  <c r="N3620" i="1"/>
  <c r="H3612" i="5"/>
  <c r="N3612" i="1"/>
  <c r="H3609" i="5"/>
  <c r="N3609" i="1"/>
  <c r="H3605" i="5"/>
  <c r="N3605" i="1"/>
  <c r="H3604" i="5"/>
  <c r="N3604" i="1"/>
  <c r="H3611" i="5"/>
  <c r="N3611" i="1"/>
  <c r="H3624" i="5"/>
  <c r="N3624" i="1"/>
  <c r="H3607" i="5"/>
  <c r="N3607" i="1"/>
  <c r="H3621" i="5"/>
  <c r="N3621" i="1"/>
  <c r="H3617" i="5"/>
  <c r="N3617" i="1"/>
  <c r="H3603" i="5"/>
  <c r="N3603" i="1"/>
  <c r="H3623" i="5"/>
  <c r="N3623" i="1"/>
  <c r="H3606" i="5"/>
  <c r="N3606" i="1"/>
  <c r="H3608" i="5"/>
  <c r="N3608" i="1"/>
  <c r="H3616" i="5"/>
  <c r="N3616" i="1"/>
  <c r="H3614" i="5"/>
  <c r="N3614" i="1"/>
  <c r="H3613" i="5"/>
  <c r="N3613" i="1"/>
  <c r="H3602" i="5"/>
  <c r="N3602" i="1"/>
  <c r="H3618" i="5"/>
  <c r="N3618" i="1"/>
  <c r="H3610" i="5"/>
  <c r="N3610" i="1"/>
  <c r="H3615" i="5"/>
  <c r="N3615" i="1"/>
  <c r="H3622" i="5"/>
  <c r="N3622" i="1"/>
  <c r="S3585" i="1" l="1"/>
  <c r="S3600" i="1"/>
  <c r="S3599" i="1"/>
  <c r="S3587" i="1"/>
  <c r="S3586" i="1"/>
  <c r="S3567" i="1"/>
  <c r="S3574" i="1"/>
  <c r="S3568" i="1"/>
  <c r="S3572" i="1"/>
  <c r="S3566" i="1"/>
  <c r="S3564" i="1"/>
  <c r="S3573" i="1"/>
  <c r="S3593" i="1"/>
  <c r="S3595" i="1"/>
  <c r="S3594" i="1"/>
  <c r="W3591" i="1"/>
  <c r="R3591" i="1"/>
  <c r="W3598" i="1"/>
  <c r="R3598" i="1"/>
  <c r="W3597" i="1"/>
  <c r="R3597" i="1"/>
  <c r="W3590" i="1"/>
  <c r="R3590" i="1"/>
  <c r="W3588" i="1"/>
  <c r="R3588" i="1"/>
  <c r="W3596" i="1"/>
  <c r="R3596" i="1"/>
  <c r="W3589" i="1"/>
  <c r="R3589" i="1"/>
  <c r="W3592" i="1"/>
  <c r="R3592" i="1"/>
  <c r="W3586" i="1"/>
  <c r="W3584" i="1"/>
  <c r="W3585" i="1"/>
  <c r="W3578" i="1"/>
  <c r="W3583" i="1"/>
  <c r="W3600" i="1"/>
  <c r="W3599" i="1"/>
  <c r="W3581" i="1"/>
  <c r="W3587" i="1"/>
  <c r="W3601" i="1"/>
  <c r="W3580" i="1"/>
  <c r="W3593" i="1"/>
  <c r="W3595" i="1"/>
  <c r="W3594" i="1"/>
  <c r="W3582" i="1"/>
  <c r="W3579" i="1"/>
  <c r="P3618" i="1"/>
  <c r="R3618" i="1" s="1"/>
  <c r="P3613" i="1"/>
  <c r="Q3613" i="1" s="1"/>
  <c r="P3622" i="1"/>
  <c r="Q3622" i="1" s="1"/>
  <c r="P3602" i="1"/>
  <c r="P3610" i="1"/>
  <c r="R3610" i="1" s="1"/>
  <c r="P3614" i="1"/>
  <c r="Q3614" i="1" s="1"/>
  <c r="P3615" i="1"/>
  <c r="Q3615" i="1" s="1"/>
  <c r="P3606" i="1"/>
  <c r="P3624" i="1"/>
  <c r="R3624" i="1" s="1"/>
  <c r="P3609" i="1"/>
  <c r="R3609" i="1" s="1"/>
  <c r="P3620" i="1"/>
  <c r="Q3620" i="1" s="1"/>
  <c r="P3616" i="1"/>
  <c r="Q3616" i="1" s="1"/>
  <c r="P3603" i="1"/>
  <c r="P3604" i="1"/>
  <c r="P3621" i="1"/>
  <c r="Q3621" i="1" s="1"/>
  <c r="P3623" i="1"/>
  <c r="R3623" i="1" s="1"/>
  <c r="P3617" i="1"/>
  <c r="R3617" i="1" s="1"/>
  <c r="P3607" i="1"/>
  <c r="P3611" i="1"/>
  <c r="R3611" i="1" s="1"/>
  <c r="P3605" i="1"/>
  <c r="P3612" i="1"/>
  <c r="Q3612" i="1" s="1"/>
  <c r="P3619" i="1"/>
  <c r="R3619" i="1" s="1"/>
  <c r="P3625" i="1"/>
  <c r="P3608" i="1"/>
  <c r="H3626" i="6"/>
  <c r="O3626" i="1"/>
  <c r="H3633" i="6"/>
  <c r="O3633" i="1"/>
  <c r="H3627" i="6"/>
  <c r="O3627" i="1"/>
  <c r="H3630" i="6"/>
  <c r="O3630" i="1"/>
  <c r="H3628" i="6"/>
  <c r="O3628" i="1"/>
  <c r="H3637" i="6"/>
  <c r="O3637" i="1"/>
  <c r="H3642" i="6"/>
  <c r="O3642" i="1"/>
  <c r="H3638" i="6"/>
  <c r="O3638" i="1"/>
  <c r="H3647" i="6"/>
  <c r="O3647" i="1"/>
  <c r="H3648" i="6"/>
  <c r="O3648" i="1"/>
  <c r="H3645" i="6"/>
  <c r="O3645" i="1"/>
  <c r="H3631" i="6"/>
  <c r="O3631" i="1"/>
  <c r="H3641" i="6"/>
  <c r="O3641" i="1"/>
  <c r="H3644" i="6"/>
  <c r="O3644" i="1"/>
  <c r="H3629" i="6"/>
  <c r="O3629" i="1"/>
  <c r="H3646" i="6"/>
  <c r="O3646" i="1"/>
  <c r="H3640" i="6"/>
  <c r="O3640" i="1"/>
  <c r="H3639" i="6"/>
  <c r="O3639" i="1"/>
  <c r="H3634" i="6"/>
  <c r="O3634" i="1"/>
  <c r="H3643" i="6"/>
  <c r="O3643" i="1"/>
  <c r="H3632" i="6"/>
  <c r="O3632" i="1"/>
  <c r="H3636" i="6"/>
  <c r="O3636" i="1"/>
  <c r="H3649" i="6"/>
  <c r="O3649" i="1"/>
  <c r="H3635" i="6"/>
  <c r="O3635" i="1"/>
  <c r="H3629" i="5"/>
  <c r="N3629" i="1"/>
  <c r="H3639" i="5"/>
  <c r="N3639" i="1"/>
  <c r="H3640" i="5"/>
  <c r="N3640" i="1"/>
  <c r="H3645" i="5"/>
  <c r="N3645" i="1"/>
  <c r="H3633" i="5"/>
  <c r="N3633" i="1"/>
  <c r="H3631" i="5"/>
  <c r="N3631" i="1"/>
  <c r="H3636" i="5"/>
  <c r="N3636" i="1"/>
  <c r="H3641" i="5"/>
  <c r="N3641" i="1"/>
  <c r="H3630" i="5"/>
  <c r="N3630" i="1"/>
  <c r="H3642" i="5"/>
  <c r="N3642" i="1"/>
  <c r="H3648" i="5"/>
  <c r="N3648" i="1"/>
  <c r="H3644" i="5"/>
  <c r="N3644" i="1"/>
  <c r="H3646" i="5"/>
  <c r="N3646" i="1"/>
  <c r="H3647" i="5"/>
  <c r="N3647" i="1"/>
  <c r="H3634" i="5"/>
  <c r="N3634" i="1"/>
  <c r="H3626" i="5"/>
  <c r="N3626" i="1"/>
  <c r="H3635" i="5"/>
  <c r="N3635" i="1"/>
  <c r="H3643" i="5"/>
  <c r="N3643" i="1"/>
  <c r="H3632" i="5"/>
  <c r="N3632" i="1"/>
  <c r="H3627" i="5"/>
  <c r="N3627" i="1"/>
  <c r="H3638" i="5"/>
  <c r="N3638" i="1"/>
  <c r="H3637" i="5"/>
  <c r="N3637" i="1"/>
  <c r="H3628" i="5"/>
  <c r="N3628" i="1"/>
  <c r="H3649" i="5"/>
  <c r="N3649" i="1"/>
  <c r="S3597" i="1" l="1"/>
  <c r="S3611" i="1"/>
  <c r="S3588" i="1"/>
  <c r="S3591" i="1"/>
  <c r="S3619" i="1"/>
  <c r="S3609" i="1"/>
  <c r="S3592" i="1"/>
  <c r="S3596" i="1"/>
  <c r="S3590" i="1"/>
  <c r="S3598" i="1"/>
  <c r="S3623" i="1"/>
  <c r="S3589" i="1"/>
  <c r="S3617" i="1"/>
  <c r="S3624" i="1"/>
  <c r="S3610" i="1"/>
  <c r="S3618" i="1"/>
  <c r="W3612" i="1"/>
  <c r="R3612" i="1"/>
  <c r="W3616" i="1"/>
  <c r="R3616" i="1"/>
  <c r="W3621" i="1"/>
  <c r="R3621" i="1"/>
  <c r="W3620" i="1"/>
  <c r="R3620" i="1"/>
  <c r="W3615" i="1"/>
  <c r="R3615" i="1"/>
  <c r="W3622" i="1"/>
  <c r="R3622" i="1"/>
  <c r="W3614" i="1"/>
  <c r="R3614" i="1"/>
  <c r="W3613" i="1"/>
  <c r="R3613" i="1"/>
  <c r="W3619" i="1"/>
  <c r="W3607" i="1"/>
  <c r="W3604" i="1"/>
  <c r="W3609" i="1"/>
  <c r="W3617" i="1"/>
  <c r="W3603" i="1"/>
  <c r="W3624" i="1"/>
  <c r="W3610" i="1"/>
  <c r="W3618" i="1"/>
  <c r="W3608" i="1"/>
  <c r="W3605" i="1"/>
  <c r="W3623" i="1"/>
  <c r="W3606" i="1"/>
  <c r="W3602" i="1"/>
  <c r="W3625" i="1"/>
  <c r="W3611" i="1"/>
  <c r="P3635" i="1"/>
  <c r="R3635" i="1" s="1"/>
  <c r="P3648" i="1"/>
  <c r="R3648" i="1" s="1"/>
  <c r="P3643" i="1"/>
  <c r="R3643" i="1" s="1"/>
  <c r="P3638" i="1"/>
  <c r="Q3638" i="1" s="1"/>
  <c r="P3633" i="1"/>
  <c r="R3633" i="1" s="1"/>
  <c r="P3629" i="1"/>
  <c r="P3628" i="1"/>
  <c r="P3630" i="1"/>
  <c r="P3640" i="1"/>
  <c r="Q3640" i="1" s="1"/>
  <c r="P3637" i="1"/>
  <c r="Q3637" i="1" s="1"/>
  <c r="P3645" i="1"/>
  <c r="Q3645" i="1" s="1"/>
  <c r="P3639" i="1"/>
  <c r="Q3639" i="1" s="1"/>
  <c r="P3631" i="1"/>
  <c r="P3626" i="1"/>
  <c r="P3644" i="1"/>
  <c r="Q3644" i="1" s="1"/>
  <c r="P3641" i="1"/>
  <c r="R3641" i="1" s="1"/>
  <c r="P3649" i="1"/>
  <c r="P3627" i="1"/>
  <c r="P3647" i="1"/>
  <c r="R3647" i="1" s="1"/>
  <c r="P3646" i="1"/>
  <c r="Q3646" i="1" s="1"/>
  <c r="P3642" i="1"/>
  <c r="R3642" i="1" s="1"/>
  <c r="P3632" i="1"/>
  <c r="P3634" i="1"/>
  <c r="R3634" i="1" s="1"/>
  <c r="P3636" i="1"/>
  <c r="Q3636" i="1" s="1"/>
  <c r="H3669" i="6"/>
  <c r="H3693" i="6" s="1"/>
  <c r="H3717" i="6" s="1"/>
  <c r="O3669" i="1"/>
  <c r="H3652" i="6"/>
  <c r="H3676" i="6" s="1"/>
  <c r="H3700" i="6" s="1"/>
  <c r="O3652" i="1"/>
  <c r="H3670" i="6"/>
  <c r="H3694" i="6" s="1"/>
  <c r="H3718" i="6" s="1"/>
  <c r="O3670" i="1"/>
  <c r="H3656" i="6"/>
  <c r="H3680" i="6" s="1"/>
  <c r="H3704" i="6" s="1"/>
  <c r="O3656" i="1"/>
  <c r="H3654" i="6"/>
  <c r="H3678" i="6" s="1"/>
  <c r="H3702" i="6" s="1"/>
  <c r="O3654" i="1"/>
  <c r="H3659" i="6"/>
  <c r="H3683" i="6" s="1"/>
  <c r="H3707" i="6" s="1"/>
  <c r="O3659" i="1"/>
  <c r="H3667" i="6"/>
  <c r="H3691" i="6" s="1"/>
  <c r="H3715" i="6" s="1"/>
  <c r="O3667" i="1"/>
  <c r="H3653" i="6"/>
  <c r="H3677" i="6" s="1"/>
  <c r="H3701" i="6" s="1"/>
  <c r="O3653" i="1"/>
  <c r="H3664" i="6"/>
  <c r="H3688" i="6" s="1"/>
  <c r="H3712" i="6" s="1"/>
  <c r="O3664" i="1"/>
  <c r="H3672" i="6"/>
  <c r="H3696" i="6" s="1"/>
  <c r="H3720" i="6" s="1"/>
  <c r="O3672" i="1"/>
  <c r="H3671" i="6"/>
  <c r="H3695" i="6" s="1"/>
  <c r="H3719" i="6" s="1"/>
  <c r="O3671" i="1"/>
  <c r="H3651" i="6"/>
  <c r="H3675" i="6" s="1"/>
  <c r="H3699" i="6" s="1"/>
  <c r="O3651" i="1"/>
  <c r="H3661" i="6"/>
  <c r="H3685" i="6" s="1"/>
  <c r="H3709" i="6" s="1"/>
  <c r="O3661" i="1"/>
  <c r="H3673" i="6"/>
  <c r="H3697" i="6" s="1"/>
  <c r="H3721" i="6" s="1"/>
  <c r="O3673" i="1"/>
  <c r="H3658" i="6"/>
  <c r="H3682" i="6" s="1"/>
  <c r="H3706" i="6" s="1"/>
  <c r="O3658" i="1"/>
  <c r="H3668" i="6"/>
  <c r="H3692" i="6" s="1"/>
  <c r="H3716" i="6" s="1"/>
  <c r="O3668" i="1"/>
  <c r="H3662" i="6"/>
  <c r="H3686" i="6" s="1"/>
  <c r="H3710" i="6" s="1"/>
  <c r="O3662" i="1"/>
  <c r="H3657" i="6"/>
  <c r="H3681" i="6" s="1"/>
  <c r="H3705" i="6" s="1"/>
  <c r="O3657" i="1"/>
  <c r="H3655" i="6"/>
  <c r="H3679" i="6" s="1"/>
  <c r="H3703" i="6" s="1"/>
  <c r="O3655" i="1"/>
  <c r="H3660" i="6"/>
  <c r="H3684" i="6" s="1"/>
  <c r="H3708" i="6" s="1"/>
  <c r="O3660" i="1"/>
  <c r="H3665" i="6"/>
  <c r="H3689" i="6" s="1"/>
  <c r="H3713" i="6" s="1"/>
  <c r="O3665" i="1"/>
  <c r="H3663" i="6"/>
  <c r="H3687" i="6" s="1"/>
  <c r="H3711" i="6" s="1"/>
  <c r="O3663" i="1"/>
  <c r="H3666" i="6"/>
  <c r="H3690" i="6" s="1"/>
  <c r="H3714" i="6" s="1"/>
  <c r="O3666" i="1"/>
  <c r="H3650" i="6"/>
  <c r="H3674" i="6" s="1"/>
  <c r="H3698" i="6" s="1"/>
  <c r="O3650" i="1"/>
  <c r="H3672" i="5"/>
  <c r="H3696" i="5" s="1"/>
  <c r="H3720" i="5" s="1"/>
  <c r="N3672" i="1"/>
  <c r="H3657" i="5"/>
  <c r="H3681" i="5" s="1"/>
  <c r="H3705" i="5" s="1"/>
  <c r="N3657" i="1"/>
  <c r="H3673" i="5"/>
  <c r="H3697" i="5" s="1"/>
  <c r="H3721" i="5" s="1"/>
  <c r="N3673" i="1"/>
  <c r="H3655" i="5"/>
  <c r="H3679" i="5" s="1"/>
  <c r="H3703" i="5" s="1"/>
  <c r="N3655" i="1"/>
  <c r="H3669" i="5"/>
  <c r="H3693" i="5" s="1"/>
  <c r="H3717" i="5" s="1"/>
  <c r="N3669" i="1"/>
  <c r="H3668" i="5"/>
  <c r="H3692" i="5" s="1"/>
  <c r="H3716" i="5" s="1"/>
  <c r="N3668" i="1"/>
  <c r="H3654" i="5"/>
  <c r="H3678" i="5" s="1"/>
  <c r="H3702" i="5" s="1"/>
  <c r="N3654" i="1"/>
  <c r="H3664" i="5"/>
  <c r="H3688" i="5" s="1"/>
  <c r="H3712" i="5" s="1"/>
  <c r="N3664" i="1"/>
  <c r="H3651" i="5"/>
  <c r="H3675" i="5" s="1"/>
  <c r="H3699" i="5" s="1"/>
  <c r="N3651" i="1"/>
  <c r="H3671" i="5"/>
  <c r="H3695" i="5" s="1"/>
  <c r="H3719" i="5" s="1"/>
  <c r="N3671" i="1"/>
  <c r="H3665" i="5"/>
  <c r="H3689" i="5" s="1"/>
  <c r="H3713" i="5" s="1"/>
  <c r="N3665" i="1"/>
  <c r="H3652" i="5"/>
  <c r="H3676" i="5" s="1"/>
  <c r="H3700" i="5" s="1"/>
  <c r="N3652" i="1"/>
  <c r="H3650" i="5"/>
  <c r="H3674" i="5" s="1"/>
  <c r="H3698" i="5" s="1"/>
  <c r="N3650" i="1"/>
  <c r="H3663" i="5"/>
  <c r="H3687" i="5" s="1"/>
  <c r="H3711" i="5" s="1"/>
  <c r="N3663" i="1"/>
  <c r="H3659" i="5"/>
  <c r="H3683" i="5" s="1"/>
  <c r="H3707" i="5" s="1"/>
  <c r="N3659" i="1"/>
  <c r="H3661" i="5"/>
  <c r="H3685" i="5" s="1"/>
  <c r="H3709" i="5" s="1"/>
  <c r="N3661" i="1"/>
  <c r="H3666" i="5"/>
  <c r="H3690" i="5" s="1"/>
  <c r="H3714" i="5" s="1"/>
  <c r="N3666" i="1"/>
  <c r="H3662" i="5"/>
  <c r="H3686" i="5" s="1"/>
  <c r="H3710" i="5" s="1"/>
  <c r="N3662" i="1"/>
  <c r="H3658" i="5"/>
  <c r="H3682" i="5" s="1"/>
  <c r="H3706" i="5" s="1"/>
  <c r="N3658" i="1"/>
  <c r="H3660" i="5"/>
  <c r="H3684" i="5" s="1"/>
  <c r="H3708" i="5" s="1"/>
  <c r="N3660" i="1"/>
  <c r="H3667" i="5"/>
  <c r="H3691" i="5" s="1"/>
  <c r="H3715" i="5" s="1"/>
  <c r="N3667" i="1"/>
  <c r="H3656" i="5"/>
  <c r="H3680" i="5" s="1"/>
  <c r="H3704" i="5" s="1"/>
  <c r="N3656" i="1"/>
  <c r="H3670" i="5"/>
  <c r="H3694" i="5" s="1"/>
  <c r="H3718" i="5" s="1"/>
  <c r="N3670" i="1"/>
  <c r="H3653" i="5"/>
  <c r="H3677" i="5" s="1"/>
  <c r="H3701" i="5" s="1"/>
  <c r="N3653" i="1"/>
  <c r="S3648" i="1" l="1"/>
  <c r="S3620" i="1"/>
  <c r="S3642" i="1"/>
  <c r="S3633" i="1"/>
  <c r="S3635" i="1"/>
  <c r="S3613" i="1"/>
  <c r="S3616" i="1"/>
  <c r="S3641" i="1"/>
  <c r="S3614" i="1"/>
  <c r="S3615" i="1"/>
  <c r="S3621" i="1"/>
  <c r="S3612" i="1"/>
  <c r="S3622" i="1"/>
  <c r="S3634" i="1"/>
  <c r="S3647" i="1"/>
  <c r="S3643" i="1"/>
  <c r="W3640" i="1"/>
  <c r="R3640" i="1"/>
  <c r="W3637" i="1"/>
  <c r="R3637" i="1"/>
  <c r="W3636" i="1"/>
  <c r="R3636" i="1"/>
  <c r="W3646" i="1"/>
  <c r="R3646" i="1"/>
  <c r="W3639" i="1"/>
  <c r="R3639" i="1"/>
  <c r="W3638" i="1"/>
  <c r="R3638" i="1"/>
  <c r="W3644" i="1"/>
  <c r="R3644" i="1"/>
  <c r="W3645" i="1"/>
  <c r="R3645" i="1"/>
  <c r="W3632" i="1"/>
  <c r="W3627" i="1"/>
  <c r="W3626" i="1"/>
  <c r="W3629" i="1"/>
  <c r="W3648" i="1"/>
  <c r="W3642" i="1"/>
  <c r="W3649" i="1"/>
  <c r="W3631" i="1"/>
  <c r="W3633" i="1"/>
  <c r="W3635" i="1"/>
  <c r="W3641" i="1"/>
  <c r="W3630" i="1"/>
  <c r="W3634" i="1"/>
  <c r="W3647" i="1"/>
  <c r="W3628" i="1"/>
  <c r="W3643" i="1"/>
  <c r="P3660" i="1"/>
  <c r="Q3660" i="1" s="1"/>
  <c r="P3671" i="1"/>
  <c r="R3671" i="1" s="1"/>
  <c r="P3656" i="1"/>
  <c r="P3661" i="1"/>
  <c r="Q3661" i="1" s="1"/>
  <c r="P3652" i="1"/>
  <c r="P3655" i="1"/>
  <c r="P3659" i="1"/>
  <c r="R3659" i="1" s="1"/>
  <c r="P3657" i="1"/>
  <c r="R3657" i="1" s="1"/>
  <c r="P3668" i="1"/>
  <c r="Q3668" i="1" s="1"/>
  <c r="P3662" i="1"/>
  <c r="Q3662" i="1" s="1"/>
  <c r="P3663" i="1"/>
  <c r="Q3663" i="1" s="1"/>
  <c r="P3664" i="1"/>
  <c r="Q3664" i="1" s="1"/>
  <c r="P3670" i="1"/>
  <c r="Q3670" i="1" s="1"/>
  <c r="P3667" i="1"/>
  <c r="R3667" i="1" s="1"/>
  <c r="P3666" i="1"/>
  <c r="R3666" i="1" s="1"/>
  <c r="P3650" i="1"/>
  <c r="P3665" i="1"/>
  <c r="R3665" i="1" s="1"/>
  <c r="P3651" i="1"/>
  <c r="P3654" i="1"/>
  <c r="P3669" i="1"/>
  <c r="Q3669" i="1" s="1"/>
  <c r="P3673" i="1"/>
  <c r="P3672" i="1"/>
  <c r="R3672" i="1" s="1"/>
  <c r="P3653" i="1"/>
  <c r="P3658" i="1"/>
  <c r="R3658" i="1" s="1"/>
  <c r="H3740" i="6"/>
  <c r="O3740" i="1"/>
  <c r="H3743" i="6"/>
  <c r="O3743" i="1"/>
  <c r="H3731" i="6"/>
  <c r="O3731" i="1"/>
  <c r="H3737" i="6"/>
  <c r="O3737" i="1"/>
  <c r="H3730" i="6"/>
  <c r="O3730" i="1"/>
  <c r="H3726" i="6"/>
  <c r="O3726" i="1"/>
  <c r="H3744" i="6"/>
  <c r="O3744" i="1"/>
  <c r="H3722" i="6"/>
  <c r="O3722" i="1"/>
  <c r="H3732" i="6"/>
  <c r="O3732" i="1"/>
  <c r="H3736" i="6"/>
  <c r="O3736" i="1"/>
  <c r="H3742" i="6"/>
  <c r="O3742" i="1"/>
  <c r="H3727" i="6"/>
  <c r="O3727" i="1"/>
  <c r="H3738" i="6"/>
  <c r="O3738" i="1"/>
  <c r="H3729" i="6"/>
  <c r="O3729" i="1"/>
  <c r="H3733" i="6"/>
  <c r="O3733" i="1"/>
  <c r="H3725" i="6"/>
  <c r="O3725" i="1"/>
  <c r="H3724" i="6"/>
  <c r="O3724" i="1"/>
  <c r="H3745" i="6"/>
  <c r="O3745" i="1"/>
  <c r="H3735" i="6"/>
  <c r="O3735" i="1"/>
  <c r="H3728" i="6"/>
  <c r="O3728" i="1"/>
  <c r="H3734" i="6"/>
  <c r="O3734" i="1"/>
  <c r="H3723" i="6"/>
  <c r="O3723" i="1"/>
  <c r="H3739" i="6"/>
  <c r="O3739" i="1"/>
  <c r="H3741" i="6"/>
  <c r="O3741" i="1"/>
  <c r="H3740" i="5"/>
  <c r="N3740" i="1"/>
  <c r="H3725" i="5"/>
  <c r="N3725" i="1"/>
  <c r="H3741" i="5"/>
  <c r="N3741" i="1"/>
  <c r="H3737" i="5"/>
  <c r="N3737" i="1"/>
  <c r="H3724" i="5"/>
  <c r="N3724" i="1"/>
  <c r="H3728" i="5"/>
  <c r="N3728" i="1"/>
  <c r="H3733" i="5"/>
  <c r="N3733" i="1"/>
  <c r="H3743" i="5"/>
  <c r="N3743" i="1"/>
  <c r="H3727" i="5"/>
  <c r="N3727" i="1"/>
  <c r="H3742" i="5"/>
  <c r="N3742" i="1"/>
  <c r="H3738" i="5"/>
  <c r="N3738" i="1"/>
  <c r="H3745" i="5"/>
  <c r="N3745" i="1"/>
  <c r="H3731" i="5"/>
  <c r="N3731" i="1"/>
  <c r="H3732" i="5"/>
  <c r="N3732" i="1"/>
  <c r="H3735" i="5"/>
  <c r="N3735" i="1"/>
  <c r="H3736" i="5"/>
  <c r="N3736" i="1"/>
  <c r="H3729" i="5"/>
  <c r="N3729" i="1"/>
  <c r="H3734" i="5"/>
  <c r="N3734" i="1"/>
  <c r="H3723" i="5"/>
  <c r="N3723" i="1"/>
  <c r="H3739" i="5"/>
  <c r="N3739" i="1"/>
  <c r="H3730" i="5"/>
  <c r="N3730" i="1"/>
  <c r="H3722" i="5"/>
  <c r="N3722" i="1"/>
  <c r="H3726" i="5"/>
  <c r="N3726" i="1"/>
  <c r="H3744" i="5"/>
  <c r="N3744" i="1"/>
  <c r="S3645" i="1" l="1"/>
  <c r="S3646" i="1"/>
  <c r="S3665" i="1"/>
  <c r="S3672" i="1"/>
  <c r="S3671" i="1"/>
  <c r="S3637" i="1"/>
  <c r="S3658" i="1"/>
  <c r="S3657" i="1"/>
  <c r="S3644" i="1"/>
  <c r="S3639" i="1"/>
  <c r="S3636" i="1"/>
  <c r="S3640" i="1"/>
  <c r="S3667" i="1"/>
  <c r="S3638" i="1"/>
  <c r="S3666" i="1"/>
  <c r="S3659" i="1"/>
  <c r="W3670" i="1"/>
  <c r="R3670" i="1"/>
  <c r="W3668" i="1"/>
  <c r="R3668" i="1"/>
  <c r="W3660" i="1"/>
  <c r="R3660" i="1"/>
  <c r="W3662" i="1"/>
  <c r="R3662" i="1"/>
  <c r="W3669" i="1"/>
  <c r="R3669" i="1"/>
  <c r="W3664" i="1"/>
  <c r="R3664" i="1"/>
  <c r="W3661" i="1"/>
  <c r="R3661" i="1"/>
  <c r="W3663" i="1"/>
  <c r="R3663" i="1"/>
  <c r="W3672" i="1"/>
  <c r="W3651" i="1"/>
  <c r="W3667" i="1"/>
  <c r="W3655" i="1"/>
  <c r="W3671" i="1"/>
  <c r="W3673" i="1"/>
  <c r="W3665" i="1"/>
  <c r="W3652" i="1"/>
  <c r="W3658" i="1"/>
  <c r="W3650" i="1"/>
  <c r="W3657" i="1"/>
  <c r="W3653" i="1"/>
  <c r="W3654" i="1"/>
  <c r="W3666" i="1"/>
  <c r="W3659" i="1"/>
  <c r="W3656" i="1"/>
  <c r="P3726" i="1"/>
  <c r="P3723" i="1"/>
  <c r="P3722" i="1"/>
  <c r="P3742" i="1"/>
  <c r="Q3742" i="1" s="1"/>
  <c r="P3735" i="1"/>
  <c r="Q3735" i="1" s="1"/>
  <c r="P3738" i="1"/>
  <c r="R3738" i="1" s="1"/>
  <c r="P3734" i="1"/>
  <c r="Q3734" i="1" s="1"/>
  <c r="P3728" i="1"/>
  <c r="P3739" i="1"/>
  <c r="R3739" i="1" s="1"/>
  <c r="P3736" i="1"/>
  <c r="Q3736" i="1" s="1"/>
  <c r="P3744" i="1"/>
  <c r="R3744" i="1" s="1"/>
  <c r="P3729" i="1"/>
  <c r="R3729" i="1" s="1"/>
  <c r="P3731" i="1"/>
  <c r="R3731" i="1" s="1"/>
  <c r="P3727" i="1"/>
  <c r="P3733" i="1"/>
  <c r="Q3733" i="1" s="1"/>
  <c r="P3724" i="1"/>
  <c r="P3741" i="1"/>
  <c r="Q3741" i="1" s="1"/>
  <c r="P3740" i="1"/>
  <c r="Q3740" i="1" s="1"/>
  <c r="P3730" i="1"/>
  <c r="R3730" i="1" s="1"/>
  <c r="P3732" i="1"/>
  <c r="Q3732" i="1" s="1"/>
  <c r="P3745" i="1"/>
  <c r="P3743" i="1"/>
  <c r="R3743" i="1" s="1"/>
  <c r="P3737" i="1"/>
  <c r="R3737" i="1" s="1"/>
  <c r="P3725" i="1"/>
  <c r="H3749" i="6"/>
  <c r="O3749" i="1"/>
  <c r="H3766" i="6"/>
  <c r="O3766" i="1"/>
  <c r="H3754" i="6"/>
  <c r="O3754" i="1"/>
  <c r="H3750" i="6"/>
  <c r="O3750" i="1"/>
  <c r="H3752" i="6"/>
  <c r="O3752" i="1"/>
  <c r="H3757" i="6"/>
  <c r="O3757" i="1"/>
  <c r="H3760" i="6"/>
  <c r="O3760" i="1"/>
  <c r="H3748" i="6"/>
  <c r="O3748" i="1"/>
  <c r="H3756" i="6"/>
  <c r="O3756" i="1"/>
  <c r="H3761" i="6"/>
  <c r="O3761" i="1"/>
  <c r="H3753" i="6"/>
  <c r="O3753" i="1"/>
  <c r="H3763" i="6"/>
  <c r="O3763" i="1"/>
  <c r="H3755" i="6"/>
  <c r="O3755" i="1"/>
  <c r="H3759" i="6"/>
  <c r="O3759" i="1"/>
  <c r="H3746" i="6"/>
  <c r="O3746" i="1"/>
  <c r="H3758" i="6"/>
  <c r="O3758" i="1"/>
  <c r="H3765" i="6"/>
  <c r="O3765" i="1"/>
  <c r="H3747" i="6"/>
  <c r="O3747" i="1"/>
  <c r="H3762" i="6"/>
  <c r="O3762" i="1"/>
  <c r="H3767" i="6"/>
  <c r="O3767" i="1"/>
  <c r="H3769" i="6"/>
  <c r="O3769" i="1"/>
  <c r="H3768" i="6"/>
  <c r="O3768" i="1"/>
  <c r="H3751" i="6"/>
  <c r="O3751" i="1"/>
  <c r="H3764" i="6"/>
  <c r="O3764" i="1"/>
  <c r="H3750" i="5"/>
  <c r="N3750" i="1"/>
  <c r="H3768" i="5"/>
  <c r="N3768" i="1"/>
  <c r="H3753" i="5"/>
  <c r="N3753" i="1"/>
  <c r="H3762" i="5"/>
  <c r="N3762" i="1"/>
  <c r="H3748" i="5"/>
  <c r="N3748" i="1"/>
  <c r="H3761" i="5"/>
  <c r="N3761" i="1"/>
  <c r="H3760" i="5"/>
  <c r="N3760" i="1"/>
  <c r="H3746" i="5"/>
  <c r="N3746" i="1"/>
  <c r="H3759" i="5"/>
  <c r="N3759" i="1"/>
  <c r="H3751" i="5"/>
  <c r="N3751" i="1"/>
  <c r="H3765" i="5"/>
  <c r="N3765" i="1"/>
  <c r="H3758" i="5"/>
  <c r="N3758" i="1"/>
  <c r="H3766" i="5"/>
  <c r="N3766" i="1"/>
  <c r="H3763" i="5"/>
  <c r="N3763" i="1"/>
  <c r="H3756" i="5"/>
  <c r="N3756" i="1"/>
  <c r="H3767" i="5"/>
  <c r="N3767" i="1"/>
  <c r="H3749" i="5"/>
  <c r="N3749" i="1"/>
  <c r="H3769" i="5"/>
  <c r="N3769" i="1"/>
  <c r="H3752" i="5"/>
  <c r="N3752" i="1"/>
  <c r="H3747" i="5"/>
  <c r="N3747" i="1"/>
  <c r="H3754" i="5"/>
  <c r="N3754" i="1"/>
  <c r="H3755" i="5"/>
  <c r="N3755" i="1"/>
  <c r="H3757" i="5"/>
  <c r="N3757" i="1"/>
  <c r="H3764" i="5"/>
  <c r="N3764" i="1"/>
  <c r="S3738" i="1" l="1"/>
  <c r="S3663" i="1"/>
  <c r="S3662" i="1"/>
  <c r="S3731" i="1"/>
  <c r="S3739" i="1"/>
  <c r="S3664" i="1"/>
  <c r="S3729" i="1"/>
  <c r="S3661" i="1"/>
  <c r="S3669" i="1"/>
  <c r="S3660" i="1"/>
  <c r="S3670" i="1"/>
  <c r="S3743" i="1"/>
  <c r="S3668" i="1"/>
  <c r="S3737" i="1"/>
  <c r="S3730" i="1"/>
  <c r="S3744" i="1"/>
  <c r="W3741" i="1"/>
  <c r="R3741" i="1"/>
  <c r="W3735" i="1"/>
  <c r="R3735" i="1"/>
  <c r="W3732" i="1"/>
  <c r="R3732" i="1"/>
  <c r="W3742" i="1"/>
  <c r="R3742" i="1"/>
  <c r="W3740" i="1"/>
  <c r="R3740" i="1"/>
  <c r="W3736" i="1"/>
  <c r="R3736" i="1"/>
  <c r="W3733" i="1"/>
  <c r="R3733" i="1"/>
  <c r="W3734" i="1"/>
  <c r="R3734" i="1"/>
  <c r="W3743" i="1"/>
  <c r="W3727" i="1"/>
  <c r="W3738" i="1"/>
  <c r="W3723" i="1"/>
  <c r="W3745" i="1"/>
  <c r="W3731" i="1"/>
  <c r="W3739" i="1"/>
  <c r="W3726" i="1"/>
  <c r="W3725" i="1"/>
  <c r="W3724" i="1"/>
  <c r="W3729" i="1"/>
  <c r="W3728" i="1"/>
  <c r="W3737" i="1"/>
  <c r="W3730" i="1"/>
  <c r="W3744" i="1"/>
  <c r="W3722" i="1"/>
  <c r="P3756" i="1"/>
  <c r="Q3756" i="1" s="1"/>
  <c r="P3766" i="1"/>
  <c r="Q3766" i="1" s="1"/>
  <c r="P3765" i="1"/>
  <c r="Q3765" i="1" s="1"/>
  <c r="P3759" i="1"/>
  <c r="Q3759" i="1" s="1"/>
  <c r="P3760" i="1"/>
  <c r="Q3760" i="1" s="1"/>
  <c r="P3753" i="1"/>
  <c r="R3753" i="1" s="1"/>
  <c r="P3750" i="1"/>
  <c r="P3755" i="1"/>
  <c r="R3755" i="1" s="1"/>
  <c r="P3747" i="1"/>
  <c r="P3767" i="1"/>
  <c r="R3767" i="1" s="1"/>
  <c r="P3754" i="1"/>
  <c r="R3754" i="1" s="1"/>
  <c r="P3752" i="1"/>
  <c r="P3748" i="1"/>
  <c r="P3757" i="1"/>
  <c r="Q3757" i="1" s="1"/>
  <c r="P3749" i="1"/>
  <c r="P3764" i="1"/>
  <c r="Q3764" i="1" s="1"/>
  <c r="P3769" i="1"/>
  <c r="P3763" i="1"/>
  <c r="R3763" i="1" s="1"/>
  <c r="P3758" i="1"/>
  <c r="Q3758" i="1" s="1"/>
  <c r="P3751" i="1"/>
  <c r="P3746" i="1"/>
  <c r="P3761" i="1"/>
  <c r="R3761" i="1" s="1"/>
  <c r="P3762" i="1"/>
  <c r="R3762" i="1" s="1"/>
  <c r="P3768" i="1"/>
  <c r="R3768" i="1" s="1"/>
  <c r="H3783" i="6"/>
  <c r="O3783" i="1"/>
  <c r="H3780" i="6"/>
  <c r="O3780" i="1"/>
  <c r="H3774" i="6"/>
  <c r="O3774" i="1"/>
  <c r="H3776" i="6"/>
  <c r="O3776" i="1"/>
  <c r="H3771" i="6"/>
  <c r="O3771" i="1"/>
  <c r="H3786" i="6"/>
  <c r="O3786" i="1"/>
  <c r="H3788" i="6"/>
  <c r="O3788" i="1"/>
  <c r="H3779" i="6"/>
  <c r="O3779" i="1"/>
  <c r="H3778" i="6"/>
  <c r="O3778" i="1"/>
  <c r="H3787" i="6"/>
  <c r="O3787" i="1"/>
  <c r="H3772" i="6"/>
  <c r="O3772" i="1"/>
  <c r="H3791" i="6"/>
  <c r="O3791" i="1"/>
  <c r="H3785" i="6"/>
  <c r="O3785" i="1"/>
  <c r="H3775" i="6"/>
  <c r="O3775" i="1"/>
  <c r="H3777" i="6"/>
  <c r="O3777" i="1"/>
  <c r="H3784" i="6"/>
  <c r="O3784" i="1"/>
  <c r="H3770" i="6"/>
  <c r="O3770" i="1"/>
  <c r="H3789" i="6"/>
  <c r="O3789" i="1"/>
  <c r="H3790" i="6"/>
  <c r="O3790" i="1"/>
  <c r="H3773" i="6"/>
  <c r="O3773" i="1"/>
  <c r="H3792" i="6"/>
  <c r="O3792" i="1"/>
  <c r="H3793" i="6"/>
  <c r="O3793" i="1"/>
  <c r="H3782" i="6"/>
  <c r="O3782" i="1"/>
  <c r="H3781" i="6"/>
  <c r="O3781" i="1"/>
  <c r="H3773" i="5"/>
  <c r="N3773" i="1"/>
  <c r="H3789" i="5"/>
  <c r="N3789" i="1"/>
  <c r="H3772" i="5"/>
  <c r="N3772" i="1"/>
  <c r="H3791" i="5"/>
  <c r="N3791" i="1"/>
  <c r="H3782" i="5"/>
  <c r="N3782" i="1"/>
  <c r="H3786" i="5"/>
  <c r="N3786" i="1"/>
  <c r="H3780" i="5"/>
  <c r="N3780" i="1"/>
  <c r="H3793" i="5"/>
  <c r="N3793" i="1"/>
  <c r="H3785" i="5"/>
  <c r="N3785" i="1"/>
  <c r="H3781" i="5"/>
  <c r="N3781" i="1"/>
  <c r="H3779" i="5"/>
  <c r="N3779" i="1"/>
  <c r="H3783" i="5"/>
  <c r="N3783" i="1"/>
  <c r="H3777" i="5"/>
  <c r="N3777" i="1"/>
  <c r="H3787" i="5"/>
  <c r="N3787" i="1"/>
  <c r="H3788" i="5"/>
  <c r="N3788" i="1"/>
  <c r="H3775" i="5"/>
  <c r="N3775" i="1"/>
  <c r="H3770" i="5"/>
  <c r="N3770" i="1"/>
  <c r="H3792" i="5"/>
  <c r="N3792" i="1"/>
  <c r="H3778" i="5"/>
  <c r="N3778" i="1"/>
  <c r="H3771" i="5"/>
  <c r="N3771" i="1"/>
  <c r="H3776" i="5"/>
  <c r="N3776" i="1"/>
  <c r="H3790" i="5"/>
  <c r="N3790" i="1"/>
  <c r="H3784" i="5"/>
  <c r="N3784" i="1"/>
  <c r="H3774" i="5"/>
  <c r="N3774" i="1"/>
  <c r="S3761" i="1" l="1"/>
  <c r="S3753" i="1"/>
  <c r="S3736" i="1"/>
  <c r="S3763" i="1"/>
  <c r="S3734" i="1"/>
  <c r="S3735" i="1"/>
  <c r="S3768" i="1"/>
  <c r="S3755" i="1"/>
  <c r="S3733" i="1"/>
  <c r="S3740" i="1"/>
  <c r="S3732" i="1"/>
  <c r="S3741" i="1"/>
  <c r="S3767" i="1"/>
  <c r="S3742" i="1"/>
  <c r="S3762" i="1"/>
  <c r="S3754" i="1"/>
  <c r="W3760" i="1"/>
  <c r="R3760" i="1"/>
  <c r="W3756" i="1"/>
  <c r="R3756" i="1"/>
  <c r="W3764" i="1"/>
  <c r="R3764" i="1"/>
  <c r="W3759" i="1"/>
  <c r="R3759" i="1"/>
  <c r="W3757" i="1"/>
  <c r="R3757" i="1"/>
  <c r="W3766" i="1"/>
  <c r="R3766" i="1"/>
  <c r="W3758" i="1"/>
  <c r="R3758" i="1"/>
  <c r="W3765" i="1"/>
  <c r="R3765" i="1"/>
  <c r="W3761" i="1"/>
  <c r="W3763" i="1"/>
  <c r="W3767" i="1"/>
  <c r="W3753" i="1"/>
  <c r="W3746" i="1"/>
  <c r="W3769" i="1"/>
  <c r="W3748" i="1"/>
  <c r="W3747" i="1"/>
  <c r="W3768" i="1"/>
  <c r="W3751" i="1"/>
  <c r="W3752" i="1"/>
  <c r="W3755" i="1"/>
  <c r="W3762" i="1"/>
  <c r="W3749" i="1"/>
  <c r="W3754" i="1"/>
  <c r="W3750" i="1"/>
  <c r="P3784" i="1"/>
  <c r="Q3784" i="1" s="1"/>
  <c r="P3778" i="1"/>
  <c r="R3778" i="1" s="1"/>
  <c r="P3770" i="1"/>
  <c r="P3783" i="1"/>
  <c r="Q3783" i="1" s="1"/>
  <c r="P3781" i="1"/>
  <c r="Q3781" i="1" s="1"/>
  <c r="P3774" i="1"/>
  <c r="P3790" i="1"/>
  <c r="Q3790" i="1" s="1"/>
  <c r="P3771" i="1"/>
  <c r="P3776" i="1"/>
  <c r="P3777" i="1"/>
  <c r="R3777" i="1" s="1"/>
  <c r="P3780" i="1"/>
  <c r="Q3780" i="1" s="1"/>
  <c r="P3773" i="1"/>
  <c r="P3792" i="1"/>
  <c r="R3792" i="1" s="1"/>
  <c r="P3786" i="1"/>
  <c r="R3786" i="1" s="1"/>
  <c r="P3789" i="1"/>
  <c r="Q3789" i="1" s="1"/>
  <c r="P3775" i="1"/>
  <c r="P3787" i="1"/>
  <c r="R3787" i="1" s="1"/>
  <c r="P3793" i="1"/>
  <c r="P3791" i="1"/>
  <c r="R3791" i="1" s="1"/>
  <c r="P3788" i="1"/>
  <c r="Q3788" i="1" s="1"/>
  <c r="P3779" i="1"/>
  <c r="R3779" i="1" s="1"/>
  <c r="P3785" i="1"/>
  <c r="R3785" i="1" s="1"/>
  <c r="P3782" i="1"/>
  <c r="Q3782" i="1" s="1"/>
  <c r="P3772" i="1"/>
  <c r="H3810" i="6"/>
  <c r="O3810" i="1"/>
  <c r="H3797" i="6"/>
  <c r="O3797" i="1"/>
  <c r="H3795" i="6"/>
  <c r="O3795" i="1"/>
  <c r="H3808" i="6"/>
  <c r="O3808" i="1"/>
  <c r="H3799" i="6"/>
  <c r="O3799" i="1"/>
  <c r="H3802" i="6"/>
  <c r="O3802" i="1"/>
  <c r="H3800" i="6"/>
  <c r="O3800" i="1"/>
  <c r="H3805" i="6"/>
  <c r="O3805" i="1"/>
  <c r="H3816" i="6"/>
  <c r="O3816" i="1"/>
  <c r="H3814" i="6"/>
  <c r="O3814" i="1"/>
  <c r="H3798" i="6"/>
  <c r="O3798" i="1"/>
  <c r="H3806" i="6"/>
  <c r="O3806" i="1"/>
  <c r="H3809" i="6"/>
  <c r="O3809" i="1"/>
  <c r="H3803" i="6"/>
  <c r="O3803" i="1"/>
  <c r="H3813" i="6"/>
  <c r="O3813" i="1"/>
  <c r="H3804" i="6"/>
  <c r="O3804" i="1"/>
  <c r="H3815" i="6"/>
  <c r="O3815" i="1"/>
  <c r="H3812" i="6"/>
  <c r="O3812" i="1"/>
  <c r="H3801" i="6"/>
  <c r="O3801" i="1"/>
  <c r="H3794" i="6"/>
  <c r="O3794" i="1"/>
  <c r="H3811" i="6"/>
  <c r="O3811" i="1"/>
  <c r="H3817" i="6"/>
  <c r="O3817" i="1"/>
  <c r="H3796" i="6"/>
  <c r="O3796" i="1"/>
  <c r="H3807" i="6"/>
  <c r="O3807" i="1"/>
  <c r="H3807" i="5"/>
  <c r="N3807" i="1"/>
  <c r="H3803" i="5"/>
  <c r="N3803" i="1"/>
  <c r="H3806" i="5"/>
  <c r="N3806" i="1"/>
  <c r="H3816" i="5"/>
  <c r="N3816" i="1"/>
  <c r="H3794" i="5"/>
  <c r="N3794" i="1"/>
  <c r="H3810" i="5"/>
  <c r="N3810" i="1"/>
  <c r="H3808" i="5"/>
  <c r="N3808" i="1"/>
  <c r="H3815" i="5"/>
  <c r="N3815" i="1"/>
  <c r="H3805" i="5"/>
  <c r="N3805" i="1"/>
  <c r="H3798" i="5"/>
  <c r="N3798" i="1"/>
  <c r="H3800" i="5"/>
  <c r="N3800" i="1"/>
  <c r="H3812" i="5"/>
  <c r="N3812" i="1"/>
  <c r="H3809" i="5"/>
  <c r="N3809" i="1"/>
  <c r="H3796" i="5"/>
  <c r="N3796" i="1"/>
  <c r="H3795" i="5"/>
  <c r="N3795" i="1"/>
  <c r="H3811" i="5"/>
  <c r="N3811" i="1"/>
  <c r="H3817" i="5"/>
  <c r="N3817" i="1"/>
  <c r="H3813" i="5"/>
  <c r="N3813" i="1"/>
  <c r="H3799" i="5"/>
  <c r="N3799" i="1"/>
  <c r="H3814" i="5"/>
  <c r="N3814" i="1"/>
  <c r="H3802" i="5"/>
  <c r="N3802" i="1"/>
  <c r="H3801" i="5"/>
  <c r="N3801" i="1"/>
  <c r="H3804" i="5"/>
  <c r="N3804" i="1"/>
  <c r="H3797" i="5"/>
  <c r="N3797" i="1"/>
  <c r="S3785" i="1" l="1"/>
  <c r="S3777" i="1"/>
  <c r="S3766" i="1"/>
  <c r="S3779" i="1"/>
  <c r="S3787" i="1"/>
  <c r="S3792" i="1"/>
  <c r="S3786" i="1"/>
  <c r="S3765" i="1"/>
  <c r="S3756" i="1"/>
  <c r="S3758" i="1"/>
  <c r="S3757" i="1"/>
  <c r="S3764" i="1"/>
  <c r="S3760" i="1"/>
  <c r="S3778" i="1"/>
  <c r="S3759" i="1"/>
  <c r="S3791" i="1"/>
  <c r="W3781" i="1"/>
  <c r="R3781" i="1"/>
  <c r="W3784" i="1"/>
  <c r="R3784" i="1"/>
  <c r="W3788" i="1"/>
  <c r="R3788" i="1"/>
  <c r="W3783" i="1"/>
  <c r="R3783" i="1"/>
  <c r="W3782" i="1"/>
  <c r="R3782" i="1"/>
  <c r="W3789" i="1"/>
  <c r="R3789" i="1"/>
  <c r="W3780" i="1"/>
  <c r="R3780" i="1"/>
  <c r="W3790" i="1"/>
  <c r="R3790" i="1"/>
  <c r="W3791" i="1"/>
  <c r="W3785" i="1"/>
  <c r="W3793" i="1"/>
  <c r="W3786" i="1"/>
  <c r="W3777" i="1"/>
  <c r="W3774" i="1"/>
  <c r="W3778" i="1"/>
  <c r="W3779" i="1"/>
  <c r="W3787" i="1"/>
  <c r="W3792" i="1"/>
  <c r="W3776" i="1"/>
  <c r="W3772" i="1"/>
  <c r="W3775" i="1"/>
  <c r="W3773" i="1"/>
  <c r="W3771" i="1"/>
  <c r="W3770" i="1"/>
  <c r="P3813" i="1"/>
  <c r="Q3813" i="1" s="1"/>
  <c r="P3804" i="1"/>
  <c r="Q3804" i="1" s="1"/>
  <c r="P3795" i="1"/>
  <c r="P3800" i="1"/>
  <c r="P3796" i="1"/>
  <c r="P3812" i="1"/>
  <c r="Q3812" i="1" s="1"/>
  <c r="P3815" i="1"/>
  <c r="R3815" i="1" s="1"/>
  <c r="P3810" i="1"/>
  <c r="R3810" i="1" s="1"/>
  <c r="P3816" i="1"/>
  <c r="R3816" i="1" s="1"/>
  <c r="P3803" i="1"/>
  <c r="R3803" i="1" s="1"/>
  <c r="P3814" i="1"/>
  <c r="Q3814" i="1" s="1"/>
  <c r="P3799" i="1"/>
  <c r="P3806" i="1"/>
  <c r="Q3806" i="1" s="1"/>
  <c r="P3802" i="1"/>
  <c r="R3802" i="1" s="1"/>
  <c r="P3817" i="1"/>
  <c r="P3809" i="1"/>
  <c r="R3809" i="1" s="1"/>
  <c r="P3808" i="1"/>
  <c r="Q3808" i="1" s="1"/>
  <c r="P3805" i="1"/>
  <c r="Q3805" i="1" s="1"/>
  <c r="P3794" i="1"/>
  <c r="P3811" i="1"/>
  <c r="R3811" i="1" s="1"/>
  <c r="P3801" i="1"/>
  <c r="R3801" i="1" s="1"/>
  <c r="P3798" i="1"/>
  <c r="P3797" i="1"/>
  <c r="P3807" i="1"/>
  <c r="Q3807" i="1" s="1"/>
  <c r="H3838" i="6"/>
  <c r="H3862" i="6" s="1"/>
  <c r="H3886" i="6" s="1"/>
  <c r="O3838" i="1"/>
  <c r="H3823" i="6"/>
  <c r="H3847" i="6" s="1"/>
  <c r="H3871" i="6" s="1"/>
  <c r="O3823" i="1"/>
  <c r="H3822" i="6"/>
  <c r="H3846" i="6" s="1"/>
  <c r="H3870" i="6" s="1"/>
  <c r="O3822" i="1"/>
  <c r="H3828" i="6"/>
  <c r="H3852" i="6" s="1"/>
  <c r="H3876" i="6" s="1"/>
  <c r="O3828" i="1"/>
  <c r="H3835" i="6"/>
  <c r="H3859" i="6" s="1"/>
  <c r="H3883" i="6" s="1"/>
  <c r="O3835" i="1"/>
  <c r="H3837" i="6"/>
  <c r="H3861" i="6" s="1"/>
  <c r="H3885" i="6" s="1"/>
  <c r="O3837" i="1"/>
  <c r="H3826" i="6"/>
  <c r="H3850" i="6" s="1"/>
  <c r="H3874" i="6" s="1"/>
  <c r="O3826" i="1"/>
  <c r="H3832" i="6"/>
  <c r="H3856" i="6" s="1"/>
  <c r="H3880" i="6" s="1"/>
  <c r="O3832" i="1"/>
  <c r="H3841" i="6"/>
  <c r="H3865" i="6" s="1"/>
  <c r="H3889" i="6" s="1"/>
  <c r="O3841" i="1"/>
  <c r="H3840" i="6"/>
  <c r="H3864" i="6" s="1"/>
  <c r="H3888" i="6" s="1"/>
  <c r="O3840" i="1"/>
  <c r="H3819" i="6"/>
  <c r="H3843" i="6" s="1"/>
  <c r="H3867" i="6" s="1"/>
  <c r="O3819" i="1"/>
  <c r="H3839" i="6"/>
  <c r="H3863" i="6" s="1"/>
  <c r="H3887" i="6" s="1"/>
  <c r="O3839" i="1"/>
  <c r="H3827" i="6"/>
  <c r="H3851" i="6" s="1"/>
  <c r="H3875" i="6" s="1"/>
  <c r="O3827" i="1"/>
  <c r="H3831" i="6"/>
  <c r="H3855" i="6" s="1"/>
  <c r="H3879" i="6" s="1"/>
  <c r="O3831" i="1"/>
  <c r="H3825" i="6"/>
  <c r="H3849" i="6" s="1"/>
  <c r="H3873" i="6" s="1"/>
  <c r="O3825" i="1"/>
  <c r="H3833" i="6"/>
  <c r="H3857" i="6" s="1"/>
  <c r="H3881" i="6" s="1"/>
  <c r="O3833" i="1"/>
  <c r="H3829" i="6"/>
  <c r="H3853" i="6" s="1"/>
  <c r="H3877" i="6" s="1"/>
  <c r="O3829" i="1"/>
  <c r="H3821" i="6"/>
  <c r="H3845" i="6" s="1"/>
  <c r="H3869" i="6" s="1"/>
  <c r="O3821" i="1"/>
  <c r="H3818" i="6"/>
  <c r="H3842" i="6" s="1"/>
  <c r="H3866" i="6" s="1"/>
  <c r="O3818" i="1"/>
  <c r="H3820" i="6"/>
  <c r="H3844" i="6" s="1"/>
  <c r="H3868" i="6" s="1"/>
  <c r="O3820" i="1"/>
  <c r="H3836" i="6"/>
  <c r="H3860" i="6" s="1"/>
  <c r="H3884" i="6" s="1"/>
  <c r="O3836" i="1"/>
  <c r="H3830" i="6"/>
  <c r="H3854" i="6" s="1"/>
  <c r="H3878" i="6" s="1"/>
  <c r="O3830" i="1"/>
  <c r="H3824" i="6"/>
  <c r="H3848" i="6" s="1"/>
  <c r="H3872" i="6" s="1"/>
  <c r="O3824" i="1"/>
  <c r="H3834" i="6"/>
  <c r="H3858" i="6" s="1"/>
  <c r="H3882" i="6" s="1"/>
  <c r="O3834" i="1"/>
  <c r="H3818" i="5"/>
  <c r="H3842" i="5" s="1"/>
  <c r="H3866" i="5" s="1"/>
  <c r="N3818" i="1"/>
  <c r="H3835" i="5"/>
  <c r="H3859" i="5" s="1"/>
  <c r="H3883" i="5" s="1"/>
  <c r="N3835" i="1"/>
  <c r="H3821" i="5"/>
  <c r="H3845" i="5" s="1"/>
  <c r="H3869" i="5" s="1"/>
  <c r="N3821" i="1"/>
  <c r="H3836" i="5"/>
  <c r="H3860" i="5" s="1"/>
  <c r="H3884" i="5" s="1"/>
  <c r="N3836" i="1"/>
  <c r="H3834" i="5"/>
  <c r="H3858" i="5" s="1"/>
  <c r="H3882" i="5" s="1"/>
  <c r="N3834" i="1"/>
  <c r="H3828" i="5"/>
  <c r="H3852" i="5" s="1"/>
  <c r="H3876" i="5" s="1"/>
  <c r="N3828" i="1"/>
  <c r="H3840" i="5"/>
  <c r="H3864" i="5" s="1"/>
  <c r="H3888" i="5" s="1"/>
  <c r="N3840" i="1"/>
  <c r="H3837" i="5"/>
  <c r="H3861" i="5" s="1"/>
  <c r="H3885" i="5" s="1"/>
  <c r="N3837" i="1"/>
  <c r="H3841" i="5"/>
  <c r="H3865" i="5" s="1"/>
  <c r="H3889" i="5" s="1"/>
  <c r="N3841" i="1"/>
  <c r="H3829" i="5"/>
  <c r="H3853" i="5" s="1"/>
  <c r="H3877" i="5" s="1"/>
  <c r="N3829" i="1"/>
  <c r="H3830" i="5"/>
  <c r="H3854" i="5" s="1"/>
  <c r="H3878" i="5" s="1"/>
  <c r="N3830" i="1"/>
  <c r="H3819" i="5"/>
  <c r="H3843" i="5" s="1"/>
  <c r="H3867" i="5" s="1"/>
  <c r="N3819" i="1"/>
  <c r="H3826" i="5"/>
  <c r="H3850" i="5" s="1"/>
  <c r="H3874" i="5" s="1"/>
  <c r="N3826" i="1"/>
  <c r="H3820" i="5"/>
  <c r="H3844" i="5" s="1"/>
  <c r="H3868" i="5" s="1"/>
  <c r="N3820" i="1"/>
  <c r="H3839" i="5"/>
  <c r="H3863" i="5" s="1"/>
  <c r="H3887" i="5" s="1"/>
  <c r="N3839" i="1"/>
  <c r="H3827" i="5"/>
  <c r="H3851" i="5" s="1"/>
  <c r="H3875" i="5" s="1"/>
  <c r="N3827" i="1"/>
  <c r="H3824" i="5"/>
  <c r="H3848" i="5" s="1"/>
  <c r="H3872" i="5" s="1"/>
  <c r="N3824" i="1"/>
  <c r="H3825" i="5"/>
  <c r="H3849" i="5" s="1"/>
  <c r="H3873" i="5" s="1"/>
  <c r="N3825" i="1"/>
  <c r="H3822" i="5"/>
  <c r="H3846" i="5" s="1"/>
  <c r="H3870" i="5" s="1"/>
  <c r="N3822" i="1"/>
  <c r="H3838" i="5"/>
  <c r="H3862" i="5" s="1"/>
  <c r="H3886" i="5" s="1"/>
  <c r="N3838" i="1"/>
  <c r="H3823" i="5"/>
  <c r="H3847" i="5" s="1"/>
  <c r="H3871" i="5" s="1"/>
  <c r="N3823" i="1"/>
  <c r="H3833" i="5"/>
  <c r="H3857" i="5" s="1"/>
  <c r="H3881" i="5" s="1"/>
  <c r="N3833" i="1"/>
  <c r="H3832" i="5"/>
  <c r="H3856" i="5" s="1"/>
  <c r="H3880" i="5" s="1"/>
  <c r="N3832" i="1"/>
  <c r="H3831" i="5"/>
  <c r="H3855" i="5" s="1"/>
  <c r="H3879" i="5" s="1"/>
  <c r="N3831" i="1"/>
  <c r="S3802" i="1" l="1"/>
  <c r="S3790" i="1"/>
  <c r="S3784" i="1"/>
  <c r="S3801" i="1"/>
  <c r="S3816" i="1"/>
  <c r="S3783" i="1"/>
  <c r="S3811" i="1"/>
  <c r="S3809" i="1"/>
  <c r="S3810" i="1"/>
  <c r="S3780" i="1"/>
  <c r="S3782" i="1"/>
  <c r="S3788" i="1"/>
  <c r="S3781" i="1"/>
  <c r="S3803" i="1"/>
  <c r="S3789" i="1"/>
  <c r="S3815" i="1"/>
  <c r="W3808" i="1"/>
  <c r="R3808" i="1"/>
  <c r="W3806" i="1"/>
  <c r="R3806" i="1"/>
  <c r="W3813" i="1"/>
  <c r="R3813" i="1"/>
  <c r="W3805" i="1"/>
  <c r="R3805" i="1"/>
  <c r="W3812" i="1"/>
  <c r="R3812" i="1"/>
  <c r="W3807" i="1"/>
  <c r="R3807" i="1"/>
  <c r="W3804" i="1"/>
  <c r="R3804" i="1"/>
  <c r="W3814" i="1"/>
  <c r="R3814" i="1"/>
  <c r="W3798" i="1"/>
  <c r="W3802" i="1"/>
  <c r="W3803" i="1"/>
  <c r="W3801" i="1"/>
  <c r="W3816" i="1"/>
  <c r="W3796" i="1"/>
  <c r="W3811" i="1"/>
  <c r="W3809" i="1"/>
  <c r="W3799" i="1"/>
  <c r="W3810" i="1"/>
  <c r="W3800" i="1"/>
  <c r="W3797" i="1"/>
  <c r="W3794" i="1"/>
  <c r="W3817" i="1"/>
  <c r="W3815" i="1"/>
  <c r="W3795" i="1"/>
  <c r="P3833" i="1"/>
  <c r="R3833" i="1" s="1"/>
  <c r="P3820" i="1"/>
  <c r="P3829" i="1"/>
  <c r="Q3829" i="1" s="1"/>
  <c r="P3836" i="1"/>
  <c r="Q3836" i="1" s="1"/>
  <c r="P3826" i="1"/>
  <c r="R3826" i="1" s="1"/>
  <c r="P3841" i="1"/>
  <c r="P3838" i="1"/>
  <c r="Q3838" i="1" s="1"/>
  <c r="P3825" i="1"/>
  <c r="R3825" i="1" s="1"/>
  <c r="P3819" i="1"/>
  <c r="P3835" i="1"/>
  <c r="R3835" i="1" s="1"/>
  <c r="P3830" i="1"/>
  <c r="Q3830" i="1" s="1"/>
  <c r="P3834" i="1"/>
  <c r="R3834" i="1" s="1"/>
  <c r="P3821" i="1"/>
  <c r="P3831" i="1"/>
  <c r="Q3831" i="1" s="1"/>
  <c r="P3828" i="1"/>
  <c r="Q3828" i="1" s="1"/>
  <c r="P3827" i="1"/>
  <c r="R3827" i="1" s="1"/>
  <c r="P3837" i="1"/>
  <c r="Q3837" i="1" s="1"/>
  <c r="P3832" i="1"/>
  <c r="Q3832" i="1" s="1"/>
  <c r="P3823" i="1"/>
  <c r="P3822" i="1"/>
  <c r="P3824" i="1"/>
  <c r="P3839" i="1"/>
  <c r="R3839" i="1" s="1"/>
  <c r="P3840" i="1"/>
  <c r="R3840" i="1" s="1"/>
  <c r="P3818" i="1"/>
  <c r="H3892" i="6"/>
  <c r="O3892" i="1"/>
  <c r="H3897" i="6"/>
  <c r="O3897" i="1"/>
  <c r="H3907" i="6"/>
  <c r="O3907" i="1"/>
  <c r="H3909" i="6"/>
  <c r="O3909" i="1"/>
  <c r="H3912" i="6"/>
  <c r="O3912" i="1"/>
  <c r="H3900" i="6"/>
  <c r="O3900" i="1"/>
  <c r="H3891" i="6"/>
  <c r="O3891" i="1"/>
  <c r="H3913" i="6"/>
  <c r="O3913" i="1"/>
  <c r="H3911" i="6"/>
  <c r="O3911" i="1"/>
  <c r="H3906" i="6"/>
  <c r="O3906" i="1"/>
  <c r="H3896" i="6"/>
  <c r="O3896" i="1"/>
  <c r="H3894" i="6"/>
  <c r="O3894" i="1"/>
  <c r="H3890" i="6"/>
  <c r="O3890" i="1"/>
  <c r="H3904" i="6"/>
  <c r="O3904" i="1"/>
  <c r="H3905" i="6"/>
  <c r="O3905" i="1"/>
  <c r="H3902" i="6"/>
  <c r="O3902" i="1"/>
  <c r="H3899" i="6"/>
  <c r="O3899" i="1"/>
  <c r="H3895" i="6"/>
  <c r="O3895" i="1"/>
  <c r="H3903" i="6"/>
  <c r="O3903" i="1"/>
  <c r="H3893" i="6"/>
  <c r="O3893" i="1"/>
  <c r="H3898" i="6"/>
  <c r="O3898" i="1"/>
  <c r="H3908" i="6"/>
  <c r="O3908" i="1"/>
  <c r="H3901" i="6"/>
  <c r="O3901" i="1"/>
  <c r="H3910" i="6"/>
  <c r="O3910" i="1"/>
  <c r="H3904" i="5"/>
  <c r="N3904" i="1"/>
  <c r="H3896" i="5"/>
  <c r="N3896" i="1"/>
  <c r="H3902" i="5"/>
  <c r="N3902" i="1"/>
  <c r="H3900" i="5"/>
  <c r="N3900" i="1"/>
  <c r="H3906" i="5"/>
  <c r="N3906" i="1"/>
  <c r="H3905" i="5"/>
  <c r="N3905" i="1"/>
  <c r="H3899" i="5"/>
  <c r="N3899" i="1"/>
  <c r="H3901" i="5"/>
  <c r="N3901" i="1"/>
  <c r="H3903" i="5"/>
  <c r="N3903" i="1"/>
  <c r="H3908" i="5"/>
  <c r="N3908" i="1"/>
  <c r="H3913" i="5"/>
  <c r="N3913" i="1"/>
  <c r="H3893" i="5"/>
  <c r="N3893" i="1"/>
  <c r="H3897" i="5"/>
  <c r="N3897" i="1"/>
  <c r="H3911" i="5"/>
  <c r="N3911" i="1"/>
  <c r="H3910" i="5"/>
  <c r="N3910" i="1"/>
  <c r="H3892" i="5"/>
  <c r="N3892" i="1"/>
  <c r="H3891" i="5"/>
  <c r="N3891" i="1"/>
  <c r="H3909" i="5"/>
  <c r="N3909" i="1"/>
  <c r="H3907" i="5"/>
  <c r="N3907" i="1"/>
  <c r="H3895" i="5"/>
  <c r="N3895" i="1"/>
  <c r="H3894" i="5"/>
  <c r="N3894" i="1"/>
  <c r="H3898" i="5"/>
  <c r="N3898" i="1"/>
  <c r="H3912" i="5"/>
  <c r="N3912" i="1"/>
  <c r="H3890" i="5"/>
  <c r="N3890" i="1"/>
  <c r="S3835" i="1" l="1"/>
  <c r="S3806" i="1"/>
  <c r="S3826" i="1"/>
  <c r="S3833" i="1"/>
  <c r="S3814" i="1"/>
  <c r="S3805" i="1"/>
  <c r="S3827" i="1"/>
  <c r="S3834" i="1"/>
  <c r="S3825" i="1"/>
  <c r="S3804" i="1"/>
  <c r="S3812" i="1"/>
  <c r="S3813" i="1"/>
  <c r="S3808" i="1"/>
  <c r="S3839" i="1"/>
  <c r="S3807" i="1"/>
  <c r="S3840" i="1"/>
  <c r="W3831" i="1"/>
  <c r="R3831" i="1"/>
  <c r="W3837" i="1"/>
  <c r="R3837" i="1"/>
  <c r="W3832" i="1"/>
  <c r="R3832" i="1"/>
  <c r="W3836" i="1"/>
  <c r="R3836" i="1"/>
  <c r="W3828" i="1"/>
  <c r="R3828" i="1"/>
  <c r="W3830" i="1"/>
  <c r="R3830" i="1"/>
  <c r="W3838" i="1"/>
  <c r="R3838" i="1"/>
  <c r="W3829" i="1"/>
  <c r="R3829" i="1"/>
  <c r="W3839" i="1"/>
  <c r="W3835" i="1"/>
  <c r="W3841" i="1"/>
  <c r="W3820" i="1"/>
  <c r="W3824" i="1"/>
  <c r="W3821" i="1"/>
  <c r="W3819" i="1"/>
  <c r="W3826" i="1"/>
  <c r="W3833" i="1"/>
  <c r="W3818" i="1"/>
  <c r="W3822" i="1"/>
  <c r="W3827" i="1"/>
  <c r="W3834" i="1"/>
  <c r="W3825" i="1"/>
  <c r="W3840" i="1"/>
  <c r="W3823" i="1"/>
  <c r="P3898" i="1"/>
  <c r="R3898" i="1" s="1"/>
  <c r="P3905" i="1"/>
  <c r="R3905" i="1" s="1"/>
  <c r="P3912" i="1"/>
  <c r="R3912" i="1" s="1"/>
  <c r="P3895" i="1"/>
  <c r="P3909" i="1"/>
  <c r="Q3909" i="1" s="1"/>
  <c r="P3893" i="1"/>
  <c r="P3901" i="1"/>
  <c r="Q3901" i="1" s="1"/>
  <c r="P3900" i="1"/>
  <c r="Q3900" i="1" s="1"/>
  <c r="P3896" i="1"/>
  <c r="P3907" i="1"/>
  <c r="R3907" i="1" s="1"/>
  <c r="P3910" i="1"/>
  <c r="Q3910" i="1" s="1"/>
  <c r="P3897" i="1"/>
  <c r="R3897" i="1" s="1"/>
  <c r="P3913" i="1"/>
  <c r="P3903" i="1"/>
  <c r="Q3903" i="1" s="1"/>
  <c r="P3899" i="1"/>
  <c r="R3899" i="1" s="1"/>
  <c r="P3906" i="1"/>
  <c r="R3906" i="1" s="1"/>
  <c r="P3902" i="1"/>
  <c r="Q3902" i="1" s="1"/>
  <c r="P3904" i="1"/>
  <c r="Q3904" i="1" s="1"/>
  <c r="P3890" i="1"/>
  <c r="P3892" i="1"/>
  <c r="P3911" i="1"/>
  <c r="R3911" i="1" s="1"/>
  <c r="P3908" i="1"/>
  <c r="Q3908" i="1" s="1"/>
  <c r="P3894" i="1"/>
  <c r="P3891" i="1"/>
  <c r="H3918" i="6"/>
  <c r="O3918" i="1"/>
  <c r="H3924" i="6"/>
  <c r="O3924" i="1"/>
  <c r="H3936" i="6"/>
  <c r="O3936" i="1"/>
  <c r="H3933" i="6"/>
  <c r="O3933" i="1"/>
  <c r="H3926" i="6"/>
  <c r="O3926" i="1"/>
  <c r="H3917" i="6"/>
  <c r="O3917" i="1"/>
  <c r="H3929" i="6"/>
  <c r="O3929" i="1"/>
  <c r="H3930" i="6"/>
  <c r="O3930" i="1"/>
  <c r="H3935" i="6"/>
  <c r="O3935" i="1"/>
  <c r="H3931" i="6"/>
  <c r="O3931" i="1"/>
  <c r="H3920" i="6"/>
  <c r="O3920" i="1"/>
  <c r="H3934" i="6"/>
  <c r="O3934" i="1"/>
  <c r="H3927" i="6"/>
  <c r="O3927" i="1"/>
  <c r="H3928" i="6"/>
  <c r="O3928" i="1"/>
  <c r="H3937" i="6"/>
  <c r="O3937" i="1"/>
  <c r="H3921" i="6"/>
  <c r="O3921" i="1"/>
  <c r="H3925" i="6"/>
  <c r="O3925" i="1"/>
  <c r="H3919" i="6"/>
  <c r="O3919" i="1"/>
  <c r="H3922" i="6"/>
  <c r="O3922" i="1"/>
  <c r="H3914" i="6"/>
  <c r="O3914" i="1"/>
  <c r="H3915" i="6"/>
  <c r="O3915" i="1"/>
  <c r="H3932" i="6"/>
  <c r="O3932" i="1"/>
  <c r="H3923" i="6"/>
  <c r="O3923" i="1"/>
  <c r="H3916" i="6"/>
  <c r="O3916" i="1"/>
  <c r="H3929" i="5"/>
  <c r="N3929" i="1"/>
  <c r="H3936" i="5"/>
  <c r="N3936" i="1"/>
  <c r="H3915" i="5"/>
  <c r="N3915" i="1"/>
  <c r="H3937" i="5"/>
  <c r="N3937" i="1"/>
  <c r="H3930" i="5"/>
  <c r="N3930" i="1"/>
  <c r="H3932" i="5"/>
  <c r="N3932" i="1"/>
  <c r="H3924" i="5"/>
  <c r="N3924" i="1"/>
  <c r="H3934" i="5"/>
  <c r="N3934" i="1"/>
  <c r="H3914" i="5"/>
  <c r="N3914" i="1"/>
  <c r="H3916" i="5"/>
  <c r="N3916" i="1"/>
  <c r="H3927" i="5"/>
  <c r="N3927" i="1"/>
  <c r="H3926" i="5"/>
  <c r="N3926" i="1"/>
  <c r="H3922" i="5"/>
  <c r="N3922" i="1"/>
  <c r="H3935" i="5"/>
  <c r="N3935" i="1"/>
  <c r="H3919" i="5"/>
  <c r="N3919" i="1"/>
  <c r="H3925" i="5"/>
  <c r="N3925" i="1"/>
  <c r="H3920" i="5"/>
  <c r="N3920" i="1"/>
  <c r="H3933" i="5"/>
  <c r="N3933" i="1"/>
  <c r="H3931" i="5"/>
  <c r="N3931" i="1"/>
  <c r="H3921" i="5"/>
  <c r="N3921" i="1"/>
  <c r="H3917" i="5"/>
  <c r="N3917" i="1"/>
  <c r="H3918" i="5"/>
  <c r="N3918" i="1"/>
  <c r="H3923" i="5"/>
  <c r="N3923" i="1"/>
  <c r="H3928" i="5"/>
  <c r="N3928" i="1"/>
  <c r="S3829" i="1" l="1"/>
  <c r="S3837" i="1"/>
  <c r="S3911" i="1"/>
  <c r="S3898" i="1"/>
  <c r="S3907" i="1"/>
  <c r="S3836" i="1"/>
  <c r="S3906" i="1"/>
  <c r="S3897" i="1"/>
  <c r="S3838" i="1"/>
  <c r="S3828" i="1"/>
  <c r="S3832" i="1"/>
  <c r="S3831" i="1"/>
  <c r="S3905" i="1"/>
  <c r="S3830" i="1"/>
  <c r="S3899" i="1"/>
  <c r="S3912" i="1"/>
  <c r="W3908" i="1"/>
  <c r="R3908" i="1"/>
  <c r="W3903" i="1"/>
  <c r="R3903" i="1"/>
  <c r="W3904" i="1"/>
  <c r="R3904" i="1"/>
  <c r="W3902" i="1"/>
  <c r="R3902" i="1"/>
  <c r="W3900" i="1"/>
  <c r="R3900" i="1"/>
  <c r="W3909" i="1"/>
  <c r="R3909" i="1"/>
  <c r="W3910" i="1"/>
  <c r="R3910" i="1"/>
  <c r="W3901" i="1"/>
  <c r="R3901" i="1"/>
  <c r="W3907" i="1"/>
  <c r="W3893" i="1"/>
  <c r="W3905" i="1"/>
  <c r="W3911" i="1"/>
  <c r="W3913" i="1"/>
  <c r="W3896" i="1"/>
  <c r="W3898" i="1"/>
  <c r="W3891" i="1"/>
  <c r="W3892" i="1"/>
  <c r="W3906" i="1"/>
  <c r="W3897" i="1"/>
  <c r="W3895" i="1"/>
  <c r="W3894" i="1"/>
  <c r="W3890" i="1"/>
  <c r="W3899" i="1"/>
  <c r="W3912" i="1"/>
  <c r="P3917" i="1"/>
  <c r="P3931" i="1"/>
  <c r="R3931" i="1" s="1"/>
  <c r="P3928" i="1"/>
  <c r="Q3928" i="1" s="1"/>
  <c r="P3933" i="1"/>
  <c r="Q3933" i="1" s="1"/>
  <c r="P3934" i="1"/>
  <c r="Q3934" i="1" s="1"/>
  <c r="P3932" i="1"/>
  <c r="Q3932" i="1" s="1"/>
  <c r="P3927" i="1"/>
  <c r="Q3927" i="1" s="1"/>
  <c r="P3920" i="1"/>
  <c r="P3924" i="1"/>
  <c r="Q3924" i="1" s="1"/>
  <c r="P3915" i="1"/>
  <c r="P3918" i="1"/>
  <c r="P3926" i="1"/>
  <c r="Q3926" i="1" s="1"/>
  <c r="P3916" i="1"/>
  <c r="P3937" i="1"/>
  <c r="P3936" i="1"/>
  <c r="R3936" i="1" s="1"/>
  <c r="P3923" i="1"/>
  <c r="R3923" i="1" s="1"/>
  <c r="P3919" i="1"/>
  <c r="P3922" i="1"/>
  <c r="R3922" i="1" s="1"/>
  <c r="P3914" i="1"/>
  <c r="P3930" i="1"/>
  <c r="R3930" i="1" s="1"/>
  <c r="P3929" i="1"/>
  <c r="R3929" i="1" s="1"/>
  <c r="P3921" i="1"/>
  <c r="R3921" i="1" s="1"/>
  <c r="P3925" i="1"/>
  <c r="Q3925" i="1" s="1"/>
  <c r="P3935" i="1"/>
  <c r="R3935" i="1" s="1"/>
  <c r="H3944" i="6"/>
  <c r="O3944" i="1"/>
  <c r="H3945" i="6"/>
  <c r="O3945" i="1"/>
  <c r="H3950" i="6"/>
  <c r="O3950" i="1"/>
  <c r="H3956" i="6"/>
  <c r="O3956" i="1"/>
  <c r="H3941" i="6"/>
  <c r="O3941" i="1"/>
  <c r="H3961" i="6"/>
  <c r="O3961" i="1"/>
  <c r="H3957" i="6"/>
  <c r="O3957" i="1"/>
  <c r="H3949" i="6"/>
  <c r="O3949" i="1"/>
  <c r="H3959" i="6"/>
  <c r="O3959" i="1"/>
  <c r="H3938" i="6"/>
  <c r="O3938" i="1"/>
  <c r="H3960" i="6"/>
  <c r="O3960" i="1"/>
  <c r="H3958" i="6"/>
  <c r="O3958" i="1"/>
  <c r="H3955" i="6"/>
  <c r="O3955" i="1"/>
  <c r="H3952" i="6"/>
  <c r="O3952" i="1"/>
  <c r="H3940" i="6"/>
  <c r="O3940" i="1"/>
  <c r="H3954" i="6"/>
  <c r="O3954" i="1"/>
  <c r="H3948" i="6"/>
  <c r="O3948" i="1"/>
  <c r="H3939" i="6"/>
  <c r="O3939" i="1"/>
  <c r="H3946" i="6"/>
  <c r="O3946" i="1"/>
  <c r="H3951" i="6"/>
  <c r="O3951" i="1"/>
  <c r="H3947" i="6"/>
  <c r="O3947" i="1"/>
  <c r="H3943" i="6"/>
  <c r="O3943" i="1"/>
  <c r="H3953" i="6"/>
  <c r="O3953" i="1"/>
  <c r="H3942" i="6"/>
  <c r="O3942" i="1"/>
  <c r="H3956" i="5"/>
  <c r="N3956" i="1"/>
  <c r="H3947" i="5"/>
  <c r="N3947" i="1"/>
  <c r="H3944" i="5"/>
  <c r="N3944" i="1"/>
  <c r="H3951" i="5"/>
  <c r="N3951" i="1"/>
  <c r="H3957" i="5"/>
  <c r="N3957" i="1"/>
  <c r="H3954" i="5"/>
  <c r="N3954" i="1"/>
  <c r="H3950" i="5"/>
  <c r="N3950" i="1"/>
  <c r="H3942" i="5"/>
  <c r="N3942" i="1"/>
  <c r="H3949" i="5"/>
  <c r="N3949" i="1"/>
  <c r="H3940" i="5"/>
  <c r="N3940" i="1"/>
  <c r="H3961" i="5"/>
  <c r="N3961" i="1"/>
  <c r="H3941" i="5"/>
  <c r="N3941" i="1"/>
  <c r="H3943" i="5"/>
  <c r="N3943" i="1"/>
  <c r="H3938" i="5"/>
  <c r="N3938" i="1"/>
  <c r="H3939" i="5"/>
  <c r="N3939" i="1"/>
  <c r="H3958" i="5"/>
  <c r="N3958" i="1"/>
  <c r="H3952" i="5"/>
  <c r="N3952" i="1"/>
  <c r="H3945" i="5"/>
  <c r="N3945" i="1"/>
  <c r="H3959" i="5"/>
  <c r="N3959" i="1"/>
  <c r="H3960" i="5"/>
  <c r="N3960" i="1"/>
  <c r="H3955" i="5"/>
  <c r="N3955" i="1"/>
  <c r="H3948" i="5"/>
  <c r="N3948" i="1"/>
  <c r="H3946" i="5"/>
  <c r="N3946" i="1"/>
  <c r="H3953" i="5"/>
  <c r="N3953" i="1"/>
  <c r="S3922" i="1" l="1"/>
  <c r="S3902" i="1"/>
  <c r="S3903" i="1"/>
  <c r="S3929" i="1"/>
  <c r="S3931" i="1"/>
  <c r="S3909" i="1"/>
  <c r="S3935" i="1"/>
  <c r="S3930" i="1"/>
  <c r="S3923" i="1"/>
  <c r="S3910" i="1"/>
  <c r="S3900" i="1"/>
  <c r="S3904" i="1"/>
  <c r="S3908" i="1"/>
  <c r="S3921" i="1"/>
  <c r="S3901" i="1"/>
  <c r="S3936" i="1"/>
  <c r="W3932" i="1"/>
  <c r="R3932" i="1"/>
  <c r="W3924" i="1"/>
  <c r="R3924" i="1"/>
  <c r="W3934" i="1"/>
  <c r="R3934" i="1"/>
  <c r="W3926" i="1"/>
  <c r="R3926" i="1"/>
  <c r="W3933" i="1"/>
  <c r="R3933" i="1"/>
  <c r="W3925" i="1"/>
  <c r="R3925" i="1"/>
  <c r="W3927" i="1"/>
  <c r="R3927" i="1"/>
  <c r="W3928" i="1"/>
  <c r="R3928" i="1"/>
  <c r="W3921" i="1"/>
  <c r="W3922" i="1"/>
  <c r="W3937" i="1"/>
  <c r="W3915" i="1"/>
  <c r="W3931" i="1"/>
  <c r="W3929" i="1"/>
  <c r="W3919" i="1"/>
  <c r="W3916" i="1"/>
  <c r="W3917" i="1"/>
  <c r="W3935" i="1"/>
  <c r="W3930" i="1"/>
  <c r="W3923" i="1"/>
  <c r="W3920" i="1"/>
  <c r="W3914" i="1"/>
  <c r="W3936" i="1"/>
  <c r="W3918" i="1"/>
  <c r="P3954" i="1"/>
  <c r="R3954" i="1" s="1"/>
  <c r="P3955" i="1"/>
  <c r="R3955" i="1" s="1"/>
  <c r="P3939" i="1"/>
  <c r="P3953" i="1"/>
  <c r="R3953" i="1" s="1"/>
  <c r="P3941" i="1"/>
  <c r="P3959" i="1"/>
  <c r="R3959" i="1" s="1"/>
  <c r="P3952" i="1"/>
  <c r="Q3952" i="1" s="1"/>
  <c r="P3960" i="1"/>
  <c r="R3960" i="1" s="1"/>
  <c r="P3961" i="1"/>
  <c r="P3943" i="1"/>
  <c r="P3938" i="1"/>
  <c r="P3942" i="1"/>
  <c r="P3951" i="1"/>
  <c r="Q3951" i="1" s="1"/>
  <c r="P3948" i="1"/>
  <c r="Q3948" i="1" s="1"/>
  <c r="P3945" i="1"/>
  <c r="R3945" i="1" s="1"/>
  <c r="P3958" i="1"/>
  <c r="Q3958" i="1" s="1"/>
  <c r="P3940" i="1"/>
  <c r="P3947" i="1"/>
  <c r="R3947" i="1" s="1"/>
  <c r="P3946" i="1"/>
  <c r="R3946" i="1" s="1"/>
  <c r="P3949" i="1"/>
  <c r="Q3949" i="1" s="1"/>
  <c r="P3950" i="1"/>
  <c r="Q3950" i="1" s="1"/>
  <c r="P3957" i="1"/>
  <c r="Q3957" i="1" s="1"/>
  <c r="P3944" i="1"/>
  <c r="P3956" i="1"/>
  <c r="Q3956" i="1" s="1"/>
  <c r="H3985" i="6"/>
  <c r="O3985" i="1"/>
  <c r="H3978" i="6"/>
  <c r="O3978" i="1"/>
  <c r="H3984" i="6"/>
  <c r="O3984" i="1"/>
  <c r="H3971" i="6"/>
  <c r="O3971" i="1"/>
  <c r="H3965" i="6"/>
  <c r="O3965" i="1"/>
  <c r="H3962" i="6"/>
  <c r="O3962" i="1"/>
  <c r="H3980" i="6"/>
  <c r="O3980" i="1"/>
  <c r="H3975" i="6"/>
  <c r="O3975" i="1"/>
  <c r="H3983" i="6"/>
  <c r="O3983" i="1"/>
  <c r="H3982" i="6"/>
  <c r="O3982" i="1"/>
  <c r="H3964" i="6"/>
  <c r="O3964" i="1"/>
  <c r="H3976" i="6"/>
  <c r="O3976" i="1"/>
  <c r="H3974" i="6"/>
  <c r="O3974" i="1"/>
  <c r="H3972" i="6"/>
  <c r="O3972" i="1"/>
  <c r="H3967" i="6"/>
  <c r="O3967" i="1"/>
  <c r="H3970" i="6"/>
  <c r="O3970" i="1"/>
  <c r="H3966" i="6"/>
  <c r="O3966" i="1"/>
  <c r="H3973" i="6"/>
  <c r="O3973" i="1"/>
  <c r="H3969" i="6"/>
  <c r="O3969" i="1"/>
  <c r="H3963" i="6"/>
  <c r="O3963" i="1"/>
  <c r="H3979" i="6"/>
  <c r="O3979" i="1"/>
  <c r="H3977" i="6"/>
  <c r="O3977" i="1"/>
  <c r="H3981" i="6"/>
  <c r="O3981" i="1"/>
  <c r="H3968" i="6"/>
  <c r="O3968" i="1"/>
  <c r="H3969" i="5"/>
  <c r="N3969" i="1"/>
  <c r="H3978" i="5"/>
  <c r="N3978" i="1"/>
  <c r="H3976" i="5"/>
  <c r="N3976" i="1"/>
  <c r="H3985" i="5"/>
  <c r="N3985" i="1"/>
  <c r="H3981" i="5"/>
  <c r="N3981" i="1"/>
  <c r="H3972" i="5"/>
  <c r="N3972" i="1"/>
  <c r="H3982" i="5"/>
  <c r="N3982" i="1"/>
  <c r="H3964" i="5"/>
  <c r="N3964" i="1"/>
  <c r="H3975" i="5"/>
  <c r="N3975" i="1"/>
  <c r="H3979" i="5"/>
  <c r="N3979" i="1"/>
  <c r="H3973" i="5"/>
  <c r="N3973" i="1"/>
  <c r="H3968" i="5"/>
  <c r="N3968" i="1"/>
  <c r="H3977" i="5"/>
  <c r="N3977" i="1"/>
  <c r="H3970" i="5"/>
  <c r="N3970" i="1"/>
  <c r="H3984" i="5"/>
  <c r="N3984" i="1"/>
  <c r="H3962" i="5"/>
  <c r="N3962" i="1"/>
  <c r="H3966" i="5"/>
  <c r="N3966" i="1"/>
  <c r="H3971" i="5"/>
  <c r="N3971" i="1"/>
  <c r="H3965" i="5"/>
  <c r="N3965" i="1"/>
  <c r="H3963" i="5"/>
  <c r="N3963" i="1"/>
  <c r="H3983" i="5"/>
  <c r="N3983" i="1"/>
  <c r="H3967" i="5"/>
  <c r="N3967" i="1"/>
  <c r="H3974" i="5"/>
  <c r="N3974" i="1"/>
  <c r="H3980" i="5"/>
  <c r="N3980" i="1"/>
  <c r="S3947" i="1" l="1"/>
  <c r="S3955" i="1"/>
  <c r="S3925" i="1"/>
  <c r="S3954" i="1"/>
  <c r="S3928" i="1"/>
  <c r="S3924" i="1"/>
  <c r="S3960" i="1"/>
  <c r="S3953" i="1"/>
  <c r="S3927" i="1"/>
  <c r="S3933" i="1"/>
  <c r="S3934" i="1"/>
  <c r="S3932" i="1"/>
  <c r="S3959" i="1"/>
  <c r="S3926" i="1"/>
  <c r="S3946" i="1"/>
  <c r="S3945" i="1"/>
  <c r="W3957" i="1"/>
  <c r="R3957" i="1"/>
  <c r="W3948" i="1"/>
  <c r="R3948" i="1"/>
  <c r="W3950" i="1"/>
  <c r="R3950" i="1"/>
  <c r="W3951" i="1"/>
  <c r="R3951" i="1"/>
  <c r="W3956" i="1"/>
  <c r="R3956" i="1"/>
  <c r="W3949" i="1"/>
  <c r="R3949" i="1"/>
  <c r="W3958" i="1"/>
  <c r="R3958" i="1"/>
  <c r="W3952" i="1"/>
  <c r="R3952" i="1"/>
  <c r="W3947" i="1"/>
  <c r="W3943" i="1"/>
  <c r="W3959" i="1"/>
  <c r="W3955" i="1"/>
  <c r="W3940" i="1"/>
  <c r="W3961" i="1"/>
  <c r="W3941" i="1"/>
  <c r="W3954" i="1"/>
  <c r="W3942" i="1"/>
  <c r="W3960" i="1"/>
  <c r="W3953" i="1"/>
  <c r="W3944" i="1"/>
  <c r="W3946" i="1"/>
  <c r="W3945" i="1"/>
  <c r="W3938" i="1"/>
  <c r="W3939" i="1"/>
  <c r="P3984" i="1"/>
  <c r="R3984" i="1" s="1"/>
  <c r="P3973" i="1"/>
  <c r="Q3973" i="1" s="1"/>
  <c r="P3982" i="1"/>
  <c r="Q3982" i="1" s="1"/>
  <c r="P3976" i="1"/>
  <c r="Q3976" i="1" s="1"/>
  <c r="P3970" i="1"/>
  <c r="R3970" i="1" s="1"/>
  <c r="P3972" i="1"/>
  <c r="Q3972" i="1" s="1"/>
  <c r="P3965" i="1"/>
  <c r="P3980" i="1"/>
  <c r="Q3980" i="1" s="1"/>
  <c r="P3967" i="1"/>
  <c r="P3968" i="1"/>
  <c r="P3979" i="1"/>
  <c r="R3979" i="1" s="1"/>
  <c r="P3975" i="1"/>
  <c r="Q3975" i="1" s="1"/>
  <c r="P3969" i="1"/>
  <c r="R3969" i="1" s="1"/>
  <c r="P3962" i="1"/>
  <c r="P3985" i="1"/>
  <c r="P3971" i="1"/>
  <c r="R3971" i="1" s="1"/>
  <c r="P3964" i="1"/>
  <c r="P3978" i="1"/>
  <c r="R3978" i="1" s="1"/>
  <c r="P3963" i="1"/>
  <c r="P3983" i="1"/>
  <c r="R3983" i="1" s="1"/>
  <c r="P3977" i="1"/>
  <c r="R3977" i="1" s="1"/>
  <c r="P3974" i="1"/>
  <c r="Q3974" i="1" s="1"/>
  <c r="P3966" i="1"/>
  <c r="P3981" i="1"/>
  <c r="Q3981" i="1" s="1"/>
  <c r="H3991" i="6"/>
  <c r="H4015" i="6" s="1"/>
  <c r="H4039" i="6" s="1"/>
  <c r="O3991" i="1"/>
  <c r="H4007" i="6"/>
  <c r="H4031" i="6" s="1"/>
  <c r="H4055" i="6" s="1"/>
  <c r="O4007" i="1"/>
  <c r="H3995" i="6"/>
  <c r="H4019" i="6" s="1"/>
  <c r="H4043" i="6" s="1"/>
  <c r="O3995" i="1"/>
  <c r="H4006" i="6"/>
  <c r="H4030" i="6" s="1"/>
  <c r="H4054" i="6" s="1"/>
  <c r="O4006" i="1"/>
  <c r="H4008" i="6"/>
  <c r="H4032" i="6" s="1"/>
  <c r="H4056" i="6" s="1"/>
  <c r="O4008" i="1"/>
  <c r="H3993" i="6"/>
  <c r="H4017" i="6" s="1"/>
  <c r="H4041" i="6" s="1"/>
  <c r="O3993" i="1"/>
  <c r="H3992" i="6"/>
  <c r="H4016" i="6" s="1"/>
  <c r="H4040" i="6" s="1"/>
  <c r="O3992" i="1"/>
  <c r="H3998" i="6"/>
  <c r="H4022" i="6" s="1"/>
  <c r="H4046" i="6" s="1"/>
  <c r="O3998" i="1"/>
  <c r="H3996" i="6"/>
  <c r="H4020" i="6" s="1"/>
  <c r="H4044" i="6" s="1"/>
  <c r="O3996" i="1"/>
  <c r="H3999" i="6"/>
  <c r="H4023" i="6" s="1"/>
  <c r="H4047" i="6" s="1"/>
  <c r="O3999" i="1"/>
  <c r="H4002" i="6"/>
  <c r="H4026" i="6" s="1"/>
  <c r="H4050" i="6" s="1"/>
  <c r="O4002" i="1"/>
  <c r="H3987" i="6"/>
  <c r="H4011" i="6" s="1"/>
  <c r="H4035" i="6" s="1"/>
  <c r="O3987" i="1"/>
  <c r="H3989" i="6"/>
  <c r="H4013" i="6" s="1"/>
  <c r="H4037" i="6" s="1"/>
  <c r="O3989" i="1"/>
  <c r="H4001" i="6"/>
  <c r="H4025" i="6" s="1"/>
  <c r="H4049" i="6" s="1"/>
  <c r="O4001" i="1"/>
  <c r="H3997" i="6"/>
  <c r="H4021" i="6" s="1"/>
  <c r="H4045" i="6" s="1"/>
  <c r="O3997" i="1"/>
  <c r="H3994" i="6"/>
  <c r="H4018" i="6" s="1"/>
  <c r="H4042" i="6" s="1"/>
  <c r="O3994" i="1"/>
  <c r="H4000" i="6"/>
  <c r="H4024" i="6" s="1"/>
  <c r="H4048" i="6" s="1"/>
  <c r="O4000" i="1"/>
  <c r="H4004" i="6"/>
  <c r="H4028" i="6" s="1"/>
  <c r="H4052" i="6" s="1"/>
  <c r="O4004" i="1"/>
  <c r="H3990" i="6"/>
  <c r="H4014" i="6" s="1"/>
  <c r="H4038" i="6" s="1"/>
  <c r="O3990" i="1"/>
  <c r="H4003" i="6"/>
  <c r="H4027" i="6" s="1"/>
  <c r="H4051" i="6" s="1"/>
  <c r="O4003" i="1"/>
  <c r="H4005" i="6"/>
  <c r="H4029" i="6" s="1"/>
  <c r="H4053" i="6" s="1"/>
  <c r="O4005" i="1"/>
  <c r="H3988" i="6"/>
  <c r="H4012" i="6" s="1"/>
  <c r="H4036" i="6" s="1"/>
  <c r="O3988" i="1"/>
  <c r="H3986" i="6"/>
  <c r="H4010" i="6" s="1"/>
  <c r="H4034" i="6" s="1"/>
  <c r="O3986" i="1"/>
  <c r="H4009" i="6"/>
  <c r="H4033" i="6" s="1"/>
  <c r="H4057" i="6" s="1"/>
  <c r="O4009" i="1"/>
  <c r="H3990" i="5"/>
  <c r="H4014" i="5" s="1"/>
  <c r="H4038" i="5" s="1"/>
  <c r="N3990" i="1"/>
  <c r="H3997" i="5"/>
  <c r="H4021" i="5" s="1"/>
  <c r="H4045" i="5" s="1"/>
  <c r="N3997" i="1"/>
  <c r="H4005" i="5"/>
  <c r="H4029" i="5" s="1"/>
  <c r="H4053" i="5" s="1"/>
  <c r="N4005" i="1"/>
  <c r="H3986" i="5"/>
  <c r="H4010" i="5" s="1"/>
  <c r="H4034" i="5" s="1"/>
  <c r="N3986" i="1"/>
  <c r="H4009" i="5"/>
  <c r="H4033" i="5" s="1"/>
  <c r="H4057" i="5" s="1"/>
  <c r="N4009" i="1"/>
  <c r="H4004" i="5"/>
  <c r="H4028" i="5" s="1"/>
  <c r="H4052" i="5" s="1"/>
  <c r="N4004" i="1"/>
  <c r="H3995" i="5"/>
  <c r="H4019" i="5" s="1"/>
  <c r="H4043" i="5" s="1"/>
  <c r="N3995" i="1"/>
  <c r="H3996" i="5"/>
  <c r="H4020" i="5" s="1"/>
  <c r="H4044" i="5" s="1"/>
  <c r="N3996" i="1"/>
  <c r="H4008" i="5"/>
  <c r="H4032" i="5" s="1"/>
  <c r="H4056" i="5" s="1"/>
  <c r="N4008" i="1"/>
  <c r="H3999" i="5"/>
  <c r="H4023" i="5" s="1"/>
  <c r="H4047" i="5" s="1"/>
  <c r="N3999" i="1"/>
  <c r="H4000" i="5"/>
  <c r="H4024" i="5" s="1"/>
  <c r="H4048" i="5" s="1"/>
  <c r="N4000" i="1"/>
  <c r="H3991" i="5"/>
  <c r="H4015" i="5" s="1"/>
  <c r="H4039" i="5" s="1"/>
  <c r="N3991" i="1"/>
  <c r="H3994" i="5"/>
  <c r="H4018" i="5" s="1"/>
  <c r="H4042" i="5" s="1"/>
  <c r="N3994" i="1"/>
  <c r="H4003" i="5"/>
  <c r="H4027" i="5" s="1"/>
  <c r="H4051" i="5" s="1"/>
  <c r="N4003" i="1"/>
  <c r="H4007" i="5"/>
  <c r="H4031" i="5" s="1"/>
  <c r="H4055" i="5" s="1"/>
  <c r="N4007" i="1"/>
  <c r="H3988" i="5"/>
  <c r="H4012" i="5" s="1"/>
  <c r="H4036" i="5" s="1"/>
  <c r="N3988" i="1"/>
  <c r="H4002" i="5"/>
  <c r="H4026" i="5" s="1"/>
  <c r="H4050" i="5" s="1"/>
  <c r="N4002" i="1"/>
  <c r="H3992" i="5"/>
  <c r="H4016" i="5" s="1"/>
  <c r="H4040" i="5" s="1"/>
  <c r="N3992" i="1"/>
  <c r="H3998" i="5"/>
  <c r="H4022" i="5" s="1"/>
  <c r="H4046" i="5" s="1"/>
  <c r="N3998" i="1"/>
  <c r="H3987" i="5"/>
  <c r="H4011" i="5" s="1"/>
  <c r="H4035" i="5" s="1"/>
  <c r="N3987" i="1"/>
  <c r="H3989" i="5"/>
  <c r="H4013" i="5" s="1"/>
  <c r="H4037" i="5" s="1"/>
  <c r="N3989" i="1"/>
  <c r="H4001" i="5"/>
  <c r="H4025" i="5" s="1"/>
  <c r="H4049" i="5" s="1"/>
  <c r="N4001" i="1"/>
  <c r="H4006" i="5"/>
  <c r="H4030" i="5" s="1"/>
  <c r="H4054" i="5" s="1"/>
  <c r="N4006" i="1"/>
  <c r="H3993" i="5"/>
  <c r="H4017" i="5" s="1"/>
  <c r="H4041" i="5" s="1"/>
  <c r="N3993" i="1"/>
  <c r="S3978" i="1" l="1"/>
  <c r="S3949" i="1"/>
  <c r="S3977" i="1"/>
  <c r="S3969" i="1"/>
  <c r="S3970" i="1"/>
  <c r="S3984" i="1"/>
  <c r="S3952" i="1"/>
  <c r="S3948" i="1"/>
  <c r="S3983" i="1"/>
  <c r="S3971" i="1"/>
  <c r="S3958" i="1"/>
  <c r="S3956" i="1"/>
  <c r="S3950" i="1"/>
  <c r="S3957" i="1"/>
  <c r="S3951" i="1"/>
  <c r="S3979" i="1"/>
  <c r="W3974" i="1"/>
  <c r="R3974" i="1"/>
  <c r="W3972" i="1"/>
  <c r="R3972" i="1"/>
  <c r="W3973" i="1"/>
  <c r="R3973" i="1"/>
  <c r="W3981" i="1"/>
  <c r="R3981" i="1"/>
  <c r="W3975" i="1"/>
  <c r="R3975" i="1"/>
  <c r="W3980" i="1"/>
  <c r="R3980" i="1"/>
  <c r="W3976" i="1"/>
  <c r="R3976" i="1"/>
  <c r="W3982" i="1"/>
  <c r="R3982" i="1"/>
  <c r="W3978" i="1"/>
  <c r="W3962" i="1"/>
  <c r="W3968" i="1"/>
  <c r="W3977" i="1"/>
  <c r="W3964" i="1"/>
  <c r="W3969" i="1"/>
  <c r="W3967" i="1"/>
  <c r="W3970" i="1"/>
  <c r="W3984" i="1"/>
  <c r="W3983" i="1"/>
  <c r="W3971" i="1"/>
  <c r="W3966" i="1"/>
  <c r="W3963" i="1"/>
  <c r="W3985" i="1"/>
  <c r="W3979" i="1"/>
  <c r="W3965" i="1"/>
  <c r="P3992" i="1"/>
  <c r="P4003" i="1"/>
  <c r="R4003" i="1" s="1"/>
  <c r="P3991" i="1"/>
  <c r="P3994" i="1"/>
  <c r="R3994" i="1" s="1"/>
  <c r="P3995" i="1"/>
  <c r="R3995" i="1" s="1"/>
  <c r="P3988" i="1"/>
  <c r="P3996" i="1"/>
  <c r="Q3996" i="1" s="1"/>
  <c r="P4004" i="1"/>
  <c r="Q4004" i="1" s="1"/>
  <c r="P3986" i="1"/>
  <c r="P3997" i="1"/>
  <c r="Q3997" i="1" s="1"/>
  <c r="P4001" i="1"/>
  <c r="R4001" i="1" s="1"/>
  <c r="P3999" i="1"/>
  <c r="Q3999" i="1" s="1"/>
  <c r="P3998" i="1"/>
  <c r="Q3998" i="1" s="1"/>
  <c r="P4007" i="1"/>
  <c r="R4007" i="1" s="1"/>
  <c r="P4000" i="1"/>
  <c r="Q4000" i="1" s="1"/>
  <c r="P4008" i="1"/>
  <c r="R4008" i="1" s="1"/>
  <c r="P3987" i="1"/>
  <c r="P4006" i="1"/>
  <c r="Q4006" i="1" s="1"/>
  <c r="P3989" i="1"/>
  <c r="P4002" i="1"/>
  <c r="R4002" i="1" s="1"/>
  <c r="P4009" i="1"/>
  <c r="P4005" i="1"/>
  <c r="Q4005" i="1" s="1"/>
  <c r="P3990" i="1"/>
  <c r="P3993" i="1"/>
  <c r="R3993" i="1" s="1"/>
  <c r="H4077" i="6"/>
  <c r="O4077" i="1"/>
  <c r="H4071" i="6"/>
  <c r="O4071" i="1"/>
  <c r="H4080" i="6"/>
  <c r="O4080" i="1"/>
  <c r="H4075" i="6"/>
  <c r="O4075" i="1"/>
  <c r="H4069" i="6"/>
  <c r="O4069" i="1"/>
  <c r="H4068" i="6"/>
  <c r="O4068" i="1"/>
  <c r="H4078" i="6"/>
  <c r="O4078" i="1"/>
  <c r="H4081" i="6"/>
  <c r="O4081" i="1"/>
  <c r="H4076" i="6"/>
  <c r="O4076" i="1"/>
  <c r="H4061" i="6"/>
  <c r="O4061" i="1"/>
  <c r="H4064" i="6"/>
  <c r="O4064" i="1"/>
  <c r="H4067" i="6"/>
  <c r="O4067" i="1"/>
  <c r="H4070" i="6"/>
  <c r="O4070" i="1"/>
  <c r="H4058" i="6"/>
  <c r="O4058" i="1"/>
  <c r="H4073" i="6"/>
  <c r="O4073" i="1"/>
  <c r="H4072" i="6"/>
  <c r="O4072" i="1"/>
  <c r="H4059" i="6"/>
  <c r="O4059" i="1"/>
  <c r="H4065" i="6"/>
  <c r="O4065" i="1"/>
  <c r="H4079" i="6"/>
  <c r="O4079" i="1"/>
  <c r="H4060" i="6"/>
  <c r="O4060" i="1"/>
  <c r="H4062" i="6"/>
  <c r="O4062" i="1"/>
  <c r="H4066" i="6"/>
  <c r="O4066" i="1"/>
  <c r="H4074" i="6"/>
  <c r="O4074" i="1"/>
  <c r="H4063" i="6"/>
  <c r="O4063" i="1"/>
  <c r="H4081" i="5"/>
  <c r="N4081" i="1"/>
  <c r="H4060" i="5"/>
  <c r="N4060" i="1"/>
  <c r="H4071" i="5"/>
  <c r="N4071" i="1"/>
  <c r="H4058" i="5"/>
  <c r="N4058" i="1"/>
  <c r="H4061" i="5"/>
  <c r="N4061" i="1"/>
  <c r="H4065" i="5"/>
  <c r="N4065" i="1"/>
  <c r="H4074" i="5"/>
  <c r="N4074" i="1"/>
  <c r="H4079" i="5"/>
  <c r="N4079" i="1"/>
  <c r="H4080" i="5"/>
  <c r="N4080" i="1"/>
  <c r="H4077" i="5"/>
  <c r="N4077" i="1"/>
  <c r="H4059" i="5"/>
  <c r="N4059" i="1"/>
  <c r="H4063" i="5"/>
  <c r="N4063" i="1"/>
  <c r="H4072" i="5"/>
  <c r="N4072" i="1"/>
  <c r="H4075" i="5"/>
  <c r="N4075" i="1"/>
  <c r="H4068" i="5"/>
  <c r="N4068" i="1"/>
  <c r="H4069" i="5"/>
  <c r="N4069" i="1"/>
  <c r="H4076" i="5"/>
  <c r="N4076" i="1"/>
  <c r="H4078" i="5"/>
  <c r="N4078" i="1"/>
  <c r="H4070" i="5"/>
  <c r="N4070" i="1"/>
  <c r="H4064" i="5"/>
  <c r="N4064" i="1"/>
  <c r="H4073" i="5"/>
  <c r="N4073" i="1"/>
  <c r="H4066" i="5"/>
  <c r="N4066" i="1"/>
  <c r="H4067" i="5"/>
  <c r="N4067" i="1"/>
  <c r="H4062" i="5"/>
  <c r="N4062" i="1"/>
  <c r="S4007" i="1" l="1"/>
  <c r="S3980" i="1"/>
  <c r="S3981" i="1"/>
  <c r="S3995" i="1"/>
  <c r="S3982" i="1"/>
  <c r="S3993" i="1"/>
  <c r="S4002" i="1"/>
  <c r="S4008" i="1"/>
  <c r="S3994" i="1"/>
  <c r="S3976" i="1"/>
  <c r="S3975" i="1"/>
  <c r="S3973" i="1"/>
  <c r="S3974" i="1"/>
  <c r="S4003" i="1"/>
  <c r="S3972" i="1"/>
  <c r="S4001" i="1"/>
  <c r="W4005" i="1"/>
  <c r="R4005" i="1"/>
  <c r="W4006" i="1"/>
  <c r="R4006" i="1"/>
  <c r="W3997" i="1"/>
  <c r="R3997" i="1"/>
  <c r="W3998" i="1"/>
  <c r="R3998" i="1"/>
  <c r="W3999" i="1"/>
  <c r="R3999" i="1"/>
  <c r="W4004" i="1"/>
  <c r="R4004" i="1"/>
  <c r="W4000" i="1"/>
  <c r="R4000" i="1"/>
  <c r="W3996" i="1"/>
  <c r="R3996" i="1"/>
  <c r="W4007" i="1"/>
  <c r="W3988" i="1"/>
  <c r="W4003" i="1"/>
  <c r="W4009" i="1"/>
  <c r="W3987" i="1"/>
  <c r="W3986" i="1"/>
  <c r="W3995" i="1"/>
  <c r="W3992" i="1"/>
  <c r="W3993" i="1"/>
  <c r="W4002" i="1"/>
  <c r="W4008" i="1"/>
  <c r="W3994" i="1"/>
  <c r="W3990" i="1"/>
  <c r="W3989" i="1"/>
  <c r="W4001" i="1"/>
  <c r="W3991" i="1"/>
  <c r="P4067" i="1"/>
  <c r="R4067" i="1" s="1"/>
  <c r="P4068" i="1"/>
  <c r="Q4068" i="1" s="1"/>
  <c r="P4073" i="1"/>
  <c r="R4073" i="1" s="1"/>
  <c r="P4072" i="1"/>
  <c r="Q4072" i="1" s="1"/>
  <c r="P4058" i="1"/>
  <c r="P4069" i="1"/>
  <c r="Q4069" i="1" s="1"/>
  <c r="P4079" i="1"/>
  <c r="R4079" i="1" s="1"/>
  <c r="P4080" i="1"/>
  <c r="R4080" i="1" s="1"/>
  <c r="P4059" i="1"/>
  <c r="P4076" i="1"/>
  <c r="Q4076" i="1" s="1"/>
  <c r="P4071" i="1"/>
  <c r="Q4071" i="1" s="1"/>
  <c r="P4070" i="1"/>
  <c r="Q4070" i="1" s="1"/>
  <c r="P4074" i="1"/>
  <c r="R4074" i="1" s="1"/>
  <c r="P4081" i="1"/>
  <c r="P4062" i="1"/>
  <c r="P4064" i="1"/>
  <c r="P4075" i="1"/>
  <c r="R4075" i="1" s="1"/>
  <c r="P4077" i="1"/>
  <c r="Q4077" i="1" s="1"/>
  <c r="P4065" i="1"/>
  <c r="R4065" i="1" s="1"/>
  <c r="P4060" i="1"/>
  <c r="P4061" i="1"/>
  <c r="P4066" i="1"/>
  <c r="R4066" i="1" s="1"/>
  <c r="P4078" i="1"/>
  <c r="Q4078" i="1" s="1"/>
  <c r="P4063" i="1"/>
  <c r="H4092" i="6"/>
  <c r="O4092" i="1"/>
  <c r="H4086" i="6"/>
  <c r="O4086" i="1"/>
  <c r="H4088" i="6"/>
  <c r="O4088" i="1"/>
  <c r="H4093" i="6"/>
  <c r="O4093" i="1"/>
  <c r="H4091" i="6"/>
  <c r="O4091" i="1"/>
  <c r="H4084" i="6"/>
  <c r="O4084" i="1"/>
  <c r="H4085" i="6"/>
  <c r="O4085" i="1"/>
  <c r="H4099" i="6"/>
  <c r="O4099" i="1"/>
  <c r="H4096" i="6"/>
  <c r="O4096" i="1"/>
  <c r="H4097" i="6"/>
  <c r="O4097" i="1"/>
  <c r="H4104" i="6"/>
  <c r="O4104" i="1"/>
  <c r="H4087" i="6"/>
  <c r="O4087" i="1"/>
  <c r="H4082" i="6"/>
  <c r="O4082" i="1"/>
  <c r="H4103" i="6"/>
  <c r="O4103" i="1"/>
  <c r="H4089" i="6"/>
  <c r="O4089" i="1"/>
  <c r="H4105" i="6"/>
  <c r="O4105" i="1"/>
  <c r="H4095" i="6"/>
  <c r="O4095" i="1"/>
  <c r="H4098" i="6"/>
  <c r="O4098" i="1"/>
  <c r="H4100" i="6"/>
  <c r="O4100" i="1"/>
  <c r="H4090" i="6"/>
  <c r="O4090" i="1"/>
  <c r="H4083" i="6"/>
  <c r="O4083" i="1"/>
  <c r="H4094" i="6"/>
  <c r="O4094" i="1"/>
  <c r="H4102" i="6"/>
  <c r="O4102" i="1"/>
  <c r="H4101" i="6"/>
  <c r="O4101" i="1"/>
  <c r="H4085" i="5"/>
  <c r="N4085" i="1"/>
  <c r="H4083" i="5"/>
  <c r="N4083" i="1"/>
  <c r="H4089" i="5"/>
  <c r="N4089" i="1"/>
  <c r="H4090" i="5"/>
  <c r="N4090" i="1"/>
  <c r="H4093" i="5"/>
  <c r="N4093" i="1"/>
  <c r="H4101" i="5"/>
  <c r="N4101" i="1"/>
  <c r="H4082" i="5"/>
  <c r="N4082" i="1"/>
  <c r="H4100" i="5"/>
  <c r="N4100" i="1"/>
  <c r="H4102" i="5"/>
  <c r="N4102" i="1"/>
  <c r="H4095" i="5"/>
  <c r="N4095" i="1"/>
  <c r="H4104" i="5"/>
  <c r="N4104" i="1"/>
  <c r="H4088" i="5"/>
  <c r="N4088" i="1"/>
  <c r="H4086" i="5"/>
  <c r="N4086" i="1"/>
  <c r="H4087" i="5"/>
  <c r="N4087" i="1"/>
  <c r="H4092" i="5"/>
  <c r="N4092" i="1"/>
  <c r="H4084" i="5"/>
  <c r="N4084" i="1"/>
  <c r="H4091" i="5"/>
  <c r="N4091" i="1"/>
  <c r="H4097" i="5"/>
  <c r="N4097" i="1"/>
  <c r="H4099" i="5"/>
  <c r="N4099" i="1"/>
  <c r="H4094" i="5"/>
  <c r="N4094" i="1"/>
  <c r="H4096" i="5"/>
  <c r="N4096" i="1"/>
  <c r="H4098" i="5"/>
  <c r="N4098" i="1"/>
  <c r="H4103" i="5"/>
  <c r="N4103" i="1"/>
  <c r="H4105" i="5"/>
  <c r="N4105" i="1"/>
  <c r="S4066" i="1" l="1"/>
  <c r="S3998" i="1"/>
  <c r="S4075" i="1"/>
  <c r="S4074" i="1"/>
  <c r="S4067" i="1"/>
  <c r="S3996" i="1"/>
  <c r="S4006" i="1"/>
  <c r="S4080" i="1"/>
  <c r="S4000" i="1"/>
  <c r="S3999" i="1"/>
  <c r="S3997" i="1"/>
  <c r="S4005" i="1"/>
  <c r="S4004" i="1"/>
  <c r="S4065" i="1"/>
  <c r="S4079" i="1"/>
  <c r="S4073" i="1"/>
  <c r="W4077" i="1"/>
  <c r="R4077" i="1"/>
  <c r="W4076" i="1"/>
  <c r="R4076" i="1"/>
  <c r="W4069" i="1"/>
  <c r="R4069" i="1"/>
  <c r="W4068" i="1"/>
  <c r="R4068" i="1"/>
  <c r="W4070" i="1"/>
  <c r="R4070" i="1"/>
  <c r="W4072" i="1"/>
  <c r="R4072" i="1"/>
  <c r="W4078" i="1"/>
  <c r="R4078" i="1"/>
  <c r="W4071" i="1"/>
  <c r="R4071" i="1"/>
  <c r="W4066" i="1"/>
  <c r="W4081" i="1"/>
  <c r="W4061" i="1"/>
  <c r="W4075" i="1"/>
  <c r="W4074" i="1"/>
  <c r="W4059" i="1"/>
  <c r="W4058" i="1"/>
  <c r="W4067" i="1"/>
  <c r="W4063" i="1"/>
  <c r="W4060" i="1"/>
  <c r="W4064" i="1"/>
  <c r="W4080" i="1"/>
  <c r="W4065" i="1"/>
  <c r="W4062" i="1"/>
  <c r="W4079" i="1"/>
  <c r="W4073" i="1"/>
  <c r="P4096" i="1"/>
  <c r="Q4096" i="1" s="1"/>
  <c r="P4091" i="1"/>
  <c r="R4091" i="1" s="1"/>
  <c r="P4104" i="1"/>
  <c r="R4104" i="1" s="1"/>
  <c r="P4105" i="1"/>
  <c r="P4094" i="1"/>
  <c r="Q4094" i="1" s="1"/>
  <c r="P4097" i="1"/>
  <c r="R4097" i="1" s="1"/>
  <c r="P4087" i="1"/>
  <c r="P4090" i="1"/>
  <c r="R4090" i="1" s="1"/>
  <c r="P4093" i="1"/>
  <c r="Q4093" i="1" s="1"/>
  <c r="P4103" i="1"/>
  <c r="R4103" i="1" s="1"/>
  <c r="P4086" i="1"/>
  <c r="P4102" i="1"/>
  <c r="Q4102" i="1" s="1"/>
  <c r="P4085" i="1"/>
  <c r="P4092" i="1"/>
  <c r="Q4092" i="1" s="1"/>
  <c r="P4088" i="1"/>
  <c r="P4100" i="1"/>
  <c r="Q4100" i="1" s="1"/>
  <c r="P4101" i="1"/>
  <c r="Q4101" i="1" s="1"/>
  <c r="P4083" i="1"/>
  <c r="P4099" i="1"/>
  <c r="R4099" i="1" s="1"/>
  <c r="P4082" i="1"/>
  <c r="P4089" i="1"/>
  <c r="R4089" i="1" s="1"/>
  <c r="P4098" i="1"/>
  <c r="R4098" i="1" s="1"/>
  <c r="P4084" i="1"/>
  <c r="P4095" i="1"/>
  <c r="Q4095" i="1" s="1"/>
  <c r="H4115" i="6"/>
  <c r="O4115" i="1"/>
  <c r="H4121" i="6"/>
  <c r="O4121" i="1"/>
  <c r="H4119" i="6"/>
  <c r="O4119" i="1"/>
  <c r="H4117" i="6"/>
  <c r="O4117" i="1"/>
  <c r="H4107" i="6"/>
  <c r="O4107" i="1"/>
  <c r="H4113" i="6"/>
  <c r="O4113" i="1"/>
  <c r="H4120" i="6"/>
  <c r="O4120" i="1"/>
  <c r="H4128" i="6"/>
  <c r="O4128" i="1"/>
  <c r="H4124" i="6"/>
  <c r="O4124" i="1"/>
  <c r="H4112" i="6"/>
  <c r="O4112" i="1"/>
  <c r="H4125" i="6"/>
  <c r="O4125" i="1"/>
  <c r="H4127" i="6"/>
  <c r="O4127" i="1"/>
  <c r="H4123" i="6"/>
  <c r="O4123" i="1"/>
  <c r="H4110" i="6"/>
  <c r="O4110" i="1"/>
  <c r="H4114" i="6"/>
  <c r="O4114" i="1"/>
  <c r="H4126" i="6"/>
  <c r="O4126" i="1"/>
  <c r="H4106" i="6"/>
  <c r="O4106" i="1"/>
  <c r="H4109" i="6"/>
  <c r="O4109" i="1"/>
  <c r="H4122" i="6"/>
  <c r="O4122" i="1"/>
  <c r="H4129" i="6"/>
  <c r="O4129" i="1"/>
  <c r="H4118" i="6"/>
  <c r="O4118" i="1"/>
  <c r="H4111" i="6"/>
  <c r="O4111" i="1"/>
  <c r="H4108" i="6"/>
  <c r="O4108" i="1"/>
  <c r="H4116" i="6"/>
  <c r="O4116" i="1"/>
  <c r="H4127" i="5"/>
  <c r="N4127" i="1"/>
  <c r="H4115" i="5"/>
  <c r="N4115" i="1"/>
  <c r="H4128" i="5"/>
  <c r="N4128" i="1"/>
  <c r="H4117" i="5"/>
  <c r="N4117" i="1"/>
  <c r="H4112" i="5"/>
  <c r="N4112" i="1"/>
  <c r="H4119" i="5"/>
  <c r="N4119" i="1"/>
  <c r="H4114" i="5"/>
  <c r="N4114" i="1"/>
  <c r="H4121" i="5"/>
  <c r="N4121" i="1"/>
  <c r="H4116" i="5"/>
  <c r="N4116" i="1"/>
  <c r="H4126" i="5"/>
  <c r="N4126" i="1"/>
  <c r="H4113" i="5"/>
  <c r="N4113" i="1"/>
  <c r="H4129" i="5"/>
  <c r="N4129" i="1"/>
  <c r="H4125" i="5"/>
  <c r="N4125" i="1"/>
  <c r="H4118" i="5"/>
  <c r="N4118" i="1"/>
  <c r="H4124" i="5"/>
  <c r="N4124" i="1"/>
  <c r="H4107" i="5"/>
  <c r="N4107" i="1"/>
  <c r="H4122" i="5"/>
  <c r="N4122" i="1"/>
  <c r="H4108" i="5"/>
  <c r="N4108" i="1"/>
  <c r="H4120" i="5"/>
  <c r="N4120" i="1"/>
  <c r="H4123" i="5"/>
  <c r="N4123" i="1"/>
  <c r="H4110" i="5"/>
  <c r="N4110" i="1"/>
  <c r="H4111" i="5"/>
  <c r="N4111" i="1"/>
  <c r="H4106" i="5"/>
  <c r="N4106" i="1"/>
  <c r="H4109" i="5"/>
  <c r="N4109" i="1"/>
  <c r="S4098" i="1" l="1"/>
  <c r="S4097" i="1"/>
  <c r="S4071" i="1"/>
  <c r="S4076" i="1"/>
  <c r="S4089" i="1"/>
  <c r="S4091" i="1"/>
  <c r="S4072" i="1"/>
  <c r="S4090" i="1"/>
  <c r="S4078" i="1"/>
  <c r="S4070" i="1"/>
  <c r="S4069" i="1"/>
  <c r="S4077" i="1"/>
  <c r="S4103" i="1"/>
  <c r="S4068" i="1"/>
  <c r="S4099" i="1"/>
  <c r="S4104" i="1"/>
  <c r="W4092" i="1"/>
  <c r="R4092" i="1"/>
  <c r="W4101" i="1"/>
  <c r="R4101" i="1"/>
  <c r="W4093" i="1"/>
  <c r="R4093" i="1"/>
  <c r="W4094" i="1"/>
  <c r="R4094" i="1"/>
  <c r="W4096" i="1"/>
  <c r="R4096" i="1"/>
  <c r="W4095" i="1"/>
  <c r="R4095" i="1"/>
  <c r="W4100" i="1"/>
  <c r="R4100" i="1"/>
  <c r="W4102" i="1"/>
  <c r="R4102" i="1"/>
  <c r="W4098" i="1"/>
  <c r="W4083" i="1"/>
  <c r="W4103" i="1"/>
  <c r="W4097" i="1"/>
  <c r="W4091" i="1"/>
  <c r="W4089" i="1"/>
  <c r="W4085" i="1"/>
  <c r="W4082" i="1"/>
  <c r="W4090" i="1"/>
  <c r="W4105" i="1"/>
  <c r="W4084" i="1"/>
  <c r="W4099" i="1"/>
  <c r="W4088" i="1"/>
  <c r="W4086" i="1"/>
  <c r="W4087" i="1"/>
  <c r="W4104" i="1"/>
  <c r="P4123" i="1"/>
  <c r="R4123" i="1" s="1"/>
  <c r="P4107" i="1"/>
  <c r="P4128" i="1"/>
  <c r="R4128" i="1" s="1"/>
  <c r="P4127" i="1"/>
  <c r="R4127" i="1" s="1"/>
  <c r="P4109" i="1"/>
  <c r="P4111" i="1"/>
  <c r="P4129" i="1"/>
  <c r="P4119" i="1"/>
  <c r="Q4119" i="1" s="1"/>
  <c r="P4115" i="1"/>
  <c r="R4115" i="1" s="1"/>
  <c r="P4106" i="1"/>
  <c r="P4120" i="1"/>
  <c r="Q4120" i="1" s="1"/>
  <c r="P4125" i="1"/>
  <c r="Q4125" i="1" s="1"/>
  <c r="P4113" i="1"/>
  <c r="R4113" i="1" s="1"/>
  <c r="P4114" i="1"/>
  <c r="R4114" i="1" s="1"/>
  <c r="P4112" i="1"/>
  <c r="P4108" i="1"/>
  <c r="P4118" i="1"/>
  <c r="Q4118" i="1" s="1"/>
  <c r="P4121" i="1"/>
  <c r="R4121" i="1" s="1"/>
  <c r="P4117" i="1"/>
  <c r="Q4117" i="1" s="1"/>
  <c r="P4110" i="1"/>
  <c r="P4122" i="1"/>
  <c r="R4122" i="1" s="1"/>
  <c r="P4124" i="1"/>
  <c r="Q4124" i="1" s="1"/>
  <c r="P4116" i="1"/>
  <c r="Q4116" i="1" s="1"/>
  <c r="P4126" i="1"/>
  <c r="Q4126" i="1" s="1"/>
  <c r="H4137" i="6"/>
  <c r="O4137" i="1"/>
  <c r="H4138" i="6"/>
  <c r="O4138" i="1"/>
  <c r="H4131" i="6"/>
  <c r="O4131" i="1"/>
  <c r="H4149" i="6"/>
  <c r="O4149" i="1"/>
  <c r="H4136" i="6"/>
  <c r="O4136" i="1"/>
  <c r="H4134" i="6"/>
  <c r="O4134" i="1"/>
  <c r="H4141" i="6"/>
  <c r="O4141" i="1"/>
  <c r="H4153" i="6"/>
  <c r="O4153" i="1"/>
  <c r="H4140" i="6"/>
  <c r="O4140" i="1"/>
  <c r="H4148" i="6"/>
  <c r="O4148" i="1"/>
  <c r="H4146" i="6"/>
  <c r="O4146" i="1"/>
  <c r="H4143" i="6"/>
  <c r="O4143" i="1"/>
  <c r="H4152" i="6"/>
  <c r="O4152" i="1"/>
  <c r="H4135" i="6"/>
  <c r="O4135" i="1"/>
  <c r="H4147" i="6"/>
  <c r="O4147" i="1"/>
  <c r="H4145" i="6"/>
  <c r="O4145" i="1"/>
  <c r="H4150" i="6"/>
  <c r="O4150" i="1"/>
  <c r="H4144" i="6"/>
  <c r="O4144" i="1"/>
  <c r="H4132" i="6"/>
  <c r="O4132" i="1"/>
  <c r="H4133" i="6"/>
  <c r="O4133" i="1"/>
  <c r="H4130" i="6"/>
  <c r="O4130" i="1"/>
  <c r="H4142" i="6"/>
  <c r="O4142" i="1"/>
  <c r="H4151" i="6"/>
  <c r="O4151" i="1"/>
  <c r="H4139" i="6"/>
  <c r="O4139" i="1"/>
  <c r="H4146" i="5"/>
  <c r="N4146" i="1"/>
  <c r="H4143" i="5"/>
  <c r="N4143" i="1"/>
  <c r="H4137" i="5"/>
  <c r="N4137" i="1"/>
  <c r="H4136" i="5"/>
  <c r="N4136" i="1"/>
  <c r="H4141" i="5"/>
  <c r="N4141" i="1"/>
  <c r="H4135" i="5"/>
  <c r="N4135" i="1"/>
  <c r="H4133" i="5"/>
  <c r="N4133" i="1"/>
  <c r="H4148" i="5"/>
  <c r="N4148" i="1"/>
  <c r="H4140" i="5"/>
  <c r="N4140" i="1"/>
  <c r="H4152" i="5"/>
  <c r="N4152" i="1"/>
  <c r="H4131" i="5"/>
  <c r="N4131" i="1"/>
  <c r="H4142" i="5"/>
  <c r="N4142" i="1"/>
  <c r="H4145" i="5"/>
  <c r="N4145" i="1"/>
  <c r="H4139" i="5"/>
  <c r="N4139" i="1"/>
  <c r="H4153" i="5"/>
  <c r="N4153" i="1"/>
  <c r="H4130" i="5"/>
  <c r="N4130" i="1"/>
  <c r="H4147" i="5"/>
  <c r="N4147" i="1"/>
  <c r="H4132" i="5"/>
  <c r="N4132" i="1"/>
  <c r="H4150" i="5"/>
  <c r="N4150" i="1"/>
  <c r="H4134" i="5"/>
  <c r="N4134" i="1"/>
  <c r="H4144" i="5"/>
  <c r="N4144" i="1"/>
  <c r="H4149" i="5"/>
  <c r="N4149" i="1"/>
  <c r="H4138" i="5"/>
  <c r="N4138" i="1"/>
  <c r="H4151" i="5"/>
  <c r="N4151" i="1"/>
  <c r="S4114" i="1" l="1"/>
  <c r="S4102" i="1"/>
  <c r="S4101" i="1"/>
  <c r="S4122" i="1"/>
  <c r="S4113" i="1"/>
  <c r="S4115" i="1"/>
  <c r="S4123" i="1"/>
  <c r="S4094" i="1"/>
  <c r="S4127" i="1"/>
  <c r="S4100" i="1"/>
  <c r="S4096" i="1"/>
  <c r="S4093" i="1"/>
  <c r="S4092" i="1"/>
  <c r="S4121" i="1"/>
  <c r="S4095" i="1"/>
  <c r="S4128" i="1"/>
  <c r="W4124" i="1"/>
  <c r="R4124" i="1"/>
  <c r="W4118" i="1"/>
  <c r="R4118" i="1"/>
  <c r="W4126" i="1"/>
  <c r="R4126" i="1"/>
  <c r="W4125" i="1"/>
  <c r="R4125" i="1"/>
  <c r="W4119" i="1"/>
  <c r="R4119" i="1"/>
  <c r="W4116" i="1"/>
  <c r="R4116" i="1"/>
  <c r="W4117" i="1"/>
  <c r="R4117" i="1"/>
  <c r="W4120" i="1"/>
  <c r="R4120" i="1"/>
  <c r="W4121" i="1"/>
  <c r="W4114" i="1"/>
  <c r="W4106" i="1"/>
  <c r="W4111" i="1"/>
  <c r="W4107" i="1"/>
  <c r="W4122" i="1"/>
  <c r="W4113" i="1"/>
  <c r="W4115" i="1"/>
  <c r="W4109" i="1"/>
  <c r="W4123" i="1"/>
  <c r="W4110" i="1"/>
  <c r="W4108" i="1"/>
  <c r="W4127" i="1"/>
  <c r="W4112" i="1"/>
  <c r="W4129" i="1"/>
  <c r="W4128" i="1"/>
  <c r="P4145" i="1"/>
  <c r="R4145" i="1" s="1"/>
  <c r="P4140" i="1"/>
  <c r="Q4140" i="1" s="1"/>
  <c r="P4141" i="1"/>
  <c r="Q4141" i="1" s="1"/>
  <c r="P4138" i="1"/>
  <c r="R4138" i="1" s="1"/>
  <c r="P4144" i="1"/>
  <c r="Q4144" i="1" s="1"/>
  <c r="P4139" i="1"/>
  <c r="R4139" i="1" s="1"/>
  <c r="P4152" i="1"/>
  <c r="R4152" i="1" s="1"/>
  <c r="P4134" i="1"/>
  <c r="P4142" i="1"/>
  <c r="Q4142" i="1" s="1"/>
  <c r="P4150" i="1"/>
  <c r="Q4150" i="1" s="1"/>
  <c r="P4153" i="1"/>
  <c r="P4131" i="1"/>
  <c r="P4146" i="1"/>
  <c r="R4146" i="1" s="1"/>
  <c r="P4147" i="1"/>
  <c r="R4147" i="1" s="1"/>
  <c r="P4149" i="1"/>
  <c r="Q4149" i="1" s="1"/>
  <c r="P4132" i="1"/>
  <c r="P4135" i="1"/>
  <c r="P4136" i="1"/>
  <c r="P4133" i="1"/>
  <c r="P4137" i="1"/>
  <c r="R4137" i="1" s="1"/>
  <c r="P4151" i="1"/>
  <c r="R4151" i="1" s="1"/>
  <c r="P4130" i="1"/>
  <c r="P4148" i="1"/>
  <c r="Q4148" i="1" s="1"/>
  <c r="P4143" i="1"/>
  <c r="Q4143" i="1" s="1"/>
  <c r="H4172" i="6"/>
  <c r="H4196" i="6" s="1"/>
  <c r="H4220" i="6" s="1"/>
  <c r="O4172" i="1"/>
  <c r="H4171" i="6"/>
  <c r="H4195" i="6" s="1"/>
  <c r="H4219" i="6" s="1"/>
  <c r="O4171" i="1"/>
  <c r="H4154" i="6"/>
  <c r="H4178" i="6" s="1"/>
  <c r="H4202" i="6" s="1"/>
  <c r="O4154" i="1"/>
  <c r="H4159" i="6"/>
  <c r="H4183" i="6" s="1"/>
  <c r="H4207" i="6" s="1"/>
  <c r="O4159" i="1"/>
  <c r="H4164" i="6"/>
  <c r="H4188" i="6" s="1"/>
  <c r="H4212" i="6" s="1"/>
  <c r="O4164" i="1"/>
  <c r="H4173" i="6"/>
  <c r="H4197" i="6" s="1"/>
  <c r="H4221" i="6" s="1"/>
  <c r="O4173" i="1"/>
  <c r="H4169" i="6"/>
  <c r="H4193" i="6" s="1"/>
  <c r="H4217" i="6" s="1"/>
  <c r="O4169" i="1"/>
  <c r="H4163" i="6"/>
  <c r="H4187" i="6" s="1"/>
  <c r="H4211" i="6" s="1"/>
  <c r="O4163" i="1"/>
  <c r="H4176" i="6"/>
  <c r="H4200" i="6" s="1"/>
  <c r="H4224" i="6" s="1"/>
  <c r="O4176" i="1"/>
  <c r="H4177" i="6"/>
  <c r="H4201" i="6" s="1"/>
  <c r="H4225" i="6" s="1"/>
  <c r="O4177" i="1"/>
  <c r="H4155" i="6"/>
  <c r="H4179" i="6" s="1"/>
  <c r="H4203" i="6" s="1"/>
  <c r="O4155" i="1"/>
  <c r="H4168" i="6"/>
  <c r="H4192" i="6" s="1"/>
  <c r="H4216" i="6" s="1"/>
  <c r="O4168" i="1"/>
  <c r="H4160" i="6"/>
  <c r="H4184" i="6" s="1"/>
  <c r="H4208" i="6" s="1"/>
  <c r="O4160" i="1"/>
  <c r="H4165" i="6"/>
  <c r="H4189" i="6" s="1"/>
  <c r="H4213" i="6" s="1"/>
  <c r="O4165" i="1"/>
  <c r="H4162" i="6"/>
  <c r="H4186" i="6" s="1"/>
  <c r="H4210" i="6" s="1"/>
  <c r="O4162" i="1"/>
  <c r="H4157" i="6"/>
  <c r="H4181" i="6" s="1"/>
  <c r="H4205" i="6" s="1"/>
  <c r="O4157" i="1"/>
  <c r="H4167" i="6"/>
  <c r="H4191" i="6" s="1"/>
  <c r="H4215" i="6" s="1"/>
  <c r="O4167" i="1"/>
  <c r="H4156" i="6"/>
  <c r="H4180" i="6" s="1"/>
  <c r="H4204" i="6" s="1"/>
  <c r="O4156" i="1"/>
  <c r="H4166" i="6"/>
  <c r="H4190" i="6" s="1"/>
  <c r="H4214" i="6" s="1"/>
  <c r="O4166" i="1"/>
  <c r="H4174" i="6"/>
  <c r="H4198" i="6" s="1"/>
  <c r="H4222" i="6" s="1"/>
  <c r="O4174" i="1"/>
  <c r="H4170" i="6"/>
  <c r="H4194" i="6" s="1"/>
  <c r="H4218" i="6" s="1"/>
  <c r="O4170" i="1"/>
  <c r="H4158" i="6"/>
  <c r="H4182" i="6" s="1"/>
  <c r="H4206" i="6" s="1"/>
  <c r="O4158" i="1"/>
  <c r="H4175" i="6"/>
  <c r="H4199" i="6" s="1"/>
  <c r="H4223" i="6" s="1"/>
  <c r="O4175" i="1"/>
  <c r="H4161" i="6"/>
  <c r="H4185" i="6" s="1"/>
  <c r="H4209" i="6" s="1"/>
  <c r="O4161" i="1"/>
  <c r="H4162" i="5"/>
  <c r="H4186" i="5" s="1"/>
  <c r="H4210" i="5" s="1"/>
  <c r="N4162" i="1"/>
  <c r="H4171" i="5"/>
  <c r="H4195" i="5" s="1"/>
  <c r="H4219" i="5" s="1"/>
  <c r="N4171" i="1"/>
  <c r="H4155" i="5"/>
  <c r="H4179" i="5" s="1"/>
  <c r="H4203" i="5" s="1"/>
  <c r="N4155" i="1"/>
  <c r="H4165" i="5"/>
  <c r="H4189" i="5" s="1"/>
  <c r="H4213" i="5" s="1"/>
  <c r="N4165" i="1"/>
  <c r="H4173" i="5"/>
  <c r="H4197" i="5" s="1"/>
  <c r="H4221" i="5" s="1"/>
  <c r="N4173" i="1"/>
  <c r="H4154" i="5"/>
  <c r="H4178" i="5" s="1"/>
  <c r="H4202" i="5" s="1"/>
  <c r="N4154" i="1"/>
  <c r="H4176" i="5"/>
  <c r="H4200" i="5" s="1"/>
  <c r="H4224" i="5" s="1"/>
  <c r="N4176" i="1"/>
  <c r="H4160" i="5"/>
  <c r="H4184" i="5" s="1"/>
  <c r="H4208" i="5" s="1"/>
  <c r="N4160" i="1"/>
  <c r="H4159" i="5"/>
  <c r="H4183" i="5" s="1"/>
  <c r="H4207" i="5" s="1"/>
  <c r="N4159" i="1"/>
  <c r="H4168" i="5"/>
  <c r="H4192" i="5" s="1"/>
  <c r="H4216" i="5" s="1"/>
  <c r="N4168" i="1"/>
  <c r="H4177" i="5"/>
  <c r="H4201" i="5" s="1"/>
  <c r="H4225" i="5" s="1"/>
  <c r="N4177" i="1"/>
  <c r="H4164" i="5"/>
  <c r="H4188" i="5" s="1"/>
  <c r="H4212" i="5" s="1"/>
  <c r="N4164" i="1"/>
  <c r="H4161" i="5"/>
  <c r="H4185" i="5" s="1"/>
  <c r="H4209" i="5" s="1"/>
  <c r="N4161" i="1"/>
  <c r="H4175" i="5"/>
  <c r="H4199" i="5" s="1"/>
  <c r="H4223" i="5" s="1"/>
  <c r="N4175" i="1"/>
  <c r="H4156" i="5"/>
  <c r="H4180" i="5" s="1"/>
  <c r="H4204" i="5" s="1"/>
  <c r="N4156" i="1"/>
  <c r="H4172" i="5"/>
  <c r="H4196" i="5" s="1"/>
  <c r="H4220" i="5" s="1"/>
  <c r="N4172" i="1"/>
  <c r="H4163" i="5"/>
  <c r="H4187" i="5" s="1"/>
  <c r="H4211" i="5" s="1"/>
  <c r="N4163" i="1"/>
  <c r="H4167" i="5"/>
  <c r="H4191" i="5" s="1"/>
  <c r="H4215" i="5" s="1"/>
  <c r="N4167" i="1"/>
  <c r="H4158" i="5"/>
  <c r="H4182" i="5" s="1"/>
  <c r="H4206" i="5" s="1"/>
  <c r="N4158" i="1"/>
  <c r="H4169" i="5"/>
  <c r="H4193" i="5" s="1"/>
  <c r="H4217" i="5" s="1"/>
  <c r="N4169" i="1"/>
  <c r="H4157" i="5"/>
  <c r="H4181" i="5" s="1"/>
  <c r="H4205" i="5" s="1"/>
  <c r="N4157" i="1"/>
  <c r="H4166" i="5"/>
  <c r="H4190" i="5" s="1"/>
  <c r="H4214" i="5" s="1"/>
  <c r="N4166" i="1"/>
  <c r="H4174" i="5"/>
  <c r="H4198" i="5" s="1"/>
  <c r="H4222" i="5" s="1"/>
  <c r="N4174" i="1"/>
  <c r="H4170" i="5"/>
  <c r="H4194" i="5" s="1"/>
  <c r="H4218" i="5" s="1"/>
  <c r="N4170" i="1"/>
  <c r="S4147" i="1" l="1"/>
  <c r="S4120" i="1"/>
  <c r="S4116" i="1"/>
  <c r="S4151" i="1"/>
  <c r="S4146" i="1"/>
  <c r="S4145" i="1"/>
  <c r="S4139" i="1"/>
  <c r="S4125" i="1"/>
  <c r="S4137" i="1"/>
  <c r="S4138" i="1"/>
  <c r="S4117" i="1"/>
  <c r="S4119" i="1"/>
  <c r="S4126" i="1"/>
  <c r="S4124" i="1"/>
  <c r="S4118" i="1"/>
  <c r="S4152" i="1"/>
  <c r="W4150" i="1"/>
  <c r="R4150" i="1"/>
  <c r="W4140" i="1"/>
  <c r="R4140" i="1"/>
  <c r="W4142" i="1"/>
  <c r="R4142" i="1"/>
  <c r="W4144" i="1"/>
  <c r="R4144" i="1"/>
  <c r="W4143" i="1"/>
  <c r="R4143" i="1"/>
  <c r="W4148" i="1"/>
  <c r="R4148" i="1"/>
  <c r="W4149" i="1"/>
  <c r="R4149" i="1"/>
  <c r="W4141" i="1"/>
  <c r="R4141" i="1"/>
  <c r="W4130" i="1"/>
  <c r="W4136" i="1"/>
  <c r="W4147" i="1"/>
  <c r="W4139" i="1"/>
  <c r="W4151" i="1"/>
  <c r="W4135" i="1"/>
  <c r="W4146" i="1"/>
  <c r="W4145" i="1"/>
  <c r="W4137" i="1"/>
  <c r="W4132" i="1"/>
  <c r="W4131" i="1"/>
  <c r="W4134" i="1"/>
  <c r="W4138" i="1"/>
  <c r="W4133" i="1"/>
  <c r="W4153" i="1"/>
  <c r="W4152" i="1"/>
  <c r="P4167" i="1"/>
  <c r="Q4167" i="1" s="1"/>
  <c r="P4172" i="1"/>
  <c r="Q4172" i="1" s="1"/>
  <c r="P4168" i="1"/>
  <c r="Q4168" i="1" s="1"/>
  <c r="P4154" i="1"/>
  <c r="P4165" i="1"/>
  <c r="Q4165" i="1" s="1"/>
  <c r="P4174" i="1"/>
  <c r="Q4174" i="1" s="1"/>
  <c r="P4158" i="1"/>
  <c r="P4163" i="1"/>
  <c r="R4163" i="1" s="1"/>
  <c r="P4177" i="1"/>
  <c r="P4159" i="1"/>
  <c r="P4157" i="1"/>
  <c r="P4170" i="1"/>
  <c r="R4170" i="1" s="1"/>
  <c r="P4166" i="1"/>
  <c r="Q4166" i="1" s="1"/>
  <c r="P4164" i="1"/>
  <c r="Q4164" i="1" s="1"/>
  <c r="P4175" i="1"/>
  <c r="R4175" i="1" s="1"/>
  <c r="P4160" i="1"/>
  <c r="P4156" i="1"/>
  <c r="P4161" i="1"/>
  <c r="R4161" i="1" s="1"/>
  <c r="P4176" i="1"/>
  <c r="R4176" i="1" s="1"/>
  <c r="P4173" i="1"/>
  <c r="Q4173" i="1" s="1"/>
  <c r="P4155" i="1"/>
  <c r="P4162" i="1"/>
  <c r="R4162" i="1" s="1"/>
  <c r="P4169" i="1"/>
  <c r="R4169" i="1" s="1"/>
  <c r="P4171" i="1"/>
  <c r="R4171" i="1" s="1"/>
  <c r="H4242" i="6"/>
  <c r="O4242" i="1"/>
  <c r="H4227" i="6"/>
  <c r="O4227" i="1"/>
  <c r="H4236" i="6"/>
  <c r="O4236" i="1"/>
  <c r="H4245" i="6"/>
  <c r="O4245" i="1"/>
  <c r="H4249" i="6"/>
  <c r="O4249" i="1"/>
  <c r="H4231" i="6"/>
  <c r="O4231" i="1"/>
  <c r="H4234" i="6"/>
  <c r="O4234" i="1"/>
  <c r="H4240" i="6"/>
  <c r="O4240" i="1"/>
  <c r="H4248" i="6"/>
  <c r="O4248" i="1"/>
  <c r="H4246" i="6"/>
  <c r="O4246" i="1"/>
  <c r="H4237" i="6"/>
  <c r="O4237" i="1"/>
  <c r="H4226" i="6"/>
  <c r="O4226" i="1"/>
  <c r="H4233" i="6"/>
  <c r="O4233" i="1"/>
  <c r="H4235" i="6"/>
  <c r="O4235" i="1"/>
  <c r="H4239" i="6"/>
  <c r="O4239" i="1"/>
  <c r="H4243" i="6"/>
  <c r="O4243" i="1"/>
  <c r="H4229" i="6"/>
  <c r="O4229" i="1"/>
  <c r="H4247" i="6"/>
  <c r="O4247" i="1"/>
  <c r="H4228" i="6"/>
  <c r="O4228" i="1"/>
  <c r="H4232" i="6"/>
  <c r="O4232" i="1"/>
  <c r="H4241" i="6"/>
  <c r="O4241" i="1"/>
  <c r="H4230" i="6"/>
  <c r="O4230" i="1"/>
  <c r="H4238" i="6"/>
  <c r="O4238" i="1"/>
  <c r="H4244" i="6"/>
  <c r="O4244" i="1"/>
  <c r="H4242" i="5"/>
  <c r="N4242" i="1"/>
  <c r="H4236" i="5"/>
  <c r="N4236" i="1"/>
  <c r="H4249" i="5"/>
  <c r="N4249" i="1"/>
  <c r="H4245" i="5"/>
  <c r="N4245" i="1"/>
  <c r="H4244" i="5"/>
  <c r="N4244" i="1"/>
  <c r="H4226" i="5"/>
  <c r="N4226" i="1"/>
  <c r="H4240" i="5"/>
  <c r="N4240" i="1"/>
  <c r="H4228" i="5"/>
  <c r="N4228" i="1"/>
  <c r="H4239" i="5"/>
  <c r="N4239" i="1"/>
  <c r="H4237" i="5"/>
  <c r="N4237" i="1"/>
  <c r="H4231" i="5"/>
  <c r="N4231" i="1"/>
  <c r="H4227" i="5"/>
  <c r="N4227" i="1"/>
  <c r="H4247" i="5"/>
  <c r="N4247" i="1"/>
  <c r="H4235" i="5"/>
  <c r="N4235" i="1"/>
  <c r="H4232" i="5"/>
  <c r="N4232" i="1"/>
  <c r="H4243" i="5"/>
  <c r="N4243" i="1"/>
  <c r="H4246" i="5"/>
  <c r="N4246" i="1"/>
  <c r="H4229" i="5"/>
  <c r="N4229" i="1"/>
  <c r="H4241" i="5"/>
  <c r="N4241" i="1"/>
  <c r="H4230" i="5"/>
  <c r="N4230" i="1"/>
  <c r="H4238" i="5"/>
  <c r="N4238" i="1"/>
  <c r="H4233" i="5"/>
  <c r="N4233" i="1"/>
  <c r="H4248" i="5"/>
  <c r="N4248" i="1"/>
  <c r="H4234" i="5"/>
  <c r="N4234" i="1"/>
  <c r="S4141" i="1" l="1"/>
  <c r="S4140" i="1"/>
  <c r="S4161" i="1"/>
  <c r="S4144" i="1"/>
  <c r="S4171" i="1"/>
  <c r="S4170" i="1"/>
  <c r="S4163" i="1"/>
  <c r="S4149" i="1"/>
  <c r="S4143" i="1"/>
  <c r="S4142" i="1"/>
  <c r="S4150" i="1"/>
  <c r="S4162" i="1"/>
  <c r="S4148" i="1"/>
  <c r="S4169" i="1"/>
  <c r="S4176" i="1"/>
  <c r="S4175" i="1"/>
  <c r="W4164" i="1"/>
  <c r="R4164" i="1"/>
  <c r="W4174" i="1"/>
  <c r="R4174" i="1"/>
  <c r="W4172" i="1"/>
  <c r="R4172" i="1"/>
  <c r="W4166" i="1"/>
  <c r="R4166" i="1"/>
  <c r="W4165" i="1"/>
  <c r="R4165" i="1"/>
  <c r="W4167" i="1"/>
  <c r="R4167" i="1"/>
  <c r="W4173" i="1"/>
  <c r="R4173" i="1"/>
  <c r="W4168" i="1"/>
  <c r="R4168" i="1"/>
  <c r="W4162" i="1"/>
  <c r="W4161" i="1"/>
  <c r="W4159" i="1"/>
  <c r="W4155" i="1"/>
  <c r="W4156" i="1"/>
  <c r="W4177" i="1"/>
  <c r="W4171" i="1"/>
  <c r="W4160" i="1"/>
  <c r="W4170" i="1"/>
  <c r="W4163" i="1"/>
  <c r="W4154" i="1"/>
  <c r="W4169" i="1"/>
  <c r="W4176" i="1"/>
  <c r="W4175" i="1"/>
  <c r="W4157" i="1"/>
  <c r="W4158" i="1"/>
  <c r="P4232" i="1"/>
  <c r="P4247" i="1"/>
  <c r="R4247" i="1" s="1"/>
  <c r="P4227" i="1"/>
  <c r="P4228" i="1"/>
  <c r="P4245" i="1"/>
  <c r="Q4245" i="1" s="1"/>
  <c r="P4236" i="1"/>
  <c r="Q4236" i="1" s="1"/>
  <c r="P4234" i="1"/>
  <c r="R4234" i="1" s="1"/>
  <c r="P4233" i="1"/>
  <c r="R4233" i="1" s="1"/>
  <c r="P4230" i="1"/>
  <c r="P4229" i="1"/>
  <c r="P4235" i="1"/>
  <c r="R4235" i="1" s="1"/>
  <c r="P4237" i="1"/>
  <c r="Q4237" i="1" s="1"/>
  <c r="P4248" i="1"/>
  <c r="R4248" i="1" s="1"/>
  <c r="P4249" i="1"/>
  <c r="P4242" i="1"/>
  <c r="R4242" i="1" s="1"/>
  <c r="P4241" i="1"/>
  <c r="R4241" i="1" s="1"/>
  <c r="P4231" i="1"/>
  <c r="P4239" i="1"/>
  <c r="Q4239" i="1" s="1"/>
  <c r="P4244" i="1"/>
  <c r="Q4244" i="1" s="1"/>
  <c r="P4238" i="1"/>
  <c r="Q4238" i="1" s="1"/>
  <c r="P4246" i="1"/>
  <c r="Q4246" i="1" s="1"/>
  <c r="P4240" i="1"/>
  <c r="Q4240" i="1" s="1"/>
  <c r="P4243" i="1"/>
  <c r="R4243" i="1" s="1"/>
  <c r="P4226" i="1"/>
  <c r="H4255" i="6"/>
  <c r="O4255" i="1"/>
  <c r="H4250" i="6"/>
  <c r="O4250" i="1"/>
  <c r="H4261" i="6"/>
  <c r="O4261" i="1"/>
  <c r="H4273" i="6"/>
  <c r="O4273" i="1"/>
  <c r="H4256" i="6"/>
  <c r="O4256" i="1"/>
  <c r="H4267" i="6"/>
  <c r="O4267" i="1"/>
  <c r="H4268" i="6"/>
  <c r="O4268" i="1"/>
  <c r="H4252" i="6"/>
  <c r="O4252" i="1"/>
  <c r="H4263" i="6"/>
  <c r="O4263" i="1"/>
  <c r="H4270" i="6"/>
  <c r="O4270" i="1"/>
  <c r="H4271" i="6"/>
  <c r="O4271" i="1"/>
  <c r="H4259" i="6"/>
  <c r="O4259" i="1"/>
  <c r="H4272" i="6"/>
  <c r="O4272" i="1"/>
  <c r="H4269" i="6"/>
  <c r="O4269" i="1"/>
  <c r="H4260" i="6"/>
  <c r="O4260" i="1"/>
  <c r="H4264" i="6"/>
  <c r="O4264" i="1"/>
  <c r="H4265" i="6"/>
  <c r="O4265" i="1"/>
  <c r="H4251" i="6"/>
  <c r="O4251" i="1"/>
  <c r="H4254" i="6"/>
  <c r="O4254" i="1"/>
  <c r="H4253" i="6"/>
  <c r="O4253" i="1"/>
  <c r="H4257" i="6"/>
  <c r="O4257" i="1"/>
  <c r="H4258" i="6"/>
  <c r="O4258" i="1"/>
  <c r="H4262" i="6"/>
  <c r="O4262" i="1"/>
  <c r="H4266" i="6"/>
  <c r="O4266" i="1"/>
  <c r="H4258" i="5"/>
  <c r="N4258" i="1"/>
  <c r="H4261" i="5"/>
  <c r="N4261" i="1"/>
  <c r="H4269" i="5"/>
  <c r="N4269" i="1"/>
  <c r="H4253" i="5"/>
  <c r="N4253" i="1"/>
  <c r="H4255" i="5"/>
  <c r="N4255" i="1"/>
  <c r="H4268" i="5"/>
  <c r="N4268" i="1"/>
  <c r="H4257" i="5"/>
  <c r="N4257" i="1"/>
  <c r="H4267" i="5"/>
  <c r="N4267" i="1"/>
  <c r="H4256" i="5"/>
  <c r="N4256" i="1"/>
  <c r="H4263" i="5"/>
  <c r="N4263" i="1"/>
  <c r="H4273" i="5"/>
  <c r="N4273" i="1"/>
  <c r="H4270" i="5"/>
  <c r="N4270" i="1"/>
  <c r="H4251" i="5"/>
  <c r="N4251" i="1"/>
  <c r="H4259" i="5"/>
  <c r="N4259" i="1"/>
  <c r="H4252" i="5"/>
  <c r="N4252" i="1"/>
  <c r="H4260" i="5"/>
  <c r="N4260" i="1"/>
  <c r="H4250" i="5"/>
  <c r="N4250" i="1"/>
  <c r="H4265" i="5"/>
  <c r="N4265" i="1"/>
  <c r="H4272" i="5"/>
  <c r="N4272" i="1"/>
  <c r="H4262" i="5"/>
  <c r="N4262" i="1"/>
  <c r="H4254" i="5"/>
  <c r="N4254" i="1"/>
  <c r="H4271" i="5"/>
  <c r="N4271" i="1"/>
  <c r="H4264" i="5"/>
  <c r="N4264" i="1"/>
  <c r="H4266" i="5"/>
  <c r="N4266" i="1"/>
  <c r="S4167" i="1" l="1"/>
  <c r="S4166" i="1"/>
  <c r="S4248" i="1"/>
  <c r="S4168" i="1"/>
  <c r="S4174" i="1"/>
  <c r="S4241" i="1"/>
  <c r="S4233" i="1"/>
  <c r="S4173" i="1"/>
  <c r="S4165" i="1"/>
  <c r="S4172" i="1"/>
  <c r="S4164" i="1"/>
  <c r="S4247" i="1"/>
  <c r="S4243" i="1"/>
  <c r="S4242" i="1"/>
  <c r="S4235" i="1"/>
  <c r="S4234" i="1"/>
  <c r="W4240" i="1"/>
  <c r="R4240" i="1"/>
  <c r="W4239" i="1"/>
  <c r="R4239" i="1"/>
  <c r="W4236" i="1"/>
  <c r="R4236" i="1"/>
  <c r="W4246" i="1"/>
  <c r="R4246" i="1"/>
  <c r="W4245" i="1"/>
  <c r="R4245" i="1"/>
  <c r="W4238" i="1"/>
  <c r="R4238" i="1"/>
  <c r="W4237" i="1"/>
  <c r="R4237" i="1"/>
  <c r="W4244" i="1"/>
  <c r="R4244" i="1"/>
  <c r="W4249" i="1"/>
  <c r="W4229" i="1"/>
  <c r="W4247" i="1"/>
  <c r="W4231" i="1"/>
  <c r="W4248" i="1"/>
  <c r="W4230" i="1"/>
  <c r="W4232" i="1"/>
  <c r="W4226" i="1"/>
  <c r="W4241" i="1"/>
  <c r="W4233" i="1"/>
  <c r="W4228" i="1"/>
  <c r="W4243" i="1"/>
  <c r="W4242" i="1"/>
  <c r="W4235" i="1"/>
  <c r="W4234" i="1"/>
  <c r="W4227" i="1"/>
  <c r="P4264" i="1"/>
  <c r="Q4264" i="1" s="1"/>
  <c r="P4254" i="1"/>
  <c r="P4252" i="1"/>
  <c r="P4256" i="1"/>
  <c r="P4257" i="1"/>
  <c r="R4257" i="1" s="1"/>
  <c r="P4255" i="1"/>
  <c r="P4269" i="1"/>
  <c r="Q4269" i="1" s="1"/>
  <c r="P4258" i="1"/>
  <c r="R4258" i="1" s="1"/>
  <c r="P4259" i="1"/>
  <c r="R4259" i="1" s="1"/>
  <c r="P4270" i="1"/>
  <c r="Q4270" i="1" s="1"/>
  <c r="P4272" i="1"/>
  <c r="R4272" i="1" s="1"/>
  <c r="P4271" i="1"/>
  <c r="R4271" i="1" s="1"/>
  <c r="P4262" i="1"/>
  <c r="Q4262" i="1" s="1"/>
  <c r="P4260" i="1"/>
  <c r="Q4260" i="1" s="1"/>
  <c r="P4267" i="1"/>
  <c r="R4267" i="1" s="1"/>
  <c r="P4268" i="1"/>
  <c r="Q4268" i="1" s="1"/>
  <c r="P4253" i="1"/>
  <c r="P4261" i="1"/>
  <c r="Q4261" i="1" s="1"/>
  <c r="P4273" i="1"/>
  <c r="P4266" i="1"/>
  <c r="R4266" i="1" s="1"/>
  <c r="P4265" i="1"/>
  <c r="R4265" i="1" s="1"/>
  <c r="P4263" i="1"/>
  <c r="Q4263" i="1" s="1"/>
  <c r="P4250" i="1"/>
  <c r="P4251" i="1"/>
  <c r="H4280" i="6"/>
  <c r="O4280" i="1"/>
  <c r="H4288" i="6"/>
  <c r="O4288" i="1"/>
  <c r="H4294" i="6"/>
  <c r="O4294" i="1"/>
  <c r="H4297" i="6"/>
  <c r="O4297" i="1"/>
  <c r="H4291" i="6"/>
  <c r="O4291" i="1"/>
  <c r="H4284" i="6"/>
  <c r="O4284" i="1"/>
  <c r="H4287" i="6"/>
  <c r="O4287" i="1"/>
  <c r="H4281" i="6"/>
  <c r="O4281" i="1"/>
  <c r="H4290" i="6"/>
  <c r="O4290" i="1"/>
  <c r="H4278" i="6"/>
  <c r="O4278" i="1"/>
  <c r="H4285" i="6"/>
  <c r="O4285" i="1"/>
  <c r="H4277" i="6"/>
  <c r="O4277" i="1"/>
  <c r="H4293" i="6"/>
  <c r="O4293" i="1"/>
  <c r="H4276" i="6"/>
  <c r="O4276" i="1"/>
  <c r="H4283" i="6"/>
  <c r="O4283" i="1"/>
  <c r="H4274" i="6"/>
  <c r="O4274" i="1"/>
  <c r="H4282" i="6"/>
  <c r="O4282" i="1"/>
  <c r="H4289" i="6"/>
  <c r="O4289" i="1"/>
  <c r="H4275" i="6"/>
  <c r="O4275" i="1"/>
  <c r="H4296" i="6"/>
  <c r="O4296" i="1"/>
  <c r="H4292" i="6"/>
  <c r="O4292" i="1"/>
  <c r="H4295" i="6"/>
  <c r="O4295" i="1"/>
  <c r="H4286" i="6"/>
  <c r="O4286" i="1"/>
  <c r="H4279" i="6"/>
  <c r="O4279" i="1"/>
  <c r="H4289" i="5"/>
  <c r="N4289" i="1"/>
  <c r="H4277" i="5"/>
  <c r="N4277" i="1"/>
  <c r="H4288" i="5"/>
  <c r="N4288" i="1"/>
  <c r="H4297" i="5"/>
  <c r="N4297" i="1"/>
  <c r="H4278" i="5"/>
  <c r="N4278" i="1"/>
  <c r="H4284" i="5"/>
  <c r="N4284" i="1"/>
  <c r="H4280" i="5"/>
  <c r="N4280" i="1"/>
  <c r="H4293" i="5"/>
  <c r="N4293" i="1"/>
  <c r="H4292" i="5"/>
  <c r="N4292" i="1"/>
  <c r="H4276" i="5"/>
  <c r="N4276" i="1"/>
  <c r="H4283" i="5"/>
  <c r="N4283" i="1"/>
  <c r="H4290" i="5"/>
  <c r="N4290" i="1"/>
  <c r="H4274" i="5"/>
  <c r="N4274" i="1"/>
  <c r="H4286" i="5"/>
  <c r="N4286" i="1"/>
  <c r="H4291" i="5"/>
  <c r="N4291" i="1"/>
  <c r="H4285" i="5"/>
  <c r="N4285" i="1"/>
  <c r="H4279" i="5"/>
  <c r="N4279" i="1"/>
  <c r="H4275" i="5"/>
  <c r="N4275" i="1"/>
  <c r="H4294" i="5"/>
  <c r="N4294" i="1"/>
  <c r="H4295" i="5"/>
  <c r="N4295" i="1"/>
  <c r="H4287" i="5"/>
  <c r="N4287" i="1"/>
  <c r="H4296" i="5"/>
  <c r="N4296" i="1"/>
  <c r="H4281" i="5"/>
  <c r="N4281" i="1"/>
  <c r="H4282" i="5"/>
  <c r="N4282" i="1"/>
  <c r="S4246" i="1" l="1"/>
  <c r="S4265" i="1"/>
  <c r="S4259" i="1"/>
  <c r="S4257" i="1"/>
  <c r="S4244" i="1"/>
  <c r="S4239" i="1"/>
  <c r="S4266" i="1"/>
  <c r="S4271" i="1"/>
  <c r="S4258" i="1"/>
  <c r="S4237" i="1"/>
  <c r="S4245" i="1"/>
  <c r="S4236" i="1"/>
  <c r="S4240" i="1"/>
  <c r="S4238" i="1"/>
  <c r="S4267" i="1"/>
  <c r="S4272" i="1"/>
  <c r="W4263" i="1"/>
  <c r="R4263" i="1"/>
  <c r="W4261" i="1"/>
  <c r="R4261" i="1"/>
  <c r="W4260" i="1"/>
  <c r="R4260" i="1"/>
  <c r="W4270" i="1"/>
  <c r="R4270" i="1"/>
  <c r="W4262" i="1"/>
  <c r="R4262" i="1"/>
  <c r="W4264" i="1"/>
  <c r="R4264" i="1"/>
  <c r="W4268" i="1"/>
  <c r="R4268" i="1"/>
  <c r="W4269" i="1"/>
  <c r="R4269" i="1"/>
  <c r="W4255" i="1"/>
  <c r="W4254" i="1"/>
  <c r="W4265" i="1"/>
  <c r="W4253" i="1"/>
  <c r="W4259" i="1"/>
  <c r="W4257" i="1"/>
  <c r="W4251" i="1"/>
  <c r="W4266" i="1"/>
  <c r="W4271" i="1"/>
  <c r="W4258" i="1"/>
  <c r="W4256" i="1"/>
  <c r="W4250" i="1"/>
  <c r="W4273" i="1"/>
  <c r="W4267" i="1"/>
  <c r="W4272" i="1"/>
  <c r="W4252" i="1"/>
  <c r="P4285" i="1"/>
  <c r="Q4285" i="1" s="1"/>
  <c r="P4279" i="1"/>
  <c r="P4274" i="1"/>
  <c r="P4280" i="1"/>
  <c r="P4287" i="1"/>
  <c r="Q4287" i="1" s="1"/>
  <c r="P4294" i="1"/>
  <c r="Q4294" i="1" s="1"/>
  <c r="P4291" i="1"/>
  <c r="R4291" i="1" s="1"/>
  <c r="P4283" i="1"/>
  <c r="R4283" i="1" s="1"/>
  <c r="P4292" i="1"/>
  <c r="Q4292" i="1" s="1"/>
  <c r="P4289" i="1"/>
  <c r="R4289" i="1" s="1"/>
  <c r="P4290" i="1"/>
  <c r="R4290" i="1" s="1"/>
  <c r="P4288" i="1"/>
  <c r="Q4288" i="1" s="1"/>
  <c r="P4281" i="1"/>
  <c r="R4281" i="1" s="1"/>
  <c r="P4278" i="1"/>
  <c r="P4282" i="1"/>
  <c r="R4282" i="1" s="1"/>
  <c r="P4295" i="1"/>
  <c r="R4295" i="1" s="1"/>
  <c r="P4275" i="1"/>
  <c r="P4286" i="1"/>
  <c r="Q4286" i="1" s="1"/>
  <c r="P4276" i="1"/>
  <c r="P4284" i="1"/>
  <c r="Q4284" i="1" s="1"/>
  <c r="P4297" i="1"/>
  <c r="P4277" i="1"/>
  <c r="P4296" i="1"/>
  <c r="R4296" i="1" s="1"/>
  <c r="P4293" i="1"/>
  <c r="Q4293" i="1" s="1"/>
  <c r="H4308" i="6"/>
  <c r="O4308" i="1"/>
  <c r="H4315" i="6"/>
  <c r="O4315" i="1"/>
  <c r="H4298" i="6"/>
  <c r="O4298" i="1"/>
  <c r="H4309" i="6"/>
  <c r="O4309" i="1"/>
  <c r="H4310" i="6"/>
  <c r="O4310" i="1"/>
  <c r="H4302" i="6"/>
  <c r="O4302" i="1"/>
  <c r="H4321" i="6"/>
  <c r="O4321" i="1"/>
  <c r="H4301" i="6"/>
  <c r="O4301" i="1"/>
  <c r="H4299" i="6"/>
  <c r="O4299" i="1"/>
  <c r="H4307" i="6"/>
  <c r="O4307" i="1"/>
  <c r="H4306" i="6"/>
  <c r="O4306" i="1"/>
  <c r="H4303" i="6"/>
  <c r="O4303" i="1"/>
  <c r="H4314" i="6"/>
  <c r="O4314" i="1"/>
  <c r="H4318" i="6"/>
  <c r="O4318" i="1"/>
  <c r="H4319" i="6"/>
  <c r="O4319" i="1"/>
  <c r="H4300" i="6"/>
  <c r="O4300" i="1"/>
  <c r="H4320" i="6"/>
  <c r="O4320" i="1"/>
  <c r="H4305" i="6"/>
  <c r="O4305" i="1"/>
  <c r="H4312" i="6"/>
  <c r="O4312" i="1"/>
  <c r="H4316" i="6"/>
  <c r="O4316" i="1"/>
  <c r="H4317" i="6"/>
  <c r="O4317" i="1"/>
  <c r="H4313" i="6"/>
  <c r="O4313" i="1"/>
  <c r="H4311" i="6"/>
  <c r="O4311" i="1"/>
  <c r="H4304" i="6"/>
  <c r="O4304" i="1"/>
  <c r="H4307" i="5"/>
  <c r="N4307" i="1"/>
  <c r="H4309" i="5"/>
  <c r="N4309" i="1"/>
  <c r="H4300" i="5"/>
  <c r="N4300" i="1"/>
  <c r="H4321" i="5"/>
  <c r="N4321" i="1"/>
  <c r="H4320" i="5"/>
  <c r="N4320" i="1"/>
  <c r="H4311" i="5"/>
  <c r="N4311" i="1"/>
  <c r="H4315" i="5"/>
  <c r="N4315" i="1"/>
  <c r="H4316" i="5"/>
  <c r="N4316" i="1"/>
  <c r="H4312" i="5"/>
  <c r="N4312" i="1"/>
  <c r="H4302" i="5"/>
  <c r="N4302" i="1"/>
  <c r="H4303" i="5"/>
  <c r="N4303" i="1"/>
  <c r="H4319" i="5"/>
  <c r="N4319" i="1"/>
  <c r="H4310" i="5"/>
  <c r="N4310" i="1"/>
  <c r="H4317" i="5"/>
  <c r="N4317" i="1"/>
  <c r="H4301" i="5"/>
  <c r="N4301" i="1"/>
  <c r="H4314" i="5"/>
  <c r="N4314" i="1"/>
  <c r="H4318" i="5"/>
  <c r="N4318" i="1"/>
  <c r="H4298" i="5"/>
  <c r="N4298" i="1"/>
  <c r="H4304" i="5"/>
  <c r="N4304" i="1"/>
  <c r="H4306" i="5"/>
  <c r="N4306" i="1"/>
  <c r="H4299" i="5"/>
  <c r="N4299" i="1"/>
  <c r="H4308" i="5"/>
  <c r="N4308" i="1"/>
  <c r="H4305" i="5"/>
  <c r="N4305" i="1"/>
  <c r="H4313" i="5"/>
  <c r="N4313" i="1"/>
  <c r="S4264" i="1" l="1"/>
  <c r="S4281" i="1"/>
  <c r="S4270" i="1"/>
  <c r="S4295" i="1"/>
  <c r="S4283" i="1"/>
  <c r="S4268" i="1"/>
  <c r="S4262" i="1"/>
  <c r="S4260" i="1"/>
  <c r="S4263" i="1"/>
  <c r="S4289" i="1"/>
  <c r="S4269" i="1"/>
  <c r="S4261" i="1"/>
  <c r="S4296" i="1"/>
  <c r="S4282" i="1"/>
  <c r="S4290" i="1"/>
  <c r="S4291" i="1"/>
  <c r="W4288" i="1"/>
  <c r="R4288" i="1"/>
  <c r="W4286" i="1"/>
  <c r="R4286" i="1"/>
  <c r="W4294" i="1"/>
  <c r="R4294" i="1"/>
  <c r="W4293" i="1"/>
  <c r="R4293" i="1"/>
  <c r="W4284" i="1"/>
  <c r="R4284" i="1"/>
  <c r="W4292" i="1"/>
  <c r="R4292" i="1"/>
  <c r="W4287" i="1"/>
  <c r="R4287" i="1"/>
  <c r="W4285" i="1"/>
  <c r="R4285" i="1"/>
  <c r="W4277" i="1"/>
  <c r="W4278" i="1"/>
  <c r="W4289" i="1"/>
  <c r="W4279" i="1"/>
  <c r="W4297" i="1"/>
  <c r="W4275" i="1"/>
  <c r="W4281" i="1"/>
  <c r="W4295" i="1"/>
  <c r="W4283" i="1"/>
  <c r="W4280" i="1"/>
  <c r="W4296" i="1"/>
  <c r="W4276" i="1"/>
  <c r="W4282" i="1"/>
  <c r="W4290" i="1"/>
  <c r="W4291" i="1"/>
  <c r="W4274" i="1"/>
  <c r="P4310" i="1"/>
  <c r="Q4310" i="1" s="1"/>
  <c r="P4307" i="1"/>
  <c r="R4307" i="1" s="1"/>
  <c r="P4306" i="1"/>
  <c r="R4306" i="1" s="1"/>
  <c r="P4302" i="1"/>
  <c r="P4311" i="1"/>
  <c r="Q4311" i="1" s="1"/>
  <c r="P4309" i="1"/>
  <c r="Q4309" i="1" s="1"/>
  <c r="P4304" i="1"/>
  <c r="P4313" i="1"/>
  <c r="R4313" i="1" s="1"/>
  <c r="P4317" i="1"/>
  <c r="Q4317" i="1" s="1"/>
  <c r="P4308" i="1"/>
  <c r="Q4308" i="1" s="1"/>
  <c r="P4319" i="1"/>
  <c r="R4319" i="1" s="1"/>
  <c r="P4316" i="1"/>
  <c r="Q4316" i="1" s="1"/>
  <c r="P4298" i="1"/>
  <c r="P4314" i="1"/>
  <c r="R4314" i="1" s="1"/>
  <c r="P4321" i="1"/>
  <c r="P4305" i="1"/>
  <c r="R4305" i="1" s="1"/>
  <c r="P4299" i="1"/>
  <c r="P4318" i="1"/>
  <c r="Q4318" i="1" s="1"/>
  <c r="P4301" i="1"/>
  <c r="P4303" i="1"/>
  <c r="P4312" i="1"/>
  <c r="Q4312" i="1" s="1"/>
  <c r="P4315" i="1"/>
  <c r="R4315" i="1" s="1"/>
  <c r="P4320" i="1"/>
  <c r="R4320" i="1" s="1"/>
  <c r="P4300" i="1"/>
  <c r="H4334" i="6"/>
  <c r="H4358" i="6" s="1"/>
  <c r="H4382" i="6" s="1"/>
  <c r="O4334" i="1"/>
  <c r="H4337" i="6"/>
  <c r="H4361" i="6" s="1"/>
  <c r="H4385" i="6" s="1"/>
  <c r="O4337" i="1"/>
  <c r="H4331" i="6"/>
  <c r="H4355" i="6" s="1"/>
  <c r="H4379" i="6" s="1"/>
  <c r="O4331" i="1"/>
  <c r="H4333" i="6"/>
  <c r="H4357" i="6" s="1"/>
  <c r="H4381" i="6" s="1"/>
  <c r="O4333" i="1"/>
  <c r="H4327" i="6"/>
  <c r="H4351" i="6" s="1"/>
  <c r="H4375" i="6" s="1"/>
  <c r="O4327" i="1"/>
  <c r="H4335" i="6"/>
  <c r="H4359" i="6" s="1"/>
  <c r="H4383" i="6" s="1"/>
  <c r="O4335" i="1"/>
  <c r="H4340" i="6"/>
  <c r="H4364" i="6" s="1"/>
  <c r="H4388" i="6" s="1"/>
  <c r="O4340" i="1"/>
  <c r="H4343" i="6"/>
  <c r="H4367" i="6" s="1"/>
  <c r="H4391" i="6" s="1"/>
  <c r="O4343" i="1"/>
  <c r="H4323" i="6"/>
  <c r="H4347" i="6" s="1"/>
  <c r="H4371" i="6" s="1"/>
  <c r="O4323" i="1"/>
  <c r="H4322" i="6"/>
  <c r="H4346" i="6" s="1"/>
  <c r="H4370" i="6" s="1"/>
  <c r="O4322" i="1"/>
  <c r="H4324" i="6"/>
  <c r="H4348" i="6" s="1"/>
  <c r="H4372" i="6" s="1"/>
  <c r="O4324" i="1"/>
  <c r="H4330" i="6"/>
  <c r="H4354" i="6" s="1"/>
  <c r="H4378" i="6" s="1"/>
  <c r="O4330" i="1"/>
  <c r="H4336" i="6"/>
  <c r="H4360" i="6" s="1"/>
  <c r="H4384" i="6" s="1"/>
  <c r="O4336" i="1"/>
  <c r="H4342" i="6"/>
  <c r="H4366" i="6" s="1"/>
  <c r="H4390" i="6" s="1"/>
  <c r="O4342" i="1"/>
  <c r="H4325" i="6"/>
  <c r="H4349" i="6" s="1"/>
  <c r="H4373" i="6" s="1"/>
  <c r="O4325" i="1"/>
  <c r="H4339" i="6"/>
  <c r="H4363" i="6" s="1"/>
  <c r="H4387" i="6" s="1"/>
  <c r="O4339" i="1"/>
  <c r="H4326" i="6"/>
  <c r="H4350" i="6" s="1"/>
  <c r="H4374" i="6" s="1"/>
  <c r="O4326" i="1"/>
  <c r="H4344" i="6"/>
  <c r="H4368" i="6" s="1"/>
  <c r="H4392" i="6" s="1"/>
  <c r="O4344" i="1"/>
  <c r="H4328" i="6"/>
  <c r="H4352" i="6" s="1"/>
  <c r="H4376" i="6" s="1"/>
  <c r="O4328" i="1"/>
  <c r="H4329" i="6"/>
  <c r="H4353" i="6" s="1"/>
  <c r="H4377" i="6" s="1"/>
  <c r="O4329" i="1"/>
  <c r="H4338" i="6"/>
  <c r="H4362" i="6" s="1"/>
  <c r="H4386" i="6" s="1"/>
  <c r="O4338" i="1"/>
  <c r="H4345" i="6"/>
  <c r="H4369" i="6" s="1"/>
  <c r="H4393" i="6" s="1"/>
  <c r="O4345" i="1"/>
  <c r="H4332" i="6"/>
  <c r="H4356" i="6" s="1"/>
  <c r="H4380" i="6" s="1"/>
  <c r="O4332" i="1"/>
  <c r="H4341" i="6"/>
  <c r="H4365" i="6" s="1"/>
  <c r="H4389" i="6" s="1"/>
  <c r="O4341" i="1"/>
  <c r="H4337" i="5"/>
  <c r="H4361" i="5" s="1"/>
  <c r="H4385" i="5" s="1"/>
  <c r="N4337" i="1"/>
  <c r="H4327" i="5"/>
  <c r="H4351" i="5" s="1"/>
  <c r="H4375" i="5" s="1"/>
  <c r="N4327" i="1"/>
  <c r="H4343" i="5"/>
  <c r="H4367" i="5" s="1"/>
  <c r="H4391" i="5" s="1"/>
  <c r="N4343" i="1"/>
  <c r="H4326" i="5"/>
  <c r="H4350" i="5" s="1"/>
  <c r="H4374" i="5" s="1"/>
  <c r="N4326" i="1"/>
  <c r="H4345" i="5"/>
  <c r="H4369" i="5" s="1"/>
  <c r="H4393" i="5" s="1"/>
  <c r="N4345" i="1"/>
  <c r="H4323" i="5"/>
  <c r="H4347" i="5" s="1"/>
  <c r="H4371" i="5" s="1"/>
  <c r="N4323" i="1"/>
  <c r="H4325" i="5"/>
  <c r="H4349" i="5" s="1"/>
  <c r="H4373" i="5" s="1"/>
  <c r="N4325" i="1"/>
  <c r="H4336" i="5"/>
  <c r="H4360" i="5" s="1"/>
  <c r="H4384" i="5" s="1"/>
  <c r="N4336" i="1"/>
  <c r="H4324" i="5"/>
  <c r="H4348" i="5" s="1"/>
  <c r="H4372" i="5" s="1"/>
  <c r="N4324" i="1"/>
  <c r="H4335" i="5"/>
  <c r="H4359" i="5" s="1"/>
  <c r="H4383" i="5" s="1"/>
  <c r="N4335" i="1"/>
  <c r="H4344" i="5"/>
  <c r="H4368" i="5" s="1"/>
  <c r="H4392" i="5" s="1"/>
  <c r="N4344" i="1"/>
  <c r="H4332" i="5"/>
  <c r="H4356" i="5" s="1"/>
  <c r="H4380" i="5" s="1"/>
  <c r="N4332" i="1"/>
  <c r="H4330" i="5"/>
  <c r="H4354" i="5" s="1"/>
  <c r="H4378" i="5" s="1"/>
  <c r="N4330" i="1"/>
  <c r="H4322" i="5"/>
  <c r="H4346" i="5" s="1"/>
  <c r="H4370" i="5" s="1"/>
  <c r="N4322" i="1"/>
  <c r="H4341" i="5"/>
  <c r="H4365" i="5" s="1"/>
  <c r="H4389" i="5" s="1"/>
  <c r="N4341" i="1"/>
  <c r="H4340" i="5"/>
  <c r="H4364" i="5" s="1"/>
  <c r="H4388" i="5" s="1"/>
  <c r="N4340" i="1"/>
  <c r="H4333" i="5"/>
  <c r="H4357" i="5" s="1"/>
  <c r="H4381" i="5" s="1"/>
  <c r="N4333" i="1"/>
  <c r="H4329" i="5"/>
  <c r="H4353" i="5" s="1"/>
  <c r="H4377" i="5" s="1"/>
  <c r="N4329" i="1"/>
  <c r="H4338" i="5"/>
  <c r="H4362" i="5" s="1"/>
  <c r="H4386" i="5" s="1"/>
  <c r="N4338" i="1"/>
  <c r="H4342" i="5"/>
  <c r="H4366" i="5" s="1"/>
  <c r="H4390" i="5" s="1"/>
  <c r="N4342" i="1"/>
  <c r="H4328" i="5"/>
  <c r="H4352" i="5" s="1"/>
  <c r="H4376" i="5" s="1"/>
  <c r="N4328" i="1"/>
  <c r="H4334" i="5"/>
  <c r="H4358" i="5" s="1"/>
  <c r="H4382" i="5" s="1"/>
  <c r="N4334" i="1"/>
  <c r="H4339" i="5"/>
  <c r="H4363" i="5" s="1"/>
  <c r="H4387" i="5" s="1"/>
  <c r="N4339" i="1"/>
  <c r="H4331" i="5"/>
  <c r="H4355" i="5" s="1"/>
  <c r="H4379" i="5" s="1"/>
  <c r="N4331" i="1"/>
  <c r="S4315" i="1" l="1"/>
  <c r="S4285" i="1"/>
  <c r="S4286" i="1"/>
  <c r="S4307" i="1"/>
  <c r="S4292" i="1"/>
  <c r="S4305" i="1"/>
  <c r="S4313" i="1"/>
  <c r="S4287" i="1"/>
  <c r="S4284" i="1"/>
  <c r="S4294" i="1"/>
  <c r="S4288" i="1"/>
  <c r="S4314" i="1"/>
  <c r="S4293" i="1"/>
  <c r="S4320" i="1"/>
  <c r="S4319" i="1"/>
  <c r="S4306" i="1"/>
  <c r="W4318" i="1"/>
  <c r="R4318" i="1"/>
  <c r="W4308" i="1"/>
  <c r="R4308" i="1"/>
  <c r="W4309" i="1"/>
  <c r="R4309" i="1"/>
  <c r="W4312" i="1"/>
  <c r="R4312" i="1"/>
  <c r="W4317" i="1"/>
  <c r="R4317" i="1"/>
  <c r="W4311" i="1"/>
  <c r="R4311" i="1"/>
  <c r="W4310" i="1"/>
  <c r="R4310" i="1"/>
  <c r="W4316" i="1"/>
  <c r="R4316" i="1"/>
  <c r="W4315" i="1"/>
  <c r="W4314" i="1"/>
  <c r="W4307" i="1"/>
  <c r="W4299" i="1"/>
  <c r="W4298" i="1"/>
  <c r="W4300" i="1"/>
  <c r="W4303" i="1"/>
  <c r="W4305" i="1"/>
  <c r="W4313" i="1"/>
  <c r="W4302" i="1"/>
  <c r="W4320" i="1"/>
  <c r="W4301" i="1"/>
  <c r="W4321" i="1"/>
  <c r="W4319" i="1"/>
  <c r="W4304" i="1"/>
  <c r="W4306" i="1"/>
  <c r="P4331" i="1"/>
  <c r="R4331" i="1" s="1"/>
  <c r="P4329" i="1"/>
  <c r="R4329" i="1" s="1"/>
  <c r="P4332" i="1"/>
  <c r="Q4332" i="1" s="1"/>
  <c r="P4336" i="1"/>
  <c r="Q4336" i="1" s="1"/>
  <c r="P4328" i="1"/>
  <c r="P4334" i="1"/>
  <c r="Q4334" i="1" s="1"/>
  <c r="P4340" i="1"/>
  <c r="Q4340" i="1" s="1"/>
  <c r="P4335" i="1"/>
  <c r="Q4335" i="1" s="1"/>
  <c r="P4323" i="1"/>
  <c r="P4327" i="1"/>
  <c r="P4342" i="1"/>
  <c r="Q4342" i="1" s="1"/>
  <c r="P4322" i="1"/>
  <c r="P4339" i="1"/>
  <c r="R4339" i="1" s="1"/>
  <c r="P4338" i="1"/>
  <c r="R4338" i="1" s="1"/>
  <c r="P4333" i="1"/>
  <c r="Q4333" i="1" s="1"/>
  <c r="P4341" i="1"/>
  <c r="Q4341" i="1" s="1"/>
  <c r="P4330" i="1"/>
  <c r="R4330" i="1" s="1"/>
  <c r="P4344" i="1"/>
  <c r="R4344" i="1" s="1"/>
  <c r="P4324" i="1"/>
  <c r="P4325" i="1"/>
  <c r="P4345" i="1"/>
  <c r="P4343" i="1"/>
  <c r="R4343" i="1" s="1"/>
  <c r="P4337" i="1"/>
  <c r="R4337" i="1" s="1"/>
  <c r="P4326" i="1"/>
  <c r="H4410" i="6"/>
  <c r="O4410" i="1"/>
  <c r="H4411" i="6"/>
  <c r="O4411" i="1"/>
  <c r="H4399" i="6"/>
  <c r="O4399" i="1"/>
  <c r="H4396" i="6"/>
  <c r="O4396" i="1"/>
  <c r="H4401" i="6"/>
  <c r="O4401" i="1"/>
  <c r="H4397" i="6"/>
  <c r="O4397" i="1"/>
  <c r="H4394" i="6"/>
  <c r="O4394" i="1"/>
  <c r="H4405" i="6"/>
  <c r="O4405" i="1"/>
  <c r="H4417" i="6"/>
  <c r="O4417" i="1"/>
  <c r="H4414" i="6"/>
  <c r="O4414" i="1"/>
  <c r="H4395" i="6"/>
  <c r="O4395" i="1"/>
  <c r="H4403" i="6"/>
  <c r="O4403" i="1"/>
  <c r="H4400" i="6"/>
  <c r="O4400" i="1"/>
  <c r="H4407" i="6"/>
  <c r="O4407" i="1"/>
  <c r="H4413" i="6"/>
  <c r="O4413" i="1"/>
  <c r="H4416" i="6"/>
  <c r="O4416" i="1"/>
  <c r="H4408" i="6"/>
  <c r="O4408" i="1"/>
  <c r="H4415" i="6"/>
  <c r="O4415" i="1"/>
  <c r="H4409" i="6"/>
  <c r="O4409" i="1"/>
  <c r="H4398" i="6"/>
  <c r="O4398" i="1"/>
  <c r="H4404" i="6"/>
  <c r="O4404" i="1"/>
  <c r="H4402" i="6"/>
  <c r="O4402" i="1"/>
  <c r="H4412" i="6"/>
  <c r="O4412" i="1"/>
  <c r="H4406" i="6"/>
  <c r="O4406" i="1"/>
  <c r="H4401" i="5"/>
  <c r="N4401" i="1"/>
  <c r="H4411" i="5"/>
  <c r="N4411" i="1"/>
  <c r="H4405" i="5"/>
  <c r="N4405" i="1"/>
  <c r="H4417" i="5"/>
  <c r="N4417" i="1"/>
  <c r="H4395" i="5"/>
  <c r="N4395" i="1"/>
  <c r="H4404" i="5"/>
  <c r="N4404" i="1"/>
  <c r="H4406" i="5"/>
  <c r="N4406" i="1"/>
  <c r="H4412" i="5"/>
  <c r="N4412" i="1"/>
  <c r="H4407" i="5"/>
  <c r="N4407" i="1"/>
  <c r="H4398" i="5"/>
  <c r="N4398" i="1"/>
  <c r="H4416" i="5"/>
  <c r="N4416" i="1"/>
  <c r="H4415" i="5"/>
  <c r="N4415" i="1"/>
  <c r="H4408" i="5"/>
  <c r="N4408" i="1"/>
  <c r="H4403" i="5"/>
  <c r="N4403" i="1"/>
  <c r="H4413" i="5"/>
  <c r="N4413" i="1"/>
  <c r="H4396" i="5"/>
  <c r="N4396" i="1"/>
  <c r="H4394" i="5"/>
  <c r="N4394" i="1"/>
  <c r="H4399" i="5"/>
  <c r="N4399" i="1"/>
  <c r="H4400" i="5"/>
  <c r="N4400" i="1"/>
  <c r="H4410" i="5"/>
  <c r="N4410" i="1"/>
  <c r="H4402" i="5"/>
  <c r="N4402" i="1"/>
  <c r="H4397" i="5"/>
  <c r="N4397" i="1"/>
  <c r="H4414" i="5"/>
  <c r="N4414" i="1"/>
  <c r="H4409" i="5"/>
  <c r="N4409" i="1"/>
  <c r="S4338" i="1" l="1"/>
  <c r="S4316" i="1"/>
  <c r="S4308" i="1"/>
  <c r="S4330" i="1"/>
  <c r="S4339" i="1"/>
  <c r="S4331" i="1"/>
  <c r="S4343" i="1"/>
  <c r="S4329" i="1"/>
  <c r="S4311" i="1"/>
  <c r="S4310" i="1"/>
  <c r="S4317" i="1"/>
  <c r="S4309" i="1"/>
  <c r="S4318" i="1"/>
  <c r="S4344" i="1"/>
  <c r="S4312" i="1"/>
  <c r="S4337" i="1"/>
  <c r="W4334" i="1"/>
  <c r="R4334" i="1"/>
  <c r="W4341" i="1"/>
  <c r="R4341" i="1"/>
  <c r="W4335" i="1"/>
  <c r="R4335" i="1"/>
  <c r="W4336" i="1"/>
  <c r="R4336" i="1"/>
  <c r="W4333" i="1"/>
  <c r="R4333" i="1"/>
  <c r="W4342" i="1"/>
  <c r="R4342" i="1"/>
  <c r="W4340" i="1"/>
  <c r="R4340" i="1"/>
  <c r="W4332" i="1"/>
  <c r="R4332" i="1"/>
  <c r="W4343" i="1"/>
  <c r="W4344" i="1"/>
  <c r="W4338" i="1"/>
  <c r="W4327" i="1"/>
  <c r="W4329" i="1"/>
  <c r="W4345" i="1"/>
  <c r="W4330" i="1"/>
  <c r="W4339" i="1"/>
  <c r="W4323" i="1"/>
  <c r="W4328" i="1"/>
  <c r="W4331" i="1"/>
  <c r="W4326" i="1"/>
  <c r="W4325" i="1"/>
  <c r="W4322" i="1"/>
  <c r="W4337" i="1"/>
  <c r="W4324" i="1"/>
  <c r="P4396" i="1"/>
  <c r="P4411" i="1"/>
  <c r="R4411" i="1" s="1"/>
  <c r="P4398" i="1"/>
  <c r="P4397" i="1"/>
  <c r="P4414" i="1"/>
  <c r="Q4414" i="1" s="1"/>
  <c r="P4402" i="1"/>
  <c r="R4402" i="1" s="1"/>
  <c r="P4416" i="1"/>
  <c r="R4416" i="1" s="1"/>
  <c r="P4406" i="1"/>
  <c r="Q4406" i="1" s="1"/>
  <c r="P4395" i="1"/>
  <c r="P4405" i="1"/>
  <c r="Q4405" i="1" s="1"/>
  <c r="P4401" i="1"/>
  <c r="R4401" i="1" s="1"/>
  <c r="P4403" i="1"/>
  <c r="R4403" i="1" s="1"/>
  <c r="P4415" i="1"/>
  <c r="R4415" i="1" s="1"/>
  <c r="P4408" i="1"/>
  <c r="Q4408" i="1" s="1"/>
  <c r="P4407" i="1"/>
  <c r="Q4407" i="1" s="1"/>
  <c r="P4413" i="1"/>
  <c r="Q4413" i="1" s="1"/>
  <c r="P4394" i="1"/>
  <c r="P4399" i="1"/>
  <c r="P4412" i="1"/>
  <c r="Q4412" i="1" s="1"/>
  <c r="P4404" i="1"/>
  <c r="Q4404" i="1" s="1"/>
  <c r="P4400" i="1"/>
  <c r="P4409" i="1"/>
  <c r="Q4409" i="1" s="1"/>
  <c r="P4410" i="1"/>
  <c r="R4410" i="1" s="1"/>
  <c r="P4417" i="1"/>
  <c r="H4425" i="6"/>
  <c r="O4425" i="1"/>
  <c r="H4440" i="6"/>
  <c r="O4440" i="1"/>
  <c r="H4438" i="6"/>
  <c r="O4438" i="1"/>
  <c r="H4420" i="6"/>
  <c r="O4420" i="1"/>
  <c r="H4437" i="6"/>
  <c r="O4437" i="1"/>
  <c r="H4441" i="6"/>
  <c r="O4441" i="1"/>
  <c r="H4423" i="6"/>
  <c r="O4423" i="1"/>
  <c r="H4430" i="6"/>
  <c r="O4430" i="1"/>
  <c r="H4422" i="6"/>
  <c r="O4422" i="1"/>
  <c r="H4431" i="6"/>
  <c r="O4431" i="1"/>
  <c r="H4429" i="6"/>
  <c r="O4429" i="1"/>
  <c r="H4419" i="6"/>
  <c r="O4419" i="1"/>
  <c r="H4435" i="6"/>
  <c r="O4435" i="1"/>
  <c r="H4432" i="6"/>
  <c r="O4432" i="1"/>
  <c r="H4436" i="6"/>
  <c r="O4436" i="1"/>
  <c r="H4433" i="6"/>
  <c r="O4433" i="1"/>
  <c r="H4424" i="6"/>
  <c r="O4424" i="1"/>
  <c r="H4418" i="6"/>
  <c r="O4418" i="1"/>
  <c r="H4428" i="6"/>
  <c r="O4428" i="1"/>
  <c r="H4434" i="6"/>
  <c r="O4434" i="1"/>
  <c r="H4426" i="6"/>
  <c r="O4426" i="1"/>
  <c r="H4439" i="6"/>
  <c r="O4439" i="1"/>
  <c r="H4427" i="6"/>
  <c r="O4427" i="1"/>
  <c r="H4421" i="6"/>
  <c r="O4421" i="1"/>
  <c r="H4419" i="5"/>
  <c r="N4419" i="1"/>
  <c r="H4428" i="5"/>
  <c r="N4428" i="1"/>
  <c r="H4422" i="5"/>
  <c r="N4422" i="1"/>
  <c r="H4441" i="5"/>
  <c r="N4441" i="1"/>
  <c r="H4440" i="5"/>
  <c r="N4440" i="1"/>
  <c r="H4421" i="5"/>
  <c r="N4421" i="1"/>
  <c r="H4426" i="5"/>
  <c r="N4426" i="1"/>
  <c r="H4437" i="5"/>
  <c r="N4437" i="1"/>
  <c r="H4433" i="5"/>
  <c r="N4433" i="1"/>
  <c r="H4423" i="5"/>
  <c r="N4423" i="1"/>
  <c r="H4418" i="5"/>
  <c r="N4418" i="1"/>
  <c r="H4431" i="5"/>
  <c r="N4431" i="1"/>
  <c r="H4429" i="5"/>
  <c r="N4429" i="1"/>
  <c r="H4427" i="5"/>
  <c r="N4427" i="1"/>
  <c r="H4439" i="5"/>
  <c r="N4439" i="1"/>
  <c r="H4436" i="5"/>
  <c r="N4436" i="1"/>
  <c r="H4435" i="5"/>
  <c r="N4435" i="1"/>
  <c r="H4434" i="5"/>
  <c r="N4434" i="1"/>
  <c r="H4424" i="5"/>
  <c r="N4424" i="1"/>
  <c r="H4432" i="5"/>
  <c r="N4432" i="1"/>
  <c r="H4438" i="5"/>
  <c r="N4438" i="1"/>
  <c r="H4420" i="5"/>
  <c r="N4420" i="1"/>
  <c r="H4430" i="5"/>
  <c r="N4430" i="1"/>
  <c r="H4425" i="5"/>
  <c r="N4425" i="1"/>
  <c r="S4342" i="1" l="1"/>
  <c r="S4415" i="1"/>
  <c r="S4402" i="1"/>
  <c r="S4332" i="1"/>
  <c r="S4336" i="1"/>
  <c r="S4403" i="1"/>
  <c r="S4340" i="1"/>
  <c r="S4333" i="1"/>
  <c r="S4335" i="1"/>
  <c r="S4334" i="1"/>
  <c r="S4411" i="1"/>
  <c r="S4341" i="1"/>
  <c r="S4410" i="1"/>
  <c r="S4401" i="1"/>
  <c r="S4416" i="1"/>
  <c r="W4409" i="1"/>
  <c r="R4409" i="1"/>
  <c r="W4408" i="1"/>
  <c r="R4408" i="1"/>
  <c r="W4405" i="1"/>
  <c r="R4405" i="1"/>
  <c r="W4414" i="1"/>
  <c r="R4414" i="1"/>
  <c r="W4404" i="1"/>
  <c r="R4404" i="1"/>
  <c r="W4413" i="1"/>
  <c r="R4413" i="1"/>
  <c r="W4406" i="1"/>
  <c r="R4406" i="1"/>
  <c r="W4412" i="1"/>
  <c r="R4412" i="1"/>
  <c r="W4407" i="1"/>
  <c r="R4407" i="1"/>
  <c r="W4399" i="1"/>
  <c r="W4402" i="1"/>
  <c r="W4411" i="1"/>
  <c r="W4400" i="1"/>
  <c r="W4394" i="1"/>
  <c r="W4415" i="1"/>
  <c r="W4395" i="1"/>
  <c r="W4396" i="1"/>
  <c r="W4417" i="1"/>
  <c r="W4403" i="1"/>
  <c r="W4397" i="1"/>
  <c r="W4410" i="1"/>
  <c r="W4401" i="1"/>
  <c r="W4416" i="1"/>
  <c r="W4398" i="1"/>
  <c r="P4420" i="1"/>
  <c r="P4436" i="1"/>
  <c r="Q4436" i="1" s="1"/>
  <c r="P4423" i="1"/>
  <c r="P4428" i="1"/>
  <c r="Q4428" i="1" s="1"/>
  <c r="P4434" i="1"/>
  <c r="R4434" i="1" s="1"/>
  <c r="P4427" i="1"/>
  <c r="R4427" i="1" s="1"/>
  <c r="P4429" i="1"/>
  <c r="Q4429" i="1" s="1"/>
  <c r="P4426" i="1"/>
  <c r="R4426" i="1" s="1"/>
  <c r="P4431" i="1"/>
  <c r="Q4431" i="1" s="1"/>
  <c r="P4424" i="1"/>
  <c r="P4438" i="1"/>
  <c r="Q4438" i="1" s="1"/>
  <c r="P4418" i="1"/>
  <c r="P4430" i="1"/>
  <c r="Q4430" i="1" s="1"/>
  <c r="P4439" i="1"/>
  <c r="R4439" i="1" s="1"/>
  <c r="P4433" i="1"/>
  <c r="Q4433" i="1" s="1"/>
  <c r="P4425" i="1"/>
  <c r="R4425" i="1" s="1"/>
  <c r="P4432" i="1"/>
  <c r="Q4432" i="1" s="1"/>
  <c r="P4437" i="1"/>
  <c r="Q4437" i="1" s="1"/>
  <c r="P4421" i="1"/>
  <c r="P4441" i="1"/>
  <c r="P4435" i="1"/>
  <c r="R4435" i="1" s="1"/>
  <c r="P4440" i="1"/>
  <c r="R4440" i="1" s="1"/>
  <c r="P4422" i="1"/>
  <c r="P4419" i="1"/>
  <c r="H4461" i="6"/>
  <c r="O4461" i="1"/>
  <c r="H4455" i="6"/>
  <c r="O4455" i="1"/>
  <c r="H4458" i="6"/>
  <c r="O4458" i="1"/>
  <c r="H4450" i="6"/>
  <c r="O4450" i="1"/>
  <c r="H4460" i="6"/>
  <c r="O4460" i="1"/>
  <c r="H4446" i="6"/>
  <c r="O4446" i="1"/>
  <c r="H4444" i="6"/>
  <c r="O4444" i="1"/>
  <c r="H4465" i="6"/>
  <c r="O4465" i="1"/>
  <c r="H4448" i="6"/>
  <c r="O4448" i="1"/>
  <c r="H4445" i="6"/>
  <c r="O4445" i="1"/>
  <c r="H4456" i="6"/>
  <c r="O4456" i="1"/>
  <c r="H4454" i="6"/>
  <c r="O4454" i="1"/>
  <c r="H4462" i="6"/>
  <c r="O4462" i="1"/>
  <c r="H4453" i="6"/>
  <c r="O4453" i="1"/>
  <c r="H4457" i="6"/>
  <c r="O4457" i="1"/>
  <c r="H4451" i="6"/>
  <c r="O4451" i="1"/>
  <c r="H4452" i="6"/>
  <c r="O4452" i="1"/>
  <c r="H4459" i="6"/>
  <c r="O4459" i="1"/>
  <c r="H4447" i="6"/>
  <c r="O4447" i="1"/>
  <c r="H4464" i="6"/>
  <c r="O4464" i="1"/>
  <c r="H4463" i="6"/>
  <c r="O4463" i="1"/>
  <c r="H4442" i="6"/>
  <c r="O4442" i="1"/>
  <c r="H4443" i="6"/>
  <c r="O4443" i="1"/>
  <c r="H4449" i="6"/>
  <c r="O4449" i="1"/>
  <c r="H4459" i="5"/>
  <c r="N4459" i="1"/>
  <c r="H4449" i="5"/>
  <c r="N4449" i="1"/>
  <c r="H4464" i="5"/>
  <c r="N4464" i="1"/>
  <c r="H4460" i="5"/>
  <c r="N4460" i="1"/>
  <c r="H4447" i="5"/>
  <c r="N4447" i="1"/>
  <c r="H4465" i="5"/>
  <c r="N4465" i="1"/>
  <c r="H4462" i="5"/>
  <c r="N4462" i="1"/>
  <c r="H4463" i="5"/>
  <c r="N4463" i="1"/>
  <c r="H4457" i="5"/>
  <c r="N4457" i="1"/>
  <c r="H4445" i="5"/>
  <c r="N4445" i="1"/>
  <c r="H4458" i="5"/>
  <c r="N4458" i="1"/>
  <c r="H4455" i="5"/>
  <c r="N4455" i="1"/>
  <c r="H4454" i="5"/>
  <c r="N4454" i="1"/>
  <c r="H4444" i="5"/>
  <c r="N4444" i="1"/>
  <c r="H4456" i="5"/>
  <c r="N4456" i="1"/>
  <c r="H4451" i="5"/>
  <c r="N4451" i="1"/>
  <c r="H4461" i="5"/>
  <c r="N4461" i="1"/>
  <c r="H4452" i="5"/>
  <c r="N4452" i="1"/>
  <c r="H4446" i="5"/>
  <c r="N4446" i="1"/>
  <c r="H4442" i="5"/>
  <c r="N4442" i="1"/>
  <c r="H4448" i="5"/>
  <c r="N4448" i="1"/>
  <c r="H4453" i="5"/>
  <c r="N4453" i="1"/>
  <c r="H4450" i="5"/>
  <c r="N4450" i="1"/>
  <c r="H4443" i="5"/>
  <c r="N4443" i="1"/>
  <c r="S4409" i="1" l="1"/>
  <c r="S4440" i="1"/>
  <c r="S4439" i="1"/>
  <c r="S4427" i="1"/>
  <c r="S4406" i="1"/>
  <c r="S4405" i="1"/>
  <c r="S4435" i="1"/>
  <c r="S4434" i="1"/>
  <c r="S4412" i="1"/>
  <c r="S4413" i="1"/>
  <c r="S4414" i="1"/>
  <c r="S4408" i="1"/>
  <c r="S4407" i="1"/>
  <c r="S4404" i="1"/>
  <c r="S4425" i="1"/>
  <c r="S4426" i="1"/>
  <c r="W4432" i="1"/>
  <c r="R4432" i="1"/>
  <c r="W4430" i="1"/>
  <c r="R4430" i="1"/>
  <c r="W4431" i="1"/>
  <c r="R4431" i="1"/>
  <c r="W4428" i="1"/>
  <c r="R4428" i="1"/>
  <c r="W4433" i="1"/>
  <c r="R4433" i="1"/>
  <c r="W4438" i="1"/>
  <c r="R4438" i="1"/>
  <c r="W4429" i="1"/>
  <c r="R4429" i="1"/>
  <c r="W4437" i="1"/>
  <c r="R4437" i="1"/>
  <c r="W4436" i="1"/>
  <c r="R4436" i="1"/>
  <c r="W4418" i="1"/>
  <c r="W4422" i="1"/>
  <c r="W4421" i="1"/>
  <c r="W4423" i="1"/>
  <c r="W4440" i="1"/>
  <c r="W4439" i="1"/>
  <c r="W4424" i="1"/>
  <c r="W4427" i="1"/>
  <c r="W4419" i="1"/>
  <c r="W4435" i="1"/>
  <c r="W4434" i="1"/>
  <c r="W4420" i="1"/>
  <c r="W4441" i="1"/>
  <c r="W4425" i="1"/>
  <c r="W4426" i="1"/>
  <c r="P4456" i="1"/>
  <c r="Q4456" i="1" s="1"/>
  <c r="P4463" i="1"/>
  <c r="R4463" i="1" s="1"/>
  <c r="P4465" i="1"/>
  <c r="P4460" i="1"/>
  <c r="Q4460" i="1" s="1"/>
  <c r="P4443" i="1"/>
  <c r="P4452" i="1"/>
  <c r="Q4452" i="1" s="1"/>
  <c r="P4457" i="1"/>
  <c r="Q4457" i="1" s="1"/>
  <c r="P4462" i="1"/>
  <c r="Q4462" i="1" s="1"/>
  <c r="P4447" i="1"/>
  <c r="P4442" i="1"/>
  <c r="P4444" i="1"/>
  <c r="P4455" i="1"/>
  <c r="Q4455" i="1" s="1"/>
  <c r="P4449" i="1"/>
  <c r="R4449" i="1" s="1"/>
  <c r="P4453" i="1"/>
  <c r="Q4453" i="1" s="1"/>
  <c r="P4451" i="1"/>
  <c r="R4451" i="1" s="1"/>
  <c r="P4445" i="1"/>
  <c r="P4450" i="1"/>
  <c r="R4450" i="1" s="1"/>
  <c r="P4448" i="1"/>
  <c r="P4446" i="1"/>
  <c r="P4461" i="1"/>
  <c r="Q4461" i="1" s="1"/>
  <c r="P4454" i="1"/>
  <c r="Q4454" i="1" s="1"/>
  <c r="P4458" i="1"/>
  <c r="R4458" i="1" s="1"/>
  <c r="P4464" i="1"/>
  <c r="R4464" i="1" s="1"/>
  <c r="P4459" i="1"/>
  <c r="R4459" i="1" s="1"/>
  <c r="H4469" i="6"/>
  <c r="O4469" i="1"/>
  <c r="H4475" i="6"/>
  <c r="O4475" i="1"/>
  <c r="H4484" i="6"/>
  <c r="O4484" i="1"/>
  <c r="H4481" i="6"/>
  <c r="O4481" i="1"/>
  <c r="H4472" i="6"/>
  <c r="O4472" i="1"/>
  <c r="H4477" i="6"/>
  <c r="O4477" i="1"/>
  <c r="H4474" i="6"/>
  <c r="O4474" i="1"/>
  <c r="H4488" i="6"/>
  <c r="O4488" i="1"/>
  <c r="H4471" i="6"/>
  <c r="O4471" i="1"/>
  <c r="H4486" i="6"/>
  <c r="O4486" i="1"/>
  <c r="H4467" i="6"/>
  <c r="O4467" i="1"/>
  <c r="H4489" i="6"/>
  <c r="O4489" i="1"/>
  <c r="H4482" i="6"/>
  <c r="O4482" i="1"/>
  <c r="H4473" i="6"/>
  <c r="O4473" i="1"/>
  <c r="H4483" i="6"/>
  <c r="O4483" i="1"/>
  <c r="H4478" i="6"/>
  <c r="O4478" i="1"/>
  <c r="H4466" i="6"/>
  <c r="O4466" i="1"/>
  <c r="H4468" i="6"/>
  <c r="O4468" i="1"/>
  <c r="H4479" i="6"/>
  <c r="O4479" i="1"/>
  <c r="H4476" i="6"/>
  <c r="O4476" i="1"/>
  <c r="H4480" i="6"/>
  <c r="O4480" i="1"/>
  <c r="H4487" i="6"/>
  <c r="O4487" i="1"/>
  <c r="H4470" i="6"/>
  <c r="O4470" i="1"/>
  <c r="H4485" i="6"/>
  <c r="O4485" i="1"/>
  <c r="H4479" i="5"/>
  <c r="N4479" i="1"/>
  <c r="H4482" i="5"/>
  <c r="N4482" i="1"/>
  <c r="H4474" i="5"/>
  <c r="N4474" i="1"/>
  <c r="H4467" i="5"/>
  <c r="N4467" i="1"/>
  <c r="H4484" i="5"/>
  <c r="N4484" i="1"/>
  <c r="H4489" i="5"/>
  <c r="N4489" i="1"/>
  <c r="H4476" i="5"/>
  <c r="N4476" i="1"/>
  <c r="H4469" i="5"/>
  <c r="N4469" i="1"/>
  <c r="H4481" i="5"/>
  <c r="N4481" i="1"/>
  <c r="H4488" i="5"/>
  <c r="N4488" i="1"/>
  <c r="H4477" i="5"/>
  <c r="N4477" i="1"/>
  <c r="H4466" i="5"/>
  <c r="N4466" i="1"/>
  <c r="H4468" i="5"/>
  <c r="N4468" i="1"/>
  <c r="H4487" i="5"/>
  <c r="N4487" i="1"/>
  <c r="H4473" i="5"/>
  <c r="N4473" i="1"/>
  <c r="H4472" i="5"/>
  <c r="N4472" i="1"/>
  <c r="H4485" i="5"/>
  <c r="N4485" i="1"/>
  <c r="H4471" i="5"/>
  <c r="N4471" i="1"/>
  <c r="H4475" i="5"/>
  <c r="N4475" i="1"/>
  <c r="H4480" i="5"/>
  <c r="N4480" i="1"/>
  <c r="H4470" i="5"/>
  <c r="N4470" i="1"/>
  <c r="H4478" i="5"/>
  <c r="N4478" i="1"/>
  <c r="H4486" i="5"/>
  <c r="N4486" i="1"/>
  <c r="H4483" i="5"/>
  <c r="N4483" i="1"/>
  <c r="S4437" i="1" l="1"/>
  <c r="S4430" i="1"/>
  <c r="S4459" i="1"/>
  <c r="S4449" i="1"/>
  <c r="S4428" i="1"/>
  <c r="S4464" i="1"/>
  <c r="S4451" i="1"/>
  <c r="S4436" i="1"/>
  <c r="S4429" i="1"/>
  <c r="S4433" i="1"/>
  <c r="S4431" i="1"/>
  <c r="S4432" i="1"/>
  <c r="S4450" i="1"/>
  <c r="S4438" i="1"/>
  <c r="S4458" i="1"/>
  <c r="S4463" i="1"/>
  <c r="W4454" i="1"/>
  <c r="R4454" i="1"/>
  <c r="W4456" i="1"/>
  <c r="R4456" i="1"/>
  <c r="W4461" i="1"/>
  <c r="R4461" i="1"/>
  <c r="W4455" i="1"/>
  <c r="R4455" i="1"/>
  <c r="W4462" i="1"/>
  <c r="R4462" i="1"/>
  <c r="W4460" i="1"/>
  <c r="R4460" i="1"/>
  <c r="W4457" i="1"/>
  <c r="R4457" i="1"/>
  <c r="W4453" i="1"/>
  <c r="R4453" i="1"/>
  <c r="W4452" i="1"/>
  <c r="R4452" i="1"/>
  <c r="W4464" i="1"/>
  <c r="W4446" i="1"/>
  <c r="W4451" i="1"/>
  <c r="W4444" i="1"/>
  <c r="W4465" i="1"/>
  <c r="W4458" i="1"/>
  <c r="W4448" i="1"/>
  <c r="W4442" i="1"/>
  <c r="W4463" i="1"/>
  <c r="W4450" i="1"/>
  <c r="W4449" i="1"/>
  <c r="W4447" i="1"/>
  <c r="W4443" i="1"/>
  <c r="W4459" i="1"/>
  <c r="W4445" i="1"/>
  <c r="P4483" i="1"/>
  <c r="R4483" i="1" s="1"/>
  <c r="P4478" i="1"/>
  <c r="Q4478" i="1" s="1"/>
  <c r="P4480" i="1"/>
  <c r="Q4480" i="1" s="1"/>
  <c r="P4472" i="1"/>
  <c r="P4488" i="1"/>
  <c r="R4488" i="1" s="1"/>
  <c r="P4486" i="1"/>
  <c r="Q4486" i="1" s="1"/>
  <c r="P4481" i="1"/>
  <c r="Q4481" i="1" s="1"/>
  <c r="P4475" i="1"/>
  <c r="R4475" i="1" s="1"/>
  <c r="P4485" i="1"/>
  <c r="Q4485" i="1" s="1"/>
  <c r="P4468" i="1"/>
  <c r="P4477" i="1"/>
  <c r="Q4477" i="1" s="1"/>
  <c r="P4476" i="1"/>
  <c r="Q4476" i="1" s="1"/>
  <c r="P4484" i="1"/>
  <c r="Q4484" i="1" s="1"/>
  <c r="P4487" i="1"/>
  <c r="R4487" i="1" s="1"/>
  <c r="P4466" i="1"/>
  <c r="P4469" i="1"/>
  <c r="P4489" i="1"/>
  <c r="P4470" i="1"/>
  <c r="P4473" i="1"/>
  <c r="R4473" i="1" s="1"/>
  <c r="P4474" i="1"/>
  <c r="R4474" i="1" s="1"/>
  <c r="P4479" i="1"/>
  <c r="Q4479" i="1" s="1"/>
  <c r="P4471" i="1"/>
  <c r="P4467" i="1"/>
  <c r="P4482" i="1"/>
  <c r="R4482" i="1" s="1"/>
  <c r="H4510" i="6"/>
  <c r="H4534" i="6" s="1"/>
  <c r="H4558" i="6" s="1"/>
  <c r="O4510" i="1"/>
  <c r="H4500" i="6"/>
  <c r="H4524" i="6" s="1"/>
  <c r="H4548" i="6" s="1"/>
  <c r="O4500" i="1"/>
  <c r="H4505" i="6"/>
  <c r="H4529" i="6" s="1"/>
  <c r="H4553" i="6" s="1"/>
  <c r="O4505" i="1"/>
  <c r="H4501" i="6"/>
  <c r="H4525" i="6" s="1"/>
  <c r="H4549" i="6" s="1"/>
  <c r="O4501" i="1"/>
  <c r="H4507" i="6"/>
  <c r="H4531" i="6" s="1"/>
  <c r="H4555" i="6" s="1"/>
  <c r="O4507" i="1"/>
  <c r="H4503" i="6"/>
  <c r="H4527" i="6" s="1"/>
  <c r="H4551" i="6" s="1"/>
  <c r="O4503" i="1"/>
  <c r="H4497" i="6"/>
  <c r="H4521" i="6" s="1"/>
  <c r="H4545" i="6" s="1"/>
  <c r="O4497" i="1"/>
  <c r="H4508" i="6"/>
  <c r="H4532" i="6" s="1"/>
  <c r="H4556" i="6" s="1"/>
  <c r="O4508" i="1"/>
  <c r="H4491" i="6"/>
  <c r="H4515" i="6" s="1"/>
  <c r="H4539" i="6" s="1"/>
  <c r="O4491" i="1"/>
  <c r="H4511" i="6"/>
  <c r="H4535" i="6" s="1"/>
  <c r="H4559" i="6" s="1"/>
  <c r="O4511" i="1"/>
  <c r="H4509" i="6"/>
  <c r="H4533" i="6" s="1"/>
  <c r="H4557" i="6" s="1"/>
  <c r="O4509" i="1"/>
  <c r="H4492" i="6"/>
  <c r="H4516" i="6" s="1"/>
  <c r="H4540" i="6" s="1"/>
  <c r="O4492" i="1"/>
  <c r="H4506" i="6"/>
  <c r="H4530" i="6" s="1"/>
  <c r="H4554" i="6" s="1"/>
  <c r="O4506" i="1"/>
  <c r="H4512" i="6"/>
  <c r="H4536" i="6" s="1"/>
  <c r="H4560" i="6" s="1"/>
  <c r="O4512" i="1"/>
  <c r="H4499" i="6"/>
  <c r="H4523" i="6" s="1"/>
  <c r="H4547" i="6" s="1"/>
  <c r="O4499" i="1"/>
  <c r="H4502" i="6"/>
  <c r="H4526" i="6" s="1"/>
  <c r="H4550" i="6" s="1"/>
  <c r="O4502" i="1"/>
  <c r="H4496" i="6"/>
  <c r="H4520" i="6" s="1"/>
  <c r="H4544" i="6" s="1"/>
  <c r="O4496" i="1"/>
  <c r="H4504" i="6"/>
  <c r="H4528" i="6" s="1"/>
  <c r="H4552" i="6" s="1"/>
  <c r="O4504" i="1"/>
  <c r="H4494" i="6"/>
  <c r="H4518" i="6" s="1"/>
  <c r="H4542" i="6" s="1"/>
  <c r="O4494" i="1"/>
  <c r="H4490" i="6"/>
  <c r="H4514" i="6" s="1"/>
  <c r="H4538" i="6" s="1"/>
  <c r="O4490" i="1"/>
  <c r="H4513" i="6"/>
  <c r="H4537" i="6" s="1"/>
  <c r="H4561" i="6" s="1"/>
  <c r="O4513" i="1"/>
  <c r="H4498" i="6"/>
  <c r="H4522" i="6" s="1"/>
  <c r="H4546" i="6" s="1"/>
  <c r="O4498" i="1"/>
  <c r="H4493" i="6"/>
  <c r="H4517" i="6" s="1"/>
  <c r="H4541" i="6" s="1"/>
  <c r="O4493" i="1"/>
  <c r="H4495" i="6"/>
  <c r="H4519" i="6" s="1"/>
  <c r="H4543" i="6" s="1"/>
  <c r="O4495" i="1"/>
  <c r="H4507" i="5"/>
  <c r="H4531" i="5" s="1"/>
  <c r="H4555" i="5" s="1"/>
  <c r="N4507" i="1"/>
  <c r="H4501" i="5"/>
  <c r="H4525" i="5" s="1"/>
  <c r="H4549" i="5" s="1"/>
  <c r="N4501" i="1"/>
  <c r="H4508" i="5"/>
  <c r="H4532" i="5" s="1"/>
  <c r="H4556" i="5" s="1"/>
  <c r="N4508" i="1"/>
  <c r="H4496" i="5"/>
  <c r="H4520" i="5" s="1"/>
  <c r="H4544" i="5" s="1"/>
  <c r="N4496" i="1"/>
  <c r="H4495" i="5"/>
  <c r="H4519" i="5" s="1"/>
  <c r="H4543" i="5" s="1"/>
  <c r="N4495" i="1"/>
  <c r="H4490" i="5"/>
  <c r="H4514" i="5" s="1"/>
  <c r="H4538" i="5" s="1"/>
  <c r="N4490" i="1"/>
  <c r="H4502" i="5"/>
  <c r="H4526" i="5" s="1"/>
  <c r="H4550" i="5" s="1"/>
  <c r="N4502" i="1"/>
  <c r="H4512" i="5"/>
  <c r="H4536" i="5" s="1"/>
  <c r="H4560" i="5" s="1"/>
  <c r="N4512" i="1"/>
  <c r="H4491" i="5"/>
  <c r="H4515" i="5" s="1"/>
  <c r="H4539" i="5" s="1"/>
  <c r="N4491" i="1"/>
  <c r="H4513" i="5"/>
  <c r="H4537" i="5" s="1"/>
  <c r="H4561" i="5" s="1"/>
  <c r="N4513" i="1"/>
  <c r="H4497" i="5"/>
  <c r="H4521" i="5" s="1"/>
  <c r="H4545" i="5" s="1"/>
  <c r="N4497" i="1"/>
  <c r="H4494" i="5"/>
  <c r="H4518" i="5" s="1"/>
  <c r="H4542" i="5" s="1"/>
  <c r="N4494" i="1"/>
  <c r="H4505" i="5"/>
  <c r="H4529" i="5" s="1"/>
  <c r="H4553" i="5" s="1"/>
  <c r="N4505" i="1"/>
  <c r="H4498" i="5"/>
  <c r="H4522" i="5" s="1"/>
  <c r="H4546" i="5" s="1"/>
  <c r="N4498" i="1"/>
  <c r="H4510" i="5"/>
  <c r="H4534" i="5" s="1"/>
  <c r="H4558" i="5" s="1"/>
  <c r="N4510" i="1"/>
  <c r="H4509" i="5"/>
  <c r="H4533" i="5" s="1"/>
  <c r="H4557" i="5" s="1"/>
  <c r="N4509" i="1"/>
  <c r="H4511" i="5"/>
  <c r="H4535" i="5" s="1"/>
  <c r="H4559" i="5" s="1"/>
  <c r="N4511" i="1"/>
  <c r="H4493" i="5"/>
  <c r="H4517" i="5" s="1"/>
  <c r="H4541" i="5" s="1"/>
  <c r="N4493" i="1"/>
  <c r="H4506" i="5"/>
  <c r="H4530" i="5" s="1"/>
  <c r="H4554" i="5" s="1"/>
  <c r="N4506" i="1"/>
  <c r="H4504" i="5"/>
  <c r="H4528" i="5" s="1"/>
  <c r="H4552" i="5" s="1"/>
  <c r="N4504" i="1"/>
  <c r="H4492" i="5"/>
  <c r="H4516" i="5" s="1"/>
  <c r="H4540" i="5" s="1"/>
  <c r="N4492" i="1"/>
  <c r="H4499" i="5"/>
  <c r="H4523" i="5" s="1"/>
  <c r="H4547" i="5" s="1"/>
  <c r="N4499" i="1"/>
  <c r="H4500" i="5"/>
  <c r="H4524" i="5" s="1"/>
  <c r="H4548" i="5" s="1"/>
  <c r="N4500" i="1"/>
  <c r="H4503" i="5"/>
  <c r="H4527" i="5" s="1"/>
  <c r="H4551" i="5" s="1"/>
  <c r="N4503" i="1"/>
  <c r="S4483" i="1" l="1"/>
  <c r="S4456" i="1"/>
  <c r="S4482" i="1"/>
  <c r="S4474" i="1"/>
  <c r="S4475" i="1"/>
  <c r="S4460" i="1"/>
  <c r="S4473" i="1"/>
  <c r="S4452" i="1"/>
  <c r="S4457" i="1"/>
  <c r="S4462" i="1"/>
  <c r="S4461" i="1"/>
  <c r="S4454" i="1"/>
  <c r="S4488" i="1"/>
  <c r="S4453" i="1"/>
  <c r="S4455" i="1"/>
  <c r="S4487" i="1"/>
  <c r="W4479" i="1"/>
  <c r="R4479" i="1"/>
  <c r="W4484" i="1"/>
  <c r="R4484" i="1"/>
  <c r="W4485" i="1"/>
  <c r="R4485" i="1"/>
  <c r="W4476" i="1"/>
  <c r="R4476" i="1"/>
  <c r="W4477" i="1"/>
  <c r="R4477" i="1"/>
  <c r="W4481" i="1"/>
  <c r="R4481" i="1"/>
  <c r="W4480" i="1"/>
  <c r="R4480" i="1"/>
  <c r="W4486" i="1"/>
  <c r="R4486" i="1"/>
  <c r="W4478" i="1"/>
  <c r="R4478" i="1"/>
  <c r="W4482" i="1"/>
  <c r="W4467" i="1"/>
  <c r="W4473" i="1"/>
  <c r="W4466" i="1"/>
  <c r="W4474" i="1"/>
  <c r="W4472" i="1"/>
  <c r="W4471" i="1"/>
  <c r="W4470" i="1"/>
  <c r="W4487" i="1"/>
  <c r="W4468" i="1"/>
  <c r="W4469" i="1"/>
  <c r="W4475" i="1"/>
  <c r="W4489" i="1"/>
  <c r="W4488" i="1"/>
  <c r="W4483" i="1"/>
  <c r="P4499" i="1"/>
  <c r="R4499" i="1" s="1"/>
  <c r="P4509" i="1"/>
  <c r="Q4509" i="1" s="1"/>
  <c r="P4494" i="1"/>
  <c r="P4490" i="1"/>
  <c r="P4498" i="1"/>
  <c r="R4498" i="1" s="1"/>
  <c r="P4513" i="1"/>
  <c r="P4512" i="1"/>
  <c r="R4512" i="1" s="1"/>
  <c r="P4496" i="1"/>
  <c r="P4506" i="1"/>
  <c r="R4506" i="1" s="1"/>
  <c r="P4500" i="1"/>
  <c r="Q4500" i="1" s="1"/>
  <c r="P4492" i="1"/>
  <c r="P4511" i="1"/>
  <c r="R4511" i="1" s="1"/>
  <c r="P4510" i="1"/>
  <c r="Q4510" i="1" s="1"/>
  <c r="P4505" i="1"/>
  <c r="Q4505" i="1" s="1"/>
  <c r="P4497" i="1"/>
  <c r="R4497" i="1" s="1"/>
  <c r="P4491" i="1"/>
  <c r="P4502" i="1"/>
  <c r="Q4502" i="1" s="1"/>
  <c r="P4495" i="1"/>
  <c r="P4508" i="1"/>
  <c r="Q4508" i="1" s="1"/>
  <c r="P4507" i="1"/>
  <c r="R4507" i="1" s="1"/>
  <c r="P4503" i="1"/>
  <c r="Q4503" i="1" s="1"/>
  <c r="P4504" i="1"/>
  <c r="Q4504" i="1" s="1"/>
  <c r="P4493" i="1"/>
  <c r="P4501" i="1"/>
  <c r="Q4501" i="1" s="1"/>
  <c r="H4566" i="6"/>
  <c r="O4566" i="1"/>
  <c r="H4571" i="6"/>
  <c r="O4571" i="1"/>
  <c r="H4583" i="6"/>
  <c r="O4583" i="1"/>
  <c r="H4573" i="6"/>
  <c r="O4573" i="1"/>
  <c r="H4581" i="6"/>
  <c r="O4581" i="1"/>
  <c r="H4574" i="6"/>
  <c r="O4574" i="1"/>
  <c r="H4567" i="6"/>
  <c r="O4567" i="1"/>
  <c r="H4584" i="6"/>
  <c r="O4584" i="1"/>
  <c r="H4563" i="6"/>
  <c r="O4563" i="1"/>
  <c r="H4577" i="6"/>
  <c r="O4577" i="1"/>
  <c r="H4568" i="6"/>
  <c r="O4568" i="1"/>
  <c r="H4579" i="6"/>
  <c r="O4579" i="1"/>
  <c r="H4575" i="6"/>
  <c r="O4575" i="1"/>
  <c r="H4565" i="6"/>
  <c r="O4565" i="1"/>
  <c r="H4576" i="6"/>
  <c r="O4576" i="1"/>
  <c r="H4578" i="6"/>
  <c r="O4578" i="1"/>
  <c r="H4580" i="6"/>
  <c r="O4580" i="1"/>
  <c r="H4572" i="6"/>
  <c r="O4572" i="1"/>
  <c r="H4585" i="6"/>
  <c r="O4585" i="1"/>
  <c r="H4562" i="6"/>
  <c r="O4562" i="1"/>
  <c r="H4570" i="6"/>
  <c r="O4570" i="1"/>
  <c r="H4564" i="6"/>
  <c r="O4564" i="1"/>
  <c r="H4569" i="6"/>
  <c r="O4569" i="1"/>
  <c r="H4582" i="6"/>
  <c r="O4582" i="1"/>
  <c r="H4569" i="5"/>
  <c r="N4569" i="1"/>
  <c r="H4567" i="5"/>
  <c r="N4567" i="1"/>
  <c r="H4581" i="5"/>
  <c r="N4581" i="1"/>
  <c r="H4565" i="5"/>
  <c r="N4565" i="1"/>
  <c r="H4585" i="5"/>
  <c r="N4585" i="1"/>
  <c r="H4568" i="5"/>
  <c r="N4568" i="1"/>
  <c r="H4572" i="5"/>
  <c r="N4572" i="1"/>
  <c r="H4582" i="5"/>
  <c r="N4582" i="1"/>
  <c r="H4583" i="5"/>
  <c r="N4583" i="1"/>
  <c r="H4580" i="5"/>
  <c r="N4580" i="1"/>
  <c r="H4571" i="5"/>
  <c r="N4571" i="1"/>
  <c r="H4576" i="5"/>
  <c r="N4576" i="1"/>
  <c r="H4562" i="5"/>
  <c r="N4562" i="1"/>
  <c r="H4570" i="5"/>
  <c r="N4570" i="1"/>
  <c r="H4584" i="5"/>
  <c r="N4584" i="1"/>
  <c r="H4573" i="5"/>
  <c r="N4573" i="1"/>
  <c r="H4563" i="5"/>
  <c r="N4563" i="1"/>
  <c r="H4578" i="5"/>
  <c r="N4578" i="1"/>
  <c r="H4575" i="5"/>
  <c r="N4575" i="1"/>
  <c r="H4566" i="5"/>
  <c r="N4566" i="1"/>
  <c r="H4564" i="5"/>
  <c r="N4564" i="1"/>
  <c r="H4577" i="5"/>
  <c r="N4577" i="1"/>
  <c r="H4574" i="5"/>
  <c r="N4574" i="1"/>
  <c r="H4579" i="5"/>
  <c r="N4579" i="1"/>
  <c r="S4499" i="1" l="1"/>
  <c r="S4481" i="1"/>
  <c r="S4507" i="1"/>
  <c r="S4511" i="1"/>
  <c r="S4498" i="1"/>
  <c r="S4486" i="1"/>
  <c r="S4484" i="1"/>
  <c r="S4497" i="1"/>
  <c r="S4512" i="1"/>
  <c r="S4478" i="1"/>
  <c r="S4480" i="1"/>
  <c r="S4477" i="1"/>
  <c r="S4485" i="1"/>
  <c r="S4479" i="1"/>
  <c r="S4506" i="1"/>
  <c r="S4476" i="1"/>
  <c r="W4503" i="1"/>
  <c r="R4503" i="1"/>
  <c r="W4502" i="1"/>
  <c r="R4502" i="1"/>
  <c r="W4510" i="1"/>
  <c r="R4510" i="1"/>
  <c r="W4501" i="1"/>
  <c r="R4501" i="1"/>
  <c r="W4508" i="1"/>
  <c r="R4508" i="1"/>
  <c r="W4504" i="1"/>
  <c r="R4504" i="1"/>
  <c r="W4505" i="1"/>
  <c r="R4505" i="1"/>
  <c r="W4500" i="1"/>
  <c r="R4500" i="1"/>
  <c r="W4509" i="1"/>
  <c r="R4509" i="1"/>
  <c r="W4493" i="1"/>
  <c r="W4497" i="1"/>
  <c r="W4492" i="1"/>
  <c r="W4512" i="1"/>
  <c r="W4494" i="1"/>
  <c r="W4495" i="1"/>
  <c r="W4513" i="1"/>
  <c r="W4506" i="1"/>
  <c r="W4498" i="1"/>
  <c r="W4499" i="1"/>
  <c r="W4507" i="1"/>
  <c r="W4491" i="1"/>
  <c r="W4511" i="1"/>
  <c r="W4496" i="1"/>
  <c r="W4490" i="1"/>
  <c r="P4577" i="1"/>
  <c r="Q4577" i="1" s="1"/>
  <c r="P4573" i="1"/>
  <c r="Q4573" i="1" s="1"/>
  <c r="P4582" i="1"/>
  <c r="Q4582" i="1" s="1"/>
  <c r="P4565" i="1"/>
  <c r="P4564" i="1"/>
  <c r="P4562" i="1"/>
  <c r="P4571" i="1"/>
  <c r="R4571" i="1" s="1"/>
  <c r="P4572" i="1"/>
  <c r="Q4572" i="1" s="1"/>
  <c r="P4584" i="1"/>
  <c r="R4584" i="1" s="1"/>
  <c r="P4574" i="1"/>
  <c r="Q4574" i="1" s="1"/>
  <c r="P4575" i="1"/>
  <c r="Q4575" i="1" s="1"/>
  <c r="P4585" i="1"/>
  <c r="P4569" i="1"/>
  <c r="R4569" i="1" s="1"/>
  <c r="P4563" i="1"/>
  <c r="P4583" i="1"/>
  <c r="R4583" i="1" s="1"/>
  <c r="P4581" i="1"/>
  <c r="Q4581" i="1" s="1"/>
  <c r="P4579" i="1"/>
  <c r="R4579" i="1" s="1"/>
  <c r="P4566" i="1"/>
  <c r="P4578" i="1"/>
  <c r="R4578" i="1" s="1"/>
  <c r="P4570" i="1"/>
  <c r="R4570" i="1" s="1"/>
  <c r="P4576" i="1"/>
  <c r="Q4576" i="1" s="1"/>
  <c r="P4580" i="1"/>
  <c r="Q4580" i="1" s="1"/>
  <c r="P4568" i="1"/>
  <c r="P4567" i="1"/>
  <c r="H4605" i="6"/>
  <c r="O4605" i="1"/>
  <c r="H4589" i="6"/>
  <c r="O4589" i="1"/>
  <c r="H4601" i="6"/>
  <c r="O4601" i="1"/>
  <c r="H4597" i="6"/>
  <c r="O4597" i="1"/>
  <c r="H4600" i="6"/>
  <c r="O4600" i="1"/>
  <c r="H4609" i="6"/>
  <c r="O4609" i="1"/>
  <c r="H4587" i="6"/>
  <c r="O4587" i="1"/>
  <c r="H4592" i="6"/>
  <c r="O4592" i="1"/>
  <c r="H4607" i="6"/>
  <c r="O4607" i="1"/>
  <c r="H4596" i="6"/>
  <c r="O4596" i="1"/>
  <c r="H4599" i="6"/>
  <c r="O4599" i="1"/>
  <c r="H4608" i="6"/>
  <c r="O4608" i="1"/>
  <c r="H4588" i="6"/>
  <c r="O4588" i="1"/>
  <c r="H4595" i="6"/>
  <c r="O4595" i="1"/>
  <c r="H4586" i="6"/>
  <c r="O4586" i="1"/>
  <c r="H4604" i="6"/>
  <c r="O4604" i="1"/>
  <c r="H4591" i="6"/>
  <c r="O4591" i="1"/>
  <c r="H4606" i="6"/>
  <c r="O4606" i="1"/>
  <c r="H4594" i="6"/>
  <c r="O4594" i="1"/>
  <c r="H4590" i="6"/>
  <c r="O4590" i="1"/>
  <c r="H4593" i="6"/>
  <c r="O4593" i="1"/>
  <c r="H4602" i="6"/>
  <c r="O4602" i="1"/>
  <c r="H4603" i="6"/>
  <c r="O4603" i="1"/>
  <c r="H4598" i="6"/>
  <c r="O4598" i="1"/>
  <c r="H4609" i="5"/>
  <c r="N4609" i="1"/>
  <c r="H4598" i="5"/>
  <c r="N4598" i="1"/>
  <c r="H4604" i="5"/>
  <c r="N4604" i="1"/>
  <c r="H4589" i="5"/>
  <c r="N4589" i="1"/>
  <c r="H4592" i="5"/>
  <c r="N4592" i="1"/>
  <c r="H4608" i="5"/>
  <c r="N4608" i="1"/>
  <c r="H4603" i="5"/>
  <c r="N4603" i="1"/>
  <c r="H4597" i="5"/>
  <c r="N4597" i="1"/>
  <c r="H4607" i="5"/>
  <c r="N4607" i="1"/>
  <c r="H4605" i="5"/>
  <c r="N4605" i="1"/>
  <c r="H4587" i="5"/>
  <c r="N4587" i="1"/>
  <c r="H4594" i="5"/>
  <c r="N4594" i="1"/>
  <c r="H4590" i="5"/>
  <c r="N4590" i="1"/>
  <c r="H4606" i="5"/>
  <c r="N4606" i="1"/>
  <c r="H4591" i="5"/>
  <c r="N4591" i="1"/>
  <c r="H4595" i="5"/>
  <c r="N4595" i="1"/>
  <c r="H4588" i="5"/>
  <c r="N4588" i="1"/>
  <c r="H4599" i="5"/>
  <c r="N4599" i="1"/>
  <c r="H4586" i="5"/>
  <c r="N4586" i="1"/>
  <c r="H4602" i="5"/>
  <c r="N4602" i="1"/>
  <c r="H4600" i="5"/>
  <c r="N4600" i="1"/>
  <c r="H4601" i="5"/>
  <c r="N4601" i="1"/>
  <c r="H4596" i="5"/>
  <c r="N4596" i="1"/>
  <c r="H4593" i="5"/>
  <c r="N4593" i="1"/>
  <c r="S4569" i="1" l="1"/>
  <c r="S4504" i="1"/>
  <c r="S4570" i="1"/>
  <c r="S4584" i="1"/>
  <c r="S4500" i="1"/>
  <c r="S4502" i="1"/>
  <c r="S4578" i="1"/>
  <c r="S4583" i="1"/>
  <c r="S4571" i="1"/>
  <c r="S4509" i="1"/>
  <c r="S4505" i="1"/>
  <c r="S4508" i="1"/>
  <c r="S4510" i="1"/>
  <c r="S4503" i="1"/>
  <c r="S4579" i="1"/>
  <c r="S4501" i="1"/>
  <c r="W4576" i="1"/>
  <c r="R4576" i="1"/>
  <c r="W4577" i="1"/>
  <c r="R4577" i="1"/>
  <c r="W4581" i="1"/>
  <c r="R4581" i="1"/>
  <c r="W4572" i="1"/>
  <c r="R4572" i="1"/>
  <c r="W4575" i="1"/>
  <c r="R4575" i="1"/>
  <c r="W4582" i="1"/>
  <c r="R4582" i="1"/>
  <c r="W4580" i="1"/>
  <c r="R4580" i="1"/>
  <c r="W4574" i="1"/>
  <c r="R4574" i="1"/>
  <c r="W4573" i="1"/>
  <c r="R4573" i="1"/>
  <c r="W4568" i="1"/>
  <c r="W4578" i="1"/>
  <c r="W4583" i="1"/>
  <c r="W4571" i="1"/>
  <c r="W4566" i="1"/>
  <c r="W4563" i="1"/>
  <c r="W4562" i="1"/>
  <c r="W4579" i="1"/>
  <c r="W4569" i="1"/>
  <c r="W4584" i="1"/>
  <c r="W4564" i="1"/>
  <c r="W4567" i="1"/>
  <c r="W4570" i="1"/>
  <c r="W4585" i="1"/>
  <c r="W4565" i="1"/>
  <c r="P4593" i="1"/>
  <c r="R4593" i="1" s="1"/>
  <c r="P4599" i="1"/>
  <c r="Q4599" i="1" s="1"/>
  <c r="P4594" i="1"/>
  <c r="R4594" i="1" s="1"/>
  <c r="P4597" i="1"/>
  <c r="Q4597" i="1" s="1"/>
  <c r="P4589" i="1"/>
  <c r="P4586" i="1"/>
  <c r="P4588" i="1"/>
  <c r="P4587" i="1"/>
  <c r="P4607" i="1"/>
  <c r="R4607" i="1" s="1"/>
  <c r="P4602" i="1"/>
  <c r="R4602" i="1" s="1"/>
  <c r="P4606" i="1"/>
  <c r="Q4606" i="1" s="1"/>
  <c r="P4608" i="1"/>
  <c r="R4608" i="1" s="1"/>
  <c r="P4601" i="1"/>
  <c r="Q4601" i="1" s="1"/>
  <c r="P4595" i="1"/>
  <c r="R4595" i="1" s="1"/>
  <c r="P4605" i="1"/>
  <c r="Q4605" i="1" s="1"/>
  <c r="P4598" i="1"/>
  <c r="Q4598" i="1" s="1"/>
  <c r="P4600" i="1"/>
  <c r="Q4600" i="1" s="1"/>
  <c r="P4604" i="1"/>
  <c r="Q4604" i="1" s="1"/>
  <c r="P4596" i="1"/>
  <c r="Q4596" i="1" s="1"/>
  <c r="P4591" i="1"/>
  <c r="P4603" i="1"/>
  <c r="R4603" i="1" s="1"/>
  <c r="P4609" i="1"/>
  <c r="P4590" i="1"/>
  <c r="P4592" i="1"/>
  <c r="H4628" i="6"/>
  <c r="O4628" i="1"/>
  <c r="H4623" i="6"/>
  <c r="O4623" i="1"/>
  <c r="H4624" i="6"/>
  <c r="O4624" i="1"/>
  <c r="H4622" i="6"/>
  <c r="O4622" i="1"/>
  <c r="H4614" i="6"/>
  <c r="O4614" i="1"/>
  <c r="H4620" i="6"/>
  <c r="O4620" i="1"/>
  <c r="H4621" i="6"/>
  <c r="O4621" i="1"/>
  <c r="H4617" i="6"/>
  <c r="O4617" i="1"/>
  <c r="H4633" i="6"/>
  <c r="O4633" i="1"/>
  <c r="H4625" i="6"/>
  <c r="O4625" i="1"/>
  <c r="H4615" i="6"/>
  <c r="O4615" i="1"/>
  <c r="H4610" i="6"/>
  <c r="O4610" i="1"/>
  <c r="H4631" i="6"/>
  <c r="O4631" i="1"/>
  <c r="H4626" i="6"/>
  <c r="O4626" i="1"/>
  <c r="H4627" i="6"/>
  <c r="O4627" i="1"/>
  <c r="H4619" i="6"/>
  <c r="O4619" i="1"/>
  <c r="H4616" i="6"/>
  <c r="O4616" i="1"/>
  <c r="H4613" i="6"/>
  <c r="O4613" i="1"/>
  <c r="H4618" i="6"/>
  <c r="O4618" i="1"/>
  <c r="H4630" i="6"/>
  <c r="O4630" i="1"/>
  <c r="H4632" i="6"/>
  <c r="O4632" i="1"/>
  <c r="H4612" i="6"/>
  <c r="O4612" i="1"/>
  <c r="H4611" i="6"/>
  <c r="O4611" i="1"/>
  <c r="H4629" i="6"/>
  <c r="O4629" i="1"/>
  <c r="H4617" i="5"/>
  <c r="N4617" i="1"/>
  <c r="H4625" i="5"/>
  <c r="N4625" i="1"/>
  <c r="H4619" i="5"/>
  <c r="N4619" i="1"/>
  <c r="H4613" i="5"/>
  <c r="N4613" i="1"/>
  <c r="H4618" i="5"/>
  <c r="N4618" i="1"/>
  <c r="H4629" i="5"/>
  <c r="N4629" i="1"/>
  <c r="H4620" i="5"/>
  <c r="N4620" i="1"/>
  <c r="H4612" i="5"/>
  <c r="N4612" i="1"/>
  <c r="H4611" i="5"/>
  <c r="N4611" i="1"/>
  <c r="H4624" i="5"/>
  <c r="N4624" i="1"/>
  <c r="H4631" i="5"/>
  <c r="N4631" i="1"/>
  <c r="H4632" i="5"/>
  <c r="N4632" i="1"/>
  <c r="H4628" i="5"/>
  <c r="N4628" i="1"/>
  <c r="H4623" i="5"/>
  <c r="N4623" i="1"/>
  <c r="H4615" i="5"/>
  <c r="N4615" i="1"/>
  <c r="H4626" i="5"/>
  <c r="N4626" i="1"/>
  <c r="H4630" i="5"/>
  <c r="N4630" i="1"/>
  <c r="H4621" i="5"/>
  <c r="N4621" i="1"/>
  <c r="H4616" i="5"/>
  <c r="N4616" i="1"/>
  <c r="H4622" i="5"/>
  <c r="N4622" i="1"/>
  <c r="H4627" i="5"/>
  <c r="N4627" i="1"/>
  <c r="H4610" i="5"/>
  <c r="N4610" i="1"/>
  <c r="H4614" i="5"/>
  <c r="N4614" i="1"/>
  <c r="H4633" i="5"/>
  <c r="N4633" i="1"/>
  <c r="S4603" i="1" l="1"/>
  <c r="S4593" i="1"/>
  <c r="S4582" i="1"/>
  <c r="S4608" i="1"/>
  <c r="S4574" i="1"/>
  <c r="S4577" i="1"/>
  <c r="S4594" i="1"/>
  <c r="S4573" i="1"/>
  <c r="S4580" i="1"/>
  <c r="S4575" i="1"/>
  <c r="S4581" i="1"/>
  <c r="S4576" i="1"/>
  <c r="S4607" i="1"/>
  <c r="S4572" i="1"/>
  <c r="S4595" i="1"/>
  <c r="S4602" i="1"/>
  <c r="W4600" i="1"/>
  <c r="R4600" i="1"/>
  <c r="W4601" i="1"/>
  <c r="R4601" i="1"/>
  <c r="W4598" i="1"/>
  <c r="R4598" i="1"/>
  <c r="W4597" i="1"/>
  <c r="R4597" i="1"/>
  <c r="W4596" i="1"/>
  <c r="R4596" i="1"/>
  <c r="W4605" i="1"/>
  <c r="R4605" i="1"/>
  <c r="W4606" i="1"/>
  <c r="R4606" i="1"/>
  <c r="W4604" i="1"/>
  <c r="R4604" i="1"/>
  <c r="W4599" i="1"/>
  <c r="R4599" i="1"/>
  <c r="W4591" i="1"/>
  <c r="W4590" i="1"/>
  <c r="W4588" i="1"/>
  <c r="W4594" i="1"/>
  <c r="W4609" i="1"/>
  <c r="W4595" i="1"/>
  <c r="W4602" i="1"/>
  <c r="W4586" i="1"/>
  <c r="W4603" i="1"/>
  <c r="W4607" i="1"/>
  <c r="W4589" i="1"/>
  <c r="W4593" i="1"/>
  <c r="W4592" i="1"/>
  <c r="W4608" i="1"/>
  <c r="W4587" i="1"/>
  <c r="P4627" i="1"/>
  <c r="R4627" i="1" s="1"/>
  <c r="P4630" i="1"/>
  <c r="Q4630" i="1" s="1"/>
  <c r="P4631" i="1"/>
  <c r="R4631" i="1" s="1"/>
  <c r="P4611" i="1"/>
  <c r="P4618" i="1"/>
  <c r="R4618" i="1" s="1"/>
  <c r="P4619" i="1"/>
  <c r="R4619" i="1" s="1"/>
  <c r="P4617" i="1"/>
  <c r="R4617" i="1" s="1"/>
  <c r="P4616" i="1"/>
  <c r="P4612" i="1"/>
  <c r="P4613" i="1"/>
  <c r="P4615" i="1"/>
  <c r="P4610" i="1"/>
  <c r="P4626" i="1"/>
  <c r="R4626" i="1" s="1"/>
  <c r="P4623" i="1"/>
  <c r="Q4623" i="1" s="1"/>
  <c r="P4632" i="1"/>
  <c r="R4632" i="1" s="1"/>
  <c r="P4629" i="1"/>
  <c r="Q4629" i="1" s="1"/>
  <c r="P4625" i="1"/>
  <c r="Q4625" i="1" s="1"/>
  <c r="P4620" i="1"/>
  <c r="Q4620" i="1" s="1"/>
  <c r="P4633" i="1"/>
  <c r="P4622" i="1"/>
  <c r="Q4622" i="1" s="1"/>
  <c r="P4621" i="1"/>
  <c r="Q4621" i="1" s="1"/>
  <c r="P4624" i="1"/>
  <c r="Q4624" i="1" s="1"/>
  <c r="P4614" i="1"/>
  <c r="P4628" i="1"/>
  <c r="Q4628" i="1" s="1"/>
  <c r="H4646" i="6"/>
  <c r="O4646" i="1"/>
  <c r="H4651" i="6"/>
  <c r="O4651" i="1"/>
  <c r="H4657" i="6"/>
  <c r="O4657" i="1"/>
  <c r="H4650" i="6"/>
  <c r="O4650" i="1"/>
  <c r="H4648" i="6"/>
  <c r="O4648" i="1"/>
  <c r="H4641" i="6"/>
  <c r="O4641" i="1"/>
  <c r="H4642" i="6"/>
  <c r="O4642" i="1"/>
  <c r="H4636" i="6"/>
  <c r="O4636" i="1"/>
  <c r="H4655" i="6"/>
  <c r="O4655" i="1"/>
  <c r="H4647" i="6"/>
  <c r="O4647" i="1"/>
  <c r="H4653" i="6"/>
  <c r="O4653" i="1"/>
  <c r="H4649" i="6"/>
  <c r="O4649" i="1"/>
  <c r="H4634" i="6"/>
  <c r="O4634" i="1"/>
  <c r="H4635" i="6"/>
  <c r="O4635" i="1"/>
  <c r="H4640" i="6"/>
  <c r="O4640" i="1"/>
  <c r="H4644" i="6"/>
  <c r="O4644" i="1"/>
  <c r="H4637" i="6"/>
  <c r="O4637" i="1"/>
  <c r="H4656" i="6"/>
  <c r="O4656" i="1"/>
  <c r="H4654" i="6"/>
  <c r="O4654" i="1"/>
  <c r="H4645" i="6"/>
  <c r="O4645" i="1"/>
  <c r="H4643" i="6"/>
  <c r="O4643" i="1"/>
  <c r="H4639" i="6"/>
  <c r="O4639" i="1"/>
  <c r="H4638" i="6"/>
  <c r="O4638" i="1"/>
  <c r="H4652" i="6"/>
  <c r="O4652" i="1"/>
  <c r="H4653" i="5"/>
  <c r="N4653" i="1"/>
  <c r="H4654" i="5"/>
  <c r="N4654" i="1"/>
  <c r="H4655" i="5"/>
  <c r="N4655" i="1"/>
  <c r="H4642" i="5"/>
  <c r="N4642" i="1"/>
  <c r="H4634" i="5"/>
  <c r="N4634" i="1"/>
  <c r="H4637" i="5"/>
  <c r="N4637" i="1"/>
  <c r="H4650" i="5"/>
  <c r="N4650" i="1"/>
  <c r="H4651" i="5"/>
  <c r="N4651" i="1"/>
  <c r="H4635" i="5"/>
  <c r="N4635" i="1"/>
  <c r="H4645" i="5"/>
  <c r="N4645" i="1"/>
  <c r="H4656" i="5"/>
  <c r="N4656" i="1"/>
  <c r="H4638" i="5"/>
  <c r="N4638" i="1"/>
  <c r="H4639" i="5"/>
  <c r="N4639" i="1"/>
  <c r="H4643" i="5"/>
  <c r="N4643" i="1"/>
  <c r="H4657" i="5"/>
  <c r="N4657" i="1"/>
  <c r="H4648" i="5"/>
  <c r="N4648" i="1"/>
  <c r="H4649" i="5"/>
  <c r="N4649" i="1"/>
  <c r="H4646" i="5"/>
  <c r="N4646" i="1"/>
  <c r="H4647" i="5"/>
  <c r="N4647" i="1"/>
  <c r="H4636" i="5"/>
  <c r="N4636" i="1"/>
  <c r="H4640" i="5"/>
  <c r="N4640" i="1"/>
  <c r="H4652" i="5"/>
  <c r="N4652" i="1"/>
  <c r="H4644" i="5"/>
  <c r="N4644" i="1"/>
  <c r="H4641" i="5"/>
  <c r="N4641" i="1"/>
  <c r="S4618" i="1" l="1"/>
  <c r="S4604" i="1"/>
  <c r="S4601" i="1"/>
  <c r="S4627" i="1"/>
  <c r="S4605" i="1"/>
  <c r="S4632" i="1"/>
  <c r="S4617" i="1"/>
  <c r="S4631" i="1"/>
  <c r="S4599" i="1"/>
  <c r="S4606" i="1"/>
  <c r="S4596" i="1"/>
  <c r="S4598" i="1"/>
  <c r="S4600" i="1"/>
  <c r="S4626" i="1"/>
  <c r="S4597" i="1"/>
  <c r="S4619" i="1"/>
  <c r="W4621" i="1"/>
  <c r="R4621" i="1"/>
  <c r="W4625" i="1"/>
  <c r="R4625" i="1"/>
  <c r="W4628" i="1"/>
  <c r="R4628" i="1"/>
  <c r="W4622" i="1"/>
  <c r="R4622" i="1"/>
  <c r="W4629" i="1"/>
  <c r="R4629" i="1"/>
  <c r="W4624" i="1"/>
  <c r="R4624" i="1"/>
  <c r="W4620" i="1"/>
  <c r="R4620" i="1"/>
  <c r="W4623" i="1"/>
  <c r="R4623" i="1"/>
  <c r="W4630" i="1"/>
  <c r="R4630" i="1"/>
  <c r="W4614" i="1"/>
  <c r="W4633" i="1"/>
  <c r="W4632" i="1"/>
  <c r="W4615" i="1"/>
  <c r="W4617" i="1"/>
  <c r="W4631" i="1"/>
  <c r="W4613" i="1"/>
  <c r="W4619" i="1"/>
  <c r="W4626" i="1"/>
  <c r="W4612" i="1"/>
  <c r="W4618" i="1"/>
  <c r="W4627" i="1"/>
  <c r="W4610" i="1"/>
  <c r="W4616" i="1"/>
  <c r="W4611" i="1"/>
  <c r="P4652" i="1"/>
  <c r="Q4652" i="1" s="1"/>
  <c r="P4648" i="1"/>
  <c r="Q4648" i="1" s="1"/>
  <c r="P4645" i="1"/>
  <c r="Q4645" i="1" s="1"/>
  <c r="P4640" i="1"/>
  <c r="P4649" i="1"/>
  <c r="Q4649" i="1" s="1"/>
  <c r="P4646" i="1"/>
  <c r="Q4646" i="1" s="1"/>
  <c r="P4641" i="1"/>
  <c r="R4641" i="1" s="1"/>
  <c r="P4636" i="1"/>
  <c r="P4643" i="1"/>
  <c r="R4643" i="1" s="1"/>
  <c r="P4638" i="1"/>
  <c r="P4651" i="1"/>
  <c r="R4651" i="1" s="1"/>
  <c r="P4637" i="1"/>
  <c r="P4642" i="1"/>
  <c r="R4642" i="1" s="1"/>
  <c r="P4654" i="1"/>
  <c r="Q4654" i="1" s="1"/>
  <c r="P4644" i="1"/>
  <c r="Q4644" i="1" s="1"/>
  <c r="P4647" i="1"/>
  <c r="Q4647" i="1" s="1"/>
  <c r="P4657" i="1"/>
  <c r="P4639" i="1"/>
  <c r="P4656" i="1"/>
  <c r="R4656" i="1" s="1"/>
  <c r="P4635" i="1"/>
  <c r="P4650" i="1"/>
  <c r="R4650" i="1" s="1"/>
  <c r="P4634" i="1"/>
  <c r="P4655" i="1"/>
  <c r="R4655" i="1" s="1"/>
  <c r="P4653" i="1"/>
  <c r="Q4653" i="1" s="1"/>
  <c r="H4664" i="6"/>
  <c r="H4688" i="6" s="1"/>
  <c r="H4712" i="6" s="1"/>
  <c r="O4664" i="1"/>
  <c r="H4671" i="6"/>
  <c r="H4695" i="6" s="1"/>
  <c r="H4719" i="6" s="1"/>
  <c r="O4671" i="1"/>
  <c r="H4674" i="6"/>
  <c r="H4698" i="6" s="1"/>
  <c r="H4722" i="6" s="1"/>
  <c r="O4674" i="1"/>
  <c r="H4672" i="6"/>
  <c r="H4696" i="6" s="1"/>
  <c r="H4720" i="6" s="1"/>
  <c r="O4672" i="1"/>
  <c r="H4676" i="6"/>
  <c r="H4700" i="6" s="1"/>
  <c r="H4724" i="6" s="1"/>
  <c r="O4676" i="1"/>
  <c r="H4669" i="6"/>
  <c r="H4693" i="6" s="1"/>
  <c r="H4717" i="6" s="1"/>
  <c r="O4669" i="1"/>
  <c r="H4659" i="6"/>
  <c r="H4683" i="6" s="1"/>
  <c r="H4707" i="6" s="1"/>
  <c r="O4659" i="1"/>
  <c r="H4679" i="6"/>
  <c r="H4703" i="6" s="1"/>
  <c r="H4727" i="6" s="1"/>
  <c r="O4679" i="1"/>
  <c r="H4681" i="6"/>
  <c r="H4705" i="6" s="1"/>
  <c r="H4729" i="6" s="1"/>
  <c r="O4681" i="1"/>
  <c r="H4662" i="6"/>
  <c r="H4686" i="6" s="1"/>
  <c r="H4710" i="6" s="1"/>
  <c r="O4662" i="1"/>
  <c r="H4678" i="6"/>
  <c r="H4702" i="6" s="1"/>
  <c r="H4726" i="6" s="1"/>
  <c r="O4678" i="1"/>
  <c r="H4658" i="6"/>
  <c r="H4682" i="6" s="1"/>
  <c r="H4706" i="6" s="1"/>
  <c r="O4658" i="1"/>
  <c r="H4660" i="6"/>
  <c r="H4684" i="6" s="1"/>
  <c r="H4708" i="6" s="1"/>
  <c r="O4660" i="1"/>
  <c r="H4675" i="6"/>
  <c r="H4699" i="6" s="1"/>
  <c r="H4723" i="6" s="1"/>
  <c r="O4675" i="1"/>
  <c r="H4677" i="6"/>
  <c r="H4701" i="6" s="1"/>
  <c r="H4725" i="6" s="1"/>
  <c r="O4677" i="1"/>
  <c r="H4663" i="6"/>
  <c r="H4687" i="6" s="1"/>
  <c r="H4711" i="6" s="1"/>
  <c r="O4663" i="1"/>
  <c r="H4666" i="6"/>
  <c r="H4690" i="6" s="1"/>
  <c r="H4714" i="6" s="1"/>
  <c r="O4666" i="1"/>
  <c r="H4668" i="6"/>
  <c r="H4692" i="6" s="1"/>
  <c r="H4716" i="6" s="1"/>
  <c r="O4668" i="1"/>
  <c r="H4680" i="6"/>
  <c r="H4704" i="6" s="1"/>
  <c r="H4728" i="6" s="1"/>
  <c r="O4680" i="1"/>
  <c r="H4673" i="6"/>
  <c r="H4697" i="6" s="1"/>
  <c r="H4721" i="6" s="1"/>
  <c r="O4673" i="1"/>
  <c r="H4667" i="6"/>
  <c r="H4691" i="6" s="1"/>
  <c r="H4715" i="6" s="1"/>
  <c r="O4667" i="1"/>
  <c r="H4661" i="6"/>
  <c r="H4685" i="6" s="1"/>
  <c r="H4709" i="6" s="1"/>
  <c r="O4661" i="1"/>
  <c r="H4665" i="6"/>
  <c r="H4689" i="6" s="1"/>
  <c r="H4713" i="6" s="1"/>
  <c r="O4665" i="1"/>
  <c r="H4670" i="6"/>
  <c r="H4694" i="6" s="1"/>
  <c r="H4718" i="6" s="1"/>
  <c r="O4670" i="1"/>
  <c r="H4665" i="5"/>
  <c r="H4689" i="5" s="1"/>
  <c r="H4713" i="5" s="1"/>
  <c r="N4665" i="1"/>
  <c r="H4662" i="5"/>
  <c r="H4686" i="5" s="1"/>
  <c r="H4710" i="5" s="1"/>
  <c r="N4662" i="1"/>
  <c r="H4672" i="5"/>
  <c r="H4696" i="5" s="1"/>
  <c r="H4720" i="5" s="1"/>
  <c r="N4672" i="1"/>
  <c r="H4669" i="5"/>
  <c r="H4693" i="5" s="1"/>
  <c r="H4717" i="5" s="1"/>
  <c r="N4669" i="1"/>
  <c r="H4666" i="5"/>
  <c r="H4690" i="5" s="1"/>
  <c r="H4714" i="5" s="1"/>
  <c r="N4666" i="1"/>
  <c r="H4664" i="5"/>
  <c r="H4688" i="5" s="1"/>
  <c r="H4712" i="5" s="1"/>
  <c r="N4664" i="1"/>
  <c r="H4681" i="5"/>
  <c r="H4705" i="5" s="1"/>
  <c r="H4729" i="5" s="1"/>
  <c r="N4681" i="1"/>
  <c r="H4659" i="5"/>
  <c r="H4683" i="5" s="1"/>
  <c r="H4707" i="5" s="1"/>
  <c r="N4659" i="1"/>
  <c r="H4679" i="5"/>
  <c r="H4703" i="5" s="1"/>
  <c r="H4727" i="5" s="1"/>
  <c r="N4679" i="1"/>
  <c r="H4668" i="5"/>
  <c r="H4692" i="5" s="1"/>
  <c r="H4716" i="5" s="1"/>
  <c r="N4668" i="1"/>
  <c r="H4680" i="5"/>
  <c r="H4704" i="5" s="1"/>
  <c r="H4728" i="5" s="1"/>
  <c r="N4680" i="1"/>
  <c r="H4676" i="5"/>
  <c r="H4700" i="5" s="1"/>
  <c r="H4724" i="5" s="1"/>
  <c r="N4676" i="1"/>
  <c r="H4670" i="5"/>
  <c r="H4694" i="5" s="1"/>
  <c r="H4718" i="5" s="1"/>
  <c r="N4670" i="1"/>
  <c r="H4661" i="5"/>
  <c r="H4685" i="5" s="1"/>
  <c r="H4709" i="5" s="1"/>
  <c r="N4661" i="1"/>
  <c r="H4658" i="5"/>
  <c r="H4682" i="5" s="1"/>
  <c r="H4706" i="5" s="1"/>
  <c r="N4658" i="1"/>
  <c r="H4660" i="5"/>
  <c r="H4684" i="5" s="1"/>
  <c r="H4708" i="5" s="1"/>
  <c r="N4660" i="1"/>
  <c r="H4667" i="5"/>
  <c r="H4691" i="5" s="1"/>
  <c r="H4715" i="5" s="1"/>
  <c r="N4667" i="1"/>
  <c r="H4675" i="5"/>
  <c r="H4699" i="5" s="1"/>
  <c r="H4723" i="5" s="1"/>
  <c r="N4675" i="1"/>
  <c r="H4678" i="5"/>
  <c r="H4702" i="5" s="1"/>
  <c r="H4726" i="5" s="1"/>
  <c r="N4678" i="1"/>
  <c r="H4673" i="5"/>
  <c r="H4697" i="5" s="1"/>
  <c r="H4721" i="5" s="1"/>
  <c r="N4673" i="1"/>
  <c r="H4671" i="5"/>
  <c r="H4695" i="5" s="1"/>
  <c r="H4719" i="5" s="1"/>
  <c r="N4671" i="1"/>
  <c r="H4663" i="5"/>
  <c r="H4687" i="5" s="1"/>
  <c r="H4711" i="5" s="1"/>
  <c r="N4663" i="1"/>
  <c r="H4674" i="5"/>
  <c r="H4698" i="5" s="1"/>
  <c r="H4722" i="5" s="1"/>
  <c r="N4674" i="1"/>
  <c r="H4677" i="5"/>
  <c r="H4701" i="5" s="1"/>
  <c r="H4725" i="5" s="1"/>
  <c r="N4677" i="1"/>
  <c r="S4642" i="1" l="1"/>
  <c r="S4624" i="1"/>
  <c r="S4643" i="1"/>
  <c r="S4623" i="1"/>
  <c r="S4625" i="1"/>
  <c r="S4655" i="1"/>
  <c r="S4656" i="1"/>
  <c r="S4651" i="1"/>
  <c r="S4641" i="1"/>
  <c r="S4630" i="1"/>
  <c r="S4620" i="1"/>
  <c r="S4629" i="1"/>
  <c r="S4628" i="1"/>
  <c r="S4621" i="1"/>
  <c r="S4650" i="1"/>
  <c r="S4622" i="1"/>
  <c r="W4649" i="1"/>
  <c r="R4649" i="1"/>
  <c r="W4652" i="1"/>
  <c r="R4652" i="1"/>
  <c r="W4653" i="1"/>
  <c r="R4653" i="1"/>
  <c r="W4647" i="1"/>
  <c r="R4647" i="1"/>
  <c r="W4644" i="1"/>
  <c r="R4644" i="1"/>
  <c r="W4645" i="1"/>
  <c r="R4645" i="1"/>
  <c r="W4654" i="1"/>
  <c r="R4654" i="1"/>
  <c r="W4646" i="1"/>
  <c r="R4646" i="1"/>
  <c r="W4648" i="1"/>
  <c r="R4648" i="1"/>
  <c r="W4655" i="1"/>
  <c r="W4656" i="1"/>
  <c r="W4651" i="1"/>
  <c r="W4641" i="1"/>
  <c r="W4634" i="1"/>
  <c r="W4639" i="1"/>
  <c r="W4638" i="1"/>
  <c r="W4650" i="1"/>
  <c r="W4657" i="1"/>
  <c r="W4642" i="1"/>
  <c r="W4643" i="1"/>
  <c r="W4635" i="1"/>
  <c r="W4637" i="1"/>
  <c r="W4636" i="1"/>
  <c r="W4640" i="1"/>
  <c r="P4678" i="1"/>
  <c r="Q4678" i="1" s="1"/>
  <c r="P4681" i="1"/>
  <c r="P4666" i="1"/>
  <c r="R4666" i="1" s="1"/>
  <c r="P4662" i="1"/>
  <c r="P4675" i="1"/>
  <c r="R4675" i="1" s="1"/>
  <c r="P4660" i="1"/>
  <c r="P4676" i="1"/>
  <c r="Q4676" i="1" s="1"/>
  <c r="P4659" i="1"/>
  <c r="P4674" i="1"/>
  <c r="R4674" i="1" s="1"/>
  <c r="P4671" i="1"/>
  <c r="Q4671" i="1" s="1"/>
  <c r="P4658" i="1"/>
  <c r="P4680" i="1"/>
  <c r="R4680" i="1" s="1"/>
  <c r="P4672" i="1"/>
  <c r="Q4672" i="1" s="1"/>
  <c r="P4667" i="1"/>
  <c r="R4667" i="1" s="1"/>
  <c r="P4670" i="1"/>
  <c r="Q4670" i="1" s="1"/>
  <c r="P4679" i="1"/>
  <c r="R4679" i="1" s="1"/>
  <c r="P4665" i="1"/>
  <c r="R4665" i="1" s="1"/>
  <c r="P4677" i="1"/>
  <c r="Q4677" i="1" s="1"/>
  <c r="P4663" i="1"/>
  <c r="P4673" i="1"/>
  <c r="Q4673" i="1" s="1"/>
  <c r="P4661" i="1"/>
  <c r="P4668" i="1"/>
  <c r="Q4668" i="1" s="1"/>
  <c r="P4664" i="1"/>
  <c r="P4669" i="1"/>
  <c r="Q4669" i="1" s="1"/>
  <c r="H4750" i="6"/>
  <c r="O4750" i="1"/>
  <c r="H4741" i="6"/>
  <c r="O4741" i="1"/>
  <c r="H4749" i="6"/>
  <c r="O4749" i="1"/>
  <c r="H4734" i="6"/>
  <c r="O4734" i="1"/>
  <c r="H4752" i="6"/>
  <c r="O4752" i="1"/>
  <c r="H4744" i="6"/>
  <c r="O4744" i="1"/>
  <c r="H4742" i="6"/>
  <c r="O4742" i="1"/>
  <c r="H4737" i="6"/>
  <c r="O4737" i="1"/>
  <c r="H4747" i="6"/>
  <c r="O4747" i="1"/>
  <c r="H4753" i="6"/>
  <c r="O4753" i="1"/>
  <c r="H4748" i="6"/>
  <c r="O4748" i="1"/>
  <c r="H4733" i="6"/>
  <c r="O4733" i="1"/>
  <c r="H4746" i="6"/>
  <c r="O4746" i="1"/>
  <c r="H4740" i="6"/>
  <c r="O4740" i="1"/>
  <c r="H4751" i="6"/>
  <c r="O4751" i="1"/>
  <c r="H4735" i="6"/>
  <c r="O4735" i="1"/>
  <c r="H4739" i="6"/>
  <c r="O4739" i="1"/>
  <c r="H4732" i="6"/>
  <c r="O4732" i="1"/>
  <c r="H4743" i="6"/>
  <c r="O4743" i="1"/>
  <c r="H4738" i="6"/>
  <c r="O4738" i="1"/>
  <c r="H4731" i="6"/>
  <c r="O4731" i="1"/>
  <c r="H4745" i="6"/>
  <c r="O4745" i="1"/>
  <c r="H4730" i="6"/>
  <c r="O4730" i="1"/>
  <c r="H4736" i="6"/>
  <c r="O4736" i="1"/>
  <c r="H4738" i="5"/>
  <c r="N4738" i="1"/>
  <c r="H4749" i="5"/>
  <c r="N4749" i="1"/>
  <c r="H4748" i="5"/>
  <c r="N4748" i="1"/>
  <c r="H4735" i="5"/>
  <c r="N4735" i="1"/>
  <c r="H4750" i="5"/>
  <c r="N4750" i="1"/>
  <c r="H4740" i="5"/>
  <c r="N4740" i="1"/>
  <c r="H4741" i="5"/>
  <c r="N4741" i="1"/>
  <c r="H4746" i="5"/>
  <c r="N4746" i="1"/>
  <c r="H4751" i="5"/>
  <c r="N4751" i="1"/>
  <c r="H4747" i="5"/>
  <c r="N4747" i="1"/>
  <c r="H4743" i="5"/>
  <c r="N4743" i="1"/>
  <c r="H4744" i="5"/>
  <c r="N4744" i="1"/>
  <c r="H4736" i="5"/>
  <c r="N4736" i="1"/>
  <c r="H4739" i="5"/>
  <c r="N4739" i="1"/>
  <c r="H4752" i="5"/>
  <c r="N4752" i="1"/>
  <c r="H4732" i="5"/>
  <c r="N4732" i="1"/>
  <c r="H4745" i="5"/>
  <c r="N4745" i="1"/>
  <c r="H4733" i="5"/>
  <c r="N4733" i="1"/>
  <c r="H4731" i="5"/>
  <c r="N4731" i="1"/>
  <c r="H4730" i="5"/>
  <c r="N4730" i="1"/>
  <c r="H4734" i="5"/>
  <c r="N4734" i="1"/>
  <c r="H4753" i="5"/>
  <c r="N4753" i="1"/>
  <c r="H4742" i="5"/>
  <c r="N4742" i="1"/>
  <c r="H4737" i="5"/>
  <c r="N4737" i="1"/>
  <c r="S4675" i="1" l="1"/>
  <c r="S4652" i="1"/>
  <c r="S4679" i="1"/>
  <c r="S4680" i="1"/>
  <c r="S4674" i="1"/>
  <c r="S4646" i="1"/>
  <c r="S4647" i="1"/>
  <c r="S4666" i="1"/>
  <c r="S4648" i="1"/>
  <c r="S4654" i="1"/>
  <c r="S4644" i="1"/>
  <c r="S4653" i="1"/>
  <c r="S4649" i="1"/>
  <c r="S4665" i="1"/>
  <c r="S4645" i="1"/>
  <c r="S4667" i="1"/>
  <c r="W4677" i="1"/>
  <c r="R4677" i="1"/>
  <c r="W4672" i="1"/>
  <c r="R4672" i="1"/>
  <c r="W4678" i="1"/>
  <c r="R4678" i="1"/>
  <c r="W4668" i="1"/>
  <c r="R4668" i="1"/>
  <c r="W4669" i="1"/>
  <c r="R4669" i="1"/>
  <c r="W4673" i="1"/>
  <c r="R4673" i="1"/>
  <c r="W4670" i="1"/>
  <c r="R4670" i="1"/>
  <c r="W4676" i="1"/>
  <c r="R4676" i="1"/>
  <c r="W4671" i="1"/>
  <c r="R4671" i="1"/>
  <c r="W4664" i="1"/>
  <c r="W4663" i="1"/>
  <c r="W4658" i="1"/>
  <c r="W4666" i="1"/>
  <c r="W4667" i="1"/>
  <c r="W4660" i="1"/>
  <c r="W4681" i="1"/>
  <c r="W4661" i="1"/>
  <c r="W4665" i="1"/>
  <c r="W4674" i="1"/>
  <c r="W4675" i="1"/>
  <c r="W4679" i="1"/>
  <c r="W4680" i="1"/>
  <c r="W4659" i="1"/>
  <c r="W4662" i="1"/>
  <c r="P4742" i="1"/>
  <c r="Q4742" i="1" s="1"/>
  <c r="P4745" i="1"/>
  <c r="Q4745" i="1" s="1"/>
  <c r="P4743" i="1"/>
  <c r="Q4743" i="1" s="1"/>
  <c r="P4751" i="1"/>
  <c r="R4751" i="1" s="1"/>
  <c r="P4741" i="1"/>
  <c r="Q4741" i="1" s="1"/>
  <c r="P4748" i="1"/>
  <c r="Q4748" i="1" s="1"/>
  <c r="P4738" i="1"/>
  <c r="R4738" i="1" s="1"/>
  <c r="P4752" i="1"/>
  <c r="R4752" i="1" s="1"/>
  <c r="P4734" i="1"/>
  <c r="P4731" i="1"/>
  <c r="P4749" i="1"/>
  <c r="Q4749" i="1" s="1"/>
  <c r="P4739" i="1"/>
  <c r="R4739" i="1" s="1"/>
  <c r="P4750" i="1"/>
  <c r="Q4750" i="1" s="1"/>
  <c r="P4736" i="1"/>
  <c r="P4737" i="1"/>
  <c r="R4737" i="1" s="1"/>
  <c r="P4733" i="1"/>
  <c r="P4747" i="1"/>
  <c r="R4747" i="1" s="1"/>
  <c r="P4740" i="1"/>
  <c r="Q4740" i="1" s="1"/>
  <c r="P4735" i="1"/>
  <c r="P4753" i="1"/>
  <c r="P4730" i="1"/>
  <c r="P4732" i="1"/>
  <c r="P4744" i="1"/>
  <c r="Q4744" i="1" s="1"/>
  <c r="P4746" i="1"/>
  <c r="R4746" i="1" s="1"/>
  <c r="H4763" i="6"/>
  <c r="O4763" i="1"/>
  <c r="H4759" i="6"/>
  <c r="O4759" i="1"/>
  <c r="H4777" i="6"/>
  <c r="O4777" i="1"/>
  <c r="H4754" i="6"/>
  <c r="O4754" i="1"/>
  <c r="H4758" i="6"/>
  <c r="O4758" i="1"/>
  <c r="H4757" i="6"/>
  <c r="O4757" i="1"/>
  <c r="H4775" i="6"/>
  <c r="O4775" i="1"/>
  <c r="H4771" i="6"/>
  <c r="O4771" i="1"/>
  <c r="H4768" i="6"/>
  <c r="O4768" i="1"/>
  <c r="H4762" i="6"/>
  <c r="O4762" i="1"/>
  <c r="H4773" i="6"/>
  <c r="O4773" i="1"/>
  <c r="H4756" i="6"/>
  <c r="O4756" i="1"/>
  <c r="H4755" i="6"/>
  <c r="O4755" i="1"/>
  <c r="H4761" i="6"/>
  <c r="O4761" i="1"/>
  <c r="H4776" i="6"/>
  <c r="O4776" i="1"/>
  <c r="H4765" i="6"/>
  <c r="O4765" i="1"/>
  <c r="H4769" i="6"/>
  <c r="O4769" i="1"/>
  <c r="H4760" i="6"/>
  <c r="O4760" i="1"/>
  <c r="H4767" i="6"/>
  <c r="O4767" i="1"/>
  <c r="H4770" i="6"/>
  <c r="O4770" i="1"/>
  <c r="H4766" i="6"/>
  <c r="O4766" i="1"/>
  <c r="H4772" i="6"/>
  <c r="O4772" i="1"/>
  <c r="H4764" i="6"/>
  <c r="O4764" i="1"/>
  <c r="H4774" i="6"/>
  <c r="O4774" i="1"/>
  <c r="H4757" i="5"/>
  <c r="N4757" i="1"/>
  <c r="H4764" i="5"/>
  <c r="N4764" i="1"/>
  <c r="H4777" i="5"/>
  <c r="N4777" i="1"/>
  <c r="H4761" i="5"/>
  <c r="N4761" i="1"/>
  <c r="H4768" i="5"/>
  <c r="N4768" i="1"/>
  <c r="H4756" i="5"/>
  <c r="N4756" i="1"/>
  <c r="H4771" i="5"/>
  <c r="N4771" i="1"/>
  <c r="H4759" i="5"/>
  <c r="N4759" i="1"/>
  <c r="H4758" i="5"/>
  <c r="N4758" i="1"/>
  <c r="H4776" i="5"/>
  <c r="N4776" i="1"/>
  <c r="H4775" i="5"/>
  <c r="N4775" i="1"/>
  <c r="H4772" i="5"/>
  <c r="N4772" i="1"/>
  <c r="H4766" i="5"/>
  <c r="N4766" i="1"/>
  <c r="H4769" i="5"/>
  <c r="N4769" i="1"/>
  <c r="H4754" i="5"/>
  <c r="N4754" i="1"/>
  <c r="H4763" i="5"/>
  <c r="N4763" i="1"/>
  <c r="H4770" i="5"/>
  <c r="N4770" i="1"/>
  <c r="H4773" i="5"/>
  <c r="N4773" i="1"/>
  <c r="H4774" i="5"/>
  <c r="N4774" i="1"/>
  <c r="H4767" i="5"/>
  <c r="N4767" i="1"/>
  <c r="H4755" i="5"/>
  <c r="N4755" i="1"/>
  <c r="H4760" i="5"/>
  <c r="N4760" i="1"/>
  <c r="H4765" i="5"/>
  <c r="N4765" i="1"/>
  <c r="H4762" i="5"/>
  <c r="N4762" i="1"/>
  <c r="S4672" i="1" l="1"/>
  <c r="S4746" i="1"/>
  <c r="S4739" i="1"/>
  <c r="S4752" i="1"/>
  <c r="S4751" i="1"/>
  <c r="S4747" i="1"/>
  <c r="S4676" i="1"/>
  <c r="S4668" i="1"/>
  <c r="S4737" i="1"/>
  <c r="S4738" i="1"/>
  <c r="S4671" i="1"/>
  <c r="S4670" i="1"/>
  <c r="S4669" i="1"/>
  <c r="S4678" i="1"/>
  <c r="S4677" i="1"/>
  <c r="S4673" i="1"/>
  <c r="W4750" i="1"/>
  <c r="R4750" i="1"/>
  <c r="W4741" i="1"/>
  <c r="R4741" i="1"/>
  <c r="W4742" i="1"/>
  <c r="R4742" i="1"/>
  <c r="W4744" i="1"/>
  <c r="R4744" i="1"/>
  <c r="W4749" i="1"/>
  <c r="R4749" i="1"/>
  <c r="W4743" i="1"/>
  <c r="R4743" i="1"/>
  <c r="W4740" i="1"/>
  <c r="R4740" i="1"/>
  <c r="W4748" i="1"/>
  <c r="R4748" i="1"/>
  <c r="W4745" i="1"/>
  <c r="R4745" i="1"/>
  <c r="W4735" i="1"/>
  <c r="W4737" i="1"/>
  <c r="W4738" i="1"/>
  <c r="W4732" i="1"/>
  <c r="W4736" i="1"/>
  <c r="W4731" i="1"/>
  <c r="W4730" i="1"/>
  <c r="W4747" i="1"/>
  <c r="W4734" i="1"/>
  <c r="W4746" i="1"/>
  <c r="W4753" i="1"/>
  <c r="W4733" i="1"/>
  <c r="W4739" i="1"/>
  <c r="W4752" i="1"/>
  <c r="W4751" i="1"/>
  <c r="P4765" i="1"/>
  <c r="Q4765" i="1" s="1"/>
  <c r="P4774" i="1"/>
  <c r="Q4774" i="1" s="1"/>
  <c r="P4766" i="1"/>
  <c r="Q4766" i="1" s="1"/>
  <c r="P4775" i="1"/>
  <c r="R4775" i="1" s="1"/>
  <c r="P4758" i="1"/>
  <c r="P4768" i="1"/>
  <c r="Q4768" i="1" s="1"/>
  <c r="P4777" i="1"/>
  <c r="P4755" i="1"/>
  <c r="P4770" i="1"/>
  <c r="R4770" i="1" s="1"/>
  <c r="P4767" i="1"/>
  <c r="Q4767" i="1" s="1"/>
  <c r="P4773" i="1"/>
  <c r="Q4773" i="1" s="1"/>
  <c r="P4762" i="1"/>
  <c r="R4762" i="1" s="1"/>
  <c r="P4763" i="1"/>
  <c r="R4763" i="1" s="1"/>
  <c r="P4756" i="1"/>
  <c r="P4771" i="1"/>
  <c r="R4771" i="1" s="1"/>
  <c r="P4757" i="1"/>
  <c r="P4754" i="1"/>
  <c r="P4760" i="1"/>
  <c r="P4769" i="1"/>
  <c r="Q4769" i="1" s="1"/>
  <c r="P4772" i="1"/>
  <c r="Q4772" i="1" s="1"/>
  <c r="P4759" i="1"/>
  <c r="P4761" i="1"/>
  <c r="R4761" i="1" s="1"/>
  <c r="P4764" i="1"/>
  <c r="Q4764" i="1" s="1"/>
  <c r="P4776" i="1"/>
  <c r="R4776" i="1" s="1"/>
  <c r="H4789" i="6"/>
  <c r="O4789" i="1"/>
  <c r="H4786" i="6"/>
  <c r="O4786" i="1"/>
  <c r="H4794" i="6"/>
  <c r="O4794" i="1"/>
  <c r="H4800" i="6"/>
  <c r="O4800" i="1"/>
  <c r="H4778" i="6"/>
  <c r="O4778" i="1"/>
  <c r="H4782" i="6"/>
  <c r="O4782" i="1"/>
  <c r="H4790" i="6"/>
  <c r="O4790" i="1"/>
  <c r="H4792" i="6"/>
  <c r="O4792" i="1"/>
  <c r="H4798" i="6"/>
  <c r="O4798" i="1"/>
  <c r="H4791" i="6"/>
  <c r="O4791" i="1"/>
  <c r="H4785" i="6"/>
  <c r="O4785" i="1"/>
  <c r="H4801" i="6"/>
  <c r="O4801" i="1"/>
  <c r="H4797" i="6"/>
  <c r="O4797" i="1"/>
  <c r="H4795" i="6"/>
  <c r="O4795" i="1"/>
  <c r="H4784" i="6"/>
  <c r="O4784" i="1"/>
  <c r="H4779" i="6"/>
  <c r="O4779" i="1"/>
  <c r="H4783" i="6"/>
  <c r="O4783" i="1"/>
  <c r="H4796" i="6"/>
  <c r="O4796" i="1"/>
  <c r="H4799" i="6"/>
  <c r="O4799" i="1"/>
  <c r="H4788" i="6"/>
  <c r="O4788" i="1"/>
  <c r="H4793" i="6"/>
  <c r="O4793" i="1"/>
  <c r="H4780" i="6"/>
  <c r="O4780" i="1"/>
  <c r="H4781" i="6"/>
  <c r="O4781" i="1"/>
  <c r="H4787" i="6"/>
  <c r="O4787" i="1"/>
  <c r="H4780" i="5"/>
  <c r="N4780" i="1"/>
  <c r="H4789" i="5"/>
  <c r="N4789" i="1"/>
  <c r="H4792" i="5"/>
  <c r="N4792" i="1"/>
  <c r="H4796" i="5"/>
  <c r="N4796" i="1"/>
  <c r="H4800" i="5"/>
  <c r="N4800" i="1"/>
  <c r="H4785" i="5"/>
  <c r="N4785" i="1"/>
  <c r="H4786" i="5"/>
  <c r="N4786" i="1"/>
  <c r="H4799" i="5"/>
  <c r="N4799" i="1"/>
  <c r="H4784" i="5"/>
  <c r="N4784" i="1"/>
  <c r="H4787" i="5"/>
  <c r="N4787" i="1"/>
  <c r="H4779" i="5"/>
  <c r="N4779" i="1"/>
  <c r="H4794" i="5"/>
  <c r="N4794" i="1"/>
  <c r="H4778" i="5"/>
  <c r="N4778" i="1"/>
  <c r="H4782" i="5"/>
  <c r="N4782" i="1"/>
  <c r="H4801" i="5"/>
  <c r="N4801" i="1"/>
  <c r="H4791" i="5"/>
  <c r="N4791" i="1"/>
  <c r="H4783" i="5"/>
  <c r="N4783" i="1"/>
  <c r="H4788" i="5"/>
  <c r="N4788" i="1"/>
  <c r="H4793" i="5"/>
  <c r="N4793" i="1"/>
  <c r="H4798" i="5"/>
  <c r="N4798" i="1"/>
  <c r="H4797" i="5"/>
  <c r="N4797" i="1"/>
  <c r="H4790" i="5"/>
  <c r="N4790" i="1"/>
  <c r="H4795" i="5"/>
  <c r="N4795" i="1"/>
  <c r="H4781" i="5"/>
  <c r="N4781" i="1"/>
  <c r="S4763" i="1" l="1"/>
  <c r="S4743" i="1"/>
  <c r="S4776" i="1"/>
  <c r="S4762" i="1"/>
  <c r="S4775" i="1"/>
  <c r="S4741" i="1"/>
  <c r="S4771" i="1"/>
  <c r="S4745" i="1"/>
  <c r="S4740" i="1"/>
  <c r="S4749" i="1"/>
  <c r="S4742" i="1"/>
  <c r="S4750" i="1"/>
  <c r="S4770" i="1"/>
  <c r="S4748" i="1"/>
  <c r="S4744" i="1"/>
  <c r="S4761" i="1"/>
  <c r="W4765" i="1"/>
  <c r="R4765" i="1"/>
  <c r="W4772" i="1"/>
  <c r="R4772" i="1"/>
  <c r="W4764" i="1"/>
  <c r="R4764" i="1"/>
  <c r="W4769" i="1"/>
  <c r="R4769" i="1"/>
  <c r="W4773" i="1"/>
  <c r="R4773" i="1"/>
  <c r="W4766" i="1"/>
  <c r="R4766" i="1"/>
  <c r="W4767" i="1"/>
  <c r="R4767" i="1"/>
  <c r="W4768" i="1"/>
  <c r="R4768" i="1"/>
  <c r="W4774" i="1"/>
  <c r="R4774" i="1"/>
  <c r="W4771" i="1"/>
  <c r="W4777" i="1"/>
  <c r="W4761" i="1"/>
  <c r="W4760" i="1"/>
  <c r="W4756" i="1"/>
  <c r="W4759" i="1"/>
  <c r="W4754" i="1"/>
  <c r="W4763" i="1"/>
  <c r="W4770" i="1"/>
  <c r="W4758" i="1"/>
  <c r="W4776" i="1"/>
  <c r="W4757" i="1"/>
  <c r="W4762" i="1"/>
  <c r="W4755" i="1"/>
  <c r="W4775" i="1"/>
  <c r="P4799" i="1"/>
  <c r="R4799" i="1" s="1"/>
  <c r="P4785" i="1"/>
  <c r="R4785" i="1" s="1"/>
  <c r="P4779" i="1"/>
  <c r="P4800" i="1"/>
  <c r="R4800" i="1" s="1"/>
  <c r="P4778" i="1"/>
  <c r="P4783" i="1"/>
  <c r="P4780" i="1"/>
  <c r="P4795" i="1"/>
  <c r="R4795" i="1" s="1"/>
  <c r="P4797" i="1"/>
  <c r="Q4797" i="1" s="1"/>
  <c r="P4801" i="1"/>
  <c r="P4784" i="1"/>
  <c r="P4786" i="1"/>
  <c r="R4786" i="1" s="1"/>
  <c r="P4792" i="1"/>
  <c r="Q4792" i="1" s="1"/>
  <c r="P4781" i="1"/>
  <c r="P4782" i="1"/>
  <c r="P4796" i="1"/>
  <c r="Q4796" i="1" s="1"/>
  <c r="P4793" i="1"/>
  <c r="Q4793" i="1" s="1"/>
  <c r="P4790" i="1"/>
  <c r="Q4790" i="1" s="1"/>
  <c r="P4798" i="1"/>
  <c r="Q4798" i="1" s="1"/>
  <c r="P4788" i="1"/>
  <c r="Q4788" i="1" s="1"/>
  <c r="P4791" i="1"/>
  <c r="Q4791" i="1" s="1"/>
  <c r="P4794" i="1"/>
  <c r="R4794" i="1" s="1"/>
  <c r="P4787" i="1"/>
  <c r="R4787" i="1" s="1"/>
  <c r="P4789" i="1"/>
  <c r="Q4789" i="1" s="1"/>
  <c r="H4803" i="6"/>
  <c r="O4803" i="1"/>
  <c r="H4815" i="6"/>
  <c r="O4815" i="1"/>
  <c r="H4824" i="6"/>
  <c r="O4824" i="1"/>
  <c r="H4809" i="6"/>
  <c r="O4809" i="1"/>
  <c r="H4817" i="6"/>
  <c r="O4817" i="1"/>
  <c r="H4808" i="6"/>
  <c r="O4808" i="1"/>
  <c r="H4822" i="6"/>
  <c r="O4822" i="1"/>
  <c r="H4818" i="6"/>
  <c r="O4818" i="1"/>
  <c r="H4802" i="6"/>
  <c r="O4802" i="1"/>
  <c r="H4804" i="6"/>
  <c r="O4804" i="1"/>
  <c r="H4812" i="6"/>
  <c r="O4812" i="1"/>
  <c r="H4819" i="6"/>
  <c r="O4819" i="1"/>
  <c r="H4816" i="6"/>
  <c r="O4816" i="1"/>
  <c r="H4807" i="6"/>
  <c r="O4807" i="1"/>
  <c r="H4810" i="6"/>
  <c r="O4810" i="1"/>
  <c r="H4811" i="6"/>
  <c r="O4811" i="1"/>
  <c r="H4814" i="6"/>
  <c r="O4814" i="1"/>
  <c r="H4823" i="6"/>
  <c r="O4823" i="1"/>
  <c r="H4821" i="6"/>
  <c r="O4821" i="1"/>
  <c r="H4805" i="6"/>
  <c r="O4805" i="1"/>
  <c r="H4820" i="6"/>
  <c r="O4820" i="1"/>
  <c r="H4825" i="6"/>
  <c r="O4825" i="1"/>
  <c r="H4806" i="6"/>
  <c r="O4806" i="1"/>
  <c r="H4813" i="6"/>
  <c r="O4813" i="1"/>
  <c r="H4818" i="5"/>
  <c r="N4818" i="1"/>
  <c r="H4815" i="5"/>
  <c r="N4815" i="1"/>
  <c r="H4814" i="5"/>
  <c r="N4814" i="1"/>
  <c r="H4811" i="5"/>
  <c r="N4811" i="1"/>
  <c r="H4820" i="5"/>
  <c r="N4820" i="1"/>
  <c r="H4825" i="5"/>
  <c r="N4825" i="1"/>
  <c r="H4819" i="5"/>
  <c r="N4819" i="1"/>
  <c r="H4816" i="5"/>
  <c r="N4816" i="1"/>
  <c r="H4823" i="5"/>
  <c r="N4823" i="1"/>
  <c r="H4806" i="5"/>
  <c r="N4806" i="1"/>
  <c r="H4813" i="5"/>
  <c r="N4813" i="1"/>
  <c r="H4805" i="5"/>
  <c r="N4805" i="1"/>
  <c r="H4812" i="5"/>
  <c r="N4812" i="1"/>
  <c r="H4809" i="5"/>
  <c r="N4809" i="1"/>
  <c r="H4807" i="5"/>
  <c r="N4807" i="1"/>
  <c r="H4803" i="5"/>
  <c r="N4803" i="1"/>
  <c r="H4824" i="5"/>
  <c r="N4824" i="1"/>
  <c r="H4808" i="5"/>
  <c r="N4808" i="1"/>
  <c r="H4821" i="5"/>
  <c r="N4821" i="1"/>
  <c r="H4822" i="5"/>
  <c r="N4822" i="1"/>
  <c r="H4817" i="5"/>
  <c r="N4817" i="1"/>
  <c r="H4802" i="5"/>
  <c r="N4802" i="1"/>
  <c r="H4810" i="5"/>
  <c r="N4810" i="1"/>
  <c r="H4804" i="5"/>
  <c r="N4804" i="1"/>
  <c r="S4769" i="1" l="1"/>
  <c r="S4786" i="1"/>
  <c r="S4795" i="1"/>
  <c r="S4800" i="1"/>
  <c r="S4799" i="1"/>
  <c r="S4766" i="1"/>
  <c r="S4787" i="1"/>
  <c r="S4774" i="1"/>
  <c r="S4767" i="1"/>
  <c r="S4773" i="1"/>
  <c r="S4764" i="1"/>
  <c r="S4765" i="1"/>
  <c r="S4768" i="1"/>
  <c r="S4772" i="1"/>
  <c r="S4794" i="1"/>
  <c r="S4785" i="1"/>
  <c r="W4791" i="1"/>
  <c r="R4791" i="1"/>
  <c r="W4793" i="1"/>
  <c r="R4793" i="1"/>
  <c r="W4792" i="1"/>
  <c r="R4792" i="1"/>
  <c r="W4797" i="1"/>
  <c r="R4797" i="1"/>
  <c r="W4789" i="1"/>
  <c r="R4789" i="1"/>
  <c r="W4788" i="1"/>
  <c r="R4788" i="1"/>
  <c r="W4796" i="1"/>
  <c r="R4796" i="1"/>
  <c r="W4798" i="1"/>
  <c r="R4798" i="1"/>
  <c r="W4790" i="1"/>
  <c r="R4790" i="1"/>
  <c r="W4787" i="1"/>
  <c r="W4782" i="1"/>
  <c r="W4784" i="1"/>
  <c r="W4780" i="1"/>
  <c r="W4779" i="1"/>
  <c r="W4794" i="1"/>
  <c r="W4781" i="1"/>
  <c r="W4801" i="1"/>
  <c r="W4783" i="1"/>
  <c r="W4785" i="1"/>
  <c r="W4778" i="1"/>
  <c r="W4799" i="1"/>
  <c r="W4786" i="1"/>
  <c r="W4795" i="1"/>
  <c r="W4800" i="1"/>
  <c r="P4807" i="1"/>
  <c r="P4819" i="1"/>
  <c r="R4819" i="1" s="1"/>
  <c r="P4804" i="1"/>
  <c r="P4808" i="1"/>
  <c r="P4809" i="1"/>
  <c r="R4809" i="1" s="1"/>
  <c r="P4805" i="1"/>
  <c r="P4806" i="1"/>
  <c r="P4816" i="1"/>
  <c r="Q4816" i="1" s="1"/>
  <c r="P4811" i="1"/>
  <c r="R4811" i="1" s="1"/>
  <c r="P4815" i="1"/>
  <c r="Q4815" i="1" s="1"/>
  <c r="P4802" i="1"/>
  <c r="P4822" i="1"/>
  <c r="Q4822" i="1" s="1"/>
  <c r="P4803" i="1"/>
  <c r="P4825" i="1"/>
  <c r="P4810" i="1"/>
  <c r="R4810" i="1" s="1"/>
  <c r="P4817" i="1"/>
  <c r="Q4817" i="1" s="1"/>
  <c r="P4821" i="1"/>
  <c r="Q4821" i="1" s="1"/>
  <c r="P4824" i="1"/>
  <c r="R4824" i="1" s="1"/>
  <c r="P4812" i="1"/>
  <c r="Q4812" i="1" s="1"/>
  <c r="P4813" i="1"/>
  <c r="Q4813" i="1" s="1"/>
  <c r="P4823" i="1"/>
  <c r="R4823" i="1" s="1"/>
  <c r="P4820" i="1"/>
  <c r="Q4820" i="1" s="1"/>
  <c r="P4814" i="1"/>
  <c r="Q4814" i="1" s="1"/>
  <c r="P4818" i="1"/>
  <c r="R4818" i="1" s="1"/>
  <c r="H4841" i="6"/>
  <c r="H4865" i="6" s="1"/>
  <c r="H4889" i="6" s="1"/>
  <c r="O4841" i="1"/>
  <c r="H4834" i="6"/>
  <c r="H4858" i="6" s="1"/>
  <c r="H4882" i="6" s="1"/>
  <c r="O4834" i="1"/>
  <c r="H4844" i="6"/>
  <c r="H4868" i="6" s="1"/>
  <c r="H4892" i="6" s="1"/>
  <c r="O4844" i="1"/>
  <c r="H4845" i="6"/>
  <c r="H4869" i="6" s="1"/>
  <c r="H4893" i="6" s="1"/>
  <c r="O4845" i="1"/>
  <c r="H4831" i="6"/>
  <c r="H4855" i="6" s="1"/>
  <c r="H4879" i="6" s="1"/>
  <c r="O4831" i="1"/>
  <c r="H4833" i="6"/>
  <c r="H4857" i="6" s="1"/>
  <c r="H4881" i="6" s="1"/>
  <c r="O4833" i="1"/>
  <c r="H4829" i="6"/>
  <c r="H4853" i="6" s="1"/>
  <c r="H4877" i="6" s="1"/>
  <c r="O4829" i="1"/>
  <c r="H4847" i="6"/>
  <c r="H4871" i="6" s="1"/>
  <c r="H4895" i="6" s="1"/>
  <c r="O4847" i="1"/>
  <c r="H4826" i="6"/>
  <c r="H4850" i="6" s="1"/>
  <c r="H4874" i="6" s="1"/>
  <c r="O4826" i="1"/>
  <c r="H4837" i="6"/>
  <c r="H4861" i="6" s="1"/>
  <c r="H4885" i="6" s="1"/>
  <c r="O4837" i="1"/>
  <c r="H4840" i="6"/>
  <c r="H4864" i="6" s="1"/>
  <c r="H4888" i="6" s="1"/>
  <c r="O4840" i="1"/>
  <c r="H4848" i="6"/>
  <c r="H4872" i="6" s="1"/>
  <c r="H4896" i="6" s="1"/>
  <c r="O4848" i="1"/>
  <c r="H4835" i="6"/>
  <c r="H4859" i="6" s="1"/>
  <c r="H4883" i="6" s="1"/>
  <c r="O4835" i="1"/>
  <c r="H4842" i="6"/>
  <c r="H4866" i="6" s="1"/>
  <c r="H4890" i="6" s="1"/>
  <c r="O4842" i="1"/>
  <c r="H4832" i="6"/>
  <c r="H4856" i="6" s="1"/>
  <c r="H4880" i="6" s="1"/>
  <c r="O4832" i="1"/>
  <c r="H4843" i="6"/>
  <c r="H4867" i="6" s="1"/>
  <c r="H4891" i="6" s="1"/>
  <c r="O4843" i="1"/>
  <c r="H4839" i="6"/>
  <c r="H4863" i="6" s="1"/>
  <c r="H4887" i="6" s="1"/>
  <c r="O4839" i="1"/>
  <c r="H4849" i="6"/>
  <c r="H4873" i="6" s="1"/>
  <c r="H4897" i="6" s="1"/>
  <c r="O4849" i="1"/>
  <c r="H4838" i="6"/>
  <c r="H4862" i="6" s="1"/>
  <c r="H4886" i="6" s="1"/>
  <c r="O4838" i="1"/>
  <c r="H4846" i="6"/>
  <c r="H4870" i="6" s="1"/>
  <c r="H4894" i="6" s="1"/>
  <c r="O4846" i="1"/>
  <c r="H4828" i="6"/>
  <c r="H4852" i="6" s="1"/>
  <c r="H4876" i="6" s="1"/>
  <c r="O4828" i="1"/>
  <c r="H4830" i="6"/>
  <c r="H4854" i="6" s="1"/>
  <c r="H4878" i="6" s="1"/>
  <c r="O4830" i="1"/>
  <c r="H4836" i="6"/>
  <c r="H4860" i="6" s="1"/>
  <c r="H4884" i="6" s="1"/>
  <c r="O4836" i="1"/>
  <c r="H4827" i="6"/>
  <c r="H4851" i="6" s="1"/>
  <c r="H4875" i="6" s="1"/>
  <c r="O4827" i="1"/>
  <c r="H4829" i="5"/>
  <c r="H4853" i="5" s="1"/>
  <c r="H4877" i="5" s="1"/>
  <c r="N4829" i="1"/>
  <c r="H4826" i="5"/>
  <c r="H4850" i="5" s="1"/>
  <c r="H4874" i="5" s="1"/>
  <c r="N4826" i="1"/>
  <c r="H4827" i="5"/>
  <c r="H4851" i="5" s="1"/>
  <c r="H4875" i="5" s="1"/>
  <c r="N4827" i="1"/>
  <c r="H4830" i="5"/>
  <c r="H4854" i="5" s="1"/>
  <c r="H4878" i="5" s="1"/>
  <c r="N4830" i="1"/>
  <c r="H4835" i="5"/>
  <c r="H4859" i="5" s="1"/>
  <c r="H4883" i="5" s="1"/>
  <c r="N4835" i="1"/>
  <c r="H4844" i="5"/>
  <c r="H4868" i="5" s="1"/>
  <c r="H4892" i="5" s="1"/>
  <c r="N4844" i="1"/>
  <c r="H4828" i="5"/>
  <c r="H4852" i="5" s="1"/>
  <c r="H4876" i="5" s="1"/>
  <c r="N4828" i="1"/>
  <c r="H4832" i="5"/>
  <c r="H4856" i="5" s="1"/>
  <c r="H4880" i="5" s="1"/>
  <c r="N4832" i="1"/>
  <c r="H4849" i="5"/>
  <c r="H4873" i="5" s="1"/>
  <c r="H4897" i="5" s="1"/>
  <c r="N4849" i="1"/>
  <c r="H4838" i="5"/>
  <c r="H4862" i="5" s="1"/>
  <c r="H4886" i="5" s="1"/>
  <c r="N4838" i="1"/>
  <c r="H4847" i="5"/>
  <c r="H4871" i="5" s="1"/>
  <c r="H4895" i="5" s="1"/>
  <c r="N4847" i="1"/>
  <c r="H4839" i="5"/>
  <c r="H4863" i="5" s="1"/>
  <c r="H4887" i="5" s="1"/>
  <c r="N4839" i="1"/>
  <c r="H4837" i="5"/>
  <c r="H4861" i="5" s="1"/>
  <c r="H4885" i="5" s="1"/>
  <c r="N4837" i="1"/>
  <c r="H4841" i="5"/>
  <c r="H4865" i="5" s="1"/>
  <c r="H4889" i="5" s="1"/>
  <c r="N4841" i="1"/>
  <c r="H4831" i="5"/>
  <c r="H4855" i="5" s="1"/>
  <c r="H4879" i="5" s="1"/>
  <c r="N4831" i="1"/>
  <c r="H4846" i="5"/>
  <c r="H4870" i="5" s="1"/>
  <c r="H4894" i="5" s="1"/>
  <c r="N4846" i="1"/>
  <c r="H4840" i="5"/>
  <c r="H4864" i="5" s="1"/>
  <c r="H4888" i="5" s="1"/>
  <c r="N4840" i="1"/>
  <c r="H4845" i="5"/>
  <c r="H4869" i="5" s="1"/>
  <c r="H4893" i="5" s="1"/>
  <c r="N4845" i="1"/>
  <c r="H4836" i="5"/>
  <c r="H4860" i="5" s="1"/>
  <c r="H4884" i="5" s="1"/>
  <c r="N4836" i="1"/>
  <c r="H4843" i="5"/>
  <c r="H4867" i="5" s="1"/>
  <c r="H4891" i="5" s="1"/>
  <c r="N4843" i="1"/>
  <c r="H4834" i="5"/>
  <c r="H4858" i="5" s="1"/>
  <c r="H4882" i="5" s="1"/>
  <c r="N4834" i="1"/>
  <c r="H4848" i="5"/>
  <c r="H4872" i="5" s="1"/>
  <c r="H4896" i="5" s="1"/>
  <c r="N4848" i="1"/>
  <c r="H4833" i="5"/>
  <c r="H4857" i="5" s="1"/>
  <c r="H4881" i="5" s="1"/>
  <c r="N4833" i="1"/>
  <c r="H4842" i="5"/>
  <c r="H4866" i="5" s="1"/>
  <c r="H4890" i="5" s="1"/>
  <c r="N4842" i="1"/>
  <c r="S4809" i="1" l="1"/>
  <c r="S4797" i="1"/>
  <c r="S4818" i="1"/>
  <c r="S4811" i="1"/>
  <c r="S4798" i="1"/>
  <c r="S4793" i="1"/>
  <c r="S4810" i="1"/>
  <c r="S4790" i="1"/>
  <c r="S4796" i="1"/>
  <c r="S4789" i="1"/>
  <c r="S4792" i="1"/>
  <c r="S4791" i="1"/>
  <c r="S4823" i="1"/>
  <c r="S4788" i="1"/>
  <c r="S4824" i="1"/>
  <c r="S4819" i="1"/>
  <c r="W4821" i="1"/>
  <c r="R4821" i="1"/>
  <c r="W4813" i="1"/>
  <c r="R4813" i="1"/>
  <c r="W4817" i="1"/>
  <c r="R4817" i="1"/>
  <c r="W4822" i="1"/>
  <c r="R4822" i="1"/>
  <c r="W4816" i="1"/>
  <c r="R4816" i="1"/>
  <c r="W4814" i="1"/>
  <c r="R4814" i="1"/>
  <c r="W4812" i="1"/>
  <c r="R4812" i="1"/>
  <c r="W4820" i="1"/>
  <c r="R4820" i="1"/>
  <c r="W4815" i="1"/>
  <c r="R4815" i="1"/>
  <c r="W4818" i="1"/>
  <c r="W4810" i="1"/>
  <c r="W4802" i="1"/>
  <c r="W4806" i="1"/>
  <c r="W4804" i="1"/>
  <c r="W4824" i="1"/>
  <c r="W4825" i="1"/>
  <c r="W4805" i="1"/>
  <c r="W4819" i="1"/>
  <c r="W4823" i="1"/>
  <c r="W4803" i="1"/>
  <c r="W4811" i="1"/>
  <c r="W4809" i="1"/>
  <c r="W4807" i="1"/>
  <c r="W4808" i="1"/>
  <c r="P4834" i="1"/>
  <c r="R4834" i="1" s="1"/>
  <c r="P4840" i="1"/>
  <c r="Q4840" i="1" s="1"/>
  <c r="P4837" i="1"/>
  <c r="Q4837" i="1" s="1"/>
  <c r="P4833" i="1"/>
  <c r="R4833" i="1" s="1"/>
  <c r="P4836" i="1"/>
  <c r="Q4836" i="1" s="1"/>
  <c r="P4831" i="1"/>
  <c r="P4849" i="1"/>
  <c r="P4827" i="1"/>
  <c r="P4847" i="1"/>
  <c r="R4847" i="1" s="1"/>
  <c r="P4828" i="1"/>
  <c r="P4835" i="1"/>
  <c r="R4835" i="1" s="1"/>
  <c r="P4829" i="1"/>
  <c r="P4842" i="1"/>
  <c r="R4842" i="1" s="1"/>
  <c r="P4848" i="1"/>
  <c r="R4848" i="1" s="1"/>
  <c r="P4843" i="1"/>
  <c r="R4843" i="1" s="1"/>
  <c r="P4845" i="1"/>
  <c r="Q4845" i="1" s="1"/>
  <c r="P4846" i="1"/>
  <c r="Q4846" i="1" s="1"/>
  <c r="P4841" i="1"/>
  <c r="Q4841" i="1" s="1"/>
  <c r="P4839" i="1"/>
  <c r="Q4839" i="1" s="1"/>
  <c r="P4838" i="1"/>
  <c r="Q4838" i="1" s="1"/>
  <c r="P4832" i="1"/>
  <c r="P4844" i="1"/>
  <c r="Q4844" i="1" s="1"/>
  <c r="P4830" i="1"/>
  <c r="P4826" i="1"/>
  <c r="H4903" i="6"/>
  <c r="O4903" i="1"/>
  <c r="H4912" i="6"/>
  <c r="O4912" i="1"/>
  <c r="H4911" i="6"/>
  <c r="O4911" i="1"/>
  <c r="H4900" i="6"/>
  <c r="O4900" i="1"/>
  <c r="H4917" i="6"/>
  <c r="O4917" i="1"/>
  <c r="H4909" i="6"/>
  <c r="O4909" i="1"/>
  <c r="H4920" i="6"/>
  <c r="O4920" i="1"/>
  <c r="H4918" i="6"/>
  <c r="O4918" i="1"/>
  <c r="H4904" i="6"/>
  <c r="O4904" i="1"/>
  <c r="H4898" i="6"/>
  <c r="O4898" i="1"/>
  <c r="H4916" i="6"/>
  <c r="O4916" i="1"/>
  <c r="H4905" i="6"/>
  <c r="O4905" i="1"/>
  <c r="H4902" i="6"/>
  <c r="O4902" i="1"/>
  <c r="H4908" i="6"/>
  <c r="O4908" i="1"/>
  <c r="H4910" i="6"/>
  <c r="O4910" i="1"/>
  <c r="H4914" i="6"/>
  <c r="O4914" i="1"/>
  <c r="H4919" i="6"/>
  <c r="O4919" i="1"/>
  <c r="H4906" i="6"/>
  <c r="O4906" i="1"/>
  <c r="H4915" i="6"/>
  <c r="O4915" i="1"/>
  <c r="H4899" i="6"/>
  <c r="O4899" i="1"/>
  <c r="H4921" i="6"/>
  <c r="O4921" i="1"/>
  <c r="H4907" i="6"/>
  <c r="O4907" i="1"/>
  <c r="H4901" i="6"/>
  <c r="O4901" i="1"/>
  <c r="H4913" i="6"/>
  <c r="O4913" i="1"/>
  <c r="H4912" i="5"/>
  <c r="N4912" i="1"/>
  <c r="H4911" i="5"/>
  <c r="N4911" i="1"/>
  <c r="H4907" i="5"/>
  <c r="N4907" i="1"/>
  <c r="H4905" i="5"/>
  <c r="N4905" i="1"/>
  <c r="H4919" i="5"/>
  <c r="N4919" i="1"/>
  <c r="H4920" i="5"/>
  <c r="N4920" i="1"/>
  <c r="H4918" i="5"/>
  <c r="N4918" i="1"/>
  <c r="H4917" i="5"/>
  <c r="N4917" i="1"/>
  <c r="H4916" i="5"/>
  <c r="N4916" i="1"/>
  <c r="H4910" i="5"/>
  <c r="N4910" i="1"/>
  <c r="H4902" i="5"/>
  <c r="N4902" i="1"/>
  <c r="H4903" i="5"/>
  <c r="N4903" i="1"/>
  <c r="H4914" i="5"/>
  <c r="N4914" i="1"/>
  <c r="H4921" i="5"/>
  <c r="N4921" i="1"/>
  <c r="H4899" i="5"/>
  <c r="N4899" i="1"/>
  <c r="H4913" i="5"/>
  <c r="N4913" i="1"/>
  <c r="H4906" i="5"/>
  <c r="N4906" i="1"/>
  <c r="H4904" i="5"/>
  <c r="N4904" i="1"/>
  <c r="H4898" i="5"/>
  <c r="N4898" i="1"/>
  <c r="H4915" i="5"/>
  <c r="N4915" i="1"/>
  <c r="H4908" i="5"/>
  <c r="N4908" i="1"/>
  <c r="H4909" i="5"/>
  <c r="N4909" i="1"/>
  <c r="H4900" i="5"/>
  <c r="N4900" i="1"/>
  <c r="H4901" i="5"/>
  <c r="N4901" i="1"/>
  <c r="S4834" i="1" l="1"/>
  <c r="S4814" i="1"/>
  <c r="S4833" i="1"/>
  <c r="S4842" i="1"/>
  <c r="S4820" i="1"/>
  <c r="S4813" i="1"/>
  <c r="S4843" i="1"/>
  <c r="S4835" i="1"/>
  <c r="S4815" i="1"/>
  <c r="S4812" i="1"/>
  <c r="S4816" i="1"/>
  <c r="S4817" i="1"/>
  <c r="S4821" i="1"/>
  <c r="S4847" i="1"/>
  <c r="S4822" i="1"/>
  <c r="S4848" i="1"/>
  <c r="W4846" i="1"/>
  <c r="R4846" i="1"/>
  <c r="W4836" i="1"/>
  <c r="R4836" i="1"/>
  <c r="W4838" i="1"/>
  <c r="R4838" i="1"/>
  <c r="W4845" i="1"/>
  <c r="R4845" i="1"/>
  <c r="W4839" i="1"/>
  <c r="R4839" i="1"/>
  <c r="W4837" i="1"/>
  <c r="R4837" i="1"/>
  <c r="W4844" i="1"/>
  <c r="R4844" i="1"/>
  <c r="W4841" i="1"/>
  <c r="R4841" i="1"/>
  <c r="W4840" i="1"/>
  <c r="R4840" i="1"/>
  <c r="W4830" i="1"/>
  <c r="W4843" i="1"/>
  <c r="W4835" i="1"/>
  <c r="W4849" i="1"/>
  <c r="W4848" i="1"/>
  <c r="W4828" i="1"/>
  <c r="W4831" i="1"/>
  <c r="W4832" i="1"/>
  <c r="W4842" i="1"/>
  <c r="W4847" i="1"/>
  <c r="W4834" i="1"/>
  <c r="W4826" i="1"/>
  <c r="W4829" i="1"/>
  <c r="W4827" i="1"/>
  <c r="W4833" i="1"/>
  <c r="P4909" i="1"/>
  <c r="Q4909" i="1" s="1"/>
  <c r="P4904" i="1"/>
  <c r="P4913" i="1"/>
  <c r="Q4913" i="1" s="1"/>
  <c r="P4921" i="1"/>
  <c r="P4903" i="1"/>
  <c r="P4910" i="1"/>
  <c r="Q4910" i="1" s="1"/>
  <c r="P4917" i="1"/>
  <c r="Q4917" i="1" s="1"/>
  <c r="P4905" i="1"/>
  <c r="R4905" i="1" s="1"/>
  <c r="P4911" i="1"/>
  <c r="Q4911" i="1" s="1"/>
  <c r="P4912" i="1"/>
  <c r="Q4912" i="1" s="1"/>
  <c r="P4900" i="1"/>
  <c r="P4908" i="1"/>
  <c r="Q4908" i="1" s="1"/>
  <c r="P4906" i="1"/>
  <c r="R4906" i="1" s="1"/>
  <c r="P4899" i="1"/>
  <c r="P4914" i="1"/>
  <c r="R4914" i="1" s="1"/>
  <c r="P4916" i="1"/>
  <c r="Q4916" i="1" s="1"/>
  <c r="P4898" i="1"/>
  <c r="P4902" i="1"/>
  <c r="P4919" i="1"/>
  <c r="R4919" i="1" s="1"/>
  <c r="P4907" i="1"/>
  <c r="R4907" i="1" s="1"/>
  <c r="P4901" i="1"/>
  <c r="P4915" i="1"/>
  <c r="R4915" i="1" s="1"/>
  <c r="P4920" i="1"/>
  <c r="R4920" i="1" s="1"/>
  <c r="P4918" i="1"/>
  <c r="Q4918" i="1" s="1"/>
  <c r="H4922" i="6"/>
  <c r="O4922" i="1"/>
  <c r="H4941" i="6"/>
  <c r="O4941" i="1"/>
  <c r="H4934" i="6"/>
  <c r="O4934" i="1"/>
  <c r="H4943" i="6"/>
  <c r="O4943" i="1"/>
  <c r="H4928" i="6"/>
  <c r="O4928" i="1"/>
  <c r="H4924" i="6"/>
  <c r="O4924" i="1"/>
  <c r="H4938" i="6"/>
  <c r="O4938" i="1"/>
  <c r="H4937" i="6"/>
  <c r="O4937" i="1"/>
  <c r="H4923" i="6"/>
  <c r="O4923" i="1"/>
  <c r="H4932" i="6"/>
  <c r="O4932" i="1"/>
  <c r="H4933" i="6"/>
  <c r="O4933" i="1"/>
  <c r="H4942" i="6"/>
  <c r="O4942" i="1"/>
  <c r="H4935" i="6"/>
  <c r="O4935" i="1"/>
  <c r="H4925" i="6"/>
  <c r="O4925" i="1"/>
  <c r="H4926" i="6"/>
  <c r="O4926" i="1"/>
  <c r="H4940" i="6"/>
  <c r="O4940" i="1"/>
  <c r="H4939" i="6"/>
  <c r="O4939" i="1"/>
  <c r="H4936" i="6"/>
  <c r="O4936" i="1"/>
  <c r="H4944" i="6"/>
  <c r="O4944" i="1"/>
  <c r="H4945" i="6"/>
  <c r="O4945" i="1"/>
  <c r="H4931" i="6"/>
  <c r="O4931" i="1"/>
  <c r="H4930" i="6"/>
  <c r="O4930" i="1"/>
  <c r="H4929" i="6"/>
  <c r="O4929" i="1"/>
  <c r="H4927" i="6"/>
  <c r="O4927" i="1"/>
  <c r="H4943" i="5"/>
  <c r="N4943" i="1"/>
  <c r="H4924" i="5"/>
  <c r="N4924" i="1"/>
  <c r="H4933" i="5"/>
  <c r="N4933" i="1"/>
  <c r="H4937" i="5"/>
  <c r="N4937" i="1"/>
  <c r="H4934" i="5"/>
  <c r="N4934" i="1"/>
  <c r="H4929" i="5"/>
  <c r="N4929" i="1"/>
  <c r="H4930" i="5"/>
  <c r="N4930" i="1"/>
  <c r="H4944" i="5"/>
  <c r="N4944" i="1"/>
  <c r="H4932" i="5"/>
  <c r="N4932" i="1"/>
  <c r="H4923" i="5"/>
  <c r="N4923" i="1"/>
  <c r="H4940" i="5"/>
  <c r="N4940" i="1"/>
  <c r="H4931" i="5"/>
  <c r="N4931" i="1"/>
  <c r="H4925" i="5"/>
  <c r="N4925" i="1"/>
  <c r="H4926" i="5"/>
  <c r="N4926" i="1"/>
  <c r="H4928" i="5"/>
  <c r="N4928" i="1"/>
  <c r="H4939" i="5"/>
  <c r="N4939" i="1"/>
  <c r="H4945" i="5"/>
  <c r="N4945" i="1"/>
  <c r="H4941" i="5"/>
  <c r="N4941" i="1"/>
  <c r="H4935" i="5"/>
  <c r="N4935" i="1"/>
  <c r="H4927" i="5"/>
  <c r="N4927" i="1"/>
  <c r="H4922" i="5"/>
  <c r="N4922" i="1"/>
  <c r="H4938" i="5"/>
  <c r="N4938" i="1"/>
  <c r="H4942" i="5"/>
  <c r="N4942" i="1"/>
  <c r="H4936" i="5"/>
  <c r="N4936" i="1"/>
  <c r="S4841" i="1" l="1"/>
  <c r="S4836" i="1"/>
  <c r="S4907" i="1"/>
  <c r="S4905" i="1"/>
  <c r="S4906" i="1"/>
  <c r="S4845" i="1"/>
  <c r="S4920" i="1"/>
  <c r="S4919" i="1"/>
  <c r="S4914" i="1"/>
  <c r="S4840" i="1"/>
  <c r="S4844" i="1"/>
  <c r="S4839" i="1"/>
  <c r="S4838" i="1"/>
  <c r="S4846" i="1"/>
  <c r="S4837" i="1"/>
  <c r="S4915" i="1"/>
  <c r="W4911" i="1"/>
  <c r="R4911" i="1"/>
  <c r="W4909" i="1"/>
  <c r="R4909" i="1"/>
  <c r="W4918" i="1"/>
  <c r="R4918" i="1"/>
  <c r="W4916" i="1"/>
  <c r="R4916" i="1"/>
  <c r="W4908" i="1"/>
  <c r="R4908" i="1"/>
  <c r="W4917" i="1"/>
  <c r="R4917" i="1"/>
  <c r="W4913" i="1"/>
  <c r="R4913" i="1"/>
  <c r="W4912" i="1"/>
  <c r="R4912" i="1"/>
  <c r="W4910" i="1"/>
  <c r="R4910" i="1"/>
  <c r="W4920" i="1"/>
  <c r="W4919" i="1"/>
  <c r="W4914" i="1"/>
  <c r="W4900" i="1"/>
  <c r="W4915" i="1"/>
  <c r="W4902" i="1"/>
  <c r="W4899" i="1"/>
  <c r="W4904" i="1"/>
  <c r="W4901" i="1"/>
  <c r="W4898" i="1"/>
  <c r="W4906" i="1"/>
  <c r="W4903" i="1"/>
  <c r="W4907" i="1"/>
  <c r="W4905" i="1"/>
  <c r="W4921" i="1"/>
  <c r="P4936" i="1"/>
  <c r="Q4936" i="1" s="1"/>
  <c r="P4941" i="1"/>
  <c r="Q4941" i="1" s="1"/>
  <c r="P4931" i="1"/>
  <c r="R4931" i="1" s="1"/>
  <c r="P4944" i="1"/>
  <c r="R4944" i="1" s="1"/>
  <c r="P4924" i="1"/>
  <c r="P4938" i="1"/>
  <c r="R4938" i="1" s="1"/>
  <c r="P4939" i="1"/>
  <c r="R4939" i="1" s="1"/>
  <c r="P4922" i="1"/>
  <c r="P4945" i="1"/>
  <c r="P4928" i="1"/>
  <c r="P4925" i="1"/>
  <c r="P4930" i="1"/>
  <c r="R4930" i="1" s="1"/>
  <c r="P4934" i="1"/>
  <c r="Q4934" i="1" s="1"/>
  <c r="P4933" i="1"/>
  <c r="Q4933" i="1" s="1"/>
  <c r="P4943" i="1"/>
  <c r="R4943" i="1" s="1"/>
  <c r="P4927" i="1"/>
  <c r="P4926" i="1"/>
  <c r="P4923" i="1"/>
  <c r="P4929" i="1"/>
  <c r="R4929" i="1" s="1"/>
  <c r="P4942" i="1"/>
  <c r="Q4942" i="1" s="1"/>
  <c r="P4935" i="1"/>
  <c r="Q4935" i="1" s="1"/>
  <c r="P4940" i="1"/>
  <c r="Q4940" i="1" s="1"/>
  <c r="P4932" i="1"/>
  <c r="Q4932" i="1" s="1"/>
  <c r="P4937" i="1"/>
  <c r="Q4937" i="1" s="1"/>
  <c r="H4952" i="6"/>
  <c r="O4952" i="1"/>
  <c r="H4948" i="6"/>
  <c r="O4948" i="1"/>
  <c r="H4956" i="6"/>
  <c r="O4956" i="1"/>
  <c r="H4967" i="6"/>
  <c r="O4967" i="1"/>
  <c r="H4955" i="6"/>
  <c r="O4955" i="1"/>
  <c r="H4957" i="6"/>
  <c r="O4957" i="1"/>
  <c r="H4953" i="6"/>
  <c r="O4953" i="1"/>
  <c r="H4947" i="6"/>
  <c r="O4947" i="1"/>
  <c r="H4949" i="6"/>
  <c r="O4949" i="1"/>
  <c r="H4958" i="6"/>
  <c r="O4958" i="1"/>
  <c r="H4969" i="6"/>
  <c r="O4969" i="1"/>
  <c r="H4950" i="6"/>
  <c r="O4950" i="1"/>
  <c r="H4961" i="6"/>
  <c r="O4961" i="1"/>
  <c r="H4963" i="6"/>
  <c r="O4963" i="1"/>
  <c r="H4960" i="6"/>
  <c r="O4960" i="1"/>
  <c r="H4965" i="6"/>
  <c r="O4965" i="1"/>
  <c r="H4951" i="6"/>
  <c r="O4951" i="1"/>
  <c r="H4968" i="6"/>
  <c r="O4968" i="1"/>
  <c r="H4959" i="6"/>
  <c r="O4959" i="1"/>
  <c r="H4964" i="6"/>
  <c r="O4964" i="1"/>
  <c r="H4954" i="6"/>
  <c r="O4954" i="1"/>
  <c r="H4966" i="6"/>
  <c r="O4966" i="1"/>
  <c r="H4962" i="6"/>
  <c r="O4962" i="1"/>
  <c r="H4946" i="6"/>
  <c r="O4946" i="1"/>
  <c r="H4966" i="5"/>
  <c r="N4966" i="1"/>
  <c r="H4953" i="5"/>
  <c r="N4953" i="1"/>
  <c r="H4964" i="5"/>
  <c r="N4964" i="1"/>
  <c r="H4958" i="5"/>
  <c r="N4958" i="1"/>
  <c r="H4961" i="5"/>
  <c r="N4961" i="1"/>
  <c r="H4963" i="5"/>
  <c r="N4963" i="1"/>
  <c r="H4969" i="5"/>
  <c r="N4969" i="1"/>
  <c r="H4952" i="5"/>
  <c r="N4952" i="1"/>
  <c r="H4956" i="5"/>
  <c r="N4956" i="1"/>
  <c r="H4957" i="5"/>
  <c r="N4957" i="1"/>
  <c r="H4960" i="5"/>
  <c r="N4960" i="1"/>
  <c r="H4947" i="5"/>
  <c r="N4947" i="1"/>
  <c r="H4965" i="5"/>
  <c r="N4965" i="1"/>
  <c r="H4946" i="5"/>
  <c r="N4946" i="1"/>
  <c r="H4950" i="5"/>
  <c r="N4950" i="1"/>
  <c r="H4968" i="5"/>
  <c r="N4968" i="1"/>
  <c r="H4948" i="5"/>
  <c r="N4948" i="1"/>
  <c r="H4962" i="5"/>
  <c r="N4962" i="1"/>
  <c r="H4951" i="5"/>
  <c r="N4951" i="1"/>
  <c r="H4955" i="5"/>
  <c r="N4955" i="1"/>
  <c r="H4959" i="5"/>
  <c r="N4959" i="1"/>
  <c r="H4949" i="5"/>
  <c r="N4949" i="1"/>
  <c r="H4954" i="5"/>
  <c r="N4954" i="1"/>
  <c r="H4967" i="5"/>
  <c r="N4967" i="1"/>
  <c r="S4917" i="1" l="1"/>
  <c r="S4909" i="1"/>
  <c r="S4930" i="1"/>
  <c r="S4944" i="1"/>
  <c r="S4916" i="1"/>
  <c r="S4929" i="1"/>
  <c r="S4943" i="1"/>
  <c r="S4939" i="1"/>
  <c r="S4931" i="1"/>
  <c r="S4910" i="1"/>
  <c r="S4913" i="1"/>
  <c r="S4908" i="1"/>
  <c r="S4918" i="1"/>
  <c r="S4911" i="1"/>
  <c r="S4912" i="1"/>
  <c r="S4938" i="1"/>
  <c r="W4935" i="1"/>
  <c r="R4935" i="1"/>
  <c r="W4934" i="1"/>
  <c r="R4934" i="1"/>
  <c r="W4936" i="1"/>
  <c r="R4936" i="1"/>
  <c r="W4937" i="1"/>
  <c r="R4937" i="1"/>
  <c r="W4942" i="1"/>
  <c r="R4942" i="1"/>
  <c r="W4932" i="1"/>
  <c r="R4932" i="1"/>
  <c r="W4940" i="1"/>
  <c r="R4940" i="1"/>
  <c r="W4933" i="1"/>
  <c r="R4933" i="1"/>
  <c r="W4941" i="1"/>
  <c r="R4941" i="1"/>
  <c r="W4929" i="1"/>
  <c r="W4943" i="1"/>
  <c r="W4925" i="1"/>
  <c r="W4939" i="1"/>
  <c r="W4931" i="1"/>
  <c r="W4923" i="1"/>
  <c r="W4928" i="1"/>
  <c r="W4938" i="1"/>
  <c r="W4926" i="1"/>
  <c r="W4945" i="1"/>
  <c r="W4924" i="1"/>
  <c r="W4927" i="1"/>
  <c r="W4930" i="1"/>
  <c r="W4922" i="1"/>
  <c r="W4944" i="1"/>
  <c r="P4953" i="1"/>
  <c r="R4953" i="1" s="1"/>
  <c r="P4955" i="1"/>
  <c r="R4955" i="1" s="1"/>
  <c r="P4946" i="1"/>
  <c r="P4948" i="1"/>
  <c r="P4950" i="1"/>
  <c r="P4965" i="1"/>
  <c r="Q4965" i="1" s="1"/>
  <c r="P4960" i="1"/>
  <c r="Q4960" i="1" s="1"/>
  <c r="P4969" i="1"/>
  <c r="P4961" i="1"/>
  <c r="Q4961" i="1" s="1"/>
  <c r="P4964" i="1"/>
  <c r="Q4964" i="1" s="1"/>
  <c r="P4952" i="1"/>
  <c r="P4954" i="1"/>
  <c r="R4954" i="1" s="1"/>
  <c r="P4951" i="1"/>
  <c r="P4949" i="1"/>
  <c r="P4962" i="1"/>
  <c r="R4962" i="1" s="1"/>
  <c r="P4957" i="1"/>
  <c r="Q4957" i="1" s="1"/>
  <c r="P4967" i="1"/>
  <c r="R4967" i="1" s="1"/>
  <c r="P4968" i="1"/>
  <c r="R4968" i="1" s="1"/>
  <c r="P4947" i="1"/>
  <c r="P4963" i="1"/>
  <c r="R4963" i="1" s="1"/>
  <c r="P4958" i="1"/>
  <c r="Q4958" i="1" s="1"/>
  <c r="P4959" i="1"/>
  <c r="Q4959" i="1" s="1"/>
  <c r="P4956" i="1"/>
  <c r="Q4956" i="1" s="1"/>
  <c r="P4966" i="1"/>
  <c r="Q4966" i="1" s="1"/>
  <c r="H4986" i="6"/>
  <c r="O4986" i="1"/>
  <c r="H4993" i="6"/>
  <c r="O4993" i="1"/>
  <c r="H4979" i="6"/>
  <c r="O4979" i="1"/>
  <c r="H4981" i="6"/>
  <c r="O4981" i="1"/>
  <c r="H4983" i="6"/>
  <c r="O4983" i="1"/>
  <c r="H4989" i="6"/>
  <c r="O4989" i="1"/>
  <c r="H4984" i="6"/>
  <c r="O4984" i="1"/>
  <c r="H4982" i="6"/>
  <c r="O4982" i="1"/>
  <c r="H4991" i="6"/>
  <c r="O4991" i="1"/>
  <c r="H4990" i="6"/>
  <c r="O4990" i="1"/>
  <c r="H4978" i="6"/>
  <c r="O4978" i="1"/>
  <c r="H4973" i="6"/>
  <c r="O4973" i="1"/>
  <c r="H4980" i="6"/>
  <c r="O4980" i="1"/>
  <c r="H4974" i="6"/>
  <c r="O4974" i="1"/>
  <c r="H4992" i="6"/>
  <c r="O4992" i="1"/>
  <c r="H4987" i="6"/>
  <c r="O4987" i="1"/>
  <c r="H4970" i="6"/>
  <c r="O4970" i="1"/>
  <c r="H4971" i="6"/>
  <c r="O4971" i="1"/>
  <c r="H4972" i="6"/>
  <c r="O4972" i="1"/>
  <c r="H4985" i="6"/>
  <c r="O4985" i="1"/>
  <c r="H4988" i="6"/>
  <c r="O4988" i="1"/>
  <c r="H4975" i="6"/>
  <c r="O4975" i="1"/>
  <c r="H4977" i="6"/>
  <c r="O4977" i="1"/>
  <c r="H4976" i="6"/>
  <c r="O4976" i="1"/>
  <c r="H4972" i="5"/>
  <c r="N4972" i="1"/>
  <c r="H4984" i="5"/>
  <c r="N4984" i="1"/>
  <c r="H4985" i="5"/>
  <c r="N4985" i="1"/>
  <c r="H4992" i="5"/>
  <c r="N4992" i="1"/>
  <c r="H4971" i="5"/>
  <c r="N4971" i="1"/>
  <c r="H4987" i="5"/>
  <c r="N4987" i="1"/>
  <c r="H4978" i="5"/>
  <c r="N4978" i="1"/>
  <c r="H4973" i="5"/>
  <c r="N4973" i="1"/>
  <c r="H4981" i="5"/>
  <c r="N4981" i="1"/>
  <c r="H4982" i="5"/>
  <c r="N4982" i="1"/>
  <c r="H4991" i="5"/>
  <c r="N4991" i="1"/>
  <c r="H4974" i="5"/>
  <c r="N4974" i="1"/>
  <c r="H4980" i="5"/>
  <c r="N4980" i="1"/>
  <c r="H4988" i="5"/>
  <c r="N4988" i="1"/>
  <c r="H4983" i="5"/>
  <c r="N4983" i="1"/>
  <c r="H4979" i="5"/>
  <c r="N4979" i="1"/>
  <c r="H4970" i="5"/>
  <c r="N4970" i="1"/>
  <c r="H4977" i="5"/>
  <c r="N4977" i="1"/>
  <c r="H4986" i="5"/>
  <c r="N4986" i="1"/>
  <c r="H4975" i="5"/>
  <c r="N4975" i="1"/>
  <c r="H4976" i="5"/>
  <c r="N4976" i="1"/>
  <c r="H4989" i="5"/>
  <c r="N4989" i="1"/>
  <c r="H4993" i="5"/>
  <c r="N4993" i="1"/>
  <c r="H4990" i="5"/>
  <c r="N4990" i="1"/>
  <c r="S4953" i="1" l="1"/>
  <c r="S4932" i="1"/>
  <c r="S4963" i="1"/>
  <c r="S4954" i="1"/>
  <c r="S4934" i="1"/>
  <c r="S4962" i="1"/>
  <c r="S4941" i="1"/>
  <c r="S4940" i="1"/>
  <c r="S4942" i="1"/>
  <c r="S4936" i="1"/>
  <c r="S4935" i="1"/>
  <c r="S4967" i="1"/>
  <c r="S4933" i="1"/>
  <c r="S4937" i="1"/>
  <c r="S4968" i="1"/>
  <c r="S4955" i="1"/>
  <c r="W4958" i="1"/>
  <c r="R4958" i="1"/>
  <c r="W4961" i="1"/>
  <c r="R4961" i="1"/>
  <c r="W4966" i="1"/>
  <c r="R4966" i="1"/>
  <c r="W4957" i="1"/>
  <c r="R4957" i="1"/>
  <c r="W4956" i="1"/>
  <c r="R4956" i="1"/>
  <c r="W4960" i="1"/>
  <c r="R4960" i="1"/>
  <c r="W4959" i="1"/>
  <c r="R4959" i="1"/>
  <c r="W4964" i="1"/>
  <c r="R4964" i="1"/>
  <c r="W4965" i="1"/>
  <c r="R4965" i="1"/>
  <c r="W4947" i="1"/>
  <c r="W4962" i="1"/>
  <c r="W4952" i="1"/>
  <c r="W4946" i="1"/>
  <c r="W4968" i="1"/>
  <c r="W4949" i="1"/>
  <c r="W4955" i="1"/>
  <c r="W4967" i="1"/>
  <c r="W4951" i="1"/>
  <c r="W4950" i="1"/>
  <c r="W4953" i="1"/>
  <c r="W4963" i="1"/>
  <c r="W4954" i="1"/>
  <c r="W4969" i="1"/>
  <c r="W4948" i="1"/>
  <c r="P4977" i="1"/>
  <c r="R4977" i="1" s="1"/>
  <c r="P4984" i="1"/>
  <c r="Q4984" i="1" s="1"/>
  <c r="P4993" i="1"/>
  <c r="P4976" i="1"/>
  <c r="P4970" i="1"/>
  <c r="P4983" i="1"/>
  <c r="Q4983" i="1" s="1"/>
  <c r="P4991" i="1"/>
  <c r="R4991" i="1" s="1"/>
  <c r="P4985" i="1"/>
  <c r="Q4985" i="1" s="1"/>
  <c r="P4992" i="1"/>
  <c r="R4992" i="1" s="1"/>
  <c r="P4980" i="1"/>
  <c r="Q4980" i="1" s="1"/>
  <c r="P4981" i="1"/>
  <c r="Q4981" i="1" s="1"/>
  <c r="P4978" i="1"/>
  <c r="R4978" i="1" s="1"/>
  <c r="P4972" i="1"/>
  <c r="P4989" i="1"/>
  <c r="Q4989" i="1" s="1"/>
  <c r="P4979" i="1"/>
  <c r="R4979" i="1" s="1"/>
  <c r="P4974" i="1"/>
  <c r="P4973" i="1"/>
  <c r="P4987" i="1"/>
  <c r="R4987" i="1" s="1"/>
  <c r="P4990" i="1"/>
  <c r="Q4990" i="1" s="1"/>
  <c r="P4975" i="1"/>
  <c r="P4988" i="1"/>
  <c r="Q4988" i="1" s="1"/>
  <c r="P4982" i="1"/>
  <c r="Q4982" i="1" s="1"/>
  <c r="P4986" i="1"/>
  <c r="R4986" i="1" s="1"/>
  <c r="P4971" i="1"/>
  <c r="H5011" i="6"/>
  <c r="H5035" i="6" s="1"/>
  <c r="H5059" i="6" s="1"/>
  <c r="O5011" i="1"/>
  <c r="H5014" i="6"/>
  <c r="H5038" i="6" s="1"/>
  <c r="H5062" i="6" s="1"/>
  <c r="O5014" i="1"/>
  <c r="H5002" i="6"/>
  <c r="H5026" i="6" s="1"/>
  <c r="H5050" i="6" s="1"/>
  <c r="O5002" i="1"/>
  <c r="H5005" i="6"/>
  <c r="H5029" i="6" s="1"/>
  <c r="H5053" i="6" s="1"/>
  <c r="O5005" i="1"/>
  <c r="H4994" i="6"/>
  <c r="H5018" i="6" s="1"/>
  <c r="H5042" i="6" s="1"/>
  <c r="O4994" i="1"/>
  <c r="H5016" i="6"/>
  <c r="H5040" i="6" s="1"/>
  <c r="H5064" i="6" s="1"/>
  <c r="O5016" i="1"/>
  <c r="H5001" i="6"/>
  <c r="H5025" i="6" s="1"/>
  <c r="H5049" i="6" s="1"/>
  <c r="O5001" i="1"/>
  <c r="H5009" i="6"/>
  <c r="H5033" i="6" s="1"/>
  <c r="H5057" i="6" s="1"/>
  <c r="O5009" i="1"/>
  <c r="H5015" i="6"/>
  <c r="H5039" i="6" s="1"/>
  <c r="H5063" i="6" s="1"/>
  <c r="O5015" i="1"/>
  <c r="H5012" i="6"/>
  <c r="H5036" i="6" s="1"/>
  <c r="H5060" i="6" s="1"/>
  <c r="O5012" i="1"/>
  <c r="H4998" i="6"/>
  <c r="H5022" i="6" s="1"/>
  <c r="H5046" i="6" s="1"/>
  <c r="O4998" i="1"/>
  <c r="H5003" i="6"/>
  <c r="H5027" i="6" s="1"/>
  <c r="H5051" i="6" s="1"/>
  <c r="O5003" i="1"/>
  <c r="H5000" i="6"/>
  <c r="H5024" i="6" s="1"/>
  <c r="H5048" i="6" s="1"/>
  <c r="O5000" i="1"/>
  <c r="H5006" i="6"/>
  <c r="H5030" i="6" s="1"/>
  <c r="H5054" i="6" s="1"/>
  <c r="O5006" i="1"/>
  <c r="H5007" i="6"/>
  <c r="H5031" i="6" s="1"/>
  <c r="H5055" i="6" s="1"/>
  <c r="O5007" i="1"/>
  <c r="H4999" i="6"/>
  <c r="H5023" i="6" s="1"/>
  <c r="H5047" i="6" s="1"/>
  <c r="O4999" i="1"/>
  <c r="H4996" i="6"/>
  <c r="H5020" i="6" s="1"/>
  <c r="H5044" i="6" s="1"/>
  <c r="O4996" i="1"/>
  <c r="H5004" i="6"/>
  <c r="H5028" i="6" s="1"/>
  <c r="H5052" i="6" s="1"/>
  <c r="O5004" i="1"/>
  <c r="H5017" i="6"/>
  <c r="H5041" i="6" s="1"/>
  <c r="H5065" i="6" s="1"/>
  <c r="O5017" i="1"/>
  <c r="H5008" i="6"/>
  <c r="H5032" i="6" s="1"/>
  <c r="H5056" i="6" s="1"/>
  <c r="O5008" i="1"/>
  <c r="H5013" i="6"/>
  <c r="H5037" i="6" s="1"/>
  <c r="H5061" i="6" s="1"/>
  <c r="O5013" i="1"/>
  <c r="H4995" i="6"/>
  <c r="H5019" i="6" s="1"/>
  <c r="H5043" i="6" s="1"/>
  <c r="O4995" i="1"/>
  <c r="H4997" i="6"/>
  <c r="H5021" i="6" s="1"/>
  <c r="H5045" i="6" s="1"/>
  <c r="O4997" i="1"/>
  <c r="H5010" i="6"/>
  <c r="H5034" i="6" s="1"/>
  <c r="H5058" i="6" s="1"/>
  <c r="O5010" i="1"/>
  <c r="H4995" i="5"/>
  <c r="H5019" i="5" s="1"/>
  <c r="H5043" i="5" s="1"/>
  <c r="N4995" i="1"/>
  <c r="H5016" i="5"/>
  <c r="H5040" i="5" s="1"/>
  <c r="H5064" i="5" s="1"/>
  <c r="N5016" i="1"/>
  <c r="H4998" i="5"/>
  <c r="H5022" i="5" s="1"/>
  <c r="H5046" i="5" s="1"/>
  <c r="N4998" i="1"/>
  <c r="H5011" i="5"/>
  <c r="H5035" i="5" s="1"/>
  <c r="H5059" i="5" s="1"/>
  <c r="N5011" i="1"/>
  <c r="H5017" i="5"/>
  <c r="H5041" i="5" s="1"/>
  <c r="H5065" i="5" s="1"/>
  <c r="N5017" i="1"/>
  <c r="H4994" i="5"/>
  <c r="H5018" i="5" s="1"/>
  <c r="H5042" i="5" s="1"/>
  <c r="N4994" i="1"/>
  <c r="H5003" i="5"/>
  <c r="H5027" i="5" s="1"/>
  <c r="H5051" i="5" s="1"/>
  <c r="N5003" i="1"/>
  <c r="H5001" i="5"/>
  <c r="H5025" i="5" s="1"/>
  <c r="H5049" i="5" s="1"/>
  <c r="N5001" i="1"/>
  <c r="H5000" i="5"/>
  <c r="H5024" i="5" s="1"/>
  <c r="H5048" i="5" s="1"/>
  <c r="N5000" i="1"/>
  <c r="H5005" i="5"/>
  <c r="H5029" i="5" s="1"/>
  <c r="H5053" i="5" s="1"/>
  <c r="N5005" i="1"/>
  <c r="H5009" i="5"/>
  <c r="H5033" i="5" s="1"/>
  <c r="H5057" i="5" s="1"/>
  <c r="N5009" i="1"/>
  <c r="H5012" i="5"/>
  <c r="H5036" i="5" s="1"/>
  <c r="H5060" i="5" s="1"/>
  <c r="N5012" i="1"/>
  <c r="H5014" i="5"/>
  <c r="H5038" i="5" s="1"/>
  <c r="H5062" i="5" s="1"/>
  <c r="N5014" i="1"/>
  <c r="H5015" i="5"/>
  <c r="H5039" i="5" s="1"/>
  <c r="H5063" i="5" s="1"/>
  <c r="N5015" i="1"/>
  <c r="H4999" i="5"/>
  <c r="H5023" i="5" s="1"/>
  <c r="H5047" i="5" s="1"/>
  <c r="N4999" i="1"/>
  <c r="H4997" i="5"/>
  <c r="H5021" i="5" s="1"/>
  <c r="H5045" i="5" s="1"/>
  <c r="N4997" i="1"/>
  <c r="H5008" i="5"/>
  <c r="H5032" i="5" s="1"/>
  <c r="H5056" i="5" s="1"/>
  <c r="N5008" i="1"/>
  <c r="H5004" i="5"/>
  <c r="H5028" i="5" s="1"/>
  <c r="H5052" i="5" s="1"/>
  <c r="N5004" i="1"/>
  <c r="H5013" i="5"/>
  <c r="H5037" i="5" s="1"/>
  <c r="H5061" i="5" s="1"/>
  <c r="N5013" i="1"/>
  <c r="H5006" i="5"/>
  <c r="H5030" i="5" s="1"/>
  <c r="H5054" i="5" s="1"/>
  <c r="N5006" i="1"/>
  <c r="H5007" i="5"/>
  <c r="H5031" i="5" s="1"/>
  <c r="H5055" i="5" s="1"/>
  <c r="N5007" i="1"/>
  <c r="H5010" i="5"/>
  <c r="H5034" i="5" s="1"/>
  <c r="H5058" i="5" s="1"/>
  <c r="N5010" i="1"/>
  <c r="H5002" i="5"/>
  <c r="H5026" i="5" s="1"/>
  <c r="H5050" i="5" s="1"/>
  <c r="N5002" i="1"/>
  <c r="H4996" i="5"/>
  <c r="H5020" i="5" s="1"/>
  <c r="H5044" i="5" s="1"/>
  <c r="N4996" i="1"/>
  <c r="S4992" i="1" l="1"/>
  <c r="S4964" i="1"/>
  <c r="S4961" i="1"/>
  <c r="S4978" i="1"/>
  <c r="S4977" i="1"/>
  <c r="S4960" i="1"/>
  <c r="S4986" i="1"/>
  <c r="S4979" i="1"/>
  <c r="S4991" i="1"/>
  <c r="S4965" i="1"/>
  <c r="S4959" i="1"/>
  <c r="S4956" i="1"/>
  <c r="S4966" i="1"/>
  <c r="S4958" i="1"/>
  <c r="S4957" i="1"/>
  <c r="S4987" i="1"/>
  <c r="W4988" i="1"/>
  <c r="R4988" i="1"/>
  <c r="W4985" i="1"/>
  <c r="R4985" i="1"/>
  <c r="W4990" i="1"/>
  <c r="R4990" i="1"/>
  <c r="W4981" i="1"/>
  <c r="R4981" i="1"/>
  <c r="W4982" i="1"/>
  <c r="R4982" i="1"/>
  <c r="W4989" i="1"/>
  <c r="R4989" i="1"/>
  <c r="W4980" i="1"/>
  <c r="R4980" i="1"/>
  <c r="W4983" i="1"/>
  <c r="R4983" i="1"/>
  <c r="W4984" i="1"/>
  <c r="R4984" i="1"/>
  <c r="W4971" i="1"/>
  <c r="W4986" i="1"/>
  <c r="W4979" i="1"/>
  <c r="W4991" i="1"/>
  <c r="W4993" i="1"/>
  <c r="W4987" i="1"/>
  <c r="W4973" i="1"/>
  <c r="W4972" i="1"/>
  <c r="W4992" i="1"/>
  <c r="W4970" i="1"/>
  <c r="W4977" i="1"/>
  <c r="W4975" i="1"/>
  <c r="W4974" i="1"/>
  <c r="W4978" i="1"/>
  <c r="W4976" i="1"/>
  <c r="P5006" i="1"/>
  <c r="Q5006" i="1" s="1"/>
  <c r="P5015" i="1"/>
  <c r="R5015" i="1" s="1"/>
  <c r="P5001" i="1"/>
  <c r="R5001" i="1" s="1"/>
  <c r="P4994" i="1"/>
  <c r="P5011" i="1"/>
  <c r="R5011" i="1" s="1"/>
  <c r="P5010" i="1"/>
  <c r="R5010" i="1" s="1"/>
  <c r="P4997" i="1"/>
  <c r="P5002" i="1"/>
  <c r="R5002" i="1" s="1"/>
  <c r="P5003" i="1"/>
  <c r="R5003" i="1" s="1"/>
  <c r="P5017" i="1"/>
  <c r="P5005" i="1"/>
  <c r="Q5005" i="1" s="1"/>
  <c r="P5007" i="1"/>
  <c r="Q5007" i="1" s="1"/>
  <c r="P5013" i="1"/>
  <c r="Q5013" i="1" s="1"/>
  <c r="P5014" i="1"/>
  <c r="Q5014" i="1" s="1"/>
  <c r="P4999" i="1"/>
  <c r="P5009" i="1"/>
  <c r="Q5009" i="1" s="1"/>
  <c r="P5000" i="1"/>
  <c r="P4998" i="1"/>
  <c r="P4995" i="1"/>
  <c r="P5008" i="1"/>
  <c r="Q5008" i="1" s="1"/>
  <c r="P4996" i="1"/>
  <c r="P5004" i="1"/>
  <c r="Q5004" i="1" s="1"/>
  <c r="P5012" i="1"/>
  <c r="Q5012" i="1" s="1"/>
  <c r="P5016" i="1"/>
  <c r="R5016" i="1" s="1"/>
  <c r="H5084" i="6"/>
  <c r="O5084" i="1"/>
  <c r="H5077" i="6"/>
  <c r="O5077" i="1"/>
  <c r="H5082" i="6"/>
  <c r="O5082" i="1"/>
  <c r="H5076" i="6"/>
  <c r="O5076" i="1"/>
  <c r="H5069" i="6"/>
  <c r="O5069" i="1"/>
  <c r="H5087" i="6"/>
  <c r="O5087" i="1"/>
  <c r="H5074" i="6"/>
  <c r="O5074" i="1"/>
  <c r="H5068" i="6"/>
  <c r="O5068" i="1"/>
  <c r="H5079" i="6"/>
  <c r="O5079" i="1"/>
  <c r="H5067" i="6"/>
  <c r="O5067" i="1"/>
  <c r="H5081" i="6"/>
  <c r="O5081" i="1"/>
  <c r="H5086" i="6"/>
  <c r="O5086" i="1"/>
  <c r="H5089" i="6"/>
  <c r="O5089" i="1"/>
  <c r="H5072" i="6"/>
  <c r="O5072" i="1"/>
  <c r="H5080" i="6"/>
  <c r="O5080" i="1"/>
  <c r="H5078" i="6"/>
  <c r="O5078" i="1"/>
  <c r="H5073" i="6"/>
  <c r="O5073" i="1"/>
  <c r="H5083" i="6"/>
  <c r="O5083" i="1"/>
  <c r="H5070" i="6"/>
  <c r="O5070" i="1"/>
  <c r="H5085" i="6"/>
  <c r="O5085" i="1"/>
  <c r="H5075" i="6"/>
  <c r="O5075" i="1"/>
  <c r="H5066" i="6"/>
  <c r="O5066" i="1"/>
  <c r="H5071" i="6"/>
  <c r="O5071" i="1"/>
  <c r="H5088" i="6"/>
  <c r="O5088" i="1"/>
  <c r="H5074" i="5"/>
  <c r="N5074" i="1"/>
  <c r="H5089" i="5"/>
  <c r="N5089" i="1"/>
  <c r="H5076" i="5"/>
  <c r="N5076" i="1"/>
  <c r="H5084" i="5"/>
  <c r="N5084" i="1"/>
  <c r="H5082" i="5"/>
  <c r="N5082" i="1"/>
  <c r="H5069" i="5"/>
  <c r="N5069" i="1"/>
  <c r="H5077" i="5"/>
  <c r="N5077" i="1"/>
  <c r="H5083" i="5"/>
  <c r="N5083" i="1"/>
  <c r="H5081" i="5"/>
  <c r="N5081" i="1"/>
  <c r="H5068" i="5"/>
  <c r="N5068" i="1"/>
  <c r="H5079" i="5"/>
  <c r="N5079" i="1"/>
  <c r="H5071" i="5"/>
  <c r="N5071" i="1"/>
  <c r="H5072" i="5"/>
  <c r="N5072" i="1"/>
  <c r="H5070" i="5"/>
  <c r="N5070" i="1"/>
  <c r="H5080" i="5"/>
  <c r="N5080" i="1"/>
  <c r="H5078" i="5"/>
  <c r="N5078" i="1"/>
  <c r="H5087" i="5"/>
  <c r="N5087" i="1"/>
  <c r="H5073" i="5"/>
  <c r="N5073" i="1"/>
  <c r="H5088" i="5"/>
  <c r="N5088" i="1"/>
  <c r="H5066" i="5"/>
  <c r="N5066" i="1"/>
  <c r="H5085" i="5"/>
  <c r="N5085" i="1"/>
  <c r="H5086" i="5"/>
  <c r="N5086" i="1"/>
  <c r="H5075" i="5"/>
  <c r="N5075" i="1"/>
  <c r="H5067" i="5"/>
  <c r="N5067" i="1"/>
  <c r="S4985" i="1" l="1"/>
  <c r="S5016" i="1"/>
  <c r="S5002" i="1"/>
  <c r="S5003" i="1"/>
  <c r="S4989" i="1"/>
  <c r="S5001" i="1"/>
  <c r="S4984" i="1"/>
  <c r="S4980" i="1"/>
  <c r="S4982" i="1"/>
  <c r="S4990" i="1"/>
  <c r="S4988" i="1"/>
  <c r="S5011" i="1"/>
  <c r="S4983" i="1"/>
  <c r="S4981" i="1"/>
  <c r="S5010" i="1"/>
  <c r="S5015" i="1"/>
  <c r="W5013" i="1"/>
  <c r="R5013" i="1"/>
  <c r="W5006" i="1"/>
  <c r="R5006" i="1"/>
  <c r="W5008" i="1"/>
  <c r="R5008" i="1"/>
  <c r="W5009" i="1"/>
  <c r="R5009" i="1"/>
  <c r="W5007" i="1"/>
  <c r="R5007" i="1"/>
  <c r="W5012" i="1"/>
  <c r="R5012" i="1"/>
  <c r="W5005" i="1"/>
  <c r="R5005" i="1"/>
  <c r="W5004" i="1"/>
  <c r="R5004" i="1"/>
  <c r="W5014" i="1"/>
  <c r="R5014" i="1"/>
  <c r="W4995" i="1"/>
  <c r="W4999" i="1"/>
  <c r="W4997" i="1"/>
  <c r="W5001" i="1"/>
  <c r="W4998" i="1"/>
  <c r="W5017" i="1"/>
  <c r="W5010" i="1"/>
  <c r="W5015" i="1"/>
  <c r="W4996" i="1"/>
  <c r="W5000" i="1"/>
  <c r="W5003" i="1"/>
  <c r="W5011" i="1"/>
  <c r="W5016" i="1"/>
  <c r="W5002" i="1"/>
  <c r="W4994" i="1"/>
  <c r="P5070" i="1"/>
  <c r="P5069" i="1"/>
  <c r="P5068" i="1"/>
  <c r="P5085" i="1"/>
  <c r="Q5085" i="1" s="1"/>
  <c r="P5087" i="1"/>
  <c r="R5087" i="1" s="1"/>
  <c r="P5079" i="1"/>
  <c r="Q5079" i="1" s="1"/>
  <c r="P5077" i="1"/>
  <c r="Q5077" i="1" s="1"/>
  <c r="P5074" i="1"/>
  <c r="R5074" i="1" s="1"/>
  <c r="P5086" i="1"/>
  <c r="Q5086" i="1" s="1"/>
  <c r="P5075" i="1"/>
  <c r="R5075" i="1" s="1"/>
  <c r="P5088" i="1"/>
  <c r="R5088" i="1" s="1"/>
  <c r="P5080" i="1"/>
  <c r="Q5080" i="1" s="1"/>
  <c r="P5072" i="1"/>
  <c r="P5081" i="1"/>
  <c r="Q5081" i="1" s="1"/>
  <c r="P5082" i="1"/>
  <c r="R5082" i="1" s="1"/>
  <c r="P5076" i="1"/>
  <c r="Q5076" i="1" s="1"/>
  <c r="P5083" i="1"/>
  <c r="R5083" i="1" s="1"/>
  <c r="P5084" i="1"/>
  <c r="Q5084" i="1" s="1"/>
  <c r="P5089" i="1"/>
  <c r="P5067" i="1"/>
  <c r="P5066" i="1"/>
  <c r="P5073" i="1"/>
  <c r="R5073" i="1" s="1"/>
  <c r="P5078" i="1"/>
  <c r="Q5078" i="1" s="1"/>
  <c r="P5071" i="1"/>
  <c r="H5104" i="6"/>
  <c r="O5104" i="1"/>
  <c r="H5105" i="6"/>
  <c r="O5105" i="1"/>
  <c r="H5093" i="6"/>
  <c r="O5093" i="1"/>
  <c r="H5102" i="6"/>
  <c r="O5102" i="1"/>
  <c r="H5094" i="6"/>
  <c r="O5094" i="1"/>
  <c r="H5091" i="6"/>
  <c r="O5091" i="1"/>
  <c r="H5100" i="6"/>
  <c r="O5100" i="1"/>
  <c r="H5112" i="6"/>
  <c r="O5112" i="1"/>
  <c r="H5095" i="6"/>
  <c r="O5095" i="1"/>
  <c r="H5107" i="6"/>
  <c r="O5107" i="1"/>
  <c r="H5103" i="6"/>
  <c r="O5103" i="1"/>
  <c r="H5106" i="6"/>
  <c r="O5106" i="1"/>
  <c r="H5111" i="6"/>
  <c r="O5111" i="1"/>
  <c r="H5090" i="6"/>
  <c r="O5090" i="1"/>
  <c r="H5109" i="6"/>
  <c r="O5109" i="1"/>
  <c r="H5097" i="6"/>
  <c r="O5097" i="1"/>
  <c r="H5092" i="6"/>
  <c r="O5092" i="1"/>
  <c r="H5101" i="6"/>
  <c r="O5101" i="1"/>
  <c r="H5110" i="6"/>
  <c r="O5110" i="1"/>
  <c r="H5096" i="6"/>
  <c r="O5096" i="1"/>
  <c r="H5099" i="6"/>
  <c r="O5099" i="1"/>
  <c r="H5113" i="6"/>
  <c r="O5113" i="1"/>
  <c r="H5098" i="6"/>
  <c r="O5098" i="1"/>
  <c r="H5108" i="6"/>
  <c r="O5108" i="1"/>
  <c r="H5093" i="5"/>
  <c r="N5093" i="1"/>
  <c r="H5097" i="5"/>
  <c r="N5097" i="1"/>
  <c r="H5099" i="5"/>
  <c r="N5099" i="1"/>
  <c r="H5106" i="5"/>
  <c r="N5106" i="1"/>
  <c r="H5111" i="5"/>
  <c r="N5111" i="1"/>
  <c r="H5102" i="5"/>
  <c r="N5102" i="1"/>
  <c r="H5092" i="5"/>
  <c r="N5092" i="1"/>
  <c r="H5108" i="5"/>
  <c r="N5108" i="1"/>
  <c r="H5091" i="5"/>
  <c r="N5091" i="1"/>
  <c r="H5095" i="5"/>
  <c r="N5095" i="1"/>
  <c r="H5104" i="5"/>
  <c r="N5104" i="1"/>
  <c r="H5105" i="5"/>
  <c r="N5105" i="1"/>
  <c r="H5100" i="5"/>
  <c r="N5100" i="1"/>
  <c r="H5103" i="5"/>
  <c r="N5103" i="1"/>
  <c r="H5113" i="5"/>
  <c r="N5113" i="1"/>
  <c r="H5110" i="5"/>
  <c r="N5110" i="1"/>
  <c r="H5109" i="5"/>
  <c r="N5109" i="1"/>
  <c r="H5090" i="5"/>
  <c r="N5090" i="1"/>
  <c r="H5094" i="5"/>
  <c r="N5094" i="1"/>
  <c r="H5107" i="5"/>
  <c r="N5107" i="1"/>
  <c r="H5112" i="5"/>
  <c r="N5112" i="1"/>
  <c r="H5096" i="5"/>
  <c r="N5096" i="1"/>
  <c r="H5101" i="5"/>
  <c r="N5101" i="1"/>
  <c r="H5098" i="5"/>
  <c r="N5098" i="1"/>
  <c r="S5083" i="1" l="1"/>
  <c r="S5004" i="1"/>
  <c r="S5006" i="1"/>
  <c r="S5074" i="1"/>
  <c r="S5087" i="1"/>
  <c r="S5009" i="1"/>
  <c r="S5082" i="1"/>
  <c r="S5088" i="1"/>
  <c r="S5014" i="1"/>
  <c r="S5005" i="1"/>
  <c r="S5007" i="1"/>
  <c r="S5008" i="1"/>
  <c r="S5013" i="1"/>
  <c r="S5012" i="1"/>
  <c r="S5073" i="1"/>
  <c r="S5075" i="1"/>
  <c r="W5086" i="1"/>
  <c r="R5086" i="1"/>
  <c r="W5076" i="1"/>
  <c r="R5076" i="1"/>
  <c r="W5080" i="1"/>
  <c r="R5080" i="1"/>
  <c r="W5085" i="1"/>
  <c r="R5085" i="1"/>
  <c r="W5078" i="1"/>
  <c r="R5078" i="1"/>
  <c r="W5077" i="1"/>
  <c r="R5077" i="1"/>
  <c r="W5084" i="1"/>
  <c r="R5084" i="1"/>
  <c r="W5081" i="1"/>
  <c r="R5081" i="1"/>
  <c r="W5079" i="1"/>
  <c r="R5079" i="1"/>
  <c r="W5071" i="1"/>
  <c r="W5074" i="1"/>
  <c r="W5089" i="1"/>
  <c r="W5082" i="1"/>
  <c r="W5088" i="1"/>
  <c r="W5068" i="1"/>
  <c r="W5073" i="1"/>
  <c r="W5075" i="1"/>
  <c r="W5069" i="1"/>
  <c r="W5066" i="1"/>
  <c r="W5083" i="1"/>
  <c r="W5072" i="1"/>
  <c r="W5087" i="1"/>
  <c r="W5070" i="1"/>
  <c r="W5067" i="1"/>
  <c r="P5098" i="1"/>
  <c r="R5098" i="1" s="1"/>
  <c r="P5096" i="1"/>
  <c r="P5107" i="1"/>
  <c r="R5107" i="1" s="1"/>
  <c r="P5090" i="1"/>
  <c r="P5095" i="1"/>
  <c r="P5106" i="1"/>
  <c r="R5106" i="1" s="1"/>
  <c r="P5097" i="1"/>
  <c r="R5097" i="1" s="1"/>
  <c r="P5109" i="1"/>
  <c r="Q5109" i="1" s="1"/>
  <c r="P5092" i="1"/>
  <c r="P5111" i="1"/>
  <c r="R5111" i="1" s="1"/>
  <c r="P5113" i="1"/>
  <c r="P5110" i="1"/>
  <c r="Q5110" i="1" s="1"/>
  <c r="P5103" i="1"/>
  <c r="Q5103" i="1" s="1"/>
  <c r="P5105" i="1"/>
  <c r="Q5105" i="1" s="1"/>
  <c r="P5108" i="1"/>
  <c r="Q5108" i="1" s="1"/>
  <c r="P5102" i="1"/>
  <c r="Q5102" i="1" s="1"/>
  <c r="P5101" i="1"/>
  <c r="Q5101" i="1" s="1"/>
  <c r="P5112" i="1"/>
  <c r="R5112" i="1" s="1"/>
  <c r="P5094" i="1"/>
  <c r="P5100" i="1"/>
  <c r="Q5100" i="1" s="1"/>
  <c r="P5104" i="1"/>
  <c r="Q5104" i="1" s="1"/>
  <c r="P5091" i="1"/>
  <c r="P5099" i="1"/>
  <c r="R5099" i="1" s="1"/>
  <c r="P5093" i="1"/>
  <c r="H5131" i="6"/>
  <c r="O5131" i="1"/>
  <c r="H5126" i="6"/>
  <c r="O5126" i="1"/>
  <c r="H5119" i="6"/>
  <c r="O5119" i="1"/>
  <c r="H5121" i="6"/>
  <c r="O5121" i="1"/>
  <c r="H5117" i="6"/>
  <c r="O5117" i="1"/>
  <c r="H5132" i="6"/>
  <c r="O5132" i="1"/>
  <c r="H5122" i="6"/>
  <c r="O5122" i="1"/>
  <c r="H5120" i="6"/>
  <c r="O5120" i="1"/>
  <c r="H5114" i="6"/>
  <c r="O5114" i="1"/>
  <c r="H5115" i="6"/>
  <c r="O5115" i="1"/>
  <c r="H5133" i="6"/>
  <c r="O5133" i="1"/>
  <c r="H5136" i="6"/>
  <c r="O5136" i="1"/>
  <c r="H5129" i="6"/>
  <c r="O5129" i="1"/>
  <c r="H5127" i="6"/>
  <c r="O5127" i="1"/>
  <c r="H5137" i="6"/>
  <c r="O5137" i="1"/>
  <c r="H5134" i="6"/>
  <c r="O5134" i="1"/>
  <c r="H5135" i="6"/>
  <c r="O5135" i="1"/>
  <c r="H5118" i="6"/>
  <c r="O5118" i="1"/>
  <c r="H5124" i="6"/>
  <c r="O5124" i="1"/>
  <c r="H5116" i="6"/>
  <c r="O5116" i="1"/>
  <c r="H5123" i="6"/>
  <c r="O5123" i="1"/>
  <c r="H5125" i="6"/>
  <c r="O5125" i="1"/>
  <c r="H5130" i="6"/>
  <c r="O5130" i="1"/>
  <c r="H5128" i="6"/>
  <c r="O5128" i="1"/>
  <c r="H5126" i="5"/>
  <c r="N5126" i="1"/>
  <c r="H5133" i="5"/>
  <c r="N5133" i="1"/>
  <c r="H5128" i="5"/>
  <c r="N5128" i="1"/>
  <c r="H5135" i="5"/>
  <c r="N5135" i="1"/>
  <c r="H5134" i="5"/>
  <c r="N5134" i="1"/>
  <c r="H5122" i="5"/>
  <c r="N5122" i="1"/>
  <c r="H5120" i="5"/>
  <c r="N5120" i="1"/>
  <c r="H5119" i="5"/>
  <c r="N5119" i="1"/>
  <c r="H5130" i="5"/>
  <c r="N5130" i="1"/>
  <c r="H5129" i="5"/>
  <c r="N5129" i="1"/>
  <c r="H5125" i="5"/>
  <c r="N5125" i="1"/>
  <c r="H5137" i="5"/>
  <c r="N5137" i="1"/>
  <c r="H5115" i="5"/>
  <c r="N5115" i="1"/>
  <c r="H5123" i="5"/>
  <c r="N5123" i="1"/>
  <c r="H5131" i="5"/>
  <c r="N5131" i="1"/>
  <c r="H5136" i="5"/>
  <c r="N5136" i="1"/>
  <c r="H5127" i="5"/>
  <c r="N5127" i="1"/>
  <c r="H5132" i="5"/>
  <c r="N5132" i="1"/>
  <c r="H5121" i="5"/>
  <c r="N5121" i="1"/>
  <c r="H5114" i="5"/>
  <c r="N5114" i="1"/>
  <c r="H5118" i="5"/>
  <c r="N5118" i="1"/>
  <c r="H5124" i="5"/>
  <c r="N5124" i="1"/>
  <c r="H5116" i="5"/>
  <c r="N5116" i="1"/>
  <c r="H5117" i="5"/>
  <c r="N5117" i="1"/>
  <c r="S5077" i="1" l="1"/>
  <c r="S5076" i="1"/>
  <c r="S5098" i="1"/>
  <c r="S5085" i="1"/>
  <c r="S5107" i="1"/>
  <c r="S5079" i="1"/>
  <c r="S5084" i="1"/>
  <c r="S5078" i="1"/>
  <c r="S5080" i="1"/>
  <c r="S5086" i="1"/>
  <c r="S5081" i="1"/>
  <c r="S5099" i="1"/>
  <c r="S5097" i="1"/>
  <c r="S5112" i="1"/>
  <c r="S5111" i="1"/>
  <c r="S5106" i="1"/>
  <c r="W5104" i="1"/>
  <c r="R5104" i="1"/>
  <c r="W5101" i="1"/>
  <c r="R5101" i="1"/>
  <c r="W5103" i="1"/>
  <c r="R5103" i="1"/>
  <c r="W5100" i="1"/>
  <c r="R5100" i="1"/>
  <c r="W5102" i="1"/>
  <c r="R5102" i="1"/>
  <c r="W5110" i="1"/>
  <c r="R5110" i="1"/>
  <c r="W5109" i="1"/>
  <c r="R5109" i="1"/>
  <c r="W5108" i="1"/>
  <c r="R5108" i="1"/>
  <c r="W5105" i="1"/>
  <c r="R5105" i="1"/>
  <c r="W5099" i="1"/>
  <c r="W5094" i="1"/>
  <c r="W5113" i="1"/>
  <c r="W5097" i="1"/>
  <c r="W5107" i="1"/>
  <c r="W5091" i="1"/>
  <c r="W5112" i="1"/>
  <c r="W5111" i="1"/>
  <c r="W5106" i="1"/>
  <c r="W5096" i="1"/>
  <c r="W5092" i="1"/>
  <c r="W5095" i="1"/>
  <c r="W5098" i="1"/>
  <c r="W5093" i="1"/>
  <c r="W5090" i="1"/>
  <c r="P5116" i="1"/>
  <c r="P5121" i="1"/>
  <c r="R5121" i="1" s="1"/>
  <c r="P5125" i="1"/>
  <c r="Q5125" i="1" s="1"/>
  <c r="P5137" i="1"/>
  <c r="P5118" i="1"/>
  <c r="P5115" i="1"/>
  <c r="P5120" i="1"/>
  <c r="P5134" i="1"/>
  <c r="Q5134" i="1" s="1"/>
  <c r="P5128" i="1"/>
  <c r="Q5128" i="1" s="1"/>
  <c r="P5126" i="1"/>
  <c r="Q5126" i="1" s="1"/>
  <c r="P5130" i="1"/>
  <c r="R5130" i="1" s="1"/>
  <c r="P5114" i="1"/>
  <c r="P5123" i="1"/>
  <c r="R5123" i="1" s="1"/>
  <c r="P5129" i="1"/>
  <c r="Q5129" i="1" s="1"/>
  <c r="P5122" i="1"/>
  <c r="R5122" i="1" s="1"/>
  <c r="P5133" i="1"/>
  <c r="Q5133" i="1" s="1"/>
  <c r="P5127" i="1"/>
  <c r="Q5127" i="1" s="1"/>
  <c r="P5131" i="1"/>
  <c r="R5131" i="1" s="1"/>
  <c r="P5117" i="1"/>
  <c r="P5124" i="1"/>
  <c r="Q5124" i="1" s="1"/>
  <c r="P5132" i="1"/>
  <c r="Q5132" i="1" s="1"/>
  <c r="P5136" i="1"/>
  <c r="R5136" i="1" s="1"/>
  <c r="P5119" i="1"/>
  <c r="P5135" i="1"/>
  <c r="R5135" i="1" s="1"/>
  <c r="H5158" i="6"/>
  <c r="O5158" i="1"/>
  <c r="H5161" i="6"/>
  <c r="O5161" i="1"/>
  <c r="H5139" i="6"/>
  <c r="O5139" i="1"/>
  <c r="H5145" i="6"/>
  <c r="O5145" i="1"/>
  <c r="H5141" i="6"/>
  <c r="O5141" i="1"/>
  <c r="H5140" i="6"/>
  <c r="O5140" i="1"/>
  <c r="H5151" i="6"/>
  <c r="O5151" i="1"/>
  <c r="H5138" i="6"/>
  <c r="O5138" i="1"/>
  <c r="H5157" i="6"/>
  <c r="O5157" i="1"/>
  <c r="H5143" i="6"/>
  <c r="O5143" i="1"/>
  <c r="H5156" i="6"/>
  <c r="O5156" i="1"/>
  <c r="H5147" i="6"/>
  <c r="O5147" i="1"/>
  <c r="H5148" i="6"/>
  <c r="O5148" i="1"/>
  <c r="H5152" i="6"/>
  <c r="O5152" i="1"/>
  <c r="H5153" i="6"/>
  <c r="O5153" i="1"/>
  <c r="H5144" i="6"/>
  <c r="O5144" i="1"/>
  <c r="H5150" i="6"/>
  <c r="O5150" i="1"/>
  <c r="H5149" i="6"/>
  <c r="O5149" i="1"/>
  <c r="H5142" i="6"/>
  <c r="O5142" i="1"/>
  <c r="H5154" i="6"/>
  <c r="O5154" i="1"/>
  <c r="H5160" i="6"/>
  <c r="O5160" i="1"/>
  <c r="H5146" i="6"/>
  <c r="O5146" i="1"/>
  <c r="H5159" i="6"/>
  <c r="O5159" i="1"/>
  <c r="H5155" i="6"/>
  <c r="O5155" i="1"/>
  <c r="H5161" i="5"/>
  <c r="N5161" i="1"/>
  <c r="H5146" i="5"/>
  <c r="N5146" i="1"/>
  <c r="H5151" i="5"/>
  <c r="N5151" i="1"/>
  <c r="H5158" i="5"/>
  <c r="N5158" i="1"/>
  <c r="H5156" i="5"/>
  <c r="N5156" i="1"/>
  <c r="H5160" i="5"/>
  <c r="N5160" i="1"/>
  <c r="H5148" i="5"/>
  <c r="N5148" i="1"/>
  <c r="H5153" i="5"/>
  <c r="N5153" i="1"/>
  <c r="H5159" i="5"/>
  <c r="N5159" i="1"/>
  <c r="H5141" i="5"/>
  <c r="N5141" i="1"/>
  <c r="H5142" i="5"/>
  <c r="N5142" i="1"/>
  <c r="H5155" i="5"/>
  <c r="N5155" i="1"/>
  <c r="H5154" i="5"/>
  <c r="N5154" i="1"/>
  <c r="H5152" i="5"/>
  <c r="N5152" i="1"/>
  <c r="H5140" i="5"/>
  <c r="N5140" i="1"/>
  <c r="H5138" i="5"/>
  <c r="N5138" i="1"/>
  <c r="H5147" i="5"/>
  <c r="N5147" i="1"/>
  <c r="H5143" i="5"/>
  <c r="N5143" i="1"/>
  <c r="H5157" i="5"/>
  <c r="N5157" i="1"/>
  <c r="H5139" i="5"/>
  <c r="N5139" i="1"/>
  <c r="H5149" i="5"/>
  <c r="N5149" i="1"/>
  <c r="H5145" i="5"/>
  <c r="N5145" i="1"/>
  <c r="H5144" i="5"/>
  <c r="N5144" i="1"/>
  <c r="H5150" i="5"/>
  <c r="N5150" i="1"/>
  <c r="S5108" i="1" l="1"/>
  <c r="S5101" i="1"/>
  <c r="S5135" i="1"/>
  <c r="S5100" i="1"/>
  <c r="S5122" i="1"/>
  <c r="S5130" i="1"/>
  <c r="S5105" i="1"/>
  <c r="S5109" i="1"/>
  <c r="S5102" i="1"/>
  <c r="S5103" i="1"/>
  <c r="S5104" i="1"/>
  <c r="S5123" i="1"/>
  <c r="S5110" i="1"/>
  <c r="S5136" i="1"/>
  <c r="S5131" i="1"/>
  <c r="S5121" i="1"/>
  <c r="W5132" i="1"/>
  <c r="R5132" i="1"/>
  <c r="W5127" i="1"/>
  <c r="R5127" i="1"/>
  <c r="W5128" i="1"/>
  <c r="R5128" i="1"/>
  <c r="W5124" i="1"/>
  <c r="R5124" i="1"/>
  <c r="W5133" i="1"/>
  <c r="R5133" i="1"/>
  <c r="W5134" i="1"/>
  <c r="R5134" i="1"/>
  <c r="W5125" i="1"/>
  <c r="R5125" i="1"/>
  <c r="W5129" i="1"/>
  <c r="R5129" i="1"/>
  <c r="W5126" i="1"/>
  <c r="R5126" i="1"/>
  <c r="W5114" i="1"/>
  <c r="W5119" i="1"/>
  <c r="W5117" i="1"/>
  <c r="W5122" i="1"/>
  <c r="W5130" i="1"/>
  <c r="W5120" i="1"/>
  <c r="W5136" i="1"/>
  <c r="W5131" i="1"/>
  <c r="W5115" i="1"/>
  <c r="W5121" i="1"/>
  <c r="W5123" i="1"/>
  <c r="W5118" i="1"/>
  <c r="W5116" i="1"/>
  <c r="W5135" i="1"/>
  <c r="W5137" i="1"/>
  <c r="P5139" i="1"/>
  <c r="P5145" i="1"/>
  <c r="R5145" i="1" s="1"/>
  <c r="P5143" i="1"/>
  <c r="P5141" i="1"/>
  <c r="P5153" i="1"/>
  <c r="Q5153" i="1" s="1"/>
  <c r="P5144" i="1"/>
  <c r="P5149" i="1"/>
  <c r="Q5149" i="1" s="1"/>
  <c r="P5156" i="1"/>
  <c r="Q5156" i="1" s="1"/>
  <c r="P5152" i="1"/>
  <c r="Q5152" i="1" s="1"/>
  <c r="P5160" i="1"/>
  <c r="R5160" i="1" s="1"/>
  <c r="P5158" i="1"/>
  <c r="Q5158" i="1" s="1"/>
  <c r="P5159" i="1"/>
  <c r="R5159" i="1" s="1"/>
  <c r="P5146" i="1"/>
  <c r="R5146" i="1" s="1"/>
  <c r="P5147" i="1"/>
  <c r="R5147" i="1" s="1"/>
  <c r="P5154" i="1"/>
  <c r="R5154" i="1" s="1"/>
  <c r="P5148" i="1"/>
  <c r="Q5148" i="1" s="1"/>
  <c r="P5151" i="1"/>
  <c r="Q5151" i="1" s="1"/>
  <c r="P5150" i="1"/>
  <c r="Q5150" i="1" s="1"/>
  <c r="P5138" i="1"/>
  <c r="P5155" i="1"/>
  <c r="R5155" i="1" s="1"/>
  <c r="P5157" i="1"/>
  <c r="Q5157" i="1" s="1"/>
  <c r="P5140" i="1"/>
  <c r="P5142" i="1"/>
  <c r="P5161" i="1"/>
  <c r="H5167" i="6"/>
  <c r="H5191" i="6" s="1"/>
  <c r="H5215" i="6" s="1"/>
  <c r="O5167" i="1"/>
  <c r="H5166" i="6"/>
  <c r="H5190" i="6" s="1"/>
  <c r="H5214" i="6" s="1"/>
  <c r="O5166" i="1"/>
  <c r="H5176" i="6"/>
  <c r="H5200" i="6" s="1"/>
  <c r="H5224" i="6" s="1"/>
  <c r="O5176" i="1"/>
  <c r="H5181" i="6"/>
  <c r="H5205" i="6" s="1"/>
  <c r="H5229" i="6" s="1"/>
  <c r="O5181" i="1"/>
  <c r="H5169" i="6"/>
  <c r="H5193" i="6" s="1"/>
  <c r="H5217" i="6" s="1"/>
  <c r="O5169" i="1"/>
  <c r="H5177" i="6"/>
  <c r="H5201" i="6" s="1"/>
  <c r="H5225" i="6" s="1"/>
  <c r="O5177" i="1"/>
  <c r="H5165" i="6"/>
  <c r="H5189" i="6" s="1"/>
  <c r="H5213" i="6" s="1"/>
  <c r="O5165" i="1"/>
  <c r="H5179" i="6"/>
  <c r="H5203" i="6" s="1"/>
  <c r="H5227" i="6" s="1"/>
  <c r="O5179" i="1"/>
  <c r="H5172" i="6"/>
  <c r="H5196" i="6" s="1"/>
  <c r="H5220" i="6" s="1"/>
  <c r="O5172" i="1"/>
  <c r="H5162" i="6"/>
  <c r="H5186" i="6" s="1"/>
  <c r="H5210" i="6" s="1"/>
  <c r="O5162" i="1"/>
  <c r="H5178" i="6"/>
  <c r="H5202" i="6" s="1"/>
  <c r="H5226" i="6" s="1"/>
  <c r="O5178" i="1"/>
  <c r="H5173" i="6"/>
  <c r="H5197" i="6" s="1"/>
  <c r="H5221" i="6" s="1"/>
  <c r="O5173" i="1"/>
  <c r="H5163" i="6"/>
  <c r="H5187" i="6" s="1"/>
  <c r="H5211" i="6" s="1"/>
  <c r="O5163" i="1"/>
  <c r="H5183" i="6"/>
  <c r="H5207" i="6" s="1"/>
  <c r="H5231" i="6" s="1"/>
  <c r="O5183" i="1"/>
  <c r="H5175" i="6"/>
  <c r="H5199" i="6" s="1"/>
  <c r="H5223" i="6" s="1"/>
  <c r="O5175" i="1"/>
  <c r="H5170" i="6"/>
  <c r="H5194" i="6" s="1"/>
  <c r="H5218" i="6" s="1"/>
  <c r="O5170" i="1"/>
  <c r="H5164" i="6"/>
  <c r="H5188" i="6" s="1"/>
  <c r="H5212" i="6" s="1"/>
  <c r="O5164" i="1"/>
  <c r="H5185" i="6"/>
  <c r="H5209" i="6" s="1"/>
  <c r="H5233" i="6" s="1"/>
  <c r="O5185" i="1"/>
  <c r="H5174" i="6"/>
  <c r="H5198" i="6" s="1"/>
  <c r="H5222" i="6" s="1"/>
  <c r="O5174" i="1"/>
  <c r="H5180" i="6"/>
  <c r="H5204" i="6" s="1"/>
  <c r="H5228" i="6" s="1"/>
  <c r="O5180" i="1"/>
  <c r="H5171" i="6"/>
  <c r="H5195" i="6" s="1"/>
  <c r="H5219" i="6" s="1"/>
  <c r="O5171" i="1"/>
  <c r="H5184" i="6"/>
  <c r="H5208" i="6" s="1"/>
  <c r="H5232" i="6" s="1"/>
  <c r="O5184" i="1"/>
  <c r="H5168" i="6"/>
  <c r="H5192" i="6" s="1"/>
  <c r="H5216" i="6" s="1"/>
  <c r="O5168" i="1"/>
  <c r="H5182" i="6"/>
  <c r="H5206" i="6" s="1"/>
  <c r="H5230" i="6" s="1"/>
  <c r="O5182" i="1"/>
  <c r="H5184" i="5"/>
  <c r="H5208" i="5" s="1"/>
  <c r="H5232" i="5" s="1"/>
  <c r="N5184" i="1"/>
  <c r="H5167" i="5"/>
  <c r="H5191" i="5" s="1"/>
  <c r="H5215" i="5" s="1"/>
  <c r="N5167" i="1"/>
  <c r="H5179" i="5"/>
  <c r="H5203" i="5" s="1"/>
  <c r="H5227" i="5" s="1"/>
  <c r="N5179" i="1"/>
  <c r="H5168" i="5"/>
  <c r="H5192" i="5" s="1"/>
  <c r="H5216" i="5" s="1"/>
  <c r="N5168" i="1"/>
  <c r="H5171" i="5"/>
  <c r="H5195" i="5" s="1"/>
  <c r="H5219" i="5" s="1"/>
  <c r="N5171" i="1"/>
  <c r="H5166" i="5"/>
  <c r="H5190" i="5" s="1"/>
  <c r="H5214" i="5" s="1"/>
  <c r="N5166" i="1"/>
  <c r="H5180" i="5"/>
  <c r="H5204" i="5" s="1"/>
  <c r="H5228" i="5" s="1"/>
  <c r="N5180" i="1"/>
  <c r="H5182" i="5"/>
  <c r="H5206" i="5" s="1"/>
  <c r="H5230" i="5" s="1"/>
  <c r="N5182" i="1"/>
  <c r="H5174" i="5"/>
  <c r="H5198" i="5" s="1"/>
  <c r="H5222" i="5" s="1"/>
  <c r="N5174" i="1"/>
  <c r="H5173" i="5"/>
  <c r="H5197" i="5" s="1"/>
  <c r="H5221" i="5" s="1"/>
  <c r="N5173" i="1"/>
  <c r="H5164" i="5"/>
  <c r="H5188" i="5" s="1"/>
  <c r="H5212" i="5" s="1"/>
  <c r="N5164" i="1"/>
  <c r="H5183" i="5"/>
  <c r="H5207" i="5" s="1"/>
  <c r="H5231" i="5" s="1"/>
  <c r="N5183" i="1"/>
  <c r="H5175" i="5"/>
  <c r="H5199" i="5" s="1"/>
  <c r="H5223" i="5" s="1"/>
  <c r="N5175" i="1"/>
  <c r="H5162" i="5"/>
  <c r="H5186" i="5" s="1"/>
  <c r="H5210" i="5" s="1"/>
  <c r="N5162" i="1"/>
  <c r="H5163" i="5"/>
  <c r="H5187" i="5" s="1"/>
  <c r="H5211" i="5" s="1"/>
  <c r="N5163" i="1"/>
  <c r="H5176" i="5"/>
  <c r="H5200" i="5" s="1"/>
  <c r="H5224" i="5" s="1"/>
  <c r="N5176" i="1"/>
  <c r="H5177" i="5"/>
  <c r="H5201" i="5" s="1"/>
  <c r="H5225" i="5" s="1"/>
  <c r="N5177" i="1"/>
  <c r="H5170" i="5"/>
  <c r="H5194" i="5" s="1"/>
  <c r="H5218" i="5" s="1"/>
  <c r="N5170" i="1"/>
  <c r="H5169" i="5"/>
  <c r="H5193" i="5" s="1"/>
  <c r="H5217" i="5" s="1"/>
  <c r="N5169" i="1"/>
  <c r="H5165" i="5"/>
  <c r="H5189" i="5" s="1"/>
  <c r="H5213" i="5" s="1"/>
  <c r="N5165" i="1"/>
  <c r="H5181" i="5"/>
  <c r="H5205" i="5" s="1"/>
  <c r="H5229" i="5" s="1"/>
  <c r="N5181" i="1"/>
  <c r="H5178" i="5"/>
  <c r="H5202" i="5" s="1"/>
  <c r="H5226" i="5" s="1"/>
  <c r="N5178" i="1"/>
  <c r="H5172" i="5"/>
  <c r="H5196" i="5" s="1"/>
  <c r="H5220" i="5" s="1"/>
  <c r="N5172" i="1"/>
  <c r="H5185" i="5"/>
  <c r="H5209" i="5" s="1"/>
  <c r="H5233" i="5" s="1"/>
  <c r="N5185" i="1"/>
  <c r="S5124" i="1" l="1"/>
  <c r="S5155" i="1"/>
  <c r="S5159" i="1"/>
  <c r="S5129" i="1"/>
  <c r="S5127" i="1"/>
  <c r="S5154" i="1"/>
  <c r="S5126" i="1"/>
  <c r="S5125" i="1"/>
  <c r="S5133" i="1"/>
  <c r="S5128" i="1"/>
  <c r="S5132" i="1"/>
  <c r="S5146" i="1"/>
  <c r="S5134" i="1"/>
  <c r="S5147" i="1"/>
  <c r="S5160" i="1"/>
  <c r="S5145" i="1"/>
  <c r="W5150" i="1"/>
  <c r="R5150" i="1"/>
  <c r="W5157" i="1"/>
  <c r="R5157" i="1"/>
  <c r="W5151" i="1"/>
  <c r="R5151" i="1"/>
  <c r="W5152" i="1"/>
  <c r="R5152" i="1"/>
  <c r="W5153" i="1"/>
  <c r="R5153" i="1"/>
  <c r="W5149" i="1"/>
  <c r="R5149" i="1"/>
  <c r="W5148" i="1"/>
  <c r="R5148" i="1"/>
  <c r="W5156" i="1"/>
  <c r="R5156" i="1"/>
  <c r="W5158" i="1"/>
  <c r="R5158" i="1"/>
  <c r="W5142" i="1"/>
  <c r="W5138" i="1"/>
  <c r="W5154" i="1"/>
  <c r="W5143" i="1"/>
  <c r="W5140" i="1"/>
  <c r="W5147" i="1"/>
  <c r="W5160" i="1"/>
  <c r="W5144" i="1"/>
  <c r="W5145" i="1"/>
  <c r="W5146" i="1"/>
  <c r="W5139" i="1"/>
  <c r="W5161" i="1"/>
  <c r="W5155" i="1"/>
  <c r="W5159" i="1"/>
  <c r="W5141" i="1"/>
  <c r="P5170" i="1"/>
  <c r="R5170" i="1" s="1"/>
  <c r="P5183" i="1"/>
  <c r="R5183" i="1" s="1"/>
  <c r="P5169" i="1"/>
  <c r="R5169" i="1" s="1"/>
  <c r="P5175" i="1"/>
  <c r="Q5175" i="1" s="1"/>
  <c r="P5174" i="1"/>
  <c r="Q5174" i="1" s="1"/>
  <c r="P5171" i="1"/>
  <c r="R5171" i="1" s="1"/>
  <c r="P5162" i="1"/>
  <c r="P5166" i="1"/>
  <c r="P5177" i="1"/>
  <c r="Q5177" i="1" s="1"/>
  <c r="P5163" i="1"/>
  <c r="P5164" i="1"/>
  <c r="P5180" i="1"/>
  <c r="Q5180" i="1" s="1"/>
  <c r="P5178" i="1"/>
  <c r="R5178" i="1" s="1"/>
  <c r="P5165" i="1"/>
  <c r="P5182" i="1"/>
  <c r="Q5182" i="1" s="1"/>
  <c r="P5168" i="1"/>
  <c r="P5176" i="1"/>
  <c r="Q5176" i="1" s="1"/>
  <c r="P5173" i="1"/>
  <c r="Q5173" i="1" s="1"/>
  <c r="P5172" i="1"/>
  <c r="Q5172" i="1" s="1"/>
  <c r="P5181" i="1"/>
  <c r="Q5181" i="1" s="1"/>
  <c r="P5179" i="1"/>
  <c r="R5179" i="1" s="1"/>
  <c r="P5184" i="1"/>
  <c r="R5184" i="1" s="1"/>
  <c r="P5185" i="1"/>
  <c r="P5167" i="1"/>
  <c r="H5236" i="6"/>
  <c r="O5236" i="1"/>
  <c r="H5241" i="6"/>
  <c r="O5241" i="1"/>
  <c r="H5250" i="6"/>
  <c r="O5250" i="1"/>
  <c r="H5242" i="6"/>
  <c r="O5242" i="1"/>
  <c r="H5234" i="6"/>
  <c r="O5234" i="1"/>
  <c r="H5249" i="6"/>
  <c r="O5249" i="1"/>
  <c r="H5247" i="6"/>
  <c r="O5247" i="1"/>
  <c r="H5244" i="6"/>
  <c r="O5244" i="1"/>
  <c r="H5253" i="6"/>
  <c r="O5253" i="1"/>
  <c r="H5252" i="6"/>
  <c r="O5252" i="1"/>
  <c r="H5243" i="6"/>
  <c r="O5243" i="1"/>
  <c r="H5255" i="6"/>
  <c r="O5255" i="1"/>
  <c r="H5248" i="6"/>
  <c r="O5248" i="1"/>
  <c r="H5254" i="6"/>
  <c r="O5254" i="1"/>
  <c r="H5251" i="6"/>
  <c r="O5251" i="1"/>
  <c r="H5240" i="6"/>
  <c r="O5240" i="1"/>
  <c r="H5235" i="6"/>
  <c r="O5235" i="1"/>
  <c r="H5238" i="6"/>
  <c r="O5238" i="1"/>
  <c r="H5246" i="6"/>
  <c r="O5246" i="1"/>
  <c r="H5256" i="6"/>
  <c r="O5256" i="1"/>
  <c r="H5257" i="6"/>
  <c r="O5257" i="1"/>
  <c r="H5245" i="6"/>
  <c r="O5245" i="1"/>
  <c r="H5237" i="6"/>
  <c r="O5237" i="1"/>
  <c r="H5239" i="6"/>
  <c r="O5239" i="1"/>
  <c r="H5244" i="5"/>
  <c r="N5244" i="1"/>
  <c r="H5242" i="5"/>
  <c r="N5242" i="1"/>
  <c r="H5255" i="5"/>
  <c r="N5255" i="1"/>
  <c r="H5238" i="5"/>
  <c r="N5238" i="1"/>
  <c r="H5243" i="5"/>
  <c r="N5243" i="1"/>
  <c r="H5249" i="5"/>
  <c r="N5249" i="1"/>
  <c r="H5245" i="5"/>
  <c r="N5245" i="1"/>
  <c r="H5253" i="5"/>
  <c r="N5253" i="1"/>
  <c r="H5240" i="5"/>
  <c r="N5240" i="1"/>
  <c r="H5246" i="5"/>
  <c r="N5246" i="1"/>
  <c r="H5251" i="5"/>
  <c r="N5251" i="1"/>
  <c r="H5250" i="5"/>
  <c r="N5250" i="1"/>
  <c r="H5254" i="5"/>
  <c r="N5254" i="1"/>
  <c r="H5235" i="5"/>
  <c r="N5235" i="1"/>
  <c r="H5239" i="5"/>
  <c r="N5239" i="1"/>
  <c r="H5248" i="5"/>
  <c r="N5248" i="1"/>
  <c r="H5234" i="5"/>
  <c r="N5234" i="1"/>
  <c r="H5257" i="5"/>
  <c r="N5257" i="1"/>
  <c r="H5241" i="5"/>
  <c r="N5241" i="1"/>
  <c r="H5247" i="5"/>
  <c r="N5247" i="1"/>
  <c r="H5252" i="5"/>
  <c r="N5252" i="1"/>
  <c r="H5236" i="5"/>
  <c r="N5236" i="1"/>
  <c r="H5237" i="5"/>
  <c r="N5237" i="1"/>
  <c r="H5256" i="5"/>
  <c r="N5256" i="1"/>
  <c r="S5156" i="1" l="1"/>
  <c r="S5157" i="1"/>
  <c r="S5178" i="1"/>
  <c r="S5152" i="1"/>
  <c r="S5169" i="1"/>
  <c r="S5158" i="1"/>
  <c r="S5148" i="1"/>
  <c r="S5153" i="1"/>
  <c r="S5151" i="1"/>
  <c r="S5150" i="1"/>
  <c r="S5179" i="1"/>
  <c r="S5170" i="1"/>
  <c r="S5149" i="1"/>
  <c r="S5184" i="1"/>
  <c r="S5171" i="1"/>
  <c r="S5183" i="1"/>
  <c r="W5174" i="1"/>
  <c r="R5174" i="1"/>
  <c r="W5181" i="1"/>
  <c r="R5181" i="1"/>
  <c r="W5180" i="1"/>
  <c r="R5180" i="1"/>
  <c r="W5175" i="1"/>
  <c r="R5175" i="1"/>
  <c r="W5176" i="1"/>
  <c r="R5176" i="1"/>
  <c r="W5177" i="1"/>
  <c r="R5177" i="1"/>
  <c r="W5172" i="1"/>
  <c r="R5172" i="1"/>
  <c r="W5182" i="1"/>
  <c r="R5182" i="1"/>
  <c r="W5173" i="1"/>
  <c r="R5173" i="1"/>
  <c r="W5168" i="1"/>
  <c r="W5185" i="1"/>
  <c r="W5164" i="1"/>
  <c r="W5162" i="1"/>
  <c r="W5169" i="1"/>
  <c r="W5167" i="1"/>
  <c r="W5184" i="1"/>
  <c r="W5165" i="1"/>
  <c r="W5163" i="1"/>
  <c r="W5171" i="1"/>
  <c r="W5183" i="1"/>
  <c r="W5166" i="1"/>
  <c r="W5179" i="1"/>
  <c r="W5178" i="1"/>
  <c r="W5170" i="1"/>
  <c r="P5256" i="1"/>
  <c r="R5256" i="1" s="1"/>
  <c r="P5247" i="1"/>
  <c r="Q5247" i="1" s="1"/>
  <c r="P5248" i="1"/>
  <c r="Q5248" i="1" s="1"/>
  <c r="P5250" i="1"/>
  <c r="R5250" i="1" s="1"/>
  <c r="P5236" i="1"/>
  <c r="P5257" i="1"/>
  <c r="P5235" i="1"/>
  <c r="P5253" i="1"/>
  <c r="Q5253" i="1" s="1"/>
  <c r="P5249" i="1"/>
  <c r="Q5249" i="1" s="1"/>
  <c r="P5242" i="1"/>
  <c r="R5242" i="1" s="1"/>
  <c r="P5252" i="1"/>
  <c r="Q5252" i="1" s="1"/>
  <c r="P5234" i="1"/>
  <c r="P5251" i="1"/>
  <c r="R5251" i="1" s="1"/>
  <c r="P5245" i="1"/>
  <c r="Q5245" i="1" s="1"/>
  <c r="P5243" i="1"/>
  <c r="R5243" i="1" s="1"/>
  <c r="P5239" i="1"/>
  <c r="P5246" i="1"/>
  <c r="Q5246" i="1" s="1"/>
  <c r="P5238" i="1"/>
  <c r="P5237" i="1"/>
  <c r="P5241" i="1"/>
  <c r="R5241" i="1" s="1"/>
  <c r="P5254" i="1"/>
  <c r="Q5254" i="1" s="1"/>
  <c r="P5240" i="1"/>
  <c r="P5255" i="1"/>
  <c r="R5255" i="1" s="1"/>
  <c r="P5244" i="1"/>
  <c r="Q5244" i="1" s="1"/>
  <c r="H5276" i="6"/>
  <c r="O5276" i="1"/>
  <c r="H5266" i="6"/>
  <c r="O5266" i="1"/>
  <c r="H5264" i="6"/>
  <c r="O5264" i="1"/>
  <c r="H5270" i="6"/>
  <c r="O5270" i="1"/>
  <c r="H5278" i="6"/>
  <c r="O5278" i="1"/>
  <c r="H5267" i="6"/>
  <c r="O5267" i="1"/>
  <c r="H5263" i="6"/>
  <c r="O5263" i="1"/>
  <c r="H5277" i="6"/>
  <c r="O5277" i="1"/>
  <c r="H5258" i="6"/>
  <c r="O5258" i="1"/>
  <c r="H5274" i="6"/>
  <c r="O5274" i="1"/>
  <c r="H5261" i="6"/>
  <c r="O5261" i="1"/>
  <c r="H5268" i="6"/>
  <c r="O5268" i="1"/>
  <c r="H5280" i="6"/>
  <c r="O5280" i="1"/>
  <c r="H5262" i="6"/>
  <c r="O5262" i="1"/>
  <c r="H5265" i="6"/>
  <c r="O5265" i="1"/>
  <c r="H5275" i="6"/>
  <c r="O5275" i="1"/>
  <c r="H5272" i="6"/>
  <c r="O5272" i="1"/>
  <c r="H5271" i="6"/>
  <c r="O5271" i="1"/>
  <c r="H5269" i="6"/>
  <c r="O5269" i="1"/>
  <c r="H5259" i="6"/>
  <c r="O5259" i="1"/>
  <c r="H5281" i="6"/>
  <c r="O5281" i="1"/>
  <c r="H5279" i="6"/>
  <c r="O5279" i="1"/>
  <c r="H5273" i="6"/>
  <c r="O5273" i="1"/>
  <c r="H5260" i="6"/>
  <c r="O5260" i="1"/>
  <c r="H5273" i="5"/>
  <c r="N5273" i="1"/>
  <c r="H5261" i="5"/>
  <c r="N5261" i="1"/>
  <c r="H5258" i="5"/>
  <c r="N5258" i="1"/>
  <c r="H5275" i="5"/>
  <c r="N5275" i="1"/>
  <c r="H5267" i="5"/>
  <c r="N5267" i="1"/>
  <c r="H5280" i="5"/>
  <c r="N5280" i="1"/>
  <c r="H5274" i="5"/>
  <c r="N5274" i="1"/>
  <c r="H5272" i="5"/>
  <c r="N5272" i="1"/>
  <c r="H5270" i="5"/>
  <c r="N5270" i="1"/>
  <c r="H5262" i="5"/>
  <c r="N5262" i="1"/>
  <c r="H5260" i="5"/>
  <c r="N5260" i="1"/>
  <c r="H5276" i="5"/>
  <c r="N5276" i="1"/>
  <c r="H5263" i="5"/>
  <c r="N5263" i="1"/>
  <c r="H5264" i="5"/>
  <c r="N5264" i="1"/>
  <c r="H5279" i="5"/>
  <c r="N5279" i="1"/>
  <c r="H5281" i="5"/>
  <c r="N5281" i="1"/>
  <c r="H5271" i="5"/>
  <c r="N5271" i="1"/>
  <c r="H5277" i="5"/>
  <c r="N5277" i="1"/>
  <c r="H5259" i="5"/>
  <c r="N5259" i="1"/>
  <c r="H5266" i="5"/>
  <c r="N5266" i="1"/>
  <c r="H5265" i="5"/>
  <c r="N5265" i="1"/>
  <c r="H5278" i="5"/>
  <c r="N5278" i="1"/>
  <c r="H5269" i="5"/>
  <c r="N5269" i="1"/>
  <c r="H5268" i="5"/>
  <c r="N5268" i="1"/>
  <c r="S5251" i="1" l="1"/>
  <c r="S5182" i="1"/>
  <c r="S5181" i="1"/>
  <c r="S5241" i="1"/>
  <c r="S5250" i="1"/>
  <c r="S5175" i="1"/>
  <c r="S5255" i="1"/>
  <c r="S5243" i="1"/>
  <c r="S5173" i="1"/>
  <c r="S5172" i="1"/>
  <c r="S5176" i="1"/>
  <c r="S5180" i="1"/>
  <c r="S5174" i="1"/>
  <c r="S5256" i="1"/>
  <c r="S5177" i="1"/>
  <c r="S5242" i="1"/>
  <c r="W5254" i="1"/>
  <c r="R5254" i="1"/>
  <c r="W5246" i="1"/>
  <c r="R5246" i="1"/>
  <c r="W5249" i="1"/>
  <c r="R5249" i="1"/>
  <c r="W5244" i="1"/>
  <c r="R5244" i="1"/>
  <c r="W5253" i="1"/>
  <c r="R5253" i="1"/>
  <c r="W5252" i="1"/>
  <c r="R5252" i="1"/>
  <c r="W5248" i="1"/>
  <c r="R5248" i="1"/>
  <c r="W5245" i="1"/>
  <c r="R5245" i="1"/>
  <c r="W5247" i="1"/>
  <c r="R5247" i="1"/>
  <c r="W5255" i="1"/>
  <c r="W5237" i="1"/>
  <c r="W5243" i="1"/>
  <c r="W5235" i="1"/>
  <c r="W5240" i="1"/>
  <c r="W5238" i="1"/>
  <c r="W5242" i="1"/>
  <c r="W5257" i="1"/>
  <c r="W5251" i="1"/>
  <c r="W5236" i="1"/>
  <c r="W5256" i="1"/>
  <c r="W5241" i="1"/>
  <c r="W5239" i="1"/>
  <c r="W5234" i="1"/>
  <c r="W5250" i="1"/>
  <c r="P5278" i="1"/>
  <c r="Q5278" i="1" s="1"/>
  <c r="P5275" i="1"/>
  <c r="R5275" i="1" s="1"/>
  <c r="P5269" i="1"/>
  <c r="Q5269" i="1" s="1"/>
  <c r="P5259" i="1"/>
  <c r="P5279" i="1"/>
  <c r="R5279" i="1" s="1"/>
  <c r="P5263" i="1"/>
  <c r="P5260" i="1"/>
  <c r="P5274" i="1"/>
  <c r="R5274" i="1" s="1"/>
  <c r="P5267" i="1"/>
  <c r="R5267" i="1" s="1"/>
  <c r="P5258" i="1"/>
  <c r="P5265" i="1"/>
  <c r="R5265" i="1" s="1"/>
  <c r="P5268" i="1"/>
  <c r="Q5268" i="1" s="1"/>
  <c r="P5266" i="1"/>
  <c r="R5266" i="1" s="1"/>
  <c r="P5281" i="1"/>
  <c r="P5264" i="1"/>
  <c r="P5276" i="1"/>
  <c r="Q5276" i="1" s="1"/>
  <c r="P5262" i="1"/>
  <c r="P5272" i="1"/>
  <c r="Q5272" i="1" s="1"/>
  <c r="P5280" i="1"/>
  <c r="R5280" i="1" s="1"/>
  <c r="P5261" i="1"/>
  <c r="P5271" i="1"/>
  <c r="Q5271" i="1" s="1"/>
  <c r="P5270" i="1"/>
  <c r="Q5270" i="1" s="1"/>
  <c r="P5273" i="1"/>
  <c r="Q5273" i="1" s="1"/>
  <c r="P5277" i="1"/>
  <c r="Q5277" i="1" s="1"/>
  <c r="H5302" i="6"/>
  <c r="O5302" i="1"/>
  <c r="H5298" i="6"/>
  <c r="O5298" i="1"/>
  <c r="H5292" i="6"/>
  <c r="O5292" i="1"/>
  <c r="H5294" i="6"/>
  <c r="O5294" i="1"/>
  <c r="H5291" i="6"/>
  <c r="O5291" i="1"/>
  <c r="H5293" i="6"/>
  <c r="O5293" i="1"/>
  <c r="H5289" i="6"/>
  <c r="O5289" i="1"/>
  <c r="H5284" i="6"/>
  <c r="O5284" i="1"/>
  <c r="H5286" i="6"/>
  <c r="O5286" i="1"/>
  <c r="H5282" i="6"/>
  <c r="O5282" i="1"/>
  <c r="H5288" i="6"/>
  <c r="O5288" i="1"/>
  <c r="H5285" i="6"/>
  <c r="O5285" i="1"/>
  <c r="H5299" i="6"/>
  <c r="O5299" i="1"/>
  <c r="H5290" i="6"/>
  <c r="O5290" i="1"/>
  <c r="H5295" i="6"/>
  <c r="O5295" i="1"/>
  <c r="H5301" i="6"/>
  <c r="O5301" i="1"/>
  <c r="H5304" i="6"/>
  <c r="O5304" i="1"/>
  <c r="H5305" i="6"/>
  <c r="O5305" i="1"/>
  <c r="H5283" i="6"/>
  <c r="O5283" i="1"/>
  <c r="H5297" i="6"/>
  <c r="O5297" i="1"/>
  <c r="H5303" i="6"/>
  <c r="O5303" i="1"/>
  <c r="H5296" i="6"/>
  <c r="O5296" i="1"/>
  <c r="H5287" i="6"/>
  <c r="O5287" i="1"/>
  <c r="H5300" i="6"/>
  <c r="O5300" i="1"/>
  <c r="H5304" i="5"/>
  <c r="N5304" i="1"/>
  <c r="H5301" i="5"/>
  <c r="N5301" i="1"/>
  <c r="H5300" i="5"/>
  <c r="N5300" i="1"/>
  <c r="H5291" i="5"/>
  <c r="N5291" i="1"/>
  <c r="H5284" i="5"/>
  <c r="N5284" i="1"/>
  <c r="H5292" i="5"/>
  <c r="N5292" i="1"/>
  <c r="H5293" i="5"/>
  <c r="N5293" i="1"/>
  <c r="H5295" i="5"/>
  <c r="N5295" i="1"/>
  <c r="H5302" i="5"/>
  <c r="N5302" i="1"/>
  <c r="H5305" i="5"/>
  <c r="N5305" i="1"/>
  <c r="H5286" i="5"/>
  <c r="N5286" i="1"/>
  <c r="H5299" i="5"/>
  <c r="N5299" i="1"/>
  <c r="H5282" i="5"/>
  <c r="N5282" i="1"/>
  <c r="H5303" i="5"/>
  <c r="N5303" i="1"/>
  <c r="H5290" i="5"/>
  <c r="N5290" i="1"/>
  <c r="H5288" i="5"/>
  <c r="N5288" i="1"/>
  <c r="H5296" i="5"/>
  <c r="N5296" i="1"/>
  <c r="H5285" i="5"/>
  <c r="N5285" i="1"/>
  <c r="H5289" i="5"/>
  <c r="N5289" i="1"/>
  <c r="H5294" i="5"/>
  <c r="N5294" i="1"/>
  <c r="H5283" i="5"/>
  <c r="N5283" i="1"/>
  <c r="H5287" i="5"/>
  <c r="N5287" i="1"/>
  <c r="H5298" i="5"/>
  <c r="N5298" i="1"/>
  <c r="H5297" i="5"/>
  <c r="N5297" i="1"/>
  <c r="S5266" i="1" l="1"/>
  <c r="S5245" i="1"/>
  <c r="S5244" i="1"/>
  <c r="S5274" i="1"/>
  <c r="S5279" i="1"/>
  <c r="S5246" i="1"/>
  <c r="S5280" i="1"/>
  <c r="S5265" i="1"/>
  <c r="S5247" i="1"/>
  <c r="S5248" i="1"/>
  <c r="S5253" i="1"/>
  <c r="S5249" i="1"/>
  <c r="S5254" i="1"/>
  <c r="S5267" i="1"/>
  <c r="S5252" i="1"/>
  <c r="S5275" i="1"/>
  <c r="W5271" i="1"/>
  <c r="R5271" i="1"/>
  <c r="W5278" i="1"/>
  <c r="R5278" i="1"/>
  <c r="W5277" i="1"/>
  <c r="R5277" i="1"/>
  <c r="W5276" i="1"/>
  <c r="R5276" i="1"/>
  <c r="W5268" i="1"/>
  <c r="R5268" i="1"/>
  <c r="W5272" i="1"/>
  <c r="R5272" i="1"/>
  <c r="W5273" i="1"/>
  <c r="R5273" i="1"/>
  <c r="W5269" i="1"/>
  <c r="R5269" i="1"/>
  <c r="W5270" i="1"/>
  <c r="R5270" i="1"/>
  <c r="W5261" i="1"/>
  <c r="W5280" i="1"/>
  <c r="W5264" i="1"/>
  <c r="W5265" i="1"/>
  <c r="W5260" i="1"/>
  <c r="W5281" i="1"/>
  <c r="W5258" i="1"/>
  <c r="W5263" i="1"/>
  <c r="W5275" i="1"/>
  <c r="W5262" i="1"/>
  <c r="W5266" i="1"/>
  <c r="W5267" i="1"/>
  <c r="W5279" i="1"/>
  <c r="W5274" i="1"/>
  <c r="W5259" i="1"/>
  <c r="P5287" i="1"/>
  <c r="P5304" i="1"/>
  <c r="R5304" i="1" s="1"/>
  <c r="P5297" i="1"/>
  <c r="Q5297" i="1" s="1"/>
  <c r="P5283" i="1"/>
  <c r="P5294" i="1"/>
  <c r="Q5294" i="1" s="1"/>
  <c r="P5288" i="1"/>
  <c r="P5303" i="1"/>
  <c r="R5303" i="1" s="1"/>
  <c r="P5305" i="1"/>
  <c r="P5292" i="1"/>
  <c r="Q5292" i="1" s="1"/>
  <c r="P5291" i="1"/>
  <c r="R5291" i="1" s="1"/>
  <c r="P5285" i="1"/>
  <c r="P5295" i="1"/>
  <c r="Q5295" i="1" s="1"/>
  <c r="P5301" i="1"/>
  <c r="Q5301" i="1" s="1"/>
  <c r="P5296" i="1"/>
  <c r="Q5296" i="1" s="1"/>
  <c r="P5302" i="1"/>
  <c r="Q5302" i="1" s="1"/>
  <c r="P5293" i="1"/>
  <c r="Q5293" i="1" s="1"/>
  <c r="P5300" i="1"/>
  <c r="Q5300" i="1" s="1"/>
  <c r="P5299" i="1"/>
  <c r="R5299" i="1" s="1"/>
  <c r="P5298" i="1"/>
  <c r="R5298" i="1" s="1"/>
  <c r="P5289" i="1"/>
  <c r="R5289" i="1" s="1"/>
  <c r="P5290" i="1"/>
  <c r="R5290" i="1" s="1"/>
  <c r="P5282" i="1"/>
  <c r="P5286" i="1"/>
  <c r="P5284" i="1"/>
  <c r="H5315" i="6"/>
  <c r="O5315" i="1"/>
  <c r="H5319" i="6"/>
  <c r="O5319" i="1"/>
  <c r="H5312" i="6"/>
  <c r="O5312" i="1"/>
  <c r="H5329" i="6"/>
  <c r="O5329" i="1"/>
  <c r="H5306" i="6"/>
  <c r="O5306" i="1"/>
  <c r="H5321" i="6"/>
  <c r="O5321" i="1"/>
  <c r="H5311" i="6"/>
  <c r="O5311" i="1"/>
  <c r="H5318" i="6"/>
  <c r="O5318" i="1"/>
  <c r="H5310" i="6"/>
  <c r="O5310" i="1"/>
  <c r="H5317" i="6"/>
  <c r="O5317" i="1"/>
  <c r="H5316" i="6"/>
  <c r="O5316" i="1"/>
  <c r="H5309" i="6"/>
  <c r="O5309" i="1"/>
  <c r="H5314" i="6"/>
  <c r="O5314" i="1"/>
  <c r="H5328" i="6"/>
  <c r="O5328" i="1"/>
  <c r="H5320" i="6"/>
  <c r="O5320" i="1"/>
  <c r="H5308" i="6"/>
  <c r="O5308" i="1"/>
  <c r="H5324" i="6"/>
  <c r="O5324" i="1"/>
  <c r="H5327" i="6"/>
  <c r="O5327" i="1"/>
  <c r="H5322" i="6"/>
  <c r="O5322" i="1"/>
  <c r="H5307" i="6"/>
  <c r="O5307" i="1"/>
  <c r="H5325" i="6"/>
  <c r="O5325" i="1"/>
  <c r="H5323" i="6"/>
  <c r="O5323" i="1"/>
  <c r="H5313" i="6"/>
  <c r="O5313" i="1"/>
  <c r="H5326" i="6"/>
  <c r="O5326" i="1"/>
  <c r="H5308" i="5"/>
  <c r="N5308" i="1"/>
  <c r="H5309" i="5"/>
  <c r="N5309" i="1"/>
  <c r="H5320" i="5"/>
  <c r="N5320" i="1"/>
  <c r="H5316" i="5"/>
  <c r="N5316" i="1"/>
  <c r="H5311" i="5"/>
  <c r="N5311" i="1"/>
  <c r="H5312" i="5"/>
  <c r="N5312" i="1"/>
  <c r="H5329" i="5"/>
  <c r="N5329" i="1"/>
  <c r="H5315" i="5"/>
  <c r="N5315" i="1"/>
  <c r="H5310" i="5"/>
  <c r="N5310" i="1"/>
  <c r="H5322" i="5"/>
  <c r="N5322" i="1"/>
  <c r="H5324" i="5"/>
  <c r="N5324" i="1"/>
  <c r="H5326" i="5"/>
  <c r="N5326" i="1"/>
  <c r="H5318" i="5"/>
  <c r="N5318" i="1"/>
  <c r="H5327" i="5"/>
  <c r="N5327" i="1"/>
  <c r="H5319" i="5"/>
  <c r="N5319" i="1"/>
  <c r="H5325" i="5"/>
  <c r="N5325" i="1"/>
  <c r="H5314" i="5"/>
  <c r="N5314" i="1"/>
  <c r="H5313" i="5"/>
  <c r="N5313" i="1"/>
  <c r="H5306" i="5"/>
  <c r="N5306" i="1"/>
  <c r="H5317" i="5"/>
  <c r="N5317" i="1"/>
  <c r="H5321" i="5"/>
  <c r="N5321" i="1"/>
  <c r="H5323" i="5"/>
  <c r="N5323" i="1"/>
  <c r="H5307" i="5"/>
  <c r="N5307" i="1"/>
  <c r="H5328" i="5"/>
  <c r="N5328" i="1"/>
  <c r="S5278" i="1" l="1"/>
  <c r="S5289" i="1"/>
  <c r="S5272" i="1"/>
  <c r="S5298" i="1"/>
  <c r="S5303" i="1"/>
  <c r="S5270" i="1"/>
  <c r="S5273" i="1"/>
  <c r="S5268" i="1"/>
  <c r="S5277" i="1"/>
  <c r="S5271" i="1"/>
  <c r="S5290" i="1"/>
  <c r="S5269" i="1"/>
  <c r="S5276" i="1"/>
  <c r="S5299" i="1"/>
  <c r="S5291" i="1"/>
  <c r="S5304" i="1"/>
  <c r="W5302" i="1"/>
  <c r="R5302" i="1"/>
  <c r="W5297" i="1"/>
  <c r="R5297" i="1"/>
  <c r="W5300" i="1"/>
  <c r="R5300" i="1"/>
  <c r="W5301" i="1"/>
  <c r="R5301" i="1"/>
  <c r="W5292" i="1"/>
  <c r="R5292" i="1"/>
  <c r="W5294" i="1"/>
  <c r="R5294" i="1"/>
  <c r="W5293" i="1"/>
  <c r="R5293" i="1"/>
  <c r="W5295" i="1"/>
  <c r="R5295" i="1"/>
  <c r="W5296" i="1"/>
  <c r="R5296" i="1"/>
  <c r="W5289" i="1"/>
  <c r="W5286" i="1"/>
  <c r="W5298" i="1"/>
  <c r="W5285" i="1"/>
  <c r="W5303" i="1"/>
  <c r="W5305" i="1"/>
  <c r="W5282" i="1"/>
  <c r="W5299" i="1"/>
  <c r="W5291" i="1"/>
  <c r="W5288" i="1"/>
  <c r="W5304" i="1"/>
  <c r="W5284" i="1"/>
  <c r="W5283" i="1"/>
  <c r="W5290" i="1"/>
  <c r="W5287" i="1"/>
  <c r="P5307" i="1"/>
  <c r="P5306" i="1"/>
  <c r="P5314" i="1"/>
  <c r="R5314" i="1" s="1"/>
  <c r="P5318" i="1"/>
  <c r="Q5318" i="1" s="1"/>
  <c r="P5324" i="1"/>
  <c r="Q5324" i="1" s="1"/>
  <c r="P5320" i="1"/>
  <c r="Q5320" i="1" s="1"/>
  <c r="P5327" i="1"/>
  <c r="R5327" i="1" s="1"/>
  <c r="P5316" i="1"/>
  <c r="Q5316" i="1" s="1"/>
  <c r="P5321" i="1"/>
  <c r="Q5321" i="1" s="1"/>
  <c r="P5319" i="1"/>
  <c r="Q5319" i="1" s="1"/>
  <c r="P5329" i="1"/>
  <c r="P5308" i="1"/>
  <c r="P5311" i="1"/>
  <c r="P5323" i="1"/>
  <c r="R5323" i="1" s="1"/>
  <c r="P5317" i="1"/>
  <c r="Q5317" i="1" s="1"/>
  <c r="P5325" i="1"/>
  <c r="Q5325" i="1" s="1"/>
  <c r="P5326" i="1"/>
  <c r="Q5326" i="1" s="1"/>
  <c r="P5322" i="1"/>
  <c r="R5322" i="1" s="1"/>
  <c r="P5315" i="1"/>
  <c r="R5315" i="1" s="1"/>
  <c r="P5312" i="1"/>
  <c r="P5309" i="1"/>
  <c r="P5310" i="1"/>
  <c r="P5328" i="1"/>
  <c r="R5328" i="1" s="1"/>
  <c r="P5313" i="1"/>
  <c r="R5313" i="1" s="1"/>
  <c r="H5330" i="6"/>
  <c r="H5354" i="6" s="1"/>
  <c r="H5378" i="6" s="1"/>
  <c r="O5330" i="1"/>
  <c r="H5345" i="6"/>
  <c r="H5369" i="6" s="1"/>
  <c r="H5393" i="6" s="1"/>
  <c r="O5345" i="1"/>
  <c r="H5331" i="6"/>
  <c r="H5355" i="6" s="1"/>
  <c r="H5379" i="6" s="1"/>
  <c r="O5331" i="1"/>
  <c r="H5344" i="6"/>
  <c r="H5368" i="6" s="1"/>
  <c r="H5392" i="6" s="1"/>
  <c r="O5344" i="1"/>
  <c r="H5341" i="6"/>
  <c r="H5365" i="6" s="1"/>
  <c r="H5389" i="6" s="1"/>
  <c r="O5341" i="1"/>
  <c r="H5353" i="6"/>
  <c r="H5377" i="6" s="1"/>
  <c r="H5401" i="6" s="1"/>
  <c r="O5353" i="1"/>
  <c r="H5350" i="6"/>
  <c r="H5374" i="6" s="1"/>
  <c r="H5398" i="6" s="1"/>
  <c r="O5350" i="1"/>
  <c r="H5348" i="6"/>
  <c r="H5372" i="6" s="1"/>
  <c r="H5396" i="6" s="1"/>
  <c r="O5348" i="1"/>
  <c r="H5346" i="6"/>
  <c r="H5370" i="6" s="1"/>
  <c r="H5394" i="6" s="1"/>
  <c r="O5346" i="1"/>
  <c r="H5352" i="6"/>
  <c r="H5376" i="6" s="1"/>
  <c r="H5400" i="6" s="1"/>
  <c r="O5352" i="1"/>
  <c r="H5334" i="6"/>
  <c r="H5358" i="6" s="1"/>
  <c r="H5382" i="6" s="1"/>
  <c r="O5334" i="1"/>
  <c r="H5336" i="6"/>
  <c r="H5360" i="6" s="1"/>
  <c r="H5384" i="6" s="1"/>
  <c r="O5336" i="1"/>
  <c r="H5340" i="6"/>
  <c r="H5364" i="6" s="1"/>
  <c r="H5388" i="6" s="1"/>
  <c r="O5340" i="1"/>
  <c r="H5337" i="6"/>
  <c r="H5361" i="6" s="1"/>
  <c r="H5385" i="6" s="1"/>
  <c r="O5337" i="1"/>
  <c r="H5351" i="6"/>
  <c r="H5375" i="6" s="1"/>
  <c r="H5399" i="6" s="1"/>
  <c r="O5351" i="1"/>
  <c r="H5338" i="6"/>
  <c r="H5362" i="6" s="1"/>
  <c r="H5386" i="6" s="1"/>
  <c r="O5338" i="1"/>
  <c r="H5342" i="6"/>
  <c r="H5366" i="6" s="1"/>
  <c r="H5390" i="6" s="1"/>
  <c r="O5342" i="1"/>
  <c r="H5343" i="6"/>
  <c r="H5367" i="6" s="1"/>
  <c r="H5391" i="6" s="1"/>
  <c r="O5343" i="1"/>
  <c r="H5349" i="6"/>
  <c r="H5373" i="6" s="1"/>
  <c r="H5397" i="6" s="1"/>
  <c r="O5349" i="1"/>
  <c r="H5332" i="6"/>
  <c r="H5356" i="6" s="1"/>
  <c r="H5380" i="6" s="1"/>
  <c r="O5332" i="1"/>
  <c r="H5347" i="6"/>
  <c r="H5371" i="6" s="1"/>
  <c r="H5395" i="6" s="1"/>
  <c r="O5347" i="1"/>
  <c r="H5333" i="6"/>
  <c r="H5357" i="6" s="1"/>
  <c r="H5381" i="6" s="1"/>
  <c r="O5333" i="1"/>
  <c r="H5335" i="6"/>
  <c r="H5359" i="6" s="1"/>
  <c r="H5383" i="6" s="1"/>
  <c r="O5335" i="1"/>
  <c r="H5339" i="6"/>
  <c r="H5363" i="6" s="1"/>
  <c r="H5387" i="6" s="1"/>
  <c r="O5339" i="1"/>
  <c r="H5336" i="5"/>
  <c r="H5360" i="5" s="1"/>
  <c r="H5384" i="5" s="1"/>
  <c r="N5336" i="1"/>
  <c r="H5338" i="5"/>
  <c r="H5362" i="5" s="1"/>
  <c r="H5386" i="5" s="1"/>
  <c r="N5338" i="1"/>
  <c r="H5348" i="5"/>
  <c r="H5372" i="5" s="1"/>
  <c r="H5396" i="5" s="1"/>
  <c r="N5348" i="1"/>
  <c r="H5335" i="5"/>
  <c r="H5359" i="5" s="1"/>
  <c r="H5383" i="5" s="1"/>
  <c r="N5335" i="1"/>
  <c r="H5350" i="5"/>
  <c r="H5374" i="5" s="1"/>
  <c r="H5398" i="5" s="1"/>
  <c r="N5350" i="1"/>
  <c r="H5349" i="5"/>
  <c r="H5373" i="5" s="1"/>
  <c r="H5397" i="5" s="1"/>
  <c r="N5349" i="1"/>
  <c r="H5346" i="5"/>
  <c r="H5370" i="5" s="1"/>
  <c r="H5394" i="5" s="1"/>
  <c r="N5346" i="1"/>
  <c r="H5340" i="5"/>
  <c r="H5364" i="5" s="1"/>
  <c r="H5388" i="5" s="1"/>
  <c r="N5340" i="1"/>
  <c r="H5345" i="5"/>
  <c r="H5369" i="5" s="1"/>
  <c r="H5393" i="5" s="1"/>
  <c r="N5345" i="1"/>
  <c r="H5337" i="5"/>
  <c r="H5361" i="5" s="1"/>
  <c r="H5385" i="5" s="1"/>
  <c r="N5337" i="1"/>
  <c r="H5343" i="5"/>
  <c r="H5367" i="5" s="1"/>
  <c r="H5391" i="5" s="1"/>
  <c r="N5343" i="1"/>
  <c r="H5334" i="5"/>
  <c r="H5358" i="5" s="1"/>
  <c r="H5382" i="5" s="1"/>
  <c r="N5334" i="1"/>
  <c r="H5344" i="5"/>
  <c r="H5368" i="5" s="1"/>
  <c r="H5392" i="5" s="1"/>
  <c r="N5344" i="1"/>
  <c r="H5347" i="5"/>
  <c r="H5371" i="5" s="1"/>
  <c r="H5395" i="5" s="1"/>
  <c r="N5347" i="1"/>
  <c r="H5341" i="5"/>
  <c r="H5365" i="5" s="1"/>
  <c r="H5389" i="5" s="1"/>
  <c r="N5341" i="1"/>
  <c r="H5351" i="5"/>
  <c r="H5375" i="5" s="1"/>
  <c r="H5399" i="5" s="1"/>
  <c r="N5351" i="1"/>
  <c r="H5339" i="5"/>
  <c r="H5363" i="5" s="1"/>
  <c r="H5387" i="5" s="1"/>
  <c r="N5339" i="1"/>
  <c r="H5333" i="5"/>
  <c r="H5357" i="5" s="1"/>
  <c r="H5381" i="5" s="1"/>
  <c r="N5333" i="1"/>
  <c r="H5330" i="5"/>
  <c r="H5354" i="5" s="1"/>
  <c r="H5378" i="5" s="1"/>
  <c r="N5330" i="1"/>
  <c r="H5352" i="5"/>
  <c r="H5376" i="5" s="1"/>
  <c r="H5400" i="5" s="1"/>
  <c r="N5352" i="1"/>
  <c r="H5331" i="5"/>
  <c r="H5355" i="5" s="1"/>
  <c r="H5379" i="5" s="1"/>
  <c r="N5331" i="1"/>
  <c r="H5342" i="5"/>
  <c r="H5366" i="5" s="1"/>
  <c r="H5390" i="5" s="1"/>
  <c r="N5342" i="1"/>
  <c r="H5353" i="5"/>
  <c r="H5377" i="5" s="1"/>
  <c r="H5401" i="5" s="1"/>
  <c r="N5353" i="1"/>
  <c r="H5332" i="5"/>
  <c r="H5356" i="5" s="1"/>
  <c r="H5380" i="5" s="1"/>
  <c r="N5332" i="1"/>
  <c r="S5295" i="1" l="1"/>
  <c r="S5301" i="1"/>
  <c r="S5313" i="1"/>
  <c r="S5297" i="1"/>
  <c r="S5328" i="1"/>
  <c r="S5315" i="1"/>
  <c r="S5327" i="1"/>
  <c r="S5314" i="1"/>
  <c r="S5296" i="1"/>
  <c r="S5293" i="1"/>
  <c r="S5292" i="1"/>
  <c r="S5300" i="1"/>
  <c r="S5302" i="1"/>
  <c r="S5294" i="1"/>
  <c r="S5322" i="1"/>
  <c r="S5323" i="1"/>
  <c r="W5320" i="1"/>
  <c r="R5320" i="1"/>
  <c r="W5326" i="1"/>
  <c r="R5326" i="1"/>
  <c r="W5321" i="1"/>
  <c r="R5321" i="1"/>
  <c r="W5324" i="1"/>
  <c r="R5324" i="1"/>
  <c r="W5319" i="1"/>
  <c r="R5319" i="1"/>
  <c r="W5325" i="1"/>
  <c r="R5325" i="1"/>
  <c r="W5316" i="1"/>
  <c r="R5316" i="1"/>
  <c r="W5318" i="1"/>
  <c r="R5318" i="1"/>
  <c r="W5317" i="1"/>
  <c r="R5317" i="1"/>
  <c r="W5328" i="1"/>
  <c r="W5327" i="1"/>
  <c r="W5310" i="1"/>
  <c r="W5322" i="1"/>
  <c r="W5323" i="1"/>
  <c r="W5306" i="1"/>
  <c r="W5315" i="1"/>
  <c r="W5329" i="1"/>
  <c r="W5314" i="1"/>
  <c r="W5309" i="1"/>
  <c r="W5311" i="1"/>
  <c r="W5307" i="1"/>
  <c r="W5313" i="1"/>
  <c r="W5312" i="1"/>
  <c r="W5308" i="1"/>
  <c r="P5353" i="1"/>
  <c r="P5333" i="1"/>
  <c r="P5349" i="1"/>
  <c r="Q5349" i="1" s="1"/>
  <c r="P5344" i="1"/>
  <c r="Q5344" i="1" s="1"/>
  <c r="P5345" i="1"/>
  <c r="Q5345" i="1" s="1"/>
  <c r="P5346" i="1"/>
  <c r="R5346" i="1" s="1"/>
  <c r="P5342" i="1"/>
  <c r="Q5342" i="1" s="1"/>
  <c r="P5334" i="1"/>
  <c r="P5335" i="1"/>
  <c r="P5332" i="1"/>
  <c r="P5352" i="1"/>
  <c r="R5352" i="1" s="1"/>
  <c r="P5351" i="1"/>
  <c r="R5351" i="1" s="1"/>
  <c r="P5337" i="1"/>
  <c r="R5337" i="1" s="1"/>
  <c r="P5340" i="1"/>
  <c r="Q5340" i="1" s="1"/>
  <c r="P5338" i="1"/>
  <c r="R5338" i="1" s="1"/>
  <c r="P5330" i="1"/>
  <c r="P5341" i="1"/>
  <c r="Q5341" i="1" s="1"/>
  <c r="P5343" i="1"/>
  <c r="Q5343" i="1" s="1"/>
  <c r="P5350" i="1"/>
  <c r="Q5350" i="1" s="1"/>
  <c r="P5348" i="1"/>
  <c r="Q5348" i="1" s="1"/>
  <c r="P5336" i="1"/>
  <c r="P5347" i="1"/>
  <c r="R5347" i="1" s="1"/>
  <c r="P5331" i="1"/>
  <c r="P5339" i="1"/>
  <c r="R5339" i="1" s="1"/>
  <c r="H5425" i="6"/>
  <c r="O5425" i="1"/>
  <c r="H5413" i="6"/>
  <c r="O5413" i="1"/>
  <c r="H5424" i="6"/>
  <c r="O5424" i="1"/>
  <c r="H5406" i="6"/>
  <c r="O5406" i="1"/>
  <c r="H5419" i="6"/>
  <c r="O5419" i="1"/>
  <c r="H5410" i="6"/>
  <c r="O5410" i="1"/>
  <c r="H5423" i="6"/>
  <c r="O5423" i="1"/>
  <c r="H5418" i="6"/>
  <c r="O5418" i="1"/>
  <c r="H5416" i="6"/>
  <c r="O5416" i="1"/>
  <c r="H5411" i="6"/>
  <c r="O5411" i="1"/>
  <c r="H5414" i="6"/>
  <c r="O5414" i="1"/>
  <c r="H5404" i="6"/>
  <c r="O5404" i="1"/>
  <c r="H5409" i="6"/>
  <c r="O5409" i="1"/>
  <c r="H5403" i="6"/>
  <c r="O5403" i="1"/>
  <c r="H5407" i="6"/>
  <c r="O5407" i="1"/>
  <c r="H5420" i="6"/>
  <c r="O5420" i="1"/>
  <c r="H5412" i="6"/>
  <c r="O5412" i="1"/>
  <c r="H5417" i="6"/>
  <c r="O5417" i="1"/>
  <c r="H5421" i="6"/>
  <c r="O5421" i="1"/>
  <c r="H5405" i="6"/>
  <c r="O5405" i="1"/>
  <c r="H5422" i="6"/>
  <c r="O5422" i="1"/>
  <c r="H5415" i="6"/>
  <c r="O5415" i="1"/>
  <c r="H5408" i="6"/>
  <c r="O5408" i="1"/>
  <c r="H5402" i="6"/>
  <c r="O5402" i="1"/>
  <c r="H5405" i="5"/>
  <c r="N5405" i="1"/>
  <c r="H5413" i="5"/>
  <c r="N5413" i="1"/>
  <c r="H5411" i="5"/>
  <c r="N5411" i="1"/>
  <c r="H5415" i="5"/>
  <c r="N5415" i="1"/>
  <c r="H5422" i="5"/>
  <c r="N5422" i="1"/>
  <c r="H5404" i="5"/>
  <c r="N5404" i="1"/>
  <c r="H5417" i="5"/>
  <c r="N5417" i="1"/>
  <c r="H5406" i="5"/>
  <c r="N5406" i="1"/>
  <c r="H5425" i="5"/>
  <c r="N5425" i="1"/>
  <c r="H5414" i="5"/>
  <c r="N5414" i="1"/>
  <c r="H5423" i="5"/>
  <c r="N5423" i="1"/>
  <c r="H5409" i="5"/>
  <c r="N5409" i="1"/>
  <c r="H5407" i="5"/>
  <c r="N5407" i="1"/>
  <c r="H5421" i="5"/>
  <c r="N5421" i="1"/>
  <c r="H5420" i="5"/>
  <c r="N5420" i="1"/>
  <c r="H5403" i="5"/>
  <c r="N5403" i="1"/>
  <c r="H5412" i="5"/>
  <c r="N5412" i="1"/>
  <c r="H5410" i="5"/>
  <c r="N5410" i="1"/>
  <c r="H5424" i="5"/>
  <c r="N5424" i="1"/>
  <c r="H5402" i="5"/>
  <c r="N5402" i="1"/>
  <c r="H5418" i="5"/>
  <c r="N5418" i="1"/>
  <c r="H5419" i="5"/>
  <c r="N5419" i="1"/>
  <c r="H5416" i="5"/>
  <c r="N5416" i="1"/>
  <c r="H5408" i="5"/>
  <c r="N5408" i="1"/>
  <c r="S5337" i="1" l="1"/>
  <c r="S5318" i="1"/>
  <c r="S5326" i="1"/>
  <c r="S5339" i="1"/>
  <c r="S5351" i="1"/>
  <c r="S5325" i="1"/>
  <c r="S5338" i="1"/>
  <c r="S5352" i="1"/>
  <c r="S5317" i="1"/>
  <c r="S5316" i="1"/>
  <c r="S5319" i="1"/>
  <c r="S5321" i="1"/>
  <c r="S5320" i="1"/>
  <c r="S5324" i="1"/>
  <c r="S5347" i="1"/>
  <c r="S5346" i="1"/>
  <c r="W5341" i="1"/>
  <c r="R5341" i="1"/>
  <c r="W5345" i="1"/>
  <c r="R5345" i="1"/>
  <c r="W5340" i="1"/>
  <c r="R5340" i="1"/>
  <c r="W5348" i="1"/>
  <c r="R5348" i="1"/>
  <c r="W5344" i="1"/>
  <c r="R5344" i="1"/>
  <c r="W5343" i="1"/>
  <c r="R5343" i="1"/>
  <c r="W5350" i="1"/>
  <c r="R5350" i="1"/>
  <c r="W5342" i="1"/>
  <c r="R5342" i="1"/>
  <c r="W5349" i="1"/>
  <c r="R5349" i="1"/>
  <c r="W5331" i="1"/>
  <c r="W5338" i="1"/>
  <c r="W5352" i="1"/>
  <c r="W5346" i="1"/>
  <c r="W5336" i="1"/>
  <c r="W5337" i="1"/>
  <c r="W5335" i="1"/>
  <c r="W5353" i="1"/>
  <c r="W5347" i="1"/>
  <c r="W5332" i="1"/>
  <c r="W5333" i="1"/>
  <c r="W5339" i="1"/>
  <c r="W5330" i="1"/>
  <c r="W5351" i="1"/>
  <c r="W5334" i="1"/>
  <c r="P5412" i="1"/>
  <c r="Q5412" i="1" s="1"/>
  <c r="P5422" i="1"/>
  <c r="Q5422" i="1" s="1"/>
  <c r="P5405" i="1"/>
  <c r="P5419" i="1"/>
  <c r="R5419" i="1" s="1"/>
  <c r="P5402" i="1"/>
  <c r="P5421" i="1"/>
  <c r="Q5421" i="1" s="1"/>
  <c r="P5404" i="1"/>
  <c r="P5413" i="1"/>
  <c r="Q5413" i="1" s="1"/>
  <c r="P5407" i="1"/>
  <c r="P5408" i="1"/>
  <c r="P5403" i="1"/>
  <c r="P5411" i="1"/>
  <c r="R5411" i="1" s="1"/>
  <c r="P5418" i="1"/>
  <c r="R5418" i="1" s="1"/>
  <c r="P5424" i="1"/>
  <c r="R5424" i="1" s="1"/>
  <c r="P5420" i="1"/>
  <c r="Q5420" i="1" s="1"/>
  <c r="P5423" i="1"/>
  <c r="R5423" i="1" s="1"/>
  <c r="P5417" i="1"/>
  <c r="Q5417" i="1" s="1"/>
  <c r="P5410" i="1"/>
  <c r="R5410" i="1" s="1"/>
  <c r="P5416" i="1"/>
  <c r="Q5416" i="1" s="1"/>
  <c r="P5425" i="1"/>
  <c r="P5409" i="1"/>
  <c r="R5409" i="1" s="1"/>
  <c r="P5414" i="1"/>
  <c r="Q5414" i="1" s="1"/>
  <c r="P5406" i="1"/>
  <c r="P5415" i="1"/>
  <c r="Q5415" i="1" s="1"/>
  <c r="H5446" i="6"/>
  <c r="O5446" i="1"/>
  <c r="H5429" i="6"/>
  <c r="O5429" i="1"/>
  <c r="H5430" i="6"/>
  <c r="O5430" i="1"/>
  <c r="H5443" i="6"/>
  <c r="O5443" i="1"/>
  <c r="H5440" i="6"/>
  <c r="O5440" i="1"/>
  <c r="H5427" i="6"/>
  <c r="O5427" i="1"/>
  <c r="H5439" i="6"/>
  <c r="O5439" i="1"/>
  <c r="H5445" i="6"/>
  <c r="O5445" i="1"/>
  <c r="H5426" i="6"/>
  <c r="O5426" i="1"/>
  <c r="H5442" i="6"/>
  <c r="O5442" i="1"/>
  <c r="H5433" i="6"/>
  <c r="O5433" i="1"/>
  <c r="H5448" i="6"/>
  <c r="O5448" i="1"/>
  <c r="H5431" i="6"/>
  <c r="O5431" i="1"/>
  <c r="H5441" i="6"/>
  <c r="O5441" i="1"/>
  <c r="H5432" i="6"/>
  <c r="O5432" i="1"/>
  <c r="H5447" i="6"/>
  <c r="O5447" i="1"/>
  <c r="H5435" i="6"/>
  <c r="O5435" i="1"/>
  <c r="H5436" i="6"/>
  <c r="O5436" i="1"/>
  <c r="H5428" i="6"/>
  <c r="O5428" i="1"/>
  <c r="H5437" i="6"/>
  <c r="O5437" i="1"/>
  <c r="H5434" i="6"/>
  <c r="O5434" i="1"/>
  <c r="H5444" i="6"/>
  <c r="O5444" i="1"/>
  <c r="H5438" i="6"/>
  <c r="O5438" i="1"/>
  <c r="H5449" i="6"/>
  <c r="O5449" i="1"/>
  <c r="H5433" i="5"/>
  <c r="N5433" i="1"/>
  <c r="H5428" i="5"/>
  <c r="N5428" i="1"/>
  <c r="H5436" i="5"/>
  <c r="N5436" i="1"/>
  <c r="H5447" i="5"/>
  <c r="N5447" i="1"/>
  <c r="H5446" i="5"/>
  <c r="N5446" i="1"/>
  <c r="H5427" i="5"/>
  <c r="N5427" i="1"/>
  <c r="H5438" i="5"/>
  <c r="N5438" i="1"/>
  <c r="H5439" i="5"/>
  <c r="N5439" i="1"/>
  <c r="H5444" i="5"/>
  <c r="N5444" i="1"/>
  <c r="H5449" i="5"/>
  <c r="N5449" i="1"/>
  <c r="H5435" i="5"/>
  <c r="N5435" i="1"/>
  <c r="H5432" i="5"/>
  <c r="N5432" i="1"/>
  <c r="H5440" i="5"/>
  <c r="N5440" i="1"/>
  <c r="H5442" i="5"/>
  <c r="N5442" i="1"/>
  <c r="H5443" i="5"/>
  <c r="N5443" i="1"/>
  <c r="H5445" i="5"/>
  <c r="N5445" i="1"/>
  <c r="H5430" i="5"/>
  <c r="N5430" i="1"/>
  <c r="H5437" i="5"/>
  <c r="N5437" i="1"/>
  <c r="H5434" i="5"/>
  <c r="N5434" i="1"/>
  <c r="H5448" i="5"/>
  <c r="N5448" i="1"/>
  <c r="H5426" i="5"/>
  <c r="N5426" i="1"/>
  <c r="H5431" i="5"/>
  <c r="N5431" i="1"/>
  <c r="H5441" i="5"/>
  <c r="N5441" i="1"/>
  <c r="H5429" i="5"/>
  <c r="N5429" i="1"/>
  <c r="S5418" i="1" l="1"/>
  <c r="S5348" i="1"/>
  <c r="S5423" i="1"/>
  <c r="S5411" i="1"/>
  <c r="S5419" i="1"/>
  <c r="S5342" i="1"/>
  <c r="S5345" i="1"/>
  <c r="S5349" i="1"/>
  <c r="S5350" i="1"/>
  <c r="S5344" i="1"/>
  <c r="S5340" i="1"/>
  <c r="S5341" i="1"/>
  <c r="S5409" i="1"/>
  <c r="S5343" i="1"/>
  <c r="S5410" i="1"/>
  <c r="S5424" i="1"/>
  <c r="W5417" i="1"/>
  <c r="R5417" i="1"/>
  <c r="W5412" i="1"/>
  <c r="R5412" i="1"/>
  <c r="W5415" i="1"/>
  <c r="R5415" i="1"/>
  <c r="W5413" i="1"/>
  <c r="R5413" i="1"/>
  <c r="W5416" i="1"/>
  <c r="R5416" i="1"/>
  <c r="W5420" i="1"/>
  <c r="R5420" i="1"/>
  <c r="W5414" i="1"/>
  <c r="R5414" i="1"/>
  <c r="W5421" i="1"/>
  <c r="R5421" i="1"/>
  <c r="W5422" i="1"/>
  <c r="R5422" i="1"/>
  <c r="W5405" i="1"/>
  <c r="W5410" i="1"/>
  <c r="W5424" i="1"/>
  <c r="W5408" i="1"/>
  <c r="W5404" i="1"/>
  <c r="W5409" i="1"/>
  <c r="W5418" i="1"/>
  <c r="W5407" i="1"/>
  <c r="W5402" i="1"/>
  <c r="W5406" i="1"/>
  <c r="W5403" i="1"/>
  <c r="W5425" i="1"/>
  <c r="W5423" i="1"/>
  <c r="W5411" i="1"/>
  <c r="W5419" i="1"/>
  <c r="P5437" i="1"/>
  <c r="Q5437" i="1" s="1"/>
  <c r="P5432" i="1"/>
  <c r="P5447" i="1"/>
  <c r="R5447" i="1" s="1"/>
  <c r="P5441" i="1"/>
  <c r="Q5441" i="1" s="1"/>
  <c r="P5426" i="1"/>
  <c r="P5443" i="1"/>
  <c r="R5443" i="1" s="1"/>
  <c r="P5435" i="1"/>
  <c r="R5435" i="1" s="1"/>
  <c r="P5433" i="1"/>
  <c r="R5433" i="1" s="1"/>
  <c r="P5445" i="1"/>
  <c r="Q5445" i="1" s="1"/>
  <c r="P5449" i="1"/>
  <c r="P5430" i="1"/>
  <c r="P5440" i="1"/>
  <c r="Q5440" i="1" s="1"/>
  <c r="P5438" i="1"/>
  <c r="Q5438" i="1" s="1"/>
  <c r="P5436" i="1"/>
  <c r="Q5436" i="1" s="1"/>
  <c r="P5442" i="1"/>
  <c r="R5442" i="1" s="1"/>
  <c r="P5434" i="1"/>
  <c r="R5434" i="1" s="1"/>
  <c r="P5444" i="1"/>
  <c r="Q5444" i="1" s="1"/>
  <c r="P5446" i="1"/>
  <c r="Q5446" i="1" s="1"/>
  <c r="P5429" i="1"/>
  <c r="P5431" i="1"/>
  <c r="P5448" i="1"/>
  <c r="R5448" i="1" s="1"/>
  <c r="P5439" i="1"/>
  <c r="Q5439" i="1" s="1"/>
  <c r="P5427" i="1"/>
  <c r="P5428" i="1"/>
  <c r="H5461" i="6"/>
  <c r="O5461" i="1"/>
  <c r="H5456" i="6"/>
  <c r="O5456" i="1"/>
  <c r="H5467" i="6"/>
  <c r="O5467" i="1"/>
  <c r="H5450" i="6"/>
  <c r="O5450" i="1"/>
  <c r="H5457" i="6"/>
  <c r="O5457" i="1"/>
  <c r="H5452" i="6"/>
  <c r="O5452" i="1"/>
  <c r="H5460" i="6"/>
  <c r="O5460" i="1"/>
  <c r="H5454" i="6"/>
  <c r="O5454" i="1"/>
  <c r="H5466" i="6"/>
  <c r="O5466" i="1"/>
  <c r="H5462" i="6"/>
  <c r="O5462" i="1"/>
  <c r="H5455" i="6"/>
  <c r="O5455" i="1"/>
  <c r="H5463" i="6"/>
  <c r="O5463" i="1"/>
  <c r="H5464" i="6"/>
  <c r="O5464" i="1"/>
  <c r="H5468" i="6"/>
  <c r="O5468" i="1"/>
  <c r="H5453" i="6"/>
  <c r="O5453" i="1"/>
  <c r="H5471" i="6"/>
  <c r="O5471" i="1"/>
  <c r="H5473" i="6"/>
  <c r="O5473" i="1"/>
  <c r="H5469" i="6"/>
  <c r="O5469" i="1"/>
  <c r="H5472" i="6"/>
  <c r="O5472" i="1"/>
  <c r="H5451" i="6"/>
  <c r="O5451" i="1"/>
  <c r="H5458" i="6"/>
  <c r="O5458" i="1"/>
  <c r="H5465" i="6"/>
  <c r="O5465" i="1"/>
  <c r="H5459" i="6"/>
  <c r="O5459" i="1"/>
  <c r="H5470" i="6"/>
  <c r="O5470" i="1"/>
  <c r="H5451" i="5"/>
  <c r="N5451" i="1"/>
  <c r="H5469" i="5"/>
  <c r="N5469" i="1"/>
  <c r="H5453" i="5"/>
  <c r="N5453" i="1"/>
  <c r="H5461" i="5"/>
  <c r="N5461" i="1"/>
  <c r="H5456" i="5"/>
  <c r="N5456" i="1"/>
  <c r="H5465" i="5"/>
  <c r="N5465" i="1"/>
  <c r="H5454" i="5"/>
  <c r="N5454" i="1"/>
  <c r="H5459" i="5"/>
  <c r="N5459" i="1"/>
  <c r="H5467" i="5"/>
  <c r="N5467" i="1"/>
  <c r="H5470" i="5"/>
  <c r="N5470" i="1"/>
  <c r="H5471" i="5"/>
  <c r="N5471" i="1"/>
  <c r="H5450" i="5"/>
  <c r="N5450" i="1"/>
  <c r="H5468" i="5"/>
  <c r="N5468" i="1"/>
  <c r="H5460" i="5"/>
  <c r="N5460" i="1"/>
  <c r="H5455" i="5"/>
  <c r="N5455" i="1"/>
  <c r="H5472" i="5"/>
  <c r="N5472" i="1"/>
  <c r="H5466" i="5"/>
  <c r="N5466" i="1"/>
  <c r="H5463" i="5"/>
  <c r="N5463" i="1"/>
  <c r="H5452" i="5"/>
  <c r="N5452" i="1"/>
  <c r="H5473" i="5"/>
  <c r="N5473" i="1"/>
  <c r="H5458" i="5"/>
  <c r="N5458" i="1"/>
  <c r="H5464" i="5"/>
  <c r="N5464" i="1"/>
  <c r="H5462" i="5"/>
  <c r="N5462" i="1"/>
  <c r="H5457" i="5"/>
  <c r="N5457" i="1"/>
  <c r="S5420" i="1" l="1"/>
  <c r="S5434" i="1"/>
  <c r="S5433" i="1"/>
  <c r="S5448" i="1"/>
  <c r="S5421" i="1"/>
  <c r="S5413" i="1"/>
  <c r="S5442" i="1"/>
  <c r="S5435" i="1"/>
  <c r="S5447" i="1"/>
  <c r="S5422" i="1"/>
  <c r="S5414" i="1"/>
  <c r="S5416" i="1"/>
  <c r="S5415" i="1"/>
  <c r="S5417" i="1"/>
  <c r="S5412" i="1"/>
  <c r="S5443" i="1"/>
  <c r="W5444" i="1"/>
  <c r="R5444" i="1"/>
  <c r="W5438" i="1"/>
  <c r="R5438" i="1"/>
  <c r="W5445" i="1"/>
  <c r="R5445" i="1"/>
  <c r="W5437" i="1"/>
  <c r="R5437" i="1"/>
  <c r="W5440" i="1"/>
  <c r="R5440" i="1"/>
  <c r="W5441" i="1"/>
  <c r="R5441" i="1"/>
  <c r="W5439" i="1"/>
  <c r="R5439" i="1"/>
  <c r="W5446" i="1"/>
  <c r="R5446" i="1"/>
  <c r="W5436" i="1"/>
  <c r="R5436" i="1"/>
  <c r="W5427" i="1"/>
  <c r="W5430" i="1"/>
  <c r="W5449" i="1"/>
  <c r="W5443" i="1"/>
  <c r="W5432" i="1"/>
  <c r="W5429" i="1"/>
  <c r="W5447" i="1"/>
  <c r="W5448" i="1"/>
  <c r="W5426" i="1"/>
  <c r="W5442" i="1"/>
  <c r="W5435" i="1"/>
  <c r="W5428" i="1"/>
  <c r="W5431" i="1"/>
  <c r="W5434" i="1"/>
  <c r="W5433" i="1"/>
  <c r="P5455" i="1"/>
  <c r="P5467" i="1"/>
  <c r="R5467" i="1" s="1"/>
  <c r="P5456" i="1"/>
  <c r="P5453" i="1"/>
  <c r="P5451" i="1"/>
  <c r="P5462" i="1"/>
  <c r="Q5462" i="1" s="1"/>
  <c r="P5473" i="1"/>
  <c r="P5450" i="1"/>
  <c r="P5470" i="1"/>
  <c r="Q5470" i="1" s="1"/>
  <c r="P5459" i="1"/>
  <c r="R5459" i="1" s="1"/>
  <c r="P5465" i="1"/>
  <c r="Q5465" i="1" s="1"/>
  <c r="P5461" i="1"/>
  <c r="Q5461" i="1" s="1"/>
  <c r="P5469" i="1"/>
  <c r="Q5469" i="1" s="1"/>
  <c r="P5458" i="1"/>
  <c r="R5458" i="1" s="1"/>
  <c r="P5457" i="1"/>
  <c r="R5457" i="1" s="1"/>
  <c r="P5464" i="1"/>
  <c r="Q5464" i="1" s="1"/>
  <c r="P5463" i="1"/>
  <c r="Q5463" i="1" s="1"/>
  <c r="P5472" i="1"/>
  <c r="R5472" i="1" s="1"/>
  <c r="P5466" i="1"/>
  <c r="R5466" i="1" s="1"/>
  <c r="P5468" i="1"/>
  <c r="Q5468" i="1" s="1"/>
  <c r="P5471" i="1"/>
  <c r="R5471" i="1" s="1"/>
  <c r="P5454" i="1"/>
  <c r="P5460" i="1"/>
  <c r="Q5460" i="1" s="1"/>
  <c r="P5452" i="1"/>
  <c r="H5481" i="6"/>
  <c r="O5481" i="1"/>
  <c r="H5496" i="6"/>
  <c r="O5496" i="1"/>
  <c r="H5474" i="6"/>
  <c r="O5474" i="1"/>
  <c r="H5494" i="6"/>
  <c r="O5494" i="1"/>
  <c r="H5492" i="6"/>
  <c r="O5492" i="1"/>
  <c r="H5490" i="6"/>
  <c r="O5490" i="1"/>
  <c r="H5475" i="6"/>
  <c r="O5475" i="1"/>
  <c r="H5486" i="6"/>
  <c r="O5486" i="1"/>
  <c r="H5478" i="6"/>
  <c r="O5478" i="1"/>
  <c r="H5483" i="6"/>
  <c r="O5483" i="1"/>
  <c r="H5488" i="6"/>
  <c r="O5488" i="1"/>
  <c r="H5491" i="6"/>
  <c r="O5491" i="1"/>
  <c r="H5493" i="6"/>
  <c r="O5493" i="1"/>
  <c r="H5484" i="6"/>
  <c r="O5484" i="1"/>
  <c r="H5495" i="6"/>
  <c r="O5495" i="1"/>
  <c r="H5487" i="6"/>
  <c r="O5487" i="1"/>
  <c r="H5480" i="6"/>
  <c r="O5480" i="1"/>
  <c r="H5497" i="6"/>
  <c r="O5497" i="1"/>
  <c r="H5476" i="6"/>
  <c r="O5476" i="1"/>
  <c r="H5477" i="6"/>
  <c r="O5477" i="1"/>
  <c r="H5489" i="6"/>
  <c r="O5489" i="1"/>
  <c r="H5482" i="6"/>
  <c r="O5482" i="1"/>
  <c r="H5479" i="6"/>
  <c r="O5479" i="1"/>
  <c r="H5485" i="6"/>
  <c r="O5485" i="1"/>
  <c r="H5489" i="5"/>
  <c r="N5489" i="1"/>
  <c r="H5486" i="5"/>
  <c r="N5486" i="1"/>
  <c r="H5490" i="5"/>
  <c r="N5490" i="1"/>
  <c r="H5495" i="5"/>
  <c r="N5495" i="1"/>
  <c r="H5480" i="5"/>
  <c r="N5480" i="1"/>
  <c r="H5481" i="5"/>
  <c r="N5481" i="1"/>
  <c r="H5496" i="5"/>
  <c r="N5496" i="1"/>
  <c r="H5485" i="5"/>
  <c r="N5485" i="1"/>
  <c r="H5482" i="5"/>
  <c r="N5482" i="1"/>
  <c r="H5479" i="5"/>
  <c r="N5479" i="1"/>
  <c r="H5491" i="5"/>
  <c r="N5491" i="1"/>
  <c r="H5477" i="5"/>
  <c r="N5477" i="1"/>
  <c r="H5494" i="5"/>
  <c r="N5494" i="1"/>
  <c r="H5474" i="5"/>
  <c r="N5474" i="1"/>
  <c r="H5497" i="5"/>
  <c r="N5497" i="1"/>
  <c r="H5484" i="5"/>
  <c r="N5484" i="1"/>
  <c r="H5483" i="5"/>
  <c r="N5483" i="1"/>
  <c r="H5493" i="5"/>
  <c r="N5493" i="1"/>
  <c r="H5488" i="5"/>
  <c r="N5488" i="1"/>
  <c r="H5487" i="5"/>
  <c r="N5487" i="1"/>
  <c r="H5476" i="5"/>
  <c r="N5476" i="1"/>
  <c r="H5492" i="5"/>
  <c r="N5492" i="1"/>
  <c r="H5478" i="5"/>
  <c r="N5478" i="1"/>
  <c r="H5475" i="5"/>
  <c r="N5475" i="1"/>
  <c r="S5438" i="1" l="1"/>
  <c r="S5471" i="1"/>
  <c r="S5446" i="1"/>
  <c r="S5437" i="1"/>
  <c r="S5466" i="1"/>
  <c r="S5457" i="1"/>
  <c r="S5436" i="1"/>
  <c r="S5439" i="1"/>
  <c r="S5440" i="1"/>
  <c r="S5445" i="1"/>
  <c r="S5444" i="1"/>
  <c r="S5441" i="1"/>
  <c r="S5472" i="1"/>
  <c r="S5458" i="1"/>
  <c r="S5459" i="1"/>
  <c r="S5467" i="1"/>
  <c r="W5463" i="1"/>
  <c r="R5463" i="1"/>
  <c r="W5469" i="1"/>
  <c r="R5469" i="1"/>
  <c r="W5470" i="1"/>
  <c r="R5470" i="1"/>
  <c r="W5468" i="1"/>
  <c r="R5468" i="1"/>
  <c r="W5464" i="1"/>
  <c r="R5464" i="1"/>
  <c r="W5461" i="1"/>
  <c r="R5461" i="1"/>
  <c r="W5460" i="1"/>
  <c r="R5460" i="1"/>
  <c r="W5465" i="1"/>
  <c r="R5465" i="1"/>
  <c r="W5462" i="1"/>
  <c r="R5462" i="1"/>
  <c r="W5454" i="1"/>
  <c r="W5472" i="1"/>
  <c r="W5458" i="1"/>
  <c r="W5459" i="1"/>
  <c r="W5467" i="1"/>
  <c r="W5457" i="1"/>
  <c r="W5456" i="1"/>
  <c r="W5471" i="1"/>
  <c r="W5451" i="1"/>
  <c r="W5455" i="1"/>
  <c r="W5466" i="1"/>
  <c r="W5473" i="1"/>
  <c r="W5452" i="1"/>
  <c r="W5450" i="1"/>
  <c r="W5453" i="1"/>
  <c r="P5478" i="1"/>
  <c r="P5483" i="1"/>
  <c r="R5483" i="1" s="1"/>
  <c r="P5475" i="1"/>
  <c r="P5487" i="1"/>
  <c r="Q5487" i="1" s="1"/>
  <c r="P5493" i="1"/>
  <c r="Q5493" i="1" s="1"/>
  <c r="P5485" i="1"/>
  <c r="Q5485" i="1" s="1"/>
  <c r="P5492" i="1"/>
  <c r="Q5492" i="1" s="1"/>
  <c r="P5474" i="1"/>
  <c r="P5477" i="1"/>
  <c r="P5486" i="1"/>
  <c r="Q5486" i="1" s="1"/>
  <c r="P5497" i="1"/>
  <c r="P5496" i="1"/>
  <c r="R5496" i="1" s="1"/>
  <c r="P5480" i="1"/>
  <c r="P5490" i="1"/>
  <c r="R5490" i="1" s="1"/>
  <c r="P5476" i="1"/>
  <c r="P5494" i="1"/>
  <c r="Q5494" i="1" s="1"/>
  <c r="P5484" i="1"/>
  <c r="Q5484" i="1" s="1"/>
  <c r="P5479" i="1"/>
  <c r="P5481" i="1"/>
  <c r="R5481" i="1" s="1"/>
  <c r="P5495" i="1"/>
  <c r="R5495" i="1" s="1"/>
  <c r="P5491" i="1"/>
  <c r="R5491" i="1" s="1"/>
  <c r="P5489" i="1"/>
  <c r="Q5489" i="1" s="1"/>
  <c r="P5488" i="1"/>
  <c r="Q5488" i="1" s="1"/>
  <c r="P5482" i="1"/>
  <c r="R5482" i="1" s="1"/>
  <c r="H5514" i="6"/>
  <c r="H5538" i="6" s="1"/>
  <c r="H5562" i="6" s="1"/>
  <c r="O5514" i="1"/>
  <c r="H5503" i="6"/>
  <c r="H5527" i="6" s="1"/>
  <c r="H5551" i="6" s="1"/>
  <c r="O5503" i="1"/>
  <c r="H5508" i="6"/>
  <c r="H5532" i="6" s="1"/>
  <c r="H5556" i="6" s="1"/>
  <c r="O5508" i="1"/>
  <c r="H5507" i="6"/>
  <c r="H5531" i="6" s="1"/>
  <c r="H5555" i="6" s="1"/>
  <c r="O5507" i="1"/>
  <c r="H5500" i="6"/>
  <c r="H5524" i="6" s="1"/>
  <c r="H5548" i="6" s="1"/>
  <c r="O5500" i="1"/>
  <c r="H5518" i="6"/>
  <c r="H5542" i="6" s="1"/>
  <c r="H5566" i="6" s="1"/>
  <c r="O5518" i="1"/>
  <c r="H5516" i="6"/>
  <c r="H5540" i="6" s="1"/>
  <c r="H5564" i="6" s="1"/>
  <c r="O5516" i="1"/>
  <c r="H5517" i="6"/>
  <c r="H5541" i="6" s="1"/>
  <c r="H5565" i="6" s="1"/>
  <c r="O5517" i="1"/>
  <c r="H5509" i="6"/>
  <c r="H5533" i="6" s="1"/>
  <c r="H5557" i="6" s="1"/>
  <c r="O5509" i="1"/>
  <c r="H5521" i="6"/>
  <c r="H5545" i="6" s="1"/>
  <c r="H5569" i="6" s="1"/>
  <c r="O5521" i="1"/>
  <c r="H5502" i="6"/>
  <c r="H5526" i="6" s="1"/>
  <c r="H5550" i="6" s="1"/>
  <c r="O5502" i="1"/>
  <c r="H5498" i="6"/>
  <c r="H5522" i="6" s="1"/>
  <c r="H5546" i="6" s="1"/>
  <c r="O5498" i="1"/>
  <c r="H5515" i="6"/>
  <c r="H5539" i="6" s="1"/>
  <c r="H5563" i="6" s="1"/>
  <c r="O5515" i="1"/>
  <c r="H5504" i="6"/>
  <c r="H5528" i="6" s="1"/>
  <c r="H5552" i="6" s="1"/>
  <c r="O5504" i="1"/>
  <c r="H5510" i="6"/>
  <c r="H5534" i="6" s="1"/>
  <c r="H5558" i="6" s="1"/>
  <c r="O5510" i="1"/>
  <c r="H5520" i="6"/>
  <c r="H5544" i="6" s="1"/>
  <c r="H5568" i="6" s="1"/>
  <c r="O5520" i="1"/>
  <c r="H5519" i="6"/>
  <c r="H5543" i="6" s="1"/>
  <c r="H5567" i="6" s="1"/>
  <c r="O5519" i="1"/>
  <c r="H5501" i="6"/>
  <c r="H5525" i="6" s="1"/>
  <c r="H5549" i="6" s="1"/>
  <c r="O5501" i="1"/>
  <c r="H5512" i="6"/>
  <c r="H5536" i="6" s="1"/>
  <c r="H5560" i="6" s="1"/>
  <c r="O5512" i="1"/>
  <c r="H5506" i="6"/>
  <c r="H5530" i="6" s="1"/>
  <c r="H5554" i="6" s="1"/>
  <c r="O5506" i="1"/>
  <c r="H5513" i="6"/>
  <c r="H5537" i="6" s="1"/>
  <c r="H5561" i="6" s="1"/>
  <c r="O5513" i="1"/>
  <c r="H5511" i="6"/>
  <c r="H5535" i="6" s="1"/>
  <c r="H5559" i="6" s="1"/>
  <c r="O5511" i="1"/>
  <c r="H5499" i="6"/>
  <c r="H5523" i="6" s="1"/>
  <c r="H5547" i="6" s="1"/>
  <c r="O5499" i="1"/>
  <c r="H5505" i="6"/>
  <c r="H5529" i="6" s="1"/>
  <c r="H5553" i="6" s="1"/>
  <c r="O5505" i="1"/>
  <c r="H5517" i="5"/>
  <c r="H5541" i="5" s="1"/>
  <c r="H5565" i="5" s="1"/>
  <c r="N5517" i="1"/>
  <c r="H5505" i="5"/>
  <c r="H5529" i="5" s="1"/>
  <c r="H5553" i="5" s="1"/>
  <c r="N5505" i="1"/>
  <c r="H5515" i="5"/>
  <c r="H5539" i="5" s="1"/>
  <c r="H5563" i="5" s="1"/>
  <c r="N5515" i="1"/>
  <c r="H5504" i="5"/>
  <c r="H5528" i="5" s="1"/>
  <c r="H5552" i="5" s="1"/>
  <c r="N5504" i="1"/>
  <c r="H5501" i="5"/>
  <c r="H5525" i="5" s="1"/>
  <c r="H5549" i="5" s="1"/>
  <c r="N5501" i="1"/>
  <c r="H5516" i="5"/>
  <c r="H5540" i="5" s="1"/>
  <c r="H5564" i="5" s="1"/>
  <c r="N5516" i="1"/>
  <c r="H5508" i="5"/>
  <c r="H5532" i="5" s="1"/>
  <c r="H5556" i="5" s="1"/>
  <c r="N5508" i="1"/>
  <c r="H5503" i="5"/>
  <c r="H5527" i="5" s="1"/>
  <c r="H5551" i="5" s="1"/>
  <c r="N5503" i="1"/>
  <c r="H5519" i="5"/>
  <c r="H5543" i="5" s="1"/>
  <c r="H5567" i="5" s="1"/>
  <c r="N5519" i="1"/>
  <c r="H5502" i="5"/>
  <c r="H5526" i="5" s="1"/>
  <c r="H5550" i="5" s="1"/>
  <c r="N5502" i="1"/>
  <c r="H5500" i="5"/>
  <c r="H5524" i="5" s="1"/>
  <c r="H5548" i="5" s="1"/>
  <c r="N5500" i="1"/>
  <c r="H5521" i="5"/>
  <c r="H5545" i="5" s="1"/>
  <c r="H5569" i="5" s="1"/>
  <c r="N5521" i="1"/>
  <c r="H5506" i="5"/>
  <c r="H5530" i="5" s="1"/>
  <c r="H5554" i="5" s="1"/>
  <c r="N5506" i="1"/>
  <c r="H5507" i="5"/>
  <c r="H5531" i="5" s="1"/>
  <c r="H5555" i="5" s="1"/>
  <c r="N5507" i="1"/>
  <c r="H5514" i="5"/>
  <c r="H5538" i="5" s="1"/>
  <c r="H5562" i="5" s="1"/>
  <c r="N5514" i="1"/>
  <c r="H5499" i="5"/>
  <c r="H5523" i="5" s="1"/>
  <c r="H5547" i="5" s="1"/>
  <c r="N5499" i="1"/>
  <c r="H5498" i="5"/>
  <c r="H5522" i="5" s="1"/>
  <c r="H5546" i="5" s="1"/>
  <c r="N5498" i="1"/>
  <c r="H5511" i="5"/>
  <c r="H5535" i="5" s="1"/>
  <c r="H5559" i="5" s="1"/>
  <c r="N5511" i="1"/>
  <c r="H5509" i="5"/>
  <c r="H5533" i="5" s="1"/>
  <c r="H5557" i="5" s="1"/>
  <c r="N5509" i="1"/>
  <c r="H5510" i="5"/>
  <c r="H5534" i="5" s="1"/>
  <c r="H5558" i="5" s="1"/>
  <c r="N5510" i="1"/>
  <c r="H5518" i="5"/>
  <c r="H5542" i="5" s="1"/>
  <c r="H5566" i="5" s="1"/>
  <c r="N5518" i="1"/>
  <c r="H5512" i="5"/>
  <c r="H5536" i="5" s="1"/>
  <c r="H5560" i="5" s="1"/>
  <c r="N5512" i="1"/>
  <c r="H5520" i="5"/>
  <c r="H5544" i="5" s="1"/>
  <c r="H5568" i="5" s="1"/>
  <c r="N5520" i="1"/>
  <c r="H5513" i="5"/>
  <c r="H5537" i="5" s="1"/>
  <c r="H5561" i="5" s="1"/>
  <c r="N5513" i="1"/>
  <c r="S5468" i="1" l="1"/>
  <c r="S5482" i="1"/>
  <c r="S5495" i="1"/>
  <c r="S5496" i="1"/>
  <c r="S5491" i="1"/>
  <c r="S5465" i="1"/>
  <c r="S5469" i="1"/>
  <c r="S5481" i="1"/>
  <c r="S5462" i="1"/>
  <c r="S5460" i="1"/>
  <c r="S5464" i="1"/>
  <c r="S5470" i="1"/>
  <c r="S5463" i="1"/>
  <c r="S5461" i="1"/>
  <c r="S5490" i="1"/>
  <c r="S5483" i="1"/>
  <c r="W5484" i="1"/>
  <c r="R5484" i="1"/>
  <c r="W5493" i="1"/>
  <c r="R5493" i="1"/>
  <c r="W5494" i="1"/>
  <c r="R5494" i="1"/>
  <c r="W5487" i="1"/>
  <c r="R5487" i="1"/>
  <c r="W5488" i="1"/>
  <c r="R5488" i="1"/>
  <c r="W5492" i="1"/>
  <c r="R5492" i="1"/>
  <c r="W5489" i="1"/>
  <c r="R5489" i="1"/>
  <c r="W5486" i="1"/>
  <c r="R5486" i="1"/>
  <c r="W5485" i="1"/>
  <c r="R5485" i="1"/>
  <c r="W5479" i="1"/>
  <c r="W5490" i="1"/>
  <c r="W5483" i="1"/>
  <c r="W5497" i="1"/>
  <c r="W5491" i="1"/>
  <c r="W5480" i="1"/>
  <c r="W5477" i="1"/>
  <c r="W5478" i="1"/>
  <c r="W5481" i="1"/>
  <c r="W5476" i="1"/>
  <c r="W5475" i="1"/>
  <c r="W5482" i="1"/>
  <c r="W5495" i="1"/>
  <c r="W5496" i="1"/>
  <c r="W5474" i="1"/>
  <c r="P5513" i="1"/>
  <c r="Q5513" i="1" s="1"/>
  <c r="P5511" i="1"/>
  <c r="Q5511" i="1" s="1"/>
  <c r="P5521" i="1"/>
  <c r="P5502" i="1"/>
  <c r="P5520" i="1"/>
  <c r="R5520" i="1" s="1"/>
  <c r="P5512" i="1"/>
  <c r="Q5512" i="1" s="1"/>
  <c r="P5503" i="1"/>
  <c r="P5499" i="1"/>
  <c r="P5516" i="1"/>
  <c r="Q5516" i="1" s="1"/>
  <c r="P5507" i="1"/>
  <c r="R5507" i="1" s="1"/>
  <c r="P5504" i="1"/>
  <c r="P5518" i="1"/>
  <c r="Q5518" i="1" s="1"/>
  <c r="P5517" i="1"/>
  <c r="Q5517" i="1" s="1"/>
  <c r="P5500" i="1"/>
  <c r="P5510" i="1"/>
  <c r="Q5510" i="1" s="1"/>
  <c r="P5505" i="1"/>
  <c r="R5505" i="1" s="1"/>
  <c r="P5509" i="1"/>
  <c r="Q5509" i="1" s="1"/>
  <c r="P5498" i="1"/>
  <c r="P5514" i="1"/>
  <c r="R5514" i="1" s="1"/>
  <c r="P5506" i="1"/>
  <c r="R5506" i="1" s="1"/>
  <c r="P5519" i="1"/>
  <c r="R5519" i="1" s="1"/>
  <c r="P5508" i="1"/>
  <c r="Q5508" i="1" s="1"/>
  <c r="P5501" i="1"/>
  <c r="P5515" i="1"/>
  <c r="R5515" i="1" s="1"/>
  <c r="H5590" i="6"/>
  <c r="O5590" i="1"/>
  <c r="H5583" i="6"/>
  <c r="O5583" i="1"/>
  <c r="H5591" i="6"/>
  <c r="O5591" i="1"/>
  <c r="H5574" i="6"/>
  <c r="O5574" i="1"/>
  <c r="H5570" i="6"/>
  <c r="O5570" i="1"/>
  <c r="H5572" i="6"/>
  <c r="O5572" i="1"/>
  <c r="H5592" i="6"/>
  <c r="O5592" i="1"/>
  <c r="H5593" i="6"/>
  <c r="O5593" i="1"/>
  <c r="H5579" i="6"/>
  <c r="O5579" i="1"/>
  <c r="H5577" i="6"/>
  <c r="O5577" i="1"/>
  <c r="H5582" i="6"/>
  <c r="O5582" i="1"/>
  <c r="H5581" i="6"/>
  <c r="O5581" i="1"/>
  <c r="H5580" i="6"/>
  <c r="O5580" i="1"/>
  <c r="H5584" i="6"/>
  <c r="O5584" i="1"/>
  <c r="H5575" i="6"/>
  <c r="O5575" i="1"/>
  <c r="H5573" i="6"/>
  <c r="O5573" i="1"/>
  <c r="H5589" i="6"/>
  <c r="O5589" i="1"/>
  <c r="H5587" i="6"/>
  <c r="O5587" i="1"/>
  <c r="H5571" i="6"/>
  <c r="O5571" i="1"/>
  <c r="H5585" i="6"/>
  <c r="O5585" i="1"/>
  <c r="H5578" i="6"/>
  <c r="O5578" i="1"/>
  <c r="H5576" i="6"/>
  <c r="O5576" i="1"/>
  <c r="H5588" i="6"/>
  <c r="O5588" i="1"/>
  <c r="H5586" i="6"/>
  <c r="O5586" i="1"/>
  <c r="H5583" i="5"/>
  <c r="N5583" i="1"/>
  <c r="H5593" i="5"/>
  <c r="N5593" i="1"/>
  <c r="H5588" i="5"/>
  <c r="N5588" i="1"/>
  <c r="H5592" i="5"/>
  <c r="N5592" i="1"/>
  <c r="H5585" i="5"/>
  <c r="N5585" i="1"/>
  <c r="H5570" i="5"/>
  <c r="N5570" i="1"/>
  <c r="H5572" i="5"/>
  <c r="N5572" i="1"/>
  <c r="H5573" i="5"/>
  <c r="N5573" i="1"/>
  <c r="H5576" i="5"/>
  <c r="N5576" i="1"/>
  <c r="H5590" i="5"/>
  <c r="N5590" i="1"/>
  <c r="H5586" i="5"/>
  <c r="N5586" i="1"/>
  <c r="H5591" i="5"/>
  <c r="N5591" i="1"/>
  <c r="H5587" i="5"/>
  <c r="N5587" i="1"/>
  <c r="H5574" i="5"/>
  <c r="N5574" i="1"/>
  <c r="H5582" i="5"/>
  <c r="N5582" i="1"/>
  <c r="H5579" i="5"/>
  <c r="N5579" i="1"/>
  <c r="H5575" i="5"/>
  <c r="N5575" i="1"/>
  <c r="H5577" i="5"/>
  <c r="N5577" i="1"/>
  <c r="H5571" i="5"/>
  <c r="N5571" i="1"/>
  <c r="H5584" i="5"/>
  <c r="N5584" i="1"/>
  <c r="H5581" i="5"/>
  <c r="N5581" i="1"/>
  <c r="H5578" i="5"/>
  <c r="N5578" i="1"/>
  <c r="H5580" i="5"/>
  <c r="N5580" i="1"/>
  <c r="H5589" i="5"/>
  <c r="N5589" i="1"/>
  <c r="S5520" i="1" l="1"/>
  <c r="S5487" i="1"/>
  <c r="S5515" i="1"/>
  <c r="S5506" i="1"/>
  <c r="S5505" i="1"/>
  <c r="S5486" i="1"/>
  <c r="S5493" i="1"/>
  <c r="S5514" i="1"/>
  <c r="S5485" i="1"/>
  <c r="S5489" i="1"/>
  <c r="S5488" i="1"/>
  <c r="S5494" i="1"/>
  <c r="S5484" i="1"/>
  <c r="S5519" i="1"/>
  <c r="S5492" i="1"/>
  <c r="S5507" i="1"/>
  <c r="W5509" i="1"/>
  <c r="R5509" i="1"/>
  <c r="W5517" i="1"/>
  <c r="R5517" i="1"/>
  <c r="W5516" i="1"/>
  <c r="R5516" i="1"/>
  <c r="W5513" i="1"/>
  <c r="R5513" i="1"/>
  <c r="W5518" i="1"/>
  <c r="R5518" i="1"/>
  <c r="W5510" i="1"/>
  <c r="R5510" i="1"/>
  <c r="W5508" i="1"/>
  <c r="R5508" i="1"/>
  <c r="W5512" i="1"/>
  <c r="R5512" i="1"/>
  <c r="W5511" i="1"/>
  <c r="R5511" i="1"/>
  <c r="W5503" i="1"/>
  <c r="W5498" i="1"/>
  <c r="W5500" i="1"/>
  <c r="W5507" i="1"/>
  <c r="W5514" i="1"/>
  <c r="W5521" i="1"/>
  <c r="W5519" i="1"/>
  <c r="W5520" i="1"/>
  <c r="W5501" i="1"/>
  <c r="W5504" i="1"/>
  <c r="W5515" i="1"/>
  <c r="W5506" i="1"/>
  <c r="W5505" i="1"/>
  <c r="W5499" i="1"/>
  <c r="W5502" i="1"/>
  <c r="P5589" i="1"/>
  <c r="Q5589" i="1" s="1"/>
  <c r="P5578" i="1"/>
  <c r="R5578" i="1" s="1"/>
  <c r="P5577" i="1"/>
  <c r="R5577" i="1" s="1"/>
  <c r="P5579" i="1"/>
  <c r="R5579" i="1" s="1"/>
  <c r="P5580" i="1"/>
  <c r="Q5580" i="1" s="1"/>
  <c r="P5575" i="1"/>
  <c r="P5585" i="1"/>
  <c r="Q5585" i="1" s="1"/>
  <c r="P5588" i="1"/>
  <c r="Q5588" i="1" s="1"/>
  <c r="P5571" i="1"/>
  <c r="P5582" i="1"/>
  <c r="Q5582" i="1" s="1"/>
  <c r="P5587" i="1"/>
  <c r="R5587" i="1" s="1"/>
  <c r="P5576" i="1"/>
  <c r="P5572" i="1"/>
  <c r="P5593" i="1"/>
  <c r="P5574" i="1"/>
  <c r="P5591" i="1"/>
  <c r="R5591" i="1" s="1"/>
  <c r="P5573" i="1"/>
  <c r="P5584" i="1"/>
  <c r="Q5584" i="1" s="1"/>
  <c r="P5581" i="1"/>
  <c r="Q5581" i="1" s="1"/>
  <c r="P5583" i="1"/>
  <c r="Q5583" i="1" s="1"/>
  <c r="P5586" i="1"/>
  <c r="R5586" i="1" s="1"/>
  <c r="P5590" i="1"/>
  <c r="Q5590" i="1" s="1"/>
  <c r="P5570" i="1"/>
  <c r="P5592" i="1"/>
  <c r="R5592" i="1" s="1"/>
  <c r="H5596" i="6"/>
  <c r="O5596" i="1"/>
  <c r="H5613" i="6"/>
  <c r="O5613" i="1"/>
  <c r="H5600" i="6"/>
  <c r="O5600" i="1"/>
  <c r="H5602" i="6"/>
  <c r="O5602" i="1"/>
  <c r="H5597" i="6"/>
  <c r="O5597" i="1"/>
  <c r="H5601" i="6"/>
  <c r="O5601" i="1"/>
  <c r="H5610" i="6"/>
  <c r="O5610" i="1"/>
  <c r="H5609" i="6"/>
  <c r="O5609" i="1"/>
  <c r="H5612" i="6"/>
  <c r="O5612" i="1"/>
  <c r="H5617" i="6"/>
  <c r="O5617" i="1"/>
  <c r="H5599" i="6"/>
  <c r="O5599" i="1"/>
  <c r="H5603" i="6"/>
  <c r="O5603" i="1"/>
  <c r="H5615" i="6"/>
  <c r="O5615" i="1"/>
  <c r="H5595" i="6"/>
  <c r="O5595" i="1"/>
  <c r="H5604" i="6"/>
  <c r="O5604" i="1"/>
  <c r="H5607" i="6"/>
  <c r="O5607" i="1"/>
  <c r="H5606" i="6"/>
  <c r="O5606" i="1"/>
  <c r="H5594" i="6"/>
  <c r="O5594" i="1"/>
  <c r="H5598" i="6"/>
  <c r="O5598" i="1"/>
  <c r="H5608" i="6"/>
  <c r="O5608" i="1"/>
  <c r="H5611" i="6"/>
  <c r="O5611" i="1"/>
  <c r="H5616" i="6"/>
  <c r="O5616" i="1"/>
  <c r="H5605" i="6"/>
  <c r="O5605" i="1"/>
  <c r="H5614" i="6"/>
  <c r="O5614" i="1"/>
  <c r="H5601" i="5"/>
  <c r="N5601" i="1"/>
  <c r="H5615" i="5"/>
  <c r="N5615" i="1"/>
  <c r="H5594" i="5"/>
  <c r="N5594" i="1"/>
  <c r="H5604" i="5"/>
  <c r="N5604" i="1"/>
  <c r="H5608" i="5"/>
  <c r="N5608" i="1"/>
  <c r="H5599" i="5"/>
  <c r="N5599" i="1"/>
  <c r="H5610" i="5"/>
  <c r="N5610" i="1"/>
  <c r="H5609" i="5"/>
  <c r="N5609" i="1"/>
  <c r="H5602" i="5"/>
  <c r="N5602" i="1"/>
  <c r="H5613" i="5"/>
  <c r="N5613" i="1"/>
  <c r="H5603" i="5"/>
  <c r="N5603" i="1"/>
  <c r="H5614" i="5"/>
  <c r="N5614" i="1"/>
  <c r="H5616" i="5"/>
  <c r="N5616" i="1"/>
  <c r="H5605" i="5"/>
  <c r="N5605" i="1"/>
  <c r="H5606" i="5"/>
  <c r="N5606" i="1"/>
  <c r="H5600" i="5"/>
  <c r="N5600" i="1"/>
  <c r="H5612" i="5"/>
  <c r="N5612" i="1"/>
  <c r="H5617" i="5"/>
  <c r="N5617" i="1"/>
  <c r="H5597" i="5"/>
  <c r="N5597" i="1"/>
  <c r="H5598" i="5"/>
  <c r="N5598" i="1"/>
  <c r="H5595" i="5"/>
  <c r="N5595" i="1"/>
  <c r="H5611" i="5"/>
  <c r="N5611" i="1"/>
  <c r="H5596" i="5"/>
  <c r="N5596" i="1"/>
  <c r="H5607" i="5"/>
  <c r="N5607" i="1"/>
  <c r="S5586" i="1" l="1"/>
  <c r="S5517" i="1"/>
  <c r="S5592" i="1"/>
  <c r="S5591" i="1"/>
  <c r="S5579" i="1"/>
  <c r="S5512" i="1"/>
  <c r="S5513" i="1"/>
  <c r="S5587" i="1"/>
  <c r="S5577" i="1"/>
  <c r="S5511" i="1"/>
  <c r="S5508" i="1"/>
  <c r="S5518" i="1"/>
  <c r="S5516" i="1"/>
  <c r="S5509" i="1"/>
  <c r="S5510" i="1"/>
  <c r="S5578" i="1"/>
  <c r="W5580" i="1"/>
  <c r="R5580" i="1"/>
  <c r="W5589" i="1"/>
  <c r="R5589" i="1"/>
  <c r="W5583" i="1"/>
  <c r="R5583" i="1"/>
  <c r="W5588" i="1"/>
  <c r="R5588" i="1"/>
  <c r="W5581" i="1"/>
  <c r="R5581" i="1"/>
  <c r="W5585" i="1"/>
  <c r="R5585" i="1"/>
  <c r="W5590" i="1"/>
  <c r="R5590" i="1"/>
  <c r="W5584" i="1"/>
  <c r="R5584" i="1"/>
  <c r="W5582" i="1"/>
  <c r="R5582" i="1"/>
  <c r="W5570" i="1"/>
  <c r="W5593" i="1"/>
  <c r="W5575" i="1"/>
  <c r="W5578" i="1"/>
  <c r="W5587" i="1"/>
  <c r="W5586" i="1"/>
  <c r="W5573" i="1"/>
  <c r="W5572" i="1"/>
  <c r="W5571" i="1"/>
  <c r="W5574" i="1"/>
  <c r="W5577" i="1"/>
  <c r="W5592" i="1"/>
  <c r="W5591" i="1"/>
  <c r="W5576" i="1"/>
  <c r="W5579" i="1"/>
  <c r="P5595" i="1"/>
  <c r="P5612" i="1"/>
  <c r="Q5612" i="1" s="1"/>
  <c r="P5607" i="1"/>
  <c r="Q5607" i="1" s="1"/>
  <c r="P5611" i="1"/>
  <c r="R5611" i="1" s="1"/>
  <c r="P5617" i="1"/>
  <c r="P5605" i="1"/>
  <c r="Q5605" i="1" s="1"/>
  <c r="P5604" i="1"/>
  <c r="Q5604" i="1" s="1"/>
  <c r="P5615" i="1"/>
  <c r="R5615" i="1" s="1"/>
  <c r="P5606" i="1"/>
  <c r="Q5606" i="1" s="1"/>
  <c r="P5608" i="1"/>
  <c r="Q5608" i="1" s="1"/>
  <c r="P5616" i="1"/>
  <c r="R5616" i="1" s="1"/>
  <c r="P5598" i="1"/>
  <c r="P5600" i="1"/>
  <c r="P5614" i="1"/>
  <c r="Q5614" i="1" s="1"/>
  <c r="P5613" i="1"/>
  <c r="Q5613" i="1" s="1"/>
  <c r="P5609" i="1"/>
  <c r="Q5609" i="1" s="1"/>
  <c r="P5599" i="1"/>
  <c r="P5596" i="1"/>
  <c r="P5597" i="1"/>
  <c r="P5603" i="1"/>
  <c r="R5603" i="1" s="1"/>
  <c r="P5602" i="1"/>
  <c r="R5602" i="1" s="1"/>
  <c r="P5610" i="1"/>
  <c r="R5610" i="1" s="1"/>
  <c r="P5594" i="1"/>
  <c r="P5601" i="1"/>
  <c r="R5601" i="1" s="1"/>
  <c r="H5625" i="6"/>
  <c r="O5625" i="1"/>
  <c r="H5621" i="6"/>
  <c r="O5621" i="1"/>
  <c r="H5636" i="6"/>
  <c r="O5636" i="1"/>
  <c r="H5638" i="6"/>
  <c r="O5638" i="1"/>
  <c r="H5622" i="6"/>
  <c r="O5622" i="1"/>
  <c r="H5633" i="6"/>
  <c r="O5633" i="1"/>
  <c r="H5624" i="6"/>
  <c r="O5624" i="1"/>
  <c r="H5631" i="6"/>
  <c r="O5631" i="1"/>
  <c r="H5629" i="6"/>
  <c r="O5629" i="1"/>
  <c r="H5640" i="6"/>
  <c r="O5640" i="1"/>
  <c r="H5639" i="6"/>
  <c r="O5639" i="1"/>
  <c r="H5623" i="6"/>
  <c r="O5623" i="1"/>
  <c r="H5641" i="6"/>
  <c r="O5641" i="1"/>
  <c r="H5626" i="6"/>
  <c r="O5626" i="1"/>
  <c r="H5618" i="6"/>
  <c r="O5618" i="1"/>
  <c r="H5637" i="6"/>
  <c r="O5637" i="1"/>
  <c r="H5630" i="6"/>
  <c r="O5630" i="1"/>
  <c r="H5628" i="6"/>
  <c r="O5628" i="1"/>
  <c r="H5619" i="6"/>
  <c r="O5619" i="1"/>
  <c r="H5635" i="6"/>
  <c r="O5635" i="1"/>
  <c r="H5627" i="6"/>
  <c r="O5627" i="1"/>
  <c r="H5634" i="6"/>
  <c r="O5634" i="1"/>
  <c r="H5632" i="6"/>
  <c r="O5632" i="1"/>
  <c r="H5620" i="6"/>
  <c r="O5620" i="1"/>
  <c r="H5623" i="5"/>
  <c r="N5623" i="1"/>
  <c r="H5631" i="5"/>
  <c r="N5631" i="1"/>
  <c r="H5636" i="5"/>
  <c r="N5636" i="1"/>
  <c r="H5627" i="5"/>
  <c r="N5627" i="1"/>
  <c r="H5632" i="5"/>
  <c r="N5632" i="1"/>
  <c r="H5641" i="5"/>
  <c r="N5641" i="1"/>
  <c r="H5635" i="5"/>
  <c r="N5635" i="1"/>
  <c r="H5624" i="5"/>
  <c r="N5624" i="1"/>
  <c r="H5637" i="5"/>
  <c r="N5637" i="1"/>
  <c r="H5628" i="5"/>
  <c r="N5628" i="1"/>
  <c r="H5620" i="5"/>
  <c r="N5620" i="1"/>
  <c r="H5618" i="5"/>
  <c r="N5618" i="1"/>
  <c r="H5622" i="5"/>
  <c r="N5622" i="1"/>
  <c r="H5629" i="5"/>
  <c r="N5629" i="1"/>
  <c r="H5633" i="5"/>
  <c r="N5633" i="1"/>
  <c r="H5639" i="5"/>
  <c r="N5639" i="1"/>
  <c r="H5638" i="5"/>
  <c r="N5638" i="1"/>
  <c r="H5619" i="5"/>
  <c r="N5619" i="1"/>
  <c r="H5630" i="5"/>
  <c r="N5630" i="1"/>
  <c r="H5621" i="5"/>
  <c r="N5621" i="1"/>
  <c r="H5626" i="5"/>
  <c r="N5626" i="1"/>
  <c r="H5640" i="5"/>
  <c r="N5640" i="1"/>
  <c r="H5634" i="5"/>
  <c r="N5634" i="1"/>
  <c r="H5625" i="5"/>
  <c r="N5625" i="1"/>
  <c r="S5602" i="1" l="1"/>
  <c r="S5584" i="1"/>
  <c r="S5588" i="1"/>
  <c r="S5601" i="1"/>
  <c r="S5603" i="1"/>
  <c r="S5615" i="1"/>
  <c r="S5611" i="1"/>
  <c r="S5589" i="1"/>
  <c r="S5616" i="1"/>
  <c r="S5582" i="1"/>
  <c r="S5590" i="1"/>
  <c r="S5581" i="1"/>
  <c r="S5583" i="1"/>
  <c r="S5580" i="1"/>
  <c r="S5585" i="1"/>
  <c r="S5610" i="1"/>
  <c r="W5606" i="1"/>
  <c r="R5606" i="1"/>
  <c r="W5609" i="1"/>
  <c r="R5609" i="1"/>
  <c r="W5613" i="1"/>
  <c r="R5613" i="1"/>
  <c r="W5604" i="1"/>
  <c r="R5604" i="1"/>
  <c r="W5607" i="1"/>
  <c r="R5607" i="1"/>
  <c r="W5614" i="1"/>
  <c r="R5614" i="1"/>
  <c r="W5608" i="1"/>
  <c r="R5608" i="1"/>
  <c r="W5605" i="1"/>
  <c r="R5605" i="1"/>
  <c r="W5612" i="1"/>
  <c r="R5612" i="1"/>
  <c r="W5597" i="1"/>
  <c r="W5610" i="1"/>
  <c r="W5596" i="1"/>
  <c r="W5616" i="1"/>
  <c r="W5602" i="1"/>
  <c r="W5599" i="1"/>
  <c r="W5600" i="1"/>
  <c r="W5617" i="1"/>
  <c r="W5595" i="1"/>
  <c r="W5594" i="1"/>
  <c r="W5601" i="1"/>
  <c r="W5603" i="1"/>
  <c r="W5598" i="1"/>
  <c r="W5615" i="1"/>
  <c r="W5611" i="1"/>
  <c r="P5626" i="1"/>
  <c r="R5626" i="1" s="1"/>
  <c r="P5638" i="1"/>
  <c r="Q5638" i="1" s="1"/>
  <c r="P5629" i="1"/>
  <c r="Q5629" i="1" s="1"/>
  <c r="P5635" i="1"/>
  <c r="R5635" i="1" s="1"/>
  <c r="P5622" i="1"/>
  <c r="P5640" i="1"/>
  <c r="R5640" i="1" s="1"/>
  <c r="P5621" i="1"/>
  <c r="P5619" i="1"/>
  <c r="P5641" i="1"/>
  <c r="P5627" i="1"/>
  <c r="R5627" i="1" s="1"/>
  <c r="P5631" i="1"/>
  <c r="Q5631" i="1" s="1"/>
  <c r="P5639" i="1"/>
  <c r="R5639" i="1" s="1"/>
  <c r="P5618" i="1"/>
  <c r="P5630" i="1"/>
  <c r="Q5630" i="1" s="1"/>
  <c r="P5620" i="1"/>
  <c r="P5637" i="1"/>
  <c r="Q5637" i="1" s="1"/>
  <c r="P5636" i="1"/>
  <c r="Q5636" i="1" s="1"/>
  <c r="P5634" i="1"/>
  <c r="R5634" i="1" s="1"/>
  <c r="P5633" i="1"/>
  <c r="Q5633" i="1" s="1"/>
  <c r="P5632" i="1"/>
  <c r="Q5632" i="1" s="1"/>
  <c r="P5623" i="1"/>
  <c r="P5625" i="1"/>
  <c r="R5625" i="1" s="1"/>
  <c r="P5624" i="1"/>
  <c r="P5628" i="1"/>
  <c r="Q5628" i="1" s="1"/>
  <c r="H5664" i="6"/>
  <c r="O5664" i="1"/>
  <c r="H5653" i="6"/>
  <c r="O5653" i="1"/>
  <c r="H5662" i="6"/>
  <c r="O5662" i="1"/>
  <c r="H5650" i="6"/>
  <c r="O5650" i="1"/>
  <c r="H5652" i="6"/>
  <c r="O5652" i="1"/>
  <c r="H5665" i="6"/>
  <c r="O5665" i="1"/>
  <c r="H5655" i="6"/>
  <c r="O5655" i="1"/>
  <c r="H5660" i="6"/>
  <c r="O5660" i="1"/>
  <c r="H5646" i="6"/>
  <c r="O5646" i="1"/>
  <c r="H5656" i="6"/>
  <c r="O5656" i="1"/>
  <c r="H5654" i="6"/>
  <c r="O5654" i="1"/>
  <c r="H5644" i="6"/>
  <c r="O5644" i="1"/>
  <c r="H5648" i="6"/>
  <c r="O5648" i="1"/>
  <c r="H5645" i="6"/>
  <c r="O5645" i="1"/>
  <c r="H5658" i="6"/>
  <c r="O5658" i="1"/>
  <c r="H5661" i="6"/>
  <c r="O5661" i="1"/>
  <c r="H5647" i="6"/>
  <c r="O5647" i="1"/>
  <c r="H5659" i="6"/>
  <c r="O5659" i="1"/>
  <c r="H5657" i="6"/>
  <c r="O5657" i="1"/>
  <c r="H5643" i="6"/>
  <c r="O5643" i="1"/>
  <c r="H5651" i="6"/>
  <c r="O5651" i="1"/>
  <c r="H5642" i="6"/>
  <c r="O5642" i="1"/>
  <c r="H5663" i="6"/>
  <c r="O5663" i="1"/>
  <c r="H5649" i="6"/>
  <c r="O5649" i="1"/>
  <c r="H5665" i="5"/>
  <c r="N5665" i="1"/>
  <c r="H5658" i="5"/>
  <c r="N5658" i="1"/>
  <c r="H5662" i="5"/>
  <c r="N5662" i="1"/>
  <c r="H5656" i="5"/>
  <c r="N5656" i="1"/>
  <c r="H5643" i="5"/>
  <c r="N5643" i="1"/>
  <c r="H5642" i="5"/>
  <c r="N5642" i="1"/>
  <c r="H5663" i="5"/>
  <c r="N5663" i="1"/>
  <c r="H5651" i="5"/>
  <c r="N5651" i="1"/>
  <c r="H5649" i="5"/>
  <c r="N5649" i="1"/>
  <c r="H5652" i="5"/>
  <c r="N5652" i="1"/>
  <c r="H5657" i="5"/>
  <c r="N5657" i="1"/>
  <c r="H5650" i="5"/>
  <c r="N5650" i="1"/>
  <c r="H5661" i="5"/>
  <c r="N5661" i="1"/>
  <c r="H5660" i="5"/>
  <c r="N5660" i="1"/>
  <c r="H5645" i="5"/>
  <c r="N5645" i="1"/>
  <c r="H5653" i="5"/>
  <c r="N5653" i="1"/>
  <c r="H5648" i="5"/>
  <c r="N5648" i="1"/>
  <c r="H5655" i="5"/>
  <c r="N5655" i="1"/>
  <c r="H5646" i="5"/>
  <c r="N5646" i="1"/>
  <c r="H5644" i="5"/>
  <c r="N5644" i="1"/>
  <c r="H5664" i="5"/>
  <c r="N5664" i="1"/>
  <c r="H5654" i="5"/>
  <c r="N5654" i="1"/>
  <c r="H5659" i="5"/>
  <c r="N5659" i="1"/>
  <c r="H5647" i="5"/>
  <c r="N5647" i="1"/>
  <c r="S5605" i="1" l="1"/>
  <c r="S5609" i="1"/>
  <c r="S5639" i="1"/>
  <c r="S5635" i="1"/>
  <c r="S5604" i="1"/>
  <c r="S5612" i="1"/>
  <c r="S5608" i="1"/>
  <c r="S5607" i="1"/>
  <c r="S5613" i="1"/>
  <c r="S5606" i="1"/>
  <c r="S5626" i="1"/>
  <c r="S5614" i="1"/>
  <c r="S5625" i="1"/>
  <c r="S5634" i="1"/>
  <c r="S5627" i="1"/>
  <c r="S5640" i="1"/>
  <c r="W5636" i="1"/>
  <c r="R5636" i="1"/>
  <c r="W5628" i="1"/>
  <c r="R5628" i="1"/>
  <c r="W5632" i="1"/>
  <c r="R5632" i="1"/>
  <c r="W5637" i="1"/>
  <c r="R5637" i="1"/>
  <c r="W5633" i="1"/>
  <c r="R5633" i="1"/>
  <c r="W5631" i="1"/>
  <c r="R5631" i="1"/>
  <c r="W5629" i="1"/>
  <c r="R5629" i="1"/>
  <c r="W5630" i="1"/>
  <c r="R5630" i="1"/>
  <c r="W5638" i="1"/>
  <c r="R5638" i="1"/>
  <c r="W5624" i="1"/>
  <c r="W5620" i="1"/>
  <c r="W5625" i="1"/>
  <c r="W5634" i="1"/>
  <c r="W5627" i="1"/>
  <c r="W5640" i="1"/>
  <c r="W5621" i="1"/>
  <c r="W5623" i="1"/>
  <c r="W5618" i="1"/>
  <c r="W5641" i="1"/>
  <c r="W5622" i="1"/>
  <c r="W5626" i="1"/>
  <c r="W5639" i="1"/>
  <c r="W5619" i="1"/>
  <c r="W5635" i="1"/>
  <c r="P5660" i="1"/>
  <c r="Q5660" i="1" s="1"/>
  <c r="P5651" i="1"/>
  <c r="R5651" i="1" s="1"/>
  <c r="P5646" i="1"/>
  <c r="P5659" i="1"/>
  <c r="R5659" i="1" s="1"/>
  <c r="P5642" i="1"/>
  <c r="P5649" i="1"/>
  <c r="R5649" i="1" s="1"/>
  <c r="P5643" i="1"/>
  <c r="P5665" i="1"/>
  <c r="P5648" i="1"/>
  <c r="P5647" i="1"/>
  <c r="P5654" i="1"/>
  <c r="Q5654" i="1" s="1"/>
  <c r="P5644" i="1"/>
  <c r="P5655" i="1"/>
  <c r="Q5655" i="1" s="1"/>
  <c r="P5653" i="1"/>
  <c r="Q5653" i="1" s="1"/>
  <c r="P5650" i="1"/>
  <c r="R5650" i="1" s="1"/>
  <c r="P5652" i="1"/>
  <c r="Q5652" i="1" s="1"/>
  <c r="P5656" i="1"/>
  <c r="Q5656" i="1" s="1"/>
  <c r="P5658" i="1"/>
  <c r="R5658" i="1" s="1"/>
  <c r="P5664" i="1"/>
  <c r="R5664" i="1" s="1"/>
  <c r="P5645" i="1"/>
  <c r="P5661" i="1"/>
  <c r="Q5661" i="1" s="1"/>
  <c r="P5657" i="1"/>
  <c r="Q5657" i="1" s="1"/>
  <c r="P5663" i="1"/>
  <c r="R5663" i="1" s="1"/>
  <c r="P5662" i="1"/>
  <c r="Q5662" i="1" s="1"/>
  <c r="H5666" i="6"/>
  <c r="H5690" i="6" s="1"/>
  <c r="H5714" i="6" s="1"/>
  <c r="O5666" i="1"/>
  <c r="H5671" i="6"/>
  <c r="H5695" i="6" s="1"/>
  <c r="H5719" i="6" s="1"/>
  <c r="O5671" i="1"/>
  <c r="H5675" i="6"/>
  <c r="H5699" i="6" s="1"/>
  <c r="H5723" i="6" s="1"/>
  <c r="O5675" i="1"/>
  <c r="H5678" i="6"/>
  <c r="H5702" i="6" s="1"/>
  <c r="H5726" i="6" s="1"/>
  <c r="O5678" i="1"/>
  <c r="H5685" i="6"/>
  <c r="H5709" i="6" s="1"/>
  <c r="H5733" i="6" s="1"/>
  <c r="O5685" i="1"/>
  <c r="H5676" i="6"/>
  <c r="H5700" i="6" s="1"/>
  <c r="H5724" i="6" s="1"/>
  <c r="O5676" i="1"/>
  <c r="H5680" i="6"/>
  <c r="H5704" i="6" s="1"/>
  <c r="H5728" i="6" s="1"/>
  <c r="O5680" i="1"/>
  <c r="H5674" i="6"/>
  <c r="H5698" i="6" s="1"/>
  <c r="H5722" i="6" s="1"/>
  <c r="O5674" i="1"/>
  <c r="H5682" i="6"/>
  <c r="H5706" i="6" s="1"/>
  <c r="H5730" i="6" s="1"/>
  <c r="O5682" i="1"/>
  <c r="H5681" i="6"/>
  <c r="H5705" i="6" s="1"/>
  <c r="H5729" i="6" s="1"/>
  <c r="O5681" i="1"/>
  <c r="H5670" i="6"/>
  <c r="H5694" i="6" s="1"/>
  <c r="H5718" i="6" s="1"/>
  <c r="O5670" i="1"/>
  <c r="H5686" i="6"/>
  <c r="H5710" i="6" s="1"/>
  <c r="H5734" i="6" s="1"/>
  <c r="O5686" i="1"/>
  <c r="H5689" i="6"/>
  <c r="H5713" i="6" s="1"/>
  <c r="H5737" i="6" s="1"/>
  <c r="O5689" i="1"/>
  <c r="H5667" i="6"/>
  <c r="H5691" i="6" s="1"/>
  <c r="H5715" i="6" s="1"/>
  <c r="O5667" i="1"/>
  <c r="H5669" i="6"/>
  <c r="H5693" i="6" s="1"/>
  <c r="H5717" i="6" s="1"/>
  <c r="O5669" i="1"/>
  <c r="H5673" i="6"/>
  <c r="H5697" i="6" s="1"/>
  <c r="H5721" i="6" s="1"/>
  <c r="O5673" i="1"/>
  <c r="H5684" i="6"/>
  <c r="H5708" i="6" s="1"/>
  <c r="H5732" i="6" s="1"/>
  <c r="O5684" i="1"/>
  <c r="H5668" i="6"/>
  <c r="H5692" i="6" s="1"/>
  <c r="H5716" i="6" s="1"/>
  <c r="O5668" i="1"/>
  <c r="H5672" i="6"/>
  <c r="H5696" i="6" s="1"/>
  <c r="H5720" i="6" s="1"/>
  <c r="O5672" i="1"/>
  <c r="H5677" i="6"/>
  <c r="H5701" i="6" s="1"/>
  <c r="H5725" i="6" s="1"/>
  <c r="O5677" i="1"/>
  <c r="H5687" i="6"/>
  <c r="H5711" i="6" s="1"/>
  <c r="H5735" i="6" s="1"/>
  <c r="O5687" i="1"/>
  <c r="H5679" i="6"/>
  <c r="H5703" i="6" s="1"/>
  <c r="H5727" i="6" s="1"/>
  <c r="O5679" i="1"/>
  <c r="H5683" i="6"/>
  <c r="H5707" i="6" s="1"/>
  <c r="H5731" i="6" s="1"/>
  <c r="O5683" i="1"/>
  <c r="H5688" i="6"/>
  <c r="H5712" i="6" s="1"/>
  <c r="H5736" i="6" s="1"/>
  <c r="O5688" i="1"/>
  <c r="H5666" i="5"/>
  <c r="H5690" i="5" s="1"/>
  <c r="H5714" i="5" s="1"/>
  <c r="N5666" i="1"/>
  <c r="H5679" i="5"/>
  <c r="H5703" i="5" s="1"/>
  <c r="H5727" i="5" s="1"/>
  <c r="N5679" i="1"/>
  <c r="H5667" i="5"/>
  <c r="H5691" i="5" s="1"/>
  <c r="H5715" i="5" s="1"/>
  <c r="N5667" i="1"/>
  <c r="H5678" i="5"/>
  <c r="H5702" i="5" s="1"/>
  <c r="H5726" i="5" s="1"/>
  <c r="N5678" i="1"/>
  <c r="H5677" i="5"/>
  <c r="H5701" i="5" s="1"/>
  <c r="H5725" i="5" s="1"/>
  <c r="N5677" i="1"/>
  <c r="H5676" i="5"/>
  <c r="H5700" i="5" s="1"/>
  <c r="H5724" i="5" s="1"/>
  <c r="N5676" i="1"/>
  <c r="H5680" i="5"/>
  <c r="H5704" i="5" s="1"/>
  <c r="H5728" i="5" s="1"/>
  <c r="N5680" i="1"/>
  <c r="H5671" i="5"/>
  <c r="H5695" i="5" s="1"/>
  <c r="H5719" i="5" s="1"/>
  <c r="N5671" i="1"/>
  <c r="H5688" i="5"/>
  <c r="H5712" i="5" s="1"/>
  <c r="H5736" i="5" s="1"/>
  <c r="N5688" i="1"/>
  <c r="H5669" i="5"/>
  <c r="H5693" i="5" s="1"/>
  <c r="H5717" i="5" s="1"/>
  <c r="N5669" i="1"/>
  <c r="H5673" i="5"/>
  <c r="H5697" i="5" s="1"/>
  <c r="H5721" i="5" s="1"/>
  <c r="N5673" i="1"/>
  <c r="H5686" i="5"/>
  <c r="H5710" i="5" s="1"/>
  <c r="H5734" i="5" s="1"/>
  <c r="N5686" i="1"/>
  <c r="H5683" i="5"/>
  <c r="H5707" i="5" s="1"/>
  <c r="H5731" i="5" s="1"/>
  <c r="N5683" i="1"/>
  <c r="H5681" i="5"/>
  <c r="H5705" i="5" s="1"/>
  <c r="H5729" i="5" s="1"/>
  <c r="N5681" i="1"/>
  <c r="H5668" i="5"/>
  <c r="H5692" i="5" s="1"/>
  <c r="H5716" i="5" s="1"/>
  <c r="N5668" i="1"/>
  <c r="H5682" i="5"/>
  <c r="H5706" i="5" s="1"/>
  <c r="H5730" i="5" s="1"/>
  <c r="N5682" i="1"/>
  <c r="H5674" i="5"/>
  <c r="H5698" i="5" s="1"/>
  <c r="H5722" i="5" s="1"/>
  <c r="N5674" i="1"/>
  <c r="H5672" i="5"/>
  <c r="H5696" i="5" s="1"/>
  <c r="H5720" i="5" s="1"/>
  <c r="N5672" i="1"/>
  <c r="H5675" i="5"/>
  <c r="H5699" i="5" s="1"/>
  <c r="H5723" i="5" s="1"/>
  <c r="N5675" i="1"/>
  <c r="H5685" i="5"/>
  <c r="H5709" i="5" s="1"/>
  <c r="H5733" i="5" s="1"/>
  <c r="N5685" i="1"/>
  <c r="H5689" i="5"/>
  <c r="H5713" i="5" s="1"/>
  <c r="H5737" i="5" s="1"/>
  <c r="N5689" i="1"/>
  <c r="H5684" i="5"/>
  <c r="H5708" i="5" s="1"/>
  <c r="H5732" i="5" s="1"/>
  <c r="N5684" i="1"/>
  <c r="H5670" i="5"/>
  <c r="H5694" i="5" s="1"/>
  <c r="H5718" i="5" s="1"/>
  <c r="N5670" i="1"/>
  <c r="H5687" i="5"/>
  <c r="H5711" i="5" s="1"/>
  <c r="H5735" i="5" s="1"/>
  <c r="N5687" i="1"/>
  <c r="S5637" i="1" l="1"/>
  <c r="S5659" i="1"/>
  <c r="S5630" i="1"/>
  <c r="S5628" i="1"/>
  <c r="S5663" i="1"/>
  <c r="S5664" i="1"/>
  <c r="S5650" i="1"/>
  <c r="S5638" i="1"/>
  <c r="S5629" i="1"/>
  <c r="S5633" i="1"/>
  <c r="S5632" i="1"/>
  <c r="S5636" i="1"/>
  <c r="S5631" i="1"/>
  <c r="S5658" i="1"/>
  <c r="S5649" i="1"/>
  <c r="S5651" i="1"/>
  <c r="W5661" i="1"/>
  <c r="R5661" i="1"/>
  <c r="W5656" i="1"/>
  <c r="R5656" i="1"/>
  <c r="W5655" i="1"/>
  <c r="R5655" i="1"/>
  <c r="W5660" i="1"/>
  <c r="R5660" i="1"/>
  <c r="W5662" i="1"/>
  <c r="R5662" i="1"/>
  <c r="W5652" i="1"/>
  <c r="R5652" i="1"/>
  <c r="W5654" i="1"/>
  <c r="R5654" i="1"/>
  <c r="W5657" i="1"/>
  <c r="R5657" i="1"/>
  <c r="W5653" i="1"/>
  <c r="R5653" i="1"/>
  <c r="W5663" i="1"/>
  <c r="W5664" i="1"/>
  <c r="W5650" i="1"/>
  <c r="W5643" i="1"/>
  <c r="W5646" i="1"/>
  <c r="W5658" i="1"/>
  <c r="W5647" i="1"/>
  <c r="W5649" i="1"/>
  <c r="W5651" i="1"/>
  <c r="W5648" i="1"/>
  <c r="W5642" i="1"/>
  <c r="W5645" i="1"/>
  <c r="W5644" i="1"/>
  <c r="W5665" i="1"/>
  <c r="W5659" i="1"/>
  <c r="P5683" i="1"/>
  <c r="R5683" i="1" s="1"/>
  <c r="P5687" i="1"/>
  <c r="R5687" i="1" s="1"/>
  <c r="P5670" i="1"/>
  <c r="P5668" i="1"/>
  <c r="P5667" i="1"/>
  <c r="P5673" i="1"/>
  <c r="R5673" i="1" s="1"/>
  <c r="P5685" i="1"/>
  <c r="Q5685" i="1" s="1"/>
  <c r="P5681" i="1"/>
  <c r="Q5681" i="1" s="1"/>
  <c r="P5669" i="1"/>
  <c r="P5676" i="1"/>
  <c r="Q5676" i="1" s="1"/>
  <c r="P5688" i="1"/>
  <c r="R5688" i="1" s="1"/>
  <c r="P5677" i="1"/>
  <c r="Q5677" i="1" s="1"/>
  <c r="P5689" i="1"/>
  <c r="P5680" i="1"/>
  <c r="Q5680" i="1" s="1"/>
  <c r="P5684" i="1"/>
  <c r="Q5684" i="1" s="1"/>
  <c r="P5672" i="1"/>
  <c r="P5682" i="1"/>
  <c r="R5682" i="1" s="1"/>
  <c r="P5686" i="1"/>
  <c r="Q5686" i="1" s="1"/>
  <c r="P5671" i="1"/>
  <c r="P5678" i="1"/>
  <c r="Q5678" i="1" s="1"/>
  <c r="P5679" i="1"/>
  <c r="Q5679" i="1" s="1"/>
  <c r="P5674" i="1"/>
  <c r="R5674" i="1" s="1"/>
  <c r="P5675" i="1"/>
  <c r="R5675" i="1" s="1"/>
  <c r="P5666" i="1"/>
  <c r="H5749" i="6"/>
  <c r="O5749" i="1"/>
  <c r="H5742" i="6"/>
  <c r="O5742" i="1"/>
  <c r="H5748" i="6"/>
  <c r="O5748" i="1"/>
  <c r="H5753" i="6"/>
  <c r="O5753" i="1"/>
  <c r="H5757" i="6"/>
  <c r="O5757" i="1"/>
  <c r="H5744" i="6"/>
  <c r="O5744" i="1"/>
  <c r="H5754" i="6"/>
  <c r="O5754" i="1"/>
  <c r="H5750" i="6"/>
  <c r="O5750" i="1"/>
  <c r="H5739" i="6"/>
  <c r="O5739" i="1"/>
  <c r="H5747" i="6"/>
  <c r="O5747" i="1"/>
  <c r="H5741" i="6"/>
  <c r="O5741" i="1"/>
  <c r="H5740" i="6"/>
  <c r="O5740" i="1"/>
  <c r="H5751" i="6"/>
  <c r="O5751" i="1"/>
  <c r="H5761" i="6"/>
  <c r="O5761" i="1"/>
  <c r="H5746" i="6"/>
  <c r="O5746" i="1"/>
  <c r="H5743" i="6"/>
  <c r="O5743" i="1"/>
  <c r="H5755" i="6"/>
  <c r="O5755" i="1"/>
  <c r="H5756" i="6"/>
  <c r="O5756" i="1"/>
  <c r="H5745" i="6"/>
  <c r="O5745" i="1"/>
  <c r="H5760" i="6"/>
  <c r="O5760" i="1"/>
  <c r="H5759" i="6"/>
  <c r="O5759" i="1"/>
  <c r="H5758" i="6"/>
  <c r="O5758" i="1"/>
  <c r="H5752" i="6"/>
  <c r="O5752" i="1"/>
  <c r="H5738" i="6"/>
  <c r="O5738" i="1"/>
  <c r="H5759" i="5"/>
  <c r="N5759" i="1"/>
  <c r="H5744" i="5"/>
  <c r="N5744" i="1"/>
  <c r="H5758" i="5"/>
  <c r="N5758" i="1"/>
  <c r="H5748" i="5"/>
  <c r="N5748" i="1"/>
  <c r="H5746" i="5"/>
  <c r="N5746" i="1"/>
  <c r="H5749" i="5"/>
  <c r="N5749" i="1"/>
  <c r="H5754" i="5"/>
  <c r="N5754" i="1"/>
  <c r="H5741" i="5"/>
  <c r="N5741" i="1"/>
  <c r="H5750" i="5"/>
  <c r="N5750" i="1"/>
  <c r="H5742" i="5"/>
  <c r="N5742" i="1"/>
  <c r="H5761" i="5"/>
  <c r="N5761" i="1"/>
  <c r="H5740" i="5"/>
  <c r="N5740" i="1"/>
  <c r="H5760" i="5"/>
  <c r="N5760" i="1"/>
  <c r="H5739" i="5"/>
  <c r="N5739" i="1"/>
  <c r="H5756" i="5"/>
  <c r="N5756" i="1"/>
  <c r="H5757" i="5"/>
  <c r="N5757" i="1"/>
  <c r="H5753" i="5"/>
  <c r="N5753" i="1"/>
  <c r="H5743" i="5"/>
  <c r="N5743" i="1"/>
  <c r="H5751" i="5"/>
  <c r="N5751" i="1"/>
  <c r="H5745" i="5"/>
  <c r="N5745" i="1"/>
  <c r="H5747" i="5"/>
  <c r="N5747" i="1"/>
  <c r="H5755" i="5"/>
  <c r="N5755" i="1"/>
  <c r="H5752" i="5"/>
  <c r="N5752" i="1"/>
  <c r="H5738" i="5"/>
  <c r="N5738" i="1"/>
  <c r="S5683" i="1" l="1"/>
  <c r="S5660" i="1"/>
  <c r="S5682" i="1"/>
  <c r="S5657" i="1"/>
  <c r="S5656" i="1"/>
  <c r="S5675" i="1"/>
  <c r="S5688" i="1"/>
  <c r="S5653" i="1"/>
  <c r="S5654" i="1"/>
  <c r="S5662" i="1"/>
  <c r="S5655" i="1"/>
  <c r="S5661" i="1"/>
  <c r="S5652" i="1"/>
  <c r="S5674" i="1"/>
  <c r="S5673" i="1"/>
  <c r="S5687" i="1"/>
  <c r="W5679" i="1"/>
  <c r="R5679" i="1"/>
  <c r="W5678" i="1"/>
  <c r="R5678" i="1"/>
  <c r="W5677" i="1"/>
  <c r="R5677" i="1"/>
  <c r="W5681" i="1"/>
  <c r="R5681" i="1"/>
  <c r="W5684" i="1"/>
  <c r="R5684" i="1"/>
  <c r="W5685" i="1"/>
  <c r="R5685" i="1"/>
  <c r="W5686" i="1"/>
  <c r="R5686" i="1"/>
  <c r="W5680" i="1"/>
  <c r="R5680" i="1"/>
  <c r="W5676" i="1"/>
  <c r="R5676" i="1"/>
  <c r="W5675" i="1"/>
  <c r="W5671" i="1"/>
  <c r="W5688" i="1"/>
  <c r="W5670" i="1"/>
  <c r="W5674" i="1"/>
  <c r="W5673" i="1"/>
  <c r="W5687" i="1"/>
  <c r="W5682" i="1"/>
  <c r="W5689" i="1"/>
  <c r="W5669" i="1"/>
  <c r="W5667" i="1"/>
  <c r="W5683" i="1"/>
  <c r="W5666" i="1"/>
  <c r="W5672" i="1"/>
  <c r="W5668" i="1"/>
  <c r="P5747" i="1"/>
  <c r="R5747" i="1" s="1"/>
  <c r="P5756" i="1"/>
  <c r="Q5756" i="1" s="1"/>
  <c r="P5760" i="1"/>
  <c r="R5760" i="1" s="1"/>
  <c r="P5761" i="1"/>
  <c r="P5754" i="1"/>
  <c r="R5754" i="1" s="1"/>
  <c r="P5758" i="1"/>
  <c r="Q5758" i="1" s="1"/>
  <c r="P5749" i="1"/>
  <c r="Q5749" i="1" s="1"/>
  <c r="P5745" i="1"/>
  <c r="R5745" i="1" s="1"/>
  <c r="P5743" i="1"/>
  <c r="P5757" i="1"/>
  <c r="Q5757" i="1" s="1"/>
  <c r="P5740" i="1"/>
  <c r="P5752" i="1"/>
  <c r="Q5752" i="1" s="1"/>
  <c r="P5751" i="1"/>
  <c r="Q5751" i="1" s="1"/>
  <c r="P5753" i="1"/>
  <c r="Q5753" i="1" s="1"/>
  <c r="P5750" i="1"/>
  <c r="Q5750" i="1" s="1"/>
  <c r="P5746" i="1"/>
  <c r="R5746" i="1" s="1"/>
  <c r="P5759" i="1"/>
  <c r="R5759" i="1" s="1"/>
  <c r="P5738" i="1"/>
  <c r="P5755" i="1"/>
  <c r="R5755" i="1" s="1"/>
  <c r="P5739" i="1"/>
  <c r="P5742" i="1"/>
  <c r="P5741" i="1"/>
  <c r="P5748" i="1"/>
  <c r="Q5748" i="1" s="1"/>
  <c r="P5744" i="1"/>
  <c r="H5768" i="6"/>
  <c r="O5768" i="1"/>
  <c r="H5771" i="6"/>
  <c r="O5771" i="1"/>
  <c r="H5785" i="6"/>
  <c r="O5785" i="1"/>
  <c r="H5781" i="6"/>
  <c r="O5781" i="1"/>
  <c r="H5765" i="6"/>
  <c r="O5765" i="1"/>
  <c r="H5762" i="6"/>
  <c r="O5762" i="1"/>
  <c r="H5780" i="6"/>
  <c r="O5780" i="1"/>
  <c r="H5763" i="6"/>
  <c r="O5763" i="1"/>
  <c r="H5784" i="6"/>
  <c r="O5784" i="1"/>
  <c r="H5775" i="6"/>
  <c r="O5775" i="1"/>
  <c r="H5777" i="6"/>
  <c r="O5777" i="1"/>
  <c r="H5774" i="6"/>
  <c r="O5774" i="1"/>
  <c r="H5764" i="6"/>
  <c r="O5764" i="1"/>
  <c r="H5772" i="6"/>
  <c r="O5772" i="1"/>
  <c r="H5769" i="6"/>
  <c r="O5769" i="1"/>
  <c r="H5782" i="6"/>
  <c r="O5782" i="1"/>
  <c r="H5778" i="6"/>
  <c r="O5778" i="1"/>
  <c r="H5776" i="6"/>
  <c r="O5776" i="1"/>
  <c r="H5779" i="6"/>
  <c r="O5779" i="1"/>
  <c r="H5766" i="6"/>
  <c r="O5766" i="1"/>
  <c r="H5770" i="6"/>
  <c r="O5770" i="1"/>
  <c r="H5783" i="6"/>
  <c r="O5783" i="1"/>
  <c r="H5767" i="6"/>
  <c r="O5767" i="1"/>
  <c r="H5773" i="6"/>
  <c r="O5773" i="1"/>
  <c r="H5773" i="5"/>
  <c r="N5773" i="1"/>
  <c r="H5767" i="5"/>
  <c r="N5767" i="1"/>
  <c r="H5764" i="5"/>
  <c r="N5764" i="1"/>
  <c r="H5776" i="5"/>
  <c r="N5776" i="1"/>
  <c r="H5770" i="5"/>
  <c r="N5770" i="1"/>
  <c r="H5779" i="5"/>
  <c r="N5779" i="1"/>
  <c r="H5766" i="5"/>
  <c r="N5766" i="1"/>
  <c r="H5772" i="5"/>
  <c r="N5772" i="1"/>
  <c r="H5785" i="5"/>
  <c r="N5785" i="1"/>
  <c r="H5782" i="5"/>
  <c r="N5782" i="1"/>
  <c r="H5762" i="5"/>
  <c r="N5762" i="1"/>
  <c r="H5781" i="5"/>
  <c r="N5781" i="1"/>
  <c r="H5769" i="5"/>
  <c r="N5769" i="1"/>
  <c r="H5763" i="5"/>
  <c r="N5763" i="1"/>
  <c r="H5768" i="5"/>
  <c r="N5768" i="1"/>
  <c r="H5777" i="5"/>
  <c r="N5777" i="1"/>
  <c r="H5771" i="5"/>
  <c r="N5771" i="1"/>
  <c r="H5780" i="5"/>
  <c r="N5780" i="1"/>
  <c r="H5774" i="5"/>
  <c r="N5774" i="1"/>
  <c r="H5765" i="5"/>
  <c r="N5765" i="1"/>
  <c r="H5775" i="5"/>
  <c r="N5775" i="1"/>
  <c r="H5784" i="5"/>
  <c r="N5784" i="1"/>
  <c r="H5778" i="5"/>
  <c r="N5778" i="1"/>
  <c r="H5783" i="5"/>
  <c r="N5783" i="1"/>
  <c r="S5685" i="1" l="1"/>
  <c r="S5746" i="1"/>
  <c r="S5745" i="1"/>
  <c r="S5754" i="1"/>
  <c r="S5680" i="1"/>
  <c r="S5678" i="1"/>
  <c r="S5755" i="1"/>
  <c r="S5760" i="1"/>
  <c r="S5676" i="1"/>
  <c r="S5686" i="1"/>
  <c r="S5684" i="1"/>
  <c r="S5677" i="1"/>
  <c r="S5679" i="1"/>
  <c r="S5759" i="1"/>
  <c r="S5747" i="1"/>
  <c r="S5681" i="1"/>
  <c r="W5751" i="1"/>
  <c r="R5751" i="1"/>
  <c r="W5752" i="1"/>
  <c r="R5752" i="1"/>
  <c r="W5748" i="1"/>
  <c r="R5748" i="1"/>
  <c r="W5750" i="1"/>
  <c r="R5750" i="1"/>
  <c r="W5749" i="1"/>
  <c r="R5749" i="1"/>
  <c r="W5753" i="1"/>
  <c r="R5753" i="1"/>
  <c r="W5757" i="1"/>
  <c r="R5757" i="1"/>
  <c r="W5758" i="1"/>
  <c r="R5758" i="1"/>
  <c r="W5756" i="1"/>
  <c r="R5756" i="1"/>
  <c r="W5744" i="1"/>
  <c r="W5755" i="1"/>
  <c r="W5740" i="1"/>
  <c r="W5760" i="1"/>
  <c r="W5741" i="1"/>
  <c r="W5738" i="1"/>
  <c r="W5742" i="1"/>
  <c r="W5759" i="1"/>
  <c r="W5743" i="1"/>
  <c r="W5754" i="1"/>
  <c r="W5747" i="1"/>
  <c r="W5739" i="1"/>
  <c r="W5746" i="1"/>
  <c r="W5745" i="1"/>
  <c r="W5761" i="1"/>
  <c r="P5775" i="1"/>
  <c r="Q5775" i="1" s="1"/>
  <c r="P5771" i="1"/>
  <c r="R5771" i="1" s="1"/>
  <c r="P5769" i="1"/>
  <c r="R5769" i="1" s="1"/>
  <c r="P5764" i="1"/>
  <c r="P5784" i="1"/>
  <c r="R5784" i="1" s="1"/>
  <c r="P5777" i="1"/>
  <c r="Q5777" i="1" s="1"/>
  <c r="P5773" i="1"/>
  <c r="Q5773" i="1" s="1"/>
  <c r="P5770" i="1"/>
  <c r="R5770" i="1" s="1"/>
  <c r="P5781" i="1"/>
  <c r="Q5781" i="1" s="1"/>
  <c r="P5782" i="1"/>
  <c r="Q5782" i="1" s="1"/>
  <c r="P5763" i="1"/>
  <c r="P5785" i="1"/>
  <c r="P5778" i="1"/>
  <c r="R5778" i="1" s="1"/>
  <c r="P5774" i="1"/>
  <c r="Q5774" i="1" s="1"/>
  <c r="P5768" i="1"/>
  <c r="P5762" i="1"/>
  <c r="P5766" i="1"/>
  <c r="P5783" i="1"/>
  <c r="R5783" i="1" s="1"/>
  <c r="P5765" i="1"/>
  <c r="P5780" i="1"/>
  <c r="Q5780" i="1" s="1"/>
  <c r="P5772" i="1"/>
  <c r="Q5772" i="1" s="1"/>
  <c r="P5779" i="1"/>
  <c r="R5779" i="1" s="1"/>
  <c r="P5776" i="1"/>
  <c r="Q5776" i="1" s="1"/>
  <c r="P5767" i="1"/>
  <c r="H5798" i="6"/>
  <c r="O5798" i="1"/>
  <c r="H5786" i="6"/>
  <c r="O5786" i="1"/>
  <c r="H5794" i="6"/>
  <c r="O5794" i="1"/>
  <c r="H5802" i="6"/>
  <c r="O5802" i="1"/>
  <c r="H5806" i="6"/>
  <c r="O5806" i="1"/>
  <c r="H5801" i="6"/>
  <c r="O5801" i="1"/>
  <c r="H5790" i="6"/>
  <c r="O5790" i="1"/>
  <c r="H5789" i="6"/>
  <c r="O5789" i="1"/>
  <c r="H5799" i="6"/>
  <c r="O5799" i="1"/>
  <c r="H5805" i="6"/>
  <c r="O5805" i="1"/>
  <c r="H5808" i="6"/>
  <c r="O5808" i="1"/>
  <c r="H5797" i="6"/>
  <c r="O5797" i="1"/>
  <c r="H5803" i="6"/>
  <c r="O5803" i="1"/>
  <c r="H5809" i="6"/>
  <c r="O5809" i="1"/>
  <c r="H5787" i="6"/>
  <c r="O5787" i="1"/>
  <c r="H5791" i="6"/>
  <c r="O5791" i="1"/>
  <c r="H5795" i="6"/>
  <c r="O5795" i="1"/>
  <c r="H5793" i="6"/>
  <c r="O5793" i="1"/>
  <c r="H5807" i="6"/>
  <c r="O5807" i="1"/>
  <c r="H5800" i="6"/>
  <c r="O5800" i="1"/>
  <c r="H5788" i="6"/>
  <c r="O5788" i="1"/>
  <c r="H5804" i="6"/>
  <c r="O5804" i="1"/>
  <c r="H5796" i="6"/>
  <c r="O5796" i="1"/>
  <c r="H5792" i="6"/>
  <c r="O5792" i="1"/>
  <c r="H5805" i="5"/>
  <c r="N5805" i="1"/>
  <c r="H5803" i="5"/>
  <c r="N5803" i="1"/>
  <c r="H5802" i="5"/>
  <c r="N5802" i="1"/>
  <c r="H5795" i="5"/>
  <c r="N5795" i="1"/>
  <c r="H5786" i="5"/>
  <c r="N5786" i="1"/>
  <c r="H5794" i="5"/>
  <c r="N5794" i="1"/>
  <c r="H5807" i="5"/>
  <c r="N5807" i="1"/>
  <c r="H5808" i="5"/>
  <c r="N5808" i="1"/>
  <c r="H5800" i="5"/>
  <c r="N5800" i="1"/>
  <c r="H5799" i="5"/>
  <c r="N5799" i="1"/>
  <c r="H5804" i="5"/>
  <c r="N5804" i="1"/>
  <c r="H5792" i="5"/>
  <c r="N5792" i="1"/>
  <c r="H5809" i="5"/>
  <c r="N5809" i="1"/>
  <c r="H5788" i="5"/>
  <c r="N5788" i="1"/>
  <c r="H5789" i="5"/>
  <c r="N5789" i="1"/>
  <c r="H5801" i="5"/>
  <c r="N5801" i="1"/>
  <c r="H5796" i="5"/>
  <c r="N5796" i="1"/>
  <c r="H5791" i="5"/>
  <c r="N5791" i="1"/>
  <c r="H5806" i="5"/>
  <c r="N5806" i="1"/>
  <c r="H5787" i="5"/>
  <c r="N5787" i="1"/>
  <c r="H5798" i="5"/>
  <c r="N5798" i="1"/>
  <c r="H5793" i="5"/>
  <c r="N5793" i="1"/>
  <c r="H5790" i="5"/>
  <c r="N5790" i="1"/>
  <c r="H5797" i="5"/>
  <c r="N5797" i="1"/>
  <c r="S5753" i="1" l="1"/>
  <c r="S5770" i="1"/>
  <c r="S5778" i="1"/>
  <c r="S5758" i="1"/>
  <c r="S5750" i="1"/>
  <c r="S5769" i="1"/>
  <c r="S5756" i="1"/>
  <c r="S5757" i="1"/>
  <c r="S5749" i="1"/>
  <c r="S5748" i="1"/>
  <c r="S5751" i="1"/>
  <c r="S5784" i="1"/>
  <c r="S5752" i="1"/>
  <c r="S5779" i="1"/>
  <c r="S5783" i="1"/>
  <c r="S5771" i="1"/>
  <c r="W5772" i="1"/>
  <c r="R5772" i="1"/>
  <c r="W5781" i="1"/>
  <c r="R5781" i="1"/>
  <c r="W5775" i="1"/>
  <c r="R5775" i="1"/>
  <c r="W5780" i="1"/>
  <c r="R5780" i="1"/>
  <c r="W5776" i="1"/>
  <c r="R5776" i="1"/>
  <c r="W5773" i="1"/>
  <c r="R5773" i="1"/>
  <c r="W5774" i="1"/>
  <c r="R5774" i="1"/>
  <c r="W5782" i="1"/>
  <c r="R5782" i="1"/>
  <c r="W5777" i="1"/>
  <c r="R5777" i="1"/>
  <c r="W5765" i="1"/>
  <c r="W5768" i="1"/>
  <c r="W5763" i="1"/>
  <c r="W5769" i="1"/>
  <c r="W5779" i="1"/>
  <c r="W5783" i="1"/>
  <c r="W5771" i="1"/>
  <c r="W5766" i="1"/>
  <c r="W5778" i="1"/>
  <c r="W5784" i="1"/>
  <c r="W5767" i="1"/>
  <c r="W5762" i="1"/>
  <c r="W5785" i="1"/>
  <c r="W5770" i="1"/>
  <c r="W5764" i="1"/>
  <c r="P5806" i="1"/>
  <c r="Q5806" i="1" s="1"/>
  <c r="P5809" i="1"/>
  <c r="P5807" i="1"/>
  <c r="R5807" i="1" s="1"/>
  <c r="P5786" i="1"/>
  <c r="P5802" i="1"/>
  <c r="R5802" i="1" s="1"/>
  <c r="P5789" i="1"/>
  <c r="P5787" i="1"/>
  <c r="P5801" i="1"/>
  <c r="Q5801" i="1" s="1"/>
  <c r="P5788" i="1"/>
  <c r="P5799" i="1"/>
  <c r="Q5799" i="1" s="1"/>
  <c r="P5794" i="1"/>
  <c r="R5794" i="1" s="1"/>
  <c r="P5795" i="1"/>
  <c r="R5795" i="1" s="1"/>
  <c r="P5796" i="1"/>
  <c r="Q5796" i="1" s="1"/>
  <c r="P5793" i="1"/>
  <c r="R5793" i="1" s="1"/>
  <c r="P5791" i="1"/>
  <c r="P5792" i="1"/>
  <c r="P5808" i="1"/>
  <c r="R5808" i="1" s="1"/>
  <c r="P5805" i="1"/>
  <c r="Q5805" i="1" s="1"/>
  <c r="P5790" i="1"/>
  <c r="P5804" i="1"/>
  <c r="Q5804" i="1" s="1"/>
  <c r="P5798" i="1"/>
  <c r="Q5798" i="1" s="1"/>
  <c r="P5797" i="1"/>
  <c r="Q5797" i="1" s="1"/>
  <c r="P5803" i="1"/>
  <c r="R5803" i="1" s="1"/>
  <c r="P5800" i="1"/>
  <c r="Q5800" i="1" s="1"/>
  <c r="H5820" i="6"/>
  <c r="O5820" i="1"/>
  <c r="H5819" i="6"/>
  <c r="O5819" i="1"/>
  <c r="H5821" i="6"/>
  <c r="O5821" i="1"/>
  <c r="H5825" i="6"/>
  <c r="O5825" i="1"/>
  <c r="H5832" i="6"/>
  <c r="O5832" i="1"/>
  <c r="H5830" i="6"/>
  <c r="O5830" i="1"/>
  <c r="H5812" i="6"/>
  <c r="O5812" i="1"/>
  <c r="H5826" i="6"/>
  <c r="O5826" i="1"/>
  <c r="H5824" i="6"/>
  <c r="O5824" i="1"/>
  <c r="H5828" i="6"/>
  <c r="O5828" i="1"/>
  <c r="H5816" i="6"/>
  <c r="O5816" i="1"/>
  <c r="H5811" i="6"/>
  <c r="O5811" i="1"/>
  <c r="H5823" i="6"/>
  <c r="O5823" i="1"/>
  <c r="H5818" i="6"/>
  <c r="O5818" i="1"/>
  <c r="H5831" i="6"/>
  <c r="O5831" i="1"/>
  <c r="H5815" i="6"/>
  <c r="O5815" i="1"/>
  <c r="H5833" i="6"/>
  <c r="O5833" i="1"/>
  <c r="H5813" i="6"/>
  <c r="O5813" i="1"/>
  <c r="H5810" i="6"/>
  <c r="O5810" i="1"/>
  <c r="H5829" i="6"/>
  <c r="O5829" i="1"/>
  <c r="H5817" i="6"/>
  <c r="O5817" i="1"/>
  <c r="H5827" i="6"/>
  <c r="O5827" i="1"/>
  <c r="H5814" i="6"/>
  <c r="O5814" i="1"/>
  <c r="H5822" i="6"/>
  <c r="O5822" i="1"/>
  <c r="H5815" i="5"/>
  <c r="N5815" i="1"/>
  <c r="H5814" i="5"/>
  <c r="N5814" i="1"/>
  <c r="H5820" i="5"/>
  <c r="N5820" i="1"/>
  <c r="H5828" i="5"/>
  <c r="N5828" i="1"/>
  <c r="H5810" i="5"/>
  <c r="N5810" i="1"/>
  <c r="H5816" i="5"/>
  <c r="N5816" i="1"/>
  <c r="H5817" i="5"/>
  <c r="N5817" i="1"/>
  <c r="H5825" i="5"/>
  <c r="N5825" i="1"/>
  <c r="H5823" i="5"/>
  <c r="N5823" i="1"/>
  <c r="H5819" i="5"/>
  <c r="N5819" i="1"/>
  <c r="H5822" i="5"/>
  <c r="N5822" i="1"/>
  <c r="H5813" i="5"/>
  <c r="N5813" i="1"/>
  <c r="H5824" i="5"/>
  <c r="N5824" i="1"/>
  <c r="H5826" i="5"/>
  <c r="N5826" i="1"/>
  <c r="H5821" i="5"/>
  <c r="N5821" i="1"/>
  <c r="H5811" i="5"/>
  <c r="N5811" i="1"/>
  <c r="H5812" i="5"/>
  <c r="N5812" i="1"/>
  <c r="H5832" i="5"/>
  <c r="N5832" i="1"/>
  <c r="H5827" i="5"/>
  <c r="N5827" i="1"/>
  <c r="H5818" i="5"/>
  <c r="N5818" i="1"/>
  <c r="H5830" i="5"/>
  <c r="N5830" i="1"/>
  <c r="H5833" i="5"/>
  <c r="N5833" i="1"/>
  <c r="H5831" i="5"/>
  <c r="N5831" i="1"/>
  <c r="H5829" i="5"/>
  <c r="N5829" i="1"/>
  <c r="S5808" i="1" l="1"/>
  <c r="S5780" i="1"/>
  <c r="S5795" i="1"/>
  <c r="S5782" i="1"/>
  <c r="S5781" i="1"/>
  <c r="S5803" i="1"/>
  <c r="S5794" i="1"/>
  <c r="S5807" i="1"/>
  <c r="S5777" i="1"/>
  <c r="S5774" i="1"/>
  <c r="S5776" i="1"/>
  <c r="S5775" i="1"/>
  <c r="S5772" i="1"/>
  <c r="S5802" i="1"/>
  <c r="S5773" i="1"/>
  <c r="S5793" i="1"/>
  <c r="W5798" i="1"/>
  <c r="R5798" i="1"/>
  <c r="W5796" i="1"/>
  <c r="R5796" i="1"/>
  <c r="W5806" i="1"/>
  <c r="R5806" i="1"/>
  <c r="W5800" i="1"/>
  <c r="R5800" i="1"/>
  <c r="W5804" i="1"/>
  <c r="R5804" i="1"/>
  <c r="W5801" i="1"/>
  <c r="R5801" i="1"/>
  <c r="W5797" i="1"/>
  <c r="R5797" i="1"/>
  <c r="W5805" i="1"/>
  <c r="R5805" i="1"/>
  <c r="W5799" i="1"/>
  <c r="R5799" i="1"/>
  <c r="W5803" i="1"/>
  <c r="W5790" i="1"/>
  <c r="W5791" i="1"/>
  <c r="W5794" i="1"/>
  <c r="W5787" i="1"/>
  <c r="W5807" i="1"/>
  <c r="W5793" i="1"/>
  <c r="W5789" i="1"/>
  <c r="W5809" i="1"/>
  <c r="W5808" i="1"/>
  <c r="W5788" i="1"/>
  <c r="W5802" i="1"/>
  <c r="W5792" i="1"/>
  <c r="W5795" i="1"/>
  <c r="W5786" i="1"/>
  <c r="P5830" i="1"/>
  <c r="Q5830" i="1" s="1"/>
  <c r="P5827" i="1"/>
  <c r="R5827" i="1" s="1"/>
  <c r="P5823" i="1"/>
  <c r="Q5823" i="1" s="1"/>
  <c r="P5819" i="1"/>
  <c r="R5819" i="1" s="1"/>
  <c r="P5825" i="1"/>
  <c r="Q5825" i="1" s="1"/>
  <c r="P5831" i="1"/>
  <c r="R5831" i="1" s="1"/>
  <c r="P5821" i="1"/>
  <c r="Q5821" i="1" s="1"/>
  <c r="P5822" i="1"/>
  <c r="Q5822" i="1" s="1"/>
  <c r="P5817" i="1"/>
  <c r="R5817" i="1" s="1"/>
  <c r="P5810" i="1"/>
  <c r="P5820" i="1"/>
  <c r="Q5820" i="1" s="1"/>
  <c r="P5812" i="1"/>
  <c r="P5833" i="1"/>
  <c r="P5818" i="1"/>
  <c r="R5818" i="1" s="1"/>
  <c r="P5811" i="1"/>
  <c r="P5826" i="1"/>
  <c r="R5826" i="1" s="1"/>
  <c r="P5816" i="1"/>
  <c r="P5828" i="1"/>
  <c r="Q5828" i="1" s="1"/>
  <c r="P5814" i="1"/>
  <c r="P5815" i="1"/>
  <c r="P5829" i="1"/>
  <c r="Q5829" i="1" s="1"/>
  <c r="P5832" i="1"/>
  <c r="R5832" i="1" s="1"/>
  <c r="P5813" i="1"/>
  <c r="P5824" i="1"/>
  <c r="Q5824" i="1" s="1"/>
  <c r="H5851" i="6"/>
  <c r="H5875" i="6" s="1"/>
  <c r="H5899" i="6" s="1"/>
  <c r="O5851" i="1"/>
  <c r="H5854" i="6"/>
  <c r="H5878" i="6" s="1"/>
  <c r="H5902" i="6" s="1"/>
  <c r="O5854" i="1"/>
  <c r="H5840" i="6"/>
  <c r="H5864" i="6" s="1"/>
  <c r="H5888" i="6" s="1"/>
  <c r="O5840" i="1"/>
  <c r="H5839" i="6"/>
  <c r="H5863" i="6" s="1"/>
  <c r="H5887" i="6" s="1"/>
  <c r="O5839" i="1"/>
  <c r="H5856" i="6"/>
  <c r="H5880" i="6" s="1"/>
  <c r="H5904" i="6" s="1"/>
  <c r="O5856" i="1"/>
  <c r="H5852" i="6"/>
  <c r="H5876" i="6" s="1"/>
  <c r="H5900" i="6" s="1"/>
  <c r="O5852" i="1"/>
  <c r="H5855" i="6"/>
  <c r="H5879" i="6" s="1"/>
  <c r="H5903" i="6" s="1"/>
  <c r="O5855" i="1"/>
  <c r="H5849" i="6"/>
  <c r="H5873" i="6" s="1"/>
  <c r="H5897" i="6" s="1"/>
  <c r="O5849" i="1"/>
  <c r="H5838" i="6"/>
  <c r="H5862" i="6" s="1"/>
  <c r="H5886" i="6" s="1"/>
  <c r="O5838" i="1"/>
  <c r="H5837" i="6"/>
  <c r="H5861" i="6" s="1"/>
  <c r="H5885" i="6" s="1"/>
  <c r="O5837" i="1"/>
  <c r="H5848" i="6"/>
  <c r="H5872" i="6" s="1"/>
  <c r="H5896" i="6" s="1"/>
  <c r="O5848" i="1"/>
  <c r="H5834" i="6"/>
  <c r="H5858" i="6" s="1"/>
  <c r="H5882" i="6" s="1"/>
  <c r="O5834" i="1"/>
  <c r="H5842" i="6"/>
  <c r="H5866" i="6" s="1"/>
  <c r="H5890" i="6" s="1"/>
  <c r="O5842" i="1"/>
  <c r="H5845" i="6"/>
  <c r="H5869" i="6" s="1"/>
  <c r="H5893" i="6" s="1"/>
  <c r="O5845" i="1"/>
  <c r="H5850" i="6"/>
  <c r="H5874" i="6" s="1"/>
  <c r="H5898" i="6" s="1"/>
  <c r="O5850" i="1"/>
  <c r="H5853" i="6"/>
  <c r="H5877" i="6" s="1"/>
  <c r="H5901" i="6" s="1"/>
  <c r="O5853" i="1"/>
  <c r="H5857" i="6"/>
  <c r="H5881" i="6" s="1"/>
  <c r="H5905" i="6" s="1"/>
  <c r="O5857" i="1"/>
  <c r="H5847" i="6"/>
  <c r="H5871" i="6" s="1"/>
  <c r="H5895" i="6" s="1"/>
  <c r="O5847" i="1"/>
  <c r="H5843" i="6"/>
  <c r="H5867" i="6" s="1"/>
  <c r="H5891" i="6" s="1"/>
  <c r="O5843" i="1"/>
  <c r="H5846" i="6"/>
  <c r="H5870" i="6" s="1"/>
  <c r="H5894" i="6" s="1"/>
  <c r="O5846" i="1"/>
  <c r="H5841" i="6"/>
  <c r="H5865" i="6" s="1"/>
  <c r="H5889" i="6" s="1"/>
  <c r="O5841" i="1"/>
  <c r="H5836" i="6"/>
  <c r="H5860" i="6" s="1"/>
  <c r="H5884" i="6" s="1"/>
  <c r="O5836" i="1"/>
  <c r="H5835" i="6"/>
  <c r="H5859" i="6" s="1"/>
  <c r="H5883" i="6" s="1"/>
  <c r="O5835" i="1"/>
  <c r="H5844" i="6"/>
  <c r="H5868" i="6" s="1"/>
  <c r="H5892" i="6" s="1"/>
  <c r="O5844" i="1"/>
  <c r="H5853" i="5"/>
  <c r="H5877" i="5" s="1"/>
  <c r="H5901" i="5" s="1"/>
  <c r="N5853" i="1"/>
  <c r="H5840" i="5"/>
  <c r="H5864" i="5" s="1"/>
  <c r="H5888" i="5" s="1"/>
  <c r="N5840" i="1"/>
  <c r="H5837" i="5"/>
  <c r="H5861" i="5" s="1"/>
  <c r="H5885" i="5" s="1"/>
  <c r="N5837" i="1"/>
  <c r="H5855" i="5"/>
  <c r="H5879" i="5" s="1"/>
  <c r="H5903" i="5" s="1"/>
  <c r="N5855" i="1"/>
  <c r="H5836" i="5"/>
  <c r="H5860" i="5" s="1"/>
  <c r="H5884" i="5" s="1"/>
  <c r="N5836" i="1"/>
  <c r="H5846" i="5"/>
  <c r="H5870" i="5" s="1"/>
  <c r="H5894" i="5" s="1"/>
  <c r="N5846" i="1"/>
  <c r="H5834" i="5"/>
  <c r="H5858" i="5" s="1"/>
  <c r="H5882" i="5" s="1"/>
  <c r="N5834" i="1"/>
  <c r="H5852" i="5"/>
  <c r="H5876" i="5" s="1"/>
  <c r="H5900" i="5" s="1"/>
  <c r="N5852" i="1"/>
  <c r="H5835" i="5"/>
  <c r="H5859" i="5" s="1"/>
  <c r="H5883" i="5" s="1"/>
  <c r="N5835" i="1"/>
  <c r="H5854" i="5"/>
  <c r="H5878" i="5" s="1"/>
  <c r="H5902" i="5" s="1"/>
  <c r="N5854" i="1"/>
  <c r="H5845" i="5"/>
  <c r="H5869" i="5" s="1"/>
  <c r="H5893" i="5" s="1"/>
  <c r="N5845" i="1"/>
  <c r="H5847" i="5"/>
  <c r="H5871" i="5" s="1"/>
  <c r="H5895" i="5" s="1"/>
  <c r="N5847" i="1"/>
  <c r="H5844" i="5"/>
  <c r="H5868" i="5" s="1"/>
  <c r="H5892" i="5" s="1"/>
  <c r="N5844" i="1"/>
  <c r="H5857" i="5"/>
  <c r="H5881" i="5" s="1"/>
  <c r="H5905" i="5" s="1"/>
  <c r="N5857" i="1"/>
  <c r="H5856" i="5"/>
  <c r="H5880" i="5" s="1"/>
  <c r="H5904" i="5" s="1"/>
  <c r="N5856" i="1"/>
  <c r="H5843" i="5"/>
  <c r="H5867" i="5" s="1"/>
  <c r="H5891" i="5" s="1"/>
  <c r="N5843" i="1"/>
  <c r="H5842" i="5"/>
  <c r="H5866" i="5" s="1"/>
  <c r="H5890" i="5" s="1"/>
  <c r="N5842" i="1"/>
  <c r="H5850" i="5"/>
  <c r="H5874" i="5" s="1"/>
  <c r="H5898" i="5" s="1"/>
  <c r="N5850" i="1"/>
  <c r="H5849" i="5"/>
  <c r="H5873" i="5" s="1"/>
  <c r="H5897" i="5" s="1"/>
  <c r="N5849" i="1"/>
  <c r="H5838" i="5"/>
  <c r="H5862" i="5" s="1"/>
  <c r="H5886" i="5" s="1"/>
  <c r="N5838" i="1"/>
  <c r="H5851" i="5"/>
  <c r="H5875" i="5" s="1"/>
  <c r="H5899" i="5" s="1"/>
  <c r="N5851" i="1"/>
  <c r="H5848" i="5"/>
  <c r="H5872" i="5" s="1"/>
  <c r="H5896" i="5" s="1"/>
  <c r="N5848" i="1"/>
  <c r="H5841" i="5"/>
  <c r="H5865" i="5" s="1"/>
  <c r="H5889" i="5" s="1"/>
  <c r="N5841" i="1"/>
  <c r="H5839" i="5"/>
  <c r="H5863" i="5" s="1"/>
  <c r="H5887" i="5" s="1"/>
  <c r="N5839" i="1"/>
  <c r="S5817" i="1" l="1"/>
  <c r="S5800" i="1"/>
  <c r="S5826" i="1"/>
  <c r="S5819" i="1"/>
  <c r="S5805" i="1"/>
  <c r="S5796" i="1"/>
  <c r="S5799" i="1"/>
  <c r="S5797" i="1"/>
  <c r="S5804" i="1"/>
  <c r="S5806" i="1"/>
  <c r="S5798" i="1"/>
  <c r="S5801" i="1"/>
  <c r="S5832" i="1"/>
  <c r="S5818" i="1"/>
  <c r="S5831" i="1"/>
  <c r="S5827" i="1"/>
  <c r="W5829" i="1"/>
  <c r="R5829" i="1"/>
  <c r="W5825" i="1"/>
  <c r="R5825" i="1"/>
  <c r="W5830" i="1"/>
  <c r="R5830" i="1"/>
  <c r="W5828" i="1"/>
  <c r="R5828" i="1"/>
  <c r="W5824" i="1"/>
  <c r="R5824" i="1"/>
  <c r="W5822" i="1"/>
  <c r="R5822" i="1"/>
  <c r="W5820" i="1"/>
  <c r="R5820" i="1"/>
  <c r="W5821" i="1"/>
  <c r="R5821" i="1"/>
  <c r="W5823" i="1"/>
  <c r="R5823" i="1"/>
  <c r="W5815" i="1"/>
  <c r="W5813" i="1"/>
  <c r="W5814" i="1"/>
  <c r="W5811" i="1"/>
  <c r="W5832" i="1"/>
  <c r="W5818" i="1"/>
  <c r="W5810" i="1"/>
  <c r="W5831" i="1"/>
  <c r="W5827" i="1"/>
  <c r="W5816" i="1"/>
  <c r="W5833" i="1"/>
  <c r="W5817" i="1"/>
  <c r="W5826" i="1"/>
  <c r="W5812" i="1"/>
  <c r="W5819" i="1"/>
  <c r="P5851" i="1"/>
  <c r="R5851" i="1" s="1"/>
  <c r="P5856" i="1"/>
  <c r="R5856" i="1" s="1"/>
  <c r="P5844" i="1"/>
  <c r="Q5844" i="1" s="1"/>
  <c r="P5845" i="1"/>
  <c r="Q5845" i="1" s="1"/>
  <c r="P5834" i="1"/>
  <c r="P5836" i="1"/>
  <c r="P5837" i="1"/>
  <c r="P5853" i="1"/>
  <c r="Q5853" i="1" s="1"/>
  <c r="P5847" i="1"/>
  <c r="Q5847" i="1" s="1"/>
  <c r="P5840" i="1"/>
  <c r="P5838" i="1"/>
  <c r="P5848" i="1"/>
  <c r="Q5848" i="1" s="1"/>
  <c r="P5850" i="1"/>
  <c r="R5850" i="1" s="1"/>
  <c r="P5842" i="1"/>
  <c r="R5842" i="1" s="1"/>
  <c r="P5841" i="1"/>
  <c r="R5841" i="1" s="1"/>
  <c r="P5839" i="1"/>
  <c r="P5843" i="1"/>
  <c r="R5843" i="1" s="1"/>
  <c r="P5857" i="1"/>
  <c r="P5854" i="1"/>
  <c r="Q5854" i="1" s="1"/>
  <c r="P5852" i="1"/>
  <c r="Q5852" i="1" s="1"/>
  <c r="P5846" i="1"/>
  <c r="Q5846" i="1" s="1"/>
  <c r="P5855" i="1"/>
  <c r="R5855" i="1" s="1"/>
  <c r="P5849" i="1"/>
  <c r="R5849" i="1" s="1"/>
  <c r="P5835" i="1"/>
  <c r="H5909" i="6"/>
  <c r="O5909" i="1"/>
  <c r="H5925" i="6"/>
  <c r="O5925" i="1"/>
  <c r="H5913" i="6"/>
  <c r="O5913" i="1"/>
  <c r="H5922" i="6"/>
  <c r="O5922" i="1"/>
  <c r="H5910" i="6"/>
  <c r="O5910" i="1"/>
  <c r="H5911" i="6"/>
  <c r="O5911" i="1"/>
  <c r="H5918" i="6"/>
  <c r="O5918" i="1"/>
  <c r="H5917" i="6"/>
  <c r="O5917" i="1"/>
  <c r="H5912" i="6"/>
  <c r="O5912" i="1"/>
  <c r="H5921" i="6"/>
  <c r="O5921" i="1"/>
  <c r="H5914" i="6"/>
  <c r="O5914" i="1"/>
  <c r="H5926" i="6"/>
  <c r="O5926" i="1"/>
  <c r="H5927" i="6"/>
  <c r="O5927" i="1"/>
  <c r="H5916" i="6"/>
  <c r="O5916" i="1"/>
  <c r="H5919" i="6"/>
  <c r="O5919" i="1"/>
  <c r="H5906" i="6"/>
  <c r="O5906" i="1"/>
  <c r="H5924" i="6"/>
  <c r="O5924" i="1"/>
  <c r="H5915" i="6"/>
  <c r="O5915" i="1"/>
  <c r="H5929" i="6"/>
  <c r="O5929" i="1"/>
  <c r="H5920" i="6"/>
  <c r="O5920" i="1"/>
  <c r="H5907" i="6"/>
  <c r="O5907" i="1"/>
  <c r="H5908" i="6"/>
  <c r="O5908" i="1"/>
  <c r="H5928" i="6"/>
  <c r="O5928" i="1"/>
  <c r="H5923" i="6"/>
  <c r="O5923" i="1"/>
  <c r="H5922" i="5"/>
  <c r="N5922" i="1"/>
  <c r="H5919" i="5"/>
  <c r="N5919" i="1"/>
  <c r="H5918" i="5"/>
  <c r="N5918" i="1"/>
  <c r="H5913" i="5"/>
  <c r="N5913" i="1"/>
  <c r="H5908" i="5"/>
  <c r="N5908" i="1"/>
  <c r="H5920" i="5"/>
  <c r="N5920" i="1"/>
  <c r="H5911" i="5"/>
  <c r="N5911" i="1"/>
  <c r="H5927" i="5"/>
  <c r="N5927" i="1"/>
  <c r="H5914" i="5"/>
  <c r="N5914" i="1"/>
  <c r="H5915" i="5"/>
  <c r="N5915" i="1"/>
  <c r="H5917" i="5"/>
  <c r="N5917" i="1"/>
  <c r="H5928" i="5"/>
  <c r="N5928" i="1"/>
  <c r="H5909" i="5"/>
  <c r="N5909" i="1"/>
  <c r="H5923" i="5"/>
  <c r="N5923" i="1"/>
  <c r="H5926" i="5"/>
  <c r="N5926" i="1"/>
  <c r="H5910" i="5"/>
  <c r="N5910" i="1"/>
  <c r="H5929" i="5"/>
  <c r="N5929" i="1"/>
  <c r="H5924" i="5"/>
  <c r="N5924" i="1"/>
  <c r="H5912" i="5"/>
  <c r="N5912" i="1"/>
  <c r="H5907" i="5"/>
  <c r="N5907" i="1"/>
  <c r="H5921" i="5"/>
  <c r="N5921" i="1"/>
  <c r="H5916" i="5"/>
  <c r="N5916" i="1"/>
  <c r="H5906" i="5"/>
  <c r="N5906" i="1"/>
  <c r="H5925" i="5"/>
  <c r="N5925" i="1"/>
  <c r="S5851" i="1" l="1"/>
  <c r="S5825" i="1"/>
  <c r="S5850" i="1"/>
  <c r="S5821" i="1"/>
  <c r="S5828" i="1"/>
  <c r="S5849" i="1"/>
  <c r="S5841" i="1"/>
  <c r="S5823" i="1"/>
  <c r="S5820" i="1"/>
  <c r="S5824" i="1"/>
  <c r="S5830" i="1"/>
  <c r="S5829" i="1"/>
  <c r="S5843" i="1"/>
  <c r="S5822" i="1"/>
  <c r="S5855" i="1"/>
  <c r="S5842" i="1"/>
  <c r="S5856" i="1"/>
  <c r="W5846" i="1"/>
  <c r="R5846" i="1"/>
  <c r="W5847" i="1"/>
  <c r="R5847" i="1"/>
  <c r="W5852" i="1"/>
  <c r="R5852" i="1"/>
  <c r="W5848" i="1"/>
  <c r="R5848" i="1"/>
  <c r="W5853" i="1"/>
  <c r="R5853" i="1"/>
  <c r="W5845" i="1"/>
  <c r="R5845" i="1"/>
  <c r="W5854" i="1"/>
  <c r="R5854" i="1"/>
  <c r="W5844" i="1"/>
  <c r="R5844" i="1"/>
  <c r="W5839" i="1"/>
  <c r="W5849" i="1"/>
  <c r="W5841" i="1"/>
  <c r="W5838" i="1"/>
  <c r="W5837" i="1"/>
  <c r="W5855" i="1"/>
  <c r="W5857" i="1"/>
  <c r="W5842" i="1"/>
  <c r="W5840" i="1"/>
  <c r="W5836" i="1"/>
  <c r="W5856" i="1"/>
  <c r="W5835" i="1"/>
  <c r="W5843" i="1"/>
  <c r="W5850" i="1"/>
  <c r="W5834" i="1"/>
  <c r="W5851" i="1"/>
  <c r="P5907" i="1"/>
  <c r="P5912" i="1"/>
  <c r="P5909" i="1"/>
  <c r="P5914" i="1"/>
  <c r="R5914" i="1" s="1"/>
  <c r="P5923" i="1"/>
  <c r="R5923" i="1" s="1"/>
  <c r="P5928" i="1"/>
  <c r="R5928" i="1" s="1"/>
  <c r="P5927" i="1"/>
  <c r="R5927" i="1" s="1"/>
  <c r="P5919" i="1"/>
  <c r="Q5919" i="1" s="1"/>
  <c r="P5911" i="1"/>
  <c r="P5908" i="1"/>
  <c r="P5922" i="1"/>
  <c r="R5922" i="1" s="1"/>
  <c r="P5917" i="1"/>
  <c r="Q5917" i="1" s="1"/>
  <c r="P5921" i="1"/>
  <c r="R5921" i="1" s="1"/>
  <c r="P5926" i="1"/>
  <c r="Q5926" i="1" s="1"/>
  <c r="P5925" i="1"/>
  <c r="Q5925" i="1" s="1"/>
  <c r="P5916" i="1"/>
  <c r="Q5916" i="1" s="1"/>
  <c r="P5924" i="1"/>
  <c r="Q5924" i="1" s="1"/>
  <c r="P5910" i="1"/>
  <c r="P5915" i="1"/>
  <c r="R5915" i="1" s="1"/>
  <c r="P5920" i="1"/>
  <c r="Q5920" i="1" s="1"/>
  <c r="P5913" i="1"/>
  <c r="R5913" i="1" s="1"/>
  <c r="P5918" i="1"/>
  <c r="Q5918" i="1" s="1"/>
  <c r="P5906" i="1"/>
  <c r="P5929" i="1"/>
  <c r="H5943" i="6"/>
  <c r="O5943" i="1"/>
  <c r="H5936" i="6"/>
  <c r="O5936" i="1"/>
  <c r="H5946" i="6"/>
  <c r="O5946" i="1"/>
  <c r="H5947" i="6"/>
  <c r="O5947" i="1"/>
  <c r="H5953" i="6"/>
  <c r="O5953" i="1"/>
  <c r="H5940" i="6"/>
  <c r="O5940" i="1"/>
  <c r="H5941" i="6"/>
  <c r="O5941" i="1"/>
  <c r="H5952" i="6"/>
  <c r="O5952" i="1"/>
  <c r="H5939" i="6"/>
  <c r="O5939" i="1"/>
  <c r="H5951" i="6"/>
  <c r="O5951" i="1"/>
  <c r="H5932" i="6"/>
  <c r="O5932" i="1"/>
  <c r="H5948" i="6"/>
  <c r="O5948" i="1"/>
  <c r="H5937" i="6"/>
  <c r="O5937" i="1"/>
  <c r="H5942" i="6"/>
  <c r="O5942" i="1"/>
  <c r="H5931" i="6"/>
  <c r="O5931" i="1"/>
  <c r="H5930" i="6"/>
  <c r="O5930" i="1"/>
  <c r="H5949" i="6"/>
  <c r="O5949" i="1"/>
  <c r="H5938" i="6"/>
  <c r="O5938" i="1"/>
  <c r="H5935" i="6"/>
  <c r="O5935" i="1"/>
  <c r="H5944" i="6"/>
  <c r="O5944" i="1"/>
  <c r="H5950" i="6"/>
  <c r="O5950" i="1"/>
  <c r="H5945" i="6"/>
  <c r="O5945" i="1"/>
  <c r="H5934" i="6"/>
  <c r="O5934" i="1"/>
  <c r="H5933" i="6"/>
  <c r="O5933" i="1"/>
  <c r="H5944" i="5"/>
  <c r="N5944" i="1"/>
  <c r="H5949" i="5"/>
  <c r="N5949" i="1"/>
  <c r="H5953" i="5"/>
  <c r="N5953" i="1"/>
  <c r="H5941" i="5"/>
  <c r="N5941" i="1"/>
  <c r="H5932" i="5"/>
  <c r="N5932" i="1"/>
  <c r="H5934" i="5"/>
  <c r="N5934" i="1"/>
  <c r="H5939" i="5"/>
  <c r="N5939" i="1"/>
  <c r="H5937" i="5"/>
  <c r="N5937" i="1"/>
  <c r="H5930" i="5"/>
  <c r="N5930" i="1"/>
  <c r="H5950" i="5"/>
  <c r="N5950" i="1"/>
  <c r="H5938" i="5"/>
  <c r="N5938" i="1"/>
  <c r="H5942" i="5"/>
  <c r="N5942" i="1"/>
  <c r="H5940" i="5"/>
  <c r="N5940" i="1"/>
  <c r="H5931" i="5"/>
  <c r="N5931" i="1"/>
  <c r="H5947" i="5"/>
  <c r="N5947" i="1"/>
  <c r="H5951" i="5"/>
  <c r="N5951" i="1"/>
  <c r="H5943" i="5"/>
  <c r="N5943" i="1"/>
  <c r="H5948" i="5"/>
  <c r="N5948" i="1"/>
  <c r="H5945" i="5"/>
  <c r="N5945" i="1"/>
  <c r="H5952" i="5"/>
  <c r="N5952" i="1"/>
  <c r="H5936" i="5"/>
  <c r="N5936" i="1"/>
  <c r="H5933" i="5"/>
  <c r="N5933" i="1"/>
  <c r="H5935" i="5"/>
  <c r="N5935" i="1"/>
  <c r="H5946" i="5"/>
  <c r="N5946" i="1"/>
  <c r="S5914" i="1" l="1"/>
  <c r="S5854" i="1"/>
  <c r="S5846" i="1"/>
  <c r="S5915" i="1"/>
  <c r="S5922" i="1"/>
  <c r="S5927" i="1"/>
  <c r="S5853" i="1"/>
  <c r="S5928" i="1"/>
  <c r="S5844" i="1"/>
  <c r="S5845" i="1"/>
  <c r="S5848" i="1"/>
  <c r="S5847" i="1"/>
  <c r="S5852" i="1"/>
  <c r="S5913" i="1"/>
  <c r="S5921" i="1"/>
  <c r="S5923" i="1"/>
  <c r="W5918" i="1"/>
  <c r="R5918" i="1"/>
  <c r="W5926" i="1"/>
  <c r="R5926" i="1"/>
  <c r="W5924" i="1"/>
  <c r="R5924" i="1"/>
  <c r="W5920" i="1"/>
  <c r="R5920" i="1"/>
  <c r="W5916" i="1"/>
  <c r="R5916" i="1"/>
  <c r="W5917" i="1"/>
  <c r="R5917" i="1"/>
  <c r="W5919" i="1"/>
  <c r="R5919" i="1"/>
  <c r="W5925" i="1"/>
  <c r="R5925" i="1"/>
  <c r="W5922" i="1"/>
  <c r="W5910" i="1"/>
  <c r="W5908" i="1"/>
  <c r="W5928" i="1"/>
  <c r="W5912" i="1"/>
  <c r="W5906" i="1"/>
  <c r="W5909" i="1"/>
  <c r="W5913" i="1"/>
  <c r="W5921" i="1"/>
  <c r="W5911" i="1"/>
  <c r="W5923" i="1"/>
  <c r="W5907" i="1"/>
  <c r="W5929" i="1"/>
  <c r="W5914" i="1"/>
  <c r="W5915" i="1"/>
  <c r="W5927" i="1"/>
  <c r="P5946" i="1"/>
  <c r="R5946" i="1" s="1"/>
  <c r="P5947" i="1"/>
  <c r="R5947" i="1" s="1"/>
  <c r="P5931" i="1"/>
  <c r="P5942" i="1"/>
  <c r="Q5942" i="1" s="1"/>
  <c r="P5936" i="1"/>
  <c r="P5951" i="1"/>
  <c r="R5951" i="1" s="1"/>
  <c r="P5945" i="1"/>
  <c r="R5945" i="1" s="1"/>
  <c r="P5938" i="1"/>
  <c r="R5938" i="1" s="1"/>
  <c r="P5940" i="1"/>
  <c r="Q5940" i="1" s="1"/>
  <c r="P5930" i="1"/>
  <c r="P5944" i="1"/>
  <c r="Q5944" i="1" s="1"/>
  <c r="P5948" i="1"/>
  <c r="Q5948" i="1" s="1"/>
  <c r="P5950" i="1"/>
  <c r="Q5950" i="1" s="1"/>
  <c r="P5934" i="1"/>
  <c r="P5941" i="1"/>
  <c r="Q5941" i="1" s="1"/>
  <c r="P5949" i="1"/>
  <c r="Q5949" i="1" s="1"/>
  <c r="P5933" i="1"/>
  <c r="P5952" i="1"/>
  <c r="R5952" i="1" s="1"/>
  <c r="P5937" i="1"/>
  <c r="R5937" i="1" s="1"/>
  <c r="P5935" i="1"/>
  <c r="P5943" i="1"/>
  <c r="Q5943" i="1" s="1"/>
  <c r="P5939" i="1"/>
  <c r="R5939" i="1" s="1"/>
  <c r="P5932" i="1"/>
  <c r="P5953" i="1"/>
  <c r="H5972" i="6"/>
  <c r="O5972" i="1"/>
  <c r="H5964" i="6"/>
  <c r="O5964" i="1"/>
  <c r="H5962" i="6"/>
  <c r="O5962" i="1"/>
  <c r="H5973" i="6"/>
  <c r="O5973" i="1"/>
  <c r="H5956" i="6"/>
  <c r="O5956" i="1"/>
  <c r="H5977" i="6"/>
  <c r="O5977" i="1"/>
  <c r="H5954" i="6"/>
  <c r="O5954" i="1"/>
  <c r="H5975" i="6"/>
  <c r="O5975" i="1"/>
  <c r="H5971" i="6"/>
  <c r="O5971" i="1"/>
  <c r="H5974" i="6"/>
  <c r="O5974" i="1"/>
  <c r="H5955" i="6"/>
  <c r="O5955" i="1"/>
  <c r="H5963" i="6"/>
  <c r="O5963" i="1"/>
  <c r="H5970" i="6"/>
  <c r="O5970" i="1"/>
  <c r="H5957" i="6"/>
  <c r="O5957" i="1"/>
  <c r="H5968" i="6"/>
  <c r="O5968" i="1"/>
  <c r="H5966" i="6"/>
  <c r="O5966" i="1"/>
  <c r="H5976" i="6"/>
  <c r="O5976" i="1"/>
  <c r="H5960" i="6"/>
  <c r="O5960" i="1"/>
  <c r="H5958" i="6"/>
  <c r="O5958" i="1"/>
  <c r="H5959" i="6"/>
  <c r="O5959" i="1"/>
  <c r="H5961" i="6"/>
  <c r="O5961" i="1"/>
  <c r="H5965" i="6"/>
  <c r="O5965" i="1"/>
  <c r="H5967" i="6"/>
  <c r="O5967" i="1"/>
  <c r="H5969" i="6"/>
  <c r="O5969" i="1"/>
  <c r="H5966" i="5"/>
  <c r="N5966" i="1"/>
  <c r="H5958" i="5"/>
  <c r="N5958" i="1"/>
  <c r="H5972" i="5"/>
  <c r="N5972" i="1"/>
  <c r="H5959" i="5"/>
  <c r="N5959" i="1"/>
  <c r="H5967" i="5"/>
  <c r="N5967" i="1"/>
  <c r="H5962" i="5"/>
  <c r="N5962" i="1"/>
  <c r="H5956" i="5"/>
  <c r="N5956" i="1"/>
  <c r="H5974" i="5"/>
  <c r="N5974" i="1"/>
  <c r="H5965" i="5"/>
  <c r="N5965" i="1"/>
  <c r="H5970" i="5"/>
  <c r="N5970" i="1"/>
  <c r="H5971" i="5"/>
  <c r="N5971" i="1"/>
  <c r="H5954" i="5"/>
  <c r="N5954" i="1"/>
  <c r="H5977" i="5"/>
  <c r="N5977" i="1"/>
  <c r="H5960" i="5"/>
  <c r="N5960" i="1"/>
  <c r="H5976" i="5"/>
  <c r="N5976" i="1"/>
  <c r="H5955" i="5"/>
  <c r="N5955" i="1"/>
  <c r="H5973" i="5"/>
  <c r="N5973" i="1"/>
  <c r="H5975" i="5"/>
  <c r="N5975" i="1"/>
  <c r="H5961" i="5"/>
  <c r="N5961" i="1"/>
  <c r="H5964" i="5"/>
  <c r="N5964" i="1"/>
  <c r="H5957" i="5"/>
  <c r="N5957" i="1"/>
  <c r="H5969" i="5"/>
  <c r="N5969" i="1"/>
  <c r="H5963" i="5"/>
  <c r="N5963" i="1"/>
  <c r="H5968" i="5"/>
  <c r="N5968" i="1"/>
  <c r="S5939" i="1" l="1"/>
  <c r="S5947" i="1"/>
  <c r="S5925" i="1"/>
  <c r="S5926" i="1"/>
  <c r="S5946" i="1"/>
  <c r="S5951" i="1"/>
  <c r="S5920" i="1"/>
  <c r="S5938" i="1"/>
  <c r="S5919" i="1"/>
  <c r="S5916" i="1"/>
  <c r="S5924" i="1"/>
  <c r="S5918" i="1"/>
  <c r="S5952" i="1"/>
  <c r="S5917" i="1"/>
  <c r="S5937" i="1"/>
  <c r="S5945" i="1"/>
  <c r="W5943" i="1"/>
  <c r="R5943" i="1"/>
  <c r="W5950" i="1"/>
  <c r="R5950" i="1"/>
  <c r="W5940" i="1"/>
  <c r="R5940" i="1"/>
  <c r="W5949" i="1"/>
  <c r="R5949" i="1"/>
  <c r="W5948" i="1"/>
  <c r="R5948" i="1"/>
  <c r="W5942" i="1"/>
  <c r="R5942" i="1"/>
  <c r="W5941" i="1"/>
  <c r="R5941" i="1"/>
  <c r="W5944" i="1"/>
  <c r="R5944" i="1"/>
  <c r="W5939" i="1"/>
  <c r="W5952" i="1"/>
  <c r="W5934" i="1"/>
  <c r="W5930" i="1"/>
  <c r="W5951" i="1"/>
  <c r="W5947" i="1"/>
  <c r="W5933" i="1"/>
  <c r="W5936" i="1"/>
  <c r="W5946" i="1"/>
  <c r="W5953" i="1"/>
  <c r="W5935" i="1"/>
  <c r="W5938" i="1"/>
  <c r="W5932" i="1"/>
  <c r="W5937" i="1"/>
  <c r="W5945" i="1"/>
  <c r="W5931" i="1"/>
  <c r="P5973" i="1"/>
  <c r="Q5973" i="1" s="1"/>
  <c r="P5955" i="1"/>
  <c r="P5960" i="1"/>
  <c r="P5970" i="1"/>
  <c r="R5970" i="1" s="1"/>
  <c r="P5974" i="1"/>
  <c r="Q5974" i="1" s="1"/>
  <c r="P5961" i="1"/>
  <c r="R5961" i="1" s="1"/>
  <c r="P5976" i="1"/>
  <c r="R5976" i="1" s="1"/>
  <c r="P5977" i="1"/>
  <c r="P5966" i="1"/>
  <c r="Q5966" i="1" s="1"/>
  <c r="P5958" i="1"/>
  <c r="P5954" i="1"/>
  <c r="P5965" i="1"/>
  <c r="Q5965" i="1" s="1"/>
  <c r="P5972" i="1"/>
  <c r="Q5972" i="1" s="1"/>
  <c r="P5968" i="1"/>
  <c r="Q5968" i="1" s="1"/>
  <c r="P5964" i="1"/>
  <c r="Q5964" i="1" s="1"/>
  <c r="P5962" i="1"/>
  <c r="R5962" i="1" s="1"/>
  <c r="P5963" i="1"/>
  <c r="R5963" i="1" s="1"/>
  <c r="P5957" i="1"/>
  <c r="P5971" i="1"/>
  <c r="R5971" i="1" s="1"/>
  <c r="P5956" i="1"/>
  <c r="P5967" i="1"/>
  <c r="Q5967" i="1" s="1"/>
  <c r="P5969" i="1"/>
  <c r="R5969" i="1" s="1"/>
  <c r="P5975" i="1"/>
  <c r="R5975" i="1" s="1"/>
  <c r="P5959" i="1"/>
  <c r="H6001" i="6"/>
  <c r="O6001" i="1"/>
  <c r="H6000" i="6"/>
  <c r="O6000" i="1"/>
  <c r="H5979" i="6"/>
  <c r="O5979" i="1"/>
  <c r="H5989" i="6"/>
  <c r="O5989" i="1"/>
  <c r="H5980" i="6"/>
  <c r="O5980" i="1"/>
  <c r="H5984" i="6"/>
  <c r="O5984" i="1"/>
  <c r="H5991" i="6"/>
  <c r="O5991" i="1"/>
  <c r="H5990" i="6"/>
  <c r="O5990" i="1"/>
  <c r="H5998" i="6"/>
  <c r="O5998" i="1"/>
  <c r="H5985" i="6"/>
  <c r="O5985" i="1"/>
  <c r="H5997" i="6"/>
  <c r="O5997" i="1"/>
  <c r="H5992" i="6"/>
  <c r="O5992" i="1"/>
  <c r="H5983" i="6"/>
  <c r="O5983" i="1"/>
  <c r="H5995" i="6"/>
  <c r="O5995" i="1"/>
  <c r="H5986" i="6"/>
  <c r="O5986" i="1"/>
  <c r="H5981" i="6"/>
  <c r="O5981" i="1"/>
  <c r="H5999" i="6"/>
  <c r="O5999" i="1"/>
  <c r="H5988" i="6"/>
  <c r="O5988" i="1"/>
  <c r="H5982" i="6"/>
  <c r="O5982" i="1"/>
  <c r="H5994" i="6"/>
  <c r="O5994" i="1"/>
  <c r="H5987" i="6"/>
  <c r="O5987" i="1"/>
  <c r="H5993" i="6"/>
  <c r="O5993" i="1"/>
  <c r="H5978" i="6"/>
  <c r="O5978" i="1"/>
  <c r="H5996" i="6"/>
  <c r="O5996" i="1"/>
  <c r="H5986" i="5"/>
  <c r="N5986" i="1"/>
  <c r="H5987" i="5"/>
  <c r="N5987" i="1"/>
  <c r="H5995" i="5"/>
  <c r="N5995" i="1"/>
  <c r="H5991" i="5"/>
  <c r="N5991" i="1"/>
  <c r="H5993" i="5"/>
  <c r="N5993" i="1"/>
  <c r="H5994" i="5"/>
  <c r="N5994" i="1"/>
  <c r="H5983" i="5"/>
  <c r="N5983" i="1"/>
  <c r="H5979" i="5"/>
  <c r="N5979" i="1"/>
  <c r="H5981" i="5"/>
  <c r="N5981" i="1"/>
  <c r="H6000" i="5"/>
  <c r="N6000" i="1"/>
  <c r="H5992" i="5"/>
  <c r="N5992" i="1"/>
  <c r="H5999" i="5"/>
  <c r="N5999" i="1"/>
  <c r="H5978" i="5"/>
  <c r="N5978" i="1"/>
  <c r="H5996" i="5"/>
  <c r="N5996" i="1"/>
  <c r="H5984" i="5"/>
  <c r="N5984" i="1"/>
  <c r="H5988" i="5"/>
  <c r="N5988" i="1"/>
  <c r="H5998" i="5"/>
  <c r="N5998" i="1"/>
  <c r="H5982" i="5"/>
  <c r="N5982" i="1"/>
  <c r="H5989" i="5"/>
  <c r="N5989" i="1"/>
  <c r="H6001" i="5"/>
  <c r="N6001" i="1"/>
  <c r="H5997" i="5"/>
  <c r="N5997" i="1"/>
  <c r="H5985" i="5"/>
  <c r="N5985" i="1"/>
  <c r="H5980" i="5"/>
  <c r="N5980" i="1"/>
  <c r="H5990" i="5"/>
  <c r="N5990" i="1"/>
  <c r="S5969" i="1" l="1"/>
  <c r="S5942" i="1"/>
  <c r="S5949" i="1"/>
  <c r="S5950" i="1"/>
  <c r="S5963" i="1"/>
  <c r="S5962" i="1"/>
  <c r="S5970" i="1"/>
  <c r="S5941" i="1"/>
  <c r="S5948" i="1"/>
  <c r="S5940" i="1"/>
  <c r="S5943" i="1"/>
  <c r="S5961" i="1"/>
  <c r="S5944" i="1"/>
  <c r="S5975" i="1"/>
  <c r="S5971" i="1"/>
  <c r="S5976" i="1"/>
  <c r="W5968" i="1"/>
  <c r="R5968" i="1"/>
  <c r="W5967" i="1"/>
  <c r="R5967" i="1"/>
  <c r="W5972" i="1"/>
  <c r="R5972" i="1"/>
  <c r="W5966" i="1"/>
  <c r="R5966" i="1"/>
  <c r="W5974" i="1"/>
  <c r="R5974" i="1"/>
  <c r="W5973" i="1"/>
  <c r="R5973" i="1"/>
  <c r="W5965" i="1"/>
  <c r="R5965" i="1"/>
  <c r="W5964" i="1"/>
  <c r="R5964" i="1"/>
  <c r="W5969" i="1"/>
  <c r="W5957" i="1"/>
  <c r="W5958" i="1"/>
  <c r="W5961" i="1"/>
  <c r="W5955" i="1"/>
  <c r="W5963" i="1"/>
  <c r="W5959" i="1"/>
  <c r="W5956" i="1"/>
  <c r="W5962" i="1"/>
  <c r="W5977" i="1"/>
  <c r="W5970" i="1"/>
  <c r="W5975" i="1"/>
  <c r="W5971" i="1"/>
  <c r="W5954" i="1"/>
  <c r="W5976" i="1"/>
  <c r="W5960" i="1"/>
  <c r="P5990" i="1"/>
  <c r="Q5990" i="1" s="1"/>
  <c r="P5985" i="1"/>
  <c r="R5985" i="1" s="1"/>
  <c r="P5982" i="1"/>
  <c r="P5999" i="1"/>
  <c r="R5999" i="1" s="1"/>
  <c r="P5994" i="1"/>
  <c r="R5994" i="1" s="1"/>
  <c r="P5993" i="1"/>
  <c r="R5993" i="1" s="1"/>
  <c r="P5995" i="1"/>
  <c r="R5995" i="1" s="1"/>
  <c r="P5986" i="1"/>
  <c r="R5986" i="1" s="1"/>
  <c r="P5980" i="1"/>
  <c r="P6001" i="1"/>
  <c r="P5988" i="1"/>
  <c r="Q5988" i="1" s="1"/>
  <c r="P5996" i="1"/>
  <c r="Q5996" i="1" s="1"/>
  <c r="P6000" i="1"/>
  <c r="R6000" i="1" s="1"/>
  <c r="P5979" i="1"/>
  <c r="P5991" i="1"/>
  <c r="Q5991" i="1" s="1"/>
  <c r="P5987" i="1"/>
  <c r="R5987" i="1" s="1"/>
  <c r="P5997" i="1"/>
  <c r="Q5997" i="1" s="1"/>
  <c r="P5989" i="1"/>
  <c r="Q5989" i="1" s="1"/>
  <c r="P5998" i="1"/>
  <c r="Q5998" i="1" s="1"/>
  <c r="P5984" i="1"/>
  <c r="P5978" i="1"/>
  <c r="P5992" i="1"/>
  <c r="Q5992" i="1" s="1"/>
  <c r="P5981" i="1"/>
  <c r="P5983" i="1"/>
  <c r="H6004" i="6"/>
  <c r="H6028" i="6" s="1"/>
  <c r="H6052" i="6" s="1"/>
  <c r="O6004" i="1"/>
  <c r="H6005" i="6"/>
  <c r="H6029" i="6" s="1"/>
  <c r="H6053" i="6" s="1"/>
  <c r="O6005" i="1"/>
  <c r="H6011" i="6"/>
  <c r="H6035" i="6" s="1"/>
  <c r="H6059" i="6" s="1"/>
  <c r="O6011" i="1"/>
  <c r="H6010" i="6"/>
  <c r="H6034" i="6" s="1"/>
  <c r="H6058" i="6" s="1"/>
  <c r="O6010" i="1"/>
  <c r="H6009" i="6"/>
  <c r="H6033" i="6" s="1"/>
  <c r="H6057" i="6" s="1"/>
  <c r="O6009" i="1"/>
  <c r="H6021" i="6"/>
  <c r="H6045" i="6" s="1"/>
  <c r="H6069" i="6" s="1"/>
  <c r="O6021" i="1"/>
  <c r="H6013" i="6"/>
  <c r="H6037" i="6" s="1"/>
  <c r="H6061" i="6" s="1"/>
  <c r="O6013" i="1"/>
  <c r="H6017" i="6"/>
  <c r="H6041" i="6" s="1"/>
  <c r="H6065" i="6" s="1"/>
  <c r="O6017" i="1"/>
  <c r="H6018" i="6"/>
  <c r="H6042" i="6" s="1"/>
  <c r="H6066" i="6" s="1"/>
  <c r="O6018" i="1"/>
  <c r="H6019" i="6"/>
  <c r="H6043" i="6" s="1"/>
  <c r="H6067" i="6" s="1"/>
  <c r="O6019" i="1"/>
  <c r="H6022" i="6"/>
  <c r="H6046" i="6" s="1"/>
  <c r="H6070" i="6" s="1"/>
  <c r="O6022" i="1"/>
  <c r="H6006" i="6"/>
  <c r="H6030" i="6" s="1"/>
  <c r="H6054" i="6" s="1"/>
  <c r="O6006" i="1"/>
  <c r="H6007" i="6"/>
  <c r="H6031" i="6" s="1"/>
  <c r="H6055" i="6" s="1"/>
  <c r="O6007" i="1"/>
  <c r="H6014" i="6"/>
  <c r="H6038" i="6" s="1"/>
  <c r="H6062" i="6" s="1"/>
  <c r="O6014" i="1"/>
  <c r="H6003" i="6"/>
  <c r="H6027" i="6" s="1"/>
  <c r="H6051" i="6" s="1"/>
  <c r="O6003" i="1"/>
  <c r="H6020" i="6"/>
  <c r="H6044" i="6" s="1"/>
  <c r="H6068" i="6" s="1"/>
  <c r="O6020" i="1"/>
  <c r="H6012" i="6"/>
  <c r="H6036" i="6" s="1"/>
  <c r="H6060" i="6" s="1"/>
  <c r="O6012" i="1"/>
  <c r="H6016" i="6"/>
  <c r="H6040" i="6" s="1"/>
  <c r="H6064" i="6" s="1"/>
  <c r="O6016" i="1"/>
  <c r="H6015" i="6"/>
  <c r="H6039" i="6" s="1"/>
  <c r="H6063" i="6" s="1"/>
  <c r="O6015" i="1"/>
  <c r="H6024" i="6"/>
  <c r="H6048" i="6" s="1"/>
  <c r="H6072" i="6" s="1"/>
  <c r="O6024" i="1"/>
  <c r="H6002" i="6"/>
  <c r="H6026" i="6" s="1"/>
  <c r="H6050" i="6" s="1"/>
  <c r="O6002" i="1"/>
  <c r="H6023" i="6"/>
  <c r="H6047" i="6" s="1"/>
  <c r="H6071" i="6" s="1"/>
  <c r="O6023" i="1"/>
  <c r="H6008" i="6"/>
  <c r="H6032" i="6" s="1"/>
  <c r="H6056" i="6" s="1"/>
  <c r="O6008" i="1"/>
  <c r="H6025" i="6"/>
  <c r="H6049" i="6" s="1"/>
  <c r="H6073" i="6" s="1"/>
  <c r="O6025" i="1"/>
  <c r="H6023" i="5"/>
  <c r="H6047" i="5" s="1"/>
  <c r="H6071" i="5" s="1"/>
  <c r="N6023" i="1"/>
  <c r="H6018" i="5"/>
  <c r="H6042" i="5" s="1"/>
  <c r="H6066" i="5" s="1"/>
  <c r="N6018" i="1"/>
  <c r="H6016" i="5"/>
  <c r="H6040" i="5" s="1"/>
  <c r="H6064" i="5" s="1"/>
  <c r="N6016" i="1"/>
  <c r="H6017" i="5"/>
  <c r="H6041" i="5" s="1"/>
  <c r="H6065" i="5" s="1"/>
  <c r="N6017" i="1"/>
  <c r="H6024" i="5"/>
  <c r="H6048" i="5" s="1"/>
  <c r="H6072" i="5" s="1"/>
  <c r="N6024" i="1"/>
  <c r="H6015" i="5"/>
  <c r="H6039" i="5" s="1"/>
  <c r="H6063" i="5" s="1"/>
  <c r="N6015" i="1"/>
  <c r="H6006" i="5"/>
  <c r="H6030" i="5" s="1"/>
  <c r="H6054" i="5" s="1"/>
  <c r="N6006" i="1"/>
  <c r="H6021" i="5"/>
  <c r="H6045" i="5" s="1"/>
  <c r="H6069" i="5" s="1"/>
  <c r="N6021" i="1"/>
  <c r="H6008" i="5"/>
  <c r="H6032" i="5" s="1"/>
  <c r="H6056" i="5" s="1"/>
  <c r="N6008" i="1"/>
  <c r="H6005" i="5"/>
  <c r="H6029" i="5" s="1"/>
  <c r="H6053" i="5" s="1"/>
  <c r="N6005" i="1"/>
  <c r="H6022" i="5"/>
  <c r="H6046" i="5" s="1"/>
  <c r="H6070" i="5" s="1"/>
  <c r="N6022" i="1"/>
  <c r="H6019" i="5"/>
  <c r="H6043" i="5" s="1"/>
  <c r="H6067" i="5" s="1"/>
  <c r="N6019" i="1"/>
  <c r="H6025" i="5"/>
  <c r="H6049" i="5" s="1"/>
  <c r="H6073" i="5" s="1"/>
  <c r="N6025" i="1"/>
  <c r="H6003" i="5"/>
  <c r="H6027" i="5" s="1"/>
  <c r="H6051" i="5" s="1"/>
  <c r="N6003" i="1"/>
  <c r="H6020" i="5"/>
  <c r="H6044" i="5" s="1"/>
  <c r="H6068" i="5" s="1"/>
  <c r="N6020" i="1"/>
  <c r="H6011" i="5"/>
  <c r="H6035" i="5" s="1"/>
  <c r="H6059" i="5" s="1"/>
  <c r="N6011" i="1"/>
  <c r="H6014" i="5"/>
  <c r="H6038" i="5" s="1"/>
  <c r="H6062" i="5" s="1"/>
  <c r="N6014" i="1"/>
  <c r="H6012" i="5"/>
  <c r="H6036" i="5" s="1"/>
  <c r="H6060" i="5" s="1"/>
  <c r="N6012" i="1"/>
  <c r="H6002" i="5"/>
  <c r="H6026" i="5" s="1"/>
  <c r="H6050" i="5" s="1"/>
  <c r="N6002" i="1"/>
  <c r="H6004" i="5"/>
  <c r="H6028" i="5" s="1"/>
  <c r="H6052" i="5" s="1"/>
  <c r="N6004" i="1"/>
  <c r="H6009" i="5"/>
  <c r="H6033" i="5" s="1"/>
  <c r="H6057" i="5" s="1"/>
  <c r="N6009" i="1"/>
  <c r="H6013" i="5"/>
  <c r="H6037" i="5" s="1"/>
  <c r="H6061" i="5" s="1"/>
  <c r="N6013" i="1"/>
  <c r="H6007" i="5"/>
  <c r="H6031" i="5" s="1"/>
  <c r="H6055" i="5" s="1"/>
  <c r="N6007" i="1"/>
  <c r="H6010" i="5"/>
  <c r="H6034" i="5" s="1"/>
  <c r="H6058" i="5" s="1"/>
  <c r="N6010" i="1"/>
  <c r="S5993" i="1" l="1"/>
  <c r="S5964" i="1"/>
  <c r="S5973" i="1"/>
  <c r="S5966" i="1"/>
  <c r="S6000" i="1"/>
  <c r="S5994" i="1"/>
  <c r="S5967" i="1"/>
  <c r="S5987" i="1"/>
  <c r="S5986" i="1"/>
  <c r="S5999" i="1"/>
  <c r="S5965" i="1"/>
  <c r="S5974" i="1"/>
  <c r="S5972" i="1"/>
  <c r="S5968" i="1"/>
  <c r="S5985" i="1"/>
  <c r="S5995" i="1"/>
  <c r="W5992" i="1"/>
  <c r="R5992" i="1"/>
  <c r="W5989" i="1"/>
  <c r="R5989" i="1"/>
  <c r="W5997" i="1"/>
  <c r="R5997" i="1"/>
  <c r="W5990" i="1"/>
  <c r="R5990" i="1"/>
  <c r="W5996" i="1"/>
  <c r="R5996" i="1"/>
  <c r="W5998" i="1"/>
  <c r="R5998" i="1"/>
  <c r="W5991" i="1"/>
  <c r="R5991" i="1"/>
  <c r="W5988" i="1"/>
  <c r="R5988" i="1"/>
  <c r="W5979" i="1"/>
  <c r="W6001" i="1"/>
  <c r="W5993" i="1"/>
  <c r="W5985" i="1"/>
  <c r="W5978" i="1"/>
  <c r="W6000" i="1"/>
  <c r="W5980" i="1"/>
  <c r="W5994" i="1"/>
  <c r="W5983" i="1"/>
  <c r="W5984" i="1"/>
  <c r="W5987" i="1"/>
  <c r="W5986" i="1"/>
  <c r="W5999" i="1"/>
  <c r="W5981" i="1"/>
  <c r="W5995" i="1"/>
  <c r="W5982" i="1"/>
  <c r="P6007" i="1"/>
  <c r="P6008" i="1"/>
  <c r="P6006" i="1"/>
  <c r="P6012" i="1"/>
  <c r="Q6012" i="1" s="1"/>
  <c r="P6003" i="1"/>
  <c r="P6005" i="1"/>
  <c r="P6021" i="1"/>
  <c r="Q6021" i="1" s="1"/>
  <c r="P6017" i="1"/>
  <c r="R6017" i="1" s="1"/>
  <c r="P6009" i="1"/>
  <c r="R6009" i="1" s="1"/>
  <c r="P6010" i="1"/>
  <c r="R6010" i="1" s="1"/>
  <c r="P6019" i="1"/>
  <c r="R6019" i="1" s="1"/>
  <c r="P6015" i="1"/>
  <c r="Q6015" i="1" s="1"/>
  <c r="P6020" i="1"/>
  <c r="Q6020" i="1" s="1"/>
  <c r="P6013" i="1"/>
  <c r="Q6013" i="1" s="1"/>
  <c r="P6011" i="1"/>
  <c r="R6011" i="1" s="1"/>
  <c r="P6002" i="1"/>
  <c r="P6022" i="1"/>
  <c r="Q6022" i="1" s="1"/>
  <c r="P6024" i="1"/>
  <c r="R6024" i="1" s="1"/>
  <c r="P6016" i="1"/>
  <c r="Q6016" i="1" s="1"/>
  <c r="P6023" i="1"/>
  <c r="R6023" i="1" s="1"/>
  <c r="P6014" i="1"/>
  <c r="Q6014" i="1" s="1"/>
  <c r="P6025" i="1"/>
  <c r="P6018" i="1"/>
  <c r="R6018" i="1" s="1"/>
  <c r="P6004" i="1"/>
  <c r="H6080" i="6"/>
  <c r="O6080" i="1"/>
  <c r="H6084" i="6"/>
  <c r="O6084" i="1"/>
  <c r="H6093" i="6"/>
  <c r="O6093" i="1"/>
  <c r="H6078" i="6"/>
  <c r="O6078" i="1"/>
  <c r="H6095" i="6"/>
  <c r="O6095" i="1"/>
  <c r="H6092" i="6"/>
  <c r="O6092" i="1"/>
  <c r="H6094" i="6"/>
  <c r="O6094" i="1"/>
  <c r="H6081" i="6"/>
  <c r="O6081" i="1"/>
  <c r="H6074" i="6"/>
  <c r="O6074" i="1"/>
  <c r="H6075" i="6"/>
  <c r="O6075" i="1"/>
  <c r="H6091" i="6"/>
  <c r="O6091" i="1"/>
  <c r="H6082" i="6"/>
  <c r="O6082" i="1"/>
  <c r="H6096" i="6"/>
  <c r="O6096" i="1"/>
  <c r="H6090" i="6"/>
  <c r="O6090" i="1"/>
  <c r="H6083" i="6"/>
  <c r="O6083" i="1"/>
  <c r="H6086" i="6"/>
  <c r="O6086" i="1"/>
  <c r="H6087" i="6"/>
  <c r="O6087" i="1"/>
  <c r="H6089" i="6"/>
  <c r="O6089" i="1"/>
  <c r="H6077" i="6"/>
  <c r="O6077" i="1"/>
  <c r="H6079" i="6"/>
  <c r="O6079" i="1"/>
  <c r="H6097" i="6"/>
  <c r="O6097" i="1"/>
  <c r="H6088" i="6"/>
  <c r="O6088" i="1"/>
  <c r="H6085" i="6"/>
  <c r="O6085" i="1"/>
  <c r="H6076" i="6"/>
  <c r="O6076" i="1"/>
  <c r="H6091" i="5"/>
  <c r="N6091" i="1"/>
  <c r="H6087" i="5"/>
  <c r="N6087" i="1"/>
  <c r="H6094" i="5"/>
  <c r="N6094" i="1"/>
  <c r="H6096" i="5"/>
  <c r="N6096" i="1"/>
  <c r="H6089" i="5"/>
  <c r="N6089" i="1"/>
  <c r="H6082" i="5"/>
  <c r="N6082" i="1"/>
  <c r="H6092" i="5"/>
  <c r="N6092" i="1"/>
  <c r="H6080" i="5"/>
  <c r="N6080" i="1"/>
  <c r="H6088" i="5"/>
  <c r="N6088" i="1"/>
  <c r="H6077" i="5"/>
  <c r="N6077" i="1"/>
  <c r="H6083" i="5"/>
  <c r="N6083" i="1"/>
  <c r="H6075" i="5"/>
  <c r="N6075" i="1"/>
  <c r="H6093" i="5"/>
  <c r="N6093" i="1"/>
  <c r="H6090" i="5"/>
  <c r="N6090" i="1"/>
  <c r="H6079" i="5"/>
  <c r="N6079" i="1"/>
  <c r="H6086" i="5"/>
  <c r="N6086" i="1"/>
  <c r="H6085" i="5"/>
  <c r="N6085" i="1"/>
  <c r="H6081" i="5"/>
  <c r="N6081" i="1"/>
  <c r="H6084" i="5"/>
  <c r="N6084" i="1"/>
  <c r="H6076" i="5"/>
  <c r="N6076" i="1"/>
  <c r="H6074" i="5"/>
  <c r="N6074" i="1"/>
  <c r="H6097" i="5"/>
  <c r="N6097" i="1"/>
  <c r="H6078" i="5"/>
  <c r="N6078" i="1"/>
  <c r="H6095" i="5"/>
  <c r="N6095" i="1"/>
  <c r="S6024" i="1" l="1"/>
  <c r="S5990" i="1"/>
  <c r="S5989" i="1"/>
  <c r="S6009" i="1"/>
  <c r="S6010" i="1"/>
  <c r="S5988" i="1"/>
  <c r="S6023" i="1"/>
  <c r="S6017" i="1"/>
  <c r="S5991" i="1"/>
  <c r="S5996" i="1"/>
  <c r="S5997" i="1"/>
  <c r="S5992" i="1"/>
  <c r="S5998" i="1"/>
  <c r="S6018" i="1"/>
  <c r="S6011" i="1"/>
  <c r="S6019" i="1"/>
  <c r="W6013" i="1"/>
  <c r="R6013" i="1"/>
  <c r="W6014" i="1"/>
  <c r="R6014" i="1"/>
  <c r="W6022" i="1"/>
  <c r="R6022" i="1"/>
  <c r="W6020" i="1"/>
  <c r="R6020" i="1"/>
  <c r="W6015" i="1"/>
  <c r="R6015" i="1"/>
  <c r="W6012" i="1"/>
  <c r="R6012" i="1"/>
  <c r="W6016" i="1"/>
  <c r="R6016" i="1"/>
  <c r="W6021" i="1"/>
  <c r="R6021" i="1"/>
  <c r="W6025" i="1"/>
  <c r="W6024" i="1"/>
  <c r="W6010" i="1"/>
  <c r="W6005" i="1"/>
  <c r="W6008" i="1"/>
  <c r="W6009" i="1"/>
  <c r="W6003" i="1"/>
  <c r="W6007" i="1"/>
  <c r="W6004" i="1"/>
  <c r="W6023" i="1"/>
  <c r="W6002" i="1"/>
  <c r="W6017" i="1"/>
  <c r="W6018" i="1"/>
  <c r="W6011" i="1"/>
  <c r="W6019" i="1"/>
  <c r="W6006" i="1"/>
  <c r="P6074" i="1"/>
  <c r="P6089" i="1"/>
  <c r="R6089" i="1" s="1"/>
  <c r="P6091" i="1"/>
  <c r="R6091" i="1" s="1"/>
  <c r="P6087" i="1"/>
  <c r="Q6087" i="1" s="1"/>
  <c r="P6075" i="1"/>
  <c r="P6077" i="1"/>
  <c r="P6082" i="1"/>
  <c r="R6082" i="1" s="1"/>
  <c r="P6097" i="1"/>
  <c r="P6096" i="1"/>
  <c r="R6096" i="1" s="1"/>
  <c r="P6076" i="1"/>
  <c r="P6086" i="1"/>
  <c r="Q6086" i="1" s="1"/>
  <c r="P6078" i="1"/>
  <c r="P6084" i="1"/>
  <c r="Q6084" i="1" s="1"/>
  <c r="P6085" i="1"/>
  <c r="Q6085" i="1" s="1"/>
  <c r="P6083" i="1"/>
  <c r="R6083" i="1" s="1"/>
  <c r="P6092" i="1"/>
  <c r="Q6092" i="1" s="1"/>
  <c r="P6094" i="1"/>
  <c r="Q6094" i="1" s="1"/>
  <c r="P6095" i="1"/>
  <c r="R6095" i="1" s="1"/>
  <c r="P6081" i="1"/>
  <c r="R6081" i="1" s="1"/>
  <c r="P6090" i="1"/>
  <c r="R6090" i="1" s="1"/>
  <c r="P6080" i="1"/>
  <c r="P6079" i="1"/>
  <c r="P6093" i="1"/>
  <c r="Q6093" i="1" s="1"/>
  <c r="P6088" i="1"/>
  <c r="Q6088" i="1" s="1"/>
  <c r="H6112" i="6"/>
  <c r="O6112" i="1"/>
  <c r="H6116" i="6"/>
  <c r="O6116" i="1"/>
  <c r="H6115" i="6"/>
  <c r="O6115" i="1"/>
  <c r="H6119" i="6"/>
  <c r="O6119" i="1"/>
  <c r="H6111" i="6"/>
  <c r="O6111" i="1"/>
  <c r="H6099" i="6"/>
  <c r="O6099" i="1"/>
  <c r="H6106" i="6"/>
  <c r="O6106" i="1"/>
  <c r="H6103" i="6"/>
  <c r="O6103" i="1"/>
  <c r="H6107" i="6"/>
  <c r="O6107" i="1"/>
  <c r="H6102" i="6"/>
  <c r="O6102" i="1"/>
  <c r="H6098" i="6"/>
  <c r="O6098" i="1"/>
  <c r="H6121" i="6"/>
  <c r="O6121" i="1"/>
  <c r="H6114" i="6"/>
  <c r="O6114" i="1"/>
  <c r="H6117" i="6"/>
  <c r="O6117" i="1"/>
  <c r="H6101" i="6"/>
  <c r="O6101" i="1"/>
  <c r="H6100" i="6"/>
  <c r="O6100" i="1"/>
  <c r="H6120" i="6"/>
  <c r="O6120" i="1"/>
  <c r="H6105" i="6"/>
  <c r="O6105" i="1"/>
  <c r="H6108" i="6"/>
  <c r="O6108" i="1"/>
  <c r="H6113" i="6"/>
  <c r="O6113" i="1"/>
  <c r="H6110" i="6"/>
  <c r="O6110" i="1"/>
  <c r="H6109" i="6"/>
  <c r="O6109" i="1"/>
  <c r="H6118" i="6"/>
  <c r="O6118" i="1"/>
  <c r="H6104" i="6"/>
  <c r="O6104" i="1"/>
  <c r="H6100" i="5"/>
  <c r="N6100" i="1"/>
  <c r="H6119" i="5"/>
  <c r="N6119" i="1"/>
  <c r="H6105" i="5"/>
  <c r="N6105" i="1"/>
  <c r="H6099" i="5"/>
  <c r="N6099" i="1"/>
  <c r="H6106" i="5"/>
  <c r="N6106" i="1"/>
  <c r="H6102" i="5"/>
  <c r="N6102" i="1"/>
  <c r="H6109" i="5"/>
  <c r="N6109" i="1"/>
  <c r="H6107" i="5"/>
  <c r="N6107" i="1"/>
  <c r="H6113" i="5"/>
  <c r="N6113" i="1"/>
  <c r="H6101" i="5"/>
  <c r="N6101" i="1"/>
  <c r="H6121" i="5"/>
  <c r="N6121" i="1"/>
  <c r="H6120" i="5"/>
  <c r="N6120" i="1"/>
  <c r="H6110" i="5"/>
  <c r="N6110" i="1"/>
  <c r="H6098" i="5"/>
  <c r="N6098" i="1"/>
  <c r="H6103" i="5"/>
  <c r="N6103" i="1"/>
  <c r="H6112" i="5"/>
  <c r="N6112" i="1"/>
  <c r="H6118" i="5"/>
  <c r="N6118" i="1"/>
  <c r="H6104" i="5"/>
  <c r="N6104" i="1"/>
  <c r="H6114" i="5"/>
  <c r="N6114" i="1"/>
  <c r="H6111" i="5"/>
  <c r="N6111" i="1"/>
  <c r="H6108" i="5"/>
  <c r="N6108" i="1"/>
  <c r="H6116" i="5"/>
  <c r="N6116" i="1"/>
  <c r="H6117" i="5"/>
  <c r="N6117" i="1"/>
  <c r="H6115" i="5"/>
  <c r="N6115" i="1"/>
  <c r="S6021" i="1" l="1"/>
  <c r="S6014" i="1"/>
  <c r="S6096" i="1"/>
  <c r="S6089" i="1"/>
  <c r="S6012" i="1"/>
  <c r="S6090" i="1"/>
  <c r="S6016" i="1"/>
  <c r="S6015" i="1"/>
  <c r="S6022" i="1"/>
  <c r="S6013" i="1"/>
  <c r="S6095" i="1"/>
  <c r="S6020" i="1"/>
  <c r="S6081" i="1"/>
  <c r="S6083" i="1"/>
  <c r="S6082" i="1"/>
  <c r="S6091" i="1"/>
  <c r="W6085" i="1"/>
  <c r="R6085" i="1"/>
  <c r="W6093" i="1"/>
  <c r="R6093" i="1"/>
  <c r="W6094" i="1"/>
  <c r="R6094" i="1"/>
  <c r="W6084" i="1"/>
  <c r="R6084" i="1"/>
  <c r="W6088" i="1"/>
  <c r="R6088" i="1"/>
  <c r="W6092" i="1"/>
  <c r="R6092" i="1"/>
  <c r="W6087" i="1"/>
  <c r="R6087" i="1"/>
  <c r="W6086" i="1"/>
  <c r="R6086" i="1"/>
  <c r="W6079" i="1"/>
  <c r="W6095" i="1"/>
  <c r="W6076" i="1"/>
  <c r="W6077" i="1"/>
  <c r="W6089" i="1"/>
  <c r="W6080" i="1"/>
  <c r="W6096" i="1"/>
  <c r="W6075" i="1"/>
  <c r="W6074" i="1"/>
  <c r="W6090" i="1"/>
  <c r="W6078" i="1"/>
  <c r="W6097" i="1"/>
  <c r="W6081" i="1"/>
  <c r="W6083" i="1"/>
  <c r="W6082" i="1"/>
  <c r="W6091" i="1"/>
  <c r="P6118" i="1"/>
  <c r="Q6118" i="1" s="1"/>
  <c r="P6109" i="1"/>
  <c r="Q6109" i="1" s="1"/>
  <c r="P6105" i="1"/>
  <c r="R6105" i="1" s="1"/>
  <c r="P6110" i="1"/>
  <c r="Q6110" i="1" s="1"/>
  <c r="P6106" i="1"/>
  <c r="R6106" i="1" s="1"/>
  <c r="P6115" i="1"/>
  <c r="R6115" i="1" s="1"/>
  <c r="P6111" i="1"/>
  <c r="Q6111" i="1" s="1"/>
  <c r="P6104" i="1"/>
  <c r="P6120" i="1"/>
  <c r="R6120" i="1" s="1"/>
  <c r="P6099" i="1"/>
  <c r="P6119" i="1"/>
  <c r="R6119" i="1" s="1"/>
  <c r="P6100" i="1"/>
  <c r="P6098" i="1"/>
  <c r="P6108" i="1"/>
  <c r="Q6108" i="1" s="1"/>
  <c r="P6121" i="1"/>
  <c r="P6103" i="1"/>
  <c r="P6116" i="1"/>
  <c r="Q6116" i="1" s="1"/>
  <c r="P6112" i="1"/>
  <c r="Q6112" i="1" s="1"/>
  <c r="P6101" i="1"/>
  <c r="P6107" i="1"/>
  <c r="R6107" i="1" s="1"/>
  <c r="P6102" i="1"/>
  <c r="P6117" i="1"/>
  <c r="Q6117" i="1" s="1"/>
  <c r="P6114" i="1"/>
  <c r="R6114" i="1" s="1"/>
  <c r="P6113" i="1"/>
  <c r="R6113" i="1" s="1"/>
  <c r="H6123" i="6"/>
  <c r="O6123" i="1"/>
  <c r="H6133" i="6"/>
  <c r="O6133" i="1"/>
  <c r="H6145" i="6"/>
  <c r="O6145" i="1"/>
  <c r="H6124" i="6"/>
  <c r="O6124" i="1"/>
  <c r="H6122" i="6"/>
  <c r="O6122" i="1"/>
  <c r="H6135" i="6"/>
  <c r="O6135" i="1"/>
  <c r="H6144" i="6"/>
  <c r="O6144" i="1"/>
  <c r="H6134" i="6"/>
  <c r="O6134" i="1"/>
  <c r="H6125" i="6"/>
  <c r="O6125" i="1"/>
  <c r="H6126" i="6"/>
  <c r="O6126" i="1"/>
  <c r="H6143" i="6"/>
  <c r="O6143" i="1"/>
  <c r="H6132" i="6"/>
  <c r="O6132" i="1"/>
  <c r="H6137" i="6"/>
  <c r="O6137" i="1"/>
  <c r="H6131" i="6"/>
  <c r="O6131" i="1"/>
  <c r="H6139" i="6"/>
  <c r="O6139" i="1"/>
  <c r="H6127" i="6"/>
  <c r="O6127" i="1"/>
  <c r="H6128" i="6"/>
  <c r="O6128" i="1"/>
  <c r="H6140" i="6"/>
  <c r="O6140" i="1"/>
  <c r="H6141" i="6"/>
  <c r="O6141" i="1"/>
  <c r="H6129" i="6"/>
  <c r="O6129" i="1"/>
  <c r="H6138" i="6"/>
  <c r="O6138" i="1"/>
  <c r="H6130" i="6"/>
  <c r="O6130" i="1"/>
  <c r="H6142" i="6"/>
  <c r="O6142" i="1"/>
  <c r="H6136" i="6"/>
  <c r="O6136" i="1"/>
  <c r="H6126" i="5"/>
  <c r="N6126" i="1"/>
  <c r="H6145" i="5"/>
  <c r="N6145" i="1"/>
  <c r="H6130" i="5"/>
  <c r="N6130" i="1"/>
  <c r="H6142" i="5"/>
  <c r="N6142" i="1"/>
  <c r="H6140" i="5"/>
  <c r="N6140" i="1"/>
  <c r="H6125" i="5"/>
  <c r="N6125" i="1"/>
  <c r="H6136" i="5"/>
  <c r="N6136" i="1"/>
  <c r="H6123" i="5"/>
  <c r="N6123" i="1"/>
  <c r="H6137" i="5"/>
  <c r="N6137" i="1"/>
  <c r="H6129" i="5"/>
  <c r="N6129" i="1"/>
  <c r="H6139" i="5"/>
  <c r="N6139" i="1"/>
  <c r="H6128" i="5"/>
  <c r="N6128" i="1"/>
  <c r="H6144" i="5"/>
  <c r="N6144" i="1"/>
  <c r="H6141" i="5"/>
  <c r="N6141" i="1"/>
  <c r="H6131" i="5"/>
  <c r="N6131" i="1"/>
  <c r="H6132" i="5"/>
  <c r="N6132" i="1"/>
  <c r="H6135" i="5"/>
  <c r="N6135" i="1"/>
  <c r="H6143" i="5"/>
  <c r="N6143" i="1"/>
  <c r="H6127" i="5"/>
  <c r="N6127" i="1"/>
  <c r="H6138" i="5"/>
  <c r="N6138" i="1"/>
  <c r="H6134" i="5"/>
  <c r="N6134" i="1"/>
  <c r="H6133" i="5"/>
  <c r="N6133" i="1"/>
  <c r="H6122" i="5"/>
  <c r="N6122" i="1"/>
  <c r="H6124" i="5"/>
  <c r="N6124" i="1"/>
  <c r="S6092" i="1" l="1"/>
  <c r="S6093" i="1"/>
  <c r="S6120" i="1"/>
  <c r="S6106" i="1"/>
  <c r="S6115" i="1"/>
  <c r="S6086" i="1"/>
  <c r="S6084" i="1"/>
  <c r="S6113" i="1"/>
  <c r="S6107" i="1"/>
  <c r="S6087" i="1"/>
  <c r="S6088" i="1"/>
  <c r="S6094" i="1"/>
  <c r="S6085" i="1"/>
  <c r="S6114" i="1"/>
  <c r="S6119" i="1"/>
  <c r="S6105" i="1"/>
  <c r="W6117" i="1"/>
  <c r="R6117" i="1"/>
  <c r="W6112" i="1"/>
  <c r="R6112" i="1"/>
  <c r="W6108" i="1"/>
  <c r="R6108" i="1"/>
  <c r="W6109" i="1"/>
  <c r="R6109" i="1"/>
  <c r="W6116" i="1"/>
  <c r="R6116" i="1"/>
  <c r="W6118" i="1"/>
  <c r="R6118" i="1"/>
  <c r="W6110" i="1"/>
  <c r="R6110" i="1"/>
  <c r="W6111" i="1"/>
  <c r="R6111" i="1"/>
  <c r="W6099" i="1"/>
  <c r="W6115" i="1"/>
  <c r="W6102" i="1"/>
  <c r="W6098" i="1"/>
  <c r="W6120" i="1"/>
  <c r="W6106" i="1"/>
  <c r="W6113" i="1"/>
  <c r="W6107" i="1"/>
  <c r="W6103" i="1"/>
  <c r="W6100" i="1"/>
  <c r="W6104" i="1"/>
  <c r="W6114" i="1"/>
  <c r="W6101" i="1"/>
  <c r="W6121" i="1"/>
  <c r="W6119" i="1"/>
  <c r="W6105" i="1"/>
  <c r="P6132" i="1"/>
  <c r="Q6132" i="1" s="1"/>
  <c r="P6129" i="1"/>
  <c r="R6129" i="1" s="1"/>
  <c r="P6124" i="1"/>
  <c r="P6133" i="1"/>
  <c r="Q6133" i="1" s="1"/>
  <c r="P6134" i="1"/>
  <c r="Q6134" i="1" s="1"/>
  <c r="P6136" i="1"/>
  <c r="Q6136" i="1" s="1"/>
  <c r="P6130" i="1"/>
  <c r="R6130" i="1" s="1"/>
  <c r="P6126" i="1"/>
  <c r="P6127" i="1"/>
  <c r="P6135" i="1"/>
  <c r="Q6135" i="1" s="1"/>
  <c r="P6131" i="1"/>
  <c r="R6131" i="1" s="1"/>
  <c r="P6122" i="1"/>
  <c r="P6143" i="1"/>
  <c r="R6143" i="1" s="1"/>
  <c r="P6141" i="1"/>
  <c r="Q6141" i="1" s="1"/>
  <c r="P6128" i="1"/>
  <c r="P6123" i="1"/>
  <c r="P6125" i="1"/>
  <c r="P6142" i="1"/>
  <c r="Q6142" i="1" s="1"/>
  <c r="P6145" i="1"/>
  <c r="P6144" i="1"/>
  <c r="R6144" i="1" s="1"/>
  <c r="P6139" i="1"/>
  <c r="R6139" i="1" s="1"/>
  <c r="P6138" i="1"/>
  <c r="R6138" i="1" s="1"/>
  <c r="P6137" i="1"/>
  <c r="R6137" i="1" s="1"/>
  <c r="P6140" i="1"/>
  <c r="Q6140" i="1" s="1"/>
  <c r="H6156" i="6"/>
  <c r="O6156" i="1"/>
  <c r="H6159" i="6"/>
  <c r="O6159" i="1"/>
  <c r="H6151" i="6"/>
  <c r="O6151" i="1"/>
  <c r="H6162" i="6"/>
  <c r="O6162" i="1"/>
  <c r="H6167" i="6"/>
  <c r="O6167" i="1"/>
  <c r="H6146" i="6"/>
  <c r="O6146" i="1"/>
  <c r="H6154" i="6"/>
  <c r="O6154" i="1"/>
  <c r="H6153" i="6"/>
  <c r="O6153" i="1"/>
  <c r="H6150" i="6"/>
  <c r="O6150" i="1"/>
  <c r="H6148" i="6"/>
  <c r="O6148" i="1"/>
  <c r="H6163" i="6"/>
  <c r="O6163" i="1"/>
  <c r="H6149" i="6"/>
  <c r="O6149" i="1"/>
  <c r="H6169" i="6"/>
  <c r="O6169" i="1"/>
  <c r="H6165" i="6"/>
  <c r="O6165" i="1"/>
  <c r="H6155" i="6"/>
  <c r="O6155" i="1"/>
  <c r="H6160" i="6"/>
  <c r="O6160" i="1"/>
  <c r="H6158" i="6"/>
  <c r="O6158" i="1"/>
  <c r="H6157" i="6"/>
  <c r="O6157" i="1"/>
  <c r="H6152" i="6"/>
  <c r="O6152" i="1"/>
  <c r="H6164" i="6"/>
  <c r="O6164" i="1"/>
  <c r="H6161" i="6"/>
  <c r="O6161" i="1"/>
  <c r="H6166" i="6"/>
  <c r="O6166" i="1"/>
  <c r="H6168" i="6"/>
  <c r="O6168" i="1"/>
  <c r="H6147" i="6"/>
  <c r="O6147" i="1"/>
  <c r="H6148" i="5"/>
  <c r="N6148" i="1"/>
  <c r="H6149" i="5"/>
  <c r="N6149" i="1"/>
  <c r="H6146" i="5"/>
  <c r="N6146" i="1"/>
  <c r="H6159" i="5"/>
  <c r="N6159" i="1"/>
  <c r="H6163" i="5"/>
  <c r="N6163" i="1"/>
  <c r="H6164" i="5"/>
  <c r="N6164" i="1"/>
  <c r="H6152" i="5"/>
  <c r="N6152" i="1"/>
  <c r="H6157" i="5"/>
  <c r="N6157" i="1"/>
  <c r="H6156" i="5"/>
  <c r="N6156" i="1"/>
  <c r="H6153" i="5"/>
  <c r="N6153" i="1"/>
  <c r="H6166" i="5"/>
  <c r="N6166" i="1"/>
  <c r="H6167" i="5"/>
  <c r="N6167" i="1"/>
  <c r="H6158" i="5"/>
  <c r="N6158" i="1"/>
  <c r="H6155" i="5"/>
  <c r="N6155" i="1"/>
  <c r="H6161" i="5"/>
  <c r="N6161" i="1"/>
  <c r="H6154" i="5"/>
  <c r="N6154" i="1"/>
  <c r="H6162" i="5"/>
  <c r="N6162" i="1"/>
  <c r="H6165" i="5"/>
  <c r="N6165" i="1"/>
  <c r="H6147" i="5"/>
  <c r="N6147" i="1"/>
  <c r="H6169" i="5"/>
  <c r="N6169" i="1"/>
  <c r="H6151" i="5"/>
  <c r="N6151" i="1"/>
  <c r="H6168" i="5"/>
  <c r="N6168" i="1"/>
  <c r="H6160" i="5"/>
  <c r="N6160" i="1"/>
  <c r="H6150" i="5"/>
  <c r="N6150" i="1"/>
  <c r="S6138" i="1" l="1"/>
  <c r="S6109" i="1"/>
  <c r="S6139" i="1"/>
  <c r="S6143" i="1"/>
  <c r="S6129" i="1"/>
  <c r="S6111" i="1"/>
  <c r="S6112" i="1"/>
  <c r="S6144" i="1"/>
  <c r="S6110" i="1"/>
  <c r="S6116" i="1"/>
  <c r="S6108" i="1"/>
  <c r="S6117" i="1"/>
  <c r="S6118" i="1"/>
  <c r="S6137" i="1"/>
  <c r="S6131" i="1"/>
  <c r="S6130" i="1"/>
  <c r="W6142" i="1"/>
  <c r="R6142" i="1"/>
  <c r="W6141" i="1"/>
  <c r="R6141" i="1"/>
  <c r="W6135" i="1"/>
  <c r="R6135" i="1"/>
  <c r="W6136" i="1"/>
  <c r="R6136" i="1"/>
  <c r="W6134" i="1"/>
  <c r="R6134" i="1"/>
  <c r="W6132" i="1"/>
  <c r="R6132" i="1"/>
  <c r="W6140" i="1"/>
  <c r="R6140" i="1"/>
  <c r="W6133" i="1"/>
  <c r="R6133" i="1"/>
  <c r="W6138" i="1"/>
  <c r="W6129" i="1"/>
  <c r="W6139" i="1"/>
  <c r="W6125" i="1"/>
  <c r="W6143" i="1"/>
  <c r="W6127" i="1"/>
  <c r="W6144" i="1"/>
  <c r="W6123" i="1"/>
  <c r="W6122" i="1"/>
  <c r="W6126" i="1"/>
  <c r="W6137" i="1"/>
  <c r="W6145" i="1"/>
  <c r="W6128" i="1"/>
  <c r="W6131" i="1"/>
  <c r="W6130" i="1"/>
  <c r="W6124" i="1"/>
  <c r="P6150" i="1"/>
  <c r="P6169" i="1"/>
  <c r="P6155" i="1"/>
  <c r="R6155" i="1" s="1"/>
  <c r="P6160" i="1"/>
  <c r="Q6160" i="1" s="1"/>
  <c r="P6151" i="1"/>
  <c r="P6158" i="1"/>
  <c r="Q6158" i="1" s="1"/>
  <c r="P6152" i="1"/>
  <c r="P6163" i="1"/>
  <c r="R6163" i="1" s="1"/>
  <c r="P6168" i="1"/>
  <c r="R6168" i="1" s="1"/>
  <c r="P6164" i="1"/>
  <c r="Q6164" i="1" s="1"/>
  <c r="P6159" i="1"/>
  <c r="Q6159" i="1" s="1"/>
  <c r="P6147" i="1"/>
  <c r="P6161" i="1"/>
  <c r="R6161" i="1" s="1"/>
  <c r="P6166" i="1"/>
  <c r="Q6166" i="1" s="1"/>
  <c r="P6156" i="1"/>
  <c r="Q6156" i="1" s="1"/>
  <c r="P6148" i="1"/>
  <c r="P6162" i="1"/>
  <c r="R6162" i="1" s="1"/>
  <c r="P6165" i="1"/>
  <c r="Q6165" i="1" s="1"/>
  <c r="P6167" i="1"/>
  <c r="R6167" i="1" s="1"/>
  <c r="P6153" i="1"/>
  <c r="R6153" i="1" s="1"/>
  <c r="P6157" i="1"/>
  <c r="Q6157" i="1" s="1"/>
  <c r="P6149" i="1"/>
  <c r="P6154" i="1"/>
  <c r="R6154" i="1" s="1"/>
  <c r="P6146" i="1"/>
  <c r="H6187" i="6"/>
  <c r="H6211" i="6" s="1"/>
  <c r="H6235" i="6" s="1"/>
  <c r="O6187" i="1"/>
  <c r="H6170" i="6"/>
  <c r="H6194" i="6" s="1"/>
  <c r="H6218" i="6" s="1"/>
  <c r="O6170" i="1"/>
  <c r="H6184" i="6"/>
  <c r="H6208" i="6" s="1"/>
  <c r="H6232" i="6" s="1"/>
  <c r="O6184" i="1"/>
  <c r="H6185" i="6"/>
  <c r="H6209" i="6" s="1"/>
  <c r="H6233" i="6" s="1"/>
  <c r="O6185" i="1"/>
  <c r="H6172" i="6"/>
  <c r="H6196" i="6" s="1"/>
  <c r="H6220" i="6" s="1"/>
  <c r="O6172" i="1"/>
  <c r="H6191" i="6"/>
  <c r="H6215" i="6" s="1"/>
  <c r="H6239" i="6" s="1"/>
  <c r="O6191" i="1"/>
  <c r="H6182" i="6"/>
  <c r="H6206" i="6" s="1"/>
  <c r="H6230" i="6" s="1"/>
  <c r="O6182" i="1"/>
  <c r="H6188" i="6"/>
  <c r="H6212" i="6" s="1"/>
  <c r="H6236" i="6" s="1"/>
  <c r="O6188" i="1"/>
  <c r="H6179" i="6"/>
  <c r="H6203" i="6" s="1"/>
  <c r="H6227" i="6" s="1"/>
  <c r="O6179" i="1"/>
  <c r="H6174" i="6"/>
  <c r="H6198" i="6" s="1"/>
  <c r="H6222" i="6" s="1"/>
  <c r="O6174" i="1"/>
  <c r="H6186" i="6"/>
  <c r="H6210" i="6" s="1"/>
  <c r="H6234" i="6" s="1"/>
  <c r="O6186" i="1"/>
  <c r="H6171" i="6"/>
  <c r="H6195" i="6" s="1"/>
  <c r="H6219" i="6" s="1"/>
  <c r="O6171" i="1"/>
  <c r="H6189" i="6"/>
  <c r="H6213" i="6" s="1"/>
  <c r="H6237" i="6" s="1"/>
  <c r="O6189" i="1"/>
  <c r="H6177" i="6"/>
  <c r="H6201" i="6" s="1"/>
  <c r="H6225" i="6" s="1"/>
  <c r="O6177" i="1"/>
  <c r="H6175" i="6"/>
  <c r="H6199" i="6" s="1"/>
  <c r="H6223" i="6" s="1"/>
  <c r="O6175" i="1"/>
  <c r="H6176" i="6"/>
  <c r="H6200" i="6" s="1"/>
  <c r="H6224" i="6" s="1"/>
  <c r="O6176" i="1"/>
  <c r="H6193" i="6"/>
  <c r="H6217" i="6" s="1"/>
  <c r="H6241" i="6" s="1"/>
  <c r="O6193" i="1"/>
  <c r="H6183" i="6"/>
  <c r="H6207" i="6" s="1"/>
  <c r="H6231" i="6" s="1"/>
  <c r="O6183" i="1"/>
  <c r="H6192" i="6"/>
  <c r="H6216" i="6" s="1"/>
  <c r="H6240" i="6" s="1"/>
  <c r="O6192" i="1"/>
  <c r="H6181" i="6"/>
  <c r="H6205" i="6" s="1"/>
  <c r="H6229" i="6" s="1"/>
  <c r="O6181" i="1"/>
  <c r="H6190" i="6"/>
  <c r="H6214" i="6" s="1"/>
  <c r="H6238" i="6" s="1"/>
  <c r="O6190" i="1"/>
  <c r="H6173" i="6"/>
  <c r="H6197" i="6" s="1"/>
  <c r="H6221" i="6" s="1"/>
  <c r="O6173" i="1"/>
  <c r="H6178" i="6"/>
  <c r="H6202" i="6" s="1"/>
  <c r="H6226" i="6" s="1"/>
  <c r="O6178" i="1"/>
  <c r="H6180" i="6"/>
  <c r="H6204" i="6" s="1"/>
  <c r="H6228" i="6" s="1"/>
  <c r="O6180" i="1"/>
  <c r="H6189" i="5"/>
  <c r="H6213" i="5" s="1"/>
  <c r="H6237" i="5" s="1"/>
  <c r="N6189" i="1"/>
  <c r="H6191" i="5"/>
  <c r="H6215" i="5" s="1"/>
  <c r="H6239" i="5" s="1"/>
  <c r="N6191" i="1"/>
  <c r="H6188" i="5"/>
  <c r="H6212" i="5" s="1"/>
  <c r="H6236" i="5" s="1"/>
  <c r="N6188" i="1"/>
  <c r="H6184" i="5"/>
  <c r="H6208" i="5" s="1"/>
  <c r="H6232" i="5" s="1"/>
  <c r="N6184" i="1"/>
  <c r="H6186" i="5"/>
  <c r="H6210" i="5" s="1"/>
  <c r="H6234" i="5" s="1"/>
  <c r="N6186" i="1"/>
  <c r="H6190" i="5"/>
  <c r="H6214" i="5" s="1"/>
  <c r="H6238" i="5" s="1"/>
  <c r="N6190" i="1"/>
  <c r="H6187" i="5"/>
  <c r="H6211" i="5" s="1"/>
  <c r="H6235" i="5" s="1"/>
  <c r="N6187" i="1"/>
  <c r="H6192" i="5"/>
  <c r="H6216" i="5" s="1"/>
  <c r="H6240" i="5" s="1"/>
  <c r="N6192" i="1"/>
  <c r="H6183" i="5"/>
  <c r="H6207" i="5" s="1"/>
  <c r="H6231" i="5" s="1"/>
  <c r="N6183" i="1"/>
  <c r="H6174" i="5"/>
  <c r="H6198" i="5" s="1"/>
  <c r="H6222" i="5" s="1"/>
  <c r="N6174" i="1"/>
  <c r="H6185" i="5"/>
  <c r="H6209" i="5" s="1"/>
  <c r="H6233" i="5" s="1"/>
  <c r="N6185" i="1"/>
  <c r="H6180" i="5"/>
  <c r="H6204" i="5" s="1"/>
  <c r="H6228" i="5" s="1"/>
  <c r="N6180" i="1"/>
  <c r="H6170" i="5"/>
  <c r="H6194" i="5" s="1"/>
  <c r="H6218" i="5" s="1"/>
  <c r="N6170" i="1"/>
  <c r="H6175" i="5"/>
  <c r="H6199" i="5" s="1"/>
  <c r="H6223" i="5" s="1"/>
  <c r="N6175" i="1"/>
  <c r="H6193" i="5"/>
  <c r="H6217" i="5" s="1"/>
  <c r="H6241" i="5" s="1"/>
  <c r="N6193" i="1"/>
  <c r="H6179" i="5"/>
  <c r="H6203" i="5" s="1"/>
  <c r="H6227" i="5" s="1"/>
  <c r="N6179" i="1"/>
  <c r="H6181" i="5"/>
  <c r="H6205" i="5" s="1"/>
  <c r="H6229" i="5" s="1"/>
  <c r="N6181" i="1"/>
  <c r="H6173" i="5"/>
  <c r="H6197" i="5" s="1"/>
  <c r="H6221" i="5" s="1"/>
  <c r="N6173" i="1"/>
  <c r="H6178" i="5"/>
  <c r="H6202" i="5" s="1"/>
  <c r="H6226" i="5" s="1"/>
  <c r="N6178" i="1"/>
  <c r="H6177" i="5"/>
  <c r="H6201" i="5" s="1"/>
  <c r="H6225" i="5" s="1"/>
  <c r="N6177" i="1"/>
  <c r="H6171" i="5"/>
  <c r="H6195" i="5" s="1"/>
  <c r="H6219" i="5" s="1"/>
  <c r="N6171" i="1"/>
  <c r="H6182" i="5"/>
  <c r="H6206" i="5" s="1"/>
  <c r="H6230" i="5" s="1"/>
  <c r="N6182" i="1"/>
  <c r="H6176" i="5"/>
  <c r="H6200" i="5" s="1"/>
  <c r="H6224" i="5" s="1"/>
  <c r="N6176" i="1"/>
  <c r="H6172" i="5"/>
  <c r="H6196" i="5" s="1"/>
  <c r="H6220" i="5" s="1"/>
  <c r="N6172" i="1"/>
  <c r="S6133" i="1" l="1"/>
  <c r="S6132" i="1"/>
  <c r="S6136" i="1"/>
  <c r="S6141" i="1"/>
  <c r="S6162" i="1"/>
  <c r="S6161" i="1"/>
  <c r="S6168" i="1"/>
  <c r="S6140" i="1"/>
  <c r="S6135" i="1"/>
  <c r="S6142" i="1"/>
  <c r="S6153" i="1"/>
  <c r="S6163" i="1"/>
  <c r="S6134" i="1"/>
  <c r="S6154" i="1"/>
  <c r="S6167" i="1"/>
  <c r="S6155" i="1"/>
  <c r="W6165" i="1"/>
  <c r="R6165" i="1"/>
  <c r="W6166" i="1"/>
  <c r="R6166" i="1"/>
  <c r="W6164" i="1"/>
  <c r="R6164" i="1"/>
  <c r="W6158" i="1"/>
  <c r="R6158" i="1"/>
  <c r="W6157" i="1"/>
  <c r="R6157" i="1"/>
  <c r="W6160" i="1"/>
  <c r="R6160" i="1"/>
  <c r="W6156" i="1"/>
  <c r="R6156" i="1"/>
  <c r="W6159" i="1"/>
  <c r="R6159" i="1"/>
  <c r="W6149" i="1"/>
  <c r="W6169" i="1"/>
  <c r="W6162" i="1"/>
  <c r="W6161" i="1"/>
  <c r="W6168" i="1"/>
  <c r="W6151" i="1"/>
  <c r="W6150" i="1"/>
  <c r="W6146" i="1"/>
  <c r="W6153" i="1"/>
  <c r="W6148" i="1"/>
  <c r="W6147" i="1"/>
  <c r="W6163" i="1"/>
  <c r="W6154" i="1"/>
  <c r="W6167" i="1"/>
  <c r="W6152" i="1"/>
  <c r="W6155" i="1"/>
  <c r="P6177" i="1"/>
  <c r="R6177" i="1" s="1"/>
  <c r="P6176" i="1"/>
  <c r="P6178" i="1"/>
  <c r="R6178" i="1" s="1"/>
  <c r="P6170" i="1"/>
  <c r="P6187" i="1"/>
  <c r="R6187" i="1" s="1"/>
  <c r="P6189" i="1"/>
  <c r="Q6189" i="1" s="1"/>
  <c r="P6181" i="1"/>
  <c r="Q6181" i="1" s="1"/>
  <c r="P6185" i="1"/>
  <c r="R6185" i="1" s="1"/>
  <c r="P6186" i="1"/>
  <c r="R6186" i="1" s="1"/>
  <c r="P6172" i="1"/>
  <c r="P6182" i="1"/>
  <c r="Q6182" i="1" s="1"/>
  <c r="P6173" i="1"/>
  <c r="P6180" i="1"/>
  <c r="Q6180" i="1" s="1"/>
  <c r="P6190" i="1"/>
  <c r="Q6190" i="1" s="1"/>
  <c r="P6184" i="1"/>
  <c r="Q6184" i="1" s="1"/>
  <c r="P6171" i="1"/>
  <c r="P6193" i="1"/>
  <c r="P6183" i="1"/>
  <c r="Q6183" i="1" s="1"/>
  <c r="P6188" i="1"/>
  <c r="Q6188" i="1" s="1"/>
  <c r="P6179" i="1"/>
  <c r="R6179" i="1" s="1"/>
  <c r="P6175" i="1"/>
  <c r="P6174" i="1"/>
  <c r="P6192" i="1"/>
  <c r="R6192" i="1" s="1"/>
  <c r="P6191" i="1"/>
  <c r="R6191" i="1" s="1"/>
  <c r="H6262" i="6"/>
  <c r="O6262" i="1"/>
  <c r="H6246" i="6"/>
  <c r="O6246" i="1"/>
  <c r="H6263" i="6"/>
  <c r="O6263" i="1"/>
  <c r="H6253" i="6"/>
  <c r="O6253" i="1"/>
  <c r="H6247" i="6"/>
  <c r="O6247" i="1"/>
  <c r="H6251" i="6"/>
  <c r="O6251" i="1"/>
  <c r="H6244" i="6"/>
  <c r="O6244" i="1"/>
  <c r="H6264" i="6"/>
  <c r="O6264" i="1"/>
  <c r="H6249" i="6"/>
  <c r="O6249" i="1"/>
  <c r="H6260" i="6"/>
  <c r="O6260" i="1"/>
  <c r="H6257" i="6"/>
  <c r="O6257" i="1"/>
  <c r="H6252" i="6"/>
  <c r="O6252" i="1"/>
  <c r="H6255" i="6"/>
  <c r="O6255" i="1"/>
  <c r="H6261" i="6"/>
  <c r="O6261" i="1"/>
  <c r="H6256" i="6"/>
  <c r="O6256" i="1"/>
  <c r="H6250" i="6"/>
  <c r="O6250" i="1"/>
  <c r="H6265" i="6"/>
  <c r="O6265" i="1"/>
  <c r="H6243" i="6"/>
  <c r="O6243" i="1"/>
  <c r="H6242" i="6"/>
  <c r="O6242" i="1"/>
  <c r="H6245" i="6"/>
  <c r="O6245" i="1"/>
  <c r="H6248" i="6"/>
  <c r="O6248" i="1"/>
  <c r="H6258" i="6"/>
  <c r="O6258" i="1"/>
  <c r="H6254" i="6"/>
  <c r="O6254" i="1"/>
  <c r="H6259" i="6"/>
  <c r="O6259" i="1"/>
  <c r="H6245" i="5"/>
  <c r="N6245" i="1"/>
  <c r="H6262" i="5"/>
  <c r="N6262" i="1"/>
  <c r="H6244" i="5"/>
  <c r="N6244" i="1"/>
  <c r="H6248" i="5"/>
  <c r="N6248" i="1"/>
  <c r="H6253" i="5"/>
  <c r="N6253" i="1"/>
  <c r="H6257" i="5"/>
  <c r="N6257" i="1"/>
  <c r="H6258" i="5"/>
  <c r="N6258" i="1"/>
  <c r="H6254" i="5"/>
  <c r="N6254" i="1"/>
  <c r="H6251" i="5"/>
  <c r="N6251" i="1"/>
  <c r="H6256" i="5"/>
  <c r="N6256" i="1"/>
  <c r="H6265" i="5"/>
  <c r="N6265" i="1"/>
  <c r="H6252" i="5"/>
  <c r="N6252" i="1"/>
  <c r="H6246" i="5"/>
  <c r="N6246" i="1"/>
  <c r="H6243" i="5"/>
  <c r="N6243" i="1"/>
  <c r="H6255" i="5"/>
  <c r="N6255" i="1"/>
  <c r="H6260" i="5"/>
  <c r="N6260" i="1"/>
  <c r="H6247" i="5"/>
  <c r="N6247" i="1"/>
  <c r="H6249" i="5"/>
  <c r="N6249" i="1"/>
  <c r="H6264" i="5"/>
  <c r="N6264" i="1"/>
  <c r="H6263" i="5"/>
  <c r="N6263" i="1"/>
  <c r="H6242" i="5"/>
  <c r="N6242" i="1"/>
  <c r="H6250" i="5"/>
  <c r="N6250" i="1"/>
  <c r="H6259" i="5"/>
  <c r="N6259" i="1"/>
  <c r="H6261" i="5"/>
  <c r="N6261" i="1"/>
  <c r="S6159" i="1" l="1"/>
  <c r="S6166" i="1"/>
  <c r="S6186" i="1"/>
  <c r="S6187" i="1"/>
  <c r="S6177" i="1"/>
  <c r="S6160" i="1"/>
  <c r="S6191" i="1"/>
  <c r="S6179" i="1"/>
  <c r="S6185" i="1"/>
  <c r="S6156" i="1"/>
  <c r="S6157" i="1"/>
  <c r="S6164" i="1"/>
  <c r="S6165" i="1"/>
  <c r="S6158" i="1"/>
  <c r="S6192" i="1"/>
  <c r="S6178" i="1"/>
  <c r="W6183" i="1"/>
  <c r="R6183" i="1"/>
  <c r="W6190" i="1"/>
  <c r="R6190" i="1"/>
  <c r="W6189" i="1"/>
  <c r="R6189" i="1"/>
  <c r="W6180" i="1"/>
  <c r="R6180" i="1"/>
  <c r="W6188" i="1"/>
  <c r="R6188" i="1"/>
  <c r="W6184" i="1"/>
  <c r="R6184" i="1"/>
  <c r="W6182" i="1"/>
  <c r="R6182" i="1"/>
  <c r="W6181" i="1"/>
  <c r="R6181" i="1"/>
  <c r="W6174" i="1"/>
  <c r="W6172" i="1"/>
  <c r="W6176" i="1"/>
  <c r="W6175" i="1"/>
  <c r="W6193" i="1"/>
  <c r="W6186" i="1"/>
  <c r="W6187" i="1"/>
  <c r="W6177" i="1"/>
  <c r="W6191" i="1"/>
  <c r="W6179" i="1"/>
  <c r="W6171" i="1"/>
  <c r="W6173" i="1"/>
  <c r="W6185" i="1"/>
  <c r="W6170" i="1"/>
  <c r="W6192" i="1"/>
  <c r="W6178" i="1"/>
  <c r="P6261" i="1"/>
  <c r="Q6261" i="1" s="1"/>
  <c r="P6250" i="1"/>
  <c r="R6250" i="1" s="1"/>
  <c r="P6260" i="1"/>
  <c r="Q6260" i="1" s="1"/>
  <c r="P6243" i="1"/>
  <c r="P6252" i="1"/>
  <c r="Q6252" i="1" s="1"/>
  <c r="P6256" i="1"/>
  <c r="Q6256" i="1" s="1"/>
  <c r="P6254" i="1"/>
  <c r="Q6254" i="1" s="1"/>
  <c r="P6248" i="1"/>
  <c r="P6251" i="1"/>
  <c r="R6251" i="1" s="1"/>
  <c r="P6262" i="1"/>
  <c r="Q6262" i="1" s="1"/>
  <c r="P6259" i="1"/>
  <c r="R6259" i="1" s="1"/>
  <c r="P6264" i="1"/>
  <c r="R6264" i="1" s="1"/>
  <c r="P6247" i="1"/>
  <c r="P6246" i="1"/>
  <c r="P6265" i="1"/>
  <c r="P6258" i="1"/>
  <c r="R6258" i="1" s="1"/>
  <c r="P6253" i="1"/>
  <c r="Q6253" i="1" s="1"/>
  <c r="P6244" i="1"/>
  <c r="P6245" i="1"/>
  <c r="P6249" i="1"/>
  <c r="R6249" i="1" s="1"/>
  <c r="P6242" i="1"/>
  <c r="P6255" i="1"/>
  <c r="Q6255" i="1" s="1"/>
  <c r="P6263" i="1"/>
  <c r="R6263" i="1" s="1"/>
  <c r="P6257" i="1"/>
  <c r="R6257" i="1" s="1"/>
  <c r="H6278" i="6"/>
  <c r="O6278" i="1"/>
  <c r="H6275" i="6"/>
  <c r="O6275" i="1"/>
  <c r="H6267" i="6"/>
  <c r="O6267" i="1"/>
  <c r="H6289" i="6"/>
  <c r="O6289" i="1"/>
  <c r="H6276" i="6"/>
  <c r="O6276" i="1"/>
  <c r="H6282" i="6"/>
  <c r="O6282" i="1"/>
  <c r="H6281" i="6"/>
  <c r="O6281" i="1"/>
  <c r="H6271" i="6"/>
  <c r="O6271" i="1"/>
  <c r="H6274" i="6"/>
  <c r="O6274" i="1"/>
  <c r="H6272" i="6"/>
  <c r="O6272" i="1"/>
  <c r="H6284" i="6"/>
  <c r="O6284" i="1"/>
  <c r="H6277" i="6"/>
  <c r="O6277" i="1"/>
  <c r="H6280" i="6"/>
  <c r="O6280" i="1"/>
  <c r="H6269" i="6"/>
  <c r="O6269" i="1"/>
  <c r="H6273" i="6"/>
  <c r="O6273" i="1"/>
  <c r="H6287" i="6"/>
  <c r="O6287" i="1"/>
  <c r="H6285" i="6"/>
  <c r="O6285" i="1"/>
  <c r="H6288" i="6"/>
  <c r="O6288" i="1"/>
  <c r="H6270" i="6"/>
  <c r="O6270" i="1"/>
  <c r="H6266" i="6"/>
  <c r="O6266" i="1"/>
  <c r="H6279" i="6"/>
  <c r="O6279" i="1"/>
  <c r="H6283" i="6"/>
  <c r="O6283" i="1"/>
  <c r="H6268" i="6"/>
  <c r="O6268" i="1"/>
  <c r="H6286" i="6"/>
  <c r="O6286" i="1"/>
  <c r="H6281" i="5"/>
  <c r="N6281" i="1"/>
  <c r="H6289" i="5"/>
  <c r="N6289" i="1"/>
  <c r="H6285" i="5"/>
  <c r="N6285" i="1"/>
  <c r="H6271" i="5"/>
  <c r="N6271" i="1"/>
  <c r="H6277" i="5"/>
  <c r="N6277" i="1"/>
  <c r="H6280" i="5"/>
  <c r="N6280" i="1"/>
  <c r="H6272" i="5"/>
  <c r="N6272" i="1"/>
  <c r="H6275" i="5"/>
  <c r="N6275" i="1"/>
  <c r="H6279" i="5"/>
  <c r="N6279" i="1"/>
  <c r="H6268" i="5"/>
  <c r="N6268" i="1"/>
  <c r="H6273" i="5"/>
  <c r="N6273" i="1"/>
  <c r="H6283" i="5"/>
  <c r="N6283" i="1"/>
  <c r="H6274" i="5"/>
  <c r="N6274" i="1"/>
  <c r="H6278" i="5"/>
  <c r="N6278" i="1"/>
  <c r="H6284" i="5"/>
  <c r="N6284" i="1"/>
  <c r="H6266" i="5"/>
  <c r="N6266" i="1"/>
  <c r="H6287" i="5"/>
  <c r="N6287" i="1"/>
  <c r="H6267" i="5"/>
  <c r="N6267" i="1"/>
  <c r="H6286" i="5"/>
  <c r="N6286" i="1"/>
  <c r="H6270" i="5"/>
  <c r="N6270" i="1"/>
  <c r="H6276" i="5"/>
  <c r="N6276" i="1"/>
  <c r="H6288" i="5"/>
  <c r="N6288" i="1"/>
  <c r="H6282" i="5"/>
  <c r="N6282" i="1"/>
  <c r="H6269" i="5"/>
  <c r="N6269" i="1"/>
  <c r="S6250" i="1" l="1"/>
  <c r="S6181" i="1"/>
  <c r="S6184" i="1"/>
  <c r="S6180" i="1"/>
  <c r="S6190" i="1"/>
  <c r="S6251" i="1"/>
  <c r="S6257" i="1"/>
  <c r="S6249" i="1"/>
  <c r="S6258" i="1"/>
  <c r="S6264" i="1"/>
  <c r="S6182" i="1"/>
  <c r="S6188" i="1"/>
  <c r="S6189" i="1"/>
  <c r="S6183" i="1"/>
  <c r="S6263" i="1"/>
  <c r="S6259" i="1"/>
  <c r="W6255" i="1"/>
  <c r="R6255" i="1"/>
  <c r="W6262" i="1"/>
  <c r="R6262" i="1"/>
  <c r="W6256" i="1"/>
  <c r="R6256" i="1"/>
  <c r="W6253" i="1"/>
  <c r="R6253" i="1"/>
  <c r="W6252" i="1"/>
  <c r="R6252" i="1"/>
  <c r="W6261" i="1"/>
  <c r="R6261" i="1"/>
  <c r="W6254" i="1"/>
  <c r="R6254" i="1"/>
  <c r="W6260" i="1"/>
  <c r="R6260" i="1"/>
  <c r="W6244" i="1"/>
  <c r="W6246" i="1"/>
  <c r="W6250" i="1"/>
  <c r="W6242" i="1"/>
  <c r="W6247" i="1"/>
  <c r="W6251" i="1"/>
  <c r="W6257" i="1"/>
  <c r="W6249" i="1"/>
  <c r="W6258" i="1"/>
  <c r="W6264" i="1"/>
  <c r="W6248" i="1"/>
  <c r="W6243" i="1"/>
  <c r="W6263" i="1"/>
  <c r="W6245" i="1"/>
  <c r="W6265" i="1"/>
  <c r="W6259" i="1"/>
  <c r="P6286" i="1"/>
  <c r="Q6286" i="1" s="1"/>
  <c r="P6270" i="1"/>
  <c r="P6267" i="1"/>
  <c r="P6283" i="1"/>
  <c r="R6283" i="1" s="1"/>
  <c r="P6280" i="1"/>
  <c r="Q6280" i="1" s="1"/>
  <c r="P6271" i="1"/>
  <c r="P6289" i="1"/>
  <c r="P6287" i="1"/>
  <c r="R6287" i="1" s="1"/>
  <c r="P6278" i="1"/>
  <c r="Q6278" i="1" s="1"/>
  <c r="P6268" i="1"/>
  <c r="P6276" i="1"/>
  <c r="Q6276" i="1" s="1"/>
  <c r="P6285" i="1"/>
  <c r="Q6285" i="1" s="1"/>
  <c r="P6282" i="1"/>
  <c r="R6282" i="1" s="1"/>
  <c r="P6284" i="1"/>
  <c r="Q6284" i="1" s="1"/>
  <c r="P6274" i="1"/>
  <c r="R6274" i="1" s="1"/>
  <c r="P6273" i="1"/>
  <c r="R6273" i="1" s="1"/>
  <c r="P6279" i="1"/>
  <c r="Q6279" i="1" s="1"/>
  <c r="P6272" i="1"/>
  <c r="P6277" i="1"/>
  <c r="Q6277" i="1" s="1"/>
  <c r="P6281" i="1"/>
  <c r="R6281" i="1" s="1"/>
  <c r="P6269" i="1"/>
  <c r="P6266" i="1"/>
  <c r="P6275" i="1"/>
  <c r="R6275" i="1" s="1"/>
  <c r="P6288" i="1"/>
  <c r="R6288" i="1" s="1"/>
  <c r="H6292" i="6"/>
  <c r="O6292" i="1"/>
  <c r="H6308" i="6"/>
  <c r="O6308" i="1"/>
  <c r="H6307" i="6"/>
  <c r="O6307" i="1"/>
  <c r="H6311" i="6"/>
  <c r="O6311" i="1"/>
  <c r="H6300" i="6"/>
  <c r="O6300" i="1"/>
  <c r="H6296" i="6"/>
  <c r="O6296" i="1"/>
  <c r="H6303" i="6"/>
  <c r="O6303" i="1"/>
  <c r="H6313" i="6"/>
  <c r="O6313" i="1"/>
  <c r="H6306" i="6"/>
  <c r="O6306" i="1"/>
  <c r="H6297" i="6"/>
  <c r="O6297" i="1"/>
  <c r="H6298" i="6"/>
  <c r="O6298" i="1"/>
  <c r="H6290" i="6"/>
  <c r="O6290" i="1"/>
  <c r="H6293" i="6"/>
  <c r="O6293" i="1"/>
  <c r="H6291" i="6"/>
  <c r="O6291" i="1"/>
  <c r="H6294" i="6"/>
  <c r="O6294" i="1"/>
  <c r="H6304" i="6"/>
  <c r="O6304" i="1"/>
  <c r="H6295" i="6"/>
  <c r="O6295" i="1"/>
  <c r="H6309" i="6"/>
  <c r="O6309" i="1"/>
  <c r="H6299" i="6"/>
  <c r="O6299" i="1"/>
  <c r="H6310" i="6"/>
  <c r="O6310" i="1"/>
  <c r="H6312" i="6"/>
  <c r="O6312" i="1"/>
  <c r="H6305" i="6"/>
  <c r="O6305" i="1"/>
  <c r="H6301" i="6"/>
  <c r="O6301" i="1"/>
  <c r="H6302" i="6"/>
  <c r="O6302" i="1"/>
  <c r="H6291" i="5"/>
  <c r="N6291" i="1"/>
  <c r="H6307" i="5"/>
  <c r="N6307" i="1"/>
  <c r="H6304" i="5"/>
  <c r="N6304" i="1"/>
  <c r="H6306" i="5"/>
  <c r="N6306" i="1"/>
  <c r="H6311" i="5"/>
  <c r="N6311" i="1"/>
  <c r="H6297" i="5"/>
  <c r="N6297" i="1"/>
  <c r="H6301" i="5"/>
  <c r="N6301" i="1"/>
  <c r="H6293" i="5"/>
  <c r="N6293" i="1"/>
  <c r="H6312" i="5"/>
  <c r="N6312" i="1"/>
  <c r="H6295" i="5"/>
  <c r="N6295" i="1"/>
  <c r="H6300" i="5"/>
  <c r="N6300" i="1"/>
  <c r="H6292" i="5"/>
  <c r="N6292" i="1"/>
  <c r="H6308" i="5"/>
  <c r="N6308" i="1"/>
  <c r="H6303" i="5"/>
  <c r="N6303" i="1"/>
  <c r="H6309" i="5"/>
  <c r="N6309" i="1"/>
  <c r="H6294" i="5"/>
  <c r="N6294" i="1"/>
  <c r="H6313" i="5"/>
  <c r="N6313" i="1"/>
  <c r="H6290" i="5"/>
  <c r="N6290" i="1"/>
  <c r="H6302" i="5"/>
  <c r="N6302" i="1"/>
  <c r="H6299" i="5"/>
  <c r="N6299" i="1"/>
  <c r="H6310" i="5"/>
  <c r="N6310" i="1"/>
  <c r="H6298" i="5"/>
  <c r="N6298" i="1"/>
  <c r="H6296" i="5"/>
  <c r="N6296" i="1"/>
  <c r="H6305" i="5"/>
  <c r="N6305" i="1"/>
  <c r="S6261" i="1" l="1"/>
  <c r="S6262" i="1"/>
  <c r="S6282" i="1"/>
  <c r="S6253" i="1"/>
  <c r="S6288" i="1"/>
  <c r="S6281" i="1"/>
  <c r="S6273" i="1"/>
  <c r="S6287" i="1"/>
  <c r="S6283" i="1"/>
  <c r="S6254" i="1"/>
  <c r="S6252" i="1"/>
  <c r="S6256" i="1"/>
  <c r="S6255" i="1"/>
  <c r="S6260" i="1"/>
  <c r="S6275" i="1"/>
  <c r="S6274" i="1"/>
  <c r="W6284" i="1"/>
  <c r="R6284" i="1"/>
  <c r="W6279" i="1"/>
  <c r="R6279" i="1"/>
  <c r="W6278" i="1"/>
  <c r="R6278" i="1"/>
  <c r="W6280" i="1"/>
  <c r="R6280" i="1"/>
  <c r="W6286" i="1"/>
  <c r="R6286" i="1"/>
  <c r="W6285" i="1"/>
  <c r="R6285" i="1"/>
  <c r="W6277" i="1"/>
  <c r="R6277" i="1"/>
  <c r="W6276" i="1"/>
  <c r="R6276" i="1"/>
  <c r="W6266" i="1"/>
  <c r="W6272" i="1"/>
  <c r="W6268" i="1"/>
  <c r="W6271" i="1"/>
  <c r="W6270" i="1"/>
  <c r="W6269" i="1"/>
  <c r="W6282" i="1"/>
  <c r="W6288" i="1"/>
  <c r="W6281" i="1"/>
  <c r="W6273" i="1"/>
  <c r="W6287" i="1"/>
  <c r="W6283" i="1"/>
  <c r="W6275" i="1"/>
  <c r="W6274" i="1"/>
  <c r="W6289" i="1"/>
  <c r="W6267" i="1"/>
  <c r="P6313" i="1"/>
  <c r="P6300" i="1"/>
  <c r="Q6300" i="1" s="1"/>
  <c r="P6312" i="1"/>
  <c r="R6312" i="1" s="1"/>
  <c r="P6298" i="1"/>
  <c r="R6298" i="1" s="1"/>
  <c r="P6297" i="1"/>
  <c r="R6297" i="1" s="1"/>
  <c r="P6307" i="1"/>
  <c r="R6307" i="1" s="1"/>
  <c r="P6305" i="1"/>
  <c r="R6305" i="1" s="1"/>
  <c r="P6299" i="1"/>
  <c r="R6299" i="1" s="1"/>
  <c r="P6290" i="1"/>
  <c r="P6292" i="1"/>
  <c r="P6310" i="1"/>
  <c r="Q6310" i="1" s="1"/>
  <c r="P6309" i="1"/>
  <c r="Q6309" i="1" s="1"/>
  <c r="P6301" i="1"/>
  <c r="Q6301" i="1" s="1"/>
  <c r="P6311" i="1"/>
  <c r="R6311" i="1" s="1"/>
  <c r="P6304" i="1"/>
  <c r="Q6304" i="1" s="1"/>
  <c r="P6291" i="1"/>
  <c r="P6294" i="1"/>
  <c r="P6296" i="1"/>
  <c r="P6302" i="1"/>
  <c r="Q6302" i="1" s="1"/>
  <c r="P6308" i="1"/>
  <c r="Q6308" i="1" s="1"/>
  <c r="P6293" i="1"/>
  <c r="P6303" i="1"/>
  <c r="Q6303" i="1" s="1"/>
  <c r="P6295" i="1"/>
  <c r="P6306" i="1"/>
  <c r="R6306" i="1" s="1"/>
  <c r="H6328" i="6"/>
  <c r="O6328" i="1"/>
  <c r="H6321" i="6"/>
  <c r="O6321" i="1"/>
  <c r="H6324" i="6"/>
  <c r="O6324" i="1"/>
  <c r="H6336" i="6"/>
  <c r="O6336" i="1"/>
  <c r="H6318" i="6"/>
  <c r="O6318" i="1"/>
  <c r="H6334" i="6"/>
  <c r="O6334" i="1"/>
  <c r="H6330" i="6"/>
  <c r="O6330" i="1"/>
  <c r="H6335" i="6"/>
  <c r="O6335" i="1"/>
  <c r="H6322" i="6"/>
  <c r="O6322" i="1"/>
  <c r="H6323" i="6"/>
  <c r="O6323" i="1"/>
  <c r="H6337" i="6"/>
  <c r="O6337" i="1"/>
  <c r="H6331" i="6"/>
  <c r="O6331" i="1"/>
  <c r="H6329" i="6"/>
  <c r="O6329" i="1"/>
  <c r="H6326" i="6"/>
  <c r="O6326" i="1"/>
  <c r="H6317" i="6"/>
  <c r="O6317" i="1"/>
  <c r="H6327" i="6"/>
  <c r="O6327" i="1"/>
  <c r="H6332" i="6"/>
  <c r="O6332" i="1"/>
  <c r="H6315" i="6"/>
  <c r="O6315" i="1"/>
  <c r="H6333" i="6"/>
  <c r="O6333" i="1"/>
  <c r="H6325" i="6"/>
  <c r="O6325" i="1"/>
  <c r="H6314" i="6"/>
  <c r="O6314" i="1"/>
  <c r="H6319" i="6"/>
  <c r="O6319" i="1"/>
  <c r="H6320" i="6"/>
  <c r="O6320" i="1"/>
  <c r="H6316" i="6"/>
  <c r="O6316" i="1"/>
  <c r="H6329" i="5"/>
  <c r="N6329" i="1"/>
  <c r="H6321" i="5"/>
  <c r="N6321" i="1"/>
  <c r="H6320" i="5"/>
  <c r="N6320" i="1"/>
  <c r="H6335" i="5"/>
  <c r="N6335" i="1"/>
  <c r="H6324" i="5"/>
  <c r="N6324" i="1"/>
  <c r="H6318" i="5"/>
  <c r="N6318" i="1"/>
  <c r="H6319" i="5"/>
  <c r="N6319" i="1"/>
  <c r="H6330" i="5"/>
  <c r="N6330" i="1"/>
  <c r="H6337" i="5"/>
  <c r="N6337" i="1"/>
  <c r="H6333" i="5"/>
  <c r="N6333" i="1"/>
  <c r="H6336" i="5"/>
  <c r="N6336" i="1"/>
  <c r="H6328" i="5"/>
  <c r="N6328" i="1"/>
  <c r="H6322" i="5"/>
  <c r="N6322" i="1"/>
  <c r="H6323" i="5"/>
  <c r="N6323" i="1"/>
  <c r="H6327" i="5"/>
  <c r="N6327" i="1"/>
  <c r="H6317" i="5"/>
  <c r="N6317" i="1"/>
  <c r="H6331" i="5"/>
  <c r="N6331" i="1"/>
  <c r="H6314" i="5"/>
  <c r="N6314" i="1"/>
  <c r="H6334" i="5"/>
  <c r="N6334" i="1"/>
  <c r="H6316" i="5"/>
  <c r="N6316" i="1"/>
  <c r="H6326" i="5"/>
  <c r="N6326" i="1"/>
  <c r="H6332" i="5"/>
  <c r="N6332" i="1"/>
  <c r="H6325" i="5"/>
  <c r="N6325" i="1"/>
  <c r="H6315" i="5"/>
  <c r="N6315" i="1"/>
  <c r="S6311" i="1" l="1"/>
  <c r="S6276" i="1"/>
  <c r="S6279" i="1"/>
  <c r="S6297" i="1"/>
  <c r="S6307" i="1"/>
  <c r="S6285" i="1"/>
  <c r="S6306" i="1"/>
  <c r="S6299" i="1"/>
  <c r="S6298" i="1"/>
  <c r="S6277" i="1"/>
  <c r="S6286" i="1"/>
  <c r="S6278" i="1"/>
  <c r="S6284" i="1"/>
  <c r="S6280" i="1"/>
  <c r="S6305" i="1"/>
  <c r="S6312" i="1"/>
  <c r="W6303" i="1"/>
  <c r="R6303" i="1"/>
  <c r="W6300" i="1"/>
  <c r="R6300" i="1"/>
  <c r="W6301" i="1"/>
  <c r="R6301" i="1"/>
  <c r="W6308" i="1"/>
  <c r="R6308" i="1"/>
  <c r="W6309" i="1"/>
  <c r="R6309" i="1"/>
  <c r="W6302" i="1"/>
  <c r="R6302" i="1"/>
  <c r="W6304" i="1"/>
  <c r="R6304" i="1"/>
  <c r="W6310" i="1"/>
  <c r="R6310" i="1"/>
  <c r="W6296" i="1"/>
  <c r="W6311" i="1"/>
  <c r="W6292" i="1"/>
  <c r="W6307" i="1"/>
  <c r="W6293" i="1"/>
  <c r="W6294" i="1"/>
  <c r="W6290" i="1"/>
  <c r="W6297" i="1"/>
  <c r="W6313" i="1"/>
  <c r="W6306" i="1"/>
  <c r="W6291" i="1"/>
  <c r="W6299" i="1"/>
  <c r="W6298" i="1"/>
  <c r="W6295" i="1"/>
  <c r="W6305" i="1"/>
  <c r="W6312" i="1"/>
  <c r="P6324" i="1"/>
  <c r="Q6324" i="1" s="1"/>
  <c r="P6334" i="1"/>
  <c r="Q6334" i="1" s="1"/>
  <c r="P6327" i="1"/>
  <c r="Q6327" i="1" s="1"/>
  <c r="P6315" i="1"/>
  <c r="P6332" i="1"/>
  <c r="Q6332" i="1" s="1"/>
  <c r="P6314" i="1"/>
  <c r="P6323" i="1"/>
  <c r="R6323" i="1" s="1"/>
  <c r="P6333" i="1"/>
  <c r="Q6333" i="1" s="1"/>
  <c r="P6335" i="1"/>
  <c r="R6335" i="1" s="1"/>
  <c r="P6325" i="1"/>
  <c r="Q6325" i="1" s="1"/>
  <c r="P6331" i="1"/>
  <c r="R6331" i="1" s="1"/>
  <c r="P6319" i="1"/>
  <c r="P6317" i="1"/>
  <c r="P6328" i="1"/>
  <c r="Q6328" i="1" s="1"/>
  <c r="P6330" i="1"/>
  <c r="R6330" i="1" s="1"/>
  <c r="P6318" i="1"/>
  <c r="P6321" i="1"/>
  <c r="R6321" i="1" s="1"/>
  <c r="P6322" i="1"/>
  <c r="R6322" i="1" s="1"/>
  <c r="P6336" i="1"/>
  <c r="R6336" i="1" s="1"/>
  <c r="P6337" i="1"/>
  <c r="P6329" i="1"/>
  <c r="R6329" i="1" s="1"/>
  <c r="P6326" i="1"/>
  <c r="Q6326" i="1" s="1"/>
  <c r="P6316" i="1"/>
  <c r="P6320" i="1"/>
  <c r="H6342" i="6"/>
  <c r="H6366" i="6" s="1"/>
  <c r="H6390" i="6" s="1"/>
  <c r="O6342" i="1"/>
  <c r="H6351" i="6"/>
  <c r="H6375" i="6" s="1"/>
  <c r="H6399" i="6" s="1"/>
  <c r="O6351" i="1"/>
  <c r="H6349" i="6"/>
  <c r="H6373" i="6" s="1"/>
  <c r="H6397" i="6" s="1"/>
  <c r="O6349" i="1"/>
  <c r="H6341" i="6"/>
  <c r="H6365" i="6" s="1"/>
  <c r="H6389" i="6" s="1"/>
  <c r="O6341" i="1"/>
  <c r="H6361" i="6"/>
  <c r="H6385" i="6" s="1"/>
  <c r="H6409" i="6" s="1"/>
  <c r="O6361" i="1"/>
  <c r="H6347" i="6"/>
  <c r="H6371" i="6" s="1"/>
  <c r="H6395" i="6" s="1"/>
  <c r="O6347" i="1"/>
  <c r="H6350" i="6"/>
  <c r="H6374" i="6" s="1"/>
  <c r="H6398" i="6" s="1"/>
  <c r="O6350" i="1"/>
  <c r="H6346" i="6"/>
  <c r="H6370" i="6" s="1"/>
  <c r="H6394" i="6" s="1"/>
  <c r="O6346" i="1"/>
  <c r="H6360" i="6"/>
  <c r="H6384" i="6" s="1"/>
  <c r="H6408" i="6" s="1"/>
  <c r="O6360" i="1"/>
  <c r="H6340" i="6"/>
  <c r="H6364" i="6" s="1"/>
  <c r="H6388" i="6" s="1"/>
  <c r="O6340" i="1"/>
  <c r="H6359" i="6"/>
  <c r="H6383" i="6" s="1"/>
  <c r="H6407" i="6" s="1"/>
  <c r="O6359" i="1"/>
  <c r="H6348" i="6"/>
  <c r="H6372" i="6" s="1"/>
  <c r="H6396" i="6" s="1"/>
  <c r="O6348" i="1"/>
  <c r="H6344" i="6"/>
  <c r="H6368" i="6" s="1"/>
  <c r="H6392" i="6" s="1"/>
  <c r="O6344" i="1"/>
  <c r="H6339" i="6"/>
  <c r="H6363" i="6" s="1"/>
  <c r="H6387" i="6" s="1"/>
  <c r="O6339" i="1"/>
  <c r="H6353" i="6"/>
  <c r="H6377" i="6" s="1"/>
  <c r="H6401" i="6" s="1"/>
  <c r="O6353" i="1"/>
  <c r="H6354" i="6"/>
  <c r="H6378" i="6" s="1"/>
  <c r="H6402" i="6" s="1"/>
  <c r="O6354" i="1"/>
  <c r="H6345" i="6"/>
  <c r="H6369" i="6" s="1"/>
  <c r="H6393" i="6" s="1"/>
  <c r="O6345" i="1"/>
  <c r="H6357" i="6"/>
  <c r="H6381" i="6" s="1"/>
  <c r="H6405" i="6" s="1"/>
  <c r="O6357" i="1"/>
  <c r="H6343" i="6"/>
  <c r="H6367" i="6" s="1"/>
  <c r="H6391" i="6" s="1"/>
  <c r="O6343" i="1"/>
  <c r="H6356" i="6"/>
  <c r="H6380" i="6" s="1"/>
  <c r="H6404" i="6" s="1"/>
  <c r="O6356" i="1"/>
  <c r="H6338" i="6"/>
  <c r="H6362" i="6" s="1"/>
  <c r="H6386" i="6" s="1"/>
  <c r="O6338" i="1"/>
  <c r="H6355" i="6"/>
  <c r="H6379" i="6" s="1"/>
  <c r="H6403" i="6" s="1"/>
  <c r="O6355" i="1"/>
  <c r="H6358" i="6"/>
  <c r="H6382" i="6" s="1"/>
  <c r="H6406" i="6" s="1"/>
  <c r="O6358" i="1"/>
  <c r="H6352" i="6"/>
  <c r="H6376" i="6" s="1"/>
  <c r="H6400" i="6" s="1"/>
  <c r="O6352" i="1"/>
  <c r="H6360" i="5"/>
  <c r="H6384" i="5" s="1"/>
  <c r="H6408" i="5" s="1"/>
  <c r="N6360" i="1"/>
  <c r="H6355" i="5"/>
  <c r="H6379" i="5" s="1"/>
  <c r="H6403" i="5" s="1"/>
  <c r="N6355" i="1"/>
  <c r="H6348" i="5"/>
  <c r="H6372" i="5" s="1"/>
  <c r="H6396" i="5" s="1"/>
  <c r="N6348" i="1"/>
  <c r="H6359" i="5"/>
  <c r="H6383" i="5" s="1"/>
  <c r="H6407" i="5" s="1"/>
  <c r="N6359" i="1"/>
  <c r="H6361" i="5"/>
  <c r="H6385" i="5" s="1"/>
  <c r="H6409" i="5" s="1"/>
  <c r="N6361" i="1"/>
  <c r="H6349" i="5"/>
  <c r="H6373" i="5" s="1"/>
  <c r="H6397" i="5" s="1"/>
  <c r="N6349" i="1"/>
  <c r="H6356" i="5"/>
  <c r="H6380" i="5" s="1"/>
  <c r="H6404" i="5" s="1"/>
  <c r="N6356" i="1"/>
  <c r="H6357" i="5"/>
  <c r="H6381" i="5" s="1"/>
  <c r="H6405" i="5" s="1"/>
  <c r="N6357" i="1"/>
  <c r="H6351" i="5"/>
  <c r="H6375" i="5" s="1"/>
  <c r="H6399" i="5" s="1"/>
  <c r="N6351" i="1"/>
  <c r="H6344" i="5"/>
  <c r="H6368" i="5" s="1"/>
  <c r="H6392" i="5" s="1"/>
  <c r="N6344" i="1"/>
  <c r="H6352" i="5"/>
  <c r="H6376" i="5" s="1"/>
  <c r="H6400" i="5" s="1"/>
  <c r="N6352" i="1"/>
  <c r="H6350" i="5"/>
  <c r="H6374" i="5" s="1"/>
  <c r="H6398" i="5" s="1"/>
  <c r="N6350" i="1"/>
  <c r="H6340" i="5"/>
  <c r="H6364" i="5" s="1"/>
  <c r="H6388" i="5" s="1"/>
  <c r="N6340" i="1"/>
  <c r="H6354" i="5"/>
  <c r="H6378" i="5" s="1"/>
  <c r="H6402" i="5" s="1"/>
  <c r="N6354" i="1"/>
  <c r="H6339" i="5"/>
  <c r="H6363" i="5" s="1"/>
  <c r="H6387" i="5" s="1"/>
  <c r="N6339" i="1"/>
  <c r="H6342" i="5"/>
  <c r="H6366" i="5" s="1"/>
  <c r="H6390" i="5" s="1"/>
  <c r="N6342" i="1"/>
  <c r="H6341" i="5"/>
  <c r="H6365" i="5" s="1"/>
  <c r="H6389" i="5" s="1"/>
  <c r="N6341" i="1"/>
  <c r="H6345" i="5"/>
  <c r="H6369" i="5" s="1"/>
  <c r="H6393" i="5" s="1"/>
  <c r="N6345" i="1"/>
  <c r="H6338" i="5"/>
  <c r="H6362" i="5" s="1"/>
  <c r="H6386" i="5" s="1"/>
  <c r="N6338" i="1"/>
  <c r="H6358" i="5"/>
  <c r="H6382" i="5" s="1"/>
  <c r="H6406" i="5" s="1"/>
  <c r="N6358" i="1"/>
  <c r="H6346" i="5"/>
  <c r="H6370" i="5" s="1"/>
  <c r="H6394" i="5" s="1"/>
  <c r="N6346" i="1"/>
  <c r="H6343" i="5"/>
  <c r="H6367" i="5" s="1"/>
  <c r="H6391" i="5" s="1"/>
  <c r="N6343" i="1"/>
  <c r="H6347" i="5"/>
  <c r="H6371" i="5" s="1"/>
  <c r="H6395" i="5" s="1"/>
  <c r="N6347" i="1"/>
  <c r="H6353" i="5"/>
  <c r="H6377" i="5" s="1"/>
  <c r="H6401" i="5" s="1"/>
  <c r="N6353" i="1"/>
  <c r="S6302" i="1" l="1"/>
  <c r="S6300" i="1"/>
  <c r="S6329" i="1"/>
  <c r="S6321" i="1"/>
  <c r="S6335" i="1"/>
  <c r="S6322" i="1"/>
  <c r="S6308" i="1"/>
  <c r="S6304" i="1"/>
  <c r="S6309" i="1"/>
  <c r="S6301" i="1"/>
  <c r="S6303" i="1"/>
  <c r="S6310" i="1"/>
  <c r="S6336" i="1"/>
  <c r="S6330" i="1"/>
  <c r="S6331" i="1"/>
  <c r="S6323" i="1"/>
  <c r="W6326" i="1"/>
  <c r="R6326" i="1"/>
  <c r="W6328" i="1"/>
  <c r="R6328" i="1"/>
  <c r="W6325" i="1"/>
  <c r="R6325" i="1"/>
  <c r="W6334" i="1"/>
  <c r="R6334" i="1"/>
  <c r="W6332" i="1"/>
  <c r="R6332" i="1"/>
  <c r="W6324" i="1"/>
  <c r="R6324" i="1"/>
  <c r="W6333" i="1"/>
  <c r="R6333" i="1"/>
  <c r="W6327" i="1"/>
  <c r="R6327" i="1"/>
  <c r="W6322" i="1"/>
  <c r="W6314" i="1"/>
  <c r="W6329" i="1"/>
  <c r="W6321" i="1"/>
  <c r="W6317" i="1"/>
  <c r="W6335" i="1"/>
  <c r="W6320" i="1"/>
  <c r="W6337" i="1"/>
  <c r="W6318" i="1"/>
  <c r="W6319" i="1"/>
  <c r="W6315" i="1"/>
  <c r="W6316" i="1"/>
  <c r="W6336" i="1"/>
  <c r="W6330" i="1"/>
  <c r="W6331" i="1"/>
  <c r="W6323" i="1"/>
  <c r="P6346" i="1"/>
  <c r="R6346" i="1" s="1"/>
  <c r="P6339" i="1"/>
  <c r="P6352" i="1"/>
  <c r="Q6352" i="1" s="1"/>
  <c r="P6356" i="1"/>
  <c r="Q6356" i="1" s="1"/>
  <c r="P6343" i="1"/>
  <c r="P6345" i="1"/>
  <c r="R6345" i="1" s="1"/>
  <c r="P6349" i="1"/>
  <c r="Q6349" i="1" s="1"/>
  <c r="P6359" i="1"/>
  <c r="R6359" i="1" s="1"/>
  <c r="P6353" i="1"/>
  <c r="R6353" i="1" s="1"/>
  <c r="P6358" i="1"/>
  <c r="Q6358" i="1" s="1"/>
  <c r="P6342" i="1"/>
  <c r="P6344" i="1"/>
  <c r="P6338" i="1"/>
  <c r="P6351" i="1"/>
  <c r="Q6351" i="1" s="1"/>
  <c r="P6360" i="1"/>
  <c r="R6360" i="1" s="1"/>
  <c r="P6341" i="1"/>
  <c r="P6340" i="1"/>
  <c r="P6361" i="1"/>
  <c r="P6347" i="1"/>
  <c r="R6347" i="1" s="1"/>
  <c r="P6348" i="1"/>
  <c r="Q6348" i="1" s="1"/>
  <c r="P6357" i="1"/>
  <c r="Q6357" i="1" s="1"/>
  <c r="P6355" i="1"/>
  <c r="R6355" i="1" s="1"/>
  <c r="P6354" i="1"/>
  <c r="R6354" i="1" s="1"/>
  <c r="P6350" i="1"/>
  <c r="Q6350" i="1" s="1"/>
  <c r="H6417" i="6"/>
  <c r="O6417" i="1"/>
  <c r="H6426" i="6"/>
  <c r="O6426" i="1"/>
  <c r="H6431" i="6"/>
  <c r="O6431" i="1"/>
  <c r="H6433" i="6"/>
  <c r="O6433" i="1"/>
  <c r="H6425" i="6"/>
  <c r="O6425" i="1"/>
  <c r="H6412" i="6"/>
  <c r="O6412" i="1"/>
  <c r="H6410" i="6"/>
  <c r="O6410" i="1"/>
  <c r="H6415" i="6"/>
  <c r="O6415" i="1"/>
  <c r="H6413" i="6"/>
  <c r="O6413" i="1"/>
  <c r="H6424" i="6"/>
  <c r="O6424" i="1"/>
  <c r="H6411" i="6"/>
  <c r="O6411" i="1"/>
  <c r="H6432" i="6"/>
  <c r="O6432" i="1"/>
  <c r="H6421" i="6"/>
  <c r="O6421" i="1"/>
  <c r="H6419" i="6"/>
  <c r="O6419" i="1"/>
  <c r="H6416" i="6"/>
  <c r="O6416" i="1"/>
  <c r="H6418" i="6"/>
  <c r="O6418" i="1"/>
  <c r="H6428" i="6"/>
  <c r="O6428" i="1"/>
  <c r="H6430" i="6"/>
  <c r="O6430" i="1"/>
  <c r="H6423" i="6"/>
  <c r="O6423" i="1"/>
  <c r="H6420" i="6"/>
  <c r="O6420" i="1"/>
  <c r="H6429" i="6"/>
  <c r="O6429" i="1"/>
  <c r="H6422" i="6"/>
  <c r="O6422" i="1"/>
  <c r="H6427" i="6"/>
  <c r="O6427" i="1"/>
  <c r="H6414" i="6"/>
  <c r="O6414" i="1"/>
  <c r="H6422" i="5"/>
  <c r="N6422" i="1"/>
  <c r="H6425" i="5"/>
  <c r="N6425" i="1"/>
  <c r="H6417" i="5"/>
  <c r="N6417" i="1"/>
  <c r="H6421" i="5"/>
  <c r="N6421" i="1"/>
  <c r="H6419" i="5"/>
  <c r="N6419" i="1"/>
  <c r="H6413" i="5"/>
  <c r="N6413" i="1"/>
  <c r="H6424" i="5"/>
  <c r="N6424" i="1"/>
  <c r="H6433" i="5"/>
  <c r="N6433" i="1"/>
  <c r="H6431" i="5"/>
  <c r="N6431" i="1"/>
  <c r="H6415" i="5"/>
  <c r="N6415" i="1"/>
  <c r="H6411" i="5"/>
  <c r="N6411" i="1"/>
  <c r="H6423" i="5"/>
  <c r="N6423" i="1"/>
  <c r="H6420" i="5"/>
  <c r="N6420" i="1"/>
  <c r="H6418" i="5"/>
  <c r="N6418" i="1"/>
  <c r="H6430" i="5"/>
  <c r="N6430" i="1"/>
  <c r="H6426" i="5"/>
  <c r="N6426" i="1"/>
  <c r="H6429" i="5"/>
  <c r="N6429" i="1"/>
  <c r="H6427" i="5"/>
  <c r="N6427" i="1"/>
  <c r="H6416" i="5"/>
  <c r="N6416" i="1"/>
  <c r="H6410" i="5"/>
  <c r="N6410" i="1"/>
  <c r="H6412" i="5"/>
  <c r="N6412" i="1"/>
  <c r="H6428" i="5"/>
  <c r="N6428" i="1"/>
  <c r="H6432" i="5"/>
  <c r="N6432" i="1"/>
  <c r="H6414" i="5"/>
  <c r="N6414" i="1"/>
  <c r="S6327" i="1" l="1"/>
  <c r="S6334" i="1"/>
  <c r="S6353" i="1"/>
  <c r="S6346" i="1"/>
  <c r="S6355" i="1"/>
  <c r="S6324" i="1"/>
  <c r="S6359" i="1"/>
  <c r="S6333" i="1"/>
  <c r="S6332" i="1"/>
  <c r="S6325" i="1"/>
  <c r="S6326" i="1"/>
  <c r="S6345" i="1"/>
  <c r="S6328" i="1"/>
  <c r="S6354" i="1"/>
  <c r="S6347" i="1"/>
  <c r="S6360" i="1"/>
  <c r="W6351" i="1"/>
  <c r="R6351" i="1"/>
  <c r="W6358" i="1"/>
  <c r="R6358" i="1"/>
  <c r="W6357" i="1"/>
  <c r="R6357" i="1"/>
  <c r="W6350" i="1"/>
  <c r="R6350" i="1"/>
  <c r="W6348" i="1"/>
  <c r="R6348" i="1"/>
  <c r="W6356" i="1"/>
  <c r="R6356" i="1"/>
  <c r="W6349" i="1"/>
  <c r="R6349" i="1"/>
  <c r="W6352" i="1"/>
  <c r="R6352" i="1"/>
  <c r="W6355" i="1"/>
  <c r="W6361" i="1"/>
  <c r="W6345" i="1"/>
  <c r="W6339" i="1"/>
  <c r="W6340" i="1"/>
  <c r="W6338" i="1"/>
  <c r="W6353" i="1"/>
  <c r="W6343" i="1"/>
  <c r="W6346" i="1"/>
  <c r="W6341" i="1"/>
  <c r="W6344" i="1"/>
  <c r="W6359" i="1"/>
  <c r="W6354" i="1"/>
  <c r="W6347" i="1"/>
  <c r="W6360" i="1"/>
  <c r="W6342" i="1"/>
  <c r="P6433" i="1"/>
  <c r="P6415" i="1"/>
  <c r="P6421" i="1"/>
  <c r="Q6421" i="1" s="1"/>
  <c r="P6416" i="1"/>
  <c r="P6430" i="1"/>
  <c r="Q6430" i="1" s="1"/>
  <c r="P6420" i="1"/>
  <c r="Q6420" i="1" s="1"/>
  <c r="P6411" i="1"/>
  <c r="P6431" i="1"/>
  <c r="R6431" i="1" s="1"/>
  <c r="P6424" i="1"/>
  <c r="Q6424" i="1" s="1"/>
  <c r="P6419" i="1"/>
  <c r="R6419" i="1" s="1"/>
  <c r="P6417" i="1"/>
  <c r="R6417" i="1" s="1"/>
  <c r="P6428" i="1"/>
  <c r="Q6428" i="1" s="1"/>
  <c r="P6432" i="1"/>
  <c r="R6432" i="1" s="1"/>
  <c r="P6422" i="1"/>
  <c r="Q6422" i="1" s="1"/>
  <c r="P6412" i="1"/>
  <c r="P6427" i="1"/>
  <c r="R6427" i="1" s="1"/>
  <c r="P6426" i="1"/>
  <c r="R6426" i="1" s="1"/>
  <c r="P6423" i="1"/>
  <c r="Q6423" i="1" s="1"/>
  <c r="P6413" i="1"/>
  <c r="P6414" i="1"/>
  <c r="P6410" i="1"/>
  <c r="P6418" i="1"/>
  <c r="R6418" i="1" s="1"/>
  <c r="P6425" i="1"/>
  <c r="R6425" i="1" s="1"/>
  <c r="P6429" i="1"/>
  <c r="Q6429" i="1" s="1"/>
  <c r="H6448" i="6"/>
  <c r="O6448" i="1"/>
  <c r="H6442" i="6"/>
  <c r="O6442" i="1"/>
  <c r="H6440" i="6"/>
  <c r="O6440" i="1"/>
  <c r="H6457" i="6"/>
  <c r="O6457" i="1"/>
  <c r="H6437" i="6"/>
  <c r="O6437" i="1"/>
  <c r="H6455" i="6"/>
  <c r="O6455" i="1"/>
  <c r="H6439" i="6"/>
  <c r="O6439" i="1"/>
  <c r="H6444" i="6"/>
  <c r="O6444" i="1"/>
  <c r="H6447" i="6"/>
  <c r="O6447" i="1"/>
  <c r="H6443" i="6"/>
  <c r="O6443" i="1"/>
  <c r="H6438" i="6"/>
  <c r="O6438" i="1"/>
  <c r="H6445" i="6"/>
  <c r="O6445" i="1"/>
  <c r="H6450" i="6"/>
  <c r="O6450" i="1"/>
  <c r="H6453" i="6"/>
  <c r="O6453" i="1"/>
  <c r="H6434" i="6"/>
  <c r="O6434" i="1"/>
  <c r="H6449" i="6"/>
  <c r="O6449" i="1"/>
  <c r="H6451" i="6"/>
  <c r="O6451" i="1"/>
  <c r="H6456" i="6"/>
  <c r="O6456" i="1"/>
  <c r="H6454" i="6"/>
  <c r="O6454" i="1"/>
  <c r="H6436" i="6"/>
  <c r="O6436" i="1"/>
  <c r="H6446" i="6"/>
  <c r="O6446" i="1"/>
  <c r="H6452" i="6"/>
  <c r="O6452" i="1"/>
  <c r="H6435" i="6"/>
  <c r="O6435" i="1"/>
  <c r="H6441" i="6"/>
  <c r="O6441" i="1"/>
  <c r="H6438" i="5"/>
  <c r="N6438" i="1"/>
  <c r="H6451" i="5"/>
  <c r="N6451" i="1"/>
  <c r="H6447" i="5"/>
  <c r="N6447" i="1"/>
  <c r="H6437" i="5"/>
  <c r="N6437" i="1"/>
  <c r="H6456" i="5"/>
  <c r="N6456" i="1"/>
  <c r="H6453" i="5"/>
  <c r="N6453" i="1"/>
  <c r="H6435" i="5"/>
  <c r="N6435" i="1"/>
  <c r="H6443" i="5"/>
  <c r="N6443" i="1"/>
  <c r="H6450" i="5"/>
  <c r="N6450" i="1"/>
  <c r="H6439" i="5"/>
  <c r="N6439" i="1"/>
  <c r="H6445" i="5"/>
  <c r="N6445" i="1"/>
  <c r="H6436" i="5"/>
  <c r="N6436" i="1"/>
  <c r="H6454" i="5"/>
  <c r="N6454" i="1"/>
  <c r="H6455" i="5"/>
  <c r="N6455" i="1"/>
  <c r="H6441" i="5"/>
  <c r="N6441" i="1"/>
  <c r="H6452" i="5"/>
  <c r="N6452" i="1"/>
  <c r="H6434" i="5"/>
  <c r="N6434" i="1"/>
  <c r="H6442" i="5"/>
  <c r="N6442" i="1"/>
  <c r="H6457" i="5"/>
  <c r="N6457" i="1"/>
  <c r="H6449" i="5"/>
  <c r="N6449" i="1"/>
  <c r="H6440" i="5"/>
  <c r="N6440" i="1"/>
  <c r="H6444" i="5"/>
  <c r="N6444" i="1"/>
  <c r="H6448" i="5"/>
  <c r="N6448" i="1"/>
  <c r="H6446" i="5"/>
  <c r="N6446" i="1"/>
  <c r="S6418" i="1" l="1"/>
  <c r="S6356" i="1"/>
  <c r="S6432" i="1"/>
  <c r="S6352" i="1"/>
  <c r="S6358" i="1"/>
  <c r="S6427" i="1"/>
  <c r="S6431" i="1"/>
  <c r="S6349" i="1"/>
  <c r="S6348" i="1"/>
  <c r="S6357" i="1"/>
  <c r="S6351" i="1"/>
  <c r="S6419" i="1"/>
  <c r="S6350" i="1"/>
  <c r="S6426" i="1"/>
  <c r="S6425" i="1"/>
  <c r="S6417" i="1"/>
  <c r="W6423" i="1"/>
  <c r="R6423" i="1"/>
  <c r="W6422" i="1"/>
  <c r="R6422" i="1"/>
  <c r="W6420" i="1"/>
  <c r="R6420" i="1"/>
  <c r="W6424" i="1"/>
  <c r="R6424" i="1"/>
  <c r="W6430" i="1"/>
  <c r="R6430" i="1"/>
  <c r="W6429" i="1"/>
  <c r="R6429" i="1"/>
  <c r="W6428" i="1"/>
  <c r="R6428" i="1"/>
  <c r="W6421" i="1"/>
  <c r="R6421" i="1"/>
  <c r="W6413" i="1"/>
  <c r="W6418" i="1"/>
  <c r="W6419" i="1"/>
  <c r="W6415" i="1"/>
  <c r="W6412" i="1"/>
  <c r="W6410" i="1"/>
  <c r="W6426" i="1"/>
  <c r="W6432" i="1"/>
  <c r="W6433" i="1"/>
  <c r="W6425" i="1"/>
  <c r="W6414" i="1"/>
  <c r="W6427" i="1"/>
  <c r="W6431" i="1"/>
  <c r="W6416" i="1"/>
  <c r="W6417" i="1"/>
  <c r="W6411" i="1"/>
  <c r="P6450" i="1"/>
  <c r="R6450" i="1" s="1"/>
  <c r="P6447" i="1"/>
  <c r="Q6447" i="1" s="1"/>
  <c r="P6437" i="1"/>
  <c r="P6440" i="1"/>
  <c r="P6434" i="1"/>
  <c r="P6456" i="1"/>
  <c r="R6456" i="1" s="1"/>
  <c r="P6436" i="1"/>
  <c r="P6451" i="1"/>
  <c r="R6451" i="1" s="1"/>
  <c r="P6448" i="1"/>
  <c r="Q6448" i="1" s="1"/>
  <c r="P6441" i="1"/>
  <c r="R6441" i="1" s="1"/>
  <c r="P6438" i="1"/>
  <c r="P6446" i="1"/>
  <c r="Q6446" i="1" s="1"/>
  <c r="P6444" i="1"/>
  <c r="Q6444" i="1" s="1"/>
  <c r="P6449" i="1"/>
  <c r="R6449" i="1" s="1"/>
  <c r="P6442" i="1"/>
  <c r="R6442" i="1" s="1"/>
  <c r="P6455" i="1"/>
  <c r="R6455" i="1" s="1"/>
  <c r="P6452" i="1"/>
  <c r="Q6452" i="1" s="1"/>
  <c r="P6439" i="1"/>
  <c r="P6443" i="1"/>
  <c r="R6443" i="1" s="1"/>
  <c r="P6453" i="1"/>
  <c r="Q6453" i="1" s="1"/>
  <c r="P6457" i="1"/>
  <c r="P6454" i="1"/>
  <c r="Q6454" i="1" s="1"/>
  <c r="P6445" i="1"/>
  <c r="Q6445" i="1" s="1"/>
  <c r="P6435" i="1"/>
  <c r="H6479" i="6"/>
  <c r="O6479" i="1"/>
  <c r="H6475" i="6"/>
  <c r="O6475" i="1"/>
  <c r="H6469" i="6"/>
  <c r="O6469" i="1"/>
  <c r="H6462" i="6"/>
  <c r="O6462" i="1"/>
  <c r="H6461" i="6"/>
  <c r="O6461" i="1"/>
  <c r="H6473" i="6"/>
  <c r="O6473" i="1"/>
  <c r="H6481" i="6"/>
  <c r="O6481" i="1"/>
  <c r="H6458" i="6"/>
  <c r="O6458" i="1"/>
  <c r="H6467" i="6"/>
  <c r="O6467" i="1"/>
  <c r="H6471" i="6"/>
  <c r="O6471" i="1"/>
  <c r="H6464" i="6"/>
  <c r="O6464" i="1"/>
  <c r="H6470" i="6"/>
  <c r="O6470" i="1"/>
  <c r="H6459" i="6"/>
  <c r="O6459" i="1"/>
  <c r="H6478" i="6"/>
  <c r="O6478" i="1"/>
  <c r="H6477" i="6"/>
  <c r="O6477" i="1"/>
  <c r="H6468" i="6"/>
  <c r="O6468" i="1"/>
  <c r="H6466" i="6"/>
  <c r="O6466" i="1"/>
  <c r="H6465" i="6"/>
  <c r="O6465" i="1"/>
  <c r="H6476" i="6"/>
  <c r="O6476" i="1"/>
  <c r="H6480" i="6"/>
  <c r="O6480" i="1"/>
  <c r="H6474" i="6"/>
  <c r="O6474" i="1"/>
  <c r="H6463" i="6"/>
  <c r="O6463" i="1"/>
  <c r="H6472" i="6"/>
  <c r="O6472" i="1"/>
  <c r="H6460" i="6"/>
  <c r="O6460" i="1"/>
  <c r="H6477" i="5"/>
  <c r="N6477" i="1"/>
  <c r="H6466" i="5"/>
  <c r="N6466" i="1"/>
  <c r="H6460" i="5"/>
  <c r="N6460" i="1"/>
  <c r="H6472" i="5"/>
  <c r="N6472" i="1"/>
  <c r="H6480" i="5"/>
  <c r="N6480" i="1"/>
  <c r="H6468" i="5"/>
  <c r="N6468" i="1"/>
  <c r="H6470" i="5"/>
  <c r="N6470" i="1"/>
  <c r="H6463" i="5"/>
  <c r="N6463" i="1"/>
  <c r="H6461" i="5"/>
  <c r="N6461" i="1"/>
  <c r="H6464" i="5"/>
  <c r="N6464" i="1"/>
  <c r="H6465" i="5"/>
  <c r="N6465" i="1"/>
  <c r="H6474" i="5"/>
  <c r="N6474" i="1"/>
  <c r="H6471" i="5"/>
  <c r="N6471" i="1"/>
  <c r="H6458" i="5"/>
  <c r="N6458" i="1"/>
  <c r="H6469" i="5"/>
  <c r="N6469" i="1"/>
  <c r="H6473" i="5"/>
  <c r="N6473" i="1"/>
  <c r="H6479" i="5"/>
  <c r="N6479" i="1"/>
  <c r="H6467" i="5"/>
  <c r="N6467" i="1"/>
  <c r="H6475" i="5"/>
  <c r="N6475" i="1"/>
  <c r="H6476" i="5"/>
  <c r="N6476" i="1"/>
  <c r="H6481" i="5"/>
  <c r="N6481" i="1"/>
  <c r="H6478" i="5"/>
  <c r="N6478" i="1"/>
  <c r="H6459" i="5"/>
  <c r="N6459" i="1"/>
  <c r="H6462" i="5"/>
  <c r="N6462" i="1"/>
  <c r="S6456" i="1" l="1"/>
  <c r="S6421" i="1"/>
  <c r="S6422" i="1"/>
  <c r="S6450" i="1"/>
  <c r="S6441" i="1"/>
  <c r="S6429" i="1"/>
  <c r="S6455" i="1"/>
  <c r="S6451" i="1"/>
  <c r="S6428" i="1"/>
  <c r="S6430" i="1"/>
  <c r="S6420" i="1"/>
  <c r="S6423" i="1"/>
  <c r="S6449" i="1"/>
  <c r="S6424" i="1"/>
  <c r="S6443" i="1"/>
  <c r="S6442" i="1"/>
  <c r="W6454" i="1"/>
  <c r="R6454" i="1"/>
  <c r="W6447" i="1"/>
  <c r="R6447" i="1"/>
  <c r="W6452" i="1"/>
  <c r="R6452" i="1"/>
  <c r="W6444" i="1"/>
  <c r="R6444" i="1"/>
  <c r="W6448" i="1"/>
  <c r="R6448" i="1"/>
  <c r="W6453" i="1"/>
  <c r="R6453" i="1"/>
  <c r="W6446" i="1"/>
  <c r="R6446" i="1"/>
  <c r="W6445" i="1"/>
  <c r="R6445" i="1"/>
  <c r="W6439" i="1"/>
  <c r="W6449" i="1"/>
  <c r="W6441" i="1"/>
  <c r="W6456" i="1"/>
  <c r="W6457" i="1"/>
  <c r="W6434" i="1"/>
  <c r="W6450" i="1"/>
  <c r="W6435" i="1"/>
  <c r="W6455" i="1"/>
  <c r="W6451" i="1"/>
  <c r="W6440" i="1"/>
  <c r="W6443" i="1"/>
  <c r="W6442" i="1"/>
  <c r="W6438" i="1"/>
  <c r="W6436" i="1"/>
  <c r="W6437" i="1"/>
  <c r="P6462" i="1"/>
  <c r="P6473" i="1"/>
  <c r="R6473" i="1" s="1"/>
  <c r="P6458" i="1"/>
  <c r="P6474" i="1"/>
  <c r="R6474" i="1" s="1"/>
  <c r="P6463" i="1"/>
  <c r="P6480" i="1"/>
  <c r="R6480" i="1" s="1"/>
  <c r="P6460" i="1"/>
  <c r="P6478" i="1"/>
  <c r="Q6478" i="1" s="1"/>
  <c r="P6468" i="1"/>
  <c r="Q6468" i="1" s="1"/>
  <c r="P6466" i="1"/>
  <c r="R6466" i="1" s="1"/>
  <c r="P6465" i="1"/>
  <c r="R6465" i="1" s="1"/>
  <c r="P6467" i="1"/>
  <c r="R6467" i="1" s="1"/>
  <c r="P6481" i="1"/>
  <c r="P6479" i="1"/>
  <c r="R6479" i="1" s="1"/>
  <c r="P6471" i="1"/>
  <c r="Q6471" i="1" s="1"/>
  <c r="P6461" i="1"/>
  <c r="P6477" i="1"/>
  <c r="Q6477" i="1" s="1"/>
  <c r="P6464" i="1"/>
  <c r="P6472" i="1"/>
  <c r="Q6472" i="1" s="1"/>
  <c r="P6459" i="1"/>
  <c r="P6475" i="1"/>
  <c r="R6475" i="1" s="1"/>
  <c r="P6469" i="1"/>
  <c r="Q6469" i="1" s="1"/>
  <c r="P6470" i="1"/>
  <c r="Q6470" i="1" s="1"/>
  <c r="P6476" i="1"/>
  <c r="Q6476" i="1" s="1"/>
  <c r="H6498" i="6"/>
  <c r="O6498" i="1"/>
  <c r="H6488" i="6"/>
  <c r="O6488" i="1"/>
  <c r="H6485" i="6"/>
  <c r="O6485" i="1"/>
  <c r="H6501" i="6"/>
  <c r="O6501" i="1"/>
  <c r="H6504" i="6"/>
  <c r="O6504" i="1"/>
  <c r="H6495" i="6"/>
  <c r="O6495" i="1"/>
  <c r="H6486" i="6"/>
  <c r="O6486" i="1"/>
  <c r="H6492" i="6"/>
  <c r="O6492" i="1"/>
  <c r="H6502" i="6"/>
  <c r="O6502" i="1"/>
  <c r="H6493" i="6"/>
  <c r="O6493" i="1"/>
  <c r="H6491" i="6"/>
  <c r="O6491" i="1"/>
  <c r="H6483" i="6"/>
  <c r="O6483" i="1"/>
  <c r="H6484" i="6"/>
  <c r="O6484" i="1"/>
  <c r="H6482" i="6"/>
  <c r="O6482" i="1"/>
  <c r="H6499" i="6"/>
  <c r="O6499" i="1"/>
  <c r="H6489" i="6"/>
  <c r="O6489" i="1"/>
  <c r="H6500" i="6"/>
  <c r="O6500" i="1"/>
  <c r="H6505" i="6"/>
  <c r="O6505" i="1"/>
  <c r="H6490" i="6"/>
  <c r="O6490" i="1"/>
  <c r="H6496" i="6"/>
  <c r="O6496" i="1"/>
  <c r="H6487" i="6"/>
  <c r="O6487" i="1"/>
  <c r="H6494" i="6"/>
  <c r="O6494" i="1"/>
  <c r="H6497" i="6"/>
  <c r="O6497" i="1"/>
  <c r="H6503" i="6"/>
  <c r="O6503" i="1"/>
  <c r="H6492" i="5"/>
  <c r="N6492" i="1"/>
  <c r="H6489" i="5"/>
  <c r="N6489" i="1"/>
  <c r="H6486" i="5"/>
  <c r="N6486" i="1"/>
  <c r="H6498" i="5"/>
  <c r="N6498" i="1"/>
  <c r="H6503" i="5"/>
  <c r="N6503" i="1"/>
  <c r="H6504" i="5"/>
  <c r="N6504" i="1"/>
  <c r="H6491" i="5"/>
  <c r="N6491" i="1"/>
  <c r="H6497" i="5"/>
  <c r="N6497" i="1"/>
  <c r="H6488" i="5"/>
  <c r="N6488" i="1"/>
  <c r="H6496" i="5"/>
  <c r="N6496" i="1"/>
  <c r="H6493" i="5"/>
  <c r="N6493" i="1"/>
  <c r="H6485" i="5"/>
  <c r="N6485" i="1"/>
  <c r="H6484" i="5"/>
  <c r="N6484" i="1"/>
  <c r="H6482" i="5"/>
  <c r="N6482" i="1"/>
  <c r="H6500" i="5"/>
  <c r="N6500" i="1"/>
  <c r="H6487" i="5"/>
  <c r="N6487" i="1"/>
  <c r="H6490" i="5"/>
  <c r="N6490" i="1"/>
  <c r="H6483" i="5"/>
  <c r="N6483" i="1"/>
  <c r="H6502" i="5"/>
  <c r="N6502" i="1"/>
  <c r="H6505" i="5"/>
  <c r="N6505" i="1"/>
  <c r="H6499" i="5"/>
  <c r="N6499" i="1"/>
  <c r="H6495" i="5"/>
  <c r="N6495" i="1"/>
  <c r="H6494" i="5"/>
  <c r="N6494" i="1"/>
  <c r="H6501" i="5"/>
  <c r="N6501" i="1"/>
  <c r="S6466" i="1" l="1"/>
  <c r="S6445" i="1"/>
  <c r="S6447" i="1"/>
  <c r="S6475" i="1"/>
  <c r="S6479" i="1"/>
  <c r="S6473" i="1"/>
  <c r="S6444" i="1"/>
  <c r="S6467" i="1"/>
  <c r="S6474" i="1"/>
  <c r="S6446" i="1"/>
  <c r="S6448" i="1"/>
  <c r="S6452" i="1"/>
  <c r="S6454" i="1"/>
  <c r="S6480" i="1"/>
  <c r="S6453" i="1"/>
  <c r="S6465" i="1"/>
  <c r="W6469" i="1"/>
  <c r="R6469" i="1"/>
  <c r="W6477" i="1"/>
  <c r="R6477" i="1"/>
  <c r="W6468" i="1"/>
  <c r="R6468" i="1"/>
  <c r="W6476" i="1"/>
  <c r="R6476" i="1"/>
  <c r="W6478" i="1"/>
  <c r="R6478" i="1"/>
  <c r="W6470" i="1"/>
  <c r="R6470" i="1"/>
  <c r="W6472" i="1"/>
  <c r="R6472" i="1"/>
  <c r="W6471" i="1"/>
  <c r="R6471" i="1"/>
  <c r="W6464" i="1"/>
  <c r="W6479" i="1"/>
  <c r="W6466" i="1"/>
  <c r="W6480" i="1"/>
  <c r="W6473" i="1"/>
  <c r="W6475" i="1"/>
  <c r="W6481" i="1"/>
  <c r="W6463" i="1"/>
  <c r="W6462" i="1"/>
  <c r="W6459" i="1"/>
  <c r="W6461" i="1"/>
  <c r="W6467" i="1"/>
  <c r="W6474" i="1"/>
  <c r="W6465" i="1"/>
  <c r="W6460" i="1"/>
  <c r="W6458" i="1"/>
  <c r="P6483" i="1"/>
  <c r="P6496" i="1"/>
  <c r="Q6496" i="1" s="1"/>
  <c r="P6497" i="1"/>
  <c r="R6497" i="1" s="1"/>
  <c r="P6501" i="1"/>
  <c r="Q6501" i="1" s="1"/>
  <c r="P6505" i="1"/>
  <c r="P6487" i="1"/>
  <c r="P6482" i="1"/>
  <c r="P6484" i="1"/>
  <c r="P6491" i="1"/>
  <c r="R6491" i="1" s="1"/>
  <c r="P6503" i="1"/>
  <c r="R6503" i="1" s="1"/>
  <c r="P6502" i="1"/>
  <c r="Q6502" i="1" s="1"/>
  <c r="P6490" i="1"/>
  <c r="R6490" i="1" s="1"/>
  <c r="P6486" i="1"/>
  <c r="P6499" i="1"/>
  <c r="R6499" i="1" s="1"/>
  <c r="P6488" i="1"/>
  <c r="P6495" i="1"/>
  <c r="Q6495" i="1" s="1"/>
  <c r="P6485" i="1"/>
  <c r="P6504" i="1"/>
  <c r="R6504" i="1" s="1"/>
  <c r="P6498" i="1"/>
  <c r="R6498" i="1" s="1"/>
  <c r="P6489" i="1"/>
  <c r="R6489" i="1" s="1"/>
  <c r="P6494" i="1"/>
  <c r="Q6494" i="1" s="1"/>
  <c r="P6500" i="1"/>
  <c r="Q6500" i="1" s="1"/>
  <c r="P6493" i="1"/>
  <c r="Q6493" i="1" s="1"/>
  <c r="P6492" i="1"/>
  <c r="Q6492" i="1" s="1"/>
  <c r="H6524" i="6"/>
  <c r="H6548" i="6" s="1"/>
  <c r="H6572" i="6" s="1"/>
  <c r="H6596" i="6" s="1"/>
  <c r="H6620" i="6" s="1"/>
  <c r="H6644" i="6" s="1"/>
  <c r="H6668" i="6" s="1"/>
  <c r="H6692" i="6" s="1"/>
  <c r="H6716" i="6" s="1"/>
  <c r="H6740" i="6" s="1"/>
  <c r="O6524" i="1"/>
  <c r="H6519" i="6"/>
  <c r="H6543" i="6" s="1"/>
  <c r="H6567" i="6" s="1"/>
  <c r="H6591" i="6" s="1"/>
  <c r="H6615" i="6" s="1"/>
  <c r="H6639" i="6" s="1"/>
  <c r="H6663" i="6" s="1"/>
  <c r="H6687" i="6" s="1"/>
  <c r="H6711" i="6" s="1"/>
  <c r="H6735" i="6" s="1"/>
  <c r="O6519" i="1"/>
  <c r="H6511" i="6"/>
  <c r="H6535" i="6" s="1"/>
  <c r="H6559" i="6" s="1"/>
  <c r="H6583" i="6" s="1"/>
  <c r="H6607" i="6" s="1"/>
  <c r="H6631" i="6" s="1"/>
  <c r="H6655" i="6" s="1"/>
  <c r="H6679" i="6" s="1"/>
  <c r="H6703" i="6" s="1"/>
  <c r="H6727" i="6" s="1"/>
  <c r="O6511" i="1"/>
  <c r="H6513" i="6"/>
  <c r="H6537" i="6" s="1"/>
  <c r="H6561" i="6" s="1"/>
  <c r="H6585" i="6" s="1"/>
  <c r="H6609" i="6" s="1"/>
  <c r="H6633" i="6" s="1"/>
  <c r="H6657" i="6" s="1"/>
  <c r="H6681" i="6" s="1"/>
  <c r="H6705" i="6" s="1"/>
  <c r="H6729" i="6" s="1"/>
  <c r="O6513" i="1"/>
  <c r="H6515" i="6"/>
  <c r="H6539" i="6" s="1"/>
  <c r="H6563" i="6" s="1"/>
  <c r="H6587" i="6" s="1"/>
  <c r="H6611" i="6" s="1"/>
  <c r="H6635" i="6" s="1"/>
  <c r="H6659" i="6" s="1"/>
  <c r="H6683" i="6" s="1"/>
  <c r="H6707" i="6" s="1"/>
  <c r="H6731" i="6" s="1"/>
  <c r="O6515" i="1"/>
  <c r="H6518" i="6"/>
  <c r="H6542" i="6" s="1"/>
  <c r="H6566" i="6" s="1"/>
  <c r="H6590" i="6" s="1"/>
  <c r="H6614" i="6" s="1"/>
  <c r="H6638" i="6" s="1"/>
  <c r="H6662" i="6" s="1"/>
  <c r="H6686" i="6" s="1"/>
  <c r="H6710" i="6" s="1"/>
  <c r="H6734" i="6" s="1"/>
  <c r="O6518" i="1"/>
  <c r="H6528" i="6"/>
  <c r="H6552" i="6" s="1"/>
  <c r="H6576" i="6" s="1"/>
  <c r="H6600" i="6" s="1"/>
  <c r="H6624" i="6" s="1"/>
  <c r="H6648" i="6" s="1"/>
  <c r="H6672" i="6" s="1"/>
  <c r="H6696" i="6" s="1"/>
  <c r="H6720" i="6" s="1"/>
  <c r="H6744" i="6" s="1"/>
  <c r="O6528" i="1"/>
  <c r="H6523" i="6"/>
  <c r="H6547" i="6" s="1"/>
  <c r="H6571" i="6" s="1"/>
  <c r="H6595" i="6" s="1"/>
  <c r="H6619" i="6" s="1"/>
  <c r="H6643" i="6" s="1"/>
  <c r="H6667" i="6" s="1"/>
  <c r="H6691" i="6" s="1"/>
  <c r="H6715" i="6" s="1"/>
  <c r="H6739" i="6" s="1"/>
  <c r="O6523" i="1"/>
  <c r="H6517" i="6"/>
  <c r="H6541" i="6" s="1"/>
  <c r="H6565" i="6" s="1"/>
  <c r="H6589" i="6" s="1"/>
  <c r="H6613" i="6" s="1"/>
  <c r="H6637" i="6" s="1"/>
  <c r="H6661" i="6" s="1"/>
  <c r="H6685" i="6" s="1"/>
  <c r="H6709" i="6" s="1"/>
  <c r="H6733" i="6" s="1"/>
  <c r="O6517" i="1"/>
  <c r="H6525" i="6"/>
  <c r="H6549" i="6" s="1"/>
  <c r="H6573" i="6" s="1"/>
  <c r="H6597" i="6" s="1"/>
  <c r="H6621" i="6" s="1"/>
  <c r="H6645" i="6" s="1"/>
  <c r="H6669" i="6" s="1"/>
  <c r="H6693" i="6" s="1"/>
  <c r="H6717" i="6" s="1"/>
  <c r="H6741" i="6" s="1"/>
  <c r="O6525" i="1"/>
  <c r="H6520" i="6"/>
  <c r="H6544" i="6" s="1"/>
  <c r="H6568" i="6" s="1"/>
  <c r="H6592" i="6" s="1"/>
  <c r="H6616" i="6" s="1"/>
  <c r="H6640" i="6" s="1"/>
  <c r="H6664" i="6" s="1"/>
  <c r="H6688" i="6" s="1"/>
  <c r="H6712" i="6" s="1"/>
  <c r="H6736" i="6" s="1"/>
  <c r="O6520" i="1"/>
  <c r="H6506" i="6"/>
  <c r="H6530" i="6" s="1"/>
  <c r="H6554" i="6" s="1"/>
  <c r="H6578" i="6" s="1"/>
  <c r="H6602" i="6" s="1"/>
  <c r="H6626" i="6" s="1"/>
  <c r="H6650" i="6" s="1"/>
  <c r="H6674" i="6" s="1"/>
  <c r="H6698" i="6" s="1"/>
  <c r="H6722" i="6" s="1"/>
  <c r="O6506" i="1"/>
  <c r="H6526" i="6"/>
  <c r="H6550" i="6" s="1"/>
  <c r="H6574" i="6" s="1"/>
  <c r="H6598" i="6" s="1"/>
  <c r="H6622" i="6" s="1"/>
  <c r="H6646" i="6" s="1"/>
  <c r="H6670" i="6" s="1"/>
  <c r="H6694" i="6" s="1"/>
  <c r="H6718" i="6" s="1"/>
  <c r="H6742" i="6" s="1"/>
  <c r="O6526" i="1"/>
  <c r="H6509" i="6"/>
  <c r="H6533" i="6" s="1"/>
  <c r="H6557" i="6" s="1"/>
  <c r="H6581" i="6" s="1"/>
  <c r="H6605" i="6" s="1"/>
  <c r="H6629" i="6" s="1"/>
  <c r="H6653" i="6" s="1"/>
  <c r="H6677" i="6" s="1"/>
  <c r="H6701" i="6" s="1"/>
  <c r="H6725" i="6" s="1"/>
  <c r="O6509" i="1"/>
  <c r="H6527" i="6"/>
  <c r="H6551" i="6" s="1"/>
  <c r="H6575" i="6" s="1"/>
  <c r="H6599" i="6" s="1"/>
  <c r="H6623" i="6" s="1"/>
  <c r="H6647" i="6" s="1"/>
  <c r="H6671" i="6" s="1"/>
  <c r="H6695" i="6" s="1"/>
  <c r="H6719" i="6" s="1"/>
  <c r="H6743" i="6" s="1"/>
  <c r="O6527" i="1"/>
  <c r="H6514" i="6"/>
  <c r="H6538" i="6" s="1"/>
  <c r="H6562" i="6" s="1"/>
  <c r="H6586" i="6" s="1"/>
  <c r="H6610" i="6" s="1"/>
  <c r="H6634" i="6" s="1"/>
  <c r="H6658" i="6" s="1"/>
  <c r="H6682" i="6" s="1"/>
  <c r="H6706" i="6" s="1"/>
  <c r="H6730" i="6" s="1"/>
  <c r="O6514" i="1"/>
  <c r="H6508" i="6"/>
  <c r="H6532" i="6" s="1"/>
  <c r="H6556" i="6" s="1"/>
  <c r="H6580" i="6" s="1"/>
  <c r="H6604" i="6" s="1"/>
  <c r="H6628" i="6" s="1"/>
  <c r="H6652" i="6" s="1"/>
  <c r="H6676" i="6" s="1"/>
  <c r="H6700" i="6" s="1"/>
  <c r="H6724" i="6" s="1"/>
  <c r="O6508" i="1"/>
  <c r="H6516" i="6"/>
  <c r="H6540" i="6" s="1"/>
  <c r="H6564" i="6" s="1"/>
  <c r="H6588" i="6" s="1"/>
  <c r="H6612" i="6" s="1"/>
  <c r="H6636" i="6" s="1"/>
  <c r="H6660" i="6" s="1"/>
  <c r="H6684" i="6" s="1"/>
  <c r="H6708" i="6" s="1"/>
  <c r="H6732" i="6" s="1"/>
  <c r="O6516" i="1"/>
  <c r="H6512" i="6"/>
  <c r="H6536" i="6" s="1"/>
  <c r="H6560" i="6" s="1"/>
  <c r="H6584" i="6" s="1"/>
  <c r="H6608" i="6" s="1"/>
  <c r="H6632" i="6" s="1"/>
  <c r="H6656" i="6" s="1"/>
  <c r="H6680" i="6" s="1"/>
  <c r="H6704" i="6" s="1"/>
  <c r="H6728" i="6" s="1"/>
  <c r="O6512" i="1"/>
  <c r="H6507" i="6"/>
  <c r="H6531" i="6" s="1"/>
  <c r="H6555" i="6" s="1"/>
  <c r="H6579" i="6" s="1"/>
  <c r="H6603" i="6" s="1"/>
  <c r="H6627" i="6" s="1"/>
  <c r="H6651" i="6" s="1"/>
  <c r="H6675" i="6" s="1"/>
  <c r="H6699" i="6" s="1"/>
  <c r="H6723" i="6" s="1"/>
  <c r="O6507" i="1"/>
  <c r="H6521" i="6"/>
  <c r="H6545" i="6" s="1"/>
  <c r="H6569" i="6" s="1"/>
  <c r="H6593" i="6" s="1"/>
  <c r="H6617" i="6" s="1"/>
  <c r="H6641" i="6" s="1"/>
  <c r="H6665" i="6" s="1"/>
  <c r="H6689" i="6" s="1"/>
  <c r="H6713" i="6" s="1"/>
  <c r="H6737" i="6" s="1"/>
  <c r="O6521" i="1"/>
  <c r="H6529" i="6"/>
  <c r="H6553" i="6" s="1"/>
  <c r="H6577" i="6" s="1"/>
  <c r="H6601" i="6" s="1"/>
  <c r="H6625" i="6" s="1"/>
  <c r="H6649" i="6" s="1"/>
  <c r="H6673" i="6" s="1"/>
  <c r="H6697" i="6" s="1"/>
  <c r="H6721" i="6" s="1"/>
  <c r="H6745" i="6" s="1"/>
  <c r="O6529" i="1"/>
  <c r="H6510" i="6"/>
  <c r="H6534" i="6" s="1"/>
  <c r="H6558" i="6" s="1"/>
  <c r="H6582" i="6" s="1"/>
  <c r="H6606" i="6" s="1"/>
  <c r="H6630" i="6" s="1"/>
  <c r="H6654" i="6" s="1"/>
  <c r="H6678" i="6" s="1"/>
  <c r="H6702" i="6" s="1"/>
  <c r="H6726" i="6" s="1"/>
  <c r="O6510" i="1"/>
  <c r="H6522" i="6"/>
  <c r="H6546" i="6" s="1"/>
  <c r="H6570" i="6" s="1"/>
  <c r="H6594" i="6" s="1"/>
  <c r="H6618" i="6" s="1"/>
  <c r="H6642" i="6" s="1"/>
  <c r="H6666" i="6" s="1"/>
  <c r="H6690" i="6" s="1"/>
  <c r="H6714" i="6" s="1"/>
  <c r="H6738" i="6" s="1"/>
  <c r="O6522" i="1"/>
  <c r="H6525" i="5"/>
  <c r="H6549" i="5" s="1"/>
  <c r="H6573" i="5" s="1"/>
  <c r="H6597" i="5" s="1"/>
  <c r="H6621" i="5" s="1"/>
  <c r="H6645" i="5" s="1"/>
  <c r="H6669" i="5" s="1"/>
  <c r="H6693" i="5" s="1"/>
  <c r="H6717" i="5" s="1"/>
  <c r="H6741" i="5" s="1"/>
  <c r="N6525" i="1"/>
  <c r="H6507" i="5"/>
  <c r="H6531" i="5" s="1"/>
  <c r="H6555" i="5" s="1"/>
  <c r="H6579" i="5" s="1"/>
  <c r="H6603" i="5" s="1"/>
  <c r="H6627" i="5" s="1"/>
  <c r="H6651" i="5" s="1"/>
  <c r="H6675" i="5" s="1"/>
  <c r="H6699" i="5" s="1"/>
  <c r="H6723" i="5" s="1"/>
  <c r="N6507" i="1"/>
  <c r="H6509" i="5"/>
  <c r="H6533" i="5" s="1"/>
  <c r="H6557" i="5" s="1"/>
  <c r="H6581" i="5" s="1"/>
  <c r="H6605" i="5" s="1"/>
  <c r="H6629" i="5" s="1"/>
  <c r="H6653" i="5" s="1"/>
  <c r="H6677" i="5" s="1"/>
  <c r="H6701" i="5" s="1"/>
  <c r="H6725" i="5" s="1"/>
  <c r="N6509" i="1"/>
  <c r="H6528" i="5"/>
  <c r="H6552" i="5" s="1"/>
  <c r="H6576" i="5" s="1"/>
  <c r="H6600" i="5" s="1"/>
  <c r="H6624" i="5" s="1"/>
  <c r="H6648" i="5" s="1"/>
  <c r="H6672" i="5" s="1"/>
  <c r="H6696" i="5" s="1"/>
  <c r="H6720" i="5" s="1"/>
  <c r="H6744" i="5" s="1"/>
  <c r="N6528" i="1"/>
  <c r="H6527" i="5"/>
  <c r="H6551" i="5" s="1"/>
  <c r="H6575" i="5" s="1"/>
  <c r="H6599" i="5" s="1"/>
  <c r="H6623" i="5" s="1"/>
  <c r="H6647" i="5" s="1"/>
  <c r="H6671" i="5" s="1"/>
  <c r="H6695" i="5" s="1"/>
  <c r="H6719" i="5" s="1"/>
  <c r="H6743" i="5" s="1"/>
  <c r="N6527" i="1"/>
  <c r="H6522" i="5"/>
  <c r="H6546" i="5" s="1"/>
  <c r="H6570" i="5" s="1"/>
  <c r="H6594" i="5" s="1"/>
  <c r="H6618" i="5" s="1"/>
  <c r="H6642" i="5" s="1"/>
  <c r="H6666" i="5" s="1"/>
  <c r="H6690" i="5" s="1"/>
  <c r="H6714" i="5" s="1"/>
  <c r="H6738" i="5" s="1"/>
  <c r="N6522" i="1"/>
  <c r="H6511" i="5"/>
  <c r="H6535" i="5" s="1"/>
  <c r="H6559" i="5" s="1"/>
  <c r="H6583" i="5" s="1"/>
  <c r="H6607" i="5" s="1"/>
  <c r="H6631" i="5" s="1"/>
  <c r="H6655" i="5" s="1"/>
  <c r="H6679" i="5" s="1"/>
  <c r="H6703" i="5" s="1"/>
  <c r="H6727" i="5" s="1"/>
  <c r="N6511" i="1"/>
  <c r="H6523" i="5"/>
  <c r="H6547" i="5" s="1"/>
  <c r="H6571" i="5" s="1"/>
  <c r="H6595" i="5" s="1"/>
  <c r="H6619" i="5" s="1"/>
  <c r="H6643" i="5" s="1"/>
  <c r="H6667" i="5" s="1"/>
  <c r="H6691" i="5" s="1"/>
  <c r="H6715" i="5" s="1"/>
  <c r="H6739" i="5" s="1"/>
  <c r="N6523" i="1"/>
  <c r="H6524" i="5"/>
  <c r="H6548" i="5" s="1"/>
  <c r="H6572" i="5" s="1"/>
  <c r="H6596" i="5" s="1"/>
  <c r="H6620" i="5" s="1"/>
  <c r="H6644" i="5" s="1"/>
  <c r="H6668" i="5" s="1"/>
  <c r="H6692" i="5" s="1"/>
  <c r="H6716" i="5" s="1"/>
  <c r="H6740" i="5" s="1"/>
  <c r="N6524" i="1"/>
  <c r="H6512" i="5"/>
  <c r="H6536" i="5" s="1"/>
  <c r="H6560" i="5" s="1"/>
  <c r="H6584" i="5" s="1"/>
  <c r="H6608" i="5" s="1"/>
  <c r="H6632" i="5" s="1"/>
  <c r="H6656" i="5" s="1"/>
  <c r="H6680" i="5" s="1"/>
  <c r="H6704" i="5" s="1"/>
  <c r="H6728" i="5" s="1"/>
  <c r="N6512" i="1"/>
  <c r="H6520" i="5"/>
  <c r="H6544" i="5" s="1"/>
  <c r="H6568" i="5" s="1"/>
  <c r="H6592" i="5" s="1"/>
  <c r="H6616" i="5" s="1"/>
  <c r="H6640" i="5" s="1"/>
  <c r="H6664" i="5" s="1"/>
  <c r="H6688" i="5" s="1"/>
  <c r="H6712" i="5" s="1"/>
  <c r="H6736" i="5" s="1"/>
  <c r="N6520" i="1"/>
  <c r="H6510" i="5"/>
  <c r="H6534" i="5" s="1"/>
  <c r="H6558" i="5" s="1"/>
  <c r="H6582" i="5" s="1"/>
  <c r="H6606" i="5" s="1"/>
  <c r="H6630" i="5" s="1"/>
  <c r="H6654" i="5" s="1"/>
  <c r="H6678" i="5" s="1"/>
  <c r="H6702" i="5" s="1"/>
  <c r="H6726" i="5" s="1"/>
  <c r="N6510" i="1"/>
  <c r="H6519" i="5"/>
  <c r="H6543" i="5" s="1"/>
  <c r="H6567" i="5" s="1"/>
  <c r="H6591" i="5" s="1"/>
  <c r="H6615" i="5" s="1"/>
  <c r="H6639" i="5" s="1"/>
  <c r="H6663" i="5" s="1"/>
  <c r="H6687" i="5" s="1"/>
  <c r="H6711" i="5" s="1"/>
  <c r="H6735" i="5" s="1"/>
  <c r="N6519" i="1"/>
  <c r="H6529" i="5"/>
  <c r="H6553" i="5" s="1"/>
  <c r="H6577" i="5" s="1"/>
  <c r="H6601" i="5" s="1"/>
  <c r="H6625" i="5" s="1"/>
  <c r="H6649" i="5" s="1"/>
  <c r="H6673" i="5" s="1"/>
  <c r="H6697" i="5" s="1"/>
  <c r="H6721" i="5" s="1"/>
  <c r="H6745" i="5" s="1"/>
  <c r="N6529" i="1"/>
  <c r="H6521" i="5"/>
  <c r="H6545" i="5" s="1"/>
  <c r="H6569" i="5" s="1"/>
  <c r="H6593" i="5" s="1"/>
  <c r="H6617" i="5" s="1"/>
  <c r="H6641" i="5" s="1"/>
  <c r="H6665" i="5" s="1"/>
  <c r="H6689" i="5" s="1"/>
  <c r="H6713" i="5" s="1"/>
  <c r="H6737" i="5" s="1"/>
  <c r="N6521" i="1"/>
  <c r="H6513" i="5"/>
  <c r="H6537" i="5" s="1"/>
  <c r="H6561" i="5" s="1"/>
  <c r="H6585" i="5" s="1"/>
  <c r="H6609" i="5" s="1"/>
  <c r="H6633" i="5" s="1"/>
  <c r="H6657" i="5" s="1"/>
  <c r="H6681" i="5" s="1"/>
  <c r="H6705" i="5" s="1"/>
  <c r="H6729" i="5" s="1"/>
  <c r="N6513" i="1"/>
  <c r="H6518" i="5"/>
  <c r="H6542" i="5" s="1"/>
  <c r="H6566" i="5" s="1"/>
  <c r="H6590" i="5" s="1"/>
  <c r="H6614" i="5" s="1"/>
  <c r="H6638" i="5" s="1"/>
  <c r="H6662" i="5" s="1"/>
  <c r="H6686" i="5" s="1"/>
  <c r="H6710" i="5" s="1"/>
  <c r="H6734" i="5" s="1"/>
  <c r="N6518" i="1"/>
  <c r="H6514" i="5"/>
  <c r="H6538" i="5" s="1"/>
  <c r="H6562" i="5" s="1"/>
  <c r="H6586" i="5" s="1"/>
  <c r="H6610" i="5" s="1"/>
  <c r="H6634" i="5" s="1"/>
  <c r="H6658" i="5" s="1"/>
  <c r="H6682" i="5" s="1"/>
  <c r="H6706" i="5" s="1"/>
  <c r="H6730" i="5" s="1"/>
  <c r="N6514" i="1"/>
  <c r="H6517" i="5"/>
  <c r="H6541" i="5" s="1"/>
  <c r="H6565" i="5" s="1"/>
  <c r="H6589" i="5" s="1"/>
  <c r="H6613" i="5" s="1"/>
  <c r="H6637" i="5" s="1"/>
  <c r="H6661" i="5" s="1"/>
  <c r="H6685" i="5" s="1"/>
  <c r="H6709" i="5" s="1"/>
  <c r="H6733" i="5" s="1"/>
  <c r="N6517" i="1"/>
  <c r="H6506" i="5"/>
  <c r="H6530" i="5" s="1"/>
  <c r="H6554" i="5" s="1"/>
  <c r="H6578" i="5" s="1"/>
  <c r="H6602" i="5" s="1"/>
  <c r="H6626" i="5" s="1"/>
  <c r="H6650" i="5" s="1"/>
  <c r="H6674" i="5" s="1"/>
  <c r="H6698" i="5" s="1"/>
  <c r="H6722" i="5" s="1"/>
  <c r="N6506" i="1"/>
  <c r="H6526" i="5"/>
  <c r="H6550" i="5" s="1"/>
  <c r="H6574" i="5" s="1"/>
  <c r="H6598" i="5" s="1"/>
  <c r="H6622" i="5" s="1"/>
  <c r="H6646" i="5" s="1"/>
  <c r="H6670" i="5" s="1"/>
  <c r="H6694" i="5" s="1"/>
  <c r="H6718" i="5" s="1"/>
  <c r="H6742" i="5" s="1"/>
  <c r="N6526" i="1"/>
  <c r="H6515" i="5"/>
  <c r="H6539" i="5" s="1"/>
  <c r="H6563" i="5" s="1"/>
  <c r="H6587" i="5" s="1"/>
  <c r="H6611" i="5" s="1"/>
  <c r="H6635" i="5" s="1"/>
  <c r="H6659" i="5" s="1"/>
  <c r="H6683" i="5" s="1"/>
  <c r="H6707" i="5" s="1"/>
  <c r="H6731" i="5" s="1"/>
  <c r="N6515" i="1"/>
  <c r="H6508" i="5"/>
  <c r="H6532" i="5" s="1"/>
  <c r="H6556" i="5" s="1"/>
  <c r="H6580" i="5" s="1"/>
  <c r="H6604" i="5" s="1"/>
  <c r="H6628" i="5" s="1"/>
  <c r="H6652" i="5" s="1"/>
  <c r="H6676" i="5" s="1"/>
  <c r="H6700" i="5" s="1"/>
  <c r="H6724" i="5" s="1"/>
  <c r="N6508" i="1"/>
  <c r="H6516" i="5"/>
  <c r="H6540" i="5" s="1"/>
  <c r="H6564" i="5" s="1"/>
  <c r="H6588" i="5" s="1"/>
  <c r="H6612" i="5" s="1"/>
  <c r="H6636" i="5" s="1"/>
  <c r="H6660" i="5" s="1"/>
  <c r="H6684" i="5" s="1"/>
  <c r="H6708" i="5" s="1"/>
  <c r="H6732" i="5" s="1"/>
  <c r="N6516" i="1"/>
  <c r="S6499" i="1" l="1"/>
  <c r="S6470" i="1"/>
  <c r="S6491" i="1"/>
  <c r="S6504" i="1"/>
  <c r="S6477" i="1"/>
  <c r="S6489" i="1"/>
  <c r="S6490" i="1"/>
  <c r="S6472" i="1"/>
  <c r="S6478" i="1"/>
  <c r="S6468" i="1"/>
  <c r="S6469" i="1"/>
  <c r="S6503" i="1"/>
  <c r="S6471" i="1"/>
  <c r="S6476" i="1"/>
  <c r="S6498" i="1"/>
  <c r="S6497" i="1"/>
  <c r="W6500" i="1"/>
  <c r="R6500" i="1"/>
  <c r="W6496" i="1"/>
  <c r="R6496" i="1"/>
  <c r="W6494" i="1"/>
  <c r="R6494" i="1"/>
  <c r="W6492" i="1"/>
  <c r="R6492" i="1"/>
  <c r="W6495" i="1"/>
  <c r="R6495" i="1"/>
  <c r="W6501" i="1"/>
  <c r="R6501" i="1"/>
  <c r="W6493" i="1"/>
  <c r="R6493" i="1"/>
  <c r="W6502" i="1"/>
  <c r="R6502" i="1"/>
  <c r="W6504" i="1"/>
  <c r="W6499" i="1"/>
  <c r="W6503" i="1"/>
  <c r="W6487" i="1"/>
  <c r="W6485" i="1"/>
  <c r="W6486" i="1"/>
  <c r="W6491" i="1"/>
  <c r="W6505" i="1"/>
  <c r="W6483" i="1"/>
  <c r="W6489" i="1"/>
  <c r="W6490" i="1"/>
  <c r="W6484" i="1"/>
  <c r="W6498" i="1"/>
  <c r="W6488" i="1"/>
  <c r="W6482" i="1"/>
  <c r="W6497" i="1"/>
  <c r="P6514" i="1"/>
  <c r="R6514" i="1" s="1"/>
  <c r="P6529" i="1"/>
  <c r="P6512" i="1"/>
  <c r="P6523" i="1"/>
  <c r="R6523" i="1" s="1"/>
  <c r="P6507" i="1"/>
  <c r="P6506" i="1"/>
  <c r="P6513" i="1"/>
  <c r="R6513" i="1" s="1"/>
  <c r="P6517" i="1"/>
  <c r="Q6517" i="1" s="1"/>
  <c r="P6521" i="1"/>
  <c r="R6521" i="1" s="1"/>
  <c r="P6509" i="1"/>
  <c r="P6525" i="1"/>
  <c r="Q6525" i="1" s="1"/>
  <c r="P6510" i="1"/>
  <c r="P6528" i="1"/>
  <c r="R6528" i="1" s="1"/>
  <c r="P6516" i="1"/>
  <c r="Q6516" i="1" s="1"/>
  <c r="P6522" i="1"/>
  <c r="R6522" i="1" s="1"/>
  <c r="P6508" i="1"/>
  <c r="P6526" i="1"/>
  <c r="Q6526" i="1" s="1"/>
  <c r="P6518" i="1"/>
  <c r="Q6518" i="1" s="1"/>
  <c r="P6519" i="1"/>
  <c r="Q6519" i="1" s="1"/>
  <c r="P6520" i="1"/>
  <c r="Q6520" i="1" s="1"/>
  <c r="P6524" i="1"/>
  <c r="Q6524" i="1" s="1"/>
  <c r="P6511" i="1"/>
  <c r="P6527" i="1"/>
  <c r="R6527" i="1" s="1"/>
  <c r="P6515" i="1"/>
  <c r="R6515" i="1" s="1"/>
  <c r="H6747" i="6"/>
  <c r="O6747" i="1"/>
  <c r="H6767" i="6"/>
  <c r="O6767" i="1"/>
  <c r="H6757" i="6"/>
  <c r="O6757" i="1"/>
  <c r="H6755" i="6"/>
  <c r="O6755" i="1"/>
  <c r="H6762" i="6"/>
  <c r="O6762" i="1"/>
  <c r="H6752" i="6"/>
  <c r="O6752" i="1"/>
  <c r="H6749" i="6"/>
  <c r="O6749" i="1"/>
  <c r="H6763" i="6"/>
  <c r="O6763" i="1"/>
  <c r="H6753" i="6"/>
  <c r="O6753" i="1"/>
  <c r="H6750" i="6"/>
  <c r="O6750" i="1"/>
  <c r="H6756" i="6"/>
  <c r="O6756" i="1"/>
  <c r="H6766" i="6"/>
  <c r="O6766" i="1"/>
  <c r="H6751" i="6"/>
  <c r="O6751" i="1"/>
  <c r="H6769" i="6"/>
  <c r="O6769" i="1"/>
  <c r="H6746" i="6"/>
  <c r="O6746" i="1"/>
  <c r="H6761" i="6"/>
  <c r="O6761" i="1"/>
  <c r="H6768" i="6"/>
  <c r="O6768" i="1"/>
  <c r="H6760" i="6"/>
  <c r="O6760" i="1"/>
  <c r="H6759" i="6"/>
  <c r="O6759" i="1"/>
  <c r="H6748" i="6"/>
  <c r="O6748" i="1"/>
  <c r="H6754" i="6"/>
  <c r="O6754" i="1"/>
  <c r="H6765" i="6"/>
  <c r="O6765" i="1"/>
  <c r="H6758" i="6"/>
  <c r="O6758" i="1"/>
  <c r="H6764" i="6"/>
  <c r="O6764" i="1"/>
  <c r="H6756" i="5"/>
  <c r="N6756" i="1"/>
  <c r="H6754" i="5"/>
  <c r="N6754" i="1"/>
  <c r="H6750" i="5"/>
  <c r="N6750" i="1"/>
  <c r="H6762" i="5"/>
  <c r="N6762" i="1"/>
  <c r="H6748" i="5"/>
  <c r="N6748" i="1"/>
  <c r="H6758" i="5"/>
  <c r="N6758" i="1"/>
  <c r="H6760" i="5"/>
  <c r="N6760" i="1"/>
  <c r="H6767" i="5"/>
  <c r="N6767" i="1"/>
  <c r="H6755" i="5"/>
  <c r="N6755" i="1"/>
  <c r="H6752" i="5"/>
  <c r="N6752" i="1"/>
  <c r="H6753" i="5"/>
  <c r="N6753" i="1"/>
  <c r="H6768" i="5"/>
  <c r="N6768" i="1"/>
  <c r="H6761" i="5"/>
  <c r="N6761" i="1"/>
  <c r="H6764" i="5"/>
  <c r="N6764" i="1"/>
  <c r="H6749" i="5"/>
  <c r="N6749" i="1"/>
  <c r="H6763" i="5"/>
  <c r="N6763" i="1"/>
  <c r="H6769" i="5"/>
  <c r="N6769" i="1"/>
  <c r="H6747" i="5"/>
  <c r="N6747" i="1"/>
  <c r="H6746" i="5"/>
  <c r="N6746" i="1"/>
  <c r="H6757" i="5"/>
  <c r="N6757" i="1"/>
  <c r="H6759" i="5"/>
  <c r="N6759" i="1"/>
  <c r="H6751" i="5"/>
  <c r="N6751" i="1"/>
  <c r="H6766" i="5"/>
  <c r="N6766" i="1"/>
  <c r="H6765" i="5"/>
  <c r="N6765" i="1"/>
  <c r="S6492" i="1" l="1"/>
  <c r="S6496" i="1"/>
  <c r="S6528" i="1"/>
  <c r="S6521" i="1"/>
  <c r="S6514" i="1"/>
  <c r="S6501" i="1"/>
  <c r="S6515" i="1"/>
  <c r="S6523" i="1"/>
  <c r="S6493" i="1"/>
  <c r="S6495" i="1"/>
  <c r="S6494" i="1"/>
  <c r="S6500" i="1"/>
  <c r="S6502" i="1"/>
  <c r="S6527" i="1"/>
  <c r="S6522" i="1"/>
  <c r="S6513" i="1"/>
  <c r="W6518" i="1"/>
  <c r="R6518" i="1"/>
  <c r="W6516" i="1"/>
  <c r="R6516" i="1"/>
  <c r="W6524" i="1"/>
  <c r="R6524" i="1"/>
  <c r="W6526" i="1"/>
  <c r="R6526" i="1"/>
  <c r="W6520" i="1"/>
  <c r="R6520" i="1"/>
  <c r="W6517" i="1"/>
  <c r="R6517" i="1"/>
  <c r="W6519" i="1"/>
  <c r="R6519" i="1"/>
  <c r="W6525" i="1"/>
  <c r="R6525" i="1"/>
  <c r="W6527" i="1"/>
  <c r="W6511" i="1"/>
  <c r="W6509" i="1"/>
  <c r="W6506" i="1"/>
  <c r="W6529" i="1"/>
  <c r="W6522" i="1"/>
  <c r="W6528" i="1"/>
  <c r="W6521" i="1"/>
  <c r="W6507" i="1"/>
  <c r="W6514" i="1"/>
  <c r="W6515" i="1"/>
  <c r="W6508" i="1"/>
  <c r="W6510" i="1"/>
  <c r="W6523" i="1"/>
  <c r="W6513" i="1"/>
  <c r="W6512" i="1"/>
  <c r="P6766" i="1"/>
  <c r="Q6766" i="1" s="1"/>
  <c r="P6768" i="1"/>
  <c r="R6768" i="1" s="1"/>
  <c r="P6759" i="1"/>
  <c r="Q6759" i="1" s="1"/>
  <c r="P6761" i="1"/>
  <c r="R6761" i="1" s="1"/>
  <c r="P6748" i="1"/>
  <c r="P6765" i="1"/>
  <c r="Q6765" i="1" s="1"/>
  <c r="P6769" i="1"/>
  <c r="P6746" i="1"/>
  <c r="P6757" i="1"/>
  <c r="Q6757" i="1" s="1"/>
  <c r="P6763" i="1"/>
  <c r="R6763" i="1" s="1"/>
  <c r="P6767" i="1"/>
  <c r="R6767" i="1" s="1"/>
  <c r="P6754" i="1"/>
  <c r="R6754" i="1" s="1"/>
  <c r="P6749" i="1"/>
  <c r="P6753" i="1"/>
  <c r="R6753" i="1" s="1"/>
  <c r="P6755" i="1"/>
  <c r="R6755" i="1" s="1"/>
  <c r="P6760" i="1"/>
  <c r="Q6760" i="1" s="1"/>
  <c r="P6750" i="1"/>
  <c r="P6756" i="1"/>
  <c r="Q6756" i="1" s="1"/>
  <c r="P6751" i="1"/>
  <c r="P6747" i="1"/>
  <c r="P6764" i="1"/>
  <c r="Q6764" i="1" s="1"/>
  <c r="P6752" i="1"/>
  <c r="P6758" i="1"/>
  <c r="Q6758" i="1" s="1"/>
  <c r="P6762" i="1"/>
  <c r="R6762" i="1" s="1"/>
  <c r="H6784" i="6"/>
  <c r="O6784" i="1"/>
  <c r="H6790" i="6"/>
  <c r="O6790" i="1"/>
  <c r="H6776" i="6"/>
  <c r="O6776" i="1"/>
  <c r="H6792" i="6"/>
  <c r="O6792" i="1"/>
  <c r="H6780" i="6"/>
  <c r="O6780" i="1"/>
  <c r="H6786" i="6"/>
  <c r="O6786" i="1"/>
  <c r="H6782" i="6"/>
  <c r="O6782" i="1"/>
  <c r="H6785" i="6"/>
  <c r="O6785" i="1"/>
  <c r="H6779" i="6"/>
  <c r="O6779" i="1"/>
  <c r="H6774" i="6"/>
  <c r="O6774" i="1"/>
  <c r="H6789" i="6"/>
  <c r="O6789" i="1"/>
  <c r="H6772" i="6"/>
  <c r="O6772" i="1"/>
  <c r="H6770" i="6"/>
  <c r="O6770" i="1"/>
  <c r="H6781" i="6"/>
  <c r="O6781" i="1"/>
  <c r="H6777" i="6"/>
  <c r="O6777" i="1"/>
  <c r="H6793" i="6"/>
  <c r="O6793" i="1"/>
  <c r="H6787" i="6"/>
  <c r="O6787" i="1"/>
  <c r="H6791" i="6"/>
  <c r="O6791" i="1"/>
  <c r="H6783" i="6"/>
  <c r="O6783" i="1"/>
  <c r="H6778" i="6"/>
  <c r="O6778" i="1"/>
  <c r="H6788" i="6"/>
  <c r="O6788" i="1"/>
  <c r="H6775" i="6"/>
  <c r="O6775" i="1"/>
  <c r="H6773" i="6"/>
  <c r="O6773" i="1"/>
  <c r="H6771" i="6"/>
  <c r="O6771" i="1"/>
  <c r="H6775" i="5"/>
  <c r="N6775" i="1"/>
  <c r="H6789" i="5"/>
  <c r="N6789" i="1"/>
  <c r="H6771" i="5"/>
  <c r="N6771" i="1"/>
  <c r="H6792" i="5"/>
  <c r="N6792" i="1"/>
  <c r="H6782" i="5"/>
  <c r="N6782" i="1"/>
  <c r="H6790" i="5"/>
  <c r="N6790" i="1"/>
  <c r="H6777" i="5"/>
  <c r="N6777" i="1"/>
  <c r="H6772" i="5"/>
  <c r="N6772" i="1"/>
  <c r="H6776" i="5"/>
  <c r="N6776" i="1"/>
  <c r="H6786" i="5"/>
  <c r="N6786" i="1"/>
  <c r="H6774" i="5"/>
  <c r="N6774" i="1"/>
  <c r="H6793" i="5"/>
  <c r="N6793" i="1"/>
  <c r="H6783" i="5"/>
  <c r="N6783" i="1"/>
  <c r="H6773" i="5"/>
  <c r="N6773" i="1"/>
  <c r="H6779" i="5"/>
  <c r="N6779" i="1"/>
  <c r="H6781" i="5"/>
  <c r="N6781" i="1"/>
  <c r="H6788" i="5"/>
  <c r="N6788" i="1"/>
  <c r="H6791" i="5"/>
  <c r="N6791" i="1"/>
  <c r="H6778" i="5"/>
  <c r="N6778" i="1"/>
  <c r="H6785" i="5"/>
  <c r="N6785" i="1"/>
  <c r="H6787" i="5"/>
  <c r="N6787" i="1"/>
  <c r="H6770" i="5"/>
  <c r="N6770" i="1"/>
  <c r="H6784" i="5"/>
  <c r="N6784" i="1"/>
  <c r="H6780" i="5"/>
  <c r="N6780" i="1"/>
  <c r="S6768" i="1" l="1"/>
  <c r="S6526" i="1"/>
  <c r="S6516" i="1"/>
  <c r="S6753" i="1"/>
  <c r="S6517" i="1"/>
  <c r="S6762" i="1"/>
  <c r="S6754" i="1"/>
  <c r="S6761" i="1"/>
  <c r="S6519" i="1"/>
  <c r="S6520" i="1"/>
  <c r="S6524" i="1"/>
  <c r="S6518" i="1"/>
  <c r="S6763" i="1"/>
  <c r="S6525" i="1"/>
  <c r="S6755" i="1"/>
  <c r="S6767" i="1"/>
  <c r="W6756" i="1"/>
  <c r="R6756" i="1"/>
  <c r="W6765" i="1"/>
  <c r="R6765" i="1"/>
  <c r="W6764" i="1"/>
  <c r="R6764" i="1"/>
  <c r="W6757" i="1"/>
  <c r="R6757" i="1"/>
  <c r="W6766" i="1"/>
  <c r="R6766" i="1"/>
  <c r="W6760" i="1"/>
  <c r="R6760" i="1"/>
  <c r="W6758" i="1"/>
  <c r="R6758" i="1"/>
  <c r="W6759" i="1"/>
  <c r="R6759" i="1"/>
  <c r="W6751" i="1"/>
  <c r="W6752" i="1"/>
  <c r="W6753" i="1"/>
  <c r="W6763" i="1"/>
  <c r="W6768" i="1"/>
  <c r="W6769" i="1"/>
  <c r="W6750" i="1"/>
  <c r="W6749" i="1"/>
  <c r="W6748" i="1"/>
  <c r="W6755" i="1"/>
  <c r="W6767" i="1"/>
  <c r="W6762" i="1"/>
  <c r="W6747" i="1"/>
  <c r="W6754" i="1"/>
  <c r="W6746" i="1"/>
  <c r="W6761" i="1"/>
  <c r="P6778" i="1"/>
  <c r="R6778" i="1" s="1"/>
  <c r="P6776" i="1"/>
  <c r="P6777" i="1"/>
  <c r="R6777" i="1" s="1"/>
  <c r="P6782" i="1"/>
  <c r="Q6782" i="1" s="1"/>
  <c r="P6770" i="1"/>
  <c r="P6785" i="1"/>
  <c r="R6785" i="1" s="1"/>
  <c r="P6791" i="1"/>
  <c r="R6791" i="1" s="1"/>
  <c r="P6773" i="1"/>
  <c r="P6793" i="1"/>
  <c r="P6772" i="1"/>
  <c r="P6787" i="1"/>
  <c r="R6787" i="1" s="1"/>
  <c r="P6779" i="1"/>
  <c r="R6779" i="1" s="1"/>
  <c r="P6783" i="1"/>
  <c r="Q6783" i="1" s="1"/>
  <c r="P6771" i="1"/>
  <c r="P6775" i="1"/>
  <c r="P6786" i="1"/>
  <c r="R6786" i="1" s="1"/>
  <c r="P6790" i="1"/>
  <c r="Q6790" i="1" s="1"/>
  <c r="P6792" i="1"/>
  <c r="R6792" i="1" s="1"/>
  <c r="P6789" i="1"/>
  <c r="Q6789" i="1" s="1"/>
  <c r="P6780" i="1"/>
  <c r="Q6780" i="1" s="1"/>
  <c r="P6781" i="1"/>
  <c r="Q6781" i="1" s="1"/>
  <c r="P6784" i="1"/>
  <c r="Q6784" i="1" s="1"/>
  <c r="P6788" i="1"/>
  <c r="Q6788" i="1" s="1"/>
  <c r="P6774" i="1"/>
  <c r="H6812" i="6"/>
  <c r="O6812" i="1"/>
  <c r="H6813" i="6"/>
  <c r="O6813" i="1"/>
  <c r="H6810" i="6"/>
  <c r="O6810" i="1"/>
  <c r="H6817" i="6"/>
  <c r="O6817" i="1"/>
  <c r="H6804" i="6"/>
  <c r="O6804" i="1"/>
  <c r="H6802" i="6"/>
  <c r="O6802" i="1"/>
  <c r="H6801" i="6"/>
  <c r="O6801" i="1"/>
  <c r="H6798" i="6"/>
  <c r="O6798" i="1"/>
  <c r="H6816" i="6"/>
  <c r="O6816" i="1"/>
  <c r="H6795" i="6"/>
  <c r="O6795" i="1"/>
  <c r="H6807" i="6"/>
  <c r="O6807" i="1"/>
  <c r="H6805" i="6"/>
  <c r="O6805" i="1"/>
  <c r="H6803" i="6"/>
  <c r="O6803" i="1"/>
  <c r="H6800" i="6"/>
  <c r="O6800" i="1"/>
  <c r="H6797" i="6"/>
  <c r="O6797" i="1"/>
  <c r="H6815" i="6"/>
  <c r="O6815" i="1"/>
  <c r="H6794" i="6"/>
  <c r="O6794" i="1"/>
  <c r="H6809" i="6"/>
  <c r="O6809" i="1"/>
  <c r="H6814" i="6"/>
  <c r="O6814" i="1"/>
  <c r="H6796" i="6"/>
  <c r="O6796" i="1"/>
  <c r="H6799" i="6"/>
  <c r="O6799" i="1"/>
  <c r="H6811" i="6"/>
  <c r="O6811" i="1"/>
  <c r="H6806" i="6"/>
  <c r="O6806" i="1"/>
  <c r="H6808" i="6"/>
  <c r="O6808" i="1"/>
  <c r="H6814" i="5"/>
  <c r="N6814" i="1"/>
  <c r="H6798" i="5"/>
  <c r="N6798" i="1"/>
  <c r="H6808" i="5"/>
  <c r="N6808" i="1"/>
  <c r="H6806" i="5"/>
  <c r="N6806" i="1"/>
  <c r="H6812" i="5"/>
  <c r="N6812" i="1"/>
  <c r="H6805" i="5"/>
  <c r="N6805" i="1"/>
  <c r="H6816" i="5"/>
  <c r="N6816" i="1"/>
  <c r="H6794" i="5"/>
  <c r="N6794" i="1"/>
  <c r="H6810" i="5"/>
  <c r="N6810" i="1"/>
  <c r="H6811" i="5"/>
  <c r="N6811" i="1"/>
  <c r="H6803" i="5"/>
  <c r="N6803" i="1"/>
  <c r="H6815" i="5"/>
  <c r="N6815" i="1"/>
  <c r="H6800" i="5"/>
  <c r="N6800" i="1"/>
  <c r="H6795" i="5"/>
  <c r="N6795" i="1"/>
  <c r="H6817" i="5"/>
  <c r="N6817" i="1"/>
  <c r="H6797" i="5"/>
  <c r="N6797" i="1"/>
  <c r="H6796" i="5"/>
  <c r="N6796" i="1"/>
  <c r="H6813" i="5"/>
  <c r="N6813" i="1"/>
  <c r="H6804" i="5"/>
  <c r="N6804" i="1"/>
  <c r="H6809" i="5"/>
  <c r="N6809" i="1"/>
  <c r="H6807" i="5"/>
  <c r="N6807" i="1"/>
  <c r="H6802" i="5"/>
  <c r="N6802" i="1"/>
  <c r="H6801" i="5"/>
  <c r="N6801" i="1"/>
  <c r="H6799" i="5"/>
  <c r="N6799" i="1"/>
  <c r="S6785" i="1" l="1"/>
  <c r="S6760" i="1"/>
  <c r="S6778" i="1"/>
  <c r="S6759" i="1"/>
  <c r="S6765" i="1"/>
  <c r="S6786" i="1"/>
  <c r="S6779" i="1"/>
  <c r="S6758" i="1"/>
  <c r="S6766" i="1"/>
  <c r="S6764" i="1"/>
  <c r="S6756" i="1"/>
  <c r="S6792" i="1"/>
  <c r="S6757" i="1"/>
  <c r="S6787" i="1"/>
  <c r="S6791" i="1"/>
  <c r="S6777" i="1"/>
  <c r="W6784" i="1"/>
  <c r="R6784" i="1"/>
  <c r="W6781" i="1"/>
  <c r="R6781" i="1"/>
  <c r="W6790" i="1"/>
  <c r="R6790" i="1"/>
  <c r="W6783" i="1"/>
  <c r="R6783" i="1"/>
  <c r="W6780" i="1"/>
  <c r="R6780" i="1"/>
  <c r="W6782" i="1"/>
  <c r="R6782" i="1"/>
  <c r="W6788" i="1"/>
  <c r="R6788" i="1"/>
  <c r="W6789" i="1"/>
  <c r="R6789" i="1"/>
  <c r="W6792" i="1"/>
  <c r="W6771" i="1"/>
  <c r="W6772" i="1"/>
  <c r="W6785" i="1"/>
  <c r="W6776" i="1"/>
  <c r="W6793" i="1"/>
  <c r="W6770" i="1"/>
  <c r="W6778" i="1"/>
  <c r="W6774" i="1"/>
  <c r="W6786" i="1"/>
  <c r="W6779" i="1"/>
  <c r="W6773" i="1"/>
  <c r="W6775" i="1"/>
  <c r="W6787" i="1"/>
  <c r="W6791" i="1"/>
  <c r="W6777" i="1"/>
  <c r="P6799" i="1"/>
  <c r="P6802" i="1"/>
  <c r="R6802" i="1" s="1"/>
  <c r="P6813" i="1"/>
  <c r="Q6813" i="1" s="1"/>
  <c r="P6794" i="1"/>
  <c r="P6797" i="1"/>
  <c r="P6795" i="1"/>
  <c r="P6805" i="1"/>
  <c r="Q6805" i="1" s="1"/>
  <c r="P6806" i="1"/>
  <c r="Q6806" i="1" s="1"/>
  <c r="P6809" i="1"/>
  <c r="R6809" i="1" s="1"/>
  <c r="P6815" i="1"/>
  <c r="R6815" i="1" s="1"/>
  <c r="P6811" i="1"/>
  <c r="R6811" i="1" s="1"/>
  <c r="P6807" i="1"/>
  <c r="Q6807" i="1" s="1"/>
  <c r="P6804" i="1"/>
  <c r="Q6804" i="1" s="1"/>
  <c r="P6796" i="1"/>
  <c r="P6800" i="1"/>
  <c r="P6816" i="1"/>
  <c r="R6816" i="1" s="1"/>
  <c r="P6812" i="1"/>
  <c r="Q6812" i="1" s="1"/>
  <c r="P6808" i="1"/>
  <c r="Q6808" i="1" s="1"/>
  <c r="P6814" i="1"/>
  <c r="Q6814" i="1" s="1"/>
  <c r="P6801" i="1"/>
  <c r="R6801" i="1" s="1"/>
  <c r="P6817" i="1"/>
  <c r="P6803" i="1"/>
  <c r="R6803" i="1" s="1"/>
  <c r="P6810" i="1"/>
  <c r="R6810" i="1" s="1"/>
  <c r="P6798" i="1"/>
  <c r="H6832" i="6"/>
  <c r="O6832" i="1"/>
  <c r="H6824" i="6"/>
  <c r="O6824" i="1"/>
  <c r="H6827" i="6"/>
  <c r="O6827" i="1"/>
  <c r="H6838" i="6"/>
  <c r="O6838" i="1"/>
  <c r="H6830" i="6"/>
  <c r="O6830" i="1"/>
  <c r="H6833" i="6"/>
  <c r="O6833" i="1"/>
  <c r="H6841" i="6"/>
  <c r="O6841" i="1"/>
  <c r="H6818" i="6"/>
  <c r="O6818" i="1"/>
  <c r="H6820" i="6"/>
  <c r="O6820" i="1"/>
  <c r="H6829" i="6"/>
  <c r="O6829" i="1"/>
  <c r="H6831" i="6"/>
  <c r="O6831" i="1"/>
  <c r="H6825" i="6"/>
  <c r="O6825" i="1"/>
  <c r="H6834" i="6"/>
  <c r="O6834" i="1"/>
  <c r="H6839" i="6"/>
  <c r="O6839" i="1"/>
  <c r="H6822" i="6"/>
  <c r="O6822" i="1"/>
  <c r="H6819" i="6"/>
  <c r="O6819" i="1"/>
  <c r="H6826" i="6"/>
  <c r="O6826" i="1"/>
  <c r="H6837" i="6"/>
  <c r="O6837" i="1"/>
  <c r="H6823" i="6"/>
  <c r="O6823" i="1"/>
  <c r="H6821" i="6"/>
  <c r="O6821" i="1"/>
  <c r="H6835" i="6"/>
  <c r="O6835" i="1"/>
  <c r="H6840" i="6"/>
  <c r="O6840" i="1"/>
  <c r="H6828" i="6"/>
  <c r="O6828" i="1"/>
  <c r="H6836" i="6"/>
  <c r="O6836" i="1"/>
  <c r="H6823" i="5"/>
  <c r="N6823" i="1"/>
  <c r="H6839" i="5"/>
  <c r="N6839" i="1"/>
  <c r="H6825" i="5"/>
  <c r="N6825" i="1"/>
  <c r="H6820" i="5"/>
  <c r="N6820" i="1"/>
  <c r="H6827" i="5"/>
  <c r="N6827" i="1"/>
  <c r="H6836" i="5"/>
  <c r="N6836" i="1"/>
  <c r="H6829" i="5"/>
  <c r="N6829" i="1"/>
  <c r="H6837" i="5"/>
  <c r="N6837" i="1"/>
  <c r="H6826" i="5"/>
  <c r="N6826" i="1"/>
  <c r="H6821" i="5"/>
  <c r="N6821" i="1"/>
  <c r="H6830" i="5"/>
  <c r="N6830" i="1"/>
  <c r="H6832" i="5"/>
  <c r="N6832" i="1"/>
  <c r="H6835" i="5"/>
  <c r="N6835" i="1"/>
  <c r="H6833" i="5"/>
  <c r="N6833" i="1"/>
  <c r="H6819" i="5"/>
  <c r="N6819" i="1"/>
  <c r="H6818" i="5"/>
  <c r="N6818" i="1"/>
  <c r="H6831" i="5"/>
  <c r="N6831" i="1"/>
  <c r="H6834" i="5"/>
  <c r="N6834" i="1"/>
  <c r="H6822" i="5"/>
  <c r="N6822" i="1"/>
  <c r="H6840" i="5"/>
  <c r="N6840" i="1"/>
  <c r="H6841" i="5"/>
  <c r="N6841" i="1"/>
  <c r="H6828" i="5"/>
  <c r="N6828" i="1"/>
  <c r="H6824" i="5"/>
  <c r="N6824" i="1"/>
  <c r="H6838" i="5"/>
  <c r="N6838" i="1"/>
  <c r="S6789" i="1" l="1"/>
  <c r="S6781" i="1"/>
  <c r="S6809" i="1"/>
  <c r="S6815" i="1"/>
  <c r="S6783" i="1"/>
  <c r="S6801" i="1"/>
  <c r="S6816" i="1"/>
  <c r="S6788" i="1"/>
  <c r="S6780" i="1"/>
  <c r="S6790" i="1"/>
  <c r="S6784" i="1"/>
  <c r="S6803" i="1"/>
  <c r="S6802" i="1"/>
  <c r="S6782" i="1"/>
  <c r="S6810" i="1"/>
  <c r="S6811" i="1"/>
  <c r="W6808" i="1"/>
  <c r="R6808" i="1"/>
  <c r="W6812" i="1"/>
  <c r="R6812" i="1"/>
  <c r="W6804" i="1"/>
  <c r="R6804" i="1"/>
  <c r="W6807" i="1"/>
  <c r="R6807" i="1"/>
  <c r="W6806" i="1"/>
  <c r="R6806" i="1"/>
  <c r="W6814" i="1"/>
  <c r="R6814" i="1"/>
  <c r="W6805" i="1"/>
  <c r="R6805" i="1"/>
  <c r="W6813" i="1"/>
  <c r="R6813" i="1"/>
  <c r="W6803" i="1"/>
  <c r="W6796" i="1"/>
  <c r="W6815" i="1"/>
  <c r="W6795" i="1"/>
  <c r="W6802" i="1"/>
  <c r="W6817" i="1"/>
  <c r="W6809" i="1"/>
  <c r="W6797" i="1"/>
  <c r="W6799" i="1"/>
  <c r="W6798" i="1"/>
  <c r="W6801" i="1"/>
  <c r="W6816" i="1"/>
  <c r="W6794" i="1"/>
  <c r="W6810" i="1"/>
  <c r="W6800" i="1"/>
  <c r="W6811" i="1"/>
  <c r="P6821" i="1"/>
  <c r="P6824" i="1"/>
  <c r="P6819" i="1"/>
  <c r="P6829" i="1"/>
  <c r="Q6829" i="1" s="1"/>
  <c r="P6825" i="1"/>
  <c r="R6825" i="1" s="1"/>
  <c r="P6832" i="1"/>
  <c r="Q6832" i="1" s="1"/>
  <c r="P6828" i="1"/>
  <c r="Q6828" i="1" s="1"/>
  <c r="P6840" i="1"/>
  <c r="R6840" i="1" s="1"/>
  <c r="P6818" i="1"/>
  <c r="P6833" i="1"/>
  <c r="R6833" i="1" s="1"/>
  <c r="P6836" i="1"/>
  <c r="Q6836" i="1" s="1"/>
  <c r="P6820" i="1"/>
  <c r="P6839" i="1"/>
  <c r="R6839" i="1" s="1"/>
  <c r="P6841" i="1"/>
  <c r="P6831" i="1"/>
  <c r="Q6831" i="1" s="1"/>
  <c r="P6838" i="1"/>
  <c r="Q6838" i="1" s="1"/>
  <c r="P6834" i="1"/>
  <c r="R6834" i="1" s="1"/>
  <c r="P6837" i="1"/>
  <c r="Q6837" i="1" s="1"/>
  <c r="P6822" i="1"/>
  <c r="P6835" i="1"/>
  <c r="R6835" i="1" s="1"/>
  <c r="P6830" i="1"/>
  <c r="Q6830" i="1" s="1"/>
  <c r="P6826" i="1"/>
  <c r="R6826" i="1" s="1"/>
  <c r="P6827" i="1"/>
  <c r="R6827" i="1" s="1"/>
  <c r="P6823" i="1"/>
  <c r="H6843" i="6"/>
  <c r="H6867" i="6" s="1"/>
  <c r="H6891" i="6" s="1"/>
  <c r="O6843" i="1"/>
  <c r="H6857" i="6"/>
  <c r="H6881" i="6" s="1"/>
  <c r="H6905" i="6" s="1"/>
  <c r="O6857" i="1"/>
  <c r="H6846" i="6"/>
  <c r="H6870" i="6" s="1"/>
  <c r="H6894" i="6" s="1"/>
  <c r="O6846" i="1"/>
  <c r="H6854" i="6"/>
  <c r="H6878" i="6" s="1"/>
  <c r="H6902" i="6" s="1"/>
  <c r="O6854" i="1"/>
  <c r="H6853" i="6"/>
  <c r="H6877" i="6" s="1"/>
  <c r="H6901" i="6" s="1"/>
  <c r="O6853" i="1"/>
  <c r="H6862" i="6"/>
  <c r="H6886" i="6" s="1"/>
  <c r="H6910" i="6" s="1"/>
  <c r="O6862" i="1"/>
  <c r="H6859" i="6"/>
  <c r="H6883" i="6" s="1"/>
  <c r="H6907" i="6" s="1"/>
  <c r="O6859" i="1"/>
  <c r="H6852" i="6"/>
  <c r="H6876" i="6" s="1"/>
  <c r="H6900" i="6" s="1"/>
  <c r="O6852" i="1"/>
  <c r="H6847" i="6"/>
  <c r="H6871" i="6" s="1"/>
  <c r="H6895" i="6" s="1"/>
  <c r="O6847" i="1"/>
  <c r="H6858" i="6"/>
  <c r="H6882" i="6" s="1"/>
  <c r="H6906" i="6" s="1"/>
  <c r="O6858" i="1"/>
  <c r="H6844" i="6"/>
  <c r="H6868" i="6" s="1"/>
  <c r="H6892" i="6" s="1"/>
  <c r="O6844" i="1"/>
  <c r="H6851" i="6"/>
  <c r="H6875" i="6" s="1"/>
  <c r="H6899" i="6" s="1"/>
  <c r="O6851" i="1"/>
  <c r="H6863" i="6"/>
  <c r="H6887" i="6" s="1"/>
  <c r="H6911" i="6" s="1"/>
  <c r="O6863" i="1"/>
  <c r="H6864" i="6"/>
  <c r="H6888" i="6" s="1"/>
  <c r="H6912" i="6" s="1"/>
  <c r="O6864" i="1"/>
  <c r="H6861" i="6"/>
  <c r="H6885" i="6" s="1"/>
  <c r="H6909" i="6" s="1"/>
  <c r="O6861" i="1"/>
  <c r="H6849" i="6"/>
  <c r="H6873" i="6" s="1"/>
  <c r="H6897" i="6" s="1"/>
  <c r="O6849" i="1"/>
  <c r="H6842" i="6"/>
  <c r="H6866" i="6" s="1"/>
  <c r="H6890" i="6" s="1"/>
  <c r="O6842" i="1"/>
  <c r="H6848" i="6"/>
  <c r="H6872" i="6" s="1"/>
  <c r="H6896" i="6" s="1"/>
  <c r="O6848" i="1"/>
  <c r="H6845" i="6"/>
  <c r="H6869" i="6" s="1"/>
  <c r="H6893" i="6" s="1"/>
  <c r="O6845" i="1"/>
  <c r="H6860" i="6"/>
  <c r="H6884" i="6" s="1"/>
  <c r="H6908" i="6" s="1"/>
  <c r="O6860" i="1"/>
  <c r="H6850" i="6"/>
  <c r="H6874" i="6" s="1"/>
  <c r="H6898" i="6" s="1"/>
  <c r="O6850" i="1"/>
  <c r="H6855" i="6"/>
  <c r="H6879" i="6" s="1"/>
  <c r="H6903" i="6" s="1"/>
  <c r="O6855" i="1"/>
  <c r="H6865" i="6"/>
  <c r="H6889" i="6" s="1"/>
  <c r="H6913" i="6" s="1"/>
  <c r="O6865" i="1"/>
  <c r="H6856" i="6"/>
  <c r="H6880" i="6" s="1"/>
  <c r="H6904" i="6" s="1"/>
  <c r="O6856" i="1"/>
  <c r="H6860" i="5"/>
  <c r="H6884" i="5" s="1"/>
  <c r="H6908" i="5" s="1"/>
  <c r="N6860" i="1"/>
  <c r="H6862" i="5"/>
  <c r="H6886" i="5" s="1"/>
  <c r="H6910" i="5" s="1"/>
  <c r="N6862" i="1"/>
  <c r="H6855" i="5"/>
  <c r="H6879" i="5" s="1"/>
  <c r="H6903" i="5" s="1"/>
  <c r="N6855" i="1"/>
  <c r="H6854" i="5"/>
  <c r="H6878" i="5" s="1"/>
  <c r="H6902" i="5" s="1"/>
  <c r="N6854" i="1"/>
  <c r="H6851" i="5"/>
  <c r="H6875" i="5" s="1"/>
  <c r="H6899" i="5" s="1"/>
  <c r="N6851" i="1"/>
  <c r="H6858" i="5"/>
  <c r="H6882" i="5" s="1"/>
  <c r="H6906" i="5" s="1"/>
  <c r="N6858" i="1"/>
  <c r="H6844" i="5"/>
  <c r="H6868" i="5" s="1"/>
  <c r="H6892" i="5" s="1"/>
  <c r="N6844" i="1"/>
  <c r="H6848" i="5"/>
  <c r="H6872" i="5" s="1"/>
  <c r="H6896" i="5" s="1"/>
  <c r="N6848" i="1"/>
  <c r="H6845" i="5"/>
  <c r="H6869" i="5" s="1"/>
  <c r="H6893" i="5" s="1"/>
  <c r="N6845" i="1"/>
  <c r="H6843" i="5"/>
  <c r="H6867" i="5" s="1"/>
  <c r="H6891" i="5" s="1"/>
  <c r="N6843" i="1"/>
  <c r="H6865" i="5"/>
  <c r="H6889" i="5" s="1"/>
  <c r="H6913" i="5" s="1"/>
  <c r="N6865" i="1"/>
  <c r="H6850" i="5"/>
  <c r="H6874" i="5" s="1"/>
  <c r="H6898" i="5" s="1"/>
  <c r="N6850" i="1"/>
  <c r="H6849" i="5"/>
  <c r="H6873" i="5" s="1"/>
  <c r="H6897" i="5" s="1"/>
  <c r="N6849" i="1"/>
  <c r="H6852" i="5"/>
  <c r="H6876" i="5" s="1"/>
  <c r="H6900" i="5" s="1"/>
  <c r="N6852" i="1"/>
  <c r="H6842" i="5"/>
  <c r="H6866" i="5" s="1"/>
  <c r="H6890" i="5" s="1"/>
  <c r="N6842" i="1"/>
  <c r="H6864" i="5"/>
  <c r="H6888" i="5" s="1"/>
  <c r="H6912" i="5" s="1"/>
  <c r="N6864" i="1"/>
  <c r="H6857" i="5"/>
  <c r="H6881" i="5" s="1"/>
  <c r="H6905" i="5" s="1"/>
  <c r="N6857" i="1"/>
  <c r="H6861" i="5"/>
  <c r="H6885" i="5" s="1"/>
  <c r="H6909" i="5" s="1"/>
  <c r="N6861" i="1"/>
  <c r="H6863" i="5"/>
  <c r="H6887" i="5" s="1"/>
  <c r="H6911" i="5" s="1"/>
  <c r="N6863" i="1"/>
  <c r="H6856" i="5"/>
  <c r="H6880" i="5" s="1"/>
  <c r="H6904" i="5" s="1"/>
  <c r="N6856" i="1"/>
  <c r="H6846" i="5"/>
  <c r="H6870" i="5" s="1"/>
  <c r="H6894" i="5" s="1"/>
  <c r="N6846" i="1"/>
  <c r="H6859" i="5"/>
  <c r="H6883" i="5" s="1"/>
  <c r="H6907" i="5" s="1"/>
  <c r="N6859" i="1"/>
  <c r="H6853" i="5"/>
  <c r="H6877" i="5" s="1"/>
  <c r="H6901" i="5" s="1"/>
  <c r="N6853" i="1"/>
  <c r="H6847" i="5"/>
  <c r="H6871" i="5" s="1"/>
  <c r="H6895" i="5" s="1"/>
  <c r="N6847" i="1"/>
  <c r="S6826" i="1" l="1"/>
  <c r="S6814" i="1"/>
  <c r="S6825" i="1"/>
  <c r="S6833" i="1"/>
  <c r="S6813" i="1"/>
  <c r="S6812" i="1"/>
  <c r="S6839" i="1"/>
  <c r="S6835" i="1"/>
  <c r="S6840" i="1"/>
  <c r="S6805" i="1"/>
  <c r="S6806" i="1"/>
  <c r="S6804" i="1"/>
  <c r="S6808" i="1"/>
  <c r="S6807" i="1"/>
  <c r="S6834" i="1"/>
  <c r="S6827" i="1"/>
  <c r="W6837" i="1"/>
  <c r="R6837" i="1"/>
  <c r="W6832" i="1"/>
  <c r="R6832" i="1"/>
  <c r="W6830" i="1"/>
  <c r="R6830" i="1"/>
  <c r="W6838" i="1"/>
  <c r="R6838" i="1"/>
  <c r="W6829" i="1"/>
  <c r="R6829" i="1"/>
  <c r="W6831" i="1"/>
  <c r="R6831" i="1"/>
  <c r="W6836" i="1"/>
  <c r="R6836" i="1"/>
  <c r="W6828" i="1"/>
  <c r="R6828" i="1"/>
  <c r="W6827" i="1"/>
  <c r="W6826" i="1"/>
  <c r="W6841" i="1"/>
  <c r="W6833" i="1"/>
  <c r="W6824" i="1"/>
  <c r="W6834" i="1"/>
  <c r="W6839" i="1"/>
  <c r="W6818" i="1"/>
  <c r="W6825" i="1"/>
  <c r="W6821" i="1"/>
  <c r="W6823" i="1"/>
  <c r="W6835" i="1"/>
  <c r="W6820" i="1"/>
  <c r="W6840" i="1"/>
  <c r="W6822" i="1"/>
  <c r="W6819" i="1"/>
  <c r="P6857" i="1"/>
  <c r="R6857" i="1" s="1"/>
  <c r="P6842" i="1"/>
  <c r="P6865" i="1"/>
  <c r="P6845" i="1"/>
  <c r="P6851" i="1"/>
  <c r="R6851" i="1" s="1"/>
  <c r="P6858" i="1"/>
  <c r="R6858" i="1" s="1"/>
  <c r="P6854" i="1"/>
  <c r="Q6854" i="1" s="1"/>
  <c r="P6862" i="1"/>
  <c r="Q6862" i="1" s="1"/>
  <c r="P6853" i="1"/>
  <c r="Q6853" i="1" s="1"/>
  <c r="P6861" i="1"/>
  <c r="Q6861" i="1" s="1"/>
  <c r="P6852" i="1"/>
  <c r="Q6852" i="1" s="1"/>
  <c r="P6850" i="1"/>
  <c r="R6850" i="1" s="1"/>
  <c r="P6863" i="1"/>
  <c r="R6863" i="1" s="1"/>
  <c r="P6855" i="1"/>
  <c r="Q6855" i="1" s="1"/>
  <c r="P6846" i="1"/>
  <c r="P6844" i="1"/>
  <c r="P6847" i="1"/>
  <c r="P6859" i="1"/>
  <c r="R6859" i="1" s="1"/>
  <c r="P6856" i="1"/>
  <c r="Q6856" i="1" s="1"/>
  <c r="P6864" i="1"/>
  <c r="R6864" i="1" s="1"/>
  <c r="P6843" i="1"/>
  <c r="P6848" i="1"/>
  <c r="P6849" i="1"/>
  <c r="R6849" i="1" s="1"/>
  <c r="P6860" i="1"/>
  <c r="Q6860" i="1" s="1"/>
  <c r="H6937" i="6"/>
  <c r="O6937" i="1"/>
  <c r="H6923" i="6"/>
  <c r="O6923" i="1"/>
  <c r="H6934" i="6"/>
  <c r="O6934" i="1"/>
  <c r="H6914" i="6"/>
  <c r="O6914" i="1"/>
  <c r="H6927" i="6"/>
  <c r="O6927" i="1"/>
  <c r="H6916" i="6"/>
  <c r="O6916" i="1"/>
  <c r="H6925" i="6"/>
  <c r="O6925" i="1"/>
  <c r="H6921" i="6"/>
  <c r="O6921" i="1"/>
  <c r="H6930" i="6"/>
  <c r="O6930" i="1"/>
  <c r="H6926" i="6"/>
  <c r="O6926" i="1"/>
  <c r="H6933" i="6"/>
  <c r="O6933" i="1"/>
  <c r="H6918" i="6"/>
  <c r="O6918" i="1"/>
  <c r="H6919" i="6"/>
  <c r="O6919" i="1"/>
  <c r="H6932" i="6"/>
  <c r="O6932" i="1"/>
  <c r="H6936" i="6"/>
  <c r="O6936" i="1"/>
  <c r="H6924" i="6"/>
  <c r="O6924" i="1"/>
  <c r="H6929" i="6"/>
  <c r="O6929" i="1"/>
  <c r="H6920" i="6"/>
  <c r="O6920" i="1"/>
  <c r="H6917" i="6"/>
  <c r="O6917" i="1"/>
  <c r="H6922" i="6"/>
  <c r="O6922" i="1"/>
  <c r="H6928" i="6"/>
  <c r="O6928" i="1"/>
  <c r="H6935" i="6"/>
  <c r="O6935" i="1"/>
  <c r="H6931" i="6"/>
  <c r="O6931" i="1"/>
  <c r="H6915" i="6"/>
  <c r="O6915" i="1"/>
  <c r="H6933" i="5"/>
  <c r="N6933" i="1"/>
  <c r="H6925" i="5"/>
  <c r="N6925" i="1"/>
  <c r="H6929" i="5"/>
  <c r="N6929" i="1"/>
  <c r="H6937" i="5"/>
  <c r="N6937" i="1"/>
  <c r="H6923" i="5"/>
  <c r="N6923" i="1"/>
  <c r="H6919" i="5"/>
  <c r="N6919" i="1"/>
  <c r="H6926" i="5"/>
  <c r="N6926" i="1"/>
  <c r="H6930" i="5"/>
  <c r="N6930" i="1"/>
  <c r="H6922" i="5"/>
  <c r="N6922" i="1"/>
  <c r="H6915" i="5"/>
  <c r="N6915" i="1"/>
  <c r="H6918" i="5"/>
  <c r="N6918" i="1"/>
  <c r="H6914" i="5"/>
  <c r="N6914" i="1"/>
  <c r="H6917" i="5"/>
  <c r="N6917" i="1"/>
  <c r="H6927" i="5"/>
  <c r="N6927" i="1"/>
  <c r="H6936" i="5"/>
  <c r="N6936" i="1"/>
  <c r="H6928" i="5"/>
  <c r="N6928" i="1"/>
  <c r="H6924" i="5"/>
  <c r="N6924" i="1"/>
  <c r="H6920" i="5"/>
  <c r="N6920" i="1"/>
  <c r="H6934" i="5"/>
  <c r="N6934" i="1"/>
  <c r="H6931" i="5"/>
  <c r="N6931" i="1"/>
  <c r="H6935" i="5"/>
  <c r="N6935" i="1"/>
  <c r="H6921" i="5"/>
  <c r="N6921" i="1"/>
  <c r="H6916" i="5"/>
  <c r="N6916" i="1"/>
  <c r="H6932" i="5"/>
  <c r="N6932" i="1"/>
  <c r="S6858" i="1" l="1"/>
  <c r="S6831" i="1"/>
  <c r="S6832" i="1"/>
  <c r="S6851" i="1"/>
  <c r="S6864" i="1"/>
  <c r="S6850" i="1"/>
  <c r="S6836" i="1"/>
  <c r="S6829" i="1"/>
  <c r="S6830" i="1"/>
  <c r="S6837" i="1"/>
  <c r="S6859" i="1"/>
  <c r="S6828" i="1"/>
  <c r="S6838" i="1"/>
  <c r="S6863" i="1"/>
  <c r="S6857" i="1"/>
  <c r="S6849" i="1"/>
  <c r="W6855" i="1"/>
  <c r="R6855" i="1"/>
  <c r="W6861" i="1"/>
  <c r="R6861" i="1"/>
  <c r="W6853" i="1"/>
  <c r="R6853" i="1"/>
  <c r="W6860" i="1"/>
  <c r="R6860" i="1"/>
  <c r="W6862" i="1"/>
  <c r="R6862" i="1"/>
  <c r="W6856" i="1"/>
  <c r="R6856" i="1"/>
  <c r="W6852" i="1"/>
  <c r="R6852" i="1"/>
  <c r="W6854" i="1"/>
  <c r="R6854" i="1"/>
  <c r="W6848" i="1"/>
  <c r="W6859" i="1"/>
  <c r="W6858" i="1"/>
  <c r="W6842" i="1"/>
  <c r="W6843" i="1"/>
  <c r="W6847" i="1"/>
  <c r="W6863" i="1"/>
  <c r="W6851" i="1"/>
  <c r="W6857" i="1"/>
  <c r="W6864" i="1"/>
  <c r="W6844" i="1"/>
  <c r="W6850" i="1"/>
  <c r="W6845" i="1"/>
  <c r="W6849" i="1"/>
  <c r="W6846" i="1"/>
  <c r="W6865" i="1"/>
  <c r="P6921" i="1"/>
  <c r="R6921" i="1" s="1"/>
  <c r="P6928" i="1"/>
  <c r="Q6928" i="1" s="1"/>
  <c r="P6923" i="1"/>
  <c r="R6923" i="1" s="1"/>
  <c r="P6929" i="1"/>
  <c r="R6929" i="1" s="1"/>
  <c r="P6932" i="1"/>
  <c r="Q6932" i="1" s="1"/>
  <c r="P6920" i="1"/>
  <c r="P6914" i="1"/>
  <c r="P6934" i="1"/>
  <c r="Q6934" i="1" s="1"/>
  <c r="P6936" i="1"/>
  <c r="R6936" i="1" s="1"/>
  <c r="P6917" i="1"/>
  <c r="P6931" i="1"/>
  <c r="R6931" i="1" s="1"/>
  <c r="P6915" i="1"/>
  <c r="P6930" i="1"/>
  <c r="R6930" i="1" s="1"/>
  <c r="P6919" i="1"/>
  <c r="P6937" i="1"/>
  <c r="P6927" i="1"/>
  <c r="Q6927" i="1" s="1"/>
  <c r="P6935" i="1"/>
  <c r="R6935" i="1" s="1"/>
  <c r="P6924" i="1"/>
  <c r="Q6924" i="1" s="1"/>
  <c r="P6922" i="1"/>
  <c r="R6922" i="1" s="1"/>
  <c r="P6926" i="1"/>
  <c r="Q6926" i="1" s="1"/>
  <c r="P6933" i="1"/>
  <c r="Q6933" i="1" s="1"/>
  <c r="P6916" i="1"/>
  <c r="P6918" i="1"/>
  <c r="P6925" i="1"/>
  <c r="Q6925" i="1" s="1"/>
  <c r="H6941" i="6"/>
  <c r="O6941" i="1"/>
  <c r="H6952" i="6"/>
  <c r="O6952" i="1"/>
  <c r="H6953" i="6"/>
  <c r="O6953" i="1"/>
  <c r="H6942" i="6"/>
  <c r="O6942" i="1"/>
  <c r="H6957" i="6"/>
  <c r="O6957" i="1"/>
  <c r="H6951" i="6"/>
  <c r="O6951" i="1"/>
  <c r="H6955" i="6"/>
  <c r="O6955" i="1"/>
  <c r="H6948" i="6"/>
  <c r="O6948" i="1"/>
  <c r="H6940" i="6"/>
  <c r="O6940" i="1"/>
  <c r="H6950" i="6"/>
  <c r="O6950" i="1"/>
  <c r="H6960" i="6"/>
  <c r="O6960" i="1"/>
  <c r="H6938" i="6"/>
  <c r="O6938" i="1"/>
  <c r="H6939" i="6"/>
  <c r="O6939" i="1"/>
  <c r="H6954" i="6"/>
  <c r="O6954" i="1"/>
  <c r="H6946" i="6"/>
  <c r="O6946" i="1"/>
  <c r="H6956" i="6"/>
  <c r="O6956" i="1"/>
  <c r="H6958" i="6"/>
  <c r="O6958" i="1"/>
  <c r="H6945" i="6"/>
  <c r="O6945" i="1"/>
  <c r="H6943" i="6"/>
  <c r="O6943" i="1"/>
  <c r="H6947" i="6"/>
  <c r="O6947" i="1"/>
  <c r="H6949" i="6"/>
  <c r="O6949" i="1"/>
  <c r="H6959" i="6"/>
  <c r="O6959" i="1"/>
  <c r="H6944" i="6"/>
  <c r="O6944" i="1"/>
  <c r="H6961" i="6"/>
  <c r="O6961" i="1"/>
  <c r="H6956" i="5"/>
  <c r="N6956" i="1"/>
  <c r="H6938" i="5"/>
  <c r="N6938" i="1"/>
  <c r="H6943" i="5"/>
  <c r="N6943" i="1"/>
  <c r="H6944" i="5"/>
  <c r="N6944" i="1"/>
  <c r="H6947" i="5"/>
  <c r="N6947" i="1"/>
  <c r="H6945" i="5"/>
  <c r="N6945" i="1"/>
  <c r="H6952" i="5"/>
  <c r="N6952" i="1"/>
  <c r="H6939" i="5"/>
  <c r="N6939" i="1"/>
  <c r="H6961" i="5"/>
  <c r="N6961" i="1"/>
  <c r="H6959" i="5"/>
  <c r="N6959" i="1"/>
  <c r="H6960" i="5"/>
  <c r="N6960" i="1"/>
  <c r="H6946" i="5"/>
  <c r="N6946" i="1"/>
  <c r="H6953" i="5"/>
  <c r="N6953" i="1"/>
  <c r="H6942" i="5"/>
  <c r="N6942" i="1"/>
  <c r="H6955" i="5"/>
  <c r="N6955" i="1"/>
  <c r="H6951" i="5"/>
  <c r="N6951" i="1"/>
  <c r="H6954" i="5"/>
  <c r="N6954" i="1"/>
  <c r="H6949" i="5"/>
  <c r="N6949" i="1"/>
  <c r="H6940" i="5"/>
  <c r="N6940" i="1"/>
  <c r="H6948" i="5"/>
  <c r="N6948" i="1"/>
  <c r="H6958" i="5"/>
  <c r="N6958" i="1"/>
  <c r="H6941" i="5"/>
  <c r="N6941" i="1"/>
  <c r="H6950" i="5"/>
  <c r="N6950" i="1"/>
  <c r="H6957" i="5"/>
  <c r="N6957" i="1"/>
  <c r="S6854" i="1" l="1"/>
  <c r="S6936" i="1"/>
  <c r="S6856" i="1"/>
  <c r="S6861" i="1"/>
  <c r="S6930" i="1"/>
  <c r="S6929" i="1"/>
  <c r="S6852" i="1"/>
  <c r="S6862" i="1"/>
  <c r="S6853" i="1"/>
  <c r="S6855" i="1"/>
  <c r="S6860" i="1"/>
  <c r="S6935" i="1"/>
  <c r="S6921" i="1"/>
  <c r="S6922" i="1"/>
  <c r="S6931" i="1"/>
  <c r="S6923" i="1"/>
  <c r="W6924" i="1"/>
  <c r="R6924" i="1"/>
  <c r="W6928" i="1"/>
  <c r="R6928" i="1"/>
  <c r="W6933" i="1"/>
  <c r="R6933" i="1"/>
  <c r="W6932" i="1"/>
  <c r="R6932" i="1"/>
  <c r="W6925" i="1"/>
  <c r="R6925" i="1"/>
  <c r="W6926" i="1"/>
  <c r="R6926" i="1"/>
  <c r="W6927" i="1"/>
  <c r="R6927" i="1"/>
  <c r="W6934" i="1"/>
  <c r="R6934" i="1"/>
  <c r="W6916" i="1"/>
  <c r="W6919" i="1"/>
  <c r="W6917" i="1"/>
  <c r="W6920" i="1"/>
  <c r="W6935" i="1"/>
  <c r="W6930" i="1"/>
  <c r="W6936" i="1"/>
  <c r="W6921" i="1"/>
  <c r="W6915" i="1"/>
  <c r="W6929" i="1"/>
  <c r="W6918" i="1"/>
  <c r="W6922" i="1"/>
  <c r="W6937" i="1"/>
  <c r="W6931" i="1"/>
  <c r="W6914" i="1"/>
  <c r="W6923" i="1"/>
  <c r="P6953" i="1"/>
  <c r="R6953" i="1" s="1"/>
  <c r="P6960" i="1"/>
  <c r="R6960" i="1" s="1"/>
  <c r="P6948" i="1"/>
  <c r="Q6948" i="1" s="1"/>
  <c r="P6946" i="1"/>
  <c r="R6946" i="1" s="1"/>
  <c r="P6939" i="1"/>
  <c r="P6944" i="1"/>
  <c r="P6941" i="1"/>
  <c r="P6951" i="1"/>
  <c r="Q6951" i="1" s="1"/>
  <c r="P6950" i="1"/>
  <c r="Q6950" i="1" s="1"/>
  <c r="P6952" i="1"/>
  <c r="Q6952" i="1" s="1"/>
  <c r="P6942" i="1"/>
  <c r="P6945" i="1"/>
  <c r="R6945" i="1" s="1"/>
  <c r="P6938" i="1"/>
  <c r="P6940" i="1"/>
  <c r="P6947" i="1"/>
  <c r="R6947" i="1" s="1"/>
  <c r="P6956" i="1"/>
  <c r="Q6956" i="1" s="1"/>
  <c r="P6957" i="1"/>
  <c r="Q6957" i="1" s="1"/>
  <c r="P6949" i="1"/>
  <c r="Q6949" i="1" s="1"/>
  <c r="P6959" i="1"/>
  <c r="R6959" i="1" s="1"/>
  <c r="P6958" i="1"/>
  <c r="Q6958" i="1" s="1"/>
  <c r="P6954" i="1"/>
  <c r="R6954" i="1" s="1"/>
  <c r="P6955" i="1"/>
  <c r="R6955" i="1" s="1"/>
  <c r="P6961" i="1"/>
  <c r="P6943" i="1"/>
  <c r="H6974" i="6"/>
  <c r="O6974" i="1"/>
  <c r="H6981" i="6"/>
  <c r="O6981" i="1"/>
  <c r="H6983" i="6"/>
  <c r="O6983" i="1"/>
  <c r="H6973" i="6"/>
  <c r="O6973" i="1"/>
  <c r="H6970" i="6"/>
  <c r="O6970" i="1"/>
  <c r="H6980" i="6"/>
  <c r="O6980" i="1"/>
  <c r="H6971" i="6"/>
  <c r="O6971" i="1"/>
  <c r="H6978" i="6"/>
  <c r="O6978" i="1"/>
  <c r="H6964" i="6"/>
  <c r="O6964" i="1"/>
  <c r="H6966" i="6"/>
  <c r="O6966" i="1"/>
  <c r="H6985" i="6"/>
  <c r="O6985" i="1"/>
  <c r="H6967" i="6"/>
  <c r="O6967" i="1"/>
  <c r="H6963" i="6"/>
  <c r="O6963" i="1"/>
  <c r="H6972" i="6"/>
  <c r="O6972" i="1"/>
  <c r="H6977" i="6"/>
  <c r="O6977" i="1"/>
  <c r="H6968" i="6"/>
  <c r="O6968" i="1"/>
  <c r="H6969" i="6"/>
  <c r="O6969" i="1"/>
  <c r="H6962" i="6"/>
  <c r="O6962" i="1"/>
  <c r="H6979" i="6"/>
  <c r="O6979" i="1"/>
  <c r="H6976" i="6"/>
  <c r="O6976" i="1"/>
  <c r="H6982" i="6"/>
  <c r="O6982" i="1"/>
  <c r="H6984" i="6"/>
  <c r="O6984" i="1"/>
  <c r="H6975" i="6"/>
  <c r="O6975" i="1"/>
  <c r="H6965" i="6"/>
  <c r="O6965" i="1"/>
  <c r="H6978" i="5"/>
  <c r="N6978" i="1"/>
  <c r="H6984" i="5"/>
  <c r="N6984" i="1"/>
  <c r="H6971" i="5"/>
  <c r="N6971" i="1"/>
  <c r="H6965" i="5"/>
  <c r="N6965" i="1"/>
  <c r="H6974" i="5"/>
  <c r="N6974" i="1"/>
  <c r="H6975" i="5"/>
  <c r="N6975" i="1"/>
  <c r="H6983" i="5"/>
  <c r="N6983" i="1"/>
  <c r="H6968" i="5"/>
  <c r="N6968" i="1"/>
  <c r="H6969" i="5"/>
  <c r="N6969" i="1"/>
  <c r="H6979" i="5"/>
  <c r="N6979" i="1"/>
  <c r="H6985" i="5"/>
  <c r="N6985" i="1"/>
  <c r="H6967" i="5"/>
  <c r="N6967" i="1"/>
  <c r="H6970" i="5"/>
  <c r="N6970" i="1"/>
  <c r="H6981" i="5"/>
  <c r="N6981" i="1"/>
  <c r="H6972" i="5"/>
  <c r="N6972" i="1"/>
  <c r="H6966" i="5"/>
  <c r="N6966" i="1"/>
  <c r="H6963" i="5"/>
  <c r="N6963" i="1"/>
  <c r="H6962" i="5"/>
  <c r="N6962" i="1"/>
  <c r="H6982" i="5"/>
  <c r="N6982" i="1"/>
  <c r="H6973" i="5"/>
  <c r="N6973" i="1"/>
  <c r="H6964" i="5"/>
  <c r="N6964" i="1"/>
  <c r="H6977" i="5"/>
  <c r="N6977" i="1"/>
  <c r="H6976" i="5"/>
  <c r="N6976" i="1"/>
  <c r="H6980" i="5"/>
  <c r="N6980" i="1"/>
  <c r="S6955" i="1" l="1"/>
  <c r="S6932" i="1"/>
  <c r="S6954" i="1"/>
  <c r="S6953" i="1"/>
  <c r="S6934" i="1"/>
  <c r="S6928" i="1"/>
  <c r="S6945" i="1"/>
  <c r="S6946" i="1"/>
  <c r="S6927" i="1"/>
  <c r="S6925" i="1"/>
  <c r="S6933" i="1"/>
  <c r="S6924" i="1"/>
  <c r="S6960" i="1"/>
  <c r="S6926" i="1"/>
  <c r="S6959" i="1"/>
  <c r="S6947" i="1"/>
  <c r="W6949" i="1"/>
  <c r="R6949" i="1"/>
  <c r="W6952" i="1"/>
  <c r="R6952" i="1"/>
  <c r="W6957" i="1"/>
  <c r="R6957" i="1"/>
  <c r="W6950" i="1"/>
  <c r="R6950" i="1"/>
  <c r="W6958" i="1"/>
  <c r="R6958" i="1"/>
  <c r="W6956" i="1"/>
  <c r="R6956" i="1"/>
  <c r="W6951" i="1"/>
  <c r="R6951" i="1"/>
  <c r="W6948" i="1"/>
  <c r="R6948" i="1"/>
  <c r="W6955" i="1"/>
  <c r="W6940" i="1"/>
  <c r="W6944" i="1"/>
  <c r="W6960" i="1"/>
  <c r="W6954" i="1"/>
  <c r="W6938" i="1"/>
  <c r="W6939" i="1"/>
  <c r="W6953" i="1"/>
  <c r="W6943" i="1"/>
  <c r="W6945" i="1"/>
  <c r="W6946" i="1"/>
  <c r="W6961" i="1"/>
  <c r="W6959" i="1"/>
  <c r="W6947" i="1"/>
  <c r="W6942" i="1"/>
  <c r="W6941" i="1"/>
  <c r="P6966" i="1"/>
  <c r="P6979" i="1"/>
  <c r="R6979" i="1" s="1"/>
  <c r="P6976" i="1"/>
  <c r="Q6976" i="1" s="1"/>
  <c r="P6983" i="1"/>
  <c r="R6983" i="1" s="1"/>
  <c r="P6974" i="1"/>
  <c r="Q6974" i="1" s="1"/>
  <c r="P6978" i="1"/>
  <c r="R6978" i="1" s="1"/>
  <c r="P6963" i="1"/>
  <c r="P6984" i="1"/>
  <c r="R6984" i="1" s="1"/>
  <c r="P6977" i="1"/>
  <c r="R6977" i="1" s="1"/>
  <c r="P6962" i="1"/>
  <c r="P6975" i="1"/>
  <c r="Q6975" i="1" s="1"/>
  <c r="P6980" i="1"/>
  <c r="Q6980" i="1" s="1"/>
  <c r="P6973" i="1"/>
  <c r="Q6973" i="1" s="1"/>
  <c r="P6967" i="1"/>
  <c r="P6981" i="1"/>
  <c r="Q6981" i="1" s="1"/>
  <c r="P6968" i="1"/>
  <c r="P6965" i="1"/>
  <c r="P6964" i="1"/>
  <c r="P6982" i="1"/>
  <c r="Q6982" i="1" s="1"/>
  <c r="P6972" i="1"/>
  <c r="Q6972" i="1" s="1"/>
  <c r="P6970" i="1"/>
  <c r="R6970" i="1" s="1"/>
  <c r="P6985" i="1"/>
  <c r="P6969" i="1"/>
  <c r="R6969" i="1" s="1"/>
  <c r="P6971" i="1"/>
  <c r="R6971" i="1" s="1"/>
  <c r="H7004" i="6"/>
  <c r="O7004" i="1"/>
  <c r="H6994" i="6"/>
  <c r="O6994" i="1"/>
  <c r="H7000" i="6"/>
  <c r="O7000" i="1"/>
  <c r="H6997" i="6"/>
  <c r="O6997" i="1"/>
  <c r="H7001" i="6"/>
  <c r="O7001" i="1"/>
  <c r="H6988" i="6"/>
  <c r="O6988" i="1"/>
  <c r="H7006" i="6"/>
  <c r="O7006" i="1"/>
  <c r="H6989" i="6"/>
  <c r="O6989" i="1"/>
  <c r="H7003" i="6"/>
  <c r="O7003" i="1"/>
  <c r="H6996" i="6"/>
  <c r="O6996" i="1"/>
  <c r="H6992" i="6"/>
  <c r="O6992" i="1"/>
  <c r="H7007" i="6"/>
  <c r="O7007" i="1"/>
  <c r="H7009" i="6"/>
  <c r="O7009" i="1"/>
  <c r="H7002" i="6"/>
  <c r="O7002" i="1"/>
  <c r="H6999" i="6"/>
  <c r="O6999" i="1"/>
  <c r="H6986" i="6"/>
  <c r="O6986" i="1"/>
  <c r="H6987" i="6"/>
  <c r="O6987" i="1"/>
  <c r="H6990" i="6"/>
  <c r="O6990" i="1"/>
  <c r="H6995" i="6"/>
  <c r="O6995" i="1"/>
  <c r="H7005" i="6"/>
  <c r="O7005" i="1"/>
  <c r="H6993" i="6"/>
  <c r="O6993" i="1"/>
  <c r="H6991" i="6"/>
  <c r="O6991" i="1"/>
  <c r="H7008" i="6"/>
  <c r="O7008" i="1"/>
  <c r="H6998" i="6"/>
  <c r="O6998" i="1"/>
  <c r="H6991" i="5"/>
  <c r="N6991" i="1"/>
  <c r="H6999" i="5"/>
  <c r="N6999" i="1"/>
  <c r="H7009" i="5"/>
  <c r="N7009" i="1"/>
  <c r="H6998" i="5"/>
  <c r="N6998" i="1"/>
  <c r="H7003" i="5"/>
  <c r="N7003" i="1"/>
  <c r="H7004" i="5"/>
  <c r="N7004" i="1"/>
  <c r="H6986" i="5"/>
  <c r="N6986" i="1"/>
  <c r="H6987" i="5"/>
  <c r="N6987" i="1"/>
  <c r="H6990" i="5"/>
  <c r="N6990" i="1"/>
  <c r="H6989" i="5"/>
  <c r="N6989" i="1"/>
  <c r="H7001" i="5"/>
  <c r="N7001" i="1"/>
  <c r="H6995" i="5"/>
  <c r="N6995" i="1"/>
  <c r="H7000" i="5"/>
  <c r="N7000" i="1"/>
  <c r="H6996" i="5"/>
  <c r="N6996" i="1"/>
  <c r="H7005" i="5"/>
  <c r="N7005" i="1"/>
  <c r="H6992" i="5"/>
  <c r="N6992" i="1"/>
  <c r="H7008" i="5"/>
  <c r="N7008" i="1"/>
  <c r="H6988" i="5"/>
  <c r="N6988" i="1"/>
  <c r="H6993" i="5"/>
  <c r="N6993" i="1"/>
  <c r="H6997" i="5"/>
  <c r="N6997" i="1"/>
  <c r="H6994" i="5"/>
  <c r="N6994" i="1"/>
  <c r="H7006" i="5"/>
  <c r="N7006" i="1"/>
  <c r="H7007" i="5"/>
  <c r="N7007" i="1"/>
  <c r="H7002" i="5"/>
  <c r="N7002" i="1"/>
  <c r="S6979" i="1" l="1"/>
  <c r="S6956" i="1"/>
  <c r="S6950" i="1"/>
  <c r="S6952" i="1"/>
  <c r="S6970" i="1"/>
  <c r="S6977" i="1"/>
  <c r="S6978" i="1"/>
  <c r="S6971" i="1"/>
  <c r="S6984" i="1"/>
  <c r="S6983" i="1"/>
  <c r="S6951" i="1"/>
  <c r="S6958" i="1"/>
  <c r="S6957" i="1"/>
  <c r="S6949" i="1"/>
  <c r="S6948" i="1"/>
  <c r="S6969" i="1"/>
  <c r="W6973" i="1"/>
  <c r="R6973" i="1"/>
  <c r="W6974" i="1"/>
  <c r="R6974" i="1"/>
  <c r="W6972" i="1"/>
  <c r="R6972" i="1"/>
  <c r="W6980" i="1"/>
  <c r="R6980" i="1"/>
  <c r="W6982" i="1"/>
  <c r="R6982" i="1"/>
  <c r="W6981" i="1"/>
  <c r="R6981" i="1"/>
  <c r="W6975" i="1"/>
  <c r="R6975" i="1"/>
  <c r="W6976" i="1"/>
  <c r="R6976" i="1"/>
  <c r="W6969" i="1"/>
  <c r="W6985" i="1"/>
  <c r="W6964" i="1"/>
  <c r="W6967" i="1"/>
  <c r="W6962" i="1"/>
  <c r="W6978" i="1"/>
  <c r="W6979" i="1"/>
  <c r="W6970" i="1"/>
  <c r="W6965" i="1"/>
  <c r="W6977" i="1"/>
  <c r="W6966" i="1"/>
  <c r="W6971" i="1"/>
  <c r="W6968" i="1"/>
  <c r="W6984" i="1"/>
  <c r="W6983" i="1"/>
  <c r="W6963" i="1"/>
  <c r="P7002" i="1"/>
  <c r="R7002" i="1" s="1"/>
  <c r="P6993" i="1"/>
  <c r="R6993" i="1" s="1"/>
  <c r="P6986" i="1"/>
  <c r="P7003" i="1"/>
  <c r="R7003" i="1" s="1"/>
  <c r="P7009" i="1"/>
  <c r="P6996" i="1"/>
  <c r="Q6996" i="1" s="1"/>
  <c r="P6987" i="1"/>
  <c r="P7007" i="1"/>
  <c r="R7007" i="1" s="1"/>
  <c r="P6999" i="1"/>
  <c r="Q6999" i="1" s="1"/>
  <c r="P6988" i="1"/>
  <c r="P6989" i="1"/>
  <c r="P6997" i="1"/>
  <c r="Q6997" i="1" s="1"/>
  <c r="P6992" i="1"/>
  <c r="P6995" i="1"/>
  <c r="R6995" i="1" s="1"/>
  <c r="P7006" i="1"/>
  <c r="Q7006" i="1" s="1"/>
  <c r="P6998" i="1"/>
  <c r="Q6998" i="1" s="1"/>
  <c r="P7005" i="1"/>
  <c r="Q7005" i="1" s="1"/>
  <c r="P7001" i="1"/>
  <c r="R7001" i="1" s="1"/>
  <c r="P6991" i="1"/>
  <c r="P7004" i="1"/>
  <c r="Q7004" i="1" s="1"/>
  <c r="P6994" i="1"/>
  <c r="R6994" i="1" s="1"/>
  <c r="P7008" i="1"/>
  <c r="R7008" i="1" s="1"/>
  <c r="P7000" i="1"/>
  <c r="Q7000" i="1" s="1"/>
  <c r="P6990" i="1"/>
  <c r="H7016" i="6"/>
  <c r="H7040" i="6" s="1"/>
  <c r="H7064" i="6" s="1"/>
  <c r="O7016" i="1"/>
  <c r="H7029" i="6"/>
  <c r="H7053" i="6" s="1"/>
  <c r="H7077" i="6" s="1"/>
  <c r="O7029" i="1"/>
  <c r="H7023" i="6"/>
  <c r="H7047" i="6" s="1"/>
  <c r="H7071" i="6" s="1"/>
  <c r="O7023" i="1"/>
  <c r="H7025" i="6"/>
  <c r="H7049" i="6" s="1"/>
  <c r="H7073" i="6" s="1"/>
  <c r="O7025" i="1"/>
  <c r="H7033" i="6"/>
  <c r="H7057" i="6" s="1"/>
  <c r="H7081" i="6" s="1"/>
  <c r="O7033" i="1"/>
  <c r="H7020" i="6"/>
  <c r="H7044" i="6" s="1"/>
  <c r="H7068" i="6" s="1"/>
  <c r="O7020" i="1"/>
  <c r="H7021" i="6"/>
  <c r="H7045" i="6" s="1"/>
  <c r="H7069" i="6" s="1"/>
  <c r="O7021" i="1"/>
  <c r="H7019" i="6"/>
  <c r="H7043" i="6" s="1"/>
  <c r="H7067" i="6" s="1"/>
  <c r="O7019" i="1"/>
  <c r="H7027" i="6"/>
  <c r="H7051" i="6" s="1"/>
  <c r="H7075" i="6" s="1"/>
  <c r="O7027" i="1"/>
  <c r="H7024" i="6"/>
  <c r="H7048" i="6" s="1"/>
  <c r="H7072" i="6" s="1"/>
  <c r="O7024" i="1"/>
  <c r="H7022" i="6"/>
  <c r="H7046" i="6" s="1"/>
  <c r="H7070" i="6" s="1"/>
  <c r="O7022" i="1"/>
  <c r="H7026" i="6"/>
  <c r="H7050" i="6" s="1"/>
  <c r="H7074" i="6" s="1"/>
  <c r="O7026" i="1"/>
  <c r="H7013" i="6"/>
  <c r="H7037" i="6" s="1"/>
  <c r="H7061" i="6" s="1"/>
  <c r="O7013" i="1"/>
  <c r="H7032" i="6"/>
  <c r="H7056" i="6" s="1"/>
  <c r="H7080" i="6" s="1"/>
  <c r="O7032" i="1"/>
  <c r="H7014" i="6"/>
  <c r="H7038" i="6" s="1"/>
  <c r="H7062" i="6" s="1"/>
  <c r="O7014" i="1"/>
  <c r="H7018" i="6"/>
  <c r="H7042" i="6" s="1"/>
  <c r="H7066" i="6" s="1"/>
  <c r="O7018" i="1"/>
  <c r="H7030" i="6"/>
  <c r="H7054" i="6" s="1"/>
  <c r="H7078" i="6" s="1"/>
  <c r="O7030" i="1"/>
  <c r="H7015" i="6"/>
  <c r="H7039" i="6" s="1"/>
  <c r="H7063" i="6" s="1"/>
  <c r="O7015" i="1"/>
  <c r="H7011" i="6"/>
  <c r="H7035" i="6" s="1"/>
  <c r="H7059" i="6" s="1"/>
  <c r="O7011" i="1"/>
  <c r="H7012" i="6"/>
  <c r="H7036" i="6" s="1"/>
  <c r="H7060" i="6" s="1"/>
  <c r="O7012" i="1"/>
  <c r="H7031" i="6"/>
  <c r="H7055" i="6" s="1"/>
  <c r="H7079" i="6" s="1"/>
  <c r="O7031" i="1"/>
  <c r="H7017" i="6"/>
  <c r="H7041" i="6" s="1"/>
  <c r="H7065" i="6" s="1"/>
  <c r="O7017" i="1"/>
  <c r="H7010" i="6"/>
  <c r="H7034" i="6" s="1"/>
  <c r="H7058" i="6" s="1"/>
  <c r="O7010" i="1"/>
  <c r="H7028" i="6"/>
  <c r="H7052" i="6" s="1"/>
  <c r="H7076" i="6" s="1"/>
  <c r="O7028" i="1"/>
  <c r="H7028" i="5"/>
  <c r="H7052" i="5" s="1"/>
  <c r="H7076" i="5" s="1"/>
  <c r="N7028" i="1"/>
  <c r="H7019" i="5"/>
  <c r="H7043" i="5" s="1"/>
  <c r="H7067" i="5" s="1"/>
  <c r="N7019" i="1"/>
  <c r="H7031" i="5"/>
  <c r="H7055" i="5" s="1"/>
  <c r="H7079" i="5" s="1"/>
  <c r="N7031" i="1"/>
  <c r="H7025" i="5"/>
  <c r="H7049" i="5" s="1"/>
  <c r="H7073" i="5" s="1"/>
  <c r="N7025" i="1"/>
  <c r="H7027" i="5"/>
  <c r="H7051" i="5" s="1"/>
  <c r="H7075" i="5" s="1"/>
  <c r="N7027" i="1"/>
  <c r="H7030" i="5"/>
  <c r="H7054" i="5" s="1"/>
  <c r="H7078" i="5" s="1"/>
  <c r="N7030" i="1"/>
  <c r="H7016" i="5"/>
  <c r="H7040" i="5" s="1"/>
  <c r="H7064" i="5" s="1"/>
  <c r="N7016" i="1"/>
  <c r="H7013" i="5"/>
  <c r="H7037" i="5" s="1"/>
  <c r="H7061" i="5" s="1"/>
  <c r="N7013" i="1"/>
  <c r="H7022" i="5"/>
  <c r="H7046" i="5" s="1"/>
  <c r="H7070" i="5" s="1"/>
  <c r="N7022" i="1"/>
  <c r="H7029" i="5"/>
  <c r="H7053" i="5" s="1"/>
  <c r="H7077" i="5" s="1"/>
  <c r="N7029" i="1"/>
  <c r="H7014" i="5"/>
  <c r="H7038" i="5" s="1"/>
  <c r="H7062" i="5" s="1"/>
  <c r="N7014" i="1"/>
  <c r="H7033" i="5"/>
  <c r="H7057" i="5" s="1"/>
  <c r="H7081" i="5" s="1"/>
  <c r="N7033" i="1"/>
  <c r="H7020" i="5"/>
  <c r="H7044" i="5" s="1"/>
  <c r="H7068" i="5" s="1"/>
  <c r="N7020" i="1"/>
  <c r="H7021" i="5"/>
  <c r="H7045" i="5" s="1"/>
  <c r="H7069" i="5" s="1"/>
  <c r="N7021" i="1"/>
  <c r="H7011" i="5"/>
  <c r="H7035" i="5" s="1"/>
  <c r="H7059" i="5" s="1"/>
  <c r="N7011" i="1"/>
  <c r="H7023" i="5"/>
  <c r="H7047" i="5" s="1"/>
  <c r="H7071" i="5" s="1"/>
  <c r="N7023" i="1"/>
  <c r="H7026" i="5"/>
  <c r="H7050" i="5" s="1"/>
  <c r="H7074" i="5" s="1"/>
  <c r="N7026" i="1"/>
  <c r="H7012" i="5"/>
  <c r="H7036" i="5" s="1"/>
  <c r="H7060" i="5" s="1"/>
  <c r="N7012" i="1"/>
  <c r="H7032" i="5"/>
  <c r="H7056" i="5" s="1"/>
  <c r="H7080" i="5" s="1"/>
  <c r="N7032" i="1"/>
  <c r="H7024" i="5"/>
  <c r="H7048" i="5" s="1"/>
  <c r="H7072" i="5" s="1"/>
  <c r="N7024" i="1"/>
  <c r="H7018" i="5"/>
  <c r="H7042" i="5" s="1"/>
  <c r="H7066" i="5" s="1"/>
  <c r="N7018" i="1"/>
  <c r="H7017" i="5"/>
  <c r="H7041" i="5" s="1"/>
  <c r="H7065" i="5" s="1"/>
  <c r="N7017" i="1"/>
  <c r="H7010" i="5"/>
  <c r="H7034" i="5" s="1"/>
  <c r="H7058" i="5" s="1"/>
  <c r="N7010" i="1"/>
  <c r="H7015" i="5"/>
  <c r="H7039" i="5" s="1"/>
  <c r="H7063" i="5" s="1"/>
  <c r="N7015" i="1"/>
  <c r="S7001" i="1" l="1"/>
  <c r="S6976" i="1"/>
  <c r="S6974" i="1"/>
  <c r="S6994" i="1"/>
  <c r="S7002" i="1"/>
  <c r="S7008" i="1"/>
  <c r="S6993" i="1"/>
  <c r="S6981" i="1"/>
  <c r="S7007" i="1"/>
  <c r="S7003" i="1"/>
  <c r="S6975" i="1"/>
  <c r="S6982" i="1"/>
  <c r="S6972" i="1"/>
  <c r="S6973" i="1"/>
  <c r="S6995" i="1"/>
  <c r="S6980" i="1"/>
  <c r="W6996" i="1"/>
  <c r="R6996" i="1"/>
  <c r="W7005" i="1"/>
  <c r="R7005" i="1"/>
  <c r="W6999" i="1"/>
  <c r="R6999" i="1"/>
  <c r="W7004" i="1"/>
  <c r="R7004" i="1"/>
  <c r="W6998" i="1"/>
  <c r="R6998" i="1"/>
  <c r="W6997" i="1"/>
  <c r="R6997" i="1"/>
  <c r="W7000" i="1"/>
  <c r="R7000" i="1"/>
  <c r="W7006" i="1"/>
  <c r="R7006" i="1"/>
  <c r="W7008" i="1"/>
  <c r="W7001" i="1"/>
  <c r="W6995" i="1"/>
  <c r="W6988" i="1"/>
  <c r="W6993" i="1"/>
  <c r="W6994" i="1"/>
  <c r="W6992" i="1"/>
  <c r="W7009" i="1"/>
  <c r="W7002" i="1"/>
  <c r="W6990" i="1"/>
  <c r="W7007" i="1"/>
  <c r="W7003" i="1"/>
  <c r="W6991" i="1"/>
  <c r="W6989" i="1"/>
  <c r="W6987" i="1"/>
  <c r="W6986" i="1"/>
  <c r="P7011" i="1"/>
  <c r="P7022" i="1"/>
  <c r="Q7022" i="1" s="1"/>
  <c r="P7031" i="1"/>
  <c r="R7031" i="1" s="1"/>
  <c r="P7010" i="1"/>
  <c r="P7012" i="1"/>
  <c r="P7019" i="1"/>
  <c r="R7019" i="1" s="1"/>
  <c r="P7015" i="1"/>
  <c r="P7024" i="1"/>
  <c r="Q7024" i="1" s="1"/>
  <c r="P7029" i="1"/>
  <c r="Q7029" i="1" s="1"/>
  <c r="P7025" i="1"/>
  <c r="R7025" i="1" s="1"/>
  <c r="P7028" i="1"/>
  <c r="Q7028" i="1" s="1"/>
  <c r="P7032" i="1"/>
  <c r="R7032" i="1" s="1"/>
  <c r="P7026" i="1"/>
  <c r="R7026" i="1" s="1"/>
  <c r="P7020" i="1"/>
  <c r="Q7020" i="1" s="1"/>
  <c r="P7014" i="1"/>
  <c r="P7016" i="1"/>
  <c r="P7027" i="1"/>
  <c r="R7027" i="1" s="1"/>
  <c r="P7018" i="1"/>
  <c r="R7018" i="1" s="1"/>
  <c r="P7017" i="1"/>
  <c r="R7017" i="1" s="1"/>
  <c r="P7023" i="1"/>
  <c r="Q7023" i="1" s="1"/>
  <c r="P7021" i="1"/>
  <c r="Q7021" i="1" s="1"/>
  <c r="P7033" i="1"/>
  <c r="P7013" i="1"/>
  <c r="P7030" i="1"/>
  <c r="Q7030" i="1" s="1"/>
  <c r="H7103" i="6"/>
  <c r="O7103" i="1"/>
  <c r="H7086" i="6"/>
  <c r="O7086" i="1"/>
  <c r="H7099" i="6"/>
  <c r="O7099" i="1"/>
  <c r="H7084" i="6"/>
  <c r="O7084" i="1"/>
  <c r="H7105" i="6"/>
  <c r="O7105" i="1"/>
  <c r="H7091" i="6"/>
  <c r="O7091" i="1"/>
  <c r="H7097" i="6"/>
  <c r="O7097" i="1"/>
  <c r="H7100" i="6"/>
  <c r="O7100" i="1"/>
  <c r="H7083" i="6"/>
  <c r="O7083" i="1"/>
  <c r="H7085" i="6"/>
  <c r="O7085" i="1"/>
  <c r="H7095" i="6"/>
  <c r="O7095" i="1"/>
  <c r="H7082" i="6"/>
  <c r="O7082" i="1"/>
  <c r="H7098" i="6"/>
  <c r="O7098" i="1"/>
  <c r="H7101" i="6"/>
  <c r="O7101" i="1"/>
  <c r="H7104" i="6"/>
  <c r="O7104" i="1"/>
  <c r="H7089" i="6"/>
  <c r="O7089" i="1"/>
  <c r="H7102" i="6"/>
  <c r="O7102" i="1"/>
  <c r="H7094" i="6"/>
  <c r="O7094" i="1"/>
  <c r="H7093" i="6"/>
  <c r="O7093" i="1"/>
  <c r="H7087" i="6"/>
  <c r="O7087" i="1"/>
  <c r="H7090" i="6"/>
  <c r="O7090" i="1"/>
  <c r="H7096" i="6"/>
  <c r="O7096" i="1"/>
  <c r="H7092" i="6"/>
  <c r="O7092" i="1"/>
  <c r="H7088" i="6"/>
  <c r="O7088" i="1"/>
  <c r="H7102" i="5"/>
  <c r="N7102" i="1"/>
  <c r="H7086" i="5"/>
  <c r="N7086" i="1"/>
  <c r="H7099" i="5"/>
  <c r="N7099" i="1"/>
  <c r="H7101" i="5"/>
  <c r="N7101" i="1"/>
  <c r="H7098" i="5"/>
  <c r="N7098" i="1"/>
  <c r="H7089" i="5"/>
  <c r="N7089" i="1"/>
  <c r="H7097" i="5"/>
  <c r="N7097" i="1"/>
  <c r="H7087" i="5"/>
  <c r="N7087" i="1"/>
  <c r="H7095" i="5"/>
  <c r="N7095" i="1"/>
  <c r="H7083" i="5"/>
  <c r="N7083" i="1"/>
  <c r="H7094" i="5"/>
  <c r="N7094" i="1"/>
  <c r="H7090" i="5"/>
  <c r="N7090" i="1"/>
  <c r="H7103" i="5"/>
  <c r="N7103" i="1"/>
  <c r="H7084" i="5"/>
  <c r="N7084" i="1"/>
  <c r="H7105" i="5"/>
  <c r="N7105" i="1"/>
  <c r="H7093" i="5"/>
  <c r="N7093" i="1"/>
  <c r="H7096" i="5"/>
  <c r="N7096" i="1"/>
  <c r="H7085" i="5"/>
  <c r="N7085" i="1"/>
  <c r="H7091" i="5"/>
  <c r="N7091" i="1"/>
  <c r="H7082" i="5"/>
  <c r="N7082" i="1"/>
  <c r="H7092" i="5"/>
  <c r="N7092" i="1"/>
  <c r="H7104" i="5"/>
  <c r="N7104" i="1"/>
  <c r="H7088" i="5"/>
  <c r="N7088" i="1"/>
  <c r="H7100" i="5"/>
  <c r="N7100" i="1"/>
  <c r="S7017" i="1" l="1"/>
  <c r="S7018" i="1"/>
  <c r="S7025" i="1"/>
  <c r="S7006" i="1"/>
  <c r="S7004" i="1"/>
  <c r="S7027" i="1"/>
  <c r="S7026" i="1"/>
  <c r="S7031" i="1"/>
  <c r="S7019" i="1"/>
  <c r="S6997" i="1"/>
  <c r="S7005" i="1"/>
  <c r="S7032" i="1"/>
  <c r="S7000" i="1"/>
  <c r="S6998" i="1"/>
  <c r="S6999" i="1"/>
  <c r="S6996" i="1"/>
  <c r="W7020" i="1"/>
  <c r="R7020" i="1"/>
  <c r="W7022" i="1"/>
  <c r="R7022" i="1"/>
  <c r="W7021" i="1"/>
  <c r="R7021" i="1"/>
  <c r="W7029" i="1"/>
  <c r="R7029" i="1"/>
  <c r="W7030" i="1"/>
  <c r="R7030" i="1"/>
  <c r="W7023" i="1"/>
  <c r="R7023" i="1"/>
  <c r="W7024" i="1"/>
  <c r="R7024" i="1"/>
  <c r="W7028" i="1"/>
  <c r="R7028" i="1"/>
  <c r="W7033" i="1"/>
  <c r="W7018" i="1"/>
  <c r="W7025" i="1"/>
  <c r="W7019" i="1"/>
  <c r="W7027" i="1"/>
  <c r="W7026" i="1"/>
  <c r="W7012" i="1"/>
  <c r="W7011" i="1"/>
  <c r="W7016" i="1"/>
  <c r="W7032" i="1"/>
  <c r="W7010" i="1"/>
  <c r="W7013" i="1"/>
  <c r="W7017" i="1"/>
  <c r="W7014" i="1"/>
  <c r="W7015" i="1"/>
  <c r="W7031" i="1"/>
  <c r="P7088" i="1"/>
  <c r="P7092" i="1"/>
  <c r="Q7092" i="1" s="1"/>
  <c r="P7105" i="1"/>
  <c r="P7103" i="1"/>
  <c r="R7103" i="1" s="1"/>
  <c r="P7093" i="1"/>
  <c r="Q7093" i="1" s="1"/>
  <c r="P7084" i="1"/>
  <c r="P7101" i="1"/>
  <c r="Q7101" i="1" s="1"/>
  <c r="P7086" i="1"/>
  <c r="P7104" i="1"/>
  <c r="R7104" i="1" s="1"/>
  <c r="P7083" i="1"/>
  <c r="P7091" i="1"/>
  <c r="R7091" i="1" s="1"/>
  <c r="P7094" i="1"/>
  <c r="Q7094" i="1" s="1"/>
  <c r="P7100" i="1"/>
  <c r="Q7100" i="1" s="1"/>
  <c r="P7082" i="1"/>
  <c r="P7096" i="1"/>
  <c r="Q7096" i="1" s="1"/>
  <c r="P7085" i="1"/>
  <c r="P7090" i="1"/>
  <c r="R7090" i="1" s="1"/>
  <c r="P7087" i="1"/>
  <c r="P7089" i="1"/>
  <c r="R7089" i="1" s="1"/>
  <c r="P7095" i="1"/>
  <c r="Q7095" i="1" s="1"/>
  <c r="P7097" i="1"/>
  <c r="R7097" i="1" s="1"/>
  <c r="P7098" i="1"/>
  <c r="R7098" i="1" s="1"/>
  <c r="P7099" i="1"/>
  <c r="R7099" i="1" s="1"/>
  <c r="P7102" i="1"/>
  <c r="Q7102" i="1" s="1"/>
  <c r="H7115" i="6"/>
  <c r="O7115" i="1"/>
  <c r="H7118" i="6"/>
  <c r="O7118" i="1"/>
  <c r="H7114" i="6"/>
  <c r="O7114" i="1"/>
  <c r="H7126" i="6"/>
  <c r="O7126" i="1"/>
  <c r="H7119" i="6"/>
  <c r="O7119" i="1"/>
  <c r="H7129" i="6"/>
  <c r="O7129" i="1"/>
  <c r="H7120" i="6"/>
  <c r="O7120" i="1"/>
  <c r="H7106" i="6"/>
  <c r="O7106" i="1"/>
  <c r="H7111" i="6"/>
  <c r="O7111" i="1"/>
  <c r="H7113" i="6"/>
  <c r="O7113" i="1"/>
  <c r="H7109" i="6"/>
  <c r="O7109" i="1"/>
  <c r="H7108" i="6"/>
  <c r="O7108" i="1"/>
  <c r="H7128" i="6"/>
  <c r="O7128" i="1"/>
  <c r="H7107" i="6"/>
  <c r="O7107" i="1"/>
  <c r="H7123" i="6"/>
  <c r="O7123" i="1"/>
  <c r="H7125" i="6"/>
  <c r="O7125" i="1"/>
  <c r="H7124" i="6"/>
  <c r="O7124" i="1"/>
  <c r="H7117" i="6"/>
  <c r="O7117" i="1"/>
  <c r="H7110" i="6"/>
  <c r="O7110" i="1"/>
  <c r="H7112" i="6"/>
  <c r="O7112" i="1"/>
  <c r="H7122" i="6"/>
  <c r="O7122" i="1"/>
  <c r="H7121" i="6"/>
  <c r="O7121" i="1"/>
  <c r="H7116" i="6"/>
  <c r="O7116" i="1"/>
  <c r="H7127" i="6"/>
  <c r="O7127" i="1"/>
  <c r="H7109" i="5"/>
  <c r="N7109" i="1"/>
  <c r="H7114" i="5"/>
  <c r="N7114" i="1"/>
  <c r="H7113" i="5"/>
  <c r="N7113" i="1"/>
  <c r="H7120" i="5"/>
  <c r="N7120" i="1"/>
  <c r="H7118" i="5"/>
  <c r="N7118" i="1"/>
  <c r="H7122" i="5"/>
  <c r="N7122" i="1"/>
  <c r="H7124" i="5"/>
  <c r="N7124" i="1"/>
  <c r="H7117" i="5"/>
  <c r="N7117" i="1"/>
  <c r="H7128" i="5"/>
  <c r="N7128" i="1"/>
  <c r="H7125" i="5"/>
  <c r="N7125" i="1"/>
  <c r="H7112" i="5"/>
  <c r="N7112" i="1"/>
  <c r="H7107" i="5"/>
  <c r="N7107" i="1"/>
  <c r="H7116" i="5"/>
  <c r="N7116" i="1"/>
  <c r="H7129" i="5"/>
  <c r="N7129" i="1"/>
  <c r="H7123" i="5"/>
  <c r="N7123" i="1"/>
  <c r="H7108" i="5"/>
  <c r="N7108" i="1"/>
  <c r="H7106" i="5"/>
  <c r="N7106" i="1"/>
  <c r="H7111" i="5"/>
  <c r="N7111" i="1"/>
  <c r="H7110" i="5"/>
  <c r="N7110" i="1"/>
  <c r="H7119" i="5"/>
  <c r="N7119" i="1"/>
  <c r="H7115" i="5"/>
  <c r="N7115" i="1"/>
  <c r="H7127" i="5"/>
  <c r="N7127" i="1"/>
  <c r="H7121" i="5"/>
  <c r="N7121" i="1"/>
  <c r="H7126" i="5"/>
  <c r="N7126" i="1"/>
  <c r="S7089" i="1" l="1"/>
  <c r="S7028" i="1"/>
  <c r="S7029" i="1"/>
  <c r="S7097" i="1"/>
  <c r="S7090" i="1"/>
  <c r="S7104" i="1"/>
  <c r="S7099" i="1"/>
  <c r="S7091" i="1"/>
  <c r="S7098" i="1"/>
  <c r="S7023" i="1"/>
  <c r="S7022" i="1"/>
  <c r="S7103" i="1"/>
  <c r="S7024" i="1"/>
  <c r="S7030" i="1"/>
  <c r="S7021" i="1"/>
  <c r="S7020" i="1"/>
  <c r="W7092" i="1"/>
  <c r="R7092" i="1"/>
  <c r="W7100" i="1"/>
  <c r="R7100" i="1"/>
  <c r="W7093" i="1"/>
  <c r="R7093" i="1"/>
  <c r="W7102" i="1"/>
  <c r="R7102" i="1"/>
  <c r="W7095" i="1"/>
  <c r="R7095" i="1"/>
  <c r="W7094" i="1"/>
  <c r="R7094" i="1"/>
  <c r="W7096" i="1"/>
  <c r="R7096" i="1"/>
  <c r="W7101" i="1"/>
  <c r="R7101" i="1"/>
  <c r="W7098" i="1"/>
  <c r="W7087" i="1"/>
  <c r="W7082" i="1"/>
  <c r="W7083" i="1"/>
  <c r="W7084" i="1"/>
  <c r="W7097" i="1"/>
  <c r="W7090" i="1"/>
  <c r="W7104" i="1"/>
  <c r="W7088" i="1"/>
  <c r="W7085" i="1"/>
  <c r="W7086" i="1"/>
  <c r="W7103" i="1"/>
  <c r="W7099" i="1"/>
  <c r="W7089" i="1"/>
  <c r="W7091" i="1"/>
  <c r="W7105" i="1"/>
  <c r="P7115" i="1"/>
  <c r="R7115" i="1" s="1"/>
  <c r="P7117" i="1"/>
  <c r="Q7117" i="1" s="1"/>
  <c r="P7116" i="1"/>
  <c r="Q7116" i="1" s="1"/>
  <c r="P7112" i="1"/>
  <c r="P7124" i="1"/>
  <c r="Q7124" i="1" s="1"/>
  <c r="P7126" i="1"/>
  <c r="Q7126" i="1" s="1"/>
  <c r="P7127" i="1"/>
  <c r="R7127" i="1" s="1"/>
  <c r="P7119" i="1"/>
  <c r="Q7119" i="1" s="1"/>
  <c r="P7111" i="1"/>
  <c r="P7108" i="1"/>
  <c r="P7129" i="1"/>
  <c r="P7107" i="1"/>
  <c r="P7125" i="1"/>
  <c r="Q7125" i="1" s="1"/>
  <c r="P7122" i="1"/>
  <c r="R7122" i="1" s="1"/>
  <c r="P7120" i="1"/>
  <c r="Q7120" i="1" s="1"/>
  <c r="P7114" i="1"/>
  <c r="R7114" i="1" s="1"/>
  <c r="P7106" i="1"/>
  <c r="P7128" i="1"/>
  <c r="R7128" i="1" s="1"/>
  <c r="P7118" i="1"/>
  <c r="Q7118" i="1" s="1"/>
  <c r="P7113" i="1"/>
  <c r="R7113" i="1" s="1"/>
  <c r="P7109" i="1"/>
  <c r="P7121" i="1"/>
  <c r="R7121" i="1" s="1"/>
  <c r="P7110" i="1"/>
  <c r="P7123" i="1"/>
  <c r="R7123" i="1" s="1"/>
  <c r="H7148" i="6"/>
  <c r="O7148" i="1"/>
  <c r="H7145" i="6"/>
  <c r="O7145" i="1"/>
  <c r="H7133" i="6"/>
  <c r="O7133" i="1"/>
  <c r="H7143" i="6"/>
  <c r="O7143" i="1"/>
  <c r="H7132" i="6"/>
  <c r="O7132" i="1"/>
  <c r="H7153" i="6"/>
  <c r="O7153" i="1"/>
  <c r="H7146" i="6"/>
  <c r="O7146" i="1"/>
  <c r="H7149" i="6"/>
  <c r="O7149" i="1"/>
  <c r="H7150" i="6"/>
  <c r="O7150" i="1"/>
  <c r="H7137" i="6"/>
  <c r="O7137" i="1"/>
  <c r="H7147" i="6"/>
  <c r="O7147" i="1"/>
  <c r="H7135" i="6"/>
  <c r="O7135" i="1"/>
  <c r="H7138" i="6"/>
  <c r="O7138" i="1"/>
  <c r="H7136" i="6"/>
  <c r="O7136" i="1"/>
  <c r="H7151" i="6"/>
  <c r="O7151" i="1"/>
  <c r="H7131" i="6"/>
  <c r="O7131" i="1"/>
  <c r="H7130" i="6"/>
  <c r="O7130" i="1"/>
  <c r="H7142" i="6"/>
  <c r="O7142" i="1"/>
  <c r="H7134" i="6"/>
  <c r="O7134" i="1"/>
  <c r="H7152" i="6"/>
  <c r="O7152" i="1"/>
  <c r="H7144" i="6"/>
  <c r="O7144" i="1"/>
  <c r="H7140" i="6"/>
  <c r="O7140" i="1"/>
  <c r="H7141" i="6"/>
  <c r="O7141" i="1"/>
  <c r="H7139" i="6"/>
  <c r="O7139" i="1"/>
  <c r="H7150" i="5"/>
  <c r="N7150" i="1"/>
  <c r="H7135" i="5"/>
  <c r="N7135" i="1"/>
  <c r="H7131" i="5"/>
  <c r="N7131" i="1"/>
  <c r="H7146" i="5"/>
  <c r="N7146" i="1"/>
  <c r="H7142" i="5"/>
  <c r="N7142" i="1"/>
  <c r="H7151" i="5"/>
  <c r="N7151" i="1"/>
  <c r="H7132" i="5"/>
  <c r="N7132" i="1"/>
  <c r="H7149" i="5"/>
  <c r="N7149" i="1"/>
  <c r="H7144" i="5"/>
  <c r="N7144" i="1"/>
  <c r="H7130" i="5"/>
  <c r="N7130" i="1"/>
  <c r="H7145" i="5"/>
  <c r="N7145" i="1"/>
  <c r="H7139" i="5"/>
  <c r="N7139" i="1"/>
  <c r="H7147" i="5"/>
  <c r="N7147" i="1"/>
  <c r="H7152" i="5"/>
  <c r="N7152" i="1"/>
  <c r="H7137" i="5"/>
  <c r="N7137" i="1"/>
  <c r="H7143" i="5"/>
  <c r="N7143" i="1"/>
  <c r="H7153" i="5"/>
  <c r="N7153" i="1"/>
  <c r="H7141" i="5"/>
  <c r="N7141" i="1"/>
  <c r="H7138" i="5"/>
  <c r="N7138" i="1"/>
  <c r="H7136" i="5"/>
  <c r="N7136" i="1"/>
  <c r="H7134" i="5"/>
  <c r="N7134" i="1"/>
  <c r="H7140" i="5"/>
  <c r="N7140" i="1"/>
  <c r="H7148" i="5"/>
  <c r="N7148" i="1"/>
  <c r="H7133" i="5"/>
  <c r="N7133" i="1"/>
  <c r="S7122" i="1" l="1"/>
  <c r="S7101" i="1"/>
  <c r="S7100" i="1"/>
  <c r="S7115" i="1"/>
  <c r="S7128" i="1"/>
  <c r="S7102" i="1"/>
  <c r="S7123" i="1"/>
  <c r="S7113" i="1"/>
  <c r="S7114" i="1"/>
  <c r="S7096" i="1"/>
  <c r="S7095" i="1"/>
  <c r="S7093" i="1"/>
  <c r="S7092" i="1"/>
  <c r="S7121" i="1"/>
  <c r="S7094" i="1"/>
  <c r="S7127" i="1"/>
  <c r="W7126" i="1"/>
  <c r="R7126" i="1"/>
  <c r="W7117" i="1"/>
  <c r="R7117" i="1"/>
  <c r="W7125" i="1"/>
  <c r="R7125" i="1"/>
  <c r="W7124" i="1"/>
  <c r="R7124" i="1"/>
  <c r="W7119" i="1"/>
  <c r="R7119" i="1"/>
  <c r="W7118" i="1"/>
  <c r="R7118" i="1"/>
  <c r="W7120" i="1"/>
  <c r="R7120" i="1"/>
  <c r="W7116" i="1"/>
  <c r="R7116" i="1"/>
  <c r="W7121" i="1"/>
  <c r="W7128" i="1"/>
  <c r="W7122" i="1"/>
  <c r="W7108" i="1"/>
  <c r="W7109" i="1"/>
  <c r="W7106" i="1"/>
  <c r="W7111" i="1"/>
  <c r="W7115" i="1"/>
  <c r="W7123" i="1"/>
  <c r="W7113" i="1"/>
  <c r="W7114" i="1"/>
  <c r="W7107" i="1"/>
  <c r="W7112" i="1"/>
  <c r="W7110" i="1"/>
  <c r="W7129" i="1"/>
  <c r="W7127" i="1"/>
  <c r="P7141" i="1"/>
  <c r="Q7141" i="1" s="1"/>
  <c r="P7152" i="1"/>
  <c r="R7152" i="1" s="1"/>
  <c r="P7132" i="1"/>
  <c r="P7134" i="1"/>
  <c r="P7137" i="1"/>
  <c r="R7137" i="1" s="1"/>
  <c r="P7131" i="1"/>
  <c r="P7145" i="1"/>
  <c r="R7145" i="1" s="1"/>
  <c r="P7142" i="1"/>
  <c r="Q7142" i="1" s="1"/>
  <c r="P7136" i="1"/>
  <c r="P7139" i="1"/>
  <c r="R7139" i="1" s="1"/>
  <c r="P7130" i="1"/>
  <c r="P7149" i="1"/>
  <c r="Q7149" i="1" s="1"/>
  <c r="P7151" i="1"/>
  <c r="R7151" i="1" s="1"/>
  <c r="P7146" i="1"/>
  <c r="R7146" i="1" s="1"/>
  <c r="P7135" i="1"/>
  <c r="P7133" i="1"/>
  <c r="P7140" i="1"/>
  <c r="Q7140" i="1" s="1"/>
  <c r="P7143" i="1"/>
  <c r="Q7143" i="1" s="1"/>
  <c r="P7148" i="1"/>
  <c r="Q7148" i="1" s="1"/>
  <c r="P7138" i="1"/>
  <c r="R7138" i="1" s="1"/>
  <c r="P7147" i="1"/>
  <c r="R7147" i="1" s="1"/>
  <c r="P7144" i="1"/>
  <c r="Q7144" i="1" s="1"/>
  <c r="P7150" i="1"/>
  <c r="Q7150" i="1" s="1"/>
  <c r="P7153" i="1"/>
  <c r="H7155" i="6"/>
  <c r="O7155" i="1"/>
  <c r="H7161" i="6"/>
  <c r="O7161" i="1"/>
  <c r="H7156" i="6"/>
  <c r="O7156" i="1"/>
  <c r="H7168" i="6"/>
  <c r="O7168" i="1"/>
  <c r="H7175" i="6"/>
  <c r="O7175" i="1"/>
  <c r="H7174" i="6"/>
  <c r="O7174" i="1"/>
  <c r="H7167" i="6"/>
  <c r="O7167" i="1"/>
  <c r="H7176" i="6"/>
  <c r="O7176" i="1"/>
  <c r="H7160" i="6"/>
  <c r="O7160" i="1"/>
  <c r="H7157" i="6"/>
  <c r="O7157" i="1"/>
  <c r="H7171" i="6"/>
  <c r="O7171" i="1"/>
  <c r="H7158" i="6"/>
  <c r="O7158" i="1"/>
  <c r="H7164" i="6"/>
  <c r="O7164" i="1"/>
  <c r="H7162" i="6"/>
  <c r="O7162" i="1"/>
  <c r="H7173" i="6"/>
  <c r="O7173" i="1"/>
  <c r="H7166" i="6"/>
  <c r="O7166" i="1"/>
  <c r="H7169" i="6"/>
  <c r="O7169" i="1"/>
  <c r="H7163" i="6"/>
  <c r="O7163" i="1"/>
  <c r="H7159" i="6"/>
  <c r="O7159" i="1"/>
  <c r="H7170" i="6"/>
  <c r="O7170" i="1"/>
  <c r="H7177" i="6"/>
  <c r="O7177" i="1"/>
  <c r="H7165" i="6"/>
  <c r="O7165" i="1"/>
  <c r="H7154" i="6"/>
  <c r="O7154" i="1"/>
  <c r="H7172" i="6"/>
  <c r="O7172" i="1"/>
  <c r="H7163" i="5"/>
  <c r="N7163" i="1"/>
  <c r="H7169" i="5"/>
  <c r="N7169" i="1"/>
  <c r="H7166" i="5"/>
  <c r="N7166" i="1"/>
  <c r="H7164" i="5"/>
  <c r="N7164" i="1"/>
  <c r="H7175" i="5"/>
  <c r="N7175" i="1"/>
  <c r="H7170" i="5"/>
  <c r="N7170" i="1"/>
  <c r="H7177" i="5"/>
  <c r="N7177" i="1"/>
  <c r="H7161" i="5"/>
  <c r="N7161" i="1"/>
  <c r="H7168" i="5"/>
  <c r="N7168" i="1"/>
  <c r="H7155" i="5"/>
  <c r="N7155" i="1"/>
  <c r="H7172" i="5"/>
  <c r="N7172" i="1"/>
  <c r="H7157" i="5"/>
  <c r="N7157" i="1"/>
  <c r="H7173" i="5"/>
  <c r="N7173" i="1"/>
  <c r="H7159" i="5"/>
  <c r="N7159" i="1"/>
  <c r="H7165" i="5"/>
  <c r="N7165" i="1"/>
  <c r="H7154" i="5"/>
  <c r="N7154" i="1"/>
  <c r="H7158" i="5"/>
  <c r="N7158" i="1"/>
  <c r="H7160" i="5"/>
  <c r="N7160" i="1"/>
  <c r="H7167" i="5"/>
  <c r="N7167" i="1"/>
  <c r="H7176" i="5"/>
  <c r="N7176" i="1"/>
  <c r="H7162" i="5"/>
  <c r="N7162" i="1"/>
  <c r="H7171" i="5"/>
  <c r="N7171" i="1"/>
  <c r="H7156" i="5"/>
  <c r="N7156" i="1"/>
  <c r="H7174" i="5"/>
  <c r="N7174" i="1"/>
  <c r="S7139" i="1" l="1"/>
  <c r="S7116" i="1"/>
  <c r="S7117" i="1"/>
  <c r="S7147" i="1"/>
  <c r="S7151" i="1"/>
  <c r="S7137" i="1"/>
  <c r="S7146" i="1"/>
  <c r="S7118" i="1"/>
  <c r="S7138" i="1"/>
  <c r="S7120" i="1"/>
  <c r="S7119" i="1"/>
  <c r="S7125" i="1"/>
  <c r="S7126" i="1"/>
  <c r="S7152" i="1"/>
  <c r="S7124" i="1"/>
  <c r="S7145" i="1"/>
  <c r="W7144" i="1"/>
  <c r="R7144" i="1"/>
  <c r="W7143" i="1"/>
  <c r="R7143" i="1"/>
  <c r="W7140" i="1"/>
  <c r="R7140" i="1"/>
  <c r="W7141" i="1"/>
  <c r="R7141" i="1"/>
  <c r="W7149" i="1"/>
  <c r="R7149" i="1"/>
  <c r="W7142" i="1"/>
  <c r="R7142" i="1"/>
  <c r="W7150" i="1"/>
  <c r="R7150" i="1"/>
  <c r="W7148" i="1"/>
  <c r="R7148" i="1"/>
  <c r="W7146" i="1"/>
  <c r="W7139" i="1"/>
  <c r="W7131" i="1"/>
  <c r="W7152" i="1"/>
  <c r="W7147" i="1"/>
  <c r="W7151" i="1"/>
  <c r="W7136" i="1"/>
  <c r="W7137" i="1"/>
  <c r="W7153" i="1"/>
  <c r="W7138" i="1"/>
  <c r="W7133" i="1"/>
  <c r="W7134" i="1"/>
  <c r="W7135" i="1"/>
  <c r="W7130" i="1"/>
  <c r="W7145" i="1"/>
  <c r="W7132" i="1"/>
  <c r="P7176" i="1"/>
  <c r="R7176" i="1" s="1"/>
  <c r="P7169" i="1"/>
  <c r="R7169" i="1" s="1"/>
  <c r="P7173" i="1"/>
  <c r="Q7173" i="1" s="1"/>
  <c r="P7177" i="1"/>
  <c r="P7174" i="1"/>
  <c r="Q7174" i="1" s="1"/>
  <c r="P7165" i="1"/>
  <c r="Q7165" i="1" s="1"/>
  <c r="P7172" i="1"/>
  <c r="Q7172" i="1" s="1"/>
  <c r="P7168" i="1"/>
  <c r="Q7168" i="1" s="1"/>
  <c r="P7171" i="1"/>
  <c r="R7171" i="1" s="1"/>
  <c r="P7154" i="1"/>
  <c r="P7155" i="1"/>
  <c r="P7162" i="1"/>
  <c r="R7162" i="1" s="1"/>
  <c r="P7167" i="1"/>
  <c r="Q7167" i="1" s="1"/>
  <c r="P7175" i="1"/>
  <c r="R7175" i="1" s="1"/>
  <c r="P7166" i="1"/>
  <c r="Q7166" i="1" s="1"/>
  <c r="P7163" i="1"/>
  <c r="R7163" i="1" s="1"/>
  <c r="P7156" i="1"/>
  <c r="P7158" i="1"/>
  <c r="P7160" i="1"/>
  <c r="P7159" i="1"/>
  <c r="P7157" i="1"/>
  <c r="P7161" i="1"/>
  <c r="R7161" i="1" s="1"/>
  <c r="P7170" i="1"/>
  <c r="R7170" i="1" s="1"/>
  <c r="P7164" i="1"/>
  <c r="Q7164" i="1" s="1"/>
  <c r="H7198" i="6"/>
  <c r="H7222" i="6" s="1"/>
  <c r="H7246" i="6" s="1"/>
  <c r="O7198" i="1"/>
  <c r="H7190" i="6"/>
  <c r="H7214" i="6" s="1"/>
  <c r="H7238" i="6" s="1"/>
  <c r="O7190" i="1"/>
  <c r="H7195" i="6"/>
  <c r="H7219" i="6" s="1"/>
  <c r="H7243" i="6" s="1"/>
  <c r="O7195" i="1"/>
  <c r="H7199" i="6"/>
  <c r="H7223" i="6" s="1"/>
  <c r="H7247" i="6" s="1"/>
  <c r="O7199" i="1"/>
  <c r="H7189" i="6"/>
  <c r="H7213" i="6" s="1"/>
  <c r="H7237" i="6" s="1"/>
  <c r="O7189" i="1"/>
  <c r="H7201" i="6"/>
  <c r="H7225" i="6" s="1"/>
  <c r="H7249" i="6" s="1"/>
  <c r="O7201" i="1"/>
  <c r="H7197" i="6"/>
  <c r="H7221" i="6" s="1"/>
  <c r="H7245" i="6" s="1"/>
  <c r="O7197" i="1"/>
  <c r="H7193" i="6"/>
  <c r="H7217" i="6" s="1"/>
  <c r="H7241" i="6" s="1"/>
  <c r="O7193" i="1"/>
  <c r="H7192" i="6"/>
  <c r="H7216" i="6" s="1"/>
  <c r="H7240" i="6" s="1"/>
  <c r="O7192" i="1"/>
  <c r="H7194" i="6"/>
  <c r="H7218" i="6" s="1"/>
  <c r="H7242" i="6" s="1"/>
  <c r="O7194" i="1"/>
  <c r="H7186" i="6"/>
  <c r="H7210" i="6" s="1"/>
  <c r="H7234" i="6" s="1"/>
  <c r="O7186" i="1"/>
  <c r="H7181" i="6"/>
  <c r="H7205" i="6" s="1"/>
  <c r="H7229" i="6" s="1"/>
  <c r="O7181" i="1"/>
  <c r="H7184" i="6"/>
  <c r="H7208" i="6" s="1"/>
  <c r="H7232" i="6" s="1"/>
  <c r="O7184" i="1"/>
  <c r="H7180" i="6"/>
  <c r="H7204" i="6" s="1"/>
  <c r="H7228" i="6" s="1"/>
  <c r="O7180" i="1"/>
  <c r="H7183" i="6"/>
  <c r="H7207" i="6" s="1"/>
  <c r="H7231" i="6" s="1"/>
  <c r="O7183" i="1"/>
  <c r="H7196" i="6"/>
  <c r="H7220" i="6" s="1"/>
  <c r="H7244" i="6" s="1"/>
  <c r="O7196" i="1"/>
  <c r="H7200" i="6"/>
  <c r="H7224" i="6" s="1"/>
  <c r="H7248" i="6" s="1"/>
  <c r="O7200" i="1"/>
  <c r="H7185" i="6"/>
  <c r="H7209" i="6" s="1"/>
  <c r="H7233" i="6" s="1"/>
  <c r="O7185" i="1"/>
  <c r="H7188" i="6"/>
  <c r="H7212" i="6" s="1"/>
  <c r="H7236" i="6" s="1"/>
  <c r="O7188" i="1"/>
  <c r="H7182" i="6"/>
  <c r="H7206" i="6" s="1"/>
  <c r="H7230" i="6" s="1"/>
  <c r="O7182" i="1"/>
  <c r="H7187" i="6"/>
  <c r="H7211" i="6" s="1"/>
  <c r="H7235" i="6" s="1"/>
  <c r="O7187" i="1"/>
  <c r="H7178" i="6"/>
  <c r="H7202" i="6" s="1"/>
  <c r="H7226" i="6" s="1"/>
  <c r="O7178" i="1"/>
  <c r="H7191" i="6"/>
  <c r="H7215" i="6" s="1"/>
  <c r="H7239" i="6" s="1"/>
  <c r="O7191" i="1"/>
  <c r="H7179" i="6"/>
  <c r="H7203" i="6" s="1"/>
  <c r="H7227" i="6" s="1"/>
  <c r="O7179" i="1"/>
  <c r="H7184" i="5"/>
  <c r="H7208" i="5" s="1"/>
  <c r="H7232" i="5" s="1"/>
  <c r="N7184" i="1"/>
  <c r="H7181" i="5"/>
  <c r="H7205" i="5" s="1"/>
  <c r="H7229" i="5" s="1"/>
  <c r="N7181" i="1"/>
  <c r="H7194" i="5"/>
  <c r="H7218" i="5" s="1"/>
  <c r="H7242" i="5" s="1"/>
  <c r="N7194" i="1"/>
  <c r="H7182" i="5"/>
  <c r="H7206" i="5" s="1"/>
  <c r="H7230" i="5" s="1"/>
  <c r="N7182" i="1"/>
  <c r="H7196" i="5"/>
  <c r="H7220" i="5" s="1"/>
  <c r="H7244" i="5" s="1"/>
  <c r="N7196" i="1"/>
  <c r="H7199" i="5"/>
  <c r="H7223" i="5" s="1"/>
  <c r="H7247" i="5" s="1"/>
  <c r="N7199" i="1"/>
  <c r="H7188" i="5"/>
  <c r="H7212" i="5" s="1"/>
  <c r="H7236" i="5" s="1"/>
  <c r="N7188" i="1"/>
  <c r="H7180" i="5"/>
  <c r="H7204" i="5" s="1"/>
  <c r="H7228" i="5" s="1"/>
  <c r="N7180" i="1"/>
  <c r="H7190" i="5"/>
  <c r="H7214" i="5" s="1"/>
  <c r="H7238" i="5" s="1"/>
  <c r="N7190" i="1"/>
  <c r="H7189" i="5"/>
  <c r="H7213" i="5" s="1"/>
  <c r="H7237" i="5" s="1"/>
  <c r="N7189" i="1"/>
  <c r="H7183" i="5"/>
  <c r="H7207" i="5" s="1"/>
  <c r="H7231" i="5" s="1"/>
  <c r="N7183" i="1"/>
  <c r="H7185" i="5"/>
  <c r="H7209" i="5" s="1"/>
  <c r="H7233" i="5" s="1"/>
  <c r="N7185" i="1"/>
  <c r="H7193" i="5"/>
  <c r="H7217" i="5" s="1"/>
  <c r="H7241" i="5" s="1"/>
  <c r="N7193" i="1"/>
  <c r="H7198" i="5"/>
  <c r="H7222" i="5" s="1"/>
  <c r="H7246" i="5" s="1"/>
  <c r="N7198" i="1"/>
  <c r="H7195" i="5"/>
  <c r="H7219" i="5" s="1"/>
  <c r="H7243" i="5" s="1"/>
  <c r="N7195" i="1"/>
  <c r="H7178" i="5"/>
  <c r="H7202" i="5" s="1"/>
  <c r="H7226" i="5" s="1"/>
  <c r="N7178" i="1"/>
  <c r="H7179" i="5"/>
  <c r="H7203" i="5" s="1"/>
  <c r="H7227" i="5" s="1"/>
  <c r="N7179" i="1"/>
  <c r="H7186" i="5"/>
  <c r="H7210" i="5" s="1"/>
  <c r="H7234" i="5" s="1"/>
  <c r="N7186" i="1"/>
  <c r="H7192" i="5"/>
  <c r="H7216" i="5" s="1"/>
  <c r="H7240" i="5" s="1"/>
  <c r="N7192" i="1"/>
  <c r="H7200" i="5"/>
  <c r="H7224" i="5" s="1"/>
  <c r="H7248" i="5" s="1"/>
  <c r="N7200" i="1"/>
  <c r="H7191" i="5"/>
  <c r="H7215" i="5" s="1"/>
  <c r="H7239" i="5" s="1"/>
  <c r="N7191" i="1"/>
  <c r="H7197" i="5"/>
  <c r="H7221" i="5" s="1"/>
  <c r="H7245" i="5" s="1"/>
  <c r="N7197" i="1"/>
  <c r="H7201" i="5"/>
  <c r="H7225" i="5" s="1"/>
  <c r="H7249" i="5" s="1"/>
  <c r="N7201" i="1"/>
  <c r="H7187" i="5"/>
  <c r="H7211" i="5" s="1"/>
  <c r="H7235" i="5" s="1"/>
  <c r="N7187" i="1"/>
  <c r="S7161" i="1" l="1"/>
  <c r="S7148" i="1"/>
  <c r="S7141" i="1"/>
  <c r="S7171" i="1"/>
  <c r="S7176" i="1"/>
  <c r="S7175" i="1"/>
  <c r="S7143" i="1"/>
  <c r="S7163" i="1"/>
  <c r="S7162" i="1"/>
  <c r="S7150" i="1"/>
  <c r="S7149" i="1"/>
  <c r="S7140" i="1"/>
  <c r="S7144" i="1"/>
  <c r="S7169" i="1"/>
  <c r="S7142" i="1"/>
  <c r="S7170" i="1"/>
  <c r="W7165" i="1"/>
  <c r="R7165" i="1"/>
  <c r="W7167" i="1"/>
  <c r="R7167" i="1"/>
  <c r="W7174" i="1"/>
  <c r="R7174" i="1"/>
  <c r="W7164" i="1"/>
  <c r="R7164" i="1"/>
  <c r="W7168" i="1"/>
  <c r="R7168" i="1"/>
  <c r="W7166" i="1"/>
  <c r="R7166" i="1"/>
  <c r="W7172" i="1"/>
  <c r="R7172" i="1"/>
  <c r="W7173" i="1"/>
  <c r="R7173" i="1"/>
  <c r="W7161" i="1"/>
  <c r="W7158" i="1"/>
  <c r="W7175" i="1"/>
  <c r="W7154" i="1"/>
  <c r="W7169" i="1"/>
  <c r="W7157" i="1"/>
  <c r="W7156" i="1"/>
  <c r="W7171" i="1"/>
  <c r="W7176" i="1"/>
  <c r="W7159" i="1"/>
  <c r="W7163" i="1"/>
  <c r="W7162" i="1"/>
  <c r="W7177" i="1"/>
  <c r="W7170" i="1"/>
  <c r="W7160" i="1"/>
  <c r="W7155" i="1"/>
  <c r="P7191" i="1"/>
  <c r="Q7191" i="1" s="1"/>
  <c r="P7195" i="1"/>
  <c r="R7195" i="1" s="1"/>
  <c r="P7199" i="1"/>
  <c r="R7199" i="1" s="1"/>
  <c r="P7181" i="1"/>
  <c r="P7189" i="1"/>
  <c r="Q7189" i="1" s="1"/>
  <c r="P7186" i="1"/>
  <c r="R7186" i="1" s="1"/>
  <c r="P7201" i="1"/>
  <c r="P7193" i="1"/>
  <c r="R7193" i="1" s="1"/>
  <c r="P7183" i="1"/>
  <c r="P7200" i="1"/>
  <c r="R7200" i="1" s="1"/>
  <c r="P7187" i="1"/>
  <c r="R7187" i="1" s="1"/>
  <c r="P7197" i="1"/>
  <c r="Q7197" i="1" s="1"/>
  <c r="P7198" i="1"/>
  <c r="Q7198" i="1" s="1"/>
  <c r="P7185" i="1"/>
  <c r="R7185" i="1" s="1"/>
  <c r="P7182" i="1"/>
  <c r="P7178" i="1"/>
  <c r="P7180" i="1"/>
  <c r="P7192" i="1"/>
  <c r="Q7192" i="1" s="1"/>
  <c r="P7179" i="1"/>
  <c r="P7190" i="1"/>
  <c r="Q7190" i="1" s="1"/>
  <c r="P7188" i="1"/>
  <c r="Q7188" i="1" s="1"/>
  <c r="P7196" i="1"/>
  <c r="Q7196" i="1" s="1"/>
  <c r="P7194" i="1"/>
  <c r="R7194" i="1" s="1"/>
  <c r="P7184" i="1"/>
  <c r="H7258" i="6"/>
  <c r="O7258" i="1"/>
  <c r="H7255" i="6"/>
  <c r="O7255" i="1"/>
  <c r="H7261" i="6"/>
  <c r="O7261" i="1"/>
  <c r="H7252" i="6"/>
  <c r="O7252" i="1"/>
  <c r="H7254" i="6"/>
  <c r="O7254" i="1"/>
  <c r="H7264" i="6"/>
  <c r="O7264" i="1"/>
  <c r="H7271" i="6"/>
  <c r="O7271" i="1"/>
  <c r="H7259" i="6"/>
  <c r="O7259" i="1"/>
  <c r="H7260" i="6"/>
  <c r="O7260" i="1"/>
  <c r="H7256" i="6"/>
  <c r="O7256" i="1"/>
  <c r="H7266" i="6"/>
  <c r="O7266" i="1"/>
  <c r="H7265" i="6"/>
  <c r="O7265" i="1"/>
  <c r="H7267" i="6"/>
  <c r="O7267" i="1"/>
  <c r="H7250" i="6"/>
  <c r="O7250" i="1"/>
  <c r="H7257" i="6"/>
  <c r="O7257" i="1"/>
  <c r="H7268" i="6"/>
  <c r="O7268" i="1"/>
  <c r="H7251" i="6"/>
  <c r="O7251" i="1"/>
  <c r="H7269" i="6"/>
  <c r="O7269" i="1"/>
  <c r="H7262" i="6"/>
  <c r="O7262" i="1"/>
  <c r="H7272" i="6"/>
  <c r="O7272" i="1"/>
  <c r="H7263" i="6"/>
  <c r="O7263" i="1"/>
  <c r="H7253" i="6"/>
  <c r="O7253" i="1"/>
  <c r="H7273" i="6"/>
  <c r="O7273" i="1"/>
  <c r="H7270" i="6"/>
  <c r="O7270" i="1"/>
  <c r="H7271" i="5"/>
  <c r="N7271" i="1"/>
  <c r="H7257" i="5"/>
  <c r="N7257" i="1"/>
  <c r="H7255" i="5"/>
  <c r="N7255" i="1"/>
  <c r="H7268" i="5"/>
  <c r="N7268" i="1"/>
  <c r="H7250" i="5"/>
  <c r="N7250" i="1"/>
  <c r="H7258" i="5"/>
  <c r="N7258" i="1"/>
  <c r="H7254" i="5"/>
  <c r="N7254" i="1"/>
  <c r="H7267" i="5"/>
  <c r="N7267" i="1"/>
  <c r="H7259" i="5"/>
  <c r="N7259" i="1"/>
  <c r="H7273" i="5"/>
  <c r="N7273" i="1"/>
  <c r="H7262" i="5"/>
  <c r="N7262" i="1"/>
  <c r="H7266" i="5"/>
  <c r="N7266" i="1"/>
  <c r="H7261" i="5"/>
  <c r="N7261" i="1"/>
  <c r="H7263" i="5"/>
  <c r="N7263" i="1"/>
  <c r="H7270" i="5"/>
  <c r="N7270" i="1"/>
  <c r="H7272" i="5"/>
  <c r="N7272" i="1"/>
  <c r="H7252" i="5"/>
  <c r="N7252" i="1"/>
  <c r="H7253" i="5"/>
  <c r="N7253" i="1"/>
  <c r="H7251" i="5"/>
  <c r="N7251" i="1"/>
  <c r="H7269" i="5"/>
  <c r="N7269" i="1"/>
  <c r="H7265" i="5"/>
  <c r="N7265" i="1"/>
  <c r="H7264" i="5"/>
  <c r="N7264" i="1"/>
  <c r="H7260" i="5"/>
  <c r="N7260" i="1"/>
  <c r="H7256" i="5"/>
  <c r="N7256" i="1"/>
  <c r="S7186" i="1" l="1"/>
  <c r="S7166" i="1"/>
  <c r="S7167" i="1"/>
  <c r="S7200" i="1"/>
  <c r="S7173" i="1"/>
  <c r="S7164" i="1"/>
  <c r="S7193" i="1"/>
  <c r="S7172" i="1"/>
  <c r="S7168" i="1"/>
  <c r="S7174" i="1"/>
  <c r="S7165" i="1"/>
  <c r="S7185" i="1"/>
  <c r="S7195" i="1"/>
  <c r="S7194" i="1"/>
  <c r="S7187" i="1"/>
  <c r="S7199" i="1"/>
  <c r="W7196" i="1"/>
  <c r="R7196" i="1"/>
  <c r="W7192" i="1"/>
  <c r="R7192" i="1"/>
  <c r="W7188" i="1"/>
  <c r="R7188" i="1"/>
  <c r="W7198" i="1"/>
  <c r="R7198" i="1"/>
  <c r="W7189" i="1"/>
  <c r="R7189" i="1"/>
  <c r="W7191" i="1"/>
  <c r="R7191" i="1"/>
  <c r="W7190" i="1"/>
  <c r="R7190" i="1"/>
  <c r="W7197" i="1"/>
  <c r="R7197" i="1"/>
  <c r="W7185" i="1"/>
  <c r="W7200" i="1"/>
  <c r="W7186" i="1"/>
  <c r="W7195" i="1"/>
  <c r="W7180" i="1"/>
  <c r="W7183" i="1"/>
  <c r="W7184" i="1"/>
  <c r="W7178" i="1"/>
  <c r="W7193" i="1"/>
  <c r="W7181" i="1"/>
  <c r="W7194" i="1"/>
  <c r="W7179" i="1"/>
  <c r="W7182" i="1"/>
  <c r="W7187" i="1"/>
  <c r="W7201" i="1"/>
  <c r="W7199" i="1"/>
  <c r="P7253" i="1"/>
  <c r="P7263" i="1"/>
  <c r="Q7263" i="1" s="1"/>
  <c r="P7266" i="1"/>
  <c r="R7266" i="1" s="1"/>
  <c r="P7258" i="1"/>
  <c r="R7258" i="1" s="1"/>
  <c r="P7260" i="1"/>
  <c r="Q7260" i="1" s="1"/>
  <c r="P7261" i="1"/>
  <c r="Q7261" i="1" s="1"/>
  <c r="P7254" i="1"/>
  <c r="P7250" i="1"/>
  <c r="P7251" i="1"/>
  <c r="P7270" i="1"/>
  <c r="Q7270" i="1" s="1"/>
  <c r="P7262" i="1"/>
  <c r="Q7262" i="1" s="1"/>
  <c r="P7259" i="1"/>
  <c r="R7259" i="1" s="1"/>
  <c r="P7255" i="1"/>
  <c r="P7252" i="1"/>
  <c r="P7256" i="1"/>
  <c r="P7264" i="1"/>
  <c r="Q7264" i="1" s="1"/>
  <c r="P7257" i="1"/>
  <c r="R7257" i="1" s="1"/>
  <c r="P7265" i="1"/>
  <c r="R7265" i="1" s="1"/>
  <c r="P7269" i="1"/>
  <c r="Q7269" i="1" s="1"/>
  <c r="P7272" i="1"/>
  <c r="R7272" i="1" s="1"/>
  <c r="P7273" i="1"/>
  <c r="P7267" i="1"/>
  <c r="R7267" i="1" s="1"/>
  <c r="P7268" i="1"/>
  <c r="Q7268" i="1" s="1"/>
  <c r="P7271" i="1"/>
  <c r="R7271" i="1" s="1"/>
  <c r="H7288" i="6"/>
  <c r="O7288" i="1"/>
  <c r="H7292" i="6"/>
  <c r="O7292" i="1"/>
  <c r="H7287" i="6"/>
  <c r="O7287" i="1"/>
  <c r="H7290" i="6"/>
  <c r="O7290" i="1"/>
  <c r="H7278" i="6"/>
  <c r="O7278" i="1"/>
  <c r="H7296" i="6"/>
  <c r="O7296" i="1"/>
  <c r="H7281" i="6"/>
  <c r="O7281" i="1"/>
  <c r="H7280" i="6"/>
  <c r="O7280" i="1"/>
  <c r="H7276" i="6"/>
  <c r="O7276" i="1"/>
  <c r="H7277" i="6"/>
  <c r="O7277" i="1"/>
  <c r="H7286" i="6"/>
  <c r="O7286" i="1"/>
  <c r="H7274" i="6"/>
  <c r="O7274" i="1"/>
  <c r="H7284" i="6"/>
  <c r="O7284" i="1"/>
  <c r="H7285" i="6"/>
  <c r="O7285" i="1"/>
  <c r="H7294" i="6"/>
  <c r="O7294" i="1"/>
  <c r="H7291" i="6"/>
  <c r="O7291" i="1"/>
  <c r="H7293" i="6"/>
  <c r="O7293" i="1"/>
  <c r="H7283" i="6"/>
  <c r="O7283" i="1"/>
  <c r="H7279" i="6"/>
  <c r="O7279" i="1"/>
  <c r="H7297" i="6"/>
  <c r="O7297" i="1"/>
  <c r="H7289" i="6"/>
  <c r="O7289" i="1"/>
  <c r="H7275" i="6"/>
  <c r="O7275" i="1"/>
  <c r="H7295" i="6"/>
  <c r="O7295" i="1"/>
  <c r="H7282" i="6"/>
  <c r="O7282" i="1"/>
  <c r="H7290" i="5"/>
  <c r="N7290" i="1"/>
  <c r="H7284" i="5"/>
  <c r="N7284" i="1"/>
  <c r="H7276" i="5"/>
  <c r="N7276" i="1"/>
  <c r="H7286" i="5"/>
  <c r="N7286" i="1"/>
  <c r="H7274" i="5"/>
  <c r="N7274" i="1"/>
  <c r="H7282" i="5"/>
  <c r="N7282" i="1"/>
  <c r="H7288" i="5"/>
  <c r="N7288" i="1"/>
  <c r="H7296" i="5"/>
  <c r="N7296" i="1"/>
  <c r="H7297" i="5"/>
  <c r="N7297" i="1"/>
  <c r="H7292" i="5"/>
  <c r="N7292" i="1"/>
  <c r="H7277" i="5"/>
  <c r="N7277" i="1"/>
  <c r="H7283" i="5"/>
  <c r="N7283" i="1"/>
  <c r="H7294" i="5"/>
  <c r="N7294" i="1"/>
  <c r="H7279" i="5"/>
  <c r="N7279" i="1"/>
  <c r="H7291" i="5"/>
  <c r="N7291" i="1"/>
  <c r="H7293" i="5"/>
  <c r="N7293" i="1"/>
  <c r="H7281" i="5"/>
  <c r="N7281" i="1"/>
  <c r="H7280" i="5"/>
  <c r="N7280" i="1"/>
  <c r="H7289" i="5"/>
  <c r="N7289" i="1"/>
  <c r="H7287" i="5"/>
  <c r="N7287" i="1"/>
  <c r="H7275" i="5"/>
  <c r="N7275" i="1"/>
  <c r="H7278" i="5"/>
  <c r="N7278" i="1"/>
  <c r="H7285" i="5"/>
  <c r="N7285" i="1"/>
  <c r="H7295" i="5"/>
  <c r="N7295" i="1"/>
  <c r="S7265" i="1" l="1"/>
  <c r="S7191" i="1"/>
  <c r="S7257" i="1"/>
  <c r="S7197" i="1"/>
  <c r="S7198" i="1"/>
  <c r="S7271" i="1"/>
  <c r="S7272" i="1"/>
  <c r="S7259" i="1"/>
  <c r="S7258" i="1"/>
  <c r="S7190" i="1"/>
  <c r="S7189" i="1"/>
  <c r="S7188" i="1"/>
  <c r="S7196" i="1"/>
  <c r="S7267" i="1"/>
  <c r="S7192" i="1"/>
  <c r="S7266" i="1"/>
  <c r="W7270" i="1"/>
  <c r="R7270" i="1"/>
  <c r="W7261" i="1"/>
  <c r="R7261" i="1"/>
  <c r="W7263" i="1"/>
  <c r="R7263" i="1"/>
  <c r="W7260" i="1"/>
  <c r="R7260" i="1"/>
  <c r="W7264" i="1"/>
  <c r="R7264" i="1"/>
  <c r="W7268" i="1"/>
  <c r="R7268" i="1"/>
  <c r="W7269" i="1"/>
  <c r="R7269" i="1"/>
  <c r="W7262" i="1"/>
  <c r="R7262" i="1"/>
  <c r="W7267" i="1"/>
  <c r="W7265" i="1"/>
  <c r="W7252" i="1"/>
  <c r="W7273" i="1"/>
  <c r="W7257" i="1"/>
  <c r="W7255" i="1"/>
  <c r="W7251" i="1"/>
  <c r="W7253" i="1"/>
  <c r="W7271" i="1"/>
  <c r="W7272" i="1"/>
  <c r="W7259" i="1"/>
  <c r="W7250" i="1"/>
  <c r="W7258" i="1"/>
  <c r="W7256" i="1"/>
  <c r="W7254" i="1"/>
  <c r="W7266" i="1"/>
  <c r="P7285" i="1"/>
  <c r="Q7285" i="1" s="1"/>
  <c r="P7275" i="1"/>
  <c r="P7290" i="1"/>
  <c r="R7290" i="1" s="1"/>
  <c r="P7291" i="1"/>
  <c r="R7291" i="1" s="1"/>
  <c r="P7277" i="1"/>
  <c r="P7297" i="1"/>
  <c r="W7297" i="1" s="1"/>
  <c r="P7276" i="1"/>
  <c r="P7283" i="1"/>
  <c r="R7283" i="1" s="1"/>
  <c r="P7294" i="1"/>
  <c r="Q7294" i="1" s="1"/>
  <c r="P7278" i="1"/>
  <c r="P7293" i="1"/>
  <c r="Q7293" i="1" s="1"/>
  <c r="P7289" i="1"/>
  <c r="R7289" i="1" s="1"/>
  <c r="P7288" i="1"/>
  <c r="Q7288" i="1" s="1"/>
  <c r="P7281" i="1"/>
  <c r="R7281" i="1" s="1"/>
  <c r="P7274" i="1"/>
  <c r="P7295" i="1"/>
  <c r="R7295" i="1" s="1"/>
  <c r="P7280" i="1"/>
  <c r="P7296" i="1"/>
  <c r="R7296" i="1" s="1"/>
  <c r="P7282" i="1"/>
  <c r="R7282" i="1" s="1"/>
  <c r="P7286" i="1"/>
  <c r="Q7286" i="1" s="1"/>
  <c r="P7284" i="1"/>
  <c r="Q7284" i="1" s="1"/>
  <c r="P7287" i="1"/>
  <c r="Q7287" i="1" s="1"/>
  <c r="P7279" i="1"/>
  <c r="P7292" i="1"/>
  <c r="Q7292" i="1" s="1"/>
  <c r="H7298" i="6"/>
  <c r="O7298" i="1"/>
  <c r="H7320" i="6"/>
  <c r="O7320" i="1"/>
  <c r="H7299" i="6"/>
  <c r="O7299" i="1"/>
  <c r="H7317" i="6"/>
  <c r="O7317" i="1"/>
  <c r="H7310" i="6"/>
  <c r="O7310" i="1"/>
  <c r="H7302" i="6"/>
  <c r="O7302" i="1"/>
  <c r="H7301" i="6"/>
  <c r="O7301" i="1"/>
  <c r="H7314" i="6"/>
  <c r="O7314" i="1"/>
  <c r="H7318" i="6"/>
  <c r="O7318" i="1"/>
  <c r="H7315" i="6"/>
  <c r="O7315" i="1"/>
  <c r="H7300" i="6"/>
  <c r="O7300" i="1"/>
  <c r="H7311" i="6"/>
  <c r="O7311" i="1"/>
  <c r="H7321" i="6"/>
  <c r="O7321" i="1"/>
  <c r="H7304" i="6"/>
  <c r="O7304" i="1"/>
  <c r="H7306" i="6"/>
  <c r="O7306" i="1"/>
  <c r="H7307" i="6"/>
  <c r="O7307" i="1"/>
  <c r="H7308" i="6"/>
  <c r="O7308" i="1"/>
  <c r="H7316" i="6"/>
  <c r="O7316" i="1"/>
  <c r="H7309" i="6"/>
  <c r="O7309" i="1"/>
  <c r="H7305" i="6"/>
  <c r="O7305" i="1"/>
  <c r="H7313" i="6"/>
  <c r="O7313" i="1"/>
  <c r="H7303" i="6"/>
  <c r="O7303" i="1"/>
  <c r="H7319" i="6"/>
  <c r="O7319" i="1"/>
  <c r="H7312" i="6"/>
  <c r="O7312" i="1"/>
  <c r="H7306" i="5"/>
  <c r="N7306" i="1"/>
  <c r="H7305" i="5"/>
  <c r="N7305" i="1"/>
  <c r="H7301" i="5"/>
  <c r="N7301" i="1"/>
  <c r="H7298" i="5"/>
  <c r="N7298" i="1"/>
  <c r="H7317" i="5"/>
  <c r="N7317" i="1"/>
  <c r="H7316" i="5"/>
  <c r="N7316" i="1"/>
  <c r="H7310" i="5"/>
  <c r="N7310" i="1"/>
  <c r="H7307" i="5"/>
  <c r="N7307" i="1"/>
  <c r="H7302" i="5"/>
  <c r="N7302" i="1"/>
  <c r="H7315" i="5"/>
  <c r="N7315" i="1"/>
  <c r="H7321" i="5"/>
  <c r="N7321" i="1"/>
  <c r="H7300" i="5"/>
  <c r="N7300" i="1"/>
  <c r="H7304" i="5"/>
  <c r="N7304" i="1"/>
  <c r="H7299" i="5"/>
  <c r="N7299" i="1"/>
  <c r="H7303" i="5"/>
  <c r="N7303" i="1"/>
  <c r="H7309" i="5"/>
  <c r="N7309" i="1"/>
  <c r="H7320" i="5"/>
  <c r="N7320" i="1"/>
  <c r="H7308" i="5"/>
  <c r="N7308" i="1"/>
  <c r="H7311" i="5"/>
  <c r="N7311" i="1"/>
  <c r="H7313" i="5"/>
  <c r="N7313" i="1"/>
  <c r="H7319" i="5"/>
  <c r="N7319" i="1"/>
  <c r="H7318" i="5"/>
  <c r="N7318" i="1"/>
  <c r="H7312" i="5"/>
  <c r="N7312" i="1"/>
  <c r="H7314" i="5"/>
  <c r="N7314" i="1"/>
  <c r="S7296" i="1" l="1"/>
  <c r="S7260" i="1"/>
  <c r="S7281" i="1"/>
  <c r="S7268" i="1"/>
  <c r="S7295" i="1"/>
  <c r="S7289" i="1"/>
  <c r="S7283" i="1"/>
  <c r="S7291" i="1"/>
  <c r="S7269" i="1"/>
  <c r="S7264" i="1"/>
  <c r="S7263" i="1"/>
  <c r="S7270" i="1"/>
  <c r="S7262" i="1"/>
  <c r="S7261" i="1"/>
  <c r="S7282" i="1"/>
  <c r="S7290" i="1"/>
  <c r="W7287" i="1"/>
  <c r="R7287" i="1"/>
  <c r="W7284" i="1"/>
  <c r="R7284" i="1"/>
  <c r="W7288" i="1"/>
  <c r="R7288" i="1"/>
  <c r="W7294" i="1"/>
  <c r="R7294" i="1"/>
  <c r="W7285" i="1"/>
  <c r="R7285" i="1"/>
  <c r="W7292" i="1"/>
  <c r="R7292" i="1"/>
  <c r="W7286" i="1"/>
  <c r="R7286" i="1"/>
  <c r="W7293" i="1"/>
  <c r="R7293" i="1"/>
  <c r="W7296" i="1"/>
  <c r="W7281" i="1"/>
  <c r="W7278" i="1"/>
  <c r="W7275" i="1"/>
  <c r="W7280" i="1"/>
  <c r="W7277" i="1"/>
  <c r="W7295" i="1"/>
  <c r="W7289" i="1"/>
  <c r="W7283" i="1"/>
  <c r="W7291" i="1"/>
  <c r="W7279" i="1"/>
  <c r="W7282" i="1"/>
  <c r="W7274" i="1"/>
  <c r="W7276" i="1"/>
  <c r="W7290" i="1"/>
  <c r="P8762" i="1"/>
  <c r="P7311" i="1"/>
  <c r="Q7311" i="1" s="1"/>
  <c r="P7314" i="1"/>
  <c r="R7314" i="1" s="1"/>
  <c r="P7300" i="1"/>
  <c r="P7315" i="1"/>
  <c r="R7315" i="1" s="1"/>
  <c r="P7316" i="1"/>
  <c r="Q7316" i="1" s="1"/>
  <c r="P7310" i="1"/>
  <c r="Q7310" i="1" s="1"/>
  <c r="P7304" i="1"/>
  <c r="P7301" i="1"/>
  <c r="P7312" i="1"/>
  <c r="Q7312" i="1" s="1"/>
  <c r="P7319" i="1"/>
  <c r="R7319" i="1" s="1"/>
  <c r="P7321" i="1"/>
  <c r="P7308" i="1"/>
  <c r="Q7308" i="1" s="1"/>
  <c r="P7309" i="1"/>
  <c r="Q7309" i="1" s="1"/>
  <c r="P7298" i="1"/>
  <c r="P7303" i="1"/>
  <c r="P7302" i="1"/>
  <c r="P7313" i="1"/>
  <c r="R7313" i="1" s="1"/>
  <c r="P7318" i="1"/>
  <c r="Q7318" i="1" s="1"/>
  <c r="P7299" i="1"/>
  <c r="P7307" i="1"/>
  <c r="R7307" i="1" s="1"/>
  <c r="P7305" i="1"/>
  <c r="R7305" i="1" s="1"/>
  <c r="P7320" i="1"/>
  <c r="R7320" i="1" s="1"/>
  <c r="P7317" i="1"/>
  <c r="Q7317" i="1" s="1"/>
  <c r="P7306" i="1"/>
  <c r="R7306" i="1" s="1"/>
  <c r="H7334" i="6"/>
  <c r="O7334" i="1"/>
  <c r="H7337" i="6"/>
  <c r="O7337" i="1"/>
  <c r="H7331" i="6"/>
  <c r="O7331" i="1"/>
  <c r="H7329" i="6"/>
  <c r="O7329" i="1"/>
  <c r="H7330" i="6"/>
  <c r="O7330" i="1"/>
  <c r="H7341" i="6"/>
  <c r="O7341" i="1"/>
  <c r="H7339" i="6"/>
  <c r="O7339" i="1"/>
  <c r="H7324" i="6"/>
  <c r="O7324" i="1"/>
  <c r="H7336" i="6"/>
  <c r="O7336" i="1"/>
  <c r="H7328" i="6"/>
  <c r="O7328" i="1"/>
  <c r="H7342" i="6"/>
  <c r="O7342" i="1"/>
  <c r="H7323" i="6"/>
  <c r="O7323" i="1"/>
  <c r="H7333" i="6"/>
  <c r="O7333" i="1"/>
  <c r="H7338" i="6"/>
  <c r="O7338" i="1"/>
  <c r="H7343" i="6"/>
  <c r="O7343" i="1"/>
  <c r="H7345" i="6"/>
  <c r="O7345" i="1"/>
  <c r="H7325" i="6"/>
  <c r="O7325" i="1"/>
  <c r="H7344" i="6"/>
  <c r="O7344" i="1"/>
  <c r="H7335" i="6"/>
  <c r="O7335" i="1"/>
  <c r="H7340" i="6"/>
  <c r="O7340" i="1"/>
  <c r="H7327" i="6"/>
  <c r="O7327" i="1"/>
  <c r="H7332" i="6"/>
  <c r="O7332" i="1"/>
  <c r="H7326" i="6"/>
  <c r="O7326" i="1"/>
  <c r="H7322" i="6"/>
  <c r="O7322" i="1"/>
  <c r="H7324" i="5"/>
  <c r="N7324" i="1"/>
  <c r="H7336" i="5"/>
  <c r="N7336" i="1"/>
  <c r="H7344" i="5"/>
  <c r="N7344" i="1"/>
  <c r="H7345" i="5"/>
  <c r="N7345" i="1"/>
  <c r="H7341" i="5"/>
  <c r="N7341" i="1"/>
  <c r="H7332" i="5"/>
  <c r="N7332" i="1"/>
  <c r="H7338" i="5"/>
  <c r="N7338" i="1"/>
  <c r="H7322" i="5"/>
  <c r="N7322" i="1"/>
  <c r="H7343" i="5"/>
  <c r="N7343" i="1"/>
  <c r="H7327" i="5"/>
  <c r="N7327" i="1"/>
  <c r="H7326" i="5"/>
  <c r="N7326" i="1"/>
  <c r="H7325" i="5"/>
  <c r="N7325" i="1"/>
  <c r="H7339" i="5"/>
  <c r="N7339" i="1"/>
  <c r="H7337" i="5"/>
  <c r="N7337" i="1"/>
  <c r="H7323" i="5"/>
  <c r="N7323" i="1"/>
  <c r="H7331" i="5"/>
  <c r="N7331" i="1"/>
  <c r="H7329" i="5"/>
  <c r="N7329" i="1"/>
  <c r="H7333" i="5"/>
  <c r="N7333" i="1"/>
  <c r="H7342" i="5"/>
  <c r="N7342" i="1"/>
  <c r="H7335" i="5"/>
  <c r="N7335" i="1"/>
  <c r="H7328" i="5"/>
  <c r="N7328" i="1"/>
  <c r="H7334" i="5"/>
  <c r="N7334" i="1"/>
  <c r="H7330" i="5"/>
  <c r="N7330" i="1"/>
  <c r="H7340" i="5"/>
  <c r="N7340" i="1"/>
  <c r="S7320" i="1" l="1"/>
  <c r="S7314" i="1"/>
  <c r="S7292" i="1"/>
  <c r="S7305" i="1"/>
  <c r="S7313" i="1"/>
  <c r="S7294" i="1"/>
  <c r="S7306" i="1"/>
  <c r="S7307" i="1"/>
  <c r="S7315" i="1"/>
  <c r="S7286" i="1"/>
  <c r="S7285" i="1"/>
  <c r="S7288" i="1"/>
  <c r="S7287" i="1"/>
  <c r="S7319" i="1"/>
  <c r="S7293" i="1"/>
  <c r="S7284" i="1"/>
  <c r="W7310" i="1"/>
  <c r="R7310" i="1"/>
  <c r="W7309" i="1"/>
  <c r="R7309" i="1"/>
  <c r="W7312" i="1"/>
  <c r="R7312" i="1"/>
  <c r="W7316" i="1"/>
  <c r="R7316" i="1"/>
  <c r="W7311" i="1"/>
  <c r="R7311" i="1"/>
  <c r="W7318" i="1"/>
  <c r="R7318" i="1"/>
  <c r="W7308" i="1"/>
  <c r="R7308" i="1"/>
  <c r="W7317" i="1"/>
  <c r="R7317" i="1"/>
  <c r="W7321" i="1"/>
  <c r="W7320" i="1"/>
  <c r="W7298" i="1"/>
  <c r="W7319" i="1"/>
  <c r="W7314" i="1"/>
  <c r="W7303" i="1"/>
  <c r="W7305" i="1"/>
  <c r="W7313" i="1"/>
  <c r="W7299" i="1"/>
  <c r="W7304" i="1"/>
  <c r="W7300" i="1"/>
  <c r="W7306" i="1"/>
  <c r="W7307" i="1"/>
  <c r="W7302" i="1"/>
  <c r="W7301" i="1"/>
  <c r="W7315" i="1"/>
  <c r="W8762" i="1"/>
  <c r="P7334" i="1"/>
  <c r="Q7334" i="1" s="1"/>
  <c r="P7345" i="1"/>
  <c r="P7340" i="1"/>
  <c r="Q7340" i="1" s="1"/>
  <c r="P7335" i="1"/>
  <c r="Q7335" i="1" s="1"/>
  <c r="P7329" i="1"/>
  <c r="R7329" i="1" s="1"/>
  <c r="P7338" i="1"/>
  <c r="R7338" i="1" s="1"/>
  <c r="P7341" i="1"/>
  <c r="Q7341" i="1" s="1"/>
  <c r="P7344" i="1"/>
  <c r="R7344" i="1" s="1"/>
  <c r="P7324" i="1"/>
  <c r="P7326" i="1"/>
  <c r="P7331" i="1"/>
  <c r="R7331" i="1" s="1"/>
  <c r="P7327" i="1"/>
  <c r="P7332" i="1"/>
  <c r="Q7332" i="1" s="1"/>
  <c r="P7333" i="1"/>
  <c r="Q7333" i="1" s="1"/>
  <c r="P7337" i="1"/>
  <c r="R7337" i="1" s="1"/>
  <c r="P7322" i="1"/>
  <c r="P7336" i="1"/>
  <c r="Q7336" i="1" s="1"/>
  <c r="P7328" i="1"/>
  <c r="P7339" i="1"/>
  <c r="R7339" i="1" s="1"/>
  <c r="P7325" i="1"/>
  <c r="P7330" i="1"/>
  <c r="R7330" i="1" s="1"/>
  <c r="P7342" i="1"/>
  <c r="Q7342" i="1" s="1"/>
  <c r="P7323" i="1"/>
  <c r="P7343" i="1"/>
  <c r="R7343" i="1" s="1"/>
  <c r="H7351" i="6"/>
  <c r="H7375" i="6" s="1"/>
  <c r="H7399" i="6" s="1"/>
  <c r="O7351" i="1"/>
  <c r="H7352" i="6"/>
  <c r="H7376" i="6" s="1"/>
  <c r="H7400" i="6" s="1"/>
  <c r="O7352" i="1"/>
  <c r="H7354" i="6"/>
  <c r="H7378" i="6" s="1"/>
  <c r="H7402" i="6" s="1"/>
  <c r="O7354" i="1"/>
  <c r="H7367" i="6"/>
  <c r="H7391" i="6" s="1"/>
  <c r="H7415" i="6" s="1"/>
  <c r="O7367" i="1"/>
  <c r="H7360" i="6"/>
  <c r="H7384" i="6" s="1"/>
  <c r="H7408" i="6" s="1"/>
  <c r="O7360" i="1"/>
  <c r="H7353" i="6"/>
  <c r="H7377" i="6" s="1"/>
  <c r="H7401" i="6" s="1"/>
  <c r="O7353" i="1"/>
  <c r="H7364" i="6"/>
  <c r="H7388" i="6" s="1"/>
  <c r="H7412" i="6" s="1"/>
  <c r="O7364" i="1"/>
  <c r="H7362" i="6"/>
  <c r="H7386" i="6" s="1"/>
  <c r="H7410" i="6" s="1"/>
  <c r="O7362" i="1"/>
  <c r="H7348" i="6"/>
  <c r="H7372" i="6" s="1"/>
  <c r="H7396" i="6" s="1"/>
  <c r="O7348" i="1"/>
  <c r="H7359" i="6"/>
  <c r="H7383" i="6" s="1"/>
  <c r="H7407" i="6" s="1"/>
  <c r="O7359" i="1"/>
  <c r="H7346" i="6"/>
  <c r="H7370" i="6" s="1"/>
  <c r="H7394" i="6" s="1"/>
  <c r="O7346" i="1"/>
  <c r="H7357" i="6"/>
  <c r="H7381" i="6" s="1"/>
  <c r="H7405" i="6" s="1"/>
  <c r="O7357" i="1"/>
  <c r="H7368" i="6"/>
  <c r="H7392" i="6" s="1"/>
  <c r="H7416" i="6" s="1"/>
  <c r="O7368" i="1"/>
  <c r="H7355" i="6"/>
  <c r="H7379" i="6" s="1"/>
  <c r="H7403" i="6" s="1"/>
  <c r="O7355" i="1"/>
  <c r="H7350" i="6"/>
  <c r="H7374" i="6" s="1"/>
  <c r="H7398" i="6" s="1"/>
  <c r="O7350" i="1"/>
  <c r="H7347" i="6"/>
  <c r="H7371" i="6" s="1"/>
  <c r="H7395" i="6" s="1"/>
  <c r="O7347" i="1"/>
  <c r="H7349" i="6"/>
  <c r="H7373" i="6" s="1"/>
  <c r="H7397" i="6" s="1"/>
  <c r="O7349" i="1"/>
  <c r="H7363" i="6"/>
  <c r="H7387" i="6" s="1"/>
  <c r="H7411" i="6" s="1"/>
  <c r="O7363" i="1"/>
  <c r="H7361" i="6"/>
  <c r="H7385" i="6" s="1"/>
  <c r="H7409" i="6" s="1"/>
  <c r="O7361" i="1"/>
  <c r="H7366" i="6"/>
  <c r="H7390" i="6" s="1"/>
  <c r="H7414" i="6" s="1"/>
  <c r="O7366" i="1"/>
  <c r="H7356" i="6"/>
  <c r="H7380" i="6" s="1"/>
  <c r="H7404" i="6" s="1"/>
  <c r="O7356" i="1"/>
  <c r="H7369" i="6"/>
  <c r="H7393" i="6" s="1"/>
  <c r="H7417" i="6" s="1"/>
  <c r="O7369" i="1"/>
  <c r="H7365" i="6"/>
  <c r="H7389" i="6" s="1"/>
  <c r="H7413" i="6" s="1"/>
  <c r="O7365" i="1"/>
  <c r="H7358" i="6"/>
  <c r="H7382" i="6" s="1"/>
  <c r="H7406" i="6" s="1"/>
  <c r="O7358" i="1"/>
  <c r="H7364" i="5"/>
  <c r="H7388" i="5" s="1"/>
  <c r="H7412" i="5" s="1"/>
  <c r="N7364" i="1"/>
  <c r="H7357" i="5"/>
  <c r="H7381" i="5" s="1"/>
  <c r="H7405" i="5" s="1"/>
  <c r="N7357" i="1"/>
  <c r="H7349" i="5"/>
  <c r="H7373" i="5" s="1"/>
  <c r="H7397" i="5" s="1"/>
  <c r="N7349" i="1"/>
  <c r="H7356" i="5"/>
  <c r="H7380" i="5" s="1"/>
  <c r="H7404" i="5" s="1"/>
  <c r="N7356" i="1"/>
  <c r="H7354" i="5"/>
  <c r="H7378" i="5" s="1"/>
  <c r="H7402" i="5" s="1"/>
  <c r="N7354" i="1"/>
  <c r="H7353" i="5"/>
  <c r="H7377" i="5" s="1"/>
  <c r="H7401" i="5" s="1"/>
  <c r="N7353" i="1"/>
  <c r="H7350" i="5"/>
  <c r="H7374" i="5" s="1"/>
  <c r="H7398" i="5" s="1"/>
  <c r="N7350" i="1"/>
  <c r="H7365" i="5"/>
  <c r="H7389" i="5" s="1"/>
  <c r="H7413" i="5" s="1"/>
  <c r="N7365" i="1"/>
  <c r="H7369" i="5"/>
  <c r="H7393" i="5" s="1"/>
  <c r="H7417" i="5" s="1"/>
  <c r="N7369" i="1"/>
  <c r="H7352" i="5"/>
  <c r="H7376" i="5" s="1"/>
  <c r="H7400" i="5" s="1"/>
  <c r="N7352" i="1"/>
  <c r="H7347" i="5"/>
  <c r="H7371" i="5" s="1"/>
  <c r="H7395" i="5" s="1"/>
  <c r="N7347" i="1"/>
  <c r="H7367" i="5"/>
  <c r="H7391" i="5" s="1"/>
  <c r="H7415" i="5" s="1"/>
  <c r="N7367" i="1"/>
  <c r="H7368" i="5"/>
  <c r="H7392" i="5" s="1"/>
  <c r="H7416" i="5" s="1"/>
  <c r="N7368" i="1"/>
  <c r="H7351" i="5"/>
  <c r="H7375" i="5" s="1"/>
  <c r="H7399" i="5" s="1"/>
  <c r="N7351" i="1"/>
  <c r="H7358" i="5"/>
  <c r="H7382" i="5" s="1"/>
  <c r="H7406" i="5" s="1"/>
  <c r="N7358" i="1"/>
  <c r="H7359" i="5"/>
  <c r="H7383" i="5" s="1"/>
  <c r="H7407" i="5" s="1"/>
  <c r="N7359" i="1"/>
  <c r="H7361" i="5"/>
  <c r="H7385" i="5" s="1"/>
  <c r="H7409" i="5" s="1"/>
  <c r="N7361" i="1"/>
  <c r="H7346" i="5"/>
  <c r="H7370" i="5" s="1"/>
  <c r="H7394" i="5" s="1"/>
  <c r="N7346" i="1"/>
  <c r="H7360" i="5"/>
  <c r="H7384" i="5" s="1"/>
  <c r="H7408" i="5" s="1"/>
  <c r="N7360" i="1"/>
  <c r="H7355" i="5"/>
  <c r="H7379" i="5" s="1"/>
  <c r="H7403" i="5" s="1"/>
  <c r="N7355" i="1"/>
  <c r="H7366" i="5"/>
  <c r="H7390" i="5" s="1"/>
  <c r="H7414" i="5" s="1"/>
  <c r="N7366" i="1"/>
  <c r="H7363" i="5"/>
  <c r="H7387" i="5" s="1"/>
  <c r="H7411" i="5" s="1"/>
  <c r="N7363" i="1"/>
  <c r="H7362" i="5"/>
  <c r="H7386" i="5" s="1"/>
  <c r="H7410" i="5" s="1"/>
  <c r="N7362" i="1"/>
  <c r="H7348" i="5"/>
  <c r="H7372" i="5" s="1"/>
  <c r="H7396" i="5" s="1"/>
  <c r="N7348" i="1"/>
  <c r="S7330" i="1" l="1"/>
  <c r="S7329" i="1"/>
  <c r="S7317" i="1"/>
  <c r="S7316" i="1"/>
  <c r="S7343" i="1"/>
  <c r="S7344" i="1"/>
  <c r="S7318" i="1"/>
  <c r="S7309" i="1"/>
  <c r="S7339" i="1"/>
  <c r="S7337" i="1"/>
  <c r="S7331" i="1"/>
  <c r="S7308" i="1"/>
  <c r="S7311" i="1"/>
  <c r="S7312" i="1"/>
  <c r="S7310" i="1"/>
  <c r="S7338" i="1"/>
  <c r="W7336" i="1"/>
  <c r="R7336" i="1"/>
  <c r="W7332" i="1"/>
  <c r="R7332" i="1"/>
  <c r="W7334" i="1"/>
  <c r="R7334" i="1"/>
  <c r="W7333" i="1"/>
  <c r="R7333" i="1"/>
  <c r="W7335" i="1"/>
  <c r="R7335" i="1"/>
  <c r="W7342" i="1"/>
  <c r="R7342" i="1"/>
  <c r="W7341" i="1"/>
  <c r="R7341" i="1"/>
  <c r="W7340" i="1"/>
  <c r="R7340" i="1"/>
  <c r="W7343" i="1"/>
  <c r="W7325" i="1"/>
  <c r="W7322" i="1"/>
  <c r="W7327" i="1"/>
  <c r="W7344" i="1"/>
  <c r="W7323" i="1"/>
  <c r="W7339" i="1"/>
  <c r="W7337" i="1"/>
  <c r="W7331" i="1"/>
  <c r="W7328" i="1"/>
  <c r="W7326" i="1"/>
  <c r="W7338" i="1"/>
  <c r="W7345" i="1"/>
  <c r="W7330" i="1"/>
  <c r="W7324" i="1"/>
  <c r="W7329" i="1"/>
  <c r="P7348" i="1"/>
  <c r="P7359" i="1"/>
  <c r="Q7359" i="1" s="1"/>
  <c r="P7367" i="1"/>
  <c r="R7367" i="1" s="1"/>
  <c r="P7362" i="1"/>
  <c r="R7362" i="1" s="1"/>
  <c r="P7366" i="1"/>
  <c r="Q7366" i="1" s="1"/>
  <c r="P7361" i="1"/>
  <c r="R7361" i="1" s="1"/>
  <c r="P7346" i="1"/>
  <c r="P7352" i="1"/>
  <c r="P7356" i="1"/>
  <c r="Q7356" i="1" s="1"/>
  <c r="P7355" i="1"/>
  <c r="R7355" i="1" s="1"/>
  <c r="P7351" i="1"/>
  <c r="P7365" i="1"/>
  <c r="Q7365" i="1" s="1"/>
  <c r="P7353" i="1"/>
  <c r="R7353" i="1" s="1"/>
  <c r="P7357" i="1"/>
  <c r="Q7357" i="1" s="1"/>
  <c r="P7363" i="1"/>
  <c r="R7363" i="1" s="1"/>
  <c r="P7368" i="1"/>
  <c r="R7368" i="1" s="1"/>
  <c r="P7347" i="1"/>
  <c r="P7350" i="1"/>
  <c r="P7349" i="1"/>
  <c r="P7364" i="1"/>
  <c r="Q7364" i="1" s="1"/>
  <c r="P7360" i="1"/>
  <c r="Q7360" i="1" s="1"/>
  <c r="P7358" i="1"/>
  <c r="Q7358" i="1" s="1"/>
  <c r="P7369" i="1"/>
  <c r="P7354" i="1"/>
  <c r="R7354" i="1" s="1"/>
  <c r="H7432" i="6"/>
  <c r="O7432" i="1"/>
  <c r="H7428" i="6"/>
  <c r="O7428" i="1"/>
  <c r="H7438" i="6"/>
  <c r="O7438" i="1"/>
  <c r="H7439" i="6"/>
  <c r="O7439" i="1"/>
  <c r="H7427" i="6"/>
  <c r="O7427" i="1"/>
  <c r="H7431" i="6"/>
  <c r="O7431" i="1"/>
  <c r="H7433" i="6"/>
  <c r="O7433" i="1"/>
  <c r="H7440" i="6"/>
  <c r="O7440" i="1"/>
  <c r="H7420" i="6"/>
  <c r="O7420" i="1"/>
  <c r="H7426" i="6"/>
  <c r="O7426" i="1"/>
  <c r="H7434" i="6"/>
  <c r="O7434" i="1"/>
  <c r="H7430" i="6"/>
  <c r="O7430" i="1"/>
  <c r="H7437" i="6"/>
  <c r="O7437" i="1"/>
  <c r="H7422" i="6"/>
  <c r="O7422" i="1"/>
  <c r="H7421" i="6"/>
  <c r="O7421" i="1"/>
  <c r="H7429" i="6"/>
  <c r="O7429" i="1"/>
  <c r="H7436" i="6"/>
  <c r="O7436" i="1"/>
  <c r="H7424" i="6"/>
  <c r="O7424" i="1"/>
  <c r="H7441" i="6"/>
  <c r="O7441" i="1"/>
  <c r="H7435" i="6"/>
  <c r="O7435" i="1"/>
  <c r="H7418" i="6"/>
  <c r="O7418" i="1"/>
  <c r="H7425" i="6"/>
  <c r="O7425" i="1"/>
  <c r="H7423" i="6"/>
  <c r="O7423" i="1"/>
  <c r="H7419" i="6"/>
  <c r="O7419" i="1"/>
  <c r="H7418" i="5"/>
  <c r="N7418" i="1"/>
  <c r="H7439" i="5"/>
  <c r="N7439" i="1"/>
  <c r="H7425" i="5"/>
  <c r="N7425" i="1"/>
  <c r="H7434" i="5"/>
  <c r="N7434" i="1"/>
  <c r="H7426" i="5"/>
  <c r="N7426" i="1"/>
  <c r="H7433" i="5"/>
  <c r="N7433" i="1"/>
  <c r="H7420" i="5"/>
  <c r="N7420" i="1"/>
  <c r="H7431" i="5"/>
  <c r="N7431" i="1"/>
  <c r="H7424" i="5"/>
  <c r="N7424" i="1"/>
  <c r="H7428" i="5"/>
  <c r="N7428" i="1"/>
  <c r="H7438" i="5"/>
  <c r="N7438" i="1"/>
  <c r="H7430" i="5"/>
  <c r="N7430" i="1"/>
  <c r="H7441" i="5"/>
  <c r="N7441" i="1"/>
  <c r="H7421" i="5"/>
  <c r="N7421" i="1"/>
  <c r="H7419" i="5"/>
  <c r="N7419" i="1"/>
  <c r="H7427" i="5"/>
  <c r="N7427" i="1"/>
  <c r="H7423" i="5"/>
  <c r="N7423" i="1"/>
  <c r="H7437" i="5"/>
  <c r="N7437" i="1"/>
  <c r="H7429" i="5"/>
  <c r="N7429" i="1"/>
  <c r="H7435" i="5"/>
  <c r="N7435" i="1"/>
  <c r="H7432" i="5"/>
  <c r="N7432" i="1"/>
  <c r="H7440" i="5"/>
  <c r="N7440" i="1"/>
  <c r="H7422" i="5"/>
  <c r="N7422" i="1"/>
  <c r="H7436" i="5"/>
  <c r="N7436" i="1"/>
  <c r="S7355" i="1" l="1"/>
  <c r="S7342" i="1"/>
  <c r="S7353" i="1"/>
  <c r="S7361" i="1"/>
  <c r="S7340" i="1"/>
  <c r="S7332" i="1"/>
  <c r="S7354" i="1"/>
  <c r="S7368" i="1"/>
  <c r="S7362" i="1"/>
  <c r="S7341" i="1"/>
  <c r="S7335" i="1"/>
  <c r="S7334" i="1"/>
  <c r="S7336" i="1"/>
  <c r="S7333" i="1"/>
  <c r="S7363" i="1"/>
  <c r="S7367" i="1"/>
  <c r="W7358" i="1"/>
  <c r="R7358" i="1"/>
  <c r="W7357" i="1"/>
  <c r="R7357" i="1"/>
  <c r="W7359" i="1"/>
  <c r="R7359" i="1"/>
  <c r="W7360" i="1"/>
  <c r="R7360" i="1"/>
  <c r="W7356" i="1"/>
  <c r="R7356" i="1"/>
  <c r="W7366" i="1"/>
  <c r="R7366" i="1"/>
  <c r="W7364" i="1"/>
  <c r="R7364" i="1"/>
  <c r="W7365" i="1"/>
  <c r="R7365" i="1"/>
  <c r="W7350" i="1"/>
  <c r="W7355" i="1"/>
  <c r="W7361" i="1"/>
  <c r="W7347" i="1"/>
  <c r="W7353" i="1"/>
  <c r="W7348" i="1"/>
  <c r="W7354" i="1"/>
  <c r="W7368" i="1"/>
  <c r="W7352" i="1"/>
  <c r="W7362" i="1"/>
  <c r="W7369" i="1"/>
  <c r="W7349" i="1"/>
  <c r="W7363" i="1"/>
  <c r="W7351" i="1"/>
  <c r="W7346" i="1"/>
  <c r="W7367" i="1"/>
  <c r="P7441" i="1"/>
  <c r="P7420" i="1"/>
  <c r="P7419" i="1"/>
  <c r="P7438" i="1"/>
  <c r="Q7438" i="1" s="1"/>
  <c r="P7437" i="1"/>
  <c r="Q7437" i="1" s="1"/>
  <c r="P7421" i="1"/>
  <c r="P7428" i="1"/>
  <c r="Q7428" i="1" s="1"/>
  <c r="P7433" i="1"/>
  <c r="R7433" i="1" s="1"/>
  <c r="P7434" i="1"/>
  <c r="R7434" i="1" s="1"/>
  <c r="P7436" i="1"/>
  <c r="Q7436" i="1" s="1"/>
  <c r="P7435" i="1"/>
  <c r="R7435" i="1" s="1"/>
  <c r="P7427" i="1"/>
  <c r="R7427" i="1" s="1"/>
  <c r="P7430" i="1"/>
  <c r="Q7430" i="1" s="1"/>
  <c r="P7431" i="1"/>
  <c r="Q7431" i="1" s="1"/>
  <c r="P7439" i="1"/>
  <c r="R7439" i="1" s="1"/>
  <c r="P7426" i="1"/>
  <c r="R7426" i="1" s="1"/>
  <c r="P7422" i="1"/>
  <c r="P7429" i="1"/>
  <c r="Q7429" i="1" s="1"/>
  <c r="P7423" i="1"/>
  <c r="P7424" i="1"/>
  <c r="P7425" i="1"/>
  <c r="R7425" i="1" s="1"/>
  <c r="P7418" i="1"/>
  <c r="P7432" i="1"/>
  <c r="Q7432" i="1" s="1"/>
  <c r="P7440" i="1"/>
  <c r="R7440" i="1" s="1"/>
  <c r="H7454" i="6"/>
  <c r="O7454" i="1"/>
  <c r="H7455" i="6"/>
  <c r="O7455" i="1"/>
  <c r="H7460" i="6"/>
  <c r="O7460" i="1"/>
  <c r="H7448" i="6"/>
  <c r="O7448" i="1"/>
  <c r="H7449" i="6"/>
  <c r="O7449" i="1"/>
  <c r="H7458" i="6"/>
  <c r="O7458" i="1"/>
  <c r="H7451" i="6"/>
  <c r="O7451" i="1"/>
  <c r="H7447" i="6"/>
  <c r="O7447" i="1"/>
  <c r="H7442" i="6"/>
  <c r="O7442" i="1"/>
  <c r="H7453" i="6"/>
  <c r="O7453" i="1"/>
  <c r="H7463" i="6"/>
  <c r="O7463" i="1"/>
  <c r="H7445" i="6"/>
  <c r="O7445" i="1"/>
  <c r="H7450" i="6"/>
  <c r="O7450" i="1"/>
  <c r="H7459" i="6"/>
  <c r="O7459" i="1"/>
  <c r="H7444" i="6"/>
  <c r="O7444" i="1"/>
  <c r="H7462" i="6"/>
  <c r="O7462" i="1"/>
  <c r="H7446" i="6"/>
  <c r="O7446" i="1"/>
  <c r="H7464" i="6"/>
  <c r="O7464" i="1"/>
  <c r="H7452" i="6"/>
  <c r="O7452" i="1"/>
  <c r="H7465" i="6"/>
  <c r="O7465" i="1"/>
  <c r="H7443" i="6"/>
  <c r="O7443" i="1"/>
  <c r="H7461" i="6"/>
  <c r="O7461" i="1"/>
  <c r="H7457" i="6"/>
  <c r="O7457" i="1"/>
  <c r="H7456" i="6"/>
  <c r="O7456" i="1"/>
  <c r="H7457" i="5"/>
  <c r="N7457" i="1"/>
  <c r="H7447" i="5"/>
  <c r="N7447" i="1"/>
  <c r="H7462" i="5"/>
  <c r="N7462" i="1"/>
  <c r="H7450" i="5"/>
  <c r="N7450" i="1"/>
  <c r="H7446" i="5"/>
  <c r="N7446" i="1"/>
  <c r="H7464" i="5"/>
  <c r="N7464" i="1"/>
  <c r="H7451" i="5"/>
  <c r="N7451" i="1"/>
  <c r="H7460" i="5"/>
  <c r="N7460" i="1"/>
  <c r="H7452" i="5"/>
  <c r="N7452" i="1"/>
  <c r="H7458" i="5"/>
  <c r="N7458" i="1"/>
  <c r="H7454" i="5"/>
  <c r="N7454" i="1"/>
  <c r="H7456" i="5"/>
  <c r="N7456" i="1"/>
  <c r="H7443" i="5"/>
  <c r="N7443" i="1"/>
  <c r="H7448" i="5"/>
  <c r="N7448" i="1"/>
  <c r="H7449" i="5"/>
  <c r="N7449" i="1"/>
  <c r="H7445" i="5"/>
  <c r="N7445" i="1"/>
  <c r="H7455" i="5"/>
  <c r="N7455" i="1"/>
  <c r="H7463" i="5"/>
  <c r="N7463" i="1"/>
  <c r="H7453" i="5"/>
  <c r="N7453" i="1"/>
  <c r="H7465" i="5"/>
  <c r="N7465" i="1"/>
  <c r="H7461" i="5"/>
  <c r="N7461" i="1"/>
  <c r="H7459" i="5"/>
  <c r="N7459" i="1"/>
  <c r="H7444" i="5"/>
  <c r="N7444" i="1"/>
  <c r="H7442" i="5"/>
  <c r="N7442" i="1"/>
  <c r="S7366" i="1" l="1"/>
  <c r="S7425" i="1"/>
  <c r="S7434" i="1"/>
  <c r="S7365" i="1"/>
  <c r="S7360" i="1"/>
  <c r="S7440" i="1"/>
  <c r="S7426" i="1"/>
  <c r="S7427" i="1"/>
  <c r="S7433" i="1"/>
  <c r="S7364" i="1"/>
  <c r="S7356" i="1"/>
  <c r="S7359" i="1"/>
  <c r="S7358" i="1"/>
  <c r="S7357" i="1"/>
  <c r="S7439" i="1"/>
  <c r="S7435" i="1"/>
  <c r="W7432" i="1"/>
  <c r="R7432" i="1"/>
  <c r="W7429" i="1"/>
  <c r="R7429" i="1"/>
  <c r="W7431" i="1"/>
  <c r="R7431" i="1"/>
  <c r="W7436" i="1"/>
  <c r="R7436" i="1"/>
  <c r="W7430" i="1"/>
  <c r="R7430" i="1"/>
  <c r="W7437" i="1"/>
  <c r="R7437" i="1"/>
  <c r="W7438" i="1"/>
  <c r="R7438" i="1"/>
  <c r="W7428" i="1"/>
  <c r="R7428" i="1"/>
  <c r="W7418" i="1"/>
  <c r="W7421" i="1"/>
  <c r="W7420" i="1"/>
  <c r="W7425" i="1"/>
  <c r="W7422" i="1"/>
  <c r="W7434" i="1"/>
  <c r="W7441" i="1"/>
  <c r="W7440" i="1"/>
  <c r="W7424" i="1"/>
  <c r="W7426" i="1"/>
  <c r="W7427" i="1"/>
  <c r="W7433" i="1"/>
  <c r="W7423" i="1"/>
  <c r="W7439" i="1"/>
  <c r="W7435" i="1"/>
  <c r="W7419" i="1"/>
  <c r="P7461" i="1"/>
  <c r="Q7461" i="1" s="1"/>
  <c r="P7455" i="1"/>
  <c r="Q7455" i="1" s="1"/>
  <c r="P7454" i="1"/>
  <c r="Q7454" i="1" s="1"/>
  <c r="P7451" i="1"/>
  <c r="R7451" i="1" s="1"/>
  <c r="P7462" i="1"/>
  <c r="Q7462" i="1" s="1"/>
  <c r="P7449" i="1"/>
  <c r="R7449" i="1" s="1"/>
  <c r="P7442" i="1"/>
  <c r="P7459" i="1"/>
  <c r="R7459" i="1" s="1"/>
  <c r="P7448" i="1"/>
  <c r="P7444" i="1"/>
  <c r="P7453" i="1"/>
  <c r="Q7453" i="1" s="1"/>
  <c r="P7443" i="1"/>
  <c r="P7452" i="1"/>
  <c r="Q7452" i="1" s="1"/>
  <c r="P7446" i="1"/>
  <c r="P7456" i="1"/>
  <c r="Q7456" i="1" s="1"/>
  <c r="P7465" i="1"/>
  <c r="P7458" i="1"/>
  <c r="R7458" i="1" s="1"/>
  <c r="P7460" i="1"/>
  <c r="Q7460" i="1" s="1"/>
  <c r="P7463" i="1"/>
  <c r="R7463" i="1" s="1"/>
  <c r="P7445" i="1"/>
  <c r="P7464" i="1"/>
  <c r="R7464" i="1" s="1"/>
  <c r="P7450" i="1"/>
  <c r="R7450" i="1" s="1"/>
  <c r="P7447" i="1"/>
  <c r="P7457" i="1"/>
  <c r="R7457" i="1" s="1"/>
  <c r="H7486" i="6"/>
  <c r="O7486" i="1"/>
  <c r="H7467" i="6"/>
  <c r="O7467" i="1"/>
  <c r="H7477" i="6"/>
  <c r="O7477" i="1"/>
  <c r="H7473" i="6"/>
  <c r="O7473" i="1"/>
  <c r="H7466" i="6"/>
  <c r="O7466" i="1"/>
  <c r="H7468" i="6"/>
  <c r="O7468" i="1"/>
  <c r="H7472" i="6"/>
  <c r="O7472" i="1"/>
  <c r="H7476" i="6"/>
  <c r="O7476" i="1"/>
  <c r="H7483" i="6"/>
  <c r="O7483" i="1"/>
  <c r="H7480" i="6"/>
  <c r="O7480" i="1"/>
  <c r="H7471" i="6"/>
  <c r="O7471" i="1"/>
  <c r="H7484" i="6"/>
  <c r="O7484" i="1"/>
  <c r="H7489" i="6"/>
  <c r="O7489" i="1"/>
  <c r="H7474" i="6"/>
  <c r="O7474" i="1"/>
  <c r="H7470" i="6"/>
  <c r="O7470" i="1"/>
  <c r="H7475" i="6"/>
  <c r="O7475" i="1"/>
  <c r="H7479" i="6"/>
  <c r="O7479" i="1"/>
  <c r="H7488" i="6"/>
  <c r="O7488" i="1"/>
  <c r="H7469" i="6"/>
  <c r="O7469" i="1"/>
  <c r="H7487" i="6"/>
  <c r="O7487" i="1"/>
  <c r="H7481" i="6"/>
  <c r="O7481" i="1"/>
  <c r="H7485" i="6"/>
  <c r="O7485" i="1"/>
  <c r="H7482" i="6"/>
  <c r="O7482" i="1"/>
  <c r="H7478" i="6"/>
  <c r="O7478" i="1"/>
  <c r="H7487" i="5"/>
  <c r="N7487" i="1"/>
  <c r="H7470" i="5"/>
  <c r="N7470" i="1"/>
  <c r="H7480" i="5"/>
  <c r="N7480" i="1"/>
  <c r="H7483" i="5"/>
  <c r="N7483" i="1"/>
  <c r="H7482" i="5"/>
  <c r="N7482" i="1"/>
  <c r="H7474" i="5"/>
  <c r="N7474" i="1"/>
  <c r="H7488" i="5"/>
  <c r="N7488" i="1"/>
  <c r="H7485" i="5"/>
  <c r="N7485" i="1"/>
  <c r="H7473" i="5"/>
  <c r="N7473" i="1"/>
  <c r="H7476" i="5"/>
  <c r="N7476" i="1"/>
  <c r="H7486" i="5"/>
  <c r="N7486" i="1"/>
  <c r="H7469" i="5"/>
  <c r="N7469" i="1"/>
  <c r="H7466" i="5"/>
  <c r="N7466" i="1"/>
  <c r="H7489" i="5"/>
  <c r="N7489" i="1"/>
  <c r="H7484" i="5"/>
  <c r="N7484" i="1"/>
  <c r="H7471" i="5"/>
  <c r="N7471" i="1"/>
  <c r="H7468" i="5"/>
  <c r="N7468" i="1"/>
  <c r="H7478" i="5"/>
  <c r="N7478" i="1"/>
  <c r="H7472" i="5"/>
  <c r="N7472" i="1"/>
  <c r="H7479" i="5"/>
  <c r="N7479" i="1"/>
  <c r="H7477" i="5"/>
  <c r="N7477" i="1"/>
  <c r="H7467" i="5"/>
  <c r="N7467" i="1"/>
  <c r="H7481" i="5"/>
  <c r="N7481" i="1"/>
  <c r="H7475" i="5"/>
  <c r="N7475" i="1"/>
  <c r="S7449" i="1" l="1"/>
  <c r="S7428" i="1"/>
  <c r="S7429" i="1"/>
  <c r="S7464" i="1"/>
  <c r="S7458" i="1"/>
  <c r="S7437" i="1"/>
  <c r="S7457" i="1"/>
  <c r="S7459" i="1"/>
  <c r="S7451" i="1"/>
  <c r="S7438" i="1"/>
  <c r="S7430" i="1"/>
  <c r="S7431" i="1"/>
  <c r="S7432" i="1"/>
  <c r="S7450" i="1"/>
  <c r="S7436" i="1"/>
  <c r="S7463" i="1"/>
  <c r="W7460" i="1"/>
  <c r="R7460" i="1"/>
  <c r="W7455" i="1"/>
  <c r="R7455" i="1"/>
  <c r="W7452" i="1"/>
  <c r="R7452" i="1"/>
  <c r="W7462" i="1"/>
  <c r="R7462" i="1"/>
  <c r="W7461" i="1"/>
  <c r="R7461" i="1"/>
  <c r="W7456" i="1"/>
  <c r="R7456" i="1"/>
  <c r="W7453" i="1"/>
  <c r="R7453" i="1"/>
  <c r="W7454" i="1"/>
  <c r="R7454" i="1"/>
  <c r="W7450" i="1"/>
  <c r="W7446" i="1"/>
  <c r="W7444" i="1"/>
  <c r="W7449" i="1"/>
  <c r="W7464" i="1"/>
  <c r="W7458" i="1"/>
  <c r="W7448" i="1"/>
  <c r="W7457" i="1"/>
  <c r="W7445" i="1"/>
  <c r="W7465" i="1"/>
  <c r="W7443" i="1"/>
  <c r="W7459" i="1"/>
  <c r="W7451" i="1"/>
  <c r="W7447" i="1"/>
  <c r="W7463" i="1"/>
  <c r="W7442" i="1"/>
  <c r="P7475" i="1"/>
  <c r="R7475" i="1" s="1"/>
  <c r="P7481" i="1"/>
  <c r="R7481" i="1" s="1"/>
  <c r="P7468" i="1"/>
  <c r="P7488" i="1"/>
  <c r="R7488" i="1" s="1"/>
  <c r="P7480" i="1"/>
  <c r="Q7480" i="1" s="1"/>
  <c r="P7487" i="1"/>
  <c r="R7487" i="1" s="1"/>
  <c r="P7472" i="1"/>
  <c r="P7484" i="1"/>
  <c r="Q7484" i="1" s="1"/>
  <c r="P7466" i="1"/>
  <c r="P7473" i="1"/>
  <c r="R7473" i="1" s="1"/>
  <c r="P7479" i="1"/>
  <c r="Q7479" i="1" s="1"/>
  <c r="P7471" i="1"/>
  <c r="P7469" i="1"/>
  <c r="P7485" i="1"/>
  <c r="Q7485" i="1" s="1"/>
  <c r="P7474" i="1"/>
  <c r="R7474" i="1" s="1"/>
  <c r="P7470" i="1"/>
  <c r="P7489" i="1"/>
  <c r="P7476" i="1"/>
  <c r="Q7476" i="1" s="1"/>
  <c r="P7483" i="1"/>
  <c r="R7483" i="1" s="1"/>
  <c r="P7482" i="1"/>
  <c r="R7482" i="1" s="1"/>
  <c r="P7486" i="1"/>
  <c r="Q7486" i="1" s="1"/>
  <c r="P7467" i="1"/>
  <c r="P7478" i="1"/>
  <c r="Q7478" i="1" s="1"/>
  <c r="P7477" i="1"/>
  <c r="Q7477" i="1" s="1"/>
  <c r="H7509" i="6"/>
  <c r="O7509" i="1"/>
  <c r="H7503" i="6"/>
  <c r="O7503" i="1"/>
  <c r="H7495" i="6"/>
  <c r="O7495" i="1"/>
  <c r="H7492" i="6"/>
  <c r="O7492" i="1"/>
  <c r="H7505" i="6"/>
  <c r="O7505" i="1"/>
  <c r="H7499" i="6"/>
  <c r="O7499" i="1"/>
  <c r="H7504" i="6"/>
  <c r="O7504" i="1"/>
  <c r="H7490" i="6"/>
  <c r="O7490" i="1"/>
  <c r="H7502" i="6"/>
  <c r="O7502" i="1"/>
  <c r="H7511" i="6"/>
  <c r="O7511" i="1"/>
  <c r="H7494" i="6"/>
  <c r="O7494" i="1"/>
  <c r="H7507" i="6"/>
  <c r="O7507" i="1"/>
  <c r="H7497" i="6"/>
  <c r="O7497" i="1"/>
  <c r="H7500" i="6"/>
  <c r="O7500" i="1"/>
  <c r="H7506" i="6"/>
  <c r="O7506" i="1"/>
  <c r="H7501" i="6"/>
  <c r="O7501" i="1"/>
  <c r="H7496" i="6"/>
  <c r="O7496" i="1"/>
  <c r="H7513" i="6"/>
  <c r="O7513" i="1"/>
  <c r="H7491" i="6"/>
  <c r="O7491" i="1"/>
  <c r="H7498" i="6"/>
  <c r="O7498" i="1"/>
  <c r="H7508" i="6"/>
  <c r="O7508" i="1"/>
  <c r="H7493" i="6"/>
  <c r="O7493" i="1"/>
  <c r="H7512" i="6"/>
  <c r="O7512" i="1"/>
  <c r="H7510" i="6"/>
  <c r="O7510" i="1"/>
  <c r="H7498" i="5"/>
  <c r="N7498" i="1"/>
  <c r="H7492" i="5"/>
  <c r="N7492" i="1"/>
  <c r="H7510" i="5"/>
  <c r="N7510" i="1"/>
  <c r="H7506" i="5"/>
  <c r="N7506" i="1"/>
  <c r="H7491" i="5"/>
  <c r="N7491" i="1"/>
  <c r="H7495" i="5"/>
  <c r="N7495" i="1"/>
  <c r="H7500" i="5"/>
  <c r="N7500" i="1"/>
  <c r="H7507" i="5"/>
  <c r="N7507" i="1"/>
  <c r="H7493" i="5"/>
  <c r="N7493" i="1"/>
  <c r="H7501" i="5"/>
  <c r="N7501" i="1"/>
  <c r="H7508" i="5"/>
  <c r="N7508" i="1"/>
  <c r="H7497" i="5"/>
  <c r="N7497" i="1"/>
  <c r="H7504" i="5"/>
  <c r="N7504" i="1"/>
  <c r="H7499" i="5"/>
  <c r="N7499" i="1"/>
  <c r="H7505" i="5"/>
  <c r="N7505" i="1"/>
  <c r="H7503" i="5"/>
  <c r="N7503" i="1"/>
  <c r="H7513" i="5"/>
  <c r="N7513" i="1"/>
  <c r="H7509" i="5"/>
  <c r="N7509" i="1"/>
  <c r="H7494" i="5"/>
  <c r="N7494" i="1"/>
  <c r="H7502" i="5"/>
  <c r="N7502" i="1"/>
  <c r="H7496" i="5"/>
  <c r="N7496" i="1"/>
  <c r="H7490" i="5"/>
  <c r="N7490" i="1"/>
  <c r="H7512" i="5"/>
  <c r="N7512" i="1"/>
  <c r="H7511" i="5"/>
  <c r="N7511" i="1"/>
  <c r="S7487" i="1" l="1"/>
  <c r="S7454" i="1"/>
  <c r="S7455" i="1"/>
  <c r="S7475" i="1"/>
  <c r="S7473" i="1"/>
  <c r="S7456" i="1"/>
  <c r="S7482" i="1"/>
  <c r="S7488" i="1"/>
  <c r="S7453" i="1"/>
  <c r="S7461" i="1"/>
  <c r="S7452" i="1"/>
  <c r="S7460" i="1"/>
  <c r="S7481" i="1"/>
  <c r="S7462" i="1"/>
  <c r="S7483" i="1"/>
  <c r="S7474" i="1"/>
  <c r="W7476" i="1"/>
  <c r="R7476" i="1"/>
  <c r="W7485" i="1"/>
  <c r="R7485" i="1"/>
  <c r="W7486" i="1"/>
  <c r="R7486" i="1"/>
  <c r="W7480" i="1"/>
  <c r="R7480" i="1"/>
  <c r="W7477" i="1"/>
  <c r="R7477" i="1"/>
  <c r="W7484" i="1"/>
  <c r="R7484" i="1"/>
  <c r="W7478" i="1"/>
  <c r="R7478" i="1"/>
  <c r="W7479" i="1"/>
  <c r="R7479" i="1"/>
  <c r="W7467" i="1"/>
  <c r="W7473" i="1"/>
  <c r="W7487" i="1"/>
  <c r="W7481" i="1"/>
  <c r="W7489" i="1"/>
  <c r="W7469" i="1"/>
  <c r="W7466" i="1"/>
  <c r="W7475" i="1"/>
  <c r="W7482" i="1"/>
  <c r="W7470" i="1"/>
  <c r="W7471" i="1"/>
  <c r="W7488" i="1"/>
  <c r="W7483" i="1"/>
  <c r="W7474" i="1"/>
  <c r="W7472" i="1"/>
  <c r="W7468" i="1"/>
  <c r="P7495" i="1"/>
  <c r="P7506" i="1"/>
  <c r="R7506" i="1" s="1"/>
  <c r="P7492" i="1"/>
  <c r="P7499" i="1"/>
  <c r="R7499" i="1" s="1"/>
  <c r="P7512" i="1"/>
  <c r="R7512" i="1" s="1"/>
  <c r="P7496" i="1"/>
  <c r="P7494" i="1"/>
  <c r="P7503" i="1"/>
  <c r="Q7503" i="1" s="1"/>
  <c r="P7497" i="1"/>
  <c r="R7497" i="1" s="1"/>
  <c r="P7508" i="1"/>
  <c r="Q7508" i="1" s="1"/>
  <c r="P7511" i="1"/>
  <c r="R7511" i="1" s="1"/>
  <c r="P7500" i="1"/>
  <c r="Q7500" i="1" s="1"/>
  <c r="P7498" i="1"/>
  <c r="R7498" i="1" s="1"/>
  <c r="P7513" i="1"/>
  <c r="P7505" i="1"/>
  <c r="R7505" i="1" s="1"/>
  <c r="P7493" i="1"/>
  <c r="P7491" i="1"/>
  <c r="P7509" i="1"/>
  <c r="Q7509" i="1" s="1"/>
  <c r="P7501" i="1"/>
  <c r="Q7501" i="1" s="1"/>
  <c r="P7507" i="1"/>
  <c r="R7507" i="1" s="1"/>
  <c r="P7502" i="1"/>
  <c r="Q7502" i="1" s="1"/>
  <c r="P7490" i="1"/>
  <c r="P7504" i="1"/>
  <c r="Q7504" i="1" s="1"/>
  <c r="P7510" i="1"/>
  <c r="Q7510" i="1" s="1"/>
  <c r="H7520" i="6"/>
  <c r="H7544" i="6" s="1"/>
  <c r="H7568" i="6" s="1"/>
  <c r="O7520" i="1"/>
  <c r="H7518" i="6"/>
  <c r="H7542" i="6" s="1"/>
  <c r="H7566" i="6" s="1"/>
  <c r="O7518" i="1"/>
  <c r="H7523" i="6"/>
  <c r="H7547" i="6" s="1"/>
  <c r="H7571" i="6" s="1"/>
  <c r="O7523" i="1"/>
  <c r="H7517" i="6"/>
  <c r="H7541" i="6" s="1"/>
  <c r="H7565" i="6" s="1"/>
  <c r="O7517" i="1"/>
  <c r="H7525" i="6"/>
  <c r="H7549" i="6" s="1"/>
  <c r="H7573" i="6" s="1"/>
  <c r="O7525" i="1"/>
  <c r="H7535" i="6"/>
  <c r="H7559" i="6" s="1"/>
  <c r="H7583" i="6" s="1"/>
  <c r="O7535" i="1"/>
  <c r="H7529" i="6"/>
  <c r="H7553" i="6" s="1"/>
  <c r="H7577" i="6" s="1"/>
  <c r="O7529" i="1"/>
  <c r="H7516" i="6"/>
  <c r="H7540" i="6" s="1"/>
  <c r="H7564" i="6" s="1"/>
  <c r="O7516" i="1"/>
  <c r="H7536" i="6"/>
  <c r="H7560" i="6" s="1"/>
  <c r="H7584" i="6" s="1"/>
  <c r="O7536" i="1"/>
  <c r="H7522" i="6"/>
  <c r="H7546" i="6" s="1"/>
  <c r="H7570" i="6" s="1"/>
  <c r="O7522" i="1"/>
  <c r="H7524" i="6"/>
  <c r="H7548" i="6" s="1"/>
  <c r="H7572" i="6" s="1"/>
  <c r="O7524" i="1"/>
  <c r="H7526" i="6"/>
  <c r="H7550" i="6" s="1"/>
  <c r="H7574" i="6" s="1"/>
  <c r="O7526" i="1"/>
  <c r="H7519" i="6"/>
  <c r="H7543" i="6" s="1"/>
  <c r="H7567" i="6" s="1"/>
  <c r="O7519" i="1"/>
  <c r="H7532" i="6"/>
  <c r="H7556" i="6" s="1"/>
  <c r="H7580" i="6" s="1"/>
  <c r="O7532" i="1"/>
  <c r="H7515" i="6"/>
  <c r="H7539" i="6" s="1"/>
  <c r="H7563" i="6" s="1"/>
  <c r="O7515" i="1"/>
  <c r="H7521" i="6"/>
  <c r="H7545" i="6" s="1"/>
  <c r="H7569" i="6" s="1"/>
  <c r="O7521" i="1"/>
  <c r="H7514" i="6"/>
  <c r="H7538" i="6" s="1"/>
  <c r="H7562" i="6" s="1"/>
  <c r="O7514" i="1"/>
  <c r="H7527" i="6"/>
  <c r="H7551" i="6" s="1"/>
  <c r="H7575" i="6" s="1"/>
  <c r="O7527" i="1"/>
  <c r="H7534" i="6"/>
  <c r="H7558" i="6" s="1"/>
  <c r="H7582" i="6" s="1"/>
  <c r="O7534" i="1"/>
  <c r="H7530" i="6"/>
  <c r="H7554" i="6" s="1"/>
  <c r="H7578" i="6" s="1"/>
  <c r="O7530" i="1"/>
  <c r="H7537" i="6"/>
  <c r="H7561" i="6" s="1"/>
  <c r="H7585" i="6" s="1"/>
  <c r="O7537" i="1"/>
  <c r="H7531" i="6"/>
  <c r="H7555" i="6" s="1"/>
  <c r="H7579" i="6" s="1"/>
  <c r="O7531" i="1"/>
  <c r="H7528" i="6"/>
  <c r="H7552" i="6" s="1"/>
  <c r="H7576" i="6" s="1"/>
  <c r="O7528" i="1"/>
  <c r="H7533" i="6"/>
  <c r="H7557" i="6" s="1"/>
  <c r="H7581" i="6" s="1"/>
  <c r="O7533" i="1"/>
  <c r="H7519" i="5"/>
  <c r="H7543" i="5" s="1"/>
  <c r="H7567" i="5" s="1"/>
  <c r="N7519" i="1"/>
  <c r="H7533" i="5"/>
  <c r="H7557" i="5" s="1"/>
  <c r="H7581" i="5" s="1"/>
  <c r="N7533" i="1"/>
  <c r="H7532" i="5"/>
  <c r="H7556" i="5" s="1"/>
  <c r="H7580" i="5" s="1"/>
  <c r="N7532" i="1"/>
  <c r="H7515" i="5"/>
  <c r="H7539" i="5" s="1"/>
  <c r="H7563" i="5" s="1"/>
  <c r="N7515" i="1"/>
  <c r="H7536" i="5"/>
  <c r="H7560" i="5" s="1"/>
  <c r="H7584" i="5" s="1"/>
  <c r="N7536" i="1"/>
  <c r="H7514" i="5"/>
  <c r="H7538" i="5" s="1"/>
  <c r="H7562" i="5" s="1"/>
  <c r="N7514" i="1"/>
  <c r="H7527" i="5"/>
  <c r="H7551" i="5" s="1"/>
  <c r="H7575" i="5" s="1"/>
  <c r="N7527" i="1"/>
  <c r="H7525" i="5"/>
  <c r="H7549" i="5" s="1"/>
  <c r="H7573" i="5" s="1"/>
  <c r="N7525" i="1"/>
  <c r="H7530" i="5"/>
  <c r="H7554" i="5" s="1"/>
  <c r="H7578" i="5" s="1"/>
  <c r="N7530" i="1"/>
  <c r="H7520" i="5"/>
  <c r="H7544" i="5" s="1"/>
  <c r="H7568" i="5" s="1"/>
  <c r="N7520" i="1"/>
  <c r="H7529" i="5"/>
  <c r="H7553" i="5" s="1"/>
  <c r="H7577" i="5" s="1"/>
  <c r="N7529" i="1"/>
  <c r="H7517" i="5"/>
  <c r="H7541" i="5" s="1"/>
  <c r="H7565" i="5" s="1"/>
  <c r="N7517" i="1"/>
  <c r="H7534" i="5"/>
  <c r="H7558" i="5" s="1"/>
  <c r="H7582" i="5" s="1"/>
  <c r="N7534" i="1"/>
  <c r="H7521" i="5"/>
  <c r="H7545" i="5" s="1"/>
  <c r="H7569" i="5" s="1"/>
  <c r="N7521" i="1"/>
  <c r="H7526" i="5"/>
  <c r="H7550" i="5" s="1"/>
  <c r="H7574" i="5" s="1"/>
  <c r="N7526" i="1"/>
  <c r="H7523" i="5"/>
  <c r="H7547" i="5" s="1"/>
  <c r="H7571" i="5" s="1"/>
  <c r="N7523" i="1"/>
  <c r="H7531" i="5"/>
  <c r="H7555" i="5" s="1"/>
  <c r="H7579" i="5" s="1"/>
  <c r="N7531" i="1"/>
  <c r="H7516" i="5"/>
  <c r="H7540" i="5" s="1"/>
  <c r="H7564" i="5" s="1"/>
  <c r="N7516" i="1"/>
  <c r="H7535" i="5"/>
  <c r="H7559" i="5" s="1"/>
  <c r="H7583" i="5" s="1"/>
  <c r="N7535" i="1"/>
  <c r="H7537" i="5"/>
  <c r="H7561" i="5" s="1"/>
  <c r="H7585" i="5" s="1"/>
  <c r="N7537" i="1"/>
  <c r="H7518" i="5"/>
  <c r="H7542" i="5" s="1"/>
  <c r="H7566" i="5" s="1"/>
  <c r="N7518" i="1"/>
  <c r="H7528" i="5"/>
  <c r="H7552" i="5" s="1"/>
  <c r="H7576" i="5" s="1"/>
  <c r="N7528" i="1"/>
  <c r="H7524" i="5"/>
  <c r="H7548" i="5" s="1"/>
  <c r="H7572" i="5" s="1"/>
  <c r="N7524" i="1"/>
  <c r="H7522" i="5"/>
  <c r="H7546" i="5" s="1"/>
  <c r="H7570" i="5" s="1"/>
  <c r="N7522" i="1"/>
  <c r="S7479" i="1" l="1"/>
  <c r="S7485" i="1"/>
  <c r="S7498" i="1"/>
  <c r="S7497" i="1"/>
  <c r="S7512" i="1"/>
  <c r="S7480" i="1"/>
  <c r="S7507" i="1"/>
  <c r="S7499" i="1"/>
  <c r="S7478" i="1"/>
  <c r="S7477" i="1"/>
  <c r="S7486" i="1"/>
  <c r="S7476" i="1"/>
  <c r="S7506" i="1"/>
  <c r="S7484" i="1"/>
  <c r="S7505" i="1"/>
  <c r="S7511" i="1"/>
  <c r="W7509" i="1"/>
  <c r="R7509" i="1"/>
  <c r="W7508" i="1"/>
  <c r="R7508" i="1"/>
  <c r="W7502" i="1"/>
  <c r="R7502" i="1"/>
  <c r="W7510" i="1"/>
  <c r="R7510" i="1"/>
  <c r="W7500" i="1"/>
  <c r="R7500" i="1"/>
  <c r="W7503" i="1"/>
  <c r="R7503" i="1"/>
  <c r="W7504" i="1"/>
  <c r="R7504" i="1"/>
  <c r="W7501" i="1"/>
  <c r="R7501" i="1"/>
  <c r="W7490" i="1"/>
  <c r="W7513" i="1"/>
  <c r="W7496" i="1"/>
  <c r="W7506" i="1"/>
  <c r="W7491" i="1"/>
  <c r="W7498" i="1"/>
  <c r="W7497" i="1"/>
  <c r="W7512" i="1"/>
  <c r="W7495" i="1"/>
  <c r="W7507" i="1"/>
  <c r="W7493" i="1"/>
  <c r="W7499" i="1"/>
  <c r="W7505" i="1"/>
  <c r="W7511" i="1"/>
  <c r="W7494" i="1"/>
  <c r="W7492" i="1"/>
  <c r="P7518" i="1"/>
  <c r="P7531" i="1"/>
  <c r="R7531" i="1" s="1"/>
  <c r="P7532" i="1"/>
  <c r="Q7532" i="1" s="1"/>
  <c r="P7526" i="1"/>
  <c r="Q7526" i="1" s="1"/>
  <c r="P7528" i="1"/>
  <c r="Q7528" i="1" s="1"/>
  <c r="P7537" i="1"/>
  <c r="P7523" i="1"/>
  <c r="R7523" i="1" s="1"/>
  <c r="P7522" i="1"/>
  <c r="R7522" i="1" s="1"/>
  <c r="P7520" i="1"/>
  <c r="P7516" i="1"/>
  <c r="P7514" i="1"/>
  <c r="P7515" i="1"/>
  <c r="P7534" i="1"/>
  <c r="Q7534" i="1" s="1"/>
  <c r="P7530" i="1"/>
  <c r="R7530" i="1" s="1"/>
  <c r="P7527" i="1"/>
  <c r="Q7527" i="1" s="1"/>
  <c r="P7536" i="1"/>
  <c r="R7536" i="1" s="1"/>
  <c r="P7519" i="1"/>
  <c r="P7524" i="1"/>
  <c r="Q7524" i="1" s="1"/>
  <c r="P7535" i="1"/>
  <c r="R7535" i="1" s="1"/>
  <c r="P7529" i="1"/>
  <c r="R7529" i="1" s="1"/>
  <c r="P7521" i="1"/>
  <c r="R7521" i="1" s="1"/>
  <c r="P7517" i="1"/>
  <c r="P7525" i="1"/>
  <c r="Q7525" i="1" s="1"/>
  <c r="P7533" i="1"/>
  <c r="Q7533" i="1" s="1"/>
  <c r="H7594" i="6"/>
  <c r="O7594" i="1"/>
  <c r="H7597" i="6"/>
  <c r="O7597" i="1"/>
  <c r="H7587" i="6"/>
  <c r="O7587" i="1"/>
  <c r="H7607" i="6"/>
  <c r="O7607" i="1"/>
  <c r="H7604" i="6"/>
  <c r="O7604" i="1"/>
  <c r="H7609" i="6"/>
  <c r="O7609" i="1"/>
  <c r="H7602" i="6"/>
  <c r="O7602" i="1"/>
  <c r="H7606" i="6"/>
  <c r="O7606" i="1"/>
  <c r="H7589" i="6"/>
  <c r="O7589" i="1"/>
  <c r="H7605" i="6"/>
  <c r="O7605" i="1"/>
  <c r="H7599" i="6"/>
  <c r="O7599" i="1"/>
  <c r="H7608" i="6"/>
  <c r="O7608" i="1"/>
  <c r="H7595" i="6"/>
  <c r="O7595" i="1"/>
  <c r="H7588" i="6"/>
  <c r="O7588" i="1"/>
  <c r="H7591" i="6"/>
  <c r="O7591" i="1"/>
  <c r="H7603" i="6"/>
  <c r="O7603" i="1"/>
  <c r="H7598" i="6"/>
  <c r="O7598" i="1"/>
  <c r="H7590" i="6"/>
  <c r="O7590" i="1"/>
  <c r="H7600" i="6"/>
  <c r="O7600" i="1"/>
  <c r="H7586" i="6"/>
  <c r="O7586" i="1"/>
  <c r="H7593" i="6"/>
  <c r="O7593" i="1"/>
  <c r="H7601" i="6"/>
  <c r="O7601" i="1"/>
  <c r="H7596" i="6"/>
  <c r="O7596" i="1"/>
  <c r="H7592" i="6"/>
  <c r="O7592" i="1"/>
  <c r="H7589" i="5"/>
  <c r="N7589" i="1"/>
  <c r="H7586" i="5"/>
  <c r="N7586" i="1"/>
  <c r="H7596" i="5"/>
  <c r="N7596" i="1"/>
  <c r="H7603" i="5"/>
  <c r="N7603" i="1"/>
  <c r="H7601" i="5"/>
  <c r="N7601" i="1"/>
  <c r="H7608" i="5"/>
  <c r="N7608" i="1"/>
  <c r="H7600" i="5"/>
  <c r="N7600" i="1"/>
  <c r="H7595" i="5"/>
  <c r="N7595" i="1"/>
  <c r="H7588" i="5"/>
  <c r="N7588" i="1"/>
  <c r="H7592" i="5"/>
  <c r="N7592" i="1"/>
  <c r="H7587" i="5"/>
  <c r="N7587" i="1"/>
  <c r="H7609" i="5"/>
  <c r="N7609" i="1"/>
  <c r="H7594" i="5"/>
  <c r="N7594" i="1"/>
  <c r="H7590" i="5"/>
  <c r="N7590" i="1"/>
  <c r="H7598" i="5"/>
  <c r="N7598" i="1"/>
  <c r="H7602" i="5"/>
  <c r="N7602" i="1"/>
  <c r="H7604" i="5"/>
  <c r="N7604" i="1"/>
  <c r="H7593" i="5"/>
  <c r="N7593" i="1"/>
  <c r="H7597" i="5"/>
  <c r="N7597" i="1"/>
  <c r="H7605" i="5"/>
  <c r="N7605" i="1"/>
  <c r="H7607" i="5"/>
  <c r="N7607" i="1"/>
  <c r="H7606" i="5"/>
  <c r="N7606" i="1"/>
  <c r="H7599" i="5"/>
  <c r="N7599" i="1"/>
  <c r="H7591" i="5"/>
  <c r="N7591" i="1"/>
  <c r="S7531" i="1" l="1"/>
  <c r="S7503" i="1"/>
  <c r="S7508" i="1"/>
  <c r="S7521" i="1"/>
  <c r="S7530" i="1"/>
  <c r="S7510" i="1"/>
  <c r="S7529" i="1"/>
  <c r="S7536" i="1"/>
  <c r="S7522" i="1"/>
  <c r="S7504" i="1"/>
  <c r="S7500" i="1"/>
  <c r="S7502" i="1"/>
  <c r="S7509" i="1"/>
  <c r="S7501" i="1"/>
  <c r="S7535" i="1"/>
  <c r="S7523" i="1"/>
  <c r="W7524" i="1"/>
  <c r="R7524" i="1"/>
  <c r="W7534" i="1"/>
  <c r="R7534" i="1"/>
  <c r="W7528" i="1"/>
  <c r="R7528" i="1"/>
  <c r="W7533" i="1"/>
  <c r="R7533" i="1"/>
  <c r="W7526" i="1"/>
  <c r="R7526" i="1"/>
  <c r="W7525" i="1"/>
  <c r="R7525" i="1"/>
  <c r="W7527" i="1"/>
  <c r="R7527" i="1"/>
  <c r="W7532" i="1"/>
  <c r="R7532" i="1"/>
  <c r="W7517" i="1"/>
  <c r="W7530" i="1"/>
  <c r="W7516" i="1"/>
  <c r="W7537" i="1"/>
  <c r="W7531" i="1"/>
  <c r="W7521" i="1"/>
  <c r="W7519" i="1"/>
  <c r="W7520" i="1"/>
  <c r="W7518" i="1"/>
  <c r="W7529" i="1"/>
  <c r="W7536" i="1"/>
  <c r="W7515" i="1"/>
  <c r="W7522" i="1"/>
  <c r="W7535" i="1"/>
  <c r="W7514" i="1"/>
  <c r="W7523" i="1"/>
  <c r="P7598" i="1"/>
  <c r="Q7598" i="1" s="1"/>
  <c r="P7608" i="1"/>
  <c r="R7608" i="1" s="1"/>
  <c r="P7601" i="1"/>
  <c r="R7601" i="1" s="1"/>
  <c r="P7589" i="1"/>
  <c r="P7591" i="1"/>
  <c r="P7606" i="1"/>
  <c r="Q7606" i="1" s="1"/>
  <c r="P7605" i="1"/>
  <c r="Q7605" i="1" s="1"/>
  <c r="P7595" i="1"/>
  <c r="R7595" i="1" s="1"/>
  <c r="P7607" i="1"/>
  <c r="R7607" i="1" s="1"/>
  <c r="P7594" i="1"/>
  <c r="R7594" i="1" s="1"/>
  <c r="P7599" i="1"/>
  <c r="Q7599" i="1" s="1"/>
  <c r="P7597" i="1"/>
  <c r="Q7597" i="1" s="1"/>
  <c r="P7604" i="1"/>
  <c r="Q7604" i="1" s="1"/>
  <c r="P7588" i="1"/>
  <c r="P7602" i="1"/>
  <c r="R7602" i="1" s="1"/>
  <c r="P7609" i="1"/>
  <c r="P7592" i="1"/>
  <c r="P7586" i="1"/>
  <c r="P7587" i="1"/>
  <c r="P7600" i="1"/>
  <c r="Q7600" i="1" s="1"/>
  <c r="P7596" i="1"/>
  <c r="Q7596" i="1" s="1"/>
  <c r="P7593" i="1"/>
  <c r="R7593" i="1" s="1"/>
  <c r="P7590" i="1"/>
  <c r="P7603" i="1"/>
  <c r="R7603" i="1" s="1"/>
  <c r="H7623" i="6"/>
  <c r="O7623" i="1"/>
  <c r="H7617" i="6"/>
  <c r="O7617" i="1"/>
  <c r="H7627" i="6"/>
  <c r="O7627" i="1"/>
  <c r="H7628" i="6"/>
  <c r="O7628" i="1"/>
  <c r="H7629" i="6"/>
  <c r="O7629" i="1"/>
  <c r="H7615" i="6"/>
  <c r="O7615" i="1"/>
  <c r="H7613" i="6"/>
  <c r="O7613" i="1"/>
  <c r="H7610" i="6"/>
  <c r="O7610" i="1"/>
  <c r="H7631" i="6"/>
  <c r="O7631" i="1"/>
  <c r="H7612" i="6"/>
  <c r="O7612" i="1"/>
  <c r="H7630" i="6"/>
  <c r="O7630" i="1"/>
  <c r="H7616" i="6"/>
  <c r="O7616" i="1"/>
  <c r="H7624" i="6"/>
  <c r="O7624" i="1"/>
  <c r="H7611" i="6"/>
  <c r="O7611" i="1"/>
  <c r="H7619" i="6"/>
  <c r="O7619" i="1"/>
  <c r="H7620" i="6"/>
  <c r="O7620" i="1"/>
  <c r="H7614" i="6"/>
  <c r="O7614" i="1"/>
  <c r="H7626" i="6"/>
  <c r="O7626" i="1"/>
  <c r="H7621" i="6"/>
  <c r="O7621" i="1"/>
  <c r="H7632" i="6"/>
  <c r="O7632" i="1"/>
  <c r="H7625" i="6"/>
  <c r="O7625" i="1"/>
  <c r="H7622" i="6"/>
  <c r="O7622" i="1"/>
  <c r="H7633" i="6"/>
  <c r="O7633" i="1"/>
  <c r="H7618" i="6"/>
  <c r="O7618" i="1"/>
  <c r="H7611" i="5"/>
  <c r="N7611" i="1"/>
  <c r="H7625" i="5"/>
  <c r="N7625" i="1"/>
  <c r="H7630" i="5"/>
  <c r="N7630" i="1"/>
  <c r="H7616" i="5"/>
  <c r="N7616" i="1"/>
  <c r="H7627" i="5"/>
  <c r="N7627" i="1"/>
  <c r="H7632" i="5"/>
  <c r="N7632" i="1"/>
  <c r="H7631" i="5"/>
  <c r="N7631" i="1"/>
  <c r="H7622" i="5"/>
  <c r="N7622" i="1"/>
  <c r="H7612" i="5"/>
  <c r="N7612" i="1"/>
  <c r="H7620" i="5"/>
  <c r="N7620" i="1"/>
  <c r="H7633" i="5"/>
  <c r="N7633" i="1"/>
  <c r="H7628" i="5"/>
  <c r="N7628" i="1"/>
  <c r="H7629" i="5"/>
  <c r="N7629" i="1"/>
  <c r="H7619" i="5"/>
  <c r="N7619" i="1"/>
  <c r="H7615" i="5"/>
  <c r="N7615" i="1"/>
  <c r="H7623" i="5"/>
  <c r="N7623" i="1"/>
  <c r="H7610" i="5"/>
  <c r="N7610" i="1"/>
  <c r="H7617" i="5"/>
  <c r="N7617" i="1"/>
  <c r="H7621" i="5"/>
  <c r="N7621" i="1"/>
  <c r="H7618" i="5"/>
  <c r="N7618" i="1"/>
  <c r="H7624" i="5"/>
  <c r="N7624" i="1"/>
  <c r="H7626" i="5"/>
  <c r="N7626" i="1"/>
  <c r="H7614" i="5"/>
  <c r="N7614" i="1"/>
  <c r="H7613" i="5"/>
  <c r="N7613" i="1"/>
  <c r="S7593" i="1" l="1"/>
  <c r="S7608" i="1"/>
  <c r="S7525" i="1"/>
  <c r="S7607" i="1"/>
  <c r="S7594" i="1"/>
  <c r="S7532" i="1"/>
  <c r="S7534" i="1"/>
  <c r="S7603" i="1"/>
  <c r="S7595" i="1"/>
  <c r="S7527" i="1"/>
  <c r="S7526" i="1"/>
  <c r="S7528" i="1"/>
  <c r="S7524" i="1"/>
  <c r="S7533" i="1"/>
  <c r="S7602" i="1"/>
  <c r="S7601" i="1"/>
  <c r="W7606" i="1"/>
  <c r="R7606" i="1"/>
  <c r="W7596" i="1"/>
  <c r="R7596" i="1"/>
  <c r="W7604" i="1"/>
  <c r="R7604" i="1"/>
  <c r="W7598" i="1"/>
  <c r="R7598" i="1"/>
  <c r="W7600" i="1"/>
  <c r="R7600" i="1"/>
  <c r="W7597" i="1"/>
  <c r="R7597" i="1"/>
  <c r="W7599" i="1"/>
  <c r="R7599" i="1"/>
  <c r="W7605" i="1"/>
  <c r="R7605" i="1"/>
  <c r="W7593" i="1"/>
  <c r="W7586" i="1"/>
  <c r="W7588" i="1"/>
  <c r="W7594" i="1"/>
  <c r="W7608" i="1"/>
  <c r="W7592" i="1"/>
  <c r="W7607" i="1"/>
  <c r="W7591" i="1"/>
  <c r="W7603" i="1"/>
  <c r="W7609" i="1"/>
  <c r="W7595" i="1"/>
  <c r="W7589" i="1"/>
  <c r="W7590" i="1"/>
  <c r="W7587" i="1"/>
  <c r="W7602" i="1"/>
  <c r="W7601" i="1"/>
  <c r="P7610" i="1"/>
  <c r="P7629" i="1"/>
  <c r="Q7629" i="1" s="1"/>
  <c r="P7627" i="1"/>
  <c r="R7627" i="1" s="1"/>
  <c r="P7630" i="1"/>
  <c r="Q7630" i="1" s="1"/>
  <c r="P7615" i="1"/>
  <c r="P7613" i="1"/>
  <c r="P7617" i="1"/>
  <c r="R7617" i="1" s="1"/>
  <c r="P7619" i="1"/>
  <c r="R7619" i="1" s="1"/>
  <c r="P7628" i="1"/>
  <c r="Q7628" i="1" s="1"/>
  <c r="P7620" i="1"/>
  <c r="Q7620" i="1" s="1"/>
  <c r="P7632" i="1"/>
  <c r="R7632" i="1" s="1"/>
  <c r="P7626" i="1"/>
  <c r="R7626" i="1" s="1"/>
  <c r="P7614" i="1"/>
  <c r="P7621" i="1"/>
  <c r="Q7621" i="1" s="1"/>
  <c r="P7612" i="1"/>
  <c r="P7631" i="1"/>
  <c r="R7631" i="1" s="1"/>
  <c r="P7611" i="1"/>
  <c r="P7624" i="1"/>
  <c r="Q7624" i="1" s="1"/>
  <c r="P7633" i="1"/>
  <c r="P7618" i="1"/>
  <c r="R7618" i="1" s="1"/>
  <c r="P7623" i="1"/>
  <c r="Q7623" i="1" s="1"/>
  <c r="P7622" i="1"/>
  <c r="Q7622" i="1" s="1"/>
  <c r="P7616" i="1"/>
  <c r="P7625" i="1"/>
  <c r="R7625" i="1" s="1"/>
  <c r="H7649" i="6"/>
  <c r="O7649" i="1"/>
  <c r="H7643" i="6"/>
  <c r="O7643" i="1"/>
  <c r="H7657" i="6"/>
  <c r="O7657" i="1"/>
  <c r="H7656" i="6"/>
  <c r="O7656" i="1"/>
  <c r="H7653" i="6"/>
  <c r="O7653" i="1"/>
  <c r="H7636" i="6"/>
  <c r="O7636" i="1"/>
  <c r="H7635" i="6"/>
  <c r="O7635" i="1"/>
  <c r="H7645" i="6"/>
  <c r="O7645" i="1"/>
  <c r="H7655" i="6"/>
  <c r="O7655" i="1"/>
  <c r="H7652" i="6"/>
  <c r="O7652" i="1"/>
  <c r="H7648" i="6"/>
  <c r="O7648" i="1"/>
  <c r="H7642" i="6"/>
  <c r="O7642" i="1"/>
  <c r="H7650" i="6"/>
  <c r="O7650" i="1"/>
  <c r="H7634" i="6"/>
  <c r="O7634" i="1"/>
  <c r="H7651" i="6"/>
  <c r="O7651" i="1"/>
  <c r="H7640" i="6"/>
  <c r="O7640" i="1"/>
  <c r="H7637" i="6"/>
  <c r="O7637" i="1"/>
  <c r="H7641" i="6"/>
  <c r="O7641" i="1"/>
  <c r="H7638" i="6"/>
  <c r="O7638" i="1"/>
  <c r="H7654" i="6"/>
  <c r="O7654" i="1"/>
  <c r="H7646" i="6"/>
  <c r="O7646" i="1"/>
  <c r="H7644" i="6"/>
  <c r="O7644" i="1"/>
  <c r="H7639" i="6"/>
  <c r="O7639" i="1"/>
  <c r="H7647" i="6"/>
  <c r="O7647" i="1"/>
  <c r="H7638" i="5"/>
  <c r="N7638" i="1"/>
  <c r="H7634" i="5"/>
  <c r="N7634" i="1"/>
  <c r="H7657" i="5"/>
  <c r="N7657" i="1"/>
  <c r="H7651" i="5"/>
  <c r="N7651" i="1"/>
  <c r="H7652" i="5"/>
  <c r="N7652" i="1"/>
  <c r="H7640" i="5"/>
  <c r="N7640" i="1"/>
  <c r="H7650" i="5"/>
  <c r="N7650" i="1"/>
  <c r="H7637" i="5"/>
  <c r="N7637" i="1"/>
  <c r="H7656" i="5"/>
  <c r="N7656" i="1"/>
  <c r="H7647" i="5"/>
  <c r="N7647" i="1"/>
  <c r="H7644" i="5"/>
  <c r="N7644" i="1"/>
  <c r="H7648" i="5"/>
  <c r="N7648" i="1"/>
  <c r="H7639" i="5"/>
  <c r="N7639" i="1"/>
  <c r="H7636" i="5"/>
  <c r="N7636" i="1"/>
  <c r="H7654" i="5"/>
  <c r="N7654" i="1"/>
  <c r="H7642" i="5"/>
  <c r="N7642" i="1"/>
  <c r="H7643" i="5"/>
  <c r="N7643" i="1"/>
  <c r="H7646" i="5"/>
  <c r="N7646" i="1"/>
  <c r="H7649" i="5"/>
  <c r="N7649" i="1"/>
  <c r="H7641" i="5"/>
  <c r="N7641" i="1"/>
  <c r="H7645" i="5"/>
  <c r="N7645" i="1"/>
  <c r="H7653" i="5"/>
  <c r="N7653" i="1"/>
  <c r="H7655" i="5"/>
  <c r="N7655" i="1"/>
  <c r="H7635" i="5"/>
  <c r="N7635" i="1"/>
  <c r="S7605" i="1" l="1"/>
  <c r="S7597" i="1"/>
  <c r="S7598" i="1"/>
  <c r="S7596" i="1"/>
  <c r="S7625" i="1"/>
  <c r="S7618" i="1"/>
  <c r="S7631" i="1"/>
  <c r="S7626" i="1"/>
  <c r="S7619" i="1"/>
  <c r="S7599" i="1"/>
  <c r="S7600" i="1"/>
  <c r="S7604" i="1"/>
  <c r="S7606" i="1"/>
  <c r="S7632" i="1"/>
  <c r="S7617" i="1"/>
  <c r="S7627" i="1"/>
  <c r="W7622" i="1"/>
  <c r="R7622" i="1"/>
  <c r="W7624" i="1"/>
  <c r="R7624" i="1"/>
  <c r="W7621" i="1"/>
  <c r="R7621" i="1"/>
  <c r="W7620" i="1"/>
  <c r="R7620" i="1"/>
  <c r="W7629" i="1"/>
  <c r="R7629" i="1"/>
  <c r="W7623" i="1"/>
  <c r="R7623" i="1"/>
  <c r="W7628" i="1"/>
  <c r="R7628" i="1"/>
  <c r="W7630" i="1"/>
  <c r="R7630" i="1"/>
  <c r="W7613" i="1"/>
  <c r="W7611" i="1"/>
  <c r="W7614" i="1"/>
  <c r="W7615" i="1"/>
  <c r="W7610" i="1"/>
  <c r="W7625" i="1"/>
  <c r="W7618" i="1"/>
  <c r="W7631" i="1"/>
  <c r="W7626" i="1"/>
  <c r="W7619" i="1"/>
  <c r="W7616" i="1"/>
  <c r="W7633" i="1"/>
  <c r="W7612" i="1"/>
  <c r="W7632" i="1"/>
  <c r="W7617" i="1"/>
  <c r="W7627" i="1"/>
  <c r="P7643" i="1"/>
  <c r="R7643" i="1" s="1"/>
  <c r="P7654" i="1"/>
  <c r="Q7654" i="1" s="1"/>
  <c r="P7639" i="1"/>
  <c r="P7652" i="1"/>
  <c r="Q7652" i="1" s="1"/>
  <c r="P7656" i="1"/>
  <c r="R7656" i="1" s="1"/>
  <c r="P7641" i="1"/>
  <c r="R7641" i="1" s="1"/>
  <c r="P7646" i="1"/>
  <c r="Q7646" i="1" s="1"/>
  <c r="P7647" i="1"/>
  <c r="Q7647" i="1" s="1"/>
  <c r="P7640" i="1"/>
  <c r="P7634" i="1"/>
  <c r="P7644" i="1"/>
  <c r="Q7644" i="1" s="1"/>
  <c r="P7657" i="1"/>
  <c r="P7638" i="1"/>
  <c r="P7649" i="1"/>
  <c r="R7649" i="1" s="1"/>
  <c r="P7650" i="1"/>
  <c r="R7650" i="1" s="1"/>
  <c r="P7655" i="1"/>
  <c r="R7655" i="1" s="1"/>
  <c r="P7645" i="1"/>
  <c r="Q7645" i="1" s="1"/>
  <c r="P7635" i="1"/>
  <c r="P7653" i="1"/>
  <c r="Q7653" i="1" s="1"/>
  <c r="P7642" i="1"/>
  <c r="R7642" i="1" s="1"/>
  <c r="P7636" i="1"/>
  <c r="P7648" i="1"/>
  <c r="Q7648" i="1" s="1"/>
  <c r="P7637" i="1"/>
  <c r="P7651" i="1"/>
  <c r="R7651" i="1" s="1"/>
  <c r="H7670" i="6"/>
  <c r="O7670" i="1"/>
  <c r="H7664" i="6"/>
  <c r="O7664" i="1"/>
  <c r="H7676" i="6"/>
  <c r="O7676" i="1"/>
  <c r="H7680" i="6"/>
  <c r="O7680" i="1"/>
  <c r="H7678" i="6"/>
  <c r="O7678" i="1"/>
  <c r="H7675" i="6"/>
  <c r="O7675" i="1"/>
  <c r="H7679" i="6"/>
  <c r="O7679" i="1"/>
  <c r="H7669" i="6"/>
  <c r="O7669" i="1"/>
  <c r="H7672" i="6"/>
  <c r="O7672" i="1"/>
  <c r="H7681" i="6"/>
  <c r="O7681" i="1"/>
  <c r="H7658" i="6"/>
  <c r="O7658" i="1"/>
  <c r="H7674" i="6"/>
  <c r="O7674" i="1"/>
  <c r="H7659" i="6"/>
  <c r="O7659" i="1"/>
  <c r="H7662" i="6"/>
  <c r="O7662" i="1"/>
  <c r="H7663" i="6"/>
  <c r="O7663" i="1"/>
  <c r="H7665" i="6"/>
  <c r="O7665" i="1"/>
  <c r="H7667" i="6"/>
  <c r="O7667" i="1"/>
  <c r="H7671" i="6"/>
  <c r="O7671" i="1"/>
  <c r="H7666" i="6"/>
  <c r="O7666" i="1"/>
  <c r="H7660" i="6"/>
  <c r="O7660" i="1"/>
  <c r="H7677" i="6"/>
  <c r="O7677" i="1"/>
  <c r="H7668" i="6"/>
  <c r="O7668" i="1"/>
  <c r="H7661" i="6"/>
  <c r="O7661" i="1"/>
  <c r="H7673" i="6"/>
  <c r="O7673" i="1"/>
  <c r="H7668" i="5"/>
  <c r="N7668" i="1"/>
  <c r="H7664" i="5"/>
  <c r="N7664" i="1"/>
  <c r="H7679" i="5"/>
  <c r="N7679" i="1"/>
  <c r="H7667" i="5"/>
  <c r="N7667" i="1"/>
  <c r="H7676" i="5"/>
  <c r="N7676" i="1"/>
  <c r="H7672" i="5"/>
  <c r="N7672" i="1"/>
  <c r="H7675" i="5"/>
  <c r="N7675" i="1"/>
  <c r="H7659" i="5"/>
  <c r="N7659" i="1"/>
  <c r="H7666" i="5"/>
  <c r="N7666" i="1"/>
  <c r="H7681" i="5"/>
  <c r="N7681" i="1"/>
  <c r="H7678" i="5"/>
  <c r="N7678" i="1"/>
  <c r="H7665" i="5"/>
  <c r="N7665" i="1"/>
  <c r="H7660" i="5"/>
  <c r="N7660" i="1"/>
  <c r="H7661" i="5"/>
  <c r="N7661" i="1"/>
  <c r="H7658" i="5"/>
  <c r="N7658" i="1"/>
  <c r="H7671" i="5"/>
  <c r="N7671" i="1"/>
  <c r="H7680" i="5"/>
  <c r="N7680" i="1"/>
  <c r="H7673" i="5"/>
  <c r="N7673" i="1"/>
  <c r="H7663" i="5"/>
  <c r="N7663" i="1"/>
  <c r="H7674" i="5"/>
  <c r="N7674" i="1"/>
  <c r="H7670" i="5"/>
  <c r="N7670" i="1"/>
  <c r="H7677" i="5"/>
  <c r="N7677" i="1"/>
  <c r="H7669" i="5"/>
  <c r="N7669" i="1"/>
  <c r="H7662" i="5"/>
  <c r="N7662" i="1"/>
  <c r="S7649" i="1" l="1"/>
  <c r="S7641" i="1"/>
  <c r="S7630" i="1"/>
  <c r="S7623" i="1"/>
  <c r="S7620" i="1"/>
  <c r="S7624" i="1"/>
  <c r="S7656" i="1"/>
  <c r="S7643" i="1"/>
  <c r="S7651" i="1"/>
  <c r="S7642" i="1"/>
  <c r="S7655" i="1"/>
  <c r="S7628" i="1"/>
  <c r="S7629" i="1"/>
  <c r="S7621" i="1"/>
  <c r="S7622" i="1"/>
  <c r="S7650" i="1"/>
  <c r="W7648" i="1"/>
  <c r="R7648" i="1"/>
  <c r="W7654" i="1"/>
  <c r="R7654" i="1"/>
  <c r="W7645" i="1"/>
  <c r="R7645" i="1"/>
  <c r="W7647" i="1"/>
  <c r="R7647" i="1"/>
  <c r="W7652" i="1"/>
  <c r="R7652" i="1"/>
  <c r="W7653" i="1"/>
  <c r="R7653" i="1"/>
  <c r="W7644" i="1"/>
  <c r="R7644" i="1"/>
  <c r="W7646" i="1"/>
  <c r="R7646" i="1"/>
  <c r="W7637" i="1"/>
  <c r="W7635" i="1"/>
  <c r="W7649" i="1"/>
  <c r="W7634" i="1"/>
  <c r="W7641" i="1"/>
  <c r="W7636" i="1"/>
  <c r="W7638" i="1"/>
  <c r="W7640" i="1"/>
  <c r="W7656" i="1"/>
  <c r="W7643" i="1"/>
  <c r="W7651" i="1"/>
  <c r="W7642" i="1"/>
  <c r="W7655" i="1"/>
  <c r="W7657" i="1"/>
  <c r="W7650" i="1"/>
  <c r="W7639" i="1"/>
  <c r="P7669" i="1"/>
  <c r="Q7669" i="1" s="1"/>
  <c r="P7666" i="1"/>
  <c r="R7666" i="1" s="1"/>
  <c r="P7675" i="1"/>
  <c r="R7675" i="1" s="1"/>
  <c r="P7668" i="1"/>
  <c r="Q7668" i="1" s="1"/>
  <c r="P7677" i="1"/>
  <c r="Q7677" i="1" s="1"/>
  <c r="P7673" i="1"/>
  <c r="R7673" i="1" s="1"/>
  <c r="P7680" i="1"/>
  <c r="R7680" i="1" s="1"/>
  <c r="P7660" i="1"/>
  <c r="P7658" i="1"/>
  <c r="P7662" i="1"/>
  <c r="P7674" i="1"/>
  <c r="R7674" i="1" s="1"/>
  <c r="P7665" i="1"/>
  <c r="R7665" i="1" s="1"/>
  <c r="P7681" i="1"/>
  <c r="P7664" i="1"/>
  <c r="P7670" i="1"/>
  <c r="Q7670" i="1" s="1"/>
  <c r="P7671" i="1"/>
  <c r="Q7671" i="1" s="1"/>
  <c r="P7672" i="1"/>
  <c r="Q7672" i="1" s="1"/>
  <c r="P7679" i="1"/>
  <c r="R7679" i="1" s="1"/>
  <c r="P7663" i="1"/>
  <c r="P7676" i="1"/>
  <c r="Q7676" i="1" s="1"/>
  <c r="P7678" i="1"/>
  <c r="Q7678" i="1" s="1"/>
  <c r="P7661" i="1"/>
  <c r="P7659" i="1"/>
  <c r="P7667" i="1"/>
  <c r="R7667" i="1" s="1"/>
  <c r="H7705" i="6"/>
  <c r="H7729" i="6" s="1"/>
  <c r="H7753" i="6" s="1"/>
  <c r="O7705" i="1"/>
  <c r="H7702" i="6"/>
  <c r="H7726" i="6" s="1"/>
  <c r="H7750" i="6" s="1"/>
  <c r="O7702" i="1"/>
  <c r="H7701" i="6"/>
  <c r="H7725" i="6" s="1"/>
  <c r="H7749" i="6" s="1"/>
  <c r="O7701" i="1"/>
  <c r="H7696" i="6"/>
  <c r="H7720" i="6" s="1"/>
  <c r="H7744" i="6" s="1"/>
  <c r="O7696" i="1"/>
  <c r="H7684" i="6"/>
  <c r="H7708" i="6" s="1"/>
  <c r="H7732" i="6" s="1"/>
  <c r="O7684" i="1"/>
  <c r="H7704" i="6"/>
  <c r="H7728" i="6" s="1"/>
  <c r="H7752" i="6" s="1"/>
  <c r="O7704" i="1"/>
  <c r="H7690" i="6"/>
  <c r="H7714" i="6" s="1"/>
  <c r="H7738" i="6" s="1"/>
  <c r="O7690" i="1"/>
  <c r="H7686" i="6"/>
  <c r="H7710" i="6" s="1"/>
  <c r="H7734" i="6" s="1"/>
  <c r="O7686" i="1"/>
  <c r="H7693" i="6"/>
  <c r="H7717" i="6" s="1"/>
  <c r="H7741" i="6" s="1"/>
  <c r="O7693" i="1"/>
  <c r="H7697" i="6"/>
  <c r="H7721" i="6" s="1"/>
  <c r="H7745" i="6" s="1"/>
  <c r="O7697" i="1"/>
  <c r="H7700" i="6"/>
  <c r="H7724" i="6" s="1"/>
  <c r="H7748" i="6" s="1"/>
  <c r="O7700" i="1"/>
  <c r="H7687" i="6"/>
  <c r="H7711" i="6" s="1"/>
  <c r="H7735" i="6" s="1"/>
  <c r="O7687" i="1"/>
  <c r="H7683" i="6"/>
  <c r="H7707" i="6" s="1"/>
  <c r="H7731" i="6" s="1"/>
  <c r="O7683" i="1"/>
  <c r="H7682" i="6"/>
  <c r="H7706" i="6" s="1"/>
  <c r="H7730" i="6" s="1"/>
  <c r="O7682" i="1"/>
  <c r="H7689" i="6"/>
  <c r="H7713" i="6" s="1"/>
  <c r="H7737" i="6" s="1"/>
  <c r="O7689" i="1"/>
  <c r="H7685" i="6"/>
  <c r="H7709" i="6" s="1"/>
  <c r="H7733" i="6" s="1"/>
  <c r="O7685" i="1"/>
  <c r="H7695" i="6"/>
  <c r="H7719" i="6" s="1"/>
  <c r="H7743" i="6" s="1"/>
  <c r="O7695" i="1"/>
  <c r="H7688" i="6"/>
  <c r="H7712" i="6" s="1"/>
  <c r="H7736" i="6" s="1"/>
  <c r="O7688" i="1"/>
  <c r="H7699" i="6"/>
  <c r="H7723" i="6" s="1"/>
  <c r="H7747" i="6" s="1"/>
  <c r="O7699" i="1"/>
  <c r="H7692" i="6"/>
  <c r="H7716" i="6" s="1"/>
  <c r="H7740" i="6" s="1"/>
  <c r="O7692" i="1"/>
  <c r="H7698" i="6"/>
  <c r="H7722" i="6" s="1"/>
  <c r="H7746" i="6" s="1"/>
  <c r="O7698" i="1"/>
  <c r="H7691" i="6"/>
  <c r="H7715" i="6" s="1"/>
  <c r="H7739" i="6" s="1"/>
  <c r="O7691" i="1"/>
  <c r="H7703" i="6"/>
  <c r="H7727" i="6" s="1"/>
  <c r="H7751" i="6" s="1"/>
  <c r="O7703" i="1"/>
  <c r="H7694" i="6"/>
  <c r="H7718" i="6" s="1"/>
  <c r="H7742" i="6" s="1"/>
  <c r="O7694" i="1"/>
  <c r="H7693" i="5"/>
  <c r="H7717" i="5" s="1"/>
  <c r="H7741" i="5" s="1"/>
  <c r="N7693" i="1"/>
  <c r="H7704" i="5"/>
  <c r="H7728" i="5" s="1"/>
  <c r="H7752" i="5" s="1"/>
  <c r="N7704" i="1"/>
  <c r="H7702" i="5"/>
  <c r="H7726" i="5" s="1"/>
  <c r="H7750" i="5" s="1"/>
  <c r="N7702" i="1"/>
  <c r="H7700" i="5"/>
  <c r="H7724" i="5" s="1"/>
  <c r="H7748" i="5" s="1"/>
  <c r="N7700" i="1"/>
  <c r="H7696" i="5"/>
  <c r="H7720" i="5" s="1"/>
  <c r="H7744" i="5" s="1"/>
  <c r="N7696" i="1"/>
  <c r="H7701" i="5"/>
  <c r="H7725" i="5" s="1"/>
  <c r="H7749" i="5" s="1"/>
  <c r="N7701" i="1"/>
  <c r="H7695" i="5"/>
  <c r="H7719" i="5" s="1"/>
  <c r="H7743" i="5" s="1"/>
  <c r="N7695" i="1"/>
  <c r="H7705" i="5"/>
  <c r="H7729" i="5" s="1"/>
  <c r="H7753" i="5" s="1"/>
  <c r="N7705" i="1"/>
  <c r="H7691" i="5"/>
  <c r="H7715" i="5" s="1"/>
  <c r="H7739" i="5" s="1"/>
  <c r="N7691" i="1"/>
  <c r="H7694" i="5"/>
  <c r="H7718" i="5" s="1"/>
  <c r="H7742" i="5" s="1"/>
  <c r="N7694" i="1"/>
  <c r="H7682" i="5"/>
  <c r="H7706" i="5" s="1"/>
  <c r="H7730" i="5" s="1"/>
  <c r="N7682" i="1"/>
  <c r="H7690" i="5"/>
  <c r="H7714" i="5" s="1"/>
  <c r="H7738" i="5" s="1"/>
  <c r="N7690" i="1"/>
  <c r="H7703" i="5"/>
  <c r="H7727" i="5" s="1"/>
  <c r="H7751" i="5" s="1"/>
  <c r="N7703" i="1"/>
  <c r="H7689" i="5"/>
  <c r="H7713" i="5" s="1"/>
  <c r="H7737" i="5" s="1"/>
  <c r="N7689" i="1"/>
  <c r="H7683" i="5"/>
  <c r="H7707" i="5" s="1"/>
  <c r="H7731" i="5" s="1"/>
  <c r="N7683" i="1"/>
  <c r="H7697" i="5"/>
  <c r="H7721" i="5" s="1"/>
  <c r="H7745" i="5" s="1"/>
  <c r="N7697" i="1"/>
  <c r="H7688" i="5"/>
  <c r="H7712" i="5" s="1"/>
  <c r="H7736" i="5" s="1"/>
  <c r="N7688" i="1"/>
  <c r="H7698" i="5"/>
  <c r="H7722" i="5" s="1"/>
  <c r="H7746" i="5" s="1"/>
  <c r="N7698" i="1"/>
  <c r="H7687" i="5"/>
  <c r="H7711" i="5" s="1"/>
  <c r="H7735" i="5" s="1"/>
  <c r="N7687" i="1"/>
  <c r="H7684" i="5"/>
  <c r="H7708" i="5" s="1"/>
  <c r="H7732" i="5" s="1"/>
  <c r="N7684" i="1"/>
  <c r="H7699" i="5"/>
  <c r="H7723" i="5" s="1"/>
  <c r="H7747" i="5" s="1"/>
  <c r="N7699" i="1"/>
  <c r="H7686" i="5"/>
  <c r="H7710" i="5" s="1"/>
  <c r="H7734" i="5" s="1"/>
  <c r="N7686" i="1"/>
  <c r="H7685" i="5"/>
  <c r="H7709" i="5" s="1"/>
  <c r="H7733" i="5" s="1"/>
  <c r="N7685" i="1"/>
  <c r="H7692" i="5"/>
  <c r="H7716" i="5" s="1"/>
  <c r="H7740" i="5" s="1"/>
  <c r="N7692" i="1"/>
  <c r="S7679" i="1" l="1"/>
  <c r="S7673" i="1"/>
  <c r="S7666" i="1"/>
  <c r="S7646" i="1"/>
  <c r="S7653" i="1"/>
  <c r="S7647" i="1"/>
  <c r="S7654" i="1"/>
  <c r="S7667" i="1"/>
  <c r="S7665" i="1"/>
  <c r="S7644" i="1"/>
  <c r="S7652" i="1"/>
  <c r="S7645" i="1"/>
  <c r="S7648" i="1"/>
  <c r="S7674" i="1"/>
  <c r="S7680" i="1"/>
  <c r="S7675" i="1"/>
  <c r="W7678" i="1"/>
  <c r="R7678" i="1"/>
  <c r="W7672" i="1"/>
  <c r="R7672" i="1"/>
  <c r="W7677" i="1"/>
  <c r="R7677" i="1"/>
  <c r="W7669" i="1"/>
  <c r="R7669" i="1"/>
  <c r="W7676" i="1"/>
  <c r="R7676" i="1"/>
  <c r="W7671" i="1"/>
  <c r="R7671" i="1"/>
  <c r="W7668" i="1"/>
  <c r="R7668" i="1"/>
  <c r="W7670" i="1"/>
  <c r="R7670" i="1"/>
  <c r="W7661" i="1"/>
  <c r="W7679" i="1"/>
  <c r="W7664" i="1"/>
  <c r="W7662" i="1"/>
  <c r="W7673" i="1"/>
  <c r="W7666" i="1"/>
  <c r="W7681" i="1"/>
  <c r="W7658" i="1"/>
  <c r="W7667" i="1"/>
  <c r="W7665" i="1"/>
  <c r="W7660" i="1"/>
  <c r="W7659" i="1"/>
  <c r="W7663" i="1"/>
  <c r="W7674" i="1"/>
  <c r="W7680" i="1"/>
  <c r="W7675" i="1"/>
  <c r="P7686" i="1"/>
  <c r="P7700" i="1"/>
  <c r="Q7700" i="1" s="1"/>
  <c r="P7684" i="1"/>
  <c r="P7685" i="1"/>
  <c r="P7699" i="1"/>
  <c r="R7699" i="1" s="1"/>
  <c r="P7687" i="1"/>
  <c r="P7683" i="1"/>
  <c r="P7682" i="1"/>
  <c r="P7695" i="1"/>
  <c r="Q7695" i="1" s="1"/>
  <c r="P7696" i="1"/>
  <c r="Q7696" i="1" s="1"/>
  <c r="P7702" i="1"/>
  <c r="Q7702" i="1" s="1"/>
  <c r="P7693" i="1"/>
  <c r="Q7693" i="1" s="1"/>
  <c r="P7697" i="1"/>
  <c r="R7697" i="1" s="1"/>
  <c r="P7704" i="1"/>
  <c r="R7704" i="1" s="1"/>
  <c r="P7690" i="1"/>
  <c r="R7690" i="1" s="1"/>
  <c r="P7705" i="1"/>
  <c r="P7701" i="1"/>
  <c r="Q7701" i="1" s="1"/>
  <c r="P7689" i="1"/>
  <c r="R7689" i="1" s="1"/>
  <c r="P7692" i="1"/>
  <c r="Q7692" i="1" s="1"/>
  <c r="P7698" i="1"/>
  <c r="R7698" i="1" s="1"/>
  <c r="P7688" i="1"/>
  <c r="P7703" i="1"/>
  <c r="R7703" i="1" s="1"/>
  <c r="P7691" i="1"/>
  <c r="R7691" i="1" s="1"/>
  <c r="P7694" i="1"/>
  <c r="Q7694" i="1" s="1"/>
  <c r="H7772" i="6"/>
  <c r="O7772" i="1"/>
  <c r="H7756" i="6"/>
  <c r="O7756" i="1"/>
  <c r="H7770" i="6"/>
  <c r="O7770" i="1"/>
  <c r="H7757" i="6"/>
  <c r="O7757" i="1"/>
  <c r="H7769" i="6"/>
  <c r="O7769" i="1"/>
  <c r="H7768" i="6"/>
  <c r="O7768" i="1"/>
  <c r="H7763" i="6"/>
  <c r="O7763" i="1"/>
  <c r="H7764" i="6"/>
  <c r="O7764" i="1"/>
  <c r="H7767" i="6"/>
  <c r="O7767" i="1"/>
  <c r="H7761" i="6"/>
  <c r="O7761" i="1"/>
  <c r="H7765" i="6"/>
  <c r="O7765" i="1"/>
  <c r="H7773" i="6"/>
  <c r="O7773" i="1"/>
  <c r="H7759" i="6"/>
  <c r="O7759" i="1"/>
  <c r="H7754" i="6"/>
  <c r="O7754" i="1"/>
  <c r="H7758" i="6"/>
  <c r="O7758" i="1"/>
  <c r="H7776" i="6"/>
  <c r="O7776" i="1"/>
  <c r="H7766" i="6"/>
  <c r="O7766" i="1"/>
  <c r="H7771" i="6"/>
  <c r="O7771" i="1"/>
  <c r="H7774" i="6"/>
  <c r="O7774" i="1"/>
  <c r="H7755" i="6"/>
  <c r="O7755" i="1"/>
  <c r="H7762" i="6"/>
  <c r="O7762" i="1"/>
  <c r="H7775" i="6"/>
  <c r="O7775" i="1"/>
  <c r="H7760" i="6"/>
  <c r="O7760" i="1"/>
  <c r="H7777" i="6"/>
  <c r="O7777" i="1"/>
  <c r="H7760" i="5"/>
  <c r="N7760" i="1"/>
  <c r="H7768" i="5"/>
  <c r="N7768" i="1"/>
  <c r="H7769" i="5"/>
  <c r="N7769" i="1"/>
  <c r="H7770" i="5"/>
  <c r="N7770" i="1"/>
  <c r="H7772" i="5"/>
  <c r="N7772" i="1"/>
  <c r="H7766" i="5"/>
  <c r="N7766" i="1"/>
  <c r="H7771" i="5"/>
  <c r="N7771" i="1"/>
  <c r="H7755" i="5"/>
  <c r="N7755" i="1"/>
  <c r="H7762" i="5"/>
  <c r="N7762" i="1"/>
  <c r="H7757" i="5"/>
  <c r="N7757" i="1"/>
  <c r="H7754" i="5"/>
  <c r="N7754" i="1"/>
  <c r="H7774" i="5"/>
  <c r="N7774" i="1"/>
  <c r="H7764" i="5"/>
  <c r="N7764" i="1"/>
  <c r="H7763" i="5"/>
  <c r="N7763" i="1"/>
  <c r="H7756" i="5"/>
  <c r="N7756" i="1"/>
  <c r="H7761" i="5"/>
  <c r="N7761" i="1"/>
  <c r="H7777" i="5"/>
  <c r="N7777" i="1"/>
  <c r="H7776" i="5"/>
  <c r="N7776" i="1"/>
  <c r="H7758" i="5"/>
  <c r="N7758" i="1"/>
  <c r="H7759" i="5"/>
  <c r="N7759" i="1"/>
  <c r="H7773" i="5"/>
  <c r="N7773" i="1"/>
  <c r="H7775" i="5"/>
  <c r="N7775" i="1"/>
  <c r="H7767" i="5"/>
  <c r="N7767" i="1"/>
  <c r="H7765" i="5"/>
  <c r="N7765" i="1"/>
  <c r="S7703" i="1" l="1"/>
  <c r="S7689" i="1"/>
  <c r="S7704" i="1"/>
  <c r="S7670" i="1"/>
  <c r="S7671" i="1"/>
  <c r="S7669" i="1"/>
  <c r="S7672" i="1"/>
  <c r="S7697" i="1"/>
  <c r="S7699" i="1"/>
  <c r="S7698" i="1"/>
  <c r="S7668" i="1"/>
  <c r="S7676" i="1"/>
  <c r="S7677" i="1"/>
  <c r="S7678" i="1"/>
  <c r="S7691" i="1"/>
  <c r="S7690" i="1"/>
  <c r="W7696" i="1"/>
  <c r="R7696" i="1"/>
  <c r="W7700" i="1"/>
  <c r="R7700" i="1"/>
  <c r="W7701" i="1"/>
  <c r="R7701" i="1"/>
  <c r="W7695" i="1"/>
  <c r="R7695" i="1"/>
  <c r="W7694" i="1"/>
  <c r="R7694" i="1"/>
  <c r="W7693" i="1"/>
  <c r="R7693" i="1"/>
  <c r="W7692" i="1"/>
  <c r="R7692" i="1"/>
  <c r="W7702" i="1"/>
  <c r="R7702" i="1"/>
  <c r="W7703" i="1"/>
  <c r="W7689" i="1"/>
  <c r="W7704" i="1"/>
  <c r="W7687" i="1"/>
  <c r="W7688" i="1"/>
  <c r="W7697" i="1"/>
  <c r="W7699" i="1"/>
  <c r="W7686" i="1"/>
  <c r="W7698" i="1"/>
  <c r="W7705" i="1"/>
  <c r="W7682" i="1"/>
  <c r="W7685" i="1"/>
  <c r="W7691" i="1"/>
  <c r="W7690" i="1"/>
  <c r="W7683" i="1"/>
  <c r="W7684" i="1"/>
  <c r="P7755" i="1"/>
  <c r="P7757" i="1"/>
  <c r="P7768" i="1"/>
  <c r="Q7768" i="1" s="1"/>
  <c r="P7765" i="1"/>
  <c r="Q7765" i="1" s="1"/>
  <c r="P7759" i="1"/>
  <c r="P7764" i="1"/>
  <c r="Q7764" i="1" s="1"/>
  <c r="P7758" i="1"/>
  <c r="P7777" i="1"/>
  <c r="P7775" i="1"/>
  <c r="R7775" i="1" s="1"/>
  <c r="P7761" i="1"/>
  <c r="R7761" i="1" s="1"/>
  <c r="P7774" i="1"/>
  <c r="Q7774" i="1" s="1"/>
  <c r="P7770" i="1"/>
  <c r="R7770" i="1" s="1"/>
  <c r="P7763" i="1"/>
  <c r="R7763" i="1" s="1"/>
  <c r="P7766" i="1"/>
  <c r="Q7766" i="1" s="1"/>
  <c r="P7776" i="1"/>
  <c r="R7776" i="1" s="1"/>
  <c r="P7767" i="1"/>
  <c r="Q7767" i="1" s="1"/>
  <c r="P7773" i="1"/>
  <c r="Q7773" i="1" s="1"/>
  <c r="P7756" i="1"/>
  <c r="P7754" i="1"/>
  <c r="P7762" i="1"/>
  <c r="R7762" i="1" s="1"/>
  <c r="P7771" i="1"/>
  <c r="R7771" i="1" s="1"/>
  <c r="P7772" i="1"/>
  <c r="Q7772" i="1" s="1"/>
  <c r="P7769" i="1"/>
  <c r="R7769" i="1" s="1"/>
  <c r="P7760" i="1"/>
  <c r="H7786" i="6"/>
  <c r="O7786" i="1"/>
  <c r="H7800" i="6"/>
  <c r="O7800" i="1"/>
  <c r="H7785" i="6"/>
  <c r="O7785" i="1"/>
  <c r="H7792" i="6"/>
  <c r="O7792" i="1"/>
  <c r="H7793" i="6"/>
  <c r="O7793" i="1"/>
  <c r="H7779" i="6"/>
  <c r="O7779" i="1"/>
  <c r="H7782" i="6"/>
  <c r="O7782" i="1"/>
  <c r="H7789" i="6"/>
  <c r="O7789" i="1"/>
  <c r="H7781" i="6"/>
  <c r="O7781" i="1"/>
  <c r="H7791" i="6"/>
  <c r="O7791" i="1"/>
  <c r="H7798" i="6"/>
  <c r="O7798" i="1"/>
  <c r="H7794" i="6"/>
  <c r="O7794" i="1"/>
  <c r="H7778" i="6"/>
  <c r="O7778" i="1"/>
  <c r="H7783" i="6"/>
  <c r="O7783" i="1"/>
  <c r="H7788" i="6"/>
  <c r="O7788" i="1"/>
  <c r="H7801" i="6"/>
  <c r="O7801" i="1"/>
  <c r="H7795" i="6"/>
  <c r="O7795" i="1"/>
  <c r="H7780" i="6"/>
  <c r="O7780" i="1"/>
  <c r="H7797" i="6"/>
  <c r="O7797" i="1"/>
  <c r="H7784" i="6"/>
  <c r="O7784" i="1"/>
  <c r="H7799" i="6"/>
  <c r="O7799" i="1"/>
  <c r="H7790" i="6"/>
  <c r="O7790" i="1"/>
  <c r="H7787" i="6"/>
  <c r="O7787" i="1"/>
  <c r="H7796" i="6"/>
  <c r="O7796" i="1"/>
  <c r="H7800" i="5"/>
  <c r="N7800" i="1"/>
  <c r="H7778" i="5"/>
  <c r="N7778" i="1"/>
  <c r="H7796" i="5"/>
  <c r="N7796" i="1"/>
  <c r="H7789" i="5"/>
  <c r="N7789" i="1"/>
  <c r="H7790" i="5"/>
  <c r="N7790" i="1"/>
  <c r="H7785" i="5"/>
  <c r="N7785" i="1"/>
  <c r="H7781" i="5"/>
  <c r="N7781" i="1"/>
  <c r="H7794" i="5"/>
  <c r="N7794" i="1"/>
  <c r="H7798" i="5"/>
  <c r="N7798" i="1"/>
  <c r="H7797" i="5"/>
  <c r="N7797" i="1"/>
  <c r="H7780" i="5"/>
  <c r="N7780" i="1"/>
  <c r="H7786" i="5"/>
  <c r="N7786" i="1"/>
  <c r="H7793" i="5"/>
  <c r="N7793" i="1"/>
  <c r="H7791" i="5"/>
  <c r="N7791" i="1"/>
  <c r="H7783" i="5"/>
  <c r="N7783" i="1"/>
  <c r="H7801" i="5"/>
  <c r="N7801" i="1"/>
  <c r="H7787" i="5"/>
  <c r="N7787" i="1"/>
  <c r="H7779" i="5"/>
  <c r="N7779" i="1"/>
  <c r="H7792" i="5"/>
  <c r="N7792" i="1"/>
  <c r="H7782" i="5"/>
  <c r="N7782" i="1"/>
  <c r="H7799" i="5"/>
  <c r="N7799" i="1"/>
  <c r="H7788" i="5"/>
  <c r="N7788" i="1"/>
  <c r="H7795" i="5"/>
  <c r="N7795" i="1"/>
  <c r="H7784" i="5"/>
  <c r="N7784" i="1"/>
  <c r="S7761" i="1" l="1"/>
  <c r="S7702" i="1"/>
  <c r="S7693" i="1"/>
  <c r="S7695" i="1"/>
  <c r="S7700" i="1"/>
  <c r="S7771" i="1"/>
  <c r="S7763" i="1"/>
  <c r="S7775" i="1"/>
  <c r="S7762" i="1"/>
  <c r="S7770" i="1"/>
  <c r="S7692" i="1"/>
  <c r="S7694" i="1"/>
  <c r="S7701" i="1"/>
  <c r="S7696" i="1"/>
  <c r="S7769" i="1"/>
  <c r="S7776" i="1"/>
  <c r="W7772" i="1"/>
  <c r="R7772" i="1"/>
  <c r="W7766" i="1"/>
  <c r="R7766" i="1"/>
  <c r="W7764" i="1"/>
  <c r="R7764" i="1"/>
  <c r="W7774" i="1"/>
  <c r="R7774" i="1"/>
  <c r="W7773" i="1"/>
  <c r="R7773" i="1"/>
  <c r="W7767" i="1"/>
  <c r="R7767" i="1"/>
  <c r="W7765" i="1"/>
  <c r="R7765" i="1"/>
  <c r="W7768" i="1"/>
  <c r="R7768" i="1"/>
  <c r="W7756" i="1"/>
  <c r="W7761" i="1"/>
  <c r="W7757" i="1"/>
  <c r="W7771" i="1"/>
  <c r="W7763" i="1"/>
  <c r="W7775" i="1"/>
  <c r="W7759" i="1"/>
  <c r="W7755" i="1"/>
  <c r="W7760" i="1"/>
  <c r="W7762" i="1"/>
  <c r="W7770" i="1"/>
  <c r="W7777" i="1"/>
  <c r="W7769" i="1"/>
  <c r="W7754" i="1"/>
  <c r="W7776" i="1"/>
  <c r="W7758" i="1"/>
  <c r="P7801" i="1"/>
  <c r="P7791" i="1"/>
  <c r="Q7791" i="1" s="1"/>
  <c r="P7797" i="1"/>
  <c r="Q7797" i="1" s="1"/>
  <c r="P7778" i="1"/>
  <c r="P7792" i="1"/>
  <c r="Q7792" i="1" s="1"/>
  <c r="P7793" i="1"/>
  <c r="R7793" i="1" s="1"/>
  <c r="P7798" i="1"/>
  <c r="Q7798" i="1" s="1"/>
  <c r="P7784" i="1"/>
  <c r="P7779" i="1"/>
  <c r="P7788" i="1"/>
  <c r="Q7788" i="1" s="1"/>
  <c r="P7794" i="1"/>
  <c r="R7794" i="1" s="1"/>
  <c r="P7789" i="1"/>
  <c r="Q7789" i="1" s="1"/>
  <c r="P7795" i="1"/>
  <c r="R7795" i="1" s="1"/>
  <c r="P7781" i="1"/>
  <c r="P7800" i="1"/>
  <c r="R7800" i="1" s="1"/>
  <c r="P7799" i="1"/>
  <c r="R7799" i="1" s="1"/>
  <c r="P7787" i="1"/>
  <c r="R7787" i="1" s="1"/>
  <c r="P7783" i="1"/>
  <c r="P7790" i="1"/>
  <c r="Q7790" i="1" s="1"/>
  <c r="P7785" i="1"/>
  <c r="R7785" i="1" s="1"/>
  <c r="P7782" i="1"/>
  <c r="P7786" i="1"/>
  <c r="R7786" i="1" s="1"/>
  <c r="P7780" i="1"/>
  <c r="P7796" i="1"/>
  <c r="Q7796" i="1" s="1"/>
  <c r="H7825" i="6"/>
  <c r="O7825" i="1"/>
  <c r="H7817" i="6"/>
  <c r="O7817" i="1"/>
  <c r="H7823" i="6"/>
  <c r="O7823" i="1"/>
  <c r="H7815" i="6"/>
  <c r="O7815" i="1"/>
  <c r="H7803" i="6"/>
  <c r="O7803" i="1"/>
  <c r="H7812" i="6"/>
  <c r="O7812" i="1"/>
  <c r="H7816" i="6"/>
  <c r="O7816" i="1"/>
  <c r="H7808" i="6"/>
  <c r="O7808" i="1"/>
  <c r="H7805" i="6"/>
  <c r="O7805" i="1"/>
  <c r="H7818" i="6"/>
  <c r="O7818" i="1"/>
  <c r="H7809" i="6"/>
  <c r="O7809" i="1"/>
  <c r="H7819" i="6"/>
  <c r="O7819" i="1"/>
  <c r="H7807" i="6"/>
  <c r="O7807" i="1"/>
  <c r="H7814" i="6"/>
  <c r="O7814" i="1"/>
  <c r="H7820" i="6"/>
  <c r="O7820" i="1"/>
  <c r="H7813" i="6"/>
  <c r="O7813" i="1"/>
  <c r="H7824" i="6"/>
  <c r="O7824" i="1"/>
  <c r="H7822" i="6"/>
  <c r="O7822" i="1"/>
  <c r="H7802" i="6"/>
  <c r="O7802" i="1"/>
  <c r="H7821" i="6"/>
  <c r="O7821" i="1"/>
  <c r="H7811" i="6"/>
  <c r="O7811" i="1"/>
  <c r="H7804" i="6"/>
  <c r="O7804" i="1"/>
  <c r="H7806" i="6"/>
  <c r="O7806" i="1"/>
  <c r="H7810" i="6"/>
  <c r="O7810" i="1"/>
  <c r="H7810" i="5"/>
  <c r="N7810" i="1"/>
  <c r="H7819" i="5"/>
  <c r="N7819" i="1"/>
  <c r="H7811" i="5"/>
  <c r="N7811" i="1"/>
  <c r="H7804" i="5"/>
  <c r="N7804" i="1"/>
  <c r="H7814" i="5"/>
  <c r="N7814" i="1"/>
  <c r="H7808" i="5"/>
  <c r="N7808" i="1"/>
  <c r="H7812" i="5"/>
  <c r="N7812" i="1"/>
  <c r="H7825" i="5"/>
  <c r="N7825" i="1"/>
  <c r="H7821" i="5"/>
  <c r="N7821" i="1"/>
  <c r="H7813" i="5"/>
  <c r="N7813" i="1"/>
  <c r="H7823" i="5"/>
  <c r="N7823" i="1"/>
  <c r="H7807" i="5"/>
  <c r="N7807" i="1"/>
  <c r="H7822" i="5"/>
  <c r="N7822" i="1"/>
  <c r="H7820" i="5"/>
  <c r="N7820" i="1"/>
  <c r="H7806" i="5"/>
  <c r="N7806" i="1"/>
  <c r="H7815" i="5"/>
  <c r="N7815" i="1"/>
  <c r="H7818" i="5"/>
  <c r="N7818" i="1"/>
  <c r="H7802" i="5"/>
  <c r="N7802" i="1"/>
  <c r="H7803" i="5"/>
  <c r="N7803" i="1"/>
  <c r="H7816" i="5"/>
  <c r="N7816" i="1"/>
  <c r="H7817" i="5"/>
  <c r="N7817" i="1"/>
  <c r="H7805" i="5"/>
  <c r="N7805" i="1"/>
  <c r="H7809" i="5"/>
  <c r="N7809" i="1"/>
  <c r="H7824" i="5"/>
  <c r="N7824" i="1"/>
  <c r="S7786" i="1" l="1"/>
  <c r="S7793" i="1"/>
  <c r="S7768" i="1"/>
  <c r="S7767" i="1"/>
  <c r="S7774" i="1"/>
  <c r="S7766" i="1"/>
  <c r="S7787" i="1"/>
  <c r="S7795" i="1"/>
  <c r="S7785" i="1"/>
  <c r="S7799" i="1"/>
  <c r="S7765" i="1"/>
  <c r="S7773" i="1"/>
  <c r="S7764" i="1"/>
  <c r="S7772" i="1"/>
  <c r="S7800" i="1"/>
  <c r="S7794" i="1"/>
  <c r="W7788" i="1"/>
  <c r="R7788" i="1"/>
  <c r="W7791" i="1"/>
  <c r="R7791" i="1"/>
  <c r="W7792" i="1"/>
  <c r="R7792" i="1"/>
  <c r="W7796" i="1"/>
  <c r="R7796" i="1"/>
  <c r="W7789" i="1"/>
  <c r="R7789" i="1"/>
  <c r="W7790" i="1"/>
  <c r="R7790" i="1"/>
  <c r="W7798" i="1"/>
  <c r="R7798" i="1"/>
  <c r="W7797" i="1"/>
  <c r="R7797" i="1"/>
  <c r="W7786" i="1"/>
  <c r="W7783" i="1"/>
  <c r="W7781" i="1"/>
  <c r="W7793" i="1"/>
  <c r="W7782" i="1"/>
  <c r="W7787" i="1"/>
  <c r="W7795" i="1"/>
  <c r="W7779" i="1"/>
  <c r="W7801" i="1"/>
  <c r="W7785" i="1"/>
  <c r="W7799" i="1"/>
  <c r="W7784" i="1"/>
  <c r="W7778" i="1"/>
  <c r="W7780" i="1"/>
  <c r="W7800" i="1"/>
  <c r="W7794" i="1"/>
  <c r="P7817" i="1"/>
  <c r="R7817" i="1" s="1"/>
  <c r="P7818" i="1"/>
  <c r="R7818" i="1" s="1"/>
  <c r="P7821" i="1"/>
  <c r="Q7821" i="1" s="1"/>
  <c r="P7812" i="1"/>
  <c r="Q7812" i="1" s="1"/>
  <c r="P7805" i="1"/>
  <c r="P7816" i="1"/>
  <c r="Q7816" i="1" s="1"/>
  <c r="P7815" i="1"/>
  <c r="Q7815" i="1" s="1"/>
  <c r="P7820" i="1"/>
  <c r="Q7820" i="1" s="1"/>
  <c r="P7807" i="1"/>
  <c r="P7813" i="1"/>
  <c r="Q7813" i="1" s="1"/>
  <c r="P7825" i="1"/>
  <c r="P7808" i="1"/>
  <c r="P7802" i="1"/>
  <c r="P7809" i="1"/>
  <c r="R7809" i="1" s="1"/>
  <c r="P7803" i="1"/>
  <c r="P7806" i="1"/>
  <c r="P7823" i="1"/>
  <c r="R7823" i="1" s="1"/>
  <c r="P7824" i="1"/>
  <c r="R7824" i="1" s="1"/>
  <c r="P7804" i="1"/>
  <c r="P7819" i="1"/>
  <c r="R7819" i="1" s="1"/>
  <c r="P7822" i="1"/>
  <c r="Q7822" i="1" s="1"/>
  <c r="P7814" i="1"/>
  <c r="Q7814" i="1" s="1"/>
  <c r="P7811" i="1"/>
  <c r="R7811" i="1" s="1"/>
  <c r="P7810" i="1"/>
  <c r="R7810" i="1" s="1"/>
  <c r="H7833" i="6"/>
  <c r="O7833" i="1"/>
  <c r="H7827" i="6"/>
  <c r="O7827" i="1"/>
  <c r="H7834" i="6"/>
  <c r="O7834" i="1"/>
  <c r="H7845" i="6"/>
  <c r="O7845" i="1"/>
  <c r="H7844" i="6"/>
  <c r="O7844" i="1"/>
  <c r="H7842" i="6"/>
  <c r="O7842" i="1"/>
  <c r="H7839" i="6"/>
  <c r="O7839" i="1"/>
  <c r="H7836" i="6"/>
  <c r="O7836" i="1"/>
  <c r="H7826" i="6"/>
  <c r="O7826" i="1"/>
  <c r="H7843" i="6"/>
  <c r="O7843" i="1"/>
  <c r="H7838" i="6"/>
  <c r="O7838" i="1"/>
  <c r="H7829" i="6"/>
  <c r="O7829" i="1"/>
  <c r="H7847" i="6"/>
  <c r="O7847" i="1"/>
  <c r="H7828" i="6"/>
  <c r="O7828" i="1"/>
  <c r="H7830" i="6"/>
  <c r="O7830" i="1"/>
  <c r="H7831" i="6"/>
  <c r="O7831" i="1"/>
  <c r="H7832" i="6"/>
  <c r="O7832" i="1"/>
  <c r="H7841" i="6"/>
  <c r="O7841" i="1"/>
  <c r="H7837" i="6"/>
  <c r="O7837" i="1"/>
  <c r="H7835" i="6"/>
  <c r="O7835" i="1"/>
  <c r="H7846" i="6"/>
  <c r="O7846" i="1"/>
  <c r="H7848" i="6"/>
  <c r="O7848" i="1"/>
  <c r="H7840" i="6"/>
  <c r="O7840" i="1"/>
  <c r="H7849" i="6"/>
  <c r="O7849" i="1"/>
  <c r="H7842" i="5"/>
  <c r="N7842" i="1"/>
  <c r="H7847" i="5"/>
  <c r="N7847" i="1"/>
  <c r="H7838" i="5"/>
  <c r="N7838" i="1"/>
  <c r="H7829" i="5"/>
  <c r="N7829" i="1"/>
  <c r="H7828" i="5"/>
  <c r="N7828" i="1"/>
  <c r="H7841" i="5"/>
  <c r="N7841" i="1"/>
  <c r="H7848" i="5"/>
  <c r="N7848" i="1"/>
  <c r="H7832" i="5"/>
  <c r="N7832" i="1"/>
  <c r="H7830" i="5"/>
  <c r="N7830" i="1"/>
  <c r="H7845" i="5"/>
  <c r="N7845" i="1"/>
  <c r="H7835" i="5"/>
  <c r="N7835" i="1"/>
  <c r="H7839" i="5"/>
  <c r="N7839" i="1"/>
  <c r="H7837" i="5"/>
  <c r="N7837" i="1"/>
  <c r="H7840" i="5"/>
  <c r="N7840" i="1"/>
  <c r="H7833" i="5"/>
  <c r="N7833" i="1"/>
  <c r="H7849" i="5"/>
  <c r="N7849" i="1"/>
  <c r="H7843" i="5"/>
  <c r="N7843" i="1"/>
  <c r="H7827" i="5"/>
  <c r="N7827" i="1"/>
  <c r="H7826" i="5"/>
  <c r="N7826" i="1"/>
  <c r="H7831" i="5"/>
  <c r="N7831" i="1"/>
  <c r="H7844" i="5"/>
  <c r="N7844" i="1"/>
  <c r="H7846" i="5"/>
  <c r="N7846" i="1"/>
  <c r="H7836" i="5"/>
  <c r="N7836" i="1"/>
  <c r="H7834" i="5"/>
  <c r="N7834" i="1"/>
  <c r="S7809" i="1" l="1"/>
  <c r="S7818" i="1"/>
  <c r="S7790" i="1"/>
  <c r="S7796" i="1"/>
  <c r="S7823" i="1"/>
  <c r="S7817" i="1"/>
  <c r="S7824" i="1"/>
  <c r="S7797" i="1"/>
  <c r="S7791" i="1"/>
  <c r="S7810" i="1"/>
  <c r="S7819" i="1"/>
  <c r="S7798" i="1"/>
  <c r="S7789" i="1"/>
  <c r="S7792" i="1"/>
  <c r="S7788" i="1"/>
  <c r="S7811" i="1"/>
  <c r="W7814" i="1"/>
  <c r="R7814" i="1"/>
  <c r="W7813" i="1"/>
  <c r="R7813" i="1"/>
  <c r="W7816" i="1"/>
  <c r="R7816" i="1"/>
  <c r="W7822" i="1"/>
  <c r="R7822" i="1"/>
  <c r="W7820" i="1"/>
  <c r="R7820" i="1"/>
  <c r="W7812" i="1"/>
  <c r="R7812" i="1"/>
  <c r="W7815" i="1"/>
  <c r="R7815" i="1"/>
  <c r="W7821" i="1"/>
  <c r="R7821" i="1"/>
  <c r="W7824" i="1"/>
  <c r="W7809" i="1"/>
  <c r="W7818" i="1"/>
  <c r="W7823" i="1"/>
  <c r="W7802" i="1"/>
  <c r="W7807" i="1"/>
  <c r="W7805" i="1"/>
  <c r="W7817" i="1"/>
  <c r="W7810" i="1"/>
  <c r="W7819" i="1"/>
  <c r="W7806" i="1"/>
  <c r="W7808" i="1"/>
  <c r="W7811" i="1"/>
  <c r="W7804" i="1"/>
  <c r="W7803" i="1"/>
  <c r="W7825" i="1"/>
  <c r="P7837" i="1"/>
  <c r="Q7837" i="1" s="1"/>
  <c r="P7848" i="1"/>
  <c r="R7848" i="1" s="1"/>
  <c r="P7834" i="1"/>
  <c r="R7834" i="1" s="1"/>
  <c r="P7831" i="1"/>
  <c r="P7840" i="1"/>
  <c r="Q7840" i="1" s="1"/>
  <c r="P7832" i="1"/>
  <c r="P7847" i="1"/>
  <c r="R7847" i="1" s="1"/>
  <c r="P7846" i="1"/>
  <c r="Q7846" i="1" s="1"/>
  <c r="P7845" i="1"/>
  <c r="Q7845" i="1" s="1"/>
  <c r="P7833" i="1"/>
  <c r="R7833" i="1" s="1"/>
  <c r="P7841" i="1"/>
  <c r="R7841" i="1" s="1"/>
  <c r="P7849" i="1"/>
  <c r="P7829" i="1"/>
  <c r="P7827" i="1"/>
  <c r="P7839" i="1"/>
  <c r="Q7839" i="1" s="1"/>
  <c r="P7836" i="1"/>
  <c r="Q7836" i="1" s="1"/>
  <c r="P7826" i="1"/>
  <c r="P7843" i="1"/>
  <c r="R7843" i="1" s="1"/>
  <c r="P7830" i="1"/>
  <c r="P7838" i="1"/>
  <c r="Q7838" i="1" s="1"/>
  <c r="P7842" i="1"/>
  <c r="R7842" i="1" s="1"/>
  <c r="P7844" i="1"/>
  <c r="Q7844" i="1" s="1"/>
  <c r="P7835" i="1"/>
  <c r="R7835" i="1" s="1"/>
  <c r="P7828" i="1"/>
  <c r="H7855" i="6"/>
  <c r="H7879" i="6" s="1"/>
  <c r="H7903" i="6" s="1"/>
  <c r="O7855" i="1"/>
  <c r="H7868" i="6"/>
  <c r="H7892" i="6" s="1"/>
  <c r="H7916" i="6" s="1"/>
  <c r="O7868" i="1"/>
  <c r="H7870" i="6"/>
  <c r="H7894" i="6" s="1"/>
  <c r="H7918" i="6" s="1"/>
  <c r="O7870" i="1"/>
  <c r="H7869" i="6"/>
  <c r="H7893" i="6" s="1"/>
  <c r="H7917" i="6" s="1"/>
  <c r="O7869" i="1"/>
  <c r="H7866" i="6"/>
  <c r="H7890" i="6" s="1"/>
  <c r="H7914" i="6" s="1"/>
  <c r="O7866" i="1"/>
  <c r="H7867" i="6"/>
  <c r="H7891" i="6" s="1"/>
  <c r="H7915" i="6" s="1"/>
  <c r="O7867" i="1"/>
  <c r="H7873" i="6"/>
  <c r="H7897" i="6" s="1"/>
  <c r="H7921" i="6" s="1"/>
  <c r="O7873" i="1"/>
  <c r="H7852" i="6"/>
  <c r="H7876" i="6" s="1"/>
  <c r="H7900" i="6" s="1"/>
  <c r="O7852" i="1"/>
  <c r="H7850" i="6"/>
  <c r="H7874" i="6" s="1"/>
  <c r="H7898" i="6" s="1"/>
  <c r="O7850" i="1"/>
  <c r="H7858" i="6"/>
  <c r="H7882" i="6" s="1"/>
  <c r="H7906" i="6" s="1"/>
  <c r="O7858" i="1"/>
  <c r="H7861" i="6"/>
  <c r="H7885" i="6" s="1"/>
  <c r="H7909" i="6" s="1"/>
  <c r="O7861" i="1"/>
  <c r="H7864" i="6"/>
  <c r="H7888" i="6" s="1"/>
  <c r="H7912" i="6" s="1"/>
  <c r="O7864" i="1"/>
  <c r="H7871" i="6"/>
  <c r="H7895" i="6" s="1"/>
  <c r="H7919" i="6" s="1"/>
  <c r="O7871" i="1"/>
  <c r="H7860" i="6"/>
  <c r="H7884" i="6" s="1"/>
  <c r="H7908" i="6" s="1"/>
  <c r="O7860" i="1"/>
  <c r="H7851" i="6"/>
  <c r="H7875" i="6" s="1"/>
  <c r="H7899" i="6" s="1"/>
  <c r="O7851" i="1"/>
  <c r="H7859" i="6"/>
  <c r="H7883" i="6" s="1"/>
  <c r="H7907" i="6" s="1"/>
  <c r="O7859" i="1"/>
  <c r="H7865" i="6"/>
  <c r="H7889" i="6" s="1"/>
  <c r="H7913" i="6" s="1"/>
  <c r="O7865" i="1"/>
  <c r="H7853" i="6"/>
  <c r="H7877" i="6" s="1"/>
  <c r="H7901" i="6" s="1"/>
  <c r="O7853" i="1"/>
  <c r="H7863" i="6"/>
  <c r="H7887" i="6" s="1"/>
  <c r="H7911" i="6" s="1"/>
  <c r="O7863" i="1"/>
  <c r="H7872" i="6"/>
  <c r="H7896" i="6" s="1"/>
  <c r="H7920" i="6" s="1"/>
  <c r="O7872" i="1"/>
  <c r="H7862" i="6"/>
  <c r="H7886" i="6" s="1"/>
  <c r="H7910" i="6" s="1"/>
  <c r="O7862" i="1"/>
  <c r="H7854" i="6"/>
  <c r="H7878" i="6" s="1"/>
  <c r="H7902" i="6" s="1"/>
  <c r="O7854" i="1"/>
  <c r="H7856" i="6"/>
  <c r="H7880" i="6" s="1"/>
  <c r="H7904" i="6" s="1"/>
  <c r="O7856" i="1"/>
  <c r="H7857" i="6"/>
  <c r="H7881" i="6" s="1"/>
  <c r="H7905" i="6" s="1"/>
  <c r="O7857" i="1"/>
  <c r="H7851" i="5"/>
  <c r="H7875" i="5" s="1"/>
  <c r="H7899" i="5" s="1"/>
  <c r="N7851" i="1"/>
  <c r="H7867" i="5"/>
  <c r="H7891" i="5" s="1"/>
  <c r="H7915" i="5" s="1"/>
  <c r="N7867" i="1"/>
  <c r="H7859" i="5"/>
  <c r="H7883" i="5" s="1"/>
  <c r="H7907" i="5" s="1"/>
  <c r="N7859" i="1"/>
  <c r="H7852" i="5"/>
  <c r="H7876" i="5" s="1"/>
  <c r="H7900" i="5" s="1"/>
  <c r="N7852" i="1"/>
  <c r="H7870" i="5"/>
  <c r="H7894" i="5" s="1"/>
  <c r="H7918" i="5" s="1"/>
  <c r="N7870" i="1"/>
  <c r="H7873" i="5"/>
  <c r="H7897" i="5" s="1"/>
  <c r="H7921" i="5" s="1"/>
  <c r="N7873" i="1"/>
  <c r="H7869" i="5"/>
  <c r="H7893" i="5" s="1"/>
  <c r="H7917" i="5" s="1"/>
  <c r="N7869" i="1"/>
  <c r="H7853" i="5"/>
  <c r="H7877" i="5" s="1"/>
  <c r="H7901" i="5" s="1"/>
  <c r="N7853" i="1"/>
  <c r="H7865" i="5"/>
  <c r="H7889" i="5" s="1"/>
  <c r="H7913" i="5" s="1"/>
  <c r="N7865" i="1"/>
  <c r="H7858" i="5"/>
  <c r="H7882" i="5" s="1"/>
  <c r="H7906" i="5" s="1"/>
  <c r="N7858" i="1"/>
  <c r="H7868" i="5"/>
  <c r="H7892" i="5" s="1"/>
  <c r="H7916" i="5" s="1"/>
  <c r="N7868" i="1"/>
  <c r="H7857" i="5"/>
  <c r="H7881" i="5" s="1"/>
  <c r="H7905" i="5" s="1"/>
  <c r="N7857" i="1"/>
  <c r="H7854" i="5"/>
  <c r="H7878" i="5" s="1"/>
  <c r="H7902" i="5" s="1"/>
  <c r="N7854" i="1"/>
  <c r="H7862" i="5"/>
  <c r="H7886" i="5" s="1"/>
  <c r="H7910" i="5" s="1"/>
  <c r="N7862" i="1"/>
  <c r="H7855" i="5"/>
  <c r="H7879" i="5" s="1"/>
  <c r="H7903" i="5" s="1"/>
  <c r="N7855" i="1"/>
  <c r="H7864" i="5"/>
  <c r="H7888" i="5" s="1"/>
  <c r="H7912" i="5" s="1"/>
  <c r="N7864" i="1"/>
  <c r="H7856" i="5"/>
  <c r="H7880" i="5" s="1"/>
  <c r="H7904" i="5" s="1"/>
  <c r="N7856" i="1"/>
  <c r="H7871" i="5"/>
  <c r="H7895" i="5" s="1"/>
  <c r="H7919" i="5" s="1"/>
  <c r="N7871" i="1"/>
  <c r="H7863" i="5"/>
  <c r="H7887" i="5" s="1"/>
  <c r="H7911" i="5" s="1"/>
  <c r="N7863" i="1"/>
  <c r="H7860" i="5"/>
  <c r="H7884" i="5" s="1"/>
  <c r="H7908" i="5" s="1"/>
  <c r="N7860" i="1"/>
  <c r="H7850" i="5"/>
  <c r="H7874" i="5" s="1"/>
  <c r="H7898" i="5" s="1"/>
  <c r="N7850" i="1"/>
  <c r="H7861" i="5"/>
  <c r="H7885" i="5" s="1"/>
  <c r="H7909" i="5" s="1"/>
  <c r="N7861" i="1"/>
  <c r="H7872" i="5"/>
  <c r="H7896" i="5" s="1"/>
  <c r="H7920" i="5" s="1"/>
  <c r="N7872" i="1"/>
  <c r="H7866" i="5"/>
  <c r="H7890" i="5" s="1"/>
  <c r="H7914" i="5" s="1"/>
  <c r="N7866" i="1"/>
  <c r="S7833" i="1" l="1"/>
  <c r="S7812" i="1"/>
  <c r="S7813" i="1"/>
  <c r="S7815" i="1"/>
  <c r="S7820" i="1"/>
  <c r="S7816" i="1"/>
  <c r="S7814" i="1"/>
  <c r="S7843" i="1"/>
  <c r="S7848" i="1"/>
  <c r="S7821" i="1"/>
  <c r="S7822" i="1"/>
  <c r="S7842" i="1"/>
  <c r="S7835" i="1"/>
  <c r="S7841" i="1"/>
  <c r="S7847" i="1"/>
  <c r="S7834" i="1"/>
  <c r="W7844" i="1"/>
  <c r="R7844" i="1"/>
  <c r="W7845" i="1"/>
  <c r="R7845" i="1"/>
  <c r="W7840" i="1"/>
  <c r="R7840" i="1"/>
  <c r="W7837" i="1"/>
  <c r="R7837" i="1"/>
  <c r="W7838" i="1"/>
  <c r="R7838" i="1"/>
  <c r="W7836" i="1"/>
  <c r="R7836" i="1"/>
  <c r="W7846" i="1"/>
  <c r="R7846" i="1"/>
  <c r="W7839" i="1"/>
  <c r="R7839" i="1"/>
  <c r="W7843" i="1"/>
  <c r="W7827" i="1"/>
  <c r="W7833" i="1"/>
  <c r="W7832" i="1"/>
  <c r="W7848" i="1"/>
  <c r="W7842" i="1"/>
  <c r="W7826" i="1"/>
  <c r="W7829" i="1"/>
  <c r="W7828" i="1"/>
  <c r="W7849" i="1"/>
  <c r="W7831" i="1"/>
  <c r="W7835" i="1"/>
  <c r="W7830" i="1"/>
  <c r="W7841" i="1"/>
  <c r="W7847" i="1"/>
  <c r="W7834" i="1"/>
  <c r="P7853" i="1"/>
  <c r="P7872" i="1"/>
  <c r="R7872" i="1" s="1"/>
  <c r="P7850" i="1"/>
  <c r="P7863" i="1"/>
  <c r="Q7863" i="1" s="1"/>
  <c r="P7855" i="1"/>
  <c r="P7854" i="1"/>
  <c r="P7865" i="1"/>
  <c r="R7865" i="1" s="1"/>
  <c r="P7869" i="1"/>
  <c r="Q7869" i="1" s="1"/>
  <c r="P7870" i="1"/>
  <c r="Q7870" i="1" s="1"/>
  <c r="P7851" i="1"/>
  <c r="P7859" i="1"/>
  <c r="R7859" i="1" s="1"/>
  <c r="P7866" i="1"/>
  <c r="R7866" i="1" s="1"/>
  <c r="P7861" i="1"/>
  <c r="Q7861" i="1" s="1"/>
  <c r="P7871" i="1"/>
  <c r="R7871" i="1" s="1"/>
  <c r="P7862" i="1"/>
  <c r="Q7862" i="1" s="1"/>
  <c r="P7857" i="1"/>
  <c r="R7857" i="1" s="1"/>
  <c r="P7873" i="1"/>
  <c r="P7852" i="1"/>
  <c r="P7867" i="1"/>
  <c r="R7867" i="1" s="1"/>
  <c r="P7856" i="1"/>
  <c r="P7868" i="1"/>
  <c r="Q7868" i="1" s="1"/>
  <c r="P7860" i="1"/>
  <c r="Q7860" i="1" s="1"/>
  <c r="P7864" i="1"/>
  <c r="Q7864" i="1" s="1"/>
  <c r="P7858" i="1"/>
  <c r="R7858" i="1" s="1"/>
  <c r="H7934" i="6"/>
  <c r="O7934" i="1"/>
  <c r="H7931" i="6"/>
  <c r="O7931" i="1"/>
  <c r="H7941" i="6"/>
  <c r="O7941" i="1"/>
  <c r="H7930" i="6"/>
  <c r="O7930" i="1"/>
  <c r="H7944" i="6"/>
  <c r="O7944" i="1"/>
  <c r="H7923" i="6"/>
  <c r="O7923" i="1"/>
  <c r="H7932" i="6"/>
  <c r="O7932" i="1"/>
  <c r="H7924" i="6"/>
  <c r="O7924" i="1"/>
  <c r="H7922" i="6"/>
  <c r="O7922" i="1"/>
  <c r="H7935" i="6"/>
  <c r="O7935" i="1"/>
  <c r="H7943" i="6"/>
  <c r="O7943" i="1"/>
  <c r="H7945" i="6"/>
  <c r="O7945" i="1"/>
  <c r="H7942" i="6"/>
  <c r="O7942" i="1"/>
  <c r="H7925" i="6"/>
  <c r="O7925" i="1"/>
  <c r="H7938" i="6"/>
  <c r="O7938" i="1"/>
  <c r="H7928" i="6"/>
  <c r="O7928" i="1"/>
  <c r="H7936" i="6"/>
  <c r="O7936" i="1"/>
  <c r="H7940" i="6"/>
  <c r="O7940" i="1"/>
  <c r="H7937" i="6"/>
  <c r="O7937" i="1"/>
  <c r="H7926" i="6"/>
  <c r="O7926" i="1"/>
  <c r="H7929" i="6"/>
  <c r="O7929" i="1"/>
  <c r="H7933" i="6"/>
  <c r="O7933" i="1"/>
  <c r="H7939" i="6"/>
  <c r="O7939" i="1"/>
  <c r="H7927" i="6"/>
  <c r="O7927" i="1"/>
  <c r="H7944" i="5"/>
  <c r="N7944" i="1"/>
  <c r="H7928" i="5"/>
  <c r="N7928" i="1"/>
  <c r="H7940" i="5"/>
  <c r="N7940" i="1"/>
  <c r="H7942" i="5"/>
  <c r="N7942" i="1"/>
  <c r="H7933" i="5"/>
  <c r="N7933" i="1"/>
  <c r="H7936" i="5"/>
  <c r="N7936" i="1"/>
  <c r="H7930" i="5"/>
  <c r="N7930" i="1"/>
  <c r="H7924" i="5"/>
  <c r="N7924" i="1"/>
  <c r="H7927" i="5"/>
  <c r="N7927" i="1"/>
  <c r="H7931" i="5"/>
  <c r="N7931" i="1"/>
  <c r="H7938" i="5"/>
  <c r="N7938" i="1"/>
  <c r="H7932" i="5"/>
  <c r="N7932" i="1"/>
  <c r="H7934" i="5"/>
  <c r="N7934" i="1"/>
  <c r="H7925" i="5"/>
  <c r="N7925" i="1"/>
  <c r="H7945" i="5"/>
  <c r="N7945" i="1"/>
  <c r="H7939" i="5"/>
  <c r="N7939" i="1"/>
  <c r="H7943" i="5"/>
  <c r="N7943" i="1"/>
  <c r="H7922" i="5"/>
  <c r="N7922" i="1"/>
  <c r="H7935" i="5"/>
  <c r="N7935" i="1"/>
  <c r="H7926" i="5"/>
  <c r="N7926" i="1"/>
  <c r="H7941" i="5"/>
  <c r="N7941" i="1"/>
  <c r="H7929" i="5"/>
  <c r="N7929" i="1"/>
  <c r="H7937" i="5"/>
  <c r="N7937" i="1"/>
  <c r="H7923" i="5"/>
  <c r="N7923" i="1"/>
  <c r="S7872" i="1" l="1"/>
  <c r="S7845" i="1"/>
  <c r="S7871" i="1"/>
  <c r="S7839" i="1"/>
  <c r="S7836" i="1"/>
  <c r="S7837" i="1"/>
  <c r="S7858" i="1"/>
  <c r="S7857" i="1"/>
  <c r="S7866" i="1"/>
  <c r="S7846" i="1"/>
  <c r="S7838" i="1"/>
  <c r="S7840" i="1"/>
  <c r="S7844" i="1"/>
  <c r="S7867" i="1"/>
  <c r="S7859" i="1"/>
  <c r="S7865" i="1"/>
  <c r="W7860" i="1"/>
  <c r="R7860" i="1"/>
  <c r="W7868" i="1"/>
  <c r="R7868" i="1"/>
  <c r="W7861" i="1"/>
  <c r="R7861" i="1"/>
  <c r="W7870" i="1"/>
  <c r="R7870" i="1"/>
  <c r="W7869" i="1"/>
  <c r="R7869" i="1"/>
  <c r="W7863" i="1"/>
  <c r="R7863" i="1"/>
  <c r="W7864" i="1"/>
  <c r="R7864" i="1"/>
  <c r="W7862" i="1"/>
  <c r="R7862" i="1"/>
  <c r="W7852" i="1"/>
  <c r="W7871" i="1"/>
  <c r="W7851" i="1"/>
  <c r="W7854" i="1"/>
  <c r="W7872" i="1"/>
  <c r="W7873" i="1"/>
  <c r="W7855" i="1"/>
  <c r="W7853" i="1"/>
  <c r="W7858" i="1"/>
  <c r="W7856" i="1"/>
  <c r="W7857" i="1"/>
  <c r="W7866" i="1"/>
  <c r="W7867" i="1"/>
  <c r="W7859" i="1"/>
  <c r="W7865" i="1"/>
  <c r="W7850" i="1"/>
  <c r="P7923" i="1"/>
  <c r="P7929" i="1"/>
  <c r="R7929" i="1" s="1"/>
  <c r="P7943" i="1"/>
  <c r="R7943" i="1" s="1"/>
  <c r="P7938" i="1"/>
  <c r="R7938" i="1" s="1"/>
  <c r="P7930" i="1"/>
  <c r="R7930" i="1" s="1"/>
  <c r="P7935" i="1"/>
  <c r="Q7935" i="1" s="1"/>
  <c r="P7939" i="1"/>
  <c r="R7939" i="1" s="1"/>
  <c r="P7936" i="1"/>
  <c r="Q7936" i="1" s="1"/>
  <c r="P7925" i="1"/>
  <c r="P7942" i="1"/>
  <c r="Q7942" i="1" s="1"/>
  <c r="P7932" i="1"/>
  <c r="Q7932" i="1" s="1"/>
  <c r="P7945" i="1"/>
  <c r="P7933" i="1"/>
  <c r="Q7933" i="1" s="1"/>
  <c r="P7944" i="1"/>
  <c r="R7944" i="1" s="1"/>
  <c r="P7922" i="1"/>
  <c r="P7924" i="1"/>
  <c r="P7937" i="1"/>
  <c r="R7937" i="1" s="1"/>
  <c r="P7941" i="1"/>
  <c r="Q7941" i="1" s="1"/>
  <c r="P7934" i="1"/>
  <c r="Q7934" i="1" s="1"/>
  <c r="P7927" i="1"/>
  <c r="P7940" i="1"/>
  <c r="Q7940" i="1" s="1"/>
  <c r="P7926" i="1"/>
  <c r="P7931" i="1"/>
  <c r="R7931" i="1" s="1"/>
  <c r="P7928" i="1"/>
  <c r="H7952" i="6"/>
  <c r="O7952" i="1"/>
  <c r="H7968" i="6"/>
  <c r="O7968" i="1"/>
  <c r="H7959" i="6"/>
  <c r="O7959" i="1"/>
  <c r="H7954" i="6"/>
  <c r="O7954" i="1"/>
  <c r="H7951" i="6"/>
  <c r="O7951" i="1"/>
  <c r="H7965" i="6"/>
  <c r="O7965" i="1"/>
  <c r="H7960" i="6"/>
  <c r="O7960" i="1"/>
  <c r="H7950" i="6"/>
  <c r="O7950" i="1"/>
  <c r="H7963" i="6"/>
  <c r="O7963" i="1"/>
  <c r="H7947" i="6"/>
  <c r="O7947" i="1"/>
  <c r="H7962" i="6"/>
  <c r="O7962" i="1"/>
  <c r="H7949" i="6"/>
  <c r="O7949" i="1"/>
  <c r="H7966" i="6"/>
  <c r="O7966" i="1"/>
  <c r="H7948" i="6"/>
  <c r="O7948" i="1"/>
  <c r="H7955" i="6"/>
  <c r="O7955" i="1"/>
  <c r="H7946" i="6"/>
  <c r="O7946" i="1"/>
  <c r="H7957" i="6"/>
  <c r="O7957" i="1"/>
  <c r="H7964" i="6"/>
  <c r="O7964" i="1"/>
  <c r="H7967" i="6"/>
  <c r="O7967" i="1"/>
  <c r="H7953" i="6"/>
  <c r="O7953" i="1"/>
  <c r="H7961" i="6"/>
  <c r="O7961" i="1"/>
  <c r="H7969" i="6"/>
  <c r="O7969" i="1"/>
  <c r="H7956" i="6"/>
  <c r="O7956" i="1"/>
  <c r="H7958" i="6"/>
  <c r="O7958" i="1"/>
  <c r="H7961" i="5"/>
  <c r="N7961" i="1"/>
  <c r="H7967" i="5"/>
  <c r="N7967" i="1"/>
  <c r="H7962" i="5"/>
  <c r="N7962" i="1"/>
  <c r="H7957" i="5"/>
  <c r="N7957" i="1"/>
  <c r="H7960" i="5"/>
  <c r="N7960" i="1"/>
  <c r="H7966" i="5"/>
  <c r="N7966" i="1"/>
  <c r="H7955" i="5"/>
  <c r="N7955" i="1"/>
  <c r="H7953" i="5"/>
  <c r="N7953" i="1"/>
  <c r="H7964" i="5"/>
  <c r="N7964" i="1"/>
  <c r="H7969" i="5"/>
  <c r="N7969" i="1"/>
  <c r="H7947" i="5"/>
  <c r="N7947" i="1"/>
  <c r="H7963" i="5"/>
  <c r="N7963" i="1"/>
  <c r="H7950" i="5"/>
  <c r="N7950" i="1"/>
  <c r="H7949" i="5"/>
  <c r="N7949" i="1"/>
  <c r="H7948" i="5"/>
  <c r="N7948" i="1"/>
  <c r="H7952" i="5"/>
  <c r="N7952" i="1"/>
  <c r="H7965" i="5"/>
  <c r="N7965" i="1"/>
  <c r="H7946" i="5"/>
  <c r="N7946" i="1"/>
  <c r="H7956" i="5"/>
  <c r="N7956" i="1"/>
  <c r="H7951" i="5"/>
  <c r="N7951" i="1"/>
  <c r="H7959" i="5"/>
  <c r="N7959" i="1"/>
  <c r="H7958" i="5"/>
  <c r="N7958" i="1"/>
  <c r="H7954" i="5"/>
  <c r="N7954" i="1"/>
  <c r="H7968" i="5"/>
  <c r="N7968" i="1"/>
  <c r="S7944" i="1" l="1"/>
  <c r="S7929" i="1"/>
  <c r="S7862" i="1"/>
  <c r="S7863" i="1"/>
  <c r="S7870" i="1"/>
  <c r="S7868" i="1"/>
  <c r="S7937" i="1"/>
  <c r="S7930" i="1"/>
  <c r="S7938" i="1"/>
  <c r="S7864" i="1"/>
  <c r="S7869" i="1"/>
  <c r="S7861" i="1"/>
  <c r="S7860" i="1"/>
  <c r="S7931" i="1"/>
  <c r="S7939" i="1"/>
  <c r="S7943" i="1"/>
  <c r="W7941" i="1"/>
  <c r="R7941" i="1"/>
  <c r="W7942" i="1"/>
  <c r="R7942" i="1"/>
  <c r="W7935" i="1"/>
  <c r="R7935" i="1"/>
  <c r="W7940" i="1"/>
  <c r="R7940" i="1"/>
  <c r="W7933" i="1"/>
  <c r="R7933" i="1"/>
  <c r="W7936" i="1"/>
  <c r="R7936" i="1"/>
  <c r="W7934" i="1"/>
  <c r="R7934" i="1"/>
  <c r="W7932" i="1"/>
  <c r="R7932" i="1"/>
  <c r="W7926" i="1"/>
  <c r="W7944" i="1"/>
  <c r="W7929" i="1"/>
  <c r="W7937" i="1"/>
  <c r="W7925" i="1"/>
  <c r="W7930" i="1"/>
  <c r="W7923" i="1"/>
  <c r="W7928" i="1"/>
  <c r="W7927" i="1"/>
  <c r="W7924" i="1"/>
  <c r="W7945" i="1"/>
  <c r="W7938" i="1"/>
  <c r="W7931" i="1"/>
  <c r="W7922" i="1"/>
  <c r="W7939" i="1"/>
  <c r="W7943" i="1"/>
  <c r="P7952" i="1"/>
  <c r="P7949" i="1"/>
  <c r="P7953" i="1"/>
  <c r="R7953" i="1" s="1"/>
  <c r="P7967" i="1"/>
  <c r="R7967" i="1" s="1"/>
  <c r="P7968" i="1"/>
  <c r="R7968" i="1" s="1"/>
  <c r="P7963" i="1"/>
  <c r="R7963" i="1" s="1"/>
  <c r="P7965" i="1"/>
  <c r="Q7965" i="1" s="1"/>
  <c r="P7947" i="1"/>
  <c r="P7964" i="1"/>
  <c r="Q7964" i="1" s="1"/>
  <c r="P7958" i="1"/>
  <c r="Q7958" i="1" s="1"/>
  <c r="P7966" i="1"/>
  <c r="Q7966" i="1" s="1"/>
  <c r="P7946" i="1"/>
  <c r="P7957" i="1"/>
  <c r="Q7957" i="1" s="1"/>
  <c r="P7954" i="1"/>
  <c r="R7954" i="1" s="1"/>
  <c r="P7955" i="1"/>
  <c r="R7955" i="1" s="1"/>
  <c r="P7960" i="1"/>
  <c r="Q7960" i="1" s="1"/>
  <c r="P7962" i="1"/>
  <c r="R7962" i="1" s="1"/>
  <c r="P7961" i="1"/>
  <c r="R7961" i="1" s="1"/>
  <c r="P7969" i="1"/>
  <c r="P7959" i="1"/>
  <c r="Q7959" i="1" s="1"/>
  <c r="P7956" i="1"/>
  <c r="Q7956" i="1" s="1"/>
  <c r="P7948" i="1"/>
  <c r="P7950" i="1"/>
  <c r="P7951" i="1"/>
  <c r="H7971" i="6"/>
  <c r="O7971" i="1"/>
  <c r="H7989" i="6"/>
  <c r="O7989" i="1"/>
  <c r="H7985" i="6"/>
  <c r="O7985" i="1"/>
  <c r="H7975" i="6"/>
  <c r="O7975" i="1"/>
  <c r="H7977" i="6"/>
  <c r="O7977" i="1"/>
  <c r="H7972" i="6"/>
  <c r="O7972" i="1"/>
  <c r="H7978" i="6"/>
  <c r="O7978" i="1"/>
  <c r="H7970" i="6"/>
  <c r="O7970" i="1"/>
  <c r="H7991" i="6"/>
  <c r="O7991" i="1"/>
  <c r="H7990" i="6"/>
  <c r="O7990" i="1"/>
  <c r="H7983" i="6"/>
  <c r="O7983" i="1"/>
  <c r="H7987" i="6"/>
  <c r="O7987" i="1"/>
  <c r="H7974" i="6"/>
  <c r="O7974" i="1"/>
  <c r="H7979" i="6"/>
  <c r="O7979" i="1"/>
  <c r="H7973" i="6"/>
  <c r="O7973" i="1"/>
  <c r="H7992" i="6"/>
  <c r="O7992" i="1"/>
  <c r="H7981" i="6"/>
  <c r="O7981" i="1"/>
  <c r="H7982" i="6"/>
  <c r="O7982" i="1"/>
  <c r="H7980" i="6"/>
  <c r="O7980" i="1"/>
  <c r="H7988" i="6"/>
  <c r="O7988" i="1"/>
  <c r="H7993" i="6"/>
  <c r="O7993" i="1"/>
  <c r="H7986" i="6"/>
  <c r="O7986" i="1"/>
  <c r="H7984" i="6"/>
  <c r="O7984" i="1"/>
  <c r="H7976" i="6"/>
  <c r="O7976" i="1"/>
  <c r="H7970" i="5"/>
  <c r="N7970" i="1"/>
  <c r="H7984" i="5"/>
  <c r="N7984" i="1"/>
  <c r="H7978" i="5"/>
  <c r="N7978" i="1"/>
  <c r="H7971" i="5"/>
  <c r="N7971" i="1"/>
  <c r="H7982" i="5"/>
  <c r="N7982" i="1"/>
  <c r="H7976" i="5"/>
  <c r="N7976" i="1"/>
  <c r="H7993" i="5"/>
  <c r="N7993" i="1"/>
  <c r="H7981" i="5"/>
  <c r="N7981" i="1"/>
  <c r="H7989" i="5"/>
  <c r="N7989" i="1"/>
  <c r="H7972" i="5"/>
  <c r="N7972" i="1"/>
  <c r="H7988" i="5"/>
  <c r="N7988" i="1"/>
  <c r="H7986" i="5"/>
  <c r="N7986" i="1"/>
  <c r="H7990" i="5"/>
  <c r="N7990" i="1"/>
  <c r="H7975" i="5"/>
  <c r="N7975" i="1"/>
  <c r="H7973" i="5"/>
  <c r="N7973" i="1"/>
  <c r="H7977" i="5"/>
  <c r="N7977" i="1"/>
  <c r="H7991" i="5"/>
  <c r="N7991" i="1"/>
  <c r="H7992" i="5"/>
  <c r="N7992" i="1"/>
  <c r="H7983" i="5"/>
  <c r="N7983" i="1"/>
  <c r="H7987" i="5"/>
  <c r="N7987" i="1"/>
  <c r="H7980" i="5"/>
  <c r="N7980" i="1"/>
  <c r="H7974" i="5"/>
  <c r="N7974" i="1"/>
  <c r="H7979" i="5"/>
  <c r="N7979" i="1"/>
  <c r="H7985" i="5"/>
  <c r="N7985" i="1"/>
  <c r="S7961" i="1" l="1"/>
  <c r="S7954" i="1"/>
  <c r="S7963" i="1"/>
  <c r="S7932" i="1"/>
  <c r="S7936" i="1"/>
  <c r="S7940" i="1"/>
  <c r="S7942" i="1"/>
  <c r="S7962" i="1"/>
  <c r="S7968" i="1"/>
  <c r="S7967" i="1"/>
  <c r="S7934" i="1"/>
  <c r="S7933" i="1"/>
  <c r="S7935" i="1"/>
  <c r="S7941" i="1"/>
  <c r="S7955" i="1"/>
  <c r="S7953" i="1"/>
  <c r="W7958" i="1"/>
  <c r="R7958" i="1"/>
  <c r="W7956" i="1"/>
  <c r="R7956" i="1"/>
  <c r="W7957" i="1"/>
  <c r="R7957" i="1"/>
  <c r="W7964" i="1"/>
  <c r="R7964" i="1"/>
  <c r="W7959" i="1"/>
  <c r="R7959" i="1"/>
  <c r="W7960" i="1"/>
  <c r="R7960" i="1"/>
  <c r="W7966" i="1"/>
  <c r="R7966" i="1"/>
  <c r="W7965" i="1"/>
  <c r="R7965" i="1"/>
  <c r="W7948" i="1"/>
  <c r="W7961" i="1"/>
  <c r="W7954" i="1"/>
  <c r="W7963" i="1"/>
  <c r="W7949" i="1"/>
  <c r="W7962" i="1"/>
  <c r="W7968" i="1"/>
  <c r="W7952" i="1"/>
  <c r="W7951" i="1"/>
  <c r="W7946" i="1"/>
  <c r="W7947" i="1"/>
  <c r="W7967" i="1"/>
  <c r="W7950" i="1"/>
  <c r="W7969" i="1"/>
  <c r="W7955" i="1"/>
  <c r="W7953" i="1"/>
  <c r="P7983" i="1"/>
  <c r="Q7983" i="1" s="1"/>
  <c r="P7991" i="1"/>
  <c r="R7991" i="1" s="1"/>
  <c r="P7973" i="1"/>
  <c r="P7990" i="1"/>
  <c r="Q7990" i="1" s="1"/>
  <c r="P7988" i="1"/>
  <c r="Q7988" i="1" s="1"/>
  <c r="P7989" i="1"/>
  <c r="Q7989" i="1" s="1"/>
  <c r="P7993" i="1"/>
  <c r="P7982" i="1"/>
  <c r="Q7982" i="1" s="1"/>
  <c r="P7978" i="1"/>
  <c r="R7978" i="1" s="1"/>
  <c r="P7970" i="1"/>
  <c r="P7987" i="1"/>
  <c r="R7987" i="1" s="1"/>
  <c r="P7992" i="1"/>
  <c r="R7992" i="1" s="1"/>
  <c r="P7977" i="1"/>
  <c r="R7977" i="1" s="1"/>
  <c r="P7975" i="1"/>
  <c r="P7972" i="1"/>
  <c r="P7981" i="1"/>
  <c r="Q7981" i="1" s="1"/>
  <c r="P7971" i="1"/>
  <c r="P7974" i="1"/>
  <c r="P7986" i="1"/>
  <c r="R7986" i="1" s="1"/>
  <c r="P7976" i="1"/>
  <c r="P7984" i="1"/>
  <c r="Q7984" i="1" s="1"/>
  <c r="P7979" i="1"/>
  <c r="R7979" i="1" s="1"/>
  <c r="P7980" i="1"/>
  <c r="Q7980" i="1" s="1"/>
  <c r="P7985" i="1"/>
  <c r="R7985" i="1" s="1"/>
  <c r="H8007" i="6"/>
  <c r="O8007" i="1"/>
  <c r="H8001" i="6"/>
  <c r="O8001" i="1"/>
  <c r="H8017" i="6"/>
  <c r="O8017" i="1"/>
  <c r="H7997" i="6"/>
  <c r="O7997" i="1"/>
  <c r="H8014" i="6"/>
  <c r="O8014" i="1"/>
  <c r="H7999" i="6"/>
  <c r="O7999" i="1"/>
  <c r="H8016" i="6"/>
  <c r="O8016" i="1"/>
  <c r="H8011" i="6"/>
  <c r="O8011" i="1"/>
  <c r="H8015" i="6"/>
  <c r="O8015" i="1"/>
  <c r="H8009" i="6"/>
  <c r="O8009" i="1"/>
  <c r="H8000" i="6"/>
  <c r="O8000" i="1"/>
  <c r="H8012" i="6"/>
  <c r="O8012" i="1"/>
  <c r="H8004" i="6"/>
  <c r="O8004" i="1"/>
  <c r="H8003" i="6"/>
  <c r="O8003" i="1"/>
  <c r="H7994" i="6"/>
  <c r="O7994" i="1"/>
  <c r="H8013" i="6"/>
  <c r="O8013" i="1"/>
  <c r="H8008" i="6"/>
  <c r="O8008" i="1"/>
  <c r="H8005" i="6"/>
  <c r="O8005" i="1"/>
  <c r="H8006" i="6"/>
  <c r="O8006" i="1"/>
  <c r="H7998" i="6"/>
  <c r="O7998" i="1"/>
  <c r="H8002" i="6"/>
  <c r="O8002" i="1"/>
  <c r="H7995" i="6"/>
  <c r="O7995" i="1"/>
  <c r="H7996" i="6"/>
  <c r="O7996" i="1"/>
  <c r="H8010" i="6"/>
  <c r="O8010" i="1"/>
  <c r="H8016" i="5"/>
  <c r="N8016" i="1"/>
  <c r="H8015" i="5"/>
  <c r="N8015" i="1"/>
  <c r="H8012" i="5"/>
  <c r="N8012" i="1"/>
  <c r="H8006" i="5"/>
  <c r="N8006" i="1"/>
  <c r="H8009" i="5"/>
  <c r="N8009" i="1"/>
  <c r="H8003" i="5"/>
  <c r="N8003" i="1"/>
  <c r="H8001" i="5"/>
  <c r="N8001" i="1"/>
  <c r="H7996" i="5"/>
  <c r="N7996" i="1"/>
  <c r="H7995" i="5"/>
  <c r="N7995" i="1"/>
  <c r="H8000" i="5"/>
  <c r="N8000" i="1"/>
  <c r="H7998" i="5"/>
  <c r="N7998" i="1"/>
  <c r="H8004" i="5"/>
  <c r="N8004" i="1"/>
  <c r="H8010" i="5"/>
  <c r="N8010" i="1"/>
  <c r="H8002" i="5"/>
  <c r="N8002" i="1"/>
  <c r="H7997" i="5"/>
  <c r="N7997" i="1"/>
  <c r="H8005" i="5"/>
  <c r="N8005" i="1"/>
  <c r="H8008" i="5"/>
  <c r="N8008" i="1"/>
  <c r="H8013" i="5"/>
  <c r="N8013" i="1"/>
  <c r="H8011" i="5"/>
  <c r="N8011" i="1"/>
  <c r="H7999" i="5"/>
  <c r="N7999" i="1"/>
  <c r="H8007" i="5"/>
  <c r="N8007" i="1"/>
  <c r="H8014" i="5"/>
  <c r="N8014" i="1"/>
  <c r="H8017" i="5"/>
  <c r="N8017" i="1"/>
  <c r="H7994" i="5"/>
  <c r="N7994" i="1"/>
  <c r="S7979" i="1" l="1"/>
  <c r="S7991" i="1"/>
  <c r="S7965" i="1"/>
  <c r="S7960" i="1"/>
  <c r="S7964" i="1"/>
  <c r="S7956" i="1"/>
  <c r="S7977" i="1"/>
  <c r="S7978" i="1"/>
  <c r="S7985" i="1"/>
  <c r="S7992" i="1"/>
  <c r="S7966" i="1"/>
  <c r="S7959" i="1"/>
  <c r="S7957" i="1"/>
  <c r="S7958" i="1"/>
  <c r="S7986" i="1"/>
  <c r="S7987" i="1"/>
  <c r="W7989" i="1"/>
  <c r="R7989" i="1"/>
  <c r="W7984" i="1"/>
  <c r="R7984" i="1"/>
  <c r="W7988" i="1"/>
  <c r="R7988" i="1"/>
  <c r="W7983" i="1"/>
  <c r="R7983" i="1"/>
  <c r="W7981" i="1"/>
  <c r="R7981" i="1"/>
  <c r="W7982" i="1"/>
  <c r="R7982" i="1"/>
  <c r="W7990" i="1"/>
  <c r="R7990" i="1"/>
  <c r="W7980" i="1"/>
  <c r="R7980" i="1"/>
  <c r="W7979" i="1"/>
  <c r="W7974" i="1"/>
  <c r="W7975" i="1"/>
  <c r="W7970" i="1"/>
  <c r="W7991" i="1"/>
  <c r="W7971" i="1"/>
  <c r="W7977" i="1"/>
  <c r="W7978" i="1"/>
  <c r="W7985" i="1"/>
  <c r="W7976" i="1"/>
  <c r="W7992" i="1"/>
  <c r="W7986" i="1"/>
  <c r="W7972" i="1"/>
  <c r="W7987" i="1"/>
  <c r="W7993" i="1"/>
  <c r="W7973" i="1"/>
  <c r="P8010" i="1"/>
  <c r="R8010" i="1" s="1"/>
  <c r="P7995" i="1"/>
  <c r="P8009" i="1"/>
  <c r="R8009" i="1" s="1"/>
  <c r="P7999" i="1"/>
  <c r="P8013" i="1"/>
  <c r="Q8013" i="1" s="1"/>
  <c r="P8005" i="1"/>
  <c r="Q8005" i="1" s="1"/>
  <c r="P8004" i="1"/>
  <c r="Q8004" i="1" s="1"/>
  <c r="P8003" i="1"/>
  <c r="R8003" i="1" s="1"/>
  <c r="P8000" i="1"/>
  <c r="P7997" i="1"/>
  <c r="P7998" i="1"/>
  <c r="P8001" i="1"/>
  <c r="R8001" i="1" s="1"/>
  <c r="P8012" i="1"/>
  <c r="Q8012" i="1" s="1"/>
  <c r="P7996" i="1"/>
  <c r="P8002" i="1"/>
  <c r="R8002" i="1" s="1"/>
  <c r="P8006" i="1"/>
  <c r="Q8006" i="1" s="1"/>
  <c r="P7994" i="1"/>
  <c r="P8015" i="1"/>
  <c r="R8015" i="1" s="1"/>
  <c r="P8007" i="1"/>
  <c r="Q8007" i="1" s="1"/>
  <c r="P8008" i="1"/>
  <c r="Q8008" i="1" s="1"/>
  <c r="P8017" i="1"/>
  <c r="P8011" i="1"/>
  <c r="R8011" i="1" s="1"/>
  <c r="P8016" i="1"/>
  <c r="R8016" i="1" s="1"/>
  <c r="P8014" i="1"/>
  <c r="Q8014" i="1" s="1"/>
  <c r="H8026" i="6"/>
  <c r="H8050" i="6" s="1"/>
  <c r="H8074" i="6" s="1"/>
  <c r="O8026" i="1"/>
  <c r="H8037" i="6"/>
  <c r="H8061" i="6" s="1"/>
  <c r="H8085" i="6" s="1"/>
  <c r="O8037" i="1"/>
  <c r="H8018" i="6"/>
  <c r="H8042" i="6" s="1"/>
  <c r="H8066" i="6" s="1"/>
  <c r="O8018" i="1"/>
  <c r="H8039" i="6"/>
  <c r="H8063" i="6" s="1"/>
  <c r="H8087" i="6" s="1"/>
  <c r="O8039" i="1"/>
  <c r="H8038" i="6"/>
  <c r="H8062" i="6" s="1"/>
  <c r="H8086" i="6" s="1"/>
  <c r="O8038" i="1"/>
  <c r="H8022" i="6"/>
  <c r="H8046" i="6" s="1"/>
  <c r="H8070" i="6" s="1"/>
  <c r="O8022" i="1"/>
  <c r="H8027" i="6"/>
  <c r="H8051" i="6" s="1"/>
  <c r="H8075" i="6" s="1"/>
  <c r="O8027" i="1"/>
  <c r="H8021" i="6"/>
  <c r="H8045" i="6" s="1"/>
  <c r="H8069" i="6" s="1"/>
  <c r="O8021" i="1"/>
  <c r="H8019" i="6"/>
  <c r="H8043" i="6" s="1"/>
  <c r="H8067" i="6" s="1"/>
  <c r="O8019" i="1"/>
  <c r="H8033" i="6"/>
  <c r="H8057" i="6" s="1"/>
  <c r="H8081" i="6" s="1"/>
  <c r="O8033" i="1"/>
  <c r="H8030" i="6"/>
  <c r="H8054" i="6" s="1"/>
  <c r="H8078" i="6" s="1"/>
  <c r="O8030" i="1"/>
  <c r="H8035" i="6"/>
  <c r="H8059" i="6" s="1"/>
  <c r="H8083" i="6" s="1"/>
  <c r="O8035" i="1"/>
  <c r="H8028" i="6"/>
  <c r="H8052" i="6" s="1"/>
  <c r="H8076" i="6" s="1"/>
  <c r="O8028" i="1"/>
  <c r="H8041" i="6"/>
  <c r="H8065" i="6" s="1"/>
  <c r="H8089" i="6" s="1"/>
  <c r="O8041" i="1"/>
  <c r="H8034" i="6"/>
  <c r="H8058" i="6" s="1"/>
  <c r="H8082" i="6" s="1"/>
  <c r="O8034" i="1"/>
  <c r="H8029" i="6"/>
  <c r="H8053" i="6" s="1"/>
  <c r="H8077" i="6" s="1"/>
  <c r="O8029" i="1"/>
  <c r="H8036" i="6"/>
  <c r="H8060" i="6" s="1"/>
  <c r="H8084" i="6" s="1"/>
  <c r="O8036" i="1"/>
  <c r="H8025" i="6"/>
  <c r="H8049" i="6" s="1"/>
  <c r="H8073" i="6" s="1"/>
  <c r="O8025" i="1"/>
  <c r="H8023" i="6"/>
  <c r="H8047" i="6" s="1"/>
  <c r="H8071" i="6" s="1"/>
  <c r="O8023" i="1"/>
  <c r="H8020" i="6"/>
  <c r="H8044" i="6" s="1"/>
  <c r="H8068" i="6" s="1"/>
  <c r="O8020" i="1"/>
  <c r="H8032" i="6"/>
  <c r="H8056" i="6" s="1"/>
  <c r="H8080" i="6" s="1"/>
  <c r="O8032" i="1"/>
  <c r="H8024" i="6"/>
  <c r="H8048" i="6" s="1"/>
  <c r="H8072" i="6" s="1"/>
  <c r="O8024" i="1"/>
  <c r="H8040" i="6"/>
  <c r="H8064" i="6" s="1"/>
  <c r="H8088" i="6" s="1"/>
  <c r="O8040" i="1"/>
  <c r="H8031" i="6"/>
  <c r="H8055" i="6" s="1"/>
  <c r="H8079" i="6" s="1"/>
  <c r="O8031" i="1"/>
  <c r="H8032" i="5"/>
  <c r="H8056" i="5" s="1"/>
  <c r="H8080" i="5" s="1"/>
  <c r="N8032" i="1"/>
  <c r="H8033" i="5"/>
  <c r="H8057" i="5" s="1"/>
  <c r="H8081" i="5" s="1"/>
  <c r="N8033" i="1"/>
  <c r="H8029" i="5"/>
  <c r="H8053" i="5" s="1"/>
  <c r="H8077" i="5" s="1"/>
  <c r="N8029" i="1"/>
  <c r="H8027" i="5"/>
  <c r="H8051" i="5" s="1"/>
  <c r="H8075" i="5" s="1"/>
  <c r="N8027" i="1"/>
  <c r="H8038" i="5"/>
  <c r="H8062" i="5" s="1"/>
  <c r="H8086" i="5" s="1"/>
  <c r="N8038" i="1"/>
  <c r="H8024" i="5"/>
  <c r="H8048" i="5" s="1"/>
  <c r="H8072" i="5" s="1"/>
  <c r="N8024" i="1"/>
  <c r="H8030" i="5"/>
  <c r="H8054" i="5" s="1"/>
  <c r="H8078" i="5" s="1"/>
  <c r="N8030" i="1"/>
  <c r="H8019" i="5"/>
  <c r="H8043" i="5" s="1"/>
  <c r="H8067" i="5" s="1"/>
  <c r="N8019" i="1"/>
  <c r="H8036" i="5"/>
  <c r="H8060" i="5" s="1"/>
  <c r="H8084" i="5" s="1"/>
  <c r="N8036" i="1"/>
  <c r="H8018" i="5"/>
  <c r="H8042" i="5" s="1"/>
  <c r="H8066" i="5" s="1"/>
  <c r="N8018" i="1"/>
  <c r="H8022" i="5"/>
  <c r="H8046" i="5" s="1"/>
  <c r="H8070" i="5" s="1"/>
  <c r="N8022" i="1"/>
  <c r="H8023" i="5"/>
  <c r="H8047" i="5" s="1"/>
  <c r="H8071" i="5" s="1"/>
  <c r="N8023" i="1"/>
  <c r="H8021" i="5"/>
  <c r="H8045" i="5" s="1"/>
  <c r="H8069" i="5" s="1"/>
  <c r="N8021" i="1"/>
  <c r="H8026" i="5"/>
  <c r="H8050" i="5" s="1"/>
  <c r="H8074" i="5" s="1"/>
  <c r="N8026" i="1"/>
  <c r="H8020" i="5"/>
  <c r="H8044" i="5" s="1"/>
  <c r="H8068" i="5" s="1"/>
  <c r="N8020" i="1"/>
  <c r="H8039" i="5"/>
  <c r="H8063" i="5" s="1"/>
  <c r="H8087" i="5" s="1"/>
  <c r="N8039" i="1"/>
  <c r="H8037" i="5"/>
  <c r="H8061" i="5" s="1"/>
  <c r="H8085" i="5" s="1"/>
  <c r="N8037" i="1"/>
  <c r="H8028" i="5"/>
  <c r="H8052" i="5" s="1"/>
  <c r="H8076" i="5" s="1"/>
  <c r="N8028" i="1"/>
  <c r="H8041" i="5"/>
  <c r="H8065" i="5" s="1"/>
  <c r="H8089" i="5" s="1"/>
  <c r="N8041" i="1"/>
  <c r="H8035" i="5"/>
  <c r="H8059" i="5" s="1"/>
  <c r="H8083" i="5" s="1"/>
  <c r="N8035" i="1"/>
  <c r="H8031" i="5"/>
  <c r="H8055" i="5" s="1"/>
  <c r="H8079" i="5" s="1"/>
  <c r="N8031" i="1"/>
  <c r="H8034" i="5"/>
  <c r="H8058" i="5" s="1"/>
  <c r="H8082" i="5" s="1"/>
  <c r="N8034" i="1"/>
  <c r="H8025" i="5"/>
  <c r="H8049" i="5" s="1"/>
  <c r="H8073" i="5" s="1"/>
  <c r="N8025" i="1"/>
  <c r="H8040" i="5"/>
  <c r="H8064" i="5" s="1"/>
  <c r="H8088" i="5" s="1"/>
  <c r="N8040" i="1"/>
  <c r="S8011" i="1" l="1"/>
  <c r="S8015" i="1"/>
  <c r="S7980" i="1"/>
  <c r="S7982" i="1"/>
  <c r="S7983" i="1"/>
  <c r="S7984" i="1"/>
  <c r="S8010" i="1"/>
  <c r="S8001" i="1"/>
  <c r="S8003" i="1"/>
  <c r="S7990" i="1"/>
  <c r="S7981" i="1"/>
  <c r="S7988" i="1"/>
  <c r="S7989" i="1"/>
  <c r="S8016" i="1"/>
  <c r="S8002" i="1"/>
  <c r="S8009" i="1"/>
  <c r="W8005" i="1"/>
  <c r="R8005" i="1"/>
  <c r="W8012" i="1"/>
  <c r="R8012" i="1"/>
  <c r="W8013" i="1"/>
  <c r="R8013" i="1"/>
  <c r="W8014" i="1"/>
  <c r="R8014" i="1"/>
  <c r="W8008" i="1"/>
  <c r="R8008" i="1"/>
  <c r="W8006" i="1"/>
  <c r="R8006" i="1"/>
  <c r="W8007" i="1"/>
  <c r="R8007" i="1"/>
  <c r="W8004" i="1"/>
  <c r="R8004" i="1"/>
  <c r="W8011" i="1"/>
  <c r="W8015" i="1"/>
  <c r="W7996" i="1"/>
  <c r="W7997" i="1"/>
  <c r="W7995" i="1"/>
  <c r="W8017" i="1"/>
  <c r="W7994" i="1"/>
  <c r="W8000" i="1"/>
  <c r="W8010" i="1"/>
  <c r="W8001" i="1"/>
  <c r="W8003" i="1"/>
  <c r="W7999" i="1"/>
  <c r="W8016" i="1"/>
  <c r="W8002" i="1"/>
  <c r="W7998" i="1"/>
  <c r="W8009" i="1"/>
  <c r="P8031" i="1"/>
  <c r="Q8031" i="1" s="1"/>
  <c r="P8021" i="1"/>
  <c r="P8025" i="1"/>
  <c r="R8025" i="1" s="1"/>
  <c r="P8041" i="1"/>
  <c r="P8022" i="1"/>
  <c r="P8036" i="1"/>
  <c r="Q8036" i="1" s="1"/>
  <c r="P8038" i="1"/>
  <c r="Q8038" i="1" s="1"/>
  <c r="P8034" i="1"/>
  <c r="R8034" i="1" s="1"/>
  <c r="P8039" i="1"/>
  <c r="R8039" i="1" s="1"/>
  <c r="P8026" i="1"/>
  <c r="R8026" i="1" s="1"/>
  <c r="P8033" i="1"/>
  <c r="R8033" i="1" s="1"/>
  <c r="P8037" i="1"/>
  <c r="Q8037" i="1" s="1"/>
  <c r="P8028" i="1"/>
  <c r="Q8028" i="1" s="1"/>
  <c r="P8030" i="1"/>
  <c r="Q8030" i="1" s="1"/>
  <c r="P8032" i="1"/>
  <c r="Q8032" i="1" s="1"/>
  <c r="P8020" i="1"/>
  <c r="P8029" i="1"/>
  <c r="Q8029" i="1" s="1"/>
  <c r="P8040" i="1"/>
  <c r="R8040" i="1" s="1"/>
  <c r="P8035" i="1"/>
  <c r="R8035" i="1" s="1"/>
  <c r="P8023" i="1"/>
  <c r="P8019" i="1"/>
  <c r="P8027" i="1"/>
  <c r="R8027" i="1" s="1"/>
  <c r="P8018" i="1"/>
  <c r="P8024" i="1"/>
  <c r="H8107" i="6"/>
  <c r="O8107" i="1"/>
  <c r="H8094" i="6"/>
  <c r="O8094" i="1"/>
  <c r="H8092" i="6"/>
  <c r="O8092" i="1"/>
  <c r="H8101" i="6"/>
  <c r="O8101" i="1"/>
  <c r="H8102" i="6"/>
  <c r="O8102" i="1"/>
  <c r="H8110" i="6"/>
  <c r="O8110" i="1"/>
  <c r="H8106" i="6"/>
  <c r="O8106" i="1"/>
  <c r="H8111" i="6"/>
  <c r="O8111" i="1"/>
  <c r="H8108" i="6"/>
  <c r="O8108" i="1"/>
  <c r="H8105" i="6"/>
  <c r="O8105" i="1"/>
  <c r="H8091" i="6"/>
  <c r="O8091" i="1"/>
  <c r="H8090" i="6"/>
  <c r="O8090" i="1"/>
  <c r="H8103" i="6"/>
  <c r="O8103" i="1"/>
  <c r="H8113" i="6"/>
  <c r="O8113" i="1"/>
  <c r="H8095" i="6"/>
  <c r="O8095" i="1"/>
  <c r="H8093" i="6"/>
  <c r="O8093" i="1"/>
  <c r="H8100" i="6"/>
  <c r="O8100" i="1"/>
  <c r="H8109" i="6"/>
  <c r="O8109" i="1"/>
  <c r="H8096" i="6"/>
  <c r="O8096" i="1"/>
  <c r="H8097" i="6"/>
  <c r="O8097" i="1"/>
  <c r="H8099" i="6"/>
  <c r="O8099" i="1"/>
  <c r="H8112" i="6"/>
  <c r="O8112" i="1"/>
  <c r="H8104" i="6"/>
  <c r="O8104" i="1"/>
  <c r="H8098" i="6"/>
  <c r="O8098" i="1"/>
  <c r="H8095" i="5"/>
  <c r="N8095" i="1"/>
  <c r="H8096" i="5"/>
  <c r="N8096" i="1"/>
  <c r="H8097" i="5"/>
  <c r="N8097" i="1"/>
  <c r="H8109" i="5"/>
  <c r="N8109" i="1"/>
  <c r="H8094" i="5"/>
  <c r="N8094" i="1"/>
  <c r="H8110" i="5"/>
  <c r="N8110" i="1"/>
  <c r="H8106" i="5"/>
  <c r="N8106" i="1"/>
  <c r="H8111" i="5"/>
  <c r="N8111" i="1"/>
  <c r="H8090" i="5"/>
  <c r="N8090" i="1"/>
  <c r="H8099" i="5"/>
  <c r="N8099" i="1"/>
  <c r="H8108" i="5"/>
  <c r="N8108" i="1"/>
  <c r="H8100" i="5"/>
  <c r="N8100" i="1"/>
  <c r="H8103" i="5"/>
  <c r="N8103" i="1"/>
  <c r="H8101" i="5"/>
  <c r="N8101" i="1"/>
  <c r="H8098" i="5"/>
  <c r="N8098" i="1"/>
  <c r="H8105" i="5"/>
  <c r="N8105" i="1"/>
  <c r="H8112" i="5"/>
  <c r="N8112" i="1"/>
  <c r="H8092" i="5"/>
  <c r="N8092" i="1"/>
  <c r="H8107" i="5"/>
  <c r="N8107" i="1"/>
  <c r="H8113" i="5"/>
  <c r="N8113" i="1"/>
  <c r="H8093" i="5"/>
  <c r="N8093" i="1"/>
  <c r="H8091" i="5"/>
  <c r="N8091" i="1"/>
  <c r="H8102" i="5"/>
  <c r="N8102" i="1"/>
  <c r="H8104" i="5"/>
  <c r="N8104" i="1"/>
  <c r="S8027" i="1" l="1"/>
  <c r="S8040" i="1"/>
  <c r="S8026" i="1"/>
  <c r="S8004" i="1"/>
  <c r="S8006" i="1"/>
  <c r="S8014" i="1"/>
  <c r="S8012" i="1"/>
  <c r="S8039" i="1"/>
  <c r="S8034" i="1"/>
  <c r="S8007" i="1"/>
  <c r="S8008" i="1"/>
  <c r="S8013" i="1"/>
  <c r="S8005" i="1"/>
  <c r="S8035" i="1"/>
  <c r="S8033" i="1"/>
  <c r="S8025" i="1"/>
  <c r="W8030" i="1"/>
  <c r="R8030" i="1"/>
  <c r="W8036" i="1"/>
  <c r="R8036" i="1"/>
  <c r="W8029" i="1"/>
  <c r="R8029" i="1"/>
  <c r="W8028" i="1"/>
  <c r="R8028" i="1"/>
  <c r="W8031" i="1"/>
  <c r="R8031" i="1"/>
  <c r="W8037" i="1"/>
  <c r="R8037" i="1"/>
  <c r="W8032" i="1"/>
  <c r="R8032" i="1"/>
  <c r="W8038" i="1"/>
  <c r="R8038" i="1"/>
  <c r="W8027" i="1"/>
  <c r="W8040" i="1"/>
  <c r="W8026" i="1"/>
  <c r="W8021" i="1"/>
  <c r="W8019" i="1"/>
  <c r="W8039" i="1"/>
  <c r="W8022" i="1"/>
  <c r="W8024" i="1"/>
  <c r="W8023" i="1"/>
  <c r="W8020" i="1"/>
  <c r="W8034" i="1"/>
  <c r="W8041" i="1"/>
  <c r="W8018" i="1"/>
  <c r="W8035" i="1"/>
  <c r="W8033" i="1"/>
  <c r="W8025" i="1"/>
  <c r="P8103" i="1"/>
  <c r="Q8103" i="1" s="1"/>
  <c r="P8104" i="1"/>
  <c r="Q8104" i="1" s="1"/>
  <c r="P8091" i="1"/>
  <c r="P8092" i="1"/>
  <c r="P8093" i="1"/>
  <c r="P8108" i="1"/>
  <c r="Q8108" i="1" s="1"/>
  <c r="P8094" i="1"/>
  <c r="P8102" i="1"/>
  <c r="Q8102" i="1" s="1"/>
  <c r="P8098" i="1"/>
  <c r="R8098" i="1" s="1"/>
  <c r="P8090" i="1"/>
  <c r="P8106" i="1"/>
  <c r="R8106" i="1" s="1"/>
  <c r="P8097" i="1"/>
  <c r="R8097" i="1" s="1"/>
  <c r="P8095" i="1"/>
  <c r="P8105" i="1"/>
  <c r="R8105" i="1" s="1"/>
  <c r="P8101" i="1"/>
  <c r="Q8101" i="1" s="1"/>
  <c r="P8100" i="1"/>
  <c r="Q8100" i="1" s="1"/>
  <c r="P8096" i="1"/>
  <c r="P8111" i="1"/>
  <c r="R8111" i="1" s="1"/>
  <c r="P8109" i="1"/>
  <c r="Q8109" i="1" s="1"/>
  <c r="P8110" i="1"/>
  <c r="Q8110" i="1" s="1"/>
  <c r="P8107" i="1"/>
  <c r="R8107" i="1" s="1"/>
  <c r="P8113" i="1"/>
  <c r="P8099" i="1"/>
  <c r="R8099" i="1" s="1"/>
  <c r="P8112" i="1"/>
  <c r="R8112" i="1" s="1"/>
  <c r="H8136" i="6"/>
  <c r="O8136" i="1"/>
  <c r="H8115" i="6"/>
  <c r="O8115" i="1"/>
  <c r="H8117" i="6"/>
  <c r="O8117" i="1"/>
  <c r="H8123" i="6"/>
  <c r="O8123" i="1"/>
  <c r="H8126" i="6"/>
  <c r="O8126" i="1"/>
  <c r="H8134" i="6"/>
  <c r="O8134" i="1"/>
  <c r="H8119" i="6"/>
  <c r="O8119" i="1"/>
  <c r="H8121" i="6"/>
  <c r="O8121" i="1"/>
  <c r="H8129" i="6"/>
  <c r="O8129" i="1"/>
  <c r="H8125" i="6"/>
  <c r="O8125" i="1"/>
  <c r="H8137" i="6"/>
  <c r="O8137" i="1"/>
  <c r="H8122" i="6"/>
  <c r="O8122" i="1"/>
  <c r="H8132" i="6"/>
  <c r="O8132" i="1"/>
  <c r="H8116" i="6"/>
  <c r="O8116" i="1"/>
  <c r="H8120" i="6"/>
  <c r="O8120" i="1"/>
  <c r="H8127" i="6"/>
  <c r="O8127" i="1"/>
  <c r="H8135" i="6"/>
  <c r="O8135" i="1"/>
  <c r="H8133" i="6"/>
  <c r="O8133" i="1"/>
  <c r="H8118" i="6"/>
  <c r="O8118" i="1"/>
  <c r="H8128" i="6"/>
  <c r="O8128" i="1"/>
  <c r="H8130" i="6"/>
  <c r="O8130" i="1"/>
  <c r="H8114" i="6"/>
  <c r="O8114" i="1"/>
  <c r="H8124" i="6"/>
  <c r="O8124" i="1"/>
  <c r="H8131" i="6"/>
  <c r="O8131" i="1"/>
  <c r="H8118" i="5"/>
  <c r="N8118" i="1"/>
  <c r="H8132" i="5"/>
  <c r="N8132" i="1"/>
  <c r="H8115" i="5"/>
  <c r="N8115" i="1"/>
  <c r="H8129" i="5"/>
  <c r="N8129" i="1"/>
  <c r="H8133" i="5"/>
  <c r="N8133" i="1"/>
  <c r="H8124" i="5"/>
  <c r="N8124" i="1"/>
  <c r="H8134" i="5"/>
  <c r="N8134" i="1"/>
  <c r="H8126" i="5"/>
  <c r="N8126" i="1"/>
  <c r="H8136" i="5"/>
  <c r="N8136" i="1"/>
  <c r="H8122" i="5"/>
  <c r="N8122" i="1"/>
  <c r="H8114" i="5"/>
  <c r="N8114" i="1"/>
  <c r="H8121" i="5"/>
  <c r="N8121" i="1"/>
  <c r="H8128" i="5"/>
  <c r="N8128" i="1"/>
  <c r="H8123" i="5"/>
  <c r="N8123" i="1"/>
  <c r="H8116" i="5"/>
  <c r="N8116" i="1"/>
  <c r="H8117" i="5"/>
  <c r="N8117" i="1"/>
  <c r="H8137" i="5"/>
  <c r="N8137" i="1"/>
  <c r="H8125" i="5"/>
  <c r="N8125" i="1"/>
  <c r="H8135" i="5"/>
  <c r="N8135" i="1"/>
  <c r="H8120" i="5"/>
  <c r="N8120" i="1"/>
  <c r="H8131" i="5"/>
  <c r="N8131" i="1"/>
  <c r="H8127" i="5"/>
  <c r="N8127" i="1"/>
  <c r="H8130" i="5"/>
  <c r="N8130" i="1"/>
  <c r="H8119" i="5"/>
  <c r="N8119" i="1"/>
  <c r="S8111" i="1" l="1"/>
  <c r="S8105" i="1"/>
  <c r="S8038" i="1"/>
  <c r="S8037" i="1"/>
  <c r="S8028" i="1"/>
  <c r="S8036" i="1"/>
  <c r="S8107" i="1"/>
  <c r="S8098" i="1"/>
  <c r="S8112" i="1"/>
  <c r="S8097" i="1"/>
  <c r="S8032" i="1"/>
  <c r="S8031" i="1"/>
  <c r="S8029" i="1"/>
  <c r="S8030" i="1"/>
  <c r="S8099" i="1"/>
  <c r="S8106" i="1"/>
  <c r="W8108" i="1"/>
  <c r="R8108" i="1"/>
  <c r="W8104" i="1"/>
  <c r="R8104" i="1"/>
  <c r="W8103" i="1"/>
  <c r="R8103" i="1"/>
  <c r="W8110" i="1"/>
  <c r="R8110" i="1"/>
  <c r="W8100" i="1"/>
  <c r="R8100" i="1"/>
  <c r="W8102" i="1"/>
  <c r="R8102" i="1"/>
  <c r="W8109" i="1"/>
  <c r="R8109" i="1"/>
  <c r="W8101" i="1"/>
  <c r="R8101" i="1"/>
  <c r="W8113" i="1"/>
  <c r="W8111" i="1"/>
  <c r="W8105" i="1"/>
  <c r="W8090" i="1"/>
  <c r="W8107" i="1"/>
  <c r="W8096" i="1"/>
  <c r="W8095" i="1"/>
  <c r="W8098" i="1"/>
  <c r="W8093" i="1"/>
  <c r="W8112" i="1"/>
  <c r="W8097" i="1"/>
  <c r="W8092" i="1"/>
  <c r="W8099" i="1"/>
  <c r="W8106" i="1"/>
  <c r="W8094" i="1"/>
  <c r="W8091" i="1"/>
  <c r="P8128" i="1"/>
  <c r="Q8128" i="1" s="1"/>
  <c r="P8114" i="1"/>
  <c r="P8136" i="1"/>
  <c r="R8136" i="1" s="1"/>
  <c r="P8133" i="1"/>
  <c r="Q8133" i="1" s="1"/>
  <c r="P8131" i="1"/>
  <c r="R8131" i="1" s="1"/>
  <c r="P8116" i="1"/>
  <c r="P8119" i="1"/>
  <c r="P8120" i="1"/>
  <c r="P8117" i="1"/>
  <c r="P8126" i="1"/>
  <c r="Q8126" i="1" s="1"/>
  <c r="P8129" i="1"/>
  <c r="R8129" i="1" s="1"/>
  <c r="P8130" i="1"/>
  <c r="R8130" i="1" s="1"/>
  <c r="P8135" i="1"/>
  <c r="R8135" i="1" s="1"/>
  <c r="P8134" i="1"/>
  <c r="Q8134" i="1" s="1"/>
  <c r="P8115" i="1"/>
  <c r="P8137" i="1"/>
  <c r="P8118" i="1"/>
  <c r="P8127" i="1"/>
  <c r="Q8127" i="1" s="1"/>
  <c r="P8125" i="1"/>
  <c r="Q8125" i="1" s="1"/>
  <c r="P8123" i="1"/>
  <c r="R8123" i="1" s="1"/>
  <c r="P8121" i="1"/>
  <c r="R8121" i="1" s="1"/>
  <c r="P8122" i="1"/>
  <c r="R8122" i="1" s="1"/>
  <c r="P8124" i="1"/>
  <c r="Q8124" i="1" s="1"/>
  <c r="P8132" i="1"/>
  <c r="Q8132" i="1" s="1"/>
  <c r="H8158" i="6"/>
  <c r="O8158" i="1"/>
  <c r="H8144" i="6"/>
  <c r="O8144" i="1"/>
  <c r="H8153" i="6"/>
  <c r="O8153" i="1"/>
  <c r="H8149" i="6"/>
  <c r="O8149" i="1"/>
  <c r="H8150" i="6"/>
  <c r="O8150" i="1"/>
  <c r="H8145" i="6"/>
  <c r="O8145" i="1"/>
  <c r="H8147" i="6"/>
  <c r="O8147" i="1"/>
  <c r="H8152" i="6"/>
  <c r="O8152" i="1"/>
  <c r="H8148" i="6"/>
  <c r="O8148" i="1"/>
  <c r="H8142" i="6"/>
  <c r="O8142" i="1"/>
  <c r="H8156" i="6"/>
  <c r="O8156" i="1"/>
  <c r="H8155" i="6"/>
  <c r="O8155" i="1"/>
  <c r="H8143" i="6"/>
  <c r="O8143" i="1"/>
  <c r="H8141" i="6"/>
  <c r="O8141" i="1"/>
  <c r="H8154" i="6"/>
  <c r="O8154" i="1"/>
  <c r="H8146" i="6"/>
  <c r="O8146" i="1"/>
  <c r="H8151" i="6"/>
  <c r="O8151" i="1"/>
  <c r="H8157" i="6"/>
  <c r="O8157" i="1"/>
  <c r="H8139" i="6"/>
  <c r="O8139" i="1"/>
  <c r="H8159" i="6"/>
  <c r="O8159" i="1"/>
  <c r="H8161" i="6"/>
  <c r="O8161" i="1"/>
  <c r="H8140" i="6"/>
  <c r="O8140" i="1"/>
  <c r="H8138" i="6"/>
  <c r="O8138" i="1"/>
  <c r="H8160" i="6"/>
  <c r="O8160" i="1"/>
  <c r="H8157" i="5"/>
  <c r="N8157" i="1"/>
  <c r="H8145" i="5"/>
  <c r="N8145" i="1"/>
  <c r="H8141" i="5"/>
  <c r="N8141" i="1"/>
  <c r="H8146" i="5"/>
  <c r="N8146" i="1"/>
  <c r="H8153" i="5"/>
  <c r="N8153" i="1"/>
  <c r="H8149" i="5"/>
  <c r="N8149" i="1"/>
  <c r="H8154" i="5"/>
  <c r="N8154" i="1"/>
  <c r="H8161" i="5"/>
  <c r="N8161" i="1"/>
  <c r="H8151" i="5"/>
  <c r="N8151" i="1"/>
  <c r="H8140" i="5"/>
  <c r="N8140" i="1"/>
  <c r="H8160" i="5"/>
  <c r="N8160" i="1"/>
  <c r="H8139" i="5"/>
  <c r="N8139" i="1"/>
  <c r="H8138" i="5"/>
  <c r="N8138" i="1"/>
  <c r="H8148" i="5"/>
  <c r="N8148" i="1"/>
  <c r="H8144" i="5"/>
  <c r="N8144" i="1"/>
  <c r="H8147" i="5"/>
  <c r="N8147" i="1"/>
  <c r="H8150" i="5"/>
  <c r="N8150" i="1"/>
  <c r="H8156" i="5"/>
  <c r="N8156" i="1"/>
  <c r="H8143" i="5"/>
  <c r="N8143" i="1"/>
  <c r="H8155" i="5"/>
  <c r="N8155" i="1"/>
  <c r="H8159" i="5"/>
  <c r="N8159" i="1"/>
  <c r="H8152" i="5"/>
  <c r="N8152" i="1"/>
  <c r="H8158" i="5"/>
  <c r="N8158" i="1"/>
  <c r="H8142" i="5"/>
  <c r="N8142" i="1"/>
  <c r="S8122" i="1" l="1"/>
  <c r="S8101" i="1"/>
  <c r="S8102" i="1"/>
  <c r="S8110" i="1"/>
  <c r="S8104" i="1"/>
  <c r="S8121" i="1"/>
  <c r="S8135" i="1"/>
  <c r="S8131" i="1"/>
  <c r="S8123" i="1"/>
  <c r="S8130" i="1"/>
  <c r="S8109" i="1"/>
  <c r="S8100" i="1"/>
  <c r="S8103" i="1"/>
  <c r="S8108" i="1"/>
  <c r="S8129" i="1"/>
  <c r="S8136" i="1"/>
  <c r="W8127" i="1"/>
  <c r="R8127" i="1"/>
  <c r="W8134" i="1"/>
  <c r="R8134" i="1"/>
  <c r="W8126" i="1"/>
  <c r="R8126" i="1"/>
  <c r="W8128" i="1"/>
  <c r="R8128" i="1"/>
  <c r="W8132" i="1"/>
  <c r="R8132" i="1"/>
  <c r="W8133" i="1"/>
  <c r="R8133" i="1"/>
  <c r="W8124" i="1"/>
  <c r="R8124" i="1"/>
  <c r="W8125" i="1"/>
  <c r="R8125" i="1"/>
  <c r="W8122" i="1"/>
  <c r="W8116" i="1"/>
  <c r="W8114" i="1"/>
  <c r="W8121" i="1"/>
  <c r="W8118" i="1"/>
  <c r="W8135" i="1"/>
  <c r="W8117" i="1"/>
  <c r="W8131" i="1"/>
  <c r="W8123" i="1"/>
  <c r="W8137" i="1"/>
  <c r="W8130" i="1"/>
  <c r="W8120" i="1"/>
  <c r="W8115" i="1"/>
  <c r="W8129" i="1"/>
  <c r="W8119" i="1"/>
  <c r="W8136" i="1"/>
  <c r="P8155" i="1"/>
  <c r="R8155" i="1" s="1"/>
  <c r="P8150" i="1"/>
  <c r="Q8150" i="1" s="1"/>
  <c r="P8144" i="1"/>
  <c r="P8159" i="1"/>
  <c r="R8159" i="1" s="1"/>
  <c r="P8142" i="1"/>
  <c r="P8147" i="1"/>
  <c r="R8147" i="1" s="1"/>
  <c r="P8140" i="1"/>
  <c r="P8146" i="1"/>
  <c r="R8146" i="1" s="1"/>
  <c r="P8157" i="1"/>
  <c r="Q8157" i="1" s="1"/>
  <c r="P8160" i="1"/>
  <c r="R8160" i="1" s="1"/>
  <c r="P8141" i="1"/>
  <c r="P8156" i="1"/>
  <c r="Q8156" i="1" s="1"/>
  <c r="P8148" i="1"/>
  <c r="Q8148" i="1" s="1"/>
  <c r="P8139" i="1"/>
  <c r="P8161" i="1"/>
  <c r="P8149" i="1"/>
  <c r="Q8149" i="1" s="1"/>
  <c r="P8145" i="1"/>
  <c r="R8145" i="1" s="1"/>
  <c r="P8152" i="1"/>
  <c r="Q8152" i="1" s="1"/>
  <c r="P8158" i="1"/>
  <c r="Q8158" i="1" s="1"/>
  <c r="P8143" i="1"/>
  <c r="P8138" i="1"/>
  <c r="P8151" i="1"/>
  <c r="Q8151" i="1" s="1"/>
  <c r="P8154" i="1"/>
  <c r="R8154" i="1" s="1"/>
  <c r="P8153" i="1"/>
  <c r="R8153" i="1" s="1"/>
  <c r="H8170" i="6"/>
  <c r="O8170" i="1"/>
  <c r="H8174" i="6"/>
  <c r="O8174" i="1"/>
  <c r="H8166" i="6"/>
  <c r="O8166" i="1"/>
  <c r="H8183" i="6"/>
  <c r="O8183" i="1"/>
  <c r="H8178" i="6"/>
  <c r="O8178" i="1"/>
  <c r="H8172" i="6"/>
  <c r="O8172" i="1"/>
  <c r="H8164" i="6"/>
  <c r="O8164" i="1"/>
  <c r="H8184" i="6"/>
  <c r="O8184" i="1"/>
  <c r="H8163" i="6"/>
  <c r="O8163" i="1"/>
  <c r="H8173" i="6"/>
  <c r="O8173" i="1"/>
  <c r="H8169" i="6"/>
  <c r="O8169" i="1"/>
  <c r="H8165" i="6"/>
  <c r="O8165" i="1"/>
  <c r="H8162" i="6"/>
  <c r="O8162" i="1"/>
  <c r="H8167" i="6"/>
  <c r="O8167" i="1"/>
  <c r="H8177" i="6"/>
  <c r="O8177" i="1"/>
  <c r="H8176" i="6"/>
  <c r="O8176" i="1"/>
  <c r="H8180" i="6"/>
  <c r="O8180" i="1"/>
  <c r="H8181" i="6"/>
  <c r="O8181" i="1"/>
  <c r="H8168" i="6"/>
  <c r="O8168" i="1"/>
  <c r="H8185" i="6"/>
  <c r="O8185" i="1"/>
  <c r="H8179" i="6"/>
  <c r="O8179" i="1"/>
  <c r="H8171" i="6"/>
  <c r="O8171" i="1"/>
  <c r="H8175" i="6"/>
  <c r="O8175" i="1"/>
  <c r="H8182" i="6"/>
  <c r="O8182" i="1"/>
  <c r="H8166" i="5"/>
  <c r="N8166" i="1"/>
  <c r="H8180" i="5"/>
  <c r="N8180" i="1"/>
  <c r="H8173" i="5"/>
  <c r="N8173" i="1"/>
  <c r="H8182" i="5"/>
  <c r="N8182" i="1"/>
  <c r="H8163" i="5"/>
  <c r="N8163" i="1"/>
  <c r="H8171" i="5"/>
  <c r="N8171" i="1"/>
  <c r="H8164" i="5"/>
  <c r="N8164" i="1"/>
  <c r="H8170" i="5"/>
  <c r="N8170" i="1"/>
  <c r="H8174" i="5"/>
  <c r="N8174" i="1"/>
  <c r="H8183" i="5"/>
  <c r="N8183" i="1"/>
  <c r="H8175" i="5"/>
  <c r="N8175" i="1"/>
  <c r="H8165" i="5"/>
  <c r="N8165" i="1"/>
  <c r="H8179" i="5"/>
  <c r="N8179" i="1"/>
  <c r="H8172" i="5"/>
  <c r="N8172" i="1"/>
  <c r="H8185" i="5"/>
  <c r="N8185" i="1"/>
  <c r="H8169" i="5"/>
  <c r="N8169" i="1"/>
  <c r="H8184" i="5"/>
  <c r="N8184" i="1"/>
  <c r="H8177" i="5"/>
  <c r="N8177" i="1"/>
  <c r="H8176" i="5"/>
  <c r="N8176" i="1"/>
  <c r="H8168" i="5"/>
  <c r="N8168" i="1"/>
  <c r="H8167" i="5"/>
  <c r="N8167" i="1"/>
  <c r="H8162" i="5"/>
  <c r="N8162" i="1"/>
  <c r="H8178" i="5"/>
  <c r="N8178" i="1"/>
  <c r="H8181" i="5"/>
  <c r="N8181" i="1"/>
  <c r="S8160" i="1" l="1"/>
  <c r="S8147" i="1"/>
  <c r="S8125" i="1"/>
  <c r="S8133" i="1"/>
  <c r="S8128" i="1"/>
  <c r="S8134" i="1"/>
  <c r="S8145" i="1"/>
  <c r="S8155" i="1"/>
  <c r="S8153" i="1"/>
  <c r="S8146" i="1"/>
  <c r="S8159" i="1"/>
  <c r="S8124" i="1"/>
  <c r="S8132" i="1"/>
  <c r="S8126" i="1"/>
  <c r="S8127" i="1"/>
  <c r="S8154" i="1"/>
  <c r="W8151" i="1"/>
  <c r="R8151" i="1"/>
  <c r="W8152" i="1"/>
  <c r="R8152" i="1"/>
  <c r="W8150" i="1"/>
  <c r="R8150" i="1"/>
  <c r="W8148" i="1"/>
  <c r="R8148" i="1"/>
  <c r="W8157" i="1"/>
  <c r="R8157" i="1"/>
  <c r="W8149" i="1"/>
  <c r="R8149" i="1"/>
  <c r="W8156" i="1"/>
  <c r="R8156" i="1"/>
  <c r="W8158" i="1"/>
  <c r="R8158" i="1"/>
  <c r="W8139" i="1"/>
  <c r="W8147" i="1"/>
  <c r="W8138" i="1"/>
  <c r="W8145" i="1"/>
  <c r="W8142" i="1"/>
  <c r="W8155" i="1"/>
  <c r="W8160" i="1"/>
  <c r="W8153" i="1"/>
  <c r="W8143" i="1"/>
  <c r="W8146" i="1"/>
  <c r="W8159" i="1"/>
  <c r="W8154" i="1"/>
  <c r="W8161" i="1"/>
  <c r="W8141" i="1"/>
  <c r="W8140" i="1"/>
  <c r="W8144" i="1"/>
  <c r="P8177" i="1"/>
  <c r="R8177" i="1" s="1"/>
  <c r="P8183" i="1"/>
  <c r="R8183" i="1" s="1"/>
  <c r="P8178" i="1"/>
  <c r="R8178" i="1" s="1"/>
  <c r="P8176" i="1"/>
  <c r="Q8176" i="1" s="1"/>
  <c r="P8185" i="1"/>
  <c r="P8164" i="1"/>
  <c r="P8163" i="1"/>
  <c r="P8173" i="1"/>
  <c r="Q8173" i="1" s="1"/>
  <c r="P8184" i="1"/>
  <c r="R8184" i="1" s="1"/>
  <c r="P8179" i="1"/>
  <c r="R8179" i="1" s="1"/>
  <c r="P8169" i="1"/>
  <c r="R8169" i="1" s="1"/>
  <c r="P8182" i="1"/>
  <c r="Q8182" i="1" s="1"/>
  <c r="P8180" i="1"/>
  <c r="Q8180" i="1" s="1"/>
  <c r="P8168" i="1"/>
  <c r="P8181" i="1"/>
  <c r="Q8181" i="1" s="1"/>
  <c r="P8165" i="1"/>
  <c r="P8162" i="1"/>
  <c r="P8172" i="1"/>
  <c r="Q8172" i="1" s="1"/>
  <c r="P8170" i="1"/>
  <c r="R8170" i="1" s="1"/>
  <c r="P8171" i="1"/>
  <c r="R8171" i="1" s="1"/>
  <c r="P8167" i="1"/>
  <c r="P8175" i="1"/>
  <c r="Q8175" i="1" s="1"/>
  <c r="P8174" i="1"/>
  <c r="Q8174" i="1" s="1"/>
  <c r="P8166" i="1"/>
  <c r="H8193" i="6"/>
  <c r="H8217" i="6" s="1"/>
  <c r="H8241" i="6" s="1"/>
  <c r="O8193" i="1"/>
  <c r="H8209" i="6"/>
  <c r="H8233" i="6" s="1"/>
  <c r="H8257" i="6" s="1"/>
  <c r="O8209" i="1"/>
  <c r="H8201" i="6"/>
  <c r="H8225" i="6" s="1"/>
  <c r="H8249" i="6" s="1"/>
  <c r="O8201" i="1"/>
  <c r="H8197" i="6"/>
  <c r="H8221" i="6" s="1"/>
  <c r="H8245" i="6" s="1"/>
  <c r="O8197" i="1"/>
  <c r="H8207" i="6"/>
  <c r="H8231" i="6" s="1"/>
  <c r="H8255" i="6" s="1"/>
  <c r="O8207" i="1"/>
  <c r="H8204" i="6"/>
  <c r="H8228" i="6" s="1"/>
  <c r="H8252" i="6" s="1"/>
  <c r="O8204" i="1"/>
  <c r="H8202" i="6"/>
  <c r="H8226" i="6" s="1"/>
  <c r="H8250" i="6" s="1"/>
  <c r="O8202" i="1"/>
  <c r="H8200" i="6"/>
  <c r="H8224" i="6" s="1"/>
  <c r="H8248" i="6" s="1"/>
  <c r="O8200" i="1"/>
  <c r="H8192" i="6"/>
  <c r="H8216" i="6" s="1"/>
  <c r="H8240" i="6" s="1"/>
  <c r="O8192" i="1"/>
  <c r="H8191" i="6"/>
  <c r="H8215" i="6" s="1"/>
  <c r="H8239" i="6" s="1"/>
  <c r="O8191" i="1"/>
  <c r="H8187" i="6"/>
  <c r="H8211" i="6" s="1"/>
  <c r="H8235" i="6" s="1"/>
  <c r="O8187" i="1"/>
  <c r="H8206" i="6"/>
  <c r="H8230" i="6" s="1"/>
  <c r="H8254" i="6" s="1"/>
  <c r="O8206" i="1"/>
  <c r="H8190" i="6"/>
  <c r="H8214" i="6" s="1"/>
  <c r="H8238" i="6" s="1"/>
  <c r="O8190" i="1"/>
  <c r="H8189" i="6"/>
  <c r="H8213" i="6" s="1"/>
  <c r="H8237" i="6" s="1"/>
  <c r="O8189" i="1"/>
  <c r="H8208" i="6"/>
  <c r="H8232" i="6" s="1"/>
  <c r="H8256" i="6" s="1"/>
  <c r="O8208" i="1"/>
  <c r="H8196" i="6"/>
  <c r="H8220" i="6" s="1"/>
  <c r="H8244" i="6" s="1"/>
  <c r="O8196" i="1"/>
  <c r="H8205" i="6"/>
  <c r="H8229" i="6" s="1"/>
  <c r="H8253" i="6" s="1"/>
  <c r="O8205" i="1"/>
  <c r="H8186" i="6"/>
  <c r="H8210" i="6" s="1"/>
  <c r="H8234" i="6" s="1"/>
  <c r="O8186" i="1"/>
  <c r="H8199" i="6"/>
  <c r="H8223" i="6" s="1"/>
  <c r="H8247" i="6" s="1"/>
  <c r="O8199" i="1"/>
  <c r="H8198" i="6"/>
  <c r="H8222" i="6" s="1"/>
  <c r="H8246" i="6" s="1"/>
  <c r="O8198" i="1"/>
  <c r="H8203" i="6"/>
  <c r="H8227" i="6" s="1"/>
  <c r="H8251" i="6" s="1"/>
  <c r="O8203" i="1"/>
  <c r="H8188" i="6"/>
  <c r="H8212" i="6" s="1"/>
  <c r="H8236" i="6" s="1"/>
  <c r="O8188" i="1"/>
  <c r="H8195" i="6"/>
  <c r="H8219" i="6" s="1"/>
  <c r="H8243" i="6" s="1"/>
  <c r="O8195" i="1"/>
  <c r="H8194" i="6"/>
  <c r="H8218" i="6" s="1"/>
  <c r="H8242" i="6" s="1"/>
  <c r="O8194" i="1"/>
  <c r="H8205" i="5"/>
  <c r="H8229" i="5" s="1"/>
  <c r="H8253" i="5" s="1"/>
  <c r="N8205" i="1"/>
  <c r="H8199" i="5"/>
  <c r="H8223" i="5" s="1"/>
  <c r="H8247" i="5" s="1"/>
  <c r="N8199" i="1"/>
  <c r="H8187" i="5"/>
  <c r="H8211" i="5" s="1"/>
  <c r="H8235" i="5" s="1"/>
  <c r="N8187" i="1"/>
  <c r="H8201" i="5"/>
  <c r="H8225" i="5" s="1"/>
  <c r="H8249" i="5" s="1"/>
  <c r="N8201" i="1"/>
  <c r="H8207" i="5"/>
  <c r="H8231" i="5" s="1"/>
  <c r="H8255" i="5" s="1"/>
  <c r="N8207" i="1"/>
  <c r="H8206" i="5"/>
  <c r="H8230" i="5" s="1"/>
  <c r="H8254" i="5" s="1"/>
  <c r="N8206" i="1"/>
  <c r="H8208" i="5"/>
  <c r="H8232" i="5" s="1"/>
  <c r="H8256" i="5" s="1"/>
  <c r="N8208" i="1"/>
  <c r="H8191" i="5"/>
  <c r="H8215" i="5" s="1"/>
  <c r="H8239" i="5" s="1"/>
  <c r="N8191" i="1"/>
  <c r="H8189" i="5"/>
  <c r="H8213" i="5" s="1"/>
  <c r="H8237" i="5" s="1"/>
  <c r="N8189" i="1"/>
  <c r="H8202" i="5"/>
  <c r="H8226" i="5" s="1"/>
  <c r="H8250" i="5" s="1"/>
  <c r="N8202" i="1"/>
  <c r="H8209" i="5"/>
  <c r="H8233" i="5" s="1"/>
  <c r="H8257" i="5" s="1"/>
  <c r="N8209" i="1"/>
  <c r="H8198" i="5"/>
  <c r="H8222" i="5" s="1"/>
  <c r="H8246" i="5" s="1"/>
  <c r="N8198" i="1"/>
  <c r="H8197" i="5"/>
  <c r="H8221" i="5" s="1"/>
  <c r="H8245" i="5" s="1"/>
  <c r="N8197" i="1"/>
  <c r="H8196" i="5"/>
  <c r="H8220" i="5" s="1"/>
  <c r="H8244" i="5" s="1"/>
  <c r="N8196" i="1"/>
  <c r="H8186" i="5"/>
  <c r="H8210" i="5" s="1"/>
  <c r="H8234" i="5" s="1"/>
  <c r="N8186" i="1"/>
  <c r="H8193" i="5"/>
  <c r="H8217" i="5" s="1"/>
  <c r="H8241" i="5" s="1"/>
  <c r="N8193" i="1"/>
  <c r="H8192" i="5"/>
  <c r="H8216" i="5" s="1"/>
  <c r="H8240" i="5" s="1"/>
  <c r="N8192" i="1"/>
  <c r="H8194" i="5"/>
  <c r="H8218" i="5" s="1"/>
  <c r="H8242" i="5" s="1"/>
  <c r="N8194" i="1"/>
  <c r="H8204" i="5"/>
  <c r="H8228" i="5" s="1"/>
  <c r="H8252" i="5" s="1"/>
  <c r="N8204" i="1"/>
  <c r="H8200" i="5"/>
  <c r="H8224" i="5" s="1"/>
  <c r="H8248" i="5" s="1"/>
  <c r="N8200" i="1"/>
  <c r="H8195" i="5"/>
  <c r="H8219" i="5" s="1"/>
  <c r="H8243" i="5" s="1"/>
  <c r="N8195" i="1"/>
  <c r="H8203" i="5"/>
  <c r="H8227" i="5" s="1"/>
  <c r="H8251" i="5" s="1"/>
  <c r="N8203" i="1"/>
  <c r="H8188" i="5"/>
  <c r="H8212" i="5" s="1"/>
  <c r="H8236" i="5" s="1"/>
  <c r="N8188" i="1"/>
  <c r="H8190" i="5"/>
  <c r="H8214" i="5" s="1"/>
  <c r="H8238" i="5" s="1"/>
  <c r="N8190" i="1"/>
  <c r="S8179" i="1" l="1"/>
  <c r="S8183" i="1"/>
  <c r="S8158" i="1"/>
  <c r="S8149" i="1"/>
  <c r="S8148" i="1"/>
  <c r="S8152" i="1"/>
  <c r="S8184" i="1"/>
  <c r="S8177" i="1"/>
  <c r="S8171" i="1"/>
  <c r="S8156" i="1"/>
  <c r="S8157" i="1"/>
  <c r="S8150" i="1"/>
  <c r="S8151" i="1"/>
  <c r="S8170" i="1"/>
  <c r="S8169" i="1"/>
  <c r="S8178" i="1"/>
  <c r="W8175" i="1"/>
  <c r="R8175" i="1"/>
  <c r="W8172" i="1"/>
  <c r="R8172" i="1"/>
  <c r="W8180" i="1"/>
  <c r="R8180" i="1"/>
  <c r="W8182" i="1"/>
  <c r="R8182" i="1"/>
  <c r="W8173" i="1"/>
  <c r="R8173" i="1"/>
  <c r="W8176" i="1"/>
  <c r="R8176" i="1"/>
  <c r="W8174" i="1"/>
  <c r="R8174" i="1"/>
  <c r="W8181" i="1"/>
  <c r="R8181" i="1"/>
  <c r="W8168" i="1"/>
  <c r="W8183" i="1"/>
  <c r="W8167" i="1"/>
  <c r="W8162" i="1"/>
  <c r="W8184" i="1"/>
  <c r="W8185" i="1"/>
  <c r="W8177" i="1"/>
  <c r="W8179" i="1"/>
  <c r="W8166" i="1"/>
  <c r="W8171" i="1"/>
  <c r="W8165" i="1"/>
  <c r="W8164" i="1"/>
  <c r="W8170" i="1"/>
  <c r="W8169" i="1"/>
  <c r="W8163" i="1"/>
  <c r="W8178" i="1"/>
  <c r="P8188" i="1"/>
  <c r="P8200" i="1"/>
  <c r="Q8200" i="1" s="1"/>
  <c r="P8190" i="1"/>
  <c r="P8194" i="1"/>
  <c r="R8194" i="1" s="1"/>
  <c r="P8204" i="1"/>
  <c r="Q8204" i="1" s="1"/>
  <c r="P8192" i="1"/>
  <c r="P8186" i="1"/>
  <c r="P8197" i="1"/>
  <c r="Q8197" i="1" s="1"/>
  <c r="P8209" i="1"/>
  <c r="P8189" i="1"/>
  <c r="P8207" i="1"/>
  <c r="R8207" i="1" s="1"/>
  <c r="P8201" i="1"/>
  <c r="R8201" i="1" s="1"/>
  <c r="P8195" i="1"/>
  <c r="R8195" i="1" s="1"/>
  <c r="P8196" i="1"/>
  <c r="Q8196" i="1" s="1"/>
  <c r="P8187" i="1"/>
  <c r="P8208" i="1"/>
  <c r="R8208" i="1" s="1"/>
  <c r="P8205" i="1"/>
  <c r="Q8205" i="1" s="1"/>
  <c r="P8203" i="1"/>
  <c r="R8203" i="1" s="1"/>
  <c r="P8193" i="1"/>
  <c r="R8193" i="1" s="1"/>
  <c r="P8198" i="1"/>
  <c r="Q8198" i="1" s="1"/>
  <c r="P8202" i="1"/>
  <c r="R8202" i="1" s="1"/>
  <c r="P8191" i="1"/>
  <c r="P8206" i="1"/>
  <c r="Q8206" i="1" s="1"/>
  <c r="P8199" i="1"/>
  <c r="Q8199" i="1" s="1"/>
  <c r="H8259" i="6"/>
  <c r="O8259" i="1"/>
  <c r="H8279" i="6"/>
  <c r="O8279" i="1"/>
  <c r="H8276" i="6"/>
  <c r="O8276" i="1"/>
  <c r="H8275" i="6"/>
  <c r="O8275" i="1"/>
  <c r="H8280" i="6"/>
  <c r="O8280" i="1"/>
  <c r="H8264" i="6"/>
  <c r="O8264" i="1"/>
  <c r="H8268" i="6"/>
  <c r="O8268" i="1"/>
  <c r="H8269" i="6"/>
  <c r="O8269" i="1"/>
  <c r="H8266" i="6"/>
  <c r="O8266" i="1"/>
  <c r="H8270" i="6"/>
  <c r="O8270" i="1"/>
  <c r="H8261" i="6"/>
  <c r="O8261" i="1"/>
  <c r="H8272" i="6"/>
  <c r="O8272" i="1"/>
  <c r="H8260" i="6"/>
  <c r="O8260" i="1"/>
  <c r="H8273" i="6"/>
  <c r="O8273" i="1"/>
  <c r="H8267" i="6"/>
  <c r="O8267" i="1"/>
  <c r="H8271" i="6"/>
  <c r="O8271" i="1"/>
  <c r="H8262" i="6"/>
  <c r="O8262" i="1"/>
  <c r="H8281" i="6"/>
  <c r="O8281" i="1"/>
  <c r="H8258" i="6"/>
  <c r="O8258" i="1"/>
  <c r="H8278" i="6"/>
  <c r="O8278" i="1"/>
  <c r="H8274" i="6"/>
  <c r="O8274" i="1"/>
  <c r="H8277" i="6"/>
  <c r="O8277" i="1"/>
  <c r="H8263" i="6"/>
  <c r="O8263" i="1"/>
  <c r="H8265" i="6"/>
  <c r="O8265" i="1"/>
  <c r="H8279" i="5"/>
  <c r="N8279" i="1"/>
  <c r="H8275" i="5"/>
  <c r="N8275" i="1"/>
  <c r="H8278" i="5"/>
  <c r="N8278" i="1"/>
  <c r="H8265" i="5"/>
  <c r="N8265" i="1"/>
  <c r="H8274" i="5"/>
  <c r="N8274" i="1"/>
  <c r="H8273" i="5"/>
  <c r="N8273" i="1"/>
  <c r="H8270" i="5"/>
  <c r="N8270" i="1"/>
  <c r="H8260" i="5"/>
  <c r="N8260" i="1"/>
  <c r="H8267" i="5"/>
  <c r="N8267" i="1"/>
  <c r="H8258" i="5"/>
  <c r="N8258" i="1"/>
  <c r="H8261" i="5"/>
  <c r="N8261" i="1"/>
  <c r="H8259" i="5"/>
  <c r="N8259" i="1"/>
  <c r="H8266" i="5"/>
  <c r="N8266" i="1"/>
  <c r="H8264" i="5"/>
  <c r="N8264" i="1"/>
  <c r="H8272" i="5"/>
  <c r="N8272" i="1"/>
  <c r="H8268" i="5"/>
  <c r="N8268" i="1"/>
  <c r="H8263" i="5"/>
  <c r="N8263" i="1"/>
  <c r="H8271" i="5"/>
  <c r="N8271" i="1"/>
  <c r="H8276" i="5"/>
  <c r="N8276" i="1"/>
  <c r="H8262" i="5"/>
  <c r="N8262" i="1"/>
  <c r="H8281" i="5"/>
  <c r="N8281" i="1"/>
  <c r="H8269" i="5"/>
  <c r="N8269" i="1"/>
  <c r="H8280" i="5"/>
  <c r="N8280" i="1"/>
  <c r="H8277" i="5"/>
  <c r="N8277" i="1"/>
  <c r="S8203" i="1" l="1"/>
  <c r="S8181" i="1"/>
  <c r="S8176" i="1"/>
  <c r="S8182" i="1"/>
  <c r="S8172" i="1"/>
  <c r="S8202" i="1"/>
  <c r="S8195" i="1"/>
  <c r="S8208" i="1"/>
  <c r="S8201" i="1"/>
  <c r="S8194" i="1"/>
  <c r="S8174" i="1"/>
  <c r="S8173" i="1"/>
  <c r="S8180" i="1"/>
  <c r="S8175" i="1"/>
  <c r="S8193" i="1"/>
  <c r="S8207" i="1"/>
  <c r="W8196" i="1"/>
  <c r="R8196" i="1"/>
  <c r="W8200" i="1"/>
  <c r="R8200" i="1"/>
  <c r="W8205" i="1"/>
  <c r="R8205" i="1"/>
  <c r="W8204" i="1"/>
  <c r="R8204" i="1"/>
  <c r="W8199" i="1"/>
  <c r="R8199" i="1"/>
  <c r="W8198" i="1"/>
  <c r="R8198" i="1"/>
  <c r="W8197" i="1"/>
  <c r="R8197" i="1"/>
  <c r="W8206" i="1"/>
  <c r="R8206" i="1"/>
  <c r="W8191" i="1"/>
  <c r="W8203" i="1"/>
  <c r="W8189" i="1"/>
  <c r="W8192" i="1"/>
  <c r="W8202" i="1"/>
  <c r="W8195" i="1"/>
  <c r="W8209" i="1"/>
  <c r="W8188" i="1"/>
  <c r="W8208" i="1"/>
  <c r="W8201" i="1"/>
  <c r="W8194" i="1"/>
  <c r="W8193" i="1"/>
  <c r="W8187" i="1"/>
  <c r="W8207" i="1"/>
  <c r="W8186" i="1"/>
  <c r="W8190" i="1"/>
  <c r="P8272" i="1"/>
  <c r="Q8272" i="1" s="1"/>
  <c r="P8267" i="1"/>
  <c r="R8267" i="1" s="1"/>
  <c r="P8279" i="1"/>
  <c r="R8279" i="1" s="1"/>
  <c r="P8277" i="1"/>
  <c r="Q8277" i="1" s="1"/>
  <c r="P8264" i="1"/>
  <c r="P8259" i="1"/>
  <c r="P8260" i="1"/>
  <c r="P8278" i="1"/>
  <c r="Q8278" i="1" s="1"/>
  <c r="P8280" i="1"/>
  <c r="R8280" i="1" s="1"/>
  <c r="P8263" i="1"/>
  <c r="P8261" i="1"/>
  <c r="P8274" i="1"/>
  <c r="R8274" i="1" s="1"/>
  <c r="P8276" i="1"/>
  <c r="Q8276" i="1" s="1"/>
  <c r="P8266" i="1"/>
  <c r="R8266" i="1" s="1"/>
  <c r="P8270" i="1"/>
  <c r="Q8270" i="1" s="1"/>
  <c r="P8268" i="1"/>
  <c r="Q8268" i="1" s="1"/>
  <c r="P8258" i="1"/>
  <c r="P8265" i="1"/>
  <c r="R8265" i="1" s="1"/>
  <c r="P8281" i="1"/>
  <c r="P8271" i="1"/>
  <c r="Q8271" i="1" s="1"/>
  <c r="P8273" i="1"/>
  <c r="R8273" i="1" s="1"/>
  <c r="P8275" i="1"/>
  <c r="R8275" i="1" s="1"/>
  <c r="P8269" i="1"/>
  <c r="Q8269" i="1" s="1"/>
  <c r="P8262" i="1"/>
  <c r="H8288" i="6"/>
  <c r="O8288" i="1"/>
  <c r="H8291" i="6"/>
  <c r="O8291" i="1"/>
  <c r="H8286" i="6"/>
  <c r="O8286" i="1"/>
  <c r="H8302" i="6"/>
  <c r="O8302" i="1"/>
  <c r="H8294" i="6"/>
  <c r="O8294" i="1"/>
  <c r="H8299" i="6"/>
  <c r="O8299" i="1"/>
  <c r="H8285" i="6"/>
  <c r="O8285" i="1"/>
  <c r="H8297" i="6"/>
  <c r="O8297" i="1"/>
  <c r="H8295" i="6"/>
  <c r="O8295" i="1"/>
  <c r="H8290" i="6"/>
  <c r="O8290" i="1"/>
  <c r="H8300" i="6"/>
  <c r="O8300" i="1"/>
  <c r="H8304" i="6"/>
  <c r="O8304" i="1"/>
  <c r="H8282" i="6"/>
  <c r="O8282" i="1"/>
  <c r="H8289" i="6"/>
  <c r="O8289" i="1"/>
  <c r="H8301" i="6"/>
  <c r="O8301" i="1"/>
  <c r="H8293" i="6"/>
  <c r="O8293" i="1"/>
  <c r="H8303" i="6"/>
  <c r="O8303" i="1"/>
  <c r="H8298" i="6"/>
  <c r="O8298" i="1"/>
  <c r="H8305" i="6"/>
  <c r="O8305" i="1"/>
  <c r="H8296" i="6"/>
  <c r="O8296" i="1"/>
  <c r="H8287" i="6"/>
  <c r="O8287" i="1"/>
  <c r="H8284" i="6"/>
  <c r="O8284" i="1"/>
  <c r="H8292" i="6"/>
  <c r="O8292" i="1"/>
  <c r="H8283" i="6"/>
  <c r="O8283" i="1"/>
  <c r="H8297" i="5"/>
  <c r="N8297" i="1"/>
  <c r="H8287" i="5"/>
  <c r="N8287" i="1"/>
  <c r="H8285" i="5"/>
  <c r="N8285" i="1"/>
  <c r="H8295" i="5"/>
  <c r="N8295" i="1"/>
  <c r="H8298" i="5"/>
  <c r="N8298" i="1"/>
  <c r="H8301" i="5"/>
  <c r="N8301" i="1"/>
  <c r="H8304" i="5"/>
  <c r="N8304" i="1"/>
  <c r="H8293" i="5"/>
  <c r="N8293" i="1"/>
  <c r="H8292" i="5"/>
  <c r="N8292" i="1"/>
  <c r="H8282" i="5"/>
  <c r="N8282" i="1"/>
  <c r="H8289" i="5"/>
  <c r="N8289" i="1"/>
  <c r="H8305" i="5"/>
  <c r="N8305" i="1"/>
  <c r="H8296" i="5"/>
  <c r="N8296" i="1"/>
  <c r="H8291" i="5"/>
  <c r="N8291" i="1"/>
  <c r="H8283" i="5"/>
  <c r="N8283" i="1"/>
  <c r="H8302" i="5"/>
  <c r="N8302" i="1"/>
  <c r="H8286" i="5"/>
  <c r="N8286" i="1"/>
  <c r="H8288" i="5"/>
  <c r="N8288" i="1"/>
  <c r="H8284" i="5"/>
  <c r="N8284" i="1"/>
  <c r="H8299" i="5"/>
  <c r="N8299" i="1"/>
  <c r="H8290" i="5"/>
  <c r="N8290" i="1"/>
  <c r="H8300" i="5"/>
  <c r="N8300" i="1"/>
  <c r="H8294" i="5"/>
  <c r="N8294" i="1"/>
  <c r="H8303" i="5"/>
  <c r="N8303" i="1"/>
  <c r="S8275" i="1" l="1"/>
  <c r="S8265" i="1"/>
  <c r="S8266" i="1"/>
  <c r="S8267" i="1"/>
  <c r="S8206" i="1"/>
  <c r="S8198" i="1"/>
  <c r="S8204" i="1"/>
  <c r="S8200" i="1"/>
  <c r="S8273" i="1"/>
  <c r="S8280" i="1"/>
  <c r="S8274" i="1"/>
  <c r="S8197" i="1"/>
  <c r="S8199" i="1"/>
  <c r="S8205" i="1"/>
  <c r="S8196" i="1"/>
  <c r="S8279" i="1"/>
  <c r="W8276" i="1"/>
  <c r="R8276" i="1"/>
  <c r="W8272" i="1"/>
  <c r="R8272" i="1"/>
  <c r="W8271" i="1"/>
  <c r="R8271" i="1"/>
  <c r="W8268" i="1"/>
  <c r="R8268" i="1"/>
  <c r="W8278" i="1"/>
  <c r="R8278" i="1"/>
  <c r="W8277" i="1"/>
  <c r="R8277" i="1"/>
  <c r="W8269" i="1"/>
  <c r="R8269" i="1"/>
  <c r="W8270" i="1"/>
  <c r="R8270" i="1"/>
  <c r="W8265" i="1"/>
  <c r="W8263" i="1"/>
  <c r="W8267" i="1"/>
  <c r="W8273" i="1"/>
  <c r="W8280" i="1"/>
  <c r="W8264" i="1"/>
  <c r="W8262" i="1"/>
  <c r="W8274" i="1"/>
  <c r="W8275" i="1"/>
  <c r="W8266" i="1"/>
  <c r="W8259" i="1"/>
  <c r="W8258" i="1"/>
  <c r="W8281" i="1"/>
  <c r="W8261" i="1"/>
  <c r="W8260" i="1"/>
  <c r="W8279" i="1"/>
  <c r="P8296" i="1"/>
  <c r="Q8296" i="1" s="1"/>
  <c r="P8289" i="1"/>
  <c r="R8289" i="1" s="1"/>
  <c r="P8292" i="1"/>
  <c r="Q8292" i="1" s="1"/>
  <c r="P8294" i="1"/>
  <c r="Q8294" i="1" s="1"/>
  <c r="P8300" i="1"/>
  <c r="Q8300" i="1" s="1"/>
  <c r="P8291" i="1"/>
  <c r="R8291" i="1" s="1"/>
  <c r="P8293" i="1"/>
  <c r="Q8293" i="1" s="1"/>
  <c r="P8295" i="1"/>
  <c r="Q8295" i="1" s="1"/>
  <c r="P8284" i="1"/>
  <c r="P8286" i="1"/>
  <c r="P8304" i="1"/>
  <c r="R8304" i="1" s="1"/>
  <c r="P8297" i="1"/>
  <c r="R8297" i="1" s="1"/>
  <c r="P8290" i="1"/>
  <c r="R8290" i="1" s="1"/>
  <c r="P8283" i="1"/>
  <c r="P8303" i="1"/>
  <c r="R8303" i="1" s="1"/>
  <c r="P8299" i="1"/>
  <c r="R8299" i="1" s="1"/>
  <c r="P8288" i="1"/>
  <c r="P8302" i="1"/>
  <c r="Q8302" i="1" s="1"/>
  <c r="P8305" i="1"/>
  <c r="P8282" i="1"/>
  <c r="P8301" i="1"/>
  <c r="Q8301" i="1" s="1"/>
  <c r="P8287" i="1"/>
  <c r="P8298" i="1"/>
  <c r="R8298" i="1" s="1"/>
  <c r="P8285" i="1"/>
  <c r="H8329" i="6"/>
  <c r="O8329" i="1"/>
  <c r="H8325" i="6"/>
  <c r="O8325" i="1"/>
  <c r="H8326" i="6"/>
  <c r="O8326" i="1"/>
  <c r="H8319" i="6"/>
  <c r="O8319" i="1"/>
  <c r="H8320" i="6"/>
  <c r="O8320" i="1"/>
  <c r="H8307" i="6"/>
  <c r="O8307" i="1"/>
  <c r="H8314" i="6"/>
  <c r="O8314" i="1"/>
  <c r="H8313" i="6"/>
  <c r="O8313" i="1"/>
  <c r="H8324" i="6"/>
  <c r="O8324" i="1"/>
  <c r="H8308" i="6"/>
  <c r="O8308" i="1"/>
  <c r="H8321" i="6"/>
  <c r="O8321" i="1"/>
  <c r="H8310" i="6"/>
  <c r="O8310" i="1"/>
  <c r="H8316" i="6"/>
  <c r="O8316" i="1"/>
  <c r="H8306" i="6"/>
  <c r="O8306" i="1"/>
  <c r="H8322" i="6"/>
  <c r="O8322" i="1"/>
  <c r="H8311" i="6"/>
  <c r="O8311" i="1"/>
  <c r="H8309" i="6"/>
  <c r="O8309" i="1"/>
  <c r="H8315" i="6"/>
  <c r="O8315" i="1"/>
  <c r="H8318" i="6"/>
  <c r="O8318" i="1"/>
  <c r="H8317" i="6"/>
  <c r="O8317" i="1"/>
  <c r="H8323" i="6"/>
  <c r="O8323" i="1"/>
  <c r="H8327" i="6"/>
  <c r="O8327" i="1"/>
  <c r="H8328" i="6"/>
  <c r="O8328" i="1"/>
  <c r="H8312" i="6"/>
  <c r="O8312" i="1"/>
  <c r="H8312" i="5"/>
  <c r="N8312" i="1"/>
  <c r="H8318" i="5"/>
  <c r="N8318" i="1"/>
  <c r="H8310" i="5"/>
  <c r="N8310" i="1"/>
  <c r="H8313" i="5"/>
  <c r="N8313" i="1"/>
  <c r="H8322" i="5"/>
  <c r="N8322" i="1"/>
  <c r="H8327" i="5"/>
  <c r="N8327" i="1"/>
  <c r="H8324" i="5"/>
  <c r="N8324" i="1"/>
  <c r="H8329" i="5"/>
  <c r="N8329" i="1"/>
  <c r="H8314" i="5"/>
  <c r="N8314" i="1"/>
  <c r="H8307" i="5"/>
  <c r="N8307" i="1"/>
  <c r="H8316" i="5"/>
  <c r="N8316" i="1"/>
  <c r="H8309" i="5"/>
  <c r="N8309" i="1"/>
  <c r="H8306" i="5"/>
  <c r="N8306" i="1"/>
  <c r="H8325" i="5"/>
  <c r="N8325" i="1"/>
  <c r="H8323" i="5"/>
  <c r="N8323" i="1"/>
  <c r="H8315" i="5"/>
  <c r="N8315" i="1"/>
  <c r="H8317" i="5"/>
  <c r="N8317" i="1"/>
  <c r="H8311" i="5"/>
  <c r="N8311" i="1"/>
  <c r="H8319" i="5"/>
  <c r="N8319" i="1"/>
  <c r="H8326" i="5"/>
  <c r="N8326" i="1"/>
  <c r="H8308" i="5"/>
  <c r="N8308" i="1"/>
  <c r="H8320" i="5"/>
  <c r="N8320" i="1"/>
  <c r="H8328" i="5"/>
  <c r="N8328" i="1"/>
  <c r="H8321" i="5"/>
  <c r="N8321" i="1"/>
  <c r="S8291" i="1" l="1"/>
  <c r="S8289" i="1"/>
  <c r="S8270" i="1"/>
  <c r="S8277" i="1"/>
  <c r="S8268" i="1"/>
  <c r="S8272" i="1"/>
  <c r="S8290" i="1"/>
  <c r="S8299" i="1"/>
  <c r="S8297" i="1"/>
  <c r="S8269" i="1"/>
  <c r="S8278" i="1"/>
  <c r="S8271" i="1"/>
  <c r="S8276" i="1"/>
  <c r="S8298" i="1"/>
  <c r="S8303" i="1"/>
  <c r="S8304" i="1"/>
  <c r="W8302" i="1"/>
  <c r="R8302" i="1"/>
  <c r="W8301" i="1"/>
  <c r="R8301" i="1"/>
  <c r="W8300" i="1"/>
  <c r="R8300" i="1"/>
  <c r="W8296" i="1"/>
  <c r="R8296" i="1"/>
  <c r="W8295" i="1"/>
  <c r="R8295" i="1"/>
  <c r="W8294" i="1"/>
  <c r="R8294" i="1"/>
  <c r="W8293" i="1"/>
  <c r="R8293" i="1"/>
  <c r="W8292" i="1"/>
  <c r="R8292" i="1"/>
  <c r="W8286" i="1"/>
  <c r="W8289" i="1"/>
  <c r="W8290" i="1"/>
  <c r="W8285" i="1"/>
  <c r="W8282" i="1"/>
  <c r="W8299" i="1"/>
  <c r="W8297" i="1"/>
  <c r="W8287" i="1"/>
  <c r="W8283" i="1"/>
  <c r="W8291" i="1"/>
  <c r="W8288" i="1"/>
  <c r="W8284" i="1"/>
  <c r="W8298" i="1"/>
  <c r="W8305" i="1"/>
  <c r="W8303" i="1"/>
  <c r="W8304" i="1"/>
  <c r="P8323" i="1"/>
  <c r="R8323" i="1" s="1"/>
  <c r="P8322" i="1"/>
  <c r="R8322" i="1" s="1"/>
  <c r="P8310" i="1"/>
  <c r="P8315" i="1"/>
  <c r="R8315" i="1" s="1"/>
  <c r="P8309" i="1"/>
  <c r="P8313" i="1"/>
  <c r="R8313" i="1" s="1"/>
  <c r="P8308" i="1"/>
  <c r="P8311" i="1"/>
  <c r="P8325" i="1"/>
  <c r="Q8325" i="1" s="1"/>
  <c r="P8307" i="1"/>
  <c r="P8316" i="1"/>
  <c r="Q8316" i="1" s="1"/>
  <c r="P8324" i="1"/>
  <c r="Q8324" i="1" s="1"/>
  <c r="P8317" i="1"/>
  <c r="Q8317" i="1" s="1"/>
  <c r="P8314" i="1"/>
  <c r="R8314" i="1" s="1"/>
  <c r="P8321" i="1"/>
  <c r="R8321" i="1" s="1"/>
  <c r="P8320" i="1"/>
  <c r="Q8320" i="1" s="1"/>
  <c r="P8326" i="1"/>
  <c r="Q8326" i="1" s="1"/>
  <c r="P8329" i="1"/>
  <c r="P8327" i="1"/>
  <c r="R8327" i="1" s="1"/>
  <c r="P8318" i="1"/>
  <c r="Q8318" i="1" s="1"/>
  <c r="P8328" i="1"/>
  <c r="R8328" i="1" s="1"/>
  <c r="P8319" i="1"/>
  <c r="Q8319" i="1" s="1"/>
  <c r="P8306" i="1"/>
  <c r="P8312" i="1"/>
  <c r="H8339" i="6"/>
  <c r="O8339" i="1"/>
  <c r="H8331" i="6"/>
  <c r="O8331" i="1"/>
  <c r="H8341" i="6"/>
  <c r="O8341" i="1"/>
  <c r="H8335" i="6"/>
  <c r="O8335" i="1"/>
  <c r="H8344" i="6"/>
  <c r="O8344" i="1"/>
  <c r="H8332" i="6"/>
  <c r="O8332" i="1"/>
  <c r="H8343" i="6"/>
  <c r="O8343" i="1"/>
  <c r="H8346" i="6"/>
  <c r="O8346" i="1"/>
  <c r="H8345" i="6"/>
  <c r="O8345" i="1"/>
  <c r="H8348" i="6"/>
  <c r="O8348" i="1"/>
  <c r="H8350" i="6"/>
  <c r="O8350" i="1"/>
  <c r="H8334" i="6"/>
  <c r="O8334" i="1"/>
  <c r="H8330" i="6"/>
  <c r="O8330" i="1"/>
  <c r="H8336" i="6"/>
  <c r="O8336" i="1"/>
  <c r="H8337" i="6"/>
  <c r="O8337" i="1"/>
  <c r="H8349" i="6"/>
  <c r="O8349" i="1"/>
  <c r="H8347" i="6"/>
  <c r="O8347" i="1"/>
  <c r="H8352" i="6"/>
  <c r="O8352" i="1"/>
  <c r="H8342" i="6"/>
  <c r="O8342" i="1"/>
  <c r="H8333" i="6"/>
  <c r="O8333" i="1"/>
  <c r="H8351" i="6"/>
  <c r="O8351" i="1"/>
  <c r="H8340" i="6"/>
  <c r="O8340" i="1"/>
  <c r="H8338" i="6"/>
  <c r="O8338" i="1"/>
  <c r="H8353" i="6"/>
  <c r="O8353" i="1"/>
  <c r="H8341" i="5"/>
  <c r="N8341" i="1"/>
  <c r="H8340" i="5"/>
  <c r="N8340" i="1"/>
  <c r="H8346" i="5"/>
  <c r="N8346" i="1"/>
  <c r="H8339" i="5"/>
  <c r="N8339" i="1"/>
  <c r="H8331" i="5"/>
  <c r="N8331" i="1"/>
  <c r="H8337" i="5"/>
  <c r="N8337" i="1"/>
  <c r="H8345" i="5"/>
  <c r="N8345" i="1"/>
  <c r="H8333" i="5"/>
  <c r="N8333" i="1"/>
  <c r="H8347" i="5"/>
  <c r="N8347" i="1"/>
  <c r="H8338" i="5"/>
  <c r="N8338" i="1"/>
  <c r="H8334" i="5"/>
  <c r="N8334" i="1"/>
  <c r="H8352" i="5"/>
  <c r="N8352" i="1"/>
  <c r="H8332" i="5"/>
  <c r="N8332" i="1"/>
  <c r="H8349" i="5"/>
  <c r="N8349" i="1"/>
  <c r="H8353" i="5"/>
  <c r="N8353" i="1"/>
  <c r="H8342" i="5"/>
  <c r="N8342" i="1"/>
  <c r="H8335" i="5"/>
  <c r="N8335" i="1"/>
  <c r="H8351" i="5"/>
  <c r="N8351" i="1"/>
  <c r="H8350" i="5"/>
  <c r="N8350" i="1"/>
  <c r="H8344" i="5"/>
  <c r="N8344" i="1"/>
  <c r="H8343" i="5"/>
  <c r="N8343" i="1"/>
  <c r="H8330" i="5"/>
  <c r="N8330" i="1"/>
  <c r="H8348" i="5"/>
  <c r="N8348" i="1"/>
  <c r="H8336" i="5"/>
  <c r="N8336" i="1"/>
  <c r="S8314" i="1" l="1"/>
  <c r="S8313" i="1"/>
  <c r="S8322" i="1"/>
  <c r="S8292" i="1"/>
  <c r="S8294" i="1"/>
  <c r="S8296" i="1"/>
  <c r="S8301" i="1"/>
  <c r="S8328" i="1"/>
  <c r="S8323" i="1"/>
  <c r="S8315" i="1"/>
  <c r="S8293" i="1"/>
  <c r="S8295" i="1"/>
  <c r="S8300" i="1"/>
  <c r="S8302" i="1"/>
  <c r="S8327" i="1"/>
  <c r="S8321" i="1"/>
  <c r="W8319" i="1"/>
  <c r="R8319" i="1"/>
  <c r="W8326" i="1"/>
  <c r="R8326" i="1"/>
  <c r="W8317" i="1"/>
  <c r="R8317" i="1"/>
  <c r="W8325" i="1"/>
  <c r="R8325" i="1"/>
  <c r="W8318" i="1"/>
  <c r="R8318" i="1"/>
  <c r="W8320" i="1"/>
  <c r="R8320" i="1"/>
  <c r="W8324" i="1"/>
  <c r="R8324" i="1"/>
  <c r="W8316" i="1"/>
  <c r="R8316" i="1"/>
  <c r="W8314" i="1"/>
  <c r="W8322" i="1"/>
  <c r="W8328" i="1"/>
  <c r="W8309" i="1"/>
  <c r="W8312" i="1"/>
  <c r="W8311" i="1"/>
  <c r="W8315" i="1"/>
  <c r="W8329" i="1"/>
  <c r="W8307" i="1"/>
  <c r="W8313" i="1"/>
  <c r="W8323" i="1"/>
  <c r="W8306" i="1"/>
  <c r="W8327" i="1"/>
  <c r="W8321" i="1"/>
  <c r="W8308" i="1"/>
  <c r="W8310" i="1"/>
  <c r="P8348" i="1"/>
  <c r="Q8348" i="1" s="1"/>
  <c r="P8336" i="1"/>
  <c r="P8330" i="1"/>
  <c r="P8344" i="1"/>
  <c r="Q8344" i="1" s="1"/>
  <c r="P8351" i="1"/>
  <c r="R8351" i="1" s="1"/>
  <c r="P8342" i="1"/>
  <c r="Q8342" i="1" s="1"/>
  <c r="P8349" i="1"/>
  <c r="Q8349" i="1" s="1"/>
  <c r="P8338" i="1"/>
  <c r="R8338" i="1" s="1"/>
  <c r="P8333" i="1"/>
  <c r="P8337" i="1"/>
  <c r="R8337" i="1" s="1"/>
  <c r="P8340" i="1"/>
  <c r="Q8340" i="1" s="1"/>
  <c r="P8346" i="1"/>
  <c r="R8346" i="1" s="1"/>
  <c r="P8347" i="1"/>
  <c r="R8347" i="1" s="1"/>
  <c r="P8343" i="1"/>
  <c r="Q8343" i="1" s="1"/>
  <c r="P8353" i="1"/>
  <c r="P8331" i="1"/>
  <c r="P8350" i="1"/>
  <c r="Q8350" i="1" s="1"/>
  <c r="P8345" i="1"/>
  <c r="R8345" i="1" s="1"/>
  <c r="P8335" i="1"/>
  <c r="P8332" i="1"/>
  <c r="P8352" i="1"/>
  <c r="R8352" i="1" s="1"/>
  <c r="P8339" i="1"/>
  <c r="R8339" i="1" s="1"/>
  <c r="P8334" i="1"/>
  <c r="P8341" i="1"/>
  <c r="Q8341" i="1" s="1"/>
  <c r="H8372" i="6"/>
  <c r="H8396" i="6" s="1"/>
  <c r="H8420" i="6" s="1"/>
  <c r="O8372" i="1"/>
  <c r="H8361" i="6"/>
  <c r="H8385" i="6" s="1"/>
  <c r="H8409" i="6" s="1"/>
  <c r="O8361" i="1"/>
  <c r="H8368" i="6"/>
  <c r="H8392" i="6" s="1"/>
  <c r="H8416" i="6" s="1"/>
  <c r="O8368" i="1"/>
  <c r="H8373" i="6"/>
  <c r="H8397" i="6" s="1"/>
  <c r="H8421" i="6" s="1"/>
  <c r="O8373" i="1"/>
  <c r="H8377" i="6"/>
  <c r="H8401" i="6" s="1"/>
  <c r="H8425" i="6" s="1"/>
  <c r="O8377" i="1"/>
  <c r="H8366" i="6"/>
  <c r="H8390" i="6" s="1"/>
  <c r="H8414" i="6" s="1"/>
  <c r="O8366" i="1"/>
  <c r="H8369" i="6"/>
  <c r="H8393" i="6" s="1"/>
  <c r="H8417" i="6" s="1"/>
  <c r="O8369" i="1"/>
  <c r="H8362" i="6"/>
  <c r="H8386" i="6" s="1"/>
  <c r="H8410" i="6" s="1"/>
  <c r="O8362" i="1"/>
  <c r="H8360" i="6"/>
  <c r="H8384" i="6" s="1"/>
  <c r="H8408" i="6" s="1"/>
  <c r="O8360" i="1"/>
  <c r="H8370" i="6"/>
  <c r="H8394" i="6" s="1"/>
  <c r="H8418" i="6" s="1"/>
  <c r="O8370" i="1"/>
  <c r="H8365" i="6"/>
  <c r="H8389" i="6" s="1"/>
  <c r="H8413" i="6" s="1"/>
  <c r="O8365" i="1"/>
  <c r="H8374" i="6"/>
  <c r="H8398" i="6" s="1"/>
  <c r="H8422" i="6" s="1"/>
  <c r="O8374" i="1"/>
  <c r="H8364" i="6"/>
  <c r="H8388" i="6" s="1"/>
  <c r="H8412" i="6" s="1"/>
  <c r="O8364" i="1"/>
  <c r="H8376" i="6"/>
  <c r="H8400" i="6" s="1"/>
  <c r="H8424" i="6" s="1"/>
  <c r="O8376" i="1"/>
  <c r="H8354" i="6"/>
  <c r="H8378" i="6" s="1"/>
  <c r="H8402" i="6" s="1"/>
  <c r="O8354" i="1"/>
  <c r="H8367" i="6"/>
  <c r="H8391" i="6" s="1"/>
  <c r="H8415" i="6" s="1"/>
  <c r="O8367" i="1"/>
  <c r="H8359" i="6"/>
  <c r="H8383" i="6" s="1"/>
  <c r="H8407" i="6" s="1"/>
  <c r="O8359" i="1"/>
  <c r="H8355" i="6"/>
  <c r="H8379" i="6" s="1"/>
  <c r="H8403" i="6" s="1"/>
  <c r="O8355" i="1"/>
  <c r="H8357" i="6"/>
  <c r="H8381" i="6" s="1"/>
  <c r="H8405" i="6" s="1"/>
  <c r="O8357" i="1"/>
  <c r="H8358" i="6"/>
  <c r="H8382" i="6" s="1"/>
  <c r="H8406" i="6" s="1"/>
  <c r="O8358" i="1"/>
  <c r="H8356" i="6"/>
  <c r="H8380" i="6" s="1"/>
  <c r="H8404" i="6" s="1"/>
  <c r="O8356" i="1"/>
  <c r="H8375" i="6"/>
  <c r="H8399" i="6" s="1"/>
  <c r="H8423" i="6" s="1"/>
  <c r="O8375" i="1"/>
  <c r="H8371" i="6"/>
  <c r="H8395" i="6" s="1"/>
  <c r="H8419" i="6" s="1"/>
  <c r="O8371" i="1"/>
  <c r="H8363" i="6"/>
  <c r="H8387" i="6" s="1"/>
  <c r="H8411" i="6" s="1"/>
  <c r="O8363" i="1"/>
  <c r="H8355" i="5"/>
  <c r="H8379" i="5" s="1"/>
  <c r="H8403" i="5" s="1"/>
  <c r="N8355" i="1"/>
  <c r="H8366" i="5"/>
  <c r="H8390" i="5" s="1"/>
  <c r="H8414" i="5" s="1"/>
  <c r="N8366" i="1"/>
  <c r="H8362" i="5"/>
  <c r="H8386" i="5" s="1"/>
  <c r="H8410" i="5" s="1"/>
  <c r="N8362" i="1"/>
  <c r="H8363" i="5"/>
  <c r="H8387" i="5" s="1"/>
  <c r="H8411" i="5" s="1"/>
  <c r="N8363" i="1"/>
  <c r="H8376" i="5"/>
  <c r="H8400" i="5" s="1"/>
  <c r="H8424" i="5" s="1"/>
  <c r="N8376" i="1"/>
  <c r="H8359" i="5"/>
  <c r="H8383" i="5" s="1"/>
  <c r="H8407" i="5" s="1"/>
  <c r="N8359" i="1"/>
  <c r="H8377" i="5"/>
  <c r="H8401" i="5" s="1"/>
  <c r="H8425" i="5" s="1"/>
  <c r="N8377" i="1"/>
  <c r="H8361" i="5"/>
  <c r="H8385" i="5" s="1"/>
  <c r="H8409" i="5" s="1"/>
  <c r="N8361" i="1"/>
  <c r="H8371" i="5"/>
  <c r="H8395" i="5" s="1"/>
  <c r="H8419" i="5" s="1"/>
  <c r="N8371" i="1"/>
  <c r="H8370" i="5"/>
  <c r="H8394" i="5" s="1"/>
  <c r="H8418" i="5" s="1"/>
  <c r="N8370" i="1"/>
  <c r="H8360" i="5"/>
  <c r="H8384" i="5" s="1"/>
  <c r="H8408" i="5" s="1"/>
  <c r="N8360" i="1"/>
  <c r="H8375" i="5"/>
  <c r="H8399" i="5" s="1"/>
  <c r="H8423" i="5" s="1"/>
  <c r="N8375" i="1"/>
  <c r="H8372" i="5"/>
  <c r="H8396" i="5" s="1"/>
  <c r="H8420" i="5" s="1"/>
  <c r="N8372" i="1"/>
  <c r="H8354" i="5"/>
  <c r="H8378" i="5" s="1"/>
  <c r="H8402" i="5" s="1"/>
  <c r="N8354" i="1"/>
  <c r="H8373" i="5"/>
  <c r="H8397" i="5" s="1"/>
  <c r="H8421" i="5" s="1"/>
  <c r="N8373" i="1"/>
  <c r="H8357" i="5"/>
  <c r="H8381" i="5" s="1"/>
  <c r="H8405" i="5" s="1"/>
  <c r="N8357" i="1"/>
  <c r="H8364" i="5"/>
  <c r="H8388" i="5" s="1"/>
  <c r="H8412" i="5" s="1"/>
  <c r="N8364" i="1"/>
  <c r="H8358" i="5"/>
  <c r="H8382" i="5" s="1"/>
  <c r="H8406" i="5" s="1"/>
  <c r="N8358" i="1"/>
  <c r="H8368" i="5"/>
  <c r="H8392" i="5" s="1"/>
  <c r="H8416" i="5" s="1"/>
  <c r="N8368" i="1"/>
  <c r="H8367" i="5"/>
  <c r="H8391" i="5" s="1"/>
  <c r="H8415" i="5" s="1"/>
  <c r="N8367" i="1"/>
  <c r="H8374" i="5"/>
  <c r="H8398" i="5" s="1"/>
  <c r="H8422" i="5" s="1"/>
  <c r="N8374" i="1"/>
  <c r="H8356" i="5"/>
  <c r="H8380" i="5" s="1"/>
  <c r="H8404" i="5" s="1"/>
  <c r="N8356" i="1"/>
  <c r="H8369" i="5"/>
  <c r="H8393" i="5" s="1"/>
  <c r="H8417" i="5" s="1"/>
  <c r="N8369" i="1"/>
  <c r="H8365" i="5"/>
  <c r="H8389" i="5" s="1"/>
  <c r="H8413" i="5" s="1"/>
  <c r="N8365" i="1"/>
  <c r="S8339" i="1" l="1"/>
  <c r="S8345" i="1"/>
  <c r="S8337" i="1"/>
  <c r="S8316" i="1"/>
  <c r="S8320" i="1"/>
  <c r="S8325" i="1"/>
  <c r="S8326" i="1"/>
  <c r="S8352" i="1"/>
  <c r="S8347" i="1"/>
  <c r="S8351" i="1"/>
  <c r="S8346" i="1"/>
  <c r="S8338" i="1"/>
  <c r="S8324" i="1"/>
  <c r="S8318" i="1"/>
  <c r="S8317" i="1"/>
  <c r="S8319" i="1"/>
  <c r="W8343" i="1"/>
  <c r="R8343" i="1"/>
  <c r="W8342" i="1"/>
  <c r="R8342" i="1"/>
  <c r="W8350" i="1"/>
  <c r="R8350" i="1"/>
  <c r="W8348" i="1"/>
  <c r="R8348" i="1"/>
  <c r="W8341" i="1"/>
  <c r="R8341" i="1"/>
  <c r="W8344" i="1"/>
  <c r="R8344" i="1"/>
  <c r="W8340" i="1"/>
  <c r="R8340" i="1"/>
  <c r="W8349" i="1"/>
  <c r="R8349" i="1"/>
  <c r="W8339" i="1"/>
  <c r="W8345" i="1"/>
  <c r="W8337" i="1"/>
  <c r="W8336" i="1"/>
  <c r="W8332" i="1"/>
  <c r="W8331" i="1"/>
  <c r="W8346" i="1"/>
  <c r="W8338" i="1"/>
  <c r="W8352" i="1"/>
  <c r="W8347" i="1"/>
  <c r="W8333" i="1"/>
  <c r="W8351" i="1"/>
  <c r="W8334" i="1"/>
  <c r="W8335" i="1"/>
  <c r="W8353" i="1"/>
  <c r="W8330" i="1"/>
  <c r="P8366" i="1"/>
  <c r="Q8366" i="1" s="1"/>
  <c r="P8358" i="1"/>
  <c r="P8357" i="1"/>
  <c r="P8375" i="1"/>
  <c r="R8375" i="1" s="1"/>
  <c r="P8370" i="1"/>
  <c r="R8370" i="1" s="1"/>
  <c r="P8361" i="1"/>
  <c r="R8361" i="1" s="1"/>
  <c r="P8363" i="1"/>
  <c r="R8363" i="1" s="1"/>
  <c r="P8373" i="1"/>
  <c r="Q8373" i="1" s="1"/>
  <c r="P8360" i="1"/>
  <c r="P8371" i="1"/>
  <c r="R8371" i="1" s="1"/>
  <c r="P8377" i="1"/>
  <c r="P8369" i="1"/>
  <c r="R8369" i="1" s="1"/>
  <c r="P8368" i="1"/>
  <c r="Q8368" i="1" s="1"/>
  <c r="P8364" i="1"/>
  <c r="Q8364" i="1" s="1"/>
  <c r="P8372" i="1"/>
  <c r="Q8372" i="1" s="1"/>
  <c r="P8354" i="1"/>
  <c r="P8365" i="1"/>
  <c r="Q8365" i="1" s="1"/>
  <c r="P8356" i="1"/>
  <c r="P8359" i="1"/>
  <c r="P8367" i="1"/>
  <c r="Q8367" i="1" s="1"/>
  <c r="P8374" i="1"/>
  <c r="Q8374" i="1" s="1"/>
  <c r="P8376" i="1"/>
  <c r="R8376" i="1" s="1"/>
  <c r="P8362" i="1"/>
  <c r="R8362" i="1" s="1"/>
  <c r="P8355" i="1"/>
  <c r="H8430" i="6"/>
  <c r="O8430" i="1"/>
  <c r="H8429" i="6"/>
  <c r="O8429" i="1"/>
  <c r="H8442" i="6"/>
  <c r="O8442" i="1"/>
  <c r="H8445" i="6"/>
  <c r="O8445" i="1"/>
  <c r="H8448" i="6"/>
  <c r="O8448" i="1"/>
  <c r="H8438" i="6"/>
  <c r="O8438" i="1"/>
  <c r="H8443" i="6"/>
  <c r="O8443" i="1"/>
  <c r="H8432" i="6"/>
  <c r="O8432" i="1"/>
  <c r="H8440" i="6"/>
  <c r="O8440" i="1"/>
  <c r="H8449" i="6"/>
  <c r="O8449" i="1"/>
  <c r="H8436" i="6"/>
  <c r="O8436" i="1"/>
  <c r="H8426" i="6"/>
  <c r="O8426" i="1"/>
  <c r="H8447" i="6"/>
  <c r="O8447" i="1"/>
  <c r="H8434" i="6"/>
  <c r="O8434" i="1"/>
  <c r="H8433" i="6"/>
  <c r="O8433" i="1"/>
  <c r="H8435" i="6"/>
  <c r="O8435" i="1"/>
  <c r="H8427" i="6"/>
  <c r="O8427" i="1"/>
  <c r="H8439" i="6"/>
  <c r="O8439" i="1"/>
  <c r="H8428" i="6"/>
  <c r="O8428" i="1"/>
  <c r="H8441" i="6"/>
  <c r="O8441" i="1"/>
  <c r="H8446" i="6"/>
  <c r="O8446" i="1"/>
  <c r="H8437" i="6"/>
  <c r="O8437" i="1"/>
  <c r="H8431" i="6"/>
  <c r="O8431" i="1"/>
  <c r="H8444" i="6"/>
  <c r="O8444" i="1"/>
  <c r="H8436" i="5"/>
  <c r="N8436" i="1"/>
  <c r="H8448" i="5"/>
  <c r="N8448" i="1"/>
  <c r="H8430" i="5"/>
  <c r="N8430" i="1"/>
  <c r="H8441" i="5"/>
  <c r="N8441" i="1"/>
  <c r="H8442" i="5"/>
  <c r="N8442" i="1"/>
  <c r="H8435" i="5"/>
  <c r="N8435" i="1"/>
  <c r="H8447" i="5"/>
  <c r="N8447" i="1"/>
  <c r="H8446" i="5"/>
  <c r="N8446" i="1"/>
  <c r="H8437" i="5"/>
  <c r="N8437" i="1"/>
  <c r="H8428" i="5"/>
  <c r="N8428" i="1"/>
  <c r="H8445" i="5"/>
  <c r="N8445" i="1"/>
  <c r="H8443" i="5"/>
  <c r="N8443" i="1"/>
  <c r="H8434" i="5"/>
  <c r="N8434" i="1"/>
  <c r="H8429" i="5"/>
  <c r="N8429" i="1"/>
  <c r="H8439" i="5"/>
  <c r="N8439" i="1"/>
  <c r="H8431" i="5"/>
  <c r="N8431" i="1"/>
  <c r="H8426" i="5"/>
  <c r="N8426" i="1"/>
  <c r="H8433" i="5"/>
  <c r="N8433" i="1"/>
  <c r="H8438" i="5"/>
  <c r="N8438" i="1"/>
  <c r="H8432" i="5"/>
  <c r="N8432" i="1"/>
  <c r="H8440" i="5"/>
  <c r="N8440" i="1"/>
  <c r="H8444" i="5"/>
  <c r="N8444" i="1"/>
  <c r="H8449" i="5"/>
  <c r="N8449" i="1"/>
  <c r="H8427" i="5"/>
  <c r="N8427" i="1"/>
  <c r="S8376" i="1" l="1"/>
  <c r="S8371" i="1"/>
  <c r="S8361" i="1"/>
  <c r="S8349" i="1"/>
  <c r="S8344" i="1"/>
  <c r="S8348" i="1"/>
  <c r="S8342" i="1"/>
  <c r="S8370" i="1"/>
  <c r="S8369" i="1"/>
  <c r="S8375" i="1"/>
  <c r="S8340" i="1"/>
  <c r="S8341" i="1"/>
  <c r="S8350" i="1"/>
  <c r="S8343" i="1"/>
  <c r="S8362" i="1"/>
  <c r="S8363" i="1"/>
  <c r="W8364" i="1"/>
  <c r="R8364" i="1"/>
  <c r="W8374" i="1"/>
  <c r="R8374" i="1"/>
  <c r="W8365" i="1"/>
  <c r="R8365" i="1"/>
  <c r="W8368" i="1"/>
  <c r="R8368" i="1"/>
  <c r="W8366" i="1"/>
  <c r="R8366" i="1"/>
  <c r="W8367" i="1"/>
  <c r="R8367" i="1"/>
  <c r="W8373" i="1"/>
  <c r="R8373" i="1"/>
  <c r="W8372" i="1"/>
  <c r="R8372" i="1"/>
  <c r="W8356" i="1"/>
  <c r="W8361" i="1"/>
  <c r="W8360" i="1"/>
  <c r="W8370" i="1"/>
  <c r="W8358" i="1"/>
  <c r="W8355" i="1"/>
  <c r="W8354" i="1"/>
  <c r="W8369" i="1"/>
  <c r="W8375" i="1"/>
  <c r="W8376" i="1"/>
  <c r="W8371" i="1"/>
  <c r="W8362" i="1"/>
  <c r="W8359" i="1"/>
  <c r="W8377" i="1"/>
  <c r="W8363" i="1"/>
  <c r="W8357" i="1"/>
  <c r="P8444" i="1"/>
  <c r="Q8444" i="1" s="1"/>
  <c r="P8429" i="1"/>
  <c r="P8428" i="1"/>
  <c r="P8427" i="1"/>
  <c r="P8449" i="1"/>
  <c r="P8440" i="1"/>
  <c r="Q8440" i="1" s="1"/>
  <c r="P8438" i="1"/>
  <c r="Q8438" i="1" s="1"/>
  <c r="P8439" i="1"/>
  <c r="Q8439" i="1" s="1"/>
  <c r="P8434" i="1"/>
  <c r="R8434" i="1" s="1"/>
  <c r="P8445" i="1"/>
  <c r="Q8445" i="1" s="1"/>
  <c r="P8437" i="1"/>
  <c r="Q8437" i="1" s="1"/>
  <c r="P8447" i="1"/>
  <c r="R8447" i="1" s="1"/>
  <c r="P8442" i="1"/>
  <c r="R8442" i="1" s="1"/>
  <c r="P8430" i="1"/>
  <c r="P8436" i="1"/>
  <c r="Q8436" i="1" s="1"/>
  <c r="P8433" i="1"/>
  <c r="R8433" i="1" s="1"/>
  <c r="P8426" i="1"/>
  <c r="P8432" i="1"/>
  <c r="P8431" i="1"/>
  <c r="P8443" i="1"/>
  <c r="R8443" i="1" s="1"/>
  <c r="P8446" i="1"/>
  <c r="Q8446" i="1" s="1"/>
  <c r="P8435" i="1"/>
  <c r="R8435" i="1" s="1"/>
  <c r="P8441" i="1"/>
  <c r="R8441" i="1" s="1"/>
  <c r="P8448" i="1"/>
  <c r="R8448" i="1" s="1"/>
  <c r="H8451" i="6"/>
  <c r="O8451" i="1"/>
  <c r="H8465" i="6"/>
  <c r="O8465" i="1"/>
  <c r="H8459" i="6"/>
  <c r="O8459" i="1"/>
  <c r="H8468" i="6"/>
  <c r="O8468" i="1"/>
  <c r="H8470" i="6"/>
  <c r="O8470" i="1"/>
  <c r="H8452" i="6"/>
  <c r="O8452" i="1"/>
  <c r="H8457" i="6"/>
  <c r="O8457" i="1"/>
  <c r="H8473" i="6"/>
  <c r="O8473" i="1"/>
  <c r="H8469" i="6"/>
  <c r="O8469" i="1"/>
  <c r="H8460" i="6"/>
  <c r="O8460" i="1"/>
  <c r="H8455" i="6"/>
  <c r="O8455" i="1"/>
  <c r="H8462" i="6"/>
  <c r="O8462" i="1"/>
  <c r="H8458" i="6"/>
  <c r="O8458" i="1"/>
  <c r="H8464" i="6"/>
  <c r="O8464" i="1"/>
  <c r="H8466" i="6"/>
  <c r="O8466" i="1"/>
  <c r="H8463" i="6"/>
  <c r="O8463" i="1"/>
  <c r="H8471" i="6"/>
  <c r="O8471" i="1"/>
  <c r="H8456" i="6"/>
  <c r="O8456" i="1"/>
  <c r="H8453" i="6"/>
  <c r="O8453" i="1"/>
  <c r="H8450" i="6"/>
  <c r="O8450" i="1"/>
  <c r="H8472" i="6"/>
  <c r="O8472" i="1"/>
  <c r="H8461" i="6"/>
  <c r="O8461" i="1"/>
  <c r="H8467" i="6"/>
  <c r="O8467" i="1"/>
  <c r="H8454" i="6"/>
  <c r="O8454" i="1"/>
  <c r="H8467" i="5"/>
  <c r="N8467" i="1"/>
  <c r="H8473" i="5"/>
  <c r="N8473" i="1"/>
  <c r="H8450" i="5"/>
  <c r="N8450" i="1"/>
  <c r="H8469" i="5"/>
  <c r="N8469" i="1"/>
  <c r="H8466" i="5"/>
  <c r="N8466" i="1"/>
  <c r="H8452" i="5"/>
  <c r="N8452" i="1"/>
  <c r="H8465" i="5"/>
  <c r="N8465" i="1"/>
  <c r="H8461" i="5"/>
  <c r="N8461" i="1"/>
  <c r="H8464" i="5"/>
  <c r="N8464" i="1"/>
  <c r="H8454" i="5"/>
  <c r="N8454" i="1"/>
  <c r="H8456" i="5"/>
  <c r="N8456" i="1"/>
  <c r="H8453" i="5"/>
  <c r="N8453" i="1"/>
  <c r="H8470" i="5"/>
  <c r="N8470" i="1"/>
  <c r="H8451" i="5"/>
  <c r="N8451" i="1"/>
  <c r="H8457" i="5"/>
  <c r="N8457" i="1"/>
  <c r="H8459" i="5"/>
  <c r="N8459" i="1"/>
  <c r="H8463" i="5"/>
  <c r="N8463" i="1"/>
  <c r="H8472" i="5"/>
  <c r="N8472" i="1"/>
  <c r="H8455" i="5"/>
  <c r="N8455" i="1"/>
  <c r="H8462" i="5"/>
  <c r="N8462" i="1"/>
  <c r="H8458" i="5"/>
  <c r="N8458" i="1"/>
  <c r="H8471" i="5"/>
  <c r="N8471" i="1"/>
  <c r="H8468" i="5"/>
  <c r="N8468" i="1"/>
  <c r="H8460" i="5"/>
  <c r="N8460" i="1"/>
  <c r="S8435" i="1" l="1"/>
  <c r="S8372" i="1"/>
  <c r="S8367" i="1"/>
  <c r="S8368" i="1"/>
  <c r="S8374" i="1"/>
  <c r="S8441" i="1"/>
  <c r="S8442" i="1"/>
  <c r="S8434" i="1"/>
  <c r="S8448" i="1"/>
  <c r="S8443" i="1"/>
  <c r="S8433" i="1"/>
  <c r="S8447" i="1"/>
  <c r="S8373" i="1"/>
  <c r="S8366" i="1"/>
  <c r="S8365" i="1"/>
  <c r="S8364" i="1"/>
  <c r="W8445" i="1"/>
  <c r="R8445" i="1"/>
  <c r="W8440" i="1"/>
  <c r="R8440" i="1"/>
  <c r="W8446" i="1"/>
  <c r="R8446" i="1"/>
  <c r="W8444" i="1"/>
  <c r="R8444" i="1"/>
  <c r="W8439" i="1"/>
  <c r="R8439" i="1"/>
  <c r="W8436" i="1"/>
  <c r="R8436" i="1"/>
  <c r="W8437" i="1"/>
  <c r="R8437" i="1"/>
  <c r="W8438" i="1"/>
  <c r="R8438" i="1"/>
  <c r="W8426" i="1"/>
  <c r="W8442" i="1"/>
  <c r="W8434" i="1"/>
  <c r="W8449" i="1"/>
  <c r="W8432" i="1"/>
  <c r="W8448" i="1"/>
  <c r="W8443" i="1"/>
  <c r="W8433" i="1"/>
  <c r="W8447" i="1"/>
  <c r="W8427" i="1"/>
  <c r="W8435" i="1"/>
  <c r="W8430" i="1"/>
  <c r="W8429" i="1"/>
  <c r="W8441" i="1"/>
  <c r="W8431" i="1"/>
  <c r="W8428" i="1"/>
  <c r="P8458" i="1"/>
  <c r="R8458" i="1" s="1"/>
  <c r="P8466" i="1"/>
  <c r="R8466" i="1" s="1"/>
  <c r="P8463" i="1"/>
  <c r="Q8463" i="1" s="1"/>
  <c r="P8454" i="1"/>
  <c r="P8461" i="1"/>
  <c r="Q8461" i="1" s="1"/>
  <c r="P8455" i="1"/>
  <c r="P8457" i="1"/>
  <c r="R8457" i="1" s="1"/>
  <c r="P8456" i="1"/>
  <c r="P8465" i="1"/>
  <c r="R8465" i="1" s="1"/>
  <c r="P8450" i="1"/>
  <c r="P8467" i="1"/>
  <c r="R8467" i="1" s="1"/>
  <c r="P8468" i="1"/>
  <c r="Q8468" i="1" s="1"/>
  <c r="P8470" i="1"/>
  <c r="Q8470" i="1" s="1"/>
  <c r="P8464" i="1"/>
  <c r="Q8464" i="1" s="1"/>
  <c r="P8460" i="1"/>
  <c r="Q8460" i="1" s="1"/>
  <c r="P8471" i="1"/>
  <c r="R8471" i="1" s="1"/>
  <c r="P8462" i="1"/>
  <c r="Q8462" i="1" s="1"/>
  <c r="P8472" i="1"/>
  <c r="R8472" i="1" s="1"/>
  <c r="P8459" i="1"/>
  <c r="R8459" i="1" s="1"/>
  <c r="P8451" i="1"/>
  <c r="P8453" i="1"/>
  <c r="P8452" i="1"/>
  <c r="P8469" i="1"/>
  <c r="Q8469" i="1" s="1"/>
  <c r="P8473" i="1"/>
  <c r="H8479" i="6"/>
  <c r="O8479" i="1"/>
  <c r="H8487" i="6"/>
  <c r="O8487" i="1"/>
  <c r="H8484" i="6"/>
  <c r="O8484" i="1"/>
  <c r="H8492" i="6"/>
  <c r="O8492" i="1"/>
  <c r="H8486" i="6"/>
  <c r="O8486" i="1"/>
  <c r="H8490" i="6"/>
  <c r="O8490" i="1"/>
  <c r="H8474" i="6"/>
  <c r="O8474" i="1"/>
  <c r="H8493" i="6"/>
  <c r="O8493" i="1"/>
  <c r="H8483" i="6"/>
  <c r="O8483" i="1"/>
  <c r="H8494" i="6"/>
  <c r="O8494" i="1"/>
  <c r="H8491" i="6"/>
  <c r="O8491" i="1"/>
  <c r="H8488" i="6"/>
  <c r="O8488" i="1"/>
  <c r="H8496" i="6"/>
  <c r="O8496" i="1"/>
  <c r="H8497" i="6"/>
  <c r="O8497" i="1"/>
  <c r="H8489" i="6"/>
  <c r="O8489" i="1"/>
  <c r="H8495" i="6"/>
  <c r="O8495" i="1"/>
  <c r="H8482" i="6"/>
  <c r="O8482" i="1"/>
  <c r="H8478" i="6"/>
  <c r="O8478" i="1"/>
  <c r="H8485" i="6"/>
  <c r="O8485" i="1"/>
  <c r="H8481" i="6"/>
  <c r="O8481" i="1"/>
  <c r="H8476" i="6"/>
  <c r="O8476" i="1"/>
  <c r="H8477" i="6"/>
  <c r="O8477" i="1"/>
  <c r="H8480" i="6"/>
  <c r="O8480" i="1"/>
  <c r="H8475" i="6"/>
  <c r="O8475" i="1"/>
  <c r="H8490" i="5"/>
  <c r="N8490" i="1"/>
  <c r="H8484" i="5"/>
  <c r="N8484" i="1"/>
  <c r="H8477" i="5"/>
  <c r="N8477" i="1"/>
  <c r="H8476" i="5"/>
  <c r="N8476" i="1"/>
  <c r="H8480" i="5"/>
  <c r="N8480" i="1"/>
  <c r="H8495" i="5"/>
  <c r="N8495" i="1"/>
  <c r="H8483" i="5"/>
  <c r="N8483" i="1"/>
  <c r="H8478" i="5"/>
  <c r="N8478" i="1"/>
  <c r="H8493" i="5"/>
  <c r="N8493" i="1"/>
  <c r="H8482" i="5"/>
  <c r="N8482" i="1"/>
  <c r="H8481" i="5"/>
  <c r="N8481" i="1"/>
  <c r="H8488" i="5"/>
  <c r="N8488" i="1"/>
  <c r="H8474" i="5"/>
  <c r="N8474" i="1"/>
  <c r="H8485" i="5"/>
  <c r="N8485" i="1"/>
  <c r="H8492" i="5"/>
  <c r="N8492" i="1"/>
  <c r="H8475" i="5"/>
  <c r="N8475" i="1"/>
  <c r="H8497" i="5"/>
  <c r="N8497" i="1"/>
  <c r="H8496" i="5"/>
  <c r="N8496" i="1"/>
  <c r="H8486" i="5"/>
  <c r="N8486" i="1"/>
  <c r="H8494" i="5"/>
  <c r="N8494" i="1"/>
  <c r="H8489" i="5"/>
  <c r="N8489" i="1"/>
  <c r="H8487" i="5"/>
  <c r="N8487" i="1"/>
  <c r="H8479" i="5"/>
  <c r="N8479" i="1"/>
  <c r="H8491" i="5"/>
  <c r="N8491" i="1"/>
  <c r="S8472" i="1" l="1"/>
  <c r="S8466" i="1"/>
  <c r="S8438" i="1"/>
  <c r="S8436" i="1"/>
  <c r="S8444" i="1"/>
  <c r="S8440" i="1"/>
  <c r="S8459" i="1"/>
  <c r="S8465" i="1"/>
  <c r="S8458" i="1"/>
  <c r="S8471" i="1"/>
  <c r="S8437" i="1"/>
  <c r="S8439" i="1"/>
  <c r="S8446" i="1"/>
  <c r="S8445" i="1"/>
  <c r="S8467" i="1"/>
  <c r="S8457" i="1"/>
  <c r="W8464" i="1"/>
  <c r="R8464" i="1"/>
  <c r="W8462" i="1"/>
  <c r="R8462" i="1"/>
  <c r="W8470" i="1"/>
  <c r="R8470" i="1"/>
  <c r="W8461" i="1"/>
  <c r="R8461" i="1"/>
  <c r="W8468" i="1"/>
  <c r="R8468" i="1"/>
  <c r="W8469" i="1"/>
  <c r="R8469" i="1"/>
  <c r="W8460" i="1"/>
  <c r="R8460" i="1"/>
  <c r="W8463" i="1"/>
  <c r="R8463" i="1"/>
  <c r="W8452" i="1"/>
  <c r="W8472" i="1"/>
  <c r="W8450" i="1"/>
  <c r="W8455" i="1"/>
  <c r="W8466" i="1"/>
  <c r="W8453" i="1"/>
  <c r="W8465" i="1"/>
  <c r="W8458" i="1"/>
  <c r="W8473" i="1"/>
  <c r="W8451" i="1"/>
  <c r="W8471" i="1"/>
  <c r="W8456" i="1"/>
  <c r="W8454" i="1"/>
  <c r="W8459" i="1"/>
  <c r="W8467" i="1"/>
  <c r="W8457" i="1"/>
  <c r="P8487" i="1"/>
  <c r="Q8487" i="1" s="1"/>
  <c r="P8496" i="1"/>
  <c r="R8496" i="1" s="1"/>
  <c r="P8485" i="1"/>
  <c r="Q8485" i="1" s="1"/>
  <c r="P8486" i="1"/>
  <c r="Q8486" i="1" s="1"/>
  <c r="P8474" i="1"/>
  <c r="P8493" i="1"/>
  <c r="Q8493" i="1" s="1"/>
  <c r="P8479" i="1"/>
  <c r="P8497" i="1"/>
  <c r="P8481" i="1"/>
  <c r="R8481" i="1" s="1"/>
  <c r="P8483" i="1"/>
  <c r="R8483" i="1" s="1"/>
  <c r="P8489" i="1"/>
  <c r="R8489" i="1" s="1"/>
  <c r="P8491" i="1"/>
  <c r="R8491" i="1" s="1"/>
  <c r="P8494" i="1"/>
  <c r="Q8494" i="1" s="1"/>
  <c r="P8475" i="1"/>
  <c r="P8488" i="1"/>
  <c r="Q8488" i="1" s="1"/>
  <c r="P8482" i="1"/>
  <c r="R8482" i="1" s="1"/>
  <c r="P8478" i="1"/>
  <c r="P8495" i="1"/>
  <c r="R8495" i="1" s="1"/>
  <c r="P8476" i="1"/>
  <c r="P8484" i="1"/>
  <c r="Q8484" i="1" s="1"/>
  <c r="P8492" i="1"/>
  <c r="Q8492" i="1" s="1"/>
  <c r="P8480" i="1"/>
  <c r="P8477" i="1"/>
  <c r="P8490" i="1"/>
  <c r="R8490" i="1" s="1"/>
  <c r="H8501" i="6"/>
  <c r="O8501" i="1"/>
  <c r="H8510" i="6"/>
  <c r="O8510" i="1"/>
  <c r="H8518" i="6"/>
  <c r="O8518" i="1"/>
  <c r="H8521" i="6"/>
  <c r="O8521" i="1"/>
  <c r="H8516" i="6"/>
  <c r="O8516" i="1"/>
  <c r="H8519" i="6"/>
  <c r="O8519" i="1"/>
  <c r="H8507" i="6"/>
  <c r="O8507" i="1"/>
  <c r="H8513" i="6"/>
  <c r="O8513" i="1"/>
  <c r="H8509" i="6"/>
  <c r="O8509" i="1"/>
  <c r="H8508" i="6"/>
  <c r="O8508" i="1"/>
  <c r="H8505" i="6"/>
  <c r="O8505" i="1"/>
  <c r="H8517" i="6"/>
  <c r="O8517" i="1"/>
  <c r="H8500" i="6"/>
  <c r="O8500" i="1"/>
  <c r="H8504" i="6"/>
  <c r="O8504" i="1"/>
  <c r="H8502" i="6"/>
  <c r="O8502" i="1"/>
  <c r="H8520" i="6"/>
  <c r="O8520" i="1"/>
  <c r="H8511" i="6"/>
  <c r="O8511" i="1"/>
  <c r="H8515" i="6"/>
  <c r="O8515" i="1"/>
  <c r="H8498" i="6"/>
  <c r="O8498" i="1"/>
  <c r="H8514" i="6"/>
  <c r="O8514" i="1"/>
  <c r="H8499" i="6"/>
  <c r="O8499" i="1"/>
  <c r="H8506" i="6"/>
  <c r="O8506" i="1"/>
  <c r="H8512" i="6"/>
  <c r="O8512" i="1"/>
  <c r="H8503" i="6"/>
  <c r="O8503" i="1"/>
  <c r="H8505" i="5"/>
  <c r="N8505" i="1"/>
  <c r="H8504" i="5"/>
  <c r="N8504" i="1"/>
  <c r="H8499" i="5"/>
  <c r="N8499" i="1"/>
  <c r="H8500" i="5"/>
  <c r="N8500" i="1"/>
  <c r="H8503" i="5"/>
  <c r="N8503" i="1"/>
  <c r="H8521" i="5"/>
  <c r="N8521" i="1"/>
  <c r="H8516" i="5"/>
  <c r="N8516" i="1"/>
  <c r="H8517" i="5"/>
  <c r="N8517" i="1"/>
  <c r="H8501" i="5"/>
  <c r="N8501" i="1"/>
  <c r="H8515" i="5"/>
  <c r="N8515" i="1"/>
  <c r="H8520" i="5"/>
  <c r="N8520" i="1"/>
  <c r="H8511" i="5"/>
  <c r="N8511" i="1"/>
  <c r="H8509" i="5"/>
  <c r="N8509" i="1"/>
  <c r="H8506" i="5"/>
  <c r="N8506" i="1"/>
  <c r="H8502" i="5"/>
  <c r="N8502" i="1"/>
  <c r="H8508" i="5"/>
  <c r="N8508" i="1"/>
  <c r="H8512" i="5"/>
  <c r="N8512" i="1"/>
  <c r="H8513" i="5"/>
  <c r="N8513" i="1"/>
  <c r="H8518" i="5"/>
  <c r="N8518" i="1"/>
  <c r="H8510" i="5"/>
  <c r="N8510" i="1"/>
  <c r="H8498" i="5"/>
  <c r="N8498" i="1"/>
  <c r="H8519" i="5"/>
  <c r="N8519" i="1"/>
  <c r="H8507" i="5"/>
  <c r="N8507" i="1"/>
  <c r="H8514" i="5"/>
  <c r="N8514" i="1"/>
  <c r="S8495" i="1" l="1"/>
  <c r="S8483" i="1"/>
  <c r="S8496" i="1"/>
  <c r="S8463" i="1"/>
  <c r="S8469" i="1"/>
  <c r="S8461" i="1"/>
  <c r="S8462" i="1"/>
  <c r="S8481" i="1"/>
  <c r="S8490" i="1"/>
  <c r="S8482" i="1"/>
  <c r="S8491" i="1"/>
  <c r="S8460" i="1"/>
  <c r="S8468" i="1"/>
  <c r="S8470" i="1"/>
  <c r="S8464" i="1"/>
  <c r="S8489" i="1"/>
  <c r="W8493" i="1"/>
  <c r="R8493" i="1"/>
  <c r="W8492" i="1"/>
  <c r="R8492" i="1"/>
  <c r="W8494" i="1"/>
  <c r="R8494" i="1"/>
  <c r="W8487" i="1"/>
  <c r="R8487" i="1"/>
  <c r="W8484" i="1"/>
  <c r="R8484" i="1"/>
  <c r="W8486" i="1"/>
  <c r="R8486" i="1"/>
  <c r="W8488" i="1"/>
  <c r="R8488" i="1"/>
  <c r="W8485" i="1"/>
  <c r="R8485" i="1"/>
  <c r="W8480" i="1"/>
  <c r="W8495" i="1"/>
  <c r="W8475" i="1"/>
  <c r="W8483" i="1"/>
  <c r="W8496" i="1"/>
  <c r="W8478" i="1"/>
  <c r="W8481" i="1"/>
  <c r="W8474" i="1"/>
  <c r="W8490" i="1"/>
  <c r="W8482" i="1"/>
  <c r="W8491" i="1"/>
  <c r="W8497" i="1"/>
  <c r="W8477" i="1"/>
  <c r="W8476" i="1"/>
  <c r="W8489" i="1"/>
  <c r="W8479" i="1"/>
  <c r="P8520" i="1"/>
  <c r="R8520" i="1" s="1"/>
  <c r="P8503" i="1"/>
  <c r="P8499" i="1"/>
  <c r="P8519" i="1"/>
  <c r="R8519" i="1" s="1"/>
  <c r="P8498" i="1"/>
  <c r="P8502" i="1"/>
  <c r="P8514" i="1"/>
  <c r="R8514" i="1" s="1"/>
  <c r="P8511" i="1"/>
  <c r="Q8511" i="1" s="1"/>
  <c r="P8518" i="1"/>
  <c r="Q8518" i="1" s="1"/>
  <c r="P8509" i="1"/>
  <c r="Q8509" i="1" s="1"/>
  <c r="P8501" i="1"/>
  <c r="P8505" i="1"/>
  <c r="R8505" i="1" s="1"/>
  <c r="P8516" i="1"/>
  <c r="Q8516" i="1" s="1"/>
  <c r="P8513" i="1"/>
  <c r="R8513" i="1" s="1"/>
  <c r="P8506" i="1"/>
  <c r="R8506" i="1" s="1"/>
  <c r="P8515" i="1"/>
  <c r="R8515" i="1" s="1"/>
  <c r="P8521" i="1"/>
  <c r="P8504" i="1"/>
  <c r="P8507" i="1"/>
  <c r="R8507" i="1" s="1"/>
  <c r="P8512" i="1"/>
  <c r="Q8512" i="1" s="1"/>
  <c r="P8510" i="1"/>
  <c r="Q8510" i="1" s="1"/>
  <c r="P8508" i="1"/>
  <c r="Q8508" i="1" s="1"/>
  <c r="P8517" i="1"/>
  <c r="Q8517" i="1" s="1"/>
  <c r="P8500" i="1"/>
  <c r="H8544" i="6"/>
  <c r="H8568" i="6" s="1"/>
  <c r="H8592" i="6" s="1"/>
  <c r="O8544" i="1"/>
  <c r="H8529" i="6"/>
  <c r="H8553" i="6" s="1"/>
  <c r="H8577" i="6" s="1"/>
  <c r="O8529" i="1"/>
  <c r="H8540" i="6"/>
  <c r="H8564" i="6" s="1"/>
  <c r="H8588" i="6" s="1"/>
  <c r="O8540" i="1"/>
  <c r="H8523" i="6"/>
  <c r="H8547" i="6" s="1"/>
  <c r="H8571" i="6" s="1"/>
  <c r="O8523" i="1"/>
  <c r="H8541" i="6"/>
  <c r="H8565" i="6" s="1"/>
  <c r="H8589" i="6" s="1"/>
  <c r="O8541" i="1"/>
  <c r="H8527" i="6"/>
  <c r="H8551" i="6" s="1"/>
  <c r="H8575" i="6" s="1"/>
  <c r="O8527" i="1"/>
  <c r="H8522" i="6"/>
  <c r="H8546" i="6" s="1"/>
  <c r="H8570" i="6" s="1"/>
  <c r="O8522" i="1"/>
  <c r="H8526" i="6"/>
  <c r="H8550" i="6" s="1"/>
  <c r="H8574" i="6" s="1"/>
  <c r="O8526" i="1"/>
  <c r="H8532" i="6"/>
  <c r="H8556" i="6" s="1"/>
  <c r="H8580" i="6" s="1"/>
  <c r="O8532" i="1"/>
  <c r="H8545" i="6"/>
  <c r="H8569" i="6" s="1"/>
  <c r="H8593" i="6" s="1"/>
  <c r="O8545" i="1"/>
  <c r="H8538" i="6"/>
  <c r="H8562" i="6" s="1"/>
  <c r="H8586" i="6" s="1"/>
  <c r="O8538" i="1"/>
  <c r="H8528" i="6"/>
  <c r="H8552" i="6" s="1"/>
  <c r="H8576" i="6" s="1"/>
  <c r="O8528" i="1"/>
  <c r="H8533" i="6"/>
  <c r="H8557" i="6" s="1"/>
  <c r="H8581" i="6" s="1"/>
  <c r="O8533" i="1"/>
  <c r="H8542" i="6"/>
  <c r="H8566" i="6" s="1"/>
  <c r="H8590" i="6" s="1"/>
  <c r="O8542" i="1"/>
  <c r="H8543" i="6"/>
  <c r="H8567" i="6" s="1"/>
  <c r="H8591" i="6" s="1"/>
  <c r="O8543" i="1"/>
  <c r="H8536" i="6"/>
  <c r="H8560" i="6" s="1"/>
  <c r="H8584" i="6" s="1"/>
  <c r="O8536" i="1"/>
  <c r="H8530" i="6"/>
  <c r="H8554" i="6" s="1"/>
  <c r="H8578" i="6" s="1"/>
  <c r="O8530" i="1"/>
  <c r="H8537" i="6"/>
  <c r="H8561" i="6" s="1"/>
  <c r="H8585" i="6" s="1"/>
  <c r="O8537" i="1"/>
  <c r="H8534" i="6"/>
  <c r="H8558" i="6" s="1"/>
  <c r="H8582" i="6" s="1"/>
  <c r="O8534" i="1"/>
  <c r="H8535" i="6"/>
  <c r="H8559" i="6" s="1"/>
  <c r="H8583" i="6" s="1"/>
  <c r="O8535" i="1"/>
  <c r="H8539" i="6"/>
  <c r="H8563" i="6" s="1"/>
  <c r="H8587" i="6" s="1"/>
  <c r="O8539" i="1"/>
  <c r="H8524" i="6"/>
  <c r="H8548" i="6" s="1"/>
  <c r="H8572" i="6" s="1"/>
  <c r="O8524" i="1"/>
  <c r="H8531" i="6"/>
  <c r="H8555" i="6" s="1"/>
  <c r="H8579" i="6" s="1"/>
  <c r="O8531" i="1"/>
  <c r="H8525" i="6"/>
  <c r="H8549" i="6" s="1"/>
  <c r="H8573" i="6" s="1"/>
  <c r="O8525" i="1"/>
  <c r="H8536" i="5"/>
  <c r="H8560" i="5" s="1"/>
  <c r="H8584" i="5" s="1"/>
  <c r="N8536" i="1"/>
  <c r="H8544" i="5"/>
  <c r="H8568" i="5" s="1"/>
  <c r="H8592" i="5" s="1"/>
  <c r="N8544" i="1"/>
  <c r="H8527" i="5"/>
  <c r="H8551" i="5" s="1"/>
  <c r="H8575" i="5" s="1"/>
  <c r="N8527" i="1"/>
  <c r="H8534" i="5"/>
  <c r="H8558" i="5" s="1"/>
  <c r="H8582" i="5" s="1"/>
  <c r="N8534" i="1"/>
  <c r="H8542" i="5"/>
  <c r="H8566" i="5" s="1"/>
  <c r="H8590" i="5" s="1"/>
  <c r="N8542" i="1"/>
  <c r="H8538" i="5"/>
  <c r="H8562" i="5" s="1"/>
  <c r="H8586" i="5" s="1"/>
  <c r="N8538" i="1"/>
  <c r="H8545" i="5"/>
  <c r="H8569" i="5" s="1"/>
  <c r="H8593" i="5" s="1"/>
  <c r="N8545" i="1"/>
  <c r="H8531" i="5"/>
  <c r="H8555" i="5" s="1"/>
  <c r="H8579" i="5" s="1"/>
  <c r="N8531" i="1"/>
  <c r="H8537" i="5"/>
  <c r="H8561" i="5" s="1"/>
  <c r="H8585" i="5" s="1"/>
  <c r="N8537" i="1"/>
  <c r="H8543" i="5"/>
  <c r="H8567" i="5" s="1"/>
  <c r="H8591" i="5" s="1"/>
  <c r="N8543" i="1"/>
  <c r="H8532" i="5"/>
  <c r="H8556" i="5" s="1"/>
  <c r="H8580" i="5" s="1"/>
  <c r="N8532" i="1"/>
  <c r="H8539" i="5"/>
  <c r="H8563" i="5" s="1"/>
  <c r="H8587" i="5" s="1"/>
  <c r="N8539" i="1"/>
  <c r="H8524" i="5"/>
  <c r="H8548" i="5" s="1"/>
  <c r="H8572" i="5" s="1"/>
  <c r="N8524" i="1"/>
  <c r="H8535" i="5"/>
  <c r="H8559" i="5" s="1"/>
  <c r="H8583" i="5" s="1"/>
  <c r="N8535" i="1"/>
  <c r="H8525" i="5"/>
  <c r="H8549" i="5" s="1"/>
  <c r="H8573" i="5" s="1"/>
  <c r="N8525" i="1"/>
  <c r="H8526" i="5"/>
  <c r="H8550" i="5" s="1"/>
  <c r="H8574" i="5" s="1"/>
  <c r="N8526" i="1"/>
  <c r="H8523" i="5"/>
  <c r="H8547" i="5" s="1"/>
  <c r="H8571" i="5" s="1"/>
  <c r="N8523" i="1"/>
  <c r="H8541" i="5"/>
  <c r="H8565" i="5" s="1"/>
  <c r="H8589" i="5" s="1"/>
  <c r="N8541" i="1"/>
  <c r="H8530" i="5"/>
  <c r="H8554" i="5" s="1"/>
  <c r="H8578" i="5" s="1"/>
  <c r="N8530" i="1"/>
  <c r="H8528" i="5"/>
  <c r="H8552" i="5" s="1"/>
  <c r="H8576" i="5" s="1"/>
  <c r="N8528" i="1"/>
  <c r="H8540" i="5"/>
  <c r="H8564" i="5" s="1"/>
  <c r="H8588" i="5" s="1"/>
  <c r="N8540" i="1"/>
  <c r="H8522" i="5"/>
  <c r="H8546" i="5" s="1"/>
  <c r="H8570" i="5" s="1"/>
  <c r="N8522" i="1"/>
  <c r="H8533" i="5"/>
  <c r="H8557" i="5" s="1"/>
  <c r="H8581" i="5" s="1"/>
  <c r="N8533" i="1"/>
  <c r="H8529" i="5"/>
  <c r="H8553" i="5" s="1"/>
  <c r="H8577" i="5" s="1"/>
  <c r="N8529" i="1"/>
  <c r="S8513" i="1" l="1"/>
  <c r="S8485" i="1"/>
  <c r="S8486" i="1"/>
  <c r="S8487" i="1"/>
  <c r="S8492" i="1"/>
  <c r="S8520" i="1"/>
  <c r="S8515" i="1"/>
  <c r="S8505" i="1"/>
  <c r="S8519" i="1"/>
  <c r="S8488" i="1"/>
  <c r="S8484" i="1"/>
  <c r="S8494" i="1"/>
  <c r="S8493" i="1"/>
  <c r="S8507" i="1"/>
  <c r="S8506" i="1"/>
  <c r="S8514" i="1"/>
  <c r="W8508" i="1"/>
  <c r="R8508" i="1"/>
  <c r="W8509" i="1"/>
  <c r="R8509" i="1"/>
  <c r="W8510" i="1"/>
  <c r="R8510" i="1"/>
  <c r="W8516" i="1"/>
  <c r="R8516" i="1"/>
  <c r="W8518" i="1"/>
  <c r="R8518" i="1"/>
  <c r="W8512" i="1"/>
  <c r="R8512" i="1"/>
  <c r="W8511" i="1"/>
  <c r="R8511" i="1"/>
  <c r="W8517" i="1"/>
  <c r="R8517" i="1"/>
  <c r="W8504" i="1"/>
  <c r="W8513" i="1"/>
  <c r="W8502" i="1"/>
  <c r="W8503" i="1"/>
  <c r="W8521" i="1"/>
  <c r="W8498" i="1"/>
  <c r="W8520" i="1"/>
  <c r="W8500" i="1"/>
  <c r="W8515" i="1"/>
  <c r="W8505" i="1"/>
  <c r="W8519" i="1"/>
  <c r="W8507" i="1"/>
  <c r="W8506" i="1"/>
  <c r="W8501" i="1"/>
  <c r="W8514" i="1"/>
  <c r="W8499" i="1"/>
  <c r="P8533" i="1"/>
  <c r="Q8533" i="1" s="1"/>
  <c r="P8523" i="1"/>
  <c r="P8524" i="1"/>
  <c r="P8545" i="1"/>
  <c r="P8527" i="1"/>
  <c r="P8525" i="1"/>
  <c r="P8541" i="1"/>
  <c r="Q8541" i="1" s="1"/>
  <c r="P8543" i="1"/>
  <c r="R8543" i="1" s="1"/>
  <c r="P8538" i="1"/>
  <c r="R8538" i="1" s="1"/>
  <c r="P8534" i="1"/>
  <c r="Q8534" i="1" s="1"/>
  <c r="P8537" i="1"/>
  <c r="R8537" i="1" s="1"/>
  <c r="P8542" i="1"/>
  <c r="Q8542" i="1" s="1"/>
  <c r="P8536" i="1"/>
  <c r="Q8536" i="1" s="1"/>
  <c r="P8540" i="1"/>
  <c r="Q8540" i="1" s="1"/>
  <c r="P8530" i="1"/>
  <c r="R8530" i="1" s="1"/>
  <c r="P8532" i="1"/>
  <c r="Q8532" i="1" s="1"/>
  <c r="P8529" i="1"/>
  <c r="R8529" i="1" s="1"/>
  <c r="P8522" i="1"/>
  <c r="P8528" i="1"/>
  <c r="P8526" i="1"/>
  <c r="P8535" i="1"/>
  <c r="Q8535" i="1" s="1"/>
  <c r="P8539" i="1"/>
  <c r="R8539" i="1" s="1"/>
  <c r="P8531" i="1"/>
  <c r="R8531" i="1" s="1"/>
  <c r="P8544" i="1"/>
  <c r="R8544" i="1" s="1"/>
  <c r="H8610" i="6"/>
  <c r="O8610" i="1"/>
  <c r="H8613" i="6"/>
  <c r="O8613" i="1"/>
  <c r="H8602" i="6"/>
  <c r="O8602" i="1"/>
  <c r="H8608" i="6"/>
  <c r="O8608" i="1"/>
  <c r="H8615" i="6"/>
  <c r="O8615" i="1"/>
  <c r="H8617" i="6"/>
  <c r="O8617" i="1"/>
  <c r="H8595" i="6"/>
  <c r="O8595" i="1"/>
  <c r="H8597" i="6"/>
  <c r="O8597" i="1"/>
  <c r="H8599" i="6"/>
  <c r="O8599" i="1"/>
  <c r="H8603" i="6"/>
  <c r="O8603" i="1"/>
  <c r="H8614" i="6"/>
  <c r="O8614" i="1"/>
  <c r="H8604" i="6"/>
  <c r="O8604" i="1"/>
  <c r="H8612" i="6"/>
  <c r="O8612" i="1"/>
  <c r="H8606" i="6"/>
  <c r="O8606" i="1"/>
  <c r="H8607" i="6"/>
  <c r="O8607" i="1"/>
  <c r="H8596" i="6"/>
  <c r="O8596" i="1"/>
  <c r="H8605" i="6"/>
  <c r="O8605" i="1"/>
  <c r="H8598" i="6"/>
  <c r="O8598" i="1"/>
  <c r="H8601" i="6"/>
  <c r="O8601" i="1"/>
  <c r="H8609" i="6"/>
  <c r="O8609" i="1"/>
  <c r="H8611" i="6"/>
  <c r="O8611" i="1"/>
  <c r="H8600" i="6"/>
  <c r="O8600" i="1"/>
  <c r="H8594" i="6"/>
  <c r="O8594" i="1"/>
  <c r="H8616" i="6"/>
  <c r="O8616" i="1"/>
  <c r="H8595" i="5"/>
  <c r="N8595" i="1"/>
  <c r="H8604" i="5"/>
  <c r="N8604" i="1"/>
  <c r="H8614" i="5"/>
  <c r="N8614" i="1"/>
  <c r="H8613" i="5"/>
  <c r="N8613" i="1"/>
  <c r="H8598" i="5"/>
  <c r="N8598" i="1"/>
  <c r="H8615" i="5"/>
  <c r="N8615" i="1"/>
  <c r="H8606" i="5"/>
  <c r="N8606" i="1"/>
  <c r="H8594" i="5"/>
  <c r="N8594" i="1"/>
  <c r="H8609" i="5"/>
  <c r="N8609" i="1"/>
  <c r="H8599" i="5"/>
  <c r="N8599" i="1"/>
  <c r="H8597" i="5"/>
  <c r="N8597" i="1"/>
  <c r="H8601" i="5"/>
  <c r="N8601" i="1"/>
  <c r="H8610" i="5"/>
  <c r="N8610" i="1"/>
  <c r="H8600" i="5"/>
  <c r="N8600" i="1"/>
  <c r="H8607" i="5"/>
  <c r="N8607" i="1"/>
  <c r="H8603" i="5"/>
  <c r="N8603" i="1"/>
  <c r="H8616" i="5"/>
  <c r="N8616" i="1"/>
  <c r="H8602" i="5"/>
  <c r="N8602" i="1"/>
  <c r="H8611" i="5"/>
  <c r="N8611" i="1"/>
  <c r="H8605" i="5"/>
  <c r="N8605" i="1"/>
  <c r="H8612" i="5"/>
  <c r="N8612" i="1"/>
  <c r="H8596" i="5"/>
  <c r="N8596" i="1"/>
  <c r="H8617" i="5"/>
  <c r="N8617" i="1"/>
  <c r="H8608" i="5"/>
  <c r="N8608" i="1"/>
  <c r="S8539" i="1" l="1"/>
  <c r="S8517" i="1"/>
  <c r="S8512" i="1"/>
  <c r="S8516" i="1"/>
  <c r="S8509" i="1"/>
  <c r="S8529" i="1"/>
  <c r="S8538" i="1"/>
  <c r="S8544" i="1"/>
  <c r="S8543" i="1"/>
  <c r="S8511" i="1"/>
  <c r="S8518" i="1"/>
  <c r="S8510" i="1"/>
  <c r="S8508" i="1"/>
  <c r="S8531" i="1"/>
  <c r="S8530" i="1"/>
  <c r="S8537" i="1"/>
  <c r="W8540" i="1"/>
  <c r="R8540" i="1"/>
  <c r="W8534" i="1"/>
  <c r="R8534" i="1"/>
  <c r="W8535" i="1"/>
  <c r="R8535" i="1"/>
  <c r="W8536" i="1"/>
  <c r="R8536" i="1"/>
  <c r="W8533" i="1"/>
  <c r="R8533" i="1"/>
  <c r="W8532" i="1"/>
  <c r="R8532" i="1"/>
  <c r="W8542" i="1"/>
  <c r="R8542" i="1"/>
  <c r="W8541" i="1"/>
  <c r="R8541" i="1"/>
  <c r="W8539" i="1"/>
  <c r="W8522" i="1"/>
  <c r="W8525" i="1"/>
  <c r="W8523" i="1"/>
  <c r="W8529" i="1"/>
  <c r="W8538" i="1"/>
  <c r="W8527" i="1"/>
  <c r="W8544" i="1"/>
  <c r="W8526" i="1"/>
  <c r="W8543" i="1"/>
  <c r="W8545" i="1"/>
  <c r="W8531" i="1"/>
  <c r="W8528" i="1"/>
  <c r="W8530" i="1"/>
  <c r="W8537" i="1"/>
  <c r="W8524" i="1"/>
  <c r="P8609" i="1"/>
  <c r="R8609" i="1" s="1"/>
  <c r="P8606" i="1"/>
  <c r="Q8606" i="1" s="1"/>
  <c r="P8617" i="1"/>
  <c r="P8607" i="1"/>
  <c r="Q8607" i="1" s="1"/>
  <c r="P8610" i="1"/>
  <c r="R8610" i="1" s="1"/>
  <c r="P8608" i="1"/>
  <c r="Q8608" i="1" s="1"/>
  <c r="P8601" i="1"/>
  <c r="R8601" i="1" s="1"/>
  <c r="P8599" i="1"/>
  <c r="P8615" i="1"/>
  <c r="R8615" i="1" s="1"/>
  <c r="P8613" i="1"/>
  <c r="Q8613" i="1" s="1"/>
  <c r="P8596" i="1"/>
  <c r="P8605" i="1"/>
  <c r="Q8605" i="1" s="1"/>
  <c r="P8602" i="1"/>
  <c r="R8602" i="1" s="1"/>
  <c r="P8603" i="1"/>
  <c r="R8603" i="1" s="1"/>
  <c r="P8594" i="1"/>
  <c r="P8604" i="1"/>
  <c r="Q8604" i="1" s="1"/>
  <c r="P8600" i="1"/>
  <c r="P8611" i="1"/>
  <c r="R8611" i="1" s="1"/>
  <c r="P8597" i="1"/>
  <c r="P8598" i="1"/>
  <c r="P8614" i="1"/>
  <c r="Q8614" i="1" s="1"/>
  <c r="P8595" i="1"/>
  <c r="P8612" i="1"/>
  <c r="Q8612" i="1" s="1"/>
  <c r="P8616" i="1"/>
  <c r="R8616" i="1" s="1"/>
  <c r="H8641" i="6"/>
  <c r="O8641" i="1"/>
  <c r="H8633" i="6"/>
  <c r="O8633" i="1"/>
  <c r="H8627" i="6"/>
  <c r="O8627" i="1"/>
  <c r="H8639" i="6"/>
  <c r="O8639" i="1"/>
  <c r="H8623" i="6"/>
  <c r="O8623" i="1"/>
  <c r="H8635" i="6"/>
  <c r="O8635" i="1"/>
  <c r="H8631" i="6"/>
  <c r="O8631" i="1"/>
  <c r="H8625" i="6"/>
  <c r="O8625" i="1"/>
  <c r="H8630" i="6"/>
  <c r="O8630" i="1"/>
  <c r="H8632" i="6"/>
  <c r="O8632" i="1"/>
  <c r="H8640" i="6"/>
  <c r="O8640" i="1"/>
  <c r="H8621" i="6"/>
  <c r="O8621" i="1"/>
  <c r="H8622" i="6"/>
  <c r="O8622" i="1"/>
  <c r="H8626" i="6"/>
  <c r="O8626" i="1"/>
  <c r="H8638" i="6"/>
  <c r="O8638" i="1"/>
  <c r="H8618" i="6"/>
  <c r="O8618" i="1"/>
  <c r="H8636" i="6"/>
  <c r="O8636" i="1"/>
  <c r="H8629" i="6"/>
  <c r="O8629" i="1"/>
  <c r="H8637" i="6"/>
  <c r="O8637" i="1"/>
  <c r="H8628" i="6"/>
  <c r="O8628" i="1"/>
  <c r="H8624" i="6"/>
  <c r="O8624" i="1"/>
  <c r="H8620" i="6"/>
  <c r="O8620" i="1"/>
  <c r="H8619" i="6"/>
  <c r="O8619" i="1"/>
  <c r="H8634" i="6"/>
  <c r="O8634" i="1"/>
  <c r="H8641" i="5"/>
  <c r="N8641" i="1"/>
  <c r="H8622" i="5"/>
  <c r="N8622" i="1"/>
  <c r="H8621" i="5"/>
  <c r="N8621" i="1"/>
  <c r="H8620" i="5"/>
  <c r="N8620" i="1"/>
  <c r="H8627" i="5"/>
  <c r="N8627" i="1"/>
  <c r="H8625" i="5"/>
  <c r="N8625" i="1"/>
  <c r="H8637" i="5"/>
  <c r="N8637" i="1"/>
  <c r="H8636" i="5"/>
  <c r="N8636" i="1"/>
  <c r="H8631" i="5"/>
  <c r="N8631" i="1"/>
  <c r="H8633" i="5"/>
  <c r="N8633" i="1"/>
  <c r="H8639" i="5"/>
  <c r="N8639" i="1"/>
  <c r="H8638" i="5"/>
  <c r="N8638" i="1"/>
  <c r="H8640" i="5"/>
  <c r="N8640" i="1"/>
  <c r="H8624" i="5"/>
  <c r="N8624" i="1"/>
  <c r="H8626" i="5"/>
  <c r="N8626" i="1"/>
  <c r="H8623" i="5"/>
  <c r="N8623" i="1"/>
  <c r="H8618" i="5"/>
  <c r="N8618" i="1"/>
  <c r="H8628" i="5"/>
  <c r="N8628" i="1"/>
  <c r="H8629" i="5"/>
  <c r="N8629" i="1"/>
  <c r="H8634" i="5"/>
  <c r="N8634" i="1"/>
  <c r="H8632" i="5"/>
  <c r="N8632" i="1"/>
  <c r="H8635" i="5"/>
  <c r="N8635" i="1"/>
  <c r="H8630" i="5"/>
  <c r="N8630" i="1"/>
  <c r="H8619" i="5"/>
  <c r="N8619" i="1"/>
  <c r="S8611" i="1" l="1"/>
  <c r="S8603" i="1"/>
  <c r="S8541" i="1"/>
  <c r="S8532" i="1"/>
  <c r="S8536" i="1"/>
  <c r="S8534" i="1"/>
  <c r="S8602" i="1"/>
  <c r="S8615" i="1"/>
  <c r="S8610" i="1"/>
  <c r="S8609" i="1"/>
  <c r="S8616" i="1"/>
  <c r="S8542" i="1"/>
  <c r="S8533" i="1"/>
  <c r="S8535" i="1"/>
  <c r="S8540" i="1"/>
  <c r="S8601" i="1"/>
  <c r="W8613" i="1"/>
  <c r="R8613" i="1"/>
  <c r="W8608" i="1"/>
  <c r="R8608" i="1"/>
  <c r="W8606" i="1"/>
  <c r="R8606" i="1"/>
  <c r="W8614" i="1"/>
  <c r="R8614" i="1"/>
  <c r="W8604" i="1"/>
  <c r="R8604" i="1"/>
  <c r="W8605" i="1"/>
  <c r="R8605" i="1"/>
  <c r="W8607" i="1"/>
  <c r="R8607" i="1"/>
  <c r="W8612" i="1"/>
  <c r="R8612" i="1"/>
  <c r="W8595" i="1"/>
  <c r="W8611" i="1"/>
  <c r="W8603" i="1"/>
  <c r="W8600" i="1"/>
  <c r="W8602" i="1"/>
  <c r="W8615" i="1"/>
  <c r="W8610" i="1"/>
  <c r="W8609" i="1"/>
  <c r="W8616" i="1"/>
  <c r="W8598" i="1"/>
  <c r="W8599" i="1"/>
  <c r="W8597" i="1"/>
  <c r="W8594" i="1"/>
  <c r="W8596" i="1"/>
  <c r="W8601" i="1"/>
  <c r="W8617" i="1"/>
  <c r="P8619" i="1"/>
  <c r="P8634" i="1"/>
  <c r="R8634" i="1" s="1"/>
  <c r="P8624" i="1"/>
  <c r="P8638" i="1"/>
  <c r="Q8638" i="1" s="1"/>
  <c r="P8636" i="1"/>
  <c r="Q8636" i="1" s="1"/>
  <c r="P8622" i="1"/>
  <c r="P8631" i="1"/>
  <c r="Q8631" i="1" s="1"/>
  <c r="P8637" i="1"/>
  <c r="Q8637" i="1" s="1"/>
  <c r="P8627" i="1"/>
  <c r="R8627" i="1" s="1"/>
  <c r="P8641" i="1"/>
  <c r="P8640" i="1"/>
  <c r="R8640" i="1" s="1"/>
  <c r="P8635" i="1"/>
  <c r="R8635" i="1" s="1"/>
  <c r="P8628" i="1"/>
  <c r="Q8628" i="1" s="1"/>
  <c r="P8623" i="1"/>
  <c r="P8633" i="1"/>
  <c r="R8633" i="1" s="1"/>
  <c r="P8625" i="1"/>
  <c r="R8625" i="1" s="1"/>
  <c r="P8620" i="1"/>
  <c r="P8630" i="1"/>
  <c r="Q8630" i="1" s="1"/>
  <c r="P8632" i="1"/>
  <c r="Q8632" i="1" s="1"/>
  <c r="P8618" i="1"/>
  <c r="P8639" i="1"/>
  <c r="R8639" i="1" s="1"/>
  <c r="P8621" i="1"/>
  <c r="P8629" i="1"/>
  <c r="Q8629" i="1" s="1"/>
  <c r="P8626" i="1"/>
  <c r="R8626" i="1" s="1"/>
  <c r="H8645" i="6"/>
  <c r="O8645" i="1"/>
  <c r="H8664" i="6"/>
  <c r="O8664" i="1"/>
  <c r="H8644" i="6"/>
  <c r="O8644" i="1"/>
  <c r="H8659" i="6"/>
  <c r="O8659" i="1"/>
  <c r="H8647" i="6"/>
  <c r="O8647" i="1"/>
  <c r="H8648" i="6"/>
  <c r="O8648" i="1"/>
  <c r="H8652" i="6"/>
  <c r="O8652" i="1"/>
  <c r="H8656" i="6"/>
  <c r="O8656" i="1"/>
  <c r="H8663" i="6"/>
  <c r="O8663" i="1"/>
  <c r="H8642" i="6"/>
  <c r="O8642" i="1"/>
  <c r="H8662" i="6"/>
  <c r="O8662" i="1"/>
  <c r="H8661" i="6"/>
  <c r="O8661" i="1"/>
  <c r="H8654" i="6"/>
  <c r="O8654" i="1"/>
  <c r="H8651" i="6"/>
  <c r="O8651" i="1"/>
  <c r="H8658" i="6"/>
  <c r="O8658" i="1"/>
  <c r="H8650" i="6"/>
  <c r="O8650" i="1"/>
  <c r="H8649" i="6"/>
  <c r="O8649" i="1"/>
  <c r="H8657" i="6"/>
  <c r="O8657" i="1"/>
  <c r="H8643" i="6"/>
  <c r="O8643" i="1"/>
  <c r="H8646" i="6"/>
  <c r="O8646" i="1"/>
  <c r="H8653" i="6"/>
  <c r="O8653" i="1"/>
  <c r="H8660" i="6"/>
  <c r="O8660" i="1"/>
  <c r="H8655" i="6"/>
  <c r="O8655" i="1"/>
  <c r="H8665" i="6"/>
  <c r="O8665" i="1"/>
  <c r="H8649" i="5"/>
  <c r="N8649" i="1"/>
  <c r="H8654" i="5"/>
  <c r="N8654" i="1"/>
  <c r="H8642" i="5"/>
  <c r="N8642" i="1"/>
  <c r="H8663" i="5"/>
  <c r="N8663" i="1"/>
  <c r="H8651" i="5"/>
  <c r="N8651" i="1"/>
  <c r="H8652" i="5"/>
  <c r="N8652" i="1"/>
  <c r="H8647" i="5"/>
  <c r="N8647" i="1"/>
  <c r="H8657" i="5"/>
  <c r="N8657" i="1"/>
  <c r="H8644" i="5"/>
  <c r="N8644" i="1"/>
  <c r="H8662" i="5"/>
  <c r="N8662" i="1"/>
  <c r="H8650" i="5"/>
  <c r="N8650" i="1"/>
  <c r="H8655" i="5"/>
  <c r="N8655" i="1"/>
  <c r="H8645" i="5"/>
  <c r="N8645" i="1"/>
  <c r="H8659" i="5"/>
  <c r="N8659" i="1"/>
  <c r="H8648" i="5"/>
  <c r="N8648" i="1"/>
  <c r="H8658" i="5"/>
  <c r="N8658" i="1"/>
  <c r="H8660" i="5"/>
  <c r="N8660" i="1"/>
  <c r="H8646" i="5"/>
  <c r="N8646" i="1"/>
  <c r="H8643" i="5"/>
  <c r="N8643" i="1"/>
  <c r="H8656" i="5"/>
  <c r="N8656" i="1"/>
  <c r="H8664" i="5"/>
  <c r="N8664" i="1"/>
  <c r="H8653" i="5"/>
  <c r="N8653" i="1"/>
  <c r="H8661" i="5"/>
  <c r="N8661" i="1"/>
  <c r="H8665" i="5"/>
  <c r="N8665" i="1"/>
  <c r="S8634" i="1" l="1"/>
  <c r="S8612" i="1"/>
  <c r="S8605" i="1"/>
  <c r="S8614" i="1"/>
  <c r="S8608" i="1"/>
  <c r="S8639" i="1"/>
  <c r="S8627" i="1"/>
  <c r="S8626" i="1"/>
  <c r="S8625" i="1"/>
  <c r="S8635" i="1"/>
  <c r="S8607" i="1"/>
  <c r="S8604" i="1"/>
  <c r="S8606" i="1"/>
  <c r="S8613" i="1"/>
  <c r="S8633" i="1"/>
  <c r="S8640" i="1"/>
  <c r="W8630" i="1"/>
  <c r="R8630" i="1"/>
  <c r="W8628" i="1"/>
  <c r="R8628" i="1"/>
  <c r="W8636" i="1"/>
  <c r="R8636" i="1"/>
  <c r="W8637" i="1"/>
  <c r="R8637" i="1"/>
  <c r="W8638" i="1"/>
  <c r="R8638" i="1"/>
  <c r="W8629" i="1"/>
  <c r="R8629" i="1"/>
  <c r="W8632" i="1"/>
  <c r="R8632" i="1"/>
  <c r="W8631" i="1"/>
  <c r="R8631" i="1"/>
  <c r="W8621" i="1"/>
  <c r="W8623" i="1"/>
  <c r="W8641" i="1"/>
  <c r="W8622" i="1"/>
  <c r="W8634" i="1"/>
  <c r="W8639" i="1"/>
  <c r="W8620" i="1"/>
  <c r="W8627" i="1"/>
  <c r="W8619" i="1"/>
  <c r="W8626" i="1"/>
  <c r="W8618" i="1"/>
  <c r="W8625" i="1"/>
  <c r="W8635" i="1"/>
  <c r="W8633" i="1"/>
  <c r="W8640" i="1"/>
  <c r="W8624" i="1"/>
  <c r="P8646" i="1"/>
  <c r="P8657" i="1"/>
  <c r="R8657" i="1" s="1"/>
  <c r="P8653" i="1"/>
  <c r="Q8653" i="1" s="1"/>
  <c r="P8659" i="1"/>
  <c r="R8659" i="1" s="1"/>
  <c r="P8654" i="1"/>
  <c r="Q8654" i="1" s="1"/>
  <c r="P8655" i="1"/>
  <c r="Q8655" i="1" s="1"/>
  <c r="P8661" i="1"/>
  <c r="Q8661" i="1" s="1"/>
  <c r="P8664" i="1"/>
  <c r="R8664" i="1" s="1"/>
  <c r="P8643" i="1"/>
  <c r="P8660" i="1"/>
  <c r="Q8660" i="1" s="1"/>
  <c r="P8648" i="1"/>
  <c r="P8650" i="1"/>
  <c r="R8650" i="1" s="1"/>
  <c r="P8644" i="1"/>
  <c r="P8647" i="1"/>
  <c r="P8651" i="1"/>
  <c r="R8651" i="1" s="1"/>
  <c r="P8649" i="1"/>
  <c r="R8649" i="1" s="1"/>
  <c r="P8658" i="1"/>
  <c r="R8658" i="1" s="1"/>
  <c r="P8662" i="1"/>
  <c r="Q8662" i="1" s="1"/>
  <c r="P8642" i="1"/>
  <c r="P8645" i="1"/>
  <c r="P8656" i="1"/>
  <c r="Q8656" i="1" s="1"/>
  <c r="P8652" i="1"/>
  <c r="Q8652" i="1" s="1"/>
  <c r="P8663" i="1"/>
  <c r="R8663" i="1" s="1"/>
  <c r="P8665" i="1"/>
  <c r="H8687" i="6"/>
  <c r="O8687" i="1"/>
  <c r="H8670" i="6"/>
  <c r="O8670" i="1"/>
  <c r="H8675" i="6"/>
  <c r="O8675" i="1"/>
  <c r="H8667" i="6"/>
  <c r="O8667" i="1"/>
  <c r="H8683" i="6"/>
  <c r="O8683" i="1"/>
  <c r="H8676" i="6"/>
  <c r="O8676" i="1"/>
  <c r="H8671" i="6"/>
  <c r="O8671" i="1"/>
  <c r="H8685" i="6"/>
  <c r="O8685" i="1"/>
  <c r="H8668" i="6"/>
  <c r="O8668" i="1"/>
  <c r="H8679" i="6"/>
  <c r="O8679" i="1"/>
  <c r="H8682" i="6"/>
  <c r="O8682" i="1"/>
  <c r="H8689" i="6"/>
  <c r="O8689" i="1"/>
  <c r="H8686" i="6"/>
  <c r="O8686" i="1"/>
  <c r="H8688" i="6"/>
  <c r="O8688" i="1"/>
  <c r="H8684" i="6"/>
  <c r="O8684" i="1"/>
  <c r="H8678" i="6"/>
  <c r="O8678" i="1"/>
  <c r="H8674" i="6"/>
  <c r="O8674" i="1"/>
  <c r="H8672" i="6"/>
  <c r="O8672" i="1"/>
  <c r="H8677" i="6"/>
  <c r="O8677" i="1"/>
  <c r="H8680" i="6"/>
  <c r="O8680" i="1"/>
  <c r="H8681" i="6"/>
  <c r="O8681" i="1"/>
  <c r="H8673" i="6"/>
  <c r="O8673" i="1"/>
  <c r="H8666" i="6"/>
  <c r="O8666" i="1"/>
  <c r="H8669" i="6"/>
  <c r="O8669" i="1"/>
  <c r="H8675" i="5"/>
  <c r="N8675" i="1"/>
  <c r="H8679" i="5"/>
  <c r="N8679" i="1"/>
  <c r="H8689" i="5"/>
  <c r="N8689" i="1"/>
  <c r="H8677" i="5"/>
  <c r="N8677" i="1"/>
  <c r="H8682" i="5"/>
  <c r="N8682" i="1"/>
  <c r="H8686" i="5"/>
  <c r="N8686" i="1"/>
  <c r="H8687" i="5"/>
  <c r="N8687" i="1"/>
  <c r="H8685" i="5"/>
  <c r="N8685" i="1"/>
  <c r="H8688" i="5"/>
  <c r="N8688" i="1"/>
  <c r="H8672" i="5"/>
  <c r="N8672" i="1"/>
  <c r="H8668" i="5"/>
  <c r="N8668" i="1"/>
  <c r="H8666" i="5"/>
  <c r="N8666" i="1"/>
  <c r="H8684" i="5"/>
  <c r="N8684" i="1"/>
  <c r="H8670" i="5"/>
  <c r="N8670" i="1"/>
  <c r="H8680" i="5"/>
  <c r="N8680" i="1"/>
  <c r="H8683" i="5"/>
  <c r="N8683" i="1"/>
  <c r="H8681" i="5"/>
  <c r="N8681" i="1"/>
  <c r="H8678" i="5"/>
  <c r="N8678" i="1"/>
  <c r="H8667" i="5"/>
  <c r="N8667" i="1"/>
  <c r="H8669" i="5"/>
  <c r="N8669" i="1"/>
  <c r="H8671" i="5"/>
  <c r="N8671" i="1"/>
  <c r="H8673" i="5"/>
  <c r="N8673" i="1"/>
  <c r="H8676" i="5"/>
  <c r="N8676" i="1"/>
  <c r="H8674" i="5"/>
  <c r="N8674" i="1"/>
  <c r="S8657" i="1" l="1"/>
  <c r="S8631" i="1"/>
  <c r="S8629" i="1"/>
  <c r="S8637" i="1"/>
  <c r="S8628" i="1"/>
  <c r="S8658" i="1"/>
  <c r="S8649" i="1"/>
  <c r="S8650" i="1"/>
  <c r="S8664" i="1"/>
  <c r="S8659" i="1"/>
  <c r="S8632" i="1"/>
  <c r="S8638" i="1"/>
  <c r="S8636" i="1"/>
  <c r="S8630" i="1"/>
  <c r="S8663" i="1"/>
  <c r="S8651" i="1"/>
  <c r="W8652" i="1"/>
  <c r="R8652" i="1"/>
  <c r="W8662" i="1"/>
  <c r="R8662" i="1"/>
  <c r="W8660" i="1"/>
  <c r="R8660" i="1"/>
  <c r="W8655" i="1"/>
  <c r="R8655" i="1"/>
  <c r="W8656" i="1"/>
  <c r="R8656" i="1"/>
  <c r="W8654" i="1"/>
  <c r="R8654" i="1"/>
  <c r="W8661" i="1"/>
  <c r="R8661" i="1"/>
  <c r="W8653" i="1"/>
  <c r="R8653" i="1"/>
  <c r="W8647" i="1"/>
  <c r="W8657" i="1"/>
  <c r="W8658" i="1"/>
  <c r="W8644" i="1"/>
  <c r="W8643" i="1"/>
  <c r="W8646" i="1"/>
  <c r="W8665" i="1"/>
  <c r="W8645" i="1"/>
  <c r="W8649" i="1"/>
  <c r="W8650" i="1"/>
  <c r="W8664" i="1"/>
  <c r="W8659" i="1"/>
  <c r="W8663" i="1"/>
  <c r="W8642" i="1"/>
  <c r="W8651" i="1"/>
  <c r="W8648" i="1"/>
  <c r="P8674" i="1"/>
  <c r="R8674" i="1" s="1"/>
  <c r="P8671" i="1"/>
  <c r="P8681" i="1"/>
  <c r="R8681" i="1" s="1"/>
  <c r="P8684" i="1"/>
  <c r="Q8684" i="1" s="1"/>
  <c r="P8668" i="1"/>
  <c r="P8682" i="1"/>
  <c r="R8682" i="1" s="1"/>
  <c r="P8675" i="1"/>
  <c r="R8675" i="1" s="1"/>
  <c r="P8672" i="1"/>
  <c r="P8666" i="1"/>
  <c r="P8678" i="1"/>
  <c r="Q8678" i="1" s="1"/>
  <c r="P8683" i="1"/>
  <c r="R8683" i="1" s="1"/>
  <c r="P8685" i="1"/>
  <c r="Q8685" i="1" s="1"/>
  <c r="P8677" i="1"/>
  <c r="Q8677" i="1" s="1"/>
  <c r="P8679" i="1"/>
  <c r="Q8679" i="1" s="1"/>
  <c r="P8673" i="1"/>
  <c r="R8673" i="1" s="1"/>
  <c r="P8669" i="1"/>
  <c r="P8670" i="1"/>
  <c r="P8686" i="1"/>
  <c r="Q8686" i="1" s="1"/>
  <c r="P8676" i="1"/>
  <c r="Q8676" i="1" s="1"/>
  <c r="P8667" i="1"/>
  <c r="P8680" i="1"/>
  <c r="Q8680" i="1" s="1"/>
  <c r="P8688" i="1"/>
  <c r="R8688" i="1" s="1"/>
  <c r="P8687" i="1"/>
  <c r="R8687" i="1" s="1"/>
  <c r="P8689" i="1"/>
  <c r="H8706" i="6"/>
  <c r="H8730" i="6" s="1"/>
  <c r="H8754" i="6" s="1"/>
  <c r="H8778" i="6" s="1"/>
  <c r="O8706" i="1"/>
  <c r="H8707" i="6"/>
  <c r="H8731" i="6" s="1"/>
  <c r="H8755" i="6" s="1"/>
  <c r="H8779" i="6" s="1"/>
  <c r="O8707" i="1"/>
  <c r="H8705" i="6"/>
  <c r="H8729" i="6" s="1"/>
  <c r="H8753" i="6" s="1"/>
  <c r="H8777" i="6" s="1"/>
  <c r="O8705" i="1"/>
  <c r="H8698" i="6"/>
  <c r="H8722" i="6" s="1"/>
  <c r="H8746" i="6" s="1"/>
  <c r="H8770" i="6" s="1"/>
  <c r="O8698" i="1"/>
  <c r="H8702" i="6"/>
  <c r="H8726" i="6" s="1"/>
  <c r="H8750" i="6" s="1"/>
  <c r="H8774" i="6" s="1"/>
  <c r="O8702" i="1"/>
  <c r="H8703" i="6"/>
  <c r="H8727" i="6" s="1"/>
  <c r="H8751" i="6" s="1"/>
  <c r="H8775" i="6" s="1"/>
  <c r="O8703" i="1"/>
  <c r="H8691" i="6"/>
  <c r="H8715" i="6" s="1"/>
  <c r="H8739" i="6" s="1"/>
  <c r="H8763" i="6" s="1"/>
  <c r="O8691" i="1"/>
  <c r="H8697" i="6"/>
  <c r="H8721" i="6" s="1"/>
  <c r="H8745" i="6" s="1"/>
  <c r="H8769" i="6" s="1"/>
  <c r="O8697" i="1"/>
  <c r="H8708" i="6"/>
  <c r="H8732" i="6" s="1"/>
  <c r="H8756" i="6" s="1"/>
  <c r="H8780" i="6" s="1"/>
  <c r="O8708" i="1"/>
  <c r="H8692" i="6"/>
  <c r="H8716" i="6" s="1"/>
  <c r="H8740" i="6" s="1"/>
  <c r="H8764" i="6" s="1"/>
  <c r="O8692" i="1"/>
  <c r="H8699" i="6"/>
  <c r="H8723" i="6" s="1"/>
  <c r="H8747" i="6" s="1"/>
  <c r="H8771" i="6" s="1"/>
  <c r="O8699" i="1"/>
  <c r="H8712" i="6"/>
  <c r="H8736" i="6" s="1"/>
  <c r="H8760" i="6" s="1"/>
  <c r="O8712" i="1"/>
  <c r="H8709" i="6"/>
  <c r="H8733" i="6" s="1"/>
  <c r="H8757" i="6" s="1"/>
  <c r="H8781" i="6" s="1"/>
  <c r="O8709" i="1"/>
  <c r="H8694" i="6"/>
  <c r="H8718" i="6" s="1"/>
  <c r="H8742" i="6" s="1"/>
  <c r="H8766" i="6" s="1"/>
  <c r="O8694" i="1"/>
  <c r="H8700" i="6"/>
  <c r="H8724" i="6" s="1"/>
  <c r="H8748" i="6" s="1"/>
  <c r="H8772" i="6" s="1"/>
  <c r="O8700" i="1"/>
  <c r="H8693" i="6"/>
  <c r="H8717" i="6" s="1"/>
  <c r="H8741" i="6" s="1"/>
  <c r="H8765" i="6" s="1"/>
  <c r="O8693" i="1"/>
  <c r="H8701" i="6"/>
  <c r="H8725" i="6" s="1"/>
  <c r="H8749" i="6" s="1"/>
  <c r="H8773" i="6" s="1"/>
  <c r="O8701" i="1"/>
  <c r="H8713" i="6"/>
  <c r="H8737" i="6" s="1"/>
  <c r="H8761" i="6" s="1"/>
  <c r="O8713" i="1"/>
  <c r="H8710" i="6"/>
  <c r="H8734" i="6" s="1"/>
  <c r="H8758" i="6" s="1"/>
  <c r="H8782" i="6" s="1"/>
  <c r="O8710" i="1"/>
  <c r="H8695" i="6"/>
  <c r="H8719" i="6" s="1"/>
  <c r="H8743" i="6" s="1"/>
  <c r="H8767" i="6" s="1"/>
  <c r="O8695" i="1"/>
  <c r="H8704" i="6"/>
  <c r="H8728" i="6" s="1"/>
  <c r="H8752" i="6" s="1"/>
  <c r="H8776" i="6" s="1"/>
  <c r="O8704" i="1"/>
  <c r="H8690" i="6"/>
  <c r="H8714" i="6" s="1"/>
  <c r="H8738" i="6" s="1"/>
  <c r="H8762" i="6" s="1"/>
  <c r="O8690" i="1"/>
  <c r="H8696" i="6"/>
  <c r="H8720" i="6" s="1"/>
  <c r="H8744" i="6" s="1"/>
  <c r="H8768" i="6" s="1"/>
  <c r="O8696" i="1"/>
  <c r="H8711" i="6"/>
  <c r="H8735" i="6" s="1"/>
  <c r="H8759" i="6" s="1"/>
  <c r="H8783" i="6" s="1"/>
  <c r="O8711" i="1"/>
  <c r="H8700" i="5"/>
  <c r="H8724" i="5" s="1"/>
  <c r="H8748" i="5" s="1"/>
  <c r="H8772" i="5" s="1"/>
  <c r="N8700" i="1"/>
  <c r="H8705" i="5"/>
  <c r="H8729" i="5" s="1"/>
  <c r="H8753" i="5" s="1"/>
  <c r="H8777" i="5" s="1"/>
  <c r="N8705" i="1"/>
  <c r="H8692" i="5"/>
  <c r="H8716" i="5" s="1"/>
  <c r="H8740" i="5" s="1"/>
  <c r="H8764" i="5" s="1"/>
  <c r="N8692" i="1"/>
  <c r="H8706" i="5"/>
  <c r="H8730" i="5" s="1"/>
  <c r="H8754" i="5" s="1"/>
  <c r="H8778" i="5" s="1"/>
  <c r="N8706" i="1"/>
  <c r="H8702" i="5"/>
  <c r="H8726" i="5" s="1"/>
  <c r="H8750" i="5" s="1"/>
  <c r="H8774" i="5" s="1"/>
  <c r="N8702" i="1"/>
  <c r="H8697" i="5"/>
  <c r="H8721" i="5" s="1"/>
  <c r="H8745" i="5" s="1"/>
  <c r="H8769" i="5" s="1"/>
  <c r="N8697" i="1"/>
  <c r="H8707" i="5"/>
  <c r="H8731" i="5" s="1"/>
  <c r="H8755" i="5" s="1"/>
  <c r="H8779" i="5" s="1"/>
  <c r="N8707" i="1"/>
  <c r="H8696" i="5"/>
  <c r="H8720" i="5" s="1"/>
  <c r="H8744" i="5" s="1"/>
  <c r="H8768" i="5" s="1"/>
  <c r="N8696" i="1"/>
  <c r="H8701" i="5"/>
  <c r="H8725" i="5" s="1"/>
  <c r="H8749" i="5" s="1"/>
  <c r="H8773" i="5" s="1"/>
  <c r="N8701" i="1"/>
  <c r="H8690" i="5"/>
  <c r="H8714" i="5" s="1"/>
  <c r="H8738" i="5" s="1"/>
  <c r="H8762" i="5" s="1"/>
  <c r="N8690" i="1"/>
  <c r="H8695" i="5"/>
  <c r="H8719" i="5" s="1"/>
  <c r="H8743" i="5" s="1"/>
  <c r="H8767" i="5" s="1"/>
  <c r="N8695" i="1"/>
  <c r="H8704" i="5"/>
  <c r="H8728" i="5" s="1"/>
  <c r="H8752" i="5" s="1"/>
  <c r="H8776" i="5" s="1"/>
  <c r="N8704" i="1"/>
  <c r="H8712" i="5"/>
  <c r="H8736" i="5" s="1"/>
  <c r="H8760" i="5" s="1"/>
  <c r="N8712" i="1"/>
  <c r="H8713" i="5"/>
  <c r="H8737" i="5" s="1"/>
  <c r="H8761" i="5" s="1"/>
  <c r="N8713" i="1"/>
  <c r="H8698" i="5"/>
  <c r="H8722" i="5" s="1"/>
  <c r="H8746" i="5" s="1"/>
  <c r="H8770" i="5" s="1"/>
  <c r="N8698" i="1"/>
  <c r="H8693" i="5"/>
  <c r="H8717" i="5" s="1"/>
  <c r="H8741" i="5" s="1"/>
  <c r="H8765" i="5" s="1"/>
  <c r="N8693" i="1"/>
  <c r="H8694" i="5"/>
  <c r="H8718" i="5" s="1"/>
  <c r="H8742" i="5" s="1"/>
  <c r="H8766" i="5" s="1"/>
  <c r="N8694" i="1"/>
  <c r="H8709" i="5"/>
  <c r="H8733" i="5" s="1"/>
  <c r="H8757" i="5" s="1"/>
  <c r="H8781" i="5" s="1"/>
  <c r="N8709" i="1"/>
  <c r="H8703" i="5"/>
  <c r="H8727" i="5" s="1"/>
  <c r="H8751" i="5" s="1"/>
  <c r="H8775" i="5" s="1"/>
  <c r="N8703" i="1"/>
  <c r="H8710" i="5"/>
  <c r="H8734" i="5" s="1"/>
  <c r="H8758" i="5" s="1"/>
  <c r="H8782" i="5" s="1"/>
  <c r="N8710" i="1"/>
  <c r="H8691" i="5"/>
  <c r="H8715" i="5" s="1"/>
  <c r="H8739" i="5" s="1"/>
  <c r="H8763" i="5" s="1"/>
  <c r="N8691" i="1"/>
  <c r="H8708" i="5"/>
  <c r="H8732" i="5" s="1"/>
  <c r="H8756" i="5" s="1"/>
  <c r="H8780" i="5" s="1"/>
  <c r="N8708" i="1"/>
  <c r="H8711" i="5"/>
  <c r="H8735" i="5" s="1"/>
  <c r="H8759" i="5" s="1"/>
  <c r="H8783" i="5" s="1"/>
  <c r="N8711" i="1"/>
  <c r="H8699" i="5"/>
  <c r="H8723" i="5" s="1"/>
  <c r="H8747" i="5" s="1"/>
  <c r="H8771" i="5" s="1"/>
  <c r="N8699" i="1"/>
  <c r="S8688" i="1" l="1"/>
  <c r="S8682" i="1"/>
  <c r="S8653" i="1"/>
  <c r="S8654" i="1"/>
  <c r="S8655" i="1"/>
  <c r="S8662" i="1"/>
  <c r="S8674" i="1"/>
  <c r="S8661" i="1"/>
  <c r="S8656" i="1"/>
  <c r="S8660" i="1"/>
  <c r="S8652" i="1"/>
  <c r="S8687" i="1"/>
  <c r="S8673" i="1"/>
  <c r="S8683" i="1"/>
  <c r="S8675" i="1"/>
  <c r="S8681" i="1"/>
  <c r="W8686" i="1"/>
  <c r="R8686" i="1"/>
  <c r="W8679" i="1"/>
  <c r="R8679" i="1"/>
  <c r="W8678" i="1"/>
  <c r="R8678" i="1"/>
  <c r="W8680" i="1"/>
  <c r="R8680" i="1"/>
  <c r="W8677" i="1"/>
  <c r="R8677" i="1"/>
  <c r="W8685" i="1"/>
  <c r="R8685" i="1"/>
  <c r="W8684" i="1"/>
  <c r="R8684" i="1"/>
  <c r="W8676" i="1"/>
  <c r="R8676" i="1"/>
  <c r="W8688" i="1"/>
  <c r="W8682" i="1"/>
  <c r="W8671" i="1"/>
  <c r="W8670" i="1"/>
  <c r="W8666" i="1"/>
  <c r="W8668" i="1"/>
  <c r="W8674" i="1"/>
  <c r="W8689" i="1"/>
  <c r="W8667" i="1"/>
  <c r="W8669" i="1"/>
  <c r="W8672" i="1"/>
  <c r="W8687" i="1"/>
  <c r="W8673" i="1"/>
  <c r="W8683" i="1"/>
  <c r="W8675" i="1"/>
  <c r="W8681" i="1"/>
  <c r="P8699" i="1"/>
  <c r="R8699" i="1" s="1"/>
  <c r="P8710" i="1"/>
  <c r="Q8710" i="1" s="1"/>
  <c r="P8693" i="1"/>
  <c r="P8697" i="1"/>
  <c r="R8697" i="1" s="1"/>
  <c r="P8706" i="1"/>
  <c r="R8706" i="1" s="1"/>
  <c r="P8705" i="1"/>
  <c r="R8705" i="1" s="1"/>
  <c r="P8703" i="1"/>
  <c r="Q8703" i="1" s="1"/>
  <c r="P8698" i="1"/>
  <c r="R8698" i="1" s="1"/>
  <c r="P8708" i="1"/>
  <c r="Q8708" i="1" s="1"/>
  <c r="P8707" i="1"/>
  <c r="R8707" i="1" s="1"/>
  <c r="P8692" i="1"/>
  <c r="P8711" i="1"/>
  <c r="R8711" i="1" s="1"/>
  <c r="P8701" i="1"/>
  <c r="Q8701" i="1" s="1"/>
  <c r="P8702" i="1"/>
  <c r="Q8702" i="1" s="1"/>
  <c r="P8700" i="1"/>
  <c r="Q8700" i="1" s="1"/>
  <c r="P8713" i="1"/>
  <c r="P8709" i="1"/>
  <c r="Q8709" i="1" s="1"/>
  <c r="P8704" i="1"/>
  <c r="Q8704" i="1" s="1"/>
  <c r="P8696" i="1"/>
  <c r="P8694" i="1"/>
  <c r="P8695" i="1"/>
  <c r="P8712" i="1"/>
  <c r="R8712" i="1" s="1"/>
  <c r="P8691" i="1"/>
  <c r="P8690" i="1"/>
  <c r="C8" i="7"/>
  <c r="S8711" i="1" l="1"/>
  <c r="S8712" i="1"/>
  <c r="S8707" i="1"/>
  <c r="S8705" i="1"/>
  <c r="S8676" i="1"/>
  <c r="S8685" i="1"/>
  <c r="S8680" i="1"/>
  <c r="S8679" i="1"/>
  <c r="S8706" i="1"/>
  <c r="S8699" i="1"/>
  <c r="S8697" i="1"/>
  <c r="S8684" i="1"/>
  <c r="S8677" i="1"/>
  <c r="S8686" i="1"/>
  <c r="S8698" i="1"/>
  <c r="S8678" i="1"/>
  <c r="W8710" i="1"/>
  <c r="R8710" i="1"/>
  <c r="W8709" i="1"/>
  <c r="R8709" i="1"/>
  <c r="W8701" i="1"/>
  <c r="R8701" i="1"/>
  <c r="W8708" i="1"/>
  <c r="R8708" i="1"/>
  <c r="W8704" i="1"/>
  <c r="R8704" i="1"/>
  <c r="W8702" i="1"/>
  <c r="R8702" i="1"/>
  <c r="W8700" i="1"/>
  <c r="R8700" i="1"/>
  <c r="W8703" i="1"/>
  <c r="R8703" i="1"/>
  <c r="W8707" i="1"/>
  <c r="W8705" i="1"/>
  <c r="W8712" i="1"/>
  <c r="W8695" i="1"/>
  <c r="W8706" i="1"/>
  <c r="W8699" i="1"/>
  <c r="W8690" i="1"/>
  <c r="W8694" i="1"/>
  <c r="W8711" i="1"/>
  <c r="W8698" i="1"/>
  <c r="W8697" i="1"/>
  <c r="W8713" i="1"/>
  <c r="W8691" i="1"/>
  <c r="W8696" i="1"/>
  <c r="W8692" i="1"/>
  <c r="W8693" i="1"/>
  <c r="S8703" i="1" l="1"/>
  <c r="S8702" i="1"/>
  <c r="S8708" i="1"/>
  <c r="S8709" i="1"/>
  <c r="S8700" i="1"/>
  <c r="S8704" i="1"/>
  <c r="S8701" i="1"/>
  <c r="S8710" i="1"/>
  <c r="W18" i="1" l="1"/>
  <c r="C9" i="7"/>
  <c r="R20" i="1"/>
  <c r="S20" i="1" s="1"/>
  <c r="W19" i="1"/>
  <c r="R19" i="1"/>
  <c r="S19" i="1" s="1"/>
  <c r="W20" i="1"/>
  <c r="R18" i="1"/>
  <c r="S18" i="1" s="1"/>
  <c r="C10" i="7" l="1"/>
  <c r="E9" i="7"/>
  <c r="F9" i="7" s="1"/>
  <c r="T18" i="1"/>
  <c r="X18" i="1" s="1"/>
  <c r="W8764" i="1"/>
  <c r="U18" i="1"/>
  <c r="V18" i="1" s="1"/>
  <c r="U19" i="1" l="1"/>
  <c r="V19" i="1" s="1"/>
  <c r="T19" i="1"/>
  <c r="T20" i="1" s="1"/>
  <c r="U20" i="1" l="1"/>
  <c r="V20" i="1" s="1"/>
  <c r="X19" i="1"/>
  <c r="U21" i="1"/>
  <c r="V21" i="1" s="1"/>
  <c r="X20" i="1"/>
  <c r="T21" i="1"/>
  <c r="X21" i="1" l="1"/>
  <c r="T22" i="1"/>
  <c r="U22" i="1"/>
  <c r="V22" i="1" s="1"/>
  <c r="U23" i="1" l="1"/>
  <c r="V23" i="1" s="1"/>
  <c r="X22" i="1"/>
  <c r="T23" i="1"/>
  <c r="T24" i="1" l="1"/>
  <c r="U24" i="1"/>
  <c r="V24" i="1" s="1"/>
  <c r="X23" i="1"/>
  <c r="X24" i="1" l="1"/>
  <c r="U25" i="1"/>
  <c r="T25" i="1"/>
  <c r="U26" i="1" l="1"/>
  <c r="X25" i="1"/>
  <c r="T26" i="1"/>
  <c r="U27" i="1" l="1"/>
  <c r="X26" i="1"/>
  <c r="T27" i="1"/>
  <c r="X27" i="1" l="1"/>
  <c r="U28" i="1"/>
  <c r="T28" i="1"/>
  <c r="U29" i="1" l="1"/>
  <c r="X28" i="1"/>
  <c r="T29" i="1"/>
  <c r="U30" i="1" l="1"/>
  <c r="X29" i="1"/>
  <c r="T30" i="1"/>
  <c r="X30" i="1" l="1"/>
  <c r="U31" i="1"/>
  <c r="T31" i="1"/>
  <c r="U32" i="1" l="1"/>
  <c r="X31" i="1"/>
  <c r="T32" i="1"/>
  <c r="X32" i="1" l="1"/>
  <c r="T33" i="1"/>
  <c r="U33" i="1"/>
  <c r="V33" i="1" s="1"/>
  <c r="X33" i="1" l="1"/>
  <c r="T34" i="1"/>
  <c r="U34" i="1"/>
  <c r="V34" i="1" s="1"/>
  <c r="T35" i="1" l="1"/>
  <c r="X34" i="1"/>
  <c r="U35" i="1"/>
  <c r="V35" i="1" s="1"/>
  <c r="X35" i="1" l="1"/>
  <c r="U36" i="1"/>
  <c r="V36" i="1" s="1"/>
  <c r="T36" i="1"/>
  <c r="U37" i="1" l="1"/>
  <c r="V37" i="1" s="1"/>
  <c r="X36" i="1"/>
  <c r="T37" i="1"/>
  <c r="T38" i="1" l="1"/>
  <c r="X37" i="1"/>
  <c r="U38" i="1"/>
  <c r="V38" i="1" s="1"/>
  <c r="X38" i="1" l="1"/>
  <c r="T39" i="1"/>
  <c r="U39" i="1"/>
  <c r="V39" i="1" s="1"/>
  <c r="X39" i="1" l="1"/>
  <c r="U40" i="1"/>
  <c r="V40" i="1" s="1"/>
  <c r="T40" i="1"/>
  <c r="U41" i="1" l="1"/>
  <c r="V41" i="1" s="1"/>
  <c r="T41" i="1"/>
  <c r="X40" i="1"/>
  <c r="X41" i="1" l="1"/>
  <c r="T42" i="1"/>
  <c r="U42" i="1"/>
  <c r="V42" i="1" s="1"/>
  <c r="T43" i="1" l="1"/>
  <c r="X42" i="1"/>
  <c r="U43" i="1"/>
  <c r="V43" i="1" s="1"/>
  <c r="U44" i="1" l="1"/>
  <c r="V44" i="1" s="1"/>
  <c r="X43" i="1"/>
  <c r="T44" i="1"/>
  <c r="X44" i="1" l="1"/>
  <c r="U45" i="1"/>
  <c r="V45" i="1" s="1"/>
  <c r="T45" i="1"/>
  <c r="X45" i="1" l="1"/>
  <c r="U46" i="1"/>
  <c r="V46" i="1" s="1"/>
  <c r="T46" i="1"/>
  <c r="U47" i="1" l="1"/>
  <c r="V47" i="1" s="1"/>
  <c r="X46" i="1"/>
  <c r="T47" i="1"/>
  <c r="X47" i="1" l="1"/>
  <c r="T48" i="1"/>
  <c r="U48" i="1"/>
  <c r="V48" i="1" s="1"/>
  <c r="X48" i="1" l="1"/>
  <c r="U49" i="1"/>
  <c r="T49" i="1"/>
  <c r="X49" i="1" l="1"/>
  <c r="U50" i="1"/>
  <c r="T50" i="1"/>
  <c r="X50" i="1" l="1"/>
  <c r="U51" i="1"/>
  <c r="T51" i="1"/>
  <c r="X51" i="1" l="1"/>
  <c r="U52" i="1"/>
  <c r="T52" i="1"/>
  <c r="X52" i="1" l="1"/>
  <c r="U53" i="1"/>
  <c r="T53" i="1"/>
  <c r="X53" i="1" l="1"/>
  <c r="U54" i="1"/>
  <c r="T54" i="1"/>
  <c r="U55" i="1" l="1"/>
  <c r="X54" i="1"/>
  <c r="T55" i="1"/>
  <c r="X55" i="1" l="1"/>
  <c r="U56" i="1"/>
  <c r="T56" i="1"/>
  <c r="X56" i="1" l="1"/>
  <c r="U57" i="1"/>
  <c r="V57" i="1" s="1"/>
  <c r="T57" i="1"/>
  <c r="T58" i="1" l="1"/>
  <c r="U58" i="1"/>
  <c r="V58" i="1" s="1"/>
  <c r="X57" i="1"/>
  <c r="X58" i="1" l="1"/>
  <c r="U59" i="1"/>
  <c r="V59" i="1" s="1"/>
  <c r="T59" i="1"/>
  <c r="X59" i="1" l="1"/>
  <c r="U60" i="1"/>
  <c r="V60" i="1" s="1"/>
  <c r="T60" i="1"/>
  <c r="U61" i="1" l="1"/>
  <c r="V61" i="1" s="1"/>
  <c r="T61" i="1"/>
  <c r="X60" i="1"/>
  <c r="X61" i="1" l="1"/>
  <c r="U62" i="1"/>
  <c r="V62" i="1" s="1"/>
  <c r="T62" i="1"/>
  <c r="T63" i="1" l="1"/>
  <c r="X62" i="1"/>
  <c r="U63" i="1"/>
  <c r="V63" i="1" s="1"/>
  <c r="U64" i="1" l="1"/>
  <c r="V64" i="1" s="1"/>
  <c r="X63" i="1"/>
  <c r="T64" i="1"/>
  <c r="X64" i="1" l="1"/>
  <c r="U65" i="1"/>
  <c r="V65" i="1" s="1"/>
  <c r="T65" i="1"/>
  <c r="U66" i="1" l="1"/>
  <c r="V66" i="1" s="1"/>
  <c r="X65" i="1"/>
  <c r="T66" i="1"/>
  <c r="X66" i="1" l="1"/>
  <c r="T67" i="1"/>
  <c r="U67" i="1"/>
  <c r="V67" i="1" s="1"/>
  <c r="U68" i="1" l="1"/>
  <c r="V68" i="1" s="1"/>
  <c r="X67" i="1"/>
  <c r="T68" i="1"/>
  <c r="X68" i="1" l="1"/>
  <c r="U69" i="1"/>
  <c r="V69" i="1" s="1"/>
  <c r="T69" i="1"/>
  <c r="X69" i="1" l="1"/>
  <c r="T70" i="1"/>
  <c r="U70" i="1"/>
  <c r="V70" i="1" s="1"/>
  <c r="T71" i="1" l="1"/>
  <c r="X70" i="1"/>
  <c r="U71" i="1"/>
  <c r="V71" i="1" s="1"/>
  <c r="X71" i="1" l="1"/>
  <c r="U72" i="1"/>
  <c r="V72" i="1" s="1"/>
  <c r="T72" i="1"/>
  <c r="U73" i="1" l="1"/>
  <c r="X72" i="1"/>
  <c r="T73" i="1"/>
  <c r="X73" i="1" l="1"/>
  <c r="U74" i="1"/>
  <c r="T74" i="1"/>
  <c r="X74" i="1" l="1"/>
  <c r="U75" i="1"/>
  <c r="T75" i="1"/>
  <c r="X75" i="1" l="1"/>
  <c r="U76" i="1"/>
  <c r="T76" i="1"/>
  <c r="X76" i="1" l="1"/>
  <c r="U77" i="1"/>
  <c r="T77" i="1"/>
  <c r="U78" i="1" l="1"/>
  <c r="X77" i="1"/>
  <c r="T78" i="1"/>
  <c r="X78" i="1" l="1"/>
  <c r="T79" i="1"/>
  <c r="U79" i="1"/>
  <c r="X79" i="1" l="1"/>
  <c r="U80" i="1"/>
  <c r="T80" i="1"/>
  <c r="T81" i="1" l="1"/>
  <c r="X80" i="1"/>
  <c r="U81" i="1"/>
  <c r="V81" i="1" s="1"/>
  <c r="X81" i="1" l="1"/>
  <c r="T82" i="1"/>
  <c r="U82" i="1"/>
  <c r="V82" i="1" s="1"/>
  <c r="X82" i="1" l="1"/>
  <c r="T83" i="1"/>
  <c r="U83" i="1"/>
  <c r="V83" i="1" s="1"/>
  <c r="U84" i="1" l="1"/>
  <c r="V84" i="1" s="1"/>
  <c r="T84" i="1"/>
  <c r="X83" i="1"/>
  <c r="X84" i="1" l="1"/>
  <c r="T85" i="1"/>
  <c r="U85" i="1"/>
  <c r="V85" i="1" s="1"/>
  <c r="X85" i="1" l="1"/>
  <c r="T86" i="1"/>
  <c r="U86" i="1"/>
  <c r="V86" i="1" s="1"/>
  <c r="T87" i="1" l="1"/>
  <c r="X86" i="1"/>
  <c r="U87" i="1"/>
  <c r="V87" i="1" s="1"/>
  <c r="X87" i="1" l="1"/>
  <c r="U88" i="1"/>
  <c r="V88" i="1" s="1"/>
  <c r="T88" i="1"/>
  <c r="T89" i="1" l="1"/>
  <c r="X88" i="1"/>
  <c r="U89" i="1"/>
  <c r="V89" i="1" s="1"/>
  <c r="X89" i="1" l="1"/>
  <c r="T90" i="1"/>
  <c r="U90" i="1"/>
  <c r="V90" i="1" s="1"/>
  <c r="X90" i="1" l="1"/>
  <c r="T91" i="1"/>
  <c r="U91" i="1"/>
  <c r="V91" i="1" s="1"/>
  <c r="U92" i="1" l="1"/>
  <c r="V92" i="1" s="1"/>
  <c r="T92" i="1"/>
  <c r="X91" i="1"/>
  <c r="X92" i="1" l="1"/>
  <c r="T93" i="1"/>
  <c r="U93" i="1"/>
  <c r="V93" i="1" s="1"/>
  <c r="X93" i="1" l="1"/>
  <c r="T94" i="1"/>
  <c r="U94" i="1"/>
  <c r="V94" i="1" s="1"/>
  <c r="T95" i="1" l="1"/>
  <c r="X94" i="1"/>
  <c r="U95" i="1"/>
  <c r="V95" i="1" s="1"/>
  <c r="X95" i="1" l="1"/>
  <c r="U96" i="1"/>
  <c r="V96" i="1" s="1"/>
  <c r="T96" i="1"/>
  <c r="U97" i="1" l="1"/>
  <c r="X96" i="1"/>
  <c r="T97" i="1"/>
  <c r="U98" i="1" l="1"/>
  <c r="X97" i="1"/>
  <c r="T98" i="1"/>
  <c r="X98" i="1" l="1"/>
  <c r="U99" i="1"/>
  <c r="T99" i="1"/>
  <c r="U100" i="1" l="1"/>
  <c r="X99" i="1"/>
  <c r="T100" i="1"/>
  <c r="X100" i="1" l="1"/>
  <c r="U101" i="1"/>
  <c r="T101" i="1"/>
  <c r="U102" i="1" l="1"/>
  <c r="X101" i="1"/>
  <c r="T102" i="1"/>
  <c r="U103" i="1" l="1"/>
  <c r="T103" i="1"/>
  <c r="X102" i="1"/>
  <c r="U104" i="1" l="1"/>
  <c r="X103" i="1"/>
  <c r="T104" i="1"/>
  <c r="T105" i="1" l="1"/>
  <c r="X104" i="1"/>
  <c r="U105" i="1"/>
  <c r="V105" i="1" s="1"/>
  <c r="X105" i="1" l="1"/>
  <c r="T106" i="1"/>
  <c r="U106" i="1"/>
  <c r="V106" i="1" s="1"/>
  <c r="X106" i="1" l="1"/>
  <c r="T107" i="1"/>
  <c r="U107" i="1"/>
  <c r="V107" i="1" s="1"/>
  <c r="U108" i="1" l="1"/>
  <c r="V108" i="1" s="1"/>
  <c r="T108" i="1"/>
  <c r="X107" i="1"/>
  <c r="X108" i="1" l="1"/>
  <c r="T109" i="1"/>
  <c r="U109" i="1"/>
  <c r="V109" i="1" s="1"/>
  <c r="X109" i="1" l="1"/>
  <c r="T110" i="1"/>
  <c r="U110" i="1"/>
  <c r="V110" i="1" s="1"/>
  <c r="T111" i="1" l="1"/>
  <c r="X110" i="1"/>
  <c r="U111" i="1"/>
  <c r="V111" i="1" s="1"/>
  <c r="X111" i="1" l="1"/>
  <c r="U112" i="1"/>
  <c r="V112" i="1" s="1"/>
  <c r="T112" i="1"/>
  <c r="T113" i="1" l="1"/>
  <c r="X112" i="1"/>
  <c r="U113" i="1"/>
  <c r="V113" i="1" s="1"/>
  <c r="X113" i="1" l="1"/>
  <c r="T114" i="1"/>
  <c r="U114" i="1"/>
  <c r="V114" i="1" s="1"/>
  <c r="X114" i="1" l="1"/>
  <c r="T115" i="1"/>
  <c r="U115" i="1"/>
  <c r="V115" i="1" s="1"/>
  <c r="U116" i="1" l="1"/>
  <c r="V116" i="1" s="1"/>
  <c r="T116" i="1"/>
  <c r="X115" i="1"/>
  <c r="X116" i="1" l="1"/>
  <c r="T117" i="1"/>
  <c r="U117" i="1"/>
  <c r="V117" i="1" s="1"/>
  <c r="X117" i="1" l="1"/>
  <c r="T118" i="1"/>
  <c r="U118" i="1"/>
  <c r="V118" i="1" s="1"/>
  <c r="T119" i="1" l="1"/>
  <c r="X118" i="1"/>
  <c r="U119" i="1"/>
  <c r="V119" i="1" s="1"/>
  <c r="X119" i="1" l="1"/>
  <c r="U120" i="1"/>
  <c r="V120" i="1" s="1"/>
  <c r="T120" i="1"/>
  <c r="U121" i="1" l="1"/>
  <c r="X120" i="1"/>
  <c r="T121" i="1"/>
  <c r="X121" i="1" l="1"/>
  <c r="U122" i="1"/>
  <c r="T122" i="1"/>
  <c r="X122" i="1" l="1"/>
  <c r="U123" i="1"/>
  <c r="T123" i="1"/>
  <c r="U124" i="1" l="1"/>
  <c r="X123" i="1"/>
  <c r="T124" i="1"/>
  <c r="X124" i="1" l="1"/>
  <c r="U125" i="1"/>
  <c r="T125" i="1"/>
  <c r="U126" i="1" l="1"/>
  <c r="X125" i="1"/>
  <c r="T126" i="1"/>
  <c r="X126" i="1" l="1"/>
  <c r="U127" i="1"/>
  <c r="T127" i="1"/>
  <c r="U128" i="1" l="1"/>
  <c r="X127" i="1"/>
  <c r="T128" i="1"/>
  <c r="T129" i="1" l="1"/>
  <c r="X128" i="1"/>
  <c r="U129" i="1"/>
  <c r="V129" i="1" s="1"/>
  <c r="X129" i="1" l="1"/>
  <c r="T130" i="1"/>
  <c r="U130" i="1"/>
  <c r="V130" i="1" s="1"/>
  <c r="X130" i="1" l="1"/>
  <c r="T131" i="1"/>
  <c r="U131" i="1"/>
  <c r="V131" i="1" s="1"/>
  <c r="U132" i="1" l="1"/>
  <c r="V132" i="1" s="1"/>
  <c r="T132" i="1"/>
  <c r="X131" i="1"/>
  <c r="X132" i="1" l="1"/>
  <c r="T133" i="1"/>
  <c r="U133" i="1"/>
  <c r="V133" i="1" s="1"/>
  <c r="X133" i="1" l="1"/>
  <c r="T134" i="1"/>
  <c r="U134" i="1"/>
  <c r="V134" i="1" s="1"/>
  <c r="T135" i="1" l="1"/>
  <c r="X134" i="1"/>
  <c r="U135" i="1"/>
  <c r="V135" i="1" s="1"/>
  <c r="X135" i="1" l="1"/>
  <c r="U136" i="1"/>
  <c r="V136" i="1" s="1"/>
  <c r="T136" i="1"/>
  <c r="T137" i="1" l="1"/>
  <c r="X136" i="1"/>
  <c r="U137" i="1"/>
  <c r="V137" i="1" s="1"/>
  <c r="X137" i="1" l="1"/>
  <c r="T138" i="1"/>
  <c r="U138" i="1"/>
  <c r="V138" i="1" s="1"/>
  <c r="X138" i="1" l="1"/>
  <c r="T139" i="1"/>
  <c r="U139" i="1"/>
  <c r="V139" i="1" s="1"/>
  <c r="U140" i="1" l="1"/>
  <c r="V140" i="1" s="1"/>
  <c r="T140" i="1"/>
  <c r="X139" i="1"/>
  <c r="X140" i="1" l="1"/>
  <c r="T141" i="1"/>
  <c r="U141" i="1"/>
  <c r="V141" i="1" s="1"/>
  <c r="X141" i="1" l="1"/>
  <c r="T142" i="1"/>
  <c r="U142" i="1"/>
  <c r="V142" i="1" s="1"/>
  <c r="T143" i="1" l="1"/>
  <c r="X142" i="1"/>
  <c r="U143" i="1"/>
  <c r="V143" i="1" s="1"/>
  <c r="X143" i="1" l="1"/>
  <c r="U144" i="1"/>
  <c r="V144" i="1" s="1"/>
  <c r="T144" i="1"/>
  <c r="U145" i="1" l="1"/>
  <c r="X144" i="1"/>
  <c r="T145" i="1"/>
  <c r="X145" i="1" l="1"/>
  <c r="U146" i="1"/>
  <c r="T146" i="1"/>
  <c r="U147" i="1" l="1"/>
  <c r="X146" i="1"/>
  <c r="T147" i="1"/>
  <c r="X147" i="1" l="1"/>
  <c r="U148" i="1"/>
  <c r="T148" i="1"/>
  <c r="X148" i="1" l="1"/>
  <c r="U149" i="1"/>
  <c r="T149" i="1"/>
  <c r="U150" i="1" l="1"/>
  <c r="X149" i="1"/>
  <c r="T150" i="1"/>
  <c r="U151" i="1" l="1"/>
  <c r="X150" i="1"/>
  <c r="T151" i="1"/>
  <c r="X151" i="1" l="1"/>
  <c r="U152" i="1"/>
  <c r="T152" i="1"/>
  <c r="T153" i="1" l="1"/>
  <c r="X152" i="1"/>
  <c r="U153" i="1"/>
  <c r="V153" i="1" s="1"/>
  <c r="X153" i="1" l="1"/>
  <c r="T154" i="1"/>
  <c r="U154" i="1"/>
  <c r="V154" i="1" s="1"/>
  <c r="X154" i="1" l="1"/>
  <c r="T155" i="1"/>
  <c r="U155" i="1"/>
  <c r="V155" i="1" s="1"/>
  <c r="U156" i="1" l="1"/>
  <c r="V156" i="1" s="1"/>
  <c r="T156" i="1"/>
  <c r="X155" i="1"/>
  <c r="X156" i="1" l="1"/>
  <c r="T157" i="1"/>
  <c r="U157" i="1"/>
  <c r="V157" i="1" s="1"/>
  <c r="X157" i="1" l="1"/>
  <c r="T158" i="1"/>
  <c r="U158" i="1"/>
  <c r="V158" i="1" s="1"/>
  <c r="T159" i="1" l="1"/>
  <c r="X158" i="1"/>
  <c r="U159" i="1"/>
  <c r="V159" i="1" s="1"/>
  <c r="X159" i="1" l="1"/>
  <c r="U160" i="1"/>
  <c r="V160" i="1" s="1"/>
  <c r="T160" i="1"/>
  <c r="X160" i="1" l="1"/>
  <c r="T161" i="1"/>
  <c r="U161" i="1"/>
  <c r="V161" i="1" s="1"/>
  <c r="X161" i="1" l="1"/>
  <c r="T162" i="1"/>
  <c r="U162" i="1"/>
  <c r="V162" i="1" s="1"/>
  <c r="X162" i="1" l="1"/>
  <c r="T163" i="1"/>
  <c r="U163" i="1"/>
  <c r="V163" i="1" s="1"/>
  <c r="U164" i="1" l="1"/>
  <c r="V164" i="1" s="1"/>
  <c r="T164" i="1"/>
  <c r="X163" i="1"/>
  <c r="T165" i="1" l="1"/>
  <c r="X164" i="1"/>
  <c r="U165" i="1"/>
  <c r="V165" i="1" s="1"/>
  <c r="X165" i="1" l="1"/>
  <c r="T166" i="1"/>
  <c r="U166" i="1"/>
  <c r="V166" i="1" s="1"/>
  <c r="T167" i="1" l="1"/>
  <c r="X166" i="1"/>
  <c r="U167" i="1"/>
  <c r="V167" i="1" s="1"/>
  <c r="X167" i="1" l="1"/>
  <c r="U168" i="1"/>
  <c r="V168" i="1" s="1"/>
  <c r="T168" i="1"/>
  <c r="U169" i="1" l="1"/>
  <c r="X168" i="1"/>
  <c r="T169" i="1"/>
  <c r="X169" i="1" l="1"/>
  <c r="U170" i="1"/>
  <c r="T170" i="1"/>
  <c r="U171" i="1" l="1"/>
  <c r="X170" i="1"/>
  <c r="T171" i="1"/>
  <c r="X171" i="1" l="1"/>
  <c r="U172" i="1"/>
  <c r="T172" i="1"/>
  <c r="X172" i="1" l="1"/>
  <c r="U173" i="1"/>
  <c r="T173" i="1"/>
  <c r="U174" i="1" l="1"/>
  <c r="X173" i="1"/>
  <c r="T174" i="1"/>
  <c r="X174" i="1" l="1"/>
  <c r="T175" i="1"/>
  <c r="U175" i="1"/>
  <c r="U176" i="1" l="1"/>
  <c r="X175" i="1"/>
  <c r="T176" i="1"/>
  <c r="T177" i="1" l="1"/>
  <c r="X176" i="1"/>
  <c r="U177" i="1"/>
  <c r="V177" i="1" s="1"/>
  <c r="X177" i="1" l="1"/>
  <c r="T178" i="1"/>
  <c r="U178" i="1"/>
  <c r="V178" i="1" s="1"/>
  <c r="X178" i="1" l="1"/>
  <c r="T179" i="1"/>
  <c r="U179" i="1"/>
  <c r="V179" i="1" s="1"/>
  <c r="U180" i="1" l="1"/>
  <c r="V180" i="1" s="1"/>
  <c r="T180" i="1"/>
  <c r="X179" i="1"/>
  <c r="X180" i="1" l="1"/>
  <c r="T181" i="1"/>
  <c r="U181" i="1"/>
  <c r="V181" i="1" s="1"/>
  <c r="X181" i="1" l="1"/>
  <c r="T182" i="1"/>
  <c r="U182" i="1"/>
  <c r="V182" i="1" s="1"/>
  <c r="T183" i="1" l="1"/>
  <c r="X182" i="1"/>
  <c r="U183" i="1"/>
  <c r="V183" i="1" s="1"/>
  <c r="X183" i="1" l="1"/>
  <c r="U184" i="1"/>
  <c r="V184" i="1" s="1"/>
  <c r="T184" i="1"/>
  <c r="T185" i="1" l="1"/>
  <c r="X184" i="1"/>
  <c r="U185" i="1"/>
  <c r="V185" i="1" s="1"/>
  <c r="X185" i="1" l="1"/>
  <c r="T186" i="1"/>
  <c r="U186" i="1"/>
  <c r="V186" i="1" s="1"/>
  <c r="T187" i="1" l="1"/>
  <c r="X186" i="1"/>
  <c r="U187" i="1"/>
  <c r="V187" i="1" s="1"/>
  <c r="U188" i="1" l="1"/>
  <c r="V188" i="1" s="1"/>
  <c r="T188" i="1"/>
  <c r="X187" i="1"/>
  <c r="X188" i="1" l="1"/>
  <c r="T189" i="1"/>
  <c r="U189" i="1"/>
  <c r="V189" i="1" s="1"/>
  <c r="X189" i="1" l="1"/>
  <c r="T190" i="1"/>
  <c r="U190" i="1"/>
  <c r="V190" i="1" s="1"/>
  <c r="X190" i="1" l="1"/>
  <c r="T191" i="1"/>
  <c r="U191" i="1"/>
  <c r="V191" i="1" s="1"/>
  <c r="X191" i="1" l="1"/>
  <c r="U192" i="1"/>
  <c r="V192" i="1" s="1"/>
  <c r="T192" i="1"/>
  <c r="U193" i="1" l="1"/>
  <c r="X192" i="1"/>
  <c r="T193" i="1"/>
  <c r="X193" i="1" l="1"/>
  <c r="U194" i="1"/>
  <c r="T194" i="1"/>
  <c r="U195" i="1" l="1"/>
  <c r="X194" i="1"/>
  <c r="T195" i="1"/>
  <c r="X195" i="1" l="1"/>
  <c r="U196" i="1"/>
  <c r="T196" i="1"/>
  <c r="X196" i="1" l="1"/>
  <c r="U197" i="1"/>
  <c r="T197" i="1"/>
  <c r="U198" i="1" l="1"/>
  <c r="X197" i="1"/>
  <c r="T198" i="1"/>
  <c r="X198" i="1" l="1"/>
  <c r="T199" i="1"/>
  <c r="U199" i="1"/>
  <c r="X199" i="1" l="1"/>
  <c r="U200" i="1"/>
  <c r="T200" i="1"/>
  <c r="X200" i="1" l="1"/>
  <c r="T201" i="1"/>
  <c r="U201" i="1"/>
  <c r="V201" i="1" s="1"/>
  <c r="X201" i="1" l="1"/>
  <c r="T202" i="1"/>
  <c r="U202" i="1"/>
  <c r="V202" i="1" s="1"/>
  <c r="T203" i="1" l="1"/>
  <c r="X202" i="1"/>
  <c r="U203" i="1"/>
  <c r="V203" i="1" s="1"/>
  <c r="U204" i="1" l="1"/>
  <c r="V204" i="1" s="1"/>
  <c r="T204" i="1"/>
  <c r="X203" i="1"/>
  <c r="T205" i="1" l="1"/>
  <c r="X204" i="1"/>
  <c r="U205" i="1"/>
  <c r="V205" i="1" s="1"/>
  <c r="X205" i="1" l="1"/>
  <c r="T206" i="1"/>
  <c r="U206" i="1"/>
  <c r="V206" i="1" s="1"/>
  <c r="X206" i="1" l="1"/>
  <c r="T207" i="1"/>
  <c r="U207" i="1"/>
  <c r="V207" i="1" s="1"/>
  <c r="X207" i="1" l="1"/>
  <c r="U208" i="1"/>
  <c r="V208" i="1" s="1"/>
  <c r="T208" i="1"/>
  <c r="X208" i="1" l="1"/>
  <c r="T209" i="1"/>
  <c r="U209" i="1"/>
  <c r="V209" i="1" s="1"/>
  <c r="X209" i="1" l="1"/>
  <c r="T210" i="1"/>
  <c r="U210" i="1"/>
  <c r="V210" i="1" s="1"/>
  <c r="X210" i="1" l="1"/>
  <c r="T211" i="1"/>
  <c r="U211" i="1"/>
  <c r="V211" i="1" s="1"/>
  <c r="U212" i="1" l="1"/>
  <c r="V212" i="1" s="1"/>
  <c r="T212" i="1"/>
  <c r="X211" i="1"/>
  <c r="T213" i="1" l="1"/>
  <c r="X212" i="1"/>
  <c r="U213" i="1"/>
  <c r="V213" i="1" s="1"/>
  <c r="X213" i="1" l="1"/>
  <c r="T214" i="1"/>
  <c r="U214" i="1"/>
  <c r="V214" i="1" s="1"/>
  <c r="T215" i="1" l="1"/>
  <c r="X214" i="1"/>
  <c r="U215" i="1"/>
  <c r="V215" i="1" s="1"/>
  <c r="X215" i="1" l="1"/>
  <c r="U216" i="1"/>
  <c r="V216" i="1" s="1"/>
  <c r="T216" i="1"/>
  <c r="U217" i="1" l="1"/>
  <c r="X216" i="1"/>
  <c r="T217" i="1"/>
  <c r="X217" i="1" l="1"/>
  <c r="U218" i="1"/>
  <c r="T218" i="1"/>
  <c r="U219" i="1" l="1"/>
  <c r="X218" i="1"/>
  <c r="T219" i="1"/>
  <c r="X219" i="1" l="1"/>
  <c r="U220" i="1"/>
  <c r="T220" i="1"/>
  <c r="X220" i="1" l="1"/>
  <c r="U221" i="1"/>
  <c r="T221" i="1"/>
  <c r="U222" i="1" l="1"/>
  <c r="X221" i="1"/>
  <c r="T222" i="1"/>
  <c r="X222" i="1" l="1"/>
  <c r="U223" i="1"/>
  <c r="T223" i="1"/>
  <c r="X223" i="1" l="1"/>
  <c r="U224" i="1"/>
  <c r="T224" i="1"/>
  <c r="T225" i="1" l="1"/>
  <c r="X224" i="1"/>
  <c r="U225" i="1"/>
  <c r="V225" i="1" s="1"/>
  <c r="X225" i="1" l="1"/>
  <c r="T226" i="1"/>
  <c r="U226" i="1"/>
  <c r="V226" i="1" s="1"/>
  <c r="X226" i="1" l="1"/>
  <c r="T227" i="1"/>
  <c r="U227" i="1"/>
  <c r="V227" i="1" s="1"/>
  <c r="U228" i="1" l="1"/>
  <c r="V228" i="1" s="1"/>
  <c r="T228" i="1"/>
  <c r="X227" i="1"/>
  <c r="X228" i="1" l="1"/>
  <c r="T229" i="1"/>
  <c r="U229" i="1"/>
  <c r="V229" i="1" s="1"/>
  <c r="X229" i="1" l="1"/>
  <c r="T230" i="1"/>
  <c r="U230" i="1"/>
  <c r="V230" i="1" s="1"/>
  <c r="T231" i="1" l="1"/>
  <c r="X230" i="1"/>
  <c r="U231" i="1"/>
  <c r="V231" i="1" s="1"/>
  <c r="X231" i="1" l="1"/>
  <c r="U232" i="1"/>
  <c r="V232" i="1" s="1"/>
  <c r="T232" i="1"/>
  <c r="T233" i="1" l="1"/>
  <c r="X232" i="1"/>
  <c r="U233" i="1"/>
  <c r="V233" i="1" s="1"/>
  <c r="X233" i="1" l="1"/>
  <c r="T234" i="1"/>
  <c r="U234" i="1"/>
  <c r="V234" i="1" s="1"/>
  <c r="T235" i="1" l="1"/>
  <c r="X234" i="1"/>
  <c r="U235" i="1"/>
  <c r="V235" i="1" s="1"/>
  <c r="U236" i="1" l="1"/>
  <c r="V236" i="1" s="1"/>
  <c r="T236" i="1"/>
  <c r="X235" i="1"/>
  <c r="X236" i="1" l="1"/>
  <c r="T237" i="1"/>
  <c r="U237" i="1"/>
  <c r="V237" i="1" s="1"/>
  <c r="X237" i="1" l="1"/>
  <c r="T238" i="1"/>
  <c r="U238" i="1"/>
  <c r="V238" i="1" s="1"/>
  <c r="X238" i="1" l="1"/>
  <c r="T239" i="1"/>
  <c r="U239" i="1"/>
  <c r="V239" i="1" s="1"/>
  <c r="X239" i="1" l="1"/>
  <c r="U240" i="1"/>
  <c r="V240" i="1" s="1"/>
  <c r="T240" i="1"/>
  <c r="U241" i="1" l="1"/>
  <c r="X240" i="1"/>
  <c r="T241" i="1"/>
  <c r="X241" i="1" l="1"/>
  <c r="U242" i="1"/>
  <c r="T242" i="1"/>
  <c r="X242" i="1" l="1"/>
  <c r="U243" i="1"/>
  <c r="T243" i="1"/>
  <c r="X243" i="1" l="1"/>
  <c r="U244" i="1"/>
  <c r="T244" i="1"/>
  <c r="X244" i="1" l="1"/>
  <c r="U245" i="1"/>
  <c r="T245" i="1"/>
  <c r="U246" i="1" l="1"/>
  <c r="X245" i="1"/>
  <c r="T246" i="1"/>
  <c r="X246" i="1" l="1"/>
  <c r="U247" i="1"/>
  <c r="T247" i="1"/>
  <c r="X247" i="1" l="1"/>
  <c r="U248" i="1"/>
  <c r="T248" i="1"/>
  <c r="X248" i="1" l="1"/>
  <c r="T249" i="1"/>
  <c r="U249" i="1"/>
  <c r="V249" i="1" s="1"/>
  <c r="X249" i="1" l="1"/>
  <c r="T250" i="1"/>
  <c r="U250" i="1"/>
  <c r="V250" i="1" s="1"/>
  <c r="T251" i="1" l="1"/>
  <c r="X250" i="1"/>
  <c r="U251" i="1"/>
  <c r="V251" i="1" s="1"/>
  <c r="U252" i="1" l="1"/>
  <c r="V252" i="1" s="1"/>
  <c r="T252" i="1"/>
  <c r="X251" i="1"/>
  <c r="T253" i="1" l="1"/>
  <c r="X252" i="1"/>
  <c r="U253" i="1"/>
  <c r="V253" i="1" s="1"/>
  <c r="X253" i="1" l="1"/>
  <c r="T254" i="1"/>
  <c r="U254" i="1"/>
  <c r="V254" i="1" s="1"/>
  <c r="X254" i="1" l="1"/>
  <c r="T255" i="1"/>
  <c r="U255" i="1"/>
  <c r="V255" i="1" s="1"/>
  <c r="X255" i="1" l="1"/>
  <c r="U256" i="1"/>
  <c r="V256" i="1" s="1"/>
  <c r="T256" i="1"/>
  <c r="X256" i="1" l="1"/>
  <c r="U257" i="1"/>
  <c r="V257" i="1" s="1"/>
  <c r="T257" i="1"/>
  <c r="X257" i="1" l="1"/>
  <c r="U258" i="1"/>
  <c r="V258" i="1" s="1"/>
  <c r="T258" i="1"/>
  <c r="T259" i="1" l="1"/>
  <c r="X258" i="1"/>
  <c r="U259" i="1"/>
  <c r="V259" i="1" s="1"/>
  <c r="U260" i="1" l="1"/>
  <c r="V260" i="1" s="1"/>
  <c r="T260" i="1"/>
  <c r="X259" i="1"/>
  <c r="X260" i="1" l="1"/>
  <c r="T261" i="1"/>
  <c r="U261" i="1"/>
  <c r="V261" i="1" s="1"/>
  <c r="U262" i="1" l="1"/>
  <c r="V262" i="1" s="1"/>
  <c r="T262" i="1"/>
  <c r="X261" i="1"/>
  <c r="U263" i="1" l="1"/>
  <c r="V263" i="1" s="1"/>
  <c r="X262" i="1"/>
  <c r="T263" i="1"/>
  <c r="U264" i="1" l="1"/>
  <c r="V264" i="1" s="1"/>
  <c r="T264" i="1"/>
  <c r="X263" i="1"/>
  <c r="U265" i="1" l="1"/>
  <c r="X264" i="1"/>
  <c r="T265" i="1"/>
  <c r="X265" i="1" l="1"/>
  <c r="U266" i="1"/>
  <c r="T266" i="1"/>
  <c r="U267" i="1" l="1"/>
  <c r="X266" i="1"/>
  <c r="T267" i="1"/>
  <c r="X267" i="1" l="1"/>
  <c r="U268" i="1"/>
  <c r="T268" i="1"/>
  <c r="X268" i="1" l="1"/>
  <c r="U269" i="1"/>
  <c r="T269" i="1"/>
  <c r="U270" i="1" l="1"/>
  <c r="X269" i="1"/>
  <c r="T270" i="1"/>
  <c r="X270" i="1" l="1"/>
  <c r="T271" i="1"/>
  <c r="U271" i="1"/>
  <c r="X271" i="1" l="1"/>
  <c r="U272" i="1"/>
  <c r="T272" i="1"/>
  <c r="X272" i="1" l="1"/>
  <c r="U273" i="1"/>
  <c r="V273" i="1" s="1"/>
  <c r="T273" i="1"/>
  <c r="X273" i="1" l="1"/>
  <c r="U274" i="1"/>
  <c r="V274" i="1" s="1"/>
  <c r="T274" i="1"/>
  <c r="T275" i="1" l="1"/>
  <c r="X274" i="1"/>
  <c r="U275" i="1"/>
  <c r="V275" i="1" s="1"/>
  <c r="T276" i="1" l="1"/>
  <c r="X275" i="1"/>
  <c r="U276" i="1"/>
  <c r="V276" i="1" s="1"/>
  <c r="X276" i="1" l="1"/>
  <c r="T277" i="1"/>
  <c r="U277" i="1"/>
  <c r="V277" i="1" s="1"/>
  <c r="U278" i="1" l="1"/>
  <c r="V278" i="1" s="1"/>
  <c r="T278" i="1"/>
  <c r="X277" i="1"/>
  <c r="U279" i="1" l="1"/>
  <c r="V279" i="1" s="1"/>
  <c r="X278" i="1"/>
  <c r="T279" i="1"/>
  <c r="T280" i="1" l="1"/>
  <c r="U280" i="1"/>
  <c r="V280" i="1" s="1"/>
  <c r="X279" i="1"/>
  <c r="U281" i="1" l="1"/>
  <c r="V281" i="1" s="1"/>
  <c r="X280" i="1"/>
  <c r="T281" i="1"/>
  <c r="U282" i="1" l="1"/>
  <c r="V282" i="1" s="1"/>
  <c r="X281" i="1"/>
  <c r="T282" i="1"/>
  <c r="X282" i="1" l="1"/>
  <c r="U283" i="1"/>
  <c r="V283" i="1" s="1"/>
  <c r="T283" i="1"/>
  <c r="T284" i="1" l="1"/>
  <c r="X283" i="1"/>
  <c r="U284" i="1"/>
  <c r="V284" i="1" s="1"/>
  <c r="T285" i="1" l="1"/>
  <c r="U285" i="1"/>
  <c r="V285" i="1" s="1"/>
  <c r="X284" i="1"/>
  <c r="X285" i="1" l="1"/>
  <c r="T286" i="1"/>
  <c r="U286" i="1"/>
  <c r="V286" i="1" s="1"/>
  <c r="T287" i="1" l="1"/>
  <c r="X286" i="1"/>
  <c r="U287" i="1"/>
  <c r="V287" i="1" s="1"/>
  <c r="U288" i="1" l="1"/>
  <c r="V288" i="1" s="1"/>
  <c r="T288" i="1"/>
  <c r="X287" i="1"/>
  <c r="U289" i="1" l="1"/>
  <c r="X288" i="1"/>
  <c r="T289" i="1"/>
  <c r="X289" i="1" l="1"/>
  <c r="U290" i="1"/>
  <c r="T290" i="1"/>
  <c r="U291" i="1" l="1"/>
  <c r="X290" i="1"/>
  <c r="T291" i="1"/>
  <c r="X291" i="1" l="1"/>
  <c r="U292" i="1"/>
  <c r="T292" i="1"/>
  <c r="X292" i="1" l="1"/>
  <c r="U293" i="1"/>
  <c r="T293" i="1"/>
  <c r="U294" i="1" l="1"/>
  <c r="X293" i="1"/>
  <c r="T294" i="1"/>
  <c r="X294" i="1" l="1"/>
  <c r="T295" i="1"/>
  <c r="U295" i="1"/>
  <c r="X295" i="1" l="1"/>
  <c r="U296" i="1"/>
  <c r="T296" i="1"/>
  <c r="T297" i="1" l="1"/>
  <c r="X296" i="1"/>
  <c r="U297" i="1"/>
  <c r="V297" i="1" s="1"/>
  <c r="T298" i="1" l="1"/>
  <c r="X297" i="1"/>
  <c r="U298" i="1"/>
  <c r="V298" i="1" s="1"/>
  <c r="X298" i="1" l="1"/>
  <c r="T299" i="1"/>
  <c r="U299" i="1"/>
  <c r="V299" i="1" s="1"/>
  <c r="U300" i="1" l="1"/>
  <c r="V300" i="1" s="1"/>
  <c r="X299" i="1"/>
  <c r="T300" i="1"/>
  <c r="T301" i="1" l="1"/>
  <c r="U301" i="1"/>
  <c r="V301" i="1" s="1"/>
  <c r="X300" i="1"/>
  <c r="X301" i="1" l="1"/>
  <c r="T302" i="1"/>
  <c r="U302" i="1"/>
  <c r="V302" i="1" s="1"/>
  <c r="T303" i="1" l="1"/>
  <c r="X302" i="1"/>
  <c r="U303" i="1"/>
  <c r="V303" i="1" s="1"/>
  <c r="U304" i="1" l="1"/>
  <c r="V304" i="1" s="1"/>
  <c r="T304" i="1"/>
  <c r="X303" i="1"/>
  <c r="T305" i="1" l="1"/>
  <c r="X304" i="1"/>
  <c r="U305" i="1"/>
  <c r="V305" i="1" s="1"/>
  <c r="T306" i="1" l="1"/>
  <c r="X305" i="1"/>
  <c r="U306" i="1"/>
  <c r="V306" i="1" s="1"/>
  <c r="X306" i="1" l="1"/>
  <c r="T307" i="1"/>
  <c r="U307" i="1"/>
  <c r="V307" i="1" s="1"/>
  <c r="U308" i="1" l="1"/>
  <c r="V308" i="1" s="1"/>
  <c r="X307" i="1"/>
  <c r="T308" i="1"/>
  <c r="T309" i="1" l="1"/>
  <c r="U309" i="1"/>
  <c r="V309" i="1" s="1"/>
  <c r="X308" i="1"/>
  <c r="X309" i="1" l="1"/>
  <c r="T310" i="1"/>
  <c r="U310" i="1"/>
  <c r="V310" i="1" s="1"/>
  <c r="T311" i="1" l="1"/>
  <c r="X310" i="1"/>
  <c r="U311" i="1"/>
  <c r="V311" i="1" s="1"/>
  <c r="U312" i="1" l="1"/>
  <c r="V312" i="1" s="1"/>
  <c r="T312" i="1"/>
  <c r="X311" i="1"/>
  <c r="U313" i="1" l="1"/>
  <c r="X312" i="1"/>
  <c r="T313" i="1"/>
  <c r="X313" i="1" l="1"/>
  <c r="U314" i="1"/>
  <c r="T314" i="1"/>
  <c r="U315" i="1" l="1"/>
  <c r="X314" i="1"/>
  <c r="T315" i="1"/>
  <c r="X315" i="1" l="1"/>
  <c r="U316" i="1"/>
  <c r="T316" i="1"/>
  <c r="X316" i="1" l="1"/>
  <c r="U317" i="1"/>
  <c r="T317" i="1"/>
  <c r="U318" i="1" l="1"/>
  <c r="X317" i="1"/>
  <c r="T318" i="1"/>
  <c r="X318" i="1" l="1"/>
  <c r="T319" i="1"/>
  <c r="U319" i="1"/>
  <c r="U320" i="1" l="1"/>
  <c r="X319" i="1"/>
  <c r="T320" i="1"/>
  <c r="T321" i="1" l="1"/>
  <c r="X320" i="1"/>
  <c r="U321" i="1"/>
  <c r="V321" i="1" s="1"/>
  <c r="T322" i="1" l="1"/>
  <c r="X321" i="1"/>
  <c r="U322" i="1"/>
  <c r="V322" i="1" s="1"/>
  <c r="X322" i="1" l="1"/>
  <c r="T323" i="1"/>
  <c r="U323" i="1"/>
  <c r="V323" i="1" s="1"/>
  <c r="U324" i="1" l="1"/>
  <c r="V324" i="1" s="1"/>
  <c r="X323" i="1"/>
  <c r="T324" i="1"/>
  <c r="T325" i="1" l="1"/>
  <c r="U325" i="1"/>
  <c r="V325" i="1" s="1"/>
  <c r="X324" i="1"/>
  <c r="X325" i="1" l="1"/>
  <c r="T326" i="1"/>
  <c r="U326" i="1"/>
  <c r="V326" i="1" s="1"/>
  <c r="T327" i="1" l="1"/>
  <c r="X326" i="1"/>
  <c r="U327" i="1"/>
  <c r="V327" i="1" s="1"/>
  <c r="U328" i="1" l="1"/>
  <c r="V328" i="1" s="1"/>
  <c r="T328" i="1"/>
  <c r="X327" i="1"/>
  <c r="T329" i="1" l="1"/>
  <c r="X328" i="1"/>
  <c r="U329" i="1"/>
  <c r="V329" i="1" s="1"/>
  <c r="T330" i="1" l="1"/>
  <c r="X329" i="1"/>
  <c r="U330" i="1"/>
  <c r="V330" i="1" s="1"/>
  <c r="X330" i="1" l="1"/>
  <c r="T331" i="1"/>
  <c r="U331" i="1"/>
  <c r="V331" i="1" s="1"/>
  <c r="U332" i="1" l="1"/>
  <c r="V332" i="1" s="1"/>
  <c r="X331" i="1"/>
  <c r="T332" i="1"/>
  <c r="T333" i="1" l="1"/>
  <c r="U333" i="1"/>
  <c r="V333" i="1" s="1"/>
  <c r="X332" i="1"/>
  <c r="X333" i="1" l="1"/>
  <c r="T334" i="1"/>
  <c r="U334" i="1"/>
  <c r="V334" i="1" s="1"/>
  <c r="T335" i="1" l="1"/>
  <c r="X334" i="1"/>
  <c r="U335" i="1"/>
  <c r="V335" i="1" s="1"/>
  <c r="U336" i="1" l="1"/>
  <c r="V336" i="1" s="1"/>
  <c r="T336" i="1"/>
  <c r="X335" i="1"/>
  <c r="U337" i="1" l="1"/>
  <c r="X336" i="1"/>
  <c r="T337" i="1"/>
  <c r="X337" i="1" l="1"/>
  <c r="U338" i="1"/>
  <c r="T338" i="1"/>
  <c r="U339" i="1" l="1"/>
  <c r="X338" i="1"/>
  <c r="T339" i="1"/>
  <c r="X339" i="1" l="1"/>
  <c r="U340" i="1"/>
  <c r="T340" i="1"/>
  <c r="X340" i="1" l="1"/>
  <c r="U341" i="1"/>
  <c r="T341" i="1"/>
  <c r="U342" i="1" l="1"/>
  <c r="X341" i="1"/>
  <c r="T342" i="1"/>
  <c r="X342" i="1" l="1"/>
  <c r="U343" i="1"/>
  <c r="T343" i="1"/>
  <c r="U344" i="1" l="1"/>
  <c r="X343" i="1"/>
  <c r="T344" i="1"/>
  <c r="T345" i="1" l="1"/>
  <c r="X344" i="1"/>
  <c r="U345" i="1"/>
  <c r="V345" i="1" s="1"/>
  <c r="T346" i="1" l="1"/>
  <c r="X345" i="1"/>
  <c r="U346" i="1"/>
  <c r="V346" i="1" s="1"/>
  <c r="X346" i="1" l="1"/>
  <c r="T347" i="1"/>
  <c r="U347" i="1"/>
  <c r="V347" i="1" s="1"/>
  <c r="U348" i="1" l="1"/>
  <c r="V348" i="1" s="1"/>
  <c r="X347" i="1"/>
  <c r="T348" i="1"/>
  <c r="T349" i="1" l="1"/>
  <c r="U349" i="1"/>
  <c r="V349" i="1" s="1"/>
  <c r="X348" i="1"/>
  <c r="X349" i="1" l="1"/>
  <c r="T350" i="1"/>
  <c r="U350" i="1"/>
  <c r="V350" i="1" s="1"/>
  <c r="T351" i="1" l="1"/>
  <c r="X350" i="1"/>
  <c r="U351" i="1"/>
  <c r="V351" i="1" s="1"/>
  <c r="U352" i="1" l="1"/>
  <c r="V352" i="1" s="1"/>
  <c r="T352" i="1"/>
  <c r="X351" i="1"/>
  <c r="T353" i="1" l="1"/>
  <c r="X352" i="1"/>
  <c r="U353" i="1"/>
  <c r="V353" i="1" s="1"/>
  <c r="T354" i="1" l="1"/>
  <c r="X353" i="1"/>
  <c r="U354" i="1"/>
  <c r="V354" i="1" s="1"/>
  <c r="X354" i="1" l="1"/>
  <c r="T355" i="1"/>
  <c r="U355" i="1"/>
  <c r="V355" i="1" s="1"/>
  <c r="U356" i="1" l="1"/>
  <c r="V356" i="1" s="1"/>
  <c r="X355" i="1"/>
  <c r="T356" i="1"/>
  <c r="T357" i="1" l="1"/>
  <c r="U357" i="1"/>
  <c r="V357" i="1" s="1"/>
  <c r="X356" i="1"/>
  <c r="X357" i="1" l="1"/>
  <c r="T358" i="1"/>
  <c r="U358" i="1"/>
  <c r="V358" i="1" s="1"/>
  <c r="T359" i="1" l="1"/>
  <c r="X358" i="1"/>
  <c r="U359" i="1"/>
  <c r="V359" i="1" s="1"/>
  <c r="U360" i="1" l="1"/>
  <c r="V360" i="1" s="1"/>
  <c r="T360" i="1"/>
  <c r="X359" i="1"/>
  <c r="U361" i="1" l="1"/>
  <c r="X360" i="1"/>
  <c r="T361" i="1"/>
  <c r="X361" i="1" l="1"/>
  <c r="U362" i="1"/>
  <c r="T362" i="1"/>
  <c r="U363" i="1" l="1"/>
  <c r="X362" i="1"/>
  <c r="T363" i="1"/>
  <c r="X363" i="1" l="1"/>
  <c r="U364" i="1"/>
  <c r="T364" i="1"/>
  <c r="X364" i="1" l="1"/>
  <c r="T365" i="1"/>
  <c r="U365" i="1"/>
  <c r="U366" i="1" l="1"/>
  <c r="X365" i="1"/>
  <c r="T366" i="1"/>
  <c r="X366" i="1" l="1"/>
  <c r="T367" i="1"/>
  <c r="U367" i="1"/>
  <c r="U368" i="1" l="1"/>
  <c r="X367" i="1"/>
  <c r="T368" i="1"/>
  <c r="T369" i="1" l="1"/>
  <c r="X368" i="1"/>
  <c r="U369" i="1"/>
  <c r="V369" i="1" s="1"/>
  <c r="T370" i="1" l="1"/>
  <c r="X369" i="1"/>
  <c r="U370" i="1"/>
  <c r="V370" i="1" s="1"/>
  <c r="X370" i="1" l="1"/>
  <c r="T371" i="1"/>
  <c r="U371" i="1"/>
  <c r="V371" i="1" s="1"/>
  <c r="U372" i="1" l="1"/>
  <c r="V372" i="1" s="1"/>
  <c r="X371" i="1"/>
  <c r="T372" i="1"/>
  <c r="T373" i="1" l="1"/>
  <c r="U373" i="1"/>
  <c r="V373" i="1" s="1"/>
  <c r="X372" i="1"/>
  <c r="X373" i="1" l="1"/>
  <c r="T374" i="1"/>
  <c r="U374" i="1"/>
  <c r="V374" i="1" s="1"/>
  <c r="T375" i="1" l="1"/>
  <c r="X374" i="1"/>
  <c r="U375" i="1"/>
  <c r="V375" i="1" s="1"/>
  <c r="U376" i="1" l="1"/>
  <c r="V376" i="1" s="1"/>
  <c r="T376" i="1"/>
  <c r="X375" i="1"/>
  <c r="T377" i="1" l="1"/>
  <c r="X376" i="1"/>
  <c r="U377" i="1"/>
  <c r="V377" i="1" s="1"/>
  <c r="T378" i="1" l="1"/>
  <c r="X377" i="1"/>
  <c r="U378" i="1"/>
  <c r="V378" i="1" s="1"/>
  <c r="X378" i="1" l="1"/>
  <c r="T379" i="1"/>
  <c r="U379" i="1"/>
  <c r="V379" i="1" s="1"/>
  <c r="U380" i="1" l="1"/>
  <c r="V380" i="1" s="1"/>
  <c r="X379" i="1"/>
  <c r="T380" i="1"/>
  <c r="T381" i="1" l="1"/>
  <c r="U381" i="1"/>
  <c r="V381" i="1" s="1"/>
  <c r="X380" i="1"/>
  <c r="X381" i="1" l="1"/>
  <c r="T382" i="1"/>
  <c r="U382" i="1"/>
  <c r="V382" i="1" s="1"/>
  <c r="T383" i="1" l="1"/>
  <c r="X382" i="1"/>
  <c r="U383" i="1"/>
  <c r="V383" i="1" s="1"/>
  <c r="U384" i="1" l="1"/>
  <c r="V384" i="1" s="1"/>
  <c r="T384" i="1"/>
  <c r="X383" i="1"/>
  <c r="U385" i="1" l="1"/>
  <c r="X384" i="1"/>
  <c r="T385" i="1"/>
  <c r="X385" i="1" l="1"/>
  <c r="U386" i="1"/>
  <c r="T386" i="1"/>
  <c r="X386" i="1" l="1"/>
  <c r="U387" i="1"/>
  <c r="T387" i="1"/>
  <c r="U388" i="1" l="1"/>
  <c r="X387" i="1"/>
  <c r="T388" i="1"/>
  <c r="X388" i="1" l="1"/>
  <c r="U389" i="1"/>
  <c r="T389" i="1"/>
  <c r="U390" i="1" l="1"/>
  <c r="X389" i="1"/>
  <c r="T390" i="1"/>
  <c r="U391" i="1" l="1"/>
  <c r="T391" i="1"/>
  <c r="X390" i="1"/>
  <c r="U392" i="1" l="1"/>
  <c r="X391" i="1"/>
  <c r="T392" i="1"/>
  <c r="T393" i="1" l="1"/>
  <c r="X392" i="1"/>
  <c r="U393" i="1"/>
  <c r="V393" i="1" s="1"/>
  <c r="T394" i="1" l="1"/>
  <c r="X393" i="1"/>
  <c r="U394" i="1"/>
  <c r="V394" i="1" s="1"/>
  <c r="X394" i="1" l="1"/>
  <c r="T395" i="1"/>
  <c r="U395" i="1"/>
  <c r="V395" i="1" s="1"/>
  <c r="U396" i="1" l="1"/>
  <c r="V396" i="1" s="1"/>
  <c r="X395" i="1"/>
  <c r="T396" i="1"/>
  <c r="T397" i="1" l="1"/>
  <c r="U397" i="1"/>
  <c r="V397" i="1" s="1"/>
  <c r="X396" i="1"/>
  <c r="X397" i="1" l="1"/>
  <c r="T398" i="1"/>
  <c r="U398" i="1"/>
  <c r="V398" i="1" s="1"/>
  <c r="T399" i="1" l="1"/>
  <c r="X398" i="1"/>
  <c r="U399" i="1"/>
  <c r="V399" i="1" s="1"/>
  <c r="U400" i="1" l="1"/>
  <c r="V400" i="1" s="1"/>
  <c r="T400" i="1"/>
  <c r="X399" i="1"/>
  <c r="T401" i="1" l="1"/>
  <c r="X400" i="1"/>
  <c r="U401" i="1"/>
  <c r="V401" i="1" s="1"/>
  <c r="T402" i="1" l="1"/>
  <c r="X401" i="1"/>
  <c r="U402" i="1"/>
  <c r="V402" i="1" s="1"/>
  <c r="X402" i="1" l="1"/>
  <c r="T403" i="1"/>
  <c r="U403" i="1"/>
  <c r="V403" i="1" s="1"/>
  <c r="U404" i="1" l="1"/>
  <c r="V404" i="1" s="1"/>
  <c r="X403" i="1"/>
  <c r="T404" i="1"/>
  <c r="T405" i="1" l="1"/>
  <c r="U405" i="1"/>
  <c r="V405" i="1" s="1"/>
  <c r="X404" i="1"/>
  <c r="X405" i="1" l="1"/>
  <c r="T406" i="1"/>
  <c r="U406" i="1"/>
  <c r="V406" i="1" s="1"/>
  <c r="T407" i="1" l="1"/>
  <c r="X406" i="1"/>
  <c r="U407" i="1"/>
  <c r="V407" i="1" s="1"/>
  <c r="U408" i="1" l="1"/>
  <c r="V408" i="1" s="1"/>
  <c r="T408" i="1"/>
  <c r="X407" i="1"/>
  <c r="U409" i="1" l="1"/>
  <c r="X408" i="1"/>
  <c r="T409" i="1"/>
  <c r="X409" i="1" l="1"/>
  <c r="U410" i="1"/>
  <c r="T410" i="1"/>
  <c r="U411" i="1" l="1"/>
  <c r="X410" i="1"/>
  <c r="T411" i="1"/>
  <c r="X411" i="1" l="1"/>
  <c r="U412" i="1"/>
  <c r="T412" i="1"/>
  <c r="X412" i="1" l="1"/>
  <c r="U413" i="1"/>
  <c r="T413" i="1"/>
  <c r="U414" i="1" l="1"/>
  <c r="X413" i="1"/>
  <c r="T414" i="1"/>
  <c r="U415" i="1" l="1"/>
  <c r="T415" i="1"/>
  <c r="X414" i="1"/>
  <c r="X415" i="1" l="1"/>
  <c r="U416" i="1"/>
  <c r="T416" i="1"/>
  <c r="T417" i="1" l="1"/>
  <c r="X416" i="1"/>
  <c r="U417" i="1"/>
  <c r="V417" i="1" s="1"/>
  <c r="T418" i="1" l="1"/>
  <c r="X417" i="1"/>
  <c r="U418" i="1"/>
  <c r="V418" i="1" s="1"/>
  <c r="X418" i="1" l="1"/>
  <c r="T419" i="1"/>
  <c r="U419" i="1"/>
  <c r="V419" i="1" s="1"/>
  <c r="U420" i="1" l="1"/>
  <c r="V420" i="1" s="1"/>
  <c r="X419" i="1"/>
  <c r="T420" i="1"/>
  <c r="T421" i="1" l="1"/>
  <c r="U421" i="1"/>
  <c r="V421" i="1" s="1"/>
  <c r="X420" i="1"/>
  <c r="X421" i="1" l="1"/>
  <c r="T422" i="1"/>
  <c r="U422" i="1"/>
  <c r="V422" i="1" s="1"/>
  <c r="T423" i="1" l="1"/>
  <c r="X422" i="1"/>
  <c r="U423" i="1"/>
  <c r="V423" i="1" s="1"/>
  <c r="U424" i="1" l="1"/>
  <c r="V424" i="1" s="1"/>
  <c r="T424" i="1"/>
  <c r="X423" i="1"/>
  <c r="T425" i="1" l="1"/>
  <c r="X424" i="1"/>
  <c r="U425" i="1"/>
  <c r="V425" i="1" s="1"/>
  <c r="T426" i="1" l="1"/>
  <c r="X425" i="1"/>
  <c r="U426" i="1"/>
  <c r="V426" i="1" s="1"/>
  <c r="T427" i="1" l="1"/>
  <c r="U427" i="1"/>
  <c r="V427" i="1" s="1"/>
  <c r="X426" i="1"/>
  <c r="U428" i="1" l="1"/>
  <c r="V428" i="1" s="1"/>
  <c r="X427" i="1"/>
  <c r="T428" i="1"/>
  <c r="T429" i="1" l="1"/>
  <c r="X428" i="1"/>
  <c r="U429" i="1"/>
  <c r="V429" i="1" s="1"/>
  <c r="X429" i="1" l="1"/>
  <c r="T430" i="1"/>
  <c r="U430" i="1"/>
  <c r="V430" i="1" s="1"/>
  <c r="X430" i="1" l="1"/>
  <c r="T431" i="1"/>
  <c r="U431" i="1"/>
  <c r="V431" i="1" s="1"/>
  <c r="U432" i="1" l="1"/>
  <c r="V432" i="1" s="1"/>
  <c r="T432" i="1"/>
  <c r="X431" i="1"/>
  <c r="U433" i="1" l="1"/>
  <c r="X432" i="1"/>
  <c r="T433" i="1"/>
  <c r="X433" i="1" l="1"/>
  <c r="U434" i="1"/>
  <c r="T434" i="1"/>
  <c r="X434" i="1" l="1"/>
  <c r="U435" i="1"/>
  <c r="T435" i="1"/>
  <c r="X435" i="1" l="1"/>
  <c r="U436" i="1"/>
  <c r="T436" i="1"/>
  <c r="U437" i="1" l="1"/>
  <c r="X436" i="1"/>
  <c r="T437" i="1"/>
  <c r="U438" i="1" l="1"/>
  <c r="X437" i="1"/>
  <c r="T438" i="1"/>
  <c r="X438" i="1" l="1"/>
  <c r="U439" i="1"/>
  <c r="T439" i="1"/>
  <c r="U440" i="1" l="1"/>
  <c r="X439" i="1"/>
  <c r="T440" i="1"/>
  <c r="X440" i="1" l="1"/>
  <c r="T441" i="1"/>
  <c r="U441" i="1"/>
  <c r="V441" i="1" s="1"/>
  <c r="T442" i="1" l="1"/>
  <c r="X441" i="1"/>
  <c r="U442" i="1"/>
  <c r="V442" i="1" s="1"/>
  <c r="T443" i="1" l="1"/>
  <c r="X442" i="1"/>
  <c r="U443" i="1"/>
  <c r="V443" i="1" s="1"/>
  <c r="U444" i="1" l="1"/>
  <c r="V444" i="1" s="1"/>
  <c r="X443" i="1"/>
  <c r="T444" i="1"/>
  <c r="X444" i="1" l="1"/>
  <c r="T445" i="1"/>
  <c r="U445" i="1"/>
  <c r="V445" i="1" s="1"/>
  <c r="X445" i="1" l="1"/>
  <c r="T446" i="1"/>
  <c r="U446" i="1"/>
  <c r="V446" i="1" s="1"/>
  <c r="T447" i="1" l="1"/>
  <c r="U447" i="1"/>
  <c r="V447" i="1" s="1"/>
  <c r="X446" i="1"/>
  <c r="U448" i="1" l="1"/>
  <c r="V448" i="1" s="1"/>
  <c r="T448" i="1"/>
  <c r="X447" i="1"/>
  <c r="T449" i="1" l="1"/>
  <c r="U449" i="1"/>
  <c r="V449" i="1" s="1"/>
  <c r="X448" i="1"/>
  <c r="T450" i="1" l="1"/>
  <c r="X449" i="1"/>
  <c r="U450" i="1"/>
  <c r="V450" i="1" s="1"/>
  <c r="T451" i="1" l="1"/>
  <c r="X450" i="1"/>
  <c r="U451" i="1"/>
  <c r="V451" i="1" s="1"/>
  <c r="U452" i="1" l="1"/>
  <c r="V452" i="1" s="1"/>
  <c r="X451" i="1"/>
  <c r="T452" i="1"/>
  <c r="T453" i="1" l="1"/>
  <c r="U453" i="1"/>
  <c r="V453" i="1" s="1"/>
  <c r="X452" i="1"/>
  <c r="X453" i="1" l="1"/>
  <c r="T454" i="1"/>
  <c r="U454" i="1"/>
  <c r="V454" i="1" s="1"/>
  <c r="T455" i="1" l="1"/>
  <c r="X454" i="1"/>
  <c r="U455" i="1"/>
  <c r="V455" i="1" s="1"/>
  <c r="U456" i="1" l="1"/>
  <c r="V456" i="1" s="1"/>
  <c r="T456" i="1"/>
  <c r="X455" i="1"/>
  <c r="X456" i="1" l="1"/>
  <c r="U457" i="1"/>
  <c r="T457" i="1"/>
  <c r="X457" i="1" l="1"/>
  <c r="U458" i="1"/>
  <c r="T458" i="1"/>
  <c r="U459" i="1" l="1"/>
  <c r="T459" i="1"/>
  <c r="X458" i="1"/>
  <c r="U460" i="1" l="1"/>
  <c r="X459" i="1"/>
  <c r="T460" i="1"/>
  <c r="U461" i="1" l="1"/>
  <c r="X460" i="1"/>
  <c r="T461" i="1"/>
  <c r="U462" i="1" l="1"/>
  <c r="X461" i="1"/>
  <c r="T462" i="1"/>
  <c r="U463" i="1" l="1"/>
  <c r="X462" i="1"/>
  <c r="T463" i="1"/>
  <c r="X463" i="1" l="1"/>
  <c r="U464" i="1"/>
  <c r="T464" i="1"/>
  <c r="T465" i="1" l="1"/>
  <c r="X464" i="1"/>
  <c r="U465" i="1"/>
  <c r="V465" i="1" s="1"/>
  <c r="T466" i="1" l="1"/>
  <c r="X465" i="1"/>
  <c r="U466" i="1"/>
  <c r="V466" i="1" s="1"/>
  <c r="X466" i="1" l="1"/>
  <c r="T467" i="1"/>
  <c r="U467" i="1"/>
  <c r="V467" i="1" s="1"/>
  <c r="U468" i="1" l="1"/>
  <c r="V468" i="1" s="1"/>
  <c r="X467" i="1"/>
  <c r="T468" i="1"/>
  <c r="T469" i="1" l="1"/>
  <c r="X468" i="1"/>
  <c r="U469" i="1"/>
  <c r="V469" i="1" s="1"/>
  <c r="X469" i="1" l="1"/>
  <c r="T470" i="1"/>
  <c r="U470" i="1"/>
  <c r="V470" i="1" s="1"/>
  <c r="T471" i="1" l="1"/>
  <c r="X470" i="1"/>
  <c r="U471" i="1"/>
  <c r="V471" i="1" s="1"/>
  <c r="U472" i="1" l="1"/>
  <c r="V472" i="1" s="1"/>
  <c r="T472" i="1"/>
  <c r="X471" i="1"/>
  <c r="T473" i="1" l="1"/>
  <c r="X472" i="1"/>
  <c r="U473" i="1"/>
  <c r="V473" i="1" s="1"/>
  <c r="T474" i="1" l="1"/>
  <c r="X473" i="1"/>
  <c r="U474" i="1"/>
  <c r="V474" i="1" s="1"/>
  <c r="T475" i="1" l="1"/>
  <c r="U475" i="1"/>
  <c r="V475" i="1" s="1"/>
  <c r="X474" i="1"/>
  <c r="U476" i="1" l="1"/>
  <c r="V476" i="1" s="1"/>
  <c r="X475" i="1"/>
  <c r="T476" i="1"/>
  <c r="T477" i="1" l="1"/>
  <c r="X476" i="1"/>
  <c r="U477" i="1"/>
  <c r="V477" i="1" s="1"/>
  <c r="X477" i="1" l="1"/>
  <c r="T478" i="1"/>
  <c r="U478" i="1"/>
  <c r="V478" i="1" s="1"/>
  <c r="X478" i="1" l="1"/>
  <c r="T479" i="1"/>
  <c r="U479" i="1"/>
  <c r="V479" i="1" s="1"/>
  <c r="U480" i="1" l="1"/>
  <c r="V480" i="1" s="1"/>
  <c r="T480" i="1"/>
  <c r="X479" i="1"/>
  <c r="X480" i="1" l="1"/>
  <c r="U481" i="1"/>
  <c r="T481" i="1"/>
  <c r="X481" i="1" l="1"/>
  <c r="U482" i="1"/>
  <c r="T482" i="1"/>
  <c r="X482" i="1" l="1"/>
  <c r="U483" i="1"/>
  <c r="T483" i="1"/>
  <c r="U484" i="1" l="1"/>
  <c r="X483" i="1"/>
  <c r="T484" i="1"/>
  <c r="U485" i="1" l="1"/>
  <c r="X484" i="1"/>
  <c r="T485" i="1"/>
  <c r="U486" i="1" l="1"/>
  <c r="X485" i="1"/>
  <c r="T486" i="1"/>
  <c r="X486" i="1" l="1"/>
  <c r="U487" i="1"/>
  <c r="T487" i="1"/>
  <c r="X487" i="1" l="1"/>
  <c r="U488" i="1"/>
  <c r="T488" i="1"/>
  <c r="X488" i="1" l="1"/>
  <c r="T489" i="1"/>
  <c r="U489" i="1"/>
  <c r="V489" i="1" s="1"/>
  <c r="T490" i="1" l="1"/>
  <c r="X489" i="1"/>
  <c r="U490" i="1"/>
  <c r="V490" i="1" s="1"/>
  <c r="T491" i="1" l="1"/>
  <c r="X490" i="1"/>
  <c r="U491" i="1"/>
  <c r="V491" i="1" s="1"/>
  <c r="U492" i="1" l="1"/>
  <c r="V492" i="1" s="1"/>
  <c r="X491" i="1"/>
  <c r="T492" i="1"/>
  <c r="X492" i="1" l="1"/>
  <c r="T493" i="1"/>
  <c r="U493" i="1"/>
  <c r="V493" i="1" s="1"/>
  <c r="X493" i="1" l="1"/>
  <c r="T494" i="1"/>
  <c r="U494" i="1"/>
  <c r="V494" i="1" s="1"/>
  <c r="T495" i="1" l="1"/>
  <c r="U495" i="1"/>
  <c r="V495" i="1" s="1"/>
  <c r="X494" i="1"/>
  <c r="U496" i="1" l="1"/>
  <c r="V496" i="1" s="1"/>
  <c r="T496" i="1"/>
  <c r="X495" i="1"/>
  <c r="U497" i="1" l="1"/>
  <c r="V497" i="1" s="1"/>
  <c r="T497" i="1"/>
  <c r="X496" i="1"/>
  <c r="T498" i="1" l="1"/>
  <c r="X497" i="1"/>
  <c r="U498" i="1"/>
  <c r="V498" i="1" s="1"/>
  <c r="U499" i="1" l="1"/>
  <c r="V499" i="1" s="1"/>
  <c r="T499" i="1"/>
  <c r="X498" i="1"/>
  <c r="T500" i="1" l="1"/>
  <c r="U500" i="1"/>
  <c r="V500" i="1" s="1"/>
  <c r="X499" i="1"/>
  <c r="T501" i="1" l="1"/>
  <c r="X500" i="1"/>
  <c r="U501" i="1"/>
  <c r="V501" i="1" s="1"/>
  <c r="U502" i="1" l="1"/>
  <c r="V502" i="1" s="1"/>
  <c r="T502" i="1"/>
  <c r="X501" i="1"/>
  <c r="U503" i="1" l="1"/>
  <c r="V503" i="1" s="1"/>
  <c r="X502" i="1"/>
  <c r="T503" i="1"/>
  <c r="X503" i="1" l="1"/>
  <c r="U504" i="1"/>
  <c r="V504" i="1" s="1"/>
  <c r="T504" i="1"/>
  <c r="X504" i="1" l="1"/>
  <c r="U505" i="1"/>
  <c r="T505" i="1"/>
  <c r="X505" i="1" l="1"/>
  <c r="U506" i="1"/>
  <c r="T506" i="1"/>
  <c r="U507" i="1" l="1"/>
  <c r="X506" i="1"/>
  <c r="T507" i="1"/>
  <c r="U508" i="1" l="1"/>
  <c r="X507" i="1"/>
  <c r="T508" i="1"/>
  <c r="U509" i="1" l="1"/>
  <c r="T509" i="1"/>
  <c r="X508" i="1"/>
  <c r="U510" i="1" l="1"/>
  <c r="X509" i="1"/>
  <c r="T510" i="1"/>
  <c r="U511" i="1" l="1"/>
  <c r="X510" i="1"/>
  <c r="T511" i="1"/>
  <c r="X511" i="1" l="1"/>
  <c r="U512" i="1"/>
  <c r="T512" i="1"/>
  <c r="T513" i="1" l="1"/>
  <c r="X512" i="1"/>
  <c r="U513" i="1"/>
  <c r="V513" i="1" s="1"/>
  <c r="T514" i="1" l="1"/>
  <c r="U514" i="1"/>
  <c r="V514" i="1" s="1"/>
  <c r="X513" i="1"/>
  <c r="T515" i="1" l="1"/>
  <c r="X514" i="1"/>
  <c r="U515" i="1"/>
  <c r="V515" i="1" s="1"/>
  <c r="U516" i="1" l="1"/>
  <c r="V516" i="1" s="1"/>
  <c r="T516" i="1"/>
  <c r="X515" i="1"/>
  <c r="X516" i="1" l="1"/>
  <c r="U517" i="1"/>
  <c r="V517" i="1" s="1"/>
  <c r="T517" i="1"/>
  <c r="U518" i="1" l="1"/>
  <c r="V518" i="1" s="1"/>
  <c r="T518" i="1"/>
  <c r="X517" i="1"/>
  <c r="X518" i="1" l="1"/>
  <c r="U519" i="1"/>
  <c r="V519" i="1" s="1"/>
  <c r="T519" i="1"/>
  <c r="X519" i="1" l="1"/>
  <c r="U520" i="1"/>
  <c r="V520" i="1" s="1"/>
  <c r="T520" i="1"/>
  <c r="T521" i="1" l="1"/>
  <c r="X520" i="1"/>
  <c r="U521" i="1"/>
  <c r="V521" i="1" s="1"/>
  <c r="U522" i="1" l="1"/>
  <c r="V522" i="1" s="1"/>
  <c r="T522" i="1"/>
  <c r="X521" i="1"/>
  <c r="X522" i="1" l="1"/>
  <c r="T523" i="1"/>
  <c r="U523" i="1"/>
  <c r="V523" i="1" s="1"/>
  <c r="U524" i="1" l="1"/>
  <c r="V524" i="1" s="1"/>
  <c r="T524" i="1"/>
  <c r="X523" i="1"/>
  <c r="X524" i="1" l="1"/>
  <c r="U525" i="1"/>
  <c r="V525" i="1" s="1"/>
  <c r="T525" i="1"/>
  <c r="U526" i="1" l="1"/>
  <c r="V526" i="1" s="1"/>
  <c r="T526" i="1"/>
  <c r="X525" i="1"/>
  <c r="X526" i="1" l="1"/>
  <c r="U527" i="1"/>
  <c r="V527" i="1" s="1"/>
  <c r="T527" i="1"/>
  <c r="U528" i="1" l="1"/>
  <c r="V528" i="1" s="1"/>
  <c r="X527" i="1"/>
  <c r="T528" i="1"/>
  <c r="X528" i="1" l="1"/>
  <c r="U529" i="1"/>
  <c r="T529" i="1"/>
  <c r="X529" i="1" l="1"/>
  <c r="U530" i="1"/>
  <c r="T530" i="1"/>
  <c r="U531" i="1" l="1"/>
  <c r="X530" i="1"/>
  <c r="T531" i="1"/>
  <c r="X531" i="1" l="1"/>
  <c r="U532" i="1"/>
  <c r="T532" i="1"/>
  <c r="X532" i="1" l="1"/>
  <c r="U533" i="1"/>
  <c r="T533" i="1"/>
  <c r="U534" i="1" l="1"/>
  <c r="X533" i="1"/>
  <c r="T534" i="1"/>
  <c r="X534" i="1" l="1"/>
  <c r="U535" i="1"/>
  <c r="T535" i="1"/>
  <c r="X535" i="1" l="1"/>
  <c r="U536" i="1"/>
  <c r="T536" i="1"/>
  <c r="X536" i="1" l="1"/>
  <c r="T537" i="1"/>
  <c r="U537" i="1"/>
  <c r="V537" i="1" s="1"/>
  <c r="T538" i="1" l="1"/>
  <c r="X537" i="1"/>
  <c r="U538" i="1"/>
  <c r="V538" i="1" s="1"/>
  <c r="X538" i="1" l="1"/>
  <c r="U539" i="1"/>
  <c r="V539" i="1" s="1"/>
  <c r="T539" i="1"/>
  <c r="T540" i="1" l="1"/>
  <c r="X539" i="1"/>
  <c r="U540" i="1"/>
  <c r="V540" i="1" s="1"/>
  <c r="X540" i="1" l="1"/>
  <c r="U541" i="1"/>
  <c r="V541" i="1" s="1"/>
  <c r="T541" i="1"/>
  <c r="T542" i="1" l="1"/>
  <c r="U542" i="1"/>
  <c r="V542" i="1" s="1"/>
  <c r="X541" i="1"/>
  <c r="U543" i="1" l="1"/>
  <c r="V543" i="1" s="1"/>
  <c r="T543" i="1"/>
  <c r="X542" i="1"/>
  <c r="T544" i="1" l="1"/>
  <c r="X543" i="1"/>
  <c r="U544" i="1"/>
  <c r="V544" i="1" s="1"/>
  <c r="T545" i="1" l="1"/>
  <c r="X544" i="1"/>
  <c r="U545" i="1"/>
  <c r="V545" i="1" s="1"/>
  <c r="X545" i="1" l="1"/>
  <c r="U546" i="1"/>
  <c r="V546" i="1" s="1"/>
  <c r="T546" i="1"/>
  <c r="U547" i="1" l="1"/>
  <c r="V547" i="1" s="1"/>
  <c r="T547" i="1"/>
  <c r="X546" i="1"/>
  <c r="U548" i="1" l="1"/>
  <c r="V548" i="1" s="1"/>
  <c r="T548" i="1"/>
  <c r="X547" i="1"/>
  <c r="T549" i="1" l="1"/>
  <c r="U549" i="1"/>
  <c r="V549" i="1" s="1"/>
  <c r="X548" i="1"/>
  <c r="U550" i="1" l="1"/>
  <c r="V550" i="1" s="1"/>
  <c r="X549" i="1"/>
  <c r="T550" i="1"/>
  <c r="X550" i="1" l="1"/>
  <c r="U551" i="1"/>
  <c r="V551" i="1" s="1"/>
  <c r="T551" i="1"/>
  <c r="T552" i="1" l="1"/>
  <c r="X551" i="1"/>
  <c r="U552" i="1"/>
  <c r="V552" i="1" s="1"/>
  <c r="U553" i="1" l="1"/>
  <c r="X552" i="1"/>
  <c r="T553" i="1"/>
  <c r="X553" i="1" l="1"/>
  <c r="U554" i="1"/>
  <c r="T554" i="1"/>
  <c r="U555" i="1" l="1"/>
  <c r="X554" i="1"/>
  <c r="T555" i="1"/>
  <c r="X555" i="1" l="1"/>
  <c r="U556" i="1"/>
  <c r="T556" i="1"/>
  <c r="X556" i="1" l="1"/>
  <c r="T557" i="1"/>
  <c r="U557" i="1"/>
  <c r="U558" i="1" l="1"/>
  <c r="X557" i="1"/>
  <c r="T558" i="1"/>
  <c r="X558" i="1" l="1"/>
  <c r="U559" i="1"/>
  <c r="T559" i="1"/>
  <c r="X559" i="1" l="1"/>
  <c r="U560" i="1"/>
  <c r="T560" i="1"/>
  <c r="T561" i="1" l="1"/>
  <c r="X560" i="1"/>
  <c r="U561" i="1"/>
  <c r="V561" i="1" s="1"/>
  <c r="X561" i="1" l="1"/>
  <c r="U562" i="1"/>
  <c r="V562" i="1" s="1"/>
  <c r="T562" i="1"/>
  <c r="U563" i="1" l="1"/>
  <c r="V563" i="1" s="1"/>
  <c r="T563" i="1"/>
  <c r="X562" i="1"/>
  <c r="U564" i="1" l="1"/>
  <c r="V564" i="1" s="1"/>
  <c r="T564" i="1"/>
  <c r="X563" i="1"/>
  <c r="T565" i="1" l="1"/>
  <c r="U565" i="1"/>
  <c r="V565" i="1" s="1"/>
  <c r="X564" i="1"/>
  <c r="U566" i="1" l="1"/>
  <c r="V566" i="1" s="1"/>
  <c r="X565" i="1"/>
  <c r="T566" i="1"/>
  <c r="X566" i="1" l="1"/>
  <c r="U567" i="1"/>
  <c r="V567" i="1" s="1"/>
  <c r="T567" i="1"/>
  <c r="T568" i="1" l="1"/>
  <c r="X567" i="1"/>
  <c r="U568" i="1"/>
  <c r="V568" i="1" s="1"/>
  <c r="T569" i="1" l="1"/>
  <c r="X568" i="1"/>
  <c r="U569" i="1"/>
  <c r="V569" i="1" s="1"/>
  <c r="X569" i="1" l="1"/>
  <c r="U570" i="1"/>
  <c r="V570" i="1" s="1"/>
  <c r="T570" i="1"/>
  <c r="U571" i="1" l="1"/>
  <c r="V571" i="1" s="1"/>
  <c r="T571" i="1"/>
  <c r="X570" i="1"/>
  <c r="U572" i="1" l="1"/>
  <c r="V572" i="1" s="1"/>
  <c r="T572" i="1"/>
  <c r="X571" i="1"/>
  <c r="T573" i="1" l="1"/>
  <c r="U573" i="1"/>
  <c r="V573" i="1" s="1"/>
  <c r="X572" i="1"/>
  <c r="U574" i="1" l="1"/>
  <c r="V574" i="1" s="1"/>
  <c r="X573" i="1"/>
  <c r="T574" i="1"/>
  <c r="X574" i="1" l="1"/>
  <c r="U575" i="1"/>
  <c r="V575" i="1" s="1"/>
  <c r="T575" i="1"/>
  <c r="T576" i="1" l="1"/>
  <c r="X575" i="1"/>
  <c r="U576" i="1"/>
  <c r="V576" i="1" s="1"/>
  <c r="U577" i="1" l="1"/>
  <c r="X576" i="1"/>
  <c r="T577" i="1"/>
  <c r="X577" i="1" l="1"/>
  <c r="U578" i="1"/>
  <c r="T578" i="1"/>
  <c r="U579" i="1" l="1"/>
  <c r="X578" i="1"/>
  <c r="T579" i="1"/>
  <c r="U580" i="1" l="1"/>
  <c r="X579" i="1"/>
  <c r="T580" i="1"/>
  <c r="X580" i="1" l="1"/>
  <c r="T581" i="1"/>
  <c r="U581" i="1"/>
  <c r="U582" i="1" l="1"/>
  <c r="X581" i="1"/>
  <c r="T582" i="1"/>
  <c r="X582" i="1" l="1"/>
  <c r="U583" i="1"/>
  <c r="T583" i="1"/>
  <c r="X583" i="1" l="1"/>
  <c r="U584" i="1"/>
  <c r="T584" i="1"/>
  <c r="T585" i="1" l="1"/>
  <c r="X584" i="1"/>
  <c r="U585" i="1"/>
  <c r="V585" i="1" s="1"/>
  <c r="X585" i="1" l="1"/>
  <c r="U586" i="1"/>
  <c r="V586" i="1" s="1"/>
  <c r="T586" i="1"/>
  <c r="U587" i="1" l="1"/>
  <c r="V587" i="1" s="1"/>
  <c r="T587" i="1"/>
  <c r="X586" i="1"/>
  <c r="U588" i="1" l="1"/>
  <c r="V588" i="1" s="1"/>
  <c r="T588" i="1"/>
  <c r="X587" i="1"/>
  <c r="T589" i="1" l="1"/>
  <c r="U589" i="1"/>
  <c r="V589" i="1" s="1"/>
  <c r="X588" i="1"/>
  <c r="U590" i="1" l="1"/>
  <c r="V590" i="1" s="1"/>
  <c r="X589" i="1"/>
  <c r="T590" i="1"/>
  <c r="X590" i="1" l="1"/>
  <c r="U591" i="1"/>
  <c r="V591" i="1" s="1"/>
  <c r="T591" i="1"/>
  <c r="T592" i="1" l="1"/>
  <c r="X591" i="1"/>
  <c r="U592" i="1"/>
  <c r="V592" i="1" s="1"/>
  <c r="T593" i="1" l="1"/>
  <c r="X592" i="1"/>
  <c r="U593" i="1"/>
  <c r="V593" i="1" s="1"/>
  <c r="X593" i="1" l="1"/>
  <c r="U594" i="1"/>
  <c r="V594" i="1" s="1"/>
  <c r="T594" i="1"/>
  <c r="U595" i="1" l="1"/>
  <c r="V595" i="1" s="1"/>
  <c r="T595" i="1"/>
  <c r="X594" i="1"/>
  <c r="U596" i="1" l="1"/>
  <c r="V596" i="1" s="1"/>
  <c r="T596" i="1"/>
  <c r="X595" i="1"/>
  <c r="T597" i="1" l="1"/>
  <c r="U597" i="1"/>
  <c r="V597" i="1" s="1"/>
  <c r="X596" i="1"/>
  <c r="U598" i="1" l="1"/>
  <c r="V598" i="1" s="1"/>
  <c r="X597" i="1"/>
  <c r="T598" i="1"/>
  <c r="X598" i="1" l="1"/>
  <c r="U599" i="1"/>
  <c r="V599" i="1" s="1"/>
  <c r="T599" i="1"/>
  <c r="T600" i="1" l="1"/>
  <c r="X599" i="1"/>
  <c r="U600" i="1"/>
  <c r="V600" i="1" s="1"/>
  <c r="U601" i="1" l="1"/>
  <c r="X600" i="1"/>
  <c r="T601" i="1"/>
  <c r="X601" i="1" l="1"/>
  <c r="U602" i="1"/>
  <c r="T602" i="1"/>
  <c r="U603" i="1" l="1"/>
  <c r="X602" i="1"/>
  <c r="T603" i="1"/>
  <c r="U604" i="1" l="1"/>
  <c r="X603" i="1"/>
  <c r="T604" i="1"/>
  <c r="X604" i="1" l="1"/>
  <c r="U605" i="1"/>
  <c r="T605" i="1"/>
  <c r="U606" i="1" l="1"/>
  <c r="X605" i="1"/>
  <c r="T606" i="1"/>
  <c r="X606" i="1" l="1"/>
  <c r="U607" i="1"/>
  <c r="T607" i="1"/>
  <c r="X607" i="1" l="1"/>
  <c r="U608" i="1"/>
  <c r="T608" i="1"/>
  <c r="T609" i="1" l="1"/>
  <c r="X608" i="1"/>
  <c r="U609" i="1"/>
  <c r="V609" i="1" s="1"/>
  <c r="X609" i="1" l="1"/>
  <c r="U610" i="1"/>
  <c r="V610" i="1" s="1"/>
  <c r="T610" i="1"/>
  <c r="U611" i="1" l="1"/>
  <c r="V611" i="1" s="1"/>
  <c r="T611" i="1"/>
  <c r="X610" i="1"/>
  <c r="U612" i="1" l="1"/>
  <c r="V612" i="1" s="1"/>
  <c r="T612" i="1"/>
  <c r="X611" i="1"/>
  <c r="T613" i="1" l="1"/>
  <c r="U613" i="1"/>
  <c r="V613" i="1" s="1"/>
  <c r="X612" i="1"/>
  <c r="U614" i="1" l="1"/>
  <c r="V614" i="1" s="1"/>
  <c r="X613" i="1"/>
  <c r="T614" i="1"/>
  <c r="X614" i="1" l="1"/>
  <c r="U615" i="1"/>
  <c r="V615" i="1" s="1"/>
  <c r="T615" i="1"/>
  <c r="T616" i="1" l="1"/>
  <c r="X615" i="1"/>
  <c r="U616" i="1"/>
  <c r="V616" i="1" s="1"/>
  <c r="T617" i="1" l="1"/>
  <c r="X616" i="1"/>
  <c r="U617" i="1"/>
  <c r="V617" i="1" s="1"/>
  <c r="X617" i="1" l="1"/>
  <c r="U618" i="1"/>
  <c r="V618" i="1" s="1"/>
  <c r="T618" i="1"/>
  <c r="U619" i="1" l="1"/>
  <c r="V619" i="1" s="1"/>
  <c r="T619" i="1"/>
  <c r="X618" i="1"/>
  <c r="U620" i="1" l="1"/>
  <c r="V620" i="1" s="1"/>
  <c r="T620" i="1"/>
  <c r="X619" i="1"/>
  <c r="T621" i="1" l="1"/>
  <c r="U621" i="1"/>
  <c r="V621" i="1" s="1"/>
  <c r="X620" i="1"/>
  <c r="U622" i="1" l="1"/>
  <c r="V622" i="1" s="1"/>
  <c r="X621" i="1"/>
  <c r="T622" i="1"/>
  <c r="X622" i="1" l="1"/>
  <c r="U623" i="1"/>
  <c r="V623" i="1" s="1"/>
  <c r="T623" i="1"/>
  <c r="T624" i="1" l="1"/>
  <c r="X623" i="1"/>
  <c r="U624" i="1"/>
  <c r="V624" i="1" s="1"/>
  <c r="U625" i="1" l="1"/>
  <c r="X624" i="1"/>
  <c r="T625" i="1"/>
  <c r="X625" i="1" l="1"/>
  <c r="U626" i="1"/>
  <c r="T626" i="1"/>
  <c r="U627" i="1" l="1"/>
  <c r="X626" i="1"/>
  <c r="T627" i="1"/>
  <c r="U628" i="1" l="1"/>
  <c r="X627" i="1"/>
  <c r="T628" i="1"/>
  <c r="X628" i="1" l="1"/>
  <c r="U629" i="1"/>
  <c r="T629" i="1"/>
  <c r="U630" i="1" l="1"/>
  <c r="X629" i="1"/>
  <c r="T630" i="1"/>
  <c r="X630" i="1" l="1"/>
  <c r="U631" i="1"/>
  <c r="T631" i="1"/>
  <c r="X631" i="1" l="1"/>
  <c r="U632" i="1"/>
  <c r="T632" i="1"/>
  <c r="T633" i="1" l="1"/>
  <c r="X632" i="1"/>
  <c r="U633" i="1"/>
  <c r="V633" i="1" s="1"/>
  <c r="X633" i="1" l="1"/>
  <c r="U634" i="1"/>
  <c r="V634" i="1" s="1"/>
  <c r="T634" i="1"/>
  <c r="U635" i="1" l="1"/>
  <c r="V635" i="1" s="1"/>
  <c r="T635" i="1"/>
  <c r="X634" i="1"/>
  <c r="U636" i="1" l="1"/>
  <c r="V636" i="1" s="1"/>
  <c r="T636" i="1"/>
  <c r="X635" i="1"/>
  <c r="T637" i="1" l="1"/>
  <c r="U637" i="1"/>
  <c r="V637" i="1" s="1"/>
  <c r="X636" i="1"/>
  <c r="U638" i="1" l="1"/>
  <c r="V638" i="1" s="1"/>
  <c r="X637" i="1"/>
  <c r="T638" i="1"/>
  <c r="X638" i="1" l="1"/>
  <c r="U639" i="1"/>
  <c r="V639" i="1" s="1"/>
  <c r="T639" i="1"/>
  <c r="T640" i="1" l="1"/>
  <c r="X639" i="1"/>
  <c r="U640" i="1"/>
  <c r="V640" i="1" s="1"/>
  <c r="T641" i="1" l="1"/>
  <c r="X640" i="1"/>
  <c r="U641" i="1"/>
  <c r="V641" i="1" s="1"/>
  <c r="X641" i="1" l="1"/>
  <c r="U642" i="1"/>
  <c r="V642" i="1" s="1"/>
  <c r="T642" i="1"/>
  <c r="U643" i="1" l="1"/>
  <c r="V643" i="1" s="1"/>
  <c r="T643" i="1"/>
  <c r="X642" i="1"/>
  <c r="U644" i="1" l="1"/>
  <c r="V644" i="1" s="1"/>
  <c r="T644" i="1"/>
  <c r="X643" i="1"/>
  <c r="T645" i="1" l="1"/>
  <c r="U645" i="1"/>
  <c r="V645" i="1" s="1"/>
  <c r="X644" i="1"/>
  <c r="U646" i="1" l="1"/>
  <c r="V646" i="1" s="1"/>
  <c r="X645" i="1"/>
  <c r="T646" i="1"/>
  <c r="X646" i="1" l="1"/>
  <c r="U647" i="1"/>
  <c r="V647" i="1" s="1"/>
  <c r="T647" i="1"/>
  <c r="T648" i="1" l="1"/>
  <c r="X647" i="1"/>
  <c r="U648" i="1"/>
  <c r="V648" i="1" s="1"/>
  <c r="U649" i="1" l="1"/>
  <c r="X648" i="1"/>
  <c r="T649" i="1"/>
  <c r="X649" i="1" l="1"/>
  <c r="U650" i="1"/>
  <c r="T650" i="1"/>
  <c r="U651" i="1" l="1"/>
  <c r="X650" i="1"/>
  <c r="T651" i="1"/>
  <c r="U652" i="1" l="1"/>
  <c r="X651" i="1"/>
  <c r="T652" i="1"/>
  <c r="X652" i="1" l="1"/>
  <c r="T653" i="1"/>
  <c r="U653" i="1"/>
  <c r="U654" i="1" l="1"/>
  <c r="X653" i="1"/>
  <c r="T654" i="1"/>
  <c r="X654" i="1" l="1"/>
  <c r="U655" i="1"/>
  <c r="T655" i="1"/>
  <c r="X655" i="1" l="1"/>
  <c r="U656" i="1"/>
  <c r="T656" i="1"/>
  <c r="T657" i="1" l="1"/>
  <c r="X656" i="1"/>
  <c r="U657" i="1"/>
  <c r="V657" i="1" s="1"/>
  <c r="X657" i="1" l="1"/>
  <c r="U658" i="1"/>
  <c r="V658" i="1" s="1"/>
  <c r="T658" i="1"/>
  <c r="U659" i="1" l="1"/>
  <c r="V659" i="1" s="1"/>
  <c r="T659" i="1"/>
  <c r="X658" i="1"/>
  <c r="U660" i="1" l="1"/>
  <c r="V660" i="1" s="1"/>
  <c r="T660" i="1"/>
  <c r="X659" i="1"/>
  <c r="T661" i="1" l="1"/>
  <c r="U661" i="1"/>
  <c r="V661" i="1" s="1"/>
  <c r="X660" i="1"/>
  <c r="U662" i="1" l="1"/>
  <c r="V662" i="1" s="1"/>
  <c r="X661" i="1"/>
  <c r="T662" i="1"/>
  <c r="X662" i="1" l="1"/>
  <c r="U663" i="1"/>
  <c r="V663" i="1" s="1"/>
  <c r="T663" i="1"/>
  <c r="T664" i="1" l="1"/>
  <c r="X663" i="1"/>
  <c r="U664" i="1"/>
  <c r="V664" i="1" s="1"/>
  <c r="T665" i="1" l="1"/>
  <c r="X664" i="1"/>
  <c r="U665" i="1"/>
  <c r="V665" i="1" s="1"/>
  <c r="X665" i="1" l="1"/>
  <c r="U666" i="1"/>
  <c r="V666" i="1" s="1"/>
  <c r="T666" i="1"/>
  <c r="U667" i="1" l="1"/>
  <c r="V667" i="1" s="1"/>
  <c r="T667" i="1"/>
  <c r="X666" i="1"/>
  <c r="U668" i="1" l="1"/>
  <c r="V668" i="1" s="1"/>
  <c r="T668" i="1"/>
  <c r="X667" i="1"/>
  <c r="T669" i="1" l="1"/>
  <c r="U669" i="1"/>
  <c r="V669" i="1" s="1"/>
  <c r="X668" i="1"/>
  <c r="U670" i="1" l="1"/>
  <c r="V670" i="1" s="1"/>
  <c r="X669" i="1"/>
  <c r="T670" i="1"/>
  <c r="X670" i="1" l="1"/>
  <c r="U671" i="1"/>
  <c r="V671" i="1" s="1"/>
  <c r="T671" i="1"/>
  <c r="T672" i="1" l="1"/>
  <c r="X671" i="1"/>
  <c r="U672" i="1"/>
  <c r="V672" i="1" s="1"/>
  <c r="U673" i="1" l="1"/>
  <c r="X672" i="1"/>
  <c r="T673" i="1"/>
  <c r="X673" i="1" l="1"/>
  <c r="U674" i="1"/>
  <c r="T674" i="1"/>
  <c r="U675" i="1" l="1"/>
  <c r="X674" i="1"/>
  <c r="T675" i="1"/>
  <c r="X675" i="1" l="1"/>
  <c r="U676" i="1"/>
  <c r="T676" i="1"/>
  <c r="X676" i="1" l="1"/>
  <c r="T677" i="1"/>
  <c r="U677" i="1"/>
  <c r="U678" i="1" l="1"/>
  <c r="X677" i="1"/>
  <c r="T678" i="1"/>
  <c r="X678" i="1" l="1"/>
  <c r="U679" i="1"/>
  <c r="T679" i="1"/>
  <c r="U680" i="1" l="1"/>
  <c r="X679" i="1"/>
  <c r="T680" i="1"/>
  <c r="T681" i="1" l="1"/>
  <c r="X680" i="1"/>
  <c r="U681" i="1"/>
  <c r="V681" i="1" s="1"/>
  <c r="X681" i="1" l="1"/>
  <c r="U682" i="1"/>
  <c r="V682" i="1" s="1"/>
  <c r="T682" i="1"/>
  <c r="U683" i="1" l="1"/>
  <c r="V683" i="1" s="1"/>
  <c r="T683" i="1"/>
  <c r="X682" i="1"/>
  <c r="U684" i="1" l="1"/>
  <c r="V684" i="1" s="1"/>
  <c r="T684" i="1"/>
  <c r="X683" i="1"/>
  <c r="T685" i="1" l="1"/>
  <c r="U685" i="1"/>
  <c r="V685" i="1" s="1"/>
  <c r="X684" i="1"/>
  <c r="U686" i="1" l="1"/>
  <c r="V686" i="1" s="1"/>
  <c r="X685" i="1"/>
  <c r="T686" i="1"/>
  <c r="X686" i="1" l="1"/>
  <c r="U687" i="1"/>
  <c r="V687" i="1" s="1"/>
  <c r="T687" i="1"/>
  <c r="T688" i="1" l="1"/>
  <c r="X687" i="1"/>
  <c r="U688" i="1"/>
  <c r="V688" i="1" s="1"/>
  <c r="T689" i="1" l="1"/>
  <c r="X688" i="1"/>
  <c r="U689" i="1"/>
  <c r="V689" i="1" s="1"/>
  <c r="X689" i="1" l="1"/>
  <c r="U690" i="1"/>
  <c r="V690" i="1" s="1"/>
  <c r="T690" i="1"/>
  <c r="U691" i="1" l="1"/>
  <c r="V691" i="1" s="1"/>
  <c r="T691" i="1"/>
  <c r="X690" i="1"/>
  <c r="U692" i="1" l="1"/>
  <c r="V692" i="1" s="1"/>
  <c r="T692" i="1"/>
  <c r="X691" i="1"/>
  <c r="T693" i="1" l="1"/>
  <c r="U693" i="1"/>
  <c r="V693" i="1" s="1"/>
  <c r="X692" i="1"/>
  <c r="U694" i="1" l="1"/>
  <c r="V694" i="1" s="1"/>
  <c r="X693" i="1"/>
  <c r="T694" i="1"/>
  <c r="X694" i="1" l="1"/>
  <c r="U695" i="1"/>
  <c r="V695" i="1" s="1"/>
  <c r="T695" i="1"/>
  <c r="T696" i="1" l="1"/>
  <c r="X695" i="1"/>
  <c r="U696" i="1"/>
  <c r="V696" i="1" s="1"/>
  <c r="U697" i="1" l="1"/>
  <c r="X696" i="1"/>
  <c r="T697" i="1"/>
  <c r="X697" i="1" l="1"/>
  <c r="U698" i="1"/>
  <c r="T698" i="1"/>
  <c r="U699" i="1" l="1"/>
  <c r="X698" i="1"/>
  <c r="T699" i="1"/>
  <c r="U700" i="1" l="1"/>
  <c r="X699" i="1"/>
  <c r="T700" i="1"/>
  <c r="X700" i="1" l="1"/>
  <c r="U701" i="1"/>
  <c r="T701" i="1"/>
  <c r="U702" i="1" l="1"/>
  <c r="X701" i="1"/>
  <c r="T702" i="1"/>
  <c r="X702" i="1" l="1"/>
  <c r="U703" i="1"/>
  <c r="T703" i="1"/>
  <c r="X703" i="1" l="1"/>
  <c r="U704" i="1"/>
  <c r="T704" i="1"/>
  <c r="T705" i="1" l="1"/>
  <c r="X704" i="1"/>
  <c r="U705" i="1"/>
  <c r="V705" i="1" s="1"/>
  <c r="X705" i="1" l="1"/>
  <c r="U706" i="1"/>
  <c r="V706" i="1" s="1"/>
  <c r="T706" i="1"/>
  <c r="U707" i="1" l="1"/>
  <c r="V707" i="1" s="1"/>
  <c r="T707" i="1"/>
  <c r="X706" i="1"/>
  <c r="U708" i="1" l="1"/>
  <c r="V708" i="1" s="1"/>
  <c r="T708" i="1"/>
  <c r="X707" i="1"/>
  <c r="T709" i="1" l="1"/>
  <c r="U709" i="1"/>
  <c r="V709" i="1" s="1"/>
  <c r="X708" i="1"/>
  <c r="U710" i="1" l="1"/>
  <c r="V710" i="1" s="1"/>
  <c r="X709" i="1"/>
  <c r="T710" i="1"/>
  <c r="X710" i="1" l="1"/>
  <c r="U711" i="1"/>
  <c r="V711" i="1" s="1"/>
  <c r="T711" i="1"/>
  <c r="T712" i="1" l="1"/>
  <c r="X711" i="1"/>
  <c r="U712" i="1"/>
  <c r="V712" i="1" s="1"/>
  <c r="T713" i="1" l="1"/>
  <c r="X712" i="1"/>
  <c r="U713" i="1"/>
  <c r="V713" i="1" s="1"/>
  <c r="X713" i="1" l="1"/>
  <c r="U714" i="1"/>
  <c r="V714" i="1" s="1"/>
  <c r="T714" i="1"/>
  <c r="U715" i="1" l="1"/>
  <c r="V715" i="1" s="1"/>
  <c r="T715" i="1"/>
  <c r="X714" i="1"/>
  <c r="U716" i="1" l="1"/>
  <c r="V716" i="1" s="1"/>
  <c r="T716" i="1"/>
  <c r="X715" i="1"/>
  <c r="T717" i="1" l="1"/>
  <c r="U717" i="1"/>
  <c r="V717" i="1" s="1"/>
  <c r="X716" i="1"/>
  <c r="U718" i="1" l="1"/>
  <c r="V718" i="1" s="1"/>
  <c r="X717" i="1"/>
  <c r="T718" i="1"/>
  <c r="X718" i="1" l="1"/>
  <c r="U719" i="1"/>
  <c r="V719" i="1" s="1"/>
  <c r="T719" i="1"/>
  <c r="T720" i="1" l="1"/>
  <c r="X719" i="1"/>
  <c r="U720" i="1"/>
  <c r="V720" i="1" s="1"/>
  <c r="U721" i="1" l="1"/>
  <c r="X720" i="1"/>
  <c r="T721" i="1"/>
  <c r="X721" i="1" l="1"/>
  <c r="U722" i="1"/>
  <c r="T722" i="1"/>
  <c r="X722" i="1" l="1"/>
  <c r="U723" i="1"/>
  <c r="T723" i="1"/>
  <c r="U724" i="1" l="1"/>
  <c r="X723" i="1"/>
  <c r="T724" i="1"/>
  <c r="X724" i="1" l="1"/>
  <c r="U725" i="1"/>
  <c r="T725" i="1"/>
  <c r="U726" i="1" l="1"/>
  <c r="X725" i="1"/>
  <c r="T726" i="1"/>
  <c r="X726" i="1" l="1"/>
  <c r="U727" i="1"/>
  <c r="T727" i="1"/>
  <c r="X727" i="1" l="1"/>
  <c r="U728" i="1"/>
  <c r="T728" i="1"/>
  <c r="T729" i="1" l="1"/>
  <c r="X728" i="1"/>
  <c r="U729" i="1"/>
  <c r="V729" i="1" s="1"/>
  <c r="X729" i="1" l="1"/>
  <c r="U730" i="1"/>
  <c r="V730" i="1" s="1"/>
  <c r="T730" i="1"/>
  <c r="U731" i="1" l="1"/>
  <c r="V731" i="1" s="1"/>
  <c r="T731" i="1"/>
  <c r="X730" i="1"/>
  <c r="U732" i="1" l="1"/>
  <c r="V732" i="1" s="1"/>
  <c r="T732" i="1"/>
  <c r="X731" i="1"/>
  <c r="T733" i="1" l="1"/>
  <c r="U733" i="1"/>
  <c r="V733" i="1" s="1"/>
  <c r="X732" i="1"/>
  <c r="U734" i="1" l="1"/>
  <c r="V734" i="1" s="1"/>
  <c r="X733" i="1"/>
  <c r="T734" i="1"/>
  <c r="X734" i="1" l="1"/>
  <c r="U735" i="1"/>
  <c r="V735" i="1" s="1"/>
  <c r="T735" i="1"/>
  <c r="T736" i="1" l="1"/>
  <c r="X735" i="1"/>
  <c r="U736" i="1"/>
  <c r="V736" i="1" s="1"/>
  <c r="T737" i="1" l="1"/>
  <c r="X736" i="1"/>
  <c r="U737" i="1"/>
  <c r="V737" i="1" s="1"/>
  <c r="X737" i="1" l="1"/>
  <c r="U738" i="1"/>
  <c r="V738" i="1" s="1"/>
  <c r="T738" i="1"/>
  <c r="U739" i="1" l="1"/>
  <c r="V739" i="1" s="1"/>
  <c r="T739" i="1"/>
  <c r="X738" i="1"/>
  <c r="U740" i="1" l="1"/>
  <c r="V740" i="1" s="1"/>
  <c r="T740" i="1"/>
  <c r="X739" i="1"/>
  <c r="T741" i="1" l="1"/>
  <c r="U741" i="1"/>
  <c r="V741" i="1" s="1"/>
  <c r="X740" i="1"/>
  <c r="U742" i="1" l="1"/>
  <c r="V742" i="1" s="1"/>
  <c r="X741" i="1"/>
  <c r="T742" i="1"/>
  <c r="X742" i="1" l="1"/>
  <c r="U743" i="1"/>
  <c r="V743" i="1" s="1"/>
  <c r="T743" i="1"/>
  <c r="T744" i="1" l="1"/>
  <c r="X743" i="1"/>
  <c r="U744" i="1"/>
  <c r="V744" i="1" s="1"/>
  <c r="U745" i="1" l="1"/>
  <c r="X744" i="1"/>
  <c r="T745" i="1"/>
  <c r="X745" i="1" l="1"/>
  <c r="U746" i="1"/>
  <c r="T746" i="1"/>
  <c r="X746" i="1" l="1"/>
  <c r="U747" i="1"/>
  <c r="T747" i="1"/>
  <c r="U748" i="1" l="1"/>
  <c r="X747" i="1"/>
  <c r="T748" i="1"/>
  <c r="X748" i="1" l="1"/>
  <c r="T749" i="1"/>
  <c r="U749" i="1"/>
  <c r="U750" i="1" l="1"/>
  <c r="X749" i="1"/>
  <c r="T750" i="1"/>
  <c r="X750" i="1" l="1"/>
  <c r="U751" i="1"/>
  <c r="T751" i="1"/>
  <c r="U752" i="1" l="1"/>
  <c r="X751" i="1"/>
  <c r="T752" i="1"/>
  <c r="T753" i="1" l="1"/>
  <c r="X752" i="1"/>
  <c r="U753" i="1"/>
  <c r="V753" i="1" s="1"/>
  <c r="U754" i="1" l="1"/>
  <c r="V754" i="1" s="1"/>
  <c r="X753" i="1"/>
  <c r="T754" i="1"/>
  <c r="U755" i="1" l="1"/>
  <c r="V755" i="1" s="1"/>
  <c r="T755" i="1"/>
  <c r="X754" i="1"/>
  <c r="T756" i="1" l="1"/>
  <c r="U756" i="1"/>
  <c r="V756" i="1" s="1"/>
  <c r="X755" i="1"/>
  <c r="T757" i="1" l="1"/>
  <c r="U757" i="1"/>
  <c r="V757" i="1" s="1"/>
  <c r="X756" i="1"/>
  <c r="U758" i="1" l="1"/>
  <c r="V758" i="1" s="1"/>
  <c r="X757" i="1"/>
  <c r="T758" i="1"/>
  <c r="X758" i="1" l="1"/>
  <c r="U759" i="1"/>
  <c r="V759" i="1" s="1"/>
  <c r="T759" i="1"/>
  <c r="U760" i="1" l="1"/>
  <c r="V760" i="1" s="1"/>
  <c r="T760" i="1"/>
  <c r="X759" i="1"/>
  <c r="T761" i="1" l="1"/>
  <c r="X760" i="1"/>
  <c r="U761" i="1"/>
  <c r="V761" i="1" s="1"/>
  <c r="X761" i="1" l="1"/>
  <c r="T762" i="1"/>
  <c r="U762" i="1"/>
  <c r="V762" i="1" s="1"/>
  <c r="U763" i="1" l="1"/>
  <c r="V763" i="1" s="1"/>
  <c r="T763" i="1"/>
  <c r="X762" i="1"/>
  <c r="U764" i="1" l="1"/>
  <c r="V764" i="1" s="1"/>
  <c r="T764" i="1"/>
  <c r="X763" i="1"/>
  <c r="T765" i="1" l="1"/>
  <c r="U765" i="1"/>
  <c r="V765" i="1" s="1"/>
  <c r="X764" i="1"/>
  <c r="U766" i="1" l="1"/>
  <c r="V766" i="1" s="1"/>
  <c r="X765" i="1"/>
  <c r="T766" i="1"/>
  <c r="X766" i="1" l="1"/>
  <c r="U767" i="1"/>
  <c r="V767" i="1" s="1"/>
  <c r="T767" i="1"/>
  <c r="T768" i="1" l="1"/>
  <c r="X767" i="1"/>
  <c r="U768" i="1"/>
  <c r="V768" i="1" s="1"/>
  <c r="U769" i="1" l="1"/>
  <c r="X768" i="1"/>
  <c r="T769" i="1"/>
  <c r="X769" i="1" l="1"/>
  <c r="U770" i="1"/>
  <c r="T770" i="1"/>
  <c r="X770" i="1" l="1"/>
  <c r="U771" i="1"/>
  <c r="T771" i="1"/>
  <c r="U772" i="1" l="1"/>
  <c r="X771" i="1"/>
  <c r="T772" i="1"/>
  <c r="X772" i="1" l="1"/>
  <c r="T773" i="1"/>
  <c r="U773" i="1"/>
  <c r="U774" i="1" l="1"/>
  <c r="X773" i="1"/>
  <c r="T774" i="1"/>
  <c r="U775" i="1" l="1"/>
  <c r="X774" i="1"/>
  <c r="T775" i="1"/>
  <c r="U776" i="1" l="1"/>
  <c r="X775" i="1"/>
  <c r="T776" i="1"/>
  <c r="T777" i="1" l="1"/>
  <c r="X776" i="1"/>
  <c r="U777" i="1"/>
  <c r="V777" i="1" s="1"/>
  <c r="U778" i="1" l="1"/>
  <c r="V778" i="1" s="1"/>
  <c r="X777" i="1"/>
  <c r="T778" i="1"/>
  <c r="U779" i="1" l="1"/>
  <c r="V779" i="1" s="1"/>
  <c r="T779" i="1"/>
  <c r="X778" i="1"/>
  <c r="T780" i="1" l="1"/>
  <c r="U780" i="1"/>
  <c r="V780" i="1" s="1"/>
  <c r="X779" i="1"/>
  <c r="T781" i="1" l="1"/>
  <c r="U781" i="1"/>
  <c r="V781" i="1" s="1"/>
  <c r="X780" i="1"/>
  <c r="U782" i="1" l="1"/>
  <c r="V782" i="1" s="1"/>
  <c r="X781" i="1"/>
  <c r="T782" i="1"/>
  <c r="X782" i="1" l="1"/>
  <c r="U783" i="1"/>
  <c r="V783" i="1" s="1"/>
  <c r="T783" i="1"/>
  <c r="U784" i="1" l="1"/>
  <c r="V784" i="1" s="1"/>
  <c r="T784" i="1"/>
  <c r="X783" i="1"/>
  <c r="T785" i="1" l="1"/>
  <c r="X784" i="1"/>
  <c r="U785" i="1"/>
  <c r="V785" i="1" s="1"/>
  <c r="X785" i="1" l="1"/>
  <c r="T786" i="1"/>
  <c r="U786" i="1"/>
  <c r="V786" i="1" s="1"/>
  <c r="U787" i="1" l="1"/>
  <c r="V787" i="1" s="1"/>
  <c r="T787" i="1"/>
  <c r="X786" i="1"/>
  <c r="U788" i="1" l="1"/>
  <c r="V788" i="1" s="1"/>
  <c r="T788" i="1"/>
  <c r="X787" i="1"/>
  <c r="U789" i="1" l="1"/>
  <c r="V789" i="1" s="1"/>
  <c r="T789" i="1"/>
  <c r="X788" i="1"/>
  <c r="U790" i="1" l="1"/>
  <c r="V790" i="1" s="1"/>
  <c r="X789" i="1"/>
  <c r="T790" i="1"/>
  <c r="U791" i="1" l="1"/>
  <c r="V791" i="1" s="1"/>
  <c r="X790" i="1"/>
  <c r="T791" i="1"/>
  <c r="T792" i="1" l="1"/>
  <c r="X791" i="1"/>
  <c r="U792" i="1"/>
  <c r="V792" i="1" s="1"/>
  <c r="U793" i="1" l="1"/>
  <c r="X792" i="1"/>
  <c r="T793" i="1"/>
  <c r="X793" i="1" l="1"/>
  <c r="U794" i="1"/>
  <c r="T794" i="1"/>
  <c r="X794" i="1" l="1"/>
  <c r="U795" i="1"/>
  <c r="T795" i="1"/>
  <c r="X795" i="1" l="1"/>
  <c r="U796" i="1"/>
  <c r="T796" i="1"/>
  <c r="X796" i="1" l="1"/>
  <c r="U797" i="1"/>
  <c r="T797" i="1"/>
  <c r="U798" i="1" l="1"/>
  <c r="X797" i="1"/>
  <c r="T798" i="1"/>
  <c r="X798" i="1" l="1"/>
  <c r="U799" i="1"/>
  <c r="T799" i="1"/>
  <c r="X799" i="1" l="1"/>
  <c r="U800" i="1"/>
  <c r="T800" i="1"/>
  <c r="U801" i="1" l="1"/>
  <c r="V801" i="1" s="1"/>
  <c r="T801" i="1"/>
  <c r="X800" i="1"/>
  <c r="U802" i="1" l="1"/>
  <c r="V802" i="1" s="1"/>
  <c r="X801" i="1"/>
  <c r="T802" i="1"/>
  <c r="T803" i="1" l="1"/>
  <c r="U803" i="1"/>
  <c r="V803" i="1" s="1"/>
  <c r="X802" i="1"/>
  <c r="U804" i="1" l="1"/>
  <c r="V804" i="1" s="1"/>
  <c r="T804" i="1"/>
  <c r="X803" i="1"/>
  <c r="U805" i="1" l="1"/>
  <c r="V805" i="1" s="1"/>
  <c r="T805" i="1"/>
  <c r="X804" i="1"/>
  <c r="U806" i="1" l="1"/>
  <c r="V806" i="1" s="1"/>
  <c r="X805" i="1"/>
  <c r="T806" i="1"/>
  <c r="U807" i="1" l="1"/>
  <c r="V807" i="1" s="1"/>
  <c r="X806" i="1"/>
  <c r="T807" i="1"/>
  <c r="T808" i="1" l="1"/>
  <c r="X807" i="1"/>
  <c r="U808" i="1"/>
  <c r="V808" i="1" s="1"/>
  <c r="U809" i="1" l="1"/>
  <c r="V809" i="1" s="1"/>
  <c r="T809" i="1"/>
  <c r="X808" i="1"/>
  <c r="U810" i="1" l="1"/>
  <c r="V810" i="1" s="1"/>
  <c r="X809" i="1"/>
  <c r="T810" i="1"/>
  <c r="T811" i="1" l="1"/>
  <c r="U811" i="1"/>
  <c r="V811" i="1" s="1"/>
  <c r="X810" i="1"/>
  <c r="U812" i="1" l="1"/>
  <c r="V812" i="1" s="1"/>
  <c r="T812" i="1"/>
  <c r="X811" i="1"/>
  <c r="U813" i="1" l="1"/>
  <c r="V813" i="1" s="1"/>
  <c r="T813" i="1"/>
  <c r="X812" i="1"/>
  <c r="U814" i="1" l="1"/>
  <c r="V814" i="1" s="1"/>
  <c r="X813" i="1"/>
  <c r="T814" i="1"/>
  <c r="U815" i="1" l="1"/>
  <c r="V815" i="1" s="1"/>
  <c r="X814" i="1"/>
  <c r="T815" i="1"/>
  <c r="T816" i="1" l="1"/>
  <c r="X815" i="1"/>
  <c r="U816" i="1"/>
  <c r="V816" i="1" s="1"/>
  <c r="U817" i="1" l="1"/>
  <c r="X816" i="1"/>
  <c r="T817" i="1"/>
  <c r="X817" i="1" l="1"/>
  <c r="U818" i="1"/>
  <c r="T818" i="1"/>
  <c r="U819" i="1" l="1"/>
  <c r="X818" i="1"/>
  <c r="T819" i="1"/>
  <c r="X819" i="1" l="1"/>
  <c r="U820" i="1"/>
  <c r="T820" i="1"/>
  <c r="X820" i="1" l="1"/>
  <c r="U821" i="1"/>
  <c r="T821" i="1"/>
  <c r="U822" i="1" l="1"/>
  <c r="X821" i="1"/>
  <c r="T822" i="1"/>
  <c r="X822" i="1" l="1"/>
  <c r="U823" i="1"/>
  <c r="T823" i="1"/>
  <c r="U824" i="1" l="1"/>
  <c r="X823" i="1"/>
  <c r="T824" i="1"/>
  <c r="U825" i="1" l="1"/>
  <c r="V825" i="1" s="1"/>
  <c r="T825" i="1"/>
  <c r="X824" i="1"/>
  <c r="U826" i="1" l="1"/>
  <c r="V826" i="1" s="1"/>
  <c r="X825" i="1"/>
  <c r="T826" i="1"/>
  <c r="T827" i="1" l="1"/>
  <c r="U827" i="1"/>
  <c r="V827" i="1" s="1"/>
  <c r="X826" i="1"/>
  <c r="U828" i="1" l="1"/>
  <c r="V828" i="1" s="1"/>
  <c r="T828" i="1"/>
  <c r="X827" i="1"/>
  <c r="T829" i="1" l="1"/>
  <c r="U829" i="1"/>
  <c r="V829" i="1" s="1"/>
  <c r="X828" i="1"/>
  <c r="U830" i="1" l="1"/>
  <c r="V830" i="1" s="1"/>
  <c r="T830" i="1"/>
  <c r="X829" i="1"/>
  <c r="U831" i="1" l="1"/>
  <c r="V831" i="1" s="1"/>
  <c r="X830" i="1"/>
  <c r="T831" i="1"/>
  <c r="U832" i="1" l="1"/>
  <c r="V832" i="1" s="1"/>
  <c r="X831" i="1"/>
  <c r="T832" i="1"/>
  <c r="T833" i="1" l="1"/>
  <c r="X832" i="1"/>
  <c r="U833" i="1"/>
  <c r="V833" i="1" s="1"/>
  <c r="U834" i="1" l="1"/>
  <c r="V834" i="1" s="1"/>
  <c r="X833" i="1"/>
  <c r="T834" i="1"/>
  <c r="T835" i="1" l="1"/>
  <c r="X834" i="1"/>
  <c r="U835" i="1"/>
  <c r="V835" i="1" s="1"/>
  <c r="X835" i="1" l="1"/>
  <c r="U836" i="1"/>
  <c r="V836" i="1" s="1"/>
  <c r="T836" i="1"/>
  <c r="X836" i="1" l="1"/>
  <c r="T837" i="1"/>
  <c r="U837" i="1"/>
  <c r="V837" i="1" s="1"/>
  <c r="X837" i="1" l="1"/>
  <c r="U838" i="1"/>
  <c r="V838" i="1" s="1"/>
  <c r="T838" i="1"/>
  <c r="T839" i="1" l="1"/>
  <c r="U839" i="1"/>
  <c r="V839" i="1" s="1"/>
  <c r="X838" i="1"/>
  <c r="U840" i="1" l="1"/>
  <c r="V840" i="1" s="1"/>
  <c r="X839" i="1"/>
  <c r="T840" i="1"/>
  <c r="U841" i="1" l="1"/>
  <c r="X840" i="1"/>
  <c r="T841" i="1"/>
  <c r="X841" i="1" l="1"/>
  <c r="U842" i="1"/>
  <c r="T842" i="1"/>
  <c r="X842" i="1" l="1"/>
  <c r="U843" i="1"/>
  <c r="T843" i="1"/>
  <c r="U844" i="1" l="1"/>
  <c r="X843" i="1"/>
  <c r="T844" i="1"/>
  <c r="X844" i="1" l="1"/>
  <c r="T845" i="1"/>
  <c r="U845" i="1"/>
  <c r="U846" i="1" l="1"/>
  <c r="X845" i="1"/>
  <c r="T846" i="1"/>
  <c r="U847" i="1" l="1"/>
  <c r="X846" i="1"/>
  <c r="T847" i="1"/>
  <c r="U848" i="1" l="1"/>
  <c r="X847" i="1"/>
  <c r="T848" i="1"/>
  <c r="T849" i="1" l="1"/>
  <c r="X848" i="1"/>
  <c r="U849" i="1"/>
  <c r="V849" i="1" s="1"/>
  <c r="U850" i="1" l="1"/>
  <c r="V850" i="1" s="1"/>
  <c r="X849" i="1"/>
  <c r="T850" i="1"/>
  <c r="T851" i="1" l="1"/>
  <c r="X850" i="1"/>
  <c r="U851" i="1"/>
  <c r="V851" i="1" s="1"/>
  <c r="X851" i="1" l="1"/>
  <c r="U852" i="1"/>
  <c r="V852" i="1" s="1"/>
  <c r="T852" i="1"/>
  <c r="X852" i="1" l="1"/>
  <c r="T853" i="1"/>
  <c r="U853" i="1"/>
  <c r="V853" i="1" s="1"/>
  <c r="X853" i="1" l="1"/>
  <c r="U854" i="1"/>
  <c r="V854" i="1" s="1"/>
  <c r="T854" i="1"/>
  <c r="T855" i="1" l="1"/>
  <c r="U855" i="1"/>
  <c r="V855" i="1" s="1"/>
  <c r="X854" i="1"/>
  <c r="U856" i="1" l="1"/>
  <c r="V856" i="1" s="1"/>
  <c r="X855" i="1"/>
  <c r="T856" i="1"/>
  <c r="T857" i="1" l="1"/>
  <c r="X856" i="1"/>
  <c r="U857" i="1"/>
  <c r="V857" i="1" s="1"/>
  <c r="U858" i="1" l="1"/>
  <c r="V858" i="1" s="1"/>
  <c r="X857" i="1"/>
  <c r="T858" i="1"/>
  <c r="T859" i="1" l="1"/>
  <c r="X858" i="1"/>
  <c r="U859" i="1"/>
  <c r="V859" i="1" s="1"/>
  <c r="X859" i="1" l="1"/>
  <c r="U860" i="1"/>
  <c r="V860" i="1" s="1"/>
  <c r="T860" i="1"/>
  <c r="X860" i="1" l="1"/>
  <c r="T861" i="1"/>
  <c r="U861" i="1"/>
  <c r="V861" i="1" s="1"/>
  <c r="X861" i="1" l="1"/>
  <c r="U862" i="1"/>
  <c r="V862" i="1" s="1"/>
  <c r="T862" i="1"/>
  <c r="T863" i="1" l="1"/>
  <c r="U863" i="1"/>
  <c r="V863" i="1" s="1"/>
  <c r="X862" i="1"/>
  <c r="U864" i="1" l="1"/>
  <c r="V864" i="1" s="1"/>
  <c r="X863" i="1"/>
  <c r="T864" i="1"/>
  <c r="U865" i="1" l="1"/>
  <c r="X864" i="1"/>
  <c r="T865" i="1"/>
  <c r="X865" i="1" l="1"/>
  <c r="U866" i="1"/>
  <c r="T866" i="1"/>
  <c r="X866" i="1" l="1"/>
  <c r="U867" i="1"/>
  <c r="T867" i="1"/>
  <c r="U868" i="1" l="1"/>
  <c r="X867" i="1"/>
  <c r="T868" i="1"/>
  <c r="X868" i="1" l="1"/>
  <c r="T869" i="1"/>
  <c r="U869" i="1"/>
  <c r="U870" i="1" l="1"/>
  <c r="X869" i="1"/>
  <c r="T870" i="1"/>
  <c r="U871" i="1" l="1"/>
  <c r="X870" i="1"/>
  <c r="T871" i="1"/>
  <c r="U872" i="1" l="1"/>
  <c r="X871" i="1"/>
  <c r="T872" i="1"/>
  <c r="T873" i="1" l="1"/>
  <c r="X872" i="1"/>
  <c r="U873" i="1"/>
  <c r="V873" i="1" s="1"/>
  <c r="U874" i="1" l="1"/>
  <c r="V874" i="1" s="1"/>
  <c r="X873" i="1"/>
  <c r="T874" i="1"/>
  <c r="T875" i="1" l="1"/>
  <c r="X874" i="1"/>
  <c r="U875" i="1"/>
  <c r="V875" i="1" s="1"/>
  <c r="X875" i="1" l="1"/>
  <c r="U876" i="1"/>
  <c r="V876" i="1" s="1"/>
  <c r="T876" i="1"/>
  <c r="X876" i="1" l="1"/>
  <c r="T877" i="1"/>
  <c r="U877" i="1"/>
  <c r="V877" i="1" s="1"/>
  <c r="X877" i="1" l="1"/>
  <c r="U878" i="1"/>
  <c r="V878" i="1" s="1"/>
  <c r="T878" i="1"/>
  <c r="T879" i="1" l="1"/>
  <c r="U879" i="1"/>
  <c r="V879" i="1" s="1"/>
  <c r="X878" i="1"/>
  <c r="U880" i="1" l="1"/>
  <c r="V880" i="1" s="1"/>
  <c r="X879" i="1"/>
  <c r="T880" i="1"/>
  <c r="T881" i="1" l="1"/>
  <c r="X880" i="1"/>
  <c r="U881" i="1"/>
  <c r="V881" i="1" s="1"/>
  <c r="U882" i="1" l="1"/>
  <c r="V882" i="1" s="1"/>
  <c r="X881" i="1"/>
  <c r="T882" i="1"/>
  <c r="T883" i="1" l="1"/>
  <c r="X882" i="1"/>
  <c r="U883" i="1"/>
  <c r="V883" i="1" s="1"/>
  <c r="X883" i="1" l="1"/>
  <c r="U884" i="1"/>
  <c r="V884" i="1" s="1"/>
  <c r="T884" i="1"/>
  <c r="X884" i="1" l="1"/>
  <c r="T885" i="1"/>
  <c r="U885" i="1"/>
  <c r="V885" i="1" s="1"/>
  <c r="X885" i="1" l="1"/>
  <c r="U886" i="1"/>
  <c r="V886" i="1" s="1"/>
  <c r="T886" i="1"/>
  <c r="T887" i="1" l="1"/>
  <c r="U887" i="1"/>
  <c r="V887" i="1" s="1"/>
  <c r="X886" i="1"/>
  <c r="U888" i="1" l="1"/>
  <c r="V888" i="1" s="1"/>
  <c r="X887" i="1"/>
  <c r="T888" i="1"/>
  <c r="U889" i="1" l="1"/>
  <c r="X888" i="1"/>
  <c r="T889" i="1"/>
  <c r="X889" i="1" l="1"/>
  <c r="U890" i="1"/>
  <c r="T890" i="1"/>
  <c r="U891" i="1" l="1"/>
  <c r="X890" i="1"/>
  <c r="T891" i="1"/>
  <c r="U892" i="1" l="1"/>
  <c r="X891" i="1"/>
  <c r="T892" i="1"/>
  <c r="X892" i="1" l="1"/>
  <c r="T893" i="1"/>
  <c r="U893" i="1"/>
  <c r="U894" i="1" l="1"/>
  <c r="X893" i="1"/>
  <c r="T894" i="1"/>
  <c r="U895" i="1" l="1"/>
  <c r="X894" i="1"/>
  <c r="T895" i="1"/>
  <c r="X895" i="1" l="1"/>
  <c r="U896" i="1"/>
  <c r="T896" i="1"/>
  <c r="T897" i="1" l="1"/>
  <c r="X896" i="1"/>
  <c r="U897" i="1"/>
  <c r="V897" i="1" s="1"/>
  <c r="U898" i="1" l="1"/>
  <c r="V898" i="1" s="1"/>
  <c r="X897" i="1"/>
  <c r="T898" i="1"/>
  <c r="T899" i="1" l="1"/>
  <c r="X898" i="1"/>
  <c r="U899" i="1"/>
  <c r="V899" i="1" s="1"/>
  <c r="X899" i="1" l="1"/>
  <c r="U900" i="1"/>
  <c r="V900" i="1" s="1"/>
  <c r="T900" i="1"/>
  <c r="X900" i="1" l="1"/>
  <c r="T901" i="1"/>
  <c r="U901" i="1"/>
  <c r="V901" i="1" s="1"/>
  <c r="X901" i="1" l="1"/>
  <c r="U902" i="1"/>
  <c r="V902" i="1" s="1"/>
  <c r="T902" i="1"/>
  <c r="T903" i="1" l="1"/>
  <c r="U903" i="1"/>
  <c r="V903" i="1" s="1"/>
  <c r="X902" i="1"/>
  <c r="U904" i="1" l="1"/>
  <c r="V904" i="1" s="1"/>
  <c r="X903" i="1"/>
  <c r="T904" i="1"/>
  <c r="T905" i="1" l="1"/>
  <c r="X904" i="1"/>
  <c r="U905" i="1"/>
  <c r="V905" i="1" s="1"/>
  <c r="U906" i="1" l="1"/>
  <c r="V906" i="1" s="1"/>
  <c r="X905" i="1"/>
  <c r="T906" i="1"/>
  <c r="T907" i="1" l="1"/>
  <c r="X906" i="1"/>
  <c r="U907" i="1"/>
  <c r="V907" i="1" s="1"/>
  <c r="X907" i="1" l="1"/>
  <c r="U908" i="1"/>
  <c r="V908" i="1" s="1"/>
  <c r="T908" i="1"/>
  <c r="X908" i="1" l="1"/>
  <c r="T909" i="1"/>
  <c r="U909" i="1"/>
  <c r="V909" i="1" s="1"/>
  <c r="X909" i="1" l="1"/>
  <c r="U910" i="1"/>
  <c r="V910" i="1" s="1"/>
  <c r="T910" i="1"/>
  <c r="T911" i="1" l="1"/>
  <c r="U911" i="1"/>
  <c r="V911" i="1" s="1"/>
  <c r="X910" i="1"/>
  <c r="U912" i="1" l="1"/>
  <c r="V912" i="1" s="1"/>
  <c r="X911" i="1"/>
  <c r="T912" i="1"/>
  <c r="U913" i="1" l="1"/>
  <c r="X912" i="1"/>
  <c r="T913" i="1"/>
  <c r="X913" i="1" l="1"/>
  <c r="U914" i="1"/>
  <c r="T914" i="1"/>
  <c r="X914" i="1" l="1"/>
  <c r="U915" i="1"/>
  <c r="T915" i="1"/>
  <c r="X915" i="1" l="1"/>
  <c r="U916" i="1"/>
  <c r="T916" i="1"/>
  <c r="X916" i="1" l="1"/>
  <c r="U917" i="1"/>
  <c r="T917" i="1"/>
  <c r="U918" i="1" l="1"/>
  <c r="X917" i="1"/>
  <c r="T918" i="1"/>
  <c r="X918" i="1" l="1"/>
  <c r="U919" i="1"/>
  <c r="T919" i="1"/>
  <c r="U920" i="1" l="1"/>
  <c r="X919" i="1"/>
  <c r="T920" i="1"/>
  <c r="T921" i="1" l="1"/>
  <c r="X920" i="1"/>
  <c r="U921" i="1"/>
  <c r="V921" i="1" s="1"/>
  <c r="U922" i="1" l="1"/>
  <c r="V922" i="1" s="1"/>
  <c r="X921" i="1"/>
  <c r="T922" i="1"/>
  <c r="T923" i="1" l="1"/>
  <c r="X922" i="1"/>
  <c r="U923" i="1"/>
  <c r="V923" i="1" s="1"/>
  <c r="X923" i="1" l="1"/>
  <c r="U924" i="1"/>
  <c r="V924" i="1" s="1"/>
  <c r="T924" i="1"/>
  <c r="X924" i="1" l="1"/>
  <c r="T925" i="1"/>
  <c r="U925" i="1"/>
  <c r="V925" i="1" s="1"/>
  <c r="X925" i="1" l="1"/>
  <c r="U926" i="1"/>
  <c r="V926" i="1" s="1"/>
  <c r="T926" i="1"/>
  <c r="T927" i="1" l="1"/>
  <c r="U927" i="1"/>
  <c r="V927" i="1" s="1"/>
  <c r="X926" i="1"/>
  <c r="U928" i="1" l="1"/>
  <c r="V928" i="1" s="1"/>
  <c r="X927" i="1"/>
  <c r="T928" i="1"/>
  <c r="T929" i="1" l="1"/>
  <c r="X928" i="1"/>
  <c r="U929" i="1"/>
  <c r="V929" i="1" s="1"/>
  <c r="U930" i="1" l="1"/>
  <c r="V930" i="1" s="1"/>
  <c r="X929" i="1"/>
  <c r="T930" i="1"/>
  <c r="T931" i="1" l="1"/>
  <c r="X930" i="1"/>
  <c r="U931" i="1"/>
  <c r="V931" i="1" s="1"/>
  <c r="X931" i="1" l="1"/>
  <c r="U932" i="1"/>
  <c r="V932" i="1" s="1"/>
  <c r="T932" i="1"/>
  <c r="X932" i="1" l="1"/>
  <c r="T933" i="1"/>
  <c r="U933" i="1"/>
  <c r="V933" i="1" s="1"/>
  <c r="X933" i="1" l="1"/>
  <c r="U934" i="1"/>
  <c r="V934" i="1" s="1"/>
  <c r="T934" i="1"/>
  <c r="T935" i="1" l="1"/>
  <c r="U935" i="1"/>
  <c r="V935" i="1" s="1"/>
  <c r="X934" i="1"/>
  <c r="U936" i="1" l="1"/>
  <c r="V936" i="1" s="1"/>
  <c r="X935" i="1"/>
  <c r="T936" i="1"/>
  <c r="U937" i="1" l="1"/>
  <c r="X936" i="1"/>
  <c r="T937" i="1"/>
  <c r="X937" i="1" l="1"/>
  <c r="U938" i="1"/>
  <c r="T938" i="1"/>
  <c r="U939" i="1" l="1"/>
  <c r="X938" i="1"/>
  <c r="T939" i="1"/>
  <c r="X939" i="1" l="1"/>
  <c r="U940" i="1"/>
  <c r="T940" i="1"/>
  <c r="X940" i="1" l="1"/>
  <c r="T941" i="1"/>
  <c r="U941" i="1"/>
  <c r="U942" i="1" l="1"/>
  <c r="X941" i="1"/>
  <c r="T942" i="1"/>
  <c r="X942" i="1" l="1"/>
  <c r="U943" i="1"/>
  <c r="T943" i="1"/>
  <c r="X943" i="1" l="1"/>
  <c r="U944" i="1"/>
  <c r="T944" i="1"/>
  <c r="T945" i="1" l="1"/>
  <c r="X944" i="1"/>
  <c r="U945" i="1"/>
  <c r="V945" i="1" s="1"/>
  <c r="U946" i="1" l="1"/>
  <c r="V946" i="1" s="1"/>
  <c r="X945" i="1"/>
  <c r="T946" i="1"/>
  <c r="T947" i="1" l="1"/>
  <c r="X946" i="1"/>
  <c r="U947" i="1"/>
  <c r="V947" i="1" s="1"/>
  <c r="X947" i="1" l="1"/>
  <c r="U948" i="1"/>
  <c r="V948" i="1" s="1"/>
  <c r="T948" i="1"/>
  <c r="X948" i="1" l="1"/>
  <c r="T949" i="1"/>
  <c r="U949" i="1"/>
  <c r="V949" i="1" s="1"/>
  <c r="X949" i="1" l="1"/>
  <c r="U950" i="1"/>
  <c r="V950" i="1" s="1"/>
  <c r="T950" i="1"/>
  <c r="T951" i="1" l="1"/>
  <c r="U951" i="1"/>
  <c r="V951" i="1" s="1"/>
  <c r="X950" i="1"/>
  <c r="U952" i="1" l="1"/>
  <c r="V952" i="1" s="1"/>
  <c r="X951" i="1"/>
  <c r="T952" i="1"/>
  <c r="T953" i="1" l="1"/>
  <c r="X952" i="1"/>
  <c r="U953" i="1"/>
  <c r="V953" i="1" s="1"/>
  <c r="U954" i="1" l="1"/>
  <c r="V954" i="1" s="1"/>
  <c r="X953" i="1"/>
  <c r="T954" i="1"/>
  <c r="T955" i="1" l="1"/>
  <c r="X954" i="1"/>
  <c r="U955" i="1"/>
  <c r="V955" i="1" s="1"/>
  <c r="X955" i="1" l="1"/>
  <c r="U956" i="1"/>
  <c r="V956" i="1" s="1"/>
  <c r="T956" i="1"/>
  <c r="X956" i="1" l="1"/>
  <c r="T957" i="1"/>
  <c r="U957" i="1"/>
  <c r="V957" i="1" s="1"/>
  <c r="X957" i="1" l="1"/>
  <c r="U958" i="1"/>
  <c r="V958" i="1" s="1"/>
  <c r="T958" i="1"/>
  <c r="T959" i="1" l="1"/>
  <c r="U959" i="1"/>
  <c r="V959" i="1" s="1"/>
  <c r="X958" i="1"/>
  <c r="U960" i="1" l="1"/>
  <c r="V960" i="1" s="1"/>
  <c r="X959" i="1"/>
  <c r="T960" i="1"/>
  <c r="U961" i="1" l="1"/>
  <c r="X960" i="1"/>
  <c r="T961" i="1"/>
  <c r="X961" i="1" l="1"/>
  <c r="U962" i="1"/>
  <c r="T962" i="1"/>
  <c r="U963" i="1" l="1"/>
  <c r="X962" i="1"/>
  <c r="T963" i="1"/>
  <c r="X963" i="1" l="1"/>
  <c r="U964" i="1"/>
  <c r="T964" i="1"/>
  <c r="X964" i="1" l="1"/>
  <c r="T965" i="1"/>
  <c r="U965" i="1"/>
  <c r="U966" i="1" l="1"/>
  <c r="X965" i="1"/>
  <c r="T966" i="1"/>
  <c r="X966" i="1" l="1"/>
  <c r="U967" i="1"/>
  <c r="T967" i="1"/>
  <c r="U968" i="1" l="1"/>
  <c r="X967" i="1"/>
  <c r="T968" i="1"/>
  <c r="T969" i="1" l="1"/>
  <c r="X968" i="1"/>
  <c r="U969" i="1"/>
  <c r="V969" i="1" s="1"/>
  <c r="U970" i="1" l="1"/>
  <c r="V970" i="1" s="1"/>
  <c r="X969" i="1"/>
  <c r="T970" i="1"/>
  <c r="T971" i="1" l="1"/>
  <c r="X970" i="1"/>
  <c r="U971" i="1"/>
  <c r="V971" i="1" s="1"/>
  <c r="X971" i="1" l="1"/>
  <c r="U972" i="1"/>
  <c r="V972" i="1" s="1"/>
  <c r="T972" i="1"/>
  <c r="X972" i="1" l="1"/>
  <c r="T973" i="1"/>
  <c r="U973" i="1"/>
  <c r="V973" i="1" s="1"/>
  <c r="X973" i="1" l="1"/>
  <c r="U974" i="1"/>
  <c r="V974" i="1" s="1"/>
  <c r="T974" i="1"/>
  <c r="T975" i="1" l="1"/>
  <c r="U975" i="1"/>
  <c r="V975" i="1" s="1"/>
  <c r="X974" i="1"/>
  <c r="U976" i="1" l="1"/>
  <c r="V976" i="1" s="1"/>
  <c r="X975" i="1"/>
  <c r="T976" i="1"/>
  <c r="T977" i="1" l="1"/>
  <c r="X976" i="1"/>
  <c r="U977" i="1"/>
  <c r="V977" i="1" s="1"/>
  <c r="U978" i="1" l="1"/>
  <c r="V978" i="1" s="1"/>
  <c r="X977" i="1"/>
  <c r="T978" i="1"/>
  <c r="T979" i="1" l="1"/>
  <c r="X978" i="1"/>
  <c r="U979" i="1"/>
  <c r="V979" i="1" s="1"/>
  <c r="X979" i="1" l="1"/>
  <c r="U980" i="1"/>
  <c r="V980" i="1" s="1"/>
  <c r="T980" i="1"/>
  <c r="X980" i="1" l="1"/>
  <c r="T981" i="1"/>
  <c r="U981" i="1"/>
  <c r="V981" i="1" s="1"/>
  <c r="X981" i="1" l="1"/>
  <c r="U982" i="1"/>
  <c r="V982" i="1" s="1"/>
  <c r="T982" i="1"/>
  <c r="T983" i="1" l="1"/>
  <c r="U983" i="1"/>
  <c r="V983" i="1" s="1"/>
  <c r="X982" i="1"/>
  <c r="U984" i="1" l="1"/>
  <c r="V984" i="1" s="1"/>
  <c r="X983" i="1"/>
  <c r="T984" i="1"/>
  <c r="U985" i="1" l="1"/>
  <c r="X984" i="1"/>
  <c r="T985" i="1"/>
  <c r="X985" i="1" l="1"/>
  <c r="U986" i="1"/>
  <c r="T986" i="1"/>
  <c r="X986" i="1" l="1"/>
  <c r="U987" i="1"/>
  <c r="T987" i="1"/>
  <c r="X987" i="1" l="1"/>
  <c r="U988" i="1"/>
  <c r="T988" i="1"/>
  <c r="X988" i="1" l="1"/>
  <c r="T989" i="1"/>
  <c r="U989" i="1"/>
  <c r="U990" i="1" l="1"/>
  <c r="X989" i="1"/>
  <c r="T990" i="1"/>
  <c r="U991" i="1" l="1"/>
  <c r="X990" i="1"/>
  <c r="T991" i="1"/>
  <c r="U992" i="1" l="1"/>
  <c r="X991" i="1"/>
  <c r="T992" i="1"/>
  <c r="T993" i="1" l="1"/>
  <c r="X992" i="1"/>
  <c r="U993" i="1"/>
  <c r="V993" i="1" s="1"/>
  <c r="U994" i="1" l="1"/>
  <c r="V994" i="1" s="1"/>
  <c r="X993" i="1"/>
  <c r="T994" i="1"/>
  <c r="T995" i="1" l="1"/>
  <c r="X994" i="1"/>
  <c r="U995" i="1"/>
  <c r="V995" i="1" s="1"/>
  <c r="X995" i="1" l="1"/>
  <c r="U996" i="1"/>
  <c r="V996" i="1" s="1"/>
  <c r="T996" i="1"/>
  <c r="X996" i="1" l="1"/>
  <c r="U997" i="1"/>
  <c r="V997" i="1" s="1"/>
  <c r="T997" i="1"/>
  <c r="X997" i="1" l="1"/>
  <c r="T998" i="1"/>
  <c r="U998" i="1"/>
  <c r="V998" i="1" s="1"/>
  <c r="X998" i="1" l="1"/>
  <c r="U999" i="1"/>
  <c r="V999" i="1" s="1"/>
  <c r="T999" i="1"/>
  <c r="U1000" i="1" l="1"/>
  <c r="V1000" i="1" s="1"/>
  <c r="X999" i="1"/>
  <c r="T1000" i="1"/>
  <c r="U1001" i="1" l="1"/>
  <c r="V1001" i="1" s="1"/>
  <c r="T1001" i="1"/>
  <c r="X1000" i="1"/>
  <c r="X1001" i="1" l="1"/>
  <c r="U1002" i="1"/>
  <c r="V1002" i="1" s="1"/>
  <c r="T1002" i="1"/>
  <c r="U1003" i="1" l="1"/>
  <c r="V1003" i="1" s="1"/>
  <c r="T1003" i="1"/>
  <c r="X1002" i="1"/>
  <c r="U1004" i="1" l="1"/>
  <c r="V1004" i="1" s="1"/>
  <c r="X1003" i="1"/>
  <c r="T1004" i="1"/>
  <c r="X1004" i="1" l="1"/>
  <c r="U1005" i="1"/>
  <c r="V1005" i="1" s="1"/>
  <c r="T1005" i="1"/>
  <c r="U1006" i="1" l="1"/>
  <c r="V1006" i="1" s="1"/>
  <c r="X1005" i="1"/>
  <c r="T1006" i="1"/>
  <c r="X1006" i="1" l="1"/>
  <c r="T1007" i="1"/>
  <c r="U1007" i="1"/>
  <c r="V1007" i="1" s="1"/>
  <c r="X1007" i="1" l="1"/>
  <c r="T1008" i="1"/>
  <c r="U1008" i="1"/>
  <c r="V1008" i="1" s="1"/>
  <c r="U1009" i="1" l="1"/>
  <c r="X1008" i="1"/>
  <c r="T1009" i="1"/>
  <c r="X1009" i="1" l="1"/>
  <c r="U1010" i="1"/>
  <c r="T1010" i="1"/>
  <c r="U1011" i="1" l="1"/>
  <c r="X1010" i="1"/>
  <c r="T1011" i="1"/>
  <c r="X1011" i="1" l="1"/>
  <c r="U1012" i="1"/>
  <c r="T1012" i="1"/>
  <c r="X1012" i="1" l="1"/>
  <c r="U1013" i="1"/>
  <c r="T1013" i="1"/>
  <c r="U1014" i="1" l="1"/>
  <c r="X1013" i="1"/>
  <c r="T1014" i="1"/>
  <c r="U1015" i="1" l="1"/>
  <c r="X1014" i="1"/>
  <c r="T1015" i="1"/>
  <c r="U1016" i="1" l="1"/>
  <c r="X1015" i="1"/>
  <c r="T1016" i="1"/>
  <c r="U1017" i="1" l="1"/>
  <c r="V1017" i="1" s="1"/>
  <c r="T1017" i="1"/>
  <c r="X1016" i="1"/>
  <c r="T1018" i="1" l="1"/>
  <c r="X1017" i="1"/>
  <c r="U1018" i="1"/>
  <c r="V1018" i="1" s="1"/>
  <c r="X1018" i="1" l="1"/>
  <c r="T1019" i="1"/>
  <c r="U1019" i="1"/>
  <c r="V1019" i="1" s="1"/>
  <c r="T1020" i="1" l="1"/>
  <c r="X1019" i="1"/>
  <c r="U1020" i="1"/>
  <c r="V1020" i="1" s="1"/>
  <c r="X1020" i="1" l="1"/>
  <c r="U1021" i="1"/>
  <c r="V1021" i="1" s="1"/>
  <c r="T1021" i="1"/>
  <c r="X1021" i="1" l="1"/>
  <c r="T1022" i="1"/>
  <c r="U1022" i="1"/>
  <c r="V1022" i="1" s="1"/>
  <c r="X1022" i="1" l="1"/>
  <c r="T1023" i="1"/>
  <c r="U1023" i="1"/>
  <c r="V1023" i="1" s="1"/>
  <c r="X1023" i="1" l="1"/>
  <c r="T1024" i="1"/>
  <c r="U1024" i="1"/>
  <c r="V1024" i="1" s="1"/>
  <c r="U1025" i="1" l="1"/>
  <c r="V1025" i="1" s="1"/>
  <c r="T1025" i="1"/>
  <c r="X1024" i="1"/>
  <c r="T1026" i="1" l="1"/>
  <c r="X1025" i="1"/>
  <c r="U1026" i="1"/>
  <c r="V1026" i="1" s="1"/>
  <c r="X1026" i="1" l="1"/>
  <c r="T1027" i="1"/>
  <c r="U1027" i="1"/>
  <c r="V1027" i="1" s="1"/>
  <c r="T1028" i="1" l="1"/>
  <c r="X1027" i="1"/>
  <c r="U1028" i="1"/>
  <c r="V1028" i="1" s="1"/>
  <c r="X1028" i="1" l="1"/>
  <c r="U1029" i="1"/>
  <c r="V1029" i="1" s="1"/>
  <c r="T1029" i="1"/>
  <c r="X1029" i="1" l="1"/>
  <c r="T1030" i="1"/>
  <c r="U1030" i="1"/>
  <c r="V1030" i="1" s="1"/>
  <c r="X1030" i="1" l="1"/>
  <c r="T1031" i="1"/>
  <c r="U1031" i="1"/>
  <c r="V1031" i="1" s="1"/>
  <c r="X1031" i="1" l="1"/>
  <c r="T1032" i="1"/>
  <c r="U1032" i="1"/>
  <c r="V1032" i="1" s="1"/>
  <c r="U1033" i="1" l="1"/>
  <c r="X1032" i="1"/>
  <c r="T1033" i="1"/>
  <c r="X1033" i="1" l="1"/>
  <c r="U1034" i="1"/>
  <c r="T1034" i="1"/>
  <c r="U1035" i="1" l="1"/>
  <c r="X1034" i="1"/>
  <c r="T1035" i="1"/>
  <c r="X1035" i="1" l="1"/>
  <c r="U1036" i="1"/>
  <c r="T1036" i="1"/>
  <c r="X1036" i="1" l="1"/>
  <c r="T1037" i="1"/>
  <c r="U1037" i="1"/>
  <c r="U1038" i="1" l="1"/>
  <c r="X1037" i="1"/>
  <c r="T1038" i="1"/>
  <c r="X1038" i="1" l="1"/>
  <c r="U1039" i="1"/>
  <c r="T1039" i="1"/>
  <c r="X1039" i="1" l="1"/>
  <c r="U1040" i="1"/>
  <c r="T1040" i="1"/>
  <c r="U1041" i="1" l="1"/>
  <c r="V1041" i="1" s="1"/>
  <c r="T1041" i="1"/>
  <c r="X1040" i="1"/>
  <c r="T1042" i="1" l="1"/>
  <c r="X1041" i="1"/>
  <c r="U1042" i="1"/>
  <c r="V1042" i="1" s="1"/>
  <c r="X1042" i="1" l="1"/>
  <c r="T1043" i="1"/>
  <c r="U1043" i="1"/>
  <c r="V1043" i="1" s="1"/>
  <c r="T1044" i="1" l="1"/>
  <c r="X1043" i="1"/>
  <c r="U1044" i="1"/>
  <c r="V1044" i="1" s="1"/>
  <c r="X1044" i="1" l="1"/>
  <c r="U1045" i="1"/>
  <c r="V1045" i="1" s="1"/>
  <c r="T1045" i="1"/>
  <c r="X1045" i="1" l="1"/>
  <c r="T1046" i="1"/>
  <c r="U1046" i="1"/>
  <c r="V1046" i="1" s="1"/>
  <c r="X1046" i="1" l="1"/>
  <c r="T1047" i="1"/>
  <c r="U1047" i="1"/>
  <c r="V1047" i="1" s="1"/>
  <c r="X1047" i="1" l="1"/>
  <c r="T1048" i="1"/>
  <c r="U1048" i="1"/>
  <c r="V1048" i="1" s="1"/>
  <c r="U1049" i="1" l="1"/>
  <c r="V1049" i="1" s="1"/>
  <c r="T1049" i="1"/>
  <c r="X1048" i="1"/>
  <c r="T1050" i="1" l="1"/>
  <c r="X1049" i="1"/>
  <c r="U1050" i="1"/>
  <c r="V1050" i="1" s="1"/>
  <c r="X1050" i="1" l="1"/>
  <c r="T1051" i="1"/>
  <c r="U1051" i="1"/>
  <c r="V1051" i="1" s="1"/>
  <c r="T1052" i="1" l="1"/>
  <c r="X1051" i="1"/>
  <c r="U1052" i="1"/>
  <c r="V1052" i="1" s="1"/>
  <c r="X1052" i="1" l="1"/>
  <c r="U1053" i="1"/>
  <c r="V1053" i="1" s="1"/>
  <c r="T1053" i="1"/>
  <c r="X1053" i="1" l="1"/>
  <c r="T1054" i="1"/>
  <c r="U1054" i="1"/>
  <c r="V1054" i="1" s="1"/>
  <c r="X1054" i="1" l="1"/>
  <c r="T1055" i="1"/>
  <c r="U1055" i="1"/>
  <c r="V1055" i="1" s="1"/>
  <c r="X1055" i="1" l="1"/>
  <c r="T1056" i="1"/>
  <c r="U1056" i="1"/>
  <c r="V1056" i="1" s="1"/>
  <c r="U1057" i="1" l="1"/>
  <c r="X1056" i="1"/>
  <c r="T1057" i="1"/>
  <c r="X1057" i="1" l="1"/>
  <c r="U1058" i="1"/>
  <c r="T1058" i="1"/>
  <c r="X1058" i="1" l="1"/>
  <c r="U1059" i="1"/>
  <c r="T1059" i="1"/>
  <c r="X1059" i="1" l="1"/>
  <c r="U1060" i="1"/>
  <c r="T1060" i="1"/>
  <c r="X1060" i="1" l="1"/>
  <c r="U1061" i="1"/>
  <c r="T1061" i="1"/>
  <c r="U1062" i="1" l="1"/>
  <c r="X1061" i="1"/>
  <c r="T1062" i="1"/>
  <c r="U1063" i="1" l="1"/>
  <c r="X1062" i="1"/>
  <c r="T1063" i="1"/>
  <c r="X1063" i="1" l="1"/>
  <c r="U1064" i="1"/>
  <c r="T1064" i="1"/>
  <c r="U1065" i="1" l="1"/>
  <c r="V1065" i="1" s="1"/>
  <c r="T1065" i="1"/>
  <c r="X1064" i="1"/>
  <c r="T1066" i="1" l="1"/>
  <c r="X1065" i="1"/>
  <c r="U1066" i="1"/>
  <c r="V1066" i="1" s="1"/>
  <c r="X1066" i="1" l="1"/>
  <c r="T1067" i="1"/>
  <c r="U1067" i="1"/>
  <c r="V1067" i="1" s="1"/>
  <c r="T1068" i="1" l="1"/>
  <c r="X1067" i="1"/>
  <c r="U1068" i="1"/>
  <c r="V1068" i="1" s="1"/>
  <c r="X1068" i="1" l="1"/>
  <c r="U1069" i="1"/>
  <c r="V1069" i="1" s="1"/>
  <c r="T1069" i="1"/>
  <c r="X1069" i="1" l="1"/>
  <c r="T1070" i="1"/>
  <c r="U1070" i="1"/>
  <c r="V1070" i="1" s="1"/>
  <c r="X1070" i="1" l="1"/>
  <c r="T1071" i="1"/>
  <c r="U1071" i="1"/>
  <c r="V1071" i="1" s="1"/>
  <c r="X1071" i="1" l="1"/>
  <c r="T1072" i="1"/>
  <c r="U1072" i="1"/>
  <c r="V1072" i="1" s="1"/>
  <c r="U1073" i="1" l="1"/>
  <c r="V1073" i="1" s="1"/>
  <c r="T1073" i="1"/>
  <c r="X1072" i="1"/>
  <c r="T1074" i="1" l="1"/>
  <c r="X1073" i="1"/>
  <c r="U1074" i="1"/>
  <c r="V1074" i="1" s="1"/>
  <c r="X1074" i="1" l="1"/>
  <c r="T1075" i="1"/>
  <c r="U1075" i="1"/>
  <c r="V1075" i="1" s="1"/>
  <c r="T1076" i="1" l="1"/>
  <c r="X1075" i="1"/>
  <c r="U1076" i="1"/>
  <c r="V1076" i="1" s="1"/>
  <c r="X1076" i="1" l="1"/>
  <c r="U1077" i="1"/>
  <c r="V1077" i="1" s="1"/>
  <c r="T1077" i="1"/>
  <c r="X1077" i="1" l="1"/>
  <c r="T1078" i="1"/>
  <c r="U1078" i="1"/>
  <c r="V1078" i="1" s="1"/>
  <c r="X1078" i="1" l="1"/>
  <c r="T1079" i="1"/>
  <c r="U1079" i="1"/>
  <c r="V1079" i="1" s="1"/>
  <c r="X1079" i="1" l="1"/>
  <c r="T1080" i="1"/>
  <c r="U1080" i="1"/>
  <c r="V1080" i="1" s="1"/>
  <c r="U1081" i="1" l="1"/>
  <c r="X1080" i="1"/>
  <c r="T1081" i="1"/>
  <c r="X1081" i="1" l="1"/>
  <c r="U1082" i="1"/>
  <c r="T1082" i="1"/>
  <c r="X1082" i="1" l="1"/>
  <c r="U1083" i="1"/>
  <c r="T1083" i="1"/>
  <c r="U1084" i="1" l="1"/>
  <c r="X1083" i="1"/>
  <c r="T1084" i="1"/>
  <c r="X1084" i="1" l="1"/>
  <c r="U1085" i="1"/>
  <c r="T1085" i="1"/>
  <c r="U1086" i="1" l="1"/>
  <c r="X1085" i="1"/>
  <c r="T1086" i="1"/>
  <c r="U1087" i="1" l="1"/>
  <c r="X1086" i="1"/>
  <c r="T1087" i="1"/>
  <c r="U1088" i="1" l="1"/>
  <c r="X1087" i="1"/>
  <c r="T1088" i="1"/>
  <c r="U1089" i="1" l="1"/>
  <c r="V1089" i="1" s="1"/>
  <c r="T1089" i="1"/>
  <c r="X1088" i="1"/>
  <c r="T1090" i="1" l="1"/>
  <c r="X1089" i="1"/>
  <c r="U1090" i="1"/>
  <c r="V1090" i="1" s="1"/>
  <c r="X1090" i="1" l="1"/>
  <c r="T1091" i="1"/>
  <c r="U1091" i="1"/>
  <c r="V1091" i="1" s="1"/>
  <c r="T1092" i="1" l="1"/>
  <c r="X1091" i="1"/>
  <c r="U1092" i="1"/>
  <c r="V1092" i="1" s="1"/>
  <c r="X1092" i="1" l="1"/>
  <c r="U1093" i="1"/>
  <c r="V1093" i="1" s="1"/>
  <c r="T1093" i="1"/>
  <c r="X1093" i="1" l="1"/>
  <c r="T1094" i="1"/>
  <c r="U1094" i="1"/>
  <c r="V1094" i="1" s="1"/>
  <c r="X1094" i="1" l="1"/>
  <c r="T1095" i="1"/>
  <c r="U1095" i="1"/>
  <c r="V1095" i="1" s="1"/>
  <c r="X1095" i="1" l="1"/>
  <c r="T1096" i="1"/>
  <c r="U1096" i="1"/>
  <c r="V1096" i="1" s="1"/>
  <c r="U1097" i="1" l="1"/>
  <c r="V1097" i="1" s="1"/>
  <c r="T1097" i="1"/>
  <c r="X1096" i="1"/>
  <c r="T1098" i="1" l="1"/>
  <c r="X1097" i="1"/>
  <c r="U1098" i="1"/>
  <c r="V1098" i="1" s="1"/>
  <c r="X1098" i="1" l="1"/>
  <c r="T1099" i="1"/>
  <c r="U1099" i="1"/>
  <c r="V1099" i="1" s="1"/>
  <c r="T1100" i="1" l="1"/>
  <c r="X1099" i="1"/>
  <c r="U1100" i="1"/>
  <c r="V1100" i="1" s="1"/>
  <c r="X1100" i="1" l="1"/>
  <c r="U1101" i="1"/>
  <c r="V1101" i="1" s="1"/>
  <c r="T1101" i="1"/>
  <c r="X1101" i="1" l="1"/>
  <c r="T1102" i="1"/>
  <c r="U1102" i="1"/>
  <c r="V1102" i="1" s="1"/>
  <c r="X1102" i="1" l="1"/>
  <c r="T1103" i="1"/>
  <c r="U1103" i="1"/>
  <c r="V1103" i="1" s="1"/>
  <c r="X1103" i="1" l="1"/>
  <c r="T1104" i="1"/>
  <c r="U1104" i="1"/>
  <c r="V1104" i="1" s="1"/>
  <c r="U1105" i="1" l="1"/>
  <c r="X1104" i="1"/>
  <c r="T1105" i="1"/>
  <c r="X1105" i="1" l="1"/>
  <c r="U1106" i="1"/>
  <c r="T1106" i="1"/>
  <c r="X1106" i="1" l="1"/>
  <c r="U1107" i="1"/>
  <c r="T1107" i="1"/>
  <c r="X1107" i="1" l="1"/>
  <c r="U1108" i="1"/>
  <c r="T1108" i="1"/>
  <c r="X1108" i="1" l="1"/>
  <c r="U1109" i="1"/>
  <c r="T1109" i="1"/>
  <c r="U1110" i="1" l="1"/>
  <c r="X1109" i="1"/>
  <c r="T1110" i="1"/>
  <c r="X1110" i="1" l="1"/>
  <c r="U1111" i="1"/>
  <c r="T1111" i="1"/>
  <c r="U1112" i="1" l="1"/>
  <c r="X1111" i="1"/>
  <c r="T1112" i="1"/>
  <c r="U1113" i="1" l="1"/>
  <c r="V1113" i="1" s="1"/>
  <c r="T1113" i="1"/>
  <c r="X1112" i="1"/>
  <c r="T1114" i="1" l="1"/>
  <c r="X1113" i="1"/>
  <c r="U1114" i="1"/>
  <c r="V1114" i="1" s="1"/>
  <c r="X1114" i="1" l="1"/>
  <c r="T1115" i="1"/>
  <c r="U1115" i="1"/>
  <c r="V1115" i="1" s="1"/>
  <c r="T1116" i="1" l="1"/>
  <c r="X1115" i="1"/>
  <c r="U1116" i="1"/>
  <c r="V1116" i="1" s="1"/>
  <c r="X1116" i="1" l="1"/>
  <c r="U1117" i="1"/>
  <c r="V1117" i="1" s="1"/>
  <c r="T1117" i="1"/>
  <c r="X1117" i="1" l="1"/>
  <c r="T1118" i="1"/>
  <c r="U1118" i="1"/>
  <c r="V1118" i="1" s="1"/>
  <c r="X1118" i="1" l="1"/>
  <c r="T1119" i="1"/>
  <c r="U1119" i="1"/>
  <c r="V1119" i="1" s="1"/>
  <c r="X1119" i="1" l="1"/>
  <c r="T1120" i="1"/>
  <c r="U1120" i="1"/>
  <c r="V1120" i="1" s="1"/>
  <c r="U1121" i="1" l="1"/>
  <c r="V1121" i="1" s="1"/>
  <c r="T1121" i="1"/>
  <c r="X1120" i="1"/>
  <c r="T1122" i="1" l="1"/>
  <c r="X1121" i="1"/>
  <c r="U1122" i="1"/>
  <c r="V1122" i="1" s="1"/>
  <c r="X1122" i="1" l="1"/>
  <c r="T1123" i="1"/>
  <c r="U1123" i="1"/>
  <c r="V1123" i="1" s="1"/>
  <c r="T1124" i="1" l="1"/>
  <c r="X1123" i="1"/>
  <c r="U1124" i="1"/>
  <c r="V1124" i="1" s="1"/>
  <c r="X1124" i="1" l="1"/>
  <c r="U1125" i="1"/>
  <c r="V1125" i="1" s="1"/>
  <c r="T1125" i="1"/>
  <c r="X1125" i="1" l="1"/>
  <c r="T1126" i="1"/>
  <c r="U1126" i="1"/>
  <c r="V1126" i="1" s="1"/>
  <c r="X1126" i="1" l="1"/>
  <c r="T1127" i="1"/>
  <c r="U1127" i="1"/>
  <c r="V1127" i="1" s="1"/>
  <c r="X1127" i="1" l="1"/>
  <c r="T1128" i="1"/>
  <c r="U1128" i="1"/>
  <c r="V1128" i="1" s="1"/>
  <c r="U1129" i="1" l="1"/>
  <c r="X1128" i="1"/>
  <c r="T1129" i="1"/>
  <c r="U1130" i="1" l="1"/>
  <c r="X1129" i="1"/>
  <c r="T1130" i="1"/>
  <c r="U1131" i="1" l="1"/>
  <c r="X1130" i="1"/>
  <c r="T1131" i="1"/>
  <c r="U1132" i="1" l="1"/>
  <c r="X1131" i="1"/>
  <c r="T1132" i="1"/>
  <c r="X1132" i="1" l="1"/>
  <c r="T1133" i="1"/>
  <c r="U1133" i="1"/>
  <c r="U1134" i="1" l="1"/>
  <c r="X1133" i="1"/>
  <c r="T1134" i="1"/>
  <c r="U1135" i="1" l="1"/>
  <c r="X1134" i="1"/>
  <c r="T1135" i="1"/>
  <c r="X1135" i="1" l="1"/>
  <c r="U1136" i="1"/>
  <c r="T1136" i="1"/>
  <c r="U1137" i="1" l="1"/>
  <c r="V1137" i="1" s="1"/>
  <c r="T1137" i="1"/>
  <c r="X1136" i="1"/>
  <c r="T1138" i="1" l="1"/>
  <c r="X1137" i="1"/>
  <c r="U1138" i="1"/>
  <c r="V1138" i="1" s="1"/>
  <c r="X1138" i="1" l="1"/>
  <c r="T1139" i="1"/>
  <c r="U1139" i="1"/>
  <c r="V1139" i="1" s="1"/>
  <c r="T1140" i="1" l="1"/>
  <c r="X1139" i="1"/>
  <c r="U1140" i="1"/>
  <c r="V1140" i="1" s="1"/>
  <c r="X1140" i="1" l="1"/>
  <c r="U1141" i="1"/>
  <c r="V1141" i="1" s="1"/>
  <c r="T1141" i="1"/>
  <c r="X1141" i="1" l="1"/>
  <c r="T1142" i="1"/>
  <c r="U1142" i="1"/>
  <c r="V1142" i="1" s="1"/>
  <c r="X1142" i="1" l="1"/>
  <c r="T1143" i="1"/>
  <c r="U1143" i="1"/>
  <c r="V1143" i="1" s="1"/>
  <c r="X1143" i="1" l="1"/>
  <c r="T1144" i="1"/>
  <c r="U1144" i="1"/>
  <c r="V1144" i="1" s="1"/>
  <c r="U1145" i="1" l="1"/>
  <c r="V1145" i="1" s="1"/>
  <c r="T1145" i="1"/>
  <c r="X1144" i="1"/>
  <c r="T1146" i="1" l="1"/>
  <c r="X1145" i="1"/>
  <c r="U1146" i="1"/>
  <c r="V1146" i="1" s="1"/>
  <c r="X1146" i="1" l="1"/>
  <c r="T1147" i="1"/>
  <c r="U1147" i="1"/>
  <c r="V1147" i="1" s="1"/>
  <c r="T1148" i="1" l="1"/>
  <c r="X1147" i="1"/>
  <c r="U1148" i="1"/>
  <c r="V1148" i="1" s="1"/>
  <c r="X1148" i="1" l="1"/>
  <c r="U1149" i="1"/>
  <c r="V1149" i="1" s="1"/>
  <c r="T1149" i="1"/>
  <c r="X1149" i="1" l="1"/>
  <c r="T1150" i="1"/>
  <c r="U1150" i="1"/>
  <c r="V1150" i="1" s="1"/>
  <c r="X1150" i="1" l="1"/>
  <c r="T1151" i="1"/>
  <c r="U1151" i="1"/>
  <c r="V1151" i="1" s="1"/>
  <c r="X1151" i="1" l="1"/>
  <c r="T1152" i="1"/>
  <c r="U1152" i="1"/>
  <c r="V1152" i="1" s="1"/>
  <c r="U1153" i="1" l="1"/>
  <c r="X1152" i="1"/>
  <c r="T1153" i="1"/>
  <c r="X1153" i="1" l="1"/>
  <c r="U1154" i="1"/>
  <c r="T1154" i="1"/>
  <c r="X1154" i="1" l="1"/>
  <c r="U1155" i="1"/>
  <c r="T1155" i="1"/>
  <c r="X1155" i="1" l="1"/>
  <c r="U1156" i="1"/>
  <c r="T1156" i="1"/>
  <c r="X1156" i="1" l="1"/>
  <c r="U1157" i="1"/>
  <c r="T1157" i="1"/>
  <c r="U1158" i="1" l="1"/>
  <c r="X1157" i="1"/>
  <c r="T1158" i="1"/>
  <c r="U1159" i="1" l="1"/>
  <c r="X1158" i="1"/>
  <c r="T1159" i="1"/>
  <c r="X1159" i="1" l="1"/>
  <c r="U1160" i="1"/>
  <c r="T1160" i="1"/>
  <c r="U1161" i="1" l="1"/>
  <c r="V1161" i="1" s="1"/>
  <c r="T1161" i="1"/>
  <c r="X1160" i="1"/>
  <c r="T1162" i="1" l="1"/>
  <c r="X1161" i="1"/>
  <c r="U1162" i="1"/>
  <c r="V1162" i="1" s="1"/>
  <c r="X1162" i="1" l="1"/>
  <c r="T1163" i="1"/>
  <c r="U1163" i="1"/>
  <c r="V1163" i="1" s="1"/>
  <c r="T1164" i="1" l="1"/>
  <c r="X1163" i="1"/>
  <c r="U1164" i="1"/>
  <c r="V1164" i="1" s="1"/>
  <c r="X1164" i="1" l="1"/>
  <c r="U1165" i="1"/>
  <c r="V1165" i="1" s="1"/>
  <c r="T1165" i="1"/>
  <c r="X1165" i="1" l="1"/>
  <c r="T1166" i="1"/>
  <c r="U1166" i="1"/>
  <c r="V1166" i="1" s="1"/>
  <c r="X1166" i="1" l="1"/>
  <c r="T1167" i="1"/>
  <c r="U1167" i="1"/>
  <c r="V1167" i="1" s="1"/>
  <c r="X1167" i="1" l="1"/>
  <c r="T1168" i="1"/>
  <c r="U1168" i="1"/>
  <c r="V1168" i="1" s="1"/>
  <c r="U1169" i="1" l="1"/>
  <c r="V1169" i="1" s="1"/>
  <c r="T1169" i="1"/>
  <c r="X1168" i="1"/>
  <c r="T1170" i="1" l="1"/>
  <c r="X1169" i="1"/>
  <c r="U1170" i="1"/>
  <c r="V1170" i="1" s="1"/>
  <c r="X1170" i="1" l="1"/>
  <c r="T1171" i="1"/>
  <c r="U1171" i="1"/>
  <c r="V1171" i="1" s="1"/>
  <c r="T1172" i="1" l="1"/>
  <c r="X1171" i="1"/>
  <c r="U1172" i="1"/>
  <c r="V1172" i="1" s="1"/>
  <c r="X1172" i="1" l="1"/>
  <c r="U1173" i="1"/>
  <c r="V1173" i="1" s="1"/>
  <c r="T1173" i="1"/>
  <c r="X1173" i="1" l="1"/>
  <c r="T1174" i="1"/>
  <c r="U1174" i="1"/>
  <c r="V1174" i="1" s="1"/>
  <c r="X1174" i="1" l="1"/>
  <c r="T1175" i="1"/>
  <c r="U1175" i="1"/>
  <c r="V1175" i="1" s="1"/>
  <c r="X1175" i="1" l="1"/>
  <c r="T1176" i="1"/>
  <c r="U1176" i="1"/>
  <c r="V1176" i="1" s="1"/>
  <c r="U1177" i="1" l="1"/>
  <c r="X1176" i="1"/>
  <c r="T1177" i="1"/>
  <c r="X1177" i="1" l="1"/>
  <c r="U1178" i="1"/>
  <c r="T1178" i="1"/>
  <c r="X1178" i="1" l="1"/>
  <c r="U1179" i="1"/>
  <c r="T1179" i="1"/>
  <c r="U1180" i="1" l="1"/>
  <c r="X1179" i="1"/>
  <c r="T1180" i="1"/>
  <c r="X1180" i="1" l="1"/>
  <c r="U1181" i="1"/>
  <c r="T1181" i="1"/>
  <c r="X1181" i="1" l="1"/>
  <c r="U1182" i="1"/>
  <c r="T1182" i="1"/>
  <c r="U1183" i="1" l="1"/>
  <c r="X1182" i="1"/>
  <c r="T1183" i="1"/>
  <c r="X1183" i="1" l="1"/>
  <c r="U1184" i="1"/>
  <c r="T1184" i="1"/>
  <c r="U1185" i="1" l="1"/>
  <c r="V1185" i="1" s="1"/>
  <c r="T1185" i="1"/>
  <c r="X1184" i="1"/>
  <c r="T1186" i="1" l="1"/>
  <c r="X1185" i="1"/>
  <c r="U1186" i="1"/>
  <c r="V1186" i="1" s="1"/>
  <c r="X1186" i="1" l="1"/>
  <c r="T1187" i="1"/>
  <c r="U1187" i="1"/>
  <c r="V1187" i="1" s="1"/>
  <c r="T1188" i="1" l="1"/>
  <c r="X1187" i="1"/>
  <c r="U1188" i="1"/>
  <c r="V1188" i="1" s="1"/>
  <c r="X1188" i="1" l="1"/>
  <c r="U1189" i="1"/>
  <c r="V1189" i="1" s="1"/>
  <c r="T1189" i="1"/>
  <c r="X1189" i="1" l="1"/>
  <c r="T1190" i="1"/>
  <c r="U1190" i="1"/>
  <c r="V1190" i="1" s="1"/>
  <c r="X1190" i="1" l="1"/>
  <c r="T1191" i="1"/>
  <c r="U1191" i="1"/>
  <c r="V1191" i="1" s="1"/>
  <c r="X1191" i="1" l="1"/>
  <c r="T1192" i="1"/>
  <c r="U1192" i="1"/>
  <c r="V1192" i="1" s="1"/>
  <c r="U1193" i="1" l="1"/>
  <c r="V1193" i="1" s="1"/>
  <c r="T1193" i="1"/>
  <c r="X1192" i="1"/>
  <c r="T1194" i="1" l="1"/>
  <c r="X1193" i="1"/>
  <c r="U1194" i="1"/>
  <c r="V1194" i="1" s="1"/>
  <c r="X1194" i="1" l="1"/>
  <c r="T1195" i="1"/>
  <c r="U1195" i="1"/>
  <c r="V1195" i="1" s="1"/>
  <c r="T1196" i="1" l="1"/>
  <c r="X1195" i="1"/>
  <c r="U1196" i="1"/>
  <c r="V1196" i="1" s="1"/>
  <c r="X1196" i="1" l="1"/>
  <c r="U1197" i="1"/>
  <c r="V1197" i="1" s="1"/>
  <c r="T1197" i="1"/>
  <c r="X1197" i="1" l="1"/>
  <c r="T1198" i="1"/>
  <c r="U1198" i="1"/>
  <c r="V1198" i="1" s="1"/>
  <c r="X1198" i="1" l="1"/>
  <c r="T1199" i="1"/>
  <c r="U1199" i="1"/>
  <c r="V1199" i="1" s="1"/>
  <c r="X1199" i="1" l="1"/>
  <c r="T1200" i="1"/>
  <c r="U1200" i="1"/>
  <c r="V1200" i="1" s="1"/>
  <c r="U1201" i="1" l="1"/>
  <c r="X1200" i="1"/>
  <c r="T1201" i="1"/>
  <c r="U1202" i="1" l="1"/>
  <c r="X1201" i="1"/>
  <c r="T1202" i="1"/>
  <c r="U1203" i="1" l="1"/>
  <c r="X1202" i="1"/>
  <c r="T1203" i="1"/>
  <c r="U1204" i="1" l="1"/>
  <c r="X1203" i="1"/>
  <c r="T1204" i="1"/>
  <c r="X1204" i="1" l="1"/>
  <c r="U1205" i="1"/>
  <c r="T1205" i="1"/>
  <c r="U1206" i="1" l="1"/>
  <c r="X1205" i="1"/>
  <c r="T1206" i="1"/>
  <c r="X1206" i="1" l="1"/>
  <c r="U1207" i="1"/>
  <c r="T1207" i="1"/>
  <c r="U1208" i="1" l="1"/>
  <c r="X1207" i="1"/>
  <c r="T1208" i="1"/>
  <c r="U1209" i="1" l="1"/>
  <c r="V1209" i="1" s="1"/>
  <c r="T1209" i="1"/>
  <c r="X1208" i="1"/>
  <c r="T1210" i="1" l="1"/>
  <c r="X1209" i="1"/>
  <c r="U1210" i="1"/>
  <c r="V1210" i="1" s="1"/>
  <c r="X1210" i="1" l="1"/>
  <c r="T1211" i="1"/>
  <c r="U1211" i="1"/>
  <c r="V1211" i="1" s="1"/>
  <c r="T1212" i="1" l="1"/>
  <c r="X1211" i="1"/>
  <c r="U1212" i="1"/>
  <c r="V1212" i="1" s="1"/>
  <c r="X1212" i="1" l="1"/>
  <c r="U1213" i="1"/>
  <c r="V1213" i="1" s="1"/>
  <c r="T1213" i="1"/>
  <c r="X1213" i="1" l="1"/>
  <c r="T1214" i="1"/>
  <c r="U1214" i="1"/>
  <c r="V1214" i="1" s="1"/>
  <c r="X1214" i="1" l="1"/>
  <c r="T1215" i="1"/>
  <c r="U1215" i="1"/>
  <c r="V1215" i="1" s="1"/>
  <c r="X1215" i="1" l="1"/>
  <c r="T1216" i="1"/>
  <c r="U1216" i="1"/>
  <c r="V1216" i="1" s="1"/>
  <c r="U1217" i="1" l="1"/>
  <c r="V1217" i="1" s="1"/>
  <c r="T1217" i="1"/>
  <c r="X1216" i="1"/>
  <c r="T1218" i="1" l="1"/>
  <c r="X1217" i="1"/>
  <c r="U1218" i="1"/>
  <c r="V1218" i="1" s="1"/>
  <c r="X1218" i="1" l="1"/>
  <c r="T1219" i="1"/>
  <c r="U1219" i="1"/>
  <c r="V1219" i="1" s="1"/>
  <c r="T1220" i="1" l="1"/>
  <c r="X1219" i="1"/>
  <c r="U1220" i="1"/>
  <c r="V1220" i="1" s="1"/>
  <c r="X1220" i="1" l="1"/>
  <c r="U1221" i="1"/>
  <c r="V1221" i="1" s="1"/>
  <c r="T1221" i="1"/>
  <c r="X1221" i="1" l="1"/>
  <c r="T1222" i="1"/>
  <c r="U1222" i="1"/>
  <c r="V1222" i="1" s="1"/>
  <c r="X1222" i="1" l="1"/>
  <c r="T1223" i="1"/>
  <c r="U1223" i="1"/>
  <c r="V1223" i="1" s="1"/>
  <c r="X1223" i="1" l="1"/>
  <c r="T1224" i="1"/>
  <c r="U1224" i="1"/>
  <c r="V1224" i="1" s="1"/>
  <c r="U1225" i="1" l="1"/>
  <c r="X1224" i="1"/>
  <c r="T1225" i="1"/>
  <c r="U1226" i="1" l="1"/>
  <c r="X1225" i="1"/>
  <c r="T1226" i="1"/>
  <c r="X1226" i="1" l="1"/>
  <c r="U1227" i="1"/>
  <c r="T1227" i="1"/>
  <c r="X1227" i="1" l="1"/>
  <c r="U1228" i="1"/>
  <c r="T1228" i="1"/>
  <c r="X1228" i="1" l="1"/>
  <c r="T1229" i="1"/>
  <c r="U1229" i="1"/>
  <c r="X1229" i="1" l="1"/>
  <c r="U1230" i="1"/>
  <c r="T1230" i="1"/>
  <c r="U1231" i="1" l="1"/>
  <c r="X1230" i="1"/>
  <c r="T1231" i="1"/>
  <c r="X1231" i="1" l="1"/>
  <c r="U1232" i="1"/>
  <c r="T1232" i="1"/>
  <c r="U1233" i="1" l="1"/>
  <c r="V1233" i="1" s="1"/>
  <c r="T1233" i="1"/>
  <c r="X1232" i="1"/>
  <c r="T1234" i="1" l="1"/>
  <c r="X1233" i="1"/>
  <c r="U1234" i="1"/>
  <c r="V1234" i="1" s="1"/>
  <c r="X1234" i="1" l="1"/>
  <c r="T1235" i="1"/>
  <c r="U1235" i="1"/>
  <c r="V1235" i="1" s="1"/>
  <c r="T1236" i="1" l="1"/>
  <c r="X1235" i="1"/>
  <c r="U1236" i="1"/>
  <c r="V1236" i="1" s="1"/>
  <c r="X1236" i="1" l="1"/>
  <c r="U1237" i="1"/>
  <c r="V1237" i="1" s="1"/>
  <c r="T1237" i="1"/>
  <c r="X1237" i="1" l="1"/>
  <c r="T1238" i="1"/>
  <c r="U1238" i="1"/>
  <c r="V1238" i="1" s="1"/>
  <c r="X1238" i="1" l="1"/>
  <c r="T1239" i="1"/>
  <c r="U1239" i="1"/>
  <c r="V1239" i="1" s="1"/>
  <c r="X1239" i="1" l="1"/>
  <c r="T1240" i="1"/>
  <c r="U1240" i="1"/>
  <c r="V1240" i="1" s="1"/>
  <c r="U1241" i="1" l="1"/>
  <c r="V1241" i="1" s="1"/>
  <c r="T1241" i="1"/>
  <c r="X1240" i="1"/>
  <c r="T1242" i="1" l="1"/>
  <c r="X1241" i="1"/>
  <c r="U1242" i="1"/>
  <c r="V1242" i="1" s="1"/>
  <c r="X1242" i="1" l="1"/>
  <c r="T1243" i="1"/>
  <c r="U1243" i="1"/>
  <c r="V1243" i="1" s="1"/>
  <c r="T1244" i="1" l="1"/>
  <c r="X1243" i="1"/>
  <c r="U1244" i="1"/>
  <c r="V1244" i="1" s="1"/>
  <c r="X1244" i="1" l="1"/>
  <c r="U1245" i="1"/>
  <c r="V1245" i="1" s="1"/>
  <c r="T1245" i="1"/>
  <c r="X1245" i="1" l="1"/>
  <c r="T1246" i="1"/>
  <c r="U1246" i="1"/>
  <c r="V1246" i="1" s="1"/>
  <c r="X1246" i="1" l="1"/>
  <c r="T1247" i="1"/>
  <c r="U1247" i="1"/>
  <c r="V1247" i="1" s="1"/>
  <c r="X1247" i="1" l="1"/>
  <c r="T1248" i="1"/>
  <c r="U1248" i="1"/>
  <c r="V1248" i="1" s="1"/>
  <c r="U1249" i="1" l="1"/>
  <c r="X1248" i="1"/>
  <c r="T1249" i="1"/>
  <c r="U1250" i="1" l="1"/>
  <c r="X1249" i="1"/>
  <c r="T1250" i="1"/>
  <c r="U1251" i="1" l="1"/>
  <c r="X1250" i="1"/>
  <c r="T1251" i="1"/>
  <c r="U1252" i="1" l="1"/>
  <c r="X1251" i="1"/>
  <c r="T1252" i="1"/>
  <c r="X1252" i="1" l="1"/>
  <c r="U1253" i="1"/>
  <c r="T1253" i="1"/>
  <c r="U1254" i="1" l="1"/>
  <c r="X1253" i="1"/>
  <c r="T1254" i="1"/>
  <c r="U1255" i="1" l="1"/>
  <c r="X1254" i="1"/>
  <c r="T1255" i="1"/>
  <c r="U1256" i="1" l="1"/>
  <c r="X1255" i="1"/>
  <c r="T1256" i="1"/>
  <c r="U1257" i="1" l="1"/>
  <c r="V1257" i="1" s="1"/>
  <c r="T1257" i="1"/>
  <c r="X1256" i="1"/>
  <c r="T1258" i="1" l="1"/>
  <c r="X1257" i="1"/>
  <c r="U1258" i="1"/>
  <c r="V1258" i="1" s="1"/>
  <c r="X1258" i="1" l="1"/>
  <c r="T1259" i="1"/>
  <c r="U1259" i="1"/>
  <c r="V1259" i="1" s="1"/>
  <c r="X1259" i="1" l="1"/>
  <c r="T1260" i="1"/>
  <c r="U1260" i="1"/>
  <c r="V1260" i="1" s="1"/>
  <c r="T1261" i="1" l="1"/>
  <c r="X1260" i="1"/>
  <c r="U1261" i="1"/>
  <c r="V1261" i="1" s="1"/>
  <c r="T1262" i="1" l="1"/>
  <c r="U1262" i="1"/>
  <c r="V1262" i="1" s="1"/>
  <c r="X1261" i="1"/>
  <c r="X1262" i="1" l="1"/>
  <c r="U1263" i="1"/>
  <c r="V1263" i="1" s="1"/>
  <c r="T1263" i="1"/>
  <c r="T1264" i="1" l="1"/>
  <c r="U1264" i="1"/>
  <c r="V1264" i="1" s="1"/>
  <c r="X1263" i="1"/>
  <c r="T1265" i="1" l="1"/>
  <c r="U1265" i="1"/>
  <c r="V1265" i="1" s="1"/>
  <c r="X1264" i="1"/>
  <c r="T1266" i="1" l="1"/>
  <c r="U1266" i="1"/>
  <c r="V1266" i="1" s="1"/>
  <c r="X1265" i="1"/>
  <c r="U1267" i="1" l="1"/>
  <c r="V1267" i="1" s="1"/>
  <c r="X1266" i="1"/>
  <c r="T1267" i="1"/>
  <c r="U1268" i="1" l="1"/>
  <c r="V1268" i="1" s="1"/>
  <c r="X1267" i="1"/>
  <c r="T1268" i="1"/>
  <c r="T1269" i="1" l="1"/>
  <c r="U1269" i="1"/>
  <c r="V1269" i="1" s="1"/>
  <c r="X1268" i="1"/>
  <c r="T1270" i="1" l="1"/>
  <c r="U1270" i="1"/>
  <c r="V1270" i="1" s="1"/>
  <c r="X1269" i="1"/>
  <c r="U1271" i="1" l="1"/>
  <c r="V1271" i="1" s="1"/>
  <c r="X1270" i="1"/>
  <c r="T1271" i="1"/>
  <c r="T1272" i="1" l="1"/>
  <c r="U1272" i="1"/>
  <c r="V1272" i="1" s="1"/>
  <c r="X1271" i="1"/>
  <c r="U1273" i="1" l="1"/>
  <c r="X1272" i="1"/>
  <c r="T1273" i="1"/>
  <c r="U1274" i="1" l="1"/>
  <c r="X1273" i="1"/>
  <c r="T1274" i="1"/>
  <c r="U1275" i="1" l="1"/>
  <c r="X1274" i="1"/>
  <c r="T1275" i="1"/>
  <c r="X1275" i="1" l="1"/>
  <c r="U1276" i="1"/>
  <c r="T1276" i="1"/>
  <c r="X1276" i="1" l="1"/>
  <c r="U1277" i="1"/>
  <c r="T1277" i="1"/>
  <c r="X1277" i="1" l="1"/>
  <c r="U1278" i="1"/>
  <c r="T1278" i="1"/>
  <c r="X1278" i="1" l="1"/>
  <c r="U1279" i="1"/>
  <c r="T1279" i="1"/>
  <c r="U1280" i="1" l="1"/>
  <c r="X1279" i="1"/>
  <c r="T1280" i="1"/>
  <c r="T1281" i="1" l="1"/>
  <c r="U1281" i="1"/>
  <c r="V1281" i="1" s="1"/>
  <c r="X1280" i="1"/>
  <c r="T1282" i="1" l="1"/>
  <c r="U1282" i="1"/>
  <c r="V1282" i="1" s="1"/>
  <c r="X1281" i="1"/>
  <c r="U1283" i="1" l="1"/>
  <c r="V1283" i="1" s="1"/>
  <c r="X1282" i="1"/>
  <c r="T1283" i="1"/>
  <c r="U1284" i="1" l="1"/>
  <c r="V1284" i="1" s="1"/>
  <c r="X1283" i="1"/>
  <c r="T1284" i="1"/>
  <c r="T1285" i="1" l="1"/>
  <c r="U1285" i="1"/>
  <c r="V1285" i="1" s="1"/>
  <c r="X1284" i="1"/>
  <c r="T1286" i="1" l="1"/>
  <c r="U1286" i="1"/>
  <c r="V1286" i="1" s="1"/>
  <c r="X1285" i="1"/>
  <c r="X1286" i="1" l="1"/>
  <c r="T1287" i="1"/>
  <c r="U1287" i="1"/>
  <c r="V1287" i="1" s="1"/>
  <c r="T1288" i="1" l="1"/>
  <c r="U1288" i="1"/>
  <c r="V1288" i="1" s="1"/>
  <c r="X1287" i="1"/>
  <c r="T1289" i="1" l="1"/>
  <c r="U1289" i="1"/>
  <c r="V1289" i="1" s="1"/>
  <c r="X1288" i="1"/>
  <c r="T1290" i="1" l="1"/>
  <c r="U1290" i="1"/>
  <c r="V1290" i="1" s="1"/>
  <c r="X1289" i="1"/>
  <c r="U1291" i="1" l="1"/>
  <c r="V1291" i="1" s="1"/>
  <c r="X1290" i="1"/>
  <c r="T1291" i="1"/>
  <c r="U1292" i="1" l="1"/>
  <c r="V1292" i="1" s="1"/>
  <c r="X1291" i="1"/>
  <c r="T1292" i="1"/>
  <c r="T1293" i="1" l="1"/>
  <c r="U1293" i="1"/>
  <c r="V1293" i="1" s="1"/>
  <c r="X1292" i="1"/>
  <c r="T1294" i="1" l="1"/>
  <c r="U1294" i="1"/>
  <c r="V1294" i="1" s="1"/>
  <c r="X1293" i="1"/>
  <c r="X1294" i="1" l="1"/>
  <c r="T1295" i="1"/>
  <c r="U1295" i="1"/>
  <c r="V1295" i="1" s="1"/>
  <c r="T1296" i="1" l="1"/>
  <c r="U1296" i="1"/>
  <c r="V1296" i="1" s="1"/>
  <c r="X1295" i="1"/>
  <c r="U1297" i="1" l="1"/>
  <c r="X1296" i="1"/>
  <c r="T1297" i="1"/>
  <c r="X1297" i="1" l="1"/>
  <c r="U1298" i="1"/>
  <c r="T1298" i="1"/>
  <c r="X1298" i="1" l="1"/>
  <c r="U1299" i="1"/>
  <c r="T1299" i="1"/>
  <c r="X1299" i="1" l="1"/>
  <c r="U1300" i="1"/>
  <c r="T1300" i="1"/>
  <c r="X1300" i="1" l="1"/>
  <c r="U1301" i="1"/>
  <c r="T1301" i="1"/>
  <c r="X1301" i="1" l="1"/>
  <c r="U1302" i="1"/>
  <c r="T1302" i="1"/>
  <c r="U1303" i="1" l="1"/>
  <c r="X1302" i="1"/>
  <c r="T1303" i="1"/>
  <c r="X1303" i="1" l="1"/>
  <c r="U1304" i="1"/>
  <c r="T1304" i="1"/>
  <c r="T1305" i="1" l="1"/>
  <c r="U1305" i="1"/>
  <c r="V1305" i="1" s="1"/>
  <c r="X1304" i="1"/>
  <c r="T1306" i="1" l="1"/>
  <c r="U1306" i="1"/>
  <c r="V1306" i="1" s="1"/>
  <c r="X1305" i="1"/>
  <c r="U1307" i="1" l="1"/>
  <c r="V1307" i="1" s="1"/>
  <c r="X1306" i="1"/>
  <c r="T1307" i="1"/>
  <c r="U1308" i="1" l="1"/>
  <c r="V1308" i="1" s="1"/>
  <c r="X1307" i="1"/>
  <c r="T1308" i="1"/>
  <c r="T1309" i="1" l="1"/>
  <c r="U1309" i="1"/>
  <c r="V1309" i="1" s="1"/>
  <c r="X1308" i="1"/>
  <c r="U1310" i="1" l="1"/>
  <c r="V1310" i="1" s="1"/>
  <c r="X1309" i="1"/>
  <c r="T1310" i="1"/>
  <c r="T1311" i="1" l="1"/>
  <c r="X1310" i="1"/>
  <c r="U1311" i="1"/>
  <c r="V1311" i="1" s="1"/>
  <c r="T1312" i="1" l="1"/>
  <c r="U1312" i="1"/>
  <c r="V1312" i="1" s="1"/>
  <c r="X1311" i="1"/>
  <c r="X1312" i="1" l="1"/>
  <c r="T1313" i="1"/>
  <c r="U1313" i="1"/>
  <c r="V1313" i="1" s="1"/>
  <c r="T1314" i="1" l="1"/>
  <c r="X1313" i="1"/>
  <c r="U1314" i="1"/>
  <c r="V1314" i="1" s="1"/>
  <c r="X1314" i="1" l="1"/>
  <c r="U1315" i="1"/>
  <c r="V1315" i="1" s="1"/>
  <c r="T1315" i="1"/>
  <c r="T1316" i="1" l="1"/>
  <c r="X1315" i="1"/>
  <c r="U1316" i="1"/>
  <c r="V1316" i="1" s="1"/>
  <c r="X1316" i="1" l="1"/>
  <c r="T1317" i="1"/>
  <c r="U1317" i="1"/>
  <c r="V1317" i="1" s="1"/>
  <c r="X1317" i="1" l="1"/>
  <c r="T1318" i="1"/>
  <c r="U1318" i="1"/>
  <c r="V1318" i="1" s="1"/>
  <c r="X1318" i="1" l="1"/>
  <c r="U1319" i="1"/>
  <c r="V1319" i="1" s="1"/>
  <c r="T1319" i="1"/>
  <c r="T1320" i="1" l="1"/>
  <c r="U1320" i="1"/>
  <c r="V1320" i="1" s="1"/>
  <c r="X1319" i="1"/>
  <c r="U1321" i="1" l="1"/>
  <c r="X1320" i="1"/>
  <c r="T1321" i="1"/>
  <c r="U1322" i="1" l="1"/>
  <c r="X1321" i="1"/>
  <c r="T1322" i="1"/>
  <c r="X1322" i="1" l="1"/>
  <c r="U1323" i="1"/>
  <c r="T1323" i="1"/>
  <c r="U1324" i="1" l="1"/>
  <c r="X1323" i="1"/>
  <c r="T1324" i="1"/>
  <c r="X1324" i="1" l="1"/>
  <c r="T1325" i="1"/>
  <c r="U1325" i="1"/>
  <c r="U1326" i="1" l="1"/>
  <c r="X1325" i="1"/>
  <c r="T1326" i="1"/>
  <c r="U1327" i="1" l="1"/>
  <c r="X1326" i="1"/>
  <c r="T1327" i="1"/>
  <c r="X1327" i="1" l="1"/>
  <c r="U1328" i="1"/>
  <c r="T1328" i="1"/>
  <c r="X1328" i="1" l="1"/>
  <c r="T1329" i="1"/>
  <c r="U1329" i="1"/>
  <c r="V1329" i="1" s="1"/>
  <c r="T1330" i="1" l="1"/>
  <c r="X1329" i="1"/>
  <c r="U1330" i="1"/>
  <c r="V1330" i="1" s="1"/>
  <c r="X1330" i="1" l="1"/>
  <c r="U1331" i="1"/>
  <c r="V1331" i="1" s="1"/>
  <c r="T1331" i="1"/>
  <c r="T1332" i="1" l="1"/>
  <c r="X1331" i="1"/>
  <c r="U1332" i="1"/>
  <c r="V1332" i="1" s="1"/>
  <c r="T1333" i="1" l="1"/>
  <c r="U1333" i="1"/>
  <c r="V1333" i="1" s="1"/>
  <c r="X1332" i="1"/>
  <c r="X1333" i="1" l="1"/>
  <c r="T1334" i="1"/>
  <c r="U1334" i="1"/>
  <c r="V1334" i="1" s="1"/>
  <c r="X1334" i="1" l="1"/>
  <c r="U1335" i="1"/>
  <c r="V1335" i="1" s="1"/>
  <c r="T1335" i="1"/>
  <c r="T1336" i="1" l="1"/>
  <c r="U1336" i="1"/>
  <c r="V1336" i="1" s="1"/>
  <c r="X1335" i="1"/>
  <c r="X1336" i="1" l="1"/>
  <c r="T1337" i="1"/>
  <c r="U1337" i="1"/>
  <c r="V1337" i="1" s="1"/>
  <c r="T1338" i="1" l="1"/>
  <c r="X1337" i="1"/>
  <c r="U1338" i="1"/>
  <c r="V1338" i="1" s="1"/>
  <c r="X1338" i="1" l="1"/>
  <c r="U1339" i="1"/>
  <c r="V1339" i="1" s="1"/>
  <c r="T1339" i="1"/>
  <c r="T1340" i="1" l="1"/>
  <c r="X1339" i="1"/>
  <c r="U1340" i="1"/>
  <c r="V1340" i="1" s="1"/>
  <c r="T1341" i="1" l="1"/>
  <c r="X1340" i="1"/>
  <c r="U1341" i="1"/>
  <c r="V1341" i="1" s="1"/>
  <c r="X1341" i="1" l="1"/>
  <c r="T1342" i="1"/>
  <c r="U1342" i="1"/>
  <c r="V1342" i="1" s="1"/>
  <c r="X1342" i="1" l="1"/>
  <c r="U1343" i="1"/>
  <c r="V1343" i="1" s="1"/>
  <c r="T1343" i="1"/>
  <c r="T1344" i="1" l="1"/>
  <c r="U1344" i="1"/>
  <c r="V1344" i="1" s="1"/>
  <c r="X1343" i="1"/>
  <c r="U1345" i="1" l="1"/>
  <c r="X1344" i="1"/>
  <c r="T1345" i="1"/>
  <c r="U1346" i="1" l="1"/>
  <c r="X1345" i="1"/>
  <c r="T1346" i="1"/>
  <c r="U1347" i="1" l="1"/>
  <c r="X1346" i="1"/>
  <c r="T1347" i="1"/>
  <c r="U1348" i="1" l="1"/>
  <c r="X1347" i="1"/>
  <c r="T1348" i="1"/>
  <c r="X1348" i="1" l="1"/>
  <c r="T1349" i="1"/>
  <c r="U1349" i="1"/>
  <c r="U1350" i="1" l="1"/>
  <c r="X1349" i="1"/>
  <c r="T1350" i="1"/>
  <c r="U1351" i="1" l="1"/>
  <c r="X1350" i="1"/>
  <c r="T1351" i="1"/>
  <c r="X1351" i="1" l="1"/>
  <c r="U1352" i="1"/>
  <c r="T1352" i="1"/>
  <c r="X1352" i="1" l="1"/>
  <c r="T1353" i="1"/>
  <c r="U1353" i="1"/>
  <c r="V1353" i="1" s="1"/>
  <c r="T1354" i="1" l="1"/>
  <c r="X1353" i="1"/>
  <c r="U1354" i="1"/>
  <c r="V1354" i="1" s="1"/>
  <c r="X1354" i="1" l="1"/>
  <c r="U1355" i="1"/>
  <c r="V1355" i="1" s="1"/>
  <c r="T1355" i="1"/>
  <c r="T1356" i="1" l="1"/>
  <c r="X1355" i="1"/>
  <c r="U1356" i="1"/>
  <c r="V1356" i="1" s="1"/>
  <c r="X1356" i="1" l="1"/>
  <c r="T1357" i="1"/>
  <c r="U1357" i="1"/>
  <c r="V1357" i="1" s="1"/>
  <c r="X1357" i="1" l="1"/>
  <c r="T1358" i="1"/>
  <c r="U1358" i="1"/>
  <c r="V1358" i="1" s="1"/>
  <c r="X1358" i="1" l="1"/>
  <c r="U1359" i="1"/>
  <c r="V1359" i="1" s="1"/>
  <c r="T1359" i="1"/>
  <c r="T1360" i="1" l="1"/>
  <c r="U1360" i="1"/>
  <c r="V1360" i="1" s="1"/>
  <c r="X1359" i="1"/>
  <c r="X1360" i="1" l="1"/>
  <c r="T1361" i="1"/>
  <c r="U1361" i="1"/>
  <c r="V1361" i="1" s="1"/>
  <c r="T1362" i="1" l="1"/>
  <c r="X1361" i="1"/>
  <c r="U1362" i="1"/>
  <c r="V1362" i="1" s="1"/>
  <c r="X1362" i="1" l="1"/>
  <c r="U1363" i="1"/>
  <c r="V1363" i="1" s="1"/>
  <c r="T1363" i="1"/>
  <c r="T1364" i="1" l="1"/>
  <c r="X1363" i="1"/>
  <c r="U1364" i="1"/>
  <c r="V1364" i="1" s="1"/>
  <c r="X1364" i="1" l="1"/>
  <c r="T1365" i="1"/>
  <c r="U1365" i="1"/>
  <c r="V1365" i="1" s="1"/>
  <c r="X1365" i="1" l="1"/>
  <c r="T1366" i="1"/>
  <c r="U1366" i="1"/>
  <c r="V1366" i="1" s="1"/>
  <c r="X1366" i="1" l="1"/>
  <c r="U1367" i="1"/>
  <c r="V1367" i="1" s="1"/>
  <c r="T1367" i="1"/>
  <c r="T1368" i="1" l="1"/>
  <c r="U1368" i="1"/>
  <c r="V1368" i="1" s="1"/>
  <c r="X1367" i="1"/>
  <c r="U1369" i="1" l="1"/>
  <c r="X1368" i="1"/>
  <c r="T1369" i="1"/>
  <c r="U1370" i="1" l="1"/>
  <c r="X1369" i="1"/>
  <c r="T1370" i="1"/>
  <c r="U1371" i="1" l="1"/>
  <c r="X1370" i="1"/>
  <c r="T1371" i="1"/>
  <c r="X1371" i="1" l="1"/>
  <c r="U1372" i="1"/>
  <c r="T1372" i="1"/>
  <c r="X1372" i="1" l="1"/>
  <c r="U1373" i="1"/>
  <c r="T1373" i="1"/>
  <c r="X1373" i="1" l="1"/>
  <c r="U1374" i="1"/>
  <c r="T1374" i="1"/>
  <c r="X1374" i="1" l="1"/>
  <c r="U1375" i="1"/>
  <c r="T1375" i="1"/>
  <c r="X1375" i="1" l="1"/>
  <c r="U1376" i="1"/>
  <c r="T1376" i="1"/>
  <c r="X1376" i="1" l="1"/>
  <c r="U1377" i="1"/>
  <c r="V1377" i="1" s="1"/>
  <c r="T1377" i="1"/>
  <c r="T1378" i="1" l="1"/>
  <c r="X1377" i="1"/>
  <c r="U1378" i="1"/>
  <c r="V1378" i="1" s="1"/>
  <c r="X1378" i="1" l="1"/>
  <c r="U1379" i="1"/>
  <c r="V1379" i="1" s="1"/>
  <c r="T1379" i="1"/>
  <c r="T1380" i="1" l="1"/>
  <c r="X1379" i="1"/>
  <c r="U1380" i="1"/>
  <c r="V1380" i="1" s="1"/>
  <c r="U1381" i="1" l="1"/>
  <c r="V1381" i="1" s="1"/>
  <c r="T1381" i="1"/>
  <c r="X1380" i="1"/>
  <c r="X1381" i="1" l="1"/>
  <c r="T1382" i="1"/>
  <c r="U1382" i="1"/>
  <c r="V1382" i="1" s="1"/>
  <c r="X1382" i="1" l="1"/>
  <c r="U1383" i="1"/>
  <c r="V1383" i="1" s="1"/>
  <c r="T1383" i="1"/>
  <c r="T1384" i="1" l="1"/>
  <c r="U1384" i="1"/>
  <c r="V1384" i="1" s="1"/>
  <c r="X1383" i="1"/>
  <c r="X1384" i="1" l="1"/>
  <c r="U1385" i="1"/>
  <c r="V1385" i="1" s="1"/>
  <c r="T1385" i="1"/>
  <c r="T1386" i="1" l="1"/>
  <c r="X1385" i="1"/>
  <c r="U1386" i="1"/>
  <c r="V1386" i="1" s="1"/>
  <c r="X1386" i="1" l="1"/>
  <c r="U1387" i="1"/>
  <c r="V1387" i="1" s="1"/>
  <c r="T1387" i="1"/>
  <c r="T1388" i="1" l="1"/>
  <c r="X1387" i="1"/>
  <c r="U1388" i="1"/>
  <c r="V1388" i="1" s="1"/>
  <c r="U1389" i="1" l="1"/>
  <c r="V1389" i="1" s="1"/>
  <c r="T1389" i="1"/>
  <c r="X1388" i="1"/>
  <c r="X1389" i="1" l="1"/>
  <c r="T1390" i="1"/>
  <c r="U1390" i="1"/>
  <c r="V1390" i="1" s="1"/>
  <c r="X1390" i="1" l="1"/>
  <c r="U1391" i="1"/>
  <c r="V1391" i="1" s="1"/>
  <c r="T1391" i="1"/>
  <c r="T1392" i="1" l="1"/>
  <c r="U1392" i="1"/>
  <c r="V1392" i="1" s="1"/>
  <c r="X1391" i="1"/>
  <c r="U1393" i="1" l="1"/>
  <c r="X1392" i="1"/>
  <c r="T1393" i="1"/>
  <c r="X1393" i="1" l="1"/>
  <c r="U1394" i="1"/>
  <c r="T1394" i="1"/>
  <c r="X1394" i="1" l="1"/>
  <c r="U1395" i="1"/>
  <c r="T1395" i="1"/>
  <c r="U1396" i="1" l="1"/>
  <c r="X1395" i="1"/>
  <c r="T1396" i="1"/>
  <c r="X1396" i="1" l="1"/>
  <c r="U1397" i="1"/>
  <c r="T1397" i="1"/>
  <c r="X1397" i="1" l="1"/>
  <c r="U1398" i="1"/>
  <c r="T1398" i="1"/>
  <c r="U1399" i="1" l="1"/>
  <c r="X1398" i="1"/>
  <c r="T1399" i="1"/>
  <c r="X1399" i="1" l="1"/>
  <c r="U1400" i="1"/>
  <c r="T1400" i="1"/>
  <c r="X1400" i="1" l="1"/>
  <c r="U1401" i="1"/>
  <c r="V1401" i="1" s="1"/>
  <c r="T1401" i="1"/>
  <c r="T1402" i="1" l="1"/>
  <c r="X1401" i="1"/>
  <c r="U1402" i="1"/>
  <c r="V1402" i="1" s="1"/>
  <c r="X1402" i="1" l="1"/>
  <c r="U1403" i="1"/>
  <c r="V1403" i="1" s="1"/>
  <c r="T1403" i="1"/>
  <c r="T1404" i="1" l="1"/>
  <c r="X1403" i="1"/>
  <c r="U1404" i="1"/>
  <c r="V1404" i="1" s="1"/>
  <c r="U1405" i="1" l="1"/>
  <c r="V1405" i="1" s="1"/>
  <c r="X1404" i="1"/>
  <c r="T1405" i="1"/>
  <c r="X1405" i="1" l="1"/>
  <c r="T1406" i="1"/>
  <c r="U1406" i="1"/>
  <c r="V1406" i="1" s="1"/>
  <c r="X1406" i="1" l="1"/>
  <c r="U1407" i="1"/>
  <c r="V1407" i="1" s="1"/>
  <c r="T1407" i="1"/>
  <c r="T1408" i="1" l="1"/>
  <c r="U1408" i="1"/>
  <c r="V1408" i="1" s="1"/>
  <c r="X1407" i="1"/>
  <c r="X1408" i="1" l="1"/>
  <c r="U1409" i="1"/>
  <c r="V1409" i="1" s="1"/>
  <c r="T1409" i="1"/>
  <c r="T1410" i="1" l="1"/>
  <c r="X1409" i="1"/>
  <c r="U1410" i="1"/>
  <c r="V1410" i="1" s="1"/>
  <c r="X1410" i="1" l="1"/>
  <c r="U1411" i="1"/>
  <c r="V1411" i="1" s="1"/>
  <c r="T1411" i="1"/>
  <c r="T1412" i="1" l="1"/>
  <c r="X1411" i="1"/>
  <c r="U1412" i="1"/>
  <c r="V1412" i="1" s="1"/>
  <c r="U1413" i="1" l="1"/>
  <c r="V1413" i="1" s="1"/>
  <c r="X1412" i="1"/>
  <c r="T1413" i="1"/>
  <c r="X1413" i="1" l="1"/>
  <c r="T1414" i="1"/>
  <c r="U1414" i="1"/>
  <c r="V1414" i="1" s="1"/>
  <c r="X1414" i="1" l="1"/>
  <c r="U1415" i="1"/>
  <c r="V1415" i="1" s="1"/>
  <c r="T1415" i="1"/>
  <c r="T1416" i="1" l="1"/>
  <c r="U1416" i="1"/>
  <c r="V1416" i="1" s="1"/>
  <c r="X1415" i="1"/>
  <c r="U1417" i="1" l="1"/>
  <c r="X1416" i="1"/>
  <c r="T1417" i="1"/>
  <c r="U1418" i="1" l="1"/>
  <c r="X1417" i="1"/>
  <c r="T1418" i="1"/>
  <c r="U1419" i="1" l="1"/>
  <c r="X1418" i="1"/>
  <c r="T1419" i="1"/>
  <c r="U1420" i="1" l="1"/>
  <c r="X1419" i="1"/>
  <c r="T1420" i="1"/>
  <c r="X1420" i="1" l="1"/>
  <c r="T1421" i="1"/>
  <c r="U1421" i="1"/>
  <c r="X1421" i="1" l="1"/>
  <c r="U1422" i="1"/>
  <c r="T1422" i="1"/>
  <c r="U1423" i="1" l="1"/>
  <c r="X1422" i="1"/>
  <c r="T1423" i="1"/>
  <c r="U1424" i="1" l="1"/>
  <c r="X1423" i="1"/>
  <c r="T1424" i="1"/>
  <c r="X1424" i="1" l="1"/>
  <c r="U1425" i="1"/>
  <c r="V1425" i="1" s="1"/>
  <c r="T1425" i="1"/>
  <c r="T1426" i="1" l="1"/>
  <c r="X1425" i="1"/>
  <c r="U1426" i="1"/>
  <c r="V1426" i="1" s="1"/>
  <c r="X1426" i="1" l="1"/>
  <c r="U1427" i="1"/>
  <c r="V1427" i="1" s="1"/>
  <c r="T1427" i="1"/>
  <c r="T1428" i="1" l="1"/>
  <c r="X1427" i="1"/>
  <c r="U1428" i="1"/>
  <c r="V1428" i="1" s="1"/>
  <c r="U1429" i="1" l="1"/>
  <c r="V1429" i="1" s="1"/>
  <c r="T1429" i="1"/>
  <c r="X1428" i="1"/>
  <c r="X1429" i="1" l="1"/>
  <c r="T1430" i="1"/>
  <c r="U1430" i="1"/>
  <c r="V1430" i="1" s="1"/>
  <c r="X1430" i="1" l="1"/>
  <c r="U1431" i="1"/>
  <c r="V1431" i="1" s="1"/>
  <c r="T1431" i="1"/>
  <c r="T1432" i="1" l="1"/>
  <c r="U1432" i="1"/>
  <c r="V1432" i="1" s="1"/>
  <c r="X1431" i="1"/>
  <c r="X1432" i="1" l="1"/>
  <c r="U1433" i="1"/>
  <c r="V1433" i="1" s="1"/>
  <c r="T1433" i="1"/>
  <c r="T1434" i="1" l="1"/>
  <c r="X1433" i="1"/>
  <c r="U1434" i="1"/>
  <c r="V1434" i="1" s="1"/>
  <c r="X1434" i="1" l="1"/>
  <c r="U1435" i="1"/>
  <c r="V1435" i="1" s="1"/>
  <c r="T1435" i="1"/>
  <c r="T1436" i="1" l="1"/>
  <c r="X1435" i="1"/>
  <c r="U1436" i="1"/>
  <c r="V1436" i="1" s="1"/>
  <c r="U1437" i="1" l="1"/>
  <c r="V1437" i="1" s="1"/>
  <c r="T1437" i="1"/>
  <c r="X1436" i="1"/>
  <c r="X1437" i="1" l="1"/>
  <c r="T1438" i="1"/>
  <c r="U1438" i="1"/>
  <c r="V1438" i="1" s="1"/>
  <c r="X1438" i="1" l="1"/>
  <c r="U1439" i="1"/>
  <c r="V1439" i="1" s="1"/>
  <c r="T1439" i="1"/>
  <c r="T1440" i="1" l="1"/>
  <c r="U1440" i="1"/>
  <c r="V1440" i="1" s="1"/>
  <c r="X1439" i="1"/>
  <c r="U1441" i="1" l="1"/>
  <c r="X1440" i="1"/>
  <c r="T1441" i="1"/>
  <c r="U1442" i="1" l="1"/>
  <c r="X1441" i="1"/>
  <c r="T1442" i="1"/>
  <c r="X1442" i="1" l="1"/>
  <c r="U1443" i="1"/>
  <c r="T1443" i="1"/>
  <c r="X1443" i="1" l="1"/>
  <c r="U1444" i="1"/>
  <c r="T1444" i="1"/>
  <c r="X1444" i="1" l="1"/>
  <c r="T1445" i="1"/>
  <c r="U1445" i="1"/>
  <c r="X1445" i="1" l="1"/>
  <c r="U1446" i="1"/>
  <c r="T1446" i="1"/>
  <c r="U1447" i="1" l="1"/>
  <c r="X1446" i="1"/>
  <c r="T1447" i="1"/>
  <c r="X1447" i="1" l="1"/>
  <c r="U1448" i="1"/>
  <c r="T1448" i="1"/>
  <c r="X1448" i="1" l="1"/>
  <c r="U1449" i="1"/>
  <c r="V1449" i="1" s="1"/>
  <c r="T1449" i="1"/>
  <c r="T1450" i="1" l="1"/>
  <c r="X1449" i="1"/>
  <c r="U1450" i="1"/>
  <c r="V1450" i="1" s="1"/>
  <c r="X1450" i="1" l="1"/>
  <c r="U1451" i="1"/>
  <c r="V1451" i="1" s="1"/>
  <c r="T1451" i="1"/>
  <c r="T1452" i="1" l="1"/>
  <c r="X1451" i="1"/>
  <c r="U1452" i="1"/>
  <c r="V1452" i="1" s="1"/>
  <c r="U1453" i="1" l="1"/>
  <c r="V1453" i="1" s="1"/>
  <c r="X1452" i="1"/>
  <c r="T1453" i="1"/>
  <c r="X1453" i="1" l="1"/>
  <c r="T1454" i="1"/>
  <c r="U1454" i="1"/>
  <c r="V1454" i="1" s="1"/>
  <c r="X1454" i="1" l="1"/>
  <c r="U1455" i="1"/>
  <c r="V1455" i="1" s="1"/>
  <c r="T1455" i="1"/>
  <c r="T1456" i="1" l="1"/>
  <c r="U1456" i="1"/>
  <c r="V1456" i="1" s="1"/>
  <c r="X1455" i="1"/>
  <c r="X1456" i="1" l="1"/>
  <c r="U1457" i="1"/>
  <c r="V1457" i="1" s="1"/>
  <c r="T1457" i="1"/>
  <c r="T1458" i="1" l="1"/>
  <c r="X1457" i="1"/>
  <c r="U1458" i="1"/>
  <c r="V1458" i="1" s="1"/>
  <c r="X1458" i="1" l="1"/>
  <c r="U1459" i="1"/>
  <c r="V1459" i="1" s="1"/>
  <c r="T1459" i="1"/>
  <c r="X1459" i="1" l="1"/>
  <c r="U1460" i="1"/>
  <c r="V1460" i="1" s="1"/>
  <c r="T1460" i="1"/>
  <c r="X1460" i="1" l="1"/>
  <c r="T1461" i="1"/>
  <c r="U1461" i="1"/>
  <c r="V1461" i="1" s="1"/>
  <c r="U1462" i="1" l="1"/>
  <c r="V1462" i="1" s="1"/>
  <c r="X1461" i="1"/>
  <c r="T1462" i="1"/>
  <c r="X1462" i="1" l="1"/>
  <c r="T1463" i="1"/>
  <c r="U1463" i="1"/>
  <c r="V1463" i="1" s="1"/>
  <c r="T1464" i="1" l="1"/>
  <c r="X1463" i="1"/>
  <c r="U1464" i="1"/>
  <c r="V1464" i="1" s="1"/>
  <c r="X1464" i="1" l="1"/>
  <c r="U1465" i="1"/>
  <c r="T1465" i="1"/>
  <c r="U1466" i="1" l="1"/>
  <c r="X1465" i="1"/>
  <c r="T1466" i="1"/>
  <c r="X1466" i="1" l="1"/>
  <c r="U1467" i="1"/>
  <c r="T1467" i="1"/>
  <c r="X1467" i="1" l="1"/>
  <c r="U1468" i="1"/>
  <c r="T1468" i="1"/>
  <c r="U1469" i="1" l="1"/>
  <c r="X1468" i="1"/>
  <c r="T1469" i="1"/>
  <c r="X1469" i="1" l="1"/>
  <c r="U1470" i="1"/>
  <c r="T1470" i="1"/>
  <c r="U1471" i="1" l="1"/>
  <c r="X1470" i="1"/>
  <c r="T1471" i="1"/>
  <c r="U1472" i="1" l="1"/>
  <c r="X1471" i="1"/>
  <c r="T1472" i="1"/>
  <c r="U1473" i="1" l="1"/>
  <c r="V1473" i="1" s="1"/>
  <c r="T1473" i="1"/>
  <c r="X1472" i="1"/>
  <c r="U1474" i="1" l="1"/>
  <c r="V1474" i="1" s="1"/>
  <c r="X1473" i="1"/>
  <c r="T1474" i="1"/>
  <c r="X1474" i="1" l="1"/>
  <c r="U1475" i="1"/>
  <c r="V1475" i="1" s="1"/>
  <c r="T1475" i="1"/>
  <c r="X1475" i="1" l="1"/>
  <c r="U1476" i="1"/>
  <c r="V1476" i="1" s="1"/>
  <c r="T1476" i="1"/>
  <c r="X1476" i="1" l="1"/>
  <c r="U1477" i="1"/>
  <c r="V1477" i="1" s="1"/>
  <c r="T1477" i="1"/>
  <c r="U1478" i="1" l="1"/>
  <c r="V1478" i="1" s="1"/>
  <c r="X1477" i="1"/>
  <c r="T1478" i="1"/>
  <c r="X1478" i="1" l="1"/>
  <c r="U1479" i="1"/>
  <c r="V1479" i="1" s="1"/>
  <c r="T1479" i="1"/>
  <c r="T1480" i="1" l="1"/>
  <c r="U1480" i="1"/>
  <c r="V1480" i="1" s="1"/>
  <c r="X1479" i="1"/>
  <c r="X1480" i="1" l="1"/>
  <c r="U1481" i="1"/>
  <c r="V1481" i="1" s="1"/>
  <c r="T1481" i="1"/>
  <c r="T1482" i="1" l="1"/>
  <c r="X1481" i="1"/>
  <c r="U1482" i="1"/>
  <c r="V1482" i="1" s="1"/>
  <c r="X1482" i="1" l="1"/>
  <c r="U1483" i="1"/>
  <c r="V1483" i="1" s="1"/>
  <c r="T1483" i="1"/>
  <c r="T1484" i="1" l="1"/>
  <c r="X1483" i="1"/>
  <c r="U1484" i="1"/>
  <c r="V1484" i="1" s="1"/>
  <c r="U1485" i="1" l="1"/>
  <c r="V1485" i="1" s="1"/>
  <c r="T1485" i="1"/>
  <c r="X1484" i="1"/>
  <c r="X1485" i="1" l="1"/>
  <c r="T1486" i="1"/>
  <c r="U1486" i="1"/>
  <c r="V1486" i="1" s="1"/>
  <c r="X1486" i="1" l="1"/>
  <c r="U1487" i="1"/>
  <c r="V1487" i="1" s="1"/>
  <c r="T1487" i="1"/>
  <c r="T1488" i="1" l="1"/>
  <c r="U1488" i="1"/>
  <c r="V1488" i="1" s="1"/>
  <c r="X1487" i="1"/>
  <c r="U1489" i="1" l="1"/>
  <c r="X1488" i="1"/>
  <c r="T1489" i="1"/>
  <c r="X1489" i="1" l="1"/>
  <c r="U1490" i="1"/>
  <c r="T1490" i="1"/>
  <c r="X1490" i="1" l="1"/>
  <c r="U1491" i="1"/>
  <c r="T1491" i="1"/>
  <c r="X1491" i="1" l="1"/>
  <c r="U1492" i="1"/>
  <c r="T1492" i="1"/>
  <c r="X1492" i="1" l="1"/>
  <c r="U1493" i="1"/>
  <c r="T1493" i="1"/>
  <c r="U1494" i="1" l="1"/>
  <c r="X1493" i="1"/>
  <c r="T1494" i="1"/>
  <c r="X1494" i="1" l="1"/>
  <c r="U1495" i="1"/>
  <c r="T1495" i="1"/>
  <c r="X1495" i="1" l="1"/>
  <c r="U1496" i="1"/>
  <c r="T1496" i="1"/>
  <c r="X1496" i="1" l="1"/>
  <c r="U1497" i="1"/>
  <c r="V1497" i="1" s="1"/>
  <c r="T1497" i="1"/>
  <c r="T1498" i="1" l="1"/>
  <c r="X1497" i="1"/>
  <c r="U1498" i="1"/>
  <c r="V1498" i="1" s="1"/>
  <c r="X1498" i="1" l="1"/>
  <c r="U1499" i="1"/>
  <c r="V1499" i="1" s="1"/>
  <c r="T1499" i="1"/>
  <c r="T1500" i="1" l="1"/>
  <c r="X1499" i="1"/>
  <c r="U1500" i="1"/>
  <c r="V1500" i="1" s="1"/>
  <c r="U1501" i="1" l="1"/>
  <c r="V1501" i="1" s="1"/>
  <c r="T1501" i="1"/>
  <c r="X1500" i="1"/>
  <c r="X1501" i="1" l="1"/>
  <c r="T1502" i="1"/>
  <c r="U1502" i="1"/>
  <c r="V1502" i="1" s="1"/>
  <c r="X1502" i="1" l="1"/>
  <c r="U1503" i="1"/>
  <c r="V1503" i="1" s="1"/>
  <c r="T1503" i="1"/>
  <c r="T1504" i="1" l="1"/>
  <c r="U1504" i="1"/>
  <c r="V1504" i="1" s="1"/>
  <c r="X1503" i="1"/>
  <c r="X1504" i="1" l="1"/>
  <c r="U1505" i="1"/>
  <c r="V1505" i="1" s="1"/>
  <c r="T1505" i="1"/>
  <c r="T1506" i="1" l="1"/>
  <c r="X1505" i="1"/>
  <c r="U1506" i="1"/>
  <c r="V1506" i="1" s="1"/>
  <c r="X1506" i="1" l="1"/>
  <c r="U1507" i="1"/>
  <c r="V1507" i="1" s="1"/>
  <c r="T1507" i="1"/>
  <c r="T1508" i="1" l="1"/>
  <c r="X1507" i="1"/>
  <c r="U1508" i="1"/>
  <c r="V1508" i="1" s="1"/>
  <c r="U1509" i="1" l="1"/>
  <c r="V1509" i="1" s="1"/>
  <c r="X1508" i="1"/>
  <c r="T1509" i="1"/>
  <c r="X1509" i="1" l="1"/>
  <c r="T1510" i="1"/>
  <c r="U1510" i="1"/>
  <c r="V1510" i="1" s="1"/>
  <c r="X1510" i="1" l="1"/>
  <c r="U1511" i="1"/>
  <c r="V1511" i="1" s="1"/>
  <c r="T1511" i="1"/>
  <c r="T1512" i="1" l="1"/>
  <c r="U1512" i="1"/>
  <c r="V1512" i="1" s="1"/>
  <c r="X1511" i="1"/>
  <c r="U1513" i="1" l="1"/>
  <c r="X1512" i="1"/>
  <c r="T1513" i="1"/>
  <c r="X1513" i="1" l="1"/>
  <c r="U1514" i="1"/>
  <c r="T1514" i="1"/>
  <c r="X1514" i="1" l="1"/>
  <c r="U1515" i="1"/>
  <c r="T1515" i="1"/>
  <c r="U1516" i="1" l="1"/>
  <c r="X1515" i="1"/>
  <c r="T1516" i="1"/>
  <c r="X1516" i="1" l="1"/>
  <c r="T1517" i="1"/>
  <c r="U1517" i="1"/>
  <c r="U1518" i="1" l="1"/>
  <c r="X1517" i="1"/>
  <c r="T1518" i="1"/>
  <c r="U1519" i="1" l="1"/>
  <c r="X1518" i="1"/>
  <c r="T1519" i="1"/>
  <c r="U1520" i="1" l="1"/>
  <c r="X1519" i="1"/>
  <c r="T1520" i="1"/>
  <c r="X1520" i="1" l="1"/>
  <c r="U1521" i="1"/>
  <c r="V1521" i="1" s="1"/>
  <c r="T1521" i="1"/>
  <c r="T1522" i="1" l="1"/>
  <c r="X1521" i="1"/>
  <c r="U1522" i="1"/>
  <c r="V1522" i="1" s="1"/>
  <c r="X1522" i="1" l="1"/>
  <c r="U1523" i="1"/>
  <c r="V1523" i="1" s="1"/>
  <c r="T1523" i="1"/>
  <c r="T1524" i="1" l="1"/>
  <c r="X1523" i="1"/>
  <c r="U1524" i="1"/>
  <c r="V1524" i="1" s="1"/>
  <c r="U1525" i="1" l="1"/>
  <c r="V1525" i="1" s="1"/>
  <c r="X1524" i="1"/>
  <c r="T1525" i="1"/>
  <c r="X1525" i="1" l="1"/>
  <c r="T1526" i="1"/>
  <c r="U1526" i="1"/>
  <c r="V1526" i="1" s="1"/>
  <c r="X1526" i="1" l="1"/>
  <c r="U1527" i="1"/>
  <c r="V1527" i="1" s="1"/>
  <c r="T1527" i="1"/>
  <c r="T1528" i="1" l="1"/>
  <c r="U1528" i="1"/>
  <c r="V1528" i="1" s="1"/>
  <c r="X1527" i="1"/>
  <c r="X1528" i="1" l="1"/>
  <c r="U1529" i="1"/>
  <c r="V1529" i="1" s="1"/>
  <c r="T1529" i="1"/>
  <c r="T1530" i="1" l="1"/>
  <c r="X1529" i="1"/>
  <c r="U1530" i="1"/>
  <c r="V1530" i="1" s="1"/>
  <c r="X1530" i="1" l="1"/>
  <c r="U1531" i="1"/>
  <c r="V1531" i="1" s="1"/>
  <c r="T1531" i="1"/>
  <c r="T1532" i="1" l="1"/>
  <c r="X1531" i="1"/>
  <c r="U1532" i="1"/>
  <c r="V1532" i="1" s="1"/>
  <c r="U1533" i="1" l="1"/>
  <c r="V1533" i="1" s="1"/>
  <c r="T1533" i="1"/>
  <c r="X1532" i="1"/>
  <c r="X1533" i="1" l="1"/>
  <c r="T1534" i="1"/>
  <c r="U1534" i="1"/>
  <c r="V1534" i="1" s="1"/>
  <c r="X1534" i="1" l="1"/>
  <c r="U1535" i="1"/>
  <c r="V1535" i="1" s="1"/>
  <c r="T1535" i="1"/>
  <c r="T1536" i="1" l="1"/>
  <c r="U1536" i="1"/>
  <c r="V1536" i="1" s="1"/>
  <c r="X1535" i="1"/>
  <c r="U1537" i="1" l="1"/>
  <c r="X1536" i="1"/>
  <c r="T1537" i="1"/>
  <c r="X1537" i="1" l="1"/>
  <c r="U1538" i="1"/>
  <c r="T1538" i="1"/>
  <c r="U1539" i="1" l="1"/>
  <c r="X1538" i="1"/>
  <c r="T1539" i="1"/>
  <c r="X1539" i="1" l="1"/>
  <c r="U1540" i="1"/>
  <c r="T1540" i="1"/>
  <c r="X1540" i="1" l="1"/>
  <c r="T1541" i="1"/>
  <c r="U1541" i="1"/>
  <c r="U1542" i="1" l="1"/>
  <c r="X1541" i="1"/>
  <c r="T1542" i="1"/>
  <c r="U1543" i="1" l="1"/>
  <c r="X1542" i="1"/>
  <c r="T1543" i="1"/>
  <c r="X1543" i="1" l="1"/>
  <c r="U1544" i="1"/>
  <c r="T1544" i="1"/>
  <c r="X1544" i="1" l="1"/>
  <c r="U1545" i="1"/>
  <c r="V1545" i="1" s="1"/>
  <c r="T1545" i="1"/>
  <c r="T1546" i="1" l="1"/>
  <c r="X1545" i="1"/>
  <c r="U1546" i="1"/>
  <c r="V1546" i="1" s="1"/>
  <c r="X1546" i="1" l="1"/>
  <c r="U1547" i="1"/>
  <c r="V1547" i="1" s="1"/>
  <c r="T1547" i="1"/>
  <c r="T1548" i="1" l="1"/>
  <c r="X1547" i="1"/>
  <c r="U1548" i="1"/>
  <c r="V1548" i="1" s="1"/>
  <c r="U1549" i="1" l="1"/>
  <c r="V1549" i="1" s="1"/>
  <c r="T1549" i="1"/>
  <c r="X1548" i="1"/>
  <c r="X1549" i="1" l="1"/>
  <c r="T1550" i="1"/>
  <c r="U1550" i="1"/>
  <c r="V1550" i="1" s="1"/>
  <c r="X1550" i="1" l="1"/>
  <c r="U1551" i="1"/>
  <c r="V1551" i="1" s="1"/>
  <c r="T1551" i="1"/>
  <c r="T1552" i="1" l="1"/>
  <c r="U1552" i="1"/>
  <c r="V1552" i="1" s="1"/>
  <c r="X1551" i="1"/>
  <c r="X1552" i="1" l="1"/>
  <c r="U1553" i="1"/>
  <c r="V1553" i="1" s="1"/>
  <c r="T1553" i="1"/>
  <c r="T1554" i="1" l="1"/>
  <c r="X1553" i="1"/>
  <c r="U1554" i="1"/>
  <c r="V1554" i="1" s="1"/>
  <c r="X1554" i="1" l="1"/>
  <c r="U1555" i="1"/>
  <c r="V1555" i="1" s="1"/>
  <c r="T1555" i="1"/>
  <c r="T1556" i="1" l="1"/>
  <c r="X1555" i="1"/>
  <c r="U1556" i="1"/>
  <c r="V1556" i="1" s="1"/>
  <c r="U1557" i="1" l="1"/>
  <c r="V1557" i="1" s="1"/>
  <c r="X1556" i="1"/>
  <c r="T1557" i="1"/>
  <c r="X1557" i="1" l="1"/>
  <c r="T1558" i="1"/>
  <c r="U1558" i="1"/>
  <c r="V1558" i="1" s="1"/>
  <c r="X1558" i="1" l="1"/>
  <c r="U1559" i="1"/>
  <c r="V1559" i="1" s="1"/>
  <c r="T1559" i="1"/>
  <c r="T1560" i="1" l="1"/>
  <c r="U1560" i="1"/>
  <c r="V1560" i="1" s="1"/>
  <c r="X1559" i="1"/>
  <c r="U1561" i="1" l="1"/>
  <c r="X1560" i="1"/>
  <c r="T1561" i="1"/>
  <c r="X1561" i="1" l="1"/>
  <c r="U1562" i="1"/>
  <c r="T1562" i="1"/>
  <c r="U1563" i="1" l="1"/>
  <c r="X1562" i="1"/>
  <c r="T1563" i="1"/>
  <c r="U1564" i="1" l="1"/>
  <c r="X1563" i="1"/>
  <c r="T1564" i="1"/>
  <c r="X1564" i="1" l="1"/>
  <c r="U1565" i="1"/>
  <c r="T1565" i="1"/>
  <c r="U1566" i="1" l="1"/>
  <c r="X1565" i="1"/>
  <c r="T1566" i="1"/>
  <c r="U1567" i="1" l="1"/>
  <c r="X1566" i="1"/>
  <c r="T1567" i="1"/>
  <c r="X1567" i="1" l="1"/>
  <c r="U1568" i="1"/>
  <c r="T1568" i="1"/>
  <c r="X1568" i="1" l="1"/>
  <c r="U1569" i="1"/>
  <c r="V1569" i="1" s="1"/>
  <c r="T1569" i="1"/>
  <c r="T1570" i="1" l="1"/>
  <c r="X1569" i="1"/>
  <c r="U1570" i="1"/>
  <c r="V1570" i="1" s="1"/>
  <c r="X1570" i="1" l="1"/>
  <c r="U1571" i="1"/>
  <c r="V1571" i="1" s="1"/>
  <c r="T1571" i="1"/>
  <c r="T1572" i="1" l="1"/>
  <c r="X1571" i="1"/>
  <c r="U1572" i="1"/>
  <c r="V1572" i="1" s="1"/>
  <c r="U1573" i="1" l="1"/>
  <c r="V1573" i="1" s="1"/>
  <c r="X1572" i="1"/>
  <c r="T1573" i="1"/>
  <c r="X1573" i="1" l="1"/>
  <c r="T1574" i="1"/>
  <c r="U1574" i="1"/>
  <c r="V1574" i="1" s="1"/>
  <c r="X1574" i="1" l="1"/>
  <c r="U1575" i="1"/>
  <c r="V1575" i="1" s="1"/>
  <c r="T1575" i="1"/>
  <c r="T1576" i="1" l="1"/>
  <c r="U1576" i="1"/>
  <c r="V1576" i="1" s="1"/>
  <c r="X1575" i="1"/>
  <c r="X1576" i="1" l="1"/>
  <c r="U1577" i="1"/>
  <c r="V1577" i="1" s="1"/>
  <c r="T1577" i="1"/>
  <c r="T1578" i="1" l="1"/>
  <c r="X1577" i="1"/>
  <c r="U1578" i="1"/>
  <c r="V1578" i="1" s="1"/>
  <c r="X1578" i="1" l="1"/>
  <c r="U1579" i="1"/>
  <c r="V1579" i="1" s="1"/>
  <c r="T1579" i="1"/>
  <c r="T1580" i="1" l="1"/>
  <c r="X1579" i="1"/>
  <c r="U1580" i="1"/>
  <c r="V1580" i="1" s="1"/>
  <c r="U1581" i="1" l="1"/>
  <c r="V1581" i="1" s="1"/>
  <c r="T1581" i="1"/>
  <c r="X1580" i="1"/>
  <c r="X1581" i="1" l="1"/>
  <c r="T1582" i="1"/>
  <c r="U1582" i="1"/>
  <c r="V1582" i="1" s="1"/>
  <c r="X1582" i="1" l="1"/>
  <c r="U1583" i="1"/>
  <c r="V1583" i="1" s="1"/>
  <c r="T1583" i="1"/>
  <c r="T1584" i="1" l="1"/>
  <c r="U1584" i="1"/>
  <c r="V1584" i="1" s="1"/>
  <c r="X1583" i="1"/>
  <c r="U1585" i="1" l="1"/>
  <c r="X1584" i="1"/>
  <c r="T1585" i="1"/>
  <c r="X1585" i="1" l="1"/>
  <c r="U1586" i="1"/>
  <c r="T1586" i="1"/>
  <c r="X1586" i="1" l="1"/>
  <c r="U1587" i="1"/>
  <c r="T1587" i="1"/>
  <c r="U1588" i="1" l="1"/>
  <c r="X1587" i="1"/>
  <c r="T1588" i="1"/>
  <c r="X1588" i="1" l="1"/>
  <c r="U1589" i="1"/>
  <c r="T1589" i="1"/>
  <c r="U1590" i="1" l="1"/>
  <c r="X1589" i="1"/>
  <c r="T1590" i="1"/>
  <c r="U1591" i="1" l="1"/>
  <c r="X1590" i="1"/>
  <c r="T1591" i="1"/>
  <c r="X1591" i="1" l="1"/>
  <c r="U1592" i="1"/>
  <c r="T1592" i="1"/>
  <c r="X1592" i="1" l="1"/>
  <c r="U1593" i="1"/>
  <c r="V1593" i="1" s="1"/>
  <c r="T1593" i="1"/>
  <c r="T1594" i="1" l="1"/>
  <c r="X1593" i="1"/>
  <c r="U1594" i="1"/>
  <c r="V1594" i="1" s="1"/>
  <c r="X1594" i="1" l="1"/>
  <c r="U1595" i="1"/>
  <c r="V1595" i="1" s="1"/>
  <c r="T1595" i="1"/>
  <c r="T1596" i="1" l="1"/>
  <c r="X1595" i="1"/>
  <c r="U1596" i="1"/>
  <c r="V1596" i="1" s="1"/>
  <c r="U1597" i="1" l="1"/>
  <c r="V1597" i="1" s="1"/>
  <c r="T1597" i="1"/>
  <c r="X1596" i="1"/>
  <c r="X1597" i="1" l="1"/>
  <c r="T1598" i="1"/>
  <c r="U1598" i="1"/>
  <c r="V1598" i="1" s="1"/>
  <c r="X1598" i="1" l="1"/>
  <c r="U1599" i="1"/>
  <c r="V1599" i="1" s="1"/>
  <c r="T1599" i="1"/>
  <c r="T1600" i="1" l="1"/>
  <c r="U1600" i="1"/>
  <c r="V1600" i="1" s="1"/>
  <c r="X1599" i="1"/>
  <c r="X1600" i="1" l="1"/>
  <c r="U1601" i="1"/>
  <c r="V1601" i="1" s="1"/>
  <c r="T1601" i="1"/>
  <c r="T1602" i="1" l="1"/>
  <c r="X1601" i="1"/>
  <c r="U1602" i="1"/>
  <c r="V1602" i="1" s="1"/>
  <c r="X1602" i="1" l="1"/>
  <c r="U1603" i="1"/>
  <c r="V1603" i="1" s="1"/>
  <c r="T1603" i="1"/>
  <c r="T1604" i="1" l="1"/>
  <c r="X1603" i="1"/>
  <c r="U1604" i="1"/>
  <c r="V1604" i="1" s="1"/>
  <c r="U1605" i="1" l="1"/>
  <c r="V1605" i="1" s="1"/>
  <c r="X1604" i="1"/>
  <c r="T1605" i="1"/>
  <c r="X1605" i="1" l="1"/>
  <c r="T1606" i="1"/>
  <c r="U1606" i="1"/>
  <c r="V1606" i="1" s="1"/>
  <c r="X1606" i="1" l="1"/>
  <c r="U1607" i="1"/>
  <c r="V1607" i="1" s="1"/>
  <c r="T1607" i="1"/>
  <c r="T1608" i="1" l="1"/>
  <c r="U1608" i="1"/>
  <c r="V1608" i="1" s="1"/>
  <c r="X1607" i="1"/>
  <c r="U1609" i="1" l="1"/>
  <c r="X1608" i="1"/>
  <c r="T1609" i="1"/>
  <c r="X1609" i="1" l="1"/>
  <c r="U1610" i="1"/>
  <c r="T1610" i="1"/>
  <c r="X1610" i="1" l="1"/>
  <c r="U1611" i="1"/>
  <c r="T1611" i="1"/>
  <c r="U1612" i="1" l="1"/>
  <c r="X1611" i="1"/>
  <c r="T1612" i="1"/>
  <c r="X1612" i="1" l="1"/>
  <c r="T1613" i="1"/>
  <c r="U1613" i="1"/>
  <c r="X1613" i="1" l="1"/>
  <c r="U1614" i="1"/>
  <c r="T1614" i="1"/>
  <c r="U1615" i="1" l="1"/>
  <c r="X1614" i="1"/>
  <c r="T1615" i="1"/>
  <c r="U1616" i="1" l="1"/>
  <c r="X1615" i="1"/>
  <c r="T1616" i="1"/>
  <c r="X1616" i="1" l="1"/>
  <c r="U1617" i="1"/>
  <c r="V1617" i="1" s="1"/>
  <c r="T1617" i="1"/>
  <c r="T1618" i="1" l="1"/>
  <c r="X1617" i="1"/>
  <c r="U1618" i="1"/>
  <c r="V1618" i="1" s="1"/>
  <c r="X1618" i="1" l="1"/>
  <c r="U1619" i="1"/>
  <c r="V1619" i="1" s="1"/>
  <c r="T1619" i="1"/>
  <c r="T1620" i="1" l="1"/>
  <c r="X1619" i="1"/>
  <c r="U1620" i="1"/>
  <c r="V1620" i="1" s="1"/>
  <c r="U1621" i="1" l="1"/>
  <c r="V1621" i="1" s="1"/>
  <c r="X1620" i="1"/>
  <c r="T1621" i="1"/>
  <c r="X1621" i="1" l="1"/>
  <c r="T1622" i="1"/>
  <c r="U1622" i="1"/>
  <c r="V1622" i="1" s="1"/>
  <c r="X1622" i="1" l="1"/>
  <c r="U1623" i="1"/>
  <c r="V1623" i="1" s="1"/>
  <c r="T1623" i="1"/>
  <c r="T1624" i="1" l="1"/>
  <c r="U1624" i="1"/>
  <c r="V1624" i="1" s="1"/>
  <c r="X1623" i="1"/>
  <c r="X1624" i="1" l="1"/>
  <c r="U1625" i="1"/>
  <c r="V1625" i="1" s="1"/>
  <c r="T1625" i="1"/>
  <c r="T1626" i="1" l="1"/>
  <c r="X1625" i="1"/>
  <c r="U1626" i="1"/>
  <c r="V1626" i="1" s="1"/>
  <c r="X1626" i="1" l="1"/>
  <c r="U1627" i="1"/>
  <c r="V1627" i="1" s="1"/>
  <c r="T1627" i="1"/>
  <c r="T1628" i="1" l="1"/>
  <c r="X1627" i="1"/>
  <c r="U1628" i="1"/>
  <c r="V1628" i="1" s="1"/>
  <c r="U1629" i="1" l="1"/>
  <c r="V1629" i="1" s="1"/>
  <c r="T1629" i="1"/>
  <c r="X1628" i="1"/>
  <c r="X1629" i="1" l="1"/>
  <c r="T1630" i="1"/>
  <c r="U1630" i="1"/>
  <c r="V1630" i="1" s="1"/>
  <c r="X1630" i="1" l="1"/>
  <c r="U1631" i="1"/>
  <c r="V1631" i="1" s="1"/>
  <c r="T1631" i="1"/>
  <c r="T1632" i="1" l="1"/>
  <c r="U1632" i="1"/>
  <c r="V1632" i="1" s="1"/>
  <c r="X1631" i="1"/>
  <c r="U1633" i="1" l="1"/>
  <c r="X1632" i="1"/>
  <c r="T1633" i="1"/>
  <c r="X1633" i="1" l="1"/>
  <c r="U1634" i="1"/>
  <c r="T1634" i="1"/>
  <c r="X1634" i="1" l="1"/>
  <c r="U1635" i="1"/>
  <c r="T1635" i="1"/>
  <c r="U1636" i="1" l="1"/>
  <c r="X1635" i="1"/>
  <c r="T1636" i="1"/>
  <c r="X1636" i="1" l="1"/>
  <c r="T1637" i="1"/>
  <c r="U1637" i="1"/>
  <c r="U1638" i="1" l="1"/>
  <c r="X1637" i="1"/>
  <c r="T1638" i="1"/>
  <c r="U1639" i="1" l="1"/>
  <c r="X1638" i="1"/>
  <c r="T1639" i="1"/>
  <c r="X1639" i="1" l="1"/>
  <c r="U1640" i="1"/>
  <c r="T1640" i="1"/>
  <c r="X1640" i="1" l="1"/>
  <c r="U1641" i="1"/>
  <c r="V1641" i="1" s="1"/>
  <c r="T1641" i="1"/>
  <c r="T1642" i="1" l="1"/>
  <c r="X1641" i="1"/>
  <c r="U1642" i="1"/>
  <c r="V1642" i="1" s="1"/>
  <c r="X1642" i="1" l="1"/>
  <c r="U1643" i="1"/>
  <c r="V1643" i="1" s="1"/>
  <c r="T1643" i="1"/>
  <c r="T1644" i="1" l="1"/>
  <c r="X1643" i="1"/>
  <c r="U1644" i="1"/>
  <c r="V1644" i="1" s="1"/>
  <c r="U1645" i="1" l="1"/>
  <c r="V1645" i="1" s="1"/>
  <c r="T1645" i="1"/>
  <c r="X1644" i="1"/>
  <c r="X1645" i="1" l="1"/>
  <c r="T1646" i="1"/>
  <c r="U1646" i="1"/>
  <c r="V1646" i="1" s="1"/>
  <c r="X1646" i="1" l="1"/>
  <c r="U1647" i="1"/>
  <c r="V1647" i="1" s="1"/>
  <c r="T1647" i="1"/>
  <c r="T1648" i="1" l="1"/>
  <c r="U1648" i="1"/>
  <c r="V1648" i="1" s="1"/>
  <c r="X1647" i="1"/>
  <c r="X1648" i="1" l="1"/>
  <c r="U1649" i="1"/>
  <c r="V1649" i="1" s="1"/>
  <c r="T1649" i="1"/>
  <c r="T1650" i="1" l="1"/>
  <c r="X1649" i="1"/>
  <c r="U1650" i="1"/>
  <c r="V1650" i="1" s="1"/>
  <c r="X1650" i="1" l="1"/>
  <c r="U1651" i="1"/>
  <c r="V1651" i="1" s="1"/>
  <c r="T1651" i="1"/>
  <c r="T1652" i="1" l="1"/>
  <c r="X1651" i="1"/>
  <c r="U1652" i="1"/>
  <c r="V1652" i="1" s="1"/>
  <c r="U1653" i="1" l="1"/>
  <c r="V1653" i="1" s="1"/>
  <c r="X1652" i="1"/>
  <c r="T1653" i="1"/>
  <c r="X1653" i="1" l="1"/>
  <c r="T1654" i="1"/>
  <c r="U1654" i="1"/>
  <c r="V1654" i="1" s="1"/>
  <c r="X1654" i="1" l="1"/>
  <c r="U1655" i="1"/>
  <c r="V1655" i="1" s="1"/>
  <c r="T1655" i="1"/>
  <c r="T1656" i="1" l="1"/>
  <c r="U1656" i="1"/>
  <c r="V1656" i="1" s="1"/>
  <c r="X1655" i="1"/>
  <c r="U1657" i="1" l="1"/>
  <c r="X1656" i="1"/>
  <c r="T1657" i="1"/>
  <c r="X1657" i="1" l="1"/>
  <c r="U1658" i="1"/>
  <c r="T1658" i="1"/>
  <c r="X1658" i="1" l="1"/>
  <c r="U1659" i="1"/>
  <c r="T1659" i="1"/>
  <c r="U1660" i="1" l="1"/>
  <c r="X1659" i="1"/>
  <c r="T1660" i="1"/>
  <c r="X1660" i="1" l="1"/>
  <c r="U1661" i="1"/>
  <c r="T1661" i="1"/>
  <c r="X1661" i="1" l="1"/>
  <c r="U1662" i="1"/>
  <c r="T1662" i="1"/>
  <c r="U1663" i="1" l="1"/>
  <c r="X1662" i="1"/>
  <c r="T1663" i="1"/>
  <c r="U1664" i="1" l="1"/>
  <c r="X1663" i="1"/>
  <c r="T1664" i="1"/>
  <c r="X1664" i="1" l="1"/>
  <c r="U1665" i="1"/>
  <c r="V1665" i="1" s="1"/>
  <c r="T1665" i="1"/>
  <c r="T1666" i="1" l="1"/>
  <c r="X1665" i="1"/>
  <c r="U1666" i="1"/>
  <c r="V1666" i="1" s="1"/>
  <c r="X1666" i="1" l="1"/>
  <c r="U1667" i="1"/>
  <c r="V1667" i="1" s="1"/>
  <c r="T1667" i="1"/>
  <c r="T1668" i="1" l="1"/>
  <c r="X1667" i="1"/>
  <c r="U1668" i="1"/>
  <c r="V1668" i="1" s="1"/>
  <c r="U1669" i="1" l="1"/>
  <c r="V1669" i="1" s="1"/>
  <c r="X1668" i="1"/>
  <c r="T1669" i="1"/>
  <c r="X1669" i="1" l="1"/>
  <c r="T1670" i="1"/>
  <c r="U1670" i="1"/>
  <c r="V1670" i="1" s="1"/>
  <c r="X1670" i="1" l="1"/>
  <c r="U1671" i="1"/>
  <c r="V1671" i="1" s="1"/>
  <c r="T1671" i="1"/>
  <c r="T1672" i="1" l="1"/>
  <c r="U1672" i="1"/>
  <c r="V1672" i="1" s="1"/>
  <c r="X1671" i="1"/>
  <c r="X1672" i="1" l="1"/>
  <c r="U1673" i="1"/>
  <c r="V1673" i="1" s="1"/>
  <c r="T1673" i="1"/>
  <c r="T1674" i="1" l="1"/>
  <c r="X1673" i="1"/>
  <c r="U1674" i="1"/>
  <c r="V1674" i="1" s="1"/>
  <c r="X1674" i="1" l="1"/>
  <c r="U1675" i="1"/>
  <c r="V1675" i="1" s="1"/>
  <c r="T1675" i="1"/>
  <c r="T1676" i="1" l="1"/>
  <c r="X1675" i="1"/>
  <c r="U1676" i="1"/>
  <c r="V1676" i="1" s="1"/>
  <c r="U1677" i="1" l="1"/>
  <c r="V1677" i="1" s="1"/>
  <c r="T1677" i="1"/>
  <c r="X1676" i="1"/>
  <c r="X1677" i="1" l="1"/>
  <c r="T1678" i="1"/>
  <c r="U1678" i="1"/>
  <c r="V1678" i="1" s="1"/>
  <c r="X1678" i="1" l="1"/>
  <c r="U1679" i="1"/>
  <c r="V1679" i="1" s="1"/>
  <c r="T1679" i="1"/>
  <c r="T1680" i="1" l="1"/>
  <c r="U1680" i="1"/>
  <c r="V1680" i="1" s="1"/>
  <c r="X1679" i="1"/>
  <c r="U1681" i="1" l="1"/>
  <c r="X1680" i="1"/>
  <c r="T1681" i="1"/>
  <c r="X1681" i="1" l="1"/>
  <c r="U1682" i="1"/>
  <c r="T1682" i="1"/>
  <c r="X1682" i="1" l="1"/>
  <c r="U1683" i="1"/>
  <c r="T1683" i="1"/>
  <c r="U1684" i="1" l="1"/>
  <c r="X1683" i="1"/>
  <c r="T1684" i="1"/>
  <c r="X1684" i="1" l="1"/>
  <c r="U1685" i="1"/>
  <c r="T1685" i="1"/>
  <c r="X1685" i="1" l="1"/>
  <c r="U1686" i="1"/>
  <c r="T1686" i="1"/>
  <c r="U1687" i="1" l="1"/>
  <c r="X1686" i="1"/>
  <c r="T1687" i="1"/>
  <c r="X1687" i="1" l="1"/>
  <c r="U1688" i="1"/>
  <c r="T1688" i="1"/>
  <c r="X1688" i="1" l="1"/>
  <c r="U1689" i="1"/>
  <c r="V1689" i="1" s="1"/>
  <c r="T1689" i="1"/>
  <c r="T1690" i="1" l="1"/>
  <c r="X1689" i="1"/>
  <c r="U1690" i="1"/>
  <c r="V1690" i="1" s="1"/>
  <c r="X1690" i="1" l="1"/>
  <c r="U1691" i="1"/>
  <c r="V1691" i="1" s="1"/>
  <c r="T1691" i="1"/>
  <c r="T1692" i="1" l="1"/>
  <c r="X1691" i="1"/>
  <c r="U1692" i="1"/>
  <c r="V1692" i="1" s="1"/>
  <c r="U1693" i="1" l="1"/>
  <c r="V1693" i="1" s="1"/>
  <c r="T1693" i="1"/>
  <c r="X1692" i="1"/>
  <c r="X1693" i="1" l="1"/>
  <c r="T1694" i="1"/>
  <c r="U1694" i="1"/>
  <c r="V1694" i="1" s="1"/>
  <c r="X1694" i="1" l="1"/>
  <c r="U1695" i="1"/>
  <c r="V1695" i="1" s="1"/>
  <c r="T1695" i="1"/>
  <c r="T1696" i="1" l="1"/>
  <c r="U1696" i="1"/>
  <c r="V1696" i="1" s="1"/>
  <c r="X1695" i="1"/>
  <c r="X1696" i="1" l="1"/>
  <c r="U1697" i="1"/>
  <c r="V1697" i="1" s="1"/>
  <c r="T1697" i="1"/>
  <c r="T1698" i="1" l="1"/>
  <c r="X1697" i="1"/>
  <c r="U1698" i="1"/>
  <c r="V1698" i="1" s="1"/>
  <c r="X1698" i="1" l="1"/>
  <c r="U1699" i="1"/>
  <c r="V1699" i="1" s="1"/>
  <c r="T1699" i="1"/>
  <c r="T1700" i="1" l="1"/>
  <c r="X1699" i="1"/>
  <c r="U1700" i="1"/>
  <c r="V1700" i="1" s="1"/>
  <c r="U1701" i="1" l="1"/>
  <c r="V1701" i="1" s="1"/>
  <c r="X1700" i="1"/>
  <c r="T1701" i="1"/>
  <c r="X1701" i="1" l="1"/>
  <c r="T1702" i="1"/>
  <c r="U1702" i="1"/>
  <c r="V1702" i="1" s="1"/>
  <c r="X1702" i="1" l="1"/>
  <c r="U1703" i="1"/>
  <c r="V1703" i="1" s="1"/>
  <c r="T1703" i="1"/>
  <c r="T1704" i="1" l="1"/>
  <c r="U1704" i="1"/>
  <c r="V1704" i="1" s="1"/>
  <c r="X1703" i="1"/>
  <c r="U1705" i="1" l="1"/>
  <c r="X1704" i="1"/>
  <c r="T1705" i="1"/>
  <c r="X1705" i="1" l="1"/>
  <c r="U1706" i="1"/>
  <c r="T1706" i="1"/>
  <c r="U1707" i="1" l="1"/>
  <c r="X1706" i="1"/>
  <c r="T1707" i="1"/>
  <c r="U1708" i="1" l="1"/>
  <c r="X1707" i="1"/>
  <c r="T1708" i="1"/>
  <c r="X1708" i="1" l="1"/>
  <c r="T1709" i="1"/>
  <c r="U1709" i="1"/>
  <c r="U1710" i="1" l="1"/>
  <c r="X1709" i="1"/>
  <c r="T1710" i="1"/>
  <c r="U1711" i="1" l="1"/>
  <c r="X1710" i="1"/>
  <c r="T1711" i="1"/>
  <c r="X1711" i="1" l="1"/>
  <c r="U1712" i="1"/>
  <c r="T1712" i="1"/>
  <c r="X1712" i="1" l="1"/>
  <c r="U1713" i="1"/>
  <c r="V1713" i="1" s="1"/>
  <c r="T1713" i="1"/>
  <c r="T1714" i="1" l="1"/>
  <c r="X1713" i="1"/>
  <c r="U1714" i="1"/>
  <c r="V1714" i="1" s="1"/>
  <c r="X1714" i="1" l="1"/>
  <c r="U1715" i="1"/>
  <c r="V1715" i="1" s="1"/>
  <c r="T1715" i="1"/>
  <c r="T1716" i="1" l="1"/>
  <c r="X1715" i="1"/>
  <c r="U1716" i="1"/>
  <c r="V1716" i="1" s="1"/>
  <c r="U1717" i="1" l="1"/>
  <c r="V1717" i="1" s="1"/>
  <c r="X1716" i="1"/>
  <c r="T1717" i="1"/>
  <c r="X1717" i="1" l="1"/>
  <c r="T1718" i="1"/>
  <c r="U1718" i="1"/>
  <c r="V1718" i="1" s="1"/>
  <c r="X1718" i="1" l="1"/>
  <c r="U1719" i="1"/>
  <c r="V1719" i="1" s="1"/>
  <c r="T1719" i="1"/>
  <c r="T1720" i="1" l="1"/>
  <c r="U1720" i="1"/>
  <c r="V1720" i="1" s="1"/>
  <c r="X1719" i="1"/>
  <c r="X1720" i="1" l="1"/>
  <c r="U1721" i="1"/>
  <c r="V1721" i="1" s="1"/>
  <c r="T1721" i="1"/>
  <c r="T1722" i="1" l="1"/>
  <c r="X1721" i="1"/>
  <c r="U1722" i="1"/>
  <c r="V1722" i="1" s="1"/>
  <c r="X1722" i="1" l="1"/>
  <c r="U1723" i="1"/>
  <c r="V1723" i="1" s="1"/>
  <c r="T1723" i="1"/>
  <c r="T1724" i="1" l="1"/>
  <c r="X1723" i="1"/>
  <c r="U1724" i="1"/>
  <c r="V1724" i="1" s="1"/>
  <c r="U1725" i="1" l="1"/>
  <c r="V1725" i="1" s="1"/>
  <c r="T1725" i="1"/>
  <c r="X1724" i="1"/>
  <c r="X1725" i="1" l="1"/>
  <c r="T1726" i="1"/>
  <c r="U1726" i="1"/>
  <c r="V1726" i="1" s="1"/>
  <c r="X1726" i="1" l="1"/>
  <c r="U1727" i="1"/>
  <c r="V1727" i="1" s="1"/>
  <c r="T1727" i="1"/>
  <c r="T1728" i="1" l="1"/>
  <c r="U1728" i="1"/>
  <c r="V1728" i="1" s="1"/>
  <c r="X1727" i="1"/>
  <c r="U1729" i="1" l="1"/>
  <c r="X1728" i="1"/>
  <c r="T1729" i="1"/>
  <c r="X1729" i="1" l="1"/>
  <c r="U1730" i="1"/>
  <c r="T1730" i="1"/>
  <c r="X1730" i="1" l="1"/>
  <c r="U1731" i="1"/>
  <c r="T1731" i="1"/>
  <c r="U1732" i="1" l="1"/>
  <c r="X1731" i="1"/>
  <c r="T1732" i="1"/>
  <c r="X1732" i="1" l="1"/>
  <c r="T1733" i="1"/>
  <c r="U1733" i="1"/>
  <c r="X1733" i="1" l="1"/>
  <c r="U1734" i="1"/>
  <c r="T1734" i="1"/>
  <c r="U1735" i="1" l="1"/>
  <c r="X1734" i="1"/>
  <c r="T1735" i="1"/>
  <c r="X1735" i="1" l="1"/>
  <c r="U1736" i="1"/>
  <c r="T1736" i="1"/>
  <c r="X1736" i="1" l="1"/>
  <c r="U1737" i="1"/>
  <c r="V1737" i="1" s="1"/>
  <c r="T1737" i="1"/>
  <c r="T1738" i="1" l="1"/>
  <c r="X1737" i="1"/>
  <c r="U1738" i="1"/>
  <c r="V1738" i="1" s="1"/>
  <c r="X1738" i="1" l="1"/>
  <c r="U1739" i="1"/>
  <c r="V1739" i="1" s="1"/>
  <c r="T1739" i="1"/>
  <c r="T1740" i="1" l="1"/>
  <c r="X1739" i="1"/>
  <c r="U1740" i="1"/>
  <c r="V1740" i="1" s="1"/>
  <c r="U1741" i="1" l="1"/>
  <c r="V1741" i="1" s="1"/>
  <c r="T1741" i="1"/>
  <c r="X1740" i="1"/>
  <c r="X1741" i="1" l="1"/>
  <c r="T1742" i="1"/>
  <c r="U1742" i="1"/>
  <c r="V1742" i="1" s="1"/>
  <c r="X1742" i="1" l="1"/>
  <c r="U1743" i="1"/>
  <c r="V1743" i="1" s="1"/>
  <c r="T1743" i="1"/>
  <c r="T1744" i="1" l="1"/>
  <c r="U1744" i="1"/>
  <c r="V1744" i="1" s="1"/>
  <c r="X1743" i="1"/>
  <c r="X1744" i="1" l="1"/>
  <c r="U1745" i="1"/>
  <c r="V1745" i="1" s="1"/>
  <c r="T1745" i="1"/>
  <c r="T1746" i="1" l="1"/>
  <c r="X1745" i="1"/>
  <c r="U1746" i="1"/>
  <c r="V1746" i="1" s="1"/>
  <c r="X1746" i="1" l="1"/>
  <c r="U1747" i="1"/>
  <c r="V1747" i="1" s="1"/>
  <c r="T1747" i="1"/>
  <c r="T1748" i="1" l="1"/>
  <c r="X1747" i="1"/>
  <c r="U1748" i="1"/>
  <c r="V1748" i="1" s="1"/>
  <c r="U1749" i="1" l="1"/>
  <c r="V1749" i="1" s="1"/>
  <c r="X1748" i="1"/>
  <c r="T1749" i="1"/>
  <c r="X1749" i="1" l="1"/>
  <c r="T1750" i="1"/>
  <c r="U1750" i="1"/>
  <c r="V1750" i="1" s="1"/>
  <c r="X1750" i="1" l="1"/>
  <c r="U1751" i="1"/>
  <c r="V1751" i="1" s="1"/>
  <c r="T1751" i="1"/>
  <c r="T1752" i="1" l="1"/>
  <c r="U1752" i="1"/>
  <c r="V1752" i="1" s="1"/>
  <c r="X1751" i="1"/>
  <c r="U1753" i="1" l="1"/>
  <c r="X1752" i="1"/>
  <c r="T1753" i="1"/>
  <c r="X1753" i="1" l="1"/>
  <c r="U1754" i="1"/>
  <c r="T1754" i="1"/>
  <c r="X1754" i="1" l="1"/>
  <c r="U1755" i="1"/>
  <c r="T1755" i="1"/>
  <c r="U1756" i="1" l="1"/>
  <c r="X1755" i="1"/>
  <c r="T1756" i="1"/>
  <c r="X1756" i="1" l="1"/>
  <c r="U1757" i="1"/>
  <c r="T1757" i="1"/>
  <c r="X1757" i="1" l="1"/>
  <c r="U1758" i="1"/>
  <c r="T1758" i="1"/>
  <c r="U1759" i="1" l="1"/>
  <c r="X1758" i="1"/>
  <c r="T1759" i="1"/>
  <c r="U1760" i="1" l="1"/>
  <c r="X1759" i="1"/>
  <c r="T1760" i="1"/>
  <c r="X1760" i="1" l="1"/>
  <c r="U1761" i="1"/>
  <c r="V1761" i="1" s="1"/>
  <c r="T1761" i="1"/>
  <c r="T1762" i="1" l="1"/>
  <c r="X1761" i="1"/>
  <c r="U1762" i="1"/>
  <c r="V1762" i="1" s="1"/>
  <c r="X1762" i="1" l="1"/>
  <c r="U1763" i="1"/>
  <c r="V1763" i="1" s="1"/>
  <c r="T1763" i="1"/>
  <c r="T1764" i="1" l="1"/>
  <c r="X1763" i="1"/>
  <c r="U1764" i="1"/>
  <c r="V1764" i="1" s="1"/>
  <c r="U1765" i="1" l="1"/>
  <c r="V1765" i="1" s="1"/>
  <c r="X1764" i="1"/>
  <c r="T1765" i="1"/>
  <c r="X1765" i="1" l="1"/>
  <c r="T1766" i="1"/>
  <c r="U1766" i="1"/>
  <c r="V1766" i="1" s="1"/>
  <c r="X1766" i="1" l="1"/>
  <c r="U1767" i="1"/>
  <c r="V1767" i="1" s="1"/>
  <c r="T1767" i="1"/>
  <c r="T1768" i="1" l="1"/>
  <c r="U1768" i="1"/>
  <c r="V1768" i="1" s="1"/>
  <c r="X1767" i="1"/>
  <c r="X1768" i="1" l="1"/>
  <c r="U1769" i="1"/>
  <c r="V1769" i="1" s="1"/>
  <c r="T1769" i="1"/>
  <c r="T1770" i="1" l="1"/>
  <c r="X1769" i="1"/>
  <c r="U1770" i="1"/>
  <c r="V1770" i="1" s="1"/>
  <c r="X1770" i="1" l="1"/>
  <c r="U1771" i="1"/>
  <c r="V1771" i="1" s="1"/>
  <c r="T1771" i="1"/>
  <c r="T1772" i="1" l="1"/>
  <c r="X1771" i="1"/>
  <c r="U1772" i="1"/>
  <c r="V1772" i="1" s="1"/>
  <c r="U1773" i="1" l="1"/>
  <c r="V1773" i="1" s="1"/>
  <c r="T1773" i="1"/>
  <c r="X1772" i="1"/>
  <c r="X1773" i="1" l="1"/>
  <c r="T1774" i="1"/>
  <c r="U1774" i="1"/>
  <c r="V1774" i="1" s="1"/>
  <c r="X1774" i="1" l="1"/>
  <c r="U1775" i="1"/>
  <c r="V1775" i="1" s="1"/>
  <c r="T1775" i="1"/>
  <c r="T1776" i="1" l="1"/>
  <c r="U1776" i="1"/>
  <c r="V1776" i="1" s="1"/>
  <c r="X1775" i="1"/>
  <c r="U1777" i="1" l="1"/>
  <c r="X1776" i="1"/>
  <c r="T1777" i="1"/>
  <c r="X1777" i="1" l="1"/>
  <c r="U1778" i="1"/>
  <c r="T1778" i="1"/>
  <c r="X1778" i="1" l="1"/>
  <c r="U1779" i="1"/>
  <c r="T1779" i="1"/>
  <c r="U1780" i="1" l="1"/>
  <c r="X1779" i="1"/>
  <c r="T1780" i="1"/>
  <c r="X1780" i="1" l="1"/>
  <c r="U1781" i="1"/>
  <c r="T1781" i="1"/>
  <c r="X1781" i="1" l="1"/>
  <c r="U1782" i="1"/>
  <c r="T1782" i="1"/>
  <c r="U1783" i="1" l="1"/>
  <c r="X1782" i="1"/>
  <c r="T1783" i="1"/>
  <c r="U1784" i="1" l="1"/>
  <c r="X1783" i="1"/>
  <c r="T1784" i="1"/>
  <c r="X1784" i="1" l="1"/>
  <c r="U1785" i="1"/>
  <c r="V1785" i="1" s="1"/>
  <c r="T1785" i="1"/>
  <c r="T1786" i="1" l="1"/>
  <c r="X1785" i="1"/>
  <c r="U1786" i="1"/>
  <c r="V1786" i="1" s="1"/>
  <c r="X1786" i="1" l="1"/>
  <c r="U1787" i="1"/>
  <c r="V1787" i="1" s="1"/>
  <c r="T1787" i="1"/>
  <c r="T1788" i="1" l="1"/>
  <c r="X1787" i="1"/>
  <c r="U1788" i="1"/>
  <c r="V1788" i="1" s="1"/>
  <c r="U1789" i="1" l="1"/>
  <c r="V1789" i="1" s="1"/>
  <c r="T1789" i="1"/>
  <c r="X1788" i="1"/>
  <c r="X1789" i="1" l="1"/>
  <c r="T1790" i="1"/>
  <c r="U1790" i="1"/>
  <c r="V1790" i="1" s="1"/>
  <c r="U1791" i="1" l="1"/>
  <c r="V1791" i="1" s="1"/>
  <c r="X1790" i="1"/>
  <c r="T1791" i="1"/>
  <c r="T1792" i="1" l="1"/>
  <c r="U1792" i="1"/>
  <c r="V1792" i="1" s="1"/>
  <c r="X1791" i="1"/>
  <c r="X1792" i="1" l="1"/>
  <c r="U1793" i="1"/>
  <c r="V1793" i="1" s="1"/>
  <c r="T1793" i="1"/>
  <c r="U1794" i="1" l="1"/>
  <c r="V1794" i="1" s="1"/>
  <c r="X1793" i="1"/>
  <c r="T1794" i="1"/>
  <c r="U1795" i="1" l="1"/>
  <c r="V1795" i="1" s="1"/>
  <c r="X1794" i="1"/>
  <c r="T1795" i="1"/>
  <c r="U1796" i="1" l="1"/>
  <c r="V1796" i="1" s="1"/>
  <c r="T1796" i="1"/>
  <c r="X1795" i="1"/>
  <c r="U1797" i="1" l="1"/>
  <c r="V1797" i="1" s="1"/>
  <c r="X1796" i="1"/>
  <c r="T1797" i="1"/>
  <c r="U1798" i="1" l="1"/>
  <c r="V1798" i="1" s="1"/>
  <c r="T1798" i="1"/>
  <c r="X1797" i="1"/>
  <c r="U1799" i="1" l="1"/>
  <c r="V1799" i="1" s="1"/>
  <c r="X1798" i="1"/>
  <c r="T1799" i="1"/>
  <c r="U1800" i="1" l="1"/>
  <c r="V1800" i="1" s="1"/>
  <c r="T1800" i="1"/>
  <c r="X1799" i="1"/>
  <c r="U1801" i="1" l="1"/>
  <c r="X1800" i="1"/>
  <c r="T1801" i="1"/>
  <c r="X1801" i="1" l="1"/>
  <c r="U1802" i="1"/>
  <c r="T1802" i="1"/>
  <c r="X1802" i="1" l="1"/>
  <c r="U1803" i="1"/>
  <c r="T1803" i="1"/>
  <c r="X1803" i="1" l="1"/>
  <c r="U1804" i="1"/>
  <c r="T1804" i="1"/>
  <c r="X1804" i="1" l="1"/>
  <c r="U1805" i="1"/>
  <c r="T1805" i="1"/>
  <c r="U1806" i="1" l="1"/>
  <c r="X1805" i="1"/>
  <c r="T1806" i="1"/>
  <c r="U1807" i="1" l="1"/>
  <c r="X1806" i="1"/>
  <c r="T1807" i="1"/>
  <c r="X1807" i="1" l="1"/>
  <c r="U1808" i="1"/>
  <c r="T1808" i="1"/>
  <c r="X1808" i="1" l="1"/>
  <c r="U1809" i="1"/>
  <c r="V1809" i="1" s="1"/>
  <c r="T1809" i="1"/>
  <c r="U1810" i="1" l="1"/>
  <c r="V1810" i="1" s="1"/>
  <c r="T1810" i="1"/>
  <c r="X1809" i="1"/>
  <c r="U1811" i="1" l="1"/>
  <c r="V1811" i="1" s="1"/>
  <c r="T1811" i="1"/>
  <c r="X1810" i="1"/>
  <c r="X1811" i="1" l="1"/>
  <c r="T1812" i="1"/>
  <c r="U1812" i="1"/>
  <c r="V1812" i="1" s="1"/>
  <c r="T1813" i="1" l="1"/>
  <c r="X1812" i="1"/>
  <c r="U1813" i="1"/>
  <c r="V1813" i="1" s="1"/>
  <c r="U1814" i="1" l="1"/>
  <c r="V1814" i="1" s="1"/>
  <c r="T1814" i="1"/>
  <c r="X1813" i="1"/>
  <c r="X1814" i="1" l="1"/>
  <c r="T1815" i="1"/>
  <c r="U1815" i="1"/>
  <c r="V1815" i="1" s="1"/>
  <c r="X1815" i="1" l="1"/>
  <c r="U1816" i="1"/>
  <c r="V1816" i="1" s="1"/>
  <c r="T1816" i="1"/>
  <c r="X1816" i="1" l="1"/>
  <c r="U1817" i="1"/>
  <c r="V1817" i="1" s="1"/>
  <c r="T1817" i="1"/>
  <c r="T1818" i="1" l="1"/>
  <c r="U1818" i="1"/>
  <c r="V1818" i="1" s="1"/>
  <c r="X1817" i="1"/>
  <c r="T1819" i="1" l="1"/>
  <c r="X1818" i="1"/>
  <c r="U1819" i="1"/>
  <c r="V1819" i="1" s="1"/>
  <c r="T1820" i="1" l="1"/>
  <c r="U1820" i="1"/>
  <c r="V1820" i="1" s="1"/>
  <c r="X1819" i="1"/>
  <c r="U1821" i="1" l="1"/>
  <c r="V1821" i="1" s="1"/>
  <c r="T1821" i="1"/>
  <c r="X1820" i="1"/>
  <c r="U1822" i="1" l="1"/>
  <c r="V1822" i="1" s="1"/>
  <c r="X1821" i="1"/>
  <c r="T1822" i="1"/>
  <c r="X1822" i="1" l="1"/>
  <c r="T1823" i="1"/>
  <c r="U1823" i="1"/>
  <c r="V1823" i="1" s="1"/>
  <c r="X1823" i="1" l="1"/>
  <c r="U1824" i="1"/>
  <c r="V1824" i="1" s="1"/>
  <c r="T1824" i="1"/>
  <c r="U1825" i="1" l="1"/>
  <c r="T1825" i="1"/>
  <c r="X1824" i="1"/>
  <c r="U1826" i="1" l="1"/>
  <c r="X1825" i="1"/>
  <c r="T1826" i="1"/>
  <c r="X1826" i="1" l="1"/>
  <c r="U1827" i="1"/>
  <c r="T1827" i="1"/>
  <c r="X1827" i="1" l="1"/>
  <c r="U1828" i="1"/>
  <c r="T1828" i="1"/>
  <c r="T1829" i="1" l="1"/>
  <c r="X1828" i="1"/>
  <c r="U1829" i="1"/>
  <c r="U1830" i="1" l="1"/>
  <c r="X1829" i="1"/>
  <c r="T1830" i="1"/>
  <c r="U1831" i="1" l="1"/>
  <c r="X1830" i="1"/>
  <c r="T1831" i="1"/>
  <c r="U1832" i="1" l="1"/>
  <c r="X1831" i="1"/>
  <c r="T1832" i="1"/>
  <c r="X1832" i="1" l="1"/>
  <c r="U1833" i="1"/>
  <c r="V1833" i="1" s="1"/>
  <c r="T1833" i="1"/>
  <c r="T1834" i="1" l="1"/>
  <c r="U1834" i="1"/>
  <c r="V1834" i="1" s="1"/>
  <c r="X1833" i="1"/>
  <c r="T1835" i="1" l="1"/>
  <c r="X1834" i="1"/>
  <c r="U1835" i="1"/>
  <c r="V1835" i="1" s="1"/>
  <c r="T1836" i="1" l="1"/>
  <c r="U1836" i="1"/>
  <c r="V1836" i="1" s="1"/>
  <c r="X1835" i="1"/>
  <c r="U1837" i="1" l="1"/>
  <c r="V1837" i="1" s="1"/>
  <c r="T1837" i="1"/>
  <c r="X1836" i="1"/>
  <c r="U1838" i="1" l="1"/>
  <c r="V1838" i="1" s="1"/>
  <c r="X1837" i="1"/>
  <c r="T1838" i="1"/>
  <c r="X1838" i="1" l="1"/>
  <c r="T1839" i="1"/>
  <c r="U1839" i="1"/>
  <c r="V1839" i="1" s="1"/>
  <c r="X1839" i="1" l="1"/>
  <c r="U1840" i="1"/>
  <c r="V1840" i="1" s="1"/>
  <c r="T1840" i="1"/>
  <c r="X1840" i="1" l="1"/>
  <c r="U1841" i="1"/>
  <c r="V1841" i="1" s="1"/>
  <c r="T1841" i="1"/>
  <c r="T1842" i="1" l="1"/>
  <c r="U1842" i="1"/>
  <c r="V1842" i="1" s="1"/>
  <c r="X1841" i="1"/>
  <c r="T1843" i="1" l="1"/>
  <c r="X1842" i="1"/>
  <c r="U1843" i="1"/>
  <c r="V1843" i="1" s="1"/>
  <c r="T1844" i="1" l="1"/>
  <c r="U1844" i="1"/>
  <c r="V1844" i="1" s="1"/>
  <c r="X1843" i="1"/>
  <c r="U1845" i="1" l="1"/>
  <c r="V1845" i="1" s="1"/>
  <c r="X1844" i="1"/>
  <c r="T1845" i="1"/>
  <c r="U1846" i="1" l="1"/>
  <c r="V1846" i="1" s="1"/>
  <c r="X1845" i="1"/>
  <c r="T1846" i="1"/>
  <c r="X1846" i="1" l="1"/>
  <c r="T1847" i="1"/>
  <c r="U1847" i="1"/>
  <c r="V1847" i="1" s="1"/>
  <c r="X1847" i="1" l="1"/>
  <c r="U1848" i="1"/>
  <c r="V1848" i="1" s="1"/>
  <c r="T1848" i="1"/>
  <c r="U1849" i="1" l="1"/>
  <c r="T1849" i="1"/>
  <c r="X1848" i="1"/>
  <c r="U1850" i="1" l="1"/>
  <c r="X1849" i="1"/>
  <c r="T1850" i="1"/>
  <c r="X1850" i="1" l="1"/>
  <c r="U1851" i="1"/>
  <c r="T1851" i="1"/>
  <c r="X1851" i="1" l="1"/>
  <c r="U1852" i="1"/>
  <c r="T1852" i="1"/>
  <c r="T1853" i="1" l="1"/>
  <c r="X1852" i="1"/>
  <c r="U1853" i="1"/>
  <c r="U1854" i="1" l="1"/>
  <c r="X1853" i="1"/>
  <c r="T1854" i="1"/>
  <c r="U1855" i="1" l="1"/>
  <c r="X1854" i="1"/>
  <c r="T1855" i="1"/>
  <c r="X1855" i="1" l="1"/>
  <c r="U1856" i="1"/>
  <c r="T1856" i="1"/>
  <c r="X1856" i="1" l="1"/>
  <c r="U1857" i="1"/>
  <c r="V1857" i="1" s="1"/>
  <c r="T1857" i="1"/>
  <c r="T1858" i="1" l="1"/>
  <c r="U1858" i="1"/>
  <c r="V1858" i="1" s="1"/>
  <c r="X1857" i="1"/>
  <c r="T1859" i="1" l="1"/>
  <c r="X1858" i="1"/>
  <c r="U1859" i="1"/>
  <c r="V1859" i="1" s="1"/>
  <c r="T1860" i="1" l="1"/>
  <c r="U1860" i="1"/>
  <c r="V1860" i="1" s="1"/>
  <c r="X1859" i="1"/>
  <c r="U1861" i="1" l="1"/>
  <c r="V1861" i="1" s="1"/>
  <c r="X1860" i="1"/>
  <c r="T1861" i="1"/>
  <c r="U1862" i="1" l="1"/>
  <c r="V1862" i="1" s="1"/>
  <c r="X1861" i="1"/>
  <c r="T1862" i="1"/>
  <c r="X1862" i="1" l="1"/>
  <c r="T1863" i="1"/>
  <c r="U1863" i="1"/>
  <c r="V1863" i="1" s="1"/>
  <c r="X1863" i="1" l="1"/>
  <c r="U1864" i="1"/>
  <c r="V1864" i="1" s="1"/>
  <c r="T1864" i="1"/>
  <c r="X1864" i="1" l="1"/>
  <c r="U1865" i="1"/>
  <c r="V1865" i="1" s="1"/>
  <c r="T1865" i="1"/>
  <c r="T1866" i="1" l="1"/>
  <c r="U1866" i="1"/>
  <c r="V1866" i="1" s="1"/>
  <c r="X1865" i="1"/>
  <c r="T1867" i="1" l="1"/>
  <c r="X1866" i="1"/>
  <c r="U1867" i="1"/>
  <c r="V1867" i="1" s="1"/>
  <c r="T1868" i="1" l="1"/>
  <c r="U1868" i="1"/>
  <c r="V1868" i="1" s="1"/>
  <c r="X1867" i="1"/>
  <c r="U1869" i="1" l="1"/>
  <c r="V1869" i="1" s="1"/>
  <c r="T1869" i="1"/>
  <c r="X1868" i="1"/>
  <c r="U1870" i="1" l="1"/>
  <c r="V1870" i="1" s="1"/>
  <c r="X1869" i="1"/>
  <c r="T1870" i="1"/>
  <c r="X1870" i="1" l="1"/>
  <c r="T1871" i="1"/>
  <c r="U1871" i="1"/>
  <c r="V1871" i="1" s="1"/>
  <c r="X1871" i="1" l="1"/>
  <c r="U1872" i="1"/>
  <c r="V1872" i="1" s="1"/>
  <c r="T1872" i="1"/>
  <c r="U1873" i="1" l="1"/>
  <c r="T1873" i="1"/>
  <c r="X1872" i="1"/>
  <c r="U1874" i="1" l="1"/>
  <c r="X1873" i="1"/>
  <c r="T1874" i="1"/>
  <c r="U1875" i="1" l="1"/>
  <c r="X1874" i="1"/>
  <c r="T1875" i="1"/>
  <c r="X1875" i="1" l="1"/>
  <c r="U1876" i="1"/>
  <c r="T1876" i="1"/>
  <c r="T1877" i="1" l="1"/>
  <c r="X1876" i="1"/>
  <c r="U1877" i="1"/>
  <c r="U1878" i="1" l="1"/>
  <c r="X1877" i="1"/>
  <c r="T1878" i="1"/>
  <c r="U1879" i="1" l="1"/>
  <c r="X1878" i="1"/>
  <c r="T1879" i="1"/>
  <c r="U1880" i="1" l="1"/>
  <c r="X1879" i="1"/>
  <c r="T1880" i="1"/>
  <c r="X1880" i="1" l="1"/>
  <c r="U1881" i="1"/>
  <c r="V1881" i="1" s="1"/>
  <c r="T1881" i="1"/>
  <c r="T1882" i="1" l="1"/>
  <c r="U1882" i="1"/>
  <c r="V1882" i="1" s="1"/>
  <c r="X1881" i="1"/>
  <c r="T1883" i="1" l="1"/>
  <c r="X1882" i="1"/>
  <c r="U1883" i="1"/>
  <c r="V1883" i="1" s="1"/>
  <c r="T1884" i="1" l="1"/>
  <c r="U1884" i="1"/>
  <c r="V1884" i="1" s="1"/>
  <c r="X1883" i="1"/>
  <c r="U1885" i="1" l="1"/>
  <c r="V1885" i="1" s="1"/>
  <c r="T1885" i="1"/>
  <c r="X1884" i="1"/>
  <c r="U1886" i="1" l="1"/>
  <c r="V1886" i="1" s="1"/>
  <c r="X1885" i="1"/>
  <c r="T1886" i="1"/>
  <c r="X1886" i="1" l="1"/>
  <c r="T1887" i="1"/>
  <c r="U1887" i="1"/>
  <c r="V1887" i="1" s="1"/>
  <c r="X1887" i="1" l="1"/>
  <c r="U1888" i="1"/>
  <c r="V1888" i="1" s="1"/>
  <c r="T1888" i="1"/>
  <c r="X1888" i="1" l="1"/>
  <c r="U1889" i="1"/>
  <c r="V1889" i="1" s="1"/>
  <c r="T1889" i="1"/>
  <c r="T1890" i="1" l="1"/>
  <c r="U1890" i="1"/>
  <c r="V1890" i="1" s="1"/>
  <c r="X1889" i="1"/>
  <c r="T1891" i="1" l="1"/>
  <c r="X1890" i="1"/>
  <c r="U1891" i="1"/>
  <c r="V1891" i="1" s="1"/>
  <c r="T1892" i="1" l="1"/>
  <c r="U1892" i="1"/>
  <c r="V1892" i="1" s="1"/>
  <c r="X1891" i="1"/>
  <c r="U1893" i="1" l="1"/>
  <c r="V1893" i="1" s="1"/>
  <c r="X1892" i="1"/>
  <c r="T1893" i="1"/>
  <c r="U1894" i="1" l="1"/>
  <c r="V1894" i="1" s="1"/>
  <c r="X1893" i="1"/>
  <c r="T1894" i="1"/>
  <c r="X1894" i="1" l="1"/>
  <c r="T1895" i="1"/>
  <c r="U1895" i="1"/>
  <c r="V1895" i="1" s="1"/>
  <c r="X1895" i="1" l="1"/>
  <c r="U1896" i="1"/>
  <c r="V1896" i="1" s="1"/>
  <c r="T1896" i="1"/>
  <c r="U1897" i="1" l="1"/>
  <c r="T1897" i="1"/>
  <c r="X1896" i="1"/>
  <c r="U1898" i="1" l="1"/>
  <c r="X1897" i="1"/>
  <c r="T1898" i="1"/>
  <c r="X1898" i="1" l="1"/>
  <c r="U1899" i="1"/>
  <c r="T1899" i="1"/>
  <c r="X1899" i="1" l="1"/>
  <c r="U1900" i="1"/>
  <c r="T1900" i="1"/>
  <c r="T1901" i="1" l="1"/>
  <c r="X1900" i="1"/>
  <c r="U1901" i="1"/>
  <c r="X1901" i="1" l="1"/>
  <c r="U1902" i="1"/>
  <c r="T1902" i="1"/>
  <c r="U1903" i="1" l="1"/>
  <c r="X1902" i="1"/>
  <c r="T1903" i="1"/>
  <c r="U1904" i="1" l="1"/>
  <c r="X1903" i="1"/>
  <c r="T1904" i="1"/>
  <c r="T1905" i="1" l="1"/>
  <c r="X1904" i="1"/>
  <c r="U1905" i="1"/>
  <c r="V1905" i="1" s="1"/>
  <c r="T1906" i="1" l="1"/>
  <c r="U1906" i="1"/>
  <c r="V1906" i="1" s="1"/>
  <c r="X1905" i="1"/>
  <c r="U1907" i="1" l="1"/>
  <c r="V1907" i="1" s="1"/>
  <c r="X1906" i="1"/>
  <c r="T1907" i="1"/>
  <c r="U1908" i="1" l="1"/>
  <c r="V1908" i="1" s="1"/>
  <c r="X1907" i="1"/>
  <c r="T1908" i="1"/>
  <c r="T1909" i="1" l="1"/>
  <c r="X1908" i="1"/>
  <c r="U1909" i="1"/>
  <c r="V1909" i="1" s="1"/>
  <c r="X1909" i="1" l="1"/>
  <c r="T1910" i="1"/>
  <c r="U1910" i="1"/>
  <c r="V1910" i="1" s="1"/>
  <c r="X1910" i="1" l="1"/>
  <c r="U1911" i="1"/>
  <c r="V1911" i="1" s="1"/>
  <c r="T1911" i="1"/>
  <c r="U1912" i="1" l="1"/>
  <c r="V1912" i="1" s="1"/>
  <c r="X1911" i="1"/>
  <c r="T1912" i="1"/>
  <c r="T1913" i="1" l="1"/>
  <c r="X1912" i="1"/>
  <c r="U1913" i="1"/>
  <c r="V1913" i="1" s="1"/>
  <c r="T1914" i="1" l="1"/>
  <c r="X1913" i="1"/>
  <c r="U1914" i="1"/>
  <c r="V1914" i="1" s="1"/>
  <c r="U1915" i="1" l="1"/>
  <c r="V1915" i="1" s="1"/>
  <c r="T1915" i="1"/>
  <c r="X1914" i="1"/>
  <c r="U1916" i="1" l="1"/>
  <c r="V1916" i="1" s="1"/>
  <c r="X1915" i="1"/>
  <c r="T1916" i="1"/>
  <c r="T1917" i="1" l="1"/>
  <c r="X1916" i="1"/>
  <c r="U1917" i="1"/>
  <c r="V1917" i="1" s="1"/>
  <c r="X1917" i="1" l="1"/>
  <c r="T1918" i="1"/>
  <c r="U1918" i="1"/>
  <c r="V1918" i="1" s="1"/>
  <c r="X1918" i="1" l="1"/>
  <c r="U1919" i="1"/>
  <c r="V1919" i="1" s="1"/>
  <c r="T1919" i="1"/>
  <c r="X1919" i="1" l="1"/>
  <c r="U1920" i="1"/>
  <c r="V1920" i="1" s="1"/>
  <c r="T1920" i="1"/>
  <c r="X1920" i="1" l="1"/>
  <c r="T1921" i="1"/>
  <c r="U1921" i="1"/>
  <c r="U1922" i="1" l="1"/>
  <c r="X1921" i="1"/>
  <c r="T1922" i="1"/>
  <c r="U1923" i="1" l="1"/>
  <c r="X1922" i="1"/>
  <c r="T1923" i="1"/>
  <c r="X1923" i="1" l="1"/>
  <c r="U1924" i="1"/>
  <c r="T1924" i="1"/>
  <c r="T1925" i="1" l="1"/>
  <c r="U1925" i="1"/>
  <c r="X1924" i="1"/>
  <c r="X1925" i="1" l="1"/>
  <c r="U1926" i="1"/>
  <c r="T1926" i="1"/>
  <c r="X1926" i="1" l="1"/>
  <c r="U1927" i="1"/>
  <c r="T1927" i="1"/>
  <c r="U1928" i="1" l="1"/>
  <c r="X1927" i="1"/>
  <c r="T1928" i="1"/>
  <c r="U1929" i="1" l="1"/>
  <c r="V1929" i="1" s="1"/>
  <c r="T1929" i="1"/>
  <c r="X1928" i="1"/>
  <c r="T1930" i="1" l="1"/>
  <c r="X1929" i="1"/>
  <c r="U1930" i="1"/>
  <c r="V1930" i="1" s="1"/>
  <c r="U1931" i="1" l="1"/>
  <c r="V1931" i="1" s="1"/>
  <c r="T1931" i="1"/>
  <c r="X1930" i="1"/>
  <c r="U1932" i="1" l="1"/>
  <c r="V1932" i="1" s="1"/>
  <c r="T1932" i="1"/>
  <c r="X1931" i="1"/>
  <c r="U1933" i="1" l="1"/>
  <c r="V1933" i="1" s="1"/>
  <c r="T1933" i="1"/>
  <c r="X1932" i="1"/>
  <c r="T1934" i="1" l="1"/>
  <c r="U1934" i="1"/>
  <c r="V1934" i="1" s="1"/>
  <c r="X1933" i="1"/>
  <c r="T1935" i="1" l="1"/>
  <c r="X1934" i="1"/>
  <c r="U1935" i="1"/>
  <c r="V1935" i="1" s="1"/>
  <c r="T1936" i="1" l="1"/>
  <c r="U1936" i="1"/>
  <c r="V1936" i="1" s="1"/>
  <c r="X1935" i="1"/>
  <c r="X1936" i="1" l="1"/>
  <c r="U1937" i="1"/>
  <c r="V1937" i="1" s="1"/>
  <c r="T1937" i="1"/>
  <c r="X1937" i="1" l="1"/>
  <c r="T1938" i="1"/>
  <c r="U1938" i="1"/>
  <c r="V1938" i="1" s="1"/>
  <c r="X1938" i="1" l="1"/>
  <c r="U1939" i="1"/>
  <c r="V1939" i="1" s="1"/>
  <c r="T1939" i="1"/>
  <c r="U1940" i="1" l="1"/>
  <c r="V1940" i="1" s="1"/>
  <c r="T1940" i="1"/>
  <c r="X1939" i="1"/>
  <c r="X1940" i="1" l="1"/>
  <c r="U1941" i="1"/>
  <c r="V1941" i="1" s="1"/>
  <c r="T1941" i="1"/>
  <c r="T1942" i="1" l="1"/>
  <c r="X1941" i="1"/>
  <c r="U1942" i="1"/>
  <c r="V1942" i="1" s="1"/>
  <c r="U1943" i="1" l="1"/>
  <c r="V1943" i="1" s="1"/>
  <c r="T1943" i="1"/>
  <c r="X1942" i="1"/>
  <c r="U1944" i="1" l="1"/>
  <c r="V1944" i="1" s="1"/>
  <c r="X1943" i="1"/>
  <c r="T1944" i="1"/>
  <c r="X1944" i="1" l="1"/>
  <c r="U1945" i="1"/>
  <c r="T1945" i="1"/>
  <c r="U1946" i="1" l="1"/>
  <c r="X1945" i="1"/>
  <c r="T1946" i="1"/>
  <c r="U1947" i="1" l="1"/>
  <c r="T1947" i="1"/>
  <c r="X1946" i="1"/>
  <c r="X1947" i="1" l="1"/>
  <c r="T1948" i="1"/>
  <c r="U1948" i="1"/>
  <c r="U1949" i="1" l="1"/>
  <c r="X1948" i="1"/>
  <c r="T1949" i="1"/>
  <c r="X1949" i="1" l="1"/>
  <c r="U1950" i="1"/>
  <c r="T1950" i="1"/>
  <c r="T1951" i="1" l="1"/>
  <c r="X1950" i="1"/>
  <c r="U1951" i="1"/>
  <c r="U1952" i="1" l="1"/>
  <c r="T1952" i="1"/>
  <c r="X1951" i="1"/>
  <c r="X1952" i="1" l="1"/>
  <c r="U1953" i="1"/>
  <c r="V1953" i="1" s="1"/>
  <c r="T1953" i="1"/>
  <c r="X1953" i="1" l="1"/>
  <c r="T1954" i="1"/>
  <c r="U1954" i="1"/>
  <c r="V1954" i="1" s="1"/>
  <c r="X1954" i="1" l="1"/>
  <c r="U1955" i="1"/>
  <c r="V1955" i="1" s="1"/>
  <c r="T1955" i="1"/>
  <c r="U1956" i="1" l="1"/>
  <c r="V1956" i="1" s="1"/>
  <c r="T1956" i="1"/>
  <c r="X1955" i="1"/>
  <c r="X1956" i="1" l="1"/>
  <c r="U1957" i="1"/>
  <c r="V1957" i="1" s="1"/>
  <c r="T1957" i="1"/>
  <c r="T1958" i="1" l="1"/>
  <c r="U1958" i="1"/>
  <c r="V1958" i="1" s="1"/>
  <c r="X1957" i="1"/>
  <c r="U1959" i="1" l="1"/>
  <c r="V1959" i="1" s="1"/>
  <c r="T1959" i="1"/>
  <c r="X1958" i="1"/>
  <c r="U1960" i="1" l="1"/>
  <c r="V1960" i="1" s="1"/>
  <c r="X1959" i="1"/>
  <c r="T1960" i="1"/>
  <c r="X1960" i="1" l="1"/>
  <c r="T1961" i="1"/>
  <c r="U1961" i="1"/>
  <c r="V1961" i="1" s="1"/>
  <c r="X1961" i="1" l="1"/>
  <c r="T1962" i="1"/>
  <c r="U1962" i="1"/>
  <c r="V1962" i="1" s="1"/>
  <c r="X1962" i="1" l="1"/>
  <c r="U1963" i="1"/>
  <c r="V1963" i="1" s="1"/>
  <c r="T1963" i="1"/>
  <c r="U1964" i="1" l="1"/>
  <c r="V1964" i="1" s="1"/>
  <c r="T1964" i="1"/>
  <c r="X1963" i="1"/>
  <c r="X1964" i="1" l="1"/>
  <c r="U1965" i="1"/>
  <c r="V1965" i="1" s="1"/>
  <c r="T1965" i="1"/>
  <c r="T1966" i="1" l="1"/>
  <c r="X1965" i="1"/>
  <c r="U1966" i="1"/>
  <c r="V1966" i="1" s="1"/>
  <c r="U1967" i="1" l="1"/>
  <c r="V1967" i="1" s="1"/>
  <c r="T1967" i="1"/>
  <c r="X1966" i="1"/>
  <c r="U1968" i="1" l="1"/>
  <c r="V1968" i="1" s="1"/>
  <c r="X1967" i="1"/>
  <c r="T1968" i="1"/>
  <c r="X1968" i="1" l="1"/>
  <c r="U1969" i="1"/>
  <c r="T1969" i="1"/>
  <c r="U1970" i="1" l="1"/>
  <c r="X1969" i="1"/>
  <c r="T1970" i="1"/>
  <c r="U1971" i="1" l="1"/>
  <c r="T1971" i="1"/>
  <c r="X1970" i="1"/>
  <c r="X1971" i="1" l="1"/>
  <c r="T1972" i="1"/>
  <c r="U1972" i="1"/>
  <c r="U1973" i="1" l="1"/>
  <c r="X1972" i="1"/>
  <c r="T1973" i="1"/>
  <c r="X1973" i="1" l="1"/>
  <c r="U1974" i="1"/>
  <c r="T1974" i="1"/>
  <c r="T1975" i="1" l="1"/>
  <c r="X1974" i="1"/>
  <c r="U1975" i="1"/>
  <c r="U1976" i="1" l="1"/>
  <c r="T1976" i="1"/>
  <c r="X1975" i="1"/>
  <c r="X1976" i="1" l="1"/>
  <c r="U1977" i="1"/>
  <c r="V1977" i="1" s="1"/>
  <c r="T1977" i="1"/>
  <c r="X1977" i="1" l="1"/>
  <c r="T1978" i="1"/>
  <c r="U1978" i="1"/>
  <c r="V1978" i="1" s="1"/>
  <c r="X1978" i="1" l="1"/>
  <c r="U1979" i="1"/>
  <c r="V1979" i="1" s="1"/>
  <c r="T1979" i="1"/>
  <c r="U1980" i="1" l="1"/>
  <c r="V1980" i="1" s="1"/>
  <c r="T1980" i="1"/>
  <c r="X1979" i="1"/>
  <c r="X1980" i="1" l="1"/>
  <c r="T1981" i="1"/>
  <c r="U1981" i="1"/>
  <c r="V1981" i="1" s="1"/>
  <c r="T1982" i="1" l="1"/>
  <c r="U1982" i="1"/>
  <c r="V1982" i="1" s="1"/>
  <c r="X1981" i="1"/>
  <c r="U1983" i="1" l="1"/>
  <c r="V1983" i="1" s="1"/>
  <c r="T1983" i="1"/>
  <c r="X1982" i="1"/>
  <c r="U1984" i="1" l="1"/>
  <c r="V1984" i="1" s="1"/>
  <c r="X1983" i="1"/>
  <c r="T1984" i="1"/>
  <c r="X1984" i="1" l="1"/>
  <c r="U1985" i="1"/>
  <c r="V1985" i="1" s="1"/>
  <c r="T1985" i="1"/>
  <c r="U1986" i="1" l="1"/>
  <c r="V1986" i="1" s="1"/>
  <c r="T1986" i="1"/>
  <c r="X1985" i="1"/>
  <c r="X1986" i="1" l="1"/>
  <c r="T1987" i="1"/>
  <c r="U1987" i="1"/>
  <c r="V1987" i="1" s="1"/>
  <c r="X1987" i="1" l="1"/>
  <c r="U1988" i="1"/>
  <c r="V1988" i="1" s="1"/>
  <c r="T1988" i="1"/>
  <c r="U1989" i="1" l="1"/>
  <c r="V1989" i="1" s="1"/>
  <c r="X1988" i="1"/>
  <c r="T1989" i="1"/>
  <c r="X1989" i="1" l="1"/>
  <c r="T1990" i="1"/>
  <c r="U1990" i="1"/>
  <c r="V1990" i="1" s="1"/>
  <c r="T1991" i="1" l="1"/>
  <c r="X1990" i="1"/>
  <c r="U1991" i="1"/>
  <c r="V1991" i="1" s="1"/>
  <c r="U1992" i="1" l="1"/>
  <c r="V1992" i="1" s="1"/>
  <c r="T1992" i="1"/>
  <c r="X1991" i="1"/>
  <c r="X1992" i="1" l="1"/>
  <c r="U1993" i="1"/>
  <c r="T1993" i="1"/>
  <c r="U1994" i="1" l="1"/>
  <c r="X1993" i="1"/>
  <c r="T1994" i="1"/>
  <c r="U1995" i="1" l="1"/>
  <c r="T1995" i="1"/>
  <c r="X1994" i="1"/>
  <c r="U1996" i="1" l="1"/>
  <c r="T1996" i="1"/>
  <c r="X1995" i="1"/>
  <c r="U1997" i="1" l="1"/>
  <c r="T1997" i="1"/>
  <c r="X1996" i="1"/>
  <c r="X1997" i="1" l="1"/>
  <c r="U1998" i="1"/>
  <c r="T1998" i="1"/>
  <c r="T1999" i="1" l="1"/>
  <c r="X1998" i="1"/>
  <c r="U1999" i="1"/>
  <c r="U2000" i="1" l="1"/>
  <c r="T2000" i="1"/>
  <c r="X1999" i="1"/>
  <c r="U2001" i="1" l="1"/>
  <c r="V2001" i="1" s="1"/>
  <c r="X2000" i="1"/>
  <c r="T2001" i="1"/>
  <c r="U2002" i="1" l="1"/>
  <c r="V2002" i="1" s="1"/>
  <c r="T2002" i="1"/>
  <c r="X2001" i="1"/>
  <c r="T2003" i="1" l="1"/>
  <c r="X2002" i="1"/>
  <c r="U2003" i="1"/>
  <c r="V2003" i="1" s="1"/>
  <c r="X2003" i="1" l="1"/>
  <c r="T2004" i="1"/>
  <c r="U2004" i="1"/>
  <c r="V2004" i="1" s="1"/>
  <c r="X2004" i="1" l="1"/>
  <c r="T2005" i="1"/>
  <c r="U2005" i="1"/>
  <c r="V2005" i="1" s="1"/>
  <c r="X2005" i="1" l="1"/>
  <c r="U2006" i="1"/>
  <c r="V2006" i="1" s="1"/>
  <c r="T2006" i="1"/>
  <c r="U2007" i="1" l="1"/>
  <c r="V2007" i="1" s="1"/>
  <c r="T2007" i="1"/>
  <c r="X2006" i="1"/>
  <c r="T2008" i="1" l="1"/>
  <c r="X2007" i="1"/>
  <c r="U2008" i="1"/>
  <c r="V2008" i="1" s="1"/>
  <c r="U2009" i="1" l="1"/>
  <c r="V2009" i="1" s="1"/>
  <c r="X2008" i="1"/>
  <c r="T2009" i="1"/>
  <c r="U2010" i="1" l="1"/>
  <c r="V2010" i="1" s="1"/>
  <c r="T2010" i="1"/>
  <c r="X2009" i="1"/>
  <c r="T2011" i="1" l="1"/>
  <c r="X2010" i="1"/>
  <c r="U2011" i="1"/>
  <c r="V2011" i="1" s="1"/>
  <c r="U2012" i="1" l="1"/>
  <c r="V2012" i="1" s="1"/>
  <c r="X2011" i="1"/>
  <c r="T2012" i="1"/>
  <c r="X2012" i="1" l="1"/>
  <c r="U2013" i="1"/>
  <c r="V2013" i="1" s="1"/>
  <c r="T2013" i="1"/>
  <c r="X2013" i="1" l="1"/>
  <c r="T2014" i="1"/>
  <c r="U2014" i="1"/>
  <c r="V2014" i="1" s="1"/>
  <c r="X2014" i="1" l="1"/>
  <c r="U2015" i="1"/>
  <c r="V2015" i="1" s="1"/>
  <c r="T2015" i="1"/>
  <c r="U2016" i="1" l="1"/>
  <c r="V2016" i="1" s="1"/>
  <c r="T2016" i="1"/>
  <c r="X2015" i="1"/>
  <c r="X2016" i="1" l="1"/>
  <c r="U2017" i="1"/>
  <c r="T2017" i="1"/>
  <c r="U2018" i="1" l="1"/>
  <c r="X2017" i="1"/>
  <c r="T2018" i="1"/>
  <c r="U2019" i="1" l="1"/>
  <c r="T2019" i="1"/>
  <c r="X2018" i="1"/>
  <c r="X2019" i="1" l="1"/>
  <c r="T2020" i="1"/>
  <c r="U2020" i="1"/>
  <c r="U2021" i="1" l="1"/>
  <c r="T2021" i="1"/>
  <c r="X2020" i="1"/>
  <c r="X2021" i="1" l="1"/>
  <c r="U2022" i="1"/>
  <c r="T2022" i="1"/>
  <c r="T2023" i="1" l="1"/>
  <c r="X2022" i="1"/>
  <c r="U2023" i="1"/>
  <c r="U2024" i="1" l="1"/>
  <c r="T2024" i="1"/>
  <c r="X2023" i="1"/>
  <c r="X2024" i="1" l="1"/>
  <c r="U2025" i="1"/>
  <c r="V2025" i="1" s="1"/>
  <c r="T2025" i="1"/>
  <c r="T2026" i="1" l="1"/>
  <c r="X2025" i="1"/>
  <c r="U2026" i="1"/>
  <c r="V2026" i="1" s="1"/>
  <c r="U2027" i="1" l="1"/>
  <c r="V2027" i="1" s="1"/>
  <c r="T2027" i="1"/>
  <c r="X2026" i="1"/>
  <c r="U2028" i="1" l="1"/>
  <c r="V2028" i="1" s="1"/>
  <c r="X2027" i="1"/>
  <c r="T2028" i="1"/>
  <c r="X2028" i="1" l="1"/>
  <c r="U2029" i="1"/>
  <c r="V2029" i="1" s="1"/>
  <c r="T2029" i="1"/>
  <c r="X2029" i="1" l="1"/>
  <c r="T2030" i="1"/>
  <c r="U2030" i="1"/>
  <c r="V2030" i="1" s="1"/>
  <c r="X2030" i="1" l="1"/>
  <c r="U2031" i="1"/>
  <c r="V2031" i="1" s="1"/>
  <c r="T2031" i="1"/>
  <c r="U2032" i="1" l="1"/>
  <c r="V2032" i="1" s="1"/>
  <c r="T2032" i="1"/>
  <c r="X2031" i="1"/>
  <c r="X2032" i="1" l="1"/>
  <c r="T2033" i="1"/>
  <c r="U2033" i="1"/>
  <c r="V2033" i="1" s="1"/>
  <c r="T2034" i="1" l="1"/>
  <c r="U2034" i="1"/>
  <c r="V2034" i="1" s="1"/>
  <c r="X2033" i="1"/>
  <c r="U2035" i="1" l="1"/>
  <c r="V2035" i="1" s="1"/>
  <c r="T2035" i="1"/>
  <c r="X2034" i="1"/>
  <c r="U2036" i="1" l="1"/>
  <c r="V2036" i="1" s="1"/>
  <c r="X2035" i="1"/>
  <c r="T2036" i="1"/>
  <c r="X2036" i="1" l="1"/>
  <c r="T2037" i="1"/>
  <c r="U2037" i="1"/>
  <c r="V2037" i="1" s="1"/>
  <c r="X2037" i="1" l="1"/>
  <c r="T2038" i="1"/>
  <c r="U2038" i="1"/>
  <c r="V2038" i="1" s="1"/>
  <c r="X2038" i="1" l="1"/>
  <c r="U2039" i="1"/>
  <c r="V2039" i="1" s="1"/>
  <c r="T2039" i="1"/>
  <c r="U2040" i="1" l="1"/>
  <c r="V2040" i="1" s="1"/>
  <c r="T2040" i="1"/>
  <c r="X2039" i="1"/>
  <c r="X2040" i="1" l="1"/>
  <c r="U2041" i="1"/>
  <c r="T2041" i="1"/>
  <c r="U2042" i="1" l="1"/>
  <c r="X2041" i="1"/>
  <c r="T2042" i="1"/>
  <c r="U2043" i="1" l="1"/>
  <c r="T2043" i="1"/>
  <c r="X2042" i="1"/>
  <c r="X2043" i="1" l="1"/>
  <c r="T2044" i="1"/>
  <c r="U2044" i="1"/>
  <c r="U2045" i="1" l="1"/>
  <c r="X2044" i="1"/>
  <c r="T2045" i="1"/>
  <c r="X2045" i="1" l="1"/>
  <c r="U2046" i="1"/>
  <c r="T2046" i="1"/>
  <c r="T2047" i="1" l="1"/>
  <c r="X2046" i="1"/>
  <c r="U2047" i="1"/>
  <c r="U2048" i="1" l="1"/>
  <c r="T2048" i="1"/>
  <c r="X2047" i="1"/>
  <c r="X2048" i="1" l="1"/>
  <c r="T2049" i="1"/>
  <c r="U2049" i="1"/>
  <c r="V2049" i="1" s="1"/>
  <c r="T2050" i="1" l="1"/>
  <c r="X2049" i="1"/>
  <c r="U2050" i="1"/>
  <c r="V2050" i="1" s="1"/>
  <c r="U2051" i="1" l="1"/>
  <c r="V2051" i="1" s="1"/>
  <c r="T2051" i="1"/>
  <c r="X2050" i="1"/>
  <c r="U2052" i="1" l="1"/>
  <c r="V2052" i="1" s="1"/>
  <c r="X2051" i="1"/>
  <c r="T2052" i="1"/>
  <c r="X2052" i="1" l="1"/>
  <c r="U2053" i="1"/>
  <c r="V2053" i="1" s="1"/>
  <c r="T2053" i="1"/>
  <c r="X2053" i="1" l="1"/>
  <c r="U2054" i="1"/>
  <c r="V2054" i="1" s="1"/>
  <c r="T2054" i="1"/>
  <c r="X2054" i="1" l="1"/>
  <c r="T2055" i="1"/>
  <c r="U2055" i="1"/>
  <c r="V2055" i="1" s="1"/>
  <c r="X2055" i="1" l="1"/>
  <c r="U2056" i="1"/>
  <c r="V2056" i="1" s="1"/>
  <c r="T2056" i="1"/>
  <c r="U2057" i="1" l="1"/>
  <c r="V2057" i="1" s="1"/>
  <c r="X2056" i="1"/>
  <c r="T2057" i="1"/>
  <c r="X2057" i="1" l="1"/>
  <c r="T2058" i="1"/>
  <c r="U2058" i="1"/>
  <c r="V2058" i="1" s="1"/>
  <c r="T2059" i="1" l="1"/>
  <c r="U2059" i="1"/>
  <c r="V2059" i="1" s="1"/>
  <c r="X2058" i="1"/>
  <c r="U2060" i="1" l="1"/>
  <c r="V2060" i="1" s="1"/>
  <c r="T2060" i="1"/>
  <c r="X2059" i="1"/>
  <c r="U2061" i="1" l="1"/>
  <c r="V2061" i="1" s="1"/>
  <c r="T2061" i="1"/>
  <c r="X2060" i="1"/>
  <c r="U2062" i="1" l="1"/>
  <c r="V2062" i="1" s="1"/>
  <c r="X2061" i="1"/>
  <c r="T2062" i="1"/>
  <c r="T2063" i="1" l="1"/>
  <c r="X2062" i="1"/>
  <c r="U2063" i="1"/>
  <c r="V2063" i="1" s="1"/>
  <c r="X2063" i="1" l="1"/>
  <c r="T2064" i="1"/>
  <c r="U2064" i="1"/>
  <c r="V2064" i="1" s="1"/>
  <c r="X2064" i="1" l="1"/>
  <c r="U2065" i="1"/>
  <c r="T2065" i="1"/>
  <c r="U2066" i="1" l="1"/>
  <c r="X2065" i="1"/>
  <c r="T2066" i="1"/>
  <c r="U2067" i="1" l="1"/>
  <c r="T2067" i="1"/>
  <c r="X2066" i="1"/>
  <c r="X2067" i="1" l="1"/>
  <c r="T2068" i="1"/>
  <c r="U2068" i="1"/>
  <c r="U2069" i="1" l="1"/>
  <c r="X2068" i="1"/>
  <c r="T2069" i="1"/>
  <c r="X2069" i="1" l="1"/>
  <c r="U2070" i="1"/>
  <c r="T2070" i="1"/>
  <c r="T2071" i="1" l="1"/>
  <c r="X2070" i="1"/>
  <c r="U2071" i="1"/>
  <c r="U2072" i="1" l="1"/>
  <c r="T2072" i="1"/>
  <c r="X2071" i="1"/>
  <c r="X2072" i="1" l="1"/>
  <c r="U2073" i="1"/>
  <c r="V2073" i="1" s="1"/>
  <c r="T2073" i="1"/>
  <c r="U2074" i="1" l="1"/>
  <c r="V2074" i="1" s="1"/>
  <c r="X2073" i="1"/>
  <c r="T2074" i="1"/>
  <c r="T2075" i="1" l="1"/>
  <c r="X2074" i="1"/>
  <c r="U2075" i="1"/>
  <c r="V2075" i="1" s="1"/>
  <c r="T2076" i="1" l="1"/>
  <c r="X2075" i="1"/>
  <c r="U2076" i="1"/>
  <c r="V2076" i="1" s="1"/>
  <c r="X2076" i="1" l="1"/>
  <c r="U2077" i="1"/>
  <c r="V2077" i="1" s="1"/>
  <c r="T2077" i="1"/>
  <c r="T2078" i="1" l="1"/>
  <c r="U2078" i="1"/>
  <c r="V2078" i="1" s="1"/>
  <c r="X2077" i="1"/>
  <c r="U2079" i="1" l="1"/>
  <c r="V2079" i="1" s="1"/>
  <c r="T2079" i="1"/>
  <c r="X2078" i="1"/>
  <c r="U2080" i="1" l="1"/>
  <c r="V2080" i="1" s="1"/>
  <c r="X2079" i="1"/>
  <c r="T2080" i="1"/>
  <c r="X2080" i="1" l="1"/>
  <c r="T2081" i="1"/>
  <c r="U2081" i="1"/>
  <c r="V2081" i="1" s="1"/>
  <c r="U2082" i="1" l="1"/>
  <c r="V2082" i="1" s="1"/>
  <c r="T2082" i="1"/>
  <c r="X2081" i="1"/>
  <c r="X2082" i="1" l="1"/>
  <c r="T2083" i="1"/>
  <c r="U2083" i="1"/>
  <c r="V2083" i="1" s="1"/>
  <c r="X2083" i="1" l="1"/>
  <c r="U2084" i="1"/>
  <c r="V2084" i="1" s="1"/>
  <c r="T2084" i="1"/>
  <c r="U2085" i="1" l="1"/>
  <c r="V2085" i="1" s="1"/>
  <c r="X2084" i="1"/>
  <c r="T2085" i="1"/>
  <c r="T2086" i="1" l="1"/>
  <c r="X2085" i="1"/>
  <c r="U2086" i="1"/>
  <c r="V2086" i="1" s="1"/>
  <c r="U2087" i="1" l="1"/>
  <c r="V2087" i="1" s="1"/>
  <c r="T2087" i="1"/>
  <c r="X2086" i="1"/>
  <c r="U2088" i="1" l="1"/>
  <c r="V2088" i="1" s="1"/>
  <c r="X2087" i="1"/>
  <c r="T2088" i="1"/>
  <c r="X2088" i="1" l="1"/>
  <c r="U2089" i="1"/>
  <c r="T2089" i="1"/>
  <c r="U2090" i="1" l="1"/>
  <c r="X2089" i="1"/>
  <c r="T2090" i="1"/>
  <c r="U2091" i="1" l="1"/>
  <c r="T2091" i="1"/>
  <c r="X2090" i="1"/>
  <c r="X2091" i="1" l="1"/>
  <c r="U2092" i="1"/>
  <c r="T2092" i="1"/>
  <c r="U2093" i="1" l="1"/>
  <c r="T2093" i="1"/>
  <c r="X2092" i="1"/>
  <c r="X2093" i="1" l="1"/>
  <c r="U2094" i="1"/>
  <c r="T2094" i="1"/>
  <c r="X2094" i="1" l="1"/>
  <c r="T2095" i="1"/>
  <c r="U2095" i="1"/>
  <c r="U2096" i="1" l="1"/>
  <c r="X2095" i="1"/>
  <c r="T2096" i="1"/>
  <c r="U2097" i="1" l="1"/>
  <c r="V2097" i="1" s="1"/>
  <c r="T2097" i="1"/>
  <c r="X2096" i="1"/>
  <c r="T2098" i="1" l="1"/>
  <c r="X2097" i="1"/>
  <c r="U2098" i="1"/>
  <c r="V2098" i="1" s="1"/>
  <c r="U2099" i="1" l="1"/>
  <c r="V2099" i="1" s="1"/>
  <c r="X2098" i="1"/>
  <c r="T2099" i="1"/>
  <c r="X2099" i="1" l="1"/>
  <c r="U2100" i="1"/>
  <c r="V2100" i="1" s="1"/>
  <c r="T2100" i="1"/>
  <c r="X2100" i="1" l="1"/>
  <c r="T2101" i="1"/>
  <c r="U2101" i="1"/>
  <c r="V2101" i="1" s="1"/>
  <c r="X2101" i="1" l="1"/>
  <c r="U2102" i="1"/>
  <c r="V2102" i="1" s="1"/>
  <c r="T2102" i="1"/>
  <c r="U2103" i="1" l="1"/>
  <c r="V2103" i="1" s="1"/>
  <c r="T2103" i="1"/>
  <c r="X2102" i="1"/>
  <c r="X2103" i="1" l="1"/>
  <c r="U2104" i="1"/>
  <c r="V2104" i="1" s="1"/>
  <c r="T2104" i="1"/>
  <c r="U2105" i="1" l="1"/>
  <c r="V2105" i="1" s="1"/>
  <c r="X2104" i="1"/>
  <c r="T2105" i="1"/>
  <c r="X2105" i="1" l="1"/>
  <c r="U2106" i="1"/>
  <c r="V2106" i="1" s="1"/>
  <c r="T2106" i="1"/>
  <c r="X2106" i="1" l="1"/>
  <c r="U2107" i="1"/>
  <c r="V2107" i="1" s="1"/>
  <c r="T2107" i="1"/>
  <c r="T2108" i="1" l="1"/>
  <c r="X2107" i="1"/>
  <c r="U2108" i="1"/>
  <c r="V2108" i="1" s="1"/>
  <c r="U2109" i="1" l="1"/>
  <c r="V2109" i="1" s="1"/>
  <c r="T2109" i="1"/>
  <c r="X2108" i="1"/>
  <c r="U2110" i="1" l="1"/>
  <c r="V2110" i="1" s="1"/>
  <c r="X2109" i="1"/>
  <c r="T2110" i="1"/>
  <c r="X2110" i="1" l="1"/>
  <c r="T2111" i="1"/>
  <c r="U2111" i="1"/>
  <c r="V2111" i="1" s="1"/>
  <c r="X2111" i="1" l="1"/>
  <c r="T2112" i="1"/>
  <c r="U2112" i="1"/>
  <c r="V2112" i="1" s="1"/>
  <c r="X2112" i="1" l="1"/>
  <c r="U2113" i="1"/>
  <c r="T2113" i="1"/>
  <c r="U2114" i="1" l="1"/>
  <c r="X2113" i="1"/>
  <c r="T2114" i="1"/>
  <c r="U2115" i="1" l="1"/>
  <c r="X2114" i="1"/>
  <c r="T2115" i="1"/>
  <c r="T2116" i="1" l="1"/>
  <c r="X2115" i="1"/>
  <c r="U2116" i="1"/>
  <c r="T2117" i="1" l="1"/>
  <c r="U2117" i="1"/>
  <c r="X2116" i="1"/>
  <c r="X2117" i="1" l="1"/>
  <c r="U2118" i="1"/>
  <c r="T2118" i="1"/>
  <c r="X2118" i="1" l="1"/>
  <c r="U2119" i="1"/>
  <c r="T2119" i="1"/>
  <c r="X2119" i="1" l="1"/>
  <c r="T2120" i="1"/>
  <c r="U2120" i="1"/>
  <c r="X2120" i="1" l="1"/>
  <c r="U2121" i="1"/>
  <c r="V2121" i="1" s="1"/>
  <c r="T2121" i="1"/>
  <c r="U2122" i="1" l="1"/>
  <c r="V2122" i="1" s="1"/>
  <c r="X2121" i="1"/>
  <c r="T2122" i="1"/>
  <c r="X2122" i="1" l="1"/>
  <c r="T2123" i="1"/>
  <c r="U2123" i="1"/>
  <c r="V2123" i="1" s="1"/>
  <c r="T2124" i="1" l="1"/>
  <c r="U2124" i="1"/>
  <c r="V2124" i="1" s="1"/>
  <c r="X2123" i="1"/>
  <c r="U2125" i="1" l="1"/>
  <c r="V2125" i="1" s="1"/>
  <c r="T2125" i="1"/>
  <c r="X2124" i="1"/>
  <c r="U2126" i="1" l="1"/>
  <c r="V2126" i="1" s="1"/>
  <c r="X2125" i="1"/>
  <c r="T2126" i="1"/>
  <c r="X2126" i="1" l="1"/>
  <c r="T2127" i="1"/>
  <c r="U2127" i="1"/>
  <c r="V2127" i="1" s="1"/>
  <c r="X2127" i="1" l="1"/>
  <c r="T2128" i="1"/>
  <c r="U2128" i="1"/>
  <c r="V2128" i="1" s="1"/>
  <c r="X2128" i="1" l="1"/>
  <c r="U2129" i="1"/>
  <c r="V2129" i="1" s="1"/>
  <c r="T2129" i="1"/>
  <c r="U2130" i="1" l="1"/>
  <c r="V2130" i="1" s="1"/>
  <c r="X2129" i="1"/>
  <c r="T2130" i="1"/>
  <c r="X2130" i="1" l="1"/>
  <c r="T2131" i="1"/>
  <c r="U2131" i="1"/>
  <c r="V2131" i="1" s="1"/>
  <c r="T2132" i="1" l="1"/>
  <c r="X2131" i="1"/>
  <c r="U2132" i="1"/>
  <c r="V2132" i="1" s="1"/>
  <c r="U2133" i="1" l="1"/>
  <c r="V2133" i="1" s="1"/>
  <c r="T2133" i="1"/>
  <c r="X2132" i="1"/>
  <c r="X2133" i="1" l="1"/>
  <c r="T2134" i="1"/>
  <c r="U2134" i="1"/>
  <c r="V2134" i="1" s="1"/>
  <c r="U2135" i="1" l="1"/>
  <c r="V2135" i="1" s="1"/>
  <c r="X2134" i="1"/>
  <c r="T2135" i="1"/>
  <c r="T2136" i="1" l="1"/>
  <c r="X2135" i="1"/>
  <c r="U2136" i="1"/>
  <c r="V2136" i="1" s="1"/>
  <c r="X2136" i="1" l="1"/>
  <c r="U2137" i="1"/>
  <c r="T2137" i="1"/>
  <c r="U2138" i="1" l="1"/>
  <c r="X2137" i="1"/>
  <c r="T2138" i="1"/>
  <c r="U2139" i="1" l="1"/>
  <c r="X2138" i="1"/>
  <c r="T2139" i="1"/>
  <c r="T2140" i="1" l="1"/>
  <c r="X2139" i="1"/>
  <c r="U2140" i="1"/>
  <c r="T2141" i="1" l="1"/>
  <c r="U2141" i="1"/>
  <c r="X2140" i="1"/>
  <c r="X2141" i="1" l="1"/>
  <c r="U2142" i="1"/>
  <c r="T2142" i="1"/>
  <c r="X2142" i="1" l="1"/>
  <c r="U2143" i="1"/>
  <c r="T2143" i="1"/>
  <c r="U2144" i="1" l="1"/>
  <c r="T2144" i="1"/>
  <c r="X2143" i="1"/>
  <c r="X2144" i="1" l="1"/>
  <c r="T2145" i="1"/>
  <c r="U2145" i="1"/>
  <c r="V2145" i="1" s="1"/>
  <c r="X2145" i="1" l="1"/>
  <c r="U2146" i="1"/>
  <c r="V2146" i="1" s="1"/>
  <c r="T2146" i="1"/>
  <c r="U2147" i="1" l="1"/>
  <c r="V2147" i="1" s="1"/>
  <c r="X2146" i="1"/>
  <c r="T2147" i="1"/>
  <c r="T2148" i="1" l="1"/>
  <c r="X2147" i="1"/>
  <c r="U2148" i="1"/>
  <c r="V2148" i="1" s="1"/>
  <c r="X2148" i="1" l="1"/>
  <c r="U2149" i="1"/>
  <c r="V2149" i="1" s="1"/>
  <c r="T2149" i="1"/>
  <c r="U2150" i="1" l="1"/>
  <c r="V2150" i="1" s="1"/>
  <c r="T2150" i="1"/>
  <c r="X2149" i="1"/>
  <c r="T2151" i="1" l="1"/>
  <c r="U2151" i="1"/>
  <c r="V2151" i="1" s="1"/>
  <c r="X2150" i="1"/>
  <c r="U2152" i="1" l="1"/>
  <c r="V2152" i="1" s="1"/>
  <c r="T2152" i="1"/>
  <c r="X2151" i="1"/>
  <c r="U2153" i="1" l="1"/>
  <c r="V2153" i="1" s="1"/>
  <c r="X2152" i="1"/>
  <c r="T2153" i="1"/>
  <c r="X2153" i="1" l="1"/>
  <c r="T2154" i="1"/>
  <c r="U2154" i="1"/>
  <c r="V2154" i="1" s="1"/>
  <c r="X2154" i="1" l="1"/>
  <c r="T2155" i="1"/>
  <c r="U2155" i="1"/>
  <c r="V2155" i="1" s="1"/>
  <c r="X2155" i="1" l="1"/>
  <c r="U2156" i="1"/>
  <c r="V2156" i="1" s="1"/>
  <c r="T2156" i="1"/>
  <c r="T2157" i="1" l="1"/>
  <c r="U2157" i="1"/>
  <c r="V2157" i="1" s="1"/>
  <c r="X2156" i="1"/>
  <c r="U2158" i="1" l="1"/>
  <c r="V2158" i="1" s="1"/>
  <c r="T2158" i="1"/>
  <c r="X2157" i="1"/>
  <c r="X2158" i="1" l="1"/>
  <c r="U2159" i="1"/>
  <c r="V2159" i="1" s="1"/>
  <c r="T2159" i="1"/>
  <c r="T2160" i="1" l="1"/>
  <c r="X2159" i="1"/>
  <c r="U2160" i="1"/>
  <c r="V2160" i="1" s="1"/>
  <c r="X2160" i="1" l="1"/>
  <c r="T2161" i="1"/>
  <c r="U2161" i="1"/>
  <c r="U2162" i="1" l="1"/>
  <c r="X2161" i="1"/>
  <c r="T2162" i="1"/>
  <c r="U2163" i="1" l="1"/>
  <c r="X2162" i="1"/>
  <c r="T2163" i="1"/>
  <c r="X2163" i="1" l="1"/>
  <c r="U2164" i="1"/>
  <c r="T2164" i="1"/>
  <c r="T2165" i="1" l="1"/>
  <c r="U2165" i="1"/>
  <c r="X2164" i="1"/>
  <c r="X2165" i="1" l="1"/>
  <c r="U2166" i="1"/>
  <c r="T2166" i="1"/>
  <c r="X2166" i="1" l="1"/>
  <c r="U2167" i="1"/>
  <c r="T2167" i="1"/>
  <c r="X2167" i="1" l="1"/>
  <c r="U2168" i="1"/>
  <c r="T2168" i="1"/>
  <c r="T2169" i="1" l="1"/>
  <c r="X2168" i="1"/>
  <c r="U2169" i="1"/>
  <c r="V2169" i="1" s="1"/>
  <c r="X2169" i="1" l="1"/>
  <c r="U2170" i="1"/>
  <c r="V2170" i="1" s="1"/>
  <c r="T2170" i="1"/>
  <c r="U2171" i="1" l="1"/>
  <c r="V2171" i="1" s="1"/>
  <c r="X2170" i="1"/>
  <c r="T2171" i="1"/>
  <c r="X2171" i="1" l="1"/>
  <c r="U2172" i="1"/>
  <c r="V2172" i="1" s="1"/>
  <c r="T2172" i="1"/>
  <c r="X2172" i="1" l="1"/>
  <c r="U2173" i="1"/>
  <c r="V2173" i="1" s="1"/>
  <c r="T2173" i="1"/>
  <c r="X2173" i="1" l="1"/>
  <c r="U2174" i="1"/>
  <c r="V2174" i="1" s="1"/>
  <c r="T2174" i="1"/>
  <c r="X2174" i="1" l="1"/>
  <c r="U2175" i="1"/>
  <c r="V2175" i="1" s="1"/>
  <c r="T2175" i="1"/>
  <c r="U2176" i="1" l="1"/>
  <c r="V2176" i="1" s="1"/>
  <c r="X2175" i="1"/>
  <c r="T2176" i="1"/>
  <c r="X2176" i="1" l="1"/>
  <c r="U2177" i="1"/>
  <c r="V2177" i="1" s="1"/>
  <c r="T2177" i="1"/>
  <c r="X2177" i="1" l="1"/>
  <c r="U2178" i="1"/>
  <c r="V2178" i="1" s="1"/>
  <c r="T2178" i="1"/>
  <c r="X2178" i="1" l="1"/>
  <c r="U2179" i="1"/>
  <c r="V2179" i="1" s="1"/>
  <c r="T2179" i="1"/>
  <c r="X2179" i="1" l="1"/>
  <c r="T2180" i="1"/>
  <c r="U2180" i="1"/>
  <c r="V2180" i="1" s="1"/>
  <c r="U2181" i="1" l="1"/>
  <c r="V2181" i="1" s="1"/>
  <c r="T2181" i="1"/>
  <c r="X2180" i="1"/>
  <c r="U2182" i="1" l="1"/>
  <c r="V2182" i="1" s="1"/>
  <c r="X2181" i="1"/>
  <c r="T2182" i="1"/>
  <c r="U2183" i="1" l="1"/>
  <c r="V2183" i="1" s="1"/>
  <c r="X2182" i="1"/>
  <c r="T2183" i="1"/>
  <c r="X2183" i="1" l="1"/>
  <c r="T2184" i="1"/>
  <c r="U2184" i="1"/>
  <c r="V2184" i="1" s="1"/>
  <c r="T2185" i="1" l="1"/>
  <c r="U2185" i="1"/>
  <c r="X2184" i="1"/>
  <c r="U2186" i="1" l="1"/>
  <c r="X2185" i="1"/>
  <c r="T2186" i="1"/>
  <c r="U2187" i="1" l="1"/>
  <c r="X2186" i="1"/>
  <c r="T2187" i="1"/>
  <c r="X2187" i="1" l="1"/>
  <c r="U2188" i="1"/>
  <c r="T2188" i="1"/>
  <c r="X2188" i="1" l="1"/>
  <c r="T2189" i="1"/>
  <c r="U2189" i="1"/>
  <c r="X2189" i="1" l="1"/>
  <c r="U2190" i="1"/>
  <c r="T2190" i="1"/>
  <c r="X2190" i="1" l="1"/>
  <c r="U2191" i="1"/>
  <c r="T2191" i="1"/>
  <c r="T2192" i="1" l="1"/>
  <c r="X2191" i="1"/>
  <c r="U2192" i="1"/>
  <c r="U2193" i="1" l="1"/>
  <c r="V2193" i="1" s="1"/>
  <c r="T2193" i="1"/>
  <c r="X2192" i="1"/>
  <c r="X2193" i="1" l="1"/>
  <c r="U2194" i="1"/>
  <c r="V2194" i="1" s="1"/>
  <c r="T2194" i="1"/>
  <c r="U2195" i="1" l="1"/>
  <c r="V2195" i="1" s="1"/>
  <c r="T2195" i="1"/>
  <c r="X2194" i="1"/>
  <c r="U2196" i="1" l="1"/>
  <c r="V2196" i="1" s="1"/>
  <c r="T2196" i="1"/>
  <c r="X2195" i="1"/>
  <c r="U2197" i="1" l="1"/>
  <c r="V2197" i="1" s="1"/>
  <c r="X2196" i="1"/>
  <c r="T2197" i="1"/>
  <c r="U2198" i="1" l="1"/>
  <c r="V2198" i="1" s="1"/>
  <c r="X2197" i="1"/>
  <c r="T2198" i="1"/>
  <c r="U2199" i="1" l="1"/>
  <c r="V2199" i="1" s="1"/>
  <c r="T2199" i="1"/>
  <c r="X2198" i="1"/>
  <c r="U2200" i="1" l="1"/>
  <c r="V2200" i="1" s="1"/>
  <c r="T2200" i="1"/>
  <c r="X2199" i="1"/>
  <c r="U2201" i="1" l="1"/>
  <c r="V2201" i="1" s="1"/>
  <c r="T2201" i="1"/>
  <c r="X2200" i="1"/>
  <c r="X2201" i="1" l="1"/>
  <c r="U2202" i="1"/>
  <c r="V2202" i="1" s="1"/>
  <c r="T2202" i="1"/>
  <c r="U2203" i="1" l="1"/>
  <c r="V2203" i="1" s="1"/>
  <c r="X2202" i="1"/>
  <c r="T2203" i="1"/>
  <c r="U2204" i="1" l="1"/>
  <c r="V2204" i="1" s="1"/>
  <c r="X2203" i="1"/>
  <c r="T2204" i="1"/>
  <c r="U2205" i="1" l="1"/>
  <c r="V2205" i="1" s="1"/>
  <c r="X2204" i="1"/>
  <c r="T2205" i="1"/>
  <c r="U2206" i="1" l="1"/>
  <c r="V2206" i="1" s="1"/>
  <c r="X2205" i="1"/>
  <c r="T2206" i="1"/>
  <c r="U2207" i="1" l="1"/>
  <c r="V2207" i="1" s="1"/>
  <c r="T2207" i="1"/>
  <c r="X2206" i="1"/>
  <c r="U2208" i="1" l="1"/>
  <c r="V2208" i="1" s="1"/>
  <c r="T2208" i="1"/>
  <c r="X2207" i="1"/>
  <c r="T2209" i="1" l="1"/>
  <c r="U2209" i="1"/>
  <c r="X2208" i="1"/>
  <c r="U2210" i="1" l="1"/>
  <c r="T2210" i="1"/>
  <c r="X2209" i="1"/>
  <c r="T2211" i="1" l="1"/>
  <c r="X2210" i="1"/>
  <c r="U2211" i="1"/>
  <c r="U2212" i="1" l="1"/>
  <c r="X2211" i="1"/>
  <c r="T2212" i="1"/>
  <c r="U2213" i="1" l="1"/>
  <c r="X2212" i="1"/>
  <c r="T2213" i="1"/>
  <c r="X2213" i="1" l="1"/>
  <c r="T2214" i="1"/>
  <c r="U2214" i="1"/>
  <c r="X2214" i="1" l="1"/>
  <c r="U2215" i="1"/>
  <c r="T2215" i="1"/>
  <c r="U2216" i="1" l="1"/>
  <c r="X2215" i="1"/>
  <c r="T2216" i="1"/>
  <c r="U2217" i="1" l="1"/>
  <c r="V2217" i="1" s="1"/>
  <c r="T2217" i="1"/>
  <c r="X2216" i="1"/>
  <c r="U2218" i="1" l="1"/>
  <c r="V2218" i="1" s="1"/>
  <c r="X2217" i="1"/>
  <c r="T2218" i="1"/>
  <c r="U2219" i="1" l="1"/>
  <c r="V2219" i="1" s="1"/>
  <c r="X2218" i="1"/>
  <c r="T2219" i="1"/>
  <c r="U2220" i="1" l="1"/>
  <c r="V2220" i="1" s="1"/>
  <c r="T2220" i="1"/>
  <c r="X2219" i="1"/>
  <c r="U2221" i="1" l="1"/>
  <c r="V2221" i="1" s="1"/>
  <c r="X2220" i="1"/>
  <c r="T2221" i="1"/>
  <c r="U2222" i="1" l="1"/>
  <c r="V2222" i="1" s="1"/>
  <c r="X2221" i="1"/>
  <c r="T2222" i="1"/>
  <c r="U2223" i="1" l="1"/>
  <c r="V2223" i="1" s="1"/>
  <c r="T2223" i="1"/>
  <c r="X2222" i="1"/>
  <c r="U2224" i="1" l="1"/>
  <c r="V2224" i="1" s="1"/>
  <c r="T2224" i="1"/>
  <c r="X2223" i="1"/>
  <c r="U2225" i="1" l="1"/>
  <c r="V2225" i="1" s="1"/>
  <c r="X2224" i="1"/>
  <c r="T2225" i="1"/>
  <c r="X2225" i="1" l="1"/>
  <c r="U2226" i="1"/>
  <c r="V2226" i="1" s="1"/>
  <c r="T2226" i="1"/>
  <c r="T2227" i="1" l="1"/>
  <c r="X2226" i="1"/>
  <c r="U2227" i="1"/>
  <c r="V2227" i="1" s="1"/>
  <c r="U2228" i="1" l="1"/>
  <c r="V2228" i="1" s="1"/>
  <c r="T2228" i="1"/>
  <c r="X2227" i="1"/>
  <c r="X2228" i="1" l="1"/>
  <c r="U2229" i="1"/>
  <c r="V2229" i="1" s="1"/>
  <c r="T2229" i="1"/>
  <c r="U2230" i="1" l="1"/>
  <c r="V2230" i="1" s="1"/>
  <c r="X2229" i="1"/>
  <c r="T2230" i="1"/>
  <c r="X2230" i="1" l="1"/>
  <c r="U2231" i="1"/>
  <c r="V2231" i="1" s="1"/>
  <c r="T2231" i="1"/>
  <c r="X2231" i="1" l="1"/>
  <c r="U2232" i="1"/>
  <c r="V2232" i="1" s="1"/>
  <c r="T2232" i="1"/>
  <c r="X2232" i="1" l="1"/>
  <c r="T2233" i="1"/>
  <c r="U2233" i="1"/>
  <c r="X2233" i="1" l="1"/>
  <c r="U2234" i="1"/>
  <c r="T2234" i="1"/>
  <c r="T2235" i="1" l="1"/>
  <c r="U2235" i="1"/>
  <c r="X2234" i="1"/>
  <c r="U2236" i="1" l="1"/>
  <c r="T2236" i="1"/>
  <c r="X2235" i="1"/>
  <c r="T2237" i="1" l="1"/>
  <c r="X2236" i="1"/>
  <c r="U2237" i="1"/>
  <c r="U2238" i="1" l="1"/>
  <c r="X2237" i="1"/>
  <c r="T2238" i="1"/>
  <c r="U2239" i="1" l="1"/>
  <c r="X2238" i="1"/>
  <c r="T2239" i="1"/>
  <c r="U2240" i="1" l="1"/>
  <c r="X2239" i="1"/>
  <c r="T2240" i="1"/>
  <c r="X2240" i="1" l="1"/>
  <c r="U2241" i="1"/>
  <c r="V2241" i="1" s="1"/>
  <c r="T2241" i="1"/>
  <c r="U2242" i="1" l="1"/>
  <c r="V2242" i="1" s="1"/>
  <c r="X2241" i="1"/>
  <c r="T2242" i="1"/>
  <c r="U2243" i="1" l="1"/>
  <c r="V2243" i="1" s="1"/>
  <c r="T2243" i="1"/>
  <c r="X2242" i="1"/>
  <c r="U2244" i="1" l="1"/>
  <c r="V2244" i="1" s="1"/>
  <c r="T2244" i="1"/>
  <c r="X2243" i="1"/>
  <c r="U2245" i="1" l="1"/>
  <c r="V2245" i="1" s="1"/>
  <c r="X2244" i="1"/>
  <c r="T2245" i="1"/>
  <c r="U2246" i="1" l="1"/>
  <c r="V2246" i="1" s="1"/>
  <c r="T2246" i="1"/>
  <c r="X2245" i="1"/>
  <c r="U2247" i="1" l="1"/>
  <c r="V2247" i="1" s="1"/>
  <c r="X2246" i="1"/>
  <c r="T2247" i="1"/>
  <c r="U2248" i="1" l="1"/>
  <c r="V2248" i="1" s="1"/>
  <c r="T2248" i="1"/>
  <c r="X2247" i="1"/>
  <c r="U2249" i="1" l="1"/>
  <c r="V2249" i="1" s="1"/>
  <c r="X2248" i="1"/>
  <c r="T2249" i="1"/>
  <c r="U2250" i="1" l="1"/>
  <c r="V2250" i="1" s="1"/>
  <c r="T2250" i="1"/>
  <c r="X2249" i="1"/>
  <c r="U2251" i="1" l="1"/>
  <c r="V2251" i="1" s="1"/>
  <c r="X2250" i="1"/>
  <c r="T2251" i="1"/>
  <c r="U2252" i="1" l="1"/>
  <c r="V2252" i="1" s="1"/>
  <c r="T2252" i="1"/>
  <c r="X2251" i="1"/>
  <c r="U2253" i="1" l="1"/>
  <c r="V2253" i="1" s="1"/>
  <c r="T2253" i="1"/>
  <c r="X2252" i="1"/>
  <c r="X2253" i="1" l="1"/>
  <c r="T2254" i="1"/>
  <c r="U2254" i="1"/>
  <c r="V2254" i="1" s="1"/>
  <c r="X2254" i="1" l="1"/>
  <c r="U2255" i="1"/>
  <c r="V2255" i="1" s="1"/>
  <c r="T2255" i="1"/>
  <c r="X2255" i="1" l="1"/>
  <c r="T2256" i="1"/>
  <c r="U2256" i="1"/>
  <c r="V2256" i="1" s="1"/>
  <c r="U2257" i="1" l="1"/>
  <c r="X2256" i="1"/>
  <c r="T2257" i="1"/>
  <c r="U2258" i="1" l="1"/>
  <c r="X2257" i="1"/>
  <c r="T2258" i="1"/>
  <c r="U2259" i="1" l="1"/>
  <c r="X2258" i="1"/>
  <c r="T2259" i="1"/>
  <c r="U2260" i="1" l="1"/>
  <c r="T2260" i="1"/>
  <c r="X2259" i="1"/>
  <c r="T2261" i="1" l="1"/>
  <c r="U2261" i="1"/>
  <c r="X2260" i="1"/>
  <c r="U2262" i="1" l="1"/>
  <c r="X2261" i="1"/>
  <c r="T2262" i="1"/>
  <c r="U2263" i="1" l="1"/>
  <c r="X2262" i="1"/>
  <c r="T2263" i="1"/>
  <c r="T2264" i="1" l="1"/>
  <c r="X2263" i="1"/>
  <c r="U2264" i="1"/>
  <c r="U2265" i="1" l="1"/>
  <c r="V2265" i="1" s="1"/>
  <c r="T2265" i="1"/>
  <c r="X2264" i="1"/>
  <c r="T2266" i="1" l="1"/>
  <c r="X2265" i="1"/>
  <c r="U2266" i="1"/>
  <c r="V2266" i="1" s="1"/>
  <c r="U2267" i="1" l="1"/>
  <c r="V2267" i="1" s="1"/>
  <c r="X2266" i="1"/>
  <c r="T2267" i="1"/>
  <c r="X2267" i="1" l="1"/>
  <c r="U2268" i="1"/>
  <c r="V2268" i="1" s="1"/>
  <c r="T2268" i="1"/>
  <c r="U2269" i="1" l="1"/>
  <c r="V2269" i="1" s="1"/>
  <c r="X2268" i="1"/>
  <c r="T2269" i="1"/>
  <c r="T2270" i="1" l="1"/>
  <c r="X2269" i="1"/>
  <c r="U2270" i="1"/>
  <c r="V2270" i="1" s="1"/>
  <c r="U2271" i="1" l="1"/>
  <c r="V2271" i="1" s="1"/>
  <c r="X2270" i="1"/>
  <c r="T2271" i="1"/>
  <c r="X2271" i="1" l="1"/>
  <c r="U2272" i="1"/>
  <c r="V2272" i="1" s="1"/>
  <c r="T2272" i="1"/>
  <c r="U2273" i="1" l="1"/>
  <c r="V2273" i="1" s="1"/>
  <c r="T2273" i="1"/>
  <c r="X2272" i="1"/>
  <c r="X2273" i="1" l="1"/>
  <c r="U2274" i="1"/>
  <c r="V2274" i="1" s="1"/>
  <c r="T2274" i="1"/>
  <c r="U2275" i="1" l="1"/>
  <c r="V2275" i="1" s="1"/>
  <c r="X2274" i="1"/>
  <c r="T2275" i="1"/>
  <c r="U2276" i="1" l="1"/>
  <c r="V2276" i="1" s="1"/>
  <c r="T2276" i="1"/>
  <c r="X2275" i="1"/>
  <c r="U2277" i="1" l="1"/>
  <c r="V2277" i="1" s="1"/>
  <c r="X2276" i="1"/>
  <c r="T2277" i="1"/>
  <c r="X2277" i="1" l="1"/>
  <c r="U2278" i="1"/>
  <c r="V2278" i="1" s="1"/>
  <c r="T2278" i="1"/>
  <c r="U2279" i="1" l="1"/>
  <c r="V2279" i="1" s="1"/>
  <c r="T2279" i="1"/>
  <c r="X2278" i="1"/>
  <c r="U2280" i="1" l="1"/>
  <c r="V2280" i="1" s="1"/>
  <c r="T2280" i="1"/>
  <c r="X2279" i="1"/>
  <c r="U2281" i="1" l="1"/>
  <c r="X2280" i="1"/>
  <c r="T2281" i="1"/>
  <c r="U2282" i="1" l="1"/>
  <c r="T2282" i="1"/>
  <c r="X2281" i="1"/>
  <c r="T2283" i="1" l="1"/>
  <c r="X2282" i="1"/>
  <c r="U2283" i="1"/>
  <c r="U2284" i="1" l="1"/>
  <c r="X2283" i="1"/>
  <c r="T2284" i="1"/>
  <c r="U2285" i="1" l="1"/>
  <c r="X2284" i="1"/>
  <c r="T2285" i="1"/>
  <c r="U2286" i="1" l="1"/>
  <c r="X2285" i="1"/>
  <c r="T2286" i="1"/>
  <c r="U2287" i="1" l="1"/>
  <c r="T2287" i="1"/>
  <c r="X2286" i="1"/>
  <c r="U2288" i="1" l="1"/>
  <c r="X2287" i="1"/>
  <c r="T2288" i="1"/>
  <c r="U2289" i="1" l="1"/>
  <c r="V2289" i="1" s="1"/>
  <c r="X2288" i="1"/>
  <c r="T2289" i="1"/>
  <c r="U2290" i="1" l="1"/>
  <c r="V2290" i="1" s="1"/>
  <c r="X2289" i="1"/>
  <c r="T2290" i="1"/>
  <c r="U2291" i="1" l="1"/>
  <c r="V2291" i="1" s="1"/>
  <c r="X2290" i="1"/>
  <c r="T2291" i="1"/>
  <c r="U2292" i="1" l="1"/>
  <c r="V2292" i="1" s="1"/>
  <c r="T2292" i="1"/>
  <c r="X2291" i="1"/>
  <c r="U2293" i="1" l="1"/>
  <c r="V2293" i="1" s="1"/>
  <c r="T2293" i="1"/>
  <c r="X2292" i="1"/>
  <c r="X2293" i="1" l="1"/>
  <c r="U2294" i="1"/>
  <c r="V2294" i="1" s="1"/>
  <c r="T2294" i="1"/>
  <c r="T2295" i="1" l="1"/>
  <c r="X2294" i="1"/>
  <c r="U2295" i="1"/>
  <c r="V2295" i="1" s="1"/>
  <c r="U2296" i="1" l="1"/>
  <c r="V2296" i="1" s="1"/>
  <c r="T2296" i="1"/>
  <c r="X2295" i="1"/>
  <c r="X2296" i="1" l="1"/>
  <c r="T2297" i="1"/>
  <c r="U2297" i="1"/>
  <c r="V2297" i="1" s="1"/>
  <c r="X2297" i="1" l="1"/>
  <c r="U2298" i="1"/>
  <c r="V2298" i="1" s="1"/>
  <c r="T2298" i="1"/>
  <c r="T2299" i="1" l="1"/>
  <c r="X2298" i="1"/>
  <c r="U2299" i="1"/>
  <c r="V2299" i="1" s="1"/>
  <c r="X2299" i="1" l="1"/>
  <c r="U2300" i="1"/>
  <c r="V2300" i="1" s="1"/>
  <c r="T2300" i="1"/>
  <c r="X2300" i="1" l="1"/>
  <c r="U2301" i="1"/>
  <c r="V2301" i="1" s="1"/>
  <c r="T2301" i="1"/>
  <c r="U2302" i="1" l="1"/>
  <c r="V2302" i="1" s="1"/>
  <c r="T2302" i="1"/>
  <c r="X2301" i="1"/>
  <c r="U2303" i="1" l="1"/>
  <c r="V2303" i="1" s="1"/>
  <c r="X2302" i="1"/>
  <c r="T2303" i="1"/>
  <c r="U2304" i="1" l="1"/>
  <c r="V2304" i="1" s="1"/>
  <c r="X2303" i="1"/>
  <c r="T2304" i="1"/>
  <c r="T2305" i="1" l="1"/>
  <c r="U2305" i="1"/>
  <c r="X2304" i="1"/>
  <c r="U2306" i="1" l="1"/>
  <c r="X2305" i="1"/>
  <c r="T2306" i="1"/>
  <c r="T2307" i="1" l="1"/>
  <c r="U2307" i="1"/>
  <c r="X2306" i="1"/>
  <c r="T2308" i="1" l="1"/>
  <c r="U2308" i="1"/>
  <c r="X2307" i="1"/>
  <c r="X2308" i="1" l="1"/>
  <c r="T2309" i="1"/>
  <c r="U2309" i="1"/>
  <c r="U2310" i="1" l="1"/>
  <c r="X2309" i="1"/>
  <c r="T2310" i="1"/>
  <c r="U2311" i="1" l="1"/>
  <c r="T2311" i="1"/>
  <c r="X2310" i="1"/>
  <c r="U2312" i="1" l="1"/>
  <c r="X2311" i="1"/>
  <c r="T2312" i="1"/>
  <c r="U2313" i="1" l="1"/>
  <c r="V2313" i="1" s="1"/>
  <c r="X2312" i="1"/>
  <c r="T2313" i="1"/>
  <c r="T2314" i="1" l="1"/>
  <c r="X2313" i="1"/>
  <c r="U2314" i="1"/>
  <c r="V2314" i="1" s="1"/>
  <c r="U2315" i="1" l="1"/>
  <c r="V2315" i="1" s="1"/>
  <c r="X2314" i="1"/>
  <c r="T2315" i="1"/>
  <c r="X2315" i="1" l="1"/>
  <c r="T2316" i="1"/>
  <c r="U2316" i="1"/>
  <c r="V2316" i="1" s="1"/>
  <c r="U2317" i="1" l="1"/>
  <c r="V2317" i="1" s="1"/>
  <c r="T2317" i="1"/>
  <c r="X2316" i="1"/>
  <c r="T2318" i="1" l="1"/>
  <c r="X2317" i="1"/>
  <c r="U2318" i="1"/>
  <c r="V2318" i="1" s="1"/>
  <c r="U2319" i="1" l="1"/>
  <c r="V2319" i="1" s="1"/>
  <c r="X2318" i="1"/>
  <c r="T2319" i="1"/>
  <c r="X2319" i="1" l="1"/>
  <c r="U2320" i="1"/>
  <c r="V2320" i="1" s="1"/>
  <c r="T2320" i="1"/>
  <c r="T2321" i="1" l="1"/>
  <c r="U2321" i="1"/>
  <c r="V2321" i="1" s="1"/>
  <c r="X2320" i="1"/>
  <c r="U2322" i="1" l="1"/>
  <c r="V2322" i="1" s="1"/>
  <c r="X2321" i="1"/>
  <c r="T2322" i="1"/>
  <c r="U2323" i="1" l="1"/>
  <c r="V2323" i="1" s="1"/>
  <c r="X2322" i="1"/>
  <c r="T2323" i="1"/>
  <c r="U2324" i="1" l="1"/>
  <c r="V2324" i="1" s="1"/>
  <c r="T2324" i="1"/>
  <c r="X2323" i="1"/>
  <c r="U2325" i="1" l="1"/>
  <c r="V2325" i="1" s="1"/>
  <c r="T2325" i="1"/>
  <c r="X2324" i="1"/>
  <c r="U2326" i="1" l="1"/>
  <c r="V2326" i="1" s="1"/>
  <c r="X2325" i="1"/>
  <c r="T2326" i="1"/>
  <c r="U2327" i="1" l="1"/>
  <c r="V2327" i="1" s="1"/>
  <c r="X2326" i="1"/>
  <c r="T2327" i="1"/>
  <c r="U2328" i="1" l="1"/>
  <c r="V2328" i="1" s="1"/>
  <c r="T2328" i="1"/>
  <c r="X2327" i="1"/>
  <c r="U2329" i="1" l="1"/>
  <c r="T2329" i="1"/>
  <c r="X2328" i="1"/>
  <c r="U2330" i="1" l="1"/>
  <c r="X2329" i="1"/>
  <c r="T2330" i="1"/>
  <c r="T2331" i="1" l="1"/>
  <c r="X2330" i="1"/>
  <c r="U2331" i="1"/>
  <c r="X2331" i="1" l="1"/>
  <c r="U2332" i="1"/>
  <c r="T2332" i="1"/>
  <c r="U2333" i="1" l="1"/>
  <c r="X2332" i="1"/>
  <c r="T2333" i="1"/>
  <c r="T2334" i="1" l="1"/>
  <c r="U2334" i="1"/>
  <c r="X2333" i="1"/>
  <c r="X2334" i="1" l="1"/>
  <c r="U2335" i="1"/>
  <c r="T2335" i="1"/>
  <c r="U2336" i="1" l="1"/>
  <c r="X2335" i="1"/>
  <c r="T2336" i="1"/>
  <c r="U2337" i="1" l="1"/>
  <c r="V2337" i="1" s="1"/>
  <c r="X2336" i="1"/>
  <c r="T2337" i="1"/>
  <c r="X2337" i="1" l="1"/>
  <c r="U2338" i="1"/>
  <c r="V2338" i="1" s="1"/>
  <c r="T2338" i="1"/>
  <c r="U2339" i="1" l="1"/>
  <c r="V2339" i="1" s="1"/>
  <c r="T2339" i="1"/>
  <c r="X2338" i="1"/>
  <c r="X2339" i="1" l="1"/>
  <c r="U2340" i="1"/>
  <c r="V2340" i="1" s="1"/>
  <c r="T2340" i="1"/>
  <c r="U2341" i="1" l="1"/>
  <c r="V2341" i="1" s="1"/>
  <c r="X2340" i="1"/>
  <c r="T2341" i="1"/>
  <c r="U2342" i="1" l="1"/>
  <c r="V2342" i="1" s="1"/>
  <c r="T2342" i="1"/>
  <c r="X2341" i="1"/>
  <c r="U2343" i="1" l="1"/>
  <c r="V2343" i="1" s="1"/>
  <c r="T2343" i="1"/>
  <c r="X2342" i="1"/>
  <c r="U2344" i="1" l="1"/>
  <c r="V2344" i="1" s="1"/>
  <c r="X2343" i="1"/>
  <c r="T2344" i="1"/>
  <c r="U2345" i="1" l="1"/>
  <c r="V2345" i="1" s="1"/>
  <c r="X2344" i="1"/>
  <c r="T2345" i="1"/>
  <c r="X2345" i="1" l="1"/>
  <c r="T2346" i="1"/>
  <c r="U2346" i="1"/>
  <c r="V2346" i="1" s="1"/>
  <c r="X2346" i="1" l="1"/>
  <c r="U2347" i="1"/>
  <c r="V2347" i="1" s="1"/>
  <c r="T2347" i="1"/>
  <c r="X2347" i="1" l="1"/>
  <c r="U2348" i="1"/>
  <c r="V2348" i="1" s="1"/>
  <c r="T2348" i="1"/>
  <c r="U2349" i="1" l="1"/>
  <c r="V2349" i="1" s="1"/>
  <c r="X2348" i="1"/>
  <c r="T2349" i="1"/>
  <c r="U2350" i="1" l="1"/>
  <c r="V2350" i="1" s="1"/>
  <c r="X2349" i="1"/>
  <c r="T2350" i="1"/>
  <c r="U2351" i="1" l="1"/>
  <c r="V2351" i="1" s="1"/>
  <c r="X2350" i="1"/>
  <c r="T2351" i="1"/>
  <c r="U2352" i="1" l="1"/>
  <c r="V2352" i="1" s="1"/>
  <c r="X2351" i="1"/>
  <c r="T2352" i="1"/>
  <c r="U2353" i="1" l="1"/>
  <c r="X2352" i="1"/>
  <c r="T2353" i="1"/>
  <c r="X2353" i="1" l="1"/>
  <c r="U2354" i="1"/>
  <c r="T2354" i="1"/>
  <c r="X2354" i="1" l="1"/>
  <c r="U2355" i="1"/>
  <c r="T2355" i="1"/>
  <c r="U2356" i="1" l="1"/>
  <c r="X2355" i="1"/>
  <c r="T2356" i="1"/>
  <c r="T2357" i="1" l="1"/>
  <c r="U2357" i="1"/>
  <c r="X2356" i="1"/>
  <c r="U2358" i="1" l="1"/>
  <c r="X2357" i="1"/>
  <c r="T2358" i="1"/>
  <c r="T2359" i="1" l="1"/>
  <c r="X2358" i="1"/>
  <c r="U2359" i="1"/>
  <c r="U2360" i="1" l="1"/>
  <c r="X2359" i="1"/>
  <c r="T2360" i="1"/>
  <c r="U2361" i="1" l="1"/>
  <c r="V2361" i="1" s="1"/>
  <c r="X2360" i="1"/>
  <c r="T2361" i="1"/>
  <c r="U2362" i="1" l="1"/>
  <c r="V2362" i="1" s="1"/>
  <c r="X2361" i="1"/>
  <c r="T2362" i="1"/>
  <c r="U2363" i="1" l="1"/>
  <c r="V2363" i="1" s="1"/>
  <c r="T2363" i="1"/>
  <c r="X2362" i="1"/>
  <c r="U2364" i="1" l="1"/>
  <c r="V2364" i="1" s="1"/>
  <c r="T2364" i="1"/>
  <c r="X2363" i="1"/>
  <c r="U2365" i="1" l="1"/>
  <c r="V2365" i="1" s="1"/>
  <c r="T2365" i="1"/>
  <c r="X2364" i="1"/>
  <c r="X2365" i="1" l="1"/>
  <c r="U2366" i="1"/>
  <c r="V2366" i="1" s="1"/>
  <c r="T2366" i="1"/>
  <c r="U2367" i="1" l="1"/>
  <c r="V2367" i="1" s="1"/>
  <c r="T2367" i="1"/>
  <c r="X2366" i="1"/>
  <c r="U2368" i="1" l="1"/>
  <c r="V2368" i="1" s="1"/>
  <c r="T2368" i="1"/>
  <c r="X2367" i="1"/>
  <c r="X2368" i="1" l="1"/>
  <c r="T2369" i="1"/>
  <c r="U2369" i="1"/>
  <c r="V2369" i="1" s="1"/>
  <c r="X2369" i="1" l="1"/>
  <c r="U2370" i="1"/>
  <c r="V2370" i="1" s="1"/>
  <c r="T2370" i="1"/>
  <c r="U2371" i="1" l="1"/>
  <c r="V2371" i="1" s="1"/>
  <c r="T2371" i="1"/>
  <c r="X2370" i="1"/>
  <c r="U2372" i="1" l="1"/>
  <c r="V2372" i="1" s="1"/>
  <c r="X2371" i="1"/>
  <c r="T2372" i="1"/>
  <c r="X2372" i="1" l="1"/>
  <c r="T2373" i="1"/>
  <c r="U2373" i="1"/>
  <c r="V2373" i="1" s="1"/>
  <c r="X2373" i="1" l="1"/>
  <c r="U2374" i="1"/>
  <c r="V2374" i="1" s="1"/>
  <c r="T2374" i="1"/>
  <c r="U2375" i="1" l="1"/>
  <c r="V2375" i="1" s="1"/>
  <c r="T2375" i="1"/>
  <c r="X2374" i="1"/>
  <c r="U2376" i="1" l="1"/>
  <c r="V2376" i="1" s="1"/>
  <c r="X2375" i="1"/>
  <c r="T2376" i="1"/>
  <c r="U2377" i="1" l="1"/>
  <c r="X2376" i="1"/>
  <c r="T2377" i="1"/>
  <c r="T2378" i="1" l="1"/>
  <c r="X2377" i="1"/>
  <c r="U2378" i="1"/>
  <c r="U2379" i="1" l="1"/>
  <c r="X2378" i="1"/>
  <c r="T2379" i="1"/>
  <c r="U2380" i="1" l="1"/>
  <c r="X2379" i="1"/>
  <c r="T2380" i="1"/>
  <c r="U2381" i="1" l="1"/>
  <c r="X2380" i="1"/>
  <c r="T2381" i="1"/>
  <c r="X2381" i="1" l="1"/>
  <c r="U2382" i="1"/>
  <c r="T2382" i="1"/>
  <c r="T2383" i="1" l="1"/>
  <c r="U2383" i="1"/>
  <c r="X2382" i="1"/>
  <c r="U2384" i="1" l="1"/>
  <c r="X2383" i="1"/>
  <c r="T2384" i="1"/>
  <c r="X2384" i="1" l="1"/>
  <c r="T2385" i="1"/>
  <c r="U2385" i="1"/>
  <c r="V2385" i="1" s="1"/>
  <c r="U2386" i="1" l="1"/>
  <c r="V2386" i="1" s="1"/>
  <c r="T2386" i="1"/>
  <c r="X2385" i="1"/>
  <c r="U2387" i="1" l="1"/>
  <c r="V2387" i="1" s="1"/>
  <c r="X2386" i="1"/>
  <c r="T2387" i="1"/>
  <c r="U2388" i="1" l="1"/>
  <c r="V2388" i="1" s="1"/>
  <c r="X2387" i="1"/>
  <c r="T2388" i="1"/>
  <c r="U2389" i="1" l="1"/>
  <c r="V2389" i="1" s="1"/>
  <c r="X2388" i="1"/>
  <c r="T2389" i="1"/>
  <c r="U2390" i="1" l="1"/>
  <c r="V2390" i="1" s="1"/>
  <c r="T2390" i="1"/>
  <c r="X2389" i="1"/>
  <c r="U2391" i="1" l="1"/>
  <c r="V2391" i="1" s="1"/>
  <c r="T2391" i="1"/>
  <c r="X2390" i="1"/>
  <c r="U2392" i="1" l="1"/>
  <c r="V2392" i="1" s="1"/>
  <c r="X2391" i="1"/>
  <c r="T2392" i="1"/>
  <c r="U2393" i="1" l="1"/>
  <c r="V2393" i="1" s="1"/>
  <c r="X2392" i="1"/>
  <c r="T2393" i="1"/>
  <c r="U2394" i="1" l="1"/>
  <c r="V2394" i="1" s="1"/>
  <c r="T2394" i="1"/>
  <c r="X2393" i="1"/>
  <c r="U2395" i="1" l="1"/>
  <c r="V2395" i="1" s="1"/>
  <c r="T2395" i="1"/>
  <c r="X2394" i="1"/>
  <c r="U2396" i="1" l="1"/>
  <c r="V2396" i="1" s="1"/>
  <c r="T2396" i="1"/>
  <c r="X2395" i="1"/>
  <c r="U2397" i="1" l="1"/>
  <c r="V2397" i="1" s="1"/>
  <c r="T2397" i="1"/>
  <c r="X2396" i="1"/>
  <c r="T2398" i="1" l="1"/>
  <c r="X2397" i="1"/>
  <c r="U2398" i="1"/>
  <c r="V2398" i="1" s="1"/>
  <c r="U2399" i="1" l="1"/>
  <c r="V2399" i="1" s="1"/>
  <c r="X2398" i="1"/>
  <c r="T2399" i="1"/>
  <c r="X2399" i="1" l="1"/>
  <c r="T2400" i="1"/>
  <c r="U2400" i="1"/>
  <c r="V2400" i="1" s="1"/>
  <c r="T2401" i="1" l="1"/>
  <c r="U2401" i="1"/>
  <c r="X2400" i="1"/>
  <c r="U2402" i="1" l="1"/>
  <c r="X2401" i="1"/>
  <c r="T2402" i="1"/>
  <c r="U2403" i="1" l="1"/>
  <c r="X2402" i="1"/>
  <c r="T2403" i="1"/>
  <c r="U2404" i="1" l="1"/>
  <c r="X2403" i="1"/>
  <c r="T2404" i="1"/>
  <c r="U2405" i="1" l="1"/>
  <c r="X2404" i="1"/>
  <c r="T2405" i="1"/>
  <c r="X2405" i="1" l="1"/>
  <c r="U2406" i="1"/>
  <c r="T2406" i="1"/>
  <c r="U2407" i="1" l="1"/>
  <c r="X2406" i="1"/>
  <c r="T2407" i="1"/>
  <c r="X2407" i="1" l="1"/>
  <c r="U2408" i="1"/>
  <c r="T2408" i="1"/>
  <c r="U2409" i="1" l="1"/>
  <c r="V2409" i="1" s="1"/>
  <c r="T2409" i="1"/>
  <c r="X2408" i="1"/>
  <c r="U2410" i="1" l="1"/>
  <c r="V2410" i="1" s="1"/>
  <c r="X2409" i="1"/>
  <c r="T2410" i="1"/>
  <c r="X2410" i="1" l="1"/>
  <c r="U2411" i="1"/>
  <c r="V2411" i="1" s="1"/>
  <c r="T2411" i="1"/>
  <c r="U2412" i="1" l="1"/>
  <c r="V2412" i="1" s="1"/>
  <c r="T2412" i="1"/>
  <c r="X2411" i="1"/>
  <c r="U2413" i="1" l="1"/>
  <c r="V2413" i="1" s="1"/>
  <c r="T2413" i="1"/>
  <c r="X2412" i="1"/>
  <c r="X2413" i="1" l="1"/>
  <c r="U2414" i="1"/>
  <c r="V2414" i="1" s="1"/>
  <c r="T2414" i="1"/>
  <c r="U2415" i="1" l="1"/>
  <c r="V2415" i="1" s="1"/>
  <c r="X2414" i="1"/>
  <c r="T2415" i="1"/>
  <c r="T2416" i="1" l="1"/>
  <c r="U2416" i="1"/>
  <c r="V2416" i="1" s="1"/>
  <c r="X2415" i="1"/>
  <c r="U2417" i="1" l="1"/>
  <c r="V2417" i="1" s="1"/>
  <c r="X2416" i="1"/>
  <c r="T2417" i="1"/>
  <c r="U2418" i="1" l="1"/>
  <c r="V2418" i="1" s="1"/>
  <c r="X2417" i="1"/>
  <c r="T2418" i="1"/>
  <c r="U2419" i="1" l="1"/>
  <c r="V2419" i="1" s="1"/>
  <c r="T2419" i="1"/>
  <c r="X2418" i="1"/>
  <c r="U2420" i="1" l="1"/>
  <c r="V2420" i="1" s="1"/>
  <c r="X2419" i="1"/>
  <c r="T2420" i="1"/>
  <c r="U2421" i="1" l="1"/>
  <c r="V2421" i="1" s="1"/>
  <c r="X2420" i="1"/>
  <c r="T2421" i="1"/>
  <c r="X2421" i="1" l="1"/>
  <c r="U2422" i="1"/>
  <c r="V2422" i="1" s="1"/>
  <c r="T2422" i="1"/>
  <c r="U2423" i="1" l="1"/>
  <c r="V2423" i="1" s="1"/>
  <c r="X2422" i="1"/>
  <c r="T2423" i="1"/>
  <c r="U2424" i="1" l="1"/>
  <c r="V2424" i="1" s="1"/>
  <c r="X2423" i="1"/>
  <c r="T2424" i="1"/>
  <c r="U2425" i="1" l="1"/>
  <c r="X2424" i="1"/>
  <c r="T2425" i="1"/>
  <c r="X2425" i="1" l="1"/>
  <c r="U2426" i="1"/>
  <c r="T2426" i="1"/>
  <c r="T2427" i="1" l="1"/>
  <c r="U2427" i="1"/>
  <c r="X2426" i="1"/>
  <c r="X2427" i="1" l="1"/>
  <c r="U2428" i="1"/>
  <c r="T2428" i="1"/>
  <c r="U2429" i="1" l="1"/>
  <c r="X2428" i="1"/>
  <c r="T2429" i="1"/>
  <c r="U2430" i="1" l="1"/>
  <c r="X2429" i="1"/>
  <c r="T2430" i="1"/>
  <c r="U2431" i="1" l="1"/>
  <c r="X2430" i="1"/>
  <c r="T2431" i="1"/>
  <c r="X2431" i="1" l="1"/>
  <c r="U2432" i="1"/>
  <c r="T2432" i="1"/>
  <c r="U2433" i="1" l="1"/>
  <c r="V2433" i="1" s="1"/>
  <c r="X2432" i="1"/>
  <c r="T2433" i="1"/>
  <c r="U2434" i="1" l="1"/>
  <c r="V2434" i="1" s="1"/>
  <c r="X2433" i="1"/>
  <c r="T2434" i="1"/>
  <c r="U2435" i="1" l="1"/>
  <c r="V2435" i="1" s="1"/>
  <c r="T2435" i="1"/>
  <c r="X2434" i="1"/>
  <c r="U2436" i="1" l="1"/>
  <c r="V2436" i="1" s="1"/>
  <c r="X2435" i="1"/>
  <c r="T2436" i="1"/>
  <c r="U2437" i="1" l="1"/>
  <c r="V2437" i="1" s="1"/>
  <c r="X2436" i="1"/>
  <c r="T2437" i="1"/>
  <c r="U2438" i="1" l="1"/>
  <c r="V2438" i="1" s="1"/>
  <c r="X2437" i="1"/>
  <c r="T2438" i="1"/>
  <c r="U2439" i="1" l="1"/>
  <c r="V2439" i="1" s="1"/>
  <c r="T2439" i="1"/>
  <c r="X2438" i="1"/>
  <c r="U2440" i="1" l="1"/>
  <c r="V2440" i="1" s="1"/>
  <c r="X2439" i="1"/>
  <c r="T2440" i="1"/>
  <c r="X2440" i="1" l="1"/>
  <c r="U2441" i="1"/>
  <c r="V2441" i="1" s="1"/>
  <c r="T2441" i="1"/>
  <c r="U2442" i="1" l="1"/>
  <c r="V2442" i="1" s="1"/>
  <c r="T2442" i="1"/>
  <c r="X2441" i="1"/>
  <c r="U2443" i="1" l="1"/>
  <c r="V2443" i="1" s="1"/>
  <c r="X2442" i="1"/>
  <c r="T2443" i="1"/>
  <c r="X2443" i="1" l="1"/>
  <c r="U2444" i="1"/>
  <c r="V2444" i="1" s="1"/>
  <c r="T2444" i="1"/>
  <c r="X2444" i="1" l="1"/>
  <c r="U2445" i="1"/>
  <c r="V2445" i="1" s="1"/>
  <c r="T2445" i="1"/>
  <c r="U2446" i="1" l="1"/>
  <c r="V2446" i="1" s="1"/>
  <c r="T2446" i="1"/>
  <c r="X2445" i="1"/>
  <c r="U2447" i="1" l="1"/>
  <c r="V2447" i="1" s="1"/>
  <c r="X2446" i="1"/>
  <c r="T2447" i="1"/>
  <c r="X2447" i="1" l="1"/>
  <c r="U2448" i="1"/>
  <c r="V2448" i="1" s="1"/>
  <c r="T2448" i="1"/>
  <c r="X2448" i="1" l="1"/>
  <c r="U2449" i="1"/>
  <c r="T2449" i="1"/>
  <c r="U2450" i="1" l="1"/>
  <c r="X2449" i="1"/>
  <c r="T2450" i="1"/>
  <c r="T2451" i="1" l="1"/>
  <c r="U2451" i="1"/>
  <c r="X2450" i="1"/>
  <c r="X2451" i="1" l="1"/>
  <c r="U2452" i="1"/>
  <c r="T2452" i="1"/>
  <c r="T2453" i="1" l="1"/>
  <c r="X2452" i="1"/>
  <c r="U2453" i="1"/>
  <c r="U2454" i="1" l="1"/>
  <c r="X2453" i="1"/>
  <c r="T2454" i="1"/>
  <c r="U2455" i="1" l="1"/>
  <c r="X2454" i="1"/>
  <c r="T2455" i="1"/>
  <c r="X2455" i="1" l="1"/>
  <c r="U2456" i="1"/>
  <c r="T2456" i="1"/>
  <c r="U2457" i="1" l="1"/>
  <c r="V2457" i="1" s="1"/>
  <c r="X2456" i="1"/>
  <c r="T2457" i="1"/>
  <c r="U2458" i="1" l="1"/>
  <c r="V2458" i="1" s="1"/>
  <c r="X2457" i="1"/>
  <c r="T2458" i="1"/>
  <c r="U2459" i="1" l="1"/>
  <c r="V2459" i="1" s="1"/>
  <c r="X2458" i="1"/>
  <c r="T2459" i="1"/>
  <c r="U2460" i="1" l="1"/>
  <c r="V2460" i="1" s="1"/>
  <c r="X2459" i="1"/>
  <c r="T2460" i="1"/>
  <c r="U2461" i="1" l="1"/>
  <c r="V2461" i="1" s="1"/>
  <c r="X2460" i="1"/>
  <c r="T2461" i="1"/>
  <c r="X2461" i="1" l="1"/>
  <c r="T2462" i="1"/>
  <c r="U2462" i="1"/>
  <c r="V2462" i="1" s="1"/>
  <c r="X2462" i="1" l="1"/>
  <c r="U2463" i="1"/>
  <c r="V2463" i="1" s="1"/>
  <c r="T2463" i="1"/>
  <c r="U2464" i="1" l="1"/>
  <c r="V2464" i="1" s="1"/>
  <c r="X2463" i="1"/>
  <c r="T2464" i="1"/>
  <c r="U2465" i="1" l="1"/>
  <c r="V2465" i="1" s="1"/>
  <c r="X2464" i="1"/>
  <c r="T2465" i="1"/>
  <c r="U2466" i="1" l="1"/>
  <c r="V2466" i="1" s="1"/>
  <c r="X2465" i="1"/>
  <c r="T2466" i="1"/>
  <c r="U2467" i="1" l="1"/>
  <c r="V2467" i="1" s="1"/>
  <c r="X2466" i="1"/>
  <c r="T2467" i="1"/>
  <c r="U2468" i="1" l="1"/>
  <c r="V2468" i="1" s="1"/>
  <c r="X2467" i="1"/>
  <c r="T2468" i="1"/>
  <c r="U2469" i="1" l="1"/>
  <c r="V2469" i="1" s="1"/>
  <c r="X2468" i="1"/>
  <c r="T2469" i="1"/>
  <c r="U2470" i="1" l="1"/>
  <c r="V2470" i="1" s="1"/>
  <c r="T2470" i="1"/>
  <c r="X2469" i="1"/>
  <c r="U2471" i="1" l="1"/>
  <c r="V2471" i="1" s="1"/>
  <c r="X2470" i="1"/>
  <c r="T2471" i="1"/>
  <c r="U2472" i="1" l="1"/>
  <c r="V2472" i="1" s="1"/>
  <c r="X2471" i="1"/>
  <c r="T2472" i="1"/>
  <c r="T2473" i="1" l="1"/>
  <c r="X2472" i="1"/>
  <c r="U2473" i="1"/>
  <c r="U2474" i="1" l="1"/>
  <c r="X2473" i="1"/>
  <c r="T2474" i="1"/>
  <c r="U2475" i="1" l="1"/>
  <c r="X2474" i="1"/>
  <c r="T2475" i="1"/>
  <c r="U2476" i="1" l="1"/>
  <c r="X2475" i="1"/>
  <c r="T2476" i="1"/>
  <c r="U2477" i="1" l="1"/>
  <c r="T2477" i="1"/>
  <c r="X2476" i="1"/>
  <c r="U2478" i="1" l="1"/>
  <c r="X2477" i="1"/>
  <c r="T2478" i="1"/>
  <c r="X2478" i="1" l="1"/>
  <c r="U2479" i="1"/>
  <c r="T2479" i="1"/>
  <c r="X2479" i="1" l="1"/>
  <c r="U2480" i="1"/>
  <c r="T2480" i="1"/>
  <c r="X2480" i="1" l="1"/>
  <c r="U2481" i="1"/>
  <c r="V2481" i="1" s="1"/>
  <c r="T2481" i="1"/>
  <c r="U2482" i="1" l="1"/>
  <c r="V2482" i="1" s="1"/>
  <c r="T2482" i="1"/>
  <c r="X2481" i="1"/>
  <c r="U2483" i="1" l="1"/>
  <c r="V2483" i="1" s="1"/>
  <c r="T2483" i="1"/>
  <c r="X2482" i="1"/>
  <c r="U2484" i="1" l="1"/>
  <c r="V2484" i="1" s="1"/>
  <c r="X2483" i="1"/>
  <c r="T2484" i="1"/>
  <c r="X2484" i="1" l="1"/>
  <c r="U2485" i="1"/>
  <c r="V2485" i="1" s="1"/>
  <c r="T2485" i="1"/>
  <c r="U2486" i="1" l="1"/>
  <c r="V2486" i="1" s="1"/>
  <c r="T2486" i="1"/>
  <c r="X2485" i="1"/>
  <c r="U2487" i="1" l="1"/>
  <c r="V2487" i="1" s="1"/>
  <c r="X2486" i="1"/>
  <c r="T2487" i="1"/>
  <c r="X2487" i="1" l="1"/>
  <c r="U2488" i="1"/>
  <c r="V2488" i="1" s="1"/>
  <c r="T2488" i="1"/>
  <c r="U2489" i="1" l="1"/>
  <c r="V2489" i="1" s="1"/>
  <c r="T2489" i="1"/>
  <c r="X2488" i="1"/>
  <c r="U2490" i="1" l="1"/>
  <c r="V2490" i="1" s="1"/>
  <c r="X2489" i="1"/>
  <c r="T2490" i="1"/>
  <c r="X2490" i="1" l="1"/>
  <c r="U2491" i="1"/>
  <c r="V2491" i="1" s="1"/>
  <c r="T2491" i="1"/>
  <c r="U2492" i="1" l="1"/>
  <c r="V2492" i="1" s="1"/>
  <c r="X2491" i="1"/>
  <c r="T2492" i="1"/>
  <c r="U2493" i="1" l="1"/>
  <c r="V2493" i="1" s="1"/>
  <c r="T2493" i="1"/>
  <c r="X2492" i="1"/>
  <c r="U2494" i="1" l="1"/>
  <c r="V2494" i="1" s="1"/>
  <c r="X2493" i="1"/>
  <c r="T2494" i="1"/>
  <c r="X2494" i="1" l="1"/>
  <c r="U2495" i="1"/>
  <c r="V2495" i="1" s="1"/>
  <c r="T2495" i="1"/>
  <c r="U2496" i="1" l="1"/>
  <c r="V2496" i="1" s="1"/>
  <c r="X2495" i="1"/>
  <c r="T2496" i="1"/>
  <c r="T2497" i="1" l="1"/>
  <c r="U2497" i="1"/>
  <c r="X2496" i="1"/>
  <c r="X2497" i="1" l="1"/>
  <c r="U2498" i="1"/>
  <c r="T2498" i="1"/>
  <c r="X2498" i="1" l="1"/>
  <c r="U2499" i="1"/>
  <c r="T2499" i="1"/>
  <c r="U2500" i="1" l="1"/>
  <c r="X2499" i="1"/>
  <c r="T2500" i="1"/>
  <c r="X2500" i="1" l="1"/>
  <c r="T2501" i="1"/>
  <c r="U2501" i="1"/>
  <c r="X2501" i="1" l="1"/>
  <c r="U2502" i="1"/>
  <c r="T2502" i="1"/>
  <c r="U2503" i="1" l="1"/>
  <c r="X2502" i="1"/>
  <c r="T2503" i="1"/>
  <c r="X2503" i="1" l="1"/>
  <c r="U2504" i="1"/>
  <c r="T2504" i="1"/>
  <c r="U2505" i="1" l="1"/>
  <c r="V2505" i="1" s="1"/>
  <c r="T2505" i="1"/>
  <c r="X2504" i="1"/>
  <c r="U2506" i="1" l="1"/>
  <c r="V2506" i="1" s="1"/>
  <c r="X2505" i="1"/>
  <c r="T2506" i="1"/>
  <c r="X2506" i="1" l="1"/>
  <c r="U2507" i="1"/>
  <c r="V2507" i="1" s="1"/>
  <c r="T2507" i="1"/>
  <c r="U2508" i="1" l="1"/>
  <c r="V2508" i="1" s="1"/>
  <c r="X2507" i="1"/>
  <c r="T2508" i="1"/>
  <c r="U2509" i="1" l="1"/>
  <c r="V2509" i="1" s="1"/>
  <c r="T2509" i="1"/>
  <c r="X2508" i="1"/>
  <c r="U2510" i="1" l="1"/>
  <c r="V2510" i="1" s="1"/>
  <c r="X2509" i="1"/>
  <c r="T2510" i="1"/>
  <c r="U2511" i="1" l="1"/>
  <c r="V2511" i="1" s="1"/>
  <c r="X2510" i="1"/>
  <c r="T2511" i="1"/>
  <c r="U2512" i="1" l="1"/>
  <c r="V2512" i="1" s="1"/>
  <c r="X2511" i="1"/>
  <c r="T2512" i="1"/>
  <c r="X2512" i="1" l="1"/>
  <c r="U2513" i="1"/>
  <c r="V2513" i="1" s="1"/>
  <c r="T2513" i="1"/>
  <c r="U2514" i="1" l="1"/>
  <c r="V2514" i="1" s="1"/>
  <c r="X2513" i="1"/>
  <c r="T2514" i="1"/>
  <c r="U2515" i="1" l="1"/>
  <c r="V2515" i="1" s="1"/>
  <c r="X2514" i="1"/>
  <c r="T2515" i="1"/>
  <c r="U2516" i="1" l="1"/>
  <c r="V2516" i="1" s="1"/>
  <c r="X2515" i="1"/>
  <c r="T2516" i="1"/>
  <c r="U2517" i="1" l="1"/>
  <c r="V2517" i="1" s="1"/>
  <c r="X2516" i="1"/>
  <c r="T2517" i="1"/>
  <c r="U2518" i="1" l="1"/>
  <c r="V2518" i="1" s="1"/>
  <c r="T2518" i="1"/>
  <c r="X2517" i="1"/>
  <c r="U2519" i="1" l="1"/>
  <c r="V2519" i="1" s="1"/>
  <c r="X2518" i="1"/>
  <c r="T2519" i="1"/>
  <c r="U2520" i="1" l="1"/>
  <c r="V2520" i="1" s="1"/>
  <c r="X2519" i="1"/>
  <c r="T2520" i="1"/>
  <c r="X2520" i="1" l="1"/>
  <c r="U2521" i="1"/>
  <c r="T2521" i="1"/>
  <c r="U2522" i="1" l="1"/>
  <c r="X2521" i="1"/>
  <c r="T2522" i="1"/>
  <c r="X2522" i="1" l="1"/>
  <c r="T2523" i="1"/>
  <c r="U2523" i="1"/>
  <c r="X2523" i="1" l="1"/>
  <c r="U2524" i="1"/>
  <c r="T2524" i="1"/>
  <c r="T2525" i="1" l="1"/>
  <c r="X2524" i="1"/>
  <c r="U2525" i="1"/>
  <c r="U2526" i="1" l="1"/>
  <c r="X2525" i="1"/>
  <c r="T2526" i="1"/>
  <c r="U2527" i="1" l="1"/>
  <c r="X2526" i="1"/>
  <c r="T2527" i="1"/>
  <c r="U2528" i="1" l="1"/>
  <c r="X2527" i="1"/>
  <c r="T2528" i="1"/>
  <c r="U2529" i="1" l="1"/>
  <c r="V2529" i="1" s="1"/>
  <c r="X2528" i="1"/>
  <c r="T2529" i="1"/>
  <c r="U2530" i="1" l="1"/>
  <c r="V2530" i="1" s="1"/>
  <c r="X2529" i="1"/>
  <c r="T2530" i="1"/>
  <c r="U2531" i="1" l="1"/>
  <c r="V2531" i="1" s="1"/>
  <c r="X2530" i="1"/>
  <c r="T2531" i="1"/>
  <c r="U2532" i="1" l="1"/>
  <c r="V2532" i="1" s="1"/>
  <c r="X2531" i="1"/>
  <c r="T2532" i="1"/>
  <c r="U2533" i="1" l="1"/>
  <c r="V2533" i="1" s="1"/>
  <c r="X2532" i="1"/>
  <c r="T2533" i="1"/>
  <c r="U2534" i="1" l="1"/>
  <c r="V2534" i="1" s="1"/>
  <c r="T2534" i="1"/>
  <c r="X2533" i="1"/>
  <c r="U2535" i="1" l="1"/>
  <c r="V2535" i="1" s="1"/>
  <c r="X2534" i="1"/>
  <c r="T2535" i="1"/>
  <c r="U2536" i="1" l="1"/>
  <c r="V2536" i="1" s="1"/>
  <c r="X2535" i="1"/>
  <c r="T2536" i="1"/>
  <c r="U2537" i="1" l="1"/>
  <c r="V2537" i="1" s="1"/>
  <c r="X2536" i="1"/>
  <c r="T2537" i="1"/>
  <c r="U2538" i="1" l="1"/>
  <c r="V2538" i="1" s="1"/>
  <c r="T2538" i="1"/>
  <c r="X2537" i="1"/>
  <c r="U2539" i="1" l="1"/>
  <c r="V2539" i="1" s="1"/>
  <c r="X2538" i="1"/>
  <c r="T2539" i="1"/>
  <c r="U2540" i="1" l="1"/>
  <c r="V2540" i="1" s="1"/>
  <c r="X2539" i="1"/>
  <c r="T2540" i="1"/>
  <c r="U2541" i="1" l="1"/>
  <c r="V2541" i="1" s="1"/>
  <c r="X2540" i="1"/>
  <c r="T2541" i="1"/>
  <c r="U2542" i="1" l="1"/>
  <c r="V2542" i="1" s="1"/>
  <c r="T2542" i="1"/>
  <c r="X2541" i="1"/>
  <c r="U2543" i="1" l="1"/>
  <c r="V2543" i="1" s="1"/>
  <c r="X2542" i="1"/>
  <c r="T2543" i="1"/>
  <c r="U2544" i="1" l="1"/>
  <c r="V2544" i="1" s="1"/>
  <c r="X2543" i="1"/>
  <c r="T2544" i="1"/>
  <c r="X2544" i="1" l="1"/>
  <c r="U2545" i="1"/>
  <c r="T2545" i="1"/>
  <c r="U2546" i="1" l="1"/>
  <c r="X2545" i="1"/>
  <c r="T2546" i="1"/>
  <c r="X2546" i="1" l="1"/>
  <c r="T2547" i="1"/>
  <c r="U2547" i="1"/>
  <c r="X2547" i="1" l="1"/>
  <c r="U2548" i="1"/>
  <c r="T2548" i="1"/>
  <c r="T2549" i="1" l="1"/>
  <c r="X2548" i="1"/>
  <c r="U2549" i="1"/>
  <c r="U2550" i="1" l="1"/>
  <c r="X2549" i="1"/>
  <c r="T2550" i="1"/>
  <c r="U2551" i="1" l="1"/>
  <c r="X2550" i="1"/>
  <c r="T2551" i="1"/>
  <c r="U2552" i="1" l="1"/>
  <c r="X2551" i="1"/>
  <c r="T2552" i="1"/>
  <c r="U2553" i="1" l="1"/>
  <c r="V2553" i="1" s="1"/>
  <c r="X2552" i="1"/>
  <c r="T2553" i="1"/>
  <c r="U2554" i="1" l="1"/>
  <c r="V2554" i="1" s="1"/>
  <c r="X2553" i="1"/>
  <c r="T2554" i="1"/>
  <c r="U2555" i="1" l="1"/>
  <c r="V2555" i="1" s="1"/>
  <c r="X2554" i="1"/>
  <c r="T2555" i="1"/>
  <c r="X2555" i="1" l="1"/>
  <c r="U2556" i="1"/>
  <c r="V2556" i="1" s="1"/>
  <c r="T2556" i="1"/>
  <c r="U2557" i="1" l="1"/>
  <c r="V2557" i="1" s="1"/>
  <c r="X2556" i="1"/>
  <c r="T2557" i="1"/>
  <c r="U2558" i="1" l="1"/>
  <c r="V2558" i="1" s="1"/>
  <c r="X2557" i="1"/>
  <c r="T2558" i="1"/>
  <c r="U2559" i="1" l="1"/>
  <c r="V2559" i="1" s="1"/>
  <c r="X2558" i="1"/>
  <c r="T2559" i="1"/>
  <c r="U2560" i="1" l="1"/>
  <c r="V2560" i="1" s="1"/>
  <c r="T2560" i="1"/>
  <c r="X2559" i="1"/>
  <c r="U2561" i="1" l="1"/>
  <c r="V2561" i="1" s="1"/>
  <c r="X2560" i="1"/>
  <c r="T2561" i="1"/>
  <c r="U2562" i="1" l="1"/>
  <c r="V2562" i="1" s="1"/>
  <c r="X2561" i="1"/>
  <c r="T2562" i="1"/>
  <c r="U2563" i="1" l="1"/>
  <c r="V2563" i="1" s="1"/>
  <c r="X2562" i="1"/>
  <c r="T2563" i="1"/>
  <c r="U2564" i="1" l="1"/>
  <c r="V2564" i="1" s="1"/>
  <c r="T2564" i="1"/>
  <c r="X2563" i="1"/>
  <c r="U2565" i="1" l="1"/>
  <c r="V2565" i="1" s="1"/>
  <c r="X2564" i="1"/>
  <c r="T2565" i="1"/>
  <c r="U2566" i="1" l="1"/>
  <c r="V2566" i="1" s="1"/>
  <c r="X2565" i="1"/>
  <c r="T2566" i="1"/>
  <c r="U2567" i="1" l="1"/>
  <c r="V2567" i="1" s="1"/>
  <c r="X2566" i="1"/>
  <c r="T2567" i="1"/>
  <c r="U2568" i="1" l="1"/>
  <c r="V2568" i="1" s="1"/>
  <c r="T2568" i="1"/>
  <c r="X2567" i="1"/>
  <c r="U2569" i="1" l="1"/>
  <c r="T2569" i="1"/>
  <c r="X2568" i="1"/>
  <c r="X2569" i="1" l="1"/>
  <c r="U2570" i="1"/>
  <c r="T2570" i="1"/>
  <c r="X2570" i="1" l="1"/>
  <c r="U2571" i="1"/>
  <c r="T2571" i="1"/>
  <c r="U2572" i="1" l="1"/>
  <c r="X2571" i="1"/>
  <c r="T2572" i="1"/>
  <c r="U2573" i="1" l="1"/>
  <c r="T2573" i="1"/>
  <c r="X2572" i="1"/>
  <c r="U2574" i="1" l="1"/>
  <c r="X2573" i="1"/>
  <c r="T2574" i="1"/>
  <c r="T2575" i="1" l="1"/>
  <c r="X2574" i="1"/>
  <c r="U2575" i="1"/>
  <c r="U2576" i="1" l="1"/>
  <c r="X2575" i="1"/>
  <c r="T2576" i="1"/>
  <c r="U2577" i="1" l="1"/>
  <c r="V2577" i="1" s="1"/>
  <c r="X2576" i="1"/>
  <c r="T2577" i="1"/>
  <c r="U2578" i="1" l="1"/>
  <c r="V2578" i="1" s="1"/>
  <c r="X2577" i="1"/>
  <c r="T2578" i="1"/>
  <c r="U2579" i="1" l="1"/>
  <c r="V2579" i="1" s="1"/>
  <c r="X2578" i="1"/>
  <c r="T2579" i="1"/>
  <c r="U2580" i="1" l="1"/>
  <c r="V2580" i="1" s="1"/>
  <c r="X2579" i="1"/>
  <c r="T2580" i="1"/>
  <c r="U2581" i="1" l="1"/>
  <c r="V2581" i="1" s="1"/>
  <c r="T2581" i="1"/>
  <c r="X2580" i="1"/>
  <c r="U2582" i="1" l="1"/>
  <c r="V2582" i="1" s="1"/>
  <c r="X2581" i="1"/>
  <c r="T2582" i="1"/>
  <c r="U2583" i="1" l="1"/>
  <c r="V2583" i="1" s="1"/>
  <c r="X2582" i="1"/>
  <c r="T2583" i="1"/>
  <c r="U2584" i="1" l="1"/>
  <c r="V2584" i="1" s="1"/>
  <c r="T2584" i="1"/>
  <c r="X2583" i="1"/>
  <c r="U2585" i="1" l="1"/>
  <c r="V2585" i="1" s="1"/>
  <c r="X2584" i="1"/>
  <c r="T2585" i="1"/>
  <c r="U2586" i="1" l="1"/>
  <c r="V2586" i="1" s="1"/>
  <c r="X2585" i="1"/>
  <c r="T2586" i="1"/>
  <c r="U2587" i="1" l="1"/>
  <c r="V2587" i="1" s="1"/>
  <c r="X2586" i="1"/>
  <c r="T2587" i="1"/>
  <c r="U2588" i="1" l="1"/>
  <c r="V2588" i="1" s="1"/>
  <c r="T2588" i="1"/>
  <c r="X2587" i="1"/>
  <c r="U2589" i="1" l="1"/>
  <c r="V2589" i="1" s="1"/>
  <c r="X2588" i="1"/>
  <c r="T2589" i="1"/>
  <c r="U2590" i="1" l="1"/>
  <c r="V2590" i="1" s="1"/>
  <c r="X2589" i="1"/>
  <c r="T2590" i="1"/>
  <c r="U2591" i="1" l="1"/>
  <c r="V2591" i="1" s="1"/>
  <c r="X2590" i="1"/>
  <c r="T2591" i="1"/>
  <c r="U2592" i="1" l="1"/>
  <c r="V2592" i="1" s="1"/>
  <c r="T2592" i="1"/>
  <c r="X2591" i="1"/>
  <c r="X2592" i="1" l="1"/>
  <c r="T2593" i="1"/>
  <c r="U2593" i="1"/>
  <c r="X2593" i="1" l="1"/>
  <c r="U2594" i="1"/>
  <c r="T2594" i="1"/>
  <c r="X2594" i="1" l="1"/>
  <c r="U2595" i="1"/>
  <c r="T2595" i="1"/>
  <c r="U2596" i="1" l="1"/>
  <c r="X2595" i="1"/>
  <c r="T2596" i="1"/>
  <c r="U2597" i="1" l="1"/>
  <c r="T2597" i="1"/>
  <c r="X2596" i="1"/>
  <c r="U2598" i="1" l="1"/>
  <c r="X2597" i="1"/>
  <c r="T2598" i="1"/>
  <c r="T2599" i="1" l="1"/>
  <c r="X2598" i="1"/>
  <c r="U2599" i="1"/>
  <c r="U2600" i="1" l="1"/>
  <c r="X2599" i="1"/>
  <c r="T2600" i="1"/>
  <c r="U2601" i="1" l="1"/>
  <c r="V2601" i="1" s="1"/>
  <c r="X2600" i="1"/>
  <c r="T2601" i="1"/>
  <c r="U2602" i="1" l="1"/>
  <c r="V2602" i="1" s="1"/>
  <c r="X2601" i="1"/>
  <c r="T2602" i="1"/>
  <c r="U2603" i="1" l="1"/>
  <c r="V2603" i="1" s="1"/>
  <c r="X2602" i="1"/>
  <c r="T2603" i="1"/>
  <c r="U2604" i="1" l="1"/>
  <c r="V2604" i="1" s="1"/>
  <c r="X2603" i="1"/>
  <c r="T2604" i="1"/>
  <c r="U2605" i="1" l="1"/>
  <c r="V2605" i="1" s="1"/>
  <c r="T2605" i="1"/>
  <c r="X2604" i="1"/>
  <c r="U2606" i="1" l="1"/>
  <c r="V2606" i="1" s="1"/>
  <c r="X2605" i="1"/>
  <c r="T2606" i="1"/>
  <c r="U2607" i="1" l="1"/>
  <c r="V2607" i="1" s="1"/>
  <c r="X2606" i="1"/>
  <c r="T2607" i="1"/>
  <c r="U2608" i="1" l="1"/>
  <c r="V2608" i="1" s="1"/>
  <c r="T2608" i="1"/>
  <c r="X2607" i="1"/>
  <c r="U2609" i="1" l="1"/>
  <c r="V2609" i="1" s="1"/>
  <c r="T2609" i="1"/>
  <c r="X2608" i="1"/>
  <c r="U2610" i="1" l="1"/>
  <c r="V2610" i="1" s="1"/>
  <c r="X2609" i="1"/>
  <c r="T2610" i="1"/>
  <c r="U2611" i="1" l="1"/>
  <c r="V2611" i="1" s="1"/>
  <c r="X2610" i="1"/>
  <c r="T2611" i="1"/>
  <c r="X2611" i="1" l="1"/>
  <c r="U2612" i="1"/>
  <c r="V2612" i="1" s="1"/>
  <c r="T2612" i="1"/>
  <c r="X2612" i="1" l="1"/>
  <c r="U2613" i="1"/>
  <c r="V2613" i="1" s="1"/>
  <c r="T2613" i="1"/>
  <c r="U2614" i="1" l="1"/>
  <c r="V2614" i="1" s="1"/>
  <c r="X2613" i="1"/>
  <c r="T2614" i="1"/>
  <c r="U2615" i="1" l="1"/>
  <c r="V2615" i="1" s="1"/>
  <c r="T2615" i="1"/>
  <c r="X2614" i="1"/>
  <c r="U2616" i="1" l="1"/>
  <c r="V2616" i="1" s="1"/>
  <c r="X2615" i="1"/>
  <c r="T2616" i="1"/>
  <c r="T2617" i="1" l="1"/>
  <c r="X2616" i="1"/>
  <c r="U2617" i="1"/>
  <c r="U2618" i="1" l="1"/>
  <c r="X2617" i="1"/>
  <c r="T2618" i="1"/>
  <c r="U2619" i="1" l="1"/>
  <c r="X2618" i="1"/>
  <c r="T2619" i="1"/>
  <c r="X2619" i="1" l="1"/>
  <c r="U2620" i="1"/>
  <c r="T2620" i="1"/>
  <c r="X2620" i="1" l="1"/>
  <c r="U2621" i="1"/>
  <c r="T2621" i="1"/>
  <c r="U2622" i="1" l="1"/>
  <c r="X2621" i="1"/>
  <c r="T2622" i="1"/>
  <c r="X2622" i="1" l="1"/>
  <c r="T2623" i="1"/>
  <c r="U2623" i="1"/>
  <c r="U2624" i="1" l="1"/>
  <c r="X2623" i="1"/>
  <c r="T2624" i="1"/>
  <c r="X2624" i="1" l="1"/>
  <c r="U2625" i="1"/>
  <c r="V2625" i="1" s="1"/>
  <c r="T2625" i="1"/>
  <c r="U2626" i="1" l="1"/>
  <c r="V2626" i="1" s="1"/>
  <c r="T2626" i="1"/>
  <c r="X2625" i="1"/>
  <c r="U2627" i="1" l="1"/>
  <c r="V2627" i="1" s="1"/>
  <c r="X2626" i="1"/>
  <c r="T2627" i="1"/>
  <c r="X2627" i="1" l="1"/>
  <c r="U2628" i="1"/>
  <c r="V2628" i="1" s="1"/>
  <c r="T2628" i="1"/>
  <c r="U2629" i="1" l="1"/>
  <c r="V2629" i="1" s="1"/>
  <c r="X2628" i="1"/>
  <c r="T2629" i="1"/>
  <c r="U2630" i="1" l="1"/>
  <c r="V2630" i="1" s="1"/>
  <c r="T2630" i="1"/>
  <c r="X2629" i="1"/>
  <c r="U2631" i="1" l="1"/>
  <c r="V2631" i="1" s="1"/>
  <c r="X2630" i="1"/>
  <c r="T2631" i="1"/>
  <c r="X2631" i="1" l="1"/>
  <c r="U2632" i="1"/>
  <c r="V2632" i="1" s="1"/>
  <c r="T2632" i="1"/>
  <c r="U2633" i="1" l="1"/>
  <c r="V2633" i="1" s="1"/>
  <c r="X2632" i="1"/>
  <c r="T2633" i="1"/>
  <c r="U2634" i="1" l="1"/>
  <c r="V2634" i="1" s="1"/>
  <c r="X2633" i="1"/>
  <c r="T2634" i="1"/>
  <c r="U2635" i="1" l="1"/>
  <c r="V2635" i="1" s="1"/>
  <c r="X2634" i="1"/>
  <c r="T2635" i="1"/>
  <c r="U2636" i="1" l="1"/>
  <c r="V2636" i="1" s="1"/>
  <c r="X2635" i="1"/>
  <c r="T2636" i="1"/>
  <c r="X2636" i="1" l="1"/>
  <c r="U2637" i="1"/>
  <c r="V2637" i="1" s="1"/>
  <c r="T2637" i="1"/>
  <c r="U2638" i="1" l="1"/>
  <c r="V2638" i="1" s="1"/>
  <c r="T2638" i="1"/>
  <c r="X2637" i="1"/>
  <c r="U2639" i="1" l="1"/>
  <c r="V2639" i="1" s="1"/>
  <c r="T2639" i="1"/>
  <c r="X2638" i="1"/>
  <c r="U2640" i="1" l="1"/>
  <c r="V2640" i="1" s="1"/>
  <c r="X2639" i="1"/>
  <c r="T2640" i="1"/>
  <c r="T2641" i="1" l="1"/>
  <c r="X2640" i="1"/>
  <c r="U2641" i="1"/>
  <c r="U2642" i="1" l="1"/>
  <c r="X2641" i="1"/>
  <c r="T2642" i="1"/>
  <c r="U2643" i="1" l="1"/>
  <c r="X2642" i="1"/>
  <c r="T2643" i="1"/>
  <c r="U2644" i="1" l="1"/>
  <c r="X2643" i="1"/>
  <c r="T2644" i="1"/>
  <c r="X2644" i="1" l="1"/>
  <c r="U2645" i="1"/>
  <c r="T2645" i="1"/>
  <c r="U2646" i="1" l="1"/>
  <c r="X2645" i="1"/>
  <c r="T2646" i="1"/>
  <c r="X2646" i="1" l="1"/>
  <c r="T2647" i="1"/>
  <c r="U2647" i="1"/>
  <c r="U2648" i="1" l="1"/>
  <c r="X2647" i="1"/>
  <c r="T2648" i="1"/>
  <c r="X2648" i="1" l="1"/>
  <c r="U2649" i="1"/>
  <c r="V2649" i="1" s="1"/>
  <c r="T2649" i="1"/>
  <c r="U2650" i="1" l="1"/>
  <c r="V2650" i="1" s="1"/>
  <c r="T2650" i="1"/>
  <c r="X2649" i="1"/>
  <c r="U2651" i="1" l="1"/>
  <c r="V2651" i="1" s="1"/>
  <c r="X2650" i="1"/>
  <c r="T2651" i="1"/>
  <c r="X2651" i="1" l="1"/>
  <c r="U2652" i="1"/>
  <c r="V2652" i="1" s="1"/>
  <c r="T2652" i="1"/>
  <c r="U2653" i="1" l="1"/>
  <c r="V2653" i="1" s="1"/>
  <c r="X2652" i="1"/>
  <c r="T2653" i="1"/>
  <c r="U2654" i="1" l="1"/>
  <c r="V2654" i="1" s="1"/>
  <c r="T2654" i="1"/>
  <c r="X2653" i="1"/>
  <c r="X2654" i="1" l="1"/>
  <c r="U2655" i="1"/>
  <c r="V2655" i="1" s="1"/>
  <c r="T2655" i="1"/>
  <c r="U2656" i="1" l="1"/>
  <c r="V2656" i="1" s="1"/>
  <c r="X2655" i="1"/>
  <c r="T2656" i="1"/>
  <c r="U2657" i="1" l="1"/>
  <c r="V2657" i="1" s="1"/>
  <c r="T2657" i="1"/>
  <c r="X2656" i="1"/>
  <c r="X2657" i="1" l="1"/>
  <c r="T2658" i="1"/>
  <c r="U2658" i="1"/>
  <c r="V2658" i="1" s="1"/>
  <c r="X2658" i="1" l="1"/>
  <c r="U2659" i="1"/>
  <c r="V2659" i="1" s="1"/>
  <c r="T2659" i="1"/>
  <c r="T2660" i="1" l="1"/>
  <c r="X2659" i="1"/>
  <c r="U2660" i="1"/>
  <c r="V2660" i="1" s="1"/>
  <c r="U2661" i="1" l="1"/>
  <c r="V2661" i="1" s="1"/>
  <c r="X2660" i="1"/>
  <c r="T2661" i="1"/>
  <c r="X2661" i="1" l="1"/>
  <c r="U2662" i="1"/>
  <c r="V2662" i="1" s="1"/>
  <c r="T2662" i="1"/>
  <c r="U2663" i="1" l="1"/>
  <c r="V2663" i="1" s="1"/>
  <c r="T2663" i="1"/>
  <c r="X2662" i="1"/>
  <c r="U2664" i="1" l="1"/>
  <c r="V2664" i="1" s="1"/>
  <c r="X2663" i="1"/>
  <c r="T2664" i="1"/>
  <c r="U2665" i="1" l="1"/>
  <c r="X2664" i="1"/>
  <c r="T2665" i="1"/>
  <c r="X2665" i="1" l="1"/>
  <c r="U2666" i="1"/>
  <c r="T2666" i="1"/>
  <c r="T2667" i="1" l="1"/>
  <c r="U2667" i="1"/>
  <c r="X2666" i="1"/>
  <c r="X2667" i="1" l="1"/>
  <c r="U2668" i="1"/>
  <c r="T2668" i="1"/>
  <c r="U2669" i="1" l="1"/>
  <c r="X2668" i="1"/>
  <c r="T2669" i="1"/>
  <c r="U2670" i="1" l="1"/>
  <c r="X2669" i="1"/>
  <c r="T2670" i="1"/>
  <c r="U2671" i="1" l="1"/>
  <c r="X2670" i="1"/>
  <c r="T2671" i="1"/>
  <c r="X2671" i="1" l="1"/>
  <c r="U2672" i="1"/>
  <c r="T2672" i="1"/>
  <c r="X2672" i="1" l="1"/>
  <c r="U2673" i="1"/>
  <c r="V2673" i="1" s="1"/>
  <c r="T2673" i="1"/>
  <c r="U2674" i="1" l="1"/>
  <c r="V2674" i="1" s="1"/>
  <c r="X2673" i="1"/>
  <c r="T2674" i="1"/>
  <c r="U2675" i="1" l="1"/>
  <c r="V2675" i="1" s="1"/>
  <c r="T2675" i="1"/>
  <c r="X2674" i="1"/>
  <c r="U2676" i="1" l="1"/>
  <c r="V2676" i="1" s="1"/>
  <c r="X2675" i="1"/>
  <c r="T2676" i="1"/>
  <c r="X2676" i="1" l="1"/>
  <c r="U2677" i="1"/>
  <c r="V2677" i="1" s="1"/>
  <c r="T2677" i="1"/>
  <c r="X2677" i="1" l="1"/>
  <c r="U2678" i="1"/>
  <c r="V2678" i="1" s="1"/>
  <c r="T2678" i="1"/>
  <c r="U2679" i="1" l="1"/>
  <c r="V2679" i="1" s="1"/>
  <c r="T2679" i="1"/>
  <c r="X2678" i="1"/>
  <c r="U2680" i="1" l="1"/>
  <c r="V2680" i="1" s="1"/>
  <c r="X2679" i="1"/>
  <c r="T2680" i="1"/>
  <c r="U2681" i="1" l="1"/>
  <c r="V2681" i="1" s="1"/>
  <c r="X2680" i="1"/>
  <c r="T2681" i="1"/>
  <c r="X2681" i="1" l="1"/>
  <c r="U2682" i="1"/>
  <c r="V2682" i="1" s="1"/>
  <c r="T2682" i="1"/>
  <c r="U2683" i="1" l="1"/>
  <c r="V2683" i="1" s="1"/>
  <c r="T2683" i="1"/>
  <c r="X2682" i="1"/>
  <c r="U2684" i="1" l="1"/>
  <c r="V2684" i="1" s="1"/>
  <c r="X2683" i="1"/>
  <c r="T2684" i="1"/>
  <c r="U2685" i="1" l="1"/>
  <c r="V2685" i="1" s="1"/>
  <c r="X2684" i="1"/>
  <c r="T2685" i="1"/>
  <c r="U2686" i="1" l="1"/>
  <c r="V2686" i="1" s="1"/>
  <c r="X2685" i="1"/>
  <c r="T2686" i="1"/>
  <c r="U2687" i="1" l="1"/>
  <c r="V2687" i="1" s="1"/>
  <c r="X2686" i="1"/>
  <c r="T2687" i="1"/>
  <c r="U2688" i="1" l="1"/>
  <c r="V2688" i="1" s="1"/>
  <c r="X2687" i="1"/>
  <c r="T2688" i="1"/>
  <c r="X2688" i="1" l="1"/>
  <c r="U2689" i="1"/>
  <c r="T2689" i="1"/>
  <c r="U2690" i="1" l="1"/>
  <c r="X2689" i="1"/>
  <c r="T2690" i="1"/>
  <c r="T2691" i="1" l="1"/>
  <c r="U2691" i="1"/>
  <c r="X2690" i="1"/>
  <c r="X2691" i="1" l="1"/>
  <c r="U2692" i="1"/>
  <c r="T2692" i="1"/>
  <c r="T2693" i="1" l="1"/>
  <c r="X2692" i="1"/>
  <c r="U2693" i="1"/>
  <c r="U2694" i="1" l="1"/>
  <c r="X2693" i="1"/>
  <c r="T2694" i="1"/>
  <c r="U2695" i="1" l="1"/>
  <c r="X2694" i="1"/>
  <c r="T2695" i="1"/>
  <c r="U2696" i="1" l="1"/>
  <c r="X2695" i="1"/>
  <c r="T2696" i="1"/>
  <c r="U2697" i="1" l="1"/>
  <c r="V2697" i="1" s="1"/>
  <c r="X2696" i="1"/>
  <c r="T2697" i="1"/>
  <c r="U2698" i="1" l="1"/>
  <c r="V2698" i="1" s="1"/>
  <c r="X2697" i="1"/>
  <c r="T2698" i="1"/>
  <c r="U2699" i="1" l="1"/>
  <c r="V2699" i="1" s="1"/>
  <c r="T2699" i="1"/>
  <c r="X2698" i="1"/>
  <c r="U2700" i="1" l="1"/>
  <c r="V2700" i="1" s="1"/>
  <c r="X2699" i="1"/>
  <c r="T2700" i="1"/>
  <c r="X2700" i="1" l="1"/>
  <c r="U2701" i="1"/>
  <c r="V2701" i="1" s="1"/>
  <c r="T2701" i="1"/>
  <c r="U2702" i="1" l="1"/>
  <c r="V2702" i="1" s="1"/>
  <c r="T2702" i="1"/>
  <c r="X2701" i="1"/>
  <c r="U2703" i="1" l="1"/>
  <c r="V2703" i="1" s="1"/>
  <c r="X2702" i="1"/>
  <c r="T2703" i="1"/>
  <c r="U2704" i="1" l="1"/>
  <c r="V2704" i="1" s="1"/>
  <c r="X2703" i="1"/>
  <c r="T2704" i="1"/>
  <c r="X2704" i="1" l="1"/>
  <c r="U2705" i="1"/>
  <c r="V2705" i="1" s="1"/>
  <c r="T2705" i="1"/>
  <c r="U2706" i="1" l="1"/>
  <c r="V2706" i="1" s="1"/>
  <c r="T2706" i="1"/>
  <c r="X2705" i="1"/>
  <c r="U2707" i="1" l="1"/>
  <c r="V2707" i="1" s="1"/>
  <c r="X2706" i="1"/>
  <c r="T2707" i="1"/>
  <c r="U2708" i="1" l="1"/>
  <c r="V2708" i="1" s="1"/>
  <c r="X2707" i="1"/>
  <c r="T2708" i="1"/>
  <c r="U2709" i="1" l="1"/>
  <c r="V2709" i="1" s="1"/>
  <c r="X2708" i="1"/>
  <c r="T2709" i="1"/>
  <c r="U2710" i="1" l="1"/>
  <c r="V2710" i="1" s="1"/>
  <c r="T2710" i="1"/>
  <c r="X2709" i="1"/>
  <c r="X2710" i="1" l="1"/>
  <c r="T2711" i="1"/>
  <c r="U2711" i="1"/>
  <c r="V2711" i="1" s="1"/>
  <c r="U2712" i="1" l="1"/>
  <c r="V2712" i="1" s="1"/>
  <c r="X2711" i="1"/>
  <c r="T2712" i="1"/>
  <c r="U2713" i="1" l="1"/>
  <c r="X2712" i="1"/>
  <c r="T2713" i="1"/>
  <c r="X2713" i="1" l="1"/>
  <c r="U2714" i="1"/>
  <c r="T2714" i="1"/>
  <c r="X2714" i="1" l="1"/>
  <c r="U2715" i="1"/>
  <c r="T2715" i="1"/>
  <c r="X2715" i="1" l="1"/>
  <c r="U2716" i="1"/>
  <c r="T2716" i="1"/>
  <c r="T2717" i="1" l="1"/>
  <c r="U2717" i="1"/>
  <c r="X2716" i="1"/>
  <c r="X2717" i="1" l="1"/>
  <c r="U2718" i="1"/>
  <c r="T2718" i="1"/>
  <c r="U2719" i="1" l="1"/>
  <c r="X2718" i="1"/>
  <c r="T2719" i="1"/>
  <c r="U2720" i="1" l="1"/>
  <c r="X2719" i="1"/>
  <c r="T2720" i="1"/>
  <c r="U2721" i="1" l="1"/>
  <c r="V2721" i="1" s="1"/>
  <c r="T2721" i="1"/>
  <c r="X2720" i="1"/>
  <c r="U2722" i="1" l="1"/>
  <c r="V2722" i="1" s="1"/>
  <c r="X2721" i="1"/>
  <c r="T2722" i="1"/>
  <c r="X2722" i="1" l="1"/>
  <c r="U2723" i="1"/>
  <c r="V2723" i="1" s="1"/>
  <c r="T2723" i="1"/>
  <c r="U2724" i="1" l="1"/>
  <c r="V2724" i="1" s="1"/>
  <c r="T2724" i="1"/>
  <c r="X2723" i="1"/>
  <c r="U2725" i="1" l="1"/>
  <c r="V2725" i="1" s="1"/>
  <c r="X2724" i="1"/>
  <c r="T2725" i="1"/>
  <c r="U2726" i="1" l="1"/>
  <c r="V2726" i="1" s="1"/>
  <c r="X2725" i="1"/>
  <c r="T2726" i="1"/>
  <c r="U2727" i="1" l="1"/>
  <c r="V2727" i="1" s="1"/>
  <c r="X2726" i="1"/>
  <c r="T2727" i="1"/>
  <c r="U2728" i="1" l="1"/>
  <c r="V2728" i="1" s="1"/>
  <c r="T2728" i="1"/>
  <c r="X2727" i="1"/>
  <c r="U2729" i="1" l="1"/>
  <c r="V2729" i="1" s="1"/>
  <c r="X2728" i="1"/>
  <c r="T2729" i="1"/>
  <c r="U2730" i="1" l="1"/>
  <c r="V2730" i="1" s="1"/>
  <c r="X2729" i="1"/>
  <c r="T2730" i="1"/>
  <c r="U2731" i="1" l="1"/>
  <c r="V2731" i="1" s="1"/>
  <c r="T2731" i="1"/>
  <c r="X2730" i="1"/>
  <c r="U2732" i="1" l="1"/>
  <c r="V2732" i="1" s="1"/>
  <c r="T2732" i="1"/>
  <c r="X2731" i="1"/>
  <c r="X2732" i="1" l="1"/>
  <c r="U2733" i="1"/>
  <c r="V2733" i="1" s="1"/>
  <c r="T2733" i="1"/>
  <c r="U2734" i="1" l="1"/>
  <c r="V2734" i="1" s="1"/>
  <c r="X2733" i="1"/>
  <c r="T2734" i="1"/>
  <c r="U2735" i="1" l="1"/>
  <c r="V2735" i="1" s="1"/>
  <c r="T2735" i="1"/>
  <c r="X2734" i="1"/>
  <c r="U2736" i="1" l="1"/>
  <c r="V2736" i="1" s="1"/>
  <c r="X2735" i="1"/>
  <c r="T2736" i="1"/>
  <c r="U2737" i="1" l="1"/>
  <c r="X2736" i="1"/>
  <c r="T2737" i="1"/>
  <c r="X2737" i="1" l="1"/>
  <c r="U2738" i="1"/>
  <c r="T2738" i="1"/>
  <c r="T2739" i="1" l="1"/>
  <c r="U2739" i="1"/>
  <c r="X2738" i="1"/>
  <c r="X2739" i="1" l="1"/>
  <c r="U2740" i="1"/>
  <c r="T2740" i="1"/>
  <c r="U2741" i="1" l="1"/>
  <c r="X2740" i="1"/>
  <c r="T2741" i="1"/>
  <c r="U2742" i="1" l="1"/>
  <c r="X2741" i="1"/>
  <c r="T2742" i="1"/>
  <c r="X2742" i="1" l="1"/>
  <c r="T2743" i="1"/>
  <c r="U2743" i="1"/>
  <c r="X2743" i="1" l="1"/>
  <c r="U2744" i="1"/>
  <c r="T2744" i="1"/>
  <c r="U2745" i="1" l="1"/>
  <c r="V2745" i="1" s="1"/>
  <c r="X2744" i="1"/>
  <c r="T2745" i="1"/>
  <c r="X2745" i="1" l="1"/>
  <c r="U2746" i="1"/>
  <c r="V2746" i="1" s="1"/>
  <c r="T2746" i="1"/>
  <c r="U2747" i="1" l="1"/>
  <c r="V2747" i="1" s="1"/>
  <c r="T2747" i="1"/>
  <c r="X2746" i="1"/>
  <c r="U2748" i="1" l="1"/>
  <c r="V2748" i="1" s="1"/>
  <c r="X2747" i="1"/>
  <c r="T2748" i="1"/>
  <c r="U2749" i="1" l="1"/>
  <c r="V2749" i="1" s="1"/>
  <c r="X2748" i="1"/>
  <c r="T2749" i="1"/>
  <c r="U2750" i="1" l="1"/>
  <c r="V2750" i="1" s="1"/>
  <c r="X2749" i="1"/>
  <c r="T2750" i="1"/>
  <c r="U2751" i="1" l="1"/>
  <c r="V2751" i="1" s="1"/>
  <c r="T2751" i="1"/>
  <c r="X2750" i="1"/>
  <c r="U2752" i="1" l="1"/>
  <c r="V2752" i="1" s="1"/>
  <c r="X2751" i="1"/>
  <c r="T2752" i="1"/>
  <c r="X2752" i="1" l="1"/>
  <c r="U2753" i="1"/>
  <c r="V2753" i="1" s="1"/>
  <c r="T2753" i="1"/>
  <c r="U2754" i="1" l="1"/>
  <c r="V2754" i="1" s="1"/>
  <c r="X2753" i="1"/>
  <c r="T2754" i="1"/>
  <c r="U2755" i="1" l="1"/>
  <c r="V2755" i="1" s="1"/>
  <c r="T2755" i="1"/>
  <c r="X2754" i="1"/>
  <c r="U2756" i="1" l="1"/>
  <c r="V2756" i="1" s="1"/>
  <c r="T2756" i="1"/>
  <c r="X2755" i="1"/>
  <c r="X2756" i="1" l="1"/>
  <c r="U2757" i="1"/>
  <c r="V2757" i="1" s="1"/>
  <c r="T2757" i="1"/>
  <c r="U2758" i="1" l="1"/>
  <c r="V2758" i="1" s="1"/>
  <c r="T2758" i="1"/>
  <c r="X2757" i="1"/>
  <c r="U2759" i="1" l="1"/>
  <c r="V2759" i="1" s="1"/>
  <c r="T2759" i="1"/>
  <c r="X2758" i="1"/>
  <c r="U2760" i="1" l="1"/>
  <c r="V2760" i="1" s="1"/>
  <c r="X2759" i="1"/>
  <c r="T2760" i="1"/>
  <c r="T2761" i="1" l="1"/>
  <c r="X2760" i="1"/>
  <c r="U2761" i="1"/>
  <c r="U2762" i="1" l="1"/>
  <c r="X2761" i="1"/>
  <c r="T2762" i="1"/>
  <c r="U2763" i="1" l="1"/>
  <c r="T2763" i="1"/>
  <c r="X2762" i="1"/>
  <c r="U2764" i="1" l="1"/>
  <c r="X2763" i="1"/>
  <c r="T2764" i="1"/>
  <c r="X2764" i="1" l="1"/>
  <c r="U2765" i="1"/>
  <c r="T2765" i="1"/>
  <c r="U2766" i="1" l="1"/>
  <c r="X2765" i="1"/>
  <c r="T2766" i="1"/>
  <c r="T2767" i="1" l="1"/>
  <c r="U2767" i="1"/>
  <c r="X2766" i="1"/>
  <c r="X2767" i="1" l="1"/>
  <c r="U2768" i="1"/>
  <c r="T2768" i="1"/>
  <c r="X2768" i="1" l="1"/>
  <c r="U2769" i="1"/>
  <c r="V2769" i="1" s="1"/>
  <c r="T2769" i="1"/>
  <c r="U2770" i="1" l="1"/>
  <c r="V2770" i="1" s="1"/>
  <c r="X2769" i="1"/>
  <c r="T2770" i="1"/>
  <c r="U2771" i="1" l="1"/>
  <c r="V2771" i="1" s="1"/>
  <c r="T2771" i="1"/>
  <c r="X2770" i="1"/>
  <c r="U2772" i="1" l="1"/>
  <c r="V2772" i="1" s="1"/>
  <c r="X2771" i="1"/>
  <c r="T2772" i="1"/>
  <c r="U2773" i="1" l="1"/>
  <c r="V2773" i="1" s="1"/>
  <c r="T2773" i="1"/>
  <c r="X2772" i="1"/>
  <c r="U2774" i="1" l="1"/>
  <c r="V2774" i="1" s="1"/>
  <c r="X2773" i="1"/>
  <c r="T2774" i="1"/>
  <c r="U2775" i="1" l="1"/>
  <c r="V2775" i="1" s="1"/>
  <c r="X2774" i="1"/>
  <c r="T2775" i="1"/>
  <c r="U2776" i="1" l="1"/>
  <c r="V2776" i="1" s="1"/>
  <c r="X2775" i="1"/>
  <c r="T2776" i="1"/>
  <c r="U2777" i="1" l="1"/>
  <c r="V2777" i="1" s="1"/>
  <c r="T2777" i="1"/>
  <c r="X2776" i="1"/>
  <c r="U2778" i="1" l="1"/>
  <c r="V2778" i="1" s="1"/>
  <c r="T2778" i="1"/>
  <c r="X2777" i="1"/>
  <c r="X2778" i="1" l="1"/>
  <c r="U2779" i="1"/>
  <c r="V2779" i="1" s="1"/>
  <c r="T2779" i="1"/>
  <c r="U2780" i="1" l="1"/>
  <c r="V2780" i="1" s="1"/>
  <c r="X2779" i="1"/>
  <c r="T2780" i="1"/>
  <c r="U2781" i="1" l="1"/>
  <c r="V2781" i="1" s="1"/>
  <c r="T2781" i="1"/>
  <c r="X2780" i="1"/>
  <c r="U2782" i="1" l="1"/>
  <c r="V2782" i="1" s="1"/>
  <c r="T2782" i="1"/>
  <c r="X2781" i="1"/>
  <c r="X2782" i="1" l="1"/>
  <c r="U2783" i="1"/>
  <c r="V2783" i="1" s="1"/>
  <c r="T2783" i="1"/>
  <c r="T2784" i="1" l="1"/>
  <c r="X2783" i="1"/>
  <c r="U2784" i="1"/>
  <c r="V2784" i="1" s="1"/>
  <c r="X2784" i="1" l="1"/>
  <c r="U2785" i="1"/>
  <c r="T2785" i="1"/>
  <c r="U2786" i="1" l="1"/>
  <c r="X2785" i="1"/>
  <c r="T2786" i="1"/>
  <c r="T2787" i="1" l="1"/>
  <c r="U2787" i="1"/>
  <c r="X2786" i="1"/>
  <c r="X2787" i="1" l="1"/>
  <c r="U2788" i="1"/>
  <c r="T2788" i="1"/>
  <c r="U2789" i="1" l="1"/>
  <c r="X2788" i="1"/>
  <c r="T2789" i="1"/>
  <c r="X2789" i="1" l="1"/>
  <c r="U2790" i="1"/>
  <c r="T2790" i="1"/>
  <c r="T2791" i="1" l="1"/>
  <c r="U2791" i="1"/>
  <c r="X2790" i="1"/>
  <c r="U2792" i="1" l="1"/>
  <c r="X2791" i="1"/>
  <c r="T2792" i="1"/>
  <c r="U2793" i="1" l="1"/>
  <c r="V2793" i="1" s="1"/>
  <c r="X2792" i="1"/>
  <c r="T2793" i="1"/>
  <c r="U2794" i="1" l="1"/>
  <c r="V2794" i="1" s="1"/>
  <c r="X2793" i="1"/>
  <c r="T2794" i="1"/>
  <c r="U2795" i="1" l="1"/>
  <c r="V2795" i="1" s="1"/>
  <c r="T2795" i="1"/>
  <c r="X2794" i="1"/>
  <c r="U2796" i="1" l="1"/>
  <c r="V2796" i="1" s="1"/>
  <c r="X2795" i="1"/>
  <c r="T2796" i="1"/>
  <c r="U2797" i="1" l="1"/>
  <c r="V2797" i="1" s="1"/>
  <c r="X2796" i="1"/>
  <c r="T2797" i="1"/>
  <c r="U2798" i="1" l="1"/>
  <c r="V2798" i="1" s="1"/>
  <c r="T2798" i="1"/>
  <c r="X2797" i="1"/>
  <c r="U2799" i="1" l="1"/>
  <c r="V2799" i="1" s="1"/>
  <c r="X2798" i="1"/>
  <c r="T2799" i="1"/>
  <c r="U2800" i="1" l="1"/>
  <c r="V2800" i="1" s="1"/>
  <c r="X2799" i="1"/>
  <c r="T2800" i="1"/>
  <c r="U2801" i="1" l="1"/>
  <c r="V2801" i="1" s="1"/>
  <c r="X2800" i="1"/>
  <c r="T2801" i="1"/>
  <c r="X2801" i="1" l="1"/>
  <c r="T2802" i="1"/>
  <c r="U2802" i="1"/>
  <c r="V2802" i="1" s="1"/>
  <c r="X2802" i="1" l="1"/>
  <c r="U2803" i="1"/>
  <c r="V2803" i="1" s="1"/>
  <c r="T2803" i="1"/>
  <c r="U2804" i="1" l="1"/>
  <c r="V2804" i="1" s="1"/>
  <c r="X2803" i="1"/>
  <c r="T2804" i="1"/>
  <c r="U2805" i="1" l="1"/>
  <c r="V2805" i="1" s="1"/>
  <c r="T2805" i="1"/>
  <c r="X2804" i="1"/>
  <c r="U2806" i="1" l="1"/>
  <c r="V2806" i="1" s="1"/>
  <c r="X2805" i="1"/>
  <c r="T2806" i="1"/>
  <c r="U2807" i="1" l="1"/>
  <c r="V2807" i="1" s="1"/>
  <c r="X2806" i="1"/>
  <c r="T2807" i="1"/>
  <c r="U2808" i="1" l="1"/>
  <c r="V2808" i="1" s="1"/>
  <c r="X2807" i="1"/>
  <c r="T2808" i="1"/>
  <c r="U2809" i="1" l="1"/>
  <c r="X2808" i="1"/>
  <c r="T2809" i="1"/>
  <c r="X2809" i="1" l="1"/>
  <c r="U2810" i="1"/>
  <c r="T2810" i="1"/>
  <c r="U2811" i="1" l="1"/>
  <c r="X2810" i="1"/>
  <c r="T2811" i="1"/>
  <c r="U2812" i="1" l="1"/>
  <c r="X2811" i="1"/>
  <c r="T2812" i="1"/>
  <c r="T2813" i="1" l="1"/>
  <c r="U2813" i="1"/>
  <c r="X2812" i="1"/>
  <c r="X2813" i="1" l="1"/>
  <c r="U2814" i="1"/>
  <c r="T2814" i="1"/>
  <c r="X2814" i="1" l="1"/>
  <c r="U2815" i="1"/>
  <c r="T2815" i="1"/>
  <c r="X2815" i="1" l="1"/>
  <c r="U2816" i="1"/>
  <c r="T2816" i="1"/>
  <c r="U2817" i="1" l="1"/>
  <c r="V2817" i="1" s="1"/>
  <c r="T2817" i="1"/>
  <c r="X2816" i="1"/>
  <c r="X2817" i="1" l="1"/>
  <c r="T2818" i="1"/>
  <c r="U2818" i="1"/>
  <c r="V2818" i="1" s="1"/>
  <c r="X2818" i="1" l="1"/>
  <c r="U2819" i="1"/>
  <c r="V2819" i="1" s="1"/>
  <c r="T2819" i="1"/>
  <c r="U2820" i="1" l="1"/>
  <c r="V2820" i="1" s="1"/>
  <c r="T2820" i="1"/>
  <c r="X2819" i="1"/>
  <c r="U2821" i="1" l="1"/>
  <c r="V2821" i="1" s="1"/>
  <c r="T2821" i="1"/>
  <c r="X2820" i="1"/>
  <c r="U2822" i="1" l="1"/>
  <c r="V2822" i="1" s="1"/>
  <c r="X2821" i="1"/>
  <c r="T2822" i="1"/>
  <c r="X2822" i="1" l="1"/>
  <c r="U2823" i="1"/>
  <c r="V2823" i="1" s="1"/>
  <c r="T2823" i="1"/>
  <c r="U2824" i="1" l="1"/>
  <c r="V2824" i="1" s="1"/>
  <c r="X2823" i="1"/>
  <c r="T2824" i="1"/>
  <c r="U2825" i="1" l="1"/>
  <c r="V2825" i="1" s="1"/>
  <c r="T2825" i="1"/>
  <c r="X2824" i="1"/>
  <c r="U2826" i="1" l="1"/>
  <c r="V2826" i="1" s="1"/>
  <c r="X2825" i="1"/>
  <c r="T2826" i="1"/>
  <c r="U2827" i="1" l="1"/>
  <c r="V2827" i="1" s="1"/>
  <c r="X2826" i="1"/>
  <c r="T2827" i="1"/>
  <c r="U2828" i="1" l="1"/>
  <c r="V2828" i="1" s="1"/>
  <c r="T2828" i="1"/>
  <c r="X2827" i="1"/>
  <c r="U2829" i="1" l="1"/>
  <c r="V2829" i="1" s="1"/>
  <c r="X2828" i="1"/>
  <c r="T2829" i="1"/>
  <c r="U2830" i="1" l="1"/>
  <c r="V2830" i="1" s="1"/>
  <c r="X2829" i="1"/>
  <c r="T2830" i="1"/>
  <c r="U2831" i="1" l="1"/>
  <c r="V2831" i="1" s="1"/>
  <c r="T2831" i="1"/>
  <c r="X2830" i="1"/>
  <c r="U2832" i="1" l="1"/>
  <c r="V2832" i="1" s="1"/>
  <c r="X2831" i="1"/>
  <c r="T2832" i="1"/>
  <c r="U2833" i="1" l="1"/>
  <c r="X2832" i="1"/>
  <c r="T2833" i="1"/>
  <c r="U2834" i="1" l="1"/>
  <c r="X2833" i="1"/>
  <c r="T2834" i="1"/>
  <c r="T2835" i="1" l="1"/>
  <c r="U2835" i="1"/>
  <c r="X2834" i="1"/>
  <c r="X2835" i="1" l="1"/>
  <c r="U2836" i="1"/>
  <c r="T2836" i="1"/>
  <c r="X2836" i="1" l="1"/>
  <c r="U2837" i="1"/>
  <c r="T2837" i="1"/>
  <c r="X2837" i="1" l="1"/>
  <c r="U2838" i="1"/>
  <c r="T2838" i="1"/>
  <c r="X2838" i="1" l="1"/>
  <c r="T2839" i="1"/>
  <c r="U2839" i="1"/>
  <c r="X2839" i="1" l="1"/>
  <c r="U2840" i="1"/>
  <c r="T2840" i="1"/>
  <c r="U2841" i="1" l="1"/>
  <c r="V2841" i="1" s="1"/>
  <c r="X2840" i="1"/>
  <c r="T2841" i="1"/>
  <c r="X2841" i="1" l="1"/>
  <c r="U2842" i="1"/>
  <c r="V2842" i="1" s="1"/>
  <c r="T2842" i="1"/>
  <c r="U2843" i="1" l="1"/>
  <c r="V2843" i="1" s="1"/>
  <c r="T2843" i="1"/>
  <c r="X2842" i="1"/>
  <c r="X2843" i="1" l="1"/>
  <c r="U2844" i="1"/>
  <c r="V2844" i="1" s="1"/>
  <c r="T2844" i="1"/>
  <c r="U2845" i="1" l="1"/>
  <c r="V2845" i="1" s="1"/>
  <c r="X2844" i="1"/>
  <c r="T2845" i="1"/>
  <c r="U2846" i="1" l="1"/>
  <c r="V2846" i="1" s="1"/>
  <c r="T2846" i="1"/>
  <c r="X2845" i="1"/>
  <c r="U2847" i="1" l="1"/>
  <c r="V2847" i="1" s="1"/>
  <c r="X2846" i="1"/>
  <c r="T2847" i="1"/>
  <c r="U2848" i="1" l="1"/>
  <c r="V2848" i="1" s="1"/>
  <c r="X2847" i="1"/>
  <c r="T2848" i="1"/>
  <c r="U2849" i="1" l="1"/>
  <c r="V2849" i="1" s="1"/>
  <c r="X2848" i="1"/>
  <c r="T2849" i="1"/>
  <c r="U2850" i="1" l="1"/>
  <c r="V2850" i="1" s="1"/>
  <c r="T2850" i="1"/>
  <c r="X2849" i="1"/>
  <c r="U2851" i="1" l="1"/>
  <c r="V2851" i="1" s="1"/>
  <c r="T2851" i="1"/>
  <c r="X2850" i="1"/>
  <c r="U2852" i="1" l="1"/>
  <c r="V2852" i="1" s="1"/>
  <c r="X2851" i="1"/>
  <c r="T2852" i="1"/>
  <c r="X2852" i="1" l="1"/>
  <c r="U2853" i="1"/>
  <c r="V2853" i="1" s="1"/>
  <c r="T2853" i="1"/>
  <c r="U2854" i="1" l="1"/>
  <c r="V2854" i="1" s="1"/>
  <c r="T2854" i="1"/>
  <c r="X2853" i="1"/>
  <c r="U2855" i="1" l="1"/>
  <c r="V2855" i="1" s="1"/>
  <c r="T2855" i="1"/>
  <c r="X2854" i="1"/>
  <c r="U2856" i="1" l="1"/>
  <c r="V2856" i="1" s="1"/>
  <c r="X2855" i="1"/>
  <c r="T2856" i="1"/>
  <c r="T2857" i="1" l="1"/>
  <c r="X2856" i="1"/>
  <c r="U2857" i="1"/>
  <c r="U2858" i="1" l="1"/>
  <c r="X2857" i="1"/>
  <c r="T2858" i="1"/>
  <c r="U2859" i="1" l="1"/>
  <c r="T2859" i="1"/>
  <c r="X2858" i="1"/>
  <c r="X2859" i="1" l="1"/>
  <c r="U2860" i="1"/>
  <c r="T2860" i="1"/>
  <c r="X2860" i="1" l="1"/>
  <c r="T2861" i="1"/>
  <c r="U2861" i="1"/>
  <c r="U2862" i="1" l="1"/>
  <c r="X2861" i="1"/>
  <c r="T2862" i="1"/>
  <c r="T2863" i="1" l="1"/>
  <c r="U2863" i="1"/>
  <c r="X2862" i="1"/>
  <c r="U2864" i="1" l="1"/>
  <c r="X2863" i="1"/>
  <c r="T2864" i="1"/>
  <c r="X2864" i="1" l="1"/>
  <c r="U2865" i="1"/>
  <c r="V2865" i="1" s="1"/>
  <c r="T2865" i="1"/>
  <c r="X2865" i="1" l="1"/>
  <c r="T2866" i="1"/>
  <c r="U2866" i="1"/>
  <c r="V2866" i="1" s="1"/>
  <c r="X2866" i="1" l="1"/>
  <c r="U2867" i="1"/>
  <c r="V2867" i="1" s="1"/>
  <c r="T2867" i="1"/>
  <c r="U2868" i="1" l="1"/>
  <c r="V2868" i="1" s="1"/>
  <c r="X2867" i="1"/>
  <c r="T2868" i="1"/>
  <c r="U2869" i="1" l="1"/>
  <c r="V2869" i="1" s="1"/>
  <c r="X2868" i="1"/>
  <c r="T2869" i="1"/>
  <c r="U2870" i="1" l="1"/>
  <c r="V2870" i="1" s="1"/>
  <c r="X2869" i="1"/>
  <c r="T2870" i="1"/>
  <c r="X2870" i="1" l="1"/>
  <c r="U2871" i="1"/>
  <c r="V2871" i="1" s="1"/>
  <c r="T2871" i="1"/>
  <c r="U2872" i="1" l="1"/>
  <c r="V2872" i="1" s="1"/>
  <c r="T2872" i="1"/>
  <c r="X2871" i="1"/>
  <c r="U2873" i="1" l="1"/>
  <c r="V2873" i="1" s="1"/>
  <c r="T2873" i="1"/>
  <c r="X2872" i="1"/>
  <c r="U2874" i="1" l="1"/>
  <c r="V2874" i="1" s="1"/>
  <c r="X2873" i="1"/>
  <c r="T2874" i="1"/>
  <c r="U2875" i="1" l="1"/>
  <c r="V2875" i="1" s="1"/>
  <c r="X2874" i="1"/>
  <c r="T2875" i="1"/>
  <c r="U2876" i="1" l="1"/>
  <c r="V2876" i="1" s="1"/>
  <c r="T2876" i="1"/>
  <c r="X2875" i="1"/>
  <c r="U2877" i="1" l="1"/>
  <c r="V2877" i="1" s="1"/>
  <c r="X2876" i="1"/>
  <c r="T2877" i="1"/>
  <c r="U2878" i="1" l="1"/>
  <c r="V2878" i="1" s="1"/>
  <c r="X2877" i="1"/>
  <c r="T2878" i="1"/>
  <c r="U2879" i="1" l="1"/>
  <c r="V2879" i="1" s="1"/>
  <c r="T2879" i="1"/>
  <c r="X2878" i="1"/>
  <c r="U2880" i="1" l="1"/>
  <c r="V2880" i="1" s="1"/>
  <c r="X2879" i="1"/>
  <c r="T2880" i="1"/>
  <c r="U2881" i="1" l="1"/>
  <c r="X2880" i="1"/>
  <c r="T2881" i="1"/>
  <c r="U2882" i="1" l="1"/>
  <c r="X2881" i="1"/>
  <c r="T2882" i="1"/>
  <c r="X2882" i="1" l="1"/>
  <c r="T2883" i="1"/>
  <c r="U2883" i="1"/>
  <c r="X2883" i="1" l="1"/>
  <c r="U2884" i="1"/>
  <c r="T2884" i="1"/>
  <c r="X2884" i="1" l="1"/>
  <c r="U2885" i="1"/>
  <c r="T2885" i="1"/>
  <c r="X2885" i="1" l="1"/>
  <c r="U2886" i="1"/>
  <c r="T2886" i="1"/>
  <c r="T2887" i="1" l="1"/>
  <c r="U2887" i="1"/>
  <c r="X2886" i="1"/>
  <c r="X2887" i="1" l="1"/>
  <c r="U2888" i="1"/>
  <c r="T2888" i="1"/>
  <c r="U2889" i="1" l="1"/>
  <c r="V2889" i="1" s="1"/>
  <c r="X2888" i="1"/>
  <c r="T2889" i="1"/>
  <c r="X2889" i="1" l="1"/>
  <c r="U2890" i="1"/>
  <c r="V2890" i="1" s="1"/>
  <c r="T2890" i="1"/>
  <c r="U2891" i="1" l="1"/>
  <c r="V2891" i="1" s="1"/>
  <c r="T2891" i="1"/>
  <c r="X2890" i="1"/>
  <c r="U2892" i="1" l="1"/>
  <c r="V2892" i="1" s="1"/>
  <c r="X2891" i="1"/>
  <c r="T2892" i="1"/>
  <c r="U2893" i="1" l="1"/>
  <c r="V2893" i="1" s="1"/>
  <c r="X2892" i="1"/>
  <c r="T2893" i="1"/>
  <c r="U2894" i="1" l="1"/>
  <c r="V2894" i="1" s="1"/>
  <c r="T2894" i="1"/>
  <c r="X2893" i="1"/>
  <c r="U2895" i="1" l="1"/>
  <c r="V2895" i="1" s="1"/>
  <c r="X2894" i="1"/>
  <c r="T2895" i="1"/>
  <c r="U2896" i="1" l="1"/>
  <c r="V2896" i="1" s="1"/>
  <c r="X2895" i="1"/>
  <c r="T2896" i="1"/>
  <c r="U2897" i="1" l="1"/>
  <c r="V2897" i="1" s="1"/>
  <c r="X2896" i="1"/>
  <c r="T2897" i="1"/>
  <c r="X2897" i="1" l="1"/>
  <c r="T2898" i="1"/>
  <c r="U2898" i="1"/>
  <c r="V2898" i="1" s="1"/>
  <c r="X2898" i="1" l="1"/>
  <c r="U2899" i="1"/>
  <c r="V2899" i="1" s="1"/>
  <c r="T2899" i="1"/>
  <c r="X2899" i="1" l="1"/>
  <c r="U2900" i="1"/>
  <c r="V2900" i="1" s="1"/>
  <c r="T2900" i="1"/>
  <c r="U2901" i="1" l="1"/>
  <c r="V2901" i="1" s="1"/>
  <c r="T2901" i="1"/>
  <c r="X2900" i="1"/>
  <c r="U2902" i="1" l="1"/>
  <c r="V2902" i="1" s="1"/>
  <c r="X2901" i="1"/>
  <c r="T2902" i="1"/>
  <c r="X2902" i="1" l="1"/>
  <c r="U2903" i="1"/>
  <c r="V2903" i="1" s="1"/>
  <c r="T2903" i="1"/>
  <c r="X2903" i="1" l="1"/>
  <c r="U2904" i="1"/>
  <c r="V2904" i="1" s="1"/>
  <c r="T2904" i="1"/>
  <c r="U2905" i="1" l="1"/>
  <c r="X2904" i="1"/>
  <c r="T2905" i="1"/>
  <c r="X2905" i="1" l="1"/>
  <c r="U2906" i="1"/>
  <c r="T2906" i="1"/>
  <c r="X2906" i="1" l="1"/>
  <c r="U2907" i="1"/>
  <c r="T2907" i="1"/>
  <c r="U2908" i="1" l="1"/>
  <c r="X2907" i="1"/>
  <c r="T2908" i="1"/>
  <c r="T2909" i="1" l="1"/>
  <c r="U2909" i="1"/>
  <c r="X2908" i="1"/>
  <c r="X2909" i="1" l="1"/>
  <c r="U2910" i="1"/>
  <c r="T2910" i="1"/>
  <c r="U2911" i="1" l="1"/>
  <c r="X2910" i="1"/>
  <c r="T2911" i="1"/>
  <c r="X2911" i="1" l="1"/>
  <c r="U2912" i="1"/>
  <c r="T2912" i="1"/>
  <c r="U2913" i="1" l="1"/>
  <c r="V2913" i="1" s="1"/>
  <c r="T2913" i="1"/>
  <c r="X2912" i="1"/>
  <c r="U2914" i="1" l="1"/>
  <c r="V2914" i="1" s="1"/>
  <c r="X2913" i="1"/>
  <c r="T2914" i="1"/>
  <c r="X2914" i="1" l="1"/>
  <c r="U2915" i="1"/>
  <c r="V2915" i="1" s="1"/>
  <c r="T2915" i="1"/>
  <c r="U2916" i="1" l="1"/>
  <c r="V2916" i="1" s="1"/>
  <c r="X2915" i="1"/>
  <c r="T2916" i="1"/>
  <c r="U2917" i="1" l="1"/>
  <c r="V2917" i="1" s="1"/>
  <c r="T2917" i="1"/>
  <c r="X2916" i="1"/>
  <c r="U2918" i="1" l="1"/>
  <c r="V2918" i="1" s="1"/>
  <c r="T2918" i="1"/>
  <c r="X2917" i="1"/>
  <c r="X2918" i="1" l="1"/>
  <c r="U2919" i="1"/>
  <c r="V2919" i="1" s="1"/>
  <c r="T2919" i="1"/>
  <c r="U2920" i="1" l="1"/>
  <c r="V2920" i="1" s="1"/>
  <c r="T2920" i="1"/>
  <c r="X2919" i="1"/>
  <c r="U2921" i="1" l="1"/>
  <c r="V2921" i="1" s="1"/>
  <c r="T2921" i="1"/>
  <c r="X2920" i="1"/>
  <c r="U2922" i="1" l="1"/>
  <c r="V2922" i="1" s="1"/>
  <c r="X2921" i="1"/>
  <c r="T2922" i="1"/>
  <c r="U2923" i="1" l="1"/>
  <c r="V2923" i="1" s="1"/>
  <c r="X2922" i="1"/>
  <c r="T2923" i="1"/>
  <c r="U2924" i="1" l="1"/>
  <c r="V2924" i="1" s="1"/>
  <c r="T2924" i="1"/>
  <c r="X2923" i="1"/>
  <c r="X2924" i="1" l="1"/>
  <c r="U2925" i="1"/>
  <c r="V2925" i="1" s="1"/>
  <c r="T2925" i="1"/>
  <c r="U2926" i="1" l="1"/>
  <c r="V2926" i="1" s="1"/>
  <c r="T2926" i="1"/>
  <c r="X2925" i="1"/>
  <c r="U2927" i="1" l="1"/>
  <c r="V2927" i="1" s="1"/>
  <c r="T2927" i="1"/>
  <c r="X2926" i="1"/>
  <c r="U2928" i="1" l="1"/>
  <c r="V2928" i="1" s="1"/>
  <c r="X2927" i="1"/>
  <c r="T2928" i="1"/>
  <c r="T2929" i="1" l="1"/>
  <c r="X2928" i="1"/>
  <c r="U2929" i="1"/>
  <c r="U2930" i="1" l="1"/>
  <c r="X2929" i="1"/>
  <c r="T2930" i="1"/>
  <c r="T2931" i="1" l="1"/>
  <c r="U2931" i="1"/>
  <c r="X2930" i="1"/>
  <c r="U2932" i="1" l="1"/>
  <c r="X2931" i="1"/>
  <c r="T2932" i="1"/>
  <c r="X2932" i="1" l="1"/>
  <c r="U2933" i="1"/>
  <c r="T2933" i="1"/>
  <c r="U2934" i="1" l="1"/>
  <c r="X2933" i="1"/>
  <c r="T2934" i="1"/>
  <c r="X2934" i="1" l="1"/>
  <c r="T2935" i="1"/>
  <c r="U2935" i="1"/>
  <c r="X2935" i="1" l="1"/>
  <c r="U2936" i="1"/>
  <c r="T2936" i="1"/>
  <c r="U2937" i="1" l="1"/>
  <c r="V2937" i="1" s="1"/>
  <c r="X2936" i="1"/>
  <c r="T2937" i="1"/>
  <c r="U2938" i="1" l="1"/>
  <c r="V2938" i="1" s="1"/>
  <c r="X2937" i="1"/>
  <c r="T2938" i="1"/>
  <c r="X2938" i="1" l="1"/>
  <c r="T2939" i="1"/>
  <c r="U2939" i="1"/>
  <c r="V2939" i="1" s="1"/>
  <c r="X2939" i="1" l="1"/>
  <c r="U2940" i="1"/>
  <c r="V2940" i="1" s="1"/>
  <c r="T2940" i="1"/>
  <c r="U2941" i="1" l="1"/>
  <c r="V2941" i="1" s="1"/>
  <c r="T2941" i="1"/>
  <c r="X2940" i="1"/>
  <c r="U2942" i="1" l="1"/>
  <c r="V2942" i="1" s="1"/>
  <c r="X2941" i="1"/>
  <c r="T2942" i="1"/>
  <c r="U2943" i="1" l="1"/>
  <c r="V2943" i="1" s="1"/>
  <c r="X2942" i="1"/>
  <c r="T2943" i="1"/>
  <c r="X2943" i="1" l="1"/>
  <c r="U2944" i="1"/>
  <c r="V2944" i="1" s="1"/>
  <c r="T2944" i="1"/>
  <c r="U2945" i="1" l="1"/>
  <c r="V2945" i="1" s="1"/>
  <c r="T2945" i="1"/>
  <c r="X2944" i="1"/>
  <c r="X2945" i="1" l="1"/>
  <c r="U2946" i="1"/>
  <c r="V2946" i="1" s="1"/>
  <c r="T2946" i="1"/>
  <c r="U2947" i="1" l="1"/>
  <c r="V2947" i="1" s="1"/>
  <c r="X2946" i="1"/>
  <c r="T2947" i="1"/>
  <c r="U2948" i="1" l="1"/>
  <c r="V2948" i="1" s="1"/>
  <c r="T2948" i="1"/>
  <c r="X2947" i="1"/>
  <c r="U2949" i="1" l="1"/>
  <c r="V2949" i="1" s="1"/>
  <c r="X2948" i="1"/>
  <c r="T2949" i="1"/>
  <c r="U2950" i="1" l="1"/>
  <c r="V2950" i="1" s="1"/>
  <c r="X2949" i="1"/>
  <c r="T2950" i="1"/>
  <c r="U2951" i="1" l="1"/>
  <c r="V2951" i="1" s="1"/>
  <c r="X2950" i="1"/>
  <c r="T2951" i="1"/>
  <c r="U2952" i="1" l="1"/>
  <c r="V2952" i="1" s="1"/>
  <c r="T2952" i="1"/>
  <c r="X2951" i="1"/>
  <c r="X2952" i="1" l="1"/>
  <c r="T2953" i="1"/>
  <c r="U2953" i="1"/>
  <c r="X2953" i="1" l="1"/>
  <c r="U2954" i="1"/>
  <c r="T2954" i="1"/>
  <c r="X2954" i="1" l="1"/>
  <c r="U2955" i="1"/>
  <c r="T2955" i="1"/>
  <c r="U2956" i="1" l="1"/>
  <c r="X2955" i="1"/>
  <c r="T2956" i="1"/>
  <c r="U2957" i="1" l="1"/>
  <c r="T2957" i="1"/>
  <c r="X2956" i="1"/>
  <c r="U2958" i="1" l="1"/>
  <c r="X2957" i="1"/>
  <c r="T2958" i="1"/>
  <c r="T2959" i="1" l="1"/>
  <c r="X2958" i="1"/>
  <c r="U2959" i="1"/>
  <c r="U2960" i="1" l="1"/>
  <c r="X2959" i="1"/>
  <c r="T2960" i="1"/>
  <c r="U2961" i="1" l="1"/>
  <c r="V2961" i="1" s="1"/>
  <c r="X2960" i="1"/>
  <c r="T2961" i="1"/>
  <c r="U2962" i="1" l="1"/>
  <c r="V2962" i="1" s="1"/>
  <c r="X2961" i="1"/>
  <c r="T2962" i="1"/>
  <c r="U2963" i="1" l="1"/>
  <c r="V2963" i="1" s="1"/>
  <c r="T2963" i="1"/>
  <c r="X2962" i="1"/>
  <c r="X2963" i="1" l="1"/>
  <c r="U2964" i="1"/>
  <c r="V2964" i="1" s="1"/>
  <c r="T2964" i="1"/>
  <c r="U2965" i="1" l="1"/>
  <c r="V2965" i="1" s="1"/>
  <c r="X2964" i="1"/>
  <c r="T2965" i="1"/>
  <c r="U2966" i="1" l="1"/>
  <c r="V2966" i="1" s="1"/>
  <c r="T2966" i="1"/>
  <c r="X2965" i="1"/>
  <c r="U2967" i="1" l="1"/>
  <c r="V2967" i="1" s="1"/>
  <c r="X2966" i="1"/>
  <c r="T2967" i="1"/>
  <c r="U2968" i="1" l="1"/>
  <c r="V2968" i="1" s="1"/>
  <c r="X2967" i="1"/>
  <c r="T2968" i="1"/>
  <c r="U2969" i="1" l="1"/>
  <c r="V2969" i="1" s="1"/>
  <c r="X2968" i="1"/>
  <c r="T2969" i="1"/>
  <c r="U2970" i="1" l="1"/>
  <c r="V2970" i="1" s="1"/>
  <c r="X2969" i="1"/>
  <c r="T2970" i="1"/>
  <c r="U2971" i="1" l="1"/>
  <c r="V2971" i="1" s="1"/>
  <c r="X2970" i="1"/>
  <c r="T2971" i="1"/>
  <c r="U2972" i="1" l="1"/>
  <c r="V2972" i="1" s="1"/>
  <c r="X2971" i="1"/>
  <c r="T2972" i="1"/>
  <c r="U2973" i="1" l="1"/>
  <c r="V2973" i="1" s="1"/>
  <c r="X2972" i="1"/>
  <c r="T2973" i="1"/>
  <c r="U2974" i="1" l="1"/>
  <c r="V2974" i="1" s="1"/>
  <c r="T2974" i="1"/>
  <c r="X2973" i="1"/>
  <c r="U2975" i="1" l="1"/>
  <c r="V2975" i="1" s="1"/>
  <c r="T2975" i="1"/>
  <c r="X2974" i="1"/>
  <c r="U2976" i="1" l="1"/>
  <c r="V2976" i="1" s="1"/>
  <c r="X2975" i="1"/>
  <c r="T2976" i="1"/>
  <c r="T2977" i="1" l="1"/>
  <c r="X2976" i="1"/>
  <c r="U2977" i="1"/>
  <c r="U2978" i="1" l="1"/>
  <c r="X2977" i="1"/>
  <c r="T2978" i="1"/>
  <c r="U2979" i="1" l="1"/>
  <c r="X2978" i="1"/>
  <c r="T2979" i="1"/>
  <c r="X2979" i="1" l="1"/>
  <c r="U2980" i="1"/>
  <c r="T2980" i="1"/>
  <c r="X2980" i="1" l="1"/>
  <c r="U2981" i="1"/>
  <c r="T2981" i="1"/>
  <c r="U2982" i="1" l="1"/>
  <c r="X2981" i="1"/>
  <c r="T2982" i="1"/>
  <c r="X2982" i="1" l="1"/>
  <c r="T2983" i="1"/>
  <c r="U2983" i="1"/>
  <c r="U2984" i="1" l="1"/>
  <c r="X2983" i="1"/>
  <c r="T2984" i="1"/>
  <c r="U2985" i="1" l="1"/>
  <c r="V2985" i="1" s="1"/>
  <c r="T2985" i="1"/>
  <c r="X2984" i="1"/>
  <c r="X2985" i="1" l="1"/>
  <c r="T2986" i="1"/>
  <c r="U2986" i="1"/>
  <c r="V2986" i="1" s="1"/>
  <c r="U2987" i="1" l="1"/>
  <c r="V2987" i="1" s="1"/>
  <c r="X2986" i="1"/>
  <c r="T2987" i="1"/>
  <c r="U2988" i="1" l="1"/>
  <c r="V2988" i="1" s="1"/>
  <c r="T2988" i="1"/>
  <c r="X2987" i="1"/>
  <c r="U2989" i="1" l="1"/>
  <c r="V2989" i="1" s="1"/>
  <c r="X2988" i="1"/>
  <c r="T2989" i="1"/>
  <c r="X2989" i="1" l="1"/>
  <c r="U2990" i="1"/>
  <c r="V2990" i="1" s="1"/>
  <c r="T2990" i="1"/>
  <c r="X2990" i="1" l="1"/>
  <c r="U2991" i="1"/>
  <c r="V2991" i="1" s="1"/>
  <c r="T2991" i="1"/>
  <c r="U2992" i="1" l="1"/>
  <c r="V2992" i="1" s="1"/>
  <c r="T2992" i="1"/>
  <c r="X2991" i="1"/>
  <c r="U2993" i="1" l="1"/>
  <c r="V2993" i="1" s="1"/>
  <c r="X2992" i="1"/>
  <c r="T2993" i="1"/>
  <c r="X2993" i="1" l="1"/>
  <c r="U2994" i="1"/>
  <c r="V2994" i="1" s="1"/>
  <c r="T2994" i="1"/>
  <c r="U2995" i="1" l="1"/>
  <c r="V2995" i="1" s="1"/>
  <c r="T2995" i="1"/>
  <c r="X2994" i="1"/>
  <c r="U2996" i="1" l="1"/>
  <c r="V2996" i="1" s="1"/>
  <c r="X2995" i="1"/>
  <c r="T2996" i="1"/>
  <c r="X2996" i="1" l="1"/>
  <c r="U2997" i="1"/>
  <c r="V2997" i="1" s="1"/>
  <c r="T2997" i="1"/>
  <c r="U2998" i="1" l="1"/>
  <c r="V2998" i="1" s="1"/>
  <c r="X2997" i="1"/>
  <c r="T2998" i="1"/>
  <c r="U2999" i="1" l="1"/>
  <c r="V2999" i="1" s="1"/>
  <c r="T2999" i="1"/>
  <c r="X2998" i="1"/>
  <c r="U3000" i="1" l="1"/>
  <c r="V3000" i="1" s="1"/>
  <c r="X2999" i="1"/>
  <c r="T3000" i="1"/>
  <c r="X3000" i="1" l="1"/>
  <c r="U3001" i="1"/>
  <c r="T3001" i="1"/>
  <c r="U3002" i="1" l="1"/>
  <c r="X3001" i="1"/>
  <c r="T3002" i="1"/>
  <c r="X3002" i="1" l="1"/>
  <c r="T3003" i="1"/>
  <c r="U3003" i="1"/>
  <c r="X3003" i="1" l="1"/>
  <c r="U3004" i="1"/>
  <c r="T3004" i="1"/>
  <c r="U3005" i="1" l="1"/>
  <c r="X3004" i="1"/>
  <c r="T3005" i="1"/>
  <c r="X3005" i="1" l="1"/>
  <c r="U3006" i="1"/>
  <c r="T3006" i="1"/>
  <c r="T3007" i="1" l="1"/>
  <c r="U3007" i="1"/>
  <c r="X3006" i="1"/>
  <c r="X3007" i="1" l="1"/>
  <c r="U3008" i="1"/>
  <c r="T3008" i="1"/>
  <c r="X3008" i="1" l="1"/>
  <c r="U3009" i="1"/>
  <c r="V3009" i="1" s="1"/>
  <c r="T3009" i="1"/>
  <c r="X3009" i="1" l="1"/>
  <c r="U3010" i="1"/>
  <c r="V3010" i="1" s="1"/>
  <c r="T3010" i="1"/>
  <c r="U3011" i="1" l="1"/>
  <c r="V3011" i="1" s="1"/>
  <c r="T3011" i="1"/>
  <c r="X3010" i="1"/>
  <c r="U3012" i="1" l="1"/>
  <c r="V3012" i="1" s="1"/>
  <c r="X3011" i="1"/>
  <c r="T3012" i="1"/>
  <c r="X3012" i="1" l="1"/>
  <c r="U3013" i="1"/>
  <c r="V3013" i="1" s="1"/>
  <c r="T3013" i="1"/>
  <c r="U3014" i="1" l="1"/>
  <c r="V3014" i="1" s="1"/>
  <c r="T3014" i="1"/>
  <c r="X3013" i="1"/>
  <c r="U3015" i="1" l="1"/>
  <c r="V3015" i="1" s="1"/>
  <c r="T3015" i="1"/>
  <c r="X3014" i="1"/>
  <c r="U3016" i="1" l="1"/>
  <c r="V3016" i="1" s="1"/>
  <c r="X3015" i="1"/>
  <c r="T3016" i="1"/>
  <c r="U3017" i="1" l="1"/>
  <c r="V3017" i="1" s="1"/>
  <c r="X3016" i="1"/>
  <c r="T3017" i="1"/>
  <c r="U3018" i="1" l="1"/>
  <c r="V3018" i="1" s="1"/>
  <c r="T3018" i="1"/>
  <c r="X3017" i="1"/>
  <c r="X3018" i="1" l="1"/>
  <c r="U3019" i="1"/>
  <c r="V3019" i="1" s="1"/>
  <c r="T3019" i="1"/>
  <c r="U3020" i="1" l="1"/>
  <c r="V3020" i="1" s="1"/>
  <c r="X3019" i="1"/>
  <c r="T3020" i="1"/>
  <c r="X3020" i="1" l="1"/>
  <c r="U3021" i="1"/>
  <c r="V3021" i="1" s="1"/>
  <c r="T3021" i="1"/>
  <c r="X3021" i="1" l="1"/>
  <c r="U3022" i="1"/>
  <c r="V3022" i="1" s="1"/>
  <c r="T3022" i="1"/>
  <c r="U3023" i="1" l="1"/>
  <c r="V3023" i="1" s="1"/>
  <c r="X3022" i="1"/>
  <c r="T3023" i="1"/>
  <c r="U3024" i="1" l="1"/>
  <c r="V3024" i="1" s="1"/>
  <c r="X3023" i="1"/>
  <c r="T3024" i="1"/>
  <c r="X3024" i="1" l="1"/>
  <c r="U3025" i="1"/>
  <c r="T3025" i="1"/>
  <c r="U3026" i="1" l="1"/>
  <c r="X3025" i="1"/>
  <c r="T3026" i="1"/>
  <c r="T3027" i="1" l="1"/>
  <c r="U3027" i="1"/>
  <c r="X3026" i="1"/>
  <c r="X3027" i="1" l="1"/>
  <c r="U3028" i="1"/>
  <c r="T3028" i="1"/>
  <c r="U3029" i="1" l="1"/>
  <c r="X3028" i="1"/>
  <c r="T3029" i="1"/>
  <c r="X3029" i="1" l="1"/>
  <c r="U3030" i="1"/>
  <c r="T3030" i="1"/>
  <c r="X3030" i="1" l="1"/>
  <c r="T3031" i="1"/>
  <c r="U3031" i="1"/>
  <c r="X3031" i="1" l="1"/>
  <c r="U3032" i="1"/>
  <c r="T3032" i="1"/>
  <c r="X3032" i="1" l="1"/>
  <c r="U3033" i="1"/>
  <c r="V3033" i="1" s="1"/>
  <c r="T3033" i="1"/>
  <c r="U3034" i="1" l="1"/>
  <c r="V3034" i="1" s="1"/>
  <c r="X3033" i="1"/>
  <c r="T3034" i="1"/>
  <c r="U3035" i="1" l="1"/>
  <c r="V3035" i="1" s="1"/>
  <c r="T3035" i="1"/>
  <c r="X3034" i="1"/>
  <c r="X3035" i="1" l="1"/>
  <c r="U3036" i="1"/>
  <c r="V3036" i="1" s="1"/>
  <c r="T3036" i="1"/>
  <c r="X3036" i="1" l="1"/>
  <c r="U3037" i="1"/>
  <c r="V3037" i="1" s="1"/>
  <c r="T3037" i="1"/>
  <c r="U3038" i="1" l="1"/>
  <c r="V3038" i="1" s="1"/>
  <c r="T3038" i="1"/>
  <c r="X3037" i="1"/>
  <c r="U3039" i="1" l="1"/>
  <c r="V3039" i="1" s="1"/>
  <c r="X3038" i="1"/>
  <c r="T3039" i="1"/>
  <c r="U3040" i="1" l="1"/>
  <c r="V3040" i="1" s="1"/>
  <c r="X3039" i="1"/>
  <c r="T3040" i="1"/>
  <c r="U3041" i="1" l="1"/>
  <c r="V3041" i="1" s="1"/>
  <c r="X3040" i="1"/>
  <c r="T3041" i="1"/>
  <c r="U3042" i="1" l="1"/>
  <c r="V3042" i="1" s="1"/>
  <c r="T3042" i="1"/>
  <c r="X3041" i="1"/>
  <c r="U3043" i="1" l="1"/>
  <c r="V3043" i="1" s="1"/>
  <c r="T3043" i="1"/>
  <c r="X3042" i="1"/>
  <c r="U3044" i="1" l="1"/>
  <c r="V3044" i="1" s="1"/>
  <c r="X3043" i="1"/>
  <c r="T3044" i="1"/>
  <c r="U3045" i="1" l="1"/>
  <c r="V3045" i="1" s="1"/>
  <c r="X3044" i="1"/>
  <c r="T3045" i="1"/>
  <c r="U3046" i="1" l="1"/>
  <c r="V3046" i="1" s="1"/>
  <c r="T3046" i="1"/>
  <c r="X3045" i="1"/>
  <c r="U3047" i="1" l="1"/>
  <c r="V3047" i="1" s="1"/>
  <c r="T3047" i="1"/>
  <c r="X3046" i="1"/>
  <c r="X3047" i="1" l="1"/>
  <c r="U3048" i="1"/>
  <c r="V3048" i="1" s="1"/>
  <c r="T3048" i="1"/>
  <c r="T3049" i="1" l="1"/>
  <c r="X3048" i="1"/>
  <c r="U3049" i="1"/>
  <c r="U3050" i="1" l="1"/>
  <c r="X3049" i="1"/>
  <c r="T3050" i="1"/>
  <c r="U3051" i="1" l="1"/>
  <c r="T3051" i="1"/>
  <c r="X3050" i="1"/>
  <c r="U3052" i="1" l="1"/>
  <c r="X3051" i="1"/>
  <c r="T3052" i="1"/>
  <c r="X3052" i="1" l="1"/>
  <c r="U3053" i="1"/>
  <c r="T3053" i="1"/>
  <c r="U3054" i="1" l="1"/>
  <c r="X3053" i="1"/>
  <c r="T3054" i="1"/>
  <c r="T3055" i="1" l="1"/>
  <c r="U3055" i="1"/>
  <c r="X3054" i="1"/>
  <c r="X3055" i="1" l="1"/>
  <c r="U3056" i="1"/>
  <c r="T3056" i="1"/>
  <c r="X3056" i="1" l="1"/>
  <c r="U3057" i="1"/>
  <c r="V3057" i="1" s="1"/>
  <c r="T3057" i="1"/>
  <c r="U3058" i="1" l="1"/>
  <c r="V3058" i="1" s="1"/>
  <c r="X3057" i="1"/>
  <c r="T3058" i="1"/>
  <c r="U3059" i="1" l="1"/>
  <c r="V3059" i="1" s="1"/>
  <c r="X3058" i="1"/>
  <c r="T3059" i="1"/>
  <c r="X3059" i="1" l="1"/>
  <c r="U3060" i="1"/>
  <c r="V3060" i="1" s="1"/>
  <c r="T3060" i="1"/>
  <c r="X3060" i="1" l="1"/>
  <c r="U3061" i="1"/>
  <c r="V3061" i="1" s="1"/>
  <c r="T3061" i="1"/>
  <c r="U3062" i="1" l="1"/>
  <c r="V3062" i="1" s="1"/>
  <c r="X3061" i="1"/>
  <c r="T3062" i="1"/>
  <c r="U3063" i="1" l="1"/>
  <c r="V3063" i="1" s="1"/>
  <c r="X3062" i="1"/>
  <c r="T3063" i="1"/>
  <c r="U3064" i="1" l="1"/>
  <c r="V3064" i="1" s="1"/>
  <c r="X3063" i="1"/>
  <c r="T3064" i="1"/>
  <c r="U3065" i="1" l="1"/>
  <c r="V3065" i="1" s="1"/>
  <c r="X3064" i="1"/>
  <c r="T3065" i="1"/>
  <c r="U3066" i="1" l="1"/>
  <c r="V3066" i="1" s="1"/>
  <c r="X3065" i="1"/>
  <c r="T3066" i="1"/>
  <c r="U3067" i="1" l="1"/>
  <c r="V3067" i="1" s="1"/>
  <c r="T3067" i="1"/>
  <c r="X3066" i="1"/>
  <c r="U3068" i="1" l="1"/>
  <c r="V3068" i="1" s="1"/>
  <c r="X3067" i="1"/>
  <c r="T3068" i="1"/>
  <c r="U3069" i="1" l="1"/>
  <c r="V3069" i="1" s="1"/>
  <c r="X3068" i="1"/>
  <c r="T3069" i="1"/>
  <c r="U3070" i="1" l="1"/>
  <c r="V3070" i="1" s="1"/>
  <c r="X3069" i="1"/>
  <c r="T3070" i="1"/>
  <c r="U3071" i="1" l="1"/>
  <c r="V3071" i="1" s="1"/>
  <c r="T3071" i="1"/>
  <c r="X3070" i="1"/>
  <c r="U3072" i="1" l="1"/>
  <c r="V3072" i="1" s="1"/>
  <c r="X3071" i="1"/>
  <c r="T3072" i="1"/>
  <c r="U3073" i="1" l="1"/>
  <c r="X3072" i="1"/>
  <c r="T3073" i="1"/>
  <c r="U3074" i="1" l="1"/>
  <c r="X3073" i="1"/>
  <c r="T3074" i="1"/>
  <c r="X3074" i="1" l="1"/>
  <c r="T3075" i="1"/>
  <c r="U3075" i="1"/>
  <c r="X3075" i="1" l="1"/>
  <c r="U3076" i="1"/>
  <c r="T3076" i="1"/>
  <c r="X3076" i="1" l="1"/>
  <c r="U3077" i="1"/>
  <c r="T3077" i="1"/>
  <c r="X3077" i="1" l="1"/>
  <c r="U3078" i="1"/>
  <c r="T3078" i="1"/>
  <c r="T3079" i="1" l="1"/>
  <c r="U3079" i="1"/>
  <c r="X3078" i="1"/>
  <c r="X3079" i="1" l="1"/>
  <c r="U3080" i="1"/>
  <c r="T3080" i="1"/>
  <c r="X3080" i="1" l="1"/>
  <c r="U3081" i="1"/>
  <c r="V3081" i="1" s="1"/>
  <c r="T3081" i="1"/>
  <c r="U3082" i="1" l="1"/>
  <c r="V3082" i="1" s="1"/>
  <c r="T3082" i="1"/>
  <c r="X3081" i="1"/>
  <c r="U3083" i="1" l="1"/>
  <c r="V3083" i="1" s="1"/>
  <c r="X3082" i="1"/>
  <c r="T3083" i="1"/>
  <c r="U3084" i="1" l="1"/>
  <c r="V3084" i="1" s="1"/>
  <c r="X3083" i="1"/>
  <c r="T3084" i="1"/>
  <c r="U3085" i="1" l="1"/>
  <c r="V3085" i="1" s="1"/>
  <c r="X3084" i="1"/>
  <c r="T3085" i="1"/>
  <c r="U3086" i="1" l="1"/>
  <c r="V3086" i="1" s="1"/>
  <c r="T3086" i="1"/>
  <c r="X3085" i="1"/>
  <c r="X3086" i="1" l="1"/>
  <c r="T3087" i="1"/>
  <c r="U3087" i="1"/>
  <c r="V3087" i="1" s="1"/>
  <c r="U3088" i="1" l="1"/>
  <c r="V3088" i="1" s="1"/>
  <c r="X3087" i="1"/>
  <c r="T3088" i="1"/>
  <c r="U3089" i="1" l="1"/>
  <c r="V3089" i="1" s="1"/>
  <c r="T3089" i="1"/>
  <c r="X3088" i="1"/>
  <c r="U3090" i="1" l="1"/>
  <c r="V3090" i="1" s="1"/>
  <c r="T3090" i="1"/>
  <c r="X3089" i="1"/>
  <c r="X3090" i="1" l="1"/>
  <c r="U3091" i="1"/>
  <c r="V3091" i="1" s="1"/>
  <c r="T3091" i="1"/>
  <c r="U3092" i="1" l="1"/>
  <c r="V3092" i="1" s="1"/>
  <c r="X3091" i="1"/>
  <c r="T3092" i="1"/>
  <c r="U3093" i="1" l="1"/>
  <c r="V3093" i="1" s="1"/>
  <c r="T3093" i="1"/>
  <c r="X3092" i="1"/>
  <c r="U3094" i="1" l="1"/>
  <c r="V3094" i="1" s="1"/>
  <c r="X3093" i="1"/>
  <c r="T3094" i="1"/>
  <c r="X3094" i="1" l="1"/>
  <c r="U3095" i="1"/>
  <c r="V3095" i="1" s="1"/>
  <c r="T3095" i="1"/>
  <c r="U3096" i="1" l="1"/>
  <c r="V3096" i="1" s="1"/>
  <c r="X3095" i="1"/>
  <c r="T3096" i="1"/>
  <c r="T3097" i="1" l="1"/>
  <c r="U3097" i="1"/>
  <c r="X3096" i="1"/>
  <c r="X3097" i="1" l="1"/>
  <c r="U3098" i="1"/>
  <c r="T3098" i="1"/>
  <c r="X3098" i="1" l="1"/>
  <c r="U3099" i="1"/>
  <c r="T3099" i="1"/>
  <c r="U3100" i="1" l="1"/>
  <c r="X3099" i="1"/>
  <c r="T3100" i="1"/>
  <c r="X3100" i="1" l="1"/>
  <c r="T3101" i="1"/>
  <c r="U3101" i="1"/>
  <c r="X3101" i="1" l="1"/>
  <c r="U3102" i="1"/>
  <c r="T3102" i="1"/>
  <c r="U3103" i="1" l="1"/>
  <c r="X3102" i="1"/>
  <c r="T3103" i="1"/>
  <c r="X3103" i="1" l="1"/>
  <c r="U3104" i="1"/>
  <c r="T3104" i="1"/>
  <c r="U3105" i="1" l="1"/>
  <c r="V3105" i="1" s="1"/>
  <c r="T3105" i="1"/>
  <c r="X3104" i="1"/>
  <c r="X3105" i="1" l="1"/>
  <c r="U3106" i="1"/>
  <c r="V3106" i="1" s="1"/>
  <c r="T3106" i="1"/>
  <c r="U3107" i="1" l="1"/>
  <c r="V3107" i="1" s="1"/>
  <c r="X3106" i="1"/>
  <c r="T3107" i="1"/>
  <c r="U3108" i="1" l="1"/>
  <c r="V3108" i="1" s="1"/>
  <c r="X3107" i="1"/>
  <c r="T3108" i="1"/>
  <c r="U3109" i="1" l="1"/>
  <c r="V3109" i="1" s="1"/>
  <c r="X3108" i="1"/>
  <c r="T3109" i="1"/>
  <c r="U3110" i="1" l="1"/>
  <c r="V3110" i="1" s="1"/>
  <c r="X3109" i="1"/>
  <c r="T3110" i="1"/>
  <c r="U3111" i="1" l="1"/>
  <c r="V3111" i="1" s="1"/>
  <c r="T3111" i="1"/>
  <c r="X3110" i="1"/>
  <c r="U3112" i="1" l="1"/>
  <c r="V3112" i="1" s="1"/>
  <c r="X3111" i="1"/>
  <c r="T3112" i="1"/>
  <c r="U3113" i="1" l="1"/>
  <c r="V3113" i="1" s="1"/>
  <c r="X3112" i="1"/>
  <c r="T3113" i="1"/>
  <c r="X3113" i="1" l="1"/>
  <c r="U3114" i="1"/>
  <c r="V3114" i="1" s="1"/>
  <c r="T3114" i="1"/>
  <c r="U3115" i="1" l="1"/>
  <c r="V3115" i="1" s="1"/>
  <c r="T3115" i="1"/>
  <c r="X3114" i="1"/>
  <c r="U3116" i="1" l="1"/>
  <c r="V3116" i="1" s="1"/>
  <c r="T3116" i="1"/>
  <c r="X3115" i="1"/>
  <c r="X3116" i="1" l="1"/>
  <c r="U3117" i="1"/>
  <c r="V3117" i="1" s="1"/>
  <c r="T3117" i="1"/>
  <c r="U3118" i="1" l="1"/>
  <c r="V3118" i="1" s="1"/>
  <c r="X3117" i="1"/>
  <c r="T3118" i="1"/>
  <c r="U3119" i="1" l="1"/>
  <c r="V3119" i="1" s="1"/>
  <c r="X3118" i="1"/>
  <c r="T3119" i="1"/>
  <c r="U3120" i="1" l="1"/>
  <c r="V3120" i="1" s="1"/>
  <c r="X3119" i="1"/>
  <c r="T3120" i="1"/>
  <c r="U3121" i="1" l="1"/>
  <c r="X3120" i="1"/>
  <c r="T3121" i="1"/>
  <c r="U3122" i="1" l="1"/>
  <c r="X3121" i="1"/>
  <c r="T3122" i="1"/>
  <c r="U3123" i="1" l="1"/>
  <c r="X3122" i="1"/>
  <c r="T3123" i="1"/>
  <c r="X3123" i="1" l="1"/>
  <c r="U3124" i="1"/>
  <c r="T3124" i="1"/>
  <c r="T3125" i="1" l="1"/>
  <c r="X3124" i="1"/>
  <c r="U3125" i="1"/>
  <c r="U3126" i="1" l="1"/>
  <c r="X3125" i="1"/>
  <c r="T3126" i="1"/>
  <c r="U3127" i="1" l="1"/>
  <c r="T3127" i="1"/>
  <c r="X3126" i="1"/>
  <c r="U3128" i="1" l="1"/>
  <c r="X3127" i="1"/>
  <c r="T3128" i="1"/>
  <c r="U3129" i="1" l="1"/>
  <c r="V3129" i="1" s="1"/>
  <c r="X3128" i="1"/>
  <c r="T3129" i="1"/>
  <c r="U3130" i="1" l="1"/>
  <c r="V3130" i="1" s="1"/>
  <c r="X3129" i="1"/>
  <c r="T3130" i="1"/>
  <c r="U3131" i="1" l="1"/>
  <c r="V3131" i="1" s="1"/>
  <c r="X3130" i="1"/>
  <c r="T3131" i="1"/>
  <c r="U3132" i="1" l="1"/>
  <c r="V3132" i="1" s="1"/>
  <c r="X3131" i="1"/>
  <c r="T3132" i="1"/>
  <c r="U3133" i="1" l="1"/>
  <c r="V3133" i="1" s="1"/>
  <c r="X3132" i="1"/>
  <c r="T3133" i="1"/>
  <c r="X3133" i="1" l="1"/>
  <c r="T3134" i="1"/>
  <c r="U3134" i="1"/>
  <c r="V3134" i="1" s="1"/>
  <c r="U3135" i="1" l="1"/>
  <c r="V3135" i="1" s="1"/>
  <c r="X3134" i="1"/>
  <c r="T3135" i="1"/>
  <c r="U3136" i="1" l="1"/>
  <c r="V3136" i="1" s="1"/>
  <c r="X3135" i="1"/>
  <c r="T3136" i="1"/>
  <c r="U3137" i="1" l="1"/>
  <c r="V3137" i="1" s="1"/>
  <c r="T3137" i="1"/>
  <c r="X3136" i="1"/>
  <c r="U3138" i="1" l="1"/>
  <c r="V3138" i="1" s="1"/>
  <c r="T3138" i="1"/>
  <c r="X3137" i="1"/>
  <c r="U3139" i="1" l="1"/>
  <c r="V3139" i="1" s="1"/>
  <c r="X3138" i="1"/>
  <c r="T3139" i="1"/>
  <c r="U3140" i="1" l="1"/>
  <c r="V3140" i="1" s="1"/>
  <c r="T3140" i="1"/>
  <c r="X3139" i="1"/>
  <c r="U3141" i="1" l="1"/>
  <c r="V3141" i="1" s="1"/>
  <c r="X3140" i="1"/>
  <c r="T3141" i="1"/>
  <c r="U3142" i="1" l="1"/>
  <c r="V3142" i="1" s="1"/>
  <c r="X3141" i="1"/>
  <c r="T3142" i="1"/>
  <c r="U3143" i="1" l="1"/>
  <c r="V3143" i="1" s="1"/>
  <c r="T3143" i="1"/>
  <c r="X3142" i="1"/>
  <c r="U3144" i="1" l="1"/>
  <c r="V3144" i="1" s="1"/>
  <c r="X3143" i="1"/>
  <c r="T3144" i="1"/>
  <c r="U3145" i="1" l="1"/>
  <c r="X3144" i="1"/>
  <c r="T3145" i="1"/>
  <c r="U3146" i="1" l="1"/>
  <c r="X3145" i="1"/>
  <c r="T3146" i="1"/>
  <c r="X3146" i="1" l="1"/>
  <c r="T3147" i="1"/>
  <c r="U3147" i="1"/>
  <c r="U3148" i="1" l="1"/>
  <c r="X3147" i="1"/>
  <c r="T3148" i="1"/>
  <c r="X3148" i="1" l="1"/>
  <c r="U3149" i="1"/>
  <c r="T3149" i="1"/>
  <c r="X3149" i="1" l="1"/>
  <c r="U3150" i="1"/>
  <c r="T3150" i="1"/>
  <c r="T3151" i="1" l="1"/>
  <c r="U3151" i="1"/>
  <c r="X3150" i="1"/>
  <c r="X3151" i="1" l="1"/>
  <c r="U3152" i="1"/>
  <c r="T3152" i="1"/>
  <c r="U3153" i="1" l="1"/>
  <c r="V3153" i="1" s="1"/>
  <c r="X3152" i="1"/>
  <c r="T3153" i="1"/>
  <c r="X3153" i="1" l="1"/>
  <c r="U3154" i="1"/>
  <c r="V3154" i="1" s="1"/>
  <c r="T3154" i="1"/>
  <c r="U3155" i="1" l="1"/>
  <c r="V3155" i="1" s="1"/>
  <c r="X3154" i="1"/>
  <c r="T3155" i="1"/>
  <c r="U3156" i="1" l="1"/>
  <c r="V3156" i="1" s="1"/>
  <c r="X3155" i="1"/>
  <c r="T3156" i="1"/>
  <c r="U3157" i="1" l="1"/>
  <c r="V3157" i="1" s="1"/>
  <c r="X3156" i="1"/>
  <c r="T3157" i="1"/>
  <c r="U3158" i="1" l="1"/>
  <c r="V3158" i="1" s="1"/>
  <c r="X3157" i="1"/>
  <c r="T3158" i="1"/>
  <c r="U3159" i="1" l="1"/>
  <c r="V3159" i="1" s="1"/>
  <c r="T3159" i="1"/>
  <c r="X3158" i="1"/>
  <c r="U3160" i="1" l="1"/>
  <c r="V3160" i="1" s="1"/>
  <c r="X3159" i="1"/>
  <c r="T3160" i="1"/>
  <c r="U3161" i="1" l="1"/>
  <c r="V3161" i="1" s="1"/>
  <c r="X3160" i="1"/>
  <c r="T3161" i="1"/>
  <c r="U3162" i="1" l="1"/>
  <c r="V3162" i="1" s="1"/>
  <c r="X3161" i="1"/>
  <c r="T3162" i="1"/>
  <c r="U3163" i="1" l="1"/>
  <c r="V3163" i="1" s="1"/>
  <c r="X3162" i="1"/>
  <c r="T3163" i="1"/>
  <c r="X3163" i="1" l="1"/>
  <c r="T3164" i="1"/>
  <c r="U3164" i="1"/>
  <c r="V3164" i="1" s="1"/>
  <c r="U3165" i="1" l="1"/>
  <c r="V3165" i="1" s="1"/>
  <c r="X3164" i="1"/>
  <c r="T3165" i="1"/>
  <c r="U3166" i="1" l="1"/>
  <c r="V3166" i="1" s="1"/>
  <c r="X3165" i="1"/>
  <c r="T3166" i="1"/>
  <c r="X3166" i="1" l="1"/>
  <c r="U3167" i="1"/>
  <c r="V3167" i="1" s="1"/>
  <c r="T3167" i="1"/>
  <c r="U3168" i="1" l="1"/>
  <c r="V3168" i="1" s="1"/>
  <c r="X3167" i="1"/>
  <c r="T3168" i="1"/>
  <c r="T3169" i="1" l="1"/>
  <c r="X3168" i="1"/>
  <c r="U3169" i="1"/>
  <c r="X3169" i="1" l="1"/>
  <c r="U3170" i="1"/>
  <c r="T3170" i="1"/>
  <c r="U3171" i="1" l="1"/>
  <c r="X3170" i="1"/>
  <c r="T3171" i="1"/>
  <c r="U3172" i="1" l="1"/>
  <c r="X3171" i="1"/>
  <c r="T3172" i="1"/>
  <c r="X3172" i="1" l="1"/>
  <c r="T3173" i="1"/>
  <c r="U3173" i="1"/>
  <c r="X3173" i="1" l="1"/>
  <c r="U3174" i="1"/>
  <c r="T3174" i="1"/>
  <c r="U3175" i="1" l="1"/>
  <c r="X3174" i="1"/>
  <c r="T3175" i="1"/>
  <c r="X3175" i="1" l="1"/>
  <c r="U3176" i="1"/>
  <c r="T3176" i="1"/>
  <c r="U3177" i="1" l="1"/>
  <c r="V3177" i="1" s="1"/>
  <c r="T3177" i="1"/>
  <c r="X3176" i="1"/>
  <c r="U3178" i="1" l="1"/>
  <c r="V3178" i="1" s="1"/>
  <c r="T3178" i="1"/>
  <c r="X3177" i="1"/>
  <c r="X3178" i="1" l="1"/>
  <c r="U3179" i="1"/>
  <c r="V3179" i="1" s="1"/>
  <c r="T3179" i="1"/>
  <c r="U3180" i="1" l="1"/>
  <c r="V3180" i="1" s="1"/>
  <c r="X3179" i="1"/>
  <c r="T3180" i="1"/>
  <c r="T3181" i="1" l="1"/>
  <c r="U3181" i="1"/>
  <c r="V3181" i="1" s="1"/>
  <c r="X3180" i="1"/>
  <c r="X3181" i="1" l="1"/>
  <c r="U3182" i="1"/>
  <c r="V3182" i="1" s="1"/>
  <c r="T3182" i="1"/>
  <c r="X3182" i="1" l="1"/>
  <c r="U3183" i="1"/>
  <c r="V3183" i="1" s="1"/>
  <c r="T3183" i="1"/>
  <c r="U3184" i="1" l="1"/>
  <c r="V3184" i="1" s="1"/>
  <c r="T3184" i="1"/>
  <c r="X3183" i="1"/>
  <c r="U3185" i="1" l="1"/>
  <c r="V3185" i="1" s="1"/>
  <c r="T3185" i="1"/>
  <c r="X3184" i="1"/>
  <c r="U3186" i="1" l="1"/>
  <c r="V3186" i="1" s="1"/>
  <c r="X3185" i="1"/>
  <c r="T3186" i="1"/>
  <c r="X3186" i="1" l="1"/>
  <c r="U3187" i="1"/>
  <c r="V3187" i="1" s="1"/>
  <c r="T3187" i="1"/>
  <c r="U3188" i="1" l="1"/>
  <c r="V3188" i="1" s="1"/>
  <c r="T3188" i="1"/>
  <c r="X3187" i="1"/>
  <c r="X3188" i="1" l="1"/>
  <c r="T3189" i="1"/>
  <c r="U3189" i="1"/>
  <c r="V3189" i="1" s="1"/>
  <c r="U3190" i="1" l="1"/>
  <c r="V3190" i="1" s="1"/>
  <c r="X3189" i="1"/>
  <c r="T3190" i="1"/>
  <c r="U3191" i="1" l="1"/>
  <c r="V3191" i="1" s="1"/>
  <c r="T3191" i="1"/>
  <c r="X3190" i="1"/>
  <c r="U3192" i="1" l="1"/>
  <c r="V3192" i="1" s="1"/>
  <c r="X3191" i="1"/>
  <c r="T3192" i="1"/>
  <c r="U3193" i="1" l="1"/>
  <c r="X3192" i="1"/>
  <c r="T3193" i="1"/>
  <c r="U3194" i="1" l="1"/>
  <c r="X3193" i="1"/>
  <c r="T3194" i="1"/>
  <c r="T3195" i="1" l="1"/>
  <c r="U3195" i="1"/>
  <c r="X3194" i="1"/>
  <c r="X3195" i="1" l="1"/>
  <c r="U3196" i="1"/>
  <c r="T3196" i="1"/>
  <c r="U3197" i="1" l="1"/>
  <c r="X3196" i="1"/>
  <c r="T3197" i="1"/>
  <c r="X3197" i="1" l="1"/>
  <c r="U3198" i="1"/>
  <c r="T3198" i="1"/>
  <c r="X3198" i="1" l="1"/>
  <c r="T3199" i="1"/>
  <c r="U3199" i="1"/>
  <c r="X3199" i="1" l="1"/>
  <c r="U3200" i="1"/>
  <c r="T3200" i="1"/>
  <c r="X3200" i="1" l="1"/>
  <c r="U3201" i="1"/>
  <c r="V3201" i="1" s="1"/>
  <c r="T3201" i="1"/>
  <c r="U3202" i="1" l="1"/>
  <c r="V3202" i="1" s="1"/>
  <c r="X3201" i="1"/>
  <c r="T3202" i="1"/>
  <c r="U3203" i="1" l="1"/>
  <c r="V3203" i="1" s="1"/>
  <c r="T3203" i="1"/>
  <c r="X3202" i="1"/>
  <c r="U3204" i="1" l="1"/>
  <c r="V3204" i="1" s="1"/>
  <c r="X3203" i="1"/>
  <c r="T3204" i="1"/>
  <c r="X3204" i="1" l="1"/>
  <c r="U3205" i="1"/>
  <c r="V3205" i="1" s="1"/>
  <c r="T3205" i="1"/>
  <c r="U3206" i="1" l="1"/>
  <c r="V3206" i="1" s="1"/>
  <c r="X3205" i="1"/>
  <c r="T3206" i="1"/>
  <c r="U3207" i="1" l="1"/>
  <c r="V3207" i="1" s="1"/>
  <c r="T3207" i="1"/>
  <c r="X3206" i="1"/>
  <c r="U3208" i="1" l="1"/>
  <c r="V3208" i="1" s="1"/>
  <c r="X3207" i="1"/>
  <c r="T3208" i="1"/>
  <c r="U3209" i="1" l="1"/>
  <c r="V3209" i="1" s="1"/>
  <c r="X3208" i="1"/>
  <c r="T3209" i="1"/>
  <c r="X3209" i="1" l="1"/>
  <c r="U3210" i="1"/>
  <c r="V3210" i="1" s="1"/>
  <c r="T3210" i="1"/>
  <c r="U3211" i="1" l="1"/>
  <c r="V3211" i="1" s="1"/>
  <c r="X3210" i="1"/>
  <c r="T3211" i="1"/>
  <c r="U3212" i="1" l="1"/>
  <c r="V3212" i="1" s="1"/>
  <c r="X3211" i="1"/>
  <c r="T3212" i="1"/>
  <c r="U3213" i="1" l="1"/>
  <c r="V3213" i="1" s="1"/>
  <c r="X3212" i="1"/>
  <c r="T3213" i="1"/>
  <c r="U3214" i="1" l="1"/>
  <c r="V3214" i="1" s="1"/>
  <c r="X3213" i="1"/>
  <c r="T3214" i="1"/>
  <c r="X3214" i="1" l="1"/>
  <c r="U3215" i="1"/>
  <c r="V3215" i="1" s="1"/>
  <c r="T3215" i="1"/>
  <c r="U3216" i="1" l="1"/>
  <c r="V3216" i="1" s="1"/>
  <c r="X3215" i="1"/>
  <c r="T3216" i="1"/>
  <c r="T3217" i="1" l="1"/>
  <c r="U3217" i="1"/>
  <c r="X3216" i="1"/>
  <c r="X3217" i="1" l="1"/>
  <c r="U3218" i="1"/>
  <c r="T3218" i="1"/>
  <c r="U3219" i="1" l="1"/>
  <c r="X3218" i="1"/>
  <c r="T3219" i="1"/>
  <c r="U3220" i="1" l="1"/>
  <c r="X3219" i="1"/>
  <c r="T3220" i="1"/>
  <c r="X3220" i="1" l="1"/>
  <c r="U3221" i="1"/>
  <c r="T3221" i="1"/>
  <c r="X3221" i="1" l="1"/>
  <c r="U3222" i="1"/>
  <c r="T3222" i="1"/>
  <c r="U3223" i="1" l="1"/>
  <c r="X3222" i="1"/>
  <c r="T3223" i="1"/>
  <c r="U3224" i="1" l="1"/>
  <c r="X3223" i="1"/>
  <c r="T3224" i="1"/>
  <c r="X3224" i="1" l="1"/>
  <c r="U3225" i="1"/>
  <c r="V3225" i="1" s="1"/>
  <c r="T3225" i="1"/>
  <c r="U3226" i="1" l="1"/>
  <c r="V3226" i="1" s="1"/>
  <c r="X3225" i="1"/>
  <c r="T3226" i="1"/>
  <c r="U3227" i="1" l="1"/>
  <c r="V3227" i="1" s="1"/>
  <c r="X3226" i="1"/>
  <c r="T3227" i="1"/>
  <c r="X3227" i="1" l="1"/>
  <c r="T3228" i="1"/>
  <c r="U3228" i="1"/>
  <c r="V3228" i="1" s="1"/>
  <c r="U3229" i="1" l="1"/>
  <c r="V3229" i="1" s="1"/>
  <c r="X3228" i="1"/>
  <c r="T3229" i="1"/>
  <c r="U3230" i="1" l="1"/>
  <c r="V3230" i="1" s="1"/>
  <c r="T3230" i="1"/>
  <c r="X3229" i="1"/>
  <c r="U3231" i="1" l="1"/>
  <c r="V3231" i="1" s="1"/>
  <c r="X3230" i="1"/>
  <c r="T3231" i="1"/>
  <c r="X3231" i="1" l="1"/>
  <c r="U3232" i="1"/>
  <c r="V3232" i="1" s="1"/>
  <c r="T3232" i="1"/>
  <c r="U3233" i="1" l="1"/>
  <c r="V3233" i="1" s="1"/>
  <c r="X3232" i="1"/>
  <c r="T3233" i="1"/>
  <c r="U3234" i="1" l="1"/>
  <c r="V3234" i="1" s="1"/>
  <c r="T3234" i="1"/>
  <c r="X3233" i="1"/>
  <c r="U3235" i="1" l="1"/>
  <c r="V3235" i="1" s="1"/>
  <c r="X3234" i="1"/>
  <c r="T3235" i="1"/>
  <c r="X3235" i="1" l="1"/>
  <c r="U3236" i="1"/>
  <c r="V3236" i="1" s="1"/>
  <c r="T3236" i="1"/>
  <c r="U3237" i="1" l="1"/>
  <c r="V3237" i="1" s="1"/>
  <c r="X3236" i="1"/>
  <c r="T3237" i="1"/>
  <c r="X3237" i="1" l="1"/>
  <c r="T3238" i="1"/>
  <c r="U3238" i="1"/>
  <c r="V3238" i="1" s="1"/>
  <c r="X3238" i="1" l="1"/>
  <c r="U3239" i="1"/>
  <c r="V3239" i="1" s="1"/>
  <c r="T3239" i="1"/>
  <c r="T3240" i="1" l="1"/>
  <c r="U3240" i="1"/>
  <c r="V3240" i="1" s="1"/>
  <c r="X3239" i="1"/>
  <c r="U3241" i="1" l="1"/>
  <c r="X3240" i="1"/>
  <c r="T3241" i="1"/>
  <c r="U3242" i="1" l="1"/>
  <c r="X3241" i="1"/>
  <c r="T3242" i="1"/>
  <c r="T3243" i="1" l="1"/>
  <c r="U3243" i="1"/>
  <c r="X3242" i="1"/>
  <c r="X3243" i="1" l="1"/>
  <c r="U3244" i="1"/>
  <c r="T3244" i="1"/>
  <c r="U3245" i="1" l="1"/>
  <c r="X3244" i="1"/>
  <c r="T3245" i="1"/>
  <c r="X3245" i="1" l="1"/>
  <c r="U3246" i="1"/>
  <c r="T3246" i="1"/>
  <c r="T3247" i="1" l="1"/>
  <c r="U3247" i="1"/>
  <c r="X3246" i="1"/>
  <c r="X3247" i="1" l="1"/>
  <c r="U3248" i="1"/>
  <c r="T3248" i="1"/>
  <c r="U3249" i="1" l="1"/>
  <c r="V3249" i="1" s="1"/>
  <c r="X3248" i="1"/>
  <c r="T3249" i="1"/>
  <c r="U3250" i="1" l="1"/>
  <c r="V3250" i="1" s="1"/>
  <c r="X3249" i="1"/>
  <c r="T3250" i="1"/>
  <c r="U3251" i="1" l="1"/>
  <c r="V3251" i="1" s="1"/>
  <c r="X3250" i="1"/>
  <c r="T3251" i="1"/>
  <c r="U3252" i="1" l="1"/>
  <c r="V3252" i="1" s="1"/>
  <c r="T3252" i="1"/>
  <c r="X3251" i="1"/>
  <c r="U3253" i="1" l="1"/>
  <c r="V3253" i="1" s="1"/>
  <c r="X3252" i="1"/>
  <c r="T3253" i="1"/>
  <c r="X3253" i="1" l="1"/>
  <c r="U3254" i="1"/>
  <c r="V3254" i="1" s="1"/>
  <c r="T3254" i="1"/>
  <c r="U3255" i="1" l="1"/>
  <c r="V3255" i="1" s="1"/>
  <c r="T3255" i="1"/>
  <c r="X3254" i="1"/>
  <c r="U3256" i="1" l="1"/>
  <c r="V3256" i="1" s="1"/>
  <c r="X3255" i="1"/>
  <c r="T3256" i="1"/>
  <c r="U3257" i="1" l="1"/>
  <c r="V3257" i="1" s="1"/>
  <c r="X3256" i="1"/>
  <c r="T3257" i="1"/>
  <c r="X3257" i="1" l="1"/>
  <c r="U3258" i="1"/>
  <c r="V3258" i="1" s="1"/>
  <c r="T3258" i="1"/>
  <c r="U3259" i="1" l="1"/>
  <c r="V3259" i="1" s="1"/>
  <c r="T3259" i="1"/>
  <c r="X3258" i="1"/>
  <c r="U3260" i="1" l="1"/>
  <c r="V3260" i="1" s="1"/>
  <c r="X3259" i="1"/>
  <c r="T3260" i="1"/>
  <c r="U3261" i="1" l="1"/>
  <c r="V3261" i="1" s="1"/>
  <c r="X3260" i="1"/>
  <c r="T3261" i="1"/>
  <c r="X3261" i="1" l="1"/>
  <c r="U3262" i="1"/>
  <c r="V3262" i="1" s="1"/>
  <c r="T3262" i="1"/>
  <c r="U3263" i="1" l="1"/>
  <c r="V3263" i="1" s="1"/>
  <c r="T3263" i="1"/>
  <c r="X3262" i="1"/>
  <c r="U3264" i="1" l="1"/>
  <c r="V3264" i="1" s="1"/>
  <c r="T3264" i="1"/>
  <c r="X3263" i="1"/>
  <c r="X3264" i="1" l="1"/>
  <c r="U3265" i="1"/>
  <c r="T3265" i="1"/>
  <c r="U3266" i="1" l="1"/>
  <c r="X3265" i="1"/>
  <c r="T3266" i="1"/>
  <c r="X3266" i="1" l="1"/>
  <c r="T3267" i="1"/>
  <c r="U3267" i="1"/>
  <c r="X3267" i="1" l="1"/>
  <c r="U3268" i="1"/>
  <c r="T3268" i="1"/>
  <c r="U3269" i="1" l="1"/>
  <c r="X3268" i="1"/>
  <c r="T3269" i="1"/>
  <c r="X3269" i="1" l="1"/>
  <c r="U3270" i="1"/>
  <c r="T3270" i="1"/>
  <c r="T3271" i="1" l="1"/>
  <c r="U3271" i="1"/>
  <c r="X3270" i="1"/>
  <c r="X3271" i="1" l="1"/>
  <c r="U3272" i="1"/>
  <c r="T3272" i="1"/>
  <c r="U3273" i="1" l="1"/>
  <c r="V3273" i="1" s="1"/>
  <c r="X3272" i="1"/>
  <c r="T3273" i="1"/>
  <c r="U3274" i="1" l="1"/>
  <c r="V3274" i="1" s="1"/>
  <c r="X3273" i="1"/>
  <c r="T3274" i="1"/>
  <c r="U3275" i="1" l="1"/>
  <c r="V3275" i="1" s="1"/>
  <c r="X3274" i="1"/>
  <c r="T3275" i="1"/>
  <c r="U3276" i="1" l="1"/>
  <c r="V3276" i="1" s="1"/>
  <c r="T3276" i="1"/>
  <c r="X3275" i="1"/>
  <c r="U3277" i="1" l="1"/>
  <c r="V3277" i="1" s="1"/>
  <c r="X3276" i="1"/>
  <c r="T3277" i="1"/>
  <c r="X3277" i="1" l="1"/>
  <c r="U3278" i="1"/>
  <c r="V3278" i="1" s="1"/>
  <c r="T3278" i="1"/>
  <c r="U3279" i="1" l="1"/>
  <c r="V3279" i="1" s="1"/>
  <c r="T3279" i="1"/>
  <c r="X3278" i="1"/>
  <c r="U3280" i="1" l="1"/>
  <c r="V3280" i="1" s="1"/>
  <c r="X3279" i="1"/>
  <c r="T3280" i="1"/>
  <c r="U3281" i="1" l="1"/>
  <c r="V3281" i="1" s="1"/>
  <c r="X3280" i="1"/>
  <c r="T3281" i="1"/>
  <c r="X3281" i="1" l="1"/>
  <c r="U3282" i="1"/>
  <c r="V3282" i="1" s="1"/>
  <c r="T3282" i="1"/>
  <c r="U3283" i="1" l="1"/>
  <c r="V3283" i="1" s="1"/>
  <c r="T3283" i="1"/>
  <c r="X3282" i="1"/>
  <c r="U3284" i="1" l="1"/>
  <c r="V3284" i="1" s="1"/>
  <c r="X3283" i="1"/>
  <c r="T3284" i="1"/>
  <c r="U3285" i="1" l="1"/>
  <c r="V3285" i="1" s="1"/>
  <c r="X3284" i="1"/>
  <c r="T3285" i="1"/>
  <c r="U3286" i="1" l="1"/>
  <c r="V3286" i="1" s="1"/>
  <c r="X3285" i="1"/>
  <c r="T3286" i="1"/>
  <c r="X3286" i="1" l="1"/>
  <c r="U3287" i="1"/>
  <c r="V3287" i="1" s="1"/>
  <c r="T3287" i="1"/>
  <c r="U3288" i="1" l="1"/>
  <c r="V3288" i="1" s="1"/>
  <c r="X3287" i="1"/>
  <c r="T3288" i="1"/>
  <c r="T3289" i="1" l="1"/>
  <c r="U3289" i="1"/>
  <c r="X3288" i="1"/>
  <c r="X3289" i="1" l="1"/>
  <c r="U3290" i="1"/>
  <c r="T3290" i="1"/>
  <c r="X3290" i="1" l="1"/>
  <c r="U3291" i="1"/>
  <c r="T3291" i="1"/>
  <c r="U3292" i="1" l="1"/>
  <c r="X3291" i="1"/>
  <c r="T3292" i="1"/>
  <c r="X3292" i="1" l="1"/>
  <c r="T3293" i="1"/>
  <c r="U3293" i="1"/>
  <c r="X3293" i="1" l="1"/>
  <c r="U3294" i="1"/>
  <c r="T3294" i="1"/>
  <c r="U3295" i="1" l="1"/>
  <c r="X3294" i="1"/>
  <c r="T3295" i="1"/>
  <c r="X3295" i="1" l="1"/>
  <c r="U3296" i="1"/>
  <c r="T3296" i="1"/>
  <c r="X3296" i="1" l="1"/>
  <c r="U3297" i="1"/>
  <c r="V3297" i="1" s="1"/>
  <c r="T3297" i="1"/>
  <c r="X3297" i="1" l="1"/>
  <c r="U3298" i="1"/>
  <c r="V3298" i="1" s="1"/>
  <c r="T3298" i="1"/>
  <c r="U3299" i="1" l="1"/>
  <c r="V3299" i="1" s="1"/>
  <c r="T3299" i="1"/>
  <c r="X3298" i="1"/>
  <c r="U3300" i="1" l="1"/>
  <c r="V3300" i="1" s="1"/>
  <c r="X3299" i="1"/>
  <c r="T3300" i="1"/>
  <c r="U3301" i="1" l="1"/>
  <c r="V3301" i="1" s="1"/>
  <c r="X3300" i="1"/>
  <c r="T3301" i="1"/>
  <c r="X3301" i="1" l="1"/>
  <c r="U3302" i="1"/>
  <c r="V3302" i="1" s="1"/>
  <c r="T3302" i="1"/>
  <c r="X3302" i="1" l="1"/>
  <c r="T3303" i="1"/>
  <c r="U3303" i="1"/>
  <c r="V3303" i="1" s="1"/>
  <c r="U3304" i="1" l="1"/>
  <c r="V3304" i="1" s="1"/>
  <c r="X3303" i="1"/>
  <c r="T3304" i="1"/>
  <c r="T3305" i="1" l="1"/>
  <c r="U3305" i="1"/>
  <c r="V3305" i="1" s="1"/>
  <c r="X3304" i="1"/>
  <c r="U3306" i="1" l="1"/>
  <c r="V3306" i="1" s="1"/>
  <c r="X3305" i="1"/>
  <c r="T3306" i="1"/>
  <c r="U3307" i="1" l="1"/>
  <c r="V3307" i="1" s="1"/>
  <c r="X3306" i="1"/>
  <c r="T3307" i="1"/>
  <c r="U3308" i="1" l="1"/>
  <c r="V3308" i="1" s="1"/>
  <c r="T3308" i="1"/>
  <c r="X3307" i="1"/>
  <c r="X3308" i="1" l="1"/>
  <c r="U3309" i="1"/>
  <c r="V3309" i="1" s="1"/>
  <c r="T3309" i="1"/>
  <c r="U3310" i="1" l="1"/>
  <c r="V3310" i="1" s="1"/>
  <c r="X3309" i="1"/>
  <c r="T3310" i="1"/>
  <c r="U3311" i="1" l="1"/>
  <c r="V3311" i="1" s="1"/>
  <c r="X3310" i="1"/>
  <c r="T3311" i="1"/>
  <c r="U3312" i="1" l="1"/>
  <c r="V3312" i="1" s="1"/>
  <c r="T3312" i="1"/>
  <c r="X3311" i="1"/>
  <c r="U3313" i="1" l="1"/>
  <c r="T3313" i="1"/>
  <c r="X3312" i="1"/>
  <c r="X3313" i="1" l="1"/>
  <c r="U3314" i="1"/>
  <c r="T3314" i="1"/>
  <c r="T3315" i="1" l="1"/>
  <c r="X3314" i="1"/>
  <c r="U3315" i="1"/>
  <c r="U3316" i="1" l="1"/>
  <c r="X3315" i="1"/>
  <c r="T3316" i="1"/>
  <c r="U3317" i="1" l="1"/>
  <c r="X3316" i="1"/>
  <c r="T3317" i="1"/>
  <c r="U3318" i="1" l="1"/>
  <c r="X3317" i="1"/>
  <c r="T3318" i="1"/>
  <c r="X3318" i="1" l="1"/>
  <c r="U3319" i="1"/>
  <c r="T3319" i="1"/>
  <c r="X3319" i="1" l="1"/>
  <c r="U3320" i="1"/>
  <c r="T3320" i="1"/>
  <c r="U3321" i="1" l="1"/>
  <c r="V3321" i="1" s="1"/>
  <c r="X3320" i="1"/>
  <c r="T3321" i="1"/>
  <c r="X3321" i="1" l="1"/>
  <c r="U3322" i="1"/>
  <c r="V3322" i="1" s="1"/>
  <c r="T3322" i="1"/>
  <c r="U3323" i="1" l="1"/>
  <c r="V3323" i="1" s="1"/>
  <c r="X3322" i="1"/>
  <c r="T3323" i="1"/>
  <c r="U3324" i="1" l="1"/>
  <c r="V3324" i="1" s="1"/>
  <c r="T3324" i="1"/>
  <c r="X3323" i="1"/>
  <c r="U3325" i="1" l="1"/>
  <c r="V3325" i="1" s="1"/>
  <c r="X3324" i="1"/>
  <c r="T3325" i="1"/>
  <c r="X3325" i="1" l="1"/>
  <c r="U3326" i="1"/>
  <c r="V3326" i="1" s="1"/>
  <c r="T3326" i="1"/>
  <c r="U3327" i="1" l="1"/>
  <c r="V3327" i="1" s="1"/>
  <c r="X3326" i="1"/>
  <c r="T3327" i="1"/>
  <c r="U3328" i="1" l="1"/>
  <c r="V3328" i="1" s="1"/>
  <c r="X3327" i="1"/>
  <c r="T3328" i="1"/>
  <c r="X3328" i="1" l="1"/>
  <c r="U3329" i="1"/>
  <c r="V3329" i="1" s="1"/>
  <c r="T3329" i="1"/>
  <c r="U3330" i="1" l="1"/>
  <c r="V3330" i="1" s="1"/>
  <c r="X3329" i="1"/>
  <c r="T3330" i="1"/>
  <c r="U3331" i="1" l="1"/>
  <c r="V3331" i="1" s="1"/>
  <c r="X3330" i="1"/>
  <c r="T3331" i="1"/>
  <c r="X3331" i="1" l="1"/>
  <c r="T3332" i="1"/>
  <c r="U3332" i="1"/>
  <c r="V3332" i="1" s="1"/>
  <c r="X3332" i="1" l="1"/>
  <c r="U3333" i="1"/>
  <c r="V3333" i="1" s="1"/>
  <c r="T3333" i="1"/>
  <c r="X3333" i="1" l="1"/>
  <c r="U3334" i="1"/>
  <c r="V3334" i="1" s="1"/>
  <c r="T3334" i="1"/>
  <c r="X3334" i="1" l="1"/>
  <c r="U3335" i="1"/>
  <c r="V3335" i="1" s="1"/>
  <c r="T3335" i="1"/>
  <c r="U3336" i="1" l="1"/>
  <c r="V3336" i="1" s="1"/>
  <c r="X3335" i="1"/>
  <c r="T3336" i="1"/>
  <c r="T3337" i="1" l="1"/>
  <c r="U3337" i="1"/>
  <c r="X3336" i="1"/>
  <c r="X3337" i="1" l="1"/>
  <c r="U3338" i="1"/>
  <c r="T3338" i="1"/>
  <c r="U3339" i="1" l="1"/>
  <c r="X3338" i="1"/>
  <c r="T3339" i="1"/>
  <c r="X3339" i="1" l="1"/>
  <c r="U3340" i="1"/>
  <c r="T3340" i="1"/>
  <c r="U3341" i="1" l="1"/>
  <c r="X3340" i="1"/>
  <c r="T3341" i="1"/>
  <c r="X3341" i="1" l="1"/>
  <c r="U3342" i="1"/>
  <c r="T3342" i="1"/>
  <c r="U3343" i="1" l="1"/>
  <c r="X3342" i="1"/>
  <c r="T3343" i="1"/>
  <c r="U3344" i="1" l="1"/>
  <c r="X3343" i="1"/>
  <c r="T3344" i="1"/>
  <c r="U3345" i="1" l="1"/>
  <c r="V3345" i="1" s="1"/>
  <c r="T3345" i="1"/>
  <c r="X3344" i="1"/>
  <c r="U3346" i="1" l="1"/>
  <c r="V3346" i="1" s="1"/>
  <c r="X3345" i="1"/>
  <c r="T3346" i="1"/>
  <c r="U3347" i="1" l="1"/>
  <c r="V3347" i="1" s="1"/>
  <c r="X3346" i="1"/>
  <c r="T3347" i="1"/>
  <c r="U3348" i="1" l="1"/>
  <c r="V3348" i="1" s="1"/>
  <c r="T3348" i="1"/>
  <c r="X3347" i="1"/>
  <c r="X3348" i="1" l="1"/>
  <c r="U3349" i="1"/>
  <c r="V3349" i="1" s="1"/>
  <c r="T3349" i="1"/>
  <c r="U3350" i="1" l="1"/>
  <c r="V3350" i="1" s="1"/>
  <c r="X3349" i="1"/>
  <c r="T3350" i="1"/>
  <c r="U3351" i="1" l="1"/>
  <c r="V3351" i="1" s="1"/>
  <c r="X3350" i="1"/>
  <c r="T3351" i="1"/>
  <c r="U3352" i="1" l="1"/>
  <c r="V3352" i="1" s="1"/>
  <c r="T3352" i="1"/>
  <c r="X3351" i="1"/>
  <c r="X3352" i="1" l="1"/>
  <c r="U3353" i="1"/>
  <c r="V3353" i="1" s="1"/>
  <c r="T3353" i="1"/>
  <c r="X3353" i="1" l="1"/>
  <c r="U3354" i="1"/>
  <c r="V3354" i="1" s="1"/>
  <c r="T3354" i="1"/>
  <c r="X3354" i="1" l="1"/>
  <c r="T3355" i="1"/>
  <c r="U3355" i="1"/>
  <c r="V3355" i="1" s="1"/>
  <c r="U3356" i="1" l="1"/>
  <c r="V3356" i="1" s="1"/>
  <c r="X3355" i="1"/>
  <c r="T3356" i="1"/>
  <c r="U3357" i="1" l="1"/>
  <c r="V3357" i="1" s="1"/>
  <c r="X3356" i="1"/>
  <c r="T3357" i="1"/>
  <c r="X3357" i="1" l="1"/>
  <c r="T3358" i="1"/>
  <c r="U3358" i="1"/>
  <c r="V3358" i="1" s="1"/>
  <c r="U3359" i="1" l="1"/>
  <c r="V3359" i="1" s="1"/>
  <c r="X3358" i="1"/>
  <c r="T3359" i="1"/>
  <c r="X3359" i="1" l="1"/>
  <c r="T3360" i="1"/>
  <c r="U3360" i="1"/>
  <c r="V3360" i="1" s="1"/>
  <c r="U3361" i="1" l="1"/>
  <c r="X3360" i="1"/>
  <c r="T3361" i="1"/>
  <c r="U3362" i="1" l="1"/>
  <c r="X3361" i="1"/>
  <c r="T3362" i="1"/>
  <c r="T3363" i="1" l="1"/>
  <c r="U3363" i="1"/>
  <c r="X3362" i="1"/>
  <c r="X3363" i="1" l="1"/>
  <c r="U3364" i="1"/>
  <c r="T3364" i="1"/>
  <c r="X3364" i="1" l="1"/>
  <c r="U3365" i="1"/>
  <c r="T3365" i="1"/>
  <c r="X3365" i="1" l="1"/>
  <c r="U3366" i="1"/>
  <c r="T3366" i="1"/>
  <c r="U3367" i="1" l="1"/>
  <c r="X3366" i="1"/>
  <c r="T3367" i="1"/>
  <c r="X3367" i="1" l="1"/>
  <c r="U3368" i="1"/>
  <c r="T3368" i="1"/>
  <c r="U3369" i="1" l="1"/>
  <c r="V3369" i="1" s="1"/>
  <c r="X3368" i="1"/>
  <c r="T3369" i="1"/>
  <c r="U3370" i="1" l="1"/>
  <c r="V3370" i="1" s="1"/>
  <c r="X3369" i="1"/>
  <c r="T3370" i="1"/>
  <c r="X3370" i="1" l="1"/>
  <c r="T3371" i="1"/>
  <c r="U3371" i="1"/>
  <c r="V3371" i="1" s="1"/>
  <c r="X3371" i="1" l="1"/>
  <c r="U3372" i="1"/>
  <c r="V3372" i="1" s="1"/>
  <c r="T3372" i="1"/>
  <c r="X3372" i="1" l="1"/>
  <c r="U3373" i="1"/>
  <c r="V3373" i="1" s="1"/>
  <c r="T3373" i="1"/>
  <c r="X3373" i="1" l="1"/>
  <c r="U3374" i="1"/>
  <c r="V3374" i="1" s="1"/>
  <c r="T3374" i="1"/>
  <c r="U3375" i="1" l="1"/>
  <c r="V3375" i="1" s="1"/>
  <c r="X3374" i="1"/>
  <c r="T3375" i="1"/>
  <c r="U3376" i="1" l="1"/>
  <c r="V3376" i="1" s="1"/>
  <c r="T3376" i="1"/>
  <c r="X3375" i="1"/>
  <c r="U3377" i="1" l="1"/>
  <c r="V3377" i="1" s="1"/>
  <c r="X3376" i="1"/>
  <c r="T3377" i="1"/>
  <c r="X3377" i="1" l="1"/>
  <c r="U3378" i="1"/>
  <c r="V3378" i="1" s="1"/>
  <c r="T3378" i="1"/>
  <c r="U3379" i="1" l="1"/>
  <c r="V3379" i="1" s="1"/>
  <c r="X3378" i="1"/>
  <c r="T3379" i="1"/>
  <c r="U3380" i="1" l="1"/>
  <c r="V3380" i="1" s="1"/>
  <c r="T3380" i="1"/>
  <c r="X3379" i="1"/>
  <c r="U3381" i="1" l="1"/>
  <c r="V3381" i="1" s="1"/>
  <c r="X3380" i="1"/>
  <c r="T3381" i="1"/>
  <c r="X3381" i="1" l="1"/>
  <c r="U3382" i="1"/>
  <c r="V3382" i="1" s="1"/>
  <c r="T3382" i="1"/>
  <c r="X3382" i="1" l="1"/>
  <c r="U3383" i="1"/>
  <c r="V3383" i="1" s="1"/>
  <c r="T3383" i="1"/>
  <c r="X3383" i="1" l="1"/>
  <c r="U3384" i="1"/>
  <c r="V3384" i="1" s="1"/>
  <c r="T3384" i="1"/>
  <c r="T3385" i="1" l="1"/>
  <c r="U3385" i="1"/>
  <c r="X3384" i="1"/>
  <c r="U3386" i="1" l="1"/>
  <c r="X3385" i="1"/>
  <c r="T3386" i="1"/>
  <c r="U3387" i="1" l="1"/>
  <c r="X3386" i="1"/>
  <c r="T3387" i="1"/>
  <c r="U3388" i="1" l="1"/>
  <c r="X3387" i="1"/>
  <c r="T3388" i="1"/>
  <c r="U3389" i="1" l="1"/>
  <c r="T3389" i="1"/>
  <c r="X3388" i="1"/>
  <c r="U3390" i="1" l="1"/>
  <c r="X3389" i="1"/>
  <c r="T3390" i="1"/>
  <c r="U3391" i="1" l="1"/>
  <c r="X3390" i="1"/>
  <c r="T3391" i="1"/>
  <c r="X3391" i="1" l="1"/>
  <c r="U3392" i="1"/>
  <c r="T3392" i="1"/>
  <c r="X3392" i="1" l="1"/>
  <c r="U3393" i="1"/>
  <c r="V3393" i="1" s="1"/>
  <c r="T3393" i="1"/>
  <c r="U3394" i="1" l="1"/>
  <c r="V3394" i="1" s="1"/>
  <c r="T3394" i="1"/>
  <c r="X3393" i="1"/>
  <c r="U3395" i="1" l="1"/>
  <c r="V3395" i="1" s="1"/>
  <c r="X3394" i="1"/>
  <c r="T3395" i="1"/>
  <c r="X3395" i="1" l="1"/>
  <c r="U3396" i="1"/>
  <c r="V3396" i="1" s="1"/>
  <c r="T3396" i="1"/>
  <c r="U3397" i="1" l="1"/>
  <c r="V3397" i="1" s="1"/>
  <c r="X3396" i="1"/>
  <c r="T3397" i="1"/>
  <c r="U3398" i="1" l="1"/>
  <c r="V3398" i="1" s="1"/>
  <c r="T3398" i="1"/>
  <c r="X3397" i="1"/>
  <c r="U3399" i="1" l="1"/>
  <c r="V3399" i="1" s="1"/>
  <c r="X3398" i="1"/>
  <c r="T3399" i="1"/>
  <c r="U3400" i="1" l="1"/>
  <c r="V3400" i="1" s="1"/>
  <c r="X3399" i="1"/>
  <c r="T3400" i="1"/>
  <c r="U3401" i="1" l="1"/>
  <c r="V3401" i="1" s="1"/>
  <c r="T3401" i="1"/>
  <c r="X3400" i="1"/>
  <c r="U3402" i="1" l="1"/>
  <c r="V3402" i="1" s="1"/>
  <c r="X3401" i="1"/>
  <c r="T3402" i="1"/>
  <c r="U3403" i="1" l="1"/>
  <c r="V3403" i="1" s="1"/>
  <c r="T3403" i="1"/>
  <c r="X3402" i="1"/>
  <c r="X3403" i="1" l="1"/>
  <c r="U3404" i="1"/>
  <c r="V3404" i="1" s="1"/>
  <c r="T3404" i="1"/>
  <c r="U3405" i="1" l="1"/>
  <c r="V3405" i="1" s="1"/>
  <c r="X3404" i="1"/>
  <c r="T3405" i="1"/>
  <c r="X3405" i="1" l="1"/>
  <c r="U3406" i="1"/>
  <c r="V3406" i="1" s="1"/>
  <c r="T3406" i="1"/>
  <c r="X3406" i="1" l="1"/>
  <c r="U3407" i="1"/>
  <c r="V3407" i="1" s="1"/>
  <c r="T3407" i="1"/>
  <c r="U3408" i="1" l="1"/>
  <c r="V3408" i="1" s="1"/>
  <c r="X3407" i="1"/>
  <c r="T3408" i="1"/>
  <c r="U3409" i="1" l="1"/>
  <c r="X3408" i="1"/>
  <c r="T3409" i="1"/>
  <c r="X3409" i="1" l="1"/>
  <c r="U3410" i="1"/>
  <c r="T3410" i="1"/>
  <c r="U3411" i="1" l="1"/>
  <c r="X3410" i="1"/>
  <c r="T3411" i="1"/>
  <c r="U3412" i="1" l="1"/>
  <c r="X3411" i="1"/>
  <c r="T3412" i="1"/>
  <c r="T3413" i="1" l="1"/>
  <c r="X3412" i="1"/>
  <c r="U3413" i="1"/>
  <c r="X3413" i="1" l="1"/>
  <c r="U3414" i="1"/>
  <c r="T3414" i="1"/>
  <c r="U3415" i="1" l="1"/>
  <c r="X3414" i="1"/>
  <c r="T3415" i="1"/>
  <c r="X3415" i="1" l="1"/>
  <c r="U3416" i="1"/>
  <c r="T3416" i="1"/>
  <c r="U3417" i="1" l="1"/>
  <c r="V3417" i="1" s="1"/>
  <c r="T3417" i="1"/>
  <c r="X3416" i="1"/>
  <c r="X3417" i="1" l="1"/>
  <c r="U3418" i="1"/>
  <c r="V3418" i="1" s="1"/>
  <c r="T3418" i="1"/>
  <c r="U3419" i="1" l="1"/>
  <c r="V3419" i="1" s="1"/>
  <c r="X3418" i="1"/>
  <c r="T3419" i="1"/>
  <c r="U3420" i="1" l="1"/>
  <c r="V3420" i="1" s="1"/>
  <c r="X3419" i="1"/>
  <c r="T3420" i="1"/>
  <c r="X3420" i="1" l="1"/>
  <c r="U3421" i="1"/>
  <c r="V3421" i="1" s="1"/>
  <c r="T3421" i="1"/>
  <c r="U3422" i="1" l="1"/>
  <c r="V3422" i="1" s="1"/>
  <c r="X3421" i="1"/>
  <c r="T3422" i="1"/>
  <c r="U3423" i="1" l="1"/>
  <c r="V3423" i="1" s="1"/>
  <c r="T3423" i="1"/>
  <c r="X3422" i="1"/>
  <c r="X3423" i="1" l="1"/>
  <c r="U3424" i="1"/>
  <c r="V3424" i="1" s="1"/>
  <c r="T3424" i="1"/>
  <c r="X3424" i="1" l="1"/>
  <c r="U3425" i="1"/>
  <c r="V3425" i="1" s="1"/>
  <c r="T3425" i="1"/>
  <c r="X3425" i="1" l="1"/>
  <c r="U3426" i="1"/>
  <c r="V3426" i="1" s="1"/>
  <c r="T3426" i="1"/>
  <c r="U3427" i="1" l="1"/>
  <c r="V3427" i="1" s="1"/>
  <c r="X3426" i="1"/>
  <c r="T3427" i="1"/>
  <c r="X3427" i="1" l="1"/>
  <c r="U3428" i="1"/>
  <c r="V3428" i="1" s="1"/>
  <c r="T3428" i="1"/>
  <c r="X3428" i="1" l="1"/>
  <c r="U3429" i="1"/>
  <c r="V3429" i="1" s="1"/>
  <c r="T3429" i="1"/>
  <c r="U3430" i="1" l="1"/>
  <c r="V3430" i="1" s="1"/>
  <c r="X3429" i="1"/>
  <c r="T3430" i="1"/>
  <c r="U3431" i="1" l="1"/>
  <c r="V3431" i="1" s="1"/>
  <c r="T3431" i="1"/>
  <c r="X3430" i="1"/>
  <c r="U3432" i="1" l="1"/>
  <c r="V3432" i="1" s="1"/>
  <c r="X3431" i="1"/>
  <c r="T3432" i="1"/>
  <c r="U3433" i="1" l="1"/>
  <c r="X3432" i="1"/>
  <c r="T3433" i="1"/>
  <c r="U3434" i="1" l="1"/>
  <c r="X3433" i="1"/>
  <c r="T3434" i="1"/>
  <c r="T3435" i="1" l="1"/>
  <c r="U3435" i="1"/>
  <c r="X3434" i="1"/>
  <c r="X3435" i="1" l="1"/>
  <c r="U3436" i="1"/>
  <c r="T3436" i="1"/>
  <c r="U3437" i="1" l="1"/>
  <c r="X3436" i="1"/>
  <c r="T3437" i="1"/>
  <c r="X3437" i="1" l="1"/>
  <c r="U3438" i="1"/>
  <c r="T3438" i="1"/>
  <c r="X3438" i="1" l="1"/>
  <c r="T3439" i="1"/>
  <c r="U3439" i="1"/>
  <c r="X3439" i="1" l="1"/>
  <c r="U3440" i="1"/>
  <c r="T3440" i="1"/>
  <c r="U3441" i="1" l="1"/>
  <c r="V3441" i="1" s="1"/>
  <c r="X3440" i="1"/>
  <c r="T3441" i="1"/>
  <c r="U3442" i="1" l="1"/>
  <c r="V3442" i="1" s="1"/>
  <c r="X3441" i="1"/>
  <c r="T3442" i="1"/>
  <c r="X3442" i="1" l="1"/>
  <c r="U3443" i="1"/>
  <c r="V3443" i="1" s="1"/>
  <c r="T3443" i="1"/>
  <c r="X3443" i="1" l="1"/>
  <c r="U3444" i="1"/>
  <c r="V3444" i="1" s="1"/>
  <c r="T3444" i="1"/>
  <c r="U3445" i="1" l="1"/>
  <c r="V3445" i="1" s="1"/>
  <c r="T3445" i="1"/>
  <c r="X3444" i="1"/>
  <c r="U3446" i="1" l="1"/>
  <c r="V3446" i="1" s="1"/>
  <c r="X3445" i="1"/>
  <c r="T3446" i="1"/>
  <c r="X3446" i="1" l="1"/>
  <c r="U3447" i="1"/>
  <c r="V3447" i="1" s="1"/>
  <c r="T3447" i="1"/>
  <c r="X3447" i="1" l="1"/>
  <c r="U3448" i="1"/>
  <c r="V3448" i="1" s="1"/>
  <c r="T3448" i="1"/>
  <c r="X3448" i="1" l="1"/>
  <c r="T3449" i="1"/>
  <c r="U3449" i="1"/>
  <c r="V3449" i="1" s="1"/>
  <c r="U3450" i="1" l="1"/>
  <c r="V3450" i="1" s="1"/>
  <c r="X3449" i="1"/>
  <c r="T3450" i="1"/>
  <c r="X3450" i="1" l="1"/>
  <c r="U3451" i="1"/>
  <c r="V3451" i="1" s="1"/>
  <c r="T3451" i="1"/>
  <c r="U3452" i="1" l="1"/>
  <c r="V3452" i="1" s="1"/>
  <c r="X3451" i="1"/>
  <c r="T3452" i="1"/>
  <c r="U3453" i="1" l="1"/>
  <c r="V3453" i="1" s="1"/>
  <c r="X3452" i="1"/>
  <c r="T3453" i="1"/>
  <c r="X3453" i="1" l="1"/>
  <c r="T3454" i="1"/>
  <c r="U3454" i="1"/>
  <c r="V3454" i="1" s="1"/>
  <c r="X3454" i="1" l="1"/>
  <c r="U3455" i="1"/>
  <c r="V3455" i="1" s="1"/>
  <c r="T3455" i="1"/>
  <c r="U3456" i="1" l="1"/>
  <c r="V3456" i="1" s="1"/>
  <c r="T3456" i="1"/>
  <c r="X3455" i="1"/>
  <c r="U3457" i="1" l="1"/>
  <c r="X3456" i="1"/>
  <c r="T3457" i="1"/>
  <c r="X3457" i="1" l="1"/>
  <c r="U3458" i="1"/>
  <c r="T3458" i="1"/>
  <c r="T3459" i="1" l="1"/>
  <c r="X3458" i="1"/>
  <c r="U3459" i="1"/>
  <c r="U3460" i="1" l="1"/>
  <c r="X3459" i="1"/>
  <c r="T3460" i="1"/>
  <c r="U3461" i="1" l="1"/>
  <c r="X3460" i="1"/>
  <c r="T3461" i="1"/>
  <c r="U3462" i="1" l="1"/>
  <c r="X3461" i="1"/>
  <c r="T3462" i="1"/>
  <c r="X3462" i="1" l="1"/>
  <c r="U3463" i="1"/>
  <c r="T3463" i="1"/>
  <c r="U3464" i="1" l="1"/>
  <c r="X3463" i="1"/>
  <c r="T3464" i="1"/>
  <c r="X3464" i="1" l="1"/>
  <c r="U3465" i="1"/>
  <c r="V3465" i="1" s="1"/>
  <c r="T3465" i="1"/>
  <c r="U3466" i="1" l="1"/>
  <c r="V3466" i="1" s="1"/>
  <c r="X3465" i="1"/>
  <c r="T3466" i="1"/>
  <c r="U3467" i="1" l="1"/>
  <c r="V3467" i="1" s="1"/>
  <c r="X3466" i="1"/>
  <c r="T3467" i="1"/>
  <c r="U3468" i="1" l="1"/>
  <c r="V3468" i="1" s="1"/>
  <c r="X3467" i="1"/>
  <c r="T3468" i="1"/>
  <c r="X3468" i="1" l="1"/>
  <c r="U3469" i="1"/>
  <c r="V3469" i="1" s="1"/>
  <c r="T3469" i="1"/>
  <c r="X3469" i="1" l="1"/>
  <c r="U3470" i="1"/>
  <c r="V3470" i="1" s="1"/>
  <c r="T3470" i="1"/>
  <c r="U3471" i="1" l="1"/>
  <c r="V3471" i="1" s="1"/>
  <c r="X3470" i="1"/>
  <c r="T3471" i="1"/>
  <c r="U3472" i="1" l="1"/>
  <c r="V3472" i="1" s="1"/>
  <c r="X3471" i="1"/>
  <c r="T3472" i="1"/>
  <c r="X3472" i="1" l="1"/>
  <c r="U3473" i="1"/>
  <c r="V3473" i="1" s="1"/>
  <c r="T3473" i="1"/>
  <c r="U3474" i="1" l="1"/>
  <c r="V3474" i="1" s="1"/>
  <c r="X3473" i="1"/>
  <c r="T3474" i="1"/>
  <c r="X3474" i="1" l="1"/>
  <c r="U3475" i="1"/>
  <c r="V3475" i="1" s="1"/>
  <c r="T3475" i="1"/>
  <c r="U3476" i="1" l="1"/>
  <c r="V3476" i="1" s="1"/>
  <c r="X3475" i="1"/>
  <c r="T3476" i="1"/>
  <c r="U3477" i="1" l="1"/>
  <c r="V3477" i="1" s="1"/>
  <c r="X3476" i="1"/>
  <c r="T3477" i="1"/>
  <c r="U3478" i="1" l="1"/>
  <c r="V3478" i="1" s="1"/>
  <c r="X3477" i="1"/>
  <c r="T3478" i="1"/>
  <c r="X3478" i="1" l="1"/>
  <c r="U3479" i="1"/>
  <c r="V3479" i="1" s="1"/>
  <c r="T3479" i="1"/>
  <c r="U3480" i="1" l="1"/>
  <c r="V3480" i="1" s="1"/>
  <c r="X3479" i="1"/>
  <c r="T3480" i="1"/>
  <c r="U3481" i="1" l="1"/>
  <c r="X3480" i="1"/>
  <c r="T3481" i="1"/>
  <c r="X3481" i="1" l="1"/>
  <c r="U3482" i="1"/>
  <c r="T3482" i="1"/>
  <c r="T3483" i="1" l="1"/>
  <c r="X3482" i="1"/>
  <c r="U3483" i="1"/>
  <c r="U3484" i="1" l="1"/>
  <c r="X3483" i="1"/>
  <c r="T3484" i="1"/>
  <c r="X3484" i="1" l="1"/>
  <c r="U3485" i="1"/>
  <c r="T3485" i="1"/>
  <c r="U3486" i="1" l="1"/>
  <c r="X3485" i="1"/>
  <c r="T3486" i="1"/>
  <c r="X3486" i="1" l="1"/>
  <c r="U3487" i="1"/>
  <c r="T3487" i="1"/>
  <c r="U3488" i="1" l="1"/>
  <c r="X3487" i="1"/>
  <c r="T3488" i="1"/>
  <c r="U3489" i="1" l="1"/>
  <c r="V3489" i="1" s="1"/>
  <c r="X3488" i="1"/>
  <c r="T3489" i="1"/>
  <c r="U3490" i="1" l="1"/>
  <c r="V3490" i="1" s="1"/>
  <c r="X3489" i="1"/>
  <c r="T3490" i="1"/>
  <c r="U3491" i="1" l="1"/>
  <c r="V3491" i="1" s="1"/>
  <c r="T3491" i="1"/>
  <c r="X3490" i="1"/>
  <c r="U3492" i="1" l="1"/>
  <c r="V3492" i="1" s="1"/>
  <c r="X3491" i="1"/>
  <c r="T3492" i="1"/>
  <c r="X3492" i="1" l="1"/>
  <c r="U3493" i="1"/>
  <c r="V3493" i="1" s="1"/>
  <c r="T3493" i="1"/>
  <c r="U3494" i="1" l="1"/>
  <c r="V3494" i="1" s="1"/>
  <c r="X3493" i="1"/>
  <c r="T3494" i="1"/>
  <c r="U3495" i="1" l="1"/>
  <c r="V3495" i="1" s="1"/>
  <c r="X3494" i="1"/>
  <c r="T3495" i="1"/>
  <c r="U3496" i="1" l="1"/>
  <c r="V3496" i="1" s="1"/>
  <c r="X3495" i="1"/>
  <c r="T3496" i="1"/>
  <c r="U3497" i="1" l="1"/>
  <c r="V3497" i="1" s="1"/>
  <c r="X3496" i="1"/>
  <c r="T3497" i="1"/>
  <c r="U3498" i="1" l="1"/>
  <c r="V3498" i="1" s="1"/>
  <c r="X3497" i="1"/>
  <c r="T3498" i="1"/>
  <c r="X3498" i="1" l="1"/>
  <c r="U3499" i="1"/>
  <c r="V3499" i="1" s="1"/>
  <c r="T3499" i="1"/>
  <c r="U3500" i="1" l="1"/>
  <c r="V3500" i="1" s="1"/>
  <c r="T3500" i="1"/>
  <c r="X3499" i="1"/>
  <c r="X3500" i="1" l="1"/>
  <c r="U3501" i="1"/>
  <c r="V3501" i="1" s="1"/>
  <c r="T3501" i="1"/>
  <c r="U3502" i="1" l="1"/>
  <c r="V3502" i="1" s="1"/>
  <c r="X3501" i="1"/>
  <c r="T3502" i="1"/>
  <c r="U3503" i="1" l="1"/>
  <c r="V3503" i="1" s="1"/>
  <c r="X3502" i="1"/>
  <c r="T3503" i="1"/>
  <c r="X3503" i="1" l="1"/>
  <c r="T3504" i="1"/>
  <c r="U3504" i="1"/>
  <c r="V3504" i="1" s="1"/>
  <c r="U3505" i="1" l="1"/>
  <c r="X3504" i="1"/>
  <c r="T3505" i="1"/>
  <c r="U3506" i="1" l="1"/>
  <c r="X3505" i="1"/>
  <c r="T3506" i="1"/>
  <c r="U3507" i="1" l="1"/>
  <c r="X3506" i="1"/>
  <c r="T3507" i="1"/>
  <c r="X3507" i="1" l="1"/>
  <c r="U3508" i="1"/>
  <c r="T3508" i="1"/>
  <c r="U3509" i="1" l="1"/>
  <c r="X3508" i="1"/>
  <c r="T3509" i="1"/>
  <c r="X3509" i="1" l="1"/>
  <c r="U3510" i="1"/>
  <c r="T3510" i="1"/>
  <c r="T3511" i="1" l="1"/>
  <c r="U3511" i="1"/>
  <c r="X3510" i="1"/>
  <c r="X3511" i="1" l="1"/>
  <c r="U3512" i="1"/>
  <c r="T3512" i="1"/>
  <c r="U3513" i="1" l="1"/>
  <c r="V3513" i="1" s="1"/>
  <c r="X3512" i="1"/>
  <c r="T3513" i="1"/>
  <c r="X3513" i="1" l="1"/>
  <c r="U3514" i="1"/>
  <c r="V3514" i="1" s="1"/>
  <c r="T3514" i="1"/>
  <c r="U3515" i="1" l="1"/>
  <c r="V3515" i="1" s="1"/>
  <c r="T3515" i="1"/>
  <c r="X3514" i="1"/>
  <c r="U3516" i="1" l="1"/>
  <c r="V3516" i="1" s="1"/>
  <c r="X3515" i="1"/>
  <c r="T3516" i="1"/>
  <c r="U3517" i="1" l="1"/>
  <c r="V3517" i="1" s="1"/>
  <c r="X3516" i="1"/>
  <c r="T3517" i="1"/>
  <c r="U3518" i="1" l="1"/>
  <c r="V3518" i="1" s="1"/>
  <c r="X3517" i="1"/>
  <c r="T3518" i="1"/>
  <c r="U3519" i="1" l="1"/>
  <c r="V3519" i="1" s="1"/>
  <c r="X3518" i="1"/>
  <c r="T3519" i="1"/>
  <c r="X3519" i="1" l="1"/>
  <c r="U3520" i="1"/>
  <c r="V3520" i="1" s="1"/>
  <c r="T3520" i="1"/>
  <c r="U3521" i="1" l="1"/>
  <c r="V3521" i="1" s="1"/>
  <c r="X3520" i="1"/>
  <c r="T3521" i="1"/>
  <c r="U3522" i="1" l="1"/>
  <c r="V3522" i="1" s="1"/>
  <c r="X3521" i="1"/>
  <c r="T3522" i="1"/>
  <c r="U3523" i="1" l="1"/>
  <c r="V3523" i="1" s="1"/>
  <c r="T3523" i="1"/>
  <c r="X3522" i="1"/>
  <c r="X3523" i="1" l="1"/>
  <c r="U3524" i="1"/>
  <c r="V3524" i="1" s="1"/>
  <c r="T3524" i="1"/>
  <c r="U3525" i="1" l="1"/>
  <c r="V3525" i="1" s="1"/>
  <c r="X3524" i="1"/>
  <c r="T3525" i="1"/>
  <c r="U3526" i="1" l="1"/>
  <c r="V3526" i="1" s="1"/>
  <c r="X3525" i="1"/>
  <c r="T3526" i="1"/>
  <c r="U3527" i="1" l="1"/>
  <c r="V3527" i="1" s="1"/>
  <c r="T3527" i="1"/>
  <c r="X3526" i="1"/>
  <c r="X3527" i="1" l="1"/>
  <c r="U3528" i="1"/>
  <c r="V3528" i="1" s="1"/>
  <c r="T3528" i="1"/>
  <c r="U3529" i="1" l="1"/>
  <c r="X3528" i="1"/>
  <c r="T3529" i="1"/>
  <c r="U3530" i="1" l="1"/>
  <c r="X3529" i="1"/>
  <c r="T3530" i="1"/>
  <c r="U3531" i="1" l="1"/>
  <c r="X3530" i="1"/>
  <c r="T3531" i="1"/>
  <c r="X3531" i="1" l="1"/>
  <c r="U3532" i="1"/>
  <c r="T3532" i="1"/>
  <c r="U3533" i="1" l="1"/>
  <c r="X3532" i="1"/>
  <c r="T3533" i="1"/>
  <c r="X3533" i="1" l="1"/>
  <c r="U3534" i="1"/>
  <c r="T3534" i="1"/>
  <c r="T3535" i="1" l="1"/>
  <c r="U3535" i="1"/>
  <c r="X3534" i="1"/>
  <c r="X3535" i="1" l="1"/>
  <c r="U3536" i="1"/>
  <c r="T3536" i="1"/>
  <c r="U3537" i="1" l="1"/>
  <c r="V3537" i="1" s="1"/>
  <c r="X3536" i="1"/>
  <c r="T3537" i="1"/>
  <c r="X3537" i="1" l="1"/>
  <c r="U3538" i="1"/>
  <c r="V3538" i="1" s="1"/>
  <c r="T3538" i="1"/>
  <c r="U3539" i="1" l="1"/>
  <c r="V3539" i="1" s="1"/>
  <c r="T3539" i="1"/>
  <c r="X3538" i="1"/>
  <c r="X3539" i="1" l="1"/>
  <c r="U3540" i="1"/>
  <c r="V3540" i="1" s="1"/>
  <c r="T3540" i="1"/>
  <c r="U3541" i="1" l="1"/>
  <c r="V3541" i="1" s="1"/>
  <c r="X3540" i="1"/>
  <c r="T3541" i="1"/>
  <c r="U3542" i="1" l="1"/>
  <c r="V3542" i="1" s="1"/>
  <c r="T3542" i="1"/>
  <c r="X3541" i="1"/>
  <c r="U3543" i="1" l="1"/>
  <c r="V3543" i="1" s="1"/>
  <c r="X3542" i="1"/>
  <c r="T3543" i="1"/>
  <c r="X3543" i="1" l="1"/>
  <c r="U3544" i="1"/>
  <c r="V3544" i="1" s="1"/>
  <c r="T3544" i="1"/>
  <c r="X3544" i="1" l="1"/>
  <c r="T3545" i="1"/>
  <c r="U3545" i="1"/>
  <c r="V3545" i="1" s="1"/>
  <c r="X3545" i="1" l="1"/>
  <c r="U3546" i="1"/>
  <c r="V3546" i="1" s="1"/>
  <c r="T3546" i="1"/>
  <c r="U3547" i="1" l="1"/>
  <c r="V3547" i="1" s="1"/>
  <c r="X3546" i="1"/>
  <c r="T3547" i="1"/>
  <c r="U3548" i="1" l="1"/>
  <c r="V3548" i="1" s="1"/>
  <c r="T3548" i="1"/>
  <c r="X3547" i="1"/>
  <c r="U3549" i="1" l="1"/>
  <c r="V3549" i="1" s="1"/>
  <c r="X3548" i="1"/>
  <c r="T3549" i="1"/>
  <c r="X3549" i="1" l="1"/>
  <c r="U3550" i="1"/>
  <c r="V3550" i="1" s="1"/>
  <c r="T3550" i="1"/>
  <c r="U3551" i="1" l="1"/>
  <c r="V3551" i="1" s="1"/>
  <c r="X3550" i="1"/>
  <c r="T3551" i="1"/>
  <c r="U3552" i="1" l="1"/>
  <c r="V3552" i="1" s="1"/>
  <c r="T3552" i="1"/>
  <c r="X3551" i="1"/>
  <c r="X3552" i="1" l="1"/>
  <c r="U3553" i="1"/>
  <c r="T3553" i="1"/>
  <c r="X3553" i="1" l="1"/>
  <c r="U3554" i="1"/>
  <c r="T3554" i="1"/>
  <c r="T3555" i="1" l="1"/>
  <c r="X3554" i="1"/>
  <c r="U3555" i="1"/>
  <c r="U3556" i="1" l="1"/>
  <c r="X3555" i="1"/>
  <c r="T3556" i="1"/>
  <c r="X3556" i="1" l="1"/>
  <c r="U3557" i="1"/>
  <c r="T3557" i="1"/>
  <c r="U3558" i="1" l="1"/>
  <c r="X3557" i="1"/>
  <c r="T3558" i="1"/>
  <c r="X3558" i="1" l="1"/>
  <c r="U3559" i="1"/>
  <c r="T3559" i="1"/>
  <c r="U3560" i="1" l="1"/>
  <c r="X3559" i="1"/>
  <c r="T3560" i="1"/>
  <c r="U3561" i="1" l="1"/>
  <c r="V3561" i="1" s="1"/>
  <c r="X3560" i="1"/>
  <c r="T3561" i="1"/>
  <c r="U3562" i="1" l="1"/>
  <c r="V3562" i="1" s="1"/>
  <c r="X3561" i="1"/>
  <c r="T3562" i="1"/>
  <c r="U3563" i="1" l="1"/>
  <c r="V3563" i="1" s="1"/>
  <c r="X3562" i="1"/>
  <c r="T3563" i="1"/>
  <c r="U3564" i="1" l="1"/>
  <c r="V3564" i="1" s="1"/>
  <c r="T3564" i="1"/>
  <c r="X3563" i="1"/>
  <c r="X3564" i="1" l="1"/>
  <c r="U3565" i="1"/>
  <c r="V3565" i="1" s="1"/>
  <c r="T3565" i="1"/>
  <c r="U3566" i="1" l="1"/>
  <c r="V3566" i="1" s="1"/>
  <c r="X3565" i="1"/>
  <c r="T3566" i="1"/>
  <c r="U3567" i="1" l="1"/>
  <c r="V3567" i="1" s="1"/>
  <c r="X3566" i="1"/>
  <c r="T3567" i="1"/>
  <c r="U3568" i="1" l="1"/>
  <c r="V3568" i="1" s="1"/>
  <c r="X3567" i="1"/>
  <c r="T3568" i="1"/>
  <c r="X3568" i="1" l="1"/>
  <c r="U3569" i="1"/>
  <c r="V3569" i="1" s="1"/>
  <c r="T3569" i="1"/>
  <c r="U3570" i="1" l="1"/>
  <c r="V3570" i="1" s="1"/>
  <c r="X3569" i="1"/>
  <c r="T3570" i="1"/>
  <c r="U3571" i="1" l="1"/>
  <c r="V3571" i="1" s="1"/>
  <c r="X3570" i="1"/>
  <c r="T3571" i="1"/>
  <c r="X3571" i="1" l="1"/>
  <c r="U3572" i="1"/>
  <c r="V3572" i="1" s="1"/>
  <c r="T3572" i="1"/>
  <c r="U3573" i="1" l="1"/>
  <c r="V3573" i="1" s="1"/>
  <c r="X3572" i="1"/>
  <c r="T3573" i="1"/>
  <c r="U3574" i="1" l="1"/>
  <c r="V3574" i="1" s="1"/>
  <c r="T3574" i="1"/>
  <c r="X3573" i="1"/>
  <c r="X3574" i="1" l="1"/>
  <c r="U3575" i="1"/>
  <c r="V3575" i="1" s="1"/>
  <c r="T3575" i="1"/>
  <c r="U3576" i="1" l="1"/>
  <c r="V3576" i="1" s="1"/>
  <c r="X3575" i="1"/>
  <c r="T3576" i="1"/>
  <c r="U3577" i="1" l="1"/>
  <c r="X3576" i="1"/>
  <c r="T3577" i="1"/>
  <c r="U3578" i="1" l="1"/>
  <c r="X3577" i="1"/>
  <c r="T3578" i="1"/>
  <c r="X3578" i="1" l="1"/>
  <c r="U3579" i="1"/>
  <c r="T3579" i="1"/>
  <c r="X3579" i="1" l="1"/>
  <c r="U3580" i="1"/>
  <c r="T3580" i="1"/>
  <c r="X3580" i="1" l="1"/>
  <c r="T3581" i="1"/>
  <c r="U3581" i="1"/>
  <c r="U3582" i="1" l="1"/>
  <c r="X3581" i="1"/>
  <c r="T3582" i="1"/>
  <c r="U3583" i="1" l="1"/>
  <c r="X3582" i="1"/>
  <c r="T3583" i="1"/>
  <c r="X3583" i="1" l="1"/>
  <c r="U3584" i="1"/>
  <c r="T3584" i="1"/>
  <c r="U3585" i="1" l="1"/>
  <c r="V3585" i="1" s="1"/>
  <c r="X3584" i="1"/>
  <c r="T3585" i="1"/>
  <c r="X3585" i="1" l="1"/>
  <c r="T3586" i="1"/>
  <c r="U3586" i="1"/>
  <c r="V3586" i="1" s="1"/>
  <c r="X3586" i="1" l="1"/>
  <c r="U3587" i="1"/>
  <c r="V3587" i="1" s="1"/>
  <c r="T3587" i="1"/>
  <c r="U3588" i="1" l="1"/>
  <c r="V3588" i="1" s="1"/>
  <c r="T3588" i="1"/>
  <c r="X3587" i="1"/>
  <c r="U3589" i="1" l="1"/>
  <c r="V3589" i="1" s="1"/>
  <c r="X3588" i="1"/>
  <c r="T3589" i="1"/>
  <c r="X3589" i="1" l="1"/>
  <c r="U3590" i="1"/>
  <c r="V3590" i="1" s="1"/>
  <c r="T3590" i="1"/>
  <c r="U3591" i="1" l="1"/>
  <c r="V3591" i="1" s="1"/>
  <c r="T3591" i="1"/>
  <c r="X3590" i="1"/>
  <c r="U3592" i="1" l="1"/>
  <c r="V3592" i="1" s="1"/>
  <c r="X3591" i="1"/>
  <c r="T3592" i="1"/>
  <c r="U3593" i="1" l="1"/>
  <c r="V3593" i="1" s="1"/>
  <c r="X3592" i="1"/>
  <c r="T3593" i="1"/>
  <c r="U3594" i="1" l="1"/>
  <c r="V3594" i="1" s="1"/>
  <c r="T3594" i="1"/>
  <c r="X3593" i="1"/>
  <c r="U3595" i="1" l="1"/>
  <c r="V3595" i="1" s="1"/>
  <c r="X3594" i="1"/>
  <c r="T3595" i="1"/>
  <c r="U3596" i="1" l="1"/>
  <c r="V3596" i="1" s="1"/>
  <c r="T3596" i="1"/>
  <c r="X3595" i="1"/>
  <c r="U3597" i="1" l="1"/>
  <c r="V3597" i="1" s="1"/>
  <c r="X3596" i="1"/>
  <c r="T3597" i="1"/>
  <c r="X3597" i="1" l="1"/>
  <c r="U3598" i="1"/>
  <c r="V3598" i="1" s="1"/>
  <c r="T3598" i="1"/>
  <c r="X3598" i="1" l="1"/>
  <c r="T3599" i="1"/>
  <c r="U3599" i="1"/>
  <c r="V3599" i="1" s="1"/>
  <c r="X3599" i="1" l="1"/>
  <c r="U3600" i="1"/>
  <c r="V3600" i="1" s="1"/>
  <c r="T3600" i="1"/>
  <c r="X3600" i="1" l="1"/>
  <c r="T3601" i="1"/>
  <c r="U3601" i="1"/>
  <c r="X3601" i="1" l="1"/>
  <c r="U3602" i="1"/>
  <c r="T3602" i="1"/>
  <c r="U3603" i="1" l="1"/>
  <c r="X3602" i="1"/>
  <c r="T3603" i="1"/>
  <c r="U3604" i="1" l="1"/>
  <c r="X3603" i="1"/>
  <c r="T3604" i="1"/>
  <c r="T3605" i="1" l="1"/>
  <c r="U3605" i="1"/>
  <c r="X3604" i="1"/>
  <c r="X3605" i="1" l="1"/>
  <c r="U3606" i="1"/>
  <c r="T3606" i="1"/>
  <c r="X3606" i="1" l="1"/>
  <c r="U3607" i="1"/>
  <c r="T3607" i="1"/>
  <c r="U3608" i="1" l="1"/>
  <c r="X3607" i="1"/>
  <c r="T3608" i="1"/>
  <c r="U3609" i="1" l="1"/>
  <c r="V3609" i="1" s="1"/>
  <c r="T3609" i="1"/>
  <c r="X3608" i="1"/>
  <c r="X3609" i="1" l="1"/>
  <c r="U3610" i="1"/>
  <c r="V3610" i="1" s="1"/>
  <c r="T3610" i="1"/>
  <c r="U3611" i="1" l="1"/>
  <c r="V3611" i="1" s="1"/>
  <c r="X3610" i="1"/>
  <c r="T3611" i="1"/>
  <c r="U3612" i="1" l="1"/>
  <c r="V3612" i="1" s="1"/>
  <c r="X3611" i="1"/>
  <c r="T3612" i="1"/>
  <c r="U3613" i="1" l="1"/>
  <c r="V3613" i="1" s="1"/>
  <c r="X3612" i="1"/>
  <c r="T3613" i="1"/>
  <c r="X3613" i="1" l="1"/>
  <c r="U3614" i="1"/>
  <c r="V3614" i="1" s="1"/>
  <c r="T3614" i="1"/>
  <c r="U3615" i="1" l="1"/>
  <c r="V3615" i="1" s="1"/>
  <c r="T3615" i="1"/>
  <c r="X3614" i="1"/>
  <c r="X3615" i="1" l="1"/>
  <c r="U3616" i="1"/>
  <c r="V3616" i="1" s="1"/>
  <c r="T3616" i="1"/>
  <c r="X3616" i="1" l="1"/>
  <c r="U3617" i="1"/>
  <c r="V3617" i="1" s="1"/>
  <c r="T3617" i="1"/>
  <c r="X3617" i="1" l="1"/>
  <c r="T3618" i="1"/>
  <c r="U3618" i="1"/>
  <c r="V3618" i="1" s="1"/>
  <c r="X3618" i="1" l="1"/>
  <c r="U3619" i="1"/>
  <c r="V3619" i="1" s="1"/>
  <c r="T3619" i="1"/>
  <c r="U3620" i="1" l="1"/>
  <c r="V3620" i="1" s="1"/>
  <c r="T3620" i="1"/>
  <c r="X3619" i="1"/>
  <c r="X3620" i="1" l="1"/>
  <c r="U3621" i="1"/>
  <c r="V3621" i="1" s="1"/>
  <c r="T3621" i="1"/>
  <c r="U3622" i="1" l="1"/>
  <c r="V3622" i="1" s="1"/>
  <c r="X3621" i="1"/>
  <c r="T3622" i="1"/>
  <c r="U3623" i="1" l="1"/>
  <c r="V3623" i="1" s="1"/>
  <c r="X3622" i="1"/>
  <c r="T3623" i="1"/>
  <c r="U3624" i="1" l="1"/>
  <c r="V3624" i="1" s="1"/>
  <c r="T3624" i="1"/>
  <c r="X3623" i="1"/>
  <c r="U3625" i="1" l="1"/>
  <c r="X3624" i="1"/>
  <c r="T3625" i="1"/>
  <c r="U3626" i="1" l="1"/>
  <c r="X3625" i="1"/>
  <c r="T3626" i="1"/>
  <c r="T3627" i="1" l="1"/>
  <c r="X3626" i="1"/>
  <c r="U3627" i="1"/>
  <c r="U3628" i="1" l="1"/>
  <c r="X3627" i="1"/>
  <c r="T3628" i="1"/>
  <c r="X3628" i="1" l="1"/>
  <c r="U3629" i="1"/>
  <c r="T3629" i="1"/>
  <c r="X3629" i="1" l="1"/>
  <c r="U3630" i="1"/>
  <c r="T3630" i="1"/>
  <c r="X3630" i="1" l="1"/>
  <c r="T3631" i="1"/>
  <c r="U3631" i="1"/>
  <c r="X3631" i="1" l="1"/>
  <c r="U3632" i="1"/>
  <c r="T3632" i="1"/>
  <c r="U3633" i="1" l="1"/>
  <c r="V3633" i="1" s="1"/>
  <c r="X3632" i="1"/>
  <c r="T3633" i="1"/>
  <c r="U3634" i="1" l="1"/>
  <c r="V3634" i="1" s="1"/>
  <c r="X3633" i="1"/>
  <c r="T3634" i="1"/>
  <c r="U3635" i="1" l="1"/>
  <c r="V3635" i="1" s="1"/>
  <c r="X3634" i="1"/>
  <c r="T3635" i="1"/>
  <c r="X3635" i="1" l="1"/>
  <c r="T3636" i="1"/>
  <c r="U3636" i="1"/>
  <c r="V3636" i="1" s="1"/>
  <c r="U3637" i="1" l="1"/>
  <c r="V3637" i="1" s="1"/>
  <c r="X3636" i="1"/>
  <c r="T3637" i="1"/>
  <c r="U3638" i="1" l="1"/>
  <c r="V3638" i="1" s="1"/>
  <c r="X3637" i="1"/>
  <c r="T3638" i="1"/>
  <c r="U3639" i="1" l="1"/>
  <c r="V3639" i="1" s="1"/>
  <c r="X3638" i="1"/>
  <c r="T3639" i="1"/>
  <c r="X3639" i="1" l="1"/>
  <c r="U3640" i="1"/>
  <c r="V3640" i="1" s="1"/>
  <c r="T3640" i="1"/>
  <c r="X3640" i="1" l="1"/>
  <c r="U3641" i="1"/>
  <c r="V3641" i="1" s="1"/>
  <c r="T3641" i="1"/>
  <c r="X3641" i="1" l="1"/>
  <c r="U3642" i="1"/>
  <c r="V3642" i="1" s="1"/>
  <c r="T3642" i="1"/>
  <c r="U3643" i="1" l="1"/>
  <c r="V3643" i="1" s="1"/>
  <c r="X3642" i="1"/>
  <c r="T3643" i="1"/>
  <c r="U3644" i="1" l="1"/>
  <c r="V3644" i="1" s="1"/>
  <c r="X3643" i="1"/>
  <c r="T3644" i="1"/>
  <c r="U3645" i="1" l="1"/>
  <c r="V3645" i="1" s="1"/>
  <c r="X3644" i="1"/>
  <c r="T3645" i="1"/>
  <c r="X3645" i="1" l="1"/>
  <c r="U3646" i="1"/>
  <c r="V3646" i="1" s="1"/>
  <c r="T3646" i="1"/>
  <c r="U3647" i="1" l="1"/>
  <c r="V3647" i="1" s="1"/>
  <c r="X3646" i="1"/>
  <c r="T3647" i="1"/>
  <c r="U3648" i="1" l="1"/>
  <c r="V3648" i="1" s="1"/>
  <c r="X3647" i="1"/>
  <c r="T3648" i="1"/>
  <c r="T3649" i="1" l="1"/>
  <c r="X3648" i="1"/>
  <c r="U3649" i="1"/>
  <c r="U3650" i="1" l="1"/>
  <c r="X3649" i="1"/>
  <c r="T3650" i="1"/>
  <c r="X3650" i="1" l="1"/>
  <c r="U3651" i="1"/>
  <c r="T3651" i="1"/>
  <c r="U3652" i="1" l="1"/>
  <c r="X3651" i="1"/>
  <c r="T3652" i="1"/>
  <c r="X3652" i="1" l="1"/>
  <c r="U3653" i="1"/>
  <c r="T3653" i="1"/>
  <c r="U3654" i="1" l="1"/>
  <c r="X3653" i="1"/>
  <c r="T3654" i="1"/>
  <c r="U3655" i="1" l="1"/>
  <c r="X3654" i="1"/>
  <c r="T3655" i="1"/>
  <c r="X3655" i="1" l="1"/>
  <c r="U3656" i="1"/>
  <c r="T3656" i="1"/>
  <c r="U3657" i="1" l="1"/>
  <c r="V3657" i="1" s="1"/>
  <c r="X3656" i="1"/>
  <c r="T3657" i="1"/>
  <c r="U3658" i="1" l="1"/>
  <c r="V3658" i="1" s="1"/>
  <c r="T3658" i="1"/>
  <c r="X3657" i="1"/>
  <c r="T3659" i="1" l="1"/>
  <c r="X3658" i="1"/>
  <c r="U3659" i="1"/>
  <c r="V3659" i="1" s="1"/>
  <c r="U3660" i="1" l="1"/>
  <c r="V3660" i="1" s="1"/>
  <c r="X3659" i="1"/>
  <c r="T3660" i="1"/>
  <c r="U3661" i="1" l="1"/>
  <c r="V3661" i="1" s="1"/>
  <c r="X3660" i="1"/>
  <c r="T3661" i="1"/>
  <c r="T3662" i="1" l="1"/>
  <c r="U3662" i="1"/>
  <c r="V3662" i="1" s="1"/>
  <c r="X3661" i="1"/>
  <c r="U3663" i="1" l="1"/>
  <c r="V3663" i="1" s="1"/>
  <c r="X3662" i="1"/>
  <c r="T3663" i="1"/>
  <c r="X3663" i="1" l="1"/>
  <c r="U3664" i="1"/>
  <c r="V3664" i="1" s="1"/>
  <c r="T3664" i="1"/>
  <c r="U3665" i="1" l="1"/>
  <c r="V3665" i="1" s="1"/>
  <c r="X3664" i="1"/>
  <c r="T3665" i="1"/>
  <c r="U3666" i="1" l="1"/>
  <c r="V3666" i="1" s="1"/>
  <c r="X3665" i="1"/>
  <c r="T3666" i="1"/>
  <c r="T3667" i="1" l="1"/>
  <c r="X3666" i="1"/>
  <c r="U3667" i="1"/>
  <c r="V3667" i="1" s="1"/>
  <c r="X3667" i="1" l="1"/>
  <c r="U3668" i="1"/>
  <c r="V3668" i="1" s="1"/>
  <c r="T3668" i="1"/>
  <c r="X3668" i="1" l="1"/>
  <c r="T3669" i="1"/>
  <c r="U3669" i="1"/>
  <c r="V3669" i="1" s="1"/>
  <c r="U3670" i="1" l="1"/>
  <c r="V3670" i="1" s="1"/>
  <c r="X3669" i="1"/>
  <c r="T3670" i="1"/>
  <c r="T3671" i="1" l="1"/>
  <c r="X3670" i="1"/>
  <c r="U3671" i="1"/>
  <c r="V3671" i="1" s="1"/>
  <c r="T3672" i="1" l="1"/>
  <c r="U3672" i="1"/>
  <c r="V3672" i="1" s="1"/>
  <c r="X3671" i="1"/>
  <c r="X3672" i="1" l="1"/>
  <c r="U3673" i="1"/>
  <c r="T3673" i="1"/>
  <c r="X3673" i="1" l="1"/>
  <c r="U3674" i="1"/>
  <c r="T3674" i="1"/>
  <c r="X3674" i="1" l="1"/>
  <c r="U3675" i="1"/>
  <c r="T3675" i="1"/>
  <c r="X3675" i="1" l="1"/>
  <c r="U3676" i="1"/>
  <c r="T3676" i="1"/>
  <c r="X3676" i="1" l="1"/>
  <c r="U3677" i="1"/>
  <c r="T3677" i="1"/>
  <c r="U3678" i="1" l="1"/>
  <c r="X3677" i="1"/>
  <c r="T3678" i="1"/>
  <c r="U3679" i="1" l="1"/>
  <c r="X3678" i="1"/>
  <c r="T3679" i="1"/>
  <c r="X3679" i="1" l="1"/>
  <c r="U3680" i="1"/>
  <c r="T3680" i="1"/>
  <c r="U3681" i="1" l="1"/>
  <c r="V3681" i="1" s="1"/>
  <c r="X3680" i="1"/>
  <c r="T3681" i="1"/>
  <c r="U3682" i="1" l="1"/>
  <c r="V3682" i="1" s="1"/>
  <c r="X3681" i="1"/>
  <c r="T3682" i="1"/>
  <c r="U3683" i="1" l="1"/>
  <c r="V3683" i="1" s="1"/>
  <c r="X3682" i="1"/>
  <c r="T3683" i="1"/>
  <c r="X3683" i="1" l="1"/>
  <c r="T3684" i="1"/>
  <c r="U3684" i="1"/>
  <c r="V3684" i="1" s="1"/>
  <c r="X3684" i="1" l="1"/>
  <c r="T3685" i="1"/>
  <c r="U3685" i="1"/>
  <c r="V3685" i="1" s="1"/>
  <c r="X3685" i="1" l="1"/>
  <c r="T3686" i="1"/>
  <c r="U3686" i="1"/>
  <c r="V3686" i="1" s="1"/>
  <c r="X3686" i="1" l="1"/>
  <c r="U3687" i="1"/>
  <c r="V3687" i="1" s="1"/>
  <c r="T3687" i="1"/>
  <c r="T3688" i="1" l="1"/>
  <c r="X3687" i="1"/>
  <c r="U3688" i="1"/>
  <c r="V3688" i="1" s="1"/>
  <c r="T3689" i="1" l="1"/>
  <c r="X3688" i="1"/>
  <c r="U3689" i="1"/>
  <c r="V3689" i="1" s="1"/>
  <c r="T3690" i="1" l="1"/>
  <c r="X3689" i="1"/>
  <c r="U3690" i="1"/>
  <c r="V3690" i="1" s="1"/>
  <c r="X3690" i="1" l="1"/>
  <c r="U3691" i="1"/>
  <c r="V3691" i="1" s="1"/>
  <c r="T3691" i="1"/>
  <c r="U3692" i="1" l="1"/>
  <c r="V3692" i="1" s="1"/>
  <c r="X3691" i="1"/>
  <c r="T3692" i="1"/>
  <c r="T3693" i="1" l="1"/>
  <c r="X3692" i="1"/>
  <c r="U3693" i="1"/>
  <c r="V3693" i="1" s="1"/>
  <c r="X3693" i="1" l="1"/>
  <c r="T3694" i="1"/>
  <c r="U3694" i="1"/>
  <c r="V3694" i="1" s="1"/>
  <c r="X3694" i="1" l="1"/>
  <c r="T3695" i="1"/>
  <c r="U3695" i="1"/>
  <c r="V3695" i="1" s="1"/>
  <c r="X3695" i="1" l="1"/>
  <c r="U3696" i="1"/>
  <c r="V3696" i="1" s="1"/>
  <c r="T3696" i="1"/>
  <c r="U3697" i="1" l="1"/>
  <c r="X3696" i="1"/>
  <c r="T3697" i="1"/>
  <c r="U3698" i="1" l="1"/>
  <c r="X3697" i="1"/>
  <c r="T3698" i="1"/>
  <c r="U3699" i="1" l="1"/>
  <c r="X3698" i="1"/>
  <c r="T3699" i="1"/>
  <c r="X3699" i="1" l="1"/>
  <c r="U3700" i="1"/>
  <c r="T3700" i="1"/>
  <c r="X3700" i="1" l="1"/>
  <c r="U3701" i="1"/>
  <c r="T3701" i="1"/>
  <c r="U3702" i="1" l="1"/>
  <c r="X3701" i="1"/>
  <c r="T3702" i="1"/>
  <c r="U3703" i="1" l="1"/>
  <c r="X3702" i="1"/>
  <c r="T3703" i="1"/>
  <c r="X3703" i="1" l="1"/>
  <c r="U3704" i="1"/>
  <c r="T3704" i="1"/>
  <c r="T3705" i="1" l="1"/>
  <c r="U3705" i="1"/>
  <c r="V3705" i="1" s="1"/>
  <c r="X3704" i="1"/>
  <c r="T3706" i="1" l="1"/>
  <c r="X3705" i="1"/>
  <c r="U3706" i="1"/>
  <c r="V3706" i="1" s="1"/>
  <c r="T3707" i="1" l="1"/>
  <c r="X3706" i="1"/>
  <c r="U3707" i="1"/>
  <c r="V3707" i="1" s="1"/>
  <c r="U3708" i="1" l="1"/>
  <c r="V3708" i="1" s="1"/>
  <c r="T3708" i="1"/>
  <c r="X3707" i="1"/>
  <c r="T3709" i="1" l="1"/>
  <c r="X3708" i="1"/>
  <c r="U3709" i="1"/>
  <c r="V3709" i="1" s="1"/>
  <c r="X3709" i="1" l="1"/>
  <c r="T3710" i="1"/>
  <c r="U3710" i="1"/>
  <c r="V3710" i="1" s="1"/>
  <c r="X3710" i="1" l="1"/>
  <c r="T3711" i="1"/>
  <c r="U3711" i="1"/>
  <c r="V3711" i="1" s="1"/>
  <c r="X3711" i="1" l="1"/>
  <c r="U3712" i="1"/>
  <c r="V3712" i="1" s="1"/>
  <c r="T3712" i="1"/>
  <c r="U3713" i="1" l="1"/>
  <c r="V3713" i="1" s="1"/>
  <c r="X3712" i="1"/>
  <c r="T3713" i="1"/>
  <c r="X3713" i="1" l="1"/>
  <c r="U3714" i="1"/>
  <c r="V3714" i="1" s="1"/>
  <c r="T3714" i="1"/>
  <c r="T3715" i="1" l="1"/>
  <c r="X3714" i="1"/>
  <c r="U3715" i="1"/>
  <c r="V3715" i="1" s="1"/>
  <c r="X3715" i="1" l="1"/>
  <c r="U3716" i="1"/>
  <c r="V3716" i="1" s="1"/>
  <c r="T3716" i="1"/>
  <c r="T3717" i="1" l="1"/>
  <c r="U3717" i="1"/>
  <c r="V3717" i="1" s="1"/>
  <c r="X3716" i="1"/>
  <c r="X3717" i="1" l="1"/>
  <c r="U3718" i="1"/>
  <c r="V3718" i="1" s="1"/>
  <c r="T3718" i="1"/>
  <c r="T3719" i="1" l="1"/>
  <c r="X3718" i="1"/>
  <c r="U3719" i="1"/>
  <c r="V3719" i="1" s="1"/>
  <c r="X3719" i="1" l="1"/>
  <c r="U3720" i="1"/>
  <c r="V3720" i="1" s="1"/>
  <c r="T3720" i="1"/>
  <c r="X3720" i="1" l="1"/>
  <c r="U3721" i="1"/>
  <c r="T3721" i="1"/>
  <c r="X3721" i="1" l="1"/>
  <c r="U3722" i="1"/>
  <c r="T3722" i="1"/>
  <c r="U3723" i="1" l="1"/>
  <c r="X3722" i="1"/>
  <c r="T3723" i="1"/>
  <c r="U3724" i="1" l="1"/>
  <c r="X3723" i="1"/>
  <c r="T3724" i="1"/>
  <c r="X3724" i="1" l="1"/>
  <c r="U3725" i="1"/>
  <c r="T3725" i="1"/>
  <c r="X3725" i="1" l="1"/>
  <c r="U3726" i="1"/>
  <c r="T3726" i="1"/>
  <c r="X3726" i="1" l="1"/>
  <c r="U3727" i="1"/>
  <c r="T3727" i="1"/>
  <c r="X3727" i="1" l="1"/>
  <c r="U3728" i="1"/>
  <c r="T3728" i="1"/>
  <c r="X3728" i="1" l="1"/>
  <c r="T3729" i="1"/>
  <c r="U3729" i="1"/>
  <c r="V3729" i="1" s="1"/>
  <c r="T3730" i="1" l="1"/>
  <c r="U3730" i="1"/>
  <c r="V3730" i="1" s="1"/>
  <c r="X3729" i="1"/>
  <c r="T3731" i="1" l="1"/>
  <c r="X3730" i="1"/>
  <c r="U3731" i="1"/>
  <c r="V3731" i="1" s="1"/>
  <c r="X3731" i="1" l="1"/>
  <c r="U3732" i="1"/>
  <c r="V3732" i="1" s="1"/>
  <c r="T3732" i="1"/>
  <c r="U3733" i="1" l="1"/>
  <c r="V3733" i="1" s="1"/>
  <c r="X3732" i="1"/>
  <c r="T3733" i="1"/>
  <c r="T3734" i="1" l="1"/>
  <c r="U3734" i="1"/>
  <c r="V3734" i="1" s="1"/>
  <c r="X3733" i="1"/>
  <c r="U3735" i="1" l="1"/>
  <c r="V3735" i="1" s="1"/>
  <c r="X3734" i="1"/>
  <c r="T3735" i="1"/>
  <c r="X3735" i="1" l="1"/>
  <c r="T3736" i="1"/>
  <c r="U3736" i="1"/>
  <c r="V3736" i="1" s="1"/>
  <c r="X3736" i="1" l="1"/>
  <c r="T3737" i="1"/>
  <c r="U3737" i="1"/>
  <c r="V3737" i="1" s="1"/>
  <c r="X3737" i="1" l="1"/>
  <c r="T3738" i="1"/>
  <c r="U3738" i="1"/>
  <c r="V3738" i="1" s="1"/>
  <c r="X3738" i="1" l="1"/>
  <c r="U3739" i="1"/>
  <c r="V3739" i="1" s="1"/>
  <c r="T3739" i="1"/>
  <c r="T3740" i="1" l="1"/>
  <c r="X3739" i="1"/>
  <c r="U3740" i="1"/>
  <c r="V3740" i="1" s="1"/>
  <c r="T3741" i="1" l="1"/>
  <c r="X3740" i="1"/>
  <c r="U3741" i="1"/>
  <c r="V3741" i="1" s="1"/>
  <c r="X3741" i="1" l="1"/>
  <c r="U3742" i="1"/>
  <c r="V3742" i="1" s="1"/>
  <c r="T3742" i="1"/>
  <c r="T3743" i="1" l="1"/>
  <c r="X3742" i="1"/>
  <c r="U3743" i="1"/>
  <c r="V3743" i="1" s="1"/>
  <c r="U3744" i="1" l="1"/>
  <c r="V3744" i="1" s="1"/>
  <c r="T3744" i="1"/>
  <c r="X3743" i="1"/>
  <c r="X3744" i="1" l="1"/>
  <c r="U3745" i="1"/>
  <c r="T3745" i="1"/>
  <c r="X3745" i="1" l="1"/>
  <c r="U3746" i="1"/>
  <c r="T3746" i="1"/>
  <c r="U3747" i="1" l="1"/>
  <c r="X3746" i="1"/>
  <c r="T3747" i="1"/>
  <c r="X3747" i="1" l="1"/>
  <c r="U3748" i="1"/>
  <c r="T3748" i="1"/>
  <c r="X3748" i="1" l="1"/>
  <c r="U3749" i="1"/>
  <c r="T3749" i="1"/>
  <c r="U3750" i="1" l="1"/>
  <c r="X3749" i="1"/>
  <c r="T3750" i="1"/>
  <c r="X3750" i="1" l="1"/>
  <c r="U3751" i="1"/>
  <c r="T3751" i="1"/>
  <c r="X3751" i="1" l="1"/>
  <c r="U3752" i="1"/>
  <c r="T3752" i="1"/>
  <c r="T3753" i="1" l="1"/>
  <c r="X3752" i="1"/>
  <c r="U3753" i="1"/>
  <c r="V3753" i="1" s="1"/>
  <c r="X3753" i="1" l="1"/>
  <c r="T3754" i="1"/>
  <c r="U3754" i="1"/>
  <c r="V3754" i="1" s="1"/>
  <c r="X3754" i="1" l="1"/>
  <c r="T3755" i="1"/>
  <c r="U3755" i="1"/>
  <c r="V3755" i="1" s="1"/>
  <c r="X3755" i="1" l="1"/>
  <c r="U3756" i="1"/>
  <c r="V3756" i="1" s="1"/>
  <c r="T3756" i="1"/>
  <c r="T3757" i="1" l="1"/>
  <c r="U3757" i="1"/>
  <c r="V3757" i="1" s="1"/>
  <c r="X3756" i="1"/>
  <c r="T3758" i="1" l="1"/>
  <c r="X3757" i="1"/>
  <c r="U3758" i="1"/>
  <c r="V3758" i="1" s="1"/>
  <c r="T3759" i="1" l="1"/>
  <c r="X3758" i="1"/>
  <c r="U3759" i="1"/>
  <c r="V3759" i="1" s="1"/>
  <c r="U3760" i="1" l="1"/>
  <c r="V3760" i="1" s="1"/>
  <c r="T3760" i="1"/>
  <c r="X3759" i="1"/>
  <c r="T3761" i="1" l="1"/>
  <c r="X3760" i="1"/>
  <c r="U3761" i="1"/>
  <c r="V3761" i="1" s="1"/>
  <c r="X3761" i="1" l="1"/>
  <c r="T3762" i="1"/>
  <c r="U3762" i="1"/>
  <c r="V3762" i="1" s="1"/>
  <c r="X3762" i="1" l="1"/>
  <c r="T3763" i="1"/>
  <c r="U3763" i="1"/>
  <c r="V3763" i="1" s="1"/>
  <c r="X3763" i="1" l="1"/>
  <c r="U3764" i="1"/>
  <c r="V3764" i="1" s="1"/>
  <c r="T3764" i="1"/>
  <c r="T3765" i="1" l="1"/>
  <c r="U3765" i="1"/>
  <c r="V3765" i="1" s="1"/>
  <c r="X3764" i="1"/>
  <c r="T3766" i="1" l="1"/>
  <c r="X3765" i="1"/>
  <c r="U3766" i="1"/>
  <c r="V3766" i="1" s="1"/>
  <c r="T3767" i="1" l="1"/>
  <c r="X3766" i="1"/>
  <c r="U3767" i="1"/>
  <c r="V3767" i="1" s="1"/>
  <c r="U3768" i="1" l="1"/>
  <c r="V3768" i="1" s="1"/>
  <c r="T3768" i="1"/>
  <c r="X3767" i="1"/>
  <c r="U3769" i="1" l="1"/>
  <c r="X3768" i="1"/>
  <c r="T3769" i="1"/>
  <c r="X3769" i="1" l="1"/>
  <c r="U3770" i="1"/>
  <c r="T3770" i="1"/>
  <c r="U3771" i="1" l="1"/>
  <c r="X3770" i="1"/>
  <c r="T3771" i="1"/>
  <c r="X3771" i="1" l="1"/>
  <c r="U3772" i="1"/>
  <c r="T3772" i="1"/>
  <c r="X3772" i="1" l="1"/>
  <c r="U3773" i="1"/>
  <c r="T3773" i="1"/>
  <c r="U3774" i="1" l="1"/>
  <c r="X3773" i="1"/>
  <c r="T3774" i="1"/>
  <c r="X3774" i="1" l="1"/>
  <c r="U3775" i="1"/>
  <c r="T3775" i="1"/>
  <c r="X3775" i="1" l="1"/>
  <c r="U3776" i="1"/>
  <c r="T3776" i="1"/>
  <c r="T3777" i="1" l="1"/>
  <c r="X3776" i="1"/>
  <c r="U3777" i="1"/>
  <c r="V3777" i="1" s="1"/>
  <c r="X3777" i="1" l="1"/>
  <c r="T3778" i="1"/>
  <c r="U3778" i="1"/>
  <c r="V3778" i="1" s="1"/>
  <c r="X3778" i="1" l="1"/>
  <c r="T3779" i="1"/>
  <c r="U3779" i="1"/>
  <c r="V3779" i="1" s="1"/>
  <c r="X3779" i="1" l="1"/>
  <c r="U3780" i="1"/>
  <c r="V3780" i="1" s="1"/>
  <c r="T3780" i="1"/>
  <c r="T3781" i="1" l="1"/>
  <c r="U3781" i="1"/>
  <c r="V3781" i="1" s="1"/>
  <c r="X3780" i="1"/>
  <c r="T3782" i="1" l="1"/>
  <c r="X3781" i="1"/>
  <c r="U3782" i="1"/>
  <c r="V3782" i="1" s="1"/>
  <c r="T3783" i="1" l="1"/>
  <c r="X3782" i="1"/>
  <c r="U3783" i="1"/>
  <c r="V3783" i="1" s="1"/>
  <c r="U3784" i="1" l="1"/>
  <c r="V3784" i="1" s="1"/>
  <c r="T3784" i="1"/>
  <c r="X3783" i="1"/>
  <c r="T3785" i="1" l="1"/>
  <c r="X3784" i="1"/>
  <c r="U3785" i="1"/>
  <c r="V3785" i="1" s="1"/>
  <c r="X3785" i="1" l="1"/>
  <c r="T3786" i="1"/>
  <c r="U3786" i="1"/>
  <c r="V3786" i="1" s="1"/>
  <c r="X3786" i="1" l="1"/>
  <c r="T3787" i="1"/>
  <c r="U3787" i="1"/>
  <c r="V3787" i="1" s="1"/>
  <c r="X3787" i="1" l="1"/>
  <c r="U3788" i="1"/>
  <c r="V3788" i="1" s="1"/>
  <c r="T3788" i="1"/>
  <c r="T3789" i="1" l="1"/>
  <c r="U3789" i="1"/>
  <c r="V3789" i="1" s="1"/>
  <c r="X3788" i="1"/>
  <c r="T3790" i="1" l="1"/>
  <c r="X3789" i="1"/>
  <c r="U3790" i="1"/>
  <c r="V3790" i="1" s="1"/>
  <c r="T3791" i="1" l="1"/>
  <c r="X3790" i="1"/>
  <c r="U3791" i="1"/>
  <c r="V3791" i="1" s="1"/>
  <c r="U3792" i="1" l="1"/>
  <c r="V3792" i="1" s="1"/>
  <c r="T3792" i="1"/>
  <c r="X3791" i="1"/>
  <c r="U3793" i="1" l="1"/>
  <c r="X3792" i="1"/>
  <c r="T3793" i="1"/>
  <c r="X3793" i="1" l="1"/>
  <c r="U3794" i="1"/>
  <c r="T3794" i="1"/>
  <c r="U3795" i="1" l="1"/>
  <c r="X3794" i="1"/>
  <c r="T3795" i="1"/>
  <c r="U3796" i="1" l="1"/>
  <c r="X3795" i="1"/>
  <c r="T3796" i="1"/>
  <c r="X3796" i="1" l="1"/>
  <c r="U3797" i="1"/>
  <c r="T3797" i="1"/>
  <c r="U3798" i="1" l="1"/>
  <c r="X3797" i="1"/>
  <c r="T3798" i="1"/>
  <c r="X3798" i="1" l="1"/>
  <c r="U3799" i="1"/>
  <c r="T3799" i="1"/>
  <c r="X3799" i="1" l="1"/>
  <c r="U3800" i="1"/>
  <c r="T3800" i="1"/>
  <c r="T3801" i="1" l="1"/>
  <c r="X3800" i="1"/>
  <c r="U3801" i="1"/>
  <c r="V3801" i="1" s="1"/>
  <c r="X3801" i="1" l="1"/>
  <c r="T3802" i="1"/>
  <c r="U3802" i="1"/>
  <c r="V3802" i="1" s="1"/>
  <c r="X3802" i="1" l="1"/>
  <c r="T3803" i="1"/>
  <c r="U3803" i="1"/>
  <c r="V3803" i="1" s="1"/>
  <c r="X3803" i="1" l="1"/>
  <c r="U3804" i="1"/>
  <c r="V3804" i="1" s="1"/>
  <c r="T3804" i="1"/>
  <c r="T3805" i="1" l="1"/>
  <c r="U3805" i="1"/>
  <c r="V3805" i="1" s="1"/>
  <c r="X3804" i="1"/>
  <c r="T3806" i="1" l="1"/>
  <c r="X3805" i="1"/>
  <c r="U3806" i="1"/>
  <c r="V3806" i="1" s="1"/>
  <c r="T3807" i="1" l="1"/>
  <c r="X3806" i="1"/>
  <c r="U3807" i="1"/>
  <c r="V3807" i="1" s="1"/>
  <c r="U3808" i="1" l="1"/>
  <c r="V3808" i="1" s="1"/>
  <c r="T3808" i="1"/>
  <c r="X3807" i="1"/>
  <c r="X3808" i="1" l="1"/>
  <c r="U3809" i="1"/>
  <c r="V3809" i="1" s="1"/>
  <c r="T3809" i="1"/>
  <c r="U3810" i="1" l="1"/>
  <c r="V3810" i="1" s="1"/>
  <c r="X3809" i="1"/>
  <c r="T3810" i="1"/>
  <c r="X3810" i="1" l="1"/>
  <c r="T3811" i="1"/>
  <c r="U3811" i="1"/>
  <c r="V3811" i="1" s="1"/>
  <c r="X3811" i="1" l="1"/>
  <c r="U3812" i="1"/>
  <c r="V3812" i="1" s="1"/>
  <c r="T3812" i="1"/>
  <c r="X3812" i="1" l="1"/>
  <c r="T3813" i="1"/>
  <c r="U3813" i="1"/>
  <c r="V3813" i="1" s="1"/>
  <c r="U3814" i="1" l="1"/>
  <c r="V3814" i="1" s="1"/>
  <c r="X3813" i="1"/>
  <c r="T3814" i="1"/>
  <c r="T3815" i="1" l="1"/>
  <c r="X3814" i="1"/>
  <c r="U3815" i="1"/>
  <c r="V3815" i="1" s="1"/>
  <c r="U3816" i="1" l="1"/>
  <c r="V3816" i="1" s="1"/>
  <c r="X3815" i="1"/>
  <c r="T3816" i="1"/>
  <c r="U3817" i="1" l="1"/>
  <c r="X3816" i="1"/>
  <c r="T3817" i="1"/>
  <c r="U3818" i="1" l="1"/>
  <c r="X3817" i="1"/>
  <c r="T3818" i="1"/>
  <c r="X3818" i="1" l="1"/>
  <c r="U3819" i="1"/>
  <c r="T3819" i="1"/>
  <c r="X3819" i="1" l="1"/>
  <c r="U3820" i="1"/>
  <c r="T3820" i="1"/>
  <c r="X3820" i="1" l="1"/>
  <c r="U3821" i="1"/>
  <c r="T3821" i="1"/>
  <c r="X3821" i="1" l="1"/>
  <c r="U3822" i="1"/>
  <c r="T3822" i="1"/>
  <c r="U3823" i="1" l="1"/>
  <c r="X3822" i="1"/>
  <c r="T3823" i="1"/>
  <c r="X3823" i="1" l="1"/>
  <c r="U3824" i="1"/>
  <c r="T3824" i="1"/>
  <c r="T3825" i="1" l="1"/>
  <c r="U3825" i="1"/>
  <c r="V3825" i="1" s="1"/>
  <c r="X3824" i="1"/>
  <c r="X3825" i="1" l="1"/>
  <c r="U3826" i="1"/>
  <c r="V3826" i="1" s="1"/>
  <c r="T3826" i="1"/>
  <c r="T3827" i="1" l="1"/>
  <c r="X3826" i="1"/>
  <c r="U3827" i="1"/>
  <c r="V3827" i="1" s="1"/>
  <c r="X3827" i="1" l="1"/>
  <c r="U3828" i="1"/>
  <c r="V3828" i="1" s="1"/>
  <c r="T3828" i="1"/>
  <c r="X3828" i="1" l="1"/>
  <c r="T3829" i="1"/>
  <c r="U3829" i="1"/>
  <c r="V3829" i="1" s="1"/>
  <c r="U3830" i="1" l="1"/>
  <c r="V3830" i="1" s="1"/>
  <c r="X3829" i="1"/>
  <c r="T3830" i="1"/>
  <c r="T3831" i="1" l="1"/>
  <c r="X3830" i="1"/>
  <c r="U3831" i="1"/>
  <c r="V3831" i="1" s="1"/>
  <c r="U3832" i="1" l="1"/>
  <c r="V3832" i="1" s="1"/>
  <c r="X3831" i="1"/>
  <c r="T3832" i="1"/>
  <c r="T3833" i="1" l="1"/>
  <c r="U3833" i="1"/>
  <c r="V3833" i="1" s="1"/>
  <c r="X3832" i="1"/>
  <c r="X3833" i="1" l="1"/>
  <c r="U3834" i="1"/>
  <c r="V3834" i="1" s="1"/>
  <c r="T3834" i="1"/>
  <c r="X3834" i="1" l="1"/>
  <c r="U3835" i="1"/>
  <c r="V3835" i="1" s="1"/>
  <c r="T3835" i="1"/>
  <c r="T3836" i="1" l="1"/>
  <c r="X3835" i="1"/>
  <c r="U3836" i="1"/>
  <c r="V3836" i="1" s="1"/>
  <c r="X3836" i="1" l="1"/>
  <c r="U3837" i="1"/>
  <c r="V3837" i="1" s="1"/>
  <c r="T3837" i="1"/>
  <c r="X3837" i="1" l="1"/>
  <c r="U3838" i="1"/>
  <c r="V3838" i="1" s="1"/>
  <c r="T3838" i="1"/>
  <c r="U3839" i="1" l="1"/>
  <c r="V3839" i="1" s="1"/>
  <c r="X3838" i="1"/>
  <c r="T3839" i="1"/>
  <c r="X3839" i="1" l="1"/>
  <c r="U3840" i="1"/>
  <c r="V3840" i="1" s="1"/>
  <c r="T3840" i="1"/>
  <c r="X3840" i="1" l="1"/>
  <c r="U3841" i="1"/>
  <c r="T3841" i="1"/>
  <c r="X3841" i="1" l="1"/>
  <c r="U3842" i="1"/>
  <c r="T3842" i="1"/>
  <c r="X3842" i="1" l="1"/>
  <c r="U3843" i="1"/>
  <c r="T3843" i="1"/>
  <c r="X3843" i="1" l="1"/>
  <c r="U3844" i="1"/>
  <c r="T3844" i="1"/>
  <c r="U3845" i="1" l="1"/>
  <c r="X3844" i="1"/>
  <c r="T3845" i="1"/>
  <c r="X3845" i="1" l="1"/>
  <c r="U3846" i="1"/>
  <c r="T3846" i="1"/>
  <c r="U3847" i="1" l="1"/>
  <c r="X3846" i="1"/>
  <c r="T3847" i="1"/>
  <c r="X3847" i="1" l="1"/>
  <c r="U3848" i="1"/>
  <c r="T3848" i="1"/>
  <c r="U3849" i="1" l="1"/>
  <c r="V3849" i="1" s="1"/>
  <c r="X3848" i="1"/>
  <c r="T3849" i="1"/>
  <c r="T3850" i="1" l="1"/>
  <c r="X3849" i="1"/>
  <c r="U3850" i="1"/>
  <c r="V3850" i="1" s="1"/>
  <c r="X3850" i="1" l="1"/>
  <c r="U3851" i="1"/>
  <c r="V3851" i="1" s="1"/>
  <c r="T3851" i="1"/>
  <c r="U3852" i="1" l="1"/>
  <c r="V3852" i="1" s="1"/>
  <c r="X3851" i="1"/>
  <c r="T3852" i="1"/>
  <c r="T3853" i="1" l="1"/>
  <c r="U3853" i="1"/>
  <c r="V3853" i="1" s="1"/>
  <c r="X3852" i="1"/>
  <c r="T3854" i="1" l="1"/>
  <c r="X3853" i="1"/>
  <c r="U3854" i="1"/>
  <c r="V3854" i="1" s="1"/>
  <c r="U3855" i="1" l="1"/>
  <c r="V3855" i="1" s="1"/>
  <c r="X3854" i="1"/>
  <c r="T3855" i="1"/>
  <c r="X3855" i="1" l="1"/>
  <c r="U3856" i="1"/>
  <c r="V3856" i="1" s="1"/>
  <c r="T3856" i="1"/>
  <c r="U3857" i="1" l="1"/>
  <c r="V3857" i="1" s="1"/>
  <c r="X3856" i="1"/>
  <c r="T3857" i="1"/>
  <c r="T3858" i="1" l="1"/>
  <c r="X3857" i="1"/>
  <c r="U3858" i="1"/>
  <c r="V3858" i="1" s="1"/>
  <c r="X3858" i="1" l="1"/>
  <c r="T3859" i="1"/>
  <c r="U3859" i="1"/>
  <c r="V3859" i="1" s="1"/>
  <c r="X3859" i="1" l="1"/>
  <c r="U3860" i="1"/>
  <c r="V3860" i="1" s="1"/>
  <c r="T3860" i="1"/>
  <c r="T3861" i="1" l="1"/>
  <c r="U3861" i="1"/>
  <c r="V3861" i="1" s="1"/>
  <c r="X3860" i="1"/>
  <c r="T3862" i="1" l="1"/>
  <c r="X3861" i="1"/>
  <c r="U3862" i="1"/>
  <c r="V3862" i="1" s="1"/>
  <c r="T3863" i="1" l="1"/>
  <c r="X3862" i="1"/>
  <c r="U3863" i="1"/>
  <c r="V3863" i="1" s="1"/>
  <c r="U3864" i="1" l="1"/>
  <c r="V3864" i="1" s="1"/>
  <c r="T3864" i="1"/>
  <c r="X3863" i="1"/>
  <c r="U3865" i="1" l="1"/>
  <c r="X3864" i="1"/>
  <c r="T3865" i="1"/>
  <c r="U3866" i="1" l="1"/>
  <c r="X3865" i="1"/>
  <c r="T3866" i="1"/>
  <c r="U3867" i="1" l="1"/>
  <c r="X3866" i="1"/>
  <c r="T3867" i="1"/>
  <c r="X3867" i="1" l="1"/>
  <c r="U3868" i="1"/>
  <c r="T3868" i="1"/>
  <c r="X3868" i="1" l="1"/>
  <c r="U3869" i="1"/>
  <c r="T3869" i="1"/>
  <c r="X3869" i="1" l="1"/>
  <c r="U3870" i="1"/>
  <c r="T3870" i="1"/>
  <c r="U3871" i="1" l="1"/>
  <c r="X3870" i="1"/>
  <c r="T3871" i="1"/>
  <c r="X3871" i="1" l="1"/>
  <c r="U3872" i="1"/>
  <c r="T3872" i="1"/>
  <c r="X3872" i="1" l="1"/>
  <c r="T3873" i="1"/>
  <c r="U3873" i="1"/>
  <c r="V3873" i="1" s="1"/>
  <c r="X3873" i="1" l="1"/>
  <c r="U3874" i="1"/>
  <c r="V3874" i="1" s="1"/>
  <c r="T3874" i="1"/>
  <c r="X3874" i="1" l="1"/>
  <c r="U3875" i="1"/>
  <c r="V3875" i="1" s="1"/>
  <c r="T3875" i="1"/>
  <c r="U3876" i="1" l="1"/>
  <c r="V3876" i="1" s="1"/>
  <c r="X3875" i="1"/>
  <c r="T3876" i="1"/>
  <c r="U3877" i="1" l="1"/>
  <c r="V3877" i="1" s="1"/>
  <c r="X3876" i="1"/>
  <c r="T3877" i="1"/>
  <c r="X3877" i="1" l="1"/>
  <c r="T3878" i="1"/>
  <c r="U3878" i="1"/>
  <c r="V3878" i="1" s="1"/>
  <c r="X3878" i="1" l="1"/>
  <c r="U3879" i="1"/>
  <c r="V3879" i="1" s="1"/>
  <c r="T3879" i="1"/>
  <c r="T3880" i="1" l="1"/>
  <c r="X3879" i="1"/>
  <c r="U3880" i="1"/>
  <c r="V3880" i="1" s="1"/>
  <c r="T3881" i="1" l="1"/>
  <c r="X3880" i="1"/>
  <c r="U3881" i="1"/>
  <c r="V3881" i="1" s="1"/>
  <c r="X3881" i="1" l="1"/>
  <c r="T3882" i="1"/>
  <c r="U3882" i="1"/>
  <c r="V3882" i="1" s="1"/>
  <c r="X3882" i="1" l="1"/>
  <c r="U3883" i="1"/>
  <c r="V3883" i="1" s="1"/>
  <c r="T3883" i="1"/>
  <c r="U3884" i="1" l="1"/>
  <c r="V3884" i="1" s="1"/>
  <c r="X3883" i="1"/>
  <c r="T3884" i="1"/>
  <c r="U3885" i="1" l="1"/>
  <c r="V3885" i="1" s="1"/>
  <c r="X3884" i="1"/>
  <c r="T3885" i="1"/>
  <c r="X3885" i="1" l="1"/>
  <c r="T3886" i="1"/>
  <c r="U3886" i="1"/>
  <c r="V3886" i="1" s="1"/>
  <c r="T3887" i="1" l="1"/>
  <c r="X3886" i="1"/>
  <c r="U3887" i="1"/>
  <c r="V3887" i="1" s="1"/>
  <c r="X3887" i="1" l="1"/>
  <c r="U3888" i="1"/>
  <c r="V3888" i="1" s="1"/>
  <c r="T3888" i="1"/>
  <c r="X3888" i="1" l="1"/>
  <c r="U3889" i="1"/>
  <c r="T3889" i="1"/>
  <c r="X3889" i="1" l="1"/>
  <c r="U3890" i="1"/>
  <c r="T3890" i="1"/>
  <c r="U3891" i="1" l="1"/>
  <c r="X3890" i="1"/>
  <c r="T3891" i="1"/>
  <c r="X3891" i="1" l="1"/>
  <c r="U3892" i="1"/>
  <c r="T3892" i="1"/>
  <c r="U3893" i="1" l="1"/>
  <c r="X3892" i="1"/>
  <c r="T3893" i="1"/>
  <c r="X3893" i="1" l="1"/>
  <c r="U3894" i="1"/>
  <c r="T3894" i="1"/>
  <c r="U3895" i="1" l="1"/>
  <c r="X3894" i="1"/>
  <c r="T3895" i="1"/>
  <c r="U3896" i="1" l="1"/>
  <c r="X3895" i="1"/>
  <c r="T3896" i="1"/>
  <c r="X3896" i="1" l="1"/>
  <c r="T3897" i="1"/>
  <c r="U3897" i="1"/>
  <c r="V3897" i="1" s="1"/>
  <c r="U3898" i="1" l="1"/>
  <c r="V3898" i="1" s="1"/>
  <c r="X3897" i="1"/>
  <c r="T3898" i="1"/>
  <c r="T3899" i="1" l="1"/>
  <c r="X3898" i="1"/>
  <c r="U3899" i="1"/>
  <c r="V3899" i="1" s="1"/>
  <c r="U3900" i="1" l="1"/>
  <c r="V3900" i="1" s="1"/>
  <c r="X3899" i="1"/>
  <c r="T3900" i="1"/>
  <c r="T3901" i="1" l="1"/>
  <c r="U3901" i="1"/>
  <c r="V3901" i="1" s="1"/>
  <c r="X3900" i="1"/>
  <c r="X3901" i="1" l="1"/>
  <c r="U3902" i="1"/>
  <c r="V3902" i="1" s="1"/>
  <c r="T3902" i="1"/>
  <c r="T3903" i="1" l="1"/>
  <c r="X3902" i="1"/>
  <c r="U3903" i="1"/>
  <c r="V3903" i="1" s="1"/>
  <c r="X3903" i="1" l="1"/>
  <c r="U3904" i="1"/>
  <c r="V3904" i="1" s="1"/>
  <c r="T3904" i="1"/>
  <c r="X3904" i="1" l="1"/>
  <c r="U3905" i="1"/>
  <c r="V3905" i="1" s="1"/>
  <c r="T3905" i="1"/>
  <c r="U3906" i="1" l="1"/>
  <c r="V3906" i="1" s="1"/>
  <c r="X3905" i="1"/>
  <c r="T3906" i="1"/>
  <c r="U3907" i="1" l="1"/>
  <c r="V3907" i="1" s="1"/>
  <c r="T3907" i="1"/>
  <c r="X3906" i="1"/>
  <c r="X3907" i="1" l="1"/>
  <c r="U3908" i="1"/>
  <c r="V3908" i="1" s="1"/>
  <c r="T3908" i="1"/>
  <c r="U3909" i="1" l="1"/>
  <c r="V3909" i="1" s="1"/>
  <c r="X3908" i="1"/>
  <c r="T3909" i="1"/>
  <c r="U3910" i="1" l="1"/>
  <c r="V3910" i="1" s="1"/>
  <c r="X3909" i="1"/>
  <c r="T3910" i="1"/>
  <c r="T3911" i="1" l="1"/>
  <c r="U3911" i="1"/>
  <c r="V3911" i="1" s="1"/>
  <c r="X3910" i="1"/>
  <c r="U3912" i="1" l="1"/>
  <c r="V3912" i="1" s="1"/>
  <c r="X3911" i="1"/>
  <c r="T3912" i="1"/>
  <c r="X3912" i="1" l="1"/>
  <c r="U3913" i="1"/>
  <c r="T3913" i="1"/>
  <c r="X3913" i="1" l="1"/>
  <c r="U3914" i="1"/>
  <c r="T3914" i="1"/>
  <c r="U3915" i="1" l="1"/>
  <c r="X3914" i="1"/>
  <c r="T3915" i="1"/>
  <c r="U3916" i="1" l="1"/>
  <c r="X3915" i="1"/>
  <c r="T3916" i="1"/>
  <c r="U3917" i="1" l="1"/>
  <c r="X3916" i="1"/>
  <c r="T3917" i="1"/>
  <c r="U3918" i="1" l="1"/>
  <c r="X3917" i="1"/>
  <c r="T3918" i="1"/>
  <c r="X3918" i="1" l="1"/>
  <c r="U3919" i="1"/>
  <c r="T3919" i="1"/>
  <c r="X3919" i="1" l="1"/>
  <c r="U3920" i="1"/>
  <c r="T3920" i="1"/>
  <c r="X3920" i="1" l="1"/>
  <c r="T3921" i="1"/>
  <c r="U3921" i="1"/>
  <c r="V3921" i="1" s="1"/>
  <c r="U3922" i="1" l="1"/>
  <c r="V3922" i="1" s="1"/>
  <c r="X3921" i="1"/>
  <c r="T3922" i="1"/>
  <c r="X3922" i="1" l="1"/>
  <c r="T3923" i="1"/>
  <c r="U3923" i="1"/>
  <c r="V3923" i="1" s="1"/>
  <c r="X3923" i="1" l="1"/>
  <c r="U3924" i="1"/>
  <c r="V3924" i="1" s="1"/>
  <c r="T3924" i="1"/>
  <c r="T3925" i="1" l="1"/>
  <c r="U3925" i="1"/>
  <c r="V3925" i="1" s="1"/>
  <c r="X3924" i="1"/>
  <c r="T3926" i="1" l="1"/>
  <c r="X3925" i="1"/>
  <c r="U3926" i="1"/>
  <c r="V3926" i="1" s="1"/>
  <c r="T3927" i="1" l="1"/>
  <c r="X3926" i="1"/>
  <c r="U3927" i="1"/>
  <c r="V3927" i="1" s="1"/>
  <c r="U3928" i="1" l="1"/>
  <c r="V3928" i="1" s="1"/>
  <c r="T3928" i="1"/>
  <c r="X3927" i="1"/>
  <c r="T3929" i="1" l="1"/>
  <c r="X3928" i="1"/>
  <c r="U3929" i="1"/>
  <c r="V3929" i="1" s="1"/>
  <c r="X3929" i="1" l="1"/>
  <c r="U3930" i="1"/>
  <c r="V3930" i="1" s="1"/>
  <c r="T3930" i="1"/>
  <c r="U3931" i="1" l="1"/>
  <c r="V3931" i="1" s="1"/>
  <c r="X3930" i="1"/>
  <c r="T3931" i="1"/>
  <c r="X3931" i="1" l="1"/>
  <c r="U3932" i="1"/>
  <c r="V3932" i="1" s="1"/>
  <c r="T3932" i="1"/>
  <c r="X3932" i="1" l="1"/>
  <c r="U3933" i="1"/>
  <c r="V3933" i="1" s="1"/>
  <c r="T3933" i="1"/>
  <c r="X3933" i="1" l="1"/>
  <c r="U3934" i="1"/>
  <c r="V3934" i="1" s="1"/>
  <c r="T3934" i="1"/>
  <c r="X3934" i="1" l="1"/>
  <c r="T3935" i="1"/>
  <c r="U3935" i="1"/>
  <c r="V3935" i="1" s="1"/>
  <c r="X3935" i="1" l="1"/>
  <c r="U3936" i="1"/>
  <c r="V3936" i="1" s="1"/>
  <c r="T3936" i="1"/>
  <c r="X3936" i="1" l="1"/>
  <c r="U3937" i="1"/>
  <c r="T3937" i="1"/>
  <c r="U3938" i="1" l="1"/>
  <c r="X3937" i="1"/>
  <c r="T3938" i="1"/>
  <c r="U3939" i="1" l="1"/>
  <c r="X3938" i="1"/>
  <c r="T3939" i="1"/>
  <c r="X3939" i="1" l="1"/>
  <c r="U3940" i="1"/>
  <c r="T3940" i="1"/>
  <c r="X3940" i="1" l="1"/>
  <c r="U3941" i="1"/>
  <c r="T3941" i="1"/>
  <c r="U3942" i="1" l="1"/>
  <c r="X3941" i="1"/>
  <c r="T3942" i="1"/>
  <c r="U3943" i="1" l="1"/>
  <c r="X3942" i="1"/>
  <c r="T3943" i="1"/>
  <c r="U3944" i="1" l="1"/>
  <c r="X3943" i="1"/>
  <c r="T3944" i="1"/>
  <c r="T3945" i="1" l="1"/>
  <c r="U3945" i="1"/>
  <c r="V3945" i="1" s="1"/>
  <c r="X3944" i="1"/>
  <c r="T3946" i="1" l="1"/>
  <c r="X3945" i="1"/>
  <c r="U3946" i="1"/>
  <c r="V3946" i="1" s="1"/>
  <c r="T3947" i="1" l="1"/>
  <c r="X3946" i="1"/>
  <c r="U3947" i="1"/>
  <c r="V3947" i="1" s="1"/>
  <c r="U3948" i="1" l="1"/>
  <c r="V3948" i="1" s="1"/>
  <c r="T3948" i="1"/>
  <c r="X3947" i="1"/>
  <c r="T3949" i="1" l="1"/>
  <c r="X3948" i="1"/>
  <c r="U3949" i="1"/>
  <c r="V3949" i="1" s="1"/>
  <c r="X3949" i="1" l="1"/>
  <c r="T3950" i="1"/>
  <c r="U3950" i="1"/>
  <c r="V3950" i="1" s="1"/>
  <c r="X3950" i="1" l="1"/>
  <c r="U3951" i="1"/>
  <c r="V3951" i="1" s="1"/>
  <c r="T3951" i="1"/>
  <c r="X3951" i="1" l="1"/>
  <c r="U3952" i="1"/>
  <c r="V3952" i="1" s="1"/>
  <c r="T3952" i="1"/>
  <c r="X3952" i="1" l="1"/>
  <c r="U3953" i="1"/>
  <c r="V3953" i="1" s="1"/>
  <c r="T3953" i="1"/>
  <c r="U3954" i="1" l="1"/>
  <c r="V3954" i="1" s="1"/>
  <c r="X3953" i="1"/>
  <c r="T3954" i="1"/>
  <c r="T3955" i="1" l="1"/>
  <c r="X3954" i="1"/>
  <c r="U3955" i="1"/>
  <c r="V3955" i="1" s="1"/>
  <c r="U3956" i="1" l="1"/>
  <c r="V3956" i="1" s="1"/>
  <c r="X3955" i="1"/>
  <c r="T3956" i="1"/>
  <c r="T3957" i="1" l="1"/>
  <c r="U3957" i="1"/>
  <c r="V3957" i="1" s="1"/>
  <c r="X3956" i="1"/>
  <c r="X3957" i="1" l="1"/>
  <c r="U3958" i="1"/>
  <c r="V3958" i="1" s="1"/>
  <c r="T3958" i="1"/>
  <c r="T3959" i="1" l="1"/>
  <c r="X3958" i="1"/>
  <c r="U3959" i="1"/>
  <c r="V3959" i="1" s="1"/>
  <c r="X3959" i="1" l="1"/>
  <c r="U3960" i="1"/>
  <c r="V3960" i="1" s="1"/>
  <c r="T3960" i="1"/>
  <c r="X3960" i="1" l="1"/>
  <c r="U3961" i="1"/>
  <c r="T3961" i="1"/>
  <c r="X3961" i="1" l="1"/>
  <c r="U3962" i="1"/>
  <c r="T3962" i="1"/>
  <c r="X3962" i="1" l="1"/>
  <c r="U3963" i="1"/>
  <c r="T3963" i="1"/>
  <c r="U3964" i="1" l="1"/>
  <c r="X3963" i="1"/>
  <c r="T3964" i="1"/>
  <c r="X3964" i="1" l="1"/>
  <c r="U3965" i="1"/>
  <c r="T3965" i="1"/>
  <c r="X3965" i="1" l="1"/>
  <c r="U3966" i="1"/>
  <c r="T3966" i="1"/>
  <c r="U3967" i="1" l="1"/>
  <c r="X3966" i="1"/>
  <c r="T3967" i="1"/>
  <c r="U3968" i="1" l="1"/>
  <c r="X3967" i="1"/>
  <c r="T3968" i="1"/>
  <c r="X3968" i="1" l="1"/>
  <c r="T3969" i="1"/>
  <c r="U3969" i="1"/>
  <c r="V3969" i="1" s="1"/>
  <c r="T3970" i="1" l="1"/>
  <c r="U3970" i="1"/>
  <c r="V3970" i="1" s="1"/>
  <c r="X3969" i="1"/>
  <c r="U3971" i="1" l="1"/>
  <c r="V3971" i="1" s="1"/>
  <c r="X3970" i="1"/>
  <c r="T3971" i="1"/>
  <c r="U3972" i="1" l="1"/>
  <c r="V3972" i="1" s="1"/>
  <c r="X3971" i="1"/>
  <c r="T3972" i="1"/>
  <c r="T3973" i="1" l="1"/>
  <c r="X3972" i="1"/>
  <c r="U3973" i="1"/>
  <c r="V3973" i="1" s="1"/>
  <c r="T3974" i="1" l="1"/>
  <c r="U3974" i="1"/>
  <c r="V3974" i="1" s="1"/>
  <c r="X3973" i="1"/>
  <c r="U3975" i="1" l="1"/>
  <c r="V3975" i="1" s="1"/>
  <c r="X3974" i="1"/>
  <c r="T3975" i="1"/>
  <c r="T3976" i="1" l="1"/>
  <c r="X3975" i="1"/>
  <c r="U3976" i="1"/>
  <c r="V3976" i="1" s="1"/>
  <c r="X3976" i="1" l="1"/>
  <c r="T3977" i="1"/>
  <c r="U3977" i="1"/>
  <c r="V3977" i="1" s="1"/>
  <c r="X3977" i="1" l="1"/>
  <c r="U3978" i="1"/>
  <c r="V3978" i="1" s="1"/>
  <c r="T3978" i="1"/>
  <c r="X3978" i="1" l="1"/>
  <c r="T3979" i="1"/>
  <c r="U3979" i="1"/>
  <c r="V3979" i="1" s="1"/>
  <c r="X3979" i="1" l="1"/>
  <c r="U3980" i="1"/>
  <c r="V3980" i="1" s="1"/>
  <c r="T3980" i="1"/>
  <c r="T3981" i="1" l="1"/>
  <c r="U3981" i="1"/>
  <c r="V3981" i="1" s="1"/>
  <c r="X3980" i="1"/>
  <c r="T3982" i="1" l="1"/>
  <c r="X3981" i="1"/>
  <c r="U3982" i="1"/>
  <c r="V3982" i="1" s="1"/>
  <c r="T3983" i="1" l="1"/>
  <c r="X3982" i="1"/>
  <c r="U3983" i="1"/>
  <c r="V3983" i="1" s="1"/>
  <c r="U3984" i="1" l="1"/>
  <c r="V3984" i="1" s="1"/>
  <c r="T3984" i="1"/>
  <c r="X3983" i="1"/>
  <c r="U3985" i="1" l="1"/>
  <c r="X3984" i="1"/>
  <c r="T3985" i="1"/>
  <c r="U3986" i="1" l="1"/>
  <c r="X3985" i="1"/>
  <c r="T3986" i="1"/>
  <c r="U3987" i="1" l="1"/>
  <c r="X3986" i="1"/>
  <c r="T3987" i="1"/>
  <c r="X3987" i="1" l="1"/>
  <c r="U3988" i="1"/>
  <c r="T3988" i="1"/>
  <c r="U3989" i="1" l="1"/>
  <c r="X3988" i="1"/>
  <c r="T3989" i="1"/>
  <c r="X3989" i="1" l="1"/>
  <c r="U3990" i="1"/>
  <c r="T3990" i="1"/>
  <c r="U3991" i="1" l="1"/>
  <c r="X3990" i="1"/>
  <c r="T3991" i="1"/>
  <c r="X3991" i="1" l="1"/>
  <c r="U3992" i="1"/>
  <c r="T3992" i="1"/>
  <c r="X3992" i="1" l="1"/>
  <c r="U3993" i="1"/>
  <c r="V3993" i="1" s="1"/>
  <c r="T3993" i="1"/>
  <c r="X3993" i="1" l="1"/>
  <c r="U3994" i="1"/>
  <c r="V3994" i="1" s="1"/>
  <c r="T3994" i="1"/>
  <c r="X3994" i="1" l="1"/>
  <c r="T3995" i="1"/>
  <c r="U3995" i="1"/>
  <c r="V3995" i="1" s="1"/>
  <c r="X3995" i="1" l="1"/>
  <c r="U3996" i="1"/>
  <c r="V3996" i="1" s="1"/>
  <c r="T3996" i="1"/>
  <c r="X3996" i="1" l="1"/>
  <c r="T3997" i="1"/>
  <c r="U3997" i="1"/>
  <c r="V3997" i="1" s="1"/>
  <c r="U3998" i="1" l="1"/>
  <c r="V3998" i="1" s="1"/>
  <c r="X3997" i="1"/>
  <c r="T3998" i="1"/>
  <c r="T3999" i="1" l="1"/>
  <c r="X3998" i="1"/>
  <c r="U3999" i="1"/>
  <c r="V3999" i="1" s="1"/>
  <c r="U4000" i="1" l="1"/>
  <c r="V4000" i="1" s="1"/>
  <c r="X3999" i="1"/>
  <c r="T4000" i="1"/>
  <c r="U4001" i="1" l="1"/>
  <c r="V4001" i="1" s="1"/>
  <c r="X4000" i="1"/>
  <c r="T4001" i="1"/>
  <c r="U4002" i="1" l="1"/>
  <c r="V4002" i="1" s="1"/>
  <c r="X4001" i="1"/>
  <c r="T4002" i="1"/>
  <c r="X4002" i="1" l="1"/>
  <c r="U4003" i="1"/>
  <c r="V4003" i="1" s="1"/>
  <c r="T4003" i="1"/>
  <c r="X4003" i="1" l="1"/>
  <c r="U4004" i="1"/>
  <c r="V4004" i="1" s="1"/>
  <c r="T4004" i="1"/>
  <c r="X4004" i="1" l="1"/>
  <c r="U4005" i="1"/>
  <c r="V4005" i="1" s="1"/>
  <c r="T4005" i="1"/>
  <c r="X4005" i="1" l="1"/>
  <c r="U4006" i="1"/>
  <c r="V4006" i="1" s="1"/>
  <c r="T4006" i="1"/>
  <c r="U4007" i="1" l="1"/>
  <c r="V4007" i="1" s="1"/>
  <c r="T4007" i="1"/>
  <c r="X4006" i="1"/>
  <c r="X4007" i="1" l="1"/>
  <c r="U4008" i="1"/>
  <c r="V4008" i="1" s="1"/>
  <c r="T4008" i="1"/>
  <c r="U4009" i="1" l="1"/>
  <c r="X4008" i="1"/>
  <c r="T4009" i="1"/>
  <c r="X4009" i="1" l="1"/>
  <c r="U4010" i="1"/>
  <c r="T4010" i="1"/>
  <c r="U4011" i="1" l="1"/>
  <c r="X4010" i="1"/>
  <c r="T4011" i="1"/>
  <c r="U4012" i="1" l="1"/>
  <c r="X4011" i="1"/>
  <c r="T4012" i="1"/>
  <c r="U4013" i="1" l="1"/>
  <c r="X4012" i="1"/>
  <c r="T4013" i="1"/>
  <c r="X4013" i="1" l="1"/>
  <c r="U4014" i="1"/>
  <c r="T4014" i="1"/>
  <c r="X4014" i="1" l="1"/>
  <c r="U4015" i="1"/>
  <c r="T4015" i="1"/>
  <c r="X4015" i="1" l="1"/>
  <c r="U4016" i="1"/>
  <c r="T4016" i="1"/>
  <c r="U4017" i="1" l="1"/>
  <c r="V4017" i="1" s="1"/>
  <c r="X4016" i="1"/>
  <c r="T4017" i="1"/>
  <c r="U4018" i="1" l="1"/>
  <c r="V4018" i="1" s="1"/>
  <c r="X4017" i="1"/>
  <c r="T4018" i="1"/>
  <c r="U4019" i="1" l="1"/>
  <c r="V4019" i="1" s="1"/>
  <c r="X4018" i="1"/>
  <c r="T4019" i="1"/>
  <c r="X4019" i="1" l="1"/>
  <c r="U4020" i="1"/>
  <c r="V4020" i="1" s="1"/>
  <c r="T4020" i="1"/>
  <c r="X4020" i="1" l="1"/>
  <c r="U4021" i="1"/>
  <c r="V4021" i="1" s="1"/>
  <c r="T4021" i="1"/>
  <c r="X4021" i="1" l="1"/>
  <c r="U4022" i="1"/>
  <c r="V4022" i="1" s="1"/>
  <c r="T4022" i="1"/>
  <c r="U4023" i="1" l="1"/>
  <c r="V4023" i="1" s="1"/>
  <c r="T4023" i="1"/>
  <c r="X4022" i="1"/>
  <c r="X4023" i="1" l="1"/>
  <c r="U4024" i="1"/>
  <c r="V4024" i="1" s="1"/>
  <c r="T4024" i="1"/>
  <c r="U4025" i="1" l="1"/>
  <c r="V4025" i="1" s="1"/>
  <c r="X4024" i="1"/>
  <c r="T4025" i="1"/>
  <c r="X4025" i="1" l="1"/>
  <c r="U4026" i="1"/>
  <c r="V4026" i="1" s="1"/>
  <c r="T4026" i="1"/>
  <c r="U4027" i="1" l="1"/>
  <c r="V4027" i="1" s="1"/>
  <c r="X4026" i="1"/>
  <c r="T4027" i="1"/>
  <c r="U4028" i="1" l="1"/>
  <c r="V4028" i="1" s="1"/>
  <c r="X4027" i="1"/>
  <c r="T4028" i="1"/>
  <c r="U4029" i="1" l="1"/>
  <c r="V4029" i="1" s="1"/>
  <c r="X4028" i="1"/>
  <c r="T4029" i="1"/>
  <c r="U4030" i="1" l="1"/>
  <c r="V4030" i="1" s="1"/>
  <c r="X4029" i="1"/>
  <c r="T4030" i="1"/>
  <c r="T4031" i="1" l="1"/>
  <c r="X4030" i="1"/>
  <c r="U4031" i="1"/>
  <c r="V4031" i="1" s="1"/>
  <c r="X4031" i="1" l="1"/>
  <c r="U4032" i="1"/>
  <c r="V4032" i="1" s="1"/>
  <c r="T4032" i="1"/>
  <c r="X4032" i="1" l="1"/>
  <c r="U4033" i="1"/>
  <c r="T4033" i="1"/>
  <c r="X4033" i="1" l="1"/>
  <c r="U4034" i="1"/>
  <c r="T4034" i="1"/>
  <c r="U4035" i="1" l="1"/>
  <c r="X4034" i="1"/>
  <c r="T4035" i="1"/>
  <c r="X4035" i="1" l="1"/>
  <c r="U4036" i="1"/>
  <c r="T4036" i="1"/>
  <c r="X4036" i="1" l="1"/>
  <c r="U4037" i="1"/>
  <c r="T4037" i="1"/>
  <c r="X4037" i="1" l="1"/>
  <c r="U4038" i="1"/>
  <c r="T4038" i="1"/>
  <c r="U4039" i="1" l="1"/>
  <c r="X4038" i="1"/>
  <c r="T4039" i="1"/>
  <c r="U4040" i="1" l="1"/>
  <c r="X4039" i="1"/>
  <c r="T4040" i="1"/>
  <c r="X4040" i="1" l="1"/>
  <c r="T4041" i="1"/>
  <c r="U4041" i="1"/>
  <c r="V4041" i="1" s="1"/>
  <c r="U4042" i="1" l="1"/>
  <c r="V4042" i="1" s="1"/>
  <c r="X4041" i="1"/>
  <c r="T4042" i="1"/>
  <c r="T4043" i="1" l="1"/>
  <c r="X4042" i="1"/>
  <c r="U4043" i="1"/>
  <c r="V4043" i="1" s="1"/>
  <c r="U4044" i="1" l="1"/>
  <c r="V4044" i="1" s="1"/>
  <c r="X4043" i="1"/>
  <c r="T4044" i="1"/>
  <c r="T4045" i="1" l="1"/>
  <c r="U4045" i="1"/>
  <c r="V4045" i="1" s="1"/>
  <c r="X4044" i="1"/>
  <c r="X4045" i="1" l="1"/>
  <c r="U4046" i="1"/>
  <c r="V4046" i="1" s="1"/>
  <c r="T4046" i="1"/>
  <c r="T4047" i="1" l="1"/>
  <c r="X4046" i="1"/>
  <c r="U4047" i="1"/>
  <c r="V4047" i="1" s="1"/>
  <c r="X4047" i="1" l="1"/>
  <c r="U4048" i="1"/>
  <c r="V4048" i="1" s="1"/>
  <c r="T4048" i="1"/>
  <c r="X4048" i="1" l="1"/>
  <c r="U4049" i="1"/>
  <c r="V4049" i="1" s="1"/>
  <c r="T4049" i="1"/>
  <c r="U4050" i="1" l="1"/>
  <c r="V4050" i="1" s="1"/>
  <c r="X4049" i="1"/>
  <c r="T4050" i="1"/>
  <c r="U4051" i="1" l="1"/>
  <c r="V4051" i="1" s="1"/>
  <c r="T4051" i="1"/>
  <c r="X4050" i="1"/>
  <c r="X4051" i="1" l="1"/>
  <c r="U4052" i="1"/>
  <c r="V4052" i="1" s="1"/>
  <c r="T4052" i="1"/>
  <c r="U4053" i="1" l="1"/>
  <c r="V4053" i="1" s="1"/>
  <c r="X4052" i="1"/>
  <c r="T4053" i="1"/>
  <c r="U4054" i="1" l="1"/>
  <c r="V4054" i="1" s="1"/>
  <c r="X4053" i="1"/>
  <c r="T4054" i="1"/>
  <c r="U4055" i="1" l="1"/>
  <c r="V4055" i="1" s="1"/>
  <c r="X4054" i="1"/>
  <c r="T4055" i="1"/>
  <c r="X4055" i="1" l="1"/>
  <c r="U4056" i="1"/>
  <c r="V4056" i="1" s="1"/>
  <c r="T4056" i="1"/>
  <c r="U4057" i="1" l="1"/>
  <c r="X4056" i="1"/>
  <c r="T4057" i="1"/>
  <c r="U4058" i="1" l="1"/>
  <c r="X4057" i="1"/>
  <c r="T4058" i="1"/>
  <c r="U4059" i="1" l="1"/>
  <c r="X4058" i="1"/>
  <c r="T4059" i="1"/>
  <c r="X4059" i="1" l="1"/>
  <c r="U4060" i="1"/>
  <c r="T4060" i="1"/>
  <c r="U4061" i="1" l="1"/>
  <c r="X4060" i="1"/>
  <c r="T4061" i="1"/>
  <c r="X4061" i="1" l="1"/>
  <c r="U4062" i="1"/>
  <c r="T4062" i="1"/>
  <c r="X4062" i="1" l="1"/>
  <c r="U4063" i="1"/>
  <c r="T4063" i="1"/>
  <c r="U4064" i="1" l="1"/>
  <c r="X4063" i="1"/>
  <c r="T4064" i="1"/>
  <c r="X4064" i="1" l="1"/>
  <c r="U4065" i="1"/>
  <c r="V4065" i="1" s="1"/>
  <c r="T4065" i="1"/>
  <c r="X4065" i="1" l="1"/>
  <c r="U4066" i="1"/>
  <c r="V4066" i="1" s="1"/>
  <c r="T4066" i="1"/>
  <c r="U4067" i="1" l="1"/>
  <c r="V4067" i="1" s="1"/>
  <c r="T4067" i="1"/>
  <c r="X4066" i="1"/>
  <c r="X4067" i="1" l="1"/>
  <c r="U4068" i="1"/>
  <c r="V4068" i="1" s="1"/>
  <c r="T4068" i="1"/>
  <c r="U4069" i="1" l="1"/>
  <c r="V4069" i="1" s="1"/>
  <c r="X4068" i="1"/>
  <c r="T4069" i="1"/>
  <c r="U4070" i="1" l="1"/>
  <c r="V4070" i="1" s="1"/>
  <c r="X4069" i="1"/>
  <c r="T4070" i="1"/>
  <c r="U4071" i="1" l="1"/>
  <c r="V4071" i="1" s="1"/>
  <c r="X4070" i="1"/>
  <c r="T4071" i="1"/>
  <c r="X4071" i="1" l="1"/>
  <c r="U4072" i="1"/>
  <c r="V4072" i="1" s="1"/>
  <c r="T4072" i="1"/>
  <c r="X4072" i="1" l="1"/>
  <c r="U4073" i="1"/>
  <c r="V4073" i="1" s="1"/>
  <c r="T4073" i="1"/>
  <c r="X4073" i="1" l="1"/>
  <c r="U4074" i="1"/>
  <c r="V4074" i="1" s="1"/>
  <c r="T4074" i="1"/>
  <c r="U4075" i="1" l="1"/>
  <c r="V4075" i="1" s="1"/>
  <c r="T4075" i="1"/>
  <c r="X4074" i="1"/>
  <c r="X4075" i="1" l="1"/>
  <c r="U4076" i="1"/>
  <c r="V4076" i="1" s="1"/>
  <c r="T4076" i="1"/>
  <c r="U4077" i="1" l="1"/>
  <c r="V4077" i="1" s="1"/>
  <c r="X4076" i="1"/>
  <c r="T4077" i="1"/>
  <c r="U4078" i="1" l="1"/>
  <c r="V4078" i="1" s="1"/>
  <c r="X4077" i="1"/>
  <c r="T4078" i="1"/>
  <c r="U4079" i="1" l="1"/>
  <c r="V4079" i="1" s="1"/>
  <c r="X4078" i="1"/>
  <c r="T4079" i="1"/>
  <c r="X4079" i="1" l="1"/>
  <c r="U4080" i="1"/>
  <c r="V4080" i="1" s="1"/>
  <c r="T4080" i="1"/>
  <c r="U4081" i="1" l="1"/>
  <c r="X4080" i="1"/>
  <c r="T4081" i="1"/>
  <c r="U4082" i="1" l="1"/>
  <c r="X4081" i="1"/>
  <c r="T4082" i="1"/>
  <c r="U4083" i="1" l="1"/>
  <c r="X4082" i="1"/>
  <c r="T4083" i="1"/>
  <c r="X4083" i="1" l="1"/>
  <c r="U4084" i="1"/>
  <c r="T4084" i="1"/>
  <c r="U4085" i="1" l="1"/>
  <c r="X4084" i="1"/>
  <c r="T4085" i="1"/>
  <c r="X4085" i="1" l="1"/>
  <c r="U4086" i="1"/>
  <c r="T4086" i="1"/>
  <c r="X4086" i="1" l="1"/>
  <c r="U4087" i="1"/>
  <c r="T4087" i="1"/>
  <c r="U4088" i="1" l="1"/>
  <c r="X4087" i="1"/>
  <c r="T4088" i="1"/>
  <c r="X4088" i="1" l="1"/>
  <c r="U4089" i="1"/>
  <c r="V4089" i="1" s="1"/>
  <c r="T4089" i="1"/>
  <c r="X4089" i="1" l="1"/>
  <c r="U4090" i="1"/>
  <c r="V4090" i="1" s="1"/>
  <c r="T4090" i="1"/>
  <c r="U4091" i="1" l="1"/>
  <c r="V4091" i="1" s="1"/>
  <c r="T4091" i="1"/>
  <c r="X4090" i="1"/>
  <c r="X4091" i="1" l="1"/>
  <c r="U4092" i="1"/>
  <c r="V4092" i="1" s="1"/>
  <c r="T4092" i="1"/>
  <c r="U4093" i="1" l="1"/>
  <c r="V4093" i="1" s="1"/>
  <c r="X4092" i="1"/>
  <c r="T4093" i="1"/>
  <c r="U4094" i="1" l="1"/>
  <c r="V4094" i="1" s="1"/>
  <c r="X4093" i="1"/>
  <c r="T4094" i="1"/>
  <c r="U4095" i="1" l="1"/>
  <c r="V4095" i="1" s="1"/>
  <c r="X4094" i="1"/>
  <c r="T4095" i="1"/>
  <c r="X4095" i="1" l="1"/>
  <c r="U4096" i="1"/>
  <c r="V4096" i="1" s="1"/>
  <c r="T4096" i="1"/>
  <c r="X4096" i="1" l="1"/>
  <c r="U4097" i="1"/>
  <c r="V4097" i="1" s="1"/>
  <c r="T4097" i="1"/>
  <c r="X4097" i="1" l="1"/>
  <c r="U4098" i="1"/>
  <c r="V4098" i="1" s="1"/>
  <c r="T4098" i="1"/>
  <c r="U4099" i="1" l="1"/>
  <c r="V4099" i="1" s="1"/>
  <c r="T4099" i="1"/>
  <c r="X4098" i="1"/>
  <c r="X4099" i="1" l="1"/>
  <c r="U4100" i="1"/>
  <c r="V4100" i="1" s="1"/>
  <c r="T4100" i="1"/>
  <c r="U4101" i="1" l="1"/>
  <c r="V4101" i="1" s="1"/>
  <c r="X4100" i="1"/>
  <c r="T4101" i="1"/>
  <c r="U4102" i="1" l="1"/>
  <c r="V4102" i="1" s="1"/>
  <c r="X4101" i="1"/>
  <c r="T4102" i="1"/>
  <c r="U4103" i="1" l="1"/>
  <c r="V4103" i="1" s="1"/>
  <c r="X4102" i="1"/>
  <c r="T4103" i="1"/>
  <c r="X4103" i="1" l="1"/>
  <c r="U4104" i="1"/>
  <c r="V4104" i="1" s="1"/>
  <c r="T4104" i="1"/>
  <c r="U4105" i="1" l="1"/>
  <c r="X4104" i="1"/>
  <c r="T4105" i="1"/>
  <c r="U4106" i="1" l="1"/>
  <c r="X4105" i="1"/>
  <c r="T4106" i="1"/>
  <c r="U4107" i="1" l="1"/>
  <c r="X4106" i="1"/>
  <c r="T4107" i="1"/>
  <c r="X4107" i="1" l="1"/>
  <c r="U4108" i="1"/>
  <c r="T4108" i="1"/>
  <c r="U4109" i="1" l="1"/>
  <c r="X4108" i="1"/>
  <c r="T4109" i="1"/>
  <c r="X4109" i="1" l="1"/>
  <c r="U4110" i="1"/>
  <c r="T4110" i="1"/>
  <c r="X4110" i="1" l="1"/>
  <c r="U4111" i="1"/>
  <c r="T4111" i="1"/>
  <c r="U4112" i="1" l="1"/>
  <c r="X4111" i="1"/>
  <c r="T4112" i="1"/>
  <c r="X4112" i="1" l="1"/>
  <c r="U4113" i="1"/>
  <c r="V4113" i="1" s="1"/>
  <c r="T4113" i="1"/>
  <c r="X4113" i="1" l="1"/>
  <c r="U4114" i="1"/>
  <c r="V4114" i="1" s="1"/>
  <c r="T4114" i="1"/>
  <c r="U4115" i="1" l="1"/>
  <c r="V4115" i="1" s="1"/>
  <c r="T4115" i="1"/>
  <c r="X4114" i="1"/>
  <c r="X4115" i="1" l="1"/>
  <c r="U4116" i="1"/>
  <c r="V4116" i="1" s="1"/>
  <c r="T4116" i="1"/>
  <c r="U4117" i="1" l="1"/>
  <c r="V4117" i="1" s="1"/>
  <c r="X4116" i="1"/>
  <c r="T4117" i="1"/>
  <c r="U4118" i="1" l="1"/>
  <c r="V4118" i="1" s="1"/>
  <c r="X4117" i="1"/>
  <c r="T4118" i="1"/>
  <c r="U4119" i="1" l="1"/>
  <c r="V4119" i="1" s="1"/>
  <c r="X4118" i="1"/>
  <c r="T4119" i="1"/>
  <c r="X4119" i="1" l="1"/>
  <c r="U4120" i="1"/>
  <c r="V4120" i="1" s="1"/>
  <c r="T4120" i="1"/>
  <c r="X4120" i="1" l="1"/>
  <c r="U4121" i="1"/>
  <c r="V4121" i="1" s="1"/>
  <c r="T4121" i="1"/>
  <c r="X4121" i="1" l="1"/>
  <c r="U4122" i="1"/>
  <c r="V4122" i="1" s="1"/>
  <c r="T4122" i="1"/>
  <c r="U4123" i="1" l="1"/>
  <c r="V4123" i="1" s="1"/>
  <c r="T4123" i="1"/>
  <c r="X4122" i="1"/>
  <c r="X4123" i="1" l="1"/>
  <c r="U4124" i="1"/>
  <c r="V4124" i="1" s="1"/>
  <c r="T4124" i="1"/>
  <c r="U4125" i="1" l="1"/>
  <c r="V4125" i="1" s="1"/>
  <c r="X4124" i="1"/>
  <c r="T4125" i="1"/>
  <c r="U4126" i="1" l="1"/>
  <c r="V4126" i="1" s="1"/>
  <c r="X4125" i="1"/>
  <c r="T4126" i="1"/>
  <c r="U4127" i="1" l="1"/>
  <c r="V4127" i="1" s="1"/>
  <c r="X4126" i="1"/>
  <c r="T4127" i="1"/>
  <c r="X4127" i="1" l="1"/>
  <c r="T4128" i="1"/>
  <c r="U4128" i="1"/>
  <c r="V4128" i="1" s="1"/>
  <c r="U4129" i="1" l="1"/>
  <c r="X4128" i="1"/>
  <c r="T4129" i="1"/>
  <c r="U4130" i="1" l="1"/>
  <c r="X4129" i="1"/>
  <c r="T4130" i="1"/>
  <c r="U4131" i="1" l="1"/>
  <c r="X4130" i="1"/>
  <c r="T4131" i="1"/>
  <c r="X4131" i="1" l="1"/>
  <c r="U4132" i="1"/>
  <c r="T4132" i="1"/>
  <c r="X4132" i="1" l="1"/>
  <c r="U4133" i="1"/>
  <c r="T4133" i="1"/>
  <c r="X4133" i="1" l="1"/>
  <c r="U4134" i="1"/>
  <c r="T4134" i="1"/>
  <c r="U4135" i="1" l="1"/>
  <c r="X4134" i="1"/>
  <c r="T4135" i="1"/>
  <c r="X4135" i="1" l="1"/>
  <c r="U4136" i="1"/>
  <c r="T4136" i="1"/>
  <c r="U4137" i="1" l="1"/>
  <c r="V4137" i="1" s="1"/>
  <c r="X4136" i="1"/>
  <c r="T4137" i="1"/>
  <c r="X4137" i="1" l="1"/>
  <c r="U4138" i="1"/>
  <c r="V4138" i="1" s="1"/>
  <c r="T4138" i="1"/>
  <c r="X4138" i="1" l="1"/>
  <c r="U4139" i="1"/>
  <c r="V4139" i="1" s="1"/>
  <c r="T4139" i="1"/>
  <c r="T4140" i="1" l="1"/>
  <c r="X4139" i="1"/>
  <c r="U4140" i="1"/>
  <c r="V4140" i="1" s="1"/>
  <c r="T4141" i="1" l="1"/>
  <c r="X4140" i="1"/>
  <c r="U4141" i="1"/>
  <c r="V4141" i="1" s="1"/>
  <c r="T4142" i="1" l="1"/>
  <c r="X4141" i="1"/>
  <c r="U4142" i="1"/>
  <c r="V4142" i="1" s="1"/>
  <c r="U4143" i="1" l="1"/>
  <c r="V4143" i="1" s="1"/>
  <c r="X4142" i="1"/>
  <c r="T4143" i="1"/>
  <c r="X4143" i="1" l="1"/>
  <c r="T4144" i="1"/>
  <c r="U4144" i="1"/>
  <c r="V4144" i="1" s="1"/>
  <c r="X4144" i="1" l="1"/>
  <c r="T4145" i="1"/>
  <c r="U4145" i="1"/>
  <c r="V4145" i="1" s="1"/>
  <c r="X4145" i="1" l="1"/>
  <c r="T4146" i="1"/>
  <c r="U4146" i="1"/>
  <c r="V4146" i="1" s="1"/>
  <c r="X4146" i="1" l="1"/>
  <c r="U4147" i="1"/>
  <c r="V4147" i="1" s="1"/>
  <c r="T4147" i="1"/>
  <c r="T4148" i="1" l="1"/>
  <c r="X4147" i="1"/>
  <c r="U4148" i="1"/>
  <c r="V4148" i="1" s="1"/>
  <c r="T4149" i="1" l="1"/>
  <c r="X4148" i="1"/>
  <c r="U4149" i="1"/>
  <c r="V4149" i="1" s="1"/>
  <c r="T4150" i="1" l="1"/>
  <c r="X4149" i="1"/>
  <c r="U4150" i="1"/>
  <c r="V4150" i="1" s="1"/>
  <c r="U4151" i="1" l="1"/>
  <c r="V4151" i="1" s="1"/>
  <c r="X4150" i="1"/>
  <c r="T4151" i="1"/>
  <c r="X4151" i="1" l="1"/>
  <c r="T4152" i="1"/>
  <c r="U4152" i="1"/>
  <c r="V4152" i="1" s="1"/>
  <c r="U4153" i="1" l="1"/>
  <c r="X4152" i="1"/>
  <c r="T4153" i="1"/>
  <c r="U4154" i="1" l="1"/>
  <c r="X4153" i="1"/>
  <c r="T4154" i="1"/>
  <c r="X4154" i="1" l="1"/>
  <c r="U4155" i="1"/>
  <c r="T4155" i="1"/>
  <c r="X4155" i="1" l="1"/>
  <c r="U4156" i="1"/>
  <c r="T4156" i="1"/>
  <c r="U4157" i="1" l="1"/>
  <c r="X4156" i="1"/>
  <c r="T4157" i="1"/>
  <c r="X4157" i="1" l="1"/>
  <c r="U4158" i="1"/>
  <c r="T4158" i="1"/>
  <c r="U4159" i="1" l="1"/>
  <c r="X4158" i="1"/>
  <c r="T4159" i="1"/>
  <c r="U4160" i="1" l="1"/>
  <c r="X4159" i="1"/>
  <c r="T4160" i="1"/>
  <c r="X4160" i="1" l="1"/>
  <c r="T4161" i="1"/>
  <c r="U4161" i="1"/>
  <c r="V4161" i="1" s="1"/>
  <c r="X4161" i="1" l="1"/>
  <c r="T4162" i="1"/>
  <c r="U4162" i="1"/>
  <c r="V4162" i="1" s="1"/>
  <c r="X4162" i="1" l="1"/>
  <c r="U4163" i="1"/>
  <c r="V4163" i="1" s="1"/>
  <c r="T4163" i="1"/>
  <c r="T4164" i="1" l="1"/>
  <c r="X4163" i="1"/>
  <c r="U4164" i="1"/>
  <c r="V4164" i="1" s="1"/>
  <c r="T4165" i="1" l="1"/>
  <c r="X4164" i="1"/>
  <c r="U4165" i="1"/>
  <c r="V4165" i="1" s="1"/>
  <c r="T4166" i="1" l="1"/>
  <c r="X4165" i="1"/>
  <c r="U4166" i="1"/>
  <c r="V4166" i="1" s="1"/>
  <c r="U4167" i="1" l="1"/>
  <c r="V4167" i="1" s="1"/>
  <c r="X4166" i="1"/>
  <c r="T4167" i="1"/>
  <c r="X4167" i="1" l="1"/>
  <c r="T4168" i="1"/>
  <c r="U4168" i="1"/>
  <c r="V4168" i="1" s="1"/>
  <c r="X4168" i="1" l="1"/>
  <c r="T4169" i="1"/>
  <c r="U4169" i="1"/>
  <c r="V4169" i="1" s="1"/>
  <c r="X4169" i="1" l="1"/>
  <c r="T4170" i="1"/>
  <c r="U4170" i="1"/>
  <c r="V4170" i="1" s="1"/>
  <c r="X4170" i="1" l="1"/>
  <c r="U4171" i="1"/>
  <c r="V4171" i="1" s="1"/>
  <c r="T4171" i="1"/>
  <c r="T4172" i="1" l="1"/>
  <c r="X4171" i="1"/>
  <c r="U4172" i="1"/>
  <c r="V4172" i="1" s="1"/>
  <c r="T4173" i="1" l="1"/>
  <c r="X4172" i="1"/>
  <c r="U4173" i="1"/>
  <c r="V4173" i="1" s="1"/>
  <c r="T4174" i="1" l="1"/>
  <c r="X4173" i="1"/>
  <c r="U4174" i="1"/>
  <c r="V4174" i="1" s="1"/>
  <c r="U4175" i="1" l="1"/>
  <c r="V4175" i="1" s="1"/>
  <c r="X4174" i="1"/>
  <c r="T4175" i="1"/>
  <c r="X4175" i="1" l="1"/>
  <c r="T4176" i="1"/>
  <c r="U4176" i="1"/>
  <c r="V4176" i="1" s="1"/>
  <c r="U4177" i="1" l="1"/>
  <c r="X4176" i="1"/>
  <c r="T4177" i="1"/>
  <c r="U4178" i="1" l="1"/>
  <c r="X4177" i="1"/>
  <c r="T4178" i="1"/>
  <c r="X4178" i="1" l="1"/>
  <c r="U4179" i="1"/>
  <c r="T4179" i="1"/>
  <c r="X4179" i="1" l="1"/>
  <c r="U4180" i="1"/>
  <c r="T4180" i="1"/>
  <c r="U4181" i="1" l="1"/>
  <c r="X4180" i="1"/>
  <c r="T4181" i="1"/>
  <c r="X4181" i="1" l="1"/>
  <c r="U4182" i="1"/>
  <c r="T4182" i="1"/>
  <c r="U4183" i="1" l="1"/>
  <c r="X4182" i="1"/>
  <c r="T4183" i="1"/>
  <c r="U4184" i="1" l="1"/>
  <c r="X4183" i="1"/>
  <c r="T4184" i="1"/>
  <c r="X4184" i="1" l="1"/>
  <c r="T4185" i="1"/>
  <c r="U4185" i="1"/>
  <c r="V4185" i="1" s="1"/>
  <c r="X4185" i="1" l="1"/>
  <c r="T4186" i="1"/>
  <c r="U4186" i="1"/>
  <c r="V4186" i="1" s="1"/>
  <c r="X4186" i="1" l="1"/>
  <c r="U4187" i="1"/>
  <c r="V4187" i="1" s="1"/>
  <c r="T4187" i="1"/>
  <c r="T4188" i="1" l="1"/>
  <c r="X4187" i="1"/>
  <c r="U4188" i="1"/>
  <c r="V4188" i="1" s="1"/>
  <c r="T4189" i="1" l="1"/>
  <c r="X4188" i="1"/>
  <c r="U4189" i="1"/>
  <c r="V4189" i="1" s="1"/>
  <c r="T4190" i="1" l="1"/>
  <c r="X4189" i="1"/>
  <c r="U4190" i="1"/>
  <c r="V4190" i="1" s="1"/>
  <c r="U4191" i="1" l="1"/>
  <c r="V4191" i="1" s="1"/>
  <c r="X4190" i="1"/>
  <c r="T4191" i="1"/>
  <c r="X4191" i="1" l="1"/>
  <c r="T4192" i="1"/>
  <c r="U4192" i="1"/>
  <c r="V4192" i="1" s="1"/>
  <c r="X4192" i="1" l="1"/>
  <c r="T4193" i="1"/>
  <c r="U4193" i="1"/>
  <c r="V4193" i="1" s="1"/>
  <c r="X4193" i="1" l="1"/>
  <c r="T4194" i="1"/>
  <c r="U4194" i="1"/>
  <c r="V4194" i="1" s="1"/>
  <c r="X4194" i="1" l="1"/>
  <c r="U4195" i="1"/>
  <c r="V4195" i="1" s="1"/>
  <c r="T4195" i="1"/>
  <c r="T4196" i="1" l="1"/>
  <c r="X4195" i="1"/>
  <c r="U4196" i="1"/>
  <c r="V4196" i="1" s="1"/>
  <c r="T4197" i="1" l="1"/>
  <c r="X4196" i="1"/>
  <c r="U4197" i="1"/>
  <c r="V4197" i="1" s="1"/>
  <c r="T4198" i="1" l="1"/>
  <c r="X4197" i="1"/>
  <c r="U4198" i="1"/>
  <c r="V4198" i="1" s="1"/>
  <c r="U4199" i="1" l="1"/>
  <c r="V4199" i="1" s="1"/>
  <c r="X4198" i="1"/>
  <c r="T4199" i="1"/>
  <c r="X4199" i="1" l="1"/>
  <c r="T4200" i="1"/>
  <c r="U4200" i="1"/>
  <c r="V4200" i="1" s="1"/>
  <c r="U4201" i="1" l="1"/>
  <c r="X4200" i="1"/>
  <c r="T4201" i="1"/>
  <c r="U4202" i="1" l="1"/>
  <c r="X4201" i="1"/>
  <c r="T4202" i="1"/>
  <c r="X4202" i="1" l="1"/>
  <c r="U4203" i="1"/>
  <c r="T4203" i="1"/>
  <c r="X4203" i="1" l="1"/>
  <c r="U4204" i="1"/>
  <c r="T4204" i="1"/>
  <c r="U4205" i="1" l="1"/>
  <c r="X4204" i="1"/>
  <c r="T4205" i="1"/>
  <c r="X4205" i="1" l="1"/>
  <c r="U4206" i="1"/>
  <c r="T4206" i="1"/>
  <c r="U4207" i="1" l="1"/>
  <c r="X4206" i="1"/>
  <c r="T4207" i="1"/>
  <c r="U4208" i="1" l="1"/>
  <c r="X4207" i="1"/>
  <c r="T4208" i="1"/>
  <c r="X4208" i="1" l="1"/>
  <c r="T4209" i="1"/>
  <c r="U4209" i="1"/>
  <c r="V4209" i="1" s="1"/>
  <c r="X4209" i="1" l="1"/>
  <c r="T4210" i="1"/>
  <c r="U4210" i="1"/>
  <c r="V4210" i="1" s="1"/>
  <c r="X4210" i="1" l="1"/>
  <c r="U4211" i="1"/>
  <c r="V4211" i="1" s="1"/>
  <c r="T4211" i="1"/>
  <c r="T4212" i="1" l="1"/>
  <c r="X4211" i="1"/>
  <c r="U4212" i="1"/>
  <c r="V4212" i="1" s="1"/>
  <c r="T4213" i="1" l="1"/>
  <c r="X4212" i="1"/>
  <c r="U4213" i="1"/>
  <c r="V4213" i="1" s="1"/>
  <c r="T4214" i="1" l="1"/>
  <c r="X4213" i="1"/>
  <c r="U4214" i="1"/>
  <c r="V4214" i="1" s="1"/>
  <c r="U4215" i="1" l="1"/>
  <c r="V4215" i="1" s="1"/>
  <c r="X4214" i="1"/>
  <c r="T4215" i="1"/>
  <c r="X4215" i="1" l="1"/>
  <c r="T4216" i="1"/>
  <c r="U4216" i="1"/>
  <c r="V4216" i="1" s="1"/>
  <c r="X4216" i="1" l="1"/>
  <c r="T4217" i="1"/>
  <c r="U4217" i="1"/>
  <c r="V4217" i="1" s="1"/>
  <c r="X4217" i="1" l="1"/>
  <c r="T4218" i="1"/>
  <c r="U4218" i="1"/>
  <c r="V4218" i="1" s="1"/>
  <c r="X4218" i="1" l="1"/>
  <c r="U4219" i="1"/>
  <c r="V4219" i="1" s="1"/>
  <c r="T4219" i="1"/>
  <c r="T4220" i="1" l="1"/>
  <c r="X4219" i="1"/>
  <c r="U4220" i="1"/>
  <c r="V4220" i="1" s="1"/>
  <c r="T4221" i="1" l="1"/>
  <c r="X4220" i="1"/>
  <c r="U4221" i="1"/>
  <c r="V4221" i="1" s="1"/>
  <c r="T4222" i="1" l="1"/>
  <c r="X4221" i="1"/>
  <c r="U4222" i="1"/>
  <c r="V4222" i="1" s="1"/>
  <c r="U4223" i="1" l="1"/>
  <c r="V4223" i="1" s="1"/>
  <c r="X4222" i="1"/>
  <c r="T4223" i="1"/>
  <c r="X4223" i="1" l="1"/>
  <c r="T4224" i="1"/>
  <c r="U4224" i="1"/>
  <c r="V4224" i="1" s="1"/>
  <c r="U4225" i="1" l="1"/>
  <c r="X4224" i="1"/>
  <c r="T4225" i="1"/>
  <c r="X4225" i="1" l="1"/>
  <c r="U4226" i="1"/>
  <c r="T4226" i="1"/>
  <c r="X4226" i="1" l="1"/>
  <c r="U4227" i="1"/>
  <c r="T4227" i="1"/>
  <c r="X4227" i="1" l="1"/>
  <c r="U4228" i="1"/>
  <c r="T4228" i="1"/>
  <c r="U4229" i="1" l="1"/>
  <c r="X4228" i="1"/>
  <c r="T4229" i="1"/>
  <c r="X4229" i="1" l="1"/>
  <c r="U4230" i="1"/>
  <c r="T4230" i="1"/>
  <c r="U4231" i="1" l="1"/>
  <c r="X4230" i="1"/>
  <c r="T4231" i="1"/>
  <c r="U4232" i="1" l="1"/>
  <c r="X4231" i="1"/>
  <c r="T4232" i="1"/>
  <c r="X4232" i="1" l="1"/>
  <c r="T4233" i="1"/>
  <c r="U4233" i="1"/>
  <c r="V4233" i="1" s="1"/>
  <c r="X4233" i="1" l="1"/>
  <c r="T4234" i="1"/>
  <c r="U4234" i="1"/>
  <c r="V4234" i="1" s="1"/>
  <c r="X4234" i="1" l="1"/>
  <c r="U4235" i="1"/>
  <c r="V4235" i="1" s="1"/>
  <c r="T4235" i="1"/>
  <c r="T4236" i="1" l="1"/>
  <c r="X4235" i="1"/>
  <c r="U4236" i="1"/>
  <c r="V4236" i="1" s="1"/>
  <c r="T4237" i="1" l="1"/>
  <c r="X4236" i="1"/>
  <c r="U4237" i="1"/>
  <c r="V4237" i="1" s="1"/>
  <c r="T4238" i="1" l="1"/>
  <c r="X4237" i="1"/>
  <c r="U4238" i="1"/>
  <c r="V4238" i="1" s="1"/>
  <c r="U4239" i="1" l="1"/>
  <c r="V4239" i="1" s="1"/>
  <c r="X4238" i="1"/>
  <c r="T4239" i="1"/>
  <c r="X4239" i="1" l="1"/>
  <c r="T4240" i="1"/>
  <c r="U4240" i="1"/>
  <c r="V4240" i="1" s="1"/>
  <c r="X4240" i="1" l="1"/>
  <c r="T4241" i="1"/>
  <c r="U4241" i="1"/>
  <c r="V4241" i="1" s="1"/>
  <c r="X4241" i="1" l="1"/>
  <c r="T4242" i="1"/>
  <c r="U4242" i="1"/>
  <c r="V4242" i="1" s="1"/>
  <c r="X4242" i="1" l="1"/>
  <c r="U4243" i="1"/>
  <c r="V4243" i="1" s="1"/>
  <c r="T4243" i="1"/>
  <c r="T4244" i="1" l="1"/>
  <c r="X4243" i="1"/>
  <c r="U4244" i="1"/>
  <c r="V4244" i="1" s="1"/>
  <c r="T4245" i="1" l="1"/>
  <c r="X4244" i="1"/>
  <c r="U4245" i="1"/>
  <c r="V4245" i="1" s="1"/>
  <c r="T4246" i="1" l="1"/>
  <c r="X4245" i="1"/>
  <c r="U4246" i="1"/>
  <c r="V4246" i="1" s="1"/>
  <c r="U4247" i="1" l="1"/>
  <c r="V4247" i="1" s="1"/>
  <c r="X4246" i="1"/>
  <c r="T4247" i="1"/>
  <c r="X4247" i="1" l="1"/>
  <c r="T4248" i="1"/>
  <c r="U4248" i="1"/>
  <c r="V4248" i="1" s="1"/>
  <c r="X4248" i="1" l="1"/>
  <c r="U4249" i="1"/>
  <c r="T4249" i="1"/>
  <c r="X4249" i="1" l="1"/>
  <c r="U4250" i="1"/>
  <c r="T4250" i="1"/>
  <c r="X4250" i="1" l="1"/>
  <c r="U4251" i="1"/>
  <c r="T4251" i="1"/>
  <c r="X4251" i="1" l="1"/>
  <c r="U4252" i="1"/>
  <c r="T4252" i="1"/>
  <c r="U4253" i="1" l="1"/>
  <c r="X4252" i="1"/>
  <c r="T4253" i="1"/>
  <c r="X4253" i="1" l="1"/>
  <c r="U4254" i="1"/>
  <c r="T4254" i="1"/>
  <c r="U4255" i="1" l="1"/>
  <c r="X4254" i="1"/>
  <c r="T4255" i="1"/>
  <c r="U4256" i="1" l="1"/>
  <c r="X4255" i="1"/>
  <c r="T4256" i="1"/>
  <c r="U4257" i="1" l="1"/>
  <c r="V4257" i="1" s="1"/>
  <c r="X4256" i="1"/>
  <c r="T4257" i="1"/>
  <c r="U4258" i="1" l="1"/>
  <c r="V4258" i="1" s="1"/>
  <c r="X4257" i="1"/>
  <c r="T4258" i="1"/>
  <c r="X4258" i="1" l="1"/>
  <c r="T4259" i="1"/>
  <c r="U4259" i="1"/>
  <c r="V4259" i="1" s="1"/>
  <c r="U4260" i="1" l="1"/>
  <c r="V4260" i="1" s="1"/>
  <c r="T4260" i="1"/>
  <c r="X4259" i="1"/>
  <c r="U4261" i="1" l="1"/>
  <c r="V4261" i="1" s="1"/>
  <c r="T4261" i="1"/>
  <c r="X4260" i="1"/>
  <c r="U4262" i="1" l="1"/>
  <c r="V4262" i="1" s="1"/>
  <c r="T4262" i="1"/>
  <c r="X4261" i="1"/>
  <c r="X4262" i="1" l="1"/>
  <c r="T4263" i="1"/>
  <c r="U4263" i="1"/>
  <c r="V4263" i="1" s="1"/>
  <c r="U4264" i="1" l="1"/>
  <c r="V4264" i="1" s="1"/>
  <c r="T4264" i="1"/>
  <c r="X4263" i="1"/>
  <c r="U4265" i="1" l="1"/>
  <c r="V4265" i="1" s="1"/>
  <c r="X4264" i="1"/>
  <c r="T4265" i="1"/>
  <c r="U4266" i="1" l="1"/>
  <c r="V4266" i="1" s="1"/>
  <c r="X4265" i="1"/>
  <c r="T4266" i="1"/>
  <c r="X4266" i="1" l="1"/>
  <c r="T4267" i="1"/>
  <c r="U4267" i="1"/>
  <c r="V4267" i="1" s="1"/>
  <c r="U4268" i="1" l="1"/>
  <c r="V4268" i="1" s="1"/>
  <c r="T4268" i="1"/>
  <c r="X4267" i="1"/>
  <c r="U4269" i="1" l="1"/>
  <c r="V4269" i="1" s="1"/>
  <c r="T4269" i="1"/>
  <c r="X4268" i="1"/>
  <c r="U4270" i="1" l="1"/>
  <c r="V4270" i="1" s="1"/>
  <c r="T4270" i="1"/>
  <c r="X4269" i="1"/>
  <c r="X4270" i="1" l="1"/>
  <c r="T4271" i="1"/>
  <c r="U4271" i="1"/>
  <c r="V4271" i="1" s="1"/>
  <c r="U4272" i="1" l="1"/>
  <c r="V4272" i="1" s="1"/>
  <c r="T4272" i="1"/>
  <c r="X4271" i="1"/>
  <c r="U4273" i="1" l="1"/>
  <c r="X4272" i="1"/>
  <c r="T4273" i="1"/>
  <c r="X4273" i="1" l="1"/>
  <c r="U4274" i="1"/>
  <c r="T4274" i="1"/>
  <c r="X4274" i="1" l="1"/>
  <c r="U4275" i="1"/>
  <c r="T4275" i="1"/>
  <c r="X4275" i="1" l="1"/>
  <c r="U4276" i="1"/>
  <c r="T4276" i="1"/>
  <c r="U4277" i="1" l="1"/>
  <c r="X4276" i="1"/>
  <c r="T4277" i="1"/>
  <c r="X4277" i="1" l="1"/>
  <c r="U4278" i="1"/>
  <c r="T4278" i="1"/>
  <c r="U4279" i="1" l="1"/>
  <c r="X4278" i="1"/>
  <c r="T4279" i="1"/>
  <c r="U4280" i="1" l="1"/>
  <c r="X4279" i="1"/>
  <c r="T4280" i="1"/>
  <c r="U4281" i="1" l="1"/>
  <c r="V4281" i="1" s="1"/>
  <c r="X4280" i="1"/>
  <c r="T4281" i="1"/>
  <c r="U4282" i="1" l="1"/>
  <c r="V4282" i="1" s="1"/>
  <c r="X4281" i="1"/>
  <c r="T4282" i="1"/>
  <c r="X4282" i="1" l="1"/>
  <c r="T4283" i="1"/>
  <c r="U4283" i="1"/>
  <c r="V4283" i="1" s="1"/>
  <c r="U4284" i="1" l="1"/>
  <c r="V4284" i="1" s="1"/>
  <c r="T4284" i="1"/>
  <c r="X4283" i="1"/>
  <c r="U4285" i="1" l="1"/>
  <c r="V4285" i="1" s="1"/>
  <c r="T4285" i="1"/>
  <c r="X4284" i="1"/>
  <c r="U4286" i="1" l="1"/>
  <c r="V4286" i="1" s="1"/>
  <c r="T4286" i="1"/>
  <c r="X4285" i="1"/>
  <c r="X4286" i="1" l="1"/>
  <c r="T4287" i="1"/>
  <c r="U4287" i="1"/>
  <c r="V4287" i="1" s="1"/>
  <c r="U4288" i="1" l="1"/>
  <c r="V4288" i="1" s="1"/>
  <c r="T4288" i="1"/>
  <c r="X4287" i="1"/>
  <c r="U4289" i="1" l="1"/>
  <c r="V4289" i="1" s="1"/>
  <c r="X4288" i="1"/>
  <c r="T4289" i="1"/>
  <c r="U4290" i="1" l="1"/>
  <c r="V4290" i="1" s="1"/>
  <c r="X4289" i="1"/>
  <c r="T4290" i="1"/>
  <c r="X4290" i="1" l="1"/>
  <c r="T4291" i="1"/>
  <c r="U4291" i="1"/>
  <c r="V4291" i="1" s="1"/>
  <c r="U4292" i="1" l="1"/>
  <c r="V4292" i="1" s="1"/>
  <c r="T4292" i="1"/>
  <c r="X4291" i="1"/>
  <c r="U4293" i="1" l="1"/>
  <c r="V4293" i="1" s="1"/>
  <c r="T4293" i="1"/>
  <c r="X4292" i="1"/>
  <c r="U4294" i="1" l="1"/>
  <c r="V4294" i="1" s="1"/>
  <c r="T4294" i="1"/>
  <c r="X4293" i="1"/>
  <c r="X4294" i="1" l="1"/>
  <c r="T4295" i="1"/>
  <c r="U4295" i="1"/>
  <c r="V4295" i="1" s="1"/>
  <c r="U4296" i="1" l="1"/>
  <c r="V4296" i="1" s="1"/>
  <c r="T4296" i="1"/>
  <c r="X4295" i="1"/>
  <c r="X4296" i="1" l="1"/>
  <c r="U4297" i="1"/>
  <c r="T4297" i="1"/>
  <c r="X4297" i="1" l="1"/>
  <c r="U4298" i="1"/>
  <c r="T4298" i="1"/>
  <c r="X4298" i="1" l="1"/>
  <c r="U4299" i="1"/>
  <c r="T4299" i="1"/>
  <c r="X4299" i="1" l="1"/>
  <c r="U4300" i="1"/>
  <c r="T4300" i="1"/>
  <c r="U4301" i="1" l="1"/>
  <c r="X4300" i="1"/>
  <c r="T4301" i="1"/>
  <c r="X4301" i="1" l="1"/>
  <c r="U4302" i="1"/>
  <c r="T4302" i="1"/>
  <c r="U4303" i="1" l="1"/>
  <c r="X4302" i="1"/>
  <c r="T4303" i="1"/>
  <c r="U4304" i="1" l="1"/>
  <c r="X4303" i="1"/>
  <c r="T4304" i="1"/>
  <c r="U4305" i="1" l="1"/>
  <c r="V4305" i="1" s="1"/>
  <c r="X4304" i="1"/>
  <c r="T4305" i="1"/>
  <c r="U4306" i="1" l="1"/>
  <c r="V4306" i="1" s="1"/>
  <c r="X4305" i="1"/>
  <c r="T4306" i="1"/>
  <c r="X4306" i="1" l="1"/>
  <c r="T4307" i="1"/>
  <c r="U4307" i="1"/>
  <c r="V4307" i="1" s="1"/>
  <c r="U4308" i="1" l="1"/>
  <c r="V4308" i="1" s="1"/>
  <c r="X4307" i="1"/>
  <c r="T4308" i="1"/>
  <c r="U4309" i="1" l="1"/>
  <c r="V4309" i="1" s="1"/>
  <c r="T4309" i="1"/>
  <c r="X4308" i="1"/>
  <c r="U4310" i="1" l="1"/>
  <c r="V4310" i="1" s="1"/>
  <c r="T4310" i="1"/>
  <c r="X4309" i="1"/>
  <c r="X4310" i="1" l="1"/>
  <c r="U4311" i="1"/>
  <c r="V4311" i="1" s="1"/>
  <c r="T4311" i="1"/>
  <c r="U4312" i="1" l="1"/>
  <c r="V4312" i="1" s="1"/>
  <c r="T4312" i="1"/>
  <c r="X4311" i="1"/>
  <c r="X4312" i="1" l="1"/>
  <c r="U4313" i="1"/>
  <c r="V4313" i="1" s="1"/>
  <c r="T4313" i="1"/>
  <c r="U4314" i="1" l="1"/>
  <c r="V4314" i="1" s="1"/>
  <c r="T4314" i="1"/>
  <c r="X4313" i="1"/>
  <c r="X4314" i="1" l="1"/>
  <c r="U4315" i="1"/>
  <c r="V4315" i="1" s="1"/>
  <c r="T4315" i="1"/>
  <c r="U4316" i="1" l="1"/>
  <c r="V4316" i="1" s="1"/>
  <c r="T4316" i="1"/>
  <c r="X4315" i="1"/>
  <c r="X4316" i="1" l="1"/>
  <c r="U4317" i="1"/>
  <c r="V4317" i="1" s="1"/>
  <c r="T4317" i="1"/>
  <c r="U4318" i="1" l="1"/>
  <c r="V4318" i="1" s="1"/>
  <c r="X4317" i="1"/>
  <c r="T4318" i="1"/>
  <c r="X4318" i="1" l="1"/>
  <c r="U4319" i="1"/>
  <c r="V4319" i="1" s="1"/>
  <c r="T4319" i="1"/>
  <c r="U4320" i="1" l="1"/>
  <c r="V4320" i="1" s="1"/>
  <c r="T4320" i="1"/>
  <c r="X4319" i="1"/>
  <c r="U4321" i="1" l="1"/>
  <c r="X4320" i="1"/>
  <c r="T4321" i="1"/>
  <c r="U4322" i="1" l="1"/>
  <c r="X4321" i="1"/>
  <c r="T4322" i="1"/>
  <c r="X4322" i="1" l="1"/>
  <c r="U4323" i="1"/>
  <c r="T4323" i="1"/>
  <c r="X4323" i="1" l="1"/>
  <c r="U4324" i="1"/>
  <c r="T4324" i="1"/>
  <c r="U4325" i="1" l="1"/>
  <c r="X4324" i="1"/>
  <c r="T4325" i="1"/>
  <c r="X4325" i="1" l="1"/>
  <c r="U4326" i="1"/>
  <c r="T4326" i="1"/>
  <c r="U4327" i="1" l="1"/>
  <c r="X4326" i="1"/>
  <c r="T4327" i="1"/>
  <c r="U4328" i="1" l="1"/>
  <c r="X4327" i="1"/>
  <c r="T4328" i="1"/>
  <c r="U4329" i="1" l="1"/>
  <c r="V4329" i="1" s="1"/>
  <c r="X4328" i="1"/>
  <c r="T4329" i="1"/>
  <c r="U4330" i="1" l="1"/>
  <c r="V4330" i="1" s="1"/>
  <c r="T4330" i="1"/>
  <c r="X4329" i="1"/>
  <c r="X4330" i="1" l="1"/>
  <c r="U4331" i="1"/>
  <c r="V4331" i="1" s="1"/>
  <c r="T4331" i="1"/>
  <c r="U4332" i="1" l="1"/>
  <c r="V4332" i="1" s="1"/>
  <c r="T4332" i="1"/>
  <c r="X4331" i="1"/>
  <c r="U4333" i="1" l="1"/>
  <c r="V4333" i="1" s="1"/>
  <c r="X4332" i="1"/>
  <c r="T4333" i="1"/>
  <c r="U4334" i="1" l="1"/>
  <c r="V4334" i="1" s="1"/>
  <c r="X4333" i="1"/>
  <c r="T4334" i="1"/>
  <c r="X4334" i="1" l="1"/>
  <c r="U4335" i="1"/>
  <c r="V4335" i="1" s="1"/>
  <c r="T4335" i="1"/>
  <c r="U4336" i="1" l="1"/>
  <c r="V4336" i="1" s="1"/>
  <c r="T4336" i="1"/>
  <c r="X4335" i="1"/>
  <c r="X4336" i="1" l="1"/>
  <c r="U4337" i="1"/>
  <c r="V4337" i="1" s="1"/>
  <c r="T4337" i="1"/>
  <c r="U4338" i="1" l="1"/>
  <c r="V4338" i="1" s="1"/>
  <c r="T4338" i="1"/>
  <c r="X4337" i="1"/>
  <c r="X4338" i="1" l="1"/>
  <c r="U4339" i="1"/>
  <c r="V4339" i="1" s="1"/>
  <c r="T4339" i="1"/>
  <c r="U4340" i="1" l="1"/>
  <c r="V4340" i="1" s="1"/>
  <c r="T4340" i="1"/>
  <c r="X4339" i="1"/>
  <c r="X4340" i="1" l="1"/>
  <c r="U4341" i="1"/>
  <c r="V4341" i="1" s="1"/>
  <c r="T4341" i="1"/>
  <c r="U4342" i="1" l="1"/>
  <c r="V4342" i="1" s="1"/>
  <c r="X4341" i="1"/>
  <c r="T4342" i="1"/>
  <c r="X4342" i="1" l="1"/>
  <c r="U4343" i="1"/>
  <c r="V4343" i="1" s="1"/>
  <c r="T4343" i="1"/>
  <c r="U4344" i="1" l="1"/>
  <c r="V4344" i="1" s="1"/>
  <c r="T4344" i="1"/>
  <c r="X4343" i="1"/>
  <c r="U4345" i="1" l="1"/>
  <c r="X4344" i="1"/>
  <c r="T4345" i="1"/>
  <c r="X4345" i="1" l="1"/>
  <c r="U4346" i="1"/>
  <c r="T4346" i="1"/>
  <c r="X4346" i="1" l="1"/>
  <c r="U4347" i="1"/>
  <c r="T4347" i="1"/>
  <c r="X4347" i="1" l="1"/>
  <c r="U4348" i="1"/>
  <c r="T4348" i="1"/>
  <c r="U4349" i="1" l="1"/>
  <c r="X4348" i="1"/>
  <c r="T4349" i="1"/>
  <c r="X4349" i="1" l="1"/>
  <c r="U4350" i="1"/>
  <c r="T4350" i="1"/>
  <c r="U4351" i="1" l="1"/>
  <c r="X4350" i="1"/>
  <c r="T4351" i="1"/>
  <c r="U4352" i="1" l="1"/>
  <c r="X4351" i="1"/>
  <c r="T4352" i="1"/>
  <c r="U4353" i="1" l="1"/>
  <c r="V4353" i="1" s="1"/>
  <c r="X4352" i="1"/>
  <c r="T4353" i="1"/>
  <c r="U4354" i="1" l="1"/>
  <c r="V4354" i="1" s="1"/>
  <c r="T4354" i="1"/>
  <c r="X4353" i="1"/>
  <c r="X4354" i="1" l="1"/>
  <c r="U4355" i="1"/>
  <c r="V4355" i="1" s="1"/>
  <c r="T4355" i="1"/>
  <c r="U4356" i="1" l="1"/>
  <c r="V4356" i="1" s="1"/>
  <c r="T4356" i="1"/>
  <c r="X4355" i="1"/>
  <c r="U4357" i="1" l="1"/>
  <c r="V4357" i="1" s="1"/>
  <c r="X4356" i="1"/>
  <c r="T4357" i="1"/>
  <c r="U4358" i="1" l="1"/>
  <c r="V4358" i="1" s="1"/>
  <c r="X4357" i="1"/>
  <c r="T4358" i="1"/>
  <c r="X4358" i="1" l="1"/>
  <c r="U4359" i="1"/>
  <c r="V4359" i="1" s="1"/>
  <c r="T4359" i="1"/>
  <c r="U4360" i="1" l="1"/>
  <c r="V4360" i="1" s="1"/>
  <c r="T4360" i="1"/>
  <c r="X4359" i="1"/>
  <c r="X4360" i="1" l="1"/>
  <c r="U4361" i="1"/>
  <c r="V4361" i="1" s="1"/>
  <c r="T4361" i="1"/>
  <c r="U4362" i="1" l="1"/>
  <c r="V4362" i="1" s="1"/>
  <c r="T4362" i="1"/>
  <c r="X4361" i="1"/>
  <c r="X4362" i="1" l="1"/>
  <c r="U4363" i="1"/>
  <c r="V4363" i="1" s="1"/>
  <c r="T4363" i="1"/>
  <c r="U4364" i="1" l="1"/>
  <c r="V4364" i="1" s="1"/>
  <c r="T4364" i="1"/>
  <c r="X4363" i="1"/>
  <c r="X4364" i="1" l="1"/>
  <c r="U4365" i="1"/>
  <c r="V4365" i="1" s="1"/>
  <c r="T4365" i="1"/>
  <c r="U4366" i="1" l="1"/>
  <c r="V4366" i="1" s="1"/>
  <c r="X4365" i="1"/>
  <c r="T4366" i="1"/>
  <c r="X4366" i="1" l="1"/>
  <c r="U4367" i="1"/>
  <c r="V4367" i="1" s="1"/>
  <c r="T4367" i="1"/>
  <c r="U4368" i="1" l="1"/>
  <c r="V4368" i="1" s="1"/>
  <c r="T4368" i="1"/>
  <c r="X4367" i="1"/>
  <c r="U4369" i="1" l="1"/>
  <c r="X4368" i="1"/>
  <c r="T4369" i="1"/>
  <c r="U4370" i="1" l="1"/>
  <c r="X4369" i="1"/>
  <c r="T4370" i="1"/>
  <c r="X4370" i="1" l="1"/>
  <c r="U4371" i="1"/>
  <c r="T4371" i="1"/>
  <c r="X4371" i="1" l="1"/>
  <c r="U4372" i="1"/>
  <c r="T4372" i="1"/>
  <c r="U4373" i="1" l="1"/>
  <c r="X4372" i="1"/>
  <c r="T4373" i="1"/>
  <c r="X4373" i="1" l="1"/>
  <c r="U4374" i="1"/>
  <c r="T4374" i="1"/>
  <c r="U4375" i="1" l="1"/>
  <c r="X4374" i="1"/>
  <c r="T4375" i="1"/>
  <c r="U4376" i="1" l="1"/>
  <c r="X4375" i="1"/>
  <c r="T4376" i="1"/>
  <c r="U4377" i="1" l="1"/>
  <c r="V4377" i="1" s="1"/>
  <c r="X4376" i="1"/>
  <c r="T4377" i="1"/>
  <c r="U4378" i="1" l="1"/>
  <c r="V4378" i="1" s="1"/>
  <c r="T4378" i="1"/>
  <c r="X4377" i="1"/>
  <c r="X4378" i="1" l="1"/>
  <c r="U4379" i="1"/>
  <c r="V4379" i="1" s="1"/>
  <c r="T4379" i="1"/>
  <c r="U4380" i="1" l="1"/>
  <c r="V4380" i="1" s="1"/>
  <c r="T4380" i="1"/>
  <c r="X4379" i="1"/>
  <c r="U4381" i="1" l="1"/>
  <c r="V4381" i="1" s="1"/>
  <c r="X4380" i="1"/>
  <c r="T4381" i="1"/>
  <c r="U4382" i="1" l="1"/>
  <c r="V4382" i="1" s="1"/>
  <c r="X4381" i="1"/>
  <c r="T4382" i="1"/>
  <c r="X4382" i="1" l="1"/>
  <c r="U4383" i="1"/>
  <c r="V4383" i="1" s="1"/>
  <c r="T4383" i="1"/>
  <c r="U4384" i="1" l="1"/>
  <c r="V4384" i="1" s="1"/>
  <c r="T4384" i="1"/>
  <c r="X4383" i="1"/>
  <c r="X4384" i="1" l="1"/>
  <c r="U4385" i="1"/>
  <c r="V4385" i="1" s="1"/>
  <c r="T4385" i="1"/>
  <c r="U4386" i="1" l="1"/>
  <c r="V4386" i="1" s="1"/>
  <c r="T4386" i="1"/>
  <c r="X4385" i="1"/>
  <c r="X4386" i="1" l="1"/>
  <c r="U4387" i="1"/>
  <c r="V4387" i="1" s="1"/>
  <c r="T4387" i="1"/>
  <c r="U4388" i="1" l="1"/>
  <c r="V4388" i="1" s="1"/>
  <c r="T4388" i="1"/>
  <c r="X4387" i="1"/>
  <c r="X4388" i="1" l="1"/>
  <c r="U4389" i="1"/>
  <c r="V4389" i="1" s="1"/>
  <c r="T4389" i="1"/>
  <c r="U4390" i="1" l="1"/>
  <c r="V4390" i="1" s="1"/>
  <c r="X4389" i="1"/>
  <c r="T4390" i="1"/>
  <c r="X4390" i="1" l="1"/>
  <c r="U4391" i="1"/>
  <c r="V4391" i="1" s="1"/>
  <c r="T4391" i="1"/>
  <c r="U4392" i="1" l="1"/>
  <c r="V4392" i="1" s="1"/>
  <c r="T4392" i="1"/>
  <c r="X4391" i="1"/>
  <c r="X4392" i="1" l="1"/>
  <c r="U4393" i="1"/>
  <c r="T4393" i="1"/>
  <c r="U4394" i="1" l="1"/>
  <c r="X4393" i="1"/>
  <c r="T4394" i="1"/>
  <c r="X4394" i="1" l="1"/>
  <c r="U4395" i="1"/>
  <c r="T4395" i="1"/>
  <c r="X4395" i="1" l="1"/>
  <c r="U4396" i="1"/>
  <c r="T4396" i="1"/>
  <c r="U4397" i="1" l="1"/>
  <c r="X4396" i="1"/>
  <c r="T4397" i="1"/>
  <c r="X4397" i="1" l="1"/>
  <c r="U4398" i="1"/>
  <c r="T4398" i="1"/>
  <c r="U4399" i="1" l="1"/>
  <c r="X4398" i="1"/>
  <c r="T4399" i="1"/>
  <c r="U4400" i="1" l="1"/>
  <c r="X4399" i="1"/>
  <c r="T4400" i="1"/>
  <c r="U4401" i="1" l="1"/>
  <c r="V4401" i="1" s="1"/>
  <c r="X4400" i="1"/>
  <c r="T4401" i="1"/>
  <c r="U4402" i="1" l="1"/>
  <c r="V4402" i="1" s="1"/>
  <c r="T4402" i="1"/>
  <c r="X4401" i="1"/>
  <c r="X4402" i="1" l="1"/>
  <c r="U4403" i="1"/>
  <c r="V4403" i="1" s="1"/>
  <c r="T4403" i="1"/>
  <c r="U4404" i="1" l="1"/>
  <c r="V4404" i="1" s="1"/>
  <c r="T4404" i="1"/>
  <c r="X4403" i="1"/>
  <c r="U4405" i="1" l="1"/>
  <c r="V4405" i="1" s="1"/>
  <c r="X4404" i="1"/>
  <c r="T4405" i="1"/>
  <c r="U4406" i="1" l="1"/>
  <c r="V4406" i="1" s="1"/>
  <c r="X4405" i="1"/>
  <c r="T4406" i="1"/>
  <c r="X4406" i="1" l="1"/>
  <c r="U4407" i="1"/>
  <c r="V4407" i="1" s="1"/>
  <c r="T4407" i="1"/>
  <c r="U4408" i="1" l="1"/>
  <c r="V4408" i="1" s="1"/>
  <c r="T4408" i="1"/>
  <c r="X4407" i="1"/>
  <c r="X4408" i="1" l="1"/>
  <c r="U4409" i="1"/>
  <c r="V4409" i="1" s="1"/>
  <c r="T4409" i="1"/>
  <c r="U4410" i="1" l="1"/>
  <c r="V4410" i="1" s="1"/>
  <c r="T4410" i="1"/>
  <c r="X4409" i="1"/>
  <c r="X4410" i="1" l="1"/>
  <c r="U4411" i="1"/>
  <c r="V4411" i="1" s="1"/>
  <c r="T4411" i="1"/>
  <c r="U4412" i="1" l="1"/>
  <c r="V4412" i="1" s="1"/>
  <c r="T4412" i="1"/>
  <c r="X4411" i="1"/>
  <c r="X4412" i="1" l="1"/>
  <c r="U4413" i="1"/>
  <c r="V4413" i="1" s="1"/>
  <c r="T4413" i="1"/>
  <c r="U4414" i="1" l="1"/>
  <c r="V4414" i="1" s="1"/>
  <c r="X4413" i="1"/>
  <c r="T4414" i="1"/>
  <c r="X4414" i="1" l="1"/>
  <c r="U4415" i="1"/>
  <c r="V4415" i="1" s="1"/>
  <c r="T4415" i="1"/>
  <c r="U4416" i="1" l="1"/>
  <c r="V4416" i="1" s="1"/>
  <c r="T4416" i="1"/>
  <c r="X4415" i="1"/>
  <c r="U4417" i="1" l="1"/>
  <c r="X4416" i="1"/>
  <c r="T4417" i="1"/>
  <c r="X4417" i="1" l="1"/>
  <c r="U4418" i="1"/>
  <c r="T4418" i="1"/>
  <c r="X4418" i="1" l="1"/>
  <c r="U4419" i="1"/>
  <c r="T4419" i="1"/>
  <c r="X4419" i="1" l="1"/>
  <c r="U4420" i="1"/>
  <c r="T4420" i="1"/>
  <c r="U4421" i="1" l="1"/>
  <c r="X4420" i="1"/>
  <c r="T4421" i="1"/>
  <c r="X4421" i="1" l="1"/>
  <c r="U4422" i="1"/>
  <c r="T4422" i="1"/>
  <c r="U4423" i="1" l="1"/>
  <c r="X4422" i="1"/>
  <c r="T4423" i="1"/>
  <c r="U4424" i="1" l="1"/>
  <c r="X4423" i="1"/>
  <c r="T4424" i="1"/>
  <c r="U4425" i="1" l="1"/>
  <c r="V4425" i="1" s="1"/>
  <c r="X4424" i="1"/>
  <c r="T4425" i="1"/>
  <c r="U4426" i="1" l="1"/>
  <c r="V4426" i="1" s="1"/>
  <c r="T4426" i="1"/>
  <c r="X4425" i="1"/>
  <c r="X4426" i="1" l="1"/>
  <c r="U4427" i="1"/>
  <c r="V4427" i="1" s="1"/>
  <c r="T4427" i="1"/>
  <c r="U4428" i="1" l="1"/>
  <c r="V4428" i="1" s="1"/>
  <c r="T4428" i="1"/>
  <c r="X4427" i="1"/>
  <c r="U4429" i="1" l="1"/>
  <c r="V4429" i="1" s="1"/>
  <c r="X4428" i="1"/>
  <c r="T4429" i="1"/>
  <c r="U4430" i="1" l="1"/>
  <c r="V4430" i="1" s="1"/>
  <c r="X4429" i="1"/>
  <c r="T4430" i="1"/>
  <c r="X4430" i="1" l="1"/>
  <c r="U4431" i="1"/>
  <c r="V4431" i="1" s="1"/>
  <c r="T4431" i="1"/>
  <c r="U4432" i="1" l="1"/>
  <c r="V4432" i="1" s="1"/>
  <c r="T4432" i="1"/>
  <c r="X4431" i="1"/>
  <c r="X4432" i="1" l="1"/>
  <c r="U4433" i="1"/>
  <c r="V4433" i="1" s="1"/>
  <c r="T4433" i="1"/>
  <c r="U4434" i="1" l="1"/>
  <c r="V4434" i="1" s="1"/>
  <c r="T4434" i="1"/>
  <c r="X4433" i="1"/>
  <c r="X4434" i="1" l="1"/>
  <c r="U4435" i="1"/>
  <c r="V4435" i="1" s="1"/>
  <c r="T4435" i="1"/>
  <c r="U4436" i="1" l="1"/>
  <c r="V4436" i="1" s="1"/>
  <c r="T4436" i="1"/>
  <c r="X4435" i="1"/>
  <c r="X4436" i="1" l="1"/>
  <c r="U4437" i="1"/>
  <c r="V4437" i="1" s="1"/>
  <c r="T4437" i="1"/>
  <c r="U4438" i="1" l="1"/>
  <c r="V4438" i="1" s="1"/>
  <c r="X4437" i="1"/>
  <c r="T4438" i="1"/>
  <c r="X4438" i="1" l="1"/>
  <c r="U4439" i="1"/>
  <c r="V4439" i="1" s="1"/>
  <c r="T4439" i="1"/>
  <c r="U4440" i="1" l="1"/>
  <c r="V4440" i="1" s="1"/>
  <c r="T4440" i="1"/>
  <c r="X4439" i="1"/>
  <c r="U4441" i="1" l="1"/>
  <c r="X4440" i="1"/>
  <c r="T4441" i="1"/>
  <c r="U4442" i="1" l="1"/>
  <c r="X4441" i="1"/>
  <c r="T4442" i="1"/>
  <c r="X4442" i="1" l="1"/>
  <c r="U4443" i="1"/>
  <c r="T4443" i="1"/>
  <c r="X4443" i="1" l="1"/>
  <c r="U4444" i="1"/>
  <c r="T4444" i="1"/>
  <c r="U4445" i="1" l="1"/>
  <c r="X4444" i="1"/>
  <c r="T4445" i="1"/>
  <c r="X4445" i="1" l="1"/>
  <c r="U4446" i="1"/>
  <c r="T4446" i="1"/>
  <c r="U4447" i="1" l="1"/>
  <c r="X4446" i="1"/>
  <c r="T4447" i="1"/>
  <c r="U4448" i="1" l="1"/>
  <c r="X4447" i="1"/>
  <c r="T4448" i="1"/>
  <c r="U4449" i="1" l="1"/>
  <c r="V4449" i="1" s="1"/>
  <c r="X4448" i="1"/>
  <c r="T4449" i="1"/>
  <c r="U4450" i="1" l="1"/>
  <c r="V4450" i="1" s="1"/>
  <c r="T4450" i="1"/>
  <c r="X4449" i="1"/>
  <c r="X4450" i="1" l="1"/>
  <c r="U4451" i="1"/>
  <c r="V4451" i="1" s="1"/>
  <c r="T4451" i="1"/>
  <c r="U4452" i="1" l="1"/>
  <c r="V4452" i="1" s="1"/>
  <c r="T4452" i="1"/>
  <c r="X4451" i="1"/>
  <c r="U4453" i="1" l="1"/>
  <c r="V4453" i="1" s="1"/>
  <c r="X4452" i="1"/>
  <c r="T4453" i="1"/>
  <c r="U4454" i="1" l="1"/>
  <c r="V4454" i="1" s="1"/>
  <c r="X4453" i="1"/>
  <c r="T4454" i="1"/>
  <c r="X4454" i="1" l="1"/>
  <c r="U4455" i="1"/>
  <c r="V4455" i="1" s="1"/>
  <c r="T4455" i="1"/>
  <c r="U4456" i="1" l="1"/>
  <c r="V4456" i="1" s="1"/>
  <c r="T4456" i="1"/>
  <c r="X4455" i="1"/>
  <c r="X4456" i="1" l="1"/>
  <c r="U4457" i="1"/>
  <c r="V4457" i="1" s="1"/>
  <c r="T4457" i="1"/>
  <c r="U4458" i="1" l="1"/>
  <c r="V4458" i="1" s="1"/>
  <c r="T4458" i="1"/>
  <c r="X4457" i="1"/>
  <c r="X4458" i="1" l="1"/>
  <c r="U4459" i="1"/>
  <c r="V4459" i="1" s="1"/>
  <c r="T4459" i="1"/>
  <c r="U4460" i="1" l="1"/>
  <c r="V4460" i="1" s="1"/>
  <c r="T4460" i="1"/>
  <c r="X4459" i="1"/>
  <c r="X4460" i="1" l="1"/>
  <c r="U4461" i="1"/>
  <c r="V4461" i="1" s="1"/>
  <c r="T4461" i="1"/>
  <c r="U4462" i="1" l="1"/>
  <c r="V4462" i="1" s="1"/>
  <c r="X4461" i="1"/>
  <c r="T4462" i="1"/>
  <c r="X4462" i="1" l="1"/>
  <c r="U4463" i="1"/>
  <c r="V4463" i="1" s="1"/>
  <c r="T4463" i="1"/>
  <c r="U4464" i="1" l="1"/>
  <c r="V4464" i="1" s="1"/>
  <c r="T4464" i="1"/>
  <c r="X4463" i="1"/>
  <c r="U4465" i="1" l="1"/>
  <c r="X4464" i="1"/>
  <c r="T4465" i="1"/>
  <c r="X4465" i="1" l="1"/>
  <c r="U4466" i="1"/>
  <c r="T4466" i="1"/>
  <c r="X4466" i="1" l="1"/>
  <c r="U4467" i="1"/>
  <c r="T4467" i="1"/>
  <c r="X4467" i="1" l="1"/>
  <c r="U4468" i="1"/>
  <c r="T4468" i="1"/>
  <c r="U4469" i="1" l="1"/>
  <c r="X4468" i="1"/>
  <c r="T4469" i="1"/>
  <c r="X4469" i="1" l="1"/>
  <c r="U4470" i="1"/>
  <c r="T4470" i="1"/>
  <c r="U4471" i="1" l="1"/>
  <c r="X4470" i="1"/>
  <c r="T4471" i="1"/>
  <c r="U4472" i="1" l="1"/>
  <c r="X4471" i="1"/>
  <c r="T4472" i="1"/>
  <c r="U4473" i="1" l="1"/>
  <c r="V4473" i="1" s="1"/>
  <c r="X4472" i="1"/>
  <c r="T4473" i="1"/>
  <c r="U4474" i="1" l="1"/>
  <c r="V4474" i="1" s="1"/>
  <c r="T4474" i="1"/>
  <c r="X4473" i="1"/>
  <c r="X4474" i="1" l="1"/>
  <c r="U4475" i="1"/>
  <c r="V4475" i="1" s="1"/>
  <c r="T4475" i="1"/>
  <c r="U4476" i="1" l="1"/>
  <c r="V4476" i="1" s="1"/>
  <c r="T4476" i="1"/>
  <c r="X4475" i="1"/>
  <c r="U4477" i="1" l="1"/>
  <c r="V4477" i="1" s="1"/>
  <c r="X4476" i="1"/>
  <c r="T4477" i="1"/>
  <c r="U4478" i="1" l="1"/>
  <c r="V4478" i="1" s="1"/>
  <c r="X4477" i="1"/>
  <c r="T4478" i="1"/>
  <c r="X4478" i="1" l="1"/>
  <c r="U4479" i="1"/>
  <c r="V4479" i="1" s="1"/>
  <c r="T4479" i="1"/>
  <c r="U4480" i="1" l="1"/>
  <c r="V4480" i="1" s="1"/>
  <c r="T4480" i="1"/>
  <c r="X4479" i="1"/>
  <c r="X4480" i="1" l="1"/>
  <c r="U4481" i="1"/>
  <c r="V4481" i="1" s="1"/>
  <c r="T4481" i="1"/>
  <c r="U4482" i="1" l="1"/>
  <c r="V4482" i="1" s="1"/>
  <c r="T4482" i="1"/>
  <c r="X4481" i="1"/>
  <c r="X4482" i="1" l="1"/>
  <c r="U4483" i="1"/>
  <c r="V4483" i="1" s="1"/>
  <c r="T4483" i="1"/>
  <c r="U4484" i="1" l="1"/>
  <c r="V4484" i="1" s="1"/>
  <c r="T4484" i="1"/>
  <c r="X4483" i="1"/>
  <c r="X4484" i="1" l="1"/>
  <c r="U4485" i="1"/>
  <c r="V4485" i="1" s="1"/>
  <c r="T4485" i="1"/>
  <c r="U4486" i="1" l="1"/>
  <c r="V4486" i="1" s="1"/>
  <c r="X4485" i="1"/>
  <c r="T4486" i="1"/>
  <c r="X4486" i="1" l="1"/>
  <c r="U4487" i="1"/>
  <c r="V4487" i="1" s="1"/>
  <c r="T4487" i="1"/>
  <c r="U4488" i="1" l="1"/>
  <c r="V4488" i="1" s="1"/>
  <c r="T4488" i="1"/>
  <c r="X4487" i="1"/>
  <c r="U4489" i="1" l="1"/>
  <c r="X4488" i="1"/>
  <c r="T4489" i="1"/>
  <c r="U4490" i="1" l="1"/>
  <c r="X4489" i="1"/>
  <c r="T4490" i="1"/>
  <c r="X4490" i="1" l="1"/>
  <c r="U4491" i="1"/>
  <c r="T4491" i="1"/>
  <c r="X4491" i="1" l="1"/>
  <c r="U4492" i="1"/>
  <c r="T4492" i="1"/>
  <c r="U4493" i="1" l="1"/>
  <c r="X4492" i="1"/>
  <c r="T4493" i="1"/>
  <c r="X4493" i="1" l="1"/>
  <c r="U4494" i="1"/>
  <c r="T4494" i="1"/>
  <c r="U4495" i="1" l="1"/>
  <c r="X4494" i="1"/>
  <c r="T4495" i="1"/>
  <c r="U4496" i="1" l="1"/>
  <c r="X4495" i="1"/>
  <c r="T4496" i="1"/>
  <c r="U4497" i="1" l="1"/>
  <c r="V4497" i="1" s="1"/>
  <c r="X4496" i="1"/>
  <c r="T4497" i="1"/>
  <c r="U4498" i="1" l="1"/>
  <c r="V4498" i="1" s="1"/>
  <c r="T4498" i="1"/>
  <c r="X4497" i="1"/>
  <c r="X4498" i="1" l="1"/>
  <c r="U4499" i="1"/>
  <c r="V4499" i="1" s="1"/>
  <c r="T4499" i="1"/>
  <c r="U4500" i="1" l="1"/>
  <c r="V4500" i="1" s="1"/>
  <c r="T4500" i="1"/>
  <c r="X4499" i="1"/>
  <c r="U4501" i="1" l="1"/>
  <c r="V4501" i="1" s="1"/>
  <c r="X4500" i="1"/>
  <c r="T4501" i="1"/>
  <c r="U4502" i="1" l="1"/>
  <c r="V4502" i="1" s="1"/>
  <c r="X4501" i="1"/>
  <c r="T4502" i="1"/>
  <c r="X4502" i="1" l="1"/>
  <c r="U4503" i="1"/>
  <c r="V4503" i="1" s="1"/>
  <c r="T4503" i="1"/>
  <c r="U4504" i="1" l="1"/>
  <c r="V4504" i="1" s="1"/>
  <c r="T4504" i="1"/>
  <c r="X4503" i="1"/>
  <c r="X4504" i="1" l="1"/>
  <c r="U4505" i="1"/>
  <c r="V4505" i="1" s="1"/>
  <c r="T4505" i="1"/>
  <c r="U4506" i="1" l="1"/>
  <c r="V4506" i="1" s="1"/>
  <c r="T4506" i="1"/>
  <c r="X4505" i="1"/>
  <c r="X4506" i="1" l="1"/>
  <c r="U4507" i="1"/>
  <c r="V4507" i="1" s="1"/>
  <c r="T4507" i="1"/>
  <c r="U4508" i="1" l="1"/>
  <c r="V4508" i="1" s="1"/>
  <c r="T4508" i="1"/>
  <c r="X4507" i="1"/>
  <c r="X4508" i="1" l="1"/>
  <c r="U4509" i="1"/>
  <c r="V4509" i="1" s="1"/>
  <c r="T4509" i="1"/>
  <c r="U4510" i="1" l="1"/>
  <c r="V4510" i="1" s="1"/>
  <c r="X4509" i="1"/>
  <c r="T4510" i="1"/>
  <c r="X4510" i="1" l="1"/>
  <c r="U4511" i="1"/>
  <c r="V4511" i="1" s="1"/>
  <c r="T4511" i="1"/>
  <c r="U4512" i="1" l="1"/>
  <c r="V4512" i="1" s="1"/>
  <c r="T4512" i="1"/>
  <c r="X4511" i="1"/>
  <c r="U4513" i="1" l="1"/>
  <c r="X4512" i="1"/>
  <c r="T4513" i="1"/>
  <c r="X4513" i="1" l="1"/>
  <c r="U4514" i="1"/>
  <c r="T4514" i="1"/>
  <c r="X4514" i="1" l="1"/>
  <c r="U4515" i="1"/>
  <c r="T4515" i="1"/>
  <c r="X4515" i="1" l="1"/>
  <c r="U4516" i="1"/>
  <c r="T4516" i="1"/>
  <c r="U4517" i="1" l="1"/>
  <c r="X4516" i="1"/>
  <c r="T4517" i="1"/>
  <c r="X4517" i="1" l="1"/>
  <c r="U4518" i="1"/>
  <c r="T4518" i="1"/>
  <c r="U4519" i="1" l="1"/>
  <c r="X4518" i="1"/>
  <c r="T4519" i="1"/>
  <c r="U4520" i="1" l="1"/>
  <c r="X4519" i="1"/>
  <c r="T4520" i="1"/>
  <c r="U4521" i="1" l="1"/>
  <c r="V4521" i="1" s="1"/>
  <c r="X4520" i="1"/>
  <c r="T4521" i="1"/>
  <c r="U4522" i="1" l="1"/>
  <c r="V4522" i="1" s="1"/>
  <c r="T4522" i="1"/>
  <c r="X4521" i="1"/>
  <c r="X4522" i="1" l="1"/>
  <c r="U4523" i="1"/>
  <c r="V4523" i="1" s="1"/>
  <c r="T4523" i="1"/>
  <c r="U4524" i="1" l="1"/>
  <c r="V4524" i="1" s="1"/>
  <c r="T4524" i="1"/>
  <c r="X4523" i="1"/>
  <c r="U4525" i="1" l="1"/>
  <c r="V4525" i="1" s="1"/>
  <c r="X4524" i="1"/>
  <c r="T4525" i="1"/>
  <c r="U4526" i="1" l="1"/>
  <c r="V4526" i="1" s="1"/>
  <c r="X4525" i="1"/>
  <c r="T4526" i="1"/>
  <c r="X4526" i="1" l="1"/>
  <c r="U4527" i="1"/>
  <c r="V4527" i="1" s="1"/>
  <c r="T4527" i="1"/>
  <c r="U4528" i="1" l="1"/>
  <c r="V4528" i="1" s="1"/>
  <c r="T4528" i="1"/>
  <c r="X4527" i="1"/>
  <c r="X4528" i="1" l="1"/>
  <c r="U4529" i="1"/>
  <c r="V4529" i="1" s="1"/>
  <c r="T4529" i="1"/>
  <c r="U4530" i="1" l="1"/>
  <c r="V4530" i="1" s="1"/>
  <c r="T4530" i="1"/>
  <c r="X4529" i="1"/>
  <c r="X4530" i="1" l="1"/>
  <c r="U4531" i="1"/>
  <c r="V4531" i="1" s="1"/>
  <c r="T4531" i="1"/>
  <c r="U4532" i="1" l="1"/>
  <c r="V4532" i="1" s="1"/>
  <c r="T4532" i="1"/>
  <c r="X4531" i="1"/>
  <c r="X4532" i="1" l="1"/>
  <c r="U4533" i="1"/>
  <c r="V4533" i="1" s="1"/>
  <c r="T4533" i="1"/>
  <c r="U4534" i="1" l="1"/>
  <c r="V4534" i="1" s="1"/>
  <c r="X4533" i="1"/>
  <c r="T4534" i="1"/>
  <c r="X4534" i="1" l="1"/>
  <c r="U4535" i="1"/>
  <c r="V4535" i="1" s="1"/>
  <c r="T4535" i="1"/>
  <c r="U4536" i="1" l="1"/>
  <c r="V4536" i="1" s="1"/>
  <c r="T4536" i="1"/>
  <c r="X4535" i="1"/>
  <c r="U4537" i="1" l="1"/>
  <c r="X4536" i="1"/>
  <c r="T4537" i="1"/>
  <c r="U4538" i="1" l="1"/>
  <c r="X4537" i="1"/>
  <c r="T4538" i="1"/>
  <c r="X4538" i="1" l="1"/>
  <c r="U4539" i="1"/>
  <c r="T4539" i="1"/>
  <c r="X4539" i="1" l="1"/>
  <c r="U4540" i="1"/>
  <c r="T4540" i="1"/>
  <c r="X4540" i="1" l="1"/>
  <c r="U4541" i="1"/>
  <c r="T4541" i="1"/>
  <c r="U4542" i="1" l="1"/>
  <c r="X4541" i="1"/>
  <c r="T4542" i="1"/>
  <c r="U4543" i="1" l="1"/>
  <c r="X4542" i="1"/>
  <c r="T4543" i="1"/>
  <c r="U4544" i="1" l="1"/>
  <c r="X4543" i="1"/>
  <c r="T4544" i="1"/>
  <c r="U4545" i="1" l="1"/>
  <c r="V4545" i="1" s="1"/>
  <c r="X4544" i="1"/>
  <c r="T4545" i="1"/>
  <c r="U4546" i="1" l="1"/>
  <c r="V4546" i="1" s="1"/>
  <c r="T4546" i="1"/>
  <c r="X4545" i="1"/>
  <c r="X4546" i="1" l="1"/>
  <c r="U4547" i="1"/>
  <c r="V4547" i="1" s="1"/>
  <c r="T4547" i="1"/>
  <c r="U4548" i="1" l="1"/>
  <c r="V4548" i="1" s="1"/>
  <c r="T4548" i="1"/>
  <c r="X4547" i="1"/>
  <c r="U4549" i="1" l="1"/>
  <c r="V4549" i="1" s="1"/>
  <c r="X4548" i="1"/>
  <c r="T4549" i="1"/>
  <c r="U4550" i="1" l="1"/>
  <c r="V4550" i="1" s="1"/>
  <c r="X4549" i="1"/>
  <c r="T4550" i="1"/>
  <c r="X4550" i="1" l="1"/>
  <c r="U4551" i="1"/>
  <c r="V4551" i="1" s="1"/>
  <c r="T4551" i="1"/>
  <c r="U4552" i="1" l="1"/>
  <c r="V4552" i="1" s="1"/>
  <c r="T4552" i="1"/>
  <c r="X4551" i="1"/>
  <c r="X4552" i="1" l="1"/>
  <c r="U4553" i="1"/>
  <c r="V4553" i="1" s="1"/>
  <c r="T4553" i="1"/>
  <c r="U4554" i="1" l="1"/>
  <c r="V4554" i="1" s="1"/>
  <c r="T4554" i="1"/>
  <c r="X4553" i="1"/>
  <c r="X4554" i="1" l="1"/>
  <c r="U4555" i="1"/>
  <c r="V4555" i="1" s="1"/>
  <c r="T4555" i="1"/>
  <c r="U4556" i="1" l="1"/>
  <c r="V4556" i="1" s="1"/>
  <c r="T4556" i="1"/>
  <c r="X4555" i="1"/>
  <c r="X4556" i="1" l="1"/>
  <c r="U4557" i="1"/>
  <c r="V4557" i="1" s="1"/>
  <c r="T4557" i="1"/>
  <c r="U4558" i="1" l="1"/>
  <c r="V4558" i="1" s="1"/>
  <c r="X4557" i="1"/>
  <c r="T4558" i="1"/>
  <c r="X4558" i="1" l="1"/>
  <c r="U4559" i="1"/>
  <c r="V4559" i="1" s="1"/>
  <c r="T4559" i="1"/>
  <c r="U4560" i="1" l="1"/>
  <c r="V4560" i="1" s="1"/>
  <c r="T4560" i="1"/>
  <c r="X4559" i="1"/>
  <c r="X4560" i="1" l="1"/>
  <c r="U4561" i="1"/>
  <c r="T4561" i="1"/>
  <c r="U4562" i="1" l="1"/>
  <c r="X4561" i="1"/>
  <c r="T4562" i="1"/>
  <c r="X4562" i="1" l="1"/>
  <c r="U4563" i="1"/>
  <c r="T4563" i="1"/>
  <c r="X4563" i="1" l="1"/>
  <c r="U4564" i="1"/>
  <c r="T4564" i="1"/>
  <c r="U4565" i="1" l="1"/>
  <c r="X4564" i="1"/>
  <c r="T4565" i="1"/>
  <c r="X4565" i="1" l="1"/>
  <c r="U4566" i="1"/>
  <c r="T4566" i="1"/>
  <c r="U4567" i="1" l="1"/>
  <c r="X4566" i="1"/>
  <c r="T4567" i="1"/>
  <c r="U4568" i="1" l="1"/>
  <c r="X4567" i="1"/>
  <c r="T4568" i="1"/>
  <c r="U4569" i="1" l="1"/>
  <c r="V4569" i="1" s="1"/>
  <c r="X4568" i="1"/>
  <c r="T4569" i="1"/>
  <c r="U4570" i="1" l="1"/>
  <c r="V4570" i="1" s="1"/>
  <c r="T4570" i="1"/>
  <c r="X4569" i="1"/>
  <c r="X4570" i="1" l="1"/>
  <c r="U4571" i="1"/>
  <c r="V4571" i="1" s="1"/>
  <c r="T4571" i="1"/>
  <c r="U4572" i="1" l="1"/>
  <c r="V4572" i="1" s="1"/>
  <c r="T4572" i="1"/>
  <c r="X4571" i="1"/>
  <c r="U4573" i="1" l="1"/>
  <c r="V4573" i="1" s="1"/>
  <c r="X4572" i="1"/>
  <c r="T4573" i="1"/>
  <c r="U4574" i="1" l="1"/>
  <c r="V4574" i="1" s="1"/>
  <c r="X4573" i="1"/>
  <c r="T4574" i="1"/>
  <c r="X4574" i="1" l="1"/>
  <c r="U4575" i="1"/>
  <c r="V4575" i="1" s="1"/>
  <c r="T4575" i="1"/>
  <c r="U4576" i="1" l="1"/>
  <c r="V4576" i="1" s="1"/>
  <c r="T4576" i="1"/>
  <c r="X4575" i="1"/>
  <c r="X4576" i="1" l="1"/>
  <c r="U4577" i="1"/>
  <c r="V4577" i="1" s="1"/>
  <c r="T4577" i="1"/>
  <c r="U4578" i="1" l="1"/>
  <c r="V4578" i="1" s="1"/>
  <c r="T4578" i="1"/>
  <c r="X4577" i="1"/>
  <c r="X4578" i="1" l="1"/>
  <c r="U4579" i="1"/>
  <c r="V4579" i="1" s="1"/>
  <c r="T4579" i="1"/>
  <c r="U4580" i="1" l="1"/>
  <c r="V4580" i="1" s="1"/>
  <c r="T4580" i="1"/>
  <c r="X4579" i="1"/>
  <c r="X4580" i="1" l="1"/>
  <c r="U4581" i="1"/>
  <c r="V4581" i="1" s="1"/>
  <c r="T4581" i="1"/>
  <c r="U4582" i="1" l="1"/>
  <c r="V4582" i="1" s="1"/>
  <c r="X4581" i="1"/>
  <c r="T4582" i="1"/>
  <c r="X4582" i="1" l="1"/>
  <c r="U4583" i="1"/>
  <c r="V4583" i="1" s="1"/>
  <c r="T4583" i="1"/>
  <c r="U4584" i="1" l="1"/>
  <c r="V4584" i="1" s="1"/>
  <c r="T4584" i="1"/>
  <c r="X4583" i="1"/>
  <c r="U4585" i="1" l="1"/>
  <c r="X4584" i="1"/>
  <c r="T4585" i="1"/>
  <c r="U4586" i="1" l="1"/>
  <c r="X4585" i="1"/>
  <c r="T4586" i="1"/>
  <c r="X4586" i="1" l="1"/>
  <c r="U4587" i="1"/>
  <c r="T4587" i="1"/>
  <c r="X4587" i="1" l="1"/>
  <c r="U4588" i="1"/>
  <c r="T4588" i="1"/>
  <c r="X4588" i="1" l="1"/>
  <c r="U4589" i="1"/>
  <c r="T4589" i="1"/>
  <c r="X4589" i="1" l="1"/>
  <c r="U4590" i="1"/>
  <c r="T4590" i="1"/>
  <c r="U4591" i="1" l="1"/>
  <c r="X4590" i="1"/>
  <c r="T4591" i="1"/>
  <c r="U4592" i="1" l="1"/>
  <c r="X4591" i="1"/>
  <c r="T4592" i="1"/>
  <c r="U4593" i="1" l="1"/>
  <c r="V4593" i="1" s="1"/>
  <c r="X4592" i="1"/>
  <c r="T4593" i="1"/>
  <c r="U4594" i="1" l="1"/>
  <c r="V4594" i="1" s="1"/>
  <c r="T4594" i="1"/>
  <c r="X4593" i="1"/>
  <c r="X4594" i="1" l="1"/>
  <c r="U4595" i="1"/>
  <c r="V4595" i="1" s="1"/>
  <c r="T4595" i="1"/>
  <c r="U4596" i="1" l="1"/>
  <c r="V4596" i="1" s="1"/>
  <c r="T4596" i="1"/>
  <c r="X4595" i="1"/>
  <c r="U4597" i="1" l="1"/>
  <c r="V4597" i="1" s="1"/>
  <c r="X4596" i="1"/>
  <c r="T4597" i="1"/>
  <c r="U4598" i="1" l="1"/>
  <c r="V4598" i="1" s="1"/>
  <c r="X4597" i="1"/>
  <c r="T4598" i="1"/>
  <c r="X4598" i="1" l="1"/>
  <c r="U4599" i="1"/>
  <c r="V4599" i="1" s="1"/>
  <c r="T4599" i="1"/>
  <c r="U4600" i="1" l="1"/>
  <c r="V4600" i="1" s="1"/>
  <c r="T4600" i="1"/>
  <c r="X4599" i="1"/>
  <c r="X4600" i="1" l="1"/>
  <c r="U4601" i="1"/>
  <c r="V4601" i="1" s="1"/>
  <c r="T4601" i="1"/>
  <c r="U4602" i="1" l="1"/>
  <c r="V4602" i="1" s="1"/>
  <c r="T4602" i="1"/>
  <c r="X4601" i="1"/>
  <c r="X4602" i="1" l="1"/>
  <c r="U4603" i="1"/>
  <c r="V4603" i="1" s="1"/>
  <c r="T4603" i="1"/>
  <c r="U4604" i="1" l="1"/>
  <c r="V4604" i="1" s="1"/>
  <c r="T4604" i="1"/>
  <c r="X4603" i="1"/>
  <c r="X4604" i="1" l="1"/>
  <c r="U4605" i="1"/>
  <c r="V4605" i="1" s="1"/>
  <c r="T4605" i="1"/>
  <c r="U4606" i="1" l="1"/>
  <c r="V4606" i="1" s="1"/>
  <c r="X4605" i="1"/>
  <c r="T4606" i="1"/>
  <c r="X4606" i="1" l="1"/>
  <c r="U4607" i="1"/>
  <c r="V4607" i="1" s="1"/>
  <c r="T4607" i="1"/>
  <c r="U4608" i="1" l="1"/>
  <c r="V4608" i="1" s="1"/>
  <c r="T4608" i="1"/>
  <c r="X4607" i="1"/>
  <c r="U4609" i="1" l="1"/>
  <c r="X4608" i="1"/>
  <c r="T4609" i="1"/>
  <c r="U4610" i="1" l="1"/>
  <c r="X4609" i="1"/>
  <c r="T4610" i="1"/>
  <c r="X4610" i="1" l="1"/>
  <c r="U4611" i="1"/>
  <c r="T4611" i="1"/>
  <c r="X4611" i="1" l="1"/>
  <c r="U4612" i="1"/>
  <c r="T4612" i="1"/>
  <c r="U4613" i="1" l="1"/>
  <c r="X4612" i="1"/>
  <c r="T4613" i="1"/>
  <c r="X4613" i="1" l="1"/>
  <c r="U4614" i="1"/>
  <c r="T4614" i="1"/>
  <c r="U4615" i="1" l="1"/>
  <c r="X4614" i="1"/>
  <c r="T4615" i="1"/>
  <c r="U4616" i="1" l="1"/>
  <c r="X4615" i="1"/>
  <c r="T4616" i="1"/>
  <c r="U4617" i="1" l="1"/>
  <c r="V4617" i="1" s="1"/>
  <c r="X4616" i="1"/>
  <c r="T4617" i="1"/>
  <c r="U4618" i="1" l="1"/>
  <c r="V4618" i="1" s="1"/>
  <c r="T4618" i="1"/>
  <c r="X4617" i="1"/>
  <c r="X4618" i="1" l="1"/>
  <c r="U4619" i="1"/>
  <c r="V4619" i="1" s="1"/>
  <c r="T4619" i="1"/>
  <c r="U4620" i="1" l="1"/>
  <c r="V4620" i="1" s="1"/>
  <c r="T4620" i="1"/>
  <c r="X4619" i="1"/>
  <c r="U4621" i="1" l="1"/>
  <c r="V4621" i="1" s="1"/>
  <c r="X4620" i="1"/>
  <c r="T4621" i="1"/>
  <c r="U4622" i="1" l="1"/>
  <c r="V4622" i="1" s="1"/>
  <c r="X4621" i="1"/>
  <c r="T4622" i="1"/>
  <c r="X4622" i="1" l="1"/>
  <c r="U4623" i="1"/>
  <c r="V4623" i="1" s="1"/>
  <c r="T4623" i="1"/>
  <c r="U4624" i="1" l="1"/>
  <c r="V4624" i="1" s="1"/>
  <c r="T4624" i="1"/>
  <c r="X4623" i="1"/>
  <c r="X4624" i="1" l="1"/>
  <c r="U4625" i="1"/>
  <c r="V4625" i="1" s="1"/>
  <c r="T4625" i="1"/>
  <c r="U4626" i="1" l="1"/>
  <c r="V4626" i="1" s="1"/>
  <c r="T4626" i="1"/>
  <c r="X4625" i="1"/>
  <c r="X4626" i="1" l="1"/>
  <c r="U4627" i="1"/>
  <c r="V4627" i="1" s="1"/>
  <c r="T4627" i="1"/>
  <c r="U4628" i="1" l="1"/>
  <c r="V4628" i="1" s="1"/>
  <c r="T4628" i="1"/>
  <c r="X4627" i="1"/>
  <c r="X4628" i="1" l="1"/>
  <c r="U4629" i="1"/>
  <c r="V4629" i="1" s="1"/>
  <c r="T4629" i="1"/>
  <c r="U4630" i="1" l="1"/>
  <c r="V4630" i="1" s="1"/>
  <c r="X4629" i="1"/>
  <c r="T4630" i="1"/>
  <c r="X4630" i="1" l="1"/>
  <c r="U4631" i="1"/>
  <c r="V4631" i="1" s="1"/>
  <c r="T4631" i="1"/>
  <c r="U4632" i="1" l="1"/>
  <c r="V4632" i="1" s="1"/>
  <c r="T4632" i="1"/>
  <c r="X4631" i="1"/>
  <c r="U4633" i="1" l="1"/>
  <c r="X4632" i="1"/>
  <c r="T4633" i="1"/>
  <c r="U4634" i="1" l="1"/>
  <c r="X4633" i="1"/>
  <c r="T4634" i="1"/>
  <c r="X4634" i="1" l="1"/>
  <c r="U4635" i="1"/>
  <c r="T4635" i="1"/>
  <c r="X4635" i="1" l="1"/>
  <c r="U4636" i="1"/>
  <c r="T4636" i="1"/>
  <c r="X4636" i="1" l="1"/>
  <c r="U4637" i="1"/>
  <c r="T4637" i="1"/>
  <c r="X4637" i="1" l="1"/>
  <c r="U4638" i="1"/>
  <c r="T4638" i="1"/>
  <c r="U4639" i="1" l="1"/>
  <c r="X4638" i="1"/>
  <c r="T4639" i="1"/>
  <c r="U4640" i="1" l="1"/>
  <c r="X4639" i="1"/>
  <c r="T4640" i="1"/>
  <c r="U4641" i="1" l="1"/>
  <c r="V4641" i="1" s="1"/>
  <c r="X4640" i="1"/>
  <c r="T4641" i="1"/>
  <c r="U4642" i="1" l="1"/>
  <c r="V4642" i="1" s="1"/>
  <c r="T4642" i="1"/>
  <c r="X4641" i="1"/>
  <c r="X4642" i="1" l="1"/>
  <c r="U4643" i="1"/>
  <c r="V4643" i="1" s="1"/>
  <c r="T4643" i="1"/>
  <c r="U4644" i="1" l="1"/>
  <c r="V4644" i="1" s="1"/>
  <c r="T4644" i="1"/>
  <c r="X4643" i="1"/>
  <c r="U4645" i="1" l="1"/>
  <c r="V4645" i="1" s="1"/>
  <c r="X4644" i="1"/>
  <c r="T4645" i="1"/>
  <c r="U4646" i="1" l="1"/>
  <c r="V4646" i="1" s="1"/>
  <c r="X4645" i="1"/>
  <c r="T4646" i="1"/>
  <c r="X4646" i="1" l="1"/>
  <c r="U4647" i="1"/>
  <c r="V4647" i="1" s="1"/>
  <c r="T4647" i="1"/>
  <c r="U4648" i="1" l="1"/>
  <c r="V4648" i="1" s="1"/>
  <c r="T4648" i="1"/>
  <c r="X4647" i="1"/>
  <c r="X4648" i="1" l="1"/>
  <c r="U4649" i="1"/>
  <c r="V4649" i="1" s="1"/>
  <c r="T4649" i="1"/>
  <c r="U4650" i="1" l="1"/>
  <c r="V4650" i="1" s="1"/>
  <c r="T4650" i="1"/>
  <c r="X4649" i="1"/>
  <c r="X4650" i="1" l="1"/>
  <c r="U4651" i="1"/>
  <c r="V4651" i="1" s="1"/>
  <c r="T4651" i="1"/>
  <c r="U4652" i="1" l="1"/>
  <c r="V4652" i="1" s="1"/>
  <c r="T4652" i="1"/>
  <c r="X4651" i="1"/>
  <c r="U4653" i="1" l="1"/>
  <c r="V4653" i="1" s="1"/>
  <c r="X4652" i="1"/>
  <c r="T4653" i="1"/>
  <c r="U4654" i="1" l="1"/>
  <c r="V4654" i="1" s="1"/>
  <c r="X4653" i="1"/>
  <c r="T4654" i="1"/>
  <c r="X4654" i="1" l="1"/>
  <c r="U4655" i="1"/>
  <c r="V4655" i="1" s="1"/>
  <c r="T4655" i="1"/>
  <c r="U4656" i="1" l="1"/>
  <c r="V4656" i="1" s="1"/>
  <c r="T4656" i="1"/>
  <c r="X4655" i="1"/>
  <c r="U4657" i="1" l="1"/>
  <c r="X4656" i="1"/>
  <c r="T4657" i="1"/>
  <c r="X4657" i="1" l="1"/>
  <c r="U4658" i="1"/>
  <c r="T4658" i="1"/>
  <c r="U4659" i="1" l="1"/>
  <c r="X4658" i="1"/>
  <c r="T4659" i="1"/>
  <c r="X4659" i="1" l="1"/>
  <c r="U4660" i="1"/>
  <c r="T4660" i="1"/>
  <c r="U4661" i="1" l="1"/>
  <c r="X4660" i="1"/>
  <c r="T4661" i="1"/>
  <c r="X4661" i="1" l="1"/>
  <c r="U4662" i="1"/>
  <c r="T4662" i="1"/>
  <c r="U4663" i="1" l="1"/>
  <c r="X4662" i="1"/>
  <c r="T4663" i="1"/>
  <c r="U4664" i="1" l="1"/>
  <c r="X4663" i="1"/>
  <c r="T4664" i="1"/>
  <c r="X4664" i="1" l="1"/>
  <c r="U4665" i="1"/>
  <c r="V4665" i="1" s="1"/>
  <c r="T4665" i="1"/>
  <c r="U4666" i="1" l="1"/>
  <c r="V4666" i="1" s="1"/>
  <c r="T4666" i="1"/>
  <c r="X4665" i="1"/>
  <c r="X4666" i="1" l="1"/>
  <c r="U4667" i="1"/>
  <c r="V4667" i="1" s="1"/>
  <c r="T4667" i="1"/>
  <c r="U4668" i="1" l="1"/>
  <c r="V4668" i="1" s="1"/>
  <c r="T4668" i="1"/>
  <c r="X4667" i="1"/>
  <c r="U4669" i="1" l="1"/>
  <c r="V4669" i="1" s="1"/>
  <c r="X4668" i="1"/>
  <c r="T4669" i="1"/>
  <c r="U4670" i="1" l="1"/>
  <c r="V4670" i="1" s="1"/>
  <c r="X4669" i="1"/>
  <c r="T4670" i="1"/>
  <c r="X4670" i="1" l="1"/>
  <c r="U4671" i="1"/>
  <c r="V4671" i="1" s="1"/>
  <c r="T4671" i="1"/>
  <c r="U4672" i="1" l="1"/>
  <c r="V4672" i="1" s="1"/>
  <c r="T4672" i="1"/>
  <c r="X4671" i="1"/>
  <c r="X4672" i="1" l="1"/>
  <c r="U4673" i="1"/>
  <c r="V4673" i="1" s="1"/>
  <c r="T4673" i="1"/>
  <c r="U4674" i="1" l="1"/>
  <c r="V4674" i="1" s="1"/>
  <c r="T4674" i="1"/>
  <c r="X4673" i="1"/>
  <c r="X4674" i="1" l="1"/>
  <c r="U4675" i="1"/>
  <c r="V4675" i="1" s="1"/>
  <c r="T4675" i="1"/>
  <c r="U4676" i="1" l="1"/>
  <c r="V4676" i="1" s="1"/>
  <c r="T4676" i="1"/>
  <c r="X4675" i="1"/>
  <c r="U4677" i="1" l="1"/>
  <c r="V4677" i="1" s="1"/>
  <c r="X4676" i="1"/>
  <c r="T4677" i="1"/>
  <c r="U4678" i="1" l="1"/>
  <c r="V4678" i="1" s="1"/>
  <c r="X4677" i="1"/>
  <c r="T4678" i="1"/>
  <c r="X4678" i="1" l="1"/>
  <c r="U4679" i="1"/>
  <c r="V4679" i="1" s="1"/>
  <c r="T4679" i="1"/>
  <c r="U4680" i="1" l="1"/>
  <c r="V4680" i="1" s="1"/>
  <c r="T4680" i="1"/>
  <c r="X4679" i="1"/>
  <c r="U4681" i="1" l="1"/>
  <c r="X4680" i="1"/>
  <c r="T4681" i="1"/>
  <c r="U4682" i="1" l="1"/>
  <c r="X4681" i="1"/>
  <c r="T4682" i="1"/>
  <c r="U4683" i="1" l="1"/>
  <c r="X4682" i="1"/>
  <c r="T4683" i="1"/>
  <c r="X4683" i="1" l="1"/>
  <c r="U4684" i="1"/>
  <c r="T4684" i="1"/>
  <c r="U4685" i="1" l="1"/>
  <c r="X4684" i="1"/>
  <c r="T4685" i="1"/>
  <c r="X4685" i="1" l="1"/>
  <c r="U4686" i="1"/>
  <c r="T4686" i="1"/>
  <c r="U4687" i="1" l="1"/>
  <c r="X4686" i="1"/>
  <c r="T4687" i="1"/>
  <c r="U4688" i="1" l="1"/>
  <c r="X4687" i="1"/>
  <c r="T4688" i="1"/>
  <c r="X4688" i="1" l="1"/>
  <c r="U4689" i="1"/>
  <c r="V4689" i="1" s="1"/>
  <c r="T4689" i="1"/>
  <c r="U4690" i="1" l="1"/>
  <c r="V4690" i="1" s="1"/>
  <c r="T4690" i="1"/>
  <c r="X4689" i="1"/>
  <c r="X4690" i="1" l="1"/>
  <c r="U4691" i="1"/>
  <c r="V4691" i="1" s="1"/>
  <c r="T4691" i="1"/>
  <c r="U4692" i="1" l="1"/>
  <c r="V4692" i="1" s="1"/>
  <c r="T4692" i="1"/>
  <c r="X4691" i="1"/>
  <c r="U4693" i="1" l="1"/>
  <c r="V4693" i="1" s="1"/>
  <c r="X4692" i="1"/>
  <c r="T4693" i="1"/>
  <c r="U4694" i="1" l="1"/>
  <c r="V4694" i="1" s="1"/>
  <c r="X4693" i="1"/>
  <c r="T4694" i="1"/>
  <c r="X4694" i="1" l="1"/>
  <c r="U4695" i="1"/>
  <c r="V4695" i="1" s="1"/>
  <c r="T4695" i="1"/>
  <c r="U4696" i="1" l="1"/>
  <c r="V4696" i="1" s="1"/>
  <c r="T4696" i="1"/>
  <c r="X4695" i="1"/>
  <c r="X4696" i="1" l="1"/>
  <c r="U4697" i="1"/>
  <c r="V4697" i="1" s="1"/>
  <c r="T4697" i="1"/>
  <c r="U4698" i="1" l="1"/>
  <c r="V4698" i="1" s="1"/>
  <c r="T4698" i="1"/>
  <c r="X4697" i="1"/>
  <c r="X4698" i="1" l="1"/>
  <c r="U4699" i="1"/>
  <c r="V4699" i="1" s="1"/>
  <c r="T4699" i="1"/>
  <c r="U4700" i="1" l="1"/>
  <c r="V4700" i="1" s="1"/>
  <c r="T4700" i="1"/>
  <c r="X4699" i="1"/>
  <c r="U4701" i="1" l="1"/>
  <c r="V4701" i="1" s="1"/>
  <c r="X4700" i="1"/>
  <c r="T4701" i="1"/>
  <c r="U4702" i="1" l="1"/>
  <c r="V4702" i="1" s="1"/>
  <c r="X4701" i="1"/>
  <c r="T4702" i="1"/>
  <c r="X4702" i="1" l="1"/>
  <c r="U4703" i="1"/>
  <c r="V4703" i="1" s="1"/>
  <c r="T4703" i="1"/>
  <c r="U4704" i="1" l="1"/>
  <c r="V4704" i="1" s="1"/>
  <c r="T4704" i="1"/>
  <c r="X4703" i="1"/>
  <c r="X4704" i="1" l="1"/>
  <c r="U4705" i="1"/>
  <c r="T4705" i="1"/>
  <c r="X4705" i="1" l="1"/>
  <c r="U4706" i="1"/>
  <c r="T4706" i="1"/>
  <c r="U4707" i="1" l="1"/>
  <c r="X4706" i="1"/>
  <c r="T4707" i="1"/>
  <c r="X4707" i="1" l="1"/>
  <c r="U4708" i="1"/>
  <c r="T4708" i="1"/>
  <c r="U4709" i="1" l="1"/>
  <c r="X4708" i="1"/>
  <c r="T4709" i="1"/>
  <c r="X4709" i="1" l="1"/>
  <c r="U4710" i="1"/>
  <c r="T4710" i="1"/>
  <c r="U4711" i="1" l="1"/>
  <c r="X4710" i="1"/>
  <c r="T4711" i="1"/>
  <c r="U4712" i="1" l="1"/>
  <c r="X4711" i="1"/>
  <c r="T4712" i="1"/>
  <c r="X4712" i="1" l="1"/>
  <c r="U4713" i="1"/>
  <c r="V4713" i="1" s="1"/>
  <c r="T4713" i="1"/>
  <c r="U4714" i="1" l="1"/>
  <c r="V4714" i="1" s="1"/>
  <c r="T4714" i="1"/>
  <c r="X4713" i="1"/>
  <c r="X4714" i="1" l="1"/>
  <c r="U4715" i="1"/>
  <c r="V4715" i="1" s="1"/>
  <c r="T4715" i="1"/>
  <c r="U4716" i="1" l="1"/>
  <c r="V4716" i="1" s="1"/>
  <c r="T4716" i="1"/>
  <c r="X4715" i="1"/>
  <c r="U4717" i="1" l="1"/>
  <c r="V4717" i="1" s="1"/>
  <c r="X4716" i="1"/>
  <c r="T4717" i="1"/>
  <c r="U4718" i="1" l="1"/>
  <c r="V4718" i="1" s="1"/>
  <c r="X4717" i="1"/>
  <c r="T4718" i="1"/>
  <c r="X4718" i="1" l="1"/>
  <c r="U4719" i="1"/>
  <c r="V4719" i="1" s="1"/>
  <c r="T4719" i="1"/>
  <c r="U4720" i="1" l="1"/>
  <c r="V4720" i="1" s="1"/>
  <c r="T4720" i="1"/>
  <c r="X4719" i="1"/>
  <c r="X4720" i="1" l="1"/>
  <c r="U4721" i="1"/>
  <c r="V4721" i="1" s="1"/>
  <c r="T4721" i="1"/>
  <c r="U4722" i="1" l="1"/>
  <c r="V4722" i="1" s="1"/>
  <c r="T4722" i="1"/>
  <c r="X4721" i="1"/>
  <c r="X4722" i="1" l="1"/>
  <c r="U4723" i="1"/>
  <c r="V4723" i="1" s="1"/>
  <c r="T4723" i="1"/>
  <c r="U4724" i="1" l="1"/>
  <c r="V4724" i="1" s="1"/>
  <c r="T4724" i="1"/>
  <c r="X4723" i="1"/>
  <c r="U4725" i="1" l="1"/>
  <c r="V4725" i="1" s="1"/>
  <c r="X4724" i="1"/>
  <c r="T4725" i="1"/>
  <c r="U4726" i="1" l="1"/>
  <c r="V4726" i="1" s="1"/>
  <c r="X4725" i="1"/>
  <c r="T4726" i="1"/>
  <c r="X4726" i="1" l="1"/>
  <c r="U4727" i="1"/>
  <c r="V4727" i="1" s="1"/>
  <c r="T4727" i="1"/>
  <c r="U4728" i="1" l="1"/>
  <c r="V4728" i="1" s="1"/>
  <c r="T4728" i="1"/>
  <c r="X4727" i="1"/>
  <c r="U4729" i="1" l="1"/>
  <c r="X4728" i="1"/>
  <c r="T4729" i="1"/>
  <c r="U4730" i="1" l="1"/>
  <c r="X4729" i="1"/>
  <c r="T4730" i="1"/>
  <c r="U4731" i="1" l="1"/>
  <c r="X4730" i="1"/>
  <c r="T4731" i="1"/>
  <c r="X4731" i="1" l="1"/>
  <c r="U4732" i="1"/>
  <c r="T4732" i="1"/>
  <c r="U4733" i="1" l="1"/>
  <c r="X4732" i="1"/>
  <c r="T4733" i="1"/>
  <c r="X4733" i="1" l="1"/>
  <c r="U4734" i="1"/>
  <c r="T4734" i="1"/>
  <c r="U4735" i="1" l="1"/>
  <c r="X4734" i="1"/>
  <c r="T4735" i="1"/>
  <c r="U4736" i="1" l="1"/>
  <c r="X4735" i="1"/>
  <c r="T4736" i="1"/>
  <c r="X4736" i="1" l="1"/>
  <c r="U4737" i="1"/>
  <c r="V4737" i="1" s="1"/>
  <c r="T4737" i="1"/>
  <c r="U4738" i="1" l="1"/>
  <c r="V4738" i="1" s="1"/>
  <c r="T4738" i="1"/>
  <c r="X4737" i="1"/>
  <c r="X4738" i="1" l="1"/>
  <c r="U4739" i="1"/>
  <c r="V4739" i="1" s="1"/>
  <c r="T4739" i="1"/>
  <c r="U4740" i="1" l="1"/>
  <c r="V4740" i="1" s="1"/>
  <c r="T4740" i="1"/>
  <c r="X4739" i="1"/>
  <c r="U4741" i="1" l="1"/>
  <c r="V4741" i="1" s="1"/>
  <c r="X4740" i="1"/>
  <c r="T4741" i="1"/>
  <c r="U4742" i="1" l="1"/>
  <c r="V4742" i="1" s="1"/>
  <c r="X4741" i="1"/>
  <c r="T4742" i="1"/>
  <c r="X4742" i="1" l="1"/>
  <c r="U4743" i="1"/>
  <c r="V4743" i="1" s="1"/>
  <c r="T4743" i="1"/>
  <c r="U4744" i="1" l="1"/>
  <c r="V4744" i="1" s="1"/>
  <c r="T4744" i="1"/>
  <c r="X4743" i="1"/>
  <c r="X4744" i="1" l="1"/>
  <c r="U4745" i="1"/>
  <c r="V4745" i="1" s="1"/>
  <c r="T4745" i="1"/>
  <c r="U4746" i="1" l="1"/>
  <c r="V4746" i="1" s="1"/>
  <c r="T4746" i="1"/>
  <c r="X4745" i="1"/>
  <c r="X4746" i="1" l="1"/>
  <c r="U4747" i="1"/>
  <c r="V4747" i="1" s="1"/>
  <c r="T4747" i="1"/>
  <c r="U4748" i="1" l="1"/>
  <c r="V4748" i="1" s="1"/>
  <c r="T4748" i="1"/>
  <c r="X4747" i="1"/>
  <c r="U4749" i="1" l="1"/>
  <c r="V4749" i="1" s="1"/>
  <c r="X4748" i="1"/>
  <c r="T4749" i="1"/>
  <c r="U4750" i="1" l="1"/>
  <c r="V4750" i="1" s="1"/>
  <c r="X4749" i="1"/>
  <c r="T4750" i="1"/>
  <c r="X4750" i="1" l="1"/>
  <c r="U4751" i="1"/>
  <c r="V4751" i="1" s="1"/>
  <c r="T4751" i="1"/>
  <c r="U4752" i="1" l="1"/>
  <c r="V4752" i="1" s="1"/>
  <c r="T4752" i="1"/>
  <c r="X4751" i="1"/>
  <c r="U4753" i="1" l="1"/>
  <c r="X4752" i="1"/>
  <c r="T4753" i="1"/>
  <c r="U4754" i="1" l="1"/>
  <c r="X4753" i="1"/>
  <c r="T4754" i="1"/>
  <c r="U4755" i="1" l="1"/>
  <c r="X4754" i="1"/>
  <c r="T4755" i="1"/>
  <c r="X4755" i="1" l="1"/>
  <c r="U4756" i="1"/>
  <c r="T4756" i="1"/>
  <c r="U4757" i="1" l="1"/>
  <c r="X4756" i="1"/>
  <c r="T4757" i="1"/>
  <c r="X4757" i="1" l="1"/>
  <c r="U4758" i="1"/>
  <c r="T4758" i="1"/>
  <c r="U4759" i="1" l="1"/>
  <c r="X4758" i="1"/>
  <c r="T4759" i="1"/>
  <c r="U4760" i="1" l="1"/>
  <c r="X4759" i="1"/>
  <c r="T4760" i="1"/>
  <c r="X4760" i="1" l="1"/>
  <c r="U4761" i="1"/>
  <c r="V4761" i="1" s="1"/>
  <c r="T4761" i="1"/>
  <c r="U4762" i="1" l="1"/>
  <c r="V4762" i="1" s="1"/>
  <c r="T4762" i="1"/>
  <c r="X4761" i="1"/>
  <c r="X4762" i="1" l="1"/>
  <c r="U4763" i="1"/>
  <c r="V4763" i="1" s="1"/>
  <c r="T4763" i="1"/>
  <c r="U4764" i="1" l="1"/>
  <c r="V4764" i="1" s="1"/>
  <c r="T4764" i="1"/>
  <c r="X4763" i="1"/>
  <c r="U4765" i="1" l="1"/>
  <c r="V4765" i="1" s="1"/>
  <c r="X4764" i="1"/>
  <c r="T4765" i="1"/>
  <c r="X4765" i="1" l="1"/>
  <c r="U4766" i="1"/>
  <c r="V4766" i="1" s="1"/>
  <c r="T4766" i="1"/>
  <c r="U4767" i="1" l="1"/>
  <c r="V4767" i="1" s="1"/>
  <c r="X4766" i="1"/>
  <c r="T4767" i="1"/>
  <c r="X4767" i="1" l="1"/>
  <c r="U4768" i="1"/>
  <c r="V4768" i="1" s="1"/>
  <c r="T4768" i="1"/>
  <c r="U4769" i="1" l="1"/>
  <c r="V4769" i="1" s="1"/>
  <c r="X4768" i="1"/>
  <c r="T4769" i="1"/>
  <c r="X4769" i="1" l="1"/>
  <c r="U4770" i="1"/>
  <c r="V4770" i="1" s="1"/>
  <c r="T4770" i="1"/>
  <c r="U4771" i="1" l="1"/>
  <c r="V4771" i="1" s="1"/>
  <c r="T4771" i="1"/>
  <c r="X4770" i="1"/>
  <c r="X4771" i="1" l="1"/>
  <c r="U4772" i="1"/>
  <c r="V4772" i="1" s="1"/>
  <c r="T4772" i="1"/>
  <c r="U4773" i="1" l="1"/>
  <c r="V4773" i="1" s="1"/>
  <c r="T4773" i="1"/>
  <c r="X4772" i="1"/>
  <c r="U4774" i="1" l="1"/>
  <c r="V4774" i="1" s="1"/>
  <c r="X4773" i="1"/>
  <c r="T4774" i="1"/>
  <c r="U4775" i="1" l="1"/>
  <c r="V4775" i="1" s="1"/>
  <c r="T4775" i="1"/>
  <c r="X4774" i="1"/>
  <c r="X4775" i="1" l="1"/>
  <c r="U4776" i="1"/>
  <c r="V4776" i="1" s="1"/>
  <c r="T4776" i="1"/>
  <c r="U4777" i="1" l="1"/>
  <c r="X4776" i="1"/>
  <c r="T4777" i="1"/>
  <c r="U4778" i="1" l="1"/>
  <c r="T4778" i="1"/>
  <c r="X4777" i="1"/>
  <c r="U4779" i="1" l="1"/>
  <c r="X4778" i="1"/>
  <c r="T4779" i="1"/>
  <c r="X4779" i="1" l="1"/>
  <c r="U4780" i="1"/>
  <c r="T4780" i="1"/>
  <c r="X4780" i="1" l="1"/>
  <c r="U4781" i="1"/>
  <c r="T4781" i="1"/>
  <c r="T4782" i="1" l="1"/>
  <c r="X4781" i="1"/>
  <c r="U4782" i="1"/>
  <c r="U4783" i="1" l="1"/>
  <c r="X4782" i="1"/>
  <c r="T4783" i="1"/>
  <c r="U4784" i="1" l="1"/>
  <c r="X4783" i="1"/>
  <c r="T4784" i="1"/>
  <c r="U4785" i="1" l="1"/>
  <c r="V4785" i="1" s="1"/>
  <c r="T4785" i="1"/>
  <c r="X4784" i="1"/>
  <c r="X4785" i="1" l="1"/>
  <c r="U4786" i="1"/>
  <c r="V4786" i="1" s="1"/>
  <c r="T4786" i="1"/>
  <c r="U4787" i="1" l="1"/>
  <c r="V4787" i="1" s="1"/>
  <c r="X4786" i="1"/>
  <c r="T4787" i="1"/>
  <c r="T4788" i="1" l="1"/>
  <c r="X4787" i="1"/>
  <c r="U4788" i="1"/>
  <c r="V4788" i="1" s="1"/>
  <c r="U4789" i="1" l="1"/>
  <c r="V4789" i="1" s="1"/>
  <c r="T4789" i="1"/>
  <c r="X4788" i="1"/>
  <c r="U4790" i="1" l="1"/>
  <c r="V4790" i="1" s="1"/>
  <c r="T4790" i="1"/>
  <c r="X4789" i="1"/>
  <c r="U4791" i="1" l="1"/>
  <c r="V4791" i="1" s="1"/>
  <c r="T4791" i="1"/>
  <c r="X4790" i="1"/>
  <c r="X4791" i="1" l="1"/>
  <c r="T4792" i="1"/>
  <c r="U4792" i="1"/>
  <c r="V4792" i="1" s="1"/>
  <c r="U4793" i="1" l="1"/>
  <c r="V4793" i="1" s="1"/>
  <c r="T4793" i="1"/>
  <c r="X4792" i="1"/>
  <c r="X4793" i="1" l="1"/>
  <c r="U4794" i="1"/>
  <c r="V4794" i="1" s="1"/>
  <c r="T4794" i="1"/>
  <c r="U4795" i="1" l="1"/>
  <c r="V4795" i="1" s="1"/>
  <c r="X4794" i="1"/>
  <c r="T4795" i="1"/>
  <c r="T4796" i="1" l="1"/>
  <c r="X4795" i="1"/>
  <c r="U4796" i="1"/>
  <c r="V4796" i="1" s="1"/>
  <c r="U4797" i="1" l="1"/>
  <c r="V4797" i="1" s="1"/>
  <c r="T4797" i="1"/>
  <c r="X4796" i="1"/>
  <c r="U4798" i="1" l="1"/>
  <c r="V4798" i="1" s="1"/>
  <c r="T4798" i="1"/>
  <c r="X4797" i="1"/>
  <c r="U4799" i="1" l="1"/>
  <c r="V4799" i="1" s="1"/>
  <c r="T4799" i="1"/>
  <c r="X4798" i="1"/>
  <c r="X4799" i="1" l="1"/>
  <c r="T4800" i="1"/>
  <c r="U4800" i="1"/>
  <c r="V4800" i="1" s="1"/>
  <c r="U4801" i="1" l="1"/>
  <c r="X4800" i="1"/>
  <c r="T4801" i="1"/>
  <c r="X4801" i="1" l="1"/>
  <c r="T4802" i="1"/>
  <c r="U4802" i="1"/>
  <c r="U4803" i="1" l="1"/>
  <c r="X4802" i="1"/>
  <c r="T4803" i="1"/>
  <c r="X4803" i="1" l="1"/>
  <c r="T4804" i="1"/>
  <c r="U4804" i="1"/>
  <c r="X4804" i="1" l="1"/>
  <c r="U4805" i="1"/>
  <c r="T4805" i="1"/>
  <c r="T4806" i="1" l="1"/>
  <c r="U4806" i="1"/>
  <c r="X4805" i="1"/>
  <c r="U4807" i="1" l="1"/>
  <c r="X4806" i="1"/>
  <c r="T4807" i="1"/>
  <c r="U4808" i="1" l="1"/>
  <c r="X4807" i="1"/>
  <c r="T4808" i="1"/>
  <c r="U4809" i="1" l="1"/>
  <c r="V4809" i="1" s="1"/>
  <c r="T4809" i="1"/>
  <c r="X4808" i="1"/>
  <c r="X4809" i="1" l="1"/>
  <c r="U4810" i="1"/>
  <c r="V4810" i="1" s="1"/>
  <c r="T4810" i="1"/>
  <c r="U4811" i="1" l="1"/>
  <c r="V4811" i="1" s="1"/>
  <c r="X4810" i="1"/>
  <c r="T4811" i="1"/>
  <c r="T4812" i="1" l="1"/>
  <c r="X4811" i="1"/>
  <c r="U4812" i="1"/>
  <c r="V4812" i="1" s="1"/>
  <c r="U4813" i="1" l="1"/>
  <c r="V4813" i="1" s="1"/>
  <c r="T4813" i="1"/>
  <c r="X4812" i="1"/>
  <c r="U4814" i="1" l="1"/>
  <c r="V4814" i="1" s="1"/>
  <c r="T4814" i="1"/>
  <c r="X4813" i="1"/>
  <c r="U4815" i="1" l="1"/>
  <c r="V4815" i="1" s="1"/>
  <c r="T4815" i="1"/>
  <c r="X4814" i="1"/>
  <c r="X4815" i="1" l="1"/>
  <c r="T4816" i="1"/>
  <c r="U4816" i="1"/>
  <c r="V4816" i="1" s="1"/>
  <c r="U4817" i="1" l="1"/>
  <c r="V4817" i="1" s="1"/>
  <c r="T4817" i="1"/>
  <c r="X4816" i="1"/>
  <c r="X4817" i="1" l="1"/>
  <c r="U4818" i="1"/>
  <c r="V4818" i="1" s="1"/>
  <c r="T4818" i="1"/>
  <c r="U4819" i="1" l="1"/>
  <c r="V4819" i="1" s="1"/>
  <c r="X4818" i="1"/>
  <c r="T4819" i="1"/>
  <c r="T4820" i="1" l="1"/>
  <c r="X4819" i="1"/>
  <c r="U4820" i="1"/>
  <c r="V4820" i="1" s="1"/>
  <c r="U4821" i="1" l="1"/>
  <c r="V4821" i="1" s="1"/>
  <c r="T4821" i="1"/>
  <c r="X4820" i="1"/>
  <c r="U4822" i="1" l="1"/>
  <c r="V4822" i="1" s="1"/>
  <c r="T4822" i="1"/>
  <c r="X4821" i="1"/>
  <c r="U4823" i="1" l="1"/>
  <c r="V4823" i="1" s="1"/>
  <c r="T4823" i="1"/>
  <c r="X4822" i="1"/>
  <c r="X4823" i="1" l="1"/>
  <c r="T4824" i="1"/>
  <c r="U4824" i="1"/>
  <c r="V4824" i="1" s="1"/>
  <c r="X4824" i="1" l="1"/>
  <c r="U4825" i="1"/>
  <c r="T4825" i="1"/>
  <c r="X4825" i="1" l="1"/>
  <c r="T4826" i="1"/>
  <c r="U4826" i="1"/>
  <c r="U4827" i="1" l="1"/>
  <c r="X4826" i="1"/>
  <c r="T4827" i="1"/>
  <c r="X4827" i="1" l="1"/>
  <c r="T4828" i="1"/>
  <c r="U4828" i="1"/>
  <c r="X4828" i="1" l="1"/>
  <c r="U4829" i="1"/>
  <c r="T4829" i="1"/>
  <c r="T4830" i="1" l="1"/>
  <c r="X4829" i="1"/>
  <c r="U4830" i="1"/>
  <c r="U4831" i="1" l="1"/>
  <c r="X4830" i="1"/>
  <c r="T4831" i="1"/>
  <c r="U4832" i="1" l="1"/>
  <c r="X4831" i="1"/>
  <c r="T4832" i="1"/>
  <c r="U4833" i="1" l="1"/>
  <c r="V4833" i="1" s="1"/>
  <c r="T4833" i="1"/>
  <c r="X4832" i="1"/>
  <c r="X4833" i="1" l="1"/>
  <c r="U4834" i="1"/>
  <c r="V4834" i="1" s="1"/>
  <c r="T4834" i="1"/>
  <c r="U4835" i="1" l="1"/>
  <c r="V4835" i="1" s="1"/>
  <c r="X4834" i="1"/>
  <c r="T4835" i="1"/>
  <c r="T4836" i="1" l="1"/>
  <c r="X4835" i="1"/>
  <c r="U4836" i="1"/>
  <c r="V4836" i="1" s="1"/>
  <c r="U4837" i="1" l="1"/>
  <c r="V4837" i="1" s="1"/>
  <c r="T4837" i="1"/>
  <c r="X4836" i="1"/>
  <c r="U4838" i="1" l="1"/>
  <c r="V4838" i="1" s="1"/>
  <c r="T4838" i="1"/>
  <c r="X4837" i="1"/>
  <c r="U4839" i="1" l="1"/>
  <c r="V4839" i="1" s="1"/>
  <c r="T4839" i="1"/>
  <c r="X4838" i="1"/>
  <c r="X4839" i="1" l="1"/>
  <c r="T4840" i="1"/>
  <c r="U4840" i="1"/>
  <c r="V4840" i="1" s="1"/>
  <c r="U4841" i="1" l="1"/>
  <c r="V4841" i="1" s="1"/>
  <c r="T4841" i="1"/>
  <c r="X4840" i="1"/>
  <c r="X4841" i="1" l="1"/>
  <c r="U4842" i="1"/>
  <c r="V4842" i="1" s="1"/>
  <c r="T4842" i="1"/>
  <c r="U4843" i="1" l="1"/>
  <c r="V4843" i="1" s="1"/>
  <c r="X4842" i="1"/>
  <c r="T4843" i="1"/>
  <c r="T4844" i="1" l="1"/>
  <c r="X4843" i="1"/>
  <c r="U4844" i="1"/>
  <c r="V4844" i="1" s="1"/>
  <c r="U4845" i="1" l="1"/>
  <c r="V4845" i="1" s="1"/>
  <c r="T4845" i="1"/>
  <c r="X4844" i="1"/>
  <c r="U4846" i="1" l="1"/>
  <c r="V4846" i="1" s="1"/>
  <c r="T4846" i="1"/>
  <c r="X4845" i="1"/>
  <c r="U4847" i="1" l="1"/>
  <c r="V4847" i="1" s="1"/>
  <c r="T4847" i="1"/>
  <c r="X4846" i="1"/>
  <c r="X4847" i="1" l="1"/>
  <c r="T4848" i="1"/>
  <c r="U4848" i="1"/>
  <c r="V4848" i="1" s="1"/>
  <c r="X4848" i="1" l="1"/>
  <c r="U4849" i="1"/>
  <c r="T4849" i="1"/>
  <c r="X4849" i="1" l="1"/>
  <c r="T4850" i="1"/>
  <c r="U4850" i="1"/>
  <c r="U4851" i="1" l="1"/>
  <c r="X4850" i="1"/>
  <c r="T4851" i="1"/>
  <c r="X4851" i="1" l="1"/>
  <c r="T4852" i="1"/>
  <c r="U4852" i="1"/>
  <c r="X4852" i="1" l="1"/>
  <c r="U4853" i="1"/>
  <c r="T4853" i="1"/>
  <c r="T4854" i="1" l="1"/>
  <c r="X4853" i="1"/>
  <c r="U4854" i="1"/>
  <c r="U4855" i="1" l="1"/>
  <c r="X4854" i="1"/>
  <c r="T4855" i="1"/>
  <c r="U4856" i="1" l="1"/>
  <c r="X4855" i="1"/>
  <c r="T4856" i="1"/>
  <c r="U4857" i="1" l="1"/>
  <c r="V4857" i="1" s="1"/>
  <c r="T4857" i="1"/>
  <c r="X4856" i="1"/>
  <c r="X4857" i="1" l="1"/>
  <c r="U4858" i="1"/>
  <c r="V4858" i="1" s="1"/>
  <c r="T4858" i="1"/>
  <c r="U4859" i="1" l="1"/>
  <c r="V4859" i="1" s="1"/>
  <c r="X4858" i="1"/>
  <c r="T4859" i="1"/>
  <c r="T4860" i="1" l="1"/>
  <c r="X4859" i="1"/>
  <c r="U4860" i="1"/>
  <c r="V4860" i="1" s="1"/>
  <c r="U4861" i="1" l="1"/>
  <c r="V4861" i="1" s="1"/>
  <c r="T4861" i="1"/>
  <c r="X4860" i="1"/>
  <c r="U4862" i="1" l="1"/>
  <c r="V4862" i="1" s="1"/>
  <c r="T4862" i="1"/>
  <c r="X4861" i="1"/>
  <c r="U4863" i="1" l="1"/>
  <c r="V4863" i="1" s="1"/>
  <c r="T4863" i="1"/>
  <c r="X4862" i="1"/>
  <c r="X4863" i="1" l="1"/>
  <c r="T4864" i="1"/>
  <c r="U4864" i="1"/>
  <c r="V4864" i="1" s="1"/>
  <c r="U4865" i="1" l="1"/>
  <c r="V4865" i="1" s="1"/>
  <c r="T4865" i="1"/>
  <c r="X4864" i="1"/>
  <c r="X4865" i="1" l="1"/>
  <c r="U4866" i="1"/>
  <c r="V4866" i="1" s="1"/>
  <c r="T4866" i="1"/>
  <c r="U4867" i="1" l="1"/>
  <c r="V4867" i="1" s="1"/>
  <c r="X4866" i="1"/>
  <c r="T4867" i="1"/>
  <c r="T4868" i="1" l="1"/>
  <c r="X4867" i="1"/>
  <c r="U4868" i="1"/>
  <c r="V4868" i="1" s="1"/>
  <c r="U4869" i="1" l="1"/>
  <c r="V4869" i="1" s="1"/>
  <c r="T4869" i="1"/>
  <c r="X4868" i="1"/>
  <c r="U4870" i="1" l="1"/>
  <c r="V4870" i="1" s="1"/>
  <c r="T4870" i="1"/>
  <c r="X4869" i="1"/>
  <c r="U4871" i="1" l="1"/>
  <c r="V4871" i="1" s="1"/>
  <c r="T4871" i="1"/>
  <c r="X4870" i="1"/>
  <c r="X4871" i="1" l="1"/>
  <c r="T4872" i="1"/>
  <c r="U4872" i="1"/>
  <c r="V4872" i="1" s="1"/>
  <c r="X4872" i="1" l="1"/>
  <c r="U4873" i="1"/>
  <c r="T4873" i="1"/>
  <c r="U4874" i="1" l="1"/>
  <c r="T4874" i="1"/>
  <c r="X4873" i="1"/>
  <c r="U4875" i="1" l="1"/>
  <c r="X4874" i="1"/>
  <c r="T4875" i="1"/>
  <c r="X4875" i="1" l="1"/>
  <c r="T4876" i="1"/>
  <c r="U4876" i="1"/>
  <c r="U4877" i="1" l="1"/>
  <c r="X4876" i="1"/>
  <c r="T4877" i="1"/>
  <c r="T4878" i="1" l="1"/>
  <c r="X4877" i="1"/>
  <c r="U4878" i="1"/>
  <c r="U4879" i="1" l="1"/>
  <c r="X4878" i="1"/>
  <c r="T4879" i="1"/>
  <c r="U4880" i="1" l="1"/>
  <c r="X4879" i="1"/>
  <c r="T4880" i="1"/>
  <c r="U4881" i="1" l="1"/>
  <c r="V4881" i="1" s="1"/>
  <c r="T4881" i="1"/>
  <c r="X4880" i="1"/>
  <c r="X4881" i="1" l="1"/>
  <c r="U4882" i="1"/>
  <c r="V4882" i="1" s="1"/>
  <c r="T4882" i="1"/>
  <c r="U4883" i="1" l="1"/>
  <c r="V4883" i="1" s="1"/>
  <c r="X4882" i="1"/>
  <c r="T4883" i="1"/>
  <c r="T4884" i="1" l="1"/>
  <c r="X4883" i="1"/>
  <c r="U4884" i="1"/>
  <c r="V4884" i="1" s="1"/>
  <c r="U4885" i="1" l="1"/>
  <c r="V4885" i="1" s="1"/>
  <c r="T4885" i="1"/>
  <c r="X4884" i="1"/>
  <c r="U4886" i="1" l="1"/>
  <c r="V4886" i="1" s="1"/>
  <c r="T4886" i="1"/>
  <c r="X4885" i="1"/>
  <c r="U4887" i="1" l="1"/>
  <c r="V4887" i="1" s="1"/>
  <c r="T4887" i="1"/>
  <c r="X4886" i="1"/>
  <c r="X4887" i="1" l="1"/>
  <c r="T4888" i="1"/>
  <c r="U4888" i="1"/>
  <c r="V4888" i="1" s="1"/>
  <c r="U4889" i="1" l="1"/>
  <c r="V4889" i="1" s="1"/>
  <c r="T4889" i="1"/>
  <c r="X4888" i="1"/>
  <c r="X4889" i="1" l="1"/>
  <c r="U4890" i="1"/>
  <c r="V4890" i="1" s="1"/>
  <c r="T4890" i="1"/>
  <c r="U4891" i="1" l="1"/>
  <c r="V4891" i="1" s="1"/>
  <c r="X4890" i="1"/>
  <c r="T4891" i="1"/>
  <c r="T4892" i="1" l="1"/>
  <c r="X4891" i="1"/>
  <c r="U4892" i="1"/>
  <c r="V4892" i="1" s="1"/>
  <c r="U4893" i="1" l="1"/>
  <c r="V4893" i="1" s="1"/>
  <c r="T4893" i="1"/>
  <c r="X4892" i="1"/>
  <c r="U4894" i="1" l="1"/>
  <c r="V4894" i="1" s="1"/>
  <c r="T4894" i="1"/>
  <c r="X4893" i="1"/>
  <c r="U4895" i="1" l="1"/>
  <c r="V4895" i="1" s="1"/>
  <c r="T4895" i="1"/>
  <c r="X4894" i="1"/>
  <c r="X4895" i="1" l="1"/>
  <c r="T4896" i="1"/>
  <c r="U4896" i="1"/>
  <c r="V4896" i="1" s="1"/>
  <c r="U4897" i="1" l="1"/>
  <c r="X4896" i="1"/>
  <c r="T4897" i="1"/>
  <c r="U4898" i="1" l="1"/>
  <c r="T4898" i="1"/>
  <c r="X4897" i="1"/>
  <c r="U4899" i="1" l="1"/>
  <c r="X4898" i="1"/>
  <c r="T4899" i="1"/>
  <c r="X4899" i="1" l="1"/>
  <c r="T4900" i="1"/>
  <c r="U4900" i="1"/>
  <c r="X4900" i="1" l="1"/>
  <c r="U4901" i="1"/>
  <c r="T4901" i="1"/>
  <c r="T4902" i="1" l="1"/>
  <c r="X4901" i="1"/>
  <c r="U4902" i="1"/>
  <c r="U4903" i="1" l="1"/>
  <c r="X4902" i="1"/>
  <c r="T4903" i="1"/>
  <c r="U4904" i="1" l="1"/>
  <c r="X4903" i="1"/>
  <c r="T4904" i="1"/>
  <c r="U4905" i="1" l="1"/>
  <c r="V4905" i="1" s="1"/>
  <c r="T4905" i="1"/>
  <c r="X4904" i="1"/>
  <c r="X4905" i="1" l="1"/>
  <c r="U4906" i="1"/>
  <c r="V4906" i="1" s="1"/>
  <c r="T4906" i="1"/>
  <c r="U4907" i="1" l="1"/>
  <c r="V4907" i="1" s="1"/>
  <c r="X4906" i="1"/>
  <c r="T4907" i="1"/>
  <c r="T4908" i="1" l="1"/>
  <c r="X4907" i="1"/>
  <c r="U4908" i="1"/>
  <c r="V4908" i="1" s="1"/>
  <c r="U4909" i="1" l="1"/>
  <c r="V4909" i="1" s="1"/>
  <c r="T4909" i="1"/>
  <c r="X4908" i="1"/>
  <c r="U4910" i="1" l="1"/>
  <c r="V4910" i="1" s="1"/>
  <c r="T4910" i="1"/>
  <c r="X4909" i="1"/>
  <c r="U4911" i="1" l="1"/>
  <c r="V4911" i="1" s="1"/>
  <c r="T4911" i="1"/>
  <c r="X4910" i="1"/>
  <c r="X4911" i="1" l="1"/>
  <c r="T4912" i="1"/>
  <c r="U4912" i="1"/>
  <c r="V4912" i="1" s="1"/>
  <c r="U4913" i="1" l="1"/>
  <c r="V4913" i="1" s="1"/>
  <c r="T4913" i="1"/>
  <c r="X4912" i="1"/>
  <c r="X4913" i="1" l="1"/>
  <c r="U4914" i="1"/>
  <c r="V4914" i="1" s="1"/>
  <c r="T4914" i="1"/>
  <c r="U4915" i="1" l="1"/>
  <c r="V4915" i="1" s="1"/>
  <c r="X4914" i="1"/>
  <c r="T4915" i="1"/>
  <c r="T4916" i="1" l="1"/>
  <c r="X4915" i="1"/>
  <c r="U4916" i="1"/>
  <c r="V4916" i="1" s="1"/>
  <c r="U4917" i="1" l="1"/>
  <c r="V4917" i="1" s="1"/>
  <c r="T4917" i="1"/>
  <c r="X4916" i="1"/>
  <c r="U4918" i="1" l="1"/>
  <c r="V4918" i="1" s="1"/>
  <c r="T4918" i="1"/>
  <c r="X4917" i="1"/>
  <c r="U4919" i="1" l="1"/>
  <c r="V4919" i="1" s="1"/>
  <c r="T4919" i="1"/>
  <c r="X4918" i="1"/>
  <c r="X4919" i="1" l="1"/>
  <c r="T4920" i="1"/>
  <c r="U4920" i="1"/>
  <c r="V4920" i="1" s="1"/>
  <c r="X4920" i="1" l="1"/>
  <c r="U4921" i="1"/>
  <c r="T4921" i="1"/>
  <c r="U4922" i="1" l="1"/>
  <c r="T4922" i="1"/>
  <c r="X4921" i="1"/>
  <c r="U4923" i="1" l="1"/>
  <c r="X4922" i="1"/>
  <c r="T4923" i="1"/>
  <c r="X4923" i="1" l="1"/>
  <c r="T4924" i="1"/>
  <c r="U4924" i="1"/>
  <c r="X4924" i="1" l="1"/>
  <c r="U4925" i="1"/>
  <c r="T4925" i="1"/>
  <c r="T4926" i="1" l="1"/>
  <c r="X4925" i="1"/>
  <c r="U4926" i="1"/>
  <c r="U4927" i="1" l="1"/>
  <c r="X4926" i="1"/>
  <c r="T4927" i="1"/>
  <c r="U4928" i="1" l="1"/>
  <c r="X4927" i="1"/>
  <c r="T4928" i="1"/>
  <c r="U4929" i="1" l="1"/>
  <c r="V4929" i="1" s="1"/>
  <c r="T4929" i="1"/>
  <c r="X4928" i="1"/>
  <c r="X4929" i="1" l="1"/>
  <c r="U4930" i="1"/>
  <c r="V4930" i="1" s="1"/>
  <c r="T4930" i="1"/>
  <c r="U4931" i="1" l="1"/>
  <c r="V4931" i="1" s="1"/>
  <c r="X4930" i="1"/>
  <c r="T4931" i="1"/>
  <c r="T4932" i="1" l="1"/>
  <c r="X4931" i="1"/>
  <c r="U4932" i="1"/>
  <c r="V4932" i="1" s="1"/>
  <c r="U4933" i="1" l="1"/>
  <c r="V4933" i="1" s="1"/>
  <c r="T4933" i="1"/>
  <c r="X4932" i="1"/>
  <c r="U4934" i="1" l="1"/>
  <c r="V4934" i="1" s="1"/>
  <c r="T4934" i="1"/>
  <c r="X4933" i="1"/>
  <c r="U4935" i="1" l="1"/>
  <c r="V4935" i="1" s="1"/>
  <c r="T4935" i="1"/>
  <c r="X4934" i="1"/>
  <c r="X4935" i="1" l="1"/>
  <c r="T4936" i="1"/>
  <c r="U4936" i="1"/>
  <c r="V4936" i="1" s="1"/>
  <c r="U4937" i="1" l="1"/>
  <c r="V4937" i="1" s="1"/>
  <c r="T4937" i="1"/>
  <c r="X4936" i="1"/>
  <c r="X4937" i="1" l="1"/>
  <c r="U4938" i="1"/>
  <c r="V4938" i="1" s="1"/>
  <c r="T4938" i="1"/>
  <c r="U4939" i="1" l="1"/>
  <c r="V4939" i="1" s="1"/>
  <c r="X4938" i="1"/>
  <c r="T4939" i="1"/>
  <c r="T4940" i="1" l="1"/>
  <c r="X4939" i="1"/>
  <c r="U4940" i="1"/>
  <c r="V4940" i="1" s="1"/>
  <c r="U4941" i="1" l="1"/>
  <c r="V4941" i="1" s="1"/>
  <c r="T4941" i="1"/>
  <c r="X4940" i="1"/>
  <c r="U4942" i="1" l="1"/>
  <c r="V4942" i="1" s="1"/>
  <c r="T4942" i="1"/>
  <c r="X4941" i="1"/>
  <c r="U4943" i="1" l="1"/>
  <c r="V4943" i="1" s="1"/>
  <c r="T4943" i="1"/>
  <c r="X4942" i="1"/>
  <c r="X4943" i="1" l="1"/>
  <c r="T4944" i="1"/>
  <c r="U4944" i="1"/>
  <c r="V4944" i="1" s="1"/>
  <c r="X4944" i="1" l="1"/>
  <c r="U4945" i="1"/>
  <c r="T4945" i="1"/>
  <c r="U4946" i="1" l="1"/>
  <c r="T4946" i="1"/>
  <c r="X4945" i="1"/>
  <c r="U4947" i="1" l="1"/>
  <c r="X4946" i="1"/>
  <c r="T4947" i="1"/>
  <c r="X4947" i="1" l="1"/>
  <c r="T4948" i="1"/>
  <c r="U4948" i="1"/>
  <c r="X4948" i="1" l="1"/>
  <c r="U4949" i="1"/>
  <c r="T4949" i="1"/>
  <c r="T4950" i="1" l="1"/>
  <c r="X4949" i="1"/>
  <c r="U4950" i="1"/>
  <c r="U4951" i="1" l="1"/>
  <c r="X4950" i="1"/>
  <c r="T4951" i="1"/>
  <c r="U4952" i="1" l="1"/>
  <c r="X4951" i="1"/>
  <c r="T4952" i="1"/>
  <c r="U4953" i="1" l="1"/>
  <c r="V4953" i="1" s="1"/>
  <c r="T4953" i="1"/>
  <c r="X4952" i="1"/>
  <c r="X4953" i="1" l="1"/>
  <c r="U4954" i="1"/>
  <c r="V4954" i="1" s="1"/>
  <c r="T4954" i="1"/>
  <c r="U4955" i="1" l="1"/>
  <c r="V4955" i="1" s="1"/>
  <c r="X4954" i="1"/>
  <c r="T4955" i="1"/>
  <c r="T4956" i="1" l="1"/>
  <c r="X4955" i="1"/>
  <c r="U4956" i="1"/>
  <c r="V4956" i="1" s="1"/>
  <c r="U4957" i="1" l="1"/>
  <c r="V4957" i="1" s="1"/>
  <c r="T4957" i="1"/>
  <c r="X4956" i="1"/>
  <c r="U4958" i="1" l="1"/>
  <c r="V4958" i="1" s="1"/>
  <c r="T4958" i="1"/>
  <c r="X4957" i="1"/>
  <c r="U4959" i="1" l="1"/>
  <c r="V4959" i="1" s="1"/>
  <c r="T4959" i="1"/>
  <c r="X4958" i="1"/>
  <c r="X4959" i="1" l="1"/>
  <c r="T4960" i="1"/>
  <c r="U4960" i="1"/>
  <c r="V4960" i="1" s="1"/>
  <c r="U4961" i="1" l="1"/>
  <c r="V4961" i="1" s="1"/>
  <c r="T4961" i="1"/>
  <c r="X4960" i="1"/>
  <c r="X4961" i="1" l="1"/>
  <c r="U4962" i="1"/>
  <c r="V4962" i="1" s="1"/>
  <c r="T4962" i="1"/>
  <c r="U4963" i="1" l="1"/>
  <c r="V4963" i="1" s="1"/>
  <c r="X4962" i="1"/>
  <c r="T4963" i="1"/>
  <c r="T4964" i="1" l="1"/>
  <c r="X4963" i="1"/>
  <c r="U4964" i="1"/>
  <c r="V4964" i="1" s="1"/>
  <c r="U4965" i="1" l="1"/>
  <c r="V4965" i="1" s="1"/>
  <c r="T4965" i="1"/>
  <c r="X4964" i="1"/>
  <c r="U4966" i="1" l="1"/>
  <c r="V4966" i="1" s="1"/>
  <c r="T4966" i="1"/>
  <c r="X4965" i="1"/>
  <c r="U4967" i="1" l="1"/>
  <c r="V4967" i="1" s="1"/>
  <c r="T4967" i="1"/>
  <c r="X4966" i="1"/>
  <c r="X4967" i="1" l="1"/>
  <c r="T4968" i="1"/>
  <c r="U4968" i="1"/>
  <c r="V4968" i="1" s="1"/>
  <c r="X4968" i="1" l="1"/>
  <c r="U4969" i="1"/>
  <c r="T4969" i="1"/>
  <c r="U4970" i="1" l="1"/>
  <c r="T4970" i="1"/>
  <c r="X4969" i="1"/>
  <c r="U4971" i="1" l="1"/>
  <c r="X4970" i="1"/>
  <c r="T4971" i="1"/>
  <c r="X4971" i="1" l="1"/>
  <c r="T4972" i="1"/>
  <c r="U4972" i="1"/>
  <c r="X4972" i="1" l="1"/>
  <c r="U4973" i="1"/>
  <c r="T4973" i="1"/>
  <c r="T4974" i="1" l="1"/>
  <c r="X4973" i="1"/>
  <c r="U4974" i="1"/>
  <c r="U4975" i="1" l="1"/>
  <c r="X4974" i="1"/>
  <c r="T4975" i="1"/>
  <c r="U4976" i="1" l="1"/>
  <c r="X4975" i="1"/>
  <c r="T4976" i="1"/>
  <c r="U4977" i="1" l="1"/>
  <c r="V4977" i="1" s="1"/>
  <c r="T4977" i="1"/>
  <c r="X4976" i="1"/>
  <c r="X4977" i="1" l="1"/>
  <c r="U4978" i="1"/>
  <c r="V4978" i="1" s="1"/>
  <c r="T4978" i="1"/>
  <c r="U4979" i="1" l="1"/>
  <c r="V4979" i="1" s="1"/>
  <c r="X4978" i="1"/>
  <c r="T4979" i="1"/>
  <c r="T4980" i="1" l="1"/>
  <c r="X4979" i="1"/>
  <c r="U4980" i="1"/>
  <c r="V4980" i="1" s="1"/>
  <c r="U4981" i="1" l="1"/>
  <c r="V4981" i="1" s="1"/>
  <c r="T4981" i="1"/>
  <c r="X4980" i="1"/>
  <c r="U4982" i="1" l="1"/>
  <c r="V4982" i="1" s="1"/>
  <c r="T4982" i="1"/>
  <c r="X4981" i="1"/>
  <c r="U4983" i="1" l="1"/>
  <c r="V4983" i="1" s="1"/>
  <c r="T4983" i="1"/>
  <c r="X4982" i="1"/>
  <c r="X4983" i="1" l="1"/>
  <c r="T4984" i="1"/>
  <c r="U4984" i="1"/>
  <c r="V4984" i="1" s="1"/>
  <c r="U4985" i="1" l="1"/>
  <c r="V4985" i="1" s="1"/>
  <c r="T4985" i="1"/>
  <c r="X4984" i="1"/>
  <c r="X4985" i="1" l="1"/>
  <c r="U4986" i="1"/>
  <c r="V4986" i="1" s="1"/>
  <c r="T4986" i="1"/>
  <c r="U4987" i="1" l="1"/>
  <c r="V4987" i="1" s="1"/>
  <c r="X4986" i="1"/>
  <c r="T4987" i="1"/>
  <c r="T4988" i="1" l="1"/>
  <c r="X4987" i="1"/>
  <c r="U4988" i="1"/>
  <c r="V4988" i="1" s="1"/>
  <c r="U4989" i="1" l="1"/>
  <c r="V4989" i="1" s="1"/>
  <c r="T4989" i="1"/>
  <c r="X4988" i="1"/>
  <c r="U4990" i="1" l="1"/>
  <c r="V4990" i="1" s="1"/>
  <c r="T4990" i="1"/>
  <c r="X4989" i="1"/>
  <c r="U4991" i="1" l="1"/>
  <c r="V4991" i="1" s="1"/>
  <c r="T4991" i="1"/>
  <c r="X4990" i="1"/>
  <c r="X4991" i="1" l="1"/>
  <c r="T4992" i="1"/>
  <c r="U4992" i="1"/>
  <c r="V4992" i="1" s="1"/>
  <c r="X4992" i="1" l="1"/>
  <c r="U4993" i="1"/>
  <c r="T4993" i="1"/>
  <c r="X4993" i="1" l="1"/>
  <c r="T4994" i="1"/>
  <c r="U4994" i="1"/>
  <c r="U4995" i="1" l="1"/>
  <c r="X4994" i="1"/>
  <c r="T4995" i="1"/>
  <c r="X4995" i="1" l="1"/>
  <c r="T4996" i="1"/>
  <c r="U4996" i="1"/>
  <c r="X4996" i="1" l="1"/>
  <c r="U4997" i="1"/>
  <c r="T4997" i="1"/>
  <c r="T4998" i="1" l="1"/>
  <c r="X4997" i="1"/>
  <c r="U4998" i="1"/>
  <c r="U4999" i="1" l="1"/>
  <c r="X4998" i="1"/>
  <c r="T4999" i="1"/>
  <c r="U5000" i="1" l="1"/>
  <c r="X4999" i="1"/>
  <c r="T5000" i="1"/>
  <c r="U5001" i="1" l="1"/>
  <c r="V5001" i="1" s="1"/>
  <c r="T5001" i="1"/>
  <c r="X5000" i="1"/>
  <c r="X5001" i="1" l="1"/>
  <c r="U5002" i="1"/>
  <c r="V5002" i="1" s="1"/>
  <c r="T5002" i="1"/>
  <c r="U5003" i="1" l="1"/>
  <c r="V5003" i="1" s="1"/>
  <c r="X5002" i="1"/>
  <c r="T5003" i="1"/>
  <c r="T5004" i="1" l="1"/>
  <c r="X5003" i="1"/>
  <c r="U5004" i="1"/>
  <c r="V5004" i="1" s="1"/>
  <c r="U5005" i="1" l="1"/>
  <c r="V5005" i="1" s="1"/>
  <c r="T5005" i="1"/>
  <c r="X5004" i="1"/>
  <c r="U5006" i="1" l="1"/>
  <c r="V5006" i="1" s="1"/>
  <c r="T5006" i="1"/>
  <c r="X5005" i="1"/>
  <c r="U5007" i="1" l="1"/>
  <c r="V5007" i="1" s="1"/>
  <c r="T5007" i="1"/>
  <c r="X5006" i="1"/>
  <c r="X5007" i="1" l="1"/>
  <c r="T5008" i="1"/>
  <c r="U5008" i="1"/>
  <c r="V5008" i="1" s="1"/>
  <c r="U5009" i="1" l="1"/>
  <c r="V5009" i="1" s="1"/>
  <c r="T5009" i="1"/>
  <c r="X5008" i="1"/>
  <c r="X5009" i="1" l="1"/>
  <c r="U5010" i="1"/>
  <c r="V5010" i="1" s="1"/>
  <c r="T5010" i="1"/>
  <c r="U5011" i="1" l="1"/>
  <c r="V5011" i="1" s="1"/>
  <c r="X5010" i="1"/>
  <c r="T5011" i="1"/>
  <c r="T5012" i="1" l="1"/>
  <c r="X5011" i="1"/>
  <c r="U5012" i="1"/>
  <c r="V5012" i="1" s="1"/>
  <c r="U5013" i="1" l="1"/>
  <c r="V5013" i="1" s="1"/>
  <c r="T5013" i="1"/>
  <c r="X5012" i="1"/>
  <c r="U5014" i="1" l="1"/>
  <c r="V5014" i="1" s="1"/>
  <c r="T5014" i="1"/>
  <c r="X5013" i="1"/>
  <c r="U5015" i="1" l="1"/>
  <c r="V5015" i="1" s="1"/>
  <c r="T5015" i="1"/>
  <c r="X5014" i="1"/>
  <c r="X5015" i="1" l="1"/>
  <c r="T5016" i="1"/>
  <c r="U5016" i="1"/>
  <c r="V5016" i="1" s="1"/>
  <c r="U5017" i="1" l="1"/>
  <c r="X5016" i="1"/>
  <c r="T5017" i="1"/>
  <c r="X5017" i="1" l="1"/>
  <c r="T5018" i="1"/>
  <c r="U5018" i="1"/>
  <c r="U5019" i="1" l="1"/>
  <c r="X5018" i="1"/>
  <c r="T5019" i="1"/>
  <c r="X5019" i="1" l="1"/>
  <c r="T5020" i="1"/>
  <c r="U5020" i="1"/>
  <c r="X5020" i="1" l="1"/>
  <c r="U5021" i="1"/>
  <c r="T5021" i="1"/>
  <c r="T5022" i="1" l="1"/>
  <c r="X5021" i="1"/>
  <c r="U5022" i="1"/>
  <c r="U5023" i="1" l="1"/>
  <c r="X5022" i="1"/>
  <c r="T5023" i="1"/>
  <c r="U5024" i="1" l="1"/>
  <c r="X5023" i="1"/>
  <c r="T5024" i="1"/>
  <c r="U5025" i="1" l="1"/>
  <c r="V5025" i="1" s="1"/>
  <c r="T5025" i="1"/>
  <c r="X5024" i="1"/>
  <c r="X5025" i="1" l="1"/>
  <c r="U5026" i="1"/>
  <c r="V5026" i="1" s="1"/>
  <c r="T5026" i="1"/>
  <c r="U5027" i="1" l="1"/>
  <c r="V5027" i="1" s="1"/>
  <c r="X5026" i="1"/>
  <c r="T5027" i="1"/>
  <c r="T5028" i="1" l="1"/>
  <c r="X5027" i="1"/>
  <c r="U5028" i="1"/>
  <c r="V5028" i="1" s="1"/>
  <c r="U5029" i="1" l="1"/>
  <c r="V5029" i="1" s="1"/>
  <c r="T5029" i="1"/>
  <c r="X5028" i="1"/>
  <c r="U5030" i="1" l="1"/>
  <c r="V5030" i="1" s="1"/>
  <c r="T5030" i="1"/>
  <c r="X5029" i="1"/>
  <c r="U5031" i="1" l="1"/>
  <c r="V5031" i="1" s="1"/>
  <c r="T5031" i="1"/>
  <c r="X5030" i="1"/>
  <c r="X5031" i="1" l="1"/>
  <c r="T5032" i="1"/>
  <c r="U5032" i="1"/>
  <c r="V5032" i="1" s="1"/>
  <c r="U5033" i="1" l="1"/>
  <c r="V5033" i="1" s="1"/>
  <c r="T5033" i="1"/>
  <c r="X5032" i="1"/>
  <c r="X5033" i="1" l="1"/>
  <c r="U5034" i="1"/>
  <c r="V5034" i="1" s="1"/>
  <c r="T5034" i="1"/>
  <c r="U5035" i="1" l="1"/>
  <c r="V5035" i="1" s="1"/>
  <c r="X5034" i="1"/>
  <c r="T5035" i="1"/>
  <c r="T5036" i="1" l="1"/>
  <c r="X5035" i="1"/>
  <c r="U5036" i="1"/>
  <c r="V5036" i="1" s="1"/>
  <c r="U5037" i="1" l="1"/>
  <c r="V5037" i="1" s="1"/>
  <c r="T5037" i="1"/>
  <c r="X5036" i="1"/>
  <c r="U5038" i="1" l="1"/>
  <c r="V5038" i="1" s="1"/>
  <c r="T5038" i="1"/>
  <c r="X5037" i="1"/>
  <c r="U5039" i="1" l="1"/>
  <c r="V5039" i="1" s="1"/>
  <c r="T5039" i="1"/>
  <c r="X5038" i="1"/>
  <c r="X5039" i="1" l="1"/>
  <c r="T5040" i="1"/>
  <c r="U5040" i="1"/>
  <c r="V5040" i="1" s="1"/>
  <c r="X5040" i="1" l="1"/>
  <c r="U5041" i="1"/>
  <c r="T5041" i="1"/>
  <c r="X5041" i="1" l="1"/>
  <c r="T5042" i="1"/>
  <c r="U5042" i="1"/>
  <c r="U5043" i="1" l="1"/>
  <c r="X5042" i="1"/>
  <c r="T5043" i="1"/>
  <c r="X5043" i="1" l="1"/>
  <c r="T5044" i="1"/>
  <c r="U5044" i="1"/>
  <c r="X5044" i="1" l="1"/>
  <c r="U5045" i="1"/>
  <c r="T5045" i="1"/>
  <c r="T5046" i="1" l="1"/>
  <c r="X5045" i="1"/>
  <c r="U5046" i="1"/>
  <c r="U5047" i="1" l="1"/>
  <c r="X5046" i="1"/>
  <c r="T5047" i="1"/>
  <c r="U5048" i="1" l="1"/>
  <c r="X5047" i="1"/>
  <c r="T5048" i="1"/>
  <c r="U5049" i="1" l="1"/>
  <c r="V5049" i="1" s="1"/>
  <c r="T5049" i="1"/>
  <c r="X5048" i="1"/>
  <c r="X5049" i="1" l="1"/>
  <c r="U5050" i="1"/>
  <c r="V5050" i="1" s="1"/>
  <c r="T5050" i="1"/>
  <c r="U5051" i="1" l="1"/>
  <c r="V5051" i="1" s="1"/>
  <c r="X5050" i="1"/>
  <c r="T5051" i="1"/>
  <c r="T5052" i="1" l="1"/>
  <c r="X5051" i="1"/>
  <c r="U5052" i="1"/>
  <c r="V5052" i="1" s="1"/>
  <c r="U5053" i="1" l="1"/>
  <c r="V5053" i="1" s="1"/>
  <c r="T5053" i="1"/>
  <c r="X5052" i="1"/>
  <c r="U5054" i="1" l="1"/>
  <c r="V5054" i="1" s="1"/>
  <c r="T5054" i="1"/>
  <c r="X5053" i="1"/>
  <c r="U5055" i="1" l="1"/>
  <c r="V5055" i="1" s="1"/>
  <c r="T5055" i="1"/>
  <c r="X5054" i="1"/>
  <c r="X5055" i="1" l="1"/>
  <c r="T5056" i="1"/>
  <c r="U5056" i="1"/>
  <c r="V5056" i="1" s="1"/>
  <c r="U5057" i="1" l="1"/>
  <c r="V5057" i="1" s="1"/>
  <c r="T5057" i="1"/>
  <c r="X5056" i="1"/>
  <c r="X5057" i="1" l="1"/>
  <c r="U5058" i="1"/>
  <c r="V5058" i="1" s="1"/>
  <c r="T5058" i="1"/>
  <c r="U5059" i="1" l="1"/>
  <c r="V5059" i="1" s="1"/>
  <c r="X5058" i="1"/>
  <c r="T5059" i="1"/>
  <c r="T5060" i="1" l="1"/>
  <c r="X5059" i="1"/>
  <c r="U5060" i="1"/>
  <c r="V5060" i="1" s="1"/>
  <c r="U5061" i="1" l="1"/>
  <c r="V5061" i="1" s="1"/>
  <c r="T5061" i="1"/>
  <c r="X5060" i="1"/>
  <c r="U5062" i="1" l="1"/>
  <c r="V5062" i="1" s="1"/>
  <c r="T5062" i="1"/>
  <c r="X5061" i="1"/>
  <c r="U5063" i="1" l="1"/>
  <c r="V5063" i="1" s="1"/>
  <c r="T5063" i="1"/>
  <c r="X5062" i="1"/>
  <c r="X5063" i="1" l="1"/>
  <c r="T5064" i="1"/>
  <c r="U5064" i="1"/>
  <c r="V5064" i="1" s="1"/>
  <c r="X5064" i="1" l="1"/>
  <c r="U5065" i="1"/>
  <c r="T5065" i="1"/>
  <c r="U5066" i="1" l="1"/>
  <c r="T5066" i="1"/>
  <c r="X5065" i="1"/>
  <c r="U5067" i="1" l="1"/>
  <c r="X5066" i="1"/>
  <c r="T5067" i="1"/>
  <c r="X5067" i="1" l="1"/>
  <c r="T5068" i="1"/>
  <c r="U5068" i="1"/>
  <c r="X5068" i="1" l="1"/>
  <c r="U5069" i="1"/>
  <c r="T5069" i="1"/>
  <c r="T5070" i="1" l="1"/>
  <c r="X5069" i="1"/>
  <c r="U5070" i="1"/>
  <c r="U5071" i="1" l="1"/>
  <c r="X5070" i="1"/>
  <c r="T5071" i="1"/>
  <c r="U5072" i="1" l="1"/>
  <c r="X5071" i="1"/>
  <c r="T5072" i="1"/>
  <c r="U5073" i="1" l="1"/>
  <c r="V5073" i="1" s="1"/>
  <c r="T5073" i="1"/>
  <c r="X5072" i="1"/>
  <c r="X5073" i="1" l="1"/>
  <c r="U5074" i="1"/>
  <c r="V5074" i="1" s="1"/>
  <c r="T5074" i="1"/>
  <c r="U5075" i="1" l="1"/>
  <c r="V5075" i="1" s="1"/>
  <c r="X5074" i="1"/>
  <c r="T5075" i="1"/>
  <c r="T5076" i="1" l="1"/>
  <c r="X5075" i="1"/>
  <c r="U5076" i="1"/>
  <c r="V5076" i="1" s="1"/>
  <c r="U5077" i="1" l="1"/>
  <c r="V5077" i="1" s="1"/>
  <c r="T5077" i="1"/>
  <c r="X5076" i="1"/>
  <c r="U5078" i="1" l="1"/>
  <c r="V5078" i="1" s="1"/>
  <c r="T5078" i="1"/>
  <c r="X5077" i="1"/>
  <c r="U5079" i="1" l="1"/>
  <c r="V5079" i="1" s="1"/>
  <c r="T5079" i="1"/>
  <c r="X5078" i="1"/>
  <c r="X5079" i="1" l="1"/>
  <c r="T5080" i="1"/>
  <c r="U5080" i="1"/>
  <c r="V5080" i="1" s="1"/>
  <c r="U5081" i="1" l="1"/>
  <c r="V5081" i="1" s="1"/>
  <c r="T5081" i="1"/>
  <c r="X5080" i="1"/>
  <c r="X5081" i="1" l="1"/>
  <c r="U5082" i="1"/>
  <c r="V5082" i="1" s="1"/>
  <c r="T5082" i="1"/>
  <c r="U5083" i="1" l="1"/>
  <c r="V5083" i="1" s="1"/>
  <c r="X5082" i="1"/>
  <c r="T5083" i="1"/>
  <c r="T5084" i="1" l="1"/>
  <c r="X5083" i="1"/>
  <c r="U5084" i="1"/>
  <c r="V5084" i="1" s="1"/>
  <c r="U5085" i="1" l="1"/>
  <c r="V5085" i="1" s="1"/>
  <c r="T5085" i="1"/>
  <c r="X5084" i="1"/>
  <c r="U5086" i="1" l="1"/>
  <c r="V5086" i="1" s="1"/>
  <c r="T5086" i="1"/>
  <c r="X5085" i="1"/>
  <c r="U5087" i="1" l="1"/>
  <c r="V5087" i="1" s="1"/>
  <c r="T5087" i="1"/>
  <c r="X5086" i="1"/>
  <c r="X5087" i="1" l="1"/>
  <c r="T5088" i="1"/>
  <c r="U5088" i="1"/>
  <c r="V5088" i="1" s="1"/>
  <c r="X5088" i="1" l="1"/>
  <c r="U5089" i="1"/>
  <c r="T5089" i="1"/>
  <c r="U5090" i="1" l="1"/>
  <c r="T5090" i="1"/>
  <c r="X5089" i="1"/>
  <c r="U5091" i="1" l="1"/>
  <c r="X5090" i="1"/>
  <c r="T5091" i="1"/>
  <c r="X5091" i="1" l="1"/>
  <c r="T5092" i="1"/>
  <c r="U5092" i="1"/>
  <c r="X5092" i="1" l="1"/>
  <c r="U5093" i="1"/>
  <c r="T5093" i="1"/>
  <c r="T5094" i="1" l="1"/>
  <c r="X5093" i="1"/>
  <c r="U5094" i="1"/>
  <c r="U5095" i="1" l="1"/>
  <c r="X5094" i="1"/>
  <c r="T5095" i="1"/>
  <c r="U5096" i="1" l="1"/>
  <c r="X5095" i="1"/>
  <c r="T5096" i="1"/>
  <c r="U5097" i="1" l="1"/>
  <c r="V5097" i="1" s="1"/>
  <c r="T5097" i="1"/>
  <c r="X5096" i="1"/>
  <c r="X5097" i="1" l="1"/>
  <c r="U5098" i="1"/>
  <c r="V5098" i="1" s="1"/>
  <c r="T5098" i="1"/>
  <c r="U5099" i="1" l="1"/>
  <c r="V5099" i="1" s="1"/>
  <c r="X5098" i="1"/>
  <c r="T5099" i="1"/>
  <c r="T5100" i="1" l="1"/>
  <c r="X5099" i="1"/>
  <c r="U5100" i="1"/>
  <c r="V5100" i="1" s="1"/>
  <c r="U5101" i="1" l="1"/>
  <c r="V5101" i="1" s="1"/>
  <c r="T5101" i="1"/>
  <c r="X5100" i="1"/>
  <c r="U5102" i="1" l="1"/>
  <c r="V5102" i="1" s="1"/>
  <c r="T5102" i="1"/>
  <c r="X5101" i="1"/>
  <c r="U5103" i="1" l="1"/>
  <c r="V5103" i="1" s="1"/>
  <c r="T5103" i="1"/>
  <c r="X5102" i="1"/>
  <c r="X5103" i="1" l="1"/>
  <c r="T5104" i="1"/>
  <c r="U5104" i="1"/>
  <c r="V5104" i="1" s="1"/>
  <c r="U5105" i="1" l="1"/>
  <c r="V5105" i="1" s="1"/>
  <c r="T5105" i="1"/>
  <c r="X5104" i="1"/>
  <c r="X5105" i="1" l="1"/>
  <c r="U5106" i="1"/>
  <c r="V5106" i="1" s="1"/>
  <c r="T5106" i="1"/>
  <c r="U5107" i="1" l="1"/>
  <c r="V5107" i="1" s="1"/>
  <c r="X5106" i="1"/>
  <c r="T5107" i="1"/>
  <c r="T5108" i="1" l="1"/>
  <c r="X5107" i="1"/>
  <c r="U5108" i="1"/>
  <c r="V5108" i="1" s="1"/>
  <c r="U5109" i="1" l="1"/>
  <c r="V5109" i="1" s="1"/>
  <c r="T5109" i="1"/>
  <c r="X5108" i="1"/>
  <c r="U5110" i="1" l="1"/>
  <c r="V5110" i="1" s="1"/>
  <c r="T5110" i="1"/>
  <c r="X5109" i="1"/>
  <c r="U5111" i="1" l="1"/>
  <c r="V5111" i="1" s="1"/>
  <c r="T5111" i="1"/>
  <c r="X5110" i="1"/>
  <c r="U5112" i="1" l="1"/>
  <c r="V5112" i="1" s="1"/>
  <c r="X5111" i="1"/>
  <c r="T5112" i="1"/>
  <c r="X5112" i="1" l="1"/>
  <c r="U5113" i="1"/>
  <c r="T5113" i="1"/>
  <c r="X5113" i="1" l="1"/>
  <c r="U5114" i="1"/>
  <c r="T5114" i="1"/>
  <c r="U5115" i="1" l="1"/>
  <c r="X5114" i="1"/>
  <c r="T5115" i="1"/>
  <c r="U5116" i="1" l="1"/>
  <c r="X5115" i="1"/>
  <c r="T5116" i="1"/>
  <c r="U5117" i="1" l="1"/>
  <c r="X5116" i="1"/>
  <c r="T5117" i="1"/>
  <c r="U5118" i="1" l="1"/>
  <c r="X5117" i="1"/>
  <c r="T5118" i="1"/>
  <c r="U5119" i="1" l="1"/>
  <c r="X5118" i="1"/>
  <c r="T5119" i="1"/>
  <c r="T5120" i="1" l="1"/>
  <c r="U5120" i="1"/>
  <c r="X5119" i="1"/>
  <c r="X5120" i="1" l="1"/>
  <c r="T5121" i="1"/>
  <c r="U5121" i="1"/>
  <c r="V5121" i="1" s="1"/>
  <c r="U5122" i="1" l="1"/>
  <c r="V5122" i="1" s="1"/>
  <c r="T5122" i="1"/>
  <c r="X5121" i="1"/>
  <c r="X5122" i="1" l="1"/>
  <c r="U5123" i="1"/>
  <c r="V5123" i="1" s="1"/>
  <c r="T5123" i="1"/>
  <c r="U5124" i="1" l="1"/>
  <c r="V5124" i="1" s="1"/>
  <c r="T5124" i="1"/>
  <c r="X5123" i="1"/>
  <c r="X5124" i="1" l="1"/>
  <c r="U5125" i="1"/>
  <c r="V5125" i="1" s="1"/>
  <c r="T5125" i="1"/>
  <c r="U5126" i="1" l="1"/>
  <c r="V5126" i="1" s="1"/>
  <c r="X5125" i="1"/>
  <c r="T5126" i="1"/>
  <c r="T5127" i="1" l="1"/>
  <c r="U5127" i="1"/>
  <c r="V5127" i="1" s="1"/>
  <c r="X5126" i="1"/>
  <c r="U5128" i="1" l="1"/>
  <c r="V5128" i="1" s="1"/>
  <c r="T5128" i="1"/>
  <c r="X5127" i="1"/>
  <c r="X5128" i="1" l="1"/>
  <c r="T5129" i="1"/>
  <c r="U5129" i="1"/>
  <c r="V5129" i="1" s="1"/>
  <c r="U5130" i="1" l="1"/>
  <c r="V5130" i="1" s="1"/>
  <c r="T5130" i="1"/>
  <c r="X5129" i="1"/>
  <c r="X5130" i="1" l="1"/>
  <c r="U5131" i="1"/>
  <c r="V5131" i="1" s="1"/>
  <c r="T5131" i="1"/>
  <c r="U5132" i="1" l="1"/>
  <c r="V5132" i="1" s="1"/>
  <c r="T5132" i="1"/>
  <c r="X5131" i="1"/>
  <c r="X5132" i="1" l="1"/>
  <c r="U5133" i="1"/>
  <c r="V5133" i="1" s="1"/>
  <c r="T5133" i="1"/>
  <c r="U5134" i="1" l="1"/>
  <c r="V5134" i="1" s="1"/>
  <c r="X5133" i="1"/>
  <c r="T5134" i="1"/>
  <c r="T5135" i="1" l="1"/>
  <c r="U5135" i="1"/>
  <c r="V5135" i="1" s="1"/>
  <c r="X5134" i="1"/>
  <c r="U5136" i="1" l="1"/>
  <c r="V5136" i="1" s="1"/>
  <c r="X5135" i="1"/>
  <c r="T5136" i="1"/>
  <c r="U5137" i="1" l="1"/>
  <c r="X5136" i="1"/>
  <c r="T5137" i="1"/>
  <c r="X5137" i="1" l="1"/>
  <c r="T5138" i="1"/>
  <c r="U5138" i="1"/>
  <c r="U5139" i="1" l="1"/>
  <c r="X5138" i="1"/>
  <c r="T5139" i="1"/>
  <c r="U5140" i="1" l="1"/>
  <c r="X5139" i="1"/>
  <c r="T5140" i="1"/>
  <c r="U5141" i="1" l="1"/>
  <c r="X5140" i="1"/>
  <c r="T5141" i="1"/>
  <c r="T5142" i="1" l="1"/>
  <c r="U5142" i="1"/>
  <c r="X5141" i="1"/>
  <c r="U5143" i="1" l="1"/>
  <c r="X5142" i="1"/>
  <c r="T5143" i="1"/>
  <c r="U5144" i="1" l="1"/>
  <c r="T5144" i="1"/>
  <c r="X5143" i="1"/>
  <c r="X5144" i="1" l="1"/>
  <c r="U5145" i="1"/>
  <c r="V5145" i="1" s="1"/>
  <c r="T5145" i="1"/>
  <c r="X5145" i="1" l="1"/>
  <c r="T5146" i="1"/>
  <c r="U5146" i="1"/>
  <c r="V5146" i="1" s="1"/>
  <c r="X5146" i="1" l="1"/>
  <c r="U5147" i="1"/>
  <c r="V5147" i="1" s="1"/>
  <c r="T5147" i="1"/>
  <c r="U5148" i="1" l="1"/>
  <c r="V5148" i="1" s="1"/>
  <c r="T5148" i="1"/>
  <c r="X5147" i="1"/>
  <c r="T5149" i="1" l="1"/>
  <c r="X5148" i="1"/>
  <c r="U5149" i="1"/>
  <c r="V5149" i="1" s="1"/>
  <c r="X5149" i="1" l="1"/>
  <c r="U5150" i="1"/>
  <c r="V5150" i="1" s="1"/>
  <c r="T5150" i="1"/>
  <c r="U5151" i="1" l="1"/>
  <c r="V5151" i="1" s="1"/>
  <c r="X5150" i="1"/>
  <c r="T5151" i="1"/>
  <c r="X5151" i="1" l="1"/>
  <c r="U5152" i="1"/>
  <c r="V5152" i="1" s="1"/>
  <c r="T5152" i="1"/>
  <c r="U5153" i="1" l="1"/>
  <c r="V5153" i="1" s="1"/>
  <c r="X5152" i="1"/>
  <c r="T5153" i="1"/>
  <c r="U5154" i="1" l="1"/>
  <c r="V5154" i="1" s="1"/>
  <c r="X5153" i="1"/>
  <c r="T5154" i="1"/>
  <c r="X5154" i="1" l="1"/>
  <c r="U5155" i="1"/>
  <c r="V5155" i="1" s="1"/>
  <c r="T5155" i="1"/>
  <c r="U5156" i="1" l="1"/>
  <c r="V5156" i="1" s="1"/>
  <c r="T5156" i="1"/>
  <c r="X5155" i="1"/>
  <c r="T5157" i="1" l="1"/>
  <c r="U5157" i="1"/>
  <c r="V5157" i="1" s="1"/>
  <c r="X5156" i="1"/>
  <c r="X5157" i="1" l="1"/>
  <c r="U5158" i="1"/>
  <c r="V5158" i="1" s="1"/>
  <c r="T5158" i="1"/>
  <c r="X5158" i="1" l="1"/>
  <c r="T5159" i="1"/>
  <c r="U5159" i="1"/>
  <c r="V5159" i="1" s="1"/>
  <c r="U5160" i="1" l="1"/>
  <c r="V5160" i="1" s="1"/>
  <c r="X5159" i="1"/>
  <c r="T5160" i="1"/>
  <c r="X5160" i="1" l="1"/>
  <c r="U5161" i="1"/>
  <c r="T5161" i="1"/>
  <c r="U5162" i="1" l="1"/>
  <c r="X5161" i="1"/>
  <c r="T5162" i="1"/>
  <c r="X5162" i="1" l="1"/>
  <c r="T5163" i="1"/>
  <c r="U5163" i="1"/>
  <c r="X5163" i="1" l="1"/>
  <c r="U5164" i="1"/>
  <c r="T5164" i="1"/>
  <c r="U5165" i="1" l="1"/>
  <c r="T5165" i="1"/>
  <c r="X5164" i="1"/>
  <c r="U5166" i="1" l="1"/>
  <c r="X5165" i="1"/>
  <c r="T5166" i="1"/>
  <c r="X5166" i="1" l="1"/>
  <c r="U5167" i="1"/>
  <c r="T5167" i="1"/>
  <c r="U5168" i="1" l="1"/>
  <c r="X5167" i="1"/>
  <c r="T5168" i="1"/>
  <c r="U5169" i="1" l="1"/>
  <c r="V5169" i="1" s="1"/>
  <c r="X5168" i="1"/>
  <c r="T5169" i="1"/>
  <c r="X5169" i="1" l="1"/>
  <c r="U5170" i="1"/>
  <c r="V5170" i="1" s="1"/>
  <c r="T5170" i="1"/>
  <c r="X5170" i="1" l="1"/>
  <c r="U5171" i="1"/>
  <c r="V5171" i="1" s="1"/>
  <c r="T5171" i="1"/>
  <c r="U5172" i="1" l="1"/>
  <c r="V5172" i="1" s="1"/>
  <c r="X5171" i="1"/>
  <c r="T5172" i="1"/>
  <c r="U5173" i="1" l="1"/>
  <c r="V5173" i="1" s="1"/>
  <c r="X5172" i="1"/>
  <c r="T5173" i="1"/>
  <c r="X5173" i="1" l="1"/>
  <c r="U5174" i="1"/>
  <c r="V5174" i="1" s="1"/>
  <c r="T5174" i="1"/>
  <c r="X5174" i="1" l="1"/>
  <c r="U5175" i="1"/>
  <c r="V5175" i="1" s="1"/>
  <c r="T5175" i="1"/>
  <c r="X5175" i="1" l="1"/>
  <c r="U5176" i="1"/>
  <c r="V5176" i="1" s="1"/>
  <c r="T5176" i="1"/>
  <c r="X5176" i="1" l="1"/>
  <c r="U5177" i="1"/>
  <c r="V5177" i="1" s="1"/>
  <c r="T5177" i="1"/>
  <c r="U5178" i="1" l="1"/>
  <c r="V5178" i="1" s="1"/>
  <c r="X5177" i="1"/>
  <c r="T5178" i="1"/>
  <c r="X5178" i="1" l="1"/>
  <c r="U5179" i="1"/>
  <c r="V5179" i="1" s="1"/>
  <c r="T5179" i="1"/>
  <c r="U5180" i="1" l="1"/>
  <c r="V5180" i="1" s="1"/>
  <c r="X5179" i="1"/>
  <c r="T5180" i="1"/>
  <c r="X5180" i="1" l="1"/>
  <c r="U5181" i="1"/>
  <c r="V5181" i="1" s="1"/>
  <c r="T5181" i="1"/>
  <c r="X5181" i="1" l="1"/>
  <c r="U5182" i="1"/>
  <c r="V5182" i="1" s="1"/>
  <c r="T5182" i="1"/>
  <c r="X5182" i="1" l="1"/>
  <c r="T5183" i="1"/>
  <c r="U5183" i="1"/>
  <c r="V5183" i="1" s="1"/>
  <c r="U5184" i="1" l="1"/>
  <c r="V5184" i="1" s="1"/>
  <c r="X5183" i="1"/>
  <c r="T5184" i="1"/>
  <c r="X5184" i="1" l="1"/>
  <c r="U5185" i="1"/>
  <c r="T5185" i="1"/>
  <c r="X5185" i="1" l="1"/>
  <c r="T5186" i="1"/>
  <c r="U5186" i="1"/>
  <c r="X5186" i="1" l="1"/>
  <c r="U5187" i="1"/>
  <c r="T5187" i="1"/>
  <c r="X5187" i="1" l="1"/>
  <c r="U5188" i="1"/>
  <c r="T5188" i="1"/>
  <c r="U5189" i="1" l="1"/>
  <c r="T5189" i="1"/>
  <c r="X5188" i="1"/>
  <c r="X5189" i="1" l="1"/>
  <c r="U5190" i="1"/>
  <c r="T5190" i="1"/>
  <c r="X5190" i="1" l="1"/>
  <c r="U5191" i="1"/>
  <c r="T5191" i="1"/>
  <c r="U5192" i="1" l="1"/>
  <c r="X5191" i="1"/>
  <c r="T5192" i="1"/>
  <c r="U5193" i="1" l="1"/>
  <c r="V5193" i="1" s="1"/>
  <c r="T5193" i="1"/>
  <c r="X5192" i="1"/>
  <c r="X5193" i="1" l="1"/>
  <c r="U5194" i="1"/>
  <c r="V5194" i="1" s="1"/>
  <c r="T5194" i="1"/>
  <c r="X5194" i="1" l="1"/>
  <c r="U5195" i="1"/>
  <c r="V5195" i="1" s="1"/>
  <c r="T5195" i="1"/>
  <c r="U5196" i="1" l="1"/>
  <c r="V5196" i="1" s="1"/>
  <c r="X5195" i="1"/>
  <c r="T5196" i="1"/>
  <c r="U5197" i="1" l="1"/>
  <c r="V5197" i="1" s="1"/>
  <c r="X5196" i="1"/>
  <c r="T5197" i="1"/>
  <c r="X5197" i="1" l="1"/>
  <c r="U5198" i="1"/>
  <c r="V5198" i="1" s="1"/>
  <c r="T5198" i="1"/>
  <c r="U5199" i="1" l="1"/>
  <c r="V5199" i="1" s="1"/>
  <c r="T5199" i="1"/>
  <c r="X5198" i="1"/>
  <c r="X5199" i="1" l="1"/>
  <c r="U5200" i="1"/>
  <c r="V5200" i="1" s="1"/>
  <c r="T5200" i="1"/>
  <c r="X5200" i="1" l="1"/>
  <c r="U5201" i="1"/>
  <c r="V5201" i="1" s="1"/>
  <c r="T5201" i="1"/>
  <c r="X5201" i="1" l="1"/>
  <c r="U5202" i="1"/>
  <c r="V5202" i="1" s="1"/>
  <c r="T5202" i="1"/>
  <c r="X5202" i="1" l="1"/>
  <c r="U5203" i="1"/>
  <c r="V5203" i="1" s="1"/>
  <c r="T5203" i="1"/>
  <c r="U5204" i="1" l="1"/>
  <c r="V5204" i="1" s="1"/>
  <c r="X5203" i="1"/>
  <c r="T5204" i="1"/>
  <c r="X5204" i="1" l="1"/>
  <c r="U5205" i="1"/>
  <c r="V5205" i="1" s="1"/>
  <c r="T5205" i="1"/>
  <c r="X5205" i="1" l="1"/>
  <c r="U5206" i="1"/>
  <c r="V5206" i="1" s="1"/>
  <c r="T5206" i="1"/>
  <c r="X5206" i="1" l="1"/>
  <c r="T5207" i="1"/>
  <c r="U5207" i="1"/>
  <c r="V5207" i="1" s="1"/>
  <c r="U5208" i="1" l="1"/>
  <c r="V5208" i="1" s="1"/>
  <c r="X5207" i="1"/>
  <c r="T5208" i="1"/>
  <c r="X5208" i="1" l="1"/>
  <c r="U5209" i="1"/>
  <c r="T5209" i="1"/>
  <c r="U5210" i="1" l="1"/>
  <c r="X5209" i="1"/>
  <c r="T5210" i="1"/>
  <c r="X5210" i="1" l="1"/>
  <c r="U5211" i="1"/>
  <c r="T5211" i="1"/>
  <c r="X5211" i="1" l="1"/>
  <c r="U5212" i="1"/>
  <c r="T5212" i="1"/>
  <c r="U5213" i="1" l="1"/>
  <c r="X5212" i="1"/>
  <c r="T5213" i="1"/>
  <c r="U5214" i="1" l="1"/>
  <c r="X5213" i="1"/>
  <c r="T5214" i="1"/>
  <c r="X5214" i="1" l="1"/>
  <c r="U5215" i="1"/>
  <c r="T5215" i="1"/>
  <c r="U5216" i="1" l="1"/>
  <c r="X5215" i="1"/>
  <c r="T5216" i="1"/>
  <c r="U5217" i="1" l="1"/>
  <c r="V5217" i="1" s="1"/>
  <c r="X5216" i="1"/>
  <c r="T5217" i="1"/>
  <c r="X5217" i="1" l="1"/>
  <c r="U5218" i="1"/>
  <c r="V5218" i="1" s="1"/>
  <c r="T5218" i="1"/>
  <c r="X5218" i="1" l="1"/>
  <c r="U5219" i="1"/>
  <c r="V5219" i="1" s="1"/>
  <c r="T5219" i="1"/>
  <c r="U5220" i="1" l="1"/>
  <c r="V5220" i="1" s="1"/>
  <c r="X5219" i="1"/>
  <c r="T5220" i="1"/>
  <c r="U5221" i="1" l="1"/>
  <c r="V5221" i="1" s="1"/>
  <c r="X5220" i="1"/>
  <c r="T5221" i="1"/>
  <c r="X5221" i="1" l="1"/>
  <c r="U5222" i="1"/>
  <c r="V5222" i="1" s="1"/>
  <c r="T5222" i="1"/>
  <c r="X5222" i="1" l="1"/>
  <c r="U5223" i="1"/>
  <c r="V5223" i="1" s="1"/>
  <c r="T5223" i="1"/>
  <c r="X5223" i="1" l="1"/>
  <c r="U5224" i="1"/>
  <c r="V5224" i="1" s="1"/>
  <c r="T5224" i="1"/>
  <c r="X5224" i="1" l="1"/>
  <c r="U5225" i="1"/>
  <c r="V5225" i="1" s="1"/>
  <c r="T5225" i="1"/>
  <c r="X5225" i="1" l="1"/>
  <c r="U5226" i="1"/>
  <c r="V5226" i="1" s="1"/>
  <c r="T5226" i="1"/>
  <c r="X5226" i="1" l="1"/>
  <c r="U5227" i="1"/>
  <c r="V5227" i="1" s="1"/>
  <c r="T5227" i="1"/>
  <c r="U5228" i="1" l="1"/>
  <c r="V5228" i="1" s="1"/>
  <c r="X5227" i="1"/>
  <c r="T5228" i="1"/>
  <c r="X5228" i="1" l="1"/>
  <c r="U5229" i="1"/>
  <c r="V5229" i="1" s="1"/>
  <c r="T5229" i="1"/>
  <c r="X5229" i="1" l="1"/>
  <c r="U5230" i="1"/>
  <c r="V5230" i="1" s="1"/>
  <c r="T5230" i="1"/>
  <c r="X5230" i="1" l="1"/>
  <c r="T5231" i="1"/>
  <c r="U5231" i="1"/>
  <c r="V5231" i="1" s="1"/>
  <c r="U5232" i="1" l="1"/>
  <c r="V5232" i="1" s="1"/>
  <c r="X5231" i="1"/>
  <c r="T5232" i="1"/>
  <c r="U5233" i="1" l="1"/>
  <c r="X5232" i="1"/>
  <c r="T5233" i="1"/>
  <c r="U5234" i="1" l="1"/>
  <c r="X5233" i="1"/>
  <c r="T5234" i="1"/>
  <c r="X5234" i="1" l="1"/>
  <c r="U5235" i="1"/>
  <c r="T5235" i="1"/>
  <c r="X5235" i="1" l="1"/>
  <c r="U5236" i="1"/>
  <c r="T5236" i="1"/>
  <c r="U5237" i="1" l="1"/>
  <c r="T5237" i="1"/>
  <c r="X5236" i="1"/>
  <c r="X5237" i="1" l="1"/>
  <c r="U5238" i="1"/>
  <c r="T5238" i="1"/>
  <c r="X5238" i="1" l="1"/>
  <c r="U5239" i="1"/>
  <c r="T5239" i="1"/>
  <c r="U5240" i="1" l="1"/>
  <c r="X5239" i="1"/>
  <c r="T5240" i="1"/>
  <c r="U5241" i="1" l="1"/>
  <c r="V5241" i="1" s="1"/>
  <c r="X5240" i="1"/>
  <c r="T5241" i="1"/>
  <c r="X5241" i="1" l="1"/>
  <c r="U5242" i="1"/>
  <c r="V5242" i="1" s="1"/>
  <c r="T5242" i="1"/>
  <c r="X5242" i="1" l="1"/>
  <c r="U5243" i="1"/>
  <c r="V5243" i="1" s="1"/>
  <c r="T5243" i="1"/>
  <c r="U5244" i="1" l="1"/>
  <c r="V5244" i="1" s="1"/>
  <c r="X5243" i="1"/>
  <c r="T5244" i="1"/>
  <c r="U5245" i="1" l="1"/>
  <c r="V5245" i="1" s="1"/>
  <c r="X5244" i="1"/>
  <c r="T5245" i="1"/>
  <c r="X5245" i="1" l="1"/>
  <c r="U5246" i="1"/>
  <c r="V5246" i="1" s="1"/>
  <c r="T5246" i="1"/>
  <c r="U5247" i="1" l="1"/>
  <c r="V5247" i="1" s="1"/>
  <c r="T5247" i="1"/>
  <c r="X5246" i="1"/>
  <c r="X5247" i="1" l="1"/>
  <c r="U5248" i="1"/>
  <c r="V5248" i="1" s="1"/>
  <c r="T5248" i="1"/>
  <c r="X5248" i="1" l="1"/>
  <c r="U5249" i="1"/>
  <c r="V5249" i="1" s="1"/>
  <c r="T5249" i="1"/>
  <c r="X5249" i="1" l="1"/>
  <c r="U5250" i="1"/>
  <c r="V5250" i="1" s="1"/>
  <c r="T5250" i="1"/>
  <c r="X5250" i="1" l="1"/>
  <c r="U5251" i="1"/>
  <c r="V5251" i="1" s="1"/>
  <c r="T5251" i="1"/>
  <c r="U5252" i="1" l="1"/>
  <c r="V5252" i="1" s="1"/>
  <c r="X5251" i="1"/>
  <c r="T5252" i="1"/>
  <c r="X5252" i="1" l="1"/>
  <c r="U5253" i="1"/>
  <c r="V5253" i="1" s="1"/>
  <c r="T5253" i="1"/>
  <c r="X5253" i="1" l="1"/>
  <c r="U5254" i="1"/>
  <c r="V5254" i="1" s="1"/>
  <c r="T5254" i="1"/>
  <c r="X5254" i="1" l="1"/>
  <c r="T5255" i="1"/>
  <c r="U5255" i="1"/>
  <c r="V5255" i="1" s="1"/>
  <c r="U5256" i="1" l="1"/>
  <c r="V5256" i="1" s="1"/>
  <c r="X5255" i="1"/>
  <c r="T5256" i="1"/>
  <c r="U5257" i="1" l="1"/>
  <c r="X5256" i="1"/>
  <c r="T5257" i="1"/>
  <c r="X5257" i="1" l="1"/>
  <c r="U5258" i="1"/>
  <c r="T5258" i="1"/>
  <c r="X5258" i="1" l="1"/>
  <c r="U5259" i="1"/>
  <c r="T5259" i="1"/>
  <c r="X5259" i="1" l="1"/>
  <c r="U5260" i="1"/>
  <c r="T5260" i="1"/>
  <c r="X5260" i="1" l="1"/>
  <c r="T5261" i="1"/>
  <c r="U5261" i="1"/>
  <c r="U5262" i="1" l="1"/>
  <c r="X5261" i="1"/>
  <c r="T5262" i="1"/>
  <c r="X5262" i="1" l="1"/>
  <c r="U5263" i="1"/>
  <c r="T5263" i="1"/>
  <c r="U5264" i="1" l="1"/>
  <c r="X5263" i="1"/>
  <c r="T5264" i="1"/>
  <c r="U5265" i="1" l="1"/>
  <c r="V5265" i="1" s="1"/>
  <c r="X5264" i="1"/>
  <c r="T5265" i="1"/>
  <c r="X5265" i="1" l="1"/>
  <c r="U5266" i="1"/>
  <c r="V5266" i="1" s="1"/>
  <c r="T5266" i="1"/>
  <c r="X5266" i="1" l="1"/>
  <c r="U5267" i="1"/>
  <c r="V5267" i="1" s="1"/>
  <c r="T5267" i="1"/>
  <c r="U5268" i="1" l="1"/>
  <c r="V5268" i="1" s="1"/>
  <c r="X5267" i="1"/>
  <c r="T5268" i="1"/>
  <c r="U5269" i="1" l="1"/>
  <c r="V5269" i="1" s="1"/>
  <c r="X5268" i="1"/>
  <c r="T5269" i="1"/>
  <c r="X5269" i="1" l="1"/>
  <c r="U5270" i="1"/>
  <c r="V5270" i="1" s="1"/>
  <c r="T5270" i="1"/>
  <c r="X5270" i="1" l="1"/>
  <c r="U5271" i="1"/>
  <c r="V5271" i="1" s="1"/>
  <c r="T5271" i="1"/>
  <c r="X5271" i="1" l="1"/>
  <c r="U5272" i="1"/>
  <c r="V5272" i="1" s="1"/>
  <c r="T5272" i="1"/>
  <c r="X5272" i="1" l="1"/>
  <c r="U5273" i="1"/>
  <c r="V5273" i="1" s="1"/>
  <c r="T5273" i="1"/>
  <c r="U5274" i="1" l="1"/>
  <c r="V5274" i="1" s="1"/>
  <c r="X5273" i="1"/>
  <c r="T5274" i="1"/>
  <c r="X5274" i="1" l="1"/>
  <c r="U5275" i="1"/>
  <c r="V5275" i="1" s="1"/>
  <c r="T5275" i="1"/>
  <c r="U5276" i="1" l="1"/>
  <c r="V5276" i="1" s="1"/>
  <c r="X5275" i="1"/>
  <c r="T5276" i="1"/>
  <c r="X5276" i="1" l="1"/>
  <c r="U5277" i="1"/>
  <c r="V5277" i="1" s="1"/>
  <c r="T5277" i="1"/>
  <c r="X5277" i="1" l="1"/>
  <c r="U5278" i="1"/>
  <c r="V5278" i="1" s="1"/>
  <c r="T5278" i="1"/>
  <c r="X5278" i="1" l="1"/>
  <c r="T5279" i="1"/>
  <c r="U5279" i="1"/>
  <c r="V5279" i="1" s="1"/>
  <c r="U5280" i="1" l="1"/>
  <c r="V5280" i="1" s="1"/>
  <c r="X5279" i="1"/>
  <c r="T5280" i="1"/>
  <c r="U5281" i="1" l="1"/>
  <c r="X5280" i="1"/>
  <c r="T5281" i="1"/>
  <c r="X5281" i="1" l="1"/>
  <c r="T5282" i="1"/>
  <c r="U5282" i="1"/>
  <c r="X5282" i="1" l="1"/>
  <c r="U5283" i="1"/>
  <c r="T5283" i="1"/>
  <c r="X5283" i="1" l="1"/>
  <c r="U5284" i="1"/>
  <c r="T5284" i="1"/>
  <c r="X5284" i="1" l="1"/>
  <c r="T5285" i="1"/>
  <c r="U5285" i="1"/>
  <c r="X5285" i="1" l="1"/>
  <c r="U5286" i="1"/>
  <c r="T5286" i="1"/>
  <c r="X5286" i="1" l="1"/>
  <c r="U5287" i="1"/>
  <c r="T5287" i="1"/>
  <c r="U5288" i="1" l="1"/>
  <c r="X5287" i="1"/>
  <c r="T5288" i="1"/>
  <c r="U5289" i="1" l="1"/>
  <c r="V5289" i="1" s="1"/>
  <c r="X5288" i="1"/>
  <c r="T5289" i="1"/>
  <c r="X5289" i="1" l="1"/>
  <c r="U5290" i="1"/>
  <c r="V5290" i="1" s="1"/>
  <c r="T5290" i="1"/>
  <c r="X5290" i="1" l="1"/>
  <c r="U5291" i="1"/>
  <c r="V5291" i="1" s="1"/>
  <c r="T5291" i="1"/>
  <c r="U5292" i="1" l="1"/>
  <c r="V5292" i="1" s="1"/>
  <c r="X5291" i="1"/>
  <c r="T5292" i="1"/>
  <c r="U5293" i="1" l="1"/>
  <c r="V5293" i="1" s="1"/>
  <c r="X5292" i="1"/>
  <c r="T5293" i="1"/>
  <c r="X5293" i="1" l="1"/>
  <c r="U5294" i="1"/>
  <c r="V5294" i="1" s="1"/>
  <c r="T5294" i="1"/>
  <c r="U5295" i="1" l="1"/>
  <c r="V5295" i="1" s="1"/>
  <c r="T5295" i="1"/>
  <c r="X5294" i="1"/>
  <c r="X5295" i="1" l="1"/>
  <c r="U5296" i="1"/>
  <c r="V5296" i="1" s="1"/>
  <c r="T5296" i="1"/>
  <c r="X5296" i="1" l="1"/>
  <c r="U5297" i="1"/>
  <c r="V5297" i="1" s="1"/>
  <c r="T5297" i="1"/>
  <c r="X5297" i="1" l="1"/>
  <c r="U5298" i="1"/>
  <c r="V5298" i="1" s="1"/>
  <c r="T5298" i="1"/>
  <c r="X5298" i="1" l="1"/>
  <c r="U5299" i="1"/>
  <c r="V5299" i="1" s="1"/>
  <c r="T5299" i="1"/>
  <c r="U5300" i="1" l="1"/>
  <c r="V5300" i="1" s="1"/>
  <c r="X5299" i="1"/>
  <c r="T5300" i="1"/>
  <c r="X5300" i="1" l="1"/>
  <c r="U5301" i="1"/>
  <c r="V5301" i="1" s="1"/>
  <c r="T5301" i="1"/>
  <c r="X5301" i="1" l="1"/>
  <c r="U5302" i="1"/>
  <c r="V5302" i="1" s="1"/>
  <c r="T5302" i="1"/>
  <c r="X5302" i="1" l="1"/>
  <c r="T5303" i="1"/>
  <c r="U5303" i="1"/>
  <c r="V5303" i="1" s="1"/>
  <c r="U5304" i="1" l="1"/>
  <c r="V5304" i="1" s="1"/>
  <c r="X5303" i="1"/>
  <c r="T5304" i="1"/>
  <c r="X5304" i="1" l="1"/>
  <c r="U5305" i="1"/>
  <c r="T5305" i="1"/>
  <c r="X5305" i="1" l="1"/>
  <c r="U5306" i="1"/>
  <c r="T5306" i="1"/>
  <c r="X5306" i="1" l="1"/>
  <c r="U5307" i="1"/>
  <c r="T5307" i="1"/>
  <c r="X5307" i="1" l="1"/>
  <c r="U5308" i="1"/>
  <c r="T5308" i="1"/>
  <c r="U5309" i="1" l="1"/>
  <c r="X5308" i="1"/>
  <c r="T5309" i="1"/>
  <c r="X5309" i="1" l="1"/>
  <c r="U5310" i="1"/>
  <c r="T5310" i="1"/>
  <c r="X5310" i="1" l="1"/>
  <c r="U5311" i="1"/>
  <c r="T5311" i="1"/>
  <c r="U5312" i="1" l="1"/>
  <c r="X5311" i="1"/>
  <c r="T5312" i="1"/>
  <c r="U5313" i="1" l="1"/>
  <c r="V5313" i="1" s="1"/>
  <c r="X5312" i="1"/>
  <c r="T5313" i="1"/>
  <c r="X5313" i="1" l="1"/>
  <c r="U5314" i="1"/>
  <c r="V5314" i="1" s="1"/>
  <c r="T5314" i="1"/>
  <c r="X5314" i="1" l="1"/>
  <c r="U5315" i="1"/>
  <c r="V5315" i="1" s="1"/>
  <c r="T5315" i="1"/>
  <c r="U5316" i="1" l="1"/>
  <c r="V5316" i="1" s="1"/>
  <c r="X5315" i="1"/>
  <c r="T5316" i="1"/>
  <c r="U5317" i="1" l="1"/>
  <c r="V5317" i="1" s="1"/>
  <c r="X5316" i="1"/>
  <c r="T5317" i="1"/>
  <c r="X5317" i="1" l="1"/>
  <c r="U5318" i="1"/>
  <c r="V5318" i="1" s="1"/>
  <c r="T5318" i="1"/>
  <c r="X5318" i="1" l="1"/>
  <c r="U5319" i="1"/>
  <c r="V5319" i="1" s="1"/>
  <c r="T5319" i="1"/>
  <c r="X5319" i="1" l="1"/>
  <c r="U5320" i="1"/>
  <c r="V5320" i="1" s="1"/>
  <c r="T5320" i="1"/>
  <c r="X5320" i="1" l="1"/>
  <c r="U5321" i="1"/>
  <c r="V5321" i="1" s="1"/>
  <c r="T5321" i="1"/>
  <c r="X5321" i="1" l="1"/>
  <c r="U5322" i="1"/>
  <c r="V5322" i="1" s="1"/>
  <c r="T5322" i="1"/>
  <c r="X5322" i="1" l="1"/>
  <c r="U5323" i="1"/>
  <c r="V5323" i="1" s="1"/>
  <c r="T5323" i="1"/>
  <c r="U5324" i="1" l="1"/>
  <c r="V5324" i="1" s="1"/>
  <c r="X5323" i="1"/>
  <c r="T5324" i="1"/>
  <c r="X5324" i="1" l="1"/>
  <c r="U5325" i="1"/>
  <c r="V5325" i="1" s="1"/>
  <c r="T5325" i="1"/>
  <c r="X5325" i="1" l="1"/>
  <c r="U5326" i="1"/>
  <c r="V5326" i="1" s="1"/>
  <c r="T5326" i="1"/>
  <c r="X5326" i="1" l="1"/>
  <c r="T5327" i="1"/>
  <c r="U5327" i="1"/>
  <c r="V5327" i="1" s="1"/>
  <c r="U5328" i="1" l="1"/>
  <c r="V5328" i="1" s="1"/>
  <c r="X5327" i="1"/>
  <c r="T5328" i="1"/>
  <c r="X5328" i="1" l="1"/>
  <c r="U5329" i="1"/>
  <c r="T5329" i="1"/>
  <c r="X5329" i="1" l="1"/>
  <c r="U5330" i="1"/>
  <c r="T5330" i="1"/>
  <c r="X5330" i="1" l="1"/>
  <c r="U5331" i="1"/>
  <c r="T5331" i="1"/>
  <c r="X5331" i="1" l="1"/>
  <c r="U5332" i="1"/>
  <c r="T5332" i="1"/>
  <c r="U5333" i="1" l="1"/>
  <c r="T5333" i="1"/>
  <c r="X5332" i="1"/>
  <c r="U5334" i="1" l="1"/>
  <c r="X5333" i="1"/>
  <c r="T5334" i="1"/>
  <c r="X5334" i="1" l="1"/>
  <c r="U5335" i="1"/>
  <c r="T5335" i="1"/>
  <c r="U5336" i="1" l="1"/>
  <c r="X5335" i="1"/>
  <c r="T5336" i="1"/>
  <c r="U5337" i="1" l="1"/>
  <c r="V5337" i="1" s="1"/>
  <c r="X5336" i="1"/>
  <c r="T5337" i="1"/>
  <c r="X5337" i="1" l="1"/>
  <c r="U5338" i="1"/>
  <c r="V5338" i="1" s="1"/>
  <c r="T5338" i="1"/>
  <c r="X5338" i="1" l="1"/>
  <c r="U5339" i="1"/>
  <c r="V5339" i="1" s="1"/>
  <c r="T5339" i="1"/>
  <c r="U5340" i="1" l="1"/>
  <c r="V5340" i="1" s="1"/>
  <c r="X5339" i="1"/>
  <c r="T5340" i="1"/>
  <c r="U5341" i="1" l="1"/>
  <c r="V5341" i="1" s="1"/>
  <c r="X5340" i="1"/>
  <c r="T5341" i="1"/>
  <c r="X5341" i="1" l="1"/>
  <c r="U5342" i="1"/>
  <c r="V5342" i="1" s="1"/>
  <c r="T5342" i="1"/>
  <c r="U5343" i="1" l="1"/>
  <c r="V5343" i="1" s="1"/>
  <c r="T5343" i="1"/>
  <c r="X5342" i="1"/>
  <c r="X5343" i="1" l="1"/>
  <c r="U5344" i="1"/>
  <c r="V5344" i="1" s="1"/>
  <c r="T5344" i="1"/>
  <c r="X5344" i="1" l="1"/>
  <c r="U5345" i="1"/>
  <c r="V5345" i="1" s="1"/>
  <c r="T5345" i="1"/>
  <c r="X5345" i="1" l="1"/>
  <c r="U5346" i="1"/>
  <c r="V5346" i="1" s="1"/>
  <c r="T5346" i="1"/>
  <c r="X5346" i="1" l="1"/>
  <c r="U5347" i="1"/>
  <c r="V5347" i="1" s="1"/>
  <c r="T5347" i="1"/>
  <c r="U5348" i="1" l="1"/>
  <c r="V5348" i="1" s="1"/>
  <c r="X5347" i="1"/>
  <c r="T5348" i="1"/>
  <c r="X5348" i="1" l="1"/>
  <c r="U5349" i="1"/>
  <c r="V5349" i="1" s="1"/>
  <c r="T5349" i="1"/>
  <c r="X5349" i="1" l="1"/>
  <c r="U5350" i="1"/>
  <c r="V5350" i="1" s="1"/>
  <c r="T5350" i="1"/>
  <c r="X5350" i="1" l="1"/>
  <c r="T5351" i="1"/>
  <c r="U5351" i="1"/>
  <c r="V5351" i="1" s="1"/>
  <c r="U5352" i="1" l="1"/>
  <c r="V5352" i="1" s="1"/>
  <c r="X5351" i="1"/>
  <c r="T5352" i="1"/>
  <c r="X5352" i="1" l="1"/>
  <c r="U5353" i="1"/>
  <c r="T5353" i="1"/>
  <c r="U5354" i="1" l="1"/>
  <c r="X5353" i="1"/>
  <c r="T5354" i="1"/>
  <c r="X5354" i="1" l="1"/>
  <c r="U5355" i="1"/>
  <c r="T5355" i="1"/>
  <c r="X5355" i="1" l="1"/>
  <c r="U5356" i="1"/>
  <c r="T5356" i="1"/>
  <c r="U5357" i="1" l="1"/>
  <c r="T5357" i="1"/>
  <c r="X5356" i="1"/>
  <c r="X5357" i="1" l="1"/>
  <c r="U5358" i="1"/>
  <c r="T5358" i="1"/>
  <c r="X5358" i="1" l="1"/>
  <c r="U5359" i="1"/>
  <c r="T5359" i="1"/>
  <c r="U5360" i="1" l="1"/>
  <c r="X5359" i="1"/>
  <c r="T5360" i="1"/>
  <c r="U5361" i="1" l="1"/>
  <c r="V5361" i="1" s="1"/>
  <c r="X5360" i="1"/>
  <c r="T5361" i="1"/>
  <c r="X5361" i="1" l="1"/>
  <c r="U5362" i="1"/>
  <c r="V5362" i="1" s="1"/>
  <c r="T5362" i="1"/>
  <c r="X5362" i="1" l="1"/>
  <c r="U5363" i="1"/>
  <c r="V5363" i="1" s="1"/>
  <c r="T5363" i="1"/>
  <c r="U5364" i="1" l="1"/>
  <c r="V5364" i="1" s="1"/>
  <c r="X5363" i="1"/>
  <c r="T5364" i="1"/>
  <c r="U5365" i="1" l="1"/>
  <c r="V5365" i="1" s="1"/>
  <c r="X5364" i="1"/>
  <c r="T5365" i="1"/>
  <c r="X5365" i="1" l="1"/>
  <c r="U5366" i="1"/>
  <c r="V5366" i="1" s="1"/>
  <c r="T5366" i="1"/>
  <c r="X5366" i="1" l="1"/>
  <c r="U5367" i="1"/>
  <c r="V5367" i="1" s="1"/>
  <c r="T5367" i="1"/>
  <c r="X5367" i="1" l="1"/>
  <c r="U5368" i="1"/>
  <c r="V5368" i="1" s="1"/>
  <c r="T5368" i="1"/>
  <c r="X5368" i="1" l="1"/>
  <c r="U5369" i="1"/>
  <c r="V5369" i="1" s="1"/>
  <c r="T5369" i="1"/>
  <c r="U5370" i="1" l="1"/>
  <c r="V5370" i="1" s="1"/>
  <c r="X5369" i="1"/>
  <c r="T5370" i="1"/>
  <c r="X5370" i="1" l="1"/>
  <c r="U5371" i="1"/>
  <c r="V5371" i="1" s="1"/>
  <c r="T5371" i="1"/>
  <c r="U5372" i="1" l="1"/>
  <c r="V5372" i="1" s="1"/>
  <c r="X5371" i="1"/>
  <c r="T5372" i="1"/>
  <c r="X5372" i="1" l="1"/>
  <c r="U5373" i="1"/>
  <c r="V5373" i="1" s="1"/>
  <c r="T5373" i="1"/>
  <c r="X5373" i="1" l="1"/>
  <c r="U5374" i="1"/>
  <c r="V5374" i="1" s="1"/>
  <c r="T5374" i="1"/>
  <c r="X5374" i="1" l="1"/>
  <c r="T5375" i="1"/>
  <c r="U5375" i="1"/>
  <c r="V5375" i="1" s="1"/>
  <c r="U5376" i="1" l="1"/>
  <c r="V5376" i="1" s="1"/>
  <c r="X5375" i="1"/>
  <c r="T5376" i="1"/>
  <c r="X5376" i="1" l="1"/>
  <c r="U5377" i="1"/>
  <c r="T5377" i="1"/>
  <c r="U5378" i="1" l="1"/>
  <c r="X5377" i="1"/>
  <c r="T5378" i="1"/>
  <c r="X5378" i="1" l="1"/>
  <c r="U5379" i="1"/>
  <c r="T5379" i="1"/>
  <c r="X5379" i="1" l="1"/>
  <c r="U5380" i="1"/>
  <c r="T5380" i="1"/>
  <c r="U5381" i="1" l="1"/>
  <c r="T5381" i="1"/>
  <c r="X5380" i="1"/>
  <c r="U5382" i="1" l="1"/>
  <c r="X5381" i="1"/>
  <c r="T5382" i="1"/>
  <c r="X5382" i="1" l="1"/>
  <c r="U5383" i="1"/>
  <c r="T5383" i="1"/>
  <c r="U5384" i="1" l="1"/>
  <c r="X5383" i="1"/>
  <c r="T5384" i="1"/>
  <c r="U5385" i="1" l="1"/>
  <c r="V5385" i="1" s="1"/>
  <c r="T5385" i="1"/>
  <c r="X5384" i="1"/>
  <c r="X5385" i="1" l="1"/>
  <c r="U5386" i="1"/>
  <c r="V5386" i="1" s="1"/>
  <c r="T5386" i="1"/>
  <c r="X5386" i="1" l="1"/>
  <c r="U5387" i="1"/>
  <c r="V5387" i="1" s="1"/>
  <c r="T5387" i="1"/>
  <c r="U5388" i="1" l="1"/>
  <c r="V5388" i="1" s="1"/>
  <c r="X5387" i="1"/>
  <c r="T5388" i="1"/>
  <c r="U5389" i="1" l="1"/>
  <c r="V5389" i="1" s="1"/>
  <c r="X5388" i="1"/>
  <c r="T5389" i="1"/>
  <c r="X5389" i="1" l="1"/>
  <c r="U5390" i="1"/>
  <c r="V5390" i="1" s="1"/>
  <c r="T5390" i="1"/>
  <c r="U5391" i="1" l="1"/>
  <c r="V5391" i="1" s="1"/>
  <c r="T5391" i="1"/>
  <c r="X5390" i="1"/>
  <c r="X5391" i="1" l="1"/>
  <c r="U5392" i="1"/>
  <c r="V5392" i="1" s="1"/>
  <c r="T5392" i="1"/>
  <c r="X5392" i="1" l="1"/>
  <c r="U5393" i="1"/>
  <c r="V5393" i="1" s="1"/>
  <c r="T5393" i="1"/>
  <c r="X5393" i="1" l="1"/>
  <c r="U5394" i="1"/>
  <c r="V5394" i="1" s="1"/>
  <c r="T5394" i="1"/>
  <c r="X5394" i="1" l="1"/>
  <c r="U5395" i="1"/>
  <c r="V5395" i="1" s="1"/>
  <c r="T5395" i="1"/>
  <c r="U5396" i="1" l="1"/>
  <c r="V5396" i="1" s="1"/>
  <c r="X5395" i="1"/>
  <c r="T5396" i="1"/>
  <c r="X5396" i="1" l="1"/>
  <c r="U5397" i="1"/>
  <c r="V5397" i="1" s="1"/>
  <c r="T5397" i="1"/>
  <c r="X5397" i="1" l="1"/>
  <c r="U5398" i="1"/>
  <c r="V5398" i="1" s="1"/>
  <c r="T5398" i="1"/>
  <c r="X5398" i="1" l="1"/>
  <c r="T5399" i="1"/>
  <c r="U5399" i="1"/>
  <c r="V5399" i="1" s="1"/>
  <c r="U5400" i="1" l="1"/>
  <c r="V5400" i="1" s="1"/>
  <c r="X5399" i="1"/>
  <c r="T5400" i="1"/>
  <c r="U5401" i="1" l="1"/>
  <c r="X5400" i="1"/>
  <c r="T5401" i="1"/>
  <c r="U5402" i="1" l="1"/>
  <c r="X5401" i="1"/>
  <c r="T5402" i="1"/>
  <c r="X5402" i="1" l="1"/>
  <c r="U5403" i="1"/>
  <c r="T5403" i="1"/>
  <c r="X5403" i="1" l="1"/>
  <c r="U5404" i="1"/>
  <c r="T5404" i="1"/>
  <c r="U5405" i="1" l="1"/>
  <c r="X5404" i="1"/>
  <c r="T5405" i="1"/>
  <c r="U5406" i="1" l="1"/>
  <c r="X5405" i="1"/>
  <c r="T5406" i="1"/>
  <c r="X5406" i="1" l="1"/>
  <c r="U5407" i="1"/>
  <c r="T5407" i="1"/>
  <c r="U5408" i="1" l="1"/>
  <c r="X5407" i="1"/>
  <c r="T5408" i="1"/>
  <c r="U5409" i="1" l="1"/>
  <c r="V5409" i="1" s="1"/>
  <c r="X5408" i="1"/>
  <c r="T5409" i="1"/>
  <c r="X5409" i="1" l="1"/>
  <c r="U5410" i="1"/>
  <c r="V5410" i="1" s="1"/>
  <c r="T5410" i="1"/>
  <c r="X5410" i="1" l="1"/>
  <c r="U5411" i="1"/>
  <c r="V5411" i="1" s="1"/>
  <c r="T5411" i="1"/>
  <c r="U5412" i="1" l="1"/>
  <c r="V5412" i="1" s="1"/>
  <c r="X5411" i="1"/>
  <c r="T5412" i="1"/>
  <c r="U5413" i="1" l="1"/>
  <c r="V5413" i="1" s="1"/>
  <c r="X5412" i="1"/>
  <c r="T5413" i="1"/>
  <c r="X5413" i="1" l="1"/>
  <c r="U5414" i="1"/>
  <c r="V5414" i="1" s="1"/>
  <c r="T5414" i="1"/>
  <c r="X5414" i="1" l="1"/>
  <c r="U5415" i="1"/>
  <c r="V5415" i="1" s="1"/>
  <c r="T5415" i="1"/>
  <c r="X5415" i="1" l="1"/>
  <c r="U5416" i="1"/>
  <c r="V5416" i="1" s="1"/>
  <c r="T5416" i="1"/>
  <c r="X5416" i="1" l="1"/>
  <c r="U5417" i="1"/>
  <c r="V5417" i="1" s="1"/>
  <c r="T5417" i="1"/>
  <c r="X5417" i="1" l="1"/>
  <c r="U5418" i="1"/>
  <c r="V5418" i="1" s="1"/>
  <c r="T5418" i="1"/>
  <c r="X5418" i="1" l="1"/>
  <c r="U5419" i="1"/>
  <c r="V5419" i="1" s="1"/>
  <c r="T5419" i="1"/>
  <c r="U5420" i="1" l="1"/>
  <c r="V5420" i="1" s="1"/>
  <c r="X5419" i="1"/>
  <c r="T5420" i="1"/>
  <c r="X5420" i="1" l="1"/>
  <c r="U5421" i="1"/>
  <c r="V5421" i="1" s="1"/>
  <c r="T5421" i="1"/>
  <c r="X5421" i="1" l="1"/>
  <c r="U5422" i="1"/>
  <c r="V5422" i="1" s="1"/>
  <c r="T5422" i="1"/>
  <c r="X5422" i="1" l="1"/>
  <c r="T5423" i="1"/>
  <c r="U5423" i="1"/>
  <c r="V5423" i="1" s="1"/>
  <c r="U5424" i="1" l="1"/>
  <c r="V5424" i="1" s="1"/>
  <c r="X5423" i="1"/>
  <c r="T5424" i="1"/>
  <c r="X5424" i="1" l="1"/>
  <c r="U5425" i="1"/>
  <c r="T5425" i="1"/>
  <c r="X5425" i="1" l="1"/>
  <c r="U5426" i="1"/>
  <c r="T5426" i="1"/>
  <c r="X5426" i="1" l="1"/>
  <c r="U5427" i="1"/>
  <c r="T5427" i="1"/>
  <c r="X5427" i="1" l="1"/>
  <c r="U5428" i="1"/>
  <c r="T5428" i="1"/>
  <c r="U5429" i="1" l="1"/>
  <c r="T5429" i="1"/>
  <c r="X5428" i="1"/>
  <c r="U5430" i="1" l="1"/>
  <c r="X5429" i="1"/>
  <c r="T5430" i="1"/>
  <c r="X5430" i="1" l="1"/>
  <c r="U5431" i="1"/>
  <c r="T5431" i="1"/>
  <c r="U5432" i="1" l="1"/>
  <c r="X5431" i="1"/>
  <c r="T5432" i="1"/>
  <c r="U5433" i="1" l="1"/>
  <c r="V5433" i="1" s="1"/>
  <c r="X5432" i="1"/>
  <c r="T5433" i="1"/>
  <c r="X5433" i="1" l="1"/>
  <c r="U5434" i="1"/>
  <c r="V5434" i="1" s="1"/>
  <c r="T5434" i="1"/>
  <c r="X5434" i="1" l="1"/>
  <c r="U5435" i="1"/>
  <c r="V5435" i="1" s="1"/>
  <c r="T5435" i="1"/>
  <c r="U5436" i="1" l="1"/>
  <c r="V5436" i="1" s="1"/>
  <c r="X5435" i="1"/>
  <c r="T5436" i="1"/>
  <c r="U5437" i="1" l="1"/>
  <c r="V5437" i="1" s="1"/>
  <c r="X5436" i="1"/>
  <c r="T5437" i="1"/>
  <c r="X5437" i="1" l="1"/>
  <c r="U5438" i="1"/>
  <c r="V5438" i="1" s="1"/>
  <c r="T5438" i="1"/>
  <c r="U5439" i="1" l="1"/>
  <c r="V5439" i="1" s="1"/>
  <c r="T5439" i="1"/>
  <c r="X5438" i="1"/>
  <c r="X5439" i="1" l="1"/>
  <c r="U5440" i="1"/>
  <c r="V5440" i="1" s="1"/>
  <c r="T5440" i="1"/>
  <c r="X5440" i="1" l="1"/>
  <c r="U5441" i="1"/>
  <c r="V5441" i="1" s="1"/>
  <c r="T5441" i="1"/>
  <c r="X5441" i="1" l="1"/>
  <c r="U5442" i="1"/>
  <c r="V5442" i="1" s="1"/>
  <c r="T5442" i="1"/>
  <c r="X5442" i="1" l="1"/>
  <c r="U5443" i="1"/>
  <c r="V5443" i="1" s="1"/>
  <c r="T5443" i="1"/>
  <c r="U5444" i="1" l="1"/>
  <c r="V5444" i="1" s="1"/>
  <c r="X5443" i="1"/>
  <c r="T5444" i="1"/>
  <c r="X5444" i="1" l="1"/>
  <c r="U5445" i="1"/>
  <c r="V5445" i="1" s="1"/>
  <c r="T5445" i="1"/>
  <c r="X5445" i="1" l="1"/>
  <c r="U5446" i="1"/>
  <c r="V5446" i="1" s="1"/>
  <c r="T5446" i="1"/>
  <c r="X5446" i="1" l="1"/>
  <c r="T5447" i="1"/>
  <c r="U5447" i="1"/>
  <c r="V5447" i="1" s="1"/>
  <c r="U5448" i="1" l="1"/>
  <c r="V5448" i="1" s="1"/>
  <c r="X5447" i="1"/>
  <c r="T5448" i="1"/>
  <c r="U5449" i="1" l="1"/>
  <c r="X5448" i="1"/>
  <c r="T5449" i="1"/>
  <c r="X5449" i="1" l="1"/>
  <c r="U5450" i="1"/>
  <c r="T5450" i="1"/>
  <c r="X5450" i="1" l="1"/>
  <c r="U5451" i="1"/>
  <c r="T5451" i="1"/>
  <c r="X5451" i="1" l="1"/>
  <c r="U5452" i="1"/>
  <c r="T5452" i="1"/>
  <c r="U5453" i="1" l="1"/>
  <c r="T5453" i="1"/>
  <c r="X5452" i="1"/>
  <c r="U5454" i="1" l="1"/>
  <c r="X5453" i="1"/>
  <c r="T5454" i="1"/>
  <c r="X5454" i="1" l="1"/>
  <c r="U5455" i="1"/>
  <c r="T5455" i="1"/>
  <c r="U5456" i="1" l="1"/>
  <c r="X5455" i="1"/>
  <c r="T5456" i="1"/>
  <c r="U5457" i="1" l="1"/>
  <c r="V5457" i="1" s="1"/>
  <c r="X5456" i="1"/>
  <c r="T5457" i="1"/>
  <c r="X5457" i="1" l="1"/>
  <c r="U5458" i="1"/>
  <c r="V5458" i="1" s="1"/>
  <c r="T5458" i="1"/>
  <c r="X5458" i="1" l="1"/>
  <c r="U5459" i="1"/>
  <c r="V5459" i="1" s="1"/>
  <c r="T5459" i="1"/>
  <c r="U5460" i="1" l="1"/>
  <c r="V5460" i="1" s="1"/>
  <c r="X5459" i="1"/>
  <c r="T5460" i="1"/>
  <c r="U5461" i="1" l="1"/>
  <c r="V5461" i="1" s="1"/>
  <c r="X5460" i="1"/>
  <c r="T5461" i="1"/>
  <c r="X5461" i="1" l="1"/>
  <c r="U5462" i="1"/>
  <c r="V5462" i="1" s="1"/>
  <c r="T5462" i="1"/>
  <c r="X5462" i="1" l="1"/>
  <c r="U5463" i="1"/>
  <c r="V5463" i="1" s="1"/>
  <c r="T5463" i="1"/>
  <c r="X5463" i="1" l="1"/>
  <c r="U5464" i="1"/>
  <c r="V5464" i="1" s="1"/>
  <c r="T5464" i="1"/>
  <c r="X5464" i="1" l="1"/>
  <c r="U5465" i="1"/>
  <c r="V5465" i="1" s="1"/>
  <c r="T5465" i="1"/>
  <c r="U5466" i="1" l="1"/>
  <c r="V5466" i="1" s="1"/>
  <c r="X5465" i="1"/>
  <c r="T5466" i="1"/>
  <c r="X5466" i="1" l="1"/>
  <c r="U5467" i="1"/>
  <c r="V5467" i="1" s="1"/>
  <c r="T5467" i="1"/>
  <c r="U5468" i="1" l="1"/>
  <c r="V5468" i="1" s="1"/>
  <c r="X5467" i="1"/>
  <c r="T5468" i="1"/>
  <c r="X5468" i="1" l="1"/>
  <c r="U5469" i="1"/>
  <c r="V5469" i="1" s="1"/>
  <c r="T5469" i="1"/>
  <c r="X5469" i="1" l="1"/>
  <c r="U5470" i="1"/>
  <c r="V5470" i="1" s="1"/>
  <c r="T5470" i="1"/>
  <c r="X5470" i="1" l="1"/>
  <c r="T5471" i="1"/>
  <c r="U5471" i="1"/>
  <c r="V5471" i="1" s="1"/>
  <c r="U5472" i="1" l="1"/>
  <c r="V5472" i="1" s="1"/>
  <c r="X5471" i="1"/>
  <c r="T5472" i="1"/>
  <c r="X5472" i="1" l="1"/>
  <c r="U5473" i="1"/>
  <c r="T5473" i="1"/>
  <c r="X5473" i="1" l="1"/>
  <c r="U5474" i="1"/>
  <c r="T5474" i="1"/>
  <c r="X5474" i="1" l="1"/>
  <c r="U5475" i="1"/>
  <c r="T5475" i="1"/>
  <c r="X5475" i="1" l="1"/>
  <c r="U5476" i="1"/>
  <c r="T5476" i="1"/>
  <c r="X5476" i="1" l="1"/>
  <c r="T5477" i="1"/>
  <c r="U5477" i="1"/>
  <c r="X5477" i="1" l="1"/>
  <c r="U5478" i="1"/>
  <c r="T5478" i="1"/>
  <c r="X5478" i="1" l="1"/>
  <c r="U5479" i="1"/>
  <c r="T5479" i="1"/>
  <c r="U5480" i="1" l="1"/>
  <c r="X5479" i="1"/>
  <c r="T5480" i="1"/>
  <c r="U5481" i="1" l="1"/>
  <c r="V5481" i="1" s="1"/>
  <c r="T5481" i="1"/>
  <c r="X5480" i="1"/>
  <c r="X5481" i="1" l="1"/>
  <c r="U5482" i="1"/>
  <c r="V5482" i="1" s="1"/>
  <c r="T5482" i="1"/>
  <c r="X5482" i="1" l="1"/>
  <c r="U5483" i="1"/>
  <c r="V5483" i="1" s="1"/>
  <c r="T5483" i="1"/>
  <c r="U5484" i="1" l="1"/>
  <c r="V5484" i="1" s="1"/>
  <c r="X5483" i="1"/>
  <c r="T5484" i="1"/>
  <c r="U5485" i="1" l="1"/>
  <c r="V5485" i="1" s="1"/>
  <c r="X5484" i="1"/>
  <c r="T5485" i="1"/>
  <c r="X5485" i="1" l="1"/>
  <c r="U5486" i="1"/>
  <c r="V5486" i="1" s="1"/>
  <c r="T5486" i="1"/>
  <c r="U5487" i="1" l="1"/>
  <c r="V5487" i="1" s="1"/>
  <c r="T5487" i="1"/>
  <c r="X5486" i="1"/>
  <c r="X5487" i="1" l="1"/>
  <c r="U5488" i="1"/>
  <c r="V5488" i="1" s="1"/>
  <c r="T5488" i="1"/>
  <c r="X5488" i="1" l="1"/>
  <c r="U5489" i="1"/>
  <c r="V5489" i="1" s="1"/>
  <c r="T5489" i="1"/>
  <c r="X5489" i="1" l="1"/>
  <c r="U5490" i="1"/>
  <c r="V5490" i="1" s="1"/>
  <c r="T5490" i="1"/>
  <c r="X5490" i="1" l="1"/>
  <c r="U5491" i="1"/>
  <c r="V5491" i="1" s="1"/>
  <c r="T5491" i="1"/>
  <c r="U5492" i="1" l="1"/>
  <c r="V5492" i="1" s="1"/>
  <c r="X5491" i="1"/>
  <c r="T5492" i="1"/>
  <c r="X5492" i="1" l="1"/>
  <c r="U5493" i="1"/>
  <c r="V5493" i="1" s="1"/>
  <c r="T5493" i="1"/>
  <c r="X5493" i="1" l="1"/>
  <c r="U5494" i="1"/>
  <c r="V5494" i="1" s="1"/>
  <c r="T5494" i="1"/>
  <c r="X5494" i="1" l="1"/>
  <c r="T5495" i="1"/>
  <c r="U5495" i="1"/>
  <c r="V5495" i="1" s="1"/>
  <c r="U5496" i="1" l="1"/>
  <c r="V5496" i="1" s="1"/>
  <c r="X5495" i="1"/>
  <c r="T5496" i="1"/>
  <c r="X5496" i="1" l="1"/>
  <c r="U5497" i="1"/>
  <c r="T5497" i="1"/>
  <c r="U5498" i="1" l="1"/>
  <c r="X5497" i="1"/>
  <c r="T5498" i="1"/>
  <c r="X5498" i="1" l="1"/>
  <c r="U5499" i="1"/>
  <c r="T5499" i="1"/>
  <c r="X5499" i="1" l="1"/>
  <c r="U5500" i="1"/>
  <c r="T5500" i="1"/>
  <c r="U5501" i="1" l="1"/>
  <c r="X5500" i="1"/>
  <c r="T5501" i="1"/>
  <c r="X5501" i="1" l="1"/>
  <c r="U5502" i="1"/>
  <c r="T5502" i="1"/>
  <c r="X5502" i="1" l="1"/>
  <c r="U5503" i="1"/>
  <c r="T5503" i="1"/>
  <c r="U5504" i="1" l="1"/>
  <c r="X5503" i="1"/>
  <c r="T5504" i="1"/>
  <c r="U5505" i="1" l="1"/>
  <c r="V5505" i="1" s="1"/>
  <c r="X5504" i="1"/>
  <c r="T5505" i="1"/>
  <c r="X5505" i="1" l="1"/>
  <c r="U5506" i="1"/>
  <c r="V5506" i="1" s="1"/>
  <c r="T5506" i="1"/>
  <c r="X5506" i="1" l="1"/>
  <c r="U5507" i="1"/>
  <c r="V5507" i="1" s="1"/>
  <c r="T5507" i="1"/>
  <c r="U5508" i="1" l="1"/>
  <c r="V5508" i="1" s="1"/>
  <c r="X5507" i="1"/>
  <c r="T5508" i="1"/>
  <c r="U5509" i="1" l="1"/>
  <c r="V5509" i="1" s="1"/>
  <c r="X5508" i="1"/>
  <c r="T5509" i="1"/>
  <c r="X5509" i="1" l="1"/>
  <c r="U5510" i="1"/>
  <c r="V5510" i="1" s="1"/>
  <c r="T5510" i="1"/>
  <c r="X5510" i="1" l="1"/>
  <c r="U5511" i="1"/>
  <c r="V5511" i="1" s="1"/>
  <c r="T5511" i="1"/>
  <c r="X5511" i="1" l="1"/>
  <c r="U5512" i="1"/>
  <c r="V5512" i="1" s="1"/>
  <c r="T5512" i="1"/>
  <c r="X5512" i="1" l="1"/>
  <c r="U5513" i="1"/>
  <c r="V5513" i="1" s="1"/>
  <c r="T5513" i="1"/>
  <c r="X5513" i="1" l="1"/>
  <c r="U5514" i="1"/>
  <c r="V5514" i="1" s="1"/>
  <c r="T5514" i="1"/>
  <c r="X5514" i="1" l="1"/>
  <c r="U5515" i="1"/>
  <c r="V5515" i="1" s="1"/>
  <c r="T5515" i="1"/>
  <c r="U5516" i="1" l="1"/>
  <c r="V5516" i="1" s="1"/>
  <c r="X5515" i="1"/>
  <c r="T5516" i="1"/>
  <c r="X5516" i="1" l="1"/>
  <c r="U5517" i="1"/>
  <c r="V5517" i="1" s="1"/>
  <c r="T5517" i="1"/>
  <c r="X5517" i="1" l="1"/>
  <c r="U5518" i="1"/>
  <c r="V5518" i="1" s="1"/>
  <c r="T5518" i="1"/>
  <c r="X5518" i="1" l="1"/>
  <c r="T5519" i="1"/>
  <c r="U5519" i="1"/>
  <c r="V5519" i="1" s="1"/>
  <c r="U5520" i="1" l="1"/>
  <c r="V5520" i="1" s="1"/>
  <c r="X5519" i="1"/>
  <c r="T5520" i="1"/>
  <c r="U5521" i="1" l="1"/>
  <c r="X5520" i="1"/>
  <c r="T5521" i="1"/>
  <c r="X5521" i="1" l="1"/>
  <c r="U5522" i="1"/>
  <c r="T5522" i="1"/>
  <c r="U5523" i="1" l="1"/>
  <c r="X5522" i="1"/>
  <c r="T5523" i="1"/>
  <c r="X5523" i="1" l="1"/>
  <c r="U5524" i="1"/>
  <c r="T5524" i="1"/>
  <c r="X5524" i="1" l="1"/>
  <c r="T5525" i="1"/>
  <c r="U5525" i="1"/>
  <c r="X5525" i="1" l="1"/>
  <c r="U5526" i="1"/>
  <c r="T5526" i="1"/>
  <c r="X5526" i="1" l="1"/>
  <c r="U5527" i="1"/>
  <c r="T5527" i="1"/>
  <c r="U5528" i="1" l="1"/>
  <c r="X5527" i="1"/>
  <c r="T5528" i="1"/>
  <c r="X5528" i="1" l="1"/>
  <c r="T5529" i="1"/>
  <c r="U5529" i="1"/>
  <c r="V5529" i="1" s="1"/>
  <c r="X5529" i="1" l="1"/>
  <c r="U5530" i="1"/>
  <c r="V5530" i="1" s="1"/>
  <c r="T5530" i="1"/>
  <c r="X5530" i="1" l="1"/>
  <c r="T5531" i="1"/>
  <c r="U5531" i="1"/>
  <c r="V5531" i="1" s="1"/>
  <c r="U5532" i="1" l="1"/>
  <c r="V5532" i="1" s="1"/>
  <c r="X5531" i="1"/>
  <c r="T5532" i="1"/>
  <c r="X5532" i="1" l="1"/>
  <c r="T5533" i="1"/>
  <c r="U5533" i="1"/>
  <c r="V5533" i="1" s="1"/>
  <c r="X5533" i="1" l="1"/>
  <c r="U5534" i="1"/>
  <c r="V5534" i="1" s="1"/>
  <c r="T5534" i="1"/>
  <c r="T5535" i="1" l="1"/>
  <c r="U5535" i="1"/>
  <c r="V5535" i="1" s="1"/>
  <c r="X5534" i="1"/>
  <c r="X5535" i="1" l="1"/>
  <c r="U5536" i="1"/>
  <c r="V5536" i="1" s="1"/>
  <c r="T5536" i="1"/>
  <c r="X5536" i="1" l="1"/>
  <c r="T5537" i="1"/>
  <c r="U5537" i="1"/>
  <c r="V5537" i="1" s="1"/>
  <c r="U5538" i="1" l="1"/>
  <c r="V5538" i="1" s="1"/>
  <c r="X5537" i="1"/>
  <c r="T5538" i="1"/>
  <c r="X5538" i="1" l="1"/>
  <c r="T5539" i="1"/>
  <c r="U5539" i="1"/>
  <c r="V5539" i="1" s="1"/>
  <c r="U5540" i="1" l="1"/>
  <c r="V5540" i="1" s="1"/>
  <c r="X5539" i="1"/>
  <c r="T5540" i="1"/>
  <c r="X5540" i="1" l="1"/>
  <c r="T5541" i="1"/>
  <c r="U5541" i="1"/>
  <c r="V5541" i="1" s="1"/>
  <c r="X5541" i="1" l="1"/>
  <c r="U5542" i="1"/>
  <c r="V5542" i="1" s="1"/>
  <c r="T5542" i="1"/>
  <c r="X5542" i="1" l="1"/>
  <c r="T5543" i="1"/>
  <c r="U5543" i="1"/>
  <c r="V5543" i="1" s="1"/>
  <c r="U5544" i="1" l="1"/>
  <c r="V5544" i="1" s="1"/>
  <c r="X5543" i="1"/>
  <c r="T5544" i="1"/>
  <c r="U5545" i="1" l="1"/>
  <c r="X5544" i="1"/>
  <c r="T5545" i="1"/>
  <c r="X5545" i="1" l="1"/>
  <c r="U5546" i="1"/>
  <c r="T5546" i="1"/>
  <c r="X5546" i="1" l="1"/>
  <c r="T5547" i="1"/>
  <c r="U5547" i="1"/>
  <c r="X5547" i="1" l="1"/>
  <c r="T5548" i="1"/>
  <c r="U5548" i="1"/>
  <c r="X5548" i="1" l="1"/>
  <c r="U5549" i="1"/>
  <c r="T5549" i="1"/>
  <c r="X5549" i="1" l="1"/>
  <c r="U5550" i="1"/>
  <c r="T5550" i="1"/>
  <c r="X5550" i="1" l="1"/>
  <c r="U5551" i="1"/>
  <c r="T5551" i="1"/>
  <c r="X5551" i="1" l="1"/>
  <c r="U5552" i="1"/>
  <c r="T5552" i="1"/>
  <c r="T5553" i="1" l="1"/>
  <c r="X5552" i="1"/>
  <c r="U5553" i="1"/>
  <c r="V5553" i="1" s="1"/>
  <c r="X5553" i="1" l="1"/>
  <c r="U5554" i="1"/>
  <c r="V5554" i="1" s="1"/>
  <c r="T5554" i="1"/>
  <c r="X5554" i="1" l="1"/>
  <c r="T5555" i="1"/>
  <c r="U5555" i="1"/>
  <c r="V5555" i="1" s="1"/>
  <c r="U5556" i="1" l="1"/>
  <c r="V5556" i="1" s="1"/>
  <c r="X5555" i="1"/>
  <c r="T5556" i="1"/>
  <c r="X5556" i="1" l="1"/>
  <c r="T5557" i="1"/>
  <c r="U5557" i="1"/>
  <c r="V5557" i="1" s="1"/>
  <c r="X5557" i="1" l="1"/>
  <c r="U5558" i="1"/>
  <c r="V5558" i="1" s="1"/>
  <c r="T5558" i="1"/>
  <c r="T5559" i="1" l="1"/>
  <c r="X5558" i="1"/>
  <c r="U5559" i="1"/>
  <c r="V5559" i="1" s="1"/>
  <c r="X5559" i="1" l="1"/>
  <c r="U5560" i="1"/>
  <c r="V5560" i="1" s="1"/>
  <c r="T5560" i="1"/>
  <c r="X5560" i="1" l="1"/>
  <c r="T5561" i="1"/>
  <c r="U5561" i="1"/>
  <c r="V5561" i="1" s="1"/>
  <c r="X5561" i="1" l="1"/>
  <c r="U5562" i="1"/>
  <c r="V5562" i="1" s="1"/>
  <c r="T5562" i="1"/>
  <c r="X5562" i="1" l="1"/>
  <c r="T5563" i="1"/>
  <c r="U5563" i="1"/>
  <c r="V5563" i="1" s="1"/>
  <c r="U5564" i="1" l="1"/>
  <c r="V5564" i="1" s="1"/>
  <c r="X5563" i="1"/>
  <c r="T5564" i="1"/>
  <c r="X5564" i="1" l="1"/>
  <c r="T5565" i="1"/>
  <c r="U5565" i="1"/>
  <c r="V5565" i="1" s="1"/>
  <c r="X5565" i="1" l="1"/>
  <c r="U5566" i="1"/>
  <c r="V5566" i="1" s="1"/>
  <c r="T5566" i="1"/>
  <c r="X5566" i="1" l="1"/>
  <c r="T5567" i="1"/>
  <c r="U5567" i="1"/>
  <c r="V5567" i="1" s="1"/>
  <c r="U5568" i="1" l="1"/>
  <c r="V5568" i="1" s="1"/>
  <c r="X5567" i="1"/>
  <c r="T5568" i="1"/>
  <c r="U5569" i="1" l="1"/>
  <c r="X5568" i="1"/>
  <c r="T5569" i="1"/>
  <c r="X5569" i="1" l="1"/>
  <c r="U5570" i="1"/>
  <c r="T5570" i="1"/>
  <c r="X5570" i="1" l="1"/>
  <c r="U5571" i="1"/>
  <c r="T5571" i="1"/>
  <c r="U5572" i="1" l="1"/>
  <c r="X5571" i="1"/>
  <c r="T5572" i="1"/>
  <c r="X5572" i="1" l="1"/>
  <c r="U5573" i="1"/>
  <c r="T5573" i="1"/>
  <c r="X5573" i="1" l="1"/>
  <c r="U5574" i="1"/>
  <c r="T5574" i="1"/>
  <c r="U5575" i="1" l="1"/>
  <c r="X5574" i="1"/>
  <c r="T5575" i="1"/>
  <c r="X5575" i="1" l="1"/>
  <c r="U5576" i="1"/>
  <c r="T5576" i="1"/>
  <c r="X5576" i="1" l="1"/>
  <c r="T5577" i="1"/>
  <c r="U5577" i="1"/>
  <c r="V5577" i="1" s="1"/>
  <c r="X5577" i="1" l="1"/>
  <c r="U5578" i="1"/>
  <c r="V5578" i="1" s="1"/>
  <c r="T5578" i="1"/>
  <c r="X5578" i="1" l="1"/>
  <c r="T5579" i="1"/>
  <c r="U5579" i="1"/>
  <c r="V5579" i="1" s="1"/>
  <c r="U5580" i="1" l="1"/>
  <c r="V5580" i="1" s="1"/>
  <c r="X5579" i="1"/>
  <c r="T5580" i="1"/>
  <c r="X5580" i="1" l="1"/>
  <c r="T5581" i="1"/>
  <c r="U5581" i="1"/>
  <c r="V5581" i="1" s="1"/>
  <c r="X5581" i="1" l="1"/>
  <c r="U5582" i="1"/>
  <c r="V5582" i="1" s="1"/>
  <c r="T5582" i="1"/>
  <c r="T5583" i="1" l="1"/>
  <c r="U5583" i="1"/>
  <c r="V5583" i="1" s="1"/>
  <c r="X5582" i="1"/>
  <c r="X5583" i="1" l="1"/>
  <c r="U5584" i="1"/>
  <c r="V5584" i="1" s="1"/>
  <c r="T5584" i="1"/>
  <c r="X5584" i="1" l="1"/>
  <c r="T5585" i="1"/>
  <c r="U5585" i="1"/>
  <c r="V5585" i="1" s="1"/>
  <c r="X5585" i="1" l="1"/>
  <c r="U5586" i="1"/>
  <c r="V5586" i="1" s="1"/>
  <c r="T5586" i="1"/>
  <c r="X5586" i="1" l="1"/>
  <c r="T5587" i="1"/>
  <c r="U5587" i="1"/>
  <c r="V5587" i="1" s="1"/>
  <c r="U5588" i="1" l="1"/>
  <c r="V5588" i="1" s="1"/>
  <c r="X5587" i="1"/>
  <c r="T5588" i="1"/>
  <c r="X5588" i="1" l="1"/>
  <c r="T5589" i="1"/>
  <c r="U5589" i="1"/>
  <c r="V5589" i="1" s="1"/>
  <c r="X5589" i="1" l="1"/>
  <c r="U5590" i="1"/>
  <c r="V5590" i="1" s="1"/>
  <c r="T5590" i="1"/>
  <c r="X5590" i="1" l="1"/>
  <c r="T5591" i="1"/>
  <c r="U5591" i="1"/>
  <c r="V5591" i="1" s="1"/>
  <c r="U5592" i="1" l="1"/>
  <c r="V5592" i="1" s="1"/>
  <c r="X5591" i="1"/>
  <c r="T5592" i="1"/>
  <c r="U5593" i="1" l="1"/>
  <c r="X5592" i="1"/>
  <c r="T5593" i="1"/>
  <c r="X5593" i="1" l="1"/>
  <c r="U5594" i="1"/>
  <c r="T5594" i="1"/>
  <c r="U5595" i="1" l="1"/>
  <c r="X5594" i="1"/>
  <c r="T5595" i="1"/>
  <c r="U5596" i="1" l="1"/>
  <c r="T5596" i="1"/>
  <c r="X5595" i="1"/>
  <c r="X5596" i="1" l="1"/>
  <c r="U5597" i="1"/>
  <c r="T5597" i="1"/>
  <c r="X5597" i="1" l="1"/>
  <c r="U5598" i="1"/>
  <c r="T5598" i="1"/>
  <c r="U5599" i="1" l="1"/>
  <c r="X5598" i="1"/>
  <c r="T5599" i="1"/>
  <c r="X5599" i="1" l="1"/>
  <c r="U5600" i="1"/>
  <c r="T5600" i="1"/>
  <c r="X5600" i="1" l="1"/>
  <c r="T5601" i="1"/>
  <c r="U5601" i="1"/>
  <c r="V5601" i="1" s="1"/>
  <c r="X5601" i="1" l="1"/>
  <c r="U5602" i="1"/>
  <c r="V5602" i="1" s="1"/>
  <c r="T5602" i="1"/>
  <c r="X5602" i="1" l="1"/>
  <c r="T5603" i="1"/>
  <c r="U5603" i="1"/>
  <c r="V5603" i="1" s="1"/>
  <c r="U5604" i="1" l="1"/>
  <c r="V5604" i="1" s="1"/>
  <c r="X5603" i="1"/>
  <c r="T5604" i="1"/>
  <c r="X5604" i="1" l="1"/>
  <c r="T5605" i="1"/>
  <c r="U5605" i="1"/>
  <c r="V5605" i="1" s="1"/>
  <c r="X5605" i="1" l="1"/>
  <c r="U5606" i="1"/>
  <c r="V5606" i="1" s="1"/>
  <c r="T5606" i="1"/>
  <c r="X5606" i="1" l="1"/>
  <c r="T5607" i="1"/>
  <c r="U5607" i="1"/>
  <c r="V5607" i="1" s="1"/>
  <c r="X5607" i="1" l="1"/>
  <c r="U5608" i="1"/>
  <c r="V5608" i="1" s="1"/>
  <c r="T5608" i="1"/>
  <c r="X5608" i="1" l="1"/>
  <c r="T5609" i="1"/>
  <c r="U5609" i="1"/>
  <c r="V5609" i="1" s="1"/>
  <c r="X5609" i="1" l="1"/>
  <c r="T5610" i="1"/>
  <c r="U5610" i="1"/>
  <c r="V5610" i="1" s="1"/>
  <c r="X5610" i="1" l="1"/>
  <c r="T5611" i="1"/>
  <c r="U5611" i="1"/>
  <c r="V5611" i="1" s="1"/>
  <c r="U5612" i="1" l="1"/>
  <c r="V5612" i="1" s="1"/>
  <c r="T5612" i="1"/>
  <c r="X5611" i="1"/>
  <c r="X5612" i="1" l="1"/>
  <c r="T5613" i="1"/>
  <c r="U5613" i="1"/>
  <c r="V5613" i="1" s="1"/>
  <c r="X5613" i="1" l="1"/>
  <c r="T5614" i="1"/>
  <c r="U5614" i="1"/>
  <c r="V5614" i="1" s="1"/>
  <c r="X5614" i="1" l="1"/>
  <c r="U5615" i="1"/>
  <c r="V5615" i="1" s="1"/>
  <c r="T5615" i="1"/>
  <c r="U5616" i="1" l="1"/>
  <c r="V5616" i="1" s="1"/>
  <c r="T5616" i="1"/>
  <c r="X5615" i="1"/>
  <c r="U5617" i="1" l="1"/>
  <c r="X5616" i="1"/>
  <c r="T5617" i="1"/>
  <c r="X5617" i="1" l="1"/>
  <c r="U5618" i="1"/>
  <c r="T5618" i="1"/>
  <c r="U5619" i="1" l="1"/>
  <c r="X5618" i="1"/>
  <c r="T5619" i="1"/>
  <c r="U5620" i="1" l="1"/>
  <c r="T5620" i="1"/>
  <c r="X5619" i="1"/>
  <c r="X5620" i="1" l="1"/>
  <c r="U5621" i="1"/>
  <c r="T5621" i="1"/>
  <c r="X5621" i="1" l="1"/>
  <c r="U5622" i="1"/>
  <c r="T5622" i="1"/>
  <c r="U5623" i="1" l="1"/>
  <c r="X5622" i="1"/>
  <c r="T5623" i="1"/>
  <c r="X5623" i="1" l="1"/>
  <c r="T5624" i="1"/>
  <c r="U5624" i="1"/>
  <c r="X5624" i="1" l="1"/>
  <c r="T5625" i="1"/>
  <c r="U5625" i="1"/>
  <c r="V5625" i="1" s="1"/>
  <c r="X5625" i="1" l="1"/>
  <c r="T5626" i="1"/>
  <c r="U5626" i="1"/>
  <c r="V5626" i="1" s="1"/>
  <c r="X5626" i="1" l="1"/>
  <c r="T5627" i="1"/>
  <c r="U5627" i="1"/>
  <c r="V5627" i="1" s="1"/>
  <c r="U5628" i="1" l="1"/>
  <c r="V5628" i="1" s="1"/>
  <c r="X5627" i="1"/>
  <c r="T5628" i="1"/>
  <c r="X5628" i="1" l="1"/>
  <c r="T5629" i="1"/>
  <c r="U5629" i="1"/>
  <c r="V5629" i="1" s="1"/>
  <c r="X5629" i="1" l="1"/>
  <c r="T5630" i="1"/>
  <c r="U5630" i="1"/>
  <c r="V5630" i="1" s="1"/>
  <c r="T5631" i="1" l="1"/>
  <c r="X5630" i="1"/>
  <c r="U5631" i="1"/>
  <c r="V5631" i="1" s="1"/>
  <c r="X5631" i="1" l="1"/>
  <c r="U5632" i="1"/>
  <c r="V5632" i="1" s="1"/>
  <c r="T5632" i="1"/>
  <c r="X5632" i="1" l="1"/>
  <c r="U5633" i="1"/>
  <c r="V5633" i="1" s="1"/>
  <c r="T5633" i="1"/>
  <c r="T5634" i="1" l="1"/>
  <c r="U5634" i="1"/>
  <c r="V5634" i="1" s="1"/>
  <c r="X5633" i="1"/>
  <c r="X5634" i="1" l="1"/>
  <c r="U5635" i="1"/>
  <c r="V5635" i="1" s="1"/>
  <c r="T5635" i="1"/>
  <c r="U5636" i="1" l="1"/>
  <c r="V5636" i="1" s="1"/>
  <c r="T5636" i="1"/>
  <c r="X5635" i="1"/>
  <c r="X5636" i="1" l="1"/>
  <c r="U5637" i="1"/>
  <c r="V5637" i="1" s="1"/>
  <c r="T5637" i="1"/>
  <c r="X5637" i="1" l="1"/>
  <c r="T5638" i="1"/>
  <c r="U5638" i="1"/>
  <c r="V5638" i="1" s="1"/>
  <c r="X5638" i="1" l="1"/>
  <c r="U5639" i="1"/>
  <c r="V5639" i="1" s="1"/>
  <c r="T5639" i="1"/>
  <c r="U5640" i="1" l="1"/>
  <c r="V5640" i="1" s="1"/>
  <c r="T5640" i="1"/>
  <c r="X5639" i="1"/>
  <c r="U5641" i="1" l="1"/>
  <c r="X5640" i="1"/>
  <c r="T5641" i="1"/>
  <c r="X5641" i="1" l="1"/>
  <c r="U5642" i="1"/>
  <c r="T5642" i="1"/>
  <c r="U5643" i="1" l="1"/>
  <c r="X5642" i="1"/>
  <c r="T5643" i="1"/>
  <c r="U5644" i="1" l="1"/>
  <c r="T5644" i="1"/>
  <c r="X5643" i="1"/>
  <c r="X5644" i="1" l="1"/>
  <c r="T5645" i="1"/>
  <c r="U5645" i="1"/>
  <c r="X5645" i="1" l="1"/>
  <c r="U5646" i="1"/>
  <c r="T5646" i="1"/>
  <c r="X5646" i="1" l="1"/>
  <c r="U5647" i="1"/>
  <c r="T5647" i="1"/>
  <c r="X5647" i="1" l="1"/>
  <c r="T5648" i="1"/>
  <c r="U5648" i="1"/>
  <c r="U5649" i="1" l="1"/>
  <c r="V5649" i="1" s="1"/>
  <c r="X5648" i="1"/>
  <c r="T5649" i="1"/>
  <c r="X5649" i="1" l="1"/>
  <c r="T5650" i="1"/>
  <c r="U5650" i="1"/>
  <c r="V5650" i="1" s="1"/>
  <c r="X5650" i="1" l="1"/>
  <c r="U5651" i="1"/>
  <c r="V5651" i="1" s="1"/>
  <c r="T5651" i="1"/>
  <c r="U5652" i="1" l="1"/>
  <c r="V5652" i="1" s="1"/>
  <c r="X5651" i="1"/>
  <c r="T5652" i="1"/>
  <c r="X5652" i="1" l="1"/>
  <c r="U5653" i="1"/>
  <c r="V5653" i="1" s="1"/>
  <c r="T5653" i="1"/>
  <c r="X5653" i="1" l="1"/>
  <c r="T5654" i="1"/>
  <c r="U5654" i="1"/>
  <c r="V5654" i="1" s="1"/>
  <c r="U5655" i="1" l="1"/>
  <c r="V5655" i="1" s="1"/>
  <c r="T5655" i="1"/>
  <c r="X5654" i="1"/>
  <c r="X5655" i="1" l="1"/>
  <c r="U5656" i="1"/>
  <c r="V5656" i="1" s="1"/>
  <c r="T5656" i="1"/>
  <c r="X5656" i="1" l="1"/>
  <c r="U5657" i="1"/>
  <c r="V5657" i="1" s="1"/>
  <c r="T5657" i="1"/>
  <c r="T5658" i="1" l="1"/>
  <c r="X5657" i="1"/>
  <c r="U5658" i="1"/>
  <c r="V5658" i="1" s="1"/>
  <c r="X5658" i="1" l="1"/>
  <c r="U5659" i="1"/>
  <c r="V5659" i="1" s="1"/>
  <c r="T5659" i="1"/>
  <c r="U5660" i="1" l="1"/>
  <c r="V5660" i="1" s="1"/>
  <c r="T5660" i="1"/>
  <c r="X5659" i="1"/>
  <c r="X5660" i="1" l="1"/>
  <c r="U5661" i="1"/>
  <c r="V5661" i="1" s="1"/>
  <c r="T5661" i="1"/>
  <c r="X5661" i="1" l="1"/>
  <c r="T5662" i="1"/>
  <c r="U5662" i="1"/>
  <c r="V5662" i="1" s="1"/>
  <c r="X5662" i="1" l="1"/>
  <c r="U5663" i="1"/>
  <c r="V5663" i="1" s="1"/>
  <c r="T5663" i="1"/>
  <c r="U5664" i="1" l="1"/>
  <c r="V5664" i="1" s="1"/>
  <c r="T5664" i="1"/>
  <c r="X5663" i="1"/>
  <c r="U5665" i="1" l="1"/>
  <c r="X5664" i="1"/>
  <c r="T5665" i="1"/>
  <c r="X5665" i="1" l="1"/>
  <c r="T5666" i="1"/>
  <c r="U5666" i="1"/>
  <c r="U5667" i="1" l="1"/>
  <c r="X5666" i="1"/>
  <c r="T5667" i="1"/>
  <c r="U5668" i="1" l="1"/>
  <c r="T5668" i="1"/>
  <c r="X5667" i="1"/>
  <c r="X5668" i="1" l="1"/>
  <c r="T5669" i="1"/>
  <c r="U5669" i="1"/>
  <c r="X5669" i="1" l="1"/>
  <c r="U5670" i="1"/>
  <c r="T5670" i="1"/>
  <c r="U5671" i="1" l="1"/>
  <c r="X5670" i="1"/>
  <c r="T5671" i="1"/>
  <c r="X5671" i="1" l="1"/>
  <c r="T5672" i="1"/>
  <c r="U5672" i="1"/>
  <c r="U5673" i="1" l="1"/>
  <c r="V5673" i="1" s="1"/>
  <c r="X5672" i="1"/>
  <c r="T5673" i="1"/>
  <c r="X5673" i="1" l="1"/>
  <c r="T5674" i="1"/>
  <c r="U5674" i="1"/>
  <c r="V5674" i="1" s="1"/>
  <c r="X5674" i="1" l="1"/>
  <c r="U5675" i="1"/>
  <c r="V5675" i="1" s="1"/>
  <c r="T5675" i="1"/>
  <c r="U5676" i="1" l="1"/>
  <c r="V5676" i="1" s="1"/>
  <c r="X5675" i="1"/>
  <c r="T5676" i="1"/>
  <c r="X5676" i="1" l="1"/>
  <c r="U5677" i="1"/>
  <c r="V5677" i="1" s="1"/>
  <c r="T5677" i="1"/>
  <c r="X5677" i="1" l="1"/>
  <c r="T5678" i="1"/>
  <c r="U5678" i="1"/>
  <c r="V5678" i="1" s="1"/>
  <c r="T5679" i="1" l="1"/>
  <c r="U5679" i="1"/>
  <c r="V5679" i="1" s="1"/>
  <c r="X5678" i="1"/>
  <c r="X5679" i="1" l="1"/>
  <c r="U5680" i="1"/>
  <c r="V5680" i="1" s="1"/>
  <c r="T5680" i="1"/>
  <c r="T5681" i="1" l="1"/>
  <c r="X5680" i="1"/>
  <c r="U5681" i="1"/>
  <c r="V5681" i="1" s="1"/>
  <c r="X5681" i="1" l="1"/>
  <c r="T5682" i="1"/>
  <c r="U5682" i="1"/>
  <c r="V5682" i="1" s="1"/>
  <c r="T5683" i="1" l="1"/>
  <c r="X5682" i="1"/>
  <c r="U5683" i="1"/>
  <c r="V5683" i="1" s="1"/>
  <c r="U5684" i="1" l="1"/>
  <c r="V5684" i="1" s="1"/>
  <c r="T5684" i="1"/>
  <c r="X5683" i="1"/>
  <c r="X5684" i="1" l="1"/>
  <c r="T5685" i="1"/>
  <c r="U5685" i="1"/>
  <c r="V5685" i="1" s="1"/>
  <c r="X5685" i="1" l="1"/>
  <c r="T5686" i="1"/>
  <c r="U5686" i="1"/>
  <c r="V5686" i="1" s="1"/>
  <c r="T5687" i="1" l="1"/>
  <c r="X5686" i="1"/>
  <c r="U5687" i="1"/>
  <c r="V5687" i="1" s="1"/>
  <c r="U5688" i="1" l="1"/>
  <c r="V5688" i="1" s="1"/>
  <c r="T5688" i="1"/>
  <c r="X5687" i="1"/>
  <c r="U5689" i="1" l="1"/>
  <c r="X5688" i="1"/>
  <c r="T5689" i="1"/>
  <c r="X5689" i="1" l="1"/>
  <c r="U5690" i="1"/>
  <c r="T5690" i="1"/>
  <c r="T5691" i="1" l="1"/>
  <c r="U5691" i="1"/>
  <c r="X5690" i="1"/>
  <c r="U5692" i="1" l="1"/>
  <c r="T5692" i="1"/>
  <c r="X5691" i="1"/>
  <c r="X5692" i="1" l="1"/>
  <c r="T5693" i="1"/>
  <c r="U5693" i="1"/>
  <c r="X5693" i="1" l="1"/>
  <c r="U5694" i="1"/>
  <c r="T5694" i="1"/>
  <c r="X5694" i="1" l="1"/>
  <c r="T5695" i="1"/>
  <c r="U5695" i="1"/>
  <c r="X5695" i="1" l="1"/>
  <c r="T5696" i="1"/>
  <c r="U5696" i="1"/>
  <c r="T5697" i="1" l="1"/>
  <c r="U5697" i="1"/>
  <c r="V5697" i="1" s="1"/>
  <c r="X5696" i="1"/>
  <c r="X5697" i="1" l="1"/>
  <c r="T5698" i="1"/>
  <c r="U5698" i="1"/>
  <c r="V5698" i="1" s="1"/>
  <c r="X5698" i="1" l="1"/>
  <c r="T5699" i="1"/>
  <c r="U5699" i="1"/>
  <c r="V5699" i="1" s="1"/>
  <c r="U5700" i="1" l="1"/>
  <c r="V5700" i="1" s="1"/>
  <c r="X5699" i="1"/>
  <c r="T5700" i="1"/>
  <c r="T5701" i="1" l="1"/>
  <c r="X5700" i="1"/>
  <c r="U5701" i="1"/>
  <c r="V5701" i="1" s="1"/>
  <c r="X5701" i="1" l="1"/>
  <c r="T5702" i="1"/>
  <c r="U5702" i="1"/>
  <c r="V5702" i="1" s="1"/>
  <c r="T5703" i="1" l="1"/>
  <c r="U5703" i="1"/>
  <c r="V5703" i="1" s="1"/>
  <c r="X5702" i="1"/>
  <c r="X5703" i="1" l="1"/>
  <c r="U5704" i="1"/>
  <c r="V5704" i="1" s="1"/>
  <c r="T5704" i="1"/>
  <c r="T5705" i="1" l="1"/>
  <c r="X5704" i="1"/>
  <c r="U5705" i="1"/>
  <c r="V5705" i="1" s="1"/>
  <c r="X5705" i="1" l="1"/>
  <c r="T5706" i="1"/>
  <c r="U5706" i="1"/>
  <c r="V5706" i="1" s="1"/>
  <c r="T5707" i="1" l="1"/>
  <c r="X5706" i="1"/>
  <c r="U5707" i="1"/>
  <c r="V5707" i="1" s="1"/>
  <c r="U5708" i="1" l="1"/>
  <c r="V5708" i="1" s="1"/>
  <c r="T5708" i="1"/>
  <c r="X5707" i="1"/>
  <c r="X5708" i="1" l="1"/>
  <c r="T5709" i="1"/>
  <c r="U5709" i="1"/>
  <c r="V5709" i="1" s="1"/>
  <c r="X5709" i="1" l="1"/>
  <c r="T5710" i="1"/>
  <c r="U5710" i="1"/>
  <c r="V5710" i="1" s="1"/>
  <c r="T5711" i="1" l="1"/>
  <c r="X5710" i="1"/>
  <c r="U5711" i="1"/>
  <c r="V5711" i="1" s="1"/>
  <c r="U5712" i="1" l="1"/>
  <c r="V5712" i="1" s="1"/>
  <c r="T5712" i="1"/>
  <c r="X5711" i="1"/>
  <c r="U5713" i="1" l="1"/>
  <c r="X5712" i="1"/>
  <c r="T5713" i="1"/>
  <c r="X5713" i="1" l="1"/>
  <c r="U5714" i="1"/>
  <c r="T5714" i="1"/>
  <c r="T5715" i="1" l="1"/>
  <c r="U5715" i="1"/>
  <c r="X5714" i="1"/>
  <c r="U5716" i="1" l="1"/>
  <c r="T5716" i="1"/>
  <c r="X5715" i="1"/>
  <c r="X5716" i="1" l="1"/>
  <c r="T5717" i="1"/>
  <c r="U5717" i="1"/>
  <c r="X5717" i="1" l="1"/>
  <c r="U5718" i="1"/>
  <c r="T5718" i="1"/>
  <c r="U5719" i="1" l="1"/>
  <c r="T5719" i="1"/>
  <c r="X5718" i="1"/>
  <c r="X5719" i="1" l="1"/>
  <c r="T5720" i="1"/>
  <c r="U5720" i="1"/>
  <c r="T5721" i="1" l="1"/>
  <c r="U5721" i="1"/>
  <c r="V5721" i="1" s="1"/>
  <c r="X5720" i="1"/>
  <c r="X5721" i="1" l="1"/>
  <c r="T5722" i="1"/>
  <c r="U5722" i="1"/>
  <c r="V5722" i="1" s="1"/>
  <c r="X5722" i="1" l="1"/>
  <c r="T5723" i="1"/>
  <c r="U5723" i="1"/>
  <c r="V5723" i="1" s="1"/>
  <c r="U5724" i="1" l="1"/>
  <c r="V5724" i="1" s="1"/>
  <c r="X5723" i="1"/>
  <c r="T5724" i="1"/>
  <c r="T5725" i="1" l="1"/>
  <c r="X5724" i="1"/>
  <c r="U5725" i="1"/>
  <c r="V5725" i="1" s="1"/>
  <c r="X5725" i="1" l="1"/>
  <c r="T5726" i="1"/>
  <c r="U5726" i="1"/>
  <c r="V5726" i="1" s="1"/>
  <c r="T5727" i="1" l="1"/>
  <c r="U5727" i="1"/>
  <c r="V5727" i="1" s="1"/>
  <c r="X5726" i="1"/>
  <c r="X5727" i="1" l="1"/>
  <c r="U5728" i="1"/>
  <c r="V5728" i="1" s="1"/>
  <c r="T5728" i="1"/>
  <c r="T5729" i="1" l="1"/>
  <c r="X5728" i="1"/>
  <c r="U5729" i="1"/>
  <c r="V5729" i="1" s="1"/>
  <c r="T5730" i="1" l="1"/>
  <c r="U5730" i="1"/>
  <c r="V5730" i="1" s="1"/>
  <c r="X5729" i="1"/>
  <c r="T5731" i="1" l="1"/>
  <c r="X5730" i="1"/>
  <c r="U5731" i="1"/>
  <c r="V5731" i="1" s="1"/>
  <c r="U5732" i="1" l="1"/>
  <c r="V5732" i="1" s="1"/>
  <c r="T5732" i="1"/>
  <c r="X5731" i="1"/>
  <c r="X5732" i="1" l="1"/>
  <c r="T5733" i="1"/>
  <c r="U5733" i="1"/>
  <c r="V5733" i="1" s="1"/>
  <c r="X5733" i="1" l="1"/>
  <c r="T5734" i="1"/>
  <c r="U5734" i="1"/>
  <c r="V5734" i="1" s="1"/>
  <c r="T5735" i="1" l="1"/>
  <c r="X5734" i="1"/>
  <c r="U5735" i="1"/>
  <c r="V5735" i="1" s="1"/>
  <c r="U5736" i="1" l="1"/>
  <c r="V5736" i="1" s="1"/>
  <c r="T5736" i="1"/>
  <c r="X5735" i="1"/>
  <c r="U5737" i="1" l="1"/>
  <c r="X5736" i="1"/>
  <c r="T5737" i="1"/>
  <c r="X5737" i="1" l="1"/>
  <c r="U5738" i="1"/>
  <c r="T5738" i="1"/>
  <c r="T5739" i="1" l="1"/>
  <c r="U5739" i="1"/>
  <c r="X5738" i="1"/>
  <c r="U5740" i="1" l="1"/>
  <c r="T5740" i="1"/>
  <c r="X5739" i="1"/>
  <c r="X5740" i="1" l="1"/>
  <c r="T5741" i="1"/>
  <c r="U5741" i="1"/>
  <c r="X5741" i="1" l="1"/>
  <c r="U5742" i="1"/>
  <c r="T5742" i="1"/>
  <c r="U5743" i="1" l="1"/>
  <c r="T5743" i="1"/>
  <c r="X5742" i="1"/>
  <c r="X5743" i="1" l="1"/>
  <c r="T5744" i="1"/>
  <c r="U5744" i="1"/>
  <c r="T5745" i="1" l="1"/>
  <c r="U5745" i="1"/>
  <c r="V5745" i="1" s="1"/>
  <c r="X5744" i="1"/>
  <c r="X5745" i="1" l="1"/>
  <c r="T5746" i="1"/>
  <c r="U5746" i="1"/>
  <c r="V5746" i="1" s="1"/>
  <c r="X5746" i="1" l="1"/>
  <c r="T5747" i="1"/>
  <c r="U5747" i="1"/>
  <c r="V5747" i="1" s="1"/>
  <c r="U5748" i="1" l="1"/>
  <c r="V5748" i="1" s="1"/>
  <c r="X5747" i="1"/>
  <c r="T5748" i="1"/>
  <c r="T5749" i="1" l="1"/>
  <c r="X5748" i="1"/>
  <c r="U5749" i="1"/>
  <c r="V5749" i="1" s="1"/>
  <c r="X5749" i="1" l="1"/>
  <c r="T5750" i="1"/>
  <c r="U5750" i="1"/>
  <c r="V5750" i="1" s="1"/>
  <c r="T5751" i="1" l="1"/>
  <c r="U5751" i="1"/>
  <c r="V5751" i="1" s="1"/>
  <c r="X5750" i="1"/>
  <c r="X5751" i="1" l="1"/>
  <c r="U5752" i="1"/>
  <c r="V5752" i="1" s="1"/>
  <c r="T5752" i="1"/>
  <c r="T5753" i="1" l="1"/>
  <c r="X5752" i="1"/>
  <c r="U5753" i="1"/>
  <c r="V5753" i="1" s="1"/>
  <c r="T5754" i="1" l="1"/>
  <c r="X5753" i="1"/>
  <c r="U5754" i="1"/>
  <c r="V5754" i="1" s="1"/>
  <c r="T5755" i="1" l="1"/>
  <c r="X5754" i="1"/>
  <c r="U5755" i="1"/>
  <c r="V5755" i="1" s="1"/>
  <c r="U5756" i="1" l="1"/>
  <c r="V5756" i="1" s="1"/>
  <c r="T5756" i="1"/>
  <c r="X5755" i="1"/>
  <c r="X5756" i="1" l="1"/>
  <c r="T5757" i="1"/>
  <c r="U5757" i="1"/>
  <c r="V5757" i="1" s="1"/>
  <c r="X5757" i="1" l="1"/>
  <c r="T5758" i="1"/>
  <c r="U5758" i="1"/>
  <c r="V5758" i="1" s="1"/>
  <c r="T5759" i="1" l="1"/>
  <c r="X5758" i="1"/>
  <c r="U5759" i="1"/>
  <c r="V5759" i="1" s="1"/>
  <c r="U5760" i="1" l="1"/>
  <c r="V5760" i="1" s="1"/>
  <c r="T5760" i="1"/>
  <c r="X5759" i="1"/>
  <c r="U5761" i="1" l="1"/>
  <c r="X5760" i="1"/>
  <c r="T5761" i="1"/>
  <c r="X5761" i="1" l="1"/>
  <c r="U5762" i="1"/>
  <c r="T5762" i="1"/>
  <c r="T5763" i="1" l="1"/>
  <c r="U5763" i="1"/>
  <c r="X5762" i="1"/>
  <c r="U5764" i="1" l="1"/>
  <c r="T5764" i="1"/>
  <c r="X5763" i="1"/>
  <c r="X5764" i="1" l="1"/>
  <c r="T5765" i="1"/>
  <c r="U5765" i="1"/>
  <c r="X5765" i="1" l="1"/>
  <c r="U5766" i="1"/>
  <c r="T5766" i="1"/>
  <c r="U5767" i="1" l="1"/>
  <c r="T5767" i="1"/>
  <c r="X5766" i="1"/>
  <c r="X5767" i="1" l="1"/>
  <c r="T5768" i="1"/>
  <c r="U5768" i="1"/>
  <c r="T5769" i="1" l="1"/>
  <c r="U5769" i="1"/>
  <c r="V5769" i="1" s="1"/>
  <c r="X5768" i="1"/>
  <c r="X5769" i="1" l="1"/>
  <c r="T5770" i="1"/>
  <c r="U5770" i="1"/>
  <c r="V5770" i="1" s="1"/>
  <c r="X5770" i="1" l="1"/>
  <c r="T5771" i="1"/>
  <c r="U5771" i="1"/>
  <c r="V5771" i="1" s="1"/>
  <c r="U5772" i="1" l="1"/>
  <c r="V5772" i="1" s="1"/>
  <c r="X5771" i="1"/>
  <c r="T5772" i="1"/>
  <c r="T5773" i="1" l="1"/>
  <c r="X5772" i="1"/>
  <c r="U5773" i="1"/>
  <c r="V5773" i="1" s="1"/>
  <c r="X5773" i="1" l="1"/>
  <c r="T5774" i="1"/>
  <c r="U5774" i="1"/>
  <c r="V5774" i="1" s="1"/>
  <c r="T5775" i="1" l="1"/>
  <c r="U5775" i="1"/>
  <c r="V5775" i="1" s="1"/>
  <c r="X5774" i="1"/>
  <c r="X5775" i="1" l="1"/>
  <c r="U5776" i="1"/>
  <c r="V5776" i="1" s="1"/>
  <c r="T5776" i="1"/>
  <c r="T5777" i="1" l="1"/>
  <c r="X5776" i="1"/>
  <c r="U5777" i="1"/>
  <c r="V5777" i="1" s="1"/>
  <c r="X5777" i="1" l="1"/>
  <c r="T5778" i="1"/>
  <c r="U5778" i="1"/>
  <c r="V5778" i="1" s="1"/>
  <c r="T5779" i="1" l="1"/>
  <c r="X5778" i="1"/>
  <c r="U5779" i="1"/>
  <c r="V5779" i="1" s="1"/>
  <c r="U5780" i="1" l="1"/>
  <c r="V5780" i="1" s="1"/>
  <c r="T5780" i="1"/>
  <c r="X5779" i="1"/>
  <c r="X5780" i="1" l="1"/>
  <c r="T5781" i="1"/>
  <c r="U5781" i="1"/>
  <c r="V5781" i="1" s="1"/>
  <c r="X5781" i="1" l="1"/>
  <c r="T5782" i="1"/>
  <c r="U5782" i="1"/>
  <c r="V5782" i="1" s="1"/>
  <c r="T5783" i="1" l="1"/>
  <c r="X5782" i="1"/>
  <c r="U5783" i="1"/>
  <c r="V5783" i="1" s="1"/>
  <c r="U5784" i="1" l="1"/>
  <c r="V5784" i="1" s="1"/>
  <c r="T5784" i="1"/>
  <c r="X5783" i="1"/>
  <c r="U5785" i="1" l="1"/>
  <c r="X5784" i="1"/>
  <c r="T5785" i="1"/>
  <c r="X5785" i="1" l="1"/>
  <c r="U5786" i="1"/>
  <c r="T5786" i="1"/>
  <c r="T5787" i="1" l="1"/>
  <c r="U5787" i="1"/>
  <c r="X5786" i="1"/>
  <c r="X5787" i="1" l="1"/>
  <c r="T5788" i="1"/>
  <c r="U5788" i="1"/>
  <c r="X5788" i="1" l="1"/>
  <c r="T5789" i="1"/>
  <c r="U5789" i="1"/>
  <c r="X5789" i="1" l="1"/>
  <c r="U5790" i="1"/>
  <c r="T5790" i="1"/>
  <c r="X5790" i="1" l="1"/>
  <c r="T5791" i="1"/>
  <c r="U5791" i="1"/>
  <c r="X5791" i="1" l="1"/>
  <c r="T5792" i="1"/>
  <c r="U5792" i="1"/>
  <c r="T5793" i="1" l="1"/>
  <c r="U5793" i="1"/>
  <c r="V5793" i="1" s="1"/>
  <c r="X5792" i="1"/>
  <c r="X5793" i="1" l="1"/>
  <c r="T5794" i="1"/>
  <c r="U5794" i="1"/>
  <c r="V5794" i="1" s="1"/>
  <c r="X5794" i="1" l="1"/>
  <c r="T5795" i="1"/>
  <c r="U5795" i="1"/>
  <c r="V5795" i="1" s="1"/>
  <c r="U5796" i="1" l="1"/>
  <c r="V5796" i="1" s="1"/>
  <c r="X5795" i="1"/>
  <c r="T5796" i="1"/>
  <c r="T5797" i="1" l="1"/>
  <c r="X5796" i="1"/>
  <c r="U5797" i="1"/>
  <c r="V5797" i="1" s="1"/>
  <c r="X5797" i="1" l="1"/>
  <c r="T5798" i="1"/>
  <c r="U5798" i="1"/>
  <c r="V5798" i="1" s="1"/>
  <c r="T5799" i="1" l="1"/>
  <c r="U5799" i="1"/>
  <c r="V5799" i="1" s="1"/>
  <c r="X5798" i="1"/>
  <c r="X5799" i="1" l="1"/>
  <c r="U5800" i="1"/>
  <c r="V5800" i="1" s="1"/>
  <c r="T5800" i="1"/>
  <c r="T5801" i="1" l="1"/>
  <c r="X5800" i="1"/>
  <c r="U5801" i="1"/>
  <c r="V5801" i="1" s="1"/>
  <c r="X5801" i="1" l="1"/>
  <c r="T5802" i="1"/>
  <c r="U5802" i="1"/>
  <c r="V5802" i="1" s="1"/>
  <c r="T5803" i="1" l="1"/>
  <c r="X5802" i="1"/>
  <c r="U5803" i="1"/>
  <c r="V5803" i="1" s="1"/>
  <c r="U5804" i="1" l="1"/>
  <c r="V5804" i="1" s="1"/>
  <c r="T5804" i="1"/>
  <c r="X5803" i="1"/>
  <c r="X5804" i="1" l="1"/>
  <c r="T5805" i="1"/>
  <c r="U5805" i="1"/>
  <c r="V5805" i="1" s="1"/>
  <c r="X5805" i="1" l="1"/>
  <c r="T5806" i="1"/>
  <c r="U5806" i="1"/>
  <c r="V5806" i="1" s="1"/>
  <c r="T5807" i="1" l="1"/>
  <c r="X5806" i="1"/>
  <c r="U5807" i="1"/>
  <c r="V5807" i="1" s="1"/>
  <c r="U5808" i="1" l="1"/>
  <c r="V5808" i="1" s="1"/>
  <c r="T5808" i="1"/>
  <c r="X5807" i="1"/>
  <c r="U5809" i="1" l="1"/>
  <c r="X5808" i="1"/>
  <c r="T5809" i="1"/>
  <c r="X5809" i="1" l="1"/>
  <c r="U5810" i="1"/>
  <c r="T5810" i="1"/>
  <c r="T5811" i="1" l="1"/>
  <c r="U5811" i="1"/>
  <c r="X5810" i="1"/>
  <c r="X5811" i="1" l="1"/>
  <c r="T5812" i="1"/>
  <c r="U5812" i="1"/>
  <c r="X5812" i="1" l="1"/>
  <c r="T5813" i="1"/>
  <c r="U5813" i="1"/>
  <c r="X5813" i="1" l="1"/>
  <c r="U5814" i="1"/>
  <c r="T5814" i="1"/>
  <c r="U5815" i="1" l="1"/>
  <c r="T5815" i="1"/>
  <c r="X5814" i="1"/>
  <c r="X5815" i="1" l="1"/>
  <c r="T5816" i="1"/>
  <c r="U5816" i="1"/>
  <c r="T5817" i="1" l="1"/>
  <c r="U5817" i="1"/>
  <c r="V5817" i="1" s="1"/>
  <c r="X5816" i="1"/>
  <c r="X5817" i="1" l="1"/>
  <c r="T5818" i="1"/>
  <c r="U5818" i="1"/>
  <c r="V5818" i="1" s="1"/>
  <c r="X5818" i="1" l="1"/>
  <c r="T5819" i="1"/>
  <c r="U5819" i="1"/>
  <c r="V5819" i="1" s="1"/>
  <c r="U5820" i="1" l="1"/>
  <c r="V5820" i="1" s="1"/>
  <c r="X5819" i="1"/>
  <c r="T5820" i="1"/>
  <c r="T5821" i="1" l="1"/>
  <c r="X5820" i="1"/>
  <c r="U5821" i="1"/>
  <c r="V5821" i="1" s="1"/>
  <c r="X5821" i="1" l="1"/>
  <c r="T5822" i="1"/>
  <c r="U5822" i="1"/>
  <c r="V5822" i="1" s="1"/>
  <c r="T5823" i="1" l="1"/>
  <c r="U5823" i="1"/>
  <c r="V5823" i="1" s="1"/>
  <c r="X5822" i="1"/>
  <c r="X5823" i="1" l="1"/>
  <c r="U5824" i="1"/>
  <c r="V5824" i="1" s="1"/>
  <c r="T5824" i="1"/>
  <c r="T5825" i="1" l="1"/>
  <c r="X5824" i="1"/>
  <c r="U5825" i="1"/>
  <c r="V5825" i="1" s="1"/>
  <c r="T5826" i="1" l="1"/>
  <c r="U5826" i="1"/>
  <c r="V5826" i="1" s="1"/>
  <c r="X5825" i="1"/>
  <c r="T5827" i="1" l="1"/>
  <c r="X5826" i="1"/>
  <c r="U5827" i="1"/>
  <c r="V5827" i="1" s="1"/>
  <c r="U5828" i="1" l="1"/>
  <c r="V5828" i="1" s="1"/>
  <c r="T5828" i="1"/>
  <c r="X5827" i="1"/>
  <c r="X5828" i="1" l="1"/>
  <c r="T5829" i="1"/>
  <c r="U5829" i="1"/>
  <c r="V5829" i="1" s="1"/>
  <c r="X5829" i="1" l="1"/>
  <c r="T5830" i="1"/>
  <c r="U5830" i="1"/>
  <c r="V5830" i="1" s="1"/>
  <c r="T5831" i="1" l="1"/>
  <c r="X5830" i="1"/>
  <c r="U5831" i="1"/>
  <c r="V5831" i="1" s="1"/>
  <c r="U5832" i="1" l="1"/>
  <c r="V5832" i="1" s="1"/>
  <c r="T5832" i="1"/>
  <c r="X5831" i="1"/>
  <c r="U5833" i="1" l="1"/>
  <c r="X5832" i="1"/>
  <c r="T5833" i="1"/>
  <c r="X5833" i="1" l="1"/>
  <c r="U5834" i="1"/>
  <c r="T5834" i="1"/>
  <c r="T5835" i="1" l="1"/>
  <c r="U5835" i="1"/>
  <c r="X5834" i="1"/>
  <c r="X5835" i="1" l="1"/>
  <c r="T5836" i="1"/>
  <c r="U5836" i="1"/>
  <c r="X5836" i="1" l="1"/>
  <c r="T5837" i="1"/>
  <c r="U5837" i="1"/>
  <c r="X5837" i="1" l="1"/>
  <c r="U5838" i="1"/>
  <c r="T5838" i="1"/>
  <c r="U5839" i="1" l="1"/>
  <c r="T5839" i="1"/>
  <c r="X5838" i="1"/>
  <c r="X5839" i="1" l="1"/>
  <c r="T5840" i="1"/>
  <c r="U5840" i="1"/>
  <c r="T5841" i="1" l="1"/>
  <c r="U5841" i="1"/>
  <c r="V5841" i="1" s="1"/>
  <c r="X5840" i="1"/>
  <c r="X5841" i="1" l="1"/>
  <c r="T5842" i="1"/>
  <c r="U5842" i="1"/>
  <c r="V5842" i="1" s="1"/>
  <c r="X5842" i="1" l="1"/>
  <c r="T5843" i="1"/>
  <c r="U5843" i="1"/>
  <c r="V5843" i="1" s="1"/>
  <c r="U5844" i="1" l="1"/>
  <c r="V5844" i="1" s="1"/>
  <c r="X5843" i="1"/>
  <c r="T5844" i="1"/>
  <c r="T5845" i="1" l="1"/>
  <c r="X5844" i="1"/>
  <c r="U5845" i="1"/>
  <c r="V5845" i="1" s="1"/>
  <c r="X5845" i="1" l="1"/>
  <c r="T5846" i="1"/>
  <c r="U5846" i="1"/>
  <c r="V5846" i="1" s="1"/>
  <c r="T5847" i="1" l="1"/>
  <c r="U5847" i="1"/>
  <c r="V5847" i="1" s="1"/>
  <c r="X5846" i="1"/>
  <c r="X5847" i="1" l="1"/>
  <c r="U5848" i="1"/>
  <c r="V5848" i="1" s="1"/>
  <c r="T5848" i="1"/>
  <c r="T5849" i="1" l="1"/>
  <c r="X5848" i="1"/>
  <c r="U5849" i="1"/>
  <c r="V5849" i="1" s="1"/>
  <c r="T5850" i="1" l="1"/>
  <c r="X5849" i="1"/>
  <c r="U5850" i="1"/>
  <c r="V5850" i="1" s="1"/>
  <c r="T5851" i="1" l="1"/>
  <c r="X5850" i="1"/>
  <c r="U5851" i="1"/>
  <c r="V5851" i="1" s="1"/>
  <c r="U5852" i="1" l="1"/>
  <c r="V5852" i="1" s="1"/>
  <c r="T5852" i="1"/>
  <c r="X5851" i="1"/>
  <c r="X5852" i="1" l="1"/>
  <c r="T5853" i="1"/>
  <c r="U5853" i="1"/>
  <c r="V5853" i="1" s="1"/>
  <c r="X5853" i="1" l="1"/>
  <c r="T5854" i="1"/>
  <c r="U5854" i="1"/>
  <c r="V5854" i="1" s="1"/>
  <c r="T5855" i="1" l="1"/>
  <c r="X5854" i="1"/>
  <c r="U5855" i="1"/>
  <c r="V5855" i="1" s="1"/>
  <c r="U5856" i="1" l="1"/>
  <c r="V5856" i="1" s="1"/>
  <c r="T5856" i="1"/>
  <c r="X5855" i="1"/>
  <c r="U5857" i="1" l="1"/>
  <c r="X5856" i="1"/>
  <c r="T5857" i="1"/>
  <c r="X5857" i="1" l="1"/>
  <c r="U5858" i="1"/>
  <c r="T5858" i="1"/>
  <c r="T5859" i="1" l="1"/>
  <c r="X5858" i="1"/>
  <c r="U5859" i="1"/>
  <c r="U5860" i="1" l="1"/>
  <c r="T5860" i="1"/>
  <c r="X5859" i="1"/>
  <c r="X5860" i="1" l="1"/>
  <c r="T5861" i="1"/>
  <c r="U5861" i="1"/>
  <c r="X5861" i="1" l="1"/>
  <c r="U5862" i="1"/>
  <c r="T5862" i="1"/>
  <c r="X5862" i="1" l="1"/>
  <c r="T5863" i="1"/>
  <c r="U5863" i="1"/>
  <c r="X5863" i="1" l="1"/>
  <c r="T5864" i="1"/>
  <c r="U5864" i="1"/>
  <c r="T5865" i="1" l="1"/>
  <c r="U5865" i="1"/>
  <c r="V5865" i="1" s="1"/>
  <c r="X5864" i="1"/>
  <c r="X5865" i="1" l="1"/>
  <c r="T5866" i="1"/>
  <c r="U5866" i="1"/>
  <c r="V5866" i="1" s="1"/>
  <c r="X5866" i="1" l="1"/>
  <c r="T5867" i="1"/>
  <c r="U5867" i="1"/>
  <c r="V5867" i="1" s="1"/>
  <c r="U5868" i="1" l="1"/>
  <c r="V5868" i="1" s="1"/>
  <c r="X5867" i="1"/>
  <c r="T5868" i="1"/>
  <c r="T5869" i="1" l="1"/>
  <c r="X5868" i="1"/>
  <c r="U5869" i="1"/>
  <c r="V5869" i="1" s="1"/>
  <c r="X5869" i="1" l="1"/>
  <c r="T5870" i="1"/>
  <c r="U5870" i="1"/>
  <c r="V5870" i="1" s="1"/>
  <c r="T5871" i="1" l="1"/>
  <c r="U5871" i="1"/>
  <c r="V5871" i="1" s="1"/>
  <c r="X5870" i="1"/>
  <c r="X5871" i="1" l="1"/>
  <c r="U5872" i="1"/>
  <c r="V5872" i="1" s="1"/>
  <c r="T5872" i="1"/>
  <c r="T5873" i="1" l="1"/>
  <c r="X5872" i="1"/>
  <c r="U5873" i="1"/>
  <c r="V5873" i="1" s="1"/>
  <c r="X5873" i="1" l="1"/>
  <c r="T5874" i="1"/>
  <c r="U5874" i="1"/>
  <c r="V5874" i="1" s="1"/>
  <c r="T5875" i="1" l="1"/>
  <c r="X5874" i="1"/>
  <c r="U5875" i="1"/>
  <c r="V5875" i="1" s="1"/>
  <c r="U5876" i="1" l="1"/>
  <c r="V5876" i="1" s="1"/>
  <c r="T5876" i="1"/>
  <c r="X5875" i="1"/>
  <c r="X5876" i="1" l="1"/>
  <c r="T5877" i="1"/>
  <c r="U5877" i="1"/>
  <c r="V5877" i="1" s="1"/>
  <c r="X5877" i="1" l="1"/>
  <c r="T5878" i="1"/>
  <c r="U5878" i="1"/>
  <c r="V5878" i="1" s="1"/>
  <c r="T5879" i="1" l="1"/>
  <c r="X5878" i="1"/>
  <c r="U5879" i="1"/>
  <c r="V5879" i="1" s="1"/>
  <c r="U5880" i="1" l="1"/>
  <c r="V5880" i="1" s="1"/>
  <c r="T5880" i="1"/>
  <c r="X5879" i="1"/>
  <c r="U5881" i="1" l="1"/>
  <c r="X5880" i="1"/>
  <c r="T5881" i="1"/>
  <c r="X5881" i="1" l="1"/>
  <c r="U5882" i="1"/>
  <c r="T5882" i="1"/>
  <c r="T5883" i="1" l="1"/>
  <c r="X5882" i="1"/>
  <c r="U5883" i="1"/>
  <c r="U5884" i="1" l="1"/>
  <c r="T5884" i="1"/>
  <c r="X5883" i="1"/>
  <c r="X5884" i="1" l="1"/>
  <c r="T5885" i="1"/>
  <c r="U5885" i="1"/>
  <c r="X5885" i="1" l="1"/>
  <c r="U5886" i="1"/>
  <c r="T5886" i="1"/>
  <c r="U5887" i="1" l="1"/>
  <c r="T5887" i="1"/>
  <c r="X5886" i="1"/>
  <c r="U5888" i="1" l="1"/>
  <c r="T5888" i="1"/>
  <c r="X5887" i="1"/>
  <c r="T5889" i="1" l="1"/>
  <c r="U5889" i="1"/>
  <c r="V5889" i="1" s="1"/>
  <c r="X5888" i="1"/>
  <c r="X5889" i="1" l="1"/>
  <c r="T5890" i="1"/>
  <c r="U5890" i="1"/>
  <c r="V5890" i="1" s="1"/>
  <c r="X5890" i="1" l="1"/>
  <c r="T5891" i="1"/>
  <c r="U5891" i="1"/>
  <c r="V5891" i="1" s="1"/>
  <c r="U5892" i="1" l="1"/>
  <c r="V5892" i="1" s="1"/>
  <c r="X5891" i="1"/>
  <c r="T5892" i="1"/>
  <c r="T5893" i="1" l="1"/>
  <c r="X5892" i="1"/>
  <c r="U5893" i="1"/>
  <c r="V5893" i="1" s="1"/>
  <c r="X5893" i="1" l="1"/>
  <c r="T5894" i="1"/>
  <c r="U5894" i="1"/>
  <c r="V5894" i="1" s="1"/>
  <c r="T5895" i="1" l="1"/>
  <c r="U5895" i="1"/>
  <c r="V5895" i="1" s="1"/>
  <c r="X5894" i="1"/>
  <c r="X5895" i="1" l="1"/>
  <c r="U5896" i="1"/>
  <c r="V5896" i="1" s="1"/>
  <c r="T5896" i="1"/>
  <c r="T5897" i="1" l="1"/>
  <c r="X5896" i="1"/>
  <c r="U5897" i="1"/>
  <c r="V5897" i="1" s="1"/>
  <c r="X5897" i="1" l="1"/>
  <c r="T5898" i="1"/>
  <c r="U5898" i="1"/>
  <c r="V5898" i="1" s="1"/>
  <c r="T5899" i="1" l="1"/>
  <c r="X5898" i="1"/>
  <c r="U5899" i="1"/>
  <c r="V5899" i="1" s="1"/>
  <c r="U5900" i="1" l="1"/>
  <c r="V5900" i="1" s="1"/>
  <c r="T5900" i="1"/>
  <c r="X5899" i="1"/>
  <c r="X5900" i="1" l="1"/>
  <c r="U5901" i="1"/>
  <c r="V5901" i="1" s="1"/>
  <c r="T5901" i="1"/>
  <c r="T5902" i="1" l="1"/>
  <c r="U5902" i="1"/>
  <c r="V5902" i="1" s="1"/>
  <c r="X5901" i="1"/>
  <c r="T5903" i="1" l="1"/>
  <c r="X5902" i="1"/>
  <c r="U5903" i="1"/>
  <c r="V5903" i="1" s="1"/>
  <c r="X5903" i="1" l="1"/>
  <c r="T5904" i="1"/>
  <c r="U5904" i="1"/>
  <c r="V5904" i="1" s="1"/>
  <c r="U5905" i="1" l="1"/>
  <c r="X5904" i="1"/>
  <c r="T5905" i="1"/>
  <c r="T5906" i="1" l="1"/>
  <c r="U5906" i="1"/>
  <c r="X5905" i="1"/>
  <c r="U5907" i="1" l="1"/>
  <c r="X5906" i="1"/>
  <c r="T5907" i="1"/>
  <c r="U5908" i="1" l="1"/>
  <c r="X5907" i="1"/>
  <c r="T5908" i="1"/>
  <c r="X5908" i="1" l="1"/>
  <c r="U5909" i="1"/>
  <c r="T5909" i="1"/>
  <c r="U5910" i="1" l="1"/>
  <c r="T5910" i="1"/>
  <c r="X5909" i="1"/>
  <c r="T5911" i="1" l="1"/>
  <c r="U5911" i="1"/>
  <c r="X5910" i="1"/>
  <c r="U5912" i="1" l="1"/>
  <c r="T5912" i="1"/>
  <c r="X5911" i="1"/>
  <c r="U5913" i="1" l="1"/>
  <c r="V5913" i="1" s="1"/>
  <c r="X5912" i="1"/>
  <c r="T5913" i="1"/>
  <c r="U5914" i="1" l="1"/>
  <c r="V5914" i="1" s="1"/>
  <c r="T5914" i="1"/>
  <c r="X5913" i="1"/>
  <c r="U5915" i="1" l="1"/>
  <c r="V5915" i="1" s="1"/>
  <c r="X5914" i="1"/>
  <c r="T5915" i="1"/>
  <c r="X5915" i="1" l="1"/>
  <c r="T5916" i="1"/>
  <c r="U5916" i="1"/>
  <c r="V5916" i="1" s="1"/>
  <c r="X5916" i="1" l="1"/>
  <c r="U5917" i="1"/>
  <c r="V5917" i="1" s="1"/>
  <c r="T5917" i="1"/>
  <c r="U5918" i="1" l="1"/>
  <c r="V5918" i="1" s="1"/>
  <c r="T5918" i="1"/>
  <c r="X5917" i="1"/>
  <c r="X5918" i="1" l="1"/>
  <c r="U5919" i="1"/>
  <c r="V5919" i="1" s="1"/>
  <c r="T5919" i="1"/>
  <c r="X5919" i="1" l="1"/>
  <c r="U5920" i="1"/>
  <c r="V5920" i="1" s="1"/>
  <c r="T5920" i="1"/>
  <c r="X5920" i="1" l="1"/>
  <c r="U5921" i="1"/>
  <c r="V5921" i="1" s="1"/>
  <c r="T5921" i="1"/>
  <c r="U5922" i="1" l="1"/>
  <c r="V5922" i="1" s="1"/>
  <c r="T5922" i="1"/>
  <c r="X5921" i="1"/>
  <c r="U5923" i="1" l="1"/>
  <c r="V5923" i="1" s="1"/>
  <c r="T5923" i="1"/>
  <c r="X5922" i="1"/>
  <c r="U5924" i="1" l="1"/>
  <c r="V5924" i="1" s="1"/>
  <c r="X5923" i="1"/>
  <c r="T5924" i="1"/>
  <c r="X5924" i="1" l="1"/>
  <c r="U5925" i="1"/>
  <c r="V5925" i="1" s="1"/>
  <c r="T5925" i="1"/>
  <c r="U5926" i="1" l="1"/>
  <c r="V5926" i="1" s="1"/>
  <c r="T5926" i="1"/>
  <c r="X5925" i="1"/>
  <c r="U5927" i="1" l="1"/>
  <c r="V5927" i="1" s="1"/>
  <c r="T5927" i="1"/>
  <c r="X5926" i="1"/>
  <c r="U5928" i="1" l="1"/>
  <c r="V5928" i="1" s="1"/>
  <c r="X5927" i="1"/>
  <c r="T5928" i="1"/>
  <c r="U5929" i="1" l="1"/>
  <c r="X5928" i="1"/>
  <c r="T5929" i="1"/>
  <c r="T5930" i="1" l="1"/>
  <c r="U5930" i="1"/>
  <c r="X5929" i="1"/>
  <c r="U5931" i="1" l="1"/>
  <c r="X5930" i="1"/>
  <c r="T5931" i="1"/>
  <c r="U5932" i="1" l="1"/>
  <c r="X5931" i="1"/>
  <c r="T5932" i="1"/>
  <c r="X5932" i="1" l="1"/>
  <c r="U5933" i="1"/>
  <c r="T5933" i="1"/>
  <c r="U5934" i="1" l="1"/>
  <c r="T5934" i="1"/>
  <c r="X5933" i="1"/>
  <c r="T5935" i="1" l="1"/>
  <c r="U5935" i="1"/>
  <c r="X5934" i="1"/>
  <c r="X5935" i="1" l="1"/>
  <c r="T5936" i="1"/>
  <c r="U5936" i="1"/>
  <c r="U5937" i="1" l="1"/>
  <c r="V5937" i="1" s="1"/>
  <c r="X5936" i="1"/>
  <c r="T5937" i="1"/>
  <c r="U5938" i="1" l="1"/>
  <c r="V5938" i="1" s="1"/>
  <c r="T5938" i="1"/>
  <c r="X5937" i="1"/>
  <c r="U5939" i="1" l="1"/>
  <c r="V5939" i="1" s="1"/>
  <c r="X5938" i="1"/>
  <c r="T5939" i="1"/>
  <c r="X5939" i="1" l="1"/>
  <c r="T5940" i="1"/>
  <c r="U5940" i="1"/>
  <c r="V5940" i="1" s="1"/>
  <c r="X5940" i="1" l="1"/>
  <c r="U5941" i="1"/>
  <c r="V5941" i="1" s="1"/>
  <c r="T5941" i="1"/>
  <c r="U5942" i="1" l="1"/>
  <c r="V5942" i="1" s="1"/>
  <c r="T5942" i="1"/>
  <c r="X5941" i="1"/>
  <c r="X5942" i="1" l="1"/>
  <c r="U5943" i="1"/>
  <c r="V5943" i="1" s="1"/>
  <c r="T5943" i="1"/>
  <c r="X5943" i="1" l="1"/>
  <c r="U5944" i="1"/>
  <c r="V5944" i="1" s="1"/>
  <c r="T5944" i="1"/>
  <c r="X5944" i="1" l="1"/>
  <c r="U5945" i="1"/>
  <c r="V5945" i="1" s="1"/>
  <c r="T5945" i="1"/>
  <c r="U5946" i="1" l="1"/>
  <c r="V5946" i="1" s="1"/>
  <c r="T5946" i="1"/>
  <c r="X5945" i="1"/>
  <c r="U5947" i="1" l="1"/>
  <c r="V5947" i="1" s="1"/>
  <c r="T5947" i="1"/>
  <c r="X5946" i="1"/>
  <c r="U5948" i="1" l="1"/>
  <c r="V5948" i="1" s="1"/>
  <c r="X5947" i="1"/>
  <c r="T5948" i="1"/>
  <c r="X5948" i="1" l="1"/>
  <c r="U5949" i="1"/>
  <c r="V5949" i="1" s="1"/>
  <c r="T5949" i="1"/>
  <c r="U5950" i="1" l="1"/>
  <c r="V5950" i="1" s="1"/>
  <c r="T5950" i="1"/>
  <c r="X5949" i="1"/>
  <c r="U5951" i="1" l="1"/>
  <c r="V5951" i="1" s="1"/>
  <c r="T5951" i="1"/>
  <c r="X5950" i="1"/>
  <c r="U5952" i="1" l="1"/>
  <c r="V5952" i="1" s="1"/>
  <c r="X5951" i="1"/>
  <c r="T5952" i="1"/>
  <c r="U5953" i="1" l="1"/>
  <c r="X5952" i="1"/>
  <c r="T5953" i="1"/>
  <c r="T5954" i="1" l="1"/>
  <c r="U5954" i="1"/>
  <c r="X5953" i="1"/>
  <c r="U5955" i="1" l="1"/>
  <c r="X5954" i="1"/>
  <c r="T5955" i="1"/>
  <c r="U5956" i="1" l="1"/>
  <c r="X5955" i="1"/>
  <c r="T5956" i="1"/>
  <c r="X5956" i="1" l="1"/>
  <c r="U5957" i="1"/>
  <c r="T5957" i="1"/>
  <c r="U5958" i="1" l="1"/>
  <c r="T5958" i="1"/>
  <c r="X5957" i="1"/>
  <c r="T5959" i="1" l="1"/>
  <c r="U5959" i="1"/>
  <c r="X5958" i="1"/>
  <c r="U5960" i="1" l="1"/>
  <c r="T5960" i="1"/>
  <c r="X5959" i="1"/>
  <c r="U5961" i="1" l="1"/>
  <c r="V5961" i="1" s="1"/>
  <c r="X5960" i="1"/>
  <c r="T5961" i="1"/>
  <c r="U5962" i="1" l="1"/>
  <c r="V5962" i="1" s="1"/>
  <c r="T5962" i="1"/>
  <c r="X5961" i="1"/>
  <c r="U5963" i="1" l="1"/>
  <c r="V5963" i="1" s="1"/>
  <c r="X5962" i="1"/>
  <c r="T5963" i="1"/>
  <c r="X5963" i="1" l="1"/>
  <c r="T5964" i="1"/>
  <c r="U5964" i="1"/>
  <c r="V5964" i="1" s="1"/>
  <c r="X5964" i="1" l="1"/>
  <c r="U5965" i="1"/>
  <c r="V5965" i="1" s="1"/>
  <c r="T5965" i="1"/>
  <c r="U5966" i="1" l="1"/>
  <c r="V5966" i="1" s="1"/>
  <c r="T5966" i="1"/>
  <c r="X5965" i="1"/>
  <c r="X5966" i="1" l="1"/>
  <c r="U5967" i="1"/>
  <c r="V5967" i="1" s="1"/>
  <c r="T5967" i="1"/>
  <c r="X5967" i="1" l="1"/>
  <c r="U5968" i="1"/>
  <c r="V5968" i="1" s="1"/>
  <c r="T5968" i="1"/>
  <c r="X5968" i="1" l="1"/>
  <c r="U5969" i="1"/>
  <c r="V5969" i="1" s="1"/>
  <c r="T5969" i="1"/>
  <c r="U5970" i="1" l="1"/>
  <c r="V5970" i="1" s="1"/>
  <c r="T5970" i="1"/>
  <c r="X5969" i="1"/>
  <c r="U5971" i="1" l="1"/>
  <c r="V5971" i="1" s="1"/>
  <c r="T5971" i="1"/>
  <c r="X5970" i="1"/>
  <c r="U5972" i="1" l="1"/>
  <c r="V5972" i="1" s="1"/>
  <c r="X5971" i="1"/>
  <c r="T5972" i="1"/>
  <c r="X5972" i="1" l="1"/>
  <c r="U5973" i="1"/>
  <c r="V5973" i="1" s="1"/>
  <c r="T5973" i="1"/>
  <c r="U5974" i="1" l="1"/>
  <c r="V5974" i="1" s="1"/>
  <c r="T5974" i="1"/>
  <c r="X5973" i="1"/>
  <c r="U5975" i="1" l="1"/>
  <c r="V5975" i="1" s="1"/>
  <c r="T5975" i="1"/>
  <c r="X5974" i="1"/>
  <c r="U5976" i="1" l="1"/>
  <c r="V5976" i="1" s="1"/>
  <c r="X5975" i="1"/>
  <c r="T5976" i="1"/>
  <c r="U5977" i="1" l="1"/>
  <c r="X5976" i="1"/>
  <c r="T5977" i="1"/>
  <c r="T5978" i="1" l="1"/>
  <c r="U5978" i="1"/>
  <c r="X5977" i="1"/>
  <c r="U5979" i="1" l="1"/>
  <c r="X5978" i="1"/>
  <c r="T5979" i="1"/>
  <c r="U5980" i="1" l="1"/>
  <c r="X5979" i="1"/>
  <c r="T5980" i="1"/>
  <c r="X5980" i="1" l="1"/>
  <c r="U5981" i="1"/>
  <c r="T5981" i="1"/>
  <c r="U5982" i="1" l="1"/>
  <c r="T5982" i="1"/>
  <c r="X5981" i="1"/>
  <c r="T5983" i="1" l="1"/>
  <c r="X5982" i="1"/>
  <c r="U5983" i="1"/>
  <c r="X5983" i="1" l="1"/>
  <c r="T5984" i="1"/>
  <c r="U5984" i="1"/>
  <c r="U5985" i="1" l="1"/>
  <c r="V5985" i="1" s="1"/>
  <c r="X5984" i="1"/>
  <c r="T5985" i="1"/>
  <c r="U5986" i="1" l="1"/>
  <c r="V5986" i="1" s="1"/>
  <c r="T5986" i="1"/>
  <c r="X5985" i="1"/>
  <c r="U5987" i="1" l="1"/>
  <c r="V5987" i="1" s="1"/>
  <c r="X5986" i="1"/>
  <c r="T5987" i="1"/>
  <c r="X5987" i="1" l="1"/>
  <c r="T5988" i="1"/>
  <c r="U5988" i="1"/>
  <c r="V5988" i="1" s="1"/>
  <c r="X5988" i="1" l="1"/>
  <c r="U5989" i="1"/>
  <c r="V5989" i="1" s="1"/>
  <c r="T5989" i="1"/>
  <c r="U5990" i="1" l="1"/>
  <c r="V5990" i="1" s="1"/>
  <c r="T5990" i="1"/>
  <c r="X5989" i="1"/>
  <c r="X5990" i="1" l="1"/>
  <c r="U5991" i="1"/>
  <c r="V5991" i="1" s="1"/>
  <c r="T5991" i="1"/>
  <c r="X5991" i="1" l="1"/>
  <c r="U5992" i="1"/>
  <c r="V5992" i="1" s="1"/>
  <c r="T5992" i="1"/>
  <c r="X5992" i="1" l="1"/>
  <c r="U5993" i="1"/>
  <c r="V5993" i="1" s="1"/>
  <c r="T5993" i="1"/>
  <c r="U5994" i="1" l="1"/>
  <c r="V5994" i="1" s="1"/>
  <c r="T5994" i="1"/>
  <c r="X5993" i="1"/>
  <c r="U5995" i="1" l="1"/>
  <c r="V5995" i="1" s="1"/>
  <c r="T5995" i="1"/>
  <c r="X5994" i="1"/>
  <c r="U5996" i="1" l="1"/>
  <c r="V5996" i="1" s="1"/>
  <c r="X5995" i="1"/>
  <c r="T5996" i="1"/>
  <c r="X5996" i="1" l="1"/>
  <c r="U5997" i="1"/>
  <c r="V5997" i="1" s="1"/>
  <c r="T5997" i="1"/>
  <c r="U5998" i="1" l="1"/>
  <c r="V5998" i="1" s="1"/>
  <c r="T5998" i="1"/>
  <c r="X5997" i="1"/>
  <c r="U5999" i="1" l="1"/>
  <c r="V5999" i="1" s="1"/>
  <c r="T5999" i="1"/>
  <c r="X5998" i="1"/>
  <c r="U6000" i="1" l="1"/>
  <c r="V6000" i="1" s="1"/>
  <c r="X5999" i="1"/>
  <c r="T6000" i="1"/>
  <c r="U6001" i="1" l="1"/>
  <c r="X6000" i="1"/>
  <c r="T6001" i="1"/>
  <c r="U6002" i="1" l="1"/>
  <c r="T6002" i="1"/>
  <c r="X6001" i="1"/>
  <c r="U6003" i="1" l="1"/>
  <c r="X6002" i="1"/>
  <c r="T6003" i="1"/>
  <c r="U6004" i="1" l="1"/>
  <c r="X6003" i="1"/>
  <c r="T6004" i="1"/>
  <c r="X6004" i="1" l="1"/>
  <c r="U6005" i="1"/>
  <c r="T6005" i="1"/>
  <c r="U6006" i="1" l="1"/>
  <c r="T6006" i="1"/>
  <c r="X6005" i="1"/>
  <c r="T6007" i="1" l="1"/>
  <c r="U6007" i="1"/>
  <c r="X6006" i="1"/>
  <c r="U6008" i="1" l="1"/>
  <c r="T6008" i="1"/>
  <c r="X6007" i="1"/>
  <c r="U6009" i="1" l="1"/>
  <c r="V6009" i="1" s="1"/>
  <c r="X6008" i="1"/>
  <c r="T6009" i="1"/>
  <c r="U6010" i="1" l="1"/>
  <c r="V6010" i="1" s="1"/>
  <c r="T6010" i="1"/>
  <c r="X6009" i="1"/>
  <c r="U6011" i="1" l="1"/>
  <c r="V6011" i="1" s="1"/>
  <c r="X6010" i="1"/>
  <c r="T6011" i="1"/>
  <c r="X6011" i="1" l="1"/>
  <c r="T6012" i="1"/>
  <c r="U6012" i="1"/>
  <c r="V6012" i="1" s="1"/>
  <c r="X6012" i="1" l="1"/>
  <c r="U6013" i="1"/>
  <c r="V6013" i="1" s="1"/>
  <c r="T6013" i="1"/>
  <c r="U6014" i="1" l="1"/>
  <c r="V6014" i="1" s="1"/>
  <c r="T6014" i="1"/>
  <c r="X6013" i="1"/>
  <c r="X6014" i="1" l="1"/>
  <c r="U6015" i="1"/>
  <c r="V6015" i="1" s="1"/>
  <c r="T6015" i="1"/>
  <c r="X6015" i="1" l="1"/>
  <c r="U6016" i="1"/>
  <c r="V6016" i="1" s="1"/>
  <c r="T6016" i="1"/>
  <c r="X6016" i="1" l="1"/>
  <c r="U6017" i="1"/>
  <c r="V6017" i="1" s="1"/>
  <c r="T6017" i="1"/>
  <c r="U6018" i="1" l="1"/>
  <c r="V6018" i="1" s="1"/>
  <c r="T6018" i="1"/>
  <c r="X6017" i="1"/>
  <c r="U6019" i="1" l="1"/>
  <c r="V6019" i="1" s="1"/>
  <c r="T6019" i="1"/>
  <c r="X6018" i="1"/>
  <c r="U6020" i="1" l="1"/>
  <c r="V6020" i="1" s="1"/>
  <c r="X6019" i="1"/>
  <c r="T6020" i="1"/>
  <c r="X6020" i="1" l="1"/>
  <c r="U6021" i="1"/>
  <c r="V6021" i="1" s="1"/>
  <c r="T6021" i="1"/>
  <c r="U6022" i="1" l="1"/>
  <c r="V6022" i="1" s="1"/>
  <c r="T6022" i="1"/>
  <c r="X6021" i="1"/>
  <c r="U6023" i="1" l="1"/>
  <c r="V6023" i="1" s="1"/>
  <c r="T6023" i="1"/>
  <c r="X6022" i="1"/>
  <c r="U6024" i="1" l="1"/>
  <c r="V6024" i="1" s="1"/>
  <c r="X6023" i="1"/>
  <c r="T6024" i="1"/>
  <c r="U6025" i="1" l="1"/>
  <c r="X6024" i="1"/>
  <c r="T6025" i="1"/>
  <c r="U6026" i="1" l="1"/>
  <c r="T6026" i="1"/>
  <c r="X6025" i="1"/>
  <c r="U6027" i="1" l="1"/>
  <c r="X6026" i="1"/>
  <c r="T6027" i="1"/>
  <c r="U6028" i="1" l="1"/>
  <c r="X6027" i="1"/>
  <c r="T6028" i="1"/>
  <c r="X6028" i="1" l="1"/>
  <c r="U6029" i="1"/>
  <c r="T6029" i="1"/>
  <c r="U6030" i="1" l="1"/>
  <c r="X6029" i="1"/>
  <c r="T6030" i="1"/>
  <c r="T6031" i="1" l="1"/>
  <c r="U6031" i="1"/>
  <c r="X6030" i="1"/>
  <c r="X6031" i="1" l="1"/>
  <c r="T6032" i="1"/>
  <c r="U6032" i="1"/>
  <c r="U6033" i="1" l="1"/>
  <c r="V6033" i="1" s="1"/>
  <c r="X6032" i="1"/>
  <c r="T6033" i="1"/>
  <c r="U6034" i="1" l="1"/>
  <c r="V6034" i="1" s="1"/>
  <c r="T6034" i="1"/>
  <c r="X6033" i="1"/>
  <c r="U6035" i="1" l="1"/>
  <c r="V6035" i="1" s="1"/>
  <c r="X6034" i="1"/>
  <c r="T6035" i="1"/>
  <c r="X6035" i="1" l="1"/>
  <c r="T6036" i="1"/>
  <c r="U6036" i="1"/>
  <c r="V6036" i="1" s="1"/>
  <c r="X6036" i="1" l="1"/>
  <c r="U6037" i="1"/>
  <c r="V6037" i="1" s="1"/>
  <c r="T6037" i="1"/>
  <c r="U6038" i="1" l="1"/>
  <c r="V6038" i="1" s="1"/>
  <c r="T6038" i="1"/>
  <c r="X6037" i="1"/>
  <c r="X6038" i="1" l="1"/>
  <c r="U6039" i="1"/>
  <c r="V6039" i="1" s="1"/>
  <c r="T6039" i="1"/>
  <c r="X6039" i="1" l="1"/>
  <c r="U6040" i="1"/>
  <c r="V6040" i="1" s="1"/>
  <c r="T6040" i="1"/>
  <c r="X6040" i="1" l="1"/>
  <c r="U6041" i="1"/>
  <c r="V6041" i="1" s="1"/>
  <c r="T6041" i="1"/>
  <c r="U6042" i="1" l="1"/>
  <c r="V6042" i="1" s="1"/>
  <c r="T6042" i="1"/>
  <c r="X6041" i="1"/>
  <c r="U6043" i="1" l="1"/>
  <c r="V6043" i="1" s="1"/>
  <c r="T6043" i="1"/>
  <c r="X6042" i="1"/>
  <c r="U6044" i="1" l="1"/>
  <c r="V6044" i="1" s="1"/>
  <c r="X6043" i="1"/>
  <c r="T6044" i="1"/>
  <c r="X6044" i="1" l="1"/>
  <c r="U6045" i="1"/>
  <c r="V6045" i="1" s="1"/>
  <c r="T6045" i="1"/>
  <c r="U6046" i="1" l="1"/>
  <c r="V6046" i="1" s="1"/>
  <c r="T6046" i="1"/>
  <c r="X6045" i="1"/>
  <c r="U6047" i="1" l="1"/>
  <c r="V6047" i="1" s="1"/>
  <c r="T6047" i="1"/>
  <c r="X6046" i="1"/>
  <c r="U6048" i="1" l="1"/>
  <c r="V6048" i="1" s="1"/>
  <c r="X6047" i="1"/>
  <c r="T6048" i="1"/>
  <c r="U6049" i="1" l="1"/>
  <c r="X6048" i="1"/>
  <c r="T6049" i="1"/>
  <c r="U6050" i="1" l="1"/>
  <c r="X6049" i="1"/>
  <c r="T6050" i="1"/>
  <c r="U6051" i="1" l="1"/>
  <c r="X6050" i="1"/>
  <c r="T6051" i="1"/>
  <c r="U6052" i="1" l="1"/>
  <c r="X6051" i="1"/>
  <c r="T6052" i="1"/>
  <c r="X6052" i="1" l="1"/>
  <c r="U6053" i="1"/>
  <c r="T6053" i="1"/>
  <c r="U6054" i="1" l="1"/>
  <c r="X6053" i="1"/>
  <c r="T6054" i="1"/>
  <c r="T6055" i="1" l="1"/>
  <c r="U6055" i="1"/>
  <c r="X6054" i="1"/>
  <c r="X6055" i="1" l="1"/>
  <c r="T6056" i="1"/>
  <c r="U6056" i="1"/>
  <c r="U6057" i="1" l="1"/>
  <c r="V6057" i="1" s="1"/>
  <c r="X6056" i="1"/>
  <c r="T6057" i="1"/>
  <c r="U6058" i="1" l="1"/>
  <c r="V6058" i="1" s="1"/>
  <c r="T6058" i="1"/>
  <c r="X6057" i="1"/>
  <c r="U6059" i="1" l="1"/>
  <c r="V6059" i="1" s="1"/>
  <c r="X6058" i="1"/>
  <c r="T6059" i="1"/>
  <c r="X6059" i="1" l="1"/>
  <c r="T6060" i="1"/>
  <c r="U6060" i="1"/>
  <c r="V6060" i="1" s="1"/>
  <c r="X6060" i="1" l="1"/>
  <c r="U6061" i="1"/>
  <c r="V6061" i="1" s="1"/>
  <c r="T6061" i="1"/>
  <c r="U6062" i="1" l="1"/>
  <c r="V6062" i="1" s="1"/>
  <c r="T6062" i="1"/>
  <c r="X6061" i="1"/>
  <c r="X6062" i="1" l="1"/>
  <c r="U6063" i="1"/>
  <c r="V6063" i="1" s="1"/>
  <c r="T6063" i="1"/>
  <c r="X6063" i="1" l="1"/>
  <c r="U6064" i="1"/>
  <c r="V6064" i="1" s="1"/>
  <c r="T6064" i="1"/>
  <c r="X6064" i="1" l="1"/>
  <c r="U6065" i="1"/>
  <c r="V6065" i="1" s="1"/>
  <c r="T6065" i="1"/>
  <c r="U6066" i="1" l="1"/>
  <c r="V6066" i="1" s="1"/>
  <c r="T6066" i="1"/>
  <c r="X6065" i="1"/>
  <c r="U6067" i="1" l="1"/>
  <c r="V6067" i="1" s="1"/>
  <c r="T6067" i="1"/>
  <c r="X6066" i="1"/>
  <c r="U6068" i="1" l="1"/>
  <c r="V6068" i="1" s="1"/>
  <c r="X6067" i="1"/>
  <c r="T6068" i="1"/>
  <c r="X6068" i="1" l="1"/>
  <c r="U6069" i="1"/>
  <c r="V6069" i="1" s="1"/>
  <c r="T6069" i="1"/>
  <c r="U6070" i="1" l="1"/>
  <c r="V6070" i="1" s="1"/>
  <c r="T6070" i="1"/>
  <c r="X6069" i="1"/>
  <c r="U6071" i="1" l="1"/>
  <c r="V6071" i="1" s="1"/>
  <c r="T6071" i="1"/>
  <c r="X6070" i="1"/>
  <c r="U6072" i="1" l="1"/>
  <c r="V6072" i="1" s="1"/>
  <c r="X6071" i="1"/>
  <c r="T6072" i="1"/>
  <c r="U6073" i="1" l="1"/>
  <c r="X6072" i="1"/>
  <c r="T6073" i="1"/>
  <c r="U6074" i="1" l="1"/>
  <c r="T6074" i="1"/>
  <c r="X6073" i="1"/>
  <c r="U6075" i="1" l="1"/>
  <c r="X6074" i="1"/>
  <c r="T6075" i="1"/>
  <c r="U6076" i="1" l="1"/>
  <c r="X6075" i="1"/>
  <c r="T6076" i="1"/>
  <c r="X6076" i="1" l="1"/>
  <c r="U6077" i="1"/>
  <c r="T6077" i="1"/>
  <c r="U6078" i="1" l="1"/>
  <c r="X6077" i="1"/>
  <c r="T6078" i="1"/>
  <c r="T6079" i="1" l="1"/>
  <c r="U6079" i="1"/>
  <c r="X6078" i="1"/>
  <c r="X6079" i="1" l="1"/>
  <c r="T6080" i="1"/>
  <c r="U6080" i="1"/>
  <c r="U6081" i="1" l="1"/>
  <c r="V6081" i="1" s="1"/>
  <c r="X6080" i="1"/>
  <c r="T6081" i="1"/>
  <c r="U6082" i="1" l="1"/>
  <c r="V6082" i="1" s="1"/>
  <c r="T6082" i="1"/>
  <c r="X6081" i="1"/>
  <c r="U6083" i="1" l="1"/>
  <c r="V6083" i="1" s="1"/>
  <c r="X6082" i="1"/>
  <c r="T6083" i="1"/>
  <c r="X6083" i="1" l="1"/>
  <c r="T6084" i="1"/>
  <c r="U6084" i="1"/>
  <c r="V6084" i="1" s="1"/>
  <c r="X6084" i="1" l="1"/>
  <c r="U6085" i="1"/>
  <c r="V6085" i="1" s="1"/>
  <c r="T6085" i="1"/>
  <c r="U6086" i="1" l="1"/>
  <c r="V6086" i="1" s="1"/>
  <c r="T6086" i="1"/>
  <c r="X6085" i="1"/>
  <c r="X6086" i="1" l="1"/>
  <c r="U6087" i="1"/>
  <c r="V6087" i="1" s="1"/>
  <c r="T6087" i="1"/>
  <c r="X6087" i="1" l="1"/>
  <c r="U6088" i="1"/>
  <c r="V6088" i="1" s="1"/>
  <c r="T6088" i="1"/>
  <c r="X6088" i="1" l="1"/>
  <c r="U6089" i="1"/>
  <c r="V6089" i="1" s="1"/>
  <c r="T6089" i="1"/>
  <c r="U6090" i="1" l="1"/>
  <c r="V6090" i="1" s="1"/>
  <c r="T6090" i="1"/>
  <c r="X6089" i="1"/>
  <c r="U6091" i="1" l="1"/>
  <c r="V6091" i="1" s="1"/>
  <c r="T6091" i="1"/>
  <c r="X6090" i="1"/>
  <c r="U6092" i="1" l="1"/>
  <c r="V6092" i="1" s="1"/>
  <c r="X6091" i="1"/>
  <c r="T6092" i="1"/>
  <c r="X6092" i="1" l="1"/>
  <c r="U6093" i="1"/>
  <c r="V6093" i="1" s="1"/>
  <c r="T6093" i="1"/>
  <c r="U6094" i="1" l="1"/>
  <c r="V6094" i="1" s="1"/>
  <c r="T6094" i="1"/>
  <c r="X6093" i="1"/>
  <c r="U6095" i="1" l="1"/>
  <c r="V6095" i="1" s="1"/>
  <c r="T6095" i="1"/>
  <c r="X6094" i="1"/>
  <c r="U6096" i="1" l="1"/>
  <c r="V6096" i="1" s="1"/>
  <c r="X6095" i="1"/>
  <c r="T6096" i="1"/>
  <c r="U6097" i="1" l="1"/>
  <c r="X6096" i="1"/>
  <c r="T6097" i="1"/>
  <c r="U6098" i="1" l="1"/>
  <c r="T6098" i="1"/>
  <c r="X6097" i="1"/>
  <c r="U6099" i="1" l="1"/>
  <c r="X6098" i="1"/>
  <c r="T6099" i="1"/>
  <c r="U6100" i="1" l="1"/>
  <c r="X6099" i="1"/>
  <c r="T6100" i="1"/>
  <c r="X6100" i="1" l="1"/>
  <c r="U6101" i="1"/>
  <c r="T6101" i="1"/>
  <c r="U6102" i="1" l="1"/>
  <c r="X6101" i="1"/>
  <c r="T6102" i="1"/>
  <c r="T6103" i="1" l="1"/>
  <c r="U6103" i="1"/>
  <c r="X6102" i="1"/>
  <c r="X6103" i="1" l="1"/>
  <c r="T6104" i="1"/>
  <c r="U6104" i="1"/>
  <c r="U6105" i="1" l="1"/>
  <c r="V6105" i="1" s="1"/>
  <c r="X6104" i="1"/>
  <c r="T6105" i="1"/>
  <c r="U6106" i="1" l="1"/>
  <c r="V6106" i="1" s="1"/>
  <c r="T6106" i="1"/>
  <c r="X6105" i="1"/>
  <c r="U6107" i="1" l="1"/>
  <c r="V6107" i="1" s="1"/>
  <c r="X6106" i="1"/>
  <c r="T6107" i="1"/>
  <c r="X6107" i="1" l="1"/>
  <c r="T6108" i="1"/>
  <c r="U6108" i="1"/>
  <c r="V6108" i="1" s="1"/>
  <c r="X6108" i="1" l="1"/>
  <c r="U6109" i="1"/>
  <c r="V6109" i="1" s="1"/>
  <c r="T6109" i="1"/>
  <c r="U6110" i="1" l="1"/>
  <c r="V6110" i="1" s="1"/>
  <c r="T6110" i="1"/>
  <c r="X6109" i="1"/>
  <c r="X6110" i="1" l="1"/>
  <c r="U6111" i="1"/>
  <c r="V6111" i="1" s="1"/>
  <c r="T6111" i="1"/>
  <c r="X6111" i="1" l="1"/>
  <c r="U6112" i="1"/>
  <c r="V6112" i="1" s="1"/>
  <c r="T6112" i="1"/>
  <c r="X6112" i="1" l="1"/>
  <c r="U6113" i="1"/>
  <c r="V6113" i="1" s="1"/>
  <c r="T6113" i="1"/>
  <c r="U6114" i="1" l="1"/>
  <c r="V6114" i="1" s="1"/>
  <c r="T6114" i="1"/>
  <c r="X6113" i="1"/>
  <c r="U6115" i="1" l="1"/>
  <c r="V6115" i="1" s="1"/>
  <c r="T6115" i="1"/>
  <c r="X6114" i="1"/>
  <c r="U6116" i="1" l="1"/>
  <c r="V6116" i="1" s="1"/>
  <c r="X6115" i="1"/>
  <c r="T6116" i="1"/>
  <c r="X6116" i="1" l="1"/>
  <c r="U6117" i="1"/>
  <c r="V6117" i="1" s="1"/>
  <c r="T6117" i="1"/>
  <c r="U6118" i="1" l="1"/>
  <c r="V6118" i="1" s="1"/>
  <c r="T6118" i="1"/>
  <c r="X6117" i="1"/>
  <c r="U6119" i="1" l="1"/>
  <c r="V6119" i="1" s="1"/>
  <c r="T6119" i="1"/>
  <c r="X6118" i="1"/>
  <c r="U6120" i="1" l="1"/>
  <c r="V6120" i="1" s="1"/>
  <c r="X6119" i="1"/>
  <c r="T6120" i="1"/>
  <c r="U6121" i="1" l="1"/>
  <c r="X6120" i="1"/>
  <c r="T6121" i="1"/>
  <c r="U6122" i="1" l="1"/>
  <c r="T6122" i="1"/>
  <c r="X6121" i="1"/>
  <c r="U6123" i="1" l="1"/>
  <c r="X6122" i="1"/>
  <c r="T6123" i="1"/>
  <c r="U6124" i="1" l="1"/>
  <c r="X6123" i="1"/>
  <c r="T6124" i="1"/>
  <c r="X6124" i="1" l="1"/>
  <c r="U6125" i="1"/>
  <c r="T6125" i="1"/>
  <c r="U6126" i="1" l="1"/>
  <c r="X6125" i="1"/>
  <c r="T6126" i="1"/>
  <c r="T6127" i="1" l="1"/>
  <c r="U6127" i="1"/>
  <c r="X6126" i="1"/>
  <c r="X6127" i="1" l="1"/>
  <c r="T6128" i="1"/>
  <c r="U6128" i="1"/>
  <c r="U6129" i="1" l="1"/>
  <c r="V6129" i="1" s="1"/>
  <c r="X6128" i="1"/>
  <c r="T6129" i="1"/>
  <c r="U6130" i="1" l="1"/>
  <c r="V6130" i="1" s="1"/>
  <c r="T6130" i="1"/>
  <c r="X6129" i="1"/>
  <c r="U6131" i="1" l="1"/>
  <c r="V6131" i="1" s="1"/>
  <c r="X6130" i="1"/>
  <c r="T6131" i="1"/>
  <c r="X6131" i="1" l="1"/>
  <c r="T6132" i="1"/>
  <c r="U6132" i="1"/>
  <c r="V6132" i="1" s="1"/>
  <c r="X6132" i="1" l="1"/>
  <c r="U6133" i="1"/>
  <c r="V6133" i="1" s="1"/>
  <c r="T6133" i="1"/>
  <c r="U6134" i="1" l="1"/>
  <c r="V6134" i="1" s="1"/>
  <c r="T6134" i="1"/>
  <c r="X6133" i="1"/>
  <c r="X6134" i="1" l="1"/>
  <c r="U6135" i="1"/>
  <c r="V6135" i="1" s="1"/>
  <c r="T6135" i="1"/>
  <c r="X6135" i="1" l="1"/>
  <c r="U6136" i="1"/>
  <c r="V6136" i="1" s="1"/>
  <c r="T6136" i="1"/>
  <c r="X6136" i="1" l="1"/>
  <c r="U6137" i="1"/>
  <c r="V6137" i="1" s="1"/>
  <c r="T6137" i="1"/>
  <c r="U6138" i="1" l="1"/>
  <c r="V6138" i="1" s="1"/>
  <c r="T6138" i="1"/>
  <c r="X6137" i="1"/>
  <c r="U6139" i="1" l="1"/>
  <c r="V6139" i="1" s="1"/>
  <c r="T6139" i="1"/>
  <c r="X6138" i="1"/>
  <c r="U6140" i="1" l="1"/>
  <c r="V6140" i="1" s="1"/>
  <c r="X6139" i="1"/>
  <c r="T6140" i="1"/>
  <c r="X6140" i="1" l="1"/>
  <c r="U6141" i="1"/>
  <c r="V6141" i="1" s="1"/>
  <c r="T6141" i="1"/>
  <c r="U6142" i="1" l="1"/>
  <c r="V6142" i="1" s="1"/>
  <c r="T6142" i="1"/>
  <c r="X6141" i="1"/>
  <c r="U6143" i="1" l="1"/>
  <c r="V6143" i="1" s="1"/>
  <c r="T6143" i="1"/>
  <c r="X6142" i="1"/>
  <c r="U6144" i="1" l="1"/>
  <c r="V6144" i="1" s="1"/>
  <c r="X6143" i="1"/>
  <c r="T6144" i="1"/>
  <c r="U6145" i="1" l="1"/>
  <c r="X6144" i="1"/>
  <c r="T6145" i="1"/>
  <c r="U6146" i="1" l="1"/>
  <c r="X6145" i="1"/>
  <c r="T6146" i="1"/>
  <c r="U6147" i="1" l="1"/>
  <c r="X6146" i="1"/>
  <c r="T6147" i="1"/>
  <c r="U6148" i="1" l="1"/>
  <c r="X6147" i="1"/>
  <c r="T6148" i="1"/>
  <c r="X6148" i="1" l="1"/>
  <c r="U6149" i="1"/>
  <c r="T6149" i="1"/>
  <c r="U6150" i="1" l="1"/>
  <c r="X6149" i="1"/>
  <c r="T6150" i="1"/>
  <c r="T6151" i="1" l="1"/>
  <c r="U6151" i="1"/>
  <c r="X6150" i="1"/>
  <c r="X6151" i="1" l="1"/>
  <c r="T6152" i="1"/>
  <c r="U6152" i="1"/>
  <c r="U6153" i="1" l="1"/>
  <c r="V6153" i="1" s="1"/>
  <c r="X6152" i="1"/>
  <c r="T6153" i="1"/>
  <c r="U6154" i="1" l="1"/>
  <c r="V6154" i="1" s="1"/>
  <c r="T6154" i="1"/>
  <c r="X6153" i="1"/>
  <c r="U6155" i="1" l="1"/>
  <c r="V6155" i="1" s="1"/>
  <c r="X6154" i="1"/>
  <c r="T6155" i="1"/>
  <c r="X6155" i="1" l="1"/>
  <c r="T6156" i="1"/>
  <c r="U6156" i="1"/>
  <c r="V6156" i="1" s="1"/>
  <c r="X6156" i="1" l="1"/>
  <c r="U6157" i="1"/>
  <c r="V6157" i="1" s="1"/>
  <c r="T6157" i="1"/>
  <c r="U6158" i="1" l="1"/>
  <c r="V6158" i="1" s="1"/>
  <c r="T6158" i="1"/>
  <c r="X6157" i="1"/>
  <c r="X6158" i="1" l="1"/>
  <c r="U6159" i="1"/>
  <c r="V6159" i="1" s="1"/>
  <c r="T6159" i="1"/>
  <c r="X6159" i="1" l="1"/>
  <c r="U6160" i="1"/>
  <c r="V6160" i="1" s="1"/>
  <c r="T6160" i="1"/>
  <c r="X6160" i="1" l="1"/>
  <c r="U6161" i="1"/>
  <c r="V6161" i="1" s="1"/>
  <c r="T6161" i="1"/>
  <c r="U6162" i="1" l="1"/>
  <c r="V6162" i="1" s="1"/>
  <c r="T6162" i="1"/>
  <c r="X6161" i="1"/>
  <c r="U6163" i="1" l="1"/>
  <c r="V6163" i="1" s="1"/>
  <c r="T6163" i="1"/>
  <c r="X6162" i="1"/>
  <c r="U6164" i="1" l="1"/>
  <c r="V6164" i="1" s="1"/>
  <c r="X6163" i="1"/>
  <c r="T6164" i="1"/>
  <c r="X6164" i="1" l="1"/>
  <c r="U6165" i="1"/>
  <c r="V6165" i="1" s="1"/>
  <c r="T6165" i="1"/>
  <c r="U6166" i="1" l="1"/>
  <c r="V6166" i="1" s="1"/>
  <c r="T6166" i="1"/>
  <c r="X6165" i="1"/>
  <c r="U6167" i="1" l="1"/>
  <c r="V6167" i="1" s="1"/>
  <c r="T6167" i="1"/>
  <c r="X6166" i="1"/>
  <c r="U6168" i="1" l="1"/>
  <c r="V6168" i="1" s="1"/>
  <c r="X6167" i="1"/>
  <c r="T6168" i="1"/>
  <c r="U6169" i="1" l="1"/>
  <c r="X6168" i="1"/>
  <c r="T6169" i="1"/>
  <c r="U6170" i="1" l="1"/>
  <c r="T6170" i="1"/>
  <c r="X6169" i="1"/>
  <c r="U6171" i="1" l="1"/>
  <c r="X6170" i="1"/>
  <c r="T6171" i="1"/>
  <c r="U6172" i="1" l="1"/>
  <c r="X6171" i="1"/>
  <c r="T6172" i="1"/>
  <c r="X6172" i="1" l="1"/>
  <c r="U6173" i="1"/>
  <c r="T6173" i="1"/>
  <c r="U6174" i="1" l="1"/>
  <c r="X6173" i="1"/>
  <c r="T6174" i="1"/>
  <c r="T6175" i="1" l="1"/>
  <c r="U6175" i="1"/>
  <c r="X6174" i="1"/>
  <c r="X6175" i="1" l="1"/>
  <c r="T6176" i="1"/>
  <c r="U6176" i="1"/>
  <c r="U6177" i="1" l="1"/>
  <c r="V6177" i="1" s="1"/>
  <c r="X6176" i="1"/>
  <c r="T6177" i="1"/>
  <c r="U6178" i="1" l="1"/>
  <c r="V6178" i="1" s="1"/>
  <c r="T6178" i="1"/>
  <c r="X6177" i="1"/>
  <c r="U6179" i="1" l="1"/>
  <c r="V6179" i="1" s="1"/>
  <c r="X6178" i="1"/>
  <c r="T6179" i="1"/>
  <c r="X6179" i="1" l="1"/>
  <c r="T6180" i="1"/>
  <c r="U6180" i="1"/>
  <c r="V6180" i="1" s="1"/>
  <c r="X6180" i="1" l="1"/>
  <c r="U6181" i="1"/>
  <c r="V6181" i="1" s="1"/>
  <c r="T6181" i="1"/>
  <c r="U6182" i="1" l="1"/>
  <c r="V6182" i="1" s="1"/>
  <c r="T6182" i="1"/>
  <c r="X6181" i="1"/>
  <c r="X6182" i="1" l="1"/>
  <c r="U6183" i="1"/>
  <c r="V6183" i="1" s="1"/>
  <c r="T6183" i="1"/>
  <c r="X6183" i="1" l="1"/>
  <c r="U6184" i="1"/>
  <c r="V6184" i="1" s="1"/>
  <c r="T6184" i="1"/>
  <c r="X6184" i="1" l="1"/>
  <c r="U6185" i="1"/>
  <c r="V6185" i="1" s="1"/>
  <c r="T6185" i="1"/>
  <c r="U6186" i="1" l="1"/>
  <c r="V6186" i="1" s="1"/>
  <c r="T6186" i="1"/>
  <c r="X6185" i="1"/>
  <c r="U6187" i="1" l="1"/>
  <c r="V6187" i="1" s="1"/>
  <c r="T6187" i="1"/>
  <c r="X6186" i="1"/>
  <c r="U6188" i="1" l="1"/>
  <c r="V6188" i="1" s="1"/>
  <c r="X6187" i="1"/>
  <c r="T6188" i="1"/>
  <c r="X6188" i="1" l="1"/>
  <c r="U6189" i="1"/>
  <c r="V6189" i="1" s="1"/>
  <c r="T6189" i="1"/>
  <c r="U6190" i="1" l="1"/>
  <c r="V6190" i="1" s="1"/>
  <c r="T6190" i="1"/>
  <c r="X6189" i="1"/>
  <c r="U6191" i="1" l="1"/>
  <c r="V6191" i="1" s="1"/>
  <c r="T6191" i="1"/>
  <c r="X6190" i="1"/>
  <c r="U6192" i="1" l="1"/>
  <c r="V6192" i="1" s="1"/>
  <c r="X6191" i="1"/>
  <c r="T6192" i="1"/>
  <c r="U6193" i="1" l="1"/>
  <c r="X6192" i="1"/>
  <c r="T6193" i="1"/>
  <c r="U6194" i="1" l="1"/>
  <c r="T6194" i="1"/>
  <c r="X6193" i="1"/>
  <c r="U6195" i="1" l="1"/>
  <c r="X6194" i="1"/>
  <c r="T6195" i="1"/>
  <c r="U6196" i="1" l="1"/>
  <c r="X6195" i="1"/>
  <c r="T6196" i="1"/>
  <c r="X6196" i="1" l="1"/>
  <c r="U6197" i="1"/>
  <c r="T6197" i="1"/>
  <c r="U6198" i="1" l="1"/>
  <c r="X6197" i="1"/>
  <c r="T6198" i="1"/>
  <c r="T6199" i="1" l="1"/>
  <c r="U6199" i="1"/>
  <c r="X6198" i="1"/>
  <c r="U6200" i="1" l="1"/>
  <c r="T6200" i="1"/>
  <c r="X6199" i="1"/>
  <c r="U6201" i="1" l="1"/>
  <c r="V6201" i="1" s="1"/>
  <c r="X6200" i="1"/>
  <c r="T6201" i="1"/>
  <c r="U6202" i="1" l="1"/>
  <c r="V6202" i="1" s="1"/>
  <c r="T6202" i="1"/>
  <c r="X6201" i="1"/>
  <c r="U6203" i="1" l="1"/>
  <c r="V6203" i="1" s="1"/>
  <c r="X6202" i="1"/>
  <c r="T6203" i="1"/>
  <c r="X6203" i="1" l="1"/>
  <c r="T6204" i="1"/>
  <c r="U6204" i="1"/>
  <c r="V6204" i="1" s="1"/>
  <c r="X6204" i="1" l="1"/>
  <c r="U6205" i="1"/>
  <c r="V6205" i="1" s="1"/>
  <c r="T6205" i="1"/>
  <c r="U6206" i="1" l="1"/>
  <c r="V6206" i="1" s="1"/>
  <c r="T6206" i="1"/>
  <c r="X6205" i="1"/>
  <c r="X6206" i="1" l="1"/>
  <c r="U6207" i="1"/>
  <c r="V6207" i="1" s="1"/>
  <c r="T6207" i="1"/>
  <c r="X6207" i="1" l="1"/>
  <c r="U6208" i="1"/>
  <c r="V6208" i="1" s="1"/>
  <c r="T6208" i="1"/>
  <c r="X6208" i="1" l="1"/>
  <c r="U6209" i="1"/>
  <c r="V6209" i="1" s="1"/>
  <c r="T6209" i="1"/>
  <c r="U6210" i="1" l="1"/>
  <c r="V6210" i="1" s="1"/>
  <c r="T6210" i="1"/>
  <c r="X6209" i="1"/>
  <c r="U6211" i="1" l="1"/>
  <c r="V6211" i="1" s="1"/>
  <c r="T6211" i="1"/>
  <c r="X6210" i="1"/>
  <c r="U6212" i="1" l="1"/>
  <c r="V6212" i="1" s="1"/>
  <c r="X6211" i="1"/>
  <c r="T6212" i="1"/>
  <c r="X6212" i="1" l="1"/>
  <c r="U6213" i="1"/>
  <c r="V6213" i="1" s="1"/>
  <c r="T6213" i="1"/>
  <c r="U6214" i="1" l="1"/>
  <c r="V6214" i="1" s="1"/>
  <c r="T6214" i="1"/>
  <c r="X6213" i="1"/>
  <c r="U6215" i="1" l="1"/>
  <c r="V6215" i="1" s="1"/>
  <c r="T6215" i="1"/>
  <c r="X6214" i="1"/>
  <c r="U6216" i="1" l="1"/>
  <c r="V6216" i="1" s="1"/>
  <c r="X6215" i="1"/>
  <c r="T6216" i="1"/>
  <c r="U6217" i="1" l="1"/>
  <c r="X6216" i="1"/>
  <c r="T6217" i="1"/>
  <c r="U6218" i="1" l="1"/>
  <c r="T6218" i="1"/>
  <c r="X6217" i="1"/>
  <c r="U6219" i="1" l="1"/>
  <c r="X6218" i="1"/>
  <c r="T6219" i="1"/>
  <c r="U6220" i="1" l="1"/>
  <c r="X6219" i="1"/>
  <c r="T6220" i="1"/>
  <c r="X6220" i="1" l="1"/>
  <c r="U6221" i="1"/>
  <c r="T6221" i="1"/>
  <c r="U6222" i="1" l="1"/>
  <c r="X6221" i="1"/>
  <c r="T6222" i="1"/>
  <c r="T6223" i="1" l="1"/>
  <c r="U6223" i="1"/>
  <c r="X6222" i="1"/>
  <c r="X6223" i="1" l="1"/>
  <c r="T6224" i="1"/>
  <c r="U6224" i="1"/>
  <c r="U6225" i="1" l="1"/>
  <c r="V6225" i="1" s="1"/>
  <c r="X6224" i="1"/>
  <c r="T6225" i="1"/>
  <c r="U6226" i="1" l="1"/>
  <c r="V6226" i="1" s="1"/>
  <c r="T6226" i="1"/>
  <c r="X6225" i="1"/>
  <c r="U6227" i="1" l="1"/>
  <c r="V6227" i="1" s="1"/>
  <c r="X6226" i="1"/>
  <c r="T6227" i="1"/>
  <c r="X6227" i="1" l="1"/>
  <c r="T6228" i="1"/>
  <c r="U6228" i="1"/>
  <c r="V6228" i="1" s="1"/>
  <c r="X6228" i="1" l="1"/>
  <c r="U6229" i="1"/>
  <c r="V6229" i="1" s="1"/>
  <c r="T6229" i="1"/>
  <c r="U6230" i="1" l="1"/>
  <c r="V6230" i="1" s="1"/>
  <c r="T6230" i="1"/>
  <c r="X6229" i="1"/>
  <c r="X6230" i="1" l="1"/>
  <c r="U6231" i="1"/>
  <c r="V6231" i="1" s="1"/>
  <c r="T6231" i="1"/>
  <c r="X6231" i="1" l="1"/>
  <c r="U6232" i="1"/>
  <c r="V6232" i="1" s="1"/>
  <c r="T6232" i="1"/>
  <c r="X6232" i="1" l="1"/>
  <c r="U6233" i="1"/>
  <c r="V6233" i="1" s="1"/>
  <c r="T6233" i="1"/>
  <c r="U6234" i="1" l="1"/>
  <c r="V6234" i="1" s="1"/>
  <c r="T6234" i="1"/>
  <c r="X6233" i="1"/>
  <c r="U6235" i="1" l="1"/>
  <c r="V6235" i="1" s="1"/>
  <c r="T6235" i="1"/>
  <c r="X6234" i="1"/>
  <c r="U6236" i="1" l="1"/>
  <c r="V6236" i="1" s="1"/>
  <c r="X6235" i="1"/>
  <c r="T6236" i="1"/>
  <c r="X6236" i="1" l="1"/>
  <c r="U6237" i="1"/>
  <c r="V6237" i="1" s="1"/>
  <c r="T6237" i="1"/>
  <c r="U6238" i="1" l="1"/>
  <c r="V6238" i="1" s="1"/>
  <c r="T6238" i="1"/>
  <c r="X6237" i="1"/>
  <c r="U6239" i="1" l="1"/>
  <c r="V6239" i="1" s="1"/>
  <c r="T6239" i="1"/>
  <c r="X6238" i="1"/>
  <c r="U6240" i="1" l="1"/>
  <c r="V6240" i="1" s="1"/>
  <c r="X6239" i="1"/>
  <c r="T6240" i="1"/>
  <c r="U6241" i="1" l="1"/>
  <c r="X6240" i="1"/>
  <c r="T6241" i="1"/>
  <c r="U6242" i="1" l="1"/>
  <c r="X6241" i="1"/>
  <c r="T6242" i="1"/>
  <c r="U6243" i="1" l="1"/>
  <c r="X6242" i="1"/>
  <c r="T6243" i="1"/>
  <c r="U6244" i="1" l="1"/>
  <c r="X6243" i="1"/>
  <c r="T6244" i="1"/>
  <c r="X6244" i="1" l="1"/>
  <c r="U6245" i="1"/>
  <c r="T6245" i="1"/>
  <c r="U6246" i="1" l="1"/>
  <c r="X6245" i="1"/>
  <c r="T6246" i="1"/>
  <c r="T6247" i="1" l="1"/>
  <c r="U6247" i="1"/>
  <c r="X6246" i="1"/>
  <c r="X6247" i="1" l="1"/>
  <c r="T6248" i="1"/>
  <c r="U6248" i="1"/>
  <c r="U6249" i="1" l="1"/>
  <c r="V6249" i="1" s="1"/>
  <c r="X6248" i="1"/>
  <c r="T6249" i="1"/>
  <c r="U6250" i="1" l="1"/>
  <c r="V6250" i="1" s="1"/>
  <c r="T6250" i="1"/>
  <c r="X6249" i="1"/>
  <c r="U6251" i="1" l="1"/>
  <c r="V6251" i="1" s="1"/>
  <c r="X6250" i="1"/>
  <c r="T6251" i="1"/>
  <c r="X6251" i="1" l="1"/>
  <c r="T6252" i="1"/>
  <c r="U6252" i="1"/>
  <c r="V6252" i="1" s="1"/>
  <c r="X6252" i="1" l="1"/>
  <c r="U6253" i="1"/>
  <c r="V6253" i="1" s="1"/>
  <c r="T6253" i="1"/>
  <c r="U6254" i="1" l="1"/>
  <c r="V6254" i="1" s="1"/>
  <c r="T6254" i="1"/>
  <c r="X6253" i="1"/>
  <c r="X6254" i="1" l="1"/>
  <c r="U6255" i="1"/>
  <c r="V6255" i="1" s="1"/>
  <c r="T6255" i="1"/>
  <c r="X6255" i="1" l="1"/>
  <c r="U6256" i="1"/>
  <c r="V6256" i="1" s="1"/>
  <c r="T6256" i="1"/>
  <c r="X6256" i="1" l="1"/>
  <c r="U6257" i="1"/>
  <c r="V6257" i="1" s="1"/>
  <c r="T6257" i="1"/>
  <c r="U6258" i="1" l="1"/>
  <c r="V6258" i="1" s="1"/>
  <c r="T6258" i="1"/>
  <c r="X6257" i="1"/>
  <c r="U6259" i="1" l="1"/>
  <c r="V6259" i="1" s="1"/>
  <c r="T6259" i="1"/>
  <c r="X6258" i="1"/>
  <c r="U6260" i="1" l="1"/>
  <c r="V6260" i="1" s="1"/>
  <c r="X6259" i="1"/>
  <c r="T6260" i="1"/>
  <c r="X6260" i="1" l="1"/>
  <c r="U6261" i="1"/>
  <c r="V6261" i="1" s="1"/>
  <c r="T6261" i="1"/>
  <c r="U6262" i="1" l="1"/>
  <c r="V6262" i="1" s="1"/>
  <c r="T6262" i="1"/>
  <c r="X6261" i="1"/>
  <c r="U6263" i="1" l="1"/>
  <c r="V6263" i="1" s="1"/>
  <c r="T6263" i="1"/>
  <c r="X6262" i="1"/>
  <c r="X6263" i="1" l="1"/>
  <c r="T6264" i="1"/>
  <c r="U6264" i="1"/>
  <c r="V6264" i="1" s="1"/>
  <c r="X6264" i="1" l="1"/>
  <c r="U6265" i="1"/>
  <c r="T6265" i="1"/>
  <c r="T6266" i="1" l="1"/>
  <c r="U6266" i="1"/>
  <c r="X6265" i="1"/>
  <c r="X6266" i="1" l="1"/>
  <c r="U6267" i="1"/>
  <c r="T6267" i="1"/>
  <c r="U6268" i="1" l="1"/>
  <c r="X6267" i="1"/>
  <c r="T6268" i="1"/>
  <c r="U6269" i="1" l="1"/>
  <c r="X6268" i="1"/>
  <c r="T6269" i="1"/>
  <c r="X6269" i="1" l="1"/>
  <c r="T6270" i="1"/>
  <c r="U6270" i="1"/>
  <c r="T6271" i="1" l="1"/>
  <c r="X6270" i="1"/>
  <c r="U6271" i="1"/>
  <c r="U6272" i="1" l="1"/>
  <c r="X6271" i="1"/>
  <c r="T6272" i="1"/>
  <c r="U6273" i="1" l="1"/>
  <c r="V6273" i="1" s="1"/>
  <c r="X6272" i="1"/>
  <c r="T6273" i="1"/>
  <c r="U6274" i="1" l="1"/>
  <c r="V6274" i="1" s="1"/>
  <c r="X6273" i="1"/>
  <c r="T6274" i="1"/>
  <c r="X6274" i="1" l="1"/>
  <c r="T6275" i="1"/>
  <c r="U6275" i="1"/>
  <c r="V6275" i="1" s="1"/>
  <c r="U6276" i="1" l="1"/>
  <c r="V6276" i="1" s="1"/>
  <c r="T6276" i="1"/>
  <c r="X6275" i="1"/>
  <c r="X6276" i="1" l="1"/>
  <c r="U6277" i="1"/>
  <c r="V6277" i="1" s="1"/>
  <c r="T6277" i="1"/>
  <c r="X6277" i="1" l="1"/>
  <c r="U6278" i="1"/>
  <c r="V6278" i="1" s="1"/>
  <c r="T6278" i="1"/>
  <c r="X6278" i="1" l="1"/>
  <c r="T6279" i="1"/>
  <c r="U6279" i="1"/>
  <c r="V6279" i="1" s="1"/>
  <c r="U6280" i="1" l="1"/>
  <c r="V6280" i="1" s="1"/>
  <c r="X6279" i="1"/>
  <c r="T6280" i="1"/>
  <c r="X6280" i="1" l="1"/>
  <c r="U6281" i="1"/>
  <c r="V6281" i="1" s="1"/>
  <c r="T6281" i="1"/>
  <c r="X6281" i="1" l="1"/>
  <c r="U6282" i="1"/>
  <c r="V6282" i="1" s="1"/>
  <c r="T6282" i="1"/>
  <c r="T6283" i="1" l="1"/>
  <c r="U6283" i="1"/>
  <c r="V6283" i="1" s="1"/>
  <c r="X6282" i="1"/>
  <c r="X6283" i="1" l="1"/>
  <c r="T6284" i="1"/>
  <c r="U6284" i="1"/>
  <c r="V6284" i="1" s="1"/>
  <c r="U6285" i="1" l="1"/>
  <c r="V6285" i="1" s="1"/>
  <c r="X6284" i="1"/>
  <c r="T6285" i="1"/>
  <c r="U6286" i="1" l="1"/>
  <c r="V6286" i="1" s="1"/>
  <c r="X6285" i="1"/>
  <c r="T6286" i="1"/>
  <c r="U6287" i="1" l="1"/>
  <c r="V6287" i="1" s="1"/>
  <c r="T6287" i="1"/>
  <c r="X6286" i="1"/>
  <c r="X6287" i="1" l="1"/>
  <c r="T6288" i="1"/>
  <c r="U6288" i="1"/>
  <c r="V6288" i="1" s="1"/>
  <c r="X6288" i="1" l="1"/>
  <c r="U6289" i="1"/>
  <c r="T6289" i="1"/>
  <c r="U6290" i="1" l="1"/>
  <c r="T6290" i="1"/>
  <c r="X6289" i="1"/>
  <c r="X6290" i="1" l="1"/>
  <c r="U6291" i="1"/>
  <c r="T6291" i="1"/>
  <c r="U6292" i="1" l="1"/>
  <c r="X6291" i="1"/>
  <c r="T6292" i="1"/>
  <c r="U6293" i="1" l="1"/>
  <c r="X6292" i="1"/>
  <c r="T6293" i="1"/>
  <c r="U6294" i="1" l="1"/>
  <c r="X6293" i="1"/>
  <c r="T6294" i="1"/>
  <c r="T6295" i="1" l="1"/>
  <c r="X6294" i="1"/>
  <c r="U6295" i="1"/>
  <c r="X6295" i="1" l="1"/>
  <c r="T6296" i="1"/>
  <c r="U6296" i="1"/>
  <c r="X6296" i="1" l="1"/>
  <c r="U6297" i="1"/>
  <c r="V6297" i="1" s="1"/>
  <c r="T6297" i="1"/>
  <c r="T6298" i="1" l="1"/>
  <c r="X6297" i="1"/>
  <c r="U6298" i="1"/>
  <c r="V6298" i="1" s="1"/>
  <c r="U6299" i="1" l="1"/>
  <c r="V6299" i="1" s="1"/>
  <c r="X6298" i="1"/>
  <c r="T6299" i="1"/>
  <c r="X6299" i="1" l="1"/>
  <c r="T6300" i="1"/>
  <c r="U6300" i="1"/>
  <c r="V6300" i="1" s="1"/>
  <c r="U6301" i="1" l="1"/>
  <c r="V6301" i="1" s="1"/>
  <c r="X6300" i="1"/>
  <c r="T6301" i="1"/>
  <c r="X6301" i="1" l="1"/>
  <c r="U6302" i="1"/>
  <c r="V6302" i="1" s="1"/>
  <c r="T6302" i="1"/>
  <c r="X6302" i="1" l="1"/>
  <c r="U6303" i="1"/>
  <c r="V6303" i="1" s="1"/>
  <c r="T6303" i="1"/>
  <c r="U6304" i="1" l="1"/>
  <c r="V6304" i="1" s="1"/>
  <c r="X6303" i="1"/>
  <c r="T6304" i="1"/>
  <c r="X6304" i="1" l="1"/>
  <c r="T6305" i="1"/>
  <c r="U6305" i="1"/>
  <c r="V6305" i="1" s="1"/>
  <c r="U6306" i="1" l="1"/>
  <c r="V6306" i="1" s="1"/>
  <c r="T6306" i="1"/>
  <c r="X6305" i="1"/>
  <c r="U6307" i="1" l="1"/>
  <c r="V6307" i="1" s="1"/>
  <c r="T6307" i="1"/>
  <c r="X6306" i="1"/>
  <c r="T6308" i="1" l="1"/>
  <c r="U6308" i="1"/>
  <c r="V6308" i="1" s="1"/>
  <c r="X6307" i="1"/>
  <c r="U6309" i="1" l="1"/>
  <c r="V6309" i="1" s="1"/>
  <c r="X6308" i="1"/>
  <c r="T6309" i="1"/>
  <c r="U6310" i="1" l="1"/>
  <c r="V6310" i="1" s="1"/>
  <c r="T6310" i="1"/>
  <c r="X6309" i="1"/>
  <c r="T6311" i="1" l="1"/>
  <c r="X6310" i="1"/>
  <c r="U6311" i="1"/>
  <c r="V6311" i="1" s="1"/>
  <c r="U6312" i="1" l="1"/>
  <c r="V6312" i="1" s="1"/>
  <c r="X6311" i="1"/>
  <c r="T6312" i="1"/>
  <c r="X6312" i="1" l="1"/>
  <c r="U6313" i="1"/>
  <c r="T6313" i="1"/>
  <c r="T6314" i="1" l="1"/>
  <c r="U6314" i="1"/>
  <c r="X6313" i="1"/>
  <c r="X6314" i="1" l="1"/>
  <c r="U6315" i="1"/>
  <c r="T6315" i="1"/>
  <c r="U6316" i="1" l="1"/>
  <c r="X6315" i="1"/>
  <c r="T6316" i="1"/>
  <c r="X6316" i="1" l="1"/>
  <c r="U6317" i="1"/>
  <c r="T6317" i="1"/>
  <c r="X6317" i="1" l="1"/>
  <c r="T6318" i="1"/>
  <c r="U6318" i="1"/>
  <c r="T6319" i="1" l="1"/>
  <c r="X6318" i="1"/>
  <c r="U6319" i="1"/>
  <c r="U6320" i="1" l="1"/>
  <c r="X6319" i="1"/>
  <c r="T6320" i="1"/>
  <c r="X6320" i="1" l="1"/>
  <c r="T6321" i="1"/>
  <c r="U6321" i="1"/>
  <c r="V6321" i="1" s="1"/>
  <c r="T6322" i="1" l="1"/>
  <c r="X6321" i="1"/>
  <c r="U6322" i="1"/>
  <c r="V6322" i="1" s="1"/>
  <c r="U6323" i="1" l="1"/>
  <c r="V6323" i="1" s="1"/>
  <c r="X6322" i="1"/>
  <c r="T6323" i="1"/>
  <c r="X6323" i="1" l="1"/>
  <c r="U6324" i="1"/>
  <c r="V6324" i="1" s="1"/>
  <c r="T6324" i="1"/>
  <c r="U6325" i="1" l="1"/>
  <c r="V6325" i="1" s="1"/>
  <c r="X6324" i="1"/>
  <c r="T6325" i="1"/>
  <c r="X6325" i="1" l="1"/>
  <c r="T6326" i="1"/>
  <c r="U6326" i="1"/>
  <c r="V6326" i="1" s="1"/>
  <c r="U6327" i="1" l="1"/>
  <c r="V6327" i="1" s="1"/>
  <c r="X6326" i="1"/>
  <c r="T6327" i="1"/>
  <c r="U6328" i="1" l="1"/>
  <c r="V6328" i="1" s="1"/>
  <c r="T6328" i="1"/>
  <c r="X6327" i="1"/>
  <c r="X6328" i="1" l="1"/>
  <c r="U6329" i="1"/>
  <c r="V6329" i="1" s="1"/>
  <c r="T6329" i="1"/>
  <c r="T6330" i="1" l="1"/>
  <c r="X6329" i="1"/>
  <c r="U6330" i="1"/>
  <c r="V6330" i="1" s="1"/>
  <c r="X6330" i="1" l="1"/>
  <c r="T6331" i="1"/>
  <c r="U6331" i="1"/>
  <c r="V6331" i="1" s="1"/>
  <c r="X6331" i="1" l="1"/>
  <c r="U6332" i="1"/>
  <c r="V6332" i="1" s="1"/>
  <c r="T6332" i="1"/>
  <c r="U6333" i="1" l="1"/>
  <c r="V6333" i="1" s="1"/>
  <c r="X6332" i="1"/>
  <c r="T6333" i="1"/>
  <c r="X6333" i="1" l="1"/>
  <c r="T6334" i="1"/>
  <c r="U6334" i="1"/>
  <c r="V6334" i="1" s="1"/>
  <c r="T6335" i="1" l="1"/>
  <c r="U6335" i="1"/>
  <c r="V6335" i="1" s="1"/>
  <c r="X6334" i="1"/>
  <c r="U6336" i="1" l="1"/>
  <c r="V6336" i="1" s="1"/>
  <c r="T6336" i="1"/>
  <c r="X6335" i="1"/>
  <c r="X6336" i="1" l="1"/>
  <c r="U6337" i="1"/>
  <c r="T6337" i="1"/>
  <c r="U6338" i="1" l="1"/>
  <c r="X6337" i="1"/>
  <c r="T6338" i="1"/>
  <c r="X6338" i="1" l="1"/>
  <c r="T6339" i="1"/>
  <c r="U6339" i="1"/>
  <c r="X6339" i="1" l="1"/>
  <c r="T6340" i="1"/>
  <c r="U6340" i="1"/>
  <c r="U6341" i="1" l="1"/>
  <c r="X6340" i="1"/>
  <c r="T6341" i="1"/>
  <c r="U6342" i="1" l="1"/>
  <c r="T6342" i="1"/>
  <c r="X6341" i="1"/>
  <c r="U6343" i="1" l="1"/>
  <c r="T6343" i="1"/>
  <c r="X6342" i="1"/>
  <c r="U6344" i="1" l="1"/>
  <c r="X6343" i="1"/>
  <c r="T6344" i="1"/>
  <c r="U6345" i="1" l="1"/>
  <c r="V6345" i="1" s="1"/>
  <c r="X6344" i="1"/>
  <c r="T6345" i="1"/>
  <c r="T6346" i="1" l="1"/>
  <c r="X6345" i="1"/>
  <c r="U6346" i="1"/>
  <c r="V6346" i="1" s="1"/>
  <c r="U6347" i="1" l="1"/>
  <c r="V6347" i="1" s="1"/>
  <c r="T6347" i="1"/>
  <c r="X6346" i="1"/>
  <c r="X6347" i="1" l="1"/>
  <c r="U6348" i="1"/>
  <c r="V6348" i="1" s="1"/>
  <c r="T6348" i="1"/>
  <c r="U6349" i="1" l="1"/>
  <c r="V6349" i="1" s="1"/>
  <c r="X6348" i="1"/>
  <c r="T6349" i="1"/>
  <c r="X6349" i="1" l="1"/>
  <c r="T6350" i="1"/>
  <c r="U6350" i="1"/>
  <c r="V6350" i="1" s="1"/>
  <c r="X6350" i="1" l="1"/>
  <c r="T6351" i="1"/>
  <c r="U6351" i="1"/>
  <c r="V6351" i="1" s="1"/>
  <c r="U6352" i="1" l="1"/>
  <c r="V6352" i="1" s="1"/>
  <c r="T6352" i="1"/>
  <c r="X6351" i="1"/>
  <c r="X6352" i="1" l="1"/>
  <c r="U6353" i="1"/>
  <c r="V6353" i="1" s="1"/>
  <c r="T6353" i="1"/>
  <c r="T6354" i="1" l="1"/>
  <c r="X6353" i="1"/>
  <c r="U6354" i="1"/>
  <c r="V6354" i="1" s="1"/>
  <c r="X6354" i="1" l="1"/>
  <c r="T6355" i="1"/>
  <c r="U6355" i="1"/>
  <c r="V6355" i="1" s="1"/>
  <c r="X6355" i="1" l="1"/>
  <c r="U6356" i="1"/>
  <c r="V6356" i="1" s="1"/>
  <c r="T6356" i="1"/>
  <c r="U6357" i="1" l="1"/>
  <c r="V6357" i="1" s="1"/>
  <c r="X6356" i="1"/>
  <c r="T6357" i="1"/>
  <c r="X6357" i="1" l="1"/>
  <c r="T6358" i="1"/>
  <c r="U6358" i="1"/>
  <c r="V6358" i="1" s="1"/>
  <c r="U6359" i="1" l="1"/>
  <c r="V6359" i="1" s="1"/>
  <c r="T6359" i="1"/>
  <c r="X6358" i="1"/>
  <c r="U6360" i="1" l="1"/>
  <c r="V6360" i="1" s="1"/>
  <c r="T6360" i="1"/>
  <c r="X6359" i="1"/>
  <c r="X6360" i="1" l="1"/>
  <c r="U6361" i="1"/>
  <c r="T6361" i="1"/>
  <c r="U6362" i="1" l="1"/>
  <c r="X6361" i="1"/>
  <c r="T6362" i="1"/>
  <c r="X6362" i="1" l="1"/>
  <c r="T6363" i="1"/>
  <c r="U6363" i="1"/>
  <c r="X6363" i="1" l="1"/>
  <c r="T6364" i="1"/>
  <c r="U6364" i="1"/>
  <c r="U6365" i="1" l="1"/>
  <c r="X6364" i="1"/>
  <c r="T6365" i="1"/>
  <c r="U6366" i="1" l="1"/>
  <c r="X6365" i="1"/>
  <c r="T6366" i="1"/>
  <c r="U6367" i="1" l="1"/>
  <c r="T6367" i="1"/>
  <c r="X6366" i="1"/>
  <c r="U6368" i="1" l="1"/>
  <c r="X6367" i="1"/>
  <c r="T6368" i="1"/>
  <c r="U6369" i="1" l="1"/>
  <c r="V6369" i="1" s="1"/>
  <c r="X6368" i="1"/>
  <c r="T6369" i="1"/>
  <c r="T6370" i="1" l="1"/>
  <c r="X6369" i="1"/>
  <c r="U6370" i="1"/>
  <c r="V6370" i="1" s="1"/>
  <c r="T6371" i="1" l="1"/>
  <c r="X6370" i="1"/>
  <c r="U6371" i="1"/>
  <c r="V6371" i="1" s="1"/>
  <c r="X6371" i="1" l="1"/>
  <c r="U6372" i="1"/>
  <c r="V6372" i="1" s="1"/>
  <c r="T6372" i="1"/>
  <c r="U6373" i="1" l="1"/>
  <c r="V6373" i="1" s="1"/>
  <c r="X6372" i="1"/>
  <c r="T6373" i="1"/>
  <c r="X6373" i="1" l="1"/>
  <c r="T6374" i="1"/>
  <c r="U6374" i="1"/>
  <c r="V6374" i="1" s="1"/>
  <c r="X6374" i="1" l="1"/>
  <c r="T6375" i="1"/>
  <c r="U6375" i="1"/>
  <c r="V6375" i="1" s="1"/>
  <c r="U6376" i="1" l="1"/>
  <c r="V6376" i="1" s="1"/>
  <c r="T6376" i="1"/>
  <c r="X6375" i="1"/>
  <c r="X6376" i="1" l="1"/>
  <c r="U6377" i="1"/>
  <c r="V6377" i="1" s="1"/>
  <c r="T6377" i="1"/>
  <c r="T6378" i="1" l="1"/>
  <c r="X6377" i="1"/>
  <c r="U6378" i="1"/>
  <c r="V6378" i="1" s="1"/>
  <c r="X6378" i="1" l="1"/>
  <c r="U6379" i="1"/>
  <c r="V6379" i="1" s="1"/>
  <c r="T6379" i="1"/>
  <c r="X6379" i="1" l="1"/>
  <c r="U6380" i="1"/>
  <c r="V6380" i="1" s="1"/>
  <c r="T6380" i="1"/>
  <c r="U6381" i="1" l="1"/>
  <c r="V6381" i="1" s="1"/>
  <c r="X6380" i="1"/>
  <c r="T6381" i="1"/>
  <c r="X6381" i="1" l="1"/>
  <c r="T6382" i="1"/>
  <c r="U6382" i="1"/>
  <c r="V6382" i="1" s="1"/>
  <c r="U6383" i="1" l="1"/>
  <c r="V6383" i="1" s="1"/>
  <c r="T6383" i="1"/>
  <c r="X6382" i="1"/>
  <c r="U6384" i="1" l="1"/>
  <c r="V6384" i="1" s="1"/>
  <c r="T6384" i="1"/>
  <c r="X6383" i="1"/>
  <c r="X6384" i="1" l="1"/>
  <c r="U6385" i="1"/>
  <c r="T6385" i="1"/>
  <c r="U6386" i="1" l="1"/>
  <c r="X6385" i="1"/>
  <c r="T6386" i="1"/>
  <c r="X6386" i="1" l="1"/>
  <c r="T6387" i="1"/>
  <c r="U6387" i="1"/>
  <c r="X6387" i="1" l="1"/>
  <c r="T6388" i="1"/>
  <c r="U6388" i="1"/>
  <c r="U6389" i="1" l="1"/>
  <c r="X6388" i="1"/>
  <c r="T6389" i="1"/>
  <c r="U6390" i="1" l="1"/>
  <c r="T6390" i="1"/>
  <c r="X6389" i="1"/>
  <c r="U6391" i="1" l="1"/>
  <c r="T6391" i="1"/>
  <c r="X6390" i="1"/>
  <c r="U6392" i="1" l="1"/>
  <c r="X6391" i="1"/>
  <c r="T6392" i="1"/>
  <c r="U6393" i="1" l="1"/>
  <c r="V6393" i="1" s="1"/>
  <c r="X6392" i="1"/>
  <c r="T6393" i="1"/>
  <c r="T6394" i="1" l="1"/>
  <c r="X6393" i="1"/>
  <c r="U6394" i="1"/>
  <c r="V6394" i="1" s="1"/>
  <c r="T6395" i="1" l="1"/>
  <c r="U6395" i="1"/>
  <c r="V6395" i="1" s="1"/>
  <c r="X6394" i="1"/>
  <c r="X6395" i="1" l="1"/>
  <c r="U6396" i="1"/>
  <c r="V6396" i="1" s="1"/>
  <c r="T6396" i="1"/>
  <c r="U6397" i="1" l="1"/>
  <c r="V6397" i="1" s="1"/>
  <c r="X6396" i="1"/>
  <c r="T6397" i="1"/>
  <c r="X6397" i="1" l="1"/>
  <c r="T6398" i="1"/>
  <c r="U6398" i="1"/>
  <c r="V6398" i="1" s="1"/>
  <c r="U6399" i="1" l="1"/>
  <c r="V6399" i="1" s="1"/>
  <c r="X6398" i="1"/>
  <c r="T6399" i="1"/>
  <c r="U6400" i="1" l="1"/>
  <c r="V6400" i="1" s="1"/>
  <c r="T6400" i="1"/>
  <c r="X6399" i="1"/>
  <c r="X6400" i="1" l="1"/>
  <c r="U6401" i="1"/>
  <c r="V6401" i="1" s="1"/>
  <c r="T6401" i="1"/>
  <c r="T6402" i="1" l="1"/>
  <c r="X6401" i="1"/>
  <c r="U6402" i="1"/>
  <c r="V6402" i="1" s="1"/>
  <c r="U6403" i="1" l="1"/>
  <c r="V6403" i="1" s="1"/>
  <c r="X6402" i="1"/>
  <c r="T6403" i="1"/>
  <c r="X6403" i="1" l="1"/>
  <c r="U6404" i="1"/>
  <c r="V6404" i="1" s="1"/>
  <c r="T6404" i="1"/>
  <c r="U6405" i="1" l="1"/>
  <c r="V6405" i="1" s="1"/>
  <c r="X6404" i="1"/>
  <c r="T6405" i="1"/>
  <c r="X6405" i="1" l="1"/>
  <c r="T6406" i="1"/>
  <c r="U6406" i="1"/>
  <c r="V6406" i="1" s="1"/>
  <c r="T6407" i="1" l="1"/>
  <c r="U6407" i="1"/>
  <c r="V6407" i="1" s="1"/>
  <c r="X6406" i="1"/>
  <c r="U6408" i="1" l="1"/>
  <c r="V6408" i="1" s="1"/>
  <c r="T6408" i="1"/>
  <c r="X6407" i="1"/>
  <c r="X6408" i="1" l="1"/>
  <c r="U6409" i="1"/>
  <c r="T6409" i="1"/>
  <c r="U6410" i="1" l="1"/>
  <c r="X6409" i="1"/>
  <c r="T6410" i="1"/>
  <c r="X6410" i="1" l="1"/>
  <c r="T6411" i="1"/>
  <c r="U6411" i="1"/>
  <c r="X6411" i="1" l="1"/>
  <c r="T6412" i="1"/>
  <c r="U6412" i="1"/>
  <c r="U6413" i="1" l="1"/>
  <c r="X6412" i="1"/>
  <c r="T6413" i="1"/>
  <c r="U6414" i="1" l="1"/>
  <c r="T6414" i="1"/>
  <c r="X6413" i="1"/>
  <c r="U6415" i="1" l="1"/>
  <c r="T6415" i="1"/>
  <c r="X6414" i="1"/>
  <c r="U6416" i="1" l="1"/>
  <c r="X6415" i="1"/>
  <c r="T6416" i="1"/>
  <c r="U6417" i="1" l="1"/>
  <c r="V6417" i="1" s="1"/>
  <c r="X6416" i="1"/>
  <c r="T6417" i="1"/>
  <c r="U6418" i="1" l="1"/>
  <c r="V6418" i="1" s="1"/>
  <c r="T6418" i="1"/>
  <c r="X6417" i="1"/>
  <c r="T6419" i="1" l="1"/>
  <c r="X6418" i="1"/>
  <c r="U6419" i="1"/>
  <c r="V6419" i="1" s="1"/>
  <c r="U6420" i="1" l="1"/>
  <c r="V6420" i="1" s="1"/>
  <c r="X6419" i="1"/>
  <c r="T6420" i="1"/>
  <c r="U6421" i="1" l="1"/>
  <c r="V6421" i="1" s="1"/>
  <c r="X6420" i="1"/>
  <c r="T6421" i="1"/>
  <c r="X6421" i="1" l="1"/>
  <c r="U6422" i="1"/>
  <c r="V6422" i="1" s="1"/>
  <c r="T6422" i="1"/>
  <c r="X6422" i="1" l="1"/>
  <c r="T6423" i="1"/>
  <c r="U6423" i="1"/>
  <c r="V6423" i="1" s="1"/>
  <c r="U6424" i="1" l="1"/>
  <c r="V6424" i="1" s="1"/>
  <c r="X6423" i="1"/>
  <c r="T6424" i="1"/>
  <c r="X6424" i="1" l="1"/>
  <c r="U6425" i="1"/>
  <c r="V6425" i="1" s="1"/>
  <c r="T6425" i="1"/>
  <c r="X6425" i="1" l="1"/>
  <c r="U6426" i="1"/>
  <c r="V6426" i="1" s="1"/>
  <c r="T6426" i="1"/>
  <c r="X6426" i="1" l="1"/>
  <c r="T6427" i="1"/>
  <c r="U6427" i="1"/>
  <c r="V6427" i="1" s="1"/>
  <c r="T6428" i="1" l="1"/>
  <c r="X6427" i="1"/>
  <c r="U6428" i="1"/>
  <c r="V6428" i="1" s="1"/>
  <c r="X6428" i="1" l="1"/>
  <c r="U6429" i="1"/>
  <c r="V6429" i="1" s="1"/>
  <c r="T6429" i="1"/>
  <c r="X6429" i="1" l="1"/>
  <c r="U6430" i="1"/>
  <c r="V6430" i="1" s="1"/>
  <c r="T6430" i="1"/>
  <c r="T6431" i="1" l="1"/>
  <c r="U6431" i="1"/>
  <c r="V6431" i="1" s="1"/>
  <c r="X6430" i="1"/>
  <c r="U6432" i="1" l="1"/>
  <c r="V6432" i="1" s="1"/>
  <c r="X6431" i="1"/>
  <c r="T6432" i="1"/>
  <c r="U6433" i="1" l="1"/>
  <c r="X6432" i="1"/>
  <c r="T6433" i="1"/>
  <c r="T6434" i="1" l="1"/>
  <c r="U6434" i="1"/>
  <c r="X6433" i="1"/>
  <c r="X6434" i="1" l="1"/>
  <c r="T6435" i="1"/>
  <c r="U6435" i="1"/>
  <c r="U6436" i="1" l="1"/>
  <c r="X6435" i="1"/>
  <c r="T6436" i="1"/>
  <c r="X6436" i="1" l="1"/>
  <c r="U6437" i="1"/>
  <c r="T6437" i="1"/>
  <c r="X6437" i="1" l="1"/>
  <c r="T6438" i="1"/>
  <c r="U6438" i="1"/>
  <c r="U6439" i="1" l="1"/>
  <c r="T6439" i="1"/>
  <c r="X6438" i="1"/>
  <c r="X6439" i="1" l="1"/>
  <c r="U6440" i="1"/>
  <c r="T6440" i="1"/>
  <c r="U6441" i="1" l="1"/>
  <c r="V6441" i="1" s="1"/>
  <c r="X6440" i="1"/>
  <c r="T6441" i="1"/>
  <c r="U6442" i="1" l="1"/>
  <c r="V6442" i="1" s="1"/>
  <c r="X6441" i="1"/>
  <c r="T6442" i="1"/>
  <c r="T6443" i="1" l="1"/>
  <c r="X6442" i="1"/>
  <c r="U6443" i="1"/>
  <c r="V6443" i="1" s="1"/>
  <c r="U6444" i="1" l="1"/>
  <c r="V6444" i="1" s="1"/>
  <c r="X6443" i="1"/>
  <c r="T6444" i="1"/>
  <c r="U6445" i="1" l="1"/>
  <c r="V6445" i="1" s="1"/>
  <c r="X6444" i="1"/>
  <c r="T6445" i="1"/>
  <c r="X6445" i="1" l="1"/>
  <c r="T6446" i="1"/>
  <c r="U6446" i="1"/>
  <c r="V6446" i="1" s="1"/>
  <c r="X6446" i="1" l="1"/>
  <c r="T6447" i="1"/>
  <c r="U6447" i="1"/>
  <c r="V6447" i="1" s="1"/>
  <c r="U6448" i="1" l="1"/>
  <c r="V6448" i="1" s="1"/>
  <c r="X6447" i="1"/>
  <c r="T6448" i="1"/>
  <c r="X6448" i="1" l="1"/>
  <c r="T6449" i="1"/>
  <c r="U6449" i="1"/>
  <c r="V6449" i="1" s="1"/>
  <c r="X6449" i="1" l="1"/>
  <c r="U6450" i="1"/>
  <c r="V6450" i="1" s="1"/>
  <c r="T6450" i="1"/>
  <c r="U6451" i="1" l="1"/>
  <c r="V6451" i="1" s="1"/>
  <c r="T6451" i="1"/>
  <c r="X6450" i="1"/>
  <c r="X6451" i="1" l="1"/>
  <c r="U6452" i="1"/>
  <c r="V6452" i="1" s="1"/>
  <c r="T6452" i="1"/>
  <c r="U6453" i="1" l="1"/>
  <c r="V6453" i="1" s="1"/>
  <c r="X6452" i="1"/>
  <c r="T6453" i="1"/>
  <c r="X6453" i="1" l="1"/>
  <c r="U6454" i="1"/>
  <c r="V6454" i="1" s="1"/>
  <c r="T6454" i="1"/>
  <c r="U6455" i="1" l="1"/>
  <c r="V6455" i="1" s="1"/>
  <c r="T6455" i="1"/>
  <c r="X6454" i="1"/>
  <c r="U6456" i="1" l="1"/>
  <c r="V6456" i="1" s="1"/>
  <c r="T6456" i="1"/>
  <c r="X6455" i="1"/>
  <c r="U6457" i="1" l="1"/>
  <c r="X6456" i="1"/>
  <c r="T6457" i="1"/>
  <c r="X6457" i="1" l="1"/>
  <c r="T6458" i="1"/>
  <c r="U6458" i="1"/>
  <c r="U6459" i="1" l="1"/>
  <c r="T6459" i="1"/>
  <c r="X6458" i="1"/>
  <c r="X6459" i="1" l="1"/>
  <c r="U6460" i="1"/>
  <c r="T6460" i="1"/>
  <c r="X6460" i="1" l="1"/>
  <c r="U6461" i="1"/>
  <c r="T6461" i="1"/>
  <c r="T6462" i="1" l="1"/>
  <c r="U6462" i="1"/>
  <c r="X6461" i="1"/>
  <c r="X6462" i="1" l="1"/>
  <c r="T6463" i="1"/>
  <c r="U6463" i="1"/>
  <c r="U6464" i="1" l="1"/>
  <c r="X6463" i="1"/>
  <c r="T6464" i="1"/>
  <c r="X6464" i="1" l="1"/>
  <c r="U6465" i="1"/>
  <c r="V6465" i="1" s="1"/>
  <c r="T6465" i="1"/>
  <c r="X6465" i="1" l="1"/>
  <c r="U6466" i="1"/>
  <c r="V6466" i="1" s="1"/>
  <c r="T6466" i="1"/>
  <c r="X6466" i="1" l="1"/>
  <c r="U6467" i="1"/>
  <c r="V6467" i="1" s="1"/>
  <c r="T6467" i="1"/>
  <c r="U6468" i="1" l="1"/>
  <c r="V6468" i="1" s="1"/>
  <c r="X6467" i="1"/>
  <c r="T6468" i="1"/>
  <c r="X6468" i="1" l="1"/>
  <c r="T6469" i="1"/>
  <c r="U6469" i="1"/>
  <c r="V6469" i="1" s="1"/>
  <c r="X6469" i="1" l="1"/>
  <c r="U6470" i="1"/>
  <c r="V6470" i="1" s="1"/>
  <c r="T6470" i="1"/>
  <c r="U6471" i="1" l="1"/>
  <c r="V6471" i="1" s="1"/>
  <c r="T6471" i="1"/>
  <c r="X6470" i="1"/>
  <c r="U6472" i="1" l="1"/>
  <c r="V6472" i="1" s="1"/>
  <c r="X6471" i="1"/>
  <c r="T6472" i="1"/>
  <c r="X6472" i="1" l="1"/>
  <c r="U6473" i="1"/>
  <c r="V6473" i="1" s="1"/>
  <c r="T6473" i="1"/>
  <c r="X6473" i="1" l="1"/>
  <c r="U6474" i="1"/>
  <c r="V6474" i="1" s="1"/>
  <c r="T6474" i="1"/>
  <c r="U6475" i="1" l="1"/>
  <c r="V6475" i="1" s="1"/>
  <c r="T6475" i="1"/>
  <c r="X6474" i="1"/>
  <c r="U6476" i="1" l="1"/>
  <c r="V6476" i="1" s="1"/>
  <c r="X6475" i="1"/>
  <c r="T6476" i="1"/>
  <c r="X6476" i="1" l="1"/>
  <c r="T6477" i="1"/>
  <c r="U6477" i="1"/>
  <c r="V6477" i="1" s="1"/>
  <c r="X6477" i="1" l="1"/>
  <c r="U6478" i="1"/>
  <c r="V6478" i="1" s="1"/>
  <c r="T6478" i="1"/>
  <c r="X6478" i="1" l="1"/>
  <c r="U6479" i="1"/>
  <c r="V6479" i="1" s="1"/>
  <c r="T6479" i="1"/>
  <c r="U6480" i="1" l="1"/>
  <c r="V6480" i="1" s="1"/>
  <c r="T6480" i="1"/>
  <c r="X6479" i="1"/>
  <c r="U6481" i="1" l="1"/>
  <c r="X6480" i="1"/>
  <c r="T6481" i="1"/>
  <c r="X6481" i="1" l="1"/>
  <c r="T6482" i="1"/>
  <c r="U6482" i="1"/>
  <c r="U6483" i="1" l="1"/>
  <c r="T6483" i="1"/>
  <c r="X6482" i="1"/>
  <c r="U6484" i="1" l="1"/>
  <c r="X6483" i="1"/>
  <c r="T6484" i="1"/>
  <c r="X6484" i="1" l="1"/>
  <c r="U6485" i="1"/>
  <c r="T6485" i="1"/>
  <c r="T6486" i="1" l="1"/>
  <c r="U6486" i="1"/>
  <c r="X6485" i="1"/>
  <c r="X6486" i="1" l="1"/>
  <c r="T6487" i="1"/>
  <c r="U6487" i="1"/>
  <c r="U6488" i="1" l="1"/>
  <c r="X6487" i="1"/>
  <c r="T6488" i="1"/>
  <c r="X6488" i="1" l="1"/>
  <c r="U6489" i="1"/>
  <c r="V6489" i="1" s="1"/>
  <c r="T6489" i="1"/>
  <c r="X6489" i="1" l="1"/>
  <c r="U6490" i="1"/>
  <c r="V6490" i="1" s="1"/>
  <c r="T6490" i="1"/>
  <c r="X6490" i="1" l="1"/>
  <c r="U6491" i="1"/>
  <c r="V6491" i="1" s="1"/>
  <c r="T6491" i="1"/>
  <c r="U6492" i="1" l="1"/>
  <c r="V6492" i="1" s="1"/>
  <c r="X6491" i="1"/>
  <c r="T6492" i="1"/>
  <c r="X6492" i="1" l="1"/>
  <c r="T6493" i="1"/>
  <c r="U6493" i="1"/>
  <c r="V6493" i="1" s="1"/>
  <c r="X6493" i="1" l="1"/>
  <c r="U6494" i="1"/>
  <c r="V6494" i="1" s="1"/>
  <c r="T6494" i="1"/>
  <c r="U6495" i="1" l="1"/>
  <c r="V6495" i="1" s="1"/>
  <c r="T6495" i="1"/>
  <c r="X6494" i="1"/>
  <c r="U6496" i="1" l="1"/>
  <c r="V6496" i="1" s="1"/>
  <c r="X6495" i="1"/>
  <c r="T6496" i="1"/>
  <c r="X6496" i="1" l="1"/>
  <c r="U6497" i="1"/>
  <c r="V6497" i="1" s="1"/>
  <c r="T6497" i="1"/>
  <c r="U6498" i="1" l="1"/>
  <c r="V6498" i="1" s="1"/>
  <c r="T6498" i="1"/>
  <c r="X6497" i="1"/>
  <c r="T6499" i="1" l="1"/>
  <c r="U6499" i="1"/>
  <c r="V6499" i="1" s="1"/>
  <c r="X6498" i="1"/>
  <c r="X6499" i="1" l="1"/>
  <c r="U6500" i="1"/>
  <c r="V6500" i="1" s="1"/>
  <c r="T6500" i="1"/>
  <c r="X6500" i="1" l="1"/>
  <c r="U6501" i="1"/>
  <c r="V6501" i="1" s="1"/>
  <c r="T6501" i="1"/>
  <c r="X6501" i="1" l="1"/>
  <c r="U6502" i="1"/>
  <c r="V6502" i="1" s="1"/>
  <c r="T6502" i="1"/>
  <c r="U6503" i="1" l="1"/>
  <c r="V6503" i="1" s="1"/>
  <c r="X6502" i="1"/>
  <c r="T6503" i="1"/>
  <c r="T6504" i="1" l="1"/>
  <c r="U6504" i="1"/>
  <c r="V6504" i="1" s="1"/>
  <c r="X6503" i="1"/>
  <c r="U6505" i="1" l="1"/>
  <c r="X6504" i="1"/>
  <c r="T6505" i="1"/>
  <c r="U6506" i="1" l="1"/>
  <c r="T6506" i="1"/>
  <c r="X6505" i="1"/>
  <c r="X6506" i="1" l="1"/>
  <c r="U6507" i="1"/>
  <c r="T6507" i="1"/>
  <c r="U6508" i="1" l="1"/>
  <c r="X6507" i="1"/>
  <c r="T6508" i="1"/>
  <c r="X6508" i="1" l="1"/>
  <c r="U6509" i="1"/>
  <c r="T6509" i="1"/>
  <c r="U6510" i="1" l="1"/>
  <c r="X6509" i="1"/>
  <c r="T6510" i="1"/>
  <c r="T6511" i="1" l="1"/>
  <c r="X6510" i="1"/>
  <c r="U6511" i="1"/>
  <c r="X6511" i="1" l="1"/>
  <c r="T6512" i="1"/>
  <c r="U6512" i="1"/>
  <c r="X6512" i="1" l="1"/>
  <c r="U6513" i="1"/>
  <c r="V6513" i="1" s="1"/>
  <c r="T6513" i="1"/>
  <c r="T6514" i="1" l="1"/>
  <c r="U6514" i="1"/>
  <c r="V6514" i="1" s="1"/>
  <c r="X6513" i="1"/>
  <c r="X6514" i="1" l="1"/>
  <c r="T6515" i="1"/>
  <c r="U6515" i="1"/>
  <c r="V6515" i="1" s="1"/>
  <c r="U6516" i="1" l="1"/>
  <c r="V6516" i="1" s="1"/>
  <c r="T6516" i="1"/>
  <c r="X6515" i="1"/>
  <c r="X6516" i="1" l="1"/>
  <c r="U6517" i="1"/>
  <c r="V6517" i="1" s="1"/>
  <c r="T6517" i="1"/>
  <c r="X6517" i="1" l="1"/>
  <c r="U6518" i="1"/>
  <c r="V6518" i="1" s="1"/>
  <c r="T6518" i="1"/>
  <c r="X6518" i="1" l="1"/>
  <c r="U6519" i="1"/>
  <c r="V6519" i="1" s="1"/>
  <c r="T6519" i="1"/>
  <c r="U6520" i="1" l="1"/>
  <c r="V6520" i="1" s="1"/>
  <c r="X6519" i="1"/>
  <c r="T6520" i="1"/>
  <c r="X6520" i="1" l="1"/>
  <c r="U6521" i="1"/>
  <c r="V6521" i="1" s="1"/>
  <c r="T6521" i="1"/>
  <c r="X6521" i="1" l="1"/>
  <c r="U6522" i="1"/>
  <c r="V6522" i="1" s="1"/>
  <c r="T6522" i="1"/>
  <c r="U6523" i="1" l="1"/>
  <c r="V6523" i="1" s="1"/>
  <c r="T6523" i="1"/>
  <c r="X6522" i="1"/>
  <c r="U6524" i="1" l="1"/>
  <c r="V6524" i="1" s="1"/>
  <c r="X6523" i="1"/>
  <c r="T6524" i="1"/>
  <c r="X6524" i="1" l="1"/>
  <c r="U6525" i="1"/>
  <c r="V6525" i="1" s="1"/>
  <c r="T6525" i="1"/>
  <c r="X6525" i="1" l="1"/>
  <c r="U6526" i="1"/>
  <c r="V6526" i="1" s="1"/>
  <c r="T6526" i="1"/>
  <c r="U6527" i="1" l="1"/>
  <c r="V6527" i="1" s="1"/>
  <c r="T6527" i="1"/>
  <c r="X6526" i="1"/>
  <c r="U6528" i="1" l="1"/>
  <c r="V6528" i="1" s="1"/>
  <c r="X6527" i="1"/>
  <c r="T6528" i="1"/>
  <c r="X6528" i="1" l="1"/>
  <c r="U6529" i="1"/>
  <c r="T6529" i="1"/>
  <c r="X6529" i="1" l="1"/>
  <c r="T6530" i="1"/>
  <c r="U6530" i="1"/>
  <c r="X6530" i="1" l="1"/>
  <c r="U6531" i="1"/>
  <c r="T6531" i="1"/>
  <c r="U6532" i="1" l="1"/>
  <c r="X6531" i="1"/>
  <c r="T6532" i="1"/>
  <c r="X6532" i="1" l="1"/>
  <c r="U6533" i="1"/>
  <c r="T6533" i="1"/>
  <c r="T6534" i="1" l="1"/>
  <c r="U6534" i="1"/>
  <c r="X6533" i="1"/>
  <c r="T6535" i="1" l="1"/>
  <c r="X6534" i="1"/>
  <c r="U6535" i="1"/>
  <c r="U6536" i="1" l="1"/>
  <c r="X6535" i="1"/>
  <c r="T6536" i="1"/>
  <c r="X6536" i="1" l="1"/>
  <c r="U6537" i="1"/>
  <c r="V6537" i="1" s="1"/>
  <c r="T6537" i="1"/>
  <c r="U6538" i="1" l="1"/>
  <c r="V6538" i="1" s="1"/>
  <c r="T6538" i="1"/>
  <c r="X6537" i="1"/>
  <c r="U6539" i="1" l="1"/>
  <c r="V6539" i="1" s="1"/>
  <c r="T6539" i="1"/>
  <c r="X6538" i="1"/>
  <c r="X6539" i="1" l="1"/>
  <c r="U6540" i="1"/>
  <c r="V6540" i="1" s="1"/>
  <c r="T6540" i="1"/>
  <c r="U6541" i="1" l="1"/>
  <c r="V6541" i="1" s="1"/>
  <c r="X6540" i="1"/>
  <c r="T6541" i="1"/>
  <c r="X6541" i="1" l="1"/>
  <c r="T6542" i="1"/>
  <c r="U6542" i="1"/>
  <c r="V6542" i="1" s="1"/>
  <c r="X6542" i="1" l="1"/>
  <c r="T6543" i="1"/>
  <c r="U6543" i="1"/>
  <c r="V6543" i="1" s="1"/>
  <c r="U6544" i="1" l="1"/>
  <c r="V6544" i="1" s="1"/>
  <c r="T6544" i="1"/>
  <c r="X6543" i="1"/>
  <c r="U6545" i="1" l="1"/>
  <c r="V6545" i="1" s="1"/>
  <c r="X6544" i="1"/>
  <c r="T6545" i="1"/>
  <c r="T6546" i="1" l="1"/>
  <c r="X6545" i="1"/>
  <c r="U6546" i="1"/>
  <c r="V6546" i="1" s="1"/>
  <c r="X6546" i="1" l="1"/>
  <c r="U6547" i="1"/>
  <c r="V6547" i="1" s="1"/>
  <c r="T6547" i="1"/>
  <c r="X6547" i="1" l="1"/>
  <c r="T6548" i="1"/>
  <c r="U6548" i="1"/>
  <c r="V6548" i="1" s="1"/>
  <c r="U6549" i="1" l="1"/>
  <c r="V6549" i="1" s="1"/>
  <c r="X6548" i="1"/>
  <c r="T6549" i="1"/>
  <c r="X6549" i="1" l="1"/>
  <c r="U6550" i="1"/>
  <c r="V6550" i="1" s="1"/>
  <c r="T6550" i="1"/>
  <c r="U6551" i="1" l="1"/>
  <c r="V6551" i="1" s="1"/>
  <c r="T6551" i="1"/>
  <c r="X6550" i="1"/>
  <c r="U6552" i="1" l="1"/>
  <c r="V6552" i="1" s="1"/>
  <c r="T6552" i="1"/>
  <c r="X6551" i="1"/>
  <c r="X6552" i="1" l="1"/>
  <c r="U6553" i="1"/>
  <c r="T6553" i="1"/>
  <c r="X6553" i="1" l="1"/>
  <c r="T6554" i="1"/>
  <c r="U6554" i="1"/>
  <c r="X6554" i="1" l="1"/>
  <c r="T6555" i="1"/>
  <c r="U6555" i="1"/>
  <c r="U6556" i="1" l="1"/>
  <c r="X6555" i="1"/>
  <c r="T6556" i="1"/>
  <c r="U6557" i="1" l="1"/>
  <c r="T6557" i="1"/>
  <c r="X6556" i="1"/>
  <c r="T6558" i="1" l="1"/>
  <c r="U6558" i="1"/>
  <c r="X6557" i="1"/>
  <c r="U6559" i="1" l="1"/>
  <c r="T6559" i="1"/>
  <c r="X6558" i="1"/>
  <c r="U6560" i="1" l="1"/>
  <c r="X6559" i="1"/>
  <c r="T6560" i="1"/>
  <c r="X6560" i="1" l="1"/>
  <c r="T6561" i="1"/>
  <c r="U6561" i="1"/>
  <c r="V6561" i="1" s="1"/>
  <c r="U6562" i="1" l="1"/>
  <c r="V6562" i="1" s="1"/>
  <c r="T6562" i="1"/>
  <c r="X6561" i="1"/>
  <c r="U6563" i="1" l="1"/>
  <c r="V6563" i="1" s="1"/>
  <c r="T6563" i="1"/>
  <c r="X6562" i="1"/>
  <c r="X6563" i="1" l="1"/>
  <c r="T6564" i="1"/>
  <c r="U6564" i="1"/>
  <c r="V6564" i="1" s="1"/>
  <c r="X6564" i="1" l="1"/>
  <c r="U6565" i="1"/>
  <c r="V6565" i="1" s="1"/>
  <c r="T6565" i="1"/>
  <c r="X6565" i="1" l="1"/>
  <c r="U6566" i="1"/>
  <c r="V6566" i="1" s="1"/>
  <c r="T6566" i="1"/>
  <c r="X6566" i="1" l="1"/>
  <c r="T6567" i="1"/>
  <c r="U6567" i="1"/>
  <c r="V6567" i="1" s="1"/>
  <c r="X6567" i="1" l="1"/>
  <c r="U6568" i="1"/>
  <c r="V6568" i="1" s="1"/>
  <c r="T6568" i="1"/>
  <c r="U6569" i="1" l="1"/>
  <c r="V6569" i="1" s="1"/>
  <c r="X6568" i="1"/>
  <c r="T6569" i="1"/>
  <c r="X6569" i="1" l="1"/>
  <c r="U6570" i="1"/>
  <c r="V6570" i="1" s="1"/>
  <c r="T6570" i="1"/>
  <c r="X6570" i="1" l="1"/>
  <c r="T6571" i="1"/>
  <c r="U6571" i="1"/>
  <c r="V6571" i="1" s="1"/>
  <c r="X6571" i="1" l="1"/>
  <c r="U6572" i="1"/>
  <c r="V6572" i="1" s="1"/>
  <c r="T6572" i="1"/>
  <c r="U6573" i="1" l="1"/>
  <c r="V6573" i="1" s="1"/>
  <c r="X6572" i="1"/>
  <c r="T6573" i="1"/>
  <c r="U6574" i="1" l="1"/>
  <c r="V6574" i="1" s="1"/>
  <c r="X6573" i="1"/>
  <c r="T6574" i="1"/>
  <c r="T6575" i="1" l="1"/>
  <c r="X6574" i="1"/>
  <c r="U6575" i="1"/>
  <c r="V6575" i="1" s="1"/>
  <c r="U6576" i="1" l="1"/>
  <c r="V6576" i="1" s="1"/>
  <c r="T6576" i="1"/>
  <c r="X6575" i="1"/>
  <c r="X6576" i="1" l="1"/>
  <c r="U6577" i="1"/>
  <c r="T6577" i="1"/>
  <c r="T6578" i="1" l="1"/>
  <c r="U6578" i="1"/>
  <c r="X6577" i="1"/>
  <c r="X6578" i="1" l="1"/>
  <c r="T6579" i="1"/>
  <c r="U6579" i="1"/>
  <c r="U6580" i="1" l="1"/>
  <c r="X6579" i="1"/>
  <c r="T6580" i="1"/>
  <c r="X6580" i="1" l="1"/>
  <c r="U6581" i="1"/>
  <c r="T6581" i="1"/>
  <c r="X6581" i="1" l="1"/>
  <c r="T6582" i="1"/>
  <c r="U6582" i="1"/>
  <c r="U6583" i="1" l="1"/>
  <c r="T6583" i="1"/>
  <c r="X6582" i="1"/>
  <c r="U6584" i="1" l="1"/>
  <c r="T6584" i="1"/>
  <c r="X6583" i="1"/>
  <c r="X6584" i="1" l="1"/>
  <c r="U6585" i="1"/>
  <c r="V6585" i="1" s="1"/>
  <c r="T6585" i="1"/>
  <c r="X6585" i="1" l="1"/>
  <c r="T6586" i="1"/>
  <c r="U6586" i="1"/>
  <c r="V6586" i="1" s="1"/>
  <c r="U6587" i="1" l="1"/>
  <c r="V6587" i="1" s="1"/>
  <c r="T6587" i="1"/>
  <c r="X6586" i="1"/>
  <c r="X6587" i="1" l="1"/>
  <c r="T6588" i="1"/>
  <c r="U6588" i="1"/>
  <c r="V6588" i="1" s="1"/>
  <c r="X6588" i="1" l="1"/>
  <c r="U6589" i="1"/>
  <c r="V6589" i="1" s="1"/>
  <c r="T6589" i="1"/>
  <c r="T6590" i="1" l="1"/>
  <c r="U6590" i="1"/>
  <c r="V6590" i="1" s="1"/>
  <c r="X6589" i="1"/>
  <c r="U6591" i="1" l="1"/>
  <c r="V6591" i="1" s="1"/>
  <c r="X6590" i="1"/>
  <c r="T6591" i="1"/>
  <c r="X6591" i="1" l="1"/>
  <c r="T6592" i="1"/>
  <c r="U6592" i="1"/>
  <c r="V6592" i="1" s="1"/>
  <c r="X6592" i="1" l="1"/>
  <c r="U6593" i="1"/>
  <c r="V6593" i="1" s="1"/>
  <c r="T6593" i="1"/>
  <c r="T6594" i="1" l="1"/>
  <c r="X6593" i="1"/>
  <c r="U6594" i="1"/>
  <c r="V6594" i="1" s="1"/>
  <c r="X6594" i="1" l="1"/>
  <c r="U6595" i="1"/>
  <c r="V6595" i="1" s="1"/>
  <c r="T6595" i="1"/>
  <c r="U6596" i="1" l="1"/>
  <c r="V6596" i="1" s="1"/>
  <c r="X6595" i="1"/>
  <c r="T6596" i="1"/>
  <c r="X6596" i="1" l="1"/>
  <c r="T6597" i="1"/>
  <c r="U6597" i="1"/>
  <c r="V6597" i="1" s="1"/>
  <c r="X6597" i="1" l="1"/>
  <c r="U6598" i="1"/>
  <c r="V6598" i="1" s="1"/>
  <c r="T6598" i="1"/>
  <c r="U6599" i="1" l="1"/>
  <c r="V6599" i="1" s="1"/>
  <c r="T6599" i="1"/>
  <c r="X6598" i="1"/>
  <c r="U6600" i="1" l="1"/>
  <c r="V6600" i="1" s="1"/>
  <c r="X6599" i="1"/>
  <c r="T6600" i="1"/>
  <c r="X6600" i="1" l="1"/>
  <c r="U6601" i="1"/>
  <c r="T6601" i="1"/>
  <c r="X6601" i="1" l="1"/>
  <c r="T6602" i="1"/>
  <c r="U6602" i="1"/>
  <c r="X6602" i="1" l="1"/>
  <c r="T6603" i="1"/>
  <c r="U6603" i="1"/>
  <c r="U6604" i="1" l="1"/>
  <c r="T6604" i="1"/>
  <c r="X6603" i="1"/>
  <c r="X6604" i="1" l="1"/>
  <c r="U6605" i="1"/>
  <c r="T6605" i="1"/>
  <c r="T6606" i="1" l="1"/>
  <c r="U6606" i="1"/>
  <c r="X6605" i="1"/>
  <c r="U6607" i="1" l="1"/>
  <c r="T6607" i="1"/>
  <c r="X6606" i="1"/>
  <c r="U6608" i="1" l="1"/>
  <c r="X6607" i="1"/>
  <c r="T6608" i="1"/>
  <c r="X6608" i="1" l="1"/>
  <c r="U6609" i="1"/>
  <c r="V6609" i="1" s="1"/>
  <c r="T6609" i="1"/>
  <c r="X6609" i="1" l="1"/>
  <c r="U6610" i="1"/>
  <c r="V6610" i="1" s="1"/>
  <c r="T6610" i="1"/>
  <c r="U6611" i="1" l="1"/>
  <c r="V6611" i="1" s="1"/>
  <c r="T6611" i="1"/>
  <c r="X6610" i="1"/>
  <c r="U6612" i="1" l="1"/>
  <c r="V6612" i="1" s="1"/>
  <c r="X6611" i="1"/>
  <c r="T6612" i="1"/>
  <c r="X6612" i="1" l="1"/>
  <c r="U6613" i="1"/>
  <c r="V6613" i="1" s="1"/>
  <c r="T6613" i="1"/>
  <c r="U6614" i="1" l="1"/>
  <c r="V6614" i="1" s="1"/>
  <c r="T6614" i="1"/>
  <c r="X6613" i="1"/>
  <c r="U6615" i="1" l="1"/>
  <c r="V6615" i="1" s="1"/>
  <c r="X6614" i="1"/>
  <c r="T6615" i="1"/>
  <c r="U6616" i="1" l="1"/>
  <c r="V6616" i="1" s="1"/>
  <c r="X6615" i="1"/>
  <c r="T6616" i="1"/>
  <c r="U6617" i="1" l="1"/>
  <c r="V6617" i="1" s="1"/>
  <c r="X6616" i="1"/>
  <c r="T6617" i="1"/>
  <c r="T6618" i="1" l="1"/>
  <c r="X6617" i="1"/>
  <c r="U6618" i="1"/>
  <c r="V6618" i="1" s="1"/>
  <c r="U6619" i="1" l="1"/>
  <c r="V6619" i="1" s="1"/>
  <c r="X6618" i="1"/>
  <c r="T6619" i="1"/>
  <c r="X6619" i="1" l="1"/>
  <c r="U6620" i="1"/>
  <c r="V6620" i="1" s="1"/>
  <c r="T6620" i="1"/>
  <c r="U6621" i="1" l="1"/>
  <c r="V6621" i="1" s="1"/>
  <c r="X6620" i="1"/>
  <c r="T6621" i="1"/>
  <c r="U6622" i="1" l="1"/>
  <c r="V6622" i="1" s="1"/>
  <c r="T6622" i="1"/>
  <c r="X6621" i="1"/>
  <c r="T6623" i="1" l="1"/>
  <c r="X6622" i="1"/>
  <c r="U6623" i="1"/>
  <c r="V6623" i="1" s="1"/>
  <c r="T6624" i="1" l="1"/>
  <c r="U6624" i="1"/>
  <c r="V6624" i="1" s="1"/>
  <c r="X6623" i="1"/>
  <c r="X6624" i="1" l="1"/>
  <c r="U6625" i="1"/>
  <c r="T6625" i="1"/>
  <c r="T6626" i="1" l="1"/>
  <c r="U6626" i="1"/>
  <c r="X6625" i="1"/>
  <c r="X6626" i="1" l="1"/>
  <c r="T6627" i="1"/>
  <c r="U6627" i="1"/>
  <c r="U6628" i="1" l="1"/>
  <c r="X6627" i="1"/>
  <c r="T6628" i="1"/>
  <c r="X6628" i="1" l="1"/>
  <c r="U6629" i="1"/>
  <c r="T6629" i="1"/>
  <c r="X6629" i="1" l="1"/>
  <c r="T6630" i="1"/>
  <c r="U6630" i="1"/>
  <c r="U6631" i="1" l="1"/>
  <c r="T6631" i="1"/>
  <c r="X6630" i="1"/>
  <c r="U6632" i="1" l="1"/>
  <c r="X6631" i="1"/>
  <c r="T6632" i="1"/>
  <c r="U6633" i="1" l="1"/>
  <c r="V6633" i="1" s="1"/>
  <c r="X6632" i="1"/>
  <c r="T6633" i="1"/>
  <c r="X6633" i="1" l="1"/>
  <c r="U6634" i="1"/>
  <c r="V6634" i="1" s="1"/>
  <c r="T6634" i="1"/>
  <c r="T6635" i="1" l="1"/>
  <c r="X6634" i="1"/>
  <c r="U6635" i="1"/>
  <c r="V6635" i="1" s="1"/>
  <c r="U6636" i="1" l="1"/>
  <c r="V6636" i="1" s="1"/>
  <c r="X6635" i="1"/>
  <c r="T6636" i="1"/>
  <c r="U6637" i="1" l="1"/>
  <c r="V6637" i="1" s="1"/>
  <c r="X6636" i="1"/>
  <c r="T6637" i="1"/>
  <c r="T6638" i="1" l="1"/>
  <c r="U6638" i="1"/>
  <c r="V6638" i="1" s="1"/>
  <c r="X6637" i="1"/>
  <c r="U6639" i="1" l="1"/>
  <c r="V6639" i="1" s="1"/>
  <c r="T6639" i="1"/>
  <c r="X6638" i="1"/>
  <c r="X6639" i="1" l="1"/>
  <c r="T6640" i="1"/>
  <c r="U6640" i="1"/>
  <c r="V6640" i="1" s="1"/>
  <c r="U6641" i="1" l="1"/>
  <c r="V6641" i="1" s="1"/>
  <c r="X6640" i="1"/>
  <c r="T6641" i="1"/>
  <c r="U6642" i="1" l="1"/>
  <c r="V6642" i="1" s="1"/>
  <c r="X6641" i="1"/>
  <c r="T6642" i="1"/>
  <c r="X6642" i="1" l="1"/>
  <c r="T6643" i="1"/>
  <c r="U6643" i="1"/>
  <c r="V6643" i="1" s="1"/>
  <c r="U6644" i="1" l="1"/>
  <c r="V6644" i="1" s="1"/>
  <c r="X6643" i="1"/>
  <c r="T6644" i="1"/>
  <c r="U6645" i="1" l="1"/>
  <c r="V6645" i="1" s="1"/>
  <c r="X6644" i="1"/>
  <c r="T6645" i="1"/>
  <c r="U6646" i="1" l="1"/>
  <c r="V6646" i="1" s="1"/>
  <c r="X6645" i="1"/>
  <c r="T6646" i="1"/>
  <c r="U6647" i="1" l="1"/>
  <c r="V6647" i="1" s="1"/>
  <c r="T6647" i="1"/>
  <c r="X6646" i="1"/>
  <c r="X6647" i="1" l="1"/>
  <c r="T6648" i="1"/>
  <c r="U6648" i="1"/>
  <c r="V6648" i="1" s="1"/>
  <c r="X6648" i="1" l="1"/>
  <c r="T6649" i="1"/>
  <c r="U6649" i="1"/>
  <c r="X6649" i="1" l="1"/>
  <c r="U6650" i="1"/>
  <c r="T6650" i="1"/>
  <c r="X6650" i="1" l="1"/>
  <c r="T6651" i="1"/>
  <c r="U6651" i="1"/>
  <c r="X6651" i="1" l="1"/>
  <c r="T6652" i="1"/>
  <c r="U6652" i="1"/>
  <c r="X6652" i="1" l="1"/>
  <c r="U6653" i="1"/>
  <c r="T6653" i="1"/>
  <c r="X6653" i="1" l="1"/>
  <c r="U6654" i="1"/>
  <c r="T6654" i="1"/>
  <c r="X6654" i="1" l="1"/>
  <c r="U6655" i="1"/>
  <c r="T6655" i="1"/>
  <c r="U6656" i="1" l="1"/>
  <c r="T6656" i="1"/>
  <c r="X6655" i="1"/>
  <c r="U6657" i="1" l="1"/>
  <c r="V6657" i="1" s="1"/>
  <c r="T6657" i="1"/>
  <c r="X6656" i="1"/>
  <c r="U6658" i="1" l="1"/>
  <c r="V6658" i="1" s="1"/>
  <c r="X6657" i="1"/>
  <c r="T6658" i="1"/>
  <c r="X6658" i="1" l="1"/>
  <c r="U6659" i="1"/>
  <c r="V6659" i="1" s="1"/>
  <c r="T6659" i="1"/>
  <c r="U6660" i="1" l="1"/>
  <c r="V6660" i="1" s="1"/>
  <c r="X6659" i="1"/>
  <c r="T6660" i="1"/>
  <c r="U6661" i="1" l="1"/>
  <c r="V6661" i="1" s="1"/>
  <c r="X6660" i="1"/>
  <c r="T6661" i="1"/>
  <c r="U6662" i="1" l="1"/>
  <c r="V6662" i="1" s="1"/>
  <c r="X6661" i="1"/>
  <c r="T6662" i="1"/>
  <c r="X6662" i="1" l="1"/>
  <c r="U6663" i="1"/>
  <c r="V6663" i="1" s="1"/>
  <c r="T6663" i="1"/>
  <c r="U6664" i="1" l="1"/>
  <c r="V6664" i="1" s="1"/>
  <c r="X6663" i="1"/>
  <c r="T6664" i="1"/>
  <c r="T6665" i="1" l="1"/>
  <c r="X6664" i="1"/>
  <c r="U6665" i="1"/>
  <c r="V6665" i="1" s="1"/>
  <c r="X6665" i="1" l="1"/>
  <c r="T6666" i="1"/>
  <c r="U6666" i="1"/>
  <c r="V6666" i="1" s="1"/>
  <c r="U6667" i="1" l="1"/>
  <c r="V6667" i="1" s="1"/>
  <c r="X6666" i="1"/>
  <c r="T6667" i="1"/>
  <c r="U6668" i="1" l="1"/>
  <c r="V6668" i="1" s="1"/>
  <c r="T6668" i="1"/>
  <c r="X6667" i="1"/>
  <c r="U6669" i="1" l="1"/>
  <c r="V6669" i="1" s="1"/>
  <c r="X6668" i="1"/>
  <c r="T6669" i="1"/>
  <c r="U6670" i="1" l="1"/>
  <c r="V6670" i="1" s="1"/>
  <c r="T6670" i="1"/>
  <c r="X6669" i="1"/>
  <c r="U6671" i="1" l="1"/>
  <c r="V6671" i="1" s="1"/>
  <c r="X6670" i="1"/>
  <c r="T6671" i="1"/>
  <c r="U6672" i="1" l="1"/>
  <c r="V6672" i="1" s="1"/>
  <c r="T6672" i="1"/>
  <c r="X6671" i="1"/>
  <c r="X6672" i="1" l="1"/>
  <c r="T6673" i="1"/>
  <c r="U6673" i="1"/>
  <c r="X6673" i="1" l="1"/>
  <c r="T6674" i="1"/>
  <c r="U6674" i="1"/>
  <c r="X6674" i="1" l="1"/>
  <c r="U6675" i="1"/>
  <c r="T6675" i="1"/>
  <c r="X6675" i="1" l="1"/>
  <c r="T6676" i="1"/>
  <c r="U6676" i="1"/>
  <c r="X6676" i="1" l="1"/>
  <c r="T6677" i="1"/>
  <c r="U6677" i="1"/>
  <c r="U6678" i="1" l="1"/>
  <c r="X6677" i="1"/>
  <c r="T6678" i="1"/>
  <c r="X6678" i="1" l="1"/>
  <c r="U6679" i="1"/>
  <c r="T6679" i="1"/>
  <c r="T6680" i="1" l="1"/>
  <c r="X6679" i="1"/>
  <c r="U6680" i="1"/>
  <c r="X6680" i="1" l="1"/>
  <c r="T6681" i="1"/>
  <c r="U6681" i="1"/>
  <c r="V6681" i="1" s="1"/>
  <c r="X6681" i="1" l="1"/>
  <c r="T6682" i="1"/>
  <c r="U6682" i="1"/>
  <c r="V6682" i="1" s="1"/>
  <c r="U6683" i="1" l="1"/>
  <c r="V6683" i="1" s="1"/>
  <c r="X6682" i="1"/>
  <c r="T6683" i="1"/>
  <c r="X6683" i="1" l="1"/>
  <c r="T6684" i="1"/>
  <c r="U6684" i="1"/>
  <c r="V6684" i="1" s="1"/>
  <c r="U6685" i="1" l="1"/>
  <c r="V6685" i="1" s="1"/>
  <c r="X6684" i="1"/>
  <c r="T6685" i="1"/>
  <c r="U6686" i="1" l="1"/>
  <c r="V6686" i="1" s="1"/>
  <c r="X6685" i="1"/>
  <c r="T6686" i="1"/>
  <c r="X6686" i="1" l="1"/>
  <c r="U6687" i="1"/>
  <c r="V6687" i="1" s="1"/>
  <c r="T6687" i="1"/>
  <c r="U6688" i="1" l="1"/>
  <c r="V6688" i="1" s="1"/>
  <c r="T6688" i="1"/>
  <c r="X6687" i="1"/>
  <c r="T6689" i="1" l="1"/>
  <c r="U6689" i="1"/>
  <c r="V6689" i="1" s="1"/>
  <c r="X6688" i="1"/>
  <c r="U6690" i="1" l="1"/>
  <c r="V6690" i="1" s="1"/>
  <c r="X6689" i="1"/>
  <c r="T6690" i="1"/>
  <c r="U6691" i="1" l="1"/>
  <c r="V6691" i="1" s="1"/>
  <c r="X6690" i="1"/>
  <c r="T6691" i="1"/>
  <c r="X6691" i="1" l="1"/>
  <c r="T6692" i="1"/>
  <c r="U6692" i="1"/>
  <c r="V6692" i="1" s="1"/>
  <c r="U6693" i="1" l="1"/>
  <c r="V6693" i="1" s="1"/>
  <c r="X6692" i="1"/>
  <c r="T6693" i="1"/>
  <c r="U6694" i="1" l="1"/>
  <c r="V6694" i="1" s="1"/>
  <c r="X6693" i="1"/>
  <c r="T6694" i="1"/>
  <c r="U6695" i="1" l="1"/>
  <c r="V6695" i="1" s="1"/>
  <c r="X6694" i="1"/>
  <c r="T6695" i="1"/>
  <c r="U6696" i="1" l="1"/>
  <c r="V6696" i="1" s="1"/>
  <c r="X6695" i="1"/>
  <c r="T6696" i="1"/>
  <c r="X6696" i="1" l="1"/>
  <c r="T6697" i="1"/>
  <c r="U6697" i="1"/>
  <c r="X6697" i="1" l="1"/>
  <c r="T6698" i="1"/>
  <c r="U6698" i="1"/>
  <c r="X6698" i="1" l="1"/>
  <c r="U6699" i="1"/>
  <c r="T6699" i="1"/>
  <c r="T6700" i="1" l="1"/>
  <c r="X6699" i="1"/>
  <c r="U6700" i="1"/>
  <c r="U6701" i="1" l="1"/>
  <c r="T6701" i="1"/>
  <c r="X6700" i="1"/>
  <c r="U6702" i="1" l="1"/>
  <c r="X6701" i="1"/>
  <c r="T6702" i="1"/>
  <c r="X6702" i="1" l="1"/>
  <c r="U6703" i="1"/>
  <c r="T6703" i="1"/>
  <c r="X6703" i="1" l="1"/>
  <c r="T6704" i="1"/>
  <c r="U6704" i="1"/>
  <c r="U6705" i="1" l="1"/>
  <c r="V6705" i="1" s="1"/>
  <c r="T6705" i="1"/>
  <c r="X6704" i="1"/>
  <c r="U6706" i="1" l="1"/>
  <c r="V6706" i="1" s="1"/>
  <c r="T6706" i="1"/>
  <c r="X6705" i="1"/>
  <c r="X6706" i="1" l="1"/>
  <c r="U6707" i="1"/>
  <c r="V6707" i="1" s="1"/>
  <c r="T6707" i="1"/>
  <c r="X6707" i="1" l="1"/>
  <c r="T6708" i="1"/>
  <c r="U6708" i="1"/>
  <c r="V6708" i="1" s="1"/>
  <c r="U6709" i="1" l="1"/>
  <c r="V6709" i="1" s="1"/>
  <c r="T6709" i="1"/>
  <c r="X6708" i="1"/>
  <c r="X6709" i="1" l="1"/>
  <c r="T6710" i="1"/>
  <c r="U6710" i="1"/>
  <c r="V6710" i="1" s="1"/>
  <c r="U6711" i="1" l="1"/>
  <c r="V6711" i="1" s="1"/>
  <c r="X6710" i="1"/>
  <c r="T6711" i="1"/>
  <c r="X6711" i="1" l="1"/>
  <c r="T6712" i="1"/>
  <c r="U6712" i="1"/>
  <c r="V6712" i="1" s="1"/>
  <c r="U6713" i="1" l="1"/>
  <c r="V6713" i="1" s="1"/>
  <c r="X6712" i="1"/>
  <c r="T6713" i="1"/>
  <c r="T6714" i="1" l="1"/>
  <c r="X6713" i="1"/>
  <c r="U6714" i="1"/>
  <c r="V6714" i="1" s="1"/>
  <c r="U6715" i="1" l="1"/>
  <c r="V6715" i="1" s="1"/>
  <c r="X6714" i="1"/>
  <c r="T6715" i="1"/>
  <c r="X6715" i="1" l="1"/>
  <c r="T6716" i="1"/>
  <c r="U6716" i="1"/>
  <c r="V6716" i="1" s="1"/>
  <c r="U6717" i="1" l="1"/>
  <c r="V6717" i="1" s="1"/>
  <c r="T6717" i="1"/>
  <c r="X6716" i="1"/>
  <c r="X6717" i="1" l="1"/>
  <c r="T6718" i="1"/>
  <c r="U6718" i="1"/>
  <c r="V6718" i="1" s="1"/>
  <c r="U6719" i="1" l="1"/>
  <c r="V6719" i="1" s="1"/>
  <c r="X6718" i="1"/>
  <c r="T6719" i="1"/>
  <c r="U6720" i="1" l="1"/>
  <c r="V6720" i="1" s="1"/>
  <c r="X6719" i="1"/>
  <c r="T6720" i="1"/>
  <c r="X6720" i="1" l="1"/>
  <c r="U6721" i="1"/>
  <c r="T6721" i="1"/>
  <c r="U6722" i="1" l="1"/>
  <c r="X6721" i="1"/>
  <c r="T6722" i="1"/>
  <c r="X6722" i="1" l="1"/>
  <c r="U6723" i="1"/>
  <c r="T6723" i="1"/>
  <c r="U6724" i="1" l="1"/>
  <c r="T6724" i="1"/>
  <c r="X6723" i="1"/>
  <c r="T6725" i="1" l="1"/>
  <c r="X6724" i="1"/>
  <c r="U6725" i="1"/>
  <c r="X6725" i="1" l="1"/>
  <c r="T6726" i="1"/>
  <c r="U6726" i="1"/>
  <c r="X6726" i="1" l="1"/>
  <c r="U6727" i="1"/>
  <c r="T6727" i="1"/>
  <c r="T6728" i="1" l="1"/>
  <c r="X6727" i="1"/>
  <c r="U6728" i="1"/>
  <c r="X6728" i="1" l="1"/>
  <c r="T6729" i="1"/>
  <c r="U6729" i="1"/>
  <c r="V6729" i="1" s="1"/>
  <c r="U6730" i="1" l="1"/>
  <c r="V6730" i="1" s="1"/>
  <c r="X6729" i="1"/>
  <c r="T6730" i="1"/>
  <c r="X6730" i="1" l="1"/>
  <c r="U6731" i="1"/>
  <c r="V6731" i="1" s="1"/>
  <c r="T6731" i="1"/>
  <c r="U6732" i="1" l="1"/>
  <c r="V6732" i="1" s="1"/>
  <c r="T6732" i="1"/>
  <c r="X6731" i="1"/>
  <c r="X6732" i="1" l="1"/>
  <c r="T6733" i="1"/>
  <c r="U6733" i="1"/>
  <c r="V6733" i="1" s="1"/>
  <c r="U6734" i="1" l="1"/>
  <c r="V6734" i="1" s="1"/>
  <c r="X6733" i="1"/>
  <c r="T6734" i="1"/>
  <c r="X6734" i="1" l="1"/>
  <c r="T6735" i="1"/>
  <c r="U6735" i="1"/>
  <c r="V6735" i="1" s="1"/>
  <c r="U6736" i="1" l="1"/>
  <c r="V6736" i="1" s="1"/>
  <c r="T6736" i="1"/>
  <c r="X6735" i="1"/>
  <c r="T6737" i="1" l="1"/>
  <c r="U6737" i="1"/>
  <c r="V6737" i="1" s="1"/>
  <c r="X6736" i="1"/>
  <c r="U6738" i="1" l="1"/>
  <c r="V6738" i="1" s="1"/>
  <c r="X6737" i="1"/>
  <c r="T6738" i="1"/>
  <c r="X6738" i="1" l="1"/>
  <c r="U6739" i="1"/>
  <c r="V6739" i="1" s="1"/>
  <c r="T6739" i="1"/>
  <c r="U6740" i="1" l="1"/>
  <c r="V6740" i="1" s="1"/>
  <c r="T6740" i="1"/>
  <c r="X6739" i="1"/>
  <c r="T6741" i="1" l="1"/>
  <c r="U6741" i="1"/>
  <c r="V6741" i="1" s="1"/>
  <c r="X6740" i="1"/>
  <c r="U6742" i="1" l="1"/>
  <c r="V6742" i="1" s="1"/>
  <c r="X6741" i="1"/>
  <c r="T6742" i="1"/>
  <c r="X6742" i="1" l="1"/>
  <c r="U6743" i="1"/>
  <c r="V6743" i="1" s="1"/>
  <c r="T6743" i="1"/>
  <c r="U6744" i="1" l="1"/>
  <c r="V6744" i="1" s="1"/>
  <c r="T6744" i="1"/>
  <c r="X6743" i="1"/>
  <c r="X6744" i="1" l="1"/>
  <c r="U6745" i="1"/>
  <c r="T6745" i="1"/>
  <c r="U6746" i="1" l="1"/>
  <c r="X6745" i="1"/>
  <c r="T6746" i="1"/>
  <c r="X6746" i="1" l="1"/>
  <c r="U6747" i="1"/>
  <c r="T6747" i="1"/>
  <c r="U6748" i="1" l="1"/>
  <c r="T6748" i="1"/>
  <c r="X6747" i="1"/>
  <c r="T6749" i="1" l="1"/>
  <c r="X6748" i="1"/>
  <c r="U6749" i="1"/>
  <c r="X6749" i="1" l="1"/>
  <c r="T6750" i="1"/>
  <c r="U6750" i="1"/>
  <c r="X6750" i="1" l="1"/>
  <c r="U6751" i="1"/>
  <c r="T6751" i="1"/>
  <c r="T6752" i="1" l="1"/>
  <c r="X6751" i="1"/>
  <c r="U6752" i="1"/>
  <c r="X6752" i="1" l="1"/>
  <c r="T6753" i="1"/>
  <c r="U6753" i="1"/>
  <c r="V6753" i="1" s="1"/>
  <c r="U6754" i="1" l="1"/>
  <c r="V6754" i="1" s="1"/>
  <c r="X6753" i="1"/>
  <c r="T6754" i="1"/>
  <c r="X6754" i="1" l="1"/>
  <c r="T6755" i="1"/>
  <c r="U6755" i="1"/>
  <c r="V6755" i="1" s="1"/>
  <c r="U6756" i="1" l="1"/>
  <c r="V6756" i="1" s="1"/>
  <c r="T6756" i="1"/>
  <c r="X6755" i="1"/>
  <c r="X6756" i="1" l="1"/>
  <c r="T6757" i="1"/>
  <c r="U6757" i="1"/>
  <c r="V6757" i="1" s="1"/>
  <c r="U6758" i="1" l="1"/>
  <c r="V6758" i="1" s="1"/>
  <c r="X6757" i="1"/>
  <c r="T6758" i="1"/>
  <c r="X6758" i="1" l="1"/>
  <c r="U6759" i="1"/>
  <c r="V6759" i="1" s="1"/>
  <c r="T6759" i="1"/>
  <c r="U6760" i="1" l="1"/>
  <c r="V6760" i="1" s="1"/>
  <c r="T6760" i="1"/>
  <c r="X6759" i="1"/>
  <c r="T6761" i="1" l="1"/>
  <c r="U6761" i="1"/>
  <c r="V6761" i="1" s="1"/>
  <c r="X6760" i="1"/>
  <c r="U6762" i="1" l="1"/>
  <c r="V6762" i="1" s="1"/>
  <c r="X6761" i="1"/>
  <c r="T6762" i="1"/>
  <c r="X6762" i="1" l="1"/>
  <c r="U6763" i="1"/>
  <c r="V6763" i="1" s="1"/>
  <c r="T6763" i="1"/>
  <c r="U6764" i="1" l="1"/>
  <c r="V6764" i="1" s="1"/>
  <c r="T6764" i="1"/>
  <c r="X6763" i="1"/>
  <c r="T6765" i="1" l="1"/>
  <c r="U6765" i="1"/>
  <c r="V6765" i="1" s="1"/>
  <c r="X6764" i="1"/>
  <c r="U6766" i="1" l="1"/>
  <c r="V6766" i="1" s="1"/>
  <c r="X6765" i="1"/>
  <c r="T6766" i="1"/>
  <c r="X6766" i="1" l="1"/>
  <c r="U6767" i="1"/>
  <c r="V6767" i="1" s="1"/>
  <c r="T6767" i="1"/>
  <c r="U6768" i="1" l="1"/>
  <c r="V6768" i="1" s="1"/>
  <c r="T6768" i="1"/>
  <c r="X6767" i="1"/>
  <c r="X6768" i="1" l="1"/>
  <c r="U6769" i="1"/>
  <c r="T6769" i="1"/>
  <c r="U6770" i="1" l="1"/>
  <c r="X6769" i="1"/>
  <c r="T6770" i="1"/>
  <c r="X6770" i="1" l="1"/>
  <c r="U6771" i="1"/>
  <c r="T6771" i="1"/>
  <c r="X6771" i="1" l="1"/>
  <c r="T6772" i="1"/>
  <c r="U6772" i="1"/>
  <c r="T6773" i="1" l="1"/>
  <c r="X6772" i="1"/>
  <c r="U6773" i="1"/>
  <c r="X6773" i="1" l="1"/>
  <c r="T6774" i="1"/>
  <c r="U6774" i="1"/>
  <c r="X6774" i="1" l="1"/>
  <c r="U6775" i="1"/>
  <c r="T6775" i="1"/>
  <c r="T6776" i="1" l="1"/>
  <c r="X6775" i="1"/>
  <c r="U6776" i="1"/>
  <c r="X6776" i="1" l="1"/>
  <c r="T6777" i="1"/>
  <c r="U6777" i="1"/>
  <c r="V6777" i="1" s="1"/>
  <c r="U6778" i="1" l="1"/>
  <c r="V6778" i="1" s="1"/>
  <c r="X6777" i="1"/>
  <c r="T6778" i="1"/>
  <c r="X6778" i="1" l="1"/>
  <c r="U6779" i="1"/>
  <c r="V6779" i="1" s="1"/>
  <c r="T6779" i="1"/>
  <c r="U6780" i="1" l="1"/>
  <c r="V6780" i="1" s="1"/>
  <c r="T6780" i="1"/>
  <c r="X6779" i="1"/>
  <c r="X6780" i="1" l="1"/>
  <c r="T6781" i="1"/>
  <c r="U6781" i="1"/>
  <c r="V6781" i="1" s="1"/>
  <c r="U6782" i="1" l="1"/>
  <c r="V6782" i="1" s="1"/>
  <c r="X6781" i="1"/>
  <c r="T6782" i="1"/>
  <c r="X6782" i="1" l="1"/>
  <c r="U6783" i="1"/>
  <c r="V6783" i="1" s="1"/>
  <c r="T6783" i="1"/>
  <c r="U6784" i="1" l="1"/>
  <c r="V6784" i="1" s="1"/>
  <c r="T6784" i="1"/>
  <c r="X6783" i="1"/>
  <c r="T6785" i="1" l="1"/>
  <c r="U6785" i="1"/>
  <c r="V6785" i="1" s="1"/>
  <c r="X6784" i="1"/>
  <c r="U6786" i="1" l="1"/>
  <c r="V6786" i="1" s="1"/>
  <c r="X6785" i="1"/>
  <c r="T6786" i="1"/>
  <c r="U6787" i="1" l="1"/>
  <c r="V6787" i="1" s="1"/>
  <c r="X6786" i="1"/>
  <c r="T6787" i="1"/>
  <c r="X6787" i="1" l="1"/>
  <c r="T6788" i="1"/>
  <c r="U6788" i="1"/>
  <c r="V6788" i="1" s="1"/>
  <c r="U6789" i="1" l="1"/>
  <c r="V6789" i="1" s="1"/>
  <c r="T6789" i="1"/>
  <c r="X6788" i="1"/>
  <c r="X6789" i="1" l="1"/>
  <c r="U6790" i="1"/>
  <c r="V6790" i="1" s="1"/>
  <c r="T6790" i="1"/>
  <c r="U6791" i="1" l="1"/>
  <c r="V6791" i="1" s="1"/>
  <c r="T6791" i="1"/>
  <c r="X6790" i="1"/>
  <c r="U6792" i="1" l="1"/>
  <c r="V6792" i="1" s="1"/>
  <c r="T6792" i="1"/>
  <c r="X6791" i="1"/>
  <c r="X6792" i="1" l="1"/>
  <c r="T6793" i="1"/>
  <c r="U6793" i="1"/>
  <c r="X6793" i="1" l="1"/>
  <c r="T6794" i="1"/>
  <c r="U6794" i="1"/>
  <c r="X6794" i="1" l="1"/>
  <c r="U6795" i="1"/>
  <c r="T6795" i="1"/>
  <c r="X6795" i="1" l="1"/>
  <c r="T6796" i="1"/>
  <c r="U6796" i="1"/>
  <c r="U6797" i="1" l="1"/>
  <c r="T6797" i="1"/>
  <c r="X6796" i="1"/>
  <c r="U6798" i="1" l="1"/>
  <c r="X6797" i="1"/>
  <c r="T6798" i="1"/>
  <c r="X6798" i="1" l="1"/>
  <c r="U6799" i="1"/>
  <c r="T6799" i="1"/>
  <c r="T6800" i="1" l="1"/>
  <c r="X6799" i="1"/>
  <c r="U6800" i="1"/>
  <c r="U6801" i="1" l="1"/>
  <c r="V6801" i="1" s="1"/>
  <c r="T6801" i="1"/>
  <c r="X6800" i="1"/>
  <c r="U6802" i="1" l="1"/>
  <c r="V6802" i="1" s="1"/>
  <c r="X6801" i="1"/>
  <c r="T6802" i="1"/>
  <c r="X6802" i="1" l="1"/>
  <c r="U6803" i="1"/>
  <c r="V6803" i="1" s="1"/>
  <c r="T6803" i="1"/>
  <c r="U6804" i="1" l="1"/>
  <c r="V6804" i="1" s="1"/>
  <c r="X6803" i="1"/>
  <c r="T6804" i="1"/>
  <c r="U6805" i="1" l="1"/>
  <c r="V6805" i="1" s="1"/>
  <c r="X6804" i="1"/>
  <c r="T6805" i="1"/>
  <c r="U6806" i="1" l="1"/>
  <c r="V6806" i="1" s="1"/>
  <c r="T6806" i="1"/>
  <c r="X6805" i="1"/>
  <c r="U6807" i="1" l="1"/>
  <c r="V6807" i="1" s="1"/>
  <c r="X6806" i="1"/>
  <c r="T6807" i="1"/>
  <c r="U6808" i="1" l="1"/>
  <c r="V6808" i="1" s="1"/>
  <c r="T6808" i="1"/>
  <c r="X6807" i="1"/>
  <c r="U6809" i="1" l="1"/>
  <c r="V6809" i="1" s="1"/>
  <c r="X6808" i="1"/>
  <c r="T6809" i="1"/>
  <c r="U6810" i="1" l="1"/>
  <c r="V6810" i="1" s="1"/>
  <c r="X6809" i="1"/>
  <c r="T6810" i="1"/>
  <c r="X6810" i="1" l="1"/>
  <c r="U6811" i="1"/>
  <c r="V6811" i="1" s="1"/>
  <c r="T6811" i="1"/>
  <c r="X6811" i="1" l="1"/>
  <c r="T6812" i="1"/>
  <c r="U6812" i="1"/>
  <c r="V6812" i="1" s="1"/>
  <c r="U6813" i="1" l="1"/>
  <c r="V6813" i="1" s="1"/>
  <c r="X6812" i="1"/>
  <c r="T6813" i="1"/>
  <c r="T6814" i="1" l="1"/>
  <c r="X6813" i="1"/>
  <c r="U6814" i="1"/>
  <c r="V6814" i="1" s="1"/>
  <c r="U6815" i="1" l="1"/>
  <c r="V6815" i="1" s="1"/>
  <c r="X6814" i="1"/>
  <c r="T6815" i="1"/>
  <c r="X6815" i="1" l="1"/>
  <c r="T6816" i="1"/>
  <c r="U6816" i="1"/>
  <c r="V6816" i="1" s="1"/>
  <c r="T6817" i="1" l="1"/>
  <c r="X6816" i="1"/>
  <c r="U6817" i="1"/>
  <c r="X6817" i="1" l="1"/>
  <c r="U6818" i="1"/>
  <c r="T6818" i="1"/>
  <c r="X6818" i="1" l="1"/>
  <c r="U6819" i="1"/>
  <c r="T6819" i="1"/>
  <c r="X6819" i="1" l="1"/>
  <c r="T6820" i="1"/>
  <c r="U6820" i="1"/>
  <c r="X6820" i="1" l="1"/>
  <c r="U6821" i="1"/>
  <c r="T6821" i="1"/>
  <c r="U6822" i="1" l="1"/>
  <c r="T6822" i="1"/>
  <c r="X6821" i="1"/>
  <c r="X6822" i="1" l="1"/>
  <c r="U6823" i="1"/>
  <c r="T6823" i="1"/>
  <c r="T6824" i="1" l="1"/>
  <c r="U6824" i="1"/>
  <c r="X6823" i="1"/>
  <c r="U6825" i="1" l="1"/>
  <c r="V6825" i="1" s="1"/>
  <c r="T6825" i="1"/>
  <c r="X6824" i="1"/>
  <c r="X6825" i="1" l="1"/>
  <c r="T6826" i="1"/>
  <c r="U6826" i="1"/>
  <c r="V6826" i="1" s="1"/>
  <c r="U6827" i="1" l="1"/>
  <c r="V6827" i="1" s="1"/>
  <c r="X6826" i="1"/>
  <c r="T6827" i="1"/>
  <c r="X6827" i="1" l="1"/>
  <c r="T6828" i="1"/>
  <c r="U6828" i="1"/>
  <c r="V6828" i="1" s="1"/>
  <c r="U6829" i="1" l="1"/>
  <c r="V6829" i="1" s="1"/>
  <c r="X6828" i="1"/>
  <c r="T6829" i="1"/>
  <c r="X6829" i="1" l="1"/>
  <c r="T6830" i="1"/>
  <c r="U6830" i="1"/>
  <c r="V6830" i="1" s="1"/>
  <c r="U6831" i="1" l="1"/>
  <c r="V6831" i="1" s="1"/>
  <c r="X6830" i="1"/>
  <c r="T6831" i="1"/>
  <c r="T6832" i="1" l="1"/>
  <c r="U6832" i="1"/>
  <c r="V6832" i="1" s="1"/>
  <c r="X6831" i="1"/>
  <c r="U6833" i="1" l="1"/>
  <c r="V6833" i="1" s="1"/>
  <c r="T6833" i="1"/>
  <c r="X6832" i="1"/>
  <c r="U6834" i="1" l="1"/>
  <c r="V6834" i="1" s="1"/>
  <c r="X6833" i="1"/>
  <c r="T6834" i="1"/>
  <c r="X6834" i="1" l="1"/>
  <c r="T6835" i="1"/>
  <c r="U6835" i="1"/>
  <c r="V6835" i="1" s="1"/>
  <c r="U6836" i="1" l="1"/>
  <c r="V6836" i="1" s="1"/>
  <c r="T6836" i="1"/>
  <c r="X6835" i="1"/>
  <c r="T6837" i="1" l="1"/>
  <c r="U6837" i="1"/>
  <c r="V6837" i="1" s="1"/>
  <c r="X6836" i="1"/>
  <c r="U6838" i="1" l="1"/>
  <c r="V6838" i="1" s="1"/>
  <c r="X6837" i="1"/>
  <c r="T6838" i="1"/>
  <c r="X6838" i="1" l="1"/>
  <c r="U6839" i="1"/>
  <c r="V6839" i="1" s="1"/>
  <c r="T6839" i="1"/>
  <c r="U6840" i="1" l="1"/>
  <c r="V6840" i="1" s="1"/>
  <c r="T6840" i="1"/>
  <c r="X6839" i="1"/>
  <c r="X6840" i="1" l="1"/>
  <c r="T6841" i="1"/>
  <c r="U6841" i="1"/>
  <c r="U6842" i="1" l="1"/>
  <c r="X6841" i="1"/>
  <c r="T6842" i="1"/>
  <c r="X6842" i="1" l="1"/>
  <c r="U6843" i="1"/>
  <c r="T6843" i="1"/>
  <c r="T6844" i="1" l="1"/>
  <c r="X6843" i="1"/>
  <c r="U6844" i="1"/>
  <c r="U6845" i="1" l="1"/>
  <c r="T6845" i="1"/>
  <c r="X6844" i="1"/>
  <c r="X6845" i="1" l="1"/>
  <c r="T6846" i="1"/>
  <c r="U6846" i="1"/>
  <c r="X6846" i="1" l="1"/>
  <c r="U6847" i="1"/>
  <c r="T6847" i="1"/>
  <c r="U6848" i="1" l="1"/>
  <c r="T6848" i="1"/>
  <c r="X6847" i="1"/>
  <c r="T6849" i="1" l="1"/>
  <c r="U6849" i="1"/>
  <c r="V6849" i="1" s="1"/>
  <c r="X6848" i="1"/>
  <c r="X6849" i="1" l="1"/>
  <c r="U6850" i="1"/>
  <c r="V6850" i="1" s="1"/>
  <c r="T6850" i="1"/>
  <c r="U6851" i="1" l="1"/>
  <c r="V6851" i="1" s="1"/>
  <c r="X6850" i="1"/>
  <c r="T6851" i="1"/>
  <c r="X6851" i="1" l="1"/>
  <c r="T6852" i="1"/>
  <c r="U6852" i="1"/>
  <c r="V6852" i="1" s="1"/>
  <c r="U6853" i="1" l="1"/>
  <c r="V6853" i="1" s="1"/>
  <c r="X6852" i="1"/>
  <c r="T6853" i="1"/>
  <c r="U6854" i="1" l="1"/>
  <c r="V6854" i="1" s="1"/>
  <c r="T6854" i="1"/>
  <c r="X6853" i="1"/>
  <c r="U6855" i="1" l="1"/>
  <c r="V6855" i="1" s="1"/>
  <c r="X6854" i="1"/>
  <c r="T6855" i="1"/>
  <c r="T6856" i="1" l="1"/>
  <c r="X6855" i="1"/>
  <c r="U6856" i="1"/>
  <c r="V6856" i="1" s="1"/>
  <c r="U6857" i="1" l="1"/>
  <c r="V6857" i="1" s="1"/>
  <c r="T6857" i="1"/>
  <c r="X6856" i="1"/>
  <c r="U6858" i="1" l="1"/>
  <c r="V6858" i="1" s="1"/>
  <c r="X6857" i="1"/>
  <c r="T6858" i="1"/>
  <c r="U6859" i="1" l="1"/>
  <c r="V6859" i="1" s="1"/>
  <c r="X6858" i="1"/>
  <c r="T6859" i="1"/>
  <c r="X6859" i="1" l="1"/>
  <c r="T6860" i="1"/>
  <c r="U6860" i="1"/>
  <c r="V6860" i="1" s="1"/>
  <c r="U6861" i="1" l="1"/>
  <c r="V6861" i="1" s="1"/>
  <c r="X6860" i="1"/>
  <c r="T6861" i="1"/>
  <c r="U6862" i="1" l="1"/>
  <c r="V6862" i="1" s="1"/>
  <c r="X6861" i="1"/>
  <c r="T6862" i="1"/>
  <c r="X6862" i="1" l="1"/>
  <c r="U6863" i="1"/>
  <c r="V6863" i="1" s="1"/>
  <c r="T6863" i="1"/>
  <c r="U6864" i="1" l="1"/>
  <c r="V6864" i="1" s="1"/>
  <c r="X6863" i="1"/>
  <c r="T6864" i="1"/>
  <c r="U6865" i="1" l="1"/>
  <c r="X6864" i="1"/>
  <c r="T6865" i="1"/>
  <c r="X6865" i="1" l="1"/>
  <c r="T6866" i="1"/>
  <c r="U6866" i="1"/>
  <c r="X6866" i="1" l="1"/>
  <c r="U6867" i="1"/>
  <c r="T6867" i="1"/>
  <c r="T6868" i="1" l="1"/>
  <c r="X6867" i="1"/>
  <c r="U6868" i="1"/>
  <c r="T6869" i="1" l="1"/>
  <c r="X6868" i="1"/>
  <c r="U6869" i="1"/>
  <c r="U6870" i="1" l="1"/>
  <c r="X6869" i="1"/>
  <c r="T6870" i="1"/>
  <c r="X6870" i="1" l="1"/>
  <c r="U6871" i="1"/>
  <c r="T6871" i="1"/>
  <c r="X6871" i="1" l="1"/>
  <c r="T6872" i="1"/>
  <c r="U6872" i="1"/>
  <c r="U6873" i="1" l="1"/>
  <c r="V6873" i="1" s="1"/>
  <c r="X6872" i="1"/>
  <c r="T6873" i="1"/>
  <c r="U6874" i="1" l="1"/>
  <c r="V6874" i="1" s="1"/>
  <c r="T6874" i="1"/>
  <c r="X6873" i="1"/>
  <c r="X6874" i="1" l="1"/>
  <c r="U6875" i="1"/>
  <c r="V6875" i="1" s="1"/>
  <c r="T6875" i="1"/>
  <c r="U6876" i="1" l="1"/>
  <c r="V6876" i="1" s="1"/>
  <c r="T6876" i="1"/>
  <c r="X6875" i="1"/>
  <c r="U6877" i="1" l="1"/>
  <c r="V6877" i="1" s="1"/>
  <c r="X6876" i="1"/>
  <c r="T6877" i="1"/>
  <c r="U6878" i="1" l="1"/>
  <c r="V6878" i="1" s="1"/>
  <c r="X6877" i="1"/>
  <c r="T6878" i="1"/>
  <c r="X6878" i="1" l="1"/>
  <c r="U6879" i="1"/>
  <c r="V6879" i="1" s="1"/>
  <c r="T6879" i="1"/>
  <c r="U6880" i="1" l="1"/>
  <c r="V6880" i="1" s="1"/>
  <c r="X6879" i="1"/>
  <c r="T6880" i="1"/>
  <c r="T6881" i="1" l="1"/>
  <c r="U6881" i="1"/>
  <c r="V6881" i="1" s="1"/>
  <c r="X6880" i="1"/>
  <c r="X6881" i="1" l="1"/>
  <c r="T6882" i="1"/>
  <c r="U6882" i="1"/>
  <c r="V6882" i="1" s="1"/>
  <c r="U6883" i="1" l="1"/>
  <c r="V6883" i="1" s="1"/>
  <c r="X6882" i="1"/>
  <c r="T6883" i="1"/>
  <c r="X6883" i="1" l="1"/>
  <c r="T6884" i="1"/>
  <c r="U6884" i="1"/>
  <c r="V6884" i="1" s="1"/>
  <c r="U6885" i="1" l="1"/>
  <c r="V6885" i="1" s="1"/>
  <c r="T6885" i="1"/>
  <c r="X6884" i="1"/>
  <c r="X6885" i="1" l="1"/>
  <c r="T6886" i="1"/>
  <c r="U6886" i="1"/>
  <c r="V6886" i="1" s="1"/>
  <c r="U6887" i="1" l="1"/>
  <c r="V6887" i="1" s="1"/>
  <c r="X6886" i="1"/>
  <c r="T6887" i="1"/>
  <c r="X6887" i="1" l="1"/>
  <c r="T6888" i="1"/>
  <c r="U6888" i="1"/>
  <c r="V6888" i="1" s="1"/>
  <c r="X6888" i="1" l="1"/>
  <c r="T6889" i="1"/>
  <c r="U6889" i="1"/>
  <c r="U6890" i="1" l="1"/>
  <c r="T6890" i="1"/>
  <c r="X6889" i="1"/>
  <c r="X6890" i="1" l="1"/>
  <c r="U6891" i="1"/>
  <c r="T6891" i="1"/>
  <c r="X6891" i="1" l="1"/>
  <c r="T6892" i="1"/>
  <c r="U6892" i="1"/>
  <c r="U6893" i="1" l="1"/>
  <c r="T6893" i="1"/>
  <c r="X6892" i="1"/>
  <c r="X6893" i="1" l="1"/>
  <c r="U6894" i="1"/>
  <c r="T6894" i="1"/>
  <c r="X6894" i="1" l="1"/>
  <c r="U6895" i="1"/>
  <c r="T6895" i="1"/>
  <c r="T6896" i="1" l="1"/>
  <c r="U6896" i="1"/>
  <c r="X6895" i="1"/>
  <c r="U6897" i="1" l="1"/>
  <c r="V6897" i="1" s="1"/>
  <c r="X6896" i="1"/>
  <c r="T6897" i="1"/>
  <c r="T6898" i="1" l="1"/>
  <c r="X6897" i="1"/>
  <c r="U6898" i="1"/>
  <c r="V6898" i="1" s="1"/>
  <c r="U6899" i="1" l="1"/>
  <c r="V6899" i="1" s="1"/>
  <c r="X6898" i="1"/>
  <c r="T6899" i="1"/>
  <c r="X6899" i="1" l="1"/>
  <c r="T6900" i="1"/>
  <c r="U6900" i="1"/>
  <c r="V6900" i="1" s="1"/>
  <c r="U6901" i="1" l="1"/>
  <c r="V6901" i="1" s="1"/>
  <c r="T6901" i="1"/>
  <c r="X6900" i="1"/>
  <c r="X6901" i="1" l="1"/>
  <c r="T6902" i="1"/>
  <c r="U6902" i="1"/>
  <c r="V6902" i="1" s="1"/>
  <c r="U6903" i="1" l="1"/>
  <c r="V6903" i="1" s="1"/>
  <c r="X6902" i="1"/>
  <c r="T6903" i="1"/>
  <c r="T6904" i="1" l="1"/>
  <c r="U6904" i="1"/>
  <c r="V6904" i="1" s="1"/>
  <c r="X6903" i="1"/>
  <c r="U6905" i="1" l="1"/>
  <c r="V6905" i="1" s="1"/>
  <c r="X6904" i="1"/>
  <c r="T6905" i="1"/>
  <c r="X6905" i="1" l="1"/>
  <c r="T6906" i="1"/>
  <c r="U6906" i="1"/>
  <c r="V6906" i="1" s="1"/>
  <c r="U6907" i="1" l="1"/>
  <c r="V6907" i="1" s="1"/>
  <c r="X6906" i="1"/>
  <c r="T6907" i="1"/>
  <c r="X6907" i="1" l="1"/>
  <c r="T6908" i="1"/>
  <c r="U6908" i="1"/>
  <c r="V6908" i="1" s="1"/>
  <c r="U6909" i="1" l="1"/>
  <c r="V6909" i="1" s="1"/>
  <c r="T6909" i="1"/>
  <c r="X6908" i="1"/>
  <c r="X6909" i="1" l="1"/>
  <c r="T6910" i="1"/>
  <c r="U6910" i="1"/>
  <c r="V6910" i="1" s="1"/>
  <c r="U6911" i="1" l="1"/>
  <c r="V6911" i="1" s="1"/>
  <c r="X6910" i="1"/>
  <c r="T6911" i="1"/>
  <c r="X6911" i="1" l="1"/>
  <c r="T6912" i="1"/>
  <c r="U6912" i="1"/>
  <c r="V6912" i="1" s="1"/>
  <c r="X6912" i="1" l="1"/>
  <c r="T6913" i="1"/>
  <c r="U6913" i="1"/>
  <c r="U6914" i="1" l="1"/>
  <c r="T6914" i="1"/>
  <c r="X6913" i="1"/>
  <c r="X6914" i="1" l="1"/>
  <c r="U6915" i="1"/>
  <c r="T6915" i="1"/>
  <c r="X6915" i="1" l="1"/>
  <c r="T6916" i="1"/>
  <c r="U6916" i="1"/>
  <c r="X6916" i="1" l="1"/>
  <c r="T6917" i="1"/>
  <c r="U6917" i="1"/>
  <c r="X6917" i="1" l="1"/>
  <c r="U6918" i="1"/>
  <c r="T6918" i="1"/>
  <c r="X6918" i="1" l="1"/>
  <c r="U6919" i="1"/>
  <c r="T6919" i="1"/>
  <c r="T6920" i="1" l="1"/>
  <c r="U6920" i="1"/>
  <c r="X6919" i="1"/>
  <c r="U6921" i="1" l="1"/>
  <c r="V6921" i="1" s="1"/>
  <c r="X6920" i="1"/>
  <c r="T6921" i="1"/>
  <c r="T6922" i="1" l="1"/>
  <c r="U6922" i="1"/>
  <c r="V6922" i="1" s="1"/>
  <c r="X6921" i="1"/>
  <c r="U6923" i="1" l="1"/>
  <c r="V6923" i="1" s="1"/>
  <c r="T6923" i="1"/>
  <c r="X6922" i="1"/>
  <c r="U6924" i="1" l="1"/>
  <c r="V6924" i="1" s="1"/>
  <c r="X6923" i="1"/>
  <c r="T6924" i="1"/>
  <c r="T6925" i="1" l="1"/>
  <c r="U6925" i="1"/>
  <c r="V6925" i="1" s="1"/>
  <c r="X6924" i="1"/>
  <c r="U6926" i="1" l="1"/>
  <c r="V6926" i="1" s="1"/>
  <c r="X6925" i="1"/>
  <c r="T6926" i="1"/>
  <c r="X6926" i="1" l="1"/>
  <c r="U6927" i="1"/>
  <c r="V6927" i="1" s="1"/>
  <c r="T6927" i="1"/>
  <c r="U6928" i="1" l="1"/>
  <c r="V6928" i="1" s="1"/>
  <c r="T6928" i="1"/>
  <c r="X6927" i="1"/>
  <c r="X6928" i="1" l="1"/>
  <c r="T6929" i="1"/>
  <c r="U6929" i="1"/>
  <c r="V6929" i="1" s="1"/>
  <c r="U6930" i="1" l="1"/>
  <c r="V6930" i="1" s="1"/>
  <c r="X6929" i="1"/>
  <c r="T6930" i="1"/>
  <c r="U6931" i="1" l="1"/>
  <c r="V6931" i="1" s="1"/>
  <c r="X6930" i="1"/>
  <c r="T6931" i="1"/>
  <c r="U6932" i="1" l="1"/>
  <c r="V6932" i="1" s="1"/>
  <c r="X6931" i="1"/>
  <c r="T6932" i="1"/>
  <c r="U6933" i="1" l="1"/>
  <c r="V6933" i="1" s="1"/>
  <c r="X6932" i="1"/>
  <c r="T6933" i="1"/>
  <c r="U6934" i="1" l="1"/>
  <c r="V6934" i="1" s="1"/>
  <c r="T6934" i="1"/>
  <c r="X6933" i="1"/>
  <c r="U6935" i="1" l="1"/>
  <c r="V6935" i="1" s="1"/>
  <c r="X6934" i="1"/>
  <c r="T6935" i="1"/>
  <c r="U6936" i="1" l="1"/>
  <c r="V6936" i="1" s="1"/>
  <c r="T6936" i="1"/>
  <c r="X6935" i="1"/>
  <c r="T6937" i="1" l="1"/>
  <c r="X6936" i="1"/>
  <c r="U6937" i="1"/>
  <c r="X6937" i="1" l="1"/>
  <c r="T6938" i="1"/>
  <c r="U6938" i="1"/>
  <c r="X6938" i="1" l="1"/>
  <c r="T6939" i="1"/>
  <c r="U6939" i="1"/>
  <c r="X6939" i="1" l="1"/>
  <c r="T6940" i="1"/>
  <c r="U6940" i="1"/>
  <c r="U6941" i="1" l="1"/>
  <c r="X6940" i="1"/>
  <c r="T6941" i="1"/>
  <c r="U6942" i="1" l="1"/>
  <c r="X6941" i="1"/>
  <c r="T6942" i="1"/>
  <c r="X6942" i="1" l="1"/>
  <c r="U6943" i="1"/>
  <c r="T6943" i="1"/>
  <c r="T6944" i="1" l="1"/>
  <c r="X6943" i="1"/>
  <c r="U6944" i="1"/>
  <c r="T6945" i="1" l="1"/>
  <c r="X6944" i="1"/>
  <c r="U6945" i="1"/>
  <c r="V6945" i="1" s="1"/>
  <c r="X6945" i="1" l="1"/>
  <c r="T6946" i="1"/>
  <c r="U6946" i="1"/>
  <c r="V6946" i="1" s="1"/>
  <c r="U6947" i="1" l="1"/>
  <c r="V6947" i="1" s="1"/>
  <c r="X6946" i="1"/>
  <c r="T6947" i="1"/>
  <c r="X6947" i="1" l="1"/>
  <c r="T6948" i="1"/>
  <c r="U6948" i="1"/>
  <c r="V6948" i="1" s="1"/>
  <c r="U6949" i="1" l="1"/>
  <c r="V6949" i="1" s="1"/>
  <c r="X6948" i="1"/>
  <c r="T6949" i="1"/>
  <c r="X6949" i="1" l="1"/>
  <c r="T6950" i="1"/>
  <c r="U6950" i="1"/>
  <c r="V6950" i="1" s="1"/>
  <c r="U6951" i="1" l="1"/>
  <c r="V6951" i="1" s="1"/>
  <c r="X6950" i="1"/>
  <c r="T6951" i="1"/>
  <c r="X6951" i="1" l="1"/>
  <c r="T6952" i="1"/>
  <c r="U6952" i="1"/>
  <c r="V6952" i="1" s="1"/>
  <c r="U6953" i="1" l="1"/>
  <c r="V6953" i="1" s="1"/>
  <c r="T6953" i="1"/>
  <c r="X6952" i="1"/>
  <c r="T6954" i="1" l="1"/>
  <c r="X6953" i="1"/>
  <c r="U6954" i="1"/>
  <c r="V6954" i="1" s="1"/>
  <c r="U6955" i="1" l="1"/>
  <c r="V6955" i="1" s="1"/>
  <c r="X6954" i="1"/>
  <c r="T6955" i="1"/>
  <c r="U6956" i="1" l="1"/>
  <c r="V6956" i="1" s="1"/>
  <c r="T6956" i="1"/>
  <c r="X6955" i="1"/>
  <c r="T6957" i="1" l="1"/>
  <c r="U6957" i="1"/>
  <c r="V6957" i="1" s="1"/>
  <c r="X6956" i="1"/>
  <c r="U6958" i="1" l="1"/>
  <c r="V6958" i="1" s="1"/>
  <c r="X6957" i="1"/>
  <c r="T6958" i="1"/>
  <c r="X6958" i="1" l="1"/>
  <c r="U6959" i="1"/>
  <c r="V6959" i="1" s="1"/>
  <c r="T6959" i="1"/>
  <c r="U6960" i="1" l="1"/>
  <c r="V6960" i="1" s="1"/>
  <c r="T6960" i="1"/>
  <c r="X6959" i="1"/>
  <c r="X6960" i="1" l="1"/>
  <c r="U6961" i="1"/>
  <c r="T6961" i="1"/>
  <c r="U6962" i="1" l="1"/>
  <c r="X6961" i="1"/>
  <c r="T6962" i="1"/>
  <c r="X6962" i="1" l="1"/>
  <c r="U6963" i="1"/>
  <c r="T6963" i="1"/>
  <c r="T6964" i="1" l="1"/>
  <c r="X6963" i="1"/>
  <c r="U6964" i="1"/>
  <c r="T6965" i="1" l="1"/>
  <c r="U6965" i="1"/>
  <c r="X6964" i="1"/>
  <c r="X6965" i="1" l="1"/>
  <c r="T6966" i="1"/>
  <c r="U6966" i="1"/>
  <c r="X6966" i="1" l="1"/>
  <c r="U6967" i="1"/>
  <c r="T6967" i="1"/>
  <c r="U6968" i="1" l="1"/>
  <c r="T6968" i="1"/>
  <c r="X6967" i="1"/>
  <c r="X6968" i="1" l="1"/>
  <c r="T6969" i="1"/>
  <c r="U6969" i="1"/>
  <c r="V6969" i="1" s="1"/>
  <c r="U6970" i="1" l="1"/>
  <c r="V6970" i="1" s="1"/>
  <c r="X6969" i="1"/>
  <c r="T6970" i="1"/>
  <c r="U6971" i="1" l="1"/>
  <c r="V6971" i="1" s="1"/>
  <c r="X6970" i="1"/>
  <c r="T6971" i="1"/>
  <c r="T6972" i="1" l="1"/>
  <c r="X6971" i="1"/>
  <c r="U6972" i="1"/>
  <c r="V6972" i="1" s="1"/>
  <c r="U6973" i="1" l="1"/>
  <c r="V6973" i="1" s="1"/>
  <c r="X6972" i="1"/>
  <c r="T6973" i="1"/>
  <c r="U6974" i="1" l="1"/>
  <c r="V6974" i="1" s="1"/>
  <c r="X6973" i="1"/>
  <c r="T6974" i="1"/>
  <c r="U6975" i="1" l="1"/>
  <c r="V6975" i="1" s="1"/>
  <c r="X6974" i="1"/>
  <c r="T6975" i="1"/>
  <c r="U6976" i="1" l="1"/>
  <c r="V6976" i="1" s="1"/>
  <c r="X6975" i="1"/>
  <c r="T6976" i="1"/>
  <c r="U6977" i="1" l="1"/>
  <c r="V6977" i="1" s="1"/>
  <c r="X6976" i="1"/>
  <c r="T6977" i="1"/>
  <c r="X6977" i="1" l="1"/>
  <c r="U6978" i="1"/>
  <c r="V6978" i="1" s="1"/>
  <c r="T6978" i="1"/>
  <c r="U6979" i="1" l="1"/>
  <c r="V6979" i="1" s="1"/>
  <c r="X6978" i="1"/>
  <c r="T6979" i="1"/>
  <c r="X6979" i="1" l="1"/>
  <c r="T6980" i="1"/>
  <c r="U6980" i="1"/>
  <c r="V6980" i="1" s="1"/>
  <c r="U6981" i="1" l="1"/>
  <c r="V6981" i="1" s="1"/>
  <c r="T6981" i="1"/>
  <c r="X6980" i="1"/>
  <c r="X6981" i="1" l="1"/>
  <c r="T6982" i="1"/>
  <c r="U6982" i="1"/>
  <c r="V6982" i="1" s="1"/>
  <c r="U6983" i="1" l="1"/>
  <c r="V6983" i="1" s="1"/>
  <c r="X6982" i="1"/>
  <c r="T6983" i="1"/>
  <c r="X6983" i="1" l="1"/>
  <c r="T6984" i="1"/>
  <c r="U6984" i="1"/>
  <c r="V6984" i="1" s="1"/>
  <c r="T6985" i="1" l="1"/>
  <c r="X6984" i="1"/>
  <c r="U6985" i="1"/>
  <c r="U6986" i="1" l="1"/>
  <c r="T6986" i="1"/>
  <c r="X6985" i="1"/>
  <c r="X6986" i="1" l="1"/>
  <c r="U6987" i="1"/>
  <c r="T6987" i="1"/>
  <c r="X6987" i="1" l="1"/>
  <c r="T6988" i="1"/>
  <c r="U6988" i="1"/>
  <c r="X6988" i="1" l="1"/>
  <c r="U6989" i="1"/>
  <c r="T6989" i="1"/>
  <c r="X6989" i="1" l="1"/>
  <c r="U6990" i="1"/>
  <c r="T6990" i="1"/>
  <c r="X6990" i="1" l="1"/>
  <c r="U6991" i="1"/>
  <c r="T6991" i="1"/>
  <c r="T6992" i="1" l="1"/>
  <c r="U6992" i="1"/>
  <c r="X6991" i="1"/>
  <c r="U6993" i="1" l="1"/>
  <c r="V6993" i="1" s="1"/>
  <c r="X6992" i="1"/>
  <c r="T6993" i="1"/>
  <c r="X6993" i="1" l="1"/>
  <c r="T6994" i="1"/>
  <c r="U6994" i="1"/>
  <c r="V6994" i="1" s="1"/>
  <c r="U6995" i="1" l="1"/>
  <c r="V6995" i="1" s="1"/>
  <c r="X6994" i="1"/>
  <c r="T6995" i="1"/>
  <c r="X6995" i="1" l="1"/>
  <c r="T6996" i="1"/>
  <c r="U6996" i="1"/>
  <c r="V6996" i="1" s="1"/>
  <c r="U6997" i="1" l="1"/>
  <c r="V6997" i="1" s="1"/>
  <c r="T6997" i="1"/>
  <c r="X6996" i="1"/>
  <c r="U6998" i="1" l="1"/>
  <c r="V6998" i="1" s="1"/>
  <c r="X6997" i="1"/>
  <c r="T6998" i="1"/>
  <c r="X6998" i="1" l="1"/>
  <c r="U6999" i="1"/>
  <c r="V6999" i="1" s="1"/>
  <c r="T6999" i="1"/>
  <c r="X6999" i="1" l="1"/>
  <c r="T7000" i="1"/>
  <c r="U7000" i="1"/>
  <c r="V7000" i="1" s="1"/>
  <c r="U7001" i="1" l="1"/>
  <c r="V7001" i="1" s="1"/>
  <c r="X7000" i="1"/>
  <c r="T7001" i="1"/>
  <c r="X7001" i="1" l="1"/>
  <c r="U7002" i="1"/>
  <c r="V7002" i="1" s="1"/>
  <c r="T7002" i="1"/>
  <c r="U7003" i="1" l="1"/>
  <c r="V7003" i="1" s="1"/>
  <c r="X7002" i="1"/>
  <c r="T7003" i="1"/>
  <c r="X7003" i="1" l="1"/>
  <c r="T7004" i="1"/>
  <c r="U7004" i="1"/>
  <c r="V7004" i="1" s="1"/>
  <c r="X7004" i="1" l="1"/>
  <c r="T7005" i="1"/>
  <c r="U7005" i="1"/>
  <c r="V7005" i="1" s="1"/>
  <c r="U7006" i="1" l="1"/>
  <c r="V7006" i="1" s="1"/>
  <c r="X7005" i="1"/>
  <c r="T7006" i="1"/>
  <c r="U7007" i="1" l="1"/>
  <c r="V7007" i="1" s="1"/>
  <c r="X7006" i="1"/>
  <c r="T7007" i="1"/>
  <c r="U7008" i="1" l="1"/>
  <c r="V7008" i="1" s="1"/>
  <c r="X7007" i="1"/>
  <c r="T7008" i="1"/>
  <c r="U7009" i="1" l="1"/>
  <c r="X7008" i="1"/>
  <c r="T7009" i="1"/>
  <c r="U7010" i="1" l="1"/>
  <c r="X7009" i="1"/>
  <c r="T7010" i="1"/>
  <c r="U7011" i="1" l="1"/>
  <c r="X7010" i="1"/>
  <c r="T7011" i="1"/>
  <c r="U7012" i="1" l="1"/>
  <c r="X7011" i="1"/>
  <c r="T7012" i="1"/>
  <c r="X7012" i="1" l="1"/>
  <c r="U7013" i="1"/>
  <c r="T7013" i="1"/>
  <c r="X7013" i="1" l="1"/>
  <c r="U7014" i="1"/>
  <c r="T7014" i="1"/>
  <c r="X7014" i="1" l="1"/>
  <c r="U7015" i="1"/>
  <c r="T7015" i="1"/>
  <c r="X7015" i="1" l="1"/>
  <c r="U7016" i="1"/>
  <c r="T7016" i="1"/>
  <c r="U7017" i="1" l="1"/>
  <c r="V7017" i="1" s="1"/>
  <c r="T7017" i="1"/>
  <c r="X7016" i="1"/>
  <c r="U7018" i="1" l="1"/>
  <c r="V7018" i="1" s="1"/>
  <c r="T7018" i="1"/>
  <c r="X7017" i="1"/>
  <c r="X7018" i="1" l="1"/>
  <c r="T7019" i="1"/>
  <c r="U7019" i="1"/>
  <c r="V7019" i="1" s="1"/>
  <c r="X7019" i="1" l="1"/>
  <c r="U7020" i="1"/>
  <c r="V7020" i="1" s="1"/>
  <c r="T7020" i="1"/>
  <c r="U7021" i="1" l="1"/>
  <c r="V7021" i="1" s="1"/>
  <c r="X7020" i="1"/>
  <c r="T7021" i="1"/>
  <c r="T7022" i="1" l="1"/>
  <c r="X7021" i="1"/>
  <c r="U7022" i="1"/>
  <c r="V7022" i="1" s="1"/>
  <c r="U7023" i="1" l="1"/>
  <c r="V7023" i="1" s="1"/>
  <c r="T7023" i="1"/>
  <c r="X7022" i="1"/>
  <c r="X7023" i="1" l="1"/>
  <c r="U7024" i="1"/>
  <c r="V7024" i="1" s="1"/>
  <c r="T7024" i="1"/>
  <c r="U7025" i="1" l="1"/>
  <c r="V7025" i="1" s="1"/>
  <c r="T7025" i="1"/>
  <c r="X7024" i="1"/>
  <c r="X7025" i="1" l="1"/>
  <c r="U7026" i="1"/>
  <c r="V7026" i="1" s="1"/>
  <c r="T7026" i="1"/>
  <c r="U7027" i="1" l="1"/>
  <c r="V7027" i="1" s="1"/>
  <c r="X7026" i="1"/>
  <c r="T7027" i="1"/>
  <c r="X7027" i="1" l="1"/>
  <c r="U7028" i="1"/>
  <c r="V7028" i="1" s="1"/>
  <c r="T7028" i="1"/>
  <c r="U7029" i="1" l="1"/>
  <c r="V7029" i="1" s="1"/>
  <c r="T7029" i="1"/>
  <c r="X7028" i="1"/>
  <c r="U7030" i="1" l="1"/>
  <c r="V7030" i="1" s="1"/>
  <c r="X7029" i="1"/>
  <c r="T7030" i="1"/>
  <c r="U7031" i="1" l="1"/>
  <c r="V7031" i="1" s="1"/>
  <c r="T7031" i="1"/>
  <c r="X7030" i="1"/>
  <c r="X7031" i="1" l="1"/>
  <c r="U7032" i="1"/>
  <c r="V7032" i="1" s="1"/>
  <c r="T7032" i="1"/>
  <c r="U7033" i="1" l="1"/>
  <c r="X7032" i="1"/>
  <c r="T7033" i="1"/>
  <c r="U7034" i="1" l="1"/>
  <c r="T7034" i="1"/>
  <c r="X7033" i="1"/>
  <c r="U7035" i="1" l="1"/>
  <c r="T7035" i="1"/>
  <c r="X7034" i="1"/>
  <c r="X7035" i="1" l="1"/>
  <c r="U7036" i="1"/>
  <c r="T7036" i="1"/>
  <c r="X7036" i="1" l="1"/>
  <c r="U7037" i="1"/>
  <c r="T7037" i="1"/>
  <c r="T7038" i="1" l="1"/>
  <c r="X7037" i="1"/>
  <c r="U7038" i="1"/>
  <c r="X7038" i="1" l="1"/>
  <c r="T7039" i="1"/>
  <c r="U7039" i="1"/>
  <c r="X7039" i="1" l="1"/>
  <c r="U7040" i="1"/>
  <c r="T7040" i="1"/>
  <c r="U7041" i="1" l="1"/>
  <c r="V7041" i="1" s="1"/>
  <c r="T7041" i="1"/>
  <c r="X7040" i="1"/>
  <c r="U7042" i="1" l="1"/>
  <c r="V7042" i="1" s="1"/>
  <c r="X7041" i="1"/>
  <c r="T7042" i="1"/>
  <c r="U7043" i="1" l="1"/>
  <c r="V7043" i="1" s="1"/>
  <c r="X7042" i="1"/>
  <c r="T7043" i="1"/>
  <c r="U7044" i="1" l="1"/>
  <c r="V7044" i="1" s="1"/>
  <c r="X7043" i="1"/>
  <c r="T7044" i="1"/>
  <c r="U7045" i="1" l="1"/>
  <c r="V7045" i="1" s="1"/>
  <c r="T7045" i="1"/>
  <c r="X7044" i="1"/>
  <c r="X7045" i="1" l="1"/>
  <c r="U7046" i="1"/>
  <c r="V7046" i="1" s="1"/>
  <c r="T7046" i="1"/>
  <c r="U7047" i="1" l="1"/>
  <c r="V7047" i="1" s="1"/>
  <c r="T7047" i="1"/>
  <c r="X7046" i="1"/>
  <c r="X7047" i="1" l="1"/>
  <c r="U7048" i="1"/>
  <c r="V7048" i="1" s="1"/>
  <c r="T7048" i="1"/>
  <c r="U7049" i="1" l="1"/>
  <c r="V7049" i="1" s="1"/>
  <c r="T7049" i="1"/>
  <c r="X7048" i="1"/>
  <c r="X7049" i="1" l="1"/>
  <c r="U7050" i="1"/>
  <c r="V7050" i="1" s="1"/>
  <c r="T7050" i="1"/>
  <c r="U7051" i="1" l="1"/>
  <c r="V7051" i="1" s="1"/>
  <c r="X7050" i="1"/>
  <c r="T7051" i="1"/>
  <c r="X7051" i="1" l="1"/>
  <c r="U7052" i="1"/>
  <c r="V7052" i="1" s="1"/>
  <c r="T7052" i="1"/>
  <c r="U7053" i="1" l="1"/>
  <c r="V7053" i="1" s="1"/>
  <c r="T7053" i="1"/>
  <c r="X7052" i="1"/>
  <c r="U7054" i="1" l="1"/>
  <c r="V7054" i="1" s="1"/>
  <c r="X7053" i="1"/>
  <c r="T7054" i="1"/>
  <c r="U7055" i="1" l="1"/>
  <c r="V7055" i="1" s="1"/>
  <c r="T7055" i="1"/>
  <c r="X7054" i="1"/>
  <c r="X7055" i="1" l="1"/>
  <c r="U7056" i="1"/>
  <c r="V7056" i="1" s="1"/>
  <c r="T7056" i="1"/>
  <c r="U7057" i="1" l="1"/>
  <c r="X7056" i="1"/>
  <c r="T7057" i="1"/>
  <c r="U7058" i="1" l="1"/>
  <c r="T7058" i="1"/>
  <c r="X7057" i="1"/>
  <c r="U7059" i="1" l="1"/>
  <c r="T7059" i="1"/>
  <c r="X7058" i="1"/>
  <c r="X7059" i="1" l="1"/>
  <c r="U7060" i="1"/>
  <c r="T7060" i="1"/>
  <c r="X7060" i="1" l="1"/>
  <c r="U7061" i="1"/>
  <c r="T7061" i="1"/>
  <c r="T7062" i="1" l="1"/>
  <c r="X7061" i="1"/>
  <c r="U7062" i="1"/>
  <c r="X7062" i="1" l="1"/>
  <c r="T7063" i="1"/>
  <c r="U7063" i="1"/>
  <c r="U7064" i="1" l="1"/>
  <c r="X7063" i="1"/>
  <c r="T7064" i="1"/>
  <c r="U7065" i="1" l="1"/>
  <c r="V7065" i="1" s="1"/>
  <c r="T7065" i="1"/>
  <c r="X7064" i="1"/>
  <c r="U7066" i="1" l="1"/>
  <c r="V7066" i="1" s="1"/>
  <c r="X7065" i="1"/>
  <c r="T7066" i="1"/>
  <c r="U7067" i="1" l="1"/>
  <c r="V7067" i="1" s="1"/>
  <c r="X7066" i="1"/>
  <c r="T7067" i="1"/>
  <c r="X7067" i="1" l="1"/>
  <c r="U7068" i="1"/>
  <c r="V7068" i="1" s="1"/>
  <c r="T7068" i="1"/>
  <c r="U7069" i="1" l="1"/>
  <c r="V7069" i="1" s="1"/>
  <c r="T7069" i="1"/>
  <c r="X7068" i="1"/>
  <c r="X7069" i="1" l="1"/>
  <c r="U7070" i="1"/>
  <c r="V7070" i="1" s="1"/>
  <c r="T7070" i="1"/>
  <c r="U7071" i="1" l="1"/>
  <c r="V7071" i="1" s="1"/>
  <c r="T7071" i="1"/>
  <c r="X7070" i="1"/>
  <c r="X7071" i="1" l="1"/>
  <c r="T7072" i="1"/>
  <c r="U7072" i="1"/>
  <c r="V7072" i="1" s="1"/>
  <c r="U7073" i="1" l="1"/>
  <c r="V7073" i="1" s="1"/>
  <c r="T7073" i="1"/>
  <c r="X7072" i="1"/>
  <c r="X7073" i="1" l="1"/>
  <c r="U7074" i="1"/>
  <c r="V7074" i="1" s="1"/>
  <c r="T7074" i="1"/>
  <c r="U7075" i="1" l="1"/>
  <c r="V7075" i="1" s="1"/>
  <c r="X7074" i="1"/>
  <c r="T7075" i="1"/>
  <c r="X7075" i="1" l="1"/>
  <c r="U7076" i="1"/>
  <c r="V7076" i="1" s="1"/>
  <c r="T7076" i="1"/>
  <c r="U7077" i="1" l="1"/>
  <c r="V7077" i="1" s="1"/>
  <c r="T7077" i="1"/>
  <c r="X7076" i="1"/>
  <c r="U7078" i="1" l="1"/>
  <c r="V7078" i="1" s="1"/>
  <c r="X7077" i="1"/>
  <c r="T7078" i="1"/>
  <c r="U7079" i="1" l="1"/>
  <c r="V7079" i="1" s="1"/>
  <c r="T7079" i="1"/>
  <c r="X7078" i="1"/>
  <c r="X7079" i="1" l="1"/>
  <c r="U7080" i="1"/>
  <c r="V7080" i="1" s="1"/>
  <c r="T7080" i="1"/>
  <c r="U7081" i="1" l="1"/>
  <c r="X7080" i="1"/>
  <c r="T7081" i="1"/>
  <c r="U7082" i="1" l="1"/>
  <c r="T7082" i="1"/>
  <c r="X7081" i="1"/>
  <c r="U7083" i="1" l="1"/>
  <c r="T7083" i="1"/>
  <c r="X7082" i="1"/>
  <c r="X7083" i="1" l="1"/>
  <c r="U7084" i="1"/>
  <c r="T7084" i="1"/>
  <c r="X7084" i="1" l="1"/>
  <c r="U7085" i="1"/>
  <c r="T7085" i="1"/>
  <c r="T7086" i="1" l="1"/>
  <c r="X7085" i="1"/>
  <c r="U7086" i="1"/>
  <c r="X7086" i="1" l="1"/>
  <c r="T7087" i="1"/>
  <c r="U7087" i="1"/>
  <c r="X7087" i="1" l="1"/>
  <c r="U7088" i="1"/>
  <c r="T7088" i="1"/>
  <c r="U7089" i="1" l="1"/>
  <c r="V7089" i="1" s="1"/>
  <c r="T7089" i="1"/>
  <c r="X7088" i="1"/>
  <c r="U7090" i="1" l="1"/>
  <c r="V7090" i="1" s="1"/>
  <c r="X7089" i="1"/>
  <c r="T7090" i="1"/>
  <c r="U7091" i="1" l="1"/>
  <c r="V7091" i="1" s="1"/>
  <c r="X7090" i="1"/>
  <c r="T7091" i="1"/>
  <c r="X7091" i="1" l="1"/>
  <c r="U7092" i="1"/>
  <c r="V7092" i="1" s="1"/>
  <c r="T7092" i="1"/>
  <c r="U7093" i="1" l="1"/>
  <c r="V7093" i="1" s="1"/>
  <c r="T7093" i="1"/>
  <c r="X7092" i="1"/>
  <c r="X7093" i="1" l="1"/>
  <c r="U7094" i="1"/>
  <c r="V7094" i="1" s="1"/>
  <c r="T7094" i="1"/>
  <c r="U7095" i="1" l="1"/>
  <c r="V7095" i="1" s="1"/>
  <c r="T7095" i="1"/>
  <c r="X7094" i="1"/>
  <c r="X7095" i="1" l="1"/>
  <c r="U7096" i="1"/>
  <c r="V7096" i="1" s="1"/>
  <c r="T7096" i="1"/>
  <c r="U7097" i="1" l="1"/>
  <c r="V7097" i="1" s="1"/>
  <c r="T7097" i="1"/>
  <c r="X7096" i="1"/>
  <c r="X7097" i="1" l="1"/>
  <c r="U7098" i="1"/>
  <c r="V7098" i="1" s="1"/>
  <c r="T7098" i="1"/>
  <c r="U7099" i="1" l="1"/>
  <c r="V7099" i="1" s="1"/>
  <c r="X7098" i="1"/>
  <c r="T7099" i="1"/>
  <c r="X7099" i="1" l="1"/>
  <c r="U7100" i="1"/>
  <c r="V7100" i="1" s="1"/>
  <c r="T7100" i="1"/>
  <c r="U7101" i="1" l="1"/>
  <c r="V7101" i="1" s="1"/>
  <c r="T7101" i="1"/>
  <c r="X7100" i="1"/>
  <c r="U7102" i="1" l="1"/>
  <c r="V7102" i="1" s="1"/>
  <c r="X7101" i="1"/>
  <c r="T7102" i="1"/>
  <c r="U7103" i="1" l="1"/>
  <c r="V7103" i="1" s="1"/>
  <c r="T7103" i="1"/>
  <c r="X7102" i="1"/>
  <c r="X7103" i="1" l="1"/>
  <c r="U7104" i="1"/>
  <c r="V7104" i="1" s="1"/>
  <c r="T7104" i="1"/>
  <c r="U7105" i="1" l="1"/>
  <c r="X7104" i="1"/>
  <c r="T7105" i="1"/>
  <c r="U7106" i="1" l="1"/>
  <c r="T7106" i="1"/>
  <c r="X7105" i="1"/>
  <c r="U7107" i="1" l="1"/>
  <c r="T7107" i="1"/>
  <c r="X7106" i="1"/>
  <c r="X7107" i="1" l="1"/>
  <c r="U7108" i="1"/>
  <c r="T7108" i="1"/>
  <c r="X7108" i="1" l="1"/>
  <c r="U7109" i="1"/>
  <c r="T7109" i="1"/>
  <c r="T7110" i="1" l="1"/>
  <c r="X7109" i="1"/>
  <c r="U7110" i="1"/>
  <c r="X7110" i="1" l="1"/>
  <c r="T7111" i="1"/>
  <c r="U7111" i="1"/>
  <c r="X7111" i="1" l="1"/>
  <c r="U7112" i="1"/>
  <c r="T7112" i="1"/>
  <c r="U7113" i="1" l="1"/>
  <c r="V7113" i="1" s="1"/>
  <c r="T7113" i="1"/>
  <c r="X7112" i="1"/>
  <c r="U7114" i="1" l="1"/>
  <c r="V7114" i="1" s="1"/>
  <c r="X7113" i="1"/>
  <c r="T7114" i="1"/>
  <c r="U7115" i="1" l="1"/>
  <c r="V7115" i="1" s="1"/>
  <c r="X7114" i="1"/>
  <c r="T7115" i="1"/>
  <c r="X7115" i="1" l="1"/>
  <c r="U7116" i="1"/>
  <c r="V7116" i="1" s="1"/>
  <c r="T7116" i="1"/>
  <c r="U7117" i="1" l="1"/>
  <c r="V7117" i="1" s="1"/>
  <c r="T7117" i="1"/>
  <c r="X7116" i="1"/>
  <c r="X7117" i="1" l="1"/>
  <c r="U7118" i="1"/>
  <c r="V7118" i="1" s="1"/>
  <c r="T7118" i="1"/>
  <c r="U7119" i="1" l="1"/>
  <c r="V7119" i="1" s="1"/>
  <c r="T7119" i="1"/>
  <c r="X7118" i="1"/>
  <c r="X7119" i="1" l="1"/>
  <c r="U7120" i="1"/>
  <c r="V7120" i="1" s="1"/>
  <c r="T7120" i="1"/>
  <c r="U7121" i="1" l="1"/>
  <c r="V7121" i="1" s="1"/>
  <c r="T7121" i="1"/>
  <c r="X7120" i="1"/>
  <c r="X7121" i="1" l="1"/>
  <c r="U7122" i="1"/>
  <c r="V7122" i="1" s="1"/>
  <c r="T7122" i="1"/>
  <c r="U7123" i="1" l="1"/>
  <c r="V7123" i="1" s="1"/>
  <c r="X7122" i="1"/>
  <c r="T7123" i="1"/>
  <c r="X7123" i="1" l="1"/>
  <c r="U7124" i="1"/>
  <c r="V7124" i="1" s="1"/>
  <c r="T7124" i="1"/>
  <c r="U7125" i="1" l="1"/>
  <c r="V7125" i="1" s="1"/>
  <c r="T7125" i="1"/>
  <c r="X7124" i="1"/>
  <c r="U7126" i="1" l="1"/>
  <c r="V7126" i="1" s="1"/>
  <c r="X7125" i="1"/>
  <c r="T7126" i="1"/>
  <c r="U7127" i="1" l="1"/>
  <c r="V7127" i="1" s="1"/>
  <c r="T7127" i="1"/>
  <c r="X7126" i="1"/>
  <c r="X7127" i="1" l="1"/>
  <c r="U7128" i="1"/>
  <c r="V7128" i="1" s="1"/>
  <c r="T7128" i="1"/>
  <c r="U7129" i="1" l="1"/>
  <c r="X7128" i="1"/>
  <c r="T7129" i="1"/>
  <c r="U7130" i="1" l="1"/>
  <c r="T7130" i="1"/>
  <c r="X7129" i="1"/>
  <c r="X7130" i="1" l="1"/>
  <c r="T7131" i="1"/>
  <c r="U7131" i="1"/>
  <c r="X7131" i="1" l="1"/>
  <c r="U7132" i="1"/>
  <c r="T7132" i="1"/>
  <c r="X7132" i="1" l="1"/>
  <c r="U7133" i="1"/>
  <c r="T7133" i="1"/>
  <c r="T7134" i="1" l="1"/>
  <c r="X7133" i="1"/>
  <c r="U7134" i="1"/>
  <c r="X7134" i="1" l="1"/>
  <c r="T7135" i="1"/>
  <c r="U7135" i="1"/>
  <c r="U7136" i="1" l="1"/>
  <c r="X7135" i="1"/>
  <c r="T7136" i="1"/>
  <c r="U7137" i="1" l="1"/>
  <c r="V7137" i="1" s="1"/>
  <c r="T7137" i="1"/>
  <c r="X7136" i="1"/>
  <c r="U7138" i="1" l="1"/>
  <c r="V7138" i="1" s="1"/>
  <c r="X7137" i="1"/>
  <c r="T7138" i="1"/>
  <c r="U7139" i="1" l="1"/>
  <c r="V7139" i="1" s="1"/>
  <c r="X7138" i="1"/>
  <c r="T7139" i="1"/>
  <c r="X7139" i="1" l="1"/>
  <c r="U7140" i="1"/>
  <c r="V7140" i="1" s="1"/>
  <c r="T7140" i="1"/>
  <c r="U7141" i="1" l="1"/>
  <c r="V7141" i="1" s="1"/>
  <c r="T7141" i="1"/>
  <c r="X7140" i="1"/>
  <c r="X7141" i="1" l="1"/>
  <c r="U7142" i="1"/>
  <c r="V7142" i="1" s="1"/>
  <c r="T7142" i="1"/>
  <c r="U7143" i="1" l="1"/>
  <c r="V7143" i="1" s="1"/>
  <c r="T7143" i="1"/>
  <c r="X7142" i="1"/>
  <c r="X7143" i="1" l="1"/>
  <c r="U7144" i="1"/>
  <c r="V7144" i="1" s="1"/>
  <c r="T7144" i="1"/>
  <c r="U7145" i="1" l="1"/>
  <c r="V7145" i="1" s="1"/>
  <c r="T7145" i="1"/>
  <c r="X7144" i="1"/>
  <c r="X7145" i="1" l="1"/>
  <c r="U7146" i="1"/>
  <c r="V7146" i="1" s="1"/>
  <c r="T7146" i="1"/>
  <c r="U7147" i="1" l="1"/>
  <c r="V7147" i="1" s="1"/>
  <c r="X7146" i="1"/>
  <c r="T7147" i="1"/>
  <c r="X7147" i="1" l="1"/>
  <c r="U7148" i="1"/>
  <c r="V7148" i="1" s="1"/>
  <c r="T7148" i="1"/>
  <c r="U7149" i="1" l="1"/>
  <c r="V7149" i="1" s="1"/>
  <c r="T7149" i="1"/>
  <c r="X7148" i="1"/>
  <c r="U7150" i="1" l="1"/>
  <c r="V7150" i="1" s="1"/>
  <c r="X7149" i="1"/>
  <c r="T7150" i="1"/>
  <c r="U7151" i="1" l="1"/>
  <c r="V7151" i="1" s="1"/>
  <c r="T7151" i="1"/>
  <c r="X7150" i="1"/>
  <c r="X7151" i="1" l="1"/>
  <c r="U7152" i="1"/>
  <c r="V7152" i="1" s="1"/>
  <c r="T7152" i="1"/>
  <c r="U7153" i="1" l="1"/>
  <c r="X7152" i="1"/>
  <c r="T7153" i="1"/>
  <c r="U7154" i="1" l="1"/>
  <c r="T7154" i="1"/>
  <c r="X7153" i="1"/>
  <c r="U7155" i="1" l="1"/>
  <c r="T7155" i="1"/>
  <c r="X7154" i="1"/>
  <c r="X7155" i="1" l="1"/>
  <c r="U7156" i="1"/>
  <c r="T7156" i="1"/>
  <c r="X7156" i="1" l="1"/>
  <c r="U7157" i="1"/>
  <c r="T7157" i="1"/>
  <c r="T7158" i="1" l="1"/>
  <c r="X7157" i="1"/>
  <c r="U7158" i="1"/>
  <c r="X7158" i="1" l="1"/>
  <c r="T7159" i="1"/>
  <c r="U7159" i="1"/>
  <c r="U7160" i="1" l="1"/>
  <c r="X7159" i="1"/>
  <c r="T7160" i="1"/>
  <c r="U7161" i="1" l="1"/>
  <c r="V7161" i="1" s="1"/>
  <c r="T7161" i="1"/>
  <c r="X7160" i="1"/>
  <c r="U7162" i="1" l="1"/>
  <c r="V7162" i="1" s="1"/>
  <c r="X7161" i="1"/>
  <c r="T7162" i="1"/>
  <c r="U7163" i="1" l="1"/>
  <c r="V7163" i="1" s="1"/>
  <c r="X7162" i="1"/>
  <c r="T7163" i="1"/>
  <c r="X7163" i="1" l="1"/>
  <c r="U7164" i="1"/>
  <c r="V7164" i="1" s="1"/>
  <c r="T7164" i="1"/>
  <c r="U7165" i="1" l="1"/>
  <c r="V7165" i="1" s="1"/>
  <c r="T7165" i="1"/>
  <c r="X7164" i="1"/>
  <c r="X7165" i="1" l="1"/>
  <c r="U7166" i="1"/>
  <c r="V7166" i="1" s="1"/>
  <c r="T7166" i="1"/>
  <c r="U7167" i="1" l="1"/>
  <c r="V7167" i="1" s="1"/>
  <c r="T7167" i="1"/>
  <c r="X7166" i="1"/>
  <c r="X7167" i="1" l="1"/>
  <c r="T7168" i="1"/>
  <c r="U7168" i="1"/>
  <c r="V7168" i="1" s="1"/>
  <c r="U7169" i="1" l="1"/>
  <c r="V7169" i="1" s="1"/>
  <c r="T7169" i="1"/>
  <c r="X7168" i="1"/>
  <c r="X7169" i="1" l="1"/>
  <c r="U7170" i="1"/>
  <c r="V7170" i="1" s="1"/>
  <c r="T7170" i="1"/>
  <c r="U7171" i="1" l="1"/>
  <c r="V7171" i="1" s="1"/>
  <c r="X7170" i="1"/>
  <c r="T7171" i="1"/>
  <c r="X7171" i="1" l="1"/>
  <c r="U7172" i="1"/>
  <c r="V7172" i="1" s="1"/>
  <c r="T7172" i="1"/>
  <c r="U7173" i="1" l="1"/>
  <c r="V7173" i="1" s="1"/>
  <c r="T7173" i="1"/>
  <c r="X7172" i="1"/>
  <c r="U7174" i="1" l="1"/>
  <c r="V7174" i="1" s="1"/>
  <c r="X7173" i="1"/>
  <c r="T7174" i="1"/>
  <c r="U7175" i="1" l="1"/>
  <c r="V7175" i="1" s="1"/>
  <c r="T7175" i="1"/>
  <c r="X7174" i="1"/>
  <c r="X7175" i="1" l="1"/>
  <c r="U7176" i="1"/>
  <c r="V7176" i="1" s="1"/>
  <c r="T7176" i="1"/>
  <c r="U7177" i="1" l="1"/>
  <c r="X7176" i="1"/>
  <c r="T7177" i="1"/>
  <c r="U7178" i="1" l="1"/>
  <c r="T7178" i="1"/>
  <c r="X7177" i="1"/>
  <c r="U7179" i="1" l="1"/>
  <c r="T7179" i="1"/>
  <c r="X7178" i="1"/>
  <c r="X7179" i="1" l="1"/>
  <c r="U7180" i="1"/>
  <c r="T7180" i="1"/>
  <c r="X7180" i="1" l="1"/>
  <c r="U7181" i="1"/>
  <c r="T7181" i="1"/>
  <c r="T7182" i="1" l="1"/>
  <c r="X7181" i="1"/>
  <c r="U7182" i="1"/>
  <c r="X7182" i="1" l="1"/>
  <c r="T7183" i="1"/>
  <c r="U7183" i="1"/>
  <c r="X7183" i="1" l="1"/>
  <c r="U7184" i="1"/>
  <c r="T7184" i="1"/>
  <c r="U7185" i="1" l="1"/>
  <c r="V7185" i="1" s="1"/>
  <c r="T7185" i="1"/>
  <c r="X7184" i="1"/>
  <c r="U7186" i="1" l="1"/>
  <c r="V7186" i="1" s="1"/>
  <c r="X7185" i="1"/>
  <c r="T7186" i="1"/>
  <c r="U7187" i="1" l="1"/>
  <c r="V7187" i="1" s="1"/>
  <c r="X7186" i="1"/>
  <c r="T7187" i="1"/>
  <c r="X7187" i="1" l="1"/>
  <c r="U7188" i="1"/>
  <c r="V7188" i="1" s="1"/>
  <c r="T7188" i="1"/>
  <c r="U7189" i="1" l="1"/>
  <c r="V7189" i="1" s="1"/>
  <c r="T7189" i="1"/>
  <c r="X7188" i="1"/>
  <c r="X7189" i="1" l="1"/>
  <c r="U7190" i="1"/>
  <c r="V7190" i="1" s="1"/>
  <c r="T7190" i="1"/>
  <c r="U7191" i="1" l="1"/>
  <c r="V7191" i="1" s="1"/>
  <c r="T7191" i="1"/>
  <c r="X7190" i="1"/>
  <c r="X7191" i="1" l="1"/>
  <c r="U7192" i="1"/>
  <c r="V7192" i="1" s="1"/>
  <c r="T7192" i="1"/>
  <c r="U7193" i="1" l="1"/>
  <c r="V7193" i="1" s="1"/>
  <c r="T7193" i="1"/>
  <c r="X7192" i="1"/>
  <c r="X7193" i="1" l="1"/>
  <c r="U7194" i="1"/>
  <c r="V7194" i="1" s="1"/>
  <c r="T7194" i="1"/>
  <c r="U7195" i="1" l="1"/>
  <c r="V7195" i="1" s="1"/>
  <c r="X7194" i="1"/>
  <c r="T7195" i="1"/>
  <c r="X7195" i="1" l="1"/>
  <c r="U7196" i="1"/>
  <c r="V7196" i="1" s="1"/>
  <c r="T7196" i="1"/>
  <c r="U7197" i="1" l="1"/>
  <c r="V7197" i="1" s="1"/>
  <c r="T7197" i="1"/>
  <c r="X7196" i="1"/>
  <c r="U7198" i="1" l="1"/>
  <c r="V7198" i="1" s="1"/>
  <c r="X7197" i="1"/>
  <c r="T7198" i="1"/>
  <c r="U7199" i="1" l="1"/>
  <c r="V7199" i="1" s="1"/>
  <c r="T7199" i="1"/>
  <c r="X7198" i="1"/>
  <c r="X7199" i="1" l="1"/>
  <c r="U7200" i="1"/>
  <c r="V7200" i="1" s="1"/>
  <c r="T7200" i="1"/>
  <c r="U7201" i="1" l="1"/>
  <c r="X7200" i="1"/>
  <c r="T7201" i="1"/>
  <c r="U7202" i="1" l="1"/>
  <c r="T7202" i="1"/>
  <c r="X7201" i="1"/>
  <c r="U7203" i="1" l="1"/>
  <c r="T7203" i="1"/>
  <c r="X7202" i="1"/>
  <c r="X7203" i="1" l="1"/>
  <c r="U7204" i="1"/>
  <c r="T7204" i="1"/>
  <c r="X7204" i="1" l="1"/>
  <c r="U7205" i="1"/>
  <c r="T7205" i="1"/>
  <c r="T7206" i="1" l="1"/>
  <c r="X7205" i="1"/>
  <c r="U7206" i="1"/>
  <c r="X7206" i="1" l="1"/>
  <c r="T7207" i="1"/>
  <c r="U7207" i="1"/>
  <c r="X7207" i="1" l="1"/>
  <c r="U7208" i="1"/>
  <c r="T7208" i="1"/>
  <c r="U7209" i="1" l="1"/>
  <c r="V7209" i="1" s="1"/>
  <c r="T7209" i="1"/>
  <c r="X7208" i="1"/>
  <c r="U7210" i="1" l="1"/>
  <c r="V7210" i="1" s="1"/>
  <c r="X7209" i="1"/>
  <c r="T7210" i="1"/>
  <c r="U7211" i="1" l="1"/>
  <c r="V7211" i="1" s="1"/>
  <c r="X7210" i="1"/>
  <c r="T7211" i="1"/>
  <c r="X7211" i="1" l="1"/>
  <c r="U7212" i="1"/>
  <c r="V7212" i="1" s="1"/>
  <c r="T7212" i="1"/>
  <c r="U7213" i="1" l="1"/>
  <c r="V7213" i="1" s="1"/>
  <c r="T7213" i="1"/>
  <c r="X7212" i="1"/>
  <c r="X7213" i="1" l="1"/>
  <c r="U7214" i="1"/>
  <c r="V7214" i="1" s="1"/>
  <c r="T7214" i="1"/>
  <c r="U7215" i="1" l="1"/>
  <c r="V7215" i="1" s="1"/>
  <c r="T7215" i="1"/>
  <c r="X7214" i="1"/>
  <c r="X7215" i="1" l="1"/>
  <c r="U7216" i="1"/>
  <c r="V7216" i="1" s="1"/>
  <c r="T7216" i="1"/>
  <c r="U7217" i="1" l="1"/>
  <c r="V7217" i="1" s="1"/>
  <c r="T7217" i="1"/>
  <c r="X7216" i="1"/>
  <c r="X7217" i="1" l="1"/>
  <c r="U7218" i="1"/>
  <c r="V7218" i="1" s="1"/>
  <c r="T7218" i="1"/>
  <c r="U7219" i="1" l="1"/>
  <c r="V7219" i="1" s="1"/>
  <c r="X7218" i="1"/>
  <c r="T7219" i="1"/>
  <c r="X7219" i="1" l="1"/>
  <c r="U7220" i="1"/>
  <c r="V7220" i="1" s="1"/>
  <c r="T7220" i="1"/>
  <c r="U7221" i="1" l="1"/>
  <c r="V7221" i="1" s="1"/>
  <c r="T7221" i="1"/>
  <c r="X7220" i="1"/>
  <c r="U7222" i="1" l="1"/>
  <c r="V7222" i="1" s="1"/>
  <c r="X7221" i="1"/>
  <c r="T7222" i="1"/>
  <c r="U7223" i="1" l="1"/>
  <c r="V7223" i="1" s="1"/>
  <c r="T7223" i="1"/>
  <c r="X7222" i="1"/>
  <c r="X7223" i="1" l="1"/>
  <c r="U7224" i="1"/>
  <c r="V7224" i="1" s="1"/>
  <c r="T7224" i="1"/>
  <c r="U7225" i="1" l="1"/>
  <c r="X7224" i="1"/>
  <c r="T7225" i="1"/>
  <c r="U7226" i="1" l="1"/>
  <c r="T7226" i="1"/>
  <c r="X7225" i="1"/>
  <c r="U7227" i="1" l="1"/>
  <c r="T7227" i="1"/>
  <c r="X7226" i="1"/>
  <c r="U7228" i="1" l="1"/>
  <c r="X7227" i="1"/>
  <c r="T7228" i="1"/>
  <c r="X7228" i="1" l="1"/>
  <c r="U7229" i="1"/>
  <c r="T7229" i="1"/>
  <c r="T7230" i="1" l="1"/>
  <c r="X7229" i="1"/>
  <c r="U7230" i="1"/>
  <c r="X7230" i="1" l="1"/>
  <c r="T7231" i="1"/>
  <c r="U7231" i="1"/>
  <c r="X7231" i="1" l="1"/>
  <c r="U7232" i="1"/>
  <c r="T7232" i="1"/>
  <c r="U7233" i="1" l="1"/>
  <c r="V7233" i="1" s="1"/>
  <c r="T7233" i="1"/>
  <c r="X7232" i="1"/>
  <c r="U7234" i="1" l="1"/>
  <c r="V7234" i="1" s="1"/>
  <c r="X7233" i="1"/>
  <c r="T7234" i="1"/>
  <c r="U7235" i="1" l="1"/>
  <c r="V7235" i="1" s="1"/>
  <c r="X7234" i="1"/>
  <c r="T7235" i="1"/>
  <c r="U7236" i="1" l="1"/>
  <c r="V7236" i="1" s="1"/>
  <c r="T7236" i="1"/>
  <c r="X7235" i="1"/>
  <c r="U7237" i="1" l="1"/>
  <c r="V7237" i="1" s="1"/>
  <c r="T7237" i="1"/>
  <c r="X7236" i="1"/>
  <c r="X7237" i="1" l="1"/>
  <c r="U7238" i="1"/>
  <c r="V7238" i="1" s="1"/>
  <c r="T7238" i="1"/>
  <c r="U7239" i="1" l="1"/>
  <c r="V7239" i="1" s="1"/>
  <c r="T7239" i="1"/>
  <c r="X7238" i="1"/>
  <c r="X7239" i="1" l="1"/>
  <c r="U7240" i="1"/>
  <c r="V7240" i="1" s="1"/>
  <c r="T7240" i="1"/>
  <c r="U7241" i="1" l="1"/>
  <c r="V7241" i="1" s="1"/>
  <c r="T7241" i="1"/>
  <c r="X7240" i="1"/>
  <c r="X7241" i="1" l="1"/>
  <c r="U7242" i="1"/>
  <c r="V7242" i="1" s="1"/>
  <c r="T7242" i="1"/>
  <c r="U7243" i="1" l="1"/>
  <c r="V7243" i="1" s="1"/>
  <c r="X7242" i="1"/>
  <c r="T7243" i="1"/>
  <c r="X7243" i="1" l="1"/>
  <c r="U7244" i="1"/>
  <c r="V7244" i="1" s="1"/>
  <c r="T7244" i="1"/>
  <c r="U7245" i="1" l="1"/>
  <c r="V7245" i="1" s="1"/>
  <c r="T7245" i="1"/>
  <c r="X7244" i="1"/>
  <c r="U7246" i="1" l="1"/>
  <c r="V7246" i="1" s="1"/>
  <c r="X7245" i="1"/>
  <c r="T7246" i="1"/>
  <c r="U7247" i="1" l="1"/>
  <c r="V7247" i="1" s="1"/>
  <c r="T7247" i="1"/>
  <c r="X7246" i="1"/>
  <c r="X7247" i="1" l="1"/>
  <c r="U7248" i="1"/>
  <c r="V7248" i="1" s="1"/>
  <c r="T7248" i="1"/>
  <c r="U7249" i="1" l="1"/>
  <c r="X7248" i="1"/>
  <c r="T7249" i="1"/>
  <c r="U7250" i="1" l="1"/>
  <c r="T7250" i="1"/>
  <c r="X7249" i="1"/>
  <c r="X7250" i="1" l="1"/>
  <c r="T7251" i="1"/>
  <c r="U7251" i="1"/>
  <c r="U7252" i="1" l="1"/>
  <c r="X7251" i="1"/>
  <c r="T7252" i="1"/>
  <c r="X7252" i="1" l="1"/>
  <c r="U7253" i="1"/>
  <c r="T7253" i="1"/>
  <c r="T7254" i="1" l="1"/>
  <c r="X7253" i="1"/>
  <c r="U7254" i="1"/>
  <c r="U7255" i="1" l="1"/>
  <c r="T7255" i="1"/>
  <c r="X7254" i="1"/>
  <c r="U7256" i="1" l="1"/>
  <c r="X7255" i="1"/>
  <c r="T7256" i="1"/>
  <c r="U7257" i="1" l="1"/>
  <c r="V7257" i="1" s="1"/>
  <c r="T7257" i="1"/>
  <c r="X7256" i="1"/>
  <c r="U7258" i="1" l="1"/>
  <c r="V7258" i="1" s="1"/>
  <c r="X7257" i="1"/>
  <c r="T7258" i="1"/>
  <c r="U7259" i="1" l="1"/>
  <c r="V7259" i="1" s="1"/>
  <c r="X7258" i="1"/>
  <c r="T7259" i="1"/>
  <c r="X7259" i="1" l="1"/>
  <c r="U7260" i="1"/>
  <c r="V7260" i="1" s="1"/>
  <c r="T7260" i="1"/>
  <c r="U7261" i="1" l="1"/>
  <c r="V7261" i="1" s="1"/>
  <c r="T7261" i="1"/>
  <c r="X7260" i="1"/>
  <c r="X7261" i="1" l="1"/>
  <c r="U7262" i="1"/>
  <c r="V7262" i="1" s="1"/>
  <c r="T7262" i="1"/>
  <c r="U7263" i="1" l="1"/>
  <c r="V7263" i="1" s="1"/>
  <c r="T7263" i="1"/>
  <c r="X7262" i="1"/>
  <c r="X7263" i="1" l="1"/>
  <c r="T7264" i="1"/>
  <c r="U7264" i="1"/>
  <c r="V7264" i="1" s="1"/>
  <c r="U7265" i="1" l="1"/>
  <c r="V7265" i="1" s="1"/>
  <c r="T7265" i="1"/>
  <c r="X7264" i="1"/>
  <c r="X7265" i="1" l="1"/>
  <c r="U7266" i="1"/>
  <c r="V7266" i="1" s="1"/>
  <c r="T7266" i="1"/>
  <c r="U7267" i="1" l="1"/>
  <c r="V7267" i="1" s="1"/>
  <c r="X7266" i="1"/>
  <c r="T7267" i="1"/>
  <c r="X7267" i="1" l="1"/>
  <c r="U7268" i="1"/>
  <c r="V7268" i="1" s="1"/>
  <c r="T7268" i="1"/>
  <c r="U7269" i="1" l="1"/>
  <c r="V7269" i="1" s="1"/>
  <c r="T7269" i="1"/>
  <c r="X7268" i="1"/>
  <c r="U7270" i="1" l="1"/>
  <c r="V7270" i="1" s="1"/>
  <c r="T7270" i="1"/>
  <c r="X7269" i="1"/>
  <c r="U7271" i="1" l="1"/>
  <c r="V7271" i="1" s="1"/>
  <c r="T7271" i="1"/>
  <c r="X7270" i="1"/>
  <c r="X7271" i="1" l="1"/>
  <c r="U7272" i="1"/>
  <c r="V7272" i="1" s="1"/>
  <c r="T7272" i="1"/>
  <c r="U7273" i="1" l="1"/>
  <c r="X7272" i="1"/>
  <c r="T7273" i="1"/>
  <c r="U7274" i="1" l="1"/>
  <c r="X7273" i="1"/>
  <c r="T7274" i="1"/>
  <c r="X7274" i="1" l="1"/>
  <c r="T7275" i="1"/>
  <c r="U7275" i="1"/>
  <c r="X7275" i="1" l="1"/>
  <c r="U7276" i="1"/>
  <c r="T7276" i="1"/>
  <c r="X7276" i="1" l="1"/>
  <c r="U7277" i="1"/>
  <c r="T7277" i="1"/>
  <c r="X7277" i="1" l="1"/>
  <c r="U7278" i="1"/>
  <c r="T7278" i="1"/>
  <c r="T7279" i="1" l="1"/>
  <c r="X7278" i="1"/>
  <c r="U7279" i="1"/>
  <c r="U7280" i="1" l="1"/>
  <c r="X7279" i="1"/>
  <c r="T7280" i="1"/>
  <c r="U7281" i="1" l="1"/>
  <c r="V7281" i="1" s="1"/>
  <c r="X7280" i="1"/>
  <c r="T7281" i="1"/>
  <c r="U7282" i="1" l="1"/>
  <c r="V7282" i="1" s="1"/>
  <c r="T7282" i="1"/>
  <c r="X7281" i="1"/>
  <c r="X7282" i="1" l="1"/>
  <c r="U7283" i="1"/>
  <c r="V7283" i="1" s="1"/>
  <c r="T7283" i="1"/>
  <c r="U7284" i="1" l="1"/>
  <c r="V7284" i="1" s="1"/>
  <c r="T7284" i="1"/>
  <c r="X7283" i="1"/>
  <c r="U7285" i="1" l="1"/>
  <c r="V7285" i="1" s="1"/>
  <c r="X7284" i="1"/>
  <c r="T7285" i="1"/>
  <c r="U7286" i="1" l="1"/>
  <c r="V7286" i="1" s="1"/>
  <c r="X7285" i="1"/>
  <c r="T7286" i="1"/>
  <c r="X7286" i="1" l="1"/>
  <c r="U7287" i="1"/>
  <c r="V7287" i="1" s="1"/>
  <c r="T7287" i="1"/>
  <c r="U7288" i="1" l="1"/>
  <c r="V7288" i="1" s="1"/>
  <c r="T7288" i="1"/>
  <c r="X7287" i="1"/>
  <c r="U7289" i="1" l="1"/>
  <c r="V7289" i="1" s="1"/>
  <c r="T7289" i="1"/>
  <c r="X7288" i="1"/>
  <c r="U7290" i="1" l="1"/>
  <c r="V7290" i="1" s="1"/>
  <c r="T7290" i="1"/>
  <c r="X7289" i="1"/>
  <c r="X7290" i="1" l="1"/>
  <c r="U7291" i="1"/>
  <c r="V7291" i="1" s="1"/>
  <c r="T7291" i="1"/>
  <c r="U7292" i="1" l="1"/>
  <c r="V7292" i="1" s="1"/>
  <c r="T7292" i="1"/>
  <c r="X7291" i="1"/>
  <c r="U7293" i="1" l="1"/>
  <c r="V7293" i="1" s="1"/>
  <c r="X7292" i="1"/>
  <c r="T7293" i="1"/>
  <c r="U7294" i="1" l="1"/>
  <c r="V7294" i="1" s="1"/>
  <c r="X7293" i="1"/>
  <c r="T7294" i="1"/>
  <c r="X7294" i="1" l="1"/>
  <c r="U7295" i="1"/>
  <c r="V7295" i="1" s="1"/>
  <c r="T7295" i="1"/>
  <c r="U7296" i="1" l="1"/>
  <c r="V7296" i="1" s="1"/>
  <c r="T7296" i="1"/>
  <c r="X7295" i="1"/>
  <c r="U7297" i="1" l="1"/>
  <c r="X7296" i="1"/>
  <c r="T7297" i="1"/>
  <c r="X7297" i="1" l="1"/>
  <c r="U7298" i="1"/>
  <c r="T7298" i="1"/>
  <c r="X7298" i="1" l="1"/>
  <c r="T7299" i="1"/>
  <c r="U7299" i="1"/>
  <c r="X7299" i="1" l="1"/>
  <c r="U7300" i="1"/>
  <c r="T7300" i="1"/>
  <c r="X7300" i="1" l="1"/>
  <c r="U7301" i="1"/>
  <c r="T7301" i="1"/>
  <c r="X7301" i="1" l="1"/>
  <c r="T7302" i="1"/>
  <c r="U7302" i="1"/>
  <c r="X7302" i="1" l="1"/>
  <c r="U7303" i="1"/>
  <c r="T7303" i="1"/>
  <c r="X7303" i="1" l="1"/>
  <c r="U7304" i="1"/>
  <c r="T7304" i="1"/>
  <c r="U7305" i="1" l="1"/>
  <c r="V7305" i="1" s="1"/>
  <c r="X7304" i="1"/>
  <c r="T7305" i="1"/>
  <c r="U7306" i="1" l="1"/>
  <c r="V7306" i="1" s="1"/>
  <c r="T7306" i="1"/>
  <c r="X7305" i="1"/>
  <c r="X7306" i="1" l="1"/>
  <c r="U7307" i="1"/>
  <c r="V7307" i="1" s="1"/>
  <c r="T7307" i="1"/>
  <c r="U7308" i="1" l="1"/>
  <c r="V7308" i="1" s="1"/>
  <c r="T7308" i="1"/>
  <c r="X7307" i="1"/>
  <c r="U7309" i="1" l="1"/>
  <c r="V7309" i="1" s="1"/>
  <c r="X7308" i="1"/>
  <c r="T7309" i="1"/>
  <c r="U7310" i="1" l="1"/>
  <c r="V7310" i="1" s="1"/>
  <c r="X7309" i="1"/>
  <c r="T7310" i="1"/>
  <c r="X7310" i="1" l="1"/>
  <c r="U7311" i="1"/>
  <c r="V7311" i="1" s="1"/>
  <c r="T7311" i="1"/>
  <c r="U7312" i="1" l="1"/>
  <c r="V7312" i="1" s="1"/>
  <c r="T7312" i="1"/>
  <c r="X7311" i="1"/>
  <c r="U7313" i="1" l="1"/>
  <c r="V7313" i="1" s="1"/>
  <c r="T7313" i="1"/>
  <c r="X7312" i="1"/>
  <c r="U7314" i="1" l="1"/>
  <c r="V7314" i="1" s="1"/>
  <c r="T7314" i="1"/>
  <c r="X7313" i="1"/>
  <c r="X7314" i="1" l="1"/>
  <c r="U7315" i="1"/>
  <c r="V7315" i="1" s="1"/>
  <c r="T7315" i="1"/>
  <c r="U7316" i="1" l="1"/>
  <c r="V7316" i="1" s="1"/>
  <c r="T7316" i="1"/>
  <c r="X7315" i="1"/>
  <c r="U7317" i="1" l="1"/>
  <c r="V7317" i="1" s="1"/>
  <c r="X7316" i="1"/>
  <c r="T7317" i="1"/>
  <c r="U7318" i="1" l="1"/>
  <c r="V7318" i="1" s="1"/>
  <c r="X7317" i="1"/>
  <c r="T7318" i="1"/>
  <c r="X7318" i="1" l="1"/>
  <c r="U7319" i="1"/>
  <c r="V7319" i="1" s="1"/>
  <c r="T7319" i="1"/>
  <c r="U7320" i="1" l="1"/>
  <c r="V7320" i="1" s="1"/>
  <c r="T7320" i="1"/>
  <c r="X7319" i="1"/>
  <c r="U7321" i="1" l="1"/>
  <c r="X7320" i="1"/>
  <c r="T7321" i="1"/>
  <c r="X7321" i="1" l="1"/>
  <c r="U7322" i="1"/>
  <c r="T7322" i="1"/>
  <c r="U7323" i="1" l="1"/>
  <c r="X7322" i="1"/>
  <c r="T7323" i="1"/>
  <c r="X7323" i="1" l="1"/>
  <c r="U7324" i="1"/>
  <c r="T7324" i="1"/>
  <c r="X7324" i="1" l="1"/>
  <c r="U7325" i="1"/>
  <c r="T7325" i="1"/>
  <c r="X7325" i="1" l="1"/>
  <c r="T7326" i="1"/>
  <c r="U7326" i="1"/>
  <c r="X7326" i="1" l="1"/>
  <c r="U7327" i="1"/>
  <c r="T7327" i="1"/>
  <c r="X7327" i="1" l="1"/>
  <c r="U7328" i="1"/>
  <c r="T7328" i="1"/>
  <c r="U7329" i="1" l="1"/>
  <c r="V7329" i="1" s="1"/>
  <c r="X7328" i="1"/>
  <c r="T7329" i="1"/>
  <c r="U7330" i="1" l="1"/>
  <c r="V7330" i="1" s="1"/>
  <c r="T7330" i="1"/>
  <c r="X7329" i="1"/>
  <c r="U7331" i="1" l="1"/>
  <c r="V7331" i="1" s="1"/>
  <c r="X7330" i="1"/>
  <c r="T7331" i="1"/>
  <c r="U7332" i="1" l="1"/>
  <c r="V7332" i="1" s="1"/>
  <c r="T7332" i="1"/>
  <c r="X7331" i="1"/>
  <c r="U7333" i="1" l="1"/>
  <c r="V7333" i="1" s="1"/>
  <c r="X7332" i="1"/>
  <c r="T7333" i="1"/>
  <c r="U7334" i="1" l="1"/>
  <c r="V7334" i="1" s="1"/>
  <c r="X7333" i="1"/>
  <c r="T7334" i="1"/>
  <c r="X7334" i="1" l="1"/>
  <c r="U7335" i="1"/>
  <c r="V7335" i="1" s="1"/>
  <c r="T7335" i="1"/>
  <c r="U7336" i="1" l="1"/>
  <c r="V7336" i="1" s="1"/>
  <c r="T7336" i="1"/>
  <c r="X7335" i="1"/>
  <c r="U7337" i="1" l="1"/>
  <c r="V7337" i="1" s="1"/>
  <c r="T7337" i="1"/>
  <c r="X7336" i="1"/>
  <c r="U7338" i="1" l="1"/>
  <c r="V7338" i="1" s="1"/>
  <c r="T7338" i="1"/>
  <c r="X7337" i="1"/>
  <c r="X7338" i="1" l="1"/>
  <c r="U7339" i="1"/>
  <c r="V7339" i="1" s="1"/>
  <c r="T7339" i="1"/>
  <c r="U7340" i="1" l="1"/>
  <c r="V7340" i="1" s="1"/>
  <c r="T7340" i="1"/>
  <c r="X7339" i="1"/>
  <c r="U7341" i="1" l="1"/>
  <c r="V7341" i="1" s="1"/>
  <c r="X7340" i="1"/>
  <c r="T7341" i="1"/>
  <c r="U7342" i="1" l="1"/>
  <c r="V7342" i="1" s="1"/>
  <c r="X7341" i="1"/>
  <c r="T7342" i="1"/>
  <c r="X7342" i="1" l="1"/>
  <c r="U7343" i="1"/>
  <c r="V7343" i="1" s="1"/>
  <c r="T7343" i="1"/>
  <c r="U7344" i="1" l="1"/>
  <c r="V7344" i="1" s="1"/>
  <c r="T7344" i="1"/>
  <c r="X7343" i="1"/>
  <c r="U7345" i="1" l="1"/>
  <c r="X7344" i="1"/>
  <c r="T7345" i="1"/>
  <c r="X7345" i="1" l="1"/>
  <c r="U7346" i="1"/>
  <c r="T7346" i="1"/>
  <c r="U7347" i="1" l="1"/>
  <c r="X7346" i="1"/>
  <c r="T7347" i="1"/>
  <c r="X7347" i="1" l="1"/>
  <c r="U7348" i="1"/>
  <c r="T7348" i="1"/>
  <c r="X7348" i="1" l="1"/>
  <c r="T7349" i="1"/>
  <c r="U7349" i="1"/>
  <c r="X7349" i="1" l="1"/>
  <c r="T7350" i="1"/>
  <c r="U7350" i="1"/>
  <c r="X7350" i="1" l="1"/>
  <c r="U7351" i="1"/>
  <c r="T7351" i="1"/>
  <c r="U7352" i="1" l="1"/>
  <c r="X7351" i="1"/>
  <c r="T7352" i="1"/>
  <c r="U7353" i="1" l="1"/>
  <c r="V7353" i="1" s="1"/>
  <c r="X7352" i="1"/>
  <c r="T7353" i="1"/>
  <c r="U7354" i="1" l="1"/>
  <c r="V7354" i="1" s="1"/>
  <c r="T7354" i="1"/>
  <c r="X7353" i="1"/>
  <c r="X7354" i="1" l="1"/>
  <c r="U7355" i="1"/>
  <c r="V7355" i="1" s="1"/>
  <c r="T7355" i="1"/>
  <c r="U7356" i="1" l="1"/>
  <c r="V7356" i="1" s="1"/>
  <c r="T7356" i="1"/>
  <c r="X7355" i="1"/>
  <c r="U7357" i="1" l="1"/>
  <c r="V7357" i="1" s="1"/>
  <c r="X7356" i="1"/>
  <c r="T7357" i="1"/>
  <c r="U7358" i="1" l="1"/>
  <c r="V7358" i="1" s="1"/>
  <c r="X7357" i="1"/>
  <c r="T7358" i="1"/>
  <c r="X7358" i="1" l="1"/>
  <c r="U7359" i="1"/>
  <c r="V7359" i="1" s="1"/>
  <c r="T7359" i="1"/>
  <c r="U7360" i="1" l="1"/>
  <c r="V7360" i="1" s="1"/>
  <c r="X7359" i="1"/>
  <c r="T7360" i="1"/>
  <c r="X7360" i="1" l="1"/>
  <c r="U7361" i="1"/>
  <c r="V7361" i="1" s="1"/>
  <c r="T7361" i="1"/>
  <c r="T7362" i="1" l="1"/>
  <c r="X7361" i="1"/>
  <c r="U7362" i="1"/>
  <c r="V7362" i="1" s="1"/>
  <c r="X7362" i="1" l="1"/>
  <c r="U7363" i="1"/>
  <c r="V7363" i="1" s="1"/>
  <c r="T7363" i="1"/>
  <c r="U7364" i="1" l="1"/>
  <c r="V7364" i="1" s="1"/>
  <c r="X7363" i="1"/>
  <c r="T7364" i="1"/>
  <c r="U7365" i="1" l="1"/>
  <c r="V7365" i="1" s="1"/>
  <c r="T7365" i="1"/>
  <c r="X7364" i="1"/>
  <c r="X7365" i="1" l="1"/>
  <c r="T7366" i="1"/>
  <c r="U7366" i="1"/>
  <c r="V7366" i="1" s="1"/>
  <c r="X7366" i="1" l="1"/>
  <c r="U7367" i="1"/>
  <c r="V7367" i="1" s="1"/>
  <c r="T7367" i="1"/>
  <c r="X7367" i="1" l="1"/>
  <c r="U7368" i="1"/>
  <c r="V7368" i="1" s="1"/>
  <c r="T7368" i="1"/>
  <c r="X7368" i="1" l="1"/>
  <c r="U7369" i="1"/>
  <c r="T7369" i="1"/>
  <c r="U7370" i="1" l="1"/>
  <c r="X7369" i="1"/>
  <c r="T7370" i="1"/>
  <c r="U7371" i="1" l="1"/>
  <c r="T7371" i="1"/>
  <c r="X7370" i="1"/>
  <c r="X7371" i="1" l="1"/>
  <c r="U7372" i="1"/>
  <c r="T7372" i="1"/>
  <c r="U7373" i="1" l="1"/>
  <c r="X7372" i="1"/>
  <c r="T7373" i="1"/>
  <c r="T7374" i="1" l="1"/>
  <c r="U7374" i="1"/>
  <c r="X7373" i="1"/>
  <c r="X7374" i="1" l="1"/>
  <c r="U7375" i="1"/>
  <c r="T7375" i="1"/>
  <c r="X7375" i="1" l="1"/>
  <c r="U7376" i="1"/>
  <c r="T7376" i="1"/>
  <c r="U7377" i="1" l="1"/>
  <c r="V7377" i="1" s="1"/>
  <c r="T7377" i="1"/>
  <c r="X7376" i="1"/>
  <c r="U7378" i="1" l="1"/>
  <c r="V7378" i="1" s="1"/>
  <c r="X7377" i="1"/>
  <c r="T7378" i="1"/>
  <c r="U7379" i="1" l="1"/>
  <c r="V7379" i="1" s="1"/>
  <c r="X7378" i="1"/>
  <c r="T7379" i="1"/>
  <c r="X7379" i="1" l="1"/>
  <c r="U7380" i="1"/>
  <c r="V7380" i="1" s="1"/>
  <c r="T7380" i="1"/>
  <c r="U7381" i="1" l="1"/>
  <c r="V7381" i="1" s="1"/>
  <c r="X7380" i="1"/>
  <c r="T7381" i="1"/>
  <c r="X7381" i="1" l="1"/>
  <c r="U7382" i="1"/>
  <c r="V7382" i="1" s="1"/>
  <c r="T7382" i="1"/>
  <c r="X7382" i="1" l="1"/>
  <c r="U7383" i="1"/>
  <c r="V7383" i="1" s="1"/>
  <c r="T7383" i="1"/>
  <c r="X7383" i="1" l="1"/>
  <c r="T7384" i="1"/>
  <c r="U7384" i="1"/>
  <c r="V7384" i="1" s="1"/>
  <c r="T7385" i="1" l="1"/>
  <c r="U7385" i="1"/>
  <c r="V7385" i="1" s="1"/>
  <c r="X7384" i="1"/>
  <c r="U7386" i="1" l="1"/>
  <c r="V7386" i="1" s="1"/>
  <c r="X7385" i="1"/>
  <c r="T7386" i="1"/>
  <c r="U7387" i="1" l="1"/>
  <c r="V7387" i="1" s="1"/>
  <c r="T7387" i="1"/>
  <c r="X7386" i="1"/>
  <c r="X7387" i="1" l="1"/>
  <c r="U7388" i="1"/>
  <c r="V7388" i="1" s="1"/>
  <c r="T7388" i="1"/>
  <c r="U7389" i="1" l="1"/>
  <c r="V7389" i="1" s="1"/>
  <c r="X7388" i="1"/>
  <c r="T7389" i="1"/>
  <c r="X7389" i="1" l="1"/>
  <c r="U7390" i="1"/>
  <c r="V7390" i="1" s="1"/>
  <c r="T7390" i="1"/>
  <c r="X7390" i="1" l="1"/>
  <c r="T7391" i="1"/>
  <c r="U7391" i="1"/>
  <c r="V7391" i="1" s="1"/>
  <c r="X7391" i="1" l="1"/>
  <c r="T7392" i="1"/>
  <c r="U7392" i="1"/>
  <c r="V7392" i="1" s="1"/>
  <c r="X7392" i="1" l="1"/>
  <c r="U7393" i="1"/>
  <c r="T7393" i="1"/>
  <c r="U7394" i="1" l="1"/>
  <c r="X7393" i="1"/>
  <c r="T7394" i="1"/>
  <c r="U7395" i="1" l="1"/>
  <c r="T7395" i="1"/>
  <c r="X7394" i="1"/>
  <c r="X7395" i="1" l="1"/>
  <c r="U7396" i="1"/>
  <c r="T7396" i="1"/>
  <c r="U7397" i="1" l="1"/>
  <c r="X7396" i="1"/>
  <c r="T7397" i="1"/>
  <c r="U7398" i="1" l="1"/>
  <c r="X7397" i="1"/>
  <c r="T7398" i="1"/>
  <c r="T7399" i="1" l="1"/>
  <c r="X7398" i="1"/>
  <c r="U7399" i="1"/>
  <c r="X7399" i="1" l="1"/>
  <c r="U7400" i="1"/>
  <c r="T7400" i="1"/>
  <c r="U7401" i="1" l="1"/>
  <c r="V7401" i="1" s="1"/>
  <c r="X7400" i="1"/>
  <c r="T7401" i="1"/>
  <c r="U7402" i="1" l="1"/>
  <c r="V7402" i="1" s="1"/>
  <c r="X7401" i="1"/>
  <c r="T7402" i="1"/>
  <c r="X7402" i="1" l="1"/>
  <c r="U7403" i="1"/>
  <c r="V7403" i="1" s="1"/>
  <c r="T7403" i="1"/>
  <c r="U7404" i="1" l="1"/>
  <c r="V7404" i="1" s="1"/>
  <c r="X7403" i="1"/>
  <c r="T7404" i="1"/>
  <c r="U7405" i="1" l="1"/>
  <c r="V7405" i="1" s="1"/>
  <c r="X7404" i="1"/>
  <c r="T7405" i="1"/>
  <c r="X7405" i="1" l="1"/>
  <c r="T7406" i="1"/>
  <c r="U7406" i="1"/>
  <c r="V7406" i="1" s="1"/>
  <c r="X7406" i="1" l="1"/>
  <c r="U7407" i="1"/>
  <c r="V7407" i="1" s="1"/>
  <c r="T7407" i="1"/>
  <c r="X7407" i="1" l="1"/>
  <c r="U7408" i="1"/>
  <c r="V7408" i="1" s="1"/>
  <c r="T7408" i="1"/>
  <c r="U7409" i="1" l="1"/>
  <c r="V7409" i="1" s="1"/>
  <c r="X7408" i="1"/>
  <c r="T7409" i="1"/>
  <c r="U7410" i="1" l="1"/>
  <c r="V7410" i="1" s="1"/>
  <c r="X7409" i="1"/>
  <c r="T7410" i="1"/>
  <c r="X7410" i="1" l="1"/>
  <c r="T7411" i="1"/>
  <c r="U7411" i="1"/>
  <c r="V7411" i="1" s="1"/>
  <c r="U7412" i="1" l="1"/>
  <c r="V7412" i="1" s="1"/>
  <c r="T7412" i="1"/>
  <c r="X7411" i="1"/>
  <c r="U7413" i="1" l="1"/>
  <c r="V7413" i="1" s="1"/>
  <c r="X7412" i="1"/>
  <c r="T7413" i="1"/>
  <c r="X7413" i="1" l="1"/>
  <c r="T7414" i="1"/>
  <c r="U7414" i="1"/>
  <c r="V7414" i="1" s="1"/>
  <c r="U7415" i="1" l="1"/>
  <c r="V7415" i="1" s="1"/>
  <c r="X7414" i="1"/>
  <c r="T7415" i="1"/>
  <c r="X7415" i="1" l="1"/>
  <c r="U7416" i="1"/>
  <c r="V7416" i="1" s="1"/>
  <c r="T7416" i="1"/>
  <c r="X7416" i="1" l="1"/>
  <c r="U7417" i="1"/>
  <c r="T7417" i="1"/>
  <c r="U7418" i="1" l="1"/>
  <c r="T7418" i="1"/>
  <c r="X7417" i="1"/>
  <c r="X7418" i="1" l="1"/>
  <c r="U7419" i="1"/>
  <c r="T7419" i="1"/>
  <c r="X7419" i="1" l="1"/>
  <c r="U7420" i="1"/>
  <c r="T7420" i="1"/>
  <c r="X7420" i="1" l="1"/>
  <c r="U7421" i="1"/>
  <c r="T7421" i="1"/>
  <c r="U7422" i="1" l="1"/>
  <c r="X7421" i="1"/>
  <c r="T7422" i="1"/>
  <c r="X7422" i="1" l="1"/>
  <c r="U7423" i="1"/>
  <c r="T7423" i="1"/>
  <c r="X7423" i="1" l="1"/>
  <c r="U7424" i="1"/>
  <c r="T7424" i="1"/>
  <c r="T7425" i="1" l="1"/>
  <c r="U7425" i="1"/>
  <c r="V7425" i="1" s="1"/>
  <c r="X7424" i="1"/>
  <c r="U7426" i="1" l="1"/>
  <c r="V7426" i="1" s="1"/>
  <c r="X7425" i="1"/>
  <c r="T7426" i="1"/>
  <c r="X7426" i="1" l="1"/>
  <c r="U7427" i="1"/>
  <c r="V7427" i="1" s="1"/>
  <c r="T7427" i="1"/>
  <c r="X7427" i="1" l="1"/>
  <c r="U7428" i="1"/>
  <c r="V7428" i="1" s="1"/>
  <c r="T7428" i="1"/>
  <c r="T7429" i="1" l="1"/>
  <c r="X7428" i="1"/>
  <c r="U7429" i="1"/>
  <c r="V7429" i="1" s="1"/>
  <c r="U7430" i="1" l="1"/>
  <c r="V7430" i="1" s="1"/>
  <c r="X7429" i="1"/>
  <c r="T7430" i="1"/>
  <c r="X7430" i="1" l="1"/>
  <c r="U7431" i="1"/>
  <c r="V7431" i="1" s="1"/>
  <c r="T7431" i="1"/>
  <c r="X7431" i="1" l="1"/>
  <c r="U7432" i="1"/>
  <c r="V7432" i="1" s="1"/>
  <c r="T7432" i="1"/>
  <c r="X7432" i="1" l="1"/>
  <c r="T7433" i="1"/>
  <c r="U7433" i="1"/>
  <c r="V7433" i="1" s="1"/>
  <c r="X7433" i="1" l="1"/>
  <c r="U7434" i="1"/>
  <c r="V7434" i="1" s="1"/>
  <c r="T7434" i="1"/>
  <c r="U7435" i="1" l="1"/>
  <c r="V7435" i="1" s="1"/>
  <c r="X7434" i="1"/>
  <c r="T7435" i="1"/>
  <c r="X7435" i="1" l="1"/>
  <c r="U7436" i="1"/>
  <c r="V7436" i="1" s="1"/>
  <c r="T7436" i="1"/>
  <c r="X7436" i="1" l="1"/>
  <c r="T7437" i="1"/>
  <c r="U7437" i="1"/>
  <c r="V7437" i="1" s="1"/>
  <c r="U7438" i="1" l="1"/>
  <c r="V7438" i="1" s="1"/>
  <c r="X7437" i="1"/>
  <c r="T7438" i="1"/>
  <c r="X7438" i="1" l="1"/>
  <c r="U7439" i="1"/>
  <c r="V7439" i="1" s="1"/>
  <c r="T7439" i="1"/>
  <c r="X7439" i="1" l="1"/>
  <c r="U7440" i="1"/>
  <c r="V7440" i="1" s="1"/>
  <c r="T7440" i="1"/>
  <c r="T7441" i="1" l="1"/>
  <c r="X7440" i="1"/>
  <c r="U7441" i="1"/>
  <c r="U7442" i="1" l="1"/>
  <c r="T7442" i="1"/>
  <c r="X7441" i="1"/>
  <c r="U7443" i="1" l="1"/>
  <c r="X7442" i="1"/>
  <c r="T7443" i="1"/>
  <c r="X7443" i="1" l="1"/>
  <c r="U7444" i="1"/>
  <c r="T7444" i="1"/>
  <c r="X7444" i="1" l="1"/>
  <c r="U7445" i="1"/>
  <c r="T7445" i="1"/>
  <c r="U7446" i="1" l="1"/>
  <c r="X7445" i="1"/>
  <c r="T7446" i="1"/>
  <c r="X7446" i="1" l="1"/>
  <c r="U7447" i="1"/>
  <c r="T7447" i="1"/>
  <c r="X7447" i="1" l="1"/>
  <c r="U7448" i="1"/>
  <c r="T7448" i="1"/>
  <c r="T7449" i="1" l="1"/>
  <c r="U7449" i="1"/>
  <c r="V7449" i="1" s="1"/>
  <c r="X7448" i="1"/>
  <c r="U7450" i="1" l="1"/>
  <c r="V7450" i="1" s="1"/>
  <c r="X7449" i="1"/>
  <c r="T7450" i="1"/>
  <c r="X7450" i="1" l="1"/>
  <c r="U7451" i="1"/>
  <c r="V7451" i="1" s="1"/>
  <c r="T7451" i="1"/>
  <c r="X7451" i="1" l="1"/>
  <c r="U7452" i="1"/>
  <c r="V7452" i="1" s="1"/>
  <c r="T7452" i="1"/>
  <c r="T7453" i="1" l="1"/>
  <c r="X7452" i="1"/>
  <c r="U7453" i="1"/>
  <c r="V7453" i="1" s="1"/>
  <c r="X7453" i="1" l="1"/>
  <c r="U7454" i="1"/>
  <c r="V7454" i="1" s="1"/>
  <c r="T7454" i="1"/>
  <c r="X7454" i="1" l="1"/>
  <c r="U7455" i="1"/>
  <c r="V7455" i="1" s="1"/>
  <c r="T7455" i="1"/>
  <c r="X7455" i="1" l="1"/>
  <c r="U7456" i="1"/>
  <c r="V7456" i="1" s="1"/>
  <c r="T7456" i="1"/>
  <c r="X7456" i="1" l="1"/>
  <c r="T7457" i="1"/>
  <c r="U7457" i="1"/>
  <c r="V7457" i="1" s="1"/>
  <c r="U7458" i="1" l="1"/>
  <c r="V7458" i="1" s="1"/>
  <c r="X7457" i="1"/>
  <c r="T7458" i="1"/>
  <c r="X7458" i="1" l="1"/>
  <c r="U7459" i="1"/>
  <c r="V7459" i="1" s="1"/>
  <c r="T7459" i="1"/>
  <c r="X7459" i="1" l="1"/>
  <c r="U7460" i="1"/>
  <c r="V7460" i="1" s="1"/>
  <c r="T7460" i="1"/>
  <c r="X7460" i="1" l="1"/>
  <c r="T7461" i="1"/>
  <c r="U7461" i="1"/>
  <c r="V7461" i="1" s="1"/>
  <c r="U7462" i="1" l="1"/>
  <c r="V7462" i="1" s="1"/>
  <c r="X7461" i="1"/>
  <c r="T7462" i="1"/>
  <c r="X7462" i="1" l="1"/>
  <c r="U7463" i="1"/>
  <c r="V7463" i="1" s="1"/>
  <c r="T7463" i="1"/>
  <c r="X7463" i="1" l="1"/>
  <c r="U7464" i="1"/>
  <c r="V7464" i="1" s="1"/>
  <c r="T7464" i="1"/>
  <c r="T7465" i="1" l="1"/>
  <c r="X7464" i="1"/>
  <c r="U7465" i="1"/>
  <c r="U7466" i="1" l="1"/>
  <c r="T7466" i="1"/>
  <c r="X7465" i="1"/>
  <c r="X7466" i="1" l="1"/>
  <c r="U7467" i="1"/>
  <c r="T7467" i="1"/>
  <c r="X7467" i="1" l="1"/>
  <c r="U7468" i="1"/>
  <c r="T7468" i="1"/>
  <c r="X7468" i="1" l="1"/>
  <c r="U7469" i="1"/>
  <c r="T7469" i="1"/>
  <c r="U7470" i="1" l="1"/>
  <c r="X7469" i="1"/>
  <c r="T7470" i="1"/>
  <c r="X7470" i="1" l="1"/>
  <c r="U7471" i="1"/>
  <c r="T7471" i="1"/>
  <c r="X7471" i="1" l="1"/>
  <c r="U7472" i="1"/>
  <c r="T7472" i="1"/>
  <c r="T7473" i="1" l="1"/>
  <c r="U7473" i="1"/>
  <c r="V7473" i="1" s="1"/>
  <c r="X7472" i="1"/>
  <c r="U7474" i="1" l="1"/>
  <c r="V7474" i="1" s="1"/>
  <c r="X7473" i="1"/>
  <c r="T7474" i="1"/>
  <c r="X7474" i="1" l="1"/>
  <c r="U7475" i="1"/>
  <c r="V7475" i="1" s="1"/>
  <c r="T7475" i="1"/>
  <c r="X7475" i="1" l="1"/>
  <c r="U7476" i="1"/>
  <c r="V7476" i="1" s="1"/>
  <c r="T7476" i="1"/>
  <c r="T7477" i="1" l="1"/>
  <c r="X7476" i="1"/>
  <c r="U7477" i="1"/>
  <c r="V7477" i="1" s="1"/>
  <c r="U7478" i="1" l="1"/>
  <c r="V7478" i="1" s="1"/>
  <c r="X7477" i="1"/>
  <c r="T7478" i="1"/>
  <c r="X7478" i="1" l="1"/>
  <c r="U7479" i="1"/>
  <c r="V7479" i="1" s="1"/>
  <c r="T7479" i="1"/>
  <c r="X7479" i="1" l="1"/>
  <c r="U7480" i="1"/>
  <c r="V7480" i="1" s="1"/>
  <c r="T7480" i="1"/>
  <c r="X7480" i="1" l="1"/>
  <c r="T7481" i="1"/>
  <c r="U7481" i="1"/>
  <c r="V7481" i="1" s="1"/>
  <c r="U7482" i="1" l="1"/>
  <c r="V7482" i="1" s="1"/>
  <c r="X7481" i="1"/>
  <c r="T7482" i="1"/>
  <c r="X7482" i="1" l="1"/>
  <c r="U7483" i="1"/>
  <c r="V7483" i="1" s="1"/>
  <c r="T7483" i="1"/>
  <c r="X7483" i="1" l="1"/>
  <c r="U7484" i="1"/>
  <c r="V7484" i="1" s="1"/>
  <c r="T7484" i="1"/>
  <c r="X7484" i="1" l="1"/>
  <c r="T7485" i="1"/>
  <c r="U7485" i="1"/>
  <c r="V7485" i="1" s="1"/>
  <c r="U7486" i="1" l="1"/>
  <c r="V7486" i="1" s="1"/>
  <c r="X7485" i="1"/>
  <c r="T7486" i="1"/>
  <c r="X7486" i="1" l="1"/>
  <c r="U7487" i="1"/>
  <c r="V7487" i="1" s="1"/>
  <c r="T7487" i="1"/>
  <c r="X7487" i="1" l="1"/>
  <c r="U7488" i="1"/>
  <c r="V7488" i="1" s="1"/>
  <c r="T7488" i="1"/>
  <c r="T7489" i="1" l="1"/>
  <c r="X7488" i="1"/>
  <c r="U7489" i="1"/>
  <c r="U7490" i="1" l="1"/>
  <c r="T7490" i="1"/>
  <c r="X7489" i="1"/>
  <c r="U7491" i="1" l="1"/>
  <c r="X7490" i="1"/>
  <c r="T7491" i="1"/>
  <c r="X7491" i="1" l="1"/>
  <c r="U7492" i="1"/>
  <c r="T7492" i="1"/>
  <c r="X7492" i="1" l="1"/>
  <c r="U7493" i="1"/>
  <c r="T7493" i="1"/>
  <c r="U7494" i="1" l="1"/>
  <c r="X7493" i="1"/>
  <c r="T7494" i="1"/>
  <c r="X7494" i="1" l="1"/>
  <c r="U7495" i="1"/>
  <c r="T7495" i="1"/>
  <c r="X7495" i="1" l="1"/>
  <c r="U7496" i="1"/>
  <c r="T7496" i="1"/>
  <c r="T7497" i="1" l="1"/>
  <c r="U7497" i="1"/>
  <c r="V7497" i="1" s="1"/>
  <c r="X7496" i="1"/>
  <c r="U7498" i="1" l="1"/>
  <c r="V7498" i="1" s="1"/>
  <c r="X7497" i="1"/>
  <c r="T7498" i="1"/>
  <c r="X7498" i="1" l="1"/>
  <c r="U7499" i="1"/>
  <c r="V7499" i="1" s="1"/>
  <c r="T7499" i="1"/>
  <c r="X7499" i="1" l="1"/>
  <c r="U7500" i="1"/>
  <c r="V7500" i="1" s="1"/>
  <c r="T7500" i="1"/>
  <c r="T7501" i="1" l="1"/>
  <c r="X7500" i="1"/>
  <c r="U7501" i="1"/>
  <c r="V7501" i="1" s="1"/>
  <c r="U7502" i="1" l="1"/>
  <c r="V7502" i="1" s="1"/>
  <c r="X7501" i="1"/>
  <c r="T7502" i="1"/>
  <c r="X7502" i="1" l="1"/>
  <c r="U7503" i="1"/>
  <c r="V7503" i="1" s="1"/>
  <c r="T7503" i="1"/>
  <c r="X7503" i="1" l="1"/>
  <c r="U7504" i="1"/>
  <c r="V7504" i="1" s="1"/>
  <c r="T7504" i="1"/>
  <c r="X7504" i="1" l="1"/>
  <c r="T7505" i="1"/>
  <c r="U7505" i="1"/>
  <c r="V7505" i="1" s="1"/>
  <c r="U7506" i="1" l="1"/>
  <c r="V7506" i="1" s="1"/>
  <c r="X7505" i="1"/>
  <c r="T7506" i="1"/>
  <c r="X7506" i="1" l="1"/>
  <c r="U7507" i="1"/>
  <c r="V7507" i="1" s="1"/>
  <c r="T7507" i="1"/>
  <c r="X7507" i="1" l="1"/>
  <c r="U7508" i="1"/>
  <c r="V7508" i="1" s="1"/>
  <c r="T7508" i="1"/>
  <c r="X7508" i="1" l="1"/>
  <c r="T7509" i="1"/>
  <c r="U7509" i="1"/>
  <c r="V7509" i="1" s="1"/>
  <c r="U7510" i="1" l="1"/>
  <c r="V7510" i="1" s="1"/>
  <c r="X7509" i="1"/>
  <c r="T7510" i="1"/>
  <c r="X7510" i="1" l="1"/>
  <c r="U7511" i="1"/>
  <c r="V7511" i="1" s="1"/>
  <c r="T7511" i="1"/>
  <c r="X7511" i="1" l="1"/>
  <c r="U7512" i="1"/>
  <c r="V7512" i="1" s="1"/>
  <c r="T7512" i="1"/>
  <c r="T7513" i="1" l="1"/>
  <c r="X7512" i="1"/>
  <c r="U7513" i="1"/>
  <c r="U7514" i="1" l="1"/>
  <c r="T7514" i="1"/>
  <c r="X7513" i="1"/>
  <c r="X7514" i="1" l="1"/>
  <c r="U7515" i="1"/>
  <c r="T7515" i="1"/>
  <c r="X7515" i="1" l="1"/>
  <c r="U7516" i="1"/>
  <c r="T7516" i="1"/>
  <c r="X7516" i="1" l="1"/>
  <c r="U7517" i="1"/>
  <c r="T7517" i="1"/>
  <c r="U7518" i="1" l="1"/>
  <c r="X7517" i="1"/>
  <c r="T7518" i="1"/>
  <c r="X7518" i="1" l="1"/>
  <c r="U7519" i="1"/>
  <c r="T7519" i="1"/>
  <c r="X7519" i="1" l="1"/>
  <c r="U7520" i="1"/>
  <c r="T7520" i="1"/>
  <c r="T7521" i="1" l="1"/>
  <c r="U7521" i="1"/>
  <c r="V7521" i="1" s="1"/>
  <c r="X7520" i="1"/>
  <c r="U7522" i="1" l="1"/>
  <c r="V7522" i="1" s="1"/>
  <c r="X7521" i="1"/>
  <c r="T7522" i="1"/>
  <c r="X7522" i="1" l="1"/>
  <c r="U7523" i="1"/>
  <c r="V7523" i="1" s="1"/>
  <c r="T7523" i="1"/>
  <c r="X7523" i="1" l="1"/>
  <c r="U7524" i="1"/>
  <c r="V7524" i="1" s="1"/>
  <c r="T7524" i="1"/>
  <c r="T7525" i="1" l="1"/>
  <c r="X7524" i="1"/>
  <c r="U7525" i="1"/>
  <c r="V7525" i="1" s="1"/>
  <c r="U7526" i="1" l="1"/>
  <c r="V7526" i="1" s="1"/>
  <c r="X7525" i="1"/>
  <c r="T7526" i="1"/>
  <c r="X7526" i="1" l="1"/>
  <c r="U7527" i="1"/>
  <c r="V7527" i="1" s="1"/>
  <c r="T7527" i="1"/>
  <c r="X7527" i="1" l="1"/>
  <c r="U7528" i="1"/>
  <c r="V7528" i="1" s="1"/>
  <c r="T7528" i="1"/>
  <c r="X7528" i="1" l="1"/>
  <c r="T7529" i="1"/>
  <c r="U7529" i="1"/>
  <c r="V7529" i="1" s="1"/>
  <c r="X7529" i="1" l="1"/>
  <c r="U7530" i="1"/>
  <c r="V7530" i="1" s="1"/>
  <c r="T7530" i="1"/>
  <c r="U7531" i="1" l="1"/>
  <c r="V7531" i="1" s="1"/>
  <c r="X7530" i="1"/>
  <c r="T7531" i="1"/>
  <c r="X7531" i="1" l="1"/>
  <c r="U7532" i="1"/>
  <c r="V7532" i="1" s="1"/>
  <c r="T7532" i="1"/>
  <c r="X7532" i="1" l="1"/>
  <c r="T7533" i="1"/>
  <c r="U7533" i="1"/>
  <c r="V7533" i="1" s="1"/>
  <c r="U7534" i="1" l="1"/>
  <c r="V7534" i="1" s="1"/>
  <c r="T7534" i="1"/>
  <c r="X7533" i="1"/>
  <c r="X7534" i="1" l="1"/>
  <c r="U7535" i="1"/>
  <c r="V7535" i="1" s="1"/>
  <c r="T7535" i="1"/>
  <c r="X7535" i="1" l="1"/>
  <c r="U7536" i="1"/>
  <c r="V7536" i="1" s="1"/>
  <c r="T7536" i="1"/>
  <c r="T7537" i="1" l="1"/>
  <c r="X7536" i="1"/>
  <c r="U7537" i="1"/>
  <c r="U7538" i="1" l="1"/>
  <c r="T7538" i="1"/>
  <c r="X7537" i="1"/>
  <c r="X7538" i="1" l="1"/>
  <c r="U7539" i="1"/>
  <c r="T7539" i="1"/>
  <c r="U7540" i="1" l="1"/>
  <c r="X7539" i="1"/>
  <c r="T7540" i="1"/>
  <c r="X7540" i="1" l="1"/>
  <c r="U7541" i="1"/>
  <c r="T7541" i="1"/>
  <c r="U7542" i="1" l="1"/>
  <c r="X7541" i="1"/>
  <c r="T7542" i="1"/>
  <c r="U7543" i="1" l="1"/>
  <c r="X7542" i="1"/>
  <c r="T7543" i="1"/>
  <c r="U7544" i="1" l="1"/>
  <c r="X7543" i="1"/>
  <c r="T7544" i="1"/>
  <c r="T7545" i="1" l="1"/>
  <c r="U7545" i="1"/>
  <c r="V7545" i="1" s="1"/>
  <c r="X7544" i="1"/>
  <c r="U7546" i="1" l="1"/>
  <c r="V7546" i="1" s="1"/>
  <c r="X7545" i="1"/>
  <c r="T7546" i="1"/>
  <c r="X7546" i="1" l="1"/>
  <c r="U7547" i="1"/>
  <c r="V7547" i="1" s="1"/>
  <c r="T7547" i="1"/>
  <c r="X7547" i="1" l="1"/>
  <c r="U7548" i="1"/>
  <c r="V7548" i="1" s="1"/>
  <c r="T7548" i="1"/>
  <c r="T7549" i="1" l="1"/>
  <c r="X7548" i="1"/>
  <c r="U7549" i="1"/>
  <c r="V7549" i="1" s="1"/>
  <c r="U7550" i="1" l="1"/>
  <c r="V7550" i="1" s="1"/>
  <c r="X7549" i="1"/>
  <c r="T7550" i="1"/>
  <c r="X7550" i="1" l="1"/>
  <c r="U7551" i="1"/>
  <c r="V7551" i="1" s="1"/>
  <c r="T7551" i="1"/>
  <c r="X7551" i="1" l="1"/>
  <c r="U7552" i="1"/>
  <c r="V7552" i="1" s="1"/>
  <c r="T7552" i="1"/>
  <c r="X7552" i="1" l="1"/>
  <c r="T7553" i="1"/>
  <c r="U7553" i="1"/>
  <c r="V7553" i="1" s="1"/>
  <c r="U7554" i="1" l="1"/>
  <c r="V7554" i="1" s="1"/>
  <c r="X7553" i="1"/>
  <c r="T7554" i="1"/>
  <c r="X7554" i="1" l="1"/>
  <c r="U7555" i="1"/>
  <c r="V7555" i="1" s="1"/>
  <c r="T7555" i="1"/>
  <c r="X7555" i="1" l="1"/>
  <c r="U7556" i="1"/>
  <c r="V7556" i="1" s="1"/>
  <c r="T7556" i="1"/>
  <c r="X7556" i="1" l="1"/>
  <c r="T7557" i="1"/>
  <c r="U7557" i="1"/>
  <c r="V7557" i="1" s="1"/>
  <c r="U7558" i="1" l="1"/>
  <c r="V7558" i="1" s="1"/>
  <c r="X7557" i="1"/>
  <c r="T7558" i="1"/>
  <c r="X7558" i="1" l="1"/>
  <c r="U7559" i="1"/>
  <c r="V7559" i="1" s="1"/>
  <c r="T7559" i="1"/>
  <c r="U7560" i="1" l="1"/>
  <c r="V7560" i="1" s="1"/>
  <c r="X7559" i="1"/>
  <c r="T7560" i="1"/>
  <c r="T7561" i="1" l="1"/>
  <c r="X7560" i="1"/>
  <c r="U7561" i="1"/>
  <c r="U7562" i="1" l="1"/>
  <c r="T7562" i="1"/>
  <c r="X7561" i="1"/>
  <c r="U7563" i="1" l="1"/>
  <c r="X7562" i="1"/>
  <c r="T7563" i="1"/>
  <c r="U7564" i="1" l="1"/>
  <c r="X7563" i="1"/>
  <c r="T7564" i="1"/>
  <c r="X7564" i="1" l="1"/>
  <c r="U7565" i="1"/>
  <c r="T7565" i="1"/>
  <c r="U7566" i="1" l="1"/>
  <c r="X7565" i="1"/>
  <c r="T7566" i="1"/>
  <c r="U7567" i="1" l="1"/>
  <c r="X7566" i="1"/>
  <c r="T7567" i="1"/>
  <c r="U7568" i="1" l="1"/>
  <c r="X7567" i="1"/>
  <c r="T7568" i="1"/>
  <c r="T7569" i="1" l="1"/>
  <c r="U7569" i="1"/>
  <c r="V7569" i="1" s="1"/>
  <c r="X7568" i="1"/>
  <c r="U7570" i="1" l="1"/>
  <c r="V7570" i="1" s="1"/>
  <c r="X7569" i="1"/>
  <c r="T7570" i="1"/>
  <c r="X7570" i="1" l="1"/>
  <c r="U7571" i="1"/>
  <c r="V7571" i="1" s="1"/>
  <c r="T7571" i="1"/>
  <c r="X7571" i="1" l="1"/>
  <c r="U7572" i="1"/>
  <c r="V7572" i="1" s="1"/>
  <c r="T7572" i="1"/>
  <c r="U7573" i="1" l="1"/>
  <c r="V7573" i="1" s="1"/>
  <c r="T7573" i="1"/>
  <c r="X7572" i="1"/>
  <c r="X7573" i="1" l="1"/>
  <c r="U7574" i="1"/>
  <c r="V7574" i="1" s="1"/>
  <c r="T7574" i="1"/>
  <c r="U7575" i="1" l="1"/>
  <c r="V7575" i="1" s="1"/>
  <c r="X7574" i="1"/>
  <c r="T7575" i="1"/>
  <c r="U7576" i="1" l="1"/>
  <c r="V7576" i="1" s="1"/>
  <c r="T7576" i="1"/>
  <c r="X7575" i="1"/>
  <c r="U7577" i="1" l="1"/>
  <c r="V7577" i="1" s="1"/>
  <c r="X7576" i="1"/>
  <c r="T7577" i="1"/>
  <c r="X7577" i="1" l="1"/>
  <c r="U7578" i="1"/>
  <c r="V7578" i="1" s="1"/>
  <c r="T7578" i="1"/>
  <c r="U7579" i="1" l="1"/>
  <c r="V7579" i="1" s="1"/>
  <c r="X7578" i="1"/>
  <c r="T7579" i="1"/>
  <c r="U7580" i="1" l="1"/>
  <c r="V7580" i="1" s="1"/>
  <c r="T7580" i="1"/>
  <c r="X7579" i="1"/>
  <c r="U7581" i="1" l="1"/>
  <c r="V7581" i="1" s="1"/>
  <c r="T7581" i="1"/>
  <c r="X7580" i="1"/>
  <c r="X7581" i="1" l="1"/>
  <c r="U7582" i="1"/>
  <c r="V7582" i="1" s="1"/>
  <c r="T7582" i="1"/>
  <c r="U7583" i="1" l="1"/>
  <c r="V7583" i="1" s="1"/>
  <c r="X7582" i="1"/>
  <c r="T7583" i="1"/>
  <c r="U7584" i="1" l="1"/>
  <c r="V7584" i="1" s="1"/>
  <c r="X7583" i="1"/>
  <c r="T7584" i="1"/>
  <c r="U7585" i="1" l="1"/>
  <c r="X7584" i="1"/>
  <c r="T7585" i="1"/>
  <c r="U7586" i="1" l="1"/>
  <c r="X7585" i="1"/>
  <c r="T7586" i="1"/>
  <c r="X7586" i="1" l="1"/>
  <c r="U7587" i="1"/>
  <c r="T7587" i="1"/>
  <c r="T7588" i="1" l="1"/>
  <c r="U7588" i="1"/>
  <c r="X7587" i="1"/>
  <c r="T7589" i="1" l="1"/>
  <c r="U7589" i="1"/>
  <c r="X7588" i="1"/>
  <c r="U7590" i="1" l="1"/>
  <c r="X7589" i="1"/>
  <c r="T7590" i="1"/>
  <c r="X7590" i="1" l="1"/>
  <c r="U7591" i="1"/>
  <c r="T7591" i="1"/>
  <c r="U7592" i="1" l="1"/>
  <c r="T7592" i="1"/>
  <c r="X7591" i="1"/>
  <c r="U7593" i="1" l="1"/>
  <c r="V7593" i="1" s="1"/>
  <c r="X7592" i="1"/>
  <c r="T7593" i="1"/>
  <c r="X7593" i="1" l="1"/>
  <c r="U7594" i="1"/>
  <c r="V7594" i="1" s="1"/>
  <c r="T7594" i="1"/>
  <c r="U7595" i="1" l="1"/>
  <c r="V7595" i="1" s="1"/>
  <c r="X7594" i="1"/>
  <c r="T7595" i="1"/>
  <c r="U7596" i="1" l="1"/>
  <c r="V7596" i="1" s="1"/>
  <c r="T7596" i="1"/>
  <c r="X7595" i="1"/>
  <c r="U7597" i="1" l="1"/>
  <c r="V7597" i="1" s="1"/>
  <c r="T7597" i="1"/>
  <c r="X7596" i="1"/>
  <c r="X7597" i="1" l="1"/>
  <c r="U7598" i="1"/>
  <c r="V7598" i="1" s="1"/>
  <c r="T7598" i="1"/>
  <c r="U7599" i="1" l="1"/>
  <c r="V7599" i="1" s="1"/>
  <c r="X7598" i="1"/>
  <c r="T7599" i="1"/>
  <c r="U7600" i="1" l="1"/>
  <c r="V7600" i="1" s="1"/>
  <c r="T7600" i="1"/>
  <c r="X7599" i="1"/>
  <c r="U7601" i="1" l="1"/>
  <c r="V7601" i="1" s="1"/>
  <c r="X7600" i="1"/>
  <c r="T7601" i="1"/>
  <c r="X7601" i="1" l="1"/>
  <c r="T7602" i="1"/>
  <c r="U7602" i="1"/>
  <c r="V7602" i="1" s="1"/>
  <c r="U7603" i="1" l="1"/>
  <c r="V7603" i="1" s="1"/>
  <c r="X7602" i="1"/>
  <c r="T7603" i="1"/>
  <c r="U7604" i="1" l="1"/>
  <c r="V7604" i="1" s="1"/>
  <c r="T7604" i="1"/>
  <c r="X7603" i="1"/>
  <c r="U7605" i="1" l="1"/>
  <c r="V7605" i="1" s="1"/>
  <c r="T7605" i="1"/>
  <c r="X7604" i="1"/>
  <c r="X7605" i="1" l="1"/>
  <c r="U7606" i="1"/>
  <c r="V7606" i="1" s="1"/>
  <c r="T7606" i="1"/>
  <c r="U7607" i="1" l="1"/>
  <c r="V7607" i="1" s="1"/>
  <c r="X7606" i="1"/>
  <c r="T7607" i="1"/>
  <c r="U7608" i="1" l="1"/>
  <c r="V7608" i="1" s="1"/>
  <c r="X7607" i="1"/>
  <c r="T7608" i="1"/>
  <c r="U7609" i="1" l="1"/>
  <c r="X7608" i="1"/>
  <c r="T7609" i="1"/>
  <c r="U7610" i="1" l="1"/>
  <c r="X7609" i="1"/>
  <c r="T7610" i="1"/>
  <c r="U7611" i="1" l="1"/>
  <c r="X7610" i="1"/>
  <c r="T7611" i="1"/>
  <c r="T7612" i="1" l="1"/>
  <c r="U7612" i="1"/>
  <c r="X7611" i="1"/>
  <c r="T7613" i="1" l="1"/>
  <c r="U7613" i="1"/>
  <c r="X7612" i="1"/>
  <c r="U7614" i="1" l="1"/>
  <c r="X7613" i="1"/>
  <c r="T7614" i="1"/>
  <c r="U7615" i="1" l="1"/>
  <c r="X7614" i="1"/>
  <c r="T7615" i="1"/>
  <c r="U7616" i="1" l="1"/>
  <c r="T7616" i="1"/>
  <c r="X7615" i="1"/>
  <c r="U7617" i="1" l="1"/>
  <c r="V7617" i="1" s="1"/>
  <c r="X7616" i="1"/>
  <c r="T7617" i="1"/>
  <c r="X7617" i="1" l="1"/>
  <c r="U7618" i="1"/>
  <c r="V7618" i="1" s="1"/>
  <c r="T7618" i="1"/>
  <c r="U7619" i="1" l="1"/>
  <c r="V7619" i="1" s="1"/>
  <c r="X7618" i="1"/>
  <c r="T7619" i="1"/>
  <c r="U7620" i="1" l="1"/>
  <c r="V7620" i="1" s="1"/>
  <c r="T7620" i="1"/>
  <c r="X7619" i="1"/>
  <c r="U7621" i="1" l="1"/>
  <c r="V7621" i="1" s="1"/>
  <c r="T7621" i="1"/>
  <c r="X7620" i="1"/>
  <c r="X7621" i="1" l="1"/>
  <c r="U7622" i="1"/>
  <c r="V7622" i="1" s="1"/>
  <c r="T7622" i="1"/>
  <c r="U7623" i="1" l="1"/>
  <c r="V7623" i="1" s="1"/>
  <c r="X7622" i="1"/>
  <c r="T7623" i="1"/>
  <c r="U7624" i="1" l="1"/>
  <c r="V7624" i="1" s="1"/>
  <c r="T7624" i="1"/>
  <c r="X7623" i="1"/>
  <c r="U7625" i="1" l="1"/>
  <c r="V7625" i="1" s="1"/>
  <c r="X7624" i="1"/>
  <c r="T7625" i="1"/>
  <c r="X7625" i="1" l="1"/>
  <c r="U7626" i="1"/>
  <c r="V7626" i="1" s="1"/>
  <c r="T7626" i="1"/>
  <c r="U7627" i="1" l="1"/>
  <c r="V7627" i="1" s="1"/>
  <c r="X7626" i="1"/>
  <c r="T7627" i="1"/>
  <c r="U7628" i="1" l="1"/>
  <c r="V7628" i="1" s="1"/>
  <c r="T7628" i="1"/>
  <c r="X7627" i="1"/>
  <c r="U7629" i="1" l="1"/>
  <c r="V7629" i="1" s="1"/>
  <c r="T7629" i="1"/>
  <c r="X7628" i="1"/>
  <c r="X7629" i="1" l="1"/>
  <c r="U7630" i="1"/>
  <c r="V7630" i="1" s="1"/>
  <c r="T7630" i="1"/>
  <c r="U7631" i="1" l="1"/>
  <c r="V7631" i="1" s="1"/>
  <c r="X7630" i="1"/>
  <c r="T7631" i="1"/>
  <c r="U7632" i="1" l="1"/>
  <c r="V7632" i="1" s="1"/>
  <c r="X7631" i="1"/>
  <c r="T7632" i="1"/>
  <c r="U7633" i="1" l="1"/>
  <c r="X7632" i="1"/>
  <c r="T7633" i="1"/>
  <c r="U7634" i="1" l="1"/>
  <c r="X7633" i="1"/>
  <c r="T7634" i="1"/>
  <c r="X7634" i="1" l="1"/>
  <c r="U7635" i="1"/>
  <c r="T7635" i="1"/>
  <c r="T7636" i="1" l="1"/>
  <c r="X7635" i="1"/>
  <c r="U7636" i="1"/>
  <c r="T7637" i="1" l="1"/>
  <c r="U7637" i="1"/>
  <c r="X7636" i="1"/>
  <c r="U7638" i="1" l="1"/>
  <c r="X7637" i="1"/>
  <c r="T7638" i="1"/>
  <c r="X7638" i="1" l="1"/>
  <c r="U7639" i="1"/>
  <c r="T7639" i="1"/>
  <c r="U7640" i="1" l="1"/>
  <c r="T7640" i="1"/>
  <c r="X7639" i="1"/>
  <c r="U7641" i="1" l="1"/>
  <c r="V7641" i="1" s="1"/>
  <c r="X7640" i="1"/>
  <c r="T7641" i="1"/>
  <c r="X7641" i="1" l="1"/>
  <c r="U7642" i="1"/>
  <c r="V7642" i="1" s="1"/>
  <c r="T7642" i="1"/>
  <c r="U7643" i="1" l="1"/>
  <c r="V7643" i="1" s="1"/>
  <c r="X7642" i="1"/>
  <c r="T7643" i="1"/>
  <c r="U7644" i="1" l="1"/>
  <c r="V7644" i="1" s="1"/>
  <c r="T7644" i="1"/>
  <c r="X7643" i="1"/>
  <c r="U7645" i="1" l="1"/>
  <c r="V7645" i="1" s="1"/>
  <c r="T7645" i="1"/>
  <c r="X7644" i="1"/>
  <c r="X7645" i="1" l="1"/>
  <c r="U7646" i="1"/>
  <c r="V7646" i="1" s="1"/>
  <c r="T7646" i="1"/>
  <c r="U7647" i="1" l="1"/>
  <c r="V7647" i="1" s="1"/>
  <c r="X7646" i="1"/>
  <c r="T7647" i="1"/>
  <c r="U7648" i="1" l="1"/>
  <c r="V7648" i="1" s="1"/>
  <c r="T7648" i="1"/>
  <c r="X7647" i="1"/>
  <c r="U7649" i="1" l="1"/>
  <c r="V7649" i="1" s="1"/>
  <c r="X7648" i="1"/>
  <c r="T7649" i="1"/>
  <c r="X7649" i="1" l="1"/>
  <c r="U7650" i="1"/>
  <c r="V7650" i="1" s="1"/>
  <c r="T7650" i="1"/>
  <c r="U7651" i="1" l="1"/>
  <c r="V7651" i="1" s="1"/>
  <c r="X7650" i="1"/>
  <c r="T7651" i="1"/>
  <c r="U7652" i="1" l="1"/>
  <c r="V7652" i="1" s="1"/>
  <c r="T7652" i="1"/>
  <c r="X7651" i="1"/>
  <c r="U7653" i="1" l="1"/>
  <c r="V7653" i="1" s="1"/>
  <c r="T7653" i="1"/>
  <c r="X7652" i="1"/>
  <c r="U7654" i="1" l="1"/>
  <c r="V7654" i="1" s="1"/>
  <c r="X7653" i="1"/>
  <c r="T7654" i="1"/>
  <c r="U7655" i="1" l="1"/>
  <c r="V7655" i="1" s="1"/>
  <c r="X7654" i="1"/>
  <c r="T7655" i="1"/>
  <c r="U7656" i="1" l="1"/>
  <c r="V7656" i="1" s="1"/>
  <c r="X7655" i="1"/>
  <c r="T7656" i="1"/>
  <c r="U7657" i="1" l="1"/>
  <c r="X7656" i="1"/>
  <c r="T7657" i="1"/>
  <c r="U7658" i="1" l="1"/>
  <c r="X7657" i="1"/>
  <c r="T7658" i="1"/>
  <c r="X7658" i="1" l="1"/>
  <c r="U7659" i="1"/>
  <c r="T7659" i="1"/>
  <c r="T7660" i="1" l="1"/>
  <c r="X7659" i="1"/>
  <c r="U7660" i="1"/>
  <c r="T7661" i="1" l="1"/>
  <c r="U7661" i="1"/>
  <c r="X7660" i="1"/>
  <c r="U7662" i="1" l="1"/>
  <c r="X7661" i="1"/>
  <c r="T7662" i="1"/>
  <c r="U7663" i="1" l="1"/>
  <c r="X7662" i="1"/>
  <c r="T7663" i="1"/>
  <c r="U7664" i="1" l="1"/>
  <c r="T7664" i="1"/>
  <c r="X7663" i="1"/>
  <c r="U7665" i="1" l="1"/>
  <c r="V7665" i="1" s="1"/>
  <c r="X7664" i="1"/>
  <c r="T7665" i="1"/>
  <c r="X7665" i="1" l="1"/>
  <c r="U7666" i="1"/>
  <c r="V7666" i="1" s="1"/>
  <c r="T7666" i="1"/>
  <c r="U7667" i="1" l="1"/>
  <c r="V7667" i="1" s="1"/>
  <c r="X7666" i="1"/>
  <c r="T7667" i="1"/>
  <c r="U7668" i="1" l="1"/>
  <c r="V7668" i="1" s="1"/>
  <c r="T7668" i="1"/>
  <c r="X7667" i="1"/>
  <c r="U7669" i="1" l="1"/>
  <c r="V7669" i="1" s="1"/>
  <c r="T7669" i="1"/>
  <c r="X7668" i="1"/>
  <c r="X7669" i="1" l="1"/>
  <c r="U7670" i="1"/>
  <c r="V7670" i="1" s="1"/>
  <c r="T7670" i="1"/>
  <c r="U7671" i="1" l="1"/>
  <c r="V7671" i="1" s="1"/>
  <c r="X7670" i="1"/>
  <c r="T7671" i="1"/>
  <c r="U7672" i="1" l="1"/>
  <c r="V7672" i="1" s="1"/>
  <c r="T7672" i="1"/>
  <c r="X7671" i="1"/>
  <c r="U7673" i="1" l="1"/>
  <c r="V7673" i="1" s="1"/>
  <c r="X7672" i="1"/>
  <c r="T7673" i="1"/>
  <c r="X7673" i="1" l="1"/>
  <c r="U7674" i="1"/>
  <c r="V7674" i="1" s="1"/>
  <c r="T7674" i="1"/>
  <c r="U7675" i="1" l="1"/>
  <c r="V7675" i="1" s="1"/>
  <c r="X7674" i="1"/>
  <c r="T7675" i="1"/>
  <c r="U7676" i="1" l="1"/>
  <c r="V7676" i="1" s="1"/>
  <c r="T7676" i="1"/>
  <c r="X7675" i="1"/>
  <c r="U7677" i="1" l="1"/>
  <c r="V7677" i="1" s="1"/>
  <c r="T7677" i="1"/>
  <c r="X7676" i="1"/>
  <c r="X7677" i="1" l="1"/>
  <c r="T7678" i="1"/>
  <c r="U7678" i="1"/>
  <c r="V7678" i="1" s="1"/>
  <c r="U7679" i="1" l="1"/>
  <c r="V7679" i="1" s="1"/>
  <c r="X7678" i="1"/>
  <c r="T7679" i="1"/>
  <c r="U7680" i="1" l="1"/>
  <c r="V7680" i="1" s="1"/>
  <c r="X7679" i="1"/>
  <c r="T7680" i="1"/>
  <c r="U7681" i="1" l="1"/>
  <c r="X7680" i="1"/>
  <c r="T7681" i="1"/>
  <c r="U7682" i="1" l="1"/>
  <c r="X7681" i="1"/>
  <c r="T7682" i="1"/>
  <c r="U7683" i="1" l="1"/>
  <c r="X7682" i="1"/>
  <c r="T7683" i="1"/>
  <c r="T7684" i="1" l="1"/>
  <c r="U7684" i="1"/>
  <c r="X7683" i="1"/>
  <c r="T7685" i="1" l="1"/>
  <c r="U7685" i="1"/>
  <c r="X7684" i="1"/>
  <c r="U7686" i="1" l="1"/>
  <c r="X7685" i="1"/>
  <c r="T7686" i="1"/>
  <c r="U7687" i="1" l="1"/>
  <c r="X7686" i="1"/>
  <c r="T7687" i="1"/>
  <c r="X7687" i="1" l="1"/>
  <c r="T7688" i="1"/>
  <c r="U7688" i="1"/>
  <c r="U7689" i="1" l="1"/>
  <c r="V7689" i="1" s="1"/>
  <c r="X7688" i="1"/>
  <c r="T7689" i="1"/>
  <c r="X7689" i="1" l="1"/>
  <c r="U7690" i="1"/>
  <c r="V7690" i="1" s="1"/>
  <c r="T7690" i="1"/>
  <c r="U7691" i="1" l="1"/>
  <c r="V7691" i="1" s="1"/>
  <c r="X7690" i="1"/>
  <c r="T7691" i="1"/>
  <c r="U7692" i="1" l="1"/>
  <c r="V7692" i="1" s="1"/>
  <c r="T7692" i="1"/>
  <c r="X7691" i="1"/>
  <c r="U7693" i="1" l="1"/>
  <c r="V7693" i="1" s="1"/>
  <c r="T7693" i="1"/>
  <c r="X7692" i="1"/>
  <c r="X7693" i="1" l="1"/>
  <c r="U7694" i="1"/>
  <c r="V7694" i="1" s="1"/>
  <c r="T7694" i="1"/>
  <c r="U7695" i="1" l="1"/>
  <c r="V7695" i="1" s="1"/>
  <c r="X7694" i="1"/>
  <c r="T7695" i="1"/>
  <c r="U7696" i="1" l="1"/>
  <c r="V7696" i="1" s="1"/>
  <c r="T7696" i="1"/>
  <c r="X7695" i="1"/>
  <c r="U7697" i="1" l="1"/>
  <c r="V7697" i="1" s="1"/>
  <c r="X7696" i="1"/>
  <c r="T7697" i="1"/>
  <c r="X7697" i="1" l="1"/>
  <c r="U7698" i="1"/>
  <c r="V7698" i="1" s="1"/>
  <c r="T7698" i="1"/>
  <c r="U7699" i="1" l="1"/>
  <c r="V7699" i="1" s="1"/>
  <c r="X7698" i="1"/>
  <c r="T7699" i="1"/>
  <c r="U7700" i="1" l="1"/>
  <c r="V7700" i="1" s="1"/>
  <c r="T7700" i="1"/>
  <c r="X7699" i="1"/>
  <c r="U7701" i="1" l="1"/>
  <c r="V7701" i="1" s="1"/>
  <c r="T7701" i="1"/>
  <c r="X7700" i="1"/>
  <c r="X7701" i="1" l="1"/>
  <c r="U7702" i="1"/>
  <c r="V7702" i="1" s="1"/>
  <c r="T7702" i="1"/>
  <c r="U7703" i="1" l="1"/>
  <c r="V7703" i="1" s="1"/>
  <c r="X7702" i="1"/>
  <c r="T7703" i="1"/>
  <c r="U7704" i="1" l="1"/>
  <c r="V7704" i="1" s="1"/>
  <c r="X7703" i="1"/>
  <c r="T7704" i="1"/>
  <c r="U7705" i="1" l="1"/>
  <c r="X7704" i="1"/>
  <c r="T7705" i="1"/>
  <c r="U7706" i="1" l="1"/>
  <c r="X7705" i="1"/>
  <c r="T7706" i="1"/>
  <c r="X7706" i="1" l="1"/>
  <c r="U7707" i="1"/>
  <c r="T7707" i="1"/>
  <c r="T7708" i="1" l="1"/>
  <c r="U7708" i="1"/>
  <c r="X7707" i="1"/>
  <c r="T7709" i="1" l="1"/>
  <c r="U7709" i="1"/>
  <c r="X7708" i="1"/>
  <c r="U7710" i="1" l="1"/>
  <c r="X7709" i="1"/>
  <c r="T7710" i="1"/>
  <c r="U7711" i="1" l="1"/>
  <c r="X7710" i="1"/>
  <c r="T7711" i="1"/>
  <c r="X7711" i="1" l="1"/>
  <c r="T7712" i="1"/>
  <c r="U7712" i="1"/>
  <c r="U7713" i="1" l="1"/>
  <c r="V7713" i="1" s="1"/>
  <c r="X7712" i="1"/>
  <c r="T7713" i="1"/>
  <c r="X7713" i="1" l="1"/>
  <c r="U7714" i="1"/>
  <c r="V7714" i="1" s="1"/>
  <c r="T7714" i="1"/>
  <c r="U7715" i="1" l="1"/>
  <c r="V7715" i="1" s="1"/>
  <c r="X7714" i="1"/>
  <c r="T7715" i="1"/>
  <c r="U7716" i="1" l="1"/>
  <c r="V7716" i="1" s="1"/>
  <c r="T7716" i="1"/>
  <c r="X7715" i="1"/>
  <c r="U7717" i="1" l="1"/>
  <c r="V7717" i="1" s="1"/>
  <c r="T7717" i="1"/>
  <c r="X7716" i="1"/>
  <c r="X7717" i="1" l="1"/>
  <c r="U7718" i="1"/>
  <c r="V7718" i="1" s="1"/>
  <c r="T7718" i="1"/>
  <c r="U7719" i="1" l="1"/>
  <c r="V7719" i="1" s="1"/>
  <c r="X7718" i="1"/>
  <c r="T7719" i="1"/>
  <c r="U7720" i="1" l="1"/>
  <c r="V7720" i="1" s="1"/>
  <c r="T7720" i="1"/>
  <c r="X7719" i="1"/>
  <c r="U7721" i="1" l="1"/>
  <c r="V7721" i="1" s="1"/>
  <c r="X7720" i="1"/>
  <c r="T7721" i="1"/>
  <c r="X7721" i="1" l="1"/>
  <c r="U7722" i="1"/>
  <c r="V7722" i="1" s="1"/>
  <c r="T7722" i="1"/>
  <c r="U7723" i="1" l="1"/>
  <c r="V7723" i="1" s="1"/>
  <c r="X7722" i="1"/>
  <c r="T7723" i="1"/>
  <c r="U7724" i="1" l="1"/>
  <c r="V7724" i="1" s="1"/>
  <c r="T7724" i="1"/>
  <c r="X7723" i="1"/>
  <c r="U7725" i="1" l="1"/>
  <c r="V7725" i="1" s="1"/>
  <c r="T7725" i="1"/>
  <c r="X7724" i="1"/>
  <c r="U7726" i="1" l="1"/>
  <c r="V7726" i="1" s="1"/>
  <c r="X7725" i="1"/>
  <c r="T7726" i="1"/>
  <c r="X7726" i="1" l="1"/>
  <c r="T7727" i="1"/>
  <c r="U7727" i="1"/>
  <c r="V7727" i="1" s="1"/>
  <c r="X7727" i="1" l="1"/>
  <c r="U7728" i="1"/>
  <c r="V7728" i="1" s="1"/>
  <c r="T7728" i="1"/>
  <c r="T7729" i="1" l="1"/>
  <c r="U7729" i="1"/>
  <c r="X7728" i="1"/>
  <c r="T7730" i="1" l="1"/>
  <c r="U7730" i="1"/>
  <c r="X7729" i="1"/>
  <c r="X7730" i="1" l="1"/>
  <c r="U7731" i="1"/>
  <c r="T7731" i="1"/>
  <c r="X7731" i="1" l="1"/>
  <c r="U7732" i="1"/>
  <c r="T7732" i="1"/>
  <c r="U7733" i="1" l="1"/>
  <c r="T7733" i="1"/>
  <c r="X7732" i="1"/>
  <c r="U7734" i="1" l="1"/>
  <c r="X7733" i="1"/>
  <c r="T7734" i="1"/>
  <c r="X7734" i="1" l="1"/>
  <c r="U7735" i="1"/>
  <c r="T7735" i="1"/>
  <c r="X7735" i="1" l="1"/>
  <c r="U7736" i="1"/>
  <c r="T7736" i="1"/>
  <c r="X7736" i="1" l="1"/>
  <c r="T7737" i="1"/>
  <c r="U7737" i="1"/>
  <c r="V7737" i="1" s="1"/>
  <c r="U7738" i="1" l="1"/>
  <c r="V7738" i="1" s="1"/>
  <c r="T7738" i="1"/>
  <c r="X7737" i="1"/>
  <c r="X7738" i="1" l="1"/>
  <c r="T7739" i="1"/>
  <c r="U7739" i="1"/>
  <c r="V7739" i="1" s="1"/>
  <c r="U7740" i="1" l="1"/>
  <c r="V7740" i="1" s="1"/>
  <c r="X7739" i="1"/>
  <c r="T7740" i="1"/>
  <c r="X7740" i="1" l="1"/>
  <c r="T7741" i="1"/>
  <c r="U7741" i="1"/>
  <c r="V7741" i="1" s="1"/>
  <c r="U7742" i="1" l="1"/>
  <c r="V7742" i="1" s="1"/>
  <c r="X7741" i="1"/>
  <c r="T7742" i="1"/>
  <c r="X7742" i="1" l="1"/>
  <c r="T7743" i="1"/>
  <c r="U7743" i="1"/>
  <c r="V7743" i="1" s="1"/>
  <c r="X7743" i="1" l="1"/>
  <c r="U7744" i="1"/>
  <c r="V7744" i="1" s="1"/>
  <c r="T7744" i="1"/>
  <c r="X7744" i="1" l="1"/>
  <c r="T7745" i="1"/>
  <c r="U7745" i="1"/>
  <c r="V7745" i="1" s="1"/>
  <c r="U7746" i="1" l="1"/>
  <c r="V7746" i="1" s="1"/>
  <c r="X7745" i="1"/>
  <c r="T7746" i="1"/>
  <c r="U7747" i="1" l="1"/>
  <c r="V7747" i="1" s="1"/>
  <c r="X7746" i="1"/>
  <c r="T7747" i="1"/>
  <c r="X7747" i="1" l="1"/>
  <c r="T7748" i="1"/>
  <c r="U7748" i="1"/>
  <c r="V7748" i="1" s="1"/>
  <c r="U7749" i="1" l="1"/>
  <c r="V7749" i="1" s="1"/>
  <c r="X7748" i="1"/>
  <c r="T7749" i="1"/>
  <c r="X7749" i="1" l="1"/>
  <c r="T7750" i="1"/>
  <c r="U7750" i="1"/>
  <c r="V7750" i="1" s="1"/>
  <c r="X7750" i="1" l="1"/>
  <c r="T7751" i="1"/>
  <c r="U7751" i="1"/>
  <c r="V7751" i="1" s="1"/>
  <c r="X7751" i="1" l="1"/>
  <c r="U7752" i="1"/>
  <c r="V7752" i="1" s="1"/>
  <c r="T7752" i="1"/>
  <c r="X7752" i="1" l="1"/>
  <c r="U7753" i="1"/>
  <c r="T7753" i="1"/>
  <c r="T7754" i="1" l="1"/>
  <c r="U7754" i="1"/>
  <c r="X7753" i="1"/>
  <c r="U7755" i="1" l="1"/>
  <c r="X7754" i="1"/>
  <c r="T7755" i="1"/>
  <c r="X7755" i="1" l="1"/>
  <c r="U7756" i="1"/>
  <c r="T7756" i="1"/>
  <c r="U7757" i="1" l="1"/>
  <c r="X7756" i="1"/>
  <c r="T7757" i="1"/>
  <c r="U7758" i="1" l="1"/>
  <c r="T7758" i="1"/>
  <c r="X7757" i="1"/>
  <c r="U7759" i="1" l="1"/>
  <c r="X7758" i="1"/>
  <c r="T7759" i="1"/>
  <c r="X7759" i="1" l="1"/>
  <c r="U7760" i="1"/>
  <c r="T7760" i="1"/>
  <c r="X7760" i="1" l="1"/>
  <c r="T7761" i="1"/>
  <c r="U7761" i="1"/>
  <c r="V7761" i="1" s="1"/>
  <c r="U7762" i="1" l="1"/>
  <c r="V7762" i="1" s="1"/>
  <c r="T7762" i="1"/>
  <c r="X7761" i="1"/>
  <c r="X7762" i="1" l="1"/>
  <c r="T7763" i="1"/>
  <c r="U7763" i="1"/>
  <c r="V7763" i="1" s="1"/>
  <c r="X7763" i="1" l="1"/>
  <c r="U7764" i="1"/>
  <c r="V7764" i="1" s="1"/>
  <c r="T7764" i="1"/>
  <c r="X7764" i="1" l="1"/>
  <c r="T7765" i="1"/>
  <c r="U7765" i="1"/>
  <c r="V7765" i="1" s="1"/>
  <c r="U7766" i="1" l="1"/>
  <c r="V7766" i="1" s="1"/>
  <c r="X7765" i="1"/>
  <c r="T7766" i="1"/>
  <c r="X7766" i="1" l="1"/>
  <c r="T7767" i="1"/>
  <c r="U7767" i="1"/>
  <c r="V7767" i="1" s="1"/>
  <c r="X7767" i="1" l="1"/>
  <c r="U7768" i="1"/>
  <c r="V7768" i="1" s="1"/>
  <c r="T7768" i="1"/>
  <c r="X7768" i="1" l="1"/>
  <c r="T7769" i="1"/>
  <c r="U7769" i="1"/>
  <c r="V7769" i="1" s="1"/>
  <c r="U7770" i="1" l="1"/>
  <c r="V7770" i="1" s="1"/>
  <c r="X7769" i="1"/>
  <c r="T7770" i="1"/>
  <c r="X7770" i="1" l="1"/>
  <c r="T7771" i="1"/>
  <c r="U7771" i="1"/>
  <c r="V7771" i="1" s="1"/>
  <c r="X7771" i="1" l="1"/>
  <c r="U7772" i="1"/>
  <c r="V7772" i="1" s="1"/>
  <c r="T7772" i="1"/>
  <c r="X7772" i="1" l="1"/>
  <c r="T7773" i="1"/>
  <c r="U7773" i="1"/>
  <c r="V7773" i="1" s="1"/>
  <c r="U7774" i="1" l="1"/>
  <c r="V7774" i="1" s="1"/>
  <c r="X7773" i="1"/>
  <c r="T7774" i="1"/>
  <c r="X7774" i="1" l="1"/>
  <c r="T7775" i="1"/>
  <c r="U7775" i="1"/>
  <c r="V7775" i="1" s="1"/>
  <c r="X7775" i="1" l="1"/>
  <c r="U7776" i="1"/>
  <c r="V7776" i="1" s="1"/>
  <c r="T7776" i="1"/>
  <c r="X7776" i="1" l="1"/>
  <c r="T7777" i="1"/>
  <c r="U7777" i="1"/>
  <c r="T7778" i="1" l="1"/>
  <c r="U7778" i="1"/>
  <c r="X7777" i="1"/>
  <c r="U7779" i="1" l="1"/>
  <c r="X7778" i="1"/>
  <c r="T7779" i="1"/>
  <c r="U7780" i="1" l="1"/>
  <c r="X7779" i="1"/>
  <c r="T7780" i="1"/>
  <c r="U7781" i="1" l="1"/>
  <c r="X7780" i="1"/>
  <c r="T7781" i="1"/>
  <c r="U7782" i="1" l="1"/>
  <c r="T7782" i="1"/>
  <c r="X7781" i="1"/>
  <c r="U7783" i="1" l="1"/>
  <c r="X7782" i="1"/>
  <c r="T7783" i="1"/>
  <c r="U7784" i="1" l="1"/>
  <c r="X7783" i="1"/>
  <c r="T7784" i="1"/>
  <c r="X7784" i="1" l="1"/>
  <c r="T7785" i="1"/>
  <c r="U7785" i="1"/>
  <c r="V7785" i="1" s="1"/>
  <c r="U7786" i="1" l="1"/>
  <c r="V7786" i="1" s="1"/>
  <c r="T7786" i="1"/>
  <c r="X7785" i="1"/>
  <c r="X7786" i="1" l="1"/>
  <c r="T7787" i="1"/>
  <c r="U7787" i="1"/>
  <c r="V7787" i="1" s="1"/>
  <c r="X7787" i="1" l="1"/>
  <c r="U7788" i="1"/>
  <c r="V7788" i="1" s="1"/>
  <c r="T7788" i="1"/>
  <c r="X7788" i="1" l="1"/>
  <c r="T7789" i="1"/>
  <c r="U7789" i="1"/>
  <c r="V7789" i="1" s="1"/>
  <c r="U7790" i="1" l="1"/>
  <c r="V7790" i="1" s="1"/>
  <c r="X7789" i="1"/>
  <c r="T7790" i="1"/>
  <c r="X7790" i="1" l="1"/>
  <c r="T7791" i="1"/>
  <c r="U7791" i="1"/>
  <c r="V7791" i="1" s="1"/>
  <c r="X7791" i="1" l="1"/>
  <c r="U7792" i="1"/>
  <c r="V7792" i="1" s="1"/>
  <c r="T7792" i="1"/>
  <c r="X7792" i="1" l="1"/>
  <c r="T7793" i="1"/>
  <c r="U7793" i="1"/>
  <c r="V7793" i="1" s="1"/>
  <c r="U7794" i="1" l="1"/>
  <c r="V7794" i="1" s="1"/>
  <c r="X7793" i="1"/>
  <c r="T7794" i="1"/>
  <c r="X7794" i="1" l="1"/>
  <c r="T7795" i="1"/>
  <c r="U7795" i="1"/>
  <c r="V7795" i="1" s="1"/>
  <c r="X7795" i="1" l="1"/>
  <c r="U7796" i="1"/>
  <c r="V7796" i="1" s="1"/>
  <c r="T7796" i="1"/>
  <c r="X7796" i="1" l="1"/>
  <c r="T7797" i="1"/>
  <c r="U7797" i="1"/>
  <c r="V7797" i="1" s="1"/>
  <c r="U7798" i="1" l="1"/>
  <c r="V7798" i="1" s="1"/>
  <c r="X7797" i="1"/>
  <c r="T7798" i="1"/>
  <c r="X7798" i="1" l="1"/>
  <c r="T7799" i="1"/>
  <c r="U7799" i="1"/>
  <c r="V7799" i="1" s="1"/>
  <c r="U7800" i="1" l="1"/>
  <c r="V7800" i="1" s="1"/>
  <c r="X7799" i="1"/>
  <c r="T7800" i="1"/>
  <c r="X7800" i="1" l="1"/>
  <c r="U7801" i="1"/>
  <c r="T7801" i="1"/>
  <c r="T7802" i="1" l="1"/>
  <c r="U7802" i="1"/>
  <c r="X7801" i="1"/>
  <c r="U7803" i="1" l="1"/>
  <c r="X7802" i="1"/>
  <c r="T7803" i="1"/>
  <c r="X7803" i="1" l="1"/>
  <c r="U7804" i="1"/>
  <c r="T7804" i="1"/>
  <c r="U7805" i="1" l="1"/>
  <c r="X7804" i="1"/>
  <c r="T7805" i="1"/>
  <c r="U7806" i="1" l="1"/>
  <c r="T7806" i="1"/>
  <c r="X7805" i="1"/>
  <c r="U7807" i="1" l="1"/>
  <c r="X7806" i="1"/>
  <c r="T7807" i="1"/>
  <c r="U7808" i="1" l="1"/>
  <c r="X7807" i="1"/>
  <c r="T7808" i="1"/>
  <c r="X7808" i="1" l="1"/>
  <c r="T7809" i="1"/>
  <c r="U7809" i="1"/>
  <c r="V7809" i="1" s="1"/>
  <c r="U7810" i="1" l="1"/>
  <c r="V7810" i="1" s="1"/>
  <c r="T7810" i="1"/>
  <c r="X7809" i="1"/>
  <c r="X7810" i="1" l="1"/>
  <c r="T7811" i="1"/>
  <c r="U7811" i="1"/>
  <c r="V7811" i="1" s="1"/>
  <c r="X7811" i="1" l="1"/>
  <c r="U7812" i="1"/>
  <c r="V7812" i="1" s="1"/>
  <c r="T7812" i="1"/>
  <c r="X7812" i="1" l="1"/>
  <c r="T7813" i="1"/>
  <c r="U7813" i="1"/>
  <c r="V7813" i="1" s="1"/>
  <c r="U7814" i="1" l="1"/>
  <c r="V7814" i="1" s="1"/>
  <c r="X7813" i="1"/>
  <c r="T7814" i="1"/>
  <c r="X7814" i="1" l="1"/>
  <c r="T7815" i="1"/>
  <c r="U7815" i="1"/>
  <c r="V7815" i="1" s="1"/>
  <c r="X7815" i="1" l="1"/>
  <c r="U7816" i="1"/>
  <c r="V7816" i="1" s="1"/>
  <c r="T7816" i="1"/>
  <c r="X7816" i="1" l="1"/>
  <c r="T7817" i="1"/>
  <c r="U7817" i="1"/>
  <c r="V7817" i="1" s="1"/>
  <c r="U7818" i="1" l="1"/>
  <c r="V7818" i="1" s="1"/>
  <c r="X7817" i="1"/>
  <c r="T7818" i="1"/>
  <c r="X7818" i="1" l="1"/>
  <c r="T7819" i="1"/>
  <c r="U7819" i="1"/>
  <c r="V7819" i="1" s="1"/>
  <c r="X7819" i="1" l="1"/>
  <c r="U7820" i="1"/>
  <c r="V7820" i="1" s="1"/>
  <c r="T7820" i="1"/>
  <c r="X7820" i="1" l="1"/>
  <c r="T7821" i="1"/>
  <c r="U7821" i="1"/>
  <c r="V7821" i="1" s="1"/>
  <c r="U7822" i="1" l="1"/>
  <c r="V7822" i="1" s="1"/>
  <c r="X7821" i="1"/>
  <c r="T7822" i="1"/>
  <c r="X7822" i="1" l="1"/>
  <c r="T7823" i="1"/>
  <c r="U7823" i="1"/>
  <c r="V7823" i="1" s="1"/>
  <c r="X7823" i="1" l="1"/>
  <c r="U7824" i="1"/>
  <c r="V7824" i="1" s="1"/>
  <c r="T7824" i="1"/>
  <c r="X7824" i="1" l="1"/>
  <c r="T7825" i="1"/>
  <c r="U7825" i="1"/>
  <c r="T7826" i="1" l="1"/>
  <c r="U7826" i="1"/>
  <c r="X7825" i="1"/>
  <c r="U7827" i="1" l="1"/>
  <c r="X7826" i="1"/>
  <c r="T7827" i="1"/>
  <c r="U7828" i="1" l="1"/>
  <c r="X7827" i="1"/>
  <c r="T7828" i="1"/>
  <c r="U7829" i="1" l="1"/>
  <c r="X7828" i="1"/>
  <c r="T7829" i="1"/>
  <c r="U7830" i="1" l="1"/>
  <c r="T7830" i="1"/>
  <c r="X7829" i="1"/>
  <c r="U7831" i="1" l="1"/>
  <c r="X7830" i="1"/>
  <c r="T7831" i="1"/>
  <c r="U7832" i="1" l="1"/>
  <c r="X7831" i="1"/>
  <c r="T7832" i="1"/>
  <c r="X7832" i="1" l="1"/>
  <c r="T7833" i="1"/>
  <c r="U7833" i="1"/>
  <c r="V7833" i="1" s="1"/>
  <c r="U7834" i="1" l="1"/>
  <c r="V7834" i="1" s="1"/>
  <c r="T7834" i="1"/>
  <c r="X7833" i="1"/>
  <c r="X7834" i="1" l="1"/>
  <c r="T7835" i="1"/>
  <c r="U7835" i="1"/>
  <c r="V7835" i="1" s="1"/>
  <c r="X7835" i="1" l="1"/>
  <c r="U7836" i="1"/>
  <c r="V7836" i="1" s="1"/>
  <c r="T7836" i="1"/>
  <c r="X7836" i="1" l="1"/>
  <c r="T7837" i="1"/>
  <c r="U7837" i="1"/>
  <c r="V7837" i="1" s="1"/>
  <c r="U7838" i="1" l="1"/>
  <c r="V7838" i="1" s="1"/>
  <c r="X7837" i="1"/>
  <c r="T7838" i="1"/>
  <c r="X7838" i="1" l="1"/>
  <c r="T7839" i="1"/>
  <c r="U7839" i="1"/>
  <c r="V7839" i="1" s="1"/>
  <c r="X7839" i="1" l="1"/>
  <c r="U7840" i="1"/>
  <c r="V7840" i="1" s="1"/>
  <c r="T7840" i="1"/>
  <c r="X7840" i="1" l="1"/>
  <c r="T7841" i="1"/>
  <c r="U7841" i="1"/>
  <c r="V7841" i="1" s="1"/>
  <c r="U7842" i="1" l="1"/>
  <c r="V7842" i="1" s="1"/>
  <c r="X7841" i="1"/>
  <c r="T7842" i="1"/>
  <c r="X7842" i="1" l="1"/>
  <c r="T7843" i="1"/>
  <c r="U7843" i="1"/>
  <c r="V7843" i="1" s="1"/>
  <c r="X7843" i="1" l="1"/>
  <c r="U7844" i="1"/>
  <c r="V7844" i="1" s="1"/>
  <c r="T7844" i="1"/>
  <c r="X7844" i="1" l="1"/>
  <c r="T7845" i="1"/>
  <c r="U7845" i="1"/>
  <c r="V7845" i="1" s="1"/>
  <c r="U7846" i="1" l="1"/>
  <c r="V7846" i="1" s="1"/>
  <c r="X7845" i="1"/>
  <c r="T7846" i="1"/>
  <c r="X7846" i="1" l="1"/>
  <c r="T7847" i="1"/>
  <c r="U7847" i="1"/>
  <c r="V7847" i="1" s="1"/>
  <c r="X7847" i="1" l="1"/>
  <c r="U7848" i="1"/>
  <c r="V7848" i="1" s="1"/>
  <c r="T7848" i="1"/>
  <c r="X7848" i="1" l="1"/>
  <c r="U7849" i="1"/>
  <c r="T7849" i="1"/>
  <c r="T7850" i="1" l="1"/>
  <c r="U7850" i="1"/>
  <c r="X7849" i="1"/>
  <c r="U7851" i="1" l="1"/>
  <c r="X7850" i="1"/>
  <c r="T7851" i="1"/>
  <c r="U7852" i="1" l="1"/>
  <c r="X7851" i="1"/>
  <c r="T7852" i="1"/>
  <c r="U7853" i="1" l="1"/>
  <c r="X7852" i="1"/>
  <c r="T7853" i="1"/>
  <c r="X7853" i="1" l="1"/>
  <c r="T7854" i="1"/>
  <c r="U7854" i="1"/>
  <c r="U7855" i="1" l="1"/>
  <c r="X7854" i="1"/>
  <c r="T7855" i="1"/>
  <c r="U7856" i="1" l="1"/>
  <c r="X7855" i="1"/>
  <c r="T7856" i="1"/>
  <c r="X7856" i="1" l="1"/>
  <c r="T7857" i="1"/>
  <c r="U7857" i="1"/>
  <c r="V7857" i="1" s="1"/>
  <c r="U7858" i="1" l="1"/>
  <c r="V7858" i="1" s="1"/>
  <c r="T7858" i="1"/>
  <c r="X7857" i="1"/>
  <c r="T7859" i="1" l="1"/>
  <c r="U7859" i="1"/>
  <c r="V7859" i="1" s="1"/>
  <c r="X7858" i="1"/>
  <c r="X7859" i="1" l="1"/>
  <c r="U7860" i="1"/>
  <c r="V7860" i="1" s="1"/>
  <c r="T7860" i="1"/>
  <c r="X7860" i="1" l="1"/>
  <c r="T7861" i="1"/>
  <c r="U7861" i="1"/>
  <c r="V7861" i="1" s="1"/>
  <c r="U7862" i="1" l="1"/>
  <c r="V7862" i="1" s="1"/>
  <c r="X7861" i="1"/>
  <c r="T7862" i="1"/>
  <c r="X7862" i="1" l="1"/>
  <c r="T7863" i="1"/>
  <c r="U7863" i="1"/>
  <c r="V7863" i="1" s="1"/>
  <c r="X7863" i="1" l="1"/>
  <c r="U7864" i="1"/>
  <c r="V7864" i="1" s="1"/>
  <c r="T7864" i="1"/>
  <c r="X7864" i="1" l="1"/>
  <c r="T7865" i="1"/>
  <c r="U7865" i="1"/>
  <c r="V7865" i="1" s="1"/>
  <c r="U7866" i="1" l="1"/>
  <c r="V7866" i="1" s="1"/>
  <c r="X7865" i="1"/>
  <c r="T7866" i="1"/>
  <c r="X7866" i="1" l="1"/>
  <c r="T7867" i="1"/>
  <c r="U7867" i="1"/>
  <c r="V7867" i="1" s="1"/>
  <c r="X7867" i="1" l="1"/>
  <c r="U7868" i="1"/>
  <c r="V7868" i="1" s="1"/>
  <c r="T7868" i="1"/>
  <c r="X7868" i="1" l="1"/>
  <c r="T7869" i="1"/>
  <c r="U7869" i="1"/>
  <c r="V7869" i="1" s="1"/>
  <c r="U7870" i="1" l="1"/>
  <c r="V7870" i="1" s="1"/>
  <c r="X7869" i="1"/>
  <c r="T7870" i="1"/>
  <c r="X7870" i="1" l="1"/>
  <c r="T7871" i="1"/>
  <c r="U7871" i="1"/>
  <c r="V7871" i="1" s="1"/>
  <c r="X7871" i="1" l="1"/>
  <c r="U7872" i="1"/>
  <c r="V7872" i="1" s="1"/>
  <c r="T7872" i="1"/>
  <c r="X7872" i="1" l="1"/>
  <c r="T7873" i="1"/>
  <c r="U7873" i="1"/>
  <c r="T7874" i="1" l="1"/>
  <c r="U7874" i="1"/>
  <c r="X7873" i="1"/>
  <c r="U7875" i="1" l="1"/>
  <c r="X7874" i="1"/>
  <c r="T7875" i="1"/>
  <c r="U7876" i="1" l="1"/>
  <c r="X7875" i="1"/>
  <c r="T7876" i="1"/>
  <c r="U7877" i="1" l="1"/>
  <c r="X7876" i="1"/>
  <c r="T7877" i="1"/>
  <c r="U7878" i="1" l="1"/>
  <c r="T7878" i="1"/>
  <c r="X7877" i="1"/>
  <c r="U7879" i="1" l="1"/>
  <c r="X7878" i="1"/>
  <c r="T7879" i="1"/>
  <c r="U7880" i="1" l="1"/>
  <c r="X7879" i="1"/>
  <c r="T7880" i="1"/>
  <c r="X7880" i="1" l="1"/>
  <c r="T7881" i="1"/>
  <c r="U7881" i="1"/>
  <c r="V7881" i="1" s="1"/>
  <c r="U7882" i="1" l="1"/>
  <c r="V7882" i="1" s="1"/>
  <c r="T7882" i="1"/>
  <c r="X7881" i="1"/>
  <c r="X7882" i="1" l="1"/>
  <c r="T7883" i="1"/>
  <c r="U7883" i="1"/>
  <c r="V7883" i="1" s="1"/>
  <c r="X7883" i="1" l="1"/>
  <c r="U7884" i="1"/>
  <c r="V7884" i="1" s="1"/>
  <c r="T7884" i="1"/>
  <c r="X7884" i="1" l="1"/>
  <c r="T7885" i="1"/>
  <c r="U7885" i="1"/>
  <c r="V7885" i="1" s="1"/>
  <c r="U7886" i="1" l="1"/>
  <c r="V7886" i="1" s="1"/>
  <c r="X7885" i="1"/>
  <c r="T7886" i="1"/>
  <c r="X7886" i="1" l="1"/>
  <c r="T7887" i="1"/>
  <c r="U7887" i="1"/>
  <c r="V7887" i="1" s="1"/>
  <c r="X7887" i="1" l="1"/>
  <c r="U7888" i="1"/>
  <c r="V7888" i="1" s="1"/>
  <c r="T7888" i="1"/>
  <c r="X7888" i="1" l="1"/>
  <c r="T7889" i="1"/>
  <c r="U7889" i="1"/>
  <c r="V7889" i="1" s="1"/>
  <c r="U7890" i="1" l="1"/>
  <c r="V7890" i="1" s="1"/>
  <c r="X7889" i="1"/>
  <c r="T7890" i="1"/>
  <c r="X7890" i="1" l="1"/>
  <c r="T7891" i="1"/>
  <c r="U7891" i="1"/>
  <c r="V7891" i="1" s="1"/>
  <c r="X7891" i="1" l="1"/>
  <c r="U7892" i="1"/>
  <c r="V7892" i="1" s="1"/>
  <c r="T7892" i="1"/>
  <c r="X7892" i="1" l="1"/>
  <c r="T7893" i="1"/>
  <c r="U7893" i="1"/>
  <c r="V7893" i="1" s="1"/>
  <c r="U7894" i="1" l="1"/>
  <c r="V7894" i="1" s="1"/>
  <c r="X7893" i="1"/>
  <c r="T7894" i="1"/>
  <c r="X7894" i="1" l="1"/>
  <c r="T7895" i="1"/>
  <c r="U7895" i="1"/>
  <c r="V7895" i="1" s="1"/>
  <c r="U7896" i="1" l="1"/>
  <c r="V7896" i="1" s="1"/>
  <c r="X7895" i="1"/>
  <c r="T7896" i="1"/>
  <c r="X7896" i="1" l="1"/>
  <c r="U7897" i="1"/>
  <c r="T7897" i="1"/>
  <c r="T7898" i="1" l="1"/>
  <c r="X7897" i="1"/>
  <c r="U7898" i="1"/>
  <c r="U7899" i="1" l="1"/>
  <c r="X7898" i="1"/>
  <c r="T7899" i="1"/>
  <c r="X7899" i="1" l="1"/>
  <c r="U7900" i="1"/>
  <c r="T7900" i="1"/>
  <c r="U7901" i="1" l="1"/>
  <c r="X7900" i="1"/>
  <c r="T7901" i="1"/>
  <c r="U7902" i="1" l="1"/>
  <c r="T7902" i="1"/>
  <c r="X7901" i="1"/>
  <c r="U7903" i="1" l="1"/>
  <c r="X7902" i="1"/>
  <c r="T7903" i="1"/>
  <c r="U7904" i="1" l="1"/>
  <c r="X7903" i="1"/>
  <c r="T7904" i="1"/>
  <c r="X7904" i="1" l="1"/>
  <c r="T7905" i="1"/>
  <c r="U7905" i="1"/>
  <c r="V7905" i="1" s="1"/>
  <c r="U7906" i="1" l="1"/>
  <c r="V7906" i="1" s="1"/>
  <c r="T7906" i="1"/>
  <c r="X7905" i="1"/>
  <c r="X7906" i="1" l="1"/>
  <c r="T7907" i="1"/>
  <c r="U7907" i="1"/>
  <c r="V7907" i="1" s="1"/>
  <c r="X7907" i="1" l="1"/>
  <c r="U7908" i="1"/>
  <c r="V7908" i="1" s="1"/>
  <c r="T7908" i="1"/>
  <c r="X7908" i="1" l="1"/>
  <c r="T7909" i="1"/>
  <c r="U7909" i="1"/>
  <c r="V7909" i="1" s="1"/>
  <c r="U7910" i="1" l="1"/>
  <c r="V7910" i="1" s="1"/>
  <c r="X7909" i="1"/>
  <c r="T7910" i="1"/>
  <c r="X7910" i="1" l="1"/>
  <c r="T7911" i="1"/>
  <c r="U7911" i="1"/>
  <c r="V7911" i="1" s="1"/>
  <c r="X7911" i="1" l="1"/>
  <c r="U7912" i="1"/>
  <c r="V7912" i="1" s="1"/>
  <c r="T7912" i="1"/>
  <c r="X7912" i="1" l="1"/>
  <c r="T7913" i="1"/>
  <c r="U7913" i="1"/>
  <c r="V7913" i="1" s="1"/>
  <c r="U7914" i="1" l="1"/>
  <c r="V7914" i="1" s="1"/>
  <c r="X7913" i="1"/>
  <c r="T7914" i="1"/>
  <c r="X7914" i="1" l="1"/>
  <c r="T7915" i="1"/>
  <c r="U7915" i="1"/>
  <c r="V7915" i="1" s="1"/>
  <c r="X7915" i="1" l="1"/>
  <c r="U7916" i="1"/>
  <c r="V7916" i="1" s="1"/>
  <c r="T7916" i="1"/>
  <c r="T7917" i="1" l="1"/>
  <c r="X7916" i="1"/>
  <c r="U7917" i="1"/>
  <c r="V7917" i="1" s="1"/>
  <c r="U7918" i="1" l="1"/>
  <c r="V7918" i="1" s="1"/>
  <c r="X7917" i="1"/>
  <c r="T7918" i="1"/>
  <c r="X7918" i="1" l="1"/>
  <c r="T7919" i="1"/>
  <c r="U7919" i="1"/>
  <c r="V7919" i="1" s="1"/>
  <c r="X7919" i="1" l="1"/>
  <c r="U7920" i="1"/>
  <c r="V7920" i="1" s="1"/>
  <c r="T7920" i="1"/>
  <c r="X7920" i="1" l="1"/>
  <c r="U7921" i="1"/>
  <c r="T7921" i="1"/>
  <c r="T7922" i="1" l="1"/>
  <c r="U7922" i="1"/>
  <c r="X7921" i="1"/>
  <c r="X7922" i="1" l="1"/>
  <c r="U7923" i="1"/>
  <c r="T7923" i="1"/>
  <c r="U7924" i="1" l="1"/>
  <c r="X7923" i="1"/>
  <c r="T7924" i="1"/>
  <c r="X7924" i="1" l="1"/>
  <c r="U7925" i="1"/>
  <c r="T7925" i="1"/>
  <c r="X7925" i="1" l="1"/>
  <c r="T7926" i="1"/>
  <c r="U7926" i="1"/>
  <c r="X7926" i="1" l="1"/>
  <c r="U7927" i="1"/>
  <c r="T7927" i="1"/>
  <c r="U7928" i="1" l="1"/>
  <c r="X7927" i="1"/>
  <c r="T7928" i="1"/>
  <c r="U7929" i="1" l="1"/>
  <c r="V7929" i="1" s="1"/>
  <c r="X7928" i="1"/>
  <c r="T7929" i="1"/>
  <c r="U7930" i="1" l="1"/>
  <c r="V7930" i="1" s="1"/>
  <c r="T7930" i="1"/>
  <c r="X7929" i="1"/>
  <c r="U7931" i="1" l="1"/>
  <c r="V7931" i="1" s="1"/>
  <c r="T7931" i="1"/>
  <c r="X7930" i="1"/>
  <c r="X7931" i="1" l="1"/>
  <c r="U7932" i="1"/>
  <c r="V7932" i="1" s="1"/>
  <c r="T7932" i="1"/>
  <c r="U7933" i="1" l="1"/>
  <c r="V7933" i="1" s="1"/>
  <c r="T7933" i="1"/>
  <c r="X7932" i="1"/>
  <c r="U7934" i="1" l="1"/>
  <c r="V7934" i="1" s="1"/>
  <c r="X7933" i="1"/>
  <c r="T7934" i="1"/>
  <c r="U7935" i="1" l="1"/>
  <c r="V7935" i="1" s="1"/>
  <c r="X7934" i="1"/>
  <c r="T7935" i="1"/>
  <c r="X7935" i="1" l="1"/>
  <c r="U7936" i="1"/>
  <c r="V7936" i="1" s="1"/>
  <c r="T7936" i="1"/>
  <c r="U7937" i="1" l="1"/>
  <c r="V7937" i="1" s="1"/>
  <c r="X7936" i="1"/>
  <c r="T7937" i="1"/>
  <c r="U7938" i="1" l="1"/>
  <c r="V7938" i="1" s="1"/>
  <c r="X7937" i="1"/>
  <c r="T7938" i="1"/>
  <c r="U7939" i="1" l="1"/>
  <c r="V7939" i="1" s="1"/>
  <c r="X7938" i="1"/>
  <c r="T7939" i="1"/>
  <c r="X7939" i="1" l="1"/>
  <c r="U7940" i="1"/>
  <c r="V7940" i="1" s="1"/>
  <c r="T7940" i="1"/>
  <c r="U7941" i="1" l="1"/>
  <c r="V7941" i="1" s="1"/>
  <c r="T7941" i="1"/>
  <c r="X7940" i="1"/>
  <c r="U7942" i="1" l="1"/>
  <c r="V7942" i="1" s="1"/>
  <c r="X7941" i="1"/>
  <c r="T7942" i="1"/>
  <c r="U7943" i="1" l="1"/>
  <c r="V7943" i="1" s="1"/>
  <c r="X7942" i="1"/>
  <c r="T7943" i="1"/>
  <c r="X7943" i="1" l="1"/>
  <c r="T7944" i="1"/>
  <c r="U7944" i="1"/>
  <c r="V7944" i="1" s="1"/>
  <c r="U7945" i="1" l="1"/>
  <c r="T7945" i="1"/>
  <c r="X7944" i="1"/>
  <c r="X7945" i="1" l="1"/>
  <c r="U7946" i="1"/>
  <c r="T7946" i="1"/>
  <c r="X7946" i="1" l="1"/>
  <c r="U7947" i="1"/>
  <c r="T7947" i="1"/>
  <c r="X7947" i="1" l="1"/>
  <c r="U7948" i="1"/>
  <c r="T7948" i="1"/>
  <c r="X7948" i="1" l="1"/>
  <c r="T7949" i="1"/>
  <c r="U7949" i="1"/>
  <c r="X7949" i="1" l="1"/>
  <c r="U7950" i="1"/>
  <c r="T7950" i="1"/>
  <c r="X7950" i="1" l="1"/>
  <c r="U7951" i="1"/>
  <c r="T7951" i="1"/>
  <c r="X7951" i="1" l="1"/>
  <c r="U7952" i="1"/>
  <c r="T7952" i="1"/>
  <c r="U7953" i="1" l="1"/>
  <c r="V7953" i="1" s="1"/>
  <c r="T7953" i="1"/>
  <c r="X7952" i="1"/>
  <c r="U7954" i="1" l="1"/>
  <c r="V7954" i="1" s="1"/>
  <c r="X7953" i="1"/>
  <c r="T7954" i="1"/>
  <c r="U7955" i="1" l="1"/>
  <c r="V7955" i="1" s="1"/>
  <c r="X7954" i="1"/>
  <c r="T7955" i="1"/>
  <c r="X7955" i="1" l="1"/>
  <c r="U7956" i="1"/>
  <c r="V7956" i="1" s="1"/>
  <c r="T7956" i="1"/>
  <c r="U7957" i="1" l="1"/>
  <c r="V7957" i="1" s="1"/>
  <c r="X7956" i="1"/>
  <c r="T7957" i="1"/>
  <c r="U7958" i="1" l="1"/>
  <c r="V7958" i="1" s="1"/>
  <c r="X7957" i="1"/>
  <c r="T7958" i="1"/>
  <c r="U7959" i="1" l="1"/>
  <c r="V7959" i="1" s="1"/>
  <c r="X7958" i="1"/>
  <c r="T7959" i="1"/>
  <c r="X7959" i="1" l="1"/>
  <c r="U7960" i="1"/>
  <c r="V7960" i="1" s="1"/>
  <c r="T7960" i="1"/>
  <c r="U7961" i="1" l="1"/>
  <c r="V7961" i="1" s="1"/>
  <c r="X7960" i="1"/>
  <c r="T7961" i="1"/>
  <c r="U7962" i="1" l="1"/>
  <c r="V7962" i="1" s="1"/>
  <c r="T7962" i="1"/>
  <c r="X7961" i="1"/>
  <c r="U7963" i="1" l="1"/>
  <c r="V7963" i="1" s="1"/>
  <c r="T7963" i="1"/>
  <c r="X7962" i="1"/>
  <c r="X7963" i="1" l="1"/>
  <c r="U7964" i="1"/>
  <c r="V7964" i="1" s="1"/>
  <c r="T7964" i="1"/>
  <c r="U7965" i="1" l="1"/>
  <c r="V7965" i="1" s="1"/>
  <c r="T7965" i="1"/>
  <c r="X7964" i="1"/>
  <c r="U7966" i="1" l="1"/>
  <c r="V7966" i="1" s="1"/>
  <c r="X7965" i="1"/>
  <c r="T7966" i="1"/>
  <c r="U7967" i="1" l="1"/>
  <c r="V7967" i="1" s="1"/>
  <c r="X7966" i="1"/>
  <c r="T7967" i="1"/>
  <c r="X7967" i="1" l="1"/>
  <c r="U7968" i="1"/>
  <c r="V7968" i="1" s="1"/>
  <c r="T7968" i="1"/>
  <c r="X7968" i="1" l="1"/>
  <c r="T7969" i="1"/>
  <c r="U7969" i="1"/>
  <c r="X7969" i="1" l="1"/>
  <c r="U7970" i="1"/>
  <c r="T7970" i="1"/>
  <c r="X7970" i="1" l="1"/>
  <c r="U7971" i="1"/>
  <c r="T7971" i="1"/>
  <c r="X7971" i="1" l="1"/>
  <c r="T7972" i="1"/>
  <c r="U7972" i="1"/>
  <c r="X7972" i="1" l="1"/>
  <c r="U7973" i="1"/>
  <c r="T7973" i="1"/>
  <c r="U7974" i="1" l="1"/>
  <c r="T7974" i="1"/>
  <c r="X7973" i="1"/>
  <c r="U7975" i="1" l="1"/>
  <c r="X7974" i="1"/>
  <c r="T7975" i="1"/>
  <c r="X7975" i="1" l="1"/>
  <c r="U7976" i="1"/>
  <c r="T7976" i="1"/>
  <c r="U7977" i="1" l="1"/>
  <c r="V7977" i="1" s="1"/>
  <c r="T7977" i="1"/>
  <c r="X7976" i="1"/>
  <c r="U7978" i="1" l="1"/>
  <c r="V7978" i="1" s="1"/>
  <c r="T7978" i="1"/>
  <c r="X7977" i="1"/>
  <c r="U7979" i="1" l="1"/>
  <c r="V7979" i="1" s="1"/>
  <c r="X7978" i="1"/>
  <c r="T7979" i="1"/>
  <c r="X7979" i="1" l="1"/>
  <c r="U7980" i="1"/>
  <c r="V7980" i="1" s="1"/>
  <c r="T7980" i="1"/>
  <c r="U7981" i="1" l="1"/>
  <c r="V7981" i="1" s="1"/>
  <c r="X7980" i="1"/>
  <c r="T7981" i="1"/>
  <c r="U7982" i="1" l="1"/>
  <c r="V7982" i="1" s="1"/>
  <c r="X7981" i="1"/>
  <c r="T7982" i="1"/>
  <c r="U7983" i="1" l="1"/>
  <c r="V7983" i="1" s="1"/>
  <c r="X7982" i="1"/>
  <c r="T7983" i="1"/>
  <c r="U7984" i="1" l="1"/>
  <c r="V7984" i="1" s="1"/>
  <c r="X7983" i="1"/>
  <c r="T7984" i="1"/>
  <c r="U7985" i="1" l="1"/>
  <c r="V7985" i="1" s="1"/>
  <c r="T7985" i="1"/>
  <c r="X7984" i="1"/>
  <c r="U7986" i="1" l="1"/>
  <c r="V7986" i="1" s="1"/>
  <c r="X7985" i="1"/>
  <c r="T7986" i="1"/>
  <c r="U7987" i="1" l="1"/>
  <c r="V7987" i="1" s="1"/>
  <c r="X7986" i="1"/>
  <c r="T7987" i="1"/>
  <c r="X7987" i="1" l="1"/>
  <c r="U7988" i="1"/>
  <c r="V7988" i="1" s="1"/>
  <c r="T7988" i="1"/>
  <c r="U7989" i="1" l="1"/>
  <c r="V7989" i="1" s="1"/>
  <c r="X7988" i="1"/>
  <c r="T7989" i="1"/>
  <c r="U7990" i="1" l="1"/>
  <c r="V7990" i="1" s="1"/>
  <c r="X7989" i="1"/>
  <c r="T7990" i="1"/>
  <c r="U7991" i="1" l="1"/>
  <c r="V7991" i="1" s="1"/>
  <c r="X7990" i="1"/>
  <c r="T7991" i="1"/>
  <c r="X7991" i="1" l="1"/>
  <c r="U7992" i="1"/>
  <c r="V7992" i="1" s="1"/>
  <c r="T7992" i="1"/>
  <c r="U7993" i="1" l="1"/>
  <c r="T7993" i="1"/>
  <c r="X7992" i="1"/>
  <c r="U7994" i="1" l="1"/>
  <c r="T7994" i="1"/>
  <c r="X7993" i="1"/>
  <c r="X7994" i="1" l="1"/>
  <c r="U7995" i="1"/>
  <c r="T7995" i="1"/>
  <c r="X7995" i="1" l="1"/>
  <c r="U7996" i="1"/>
  <c r="T7996" i="1"/>
  <c r="X7996" i="1" l="1"/>
  <c r="T7997" i="1"/>
  <c r="U7997" i="1"/>
  <c r="U7998" i="1" l="1"/>
  <c r="X7997" i="1"/>
  <c r="T7998" i="1"/>
  <c r="X7998" i="1" l="1"/>
  <c r="U7999" i="1"/>
  <c r="T7999" i="1"/>
  <c r="X7999" i="1" l="1"/>
  <c r="T8000" i="1"/>
  <c r="U8000" i="1"/>
  <c r="U8001" i="1" l="1"/>
  <c r="V8001" i="1" s="1"/>
  <c r="X8000" i="1"/>
  <c r="T8001" i="1"/>
  <c r="U8002" i="1" l="1"/>
  <c r="V8002" i="1" s="1"/>
  <c r="X8001" i="1"/>
  <c r="T8002" i="1"/>
  <c r="U8003" i="1" l="1"/>
  <c r="V8003" i="1" s="1"/>
  <c r="X8002" i="1"/>
  <c r="T8003" i="1"/>
  <c r="X8003" i="1" l="1"/>
  <c r="U8004" i="1"/>
  <c r="V8004" i="1" s="1"/>
  <c r="T8004" i="1"/>
  <c r="U8005" i="1" l="1"/>
  <c r="V8005" i="1" s="1"/>
  <c r="T8005" i="1"/>
  <c r="X8004" i="1"/>
  <c r="U8006" i="1" l="1"/>
  <c r="V8006" i="1" s="1"/>
  <c r="X8005" i="1"/>
  <c r="T8006" i="1"/>
  <c r="U8007" i="1" l="1"/>
  <c r="V8007" i="1" s="1"/>
  <c r="X8006" i="1"/>
  <c r="T8007" i="1"/>
  <c r="X8007" i="1" l="1"/>
  <c r="U8008" i="1"/>
  <c r="V8008" i="1" s="1"/>
  <c r="T8008" i="1"/>
  <c r="U8009" i="1" l="1"/>
  <c r="V8009" i="1" s="1"/>
  <c r="T8009" i="1"/>
  <c r="X8008" i="1"/>
  <c r="U8010" i="1" l="1"/>
  <c r="V8010" i="1" s="1"/>
  <c r="T8010" i="1"/>
  <c r="X8009" i="1"/>
  <c r="U8011" i="1" l="1"/>
  <c r="V8011" i="1" s="1"/>
  <c r="X8010" i="1"/>
  <c r="T8011" i="1"/>
  <c r="X8011" i="1" l="1"/>
  <c r="U8012" i="1"/>
  <c r="V8012" i="1" s="1"/>
  <c r="T8012" i="1"/>
  <c r="U8013" i="1" l="1"/>
  <c r="V8013" i="1" s="1"/>
  <c r="X8012" i="1"/>
  <c r="T8013" i="1"/>
  <c r="U8014" i="1" l="1"/>
  <c r="V8014" i="1" s="1"/>
  <c r="X8013" i="1"/>
  <c r="T8014" i="1"/>
  <c r="U8015" i="1" l="1"/>
  <c r="V8015" i="1" s="1"/>
  <c r="X8014" i="1"/>
  <c r="T8015" i="1"/>
  <c r="X8015" i="1" l="1"/>
  <c r="U8016" i="1"/>
  <c r="V8016" i="1" s="1"/>
  <c r="T8016" i="1"/>
  <c r="X8016" i="1" l="1"/>
  <c r="T8017" i="1"/>
  <c r="U8017" i="1"/>
  <c r="X8017" i="1" l="1"/>
  <c r="T8018" i="1"/>
  <c r="U8018" i="1"/>
  <c r="X8018" i="1" l="1"/>
  <c r="U8019" i="1"/>
  <c r="T8019" i="1"/>
  <c r="X8019" i="1" l="1"/>
  <c r="U8020" i="1"/>
  <c r="T8020" i="1"/>
  <c r="X8020" i="1" l="1"/>
  <c r="U8021" i="1"/>
  <c r="T8021" i="1"/>
  <c r="X8021" i="1" l="1"/>
  <c r="U8022" i="1"/>
  <c r="T8022" i="1"/>
  <c r="X8022" i="1" l="1"/>
  <c r="U8023" i="1"/>
  <c r="T8023" i="1"/>
  <c r="U8024" i="1" l="1"/>
  <c r="X8023" i="1"/>
  <c r="T8024" i="1"/>
  <c r="U8025" i="1" l="1"/>
  <c r="V8025" i="1" s="1"/>
  <c r="X8024" i="1"/>
  <c r="T8025" i="1"/>
  <c r="U8026" i="1" l="1"/>
  <c r="V8026" i="1" s="1"/>
  <c r="T8026" i="1"/>
  <c r="X8025" i="1"/>
  <c r="U8027" i="1" l="1"/>
  <c r="V8027" i="1" s="1"/>
  <c r="X8026" i="1"/>
  <c r="T8027" i="1"/>
  <c r="X8027" i="1" l="1"/>
  <c r="U8028" i="1"/>
  <c r="V8028" i="1" s="1"/>
  <c r="T8028" i="1"/>
  <c r="U8029" i="1" l="1"/>
  <c r="V8029" i="1" s="1"/>
  <c r="T8029" i="1"/>
  <c r="X8028" i="1"/>
  <c r="U8030" i="1" l="1"/>
  <c r="V8030" i="1" s="1"/>
  <c r="X8029" i="1"/>
  <c r="T8030" i="1"/>
  <c r="U8031" i="1" l="1"/>
  <c r="V8031" i="1" s="1"/>
  <c r="X8030" i="1"/>
  <c r="T8031" i="1"/>
  <c r="X8031" i="1" l="1"/>
  <c r="U8032" i="1"/>
  <c r="V8032" i="1" s="1"/>
  <c r="T8032" i="1"/>
  <c r="U8033" i="1" l="1"/>
  <c r="V8033" i="1" s="1"/>
  <c r="X8032" i="1"/>
  <c r="T8033" i="1"/>
  <c r="U8034" i="1" l="1"/>
  <c r="V8034" i="1" s="1"/>
  <c r="X8033" i="1"/>
  <c r="T8034" i="1"/>
  <c r="U8035" i="1" l="1"/>
  <c r="V8035" i="1" s="1"/>
  <c r="X8034" i="1"/>
  <c r="T8035" i="1"/>
  <c r="X8035" i="1" l="1"/>
  <c r="U8036" i="1"/>
  <c r="V8036" i="1" s="1"/>
  <c r="T8036" i="1"/>
  <c r="U8037" i="1" l="1"/>
  <c r="V8037" i="1" s="1"/>
  <c r="T8037" i="1"/>
  <c r="X8036" i="1"/>
  <c r="U8038" i="1" l="1"/>
  <c r="V8038" i="1" s="1"/>
  <c r="X8037" i="1"/>
  <c r="T8038" i="1"/>
  <c r="U8039" i="1" l="1"/>
  <c r="V8039" i="1" s="1"/>
  <c r="X8038" i="1"/>
  <c r="T8039" i="1"/>
  <c r="X8039" i="1" l="1"/>
  <c r="U8040" i="1"/>
  <c r="V8040" i="1" s="1"/>
  <c r="T8040" i="1"/>
  <c r="U8041" i="1" l="1"/>
  <c r="T8041" i="1"/>
  <c r="X8040" i="1"/>
  <c r="X8041" i="1" l="1"/>
  <c r="U8042" i="1"/>
  <c r="T8042" i="1"/>
  <c r="X8042" i="1" l="1"/>
  <c r="U8043" i="1"/>
  <c r="T8043" i="1"/>
  <c r="X8043" i="1" l="1"/>
  <c r="U8044" i="1"/>
  <c r="T8044" i="1"/>
  <c r="U8045" i="1" l="1"/>
  <c r="T8045" i="1"/>
  <c r="X8044" i="1"/>
  <c r="X8045" i="1" l="1"/>
  <c r="U8046" i="1"/>
  <c r="T8046" i="1"/>
  <c r="X8046" i="1" l="1"/>
  <c r="U8047" i="1"/>
  <c r="T8047" i="1"/>
  <c r="X8047" i="1" l="1"/>
  <c r="U8048" i="1"/>
  <c r="T8048" i="1"/>
  <c r="U8049" i="1" l="1"/>
  <c r="V8049" i="1" s="1"/>
  <c r="T8049" i="1"/>
  <c r="X8048" i="1"/>
  <c r="X8049" i="1" l="1"/>
  <c r="T8050" i="1"/>
  <c r="U8050" i="1"/>
  <c r="V8050" i="1" s="1"/>
  <c r="U8051" i="1" l="1"/>
  <c r="V8051" i="1" s="1"/>
  <c r="X8050" i="1"/>
  <c r="T8051" i="1"/>
  <c r="X8051" i="1" l="1"/>
  <c r="U8052" i="1"/>
  <c r="V8052" i="1" s="1"/>
  <c r="T8052" i="1"/>
  <c r="U8053" i="1" l="1"/>
  <c r="V8053" i="1" s="1"/>
  <c r="X8052" i="1"/>
  <c r="T8053" i="1"/>
  <c r="U8054" i="1" l="1"/>
  <c r="V8054" i="1" s="1"/>
  <c r="X8053" i="1"/>
  <c r="T8054" i="1"/>
  <c r="U8055" i="1" l="1"/>
  <c r="V8055" i="1" s="1"/>
  <c r="X8054" i="1"/>
  <c r="T8055" i="1"/>
  <c r="X8055" i="1" l="1"/>
  <c r="U8056" i="1"/>
  <c r="V8056" i="1" s="1"/>
  <c r="T8056" i="1"/>
  <c r="U8057" i="1" l="1"/>
  <c r="V8057" i="1" s="1"/>
  <c r="X8056" i="1"/>
  <c r="T8057" i="1"/>
  <c r="U8058" i="1" l="1"/>
  <c r="V8058" i="1" s="1"/>
  <c r="T8058" i="1"/>
  <c r="X8057" i="1"/>
  <c r="U8059" i="1" l="1"/>
  <c r="V8059" i="1" s="1"/>
  <c r="T8059" i="1"/>
  <c r="X8058" i="1"/>
  <c r="X8059" i="1" l="1"/>
  <c r="U8060" i="1"/>
  <c r="V8060" i="1" s="1"/>
  <c r="T8060" i="1"/>
  <c r="U8061" i="1" l="1"/>
  <c r="V8061" i="1" s="1"/>
  <c r="T8061" i="1"/>
  <c r="X8060" i="1"/>
  <c r="U8062" i="1" l="1"/>
  <c r="V8062" i="1" s="1"/>
  <c r="X8061" i="1"/>
  <c r="T8062" i="1"/>
  <c r="U8063" i="1" l="1"/>
  <c r="V8063" i="1" s="1"/>
  <c r="X8062" i="1"/>
  <c r="T8063" i="1"/>
  <c r="U8064" i="1" l="1"/>
  <c r="V8064" i="1" s="1"/>
  <c r="X8063" i="1"/>
  <c r="T8064" i="1"/>
  <c r="X8064" i="1" l="1"/>
  <c r="T8065" i="1"/>
  <c r="U8065" i="1"/>
  <c r="X8065" i="1" l="1"/>
  <c r="U8066" i="1"/>
  <c r="T8066" i="1"/>
  <c r="X8066" i="1" l="1"/>
  <c r="U8067" i="1"/>
  <c r="T8067" i="1"/>
  <c r="X8067" i="1" l="1"/>
  <c r="U8068" i="1"/>
  <c r="T8068" i="1"/>
  <c r="U8069" i="1" l="1"/>
  <c r="X8068" i="1"/>
  <c r="T8069" i="1"/>
  <c r="U8070" i="1" l="1"/>
  <c r="T8070" i="1"/>
  <c r="X8069" i="1"/>
  <c r="U8071" i="1" l="1"/>
  <c r="X8070" i="1"/>
  <c r="T8071" i="1"/>
  <c r="X8071" i="1" l="1"/>
  <c r="U8072" i="1"/>
  <c r="T8072" i="1"/>
  <c r="U8073" i="1" l="1"/>
  <c r="V8073" i="1" s="1"/>
  <c r="T8073" i="1"/>
  <c r="X8072" i="1"/>
  <c r="U8074" i="1" l="1"/>
  <c r="V8074" i="1" s="1"/>
  <c r="T8074" i="1"/>
  <c r="X8073" i="1"/>
  <c r="U8075" i="1" l="1"/>
  <c r="V8075" i="1" s="1"/>
  <c r="X8074" i="1"/>
  <c r="T8075" i="1"/>
  <c r="X8075" i="1" l="1"/>
  <c r="U8076" i="1"/>
  <c r="V8076" i="1" s="1"/>
  <c r="T8076" i="1"/>
  <c r="U8077" i="1" l="1"/>
  <c r="V8077" i="1" s="1"/>
  <c r="X8076" i="1"/>
  <c r="T8077" i="1"/>
  <c r="U8078" i="1" l="1"/>
  <c r="V8078" i="1" s="1"/>
  <c r="X8077" i="1"/>
  <c r="T8078" i="1"/>
  <c r="U8079" i="1" l="1"/>
  <c r="V8079" i="1" s="1"/>
  <c r="X8078" i="1"/>
  <c r="T8079" i="1"/>
  <c r="X8079" i="1" l="1"/>
  <c r="U8080" i="1"/>
  <c r="V8080" i="1" s="1"/>
  <c r="T8080" i="1"/>
  <c r="U8081" i="1" l="1"/>
  <c r="V8081" i="1" s="1"/>
  <c r="T8081" i="1"/>
  <c r="X8080" i="1"/>
  <c r="U8082" i="1" l="1"/>
  <c r="V8082" i="1" s="1"/>
  <c r="X8081" i="1"/>
  <c r="T8082" i="1"/>
  <c r="U8083" i="1" l="1"/>
  <c r="V8083" i="1" s="1"/>
  <c r="X8082" i="1"/>
  <c r="T8083" i="1"/>
  <c r="X8083" i="1" l="1"/>
  <c r="U8084" i="1"/>
  <c r="V8084" i="1" s="1"/>
  <c r="T8084" i="1"/>
  <c r="U8085" i="1" l="1"/>
  <c r="V8085" i="1" s="1"/>
  <c r="X8084" i="1"/>
  <c r="T8085" i="1"/>
  <c r="U8086" i="1" l="1"/>
  <c r="V8086" i="1" s="1"/>
  <c r="X8085" i="1"/>
  <c r="T8086" i="1"/>
  <c r="U8087" i="1" l="1"/>
  <c r="V8087" i="1" s="1"/>
  <c r="X8086" i="1"/>
  <c r="T8087" i="1"/>
  <c r="X8087" i="1" l="1"/>
  <c r="U8088" i="1"/>
  <c r="V8088" i="1" s="1"/>
  <c r="T8088" i="1"/>
  <c r="U8089" i="1" l="1"/>
  <c r="T8089" i="1"/>
  <c r="X8088" i="1"/>
  <c r="U8090" i="1" l="1"/>
  <c r="T8090" i="1"/>
  <c r="X8089" i="1"/>
  <c r="X8090" i="1" l="1"/>
  <c r="U8091" i="1"/>
  <c r="T8091" i="1"/>
  <c r="X8091" i="1" l="1"/>
  <c r="U8092" i="1"/>
  <c r="T8092" i="1"/>
  <c r="X8092" i="1" l="1"/>
  <c r="T8093" i="1"/>
  <c r="U8093" i="1"/>
  <c r="X8093" i="1" l="1"/>
  <c r="U8094" i="1"/>
  <c r="T8094" i="1"/>
  <c r="X8094" i="1" l="1"/>
  <c r="U8095" i="1"/>
  <c r="T8095" i="1"/>
  <c r="X8095" i="1" l="1"/>
  <c r="U8096" i="1"/>
  <c r="T8096" i="1"/>
  <c r="U8097" i="1" l="1"/>
  <c r="V8097" i="1" s="1"/>
  <c r="X8096" i="1"/>
  <c r="T8097" i="1"/>
  <c r="U8098" i="1" l="1"/>
  <c r="V8098" i="1" s="1"/>
  <c r="X8097" i="1"/>
  <c r="T8098" i="1"/>
  <c r="U8099" i="1" l="1"/>
  <c r="V8099" i="1" s="1"/>
  <c r="X8098" i="1"/>
  <c r="T8099" i="1"/>
  <c r="X8099" i="1" l="1"/>
  <c r="T8100" i="1"/>
  <c r="U8100" i="1"/>
  <c r="V8100" i="1" s="1"/>
  <c r="U8101" i="1" l="1"/>
  <c r="V8101" i="1" s="1"/>
  <c r="X8100" i="1"/>
  <c r="T8101" i="1"/>
  <c r="U8102" i="1" l="1"/>
  <c r="V8102" i="1" s="1"/>
  <c r="X8101" i="1"/>
  <c r="T8102" i="1"/>
  <c r="U8103" i="1" l="1"/>
  <c r="V8103" i="1" s="1"/>
  <c r="T8103" i="1"/>
  <c r="X8102" i="1"/>
  <c r="U8104" i="1" l="1"/>
  <c r="V8104" i="1" s="1"/>
  <c r="X8103" i="1"/>
  <c r="T8104" i="1"/>
  <c r="X8104" i="1" l="1"/>
  <c r="U8105" i="1"/>
  <c r="V8105" i="1" s="1"/>
  <c r="T8105" i="1"/>
  <c r="U8106" i="1" l="1"/>
  <c r="V8106" i="1" s="1"/>
  <c r="X8105" i="1"/>
  <c r="T8106" i="1"/>
  <c r="U8107" i="1" l="1"/>
  <c r="V8107" i="1" s="1"/>
  <c r="X8106" i="1"/>
  <c r="T8107" i="1"/>
  <c r="X8107" i="1" l="1"/>
  <c r="U8108" i="1"/>
  <c r="V8108" i="1" s="1"/>
  <c r="T8108" i="1"/>
  <c r="U8109" i="1" l="1"/>
  <c r="V8109" i="1" s="1"/>
  <c r="X8108" i="1"/>
  <c r="T8109" i="1"/>
  <c r="U8110" i="1" l="1"/>
  <c r="V8110" i="1" s="1"/>
  <c r="X8109" i="1"/>
  <c r="T8110" i="1"/>
  <c r="X8110" i="1" l="1"/>
  <c r="U8111" i="1"/>
  <c r="V8111" i="1" s="1"/>
  <c r="T8111" i="1"/>
  <c r="U8112" i="1" l="1"/>
  <c r="V8112" i="1" s="1"/>
  <c r="T8112" i="1"/>
  <c r="X8111" i="1"/>
  <c r="U8113" i="1" l="1"/>
  <c r="X8112" i="1"/>
  <c r="T8113" i="1"/>
  <c r="X8113" i="1" l="1"/>
  <c r="T8114" i="1"/>
  <c r="U8114" i="1"/>
  <c r="U8115" i="1" l="1"/>
  <c r="X8114" i="1"/>
  <c r="T8115" i="1"/>
  <c r="U8116" i="1" l="1"/>
  <c r="X8115" i="1"/>
  <c r="T8116" i="1"/>
  <c r="U8117" i="1" l="1"/>
  <c r="X8116" i="1"/>
  <c r="T8117" i="1"/>
  <c r="U8118" i="1" l="1"/>
  <c r="X8117" i="1"/>
  <c r="T8118" i="1"/>
  <c r="U8119" i="1" l="1"/>
  <c r="X8118" i="1"/>
  <c r="T8119" i="1"/>
  <c r="U8120" i="1" l="1"/>
  <c r="X8119" i="1"/>
  <c r="T8120" i="1"/>
  <c r="U8121" i="1" l="1"/>
  <c r="V8121" i="1" s="1"/>
  <c r="T8121" i="1"/>
  <c r="X8120" i="1"/>
  <c r="U8122" i="1" l="1"/>
  <c r="V8122" i="1" s="1"/>
  <c r="X8121" i="1"/>
  <c r="T8122" i="1"/>
  <c r="U8123" i="1" l="1"/>
  <c r="V8123" i="1" s="1"/>
  <c r="X8122" i="1"/>
  <c r="T8123" i="1"/>
  <c r="X8123" i="1" l="1"/>
  <c r="U8124" i="1"/>
  <c r="V8124" i="1" s="1"/>
  <c r="T8124" i="1"/>
  <c r="X8124" i="1" l="1"/>
  <c r="U8125" i="1"/>
  <c r="V8125" i="1" s="1"/>
  <c r="T8125" i="1"/>
  <c r="X8125" i="1" l="1"/>
  <c r="U8126" i="1"/>
  <c r="V8126" i="1" s="1"/>
  <c r="T8126" i="1"/>
  <c r="U8127" i="1" l="1"/>
  <c r="V8127" i="1" s="1"/>
  <c r="T8127" i="1"/>
  <c r="X8126" i="1"/>
  <c r="X8127" i="1" l="1"/>
  <c r="U8128" i="1"/>
  <c r="V8128" i="1" s="1"/>
  <c r="T8128" i="1"/>
  <c r="X8128" i="1" l="1"/>
  <c r="U8129" i="1"/>
  <c r="V8129" i="1" s="1"/>
  <c r="T8129" i="1"/>
  <c r="U8130" i="1" l="1"/>
  <c r="V8130" i="1" s="1"/>
  <c r="X8129" i="1"/>
  <c r="T8130" i="1"/>
  <c r="X8130" i="1" l="1"/>
  <c r="U8131" i="1"/>
  <c r="V8131" i="1" s="1"/>
  <c r="T8131" i="1"/>
  <c r="X8131" i="1" l="1"/>
  <c r="U8132" i="1"/>
  <c r="V8132" i="1" s="1"/>
  <c r="T8132" i="1"/>
  <c r="X8132" i="1" l="1"/>
  <c r="U8133" i="1"/>
  <c r="V8133" i="1" s="1"/>
  <c r="T8133" i="1"/>
  <c r="U8134" i="1" l="1"/>
  <c r="V8134" i="1" s="1"/>
  <c r="X8133" i="1"/>
  <c r="T8134" i="1"/>
  <c r="X8134" i="1" l="1"/>
  <c r="U8135" i="1"/>
  <c r="V8135" i="1" s="1"/>
  <c r="T8135" i="1"/>
  <c r="U8136" i="1" l="1"/>
  <c r="V8136" i="1" s="1"/>
  <c r="X8135" i="1"/>
  <c r="T8136" i="1"/>
  <c r="U8137" i="1" l="1"/>
  <c r="T8137" i="1"/>
  <c r="X8136" i="1"/>
  <c r="X8137" i="1" l="1"/>
  <c r="U8138" i="1"/>
  <c r="T8138" i="1"/>
  <c r="U8139" i="1" l="1"/>
  <c r="X8138" i="1"/>
  <c r="T8139" i="1"/>
  <c r="U8140" i="1" l="1"/>
  <c r="X8139" i="1"/>
  <c r="T8140" i="1"/>
  <c r="U8141" i="1" l="1"/>
  <c r="X8140" i="1"/>
  <c r="T8141" i="1"/>
  <c r="U8142" i="1" l="1"/>
  <c r="X8141" i="1"/>
  <c r="T8142" i="1"/>
  <c r="U8143" i="1" l="1"/>
  <c r="X8142" i="1"/>
  <c r="T8143" i="1"/>
  <c r="X8143" i="1" l="1"/>
  <c r="U8144" i="1"/>
  <c r="T8144" i="1"/>
  <c r="X8144" i="1" l="1"/>
  <c r="U8145" i="1"/>
  <c r="V8145" i="1" s="1"/>
  <c r="T8145" i="1"/>
  <c r="X8145" i="1" l="1"/>
  <c r="T8146" i="1"/>
  <c r="U8146" i="1"/>
  <c r="V8146" i="1" s="1"/>
  <c r="U8147" i="1" l="1"/>
  <c r="V8147" i="1" s="1"/>
  <c r="X8146" i="1"/>
  <c r="T8147" i="1"/>
  <c r="X8147" i="1" l="1"/>
  <c r="U8148" i="1"/>
  <c r="V8148" i="1" s="1"/>
  <c r="T8148" i="1"/>
  <c r="U8149" i="1" l="1"/>
  <c r="V8149" i="1" s="1"/>
  <c r="X8148" i="1"/>
  <c r="T8149" i="1"/>
  <c r="U8150" i="1" l="1"/>
  <c r="V8150" i="1" s="1"/>
  <c r="X8149" i="1"/>
  <c r="T8150" i="1"/>
  <c r="U8151" i="1" l="1"/>
  <c r="V8151" i="1" s="1"/>
  <c r="X8150" i="1"/>
  <c r="T8151" i="1"/>
  <c r="X8151" i="1" l="1"/>
  <c r="U8152" i="1"/>
  <c r="V8152" i="1" s="1"/>
  <c r="T8152" i="1"/>
  <c r="X8152" i="1" l="1"/>
  <c r="T8153" i="1"/>
  <c r="U8153" i="1"/>
  <c r="V8153" i="1" s="1"/>
  <c r="U8154" i="1" l="1"/>
  <c r="V8154" i="1" s="1"/>
  <c r="X8153" i="1"/>
  <c r="T8154" i="1"/>
  <c r="X8154" i="1" l="1"/>
  <c r="U8155" i="1"/>
  <c r="V8155" i="1" s="1"/>
  <c r="T8155" i="1"/>
  <c r="X8155" i="1" l="1"/>
  <c r="U8156" i="1"/>
  <c r="V8156" i="1" s="1"/>
  <c r="T8156" i="1"/>
  <c r="X8156" i="1" l="1"/>
  <c r="U8157" i="1"/>
  <c r="V8157" i="1" s="1"/>
  <c r="T8157" i="1"/>
  <c r="U8158" i="1" l="1"/>
  <c r="V8158" i="1" s="1"/>
  <c r="X8157" i="1"/>
  <c r="T8158" i="1"/>
  <c r="T8159" i="1" l="1"/>
  <c r="U8159" i="1"/>
  <c r="V8159" i="1" s="1"/>
  <c r="X8158" i="1"/>
  <c r="X8159" i="1" l="1"/>
  <c r="U8160" i="1"/>
  <c r="V8160" i="1" s="1"/>
  <c r="T8160" i="1"/>
  <c r="U8161" i="1" l="1"/>
  <c r="T8161" i="1"/>
  <c r="X8160" i="1"/>
  <c r="X8161" i="1" l="1"/>
  <c r="T8162" i="1"/>
  <c r="U8162" i="1"/>
  <c r="U8163" i="1" l="1"/>
  <c r="X8162" i="1"/>
  <c r="T8163" i="1"/>
  <c r="X8163" i="1" l="1"/>
  <c r="U8164" i="1"/>
  <c r="T8164" i="1"/>
  <c r="U8165" i="1" l="1"/>
  <c r="X8164" i="1"/>
  <c r="T8165" i="1"/>
  <c r="U8166" i="1" l="1"/>
  <c r="X8165" i="1"/>
  <c r="T8166" i="1"/>
  <c r="U8167" i="1" l="1"/>
  <c r="X8166" i="1"/>
  <c r="T8167" i="1"/>
  <c r="X8167" i="1" l="1"/>
  <c r="U8168" i="1"/>
  <c r="T8168" i="1"/>
  <c r="X8168" i="1" l="1"/>
  <c r="T8169" i="1"/>
  <c r="U8169" i="1"/>
  <c r="V8169" i="1" s="1"/>
  <c r="X8169" i="1" l="1"/>
  <c r="U8170" i="1"/>
  <c r="V8170" i="1" s="1"/>
  <c r="T8170" i="1"/>
  <c r="U8171" i="1" l="1"/>
  <c r="V8171" i="1" s="1"/>
  <c r="X8170" i="1"/>
  <c r="T8171" i="1"/>
  <c r="U8172" i="1" l="1"/>
  <c r="V8172" i="1" s="1"/>
  <c r="X8171" i="1"/>
  <c r="T8172" i="1"/>
  <c r="X8172" i="1" l="1"/>
  <c r="U8173" i="1"/>
  <c r="V8173" i="1" s="1"/>
  <c r="T8173" i="1"/>
  <c r="U8174" i="1" l="1"/>
  <c r="V8174" i="1" s="1"/>
  <c r="T8174" i="1"/>
  <c r="X8173" i="1"/>
  <c r="X8174" i="1" l="1"/>
  <c r="T8175" i="1"/>
  <c r="U8175" i="1"/>
  <c r="V8175" i="1" s="1"/>
  <c r="X8175" i="1" l="1"/>
  <c r="U8176" i="1"/>
  <c r="V8176" i="1" s="1"/>
  <c r="T8176" i="1"/>
  <c r="X8176" i="1" l="1"/>
  <c r="U8177" i="1"/>
  <c r="V8177" i="1" s="1"/>
  <c r="T8177" i="1"/>
  <c r="X8177" i="1" l="1"/>
  <c r="T8178" i="1"/>
  <c r="U8178" i="1"/>
  <c r="V8178" i="1" s="1"/>
  <c r="U8179" i="1" l="1"/>
  <c r="V8179" i="1" s="1"/>
  <c r="X8178" i="1"/>
  <c r="T8179" i="1"/>
  <c r="X8179" i="1" l="1"/>
  <c r="T8180" i="1"/>
  <c r="U8180" i="1"/>
  <c r="V8180" i="1" s="1"/>
  <c r="X8180" i="1" l="1"/>
  <c r="U8181" i="1"/>
  <c r="V8181" i="1" s="1"/>
  <c r="T8181" i="1"/>
  <c r="U8182" i="1" l="1"/>
  <c r="V8182" i="1" s="1"/>
  <c r="X8181" i="1"/>
  <c r="T8182" i="1"/>
  <c r="X8182" i="1" l="1"/>
  <c r="T8183" i="1"/>
  <c r="U8183" i="1"/>
  <c r="V8183" i="1" s="1"/>
  <c r="X8183" i="1" l="1"/>
  <c r="U8184" i="1"/>
  <c r="V8184" i="1" s="1"/>
  <c r="T8184" i="1"/>
  <c r="X8184" i="1" l="1"/>
  <c r="T8185" i="1"/>
  <c r="U8185" i="1"/>
  <c r="X8185" i="1" l="1"/>
  <c r="T8186" i="1"/>
  <c r="U8186" i="1"/>
  <c r="U8187" i="1" l="1"/>
  <c r="X8186" i="1"/>
  <c r="T8187" i="1"/>
  <c r="U8188" i="1" l="1"/>
  <c r="X8187" i="1"/>
  <c r="T8188" i="1"/>
  <c r="U8189" i="1" l="1"/>
  <c r="X8188" i="1"/>
  <c r="T8189" i="1"/>
  <c r="T8190" i="1" l="1"/>
  <c r="U8190" i="1"/>
  <c r="X8189" i="1"/>
  <c r="U8191" i="1" l="1"/>
  <c r="X8190" i="1"/>
  <c r="T8191" i="1"/>
  <c r="U8192" i="1" l="1"/>
  <c r="T8192" i="1"/>
  <c r="X8191" i="1"/>
  <c r="T8193" i="1" l="1"/>
  <c r="X8192" i="1"/>
  <c r="U8193" i="1"/>
  <c r="V8193" i="1" s="1"/>
  <c r="U8194" i="1" l="1"/>
  <c r="V8194" i="1" s="1"/>
  <c r="X8193" i="1"/>
  <c r="T8194" i="1"/>
  <c r="X8194" i="1" l="1"/>
  <c r="T8195" i="1"/>
  <c r="U8195" i="1"/>
  <c r="V8195" i="1" s="1"/>
  <c r="X8195" i="1" l="1"/>
  <c r="U8196" i="1"/>
  <c r="V8196" i="1" s="1"/>
  <c r="T8196" i="1"/>
  <c r="X8196" i="1" l="1"/>
  <c r="T8197" i="1"/>
  <c r="U8197" i="1"/>
  <c r="V8197" i="1" s="1"/>
  <c r="U8198" i="1" l="1"/>
  <c r="V8198" i="1" s="1"/>
  <c r="T8198" i="1"/>
  <c r="X8197" i="1"/>
  <c r="X8198" i="1" l="1"/>
  <c r="T8199" i="1"/>
  <c r="U8199" i="1"/>
  <c r="V8199" i="1" s="1"/>
  <c r="X8199" i="1" l="1"/>
  <c r="U8200" i="1"/>
  <c r="V8200" i="1" s="1"/>
  <c r="T8200" i="1"/>
  <c r="X8200" i="1" l="1"/>
  <c r="U8201" i="1"/>
  <c r="V8201" i="1" s="1"/>
  <c r="T8201" i="1"/>
  <c r="X8201" i="1" l="1"/>
  <c r="U8202" i="1"/>
  <c r="V8202" i="1" s="1"/>
  <c r="T8202" i="1"/>
  <c r="U8203" i="1" l="1"/>
  <c r="V8203" i="1" s="1"/>
  <c r="X8202" i="1"/>
  <c r="T8203" i="1"/>
  <c r="X8203" i="1" l="1"/>
  <c r="U8204" i="1"/>
  <c r="V8204" i="1" s="1"/>
  <c r="T8204" i="1"/>
  <c r="X8204" i="1" l="1"/>
  <c r="U8205" i="1"/>
  <c r="V8205" i="1" s="1"/>
  <c r="T8205" i="1"/>
  <c r="U8206" i="1" l="1"/>
  <c r="V8206" i="1" s="1"/>
  <c r="T8206" i="1"/>
  <c r="X8205" i="1"/>
  <c r="X8206" i="1" l="1"/>
  <c r="U8207" i="1"/>
  <c r="V8207" i="1" s="1"/>
  <c r="T8207" i="1"/>
  <c r="X8207" i="1" l="1"/>
  <c r="U8208" i="1"/>
  <c r="V8208" i="1" s="1"/>
  <c r="T8208" i="1"/>
  <c r="X8208" i="1" l="1"/>
  <c r="T8209" i="1"/>
  <c r="U8209" i="1"/>
  <c r="X8209" i="1" l="1"/>
  <c r="T8210" i="1"/>
  <c r="U8210" i="1"/>
  <c r="U8211" i="1" l="1"/>
  <c r="X8210" i="1"/>
  <c r="T8211" i="1"/>
  <c r="U8212" i="1" l="1"/>
  <c r="X8211" i="1"/>
  <c r="T8212" i="1"/>
  <c r="U8213" i="1" l="1"/>
  <c r="T8213" i="1"/>
  <c r="X8212" i="1"/>
  <c r="U8214" i="1" l="1"/>
  <c r="X8213" i="1"/>
  <c r="T8214" i="1"/>
  <c r="U8215" i="1" l="1"/>
  <c r="X8214" i="1"/>
  <c r="T8215" i="1"/>
  <c r="X8215" i="1" l="1"/>
  <c r="T8216" i="1"/>
  <c r="U8216" i="1"/>
  <c r="X8216" i="1" l="1"/>
  <c r="U8217" i="1"/>
  <c r="V8217" i="1" s="1"/>
  <c r="T8217" i="1"/>
  <c r="U8218" i="1" l="1"/>
  <c r="V8218" i="1" s="1"/>
  <c r="X8217" i="1"/>
  <c r="T8218" i="1"/>
  <c r="X8218" i="1" l="1"/>
  <c r="U8219" i="1"/>
  <c r="V8219" i="1" s="1"/>
  <c r="T8219" i="1"/>
  <c r="X8219" i="1" l="1"/>
  <c r="U8220" i="1"/>
  <c r="V8220" i="1" s="1"/>
  <c r="T8220" i="1"/>
  <c r="X8220" i="1" l="1"/>
  <c r="U8221" i="1"/>
  <c r="V8221" i="1" s="1"/>
  <c r="T8221" i="1"/>
  <c r="U8222" i="1" l="1"/>
  <c r="V8222" i="1" s="1"/>
  <c r="T8222" i="1"/>
  <c r="X8221" i="1"/>
  <c r="X8222" i="1" l="1"/>
  <c r="U8223" i="1"/>
  <c r="V8223" i="1" s="1"/>
  <c r="T8223" i="1"/>
  <c r="X8223" i="1" l="1"/>
  <c r="U8224" i="1"/>
  <c r="V8224" i="1" s="1"/>
  <c r="T8224" i="1"/>
  <c r="X8224" i="1" l="1"/>
  <c r="U8225" i="1"/>
  <c r="V8225" i="1" s="1"/>
  <c r="T8225" i="1"/>
  <c r="U8226" i="1" l="1"/>
  <c r="V8226" i="1" s="1"/>
  <c r="X8225" i="1"/>
  <c r="T8226" i="1"/>
  <c r="U8227" i="1" l="1"/>
  <c r="V8227" i="1" s="1"/>
  <c r="X8226" i="1"/>
  <c r="T8227" i="1"/>
  <c r="X8227" i="1" l="1"/>
  <c r="U8228" i="1"/>
  <c r="V8228" i="1" s="1"/>
  <c r="T8228" i="1"/>
  <c r="X8228" i="1" l="1"/>
  <c r="U8229" i="1"/>
  <c r="V8229" i="1" s="1"/>
  <c r="T8229" i="1"/>
  <c r="U8230" i="1" l="1"/>
  <c r="V8230" i="1" s="1"/>
  <c r="X8229" i="1"/>
  <c r="T8230" i="1"/>
  <c r="X8230" i="1" l="1"/>
  <c r="T8231" i="1"/>
  <c r="U8231" i="1"/>
  <c r="V8231" i="1" s="1"/>
  <c r="X8231" i="1" l="1"/>
  <c r="U8232" i="1"/>
  <c r="V8232" i="1" s="1"/>
  <c r="T8232" i="1"/>
  <c r="X8232" i="1" l="1"/>
  <c r="T8233" i="1"/>
  <c r="U8233" i="1"/>
  <c r="X8233" i="1" l="1"/>
  <c r="U8234" i="1"/>
  <c r="T8234" i="1"/>
  <c r="U8235" i="1" l="1"/>
  <c r="X8234" i="1"/>
  <c r="T8235" i="1"/>
  <c r="X8235" i="1" l="1"/>
  <c r="U8236" i="1"/>
  <c r="T8236" i="1"/>
  <c r="U8237" i="1" l="1"/>
  <c r="X8236" i="1"/>
  <c r="T8237" i="1"/>
  <c r="U8238" i="1" l="1"/>
  <c r="X8237" i="1"/>
  <c r="T8238" i="1"/>
  <c r="U8239" i="1" l="1"/>
  <c r="X8238" i="1"/>
  <c r="T8239" i="1"/>
  <c r="X8239" i="1" l="1"/>
  <c r="U8240" i="1"/>
  <c r="T8240" i="1"/>
  <c r="X8240" i="1" l="1"/>
  <c r="U8241" i="1"/>
  <c r="V8241" i="1" s="1"/>
  <c r="T8241" i="1"/>
  <c r="X8241" i="1" l="1"/>
  <c r="T8242" i="1"/>
  <c r="U8242" i="1"/>
  <c r="V8242" i="1" s="1"/>
  <c r="U8243" i="1" l="1"/>
  <c r="V8243" i="1" s="1"/>
  <c r="X8242" i="1"/>
  <c r="T8243" i="1"/>
  <c r="X8243" i="1" l="1"/>
  <c r="U8244" i="1"/>
  <c r="V8244" i="1" s="1"/>
  <c r="T8244" i="1"/>
  <c r="X8244" i="1" l="1"/>
  <c r="U8245" i="1"/>
  <c r="V8245" i="1" s="1"/>
  <c r="T8245" i="1"/>
  <c r="U8246" i="1" l="1"/>
  <c r="V8246" i="1" s="1"/>
  <c r="T8246" i="1"/>
  <c r="X8245" i="1"/>
  <c r="X8246" i="1" l="1"/>
  <c r="U8247" i="1"/>
  <c r="V8247" i="1" s="1"/>
  <c r="T8247" i="1"/>
  <c r="X8247" i="1" l="1"/>
  <c r="U8248" i="1"/>
  <c r="V8248" i="1" s="1"/>
  <c r="T8248" i="1"/>
  <c r="X8248" i="1" l="1"/>
  <c r="U8249" i="1"/>
  <c r="V8249" i="1" s="1"/>
  <c r="T8249" i="1"/>
  <c r="U8250" i="1" l="1"/>
  <c r="V8250" i="1" s="1"/>
  <c r="T8250" i="1"/>
  <c r="X8249" i="1"/>
  <c r="X8250" i="1" l="1"/>
  <c r="U8251" i="1"/>
  <c r="V8251" i="1" s="1"/>
  <c r="T8251" i="1"/>
  <c r="X8251" i="1" l="1"/>
  <c r="U8252" i="1"/>
  <c r="V8252" i="1" s="1"/>
  <c r="T8252" i="1"/>
  <c r="U8253" i="1" l="1"/>
  <c r="V8253" i="1" s="1"/>
  <c r="X8252" i="1"/>
  <c r="T8253" i="1"/>
  <c r="U8254" i="1" l="1"/>
  <c r="V8254" i="1" s="1"/>
  <c r="T8254" i="1"/>
  <c r="X8253" i="1"/>
  <c r="X8254" i="1" l="1"/>
  <c r="U8255" i="1"/>
  <c r="V8255" i="1" s="1"/>
  <c r="T8255" i="1"/>
  <c r="X8255" i="1" l="1"/>
  <c r="U8256" i="1"/>
  <c r="V8256" i="1" s="1"/>
  <c r="T8256" i="1"/>
  <c r="X8256" i="1" l="1"/>
  <c r="T8257" i="1"/>
  <c r="U8257" i="1"/>
  <c r="X8257" i="1" l="1"/>
  <c r="T8258" i="1"/>
  <c r="U8258" i="1"/>
  <c r="U8259" i="1" l="1"/>
  <c r="X8258" i="1"/>
  <c r="T8259" i="1"/>
  <c r="U8260" i="1" l="1"/>
  <c r="X8259" i="1"/>
  <c r="T8260" i="1"/>
  <c r="U8261" i="1" l="1"/>
  <c r="T8261" i="1"/>
  <c r="X8260" i="1"/>
  <c r="U8262" i="1" l="1"/>
  <c r="X8261" i="1"/>
  <c r="T8262" i="1"/>
  <c r="U8263" i="1" l="1"/>
  <c r="X8262" i="1"/>
  <c r="T8263" i="1"/>
  <c r="X8263" i="1" l="1"/>
  <c r="U8264" i="1"/>
  <c r="T8264" i="1"/>
  <c r="X8264" i="1" l="1"/>
  <c r="U8265" i="1"/>
  <c r="V8265" i="1" s="1"/>
  <c r="T8265" i="1"/>
  <c r="U8266" i="1" l="1"/>
  <c r="V8266" i="1" s="1"/>
  <c r="X8265" i="1"/>
  <c r="T8266" i="1"/>
  <c r="X8266" i="1" l="1"/>
  <c r="U8267" i="1"/>
  <c r="V8267" i="1" s="1"/>
  <c r="T8267" i="1"/>
  <c r="X8267" i="1" l="1"/>
  <c r="U8268" i="1"/>
  <c r="V8268" i="1" s="1"/>
  <c r="T8268" i="1"/>
  <c r="X8268" i="1" l="1"/>
  <c r="U8269" i="1"/>
  <c r="V8269" i="1" s="1"/>
  <c r="T8269" i="1"/>
  <c r="T8270" i="1" l="1"/>
  <c r="U8270" i="1"/>
  <c r="V8270" i="1" s="1"/>
  <c r="X8269" i="1"/>
  <c r="U8271" i="1" l="1"/>
  <c r="V8271" i="1" s="1"/>
  <c r="X8270" i="1"/>
  <c r="T8271" i="1"/>
  <c r="X8271" i="1" l="1"/>
  <c r="U8272" i="1"/>
  <c r="V8272" i="1" s="1"/>
  <c r="T8272" i="1"/>
  <c r="X8272" i="1" l="1"/>
  <c r="U8273" i="1"/>
  <c r="V8273" i="1" s="1"/>
  <c r="T8273" i="1"/>
  <c r="U8274" i="1" l="1"/>
  <c r="V8274" i="1" s="1"/>
  <c r="X8273" i="1"/>
  <c r="T8274" i="1"/>
  <c r="X8274" i="1" l="1"/>
  <c r="T8275" i="1"/>
  <c r="U8275" i="1"/>
  <c r="V8275" i="1" s="1"/>
  <c r="U8276" i="1" l="1"/>
  <c r="V8276" i="1" s="1"/>
  <c r="X8275" i="1"/>
  <c r="T8276" i="1"/>
  <c r="T8277" i="1" l="1"/>
  <c r="X8276" i="1"/>
  <c r="U8277" i="1"/>
  <c r="V8277" i="1" s="1"/>
  <c r="X8277" i="1" l="1"/>
  <c r="U8278" i="1"/>
  <c r="V8278" i="1" s="1"/>
  <c r="T8278" i="1"/>
  <c r="X8278" i="1" l="1"/>
  <c r="U8279" i="1"/>
  <c r="V8279" i="1" s="1"/>
  <c r="T8279" i="1"/>
  <c r="T8280" i="1" l="1"/>
  <c r="X8279" i="1"/>
  <c r="U8280" i="1"/>
  <c r="V8280" i="1" s="1"/>
  <c r="X8280" i="1" l="1"/>
  <c r="U8281" i="1"/>
  <c r="T8281" i="1"/>
  <c r="U8282" i="1" l="1"/>
  <c r="X8281" i="1"/>
  <c r="T8282" i="1"/>
  <c r="U8283" i="1" l="1"/>
  <c r="T8283" i="1"/>
  <c r="X8282" i="1"/>
  <c r="X8283" i="1" l="1"/>
  <c r="T8284" i="1"/>
  <c r="U8284" i="1"/>
  <c r="U8285" i="1" l="1"/>
  <c r="X8284" i="1"/>
  <c r="T8285" i="1"/>
  <c r="X8285" i="1" l="1"/>
  <c r="U8286" i="1"/>
  <c r="T8286" i="1"/>
  <c r="X8286" i="1" l="1"/>
  <c r="T8287" i="1"/>
  <c r="U8287" i="1"/>
  <c r="U8288" i="1" l="1"/>
  <c r="X8287" i="1"/>
  <c r="T8288" i="1"/>
  <c r="U8289" i="1" l="1"/>
  <c r="V8289" i="1" s="1"/>
  <c r="X8288" i="1"/>
  <c r="T8289" i="1"/>
  <c r="X8289" i="1" l="1"/>
  <c r="U8290" i="1"/>
  <c r="V8290" i="1" s="1"/>
  <c r="T8290" i="1"/>
  <c r="X8290" i="1" l="1"/>
  <c r="U8291" i="1"/>
  <c r="V8291" i="1" s="1"/>
  <c r="T8291" i="1"/>
  <c r="U8292" i="1" l="1"/>
  <c r="V8292" i="1" s="1"/>
  <c r="X8291" i="1"/>
  <c r="T8292" i="1"/>
  <c r="X8292" i="1" l="1"/>
  <c r="U8293" i="1"/>
  <c r="V8293" i="1" s="1"/>
  <c r="T8293" i="1"/>
  <c r="X8293" i="1" l="1"/>
  <c r="T8294" i="1"/>
  <c r="U8294" i="1"/>
  <c r="V8294" i="1" s="1"/>
  <c r="U8295" i="1" l="1"/>
  <c r="V8295" i="1" s="1"/>
  <c r="T8295" i="1"/>
  <c r="X8294" i="1"/>
  <c r="U8296" i="1" l="1"/>
  <c r="V8296" i="1" s="1"/>
  <c r="X8295" i="1"/>
  <c r="T8296" i="1"/>
  <c r="U8297" i="1" l="1"/>
  <c r="V8297" i="1" s="1"/>
  <c r="X8296" i="1"/>
  <c r="T8297" i="1"/>
  <c r="X8297" i="1" l="1"/>
  <c r="U8298" i="1"/>
  <c r="V8298" i="1" s="1"/>
  <c r="T8298" i="1"/>
  <c r="X8298" i="1" l="1"/>
  <c r="T8299" i="1"/>
  <c r="U8299" i="1"/>
  <c r="V8299" i="1" s="1"/>
  <c r="U8300" i="1" l="1"/>
  <c r="V8300" i="1" s="1"/>
  <c r="X8299" i="1"/>
  <c r="T8300" i="1"/>
  <c r="U8301" i="1" l="1"/>
  <c r="V8301" i="1" s="1"/>
  <c r="X8300" i="1"/>
  <c r="T8301" i="1"/>
  <c r="X8301" i="1" l="1"/>
  <c r="U8302" i="1"/>
  <c r="V8302" i="1" s="1"/>
  <c r="T8302" i="1"/>
  <c r="X8302" i="1" l="1"/>
  <c r="U8303" i="1"/>
  <c r="V8303" i="1" s="1"/>
  <c r="T8303" i="1"/>
  <c r="U8304" i="1" l="1"/>
  <c r="V8304" i="1" s="1"/>
  <c r="T8304" i="1"/>
  <c r="X8303" i="1"/>
  <c r="X8304" i="1" l="1"/>
  <c r="U8305" i="1"/>
  <c r="T8305" i="1"/>
  <c r="U8306" i="1" l="1"/>
  <c r="X8305" i="1"/>
  <c r="T8306" i="1"/>
  <c r="U8307" i="1" l="1"/>
  <c r="X8306" i="1"/>
  <c r="T8307" i="1"/>
  <c r="U8308" i="1" l="1"/>
  <c r="X8307" i="1"/>
  <c r="T8308" i="1"/>
  <c r="X8308" i="1" l="1"/>
  <c r="U8309" i="1"/>
  <c r="T8309" i="1"/>
  <c r="X8309" i="1" l="1"/>
  <c r="T8310" i="1"/>
  <c r="U8310" i="1"/>
  <c r="X8310" i="1" l="1"/>
  <c r="T8311" i="1"/>
  <c r="U8311" i="1"/>
  <c r="U8312" i="1" l="1"/>
  <c r="X8311" i="1"/>
  <c r="T8312" i="1"/>
  <c r="X8312" i="1" l="1"/>
  <c r="T8313" i="1"/>
  <c r="U8313" i="1"/>
  <c r="V8313" i="1" s="1"/>
  <c r="U8314" i="1" l="1"/>
  <c r="V8314" i="1" s="1"/>
  <c r="X8313" i="1"/>
  <c r="T8314" i="1"/>
  <c r="X8314" i="1" l="1"/>
  <c r="U8315" i="1"/>
  <c r="V8315" i="1" s="1"/>
  <c r="T8315" i="1"/>
  <c r="U8316" i="1" l="1"/>
  <c r="V8316" i="1" s="1"/>
  <c r="X8315" i="1"/>
  <c r="T8316" i="1"/>
  <c r="U8317" i="1" l="1"/>
  <c r="V8317" i="1" s="1"/>
  <c r="X8316" i="1"/>
  <c r="T8317" i="1"/>
  <c r="U8318" i="1" l="1"/>
  <c r="V8318" i="1" s="1"/>
  <c r="X8317" i="1"/>
  <c r="T8318" i="1"/>
  <c r="U8319" i="1" l="1"/>
  <c r="V8319" i="1" s="1"/>
  <c r="T8319" i="1"/>
  <c r="X8318" i="1"/>
  <c r="U8320" i="1" l="1"/>
  <c r="V8320" i="1" s="1"/>
  <c r="X8319" i="1"/>
  <c r="T8320" i="1"/>
  <c r="U8321" i="1" l="1"/>
  <c r="V8321" i="1" s="1"/>
  <c r="T8321" i="1"/>
  <c r="X8320" i="1"/>
  <c r="X8321" i="1" l="1"/>
  <c r="U8322" i="1"/>
  <c r="V8322" i="1" s="1"/>
  <c r="T8322" i="1"/>
  <c r="U8323" i="1" l="1"/>
  <c r="V8323" i="1" s="1"/>
  <c r="X8322" i="1"/>
  <c r="T8323" i="1"/>
  <c r="U8324" i="1" l="1"/>
  <c r="V8324" i="1" s="1"/>
  <c r="X8323" i="1"/>
  <c r="T8324" i="1"/>
  <c r="U8325" i="1" l="1"/>
  <c r="V8325" i="1" s="1"/>
  <c r="X8324" i="1"/>
  <c r="T8325" i="1"/>
  <c r="U8326" i="1" l="1"/>
  <c r="V8326" i="1" s="1"/>
  <c r="X8325" i="1"/>
  <c r="T8326" i="1"/>
  <c r="U8327" i="1" l="1"/>
  <c r="V8327" i="1" s="1"/>
  <c r="X8326" i="1"/>
  <c r="T8327" i="1"/>
  <c r="U8328" i="1" l="1"/>
  <c r="V8328" i="1" s="1"/>
  <c r="X8327" i="1"/>
  <c r="T8328" i="1"/>
  <c r="U8329" i="1" l="1"/>
  <c r="X8328" i="1"/>
  <c r="T8329" i="1"/>
  <c r="U8330" i="1" l="1"/>
  <c r="X8329" i="1"/>
  <c r="T8330" i="1"/>
  <c r="U8331" i="1" l="1"/>
  <c r="X8330" i="1"/>
  <c r="T8331" i="1"/>
  <c r="X8331" i="1" l="1"/>
  <c r="U8332" i="1"/>
  <c r="T8332" i="1"/>
  <c r="U8333" i="1" l="1"/>
  <c r="X8332" i="1"/>
  <c r="T8333" i="1"/>
  <c r="U8334" i="1" l="1"/>
  <c r="X8333" i="1"/>
  <c r="T8334" i="1"/>
  <c r="X8334" i="1" l="1"/>
  <c r="T8335" i="1"/>
  <c r="U8335" i="1"/>
  <c r="X8335" i="1" l="1"/>
  <c r="U8336" i="1"/>
  <c r="T8336" i="1"/>
  <c r="U8337" i="1" l="1"/>
  <c r="V8337" i="1" s="1"/>
  <c r="T8337" i="1"/>
  <c r="X8336" i="1"/>
  <c r="X8337" i="1" l="1"/>
  <c r="U8338" i="1"/>
  <c r="V8338" i="1" s="1"/>
  <c r="T8338" i="1"/>
  <c r="U8339" i="1" l="1"/>
  <c r="V8339" i="1" s="1"/>
  <c r="X8338" i="1"/>
  <c r="T8339" i="1"/>
  <c r="U8340" i="1" l="1"/>
  <c r="V8340" i="1" s="1"/>
  <c r="X8339" i="1"/>
  <c r="T8340" i="1"/>
  <c r="U8341" i="1" l="1"/>
  <c r="V8341" i="1" s="1"/>
  <c r="T8341" i="1"/>
  <c r="X8340" i="1"/>
  <c r="X8341" i="1" l="1"/>
  <c r="U8342" i="1"/>
  <c r="V8342" i="1" s="1"/>
  <c r="T8342" i="1"/>
  <c r="U8343" i="1" l="1"/>
  <c r="V8343" i="1" s="1"/>
  <c r="X8342" i="1"/>
  <c r="T8343" i="1"/>
  <c r="U8344" i="1" l="1"/>
  <c r="V8344" i="1" s="1"/>
  <c r="X8343" i="1"/>
  <c r="T8344" i="1"/>
  <c r="X8344" i="1" l="1"/>
  <c r="T8345" i="1"/>
  <c r="U8345" i="1"/>
  <c r="V8345" i="1" s="1"/>
  <c r="U8346" i="1" l="1"/>
  <c r="V8346" i="1" s="1"/>
  <c r="X8345" i="1"/>
  <c r="T8346" i="1"/>
  <c r="U8347" i="1" l="1"/>
  <c r="V8347" i="1" s="1"/>
  <c r="T8347" i="1"/>
  <c r="X8346" i="1"/>
  <c r="U8348" i="1" l="1"/>
  <c r="V8348" i="1" s="1"/>
  <c r="X8347" i="1"/>
  <c r="T8348" i="1"/>
  <c r="U8349" i="1" l="1"/>
  <c r="V8349" i="1" s="1"/>
  <c r="T8349" i="1"/>
  <c r="X8348" i="1"/>
  <c r="X8349" i="1" l="1"/>
  <c r="U8350" i="1"/>
  <c r="V8350" i="1" s="1"/>
  <c r="T8350" i="1"/>
  <c r="U8351" i="1" l="1"/>
  <c r="V8351" i="1" s="1"/>
  <c r="X8350" i="1"/>
  <c r="T8351" i="1"/>
  <c r="U8352" i="1" l="1"/>
  <c r="V8352" i="1" s="1"/>
  <c r="X8351" i="1"/>
  <c r="T8352" i="1"/>
  <c r="U8353" i="1" l="1"/>
  <c r="T8353" i="1"/>
  <c r="X8352" i="1"/>
  <c r="U8354" i="1" l="1"/>
  <c r="X8353" i="1"/>
  <c r="T8354" i="1"/>
  <c r="U8355" i="1" l="1"/>
  <c r="X8354" i="1"/>
  <c r="T8355" i="1"/>
  <c r="U8356" i="1" l="1"/>
  <c r="X8355" i="1"/>
  <c r="T8356" i="1"/>
  <c r="X8356" i="1" l="1"/>
  <c r="U8357" i="1"/>
  <c r="T8357" i="1"/>
  <c r="U8358" i="1" l="1"/>
  <c r="X8357" i="1"/>
  <c r="T8358" i="1"/>
  <c r="X8358" i="1" l="1"/>
  <c r="T8359" i="1"/>
  <c r="U8359" i="1"/>
  <c r="U8360" i="1" l="1"/>
  <c r="X8359" i="1"/>
  <c r="T8360" i="1"/>
  <c r="U8361" i="1" l="1"/>
  <c r="V8361" i="1" s="1"/>
  <c r="X8360" i="1"/>
  <c r="T8361" i="1"/>
  <c r="X8361" i="1" l="1"/>
  <c r="U8362" i="1"/>
  <c r="V8362" i="1" s="1"/>
  <c r="T8362" i="1"/>
  <c r="X8362" i="1" l="1"/>
  <c r="U8363" i="1"/>
  <c r="V8363" i="1" s="1"/>
  <c r="T8363" i="1"/>
  <c r="U8364" i="1" l="1"/>
  <c r="V8364" i="1" s="1"/>
  <c r="T8364" i="1"/>
  <c r="X8363" i="1"/>
  <c r="U8365" i="1" l="1"/>
  <c r="V8365" i="1" s="1"/>
  <c r="X8364" i="1"/>
  <c r="T8365" i="1"/>
  <c r="U8366" i="1" l="1"/>
  <c r="V8366" i="1" s="1"/>
  <c r="T8366" i="1"/>
  <c r="X8365" i="1"/>
  <c r="U8367" i="1" l="1"/>
  <c r="V8367" i="1" s="1"/>
  <c r="X8366" i="1"/>
  <c r="T8367" i="1"/>
  <c r="U8368" i="1" l="1"/>
  <c r="V8368" i="1" s="1"/>
  <c r="X8367" i="1"/>
  <c r="T8368" i="1"/>
  <c r="U8369" i="1" l="1"/>
  <c r="V8369" i="1" s="1"/>
  <c r="T8369" i="1"/>
  <c r="X8368" i="1"/>
  <c r="X8369" i="1" l="1"/>
  <c r="U8370" i="1"/>
  <c r="V8370" i="1" s="1"/>
  <c r="T8370" i="1"/>
  <c r="U8371" i="1" l="1"/>
  <c r="V8371" i="1" s="1"/>
  <c r="X8370" i="1"/>
  <c r="T8371" i="1"/>
  <c r="U8372" i="1" l="1"/>
  <c r="V8372" i="1" s="1"/>
  <c r="X8371" i="1"/>
  <c r="T8372" i="1"/>
  <c r="U8373" i="1" l="1"/>
  <c r="V8373" i="1" s="1"/>
  <c r="T8373" i="1"/>
  <c r="X8372" i="1"/>
  <c r="X8373" i="1" l="1"/>
  <c r="U8374" i="1"/>
  <c r="V8374" i="1" s="1"/>
  <c r="T8374" i="1"/>
  <c r="U8375" i="1" l="1"/>
  <c r="V8375" i="1" s="1"/>
  <c r="X8374" i="1"/>
  <c r="T8375" i="1"/>
  <c r="U8376" i="1" l="1"/>
  <c r="V8376" i="1" s="1"/>
  <c r="X8375" i="1"/>
  <c r="T8376" i="1"/>
  <c r="U8377" i="1" l="1"/>
  <c r="X8376" i="1"/>
  <c r="T8377" i="1"/>
  <c r="X8377" i="1" l="1"/>
  <c r="U8378" i="1"/>
  <c r="T8378" i="1"/>
  <c r="U8379" i="1" l="1"/>
  <c r="T8379" i="1"/>
  <c r="X8378" i="1"/>
  <c r="U8380" i="1" l="1"/>
  <c r="X8379" i="1"/>
  <c r="T8380" i="1"/>
  <c r="X8380" i="1" l="1"/>
  <c r="T8381" i="1"/>
  <c r="U8381" i="1"/>
  <c r="U8382" i="1" l="1"/>
  <c r="X8381" i="1"/>
  <c r="T8382" i="1"/>
  <c r="U8383" i="1" l="1"/>
  <c r="X8382" i="1"/>
  <c r="T8383" i="1"/>
  <c r="X8383" i="1" l="1"/>
  <c r="U8384" i="1"/>
  <c r="T8384" i="1"/>
  <c r="U8385" i="1" l="1"/>
  <c r="V8385" i="1" s="1"/>
  <c r="T8385" i="1"/>
  <c r="X8384" i="1"/>
  <c r="U8386" i="1" l="1"/>
  <c r="V8386" i="1" s="1"/>
  <c r="X8385" i="1"/>
  <c r="T8386" i="1"/>
  <c r="U8387" i="1" l="1"/>
  <c r="V8387" i="1" s="1"/>
  <c r="X8386" i="1"/>
  <c r="T8387" i="1"/>
  <c r="U8388" i="1" l="1"/>
  <c r="V8388" i="1" s="1"/>
  <c r="X8387" i="1"/>
  <c r="T8388" i="1"/>
  <c r="X8388" i="1" l="1"/>
  <c r="U8389" i="1"/>
  <c r="V8389" i="1" s="1"/>
  <c r="T8389" i="1"/>
  <c r="U8390" i="1" l="1"/>
  <c r="V8390" i="1" s="1"/>
  <c r="T8390" i="1"/>
  <c r="X8389" i="1"/>
  <c r="X8390" i="1" l="1"/>
  <c r="U8391" i="1"/>
  <c r="V8391" i="1" s="1"/>
  <c r="T8391" i="1"/>
  <c r="U8392" i="1" l="1"/>
  <c r="V8392" i="1" s="1"/>
  <c r="X8391" i="1"/>
  <c r="T8392" i="1"/>
  <c r="X8392" i="1" l="1"/>
  <c r="U8393" i="1"/>
  <c r="V8393" i="1" s="1"/>
  <c r="T8393" i="1"/>
  <c r="U8394" i="1" l="1"/>
  <c r="V8394" i="1" s="1"/>
  <c r="X8393" i="1"/>
  <c r="T8394" i="1"/>
  <c r="X8394" i="1" l="1"/>
  <c r="U8395" i="1"/>
  <c r="V8395" i="1" s="1"/>
  <c r="T8395" i="1"/>
  <c r="U8396" i="1" l="1"/>
  <c r="V8396" i="1" s="1"/>
  <c r="X8395" i="1"/>
  <c r="T8396" i="1"/>
  <c r="X8396" i="1" l="1"/>
  <c r="T8397" i="1"/>
  <c r="U8397" i="1"/>
  <c r="V8397" i="1" s="1"/>
  <c r="U8398" i="1" l="1"/>
  <c r="V8398" i="1" s="1"/>
  <c r="T8398" i="1"/>
  <c r="X8397" i="1"/>
  <c r="X8398" i="1" l="1"/>
  <c r="U8399" i="1"/>
  <c r="V8399" i="1" s="1"/>
  <c r="T8399" i="1"/>
  <c r="U8400" i="1" l="1"/>
  <c r="V8400" i="1" s="1"/>
  <c r="X8399" i="1"/>
  <c r="T8400" i="1"/>
  <c r="U8401" i="1" l="1"/>
  <c r="X8400" i="1"/>
  <c r="T8401" i="1"/>
  <c r="X8401" i="1" l="1"/>
  <c r="T8402" i="1"/>
  <c r="U8402" i="1"/>
  <c r="U8403" i="1" l="1"/>
  <c r="X8402" i="1"/>
  <c r="T8403" i="1"/>
  <c r="U8404" i="1" l="1"/>
  <c r="X8403" i="1"/>
  <c r="T8404" i="1"/>
  <c r="X8404" i="1" l="1"/>
  <c r="U8405" i="1"/>
  <c r="T8405" i="1"/>
  <c r="U8406" i="1" l="1"/>
  <c r="T8406" i="1"/>
  <c r="X8405" i="1"/>
  <c r="X8406" i="1" l="1"/>
  <c r="T8407" i="1"/>
  <c r="U8407" i="1"/>
  <c r="U8408" i="1" l="1"/>
  <c r="X8407" i="1"/>
  <c r="T8408" i="1"/>
  <c r="U8409" i="1" l="1"/>
  <c r="V8409" i="1" s="1"/>
  <c r="T8409" i="1"/>
  <c r="X8408" i="1"/>
  <c r="X8409" i="1" l="1"/>
  <c r="U8410" i="1"/>
  <c r="V8410" i="1" s="1"/>
  <c r="T8410" i="1"/>
  <c r="U8411" i="1" l="1"/>
  <c r="V8411" i="1" s="1"/>
  <c r="X8410" i="1"/>
  <c r="T8411" i="1"/>
  <c r="U8412" i="1" l="1"/>
  <c r="V8412" i="1" s="1"/>
  <c r="X8411" i="1"/>
  <c r="T8412" i="1"/>
  <c r="U8413" i="1" l="1"/>
  <c r="V8413" i="1" s="1"/>
  <c r="T8413" i="1"/>
  <c r="X8412" i="1"/>
  <c r="U8414" i="1" l="1"/>
  <c r="V8414" i="1" s="1"/>
  <c r="X8413" i="1"/>
  <c r="T8414" i="1"/>
  <c r="X8414" i="1" l="1"/>
  <c r="U8415" i="1"/>
  <c r="V8415" i="1" s="1"/>
  <c r="T8415" i="1"/>
  <c r="U8416" i="1" l="1"/>
  <c r="V8416" i="1" s="1"/>
  <c r="T8416" i="1"/>
  <c r="X8415" i="1"/>
  <c r="U8417" i="1" l="1"/>
  <c r="V8417" i="1" s="1"/>
  <c r="T8417" i="1"/>
  <c r="X8416" i="1"/>
  <c r="X8417" i="1" l="1"/>
  <c r="U8418" i="1"/>
  <c r="V8418" i="1" s="1"/>
  <c r="T8418" i="1"/>
  <c r="X8418" i="1" l="1"/>
  <c r="T8419" i="1"/>
  <c r="U8419" i="1"/>
  <c r="V8419" i="1" s="1"/>
  <c r="U8420" i="1" l="1"/>
  <c r="V8420" i="1" s="1"/>
  <c r="X8419" i="1"/>
  <c r="T8420" i="1"/>
  <c r="U8421" i="1" l="1"/>
  <c r="V8421" i="1" s="1"/>
  <c r="X8420" i="1"/>
  <c r="T8421" i="1"/>
  <c r="U8422" i="1" l="1"/>
  <c r="V8422" i="1" s="1"/>
  <c r="X8421" i="1"/>
  <c r="T8422" i="1"/>
  <c r="X8422" i="1" l="1"/>
  <c r="U8423" i="1"/>
  <c r="V8423" i="1" s="1"/>
  <c r="T8423" i="1"/>
  <c r="U8424" i="1" l="1"/>
  <c r="V8424" i="1" s="1"/>
  <c r="T8424" i="1"/>
  <c r="X8423" i="1"/>
  <c r="U8425" i="1" l="1"/>
  <c r="X8424" i="1"/>
  <c r="T8425" i="1"/>
  <c r="X8425" i="1" l="1"/>
  <c r="U8426" i="1"/>
  <c r="T8426" i="1"/>
  <c r="U8427" i="1" l="1"/>
  <c r="X8426" i="1"/>
  <c r="T8427" i="1"/>
  <c r="X8427" i="1" l="1"/>
  <c r="U8428" i="1"/>
  <c r="T8428" i="1"/>
  <c r="U8429" i="1" l="1"/>
  <c r="X8428" i="1"/>
  <c r="T8429" i="1"/>
  <c r="T8430" i="1" l="1"/>
  <c r="X8429" i="1"/>
  <c r="U8430" i="1"/>
  <c r="X8430" i="1" l="1"/>
  <c r="T8431" i="1"/>
  <c r="U8431" i="1"/>
  <c r="X8431" i="1" l="1"/>
  <c r="U8432" i="1"/>
  <c r="T8432" i="1"/>
  <c r="U8433" i="1" l="1"/>
  <c r="V8433" i="1" s="1"/>
  <c r="T8433" i="1"/>
  <c r="X8432" i="1"/>
  <c r="X8433" i="1" l="1"/>
  <c r="U8434" i="1"/>
  <c r="V8434" i="1" s="1"/>
  <c r="T8434" i="1"/>
  <c r="X8434" i="1" l="1"/>
  <c r="U8435" i="1"/>
  <c r="V8435" i="1" s="1"/>
  <c r="T8435" i="1"/>
  <c r="U8436" i="1" l="1"/>
  <c r="V8436" i="1" s="1"/>
  <c r="X8435" i="1"/>
  <c r="T8436" i="1"/>
  <c r="X8436" i="1" l="1"/>
  <c r="U8437" i="1"/>
  <c r="V8437" i="1" s="1"/>
  <c r="T8437" i="1"/>
  <c r="U8438" i="1" l="1"/>
  <c r="V8438" i="1" s="1"/>
  <c r="T8438" i="1"/>
  <c r="X8437" i="1"/>
  <c r="X8438" i="1" l="1"/>
  <c r="U8439" i="1"/>
  <c r="V8439" i="1" s="1"/>
  <c r="T8439" i="1"/>
  <c r="U8440" i="1" l="1"/>
  <c r="V8440" i="1" s="1"/>
  <c r="X8439" i="1"/>
  <c r="T8440" i="1"/>
  <c r="U8441" i="1" l="1"/>
  <c r="V8441" i="1" s="1"/>
  <c r="X8440" i="1"/>
  <c r="T8441" i="1"/>
  <c r="U8442" i="1" l="1"/>
  <c r="V8442" i="1" s="1"/>
  <c r="T8442" i="1"/>
  <c r="X8441" i="1"/>
  <c r="X8442" i="1" l="1"/>
  <c r="U8443" i="1"/>
  <c r="V8443" i="1" s="1"/>
  <c r="T8443" i="1"/>
  <c r="U8444" i="1" l="1"/>
  <c r="V8444" i="1" s="1"/>
  <c r="X8443" i="1"/>
  <c r="T8444" i="1"/>
  <c r="U8445" i="1" l="1"/>
  <c r="V8445" i="1" s="1"/>
  <c r="X8444" i="1"/>
  <c r="T8445" i="1"/>
  <c r="U8446" i="1" l="1"/>
  <c r="V8446" i="1" s="1"/>
  <c r="X8445" i="1"/>
  <c r="T8446" i="1"/>
  <c r="X8446" i="1" l="1"/>
  <c r="U8447" i="1"/>
  <c r="V8447" i="1" s="1"/>
  <c r="T8447" i="1"/>
  <c r="U8448" i="1" l="1"/>
  <c r="V8448" i="1" s="1"/>
  <c r="X8447" i="1"/>
  <c r="T8448" i="1"/>
  <c r="X8448" i="1" l="1"/>
  <c r="T8449" i="1"/>
  <c r="U8449" i="1"/>
  <c r="U8450" i="1" l="1"/>
  <c r="X8449" i="1"/>
  <c r="T8450" i="1"/>
  <c r="U8451" i="1" l="1"/>
  <c r="X8450" i="1"/>
  <c r="T8451" i="1"/>
  <c r="U8452" i="1" l="1"/>
  <c r="X8451" i="1"/>
  <c r="T8452" i="1"/>
  <c r="U8453" i="1" l="1"/>
  <c r="X8452" i="1"/>
  <c r="T8453" i="1"/>
  <c r="U8454" i="1" l="1"/>
  <c r="X8453" i="1"/>
  <c r="T8454" i="1"/>
  <c r="U8455" i="1" l="1"/>
  <c r="T8455" i="1"/>
  <c r="X8454" i="1"/>
  <c r="U8456" i="1" l="1"/>
  <c r="T8456" i="1"/>
  <c r="X8455" i="1"/>
  <c r="X8456" i="1" l="1"/>
  <c r="U8457" i="1"/>
  <c r="V8457" i="1" s="1"/>
  <c r="T8457" i="1"/>
  <c r="X8457" i="1" l="1"/>
  <c r="U8458" i="1"/>
  <c r="V8458" i="1" s="1"/>
  <c r="T8458" i="1"/>
  <c r="U8459" i="1" l="1"/>
  <c r="V8459" i="1" s="1"/>
  <c r="X8458" i="1"/>
  <c r="T8459" i="1"/>
  <c r="U8460" i="1" l="1"/>
  <c r="V8460" i="1" s="1"/>
  <c r="T8460" i="1"/>
  <c r="X8459" i="1"/>
  <c r="U8461" i="1" l="1"/>
  <c r="V8461" i="1" s="1"/>
  <c r="X8460" i="1"/>
  <c r="T8461" i="1"/>
  <c r="U8462" i="1" l="1"/>
  <c r="V8462" i="1" s="1"/>
  <c r="X8461" i="1"/>
  <c r="T8462" i="1"/>
  <c r="X8462" i="1" l="1"/>
  <c r="U8463" i="1"/>
  <c r="V8463" i="1" s="1"/>
  <c r="T8463" i="1"/>
  <c r="U8464" i="1" l="1"/>
  <c r="V8464" i="1" s="1"/>
  <c r="T8464" i="1"/>
  <c r="X8463" i="1"/>
  <c r="X8464" i="1" l="1"/>
  <c r="U8465" i="1"/>
  <c r="V8465" i="1" s="1"/>
  <c r="T8465" i="1"/>
  <c r="X8465" i="1" l="1"/>
  <c r="U8466" i="1"/>
  <c r="V8466" i="1" s="1"/>
  <c r="T8466" i="1"/>
  <c r="U8467" i="1" l="1"/>
  <c r="V8467" i="1" s="1"/>
  <c r="T8467" i="1"/>
  <c r="X8466" i="1"/>
  <c r="U8468" i="1" l="1"/>
  <c r="V8468" i="1" s="1"/>
  <c r="X8467" i="1"/>
  <c r="T8468" i="1"/>
  <c r="U8469" i="1" l="1"/>
  <c r="V8469" i="1" s="1"/>
  <c r="X8468" i="1"/>
  <c r="T8469" i="1"/>
  <c r="U8470" i="1" l="1"/>
  <c r="V8470" i="1" s="1"/>
  <c r="X8469" i="1"/>
  <c r="T8470" i="1"/>
  <c r="X8470" i="1" l="1"/>
  <c r="U8471" i="1"/>
  <c r="V8471" i="1" s="1"/>
  <c r="T8471" i="1"/>
  <c r="U8472" i="1" l="1"/>
  <c r="V8472" i="1" s="1"/>
  <c r="T8472" i="1"/>
  <c r="X8471" i="1"/>
  <c r="U8473" i="1" l="1"/>
  <c r="X8472" i="1"/>
  <c r="T8473" i="1"/>
  <c r="X8473" i="1" l="1"/>
  <c r="U8474" i="1"/>
  <c r="T8474" i="1"/>
  <c r="T8475" i="1" l="1"/>
  <c r="U8475" i="1"/>
  <c r="X8474" i="1"/>
  <c r="X8475" i="1" l="1"/>
  <c r="U8476" i="1"/>
  <c r="T8476" i="1"/>
  <c r="X8476" i="1" l="1"/>
  <c r="U8477" i="1"/>
  <c r="T8477" i="1"/>
  <c r="U8478" i="1" l="1"/>
  <c r="X8477" i="1"/>
  <c r="T8478" i="1"/>
  <c r="U8479" i="1" l="1"/>
  <c r="T8479" i="1"/>
  <c r="X8478" i="1"/>
  <c r="X8479" i="1" l="1"/>
  <c r="U8480" i="1"/>
  <c r="T8480" i="1"/>
  <c r="U8481" i="1" l="1"/>
  <c r="V8481" i="1" s="1"/>
  <c r="T8481" i="1"/>
  <c r="X8480" i="1"/>
  <c r="X8481" i="1" l="1"/>
  <c r="U8482" i="1"/>
  <c r="V8482" i="1" s="1"/>
  <c r="T8482" i="1"/>
  <c r="U8483" i="1" l="1"/>
  <c r="V8483" i="1" s="1"/>
  <c r="X8482" i="1"/>
  <c r="T8483" i="1"/>
  <c r="U8484" i="1" l="1"/>
  <c r="V8484" i="1" s="1"/>
  <c r="T8484" i="1"/>
  <c r="X8483" i="1"/>
  <c r="U8485" i="1" l="1"/>
  <c r="V8485" i="1" s="1"/>
  <c r="X8484" i="1"/>
  <c r="T8485" i="1"/>
  <c r="U8486" i="1" l="1"/>
  <c r="V8486" i="1" s="1"/>
  <c r="X8485" i="1"/>
  <c r="T8486" i="1"/>
  <c r="X8486" i="1" l="1"/>
  <c r="T8487" i="1"/>
  <c r="U8487" i="1"/>
  <c r="V8487" i="1" s="1"/>
  <c r="U8488" i="1" l="1"/>
  <c r="V8488" i="1" s="1"/>
  <c r="X8487" i="1"/>
  <c r="T8488" i="1"/>
  <c r="X8488" i="1" l="1"/>
  <c r="U8489" i="1"/>
  <c r="V8489" i="1" s="1"/>
  <c r="T8489" i="1"/>
  <c r="U8490" i="1" l="1"/>
  <c r="V8490" i="1" s="1"/>
  <c r="X8489" i="1"/>
  <c r="T8490" i="1"/>
  <c r="U8491" i="1" l="1"/>
  <c r="V8491" i="1" s="1"/>
  <c r="X8490" i="1"/>
  <c r="T8491" i="1"/>
  <c r="U8492" i="1" l="1"/>
  <c r="V8492" i="1" s="1"/>
  <c r="T8492" i="1"/>
  <c r="X8491" i="1"/>
  <c r="U8493" i="1" l="1"/>
  <c r="V8493" i="1" s="1"/>
  <c r="T8493" i="1"/>
  <c r="X8492" i="1"/>
  <c r="X8493" i="1" l="1"/>
  <c r="U8494" i="1"/>
  <c r="V8494" i="1" s="1"/>
  <c r="T8494" i="1"/>
  <c r="U8495" i="1" l="1"/>
  <c r="V8495" i="1" s="1"/>
  <c r="X8494" i="1"/>
  <c r="T8495" i="1"/>
  <c r="U8496" i="1" l="1"/>
  <c r="V8496" i="1" s="1"/>
  <c r="T8496" i="1"/>
  <c r="X8495" i="1"/>
  <c r="X8496" i="1" l="1"/>
  <c r="U8497" i="1"/>
  <c r="T8497" i="1"/>
  <c r="X8497" i="1" l="1"/>
  <c r="T8498" i="1"/>
  <c r="U8498" i="1"/>
  <c r="X8498" i="1" l="1"/>
  <c r="U8499" i="1"/>
  <c r="T8499" i="1"/>
  <c r="U8500" i="1" l="1"/>
  <c r="X8499" i="1"/>
  <c r="T8500" i="1"/>
  <c r="X8500" i="1" l="1"/>
  <c r="U8501" i="1"/>
  <c r="T8501" i="1"/>
  <c r="X8501" i="1" l="1"/>
  <c r="U8502" i="1"/>
  <c r="T8502" i="1"/>
  <c r="U8503" i="1" l="1"/>
  <c r="X8502" i="1"/>
  <c r="T8503" i="1"/>
  <c r="X8503" i="1" l="1"/>
  <c r="U8504" i="1"/>
  <c r="T8504" i="1"/>
  <c r="U8505" i="1" l="1"/>
  <c r="V8505" i="1" s="1"/>
  <c r="X8504" i="1"/>
  <c r="T8505" i="1"/>
  <c r="X8505" i="1" l="1"/>
  <c r="U8506" i="1"/>
  <c r="V8506" i="1" s="1"/>
  <c r="T8506" i="1"/>
  <c r="U8507" i="1" l="1"/>
  <c r="V8507" i="1" s="1"/>
  <c r="X8506" i="1"/>
  <c r="T8507" i="1"/>
  <c r="U8508" i="1" l="1"/>
  <c r="V8508" i="1" s="1"/>
  <c r="T8508" i="1"/>
  <c r="X8507" i="1"/>
  <c r="U8509" i="1" l="1"/>
  <c r="V8509" i="1" s="1"/>
  <c r="X8508" i="1"/>
  <c r="T8509" i="1"/>
  <c r="X8509" i="1" l="1"/>
  <c r="U8510" i="1"/>
  <c r="V8510" i="1" s="1"/>
  <c r="T8510" i="1"/>
  <c r="U8511" i="1" l="1"/>
  <c r="V8511" i="1" s="1"/>
  <c r="X8510" i="1"/>
  <c r="T8511" i="1"/>
  <c r="U8512" i="1" l="1"/>
  <c r="V8512" i="1" s="1"/>
  <c r="T8512" i="1"/>
  <c r="X8511" i="1"/>
  <c r="U8513" i="1" l="1"/>
  <c r="V8513" i="1" s="1"/>
  <c r="T8513" i="1"/>
  <c r="X8512" i="1"/>
  <c r="X8513" i="1" l="1"/>
  <c r="U8514" i="1"/>
  <c r="V8514" i="1" s="1"/>
  <c r="T8514" i="1"/>
  <c r="U8515" i="1" l="1"/>
  <c r="V8515" i="1" s="1"/>
  <c r="X8514" i="1"/>
  <c r="T8515" i="1"/>
  <c r="U8516" i="1" l="1"/>
  <c r="V8516" i="1" s="1"/>
  <c r="X8515" i="1"/>
  <c r="T8516" i="1"/>
  <c r="U8517" i="1" l="1"/>
  <c r="V8517" i="1" s="1"/>
  <c r="T8517" i="1"/>
  <c r="X8516" i="1"/>
  <c r="X8517" i="1" l="1"/>
  <c r="U8518" i="1"/>
  <c r="V8518" i="1" s="1"/>
  <c r="T8518" i="1"/>
  <c r="U8519" i="1" l="1"/>
  <c r="V8519" i="1" s="1"/>
  <c r="X8518" i="1"/>
  <c r="T8519" i="1"/>
  <c r="U8520" i="1" l="1"/>
  <c r="V8520" i="1" s="1"/>
  <c r="T8520" i="1"/>
  <c r="X8519" i="1"/>
  <c r="X8520" i="1" l="1"/>
  <c r="U8521" i="1"/>
  <c r="T8521" i="1"/>
  <c r="U8522" i="1" l="1"/>
  <c r="T8522" i="1"/>
  <c r="X8521" i="1"/>
  <c r="U8523" i="1" l="1"/>
  <c r="X8522" i="1"/>
  <c r="T8523" i="1"/>
  <c r="X8523" i="1" l="1"/>
  <c r="U8524" i="1"/>
  <c r="T8524" i="1"/>
  <c r="X8524" i="1" l="1"/>
  <c r="U8525" i="1"/>
  <c r="T8525" i="1"/>
  <c r="X8525" i="1" l="1"/>
  <c r="U8526" i="1"/>
  <c r="T8526" i="1"/>
  <c r="X8526" i="1" l="1"/>
  <c r="T8527" i="1"/>
  <c r="U8527" i="1"/>
  <c r="U8528" i="1" l="1"/>
  <c r="X8527" i="1"/>
  <c r="T8528" i="1"/>
  <c r="U8529" i="1" l="1"/>
  <c r="V8529" i="1" s="1"/>
  <c r="X8528" i="1"/>
  <c r="T8529" i="1"/>
  <c r="X8529" i="1" l="1"/>
  <c r="U8530" i="1"/>
  <c r="V8530" i="1" s="1"/>
  <c r="T8530" i="1"/>
  <c r="U8531" i="1" l="1"/>
  <c r="V8531" i="1" s="1"/>
  <c r="X8530" i="1"/>
  <c r="T8531" i="1"/>
  <c r="U8532" i="1" l="1"/>
  <c r="V8532" i="1" s="1"/>
  <c r="T8532" i="1"/>
  <c r="X8531" i="1"/>
  <c r="U8533" i="1" l="1"/>
  <c r="V8533" i="1" s="1"/>
  <c r="T8533" i="1"/>
  <c r="X8532" i="1"/>
  <c r="X8533" i="1" l="1"/>
  <c r="U8534" i="1"/>
  <c r="V8534" i="1" s="1"/>
  <c r="T8534" i="1"/>
  <c r="U8535" i="1" l="1"/>
  <c r="V8535" i="1" s="1"/>
  <c r="X8534" i="1"/>
  <c r="T8535" i="1"/>
  <c r="U8536" i="1" l="1"/>
  <c r="V8536" i="1" s="1"/>
  <c r="T8536" i="1"/>
  <c r="X8535" i="1"/>
  <c r="U8537" i="1" l="1"/>
  <c r="V8537" i="1" s="1"/>
  <c r="X8536" i="1"/>
  <c r="T8537" i="1"/>
  <c r="X8537" i="1" l="1"/>
  <c r="U8538" i="1"/>
  <c r="V8538" i="1" s="1"/>
  <c r="T8538" i="1"/>
  <c r="U8539" i="1" l="1"/>
  <c r="V8539" i="1" s="1"/>
  <c r="T8539" i="1"/>
  <c r="X8538" i="1"/>
  <c r="U8540" i="1" l="1"/>
  <c r="V8540" i="1" s="1"/>
  <c r="X8539" i="1"/>
  <c r="T8540" i="1"/>
  <c r="U8541" i="1" l="1"/>
  <c r="V8541" i="1" s="1"/>
  <c r="X8540" i="1"/>
  <c r="T8541" i="1"/>
  <c r="X8541" i="1" l="1"/>
  <c r="U8542" i="1"/>
  <c r="V8542" i="1" s="1"/>
  <c r="T8542" i="1"/>
  <c r="U8543" i="1" l="1"/>
  <c r="V8543" i="1" s="1"/>
  <c r="X8542" i="1"/>
  <c r="T8543" i="1"/>
  <c r="U8544" i="1" l="1"/>
  <c r="V8544" i="1" s="1"/>
  <c r="T8544" i="1"/>
  <c r="X8543" i="1"/>
  <c r="U8545" i="1" l="1"/>
  <c r="X8544" i="1"/>
  <c r="T8545" i="1"/>
  <c r="X8545" i="1" l="1"/>
  <c r="T8546" i="1"/>
  <c r="U8546" i="1"/>
  <c r="U8547" i="1" l="1"/>
  <c r="X8546" i="1"/>
  <c r="T8547" i="1"/>
  <c r="X8547" i="1" l="1"/>
  <c r="U8548" i="1"/>
  <c r="T8548" i="1"/>
  <c r="X8548" i="1" l="1"/>
  <c r="T8549" i="1"/>
  <c r="U8549" i="1"/>
  <c r="X8549" i="1" l="1"/>
  <c r="U8550" i="1"/>
  <c r="T8550" i="1"/>
  <c r="X8550" i="1" l="1"/>
  <c r="T8551" i="1"/>
  <c r="U8551" i="1"/>
  <c r="X8551" i="1" l="1"/>
  <c r="U8552" i="1"/>
  <c r="T8552" i="1"/>
  <c r="U8553" i="1" l="1"/>
  <c r="V8553" i="1" s="1"/>
  <c r="T8553" i="1"/>
  <c r="X8552" i="1"/>
  <c r="X8553" i="1" l="1"/>
  <c r="T8554" i="1"/>
  <c r="U8554" i="1"/>
  <c r="V8554" i="1" s="1"/>
  <c r="U8555" i="1" l="1"/>
  <c r="V8555" i="1" s="1"/>
  <c r="X8554" i="1"/>
  <c r="T8555" i="1"/>
  <c r="U8556" i="1" l="1"/>
  <c r="V8556" i="1" s="1"/>
  <c r="T8556" i="1"/>
  <c r="X8555" i="1"/>
  <c r="U8557" i="1" l="1"/>
  <c r="V8557" i="1" s="1"/>
  <c r="T8557" i="1"/>
  <c r="X8556" i="1"/>
  <c r="X8557" i="1" l="1"/>
  <c r="U8558" i="1"/>
  <c r="V8558" i="1" s="1"/>
  <c r="T8558" i="1"/>
  <c r="U8559" i="1" l="1"/>
  <c r="V8559" i="1" s="1"/>
  <c r="X8558" i="1"/>
  <c r="T8559" i="1"/>
  <c r="U8560" i="1" l="1"/>
  <c r="V8560" i="1" s="1"/>
  <c r="X8559" i="1"/>
  <c r="T8560" i="1"/>
  <c r="X8560" i="1" l="1"/>
  <c r="T8561" i="1"/>
  <c r="U8561" i="1"/>
  <c r="V8561" i="1" s="1"/>
  <c r="U8562" i="1" l="1"/>
  <c r="V8562" i="1" s="1"/>
  <c r="T8562" i="1"/>
  <c r="X8561" i="1"/>
  <c r="U8563" i="1" l="1"/>
  <c r="V8563" i="1" s="1"/>
  <c r="X8562" i="1"/>
  <c r="T8563" i="1"/>
  <c r="U8564" i="1" l="1"/>
  <c r="V8564" i="1" s="1"/>
  <c r="T8564" i="1"/>
  <c r="X8563" i="1"/>
  <c r="X8564" i="1" l="1"/>
  <c r="U8565" i="1"/>
  <c r="V8565" i="1" s="1"/>
  <c r="T8565" i="1"/>
  <c r="U8566" i="1" l="1"/>
  <c r="V8566" i="1" s="1"/>
  <c r="X8565" i="1"/>
  <c r="T8566" i="1"/>
  <c r="X8566" i="1" l="1"/>
  <c r="U8567" i="1"/>
  <c r="V8567" i="1" s="1"/>
  <c r="T8567" i="1"/>
  <c r="U8568" i="1" l="1"/>
  <c r="V8568" i="1" s="1"/>
  <c r="X8567" i="1"/>
  <c r="T8568" i="1"/>
  <c r="X8568" i="1" l="1"/>
  <c r="U8569" i="1"/>
  <c r="T8569" i="1"/>
  <c r="U8570" i="1" l="1"/>
  <c r="X8569" i="1"/>
  <c r="T8570" i="1"/>
  <c r="U8571" i="1" l="1"/>
  <c r="X8570" i="1"/>
  <c r="T8571" i="1"/>
  <c r="X8571" i="1" l="1"/>
  <c r="T8572" i="1"/>
  <c r="U8572" i="1"/>
  <c r="U8573" i="1" l="1"/>
  <c r="X8572" i="1"/>
  <c r="T8573" i="1"/>
  <c r="U8574" i="1" l="1"/>
  <c r="X8573" i="1"/>
  <c r="T8574" i="1"/>
  <c r="U8575" i="1" l="1"/>
  <c r="X8574" i="1"/>
  <c r="T8575" i="1"/>
  <c r="T8576" i="1" l="1"/>
  <c r="U8576" i="1"/>
  <c r="X8575" i="1"/>
  <c r="X8576" i="1" l="1"/>
  <c r="T8577" i="1"/>
  <c r="U8577" i="1"/>
  <c r="V8577" i="1" s="1"/>
  <c r="U8578" i="1" l="1"/>
  <c r="V8578" i="1" s="1"/>
  <c r="T8578" i="1"/>
  <c r="X8577" i="1"/>
  <c r="X8578" i="1" l="1"/>
  <c r="U8579" i="1"/>
  <c r="V8579" i="1" s="1"/>
  <c r="T8579" i="1"/>
  <c r="U8580" i="1" l="1"/>
  <c r="V8580" i="1" s="1"/>
  <c r="T8580" i="1"/>
  <c r="X8579" i="1"/>
  <c r="U8581" i="1" l="1"/>
  <c r="V8581" i="1" s="1"/>
  <c r="T8581" i="1"/>
  <c r="X8580" i="1"/>
  <c r="U8582" i="1" l="1"/>
  <c r="V8582" i="1" s="1"/>
  <c r="X8581" i="1"/>
  <c r="T8582" i="1"/>
  <c r="U8583" i="1" l="1"/>
  <c r="V8583" i="1" s="1"/>
  <c r="T8583" i="1"/>
  <c r="X8582" i="1"/>
  <c r="X8583" i="1" l="1"/>
  <c r="U8584" i="1"/>
  <c r="V8584" i="1" s="1"/>
  <c r="T8584" i="1"/>
  <c r="X8584" i="1" l="1"/>
  <c r="U8585" i="1"/>
  <c r="V8585" i="1" s="1"/>
  <c r="T8585" i="1"/>
  <c r="U8586" i="1" l="1"/>
  <c r="V8586" i="1" s="1"/>
  <c r="X8585" i="1"/>
  <c r="T8586" i="1"/>
  <c r="X8586" i="1" l="1"/>
  <c r="T8587" i="1"/>
  <c r="U8587" i="1"/>
  <c r="V8587" i="1" s="1"/>
  <c r="U8588" i="1" l="1"/>
  <c r="V8588" i="1" s="1"/>
  <c r="X8587" i="1"/>
  <c r="T8588" i="1"/>
  <c r="U8589" i="1" l="1"/>
  <c r="V8589" i="1" s="1"/>
  <c r="X8588" i="1"/>
  <c r="T8589" i="1"/>
  <c r="U8590" i="1" l="1"/>
  <c r="V8590" i="1" s="1"/>
  <c r="T8590" i="1"/>
  <c r="X8589" i="1"/>
  <c r="U8591" i="1" l="1"/>
  <c r="V8591" i="1" s="1"/>
  <c r="X8590" i="1"/>
  <c r="T8591" i="1"/>
  <c r="U8592" i="1" l="1"/>
  <c r="V8592" i="1" s="1"/>
  <c r="X8591" i="1"/>
  <c r="T8592" i="1"/>
  <c r="U8593" i="1" l="1"/>
  <c r="T8593" i="1"/>
  <c r="X8592" i="1"/>
  <c r="X8593" i="1" l="1"/>
  <c r="T8594" i="1"/>
  <c r="U8594" i="1"/>
  <c r="X8594" i="1" l="1"/>
  <c r="U8595" i="1"/>
  <c r="T8595" i="1"/>
  <c r="X8595" i="1" l="1"/>
  <c r="U8596" i="1"/>
  <c r="T8596" i="1"/>
  <c r="T8597" i="1" l="1"/>
  <c r="X8596" i="1"/>
  <c r="U8597" i="1"/>
  <c r="U8598" i="1" l="1"/>
  <c r="T8598" i="1"/>
  <c r="X8597" i="1"/>
  <c r="X8598" i="1" l="1"/>
  <c r="U8599" i="1"/>
  <c r="T8599" i="1"/>
  <c r="U8600" i="1" l="1"/>
  <c r="X8599" i="1"/>
  <c r="T8600" i="1"/>
  <c r="X8600" i="1" l="1"/>
  <c r="U8601" i="1"/>
  <c r="V8601" i="1" s="1"/>
  <c r="T8601" i="1"/>
  <c r="U8602" i="1" l="1"/>
  <c r="V8602" i="1" s="1"/>
  <c r="X8601" i="1"/>
  <c r="T8602" i="1"/>
  <c r="U8603" i="1" l="1"/>
  <c r="V8603" i="1" s="1"/>
  <c r="X8602" i="1"/>
  <c r="T8603" i="1"/>
  <c r="U8604" i="1" l="1"/>
  <c r="V8604" i="1" s="1"/>
  <c r="T8604" i="1"/>
  <c r="X8603" i="1"/>
  <c r="U8605" i="1" l="1"/>
  <c r="V8605" i="1" s="1"/>
  <c r="X8604" i="1"/>
  <c r="T8605" i="1"/>
  <c r="U8606" i="1" l="1"/>
  <c r="V8606" i="1" s="1"/>
  <c r="X8605" i="1"/>
  <c r="T8606" i="1"/>
  <c r="U8607" i="1" l="1"/>
  <c r="V8607" i="1" s="1"/>
  <c r="X8606" i="1"/>
  <c r="T8607" i="1"/>
  <c r="X8607" i="1" l="1"/>
  <c r="U8608" i="1"/>
  <c r="V8608" i="1" s="1"/>
  <c r="T8608" i="1"/>
  <c r="X8608" i="1" l="1"/>
  <c r="U8609" i="1"/>
  <c r="V8609" i="1" s="1"/>
  <c r="T8609" i="1"/>
  <c r="U8610" i="1" l="1"/>
  <c r="V8610" i="1" s="1"/>
  <c r="T8610" i="1"/>
  <c r="X8609" i="1"/>
  <c r="U8611" i="1" l="1"/>
  <c r="V8611" i="1" s="1"/>
  <c r="X8610" i="1"/>
  <c r="T8611" i="1"/>
  <c r="U8612" i="1" l="1"/>
  <c r="V8612" i="1" s="1"/>
  <c r="T8612" i="1"/>
  <c r="X8611" i="1"/>
  <c r="U8613" i="1" l="1"/>
  <c r="V8613" i="1" s="1"/>
  <c r="X8612" i="1"/>
  <c r="T8613" i="1"/>
  <c r="U8614" i="1" l="1"/>
  <c r="V8614" i="1" s="1"/>
  <c r="T8614" i="1"/>
  <c r="X8613" i="1"/>
  <c r="U8615" i="1" l="1"/>
  <c r="V8615" i="1" s="1"/>
  <c r="T8615" i="1"/>
  <c r="X8614" i="1"/>
  <c r="X8615" i="1" l="1"/>
  <c r="U8616" i="1"/>
  <c r="V8616" i="1" s="1"/>
  <c r="T8616" i="1"/>
  <c r="X8616" i="1" l="1"/>
  <c r="U8617" i="1"/>
  <c r="T8617" i="1"/>
  <c r="X8617" i="1" l="1"/>
  <c r="T8618" i="1"/>
  <c r="U8618" i="1"/>
  <c r="X8618" i="1" l="1"/>
  <c r="U8619" i="1"/>
  <c r="T8619" i="1"/>
  <c r="X8619" i="1" l="1"/>
  <c r="U8620" i="1"/>
  <c r="T8620" i="1"/>
  <c r="U8621" i="1" l="1"/>
  <c r="T8621" i="1"/>
  <c r="X8620" i="1"/>
  <c r="T8622" i="1" l="1"/>
  <c r="U8622" i="1"/>
  <c r="X8621" i="1"/>
  <c r="U8623" i="1" l="1"/>
  <c r="X8622" i="1"/>
  <c r="T8623" i="1"/>
  <c r="X8623" i="1" l="1"/>
  <c r="U8624" i="1"/>
  <c r="T8624" i="1"/>
  <c r="X8624" i="1" l="1"/>
  <c r="U8625" i="1"/>
  <c r="V8625" i="1" s="1"/>
  <c r="T8625" i="1"/>
  <c r="U8626" i="1" l="1"/>
  <c r="V8626" i="1" s="1"/>
  <c r="T8626" i="1"/>
  <c r="X8625" i="1"/>
  <c r="U8627" i="1" l="1"/>
  <c r="V8627" i="1" s="1"/>
  <c r="X8626" i="1"/>
  <c r="T8627" i="1"/>
  <c r="U8628" i="1" l="1"/>
  <c r="V8628" i="1" s="1"/>
  <c r="T8628" i="1"/>
  <c r="X8627" i="1"/>
  <c r="X8628" i="1" l="1"/>
  <c r="U8629" i="1"/>
  <c r="V8629" i="1" s="1"/>
  <c r="T8629" i="1"/>
  <c r="T8630" i="1" l="1"/>
  <c r="X8629" i="1"/>
  <c r="U8630" i="1"/>
  <c r="V8630" i="1" s="1"/>
  <c r="U8631" i="1" l="1"/>
  <c r="V8631" i="1" s="1"/>
  <c r="X8630" i="1"/>
  <c r="T8631" i="1"/>
  <c r="X8631" i="1" l="1"/>
  <c r="T8632" i="1"/>
  <c r="U8632" i="1"/>
  <c r="V8632" i="1" s="1"/>
  <c r="X8632" i="1" l="1"/>
  <c r="U8633" i="1"/>
  <c r="V8633" i="1" s="1"/>
  <c r="T8633" i="1"/>
  <c r="X8633" i="1" l="1"/>
  <c r="T8634" i="1"/>
  <c r="U8634" i="1"/>
  <c r="V8634" i="1" s="1"/>
  <c r="U8635" i="1" l="1"/>
  <c r="V8635" i="1" s="1"/>
  <c r="X8634" i="1"/>
  <c r="T8635" i="1"/>
  <c r="X8635" i="1" l="1"/>
  <c r="T8636" i="1"/>
  <c r="U8636" i="1"/>
  <c r="V8636" i="1" s="1"/>
  <c r="X8636" i="1" l="1"/>
  <c r="U8637" i="1"/>
  <c r="V8637" i="1" s="1"/>
  <c r="T8637" i="1"/>
  <c r="X8637" i="1" l="1"/>
  <c r="T8638" i="1"/>
  <c r="U8638" i="1"/>
  <c r="V8638" i="1" s="1"/>
  <c r="U8639" i="1" l="1"/>
  <c r="V8639" i="1" s="1"/>
  <c r="X8638" i="1"/>
  <c r="T8639" i="1"/>
  <c r="X8639" i="1" l="1"/>
  <c r="T8640" i="1"/>
  <c r="U8640" i="1"/>
  <c r="V8640" i="1" s="1"/>
  <c r="X8640" i="1" l="1"/>
  <c r="T8641" i="1"/>
  <c r="U8641" i="1"/>
  <c r="X8641" i="1" l="1"/>
  <c r="U8642" i="1"/>
  <c r="T8642" i="1"/>
  <c r="U8643" i="1" l="1"/>
  <c r="X8642" i="1"/>
  <c r="T8643" i="1"/>
  <c r="X8643" i="1" l="1"/>
  <c r="U8644" i="1"/>
  <c r="T8644" i="1"/>
  <c r="X8644" i="1" l="1"/>
  <c r="U8645" i="1"/>
  <c r="T8645" i="1"/>
  <c r="U8646" i="1" l="1"/>
  <c r="X8645" i="1"/>
  <c r="T8646" i="1"/>
  <c r="X8646" i="1" l="1"/>
  <c r="T8647" i="1"/>
  <c r="U8647" i="1"/>
  <c r="U8648" i="1" l="1"/>
  <c r="X8647" i="1"/>
  <c r="T8648" i="1"/>
  <c r="X8648" i="1" l="1"/>
  <c r="U8649" i="1"/>
  <c r="V8649" i="1" s="1"/>
  <c r="T8649" i="1"/>
  <c r="T8650" i="1" l="1"/>
  <c r="X8649" i="1"/>
  <c r="U8650" i="1"/>
  <c r="V8650" i="1" s="1"/>
  <c r="U8651" i="1" l="1"/>
  <c r="V8651" i="1" s="1"/>
  <c r="X8650" i="1"/>
  <c r="T8651" i="1"/>
  <c r="X8651" i="1" l="1"/>
  <c r="T8652" i="1"/>
  <c r="U8652" i="1"/>
  <c r="V8652" i="1" s="1"/>
  <c r="X8652" i="1" l="1"/>
  <c r="U8653" i="1"/>
  <c r="V8653" i="1" s="1"/>
  <c r="T8653" i="1"/>
  <c r="T8654" i="1" l="1"/>
  <c r="X8653" i="1"/>
  <c r="U8654" i="1"/>
  <c r="V8654" i="1" s="1"/>
  <c r="U8655" i="1" l="1"/>
  <c r="V8655" i="1" s="1"/>
  <c r="X8654" i="1"/>
  <c r="T8655" i="1"/>
  <c r="X8655" i="1" l="1"/>
  <c r="T8656" i="1"/>
  <c r="U8656" i="1"/>
  <c r="V8656" i="1" s="1"/>
  <c r="X8656" i="1" l="1"/>
  <c r="U8657" i="1"/>
  <c r="V8657" i="1" s="1"/>
  <c r="T8657" i="1"/>
  <c r="X8657" i="1" l="1"/>
  <c r="T8658" i="1"/>
  <c r="U8658" i="1"/>
  <c r="V8658" i="1" s="1"/>
  <c r="U8659" i="1" l="1"/>
  <c r="V8659" i="1" s="1"/>
  <c r="X8658" i="1"/>
  <c r="T8659" i="1"/>
  <c r="X8659" i="1" l="1"/>
  <c r="T8660" i="1"/>
  <c r="U8660" i="1"/>
  <c r="V8660" i="1" s="1"/>
  <c r="X8660" i="1" l="1"/>
  <c r="U8661" i="1"/>
  <c r="V8661" i="1" s="1"/>
  <c r="T8661" i="1"/>
  <c r="X8661" i="1" l="1"/>
  <c r="T8662" i="1"/>
  <c r="U8662" i="1"/>
  <c r="V8662" i="1" s="1"/>
  <c r="U8663" i="1" l="1"/>
  <c r="V8663" i="1" s="1"/>
  <c r="X8662" i="1"/>
  <c r="T8663" i="1"/>
  <c r="X8663" i="1" l="1"/>
  <c r="T8664" i="1"/>
  <c r="U8664" i="1"/>
  <c r="V8664" i="1" s="1"/>
  <c r="X8664" i="1" l="1"/>
  <c r="T8665" i="1"/>
  <c r="U8665" i="1"/>
  <c r="T8666" i="1" l="1"/>
  <c r="X8665" i="1"/>
  <c r="U8666" i="1"/>
  <c r="X8666" i="1" l="1"/>
  <c r="U8667" i="1"/>
  <c r="T8667" i="1"/>
  <c r="U8668" i="1" l="1"/>
  <c r="X8667" i="1"/>
  <c r="T8668" i="1"/>
  <c r="X8668" i="1" l="1"/>
  <c r="U8669" i="1"/>
  <c r="T8669" i="1"/>
  <c r="X8669" i="1" l="1"/>
  <c r="T8670" i="1"/>
  <c r="U8670" i="1"/>
  <c r="U8671" i="1" l="1"/>
  <c r="X8670" i="1"/>
  <c r="T8671" i="1"/>
  <c r="U8672" i="1" l="1"/>
  <c r="X8671" i="1"/>
  <c r="T8672" i="1"/>
  <c r="X8672" i="1" l="1"/>
  <c r="U8673" i="1"/>
  <c r="V8673" i="1" s="1"/>
  <c r="T8673" i="1"/>
  <c r="U8674" i="1" l="1"/>
  <c r="V8674" i="1" s="1"/>
  <c r="X8673" i="1"/>
  <c r="T8674" i="1"/>
  <c r="U8675" i="1" l="1"/>
  <c r="V8675" i="1" s="1"/>
  <c r="T8675" i="1"/>
  <c r="X8674" i="1"/>
  <c r="X8675" i="1" l="1"/>
  <c r="U8676" i="1"/>
  <c r="V8676" i="1" s="1"/>
  <c r="T8676" i="1"/>
  <c r="U8677" i="1" l="1"/>
  <c r="V8677" i="1" s="1"/>
  <c r="X8676" i="1"/>
  <c r="T8677" i="1"/>
  <c r="U8678" i="1" l="1"/>
  <c r="V8678" i="1" s="1"/>
  <c r="T8678" i="1"/>
  <c r="X8677" i="1"/>
  <c r="X8678" i="1" l="1"/>
  <c r="U8679" i="1"/>
  <c r="V8679" i="1" s="1"/>
  <c r="T8679" i="1"/>
  <c r="X8679" i="1" l="1"/>
  <c r="U8680" i="1"/>
  <c r="V8680" i="1" s="1"/>
  <c r="T8680" i="1"/>
  <c r="U8681" i="1" l="1"/>
  <c r="V8681" i="1" s="1"/>
  <c r="X8680" i="1"/>
  <c r="T8681" i="1"/>
  <c r="U8682" i="1" l="1"/>
  <c r="V8682" i="1" s="1"/>
  <c r="X8681" i="1"/>
  <c r="T8682" i="1"/>
  <c r="U8683" i="1" l="1"/>
  <c r="V8683" i="1" s="1"/>
  <c r="X8682" i="1"/>
  <c r="T8683" i="1"/>
  <c r="X8683" i="1" l="1"/>
  <c r="U8684" i="1"/>
  <c r="V8684" i="1" s="1"/>
  <c r="T8684" i="1"/>
  <c r="U8685" i="1" l="1"/>
  <c r="V8685" i="1" s="1"/>
  <c r="T8685" i="1"/>
  <c r="X8684" i="1"/>
  <c r="U8686" i="1" l="1"/>
  <c r="V8686" i="1" s="1"/>
  <c r="X8685" i="1"/>
  <c r="T8686" i="1"/>
  <c r="U8687" i="1" l="1"/>
  <c r="V8687" i="1" s="1"/>
  <c r="T8687" i="1"/>
  <c r="X8686" i="1"/>
  <c r="U8688" i="1" l="1"/>
  <c r="V8688" i="1" s="1"/>
  <c r="X8687" i="1"/>
  <c r="T8688" i="1"/>
  <c r="X8688" i="1" l="1"/>
  <c r="U8689" i="1"/>
  <c r="T8689" i="1"/>
  <c r="U8690" i="1" l="1"/>
  <c r="X8689" i="1"/>
  <c r="T8690" i="1"/>
  <c r="X8690" i="1" l="1"/>
  <c r="U8691" i="1"/>
  <c r="T8691" i="1"/>
  <c r="U8692" i="1" l="1"/>
  <c r="X8691" i="1"/>
  <c r="T8692" i="1"/>
  <c r="X8692" i="1" l="1"/>
  <c r="U8693" i="1"/>
  <c r="T8693" i="1"/>
  <c r="U8694" i="1" l="1"/>
  <c r="X8693" i="1"/>
  <c r="T8694" i="1"/>
  <c r="U8695" i="1" l="1"/>
  <c r="X8694" i="1"/>
  <c r="T8695" i="1"/>
  <c r="X8695" i="1" l="1"/>
  <c r="U8696" i="1"/>
  <c r="T8696" i="1"/>
  <c r="X8696" i="1" l="1"/>
  <c r="U8697" i="1"/>
  <c r="V8697" i="1" s="1"/>
  <c r="T8697" i="1"/>
  <c r="U8698" i="1" l="1"/>
  <c r="V8698" i="1" s="1"/>
  <c r="T8698" i="1"/>
  <c r="X8697" i="1"/>
  <c r="X8698" i="1" l="1"/>
  <c r="T8699" i="1"/>
  <c r="U8699" i="1"/>
  <c r="V8699" i="1" s="1"/>
  <c r="X8699" i="1" l="1"/>
  <c r="U8700" i="1"/>
  <c r="V8700" i="1" s="1"/>
  <c r="T8700" i="1"/>
  <c r="U8701" i="1" l="1"/>
  <c r="V8701" i="1" s="1"/>
  <c r="X8700" i="1"/>
  <c r="T8701" i="1"/>
  <c r="U8702" i="1" l="1"/>
  <c r="V8702" i="1" s="1"/>
  <c r="X8701" i="1"/>
  <c r="T8702" i="1"/>
  <c r="U8703" i="1" l="1"/>
  <c r="V8703" i="1" s="1"/>
  <c r="T8703" i="1"/>
  <c r="X8702" i="1"/>
  <c r="X8703" i="1" l="1"/>
  <c r="U8704" i="1"/>
  <c r="V8704" i="1" s="1"/>
  <c r="T8704" i="1"/>
  <c r="U8705" i="1" l="1"/>
  <c r="V8705" i="1" s="1"/>
  <c r="T8705" i="1"/>
  <c r="X8704" i="1"/>
  <c r="U8706" i="1" l="1"/>
  <c r="V8706" i="1" s="1"/>
  <c r="X8705" i="1"/>
  <c r="T8706" i="1"/>
  <c r="U8707" i="1" l="1"/>
  <c r="V8707" i="1" s="1"/>
  <c r="T8707" i="1"/>
  <c r="X8706" i="1"/>
  <c r="X8707" i="1" l="1"/>
  <c r="U8708" i="1"/>
  <c r="V8708" i="1" s="1"/>
  <c r="T8708" i="1"/>
  <c r="U8709" i="1" l="1"/>
  <c r="V8709" i="1" s="1"/>
  <c r="T8709" i="1"/>
  <c r="X8708" i="1"/>
  <c r="U8710" i="1" l="1"/>
  <c r="V8710" i="1" s="1"/>
  <c r="X8709" i="1"/>
  <c r="T8710" i="1"/>
  <c r="U8711" i="1" l="1"/>
  <c r="V8711" i="1" s="1"/>
  <c r="X8710" i="1"/>
  <c r="T8711" i="1"/>
  <c r="X8711" i="1" l="1"/>
  <c r="U8712" i="1"/>
  <c r="V8712" i="1" s="1"/>
  <c r="T8712" i="1"/>
  <c r="U8713" i="1" l="1"/>
  <c r="X8712" i="1"/>
  <c r="T8713" i="1"/>
  <c r="U8714" i="1" l="1"/>
  <c r="T8714" i="1"/>
  <c r="X8713" i="1"/>
  <c r="X8714" i="1" l="1"/>
  <c r="T8715" i="1"/>
  <c r="U8715" i="1"/>
  <c r="X8715" i="1" l="1"/>
  <c r="U8716" i="1"/>
  <c r="T8716" i="1"/>
  <c r="U8717" i="1" l="1"/>
  <c r="X8716" i="1"/>
  <c r="T8717" i="1"/>
  <c r="U8718" i="1" l="1"/>
  <c r="X8717" i="1"/>
  <c r="T8718" i="1"/>
  <c r="U8719" i="1" l="1"/>
  <c r="X8718" i="1"/>
  <c r="T8719" i="1"/>
  <c r="U8720" i="1" l="1"/>
  <c r="X8719" i="1"/>
  <c r="T8720" i="1"/>
  <c r="U8721" i="1" l="1"/>
  <c r="V8721" i="1" s="1"/>
  <c r="X8720" i="1"/>
  <c r="T8721" i="1"/>
  <c r="T8722" i="1" l="1"/>
  <c r="X8721" i="1"/>
  <c r="U8722" i="1"/>
  <c r="V8722" i="1" s="1"/>
  <c r="U8723" i="1" l="1"/>
  <c r="V8723" i="1" s="1"/>
  <c r="T8723" i="1"/>
  <c r="X8722" i="1"/>
  <c r="X8723" i="1" l="1"/>
  <c r="U8724" i="1"/>
  <c r="V8724" i="1" s="1"/>
  <c r="T8724" i="1"/>
  <c r="U8725" i="1" l="1"/>
  <c r="V8725" i="1" s="1"/>
  <c r="X8724" i="1"/>
  <c r="T8725" i="1"/>
  <c r="U8726" i="1" l="1"/>
  <c r="V8726" i="1" s="1"/>
  <c r="T8726" i="1"/>
  <c r="X8725" i="1"/>
  <c r="X8726" i="1" l="1"/>
  <c r="U8727" i="1"/>
  <c r="V8727" i="1" s="1"/>
  <c r="T8727" i="1"/>
  <c r="U8728" i="1" l="1"/>
  <c r="V8728" i="1" s="1"/>
  <c r="X8727" i="1"/>
  <c r="T8728" i="1"/>
  <c r="U8729" i="1" l="1"/>
  <c r="V8729" i="1" s="1"/>
  <c r="X8728" i="1"/>
  <c r="T8729" i="1"/>
  <c r="U8730" i="1" l="1"/>
  <c r="V8730" i="1" s="1"/>
  <c r="X8729" i="1"/>
  <c r="T8730" i="1"/>
  <c r="X8730" i="1" l="1"/>
  <c r="U8731" i="1"/>
  <c r="V8731" i="1" s="1"/>
  <c r="T8731" i="1"/>
  <c r="U8732" i="1" l="1"/>
  <c r="V8732" i="1" s="1"/>
  <c r="T8732" i="1"/>
  <c r="X8731" i="1"/>
  <c r="X8732" i="1" l="1"/>
  <c r="U8733" i="1"/>
  <c r="V8733" i="1" s="1"/>
  <c r="T8733" i="1"/>
  <c r="U8734" i="1" l="1"/>
  <c r="V8734" i="1" s="1"/>
  <c r="X8733" i="1"/>
  <c r="T8734" i="1"/>
  <c r="U8735" i="1" l="1"/>
  <c r="V8735" i="1" s="1"/>
  <c r="T8735" i="1"/>
  <c r="X8734" i="1"/>
  <c r="X8735" i="1" l="1"/>
  <c r="U8736" i="1"/>
  <c r="V8736" i="1" s="1"/>
  <c r="T8736" i="1"/>
  <c r="X8736" i="1" l="1"/>
  <c r="U8737" i="1"/>
  <c r="T8737" i="1"/>
  <c r="U8738" i="1" l="1"/>
  <c r="X8737" i="1"/>
  <c r="T8738" i="1"/>
  <c r="X8738" i="1" l="1"/>
  <c r="U8739" i="1"/>
  <c r="T8739" i="1"/>
  <c r="X8739" i="1" l="1"/>
  <c r="U8740" i="1"/>
  <c r="T8740" i="1"/>
  <c r="X8740" i="1" l="1"/>
  <c r="U8741" i="1"/>
  <c r="T8741" i="1"/>
  <c r="X8741" i="1" l="1"/>
  <c r="T8742" i="1"/>
  <c r="U8742" i="1"/>
  <c r="U8743" i="1" l="1"/>
  <c r="T8743" i="1"/>
  <c r="X8742" i="1"/>
  <c r="U8744" i="1" l="1"/>
  <c r="X8743" i="1"/>
  <c r="T8744" i="1"/>
  <c r="U8745" i="1" l="1"/>
  <c r="V8745" i="1" s="1"/>
  <c r="X8744" i="1"/>
  <c r="T8745" i="1"/>
  <c r="U8746" i="1" l="1"/>
  <c r="V8746" i="1" s="1"/>
  <c r="X8745" i="1"/>
  <c r="T8746" i="1"/>
  <c r="U8747" i="1" l="1"/>
  <c r="V8747" i="1" s="1"/>
  <c r="X8746" i="1"/>
  <c r="T8747" i="1"/>
  <c r="U8748" i="1" l="1"/>
  <c r="V8748" i="1" s="1"/>
  <c r="X8747" i="1"/>
  <c r="T8748" i="1"/>
  <c r="X8748" i="1" l="1"/>
  <c r="U8749" i="1"/>
  <c r="V8749" i="1" s="1"/>
  <c r="T8749" i="1"/>
  <c r="U8750" i="1" l="1"/>
  <c r="V8750" i="1" s="1"/>
  <c r="X8749" i="1"/>
  <c r="T8750" i="1"/>
  <c r="U8751" i="1" l="1"/>
  <c r="V8751" i="1" s="1"/>
  <c r="T8751" i="1"/>
  <c r="X8750" i="1"/>
  <c r="U8752" i="1" l="1"/>
  <c r="V8752" i="1" s="1"/>
  <c r="T8752" i="1"/>
  <c r="X8751" i="1"/>
  <c r="U8753" i="1" l="1"/>
  <c r="V8753" i="1" s="1"/>
  <c r="T8753" i="1"/>
  <c r="X8752" i="1"/>
  <c r="X8753" i="1" l="1"/>
  <c r="T8754" i="1"/>
  <c r="U8754" i="1"/>
  <c r="V8754" i="1" s="1"/>
  <c r="U8755" i="1" l="1"/>
  <c r="V8755" i="1" s="1"/>
  <c r="T8755" i="1"/>
  <c r="X8754" i="1"/>
  <c r="U8756" i="1" l="1"/>
  <c r="V8756" i="1" s="1"/>
  <c r="X8755" i="1"/>
  <c r="T8756" i="1"/>
  <c r="X8756" i="1" l="1"/>
  <c r="U8757" i="1"/>
  <c r="V8757" i="1" s="1"/>
  <c r="T8757" i="1"/>
  <c r="U8758" i="1" l="1"/>
  <c r="V8758" i="1" s="1"/>
  <c r="X8757" i="1"/>
  <c r="T8758" i="1"/>
  <c r="U8759" i="1" l="1"/>
  <c r="V8759" i="1" s="1"/>
  <c r="T8759" i="1"/>
  <c r="X8758" i="1"/>
  <c r="X8759" i="1" l="1"/>
  <c r="U8760" i="1"/>
  <c r="V8760" i="1" s="1"/>
  <c r="V8764" i="1" s="1"/>
  <c r="C31" i="7" s="1"/>
  <c r="C33" i="7" s="1"/>
  <c r="T8760" i="1"/>
  <c r="X8760" i="1" l="1"/>
  <c r="U8761" i="1"/>
  <c r="T8761" i="1"/>
  <c r="T8762" i="1" l="1"/>
  <c r="X8762" i="1" s="1"/>
  <c r="X8764" i="1" s="1"/>
  <c r="C32" i="7" s="1"/>
  <c r="C34" i="7" s="1"/>
  <c r="U8762" i="1"/>
  <c r="X8761" i="1"/>
  <c r="C35" i="7" l="1"/>
  <c r="C3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tc={10D83E2E-10D3-49AF-BEFF-575342CDD228}</author>
    <author>tc={71D6E9E3-200C-4C7D-976F-677AEE403659}</author>
    <author>tc={3FCA6884-3D87-4048-8130-0F897F5BEB9F}</author>
  </authors>
  <commentList>
    <comment ref="L1" authorId="0" shapeId="0" xr:uid="{10D83E2E-10D3-49AF-BEFF-575342CDD228}">
      <text>
        <t>[线程批注]
你的Excel版本可读取此线程批注; 但如果在更新版本的Excel中打开文件，则对批注所作的任何改动都将被删除。了解详细信息: https://go.microsoft.com/fwlink/?linkid=870924
注释:
    热量的瓦
答复:
    看成绝对值
答复:
    达到要求的缺失热量</t>
      </text>
    </comment>
    <comment ref="M1" authorId="1" shapeId="0" xr:uid="{71D6E9E3-200C-4C7D-976F-677AEE403659}">
      <text>
        <t>[线程批注]
你的Excel版本可读取此线程批注; 但如果在更新版本的Excel中打开文件，则对批注所作的任何改动都将被删除。了解详细信息: https://go.microsoft.com/fwlink/?linkid=870924
注释:
    带有热回收</t>
      </text>
    </comment>
    <comment ref="N146" authorId="2" shapeId="0" xr:uid="{3FCA6884-3D87-4048-8130-0F897F5BEB9F}">
      <text>
        <t>[线程批注]
你的Excel版本可读取此线程批注; 但如果在更新版本的Excel中打开文件，则对批注所作的任何改动都将被删除。了解详细信息: https://go.microsoft.com/fwlink/?linkid=870924
注释:
    放假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2" authorId="0" shapeId="0" xr:uid="{43D4508B-BE89-4187-8A32-54F3F5F0577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待机、电脑没关等情形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北京(北京)" type="6" refreshedVersion="5" background="1" saveData="1">
    <textPr codePage="936" sourceFile="F:\北京(北京).txt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<sst xmlns="http://schemas.openxmlformats.org/spreadsheetml/2006/main" count="112" uniqueCount="97">
  <si>
    <t>Mo</t>
  </si>
  <si>
    <t>Dy</t>
  </si>
  <si>
    <t>Hr</t>
  </si>
  <si>
    <t>(C)</t>
  </si>
  <si>
    <t>(W/m2)</t>
  </si>
  <si>
    <t>装机容量</t>
    <phoneticPr fontId="1" type="noConversion"/>
  </si>
  <si>
    <t>项</t>
    <phoneticPr fontId="1" type="noConversion"/>
  </si>
  <si>
    <t>值</t>
    <phoneticPr fontId="1" type="noConversion"/>
  </si>
  <si>
    <t>单位</t>
    <phoneticPr fontId="1" type="noConversion"/>
  </si>
  <si>
    <t>kwp</t>
    <phoneticPr fontId="1" type="noConversion"/>
  </si>
  <si>
    <t>综合效率</t>
    <phoneticPr fontId="1" type="noConversion"/>
  </si>
  <si>
    <t>＜1</t>
    <phoneticPr fontId="1" type="noConversion"/>
  </si>
  <si>
    <t>综合单价</t>
    <phoneticPr fontId="1" type="noConversion"/>
  </si>
  <si>
    <t>维护成本</t>
    <phoneticPr fontId="1" type="noConversion"/>
  </si>
  <si>
    <t>制冷或采暖需求</t>
  </si>
  <si>
    <t>建筑面积</t>
    <phoneticPr fontId="1" type="noConversion"/>
  </si>
  <si>
    <t>㎡</t>
    <phoneticPr fontId="1" type="noConversion"/>
  </si>
  <si>
    <t>功率密度</t>
    <phoneticPr fontId="1" type="noConversion"/>
  </si>
  <si>
    <t>w/㎡</t>
    <phoneticPr fontId="1" type="noConversion"/>
  </si>
  <si>
    <t>照明</t>
    <phoneticPr fontId="1" type="noConversion"/>
  </si>
  <si>
    <t>制冷能效</t>
    <phoneticPr fontId="1" type="noConversion"/>
  </si>
  <si>
    <t>COP</t>
    <phoneticPr fontId="1" type="noConversion"/>
  </si>
  <si>
    <t>采暖能效</t>
    <phoneticPr fontId="1" type="noConversion"/>
  </si>
  <si>
    <t>停用时电气设备的使用率</t>
    <phoneticPr fontId="1" type="noConversion"/>
  </si>
  <si>
    <t>说明</t>
    <phoneticPr fontId="1" type="noConversion"/>
  </si>
  <si>
    <t>规范给0,实际不可能</t>
    <phoneticPr fontId="1" type="noConversion"/>
  </si>
  <si>
    <t>停用时灯光设备的使用率</t>
    <phoneticPr fontId="1" type="noConversion"/>
  </si>
  <si>
    <t>%百分比</t>
    <phoneticPr fontId="1" type="noConversion"/>
  </si>
  <si>
    <t>工作日时点</t>
    <phoneticPr fontId="1" type="noConversion"/>
  </si>
  <si>
    <t>休息日时点</t>
    <phoneticPr fontId="1" type="noConversion"/>
  </si>
  <si>
    <t>逐时使用率</t>
    <phoneticPr fontId="1" type="noConversion"/>
  </si>
  <si>
    <t>电气设备耗电量(kwh)</t>
    <phoneticPr fontId="1" type="noConversion"/>
  </si>
  <si>
    <t>照明设备耗电量(kwh)</t>
    <phoneticPr fontId="1" type="noConversion"/>
  </si>
  <si>
    <t>合并日期</t>
    <phoneticPr fontId="1" type="noConversion"/>
  </si>
  <si>
    <t>weekdays</t>
    <phoneticPr fontId="1" type="noConversion"/>
  </si>
  <si>
    <t>逐时使用率%</t>
    <phoneticPr fontId="1" type="noConversion"/>
  </si>
  <si>
    <t>逐时耗电量kwh</t>
    <phoneticPr fontId="1" type="noConversion"/>
  </si>
  <si>
    <t>逐时耗电量</t>
    <phoneticPr fontId="1" type="noConversion"/>
  </si>
  <si>
    <t>逐时耗电量(kwh)</t>
    <phoneticPr fontId="1" type="noConversion"/>
  </si>
  <si>
    <t>假日设备逐时耗电量</t>
    <phoneticPr fontId="1" type="noConversion"/>
  </si>
  <si>
    <t>kwh</t>
    <phoneticPr fontId="1" type="noConversion"/>
  </si>
  <si>
    <t>假日灯光逐时耗电量</t>
    <phoneticPr fontId="1" type="noConversion"/>
  </si>
  <si>
    <t>拷贝用</t>
    <phoneticPr fontId="1" type="noConversion"/>
  </si>
  <si>
    <t>设1月1日为周日</t>
    <phoneticPr fontId="1" type="noConversion"/>
  </si>
  <si>
    <t>1月16-29日放假</t>
    <phoneticPr fontId="1" type="noConversion"/>
  </si>
  <si>
    <t>5月1日-5月4日放假</t>
    <phoneticPr fontId="1" type="noConversion"/>
  </si>
  <si>
    <t>10月1日-10月7日放假</t>
    <phoneticPr fontId="1" type="noConversion"/>
  </si>
  <si>
    <t>所有假期均为红色字体</t>
    <phoneticPr fontId="1" type="noConversion"/>
  </si>
  <si>
    <t>采暖或制冷的耗电量(kwh)</t>
    <phoneticPr fontId="1" type="noConversion"/>
  </si>
  <si>
    <t>用电量（kWh）</t>
    <phoneticPr fontId="1" type="noConversion"/>
  </si>
  <si>
    <t>发电量(kWh)</t>
    <phoneticPr fontId="1" type="noConversion"/>
  </si>
  <si>
    <t>条件和约束介绍</t>
    <phoneticPr fontId="1" type="noConversion"/>
  </si>
  <si>
    <t>净余量(kWh)</t>
    <phoneticPr fontId="1" type="noConversion"/>
  </si>
  <si>
    <t>装机容量(kWp)</t>
    <phoneticPr fontId="1" type="noConversion"/>
  </si>
  <si>
    <t>储能容量(kWh)</t>
    <phoneticPr fontId="1" type="noConversion"/>
  </si>
  <si>
    <t>回收年限</t>
    <phoneticPr fontId="1" type="noConversion"/>
  </si>
  <si>
    <t>累计购电量（每天）kWh</t>
  </si>
  <si>
    <t>元/kwp</t>
    <phoneticPr fontId="1" type="noConversion"/>
  </si>
  <si>
    <t>光伏成本</t>
    <phoneticPr fontId="1" type="noConversion"/>
  </si>
  <si>
    <t>储能成本</t>
    <phoneticPr fontId="1" type="noConversion"/>
  </si>
  <si>
    <t>元/kWh</t>
    <phoneticPr fontId="1" type="noConversion"/>
  </si>
  <si>
    <t>储能单价</t>
    <phoneticPr fontId="1" type="noConversion"/>
  </si>
  <si>
    <t>元/年</t>
    <phoneticPr fontId="1" type="noConversion"/>
  </si>
  <si>
    <t>购电价</t>
    <phoneticPr fontId="1" type="noConversion"/>
  </si>
  <si>
    <t>尖峰</t>
    <phoneticPr fontId="1" type="noConversion"/>
  </si>
  <si>
    <t>高峰（10-15；18-21）</t>
    <phoneticPr fontId="1" type="noConversion"/>
  </si>
  <si>
    <t>平段（7-10；15-18；21-23）</t>
    <phoneticPr fontId="1" type="noConversion"/>
  </si>
  <si>
    <t>低谷（23-7）</t>
    <phoneticPr fontId="1" type="noConversion"/>
  </si>
  <si>
    <t>分时电价（元/kWh）</t>
    <phoneticPr fontId="1" type="noConversion"/>
  </si>
  <si>
    <t>序号</t>
    <phoneticPr fontId="1" type="noConversion"/>
  </si>
  <si>
    <t>循环列</t>
    <phoneticPr fontId="1" type="noConversion"/>
  </si>
  <si>
    <t>逐时耗电量（kWh）</t>
    <phoneticPr fontId="1" type="noConversion"/>
  </si>
  <si>
    <t>逐时发电量（kwh）</t>
    <phoneticPr fontId="1" type="noConversion"/>
  </si>
  <si>
    <t>光伏年均收益</t>
    <phoneticPr fontId="1" type="noConversion"/>
  </si>
  <si>
    <t>储能年均收益</t>
    <phoneticPr fontId="1" type="noConversion"/>
  </si>
  <si>
    <t>【逐时储电量】</t>
    <phoneticPr fontId="1" type="noConversion"/>
  </si>
  <si>
    <t>【逐时余电上网量（kWh)】</t>
    <phoneticPr fontId="1" type="noConversion"/>
  </si>
  <si>
    <t>【计算差值】</t>
    <phoneticPr fontId="1" type="noConversion"/>
  </si>
  <si>
    <t>【光伏：余电上网利润】</t>
    <phoneticPr fontId="1" type="noConversion"/>
  </si>
  <si>
    <t>【光伏：自用自发利润】</t>
    <phoneticPr fontId="1" type="noConversion"/>
  </si>
  <si>
    <t>【储能：电池充放电收益】</t>
    <phoneticPr fontId="1" type="noConversion"/>
  </si>
  <si>
    <t>【储能：额外电力需求值】</t>
    <phoneticPr fontId="1" type="noConversion"/>
  </si>
  <si>
    <t>年均利润</t>
    <phoneticPr fontId="1" type="noConversion"/>
  </si>
  <si>
    <t>单位光伏收益（元/kWp)</t>
    <phoneticPr fontId="1" type="noConversion"/>
  </si>
  <si>
    <t>单位储能收益（元/kWh）</t>
    <phoneticPr fontId="1" type="noConversion"/>
  </si>
  <si>
    <t>【耗电量统计，仅考虑峰】</t>
    <phoneticPr fontId="1" type="noConversion"/>
  </si>
  <si>
    <r>
      <t>零碳建筑</t>
    </r>
    <r>
      <rPr>
        <sz val="11"/>
        <color theme="1"/>
        <rFont val="宋体"/>
        <family val="2"/>
        <scheme val="minor"/>
      </rPr>
      <t>，及发电量大于等于用电量，保险起见，预留10000+kWh发电量（</t>
    </r>
    <r>
      <rPr>
        <b/>
        <sz val="11"/>
        <color rgb="FFC00000"/>
        <rFont val="宋体"/>
        <family val="3"/>
        <charset val="134"/>
        <scheme val="minor"/>
      </rPr>
      <t>即最小装机容量120kWp</t>
    </r>
    <r>
      <rPr>
        <sz val="11"/>
        <color theme="1"/>
        <rFont val="宋体"/>
        <family val="2"/>
        <scheme val="minor"/>
      </rPr>
      <t>），寻优策略如下：
客户需给出期望回收年限、光伏最大投资金额、储能最大投资金额，我方给出满足条件下的最优储能+光伏配置，</t>
    </r>
    <r>
      <rPr>
        <b/>
        <sz val="11"/>
        <color rgb="FFC00000"/>
        <rFont val="宋体"/>
        <family val="3"/>
        <charset val="134"/>
        <scheme val="minor"/>
      </rPr>
      <t>实现单位光伏收益与单位储能收益最大化</t>
    </r>
    <r>
      <rPr>
        <sz val="11"/>
        <color theme="1"/>
        <rFont val="宋体"/>
        <family val="2"/>
        <scheme val="minor"/>
      </rPr>
      <t>。</t>
    </r>
    <phoneticPr fontId="1" type="noConversion"/>
  </si>
  <si>
    <t xml:space="preserve">
</t>
    <phoneticPr fontId="1" type="noConversion"/>
  </si>
  <si>
    <t>每月平均发电量</t>
    <phoneticPr fontId="1" type="noConversion"/>
  </si>
  <si>
    <t>每月平均用电量</t>
    <phoneticPr fontId="1" type="noConversion"/>
  </si>
  <si>
    <t>月份</t>
    <phoneticPr fontId="1" type="noConversion"/>
  </si>
  <si>
    <t>电价</t>
    <phoneticPr fontId="1" type="noConversion"/>
  </si>
  <si>
    <t>余电上网量</t>
    <phoneticPr fontId="1" type="noConversion"/>
  </si>
  <si>
    <t>模拟11月19日的一天</t>
    <phoneticPr fontId="1" type="noConversion"/>
  </si>
  <si>
    <t>储能电力需求值</t>
    <phoneticPr fontId="1" type="noConversion"/>
  </si>
  <si>
    <t>电池电量</t>
    <phoneticPr fontId="1" type="noConversion"/>
  </si>
  <si>
    <t>模拟8月6-12日一周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</si>
</sst>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0.000_ "/>
    <numFmt numFmtId="177" formatCode="_ * #,##0_ ;_ * \-#,##0_ ;_ * &quot;-&quot;??_ ;_ @_ "/>
    <numFmt numFmtId="178" formatCode="0.000_);[Red]\(0.000\)"/>
    <numFmt numFmtId="179" formatCode="_ * #,##0.000_ ;_ * \-#,##0.000_ ;_ * &quot;-&quot;??_ ;_ @_ "/>
  </numFmts>
  <fonts count="1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rgb="FF006100"/>
      <name val="方正姚体"/>
      <family val="3"/>
      <charset val="134"/>
    </font>
    <font>
      <sz val="12"/>
      <color rgb="FF9C5700"/>
      <name val="方正姚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1"/>
      <name val="宋体"/>
      <family val="2"/>
      <scheme val="minor"/>
    </font>
    <font>
      <sz val="18"/>
      <color theme="1"/>
      <name val="宋体"/>
      <family val="3"/>
      <charset val="134"/>
      <scheme val="minor"/>
    </font>
    <font>
      <b/>
      <sz val="11"/>
      <color rgb="FFC00000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4" fillId="0" borderId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4" fillId="0" borderId="0"/>
    <xf numFmtId="43" fontId="9" fillId="0" borderId="0" applyFont="0" applyFill="0" applyBorder="0" applyAlignment="0" applyProtection="0">
      <alignment vertical="center"/>
    </xf>
  </cellStyleXfs>
  <cellXfs count="57">
    <xf numFmtId="0" fontId="0" fillId="0" borderId="0" xfId="0"/>
    <xf numFmtId="0" fontId="3" fillId="0" borderId="0" xfId="0" applyFont="1"/>
    <xf numFmtId="58" fontId="0" fillId="0" borderId="0" xfId="0" applyNumberFormat="1"/>
    <xf numFmtId="0" fontId="0" fillId="4" borderId="0" xfId="0" applyFill="1"/>
    <xf numFmtId="177" fontId="0" fillId="0" borderId="0" xfId="5" applyNumberFormat="1" applyFont="1" applyAlignment="1"/>
    <xf numFmtId="0" fontId="0" fillId="0" borderId="1" xfId="0" applyBorder="1"/>
    <xf numFmtId="177" fontId="0" fillId="0" borderId="1" xfId="5" applyNumberFormat="1" applyFont="1" applyBorder="1" applyAlignment="1"/>
    <xf numFmtId="0" fontId="0" fillId="5" borderId="1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right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76" fontId="0" fillId="0" borderId="0" xfId="0" applyNumberFormat="1"/>
    <xf numFmtId="176" fontId="4" fillId="0" borderId="0" xfId="0" applyNumberFormat="1" applyFont="1"/>
    <xf numFmtId="0" fontId="0" fillId="5" borderId="0" xfId="0" applyFill="1"/>
    <xf numFmtId="0" fontId="0" fillId="8" borderId="0" xfId="0" applyFill="1"/>
    <xf numFmtId="14" fontId="0" fillId="5" borderId="1" xfId="0" applyNumberFormat="1" applyFill="1" applyBorder="1"/>
    <xf numFmtId="176" fontId="0" fillId="5" borderId="1" xfId="0" applyNumberFormat="1" applyFill="1" applyBorder="1"/>
    <xf numFmtId="176" fontId="0" fillId="0" borderId="1" xfId="0" applyNumberFormat="1" applyBorder="1"/>
    <xf numFmtId="0" fontId="4" fillId="0" borderId="1" xfId="0" applyFont="1" applyBorder="1"/>
    <xf numFmtId="176" fontId="4" fillId="0" borderId="1" xfId="0" applyNumberFormat="1" applyFont="1" applyBorder="1"/>
    <xf numFmtId="178" fontId="4" fillId="0" borderId="1" xfId="0" applyNumberFormat="1" applyFont="1" applyBorder="1"/>
    <xf numFmtId="0" fontId="0" fillId="4" borderId="1" xfId="0" applyFill="1" applyBorder="1"/>
    <xf numFmtId="0" fontId="4" fillId="4" borderId="1" xfId="0" applyFont="1" applyFill="1" applyBorder="1"/>
    <xf numFmtId="176" fontId="0" fillId="7" borderId="1" xfId="0" applyNumberFormat="1" applyFill="1" applyBorder="1"/>
    <xf numFmtId="0" fontId="0" fillId="8" borderId="1" xfId="0" applyFill="1" applyBorder="1"/>
    <xf numFmtId="14" fontId="0" fillId="8" borderId="1" xfId="0" applyNumberFormat="1" applyFill="1" applyBorder="1"/>
    <xf numFmtId="176" fontId="0" fillId="8" borderId="1" xfId="0" applyNumberFormat="1" applyFill="1" applyBorder="1"/>
    <xf numFmtId="0" fontId="4" fillId="8" borderId="1" xfId="0" applyFont="1" applyFill="1" applyBorder="1"/>
    <xf numFmtId="14" fontId="0" fillId="0" borderId="1" xfId="0" applyNumberFormat="1" applyBorder="1"/>
    <xf numFmtId="0" fontId="0" fillId="0" borderId="2" xfId="0" applyBorder="1"/>
    <xf numFmtId="179" fontId="0" fillId="0" borderId="1" xfId="5" applyNumberFormat="1" applyFont="1" applyBorder="1" applyAlignment="1"/>
    <xf numFmtId="177" fontId="0" fillId="0" borderId="1" xfId="0" applyNumberFormat="1" applyBorder="1"/>
    <xf numFmtId="177" fontId="0" fillId="4" borderId="1" xfId="5" applyNumberFormat="1" applyFont="1" applyFill="1" applyBorder="1" applyAlignment="1"/>
    <xf numFmtId="43" fontId="0" fillId="0" borderId="0" xfId="0" applyNumberFormat="1"/>
    <xf numFmtId="177" fontId="0" fillId="0" borderId="0" xfId="5" applyNumberFormat="1" applyFont="1" applyFill="1" applyBorder="1" applyAlignment="1"/>
    <xf numFmtId="0" fontId="0" fillId="0" borderId="0" xfId="0" applyAlignment="1">
      <alignment horizontal="center" vertical="center"/>
    </xf>
    <xf numFmtId="9" fontId="0" fillId="0" borderId="0" xfId="0" applyNumberFormat="1"/>
    <xf numFmtId="0" fontId="0" fillId="9" borderId="1" xfId="0" applyFill="1" applyBorder="1"/>
    <xf numFmtId="177" fontId="0" fillId="9" borderId="1" xfId="5" applyNumberFormat="1" applyFont="1" applyFill="1" applyBorder="1" applyAlignment="1"/>
    <xf numFmtId="0" fontId="2" fillId="5" borderId="1" xfId="0" applyFont="1" applyFill="1" applyBorder="1"/>
    <xf numFmtId="0" fontId="0" fillId="5" borderId="4" xfId="0" applyFill="1" applyBorder="1"/>
    <xf numFmtId="0" fontId="0" fillId="0" borderId="3" xfId="0" applyBorder="1"/>
    <xf numFmtId="2" fontId="0" fillId="0" borderId="0" xfId="0" applyNumberFormat="1"/>
    <xf numFmtId="0" fontId="0" fillId="10" borderId="0" xfId="0" applyFill="1"/>
    <xf numFmtId="176" fontId="0" fillId="10" borderId="1" xfId="0" applyNumberFormat="1" applyFill="1" applyBorder="1"/>
    <xf numFmtId="0" fontId="0" fillId="10" borderId="1" xfId="0" applyFill="1" applyBorder="1"/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wrapText="1"/>
    </xf>
    <xf numFmtId="0" fontId="10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6">
    <cellStyle name="常规" xfId="0" builtinId="0"/>
    <cellStyle name="常规 2" xfId="4" xr:uid="{F02BE029-C3CB-4C64-BC90-42DE4E07A1AD}"/>
    <cellStyle name="常规 3" xfId="1" xr:uid="{282B22A5-6D66-4AFE-900C-249CDA5740B4}"/>
    <cellStyle name="好 2" xfId="2" xr:uid="{EC5D1E7A-2F88-4985-9FE4-03386ABE5C6A}"/>
    <cellStyle name="千位分隔" xfId="5" builtinId="3"/>
    <cellStyle name="适中 2" xfId="3" xr:uid="{9B17A6E7-4333-4FE2-8023-1559989B5A99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城建长阳电力估算</a:t>
            </a:r>
          </a:p>
        </c:rich>
      </c:tx>
      <c:layout>
        <c:manualLayout>
          <c:xMode val="edge"/>
          <c:yMode val="edge"/>
          <c:x val="0.3416666666666666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电力数据图【草稿页】!$B$1</c:f>
              <c:strCache>
                <c:ptCount val="1"/>
                <c:pt idx="0">
                  <c:v>每月平均发电量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电力数据图【草稿页】!$A$2:$A$13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电力数据图【草稿页】!$B$2:$B$13</c:f>
              <c:numCache>
                <c:formatCode>General</c:formatCode>
                <c:ptCount val="12"/>
                <c:pt idx="0">
                  <c:v>5948.5730000000003</c:v>
                </c:pt>
                <c:pt idx="1">
                  <c:v>8722.3870000000006</c:v>
                </c:pt>
                <c:pt idx="2">
                  <c:v>11815.591</c:v>
                </c:pt>
                <c:pt idx="3">
                  <c:v>12501.33</c:v>
                </c:pt>
                <c:pt idx="4">
                  <c:v>13996.433999999999</c:v>
                </c:pt>
                <c:pt idx="5">
                  <c:v>15650.19572</c:v>
                </c:pt>
                <c:pt idx="6">
                  <c:v>13150.08152</c:v>
                </c:pt>
                <c:pt idx="7">
                  <c:v>12386.30364</c:v>
                </c:pt>
                <c:pt idx="8">
                  <c:v>10323.007320000001</c:v>
                </c:pt>
                <c:pt idx="9">
                  <c:v>8709.3273630000003</c:v>
                </c:pt>
                <c:pt idx="10">
                  <c:v>5245.1701759999996</c:v>
                </c:pt>
                <c:pt idx="11">
                  <c:v>4898.5150119999998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F-468C-BE3E-DAE728974A5E}"/>
            </c:ext>
          </c:extLst>
        </c:ser>
        <c:ser>
          <c:idx val="1"/>
          <c:order val="1"/>
          <c:tx>
            <c:strRef>
              <c:f>电力数据图【草稿页】!$C$1</c:f>
              <c:strCache>
                <c:ptCount val="1"/>
                <c:pt idx="0">
                  <c:v>每月平均用电量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电力数据图【草稿页】!$A$2:$A$13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电力数据图【草稿页】!$C$2:$C$13</c:f>
              <c:numCache>
                <c:formatCode>General</c:formatCode>
                <c:ptCount val="12"/>
                <c:pt idx="0">
                  <c:v>13637.59072</c:v>
                </c:pt>
                <c:pt idx="1">
                  <c:v>13097.59441</c:v>
                </c:pt>
                <c:pt idx="2">
                  <c:v>9991.3222110000006</c:v>
                </c:pt>
                <c:pt idx="3">
                  <c:v>7203.8255040000004</c:v>
                </c:pt>
                <c:pt idx="4">
                  <c:v>6936.2067530000004</c:v>
                </c:pt>
                <c:pt idx="5">
                  <c:v>10864.389069999999</c:v>
                </c:pt>
                <c:pt idx="6">
                  <c:v>10750.540209999999</c:v>
                </c:pt>
                <c:pt idx="7">
                  <c:v>11387.8441</c:v>
                </c:pt>
                <c:pt idx="8">
                  <c:v>7508.4732649999996</c:v>
                </c:pt>
                <c:pt idx="9">
                  <c:v>6326.911231</c:v>
                </c:pt>
                <c:pt idx="10">
                  <c:v>10466.83761</c:v>
                </c:pt>
                <c:pt idx="11">
                  <c:v>15158.14676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F-468C-BE3E-DAE728974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778239"/>
        <c:axId val="499025615"/>
      </c:lineChart>
      <c:catAx>
        <c:axId val="202177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9025615"/>
        <c:crosses val="autoZero"/>
        <c:auto val="1"/>
        <c:lblAlgn val="ctr"/>
        <c:lblOffset val="100"/>
        <c:noMultiLvlLbl val="0"/>
      </c:catAx>
      <c:valAx>
        <c:axId val="49902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177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模拟</a:t>
            </a:r>
            <a:r>
              <a:rPr lang="en-US" altLang="zh-CN"/>
              <a:t>8</a:t>
            </a:r>
            <a:r>
              <a:rPr lang="zh-CN" altLang="en-US"/>
              <a:t>月</a:t>
            </a:r>
            <a:r>
              <a:rPr lang="en-US" altLang="zh-CN"/>
              <a:t>6-12</a:t>
            </a:r>
            <a:r>
              <a:rPr lang="zh-CN" altLang="en-US"/>
              <a:t>日一周光伏</a:t>
            </a:r>
            <a:r>
              <a:rPr lang="en-US" altLang="zh-CN"/>
              <a:t>&amp;</a:t>
            </a:r>
            <a:r>
              <a:rPr lang="zh-CN" altLang="en-US"/>
              <a:t>储能情景（逐时）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用电实时情况【草稿页】!$E$7</c:f>
              <c:strCache>
                <c:ptCount val="1"/>
                <c:pt idx="0">
                  <c:v>储能电力需求值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用电实时情况【草稿页】!$E$8:$E$175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1.5428754000000002</c:v>
                </c:pt>
                <c:pt idx="19">
                  <c:v>1.5428754000000002</c:v>
                </c:pt>
                <c:pt idx="20">
                  <c:v>1.5428754000000002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0.13591881142857432</c:v>
                </c:pt>
                <c:pt idx="39">
                  <c:v>10.742734040000009</c:v>
                </c:pt>
                <c:pt idx="40">
                  <c:v>0</c:v>
                </c:pt>
                <c:pt idx="41">
                  <c:v>0</c:v>
                </c:pt>
                <c:pt idx="42">
                  <c:v>10.753374000000001</c:v>
                </c:pt>
                <c:pt idx="43">
                  <c:v>1.5428754000000002</c:v>
                </c:pt>
                <c:pt idx="44">
                  <c:v>1.5428754000000002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26.961758571428575</c:v>
                </c:pt>
                <c:pt idx="63">
                  <c:v>14.665529665714281</c:v>
                </c:pt>
                <c:pt idx="64">
                  <c:v>0</c:v>
                </c:pt>
                <c:pt idx="65">
                  <c:v>0</c:v>
                </c:pt>
                <c:pt idx="66">
                  <c:v>10.753374000000001</c:v>
                </c:pt>
                <c:pt idx="67">
                  <c:v>1.5428754000000002</c:v>
                </c:pt>
                <c:pt idx="68">
                  <c:v>1.5428754000000002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0.6681794885714254</c:v>
                </c:pt>
                <c:pt idx="87">
                  <c:v>15.451894717142864</c:v>
                </c:pt>
                <c:pt idx="88">
                  <c:v>0</c:v>
                </c:pt>
                <c:pt idx="89">
                  <c:v>0</c:v>
                </c:pt>
                <c:pt idx="90">
                  <c:v>10.753374000000001</c:v>
                </c:pt>
                <c:pt idx="91">
                  <c:v>1.5428754000000002</c:v>
                </c:pt>
                <c:pt idx="92">
                  <c:v>1.5428754000000002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1.2024890485714295</c:v>
                </c:pt>
                <c:pt idx="111">
                  <c:v>18.218234414285718</c:v>
                </c:pt>
                <c:pt idx="112">
                  <c:v>0</c:v>
                </c:pt>
                <c:pt idx="113">
                  <c:v>0</c:v>
                </c:pt>
                <c:pt idx="114">
                  <c:v>10.753374000000001</c:v>
                </c:pt>
                <c:pt idx="115">
                  <c:v>1.5428754000000002</c:v>
                </c:pt>
                <c:pt idx="116">
                  <c:v>1.5428754000000002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12.318650820000009</c:v>
                </c:pt>
                <c:pt idx="136">
                  <c:v>0</c:v>
                </c:pt>
                <c:pt idx="137">
                  <c:v>0</c:v>
                </c:pt>
                <c:pt idx="138">
                  <c:v>10.753374000000001</c:v>
                </c:pt>
                <c:pt idx="139">
                  <c:v>1.5428754000000002</c:v>
                </c:pt>
                <c:pt idx="140">
                  <c:v>1.5428754000000002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1.5428754000000002</c:v>
                </c:pt>
                <c:pt idx="163">
                  <c:v>1.5428754000000002</c:v>
                </c:pt>
                <c:pt idx="164">
                  <c:v>1.5428754000000002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E-402F-AA7F-ECB1321CD3DD}"/>
            </c:ext>
          </c:extLst>
        </c:ser>
        <c:ser>
          <c:idx val="1"/>
          <c:order val="1"/>
          <c:tx>
            <c:strRef>
              <c:f>用电实时情况【草稿页】!$F$7</c:f>
              <c:strCache>
                <c:ptCount val="1"/>
                <c:pt idx="0">
                  <c:v>电池电量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用电实时情况【草稿页】!$F$8:$F$175</c:f>
              <c:numCache>
                <c:formatCode>General</c:formatCode>
                <c:ptCount val="168"/>
                <c:pt idx="0">
                  <c:v>17.371373800000001</c:v>
                </c:pt>
                <c:pt idx="1">
                  <c:v>17.371373800000001</c:v>
                </c:pt>
                <c:pt idx="2">
                  <c:v>17.371373800000001</c:v>
                </c:pt>
                <c:pt idx="3">
                  <c:v>17.371373800000001</c:v>
                </c:pt>
                <c:pt idx="4">
                  <c:v>17.389937800000002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20.4571246</c:v>
                </c:pt>
                <c:pt idx="19">
                  <c:v>18.9142492</c:v>
                </c:pt>
                <c:pt idx="20">
                  <c:v>17.371373800000001</c:v>
                </c:pt>
                <c:pt idx="21">
                  <c:v>17.371373800000001</c:v>
                </c:pt>
                <c:pt idx="22">
                  <c:v>17.371373800000001</c:v>
                </c:pt>
                <c:pt idx="23">
                  <c:v>17.371373800000001</c:v>
                </c:pt>
                <c:pt idx="24">
                  <c:v>17.371373800000001</c:v>
                </c:pt>
                <c:pt idx="25">
                  <c:v>17.371373800000001</c:v>
                </c:pt>
                <c:pt idx="26">
                  <c:v>17.371373800000001</c:v>
                </c:pt>
                <c:pt idx="27">
                  <c:v>17.371373800000001</c:v>
                </c:pt>
                <c:pt idx="28">
                  <c:v>17.389937800000002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21.864081188571426</c:v>
                </c:pt>
                <c:pt idx="39">
                  <c:v>11.121347148571417</c:v>
                </c:pt>
                <c:pt idx="40">
                  <c:v>22</c:v>
                </c:pt>
                <c:pt idx="41">
                  <c:v>22</c:v>
                </c:pt>
                <c:pt idx="42">
                  <c:v>11.246625999999999</c:v>
                </c:pt>
                <c:pt idx="43">
                  <c:v>9.7037505999999993</c:v>
                </c:pt>
                <c:pt idx="44">
                  <c:v>8.1608751999999996</c:v>
                </c:pt>
                <c:pt idx="45">
                  <c:v>8.1608751999999996</c:v>
                </c:pt>
                <c:pt idx="46">
                  <c:v>8.1608751999999996</c:v>
                </c:pt>
                <c:pt idx="47">
                  <c:v>8.1608751999999996</c:v>
                </c:pt>
                <c:pt idx="48">
                  <c:v>8.1608751999999996</c:v>
                </c:pt>
                <c:pt idx="49">
                  <c:v>8.1608751999999996</c:v>
                </c:pt>
                <c:pt idx="50">
                  <c:v>8.1608751999999996</c:v>
                </c:pt>
                <c:pt idx="51">
                  <c:v>8.1608751999999996</c:v>
                </c:pt>
                <c:pt idx="52">
                  <c:v>8.1794391999999991</c:v>
                </c:pt>
                <c:pt idx="53">
                  <c:v>16.032011199999999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0</c:v>
                </c:pt>
                <c:pt idx="63">
                  <c:v>0</c:v>
                </c:pt>
                <c:pt idx="64">
                  <c:v>18.248412000000002</c:v>
                </c:pt>
                <c:pt idx="65">
                  <c:v>22</c:v>
                </c:pt>
                <c:pt idx="66">
                  <c:v>11.246625999999999</c:v>
                </c:pt>
                <c:pt idx="67">
                  <c:v>9.7037505999999993</c:v>
                </c:pt>
                <c:pt idx="68">
                  <c:v>8.1608751999999996</c:v>
                </c:pt>
                <c:pt idx="69">
                  <c:v>8.1608751999999996</c:v>
                </c:pt>
                <c:pt idx="70">
                  <c:v>8.1608751999999996</c:v>
                </c:pt>
                <c:pt idx="71">
                  <c:v>8.1608751999999996</c:v>
                </c:pt>
                <c:pt idx="72">
                  <c:v>8.1608751999999996</c:v>
                </c:pt>
                <c:pt idx="73">
                  <c:v>8.1608751999999996</c:v>
                </c:pt>
                <c:pt idx="74">
                  <c:v>8.1608751999999996</c:v>
                </c:pt>
                <c:pt idx="75">
                  <c:v>8.1608751999999996</c:v>
                </c:pt>
                <c:pt idx="76">
                  <c:v>8.1608751999999996</c:v>
                </c:pt>
                <c:pt idx="77">
                  <c:v>14.760377199999999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21.331820511428575</c:v>
                </c:pt>
                <c:pt idx="87">
                  <c:v>5.879925794285711</c:v>
                </c:pt>
                <c:pt idx="88">
                  <c:v>22</c:v>
                </c:pt>
                <c:pt idx="89">
                  <c:v>22</c:v>
                </c:pt>
                <c:pt idx="90">
                  <c:v>11.246625999999999</c:v>
                </c:pt>
                <c:pt idx="91">
                  <c:v>9.7037505999999993</c:v>
                </c:pt>
                <c:pt idx="92">
                  <c:v>8.1608751999999996</c:v>
                </c:pt>
                <c:pt idx="93">
                  <c:v>8.1608751999999996</c:v>
                </c:pt>
                <c:pt idx="94">
                  <c:v>8.1608751999999996</c:v>
                </c:pt>
                <c:pt idx="95">
                  <c:v>8.1608751999999996</c:v>
                </c:pt>
                <c:pt idx="96">
                  <c:v>8.1608751999999996</c:v>
                </c:pt>
                <c:pt idx="97">
                  <c:v>8.1608751999999996</c:v>
                </c:pt>
                <c:pt idx="98">
                  <c:v>8.1608751999999996</c:v>
                </c:pt>
                <c:pt idx="99">
                  <c:v>8.1608751999999996</c:v>
                </c:pt>
                <c:pt idx="100">
                  <c:v>8.1608751999999996</c:v>
                </c:pt>
                <c:pt idx="101">
                  <c:v>17.025185199999999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20.797510951428571</c:v>
                </c:pt>
                <c:pt idx="111">
                  <c:v>2.579276537142853</c:v>
                </c:pt>
                <c:pt idx="112">
                  <c:v>20.874098537142853</c:v>
                </c:pt>
                <c:pt idx="113">
                  <c:v>22</c:v>
                </c:pt>
                <c:pt idx="114">
                  <c:v>11.246625999999999</c:v>
                </c:pt>
                <c:pt idx="115">
                  <c:v>9.7037505999999993</c:v>
                </c:pt>
                <c:pt idx="116">
                  <c:v>8.1608751999999996</c:v>
                </c:pt>
                <c:pt idx="117">
                  <c:v>8.1608751999999996</c:v>
                </c:pt>
                <c:pt idx="118">
                  <c:v>8.1608751999999996</c:v>
                </c:pt>
                <c:pt idx="119">
                  <c:v>8.1608751999999996</c:v>
                </c:pt>
                <c:pt idx="120">
                  <c:v>8.1608751999999996</c:v>
                </c:pt>
                <c:pt idx="121">
                  <c:v>8.1608751999999996</c:v>
                </c:pt>
                <c:pt idx="122">
                  <c:v>8.1608751999999996</c:v>
                </c:pt>
                <c:pt idx="123">
                  <c:v>8.1608751999999996</c:v>
                </c:pt>
                <c:pt idx="124">
                  <c:v>8.1608751999999996</c:v>
                </c:pt>
                <c:pt idx="125">
                  <c:v>14.658275199999999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9.6813491799999909</c:v>
                </c:pt>
                <c:pt idx="136">
                  <c:v>22</c:v>
                </c:pt>
                <c:pt idx="137">
                  <c:v>22</c:v>
                </c:pt>
                <c:pt idx="138">
                  <c:v>11.246625999999999</c:v>
                </c:pt>
                <c:pt idx="139">
                  <c:v>9.7037505999999993</c:v>
                </c:pt>
                <c:pt idx="140">
                  <c:v>8.1608751999999996</c:v>
                </c:pt>
                <c:pt idx="141">
                  <c:v>8.1608751999999996</c:v>
                </c:pt>
                <c:pt idx="142">
                  <c:v>8.1608751999999996</c:v>
                </c:pt>
                <c:pt idx="143">
                  <c:v>8.1608751999999996</c:v>
                </c:pt>
                <c:pt idx="144">
                  <c:v>8.1608751999999996</c:v>
                </c:pt>
                <c:pt idx="145">
                  <c:v>8.1608751999999996</c:v>
                </c:pt>
                <c:pt idx="146">
                  <c:v>8.1608751999999996</c:v>
                </c:pt>
                <c:pt idx="147">
                  <c:v>8.1608751999999996</c:v>
                </c:pt>
                <c:pt idx="148">
                  <c:v>8.1608751999999996</c:v>
                </c:pt>
                <c:pt idx="149">
                  <c:v>13.544435199999999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20.4571246</c:v>
                </c:pt>
                <c:pt idx="163">
                  <c:v>18.9142492</c:v>
                </c:pt>
                <c:pt idx="164">
                  <c:v>17.371373800000001</c:v>
                </c:pt>
                <c:pt idx="165">
                  <c:v>17.371373800000001</c:v>
                </c:pt>
                <c:pt idx="166">
                  <c:v>17.371373800000001</c:v>
                </c:pt>
                <c:pt idx="167">
                  <c:v>17.371373800000001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E-402F-AA7F-ECB1321CD3DD}"/>
            </c:ext>
          </c:extLst>
        </c:ser>
        <c:ser>
          <c:idx val="2"/>
          <c:order val="2"/>
          <c:tx>
            <c:strRef>
              <c:f>用电实时情况【草稿页】!$G$7</c:f>
              <c:strCache>
                <c:ptCount val="1"/>
                <c:pt idx="0">
                  <c:v>余电上网量</c:v>
                </c:pt>
              </c:strCache>
            </c:strRef>
          </c:tx>
          <c:spPr>
            <a:ln w="6350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用电实时情况【草稿页】!$G$8:$G$175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8.3661738000000021</c:v>
                </c:pt>
                <c:pt idx="6">
                  <c:v>22.054031999999999</c:v>
                </c:pt>
                <c:pt idx="7">
                  <c:v>37.387896000000005</c:v>
                </c:pt>
                <c:pt idx="8">
                  <c:v>60.741408000000007</c:v>
                </c:pt>
                <c:pt idx="9">
                  <c:v>72.074730000000002</c:v>
                </c:pt>
                <c:pt idx="10">
                  <c:v>66.633414599999995</c:v>
                </c:pt>
                <c:pt idx="11">
                  <c:v>67.747254599999991</c:v>
                </c:pt>
                <c:pt idx="12">
                  <c:v>70.355496600000009</c:v>
                </c:pt>
                <c:pt idx="13">
                  <c:v>56.089062600000005</c:v>
                </c:pt>
                <c:pt idx="14">
                  <c:v>55.355784599999993</c:v>
                </c:pt>
                <c:pt idx="15">
                  <c:v>35.380920599999996</c:v>
                </c:pt>
                <c:pt idx="16">
                  <c:v>23.864022000000006</c:v>
                </c:pt>
                <c:pt idx="17">
                  <c:v>7.7875979999999991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5.4701898</c:v>
                </c:pt>
                <c:pt idx="30">
                  <c:v>18.758921999999998</c:v>
                </c:pt>
                <c:pt idx="31">
                  <c:v>35.800674000000001</c:v>
                </c:pt>
                <c:pt idx="32">
                  <c:v>55.998305999999999</c:v>
                </c:pt>
                <c:pt idx="33">
                  <c:v>63.061907999999988</c:v>
                </c:pt>
                <c:pt idx="34">
                  <c:v>21.702234314285704</c:v>
                </c:pt>
                <c:pt idx="35">
                  <c:v>35.384434845714289</c:v>
                </c:pt>
                <c:pt idx="36">
                  <c:v>32.871018620000001</c:v>
                </c:pt>
                <c:pt idx="37">
                  <c:v>5.405125151428571</c:v>
                </c:pt>
                <c:pt idx="38">
                  <c:v>0</c:v>
                </c:pt>
                <c:pt idx="39">
                  <c:v>0</c:v>
                </c:pt>
                <c:pt idx="40">
                  <c:v>11.80655514857142</c:v>
                </c:pt>
                <c:pt idx="41">
                  <c:v>5.1607920000000007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11.0273532</c:v>
                </c:pt>
                <c:pt idx="55">
                  <c:v>25.71114</c:v>
                </c:pt>
                <c:pt idx="56">
                  <c:v>57.604092000000009</c:v>
                </c:pt>
                <c:pt idx="57">
                  <c:v>59.933874000000003</c:v>
                </c:pt>
                <c:pt idx="58">
                  <c:v>21.259606959999999</c:v>
                </c:pt>
                <c:pt idx="59">
                  <c:v>29.243241219999987</c:v>
                </c:pt>
                <c:pt idx="60">
                  <c:v>27.695152994285714</c:v>
                </c:pt>
                <c:pt idx="61">
                  <c:v>5.6920073914285751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2.9592980000000004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7.639423199999996</c:v>
                </c:pt>
                <c:pt idx="79">
                  <c:v>24.235302000000004</c:v>
                </c:pt>
                <c:pt idx="80">
                  <c:v>46.669895999999994</c:v>
                </c:pt>
                <c:pt idx="81">
                  <c:v>55.172207999999998</c:v>
                </c:pt>
                <c:pt idx="82">
                  <c:v>19.755341228571432</c:v>
                </c:pt>
                <c:pt idx="83">
                  <c:v>33.246969897142847</c:v>
                </c:pt>
                <c:pt idx="84">
                  <c:v>37.675907942857144</c:v>
                </c:pt>
                <c:pt idx="85">
                  <c:v>15.732804474285707</c:v>
                </c:pt>
                <c:pt idx="86">
                  <c:v>0</c:v>
                </c:pt>
                <c:pt idx="87">
                  <c:v>0</c:v>
                </c:pt>
                <c:pt idx="88">
                  <c:v>5.9525217942857083</c:v>
                </c:pt>
                <c:pt idx="89">
                  <c:v>5.7455579999999991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8.6975711999999987</c:v>
                </c:pt>
                <c:pt idx="103">
                  <c:v>24.365250000000003</c:v>
                </c:pt>
                <c:pt idx="104">
                  <c:v>52.935246000000006</c:v>
                </c:pt>
                <c:pt idx="105">
                  <c:v>61.391147999999987</c:v>
                </c:pt>
                <c:pt idx="106">
                  <c:v>23.785752448571422</c:v>
                </c:pt>
                <c:pt idx="107">
                  <c:v>32.027537522857145</c:v>
                </c:pt>
                <c:pt idx="108">
                  <c:v>33.703489977142851</c:v>
                </c:pt>
                <c:pt idx="109">
                  <c:v>15.314810780000002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4.2947865371428549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7.1196312000000006</c:v>
                </c:pt>
                <c:pt idx="127">
                  <c:v>23.687663999999998</c:v>
                </c:pt>
                <c:pt idx="128">
                  <c:v>37.322921999999998</c:v>
                </c:pt>
                <c:pt idx="129">
                  <c:v>49.881468000000012</c:v>
                </c:pt>
                <c:pt idx="130">
                  <c:v>10.919155262857146</c:v>
                </c:pt>
                <c:pt idx="131">
                  <c:v>30.489912202857141</c:v>
                </c:pt>
                <c:pt idx="132">
                  <c:v>23.348546382857144</c:v>
                </c:pt>
                <c:pt idx="133">
                  <c:v>1.4889809142857118</c:v>
                </c:pt>
                <c:pt idx="134">
                  <c:v>0.13905081428571009</c:v>
                </c:pt>
                <c:pt idx="135">
                  <c:v>0</c:v>
                </c:pt>
                <c:pt idx="136">
                  <c:v>5.2614571799999901</c:v>
                </c:pt>
                <c:pt idx="137">
                  <c:v>4.8730499999999992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5.5509731999999978</c:v>
                </c:pt>
                <c:pt idx="151">
                  <c:v>27.530411999999998</c:v>
                </c:pt>
                <c:pt idx="152">
                  <c:v>48.108605999999995</c:v>
                </c:pt>
                <c:pt idx="153">
                  <c:v>54.27185399999999</c:v>
                </c:pt>
                <c:pt idx="154">
                  <c:v>61.7789286</c:v>
                </c:pt>
                <c:pt idx="155">
                  <c:v>69.844986599999999</c:v>
                </c:pt>
                <c:pt idx="156">
                  <c:v>63.421842599999991</c:v>
                </c:pt>
                <c:pt idx="157">
                  <c:v>59.365608600000002</c:v>
                </c:pt>
                <c:pt idx="158">
                  <c:v>46.231578600000006</c:v>
                </c:pt>
                <c:pt idx="159">
                  <c:v>33.812262599999997</c:v>
                </c:pt>
                <c:pt idx="160">
                  <c:v>18.656819999999996</c:v>
                </c:pt>
                <c:pt idx="161">
                  <c:v>4.8730499999999992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E-402F-AA7F-ECB1321CD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9960751"/>
        <c:axId val="1905892255"/>
      </c:lineChart>
      <c:catAx>
        <c:axId val="1519960751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crossAx val="1905892255"/>
        <c:crosses val="autoZero"/>
        <c:auto val="0"/>
        <c:lblAlgn val="ctr"/>
        <c:lblOffset val="100"/>
        <c:tickLblSkip val="6"/>
        <c:tickMarkSkip val="24"/>
        <c:noMultiLvlLbl val="0"/>
      </c:catAx>
      <c:valAx>
        <c:axId val="19058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kW</a:t>
                </a:r>
                <a:r>
                  <a:rPr lang="zh-CN" altLang="en-US"/>
                  <a:t>或</a:t>
                </a:r>
                <a:r>
                  <a:rPr lang="en-US" altLang="zh-CN"/>
                  <a:t>kWh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1996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模拟</a:t>
            </a:r>
            <a:r>
              <a:rPr lang="en-US" altLang="zh-CN"/>
              <a:t>11</a:t>
            </a:r>
            <a:r>
              <a:rPr lang="zh-CN" altLang="en-US"/>
              <a:t>月</a:t>
            </a:r>
            <a:r>
              <a:rPr lang="en-US" altLang="zh-CN"/>
              <a:t>19</a:t>
            </a:r>
            <a:r>
              <a:rPr lang="zh-CN" altLang="en-US"/>
              <a:t>日光伏</a:t>
            </a:r>
            <a:r>
              <a:rPr lang="en-US" altLang="zh-CN"/>
              <a:t>&amp;</a:t>
            </a:r>
            <a:r>
              <a:rPr lang="zh-CN" altLang="en-US"/>
              <a:t>储能情景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用电实时情况【草稿页】!$S$6</c:f>
              <c:strCache>
                <c:ptCount val="1"/>
                <c:pt idx="0">
                  <c:v>储能电力需求值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用电实时情况【草稿页】!$S$7:$S$30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10.488431368000002</c:v>
                </c:pt>
                <c:pt idx="19">
                  <c:v>11.285560116000001</c:v>
                </c:pt>
                <c:pt idx="20">
                  <c:v>11.72840942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8-4F24-948D-C436A810B67F}"/>
            </c:ext>
          </c:extLst>
        </c:ser>
        <c:ser>
          <c:idx val="1"/>
          <c:order val="1"/>
          <c:tx>
            <c:strRef>
              <c:f>用电实时情况【草稿页】!$T$6</c:f>
              <c:strCache>
                <c:ptCount val="1"/>
                <c:pt idx="0">
                  <c:v>电池电量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用电实时情况【草稿页】!$T$7:$T$30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4.2233099999999997</c:v>
                </c:pt>
                <c:pt idx="8">
                  <c:v>16.067142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11.511568631999998</c:v>
                </c:pt>
                <c:pt idx="19">
                  <c:v>0.22600851599999672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8-4F24-948D-C436A810B67F}"/>
            </c:ext>
          </c:extLst>
        </c:ser>
        <c:ser>
          <c:idx val="2"/>
          <c:order val="2"/>
          <c:tx>
            <c:strRef>
              <c:f>用电实时情况【草稿页】!$U$6</c:f>
              <c:strCache>
                <c:ptCount val="1"/>
                <c:pt idx="0">
                  <c:v>余电上网量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用电实时情况【草稿页】!$U$7:$U$30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7.2661459999999991</c:v>
                </c:pt>
                <c:pt idx="10">
                  <c:v>11.315921923200001</c:v>
                </c:pt>
                <c:pt idx="11">
                  <c:v>15.660354898000001</c:v>
                </c:pt>
                <c:pt idx="12">
                  <c:v>11.868435998799995</c:v>
                </c:pt>
                <c:pt idx="13">
                  <c:v>9.593678741599998</c:v>
                </c:pt>
                <c:pt idx="14">
                  <c:v>4.7513379651999976</c:v>
                </c:pt>
                <c:pt idx="15">
                  <c:v>1.3830179999999999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8-4F24-948D-C436A810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466831"/>
        <c:axId val="2058283215"/>
      </c:lineChart>
      <c:catAx>
        <c:axId val="142946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58283215"/>
        <c:crosses val="autoZero"/>
        <c:auto val="1"/>
        <c:lblAlgn val="ctr"/>
        <c:lblOffset val="100"/>
        <c:noMultiLvlLbl val="0"/>
      </c:catAx>
      <c:valAx>
        <c:axId val="205828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946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428326</xdr:colOff>
      <xdr:row>21</xdr:row>
      <xdr:rowOff>127659</xdr:rowOff>
    </xdr:from>
    <xdr:to>
      <xdr:col>4</xdr:col>
      <xdr:colOff>920117</xdr:colOff>
      <xdr:row>23</xdr:row>
      <xdr:rowOff>397809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19DD9EE-39CC-BBE0-BC4F-91432FABE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8076" y="5461659"/>
          <a:ext cx="1375842" cy="623936"/>
        </a:xfrm>
        <a:prstGeom prst="rect">
          <a:avLst/>
        </a:prstGeom>
      </xdr:spPr>
    </xdr:pic>
    <xdr:clientData/>
  </xdr:twoCellAnchor>
  <xdr:twoCellAnchor editAs="oneCell">
    <xdr:from>
      <xdr:col>6</xdr:col>
      <xdr:colOff>22972</xdr:colOff>
      <xdr:row>12</xdr:row>
      <xdr:rowOff>179774</xdr:rowOff>
    </xdr:from>
    <xdr:to>
      <xdr:col>9</xdr:col>
      <xdr:colOff>266413</xdr:colOff>
      <xdr:row>12</xdr:row>
      <xdr:rowOff>625392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CC8FB54-2167-01E3-607F-678F47FA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793" y="3595167"/>
          <a:ext cx="2284513" cy="445618"/>
        </a:xfrm>
        <a:prstGeom prst="rect">
          <a:avLst/>
        </a:prstGeom>
      </xdr:spPr>
    </xdr:pic>
    <xdr:clientData/>
  </xdr:twoCellAnchor>
  <xdr:twoCellAnchor editAs="oneCell">
    <xdr:from>
      <xdr:col>6</xdr:col>
      <xdr:colOff>129589</xdr:colOff>
      <xdr:row>12</xdr:row>
      <xdr:rowOff>234762</xdr:rowOff>
    </xdr:from>
    <xdr:to>
      <xdr:col>9</xdr:col>
      <xdr:colOff>289720</xdr:colOff>
      <xdr:row>12</xdr:row>
      <xdr:rowOff>747691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227AE0-EEB0-328E-B556-886789311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795" y="3002615"/>
          <a:ext cx="2177190" cy="512929"/>
        </a:xfrm>
        <a:prstGeom prst="rect">
          <a:avLst/>
        </a:prstGeom>
      </xdr:spPr>
    </xdr:pic>
    <xdr:clientData/>
  </xdr:twoCellAnchor>
  <xdr:twoCellAnchor editAs="oneCell">
    <xdr:from>
      <xdr:col>6</xdr:col>
      <xdr:colOff>642097</xdr:colOff>
      <xdr:row>23</xdr:row>
      <xdr:rowOff>459042</xdr:rowOff>
    </xdr:from>
    <xdr:to>
      <xdr:col>10</xdr:col>
      <xdr:colOff>375093</xdr:colOff>
      <xdr:row>23</xdr:row>
      <xdr:rowOff>1024868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A567DC7-C142-CB7B-6601-C454D8E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7204" y="6146828"/>
          <a:ext cx="2454424" cy="565826"/>
        </a:xfrm>
        <a:prstGeom prst="rect">
          <a:avLst/>
        </a:prstGeom>
      </xdr:spPr>
    </xdr:pic>
    <xdr:clientData/>
  </xdr:twoCellAnchor>
  <xdr:twoCellAnchor>
    <xdr:from>
      <xdr:col>5</xdr:col>
      <xdr:colOff>636335</xdr:colOff>
      <xdr:row>12</xdr:row>
      <xdr:rowOff>92049</xdr:rowOff>
    </xdr:from>
    <xdr:to>
      <xdr:col>9</xdr:col>
      <xdr:colOff>489858</xdr:colOff>
      <xdr:row>14</xdr:row>
      <xdr:rowOff>80042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D080A50A-29E1-4F3E-4B8F-0F15CC1E277D}"/>
            </a:ext>
          </a:extLst>
        </xdr:cNvPr>
        <xdr:cNvSpPr/>
      </xdr:nvSpPr>
      <xdr:spPr>
        <a:xfrm>
          <a:off x="7595188" y="2859902"/>
          <a:ext cx="2542935" cy="39140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435890</xdr:colOff>
      <xdr:row>12</xdr:row>
      <xdr:rowOff>711974</xdr:rowOff>
    </xdr:from>
    <xdr:to>
      <xdr:col>5</xdr:col>
      <xdr:colOff>636335</xdr:colOff>
      <xdr:row>21</xdr:row>
      <xdr:rowOff>127659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9CB7B6E9-0466-661F-C507-5B769A812A14}"/>
            </a:ext>
          </a:extLst>
        </xdr:cNvPr>
        <xdr:cNvCxnSpPr>
          <a:stCxn id="10" idx="1"/>
          <a:endCxn id="4" idx="0"/>
        </xdr:cNvCxnSpPr>
      </xdr:nvCxnSpPr>
      <xdr:spPr>
        <a:xfrm flipH="1">
          <a:off x="6735997" y="3555867"/>
          <a:ext cx="1425088" cy="19057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17929</xdr:colOff>
      <xdr:row>23</xdr:row>
      <xdr:rowOff>85166</xdr:rowOff>
    </xdr:from>
    <xdr:to>
      <xdr:col>10</xdr:col>
      <xdr:colOff>515470</xdr:colOff>
      <xdr:row>26</xdr:row>
      <xdr:rowOff>40341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90CDF734-92A7-4660-9B2B-73EF808BFF41}"/>
            </a:ext>
          </a:extLst>
        </xdr:cNvPr>
        <xdr:cNvSpPr/>
      </xdr:nvSpPr>
      <xdr:spPr>
        <a:xfrm>
          <a:off x="8321488" y="6349254"/>
          <a:ext cx="2514600" cy="1355911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102451</xdr:colOff>
      <xdr:row>11</xdr:row>
      <xdr:rowOff>132070</xdr:rowOff>
    </xdr:from>
    <xdr:to>
      <xdr:col>18</xdr:col>
      <xdr:colOff>20717</xdr:colOff>
      <xdr:row>12</xdr:row>
      <xdr:rowOff>517164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7AD8223-5409-862F-5FE3-E02C9353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7775" y="3303335"/>
          <a:ext cx="3952383" cy="553182"/>
        </a:xfrm>
        <a:prstGeom prst="rect">
          <a:avLst/>
        </a:prstGeom>
      </xdr:spPr>
    </xdr:pic>
    <xdr:clientData/>
  </xdr:twoCellAnchor>
  <xdr:twoCellAnchor editAs="oneCell">
    <xdr:from>
      <xdr:col>12</xdr:col>
      <xdr:colOff>52024</xdr:colOff>
      <xdr:row>12</xdr:row>
      <xdr:rowOff>555490</xdr:rowOff>
    </xdr:from>
    <xdr:to>
      <xdr:col>15</xdr:col>
      <xdr:colOff>360296</xdr:colOff>
      <xdr:row>13</xdr:row>
      <xdr:rowOff>40910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683B0C0-B9D4-08F4-2FBB-30FAC6E53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17348" y="3894843"/>
          <a:ext cx="2325329" cy="561185"/>
        </a:xfrm>
        <a:prstGeom prst="rect">
          <a:avLst/>
        </a:prstGeom>
      </xdr:spPr>
    </xdr:pic>
    <xdr:clientData/>
  </xdr:twoCellAnchor>
  <xdr:twoCellAnchor>
    <xdr:from>
      <xdr:col>4</xdr:col>
      <xdr:colOff>435890</xdr:colOff>
      <xdr:row>23</xdr:row>
      <xdr:rowOff>397809</xdr:rowOff>
    </xdr:from>
    <xdr:to>
      <xdr:col>6</xdr:col>
      <xdr:colOff>642097</xdr:colOff>
      <xdr:row>23</xdr:row>
      <xdr:rowOff>741955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29A05E8A-F5A5-4CCA-9AE4-B259D980AC06}"/>
            </a:ext>
          </a:extLst>
        </xdr:cNvPr>
        <xdr:cNvCxnSpPr>
          <a:stCxn id="9" idx="1"/>
          <a:endCxn id="4" idx="2"/>
        </xdr:cNvCxnSpPr>
      </xdr:nvCxnSpPr>
      <xdr:spPr>
        <a:xfrm flipH="1" flipV="1">
          <a:off x="6735997" y="6085595"/>
          <a:ext cx="2111207" cy="3441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140874</xdr:colOff>
      <xdr:row>13</xdr:row>
      <xdr:rowOff>7125</xdr:rowOff>
    </xdr:from>
    <xdr:to>
      <xdr:col>16</xdr:col>
      <xdr:colOff>452983</xdr:colOff>
      <xdr:row>23</xdr:row>
      <xdr:rowOff>60296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C66A9AA-9536-7755-7AF3-07DB4D1B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06198" y="3010301"/>
          <a:ext cx="3001520" cy="1734053"/>
        </a:xfrm>
        <a:prstGeom prst="rect">
          <a:avLst/>
        </a:prstGeom>
      </xdr:spPr>
    </xdr:pic>
    <xdr:clientData/>
  </xdr:twoCellAnchor>
  <xdr:twoCellAnchor editAs="oneCell">
    <xdr:from>
      <xdr:col>12</xdr:col>
      <xdr:colOff>22410</xdr:colOff>
      <xdr:row>26</xdr:row>
      <xdr:rowOff>112058</xdr:rowOff>
    </xdr:from>
    <xdr:to>
      <xdr:col>16</xdr:col>
      <xdr:colOff>494904</xdr:colOff>
      <xdr:row>28</xdr:row>
      <xdr:rowOff>137786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CD54035-2F89-E164-005E-B56CDFE52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87734" y="7776882"/>
          <a:ext cx="3161905" cy="361905"/>
        </a:xfrm>
        <a:prstGeom prst="rect">
          <a:avLst/>
        </a:prstGeom>
      </xdr:spPr>
    </xdr:pic>
    <xdr:clientData/>
  </xdr:twoCellAnchor>
  <xdr:twoCellAnchor>
    <xdr:from>
      <xdr:col>11</xdr:col>
      <xdr:colOff>579504</xdr:colOff>
      <xdr:row>11</xdr:row>
      <xdr:rowOff>11207</xdr:rowOff>
    </xdr:from>
    <xdr:to>
      <xdr:col>18</xdr:col>
      <xdr:colOff>168088</xdr:colOff>
      <xdr:row>23</xdr:row>
      <xdr:rowOff>22412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7457DD93-D3F5-4E7A-A4AA-B573E368901C}"/>
            </a:ext>
          </a:extLst>
        </xdr:cNvPr>
        <xdr:cNvSpPr/>
      </xdr:nvSpPr>
      <xdr:spPr>
        <a:xfrm>
          <a:off x="11572475" y="3182472"/>
          <a:ext cx="4295054" cy="310402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123264</xdr:colOff>
      <xdr:row>23</xdr:row>
      <xdr:rowOff>963703</xdr:rowOff>
    </xdr:from>
    <xdr:to>
      <xdr:col>19</xdr:col>
      <xdr:colOff>378699</xdr:colOff>
      <xdr:row>25</xdr:row>
      <xdr:rowOff>179220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760837F5-2208-BD29-989B-6CE4A4EB7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88588" y="7227791"/>
          <a:ext cx="4961905" cy="571429"/>
        </a:xfrm>
        <a:prstGeom prst="rect">
          <a:avLst/>
        </a:prstGeom>
      </xdr:spPr>
    </xdr:pic>
    <xdr:clientData/>
  </xdr:twoCellAnchor>
  <xdr:twoCellAnchor>
    <xdr:from>
      <xdr:col>11</xdr:col>
      <xdr:colOff>642257</xdr:colOff>
      <xdr:row>23</xdr:row>
      <xdr:rowOff>918883</xdr:rowOff>
    </xdr:from>
    <xdr:to>
      <xdr:col>19</xdr:col>
      <xdr:colOff>44824</xdr:colOff>
      <xdr:row>28</xdr:row>
      <xdr:rowOff>145676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B84D6462-31ED-45C7-9657-B55D75FDEABE}"/>
            </a:ext>
          </a:extLst>
        </xdr:cNvPr>
        <xdr:cNvSpPr/>
      </xdr:nvSpPr>
      <xdr:spPr>
        <a:xfrm>
          <a:off x="11635228" y="7182971"/>
          <a:ext cx="4781390" cy="96370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286048</xdr:colOff>
      <xdr:row>3</xdr:row>
      <xdr:rowOff>544141</xdr:rowOff>
    </xdr:from>
    <xdr:to>
      <xdr:col>32</xdr:col>
      <xdr:colOff>523633</xdr:colOff>
      <xdr:row>12</xdr:row>
      <xdr:rowOff>352491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A39276F9-DED2-3CE1-40A6-D5937C31D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24149" y="1189508"/>
          <a:ext cx="6730137" cy="2280963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13</xdr:row>
      <xdr:rowOff>164447</xdr:rowOff>
    </xdr:from>
    <xdr:to>
      <xdr:col>11</xdr:col>
      <xdr:colOff>579504</xdr:colOff>
      <xdr:row>23</xdr:row>
      <xdr:rowOff>723900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1276E2C9-0504-478A-B3F4-396968B04D03}"/>
            </a:ext>
          </a:extLst>
        </xdr:cNvPr>
        <xdr:cNvCxnSpPr>
          <a:stCxn id="31" idx="1"/>
        </xdr:cNvCxnSpPr>
      </xdr:nvCxnSpPr>
      <xdr:spPr>
        <a:xfrm flipH="1">
          <a:off x="9515475" y="4774547"/>
          <a:ext cx="2084454" cy="22739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661147</xdr:colOff>
      <xdr:row>23</xdr:row>
      <xdr:rowOff>963706</xdr:rowOff>
    </xdr:from>
    <xdr:to>
      <xdr:col>11</xdr:col>
      <xdr:colOff>638735</xdr:colOff>
      <xdr:row>27</xdr:row>
      <xdr:rowOff>33618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E64D302D-ECF4-4D52-8639-2041CA2FF562}"/>
            </a:ext>
          </a:extLst>
        </xdr:cNvPr>
        <xdr:cNvCxnSpPr/>
      </xdr:nvCxnSpPr>
      <xdr:spPr>
        <a:xfrm flipH="1" flipV="1">
          <a:off x="10309412" y="6488206"/>
          <a:ext cx="1322294" cy="1994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650661</xdr:colOff>
      <xdr:row>4</xdr:row>
      <xdr:rowOff>33216</xdr:rowOff>
    </xdr:from>
    <xdr:to>
      <xdr:col>19</xdr:col>
      <xdr:colOff>548028</xdr:colOff>
      <xdr:row>9</xdr:row>
      <xdr:rowOff>116585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109E83BF-4896-D2C3-91D9-4640DFF72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43632" y="2027863"/>
          <a:ext cx="5276190" cy="923810"/>
        </a:xfrm>
        <a:prstGeom prst="rect">
          <a:avLst/>
        </a:prstGeom>
      </xdr:spPr>
    </xdr:pic>
    <xdr:clientData/>
  </xdr:twoCellAnchor>
  <xdr:twoCellAnchor>
    <xdr:from>
      <xdr:col>19</xdr:col>
      <xdr:colOff>548028</xdr:colOff>
      <xdr:row>5</xdr:row>
      <xdr:rowOff>110272</xdr:rowOff>
    </xdr:from>
    <xdr:to>
      <xdr:col>22</xdr:col>
      <xdr:colOff>286048</xdr:colOff>
      <xdr:row>6</xdr:row>
      <xdr:rowOff>158944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53586A9E-4B3D-7B3E-67AF-5DCD1CAFCF3D}"/>
            </a:ext>
          </a:extLst>
        </xdr:cNvPr>
        <xdr:cNvCxnSpPr>
          <a:stCxn id="43" idx="3"/>
          <a:endCxn id="34" idx="1"/>
        </xdr:cNvCxnSpPr>
      </xdr:nvCxnSpPr>
      <xdr:spPr>
        <a:xfrm flipV="1">
          <a:off x="16919822" y="2273007"/>
          <a:ext cx="1755079" cy="2167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544915</xdr:colOff>
      <xdr:row>12</xdr:row>
      <xdr:rowOff>606491</xdr:rowOff>
    </xdr:from>
    <xdr:to>
      <xdr:col>30</xdr:col>
      <xdr:colOff>549088</xdr:colOff>
      <xdr:row>17</xdr:row>
      <xdr:rowOff>119852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751E3498-F5C2-A364-6EF5-94FA2D172943}"/>
            </a:ext>
          </a:extLst>
        </xdr:cNvPr>
        <xdr:cNvCxnSpPr>
          <a:cxnSpLocks/>
          <a:stCxn id="34" idx="2"/>
          <a:endCxn id="78" idx="1"/>
        </xdr:cNvCxnSpPr>
      </xdr:nvCxnSpPr>
      <xdr:spPr>
        <a:xfrm>
          <a:off x="22295533" y="3374344"/>
          <a:ext cx="2021231" cy="12614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23212</xdr:colOff>
      <xdr:row>24</xdr:row>
      <xdr:rowOff>141672</xdr:rowOff>
    </xdr:from>
    <xdr:to>
      <xdr:col>3</xdr:col>
      <xdr:colOff>1063</xdr:colOff>
      <xdr:row>25</xdr:row>
      <xdr:rowOff>1378323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C1FB6264-09EF-EF17-D9A7-6695243F26D9}"/>
            </a:ext>
          </a:extLst>
        </xdr:cNvPr>
        <xdr:cNvSpPr/>
      </xdr:nvSpPr>
      <xdr:spPr>
        <a:xfrm>
          <a:off x="513069" y="7310692"/>
          <a:ext cx="4697585" cy="141548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计算逻辑：先算储能量，之后分别算光伏及储能二者收益</a:t>
          </a:r>
        </a:p>
      </xdr:txBody>
    </xdr:sp>
    <xdr:clientData/>
  </xdr:twoCellAnchor>
  <xdr:twoCellAnchor>
    <xdr:from>
      <xdr:col>24</xdr:col>
      <xdr:colOff>100853</xdr:colOff>
      <xdr:row>3</xdr:row>
      <xdr:rowOff>78442</xdr:rowOff>
    </xdr:from>
    <xdr:to>
      <xdr:col>25</xdr:col>
      <xdr:colOff>342900</xdr:colOff>
      <xdr:row>3</xdr:row>
      <xdr:rowOff>791136</xdr:rowOff>
    </xdr:to>
    <xdr:sp macro="" textlink="">
      <xdr:nvSpPr>
        <xdr:cNvPr id="72" name="星形: 五角 71">
          <a:extLst>
            <a:ext uri="{FF2B5EF4-FFF2-40B4-BE49-F238E27FC236}">
              <a16:creationId xmlns:a16="http://schemas.microsoft.com/office/drawing/2014/main" id="{CF453C5F-B6D8-501B-F566-2CB6CFC7A2E0}"/>
            </a:ext>
          </a:extLst>
        </xdr:cNvPr>
        <xdr:cNvSpPr/>
      </xdr:nvSpPr>
      <xdr:spPr>
        <a:xfrm>
          <a:off x="19834412" y="705971"/>
          <a:ext cx="914400" cy="712694"/>
        </a:xfrm>
        <a:prstGeom prst="star5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549088</xdr:colOff>
      <xdr:row>15</xdr:row>
      <xdr:rowOff>56029</xdr:rowOff>
    </xdr:from>
    <xdr:to>
      <xdr:col>40</xdr:col>
      <xdr:colOff>6510</xdr:colOff>
      <xdr:row>20</xdr:row>
      <xdr:rowOff>15588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CF9A5950-FFBB-47F7-8806-2B7B41EA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16764" y="4235823"/>
          <a:ext cx="6180952" cy="800000"/>
        </a:xfrm>
        <a:prstGeom prst="rect">
          <a:avLst/>
        </a:prstGeom>
      </xdr:spPr>
    </xdr:pic>
    <xdr:clientData/>
  </xdr:twoCellAnchor>
  <xdr:twoCellAnchor>
    <xdr:from>
      <xdr:col>14</xdr:col>
      <xdr:colOff>224118</xdr:colOff>
      <xdr:row>8</xdr:row>
      <xdr:rowOff>123265</xdr:rowOff>
    </xdr:from>
    <xdr:to>
      <xdr:col>14</xdr:col>
      <xdr:colOff>593912</xdr:colOff>
      <xdr:row>12</xdr:row>
      <xdr:rowOff>280147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A4373279-08CE-40EC-4B35-66F5BF84A192}"/>
            </a:ext>
          </a:extLst>
        </xdr:cNvPr>
        <xdr:cNvCxnSpPr/>
      </xdr:nvCxnSpPr>
      <xdr:spPr>
        <a:xfrm flipH="1">
          <a:off x="13234147" y="2790265"/>
          <a:ext cx="369794" cy="829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535635</xdr:colOff>
      <xdr:row>2</xdr:row>
      <xdr:rowOff>7328</xdr:rowOff>
    </xdr:from>
    <xdr:to>
      <xdr:col>12</xdr:col>
      <xdr:colOff>98278</xdr:colOff>
      <xdr:row>17</xdr:row>
      <xdr:rowOff>109905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EDB329-4739-5789-1E44-41FD42CA6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92577" y="344366"/>
          <a:ext cx="5629336" cy="26303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474544</xdr:colOff>
      <xdr:row>0</xdr:row>
      <xdr:rowOff>162388</xdr:rowOff>
    </xdr:from>
    <xdr:to>
      <xdr:col>11</xdr:col>
      <xdr:colOff>309217</xdr:colOff>
      <xdr:row>16</xdr:row>
      <xdr:rowOff>122632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D594797-0999-4EE8-8AAC-972AC8F0C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248490</xdr:colOff>
      <xdr:row>4</xdr:row>
      <xdr:rowOff>14934</xdr:rowOff>
    </xdr:from>
    <xdr:to>
      <xdr:col>15</xdr:col>
      <xdr:colOff>19890</xdr:colOff>
      <xdr:row>20</xdr:row>
      <xdr:rowOff>14934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BE7DA72-3E5C-294D-ED70-43ECBDF4D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330574</xdr:colOff>
      <xdr:row>21</xdr:row>
      <xdr:rowOff>96371</xdr:rowOff>
    </xdr:from>
    <xdr:to>
      <xdr:col>15</xdr:col>
      <xdr:colOff>117662</xdr:colOff>
      <xdr:row>37</xdr:row>
      <xdr:rowOff>150159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9F4BEC5-BA2C-DE48-82D2-236A60934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392205</xdr:colOff>
      <xdr:row>24</xdr:row>
      <xdr:rowOff>78440</xdr:rowOff>
    </xdr:from>
    <xdr:to>
      <xdr:col>12</xdr:col>
      <xdr:colOff>403412</xdr:colOff>
      <xdr:row>36</xdr:row>
      <xdr:rowOff>13072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DC7B40C-7011-BDCA-8DB1-26C571E1CD18}"/>
            </a:ext>
          </a:extLst>
        </xdr:cNvPr>
        <xdr:cNvSpPr/>
      </xdr:nvSpPr>
      <xdr:spPr>
        <a:xfrm>
          <a:off x="9480176" y="4112558"/>
          <a:ext cx="694765" cy="1951690"/>
        </a:xfrm>
        <a:prstGeom prst="rect">
          <a:avLst/>
        </a:prstGeom>
        <a:noFill/>
        <a:ln w="9525" cap="flat" cmpd="sng" algn="ctr">
          <a:solidFill>
            <a:srgbClr val="4BACC6">
              <a:lumMod val="75000"/>
            </a:srgbClr>
          </a:solidFill>
          <a:prstDash val="dash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>
          <a:endParaRPr lang="zh-CN"/>
        </a:p>
      </xdr:txBody>
    </xdr:sp>
    <xdr:clientData/>
  </xdr:twoCellAnchor>
  <xdr:twoCellAnchor>
    <xdr:from>
      <xdr:col>13</xdr:col>
      <xdr:colOff>387724</xdr:colOff>
      <xdr:row>24</xdr:row>
      <xdr:rowOff>47667</xdr:rowOff>
    </xdr:from>
    <xdr:to>
      <xdr:col>14</xdr:col>
      <xdr:colOff>44824</xdr:colOff>
      <xdr:row>35</xdr:row>
      <xdr:rowOff>150387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239C41F-47F8-4AC2-BCCA-6732A00E37FF}"/>
            </a:ext>
          </a:extLst>
        </xdr:cNvPr>
        <xdr:cNvSpPr/>
      </xdr:nvSpPr>
      <xdr:spPr>
        <a:xfrm>
          <a:off x="10901859" y="4092129"/>
          <a:ext cx="345830" cy="1956431"/>
        </a:xfrm>
        <a:prstGeom prst="rect">
          <a:avLst/>
        </a:prstGeom>
        <a:noFill/>
        <a:ln w="9525" cap="flat" cmpd="sng" algn="ctr">
          <a:solidFill>
            <a:srgbClr val="4BACC6">
              <a:lumMod val="75000"/>
            </a:srgbClr>
          </a:solidFill>
          <a:prstDash val="dash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>
          <a:endParaRPr lang="zh-CN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北京(北京)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lIns="0" tIns="0" rIns="0" bIns="0" rtlCol="0" anchor="t">
        <a:spAutoFit/>
      </a:bodyPr>
      <a:lstStyle>
        <a:defPPr algn="l">
          <a:defRPr sz="1100" i="1">
            <a:latin typeface="Cambria Math" panose="02040503050406030204" pitchFamily="18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1" dT="2023-08-16T01:13:36.72" personId="{00000000-0000-0000-0000-000000000000}" id="{10D83E2E-10D3-49AF-BEFF-575342CDD228}">
    <text>热量的瓦</text>
  </threadedComment>
  <threadedComment ref="L1" dT="2023-08-16T08:15:31.10" personId="{00000000-0000-0000-0000-000000000000}" id="{80E9079E-2953-4932-B463-8DCB84D5F8F3}" parentId="{10D83E2E-10D3-49AF-BEFF-575342CDD228}">
    <text>看成绝对值</text>
  </threadedComment>
  <threadedComment ref="L1" dT="2023-08-16T08:16:21.93" personId="{00000000-0000-0000-0000-000000000000}" id="{A9E7F92A-1DD6-499E-8ACF-89BD8811DB7B}" parentId="{10D83E2E-10D3-49AF-BEFF-575342CDD228}">
    <text>达到要求的缺失热量</text>
  </threadedComment>
  <threadedComment ref="M1" dT="2023-08-16T01:13:05.72" personId="{00000000-0000-0000-0000-000000000000}" id="{71D6E9E3-200C-4C7D-976F-677AEE403659}">
    <text>带有热回收</text>
  </threadedComment>
  <threadedComment ref="N146" dT="2023-08-16T01:18:24.97" personId="{00000000-0000-0000-0000-000000000000}" id="{3FCA6884-3D87-4048-8130-0F897F5BEB9F}">
    <text>放假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BC3D7-FB9D-4294-A971-39DF8F2A12A0}">
  <dimension ref="B3:AA45"/>
  <sheetViews>
    <sheetView zoomScale="70" zoomScaleNormal="70" workbookViewId="0">
      <selection activeCell="B4" sqref="B4:C4"/>
    </sheetView>
  </sheetViews>
  <sheetFormatPr defaultColWidth="8.875" defaultRowHeight="13.5" x14ac:dyDescent="0.15"/>
  <cols>
    <col min="1" max="1" width="6.875" customWidth="1"/>
    <col min="2" max="2" width="31.625" customWidth="1"/>
    <col min="3" max="3" width="35.125" customWidth="1"/>
    <col min="4" max="4" width="12" bestFit="1" customWidth="1"/>
    <col min="5" max="5" width="16.125" bestFit="1" customWidth="1"/>
    <col min="22" max="27" width="9.5" bestFit="1" customWidth="1"/>
  </cols>
  <sheetData>
    <row r="3" spans="2:6" ht="22.5" x14ac:dyDescent="0.15">
      <c r="B3" s="49" t="s">
        <v>51</v>
      </c>
      <c r="C3" s="49"/>
    </row>
    <row r="4" spans="2:6" ht="81.95" customHeight="1" x14ac:dyDescent="0.15">
      <c r="B4" s="50" t="s">
        <v>86</v>
      </c>
      <c r="C4" s="51"/>
    </row>
    <row r="5" spans="2:6" x14ac:dyDescent="0.15">
      <c r="C5" s="4"/>
    </row>
    <row r="6" spans="2:6" x14ac:dyDescent="0.15">
      <c r="C6" s="4"/>
    </row>
    <row r="7" spans="2:6" x14ac:dyDescent="0.15">
      <c r="C7" s="4"/>
    </row>
    <row r="8" spans="2:6" x14ac:dyDescent="0.15">
      <c r="B8" s="5" t="s">
        <v>49</v>
      </c>
      <c r="C8" s="6">
        <f>SUM(发电量计算【计算逻辑页】!M:O)</f>
        <v>123329.68184125745</v>
      </c>
    </row>
    <row r="9" spans="2:6" x14ac:dyDescent="0.15">
      <c r="B9" s="5" t="s">
        <v>50</v>
      </c>
      <c r="C9" s="6">
        <f>SUM(发电量计算【计算逻辑页】!K:K)</f>
        <v>135794.76892800015</v>
      </c>
      <c r="E9" s="34">
        <f>C9*25</f>
        <v>3394869.2232000036</v>
      </c>
      <c r="F9">
        <f>C29/E9</f>
        <v>0.12371610580159786</v>
      </c>
    </row>
    <row r="10" spans="2:6" x14ac:dyDescent="0.15">
      <c r="B10" s="5" t="s">
        <v>52</v>
      </c>
      <c r="C10" s="6">
        <f>C9-C8</f>
        <v>12465.0870867427</v>
      </c>
    </row>
    <row r="11" spans="2:6" x14ac:dyDescent="0.15">
      <c r="C11" s="4"/>
    </row>
    <row r="12" spans="2:6" x14ac:dyDescent="0.15">
      <c r="C12" s="4"/>
    </row>
    <row r="13" spans="2:6" ht="84.75" customHeight="1" x14ac:dyDescent="0.15">
      <c r="B13" s="52"/>
      <c r="C13" s="53"/>
    </row>
    <row r="14" spans="2:6" x14ac:dyDescent="0.15">
      <c r="C14" s="35"/>
      <c r="D14" s="36"/>
    </row>
    <row r="15" spans="2:6" x14ac:dyDescent="0.15">
      <c r="C15" s="35"/>
    </row>
    <row r="16" spans="2:6" x14ac:dyDescent="0.15">
      <c r="C16" s="35"/>
    </row>
    <row r="17" spans="2:5" x14ac:dyDescent="0.15">
      <c r="C17" s="37"/>
    </row>
    <row r="18" spans="2:5" x14ac:dyDescent="0.15">
      <c r="C18" s="35"/>
    </row>
    <row r="19" spans="2:5" x14ac:dyDescent="0.15">
      <c r="C19" s="35"/>
    </row>
    <row r="20" spans="2:5" x14ac:dyDescent="0.15">
      <c r="C20" s="35"/>
    </row>
    <row r="21" spans="2:5" x14ac:dyDescent="0.15">
      <c r="C21" s="35"/>
    </row>
    <row r="22" spans="2:5" x14ac:dyDescent="0.15">
      <c r="C22" s="35"/>
    </row>
    <row r="24" spans="2:5" ht="93.75" customHeight="1" x14ac:dyDescent="0.15"/>
    <row r="26" spans="2:5" ht="110.25" customHeight="1" x14ac:dyDescent="0.15">
      <c r="B26" s="54" t="s">
        <v>87</v>
      </c>
      <c r="C26" s="55"/>
    </row>
    <row r="27" spans="2:5" x14ac:dyDescent="0.15">
      <c r="B27" s="38" t="s">
        <v>53</v>
      </c>
      <c r="C27" s="39">
        <v>120</v>
      </c>
    </row>
    <row r="28" spans="2:5" x14ac:dyDescent="0.15">
      <c r="B28" s="38" t="s">
        <v>54</v>
      </c>
      <c r="C28" s="39">
        <v>22</v>
      </c>
    </row>
    <row r="29" spans="2:5" x14ac:dyDescent="0.15">
      <c r="B29" s="5" t="s">
        <v>58</v>
      </c>
      <c r="C29" s="6">
        <f>C27*光储关键数据【关键参数】!B3</f>
        <v>420000</v>
      </c>
    </row>
    <row r="30" spans="2:5" x14ac:dyDescent="0.15">
      <c r="B30" s="5" t="s">
        <v>59</v>
      </c>
      <c r="C30" s="6">
        <f>C28*光储关键数据【关键参数】!B4</f>
        <v>37400</v>
      </c>
    </row>
    <row r="31" spans="2:5" x14ac:dyDescent="0.15">
      <c r="B31" s="5" t="s">
        <v>73</v>
      </c>
      <c r="C31" s="6">
        <f>发电量计算【计算逻辑页】!V8764+发电量计算【计算逻辑页】!W8764</f>
        <v>100824.09135880486</v>
      </c>
    </row>
    <row r="32" spans="2:5" x14ac:dyDescent="0.15">
      <c r="B32" s="5" t="s">
        <v>74</v>
      </c>
      <c r="C32" s="6">
        <f>发电量计算【计算逻辑页】!X8764</f>
        <v>3794.0644700792127</v>
      </c>
      <c r="E32" s="36"/>
    </row>
    <row r="33" spans="2:27" x14ac:dyDescent="0.15">
      <c r="B33" s="22" t="s">
        <v>83</v>
      </c>
      <c r="C33" s="33">
        <f>C31/C27</f>
        <v>840.20076132337385</v>
      </c>
      <c r="E33" s="47"/>
    </row>
    <row r="34" spans="2:27" x14ac:dyDescent="0.15">
      <c r="B34" s="22" t="s">
        <v>84</v>
      </c>
      <c r="C34" s="33">
        <f>C32/C28</f>
        <v>172.45747591269148</v>
      </c>
      <c r="D34" s="34">
        <f>C34*C28</f>
        <v>3794.0644700792127</v>
      </c>
    </row>
    <row r="35" spans="2:27" x14ac:dyDescent="0.15">
      <c r="B35" s="5" t="s">
        <v>55</v>
      </c>
      <c r="C35" s="31">
        <f>(C29+C30)/(C31+C32)</f>
        <v>4.3720900676946961</v>
      </c>
      <c r="E35" s="48"/>
    </row>
    <row r="36" spans="2:27" x14ac:dyDescent="0.15">
      <c r="B36" s="5" t="s">
        <v>82</v>
      </c>
      <c r="C36" s="32">
        <f>C31+C32</f>
        <v>104618.15582888408</v>
      </c>
    </row>
    <row r="40" spans="2:27" x14ac:dyDescent="0.15">
      <c r="V40" s="43"/>
      <c r="W40" s="43"/>
      <c r="X40" s="43"/>
      <c r="Y40" s="43"/>
      <c r="Z40" s="43"/>
      <c r="AA40" s="43"/>
    </row>
    <row r="41" spans="2:27" x14ac:dyDescent="0.15">
      <c r="V41" s="43"/>
      <c r="W41" s="43"/>
      <c r="X41" s="43"/>
      <c r="Y41" s="43"/>
      <c r="Z41" s="43"/>
      <c r="AA41" s="43"/>
    </row>
    <row r="42" spans="2:27" x14ac:dyDescent="0.15">
      <c r="V42" s="43"/>
      <c r="W42" s="43"/>
      <c r="X42" s="43"/>
      <c r="Y42" s="43"/>
      <c r="Z42" s="43"/>
      <c r="AA42" s="43"/>
    </row>
    <row r="43" spans="2:27" x14ac:dyDescent="0.15">
      <c r="V43" s="43"/>
      <c r="W43" s="43"/>
      <c r="X43" s="43"/>
      <c r="Y43" s="43"/>
      <c r="Z43" s="43"/>
      <c r="AA43" s="43"/>
    </row>
    <row r="44" spans="2:27" x14ac:dyDescent="0.15">
      <c r="V44" s="43"/>
      <c r="W44" s="43"/>
      <c r="X44" s="43"/>
      <c r="Y44" s="43"/>
      <c r="Z44" s="43"/>
      <c r="AA44" s="43"/>
    </row>
    <row r="45" spans="2:27" x14ac:dyDescent="0.15">
      <c r="V45" s="43"/>
      <c r="W45" s="43"/>
      <c r="X45" s="43"/>
      <c r="Y45" s="43"/>
      <c r="Z45" s="43"/>
      <c r="AA45" s="43"/>
    </row>
  </sheetData>
  <mergeCells count="4">
    <mergeCell ref="B3:C3"/>
    <mergeCell ref="B4:C4"/>
    <mergeCell ref="B13:C13"/>
    <mergeCell ref="B26:C2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72"/>
  <sheetViews>
    <sheetView tabSelected="1" topLeftCell="B1" zoomScaleNormal="100" workbookViewId="0">
      <selection activeCell="L2" sqref="L2"/>
    </sheetView>
  </sheetViews>
  <sheetFormatPr defaultColWidth="8.875" defaultRowHeight="13.5" x14ac:dyDescent="0.15"/>
  <cols>
    <col min="1" max="1" width="8.875" style="14" hidden="1" customWidth="1"/>
    <col min="2" max="2" width="5.625" style="14" customWidth="1"/>
    <col min="3" max="3" width="5.625" style="14" hidden="1" customWidth="1"/>
    <col min="4" max="5" width="5.625" customWidth="1"/>
    <col min="6" max="6" width="6.625" customWidth="1"/>
    <col min="7" max="7" width="9.625" customWidth="1"/>
    <col min="8" max="8" width="5.25" customWidth="1"/>
    <col min="9" max="9" width="11.625" bestFit="1" customWidth="1"/>
    <col min="10" max="10" width="9.75" customWidth="1"/>
    <col min="11" max="11" width="20.5" bestFit="1" customWidth="1"/>
    <col min="12" max="12" width="17.125" bestFit="1" customWidth="1"/>
    <col min="13" max="13" width="26.875" bestFit="1" customWidth="1"/>
    <col min="14" max="15" width="22.625" bestFit="1" customWidth="1"/>
    <col min="16" max="16" width="20.5" bestFit="1" customWidth="1"/>
    <col min="17" max="17" width="30.75" bestFit="1" customWidth="1"/>
    <col min="18" max="18" width="20.5" customWidth="1"/>
    <col min="19" max="19" width="27.5" bestFit="1" customWidth="1"/>
    <col min="20" max="20" width="20.5" customWidth="1"/>
    <col min="21" max="21" width="27.75" bestFit="1" customWidth="1"/>
    <col min="22" max="23" width="25.5" bestFit="1" customWidth="1"/>
    <col min="24" max="24" width="27.5" bestFit="1" customWidth="1"/>
  </cols>
  <sheetData>
    <row r="1" spans="1:24" x14ac:dyDescent="0.15">
      <c r="A1" s="7" t="s">
        <v>69</v>
      </c>
      <c r="B1" s="7" t="s">
        <v>0</v>
      </c>
      <c r="C1" s="7" t="s">
        <v>1</v>
      </c>
      <c r="D1" s="7" t="s">
        <v>2</v>
      </c>
      <c r="E1" s="7" t="s">
        <v>70</v>
      </c>
      <c r="F1" s="7" t="s">
        <v>3</v>
      </c>
      <c r="G1" s="7" t="s">
        <v>4</v>
      </c>
      <c r="H1" s="7" t="s">
        <v>34</v>
      </c>
      <c r="I1" s="7" t="s">
        <v>33</v>
      </c>
      <c r="J1" s="7" t="s">
        <v>68</v>
      </c>
      <c r="K1" s="5" t="s">
        <v>72</v>
      </c>
      <c r="L1" s="5" t="s">
        <v>14</v>
      </c>
      <c r="M1" s="5" t="s">
        <v>48</v>
      </c>
      <c r="N1" s="5" t="s">
        <v>31</v>
      </c>
      <c r="O1" s="5" t="s">
        <v>32</v>
      </c>
      <c r="P1" s="5" t="s">
        <v>71</v>
      </c>
      <c r="Q1" s="5" t="s">
        <v>85</v>
      </c>
      <c r="R1" s="5" t="s">
        <v>77</v>
      </c>
      <c r="S1" s="5" t="s">
        <v>81</v>
      </c>
      <c r="T1" s="5" t="s">
        <v>75</v>
      </c>
      <c r="U1" s="5" t="s">
        <v>76</v>
      </c>
      <c r="V1" s="5" t="s">
        <v>78</v>
      </c>
      <c r="W1" s="5" t="s">
        <v>79</v>
      </c>
      <c r="X1" s="5" t="s">
        <v>80</v>
      </c>
    </row>
    <row r="2" spans="1:24" x14ac:dyDescent="0.15">
      <c r="A2" s="7">
        <v>1</v>
      </c>
      <c r="B2" s="40">
        <v>1</v>
      </c>
      <c r="C2" s="40">
        <v>1</v>
      </c>
      <c r="D2" s="7">
        <v>1</v>
      </c>
      <c r="E2" s="7">
        <v>1</v>
      </c>
      <c r="F2" s="7">
        <v>-3</v>
      </c>
      <c r="G2" s="7">
        <v>0</v>
      </c>
      <c r="H2" s="7">
        <f t="shared" ref="H2:H65" si="0">WEEKDAY(I:I,2)</f>
        <v>7</v>
      </c>
      <c r="I2" s="16">
        <f t="shared" ref="I2:I65" si="1">DATE(2023,B2,C2)</f>
        <v>44927</v>
      </c>
      <c r="J2" s="17">
        <v>0.2407</v>
      </c>
      <c r="K2" s="18">
        <f>G2*结论【关键目标】!C$27*0.7735*0.001</f>
        <v>0</v>
      </c>
      <c r="L2" s="5">
        <v>-39501.09345</v>
      </c>
      <c r="M2" s="5">
        <f>ABS(IF(L2&lt;=0,L2/耗电量关键数据!$B$6/1000,L2/耗电量关键数据!$B$5/1000))</f>
        <v>15.80043738</v>
      </c>
      <c r="N2" s="19">
        <f>耗电量关键数据!$B$14</f>
        <v>1.1688450000000001</v>
      </c>
      <c r="O2" s="19">
        <f>耗电量关键数据!$B$15</f>
        <v>0.37403039999999999</v>
      </c>
      <c r="P2" s="19">
        <f t="shared" ref="P2:P65" si="2">M2+N2+O2</f>
        <v>17.343312779999998</v>
      </c>
      <c r="Q2" s="19">
        <f>IF(J2&gt;0.8,P2,0)</f>
        <v>0</v>
      </c>
      <c r="R2" s="20">
        <f t="shared" ref="R2:R65" si="3">K2-Q2</f>
        <v>0</v>
      </c>
      <c r="S2" s="20">
        <f>IF(R2&lt;0,ABS(R2),0)</f>
        <v>0</v>
      </c>
      <c r="T2" s="21">
        <v>0</v>
      </c>
      <c r="U2" s="21">
        <v>0</v>
      </c>
      <c r="V2" s="5">
        <f t="shared" ref="V2:V65" si="4">IF(J2&gt;0.35,U2*0.35,0)</f>
        <v>0</v>
      </c>
      <c r="W2" s="5">
        <f t="shared" ref="W2:W65" si="5">IF(P2&gt;K2,K2*J2,P2*J2)</f>
        <v>0</v>
      </c>
      <c r="X2" s="5">
        <f>0</f>
        <v>0</v>
      </c>
    </row>
    <row r="3" spans="1:24" x14ac:dyDescent="0.15">
      <c r="A3" s="7">
        <v>2</v>
      </c>
      <c r="B3" s="40">
        <v>1</v>
      </c>
      <c r="C3" s="40">
        <v>1</v>
      </c>
      <c r="D3" s="7">
        <v>2</v>
      </c>
      <c r="E3" s="7">
        <v>1</v>
      </c>
      <c r="F3" s="7">
        <v>-3</v>
      </c>
      <c r="G3" s="7">
        <v>0</v>
      </c>
      <c r="H3" s="7">
        <f t="shared" si="0"/>
        <v>7</v>
      </c>
      <c r="I3" s="16">
        <f t="shared" si="1"/>
        <v>44927</v>
      </c>
      <c r="J3" s="17">
        <v>0.2407</v>
      </c>
      <c r="K3" s="18">
        <f>G3*结论【关键目标】!C$27*0.7735*0.001</f>
        <v>0</v>
      </c>
      <c r="L3" s="5">
        <v>-40804.984579999997</v>
      </c>
      <c r="M3" s="5">
        <f>ABS(IF(L3&lt;=0,L3/耗电量关键数据!$B$6/1000,L3/耗电量关键数据!$B$5/1000))</f>
        <v>16.321993831999997</v>
      </c>
      <c r="N3" s="19">
        <f>耗电量关键数据!$B$14</f>
        <v>1.1688450000000001</v>
      </c>
      <c r="O3" s="19">
        <f>耗电量关键数据!$B$15</f>
        <v>0.37403039999999999</v>
      </c>
      <c r="P3" s="19">
        <f t="shared" si="2"/>
        <v>17.864869231999997</v>
      </c>
      <c r="Q3" s="19">
        <f t="shared" ref="Q3:Q66" si="6">IF(J3&gt;0.8,P3,0)</f>
        <v>0</v>
      </c>
      <c r="R3" s="20">
        <f t="shared" si="3"/>
        <v>0</v>
      </c>
      <c r="S3" s="20">
        <f t="shared" ref="S3:S66" si="7">IF(R3&lt;0,ABS(R3),0)</f>
        <v>0</v>
      </c>
      <c r="T3" s="20">
        <f>IF((T2+R3)&lt;0,0,IF((T2+R3)&gt;结论【关键目标】!C$28,结论【关键目标】!C$28,T2+R3))</f>
        <v>0</v>
      </c>
      <c r="U3" s="19">
        <f>IF((T2+R3)&lt;结论【关键目标】!$C$28,0,(发电量计算【计算逻辑页】!R3+发电量计算【计算逻辑页】!T2-结论【关键目标】!$C$28))</f>
        <v>0</v>
      </c>
      <c r="V3" s="5">
        <f t="shared" si="4"/>
        <v>0</v>
      </c>
      <c r="W3" s="5">
        <f t="shared" si="5"/>
        <v>0</v>
      </c>
      <c r="X3" s="5">
        <f>(J3-0.35)*IF(T3&gt;S3,S3,T3)</f>
        <v>0</v>
      </c>
    </row>
    <row r="4" spans="1:24" x14ac:dyDescent="0.15">
      <c r="A4" s="7">
        <v>3</v>
      </c>
      <c r="B4" s="40">
        <v>1</v>
      </c>
      <c r="C4" s="40">
        <v>1</v>
      </c>
      <c r="D4" s="7">
        <v>3</v>
      </c>
      <c r="E4" s="7">
        <v>1</v>
      </c>
      <c r="F4" s="7">
        <v>-3</v>
      </c>
      <c r="G4" s="7">
        <v>0</v>
      </c>
      <c r="H4" s="7">
        <f t="shared" si="0"/>
        <v>7</v>
      </c>
      <c r="I4" s="16">
        <f t="shared" si="1"/>
        <v>44927</v>
      </c>
      <c r="J4" s="17">
        <v>0.2407</v>
      </c>
      <c r="K4" s="18">
        <f>G4*结论【关键目标】!C$27*0.7735*0.001</f>
        <v>0</v>
      </c>
      <c r="L4" s="5">
        <v>-42020.862860000001</v>
      </c>
      <c r="M4" s="5">
        <f>ABS(IF(L4&lt;=0,L4/耗电量关键数据!$B$6/1000,L4/耗电量关键数据!$B$5/1000))</f>
        <v>16.808345144</v>
      </c>
      <c r="N4" s="19">
        <f>耗电量关键数据!$B$14</f>
        <v>1.1688450000000001</v>
      </c>
      <c r="O4" s="19">
        <f>耗电量关键数据!$B$15</f>
        <v>0.37403039999999999</v>
      </c>
      <c r="P4" s="19">
        <f t="shared" si="2"/>
        <v>18.351220544</v>
      </c>
      <c r="Q4" s="19">
        <f t="shared" si="6"/>
        <v>0</v>
      </c>
      <c r="R4" s="20">
        <f t="shared" si="3"/>
        <v>0</v>
      </c>
      <c r="S4" s="20">
        <f t="shared" si="7"/>
        <v>0</v>
      </c>
      <c r="T4" s="20">
        <f>IF((T3+R4)&lt;0,0,IF((T3+R4)&gt;结论【关键目标】!C$28,结论【关键目标】!C$28,T3+R4))</f>
        <v>0</v>
      </c>
      <c r="U4" s="19">
        <f>IF((T3+R4)&lt;结论【关键目标】!$C$28,0,(发电量计算【计算逻辑页】!R4+发电量计算【计算逻辑页】!T3-结论【关键目标】!$C$28))</f>
        <v>0</v>
      </c>
      <c r="V4" s="5">
        <f t="shared" si="4"/>
        <v>0</v>
      </c>
      <c r="W4" s="5">
        <f t="shared" si="5"/>
        <v>0</v>
      </c>
      <c r="X4" s="5">
        <f t="shared" ref="X4:X67" si="8">(J4-0.35)*IF(T4&gt;S4,S4,T4)</f>
        <v>0</v>
      </c>
    </row>
    <row r="5" spans="1:24" x14ac:dyDescent="0.15">
      <c r="A5" s="7">
        <v>4</v>
      </c>
      <c r="B5" s="40">
        <v>1</v>
      </c>
      <c r="C5" s="40">
        <v>1</v>
      </c>
      <c r="D5" s="7">
        <v>4</v>
      </c>
      <c r="E5" s="7">
        <v>1</v>
      </c>
      <c r="F5" s="7">
        <v>-3</v>
      </c>
      <c r="G5" s="7">
        <v>0</v>
      </c>
      <c r="H5" s="7">
        <f t="shared" si="0"/>
        <v>7</v>
      </c>
      <c r="I5" s="16">
        <f t="shared" si="1"/>
        <v>44927</v>
      </c>
      <c r="J5" s="17">
        <v>0.2407</v>
      </c>
      <c r="K5" s="18">
        <f>G5*结论【关键目标】!C$27*0.7735*0.001</f>
        <v>0</v>
      </c>
      <c r="L5" s="5">
        <v>-43205.49467</v>
      </c>
      <c r="M5" s="5">
        <f>ABS(IF(L5&lt;=0,L5/耗电量关键数据!$B$6/1000,L5/耗电量关键数据!$B$5/1000))</f>
        <v>17.282197868000001</v>
      </c>
      <c r="N5" s="19">
        <f>耗电量关键数据!$B$14</f>
        <v>1.1688450000000001</v>
      </c>
      <c r="O5" s="19">
        <f>耗电量关键数据!$B$15</f>
        <v>0.37403039999999999</v>
      </c>
      <c r="P5" s="19">
        <f t="shared" si="2"/>
        <v>18.825073268000001</v>
      </c>
      <c r="Q5" s="19">
        <f t="shared" si="6"/>
        <v>0</v>
      </c>
      <c r="R5" s="20">
        <f t="shared" si="3"/>
        <v>0</v>
      </c>
      <c r="S5" s="20">
        <f t="shared" si="7"/>
        <v>0</v>
      </c>
      <c r="T5" s="20">
        <f>IF((T4+R5)&lt;0,0,IF((T4+R5)&gt;结论【关键目标】!C$28,结论【关键目标】!C$28,T4+R5))</f>
        <v>0</v>
      </c>
      <c r="U5" s="19">
        <f>IF((T4+R5)&lt;结论【关键目标】!$C$28,0,(发电量计算【计算逻辑页】!R5+发电量计算【计算逻辑页】!T4-结论【关键目标】!$C$28))</f>
        <v>0</v>
      </c>
      <c r="V5" s="5">
        <f t="shared" si="4"/>
        <v>0</v>
      </c>
      <c r="W5" s="5">
        <f t="shared" si="5"/>
        <v>0</v>
      </c>
      <c r="X5" s="5">
        <f t="shared" si="8"/>
        <v>0</v>
      </c>
    </row>
    <row r="6" spans="1:24" x14ac:dyDescent="0.15">
      <c r="A6" s="7">
        <v>5</v>
      </c>
      <c r="B6" s="40">
        <v>1</v>
      </c>
      <c r="C6" s="40">
        <v>1</v>
      </c>
      <c r="D6" s="7">
        <v>5</v>
      </c>
      <c r="E6" s="7">
        <v>1</v>
      </c>
      <c r="F6" s="7">
        <v>-3</v>
      </c>
      <c r="G6" s="7">
        <v>0</v>
      </c>
      <c r="H6" s="7">
        <f t="shared" si="0"/>
        <v>7</v>
      </c>
      <c r="I6" s="16">
        <f t="shared" si="1"/>
        <v>44927</v>
      </c>
      <c r="J6" s="17">
        <v>0.2407</v>
      </c>
      <c r="K6" s="18">
        <f>G6*结论【关键目标】!C$27*0.7735*0.001</f>
        <v>0</v>
      </c>
      <c r="L6" s="5">
        <v>-44116.592620000003</v>
      </c>
      <c r="M6" s="5">
        <f>ABS(IF(L6&lt;=0,L6/耗电量关键数据!$B$6/1000,L6/耗电量关键数据!$B$5/1000))</f>
        <v>17.646637047999999</v>
      </c>
      <c r="N6" s="19">
        <f>耗电量关键数据!$B$14</f>
        <v>1.1688450000000001</v>
      </c>
      <c r="O6" s="19">
        <f>耗电量关键数据!$B$15</f>
        <v>0.37403039999999999</v>
      </c>
      <c r="P6" s="19">
        <f t="shared" si="2"/>
        <v>19.189512447999999</v>
      </c>
      <c r="Q6" s="19">
        <f t="shared" si="6"/>
        <v>0</v>
      </c>
      <c r="R6" s="20">
        <f t="shared" si="3"/>
        <v>0</v>
      </c>
      <c r="S6" s="20">
        <f t="shared" si="7"/>
        <v>0</v>
      </c>
      <c r="T6" s="20">
        <f>IF((T5+R6)&lt;0,0,IF((T5+R6)&gt;结论【关键目标】!C$28,结论【关键目标】!C$28,T5+R6))</f>
        <v>0</v>
      </c>
      <c r="U6" s="19">
        <f>IF((T5+R6)&lt;结论【关键目标】!$C$28,0,(发电量计算【计算逻辑页】!R6+发电量计算【计算逻辑页】!T5-结论【关键目标】!$C$28))</f>
        <v>0</v>
      </c>
      <c r="V6" s="5">
        <f t="shared" si="4"/>
        <v>0</v>
      </c>
      <c r="W6" s="5">
        <f t="shared" si="5"/>
        <v>0</v>
      </c>
      <c r="X6" s="5">
        <f t="shared" si="8"/>
        <v>0</v>
      </c>
    </row>
    <row r="7" spans="1:24" x14ac:dyDescent="0.15">
      <c r="A7" s="7">
        <v>6</v>
      </c>
      <c r="B7" s="40">
        <v>1</v>
      </c>
      <c r="C7" s="40">
        <v>1</v>
      </c>
      <c r="D7" s="7">
        <v>6</v>
      </c>
      <c r="E7" s="7">
        <v>1</v>
      </c>
      <c r="F7" s="7">
        <v>-3</v>
      </c>
      <c r="G7" s="7">
        <v>0</v>
      </c>
      <c r="H7" s="7">
        <f t="shared" si="0"/>
        <v>7</v>
      </c>
      <c r="I7" s="16">
        <f t="shared" si="1"/>
        <v>44927</v>
      </c>
      <c r="J7" s="17">
        <v>0.2407</v>
      </c>
      <c r="K7" s="18">
        <f>G7*结论【关键目标】!C$27*0.7735*0.001</f>
        <v>0</v>
      </c>
      <c r="L7" s="5">
        <v>-44920.541149999997</v>
      </c>
      <c r="M7" s="5">
        <f>ABS(IF(L7&lt;=0,L7/耗电量关键数据!$B$6/1000,L7/耗电量关键数据!$B$5/1000))</f>
        <v>17.968216460000001</v>
      </c>
      <c r="N7" s="19">
        <f>耗电量关键数据!$B$14</f>
        <v>1.1688450000000001</v>
      </c>
      <c r="O7" s="19">
        <f>耗电量关键数据!$B$15</f>
        <v>0.37403039999999999</v>
      </c>
      <c r="P7" s="19">
        <f t="shared" si="2"/>
        <v>19.511091860000001</v>
      </c>
      <c r="Q7" s="19">
        <f t="shared" si="6"/>
        <v>0</v>
      </c>
      <c r="R7" s="20">
        <f t="shared" si="3"/>
        <v>0</v>
      </c>
      <c r="S7" s="20">
        <f t="shared" si="7"/>
        <v>0</v>
      </c>
      <c r="T7" s="20">
        <f>IF((T6+R7)&lt;0,0,IF((T6+R7)&gt;结论【关键目标】!C$28,结论【关键目标】!C$28,T6+R7))</f>
        <v>0</v>
      </c>
      <c r="U7" s="19">
        <f>IF((T6+R7)&lt;结论【关键目标】!$C$28,0,(发电量计算【计算逻辑页】!R7+发电量计算【计算逻辑页】!T6-结论【关键目标】!$C$28))</f>
        <v>0</v>
      </c>
      <c r="V7" s="5">
        <f t="shared" si="4"/>
        <v>0</v>
      </c>
      <c r="W7" s="5">
        <f t="shared" si="5"/>
        <v>0</v>
      </c>
      <c r="X7" s="5">
        <f t="shared" si="8"/>
        <v>0</v>
      </c>
    </row>
    <row r="8" spans="1:24" x14ac:dyDescent="0.15">
      <c r="A8" s="7">
        <v>7</v>
      </c>
      <c r="B8" s="40">
        <v>1</v>
      </c>
      <c r="C8" s="40">
        <v>1</v>
      </c>
      <c r="D8" s="7">
        <v>7</v>
      </c>
      <c r="E8" s="7">
        <v>1</v>
      </c>
      <c r="F8" s="7">
        <v>-3</v>
      </c>
      <c r="G8" s="7">
        <v>0</v>
      </c>
      <c r="H8" s="7">
        <f t="shared" si="0"/>
        <v>7</v>
      </c>
      <c r="I8" s="16">
        <f t="shared" si="1"/>
        <v>44927</v>
      </c>
      <c r="J8" s="17">
        <v>0.2407</v>
      </c>
      <c r="K8" s="18">
        <f>G8*结论【关键目标】!C$27*0.7735*0.001</f>
        <v>0</v>
      </c>
      <c r="L8" s="5">
        <v>-39846.511890000002</v>
      </c>
      <c r="M8" s="5">
        <f>ABS(IF(L8&lt;=0,L8/耗电量关键数据!$B$6/1000,L8/耗电量关键数据!$B$5/1000))</f>
        <v>15.938604756</v>
      </c>
      <c r="N8" s="19">
        <f>耗电量关键数据!$B$14</f>
        <v>1.1688450000000001</v>
      </c>
      <c r="O8" s="19">
        <f>耗电量关键数据!$B$15</f>
        <v>0.37403039999999999</v>
      </c>
      <c r="P8" s="19">
        <f t="shared" si="2"/>
        <v>17.481480156</v>
      </c>
      <c r="Q8" s="19">
        <f t="shared" si="6"/>
        <v>0</v>
      </c>
      <c r="R8" s="20">
        <f t="shared" si="3"/>
        <v>0</v>
      </c>
      <c r="S8" s="20">
        <f t="shared" si="7"/>
        <v>0</v>
      </c>
      <c r="T8" s="20">
        <f>IF((T7+R8)&lt;0,0,IF((T7+R8)&gt;结论【关键目标】!C$28,结论【关键目标】!C$28,T7+R8))</f>
        <v>0</v>
      </c>
      <c r="U8" s="19">
        <f>IF((T7+R8)&lt;结论【关键目标】!$C$28,0,(发电量计算【计算逻辑页】!R8+发电量计算【计算逻辑页】!T7-结论【关键目标】!$C$28))</f>
        <v>0</v>
      </c>
      <c r="V8" s="5">
        <f t="shared" si="4"/>
        <v>0</v>
      </c>
      <c r="W8" s="5">
        <f t="shared" si="5"/>
        <v>0</v>
      </c>
      <c r="X8" s="5">
        <f t="shared" si="8"/>
        <v>0</v>
      </c>
    </row>
    <row r="9" spans="1:24" x14ac:dyDescent="0.15">
      <c r="A9" s="7">
        <v>8</v>
      </c>
      <c r="B9" s="40">
        <v>1</v>
      </c>
      <c r="C9" s="40">
        <v>1</v>
      </c>
      <c r="D9" s="7">
        <v>8</v>
      </c>
      <c r="E9" s="7">
        <v>1</v>
      </c>
      <c r="F9" s="7">
        <v>-3</v>
      </c>
      <c r="G9" s="7">
        <v>55.6</v>
      </c>
      <c r="H9" s="7">
        <f t="shared" si="0"/>
        <v>7</v>
      </c>
      <c r="I9" s="16">
        <f t="shared" si="1"/>
        <v>44927</v>
      </c>
      <c r="J9" s="17">
        <v>0.70809999999999995</v>
      </c>
      <c r="K9" s="18">
        <f>G9*结论【关键目标】!C$27*0.7735*0.001</f>
        <v>5.1607919999999998</v>
      </c>
      <c r="L9" s="5">
        <v>-38628.794419999998</v>
      </c>
      <c r="M9" s="5">
        <f>ABS(IF(L9&lt;=0,L9/耗电量关键数据!$B$6/1000,L9/耗电量关键数据!$B$5/1000))</f>
        <v>15.451517768</v>
      </c>
      <c r="N9" s="19">
        <f>耗电量关键数据!$B$14</f>
        <v>1.1688450000000001</v>
      </c>
      <c r="O9" s="19">
        <f>耗电量关键数据!$B$15</f>
        <v>0.37403039999999999</v>
      </c>
      <c r="P9" s="19">
        <f t="shared" si="2"/>
        <v>16.994393167999998</v>
      </c>
      <c r="Q9" s="19">
        <f t="shared" si="6"/>
        <v>0</v>
      </c>
      <c r="R9" s="20">
        <f t="shared" si="3"/>
        <v>5.1607919999999998</v>
      </c>
      <c r="S9" s="20">
        <f t="shared" si="7"/>
        <v>0</v>
      </c>
      <c r="T9" s="20">
        <f>IF((T8+R9)&lt;0,0,IF((T8+R9)&gt;结论【关键目标】!C$28,结论【关键目标】!C$28,T8+R9))</f>
        <v>5.1607919999999998</v>
      </c>
      <c r="U9" s="19">
        <f>IF((T8+R9)&lt;结论【关键目标】!$C$28,0,(发电量计算【计算逻辑页】!R9+发电量计算【计算逻辑页】!T8-结论【关键目标】!$C$28))</f>
        <v>0</v>
      </c>
      <c r="V9" s="5">
        <f t="shared" si="4"/>
        <v>0</v>
      </c>
      <c r="W9" s="5">
        <f t="shared" si="5"/>
        <v>3.6543568151999994</v>
      </c>
      <c r="X9" s="5">
        <f t="shared" si="8"/>
        <v>0</v>
      </c>
    </row>
    <row r="10" spans="1:24" x14ac:dyDescent="0.15">
      <c r="A10" s="7">
        <v>9</v>
      </c>
      <c r="B10" s="40">
        <v>1</v>
      </c>
      <c r="C10" s="40">
        <v>1</v>
      </c>
      <c r="D10" s="7">
        <v>9</v>
      </c>
      <c r="E10" s="7">
        <v>1</v>
      </c>
      <c r="F10" s="7">
        <v>-3</v>
      </c>
      <c r="G10" s="7">
        <v>155.9</v>
      </c>
      <c r="H10" s="7">
        <f t="shared" si="0"/>
        <v>7</v>
      </c>
      <c r="I10" s="16">
        <f t="shared" si="1"/>
        <v>44927</v>
      </c>
      <c r="J10" s="17">
        <v>0.70809999999999995</v>
      </c>
      <c r="K10" s="18">
        <f>G10*结论【关键目标】!C$27*0.7735*0.001</f>
        <v>14.470637999999999</v>
      </c>
      <c r="L10" s="5">
        <v>-17568.075229999999</v>
      </c>
      <c r="M10" s="5">
        <f>ABS(IF(L10&lt;=0,L10/耗电量关键数据!$B$6/1000,L10/耗电量关键数据!$B$5/1000))</f>
        <v>7.0272300919999999</v>
      </c>
      <c r="N10" s="19">
        <f>耗电量关键数据!$B$14</f>
        <v>1.1688450000000001</v>
      </c>
      <c r="O10" s="19">
        <f>耗电量关键数据!$B$15</f>
        <v>0.37403039999999999</v>
      </c>
      <c r="P10" s="19">
        <f t="shared" si="2"/>
        <v>8.5701054920000015</v>
      </c>
      <c r="Q10" s="19">
        <f t="shared" si="6"/>
        <v>0</v>
      </c>
      <c r="R10" s="20">
        <f t="shared" si="3"/>
        <v>14.470637999999999</v>
      </c>
      <c r="S10" s="20">
        <f t="shared" si="7"/>
        <v>0</v>
      </c>
      <c r="T10" s="20">
        <f>IF((T9+R10)&lt;0,0,IF((T9+R10)&gt;结论【关键目标】!C$28,结论【关键目标】!C$28,T9+R10))</f>
        <v>19.631429999999998</v>
      </c>
      <c r="U10" s="19">
        <f>IF((T9+R10)&lt;结论【关键目标】!$C$28,0,(发电量计算【计算逻辑页】!R10+发电量计算【计算逻辑页】!T9-结论【关键目标】!$C$28))</f>
        <v>0</v>
      </c>
      <c r="V10" s="5">
        <f t="shared" si="4"/>
        <v>0</v>
      </c>
      <c r="W10" s="5">
        <f t="shared" si="5"/>
        <v>6.0684916988852002</v>
      </c>
      <c r="X10" s="5">
        <f t="shared" si="8"/>
        <v>0</v>
      </c>
    </row>
    <row r="11" spans="1:24" x14ac:dyDescent="0.15">
      <c r="A11" s="7">
        <v>10</v>
      </c>
      <c r="B11" s="40">
        <v>1</v>
      </c>
      <c r="C11" s="40">
        <v>1</v>
      </c>
      <c r="D11" s="7">
        <v>10</v>
      </c>
      <c r="E11" s="7">
        <v>1</v>
      </c>
      <c r="F11" s="7">
        <v>-3</v>
      </c>
      <c r="G11" s="7">
        <v>243</v>
      </c>
      <c r="H11" s="7">
        <f t="shared" si="0"/>
        <v>7</v>
      </c>
      <c r="I11" s="16">
        <f t="shared" si="1"/>
        <v>44927</v>
      </c>
      <c r="J11" s="17">
        <v>0.70809999999999995</v>
      </c>
      <c r="K11" s="18">
        <f>G11*结论【关键目标】!C$27*0.7735*0.001</f>
        <v>22.555260000000001</v>
      </c>
      <c r="L11" s="5">
        <v>-10040.70989</v>
      </c>
      <c r="M11" s="5">
        <f>ABS(IF(L11&lt;=0,L11/耗电量关键数据!$B$6/1000,L11/耗电量关键数据!$B$5/1000))</f>
        <v>4.0162839560000005</v>
      </c>
      <c r="N11" s="19">
        <f>耗电量关键数据!$B$14</f>
        <v>1.1688450000000001</v>
      </c>
      <c r="O11" s="19">
        <f>耗电量关键数据!$B$15</f>
        <v>0.37403039999999999</v>
      </c>
      <c r="P11" s="19">
        <f t="shared" si="2"/>
        <v>5.5591593560000003</v>
      </c>
      <c r="Q11" s="19">
        <f t="shared" si="6"/>
        <v>0</v>
      </c>
      <c r="R11" s="20">
        <f t="shared" si="3"/>
        <v>22.555260000000001</v>
      </c>
      <c r="S11" s="20">
        <f t="shared" si="7"/>
        <v>0</v>
      </c>
      <c r="T11" s="20">
        <f>IF((T10+R11)&lt;0,0,IF((T10+R11)&gt;结论【关键目标】!C$28,结论【关键目标】!C$28,T10+R11))</f>
        <v>22</v>
      </c>
      <c r="U11" s="19">
        <f>IF((T10+R11)&lt;结论【关键目标】!$C$28,0,(发电量计算【计算逻辑页】!R11+发电量计算【计算逻辑页】!T10-结论【关键目标】!$C$28))</f>
        <v>20.186689999999999</v>
      </c>
      <c r="V11" s="5">
        <f t="shared" si="4"/>
        <v>7.0653414999999988</v>
      </c>
      <c r="W11" s="5">
        <f t="shared" si="5"/>
        <v>3.9364407399835999</v>
      </c>
      <c r="X11" s="5">
        <f t="shared" si="8"/>
        <v>0</v>
      </c>
    </row>
    <row r="12" spans="1:24" x14ac:dyDescent="0.15">
      <c r="A12" s="7">
        <v>11</v>
      </c>
      <c r="B12" s="40">
        <v>1</v>
      </c>
      <c r="C12" s="40">
        <v>1</v>
      </c>
      <c r="D12" s="7">
        <v>11</v>
      </c>
      <c r="E12" s="7">
        <v>1</v>
      </c>
      <c r="F12" s="7">
        <v>-2</v>
      </c>
      <c r="G12" s="7">
        <v>319.10000000000002</v>
      </c>
      <c r="H12" s="7">
        <f t="shared" si="0"/>
        <v>7</v>
      </c>
      <c r="I12" s="16">
        <f t="shared" si="1"/>
        <v>44927</v>
      </c>
      <c r="J12" s="17">
        <v>1.2267999999999999</v>
      </c>
      <c r="K12" s="18">
        <f>G12*结论【关键目标】!C$27*0.7735*0.001</f>
        <v>29.618861999999996</v>
      </c>
      <c r="L12" s="5">
        <v>-418.91711629999998</v>
      </c>
      <c r="M12" s="5">
        <f>ABS(IF(L12&lt;=0,L12/耗电量关键数据!$B$6/1000,L12/耗电量关键数据!$B$5/1000))</f>
        <v>0.16756684651999998</v>
      </c>
      <c r="N12" s="19">
        <f>耗电量关键数据!$B$14</f>
        <v>1.1688450000000001</v>
      </c>
      <c r="O12" s="19">
        <f>耗电量关键数据!$B$15</f>
        <v>0.37403039999999999</v>
      </c>
      <c r="P12" s="19">
        <f t="shared" si="2"/>
        <v>1.71044224652</v>
      </c>
      <c r="Q12" s="19">
        <f t="shared" si="6"/>
        <v>1.71044224652</v>
      </c>
      <c r="R12" s="20">
        <f t="shared" si="3"/>
        <v>27.908419753479997</v>
      </c>
      <c r="S12" s="20">
        <f t="shared" si="7"/>
        <v>0</v>
      </c>
      <c r="T12" s="20">
        <f>IF((T11+R12)&lt;0,0,IF((T11+R12)&gt;结论【关键目标】!C$28,结论【关键目标】!C$28,T11+R12))</f>
        <v>22</v>
      </c>
      <c r="U12" s="19">
        <f>IF((T11+R12)&lt;结论【关键目标】!$C$28,0,(发电量计算【计算逻辑页】!R12+发电量计算【计算逻辑页】!T11-结论【关键目标】!$C$28))</f>
        <v>27.908419753479997</v>
      </c>
      <c r="V12" s="5">
        <f t="shared" si="4"/>
        <v>9.7679469137179975</v>
      </c>
      <c r="W12" s="5">
        <f t="shared" si="5"/>
        <v>2.098370548030736</v>
      </c>
      <c r="X12" s="5">
        <f t="shared" si="8"/>
        <v>0</v>
      </c>
    </row>
    <row r="13" spans="1:24" x14ac:dyDescent="0.15">
      <c r="A13" s="7">
        <v>12</v>
      </c>
      <c r="B13" s="40">
        <v>1</v>
      </c>
      <c r="C13" s="40">
        <v>1</v>
      </c>
      <c r="D13" s="7">
        <v>12</v>
      </c>
      <c r="E13" s="7">
        <v>1</v>
      </c>
      <c r="F13" s="7">
        <v>-0.8</v>
      </c>
      <c r="G13" s="7">
        <v>365.5</v>
      </c>
      <c r="H13" s="7">
        <f t="shared" si="0"/>
        <v>7</v>
      </c>
      <c r="I13" s="16">
        <f t="shared" si="1"/>
        <v>44927</v>
      </c>
      <c r="J13" s="17">
        <v>1.2267999999999999</v>
      </c>
      <c r="K13" s="18">
        <f>G13*结论【关键目标】!C$27*0.7735*0.001</f>
        <v>33.925710000000002</v>
      </c>
      <c r="L13" s="5">
        <v>-4829.9700999999995</v>
      </c>
      <c r="M13" s="5">
        <f>ABS(IF(L13&lt;=0,L13/耗电量关键数据!$B$6/1000,L13/耗电量关键数据!$B$5/1000))</f>
        <v>1.9319880399999998</v>
      </c>
      <c r="N13" s="19">
        <f>耗电量关键数据!$B$14</f>
        <v>1.1688450000000001</v>
      </c>
      <c r="O13" s="19">
        <f>耗电量关键数据!$B$15</f>
        <v>0.37403039999999999</v>
      </c>
      <c r="P13" s="19">
        <f t="shared" si="2"/>
        <v>3.47486344</v>
      </c>
      <c r="Q13" s="19">
        <f t="shared" si="6"/>
        <v>3.47486344</v>
      </c>
      <c r="R13" s="20">
        <f t="shared" si="3"/>
        <v>30.450846560000002</v>
      </c>
      <c r="S13" s="20">
        <f t="shared" si="7"/>
        <v>0</v>
      </c>
      <c r="T13" s="20">
        <f>IF((T12+R13)&lt;0,0,IF((T12+R13)&gt;结论【关键目标】!C$28,结论【关键目标】!C$28,T12+R13))</f>
        <v>22</v>
      </c>
      <c r="U13" s="19">
        <f>IF((T12+R13)&lt;结论【关键目标】!$C$28,0,(发电量计算【计算逻辑页】!R13+发电量计算【计算逻辑页】!T12-结论【关键目标】!$C$28))</f>
        <v>30.450846560000002</v>
      </c>
      <c r="V13" s="5">
        <f t="shared" si="4"/>
        <v>10.657796296000001</v>
      </c>
      <c r="W13" s="5">
        <f t="shared" si="5"/>
        <v>4.2629624681919998</v>
      </c>
      <c r="X13" s="5">
        <f t="shared" si="8"/>
        <v>0</v>
      </c>
    </row>
    <row r="14" spans="1:24" x14ac:dyDescent="0.15">
      <c r="A14" s="7">
        <v>13</v>
      </c>
      <c r="B14" s="40">
        <v>1</v>
      </c>
      <c r="C14" s="40">
        <v>1</v>
      </c>
      <c r="D14" s="7">
        <v>13</v>
      </c>
      <c r="E14" s="7">
        <v>1</v>
      </c>
      <c r="F14" s="7">
        <v>3</v>
      </c>
      <c r="G14" s="7">
        <v>499</v>
      </c>
      <c r="H14" s="7">
        <f t="shared" si="0"/>
        <v>7</v>
      </c>
      <c r="I14" s="16">
        <f t="shared" si="1"/>
        <v>44927</v>
      </c>
      <c r="J14" s="17">
        <v>1.2267999999999999</v>
      </c>
      <c r="K14" s="18">
        <f>G14*结论【关键目标】!C$27*0.7735*0.001</f>
        <v>46.31718</v>
      </c>
      <c r="L14" s="5">
        <v>-3363.4930570000001</v>
      </c>
      <c r="M14" s="5">
        <f>ABS(IF(L14&lt;=0,L14/耗电量关键数据!$B$6/1000,L14/耗电量关键数据!$B$5/1000))</f>
        <v>1.3453972228</v>
      </c>
      <c r="N14" s="19">
        <f>耗电量关键数据!$B$14</f>
        <v>1.1688450000000001</v>
      </c>
      <c r="O14" s="19">
        <f>耗电量关键数据!$B$15</f>
        <v>0.37403039999999999</v>
      </c>
      <c r="P14" s="19">
        <f t="shared" si="2"/>
        <v>2.8882726228000002</v>
      </c>
      <c r="Q14" s="19">
        <f t="shared" si="6"/>
        <v>2.8882726228000002</v>
      </c>
      <c r="R14" s="20">
        <f t="shared" si="3"/>
        <v>43.428907377199998</v>
      </c>
      <c r="S14" s="20">
        <f t="shared" si="7"/>
        <v>0</v>
      </c>
      <c r="T14" s="20">
        <f>IF((T13+R14)&lt;0,0,IF((T13+R14)&gt;结论【关键目标】!C$28,结论【关键目标】!C$28,T13+R14))</f>
        <v>22</v>
      </c>
      <c r="U14" s="19">
        <f>IF((T13+R14)&lt;结论【关键目标】!$C$28,0,(发电量计算【计算逻辑页】!R14+发电量计算【计算逻辑页】!T13-结论【关键目标】!$C$28))</f>
        <v>43.428907377200005</v>
      </c>
      <c r="V14" s="5">
        <f t="shared" si="4"/>
        <v>15.200117582020001</v>
      </c>
      <c r="W14" s="5">
        <f t="shared" si="5"/>
        <v>3.54333285365104</v>
      </c>
      <c r="X14" s="5">
        <f t="shared" si="8"/>
        <v>0</v>
      </c>
    </row>
    <row r="15" spans="1:24" x14ac:dyDescent="0.15">
      <c r="A15" s="7">
        <v>14</v>
      </c>
      <c r="B15" s="40">
        <v>1</v>
      </c>
      <c r="C15" s="40">
        <v>1</v>
      </c>
      <c r="D15" s="7">
        <v>14</v>
      </c>
      <c r="E15" s="7">
        <v>1</v>
      </c>
      <c r="F15" s="7">
        <v>4</v>
      </c>
      <c r="G15" s="7">
        <v>389.5</v>
      </c>
      <c r="H15" s="7">
        <f t="shared" si="0"/>
        <v>7</v>
      </c>
      <c r="I15" s="16">
        <f t="shared" si="1"/>
        <v>44927</v>
      </c>
      <c r="J15" s="17">
        <v>1.2267999999999999</v>
      </c>
      <c r="K15" s="18">
        <f>G15*结论【关键目标】!C$27*0.7735*0.001</f>
        <v>36.153390000000002</v>
      </c>
      <c r="L15" s="5">
        <v>0</v>
      </c>
      <c r="M15" s="5">
        <f>ABS(IF(L15&lt;=0,L15/耗电量关键数据!$B$6/1000,L15/耗电量关键数据!$B$5/1000))</f>
        <v>0</v>
      </c>
      <c r="N15" s="19">
        <f>耗电量关键数据!$B$14</f>
        <v>1.1688450000000001</v>
      </c>
      <c r="O15" s="19">
        <f>耗电量关键数据!$B$15</f>
        <v>0.37403039999999999</v>
      </c>
      <c r="P15" s="19">
        <f t="shared" si="2"/>
        <v>1.5428754000000002</v>
      </c>
      <c r="Q15" s="19">
        <f t="shared" si="6"/>
        <v>1.5428754000000002</v>
      </c>
      <c r="R15" s="20">
        <f t="shared" si="3"/>
        <v>34.610514600000002</v>
      </c>
      <c r="S15" s="20">
        <f t="shared" si="7"/>
        <v>0</v>
      </c>
      <c r="T15" s="20">
        <f>IF((T14+R15)&lt;0,0,IF((T14+R15)&gt;结论【关键目标】!C$28,结论【关键目标】!C$28,T14+R15))</f>
        <v>22</v>
      </c>
      <c r="U15" s="19">
        <f>IF((T14+R15)&lt;结论【关键目标】!$C$28,0,(发电量计算【计算逻辑页】!R15+发电量计算【计算逻辑页】!T14-结论【关键目标】!$C$28))</f>
        <v>34.610514600000002</v>
      </c>
      <c r="V15" s="5">
        <f t="shared" si="4"/>
        <v>12.113680110000001</v>
      </c>
      <c r="W15" s="5">
        <f t="shared" si="5"/>
        <v>1.89279954072</v>
      </c>
      <c r="X15" s="5">
        <f t="shared" si="8"/>
        <v>0</v>
      </c>
    </row>
    <row r="16" spans="1:24" x14ac:dyDescent="0.15">
      <c r="A16" s="7">
        <v>15</v>
      </c>
      <c r="B16" s="40">
        <v>1</v>
      </c>
      <c r="C16" s="40">
        <v>1</v>
      </c>
      <c r="D16" s="7">
        <v>15</v>
      </c>
      <c r="E16" s="7">
        <v>1</v>
      </c>
      <c r="F16" s="7">
        <v>4.0999999999999996</v>
      </c>
      <c r="G16" s="7">
        <v>223.5</v>
      </c>
      <c r="H16" s="7">
        <f t="shared" si="0"/>
        <v>7</v>
      </c>
      <c r="I16" s="16">
        <f t="shared" si="1"/>
        <v>44927</v>
      </c>
      <c r="J16" s="17">
        <v>1.2267999999999999</v>
      </c>
      <c r="K16" s="18">
        <f>G16*结论【关键目标】!C$27*0.7735*0.001</f>
        <v>20.745270000000001</v>
      </c>
      <c r="L16" s="5">
        <v>0</v>
      </c>
      <c r="M16" s="5">
        <f>ABS(IF(L16&lt;=0,L16/耗电量关键数据!$B$6/1000,L16/耗电量关键数据!$B$5/1000))</f>
        <v>0</v>
      </c>
      <c r="N16" s="19">
        <f>耗电量关键数据!$B$14</f>
        <v>1.1688450000000001</v>
      </c>
      <c r="O16" s="19">
        <f>耗电量关键数据!$B$15</f>
        <v>0.37403039999999999</v>
      </c>
      <c r="P16" s="19">
        <f t="shared" si="2"/>
        <v>1.5428754000000002</v>
      </c>
      <c r="Q16" s="19">
        <f t="shared" si="6"/>
        <v>1.5428754000000002</v>
      </c>
      <c r="R16" s="20">
        <f t="shared" si="3"/>
        <v>19.202394600000002</v>
      </c>
      <c r="S16" s="20">
        <f t="shared" si="7"/>
        <v>0</v>
      </c>
      <c r="T16" s="20">
        <f>IF((T15+R16)&lt;0,0,IF((T15+R16)&gt;结论【关键目标】!C$28,结论【关键目标】!C$28,T15+R16))</f>
        <v>22</v>
      </c>
      <c r="U16" s="19">
        <f>IF((T15+R16)&lt;结论【关键目标】!$C$28,0,(发电量计算【计算逻辑页】!R16+发电量计算【计算逻辑页】!T15-结论【关键目标】!$C$28))</f>
        <v>19.202394600000005</v>
      </c>
      <c r="V16" s="5">
        <f t="shared" si="4"/>
        <v>6.7208381100000016</v>
      </c>
      <c r="W16" s="5">
        <f t="shared" si="5"/>
        <v>1.89279954072</v>
      </c>
      <c r="X16" s="5">
        <f t="shared" si="8"/>
        <v>0</v>
      </c>
    </row>
    <row r="17" spans="1:24" x14ac:dyDescent="0.15">
      <c r="A17" s="7">
        <v>16</v>
      </c>
      <c r="B17" s="40">
        <v>1</v>
      </c>
      <c r="C17" s="40">
        <v>1</v>
      </c>
      <c r="D17" s="7">
        <v>16</v>
      </c>
      <c r="E17" s="7">
        <v>1</v>
      </c>
      <c r="F17" s="7">
        <v>3</v>
      </c>
      <c r="G17" s="7">
        <v>21.1</v>
      </c>
      <c r="H17" s="7">
        <f t="shared" si="0"/>
        <v>7</v>
      </c>
      <c r="I17" s="16">
        <f t="shared" si="1"/>
        <v>44927</v>
      </c>
      <c r="J17" s="17">
        <v>0.70809999999999995</v>
      </c>
      <c r="K17" s="18">
        <f>G17*结论【关键目标】!C$27*0.7735*0.001</f>
        <v>1.958502</v>
      </c>
      <c r="L17" s="5">
        <v>-5524.3345890000001</v>
      </c>
      <c r="M17" s="5">
        <f>ABS(IF(L17&lt;=0,L17/耗电量关键数据!$B$6/1000,L17/耗电量关键数据!$B$5/1000))</f>
        <v>2.2097338355999998</v>
      </c>
      <c r="N17" s="19">
        <f>耗电量关键数据!$B$14</f>
        <v>1.1688450000000001</v>
      </c>
      <c r="O17" s="19">
        <f>耗电量关键数据!$B$15</f>
        <v>0.37403039999999999</v>
      </c>
      <c r="P17" s="19">
        <f t="shared" si="2"/>
        <v>3.7526092356</v>
      </c>
      <c r="Q17" s="19">
        <f t="shared" si="6"/>
        <v>0</v>
      </c>
      <c r="R17" s="20">
        <f t="shared" si="3"/>
        <v>1.958502</v>
      </c>
      <c r="S17" s="20">
        <f t="shared" si="7"/>
        <v>0</v>
      </c>
      <c r="T17" s="20">
        <f>IF((T16+R17)&lt;0,0,IF((T16+R17)&gt;结论【关键目标】!C$28,结论【关键目标】!C$28,T16+R17))</f>
        <v>22</v>
      </c>
      <c r="U17" s="19">
        <f>IF((T16+R17)&lt;结论【关键目标】!$C$28,0,(发电量计算【计算逻辑页】!R17+发电量计算【计算逻辑页】!T16-结论【关键目标】!$C$28))</f>
        <v>1.9585019999999993</v>
      </c>
      <c r="V17" s="5">
        <f t="shared" si="4"/>
        <v>0.68547569999999969</v>
      </c>
      <c r="W17" s="5">
        <f t="shared" si="5"/>
        <v>1.3868152662</v>
      </c>
      <c r="X17" s="5">
        <f t="shared" si="8"/>
        <v>0</v>
      </c>
    </row>
    <row r="18" spans="1:24" x14ac:dyDescent="0.15">
      <c r="A18" s="7">
        <v>17</v>
      </c>
      <c r="B18" s="40">
        <v>1</v>
      </c>
      <c r="C18" s="40">
        <v>1</v>
      </c>
      <c r="D18" s="7">
        <v>17</v>
      </c>
      <c r="E18" s="7">
        <v>1</v>
      </c>
      <c r="F18" s="7">
        <v>3</v>
      </c>
      <c r="G18" s="7">
        <v>0</v>
      </c>
      <c r="H18" s="7">
        <f t="shared" si="0"/>
        <v>7</v>
      </c>
      <c r="I18" s="16">
        <f t="shared" si="1"/>
        <v>44927</v>
      </c>
      <c r="J18" s="17">
        <v>0.70809999999999995</v>
      </c>
      <c r="K18" s="18">
        <f>G18*结论【关键目标】!C$27*0.7735*0.001</f>
        <v>0</v>
      </c>
      <c r="L18" s="5">
        <v>-10684.559810000001</v>
      </c>
      <c r="M18" s="5">
        <f>ABS(IF(L18&lt;=0,L18/耗电量关键数据!$B$6/1000,L18/耗电量关键数据!$B$5/1000))</f>
        <v>4.2738239240000002</v>
      </c>
      <c r="N18" s="19">
        <f>耗电量关键数据!$B$14</f>
        <v>1.1688450000000001</v>
      </c>
      <c r="O18" s="19">
        <f>耗电量关键数据!$B$15</f>
        <v>0.37403039999999999</v>
      </c>
      <c r="P18" s="19">
        <f t="shared" si="2"/>
        <v>5.816699324</v>
      </c>
      <c r="Q18" s="19">
        <f t="shared" si="6"/>
        <v>0</v>
      </c>
      <c r="R18" s="20">
        <f t="shared" si="3"/>
        <v>0</v>
      </c>
      <c r="S18" s="20">
        <f t="shared" si="7"/>
        <v>0</v>
      </c>
      <c r="T18" s="20">
        <f>IF((T17+R18)&lt;0,0,IF((T17+R18)&gt;结论【关键目标】!C$28,结论【关键目标】!C$28,T17+R18))</f>
        <v>22</v>
      </c>
      <c r="U18" s="19">
        <f>IF((T17+R18)&lt;结论【关键目标】!$C$28,0,(发电量计算【计算逻辑页】!R18+发电量计算【计算逻辑页】!T17-结论【关键目标】!$C$28))</f>
        <v>0</v>
      </c>
      <c r="V18" s="5">
        <f t="shared" si="4"/>
        <v>0</v>
      </c>
      <c r="W18" s="5">
        <f t="shared" si="5"/>
        <v>0</v>
      </c>
      <c r="X18" s="5">
        <f t="shared" si="8"/>
        <v>0</v>
      </c>
    </row>
    <row r="19" spans="1:24" x14ac:dyDescent="0.15">
      <c r="A19" s="7">
        <v>18</v>
      </c>
      <c r="B19" s="40">
        <v>1</v>
      </c>
      <c r="C19" s="40">
        <v>1</v>
      </c>
      <c r="D19" s="7">
        <v>18</v>
      </c>
      <c r="E19" s="7">
        <v>1</v>
      </c>
      <c r="F19" s="7">
        <v>2.5</v>
      </c>
      <c r="G19" s="7">
        <v>0</v>
      </c>
      <c r="H19" s="7">
        <f t="shared" si="0"/>
        <v>7</v>
      </c>
      <c r="I19" s="16">
        <f t="shared" si="1"/>
        <v>44927</v>
      </c>
      <c r="J19" s="17">
        <v>0.70809999999999995</v>
      </c>
      <c r="K19" s="18">
        <f>G19*结论【关键目标】!C$27*0.7735*0.001</f>
        <v>0</v>
      </c>
      <c r="L19" s="5">
        <v>-27842.436119999998</v>
      </c>
      <c r="M19" s="5">
        <f>ABS(IF(L19&lt;=0,L19/耗电量关键数据!$B$6/1000,L19/耗电量关键数据!$B$5/1000))</f>
        <v>11.136974447999998</v>
      </c>
      <c r="N19" s="19">
        <f>耗电量关键数据!$B$14</f>
        <v>1.1688450000000001</v>
      </c>
      <c r="O19" s="19">
        <f>耗电量关键数据!$B$15</f>
        <v>0.37403039999999999</v>
      </c>
      <c r="P19" s="19">
        <f t="shared" si="2"/>
        <v>12.679849847999998</v>
      </c>
      <c r="Q19" s="19">
        <f t="shared" si="6"/>
        <v>0</v>
      </c>
      <c r="R19" s="20">
        <f t="shared" si="3"/>
        <v>0</v>
      </c>
      <c r="S19" s="20">
        <f t="shared" si="7"/>
        <v>0</v>
      </c>
      <c r="T19" s="20">
        <f>IF((T18+R19)&lt;0,0,IF((T18+R19)&gt;结论【关键目标】!C$28,结论【关键目标】!C$28,T18+R19))</f>
        <v>22</v>
      </c>
      <c r="U19" s="19">
        <f>IF((T18+R19)&lt;结论【关键目标】!$C$28,0,(发电量计算【计算逻辑页】!R19+发电量计算【计算逻辑页】!T18-结论【关键目标】!$C$28))</f>
        <v>0</v>
      </c>
      <c r="V19" s="5">
        <f t="shared" si="4"/>
        <v>0</v>
      </c>
      <c r="W19" s="5">
        <f t="shared" si="5"/>
        <v>0</v>
      </c>
      <c r="X19" s="5">
        <f t="shared" si="8"/>
        <v>0</v>
      </c>
    </row>
    <row r="20" spans="1:24" x14ac:dyDescent="0.15">
      <c r="A20" s="7">
        <v>19</v>
      </c>
      <c r="B20" s="40">
        <v>1</v>
      </c>
      <c r="C20" s="40">
        <v>1</v>
      </c>
      <c r="D20" s="7">
        <v>19</v>
      </c>
      <c r="E20" s="7">
        <v>1</v>
      </c>
      <c r="F20" s="7">
        <v>1</v>
      </c>
      <c r="G20" s="7">
        <v>0</v>
      </c>
      <c r="H20" s="7">
        <f t="shared" si="0"/>
        <v>7</v>
      </c>
      <c r="I20" s="16">
        <f t="shared" si="1"/>
        <v>44927</v>
      </c>
      <c r="J20" s="17">
        <v>1.2267999999999999</v>
      </c>
      <c r="K20" s="18">
        <f>G20*结论【关键目标】!C$27*0.7735*0.001</f>
        <v>0</v>
      </c>
      <c r="L20" s="5">
        <v>-18919.83556</v>
      </c>
      <c r="M20" s="5">
        <f>ABS(IF(L20&lt;=0,L20/耗电量关键数据!$B$6/1000,L20/耗电量关键数据!$B$5/1000))</f>
        <v>7.567934224</v>
      </c>
      <c r="N20" s="19">
        <f>耗电量关键数据!$B$14</f>
        <v>1.1688450000000001</v>
      </c>
      <c r="O20" s="19">
        <f>耗电量关键数据!$B$15</f>
        <v>0.37403039999999999</v>
      </c>
      <c r="P20" s="19">
        <f t="shared" si="2"/>
        <v>9.1108096239999998</v>
      </c>
      <c r="Q20" s="19">
        <f t="shared" si="6"/>
        <v>9.1108096239999998</v>
      </c>
      <c r="R20" s="20">
        <f t="shared" si="3"/>
        <v>-9.1108096239999998</v>
      </c>
      <c r="S20" s="20">
        <f t="shared" si="7"/>
        <v>9.1108096239999998</v>
      </c>
      <c r="T20" s="20">
        <f>IF((T19+R20)&lt;0,0,IF((T19+R20)&gt;结论【关键目标】!C$28,结论【关键目标】!C$28,T19+R20))</f>
        <v>12.889190376</v>
      </c>
      <c r="U20" s="19">
        <f>IF((T19+R20)&lt;结论【关键目标】!$C$28,0,(发电量计算【计算逻辑页】!R20+发电量计算【计算逻辑页】!T19-结论【关键目标】!$C$28))</f>
        <v>0</v>
      </c>
      <c r="V20" s="5">
        <f t="shared" si="4"/>
        <v>0</v>
      </c>
      <c r="W20" s="5">
        <f t="shared" si="5"/>
        <v>0</v>
      </c>
      <c r="X20" s="5">
        <f t="shared" si="8"/>
        <v>7.9883578783231988</v>
      </c>
    </row>
    <row r="21" spans="1:24" x14ac:dyDescent="0.15">
      <c r="A21" s="7">
        <v>20</v>
      </c>
      <c r="B21" s="40">
        <v>1</v>
      </c>
      <c r="C21" s="40">
        <v>1</v>
      </c>
      <c r="D21" s="7">
        <v>20</v>
      </c>
      <c r="E21" s="7">
        <v>1</v>
      </c>
      <c r="F21" s="7">
        <v>0</v>
      </c>
      <c r="G21" s="7">
        <v>0</v>
      </c>
      <c r="H21" s="7">
        <f t="shared" si="0"/>
        <v>7</v>
      </c>
      <c r="I21" s="16">
        <f t="shared" si="1"/>
        <v>44927</v>
      </c>
      <c r="J21" s="17">
        <v>1.2267999999999999</v>
      </c>
      <c r="K21" s="18">
        <f>G21*结论【关键目标】!C$27*0.7735*0.001</f>
        <v>0</v>
      </c>
      <c r="L21" s="5">
        <v>-29080.784489999998</v>
      </c>
      <c r="M21" s="5">
        <f>ABS(IF(L21&lt;=0,L21/耗电量关键数据!$B$6/1000,L21/耗电量关键数据!$B$5/1000))</f>
        <v>11.632313795999998</v>
      </c>
      <c r="N21" s="19">
        <f>耗电量关键数据!$B$14</f>
        <v>1.1688450000000001</v>
      </c>
      <c r="O21" s="19">
        <f>耗电量关键数据!$B$15</f>
        <v>0.37403039999999999</v>
      </c>
      <c r="P21" s="19">
        <f t="shared" si="2"/>
        <v>13.175189196</v>
      </c>
      <c r="Q21" s="19">
        <f t="shared" si="6"/>
        <v>13.175189196</v>
      </c>
      <c r="R21" s="20">
        <f t="shared" si="3"/>
        <v>-13.175189196</v>
      </c>
      <c r="S21" s="20">
        <f t="shared" si="7"/>
        <v>13.175189196</v>
      </c>
      <c r="T21" s="20">
        <f>IF((T20+R21)&lt;0,0,IF((T20+R21)&gt;结论【关键目标】!C$28,结论【关键目标】!C$28,T20+R21))</f>
        <v>0</v>
      </c>
      <c r="U21" s="19">
        <f>IF((T20+R21)&lt;结论【关键目标】!$C$28,0,(发电量计算【计算逻辑页】!R21+发电量计算【计算逻辑页】!T20-结论【关键目标】!$C$28))</f>
        <v>0</v>
      </c>
      <c r="V21" s="5">
        <f t="shared" si="4"/>
        <v>0</v>
      </c>
      <c r="W21" s="5">
        <f t="shared" si="5"/>
        <v>0</v>
      </c>
      <c r="X21" s="5">
        <f t="shared" si="8"/>
        <v>0</v>
      </c>
    </row>
    <row r="22" spans="1:24" x14ac:dyDescent="0.15">
      <c r="A22" s="7">
        <v>21</v>
      </c>
      <c r="B22" s="40">
        <v>1</v>
      </c>
      <c r="C22" s="40">
        <v>1</v>
      </c>
      <c r="D22" s="7">
        <v>21</v>
      </c>
      <c r="E22" s="7">
        <v>1</v>
      </c>
      <c r="F22" s="7">
        <v>0.7</v>
      </c>
      <c r="G22" s="7">
        <v>0</v>
      </c>
      <c r="H22" s="7">
        <f t="shared" si="0"/>
        <v>7</v>
      </c>
      <c r="I22" s="16">
        <f t="shared" si="1"/>
        <v>44927</v>
      </c>
      <c r="J22" s="17">
        <v>1.2267999999999999</v>
      </c>
      <c r="K22" s="18">
        <f>G22*结论【关键目标】!C$27*0.7735*0.001</f>
        <v>0</v>
      </c>
      <c r="L22" s="5">
        <v>-32451.868259999999</v>
      </c>
      <c r="M22" s="5">
        <f>ABS(IF(L22&lt;=0,L22/耗电量关键数据!$B$6/1000,L22/耗电量关键数据!$B$5/1000))</f>
        <v>12.980747304000001</v>
      </c>
      <c r="N22" s="19">
        <f>耗电量关键数据!$B$14</f>
        <v>1.1688450000000001</v>
      </c>
      <c r="O22" s="19">
        <f>耗电量关键数据!$B$15</f>
        <v>0.37403039999999999</v>
      </c>
      <c r="P22" s="19">
        <f t="shared" si="2"/>
        <v>14.523622704000003</v>
      </c>
      <c r="Q22" s="19">
        <f t="shared" si="6"/>
        <v>14.523622704000003</v>
      </c>
      <c r="R22" s="20">
        <f t="shared" si="3"/>
        <v>-14.523622704000003</v>
      </c>
      <c r="S22" s="20">
        <f t="shared" si="7"/>
        <v>14.523622704000003</v>
      </c>
      <c r="T22" s="20">
        <f>IF((T21+R22)&lt;0,0,IF((T21+R22)&gt;结论【关键目标】!C$28,结论【关键目标】!C$28,T21+R22))</f>
        <v>0</v>
      </c>
      <c r="U22" s="19">
        <f>IF((T21+R22)&lt;结论【关键目标】!$C$28,0,(发电量计算【计算逻辑页】!R22+发电量计算【计算逻辑页】!T21-结论【关键目标】!$C$28))</f>
        <v>0</v>
      </c>
      <c r="V22" s="5">
        <f t="shared" si="4"/>
        <v>0</v>
      </c>
      <c r="W22" s="5">
        <f t="shared" si="5"/>
        <v>0</v>
      </c>
      <c r="X22" s="5">
        <f t="shared" si="8"/>
        <v>0</v>
      </c>
    </row>
    <row r="23" spans="1:24" x14ac:dyDescent="0.15">
      <c r="A23" s="7">
        <v>22</v>
      </c>
      <c r="B23" s="40">
        <v>1</v>
      </c>
      <c r="C23" s="40">
        <v>1</v>
      </c>
      <c r="D23" s="7">
        <v>22</v>
      </c>
      <c r="E23" s="7">
        <v>1</v>
      </c>
      <c r="F23" s="7">
        <v>-1</v>
      </c>
      <c r="G23" s="7">
        <v>0</v>
      </c>
      <c r="H23" s="7">
        <f t="shared" si="0"/>
        <v>7</v>
      </c>
      <c r="I23" s="16">
        <f t="shared" si="1"/>
        <v>44927</v>
      </c>
      <c r="J23" s="17">
        <v>0.70809999999999995</v>
      </c>
      <c r="K23" s="18">
        <f>G23*结论【关键目标】!C$27*0.7735*0.001</f>
        <v>0</v>
      </c>
      <c r="L23" s="5">
        <v>-33795.951150000001</v>
      </c>
      <c r="M23" s="5">
        <f>ABS(IF(L23&lt;=0,L23/耗电量关键数据!$B$6/1000,L23/耗电量关键数据!$B$5/1000))</f>
        <v>13.518380459999999</v>
      </c>
      <c r="N23" s="19">
        <f>耗电量关键数据!$B$14</f>
        <v>1.1688450000000001</v>
      </c>
      <c r="O23" s="19">
        <f>耗电量关键数据!$B$15</f>
        <v>0.37403039999999999</v>
      </c>
      <c r="P23" s="19">
        <f t="shared" si="2"/>
        <v>15.061255860000001</v>
      </c>
      <c r="Q23" s="19">
        <f t="shared" si="6"/>
        <v>0</v>
      </c>
      <c r="R23" s="20">
        <f t="shared" si="3"/>
        <v>0</v>
      </c>
      <c r="S23" s="20">
        <f t="shared" si="7"/>
        <v>0</v>
      </c>
      <c r="T23" s="20">
        <f>IF((T22+R23)&lt;0,0,IF((T22+R23)&gt;结论【关键目标】!C$28,结论【关键目标】!C$28,T22+R23))</f>
        <v>0</v>
      </c>
      <c r="U23" s="19">
        <f>IF((T22+R23)&lt;结论【关键目标】!$C$28,0,(发电量计算【计算逻辑页】!R23+发电量计算【计算逻辑页】!T22-结论【关键目标】!$C$28))</f>
        <v>0</v>
      </c>
      <c r="V23" s="5">
        <f t="shared" si="4"/>
        <v>0</v>
      </c>
      <c r="W23" s="5">
        <f t="shared" si="5"/>
        <v>0</v>
      </c>
      <c r="X23" s="5">
        <f t="shared" si="8"/>
        <v>0</v>
      </c>
    </row>
    <row r="24" spans="1:24" x14ac:dyDescent="0.15">
      <c r="A24" s="7">
        <v>23</v>
      </c>
      <c r="B24" s="40">
        <v>1</v>
      </c>
      <c r="C24" s="40">
        <v>1</v>
      </c>
      <c r="D24" s="7">
        <v>23</v>
      </c>
      <c r="E24" s="7">
        <v>1</v>
      </c>
      <c r="F24" s="7">
        <v>-1</v>
      </c>
      <c r="G24" s="7">
        <v>0</v>
      </c>
      <c r="H24" s="7">
        <f t="shared" si="0"/>
        <v>7</v>
      </c>
      <c r="I24" s="16">
        <f t="shared" si="1"/>
        <v>44927</v>
      </c>
      <c r="J24" s="17">
        <v>0.70809999999999995</v>
      </c>
      <c r="K24" s="18">
        <f>G24*结论【关键目标】!C$27*0.7735*0.001</f>
        <v>0</v>
      </c>
      <c r="L24" s="5">
        <v>-34546.955569999998</v>
      </c>
      <c r="M24" s="5">
        <f>ABS(IF(L24&lt;=0,L24/耗电量关键数据!$B$6/1000,L24/耗电量关键数据!$B$5/1000))</f>
        <v>13.818782228</v>
      </c>
      <c r="N24" s="19">
        <f>耗电量关键数据!$B$14</f>
        <v>1.1688450000000001</v>
      </c>
      <c r="O24" s="19">
        <f>耗电量关键数据!$B$15</f>
        <v>0.37403039999999999</v>
      </c>
      <c r="P24" s="19">
        <f t="shared" si="2"/>
        <v>15.361657628000001</v>
      </c>
      <c r="Q24" s="19">
        <f t="shared" si="6"/>
        <v>0</v>
      </c>
      <c r="R24" s="20">
        <f t="shared" si="3"/>
        <v>0</v>
      </c>
      <c r="S24" s="20">
        <f t="shared" si="7"/>
        <v>0</v>
      </c>
      <c r="T24" s="20">
        <f>IF((T23+R24)&lt;0,0,IF((T23+R24)&gt;结论【关键目标】!C$28,结论【关键目标】!C$28,T23+R24))</f>
        <v>0</v>
      </c>
      <c r="U24" s="19">
        <f>IF((T23+R24)&lt;结论【关键目标】!$C$28,0,(发电量计算【计算逻辑页】!R24+发电量计算【计算逻辑页】!T23-结论【关键目标】!$C$28))</f>
        <v>0</v>
      </c>
      <c r="V24" s="5">
        <f t="shared" si="4"/>
        <v>0</v>
      </c>
      <c r="W24" s="5">
        <f t="shared" si="5"/>
        <v>0</v>
      </c>
      <c r="X24" s="5">
        <f t="shared" si="8"/>
        <v>0</v>
      </c>
    </row>
    <row r="25" spans="1:24" x14ac:dyDescent="0.15">
      <c r="A25" s="7">
        <v>24</v>
      </c>
      <c r="B25" s="40">
        <v>1</v>
      </c>
      <c r="C25" s="40">
        <v>1</v>
      </c>
      <c r="D25" s="7">
        <v>24</v>
      </c>
      <c r="E25" s="7">
        <v>1</v>
      </c>
      <c r="F25" s="7">
        <v>-0.8</v>
      </c>
      <c r="G25" s="7">
        <v>0</v>
      </c>
      <c r="H25" s="7">
        <f t="shared" si="0"/>
        <v>7</v>
      </c>
      <c r="I25" s="16">
        <f t="shared" si="1"/>
        <v>44927</v>
      </c>
      <c r="J25" s="17">
        <v>0.2407</v>
      </c>
      <c r="K25" s="18">
        <f>G25*结论【关键目标】!C$27*0.7735*0.001</f>
        <v>0</v>
      </c>
      <c r="L25" s="5">
        <v>-35829.90984</v>
      </c>
      <c r="M25" s="5">
        <f>ABS(IF(L25&lt;=0,L25/耗电量关键数据!$B$6/1000,L25/耗电量关键数据!$B$5/1000))</f>
        <v>14.331963935999999</v>
      </c>
      <c r="N25" s="19">
        <f>耗电量关键数据!$B$14</f>
        <v>1.1688450000000001</v>
      </c>
      <c r="O25" s="19">
        <f>耗电量关键数据!$B$15</f>
        <v>0.37403039999999999</v>
      </c>
      <c r="P25" s="19">
        <f t="shared" si="2"/>
        <v>15.874839335999999</v>
      </c>
      <c r="Q25" s="19">
        <f t="shared" si="6"/>
        <v>0</v>
      </c>
      <c r="R25" s="20">
        <f t="shared" si="3"/>
        <v>0</v>
      </c>
      <c r="S25" s="20">
        <f t="shared" si="7"/>
        <v>0</v>
      </c>
      <c r="T25" s="20">
        <f>IF((T24+R25)&lt;0,0,IF((T24+R25)&gt;结论【关键目标】!C$28,结论【关键目标】!C$28,T24+R25))</f>
        <v>0</v>
      </c>
      <c r="U25" s="19">
        <f>IF((T24+R25)&lt;结论【关键目标】!$C$28,0,(发电量计算【计算逻辑页】!R25+发电量计算【计算逻辑页】!T24-结论【关键目标】!$C$28))</f>
        <v>0</v>
      </c>
      <c r="V25" s="5">
        <f t="shared" si="4"/>
        <v>0</v>
      </c>
      <c r="W25" s="5">
        <f t="shared" si="5"/>
        <v>0</v>
      </c>
      <c r="X25" s="5">
        <f t="shared" si="8"/>
        <v>0</v>
      </c>
    </row>
    <row r="26" spans="1:24" x14ac:dyDescent="0.15">
      <c r="A26" s="7">
        <v>25</v>
      </c>
      <c r="B26" s="7">
        <v>1</v>
      </c>
      <c r="C26" s="7">
        <v>2</v>
      </c>
      <c r="D26" s="7">
        <v>1</v>
      </c>
      <c r="E26" s="7">
        <v>2</v>
      </c>
      <c r="F26" s="7">
        <v>-2</v>
      </c>
      <c r="G26" s="7">
        <v>0</v>
      </c>
      <c r="H26" s="7">
        <f t="shared" si="0"/>
        <v>1</v>
      </c>
      <c r="I26" s="16">
        <f t="shared" si="1"/>
        <v>44928</v>
      </c>
      <c r="J26" s="17">
        <v>0.2407</v>
      </c>
      <c r="K26" s="18">
        <f>G26*结论【关键目标】!C$27*0.7735*0.001</f>
        <v>0</v>
      </c>
      <c r="L26" s="5">
        <v>-36667.914259999998</v>
      </c>
      <c r="M26" s="5">
        <f>ABS(IF(L26&lt;=0,L26/耗电量关键数据!$B$6/1000,L26/耗电量关键数据!$B$5/1000))</f>
        <v>14.667165703999999</v>
      </c>
      <c r="N26" s="5">
        <f>电气设备逐时使用率计算!H2</f>
        <v>1.1688450000000001</v>
      </c>
      <c r="O26" s="5">
        <f>灯光逐时使用率计算!H2</f>
        <v>0.37403039999999999</v>
      </c>
      <c r="P26" s="19">
        <f t="shared" si="2"/>
        <v>16.210041103999998</v>
      </c>
      <c r="Q26" s="19">
        <f t="shared" si="6"/>
        <v>0</v>
      </c>
      <c r="R26" s="20">
        <f t="shared" si="3"/>
        <v>0</v>
      </c>
      <c r="S26" s="20">
        <f t="shared" si="7"/>
        <v>0</v>
      </c>
      <c r="T26" s="20">
        <f>IF((T25+R26)&lt;0,0,IF((T25+R26)&gt;结论【关键目标】!C$28,结论【关键目标】!C$28,T25+R26))</f>
        <v>0</v>
      </c>
      <c r="U26" s="19">
        <f>IF((T25+R26)&lt;结论【关键目标】!$C$28,0,(发电量计算【计算逻辑页】!R26+发电量计算【计算逻辑页】!T25-结论【关键目标】!$C$28))</f>
        <v>0</v>
      </c>
      <c r="V26" s="5">
        <f t="shared" si="4"/>
        <v>0</v>
      </c>
      <c r="W26" s="5">
        <f t="shared" si="5"/>
        <v>0</v>
      </c>
      <c r="X26" s="5">
        <f t="shared" si="8"/>
        <v>0</v>
      </c>
    </row>
    <row r="27" spans="1:24" x14ac:dyDescent="0.15">
      <c r="A27" s="7">
        <v>26</v>
      </c>
      <c r="B27" s="7">
        <v>1</v>
      </c>
      <c r="C27" s="7">
        <v>2</v>
      </c>
      <c r="D27" s="7">
        <v>2</v>
      </c>
      <c r="E27" s="7">
        <v>2</v>
      </c>
      <c r="F27" s="7">
        <v>-3</v>
      </c>
      <c r="G27" s="7">
        <v>0</v>
      </c>
      <c r="H27" s="7">
        <f t="shared" si="0"/>
        <v>1</v>
      </c>
      <c r="I27" s="16">
        <f t="shared" si="1"/>
        <v>44928</v>
      </c>
      <c r="J27" s="17">
        <v>0.2407</v>
      </c>
      <c r="K27" s="18">
        <f>G27*结论【关键目标】!C$27*0.7735*0.001</f>
        <v>0</v>
      </c>
      <c r="L27" s="5">
        <v>-37535.931669999998</v>
      </c>
      <c r="M27" s="5">
        <f>ABS(IF(L27&lt;=0,L27/耗电量关键数据!$B$6/1000,L27/耗电量关键数据!$B$5/1000))</f>
        <v>15.014372668</v>
      </c>
      <c r="N27" s="5">
        <f>电气设备逐时使用率计算!H3</f>
        <v>1.1688450000000001</v>
      </c>
      <c r="O27" s="5">
        <f>灯光逐时使用率计算!H3</f>
        <v>0.37403039999999999</v>
      </c>
      <c r="P27" s="19">
        <f t="shared" si="2"/>
        <v>16.557248068</v>
      </c>
      <c r="Q27" s="19">
        <f t="shared" si="6"/>
        <v>0</v>
      </c>
      <c r="R27" s="20">
        <f t="shared" si="3"/>
        <v>0</v>
      </c>
      <c r="S27" s="20">
        <f t="shared" si="7"/>
        <v>0</v>
      </c>
      <c r="T27" s="20">
        <f>IF((T26+R27)&lt;0,0,IF((T26+R27)&gt;结论【关键目标】!C$28,结论【关键目标】!C$28,T26+R27))</f>
        <v>0</v>
      </c>
      <c r="U27" s="19">
        <f>IF((T26+R27)&lt;结论【关键目标】!$C$28,0,(发电量计算【计算逻辑页】!R27+发电量计算【计算逻辑页】!T26-结论【关键目标】!$C$28))</f>
        <v>0</v>
      </c>
      <c r="V27" s="5">
        <f t="shared" si="4"/>
        <v>0</v>
      </c>
      <c r="W27" s="5">
        <f t="shared" si="5"/>
        <v>0</v>
      </c>
      <c r="X27" s="5">
        <f t="shared" si="8"/>
        <v>0</v>
      </c>
    </row>
    <row r="28" spans="1:24" x14ac:dyDescent="0.15">
      <c r="A28" s="7">
        <v>27</v>
      </c>
      <c r="B28" s="7">
        <v>1</v>
      </c>
      <c r="C28" s="7">
        <v>2</v>
      </c>
      <c r="D28" s="7">
        <v>3</v>
      </c>
      <c r="E28" s="7">
        <v>2</v>
      </c>
      <c r="F28" s="7">
        <v>-2.4</v>
      </c>
      <c r="G28" s="7">
        <v>0</v>
      </c>
      <c r="H28" s="7">
        <f t="shared" si="0"/>
        <v>1</v>
      </c>
      <c r="I28" s="16">
        <f t="shared" si="1"/>
        <v>44928</v>
      </c>
      <c r="J28" s="17">
        <v>0.2407</v>
      </c>
      <c r="K28" s="18">
        <f>G28*结论【关键目标】!C$27*0.7735*0.001</f>
        <v>0</v>
      </c>
      <c r="L28" s="5">
        <v>-38969.74682</v>
      </c>
      <c r="M28" s="5">
        <f>ABS(IF(L28&lt;=0,L28/耗电量关键数据!$B$6/1000,L28/耗电量关键数据!$B$5/1000))</f>
        <v>15.587898728000001</v>
      </c>
      <c r="N28" s="5">
        <f>电气设备逐时使用率计算!H4</f>
        <v>1.1688450000000001</v>
      </c>
      <c r="O28" s="5">
        <f>灯光逐时使用率计算!H4</f>
        <v>0.37403039999999999</v>
      </c>
      <c r="P28" s="19">
        <f t="shared" si="2"/>
        <v>17.130774127999999</v>
      </c>
      <c r="Q28" s="19">
        <f t="shared" si="6"/>
        <v>0</v>
      </c>
      <c r="R28" s="20">
        <f t="shared" si="3"/>
        <v>0</v>
      </c>
      <c r="S28" s="20">
        <f t="shared" si="7"/>
        <v>0</v>
      </c>
      <c r="T28" s="20">
        <f>IF((T27+R28)&lt;0,0,IF((T27+R28)&gt;结论【关键目标】!C$28,结论【关键目标】!C$28,T27+R28))</f>
        <v>0</v>
      </c>
      <c r="U28" s="19">
        <f>IF((T27+R28)&lt;结论【关键目标】!$C$28,0,(发电量计算【计算逻辑页】!R28+发电量计算【计算逻辑页】!T27-结论【关键目标】!$C$28))</f>
        <v>0</v>
      </c>
      <c r="V28" s="5">
        <f t="shared" si="4"/>
        <v>0</v>
      </c>
      <c r="W28" s="5">
        <f t="shared" si="5"/>
        <v>0</v>
      </c>
      <c r="X28" s="5">
        <f t="shared" si="8"/>
        <v>0</v>
      </c>
    </row>
    <row r="29" spans="1:24" x14ac:dyDescent="0.15">
      <c r="A29" s="7">
        <v>28</v>
      </c>
      <c r="B29" s="7">
        <v>1</v>
      </c>
      <c r="C29" s="7">
        <v>2</v>
      </c>
      <c r="D29" s="7">
        <v>4</v>
      </c>
      <c r="E29" s="7">
        <v>2</v>
      </c>
      <c r="F29" s="7">
        <v>-5</v>
      </c>
      <c r="G29" s="7">
        <v>0</v>
      </c>
      <c r="H29" s="7">
        <f t="shared" si="0"/>
        <v>1</v>
      </c>
      <c r="I29" s="16">
        <f t="shared" si="1"/>
        <v>44928</v>
      </c>
      <c r="J29" s="17">
        <v>0.2407</v>
      </c>
      <c r="K29" s="18">
        <f>G29*结论【关键目标】!C$27*0.7735*0.001</f>
        <v>0</v>
      </c>
      <c r="L29" s="5">
        <v>-40372.315479999997</v>
      </c>
      <c r="M29" s="5">
        <f>ABS(IF(L29&lt;=0,L29/耗电量关键数据!$B$6/1000,L29/耗电量关键数据!$B$5/1000))</f>
        <v>16.148926191999998</v>
      </c>
      <c r="N29" s="5">
        <f>电气设备逐时使用率计算!H5</f>
        <v>1.1688450000000001</v>
      </c>
      <c r="O29" s="5">
        <f>灯光逐时使用率计算!H5</f>
        <v>0.37403039999999999</v>
      </c>
      <c r="P29" s="19">
        <f t="shared" si="2"/>
        <v>17.691801591999997</v>
      </c>
      <c r="Q29" s="19">
        <f t="shared" si="6"/>
        <v>0</v>
      </c>
      <c r="R29" s="20">
        <f t="shared" si="3"/>
        <v>0</v>
      </c>
      <c r="S29" s="20">
        <f t="shared" si="7"/>
        <v>0</v>
      </c>
      <c r="T29" s="20">
        <f>IF((T28+R29)&lt;0,0,IF((T28+R29)&gt;结论【关键目标】!C$28,结论【关键目标】!C$28,T28+R29))</f>
        <v>0</v>
      </c>
      <c r="U29" s="19">
        <f>IF((T28+R29)&lt;结论【关键目标】!$C$28,0,(发电量计算【计算逻辑页】!R29+发电量计算【计算逻辑页】!T28-结论【关键目标】!$C$28))</f>
        <v>0</v>
      </c>
      <c r="V29" s="5">
        <f t="shared" si="4"/>
        <v>0</v>
      </c>
      <c r="W29" s="5">
        <f t="shared" si="5"/>
        <v>0</v>
      </c>
      <c r="X29" s="5">
        <f t="shared" si="8"/>
        <v>0</v>
      </c>
    </row>
    <row r="30" spans="1:24" x14ac:dyDescent="0.15">
      <c r="A30" s="7">
        <v>29</v>
      </c>
      <c r="B30" s="7">
        <v>1</v>
      </c>
      <c r="C30" s="7">
        <v>2</v>
      </c>
      <c r="D30" s="7">
        <v>5</v>
      </c>
      <c r="E30" s="7">
        <v>2</v>
      </c>
      <c r="F30" s="7">
        <v>-7</v>
      </c>
      <c r="G30" s="7">
        <v>0</v>
      </c>
      <c r="H30" s="7">
        <f t="shared" si="0"/>
        <v>1</v>
      </c>
      <c r="I30" s="16">
        <f t="shared" si="1"/>
        <v>44928</v>
      </c>
      <c r="J30" s="17">
        <v>0.2407</v>
      </c>
      <c r="K30" s="18">
        <f>G30*结论【关键目标】!C$27*0.7735*0.001</f>
        <v>0</v>
      </c>
      <c r="L30" s="5">
        <v>-41937.224020000001</v>
      </c>
      <c r="M30" s="5">
        <f>ABS(IF(L30&lt;=0,L30/耗电量关键数据!$B$6/1000,L30/耗电量关键数据!$B$5/1000))</f>
        <v>16.774889608000002</v>
      </c>
      <c r="N30" s="5">
        <f>电气设备逐时使用率计算!H6</f>
        <v>1.1688450000000001</v>
      </c>
      <c r="O30" s="5">
        <f>灯光逐时使用率计算!H6</f>
        <v>0.37403039999999999</v>
      </c>
      <c r="P30" s="19">
        <f t="shared" si="2"/>
        <v>18.317765008000002</v>
      </c>
      <c r="Q30" s="19">
        <f t="shared" si="6"/>
        <v>0</v>
      </c>
      <c r="R30" s="20">
        <f t="shared" si="3"/>
        <v>0</v>
      </c>
      <c r="S30" s="20">
        <f t="shared" si="7"/>
        <v>0</v>
      </c>
      <c r="T30" s="20">
        <f>IF((T29+R30)&lt;0,0,IF((T29+R30)&gt;结论【关键目标】!C$28,结论【关键目标】!C$28,T29+R30))</f>
        <v>0</v>
      </c>
      <c r="U30" s="19">
        <f>IF((T29+R30)&lt;结论【关键目标】!$C$28,0,(发电量计算【计算逻辑页】!R30+发电量计算【计算逻辑页】!T29-结论【关键目标】!$C$28))</f>
        <v>0</v>
      </c>
      <c r="V30" s="5">
        <f t="shared" si="4"/>
        <v>0</v>
      </c>
      <c r="W30" s="5">
        <f t="shared" si="5"/>
        <v>0</v>
      </c>
      <c r="X30" s="5">
        <f t="shared" si="8"/>
        <v>0</v>
      </c>
    </row>
    <row r="31" spans="1:24" x14ac:dyDescent="0.15">
      <c r="A31" s="7">
        <v>30</v>
      </c>
      <c r="B31" s="7">
        <v>1</v>
      </c>
      <c r="C31" s="7">
        <v>2</v>
      </c>
      <c r="D31" s="7">
        <v>6</v>
      </c>
      <c r="E31" s="7">
        <v>2</v>
      </c>
      <c r="F31" s="7">
        <v>-3.7</v>
      </c>
      <c r="G31" s="7">
        <v>0</v>
      </c>
      <c r="H31" s="7">
        <f t="shared" si="0"/>
        <v>1</v>
      </c>
      <c r="I31" s="16">
        <f t="shared" si="1"/>
        <v>44928</v>
      </c>
      <c r="J31" s="17">
        <v>0.2407</v>
      </c>
      <c r="K31" s="18">
        <f>G31*结论【关键目标】!C$27*0.7735*0.001</f>
        <v>0</v>
      </c>
      <c r="L31" s="5">
        <v>-42927.719279999998</v>
      </c>
      <c r="M31" s="5">
        <f>ABS(IF(L31&lt;=0,L31/耗电量关键数据!$B$6/1000,L31/耗电量关键数据!$B$5/1000))</f>
        <v>17.171087712000002</v>
      </c>
      <c r="N31" s="5">
        <f>电气设备逐时使用率计算!H7</f>
        <v>1.1688450000000001</v>
      </c>
      <c r="O31" s="5">
        <f>灯光逐时使用率计算!H7</f>
        <v>0.37403039999999999</v>
      </c>
      <c r="P31" s="19">
        <f t="shared" si="2"/>
        <v>18.713963112000002</v>
      </c>
      <c r="Q31" s="19">
        <f t="shared" si="6"/>
        <v>0</v>
      </c>
      <c r="R31" s="20">
        <f t="shared" si="3"/>
        <v>0</v>
      </c>
      <c r="S31" s="20">
        <f t="shared" si="7"/>
        <v>0</v>
      </c>
      <c r="T31" s="20">
        <f>IF((T30+R31)&lt;0,0,IF((T30+R31)&gt;结论【关键目标】!C$28,结论【关键目标】!C$28,T30+R31))</f>
        <v>0</v>
      </c>
      <c r="U31" s="19">
        <f>IF((T30+R31)&lt;结论【关键目标】!$C$28,0,(发电量计算【计算逻辑页】!R31+发电量计算【计算逻辑页】!T30-结论【关键目标】!$C$28))</f>
        <v>0</v>
      </c>
      <c r="V31" s="5">
        <f t="shared" si="4"/>
        <v>0</v>
      </c>
      <c r="W31" s="5">
        <f t="shared" si="5"/>
        <v>0</v>
      </c>
      <c r="X31" s="5">
        <f t="shared" si="8"/>
        <v>0</v>
      </c>
    </row>
    <row r="32" spans="1:24" x14ac:dyDescent="0.15">
      <c r="A32" s="7">
        <v>31</v>
      </c>
      <c r="B32" s="7">
        <v>1</v>
      </c>
      <c r="C32" s="7">
        <v>2</v>
      </c>
      <c r="D32" s="7">
        <v>7</v>
      </c>
      <c r="E32" s="7">
        <v>2</v>
      </c>
      <c r="F32" s="7">
        <v>-6</v>
      </c>
      <c r="G32" s="7">
        <v>0</v>
      </c>
      <c r="H32" s="7">
        <f t="shared" si="0"/>
        <v>1</v>
      </c>
      <c r="I32" s="16">
        <f t="shared" si="1"/>
        <v>44928</v>
      </c>
      <c r="J32" s="17">
        <v>0.2407</v>
      </c>
      <c r="K32" s="18">
        <f>G32*结论【关键目标】!C$27*0.7735*0.001</f>
        <v>0</v>
      </c>
      <c r="L32" s="5">
        <v>-38517.963969999997</v>
      </c>
      <c r="M32" s="5">
        <f>ABS(IF(L32&lt;=0,L32/耗电量关键数据!$B$6/1000,L32/耗电量关键数据!$B$5/1000))</f>
        <v>15.407185587999999</v>
      </c>
      <c r="N32" s="5">
        <f>电气设备逐时使用率计算!H8</f>
        <v>2.3376900000000003</v>
      </c>
      <c r="O32" s="5">
        <f>灯光逐时使用率计算!H8</f>
        <v>1.2467680000000001</v>
      </c>
      <c r="P32" s="19">
        <f t="shared" si="2"/>
        <v>18.991643587999999</v>
      </c>
      <c r="Q32" s="19">
        <f t="shared" si="6"/>
        <v>0</v>
      </c>
      <c r="R32" s="20">
        <f t="shared" si="3"/>
        <v>0</v>
      </c>
      <c r="S32" s="20">
        <f t="shared" si="7"/>
        <v>0</v>
      </c>
      <c r="T32" s="20">
        <f>IF((T31+R32)&lt;0,0,IF((T31+R32)&gt;结论【关键目标】!C$28,结论【关键目标】!C$28,T31+R32))</f>
        <v>0</v>
      </c>
      <c r="U32" s="19">
        <f>IF((T31+R32)&lt;结论【关键目标】!$C$28,0,(发电量计算【计算逻辑页】!R32+发电量计算【计算逻辑页】!T31-结论【关键目标】!$C$28))</f>
        <v>0</v>
      </c>
      <c r="V32" s="5">
        <f t="shared" si="4"/>
        <v>0</v>
      </c>
      <c r="W32" s="5">
        <f t="shared" si="5"/>
        <v>0</v>
      </c>
      <c r="X32" s="5">
        <f t="shared" si="8"/>
        <v>0</v>
      </c>
    </row>
    <row r="33" spans="1:24" x14ac:dyDescent="0.15">
      <c r="A33" s="7">
        <v>32</v>
      </c>
      <c r="B33" s="7">
        <v>1</v>
      </c>
      <c r="C33" s="7">
        <v>2</v>
      </c>
      <c r="D33" s="7">
        <v>8</v>
      </c>
      <c r="E33" s="7">
        <v>2</v>
      </c>
      <c r="F33" s="7">
        <v>-7</v>
      </c>
      <c r="G33" s="7">
        <v>101</v>
      </c>
      <c r="H33" s="7">
        <f t="shared" si="0"/>
        <v>1</v>
      </c>
      <c r="I33" s="16">
        <f t="shared" si="1"/>
        <v>44928</v>
      </c>
      <c r="J33" s="17">
        <v>0.70809999999999995</v>
      </c>
      <c r="K33" s="18">
        <f>G33*结论【关键目标】!C$27*0.7735*0.001</f>
        <v>9.3748199999999997</v>
      </c>
      <c r="L33" s="5">
        <v>-37653.837699999996</v>
      </c>
      <c r="M33" s="5">
        <f>ABS(IF(L33&lt;=0,L33/耗电量关键数据!$B$6/1000,L33/耗电量关键数据!$B$5/1000))</f>
        <v>15.061535079999997</v>
      </c>
      <c r="N33" s="5">
        <f>电气设备逐时使用率计算!H9</f>
        <v>11.688450000000001</v>
      </c>
      <c r="O33" s="5">
        <f>灯光逐时使用率计算!H9</f>
        <v>6.2338399999999998</v>
      </c>
      <c r="P33" s="19">
        <f t="shared" si="2"/>
        <v>32.983825079999995</v>
      </c>
      <c r="Q33" s="19">
        <f t="shared" si="6"/>
        <v>0</v>
      </c>
      <c r="R33" s="20">
        <f t="shared" si="3"/>
        <v>9.3748199999999997</v>
      </c>
      <c r="S33" s="20">
        <f t="shared" si="7"/>
        <v>0</v>
      </c>
      <c r="T33" s="20">
        <f>IF((T32+R33)&lt;0,0,IF((T32+R33)&gt;结论【关键目标】!C$28,结论【关键目标】!C$28,T32+R33))</f>
        <v>9.3748199999999997</v>
      </c>
      <c r="U33" s="19">
        <f>IF((T32+R33)&lt;结论【关键目标】!$C$28,0,(发电量计算【计算逻辑页】!R33+发电量计算【计算逻辑页】!T32-结论【关键目标】!$C$28))</f>
        <v>0</v>
      </c>
      <c r="V33" s="5">
        <f t="shared" si="4"/>
        <v>0</v>
      </c>
      <c r="W33" s="5">
        <f t="shared" si="5"/>
        <v>6.6383100419999996</v>
      </c>
      <c r="X33" s="5">
        <f t="shared" si="8"/>
        <v>0</v>
      </c>
    </row>
    <row r="34" spans="1:24" x14ac:dyDescent="0.15">
      <c r="A34" s="7">
        <v>33</v>
      </c>
      <c r="B34" s="7">
        <v>1</v>
      </c>
      <c r="C34" s="7">
        <v>2</v>
      </c>
      <c r="D34" s="7">
        <v>9</v>
      </c>
      <c r="E34" s="7">
        <v>2</v>
      </c>
      <c r="F34" s="7">
        <v>-4.5999999999999996</v>
      </c>
      <c r="G34" s="7">
        <v>250.2</v>
      </c>
      <c r="H34" s="7">
        <f t="shared" si="0"/>
        <v>1</v>
      </c>
      <c r="I34" s="16">
        <f t="shared" si="1"/>
        <v>44928</v>
      </c>
      <c r="J34" s="17">
        <v>0.70809999999999995</v>
      </c>
      <c r="K34" s="18">
        <f>G34*结论【关键目标】!C$27*0.7735*0.001</f>
        <v>23.223564</v>
      </c>
      <c r="L34" s="5">
        <v>-16836.857690000001</v>
      </c>
      <c r="M34" s="5">
        <f>ABS(IF(L34&lt;=0,L34/耗电量关键数据!$B$6/1000,L34/耗电量关键数据!$B$5/1000))</f>
        <v>6.7347430760000009</v>
      </c>
      <c r="N34" s="5">
        <f>电气设备逐时使用率计算!H10</f>
        <v>22.208055000000002</v>
      </c>
      <c r="O34" s="5">
        <f>灯光逐时使用率计算!H10</f>
        <v>11.844296</v>
      </c>
      <c r="P34" s="19">
        <f t="shared" si="2"/>
        <v>40.787094076000002</v>
      </c>
      <c r="Q34" s="19">
        <f t="shared" si="6"/>
        <v>0</v>
      </c>
      <c r="R34" s="20">
        <f t="shared" si="3"/>
        <v>23.223564</v>
      </c>
      <c r="S34" s="20">
        <f t="shared" si="7"/>
        <v>0</v>
      </c>
      <c r="T34" s="20">
        <f>IF((T33+R34)&lt;0,0,IF((T33+R34)&gt;结论【关键目标】!C$28,结论【关键目标】!C$28,T33+R34))</f>
        <v>22</v>
      </c>
      <c r="U34" s="19">
        <f>IF((T33+R34)&lt;结论【关键目标】!$C$28,0,(发电量计算【计算逻辑页】!R34+发电量计算【计算逻辑页】!T33-结论【关键目标】!$C$28))</f>
        <v>10.598383999999996</v>
      </c>
      <c r="V34" s="5">
        <f t="shared" si="4"/>
        <v>3.7094343999999984</v>
      </c>
      <c r="W34" s="5">
        <f t="shared" si="5"/>
        <v>16.444605668399998</v>
      </c>
      <c r="X34" s="5">
        <f t="shared" si="8"/>
        <v>0</v>
      </c>
    </row>
    <row r="35" spans="1:24" x14ac:dyDescent="0.15">
      <c r="A35" s="7">
        <v>34</v>
      </c>
      <c r="B35" s="7">
        <v>1</v>
      </c>
      <c r="C35" s="7">
        <v>2</v>
      </c>
      <c r="D35" s="7">
        <v>10</v>
      </c>
      <c r="E35" s="7">
        <v>2</v>
      </c>
      <c r="F35" s="7">
        <v>-5</v>
      </c>
      <c r="G35" s="7">
        <v>372.2</v>
      </c>
      <c r="H35" s="7">
        <f t="shared" si="0"/>
        <v>1</v>
      </c>
      <c r="I35" s="16">
        <f t="shared" si="1"/>
        <v>44928</v>
      </c>
      <c r="J35" s="17">
        <v>0.70809999999999995</v>
      </c>
      <c r="K35" s="18">
        <f>G35*结论【关键目标】!C$27*0.7735*0.001</f>
        <v>34.547604</v>
      </c>
      <c r="L35" s="5">
        <v>-9309.4923510000008</v>
      </c>
      <c r="M35" s="5">
        <f>ABS(IF(L35&lt;=0,L35/耗电量关键数据!$B$6/1000,L35/耗电量关键数据!$B$5/1000))</f>
        <v>3.7237969404000006</v>
      </c>
      <c r="N35" s="5">
        <f>电气设备逐时使用率计算!H11</f>
        <v>22.208055000000002</v>
      </c>
      <c r="O35" s="5">
        <f>灯光逐时使用率计算!H11</f>
        <v>11.844296</v>
      </c>
      <c r="P35" s="19">
        <f t="shared" si="2"/>
        <v>37.776147940400001</v>
      </c>
      <c r="Q35" s="19">
        <f t="shared" si="6"/>
        <v>0</v>
      </c>
      <c r="R35" s="20">
        <f t="shared" si="3"/>
        <v>34.547604</v>
      </c>
      <c r="S35" s="20">
        <f t="shared" si="7"/>
        <v>0</v>
      </c>
      <c r="T35" s="20">
        <f>IF((T34+R35)&lt;0,0,IF((T34+R35)&gt;结论【关键目标】!C$28,结论【关键目标】!C$28,T34+R35))</f>
        <v>22</v>
      </c>
      <c r="U35" s="19">
        <f>IF((T34+R35)&lt;结论【关键目标】!$C$28,0,(发电量计算【计算逻辑页】!R35+发电量计算【计算逻辑页】!T34-结论【关键目标】!$C$28))</f>
        <v>34.547604</v>
      </c>
      <c r="V35" s="5">
        <f t="shared" si="4"/>
        <v>12.0916614</v>
      </c>
      <c r="W35" s="5">
        <f t="shared" si="5"/>
        <v>24.463158392399997</v>
      </c>
      <c r="X35" s="5">
        <f t="shared" si="8"/>
        <v>0</v>
      </c>
    </row>
    <row r="36" spans="1:24" x14ac:dyDescent="0.15">
      <c r="A36" s="7">
        <v>35</v>
      </c>
      <c r="B36" s="7">
        <v>1</v>
      </c>
      <c r="C36" s="7">
        <v>2</v>
      </c>
      <c r="D36" s="7">
        <v>11</v>
      </c>
      <c r="E36" s="7">
        <v>2</v>
      </c>
      <c r="F36" s="7">
        <v>-3.3</v>
      </c>
      <c r="G36" s="7">
        <v>496.2</v>
      </c>
      <c r="H36" s="7">
        <f t="shared" si="0"/>
        <v>1</v>
      </c>
      <c r="I36" s="16">
        <f t="shared" si="1"/>
        <v>44928</v>
      </c>
      <c r="J36" s="17">
        <v>1.2267999999999999</v>
      </c>
      <c r="K36" s="18">
        <f>G36*结论【关键目标】!C$27*0.7735*0.001</f>
        <v>46.057284000000003</v>
      </c>
      <c r="L36" s="5">
        <v>0</v>
      </c>
      <c r="M36" s="5">
        <f>ABS(IF(L36&lt;=0,L36/耗电量关键数据!$B$6/1000,L36/耗电量关键数据!$B$5/1000))</f>
        <v>0</v>
      </c>
      <c r="N36" s="5">
        <f>电气设备逐时使用率计算!H12</f>
        <v>22.208055000000002</v>
      </c>
      <c r="O36" s="5">
        <f>灯光逐时使用率计算!H12</f>
        <v>11.844296</v>
      </c>
      <c r="P36" s="19">
        <f t="shared" si="2"/>
        <v>34.052351000000002</v>
      </c>
      <c r="Q36" s="19">
        <f t="shared" si="6"/>
        <v>34.052351000000002</v>
      </c>
      <c r="R36" s="20">
        <f t="shared" si="3"/>
        <v>12.004933000000001</v>
      </c>
      <c r="S36" s="20">
        <f t="shared" si="7"/>
        <v>0</v>
      </c>
      <c r="T36" s="20">
        <f>IF((T35+R36)&lt;0,0,IF((T35+R36)&gt;结论【关键目标】!C$28,结论【关键目标】!C$28,T35+R36))</f>
        <v>22</v>
      </c>
      <c r="U36" s="19">
        <f>IF((T35+R36)&lt;结论【关键目标】!$C$28,0,(发电量计算【计算逻辑页】!R36+发电量计算【计算逻辑页】!T35-结论【关键目标】!$C$28))</f>
        <v>12.004933000000001</v>
      </c>
      <c r="V36" s="5">
        <f t="shared" si="4"/>
        <v>4.2017265500000001</v>
      </c>
      <c r="W36" s="5">
        <f t="shared" si="5"/>
        <v>41.775424206799997</v>
      </c>
      <c r="X36" s="5">
        <f t="shared" si="8"/>
        <v>0</v>
      </c>
    </row>
    <row r="37" spans="1:24" x14ac:dyDescent="0.15">
      <c r="A37" s="7">
        <v>36</v>
      </c>
      <c r="B37" s="7">
        <v>1</v>
      </c>
      <c r="C37" s="7">
        <v>2</v>
      </c>
      <c r="D37" s="7">
        <v>12</v>
      </c>
      <c r="E37" s="7">
        <v>2</v>
      </c>
      <c r="F37" s="7">
        <v>-1.7</v>
      </c>
      <c r="G37" s="7">
        <v>502.3</v>
      </c>
      <c r="H37" s="7">
        <f t="shared" si="0"/>
        <v>1</v>
      </c>
      <c r="I37" s="16">
        <f t="shared" si="1"/>
        <v>44928</v>
      </c>
      <c r="J37" s="17">
        <v>1.2267999999999999</v>
      </c>
      <c r="K37" s="18">
        <f>G37*结论【关键目标】!C$27*0.7735*0.001</f>
        <v>46.623486</v>
      </c>
      <c r="L37" s="5">
        <v>-4098.7525640000003</v>
      </c>
      <c r="M37" s="5">
        <f>ABS(IF(L37&lt;=0,L37/耗电量关键数据!$B$6/1000,L37/耗电量关键数据!$B$5/1000))</f>
        <v>1.6395010256</v>
      </c>
      <c r="N37" s="5">
        <f>电气设备逐时使用率计算!H13</f>
        <v>11.688450000000001</v>
      </c>
      <c r="O37" s="5">
        <f>灯光逐时使用率计算!H13</f>
        <v>9.9741440000000008</v>
      </c>
      <c r="P37" s="19">
        <f t="shared" si="2"/>
        <v>23.302095025600003</v>
      </c>
      <c r="Q37" s="19">
        <f t="shared" si="6"/>
        <v>23.302095025600003</v>
      </c>
      <c r="R37" s="20">
        <f t="shared" si="3"/>
        <v>23.321390974399996</v>
      </c>
      <c r="S37" s="20">
        <f t="shared" si="7"/>
        <v>0</v>
      </c>
      <c r="T37" s="20">
        <f>IF((T36+R37)&lt;0,0,IF((T36+R37)&gt;结论【关键目标】!C$28,结论【关键目标】!C$28,T36+R37))</f>
        <v>22</v>
      </c>
      <c r="U37" s="19">
        <f>IF((T36+R37)&lt;结论【关键目标】!$C$28,0,(发电量计算【计算逻辑页】!R37+发电量计算【计算逻辑页】!T36-结论【关键目标】!$C$28))</f>
        <v>23.321390974399996</v>
      </c>
      <c r="V37" s="5">
        <f t="shared" si="4"/>
        <v>8.162486841039998</v>
      </c>
      <c r="W37" s="5">
        <f t="shared" si="5"/>
        <v>28.587010177406082</v>
      </c>
      <c r="X37" s="5">
        <f t="shared" si="8"/>
        <v>0</v>
      </c>
    </row>
    <row r="38" spans="1:24" x14ac:dyDescent="0.15">
      <c r="A38" s="7">
        <v>37</v>
      </c>
      <c r="B38" s="7">
        <v>1</v>
      </c>
      <c r="C38" s="7">
        <v>2</v>
      </c>
      <c r="D38" s="7">
        <v>13</v>
      </c>
      <c r="E38" s="7">
        <v>2</v>
      </c>
      <c r="F38" s="7">
        <v>-2</v>
      </c>
      <c r="G38" s="7">
        <v>459.6</v>
      </c>
      <c r="H38" s="7">
        <f t="shared" si="0"/>
        <v>1</v>
      </c>
      <c r="I38" s="16">
        <f t="shared" si="1"/>
        <v>44928</v>
      </c>
      <c r="J38" s="17">
        <v>1.2267999999999999</v>
      </c>
      <c r="K38" s="18">
        <f>G38*结论【关键目标】!C$27*0.7735*0.001</f>
        <v>42.660072</v>
      </c>
      <c r="L38" s="5">
        <v>-2388.5363419999999</v>
      </c>
      <c r="M38" s="5">
        <f>ABS(IF(L38&lt;=0,L38/耗电量关键数据!$B$6/1000,L38/耗电量关键数据!$B$5/1000))</f>
        <v>0.95541453679999999</v>
      </c>
      <c r="N38" s="5">
        <f>电气设备逐时使用率计算!H14</f>
        <v>11.688450000000001</v>
      </c>
      <c r="O38" s="5">
        <f>灯光逐时使用率计算!H14</f>
        <v>9.9741440000000008</v>
      </c>
      <c r="P38" s="19">
        <f t="shared" si="2"/>
        <v>22.618008536800001</v>
      </c>
      <c r="Q38" s="19">
        <f t="shared" si="6"/>
        <v>22.618008536800001</v>
      </c>
      <c r="R38" s="20">
        <f t="shared" si="3"/>
        <v>20.042063463199998</v>
      </c>
      <c r="S38" s="20">
        <f t="shared" si="7"/>
        <v>0</v>
      </c>
      <c r="T38" s="20">
        <f>IF((T37+R38)&lt;0,0,IF((T37+R38)&gt;结论【关键目标】!C$28,结论【关键目标】!C$28,T37+R38))</f>
        <v>22</v>
      </c>
      <c r="U38" s="19">
        <f>IF((T37+R38)&lt;结论【关键目标】!$C$28,0,(发电量计算【计算逻辑页】!R38+发电量计算【计算逻辑页】!T37-结论【关键目标】!$C$28))</f>
        <v>20.042063463199995</v>
      </c>
      <c r="V38" s="5">
        <f t="shared" si="4"/>
        <v>7.0147222121199979</v>
      </c>
      <c r="W38" s="5">
        <f t="shared" si="5"/>
        <v>27.747772872946239</v>
      </c>
      <c r="X38" s="5">
        <f t="shared" si="8"/>
        <v>0</v>
      </c>
    </row>
    <row r="39" spans="1:24" x14ac:dyDescent="0.15">
      <c r="A39" s="7">
        <v>38</v>
      </c>
      <c r="B39" s="7">
        <v>1</v>
      </c>
      <c r="C39" s="7">
        <v>2</v>
      </c>
      <c r="D39" s="7">
        <v>14</v>
      </c>
      <c r="E39" s="7">
        <v>2</v>
      </c>
      <c r="F39" s="7">
        <v>-1</v>
      </c>
      <c r="G39" s="7">
        <v>354.4</v>
      </c>
      <c r="H39" s="7">
        <f t="shared" si="0"/>
        <v>1</v>
      </c>
      <c r="I39" s="16">
        <f t="shared" si="1"/>
        <v>44928</v>
      </c>
      <c r="J39" s="17">
        <v>1.2267999999999999</v>
      </c>
      <c r="K39" s="18">
        <f>G39*结论【关键目标】!C$27*0.7735*0.001</f>
        <v>32.895407999999996</v>
      </c>
      <c r="L39" s="5">
        <v>0</v>
      </c>
      <c r="M39" s="5">
        <f>ABS(IF(L39&lt;=0,L39/耗电量关键数据!$B$6/1000,L39/耗电量关键数据!$B$5/1000))</f>
        <v>0</v>
      </c>
      <c r="N39" s="5">
        <f>电气设备逐时使用率计算!H15</f>
        <v>22.208055000000002</v>
      </c>
      <c r="O39" s="5">
        <f>灯光逐时使用率计算!H15</f>
        <v>11.844296</v>
      </c>
      <c r="P39" s="19">
        <f t="shared" si="2"/>
        <v>34.052351000000002</v>
      </c>
      <c r="Q39" s="19">
        <f t="shared" si="6"/>
        <v>34.052351000000002</v>
      </c>
      <c r="R39" s="20">
        <f t="shared" si="3"/>
        <v>-1.1569430000000054</v>
      </c>
      <c r="S39" s="20">
        <f t="shared" si="7"/>
        <v>1.1569430000000054</v>
      </c>
      <c r="T39" s="20">
        <f>IF((T38+R39)&lt;0,0,IF((T38+R39)&gt;结论【关键目标】!C$28,结论【关键目标】!C$28,T38+R39))</f>
        <v>20.843056999999995</v>
      </c>
      <c r="U39" s="19">
        <f>IF((T38+R39)&lt;结论【关键目标】!$C$28,0,(发电量计算【计算逻辑页】!R39+发电量计算【计算逻辑页】!T38-结论【关键目标】!$C$28))</f>
        <v>0</v>
      </c>
      <c r="V39" s="5">
        <f t="shared" si="4"/>
        <v>0</v>
      </c>
      <c r="W39" s="5">
        <f t="shared" si="5"/>
        <v>40.356086534399992</v>
      </c>
      <c r="X39" s="5">
        <f t="shared" si="8"/>
        <v>1.0144076224000047</v>
      </c>
    </row>
    <row r="40" spans="1:24" x14ac:dyDescent="0.15">
      <c r="A40" s="7">
        <v>39</v>
      </c>
      <c r="B40" s="7">
        <v>1</v>
      </c>
      <c r="C40" s="7">
        <v>2</v>
      </c>
      <c r="D40" s="7">
        <v>15</v>
      </c>
      <c r="E40" s="7">
        <v>2</v>
      </c>
      <c r="F40" s="7">
        <v>0.3</v>
      </c>
      <c r="G40" s="7">
        <v>208.7</v>
      </c>
      <c r="H40" s="7">
        <f t="shared" si="0"/>
        <v>1</v>
      </c>
      <c r="I40" s="16">
        <f t="shared" si="1"/>
        <v>44928</v>
      </c>
      <c r="J40" s="17">
        <v>1.2267999999999999</v>
      </c>
      <c r="K40" s="18">
        <f>G40*结论【关键目标】!C$27*0.7735*0.001</f>
        <v>19.371534</v>
      </c>
      <c r="L40" s="5">
        <v>0</v>
      </c>
      <c r="M40" s="5">
        <f>ABS(IF(L40&lt;=0,L40/耗电量关键数据!$B$6/1000,L40/耗电量关键数据!$B$5/1000))</f>
        <v>0</v>
      </c>
      <c r="N40" s="5">
        <f>电气设备逐时使用率计算!H16</f>
        <v>22.208055000000002</v>
      </c>
      <c r="O40" s="5">
        <f>灯光逐时使用率计算!H16</f>
        <v>11.844296</v>
      </c>
      <c r="P40" s="19">
        <f t="shared" si="2"/>
        <v>34.052351000000002</v>
      </c>
      <c r="Q40" s="19">
        <f t="shared" si="6"/>
        <v>34.052351000000002</v>
      </c>
      <c r="R40" s="20">
        <f t="shared" si="3"/>
        <v>-14.680817000000001</v>
      </c>
      <c r="S40" s="20">
        <f t="shared" si="7"/>
        <v>14.680817000000001</v>
      </c>
      <c r="T40" s="20">
        <f>IF((T39+R40)&lt;0,0,IF((T39+R40)&gt;结论【关键目标】!C$28,结论【关键目标】!C$28,T39+R40))</f>
        <v>6.1622399999999935</v>
      </c>
      <c r="U40" s="19">
        <f>IF((T39+R40)&lt;结论【关键目标】!$C$28,0,(发电量计算【计算逻辑页】!R40+发电量计算【计算逻辑页】!T39-结论【关键目标】!$C$28))</f>
        <v>0</v>
      </c>
      <c r="V40" s="5">
        <f t="shared" si="4"/>
        <v>0</v>
      </c>
      <c r="W40" s="5">
        <f t="shared" si="5"/>
        <v>23.764997911199998</v>
      </c>
      <c r="X40" s="5">
        <f t="shared" si="8"/>
        <v>5.4030520319999935</v>
      </c>
    </row>
    <row r="41" spans="1:24" x14ac:dyDescent="0.15">
      <c r="A41" s="7">
        <v>40</v>
      </c>
      <c r="B41" s="7">
        <v>1</v>
      </c>
      <c r="C41" s="7">
        <v>2</v>
      </c>
      <c r="D41" s="7">
        <v>16</v>
      </c>
      <c r="E41" s="7">
        <v>2</v>
      </c>
      <c r="F41" s="7">
        <v>0</v>
      </c>
      <c r="G41" s="7">
        <v>26.9</v>
      </c>
      <c r="H41" s="7">
        <f t="shared" si="0"/>
        <v>1</v>
      </c>
      <c r="I41" s="16">
        <f t="shared" si="1"/>
        <v>44928</v>
      </c>
      <c r="J41" s="17">
        <v>0.70809999999999995</v>
      </c>
      <c r="K41" s="18">
        <f>G41*结论【关键目标】!C$27*0.7735*0.001</f>
        <v>2.4968579999999996</v>
      </c>
      <c r="L41" s="5">
        <v>-4061.8995169999998</v>
      </c>
      <c r="M41" s="5">
        <f>ABS(IF(L41&lt;=0,L41/耗电量关键数据!$B$6/1000,L41/耗电量关键数据!$B$5/1000))</f>
        <v>1.6247598068</v>
      </c>
      <c r="N41" s="5">
        <f>电气设备逐时使用率计算!H17</f>
        <v>22.208055000000002</v>
      </c>
      <c r="O41" s="5">
        <f>灯光逐时使用率计算!H17</f>
        <v>11.844296</v>
      </c>
      <c r="P41" s="19">
        <f t="shared" si="2"/>
        <v>35.677110806800002</v>
      </c>
      <c r="Q41" s="19">
        <f t="shared" si="6"/>
        <v>0</v>
      </c>
      <c r="R41" s="20">
        <f t="shared" si="3"/>
        <v>2.4968579999999996</v>
      </c>
      <c r="S41" s="20">
        <f t="shared" si="7"/>
        <v>0</v>
      </c>
      <c r="T41" s="20">
        <f>IF((T40+R41)&lt;0,0,IF((T40+R41)&gt;结论【关键目标】!C$28,结论【关键目标】!C$28,T40+R41))</f>
        <v>8.6590979999999931</v>
      </c>
      <c r="U41" s="19">
        <f>IF((T40+R41)&lt;结论【关键目标】!$C$28,0,(发电量计算【计算逻辑页】!R41+发电量计算【计算逻辑页】!T40-结论【关键目标】!$C$28))</f>
        <v>0</v>
      </c>
      <c r="V41" s="5">
        <f t="shared" si="4"/>
        <v>0</v>
      </c>
      <c r="W41" s="5">
        <f t="shared" si="5"/>
        <v>1.7680251497999995</v>
      </c>
      <c r="X41" s="5">
        <f t="shared" si="8"/>
        <v>0</v>
      </c>
    </row>
    <row r="42" spans="1:24" x14ac:dyDescent="0.15">
      <c r="A42" s="7">
        <v>41</v>
      </c>
      <c r="B42" s="7">
        <v>1</v>
      </c>
      <c r="C42" s="7">
        <v>2</v>
      </c>
      <c r="D42" s="7">
        <v>17</v>
      </c>
      <c r="E42" s="7">
        <v>2</v>
      </c>
      <c r="F42" s="7">
        <v>-1</v>
      </c>
      <c r="G42" s="7">
        <v>0</v>
      </c>
      <c r="H42" s="7">
        <f t="shared" si="0"/>
        <v>1</v>
      </c>
      <c r="I42" s="16">
        <f t="shared" si="1"/>
        <v>44928</v>
      </c>
      <c r="J42" s="17">
        <v>0.70809999999999995</v>
      </c>
      <c r="K42" s="18">
        <f>G42*结论【关键目标】!C$27*0.7735*0.001</f>
        <v>0</v>
      </c>
      <c r="L42" s="5">
        <v>-9222.1247359999998</v>
      </c>
      <c r="M42" s="5">
        <f>ABS(IF(L42&lt;=0,L42/耗电量关键数据!$B$6/1000,L42/耗电量关键数据!$B$5/1000))</f>
        <v>3.6888498943999997</v>
      </c>
      <c r="N42" s="5">
        <f>电气设备逐时使用率计算!H18</f>
        <v>22.208055000000002</v>
      </c>
      <c r="O42" s="5">
        <f>灯光逐时使用率计算!H18</f>
        <v>11.844296</v>
      </c>
      <c r="P42" s="19">
        <f t="shared" si="2"/>
        <v>37.741200894400002</v>
      </c>
      <c r="Q42" s="19">
        <f t="shared" si="6"/>
        <v>0</v>
      </c>
      <c r="R42" s="20">
        <f t="shared" si="3"/>
        <v>0</v>
      </c>
      <c r="S42" s="20">
        <f t="shared" si="7"/>
        <v>0</v>
      </c>
      <c r="T42" s="20">
        <f>IF((T41+R42)&lt;0,0,IF((T41+R42)&gt;结论【关键目标】!C$28,结论【关键目标】!C$28,T41+R42))</f>
        <v>8.6590979999999931</v>
      </c>
      <c r="U42" s="19">
        <f>IF((T41+R42)&lt;结论【关键目标】!$C$28,0,(发电量计算【计算逻辑页】!R42+发电量计算【计算逻辑页】!T41-结论【关键目标】!$C$28))</f>
        <v>0</v>
      </c>
      <c r="V42" s="5">
        <f t="shared" si="4"/>
        <v>0</v>
      </c>
      <c r="W42" s="5">
        <f t="shared" si="5"/>
        <v>0</v>
      </c>
      <c r="X42" s="5">
        <f t="shared" si="8"/>
        <v>0</v>
      </c>
    </row>
    <row r="43" spans="1:24" x14ac:dyDescent="0.15">
      <c r="A43" s="7">
        <v>42</v>
      </c>
      <c r="B43" s="7">
        <v>1</v>
      </c>
      <c r="C43" s="7">
        <v>2</v>
      </c>
      <c r="D43" s="7">
        <v>18</v>
      </c>
      <c r="E43" s="7">
        <v>2</v>
      </c>
      <c r="F43" s="7">
        <v>-1.3</v>
      </c>
      <c r="G43" s="7">
        <v>0</v>
      </c>
      <c r="H43" s="7">
        <f t="shared" si="0"/>
        <v>1</v>
      </c>
      <c r="I43" s="16">
        <f t="shared" si="1"/>
        <v>44928</v>
      </c>
      <c r="J43" s="17">
        <v>0.70809999999999995</v>
      </c>
      <c r="K43" s="18">
        <f>G43*结论【关键目标】!C$27*0.7735*0.001</f>
        <v>0</v>
      </c>
      <c r="L43" s="5">
        <v>-26380.001049999999</v>
      </c>
      <c r="M43" s="5">
        <f>ABS(IF(L43&lt;=0,L43/耗电量关键数据!$B$6/1000,L43/耗电量关键数据!$B$5/1000))</f>
        <v>10.552000420000001</v>
      </c>
      <c r="N43" s="5">
        <f>电气设备逐时使用率计算!H19</f>
        <v>7.0130699999999999</v>
      </c>
      <c r="O43" s="5">
        <f>灯光逐时使用率计算!H19</f>
        <v>3.7403040000000001</v>
      </c>
      <c r="P43" s="19">
        <f t="shared" si="2"/>
        <v>21.30537442</v>
      </c>
      <c r="Q43" s="19">
        <f t="shared" si="6"/>
        <v>0</v>
      </c>
      <c r="R43" s="20">
        <f t="shared" si="3"/>
        <v>0</v>
      </c>
      <c r="S43" s="20">
        <f t="shared" si="7"/>
        <v>0</v>
      </c>
      <c r="T43" s="20">
        <f>IF((T42+R43)&lt;0,0,IF((T42+R43)&gt;结论【关键目标】!C$28,结论【关键目标】!C$28,T42+R43))</f>
        <v>8.6590979999999931</v>
      </c>
      <c r="U43" s="19">
        <f>IF((T42+R43)&lt;结论【关键目标】!$C$28,0,(发电量计算【计算逻辑页】!R43+发电量计算【计算逻辑页】!T42-结论【关键目标】!$C$28))</f>
        <v>0</v>
      </c>
      <c r="V43" s="5">
        <f t="shared" si="4"/>
        <v>0</v>
      </c>
      <c r="W43" s="5">
        <f t="shared" si="5"/>
        <v>0</v>
      </c>
      <c r="X43" s="5">
        <f t="shared" si="8"/>
        <v>0</v>
      </c>
    </row>
    <row r="44" spans="1:24" x14ac:dyDescent="0.15">
      <c r="A44" s="7">
        <v>43</v>
      </c>
      <c r="B44" s="7">
        <v>1</v>
      </c>
      <c r="C44" s="7">
        <v>2</v>
      </c>
      <c r="D44" s="7">
        <v>19</v>
      </c>
      <c r="E44" s="7">
        <v>2</v>
      </c>
      <c r="F44" s="7">
        <v>-2</v>
      </c>
      <c r="G44" s="7">
        <v>0</v>
      </c>
      <c r="H44" s="7">
        <f t="shared" si="0"/>
        <v>1</v>
      </c>
      <c r="I44" s="16">
        <f t="shared" si="1"/>
        <v>44928</v>
      </c>
      <c r="J44" s="17">
        <v>1.2267999999999999</v>
      </c>
      <c r="K44" s="18">
        <f>G44*结论【关键目标】!C$27*0.7735*0.001</f>
        <v>0</v>
      </c>
      <c r="L44" s="5">
        <v>-17369.862990000001</v>
      </c>
      <c r="M44" s="5">
        <f>ABS(IF(L44&lt;=0,L44/耗电量关键数据!$B$6/1000,L44/耗电量关键数据!$B$5/1000))</f>
        <v>6.9479451960000009</v>
      </c>
      <c r="N44" s="5">
        <f>电气设备逐时使用率计算!H20</f>
        <v>7.0130699999999999</v>
      </c>
      <c r="O44" s="5">
        <f>灯光逐时使用率计算!H20</f>
        <v>3.7403040000000001</v>
      </c>
      <c r="P44" s="19">
        <f t="shared" si="2"/>
        <v>17.701319196</v>
      </c>
      <c r="Q44" s="19">
        <f t="shared" si="6"/>
        <v>17.701319196</v>
      </c>
      <c r="R44" s="20">
        <f t="shared" si="3"/>
        <v>-17.701319196</v>
      </c>
      <c r="S44" s="20">
        <f t="shared" si="7"/>
        <v>17.701319196</v>
      </c>
      <c r="T44" s="20">
        <f>IF((T43+R44)&lt;0,0,IF((T43+R44)&gt;结论【关键目标】!C$28,结论【关键目标】!C$28,T43+R44))</f>
        <v>0</v>
      </c>
      <c r="U44" s="19">
        <f>IF((T43+R44)&lt;结论【关键目标】!$C$28,0,(发电量计算【计算逻辑页】!R44+发电量计算【计算逻辑页】!T43-结论【关键目标】!$C$28))</f>
        <v>0</v>
      </c>
      <c r="V44" s="5">
        <f t="shared" si="4"/>
        <v>0</v>
      </c>
      <c r="W44" s="5">
        <f t="shared" si="5"/>
        <v>0</v>
      </c>
      <c r="X44" s="5">
        <f t="shared" si="8"/>
        <v>0</v>
      </c>
    </row>
    <row r="45" spans="1:24" x14ac:dyDescent="0.15">
      <c r="A45" s="7">
        <v>44</v>
      </c>
      <c r="B45" s="7">
        <v>1</v>
      </c>
      <c r="C45" s="7">
        <v>2</v>
      </c>
      <c r="D45" s="7">
        <v>20</v>
      </c>
      <c r="E45" s="7">
        <v>2</v>
      </c>
      <c r="F45" s="7">
        <v>-2</v>
      </c>
      <c r="G45" s="7">
        <v>0</v>
      </c>
      <c r="H45" s="7">
        <f t="shared" si="0"/>
        <v>1</v>
      </c>
      <c r="I45" s="16">
        <f t="shared" si="1"/>
        <v>44928</v>
      </c>
      <c r="J45" s="17">
        <v>1.2267999999999999</v>
      </c>
      <c r="K45" s="18">
        <f>G45*结论【关键目标】!C$27*0.7735*0.001</f>
        <v>0</v>
      </c>
      <c r="L45" s="5">
        <v>-27752.236570000001</v>
      </c>
      <c r="M45" s="5">
        <f>ABS(IF(L45&lt;=0,L45/耗电量关键数据!$B$6/1000,L45/耗电量关键数据!$B$5/1000))</f>
        <v>11.100894628000001</v>
      </c>
      <c r="N45" s="5">
        <f>电气设备逐时使用率计算!H21</f>
        <v>1.1688450000000001</v>
      </c>
      <c r="O45" s="5">
        <f>灯光逐时使用率计算!H21</f>
        <v>0.37403039999999999</v>
      </c>
      <c r="P45" s="19">
        <f t="shared" si="2"/>
        <v>12.643770028</v>
      </c>
      <c r="Q45" s="19">
        <f t="shared" si="6"/>
        <v>12.643770028</v>
      </c>
      <c r="R45" s="20">
        <f t="shared" si="3"/>
        <v>-12.643770028</v>
      </c>
      <c r="S45" s="20">
        <f t="shared" si="7"/>
        <v>12.643770028</v>
      </c>
      <c r="T45" s="20">
        <f>IF((T44+R45)&lt;0,0,IF((T44+R45)&gt;结论【关键目标】!C$28,结论【关键目标】!C$28,T44+R45))</f>
        <v>0</v>
      </c>
      <c r="U45" s="19">
        <f>IF((T44+R45)&lt;结论【关键目标】!$C$28,0,(发电量计算【计算逻辑页】!R45+发电量计算【计算逻辑页】!T44-结论【关键目标】!$C$28))</f>
        <v>0</v>
      </c>
      <c r="V45" s="5">
        <f t="shared" si="4"/>
        <v>0</v>
      </c>
      <c r="W45" s="5">
        <f t="shared" si="5"/>
        <v>0</v>
      </c>
      <c r="X45" s="5">
        <f t="shared" si="8"/>
        <v>0</v>
      </c>
    </row>
    <row r="46" spans="1:24" x14ac:dyDescent="0.15">
      <c r="A46" s="7">
        <v>45</v>
      </c>
      <c r="B46" s="7">
        <v>1</v>
      </c>
      <c r="C46" s="7">
        <v>2</v>
      </c>
      <c r="D46" s="7">
        <v>21</v>
      </c>
      <c r="E46" s="7">
        <v>2</v>
      </c>
      <c r="F46" s="7">
        <v>-2</v>
      </c>
      <c r="G46" s="7">
        <v>0</v>
      </c>
      <c r="H46" s="7">
        <f t="shared" si="0"/>
        <v>1</v>
      </c>
      <c r="I46" s="16">
        <f t="shared" si="1"/>
        <v>44928</v>
      </c>
      <c r="J46" s="17">
        <v>1.2267999999999999</v>
      </c>
      <c r="K46" s="18">
        <f>G46*结论【关键目标】!C$27*0.7735*0.001</f>
        <v>0</v>
      </c>
      <c r="L46" s="5">
        <v>-31344.744999999999</v>
      </c>
      <c r="M46" s="5">
        <f>ABS(IF(L46&lt;=0,L46/耗电量关键数据!$B$6/1000,L46/耗电量关键数据!$B$5/1000))</f>
        <v>12.537897999999998</v>
      </c>
      <c r="N46" s="5">
        <f>电气设备逐时使用率计算!H22</f>
        <v>1.1688450000000001</v>
      </c>
      <c r="O46" s="5">
        <f>灯光逐时使用率计算!H22</f>
        <v>0.37403039999999999</v>
      </c>
      <c r="P46" s="19">
        <f t="shared" si="2"/>
        <v>14.0807734</v>
      </c>
      <c r="Q46" s="19">
        <f t="shared" si="6"/>
        <v>14.0807734</v>
      </c>
      <c r="R46" s="20">
        <f t="shared" si="3"/>
        <v>-14.0807734</v>
      </c>
      <c r="S46" s="20">
        <f t="shared" si="7"/>
        <v>14.0807734</v>
      </c>
      <c r="T46" s="20">
        <f>IF((T45+R46)&lt;0,0,IF((T45+R46)&gt;结论【关键目标】!C$28,结论【关键目标】!C$28,T45+R46))</f>
        <v>0</v>
      </c>
      <c r="U46" s="19">
        <f>IF((T45+R46)&lt;结论【关键目标】!$C$28,0,(发电量计算【计算逻辑页】!R46+发电量计算【计算逻辑页】!T45-结论【关键目标】!$C$28))</f>
        <v>0</v>
      </c>
      <c r="V46" s="5">
        <f t="shared" si="4"/>
        <v>0</v>
      </c>
      <c r="W46" s="5">
        <f t="shared" si="5"/>
        <v>0</v>
      </c>
      <c r="X46" s="5">
        <f t="shared" si="8"/>
        <v>0</v>
      </c>
    </row>
    <row r="47" spans="1:24" x14ac:dyDescent="0.15">
      <c r="A47" s="7">
        <v>46</v>
      </c>
      <c r="B47" s="7">
        <v>1</v>
      </c>
      <c r="C47" s="7">
        <v>2</v>
      </c>
      <c r="D47" s="7">
        <v>22</v>
      </c>
      <c r="E47" s="7">
        <v>2</v>
      </c>
      <c r="F47" s="7">
        <v>-5</v>
      </c>
      <c r="G47" s="7">
        <v>0</v>
      </c>
      <c r="H47" s="7">
        <f t="shared" si="0"/>
        <v>1</v>
      </c>
      <c r="I47" s="16">
        <f t="shared" si="1"/>
        <v>44928</v>
      </c>
      <c r="J47" s="17">
        <v>0.70809999999999995</v>
      </c>
      <c r="K47" s="18">
        <f>G47*结论【关键目标】!C$27*0.7735*0.001</f>
        <v>0</v>
      </c>
      <c r="L47" s="5">
        <v>-32706.26684</v>
      </c>
      <c r="M47" s="5">
        <f>ABS(IF(L47&lt;=0,L47/耗电量关键数据!$B$6/1000,L47/耗电量关键数据!$B$5/1000))</f>
        <v>13.082506735999999</v>
      </c>
      <c r="N47" s="5">
        <f>电气设备逐时使用率计算!H23</f>
        <v>1.1688450000000001</v>
      </c>
      <c r="O47" s="5">
        <f>灯光逐时使用率计算!H23</f>
        <v>0.37403039999999999</v>
      </c>
      <c r="P47" s="19">
        <f t="shared" si="2"/>
        <v>14.625382136000001</v>
      </c>
      <c r="Q47" s="19">
        <f t="shared" si="6"/>
        <v>0</v>
      </c>
      <c r="R47" s="20">
        <f t="shared" si="3"/>
        <v>0</v>
      </c>
      <c r="S47" s="20">
        <f t="shared" si="7"/>
        <v>0</v>
      </c>
      <c r="T47" s="20">
        <f>IF((T46+R47)&lt;0,0,IF((T46+R47)&gt;结论【关键目标】!C$28,结论【关键目标】!C$28,T46+R47))</f>
        <v>0</v>
      </c>
      <c r="U47" s="19">
        <f>IF((T46+R47)&lt;结论【关键目标】!$C$28,0,(发电量计算【计算逻辑页】!R47+发电量计算【计算逻辑页】!T46-结论【关键目标】!$C$28))</f>
        <v>0</v>
      </c>
      <c r="V47" s="5">
        <f t="shared" si="4"/>
        <v>0</v>
      </c>
      <c r="W47" s="5">
        <f t="shared" si="5"/>
        <v>0</v>
      </c>
      <c r="X47" s="5">
        <f t="shared" si="8"/>
        <v>0</v>
      </c>
    </row>
    <row r="48" spans="1:24" x14ac:dyDescent="0.15">
      <c r="A48" s="7">
        <v>47</v>
      </c>
      <c r="B48" s="7">
        <v>1</v>
      </c>
      <c r="C48" s="7">
        <v>2</v>
      </c>
      <c r="D48" s="7">
        <v>23</v>
      </c>
      <c r="E48" s="7">
        <v>2</v>
      </c>
      <c r="F48" s="7">
        <v>-6</v>
      </c>
      <c r="G48" s="7">
        <v>0</v>
      </c>
      <c r="H48" s="7">
        <f t="shared" si="0"/>
        <v>1</v>
      </c>
      <c r="I48" s="16">
        <f t="shared" si="1"/>
        <v>44928</v>
      </c>
      <c r="J48" s="17">
        <v>0.70809999999999995</v>
      </c>
      <c r="K48" s="18">
        <f>G48*结论【关键目标】!C$27*0.7735*0.001</f>
        <v>0</v>
      </c>
      <c r="L48" s="5">
        <v>-33893.144990000001</v>
      </c>
      <c r="M48" s="5">
        <f>ABS(IF(L48&lt;=0,L48/耗电量关键数据!$B$6/1000,L48/耗电量关键数据!$B$5/1000))</f>
        <v>13.557257996000001</v>
      </c>
      <c r="N48" s="5">
        <f>电气设备逐时使用率计算!H24</f>
        <v>1.1688450000000001</v>
      </c>
      <c r="O48" s="5">
        <f>灯光逐时使用率计算!H24</f>
        <v>0.37403039999999999</v>
      </c>
      <c r="P48" s="19">
        <f t="shared" si="2"/>
        <v>15.100133396000002</v>
      </c>
      <c r="Q48" s="19">
        <f t="shared" si="6"/>
        <v>0</v>
      </c>
      <c r="R48" s="20">
        <f t="shared" si="3"/>
        <v>0</v>
      </c>
      <c r="S48" s="20">
        <f t="shared" si="7"/>
        <v>0</v>
      </c>
      <c r="T48" s="20">
        <f>IF((T47+R48)&lt;0,0,IF((T47+R48)&gt;结论【关键目标】!C$28,结论【关键目标】!C$28,T47+R48))</f>
        <v>0</v>
      </c>
      <c r="U48" s="19">
        <f>IF((T47+R48)&lt;结论【关键目标】!$C$28,0,(发电量计算【计算逻辑页】!R48+发电量计算【计算逻辑页】!T47-结论【关键目标】!$C$28))</f>
        <v>0</v>
      </c>
      <c r="V48" s="5">
        <f t="shared" si="4"/>
        <v>0</v>
      </c>
      <c r="W48" s="5">
        <f t="shared" si="5"/>
        <v>0</v>
      </c>
      <c r="X48" s="5">
        <f t="shared" si="8"/>
        <v>0</v>
      </c>
    </row>
    <row r="49" spans="1:24" x14ac:dyDescent="0.15">
      <c r="A49" s="7">
        <v>48</v>
      </c>
      <c r="B49" s="7">
        <v>1</v>
      </c>
      <c r="C49" s="7">
        <v>2</v>
      </c>
      <c r="D49" s="7">
        <v>24</v>
      </c>
      <c r="E49" s="7">
        <v>2</v>
      </c>
      <c r="F49" s="7">
        <v>-3.2</v>
      </c>
      <c r="G49" s="7">
        <v>0</v>
      </c>
      <c r="H49" s="7">
        <f t="shared" si="0"/>
        <v>1</v>
      </c>
      <c r="I49" s="16">
        <f t="shared" si="1"/>
        <v>44928</v>
      </c>
      <c r="J49" s="17">
        <v>0.2407</v>
      </c>
      <c r="K49" s="18">
        <f>G49*结论【关键目标】!C$27*0.7735*0.001</f>
        <v>0</v>
      </c>
      <c r="L49" s="5">
        <v>-35394.036119999997</v>
      </c>
      <c r="M49" s="5">
        <f>ABS(IF(L49&lt;=0,L49/耗电量关键数据!$B$6/1000,L49/耗电量关键数据!$B$5/1000))</f>
        <v>14.157614447999999</v>
      </c>
      <c r="N49" s="5">
        <f>电气设备逐时使用率计算!H25</f>
        <v>1.1688450000000001</v>
      </c>
      <c r="O49" s="5">
        <f>灯光逐时使用率计算!H25</f>
        <v>0.37403039999999999</v>
      </c>
      <c r="P49" s="19">
        <f t="shared" si="2"/>
        <v>15.700489847999998</v>
      </c>
      <c r="Q49" s="19">
        <f t="shared" si="6"/>
        <v>0</v>
      </c>
      <c r="R49" s="20">
        <f t="shared" si="3"/>
        <v>0</v>
      </c>
      <c r="S49" s="20">
        <f t="shared" si="7"/>
        <v>0</v>
      </c>
      <c r="T49" s="20">
        <f>IF((T48+R49)&lt;0,0,IF((T48+R49)&gt;结论【关键目标】!C$28,结论【关键目标】!C$28,T48+R49))</f>
        <v>0</v>
      </c>
      <c r="U49" s="19">
        <f>IF((T48+R49)&lt;结论【关键目标】!$C$28,0,(发电量计算【计算逻辑页】!R49+发电量计算【计算逻辑页】!T48-结论【关键目标】!$C$28))</f>
        <v>0</v>
      </c>
      <c r="V49" s="5">
        <f t="shared" si="4"/>
        <v>0</v>
      </c>
      <c r="W49" s="5">
        <f t="shared" si="5"/>
        <v>0</v>
      </c>
      <c r="X49" s="5">
        <f t="shared" si="8"/>
        <v>0</v>
      </c>
    </row>
    <row r="50" spans="1:24" x14ac:dyDescent="0.15">
      <c r="A50" s="7">
        <v>49</v>
      </c>
      <c r="B50" s="7">
        <v>1</v>
      </c>
      <c r="C50" s="7">
        <v>3</v>
      </c>
      <c r="D50" s="7">
        <v>1</v>
      </c>
      <c r="E50" s="7">
        <v>3</v>
      </c>
      <c r="F50" s="7">
        <v>-7</v>
      </c>
      <c r="G50" s="7">
        <v>0</v>
      </c>
      <c r="H50" s="7">
        <f t="shared" si="0"/>
        <v>2</v>
      </c>
      <c r="I50" s="16">
        <f t="shared" si="1"/>
        <v>44929</v>
      </c>
      <c r="J50" s="17">
        <v>0.2407</v>
      </c>
      <c r="K50" s="18">
        <f>G50*结论【关键目标】!C$27*0.7735*0.001</f>
        <v>0</v>
      </c>
      <c r="L50" s="5">
        <v>-36232.040540000002</v>
      </c>
      <c r="M50" s="5">
        <f>ABS(IF(L50&lt;=0,L50/耗电量关键数据!$B$6/1000,L50/耗电量关键数据!$B$5/1000))</f>
        <v>14.492816216000001</v>
      </c>
      <c r="N50" s="5">
        <f>电气设备逐时使用率计算!H26</f>
        <v>1.1688450000000001</v>
      </c>
      <c r="O50" s="5">
        <f>灯光逐时使用率计算!H26</f>
        <v>0.37403039999999999</v>
      </c>
      <c r="P50" s="19">
        <f t="shared" si="2"/>
        <v>16.035691616000001</v>
      </c>
      <c r="Q50" s="19">
        <f t="shared" si="6"/>
        <v>0</v>
      </c>
      <c r="R50" s="20">
        <f t="shared" si="3"/>
        <v>0</v>
      </c>
      <c r="S50" s="20">
        <f t="shared" si="7"/>
        <v>0</v>
      </c>
      <c r="T50" s="20">
        <f>IF((T49+R50)&lt;0,0,IF((T49+R50)&gt;结论【关键目标】!C$28,结论【关键目标】!C$28,T49+R50))</f>
        <v>0</v>
      </c>
      <c r="U50" s="19">
        <f>IF((T49+R50)&lt;结论【关键目标】!$C$28,0,(发电量计算【计算逻辑页】!R50+发电量计算【计算逻辑页】!T49-结论【关键目标】!$C$28))</f>
        <v>0</v>
      </c>
      <c r="V50" s="5">
        <f t="shared" si="4"/>
        <v>0</v>
      </c>
      <c r="W50" s="5">
        <f t="shared" si="5"/>
        <v>0</v>
      </c>
      <c r="X50" s="5">
        <f t="shared" si="8"/>
        <v>0</v>
      </c>
    </row>
    <row r="51" spans="1:24" x14ac:dyDescent="0.15">
      <c r="A51" s="7">
        <v>50</v>
      </c>
      <c r="B51" s="7">
        <v>1</v>
      </c>
      <c r="C51" s="7">
        <v>3</v>
      </c>
      <c r="D51" s="7">
        <v>2</v>
      </c>
      <c r="E51" s="7">
        <v>3</v>
      </c>
      <c r="F51" s="7">
        <v>-6</v>
      </c>
      <c r="G51" s="7">
        <v>0</v>
      </c>
      <c r="H51" s="7">
        <f t="shared" si="0"/>
        <v>2</v>
      </c>
      <c r="I51" s="16">
        <f t="shared" si="1"/>
        <v>44929</v>
      </c>
      <c r="J51" s="17">
        <v>0.2407</v>
      </c>
      <c r="K51" s="18">
        <f>G51*结论【关键目标】!C$27*0.7735*0.001</f>
        <v>0</v>
      </c>
      <c r="L51" s="5">
        <v>-37317.994809999997</v>
      </c>
      <c r="M51" s="5">
        <f>ABS(IF(L51&lt;=0,L51/耗电量关键数据!$B$6/1000,L51/耗电量关键数据!$B$5/1000))</f>
        <v>14.927197923999998</v>
      </c>
      <c r="N51" s="5">
        <f>电气设备逐时使用率计算!H27</f>
        <v>1.1688450000000001</v>
      </c>
      <c r="O51" s="5">
        <f>灯光逐时使用率计算!H27</f>
        <v>0.37403039999999999</v>
      </c>
      <c r="P51" s="19">
        <f t="shared" si="2"/>
        <v>16.470073323999998</v>
      </c>
      <c r="Q51" s="19">
        <f t="shared" si="6"/>
        <v>0</v>
      </c>
      <c r="R51" s="20">
        <f t="shared" si="3"/>
        <v>0</v>
      </c>
      <c r="S51" s="20">
        <f t="shared" si="7"/>
        <v>0</v>
      </c>
      <c r="T51" s="20">
        <f>IF((T50+R51)&lt;0,0,IF((T50+R51)&gt;结论【关键目标】!C$28,结论【关键目标】!C$28,T50+R51))</f>
        <v>0</v>
      </c>
      <c r="U51" s="19">
        <f>IF((T50+R51)&lt;结论【关键目标】!$C$28,0,(发电量计算【计算逻辑页】!R51+发电量计算【计算逻辑页】!T50-结论【关键目标】!$C$28))</f>
        <v>0</v>
      </c>
      <c r="V51" s="5">
        <f t="shared" si="4"/>
        <v>0</v>
      </c>
      <c r="W51" s="5">
        <f t="shared" si="5"/>
        <v>0</v>
      </c>
      <c r="X51" s="5">
        <f t="shared" si="8"/>
        <v>0</v>
      </c>
    </row>
    <row r="52" spans="1:24" x14ac:dyDescent="0.15">
      <c r="A52" s="7">
        <v>51</v>
      </c>
      <c r="B52" s="7">
        <v>1</v>
      </c>
      <c r="C52" s="7">
        <v>3</v>
      </c>
      <c r="D52" s="7">
        <v>3</v>
      </c>
      <c r="E52" s="7">
        <v>3</v>
      </c>
      <c r="F52" s="7">
        <v>-5</v>
      </c>
      <c r="G52" s="7">
        <v>0</v>
      </c>
      <c r="H52" s="7">
        <f t="shared" si="0"/>
        <v>2</v>
      </c>
      <c r="I52" s="16">
        <f t="shared" si="1"/>
        <v>44929</v>
      </c>
      <c r="J52" s="17">
        <v>0.2407</v>
      </c>
      <c r="K52" s="18">
        <f>G52*结论【关键目标】!C$27*0.7735*0.001</f>
        <v>0</v>
      </c>
      <c r="L52" s="5">
        <v>-38751.809950000003</v>
      </c>
      <c r="M52" s="5">
        <f>ABS(IF(L52&lt;=0,L52/耗电量关键数据!$B$6/1000,L52/耗电量关键数据!$B$5/1000))</f>
        <v>15.50072398</v>
      </c>
      <c r="N52" s="5">
        <f>电气设备逐时使用率计算!H28</f>
        <v>1.1688450000000001</v>
      </c>
      <c r="O52" s="5">
        <f>灯光逐时使用率计算!H28</f>
        <v>0.37403039999999999</v>
      </c>
      <c r="P52" s="19">
        <f t="shared" si="2"/>
        <v>17.04359938</v>
      </c>
      <c r="Q52" s="19">
        <f t="shared" si="6"/>
        <v>0</v>
      </c>
      <c r="R52" s="20">
        <f t="shared" si="3"/>
        <v>0</v>
      </c>
      <c r="S52" s="20">
        <f t="shared" si="7"/>
        <v>0</v>
      </c>
      <c r="T52" s="20">
        <f>IF((T51+R52)&lt;0,0,IF((T51+R52)&gt;结论【关键目标】!C$28,结论【关键目标】!C$28,T51+R52))</f>
        <v>0</v>
      </c>
      <c r="U52" s="19">
        <f>IF((T51+R52)&lt;结论【关键目标】!$C$28,0,(发电量计算【计算逻辑页】!R52+发电量计算【计算逻辑页】!T51-结论【关键目标】!$C$28))</f>
        <v>0</v>
      </c>
      <c r="V52" s="5">
        <f t="shared" si="4"/>
        <v>0</v>
      </c>
      <c r="W52" s="5">
        <f t="shared" si="5"/>
        <v>0</v>
      </c>
      <c r="X52" s="5">
        <f t="shared" si="8"/>
        <v>0</v>
      </c>
    </row>
    <row r="53" spans="1:24" x14ac:dyDescent="0.15">
      <c r="A53" s="7">
        <v>52</v>
      </c>
      <c r="B53" s="7">
        <v>1</v>
      </c>
      <c r="C53" s="7">
        <v>3</v>
      </c>
      <c r="D53" s="7">
        <v>4</v>
      </c>
      <c r="E53" s="7">
        <v>3</v>
      </c>
      <c r="F53" s="7">
        <v>-7</v>
      </c>
      <c r="G53" s="7">
        <v>0</v>
      </c>
      <c r="H53" s="7">
        <f t="shared" si="0"/>
        <v>2</v>
      </c>
      <c r="I53" s="16">
        <f t="shared" si="1"/>
        <v>44929</v>
      </c>
      <c r="J53" s="17">
        <v>0.2407</v>
      </c>
      <c r="K53" s="18">
        <f>G53*结论【关键目标】!C$27*0.7735*0.001</f>
        <v>0</v>
      </c>
      <c r="L53" s="5">
        <v>-40154.378620000003</v>
      </c>
      <c r="M53" s="5">
        <f>ABS(IF(L53&lt;=0,L53/耗电量关键数据!$B$6/1000,L53/耗电量关键数据!$B$5/1000))</f>
        <v>16.061751448000003</v>
      </c>
      <c r="N53" s="5">
        <f>电气设备逐时使用率计算!H29</f>
        <v>1.1688450000000001</v>
      </c>
      <c r="O53" s="5">
        <f>灯光逐时使用率计算!H29</f>
        <v>0.37403039999999999</v>
      </c>
      <c r="P53" s="19">
        <f t="shared" si="2"/>
        <v>17.604626848000002</v>
      </c>
      <c r="Q53" s="19">
        <f t="shared" si="6"/>
        <v>0</v>
      </c>
      <c r="R53" s="20">
        <f t="shared" si="3"/>
        <v>0</v>
      </c>
      <c r="S53" s="20">
        <f t="shared" si="7"/>
        <v>0</v>
      </c>
      <c r="T53" s="20">
        <f>IF((T52+R53)&lt;0,0,IF((T52+R53)&gt;结论【关键目标】!C$28,结论【关键目标】!C$28,T52+R53))</f>
        <v>0</v>
      </c>
      <c r="U53" s="19">
        <f>IF((T52+R53)&lt;结论【关键目标】!$C$28,0,(发电量计算【计算逻辑页】!R53+发电量计算【计算逻辑页】!T52-结论【关键目标】!$C$28))</f>
        <v>0</v>
      </c>
      <c r="V53" s="5">
        <f t="shared" si="4"/>
        <v>0</v>
      </c>
      <c r="W53" s="5">
        <f t="shared" si="5"/>
        <v>0</v>
      </c>
      <c r="X53" s="5">
        <f t="shared" si="8"/>
        <v>0</v>
      </c>
    </row>
    <row r="54" spans="1:24" x14ac:dyDescent="0.15">
      <c r="A54" s="7">
        <v>53</v>
      </c>
      <c r="B54" s="7">
        <v>1</v>
      </c>
      <c r="C54" s="7">
        <v>3</v>
      </c>
      <c r="D54" s="7">
        <v>5</v>
      </c>
      <c r="E54" s="7">
        <v>3</v>
      </c>
      <c r="F54" s="7">
        <v>-7</v>
      </c>
      <c r="G54" s="7">
        <v>0</v>
      </c>
      <c r="H54" s="7">
        <f t="shared" si="0"/>
        <v>2</v>
      </c>
      <c r="I54" s="16">
        <f t="shared" si="1"/>
        <v>44929</v>
      </c>
      <c r="J54" s="17">
        <v>0.2407</v>
      </c>
      <c r="K54" s="18">
        <f>G54*结论【关键目标】!C$27*0.7735*0.001</f>
        <v>0</v>
      </c>
      <c r="L54" s="5">
        <v>-41719.28716</v>
      </c>
      <c r="M54" s="5">
        <f>ABS(IF(L54&lt;=0,L54/耗电量关键数据!$B$6/1000,L54/耗电量关键数据!$B$5/1000))</f>
        <v>16.687714864</v>
      </c>
      <c r="N54" s="5">
        <f>电气设备逐时使用率计算!H30</f>
        <v>1.1688450000000001</v>
      </c>
      <c r="O54" s="5">
        <f>灯光逐时使用率计算!H30</f>
        <v>0.37403039999999999</v>
      </c>
      <c r="P54" s="19">
        <f t="shared" si="2"/>
        <v>18.230590264</v>
      </c>
      <c r="Q54" s="19">
        <f t="shared" si="6"/>
        <v>0</v>
      </c>
      <c r="R54" s="20">
        <f t="shared" si="3"/>
        <v>0</v>
      </c>
      <c r="S54" s="20">
        <f t="shared" si="7"/>
        <v>0</v>
      </c>
      <c r="T54" s="20">
        <f>IF((T53+R54)&lt;0,0,IF((T53+R54)&gt;结论【关键目标】!C$28,结论【关键目标】!C$28,T53+R54))</f>
        <v>0</v>
      </c>
      <c r="U54" s="19">
        <f>IF((T53+R54)&lt;结论【关键目标】!$C$28,0,(发电量计算【计算逻辑页】!R54+发电量计算【计算逻辑页】!T53-结论【关键目标】!$C$28))</f>
        <v>0</v>
      </c>
      <c r="V54" s="5">
        <f t="shared" si="4"/>
        <v>0</v>
      </c>
      <c r="W54" s="5">
        <f t="shared" si="5"/>
        <v>0</v>
      </c>
      <c r="X54" s="5">
        <f t="shared" si="8"/>
        <v>0</v>
      </c>
    </row>
    <row r="55" spans="1:24" x14ac:dyDescent="0.15">
      <c r="A55" s="7">
        <v>54</v>
      </c>
      <c r="B55" s="7">
        <v>1</v>
      </c>
      <c r="C55" s="7">
        <v>3</v>
      </c>
      <c r="D55" s="7">
        <v>6</v>
      </c>
      <c r="E55" s="7">
        <v>3</v>
      </c>
      <c r="F55" s="7">
        <v>-6.7</v>
      </c>
      <c r="G55" s="7">
        <v>0</v>
      </c>
      <c r="H55" s="7">
        <f t="shared" si="0"/>
        <v>2</v>
      </c>
      <c r="I55" s="16">
        <f t="shared" si="1"/>
        <v>44929</v>
      </c>
      <c r="J55" s="17">
        <v>0.2407</v>
      </c>
      <c r="K55" s="18">
        <f>G55*结论【关键目标】!C$27*0.7735*0.001</f>
        <v>0</v>
      </c>
      <c r="L55" s="5">
        <v>-42927.719279999998</v>
      </c>
      <c r="M55" s="5">
        <f>ABS(IF(L55&lt;=0,L55/耗电量关键数据!$B$6/1000,L55/耗电量关键数据!$B$5/1000))</f>
        <v>17.171087712000002</v>
      </c>
      <c r="N55" s="5">
        <f>电气设备逐时使用率计算!H31</f>
        <v>1.1688450000000001</v>
      </c>
      <c r="O55" s="5">
        <f>灯光逐时使用率计算!H31</f>
        <v>0.37403039999999999</v>
      </c>
      <c r="P55" s="19">
        <f t="shared" si="2"/>
        <v>18.713963112000002</v>
      </c>
      <c r="Q55" s="19">
        <f t="shared" si="6"/>
        <v>0</v>
      </c>
      <c r="R55" s="20">
        <f t="shared" si="3"/>
        <v>0</v>
      </c>
      <c r="S55" s="20">
        <f t="shared" si="7"/>
        <v>0</v>
      </c>
      <c r="T55" s="20">
        <f>IF((T54+R55)&lt;0,0,IF((T54+R55)&gt;结论【关键目标】!C$28,结论【关键目标】!C$28,T54+R55))</f>
        <v>0</v>
      </c>
      <c r="U55" s="19">
        <f>IF((T54+R55)&lt;结论【关键目标】!$C$28,0,(发电量计算【计算逻辑页】!R55+发电量计算【计算逻辑页】!T54-结论【关键目标】!$C$28))</f>
        <v>0</v>
      </c>
      <c r="V55" s="5">
        <f t="shared" si="4"/>
        <v>0</v>
      </c>
      <c r="W55" s="5">
        <f t="shared" si="5"/>
        <v>0</v>
      </c>
      <c r="X55" s="5">
        <f t="shared" si="8"/>
        <v>0</v>
      </c>
    </row>
    <row r="56" spans="1:24" x14ac:dyDescent="0.15">
      <c r="A56" s="7">
        <v>55</v>
      </c>
      <c r="B56" s="7">
        <v>1</v>
      </c>
      <c r="C56" s="7">
        <v>3</v>
      </c>
      <c r="D56" s="7">
        <v>7</v>
      </c>
      <c r="E56" s="7">
        <v>3</v>
      </c>
      <c r="F56" s="7">
        <v>-8</v>
      </c>
      <c r="G56" s="7">
        <v>0</v>
      </c>
      <c r="H56" s="7">
        <f t="shared" si="0"/>
        <v>2</v>
      </c>
      <c r="I56" s="16">
        <f t="shared" si="1"/>
        <v>44929</v>
      </c>
      <c r="J56" s="17">
        <v>0.2407</v>
      </c>
      <c r="K56" s="18">
        <f>G56*结论【关键目标】!C$27*0.7735*0.001</f>
        <v>0</v>
      </c>
      <c r="L56" s="5">
        <v>-38739.388619999998</v>
      </c>
      <c r="M56" s="5">
        <f>ABS(IF(L56&lt;=0,L56/耗电量关键数据!$B$6/1000,L56/耗电量关键数据!$B$5/1000))</f>
        <v>15.495755448000001</v>
      </c>
      <c r="N56" s="5">
        <f>电气设备逐时使用率计算!H32</f>
        <v>2.3376900000000003</v>
      </c>
      <c r="O56" s="5">
        <f>灯光逐时使用率计算!H32</f>
        <v>1.2467680000000001</v>
      </c>
      <c r="P56" s="19">
        <f t="shared" si="2"/>
        <v>19.080213447999999</v>
      </c>
      <c r="Q56" s="19">
        <f t="shared" si="6"/>
        <v>0</v>
      </c>
      <c r="R56" s="20">
        <f t="shared" si="3"/>
        <v>0</v>
      </c>
      <c r="S56" s="20">
        <f t="shared" si="7"/>
        <v>0</v>
      </c>
      <c r="T56" s="20">
        <f>IF((T55+R56)&lt;0,0,IF((T55+R56)&gt;结论【关键目标】!C$28,结论【关键目标】!C$28,T55+R56))</f>
        <v>0</v>
      </c>
      <c r="U56" s="19">
        <f>IF((T55+R56)&lt;结论【关键目标】!$C$28,0,(发电量计算【计算逻辑页】!R56+发电量计算【计算逻辑页】!T55-结论【关键目标】!$C$28))</f>
        <v>0</v>
      </c>
      <c r="V56" s="5">
        <f t="shared" si="4"/>
        <v>0</v>
      </c>
      <c r="W56" s="5">
        <f t="shared" si="5"/>
        <v>0</v>
      </c>
      <c r="X56" s="5">
        <f t="shared" si="8"/>
        <v>0</v>
      </c>
    </row>
    <row r="57" spans="1:24" x14ac:dyDescent="0.15">
      <c r="A57" s="7">
        <v>56</v>
      </c>
      <c r="B57" s="7">
        <v>1</v>
      </c>
      <c r="C57" s="7">
        <v>3</v>
      </c>
      <c r="D57" s="7">
        <v>8</v>
      </c>
      <c r="E57" s="7">
        <v>3</v>
      </c>
      <c r="F57" s="7">
        <v>-8</v>
      </c>
      <c r="G57" s="7">
        <v>100.5</v>
      </c>
      <c r="H57" s="7">
        <f t="shared" si="0"/>
        <v>2</v>
      </c>
      <c r="I57" s="16">
        <f t="shared" si="1"/>
        <v>44929</v>
      </c>
      <c r="J57" s="17">
        <v>0.70809999999999995</v>
      </c>
      <c r="K57" s="18">
        <f>G57*结论【关键目标】!C$27*0.7735*0.001</f>
        <v>9.3284099999999999</v>
      </c>
      <c r="L57" s="5">
        <v>-38385.055240000002</v>
      </c>
      <c r="M57" s="5">
        <f>ABS(IF(L57&lt;=0,L57/耗电量关键数据!$B$6/1000,L57/耗电量关键数据!$B$5/1000))</f>
        <v>15.354022096000001</v>
      </c>
      <c r="N57" s="5">
        <f>电气设备逐时使用率计算!H33</f>
        <v>11.688450000000001</v>
      </c>
      <c r="O57" s="5">
        <f>灯光逐时使用率计算!H33</f>
        <v>6.2338399999999998</v>
      </c>
      <c r="P57" s="19">
        <f t="shared" si="2"/>
        <v>33.276312096000005</v>
      </c>
      <c r="Q57" s="19">
        <f t="shared" si="6"/>
        <v>0</v>
      </c>
      <c r="R57" s="20">
        <f t="shared" si="3"/>
        <v>9.3284099999999999</v>
      </c>
      <c r="S57" s="20">
        <f t="shared" si="7"/>
        <v>0</v>
      </c>
      <c r="T57" s="20">
        <f>IF((T56+R57)&lt;0,0,IF((T56+R57)&gt;结论【关键目标】!C$28,结论【关键目标】!C$28,T56+R57))</f>
        <v>9.3284099999999999</v>
      </c>
      <c r="U57" s="19">
        <f>IF((T56+R57)&lt;结论【关键目标】!$C$28,0,(发电量计算【计算逻辑页】!R57+发电量计算【计算逻辑页】!T56-结论【关键目标】!$C$28))</f>
        <v>0</v>
      </c>
      <c r="V57" s="5">
        <f t="shared" si="4"/>
        <v>0</v>
      </c>
      <c r="W57" s="5">
        <f t="shared" si="5"/>
        <v>6.6054471209999992</v>
      </c>
      <c r="X57" s="5">
        <f t="shared" si="8"/>
        <v>0</v>
      </c>
    </row>
    <row r="58" spans="1:24" x14ac:dyDescent="0.15">
      <c r="A58" s="7">
        <v>57</v>
      </c>
      <c r="B58" s="7">
        <v>1</v>
      </c>
      <c r="C58" s="7">
        <v>3</v>
      </c>
      <c r="D58" s="7">
        <v>9</v>
      </c>
      <c r="E58" s="7">
        <v>3</v>
      </c>
      <c r="F58" s="7">
        <v>-8.3000000000000007</v>
      </c>
      <c r="G58" s="7">
        <v>235.7</v>
      </c>
      <c r="H58" s="7">
        <f t="shared" si="0"/>
        <v>2</v>
      </c>
      <c r="I58" s="16">
        <f t="shared" si="1"/>
        <v>44929</v>
      </c>
      <c r="J58" s="17">
        <v>0.70809999999999995</v>
      </c>
      <c r="K58" s="18">
        <f>G58*结论【关键目标】!C$27*0.7735*0.001</f>
        <v>21.877673999999999</v>
      </c>
      <c r="L58" s="5">
        <v>-18543.031940000001</v>
      </c>
      <c r="M58" s="5">
        <f>ABS(IF(L58&lt;=0,L58/耗电量关键数据!$B$6/1000,L58/耗电量关键数据!$B$5/1000))</f>
        <v>7.4172127760000004</v>
      </c>
      <c r="N58" s="5">
        <f>电气设备逐时使用率计算!H34</f>
        <v>22.208055000000002</v>
      </c>
      <c r="O58" s="5">
        <f>灯光逐时使用率计算!H34</f>
        <v>11.844296</v>
      </c>
      <c r="P58" s="19">
        <f t="shared" si="2"/>
        <v>41.469563776000001</v>
      </c>
      <c r="Q58" s="19">
        <f t="shared" si="6"/>
        <v>0</v>
      </c>
      <c r="R58" s="20">
        <f t="shared" si="3"/>
        <v>21.877673999999999</v>
      </c>
      <c r="S58" s="20">
        <f t="shared" si="7"/>
        <v>0</v>
      </c>
      <c r="T58" s="20">
        <f>IF((T57+R58)&lt;0,0,IF((T57+R58)&gt;结论【关键目标】!C$28,结论【关键目标】!C$28,T57+R58))</f>
        <v>22</v>
      </c>
      <c r="U58" s="19">
        <f>IF((T57+R58)&lt;结论【关键目标】!$C$28,0,(发电量计算【计算逻辑页】!R58+发电量计算【计算逻辑页】!T57-结论【关键目标】!$C$28))</f>
        <v>9.206083999999997</v>
      </c>
      <c r="V58" s="5">
        <f t="shared" si="4"/>
        <v>3.2221293999999987</v>
      </c>
      <c r="W58" s="5">
        <f t="shared" si="5"/>
        <v>15.491580959399998</v>
      </c>
      <c r="X58" s="5">
        <f t="shared" si="8"/>
        <v>0</v>
      </c>
    </row>
    <row r="59" spans="1:24" x14ac:dyDescent="0.15">
      <c r="A59" s="7">
        <v>58</v>
      </c>
      <c r="B59" s="7">
        <v>1</v>
      </c>
      <c r="C59" s="7">
        <v>3</v>
      </c>
      <c r="D59" s="7">
        <v>10</v>
      </c>
      <c r="E59" s="7">
        <v>3</v>
      </c>
      <c r="F59" s="7">
        <v>-8</v>
      </c>
      <c r="G59" s="7">
        <v>361.1</v>
      </c>
      <c r="H59" s="7">
        <f t="shared" si="0"/>
        <v>2</v>
      </c>
      <c r="I59" s="16">
        <f t="shared" si="1"/>
        <v>44929</v>
      </c>
      <c r="J59" s="17">
        <v>0.70809999999999995</v>
      </c>
      <c r="K59" s="18">
        <f>G59*结论【关键目标】!C$27*0.7735*0.001</f>
        <v>33.517301999999994</v>
      </c>
      <c r="L59" s="5">
        <v>-11990.623320000001</v>
      </c>
      <c r="M59" s="5">
        <f>ABS(IF(L59&lt;=0,L59/耗电量关键数据!$B$6/1000,L59/耗电量关键数据!$B$5/1000))</f>
        <v>4.796249328</v>
      </c>
      <c r="N59" s="5">
        <f>电气设备逐时使用率计算!H35</f>
        <v>22.208055000000002</v>
      </c>
      <c r="O59" s="5">
        <f>灯光逐时使用率计算!H35</f>
        <v>11.844296</v>
      </c>
      <c r="P59" s="19">
        <f t="shared" si="2"/>
        <v>38.848600328000003</v>
      </c>
      <c r="Q59" s="19">
        <f t="shared" si="6"/>
        <v>0</v>
      </c>
      <c r="R59" s="20">
        <f t="shared" si="3"/>
        <v>33.517301999999994</v>
      </c>
      <c r="S59" s="20">
        <f t="shared" si="7"/>
        <v>0</v>
      </c>
      <c r="T59" s="20">
        <f>IF((T58+R59)&lt;0,0,IF((T58+R59)&gt;结论【关键目标】!C$28,结论【关键目标】!C$28,T58+R59))</f>
        <v>22</v>
      </c>
      <c r="U59" s="19">
        <f>IF((T58+R59)&lt;结论【关键目标】!$C$28,0,(发电量计算【计算逻辑页】!R59+发电量计算【计算逻辑页】!T58-结论【关键目标】!$C$28))</f>
        <v>33.517301999999994</v>
      </c>
      <c r="V59" s="5">
        <f t="shared" si="4"/>
        <v>11.731055699999997</v>
      </c>
      <c r="W59" s="5">
        <f t="shared" si="5"/>
        <v>23.733601546199996</v>
      </c>
      <c r="X59" s="5">
        <f t="shared" si="8"/>
        <v>0</v>
      </c>
    </row>
    <row r="60" spans="1:24" x14ac:dyDescent="0.15">
      <c r="A60" s="7">
        <v>59</v>
      </c>
      <c r="B60" s="7">
        <v>1</v>
      </c>
      <c r="C60" s="7">
        <v>3</v>
      </c>
      <c r="D60" s="7">
        <v>11</v>
      </c>
      <c r="E60" s="7">
        <v>3</v>
      </c>
      <c r="F60" s="7">
        <v>-7</v>
      </c>
      <c r="G60" s="7">
        <v>443.5</v>
      </c>
      <c r="H60" s="7">
        <f t="shared" si="0"/>
        <v>2</v>
      </c>
      <c r="I60" s="16">
        <f t="shared" si="1"/>
        <v>44929</v>
      </c>
      <c r="J60" s="17">
        <v>1.2267999999999999</v>
      </c>
      <c r="K60" s="18">
        <f>G60*结论【关键目标】!C$27*0.7735*0.001</f>
        <v>41.165669999999999</v>
      </c>
      <c r="L60" s="5">
        <v>-3343.7872609999999</v>
      </c>
      <c r="M60" s="5">
        <f>ABS(IF(L60&lt;=0,L60/耗电量关键数据!$B$6/1000,L60/耗电量关键数据!$B$5/1000))</f>
        <v>1.3375149043999999</v>
      </c>
      <c r="N60" s="5">
        <f>电气设备逐时使用率计算!H36</f>
        <v>22.208055000000002</v>
      </c>
      <c r="O60" s="5">
        <f>灯光逐时使用率计算!H36</f>
        <v>11.844296</v>
      </c>
      <c r="P60" s="19">
        <f t="shared" si="2"/>
        <v>35.389865904399997</v>
      </c>
      <c r="Q60" s="19">
        <f t="shared" si="6"/>
        <v>35.389865904399997</v>
      </c>
      <c r="R60" s="20">
        <f t="shared" si="3"/>
        <v>5.7758040956000016</v>
      </c>
      <c r="S60" s="20">
        <f t="shared" si="7"/>
        <v>0</v>
      </c>
      <c r="T60" s="20">
        <f>IF((T59+R60)&lt;0,0,IF((T59+R60)&gt;结论【关键目标】!C$28,结论【关键目标】!C$28,T59+R60))</f>
        <v>22</v>
      </c>
      <c r="U60" s="19">
        <f>IF((T59+R60)&lt;结论【关键目标】!$C$28,0,(发电量计算【计算逻辑页】!R60+发电量计算【计算逻辑页】!T59-结论【关键目标】!$C$28))</f>
        <v>5.7758040956000016</v>
      </c>
      <c r="V60" s="5">
        <f t="shared" si="4"/>
        <v>2.0215314334600003</v>
      </c>
      <c r="W60" s="5">
        <f t="shared" si="5"/>
        <v>43.416287491517913</v>
      </c>
      <c r="X60" s="5">
        <f t="shared" si="8"/>
        <v>0</v>
      </c>
    </row>
    <row r="61" spans="1:24" x14ac:dyDescent="0.15">
      <c r="A61" s="7">
        <v>60</v>
      </c>
      <c r="B61" s="7">
        <v>1</v>
      </c>
      <c r="C61" s="7">
        <v>3</v>
      </c>
      <c r="D61" s="7">
        <v>12</v>
      </c>
      <c r="E61" s="7">
        <v>3</v>
      </c>
      <c r="F61" s="7">
        <v>-5.5</v>
      </c>
      <c r="G61" s="7">
        <v>491.1</v>
      </c>
      <c r="H61" s="7">
        <f t="shared" si="0"/>
        <v>2</v>
      </c>
      <c r="I61" s="16">
        <f t="shared" si="1"/>
        <v>44929</v>
      </c>
      <c r="J61" s="17">
        <v>1.2267999999999999</v>
      </c>
      <c r="K61" s="18">
        <f>G61*结论【关键目标】!C$27*0.7735*0.001</f>
        <v>45.583901999999995</v>
      </c>
      <c r="L61" s="5">
        <v>-8729.7969599999997</v>
      </c>
      <c r="M61" s="5">
        <f>ABS(IF(L61&lt;=0,L61/耗电量关键数据!$B$6/1000,L61/耗电量关键数据!$B$5/1000))</f>
        <v>3.4919187840000001</v>
      </c>
      <c r="N61" s="5">
        <f>电气设备逐时使用率计算!H37</f>
        <v>11.688450000000001</v>
      </c>
      <c r="O61" s="5">
        <f>灯光逐时使用率计算!H37</f>
        <v>9.9741440000000008</v>
      </c>
      <c r="P61" s="19">
        <f t="shared" si="2"/>
        <v>25.154512784000005</v>
      </c>
      <c r="Q61" s="19">
        <f t="shared" si="6"/>
        <v>25.154512784000005</v>
      </c>
      <c r="R61" s="20">
        <f t="shared" si="3"/>
        <v>20.42938921599999</v>
      </c>
      <c r="S61" s="20">
        <f t="shared" si="7"/>
        <v>0</v>
      </c>
      <c r="T61" s="20">
        <f>IF((T60+R61)&lt;0,0,IF((T60+R61)&gt;结论【关键目标】!C$28,结论【关键目标】!C$28,T60+R61))</f>
        <v>22</v>
      </c>
      <c r="U61" s="19">
        <f>IF((T60+R61)&lt;结论【关键目标】!$C$28,0,(发电量计算【计算逻辑页】!R61+发电量计算【计算逻辑页】!T60-结论【关键目标】!$C$28))</f>
        <v>20.42938921599999</v>
      </c>
      <c r="V61" s="5">
        <f t="shared" si="4"/>
        <v>7.1502862255999959</v>
      </c>
      <c r="W61" s="5">
        <f t="shared" si="5"/>
        <v>30.859556283411202</v>
      </c>
      <c r="X61" s="5">
        <f t="shared" si="8"/>
        <v>0</v>
      </c>
    </row>
    <row r="62" spans="1:24" x14ac:dyDescent="0.15">
      <c r="A62" s="7">
        <v>61</v>
      </c>
      <c r="B62" s="7">
        <v>1</v>
      </c>
      <c r="C62" s="7">
        <v>3</v>
      </c>
      <c r="D62" s="7">
        <v>13</v>
      </c>
      <c r="E62" s="7">
        <v>3</v>
      </c>
      <c r="F62" s="7">
        <v>-5</v>
      </c>
      <c r="G62" s="7">
        <v>464.9</v>
      </c>
      <c r="H62" s="7">
        <f t="shared" si="0"/>
        <v>2</v>
      </c>
      <c r="I62" s="16">
        <f t="shared" si="1"/>
        <v>44929</v>
      </c>
      <c r="J62" s="17">
        <v>1.2267999999999999</v>
      </c>
      <c r="K62" s="18">
        <f>G62*结论【关键目标】!C$27*0.7735*0.001</f>
        <v>43.152017999999998</v>
      </c>
      <c r="L62" s="5">
        <v>-7750.7982739999998</v>
      </c>
      <c r="M62" s="5">
        <f>ABS(IF(L62&lt;=0,L62/耗电量关键数据!$B$6/1000,L62/耗电量关键数据!$B$5/1000))</f>
        <v>3.1003193096000001</v>
      </c>
      <c r="N62" s="5">
        <f>电气设备逐时使用率计算!H38</f>
        <v>11.688450000000001</v>
      </c>
      <c r="O62" s="5">
        <f>灯光逐时使用率计算!H38</f>
        <v>9.9741440000000008</v>
      </c>
      <c r="P62" s="19">
        <f t="shared" si="2"/>
        <v>24.762913309600002</v>
      </c>
      <c r="Q62" s="19">
        <f t="shared" si="6"/>
        <v>24.762913309600002</v>
      </c>
      <c r="R62" s="20">
        <f t="shared" si="3"/>
        <v>18.389104690399996</v>
      </c>
      <c r="S62" s="20">
        <f t="shared" si="7"/>
        <v>0</v>
      </c>
      <c r="T62" s="20">
        <f>IF((T61+R62)&lt;0,0,IF((T61+R62)&gt;结论【关键目标】!C$28,结论【关键目标】!C$28,T61+R62))</f>
        <v>22</v>
      </c>
      <c r="U62" s="19">
        <f>IF((T61+R62)&lt;结论【关键目标】!$C$28,0,(发电量计算【计算逻辑页】!R62+发电量计算【计算逻辑页】!T61-结论【关键目标】!$C$28))</f>
        <v>18.389104690399996</v>
      </c>
      <c r="V62" s="5">
        <f t="shared" si="4"/>
        <v>6.4361866416399982</v>
      </c>
      <c r="W62" s="5">
        <f t="shared" si="5"/>
        <v>30.379142048217279</v>
      </c>
      <c r="X62" s="5">
        <f t="shared" si="8"/>
        <v>0</v>
      </c>
    </row>
    <row r="63" spans="1:24" x14ac:dyDescent="0.15">
      <c r="A63" s="7">
        <v>62</v>
      </c>
      <c r="B63" s="7">
        <v>1</v>
      </c>
      <c r="C63" s="7">
        <v>3</v>
      </c>
      <c r="D63" s="7">
        <v>14</v>
      </c>
      <c r="E63" s="7">
        <v>3</v>
      </c>
      <c r="F63" s="7">
        <v>-5</v>
      </c>
      <c r="G63" s="7">
        <v>353.6</v>
      </c>
      <c r="H63" s="7">
        <f t="shared" si="0"/>
        <v>2</v>
      </c>
      <c r="I63" s="16">
        <f t="shared" si="1"/>
        <v>44929</v>
      </c>
      <c r="J63" s="17">
        <v>1.2267999999999999</v>
      </c>
      <c r="K63" s="18">
        <f>G63*结论【关键目标】!C$27*0.7735*0.001</f>
        <v>32.821152000000005</v>
      </c>
      <c r="L63" s="5">
        <v>-135.63529679999999</v>
      </c>
      <c r="M63" s="5">
        <f>ABS(IF(L63&lt;=0,L63/耗电量关键数据!$B$6/1000,L63/耗电量关键数据!$B$5/1000))</f>
        <v>5.4254118719999994E-2</v>
      </c>
      <c r="N63" s="5">
        <f>电气设备逐时使用率计算!H39</f>
        <v>22.208055000000002</v>
      </c>
      <c r="O63" s="5">
        <f>灯光逐时使用率计算!H39</f>
        <v>11.844296</v>
      </c>
      <c r="P63" s="19">
        <f t="shared" si="2"/>
        <v>34.106605118719997</v>
      </c>
      <c r="Q63" s="19">
        <f t="shared" si="6"/>
        <v>34.106605118719997</v>
      </c>
      <c r="R63" s="20">
        <f t="shared" si="3"/>
        <v>-1.2854531187199925</v>
      </c>
      <c r="S63" s="20">
        <f t="shared" si="7"/>
        <v>1.2854531187199925</v>
      </c>
      <c r="T63" s="20">
        <f>IF((T62+R63)&lt;0,0,IF((T62+R63)&gt;结论【关键目标】!C$28,结论【关键目标】!C$28,T62+R63))</f>
        <v>20.714546881280008</v>
      </c>
      <c r="U63" s="19">
        <f>IF((T62+R63)&lt;结论【关键目标】!$C$28,0,(发电量计算【计算逻辑页】!R63+发电量计算【计算逻辑页】!T62-结论【关键目标】!$C$28))</f>
        <v>0</v>
      </c>
      <c r="V63" s="5">
        <f t="shared" si="4"/>
        <v>0</v>
      </c>
      <c r="W63" s="5">
        <f t="shared" si="5"/>
        <v>40.264989273600001</v>
      </c>
      <c r="X63" s="5">
        <f t="shared" si="8"/>
        <v>1.1270852944936893</v>
      </c>
    </row>
    <row r="64" spans="1:24" x14ac:dyDescent="0.15">
      <c r="A64" s="7">
        <v>63</v>
      </c>
      <c r="B64" s="7">
        <v>1</v>
      </c>
      <c r="C64" s="7">
        <v>3</v>
      </c>
      <c r="D64" s="7">
        <v>15</v>
      </c>
      <c r="E64" s="7">
        <v>3</v>
      </c>
      <c r="F64" s="7">
        <v>-3.5</v>
      </c>
      <c r="G64" s="7">
        <v>205.8</v>
      </c>
      <c r="H64" s="7">
        <f t="shared" si="0"/>
        <v>2</v>
      </c>
      <c r="I64" s="16">
        <f t="shared" si="1"/>
        <v>44929</v>
      </c>
      <c r="J64" s="17">
        <v>1.2267999999999999</v>
      </c>
      <c r="K64" s="18">
        <f>G64*结论【关键目标】!C$27*0.7735*0.001</f>
        <v>19.102356</v>
      </c>
      <c r="L64" s="5">
        <v>-3927.6141950000001</v>
      </c>
      <c r="M64" s="5">
        <f>ABS(IF(L64&lt;=0,L64/耗电量关键数据!$B$6/1000,L64/耗电量关键数据!$B$5/1000))</f>
        <v>1.5710456779999999</v>
      </c>
      <c r="N64" s="5">
        <f>电气设备逐时使用率计算!H40</f>
        <v>22.208055000000002</v>
      </c>
      <c r="O64" s="5">
        <f>灯光逐时使用率计算!H40</f>
        <v>11.844296</v>
      </c>
      <c r="P64" s="19">
        <f t="shared" si="2"/>
        <v>35.623396678000006</v>
      </c>
      <c r="Q64" s="19">
        <f t="shared" si="6"/>
        <v>35.623396678000006</v>
      </c>
      <c r="R64" s="20">
        <f t="shared" si="3"/>
        <v>-16.521040678000006</v>
      </c>
      <c r="S64" s="20">
        <f t="shared" si="7"/>
        <v>16.521040678000006</v>
      </c>
      <c r="T64" s="20">
        <f>IF((T63+R64)&lt;0,0,IF((T63+R64)&gt;结论【关键目标】!C$28,结论【关键目标】!C$28,T63+R64))</f>
        <v>4.1935062032800019</v>
      </c>
      <c r="U64" s="19">
        <f>IF((T63+R64)&lt;结论【关键目标】!$C$28,0,(发电量计算【计算逻辑页】!R64+发电量计算【计算逻辑页】!T63-结论【关键目标】!$C$28))</f>
        <v>0</v>
      </c>
      <c r="V64" s="5">
        <f t="shared" si="4"/>
        <v>0</v>
      </c>
      <c r="W64" s="5">
        <f t="shared" si="5"/>
        <v>23.434770340799997</v>
      </c>
      <c r="X64" s="5">
        <f t="shared" si="8"/>
        <v>3.6768662390359053</v>
      </c>
    </row>
    <row r="65" spans="1:24" x14ac:dyDescent="0.15">
      <c r="A65" s="7">
        <v>64</v>
      </c>
      <c r="B65" s="7">
        <v>1</v>
      </c>
      <c r="C65" s="7">
        <v>3</v>
      </c>
      <c r="D65" s="7">
        <v>16</v>
      </c>
      <c r="E65" s="7">
        <v>3</v>
      </c>
      <c r="F65" s="7">
        <v>-4</v>
      </c>
      <c r="G65" s="7">
        <v>26.2</v>
      </c>
      <c r="H65" s="7">
        <f t="shared" si="0"/>
        <v>2</v>
      </c>
      <c r="I65" s="16">
        <f t="shared" si="1"/>
        <v>44929</v>
      </c>
      <c r="J65" s="17">
        <v>0.70809999999999995</v>
      </c>
      <c r="K65" s="18">
        <f>G65*结论【关键目标】!C$27*0.7735*0.001</f>
        <v>2.4318840000000002</v>
      </c>
      <c r="L65" s="5">
        <v>-10155.37898</v>
      </c>
      <c r="M65" s="5">
        <f>ABS(IF(L65&lt;=0,L65/耗电量关键数据!$B$6/1000,L65/耗电量关键数据!$B$5/1000))</f>
        <v>4.0621515919999993</v>
      </c>
      <c r="N65" s="5">
        <f>电气设备逐时使用率计算!H41</f>
        <v>22.208055000000002</v>
      </c>
      <c r="O65" s="5">
        <f>灯光逐时使用率计算!H41</f>
        <v>11.844296</v>
      </c>
      <c r="P65" s="19">
        <f t="shared" si="2"/>
        <v>38.114502592000001</v>
      </c>
      <c r="Q65" s="19">
        <f t="shared" si="6"/>
        <v>0</v>
      </c>
      <c r="R65" s="20">
        <f t="shared" si="3"/>
        <v>2.4318840000000002</v>
      </c>
      <c r="S65" s="20">
        <f t="shared" si="7"/>
        <v>0</v>
      </c>
      <c r="T65" s="20">
        <f>IF((T64+R65)&lt;0,0,IF((T64+R65)&gt;结论【关键目标】!C$28,结论【关键目标】!C$28,T64+R65))</f>
        <v>6.6253902032800021</v>
      </c>
      <c r="U65" s="19">
        <f>IF((T64+R65)&lt;结论【关键目标】!$C$28,0,(发电量计算【计算逻辑页】!R65+发电量计算【计算逻辑页】!T64-结论【关键目标】!$C$28))</f>
        <v>0</v>
      </c>
      <c r="V65" s="5">
        <f t="shared" si="4"/>
        <v>0</v>
      </c>
      <c r="W65" s="5">
        <f t="shared" si="5"/>
        <v>1.7220170604</v>
      </c>
      <c r="X65" s="5">
        <f t="shared" si="8"/>
        <v>0</v>
      </c>
    </row>
    <row r="66" spans="1:24" x14ac:dyDescent="0.15">
      <c r="A66" s="7">
        <v>65</v>
      </c>
      <c r="B66" s="7">
        <v>1</v>
      </c>
      <c r="C66" s="7">
        <v>3</v>
      </c>
      <c r="D66" s="7">
        <v>17</v>
      </c>
      <c r="E66" s="7">
        <v>3</v>
      </c>
      <c r="F66" s="7">
        <v>-4</v>
      </c>
      <c r="G66" s="7">
        <v>0</v>
      </c>
      <c r="H66" s="7">
        <f t="shared" ref="H66:H129" si="9">WEEKDAY(I:I,2)</f>
        <v>2</v>
      </c>
      <c r="I66" s="16">
        <f t="shared" ref="I66:I129" si="10">DATE(2023,B66,C66)</f>
        <v>44929</v>
      </c>
      <c r="J66" s="17">
        <v>0.70809999999999995</v>
      </c>
      <c r="K66" s="18">
        <f>G66*结论【关键目标】!C$27*0.7735*0.001</f>
        <v>0</v>
      </c>
      <c r="L66" s="5">
        <v>-14828.12585</v>
      </c>
      <c r="M66" s="5">
        <f>ABS(IF(L66&lt;=0,L66/耗电量关键数据!$B$6/1000,L66/耗电量关键数据!$B$5/1000))</f>
        <v>5.9312503400000001</v>
      </c>
      <c r="N66" s="5">
        <f>电气设备逐时使用率计算!H42</f>
        <v>22.208055000000002</v>
      </c>
      <c r="O66" s="5">
        <f>灯光逐时使用率计算!H42</f>
        <v>11.844296</v>
      </c>
      <c r="P66" s="19">
        <f t="shared" ref="P66:P129" si="11">M66+N66+O66</f>
        <v>39.98360134</v>
      </c>
      <c r="Q66" s="19">
        <f t="shared" si="6"/>
        <v>0</v>
      </c>
      <c r="R66" s="20">
        <f t="shared" ref="R66:R129" si="12">K66-Q66</f>
        <v>0</v>
      </c>
      <c r="S66" s="20">
        <f t="shared" si="7"/>
        <v>0</v>
      </c>
      <c r="T66" s="20">
        <f>IF((T65+R66)&lt;0,0,IF((T65+R66)&gt;结论【关键目标】!C$28,结论【关键目标】!C$28,T65+R66))</f>
        <v>6.6253902032800021</v>
      </c>
      <c r="U66" s="19">
        <f>IF((T65+R66)&lt;结论【关键目标】!$C$28,0,(发电量计算【计算逻辑页】!R66+发电量计算【计算逻辑页】!T65-结论【关键目标】!$C$28))</f>
        <v>0</v>
      </c>
      <c r="V66" s="5">
        <f t="shared" ref="V66:V129" si="13">IF(J66&gt;0.35,U66*0.35,0)</f>
        <v>0</v>
      </c>
      <c r="W66" s="5">
        <f t="shared" ref="W66:W129" si="14">IF(P66&gt;K66,K66*J66,P66*J66)</f>
        <v>0</v>
      </c>
      <c r="X66" s="5">
        <f t="shared" si="8"/>
        <v>0</v>
      </c>
    </row>
    <row r="67" spans="1:24" x14ac:dyDescent="0.15">
      <c r="A67" s="7">
        <v>66</v>
      </c>
      <c r="B67" s="7">
        <v>1</v>
      </c>
      <c r="C67" s="7">
        <v>3</v>
      </c>
      <c r="D67" s="7">
        <v>18</v>
      </c>
      <c r="E67" s="7">
        <v>3</v>
      </c>
      <c r="F67" s="7">
        <v>-4.5</v>
      </c>
      <c r="G67" s="7">
        <v>0</v>
      </c>
      <c r="H67" s="7">
        <f t="shared" si="9"/>
        <v>2</v>
      </c>
      <c r="I67" s="16">
        <f t="shared" si="10"/>
        <v>44929</v>
      </c>
      <c r="J67" s="17">
        <v>0.70809999999999995</v>
      </c>
      <c r="K67" s="18">
        <f>G67*结论【关键目标】!C$27*0.7735*0.001</f>
        <v>0</v>
      </c>
      <c r="L67" s="5">
        <v>-31498.523809999999</v>
      </c>
      <c r="M67" s="5">
        <f>ABS(IF(L67&lt;=0,L67/耗电量关键数据!$B$6/1000,L67/耗电量关键数据!$B$5/1000))</f>
        <v>12.599409523999999</v>
      </c>
      <c r="N67" s="5">
        <f>电气设备逐时使用率计算!H43</f>
        <v>7.0130699999999999</v>
      </c>
      <c r="O67" s="5">
        <f>灯光逐时使用率计算!H43</f>
        <v>3.7403040000000001</v>
      </c>
      <c r="P67" s="19">
        <f t="shared" si="11"/>
        <v>23.352783523999996</v>
      </c>
      <c r="Q67" s="19">
        <f t="shared" ref="Q67:Q130" si="15">IF(J67&gt;0.8,P67,0)</f>
        <v>0</v>
      </c>
      <c r="R67" s="20">
        <f t="shared" si="12"/>
        <v>0</v>
      </c>
      <c r="S67" s="20">
        <f t="shared" ref="S67:S130" si="16">IF(R67&lt;0,ABS(R67),0)</f>
        <v>0</v>
      </c>
      <c r="T67" s="20">
        <f>IF((T66+R67)&lt;0,0,IF((T66+R67)&gt;结论【关键目标】!C$28,结论【关键目标】!C$28,T66+R67))</f>
        <v>6.6253902032800021</v>
      </c>
      <c r="U67" s="19">
        <f>IF((T66+R67)&lt;结论【关键目标】!$C$28,0,(发电量计算【计算逻辑页】!R67+发电量计算【计算逻辑页】!T66-结论【关键目标】!$C$28))</f>
        <v>0</v>
      </c>
      <c r="V67" s="5">
        <f t="shared" si="13"/>
        <v>0</v>
      </c>
      <c r="W67" s="5">
        <f t="shared" si="14"/>
        <v>0</v>
      </c>
      <c r="X67" s="5">
        <f t="shared" si="8"/>
        <v>0</v>
      </c>
    </row>
    <row r="68" spans="1:24" x14ac:dyDescent="0.15">
      <c r="A68" s="7">
        <v>67</v>
      </c>
      <c r="B68" s="7">
        <v>1</v>
      </c>
      <c r="C68" s="7">
        <v>3</v>
      </c>
      <c r="D68" s="7">
        <v>19</v>
      </c>
      <c r="E68" s="7">
        <v>3</v>
      </c>
      <c r="F68" s="7">
        <v>-6</v>
      </c>
      <c r="G68" s="7">
        <v>0</v>
      </c>
      <c r="H68" s="7">
        <f t="shared" si="9"/>
        <v>2</v>
      </c>
      <c r="I68" s="16">
        <f t="shared" si="10"/>
        <v>44929</v>
      </c>
      <c r="J68" s="17">
        <v>1.2267999999999999</v>
      </c>
      <c r="K68" s="18">
        <f>G68*结论【关键目标】!C$27*0.7735*0.001</f>
        <v>0</v>
      </c>
      <c r="L68" s="5">
        <v>-21576.931390000002</v>
      </c>
      <c r="M68" s="5">
        <f>ABS(IF(L68&lt;=0,L68/耗电量关键数据!$B$6/1000,L68/耗电量关键数据!$B$5/1000))</f>
        <v>8.6307725560000002</v>
      </c>
      <c r="N68" s="5">
        <f>电气设备逐时使用率计算!H44</f>
        <v>7.0130699999999999</v>
      </c>
      <c r="O68" s="5">
        <f>灯光逐时使用率计算!H44</f>
        <v>3.7403040000000001</v>
      </c>
      <c r="P68" s="19">
        <f t="shared" si="11"/>
        <v>19.384146555999997</v>
      </c>
      <c r="Q68" s="19">
        <f t="shared" si="15"/>
        <v>19.384146555999997</v>
      </c>
      <c r="R68" s="20">
        <f t="shared" si="12"/>
        <v>-19.384146555999997</v>
      </c>
      <c r="S68" s="20">
        <f t="shared" si="16"/>
        <v>19.384146555999997</v>
      </c>
      <c r="T68" s="20">
        <f>IF((T67+R68)&lt;0,0,IF((T67+R68)&gt;结论【关键目标】!C$28,结论【关键目标】!C$28,T67+R68))</f>
        <v>0</v>
      </c>
      <c r="U68" s="19">
        <f>IF((T67+R68)&lt;结论【关键目标】!$C$28,0,(发电量计算【计算逻辑页】!R68+发电量计算【计算逻辑页】!T67-结论【关键目标】!$C$28))</f>
        <v>0</v>
      </c>
      <c r="V68" s="5">
        <f t="shared" si="13"/>
        <v>0</v>
      </c>
      <c r="W68" s="5">
        <f t="shared" si="14"/>
        <v>0</v>
      </c>
      <c r="X68" s="5">
        <f t="shared" ref="X68:X131" si="17">(J68-0.35)*IF(T68&gt;S68,S68,T68)</f>
        <v>0</v>
      </c>
    </row>
    <row r="69" spans="1:24" x14ac:dyDescent="0.15">
      <c r="A69" s="7">
        <v>68</v>
      </c>
      <c r="B69" s="7">
        <v>1</v>
      </c>
      <c r="C69" s="7">
        <v>3</v>
      </c>
      <c r="D69" s="7">
        <v>20</v>
      </c>
      <c r="E69" s="7">
        <v>3</v>
      </c>
      <c r="F69" s="7">
        <v>-8</v>
      </c>
      <c r="G69" s="7">
        <v>0</v>
      </c>
      <c r="H69" s="7">
        <f t="shared" si="9"/>
        <v>2</v>
      </c>
      <c r="I69" s="16">
        <f t="shared" si="10"/>
        <v>44929</v>
      </c>
      <c r="J69" s="17">
        <v>1.2267999999999999</v>
      </c>
      <c r="K69" s="18">
        <f>G69*结论【关键目标】!C$27*0.7735*0.001</f>
        <v>0</v>
      </c>
      <c r="L69" s="5">
        <v>-31516.45566</v>
      </c>
      <c r="M69" s="5">
        <f>ABS(IF(L69&lt;=0,L69/耗电量关键数据!$B$6/1000,L69/耗电量关键数据!$B$5/1000))</f>
        <v>12.606582264</v>
      </c>
      <c r="N69" s="5">
        <f>电气设备逐时使用率计算!H45</f>
        <v>1.1688450000000001</v>
      </c>
      <c r="O69" s="5">
        <f>灯光逐时使用率计算!H45</f>
        <v>0.37403039999999999</v>
      </c>
      <c r="P69" s="19">
        <f t="shared" si="11"/>
        <v>14.149457664000002</v>
      </c>
      <c r="Q69" s="19">
        <f t="shared" si="15"/>
        <v>14.149457664000002</v>
      </c>
      <c r="R69" s="20">
        <f t="shared" si="12"/>
        <v>-14.149457664000002</v>
      </c>
      <c r="S69" s="20">
        <f t="shared" si="16"/>
        <v>14.149457664000002</v>
      </c>
      <c r="T69" s="20">
        <f>IF((T68+R69)&lt;0,0,IF((T68+R69)&gt;结论【关键目标】!C$28,结论【关键目标】!C$28,T68+R69))</f>
        <v>0</v>
      </c>
      <c r="U69" s="19">
        <f>IF((T68+R69)&lt;结论【关键目标】!$C$28,0,(发电量计算【计算逻辑页】!R69+发电量计算【计算逻辑页】!T68-结论【关键目标】!$C$28))</f>
        <v>0</v>
      </c>
      <c r="V69" s="5">
        <f t="shared" si="13"/>
        <v>0</v>
      </c>
      <c r="W69" s="5">
        <f t="shared" si="14"/>
        <v>0</v>
      </c>
      <c r="X69" s="5">
        <f t="shared" si="17"/>
        <v>0</v>
      </c>
    </row>
    <row r="70" spans="1:24" x14ac:dyDescent="0.15">
      <c r="A70" s="7">
        <v>69</v>
      </c>
      <c r="B70" s="7">
        <v>1</v>
      </c>
      <c r="C70" s="7">
        <v>3</v>
      </c>
      <c r="D70" s="7">
        <v>21</v>
      </c>
      <c r="E70" s="7">
        <v>3</v>
      </c>
      <c r="F70" s="7">
        <v>-6.6</v>
      </c>
      <c r="G70" s="7">
        <v>0</v>
      </c>
      <c r="H70" s="7">
        <f t="shared" si="9"/>
        <v>2</v>
      </c>
      <c r="I70" s="16">
        <f t="shared" si="10"/>
        <v>44929</v>
      </c>
      <c r="J70" s="17">
        <v>1.2267999999999999</v>
      </c>
      <c r="K70" s="18">
        <f>G70*结论【关键目标】!C$27*0.7735*0.001</f>
        <v>0</v>
      </c>
      <c r="L70" s="5">
        <v>-34887.53944</v>
      </c>
      <c r="M70" s="5">
        <f>ABS(IF(L70&lt;=0,L70/耗电量关键数据!$B$6/1000,L70/耗电量关键数据!$B$5/1000))</f>
        <v>13.955015776</v>
      </c>
      <c r="N70" s="5">
        <f>电气设备逐时使用率计算!H46</f>
        <v>1.1688450000000001</v>
      </c>
      <c r="O70" s="5">
        <f>灯光逐时使用率计算!H46</f>
        <v>0.37403039999999999</v>
      </c>
      <c r="P70" s="19">
        <f t="shared" si="11"/>
        <v>15.497891176000001</v>
      </c>
      <c r="Q70" s="19">
        <f t="shared" si="15"/>
        <v>15.497891176000001</v>
      </c>
      <c r="R70" s="20">
        <f t="shared" si="12"/>
        <v>-15.497891176000001</v>
      </c>
      <c r="S70" s="20">
        <f t="shared" si="16"/>
        <v>15.497891176000001</v>
      </c>
      <c r="T70" s="20">
        <f>IF((T69+R70)&lt;0,0,IF((T69+R70)&gt;结论【关键目标】!C$28,结论【关键目标】!C$28,T69+R70))</f>
        <v>0</v>
      </c>
      <c r="U70" s="19">
        <f>IF((T69+R70)&lt;结论【关键目标】!$C$28,0,(发电量计算【计算逻辑页】!R70+发电量计算【计算逻辑页】!T69-结论【关键目标】!$C$28))</f>
        <v>0</v>
      </c>
      <c r="V70" s="5">
        <f t="shared" si="13"/>
        <v>0</v>
      </c>
      <c r="W70" s="5">
        <f t="shared" si="14"/>
        <v>0</v>
      </c>
      <c r="X70" s="5">
        <f t="shared" si="17"/>
        <v>0</v>
      </c>
    </row>
    <row r="71" spans="1:24" x14ac:dyDescent="0.15">
      <c r="A71" s="7">
        <v>70</v>
      </c>
      <c r="B71" s="7">
        <v>1</v>
      </c>
      <c r="C71" s="7">
        <v>3</v>
      </c>
      <c r="D71" s="7">
        <v>22</v>
      </c>
      <c r="E71" s="7">
        <v>3</v>
      </c>
      <c r="F71" s="7">
        <v>-9</v>
      </c>
      <c r="G71" s="7">
        <v>0</v>
      </c>
      <c r="H71" s="7">
        <f t="shared" si="9"/>
        <v>2</v>
      </c>
      <c r="I71" s="16">
        <f t="shared" si="10"/>
        <v>44929</v>
      </c>
      <c r="J71" s="17">
        <v>0.70809999999999995</v>
      </c>
      <c r="K71" s="18">
        <f>G71*结论【关键目标】!C$27*0.7735*0.001</f>
        <v>0</v>
      </c>
      <c r="L71" s="5">
        <v>-36193.256609999997</v>
      </c>
      <c r="M71" s="5">
        <f>ABS(IF(L71&lt;=0,L71/耗电量关键数据!$B$6/1000,L71/耗电量关键数据!$B$5/1000))</f>
        <v>14.477302644</v>
      </c>
      <c r="N71" s="5">
        <f>电气设备逐时使用率计算!H47</f>
        <v>1.1688450000000001</v>
      </c>
      <c r="O71" s="5">
        <f>灯光逐时使用率计算!H47</f>
        <v>0.37403039999999999</v>
      </c>
      <c r="P71" s="19">
        <f t="shared" si="11"/>
        <v>16.020178043999998</v>
      </c>
      <c r="Q71" s="19">
        <f t="shared" si="15"/>
        <v>0</v>
      </c>
      <c r="R71" s="20">
        <f t="shared" si="12"/>
        <v>0</v>
      </c>
      <c r="S71" s="20">
        <f t="shared" si="16"/>
        <v>0</v>
      </c>
      <c r="T71" s="20">
        <f>IF((T70+R71)&lt;0,0,IF((T70+R71)&gt;结论【关键目标】!C$28,结论【关键目标】!C$28,T70+R71))</f>
        <v>0</v>
      </c>
      <c r="U71" s="19">
        <f>IF((T70+R71)&lt;结论【关键目标】!$C$28,0,(发电量计算【计算逻辑页】!R71+发电量计算【计算逻辑页】!T70-结论【关键目标】!$C$28))</f>
        <v>0</v>
      </c>
      <c r="V71" s="5">
        <f t="shared" si="13"/>
        <v>0</v>
      </c>
      <c r="W71" s="5">
        <f t="shared" si="14"/>
        <v>0</v>
      </c>
      <c r="X71" s="5">
        <f t="shared" si="17"/>
        <v>0</v>
      </c>
    </row>
    <row r="72" spans="1:24" x14ac:dyDescent="0.15">
      <c r="A72" s="7">
        <v>71</v>
      </c>
      <c r="B72" s="7">
        <v>1</v>
      </c>
      <c r="C72" s="7">
        <v>3</v>
      </c>
      <c r="D72" s="7">
        <v>23</v>
      </c>
      <c r="E72" s="7">
        <v>3</v>
      </c>
      <c r="F72" s="7">
        <v>-10</v>
      </c>
      <c r="G72" s="7">
        <v>0</v>
      </c>
      <c r="H72" s="7">
        <f t="shared" si="9"/>
        <v>2</v>
      </c>
      <c r="I72" s="16">
        <f t="shared" si="10"/>
        <v>44929</v>
      </c>
      <c r="J72" s="17">
        <v>0.70809999999999995</v>
      </c>
      <c r="K72" s="18">
        <f>G72*结论【关键目标】!C$27*0.7735*0.001</f>
        <v>0</v>
      </c>
      <c r="L72" s="5">
        <v>-37162.197899999999</v>
      </c>
      <c r="M72" s="5">
        <f>ABS(IF(L72&lt;=0,L72/耗电量关键数据!$B$6/1000,L72/耗电量关键数据!$B$5/1000))</f>
        <v>14.864879160000001</v>
      </c>
      <c r="N72" s="5">
        <f>电气设备逐时使用率计算!H48</f>
        <v>1.1688450000000001</v>
      </c>
      <c r="O72" s="5">
        <f>灯光逐时使用率计算!H48</f>
        <v>0.37403039999999999</v>
      </c>
      <c r="P72" s="19">
        <f t="shared" si="11"/>
        <v>16.407754560000001</v>
      </c>
      <c r="Q72" s="19">
        <f t="shared" si="15"/>
        <v>0</v>
      </c>
      <c r="R72" s="20">
        <f t="shared" si="12"/>
        <v>0</v>
      </c>
      <c r="S72" s="20">
        <f t="shared" si="16"/>
        <v>0</v>
      </c>
      <c r="T72" s="20">
        <f>IF((T71+R72)&lt;0,0,IF((T71+R72)&gt;结论【关键目标】!C$28,结论【关键目标】!C$28,T71+R72))</f>
        <v>0</v>
      </c>
      <c r="U72" s="19">
        <f>IF((T71+R72)&lt;结论【关键目标】!$C$28,0,(发电量计算【计算逻辑页】!R72+发电量计算【计算逻辑页】!T71-结论【关键目标】!$C$28))</f>
        <v>0</v>
      </c>
      <c r="V72" s="5">
        <f t="shared" si="13"/>
        <v>0</v>
      </c>
      <c r="W72" s="5">
        <f t="shared" si="14"/>
        <v>0</v>
      </c>
      <c r="X72" s="5">
        <f t="shared" si="17"/>
        <v>0</v>
      </c>
    </row>
    <row r="73" spans="1:24" x14ac:dyDescent="0.15">
      <c r="A73" s="7">
        <v>72</v>
      </c>
      <c r="B73" s="7">
        <v>1</v>
      </c>
      <c r="C73" s="7">
        <v>3</v>
      </c>
      <c r="D73" s="7">
        <v>24</v>
      </c>
      <c r="E73" s="7">
        <v>3</v>
      </c>
      <c r="F73" s="7">
        <v>-9.6</v>
      </c>
      <c r="G73" s="7">
        <v>0</v>
      </c>
      <c r="H73" s="7">
        <f t="shared" si="9"/>
        <v>2</v>
      </c>
      <c r="I73" s="16">
        <f t="shared" si="10"/>
        <v>44929</v>
      </c>
      <c r="J73" s="17">
        <v>0.2407</v>
      </c>
      <c r="K73" s="18">
        <f>G73*结论【关键目标】!C$27*0.7735*0.001</f>
        <v>0</v>
      </c>
      <c r="L73" s="5">
        <v>-38663.089030000003</v>
      </c>
      <c r="M73" s="5">
        <f>ABS(IF(L73&lt;=0,L73/耗电量关键数据!$B$6/1000,L73/耗电量关键数据!$B$5/1000))</f>
        <v>15.465235612000001</v>
      </c>
      <c r="N73" s="5">
        <f>电气设备逐时使用率计算!H49</f>
        <v>1.1688450000000001</v>
      </c>
      <c r="O73" s="5">
        <f>灯光逐时使用率计算!H49</f>
        <v>0.37403039999999999</v>
      </c>
      <c r="P73" s="19">
        <f t="shared" si="11"/>
        <v>17.008111012000001</v>
      </c>
      <c r="Q73" s="19">
        <f t="shared" si="15"/>
        <v>0</v>
      </c>
      <c r="R73" s="20">
        <f t="shared" si="12"/>
        <v>0</v>
      </c>
      <c r="S73" s="20">
        <f t="shared" si="16"/>
        <v>0</v>
      </c>
      <c r="T73" s="20">
        <f>IF((T72+R73)&lt;0,0,IF((T72+R73)&gt;结论【关键目标】!C$28,结论【关键目标】!C$28,T72+R73))</f>
        <v>0</v>
      </c>
      <c r="U73" s="19">
        <f>IF((T72+R73)&lt;结论【关键目标】!$C$28,0,(发电量计算【计算逻辑页】!R73+发电量计算【计算逻辑页】!T72-结论【关键目标】!$C$28))</f>
        <v>0</v>
      </c>
      <c r="V73" s="5">
        <f t="shared" si="13"/>
        <v>0</v>
      </c>
      <c r="W73" s="5">
        <f t="shared" si="14"/>
        <v>0</v>
      </c>
      <c r="X73" s="5">
        <f t="shared" si="17"/>
        <v>0</v>
      </c>
    </row>
    <row r="74" spans="1:24" x14ac:dyDescent="0.15">
      <c r="A74" s="7">
        <v>73</v>
      </c>
      <c r="B74" s="7">
        <v>1</v>
      </c>
      <c r="C74" s="7">
        <v>4</v>
      </c>
      <c r="D74" s="7">
        <v>1</v>
      </c>
      <c r="E74" s="7">
        <v>4</v>
      </c>
      <c r="F74" s="7">
        <v>-11</v>
      </c>
      <c r="G74" s="7">
        <v>0</v>
      </c>
      <c r="H74" s="7">
        <f t="shared" si="9"/>
        <v>3</v>
      </c>
      <c r="I74" s="16">
        <f t="shared" si="10"/>
        <v>44930</v>
      </c>
      <c r="J74" s="17">
        <v>0.2407</v>
      </c>
      <c r="K74" s="18">
        <f>G74*结论【关键目标】!C$27*0.7735*0.001</f>
        <v>0</v>
      </c>
      <c r="L74" s="5">
        <v>-39719.030310000002</v>
      </c>
      <c r="M74" s="5">
        <f>ABS(IF(L74&lt;=0,L74/耗电量关键数据!$B$6/1000,L74/耗电量关键数据!$B$5/1000))</f>
        <v>15.887612124</v>
      </c>
      <c r="N74" s="5">
        <f>电气设备逐时使用率计算!H50</f>
        <v>1.1688450000000001</v>
      </c>
      <c r="O74" s="5">
        <f>灯光逐时使用率计算!H50</f>
        <v>0.37403039999999999</v>
      </c>
      <c r="P74" s="19">
        <f t="shared" si="11"/>
        <v>17.430487524</v>
      </c>
      <c r="Q74" s="19">
        <f t="shared" si="15"/>
        <v>0</v>
      </c>
      <c r="R74" s="20">
        <f t="shared" si="12"/>
        <v>0</v>
      </c>
      <c r="S74" s="20">
        <f t="shared" si="16"/>
        <v>0</v>
      </c>
      <c r="T74" s="20">
        <f>IF((T73+R74)&lt;0,0,IF((T73+R74)&gt;结论【关键目标】!C$28,结论【关键目标】!C$28,T73+R74))</f>
        <v>0</v>
      </c>
      <c r="U74" s="19">
        <f>IF((T73+R74)&lt;结论【关键目标】!$C$28,0,(发电量计算【计算逻辑页】!R74+发电量计算【计算逻辑页】!T73-结论【关键目标】!$C$28))</f>
        <v>0</v>
      </c>
      <c r="V74" s="5">
        <f t="shared" si="13"/>
        <v>0</v>
      </c>
      <c r="W74" s="5">
        <f t="shared" si="14"/>
        <v>0</v>
      </c>
      <c r="X74" s="5">
        <f t="shared" si="17"/>
        <v>0</v>
      </c>
    </row>
    <row r="75" spans="1:24" x14ac:dyDescent="0.15">
      <c r="A75" s="7">
        <v>74</v>
      </c>
      <c r="B75" s="7">
        <v>1</v>
      </c>
      <c r="C75" s="7">
        <v>4</v>
      </c>
      <c r="D75" s="7">
        <v>2</v>
      </c>
      <c r="E75" s="7">
        <v>4</v>
      </c>
      <c r="F75" s="7">
        <v>-11</v>
      </c>
      <c r="G75" s="7">
        <v>0</v>
      </c>
      <c r="H75" s="7">
        <f t="shared" si="9"/>
        <v>3</v>
      </c>
      <c r="I75" s="16">
        <f t="shared" si="10"/>
        <v>44930</v>
      </c>
      <c r="J75" s="17">
        <v>0.2407</v>
      </c>
      <c r="K75" s="18">
        <f>G75*结论【关键目标】!C$27*0.7735*0.001</f>
        <v>0</v>
      </c>
      <c r="L75" s="5">
        <v>-41022.921439999998</v>
      </c>
      <c r="M75" s="5">
        <f>ABS(IF(L75&lt;=0,L75/耗电量关键数据!$B$6/1000,L75/耗电量关键数据!$B$5/1000))</f>
        <v>16.409168575999999</v>
      </c>
      <c r="N75" s="5">
        <f>电气设备逐时使用率计算!H51</f>
        <v>1.1688450000000001</v>
      </c>
      <c r="O75" s="5">
        <f>灯光逐时使用率计算!H51</f>
        <v>0.37403039999999999</v>
      </c>
      <c r="P75" s="19">
        <f t="shared" si="11"/>
        <v>17.952043975999999</v>
      </c>
      <c r="Q75" s="19">
        <f t="shared" si="15"/>
        <v>0</v>
      </c>
      <c r="R75" s="20">
        <f t="shared" si="12"/>
        <v>0</v>
      </c>
      <c r="S75" s="20">
        <f t="shared" si="16"/>
        <v>0</v>
      </c>
      <c r="T75" s="20">
        <f>IF((T74+R75)&lt;0,0,IF((T74+R75)&gt;结论【关键目标】!C$28,结论【关键目标】!C$28,T74+R75))</f>
        <v>0</v>
      </c>
      <c r="U75" s="19">
        <f>IF((T74+R75)&lt;结论【关键目标】!$C$28,0,(发电量计算【计算逻辑页】!R75+发电量计算【计算逻辑页】!T74-结论【关键目标】!$C$28))</f>
        <v>0</v>
      </c>
      <c r="V75" s="5">
        <f t="shared" si="13"/>
        <v>0</v>
      </c>
      <c r="W75" s="5">
        <f t="shared" si="14"/>
        <v>0</v>
      </c>
      <c r="X75" s="5">
        <f t="shared" si="17"/>
        <v>0</v>
      </c>
    </row>
    <row r="76" spans="1:24" x14ac:dyDescent="0.15">
      <c r="A76" s="7">
        <v>75</v>
      </c>
      <c r="B76" s="7">
        <v>1</v>
      </c>
      <c r="C76" s="7">
        <v>4</v>
      </c>
      <c r="D76" s="7">
        <v>3</v>
      </c>
      <c r="E76" s="7">
        <v>4</v>
      </c>
      <c r="F76" s="7">
        <v>-10.7</v>
      </c>
      <c r="G76" s="7">
        <v>0</v>
      </c>
      <c r="H76" s="7">
        <f t="shared" si="9"/>
        <v>3</v>
      </c>
      <c r="I76" s="16">
        <f t="shared" si="10"/>
        <v>44930</v>
      </c>
      <c r="J76" s="17">
        <v>0.2407</v>
      </c>
      <c r="K76" s="18">
        <f>G76*结论【关键目标】!C$27*0.7735*0.001</f>
        <v>0</v>
      </c>
      <c r="L76" s="5">
        <v>-42674.673450000002</v>
      </c>
      <c r="M76" s="5">
        <f>ABS(IF(L76&lt;=0,L76/耗电量关键数据!$B$6/1000,L76/耗电量关键数据!$B$5/1000))</f>
        <v>17.06986938</v>
      </c>
      <c r="N76" s="5">
        <f>电气设备逐时使用率计算!H52</f>
        <v>1.1688450000000001</v>
      </c>
      <c r="O76" s="5">
        <f>灯光逐时使用率计算!H52</f>
        <v>0.37403039999999999</v>
      </c>
      <c r="P76" s="19">
        <f t="shared" si="11"/>
        <v>18.61274478</v>
      </c>
      <c r="Q76" s="19">
        <f t="shared" si="15"/>
        <v>0</v>
      </c>
      <c r="R76" s="20">
        <f t="shared" si="12"/>
        <v>0</v>
      </c>
      <c r="S76" s="20">
        <f t="shared" si="16"/>
        <v>0</v>
      </c>
      <c r="T76" s="20">
        <f>IF((T75+R76)&lt;0,0,IF((T75+R76)&gt;结论【关键目标】!C$28,结论【关键目标】!C$28,T75+R76))</f>
        <v>0</v>
      </c>
      <c r="U76" s="19">
        <f>IF((T75+R76)&lt;结论【关键目标】!$C$28,0,(发电量计算【计算逻辑页】!R76+发电量计算【计算逻辑页】!T75-结论【关键目标】!$C$28))</f>
        <v>0</v>
      </c>
      <c r="V76" s="5">
        <f t="shared" si="13"/>
        <v>0</v>
      </c>
      <c r="W76" s="5">
        <f t="shared" si="14"/>
        <v>0</v>
      </c>
      <c r="X76" s="5">
        <f t="shared" si="17"/>
        <v>0</v>
      </c>
    </row>
    <row r="77" spans="1:24" x14ac:dyDescent="0.15">
      <c r="A77" s="7">
        <v>76</v>
      </c>
      <c r="B77" s="7">
        <v>1</v>
      </c>
      <c r="C77" s="7">
        <v>4</v>
      </c>
      <c r="D77" s="7">
        <v>4</v>
      </c>
      <c r="E77" s="7">
        <v>4</v>
      </c>
      <c r="F77" s="7">
        <v>-13</v>
      </c>
      <c r="G77" s="7">
        <v>0</v>
      </c>
      <c r="H77" s="7">
        <f t="shared" si="9"/>
        <v>3</v>
      </c>
      <c r="I77" s="16">
        <f t="shared" si="10"/>
        <v>44930</v>
      </c>
      <c r="J77" s="17">
        <v>0.2407</v>
      </c>
      <c r="K77" s="18">
        <f>G77*结论【关键目标】!C$27*0.7735*0.001</f>
        <v>0</v>
      </c>
      <c r="L77" s="5">
        <v>-44077.242109999999</v>
      </c>
      <c r="M77" s="5">
        <f>ABS(IF(L77&lt;=0,L77/耗电量关键数据!$B$6/1000,L77/耗电量关键数据!$B$5/1000))</f>
        <v>17.630896843999999</v>
      </c>
      <c r="N77" s="5">
        <f>电气设备逐时使用率计算!H53</f>
        <v>1.1688450000000001</v>
      </c>
      <c r="O77" s="5">
        <f>灯光逐时使用率计算!H53</f>
        <v>0.37403039999999999</v>
      </c>
      <c r="P77" s="19">
        <f t="shared" si="11"/>
        <v>19.173772243999998</v>
      </c>
      <c r="Q77" s="19">
        <f t="shared" si="15"/>
        <v>0</v>
      </c>
      <c r="R77" s="20">
        <f t="shared" si="12"/>
        <v>0</v>
      </c>
      <c r="S77" s="20">
        <f t="shared" si="16"/>
        <v>0</v>
      </c>
      <c r="T77" s="20">
        <f>IF((T76+R77)&lt;0,0,IF((T76+R77)&gt;结论【关键目标】!C$28,结论【关键目标】!C$28,T76+R77))</f>
        <v>0</v>
      </c>
      <c r="U77" s="19">
        <f>IF((T76+R77)&lt;结论【关键目标】!$C$28,0,(发电量计算【计算逻辑页】!R77+发电量计算【计算逻辑页】!T76-结论【关键目标】!$C$28))</f>
        <v>0</v>
      </c>
      <c r="V77" s="5">
        <f t="shared" si="13"/>
        <v>0</v>
      </c>
      <c r="W77" s="5">
        <f t="shared" si="14"/>
        <v>0</v>
      </c>
      <c r="X77" s="5">
        <f t="shared" si="17"/>
        <v>0</v>
      </c>
    </row>
    <row r="78" spans="1:24" x14ac:dyDescent="0.15">
      <c r="A78" s="7">
        <v>77</v>
      </c>
      <c r="B78" s="7">
        <v>1</v>
      </c>
      <c r="C78" s="7">
        <v>4</v>
      </c>
      <c r="D78" s="7">
        <v>5</v>
      </c>
      <c r="E78" s="7">
        <v>4</v>
      </c>
      <c r="F78" s="7">
        <v>-13</v>
      </c>
      <c r="G78" s="7">
        <v>0</v>
      </c>
      <c r="H78" s="7">
        <f t="shared" si="9"/>
        <v>3</v>
      </c>
      <c r="I78" s="16">
        <f t="shared" si="10"/>
        <v>44930</v>
      </c>
      <c r="J78" s="17">
        <v>0.2407</v>
      </c>
      <c r="K78" s="18">
        <f>G78*结论【关键目标】!C$27*0.7735*0.001</f>
        <v>0</v>
      </c>
      <c r="L78" s="5">
        <v>-45642.150650000003</v>
      </c>
      <c r="M78" s="5">
        <f>ABS(IF(L78&lt;=0,L78/耗电量关键数据!$B$6/1000,L78/耗电量关键数据!$B$5/1000))</f>
        <v>18.25686026</v>
      </c>
      <c r="N78" s="5">
        <f>电气设备逐时使用率计算!H54</f>
        <v>1.1688450000000001</v>
      </c>
      <c r="O78" s="5">
        <f>灯光逐时使用率计算!H54</f>
        <v>0.37403039999999999</v>
      </c>
      <c r="P78" s="19">
        <f t="shared" si="11"/>
        <v>19.79973566</v>
      </c>
      <c r="Q78" s="19">
        <f t="shared" si="15"/>
        <v>0</v>
      </c>
      <c r="R78" s="20">
        <f t="shared" si="12"/>
        <v>0</v>
      </c>
      <c r="S78" s="20">
        <f t="shared" si="16"/>
        <v>0</v>
      </c>
      <c r="T78" s="20">
        <f>IF((T77+R78)&lt;0,0,IF((T77+R78)&gt;结论【关键目标】!C$28,结论【关键目标】!C$28,T77+R78))</f>
        <v>0</v>
      </c>
      <c r="U78" s="19">
        <f>IF((T77+R78)&lt;结论【关键目标】!$C$28,0,(发电量计算【计算逻辑页】!R78+发电量计算【计算逻辑页】!T77-结论【关键目标】!$C$28))</f>
        <v>0</v>
      </c>
      <c r="V78" s="5">
        <f t="shared" si="13"/>
        <v>0</v>
      </c>
      <c r="W78" s="5">
        <f t="shared" si="14"/>
        <v>0</v>
      </c>
      <c r="X78" s="5">
        <f t="shared" si="17"/>
        <v>0</v>
      </c>
    </row>
    <row r="79" spans="1:24" x14ac:dyDescent="0.15">
      <c r="A79" s="7">
        <v>78</v>
      </c>
      <c r="B79" s="7">
        <v>1</v>
      </c>
      <c r="C79" s="7">
        <v>4</v>
      </c>
      <c r="D79" s="7">
        <v>6</v>
      </c>
      <c r="E79" s="7">
        <v>4</v>
      </c>
      <c r="F79" s="7">
        <v>-9.6</v>
      </c>
      <c r="G79" s="7">
        <v>0</v>
      </c>
      <c r="H79" s="7">
        <f t="shared" si="9"/>
        <v>3</v>
      </c>
      <c r="I79" s="16">
        <f t="shared" si="10"/>
        <v>44930</v>
      </c>
      <c r="J79" s="17">
        <v>0.2407</v>
      </c>
      <c r="K79" s="18">
        <f>G79*结论【关键目标】!C$27*0.7735*0.001</f>
        <v>0</v>
      </c>
      <c r="L79" s="5">
        <v>-46913.36303</v>
      </c>
      <c r="M79" s="5">
        <f>ABS(IF(L79&lt;=0,L79/耗电量关键数据!$B$6/1000,L79/耗电量关键数据!$B$5/1000))</f>
        <v>18.765345212</v>
      </c>
      <c r="N79" s="5">
        <f>电气设备逐时使用率计算!H55</f>
        <v>1.1688450000000001</v>
      </c>
      <c r="O79" s="5">
        <f>灯光逐时使用率计算!H55</f>
        <v>0.37403039999999999</v>
      </c>
      <c r="P79" s="19">
        <f t="shared" si="11"/>
        <v>20.308220612</v>
      </c>
      <c r="Q79" s="19">
        <f t="shared" si="15"/>
        <v>0</v>
      </c>
      <c r="R79" s="20">
        <f t="shared" si="12"/>
        <v>0</v>
      </c>
      <c r="S79" s="20">
        <f t="shared" si="16"/>
        <v>0</v>
      </c>
      <c r="T79" s="20">
        <f>IF((T78+R79)&lt;0,0,IF((T78+R79)&gt;结论【关键目标】!C$28,结论【关键目标】!C$28,T78+R79))</f>
        <v>0</v>
      </c>
      <c r="U79" s="19">
        <f>IF((T78+R79)&lt;结论【关键目标】!$C$28,0,(发电量计算【计算逻辑页】!R79+发电量计算【计算逻辑页】!T78-结论【关键目标】!$C$28))</f>
        <v>0</v>
      </c>
      <c r="V79" s="5">
        <f t="shared" si="13"/>
        <v>0</v>
      </c>
      <c r="W79" s="5">
        <f t="shared" si="14"/>
        <v>0</v>
      </c>
      <c r="X79" s="5">
        <f t="shared" si="17"/>
        <v>0</v>
      </c>
    </row>
    <row r="80" spans="1:24" x14ac:dyDescent="0.15">
      <c r="A80" s="7">
        <v>79</v>
      </c>
      <c r="B80" s="7">
        <v>1</v>
      </c>
      <c r="C80" s="7">
        <v>4</v>
      </c>
      <c r="D80" s="7">
        <v>7</v>
      </c>
      <c r="E80" s="7">
        <v>4</v>
      </c>
      <c r="F80" s="7">
        <v>-12</v>
      </c>
      <c r="G80" s="7">
        <v>0</v>
      </c>
      <c r="H80" s="7">
        <f t="shared" si="9"/>
        <v>3</v>
      </c>
      <c r="I80" s="16">
        <f t="shared" si="10"/>
        <v>44930</v>
      </c>
      <c r="J80" s="17">
        <v>0.2407</v>
      </c>
      <c r="K80" s="18">
        <f>G80*结论【关键目标】!C$27*0.7735*0.001</f>
        <v>0</v>
      </c>
      <c r="L80" s="5">
        <v>-42503.60772</v>
      </c>
      <c r="M80" s="5">
        <f>ABS(IF(L80&lt;=0,L80/耗电量关键数据!$B$6/1000,L80/耗电量关键数据!$B$5/1000))</f>
        <v>17.001443087999998</v>
      </c>
      <c r="N80" s="5">
        <f>电气设备逐时使用率计算!H56</f>
        <v>2.3376900000000003</v>
      </c>
      <c r="O80" s="5">
        <f>灯光逐时使用率计算!H56</f>
        <v>1.2467680000000001</v>
      </c>
      <c r="P80" s="19">
        <f t="shared" si="11"/>
        <v>20.585901087999996</v>
      </c>
      <c r="Q80" s="19">
        <f t="shared" si="15"/>
        <v>0</v>
      </c>
      <c r="R80" s="20">
        <f t="shared" si="12"/>
        <v>0</v>
      </c>
      <c r="S80" s="20">
        <f t="shared" si="16"/>
        <v>0</v>
      </c>
      <c r="T80" s="20">
        <f>IF((T79+R80)&lt;0,0,IF((T79+R80)&gt;结论【关键目标】!C$28,结论【关键目标】!C$28,T79+R80))</f>
        <v>0</v>
      </c>
      <c r="U80" s="19">
        <f>IF((T79+R80)&lt;结论【关键目标】!$C$28,0,(发电量计算【计算逻辑页】!R80+发电量计算【计算逻辑页】!T79-结论【关键目标】!$C$28))</f>
        <v>0</v>
      </c>
      <c r="V80" s="5">
        <f t="shared" si="13"/>
        <v>0</v>
      </c>
      <c r="W80" s="5">
        <f t="shared" si="14"/>
        <v>0</v>
      </c>
      <c r="X80" s="5">
        <f t="shared" si="17"/>
        <v>0</v>
      </c>
    </row>
    <row r="81" spans="1:24" x14ac:dyDescent="0.15">
      <c r="A81" s="7">
        <v>80</v>
      </c>
      <c r="B81" s="7">
        <v>1</v>
      </c>
      <c r="C81" s="7">
        <v>4</v>
      </c>
      <c r="D81" s="7">
        <v>8</v>
      </c>
      <c r="E81" s="7">
        <v>4</v>
      </c>
      <c r="F81" s="7">
        <v>-12</v>
      </c>
      <c r="G81" s="7">
        <v>105.1</v>
      </c>
      <c r="H81" s="7">
        <f t="shared" si="9"/>
        <v>3</v>
      </c>
      <c r="I81" s="16">
        <f t="shared" si="10"/>
        <v>44930</v>
      </c>
      <c r="J81" s="17">
        <v>0.70809999999999995</v>
      </c>
      <c r="K81" s="18">
        <f>G81*结论【关键目标】!C$27*0.7735*0.001</f>
        <v>9.7553819999999991</v>
      </c>
      <c r="L81" s="5">
        <v>-42284.882100000003</v>
      </c>
      <c r="M81" s="5">
        <f>ABS(IF(L81&lt;=0,L81/耗电量关键数据!$B$6/1000,L81/耗电量关键数据!$B$5/1000))</f>
        <v>16.91395284</v>
      </c>
      <c r="N81" s="5">
        <f>电气设备逐时使用率计算!H57</f>
        <v>11.688450000000001</v>
      </c>
      <c r="O81" s="5">
        <f>灯光逐时使用率计算!H57</f>
        <v>6.2338399999999998</v>
      </c>
      <c r="P81" s="19">
        <f t="shared" si="11"/>
        <v>34.836242840000004</v>
      </c>
      <c r="Q81" s="19">
        <f t="shared" si="15"/>
        <v>0</v>
      </c>
      <c r="R81" s="20">
        <f t="shared" si="12"/>
        <v>9.7553819999999991</v>
      </c>
      <c r="S81" s="20">
        <f t="shared" si="16"/>
        <v>0</v>
      </c>
      <c r="T81" s="20">
        <f>IF((T80+R81)&lt;0,0,IF((T80+R81)&gt;结论【关键目标】!C$28,结论【关键目标】!C$28,T80+R81))</f>
        <v>9.7553819999999991</v>
      </c>
      <c r="U81" s="19">
        <f>IF((T80+R81)&lt;结论【关键目标】!$C$28,0,(发电量计算【计算逻辑页】!R81+发电量计算【计算逻辑页】!T80-结论【关键目标】!$C$28))</f>
        <v>0</v>
      </c>
      <c r="V81" s="5">
        <f t="shared" si="13"/>
        <v>0</v>
      </c>
      <c r="W81" s="5">
        <f t="shared" si="14"/>
        <v>6.9077859941999993</v>
      </c>
      <c r="X81" s="5">
        <f t="shared" si="17"/>
        <v>0</v>
      </c>
    </row>
    <row r="82" spans="1:24" x14ac:dyDescent="0.15">
      <c r="A82" s="7">
        <v>81</v>
      </c>
      <c r="B82" s="7">
        <v>1</v>
      </c>
      <c r="C82" s="7">
        <v>4</v>
      </c>
      <c r="D82" s="7">
        <v>9</v>
      </c>
      <c r="E82" s="7">
        <v>4</v>
      </c>
      <c r="F82" s="7">
        <v>-11.2</v>
      </c>
      <c r="G82" s="7">
        <v>200.3</v>
      </c>
      <c r="H82" s="7">
        <f t="shared" si="9"/>
        <v>3</v>
      </c>
      <c r="I82" s="16">
        <f t="shared" si="10"/>
        <v>44930</v>
      </c>
      <c r="J82" s="17">
        <v>0.70809999999999995</v>
      </c>
      <c r="K82" s="18">
        <f>G82*结论【关键目标】!C$27*0.7735*0.001</f>
        <v>18.591845999999997</v>
      </c>
      <c r="L82" s="5">
        <v>-21955.380450000001</v>
      </c>
      <c r="M82" s="5">
        <f>ABS(IF(L82&lt;=0,L82/耗电量关键数据!$B$6/1000,L82/耗电量关键数据!$B$5/1000))</f>
        <v>8.7821521800000006</v>
      </c>
      <c r="N82" s="5">
        <f>电气设备逐时使用率计算!H58</f>
        <v>22.208055000000002</v>
      </c>
      <c r="O82" s="5">
        <f>灯光逐时使用率计算!H58</f>
        <v>11.844296</v>
      </c>
      <c r="P82" s="19">
        <f t="shared" si="11"/>
        <v>42.834503179999999</v>
      </c>
      <c r="Q82" s="19">
        <f t="shared" si="15"/>
        <v>0</v>
      </c>
      <c r="R82" s="20">
        <f t="shared" si="12"/>
        <v>18.591845999999997</v>
      </c>
      <c r="S82" s="20">
        <f t="shared" si="16"/>
        <v>0</v>
      </c>
      <c r="T82" s="20">
        <f>IF((T81+R82)&lt;0,0,IF((T81+R82)&gt;结论【关键目标】!C$28,结论【关键目标】!C$28,T81+R82))</f>
        <v>22</v>
      </c>
      <c r="U82" s="19">
        <f>IF((T81+R82)&lt;结论【关键目标】!$C$28,0,(发电量计算【计算逻辑页】!R82+发电量计算【计算逻辑页】!T81-结论【关键目标】!$C$28))</f>
        <v>6.3472279999999941</v>
      </c>
      <c r="V82" s="5">
        <f t="shared" si="13"/>
        <v>2.2215297999999977</v>
      </c>
      <c r="W82" s="5">
        <f t="shared" si="14"/>
        <v>13.164886152599998</v>
      </c>
      <c r="X82" s="5">
        <f t="shared" si="17"/>
        <v>0</v>
      </c>
    </row>
    <row r="83" spans="1:24" x14ac:dyDescent="0.15">
      <c r="A83" s="7">
        <v>82</v>
      </c>
      <c r="B83" s="7">
        <v>1</v>
      </c>
      <c r="C83" s="7">
        <v>4</v>
      </c>
      <c r="D83" s="7">
        <v>10</v>
      </c>
      <c r="E83" s="7">
        <v>4</v>
      </c>
      <c r="F83" s="7">
        <v>-11</v>
      </c>
      <c r="G83" s="7">
        <v>327.39999999999998</v>
      </c>
      <c r="H83" s="7">
        <f t="shared" si="9"/>
        <v>3</v>
      </c>
      <c r="I83" s="16">
        <f t="shared" si="10"/>
        <v>44930</v>
      </c>
      <c r="J83" s="17">
        <v>0.70809999999999995</v>
      </c>
      <c r="K83" s="18">
        <f>G83*结论【关键目标】!C$27*0.7735*0.001</f>
        <v>30.389268000000001</v>
      </c>
      <c r="L83" s="5">
        <v>-14915.49346</v>
      </c>
      <c r="M83" s="5">
        <f>ABS(IF(L83&lt;=0,L83/耗电量关键数据!$B$6/1000,L83/耗电量关键数据!$B$5/1000))</f>
        <v>5.966197384</v>
      </c>
      <c r="N83" s="5">
        <f>电气设备逐时使用率计算!H59</f>
        <v>22.208055000000002</v>
      </c>
      <c r="O83" s="5">
        <f>灯光逐时使用率计算!H59</f>
        <v>11.844296</v>
      </c>
      <c r="P83" s="19">
        <f t="shared" si="11"/>
        <v>40.018548383999999</v>
      </c>
      <c r="Q83" s="19">
        <f t="shared" si="15"/>
        <v>0</v>
      </c>
      <c r="R83" s="20">
        <f t="shared" si="12"/>
        <v>30.389268000000001</v>
      </c>
      <c r="S83" s="20">
        <f t="shared" si="16"/>
        <v>0</v>
      </c>
      <c r="T83" s="20">
        <f>IF((T82+R83)&lt;0,0,IF((T82+R83)&gt;结论【关键目标】!C$28,结论【关键目标】!C$28,T82+R83))</f>
        <v>22</v>
      </c>
      <c r="U83" s="19">
        <f>IF((T82+R83)&lt;结论【关键目标】!$C$28,0,(发电量计算【计算逻辑页】!R83+发电量计算【计算逻辑页】!T82-结论【关键目标】!$C$28))</f>
        <v>30.389268000000001</v>
      </c>
      <c r="V83" s="5">
        <f t="shared" si="13"/>
        <v>10.636243799999999</v>
      </c>
      <c r="W83" s="5">
        <f t="shared" si="14"/>
        <v>21.5186406708</v>
      </c>
      <c r="X83" s="5">
        <f t="shared" si="17"/>
        <v>0</v>
      </c>
    </row>
    <row r="84" spans="1:24" x14ac:dyDescent="0.15">
      <c r="A84" s="7">
        <v>83</v>
      </c>
      <c r="B84" s="7">
        <v>1</v>
      </c>
      <c r="C84" s="7">
        <v>4</v>
      </c>
      <c r="D84" s="7">
        <v>11</v>
      </c>
      <c r="E84" s="7">
        <v>4</v>
      </c>
      <c r="F84" s="7">
        <v>-9</v>
      </c>
      <c r="G84" s="7">
        <v>433.8</v>
      </c>
      <c r="H84" s="7">
        <f t="shared" si="9"/>
        <v>3</v>
      </c>
      <c r="I84" s="16">
        <f t="shared" si="10"/>
        <v>44930</v>
      </c>
      <c r="J84" s="17">
        <v>1.2267999999999999</v>
      </c>
      <c r="K84" s="18">
        <f>G84*结论【关键目标】!C$27*0.7735*0.001</f>
        <v>40.265315999999999</v>
      </c>
      <c r="L84" s="5">
        <v>-5781.179048</v>
      </c>
      <c r="M84" s="5">
        <f>ABS(IF(L84&lt;=0,L84/耗电量关键数据!$B$6/1000,L84/耗电量关键数据!$B$5/1000))</f>
        <v>2.3124716192000001</v>
      </c>
      <c r="N84" s="5">
        <f>电气设备逐时使用率计算!H60</f>
        <v>22.208055000000002</v>
      </c>
      <c r="O84" s="5">
        <f>灯光逐时使用率计算!H60</f>
        <v>11.844296</v>
      </c>
      <c r="P84" s="19">
        <f t="shared" si="11"/>
        <v>36.364822619199998</v>
      </c>
      <c r="Q84" s="19">
        <f t="shared" si="15"/>
        <v>36.364822619199998</v>
      </c>
      <c r="R84" s="20">
        <f t="shared" si="12"/>
        <v>3.9004933808000004</v>
      </c>
      <c r="S84" s="20">
        <f t="shared" si="16"/>
        <v>0</v>
      </c>
      <c r="T84" s="20">
        <f>IF((T83+R84)&lt;0,0,IF((T83+R84)&gt;结论【关键目标】!C$28,结论【关键目标】!C$28,T83+R84))</f>
        <v>22</v>
      </c>
      <c r="U84" s="19">
        <f>IF((T83+R84)&lt;结论【关键目标】!$C$28,0,(发电量计算【计算逻辑页】!R84+发电量计算【计算逻辑页】!T83-结论【关键目标】!$C$28))</f>
        <v>3.9004933808000004</v>
      </c>
      <c r="V84" s="5">
        <f t="shared" si="13"/>
        <v>1.36517268328</v>
      </c>
      <c r="W84" s="5">
        <f t="shared" si="14"/>
        <v>44.612364389234557</v>
      </c>
      <c r="X84" s="5">
        <f t="shared" si="17"/>
        <v>0</v>
      </c>
    </row>
    <row r="85" spans="1:24" x14ac:dyDescent="0.15">
      <c r="A85" s="7">
        <v>84</v>
      </c>
      <c r="B85" s="7">
        <v>1</v>
      </c>
      <c r="C85" s="7">
        <v>4</v>
      </c>
      <c r="D85" s="7">
        <v>12</v>
      </c>
      <c r="E85" s="7">
        <v>4</v>
      </c>
      <c r="F85" s="7">
        <v>-8</v>
      </c>
      <c r="G85" s="7">
        <v>474.1</v>
      </c>
      <c r="H85" s="7">
        <f t="shared" si="9"/>
        <v>3</v>
      </c>
      <c r="I85" s="16">
        <f t="shared" si="10"/>
        <v>44930</v>
      </c>
      <c r="J85" s="17">
        <v>1.2267999999999999</v>
      </c>
      <c r="K85" s="18">
        <f>G85*结论【关键目标】!C$27*0.7735*0.001</f>
        <v>44.005962000000004</v>
      </c>
      <c r="L85" s="5">
        <v>-10679.71039</v>
      </c>
      <c r="M85" s="5">
        <f>ABS(IF(L85&lt;=0,L85/耗电量关键数据!$B$6/1000,L85/耗电量关键数据!$B$5/1000))</f>
        <v>4.2718841560000005</v>
      </c>
      <c r="N85" s="5">
        <f>电气设备逐时使用率计算!H61</f>
        <v>11.688450000000001</v>
      </c>
      <c r="O85" s="5">
        <f>灯光逐时使用率计算!H61</f>
        <v>9.9741440000000008</v>
      </c>
      <c r="P85" s="19">
        <f t="shared" si="11"/>
        <v>25.934478156000004</v>
      </c>
      <c r="Q85" s="19">
        <f t="shared" si="15"/>
        <v>25.934478156000004</v>
      </c>
      <c r="R85" s="20">
        <f t="shared" si="12"/>
        <v>18.071483843999999</v>
      </c>
      <c r="S85" s="20">
        <f t="shared" si="16"/>
        <v>0</v>
      </c>
      <c r="T85" s="20">
        <f>IF((T84+R85)&lt;0,0,IF((T84+R85)&gt;结论【关键目标】!C$28,结论【关键目标】!C$28,T84+R85))</f>
        <v>22</v>
      </c>
      <c r="U85" s="19">
        <f>IF((T84+R85)&lt;结论【关键目标】!$C$28,0,(发电量计算【计算逻辑页】!R85+发电量计算【计算逻辑页】!T84-结论【关键目标】!$C$28))</f>
        <v>18.071483843999999</v>
      </c>
      <c r="V85" s="5">
        <f t="shared" si="13"/>
        <v>6.3250193453999994</v>
      </c>
      <c r="W85" s="5">
        <f t="shared" si="14"/>
        <v>31.816417801780801</v>
      </c>
      <c r="X85" s="5">
        <f t="shared" si="17"/>
        <v>0</v>
      </c>
    </row>
    <row r="86" spans="1:24" x14ac:dyDescent="0.15">
      <c r="A86" s="7">
        <v>85</v>
      </c>
      <c r="B86" s="7">
        <v>1</v>
      </c>
      <c r="C86" s="7">
        <v>4</v>
      </c>
      <c r="D86" s="7">
        <v>13</v>
      </c>
      <c r="E86" s="7">
        <v>4</v>
      </c>
      <c r="F86" s="7">
        <v>-7</v>
      </c>
      <c r="G86" s="7">
        <v>463.8</v>
      </c>
      <c r="H86" s="7">
        <f t="shared" si="9"/>
        <v>3</v>
      </c>
      <c r="I86" s="16">
        <f t="shared" si="10"/>
        <v>44930</v>
      </c>
      <c r="J86" s="17">
        <v>1.2267999999999999</v>
      </c>
      <c r="K86" s="18">
        <f>G86*结论【关键目标】!C$27*0.7735*0.001</f>
        <v>43.049915999999996</v>
      </c>
      <c r="L86" s="5">
        <v>-9213.2333460000009</v>
      </c>
      <c r="M86" s="5">
        <f>ABS(IF(L86&lt;=0,L86/耗电量关键数据!$B$6/1000,L86/耗电量关键数据!$B$5/1000))</f>
        <v>3.6852933384000002</v>
      </c>
      <c r="N86" s="5">
        <f>电气设备逐时使用率计算!H62</f>
        <v>11.688450000000001</v>
      </c>
      <c r="O86" s="5">
        <f>灯光逐时使用率计算!H62</f>
        <v>9.9741440000000008</v>
      </c>
      <c r="P86" s="19">
        <f t="shared" si="11"/>
        <v>25.3478873384</v>
      </c>
      <c r="Q86" s="19">
        <f t="shared" si="15"/>
        <v>25.3478873384</v>
      </c>
      <c r="R86" s="20">
        <f t="shared" si="12"/>
        <v>17.702028661599996</v>
      </c>
      <c r="S86" s="20">
        <f t="shared" si="16"/>
        <v>0</v>
      </c>
      <c r="T86" s="20">
        <f>IF((T85+R86)&lt;0,0,IF((T85+R86)&gt;结论【关键目标】!C$28,结论【关键目标】!C$28,T85+R86))</f>
        <v>22</v>
      </c>
      <c r="U86" s="19">
        <f>IF((T85+R86)&lt;结论【关键目标】!$C$28,0,(发电量计算【计算逻辑页】!R86+发电量计算【计算逻辑页】!T85-结论【关键目标】!$C$28))</f>
        <v>17.702028661599996</v>
      </c>
      <c r="V86" s="5">
        <f t="shared" si="13"/>
        <v>6.1957100315599982</v>
      </c>
      <c r="W86" s="5">
        <f t="shared" si="14"/>
        <v>31.096788186749116</v>
      </c>
      <c r="X86" s="5">
        <f t="shared" si="17"/>
        <v>0</v>
      </c>
    </row>
    <row r="87" spans="1:24" x14ac:dyDescent="0.15">
      <c r="A87" s="7">
        <v>86</v>
      </c>
      <c r="B87" s="7">
        <v>1</v>
      </c>
      <c r="C87" s="7">
        <v>4</v>
      </c>
      <c r="D87" s="7">
        <v>14</v>
      </c>
      <c r="E87" s="7">
        <v>4</v>
      </c>
      <c r="F87" s="7">
        <v>-6</v>
      </c>
      <c r="G87" s="7">
        <v>355.7</v>
      </c>
      <c r="H87" s="7">
        <f t="shared" si="9"/>
        <v>3</v>
      </c>
      <c r="I87" s="16">
        <f t="shared" si="10"/>
        <v>44930</v>
      </c>
      <c r="J87" s="17">
        <v>1.2267999999999999</v>
      </c>
      <c r="K87" s="18">
        <f>G87*结论【关键目标】!C$27*0.7735*0.001</f>
        <v>33.016074000000003</v>
      </c>
      <c r="L87" s="5">
        <v>-1110.5920120000001</v>
      </c>
      <c r="M87" s="5">
        <f>ABS(IF(L87&lt;=0,L87/耗电量关键数据!$B$6/1000,L87/耗电量关键数据!$B$5/1000))</f>
        <v>0.4442368048</v>
      </c>
      <c r="N87" s="5">
        <f>电气设备逐时使用率计算!H63</f>
        <v>22.208055000000002</v>
      </c>
      <c r="O87" s="5">
        <f>灯光逐时使用率计算!H63</f>
        <v>11.844296</v>
      </c>
      <c r="P87" s="19">
        <f t="shared" si="11"/>
        <v>34.496587804800001</v>
      </c>
      <c r="Q87" s="19">
        <f t="shared" si="15"/>
        <v>34.496587804800001</v>
      </c>
      <c r="R87" s="20">
        <f t="shared" si="12"/>
        <v>-1.4805138047999975</v>
      </c>
      <c r="S87" s="20">
        <f t="shared" si="16"/>
        <v>1.4805138047999975</v>
      </c>
      <c r="T87" s="20">
        <f>IF((T86+R87)&lt;0,0,IF((T86+R87)&gt;结论【关键目标】!C$28,结论【关键目标】!C$28,T86+R87))</f>
        <v>20.519486195200002</v>
      </c>
      <c r="U87" s="19">
        <f>IF((T86+R87)&lt;结论【关键目标】!$C$28,0,(发电量计算【计算逻辑页】!R87+发电量计算【计算逻辑页】!T86-结论【关键目标】!$C$28))</f>
        <v>0</v>
      </c>
      <c r="V87" s="5">
        <f t="shared" si="13"/>
        <v>0</v>
      </c>
      <c r="W87" s="5">
        <f t="shared" si="14"/>
        <v>40.504119583200001</v>
      </c>
      <c r="X87" s="5">
        <f t="shared" si="17"/>
        <v>1.2981145040486377</v>
      </c>
    </row>
    <row r="88" spans="1:24" x14ac:dyDescent="0.15">
      <c r="A88" s="7">
        <v>87</v>
      </c>
      <c r="B88" s="7">
        <v>1</v>
      </c>
      <c r="C88" s="7">
        <v>4</v>
      </c>
      <c r="D88" s="7">
        <v>15</v>
      </c>
      <c r="E88" s="7">
        <v>4</v>
      </c>
      <c r="F88" s="7">
        <v>-4.8</v>
      </c>
      <c r="G88" s="7">
        <v>209</v>
      </c>
      <c r="H88" s="7">
        <f t="shared" si="9"/>
        <v>3</v>
      </c>
      <c r="I88" s="16">
        <f t="shared" si="10"/>
        <v>44930</v>
      </c>
      <c r="J88" s="17">
        <v>1.2267999999999999</v>
      </c>
      <c r="K88" s="18">
        <f>G88*结论【关键目标】!C$27*0.7735*0.001</f>
        <v>19.399379999999997</v>
      </c>
      <c r="L88" s="5">
        <v>-4658.8317310000002</v>
      </c>
      <c r="M88" s="5">
        <f>ABS(IF(L88&lt;=0,L88/耗电量关键数据!$B$6/1000,L88/耗电量关键数据!$B$5/1000))</f>
        <v>1.8635326924000002</v>
      </c>
      <c r="N88" s="5">
        <f>电气设备逐时使用率计算!H64</f>
        <v>22.208055000000002</v>
      </c>
      <c r="O88" s="5">
        <f>灯光逐时使用率计算!H64</f>
        <v>11.844296</v>
      </c>
      <c r="P88" s="19">
        <f t="shared" si="11"/>
        <v>35.915883692400001</v>
      </c>
      <c r="Q88" s="19">
        <f t="shared" si="15"/>
        <v>35.915883692400001</v>
      </c>
      <c r="R88" s="20">
        <f t="shared" si="12"/>
        <v>-16.516503692400004</v>
      </c>
      <c r="S88" s="20">
        <f t="shared" si="16"/>
        <v>16.516503692400004</v>
      </c>
      <c r="T88" s="20">
        <f>IF((T87+R88)&lt;0,0,IF((T87+R88)&gt;结论【关键目标】!C$28,结论【关键目标】!C$28,T87+R88))</f>
        <v>4.0029825027999983</v>
      </c>
      <c r="U88" s="19">
        <f>IF((T87+R88)&lt;结论【关键目标】!$C$28,0,(发电量计算【计算逻辑页】!R88+发电量计算【计算逻辑页】!T87-结论【关键目标】!$C$28))</f>
        <v>0</v>
      </c>
      <c r="V88" s="5">
        <f t="shared" si="13"/>
        <v>0</v>
      </c>
      <c r="W88" s="5">
        <f t="shared" si="14"/>
        <v>23.799159383999996</v>
      </c>
      <c r="X88" s="5">
        <f t="shared" si="17"/>
        <v>3.5098150584550383</v>
      </c>
    </row>
    <row r="89" spans="1:24" x14ac:dyDescent="0.15">
      <c r="A89" s="7">
        <v>88</v>
      </c>
      <c r="B89" s="7">
        <v>1</v>
      </c>
      <c r="C89" s="7">
        <v>4</v>
      </c>
      <c r="D89" s="7">
        <v>16</v>
      </c>
      <c r="E89" s="7">
        <v>4</v>
      </c>
      <c r="F89" s="7">
        <v>-4</v>
      </c>
      <c r="G89" s="7">
        <v>28.9</v>
      </c>
      <c r="H89" s="7">
        <f t="shared" si="9"/>
        <v>3</v>
      </c>
      <c r="I89" s="16">
        <f t="shared" si="10"/>
        <v>44930</v>
      </c>
      <c r="J89" s="17">
        <v>0.70809999999999995</v>
      </c>
      <c r="K89" s="18">
        <f>G89*结论【关键目标】!C$27*0.7735*0.001</f>
        <v>2.6824980000000003</v>
      </c>
      <c r="L89" s="5">
        <v>-10642.85734</v>
      </c>
      <c r="M89" s="5">
        <f>ABS(IF(L89&lt;=0,L89/耗电量关键数据!$B$6/1000,L89/耗电量关键数据!$B$5/1000))</f>
        <v>4.2571429360000002</v>
      </c>
      <c r="N89" s="5">
        <f>电气设备逐时使用率计算!H65</f>
        <v>22.208055000000002</v>
      </c>
      <c r="O89" s="5">
        <f>灯光逐时使用率计算!H65</f>
        <v>11.844296</v>
      </c>
      <c r="P89" s="19">
        <f t="shared" si="11"/>
        <v>38.309493936000003</v>
      </c>
      <c r="Q89" s="19">
        <f t="shared" si="15"/>
        <v>0</v>
      </c>
      <c r="R89" s="20">
        <f t="shared" si="12"/>
        <v>2.6824980000000003</v>
      </c>
      <c r="S89" s="20">
        <f t="shared" si="16"/>
        <v>0</v>
      </c>
      <c r="T89" s="20">
        <f>IF((T88+R89)&lt;0,0,IF((T88+R89)&gt;结论【关键目标】!C$28,结论【关键目标】!C$28,T88+R89))</f>
        <v>6.6854805027999991</v>
      </c>
      <c r="U89" s="19">
        <f>IF((T88+R89)&lt;结论【关键目标】!$C$28,0,(发电量计算【计算逻辑页】!R89+发电量计算【计算逻辑页】!T88-结论【关键目标】!$C$28))</f>
        <v>0</v>
      </c>
      <c r="V89" s="5">
        <f t="shared" si="13"/>
        <v>0</v>
      </c>
      <c r="W89" s="5">
        <f t="shared" si="14"/>
        <v>1.8994768338000001</v>
      </c>
      <c r="X89" s="5">
        <f t="shared" si="17"/>
        <v>0</v>
      </c>
    </row>
    <row r="90" spans="1:24" x14ac:dyDescent="0.15">
      <c r="A90" s="7">
        <v>89</v>
      </c>
      <c r="B90" s="7">
        <v>1</v>
      </c>
      <c r="C90" s="7">
        <v>4</v>
      </c>
      <c r="D90" s="7">
        <v>17</v>
      </c>
      <c r="E90" s="7">
        <v>4</v>
      </c>
      <c r="F90" s="7">
        <v>-4</v>
      </c>
      <c r="G90" s="7">
        <v>0</v>
      </c>
      <c r="H90" s="7">
        <f t="shared" si="9"/>
        <v>3</v>
      </c>
      <c r="I90" s="16">
        <f t="shared" si="10"/>
        <v>44930</v>
      </c>
      <c r="J90" s="17">
        <v>0.70809999999999995</v>
      </c>
      <c r="K90" s="18">
        <f>G90*结论【关键目标】!C$27*0.7735*0.001</f>
        <v>0</v>
      </c>
      <c r="L90" s="5">
        <v>-15315.6042</v>
      </c>
      <c r="M90" s="5">
        <f>ABS(IF(L90&lt;=0,L90/耗电量关键数据!$B$6/1000,L90/耗电量关键数据!$B$5/1000))</f>
        <v>6.1262416799999997</v>
      </c>
      <c r="N90" s="5">
        <f>电气设备逐时使用率计算!H66</f>
        <v>22.208055000000002</v>
      </c>
      <c r="O90" s="5">
        <f>灯光逐时使用率计算!H66</f>
        <v>11.844296</v>
      </c>
      <c r="P90" s="19">
        <f t="shared" si="11"/>
        <v>40.178592680000001</v>
      </c>
      <c r="Q90" s="19">
        <f t="shared" si="15"/>
        <v>0</v>
      </c>
      <c r="R90" s="20">
        <f t="shared" si="12"/>
        <v>0</v>
      </c>
      <c r="S90" s="20">
        <f t="shared" si="16"/>
        <v>0</v>
      </c>
      <c r="T90" s="20">
        <f>IF((T89+R90)&lt;0,0,IF((T89+R90)&gt;结论【关键目标】!C$28,结论【关键目标】!C$28,T89+R90))</f>
        <v>6.6854805027999991</v>
      </c>
      <c r="U90" s="19">
        <f>IF((T89+R90)&lt;结论【关键目标】!$C$28,0,(发电量计算【计算逻辑页】!R90+发电量计算【计算逻辑页】!T89-结论【关键目标】!$C$28))</f>
        <v>0</v>
      </c>
      <c r="V90" s="5">
        <f t="shared" si="13"/>
        <v>0</v>
      </c>
      <c r="W90" s="5">
        <f t="shared" si="14"/>
        <v>0</v>
      </c>
      <c r="X90" s="5">
        <f t="shared" si="17"/>
        <v>0</v>
      </c>
    </row>
    <row r="91" spans="1:24" x14ac:dyDescent="0.15">
      <c r="A91" s="7">
        <v>90</v>
      </c>
      <c r="B91" s="7">
        <v>1</v>
      </c>
      <c r="C91" s="7">
        <v>4</v>
      </c>
      <c r="D91" s="7">
        <v>18</v>
      </c>
      <c r="E91" s="7">
        <v>4</v>
      </c>
      <c r="F91" s="7">
        <v>-4.7</v>
      </c>
      <c r="G91" s="7">
        <v>0</v>
      </c>
      <c r="H91" s="7">
        <f t="shared" si="9"/>
        <v>3</v>
      </c>
      <c r="I91" s="16">
        <f t="shared" si="10"/>
        <v>44930</v>
      </c>
      <c r="J91" s="17">
        <v>0.70809999999999995</v>
      </c>
      <c r="K91" s="18">
        <f>G91*结论【关键目标】!C$27*0.7735*0.001</f>
        <v>0</v>
      </c>
      <c r="L91" s="5">
        <v>-31986.00216</v>
      </c>
      <c r="M91" s="5">
        <f>ABS(IF(L91&lt;=0,L91/耗电量关键数据!$B$6/1000,L91/耗电量关键数据!$B$5/1000))</f>
        <v>12.794400864</v>
      </c>
      <c r="N91" s="5">
        <f>电气设备逐时使用率计算!H67</f>
        <v>7.0130699999999999</v>
      </c>
      <c r="O91" s="5">
        <f>灯光逐时使用率计算!H67</f>
        <v>3.7403040000000001</v>
      </c>
      <c r="P91" s="19">
        <f t="shared" si="11"/>
        <v>23.547774863999997</v>
      </c>
      <c r="Q91" s="19">
        <f t="shared" si="15"/>
        <v>0</v>
      </c>
      <c r="R91" s="20">
        <f t="shared" si="12"/>
        <v>0</v>
      </c>
      <c r="S91" s="20">
        <f t="shared" si="16"/>
        <v>0</v>
      </c>
      <c r="T91" s="20">
        <f>IF((T90+R91)&lt;0,0,IF((T90+R91)&gt;结论【关键目标】!C$28,结论【关键目标】!C$28,T90+R91))</f>
        <v>6.6854805027999991</v>
      </c>
      <c r="U91" s="19">
        <f>IF((T90+R91)&lt;结论【关键目标】!$C$28,0,(发电量计算【计算逻辑页】!R91+发电量计算【计算逻辑页】!T90-结论【关键目标】!$C$28))</f>
        <v>0</v>
      </c>
      <c r="V91" s="5">
        <f t="shared" si="13"/>
        <v>0</v>
      </c>
      <c r="W91" s="5">
        <f t="shared" si="14"/>
        <v>0</v>
      </c>
      <c r="X91" s="5">
        <f t="shared" si="17"/>
        <v>0</v>
      </c>
    </row>
    <row r="92" spans="1:24" x14ac:dyDescent="0.15">
      <c r="A92" s="7">
        <v>91</v>
      </c>
      <c r="B92" s="7">
        <v>1</v>
      </c>
      <c r="C92" s="7">
        <v>4</v>
      </c>
      <c r="D92" s="7">
        <v>19</v>
      </c>
      <c r="E92" s="7">
        <v>4</v>
      </c>
      <c r="F92" s="7">
        <v>-6</v>
      </c>
      <c r="G92" s="7">
        <v>0</v>
      </c>
      <c r="H92" s="7">
        <f t="shared" si="9"/>
        <v>3</v>
      </c>
      <c r="I92" s="16">
        <f t="shared" si="10"/>
        <v>44930</v>
      </c>
      <c r="J92" s="17">
        <v>1.2267999999999999</v>
      </c>
      <c r="K92" s="18">
        <f>G92*结论【关键目标】!C$27*0.7735*0.001</f>
        <v>0</v>
      </c>
      <c r="L92" s="5">
        <v>-22019.780699999999</v>
      </c>
      <c r="M92" s="5">
        <f>ABS(IF(L92&lt;=0,L92/耗电量关键数据!$B$6/1000,L92/耗电量关键数据!$B$5/1000))</f>
        <v>8.80791228</v>
      </c>
      <c r="N92" s="5">
        <f>电气设备逐时使用率计算!H68</f>
        <v>7.0130699999999999</v>
      </c>
      <c r="O92" s="5">
        <f>灯光逐时使用率计算!H68</f>
        <v>3.7403040000000001</v>
      </c>
      <c r="P92" s="19">
        <f t="shared" si="11"/>
        <v>19.561286279999997</v>
      </c>
      <c r="Q92" s="19">
        <f t="shared" si="15"/>
        <v>19.561286279999997</v>
      </c>
      <c r="R92" s="20">
        <f t="shared" si="12"/>
        <v>-19.561286279999997</v>
      </c>
      <c r="S92" s="20">
        <f t="shared" si="16"/>
        <v>19.561286279999997</v>
      </c>
      <c r="T92" s="20">
        <f>IF((T91+R92)&lt;0,0,IF((T91+R92)&gt;结论【关键目标】!C$28,结论【关键目标】!C$28,T91+R92))</f>
        <v>0</v>
      </c>
      <c r="U92" s="19">
        <f>IF((T91+R92)&lt;结论【关键目标】!$C$28,0,(发电量计算【计算逻辑页】!R92+发电量计算【计算逻辑页】!T91-结论【关键目标】!$C$28))</f>
        <v>0</v>
      </c>
      <c r="V92" s="5">
        <f t="shared" si="13"/>
        <v>0</v>
      </c>
      <c r="W92" s="5">
        <f t="shared" si="14"/>
        <v>0</v>
      </c>
      <c r="X92" s="5">
        <f t="shared" si="17"/>
        <v>0</v>
      </c>
    </row>
    <row r="93" spans="1:24" x14ac:dyDescent="0.15">
      <c r="A93" s="7">
        <v>92</v>
      </c>
      <c r="B93" s="7">
        <v>1</v>
      </c>
      <c r="C93" s="7">
        <v>4</v>
      </c>
      <c r="D93" s="7">
        <v>20</v>
      </c>
      <c r="E93" s="7">
        <v>4</v>
      </c>
      <c r="F93" s="7">
        <v>-8</v>
      </c>
      <c r="G93" s="7">
        <v>0</v>
      </c>
      <c r="H93" s="7">
        <f t="shared" si="9"/>
        <v>3</v>
      </c>
      <c r="I93" s="16">
        <f t="shared" si="10"/>
        <v>44930</v>
      </c>
      <c r="J93" s="17">
        <v>1.2267999999999999</v>
      </c>
      <c r="K93" s="18">
        <f>G93*结论【关键目标】!C$27*0.7735*0.001</f>
        <v>0</v>
      </c>
      <c r="L93" s="5">
        <v>-31959.304970000001</v>
      </c>
      <c r="M93" s="5">
        <f>ABS(IF(L93&lt;=0,L93/耗电量关键数据!$B$6/1000,L93/耗电量关键数据!$B$5/1000))</f>
        <v>12.783721988000002</v>
      </c>
      <c r="N93" s="5">
        <f>电气设备逐时使用率计算!H69</f>
        <v>1.1688450000000001</v>
      </c>
      <c r="O93" s="5">
        <f>灯光逐时使用率计算!H69</f>
        <v>0.37403039999999999</v>
      </c>
      <c r="P93" s="19">
        <f t="shared" si="11"/>
        <v>14.326597388000001</v>
      </c>
      <c r="Q93" s="19">
        <f t="shared" si="15"/>
        <v>14.326597388000001</v>
      </c>
      <c r="R93" s="20">
        <f t="shared" si="12"/>
        <v>-14.326597388000001</v>
      </c>
      <c r="S93" s="20">
        <f t="shared" si="16"/>
        <v>14.326597388000001</v>
      </c>
      <c r="T93" s="20">
        <f>IF((T92+R93)&lt;0,0,IF((T92+R93)&gt;结论【关键目标】!C$28,结论【关键目标】!C$28,T92+R93))</f>
        <v>0</v>
      </c>
      <c r="U93" s="19">
        <f>IF((T92+R93)&lt;结论【关键目标】!$C$28,0,(发电量计算【计算逻辑页】!R93+发电量计算【计算逻辑页】!T92-结论【关键目标】!$C$28))</f>
        <v>0</v>
      </c>
      <c r="V93" s="5">
        <f t="shared" si="13"/>
        <v>0</v>
      </c>
      <c r="W93" s="5">
        <f t="shared" si="14"/>
        <v>0</v>
      </c>
      <c r="X93" s="5">
        <f t="shared" si="17"/>
        <v>0</v>
      </c>
    </row>
    <row r="94" spans="1:24" x14ac:dyDescent="0.15">
      <c r="A94" s="7">
        <v>93</v>
      </c>
      <c r="B94" s="7">
        <v>1</v>
      </c>
      <c r="C94" s="7">
        <v>4</v>
      </c>
      <c r="D94" s="7">
        <v>21</v>
      </c>
      <c r="E94" s="7">
        <v>4</v>
      </c>
      <c r="F94" s="7">
        <v>-5.8</v>
      </c>
      <c r="G94" s="7">
        <v>0</v>
      </c>
      <c r="H94" s="7">
        <f t="shared" si="9"/>
        <v>3</v>
      </c>
      <c r="I94" s="16">
        <f t="shared" si="10"/>
        <v>44930</v>
      </c>
      <c r="J94" s="17">
        <v>1.2267999999999999</v>
      </c>
      <c r="K94" s="18">
        <f>G94*结论【关键目标】!C$27*0.7735*0.001</f>
        <v>0</v>
      </c>
      <c r="L94" s="5">
        <v>-35330.388749999998</v>
      </c>
      <c r="M94" s="5">
        <f>ABS(IF(L94&lt;=0,L94/耗电量关键数据!$B$6/1000,L94/耗电量关键数据!$B$5/1000))</f>
        <v>14.1321555</v>
      </c>
      <c r="N94" s="5">
        <f>电气设备逐时使用率计算!H70</f>
        <v>1.1688450000000001</v>
      </c>
      <c r="O94" s="5">
        <f>灯光逐时使用率计算!H70</f>
        <v>0.37403039999999999</v>
      </c>
      <c r="P94" s="19">
        <f t="shared" si="11"/>
        <v>15.675030900000001</v>
      </c>
      <c r="Q94" s="19">
        <f t="shared" si="15"/>
        <v>15.675030900000001</v>
      </c>
      <c r="R94" s="20">
        <f t="shared" si="12"/>
        <v>-15.675030900000001</v>
      </c>
      <c r="S94" s="20">
        <f t="shared" si="16"/>
        <v>15.675030900000001</v>
      </c>
      <c r="T94" s="20">
        <f>IF((T93+R94)&lt;0,0,IF((T93+R94)&gt;结论【关键目标】!C$28,结论【关键目标】!C$28,T93+R94))</f>
        <v>0</v>
      </c>
      <c r="U94" s="19">
        <f>IF((T93+R94)&lt;结论【关键目标】!$C$28,0,(发电量计算【计算逻辑页】!R94+发电量计算【计算逻辑页】!T93-结论【关键目标】!$C$28))</f>
        <v>0</v>
      </c>
      <c r="V94" s="5">
        <f t="shared" si="13"/>
        <v>0</v>
      </c>
      <c r="W94" s="5">
        <f t="shared" si="14"/>
        <v>0</v>
      </c>
      <c r="X94" s="5">
        <f t="shared" si="17"/>
        <v>0</v>
      </c>
    </row>
    <row r="95" spans="1:24" x14ac:dyDescent="0.15">
      <c r="A95" s="7">
        <v>94</v>
      </c>
      <c r="B95" s="7">
        <v>1</v>
      </c>
      <c r="C95" s="7">
        <v>4</v>
      </c>
      <c r="D95" s="7">
        <v>22</v>
      </c>
      <c r="E95" s="7">
        <v>4</v>
      </c>
      <c r="F95" s="7">
        <v>-9</v>
      </c>
      <c r="G95" s="7">
        <v>0</v>
      </c>
      <c r="H95" s="7">
        <f t="shared" si="9"/>
        <v>3</v>
      </c>
      <c r="I95" s="16">
        <f t="shared" si="10"/>
        <v>44930</v>
      </c>
      <c r="J95" s="17">
        <v>0.70809999999999995</v>
      </c>
      <c r="K95" s="18">
        <f>G95*结论【关键目标】!C$27*0.7735*0.001</f>
        <v>0</v>
      </c>
      <c r="L95" s="5">
        <v>-36629.130340000003</v>
      </c>
      <c r="M95" s="5">
        <f>ABS(IF(L95&lt;=0,L95/耗电量关键数据!$B$6/1000,L95/耗电量关键数据!$B$5/1000))</f>
        <v>14.651652136000001</v>
      </c>
      <c r="N95" s="5">
        <f>电气设备逐时使用率计算!H71</f>
        <v>1.1688450000000001</v>
      </c>
      <c r="O95" s="5">
        <f>灯光逐时使用率计算!H71</f>
        <v>0.37403039999999999</v>
      </c>
      <c r="P95" s="19">
        <f t="shared" si="11"/>
        <v>16.194527535999999</v>
      </c>
      <c r="Q95" s="19">
        <f t="shared" si="15"/>
        <v>0</v>
      </c>
      <c r="R95" s="20">
        <f t="shared" si="12"/>
        <v>0</v>
      </c>
      <c r="S95" s="20">
        <f t="shared" si="16"/>
        <v>0</v>
      </c>
      <c r="T95" s="20">
        <f>IF((T94+R95)&lt;0,0,IF((T94+R95)&gt;结论【关键目标】!C$28,结论【关键目标】!C$28,T94+R95))</f>
        <v>0</v>
      </c>
      <c r="U95" s="19">
        <f>IF((T94+R95)&lt;结论【关键目标】!$C$28,0,(发电量计算【计算逻辑页】!R95+发电量计算【计算逻辑页】!T94-结论【关键目标】!$C$28))</f>
        <v>0</v>
      </c>
      <c r="V95" s="5">
        <f t="shared" si="13"/>
        <v>0</v>
      </c>
      <c r="W95" s="5">
        <f t="shared" si="14"/>
        <v>0</v>
      </c>
      <c r="X95" s="5">
        <f t="shared" si="17"/>
        <v>0</v>
      </c>
    </row>
    <row r="96" spans="1:24" x14ac:dyDescent="0.15">
      <c r="A96" s="7">
        <v>95</v>
      </c>
      <c r="B96" s="7">
        <v>1</v>
      </c>
      <c r="C96" s="7">
        <v>4</v>
      </c>
      <c r="D96" s="7">
        <v>23</v>
      </c>
      <c r="E96" s="7">
        <v>4</v>
      </c>
      <c r="F96" s="7">
        <v>-9</v>
      </c>
      <c r="G96" s="7">
        <v>0</v>
      </c>
      <c r="H96" s="7">
        <f t="shared" si="9"/>
        <v>3</v>
      </c>
      <c r="I96" s="16">
        <f t="shared" si="10"/>
        <v>44930</v>
      </c>
      <c r="J96" s="17">
        <v>0.70809999999999995</v>
      </c>
      <c r="K96" s="18">
        <f>G96*结论【关键目标】!C$27*0.7735*0.001</f>
        <v>0</v>
      </c>
      <c r="L96" s="5">
        <v>-37598.071620000002</v>
      </c>
      <c r="M96" s="5">
        <f>ABS(IF(L96&lt;=0,L96/耗电量关键数据!$B$6/1000,L96/耗电量关键数据!$B$5/1000))</f>
        <v>15.039228648</v>
      </c>
      <c r="N96" s="5">
        <f>电气设备逐时使用率计算!H72</f>
        <v>1.1688450000000001</v>
      </c>
      <c r="O96" s="5">
        <f>灯光逐时使用率计算!H72</f>
        <v>0.37403039999999999</v>
      </c>
      <c r="P96" s="19">
        <f t="shared" si="11"/>
        <v>16.582104047999998</v>
      </c>
      <c r="Q96" s="19">
        <f t="shared" si="15"/>
        <v>0</v>
      </c>
      <c r="R96" s="20">
        <f t="shared" si="12"/>
        <v>0</v>
      </c>
      <c r="S96" s="20">
        <f t="shared" si="16"/>
        <v>0</v>
      </c>
      <c r="T96" s="20">
        <f>IF((T95+R96)&lt;0,0,IF((T95+R96)&gt;结论【关键目标】!C$28,结论【关键目标】!C$28,T95+R96))</f>
        <v>0</v>
      </c>
      <c r="U96" s="19">
        <f>IF((T95+R96)&lt;结论【关键目标】!$C$28,0,(发电量计算【计算逻辑页】!R96+发电量计算【计算逻辑页】!T95-结论【关键目标】!$C$28))</f>
        <v>0</v>
      </c>
      <c r="V96" s="5">
        <f t="shared" si="13"/>
        <v>0</v>
      </c>
      <c r="W96" s="5">
        <f t="shared" si="14"/>
        <v>0</v>
      </c>
      <c r="X96" s="5">
        <f t="shared" si="17"/>
        <v>0</v>
      </c>
    </row>
    <row r="97" spans="1:24" x14ac:dyDescent="0.15">
      <c r="A97" s="7">
        <v>96</v>
      </c>
      <c r="B97" s="7">
        <v>1</v>
      </c>
      <c r="C97" s="7">
        <v>4</v>
      </c>
      <c r="D97" s="7">
        <v>24</v>
      </c>
      <c r="E97" s="7">
        <v>4</v>
      </c>
      <c r="F97" s="7">
        <v>-7</v>
      </c>
      <c r="G97" s="7">
        <v>0</v>
      </c>
      <c r="H97" s="7">
        <f t="shared" si="9"/>
        <v>3</v>
      </c>
      <c r="I97" s="16">
        <f t="shared" si="10"/>
        <v>44930</v>
      </c>
      <c r="J97" s="17">
        <v>0.2407</v>
      </c>
      <c r="K97" s="18">
        <f>G97*结论【关键目标】!C$27*0.7735*0.001</f>
        <v>0</v>
      </c>
      <c r="L97" s="5">
        <v>-39098.962749999999</v>
      </c>
      <c r="M97" s="5">
        <f>ABS(IF(L97&lt;=0,L97/耗电量关键数据!$B$6/1000,L97/耗电量关键数据!$B$5/1000))</f>
        <v>15.6395851</v>
      </c>
      <c r="N97" s="5">
        <f>电气设备逐时使用率计算!H73</f>
        <v>1.1688450000000001</v>
      </c>
      <c r="O97" s="5">
        <f>灯光逐时使用率计算!H73</f>
        <v>0.37403039999999999</v>
      </c>
      <c r="P97" s="19">
        <f t="shared" si="11"/>
        <v>17.182460499999998</v>
      </c>
      <c r="Q97" s="19">
        <f t="shared" si="15"/>
        <v>0</v>
      </c>
      <c r="R97" s="20">
        <f t="shared" si="12"/>
        <v>0</v>
      </c>
      <c r="S97" s="20">
        <f t="shared" si="16"/>
        <v>0</v>
      </c>
      <c r="T97" s="20">
        <f>IF((T96+R97)&lt;0,0,IF((T96+R97)&gt;结论【关键目标】!C$28,结论【关键目标】!C$28,T96+R97))</f>
        <v>0</v>
      </c>
      <c r="U97" s="19">
        <f>IF((T96+R97)&lt;结论【关键目标】!$C$28,0,(发电量计算【计算逻辑页】!R97+发电量计算【计算逻辑页】!T96-结论【关键目标】!$C$28))</f>
        <v>0</v>
      </c>
      <c r="V97" s="5">
        <f t="shared" si="13"/>
        <v>0</v>
      </c>
      <c r="W97" s="5">
        <f t="shared" si="14"/>
        <v>0</v>
      </c>
      <c r="X97" s="5">
        <f t="shared" si="17"/>
        <v>0</v>
      </c>
    </row>
    <row r="98" spans="1:24" x14ac:dyDescent="0.15">
      <c r="A98" s="7">
        <v>97</v>
      </c>
      <c r="B98" s="7">
        <v>1</v>
      </c>
      <c r="C98" s="7">
        <v>5</v>
      </c>
      <c r="D98" s="7">
        <v>1</v>
      </c>
      <c r="E98" s="7">
        <v>5</v>
      </c>
      <c r="F98" s="7">
        <v>-10</v>
      </c>
      <c r="G98" s="7">
        <v>0</v>
      </c>
      <c r="H98" s="7">
        <f t="shared" si="9"/>
        <v>4</v>
      </c>
      <c r="I98" s="16">
        <f t="shared" si="10"/>
        <v>44931</v>
      </c>
      <c r="J98" s="17">
        <v>0.2407</v>
      </c>
      <c r="K98" s="18">
        <f>G98*结论【关键目标】!C$27*0.7735*0.001</f>
        <v>0</v>
      </c>
      <c r="L98" s="5">
        <v>-39936.967170000004</v>
      </c>
      <c r="M98" s="5">
        <f>ABS(IF(L98&lt;=0,L98/耗电量关键数据!$B$6/1000,L98/耗电量关键数据!$B$5/1000))</f>
        <v>15.974786868000001</v>
      </c>
      <c r="N98" s="5">
        <f>电气设备逐时使用率计算!H74</f>
        <v>1.1688450000000001</v>
      </c>
      <c r="O98" s="5">
        <f>灯光逐时使用率计算!H74</f>
        <v>0.37403039999999999</v>
      </c>
      <c r="P98" s="19">
        <f t="shared" si="11"/>
        <v>17.517662267999999</v>
      </c>
      <c r="Q98" s="19">
        <f t="shared" si="15"/>
        <v>0</v>
      </c>
      <c r="R98" s="20">
        <f t="shared" si="12"/>
        <v>0</v>
      </c>
      <c r="S98" s="20">
        <f t="shared" si="16"/>
        <v>0</v>
      </c>
      <c r="T98" s="20">
        <f>IF((T97+R98)&lt;0,0,IF((T97+R98)&gt;结论【关键目标】!C$28,结论【关键目标】!C$28,T97+R98))</f>
        <v>0</v>
      </c>
      <c r="U98" s="19">
        <f>IF((T97+R98)&lt;结论【关键目标】!$C$28,0,(发电量计算【计算逻辑页】!R98+发电量计算【计算逻辑页】!T97-结论【关键目标】!$C$28))</f>
        <v>0</v>
      </c>
      <c r="V98" s="5">
        <f t="shared" si="13"/>
        <v>0</v>
      </c>
      <c r="W98" s="5">
        <f t="shared" si="14"/>
        <v>0</v>
      </c>
      <c r="X98" s="5">
        <f t="shared" si="17"/>
        <v>0</v>
      </c>
    </row>
    <row r="99" spans="1:24" x14ac:dyDescent="0.15">
      <c r="A99" s="7">
        <v>98</v>
      </c>
      <c r="B99" s="7">
        <v>1</v>
      </c>
      <c r="C99" s="7">
        <v>5</v>
      </c>
      <c r="D99" s="7">
        <v>2</v>
      </c>
      <c r="E99" s="7">
        <v>5</v>
      </c>
      <c r="F99" s="7">
        <v>-10</v>
      </c>
      <c r="G99" s="7">
        <v>0</v>
      </c>
      <c r="H99" s="7">
        <f t="shared" si="9"/>
        <v>4</v>
      </c>
      <c r="I99" s="16">
        <f t="shared" si="10"/>
        <v>44931</v>
      </c>
      <c r="J99" s="17">
        <v>0.2407</v>
      </c>
      <c r="K99" s="18">
        <f>G99*结论【关键目标】!C$27*0.7735*0.001</f>
        <v>0</v>
      </c>
      <c r="L99" s="5">
        <v>-41240.8583</v>
      </c>
      <c r="M99" s="5">
        <f>ABS(IF(L99&lt;=0,L99/耗电量关键数据!$B$6/1000,L99/耗电量关键数据!$B$5/1000))</f>
        <v>16.496343320000001</v>
      </c>
      <c r="N99" s="5">
        <f>电气设备逐时使用率计算!H75</f>
        <v>1.1688450000000001</v>
      </c>
      <c r="O99" s="5">
        <f>灯光逐时使用率计算!H75</f>
        <v>0.37403039999999999</v>
      </c>
      <c r="P99" s="19">
        <f t="shared" si="11"/>
        <v>18.039218720000001</v>
      </c>
      <c r="Q99" s="19">
        <f t="shared" si="15"/>
        <v>0</v>
      </c>
      <c r="R99" s="20">
        <f t="shared" si="12"/>
        <v>0</v>
      </c>
      <c r="S99" s="20">
        <f t="shared" si="16"/>
        <v>0</v>
      </c>
      <c r="T99" s="20">
        <f>IF((T98+R99)&lt;0,0,IF((T98+R99)&gt;结论【关键目标】!C$28,结论【关键目标】!C$28,T98+R99))</f>
        <v>0</v>
      </c>
      <c r="U99" s="19">
        <f>IF((T98+R99)&lt;结论【关键目标】!$C$28,0,(发电量计算【计算逻辑页】!R99+发电量计算【计算逻辑页】!T98-结论【关键目标】!$C$28))</f>
        <v>0</v>
      </c>
      <c r="V99" s="5">
        <f t="shared" si="13"/>
        <v>0</v>
      </c>
      <c r="W99" s="5">
        <f t="shared" si="14"/>
        <v>0</v>
      </c>
      <c r="X99" s="5">
        <f t="shared" si="17"/>
        <v>0</v>
      </c>
    </row>
    <row r="100" spans="1:24" x14ac:dyDescent="0.15">
      <c r="A100" s="7">
        <v>99</v>
      </c>
      <c r="B100" s="7">
        <v>1</v>
      </c>
      <c r="C100" s="7">
        <v>5</v>
      </c>
      <c r="D100" s="7">
        <v>3</v>
      </c>
      <c r="E100" s="7">
        <v>5</v>
      </c>
      <c r="F100" s="7">
        <v>-7.9</v>
      </c>
      <c r="G100" s="7">
        <v>0</v>
      </c>
      <c r="H100" s="7">
        <f t="shared" si="9"/>
        <v>4</v>
      </c>
      <c r="I100" s="16">
        <f t="shared" si="10"/>
        <v>44931</v>
      </c>
      <c r="J100" s="17">
        <v>0.2407</v>
      </c>
      <c r="K100" s="18">
        <f>G100*结论【关键目标】!C$27*0.7735*0.001</f>
        <v>0</v>
      </c>
      <c r="L100" s="5">
        <v>-42892.610309999996</v>
      </c>
      <c r="M100" s="5">
        <f>ABS(IF(L100&lt;=0,L100/耗电量关键数据!$B$6/1000,L100/耗电量关键数据!$B$5/1000))</f>
        <v>17.157044123999999</v>
      </c>
      <c r="N100" s="5">
        <f>电气设备逐时使用率计算!H76</f>
        <v>1.1688450000000001</v>
      </c>
      <c r="O100" s="5">
        <f>灯光逐时使用率计算!H76</f>
        <v>0.37403039999999999</v>
      </c>
      <c r="P100" s="19">
        <f t="shared" si="11"/>
        <v>18.699919523999998</v>
      </c>
      <c r="Q100" s="19">
        <f t="shared" si="15"/>
        <v>0</v>
      </c>
      <c r="R100" s="20">
        <f t="shared" si="12"/>
        <v>0</v>
      </c>
      <c r="S100" s="20">
        <f t="shared" si="16"/>
        <v>0</v>
      </c>
      <c r="T100" s="20">
        <f>IF((T99+R100)&lt;0,0,IF((T99+R100)&gt;结论【关键目标】!C$28,结论【关键目标】!C$28,T99+R100))</f>
        <v>0</v>
      </c>
      <c r="U100" s="19">
        <f>IF((T99+R100)&lt;结论【关键目标】!$C$28,0,(发电量计算【计算逻辑页】!R100+发电量计算【计算逻辑页】!T99-结论【关键目标】!$C$28))</f>
        <v>0</v>
      </c>
      <c r="V100" s="5">
        <f t="shared" si="13"/>
        <v>0</v>
      </c>
      <c r="W100" s="5">
        <f t="shared" si="14"/>
        <v>0</v>
      </c>
      <c r="X100" s="5">
        <f t="shared" si="17"/>
        <v>0</v>
      </c>
    </row>
    <row r="101" spans="1:24" x14ac:dyDescent="0.15">
      <c r="A101" s="7">
        <v>100</v>
      </c>
      <c r="B101" s="7">
        <v>1</v>
      </c>
      <c r="C101" s="7">
        <v>5</v>
      </c>
      <c r="D101" s="7">
        <v>4</v>
      </c>
      <c r="E101" s="7">
        <v>5</v>
      </c>
      <c r="F101" s="7">
        <v>-13</v>
      </c>
      <c r="G101" s="7">
        <v>0</v>
      </c>
      <c r="H101" s="7">
        <f t="shared" si="9"/>
        <v>4</v>
      </c>
      <c r="I101" s="16">
        <f t="shared" si="10"/>
        <v>44931</v>
      </c>
      <c r="J101" s="17">
        <v>0.2407</v>
      </c>
      <c r="K101" s="18">
        <f>G101*结论【关键目标】!C$27*0.7735*0.001</f>
        <v>0</v>
      </c>
      <c r="L101" s="5">
        <v>-44295.178970000001</v>
      </c>
      <c r="M101" s="5">
        <f>ABS(IF(L101&lt;=0,L101/耗电量关键数据!$B$6/1000,L101/耗电量关键数据!$B$5/1000))</f>
        <v>17.718071587999997</v>
      </c>
      <c r="N101" s="5">
        <f>电气设备逐时使用率计算!H77</f>
        <v>1.1688450000000001</v>
      </c>
      <c r="O101" s="5">
        <f>灯光逐时使用率计算!H77</f>
        <v>0.37403039999999999</v>
      </c>
      <c r="P101" s="19">
        <f t="shared" si="11"/>
        <v>19.260946987999997</v>
      </c>
      <c r="Q101" s="19">
        <f t="shared" si="15"/>
        <v>0</v>
      </c>
      <c r="R101" s="20">
        <f t="shared" si="12"/>
        <v>0</v>
      </c>
      <c r="S101" s="20">
        <f t="shared" si="16"/>
        <v>0</v>
      </c>
      <c r="T101" s="20">
        <f>IF((T100+R101)&lt;0,0,IF((T100+R101)&gt;结论【关键目标】!C$28,结论【关键目标】!C$28,T100+R101))</f>
        <v>0</v>
      </c>
      <c r="U101" s="19">
        <f>IF((T100+R101)&lt;结论【关键目标】!$C$28,0,(发电量计算【计算逻辑页】!R101+发电量计算【计算逻辑页】!T100-结论【关键目标】!$C$28))</f>
        <v>0</v>
      </c>
      <c r="V101" s="5">
        <f t="shared" si="13"/>
        <v>0</v>
      </c>
      <c r="W101" s="5">
        <f t="shared" si="14"/>
        <v>0</v>
      </c>
      <c r="X101" s="5">
        <f t="shared" si="17"/>
        <v>0</v>
      </c>
    </row>
    <row r="102" spans="1:24" x14ac:dyDescent="0.15">
      <c r="A102" s="7">
        <v>101</v>
      </c>
      <c r="B102" s="7">
        <v>1</v>
      </c>
      <c r="C102" s="7">
        <v>5</v>
      </c>
      <c r="D102" s="7">
        <v>5</v>
      </c>
      <c r="E102" s="7">
        <v>5</v>
      </c>
      <c r="F102" s="7">
        <v>-12</v>
      </c>
      <c r="G102" s="7">
        <v>0</v>
      </c>
      <c r="H102" s="7">
        <f t="shared" si="9"/>
        <v>4</v>
      </c>
      <c r="I102" s="16">
        <f t="shared" si="10"/>
        <v>44931</v>
      </c>
      <c r="J102" s="17">
        <v>0.2407</v>
      </c>
      <c r="K102" s="18">
        <f>G102*结论【关键目标】!C$27*0.7735*0.001</f>
        <v>0</v>
      </c>
      <c r="L102" s="5">
        <v>-45860.087509999998</v>
      </c>
      <c r="M102" s="5">
        <f>ABS(IF(L102&lt;=0,L102/耗电量关键数据!$B$6/1000,L102/耗电量关键数据!$B$5/1000))</f>
        <v>18.344035003999998</v>
      </c>
      <c r="N102" s="5">
        <f>电气设备逐时使用率计算!H78</f>
        <v>1.1688450000000001</v>
      </c>
      <c r="O102" s="5">
        <f>灯光逐时使用率计算!H78</f>
        <v>0.37403039999999999</v>
      </c>
      <c r="P102" s="19">
        <f t="shared" si="11"/>
        <v>19.886910403999998</v>
      </c>
      <c r="Q102" s="19">
        <f t="shared" si="15"/>
        <v>0</v>
      </c>
      <c r="R102" s="20">
        <f t="shared" si="12"/>
        <v>0</v>
      </c>
      <c r="S102" s="20">
        <f t="shared" si="16"/>
        <v>0</v>
      </c>
      <c r="T102" s="20">
        <f>IF((T101+R102)&lt;0,0,IF((T101+R102)&gt;结论【关键目标】!C$28,结论【关键目标】!C$28,T101+R102))</f>
        <v>0</v>
      </c>
      <c r="U102" s="19">
        <f>IF((T101+R102)&lt;结论【关键目标】!$C$28,0,(发电量计算【计算逻辑页】!R102+发电量计算【计算逻辑页】!T101-结论【关键目标】!$C$28))</f>
        <v>0</v>
      </c>
      <c r="V102" s="5">
        <f t="shared" si="13"/>
        <v>0</v>
      </c>
      <c r="W102" s="5">
        <f t="shared" si="14"/>
        <v>0</v>
      </c>
      <c r="X102" s="5">
        <f t="shared" si="17"/>
        <v>0</v>
      </c>
    </row>
    <row r="103" spans="1:24" x14ac:dyDescent="0.15">
      <c r="A103" s="7">
        <v>102</v>
      </c>
      <c r="B103" s="7">
        <v>1</v>
      </c>
      <c r="C103" s="7">
        <v>5</v>
      </c>
      <c r="D103" s="7">
        <v>6</v>
      </c>
      <c r="E103" s="7">
        <v>5</v>
      </c>
      <c r="F103" s="7">
        <v>-8.8000000000000007</v>
      </c>
      <c r="G103" s="7">
        <v>0</v>
      </c>
      <c r="H103" s="7">
        <f t="shared" si="9"/>
        <v>4</v>
      </c>
      <c r="I103" s="16">
        <f t="shared" si="10"/>
        <v>44931</v>
      </c>
      <c r="J103" s="17">
        <v>0.2407</v>
      </c>
      <c r="K103" s="18">
        <f>G103*结论【关键目标】!C$27*0.7735*0.001</f>
        <v>0</v>
      </c>
      <c r="L103" s="5">
        <v>-47134.787680000001</v>
      </c>
      <c r="M103" s="5">
        <f>ABS(IF(L103&lt;=0,L103/耗电量关键数据!$B$6/1000,L103/耗电量关键数据!$B$5/1000))</f>
        <v>18.853915071999999</v>
      </c>
      <c r="N103" s="5">
        <f>电气设备逐时使用率计算!H79</f>
        <v>1.1688450000000001</v>
      </c>
      <c r="O103" s="5">
        <f>灯光逐时使用率计算!H79</f>
        <v>0.37403039999999999</v>
      </c>
      <c r="P103" s="19">
        <f t="shared" si="11"/>
        <v>20.396790471999999</v>
      </c>
      <c r="Q103" s="19">
        <f t="shared" si="15"/>
        <v>0</v>
      </c>
      <c r="R103" s="20">
        <f t="shared" si="12"/>
        <v>0</v>
      </c>
      <c r="S103" s="20">
        <f t="shared" si="16"/>
        <v>0</v>
      </c>
      <c r="T103" s="20">
        <f>IF((T102+R103)&lt;0,0,IF((T102+R103)&gt;结论【关键目标】!C$28,结论【关键目标】!C$28,T102+R103))</f>
        <v>0</v>
      </c>
      <c r="U103" s="19">
        <f>IF((T102+R103)&lt;结论【关键目标】!$C$28,0,(发电量计算【计算逻辑页】!R103+发电量计算【计算逻辑页】!T102-结论【关键目标】!$C$28))</f>
        <v>0</v>
      </c>
      <c r="V103" s="5">
        <f t="shared" si="13"/>
        <v>0</v>
      </c>
      <c r="W103" s="5">
        <f t="shared" si="14"/>
        <v>0</v>
      </c>
      <c r="X103" s="5">
        <f t="shared" si="17"/>
        <v>0</v>
      </c>
    </row>
    <row r="104" spans="1:24" x14ac:dyDescent="0.15">
      <c r="A104" s="7">
        <v>103</v>
      </c>
      <c r="B104" s="7">
        <v>1</v>
      </c>
      <c r="C104" s="7">
        <v>5</v>
      </c>
      <c r="D104" s="7">
        <v>7</v>
      </c>
      <c r="E104" s="7">
        <v>5</v>
      </c>
      <c r="F104" s="7">
        <v>-13</v>
      </c>
      <c r="G104" s="7">
        <v>0</v>
      </c>
      <c r="H104" s="7">
        <f t="shared" si="9"/>
        <v>4</v>
      </c>
      <c r="I104" s="16">
        <f t="shared" si="10"/>
        <v>44931</v>
      </c>
      <c r="J104" s="17">
        <v>0.2407</v>
      </c>
      <c r="K104" s="18">
        <f>G104*结论【关键目标】!C$27*0.7735*0.001</f>
        <v>0</v>
      </c>
      <c r="L104" s="5">
        <v>-42725.032370000001</v>
      </c>
      <c r="M104" s="5">
        <f>ABS(IF(L104&lt;=0,L104/耗电量关键数据!$B$6/1000,L104/耗电量关键数据!$B$5/1000))</f>
        <v>17.090012947999998</v>
      </c>
      <c r="N104" s="5">
        <f>电气设备逐时使用率计算!H80</f>
        <v>2.3376900000000003</v>
      </c>
      <c r="O104" s="5">
        <f>灯光逐时使用率计算!H80</f>
        <v>1.2467680000000001</v>
      </c>
      <c r="P104" s="19">
        <f t="shared" si="11"/>
        <v>20.674470947999996</v>
      </c>
      <c r="Q104" s="19">
        <f t="shared" si="15"/>
        <v>0</v>
      </c>
      <c r="R104" s="20">
        <f t="shared" si="12"/>
        <v>0</v>
      </c>
      <c r="S104" s="20">
        <f t="shared" si="16"/>
        <v>0</v>
      </c>
      <c r="T104" s="20">
        <f>IF((T103+R104)&lt;0,0,IF((T103+R104)&gt;结论【关键目标】!C$28,结论【关键目标】!C$28,T103+R104))</f>
        <v>0</v>
      </c>
      <c r="U104" s="19">
        <f>IF((T103+R104)&lt;结论【关键目标】!$C$28,0,(发电量计算【计算逻辑页】!R104+发电量计算【计算逻辑页】!T103-结论【关键目标】!$C$28))</f>
        <v>0</v>
      </c>
      <c r="V104" s="5">
        <f t="shared" si="13"/>
        <v>0</v>
      </c>
      <c r="W104" s="5">
        <f t="shared" si="14"/>
        <v>0</v>
      </c>
      <c r="X104" s="5">
        <f t="shared" si="17"/>
        <v>0</v>
      </c>
    </row>
    <row r="105" spans="1:24" x14ac:dyDescent="0.15">
      <c r="A105" s="7">
        <v>104</v>
      </c>
      <c r="B105" s="7">
        <v>1</v>
      </c>
      <c r="C105" s="7">
        <v>5</v>
      </c>
      <c r="D105" s="7">
        <v>8</v>
      </c>
      <c r="E105" s="7">
        <v>5</v>
      </c>
      <c r="F105" s="7">
        <v>-13</v>
      </c>
      <c r="G105" s="7">
        <v>69.3</v>
      </c>
      <c r="H105" s="7">
        <f t="shared" si="9"/>
        <v>4</v>
      </c>
      <c r="I105" s="16">
        <f t="shared" si="10"/>
        <v>44931</v>
      </c>
      <c r="J105" s="17">
        <v>0.70809999999999995</v>
      </c>
      <c r="K105" s="18">
        <f>G105*结论【关键目标】!C$27*0.7735*0.001</f>
        <v>6.4324259999999995</v>
      </c>
      <c r="L105" s="5">
        <v>-42284.882100000003</v>
      </c>
      <c r="M105" s="5">
        <f>ABS(IF(L105&lt;=0,L105/耗电量关键数据!$B$6/1000,L105/耗电量关键数据!$B$5/1000))</f>
        <v>16.91395284</v>
      </c>
      <c r="N105" s="5">
        <f>电气设备逐时使用率计算!H81</f>
        <v>11.688450000000001</v>
      </c>
      <c r="O105" s="5">
        <f>灯光逐时使用率计算!H81</f>
        <v>6.2338399999999998</v>
      </c>
      <c r="P105" s="19">
        <f t="shared" si="11"/>
        <v>34.836242840000004</v>
      </c>
      <c r="Q105" s="19">
        <f t="shared" si="15"/>
        <v>0</v>
      </c>
      <c r="R105" s="20">
        <f t="shared" si="12"/>
        <v>6.4324259999999995</v>
      </c>
      <c r="S105" s="20">
        <f t="shared" si="16"/>
        <v>0</v>
      </c>
      <c r="T105" s="20">
        <f>IF((T104+R105)&lt;0,0,IF((T104+R105)&gt;结论【关键目标】!C$28,结论【关键目标】!C$28,T104+R105))</f>
        <v>6.4324259999999995</v>
      </c>
      <c r="U105" s="19">
        <f>IF((T104+R105)&lt;结论【关键目标】!$C$28,0,(发电量计算【计算逻辑页】!R105+发电量计算【计算逻辑页】!T104-结论【关键目标】!$C$28))</f>
        <v>0</v>
      </c>
      <c r="V105" s="5">
        <f t="shared" si="13"/>
        <v>0</v>
      </c>
      <c r="W105" s="5">
        <f t="shared" si="14"/>
        <v>4.5548008505999995</v>
      </c>
      <c r="X105" s="5">
        <f t="shared" si="17"/>
        <v>0</v>
      </c>
    </row>
    <row r="106" spans="1:24" x14ac:dyDescent="0.15">
      <c r="A106" s="7">
        <v>105</v>
      </c>
      <c r="B106" s="7">
        <v>1</v>
      </c>
      <c r="C106" s="7">
        <v>5</v>
      </c>
      <c r="D106" s="7">
        <v>9</v>
      </c>
      <c r="E106" s="7">
        <v>5</v>
      </c>
      <c r="F106" s="7">
        <v>-9.1</v>
      </c>
      <c r="G106" s="7">
        <v>214.9</v>
      </c>
      <c r="H106" s="7">
        <f t="shared" si="9"/>
        <v>4</v>
      </c>
      <c r="I106" s="16">
        <f t="shared" si="10"/>
        <v>44931</v>
      </c>
      <c r="J106" s="17">
        <v>0.70809999999999995</v>
      </c>
      <c r="K106" s="18">
        <f>G106*结论【关键目标】!C$27*0.7735*0.001</f>
        <v>19.947018</v>
      </c>
      <c r="L106" s="5">
        <v>-21711.64127</v>
      </c>
      <c r="M106" s="5">
        <f>ABS(IF(L106&lt;=0,L106/耗电量关键数据!$B$6/1000,L106/耗电量关键数据!$B$5/1000))</f>
        <v>8.6846565079999998</v>
      </c>
      <c r="N106" s="5">
        <f>电气设备逐时使用率计算!H82</f>
        <v>22.208055000000002</v>
      </c>
      <c r="O106" s="5">
        <f>灯光逐时使用率计算!H82</f>
        <v>11.844296</v>
      </c>
      <c r="P106" s="19">
        <f t="shared" si="11"/>
        <v>42.737007508000005</v>
      </c>
      <c r="Q106" s="19">
        <f t="shared" si="15"/>
        <v>0</v>
      </c>
      <c r="R106" s="20">
        <f t="shared" si="12"/>
        <v>19.947018</v>
      </c>
      <c r="S106" s="20">
        <f t="shared" si="16"/>
        <v>0</v>
      </c>
      <c r="T106" s="20">
        <f>IF((T105+R106)&lt;0,0,IF((T105+R106)&gt;结论【关键目标】!C$28,结论【关键目标】!C$28,T105+R106))</f>
        <v>22</v>
      </c>
      <c r="U106" s="19">
        <f>IF((T105+R106)&lt;结论【关键目标】!$C$28,0,(发电量计算【计算逻辑页】!R106+发电量计算【计算逻辑页】!T105-结论【关键目标】!$C$28))</f>
        <v>4.3794439999999994</v>
      </c>
      <c r="V106" s="5">
        <f t="shared" si="13"/>
        <v>1.5328053999999998</v>
      </c>
      <c r="W106" s="5">
        <f t="shared" si="14"/>
        <v>14.124483445799999</v>
      </c>
      <c r="X106" s="5">
        <f t="shared" si="17"/>
        <v>0</v>
      </c>
    </row>
    <row r="107" spans="1:24" x14ac:dyDescent="0.15">
      <c r="A107" s="7">
        <v>106</v>
      </c>
      <c r="B107" s="7">
        <v>1</v>
      </c>
      <c r="C107" s="7">
        <v>5</v>
      </c>
      <c r="D107" s="7">
        <v>10</v>
      </c>
      <c r="E107" s="7">
        <v>5</v>
      </c>
      <c r="F107" s="7">
        <v>-10</v>
      </c>
      <c r="G107" s="7">
        <v>346.3</v>
      </c>
      <c r="H107" s="7">
        <f t="shared" si="9"/>
        <v>4</v>
      </c>
      <c r="I107" s="16">
        <f t="shared" si="10"/>
        <v>44931</v>
      </c>
      <c r="J107" s="17">
        <v>0.70809999999999995</v>
      </c>
      <c r="K107" s="18">
        <f>G107*结论【关键目标】!C$27*0.7735*0.001</f>
        <v>32.143566</v>
      </c>
      <c r="L107" s="5">
        <v>-14428.015100000001</v>
      </c>
      <c r="M107" s="5">
        <f>ABS(IF(L107&lt;=0,L107/耗电量关键数据!$B$6/1000,L107/耗电量关键数据!$B$5/1000))</f>
        <v>5.77120604</v>
      </c>
      <c r="N107" s="5">
        <f>电气设备逐时使用率计算!H83</f>
        <v>22.208055000000002</v>
      </c>
      <c r="O107" s="5">
        <f>灯光逐时使用率计算!H83</f>
        <v>11.844296</v>
      </c>
      <c r="P107" s="19">
        <f t="shared" si="11"/>
        <v>39.823557039999997</v>
      </c>
      <c r="Q107" s="19">
        <f t="shared" si="15"/>
        <v>0</v>
      </c>
      <c r="R107" s="20">
        <f t="shared" si="12"/>
        <v>32.143566</v>
      </c>
      <c r="S107" s="20">
        <f t="shared" si="16"/>
        <v>0</v>
      </c>
      <c r="T107" s="20">
        <f>IF((T106+R107)&lt;0,0,IF((T106+R107)&gt;结论【关键目标】!C$28,结论【关键目标】!C$28,T106+R107))</f>
        <v>22</v>
      </c>
      <c r="U107" s="19">
        <f>IF((T106+R107)&lt;结论【关键目标】!$C$28,0,(发电量计算【计算逻辑页】!R107+发电量计算【计算逻辑页】!T106-结论【关键目标】!$C$28))</f>
        <v>32.143566</v>
      </c>
      <c r="V107" s="5">
        <f t="shared" si="13"/>
        <v>11.250248099999999</v>
      </c>
      <c r="W107" s="5">
        <f t="shared" si="14"/>
        <v>22.7608590846</v>
      </c>
      <c r="X107" s="5">
        <f t="shared" si="17"/>
        <v>0</v>
      </c>
    </row>
    <row r="108" spans="1:24" x14ac:dyDescent="0.15">
      <c r="A108" s="7">
        <v>107</v>
      </c>
      <c r="B108" s="7">
        <v>1</v>
      </c>
      <c r="C108" s="7">
        <v>5</v>
      </c>
      <c r="D108" s="7">
        <v>11</v>
      </c>
      <c r="E108" s="7">
        <v>5</v>
      </c>
      <c r="F108" s="7">
        <v>-8</v>
      </c>
      <c r="G108" s="7">
        <v>456.8</v>
      </c>
      <c r="H108" s="7">
        <f t="shared" si="9"/>
        <v>4</v>
      </c>
      <c r="I108" s="16">
        <f t="shared" si="10"/>
        <v>44931</v>
      </c>
      <c r="J108" s="17">
        <v>1.2267999999999999</v>
      </c>
      <c r="K108" s="18">
        <f>G108*结论【关键目标】!C$27*0.7735*0.001</f>
        <v>42.400176000000002</v>
      </c>
      <c r="L108" s="5">
        <v>-5049.9615119999999</v>
      </c>
      <c r="M108" s="5">
        <f>ABS(IF(L108&lt;=0,L108/耗电量关键数据!$B$6/1000,L108/耗电量关键数据!$B$5/1000))</f>
        <v>2.0199846047999999</v>
      </c>
      <c r="N108" s="5">
        <f>电气设备逐时使用率计算!H84</f>
        <v>22.208055000000002</v>
      </c>
      <c r="O108" s="5">
        <f>灯光逐时使用率计算!H84</f>
        <v>11.844296</v>
      </c>
      <c r="P108" s="19">
        <f t="shared" si="11"/>
        <v>36.072335604800003</v>
      </c>
      <c r="Q108" s="19">
        <f t="shared" si="15"/>
        <v>36.072335604800003</v>
      </c>
      <c r="R108" s="20">
        <f t="shared" si="12"/>
        <v>6.3278403951999991</v>
      </c>
      <c r="S108" s="20">
        <f t="shared" si="16"/>
        <v>0</v>
      </c>
      <c r="T108" s="20">
        <f>IF((T107+R108)&lt;0,0,IF((T107+R108)&gt;结论【关键目标】!C$28,结论【关键目标】!C$28,T107+R108))</f>
        <v>22</v>
      </c>
      <c r="U108" s="19">
        <f>IF((T107+R108)&lt;结论【关键目标】!$C$28,0,(发电量计算【计算逻辑页】!R108+发电量计算【计算逻辑页】!T107-结论【关键目标】!$C$28))</f>
        <v>6.3278403951999991</v>
      </c>
      <c r="V108" s="5">
        <f t="shared" si="13"/>
        <v>2.2147441383199995</v>
      </c>
      <c r="W108" s="5">
        <f t="shared" si="14"/>
        <v>44.25354131996864</v>
      </c>
      <c r="X108" s="5">
        <f t="shared" si="17"/>
        <v>0</v>
      </c>
    </row>
    <row r="109" spans="1:24" x14ac:dyDescent="0.15">
      <c r="A109" s="7">
        <v>108</v>
      </c>
      <c r="B109" s="7">
        <v>1</v>
      </c>
      <c r="C109" s="7">
        <v>5</v>
      </c>
      <c r="D109" s="7">
        <v>12</v>
      </c>
      <c r="E109" s="7">
        <v>5</v>
      </c>
      <c r="F109" s="7">
        <v>-5.3</v>
      </c>
      <c r="G109" s="7">
        <v>471.8</v>
      </c>
      <c r="H109" s="7">
        <f t="shared" si="9"/>
        <v>4</v>
      </c>
      <c r="I109" s="16">
        <f t="shared" si="10"/>
        <v>44931</v>
      </c>
      <c r="J109" s="17">
        <v>1.2267999999999999</v>
      </c>
      <c r="K109" s="18">
        <f>G109*结论【关键目标】!C$27*0.7735*0.001</f>
        <v>43.792475999999994</v>
      </c>
      <c r="L109" s="5">
        <v>-9704.7536749999999</v>
      </c>
      <c r="M109" s="5">
        <f>ABS(IF(L109&lt;=0,L109/耗电量关键数据!$B$6/1000,L109/耗电量关键数据!$B$5/1000))</f>
        <v>3.8819014699999999</v>
      </c>
      <c r="N109" s="5">
        <f>电气设备逐时使用率计算!H85</f>
        <v>11.688450000000001</v>
      </c>
      <c r="O109" s="5">
        <f>灯光逐时使用率计算!H85</f>
        <v>9.9741440000000008</v>
      </c>
      <c r="P109" s="19">
        <f t="shared" si="11"/>
        <v>25.544495470000001</v>
      </c>
      <c r="Q109" s="19">
        <f t="shared" si="15"/>
        <v>25.544495470000001</v>
      </c>
      <c r="R109" s="20">
        <f t="shared" si="12"/>
        <v>18.247980529999992</v>
      </c>
      <c r="S109" s="20">
        <f t="shared" si="16"/>
        <v>0</v>
      </c>
      <c r="T109" s="20">
        <f>IF((T108+R109)&lt;0,0,IF((T108+R109)&gt;结论【关键目标】!C$28,结论【关键目标】!C$28,T108+R109))</f>
        <v>22</v>
      </c>
      <c r="U109" s="19">
        <f>IF((T108+R109)&lt;结论【关键目标】!$C$28,0,(发电量计算【计算逻辑页】!R109+发电量计算【计算逻辑页】!T108-结论【关键目标】!$C$28))</f>
        <v>18.247980529999992</v>
      </c>
      <c r="V109" s="5">
        <f t="shared" si="13"/>
        <v>6.3867931854999966</v>
      </c>
      <c r="W109" s="5">
        <f t="shared" si="14"/>
        <v>31.337987042595998</v>
      </c>
      <c r="X109" s="5">
        <f t="shared" si="17"/>
        <v>0</v>
      </c>
    </row>
    <row r="110" spans="1:24" x14ac:dyDescent="0.15">
      <c r="A110" s="7">
        <v>109</v>
      </c>
      <c r="B110" s="7">
        <v>1</v>
      </c>
      <c r="C110" s="7">
        <v>5</v>
      </c>
      <c r="D110" s="7">
        <v>13</v>
      </c>
      <c r="E110" s="7">
        <v>5</v>
      </c>
      <c r="F110" s="7">
        <v>-4</v>
      </c>
      <c r="G110" s="7">
        <v>449.7</v>
      </c>
      <c r="H110" s="7">
        <f t="shared" si="9"/>
        <v>4</v>
      </c>
      <c r="I110" s="16">
        <f t="shared" si="10"/>
        <v>44931</v>
      </c>
      <c r="J110" s="17">
        <v>1.2267999999999999</v>
      </c>
      <c r="K110" s="18">
        <f>G110*结论【关键目标】!C$27*0.7735*0.001</f>
        <v>41.741153999999995</v>
      </c>
      <c r="L110" s="5">
        <v>-7994.5374519999996</v>
      </c>
      <c r="M110" s="5">
        <f>ABS(IF(L110&lt;=0,L110/耗电量关键数据!$B$6/1000,L110/耗电量关键数据!$B$5/1000))</f>
        <v>3.1978149808</v>
      </c>
      <c r="N110" s="5">
        <f>电气设备逐时使用率计算!H86</f>
        <v>11.688450000000001</v>
      </c>
      <c r="O110" s="5">
        <f>灯光逐时使用率计算!H86</f>
        <v>9.9741440000000008</v>
      </c>
      <c r="P110" s="19">
        <f t="shared" si="11"/>
        <v>24.860408980800003</v>
      </c>
      <c r="Q110" s="19">
        <f t="shared" si="15"/>
        <v>24.860408980800003</v>
      </c>
      <c r="R110" s="20">
        <f t="shared" si="12"/>
        <v>16.880745019199992</v>
      </c>
      <c r="S110" s="20">
        <f t="shared" si="16"/>
        <v>0</v>
      </c>
      <c r="T110" s="20">
        <f>IF((T109+R110)&lt;0,0,IF((T109+R110)&gt;结论【关键目标】!C$28,结论【关键目标】!C$28,T109+R110))</f>
        <v>22</v>
      </c>
      <c r="U110" s="19">
        <f>IF((T109+R110)&lt;结论【关键目标】!$C$28,0,(发电量计算【计算逻辑页】!R110+发电量计算【计算逻辑页】!T109-结论【关键目标】!$C$28))</f>
        <v>16.880745019199992</v>
      </c>
      <c r="V110" s="5">
        <f t="shared" si="13"/>
        <v>5.9082607567199972</v>
      </c>
      <c r="W110" s="5">
        <f t="shared" si="14"/>
        <v>30.49874973764544</v>
      </c>
      <c r="X110" s="5">
        <f t="shared" si="17"/>
        <v>0</v>
      </c>
    </row>
    <row r="111" spans="1:24" x14ac:dyDescent="0.15">
      <c r="A111" s="7">
        <v>110</v>
      </c>
      <c r="B111" s="7">
        <v>1</v>
      </c>
      <c r="C111" s="7">
        <v>5</v>
      </c>
      <c r="D111" s="7">
        <v>14</v>
      </c>
      <c r="E111" s="7">
        <v>5</v>
      </c>
      <c r="F111" s="7">
        <v>-3</v>
      </c>
      <c r="G111" s="7">
        <v>339.6</v>
      </c>
      <c r="H111" s="7">
        <f t="shared" si="9"/>
        <v>4</v>
      </c>
      <c r="I111" s="16">
        <f t="shared" si="10"/>
        <v>44931</v>
      </c>
      <c r="J111" s="17">
        <v>1.2267999999999999</v>
      </c>
      <c r="K111" s="18">
        <f>G111*结论【关键目标】!C$27*0.7735*0.001</f>
        <v>31.521671999999999</v>
      </c>
      <c r="L111" s="5">
        <v>0</v>
      </c>
      <c r="M111" s="5">
        <f>ABS(IF(L111&lt;=0,L111/耗电量关键数据!$B$6/1000,L111/耗电量关键数据!$B$5/1000))</f>
        <v>0</v>
      </c>
      <c r="N111" s="5">
        <f>电气设备逐时使用率计算!H87</f>
        <v>22.208055000000002</v>
      </c>
      <c r="O111" s="5">
        <f>灯光逐时使用率计算!H87</f>
        <v>11.844296</v>
      </c>
      <c r="P111" s="19">
        <f t="shared" si="11"/>
        <v>34.052351000000002</v>
      </c>
      <c r="Q111" s="19">
        <f t="shared" si="15"/>
        <v>34.052351000000002</v>
      </c>
      <c r="R111" s="20">
        <f t="shared" si="12"/>
        <v>-2.5306790000000028</v>
      </c>
      <c r="S111" s="20">
        <f t="shared" si="16"/>
        <v>2.5306790000000028</v>
      </c>
      <c r="T111" s="20">
        <f>IF((T110+R111)&lt;0,0,IF((T110+R111)&gt;结论【关键目标】!C$28,结论【关键目标】!C$28,T110+R111))</f>
        <v>19.469320999999997</v>
      </c>
      <c r="U111" s="19">
        <f>IF((T110+R111)&lt;结论【关键目标】!$C$28,0,(发电量计算【计算逻辑页】!R111+发电量计算【计算逻辑页】!T110-结论【关键目标】!$C$28))</f>
        <v>0</v>
      </c>
      <c r="V111" s="5">
        <f t="shared" si="13"/>
        <v>0</v>
      </c>
      <c r="W111" s="5">
        <f t="shared" si="14"/>
        <v>38.670787209599993</v>
      </c>
      <c r="X111" s="5">
        <f t="shared" si="17"/>
        <v>2.218899347200002</v>
      </c>
    </row>
    <row r="112" spans="1:24" x14ac:dyDescent="0.15">
      <c r="A112" s="7">
        <v>111</v>
      </c>
      <c r="B112" s="7">
        <v>1</v>
      </c>
      <c r="C112" s="7">
        <v>5</v>
      </c>
      <c r="D112" s="7">
        <v>15</v>
      </c>
      <c r="E112" s="7">
        <v>5</v>
      </c>
      <c r="F112" s="7">
        <v>-2.2000000000000002</v>
      </c>
      <c r="G112" s="7">
        <v>194.9</v>
      </c>
      <c r="H112" s="7">
        <f t="shared" si="9"/>
        <v>4</v>
      </c>
      <c r="I112" s="16">
        <f t="shared" si="10"/>
        <v>44931</v>
      </c>
      <c r="J112" s="17">
        <v>1.2267999999999999</v>
      </c>
      <c r="K112" s="18">
        <f>G112*结论【关键目标】!C$27*0.7735*0.001</f>
        <v>18.090617999999999</v>
      </c>
      <c r="L112" s="5">
        <v>-3440.1358380000001</v>
      </c>
      <c r="M112" s="5">
        <f>ABS(IF(L112&lt;=0,L112/耗电量关键数据!$B$6/1000,L112/耗电量关键数据!$B$5/1000))</f>
        <v>1.3760543351999999</v>
      </c>
      <c r="N112" s="5">
        <f>电气设备逐时使用率计算!H88</f>
        <v>22.208055000000002</v>
      </c>
      <c r="O112" s="5">
        <f>灯光逐时使用率计算!H88</f>
        <v>11.844296</v>
      </c>
      <c r="P112" s="19">
        <f t="shared" si="11"/>
        <v>35.428405335199997</v>
      </c>
      <c r="Q112" s="19">
        <f t="shared" si="15"/>
        <v>35.428405335199997</v>
      </c>
      <c r="R112" s="20">
        <f t="shared" si="12"/>
        <v>-17.337787335199998</v>
      </c>
      <c r="S112" s="20">
        <f t="shared" si="16"/>
        <v>17.337787335199998</v>
      </c>
      <c r="T112" s="20">
        <f>IF((T111+R112)&lt;0,0,IF((T111+R112)&gt;结论【关键目标】!C$28,结论【关键目标】!C$28,T111+R112))</f>
        <v>2.1315336647999992</v>
      </c>
      <c r="U112" s="19">
        <f>IF((T111+R112)&lt;结论【关键目标】!$C$28,0,(发电量计算【计算逻辑页】!R112+发电量计算【计算逻辑页】!T111-结论【关键目标】!$C$28))</f>
        <v>0</v>
      </c>
      <c r="V112" s="5">
        <f t="shared" si="13"/>
        <v>0</v>
      </c>
      <c r="W112" s="5">
        <f t="shared" si="14"/>
        <v>22.193570162399997</v>
      </c>
      <c r="X112" s="5">
        <f t="shared" si="17"/>
        <v>1.8689287172966391</v>
      </c>
    </row>
    <row r="113" spans="1:24" x14ac:dyDescent="0.15">
      <c r="A113" s="7">
        <v>112</v>
      </c>
      <c r="B113" s="7">
        <v>1</v>
      </c>
      <c r="C113" s="7">
        <v>5</v>
      </c>
      <c r="D113" s="7">
        <v>16</v>
      </c>
      <c r="E113" s="7">
        <v>5</v>
      </c>
      <c r="F113" s="7">
        <v>-2</v>
      </c>
      <c r="G113" s="7">
        <v>21.9</v>
      </c>
      <c r="H113" s="7">
        <f t="shared" si="9"/>
        <v>4</v>
      </c>
      <c r="I113" s="16">
        <f t="shared" si="10"/>
        <v>44931</v>
      </c>
      <c r="J113" s="17">
        <v>0.70809999999999995</v>
      </c>
      <c r="K113" s="18">
        <f>G113*结论【关键目标】!C$27*0.7735*0.001</f>
        <v>2.0327579999999998</v>
      </c>
      <c r="L113" s="5">
        <v>-9424.1614489999993</v>
      </c>
      <c r="M113" s="5">
        <f>ABS(IF(L113&lt;=0,L113/耗电量关键数据!$B$6/1000,L113/耗电量关键数据!$B$5/1000))</f>
        <v>3.7696645795999997</v>
      </c>
      <c r="N113" s="5">
        <f>电气设备逐时使用率计算!H89</f>
        <v>22.208055000000002</v>
      </c>
      <c r="O113" s="5">
        <f>灯光逐时使用率计算!H89</f>
        <v>11.844296</v>
      </c>
      <c r="P113" s="19">
        <f t="shared" si="11"/>
        <v>37.822015579600006</v>
      </c>
      <c r="Q113" s="19">
        <f t="shared" si="15"/>
        <v>0</v>
      </c>
      <c r="R113" s="20">
        <f t="shared" si="12"/>
        <v>2.0327579999999998</v>
      </c>
      <c r="S113" s="20">
        <f t="shared" si="16"/>
        <v>0</v>
      </c>
      <c r="T113" s="20">
        <f>IF((T112+R113)&lt;0,0,IF((T112+R113)&gt;结论【关键目标】!C$28,结论【关键目标】!C$28,T112+R113))</f>
        <v>4.1642916647999986</v>
      </c>
      <c r="U113" s="19">
        <f>IF((T112+R113)&lt;结论【关键目标】!$C$28,0,(发电量计算【计算逻辑页】!R113+发电量计算【计算逻辑页】!T112-结论【关键目标】!$C$28))</f>
        <v>0</v>
      </c>
      <c r="V113" s="5">
        <f t="shared" si="13"/>
        <v>0</v>
      </c>
      <c r="W113" s="5">
        <f t="shared" si="14"/>
        <v>1.4393959397999998</v>
      </c>
      <c r="X113" s="5">
        <f t="shared" si="17"/>
        <v>0</v>
      </c>
    </row>
    <row r="114" spans="1:24" x14ac:dyDescent="0.15">
      <c r="A114" s="7">
        <v>113</v>
      </c>
      <c r="B114" s="7">
        <v>1</v>
      </c>
      <c r="C114" s="7">
        <v>5</v>
      </c>
      <c r="D114" s="7">
        <v>17</v>
      </c>
      <c r="E114" s="7">
        <v>5</v>
      </c>
      <c r="F114" s="7">
        <v>-3</v>
      </c>
      <c r="G114" s="7">
        <v>0</v>
      </c>
      <c r="H114" s="7">
        <f t="shared" si="9"/>
        <v>4</v>
      </c>
      <c r="I114" s="16">
        <f t="shared" si="10"/>
        <v>44931</v>
      </c>
      <c r="J114" s="17">
        <v>0.70809999999999995</v>
      </c>
      <c r="K114" s="18">
        <f>G114*结论【关键目标】!C$27*0.7735*0.001</f>
        <v>0</v>
      </c>
      <c r="L114" s="5">
        <v>-14096.908310000001</v>
      </c>
      <c r="M114" s="5">
        <f>ABS(IF(L114&lt;=0,L114/耗电量关键数据!$B$6/1000,L114/耗电量关键数据!$B$5/1000))</f>
        <v>5.6387633240000001</v>
      </c>
      <c r="N114" s="5">
        <f>电气设备逐时使用率计算!H90</f>
        <v>22.208055000000002</v>
      </c>
      <c r="O114" s="5">
        <f>灯光逐时使用率计算!H90</f>
        <v>11.844296</v>
      </c>
      <c r="P114" s="19">
        <f t="shared" si="11"/>
        <v>39.691114323999997</v>
      </c>
      <c r="Q114" s="19">
        <f t="shared" si="15"/>
        <v>0</v>
      </c>
      <c r="R114" s="20">
        <f t="shared" si="12"/>
        <v>0</v>
      </c>
      <c r="S114" s="20">
        <f t="shared" si="16"/>
        <v>0</v>
      </c>
      <c r="T114" s="20">
        <f>IF((T113+R114)&lt;0,0,IF((T113+R114)&gt;结论【关键目标】!C$28,结论【关键目标】!C$28,T113+R114))</f>
        <v>4.1642916647999986</v>
      </c>
      <c r="U114" s="19">
        <f>IF((T113+R114)&lt;结论【关键目标】!$C$28,0,(发电量计算【计算逻辑页】!R114+发电量计算【计算逻辑页】!T113-结论【关键目标】!$C$28))</f>
        <v>0</v>
      </c>
      <c r="V114" s="5">
        <f t="shared" si="13"/>
        <v>0</v>
      </c>
      <c r="W114" s="5">
        <f t="shared" si="14"/>
        <v>0</v>
      </c>
      <c r="X114" s="5">
        <f t="shared" si="17"/>
        <v>0</v>
      </c>
    </row>
    <row r="115" spans="1:24" x14ac:dyDescent="0.15">
      <c r="A115" s="7">
        <v>114</v>
      </c>
      <c r="B115" s="7">
        <v>1</v>
      </c>
      <c r="C115" s="7">
        <v>5</v>
      </c>
      <c r="D115" s="7">
        <v>18</v>
      </c>
      <c r="E115" s="7">
        <v>5</v>
      </c>
      <c r="F115" s="7">
        <v>-3.7</v>
      </c>
      <c r="G115" s="7">
        <v>0</v>
      </c>
      <c r="H115" s="7">
        <f t="shared" si="9"/>
        <v>4</v>
      </c>
      <c r="I115" s="16">
        <f t="shared" si="10"/>
        <v>44931</v>
      </c>
      <c r="J115" s="17">
        <v>0.70809999999999995</v>
      </c>
      <c r="K115" s="18">
        <f>G115*结论【关键目标】!C$27*0.7735*0.001</f>
        <v>0</v>
      </c>
      <c r="L115" s="5">
        <v>-30767.306270000001</v>
      </c>
      <c r="M115" s="5">
        <f>ABS(IF(L115&lt;=0,L115/耗电量关键数据!$B$6/1000,L115/耗电量关键数据!$B$5/1000))</f>
        <v>12.306922508</v>
      </c>
      <c r="N115" s="5">
        <f>电气设备逐时使用率计算!H91</f>
        <v>7.0130699999999999</v>
      </c>
      <c r="O115" s="5">
        <f>灯光逐时使用率计算!H91</f>
        <v>3.7403040000000001</v>
      </c>
      <c r="P115" s="19">
        <f t="shared" si="11"/>
        <v>23.060296508</v>
      </c>
      <c r="Q115" s="19">
        <f t="shared" si="15"/>
        <v>0</v>
      </c>
      <c r="R115" s="20">
        <f t="shared" si="12"/>
        <v>0</v>
      </c>
      <c r="S115" s="20">
        <f t="shared" si="16"/>
        <v>0</v>
      </c>
      <c r="T115" s="20">
        <f>IF((T114+R115)&lt;0,0,IF((T114+R115)&gt;结论【关键目标】!C$28,结论【关键目标】!C$28,T114+R115))</f>
        <v>4.1642916647999986</v>
      </c>
      <c r="U115" s="19">
        <f>IF((T114+R115)&lt;结论【关键目标】!$C$28,0,(发电量计算【计算逻辑页】!R115+发电量计算【计算逻辑页】!T114-结论【关键目标】!$C$28))</f>
        <v>0</v>
      </c>
      <c r="V115" s="5">
        <f t="shared" si="13"/>
        <v>0</v>
      </c>
      <c r="W115" s="5">
        <f t="shared" si="14"/>
        <v>0</v>
      </c>
      <c r="X115" s="5">
        <f t="shared" si="17"/>
        <v>0</v>
      </c>
    </row>
    <row r="116" spans="1:24" x14ac:dyDescent="0.15">
      <c r="A116" s="7">
        <v>115</v>
      </c>
      <c r="B116" s="7">
        <v>1</v>
      </c>
      <c r="C116" s="7">
        <v>5</v>
      </c>
      <c r="D116" s="7">
        <v>19</v>
      </c>
      <c r="E116" s="7">
        <v>5</v>
      </c>
      <c r="F116" s="7">
        <v>-5</v>
      </c>
      <c r="G116" s="7">
        <v>0</v>
      </c>
      <c r="H116" s="7">
        <f t="shared" si="9"/>
        <v>4</v>
      </c>
      <c r="I116" s="16">
        <f t="shared" si="10"/>
        <v>44931</v>
      </c>
      <c r="J116" s="17">
        <v>1.2267999999999999</v>
      </c>
      <c r="K116" s="18">
        <f>G116*结论【关键目标】!C$27*0.7735*0.001</f>
        <v>0</v>
      </c>
      <c r="L116" s="5">
        <v>-21134.08209</v>
      </c>
      <c r="M116" s="5">
        <f>ABS(IF(L116&lt;=0,L116/耗电量关键数据!$B$6/1000,L116/耗电量关键数据!$B$5/1000))</f>
        <v>8.4536328360000006</v>
      </c>
      <c r="N116" s="5">
        <f>电气设备逐时使用率计算!H92</f>
        <v>7.0130699999999999</v>
      </c>
      <c r="O116" s="5">
        <f>灯光逐时使用率计算!H92</f>
        <v>3.7403040000000001</v>
      </c>
      <c r="P116" s="19">
        <f t="shared" si="11"/>
        <v>19.207006835999998</v>
      </c>
      <c r="Q116" s="19">
        <f t="shared" si="15"/>
        <v>19.207006835999998</v>
      </c>
      <c r="R116" s="20">
        <f t="shared" si="12"/>
        <v>-19.207006835999998</v>
      </c>
      <c r="S116" s="20">
        <f t="shared" si="16"/>
        <v>19.207006835999998</v>
      </c>
      <c r="T116" s="20">
        <f>IF((T115+R116)&lt;0,0,IF((T115+R116)&gt;结论【关键目标】!C$28,结论【关键目标】!C$28,T115+R116))</f>
        <v>0</v>
      </c>
      <c r="U116" s="19">
        <f>IF((T115+R116)&lt;结论【关键目标】!$C$28,0,(发电量计算【计算逻辑页】!R116+发电量计算【计算逻辑页】!T115-结论【关键目标】!$C$28))</f>
        <v>0</v>
      </c>
      <c r="V116" s="5">
        <f t="shared" si="13"/>
        <v>0</v>
      </c>
      <c r="W116" s="5">
        <f t="shared" si="14"/>
        <v>0</v>
      </c>
      <c r="X116" s="5">
        <f t="shared" si="17"/>
        <v>0</v>
      </c>
    </row>
    <row r="117" spans="1:24" x14ac:dyDescent="0.15">
      <c r="A117" s="7">
        <v>116</v>
      </c>
      <c r="B117" s="7">
        <v>1</v>
      </c>
      <c r="C117" s="7">
        <v>5</v>
      </c>
      <c r="D117" s="7">
        <v>20</v>
      </c>
      <c r="E117" s="7">
        <v>5</v>
      </c>
      <c r="F117" s="7">
        <v>-4.4000000000000004</v>
      </c>
      <c r="G117" s="7">
        <v>0</v>
      </c>
      <c r="H117" s="7">
        <f t="shared" si="9"/>
        <v>4</v>
      </c>
      <c r="I117" s="16">
        <f t="shared" si="10"/>
        <v>44931</v>
      </c>
      <c r="J117" s="17">
        <v>1.2267999999999999</v>
      </c>
      <c r="K117" s="18">
        <f>G117*结论【关键目标】!C$27*0.7735*0.001</f>
        <v>0</v>
      </c>
      <c r="L117" s="5">
        <v>-31073.606360000002</v>
      </c>
      <c r="M117" s="5">
        <f>ABS(IF(L117&lt;=0,L117/耗电量关键数据!$B$6/1000,L117/耗电量关键数据!$B$5/1000))</f>
        <v>12.429442544</v>
      </c>
      <c r="N117" s="5">
        <f>电气设备逐时使用率计算!H93</f>
        <v>1.1688450000000001</v>
      </c>
      <c r="O117" s="5">
        <f>灯光逐时使用率计算!H93</f>
        <v>0.37403039999999999</v>
      </c>
      <c r="P117" s="19">
        <f t="shared" si="11"/>
        <v>13.972317944000002</v>
      </c>
      <c r="Q117" s="19">
        <f t="shared" si="15"/>
        <v>13.972317944000002</v>
      </c>
      <c r="R117" s="20">
        <f t="shared" si="12"/>
        <v>-13.972317944000002</v>
      </c>
      <c r="S117" s="20">
        <f t="shared" si="16"/>
        <v>13.972317944000002</v>
      </c>
      <c r="T117" s="20">
        <f>IF((T116+R117)&lt;0,0,IF((T116+R117)&gt;结论【关键目标】!C$28,结论【关键目标】!C$28,T116+R117))</f>
        <v>0</v>
      </c>
      <c r="U117" s="19">
        <f>IF((T116+R117)&lt;结论【关键目标】!$C$28,0,(发电量计算【计算逻辑页】!R117+发电量计算【计算逻辑页】!T116-结论【关键目标】!$C$28))</f>
        <v>0</v>
      </c>
      <c r="V117" s="5">
        <f t="shared" si="13"/>
        <v>0</v>
      </c>
      <c r="W117" s="5">
        <f t="shared" si="14"/>
        <v>0</v>
      </c>
      <c r="X117" s="5">
        <f t="shared" si="17"/>
        <v>0</v>
      </c>
    </row>
    <row r="118" spans="1:24" x14ac:dyDescent="0.15">
      <c r="A118" s="7">
        <v>117</v>
      </c>
      <c r="B118" s="7">
        <v>1</v>
      </c>
      <c r="C118" s="7">
        <v>5</v>
      </c>
      <c r="D118" s="7">
        <v>21</v>
      </c>
      <c r="E118" s="7">
        <v>5</v>
      </c>
      <c r="F118" s="7">
        <v>-3.8</v>
      </c>
      <c r="G118" s="7">
        <v>0</v>
      </c>
      <c r="H118" s="7">
        <f t="shared" si="9"/>
        <v>4</v>
      </c>
      <c r="I118" s="16">
        <f t="shared" si="10"/>
        <v>44931</v>
      </c>
      <c r="J118" s="17">
        <v>1.2267999999999999</v>
      </c>
      <c r="K118" s="18">
        <f>G118*结论【关键目标】!C$27*0.7735*0.001</f>
        <v>0</v>
      </c>
      <c r="L118" s="5">
        <v>-34223.265480000002</v>
      </c>
      <c r="M118" s="5">
        <f>ABS(IF(L118&lt;=0,L118/耗电量关键数据!$B$6/1000,L118/耗电量关键数据!$B$5/1000))</f>
        <v>13.689306192</v>
      </c>
      <c r="N118" s="5">
        <f>电气设备逐时使用率计算!H94</f>
        <v>1.1688450000000001</v>
      </c>
      <c r="O118" s="5">
        <f>灯光逐时使用率计算!H94</f>
        <v>0.37403039999999999</v>
      </c>
      <c r="P118" s="19">
        <f t="shared" si="11"/>
        <v>15.232181592000002</v>
      </c>
      <c r="Q118" s="19">
        <f t="shared" si="15"/>
        <v>15.232181592000002</v>
      </c>
      <c r="R118" s="20">
        <f t="shared" si="12"/>
        <v>-15.232181592000002</v>
      </c>
      <c r="S118" s="20">
        <f t="shared" si="16"/>
        <v>15.232181592000002</v>
      </c>
      <c r="T118" s="20">
        <f>IF((T117+R118)&lt;0,0,IF((T117+R118)&gt;结论【关键目标】!C$28,结论【关键目标】!C$28,T117+R118))</f>
        <v>0</v>
      </c>
      <c r="U118" s="19">
        <f>IF((T117+R118)&lt;结论【关键目标】!$C$28,0,(发电量计算【计算逻辑页】!R118+发电量计算【计算逻辑页】!T117-结论【关键目标】!$C$28))</f>
        <v>0</v>
      </c>
      <c r="V118" s="5">
        <f t="shared" si="13"/>
        <v>0</v>
      </c>
      <c r="W118" s="5">
        <f t="shared" si="14"/>
        <v>0</v>
      </c>
      <c r="X118" s="5">
        <f t="shared" si="17"/>
        <v>0</v>
      </c>
    </row>
    <row r="119" spans="1:24" x14ac:dyDescent="0.15">
      <c r="A119" s="7">
        <v>118</v>
      </c>
      <c r="B119" s="7">
        <v>1</v>
      </c>
      <c r="C119" s="7">
        <v>5</v>
      </c>
      <c r="D119" s="7">
        <v>22</v>
      </c>
      <c r="E119" s="7">
        <v>5</v>
      </c>
      <c r="F119" s="7">
        <v>-4</v>
      </c>
      <c r="G119" s="7">
        <v>0</v>
      </c>
      <c r="H119" s="7">
        <f t="shared" si="9"/>
        <v>4</v>
      </c>
      <c r="I119" s="16">
        <f t="shared" si="10"/>
        <v>44931</v>
      </c>
      <c r="J119" s="17">
        <v>0.70809999999999995</v>
      </c>
      <c r="K119" s="18">
        <f>G119*结论【关键目标】!C$27*0.7735*0.001</f>
        <v>0</v>
      </c>
      <c r="L119" s="5">
        <v>-35321.509169999998</v>
      </c>
      <c r="M119" s="5">
        <f>ABS(IF(L119&lt;=0,L119/耗电量关键数据!$B$6/1000,L119/耗电量关键数据!$B$5/1000))</f>
        <v>14.128603668</v>
      </c>
      <c r="N119" s="5">
        <f>电气设备逐时使用率计算!H95</f>
        <v>1.1688450000000001</v>
      </c>
      <c r="O119" s="5">
        <f>灯光逐时使用率计算!H95</f>
        <v>0.37403039999999999</v>
      </c>
      <c r="P119" s="19">
        <f t="shared" si="11"/>
        <v>15.671479068000002</v>
      </c>
      <c r="Q119" s="19">
        <f t="shared" si="15"/>
        <v>0</v>
      </c>
      <c r="R119" s="20">
        <f t="shared" si="12"/>
        <v>0</v>
      </c>
      <c r="S119" s="20">
        <f t="shared" si="16"/>
        <v>0</v>
      </c>
      <c r="T119" s="20">
        <f>IF((T118+R119)&lt;0,0,IF((T118+R119)&gt;结论【关键目标】!C$28,结论【关键目标】!C$28,T118+R119))</f>
        <v>0</v>
      </c>
      <c r="U119" s="19">
        <f>IF((T118+R119)&lt;结论【关键目标】!$C$28,0,(发电量计算【计算逻辑页】!R119+发电量计算【计算逻辑页】!T118-结论【关键目标】!$C$28))</f>
        <v>0</v>
      </c>
      <c r="V119" s="5">
        <f t="shared" si="13"/>
        <v>0</v>
      </c>
      <c r="W119" s="5">
        <f t="shared" si="14"/>
        <v>0</v>
      </c>
      <c r="X119" s="5">
        <f t="shared" si="17"/>
        <v>0</v>
      </c>
    </row>
    <row r="120" spans="1:24" x14ac:dyDescent="0.15">
      <c r="A120" s="7">
        <v>119</v>
      </c>
      <c r="B120" s="7">
        <v>1</v>
      </c>
      <c r="C120" s="7">
        <v>5</v>
      </c>
      <c r="D120" s="7">
        <v>23</v>
      </c>
      <c r="E120" s="7">
        <v>5</v>
      </c>
      <c r="F120" s="7">
        <v>-4</v>
      </c>
      <c r="G120" s="7">
        <v>0</v>
      </c>
      <c r="H120" s="7">
        <f t="shared" si="9"/>
        <v>4</v>
      </c>
      <c r="I120" s="16">
        <f t="shared" si="10"/>
        <v>44931</v>
      </c>
      <c r="J120" s="17">
        <v>0.70809999999999995</v>
      </c>
      <c r="K120" s="18">
        <f>G120*结论【关键目标】!C$27*0.7735*0.001</f>
        <v>0</v>
      </c>
      <c r="L120" s="5">
        <v>-36072.513599999998</v>
      </c>
      <c r="M120" s="5">
        <f>ABS(IF(L120&lt;=0,L120/耗电量关键数据!$B$6/1000,L120/耗电量关键数据!$B$5/1000))</f>
        <v>14.429005439999999</v>
      </c>
      <c r="N120" s="5">
        <f>电气设备逐时使用率计算!H96</f>
        <v>1.1688450000000001</v>
      </c>
      <c r="O120" s="5">
        <f>灯光逐时使用率计算!H96</f>
        <v>0.37403039999999999</v>
      </c>
      <c r="P120" s="19">
        <f t="shared" si="11"/>
        <v>15.971880839999999</v>
      </c>
      <c r="Q120" s="19">
        <f t="shared" si="15"/>
        <v>0</v>
      </c>
      <c r="R120" s="20">
        <f t="shared" si="12"/>
        <v>0</v>
      </c>
      <c r="S120" s="20">
        <f t="shared" si="16"/>
        <v>0</v>
      </c>
      <c r="T120" s="20">
        <f>IF((T119+R120)&lt;0,0,IF((T119+R120)&gt;结论【关键目标】!C$28,结论【关键目标】!C$28,T119+R120))</f>
        <v>0</v>
      </c>
      <c r="U120" s="19">
        <f>IF((T119+R120)&lt;结论【关键目标】!$C$28,0,(发电量计算【计算逻辑页】!R120+发电量计算【计算逻辑页】!T119-结论【关键目标】!$C$28))</f>
        <v>0</v>
      </c>
      <c r="V120" s="5">
        <f t="shared" si="13"/>
        <v>0</v>
      </c>
      <c r="W120" s="5">
        <f t="shared" si="14"/>
        <v>0</v>
      </c>
      <c r="X120" s="5">
        <f t="shared" si="17"/>
        <v>0</v>
      </c>
    </row>
    <row r="121" spans="1:24" x14ac:dyDescent="0.15">
      <c r="A121" s="7">
        <v>120</v>
      </c>
      <c r="B121" s="7">
        <v>1</v>
      </c>
      <c r="C121" s="7">
        <v>5</v>
      </c>
      <c r="D121" s="7">
        <v>24</v>
      </c>
      <c r="E121" s="7">
        <v>5</v>
      </c>
      <c r="F121" s="7">
        <v>-3.1</v>
      </c>
      <c r="G121" s="7">
        <v>0</v>
      </c>
      <c r="H121" s="7">
        <f t="shared" si="9"/>
        <v>4</v>
      </c>
      <c r="I121" s="16">
        <f t="shared" si="10"/>
        <v>44931</v>
      </c>
      <c r="J121" s="17">
        <v>0.2407</v>
      </c>
      <c r="K121" s="18">
        <f>G121*结论【关键目标】!C$27*0.7735*0.001</f>
        <v>0</v>
      </c>
      <c r="L121" s="5">
        <v>-37355.467859999997</v>
      </c>
      <c r="M121" s="5">
        <f>ABS(IF(L121&lt;=0,L121/耗电量关键数据!$B$6/1000,L121/耗电量关键数据!$B$5/1000))</f>
        <v>14.942187144</v>
      </c>
      <c r="N121" s="5">
        <f>电气设备逐时使用率计算!H97</f>
        <v>1.1688450000000001</v>
      </c>
      <c r="O121" s="5">
        <f>灯光逐时使用率计算!H97</f>
        <v>0.37403039999999999</v>
      </c>
      <c r="P121" s="19">
        <f t="shared" si="11"/>
        <v>16.485062543999998</v>
      </c>
      <c r="Q121" s="19">
        <f t="shared" si="15"/>
        <v>0</v>
      </c>
      <c r="R121" s="20">
        <f t="shared" si="12"/>
        <v>0</v>
      </c>
      <c r="S121" s="20">
        <f t="shared" si="16"/>
        <v>0</v>
      </c>
      <c r="T121" s="20">
        <f>IF((T120+R121)&lt;0,0,IF((T120+R121)&gt;结论【关键目标】!C$28,结论【关键目标】!C$28,T120+R121))</f>
        <v>0</v>
      </c>
      <c r="U121" s="19">
        <f>IF((T120+R121)&lt;结论【关键目标】!$C$28,0,(发电量计算【计算逻辑页】!R121+发电量计算【计算逻辑页】!T120-结论【关键目标】!$C$28))</f>
        <v>0</v>
      </c>
      <c r="V121" s="5">
        <f t="shared" si="13"/>
        <v>0</v>
      </c>
      <c r="W121" s="5">
        <f t="shared" si="14"/>
        <v>0</v>
      </c>
      <c r="X121" s="5">
        <f t="shared" si="17"/>
        <v>0</v>
      </c>
    </row>
    <row r="122" spans="1:24" x14ac:dyDescent="0.15">
      <c r="A122" s="7">
        <v>121</v>
      </c>
      <c r="B122" s="7">
        <v>1</v>
      </c>
      <c r="C122" s="7">
        <v>6</v>
      </c>
      <c r="D122" s="7">
        <v>1</v>
      </c>
      <c r="E122" s="7">
        <v>6</v>
      </c>
      <c r="F122" s="7">
        <v>-4</v>
      </c>
      <c r="G122" s="7">
        <v>0</v>
      </c>
      <c r="H122" s="7">
        <f t="shared" si="9"/>
        <v>5</v>
      </c>
      <c r="I122" s="16">
        <f t="shared" si="10"/>
        <v>44932</v>
      </c>
      <c r="J122" s="17">
        <v>0.2407</v>
      </c>
      <c r="K122" s="18">
        <f>G122*结论【关键目标】!C$27*0.7735*0.001</f>
        <v>0</v>
      </c>
      <c r="L122" s="5">
        <v>-41625.94038</v>
      </c>
      <c r="M122" s="5">
        <f>ABS(IF(L122&lt;=0,L122/耗电量关键数据!$B$6/1000,L122/耗电量关键数据!$B$5/1000))</f>
        <v>16.650376152</v>
      </c>
      <c r="N122" s="5">
        <f>电气设备逐时使用率计算!H98</f>
        <v>1.1688450000000001</v>
      </c>
      <c r="O122" s="5">
        <f>灯光逐时使用率计算!H98</f>
        <v>0.37403039999999999</v>
      </c>
      <c r="P122" s="19">
        <f t="shared" si="11"/>
        <v>18.193251552</v>
      </c>
      <c r="Q122" s="19">
        <f t="shared" si="15"/>
        <v>0</v>
      </c>
      <c r="R122" s="20">
        <f t="shared" si="12"/>
        <v>0</v>
      </c>
      <c r="S122" s="20">
        <f t="shared" si="16"/>
        <v>0</v>
      </c>
      <c r="T122" s="20">
        <f>IF((T121+R122)&lt;0,0,IF((T121+R122)&gt;结论【关键目标】!C$28,结论【关键目标】!C$28,T121+R122))</f>
        <v>0</v>
      </c>
      <c r="U122" s="19">
        <f>IF((T121+R122)&lt;结论【关键目标】!$C$28,0,(发电量计算【计算逻辑页】!R122+发电量计算【计算逻辑页】!T121-结论【关键目标】!$C$28))</f>
        <v>0</v>
      </c>
      <c r="V122" s="5">
        <f t="shared" si="13"/>
        <v>0</v>
      </c>
      <c r="W122" s="5">
        <f t="shared" si="14"/>
        <v>0</v>
      </c>
      <c r="X122" s="5">
        <f t="shared" si="17"/>
        <v>0</v>
      </c>
    </row>
    <row r="123" spans="1:24" x14ac:dyDescent="0.15">
      <c r="A123" s="7">
        <v>122</v>
      </c>
      <c r="B123" s="7">
        <v>1</v>
      </c>
      <c r="C123" s="7">
        <v>6</v>
      </c>
      <c r="D123" s="7">
        <v>2</v>
      </c>
      <c r="E123" s="7">
        <v>6</v>
      </c>
      <c r="F123" s="7">
        <v>-5</v>
      </c>
      <c r="G123" s="7">
        <v>0</v>
      </c>
      <c r="H123" s="7">
        <f t="shared" si="9"/>
        <v>5</v>
      </c>
      <c r="I123" s="16">
        <f t="shared" si="10"/>
        <v>44932</v>
      </c>
      <c r="J123" s="17">
        <v>0.2407</v>
      </c>
      <c r="K123" s="18">
        <f>G123*结论【关键目标】!C$27*0.7735*0.001</f>
        <v>0</v>
      </c>
      <c r="L123" s="5">
        <v>-42279.750959999998</v>
      </c>
      <c r="M123" s="5">
        <f>ABS(IF(L123&lt;=0,L123/耗电量关键数据!$B$6/1000,L123/耗电量关键数据!$B$5/1000))</f>
        <v>16.911900383999999</v>
      </c>
      <c r="N123" s="5">
        <f>电气设备逐时使用率计算!H99</f>
        <v>1.1688450000000001</v>
      </c>
      <c r="O123" s="5">
        <f>灯光逐时使用率计算!H99</f>
        <v>0.37403039999999999</v>
      </c>
      <c r="P123" s="19">
        <f t="shared" si="11"/>
        <v>18.454775783999999</v>
      </c>
      <c r="Q123" s="19">
        <f t="shared" si="15"/>
        <v>0</v>
      </c>
      <c r="R123" s="20">
        <f t="shared" si="12"/>
        <v>0</v>
      </c>
      <c r="S123" s="20">
        <f t="shared" si="16"/>
        <v>0</v>
      </c>
      <c r="T123" s="20">
        <f>IF((T122+R123)&lt;0,0,IF((T122+R123)&gt;结论【关键目标】!C$28,结论【关键目标】!C$28,T122+R123))</f>
        <v>0</v>
      </c>
      <c r="U123" s="19">
        <f>IF((T122+R123)&lt;结论【关键目标】!$C$28,0,(发电量计算【计算逻辑页】!R123+发电量计算【计算逻辑页】!T122-结论【关键目标】!$C$28))</f>
        <v>0</v>
      </c>
      <c r="V123" s="5">
        <f t="shared" si="13"/>
        <v>0</v>
      </c>
      <c r="W123" s="5">
        <f t="shared" si="14"/>
        <v>0</v>
      </c>
      <c r="X123" s="5">
        <f t="shared" si="17"/>
        <v>0</v>
      </c>
    </row>
    <row r="124" spans="1:24" x14ac:dyDescent="0.15">
      <c r="A124" s="7">
        <v>123</v>
      </c>
      <c r="B124" s="7">
        <v>1</v>
      </c>
      <c r="C124" s="7">
        <v>6</v>
      </c>
      <c r="D124" s="7">
        <v>3</v>
      </c>
      <c r="E124" s="7">
        <v>6</v>
      </c>
      <c r="F124" s="7">
        <v>-5</v>
      </c>
      <c r="G124" s="7">
        <v>0</v>
      </c>
      <c r="H124" s="7">
        <f t="shared" si="9"/>
        <v>5</v>
      </c>
      <c r="I124" s="16">
        <f t="shared" si="10"/>
        <v>44932</v>
      </c>
      <c r="J124" s="17">
        <v>0.2407</v>
      </c>
      <c r="K124" s="18">
        <f>G124*结论【关键目标】!C$27*0.7735*0.001</f>
        <v>0</v>
      </c>
      <c r="L124" s="5">
        <v>-43805.308989999998</v>
      </c>
      <c r="M124" s="5">
        <f>ABS(IF(L124&lt;=0,L124/耗电量关键数据!$B$6/1000,L124/耗电量关键数据!$B$5/1000))</f>
        <v>17.522123595999997</v>
      </c>
      <c r="N124" s="5">
        <f>电气设备逐时使用率计算!H100</f>
        <v>1.1688450000000001</v>
      </c>
      <c r="O124" s="5">
        <f>灯光逐时使用率计算!H100</f>
        <v>0.37403039999999999</v>
      </c>
      <c r="P124" s="19">
        <f t="shared" si="11"/>
        <v>19.064998995999996</v>
      </c>
      <c r="Q124" s="19">
        <f t="shared" si="15"/>
        <v>0</v>
      </c>
      <c r="R124" s="20">
        <f t="shared" si="12"/>
        <v>0</v>
      </c>
      <c r="S124" s="20">
        <f t="shared" si="16"/>
        <v>0</v>
      </c>
      <c r="T124" s="20">
        <f>IF((T123+R124)&lt;0,0,IF((T123+R124)&gt;结论【关键目标】!C$28,结论【关键目标】!C$28,T123+R124))</f>
        <v>0</v>
      </c>
      <c r="U124" s="19">
        <f>IF((T123+R124)&lt;结论【关键目标】!$C$28,0,(发电量计算【计算逻辑页】!R124+发电量计算【计算逻辑页】!T123-结论【关键目标】!$C$28))</f>
        <v>0</v>
      </c>
      <c r="V124" s="5">
        <f t="shared" si="13"/>
        <v>0</v>
      </c>
      <c r="W124" s="5">
        <f t="shared" si="14"/>
        <v>0</v>
      </c>
      <c r="X124" s="5">
        <f t="shared" si="17"/>
        <v>0</v>
      </c>
    </row>
    <row r="125" spans="1:24" x14ac:dyDescent="0.15">
      <c r="A125" s="7">
        <v>124</v>
      </c>
      <c r="B125" s="7">
        <v>1</v>
      </c>
      <c r="C125" s="7">
        <v>6</v>
      </c>
      <c r="D125" s="7">
        <v>4</v>
      </c>
      <c r="E125" s="7">
        <v>6</v>
      </c>
      <c r="F125" s="7">
        <v>-6</v>
      </c>
      <c r="G125" s="7">
        <v>0</v>
      </c>
      <c r="H125" s="7">
        <f t="shared" si="9"/>
        <v>5</v>
      </c>
      <c r="I125" s="16">
        <f t="shared" si="10"/>
        <v>44932</v>
      </c>
      <c r="J125" s="17">
        <v>0.2407</v>
      </c>
      <c r="K125" s="18">
        <f>G125*结论【关键目标】!C$27*0.7735*0.001</f>
        <v>0</v>
      </c>
      <c r="L125" s="5">
        <v>-45330.867010000002</v>
      </c>
      <c r="M125" s="5">
        <f>ABS(IF(L125&lt;=0,L125/耗电量关键数据!$B$6/1000,L125/耗电量关键数据!$B$5/1000))</f>
        <v>18.132346804000001</v>
      </c>
      <c r="N125" s="5">
        <f>电气设备逐时使用率计算!H101</f>
        <v>1.1688450000000001</v>
      </c>
      <c r="O125" s="5">
        <f>灯光逐时使用率计算!H101</f>
        <v>0.37403039999999999</v>
      </c>
      <c r="P125" s="19">
        <f t="shared" si="11"/>
        <v>19.675222204000001</v>
      </c>
      <c r="Q125" s="19">
        <f t="shared" si="15"/>
        <v>0</v>
      </c>
      <c r="R125" s="20">
        <f t="shared" si="12"/>
        <v>0</v>
      </c>
      <c r="S125" s="20">
        <f t="shared" si="16"/>
        <v>0</v>
      </c>
      <c r="T125" s="20">
        <f>IF((T124+R125)&lt;0,0,IF((T124+R125)&gt;结论【关键目标】!C$28,结论【关键目标】!C$28,T124+R125))</f>
        <v>0</v>
      </c>
      <c r="U125" s="19">
        <f>IF((T124+R125)&lt;结论【关键目标】!$C$28,0,(发电量计算【计算逻辑页】!R125+发电量计算【计算逻辑页】!T124-结论【关键目标】!$C$28))</f>
        <v>0</v>
      </c>
      <c r="V125" s="5">
        <f t="shared" si="13"/>
        <v>0</v>
      </c>
      <c r="W125" s="5">
        <f t="shared" si="14"/>
        <v>0</v>
      </c>
      <c r="X125" s="5">
        <f t="shared" si="17"/>
        <v>0</v>
      </c>
    </row>
    <row r="126" spans="1:24" x14ac:dyDescent="0.15">
      <c r="A126" s="7">
        <v>125</v>
      </c>
      <c r="B126" s="7">
        <v>1</v>
      </c>
      <c r="C126" s="7">
        <v>6</v>
      </c>
      <c r="D126" s="7">
        <v>5</v>
      </c>
      <c r="E126" s="7">
        <v>6</v>
      </c>
      <c r="F126" s="7">
        <v>-6</v>
      </c>
      <c r="G126" s="7">
        <v>0</v>
      </c>
      <c r="H126" s="7">
        <f t="shared" si="9"/>
        <v>5</v>
      </c>
      <c r="I126" s="16">
        <f t="shared" si="10"/>
        <v>44932</v>
      </c>
      <c r="J126" s="17">
        <v>0.2407</v>
      </c>
      <c r="K126" s="18">
        <f>G126*结论【关键目标】!C$27*0.7735*0.001</f>
        <v>0</v>
      </c>
      <c r="L126" s="5">
        <v>-46638.48818</v>
      </c>
      <c r="M126" s="5">
        <f>ABS(IF(L126&lt;=0,L126/耗电量关键数据!$B$6/1000,L126/耗电量关键数据!$B$5/1000))</f>
        <v>18.655395272</v>
      </c>
      <c r="N126" s="5">
        <f>电气设备逐时使用率计算!H102</f>
        <v>1.1688450000000001</v>
      </c>
      <c r="O126" s="5">
        <f>灯光逐时使用率计算!H102</f>
        <v>0.37403039999999999</v>
      </c>
      <c r="P126" s="19">
        <f t="shared" si="11"/>
        <v>20.198270672</v>
      </c>
      <c r="Q126" s="19">
        <f t="shared" si="15"/>
        <v>0</v>
      </c>
      <c r="R126" s="20">
        <f t="shared" si="12"/>
        <v>0</v>
      </c>
      <c r="S126" s="20">
        <f t="shared" si="16"/>
        <v>0</v>
      </c>
      <c r="T126" s="20">
        <f>IF((T125+R126)&lt;0,0,IF((T125+R126)&gt;结论【关键目标】!C$28,结论【关键目标】!C$28,T125+R126))</f>
        <v>0</v>
      </c>
      <c r="U126" s="19">
        <f>IF((T125+R126)&lt;结论【关键目标】!$C$28,0,(发电量计算【计算逻辑页】!R126+发电量计算【计算逻辑页】!T125-结论【关键目标】!$C$28))</f>
        <v>0</v>
      </c>
      <c r="V126" s="5">
        <f t="shared" si="13"/>
        <v>0</v>
      </c>
      <c r="W126" s="5">
        <f t="shared" si="14"/>
        <v>0</v>
      </c>
      <c r="X126" s="5">
        <f t="shared" si="17"/>
        <v>0</v>
      </c>
    </row>
    <row r="127" spans="1:24" x14ac:dyDescent="0.15">
      <c r="A127" s="7">
        <v>126</v>
      </c>
      <c r="B127" s="7">
        <v>1</v>
      </c>
      <c r="C127" s="7">
        <v>6</v>
      </c>
      <c r="D127" s="7">
        <v>6</v>
      </c>
      <c r="E127" s="7">
        <v>6</v>
      </c>
      <c r="F127" s="7">
        <v>-5.8</v>
      </c>
      <c r="G127" s="7">
        <v>0</v>
      </c>
      <c r="H127" s="7">
        <f t="shared" si="9"/>
        <v>5</v>
      </c>
      <c r="I127" s="16">
        <f t="shared" si="10"/>
        <v>44932</v>
      </c>
      <c r="J127" s="17">
        <v>0.2407</v>
      </c>
      <c r="K127" s="18">
        <f>G127*结论【关键目标】!C$27*0.7735*0.001</f>
        <v>0</v>
      </c>
      <c r="L127" s="5">
        <v>-48270.574280000001</v>
      </c>
      <c r="M127" s="5">
        <f>ABS(IF(L127&lt;=0,L127/耗电量关键数据!$B$6/1000,L127/耗电量关键数据!$B$5/1000))</f>
        <v>19.308229711999999</v>
      </c>
      <c r="N127" s="5">
        <f>电气设备逐时使用率计算!H103</f>
        <v>1.1688450000000001</v>
      </c>
      <c r="O127" s="5">
        <f>灯光逐时使用率计算!H103</f>
        <v>0.37403039999999999</v>
      </c>
      <c r="P127" s="19">
        <f t="shared" si="11"/>
        <v>20.851105111999999</v>
      </c>
      <c r="Q127" s="19">
        <f t="shared" si="15"/>
        <v>0</v>
      </c>
      <c r="R127" s="20">
        <f t="shared" si="12"/>
        <v>0</v>
      </c>
      <c r="S127" s="20">
        <f t="shared" si="16"/>
        <v>0</v>
      </c>
      <c r="T127" s="20">
        <f>IF((T126+R127)&lt;0,0,IF((T126+R127)&gt;结论【关键目标】!C$28,结论【关键目标】!C$28,T126+R127))</f>
        <v>0</v>
      </c>
      <c r="U127" s="19">
        <f>IF((T126+R127)&lt;结论【关键目标】!$C$28,0,(发电量计算【计算逻辑页】!R127+发电量计算【计算逻辑页】!T126-结论【关键目标】!$C$28))</f>
        <v>0</v>
      </c>
      <c r="V127" s="5">
        <f t="shared" si="13"/>
        <v>0</v>
      </c>
      <c r="W127" s="5">
        <f t="shared" si="14"/>
        <v>0</v>
      </c>
      <c r="X127" s="5">
        <f t="shared" si="17"/>
        <v>0</v>
      </c>
    </row>
    <row r="128" spans="1:24" x14ac:dyDescent="0.15">
      <c r="A128" s="7">
        <v>127</v>
      </c>
      <c r="B128" s="7">
        <v>1</v>
      </c>
      <c r="C128" s="7">
        <v>6</v>
      </c>
      <c r="D128" s="7">
        <v>7</v>
      </c>
      <c r="E128" s="7">
        <v>6</v>
      </c>
      <c r="F128" s="7">
        <v>-6</v>
      </c>
      <c r="G128" s="7">
        <v>0</v>
      </c>
      <c r="H128" s="7">
        <f t="shared" si="9"/>
        <v>5</v>
      </c>
      <c r="I128" s="16">
        <f t="shared" si="10"/>
        <v>44932</v>
      </c>
      <c r="J128" s="17">
        <v>0.2407</v>
      </c>
      <c r="K128" s="18">
        <f>G128*结论【关键目标】!C$27*0.7735*0.001</f>
        <v>0</v>
      </c>
      <c r="L128" s="5">
        <v>-48142.312700000002</v>
      </c>
      <c r="M128" s="5">
        <f>ABS(IF(L128&lt;=0,L128/耗电量关键数据!$B$6/1000,L128/耗电量关键数据!$B$5/1000))</f>
        <v>19.256925080000002</v>
      </c>
      <c r="N128" s="5">
        <f>电气设备逐时使用率计算!H104</f>
        <v>2.3376900000000003</v>
      </c>
      <c r="O128" s="5">
        <f>灯光逐时使用率计算!H104</f>
        <v>1.2467680000000001</v>
      </c>
      <c r="P128" s="19">
        <f t="shared" si="11"/>
        <v>22.841383080000004</v>
      </c>
      <c r="Q128" s="19">
        <f t="shared" si="15"/>
        <v>0</v>
      </c>
      <c r="R128" s="20">
        <f t="shared" si="12"/>
        <v>0</v>
      </c>
      <c r="S128" s="20">
        <f t="shared" si="16"/>
        <v>0</v>
      </c>
      <c r="T128" s="20">
        <f>IF((T127+R128)&lt;0,0,IF((T127+R128)&gt;结论【关键目标】!C$28,结论【关键目标】!C$28,T127+R128))</f>
        <v>0</v>
      </c>
      <c r="U128" s="19">
        <f>IF((T127+R128)&lt;结论【关键目标】!$C$28,0,(发电量计算【计算逻辑页】!R128+发电量计算【计算逻辑页】!T127-结论【关键目标】!$C$28))</f>
        <v>0</v>
      </c>
      <c r="V128" s="5">
        <f t="shared" si="13"/>
        <v>0</v>
      </c>
      <c r="W128" s="5">
        <f t="shared" si="14"/>
        <v>0</v>
      </c>
      <c r="X128" s="5">
        <f t="shared" si="17"/>
        <v>0</v>
      </c>
    </row>
    <row r="129" spans="1:24" x14ac:dyDescent="0.15">
      <c r="A129" s="7">
        <v>128</v>
      </c>
      <c r="B129" s="7">
        <v>1</v>
      </c>
      <c r="C129" s="7">
        <v>6</v>
      </c>
      <c r="D129" s="7">
        <v>8</v>
      </c>
      <c r="E129" s="7">
        <v>6</v>
      </c>
      <c r="F129" s="7">
        <v>-6</v>
      </c>
      <c r="G129" s="7">
        <v>26.9</v>
      </c>
      <c r="H129" s="7">
        <f t="shared" si="9"/>
        <v>5</v>
      </c>
      <c r="I129" s="16">
        <f t="shared" si="10"/>
        <v>44932</v>
      </c>
      <c r="J129" s="17">
        <v>0.70809999999999995</v>
      </c>
      <c r="K129" s="18">
        <f>G129*结论【关键目标】!C$27*0.7735*0.001</f>
        <v>2.4968579999999996</v>
      </c>
      <c r="L129" s="5">
        <v>-47318.966050000003</v>
      </c>
      <c r="M129" s="5">
        <f>ABS(IF(L129&lt;=0,L129/耗电量关键数据!$B$6/1000,L129/耗电量关键数据!$B$5/1000))</f>
        <v>18.927586420000001</v>
      </c>
      <c r="N129" s="5">
        <f>电气设备逐时使用率计算!H105</f>
        <v>11.688450000000001</v>
      </c>
      <c r="O129" s="5">
        <f>灯光逐时使用率计算!H105</f>
        <v>6.2338399999999998</v>
      </c>
      <c r="P129" s="19">
        <f t="shared" si="11"/>
        <v>36.849876420000001</v>
      </c>
      <c r="Q129" s="19">
        <f t="shared" si="15"/>
        <v>0</v>
      </c>
      <c r="R129" s="20">
        <f t="shared" si="12"/>
        <v>2.4968579999999996</v>
      </c>
      <c r="S129" s="20">
        <f t="shared" si="16"/>
        <v>0</v>
      </c>
      <c r="T129" s="20">
        <f>IF((T128+R129)&lt;0,0,IF((T128+R129)&gt;结论【关键目标】!C$28,结论【关键目标】!C$28,T128+R129))</f>
        <v>2.4968579999999996</v>
      </c>
      <c r="U129" s="19">
        <f>IF((T128+R129)&lt;结论【关键目标】!$C$28,0,(发电量计算【计算逻辑页】!R129+发电量计算【计算逻辑页】!T128-结论【关键目标】!$C$28))</f>
        <v>0</v>
      </c>
      <c r="V129" s="5">
        <f t="shared" si="13"/>
        <v>0</v>
      </c>
      <c r="W129" s="5">
        <f t="shared" si="14"/>
        <v>1.7680251497999995</v>
      </c>
      <c r="X129" s="5">
        <f t="shared" si="17"/>
        <v>0</v>
      </c>
    </row>
    <row r="130" spans="1:24" x14ac:dyDescent="0.15">
      <c r="A130" s="7">
        <v>129</v>
      </c>
      <c r="B130" s="7">
        <v>1</v>
      </c>
      <c r="C130" s="7">
        <v>6</v>
      </c>
      <c r="D130" s="7">
        <v>9</v>
      </c>
      <c r="E130" s="7">
        <v>6</v>
      </c>
      <c r="F130" s="7">
        <v>-5.7</v>
      </c>
      <c r="G130" s="7">
        <v>127.7</v>
      </c>
      <c r="H130" s="7">
        <f t="shared" ref="H130:H193" si="18">WEEKDAY(I:I,2)</f>
        <v>5</v>
      </c>
      <c r="I130" s="16">
        <f t="shared" ref="I130:I193" si="19">DATE(2023,B130,C130)</f>
        <v>44932</v>
      </c>
      <c r="J130" s="17">
        <v>0.70809999999999995</v>
      </c>
      <c r="K130" s="18">
        <f>G130*结论【关键目标】!C$27*0.7735*0.001</f>
        <v>11.853114</v>
      </c>
      <c r="L130" s="5">
        <v>-39313.323909999999</v>
      </c>
      <c r="M130" s="5">
        <f>ABS(IF(L130&lt;=0,L130/耗电量关键数据!$B$6/1000,L130/耗电量关键数据!$B$5/1000))</f>
        <v>15.725329563999999</v>
      </c>
      <c r="N130" s="5">
        <f>电气设备逐时使用率计算!H106</f>
        <v>22.208055000000002</v>
      </c>
      <c r="O130" s="5">
        <f>灯光逐时使用率计算!H106</f>
        <v>11.844296</v>
      </c>
      <c r="P130" s="19">
        <f t="shared" ref="P130:P193" si="20">M130+N130+O130</f>
        <v>49.777680564000001</v>
      </c>
      <c r="Q130" s="19">
        <f t="shared" si="15"/>
        <v>0</v>
      </c>
      <c r="R130" s="20">
        <f t="shared" ref="R130:R193" si="21">K130-Q130</f>
        <v>11.853114</v>
      </c>
      <c r="S130" s="20">
        <f t="shared" si="16"/>
        <v>0</v>
      </c>
      <c r="T130" s="20">
        <f>IF((T129+R130)&lt;0,0,IF((T129+R130)&gt;结论【关键目标】!C$28,结论【关键目标】!C$28,T129+R130))</f>
        <v>14.349971999999999</v>
      </c>
      <c r="U130" s="19">
        <f>IF((T129+R130)&lt;结论【关键目标】!$C$28,0,(发电量计算【计算逻辑页】!R130+发电量计算【计算逻辑页】!T129-结论【关键目标】!$C$28))</f>
        <v>0</v>
      </c>
      <c r="V130" s="5">
        <f t="shared" ref="V130:V193" si="22">IF(J130&gt;0.35,U130*0.35,0)</f>
        <v>0</v>
      </c>
      <c r="W130" s="5">
        <f t="shared" ref="W130:W193" si="23">IF(P130&gt;K130,K130*J130,P130*J130)</f>
        <v>8.393190023399999</v>
      </c>
      <c r="X130" s="5">
        <f t="shared" si="17"/>
        <v>0</v>
      </c>
    </row>
    <row r="131" spans="1:24" x14ac:dyDescent="0.15">
      <c r="A131" s="7">
        <v>130</v>
      </c>
      <c r="B131" s="7">
        <v>1</v>
      </c>
      <c r="C131" s="7">
        <v>6</v>
      </c>
      <c r="D131" s="7">
        <v>10</v>
      </c>
      <c r="E131" s="7">
        <v>6</v>
      </c>
      <c r="F131" s="7">
        <v>-5</v>
      </c>
      <c r="G131" s="7">
        <v>182.9</v>
      </c>
      <c r="H131" s="7">
        <f t="shared" si="18"/>
        <v>5</v>
      </c>
      <c r="I131" s="16">
        <f t="shared" si="19"/>
        <v>44932</v>
      </c>
      <c r="J131" s="17">
        <v>0.70809999999999995</v>
      </c>
      <c r="K131" s="18">
        <f>G131*结论【关键目标】!C$27*0.7735*0.001</f>
        <v>16.976777999999999</v>
      </c>
      <c r="L131" s="5">
        <v>-35086.608070000002</v>
      </c>
      <c r="M131" s="5">
        <f>ABS(IF(L131&lt;=0,L131/耗电量关键数据!$B$6/1000,L131/耗电量关键数据!$B$5/1000))</f>
        <v>14.034643228</v>
      </c>
      <c r="N131" s="5">
        <f>电气设备逐时使用率计算!H107</f>
        <v>22.208055000000002</v>
      </c>
      <c r="O131" s="5">
        <f>灯光逐时使用率计算!H107</f>
        <v>11.844296</v>
      </c>
      <c r="P131" s="19">
        <f t="shared" si="20"/>
        <v>48.086994228000002</v>
      </c>
      <c r="Q131" s="19">
        <f t="shared" ref="Q131:Q194" si="24">IF(J131&gt;0.8,P131,0)</f>
        <v>0</v>
      </c>
      <c r="R131" s="20">
        <f t="shared" si="21"/>
        <v>16.976777999999999</v>
      </c>
      <c r="S131" s="20">
        <f t="shared" ref="S131:S194" si="25">IF(R131&lt;0,ABS(R131),0)</f>
        <v>0</v>
      </c>
      <c r="T131" s="20">
        <f>IF((T130+R131)&lt;0,0,IF((T130+R131)&gt;结论【关键目标】!C$28,结论【关键目标】!C$28,T130+R131))</f>
        <v>22</v>
      </c>
      <c r="U131" s="19">
        <f>IF((T130+R131)&lt;结论【关键目标】!$C$28,0,(发电量计算【计算逻辑页】!R131+发电量计算【计算逻辑页】!T130-结论【关键目标】!$C$28))</f>
        <v>9.326749999999997</v>
      </c>
      <c r="V131" s="5">
        <f t="shared" si="22"/>
        <v>3.2643624999999989</v>
      </c>
      <c r="W131" s="5">
        <f t="shared" si="23"/>
        <v>12.021256501799998</v>
      </c>
      <c r="X131" s="5">
        <f t="shared" si="17"/>
        <v>0</v>
      </c>
    </row>
    <row r="132" spans="1:24" x14ac:dyDescent="0.15">
      <c r="A132" s="7">
        <v>131</v>
      </c>
      <c r="B132" s="7">
        <v>1</v>
      </c>
      <c r="C132" s="7">
        <v>6</v>
      </c>
      <c r="D132" s="7">
        <v>11</v>
      </c>
      <c r="E132" s="7">
        <v>6</v>
      </c>
      <c r="F132" s="7">
        <v>-5</v>
      </c>
      <c r="G132" s="7">
        <v>193</v>
      </c>
      <c r="H132" s="7">
        <f t="shared" si="18"/>
        <v>5</v>
      </c>
      <c r="I132" s="16">
        <f t="shared" si="19"/>
        <v>44932</v>
      </c>
      <c r="J132" s="17">
        <v>1.2267999999999999</v>
      </c>
      <c r="K132" s="18">
        <f>G132*结论【关键目标】!C$27*0.7735*0.001</f>
        <v>17.914259999999999</v>
      </c>
      <c r="L132" s="5">
        <v>-26643.911609999999</v>
      </c>
      <c r="M132" s="5">
        <f>ABS(IF(L132&lt;=0,L132/耗电量关键数据!$B$6/1000,L132/耗电量关键数据!$B$5/1000))</f>
        <v>10.657564644000001</v>
      </c>
      <c r="N132" s="5">
        <f>电气设备逐时使用率计算!H108</f>
        <v>22.208055000000002</v>
      </c>
      <c r="O132" s="5">
        <f>灯光逐时使用率计算!H108</f>
        <v>11.844296</v>
      </c>
      <c r="P132" s="19">
        <f t="shared" si="20"/>
        <v>44.709915644000006</v>
      </c>
      <c r="Q132" s="19">
        <f t="shared" si="24"/>
        <v>44.709915644000006</v>
      </c>
      <c r="R132" s="20">
        <f t="shared" si="21"/>
        <v>-26.795655644000007</v>
      </c>
      <c r="S132" s="20">
        <f t="shared" si="25"/>
        <v>26.795655644000007</v>
      </c>
      <c r="T132" s="20">
        <f>IF((T131+R132)&lt;0,0,IF((T131+R132)&gt;结论【关键目标】!C$28,结论【关键目标】!C$28,T131+R132))</f>
        <v>0</v>
      </c>
      <c r="U132" s="19">
        <f>IF((T131+R132)&lt;结论【关键目标】!$C$28,0,(发电量计算【计算逻辑页】!R132+发电量计算【计算逻辑页】!T131-结论【关键目标】!$C$28))</f>
        <v>0</v>
      </c>
      <c r="V132" s="5">
        <f t="shared" si="22"/>
        <v>0</v>
      </c>
      <c r="W132" s="5">
        <f t="shared" si="23"/>
        <v>21.977214167999996</v>
      </c>
      <c r="X132" s="5">
        <f t="shared" ref="X132:X195" si="26">(J132-0.35)*IF(T132&gt;S132,S132,T132)</f>
        <v>0</v>
      </c>
    </row>
    <row r="133" spans="1:24" x14ac:dyDescent="0.15">
      <c r="A133" s="7">
        <v>132</v>
      </c>
      <c r="B133" s="7">
        <v>1</v>
      </c>
      <c r="C133" s="7">
        <v>6</v>
      </c>
      <c r="D133" s="7">
        <v>12</v>
      </c>
      <c r="E133" s="7">
        <v>6</v>
      </c>
      <c r="F133" s="7">
        <v>-4.8</v>
      </c>
      <c r="G133" s="7">
        <v>228.3</v>
      </c>
      <c r="H133" s="7">
        <f t="shared" si="18"/>
        <v>5</v>
      </c>
      <c r="I133" s="16">
        <f t="shared" si="19"/>
        <v>44932</v>
      </c>
      <c r="J133" s="17">
        <v>1.2267999999999999</v>
      </c>
      <c r="K133" s="18">
        <f>G133*结论【关键目标】!C$27*0.7735*0.001</f>
        <v>21.190806000000002</v>
      </c>
      <c r="L133" s="5">
        <v>-22825.029480000001</v>
      </c>
      <c r="M133" s="5">
        <f>ABS(IF(L133&lt;=0,L133/耗电量关键数据!$B$6/1000,L133/耗电量关键数据!$B$5/1000))</f>
        <v>9.1300117920000012</v>
      </c>
      <c r="N133" s="5">
        <f>电气设备逐时使用率计算!H109</f>
        <v>11.688450000000001</v>
      </c>
      <c r="O133" s="5">
        <f>灯光逐时使用率计算!H109</f>
        <v>9.9741440000000008</v>
      </c>
      <c r="P133" s="19">
        <f t="shared" si="20"/>
        <v>30.792605792000003</v>
      </c>
      <c r="Q133" s="19">
        <f t="shared" si="24"/>
        <v>30.792605792000003</v>
      </c>
      <c r="R133" s="20">
        <f t="shared" si="21"/>
        <v>-9.6017997920000013</v>
      </c>
      <c r="S133" s="20">
        <f t="shared" si="25"/>
        <v>9.6017997920000013</v>
      </c>
      <c r="T133" s="20">
        <f>IF((T132+R133)&lt;0,0,IF((T132+R133)&gt;结论【关键目标】!C$28,结论【关键目标】!C$28,T132+R133))</f>
        <v>0</v>
      </c>
      <c r="U133" s="19">
        <f>IF((T132+R133)&lt;结论【关键目标】!$C$28,0,(发电量计算【计算逻辑页】!R133+发电量计算【计算逻辑页】!T132-结论【关键目标】!$C$28))</f>
        <v>0</v>
      </c>
      <c r="V133" s="5">
        <f t="shared" si="22"/>
        <v>0</v>
      </c>
      <c r="W133" s="5">
        <f t="shared" si="23"/>
        <v>25.9968808008</v>
      </c>
      <c r="X133" s="5">
        <f t="shared" si="26"/>
        <v>0</v>
      </c>
    </row>
    <row r="134" spans="1:24" x14ac:dyDescent="0.15">
      <c r="A134" s="7">
        <v>133</v>
      </c>
      <c r="B134" s="7">
        <v>1</v>
      </c>
      <c r="C134" s="7">
        <v>6</v>
      </c>
      <c r="D134" s="7">
        <v>13</v>
      </c>
      <c r="E134" s="7">
        <v>6</v>
      </c>
      <c r="F134" s="7">
        <v>-4</v>
      </c>
      <c r="G134" s="7">
        <v>203.5</v>
      </c>
      <c r="H134" s="7">
        <f t="shared" si="18"/>
        <v>5</v>
      </c>
      <c r="I134" s="16">
        <f t="shared" si="19"/>
        <v>44932</v>
      </c>
      <c r="J134" s="17">
        <v>1.2267999999999999</v>
      </c>
      <c r="K134" s="18">
        <f>G134*结论【关键目标】!C$27*0.7735*0.001</f>
        <v>18.888870000000001</v>
      </c>
      <c r="L134" s="5">
        <v>-20992.325430000001</v>
      </c>
      <c r="M134" s="5">
        <f>ABS(IF(L134&lt;=0,L134/耗电量关键数据!$B$6/1000,L134/耗电量关键数据!$B$5/1000))</f>
        <v>8.3969301720000011</v>
      </c>
      <c r="N134" s="5">
        <f>电气设备逐时使用率计算!H110</f>
        <v>11.688450000000001</v>
      </c>
      <c r="O134" s="5">
        <f>灯光逐时使用率计算!H110</f>
        <v>9.9741440000000008</v>
      </c>
      <c r="P134" s="19">
        <f t="shared" si="20"/>
        <v>30.059524172000003</v>
      </c>
      <c r="Q134" s="19">
        <f t="shared" si="24"/>
        <v>30.059524172000003</v>
      </c>
      <c r="R134" s="20">
        <f t="shared" si="21"/>
        <v>-11.170654172000003</v>
      </c>
      <c r="S134" s="20">
        <f t="shared" si="25"/>
        <v>11.170654172000003</v>
      </c>
      <c r="T134" s="20">
        <f>IF((T133+R134)&lt;0,0,IF((T133+R134)&gt;结论【关键目标】!C$28,结论【关键目标】!C$28,T133+R134))</f>
        <v>0</v>
      </c>
      <c r="U134" s="19">
        <f>IF((T133+R134)&lt;结论【关键目标】!$C$28,0,(发电量计算【计算逻辑页】!R134+发电量计算【计算逻辑页】!T133-结论【关键目标】!$C$28))</f>
        <v>0</v>
      </c>
      <c r="V134" s="5">
        <f t="shared" si="22"/>
        <v>0</v>
      </c>
      <c r="W134" s="5">
        <f t="shared" si="23"/>
        <v>23.172865716</v>
      </c>
      <c r="X134" s="5">
        <f t="shared" si="26"/>
        <v>0</v>
      </c>
    </row>
    <row r="135" spans="1:24" x14ac:dyDescent="0.15">
      <c r="A135" s="7">
        <v>134</v>
      </c>
      <c r="B135" s="7">
        <v>1</v>
      </c>
      <c r="C135" s="7">
        <v>6</v>
      </c>
      <c r="D135" s="7">
        <v>14</v>
      </c>
      <c r="E135" s="7">
        <v>6</v>
      </c>
      <c r="F135" s="7">
        <v>-4</v>
      </c>
      <c r="G135" s="7">
        <v>133.69999999999999</v>
      </c>
      <c r="H135" s="7">
        <f t="shared" si="18"/>
        <v>5</v>
      </c>
      <c r="I135" s="16">
        <f t="shared" si="19"/>
        <v>44932</v>
      </c>
      <c r="J135" s="17">
        <v>1.2267999999999999</v>
      </c>
      <c r="K135" s="18">
        <f>G135*结论【关键目标】!C$27*0.7735*0.001</f>
        <v>12.410033999999998</v>
      </c>
      <c r="L135" s="5">
        <v>-21551.597730000001</v>
      </c>
      <c r="M135" s="5">
        <f>ABS(IF(L135&lt;=0,L135/耗电量关键数据!$B$6/1000,L135/耗电量关键数据!$B$5/1000))</f>
        <v>8.6206390920000011</v>
      </c>
      <c r="N135" s="5">
        <f>电气设备逐时使用率计算!H111</f>
        <v>22.208055000000002</v>
      </c>
      <c r="O135" s="5">
        <f>灯光逐时使用率计算!H111</f>
        <v>11.844296</v>
      </c>
      <c r="P135" s="19">
        <f t="shared" si="20"/>
        <v>42.672990092000006</v>
      </c>
      <c r="Q135" s="19">
        <f t="shared" si="24"/>
        <v>42.672990092000006</v>
      </c>
      <c r="R135" s="20">
        <f t="shared" si="21"/>
        <v>-30.26295609200001</v>
      </c>
      <c r="S135" s="20">
        <f t="shared" si="25"/>
        <v>30.26295609200001</v>
      </c>
      <c r="T135" s="20">
        <f>IF((T134+R135)&lt;0,0,IF((T134+R135)&gt;结论【关键目标】!C$28,结论【关键目标】!C$28,T134+R135))</f>
        <v>0</v>
      </c>
      <c r="U135" s="19">
        <f>IF((T134+R135)&lt;结论【关键目标】!$C$28,0,(发电量计算【计算逻辑页】!R135+发电量计算【计算逻辑页】!T134-结论【关键目标】!$C$28))</f>
        <v>0</v>
      </c>
      <c r="V135" s="5">
        <f t="shared" si="22"/>
        <v>0</v>
      </c>
      <c r="W135" s="5">
        <f t="shared" si="23"/>
        <v>15.224629711199995</v>
      </c>
      <c r="X135" s="5">
        <f t="shared" si="26"/>
        <v>0</v>
      </c>
    </row>
    <row r="136" spans="1:24" x14ac:dyDescent="0.15">
      <c r="A136" s="7">
        <v>135</v>
      </c>
      <c r="B136" s="7">
        <v>1</v>
      </c>
      <c r="C136" s="7">
        <v>6</v>
      </c>
      <c r="D136" s="7">
        <v>15</v>
      </c>
      <c r="E136" s="7">
        <v>6</v>
      </c>
      <c r="F136" s="7">
        <v>-4.0999999999999996</v>
      </c>
      <c r="G136" s="7">
        <v>80.3</v>
      </c>
      <c r="H136" s="7">
        <f t="shared" si="18"/>
        <v>5</v>
      </c>
      <c r="I136" s="16">
        <f t="shared" si="19"/>
        <v>44932</v>
      </c>
      <c r="J136" s="17">
        <v>1.2267999999999999</v>
      </c>
      <c r="K136" s="18">
        <f>G136*结论【关键目标】!C$27*0.7735*0.001</f>
        <v>7.4534460000000005</v>
      </c>
      <c r="L136" s="5">
        <v>-26500.551149999999</v>
      </c>
      <c r="M136" s="5">
        <f>ABS(IF(L136&lt;=0,L136/耗电量关键数据!$B$6/1000,L136/耗电量关键数据!$B$5/1000))</f>
        <v>10.600220460000001</v>
      </c>
      <c r="N136" s="5">
        <f>电气设备逐时使用率计算!H112</f>
        <v>22.208055000000002</v>
      </c>
      <c r="O136" s="5">
        <f>灯光逐时使用率计算!H112</f>
        <v>11.844296</v>
      </c>
      <c r="P136" s="19">
        <f t="shared" si="20"/>
        <v>44.652571460000004</v>
      </c>
      <c r="Q136" s="19">
        <f t="shared" si="24"/>
        <v>44.652571460000004</v>
      </c>
      <c r="R136" s="20">
        <f t="shared" si="21"/>
        <v>-37.199125460000005</v>
      </c>
      <c r="S136" s="20">
        <f t="shared" si="25"/>
        <v>37.199125460000005</v>
      </c>
      <c r="T136" s="20">
        <f>IF((T135+R136)&lt;0,0,IF((T135+R136)&gt;结论【关键目标】!C$28,结论【关键目标】!C$28,T135+R136))</f>
        <v>0</v>
      </c>
      <c r="U136" s="19">
        <f>IF((T135+R136)&lt;结论【关键目标】!$C$28,0,(发电量计算【计算逻辑页】!R136+发电量计算【计算逻辑页】!T135-结论【关键目标】!$C$28))</f>
        <v>0</v>
      </c>
      <c r="V136" s="5">
        <f t="shared" si="22"/>
        <v>0</v>
      </c>
      <c r="W136" s="5">
        <f t="shared" si="23"/>
        <v>9.143887552799999</v>
      </c>
      <c r="X136" s="5">
        <f t="shared" si="26"/>
        <v>0</v>
      </c>
    </row>
    <row r="137" spans="1:24" x14ac:dyDescent="0.15">
      <c r="A137" s="7">
        <v>136</v>
      </c>
      <c r="B137" s="7">
        <v>1</v>
      </c>
      <c r="C137" s="7">
        <v>6</v>
      </c>
      <c r="D137" s="7">
        <v>16</v>
      </c>
      <c r="E137" s="7">
        <v>6</v>
      </c>
      <c r="F137" s="7">
        <v>-4</v>
      </c>
      <c r="G137" s="7">
        <v>0.5</v>
      </c>
      <c r="H137" s="7">
        <f t="shared" si="18"/>
        <v>5</v>
      </c>
      <c r="I137" s="16">
        <f t="shared" si="19"/>
        <v>44932</v>
      </c>
      <c r="J137" s="17">
        <v>0.70809999999999995</v>
      </c>
      <c r="K137" s="18">
        <f>G137*结论【关键目标】!C$27*0.7735*0.001</f>
        <v>4.641E-2</v>
      </c>
      <c r="L137" s="5">
        <v>-33248.853349999998</v>
      </c>
      <c r="M137" s="5">
        <f>ABS(IF(L137&lt;=0,L137/耗电量关键数据!$B$6/1000,L137/耗电量关键数据!$B$5/1000))</f>
        <v>13.299541339999999</v>
      </c>
      <c r="N137" s="5">
        <f>电气设备逐时使用率计算!H113</f>
        <v>22.208055000000002</v>
      </c>
      <c r="O137" s="5">
        <f>灯光逐时使用率计算!H113</f>
        <v>11.844296</v>
      </c>
      <c r="P137" s="19">
        <f t="shared" si="20"/>
        <v>47.351892339999999</v>
      </c>
      <c r="Q137" s="19">
        <f t="shared" si="24"/>
        <v>0</v>
      </c>
      <c r="R137" s="20">
        <f t="shared" si="21"/>
        <v>4.641E-2</v>
      </c>
      <c r="S137" s="20">
        <f t="shared" si="25"/>
        <v>0</v>
      </c>
      <c r="T137" s="20">
        <f>IF((T136+R137)&lt;0,0,IF((T136+R137)&gt;结论【关键目标】!C$28,结论【关键目标】!C$28,T136+R137))</f>
        <v>4.641E-2</v>
      </c>
      <c r="U137" s="19">
        <f>IF((T136+R137)&lt;结论【关键目标】!$C$28,0,(发电量计算【计算逻辑页】!R137+发电量计算【计算逻辑页】!T136-结论【关键目标】!$C$28))</f>
        <v>0</v>
      </c>
      <c r="V137" s="5">
        <f t="shared" si="22"/>
        <v>0</v>
      </c>
      <c r="W137" s="5">
        <f t="shared" si="23"/>
        <v>3.2862920999999996E-2</v>
      </c>
      <c r="X137" s="5">
        <f t="shared" si="26"/>
        <v>0</v>
      </c>
    </row>
    <row r="138" spans="1:24" x14ac:dyDescent="0.15">
      <c r="A138" s="7">
        <v>137</v>
      </c>
      <c r="B138" s="7">
        <v>1</v>
      </c>
      <c r="C138" s="7">
        <v>6</v>
      </c>
      <c r="D138" s="7">
        <v>17</v>
      </c>
      <c r="E138" s="7">
        <v>6</v>
      </c>
      <c r="F138" s="7">
        <v>-4</v>
      </c>
      <c r="G138" s="7">
        <v>0</v>
      </c>
      <c r="H138" s="7">
        <f t="shared" si="18"/>
        <v>5</v>
      </c>
      <c r="I138" s="16">
        <f t="shared" si="19"/>
        <v>44932</v>
      </c>
      <c r="J138" s="17">
        <v>0.70809999999999995</v>
      </c>
      <c r="K138" s="18">
        <f>G138*结论【关键目标】!C$27*0.7735*0.001</f>
        <v>0</v>
      </c>
      <c r="L138" s="5">
        <v>-36317.137629999997</v>
      </c>
      <c r="M138" s="5">
        <f>ABS(IF(L138&lt;=0,L138/耗电量关键数据!$B$6/1000,L138/耗电量关键数据!$B$5/1000))</f>
        <v>14.526855051999998</v>
      </c>
      <c r="N138" s="5">
        <f>电气设备逐时使用率计算!H114</f>
        <v>22.208055000000002</v>
      </c>
      <c r="O138" s="5">
        <f>灯光逐时使用率计算!H114</f>
        <v>11.844296</v>
      </c>
      <c r="P138" s="19">
        <f t="shared" si="20"/>
        <v>48.579206052000004</v>
      </c>
      <c r="Q138" s="19">
        <f t="shared" si="24"/>
        <v>0</v>
      </c>
      <c r="R138" s="20">
        <f t="shared" si="21"/>
        <v>0</v>
      </c>
      <c r="S138" s="20">
        <f t="shared" si="25"/>
        <v>0</v>
      </c>
      <c r="T138" s="20">
        <f>IF((T137+R138)&lt;0,0,IF((T137+R138)&gt;结论【关键目标】!C$28,结论【关键目标】!C$28,T137+R138))</f>
        <v>4.641E-2</v>
      </c>
      <c r="U138" s="19">
        <f>IF((T137+R138)&lt;结论【关键目标】!$C$28,0,(发电量计算【计算逻辑页】!R138+发电量计算【计算逻辑页】!T137-结论【关键目标】!$C$28))</f>
        <v>0</v>
      </c>
      <c r="V138" s="5">
        <f t="shared" si="22"/>
        <v>0</v>
      </c>
      <c r="W138" s="5">
        <f t="shared" si="23"/>
        <v>0</v>
      </c>
      <c r="X138" s="5">
        <f t="shared" si="26"/>
        <v>0</v>
      </c>
    </row>
    <row r="139" spans="1:24" x14ac:dyDescent="0.15">
      <c r="A139" s="7">
        <v>138</v>
      </c>
      <c r="B139" s="7">
        <v>1</v>
      </c>
      <c r="C139" s="7">
        <v>6</v>
      </c>
      <c r="D139" s="7">
        <v>18</v>
      </c>
      <c r="E139" s="7">
        <v>6</v>
      </c>
      <c r="F139" s="7">
        <v>-3.6</v>
      </c>
      <c r="G139" s="7">
        <v>0</v>
      </c>
      <c r="H139" s="7">
        <f t="shared" si="18"/>
        <v>5</v>
      </c>
      <c r="I139" s="16">
        <f t="shared" si="19"/>
        <v>44932</v>
      </c>
      <c r="J139" s="17">
        <v>0.70809999999999995</v>
      </c>
      <c r="K139" s="18">
        <f>G139*结论【关键目标】!C$27*0.7735*0.001</f>
        <v>0</v>
      </c>
      <c r="L139" s="5">
        <v>-38267.051059999998</v>
      </c>
      <c r="M139" s="5">
        <f>ABS(IF(L139&lt;=0,L139/耗电量关键数据!$B$6/1000,L139/耗电量关键数据!$B$5/1000))</f>
        <v>15.306820424</v>
      </c>
      <c r="N139" s="5">
        <f>电气设备逐时使用率计算!H115</f>
        <v>7.0130699999999999</v>
      </c>
      <c r="O139" s="5">
        <f>灯光逐时使用率计算!H115</f>
        <v>3.7403040000000001</v>
      </c>
      <c r="P139" s="19">
        <f t="shared" si="20"/>
        <v>26.060194424000002</v>
      </c>
      <c r="Q139" s="19">
        <f t="shared" si="24"/>
        <v>0</v>
      </c>
      <c r="R139" s="20">
        <f t="shared" si="21"/>
        <v>0</v>
      </c>
      <c r="S139" s="20">
        <f t="shared" si="25"/>
        <v>0</v>
      </c>
      <c r="T139" s="20">
        <f>IF((T138+R139)&lt;0,0,IF((T138+R139)&gt;结论【关键目标】!C$28,结论【关键目标】!C$28,T138+R139))</f>
        <v>4.641E-2</v>
      </c>
      <c r="U139" s="19">
        <f>IF((T138+R139)&lt;结论【关键目标】!$C$28,0,(发电量计算【计算逻辑页】!R139+发电量计算【计算逻辑页】!T138-结论【关键目标】!$C$28))</f>
        <v>0</v>
      </c>
      <c r="V139" s="5">
        <f t="shared" si="22"/>
        <v>0</v>
      </c>
      <c r="W139" s="5">
        <f t="shared" si="23"/>
        <v>0</v>
      </c>
      <c r="X139" s="5">
        <f t="shared" si="26"/>
        <v>0</v>
      </c>
    </row>
    <row r="140" spans="1:24" x14ac:dyDescent="0.15">
      <c r="A140" s="7">
        <v>139</v>
      </c>
      <c r="B140" s="7">
        <v>1</v>
      </c>
      <c r="C140" s="7">
        <v>6</v>
      </c>
      <c r="D140" s="7">
        <v>19</v>
      </c>
      <c r="E140" s="7">
        <v>6</v>
      </c>
      <c r="F140" s="7">
        <v>-4</v>
      </c>
      <c r="G140" s="7">
        <v>0</v>
      </c>
      <c r="H140" s="7">
        <f t="shared" si="18"/>
        <v>5</v>
      </c>
      <c r="I140" s="16">
        <f t="shared" si="19"/>
        <v>44932</v>
      </c>
      <c r="J140" s="17">
        <v>1.2267999999999999</v>
      </c>
      <c r="K140" s="18">
        <f>G140*结论【关键目标】!C$27*0.7735*0.001</f>
        <v>0</v>
      </c>
      <c r="L140" s="5">
        <v>-36756.492339999997</v>
      </c>
      <c r="M140" s="5">
        <f>ABS(IF(L140&lt;=0,L140/耗电量关键数据!$B$6/1000,L140/耗电量关键数据!$B$5/1000))</f>
        <v>14.702596935999997</v>
      </c>
      <c r="N140" s="5">
        <f>电气设备逐时使用率计算!H116</f>
        <v>7.0130699999999999</v>
      </c>
      <c r="O140" s="5">
        <f>灯光逐时使用率计算!H116</f>
        <v>3.7403040000000001</v>
      </c>
      <c r="P140" s="19">
        <f t="shared" si="20"/>
        <v>25.455970936</v>
      </c>
      <c r="Q140" s="19">
        <f t="shared" si="24"/>
        <v>25.455970936</v>
      </c>
      <c r="R140" s="20">
        <f t="shared" si="21"/>
        <v>-25.455970936</v>
      </c>
      <c r="S140" s="20">
        <f t="shared" si="25"/>
        <v>25.455970936</v>
      </c>
      <c r="T140" s="20">
        <f>IF((T139+R140)&lt;0,0,IF((T139+R140)&gt;结论【关键目标】!C$28,结论【关键目标】!C$28,T139+R140))</f>
        <v>0</v>
      </c>
      <c r="U140" s="19">
        <f>IF((T139+R140)&lt;结论【关键目标】!$C$28,0,(发电量计算【计算逻辑页】!R140+发电量计算【计算逻辑页】!T139-结论【关键目标】!$C$28))</f>
        <v>0</v>
      </c>
      <c r="V140" s="5">
        <f t="shared" si="22"/>
        <v>0</v>
      </c>
      <c r="W140" s="5">
        <f t="shared" si="23"/>
        <v>0</v>
      </c>
      <c r="X140" s="5">
        <f t="shared" si="26"/>
        <v>0</v>
      </c>
    </row>
    <row r="141" spans="1:24" x14ac:dyDescent="0.15">
      <c r="A141" s="7">
        <v>140</v>
      </c>
      <c r="B141" s="7">
        <v>1</v>
      </c>
      <c r="C141" s="7">
        <v>6</v>
      </c>
      <c r="D141" s="7">
        <v>20</v>
      </c>
      <c r="E141" s="7">
        <v>6</v>
      </c>
      <c r="F141" s="7">
        <v>-4</v>
      </c>
      <c r="G141" s="7">
        <v>0</v>
      </c>
      <c r="H141" s="7">
        <f t="shared" si="18"/>
        <v>5</v>
      </c>
      <c r="I141" s="16">
        <f t="shared" si="19"/>
        <v>44932</v>
      </c>
      <c r="J141" s="17">
        <v>1.2267999999999999</v>
      </c>
      <c r="K141" s="18">
        <f>G141*结论【关键目标】!C$27*0.7735*0.001</f>
        <v>0</v>
      </c>
      <c r="L141" s="5">
        <v>-38749.314209999997</v>
      </c>
      <c r="M141" s="5">
        <f>ABS(IF(L141&lt;=0,L141/耗电量关键数据!$B$6/1000,L141/耗电量关键数据!$B$5/1000))</f>
        <v>15.499725684</v>
      </c>
      <c r="N141" s="5">
        <f>电气设备逐时使用率计算!H117</f>
        <v>1.1688450000000001</v>
      </c>
      <c r="O141" s="5">
        <f>灯光逐时使用率计算!H117</f>
        <v>0.37403039999999999</v>
      </c>
      <c r="P141" s="19">
        <f t="shared" si="20"/>
        <v>17.042601083999998</v>
      </c>
      <c r="Q141" s="19">
        <f t="shared" si="24"/>
        <v>17.042601083999998</v>
      </c>
      <c r="R141" s="20">
        <f t="shared" si="21"/>
        <v>-17.042601083999998</v>
      </c>
      <c r="S141" s="20">
        <f t="shared" si="25"/>
        <v>17.042601083999998</v>
      </c>
      <c r="T141" s="20">
        <f>IF((T140+R141)&lt;0,0,IF((T140+R141)&gt;结论【关键目标】!C$28,结论【关键目标】!C$28,T140+R141))</f>
        <v>0</v>
      </c>
      <c r="U141" s="19">
        <f>IF((T140+R141)&lt;结论【关键目标】!$C$28,0,(发电量计算【计算逻辑页】!R141+发电量计算【计算逻辑页】!T140-结论【关键目标】!$C$28))</f>
        <v>0</v>
      </c>
      <c r="V141" s="5">
        <f t="shared" si="22"/>
        <v>0</v>
      </c>
      <c r="W141" s="5">
        <f t="shared" si="23"/>
        <v>0</v>
      </c>
      <c r="X141" s="5">
        <f t="shared" si="26"/>
        <v>0</v>
      </c>
    </row>
    <row r="142" spans="1:24" x14ac:dyDescent="0.15">
      <c r="A142" s="7">
        <v>141</v>
      </c>
      <c r="B142" s="7">
        <v>1</v>
      </c>
      <c r="C142" s="7">
        <v>6</v>
      </c>
      <c r="D142" s="7">
        <v>21</v>
      </c>
      <c r="E142" s="7">
        <v>6</v>
      </c>
      <c r="F142" s="7">
        <v>-3.2</v>
      </c>
      <c r="G142" s="7">
        <v>0</v>
      </c>
      <c r="H142" s="7">
        <f t="shared" si="18"/>
        <v>5</v>
      </c>
      <c r="I142" s="16">
        <f t="shared" si="19"/>
        <v>44932</v>
      </c>
      <c r="J142" s="17">
        <v>1.2267999999999999</v>
      </c>
      <c r="K142" s="18">
        <f>G142*结论【关键目标】!C$27*0.7735*0.001</f>
        <v>0</v>
      </c>
      <c r="L142" s="5">
        <v>-39856.437480000001</v>
      </c>
      <c r="M142" s="5">
        <f>ABS(IF(L142&lt;=0,L142/耗电量关键数据!$B$6/1000,L142/耗电量关键数据!$B$5/1000))</f>
        <v>15.942574991999999</v>
      </c>
      <c r="N142" s="5">
        <f>电气设备逐时使用率计算!H118</f>
        <v>1.1688450000000001</v>
      </c>
      <c r="O142" s="5">
        <f>灯光逐时使用率计算!H118</f>
        <v>0.37403039999999999</v>
      </c>
      <c r="P142" s="19">
        <f t="shared" si="20"/>
        <v>17.485450391999997</v>
      </c>
      <c r="Q142" s="19">
        <f t="shared" si="24"/>
        <v>17.485450391999997</v>
      </c>
      <c r="R142" s="20">
        <f t="shared" si="21"/>
        <v>-17.485450391999997</v>
      </c>
      <c r="S142" s="20">
        <f t="shared" si="25"/>
        <v>17.485450391999997</v>
      </c>
      <c r="T142" s="20">
        <f>IF((T141+R142)&lt;0,0,IF((T141+R142)&gt;结论【关键目标】!C$28,结论【关键目标】!C$28,T141+R142))</f>
        <v>0</v>
      </c>
      <c r="U142" s="19">
        <f>IF((T141+R142)&lt;结论【关键目标】!$C$28,0,(发电量计算【计算逻辑页】!R142+发电量计算【计算逻辑页】!T141-结论【关键目标】!$C$28))</f>
        <v>0</v>
      </c>
      <c r="V142" s="5">
        <f t="shared" si="22"/>
        <v>0</v>
      </c>
      <c r="W142" s="5">
        <f t="shared" si="23"/>
        <v>0</v>
      </c>
      <c r="X142" s="5">
        <f t="shared" si="26"/>
        <v>0</v>
      </c>
    </row>
    <row r="143" spans="1:24" x14ac:dyDescent="0.15">
      <c r="A143" s="7">
        <v>142</v>
      </c>
      <c r="B143" s="7">
        <v>1</v>
      </c>
      <c r="C143" s="7">
        <v>6</v>
      </c>
      <c r="D143" s="7">
        <v>22</v>
      </c>
      <c r="E143" s="7">
        <v>6</v>
      </c>
      <c r="F143" s="7">
        <v>-3</v>
      </c>
      <c r="G143" s="7">
        <v>0</v>
      </c>
      <c r="H143" s="7">
        <f t="shared" si="18"/>
        <v>5</v>
      </c>
      <c r="I143" s="16">
        <f t="shared" si="19"/>
        <v>44932</v>
      </c>
      <c r="J143" s="17">
        <v>0.70809999999999995</v>
      </c>
      <c r="K143" s="18">
        <f>G143*结论【关键目标】!C$27*0.7735*0.001</f>
        <v>0</v>
      </c>
      <c r="L143" s="5">
        <v>-39882.445500000002</v>
      </c>
      <c r="M143" s="5">
        <f>ABS(IF(L143&lt;=0,L143/耗电量关键数据!$B$6/1000,L143/耗电量关键数据!$B$5/1000))</f>
        <v>15.952978200000002</v>
      </c>
      <c r="N143" s="5">
        <f>电气设备逐时使用率计算!H119</f>
        <v>1.1688450000000001</v>
      </c>
      <c r="O143" s="5">
        <f>灯光逐时使用率计算!H119</f>
        <v>0.37403039999999999</v>
      </c>
      <c r="P143" s="19">
        <f t="shared" si="20"/>
        <v>17.4958536</v>
      </c>
      <c r="Q143" s="19">
        <f t="shared" si="24"/>
        <v>0</v>
      </c>
      <c r="R143" s="20">
        <f t="shared" si="21"/>
        <v>0</v>
      </c>
      <c r="S143" s="20">
        <f t="shared" si="25"/>
        <v>0</v>
      </c>
      <c r="T143" s="20">
        <f>IF((T142+R143)&lt;0,0,IF((T142+R143)&gt;结论【关键目标】!C$28,结论【关键目标】!C$28,T142+R143))</f>
        <v>0</v>
      </c>
      <c r="U143" s="19">
        <f>IF((T142+R143)&lt;结论【关键目标】!$C$28,0,(发电量计算【计算逻辑页】!R143+发电量计算【计算逻辑页】!T142-结论【关键目标】!$C$28))</f>
        <v>0</v>
      </c>
      <c r="V143" s="5">
        <f t="shared" si="22"/>
        <v>0</v>
      </c>
      <c r="W143" s="5">
        <f t="shared" si="23"/>
        <v>0</v>
      </c>
      <c r="X143" s="5">
        <f t="shared" si="26"/>
        <v>0</v>
      </c>
    </row>
    <row r="144" spans="1:24" x14ac:dyDescent="0.15">
      <c r="A144" s="7">
        <v>143</v>
      </c>
      <c r="B144" s="7">
        <v>1</v>
      </c>
      <c r="C144" s="7">
        <v>6</v>
      </c>
      <c r="D144" s="7">
        <v>23</v>
      </c>
      <c r="E144" s="7">
        <v>6</v>
      </c>
      <c r="F144" s="7">
        <v>-3</v>
      </c>
      <c r="G144" s="7">
        <v>0</v>
      </c>
      <c r="H144" s="7">
        <f t="shared" si="18"/>
        <v>5</v>
      </c>
      <c r="I144" s="16">
        <f t="shared" si="19"/>
        <v>44932</v>
      </c>
      <c r="J144" s="17">
        <v>0.70809999999999995</v>
      </c>
      <c r="K144" s="18">
        <f>G144*结论【关键目标】!C$27*0.7735*0.001</f>
        <v>0</v>
      </c>
      <c r="L144" s="5">
        <v>-40536.256079999999</v>
      </c>
      <c r="M144" s="5">
        <f>ABS(IF(L144&lt;=0,L144/耗电量关键数据!$B$6/1000,L144/耗电量关键数据!$B$5/1000))</f>
        <v>16.214502432</v>
      </c>
      <c r="N144" s="5">
        <f>电气设备逐时使用率计算!H120</f>
        <v>1.1688450000000001</v>
      </c>
      <c r="O144" s="5">
        <f>灯光逐时使用率计算!H120</f>
        <v>0.37403039999999999</v>
      </c>
      <c r="P144" s="19">
        <f t="shared" si="20"/>
        <v>17.757377832</v>
      </c>
      <c r="Q144" s="19">
        <f t="shared" si="24"/>
        <v>0</v>
      </c>
      <c r="R144" s="20">
        <f t="shared" si="21"/>
        <v>0</v>
      </c>
      <c r="S144" s="20">
        <f t="shared" si="25"/>
        <v>0</v>
      </c>
      <c r="T144" s="20">
        <f>IF((T143+R144)&lt;0,0,IF((T143+R144)&gt;结论【关键目标】!C$28,结论【关键目标】!C$28,T143+R144))</f>
        <v>0</v>
      </c>
      <c r="U144" s="19">
        <f>IF((T143+R144)&lt;结论【关键目标】!$C$28,0,(发电量计算【计算逻辑页】!R144+发电量计算【计算逻辑页】!T143-结论【关键目标】!$C$28))</f>
        <v>0</v>
      </c>
      <c r="V144" s="5">
        <f t="shared" si="22"/>
        <v>0</v>
      </c>
      <c r="W144" s="5">
        <f t="shared" si="23"/>
        <v>0</v>
      </c>
      <c r="X144" s="5">
        <f t="shared" si="26"/>
        <v>0</v>
      </c>
    </row>
    <row r="145" spans="1:24" x14ac:dyDescent="0.15">
      <c r="A145" s="7">
        <v>144</v>
      </c>
      <c r="B145" s="7">
        <v>1</v>
      </c>
      <c r="C145" s="7">
        <v>6</v>
      </c>
      <c r="D145" s="7">
        <v>24</v>
      </c>
      <c r="E145" s="7">
        <v>6</v>
      </c>
      <c r="F145" s="7">
        <v>-2.7</v>
      </c>
      <c r="G145" s="7">
        <v>0</v>
      </c>
      <c r="H145" s="7">
        <f t="shared" si="18"/>
        <v>5</v>
      </c>
      <c r="I145" s="16">
        <f t="shared" si="19"/>
        <v>44932</v>
      </c>
      <c r="J145" s="17">
        <v>0.2407</v>
      </c>
      <c r="K145" s="18">
        <f>G145*结论【关键目标】!C$27*0.7735*0.001</f>
        <v>0</v>
      </c>
      <c r="L145" s="5">
        <v>-41190.066659999997</v>
      </c>
      <c r="M145" s="5">
        <f>ABS(IF(L145&lt;=0,L145/耗电量关键数据!$B$6/1000,L145/耗电量关键数据!$B$5/1000))</f>
        <v>16.476026663999995</v>
      </c>
      <c r="N145" s="5">
        <f>电气设备逐时使用率计算!H121</f>
        <v>1.1688450000000001</v>
      </c>
      <c r="O145" s="5">
        <f>灯光逐时使用率计算!H121</f>
        <v>0.37403039999999999</v>
      </c>
      <c r="P145" s="19">
        <f t="shared" si="20"/>
        <v>18.018902063999995</v>
      </c>
      <c r="Q145" s="19">
        <f t="shared" si="24"/>
        <v>0</v>
      </c>
      <c r="R145" s="20">
        <f t="shared" si="21"/>
        <v>0</v>
      </c>
      <c r="S145" s="20">
        <f t="shared" si="25"/>
        <v>0</v>
      </c>
      <c r="T145" s="20">
        <f>IF((T144+R145)&lt;0,0,IF((T144+R145)&gt;结论【关键目标】!C$28,结论【关键目标】!C$28,T144+R145))</f>
        <v>0</v>
      </c>
      <c r="U145" s="19">
        <f>IF((T144+R145)&lt;结论【关键目标】!$C$28,0,(发电量计算【计算逻辑页】!R145+发电量计算【计算逻辑页】!T144-结论【关键目标】!$C$28))</f>
        <v>0</v>
      </c>
      <c r="V145" s="5">
        <f t="shared" si="22"/>
        <v>0</v>
      </c>
      <c r="W145" s="5">
        <f t="shared" si="23"/>
        <v>0</v>
      </c>
      <c r="X145" s="5">
        <f t="shared" si="26"/>
        <v>0</v>
      </c>
    </row>
    <row r="146" spans="1:24" x14ac:dyDescent="0.15">
      <c r="A146" s="7">
        <v>145</v>
      </c>
      <c r="B146" s="7">
        <v>1</v>
      </c>
      <c r="C146" s="7">
        <v>7</v>
      </c>
      <c r="D146" s="7">
        <v>1</v>
      </c>
      <c r="E146" s="7">
        <v>7</v>
      </c>
      <c r="F146" s="7">
        <v>-3</v>
      </c>
      <c r="G146" s="7">
        <v>0</v>
      </c>
      <c r="H146" s="7">
        <f t="shared" si="18"/>
        <v>6</v>
      </c>
      <c r="I146" s="16">
        <f t="shared" si="19"/>
        <v>44933</v>
      </c>
      <c r="J146" s="17">
        <v>0.2407</v>
      </c>
      <c r="K146" s="18">
        <f>G146*结论【关键目标】!C$27*0.7735*0.001</f>
        <v>0</v>
      </c>
      <c r="L146" s="5">
        <v>-41625.94038</v>
      </c>
      <c r="M146" s="5">
        <f>ABS(IF(L146&lt;=0,L146/耗电量关键数据!$B$6/1000,L146/耗电量关键数据!$B$5/1000))</f>
        <v>16.650376152</v>
      </c>
      <c r="N146" s="19">
        <f>耗电量关键数据!$B$14</f>
        <v>1.1688450000000001</v>
      </c>
      <c r="O146" s="19">
        <f>耗电量关键数据!$B$15</f>
        <v>0.37403039999999999</v>
      </c>
      <c r="P146" s="19">
        <f t="shared" si="20"/>
        <v>18.193251552</v>
      </c>
      <c r="Q146" s="19">
        <f t="shared" si="24"/>
        <v>0</v>
      </c>
      <c r="R146" s="20">
        <f t="shared" si="21"/>
        <v>0</v>
      </c>
      <c r="S146" s="20">
        <f t="shared" si="25"/>
        <v>0</v>
      </c>
      <c r="T146" s="20">
        <f>IF((T145+R146)&lt;0,0,IF((T145+R146)&gt;结论【关键目标】!C$28,结论【关键目标】!C$28,T145+R146))</f>
        <v>0</v>
      </c>
      <c r="U146" s="19">
        <f>IF((T145+R146)&lt;结论【关键目标】!$C$28,0,(发电量计算【计算逻辑页】!R146+发电量计算【计算逻辑页】!T145-结论【关键目标】!$C$28))</f>
        <v>0</v>
      </c>
      <c r="V146" s="5">
        <f t="shared" si="22"/>
        <v>0</v>
      </c>
      <c r="W146" s="5">
        <f t="shared" si="23"/>
        <v>0</v>
      </c>
      <c r="X146" s="5">
        <f t="shared" si="26"/>
        <v>0</v>
      </c>
    </row>
    <row r="147" spans="1:24" x14ac:dyDescent="0.15">
      <c r="A147" s="7">
        <v>146</v>
      </c>
      <c r="B147" s="7">
        <v>1</v>
      </c>
      <c r="C147" s="7">
        <v>7</v>
      </c>
      <c r="D147" s="7">
        <v>2</v>
      </c>
      <c r="E147" s="7">
        <v>7</v>
      </c>
      <c r="F147" s="7">
        <v>-3</v>
      </c>
      <c r="G147" s="7">
        <v>0</v>
      </c>
      <c r="H147" s="7">
        <f t="shared" si="18"/>
        <v>6</v>
      </c>
      <c r="I147" s="16">
        <f t="shared" si="19"/>
        <v>44933</v>
      </c>
      <c r="J147" s="17">
        <v>0.2407</v>
      </c>
      <c r="K147" s="18">
        <f>G147*结论【关键目标】!C$27*0.7735*0.001</f>
        <v>0</v>
      </c>
      <c r="L147" s="5">
        <v>-42279.750959999998</v>
      </c>
      <c r="M147" s="5">
        <f>ABS(IF(L147&lt;=0,L147/耗电量关键数据!$B$6/1000,L147/耗电量关键数据!$B$5/1000))</f>
        <v>16.911900383999999</v>
      </c>
      <c r="N147" s="19">
        <f>耗电量关键数据!$B$14</f>
        <v>1.1688450000000001</v>
      </c>
      <c r="O147" s="19">
        <f>耗电量关键数据!$B$15</f>
        <v>0.37403039999999999</v>
      </c>
      <c r="P147" s="19">
        <f t="shared" si="20"/>
        <v>18.454775783999999</v>
      </c>
      <c r="Q147" s="19">
        <f t="shared" si="24"/>
        <v>0</v>
      </c>
      <c r="R147" s="20">
        <f t="shared" si="21"/>
        <v>0</v>
      </c>
      <c r="S147" s="20">
        <f t="shared" si="25"/>
        <v>0</v>
      </c>
      <c r="T147" s="20">
        <f>IF((T146+R147)&lt;0,0,IF((T146+R147)&gt;结论【关键目标】!C$28,结论【关键目标】!C$28,T146+R147))</f>
        <v>0</v>
      </c>
      <c r="U147" s="19">
        <f>IF((T146+R147)&lt;结论【关键目标】!$C$28,0,(发电量计算【计算逻辑页】!R147+发电量计算【计算逻辑页】!T146-结论【关键目标】!$C$28))</f>
        <v>0</v>
      </c>
      <c r="V147" s="5">
        <f t="shared" si="22"/>
        <v>0</v>
      </c>
      <c r="W147" s="5">
        <f t="shared" si="23"/>
        <v>0</v>
      </c>
      <c r="X147" s="5">
        <f t="shared" si="26"/>
        <v>0</v>
      </c>
    </row>
    <row r="148" spans="1:24" x14ac:dyDescent="0.15">
      <c r="A148" s="7">
        <v>147</v>
      </c>
      <c r="B148" s="7">
        <v>1</v>
      </c>
      <c r="C148" s="7">
        <v>7</v>
      </c>
      <c r="D148" s="7">
        <v>3</v>
      </c>
      <c r="E148" s="7">
        <v>7</v>
      </c>
      <c r="F148" s="7">
        <v>-2.4</v>
      </c>
      <c r="G148" s="7">
        <v>0</v>
      </c>
      <c r="H148" s="7">
        <f t="shared" si="18"/>
        <v>6</v>
      </c>
      <c r="I148" s="16">
        <f t="shared" si="19"/>
        <v>44933</v>
      </c>
      <c r="J148" s="17">
        <v>0.2407</v>
      </c>
      <c r="K148" s="18">
        <f>G148*结论【关键目标】!C$27*0.7735*0.001</f>
        <v>0</v>
      </c>
      <c r="L148" s="5">
        <v>-43587.372130000003</v>
      </c>
      <c r="M148" s="5">
        <f>ABS(IF(L148&lt;=0,L148/耗电量关键数据!$B$6/1000,L148/耗电量关键数据!$B$5/1000))</f>
        <v>17.434948852000002</v>
      </c>
      <c r="N148" s="19">
        <f>耗电量关键数据!$B$14</f>
        <v>1.1688450000000001</v>
      </c>
      <c r="O148" s="19">
        <f>耗电量关键数据!$B$15</f>
        <v>0.37403039999999999</v>
      </c>
      <c r="P148" s="19">
        <f t="shared" si="20"/>
        <v>18.977824252000001</v>
      </c>
      <c r="Q148" s="19">
        <f t="shared" si="24"/>
        <v>0</v>
      </c>
      <c r="R148" s="20">
        <f t="shared" si="21"/>
        <v>0</v>
      </c>
      <c r="S148" s="20">
        <f t="shared" si="25"/>
        <v>0</v>
      </c>
      <c r="T148" s="20">
        <f>IF((T147+R148)&lt;0,0,IF((T147+R148)&gt;结论【关键目标】!C$28,结论【关键目标】!C$28,T147+R148))</f>
        <v>0</v>
      </c>
      <c r="U148" s="19">
        <f>IF((T147+R148)&lt;结论【关键目标】!$C$28,0,(发电量计算【计算逻辑页】!R148+发电量计算【计算逻辑页】!T147-结论【关键目标】!$C$28))</f>
        <v>0</v>
      </c>
      <c r="V148" s="5">
        <f t="shared" si="22"/>
        <v>0</v>
      </c>
      <c r="W148" s="5">
        <f t="shared" si="23"/>
        <v>0</v>
      </c>
      <c r="X148" s="5">
        <f t="shared" si="26"/>
        <v>0</v>
      </c>
    </row>
    <row r="149" spans="1:24" x14ac:dyDescent="0.15">
      <c r="A149" s="7">
        <v>148</v>
      </c>
      <c r="B149" s="7">
        <v>1</v>
      </c>
      <c r="C149" s="7">
        <v>7</v>
      </c>
      <c r="D149" s="7">
        <v>4</v>
      </c>
      <c r="E149" s="7">
        <v>7</v>
      </c>
      <c r="F149" s="7">
        <v>-3</v>
      </c>
      <c r="G149" s="7">
        <v>0</v>
      </c>
      <c r="H149" s="7">
        <f t="shared" si="18"/>
        <v>6</v>
      </c>
      <c r="I149" s="16">
        <f t="shared" si="19"/>
        <v>44933</v>
      </c>
      <c r="J149" s="17">
        <v>0.2407</v>
      </c>
      <c r="K149" s="18">
        <f>G149*结论【关键目标】!C$27*0.7735*0.001</f>
        <v>0</v>
      </c>
      <c r="L149" s="5">
        <v>-44894.993289999999</v>
      </c>
      <c r="M149" s="5">
        <f>ABS(IF(L149&lt;=0,L149/耗电量关键数据!$B$6/1000,L149/耗电量关键数据!$B$5/1000))</f>
        <v>17.957997316</v>
      </c>
      <c r="N149" s="19">
        <f>耗电量关键数据!$B$14</f>
        <v>1.1688450000000001</v>
      </c>
      <c r="O149" s="19">
        <f>耗电量关键数据!$B$15</f>
        <v>0.37403039999999999</v>
      </c>
      <c r="P149" s="19">
        <f t="shared" si="20"/>
        <v>19.500872716</v>
      </c>
      <c r="Q149" s="19">
        <f t="shared" si="24"/>
        <v>0</v>
      </c>
      <c r="R149" s="20">
        <f t="shared" si="21"/>
        <v>0</v>
      </c>
      <c r="S149" s="20">
        <f t="shared" si="25"/>
        <v>0</v>
      </c>
      <c r="T149" s="20">
        <f>IF((T148+R149)&lt;0,0,IF((T148+R149)&gt;结论【关键目标】!C$28,结论【关键目标】!C$28,T148+R149))</f>
        <v>0</v>
      </c>
      <c r="U149" s="19">
        <f>IF((T148+R149)&lt;结论【关键目标】!$C$28,0,(发电量计算【计算逻辑页】!R149+发电量计算【计算逻辑页】!T148-结论【关键目标】!$C$28))</f>
        <v>0</v>
      </c>
      <c r="V149" s="5">
        <f t="shared" si="22"/>
        <v>0</v>
      </c>
      <c r="W149" s="5">
        <f t="shared" si="23"/>
        <v>0</v>
      </c>
      <c r="X149" s="5">
        <f t="shared" si="26"/>
        <v>0</v>
      </c>
    </row>
    <row r="150" spans="1:24" x14ac:dyDescent="0.15">
      <c r="A150" s="7">
        <v>149</v>
      </c>
      <c r="B150" s="7">
        <v>1</v>
      </c>
      <c r="C150" s="7">
        <v>7</v>
      </c>
      <c r="D150" s="7">
        <v>5</v>
      </c>
      <c r="E150" s="7">
        <v>7</v>
      </c>
      <c r="F150" s="7">
        <v>-3</v>
      </c>
      <c r="G150" s="7">
        <v>0</v>
      </c>
      <c r="H150" s="7">
        <f t="shared" si="18"/>
        <v>6</v>
      </c>
      <c r="I150" s="16">
        <f t="shared" si="19"/>
        <v>44933</v>
      </c>
      <c r="J150" s="17">
        <v>0.2407</v>
      </c>
      <c r="K150" s="18">
        <f>G150*结论【关键目标】!C$27*0.7735*0.001</f>
        <v>0</v>
      </c>
      <c r="L150" s="5">
        <v>-45766.740729999998</v>
      </c>
      <c r="M150" s="5">
        <f>ABS(IF(L150&lt;=0,L150/耗电量关键数据!$B$6/1000,L150/耗电量关键数据!$B$5/1000))</f>
        <v>18.306696292000002</v>
      </c>
      <c r="N150" s="19">
        <f>耗电量关键数据!$B$14</f>
        <v>1.1688450000000001</v>
      </c>
      <c r="O150" s="19">
        <f>耗电量关键数据!$B$15</f>
        <v>0.37403039999999999</v>
      </c>
      <c r="P150" s="19">
        <f t="shared" si="20"/>
        <v>19.849571692000001</v>
      </c>
      <c r="Q150" s="19">
        <f t="shared" si="24"/>
        <v>0</v>
      </c>
      <c r="R150" s="20">
        <f t="shared" si="21"/>
        <v>0</v>
      </c>
      <c r="S150" s="20">
        <f t="shared" si="25"/>
        <v>0</v>
      </c>
      <c r="T150" s="20">
        <f>IF((T149+R150)&lt;0,0,IF((T149+R150)&gt;结论【关键目标】!C$28,结论【关键目标】!C$28,T149+R150))</f>
        <v>0</v>
      </c>
      <c r="U150" s="19">
        <f>IF((T149+R150)&lt;结论【关键目标】!$C$28,0,(发电量计算【计算逻辑页】!R150+发电量计算【计算逻辑页】!T149-结论【关键目标】!$C$28))</f>
        <v>0</v>
      </c>
      <c r="V150" s="5">
        <f t="shared" si="22"/>
        <v>0</v>
      </c>
      <c r="W150" s="5">
        <f t="shared" si="23"/>
        <v>0</v>
      </c>
      <c r="X150" s="5">
        <f t="shared" si="26"/>
        <v>0</v>
      </c>
    </row>
    <row r="151" spans="1:24" x14ac:dyDescent="0.15">
      <c r="A151" s="7">
        <v>150</v>
      </c>
      <c r="B151" s="7">
        <v>1</v>
      </c>
      <c r="C151" s="7">
        <v>7</v>
      </c>
      <c r="D151" s="7">
        <v>6</v>
      </c>
      <c r="E151" s="7">
        <v>7</v>
      </c>
      <c r="F151" s="7">
        <v>-2.2999999999999998</v>
      </c>
      <c r="G151" s="7">
        <v>0</v>
      </c>
      <c r="H151" s="7">
        <f t="shared" si="18"/>
        <v>6</v>
      </c>
      <c r="I151" s="16">
        <f t="shared" si="19"/>
        <v>44933</v>
      </c>
      <c r="J151" s="17">
        <v>0.2407</v>
      </c>
      <c r="K151" s="18">
        <f>G151*结论【关键目标】!C$27*0.7735*0.001</f>
        <v>0</v>
      </c>
      <c r="L151" s="5">
        <v>-47163.451009999997</v>
      </c>
      <c r="M151" s="5">
        <f>ABS(IF(L151&lt;=0,L151/耗电量关键数据!$B$6/1000,L151/耗电量关键数据!$B$5/1000))</f>
        <v>18.865380404</v>
      </c>
      <c r="N151" s="19">
        <f>耗电量关键数据!$B$14</f>
        <v>1.1688450000000001</v>
      </c>
      <c r="O151" s="19">
        <f>耗电量关键数据!$B$15</f>
        <v>0.37403039999999999</v>
      </c>
      <c r="P151" s="19">
        <f t="shared" si="20"/>
        <v>20.408255804</v>
      </c>
      <c r="Q151" s="19">
        <f t="shared" si="24"/>
        <v>0</v>
      </c>
      <c r="R151" s="20">
        <f t="shared" si="21"/>
        <v>0</v>
      </c>
      <c r="S151" s="20">
        <f t="shared" si="25"/>
        <v>0</v>
      </c>
      <c r="T151" s="20">
        <f>IF((T150+R151)&lt;0,0,IF((T150+R151)&gt;结论【关键目标】!C$28,结论【关键目标】!C$28,T150+R151))</f>
        <v>0</v>
      </c>
      <c r="U151" s="19">
        <f>IF((T150+R151)&lt;结论【关键目标】!$C$28,0,(发电量计算【计算逻辑页】!R151+发电量计算【计算逻辑页】!T150-结论【关键目标】!$C$28))</f>
        <v>0</v>
      </c>
      <c r="V151" s="5">
        <f t="shared" si="22"/>
        <v>0</v>
      </c>
      <c r="W151" s="5">
        <f t="shared" si="23"/>
        <v>0</v>
      </c>
      <c r="X151" s="5">
        <f t="shared" si="26"/>
        <v>0</v>
      </c>
    </row>
    <row r="152" spans="1:24" x14ac:dyDescent="0.15">
      <c r="A152" s="7">
        <v>151</v>
      </c>
      <c r="B152" s="7">
        <v>1</v>
      </c>
      <c r="C152" s="7">
        <v>7</v>
      </c>
      <c r="D152" s="7">
        <v>7</v>
      </c>
      <c r="E152" s="7">
        <v>7</v>
      </c>
      <c r="F152" s="7">
        <v>-3</v>
      </c>
      <c r="G152" s="7">
        <v>0</v>
      </c>
      <c r="H152" s="7">
        <f t="shared" si="18"/>
        <v>6</v>
      </c>
      <c r="I152" s="16">
        <f t="shared" si="19"/>
        <v>44933</v>
      </c>
      <c r="J152" s="17">
        <v>0.2407</v>
      </c>
      <c r="K152" s="18">
        <f>G152*结论【关键目标】!C$27*0.7735*0.001</f>
        <v>0</v>
      </c>
      <c r="L152" s="5">
        <v>-46813.764790000001</v>
      </c>
      <c r="M152" s="5">
        <f>ABS(IF(L152&lt;=0,L152/耗电量关键数据!$B$6/1000,L152/耗电量关键数据!$B$5/1000))</f>
        <v>18.725505916000003</v>
      </c>
      <c r="N152" s="19">
        <f>耗电量关键数据!$B$14</f>
        <v>1.1688450000000001</v>
      </c>
      <c r="O152" s="19">
        <f>耗电量关键数据!$B$15</f>
        <v>0.37403039999999999</v>
      </c>
      <c r="P152" s="19">
        <f t="shared" si="20"/>
        <v>20.268381316000003</v>
      </c>
      <c r="Q152" s="19">
        <f t="shared" si="24"/>
        <v>0</v>
      </c>
      <c r="R152" s="20">
        <f t="shared" si="21"/>
        <v>0</v>
      </c>
      <c r="S152" s="20">
        <f t="shared" si="25"/>
        <v>0</v>
      </c>
      <c r="T152" s="20">
        <f>IF((T151+R152)&lt;0,0,IF((T151+R152)&gt;结论【关键目标】!C$28,结论【关键目标】!C$28,T151+R152))</f>
        <v>0</v>
      </c>
      <c r="U152" s="19">
        <f>IF((T151+R152)&lt;结论【关键目标】!$C$28,0,(发电量计算【计算逻辑页】!R152+发电量计算【计算逻辑页】!T151-结论【关键目标】!$C$28))</f>
        <v>0</v>
      </c>
      <c r="V152" s="5">
        <f t="shared" si="22"/>
        <v>0</v>
      </c>
      <c r="W152" s="5">
        <f t="shared" si="23"/>
        <v>0</v>
      </c>
      <c r="X152" s="5">
        <f t="shared" si="26"/>
        <v>0</v>
      </c>
    </row>
    <row r="153" spans="1:24" x14ac:dyDescent="0.15">
      <c r="A153" s="7">
        <v>152</v>
      </c>
      <c r="B153" s="7">
        <v>1</v>
      </c>
      <c r="C153" s="7">
        <v>7</v>
      </c>
      <c r="D153" s="7">
        <v>8</v>
      </c>
      <c r="E153" s="7">
        <v>7</v>
      </c>
      <c r="F153" s="7">
        <v>-3</v>
      </c>
      <c r="G153" s="7">
        <v>26.4</v>
      </c>
      <c r="H153" s="7">
        <f t="shared" si="18"/>
        <v>6</v>
      </c>
      <c r="I153" s="16">
        <f t="shared" si="19"/>
        <v>44933</v>
      </c>
      <c r="J153" s="17">
        <v>0.70809999999999995</v>
      </c>
      <c r="K153" s="18">
        <f>G153*结论【关键目标】!C$27*0.7735*0.001</f>
        <v>2.4504479999999997</v>
      </c>
      <c r="L153" s="5">
        <v>-45856.530980000003</v>
      </c>
      <c r="M153" s="5">
        <f>ABS(IF(L153&lt;=0,L153/耗电量关键数据!$B$6/1000,L153/耗电量关键数据!$B$5/1000))</f>
        <v>18.342612392000003</v>
      </c>
      <c r="N153" s="19">
        <f>耗电量关键数据!$B$14</f>
        <v>1.1688450000000001</v>
      </c>
      <c r="O153" s="19">
        <f>耗电量关键数据!$B$15</f>
        <v>0.37403039999999999</v>
      </c>
      <c r="P153" s="19">
        <f t="shared" si="20"/>
        <v>19.885487792000003</v>
      </c>
      <c r="Q153" s="19">
        <f t="shared" si="24"/>
        <v>0</v>
      </c>
      <c r="R153" s="20">
        <f t="shared" si="21"/>
        <v>2.4504479999999997</v>
      </c>
      <c r="S153" s="20">
        <f t="shared" si="25"/>
        <v>0</v>
      </c>
      <c r="T153" s="20">
        <f>IF((T152+R153)&lt;0,0,IF((T152+R153)&gt;结论【关键目标】!C$28,结论【关键目标】!C$28,T152+R153))</f>
        <v>2.4504479999999997</v>
      </c>
      <c r="U153" s="19">
        <f>IF((T152+R153)&lt;结论【关键目标】!$C$28,0,(发电量计算【计算逻辑页】!R153+发电量计算【计算逻辑页】!T152-结论【关键目标】!$C$28))</f>
        <v>0</v>
      </c>
      <c r="V153" s="5">
        <f t="shared" si="22"/>
        <v>0</v>
      </c>
      <c r="W153" s="5">
        <f t="shared" si="23"/>
        <v>1.7351622287999997</v>
      </c>
      <c r="X153" s="5">
        <f t="shared" si="26"/>
        <v>0</v>
      </c>
    </row>
    <row r="154" spans="1:24" x14ac:dyDescent="0.15">
      <c r="A154" s="7">
        <v>153</v>
      </c>
      <c r="B154" s="7">
        <v>1</v>
      </c>
      <c r="C154" s="7">
        <v>7</v>
      </c>
      <c r="D154" s="7">
        <v>9</v>
      </c>
      <c r="E154" s="7">
        <v>7</v>
      </c>
      <c r="F154" s="7">
        <v>-2.1</v>
      </c>
      <c r="G154" s="7">
        <v>104.7</v>
      </c>
      <c r="H154" s="7">
        <f t="shared" si="18"/>
        <v>6</v>
      </c>
      <c r="I154" s="16">
        <f t="shared" si="19"/>
        <v>44933</v>
      </c>
      <c r="J154" s="17">
        <v>0.70809999999999995</v>
      </c>
      <c r="K154" s="18">
        <f>G154*结论【关键目标】!C$27*0.7735*0.001</f>
        <v>9.7182539999999999</v>
      </c>
      <c r="L154" s="5">
        <v>-38338.367189999997</v>
      </c>
      <c r="M154" s="5">
        <f>ABS(IF(L154&lt;=0,L154/耗电量关键数据!$B$6/1000,L154/耗电量关键数据!$B$5/1000))</f>
        <v>15.335346875999999</v>
      </c>
      <c r="N154" s="19">
        <f>耗电量关键数据!$B$14</f>
        <v>1.1688450000000001</v>
      </c>
      <c r="O154" s="19">
        <f>耗电量关键数据!$B$15</f>
        <v>0.37403039999999999</v>
      </c>
      <c r="P154" s="19">
        <f t="shared" si="20"/>
        <v>16.878222275999999</v>
      </c>
      <c r="Q154" s="19">
        <f t="shared" si="24"/>
        <v>0</v>
      </c>
      <c r="R154" s="20">
        <f t="shared" si="21"/>
        <v>9.7182539999999999</v>
      </c>
      <c r="S154" s="20">
        <f t="shared" si="25"/>
        <v>0</v>
      </c>
      <c r="T154" s="20">
        <f>IF((T153+R154)&lt;0,0,IF((T153+R154)&gt;结论【关键目标】!C$28,结论【关键目标】!C$28,T153+R154))</f>
        <v>12.168702</v>
      </c>
      <c r="U154" s="19">
        <f>IF((T153+R154)&lt;结论【关键目标】!$C$28,0,(发电量计算【计算逻辑页】!R154+发电量计算【计算逻辑页】!T153-结论【关键目标】!$C$28))</f>
        <v>0</v>
      </c>
      <c r="V154" s="5">
        <f t="shared" si="22"/>
        <v>0</v>
      </c>
      <c r="W154" s="5">
        <f t="shared" si="23"/>
        <v>6.8814956573999995</v>
      </c>
      <c r="X154" s="5">
        <f t="shared" si="26"/>
        <v>0</v>
      </c>
    </row>
    <row r="155" spans="1:24" x14ac:dyDescent="0.15">
      <c r="A155" s="7">
        <v>154</v>
      </c>
      <c r="B155" s="7">
        <v>1</v>
      </c>
      <c r="C155" s="7">
        <v>7</v>
      </c>
      <c r="D155" s="7">
        <v>10</v>
      </c>
      <c r="E155" s="7">
        <v>7</v>
      </c>
      <c r="F155" s="7">
        <v>-3</v>
      </c>
      <c r="G155" s="7">
        <v>145.30000000000001</v>
      </c>
      <c r="H155" s="7">
        <f t="shared" si="18"/>
        <v>6</v>
      </c>
      <c r="I155" s="16">
        <f t="shared" si="19"/>
        <v>44933</v>
      </c>
      <c r="J155" s="17">
        <v>0.70809999999999995</v>
      </c>
      <c r="K155" s="18">
        <f>G155*结论【关键目标】!C$27*0.7735*0.001</f>
        <v>13.486746</v>
      </c>
      <c r="L155" s="5">
        <v>-34599.129710000001</v>
      </c>
      <c r="M155" s="5">
        <f>ABS(IF(L155&lt;=0,L155/耗电量关键数据!$B$6/1000,L155/耗电量关键数据!$B$5/1000))</f>
        <v>13.839651884</v>
      </c>
      <c r="N155" s="19">
        <f>耗电量关键数据!$B$14</f>
        <v>1.1688450000000001</v>
      </c>
      <c r="O155" s="19">
        <f>耗电量关键数据!$B$15</f>
        <v>0.37403039999999999</v>
      </c>
      <c r="P155" s="19">
        <f t="shared" si="20"/>
        <v>15.382527284</v>
      </c>
      <c r="Q155" s="19">
        <f t="shared" si="24"/>
        <v>0</v>
      </c>
      <c r="R155" s="20">
        <f t="shared" si="21"/>
        <v>13.486746</v>
      </c>
      <c r="S155" s="20">
        <f t="shared" si="25"/>
        <v>0</v>
      </c>
      <c r="T155" s="20">
        <f>IF((T154+R155)&lt;0,0,IF((T154+R155)&gt;结论【关键目标】!C$28,结论【关键目标】!C$28,T154+R155))</f>
        <v>22</v>
      </c>
      <c r="U155" s="19">
        <f>IF((T154+R155)&lt;结论【关键目标】!$C$28,0,(发电量计算【计算逻辑页】!R155+发电量计算【计算逻辑页】!T154-结论【关键目标】!$C$28))</f>
        <v>3.6554479999999998</v>
      </c>
      <c r="V155" s="5">
        <f t="shared" si="22"/>
        <v>1.2794067999999998</v>
      </c>
      <c r="W155" s="5">
        <f t="shared" si="23"/>
        <v>9.5499648425999997</v>
      </c>
      <c r="X155" s="5">
        <f t="shared" si="26"/>
        <v>0</v>
      </c>
    </row>
    <row r="156" spans="1:24" x14ac:dyDescent="0.15">
      <c r="A156" s="7">
        <v>155</v>
      </c>
      <c r="B156" s="7">
        <v>1</v>
      </c>
      <c r="C156" s="7">
        <v>7</v>
      </c>
      <c r="D156" s="7">
        <v>11</v>
      </c>
      <c r="E156" s="7">
        <v>7</v>
      </c>
      <c r="F156" s="7">
        <v>-2</v>
      </c>
      <c r="G156" s="7">
        <v>190.4</v>
      </c>
      <c r="H156" s="7">
        <f t="shared" si="18"/>
        <v>6</v>
      </c>
      <c r="I156" s="16">
        <f t="shared" si="19"/>
        <v>44933</v>
      </c>
      <c r="J156" s="17">
        <v>1.2267999999999999</v>
      </c>
      <c r="K156" s="18">
        <f>G156*结论【关键目标】!C$27*0.7735*0.001</f>
        <v>17.672927999999999</v>
      </c>
      <c r="L156" s="5">
        <v>-26643.911609999999</v>
      </c>
      <c r="M156" s="5">
        <f>ABS(IF(L156&lt;=0,L156/耗电量关键数据!$B$6/1000,L156/耗电量关键数据!$B$5/1000))</f>
        <v>10.657564644000001</v>
      </c>
      <c r="N156" s="19">
        <f>耗电量关键数据!$B$14</f>
        <v>1.1688450000000001</v>
      </c>
      <c r="O156" s="19">
        <f>耗电量关键数据!$B$15</f>
        <v>0.37403039999999999</v>
      </c>
      <c r="P156" s="19">
        <f t="shared" si="20"/>
        <v>12.200440044000002</v>
      </c>
      <c r="Q156" s="19">
        <f t="shared" si="24"/>
        <v>12.200440044000002</v>
      </c>
      <c r="R156" s="20">
        <f t="shared" si="21"/>
        <v>5.4724879559999966</v>
      </c>
      <c r="S156" s="20">
        <f t="shared" si="25"/>
        <v>0</v>
      </c>
      <c r="T156" s="20">
        <f>IF((T155+R156)&lt;0,0,IF((T155+R156)&gt;结论【关键目标】!C$28,结论【关键目标】!C$28,T155+R156))</f>
        <v>22</v>
      </c>
      <c r="U156" s="19">
        <f>IF((T155+R156)&lt;结论【关键目标】!$C$28,0,(发电量计算【计算逻辑页】!R156+发电量计算【计算逻辑页】!T155-结论【关键目标】!$C$28))</f>
        <v>5.4724879559999948</v>
      </c>
      <c r="V156" s="5">
        <f t="shared" si="22"/>
        <v>1.9153707845999981</v>
      </c>
      <c r="W156" s="5">
        <f t="shared" si="23"/>
        <v>14.967499845979201</v>
      </c>
      <c r="X156" s="5">
        <f t="shared" si="26"/>
        <v>0</v>
      </c>
    </row>
    <row r="157" spans="1:24" x14ac:dyDescent="0.15">
      <c r="A157" s="7">
        <v>156</v>
      </c>
      <c r="B157" s="7">
        <v>1</v>
      </c>
      <c r="C157" s="7">
        <v>7</v>
      </c>
      <c r="D157" s="7">
        <v>12</v>
      </c>
      <c r="E157" s="7">
        <v>7</v>
      </c>
      <c r="F157" s="7">
        <v>-0.2</v>
      </c>
      <c r="G157" s="7">
        <v>234.1</v>
      </c>
      <c r="H157" s="7">
        <f t="shared" si="18"/>
        <v>6</v>
      </c>
      <c r="I157" s="16">
        <f t="shared" si="19"/>
        <v>44933</v>
      </c>
      <c r="J157" s="17">
        <v>1.2267999999999999</v>
      </c>
      <c r="K157" s="18">
        <f>G157*结论【关键目标】!C$27*0.7735*0.001</f>
        <v>21.729162000000002</v>
      </c>
      <c r="L157" s="5">
        <v>-23799.98619</v>
      </c>
      <c r="M157" s="5">
        <f>ABS(IF(L157&lt;=0,L157/耗电量关键数据!$B$6/1000,L157/耗电量关键数据!$B$5/1000))</f>
        <v>9.519994475999999</v>
      </c>
      <c r="N157" s="19">
        <f>耗电量关键数据!$B$14</f>
        <v>1.1688450000000001</v>
      </c>
      <c r="O157" s="19">
        <f>耗电量关键数据!$B$15</f>
        <v>0.37403039999999999</v>
      </c>
      <c r="P157" s="19">
        <f t="shared" si="20"/>
        <v>11.062869875999999</v>
      </c>
      <c r="Q157" s="19">
        <f t="shared" si="24"/>
        <v>11.062869875999999</v>
      </c>
      <c r="R157" s="20">
        <f t="shared" si="21"/>
        <v>10.666292124000003</v>
      </c>
      <c r="S157" s="20">
        <f t="shared" si="25"/>
        <v>0</v>
      </c>
      <c r="T157" s="20">
        <f>IF((T156+R157)&lt;0,0,IF((T156+R157)&gt;结论【关键目标】!C$28,结论【关键目标】!C$28,T156+R157))</f>
        <v>22</v>
      </c>
      <c r="U157" s="19">
        <f>IF((T156+R157)&lt;结论【关键目标】!$C$28,0,(发电量计算【计算逻辑页】!R157+发电量计算【计算逻辑页】!T156-结论【关键目标】!$C$28))</f>
        <v>10.666292124000002</v>
      </c>
      <c r="V157" s="5">
        <f t="shared" si="22"/>
        <v>3.7332022434000005</v>
      </c>
      <c r="W157" s="5">
        <f t="shared" si="23"/>
        <v>13.571928763876798</v>
      </c>
      <c r="X157" s="5">
        <f t="shared" si="26"/>
        <v>0</v>
      </c>
    </row>
    <row r="158" spans="1:24" x14ac:dyDescent="0.15">
      <c r="A158" s="7">
        <v>157</v>
      </c>
      <c r="B158" s="7">
        <v>1</v>
      </c>
      <c r="C158" s="7">
        <v>7</v>
      </c>
      <c r="D158" s="7">
        <v>13</v>
      </c>
      <c r="E158" s="7">
        <v>7</v>
      </c>
      <c r="F158" s="7">
        <v>0</v>
      </c>
      <c r="G158" s="7">
        <v>209.8</v>
      </c>
      <c r="H158" s="7">
        <f t="shared" si="18"/>
        <v>6</v>
      </c>
      <c r="I158" s="16">
        <f t="shared" si="19"/>
        <v>44933</v>
      </c>
      <c r="J158" s="17">
        <v>1.2267999999999999</v>
      </c>
      <c r="K158" s="18">
        <f>G158*结论【关键目标】!C$27*0.7735*0.001</f>
        <v>19.473635999999999</v>
      </c>
      <c r="L158" s="5">
        <v>-22454.7605</v>
      </c>
      <c r="M158" s="5">
        <f>ABS(IF(L158&lt;=0,L158/耗电量关键数据!$B$6/1000,L158/耗电量关键数据!$B$5/1000))</f>
        <v>8.9819042000000007</v>
      </c>
      <c r="N158" s="19">
        <f>耗电量关键数据!$B$14</f>
        <v>1.1688450000000001</v>
      </c>
      <c r="O158" s="19">
        <f>耗电量关键数据!$B$15</f>
        <v>0.37403039999999999</v>
      </c>
      <c r="P158" s="19">
        <f t="shared" si="20"/>
        <v>10.5247796</v>
      </c>
      <c r="Q158" s="19">
        <f t="shared" si="24"/>
        <v>10.5247796</v>
      </c>
      <c r="R158" s="20">
        <f t="shared" si="21"/>
        <v>8.9488563999999986</v>
      </c>
      <c r="S158" s="20">
        <f t="shared" si="25"/>
        <v>0</v>
      </c>
      <c r="T158" s="20">
        <f>IF((T157+R158)&lt;0,0,IF((T157+R158)&gt;结论【关键目标】!C$28,结论【关键目标】!C$28,T157+R158))</f>
        <v>22</v>
      </c>
      <c r="U158" s="19">
        <f>IF((T157+R158)&lt;结论【关键目标】!$C$28,0,(发电量计算【计算逻辑页】!R158+发电量计算【计算逻辑页】!T157-结论【关键目标】!$C$28))</f>
        <v>8.9488563999999968</v>
      </c>
      <c r="V158" s="5">
        <f t="shared" si="22"/>
        <v>3.1320997399999988</v>
      </c>
      <c r="W158" s="5">
        <f t="shared" si="23"/>
        <v>12.911799613279999</v>
      </c>
      <c r="X158" s="5">
        <f t="shared" si="26"/>
        <v>0</v>
      </c>
    </row>
    <row r="159" spans="1:24" x14ac:dyDescent="0.15">
      <c r="A159" s="7">
        <v>158</v>
      </c>
      <c r="B159" s="7">
        <v>1</v>
      </c>
      <c r="C159" s="7">
        <v>7</v>
      </c>
      <c r="D159" s="7">
        <v>14</v>
      </c>
      <c r="E159" s="7">
        <v>7</v>
      </c>
      <c r="F159" s="7">
        <v>0</v>
      </c>
      <c r="G159" s="7">
        <v>149.19999999999999</v>
      </c>
      <c r="H159" s="7">
        <f t="shared" si="18"/>
        <v>6</v>
      </c>
      <c r="I159" s="16">
        <f t="shared" si="19"/>
        <v>44933</v>
      </c>
      <c r="J159" s="17">
        <v>1.2267999999999999</v>
      </c>
      <c r="K159" s="18">
        <f>G159*结论【关键目标】!C$27*0.7735*0.001</f>
        <v>13.848744</v>
      </c>
      <c r="L159" s="5">
        <v>-23745.250339999999</v>
      </c>
      <c r="M159" s="5">
        <f>ABS(IF(L159&lt;=0,L159/耗电量关键数据!$B$6/1000,L159/耗电量关键数据!$B$5/1000))</f>
        <v>9.4981001359999997</v>
      </c>
      <c r="N159" s="19">
        <f>耗电量关键数据!$B$14</f>
        <v>1.1688450000000001</v>
      </c>
      <c r="O159" s="19">
        <f>耗电量关键数据!$B$15</f>
        <v>0.37403039999999999</v>
      </c>
      <c r="P159" s="19">
        <f t="shared" si="20"/>
        <v>11.040975535999999</v>
      </c>
      <c r="Q159" s="19">
        <f t="shared" si="24"/>
        <v>11.040975535999999</v>
      </c>
      <c r="R159" s="20">
        <f t="shared" si="21"/>
        <v>2.8077684640000005</v>
      </c>
      <c r="S159" s="20">
        <f t="shared" si="25"/>
        <v>0</v>
      </c>
      <c r="T159" s="20">
        <f>IF((T158+R159)&lt;0,0,IF((T158+R159)&gt;结论【关键目标】!C$28,结论【关键目标】!C$28,T158+R159))</f>
        <v>22</v>
      </c>
      <c r="U159" s="19">
        <f>IF((T158+R159)&lt;结论【关键目标】!$C$28,0,(发电量计算【计算逻辑页】!R159+发电量计算【计算逻辑页】!T158-结论【关键目标】!$C$28))</f>
        <v>2.8077684639999987</v>
      </c>
      <c r="V159" s="5">
        <f t="shared" si="22"/>
        <v>0.98271896239999945</v>
      </c>
      <c r="W159" s="5">
        <f t="shared" si="23"/>
        <v>13.545068787564798</v>
      </c>
      <c r="X159" s="5">
        <f t="shared" si="26"/>
        <v>0</v>
      </c>
    </row>
    <row r="160" spans="1:24" x14ac:dyDescent="0.15">
      <c r="A160" s="7">
        <v>159</v>
      </c>
      <c r="B160" s="7">
        <v>1</v>
      </c>
      <c r="C160" s="7">
        <v>7</v>
      </c>
      <c r="D160" s="7">
        <v>15</v>
      </c>
      <c r="E160" s="7">
        <v>7</v>
      </c>
      <c r="F160" s="7">
        <v>0.2</v>
      </c>
      <c r="G160" s="7">
        <v>97.1</v>
      </c>
      <c r="H160" s="7">
        <f t="shared" si="18"/>
        <v>6</v>
      </c>
      <c r="I160" s="16">
        <f t="shared" si="19"/>
        <v>44933</v>
      </c>
      <c r="J160" s="17">
        <v>1.2267999999999999</v>
      </c>
      <c r="K160" s="18">
        <f>G160*结论【关键目标】!C$27*0.7735*0.001</f>
        <v>9.0128219999999999</v>
      </c>
      <c r="L160" s="5">
        <v>-28937.942930000001</v>
      </c>
      <c r="M160" s="5">
        <f>ABS(IF(L160&lt;=0,L160/耗电量关键数据!$B$6/1000,L160/耗电量关键数据!$B$5/1000))</f>
        <v>11.575177172</v>
      </c>
      <c r="N160" s="19">
        <f>耗电量关键数据!$B$14</f>
        <v>1.1688450000000001</v>
      </c>
      <c r="O160" s="19">
        <f>耗电量关键数据!$B$15</f>
        <v>0.37403039999999999</v>
      </c>
      <c r="P160" s="19">
        <f t="shared" si="20"/>
        <v>13.118052572000002</v>
      </c>
      <c r="Q160" s="19">
        <f t="shared" si="24"/>
        <v>13.118052572000002</v>
      </c>
      <c r="R160" s="20">
        <f t="shared" si="21"/>
        <v>-4.1052305720000017</v>
      </c>
      <c r="S160" s="20">
        <f t="shared" si="25"/>
        <v>4.1052305720000017</v>
      </c>
      <c r="T160" s="20">
        <f>IF((T159+R160)&lt;0,0,IF((T159+R160)&gt;结论【关键目标】!C$28,结论【关键目标】!C$28,T159+R160))</f>
        <v>17.894769427999996</v>
      </c>
      <c r="U160" s="19">
        <f>IF((T159+R160)&lt;结论【关键目标】!$C$28,0,(发电量计算【计算逻辑页】!R160+发电量计算【计算逻辑页】!T159-结论【关键目标】!$C$28))</f>
        <v>0</v>
      </c>
      <c r="V160" s="5">
        <f t="shared" si="22"/>
        <v>0</v>
      </c>
      <c r="W160" s="5">
        <f t="shared" si="23"/>
        <v>11.056930029599998</v>
      </c>
      <c r="X160" s="5">
        <f t="shared" si="26"/>
        <v>3.5994661655296012</v>
      </c>
    </row>
    <row r="161" spans="1:24" x14ac:dyDescent="0.15">
      <c r="A161" s="7">
        <v>160</v>
      </c>
      <c r="B161" s="7">
        <v>1</v>
      </c>
      <c r="C161" s="7">
        <v>7</v>
      </c>
      <c r="D161" s="7">
        <v>16</v>
      </c>
      <c r="E161" s="7">
        <v>7</v>
      </c>
      <c r="F161" s="7">
        <v>1</v>
      </c>
      <c r="G161" s="7">
        <v>0.5</v>
      </c>
      <c r="H161" s="7">
        <f t="shared" si="18"/>
        <v>6</v>
      </c>
      <c r="I161" s="16">
        <f t="shared" si="19"/>
        <v>44933</v>
      </c>
      <c r="J161" s="17">
        <v>0.70809999999999995</v>
      </c>
      <c r="K161" s="18">
        <f>G161*结论【关键目标】!C$27*0.7735*0.001</f>
        <v>4.641E-2</v>
      </c>
      <c r="L161" s="5">
        <v>-35686.245139999999</v>
      </c>
      <c r="M161" s="5">
        <f>ABS(IF(L161&lt;=0,L161/耗电量关键数据!$B$6/1000,L161/耗电量关键数据!$B$5/1000))</f>
        <v>14.274498056000001</v>
      </c>
      <c r="N161" s="19">
        <f>耗电量关键数据!$B$14</f>
        <v>1.1688450000000001</v>
      </c>
      <c r="O161" s="19">
        <f>耗电量关键数据!$B$15</f>
        <v>0.37403039999999999</v>
      </c>
      <c r="P161" s="19">
        <f t="shared" si="20"/>
        <v>15.817373456</v>
      </c>
      <c r="Q161" s="19">
        <f t="shared" si="24"/>
        <v>0</v>
      </c>
      <c r="R161" s="20">
        <f t="shared" si="21"/>
        <v>4.641E-2</v>
      </c>
      <c r="S161" s="20">
        <f t="shared" si="25"/>
        <v>0</v>
      </c>
      <c r="T161" s="20">
        <f>IF((T160+R161)&lt;0,0,IF((T160+R161)&gt;结论【关键目标】!C$28,结论【关键目标】!C$28,T160+R161))</f>
        <v>17.941179427999998</v>
      </c>
      <c r="U161" s="19">
        <f>IF((T160+R161)&lt;结论【关键目标】!$C$28,0,(发电量计算【计算逻辑页】!R161+发电量计算【计算逻辑页】!T160-结论【关键目标】!$C$28))</f>
        <v>0</v>
      </c>
      <c r="V161" s="5">
        <f t="shared" si="22"/>
        <v>0</v>
      </c>
      <c r="W161" s="5">
        <f t="shared" si="23"/>
        <v>3.2862920999999996E-2</v>
      </c>
      <c r="X161" s="5">
        <f t="shared" si="26"/>
        <v>0</v>
      </c>
    </row>
    <row r="162" spans="1:24" x14ac:dyDescent="0.15">
      <c r="A162" s="7">
        <v>161</v>
      </c>
      <c r="B162" s="7">
        <v>1</v>
      </c>
      <c r="C162" s="7">
        <v>7</v>
      </c>
      <c r="D162" s="7">
        <v>17</v>
      </c>
      <c r="E162" s="7">
        <v>7</v>
      </c>
      <c r="F162" s="7">
        <v>0</v>
      </c>
      <c r="G162" s="7">
        <v>0</v>
      </c>
      <c r="H162" s="7">
        <f t="shared" si="18"/>
        <v>6</v>
      </c>
      <c r="I162" s="16">
        <f t="shared" si="19"/>
        <v>44933</v>
      </c>
      <c r="J162" s="17">
        <v>0.70809999999999995</v>
      </c>
      <c r="K162" s="18">
        <f>G162*结论【关键目标】!C$27*0.7735*0.001</f>
        <v>0</v>
      </c>
      <c r="L162" s="5">
        <v>-38998.268600000003</v>
      </c>
      <c r="M162" s="5">
        <f>ABS(IF(L162&lt;=0,L162/耗电量关键数据!$B$6/1000,L162/耗电量关键数据!$B$5/1000))</f>
        <v>15.59930744</v>
      </c>
      <c r="N162" s="19">
        <f>耗电量关键数据!$B$14</f>
        <v>1.1688450000000001</v>
      </c>
      <c r="O162" s="19">
        <f>耗电量关键数据!$B$15</f>
        <v>0.37403039999999999</v>
      </c>
      <c r="P162" s="19">
        <f t="shared" si="20"/>
        <v>17.14218284</v>
      </c>
      <c r="Q162" s="19">
        <f t="shared" si="24"/>
        <v>0</v>
      </c>
      <c r="R162" s="20">
        <f t="shared" si="21"/>
        <v>0</v>
      </c>
      <c r="S162" s="20">
        <f t="shared" si="25"/>
        <v>0</v>
      </c>
      <c r="T162" s="20">
        <f>IF((T161+R162)&lt;0,0,IF((T161+R162)&gt;结论【关键目标】!C$28,结论【关键目标】!C$28,T161+R162))</f>
        <v>17.941179427999998</v>
      </c>
      <c r="U162" s="19">
        <f>IF((T161+R162)&lt;结论【关键目标】!$C$28,0,(发电量计算【计算逻辑页】!R162+发电量计算【计算逻辑页】!T161-结论【关键目标】!$C$28))</f>
        <v>0</v>
      </c>
      <c r="V162" s="5">
        <f t="shared" si="22"/>
        <v>0</v>
      </c>
      <c r="W162" s="5">
        <f t="shared" si="23"/>
        <v>0</v>
      </c>
      <c r="X162" s="5">
        <f t="shared" si="26"/>
        <v>0</v>
      </c>
    </row>
    <row r="163" spans="1:24" x14ac:dyDescent="0.15">
      <c r="A163" s="7">
        <v>162</v>
      </c>
      <c r="B163" s="7">
        <v>1</v>
      </c>
      <c r="C163" s="7">
        <v>7</v>
      </c>
      <c r="D163" s="7">
        <v>18</v>
      </c>
      <c r="E163" s="7">
        <v>7</v>
      </c>
      <c r="F163" s="7">
        <v>0</v>
      </c>
      <c r="G163" s="7">
        <v>0</v>
      </c>
      <c r="H163" s="7">
        <f t="shared" si="18"/>
        <v>6</v>
      </c>
      <c r="I163" s="16">
        <f t="shared" si="19"/>
        <v>44933</v>
      </c>
      <c r="J163" s="17">
        <v>0.70809999999999995</v>
      </c>
      <c r="K163" s="18">
        <f>G163*结论【关键目标】!C$27*0.7735*0.001</f>
        <v>0</v>
      </c>
      <c r="L163" s="5">
        <v>-40948.18202</v>
      </c>
      <c r="M163" s="5">
        <f>ABS(IF(L163&lt;=0,L163/耗电量关键数据!$B$6/1000,L163/耗电量关键数据!$B$5/1000))</f>
        <v>16.379272808</v>
      </c>
      <c r="N163" s="19">
        <f>耗电量关键数据!$B$14</f>
        <v>1.1688450000000001</v>
      </c>
      <c r="O163" s="19">
        <f>耗电量关键数据!$B$15</f>
        <v>0.37403039999999999</v>
      </c>
      <c r="P163" s="19">
        <f t="shared" si="20"/>
        <v>17.922148207999999</v>
      </c>
      <c r="Q163" s="19">
        <f t="shared" si="24"/>
        <v>0</v>
      </c>
      <c r="R163" s="20">
        <f t="shared" si="21"/>
        <v>0</v>
      </c>
      <c r="S163" s="20">
        <f t="shared" si="25"/>
        <v>0</v>
      </c>
      <c r="T163" s="20">
        <f>IF((T162+R163)&lt;0,0,IF((T162+R163)&gt;结论【关键目标】!C$28,结论【关键目标】!C$28,T162+R163))</f>
        <v>17.941179427999998</v>
      </c>
      <c r="U163" s="19">
        <f>IF((T162+R163)&lt;结论【关键目标】!$C$28,0,(发电量计算【计算逻辑页】!R163+发电量计算【计算逻辑页】!T162-结论【关键目标】!$C$28))</f>
        <v>0</v>
      </c>
      <c r="V163" s="5">
        <f t="shared" si="22"/>
        <v>0</v>
      </c>
      <c r="W163" s="5">
        <f t="shared" si="23"/>
        <v>0</v>
      </c>
      <c r="X163" s="5">
        <f t="shared" si="26"/>
        <v>0</v>
      </c>
    </row>
    <row r="164" spans="1:24" x14ac:dyDescent="0.15">
      <c r="A164" s="7">
        <v>163</v>
      </c>
      <c r="B164" s="7">
        <v>1</v>
      </c>
      <c r="C164" s="7">
        <v>7</v>
      </c>
      <c r="D164" s="7">
        <v>19</v>
      </c>
      <c r="E164" s="7">
        <v>7</v>
      </c>
      <c r="F164" s="7">
        <v>0</v>
      </c>
      <c r="G164" s="7">
        <v>0</v>
      </c>
      <c r="H164" s="7">
        <f t="shared" si="18"/>
        <v>6</v>
      </c>
      <c r="I164" s="16">
        <f t="shared" si="19"/>
        <v>44933</v>
      </c>
      <c r="J164" s="17">
        <v>1.2267999999999999</v>
      </c>
      <c r="K164" s="18">
        <f>G164*结论【关键目标】!C$27*0.7735*0.001</f>
        <v>0</v>
      </c>
      <c r="L164" s="5">
        <v>-39413.588170000003</v>
      </c>
      <c r="M164" s="5">
        <f>ABS(IF(L164&lt;=0,L164/耗电量关键数据!$B$6/1000,L164/耗电量关键数据!$B$5/1000))</f>
        <v>15.765435268000001</v>
      </c>
      <c r="N164" s="19">
        <f>耗电量关键数据!$B$14</f>
        <v>1.1688450000000001</v>
      </c>
      <c r="O164" s="19">
        <f>耗电量关键数据!$B$15</f>
        <v>0.37403039999999999</v>
      </c>
      <c r="P164" s="19">
        <f t="shared" si="20"/>
        <v>17.308310668000001</v>
      </c>
      <c r="Q164" s="19">
        <f t="shared" si="24"/>
        <v>17.308310668000001</v>
      </c>
      <c r="R164" s="20">
        <f t="shared" si="21"/>
        <v>-17.308310668000001</v>
      </c>
      <c r="S164" s="20">
        <f t="shared" si="25"/>
        <v>17.308310668000001</v>
      </c>
      <c r="T164" s="20">
        <f>IF((T163+R164)&lt;0,0,IF((T163+R164)&gt;结论【关键目标】!C$28,结论【关键目标】!C$28,T163+R164))</f>
        <v>0.63286875999999737</v>
      </c>
      <c r="U164" s="19">
        <f>IF((T163+R164)&lt;结论【关键目标】!$C$28,0,(发电量计算【计算逻辑页】!R164+发电量计算【计算逻辑页】!T163-结论【关键目标】!$C$28))</f>
        <v>0</v>
      </c>
      <c r="V164" s="5">
        <f t="shared" si="22"/>
        <v>0</v>
      </c>
      <c r="W164" s="5">
        <f t="shared" si="23"/>
        <v>0</v>
      </c>
      <c r="X164" s="5">
        <f t="shared" si="26"/>
        <v>0.55489932876799763</v>
      </c>
    </row>
    <row r="165" spans="1:24" x14ac:dyDescent="0.15">
      <c r="A165" s="7">
        <v>164</v>
      </c>
      <c r="B165" s="7">
        <v>1</v>
      </c>
      <c r="C165" s="7">
        <v>7</v>
      </c>
      <c r="D165" s="7">
        <v>20</v>
      </c>
      <c r="E165" s="7">
        <v>7</v>
      </c>
      <c r="F165" s="7">
        <v>0</v>
      </c>
      <c r="G165" s="7">
        <v>0</v>
      </c>
      <c r="H165" s="7">
        <f t="shared" si="18"/>
        <v>6</v>
      </c>
      <c r="I165" s="16">
        <f t="shared" si="19"/>
        <v>44933</v>
      </c>
      <c r="J165" s="17">
        <v>1.2267999999999999</v>
      </c>
      <c r="K165" s="18">
        <f>G165*结论【关键目标】!C$27*0.7735*0.001</f>
        <v>0</v>
      </c>
      <c r="L165" s="5">
        <v>-41406.410040000002</v>
      </c>
      <c r="M165" s="5">
        <f>ABS(IF(L165&lt;=0,L165/耗电量关键数据!$B$6/1000,L165/耗电量关键数据!$B$5/1000))</f>
        <v>16.562564016</v>
      </c>
      <c r="N165" s="19">
        <f>耗电量关键数据!$B$14</f>
        <v>1.1688450000000001</v>
      </c>
      <c r="O165" s="19">
        <f>耗电量关键数据!$B$15</f>
        <v>0.37403039999999999</v>
      </c>
      <c r="P165" s="19">
        <f t="shared" si="20"/>
        <v>18.105439415999999</v>
      </c>
      <c r="Q165" s="19">
        <f t="shared" si="24"/>
        <v>18.105439415999999</v>
      </c>
      <c r="R165" s="20">
        <f t="shared" si="21"/>
        <v>-18.105439415999999</v>
      </c>
      <c r="S165" s="20">
        <f t="shared" si="25"/>
        <v>18.105439415999999</v>
      </c>
      <c r="T165" s="20">
        <f>IF((T164+R165)&lt;0,0,IF((T164+R165)&gt;结论【关键目标】!C$28,结论【关键目标】!C$28,T164+R165))</f>
        <v>0</v>
      </c>
      <c r="U165" s="19">
        <f>IF((T164+R165)&lt;结论【关键目标】!$C$28,0,(发电量计算【计算逻辑页】!R165+发电量计算【计算逻辑页】!T164-结论【关键目标】!$C$28))</f>
        <v>0</v>
      </c>
      <c r="V165" s="5">
        <f t="shared" si="22"/>
        <v>0</v>
      </c>
      <c r="W165" s="5">
        <f t="shared" si="23"/>
        <v>0</v>
      </c>
      <c r="X165" s="5">
        <f t="shared" si="26"/>
        <v>0</v>
      </c>
    </row>
    <row r="166" spans="1:24" x14ac:dyDescent="0.15">
      <c r="A166" s="7">
        <v>165</v>
      </c>
      <c r="B166" s="7">
        <v>1</v>
      </c>
      <c r="C166" s="7">
        <v>7</v>
      </c>
      <c r="D166" s="7">
        <v>21</v>
      </c>
      <c r="E166" s="7">
        <v>7</v>
      </c>
      <c r="F166" s="7">
        <v>-0.4</v>
      </c>
      <c r="G166" s="7">
        <v>0</v>
      </c>
      <c r="H166" s="7">
        <f t="shared" si="18"/>
        <v>6</v>
      </c>
      <c r="I166" s="16">
        <f t="shared" si="19"/>
        <v>44933</v>
      </c>
      <c r="J166" s="17">
        <v>1.2267999999999999</v>
      </c>
      <c r="K166" s="18">
        <f>G166*结论【关键目标】!C$27*0.7735*0.001</f>
        <v>0</v>
      </c>
      <c r="L166" s="5">
        <v>-42734.95796</v>
      </c>
      <c r="M166" s="5">
        <f>ABS(IF(L166&lt;=0,L166/耗电量关键数据!$B$6/1000,L166/耗电量关键数据!$B$5/1000))</f>
        <v>17.093983183999999</v>
      </c>
      <c r="N166" s="19">
        <f>耗电量关键数据!$B$14</f>
        <v>1.1688450000000001</v>
      </c>
      <c r="O166" s="19">
        <f>耗电量关键数据!$B$15</f>
        <v>0.37403039999999999</v>
      </c>
      <c r="P166" s="19">
        <f t="shared" si="20"/>
        <v>18.636858583999999</v>
      </c>
      <c r="Q166" s="19">
        <f t="shared" si="24"/>
        <v>18.636858583999999</v>
      </c>
      <c r="R166" s="20">
        <f t="shared" si="21"/>
        <v>-18.636858583999999</v>
      </c>
      <c r="S166" s="20">
        <f t="shared" si="25"/>
        <v>18.636858583999999</v>
      </c>
      <c r="T166" s="20">
        <f>IF((T165+R166)&lt;0,0,IF((T165+R166)&gt;结论【关键目标】!C$28,结论【关键目标】!C$28,T165+R166))</f>
        <v>0</v>
      </c>
      <c r="U166" s="19">
        <f>IF((T165+R166)&lt;结论【关键目标】!$C$28,0,(发电量计算【计算逻辑页】!R166+发电量计算【计算逻辑页】!T165-结论【关键目标】!$C$28))</f>
        <v>0</v>
      </c>
      <c r="V166" s="5">
        <f t="shared" si="22"/>
        <v>0</v>
      </c>
      <c r="W166" s="5">
        <f t="shared" si="23"/>
        <v>0</v>
      </c>
      <c r="X166" s="5">
        <f t="shared" si="26"/>
        <v>0</v>
      </c>
    </row>
    <row r="167" spans="1:24" x14ac:dyDescent="0.15">
      <c r="A167" s="7">
        <v>166</v>
      </c>
      <c r="B167" s="7">
        <v>1</v>
      </c>
      <c r="C167" s="7">
        <v>7</v>
      </c>
      <c r="D167" s="7">
        <v>22</v>
      </c>
      <c r="E167" s="7">
        <v>7</v>
      </c>
      <c r="F167" s="7">
        <v>0</v>
      </c>
      <c r="G167" s="7">
        <v>0</v>
      </c>
      <c r="H167" s="7">
        <f t="shared" si="18"/>
        <v>6</v>
      </c>
      <c r="I167" s="16">
        <f t="shared" si="19"/>
        <v>44933</v>
      </c>
      <c r="J167" s="17">
        <v>0.70809999999999995</v>
      </c>
      <c r="K167" s="18">
        <f>G167*结论【关键目标】!C$27*0.7735*0.001</f>
        <v>0</v>
      </c>
      <c r="L167" s="5">
        <v>-43369.435270000002</v>
      </c>
      <c r="M167" s="5">
        <f>ABS(IF(L167&lt;=0,L167/耗电量关键数据!$B$6/1000,L167/耗电量关键数据!$B$5/1000))</f>
        <v>17.347774108000003</v>
      </c>
      <c r="N167" s="19">
        <f>耗电量关键数据!$B$14</f>
        <v>1.1688450000000001</v>
      </c>
      <c r="O167" s="19">
        <f>耗电量关键数据!$B$15</f>
        <v>0.37403039999999999</v>
      </c>
      <c r="P167" s="19">
        <f t="shared" si="20"/>
        <v>18.890649508000003</v>
      </c>
      <c r="Q167" s="19">
        <f t="shared" si="24"/>
        <v>0</v>
      </c>
      <c r="R167" s="20">
        <f t="shared" si="21"/>
        <v>0</v>
      </c>
      <c r="S167" s="20">
        <f t="shared" si="25"/>
        <v>0</v>
      </c>
      <c r="T167" s="20">
        <f>IF((T166+R167)&lt;0,0,IF((T166+R167)&gt;结论【关键目标】!C$28,结论【关键目标】!C$28,T166+R167))</f>
        <v>0</v>
      </c>
      <c r="U167" s="19">
        <f>IF((T166+R167)&lt;结论【关键目标】!$C$28,0,(发电量计算【计算逻辑页】!R167+发电量计算【计算逻辑页】!T166-结论【关键目标】!$C$28))</f>
        <v>0</v>
      </c>
      <c r="V167" s="5">
        <f t="shared" si="22"/>
        <v>0</v>
      </c>
      <c r="W167" s="5">
        <f t="shared" si="23"/>
        <v>0</v>
      </c>
      <c r="X167" s="5">
        <f t="shared" si="26"/>
        <v>0</v>
      </c>
    </row>
    <row r="168" spans="1:24" x14ac:dyDescent="0.15">
      <c r="A168" s="7">
        <v>167</v>
      </c>
      <c r="B168" s="7">
        <v>1</v>
      </c>
      <c r="C168" s="7">
        <v>7</v>
      </c>
      <c r="D168" s="7">
        <v>23</v>
      </c>
      <c r="E168" s="7">
        <v>7</v>
      </c>
      <c r="F168" s="7">
        <v>0</v>
      </c>
      <c r="G168" s="7">
        <v>0</v>
      </c>
      <c r="H168" s="7">
        <f t="shared" si="18"/>
        <v>6</v>
      </c>
      <c r="I168" s="16">
        <f t="shared" si="19"/>
        <v>44933</v>
      </c>
      <c r="J168" s="17">
        <v>0.70809999999999995</v>
      </c>
      <c r="K168" s="18">
        <f>G168*结论【关键目标】!C$27*0.7735*0.001</f>
        <v>0</v>
      </c>
      <c r="L168" s="5">
        <v>-44459.119570000003</v>
      </c>
      <c r="M168" s="5">
        <f>ABS(IF(L168&lt;=0,L168/耗电量关键数据!$B$6/1000,L168/耗电量关键数据!$B$5/1000))</f>
        <v>17.783647827999999</v>
      </c>
      <c r="N168" s="19">
        <f>耗电量关键数据!$B$14</f>
        <v>1.1688450000000001</v>
      </c>
      <c r="O168" s="19">
        <f>耗电量关键数据!$B$15</f>
        <v>0.37403039999999999</v>
      </c>
      <c r="P168" s="19">
        <f t="shared" si="20"/>
        <v>19.326523227999999</v>
      </c>
      <c r="Q168" s="19">
        <f t="shared" si="24"/>
        <v>0</v>
      </c>
      <c r="R168" s="20">
        <f t="shared" si="21"/>
        <v>0</v>
      </c>
      <c r="S168" s="20">
        <f t="shared" si="25"/>
        <v>0</v>
      </c>
      <c r="T168" s="20">
        <f>IF((T167+R168)&lt;0,0,IF((T167+R168)&gt;结论【关键目标】!C$28,结论【关键目标】!C$28,T167+R168))</f>
        <v>0</v>
      </c>
      <c r="U168" s="19">
        <f>IF((T167+R168)&lt;结论【关键目标】!$C$28,0,(发电量计算【计算逻辑页】!R168+发电量计算【计算逻辑页】!T167-结论【关键目标】!$C$28))</f>
        <v>0</v>
      </c>
      <c r="V168" s="5">
        <f t="shared" si="22"/>
        <v>0</v>
      </c>
      <c r="W168" s="5">
        <f t="shared" si="23"/>
        <v>0</v>
      </c>
      <c r="X168" s="5">
        <f t="shared" si="26"/>
        <v>0</v>
      </c>
    </row>
    <row r="169" spans="1:24" x14ac:dyDescent="0.15">
      <c r="A169" s="7">
        <v>168</v>
      </c>
      <c r="B169" s="7">
        <v>1</v>
      </c>
      <c r="C169" s="7">
        <v>7</v>
      </c>
      <c r="D169" s="7">
        <v>24</v>
      </c>
      <c r="E169" s="7">
        <v>7</v>
      </c>
      <c r="F169" s="7">
        <v>-0.7</v>
      </c>
      <c r="G169" s="7">
        <v>0</v>
      </c>
      <c r="H169" s="7">
        <f t="shared" si="18"/>
        <v>6</v>
      </c>
      <c r="I169" s="16">
        <f t="shared" si="19"/>
        <v>44933</v>
      </c>
      <c r="J169" s="17">
        <v>0.2407</v>
      </c>
      <c r="K169" s="18">
        <f>G169*结论【关键目标】!C$27*0.7735*0.001</f>
        <v>0</v>
      </c>
      <c r="L169" s="5">
        <v>-45330.867010000002</v>
      </c>
      <c r="M169" s="5">
        <f>ABS(IF(L169&lt;=0,L169/耗电量关键数据!$B$6/1000,L169/耗电量关键数据!$B$5/1000))</f>
        <v>18.132346804000001</v>
      </c>
      <c r="N169" s="19">
        <f>耗电量关键数据!$B$14</f>
        <v>1.1688450000000001</v>
      </c>
      <c r="O169" s="19">
        <f>耗电量关键数据!$B$15</f>
        <v>0.37403039999999999</v>
      </c>
      <c r="P169" s="19">
        <f t="shared" si="20"/>
        <v>19.675222204000001</v>
      </c>
      <c r="Q169" s="19">
        <f t="shared" si="24"/>
        <v>0</v>
      </c>
      <c r="R169" s="20">
        <f t="shared" si="21"/>
        <v>0</v>
      </c>
      <c r="S169" s="20">
        <f t="shared" si="25"/>
        <v>0</v>
      </c>
      <c r="T169" s="20">
        <f>IF((T168+R169)&lt;0,0,IF((T168+R169)&gt;结论【关键目标】!C$28,结论【关键目标】!C$28,T168+R169))</f>
        <v>0</v>
      </c>
      <c r="U169" s="19">
        <f>IF((T168+R169)&lt;结论【关键目标】!$C$28,0,(发电量计算【计算逻辑页】!R169+发电量计算【计算逻辑页】!T168-结论【关键目标】!$C$28))</f>
        <v>0</v>
      </c>
      <c r="V169" s="5">
        <f t="shared" si="22"/>
        <v>0</v>
      </c>
      <c r="W169" s="5">
        <f t="shared" si="23"/>
        <v>0</v>
      </c>
      <c r="X169" s="5">
        <f t="shared" si="26"/>
        <v>0</v>
      </c>
    </row>
    <row r="170" spans="1:24" x14ac:dyDescent="0.15">
      <c r="A170" s="7">
        <v>169</v>
      </c>
      <c r="B170" s="7">
        <v>1</v>
      </c>
      <c r="C170" s="7">
        <v>8</v>
      </c>
      <c r="D170" s="7">
        <v>1</v>
      </c>
      <c r="E170" s="7">
        <v>8</v>
      </c>
      <c r="F170" s="7">
        <v>-1</v>
      </c>
      <c r="G170" s="7">
        <v>0</v>
      </c>
      <c r="H170" s="7">
        <f t="shared" si="18"/>
        <v>7</v>
      </c>
      <c r="I170" s="16">
        <f t="shared" si="19"/>
        <v>44934</v>
      </c>
      <c r="J170" s="17">
        <v>0.2407</v>
      </c>
      <c r="K170" s="18">
        <f>G170*结论【关键目标】!C$27*0.7735*0.001</f>
        <v>0</v>
      </c>
      <c r="L170" s="5">
        <v>-42770.146359999999</v>
      </c>
      <c r="M170" s="5">
        <f>ABS(IF(L170&lt;=0,L170/耗电量关键数据!$B$6/1000,L170/耗电量关键数据!$B$5/1000))</f>
        <v>17.108058543999999</v>
      </c>
      <c r="N170" s="19">
        <f>耗电量关键数据!$B$14</f>
        <v>1.1688450000000001</v>
      </c>
      <c r="O170" s="19">
        <f>耗电量关键数据!$B$15</f>
        <v>0.37403039999999999</v>
      </c>
      <c r="P170" s="19">
        <f t="shared" si="20"/>
        <v>18.650933943999998</v>
      </c>
      <c r="Q170" s="19">
        <f t="shared" si="24"/>
        <v>0</v>
      </c>
      <c r="R170" s="20">
        <f t="shared" si="21"/>
        <v>0</v>
      </c>
      <c r="S170" s="20">
        <f t="shared" si="25"/>
        <v>0</v>
      </c>
      <c r="T170" s="20">
        <f>IF((T169+R170)&lt;0,0,IF((T169+R170)&gt;结论【关键目标】!C$28,结论【关键目标】!C$28,T169+R170))</f>
        <v>0</v>
      </c>
      <c r="U170" s="19">
        <f>IF((T169+R170)&lt;结论【关键目标】!$C$28,0,(发电量计算【计算逻辑页】!R170+发电量计算【计算逻辑页】!T169-结论【关键目标】!$C$28))</f>
        <v>0</v>
      </c>
      <c r="V170" s="5">
        <f t="shared" si="22"/>
        <v>0</v>
      </c>
      <c r="W170" s="5">
        <f t="shared" si="23"/>
        <v>0</v>
      </c>
      <c r="X170" s="5">
        <f t="shared" si="26"/>
        <v>0</v>
      </c>
    </row>
    <row r="171" spans="1:24" x14ac:dyDescent="0.15">
      <c r="A171" s="7">
        <v>170</v>
      </c>
      <c r="B171" s="7">
        <v>1</v>
      </c>
      <c r="C171" s="7">
        <v>8</v>
      </c>
      <c r="D171" s="7">
        <v>2</v>
      </c>
      <c r="E171" s="7">
        <v>8</v>
      </c>
      <c r="F171" s="7">
        <v>-1</v>
      </c>
      <c r="G171" s="7">
        <v>0</v>
      </c>
      <c r="H171" s="7">
        <f t="shared" si="18"/>
        <v>7</v>
      </c>
      <c r="I171" s="16">
        <f t="shared" si="19"/>
        <v>44934</v>
      </c>
      <c r="J171" s="17">
        <v>0.2407</v>
      </c>
      <c r="K171" s="18">
        <f>G171*结论【关键目标】!C$27*0.7735*0.001</f>
        <v>0</v>
      </c>
      <c r="L171" s="5">
        <v>-44291.974349999997</v>
      </c>
      <c r="M171" s="5">
        <f>ABS(IF(L171&lt;=0,L171/耗电量关键数据!$B$6/1000,L171/耗电量关键数据!$B$5/1000))</f>
        <v>17.716789739999999</v>
      </c>
      <c r="N171" s="19">
        <f>耗电量关键数据!$B$14</f>
        <v>1.1688450000000001</v>
      </c>
      <c r="O171" s="19">
        <f>耗电量关键数据!$B$15</f>
        <v>0.37403039999999999</v>
      </c>
      <c r="P171" s="19">
        <f t="shared" si="20"/>
        <v>19.259665139999999</v>
      </c>
      <c r="Q171" s="19">
        <f t="shared" si="24"/>
        <v>0</v>
      </c>
      <c r="R171" s="20">
        <f t="shared" si="21"/>
        <v>0</v>
      </c>
      <c r="S171" s="20">
        <f t="shared" si="25"/>
        <v>0</v>
      </c>
      <c r="T171" s="20">
        <f>IF((T170+R171)&lt;0,0,IF((T170+R171)&gt;结论【关键目标】!C$28,结论【关键目标】!C$28,T170+R171))</f>
        <v>0</v>
      </c>
      <c r="U171" s="19">
        <f>IF((T170+R171)&lt;结论【关键目标】!$C$28,0,(发电量计算【计算逻辑页】!R171+发电量计算【计算逻辑页】!T170-结论【关键目标】!$C$28))</f>
        <v>0</v>
      </c>
      <c r="V171" s="5">
        <f t="shared" si="22"/>
        <v>0</v>
      </c>
      <c r="W171" s="5">
        <f t="shared" si="23"/>
        <v>0</v>
      </c>
      <c r="X171" s="5">
        <f t="shared" si="26"/>
        <v>0</v>
      </c>
    </row>
    <row r="172" spans="1:24" x14ac:dyDescent="0.15">
      <c r="A172" s="7">
        <v>171</v>
      </c>
      <c r="B172" s="7">
        <v>1</v>
      </c>
      <c r="C172" s="7">
        <v>8</v>
      </c>
      <c r="D172" s="7">
        <v>3</v>
      </c>
      <c r="E172" s="7">
        <v>8</v>
      </c>
      <c r="F172" s="7">
        <v>-0.9</v>
      </c>
      <c r="G172" s="7">
        <v>0</v>
      </c>
      <c r="H172" s="7">
        <f t="shared" si="18"/>
        <v>7</v>
      </c>
      <c r="I172" s="16">
        <f t="shared" si="19"/>
        <v>44934</v>
      </c>
      <c r="J172" s="17">
        <v>0.2407</v>
      </c>
      <c r="K172" s="18">
        <f>G172*结论【关键目标】!C$27*0.7735*0.001</f>
        <v>0</v>
      </c>
      <c r="L172" s="5">
        <v>-45943.726360000001</v>
      </c>
      <c r="M172" s="5">
        <f>ABS(IF(L172&lt;=0,L172/耗电量关键数据!$B$6/1000,L172/耗电量关键数据!$B$5/1000))</f>
        <v>18.377490544</v>
      </c>
      <c r="N172" s="19">
        <f>耗电量关键数据!$B$14</f>
        <v>1.1688450000000001</v>
      </c>
      <c r="O172" s="19">
        <f>耗电量关键数据!$B$15</f>
        <v>0.37403039999999999</v>
      </c>
      <c r="P172" s="19">
        <f t="shared" si="20"/>
        <v>19.920365944</v>
      </c>
      <c r="Q172" s="19">
        <f t="shared" si="24"/>
        <v>0</v>
      </c>
      <c r="R172" s="20">
        <f t="shared" si="21"/>
        <v>0</v>
      </c>
      <c r="S172" s="20">
        <f t="shared" si="25"/>
        <v>0</v>
      </c>
      <c r="T172" s="20">
        <f>IF((T171+R172)&lt;0,0,IF((T171+R172)&gt;结论【关键目标】!C$28,结论【关键目标】!C$28,T171+R172))</f>
        <v>0</v>
      </c>
      <c r="U172" s="19">
        <f>IF((T171+R172)&lt;结论【关键目标】!$C$28,0,(发电量计算【计算逻辑页】!R172+发电量计算【计算逻辑页】!T171-结论【关键目标】!$C$28))</f>
        <v>0</v>
      </c>
      <c r="V172" s="5">
        <f t="shared" si="22"/>
        <v>0</v>
      </c>
      <c r="W172" s="5">
        <f t="shared" si="23"/>
        <v>0</v>
      </c>
      <c r="X172" s="5">
        <f t="shared" si="26"/>
        <v>0</v>
      </c>
    </row>
    <row r="173" spans="1:24" x14ac:dyDescent="0.15">
      <c r="A173" s="7">
        <v>172</v>
      </c>
      <c r="B173" s="7">
        <v>1</v>
      </c>
      <c r="C173" s="7">
        <v>8</v>
      </c>
      <c r="D173" s="7">
        <v>4</v>
      </c>
      <c r="E173" s="7">
        <v>8</v>
      </c>
      <c r="F173" s="7">
        <v>-1</v>
      </c>
      <c r="G173" s="7">
        <v>0</v>
      </c>
      <c r="H173" s="7">
        <f t="shared" si="18"/>
        <v>7</v>
      </c>
      <c r="I173" s="16">
        <f t="shared" si="19"/>
        <v>44934</v>
      </c>
      <c r="J173" s="17">
        <v>0.2407</v>
      </c>
      <c r="K173" s="18">
        <f>G173*结论【关键目标】!C$27*0.7735*0.001</f>
        <v>0</v>
      </c>
      <c r="L173" s="5">
        <v>-47128.358160000003</v>
      </c>
      <c r="M173" s="5">
        <f>ABS(IF(L173&lt;=0,L173/耗电量关键数据!$B$6/1000,L173/耗电量关键数据!$B$5/1000))</f>
        <v>18.851343264000004</v>
      </c>
      <c r="N173" s="19">
        <f>耗电量关键数据!$B$14</f>
        <v>1.1688450000000001</v>
      </c>
      <c r="O173" s="19">
        <f>耗电量关键数据!$B$15</f>
        <v>0.37403039999999999</v>
      </c>
      <c r="P173" s="19">
        <f t="shared" si="20"/>
        <v>20.394218664000004</v>
      </c>
      <c r="Q173" s="19">
        <f t="shared" si="24"/>
        <v>0</v>
      </c>
      <c r="R173" s="20">
        <f t="shared" si="21"/>
        <v>0</v>
      </c>
      <c r="S173" s="20">
        <f t="shared" si="25"/>
        <v>0</v>
      </c>
      <c r="T173" s="20">
        <f>IF((T172+R173)&lt;0,0,IF((T172+R173)&gt;结论【关键目标】!C$28,结论【关键目标】!C$28,T172+R173))</f>
        <v>0</v>
      </c>
      <c r="U173" s="19">
        <f>IF((T172+R173)&lt;结论【关键目标】!$C$28,0,(发电量计算【计算逻辑页】!R173+发电量计算【计算逻辑页】!T172-结论【关键目标】!$C$28))</f>
        <v>0</v>
      </c>
      <c r="V173" s="5">
        <f t="shared" si="22"/>
        <v>0</v>
      </c>
      <c r="W173" s="5">
        <f t="shared" si="23"/>
        <v>0</v>
      </c>
      <c r="X173" s="5">
        <f t="shared" si="26"/>
        <v>0</v>
      </c>
    </row>
    <row r="174" spans="1:24" x14ac:dyDescent="0.15">
      <c r="A174" s="7">
        <v>173</v>
      </c>
      <c r="B174" s="7">
        <v>1</v>
      </c>
      <c r="C174" s="7">
        <v>8</v>
      </c>
      <c r="D174" s="7">
        <v>5</v>
      </c>
      <c r="E174" s="7">
        <v>8</v>
      </c>
      <c r="F174" s="7">
        <v>-1</v>
      </c>
      <c r="G174" s="7">
        <v>0</v>
      </c>
      <c r="H174" s="7">
        <f t="shared" si="18"/>
        <v>7</v>
      </c>
      <c r="I174" s="16">
        <f t="shared" si="19"/>
        <v>44934</v>
      </c>
      <c r="J174" s="17">
        <v>0.2407</v>
      </c>
      <c r="K174" s="18">
        <f>G174*结论【关键目标】!C$27*0.7735*0.001</f>
        <v>0</v>
      </c>
      <c r="L174" s="5">
        <v>-48693.2667</v>
      </c>
      <c r="M174" s="5">
        <f>ABS(IF(L174&lt;=0,L174/耗电量关键数据!$B$6/1000,L174/耗电量关键数据!$B$5/1000))</f>
        <v>19.477306680000002</v>
      </c>
      <c r="N174" s="19">
        <f>耗电量关键数据!$B$14</f>
        <v>1.1688450000000001</v>
      </c>
      <c r="O174" s="19">
        <f>耗电量关键数据!$B$15</f>
        <v>0.37403039999999999</v>
      </c>
      <c r="P174" s="19">
        <f t="shared" si="20"/>
        <v>21.020182080000001</v>
      </c>
      <c r="Q174" s="19">
        <f t="shared" si="24"/>
        <v>0</v>
      </c>
      <c r="R174" s="20">
        <f t="shared" si="21"/>
        <v>0</v>
      </c>
      <c r="S174" s="20">
        <f t="shared" si="25"/>
        <v>0</v>
      </c>
      <c r="T174" s="20">
        <f>IF((T173+R174)&lt;0,0,IF((T173+R174)&gt;结论【关键目标】!C$28,结论【关键目标】!C$28,T173+R174))</f>
        <v>0</v>
      </c>
      <c r="U174" s="19">
        <f>IF((T173+R174)&lt;结论【关键目标】!$C$28,0,(发电量计算【计算逻辑页】!R174+发电量计算【计算逻辑页】!T173-结论【关键目标】!$C$28))</f>
        <v>0</v>
      </c>
      <c r="V174" s="5">
        <f t="shared" si="22"/>
        <v>0</v>
      </c>
      <c r="W174" s="5">
        <f t="shared" si="23"/>
        <v>0</v>
      </c>
      <c r="X174" s="5">
        <f t="shared" si="26"/>
        <v>0</v>
      </c>
    </row>
    <row r="175" spans="1:24" x14ac:dyDescent="0.15">
      <c r="A175" s="7">
        <v>174</v>
      </c>
      <c r="B175" s="7">
        <v>1</v>
      </c>
      <c r="C175" s="7">
        <v>8</v>
      </c>
      <c r="D175" s="7">
        <v>6</v>
      </c>
      <c r="E175" s="7">
        <v>8</v>
      </c>
      <c r="F175" s="7">
        <v>-1</v>
      </c>
      <c r="G175" s="7">
        <v>0</v>
      </c>
      <c r="H175" s="7">
        <f t="shared" si="18"/>
        <v>7</v>
      </c>
      <c r="I175" s="16">
        <f t="shared" si="19"/>
        <v>44934</v>
      </c>
      <c r="J175" s="17">
        <v>0.2407</v>
      </c>
      <c r="K175" s="18">
        <f>G175*结论【关键目标】!C$27*0.7735*0.001</f>
        <v>0</v>
      </c>
      <c r="L175" s="5">
        <v>-49570.458859999999</v>
      </c>
      <c r="M175" s="5">
        <f>ABS(IF(L175&lt;=0,L175/耗电量关键数据!$B$6/1000,L175/耗电量关键数据!$B$5/1000))</f>
        <v>19.828183543999998</v>
      </c>
      <c r="N175" s="19">
        <f>耗电量关键数据!$B$14</f>
        <v>1.1688450000000001</v>
      </c>
      <c r="O175" s="19">
        <f>耗电量关键数据!$B$15</f>
        <v>0.37403039999999999</v>
      </c>
      <c r="P175" s="19">
        <f t="shared" si="20"/>
        <v>21.371058943999998</v>
      </c>
      <c r="Q175" s="19">
        <f t="shared" si="24"/>
        <v>0</v>
      </c>
      <c r="R175" s="20">
        <f t="shared" si="21"/>
        <v>0</v>
      </c>
      <c r="S175" s="20">
        <f t="shared" si="25"/>
        <v>0</v>
      </c>
      <c r="T175" s="20">
        <f>IF((T174+R175)&lt;0,0,IF((T174+R175)&gt;结论【关键目标】!C$28,结论【关键目标】!C$28,T174+R175))</f>
        <v>0</v>
      </c>
      <c r="U175" s="19">
        <f>IF((T174+R175)&lt;结论【关键目标】!$C$28,0,(发电量计算【计算逻辑页】!R175+发电量计算【计算逻辑页】!T174-结论【关键目标】!$C$28))</f>
        <v>0</v>
      </c>
      <c r="V175" s="5">
        <f t="shared" si="22"/>
        <v>0</v>
      </c>
      <c r="W175" s="5">
        <f t="shared" si="23"/>
        <v>0</v>
      </c>
      <c r="X175" s="5">
        <f t="shared" si="26"/>
        <v>0</v>
      </c>
    </row>
    <row r="176" spans="1:24" x14ac:dyDescent="0.15">
      <c r="A176" s="7">
        <v>175</v>
      </c>
      <c r="B176" s="7">
        <v>1</v>
      </c>
      <c r="C176" s="7">
        <v>8</v>
      </c>
      <c r="D176" s="7">
        <v>7</v>
      </c>
      <c r="E176" s="7">
        <v>8</v>
      </c>
      <c r="F176" s="7">
        <v>-1</v>
      </c>
      <c r="G176" s="7">
        <v>0</v>
      </c>
      <c r="H176" s="7">
        <f t="shared" si="18"/>
        <v>7</v>
      </c>
      <c r="I176" s="16">
        <f t="shared" si="19"/>
        <v>44934</v>
      </c>
      <c r="J176" s="17">
        <v>0.2407</v>
      </c>
      <c r="K176" s="18">
        <f>G176*结论【关键目标】!C$27*0.7735*0.001</f>
        <v>0</v>
      </c>
      <c r="L176" s="5">
        <v>-45160.703549999998</v>
      </c>
      <c r="M176" s="5">
        <f>ABS(IF(L176&lt;=0,L176/耗电量关键数据!$B$6/1000,L176/耗电量关键数据!$B$5/1000))</f>
        <v>18.06428142</v>
      </c>
      <c r="N176" s="19">
        <f>耗电量关键数据!$B$14</f>
        <v>1.1688450000000001</v>
      </c>
      <c r="O176" s="19">
        <f>耗电量关键数据!$B$15</f>
        <v>0.37403039999999999</v>
      </c>
      <c r="P176" s="19">
        <f t="shared" si="20"/>
        <v>19.60715682</v>
      </c>
      <c r="Q176" s="19">
        <f t="shared" si="24"/>
        <v>0</v>
      </c>
      <c r="R176" s="20">
        <f t="shared" si="21"/>
        <v>0</v>
      </c>
      <c r="S176" s="20">
        <f t="shared" si="25"/>
        <v>0</v>
      </c>
      <c r="T176" s="20">
        <f>IF((T175+R176)&lt;0,0,IF((T175+R176)&gt;结论【关键目标】!C$28,结论【关键目标】!C$28,T175+R176))</f>
        <v>0</v>
      </c>
      <c r="U176" s="19">
        <f>IF((T175+R176)&lt;结论【关键目标】!$C$28,0,(发电量计算【计算逻辑页】!R176+发电量计算【计算逻辑页】!T175-结论【关键目标】!$C$28))</f>
        <v>0</v>
      </c>
      <c r="V176" s="5">
        <f t="shared" si="22"/>
        <v>0</v>
      </c>
      <c r="W176" s="5">
        <f t="shared" si="23"/>
        <v>0</v>
      </c>
      <c r="X176" s="5">
        <f t="shared" si="26"/>
        <v>0</v>
      </c>
    </row>
    <row r="177" spans="1:24" x14ac:dyDescent="0.15">
      <c r="A177" s="7">
        <v>176</v>
      </c>
      <c r="B177" s="7">
        <v>1</v>
      </c>
      <c r="C177" s="7">
        <v>8</v>
      </c>
      <c r="D177" s="7">
        <v>8</v>
      </c>
      <c r="E177" s="7">
        <v>8</v>
      </c>
      <c r="F177" s="7">
        <v>-1</v>
      </c>
      <c r="G177" s="7">
        <v>28.1</v>
      </c>
      <c r="H177" s="7">
        <f t="shared" si="18"/>
        <v>7</v>
      </c>
      <c r="I177" s="16">
        <f t="shared" si="19"/>
        <v>44934</v>
      </c>
      <c r="J177" s="17">
        <v>0.70809999999999995</v>
      </c>
      <c r="K177" s="18">
        <f>G177*结论【关键目标】!C$27*0.7735*0.001</f>
        <v>2.6082419999999997</v>
      </c>
      <c r="L177" s="5">
        <v>-44722.273889999997</v>
      </c>
      <c r="M177" s="5">
        <f>ABS(IF(L177&lt;=0,L177/耗电量关键数据!$B$6/1000,L177/耗电量关键数据!$B$5/1000))</f>
        <v>17.888909555999998</v>
      </c>
      <c r="N177" s="19">
        <f>耗电量关键数据!$B$14</f>
        <v>1.1688450000000001</v>
      </c>
      <c r="O177" s="19">
        <f>耗电量关键数据!$B$15</f>
        <v>0.37403039999999999</v>
      </c>
      <c r="P177" s="19">
        <f t="shared" si="20"/>
        <v>19.431784955999998</v>
      </c>
      <c r="Q177" s="19">
        <f t="shared" si="24"/>
        <v>0</v>
      </c>
      <c r="R177" s="20">
        <f t="shared" si="21"/>
        <v>2.6082419999999997</v>
      </c>
      <c r="S177" s="20">
        <f t="shared" si="25"/>
        <v>0</v>
      </c>
      <c r="T177" s="20">
        <f>IF((T176+R177)&lt;0,0,IF((T176+R177)&gt;结论【关键目标】!C$28,结论【关键目标】!C$28,T176+R177))</f>
        <v>2.6082419999999997</v>
      </c>
      <c r="U177" s="19">
        <f>IF((T176+R177)&lt;结论【关键目标】!$C$28,0,(发电量计算【计算逻辑页】!R177+发电量计算【计算逻辑页】!T176-结论【关键目标】!$C$28))</f>
        <v>0</v>
      </c>
      <c r="V177" s="5">
        <f t="shared" si="22"/>
        <v>0</v>
      </c>
      <c r="W177" s="5">
        <f t="shared" si="23"/>
        <v>1.8468961601999996</v>
      </c>
      <c r="X177" s="5">
        <f t="shared" si="26"/>
        <v>0</v>
      </c>
    </row>
    <row r="178" spans="1:24" x14ac:dyDescent="0.15">
      <c r="A178" s="7">
        <v>177</v>
      </c>
      <c r="B178" s="7">
        <v>1</v>
      </c>
      <c r="C178" s="7">
        <v>8</v>
      </c>
      <c r="D178" s="7">
        <v>9</v>
      </c>
      <c r="E178" s="7">
        <v>8</v>
      </c>
      <c r="F178" s="7">
        <v>-0.8</v>
      </c>
      <c r="G178" s="7">
        <v>113.8</v>
      </c>
      <c r="H178" s="7">
        <f t="shared" si="18"/>
        <v>7</v>
      </c>
      <c r="I178" s="16">
        <f t="shared" si="19"/>
        <v>44934</v>
      </c>
      <c r="J178" s="17">
        <v>0.70809999999999995</v>
      </c>
      <c r="K178" s="18">
        <f>G178*结论【关键目标】!C$27*0.7735*0.001</f>
        <v>10.562916</v>
      </c>
      <c r="L178" s="5">
        <v>-24149.033049999998</v>
      </c>
      <c r="M178" s="5">
        <f>ABS(IF(L178&lt;=0,L178/耗电量关键数据!$B$6/1000,L178/耗电量关键数据!$B$5/1000))</f>
        <v>9.6596132199999989</v>
      </c>
      <c r="N178" s="19">
        <f>耗电量关键数据!$B$14</f>
        <v>1.1688450000000001</v>
      </c>
      <c r="O178" s="19">
        <f>耗电量关键数据!$B$15</f>
        <v>0.37403039999999999</v>
      </c>
      <c r="P178" s="19">
        <f t="shared" si="20"/>
        <v>11.202488619999999</v>
      </c>
      <c r="Q178" s="19">
        <f t="shared" si="24"/>
        <v>0</v>
      </c>
      <c r="R178" s="20">
        <f t="shared" si="21"/>
        <v>10.562916</v>
      </c>
      <c r="S178" s="20">
        <f t="shared" si="25"/>
        <v>0</v>
      </c>
      <c r="T178" s="20">
        <f>IF((T177+R178)&lt;0,0,IF((T177+R178)&gt;结论【关键目标】!C$28,结论【关键目标】!C$28,T177+R178))</f>
        <v>13.171157999999998</v>
      </c>
      <c r="U178" s="19">
        <f>IF((T177+R178)&lt;结论【关键目标】!$C$28,0,(发电量计算【计算逻辑页】!R178+发电量计算【计算逻辑页】!T177-结论【关键目标】!$C$28))</f>
        <v>0</v>
      </c>
      <c r="V178" s="5">
        <f t="shared" si="22"/>
        <v>0</v>
      </c>
      <c r="W178" s="5">
        <f t="shared" si="23"/>
        <v>7.479600819599999</v>
      </c>
      <c r="X178" s="5">
        <f t="shared" si="26"/>
        <v>0</v>
      </c>
    </row>
    <row r="179" spans="1:24" x14ac:dyDescent="0.15">
      <c r="A179" s="7">
        <v>178</v>
      </c>
      <c r="B179" s="7">
        <v>1</v>
      </c>
      <c r="C179" s="7">
        <v>8</v>
      </c>
      <c r="D179" s="7">
        <v>10</v>
      </c>
      <c r="E179" s="7">
        <v>8</v>
      </c>
      <c r="F179" s="7">
        <v>-1</v>
      </c>
      <c r="G179" s="7">
        <v>148.5</v>
      </c>
      <c r="H179" s="7">
        <f t="shared" si="18"/>
        <v>7</v>
      </c>
      <c r="I179" s="16">
        <f t="shared" si="19"/>
        <v>44934</v>
      </c>
      <c r="J179" s="17">
        <v>0.70809999999999995</v>
      </c>
      <c r="K179" s="18">
        <f>G179*结论【关键目标】!C$27*0.7735*0.001</f>
        <v>13.783769999999999</v>
      </c>
      <c r="L179" s="5">
        <v>-16865.406889999998</v>
      </c>
      <c r="M179" s="5">
        <f>ABS(IF(L179&lt;=0,L179/耗电量关键数据!$B$6/1000,L179/耗电量关键数据!$B$5/1000))</f>
        <v>6.7461627559999995</v>
      </c>
      <c r="N179" s="19">
        <f>耗电量关键数据!$B$14</f>
        <v>1.1688450000000001</v>
      </c>
      <c r="O179" s="19">
        <f>耗电量关键数据!$B$15</f>
        <v>0.37403039999999999</v>
      </c>
      <c r="P179" s="19">
        <f t="shared" si="20"/>
        <v>8.2890381560000002</v>
      </c>
      <c r="Q179" s="19">
        <f t="shared" si="24"/>
        <v>0</v>
      </c>
      <c r="R179" s="20">
        <f t="shared" si="21"/>
        <v>13.783769999999999</v>
      </c>
      <c r="S179" s="20">
        <f t="shared" si="25"/>
        <v>0</v>
      </c>
      <c r="T179" s="20">
        <f>IF((T178+R179)&lt;0,0,IF((T178+R179)&gt;结论【关键目标】!C$28,结论【关键目标】!C$28,T178+R179))</f>
        <v>22</v>
      </c>
      <c r="U179" s="19">
        <f>IF((T178+R179)&lt;结论【关键目标】!$C$28,0,(发电量计算【计算逻辑页】!R179+发电量计算【计算逻辑页】!T178-结论【关键目标】!$C$28))</f>
        <v>4.9549279999999953</v>
      </c>
      <c r="V179" s="5">
        <f t="shared" si="22"/>
        <v>1.7342247999999982</v>
      </c>
      <c r="W179" s="5">
        <f t="shared" si="23"/>
        <v>5.8694679182635996</v>
      </c>
      <c r="X179" s="5">
        <f t="shared" si="26"/>
        <v>0</v>
      </c>
    </row>
    <row r="180" spans="1:24" x14ac:dyDescent="0.15">
      <c r="A180" s="7">
        <v>179</v>
      </c>
      <c r="B180" s="7">
        <v>1</v>
      </c>
      <c r="C180" s="7">
        <v>8</v>
      </c>
      <c r="D180" s="7">
        <v>11</v>
      </c>
      <c r="E180" s="7">
        <v>8</v>
      </c>
      <c r="F180" s="7">
        <v>-1</v>
      </c>
      <c r="G180" s="7">
        <v>178.1</v>
      </c>
      <c r="H180" s="7">
        <f t="shared" si="18"/>
        <v>7</v>
      </c>
      <c r="I180" s="16">
        <f t="shared" si="19"/>
        <v>44934</v>
      </c>
      <c r="J180" s="17">
        <v>1.2267999999999999</v>
      </c>
      <c r="K180" s="18">
        <f>G180*结论【关键目标】!C$27*0.7735*0.001</f>
        <v>16.531241999999999</v>
      </c>
      <c r="L180" s="5">
        <v>-7487.3532990000003</v>
      </c>
      <c r="M180" s="5">
        <f>ABS(IF(L180&lt;=0,L180/耗电量关键数据!$B$6/1000,L180/耗电量关键数据!$B$5/1000))</f>
        <v>2.9949413196000001</v>
      </c>
      <c r="N180" s="19">
        <f>耗电量关键数据!$B$14</f>
        <v>1.1688450000000001</v>
      </c>
      <c r="O180" s="19">
        <f>耗电量关键数据!$B$15</f>
        <v>0.37403039999999999</v>
      </c>
      <c r="P180" s="19">
        <f t="shared" si="20"/>
        <v>4.5378167195999994</v>
      </c>
      <c r="Q180" s="19">
        <f t="shared" si="24"/>
        <v>4.5378167195999994</v>
      </c>
      <c r="R180" s="20">
        <f t="shared" si="21"/>
        <v>11.9934252804</v>
      </c>
      <c r="S180" s="20">
        <f t="shared" si="25"/>
        <v>0</v>
      </c>
      <c r="T180" s="20">
        <f>IF((T179+R180)&lt;0,0,IF((T179+R180)&gt;结论【关键目标】!C$28,结论【关键目标】!C$28,T179+R180))</f>
        <v>22</v>
      </c>
      <c r="U180" s="19">
        <f>IF((T179+R180)&lt;结论【关键目标】!$C$28,0,(发电量计算【计算逻辑页】!R180+发电量计算【计算逻辑页】!T179-结论【关键目标】!$C$28))</f>
        <v>11.993425280400004</v>
      </c>
      <c r="V180" s="5">
        <f t="shared" si="22"/>
        <v>4.1976988481400008</v>
      </c>
      <c r="W180" s="5">
        <f t="shared" si="23"/>
        <v>5.5669935516052789</v>
      </c>
      <c r="X180" s="5">
        <f t="shared" si="26"/>
        <v>0</v>
      </c>
    </row>
    <row r="181" spans="1:24" x14ac:dyDescent="0.15">
      <c r="A181" s="7">
        <v>180</v>
      </c>
      <c r="B181" s="7">
        <v>1</v>
      </c>
      <c r="C181" s="7">
        <v>8</v>
      </c>
      <c r="D181" s="7">
        <v>12</v>
      </c>
      <c r="E181" s="7">
        <v>8</v>
      </c>
      <c r="F181" s="7">
        <v>-0.2</v>
      </c>
      <c r="G181" s="7">
        <v>213</v>
      </c>
      <c r="H181" s="7">
        <f t="shared" si="18"/>
        <v>7</v>
      </c>
      <c r="I181" s="16">
        <f t="shared" si="19"/>
        <v>44934</v>
      </c>
      <c r="J181" s="17">
        <v>1.2267999999999999</v>
      </c>
      <c r="K181" s="18">
        <f>G181*结论【关键目标】!C$27*0.7735*0.001</f>
        <v>19.770659999999999</v>
      </c>
      <c r="L181" s="5">
        <v>-12142.14546</v>
      </c>
      <c r="M181" s="5">
        <f>ABS(IF(L181&lt;=0,L181/耗电量关键数据!$B$6/1000,L181/耗电量关键数据!$B$5/1000))</f>
        <v>4.856858184</v>
      </c>
      <c r="N181" s="19">
        <f>耗电量关键数据!$B$14</f>
        <v>1.1688450000000001</v>
      </c>
      <c r="O181" s="19">
        <f>耗电量关键数据!$B$15</f>
        <v>0.37403039999999999</v>
      </c>
      <c r="P181" s="19">
        <f t="shared" si="20"/>
        <v>6.3997335839999998</v>
      </c>
      <c r="Q181" s="19">
        <f t="shared" si="24"/>
        <v>6.3997335839999998</v>
      </c>
      <c r="R181" s="20">
        <f t="shared" si="21"/>
        <v>13.370926416</v>
      </c>
      <c r="S181" s="20">
        <f t="shared" si="25"/>
        <v>0</v>
      </c>
      <c r="T181" s="20">
        <f>IF((T180+R181)&lt;0,0,IF((T180+R181)&gt;结论【关键目标】!C$28,结论【关键目标】!C$28,T180+R181))</f>
        <v>22</v>
      </c>
      <c r="U181" s="19">
        <f>IF((T180+R181)&lt;结论【关键目标】!$C$28,0,(发电量计算【计算逻辑页】!R181+发电量计算【计算逻辑页】!T180-结论【关键目标】!$C$28))</f>
        <v>13.370926416000003</v>
      </c>
      <c r="V181" s="5">
        <f t="shared" si="22"/>
        <v>4.6798242456000008</v>
      </c>
      <c r="W181" s="5">
        <f t="shared" si="23"/>
        <v>7.8511931608511993</v>
      </c>
      <c r="X181" s="5">
        <f t="shared" si="26"/>
        <v>0</v>
      </c>
    </row>
    <row r="182" spans="1:24" x14ac:dyDescent="0.15">
      <c r="A182" s="7">
        <v>181</v>
      </c>
      <c r="B182" s="7">
        <v>1</v>
      </c>
      <c r="C182" s="7">
        <v>8</v>
      </c>
      <c r="D182" s="7">
        <v>13</v>
      </c>
      <c r="E182" s="7">
        <v>8</v>
      </c>
      <c r="F182" s="7">
        <v>0</v>
      </c>
      <c r="G182" s="7">
        <v>180.7</v>
      </c>
      <c r="H182" s="7">
        <f t="shared" si="18"/>
        <v>7</v>
      </c>
      <c r="I182" s="16">
        <f t="shared" si="19"/>
        <v>44934</v>
      </c>
      <c r="J182" s="17">
        <v>1.2267999999999999</v>
      </c>
      <c r="K182" s="18">
        <f>G182*结论【关键目标】!C$27*0.7735*0.001</f>
        <v>16.772574000000002</v>
      </c>
      <c r="L182" s="5">
        <v>-10675.66842</v>
      </c>
      <c r="M182" s="5">
        <f>ABS(IF(L182&lt;=0,L182/耗电量关键数据!$B$6/1000,L182/耗电量关键数据!$B$5/1000))</f>
        <v>4.2702673679999998</v>
      </c>
      <c r="N182" s="19">
        <f>耗电量关键数据!$B$14</f>
        <v>1.1688450000000001</v>
      </c>
      <c r="O182" s="19">
        <f>耗电量关键数据!$B$15</f>
        <v>0.37403039999999999</v>
      </c>
      <c r="P182" s="19">
        <f t="shared" si="20"/>
        <v>5.8131427679999996</v>
      </c>
      <c r="Q182" s="19">
        <f t="shared" si="24"/>
        <v>5.8131427679999996</v>
      </c>
      <c r="R182" s="20">
        <f t="shared" si="21"/>
        <v>10.959431232000004</v>
      </c>
      <c r="S182" s="20">
        <f t="shared" si="25"/>
        <v>0</v>
      </c>
      <c r="T182" s="20">
        <f>IF((T181+R182)&lt;0,0,IF((T181+R182)&gt;结论【关键目标】!C$28,结论【关键目标】!C$28,T181+R182))</f>
        <v>22</v>
      </c>
      <c r="U182" s="19">
        <f>IF((T181+R182)&lt;结论【关键目标】!$C$28,0,(发电量计算【计算逻辑页】!R182+发电量计算【计算逻辑页】!T181-结论【关键目标】!$C$28))</f>
        <v>10.959431232</v>
      </c>
      <c r="V182" s="5">
        <f t="shared" si="22"/>
        <v>3.8358009311999997</v>
      </c>
      <c r="W182" s="5">
        <f t="shared" si="23"/>
        <v>7.1315635477823989</v>
      </c>
      <c r="X182" s="5">
        <f t="shared" si="26"/>
        <v>0</v>
      </c>
    </row>
    <row r="183" spans="1:24" x14ac:dyDescent="0.15">
      <c r="A183" s="7">
        <v>182</v>
      </c>
      <c r="B183" s="7">
        <v>1</v>
      </c>
      <c r="C183" s="7">
        <v>8</v>
      </c>
      <c r="D183" s="7">
        <v>14</v>
      </c>
      <c r="E183" s="7">
        <v>8</v>
      </c>
      <c r="F183" s="7">
        <v>0</v>
      </c>
      <c r="G183" s="7">
        <v>168.5</v>
      </c>
      <c r="H183" s="7">
        <f t="shared" si="18"/>
        <v>7</v>
      </c>
      <c r="I183" s="16">
        <f t="shared" si="19"/>
        <v>44934</v>
      </c>
      <c r="J183" s="17">
        <v>1.2267999999999999</v>
      </c>
      <c r="K183" s="18">
        <f>G183*结论【关键目标】!C$27*0.7735*0.001</f>
        <v>15.640170000000001</v>
      </c>
      <c r="L183" s="5">
        <v>-2573.0270839999998</v>
      </c>
      <c r="M183" s="5">
        <f>ABS(IF(L183&lt;=0,L183/耗电量关键数据!$B$6/1000,L183/耗电量关键数据!$B$5/1000))</f>
        <v>1.0292108335999999</v>
      </c>
      <c r="N183" s="19">
        <f>耗电量关键数据!$B$14</f>
        <v>1.1688450000000001</v>
      </c>
      <c r="O183" s="19">
        <f>耗电量关键数据!$B$15</f>
        <v>0.37403039999999999</v>
      </c>
      <c r="P183" s="19">
        <f t="shared" si="20"/>
        <v>2.5720862335999999</v>
      </c>
      <c r="Q183" s="19">
        <f t="shared" si="24"/>
        <v>2.5720862335999999</v>
      </c>
      <c r="R183" s="20">
        <f t="shared" si="21"/>
        <v>13.068083766400001</v>
      </c>
      <c r="S183" s="20">
        <f t="shared" si="25"/>
        <v>0</v>
      </c>
      <c r="T183" s="20">
        <f>IF((T182+R183)&lt;0,0,IF((T182+R183)&gt;结论【关键目标】!C$28,结论【关键目标】!C$28,T182+R183))</f>
        <v>22</v>
      </c>
      <c r="U183" s="19">
        <f>IF((T182+R183)&lt;结论【关键目标】!$C$28,0,(发电量计算【计算逻辑页】!R183+发电量计算【计算逻辑页】!T182-结论【关键目标】!$C$28))</f>
        <v>13.068083766400001</v>
      </c>
      <c r="V183" s="5">
        <f t="shared" si="22"/>
        <v>4.5738293182399996</v>
      </c>
      <c r="W183" s="5">
        <f t="shared" si="23"/>
        <v>3.1554353913804798</v>
      </c>
      <c r="X183" s="5">
        <f t="shared" si="26"/>
        <v>0</v>
      </c>
    </row>
    <row r="184" spans="1:24" x14ac:dyDescent="0.15">
      <c r="A184" s="7">
        <v>183</v>
      </c>
      <c r="B184" s="7">
        <v>1</v>
      </c>
      <c r="C184" s="7">
        <v>8</v>
      </c>
      <c r="D184" s="7">
        <v>15</v>
      </c>
      <c r="E184" s="7">
        <v>8</v>
      </c>
      <c r="F184" s="7">
        <v>0.8</v>
      </c>
      <c r="G184" s="7">
        <v>149.9</v>
      </c>
      <c r="H184" s="7">
        <f t="shared" si="18"/>
        <v>7</v>
      </c>
      <c r="I184" s="16">
        <f t="shared" si="19"/>
        <v>44934</v>
      </c>
      <c r="J184" s="17">
        <v>1.2267999999999999</v>
      </c>
      <c r="K184" s="18">
        <f>G184*结论【关键目标】!C$27*0.7735*0.001</f>
        <v>13.913717999999999</v>
      </c>
      <c r="L184" s="5">
        <v>-6121.2668039999999</v>
      </c>
      <c r="M184" s="5">
        <f>ABS(IF(L184&lt;=0,L184/耗电量关键数据!$B$6/1000,L184/耗电量关键数据!$B$5/1000))</f>
        <v>2.4485067215999998</v>
      </c>
      <c r="N184" s="19">
        <f>耗电量关键数据!$B$14</f>
        <v>1.1688450000000001</v>
      </c>
      <c r="O184" s="19">
        <f>耗电量关键数据!$B$15</f>
        <v>0.37403039999999999</v>
      </c>
      <c r="P184" s="19">
        <f t="shared" si="20"/>
        <v>3.9913821216000001</v>
      </c>
      <c r="Q184" s="19">
        <f t="shared" si="24"/>
        <v>3.9913821216000001</v>
      </c>
      <c r="R184" s="20">
        <f t="shared" si="21"/>
        <v>9.9223358783999984</v>
      </c>
      <c r="S184" s="20">
        <f t="shared" si="25"/>
        <v>0</v>
      </c>
      <c r="T184" s="20">
        <f>IF((T183+R184)&lt;0,0,IF((T183+R184)&gt;结论【关键目标】!C$28,结论【关键目标】!C$28,T183+R184))</f>
        <v>22</v>
      </c>
      <c r="U184" s="19">
        <f>IF((T183+R184)&lt;结论【关键目标】!$C$28,0,(发电量计算【计算逻辑页】!R184+发电量计算【计算逻辑页】!T183-结论【关键目标】!$C$28))</f>
        <v>9.9223358783999984</v>
      </c>
      <c r="V184" s="5">
        <f t="shared" si="22"/>
        <v>3.4728175574399991</v>
      </c>
      <c r="W184" s="5">
        <f t="shared" si="23"/>
        <v>4.8966275867788793</v>
      </c>
      <c r="X184" s="5">
        <f t="shared" si="26"/>
        <v>0</v>
      </c>
    </row>
    <row r="185" spans="1:24" x14ac:dyDescent="0.15">
      <c r="A185" s="7">
        <v>184</v>
      </c>
      <c r="B185" s="7">
        <v>1</v>
      </c>
      <c r="C185" s="7">
        <v>8</v>
      </c>
      <c r="D185" s="7">
        <v>16</v>
      </c>
      <c r="E185" s="7">
        <v>8</v>
      </c>
      <c r="F185" s="7">
        <v>1</v>
      </c>
      <c r="G185" s="7">
        <v>12.8</v>
      </c>
      <c r="H185" s="7">
        <f t="shared" si="18"/>
        <v>7</v>
      </c>
      <c r="I185" s="16">
        <f t="shared" si="19"/>
        <v>44934</v>
      </c>
      <c r="J185" s="17">
        <v>0.70809999999999995</v>
      </c>
      <c r="K185" s="18">
        <f>G185*结论【关键目标】!C$27*0.7735*0.001</f>
        <v>1.188096</v>
      </c>
      <c r="L185" s="5">
        <v>-12105.29241</v>
      </c>
      <c r="M185" s="5">
        <f>ABS(IF(L185&lt;=0,L185/耗电量关键数据!$B$6/1000,L185/耗电量关键数据!$B$5/1000))</f>
        <v>4.8421169639999997</v>
      </c>
      <c r="N185" s="19">
        <f>耗电量关键数据!$B$14</f>
        <v>1.1688450000000001</v>
      </c>
      <c r="O185" s="19">
        <f>耗电量关键数据!$B$15</f>
        <v>0.37403039999999999</v>
      </c>
      <c r="P185" s="19">
        <f t="shared" si="20"/>
        <v>6.3849923639999995</v>
      </c>
      <c r="Q185" s="19">
        <f t="shared" si="24"/>
        <v>0</v>
      </c>
      <c r="R185" s="20">
        <f t="shared" si="21"/>
        <v>1.188096</v>
      </c>
      <c r="S185" s="20">
        <f t="shared" si="25"/>
        <v>0</v>
      </c>
      <c r="T185" s="20">
        <f>IF((T184+R185)&lt;0,0,IF((T184+R185)&gt;结论【关键目标】!C$28,结论【关键目标】!C$28,T184+R185))</f>
        <v>22</v>
      </c>
      <c r="U185" s="19">
        <f>IF((T184+R185)&lt;结论【关键目标】!$C$28,0,(发电量计算【计算逻辑页】!R185+发电量计算【计算逻辑页】!T184-结论【关键目标】!$C$28))</f>
        <v>1.1880960000000016</v>
      </c>
      <c r="V185" s="5">
        <f t="shared" si="22"/>
        <v>0.41583360000000053</v>
      </c>
      <c r="W185" s="5">
        <f t="shared" si="23"/>
        <v>0.84129077759999993</v>
      </c>
      <c r="X185" s="5">
        <f t="shared" si="26"/>
        <v>0</v>
      </c>
    </row>
    <row r="186" spans="1:24" x14ac:dyDescent="0.15">
      <c r="A186" s="7">
        <v>185</v>
      </c>
      <c r="B186" s="7">
        <v>1</v>
      </c>
      <c r="C186" s="7">
        <v>8</v>
      </c>
      <c r="D186" s="7">
        <v>17</v>
      </c>
      <c r="E186" s="7">
        <v>8</v>
      </c>
      <c r="F186" s="7">
        <v>0</v>
      </c>
      <c r="G186" s="7">
        <v>0</v>
      </c>
      <c r="H186" s="7">
        <f t="shared" si="18"/>
        <v>7</v>
      </c>
      <c r="I186" s="16">
        <f t="shared" si="19"/>
        <v>44934</v>
      </c>
      <c r="J186" s="17">
        <v>0.70809999999999995</v>
      </c>
      <c r="K186" s="18">
        <f>G186*结论【关键目标】!C$27*0.7735*0.001</f>
        <v>0</v>
      </c>
      <c r="L186" s="5">
        <v>-16778.039280000001</v>
      </c>
      <c r="M186" s="5">
        <f>ABS(IF(L186&lt;=0,L186/耗电量关键数据!$B$6/1000,L186/耗电量关键数据!$B$5/1000))</f>
        <v>6.7112157120000004</v>
      </c>
      <c r="N186" s="19">
        <f>耗电量关键数据!$B$14</f>
        <v>1.1688450000000001</v>
      </c>
      <c r="O186" s="19">
        <f>耗电量关键数据!$B$15</f>
        <v>0.37403039999999999</v>
      </c>
      <c r="P186" s="19">
        <f t="shared" si="20"/>
        <v>8.2540911120000011</v>
      </c>
      <c r="Q186" s="19">
        <f t="shared" si="24"/>
        <v>0</v>
      </c>
      <c r="R186" s="20">
        <f t="shared" si="21"/>
        <v>0</v>
      </c>
      <c r="S186" s="20">
        <f t="shared" si="25"/>
        <v>0</v>
      </c>
      <c r="T186" s="20">
        <f>IF((T185+R186)&lt;0,0,IF((T185+R186)&gt;结论【关键目标】!C$28,结论【关键目标】!C$28,T185+R186))</f>
        <v>22</v>
      </c>
      <c r="U186" s="19">
        <f>IF((T185+R186)&lt;结论【关键目标】!$C$28,0,(发电量计算【计算逻辑页】!R186+发电量计算【计算逻辑页】!T185-结论【关键目标】!$C$28))</f>
        <v>0</v>
      </c>
      <c r="V186" s="5">
        <f t="shared" si="22"/>
        <v>0</v>
      </c>
      <c r="W186" s="5">
        <f t="shared" si="23"/>
        <v>0</v>
      </c>
      <c r="X186" s="5">
        <f t="shared" si="26"/>
        <v>0</v>
      </c>
    </row>
    <row r="187" spans="1:24" x14ac:dyDescent="0.15">
      <c r="A187" s="7">
        <v>186</v>
      </c>
      <c r="B187" s="7">
        <v>1</v>
      </c>
      <c r="C187" s="7">
        <v>8</v>
      </c>
      <c r="D187" s="7">
        <v>18</v>
      </c>
      <c r="E187" s="7">
        <v>8</v>
      </c>
      <c r="F187" s="7">
        <v>0</v>
      </c>
      <c r="G187" s="7">
        <v>0</v>
      </c>
      <c r="H187" s="7">
        <f t="shared" si="18"/>
        <v>7</v>
      </c>
      <c r="I187" s="16">
        <f t="shared" si="19"/>
        <v>44934</v>
      </c>
      <c r="J187" s="17">
        <v>0.70809999999999995</v>
      </c>
      <c r="K187" s="18">
        <f>G187*结论【关键目标】!C$27*0.7735*0.001</f>
        <v>0</v>
      </c>
      <c r="L187" s="5">
        <v>-33448.437239999999</v>
      </c>
      <c r="M187" s="5">
        <f>ABS(IF(L187&lt;=0,L187/耗电量关键数据!$B$6/1000,L187/耗电量关键数据!$B$5/1000))</f>
        <v>13.379374896</v>
      </c>
      <c r="N187" s="19">
        <f>耗电量关键数据!$B$14</f>
        <v>1.1688450000000001</v>
      </c>
      <c r="O187" s="19">
        <f>耗电量关键数据!$B$15</f>
        <v>0.37403039999999999</v>
      </c>
      <c r="P187" s="19">
        <f t="shared" si="20"/>
        <v>14.922250296</v>
      </c>
      <c r="Q187" s="19">
        <f t="shared" si="24"/>
        <v>0</v>
      </c>
      <c r="R187" s="20">
        <f t="shared" si="21"/>
        <v>0</v>
      </c>
      <c r="S187" s="20">
        <f t="shared" si="25"/>
        <v>0</v>
      </c>
      <c r="T187" s="20">
        <f>IF((T186+R187)&lt;0,0,IF((T186+R187)&gt;结论【关键目标】!C$28,结论【关键目标】!C$28,T186+R187))</f>
        <v>22</v>
      </c>
      <c r="U187" s="19">
        <f>IF((T186+R187)&lt;结论【关键目标】!$C$28,0,(发电量计算【计算逻辑页】!R187+发电量计算【计算逻辑页】!T186-结论【关键目标】!$C$28))</f>
        <v>0</v>
      </c>
      <c r="V187" s="5">
        <f t="shared" si="22"/>
        <v>0</v>
      </c>
      <c r="W187" s="5">
        <f t="shared" si="23"/>
        <v>0</v>
      </c>
      <c r="X187" s="5">
        <f t="shared" si="26"/>
        <v>0</v>
      </c>
    </row>
    <row r="188" spans="1:24" x14ac:dyDescent="0.15">
      <c r="A188" s="7">
        <v>187</v>
      </c>
      <c r="B188" s="7">
        <v>1</v>
      </c>
      <c r="C188" s="7">
        <v>8</v>
      </c>
      <c r="D188" s="7">
        <v>19</v>
      </c>
      <c r="E188" s="7">
        <v>8</v>
      </c>
      <c r="F188" s="7">
        <v>-1</v>
      </c>
      <c r="G188" s="7">
        <v>0</v>
      </c>
      <c r="H188" s="7">
        <f t="shared" si="18"/>
        <v>7</v>
      </c>
      <c r="I188" s="16">
        <f t="shared" si="19"/>
        <v>44934</v>
      </c>
      <c r="J188" s="17">
        <v>1.2267999999999999</v>
      </c>
      <c r="K188" s="18">
        <f>G188*结论【关键目标】!C$27*0.7735*0.001</f>
        <v>0</v>
      </c>
      <c r="L188" s="5">
        <v>-23569.753270000001</v>
      </c>
      <c r="M188" s="5">
        <f>ABS(IF(L188&lt;=0,L188/耗电量关键数据!$B$6/1000,L188/耗电量关键数据!$B$5/1000))</f>
        <v>9.4279013080000009</v>
      </c>
      <c r="N188" s="19">
        <f>耗电量关键数据!$B$14</f>
        <v>1.1688450000000001</v>
      </c>
      <c r="O188" s="19">
        <f>耗电量关键数据!$B$15</f>
        <v>0.37403039999999999</v>
      </c>
      <c r="P188" s="19">
        <f t="shared" si="20"/>
        <v>10.970776708000001</v>
      </c>
      <c r="Q188" s="19">
        <f t="shared" si="24"/>
        <v>10.970776708000001</v>
      </c>
      <c r="R188" s="20">
        <f t="shared" si="21"/>
        <v>-10.970776708000001</v>
      </c>
      <c r="S188" s="20">
        <f t="shared" si="25"/>
        <v>10.970776708000001</v>
      </c>
      <c r="T188" s="20">
        <f>IF((T187+R188)&lt;0,0,IF((T187+R188)&gt;结论【关键目标】!C$28,结论【关键目标】!C$28,T187+R188))</f>
        <v>11.029223291999999</v>
      </c>
      <c r="U188" s="19">
        <f>IF((T187+R188)&lt;结论【关键目标】!$C$28,0,(发电量计算【计算逻辑页】!R188+发电量计算【计算逻辑页】!T187-结论【关键目标】!$C$28))</f>
        <v>0</v>
      </c>
      <c r="V188" s="5">
        <f t="shared" si="22"/>
        <v>0</v>
      </c>
      <c r="W188" s="5">
        <f t="shared" si="23"/>
        <v>0</v>
      </c>
      <c r="X188" s="5">
        <f t="shared" si="26"/>
        <v>9.6191770175743994</v>
      </c>
    </row>
    <row r="189" spans="1:24" x14ac:dyDescent="0.15">
      <c r="A189" s="7">
        <v>188</v>
      </c>
      <c r="B189" s="7">
        <v>1</v>
      </c>
      <c r="C189" s="7">
        <v>8</v>
      </c>
      <c r="D189" s="7">
        <v>20</v>
      </c>
      <c r="E189" s="7">
        <v>8</v>
      </c>
      <c r="F189" s="7">
        <v>-2</v>
      </c>
      <c r="G189" s="7">
        <v>0</v>
      </c>
      <c r="H189" s="7">
        <f t="shared" si="18"/>
        <v>7</v>
      </c>
      <c r="I189" s="16">
        <f t="shared" si="19"/>
        <v>44934</v>
      </c>
      <c r="J189" s="17">
        <v>1.2267999999999999</v>
      </c>
      <c r="K189" s="18">
        <f>G189*结论【关键目标】!C$27*0.7735*0.001</f>
        <v>0</v>
      </c>
      <c r="L189" s="5">
        <v>-33730.702190000004</v>
      </c>
      <c r="M189" s="5">
        <f>ABS(IF(L189&lt;=0,L189/耗电量关键数据!$B$6/1000,L189/耗电量关键数据!$B$5/1000))</f>
        <v>13.492280876000001</v>
      </c>
      <c r="N189" s="19">
        <f>耗电量关键数据!$B$14</f>
        <v>1.1688450000000001</v>
      </c>
      <c r="O189" s="19">
        <f>耗电量关键数据!$B$15</f>
        <v>0.37403039999999999</v>
      </c>
      <c r="P189" s="19">
        <f t="shared" si="20"/>
        <v>15.035156276</v>
      </c>
      <c r="Q189" s="19">
        <f t="shared" si="24"/>
        <v>15.035156276</v>
      </c>
      <c r="R189" s="20">
        <f t="shared" si="21"/>
        <v>-15.035156276</v>
      </c>
      <c r="S189" s="20">
        <f t="shared" si="25"/>
        <v>15.035156276</v>
      </c>
      <c r="T189" s="20">
        <f>IF((T188+R189)&lt;0,0,IF((T188+R189)&gt;结论【关键目标】!C$28,结论【关键目标】!C$28,T188+R189))</f>
        <v>0</v>
      </c>
      <c r="U189" s="19">
        <f>IF((T188+R189)&lt;结论【关键目标】!$C$28,0,(发电量计算【计算逻辑页】!R189+发电量计算【计算逻辑页】!T188-结论【关键目标】!$C$28))</f>
        <v>0</v>
      </c>
      <c r="V189" s="5">
        <f t="shared" si="22"/>
        <v>0</v>
      </c>
      <c r="W189" s="5">
        <f t="shared" si="23"/>
        <v>0</v>
      </c>
      <c r="X189" s="5">
        <f t="shared" si="26"/>
        <v>0</v>
      </c>
    </row>
    <row r="190" spans="1:24" x14ac:dyDescent="0.15">
      <c r="A190" s="7">
        <v>189</v>
      </c>
      <c r="B190" s="7">
        <v>1</v>
      </c>
      <c r="C190" s="7">
        <v>8</v>
      </c>
      <c r="D190" s="7">
        <v>21</v>
      </c>
      <c r="E190" s="7">
        <v>8</v>
      </c>
      <c r="F190" s="7">
        <v>-1.1000000000000001</v>
      </c>
      <c r="G190" s="7">
        <v>0</v>
      </c>
      <c r="H190" s="7">
        <f t="shared" si="18"/>
        <v>7</v>
      </c>
      <c r="I190" s="16">
        <f t="shared" si="19"/>
        <v>44934</v>
      </c>
      <c r="J190" s="17">
        <v>1.2267999999999999</v>
      </c>
      <c r="K190" s="18">
        <f>G190*结论【关键目标】!C$27*0.7735*0.001</f>
        <v>0</v>
      </c>
      <c r="L190" s="5">
        <v>-37323.210619999998</v>
      </c>
      <c r="M190" s="5">
        <f>ABS(IF(L190&lt;=0,L190/耗电量关键数据!$B$6/1000,L190/耗电量关键数据!$B$5/1000))</f>
        <v>14.929284248</v>
      </c>
      <c r="N190" s="19">
        <f>耗电量关键数据!$B$14</f>
        <v>1.1688450000000001</v>
      </c>
      <c r="O190" s="19">
        <f>耗电量关键数据!$B$15</f>
        <v>0.37403039999999999</v>
      </c>
      <c r="P190" s="19">
        <f t="shared" si="20"/>
        <v>16.472159647999998</v>
      </c>
      <c r="Q190" s="19">
        <f t="shared" si="24"/>
        <v>16.472159647999998</v>
      </c>
      <c r="R190" s="20">
        <f t="shared" si="21"/>
        <v>-16.472159647999998</v>
      </c>
      <c r="S190" s="20">
        <f t="shared" si="25"/>
        <v>16.472159647999998</v>
      </c>
      <c r="T190" s="20">
        <f>IF((T189+R190)&lt;0,0,IF((T189+R190)&gt;结论【关键目标】!C$28,结论【关键目标】!C$28,T189+R190))</f>
        <v>0</v>
      </c>
      <c r="U190" s="19">
        <f>IF((T189+R190)&lt;结论【关键目标】!$C$28,0,(发电量计算【计算逻辑页】!R190+发电量计算【计算逻辑页】!T189-结论【关键目标】!$C$28))</f>
        <v>0</v>
      </c>
      <c r="V190" s="5">
        <f t="shared" si="22"/>
        <v>0</v>
      </c>
      <c r="W190" s="5">
        <f t="shared" si="23"/>
        <v>0</v>
      </c>
      <c r="X190" s="5">
        <f t="shared" si="26"/>
        <v>0</v>
      </c>
    </row>
    <row r="191" spans="1:24" x14ac:dyDescent="0.15">
      <c r="A191" s="7">
        <v>190</v>
      </c>
      <c r="B191" s="7">
        <v>1</v>
      </c>
      <c r="C191" s="7">
        <v>8</v>
      </c>
      <c r="D191" s="7">
        <v>22</v>
      </c>
      <c r="E191" s="7">
        <v>8</v>
      </c>
      <c r="F191" s="7">
        <v>-2</v>
      </c>
      <c r="G191" s="7">
        <v>0</v>
      </c>
      <c r="H191" s="7">
        <f t="shared" si="18"/>
        <v>7</v>
      </c>
      <c r="I191" s="16">
        <f t="shared" si="19"/>
        <v>44934</v>
      </c>
      <c r="J191" s="17">
        <v>0.70809999999999995</v>
      </c>
      <c r="K191" s="18">
        <f>G191*结论【关键目标】!C$27*0.7735*0.001</f>
        <v>0</v>
      </c>
      <c r="L191" s="5">
        <v>-38808.498939999998</v>
      </c>
      <c r="M191" s="5">
        <f>ABS(IF(L191&lt;=0,L191/耗电量关键数据!$B$6/1000,L191/耗电量关键数据!$B$5/1000))</f>
        <v>15.523399575999999</v>
      </c>
      <c r="N191" s="19">
        <f>耗电量关键数据!$B$14</f>
        <v>1.1688450000000001</v>
      </c>
      <c r="O191" s="19">
        <f>耗电量关键数据!$B$15</f>
        <v>0.37403039999999999</v>
      </c>
      <c r="P191" s="19">
        <f t="shared" si="20"/>
        <v>17.066274975999999</v>
      </c>
      <c r="Q191" s="19">
        <f t="shared" si="24"/>
        <v>0</v>
      </c>
      <c r="R191" s="20">
        <f t="shared" si="21"/>
        <v>0</v>
      </c>
      <c r="S191" s="20">
        <f t="shared" si="25"/>
        <v>0</v>
      </c>
      <c r="T191" s="20">
        <f>IF((T190+R191)&lt;0,0,IF((T190+R191)&gt;结论【关键目标】!C$28,结论【关键目标】!C$28,T190+R191))</f>
        <v>0</v>
      </c>
      <c r="U191" s="19">
        <f>IF((T190+R191)&lt;结论【关键目标】!$C$28,0,(发电量计算【计算逻辑页】!R191+发电量计算【计算逻辑页】!T190-结论【关键目标】!$C$28))</f>
        <v>0</v>
      </c>
      <c r="V191" s="5">
        <f t="shared" si="22"/>
        <v>0</v>
      </c>
      <c r="W191" s="5">
        <f t="shared" si="23"/>
        <v>0</v>
      </c>
      <c r="X191" s="5">
        <f t="shared" si="26"/>
        <v>0</v>
      </c>
    </row>
    <row r="192" spans="1:24" x14ac:dyDescent="0.15">
      <c r="A192" s="7">
        <v>191</v>
      </c>
      <c r="B192" s="7">
        <v>1</v>
      </c>
      <c r="C192" s="7">
        <v>8</v>
      </c>
      <c r="D192" s="7">
        <v>23</v>
      </c>
      <c r="E192" s="7">
        <v>8</v>
      </c>
      <c r="F192" s="7">
        <v>-3</v>
      </c>
      <c r="G192" s="7">
        <v>0</v>
      </c>
      <c r="H192" s="7">
        <f t="shared" si="18"/>
        <v>7</v>
      </c>
      <c r="I192" s="16">
        <f t="shared" si="19"/>
        <v>44934</v>
      </c>
      <c r="J192" s="17">
        <v>0.70809999999999995</v>
      </c>
      <c r="K192" s="18">
        <f>G192*结论【关键目标】!C$27*0.7735*0.001</f>
        <v>0</v>
      </c>
      <c r="L192" s="5">
        <v>-40213.313950000003</v>
      </c>
      <c r="M192" s="5">
        <f>ABS(IF(L192&lt;=0,L192/耗电量关键数据!$B$6/1000,L192/耗电量关键数据!$B$5/1000))</f>
        <v>16.085325579999999</v>
      </c>
      <c r="N192" s="19">
        <f>耗电量关键数据!$B$14</f>
        <v>1.1688450000000001</v>
      </c>
      <c r="O192" s="19">
        <f>耗电量关键数据!$B$15</f>
        <v>0.37403039999999999</v>
      </c>
      <c r="P192" s="19">
        <f t="shared" si="20"/>
        <v>17.628200979999999</v>
      </c>
      <c r="Q192" s="19">
        <f t="shared" si="24"/>
        <v>0</v>
      </c>
      <c r="R192" s="20">
        <f t="shared" si="21"/>
        <v>0</v>
      </c>
      <c r="S192" s="20">
        <f t="shared" si="25"/>
        <v>0</v>
      </c>
      <c r="T192" s="20">
        <f>IF((T191+R192)&lt;0,0,IF((T191+R192)&gt;结论【关键目标】!C$28,结论【关键目标】!C$28,T191+R192))</f>
        <v>0</v>
      </c>
      <c r="U192" s="19">
        <f>IF((T191+R192)&lt;结论【关键目标】!$C$28,0,(发电量计算【计算逻辑页】!R192+发电量计算【计算逻辑页】!T191-结论【关键目标】!$C$28))</f>
        <v>0</v>
      </c>
      <c r="V192" s="5">
        <f t="shared" si="22"/>
        <v>0</v>
      </c>
      <c r="W192" s="5">
        <f t="shared" si="23"/>
        <v>0</v>
      </c>
      <c r="X192" s="5">
        <f t="shared" si="26"/>
        <v>0</v>
      </c>
    </row>
    <row r="193" spans="1:24" x14ac:dyDescent="0.15">
      <c r="A193" s="7">
        <v>192</v>
      </c>
      <c r="B193" s="7">
        <v>1</v>
      </c>
      <c r="C193" s="7">
        <v>8</v>
      </c>
      <c r="D193" s="7">
        <v>24</v>
      </c>
      <c r="E193" s="7">
        <v>8</v>
      </c>
      <c r="F193" s="7">
        <v>-3.3</v>
      </c>
      <c r="G193" s="7">
        <v>0</v>
      </c>
      <c r="H193" s="7">
        <f t="shared" si="18"/>
        <v>7</v>
      </c>
      <c r="I193" s="16">
        <f t="shared" si="19"/>
        <v>44934</v>
      </c>
      <c r="J193" s="17">
        <v>0.2407</v>
      </c>
      <c r="K193" s="18">
        <f>G193*结论【关键目标】!C$27*0.7735*0.001</f>
        <v>0</v>
      </c>
      <c r="L193" s="5">
        <v>-41714.20508</v>
      </c>
      <c r="M193" s="5">
        <f>ABS(IF(L193&lt;=0,L193/耗电量关键数据!$B$6/1000,L193/耗电量关键数据!$B$5/1000))</f>
        <v>16.685682031999999</v>
      </c>
      <c r="N193" s="19">
        <f>耗电量关键数据!$B$14</f>
        <v>1.1688450000000001</v>
      </c>
      <c r="O193" s="19">
        <f>耗电量关键数据!$B$15</f>
        <v>0.37403039999999999</v>
      </c>
      <c r="P193" s="19">
        <f t="shared" si="20"/>
        <v>18.228557431999999</v>
      </c>
      <c r="Q193" s="19">
        <f t="shared" si="24"/>
        <v>0</v>
      </c>
      <c r="R193" s="20">
        <f t="shared" si="21"/>
        <v>0</v>
      </c>
      <c r="S193" s="20">
        <f t="shared" si="25"/>
        <v>0</v>
      </c>
      <c r="T193" s="20">
        <f>IF((T192+R193)&lt;0,0,IF((T192+R193)&gt;结论【关键目标】!C$28,结论【关键目标】!C$28,T192+R193))</f>
        <v>0</v>
      </c>
      <c r="U193" s="19">
        <f>IF((T192+R193)&lt;结论【关键目标】!$C$28,0,(发电量计算【计算逻辑页】!R193+发电量计算【计算逻辑页】!T192-结论【关键目标】!$C$28))</f>
        <v>0</v>
      </c>
      <c r="V193" s="5">
        <f t="shared" si="22"/>
        <v>0</v>
      </c>
      <c r="W193" s="5">
        <f t="shared" si="23"/>
        <v>0</v>
      </c>
      <c r="X193" s="5">
        <f t="shared" si="26"/>
        <v>0</v>
      </c>
    </row>
    <row r="194" spans="1:24" x14ac:dyDescent="0.15">
      <c r="A194" s="7">
        <v>193</v>
      </c>
      <c r="B194" s="7">
        <v>1</v>
      </c>
      <c r="C194" s="7">
        <v>9</v>
      </c>
      <c r="D194" s="7">
        <v>1</v>
      </c>
      <c r="E194" s="7">
        <v>9</v>
      </c>
      <c r="F194" s="7">
        <v>-6</v>
      </c>
      <c r="G194" s="7">
        <v>0</v>
      </c>
      <c r="H194" s="7">
        <f t="shared" ref="H194:H257" si="27">WEEKDAY(I:I,2)</f>
        <v>1</v>
      </c>
      <c r="I194" s="16">
        <f t="shared" ref="I194:I257" si="28">DATE(2023,B194,C194)</f>
        <v>44935</v>
      </c>
      <c r="J194" s="17">
        <v>0.2407</v>
      </c>
      <c r="K194" s="18">
        <f>G194*结论【关键目标】!C$27*0.7735*0.001</f>
        <v>0</v>
      </c>
      <c r="L194" s="5">
        <v>-42988.08322</v>
      </c>
      <c r="M194" s="5">
        <f>ABS(IF(L194&lt;=0,L194/耗电量关键数据!$B$6/1000,L194/耗电量关键数据!$B$5/1000))</f>
        <v>17.195233288000001</v>
      </c>
      <c r="N194" s="5">
        <f>电气设备逐时使用率计算!H170</f>
        <v>1.1688450000000001</v>
      </c>
      <c r="O194" s="5">
        <f>灯光逐时使用率计算!H170</f>
        <v>0.37403039999999999</v>
      </c>
      <c r="P194" s="19">
        <f t="shared" ref="P194:P257" si="29">M194+N194+O194</f>
        <v>18.738108688000001</v>
      </c>
      <c r="Q194" s="19">
        <f t="shared" si="24"/>
        <v>0</v>
      </c>
      <c r="R194" s="20">
        <f t="shared" ref="R194:R257" si="30">K194-Q194</f>
        <v>0</v>
      </c>
      <c r="S194" s="20">
        <f t="shared" si="25"/>
        <v>0</v>
      </c>
      <c r="T194" s="20">
        <f>IF((T193+R194)&lt;0,0,IF((T193+R194)&gt;结论【关键目标】!C$28,结论【关键目标】!C$28,T193+R194))</f>
        <v>0</v>
      </c>
      <c r="U194" s="19">
        <f>IF((T193+R194)&lt;结论【关键目标】!$C$28,0,(发电量计算【计算逻辑页】!R194+发电量计算【计算逻辑页】!T193-结论【关键目标】!$C$28))</f>
        <v>0</v>
      </c>
      <c r="V194" s="5">
        <f t="shared" ref="V194:V257" si="31">IF(J194&gt;0.35,U194*0.35,0)</f>
        <v>0</v>
      </c>
      <c r="W194" s="5">
        <f t="shared" ref="W194:W257" si="32">IF(P194&gt;K194,K194*J194,P194*J194)</f>
        <v>0</v>
      </c>
      <c r="X194" s="5">
        <f t="shared" si="26"/>
        <v>0</v>
      </c>
    </row>
    <row r="195" spans="1:24" x14ac:dyDescent="0.15">
      <c r="A195" s="7">
        <v>194</v>
      </c>
      <c r="B195" s="7">
        <v>1</v>
      </c>
      <c r="C195" s="7">
        <v>9</v>
      </c>
      <c r="D195" s="7">
        <v>2</v>
      </c>
      <c r="E195" s="7">
        <v>9</v>
      </c>
      <c r="F195" s="7">
        <v>-9</v>
      </c>
      <c r="G195" s="7">
        <v>0</v>
      </c>
      <c r="H195" s="7">
        <f t="shared" si="27"/>
        <v>1</v>
      </c>
      <c r="I195" s="16">
        <f t="shared" si="28"/>
        <v>44935</v>
      </c>
      <c r="J195" s="17">
        <v>0.2407</v>
      </c>
      <c r="K195" s="18">
        <f>G195*结论【关键目标】!C$27*0.7735*0.001</f>
        <v>0</v>
      </c>
      <c r="L195" s="5">
        <v>-44291.974349999997</v>
      </c>
      <c r="M195" s="5">
        <f>ABS(IF(L195&lt;=0,L195/耗电量关键数据!$B$6/1000,L195/耗电量关键数据!$B$5/1000))</f>
        <v>17.716789739999999</v>
      </c>
      <c r="N195" s="5">
        <f>电气设备逐时使用率计算!H171</f>
        <v>1.1688450000000001</v>
      </c>
      <c r="O195" s="5">
        <f>灯光逐时使用率计算!H171</f>
        <v>0.37403039999999999</v>
      </c>
      <c r="P195" s="19">
        <f t="shared" si="29"/>
        <v>19.259665139999999</v>
      </c>
      <c r="Q195" s="19">
        <f t="shared" ref="Q195:Q258" si="33">IF(J195&gt;0.8,P195,0)</f>
        <v>0</v>
      </c>
      <c r="R195" s="20">
        <f t="shared" si="30"/>
        <v>0</v>
      </c>
      <c r="S195" s="20">
        <f t="shared" ref="S195:S258" si="34">IF(R195&lt;0,ABS(R195),0)</f>
        <v>0</v>
      </c>
      <c r="T195" s="20">
        <f>IF((T194+R195)&lt;0,0,IF((T194+R195)&gt;结论【关键目标】!C$28,结论【关键目标】!C$28,T194+R195))</f>
        <v>0</v>
      </c>
      <c r="U195" s="19">
        <f>IF((T194+R195)&lt;结论【关键目标】!$C$28,0,(发电量计算【计算逻辑页】!R195+发电量计算【计算逻辑页】!T194-结论【关键目标】!$C$28))</f>
        <v>0</v>
      </c>
      <c r="V195" s="5">
        <f t="shared" si="31"/>
        <v>0</v>
      </c>
      <c r="W195" s="5">
        <f t="shared" si="32"/>
        <v>0</v>
      </c>
      <c r="X195" s="5">
        <f t="shared" si="26"/>
        <v>0</v>
      </c>
    </row>
    <row r="196" spans="1:24" x14ac:dyDescent="0.15">
      <c r="A196" s="7">
        <v>195</v>
      </c>
      <c r="B196" s="7">
        <v>1</v>
      </c>
      <c r="C196" s="7">
        <v>9</v>
      </c>
      <c r="D196" s="7">
        <v>3</v>
      </c>
      <c r="E196" s="7">
        <v>9</v>
      </c>
      <c r="F196" s="7">
        <v>-5.6</v>
      </c>
      <c r="G196" s="7">
        <v>0</v>
      </c>
      <c r="H196" s="7">
        <f t="shared" si="27"/>
        <v>1</v>
      </c>
      <c r="I196" s="16">
        <f t="shared" si="28"/>
        <v>44935</v>
      </c>
      <c r="J196" s="17">
        <v>0.2407</v>
      </c>
      <c r="K196" s="18">
        <f>G196*结论【关键目标】!C$27*0.7735*0.001</f>
        <v>0</v>
      </c>
      <c r="L196" s="5">
        <v>-45943.726360000001</v>
      </c>
      <c r="M196" s="5">
        <f>ABS(IF(L196&lt;=0,L196/耗电量关键数据!$B$6/1000,L196/耗电量关键数据!$B$5/1000))</f>
        <v>18.377490544</v>
      </c>
      <c r="N196" s="5">
        <f>电气设备逐时使用率计算!H172</f>
        <v>1.1688450000000001</v>
      </c>
      <c r="O196" s="5">
        <f>灯光逐时使用率计算!H172</f>
        <v>0.37403039999999999</v>
      </c>
      <c r="P196" s="19">
        <f t="shared" si="29"/>
        <v>19.920365944</v>
      </c>
      <c r="Q196" s="19">
        <f t="shared" si="33"/>
        <v>0</v>
      </c>
      <c r="R196" s="20">
        <f t="shared" si="30"/>
        <v>0</v>
      </c>
      <c r="S196" s="20">
        <f t="shared" si="34"/>
        <v>0</v>
      </c>
      <c r="T196" s="20">
        <f>IF((T195+R196)&lt;0,0,IF((T195+R196)&gt;结论【关键目标】!C$28,结论【关键目标】!C$28,T195+R196))</f>
        <v>0</v>
      </c>
      <c r="U196" s="19">
        <f>IF((T195+R196)&lt;结论【关键目标】!$C$28,0,(发电量计算【计算逻辑页】!R196+发电量计算【计算逻辑页】!T195-结论【关键目标】!$C$28))</f>
        <v>0</v>
      </c>
      <c r="V196" s="5">
        <f t="shared" si="31"/>
        <v>0</v>
      </c>
      <c r="W196" s="5">
        <f t="shared" si="32"/>
        <v>0</v>
      </c>
      <c r="X196" s="5">
        <f t="shared" ref="X196:X259" si="35">(J196-0.35)*IF(T196&gt;S196,S196,T196)</f>
        <v>0</v>
      </c>
    </row>
    <row r="197" spans="1:24" x14ac:dyDescent="0.15">
      <c r="A197" s="7">
        <v>196</v>
      </c>
      <c r="B197" s="7">
        <v>1</v>
      </c>
      <c r="C197" s="7">
        <v>9</v>
      </c>
      <c r="D197" s="7">
        <v>4</v>
      </c>
      <c r="E197" s="7">
        <v>9</v>
      </c>
      <c r="F197" s="7">
        <v>-11</v>
      </c>
      <c r="G197" s="7">
        <v>0</v>
      </c>
      <c r="H197" s="7">
        <f t="shared" si="27"/>
        <v>1</v>
      </c>
      <c r="I197" s="16">
        <f t="shared" si="28"/>
        <v>44935</v>
      </c>
      <c r="J197" s="17">
        <v>0.2407</v>
      </c>
      <c r="K197" s="18">
        <f>G197*结论【关键目标】!C$27*0.7735*0.001</f>
        <v>0</v>
      </c>
      <c r="L197" s="5">
        <v>-47346.295019999998</v>
      </c>
      <c r="M197" s="5">
        <f>ABS(IF(L197&lt;=0,L197/耗电量关键数据!$B$6/1000,L197/耗电量关键数据!$B$5/1000))</f>
        <v>18.938518007999999</v>
      </c>
      <c r="N197" s="5">
        <f>电气设备逐时使用率计算!H173</f>
        <v>1.1688450000000001</v>
      </c>
      <c r="O197" s="5">
        <f>灯光逐时使用率计算!H173</f>
        <v>0.37403039999999999</v>
      </c>
      <c r="P197" s="19">
        <f t="shared" si="29"/>
        <v>20.481393407999999</v>
      </c>
      <c r="Q197" s="19">
        <f t="shared" si="33"/>
        <v>0</v>
      </c>
      <c r="R197" s="20">
        <f t="shared" si="30"/>
        <v>0</v>
      </c>
      <c r="S197" s="20">
        <f t="shared" si="34"/>
        <v>0</v>
      </c>
      <c r="T197" s="20">
        <f>IF((T196+R197)&lt;0,0,IF((T196+R197)&gt;结论【关键目标】!C$28,结论【关键目标】!C$28,T196+R197))</f>
        <v>0</v>
      </c>
      <c r="U197" s="19">
        <f>IF((T196+R197)&lt;结论【关键目标】!$C$28,0,(发电量计算【计算逻辑页】!R197+发电量计算【计算逻辑页】!T196-结论【关键目标】!$C$28))</f>
        <v>0</v>
      </c>
      <c r="V197" s="5">
        <f t="shared" si="31"/>
        <v>0</v>
      </c>
      <c r="W197" s="5">
        <f t="shared" si="32"/>
        <v>0</v>
      </c>
      <c r="X197" s="5">
        <f t="shared" si="35"/>
        <v>0</v>
      </c>
    </row>
    <row r="198" spans="1:24" x14ac:dyDescent="0.15">
      <c r="A198" s="7">
        <v>197</v>
      </c>
      <c r="B198" s="7">
        <v>1</v>
      </c>
      <c r="C198" s="7">
        <v>9</v>
      </c>
      <c r="D198" s="7">
        <v>5</v>
      </c>
      <c r="E198" s="7">
        <v>9</v>
      </c>
      <c r="F198" s="7">
        <v>-10</v>
      </c>
      <c r="G198" s="7">
        <v>0</v>
      </c>
      <c r="H198" s="7">
        <f t="shared" si="27"/>
        <v>1</v>
      </c>
      <c r="I198" s="16">
        <f t="shared" si="28"/>
        <v>44935</v>
      </c>
      <c r="J198" s="17">
        <v>0.2407</v>
      </c>
      <c r="K198" s="18">
        <f>G198*结论【关键目标】!C$27*0.7735*0.001</f>
        <v>0</v>
      </c>
      <c r="L198" s="5">
        <v>-48693.2667</v>
      </c>
      <c r="M198" s="5">
        <f>ABS(IF(L198&lt;=0,L198/耗电量关键数据!$B$6/1000,L198/耗电量关键数据!$B$5/1000))</f>
        <v>19.477306680000002</v>
      </c>
      <c r="N198" s="5">
        <f>电气设备逐时使用率计算!H174</f>
        <v>1.1688450000000001</v>
      </c>
      <c r="O198" s="5">
        <f>灯光逐时使用率计算!H174</f>
        <v>0.37403039999999999</v>
      </c>
      <c r="P198" s="19">
        <f t="shared" si="29"/>
        <v>21.020182080000001</v>
      </c>
      <c r="Q198" s="19">
        <f t="shared" si="33"/>
        <v>0</v>
      </c>
      <c r="R198" s="20">
        <f t="shared" si="30"/>
        <v>0</v>
      </c>
      <c r="S198" s="20">
        <f t="shared" si="34"/>
        <v>0</v>
      </c>
      <c r="T198" s="20">
        <f>IF((T197+R198)&lt;0,0,IF((T197+R198)&gt;结论【关键目标】!C$28,结论【关键目标】!C$28,T197+R198))</f>
        <v>0</v>
      </c>
      <c r="U198" s="19">
        <f>IF((T197+R198)&lt;结论【关键目标】!$C$28,0,(发电量计算【计算逻辑页】!R198+发电量计算【计算逻辑页】!T197-结论【关键目标】!$C$28))</f>
        <v>0</v>
      </c>
      <c r="V198" s="5">
        <f t="shared" si="31"/>
        <v>0</v>
      </c>
      <c r="W198" s="5">
        <f t="shared" si="32"/>
        <v>0</v>
      </c>
      <c r="X198" s="5">
        <f t="shared" si="35"/>
        <v>0</v>
      </c>
    </row>
    <row r="199" spans="1:24" x14ac:dyDescent="0.15">
      <c r="A199" s="7">
        <v>198</v>
      </c>
      <c r="B199" s="7">
        <v>1</v>
      </c>
      <c r="C199" s="7">
        <v>9</v>
      </c>
      <c r="D199" s="7">
        <v>6</v>
      </c>
      <c r="E199" s="7">
        <v>9</v>
      </c>
      <c r="F199" s="7">
        <v>-8</v>
      </c>
      <c r="G199" s="7">
        <v>0</v>
      </c>
      <c r="H199" s="7">
        <f t="shared" si="27"/>
        <v>1</v>
      </c>
      <c r="I199" s="16">
        <f t="shared" si="28"/>
        <v>44935</v>
      </c>
      <c r="J199" s="17">
        <v>0.2407</v>
      </c>
      <c r="K199" s="18">
        <f>G199*结论【关键目标】!C$27*0.7735*0.001</f>
        <v>0</v>
      </c>
      <c r="L199" s="5">
        <v>-49791.88351</v>
      </c>
      <c r="M199" s="5">
        <f>ABS(IF(L199&lt;=0,L199/耗电量关键数据!$B$6/1000,L199/耗电量关键数据!$B$5/1000))</f>
        <v>19.916753403999998</v>
      </c>
      <c r="N199" s="5">
        <f>电气设备逐时使用率计算!H175</f>
        <v>1.1688450000000001</v>
      </c>
      <c r="O199" s="5">
        <f>灯光逐时使用率计算!H175</f>
        <v>0.37403039999999999</v>
      </c>
      <c r="P199" s="19">
        <f t="shared" si="29"/>
        <v>21.459628803999998</v>
      </c>
      <c r="Q199" s="19">
        <f t="shared" si="33"/>
        <v>0</v>
      </c>
      <c r="R199" s="20">
        <f t="shared" si="30"/>
        <v>0</v>
      </c>
      <c r="S199" s="20">
        <f t="shared" si="34"/>
        <v>0</v>
      </c>
      <c r="T199" s="20">
        <f>IF((T198+R199)&lt;0,0,IF((T198+R199)&gt;结论【关键目标】!C$28,结论【关键目标】!C$28,T198+R199))</f>
        <v>0</v>
      </c>
      <c r="U199" s="19">
        <f>IF((T198+R199)&lt;结论【关键目标】!$C$28,0,(发电量计算【计算逻辑页】!R199+发电量计算【计算逻辑页】!T198-结论【关键目标】!$C$28))</f>
        <v>0</v>
      </c>
      <c r="V199" s="5">
        <f t="shared" si="31"/>
        <v>0</v>
      </c>
      <c r="W199" s="5">
        <f t="shared" si="32"/>
        <v>0</v>
      </c>
      <c r="X199" s="5">
        <f t="shared" si="35"/>
        <v>0</v>
      </c>
    </row>
    <row r="200" spans="1:24" x14ac:dyDescent="0.15">
      <c r="A200" s="7">
        <v>199</v>
      </c>
      <c r="B200" s="7">
        <v>1</v>
      </c>
      <c r="C200" s="7">
        <v>9</v>
      </c>
      <c r="D200" s="7">
        <v>7</v>
      </c>
      <c r="E200" s="7">
        <v>9</v>
      </c>
      <c r="F200" s="7">
        <v>-12</v>
      </c>
      <c r="G200" s="7">
        <v>0</v>
      </c>
      <c r="H200" s="7">
        <f t="shared" si="27"/>
        <v>1</v>
      </c>
      <c r="I200" s="16">
        <f t="shared" si="28"/>
        <v>44935</v>
      </c>
      <c r="J200" s="17">
        <v>0.2407</v>
      </c>
      <c r="K200" s="18">
        <f>G200*结论【关键目标】!C$27*0.7735*0.001</f>
        <v>0</v>
      </c>
      <c r="L200" s="5">
        <v>-45160.703549999998</v>
      </c>
      <c r="M200" s="5">
        <f>ABS(IF(L200&lt;=0,L200/耗电量关键数据!$B$6/1000,L200/耗电量关键数据!$B$5/1000))</f>
        <v>18.06428142</v>
      </c>
      <c r="N200" s="5">
        <f>电气设备逐时使用率计算!H176</f>
        <v>2.3376900000000003</v>
      </c>
      <c r="O200" s="5">
        <f>灯光逐时使用率计算!H176</f>
        <v>1.2467680000000001</v>
      </c>
      <c r="P200" s="19">
        <f t="shared" si="29"/>
        <v>21.648739420000002</v>
      </c>
      <c r="Q200" s="19">
        <f t="shared" si="33"/>
        <v>0</v>
      </c>
      <c r="R200" s="20">
        <f t="shared" si="30"/>
        <v>0</v>
      </c>
      <c r="S200" s="20">
        <f t="shared" si="34"/>
        <v>0</v>
      </c>
      <c r="T200" s="20">
        <f>IF((T199+R200)&lt;0,0,IF((T199+R200)&gt;结论【关键目标】!C$28,结论【关键目标】!C$28,T199+R200))</f>
        <v>0</v>
      </c>
      <c r="U200" s="19">
        <f>IF((T199+R200)&lt;结论【关键目标】!$C$28,0,(发电量计算【计算逻辑页】!R200+发电量计算【计算逻辑页】!T199-结论【关键目标】!$C$28))</f>
        <v>0</v>
      </c>
      <c r="V200" s="5">
        <f t="shared" si="31"/>
        <v>0</v>
      </c>
      <c r="W200" s="5">
        <f t="shared" si="32"/>
        <v>0</v>
      </c>
      <c r="X200" s="5">
        <f t="shared" si="35"/>
        <v>0</v>
      </c>
    </row>
    <row r="201" spans="1:24" x14ac:dyDescent="0.15">
      <c r="A201" s="7">
        <v>200</v>
      </c>
      <c r="B201" s="7">
        <v>1</v>
      </c>
      <c r="C201" s="7">
        <v>9</v>
      </c>
      <c r="D201" s="7">
        <v>8</v>
      </c>
      <c r="E201" s="7">
        <v>9</v>
      </c>
      <c r="F201" s="7">
        <v>-14</v>
      </c>
      <c r="G201" s="7">
        <v>53.2</v>
      </c>
      <c r="H201" s="7">
        <f t="shared" si="27"/>
        <v>1</v>
      </c>
      <c r="I201" s="16">
        <f t="shared" si="28"/>
        <v>44935</v>
      </c>
      <c r="J201" s="17">
        <v>0.70809999999999995</v>
      </c>
      <c r="K201" s="18">
        <f>G201*结论【关键目标】!C$27*0.7735*0.001</f>
        <v>4.9380239999999995</v>
      </c>
      <c r="L201" s="5">
        <v>-44722.273889999997</v>
      </c>
      <c r="M201" s="5">
        <f>ABS(IF(L201&lt;=0,L201/耗电量关键数据!$B$6/1000,L201/耗电量关键数据!$B$5/1000))</f>
        <v>17.888909555999998</v>
      </c>
      <c r="N201" s="5">
        <f>电气设备逐时使用率计算!H177</f>
        <v>11.688450000000001</v>
      </c>
      <c r="O201" s="5">
        <f>灯光逐时使用率计算!H177</f>
        <v>6.2338399999999998</v>
      </c>
      <c r="P201" s="19">
        <f t="shared" si="29"/>
        <v>35.811199555999998</v>
      </c>
      <c r="Q201" s="19">
        <f t="shared" si="33"/>
        <v>0</v>
      </c>
      <c r="R201" s="20">
        <f t="shared" si="30"/>
        <v>4.9380239999999995</v>
      </c>
      <c r="S201" s="20">
        <f t="shared" si="34"/>
        <v>0</v>
      </c>
      <c r="T201" s="20">
        <f>IF((T200+R201)&lt;0,0,IF((T200+R201)&gt;结论【关键目标】!C$28,结论【关键目标】!C$28,T200+R201))</f>
        <v>4.9380239999999995</v>
      </c>
      <c r="U201" s="19">
        <f>IF((T200+R201)&lt;结论【关键目标】!$C$28,0,(发电量计算【计算逻辑页】!R201+发电量计算【计算逻辑页】!T200-结论【关键目标】!$C$28))</f>
        <v>0</v>
      </c>
      <c r="V201" s="5">
        <f t="shared" si="31"/>
        <v>0</v>
      </c>
      <c r="W201" s="5">
        <f t="shared" si="32"/>
        <v>3.4966147943999992</v>
      </c>
      <c r="X201" s="5">
        <f t="shared" si="35"/>
        <v>0</v>
      </c>
    </row>
    <row r="202" spans="1:24" x14ac:dyDescent="0.15">
      <c r="A202" s="7">
        <v>201</v>
      </c>
      <c r="B202" s="7">
        <v>1</v>
      </c>
      <c r="C202" s="7">
        <v>9</v>
      </c>
      <c r="D202" s="7">
        <v>9</v>
      </c>
      <c r="E202" s="7">
        <v>9</v>
      </c>
      <c r="F202" s="7">
        <v>-9.9</v>
      </c>
      <c r="G202" s="7">
        <v>187.3</v>
      </c>
      <c r="H202" s="7">
        <f t="shared" si="27"/>
        <v>1</v>
      </c>
      <c r="I202" s="16">
        <f t="shared" si="28"/>
        <v>44935</v>
      </c>
      <c r="J202" s="17">
        <v>0.70809999999999995</v>
      </c>
      <c r="K202" s="18">
        <f>G202*结论【关键目标】!C$27*0.7735*0.001</f>
        <v>17.385185999999997</v>
      </c>
      <c r="L202" s="5">
        <v>-23905.293880000001</v>
      </c>
      <c r="M202" s="5">
        <f>ABS(IF(L202&lt;=0,L202/耗电量关键数据!$B$6/1000,L202/耗电量关键数据!$B$5/1000))</f>
        <v>9.5621175520000001</v>
      </c>
      <c r="N202" s="5">
        <f>电气设备逐时使用率计算!H178</f>
        <v>22.208055000000002</v>
      </c>
      <c r="O202" s="5">
        <f>灯光逐时使用率计算!H178</f>
        <v>11.844296</v>
      </c>
      <c r="P202" s="19">
        <f t="shared" si="29"/>
        <v>43.614468552000005</v>
      </c>
      <c r="Q202" s="19">
        <f t="shared" si="33"/>
        <v>0</v>
      </c>
      <c r="R202" s="20">
        <f t="shared" si="30"/>
        <v>17.385185999999997</v>
      </c>
      <c r="S202" s="20">
        <f t="shared" si="34"/>
        <v>0</v>
      </c>
      <c r="T202" s="20">
        <f>IF((T201+R202)&lt;0,0,IF((T201+R202)&gt;结论【关键目标】!C$28,结论【关键目标】!C$28,T201+R202))</f>
        <v>22</v>
      </c>
      <c r="U202" s="19">
        <f>IF((T201+R202)&lt;结论【关键目标】!$C$28,0,(发电量计算【计算逻辑页】!R202+发电量计算【计算逻辑页】!T201-结论【关键目标】!$C$28))</f>
        <v>0.323209999999996</v>
      </c>
      <c r="V202" s="5">
        <f t="shared" si="31"/>
        <v>0.11312349999999859</v>
      </c>
      <c r="W202" s="5">
        <f t="shared" si="32"/>
        <v>12.310450206599997</v>
      </c>
      <c r="X202" s="5">
        <f t="shared" si="35"/>
        <v>0</v>
      </c>
    </row>
    <row r="203" spans="1:24" x14ac:dyDescent="0.15">
      <c r="A203" s="7">
        <v>202</v>
      </c>
      <c r="B203" s="7">
        <v>1</v>
      </c>
      <c r="C203" s="7">
        <v>9</v>
      </c>
      <c r="D203" s="7">
        <v>10</v>
      </c>
      <c r="E203" s="7">
        <v>9</v>
      </c>
      <c r="F203" s="7">
        <v>-10</v>
      </c>
      <c r="G203" s="7">
        <v>289.3</v>
      </c>
      <c r="H203" s="7">
        <f t="shared" si="27"/>
        <v>1</v>
      </c>
      <c r="I203" s="16">
        <f t="shared" si="28"/>
        <v>44935</v>
      </c>
      <c r="J203" s="17">
        <v>0.70809999999999995</v>
      </c>
      <c r="K203" s="18">
        <f>G203*结论【关键目标】!C$27*0.7735*0.001</f>
        <v>26.852825999999997</v>
      </c>
      <c r="L203" s="5">
        <v>-16377.928529999999</v>
      </c>
      <c r="M203" s="5">
        <f>ABS(IF(L203&lt;=0,L203/耗电量关键数据!$B$6/1000,L203/耗电量关键数据!$B$5/1000))</f>
        <v>6.5511714119999995</v>
      </c>
      <c r="N203" s="5">
        <f>电气设备逐时使用率计算!H179</f>
        <v>22.208055000000002</v>
      </c>
      <c r="O203" s="5">
        <f>灯光逐时使用率计算!H179</f>
        <v>11.844296</v>
      </c>
      <c r="P203" s="19">
        <f t="shared" si="29"/>
        <v>40.603522412000004</v>
      </c>
      <c r="Q203" s="19">
        <f t="shared" si="33"/>
        <v>0</v>
      </c>
      <c r="R203" s="20">
        <f t="shared" si="30"/>
        <v>26.852825999999997</v>
      </c>
      <c r="S203" s="20">
        <f t="shared" si="34"/>
        <v>0</v>
      </c>
      <c r="T203" s="20">
        <f>IF((T202+R203)&lt;0,0,IF((T202+R203)&gt;结论【关键目标】!C$28,结论【关键目标】!C$28,T202+R203))</f>
        <v>22</v>
      </c>
      <c r="U203" s="19">
        <f>IF((T202+R203)&lt;结论【关键目标】!$C$28,0,(发电量计算【计算逻辑页】!R203+发电量计算【计算逻辑页】!T202-结论【关键目标】!$C$28))</f>
        <v>26.852825999999993</v>
      </c>
      <c r="V203" s="5">
        <f t="shared" si="31"/>
        <v>9.3984890999999973</v>
      </c>
      <c r="W203" s="5">
        <f t="shared" si="32"/>
        <v>19.014486090599995</v>
      </c>
      <c r="X203" s="5">
        <f t="shared" si="35"/>
        <v>0</v>
      </c>
    </row>
    <row r="204" spans="1:24" x14ac:dyDescent="0.15">
      <c r="A204" s="7">
        <v>203</v>
      </c>
      <c r="B204" s="7">
        <v>1</v>
      </c>
      <c r="C204" s="7">
        <v>9</v>
      </c>
      <c r="D204" s="7">
        <v>11</v>
      </c>
      <c r="E204" s="7">
        <v>9</v>
      </c>
      <c r="F204" s="7">
        <v>-8</v>
      </c>
      <c r="G204" s="7">
        <v>448.9</v>
      </c>
      <c r="H204" s="7">
        <f t="shared" si="27"/>
        <v>1</v>
      </c>
      <c r="I204" s="16">
        <f t="shared" si="28"/>
        <v>44935</v>
      </c>
      <c r="J204" s="17">
        <v>1.2267999999999999</v>
      </c>
      <c r="K204" s="18">
        <f>G204*结论【关键目标】!C$27*0.7735*0.001</f>
        <v>41.666898000000003</v>
      </c>
      <c r="L204" s="5">
        <v>-6756.1357630000002</v>
      </c>
      <c r="M204" s="5">
        <f>ABS(IF(L204&lt;=0,L204/耗电量关键数据!$B$6/1000,L204/耗电量关键数据!$B$5/1000))</f>
        <v>2.7024543051999999</v>
      </c>
      <c r="N204" s="5">
        <f>电气设备逐时使用率计算!H180</f>
        <v>22.208055000000002</v>
      </c>
      <c r="O204" s="5">
        <f>灯光逐时使用率计算!H180</f>
        <v>11.844296</v>
      </c>
      <c r="P204" s="19">
        <f t="shared" si="29"/>
        <v>36.754805305200001</v>
      </c>
      <c r="Q204" s="19">
        <f t="shared" si="33"/>
        <v>36.754805305200001</v>
      </c>
      <c r="R204" s="20">
        <f t="shared" si="30"/>
        <v>4.9120926948000019</v>
      </c>
      <c r="S204" s="20">
        <f t="shared" si="34"/>
        <v>0</v>
      </c>
      <c r="T204" s="20">
        <f>IF((T203+R204)&lt;0,0,IF((T203+R204)&gt;结论【关键目标】!C$28,结论【关键目标】!C$28,T203+R204))</f>
        <v>22</v>
      </c>
      <c r="U204" s="19">
        <f>IF((T203+R204)&lt;结论【关键目标】!$C$28,0,(发电量计算【计算逻辑页】!R204+发电量计算【计算逻辑页】!T203-结论【关键目标】!$C$28))</f>
        <v>4.9120926948000019</v>
      </c>
      <c r="V204" s="5">
        <f t="shared" si="31"/>
        <v>1.7192324431800006</v>
      </c>
      <c r="W204" s="5">
        <f t="shared" si="32"/>
        <v>45.09079514841936</v>
      </c>
      <c r="X204" s="5">
        <f t="shared" si="35"/>
        <v>0</v>
      </c>
    </row>
    <row r="205" spans="1:24" x14ac:dyDescent="0.15">
      <c r="A205" s="7">
        <v>204</v>
      </c>
      <c r="B205" s="7">
        <v>1</v>
      </c>
      <c r="C205" s="7">
        <v>9</v>
      </c>
      <c r="D205" s="7">
        <v>12</v>
      </c>
      <c r="E205" s="7">
        <v>9</v>
      </c>
      <c r="F205" s="7">
        <v>-5.5</v>
      </c>
      <c r="G205" s="7">
        <v>435</v>
      </c>
      <c r="H205" s="7">
        <f t="shared" si="27"/>
        <v>1</v>
      </c>
      <c r="I205" s="16">
        <f t="shared" si="28"/>
        <v>44935</v>
      </c>
      <c r="J205" s="17">
        <v>1.2267999999999999</v>
      </c>
      <c r="K205" s="18">
        <f>G205*结论【关键目标】!C$27*0.7735*0.001</f>
        <v>40.3767</v>
      </c>
      <c r="L205" s="5">
        <v>-10923.449570000001</v>
      </c>
      <c r="M205" s="5">
        <f>ABS(IF(L205&lt;=0,L205/耗电量关键数据!$B$6/1000,L205/耗电量关键数据!$B$5/1000))</f>
        <v>4.3693798280000005</v>
      </c>
      <c r="N205" s="5">
        <f>电气设备逐时使用率计算!H181</f>
        <v>11.688450000000001</v>
      </c>
      <c r="O205" s="5">
        <f>灯光逐时使用率计算!H181</f>
        <v>9.9741440000000008</v>
      </c>
      <c r="P205" s="19">
        <f t="shared" si="29"/>
        <v>26.031973828000005</v>
      </c>
      <c r="Q205" s="19">
        <f t="shared" si="33"/>
        <v>26.031973828000005</v>
      </c>
      <c r="R205" s="20">
        <f t="shared" si="30"/>
        <v>14.344726171999994</v>
      </c>
      <c r="S205" s="20">
        <f t="shared" si="34"/>
        <v>0</v>
      </c>
      <c r="T205" s="20">
        <f>IF((T204+R205)&lt;0,0,IF((T204+R205)&gt;结论【关键目标】!C$28,结论【关键目标】!C$28,T204+R205))</f>
        <v>22</v>
      </c>
      <c r="U205" s="19">
        <f>IF((T204+R205)&lt;结论【关键目标】!$C$28,0,(发电量计算【计算逻辑页】!R205+发电量计算【计算逻辑页】!T204-结论【关键目标】!$C$28))</f>
        <v>14.344726171999994</v>
      </c>
      <c r="V205" s="5">
        <f t="shared" si="31"/>
        <v>5.0206541601999977</v>
      </c>
      <c r="W205" s="5">
        <f t="shared" si="32"/>
        <v>31.936025492190403</v>
      </c>
      <c r="X205" s="5">
        <f t="shared" si="35"/>
        <v>0</v>
      </c>
    </row>
    <row r="206" spans="1:24" x14ac:dyDescent="0.15">
      <c r="A206" s="7">
        <v>205</v>
      </c>
      <c r="B206" s="7">
        <v>1</v>
      </c>
      <c r="C206" s="7">
        <v>9</v>
      </c>
      <c r="D206" s="7">
        <v>13</v>
      </c>
      <c r="E206" s="7">
        <v>9</v>
      </c>
      <c r="F206" s="7">
        <v>-4</v>
      </c>
      <c r="G206" s="7">
        <v>448.2</v>
      </c>
      <c r="H206" s="7">
        <f t="shared" si="27"/>
        <v>1</v>
      </c>
      <c r="I206" s="16">
        <f t="shared" si="28"/>
        <v>44935</v>
      </c>
      <c r="J206" s="17">
        <v>1.2267999999999999</v>
      </c>
      <c r="K206" s="18">
        <f>G206*结论【关键目标】!C$27*0.7735*0.001</f>
        <v>41.601923999999997</v>
      </c>
      <c r="L206" s="5">
        <v>-9213.2333460000009</v>
      </c>
      <c r="M206" s="5">
        <f>ABS(IF(L206&lt;=0,L206/耗电量关键数据!$B$6/1000,L206/耗电量关键数据!$B$5/1000))</f>
        <v>3.6852933384000002</v>
      </c>
      <c r="N206" s="5">
        <f>电气设备逐时使用率计算!H182</f>
        <v>11.688450000000001</v>
      </c>
      <c r="O206" s="5">
        <f>灯光逐时使用率计算!H182</f>
        <v>9.9741440000000008</v>
      </c>
      <c r="P206" s="19">
        <f t="shared" si="29"/>
        <v>25.3478873384</v>
      </c>
      <c r="Q206" s="19">
        <f t="shared" si="33"/>
        <v>25.3478873384</v>
      </c>
      <c r="R206" s="20">
        <f t="shared" si="30"/>
        <v>16.254036661599997</v>
      </c>
      <c r="S206" s="20">
        <f t="shared" si="34"/>
        <v>0</v>
      </c>
      <c r="T206" s="20">
        <f>IF((T205+R206)&lt;0,0,IF((T205+R206)&gt;结论【关键目标】!C$28,结论【关键目标】!C$28,T205+R206))</f>
        <v>22</v>
      </c>
      <c r="U206" s="19">
        <f>IF((T205+R206)&lt;结论【关键目标】!$C$28,0,(发电量计算【计算逻辑页】!R206+发电量计算【计算逻辑页】!T205-结论【关键目标】!$C$28))</f>
        <v>16.254036661599997</v>
      </c>
      <c r="V206" s="5">
        <f t="shared" si="31"/>
        <v>5.6889128315599988</v>
      </c>
      <c r="W206" s="5">
        <f t="shared" si="32"/>
        <v>31.096788186749116</v>
      </c>
      <c r="X206" s="5">
        <f t="shared" si="35"/>
        <v>0</v>
      </c>
    </row>
    <row r="207" spans="1:24" x14ac:dyDescent="0.15">
      <c r="A207" s="7">
        <v>206</v>
      </c>
      <c r="B207" s="7">
        <v>1</v>
      </c>
      <c r="C207" s="7">
        <v>9</v>
      </c>
      <c r="D207" s="7">
        <v>14</v>
      </c>
      <c r="E207" s="7">
        <v>9</v>
      </c>
      <c r="F207" s="7">
        <v>-4</v>
      </c>
      <c r="G207" s="7">
        <v>329.3</v>
      </c>
      <c r="H207" s="7">
        <f t="shared" si="27"/>
        <v>1</v>
      </c>
      <c r="I207" s="16">
        <f t="shared" si="28"/>
        <v>44935</v>
      </c>
      <c r="J207" s="17">
        <v>1.2267999999999999</v>
      </c>
      <c r="K207" s="18">
        <f>G207*结论【关键目标】!C$27*0.7735*0.001</f>
        <v>30.565626000000002</v>
      </c>
      <c r="L207" s="5">
        <v>-866.85283300000003</v>
      </c>
      <c r="M207" s="5">
        <f>ABS(IF(L207&lt;=0,L207/耗电量关键数据!$B$6/1000,L207/耗电量关键数据!$B$5/1000))</f>
        <v>0.34674113320000005</v>
      </c>
      <c r="N207" s="5">
        <f>电气设备逐时使用率计算!H183</f>
        <v>22.208055000000002</v>
      </c>
      <c r="O207" s="5">
        <f>灯光逐时使用率计算!H183</f>
        <v>11.844296</v>
      </c>
      <c r="P207" s="19">
        <f t="shared" si="29"/>
        <v>34.3990921332</v>
      </c>
      <c r="Q207" s="19">
        <f t="shared" si="33"/>
        <v>34.3990921332</v>
      </c>
      <c r="R207" s="20">
        <f t="shared" si="30"/>
        <v>-3.8334661331999982</v>
      </c>
      <c r="S207" s="20">
        <f t="shared" si="34"/>
        <v>3.8334661331999982</v>
      </c>
      <c r="T207" s="20">
        <f>IF((T206+R207)&lt;0,0,IF((T206+R207)&gt;结论【关键目标】!C$28,结论【关键目标】!C$28,T206+R207))</f>
        <v>18.166533866800002</v>
      </c>
      <c r="U207" s="19">
        <f>IF((T206+R207)&lt;结论【关键目标】!$C$28,0,(发电量计算【计算逻辑页】!R207+发电量计算【计算逻辑页】!T206-结论【关键目标】!$C$28))</f>
        <v>0</v>
      </c>
      <c r="V207" s="5">
        <f t="shared" si="31"/>
        <v>0</v>
      </c>
      <c r="W207" s="5">
        <f t="shared" si="32"/>
        <v>37.497909976799995</v>
      </c>
      <c r="X207" s="5">
        <f t="shared" si="35"/>
        <v>3.3611831055897579</v>
      </c>
    </row>
    <row r="208" spans="1:24" x14ac:dyDescent="0.15">
      <c r="A208" s="7">
        <v>207</v>
      </c>
      <c r="B208" s="7">
        <v>1</v>
      </c>
      <c r="C208" s="7">
        <v>9</v>
      </c>
      <c r="D208" s="7">
        <v>15</v>
      </c>
      <c r="E208" s="7">
        <v>9</v>
      </c>
      <c r="F208" s="7">
        <v>-4.2</v>
      </c>
      <c r="G208" s="7">
        <v>174.9</v>
      </c>
      <c r="H208" s="7">
        <f t="shared" si="27"/>
        <v>1</v>
      </c>
      <c r="I208" s="16">
        <f t="shared" si="28"/>
        <v>44935</v>
      </c>
      <c r="J208" s="17">
        <v>1.2267999999999999</v>
      </c>
      <c r="K208" s="18">
        <f>G208*结论【关键目标】!C$27*0.7735*0.001</f>
        <v>16.234217999999998</v>
      </c>
      <c r="L208" s="5">
        <v>-4171.3533740000003</v>
      </c>
      <c r="M208" s="5">
        <f>ABS(IF(L208&lt;=0,L208/耗电量关键数据!$B$6/1000,L208/耗电量关键数据!$B$5/1000))</f>
        <v>1.6685413496000001</v>
      </c>
      <c r="N208" s="5">
        <f>电气设备逐时使用率计算!H184</f>
        <v>22.208055000000002</v>
      </c>
      <c r="O208" s="5">
        <f>灯光逐时使用率计算!H184</f>
        <v>11.844296</v>
      </c>
      <c r="P208" s="19">
        <f t="shared" si="29"/>
        <v>35.720892349600007</v>
      </c>
      <c r="Q208" s="19">
        <f t="shared" si="33"/>
        <v>35.720892349600007</v>
      </c>
      <c r="R208" s="20">
        <f t="shared" si="30"/>
        <v>-19.486674349600008</v>
      </c>
      <c r="S208" s="20">
        <f t="shared" si="34"/>
        <v>19.486674349600008</v>
      </c>
      <c r="T208" s="20">
        <f>IF((T207+R208)&lt;0,0,IF((T207+R208)&gt;结论【关键目标】!C$28,结论【关键目标】!C$28,T207+R208))</f>
        <v>0</v>
      </c>
      <c r="U208" s="19">
        <f>IF((T207+R208)&lt;结论【关键目标】!$C$28,0,(发电量计算【计算逻辑页】!R208+发电量计算【计算逻辑页】!T207-结论【关键目标】!$C$28))</f>
        <v>0</v>
      </c>
      <c r="V208" s="5">
        <f t="shared" si="31"/>
        <v>0</v>
      </c>
      <c r="W208" s="5">
        <f t="shared" si="32"/>
        <v>19.916138642399996</v>
      </c>
      <c r="X208" s="5">
        <f t="shared" si="35"/>
        <v>0</v>
      </c>
    </row>
    <row r="209" spans="1:24" x14ac:dyDescent="0.15">
      <c r="A209" s="7">
        <v>208</v>
      </c>
      <c r="B209" s="7">
        <v>1</v>
      </c>
      <c r="C209" s="7">
        <v>9</v>
      </c>
      <c r="D209" s="7">
        <v>16</v>
      </c>
      <c r="E209" s="7">
        <v>9</v>
      </c>
      <c r="F209" s="7">
        <v>-3</v>
      </c>
      <c r="G209" s="7">
        <v>21.2</v>
      </c>
      <c r="H209" s="7">
        <f t="shared" si="27"/>
        <v>1</v>
      </c>
      <c r="I209" s="16">
        <f t="shared" si="28"/>
        <v>44935</v>
      </c>
      <c r="J209" s="17">
        <v>0.70809999999999995</v>
      </c>
      <c r="K209" s="18">
        <f>G209*结论【关键目标】!C$27*0.7735*0.001</f>
        <v>1.967784</v>
      </c>
      <c r="L209" s="5">
        <v>-10155.37898</v>
      </c>
      <c r="M209" s="5">
        <f>ABS(IF(L209&lt;=0,L209/耗电量关键数据!$B$6/1000,L209/耗电量关键数据!$B$5/1000))</f>
        <v>4.0621515919999993</v>
      </c>
      <c r="N209" s="5">
        <f>电气设备逐时使用率计算!H185</f>
        <v>22.208055000000002</v>
      </c>
      <c r="O209" s="5">
        <f>灯光逐时使用率计算!H185</f>
        <v>11.844296</v>
      </c>
      <c r="P209" s="19">
        <f t="shared" si="29"/>
        <v>38.114502592000001</v>
      </c>
      <c r="Q209" s="19">
        <f t="shared" si="33"/>
        <v>0</v>
      </c>
      <c r="R209" s="20">
        <f t="shared" si="30"/>
        <v>1.967784</v>
      </c>
      <c r="S209" s="20">
        <f t="shared" si="34"/>
        <v>0</v>
      </c>
      <c r="T209" s="20">
        <f>IF((T208+R209)&lt;0,0,IF((T208+R209)&gt;结论【关键目标】!C$28,结论【关键目标】!C$28,T208+R209))</f>
        <v>1.967784</v>
      </c>
      <c r="U209" s="19">
        <f>IF((T208+R209)&lt;结论【关键目标】!$C$28,0,(发电量计算【计算逻辑页】!R209+发电量计算【计算逻辑页】!T208-结论【关键目标】!$C$28))</f>
        <v>0</v>
      </c>
      <c r="V209" s="5">
        <f t="shared" si="31"/>
        <v>0</v>
      </c>
      <c r="W209" s="5">
        <f t="shared" si="32"/>
        <v>1.3933878503999999</v>
      </c>
      <c r="X209" s="5">
        <f t="shared" si="35"/>
        <v>0</v>
      </c>
    </row>
    <row r="210" spans="1:24" x14ac:dyDescent="0.15">
      <c r="A210" s="7">
        <v>209</v>
      </c>
      <c r="B210" s="7">
        <v>1</v>
      </c>
      <c r="C210" s="7">
        <v>9</v>
      </c>
      <c r="D210" s="7">
        <v>17</v>
      </c>
      <c r="E210" s="7">
        <v>9</v>
      </c>
      <c r="F210" s="7">
        <v>-3</v>
      </c>
      <c r="G210" s="7">
        <v>0</v>
      </c>
      <c r="H210" s="7">
        <f t="shared" si="27"/>
        <v>1</v>
      </c>
      <c r="I210" s="16">
        <f t="shared" si="28"/>
        <v>44935</v>
      </c>
      <c r="J210" s="17">
        <v>0.70809999999999995</v>
      </c>
      <c r="K210" s="18">
        <f>G210*结论【关键目标】!C$27*0.7735*0.001</f>
        <v>0</v>
      </c>
      <c r="L210" s="5">
        <v>-15071.865030000001</v>
      </c>
      <c r="M210" s="5">
        <f>ABS(IF(L210&lt;=0,L210/耗电量关键数据!$B$6/1000,L210/耗电量关键数据!$B$5/1000))</f>
        <v>6.0287460120000009</v>
      </c>
      <c r="N210" s="5">
        <f>电气设备逐时使用率计算!H186</f>
        <v>22.208055000000002</v>
      </c>
      <c r="O210" s="5">
        <f>灯光逐时使用率计算!H186</f>
        <v>11.844296</v>
      </c>
      <c r="P210" s="19">
        <f t="shared" si="29"/>
        <v>40.081097012000001</v>
      </c>
      <c r="Q210" s="19">
        <f t="shared" si="33"/>
        <v>0</v>
      </c>
      <c r="R210" s="20">
        <f t="shared" si="30"/>
        <v>0</v>
      </c>
      <c r="S210" s="20">
        <f t="shared" si="34"/>
        <v>0</v>
      </c>
      <c r="T210" s="20">
        <f>IF((T209+R210)&lt;0,0,IF((T209+R210)&gt;结论【关键目标】!C$28,结论【关键目标】!C$28,T209+R210))</f>
        <v>1.967784</v>
      </c>
      <c r="U210" s="19">
        <f>IF((T209+R210)&lt;结论【关键目标】!$C$28,0,(发电量计算【计算逻辑页】!R210+发电量计算【计算逻辑页】!T209-结论【关键目标】!$C$28))</f>
        <v>0</v>
      </c>
      <c r="V210" s="5">
        <f t="shared" si="31"/>
        <v>0</v>
      </c>
      <c r="W210" s="5">
        <f t="shared" si="32"/>
        <v>0</v>
      </c>
      <c r="X210" s="5">
        <f t="shared" si="35"/>
        <v>0</v>
      </c>
    </row>
    <row r="211" spans="1:24" x14ac:dyDescent="0.15">
      <c r="A211" s="7">
        <v>210</v>
      </c>
      <c r="B211" s="7">
        <v>1</v>
      </c>
      <c r="C211" s="7">
        <v>9</v>
      </c>
      <c r="D211" s="7">
        <v>18</v>
      </c>
      <c r="E211" s="7">
        <v>9</v>
      </c>
      <c r="F211" s="7">
        <v>-6.3</v>
      </c>
      <c r="G211" s="7">
        <v>0</v>
      </c>
      <c r="H211" s="7">
        <f t="shared" si="27"/>
        <v>1</v>
      </c>
      <c r="I211" s="16">
        <f t="shared" si="28"/>
        <v>44935</v>
      </c>
      <c r="J211" s="17">
        <v>0.70809999999999995</v>
      </c>
      <c r="K211" s="18">
        <f>G211*结论【关键目标】!C$27*0.7735*0.001</f>
        <v>0</v>
      </c>
      <c r="L211" s="5">
        <v>-31742.26298</v>
      </c>
      <c r="M211" s="5">
        <f>ABS(IF(L211&lt;=0,L211/耗电量关键数据!$B$6/1000,L211/耗电量关键数据!$B$5/1000))</f>
        <v>12.696905192000001</v>
      </c>
      <c r="N211" s="5">
        <f>电气设备逐时使用率计算!H187</f>
        <v>7.0130699999999999</v>
      </c>
      <c r="O211" s="5">
        <f>灯光逐时使用率计算!H187</f>
        <v>3.7403040000000001</v>
      </c>
      <c r="P211" s="19">
        <f t="shared" si="29"/>
        <v>23.450279192000004</v>
      </c>
      <c r="Q211" s="19">
        <f t="shared" si="33"/>
        <v>0</v>
      </c>
      <c r="R211" s="20">
        <f t="shared" si="30"/>
        <v>0</v>
      </c>
      <c r="S211" s="20">
        <f t="shared" si="34"/>
        <v>0</v>
      </c>
      <c r="T211" s="20">
        <f>IF((T210+R211)&lt;0,0,IF((T210+R211)&gt;结论【关键目标】!C$28,结论【关键目标】!C$28,T210+R211))</f>
        <v>1.967784</v>
      </c>
      <c r="U211" s="19">
        <f>IF((T210+R211)&lt;结论【关键目标】!$C$28,0,(发电量计算【计算逻辑页】!R211+发电量计算【计算逻辑页】!T210-结论【关键目标】!$C$28))</f>
        <v>0</v>
      </c>
      <c r="V211" s="5">
        <f t="shared" si="31"/>
        <v>0</v>
      </c>
      <c r="W211" s="5">
        <f t="shared" si="32"/>
        <v>0</v>
      </c>
      <c r="X211" s="5">
        <f t="shared" si="35"/>
        <v>0</v>
      </c>
    </row>
    <row r="212" spans="1:24" x14ac:dyDescent="0.15">
      <c r="A212" s="7">
        <v>211</v>
      </c>
      <c r="B212" s="7">
        <v>1</v>
      </c>
      <c r="C212" s="7">
        <v>9</v>
      </c>
      <c r="D212" s="7">
        <v>19</v>
      </c>
      <c r="E212" s="7">
        <v>9</v>
      </c>
      <c r="F212" s="7">
        <v>-8</v>
      </c>
      <c r="G212" s="7">
        <v>0</v>
      </c>
      <c r="H212" s="7">
        <f t="shared" si="27"/>
        <v>1</v>
      </c>
      <c r="I212" s="16">
        <f t="shared" si="28"/>
        <v>44935</v>
      </c>
      <c r="J212" s="17">
        <v>1.2267999999999999</v>
      </c>
      <c r="K212" s="18">
        <f>G212*结论【关键目标】!C$27*0.7735*0.001</f>
        <v>0</v>
      </c>
      <c r="L212" s="5">
        <v>-22241.20535</v>
      </c>
      <c r="M212" s="5">
        <f>ABS(IF(L212&lt;=0,L212/耗电量关键数据!$B$6/1000,L212/耗电量关键数据!$B$5/1000))</f>
        <v>8.8964821399999998</v>
      </c>
      <c r="N212" s="5">
        <f>电气设备逐时使用率计算!H188</f>
        <v>7.0130699999999999</v>
      </c>
      <c r="O212" s="5">
        <f>灯光逐时使用率计算!H188</f>
        <v>3.7403040000000001</v>
      </c>
      <c r="P212" s="19">
        <f t="shared" si="29"/>
        <v>19.649856139999997</v>
      </c>
      <c r="Q212" s="19">
        <f t="shared" si="33"/>
        <v>19.649856139999997</v>
      </c>
      <c r="R212" s="20">
        <f t="shared" si="30"/>
        <v>-19.649856139999997</v>
      </c>
      <c r="S212" s="20">
        <f t="shared" si="34"/>
        <v>19.649856139999997</v>
      </c>
      <c r="T212" s="20">
        <f>IF((T211+R212)&lt;0,0,IF((T211+R212)&gt;结论【关键目标】!C$28,结论【关键目标】!C$28,T211+R212))</f>
        <v>0</v>
      </c>
      <c r="U212" s="19">
        <f>IF((T211+R212)&lt;结论【关键目标】!$C$28,0,(发电量计算【计算逻辑页】!R212+发电量计算【计算逻辑页】!T211-结论【关键目标】!$C$28))</f>
        <v>0</v>
      </c>
      <c r="V212" s="5">
        <f t="shared" si="31"/>
        <v>0</v>
      </c>
      <c r="W212" s="5">
        <f t="shared" si="32"/>
        <v>0</v>
      </c>
      <c r="X212" s="5">
        <f t="shared" si="35"/>
        <v>0</v>
      </c>
    </row>
    <row r="213" spans="1:24" x14ac:dyDescent="0.15">
      <c r="A213" s="7">
        <v>212</v>
      </c>
      <c r="B213" s="7">
        <v>1</v>
      </c>
      <c r="C213" s="7">
        <v>9</v>
      </c>
      <c r="D213" s="7">
        <v>20</v>
      </c>
      <c r="E213" s="7">
        <v>9</v>
      </c>
      <c r="F213" s="7">
        <v>-9</v>
      </c>
      <c r="G213" s="7">
        <v>0</v>
      </c>
      <c r="H213" s="7">
        <f t="shared" si="27"/>
        <v>1</v>
      </c>
      <c r="I213" s="16">
        <f t="shared" si="28"/>
        <v>44935</v>
      </c>
      <c r="J213" s="17">
        <v>1.2267999999999999</v>
      </c>
      <c r="K213" s="18">
        <f>G213*结论【关键目标】!C$27*0.7735*0.001</f>
        <v>0</v>
      </c>
      <c r="L213" s="5">
        <v>-32402.154269999999</v>
      </c>
      <c r="M213" s="5">
        <f>ABS(IF(L213&lt;=0,L213/耗电量关键数据!$B$6/1000,L213/耗电量关键数据!$B$5/1000))</f>
        <v>12.960861707999999</v>
      </c>
      <c r="N213" s="5">
        <f>电气设备逐时使用率计算!H189</f>
        <v>1.1688450000000001</v>
      </c>
      <c r="O213" s="5">
        <f>灯光逐时使用率计算!H189</f>
        <v>0.37403039999999999</v>
      </c>
      <c r="P213" s="19">
        <f t="shared" si="29"/>
        <v>14.503737108000001</v>
      </c>
      <c r="Q213" s="19">
        <f t="shared" si="33"/>
        <v>14.503737108000001</v>
      </c>
      <c r="R213" s="20">
        <f t="shared" si="30"/>
        <v>-14.503737108000001</v>
      </c>
      <c r="S213" s="20">
        <f t="shared" si="34"/>
        <v>14.503737108000001</v>
      </c>
      <c r="T213" s="20">
        <f>IF((T212+R213)&lt;0,0,IF((T212+R213)&gt;结论【关键目标】!C$28,结论【关键目标】!C$28,T212+R213))</f>
        <v>0</v>
      </c>
      <c r="U213" s="19">
        <f>IF((T212+R213)&lt;结论【关键目标】!$C$28,0,(发电量计算【计算逻辑页】!R213+发电量计算【计算逻辑页】!T212-结论【关键目标】!$C$28))</f>
        <v>0</v>
      </c>
      <c r="V213" s="5">
        <f t="shared" si="31"/>
        <v>0</v>
      </c>
      <c r="W213" s="5">
        <f t="shared" si="32"/>
        <v>0</v>
      </c>
      <c r="X213" s="5">
        <f t="shared" si="35"/>
        <v>0</v>
      </c>
    </row>
    <row r="214" spans="1:24" x14ac:dyDescent="0.15">
      <c r="A214" s="7">
        <v>213</v>
      </c>
      <c r="B214" s="7">
        <v>1</v>
      </c>
      <c r="C214" s="7">
        <v>9</v>
      </c>
      <c r="D214" s="7">
        <v>21</v>
      </c>
      <c r="E214" s="7">
        <v>9</v>
      </c>
      <c r="F214" s="7">
        <v>-7.5</v>
      </c>
      <c r="G214" s="7">
        <v>0</v>
      </c>
      <c r="H214" s="7">
        <f t="shared" si="27"/>
        <v>1</v>
      </c>
      <c r="I214" s="16">
        <f t="shared" si="28"/>
        <v>44935</v>
      </c>
      <c r="J214" s="17">
        <v>1.2267999999999999</v>
      </c>
      <c r="K214" s="18">
        <f>G214*结论【关键目标】!C$27*0.7735*0.001</f>
        <v>0</v>
      </c>
      <c r="L214" s="5">
        <v>-35994.662700000001</v>
      </c>
      <c r="M214" s="5">
        <f>ABS(IF(L214&lt;=0,L214/耗电量关键数据!$B$6/1000,L214/耗电量关键数据!$B$5/1000))</f>
        <v>14.397865079999999</v>
      </c>
      <c r="N214" s="5">
        <f>电气设备逐时使用率计算!H190</f>
        <v>1.1688450000000001</v>
      </c>
      <c r="O214" s="5">
        <f>灯光逐时使用率计算!H190</f>
        <v>0.37403039999999999</v>
      </c>
      <c r="P214" s="19">
        <f t="shared" si="29"/>
        <v>15.940740480000001</v>
      </c>
      <c r="Q214" s="19">
        <f t="shared" si="33"/>
        <v>15.940740480000001</v>
      </c>
      <c r="R214" s="20">
        <f t="shared" si="30"/>
        <v>-15.940740480000001</v>
      </c>
      <c r="S214" s="20">
        <f t="shared" si="34"/>
        <v>15.940740480000001</v>
      </c>
      <c r="T214" s="20">
        <f>IF((T213+R214)&lt;0,0,IF((T213+R214)&gt;结论【关键目标】!C$28,结论【关键目标】!C$28,T213+R214))</f>
        <v>0</v>
      </c>
      <c r="U214" s="19">
        <f>IF((T213+R214)&lt;结论【关键目标】!$C$28,0,(发电量计算【计算逻辑页】!R214+发电量计算【计算逻辑页】!T213-结论【关键目标】!$C$28))</f>
        <v>0</v>
      </c>
      <c r="V214" s="5">
        <f t="shared" si="31"/>
        <v>0</v>
      </c>
      <c r="W214" s="5">
        <f t="shared" si="32"/>
        <v>0</v>
      </c>
      <c r="X214" s="5">
        <f t="shared" si="35"/>
        <v>0</v>
      </c>
    </row>
    <row r="215" spans="1:24" x14ac:dyDescent="0.15">
      <c r="A215" s="7">
        <v>214</v>
      </c>
      <c r="B215" s="7">
        <v>1</v>
      </c>
      <c r="C215" s="7">
        <v>9</v>
      </c>
      <c r="D215" s="7">
        <v>22</v>
      </c>
      <c r="E215" s="7">
        <v>9</v>
      </c>
      <c r="F215" s="7">
        <v>-10</v>
      </c>
      <c r="G215" s="7">
        <v>0</v>
      </c>
      <c r="H215" s="7">
        <f t="shared" si="27"/>
        <v>1</v>
      </c>
      <c r="I215" s="16">
        <f t="shared" si="28"/>
        <v>44935</v>
      </c>
      <c r="J215" s="17">
        <v>0.70809999999999995</v>
      </c>
      <c r="K215" s="18">
        <f>G215*结论【关键目标】!C$27*0.7735*0.001</f>
        <v>0</v>
      </c>
      <c r="L215" s="5">
        <v>-37500.877780000003</v>
      </c>
      <c r="M215" s="5">
        <f>ABS(IF(L215&lt;=0,L215/耗电量关键数据!$B$6/1000,L215/耗电量关键数据!$B$5/1000))</f>
        <v>15.000351112000001</v>
      </c>
      <c r="N215" s="5">
        <f>电气设备逐时使用率计算!H191</f>
        <v>1.1688450000000001</v>
      </c>
      <c r="O215" s="5">
        <f>灯光逐时使用率计算!H191</f>
        <v>0.37403039999999999</v>
      </c>
      <c r="P215" s="19">
        <f t="shared" si="29"/>
        <v>16.543226512</v>
      </c>
      <c r="Q215" s="19">
        <f t="shared" si="33"/>
        <v>0</v>
      </c>
      <c r="R215" s="20">
        <f t="shared" si="30"/>
        <v>0</v>
      </c>
      <c r="S215" s="20">
        <f t="shared" si="34"/>
        <v>0</v>
      </c>
      <c r="T215" s="20">
        <f>IF((T214+R215)&lt;0,0,IF((T214+R215)&gt;结论【关键目标】!C$28,结论【关键目标】!C$28,T214+R215))</f>
        <v>0</v>
      </c>
      <c r="U215" s="19">
        <f>IF((T214+R215)&lt;结论【关键目标】!$C$28,0,(发电量计算【计算逻辑页】!R215+发电量计算【计算逻辑页】!T214-结论【关键目标】!$C$28))</f>
        <v>0</v>
      </c>
      <c r="V215" s="5">
        <f t="shared" si="31"/>
        <v>0</v>
      </c>
      <c r="W215" s="5">
        <f t="shared" si="32"/>
        <v>0</v>
      </c>
      <c r="X215" s="5">
        <f t="shared" si="35"/>
        <v>0</v>
      </c>
    </row>
    <row r="216" spans="1:24" x14ac:dyDescent="0.15">
      <c r="A216" s="7">
        <v>215</v>
      </c>
      <c r="B216" s="7">
        <v>1</v>
      </c>
      <c r="C216" s="7">
        <v>9</v>
      </c>
      <c r="D216" s="7">
        <v>23</v>
      </c>
      <c r="E216" s="7">
        <v>9</v>
      </c>
      <c r="F216" s="7">
        <v>-10</v>
      </c>
      <c r="G216" s="7">
        <v>0</v>
      </c>
      <c r="H216" s="7">
        <f t="shared" si="27"/>
        <v>1</v>
      </c>
      <c r="I216" s="16">
        <f t="shared" si="28"/>
        <v>44935</v>
      </c>
      <c r="J216" s="17">
        <v>0.70809999999999995</v>
      </c>
      <c r="K216" s="18">
        <f>G216*结论【关键目标】!C$27*0.7735*0.001</f>
        <v>0</v>
      </c>
      <c r="L216" s="5">
        <v>-38687.755920000003</v>
      </c>
      <c r="M216" s="5">
        <f>ABS(IF(L216&lt;=0,L216/耗电量关键数据!$B$6/1000,L216/耗电量关键数据!$B$5/1000))</f>
        <v>15.475102368000002</v>
      </c>
      <c r="N216" s="5">
        <f>电气设备逐时使用率计算!H192</f>
        <v>1.1688450000000001</v>
      </c>
      <c r="O216" s="5">
        <f>灯光逐时使用率计算!H192</f>
        <v>0.37403039999999999</v>
      </c>
      <c r="P216" s="19">
        <f t="shared" si="29"/>
        <v>17.017977768000002</v>
      </c>
      <c r="Q216" s="19">
        <f t="shared" si="33"/>
        <v>0</v>
      </c>
      <c r="R216" s="20">
        <f t="shared" si="30"/>
        <v>0</v>
      </c>
      <c r="S216" s="20">
        <f t="shared" si="34"/>
        <v>0</v>
      </c>
      <c r="T216" s="20">
        <f>IF((T215+R216)&lt;0,0,IF((T215+R216)&gt;结论【关键目标】!C$28,结论【关键目标】!C$28,T215+R216))</f>
        <v>0</v>
      </c>
      <c r="U216" s="19">
        <f>IF((T215+R216)&lt;结论【关键目标】!$C$28,0,(发电量计算【计算逻辑页】!R216+发电量计算【计算逻辑页】!T215-结论【关键目标】!$C$28))</f>
        <v>0</v>
      </c>
      <c r="V216" s="5">
        <f t="shared" si="31"/>
        <v>0</v>
      </c>
      <c r="W216" s="5">
        <f t="shared" si="32"/>
        <v>0</v>
      </c>
      <c r="X216" s="5">
        <f t="shared" si="35"/>
        <v>0</v>
      </c>
    </row>
    <row r="217" spans="1:24" x14ac:dyDescent="0.15">
      <c r="A217" s="7">
        <v>216</v>
      </c>
      <c r="B217" s="7">
        <v>1</v>
      </c>
      <c r="C217" s="7">
        <v>9</v>
      </c>
      <c r="D217" s="7">
        <v>24</v>
      </c>
      <c r="E217" s="7">
        <v>9</v>
      </c>
      <c r="F217" s="7">
        <v>-9.9</v>
      </c>
      <c r="G217" s="7">
        <v>0</v>
      </c>
      <c r="H217" s="7">
        <f t="shared" si="27"/>
        <v>1</v>
      </c>
      <c r="I217" s="16">
        <f t="shared" si="28"/>
        <v>44935</v>
      </c>
      <c r="J217" s="17">
        <v>0.2407</v>
      </c>
      <c r="K217" s="18">
        <f>G217*结论【关键目标】!C$27*0.7735*0.001</f>
        <v>0</v>
      </c>
      <c r="L217" s="5">
        <v>-40406.583910000001</v>
      </c>
      <c r="M217" s="5">
        <f>ABS(IF(L217&lt;=0,L217/耗电量关键数据!$B$6/1000,L217/耗电量关键数据!$B$5/1000))</f>
        <v>16.162633564</v>
      </c>
      <c r="N217" s="5">
        <f>电气设备逐时使用率计算!H193</f>
        <v>1.1688450000000001</v>
      </c>
      <c r="O217" s="5">
        <f>灯光逐时使用率计算!H193</f>
        <v>0.37403039999999999</v>
      </c>
      <c r="P217" s="19">
        <f t="shared" si="29"/>
        <v>17.705508964</v>
      </c>
      <c r="Q217" s="19">
        <f t="shared" si="33"/>
        <v>0</v>
      </c>
      <c r="R217" s="20">
        <f t="shared" si="30"/>
        <v>0</v>
      </c>
      <c r="S217" s="20">
        <f t="shared" si="34"/>
        <v>0</v>
      </c>
      <c r="T217" s="20">
        <f>IF((T216+R217)&lt;0,0,IF((T216+R217)&gt;结论【关键目标】!C$28,结论【关键目标】!C$28,T216+R217))</f>
        <v>0</v>
      </c>
      <c r="U217" s="19">
        <f>IF((T216+R217)&lt;结论【关键目标】!$C$28,0,(发电量计算【计算逻辑页】!R217+发电量计算【计算逻辑页】!T216-结论【关键目标】!$C$28))</f>
        <v>0</v>
      </c>
      <c r="V217" s="5">
        <f t="shared" si="31"/>
        <v>0</v>
      </c>
      <c r="W217" s="5">
        <f t="shared" si="32"/>
        <v>0</v>
      </c>
      <c r="X217" s="5">
        <f t="shared" si="35"/>
        <v>0</v>
      </c>
    </row>
    <row r="218" spans="1:24" x14ac:dyDescent="0.15">
      <c r="A218" s="7">
        <v>217</v>
      </c>
      <c r="B218" s="7">
        <v>1</v>
      </c>
      <c r="C218" s="7">
        <v>10</v>
      </c>
      <c r="D218" s="7">
        <v>1</v>
      </c>
      <c r="E218" s="7">
        <v>10</v>
      </c>
      <c r="F218" s="7">
        <v>-10</v>
      </c>
      <c r="G218" s="7">
        <v>0</v>
      </c>
      <c r="H218" s="7">
        <f t="shared" si="27"/>
        <v>2</v>
      </c>
      <c r="I218" s="16">
        <f t="shared" si="28"/>
        <v>44936</v>
      </c>
      <c r="J218" s="17">
        <v>0.2407</v>
      </c>
      <c r="K218" s="18">
        <f>G218*结论【关键目标】!C$27*0.7735*0.001</f>
        <v>0</v>
      </c>
      <c r="L218" s="5">
        <v>-41462.525199999996</v>
      </c>
      <c r="M218" s="5">
        <f>ABS(IF(L218&lt;=0,L218/耗电量关键数据!$B$6/1000,L218/耗电量关键数据!$B$5/1000))</f>
        <v>16.58501008</v>
      </c>
      <c r="N218" s="5">
        <f>电气设备逐时使用率计算!H194</f>
        <v>1.1688450000000001</v>
      </c>
      <c r="O218" s="5">
        <f>灯光逐时使用率计算!H194</f>
        <v>0.37403039999999999</v>
      </c>
      <c r="P218" s="19">
        <f t="shared" si="29"/>
        <v>18.12788548</v>
      </c>
      <c r="Q218" s="19">
        <f t="shared" si="33"/>
        <v>0</v>
      </c>
      <c r="R218" s="20">
        <f t="shared" si="30"/>
        <v>0</v>
      </c>
      <c r="S218" s="20">
        <f t="shared" si="34"/>
        <v>0</v>
      </c>
      <c r="T218" s="20">
        <f>IF((T217+R218)&lt;0,0,IF((T217+R218)&gt;结论【关键目标】!C$28,结论【关键目标】!C$28,T217+R218))</f>
        <v>0</v>
      </c>
      <c r="U218" s="19">
        <f>IF((T217+R218)&lt;结论【关键目标】!$C$28,0,(发电量计算【计算逻辑页】!R218+发电量计算【计算逻辑页】!T217-结论【关键目标】!$C$28))</f>
        <v>0</v>
      </c>
      <c r="V218" s="5">
        <f t="shared" si="31"/>
        <v>0</v>
      </c>
      <c r="W218" s="5">
        <f t="shared" si="32"/>
        <v>0</v>
      </c>
      <c r="X218" s="5">
        <f t="shared" si="35"/>
        <v>0</v>
      </c>
    </row>
    <row r="219" spans="1:24" x14ac:dyDescent="0.15">
      <c r="A219" s="7">
        <v>218</v>
      </c>
      <c r="B219" s="7">
        <v>1</v>
      </c>
      <c r="C219" s="7">
        <v>10</v>
      </c>
      <c r="D219" s="7">
        <v>2</v>
      </c>
      <c r="E219" s="7">
        <v>10</v>
      </c>
      <c r="F219" s="7">
        <v>-9</v>
      </c>
      <c r="G219" s="7">
        <v>0</v>
      </c>
      <c r="H219" s="7">
        <f t="shared" si="27"/>
        <v>2</v>
      </c>
      <c r="I219" s="16">
        <f t="shared" si="28"/>
        <v>44936</v>
      </c>
      <c r="J219" s="17">
        <v>0.2407</v>
      </c>
      <c r="K219" s="18">
        <f>G219*结论【关键目标】!C$27*0.7735*0.001</f>
        <v>0</v>
      </c>
      <c r="L219" s="5">
        <v>-42766.41633</v>
      </c>
      <c r="M219" s="5">
        <f>ABS(IF(L219&lt;=0,L219/耗电量关键数据!$B$6/1000,L219/耗电量关键数据!$B$5/1000))</f>
        <v>17.106566532000002</v>
      </c>
      <c r="N219" s="5">
        <f>电气设备逐时使用率计算!H195</f>
        <v>1.1688450000000001</v>
      </c>
      <c r="O219" s="5">
        <f>灯光逐时使用率计算!H195</f>
        <v>0.37403039999999999</v>
      </c>
      <c r="P219" s="19">
        <f t="shared" si="29"/>
        <v>18.649441932000002</v>
      </c>
      <c r="Q219" s="19">
        <f t="shared" si="33"/>
        <v>0</v>
      </c>
      <c r="R219" s="20">
        <f t="shared" si="30"/>
        <v>0</v>
      </c>
      <c r="S219" s="20">
        <f t="shared" si="34"/>
        <v>0</v>
      </c>
      <c r="T219" s="20">
        <f>IF((T218+R219)&lt;0,0,IF((T218+R219)&gt;结论【关键目标】!C$28,结论【关键目标】!C$28,T218+R219))</f>
        <v>0</v>
      </c>
      <c r="U219" s="19">
        <f>IF((T218+R219)&lt;结论【关键目标】!$C$28,0,(发电量计算【计算逻辑页】!R219+发电量计算【计算逻辑页】!T218-结论【关键目标】!$C$28))</f>
        <v>0</v>
      </c>
      <c r="V219" s="5">
        <f t="shared" si="31"/>
        <v>0</v>
      </c>
      <c r="W219" s="5">
        <f t="shared" si="32"/>
        <v>0</v>
      </c>
      <c r="X219" s="5">
        <f t="shared" si="35"/>
        <v>0</v>
      </c>
    </row>
    <row r="220" spans="1:24" x14ac:dyDescent="0.15">
      <c r="A220" s="7">
        <v>219</v>
      </c>
      <c r="B220" s="7">
        <v>1</v>
      </c>
      <c r="C220" s="7">
        <v>10</v>
      </c>
      <c r="D220" s="7">
        <v>3</v>
      </c>
      <c r="E220" s="7">
        <v>10</v>
      </c>
      <c r="F220" s="7">
        <v>-8.3000000000000007</v>
      </c>
      <c r="G220" s="7">
        <v>0</v>
      </c>
      <c r="H220" s="7">
        <f t="shared" si="27"/>
        <v>2</v>
      </c>
      <c r="I220" s="16">
        <f t="shared" si="28"/>
        <v>44936</v>
      </c>
      <c r="J220" s="17">
        <v>0.2407</v>
      </c>
      <c r="K220" s="18">
        <f>G220*结论【关键目标】!C$27*0.7735*0.001</f>
        <v>0</v>
      </c>
      <c r="L220" s="5">
        <v>-44418.16833</v>
      </c>
      <c r="M220" s="5">
        <f>ABS(IF(L220&lt;=0,L220/耗电量关键数据!$B$6/1000,L220/耗电量关键数据!$B$5/1000))</f>
        <v>17.767267331999999</v>
      </c>
      <c r="N220" s="5">
        <f>电气设备逐时使用率计算!H196</f>
        <v>1.1688450000000001</v>
      </c>
      <c r="O220" s="5">
        <f>灯光逐时使用率计算!H196</f>
        <v>0.37403039999999999</v>
      </c>
      <c r="P220" s="19">
        <f t="shared" si="29"/>
        <v>19.310142731999999</v>
      </c>
      <c r="Q220" s="19">
        <f t="shared" si="33"/>
        <v>0</v>
      </c>
      <c r="R220" s="20">
        <f t="shared" si="30"/>
        <v>0</v>
      </c>
      <c r="S220" s="20">
        <f t="shared" si="34"/>
        <v>0</v>
      </c>
      <c r="T220" s="20">
        <f>IF((T219+R220)&lt;0,0,IF((T219+R220)&gt;结论【关键目标】!C$28,结论【关键目标】!C$28,T219+R220))</f>
        <v>0</v>
      </c>
      <c r="U220" s="19">
        <f>IF((T219+R220)&lt;结论【关键目标】!$C$28,0,(发电量计算【计算逻辑页】!R220+发电量计算【计算逻辑页】!T219-结论【关键目标】!$C$28))</f>
        <v>0</v>
      </c>
      <c r="V220" s="5">
        <f t="shared" si="31"/>
        <v>0</v>
      </c>
      <c r="W220" s="5">
        <f t="shared" si="32"/>
        <v>0</v>
      </c>
      <c r="X220" s="5">
        <f t="shared" si="35"/>
        <v>0</v>
      </c>
    </row>
    <row r="221" spans="1:24" x14ac:dyDescent="0.15">
      <c r="A221" s="7">
        <v>220</v>
      </c>
      <c r="B221" s="7">
        <v>1</v>
      </c>
      <c r="C221" s="7">
        <v>10</v>
      </c>
      <c r="D221" s="7">
        <v>4</v>
      </c>
      <c r="E221" s="7">
        <v>10</v>
      </c>
      <c r="F221" s="7">
        <v>-8</v>
      </c>
      <c r="G221" s="7">
        <v>0</v>
      </c>
      <c r="H221" s="7">
        <f t="shared" si="27"/>
        <v>2</v>
      </c>
      <c r="I221" s="16">
        <f t="shared" si="28"/>
        <v>44936</v>
      </c>
      <c r="J221" s="17">
        <v>0.2407</v>
      </c>
      <c r="K221" s="18">
        <f>G221*结论【关键目标】!C$27*0.7735*0.001</f>
        <v>0</v>
      </c>
      <c r="L221" s="5">
        <v>-45820.737000000001</v>
      </c>
      <c r="M221" s="5">
        <f>ABS(IF(L221&lt;=0,L221/耗电量关键数据!$B$6/1000,L221/耗电量关键数据!$B$5/1000))</f>
        <v>18.328294799999998</v>
      </c>
      <c r="N221" s="5">
        <f>电气设备逐时使用率计算!H197</f>
        <v>1.1688450000000001</v>
      </c>
      <c r="O221" s="5">
        <f>灯光逐时使用率计算!H197</f>
        <v>0.37403039999999999</v>
      </c>
      <c r="P221" s="19">
        <f t="shared" si="29"/>
        <v>19.871170199999998</v>
      </c>
      <c r="Q221" s="19">
        <f t="shared" si="33"/>
        <v>0</v>
      </c>
      <c r="R221" s="20">
        <f t="shared" si="30"/>
        <v>0</v>
      </c>
      <c r="S221" s="20">
        <f t="shared" si="34"/>
        <v>0</v>
      </c>
      <c r="T221" s="20">
        <f>IF((T220+R221)&lt;0,0,IF((T220+R221)&gt;结论【关键目标】!C$28,结论【关键目标】!C$28,T220+R221))</f>
        <v>0</v>
      </c>
      <c r="U221" s="19">
        <f>IF((T220+R221)&lt;结论【关键目标】!$C$28,0,(发电量计算【计算逻辑页】!R221+发电量计算【计算逻辑页】!T220-结论【关键目标】!$C$28))</f>
        <v>0</v>
      </c>
      <c r="V221" s="5">
        <f t="shared" si="31"/>
        <v>0</v>
      </c>
      <c r="W221" s="5">
        <f t="shared" si="32"/>
        <v>0</v>
      </c>
      <c r="X221" s="5">
        <f t="shared" si="35"/>
        <v>0</v>
      </c>
    </row>
    <row r="222" spans="1:24" x14ac:dyDescent="0.15">
      <c r="A222" s="7">
        <v>221</v>
      </c>
      <c r="B222" s="7">
        <v>1</v>
      </c>
      <c r="C222" s="7">
        <v>10</v>
      </c>
      <c r="D222" s="7">
        <v>5</v>
      </c>
      <c r="E222" s="7">
        <v>10</v>
      </c>
      <c r="F222" s="7">
        <v>-8</v>
      </c>
      <c r="G222" s="7">
        <v>0</v>
      </c>
      <c r="H222" s="7">
        <f t="shared" si="27"/>
        <v>2</v>
      </c>
      <c r="I222" s="16">
        <f t="shared" si="28"/>
        <v>44936</v>
      </c>
      <c r="J222" s="17">
        <v>0.2407</v>
      </c>
      <c r="K222" s="18">
        <f>G222*结论【关键目标】!C$27*0.7735*0.001</f>
        <v>0</v>
      </c>
      <c r="L222" s="5">
        <v>-47167.70867</v>
      </c>
      <c r="M222" s="5">
        <f>ABS(IF(L222&lt;=0,L222/耗电量关键数据!$B$6/1000,L222/耗电量关键数据!$B$5/1000))</f>
        <v>18.867083468000001</v>
      </c>
      <c r="N222" s="5">
        <f>电气设备逐时使用率计算!H198</f>
        <v>1.1688450000000001</v>
      </c>
      <c r="O222" s="5">
        <f>灯光逐时使用率计算!H198</f>
        <v>0.37403039999999999</v>
      </c>
      <c r="P222" s="19">
        <f t="shared" si="29"/>
        <v>20.409958868</v>
      </c>
      <c r="Q222" s="19">
        <f t="shared" si="33"/>
        <v>0</v>
      </c>
      <c r="R222" s="20">
        <f t="shared" si="30"/>
        <v>0</v>
      </c>
      <c r="S222" s="20">
        <f t="shared" si="34"/>
        <v>0</v>
      </c>
      <c r="T222" s="20">
        <f>IF((T221+R222)&lt;0,0,IF((T221+R222)&gt;结论【关键目标】!C$28,结论【关键目标】!C$28,T221+R222))</f>
        <v>0</v>
      </c>
      <c r="U222" s="19">
        <f>IF((T221+R222)&lt;结论【关键目标】!$C$28,0,(发电量计算【计算逻辑页】!R222+发电量计算【计算逻辑页】!T221-结论【关键目标】!$C$28))</f>
        <v>0</v>
      </c>
      <c r="V222" s="5">
        <f t="shared" si="31"/>
        <v>0</v>
      </c>
      <c r="W222" s="5">
        <f t="shared" si="32"/>
        <v>0</v>
      </c>
      <c r="X222" s="5">
        <f t="shared" si="35"/>
        <v>0</v>
      </c>
    </row>
    <row r="223" spans="1:24" x14ac:dyDescent="0.15">
      <c r="A223" s="7">
        <v>222</v>
      </c>
      <c r="B223" s="7">
        <v>1</v>
      </c>
      <c r="C223" s="7">
        <v>10</v>
      </c>
      <c r="D223" s="7">
        <v>6</v>
      </c>
      <c r="E223" s="7">
        <v>10</v>
      </c>
      <c r="F223" s="7">
        <v>-7.2</v>
      </c>
      <c r="G223" s="7">
        <v>0</v>
      </c>
      <c r="H223" s="7">
        <f t="shared" si="27"/>
        <v>2</v>
      </c>
      <c r="I223" s="16">
        <f t="shared" si="28"/>
        <v>44936</v>
      </c>
      <c r="J223" s="17">
        <v>0.2407</v>
      </c>
      <c r="K223" s="18">
        <f>G223*结论【关键目标】!C$27*0.7735*0.001</f>
        <v>0</v>
      </c>
      <c r="L223" s="5">
        <v>-48241.910940000002</v>
      </c>
      <c r="M223" s="5">
        <f>ABS(IF(L223&lt;=0,L223/耗电量关键数据!$B$6/1000,L223/耗电量关键数据!$B$5/1000))</f>
        <v>19.296764375999999</v>
      </c>
      <c r="N223" s="5">
        <f>电气设备逐时使用率计算!H199</f>
        <v>1.1688450000000001</v>
      </c>
      <c r="O223" s="5">
        <f>灯光逐时使用率计算!H199</f>
        <v>0.37403039999999999</v>
      </c>
      <c r="P223" s="19">
        <f t="shared" si="29"/>
        <v>20.839639775999999</v>
      </c>
      <c r="Q223" s="19">
        <f t="shared" si="33"/>
        <v>0</v>
      </c>
      <c r="R223" s="20">
        <f t="shared" si="30"/>
        <v>0</v>
      </c>
      <c r="S223" s="20">
        <f t="shared" si="34"/>
        <v>0</v>
      </c>
      <c r="T223" s="20">
        <f>IF((T222+R223)&lt;0,0,IF((T222+R223)&gt;结论【关键目标】!C$28,结论【关键目标】!C$28,T222+R223))</f>
        <v>0</v>
      </c>
      <c r="U223" s="19">
        <f>IF((T222+R223)&lt;结论【关键目标】!$C$28,0,(发电量计算【计算逻辑页】!R223+发电量计算【计算逻辑页】!T222-结论【关键目标】!$C$28))</f>
        <v>0</v>
      </c>
      <c r="V223" s="5">
        <f t="shared" si="31"/>
        <v>0</v>
      </c>
      <c r="W223" s="5">
        <f t="shared" si="32"/>
        <v>0</v>
      </c>
      <c r="X223" s="5">
        <f t="shared" si="35"/>
        <v>0</v>
      </c>
    </row>
    <row r="224" spans="1:24" x14ac:dyDescent="0.15">
      <c r="A224" s="7">
        <v>223</v>
      </c>
      <c r="B224" s="7">
        <v>1</v>
      </c>
      <c r="C224" s="7">
        <v>10</v>
      </c>
      <c r="D224" s="7">
        <v>7</v>
      </c>
      <c r="E224" s="7">
        <v>10</v>
      </c>
      <c r="F224" s="7">
        <v>-8</v>
      </c>
      <c r="G224" s="7">
        <v>0</v>
      </c>
      <c r="H224" s="7">
        <f t="shared" si="27"/>
        <v>2</v>
      </c>
      <c r="I224" s="16">
        <f t="shared" si="28"/>
        <v>44936</v>
      </c>
      <c r="J224" s="17">
        <v>0.2407</v>
      </c>
      <c r="K224" s="18">
        <f>G224*结论【关键目标】!C$27*0.7735*0.001</f>
        <v>0</v>
      </c>
      <c r="L224" s="5">
        <v>-43389.306329999999</v>
      </c>
      <c r="M224" s="5">
        <f>ABS(IF(L224&lt;=0,L224/耗电量关键数据!$B$6/1000,L224/耗电量关键数据!$B$5/1000))</f>
        <v>17.355722532000001</v>
      </c>
      <c r="N224" s="5">
        <f>电气设备逐时使用率计算!H200</f>
        <v>2.3376900000000003</v>
      </c>
      <c r="O224" s="5">
        <f>灯光逐时使用率计算!H200</f>
        <v>1.2467680000000001</v>
      </c>
      <c r="P224" s="19">
        <f t="shared" si="29"/>
        <v>20.940180532000003</v>
      </c>
      <c r="Q224" s="19">
        <f t="shared" si="33"/>
        <v>0</v>
      </c>
      <c r="R224" s="20">
        <f t="shared" si="30"/>
        <v>0</v>
      </c>
      <c r="S224" s="20">
        <f t="shared" si="34"/>
        <v>0</v>
      </c>
      <c r="T224" s="20">
        <f>IF((T223+R224)&lt;0,0,IF((T223+R224)&gt;结论【关键目标】!C$28,结论【关键目标】!C$28,T223+R224))</f>
        <v>0</v>
      </c>
      <c r="U224" s="19">
        <f>IF((T223+R224)&lt;结论【关键目标】!$C$28,0,(发电量计算【计算逻辑页】!R224+发电量计算【计算逻辑页】!T223-结论【关键目标】!$C$28))</f>
        <v>0</v>
      </c>
      <c r="V224" s="5">
        <f t="shared" si="31"/>
        <v>0</v>
      </c>
      <c r="W224" s="5">
        <f t="shared" si="32"/>
        <v>0</v>
      </c>
      <c r="X224" s="5">
        <f t="shared" si="35"/>
        <v>0</v>
      </c>
    </row>
    <row r="225" spans="1:24" x14ac:dyDescent="0.15">
      <c r="A225" s="7">
        <v>224</v>
      </c>
      <c r="B225" s="7">
        <v>1</v>
      </c>
      <c r="C225" s="7">
        <v>10</v>
      </c>
      <c r="D225" s="7">
        <v>8</v>
      </c>
      <c r="E225" s="7">
        <v>10</v>
      </c>
      <c r="F225" s="7">
        <v>-8</v>
      </c>
      <c r="G225" s="7">
        <v>56.5</v>
      </c>
      <c r="H225" s="7">
        <f t="shared" si="27"/>
        <v>2</v>
      </c>
      <c r="I225" s="16">
        <f t="shared" si="28"/>
        <v>44936</v>
      </c>
      <c r="J225" s="17">
        <v>0.70809999999999995</v>
      </c>
      <c r="K225" s="18">
        <f>G225*结论【关键目标】!C$27*0.7735*0.001</f>
        <v>5.2443299999999997</v>
      </c>
      <c r="L225" s="5">
        <v>-42528.621279999999</v>
      </c>
      <c r="M225" s="5">
        <f>ABS(IF(L225&lt;=0,L225/耗电量关键数据!$B$6/1000,L225/耗电量关键数据!$B$5/1000))</f>
        <v>17.011448511999998</v>
      </c>
      <c r="N225" s="5">
        <f>电气设备逐时使用率计算!H201</f>
        <v>11.688450000000001</v>
      </c>
      <c r="O225" s="5">
        <f>灯光逐时使用率计算!H201</f>
        <v>6.2338399999999998</v>
      </c>
      <c r="P225" s="19">
        <f t="shared" si="29"/>
        <v>34.933738511999998</v>
      </c>
      <c r="Q225" s="19">
        <f t="shared" si="33"/>
        <v>0</v>
      </c>
      <c r="R225" s="20">
        <f t="shared" si="30"/>
        <v>5.2443299999999997</v>
      </c>
      <c r="S225" s="20">
        <f t="shared" si="34"/>
        <v>0</v>
      </c>
      <c r="T225" s="20">
        <f>IF((T224+R225)&lt;0,0,IF((T224+R225)&gt;结论【关键目标】!C$28,结论【关键目标】!C$28,T224+R225))</f>
        <v>5.2443299999999997</v>
      </c>
      <c r="U225" s="19">
        <f>IF((T224+R225)&lt;结论【关键目标】!$C$28,0,(发电量计算【计算逻辑页】!R225+发电量计算【计算逻辑页】!T224-结论【关键目标】!$C$28))</f>
        <v>0</v>
      </c>
      <c r="V225" s="5">
        <f t="shared" si="31"/>
        <v>0</v>
      </c>
      <c r="W225" s="5">
        <f t="shared" si="32"/>
        <v>3.7135100729999997</v>
      </c>
      <c r="X225" s="5">
        <f t="shared" si="35"/>
        <v>0</v>
      </c>
    </row>
    <row r="226" spans="1:24" x14ac:dyDescent="0.15">
      <c r="A226" s="7">
        <v>225</v>
      </c>
      <c r="B226" s="7">
        <v>1</v>
      </c>
      <c r="C226" s="7">
        <v>10</v>
      </c>
      <c r="D226" s="7">
        <v>9</v>
      </c>
      <c r="E226" s="7">
        <v>10</v>
      </c>
      <c r="F226" s="7">
        <v>-7.6</v>
      </c>
      <c r="G226" s="7">
        <v>150.9</v>
      </c>
      <c r="H226" s="7">
        <f t="shared" si="27"/>
        <v>2</v>
      </c>
      <c r="I226" s="16">
        <f t="shared" si="28"/>
        <v>44936</v>
      </c>
      <c r="J226" s="17">
        <v>0.70809999999999995</v>
      </c>
      <c r="K226" s="18">
        <f>G226*结论【关键目标】!C$27*0.7735*0.001</f>
        <v>14.006537999999999</v>
      </c>
      <c r="L226" s="5">
        <v>-21224.162909999999</v>
      </c>
      <c r="M226" s="5">
        <f>ABS(IF(L226&lt;=0,L226/耗电量关键数据!$B$6/1000,L226/耗电量关键数据!$B$5/1000))</f>
        <v>8.4896651639999998</v>
      </c>
      <c r="N226" s="5">
        <f>电气设备逐时使用率计算!H202</f>
        <v>22.208055000000002</v>
      </c>
      <c r="O226" s="5">
        <f>灯光逐时使用率计算!H202</f>
        <v>11.844296</v>
      </c>
      <c r="P226" s="19">
        <f t="shared" si="29"/>
        <v>42.542016164000003</v>
      </c>
      <c r="Q226" s="19">
        <f t="shared" si="33"/>
        <v>0</v>
      </c>
      <c r="R226" s="20">
        <f t="shared" si="30"/>
        <v>14.006537999999999</v>
      </c>
      <c r="S226" s="20">
        <f t="shared" si="34"/>
        <v>0</v>
      </c>
      <c r="T226" s="20">
        <f>IF((T225+R226)&lt;0,0,IF((T225+R226)&gt;结论【关键目标】!C$28,结论【关键目标】!C$28,T225+R226))</f>
        <v>19.250867999999997</v>
      </c>
      <c r="U226" s="19">
        <f>IF((T225+R226)&lt;结论【关键目标】!$C$28,0,(发电量计算【计算逻辑页】!R226+发电量计算【计算逻辑页】!T225-结论【关键目标】!$C$28))</f>
        <v>0</v>
      </c>
      <c r="V226" s="5">
        <f t="shared" si="31"/>
        <v>0</v>
      </c>
      <c r="W226" s="5">
        <f t="shared" si="32"/>
        <v>9.9180295577999988</v>
      </c>
      <c r="X226" s="5">
        <f t="shared" si="35"/>
        <v>0</v>
      </c>
    </row>
    <row r="227" spans="1:24" x14ac:dyDescent="0.15">
      <c r="A227" s="7">
        <v>226</v>
      </c>
      <c r="B227" s="7">
        <v>1</v>
      </c>
      <c r="C227" s="7">
        <v>10</v>
      </c>
      <c r="D227" s="7">
        <v>10</v>
      </c>
      <c r="E227" s="7">
        <v>10</v>
      </c>
      <c r="F227" s="7">
        <v>-9</v>
      </c>
      <c r="G227" s="7">
        <v>217.7</v>
      </c>
      <c r="H227" s="7">
        <f t="shared" si="27"/>
        <v>2</v>
      </c>
      <c r="I227" s="16">
        <f t="shared" si="28"/>
        <v>44936</v>
      </c>
      <c r="J227" s="17">
        <v>0.70809999999999995</v>
      </c>
      <c r="K227" s="18">
        <f>G227*结论【关键目标】!C$27*0.7735*0.001</f>
        <v>20.206914000000001</v>
      </c>
      <c r="L227" s="5">
        <v>-12965.580029999999</v>
      </c>
      <c r="M227" s="5">
        <f>ABS(IF(L227&lt;=0,L227/耗电量关键数据!$B$6/1000,L227/耗电量关键数据!$B$5/1000))</f>
        <v>5.1862320119999996</v>
      </c>
      <c r="N227" s="5">
        <f>电气设备逐时使用率计算!H203</f>
        <v>22.208055000000002</v>
      </c>
      <c r="O227" s="5">
        <f>灯光逐时使用率计算!H203</f>
        <v>11.844296</v>
      </c>
      <c r="P227" s="19">
        <f t="shared" si="29"/>
        <v>39.238583011999999</v>
      </c>
      <c r="Q227" s="19">
        <f t="shared" si="33"/>
        <v>0</v>
      </c>
      <c r="R227" s="20">
        <f t="shared" si="30"/>
        <v>20.206914000000001</v>
      </c>
      <c r="S227" s="20">
        <f t="shared" si="34"/>
        <v>0</v>
      </c>
      <c r="T227" s="20">
        <f>IF((T226+R227)&lt;0,0,IF((T226+R227)&gt;结论【关键目标】!C$28,结论【关键目标】!C$28,T226+R227))</f>
        <v>22</v>
      </c>
      <c r="U227" s="19">
        <f>IF((T226+R227)&lt;结论【关键目标】!$C$28,0,(发电量计算【计算逻辑页】!R227+发电量计算【计算逻辑页】!T226-结论【关键目标】!$C$28))</f>
        <v>17.457781999999995</v>
      </c>
      <c r="V227" s="5">
        <f t="shared" si="31"/>
        <v>6.1102236999999979</v>
      </c>
      <c r="W227" s="5">
        <f t="shared" si="32"/>
        <v>14.308515803400001</v>
      </c>
      <c r="X227" s="5">
        <f t="shared" si="35"/>
        <v>0</v>
      </c>
    </row>
    <row r="228" spans="1:24" x14ac:dyDescent="0.15">
      <c r="A228" s="7">
        <v>227</v>
      </c>
      <c r="B228" s="7">
        <v>1</v>
      </c>
      <c r="C228" s="7">
        <v>10</v>
      </c>
      <c r="D228" s="7">
        <v>11</v>
      </c>
      <c r="E228" s="7">
        <v>10</v>
      </c>
      <c r="F228" s="7">
        <v>-6</v>
      </c>
      <c r="G228" s="7">
        <v>326.89999999999998</v>
      </c>
      <c r="H228" s="7">
        <f t="shared" si="27"/>
        <v>2</v>
      </c>
      <c r="I228" s="16">
        <f t="shared" si="28"/>
        <v>44936</v>
      </c>
      <c r="J228" s="17">
        <v>1.2267999999999999</v>
      </c>
      <c r="K228" s="18">
        <f>G228*结论【关键目标】!C$27*0.7735*0.001</f>
        <v>30.342858</v>
      </c>
      <c r="L228" s="5">
        <v>-2856.3089030000001</v>
      </c>
      <c r="M228" s="5">
        <f>ABS(IF(L228&lt;=0,L228/耗电量关键数据!$B$6/1000,L228/耗电量关键数据!$B$5/1000))</f>
        <v>1.1425235612000002</v>
      </c>
      <c r="N228" s="5">
        <f>电气设备逐时使用率计算!H204</f>
        <v>22.208055000000002</v>
      </c>
      <c r="O228" s="5">
        <f>灯光逐时使用率计算!H204</f>
        <v>11.844296</v>
      </c>
      <c r="P228" s="19">
        <f t="shared" si="29"/>
        <v>35.194874561200002</v>
      </c>
      <c r="Q228" s="19">
        <f t="shared" si="33"/>
        <v>35.194874561200002</v>
      </c>
      <c r="R228" s="20">
        <f t="shared" si="30"/>
        <v>-4.8520165612000028</v>
      </c>
      <c r="S228" s="20">
        <f t="shared" si="34"/>
        <v>4.8520165612000028</v>
      </c>
      <c r="T228" s="20">
        <f>IF((T227+R228)&lt;0,0,IF((T227+R228)&gt;结论【关键目标】!C$28,结论【关键目标】!C$28,T227+R228))</f>
        <v>17.147983438799997</v>
      </c>
      <c r="U228" s="19">
        <f>IF((T227+R228)&lt;结论【关键目标】!$C$28,0,(发电量计算【计算逻辑页】!R228+发电量计算【计算逻辑页】!T227-结论【关键目标】!$C$28))</f>
        <v>0</v>
      </c>
      <c r="V228" s="5">
        <f t="shared" si="31"/>
        <v>0</v>
      </c>
      <c r="W228" s="5">
        <f t="shared" si="32"/>
        <v>37.224618194399994</v>
      </c>
      <c r="X228" s="5">
        <f t="shared" si="35"/>
        <v>4.2542481208601624</v>
      </c>
    </row>
    <row r="229" spans="1:24" x14ac:dyDescent="0.15">
      <c r="A229" s="7">
        <v>228</v>
      </c>
      <c r="B229" s="7">
        <v>1</v>
      </c>
      <c r="C229" s="7">
        <v>10</v>
      </c>
      <c r="D229" s="7">
        <v>12</v>
      </c>
      <c r="E229" s="7">
        <v>10</v>
      </c>
      <c r="F229" s="7">
        <v>-3.8</v>
      </c>
      <c r="G229" s="7">
        <v>423.5</v>
      </c>
      <c r="H229" s="7">
        <f t="shared" si="27"/>
        <v>2</v>
      </c>
      <c r="I229" s="16">
        <f t="shared" si="28"/>
        <v>44936</v>
      </c>
      <c r="J229" s="17">
        <v>1.2267999999999999</v>
      </c>
      <c r="K229" s="18">
        <f>G229*结论【关键目标】!C$27*0.7735*0.001</f>
        <v>39.309269999999998</v>
      </c>
      <c r="L229" s="5">
        <v>-6536.1443509999999</v>
      </c>
      <c r="M229" s="5">
        <f>ABS(IF(L229&lt;=0,L229/耗电量关键数据!$B$6/1000,L229/耗电量关键数据!$B$5/1000))</f>
        <v>2.6144577404000002</v>
      </c>
      <c r="N229" s="5">
        <f>电气设备逐时使用率计算!H205</f>
        <v>11.688450000000001</v>
      </c>
      <c r="O229" s="5">
        <f>灯光逐时使用率计算!H205</f>
        <v>9.9741440000000008</v>
      </c>
      <c r="P229" s="19">
        <f t="shared" si="29"/>
        <v>24.277051740400005</v>
      </c>
      <c r="Q229" s="19">
        <f t="shared" si="33"/>
        <v>24.277051740400005</v>
      </c>
      <c r="R229" s="20">
        <f t="shared" si="30"/>
        <v>15.032218259599993</v>
      </c>
      <c r="S229" s="20">
        <f t="shared" si="34"/>
        <v>0</v>
      </c>
      <c r="T229" s="20">
        <f>IF((T228+R229)&lt;0,0,IF((T228+R229)&gt;结论【关键目标】!C$28,结论【关键目标】!C$28,T228+R229))</f>
        <v>22</v>
      </c>
      <c r="U229" s="19">
        <f>IF((T228+R229)&lt;结论【关键目标】!$C$28,0,(发电量计算【计算逻辑页】!R229+发电量计算【计算逻辑页】!T228-结论【关键目标】!$C$28))</f>
        <v>10.180201698399991</v>
      </c>
      <c r="V229" s="5">
        <f t="shared" si="31"/>
        <v>3.5630705944399965</v>
      </c>
      <c r="W229" s="5">
        <f t="shared" si="32"/>
        <v>29.783087075122722</v>
      </c>
      <c r="X229" s="5">
        <f t="shared" si="35"/>
        <v>0</v>
      </c>
    </row>
    <row r="230" spans="1:24" x14ac:dyDescent="0.15">
      <c r="A230" s="7">
        <v>229</v>
      </c>
      <c r="B230" s="7">
        <v>1</v>
      </c>
      <c r="C230" s="7">
        <v>10</v>
      </c>
      <c r="D230" s="7">
        <v>13</v>
      </c>
      <c r="E230" s="7">
        <v>10</v>
      </c>
      <c r="F230" s="7">
        <v>-4</v>
      </c>
      <c r="G230" s="7">
        <v>403.7</v>
      </c>
      <c r="H230" s="7">
        <f t="shared" si="27"/>
        <v>2</v>
      </c>
      <c r="I230" s="16">
        <f t="shared" si="28"/>
        <v>44936</v>
      </c>
      <c r="J230" s="17">
        <v>1.2267999999999999</v>
      </c>
      <c r="K230" s="18">
        <f>G230*结论【关键目标】!C$27*0.7735*0.001</f>
        <v>37.471434000000002</v>
      </c>
      <c r="L230" s="5">
        <v>-4338.4497709999996</v>
      </c>
      <c r="M230" s="5">
        <f>ABS(IF(L230&lt;=0,L230/耗电量关键数据!$B$6/1000,L230/耗电量关键数据!$B$5/1000))</f>
        <v>1.7353799083999997</v>
      </c>
      <c r="N230" s="5">
        <f>电气设备逐时使用率计算!H206</f>
        <v>11.688450000000001</v>
      </c>
      <c r="O230" s="5">
        <f>灯光逐时使用率计算!H206</f>
        <v>9.9741440000000008</v>
      </c>
      <c r="P230" s="19">
        <f t="shared" si="29"/>
        <v>23.397973908400004</v>
      </c>
      <c r="Q230" s="19">
        <f t="shared" si="33"/>
        <v>23.397973908400004</v>
      </c>
      <c r="R230" s="20">
        <f t="shared" si="30"/>
        <v>14.073460091599998</v>
      </c>
      <c r="S230" s="20">
        <f t="shared" si="34"/>
        <v>0</v>
      </c>
      <c r="T230" s="20">
        <f>IF((T229+R230)&lt;0,0,IF((T229+R230)&gt;结论【关键目标】!C$28,结论【关键目标】!C$28,T229+R230))</f>
        <v>22</v>
      </c>
      <c r="U230" s="19">
        <f>IF((T229+R230)&lt;结论【关键目标】!$C$28,0,(发电量计算【计算逻辑页】!R230+发电量计算【计算逻辑页】!T229-结论【关键目标】!$C$28))</f>
        <v>14.073460091599998</v>
      </c>
      <c r="V230" s="5">
        <f t="shared" si="31"/>
        <v>4.9257110320599988</v>
      </c>
      <c r="W230" s="5">
        <f t="shared" si="32"/>
        <v>28.704634390825124</v>
      </c>
      <c r="X230" s="5">
        <f t="shared" si="35"/>
        <v>0</v>
      </c>
    </row>
    <row r="231" spans="1:24" x14ac:dyDescent="0.15">
      <c r="A231" s="7">
        <v>230</v>
      </c>
      <c r="B231" s="7">
        <v>1</v>
      </c>
      <c r="C231" s="7">
        <v>10</v>
      </c>
      <c r="D231" s="7">
        <v>14</v>
      </c>
      <c r="E231" s="7">
        <v>10</v>
      </c>
      <c r="F231" s="7">
        <v>-3</v>
      </c>
      <c r="G231" s="7">
        <v>318.3</v>
      </c>
      <c r="H231" s="7">
        <f t="shared" si="27"/>
        <v>2</v>
      </c>
      <c r="I231" s="16">
        <f t="shared" si="28"/>
        <v>44936</v>
      </c>
      <c r="J231" s="17">
        <v>1.2267999999999999</v>
      </c>
      <c r="K231" s="18">
        <f>G231*结论【关键目标】!C$27*0.7735*0.001</f>
        <v>29.544606000000002</v>
      </c>
      <c r="L231" s="5">
        <v>0</v>
      </c>
      <c r="M231" s="5">
        <f>ABS(IF(L231&lt;=0,L231/耗电量关键数据!$B$6/1000,L231/耗电量关键数据!$B$5/1000))</f>
        <v>0</v>
      </c>
      <c r="N231" s="5">
        <f>电气设备逐时使用率计算!H207</f>
        <v>22.208055000000002</v>
      </c>
      <c r="O231" s="5">
        <f>灯光逐时使用率计算!H207</f>
        <v>11.844296</v>
      </c>
      <c r="P231" s="19">
        <f t="shared" si="29"/>
        <v>34.052351000000002</v>
      </c>
      <c r="Q231" s="19">
        <f t="shared" si="33"/>
        <v>34.052351000000002</v>
      </c>
      <c r="R231" s="20">
        <f t="shared" si="30"/>
        <v>-4.5077449999999999</v>
      </c>
      <c r="S231" s="20">
        <f t="shared" si="34"/>
        <v>4.5077449999999999</v>
      </c>
      <c r="T231" s="20">
        <f>IF((T230+R231)&lt;0,0,IF((T230+R231)&gt;结论【关键目标】!C$28,结论【关键目标】!C$28,T230+R231))</f>
        <v>17.492255</v>
      </c>
      <c r="U231" s="19">
        <f>IF((T230+R231)&lt;结论【关键目标】!$C$28,0,(发电量计算【计算逻辑页】!R231+发电量计算【计算逻辑页】!T230-结论【关键目标】!$C$28))</f>
        <v>0</v>
      </c>
      <c r="V231" s="5">
        <f t="shared" si="31"/>
        <v>0</v>
      </c>
      <c r="W231" s="5">
        <f t="shared" si="32"/>
        <v>36.245322640799998</v>
      </c>
      <c r="X231" s="5">
        <f t="shared" si="35"/>
        <v>3.9523908159999994</v>
      </c>
    </row>
    <row r="232" spans="1:24" x14ac:dyDescent="0.15">
      <c r="A232" s="7">
        <v>231</v>
      </c>
      <c r="B232" s="7">
        <v>1</v>
      </c>
      <c r="C232" s="7">
        <v>10</v>
      </c>
      <c r="D232" s="7">
        <v>15</v>
      </c>
      <c r="E232" s="7">
        <v>10</v>
      </c>
      <c r="F232" s="7">
        <v>-2.9</v>
      </c>
      <c r="G232" s="7">
        <v>179.6</v>
      </c>
      <c r="H232" s="7">
        <f t="shared" si="27"/>
        <v>2</v>
      </c>
      <c r="I232" s="16">
        <f t="shared" si="28"/>
        <v>44936</v>
      </c>
      <c r="J232" s="17">
        <v>1.2267999999999999</v>
      </c>
      <c r="K232" s="18">
        <f>G232*结论【关键目标】!C$27*0.7735*0.001</f>
        <v>16.670471999999997</v>
      </c>
      <c r="L232" s="5">
        <v>0</v>
      </c>
      <c r="M232" s="5">
        <f>ABS(IF(L232&lt;=0,L232/耗电量关键数据!$B$6/1000,L232/耗电量关键数据!$B$5/1000))</f>
        <v>0</v>
      </c>
      <c r="N232" s="5">
        <f>电气设备逐时使用率计算!H208</f>
        <v>22.208055000000002</v>
      </c>
      <c r="O232" s="5">
        <f>灯光逐时使用率计算!H208</f>
        <v>11.844296</v>
      </c>
      <c r="P232" s="19">
        <f t="shared" si="29"/>
        <v>34.052351000000002</v>
      </c>
      <c r="Q232" s="19">
        <f t="shared" si="33"/>
        <v>34.052351000000002</v>
      </c>
      <c r="R232" s="20">
        <f t="shared" si="30"/>
        <v>-17.381879000000005</v>
      </c>
      <c r="S232" s="20">
        <f t="shared" si="34"/>
        <v>17.381879000000005</v>
      </c>
      <c r="T232" s="20">
        <f>IF((T231+R232)&lt;0,0,IF((T231+R232)&gt;结论【关键目标】!C$28,结论【关键目标】!C$28,T231+R232))</f>
        <v>0.11037599999999514</v>
      </c>
      <c r="U232" s="19">
        <f>IF((T231+R232)&lt;结论【关键目标】!$C$28,0,(发电量计算【计算逻辑页】!R232+发电量计算【计算逻辑页】!T231-结论【关键目标】!$C$28))</f>
        <v>0</v>
      </c>
      <c r="V232" s="5">
        <f t="shared" si="31"/>
        <v>0</v>
      </c>
      <c r="W232" s="5">
        <f t="shared" si="32"/>
        <v>20.451335049599994</v>
      </c>
      <c r="X232" s="5">
        <f t="shared" si="35"/>
        <v>9.6777676799995729E-2</v>
      </c>
    </row>
    <row r="233" spans="1:24" x14ac:dyDescent="0.15">
      <c r="A233" s="7">
        <v>232</v>
      </c>
      <c r="B233" s="7">
        <v>1</v>
      </c>
      <c r="C233" s="7">
        <v>10</v>
      </c>
      <c r="D233" s="7">
        <v>16</v>
      </c>
      <c r="E233" s="7">
        <v>10</v>
      </c>
      <c r="F233" s="7">
        <v>-3</v>
      </c>
      <c r="G233" s="7">
        <v>26.4</v>
      </c>
      <c r="H233" s="7">
        <f t="shared" si="27"/>
        <v>2</v>
      </c>
      <c r="I233" s="16">
        <f t="shared" si="28"/>
        <v>44936</v>
      </c>
      <c r="J233" s="17">
        <v>0.70809999999999995</v>
      </c>
      <c r="K233" s="18">
        <f>G233*结论【关键目标】!C$27*0.7735*0.001</f>
        <v>2.4504479999999997</v>
      </c>
      <c r="L233" s="5">
        <v>-5524.3345890000001</v>
      </c>
      <c r="M233" s="5">
        <f>ABS(IF(L233&lt;=0,L233/耗电量关键数据!$B$6/1000,L233/耗电量关键数据!$B$5/1000))</f>
        <v>2.2097338355999998</v>
      </c>
      <c r="N233" s="5">
        <f>电气设备逐时使用率计算!H209</f>
        <v>22.208055000000002</v>
      </c>
      <c r="O233" s="5">
        <f>灯光逐时使用率计算!H209</f>
        <v>11.844296</v>
      </c>
      <c r="P233" s="19">
        <f t="shared" si="29"/>
        <v>36.2620848356</v>
      </c>
      <c r="Q233" s="19">
        <f t="shared" si="33"/>
        <v>0</v>
      </c>
      <c r="R233" s="20">
        <f t="shared" si="30"/>
        <v>2.4504479999999997</v>
      </c>
      <c r="S233" s="20">
        <f t="shared" si="34"/>
        <v>0</v>
      </c>
      <c r="T233" s="20">
        <f>IF((T232+R233)&lt;0,0,IF((T232+R233)&gt;结论【关键目标】!C$28,结论【关键目标】!C$28,T232+R233))</f>
        <v>2.5608239999999949</v>
      </c>
      <c r="U233" s="19">
        <f>IF((T232+R233)&lt;结论【关键目标】!$C$28,0,(发电量计算【计算逻辑页】!R233+发电量计算【计算逻辑页】!T232-结论【关键目标】!$C$28))</f>
        <v>0</v>
      </c>
      <c r="V233" s="5">
        <f t="shared" si="31"/>
        <v>0</v>
      </c>
      <c r="W233" s="5">
        <f t="shared" si="32"/>
        <v>1.7351622287999997</v>
      </c>
      <c r="X233" s="5">
        <f t="shared" si="35"/>
        <v>0</v>
      </c>
    </row>
    <row r="234" spans="1:24" x14ac:dyDescent="0.15">
      <c r="A234" s="7">
        <v>233</v>
      </c>
      <c r="B234" s="7">
        <v>1</v>
      </c>
      <c r="C234" s="7">
        <v>10</v>
      </c>
      <c r="D234" s="7">
        <v>17</v>
      </c>
      <c r="E234" s="7">
        <v>10</v>
      </c>
      <c r="F234" s="7">
        <v>-3</v>
      </c>
      <c r="G234" s="7">
        <v>0</v>
      </c>
      <c r="H234" s="7">
        <f t="shared" si="27"/>
        <v>2</v>
      </c>
      <c r="I234" s="16">
        <f t="shared" si="28"/>
        <v>44936</v>
      </c>
      <c r="J234" s="17">
        <v>0.70809999999999995</v>
      </c>
      <c r="K234" s="18">
        <f>G234*结论【关键目标】!C$27*0.7735*0.001</f>
        <v>0</v>
      </c>
      <c r="L234" s="5">
        <v>-10440.82063</v>
      </c>
      <c r="M234" s="5">
        <f>ABS(IF(L234&lt;=0,L234/耗电量关键数据!$B$6/1000,L234/耗电量关键数据!$B$5/1000))</f>
        <v>4.1763282520000002</v>
      </c>
      <c r="N234" s="5">
        <f>电气设备逐时使用率计算!H210</f>
        <v>22.208055000000002</v>
      </c>
      <c r="O234" s="5">
        <f>灯光逐时使用率计算!H210</f>
        <v>11.844296</v>
      </c>
      <c r="P234" s="19">
        <f t="shared" si="29"/>
        <v>38.228679252000006</v>
      </c>
      <c r="Q234" s="19">
        <f t="shared" si="33"/>
        <v>0</v>
      </c>
      <c r="R234" s="20">
        <f t="shared" si="30"/>
        <v>0</v>
      </c>
      <c r="S234" s="20">
        <f t="shared" si="34"/>
        <v>0</v>
      </c>
      <c r="T234" s="20">
        <f>IF((T233+R234)&lt;0,0,IF((T233+R234)&gt;结论【关键目标】!C$28,结论【关键目标】!C$28,T233+R234))</f>
        <v>2.5608239999999949</v>
      </c>
      <c r="U234" s="19">
        <f>IF((T233+R234)&lt;结论【关键目标】!$C$28,0,(发电量计算【计算逻辑页】!R234+发电量计算【计算逻辑页】!T233-结论【关键目标】!$C$28))</f>
        <v>0</v>
      </c>
      <c r="V234" s="5">
        <f t="shared" si="31"/>
        <v>0</v>
      </c>
      <c r="W234" s="5">
        <f t="shared" si="32"/>
        <v>0</v>
      </c>
      <c r="X234" s="5">
        <f t="shared" si="35"/>
        <v>0</v>
      </c>
    </row>
    <row r="235" spans="1:24" x14ac:dyDescent="0.15">
      <c r="A235" s="7">
        <v>234</v>
      </c>
      <c r="B235" s="7">
        <v>1</v>
      </c>
      <c r="C235" s="7">
        <v>10</v>
      </c>
      <c r="D235" s="7">
        <v>18</v>
      </c>
      <c r="E235" s="7">
        <v>10</v>
      </c>
      <c r="F235" s="7">
        <v>-4.2</v>
      </c>
      <c r="G235" s="7">
        <v>0</v>
      </c>
      <c r="H235" s="7">
        <f t="shared" si="27"/>
        <v>2</v>
      </c>
      <c r="I235" s="16">
        <f t="shared" si="28"/>
        <v>44936</v>
      </c>
      <c r="J235" s="17">
        <v>0.70809999999999995</v>
      </c>
      <c r="K235" s="18">
        <f>G235*结论【关键目标】!C$27*0.7735*0.001</f>
        <v>0</v>
      </c>
      <c r="L235" s="5">
        <v>-27842.436119999998</v>
      </c>
      <c r="M235" s="5">
        <f>ABS(IF(L235&lt;=0,L235/耗电量关键数据!$B$6/1000,L235/耗电量关键数据!$B$5/1000))</f>
        <v>11.136974447999998</v>
      </c>
      <c r="N235" s="5">
        <f>电气设备逐时使用率计算!H211</f>
        <v>7.0130699999999999</v>
      </c>
      <c r="O235" s="5">
        <f>灯光逐时使用率计算!H211</f>
        <v>3.7403040000000001</v>
      </c>
      <c r="P235" s="19">
        <f t="shared" si="29"/>
        <v>21.890348447999997</v>
      </c>
      <c r="Q235" s="19">
        <f t="shared" si="33"/>
        <v>0</v>
      </c>
      <c r="R235" s="20">
        <f t="shared" si="30"/>
        <v>0</v>
      </c>
      <c r="S235" s="20">
        <f t="shared" si="34"/>
        <v>0</v>
      </c>
      <c r="T235" s="20">
        <f>IF((T234+R235)&lt;0,0,IF((T234+R235)&gt;结论【关键目标】!C$28,结论【关键目标】!C$28,T234+R235))</f>
        <v>2.5608239999999949</v>
      </c>
      <c r="U235" s="19">
        <f>IF((T234+R235)&lt;结论【关键目标】!$C$28,0,(发电量计算【计算逻辑页】!R235+发电量计算【计算逻辑页】!T234-结论【关键目标】!$C$28))</f>
        <v>0</v>
      </c>
      <c r="V235" s="5">
        <f t="shared" si="31"/>
        <v>0</v>
      </c>
      <c r="W235" s="5">
        <f t="shared" si="32"/>
        <v>0</v>
      </c>
      <c r="X235" s="5">
        <f t="shared" si="35"/>
        <v>0</v>
      </c>
    </row>
    <row r="236" spans="1:24" x14ac:dyDescent="0.15">
      <c r="A236" s="7">
        <v>235</v>
      </c>
      <c r="B236" s="7">
        <v>1</v>
      </c>
      <c r="C236" s="7">
        <v>10</v>
      </c>
      <c r="D236" s="7">
        <v>19</v>
      </c>
      <c r="E236" s="7">
        <v>10</v>
      </c>
      <c r="F236" s="7">
        <v>-6</v>
      </c>
      <c r="G236" s="7">
        <v>0</v>
      </c>
      <c r="H236" s="7">
        <f t="shared" si="27"/>
        <v>2</v>
      </c>
      <c r="I236" s="16">
        <f t="shared" si="28"/>
        <v>44936</v>
      </c>
      <c r="J236" s="17">
        <v>1.2267999999999999</v>
      </c>
      <c r="K236" s="18">
        <f>G236*结论【关键目标】!C$27*0.7735*0.001</f>
        <v>0</v>
      </c>
      <c r="L236" s="5">
        <v>-19141.26021</v>
      </c>
      <c r="M236" s="5">
        <f>ABS(IF(L236&lt;=0,L236/耗电量关键数据!$B$6/1000,L236/耗电量关键数据!$B$5/1000))</f>
        <v>7.6565040839999998</v>
      </c>
      <c r="N236" s="5">
        <f>电气设备逐时使用率计算!H212</f>
        <v>7.0130699999999999</v>
      </c>
      <c r="O236" s="5">
        <f>灯光逐时使用率计算!H212</f>
        <v>3.7403040000000001</v>
      </c>
      <c r="P236" s="19">
        <f t="shared" si="29"/>
        <v>18.409878083999999</v>
      </c>
      <c r="Q236" s="19">
        <f t="shared" si="33"/>
        <v>18.409878083999999</v>
      </c>
      <c r="R236" s="20">
        <f t="shared" si="30"/>
        <v>-18.409878083999999</v>
      </c>
      <c r="S236" s="20">
        <f t="shared" si="34"/>
        <v>18.409878083999999</v>
      </c>
      <c r="T236" s="20">
        <f>IF((T235+R236)&lt;0,0,IF((T235+R236)&gt;结论【关键目标】!C$28,结论【关键目标】!C$28,T235+R236))</f>
        <v>0</v>
      </c>
      <c r="U236" s="19">
        <f>IF((T235+R236)&lt;结论【关键目标】!$C$28,0,(发电量计算【计算逻辑页】!R236+发电量计算【计算逻辑页】!T235-结论【关键目标】!$C$28))</f>
        <v>0</v>
      </c>
      <c r="V236" s="5">
        <f t="shared" si="31"/>
        <v>0</v>
      </c>
      <c r="W236" s="5">
        <f t="shared" si="32"/>
        <v>0</v>
      </c>
      <c r="X236" s="5">
        <f t="shared" si="35"/>
        <v>0</v>
      </c>
    </row>
    <row r="237" spans="1:24" x14ac:dyDescent="0.15">
      <c r="A237" s="7">
        <v>236</v>
      </c>
      <c r="B237" s="7">
        <v>1</v>
      </c>
      <c r="C237" s="7">
        <v>10</v>
      </c>
      <c r="D237" s="7">
        <v>20</v>
      </c>
      <c r="E237" s="7">
        <v>10</v>
      </c>
      <c r="F237" s="7">
        <v>-4</v>
      </c>
      <c r="G237" s="7">
        <v>0</v>
      </c>
      <c r="H237" s="7">
        <f t="shared" si="27"/>
        <v>2</v>
      </c>
      <c r="I237" s="16">
        <f t="shared" si="28"/>
        <v>44936</v>
      </c>
      <c r="J237" s="17">
        <v>1.2267999999999999</v>
      </c>
      <c r="K237" s="18">
        <f>G237*结论【关键目标】!C$27*0.7735*0.001</f>
        <v>0</v>
      </c>
      <c r="L237" s="5">
        <v>-29745.058440000001</v>
      </c>
      <c r="M237" s="5">
        <f>ABS(IF(L237&lt;=0,L237/耗电量关键数据!$B$6/1000,L237/耗电量关键数据!$B$5/1000))</f>
        <v>11.898023376000001</v>
      </c>
      <c r="N237" s="5">
        <f>电气设备逐时使用率计算!H213</f>
        <v>1.1688450000000001</v>
      </c>
      <c r="O237" s="5">
        <f>灯光逐时使用率计算!H213</f>
        <v>0.37403039999999999</v>
      </c>
      <c r="P237" s="19">
        <f t="shared" si="29"/>
        <v>13.440898776000003</v>
      </c>
      <c r="Q237" s="19">
        <f t="shared" si="33"/>
        <v>13.440898776000003</v>
      </c>
      <c r="R237" s="20">
        <f t="shared" si="30"/>
        <v>-13.440898776000003</v>
      </c>
      <c r="S237" s="20">
        <f t="shared" si="34"/>
        <v>13.440898776000003</v>
      </c>
      <c r="T237" s="20">
        <f>IF((T236+R237)&lt;0,0,IF((T236+R237)&gt;结论【关键目标】!C$28,结论【关键目标】!C$28,T236+R237))</f>
        <v>0</v>
      </c>
      <c r="U237" s="19">
        <f>IF((T236+R237)&lt;结论【关键目标】!$C$28,0,(发电量计算【计算逻辑页】!R237+发电量计算【计算逻辑页】!T236-结论【关键目标】!$C$28))</f>
        <v>0</v>
      </c>
      <c r="V237" s="5">
        <f t="shared" si="31"/>
        <v>0</v>
      </c>
      <c r="W237" s="5">
        <f t="shared" si="32"/>
        <v>0</v>
      </c>
      <c r="X237" s="5">
        <f t="shared" si="35"/>
        <v>0</v>
      </c>
    </row>
    <row r="238" spans="1:24" x14ac:dyDescent="0.15">
      <c r="A238" s="7">
        <v>237</v>
      </c>
      <c r="B238" s="7">
        <v>1</v>
      </c>
      <c r="C238" s="7">
        <v>10</v>
      </c>
      <c r="D238" s="7">
        <v>21</v>
      </c>
      <c r="E238" s="7">
        <v>10</v>
      </c>
      <c r="F238" s="7">
        <v>-6.3</v>
      </c>
      <c r="G238" s="7">
        <v>0</v>
      </c>
      <c r="H238" s="7">
        <f t="shared" si="27"/>
        <v>2</v>
      </c>
      <c r="I238" s="16">
        <f t="shared" si="28"/>
        <v>44936</v>
      </c>
      <c r="J238" s="17">
        <v>1.2267999999999999</v>
      </c>
      <c r="K238" s="18">
        <f>G238*结论【关键目标】!C$27*0.7735*0.001</f>
        <v>0</v>
      </c>
      <c r="L238" s="5">
        <v>-33780.41618</v>
      </c>
      <c r="M238" s="5">
        <f>ABS(IF(L238&lt;=0,L238/耗电量关键数据!$B$6/1000,L238/耗电量关键数据!$B$5/1000))</f>
        <v>13.512166472000001</v>
      </c>
      <c r="N238" s="5">
        <f>电气设备逐时使用率计算!H214</f>
        <v>1.1688450000000001</v>
      </c>
      <c r="O238" s="5">
        <f>灯光逐时使用率计算!H214</f>
        <v>0.37403039999999999</v>
      </c>
      <c r="P238" s="19">
        <f t="shared" si="29"/>
        <v>15.055041872000002</v>
      </c>
      <c r="Q238" s="19">
        <f t="shared" si="33"/>
        <v>15.055041872000002</v>
      </c>
      <c r="R238" s="20">
        <f t="shared" si="30"/>
        <v>-15.055041872000002</v>
      </c>
      <c r="S238" s="20">
        <f t="shared" si="34"/>
        <v>15.055041872000002</v>
      </c>
      <c r="T238" s="20">
        <f>IF((T237+R238)&lt;0,0,IF((T237+R238)&gt;结论【关键目标】!C$28,结论【关键目标】!C$28,T237+R238))</f>
        <v>0</v>
      </c>
      <c r="U238" s="19">
        <f>IF((T237+R238)&lt;结论【关键目标】!$C$28,0,(发电量计算【计算逻辑页】!R238+发电量计算【计算逻辑页】!T237-结论【关键目标】!$C$28))</f>
        <v>0</v>
      </c>
      <c r="V238" s="5">
        <f t="shared" si="31"/>
        <v>0</v>
      </c>
      <c r="W238" s="5">
        <f t="shared" si="32"/>
        <v>0</v>
      </c>
      <c r="X238" s="5">
        <f t="shared" si="35"/>
        <v>0</v>
      </c>
    </row>
    <row r="239" spans="1:24" x14ac:dyDescent="0.15">
      <c r="A239" s="7">
        <v>238</v>
      </c>
      <c r="B239" s="7">
        <v>1</v>
      </c>
      <c r="C239" s="7">
        <v>10</v>
      </c>
      <c r="D239" s="7">
        <v>22</v>
      </c>
      <c r="E239" s="7">
        <v>10</v>
      </c>
      <c r="F239" s="7">
        <v>-9</v>
      </c>
      <c r="G239" s="7">
        <v>0</v>
      </c>
      <c r="H239" s="7">
        <f t="shared" si="27"/>
        <v>2</v>
      </c>
      <c r="I239" s="16">
        <f t="shared" si="28"/>
        <v>44936</v>
      </c>
      <c r="J239" s="17">
        <v>0.70809999999999995</v>
      </c>
      <c r="K239" s="18">
        <f>G239*结论【关键目标】!C$27*0.7735*0.001</f>
        <v>0</v>
      </c>
      <c r="L239" s="5">
        <v>-35757.382890000001</v>
      </c>
      <c r="M239" s="5">
        <f>ABS(IF(L239&lt;=0,L239/耗电量关键数据!$B$6/1000,L239/耗电量关键数据!$B$5/1000))</f>
        <v>14.302953155999999</v>
      </c>
      <c r="N239" s="5">
        <f>电气设备逐时使用率计算!H215</f>
        <v>1.1688450000000001</v>
      </c>
      <c r="O239" s="5">
        <f>灯光逐时使用率计算!H215</f>
        <v>0.37403039999999999</v>
      </c>
      <c r="P239" s="19">
        <f t="shared" si="29"/>
        <v>15.845828555999999</v>
      </c>
      <c r="Q239" s="19">
        <f t="shared" si="33"/>
        <v>0</v>
      </c>
      <c r="R239" s="20">
        <f t="shared" si="30"/>
        <v>0</v>
      </c>
      <c r="S239" s="20">
        <f t="shared" si="34"/>
        <v>0</v>
      </c>
      <c r="T239" s="20">
        <f>IF((T238+R239)&lt;0,0,IF((T238+R239)&gt;结论【关键目标】!C$28,结论【关键目标】!C$28,T238+R239))</f>
        <v>0</v>
      </c>
      <c r="U239" s="19">
        <f>IF((T238+R239)&lt;结论【关键目标】!$C$28,0,(发电量计算【计算逻辑页】!R239+发电量计算【计算逻辑页】!T238-结论【关键目标】!$C$28))</f>
        <v>0</v>
      </c>
      <c r="V239" s="5">
        <f t="shared" si="31"/>
        <v>0</v>
      </c>
      <c r="W239" s="5">
        <f t="shared" si="32"/>
        <v>0</v>
      </c>
      <c r="X239" s="5">
        <f t="shared" si="35"/>
        <v>0</v>
      </c>
    </row>
    <row r="240" spans="1:24" x14ac:dyDescent="0.15">
      <c r="A240" s="7">
        <v>239</v>
      </c>
      <c r="B240" s="7">
        <v>1</v>
      </c>
      <c r="C240" s="7">
        <v>10</v>
      </c>
      <c r="D240" s="7">
        <v>23</v>
      </c>
      <c r="E240" s="7">
        <v>10</v>
      </c>
      <c r="F240" s="7">
        <v>-9</v>
      </c>
      <c r="G240" s="7">
        <v>0</v>
      </c>
      <c r="H240" s="7">
        <f t="shared" si="27"/>
        <v>2</v>
      </c>
      <c r="I240" s="16">
        <f t="shared" si="28"/>
        <v>44936</v>
      </c>
      <c r="J240" s="17">
        <v>0.70809999999999995</v>
      </c>
      <c r="K240" s="18">
        <f>G240*结论【关键目标】!C$27*0.7735*0.001</f>
        <v>0</v>
      </c>
      <c r="L240" s="5">
        <v>-37380.134760000001</v>
      </c>
      <c r="M240" s="5">
        <f>ABS(IF(L240&lt;=0,L240/耗电量关键数据!$B$6/1000,L240/耗电量关键数据!$B$5/1000))</f>
        <v>14.952053904</v>
      </c>
      <c r="N240" s="5">
        <f>电气设备逐时使用率计算!H216</f>
        <v>1.1688450000000001</v>
      </c>
      <c r="O240" s="5">
        <f>灯光逐时使用率计算!H216</f>
        <v>0.37403039999999999</v>
      </c>
      <c r="P240" s="19">
        <f t="shared" si="29"/>
        <v>16.494929303999999</v>
      </c>
      <c r="Q240" s="19">
        <f t="shared" si="33"/>
        <v>0</v>
      </c>
      <c r="R240" s="20">
        <f t="shared" si="30"/>
        <v>0</v>
      </c>
      <c r="S240" s="20">
        <f t="shared" si="34"/>
        <v>0</v>
      </c>
      <c r="T240" s="20">
        <f>IF((T239+R240)&lt;0,0,IF((T239+R240)&gt;结论【关键目标】!C$28,结论【关键目标】!C$28,T239+R240))</f>
        <v>0</v>
      </c>
      <c r="U240" s="19">
        <f>IF((T239+R240)&lt;结论【关键目标】!$C$28,0,(发电量计算【计算逻辑页】!R240+发电量计算【计算逻辑页】!T239-结论【关键目标】!$C$28))</f>
        <v>0</v>
      </c>
      <c r="V240" s="5">
        <f t="shared" si="31"/>
        <v>0</v>
      </c>
      <c r="W240" s="5">
        <f t="shared" si="32"/>
        <v>0</v>
      </c>
      <c r="X240" s="5">
        <f t="shared" si="35"/>
        <v>0</v>
      </c>
    </row>
    <row r="241" spans="1:24" x14ac:dyDescent="0.15">
      <c r="A241" s="7">
        <v>240</v>
      </c>
      <c r="B241" s="7">
        <v>1</v>
      </c>
      <c r="C241" s="7">
        <v>10</v>
      </c>
      <c r="D241" s="7">
        <v>24</v>
      </c>
      <c r="E241" s="7">
        <v>10</v>
      </c>
      <c r="F241" s="7">
        <v>-5.5</v>
      </c>
      <c r="G241" s="7">
        <v>0</v>
      </c>
      <c r="H241" s="7">
        <f t="shared" si="27"/>
        <v>2</v>
      </c>
      <c r="I241" s="16">
        <f t="shared" si="28"/>
        <v>44936</v>
      </c>
      <c r="J241" s="17">
        <v>0.2407</v>
      </c>
      <c r="K241" s="18">
        <f>G241*结论【关键目标】!C$27*0.7735*0.001</f>
        <v>0</v>
      </c>
      <c r="L241" s="5">
        <v>-39316.89961</v>
      </c>
      <c r="M241" s="5">
        <f>ABS(IF(L241&lt;=0,L241/耗电量关键数据!$B$6/1000,L241/耗电量关键数据!$B$5/1000))</f>
        <v>15.726759844</v>
      </c>
      <c r="N241" s="5">
        <f>电气设备逐时使用率计算!H217</f>
        <v>1.1688450000000001</v>
      </c>
      <c r="O241" s="5">
        <f>灯光逐时使用率计算!H217</f>
        <v>0.37403039999999999</v>
      </c>
      <c r="P241" s="19">
        <f t="shared" si="29"/>
        <v>17.269635244</v>
      </c>
      <c r="Q241" s="19">
        <f t="shared" si="33"/>
        <v>0</v>
      </c>
      <c r="R241" s="20">
        <f t="shared" si="30"/>
        <v>0</v>
      </c>
      <c r="S241" s="20">
        <f t="shared" si="34"/>
        <v>0</v>
      </c>
      <c r="T241" s="20">
        <f>IF((T240+R241)&lt;0,0,IF((T240+R241)&gt;结论【关键目标】!C$28,结论【关键目标】!C$28,T240+R241))</f>
        <v>0</v>
      </c>
      <c r="U241" s="19">
        <f>IF((T240+R241)&lt;结论【关键目标】!$C$28,0,(发电量计算【计算逻辑页】!R241+发电量计算【计算逻辑页】!T240-结论【关键目标】!$C$28))</f>
        <v>0</v>
      </c>
      <c r="V241" s="5">
        <f t="shared" si="31"/>
        <v>0</v>
      </c>
      <c r="W241" s="5">
        <f t="shared" si="32"/>
        <v>0</v>
      </c>
      <c r="X241" s="5">
        <f t="shared" si="35"/>
        <v>0</v>
      </c>
    </row>
    <row r="242" spans="1:24" x14ac:dyDescent="0.15">
      <c r="A242" s="7">
        <v>241</v>
      </c>
      <c r="B242" s="7">
        <v>1</v>
      </c>
      <c r="C242" s="7">
        <v>11</v>
      </c>
      <c r="D242" s="7">
        <v>1</v>
      </c>
      <c r="E242" s="7">
        <v>11</v>
      </c>
      <c r="F242" s="7">
        <v>-12</v>
      </c>
      <c r="G242" s="7">
        <v>0</v>
      </c>
      <c r="H242" s="7">
        <f t="shared" si="27"/>
        <v>3</v>
      </c>
      <c r="I242" s="16">
        <f t="shared" si="28"/>
        <v>44937</v>
      </c>
      <c r="J242" s="17">
        <v>0.2407</v>
      </c>
      <c r="K242" s="18">
        <f>G242*结论【关键目标】!C$27*0.7735*0.001</f>
        <v>0</v>
      </c>
      <c r="L242" s="5">
        <v>-40590.777750000001</v>
      </c>
      <c r="M242" s="5">
        <f>ABS(IF(L242&lt;=0,L242/耗电量关键数据!$B$6/1000,L242/耗电量关键数据!$B$5/1000))</f>
        <v>16.236311100000002</v>
      </c>
      <c r="N242" s="5">
        <f>电气设备逐时使用率计算!H218</f>
        <v>1.1688450000000001</v>
      </c>
      <c r="O242" s="5">
        <f>灯光逐时使用率计算!H218</f>
        <v>0.37403039999999999</v>
      </c>
      <c r="P242" s="19">
        <f t="shared" si="29"/>
        <v>17.779186500000002</v>
      </c>
      <c r="Q242" s="19">
        <f t="shared" si="33"/>
        <v>0</v>
      </c>
      <c r="R242" s="20">
        <f t="shared" si="30"/>
        <v>0</v>
      </c>
      <c r="S242" s="20">
        <f t="shared" si="34"/>
        <v>0</v>
      </c>
      <c r="T242" s="20">
        <f>IF((T241+R242)&lt;0,0,IF((T241+R242)&gt;结论【关键目标】!C$28,结论【关键目标】!C$28,T241+R242))</f>
        <v>0</v>
      </c>
      <c r="U242" s="19">
        <f>IF((T241+R242)&lt;结论【关键目标】!$C$28,0,(发电量计算【计算逻辑页】!R242+发电量计算【计算逻辑页】!T241-结论【关键目标】!$C$28))</f>
        <v>0</v>
      </c>
      <c r="V242" s="5">
        <f t="shared" si="31"/>
        <v>0</v>
      </c>
      <c r="W242" s="5">
        <f t="shared" si="32"/>
        <v>0</v>
      </c>
      <c r="X242" s="5">
        <f t="shared" si="35"/>
        <v>0</v>
      </c>
    </row>
    <row r="243" spans="1:24" x14ac:dyDescent="0.15">
      <c r="A243" s="7">
        <v>242</v>
      </c>
      <c r="B243" s="7">
        <v>1</v>
      </c>
      <c r="C243" s="7">
        <v>11</v>
      </c>
      <c r="D243" s="7">
        <v>2</v>
      </c>
      <c r="E243" s="7">
        <v>11</v>
      </c>
      <c r="F243" s="7">
        <v>-11</v>
      </c>
      <c r="G243" s="7">
        <v>0</v>
      </c>
      <c r="H243" s="7">
        <f t="shared" si="27"/>
        <v>3</v>
      </c>
      <c r="I243" s="16">
        <f t="shared" si="28"/>
        <v>44937</v>
      </c>
      <c r="J243" s="17">
        <v>0.2407</v>
      </c>
      <c r="K243" s="18">
        <f>G243*结论【关键目标】!C$27*0.7735*0.001</f>
        <v>0</v>
      </c>
      <c r="L243" s="5">
        <v>-42112.605739999999</v>
      </c>
      <c r="M243" s="5">
        <f>ABS(IF(L243&lt;=0,L243/耗电量关键数据!$B$6/1000,L243/耗电量关键数据!$B$5/1000))</f>
        <v>16.845042295999999</v>
      </c>
      <c r="N243" s="5">
        <f>电气设备逐时使用率计算!H219</f>
        <v>1.1688450000000001</v>
      </c>
      <c r="O243" s="5">
        <f>灯光逐时使用率计算!H219</f>
        <v>0.37403039999999999</v>
      </c>
      <c r="P243" s="19">
        <f t="shared" si="29"/>
        <v>18.387917695999999</v>
      </c>
      <c r="Q243" s="19">
        <f t="shared" si="33"/>
        <v>0</v>
      </c>
      <c r="R243" s="20">
        <f t="shared" si="30"/>
        <v>0</v>
      </c>
      <c r="S243" s="20">
        <f t="shared" si="34"/>
        <v>0</v>
      </c>
      <c r="T243" s="20">
        <f>IF((T242+R243)&lt;0,0,IF((T242+R243)&gt;结论【关键目标】!C$28,结论【关键目标】!C$28,T242+R243))</f>
        <v>0</v>
      </c>
      <c r="U243" s="19">
        <f>IF((T242+R243)&lt;结论【关键目标】!$C$28,0,(发电量计算【计算逻辑页】!R243+发电量计算【计算逻辑页】!T242-结论【关键目标】!$C$28))</f>
        <v>0</v>
      </c>
      <c r="V243" s="5">
        <f t="shared" si="31"/>
        <v>0</v>
      </c>
      <c r="W243" s="5">
        <f t="shared" si="32"/>
        <v>0</v>
      </c>
      <c r="X243" s="5">
        <f t="shared" si="35"/>
        <v>0</v>
      </c>
    </row>
    <row r="244" spans="1:24" x14ac:dyDescent="0.15">
      <c r="A244" s="7">
        <v>243</v>
      </c>
      <c r="B244" s="7">
        <v>1</v>
      </c>
      <c r="C244" s="7">
        <v>11</v>
      </c>
      <c r="D244" s="7">
        <v>3</v>
      </c>
      <c r="E244" s="7">
        <v>11</v>
      </c>
      <c r="F244" s="7">
        <v>-11.5</v>
      </c>
      <c r="G244" s="7">
        <v>0</v>
      </c>
      <c r="H244" s="7">
        <f t="shared" si="27"/>
        <v>3</v>
      </c>
      <c r="I244" s="16">
        <f t="shared" si="28"/>
        <v>44937</v>
      </c>
      <c r="J244" s="17">
        <v>0.2407</v>
      </c>
      <c r="K244" s="18">
        <f>G244*结论【关键目标】!C$27*0.7735*0.001</f>
        <v>0</v>
      </c>
      <c r="L244" s="5">
        <v>-43982.294609999997</v>
      </c>
      <c r="M244" s="5">
        <f>ABS(IF(L244&lt;=0,L244/耗电量关键数据!$B$6/1000,L244/耗电量关键数据!$B$5/1000))</f>
        <v>17.592917843999999</v>
      </c>
      <c r="N244" s="5">
        <f>电气设备逐时使用率计算!H220</f>
        <v>1.1688450000000001</v>
      </c>
      <c r="O244" s="5">
        <f>灯光逐时使用率计算!H220</f>
        <v>0.37403039999999999</v>
      </c>
      <c r="P244" s="19">
        <f t="shared" si="29"/>
        <v>19.135793243999998</v>
      </c>
      <c r="Q244" s="19">
        <f t="shared" si="33"/>
        <v>0</v>
      </c>
      <c r="R244" s="20">
        <f t="shared" si="30"/>
        <v>0</v>
      </c>
      <c r="S244" s="20">
        <f t="shared" si="34"/>
        <v>0</v>
      </c>
      <c r="T244" s="20">
        <f>IF((T243+R244)&lt;0,0,IF((T243+R244)&gt;结论【关键目标】!C$28,结论【关键目标】!C$28,T243+R244))</f>
        <v>0</v>
      </c>
      <c r="U244" s="19">
        <f>IF((T243+R244)&lt;结论【关键目标】!$C$28,0,(发电量计算【计算逻辑页】!R244+发电量计算【计算逻辑页】!T243-结论【关键目标】!$C$28))</f>
        <v>0</v>
      </c>
      <c r="V244" s="5">
        <f t="shared" si="31"/>
        <v>0</v>
      </c>
      <c r="W244" s="5">
        <f t="shared" si="32"/>
        <v>0</v>
      </c>
      <c r="X244" s="5">
        <f t="shared" si="35"/>
        <v>0</v>
      </c>
    </row>
    <row r="245" spans="1:24" x14ac:dyDescent="0.15">
      <c r="A245" s="7">
        <v>244</v>
      </c>
      <c r="B245" s="7">
        <v>1</v>
      </c>
      <c r="C245" s="7">
        <v>11</v>
      </c>
      <c r="D245" s="7">
        <v>4</v>
      </c>
      <c r="E245" s="7">
        <v>11</v>
      </c>
      <c r="F245" s="7">
        <v>-12</v>
      </c>
      <c r="G245" s="7">
        <v>0</v>
      </c>
      <c r="H245" s="7">
        <f t="shared" si="27"/>
        <v>3</v>
      </c>
      <c r="I245" s="16">
        <f t="shared" si="28"/>
        <v>44937</v>
      </c>
      <c r="J245" s="17">
        <v>0.2407</v>
      </c>
      <c r="K245" s="18">
        <f>G245*结论【关键目标】!C$27*0.7735*0.001</f>
        <v>0</v>
      </c>
      <c r="L245" s="5">
        <v>-45384.863279999998</v>
      </c>
      <c r="M245" s="5">
        <f>ABS(IF(L245&lt;=0,L245/耗电量关键数据!$B$6/1000,L245/耗电量关键数据!$B$5/1000))</f>
        <v>18.153945312000001</v>
      </c>
      <c r="N245" s="5">
        <f>电气设备逐时使用率计算!H221</f>
        <v>1.1688450000000001</v>
      </c>
      <c r="O245" s="5">
        <f>灯光逐时使用率计算!H221</f>
        <v>0.37403039999999999</v>
      </c>
      <c r="P245" s="19">
        <f t="shared" si="29"/>
        <v>19.696820712000001</v>
      </c>
      <c r="Q245" s="19">
        <f t="shared" si="33"/>
        <v>0</v>
      </c>
      <c r="R245" s="20">
        <f t="shared" si="30"/>
        <v>0</v>
      </c>
      <c r="S245" s="20">
        <f t="shared" si="34"/>
        <v>0</v>
      </c>
      <c r="T245" s="20">
        <f>IF((T244+R245)&lt;0,0,IF((T244+R245)&gt;结论【关键目标】!C$28,结论【关键目标】!C$28,T244+R245))</f>
        <v>0</v>
      </c>
      <c r="U245" s="19">
        <f>IF((T244+R245)&lt;结论【关键目标】!$C$28,0,(发电量计算【计算逻辑页】!R245+发电量计算【计算逻辑页】!T244-结论【关键目标】!$C$28))</f>
        <v>0</v>
      </c>
      <c r="V245" s="5">
        <f t="shared" si="31"/>
        <v>0</v>
      </c>
      <c r="W245" s="5">
        <f t="shared" si="32"/>
        <v>0</v>
      </c>
      <c r="X245" s="5">
        <f t="shared" si="35"/>
        <v>0</v>
      </c>
    </row>
    <row r="246" spans="1:24" x14ac:dyDescent="0.15">
      <c r="A246" s="7">
        <v>245</v>
      </c>
      <c r="B246" s="7">
        <v>1</v>
      </c>
      <c r="C246" s="7">
        <v>11</v>
      </c>
      <c r="D246" s="7">
        <v>5</v>
      </c>
      <c r="E246" s="7">
        <v>11</v>
      </c>
      <c r="F246" s="7">
        <v>-13</v>
      </c>
      <c r="G246" s="7">
        <v>0</v>
      </c>
      <c r="H246" s="7">
        <f t="shared" si="27"/>
        <v>3</v>
      </c>
      <c r="I246" s="16">
        <f t="shared" si="28"/>
        <v>44937</v>
      </c>
      <c r="J246" s="17">
        <v>0.2407</v>
      </c>
      <c r="K246" s="18">
        <f>G246*结论【关键目标】!C$27*0.7735*0.001</f>
        <v>0</v>
      </c>
      <c r="L246" s="5">
        <v>-46949.771809999998</v>
      </c>
      <c r="M246" s="5">
        <f>ABS(IF(L246&lt;=0,L246/耗电量关键数据!$B$6/1000,L246/耗电量关键数据!$B$5/1000))</f>
        <v>18.779908724000002</v>
      </c>
      <c r="N246" s="5">
        <f>电气设备逐时使用率计算!H222</f>
        <v>1.1688450000000001</v>
      </c>
      <c r="O246" s="5">
        <f>灯光逐时使用率计算!H222</f>
        <v>0.37403039999999999</v>
      </c>
      <c r="P246" s="19">
        <f t="shared" si="29"/>
        <v>20.322784124000002</v>
      </c>
      <c r="Q246" s="19">
        <f t="shared" si="33"/>
        <v>0</v>
      </c>
      <c r="R246" s="20">
        <f t="shared" si="30"/>
        <v>0</v>
      </c>
      <c r="S246" s="20">
        <f t="shared" si="34"/>
        <v>0</v>
      </c>
      <c r="T246" s="20">
        <f>IF((T245+R246)&lt;0,0,IF((T245+R246)&gt;结论【关键目标】!C$28,结论【关键目标】!C$28,T245+R246))</f>
        <v>0</v>
      </c>
      <c r="U246" s="19">
        <f>IF((T245+R246)&lt;结论【关键目标】!$C$28,0,(发电量计算【计算逻辑页】!R246+发电量计算【计算逻辑页】!T245-结论【关键目标】!$C$28))</f>
        <v>0</v>
      </c>
      <c r="V246" s="5">
        <f t="shared" si="31"/>
        <v>0</v>
      </c>
      <c r="W246" s="5">
        <f t="shared" si="32"/>
        <v>0</v>
      </c>
      <c r="X246" s="5">
        <f t="shared" si="35"/>
        <v>0</v>
      </c>
    </row>
    <row r="247" spans="1:24" x14ac:dyDescent="0.15">
      <c r="A247" s="7">
        <v>246</v>
      </c>
      <c r="B247" s="7">
        <v>1</v>
      </c>
      <c r="C247" s="7">
        <v>11</v>
      </c>
      <c r="D247" s="7">
        <v>6</v>
      </c>
      <c r="E247" s="7">
        <v>11</v>
      </c>
      <c r="F247" s="7">
        <v>-9.8000000000000007</v>
      </c>
      <c r="G247" s="7">
        <v>0</v>
      </c>
      <c r="H247" s="7">
        <f t="shared" si="27"/>
        <v>3</v>
      </c>
      <c r="I247" s="16">
        <f t="shared" si="28"/>
        <v>44937</v>
      </c>
      <c r="J247" s="17">
        <v>0.2407</v>
      </c>
      <c r="K247" s="18">
        <f>G247*结论【关键目标】!C$27*0.7735*0.001</f>
        <v>0</v>
      </c>
      <c r="L247" s="5">
        <v>-48241.910940000002</v>
      </c>
      <c r="M247" s="5">
        <f>ABS(IF(L247&lt;=0,L247/耗电量关键数据!$B$6/1000,L247/耗电量关键数据!$B$5/1000))</f>
        <v>19.296764375999999</v>
      </c>
      <c r="N247" s="5">
        <f>电气设备逐时使用率计算!H223</f>
        <v>1.1688450000000001</v>
      </c>
      <c r="O247" s="5">
        <f>灯光逐时使用率计算!H223</f>
        <v>0.37403039999999999</v>
      </c>
      <c r="P247" s="19">
        <f t="shared" si="29"/>
        <v>20.839639775999999</v>
      </c>
      <c r="Q247" s="19">
        <f t="shared" si="33"/>
        <v>0</v>
      </c>
      <c r="R247" s="20">
        <f t="shared" si="30"/>
        <v>0</v>
      </c>
      <c r="S247" s="20">
        <f t="shared" si="34"/>
        <v>0</v>
      </c>
      <c r="T247" s="20">
        <f>IF((T246+R247)&lt;0,0,IF((T246+R247)&gt;结论【关键目标】!C$28,结论【关键目标】!C$28,T246+R247))</f>
        <v>0</v>
      </c>
      <c r="U247" s="19">
        <f>IF((T246+R247)&lt;结论【关键目标】!$C$28,0,(发电量计算【计算逻辑页】!R247+发电量计算【计算逻辑页】!T246-结论【关键目标】!$C$28))</f>
        <v>0</v>
      </c>
      <c r="V247" s="5">
        <f t="shared" si="31"/>
        <v>0</v>
      </c>
      <c r="W247" s="5">
        <f t="shared" si="32"/>
        <v>0</v>
      </c>
      <c r="X247" s="5">
        <f t="shared" si="35"/>
        <v>0</v>
      </c>
    </row>
    <row r="248" spans="1:24" x14ac:dyDescent="0.15">
      <c r="A248" s="7">
        <v>247</v>
      </c>
      <c r="B248" s="7">
        <v>1</v>
      </c>
      <c r="C248" s="7">
        <v>11</v>
      </c>
      <c r="D248" s="7">
        <v>7</v>
      </c>
      <c r="E248" s="7">
        <v>11</v>
      </c>
      <c r="F248" s="7">
        <v>-15</v>
      </c>
      <c r="G248" s="7">
        <v>0</v>
      </c>
      <c r="H248" s="7">
        <f t="shared" si="27"/>
        <v>3</v>
      </c>
      <c r="I248" s="16">
        <f t="shared" si="28"/>
        <v>44937</v>
      </c>
      <c r="J248" s="17">
        <v>0.2407</v>
      </c>
      <c r="K248" s="18">
        <f>G248*结论【关键目标】!C$27*0.7735*0.001</f>
        <v>0</v>
      </c>
      <c r="L248" s="5">
        <v>-43610.73098</v>
      </c>
      <c r="M248" s="5">
        <f>ABS(IF(L248&lt;=0,L248/耗电量关键数据!$B$6/1000,L248/耗电量关键数据!$B$5/1000))</f>
        <v>17.444292391999998</v>
      </c>
      <c r="N248" s="5">
        <f>电气设备逐时使用率计算!H224</f>
        <v>2.3376900000000003</v>
      </c>
      <c r="O248" s="5">
        <f>灯光逐时使用率计算!H224</f>
        <v>1.2467680000000001</v>
      </c>
      <c r="P248" s="19">
        <f t="shared" si="29"/>
        <v>21.028750391999996</v>
      </c>
      <c r="Q248" s="19">
        <f t="shared" si="33"/>
        <v>0</v>
      </c>
      <c r="R248" s="20">
        <f t="shared" si="30"/>
        <v>0</v>
      </c>
      <c r="S248" s="20">
        <f t="shared" si="34"/>
        <v>0</v>
      </c>
      <c r="T248" s="20">
        <f>IF((T247+R248)&lt;0,0,IF((T247+R248)&gt;结论【关键目标】!C$28,结论【关键目标】!C$28,T247+R248))</f>
        <v>0</v>
      </c>
      <c r="U248" s="19">
        <f>IF((T247+R248)&lt;结论【关键目标】!$C$28,0,(发电量计算【计算逻辑页】!R248+发电量计算【计算逻辑页】!T247-结论【关键目标】!$C$28))</f>
        <v>0</v>
      </c>
      <c r="V248" s="5">
        <f t="shared" si="31"/>
        <v>0</v>
      </c>
      <c r="W248" s="5">
        <f t="shared" si="32"/>
        <v>0</v>
      </c>
      <c r="X248" s="5">
        <f t="shared" si="35"/>
        <v>0</v>
      </c>
    </row>
    <row r="249" spans="1:24" x14ac:dyDescent="0.15">
      <c r="A249" s="7">
        <v>248</v>
      </c>
      <c r="B249" s="7">
        <v>1</v>
      </c>
      <c r="C249" s="7">
        <v>11</v>
      </c>
      <c r="D249" s="7">
        <v>8</v>
      </c>
      <c r="E249" s="7">
        <v>11</v>
      </c>
      <c r="F249" s="7">
        <v>-16</v>
      </c>
      <c r="G249" s="7">
        <v>26.9</v>
      </c>
      <c r="H249" s="7">
        <f t="shared" si="27"/>
        <v>3</v>
      </c>
      <c r="I249" s="16">
        <f t="shared" si="28"/>
        <v>44937</v>
      </c>
      <c r="J249" s="17">
        <v>0.70809999999999995</v>
      </c>
      <c r="K249" s="18">
        <f>G249*结论【关键目标】!C$27*0.7735*0.001</f>
        <v>2.4968579999999996</v>
      </c>
      <c r="L249" s="5">
        <v>-43016.09964</v>
      </c>
      <c r="M249" s="5">
        <f>ABS(IF(L249&lt;=0,L249/耗电量关键数据!$B$6/1000,L249/耗电量关键数据!$B$5/1000))</f>
        <v>17.206439855999999</v>
      </c>
      <c r="N249" s="5">
        <f>电气设备逐时使用率计算!H225</f>
        <v>11.688450000000001</v>
      </c>
      <c r="O249" s="5">
        <f>灯光逐时使用率计算!H225</f>
        <v>6.2338399999999998</v>
      </c>
      <c r="P249" s="19">
        <f t="shared" si="29"/>
        <v>35.128729856</v>
      </c>
      <c r="Q249" s="19">
        <f t="shared" si="33"/>
        <v>0</v>
      </c>
      <c r="R249" s="20">
        <f t="shared" si="30"/>
        <v>2.4968579999999996</v>
      </c>
      <c r="S249" s="20">
        <f t="shared" si="34"/>
        <v>0</v>
      </c>
      <c r="T249" s="20">
        <f>IF((T248+R249)&lt;0,0,IF((T248+R249)&gt;结论【关键目标】!C$28,结论【关键目标】!C$28,T248+R249))</f>
        <v>2.4968579999999996</v>
      </c>
      <c r="U249" s="19">
        <f>IF((T248+R249)&lt;结论【关键目标】!$C$28,0,(发电量计算【计算逻辑页】!R249+发电量计算【计算逻辑页】!T248-结论【关键目标】!$C$28))</f>
        <v>0</v>
      </c>
      <c r="V249" s="5">
        <f t="shared" si="31"/>
        <v>0</v>
      </c>
      <c r="W249" s="5">
        <f t="shared" si="32"/>
        <v>1.7680251497999995</v>
      </c>
      <c r="X249" s="5">
        <f t="shared" si="35"/>
        <v>0</v>
      </c>
    </row>
    <row r="250" spans="1:24" x14ac:dyDescent="0.15">
      <c r="A250" s="7">
        <v>249</v>
      </c>
      <c r="B250" s="7">
        <v>1</v>
      </c>
      <c r="C250" s="7">
        <v>11</v>
      </c>
      <c r="D250" s="7">
        <v>9</v>
      </c>
      <c r="E250" s="7">
        <v>11</v>
      </c>
      <c r="F250" s="7">
        <v>-12.9</v>
      </c>
      <c r="G250" s="7">
        <v>118.8</v>
      </c>
      <c r="H250" s="7">
        <f t="shared" si="27"/>
        <v>3</v>
      </c>
      <c r="I250" s="16">
        <f t="shared" si="28"/>
        <v>44937</v>
      </c>
      <c r="J250" s="17">
        <v>0.70809999999999995</v>
      </c>
      <c r="K250" s="18">
        <f>G250*结论【关键目标】!C$27*0.7735*0.001</f>
        <v>11.027016</v>
      </c>
      <c r="L250" s="5">
        <v>-22199.119620000001</v>
      </c>
      <c r="M250" s="5">
        <f>ABS(IF(L250&lt;=0,L250/耗电量关键数据!$B$6/1000,L250/耗电量关键数据!$B$5/1000))</f>
        <v>8.8796478480000012</v>
      </c>
      <c r="N250" s="5">
        <f>电气设备逐时使用率计算!H226</f>
        <v>22.208055000000002</v>
      </c>
      <c r="O250" s="5">
        <f>灯光逐时使用率计算!H226</f>
        <v>11.844296</v>
      </c>
      <c r="P250" s="19">
        <f t="shared" si="29"/>
        <v>42.931998848000006</v>
      </c>
      <c r="Q250" s="19">
        <f t="shared" si="33"/>
        <v>0</v>
      </c>
      <c r="R250" s="20">
        <f t="shared" si="30"/>
        <v>11.027016</v>
      </c>
      <c r="S250" s="20">
        <f t="shared" si="34"/>
        <v>0</v>
      </c>
      <c r="T250" s="20">
        <f>IF((T249+R250)&lt;0,0,IF((T249+R250)&gt;结论【关键目标】!C$28,结论【关键目标】!C$28,T249+R250))</f>
        <v>13.523873999999999</v>
      </c>
      <c r="U250" s="19">
        <f>IF((T249+R250)&lt;结论【关键目标】!$C$28,0,(发电量计算【计算逻辑页】!R250+发电量计算【计算逻辑页】!T249-结论【关键目标】!$C$28))</f>
        <v>0</v>
      </c>
      <c r="V250" s="5">
        <f t="shared" si="31"/>
        <v>0</v>
      </c>
      <c r="W250" s="5">
        <f t="shared" si="32"/>
        <v>7.8082300295999989</v>
      </c>
      <c r="X250" s="5">
        <f t="shared" si="35"/>
        <v>0</v>
      </c>
    </row>
    <row r="251" spans="1:24" x14ac:dyDescent="0.15">
      <c r="A251" s="7">
        <v>250</v>
      </c>
      <c r="B251" s="7">
        <v>1</v>
      </c>
      <c r="C251" s="7">
        <v>11</v>
      </c>
      <c r="D251" s="7">
        <v>10</v>
      </c>
      <c r="E251" s="7">
        <v>11</v>
      </c>
      <c r="F251" s="7">
        <v>-11</v>
      </c>
      <c r="G251" s="7">
        <v>307.7</v>
      </c>
      <c r="H251" s="7">
        <f t="shared" si="27"/>
        <v>3</v>
      </c>
      <c r="I251" s="16">
        <f t="shared" si="28"/>
        <v>44937</v>
      </c>
      <c r="J251" s="17">
        <v>0.70809999999999995</v>
      </c>
      <c r="K251" s="18">
        <f>G251*结论【关键目标】!C$27*0.7735*0.001</f>
        <v>28.560714000000001</v>
      </c>
      <c r="L251" s="5">
        <v>-14428.015100000001</v>
      </c>
      <c r="M251" s="5">
        <f>ABS(IF(L251&lt;=0,L251/耗电量关键数据!$B$6/1000,L251/耗电量关键数据!$B$5/1000))</f>
        <v>5.77120604</v>
      </c>
      <c r="N251" s="5">
        <f>电气设备逐时使用率计算!H227</f>
        <v>22.208055000000002</v>
      </c>
      <c r="O251" s="5">
        <f>灯光逐时使用率计算!H227</f>
        <v>11.844296</v>
      </c>
      <c r="P251" s="19">
        <f t="shared" si="29"/>
        <v>39.823557039999997</v>
      </c>
      <c r="Q251" s="19">
        <f t="shared" si="33"/>
        <v>0</v>
      </c>
      <c r="R251" s="20">
        <f t="shared" si="30"/>
        <v>28.560714000000001</v>
      </c>
      <c r="S251" s="20">
        <f t="shared" si="34"/>
        <v>0</v>
      </c>
      <c r="T251" s="20">
        <f>IF((T250+R251)&lt;0,0,IF((T250+R251)&gt;结论【关键目标】!C$28,结论【关键目标】!C$28,T250+R251))</f>
        <v>22</v>
      </c>
      <c r="U251" s="19">
        <f>IF((T250+R251)&lt;结论【关键目标】!$C$28,0,(发电量计算【计算逻辑页】!R251+发电量计算【计算逻辑页】!T250-结论【关键目标】!$C$28))</f>
        <v>20.084587999999997</v>
      </c>
      <c r="V251" s="5">
        <f t="shared" si="31"/>
        <v>7.0296057999999979</v>
      </c>
      <c r="W251" s="5">
        <f t="shared" si="32"/>
        <v>20.223841583399999</v>
      </c>
      <c r="X251" s="5">
        <f t="shared" si="35"/>
        <v>0</v>
      </c>
    </row>
    <row r="252" spans="1:24" x14ac:dyDescent="0.15">
      <c r="A252" s="7">
        <v>251</v>
      </c>
      <c r="B252" s="7">
        <v>1</v>
      </c>
      <c r="C252" s="7">
        <v>11</v>
      </c>
      <c r="D252" s="7">
        <v>11</v>
      </c>
      <c r="E252" s="7">
        <v>11</v>
      </c>
      <c r="F252" s="7">
        <v>-9</v>
      </c>
      <c r="G252" s="7">
        <v>494.5</v>
      </c>
      <c r="H252" s="7">
        <f t="shared" si="27"/>
        <v>3</v>
      </c>
      <c r="I252" s="16">
        <f t="shared" si="28"/>
        <v>44937</v>
      </c>
      <c r="J252" s="17">
        <v>1.2267999999999999</v>
      </c>
      <c r="K252" s="18">
        <f>G252*结论【关键目标】!C$27*0.7735*0.001</f>
        <v>45.89949</v>
      </c>
      <c r="L252" s="5">
        <v>-4562.4831549999999</v>
      </c>
      <c r="M252" s="5">
        <f>ABS(IF(L252&lt;=0,L252/耗电量关键数据!$B$6/1000,L252/耗电量关键数据!$B$5/1000))</f>
        <v>1.824993262</v>
      </c>
      <c r="N252" s="5">
        <f>电气设备逐时使用率计算!H228</f>
        <v>22.208055000000002</v>
      </c>
      <c r="O252" s="5">
        <f>灯光逐时使用率计算!H228</f>
        <v>11.844296</v>
      </c>
      <c r="P252" s="19">
        <f t="shared" si="29"/>
        <v>35.877344262000001</v>
      </c>
      <c r="Q252" s="19">
        <f t="shared" si="33"/>
        <v>35.877344262000001</v>
      </c>
      <c r="R252" s="20">
        <f t="shared" si="30"/>
        <v>10.022145737999999</v>
      </c>
      <c r="S252" s="20">
        <f t="shared" si="34"/>
        <v>0</v>
      </c>
      <c r="T252" s="20">
        <f>IF((T251+R252)&lt;0,0,IF((T251+R252)&gt;结论【关键目标】!C$28,结论【关键目标】!C$28,T251+R252))</f>
        <v>22</v>
      </c>
      <c r="U252" s="19">
        <f>IF((T251+R252)&lt;结论【关键目标】!$C$28,0,(发电量计算【计算逻辑页】!R252+发电量计算【计算逻辑页】!T251-结论【关键目标】!$C$28))</f>
        <v>10.022145737999999</v>
      </c>
      <c r="V252" s="5">
        <f t="shared" si="31"/>
        <v>3.5077510082999992</v>
      </c>
      <c r="W252" s="5">
        <f t="shared" si="32"/>
        <v>44.014325940621596</v>
      </c>
      <c r="X252" s="5">
        <f t="shared" si="35"/>
        <v>0</v>
      </c>
    </row>
    <row r="253" spans="1:24" x14ac:dyDescent="0.15">
      <c r="A253" s="7">
        <v>252</v>
      </c>
      <c r="B253" s="7">
        <v>1</v>
      </c>
      <c r="C253" s="7">
        <v>11</v>
      </c>
      <c r="D253" s="7">
        <v>12</v>
      </c>
      <c r="E253" s="7">
        <v>11</v>
      </c>
      <c r="F253" s="7">
        <v>-6.9</v>
      </c>
      <c r="G253" s="7">
        <v>510.9</v>
      </c>
      <c r="H253" s="7">
        <f t="shared" si="27"/>
        <v>3</v>
      </c>
      <c r="I253" s="16">
        <f t="shared" si="28"/>
        <v>44937</v>
      </c>
      <c r="J253" s="17">
        <v>1.2267999999999999</v>
      </c>
      <c r="K253" s="18">
        <f>G253*结论【关键目标】!C$27*0.7735*0.001</f>
        <v>47.421737999999998</v>
      </c>
      <c r="L253" s="5">
        <v>-8729.7969599999997</v>
      </c>
      <c r="M253" s="5">
        <f>ABS(IF(L253&lt;=0,L253/耗电量关键数据!$B$6/1000,L253/耗电量关键数据!$B$5/1000))</f>
        <v>3.4919187840000001</v>
      </c>
      <c r="N253" s="5">
        <f>电气设备逐时使用率计算!H229</f>
        <v>11.688450000000001</v>
      </c>
      <c r="O253" s="5">
        <f>灯光逐时使用率计算!H229</f>
        <v>9.9741440000000008</v>
      </c>
      <c r="P253" s="19">
        <f t="shared" si="29"/>
        <v>25.154512784000005</v>
      </c>
      <c r="Q253" s="19">
        <f t="shared" si="33"/>
        <v>25.154512784000005</v>
      </c>
      <c r="R253" s="20">
        <f t="shared" si="30"/>
        <v>22.267225215999993</v>
      </c>
      <c r="S253" s="20">
        <f t="shared" si="34"/>
        <v>0</v>
      </c>
      <c r="T253" s="20">
        <f>IF((T252+R253)&lt;0,0,IF((T252+R253)&gt;结论【关键目标】!C$28,结论【关键目标】!C$28,T252+R253))</f>
        <v>22</v>
      </c>
      <c r="U253" s="19">
        <f>IF((T252+R253)&lt;结论【关键目标】!$C$28,0,(发电量计算【计算逻辑页】!R253+发电量计算【计算逻辑页】!T252-结论【关键目标】!$C$28))</f>
        <v>22.267225215999993</v>
      </c>
      <c r="V253" s="5">
        <f t="shared" si="31"/>
        <v>7.7935288255999966</v>
      </c>
      <c r="W253" s="5">
        <f t="shared" si="32"/>
        <v>30.859556283411202</v>
      </c>
      <c r="X253" s="5">
        <f t="shared" si="35"/>
        <v>0</v>
      </c>
    </row>
    <row r="254" spans="1:24" x14ac:dyDescent="0.15">
      <c r="A254" s="7">
        <v>253</v>
      </c>
      <c r="B254" s="7">
        <v>1</v>
      </c>
      <c r="C254" s="7">
        <v>11</v>
      </c>
      <c r="D254" s="7">
        <v>13</v>
      </c>
      <c r="E254" s="7">
        <v>11</v>
      </c>
      <c r="F254" s="7">
        <v>-7</v>
      </c>
      <c r="G254" s="7">
        <v>450.8</v>
      </c>
      <c r="H254" s="7">
        <f t="shared" si="27"/>
        <v>3</v>
      </c>
      <c r="I254" s="16">
        <f t="shared" si="28"/>
        <v>44937</v>
      </c>
      <c r="J254" s="17">
        <v>1.2267999999999999</v>
      </c>
      <c r="K254" s="18">
        <f>G254*结论【关键目标】!C$27*0.7735*0.001</f>
        <v>41.843256000000004</v>
      </c>
      <c r="L254" s="5">
        <v>-6775.8415590000004</v>
      </c>
      <c r="M254" s="5">
        <f>ABS(IF(L254&lt;=0,L254/耗电量关键数据!$B$6/1000,L254/耗电量关键数据!$B$5/1000))</f>
        <v>2.7103366236000004</v>
      </c>
      <c r="N254" s="5">
        <f>电气设备逐时使用率计算!H230</f>
        <v>11.688450000000001</v>
      </c>
      <c r="O254" s="5">
        <f>灯光逐时使用率计算!H230</f>
        <v>9.9741440000000008</v>
      </c>
      <c r="P254" s="19">
        <f t="shared" si="29"/>
        <v>24.372930623600002</v>
      </c>
      <c r="Q254" s="19">
        <f t="shared" si="33"/>
        <v>24.372930623600002</v>
      </c>
      <c r="R254" s="20">
        <f t="shared" si="30"/>
        <v>17.470325376400002</v>
      </c>
      <c r="S254" s="20">
        <f t="shared" si="34"/>
        <v>0</v>
      </c>
      <c r="T254" s="20">
        <f>IF((T253+R254)&lt;0,0,IF((T253+R254)&gt;结论【关键目标】!C$28,结论【关键目标】!C$28,T253+R254))</f>
        <v>22</v>
      </c>
      <c r="U254" s="19">
        <f>IF((T253+R254)&lt;结论【关键目标】!$C$28,0,(发电量计算【计算逻辑页】!R254+发电量计算【计算逻辑页】!T253-结论【关键目标】!$C$28))</f>
        <v>17.470325376399998</v>
      </c>
      <c r="V254" s="5">
        <f t="shared" si="31"/>
        <v>6.1146138817399986</v>
      </c>
      <c r="W254" s="5">
        <f t="shared" si="32"/>
        <v>29.900711289032479</v>
      </c>
      <c r="X254" s="5">
        <f t="shared" si="35"/>
        <v>0</v>
      </c>
    </row>
    <row r="255" spans="1:24" x14ac:dyDescent="0.15">
      <c r="A255" s="7">
        <v>254</v>
      </c>
      <c r="B255" s="7">
        <v>1</v>
      </c>
      <c r="C255" s="7">
        <v>11</v>
      </c>
      <c r="D255" s="7">
        <v>14</v>
      </c>
      <c r="E255" s="7">
        <v>11</v>
      </c>
      <c r="F255" s="7">
        <v>-6</v>
      </c>
      <c r="G255" s="7">
        <v>349.2</v>
      </c>
      <c r="H255" s="7">
        <f t="shared" si="27"/>
        <v>3</v>
      </c>
      <c r="I255" s="16">
        <f t="shared" si="28"/>
        <v>44937</v>
      </c>
      <c r="J255" s="17">
        <v>1.2267999999999999</v>
      </c>
      <c r="K255" s="18">
        <f>G255*结论【关键目标】!C$27*0.7735*0.001</f>
        <v>32.412743999999996</v>
      </c>
      <c r="L255" s="5">
        <v>0</v>
      </c>
      <c r="M255" s="5">
        <f>ABS(IF(L255&lt;=0,L255/耗电量关键数据!$B$6/1000,L255/耗电量关键数据!$B$5/1000))</f>
        <v>0</v>
      </c>
      <c r="N255" s="5">
        <f>电气设备逐时使用率计算!H231</f>
        <v>22.208055000000002</v>
      </c>
      <c r="O255" s="5">
        <f>灯光逐时使用率计算!H231</f>
        <v>11.844296</v>
      </c>
      <c r="P255" s="19">
        <f t="shared" si="29"/>
        <v>34.052351000000002</v>
      </c>
      <c r="Q255" s="19">
        <f t="shared" si="33"/>
        <v>34.052351000000002</v>
      </c>
      <c r="R255" s="20">
        <f t="shared" si="30"/>
        <v>-1.6396070000000051</v>
      </c>
      <c r="S255" s="20">
        <f t="shared" si="34"/>
        <v>1.6396070000000051</v>
      </c>
      <c r="T255" s="20">
        <f>IF((T254+R255)&lt;0,0,IF((T254+R255)&gt;结论【关键目标】!C$28,结论【关键目标】!C$28,T254+R255))</f>
        <v>20.360392999999995</v>
      </c>
      <c r="U255" s="19">
        <f>IF((T254+R255)&lt;结论【关键目标】!$C$28,0,(发电量计算【计算逻辑页】!R255+发电量计算【计算逻辑页】!T254-结论【关键目标】!$C$28))</f>
        <v>0</v>
      </c>
      <c r="V255" s="5">
        <f t="shared" si="31"/>
        <v>0</v>
      </c>
      <c r="W255" s="5">
        <f t="shared" si="32"/>
        <v>39.763954339199991</v>
      </c>
      <c r="X255" s="5">
        <f t="shared" si="35"/>
        <v>1.4376074176000044</v>
      </c>
    </row>
    <row r="256" spans="1:24" x14ac:dyDescent="0.15">
      <c r="A256" s="7">
        <v>255</v>
      </c>
      <c r="B256" s="7">
        <v>1</v>
      </c>
      <c r="C256" s="7">
        <v>11</v>
      </c>
      <c r="D256" s="7">
        <v>15</v>
      </c>
      <c r="E256" s="7">
        <v>11</v>
      </c>
      <c r="F256" s="7">
        <v>-5.2</v>
      </c>
      <c r="G256" s="7">
        <v>196.9</v>
      </c>
      <c r="H256" s="7">
        <f t="shared" si="27"/>
        <v>3</v>
      </c>
      <c r="I256" s="16">
        <f t="shared" si="28"/>
        <v>44937</v>
      </c>
      <c r="J256" s="17">
        <v>1.2267999999999999</v>
      </c>
      <c r="K256" s="18">
        <f>G256*结论【关键目标】!C$27*0.7735*0.001</f>
        <v>18.276257999999999</v>
      </c>
      <c r="L256" s="5">
        <v>-1733.961587</v>
      </c>
      <c r="M256" s="5">
        <f>ABS(IF(L256&lt;=0,L256/耗电量关键数据!$B$6/1000,L256/耗电量关键数据!$B$5/1000))</f>
        <v>0.69358463479999999</v>
      </c>
      <c r="N256" s="5">
        <f>电气设备逐时使用率计算!H232</f>
        <v>22.208055000000002</v>
      </c>
      <c r="O256" s="5">
        <f>灯光逐时使用率计算!H232</f>
        <v>11.844296</v>
      </c>
      <c r="P256" s="19">
        <f t="shared" si="29"/>
        <v>34.745935634800006</v>
      </c>
      <c r="Q256" s="19">
        <f t="shared" si="33"/>
        <v>34.745935634800006</v>
      </c>
      <c r="R256" s="20">
        <f t="shared" si="30"/>
        <v>-16.469677634800007</v>
      </c>
      <c r="S256" s="20">
        <f t="shared" si="34"/>
        <v>16.469677634800007</v>
      </c>
      <c r="T256" s="20">
        <f>IF((T255+R256)&lt;0,0,IF((T255+R256)&gt;结论【关键目标】!C$28,结论【关键目标】!C$28,T255+R256))</f>
        <v>3.8907153651999877</v>
      </c>
      <c r="U256" s="19">
        <f>IF((T255+R256)&lt;结论【关键目标】!$C$28,0,(发电量计算【计算逻辑页】!R256+发电量计算【计算逻辑页】!T255-结论【关键目标】!$C$28))</f>
        <v>0</v>
      </c>
      <c r="V256" s="5">
        <f t="shared" si="31"/>
        <v>0</v>
      </c>
      <c r="W256" s="5">
        <f t="shared" si="32"/>
        <v>22.421313314399995</v>
      </c>
      <c r="X256" s="5">
        <f t="shared" si="35"/>
        <v>3.4113792322073491</v>
      </c>
    </row>
    <row r="257" spans="1:24" x14ac:dyDescent="0.15">
      <c r="A257" s="7">
        <v>256</v>
      </c>
      <c r="B257" s="7">
        <v>1</v>
      </c>
      <c r="C257" s="7">
        <v>11</v>
      </c>
      <c r="D257" s="7">
        <v>16</v>
      </c>
      <c r="E257" s="7">
        <v>11</v>
      </c>
      <c r="F257" s="7">
        <v>-6</v>
      </c>
      <c r="G257" s="7">
        <v>30.4</v>
      </c>
      <c r="H257" s="7">
        <f t="shared" si="27"/>
        <v>3</v>
      </c>
      <c r="I257" s="16">
        <f t="shared" si="28"/>
        <v>44937</v>
      </c>
      <c r="J257" s="17">
        <v>0.70809999999999995</v>
      </c>
      <c r="K257" s="18">
        <f>G257*结论【关键目标】!C$27*0.7735*0.001</f>
        <v>2.8217280000000002</v>
      </c>
      <c r="L257" s="5">
        <v>-7717.9871979999998</v>
      </c>
      <c r="M257" s="5">
        <f>ABS(IF(L257&lt;=0,L257/耗电量关键数据!$B$6/1000,L257/耗电量关键数据!$B$5/1000))</f>
        <v>3.0871948791999997</v>
      </c>
      <c r="N257" s="5">
        <f>电气设备逐时使用率计算!H233</f>
        <v>22.208055000000002</v>
      </c>
      <c r="O257" s="5">
        <f>灯光逐时使用率计算!H233</f>
        <v>11.844296</v>
      </c>
      <c r="P257" s="19">
        <f t="shared" si="29"/>
        <v>37.1395458792</v>
      </c>
      <c r="Q257" s="19">
        <f t="shared" si="33"/>
        <v>0</v>
      </c>
      <c r="R257" s="20">
        <f t="shared" si="30"/>
        <v>2.8217280000000002</v>
      </c>
      <c r="S257" s="20">
        <f t="shared" si="34"/>
        <v>0</v>
      </c>
      <c r="T257" s="20">
        <f>IF((T256+R257)&lt;0,0,IF((T256+R257)&gt;结论【关键目标】!C$28,结论【关键目标】!C$28,T256+R257))</f>
        <v>6.712443365199988</v>
      </c>
      <c r="U257" s="19">
        <f>IF((T256+R257)&lt;结论【关键目标】!$C$28,0,(发电量计算【计算逻辑页】!R257+发电量计算【计算逻辑页】!T256-结论【关键目标】!$C$28))</f>
        <v>0</v>
      </c>
      <c r="V257" s="5">
        <f t="shared" si="31"/>
        <v>0</v>
      </c>
      <c r="W257" s="5">
        <f t="shared" si="32"/>
        <v>1.9980655968000001</v>
      </c>
      <c r="X257" s="5">
        <f t="shared" si="35"/>
        <v>0</v>
      </c>
    </row>
    <row r="258" spans="1:24" x14ac:dyDescent="0.15">
      <c r="A258" s="7">
        <v>257</v>
      </c>
      <c r="B258" s="7">
        <v>1</v>
      </c>
      <c r="C258" s="7">
        <v>11</v>
      </c>
      <c r="D258" s="7">
        <v>17</v>
      </c>
      <c r="E258" s="7">
        <v>11</v>
      </c>
      <c r="F258" s="7">
        <v>-7</v>
      </c>
      <c r="G258" s="7">
        <v>0</v>
      </c>
      <c r="H258" s="7">
        <f t="shared" ref="H258:H321" si="36">WEEKDAY(I:I,2)</f>
        <v>3</v>
      </c>
      <c r="I258" s="16">
        <f t="shared" ref="I258:I321" si="37">DATE(2023,B258,C258)</f>
        <v>44937</v>
      </c>
      <c r="J258" s="17">
        <v>0.70809999999999995</v>
      </c>
      <c r="K258" s="18">
        <f>G258*结论【关键目标】!C$27*0.7735*0.001</f>
        <v>0</v>
      </c>
      <c r="L258" s="5">
        <v>-12634.473239999999</v>
      </c>
      <c r="M258" s="5">
        <f>ABS(IF(L258&lt;=0,L258/耗电量关键数据!$B$6/1000,L258/耗电量关键数据!$B$5/1000))</f>
        <v>5.0537892959999997</v>
      </c>
      <c r="N258" s="5">
        <f>电气设备逐时使用率计算!H234</f>
        <v>22.208055000000002</v>
      </c>
      <c r="O258" s="5">
        <f>灯光逐时使用率计算!H234</f>
        <v>11.844296</v>
      </c>
      <c r="P258" s="19">
        <f t="shared" ref="P258:P321" si="38">M258+N258+O258</f>
        <v>39.106140296</v>
      </c>
      <c r="Q258" s="19">
        <f t="shared" si="33"/>
        <v>0</v>
      </c>
      <c r="R258" s="20">
        <f t="shared" ref="R258:R321" si="39">K258-Q258</f>
        <v>0</v>
      </c>
      <c r="S258" s="20">
        <f t="shared" si="34"/>
        <v>0</v>
      </c>
      <c r="T258" s="20">
        <f>IF((T257+R258)&lt;0,0,IF((T257+R258)&gt;结论【关键目标】!C$28,结论【关键目标】!C$28,T257+R258))</f>
        <v>6.712443365199988</v>
      </c>
      <c r="U258" s="19">
        <f>IF((T257+R258)&lt;结论【关键目标】!$C$28,0,(发电量计算【计算逻辑页】!R258+发电量计算【计算逻辑页】!T257-结论【关键目标】!$C$28))</f>
        <v>0</v>
      </c>
      <c r="V258" s="5">
        <f t="shared" ref="V258:V321" si="40">IF(J258&gt;0.35,U258*0.35,0)</f>
        <v>0</v>
      </c>
      <c r="W258" s="5">
        <f t="shared" ref="W258:W321" si="41">IF(P258&gt;K258,K258*J258,P258*J258)</f>
        <v>0</v>
      </c>
      <c r="X258" s="5">
        <f t="shared" si="35"/>
        <v>0</v>
      </c>
    </row>
    <row r="259" spans="1:24" x14ac:dyDescent="0.15">
      <c r="A259" s="7">
        <v>258</v>
      </c>
      <c r="B259" s="7">
        <v>1</v>
      </c>
      <c r="C259" s="7">
        <v>11</v>
      </c>
      <c r="D259" s="7">
        <v>18</v>
      </c>
      <c r="E259" s="7">
        <v>11</v>
      </c>
      <c r="F259" s="7">
        <v>-7.4</v>
      </c>
      <c r="G259" s="7">
        <v>0</v>
      </c>
      <c r="H259" s="7">
        <f t="shared" si="36"/>
        <v>3</v>
      </c>
      <c r="I259" s="16">
        <f t="shared" si="37"/>
        <v>44937</v>
      </c>
      <c r="J259" s="17">
        <v>0.70809999999999995</v>
      </c>
      <c r="K259" s="18">
        <f>G259*结论【关键目标】!C$27*0.7735*0.001</f>
        <v>0</v>
      </c>
      <c r="L259" s="5">
        <v>-29548.610379999998</v>
      </c>
      <c r="M259" s="5">
        <f>ABS(IF(L259&lt;=0,L259/耗电量关键数据!$B$6/1000,L259/耗电量关键数据!$B$5/1000))</f>
        <v>11.819444152000001</v>
      </c>
      <c r="N259" s="5">
        <f>电气设备逐时使用率计算!H235</f>
        <v>7.0130699999999999</v>
      </c>
      <c r="O259" s="5">
        <f>灯光逐时使用率计算!H235</f>
        <v>3.7403040000000001</v>
      </c>
      <c r="P259" s="19">
        <f t="shared" si="38"/>
        <v>22.572818152000004</v>
      </c>
      <c r="Q259" s="19">
        <f t="shared" ref="Q259:Q322" si="42">IF(J259&gt;0.8,P259,0)</f>
        <v>0</v>
      </c>
      <c r="R259" s="20">
        <f t="shared" si="39"/>
        <v>0</v>
      </c>
      <c r="S259" s="20">
        <f t="shared" ref="S259:S322" si="43">IF(R259&lt;0,ABS(R259),0)</f>
        <v>0</v>
      </c>
      <c r="T259" s="20">
        <f>IF((T258+R259)&lt;0,0,IF((T258+R259)&gt;结论【关键目标】!C$28,结论【关键目标】!C$28,T258+R259))</f>
        <v>6.712443365199988</v>
      </c>
      <c r="U259" s="19">
        <f>IF((T258+R259)&lt;结论【关键目标】!$C$28,0,(发电量计算【计算逻辑页】!R259+发电量计算【计算逻辑页】!T258-结论【关键目标】!$C$28))</f>
        <v>0</v>
      </c>
      <c r="V259" s="5">
        <f t="shared" si="40"/>
        <v>0</v>
      </c>
      <c r="W259" s="5">
        <f t="shared" si="41"/>
        <v>0</v>
      </c>
      <c r="X259" s="5">
        <f t="shared" si="35"/>
        <v>0</v>
      </c>
    </row>
    <row r="260" spans="1:24" x14ac:dyDescent="0.15">
      <c r="A260" s="7">
        <v>259</v>
      </c>
      <c r="B260" s="7">
        <v>1</v>
      </c>
      <c r="C260" s="7">
        <v>11</v>
      </c>
      <c r="D260" s="7">
        <v>19</v>
      </c>
      <c r="E260" s="7">
        <v>11</v>
      </c>
      <c r="F260" s="7">
        <v>-9</v>
      </c>
      <c r="G260" s="7">
        <v>0</v>
      </c>
      <c r="H260" s="7">
        <f t="shared" si="36"/>
        <v>3</v>
      </c>
      <c r="I260" s="16">
        <f t="shared" si="37"/>
        <v>44937</v>
      </c>
      <c r="J260" s="17">
        <v>1.2267999999999999</v>
      </c>
      <c r="K260" s="18">
        <f>G260*结论【关键目标】!C$27*0.7735*0.001</f>
        <v>0</v>
      </c>
      <c r="L260" s="5">
        <v>-20248.38348</v>
      </c>
      <c r="M260" s="5">
        <f>ABS(IF(L260&lt;=0,L260/耗电量关键数据!$B$6/1000,L260/耗电量关键数据!$B$5/1000))</f>
        <v>8.0993533919999994</v>
      </c>
      <c r="N260" s="5">
        <f>电气设备逐时使用率计算!H236</f>
        <v>7.0130699999999999</v>
      </c>
      <c r="O260" s="5">
        <f>灯光逐时使用率计算!H236</f>
        <v>3.7403040000000001</v>
      </c>
      <c r="P260" s="19">
        <f t="shared" si="38"/>
        <v>18.852727391999998</v>
      </c>
      <c r="Q260" s="19">
        <f t="shared" si="42"/>
        <v>18.852727391999998</v>
      </c>
      <c r="R260" s="20">
        <f t="shared" si="39"/>
        <v>-18.852727391999998</v>
      </c>
      <c r="S260" s="20">
        <f t="shared" si="43"/>
        <v>18.852727391999998</v>
      </c>
      <c r="T260" s="20">
        <f>IF((T259+R260)&lt;0,0,IF((T259+R260)&gt;结论【关键目标】!C$28,结论【关键目标】!C$28,T259+R260))</f>
        <v>0</v>
      </c>
      <c r="U260" s="19">
        <f>IF((T259+R260)&lt;结论【关键目标】!$C$28,0,(发电量计算【计算逻辑页】!R260+发电量计算【计算逻辑页】!T259-结论【关键目标】!$C$28))</f>
        <v>0</v>
      </c>
      <c r="V260" s="5">
        <f t="shared" si="40"/>
        <v>0</v>
      </c>
      <c r="W260" s="5">
        <f t="shared" si="41"/>
        <v>0</v>
      </c>
      <c r="X260" s="5">
        <f t="shared" ref="X260:X323" si="44">(J260-0.35)*IF(T260&gt;S260,S260,T260)</f>
        <v>0</v>
      </c>
    </row>
    <row r="261" spans="1:24" x14ac:dyDescent="0.15">
      <c r="A261" s="7">
        <v>260</v>
      </c>
      <c r="B261" s="7">
        <v>1</v>
      </c>
      <c r="C261" s="7">
        <v>11</v>
      </c>
      <c r="D261" s="7">
        <v>20</v>
      </c>
      <c r="E261" s="7">
        <v>11</v>
      </c>
      <c r="F261" s="7">
        <v>-10</v>
      </c>
      <c r="G261" s="7">
        <v>0</v>
      </c>
      <c r="H261" s="7">
        <f t="shared" si="36"/>
        <v>3</v>
      </c>
      <c r="I261" s="16">
        <f t="shared" si="37"/>
        <v>44937</v>
      </c>
      <c r="J261" s="17">
        <v>1.2267999999999999</v>
      </c>
      <c r="K261" s="18">
        <f>G261*结论【关键目标】!C$27*0.7735*0.001</f>
        <v>0</v>
      </c>
      <c r="L261" s="5">
        <v>-30409.332399999999</v>
      </c>
      <c r="M261" s="5">
        <f>ABS(IF(L261&lt;=0,L261/耗电量关键数据!$B$6/1000,L261/耗电量关键数据!$B$5/1000))</f>
        <v>12.163732959999999</v>
      </c>
      <c r="N261" s="5">
        <f>电气设备逐时使用率计算!H237</f>
        <v>1.1688450000000001</v>
      </c>
      <c r="O261" s="5">
        <f>灯光逐时使用率计算!H237</f>
        <v>0.37403039999999999</v>
      </c>
      <c r="P261" s="19">
        <f t="shared" si="38"/>
        <v>13.706608359999999</v>
      </c>
      <c r="Q261" s="19">
        <f t="shared" si="42"/>
        <v>13.706608359999999</v>
      </c>
      <c r="R261" s="20">
        <f t="shared" si="39"/>
        <v>-13.706608359999999</v>
      </c>
      <c r="S261" s="20">
        <f t="shared" si="43"/>
        <v>13.706608359999999</v>
      </c>
      <c r="T261" s="20">
        <f>IF((T260+R261)&lt;0,0,IF((T260+R261)&gt;结论【关键目标】!C$28,结论【关键目标】!C$28,T260+R261))</f>
        <v>0</v>
      </c>
      <c r="U261" s="19">
        <f>IF((T260+R261)&lt;结论【关键目标】!$C$28,0,(发电量计算【计算逻辑页】!R261+发电量计算【计算逻辑页】!T260-结论【关键目标】!$C$28))</f>
        <v>0</v>
      </c>
      <c r="V261" s="5">
        <f t="shared" si="40"/>
        <v>0</v>
      </c>
      <c r="W261" s="5">
        <f t="shared" si="41"/>
        <v>0</v>
      </c>
      <c r="X261" s="5">
        <f t="shared" si="44"/>
        <v>0</v>
      </c>
    </row>
    <row r="262" spans="1:24" x14ac:dyDescent="0.15">
      <c r="A262" s="7">
        <v>261</v>
      </c>
      <c r="B262" s="7">
        <v>1</v>
      </c>
      <c r="C262" s="7">
        <v>11</v>
      </c>
      <c r="D262" s="7">
        <v>21</v>
      </c>
      <c r="E262" s="7">
        <v>11</v>
      </c>
      <c r="F262" s="7">
        <v>-10.199999999999999</v>
      </c>
      <c r="G262" s="7">
        <v>0</v>
      </c>
      <c r="H262" s="7">
        <f t="shared" si="36"/>
        <v>3</v>
      </c>
      <c r="I262" s="16">
        <f t="shared" si="37"/>
        <v>44937</v>
      </c>
      <c r="J262" s="17">
        <v>1.2267999999999999</v>
      </c>
      <c r="K262" s="18">
        <f>G262*结论【关键目标】!C$27*0.7735*0.001</f>
        <v>0</v>
      </c>
      <c r="L262" s="5">
        <v>-34001.840830000001</v>
      </c>
      <c r="M262" s="5">
        <f>ABS(IF(L262&lt;=0,L262/耗电量关键数据!$B$6/1000,L262/耗电量关键数据!$B$5/1000))</f>
        <v>13.600736332</v>
      </c>
      <c r="N262" s="5">
        <f>电气设备逐时使用率计算!H238</f>
        <v>1.1688450000000001</v>
      </c>
      <c r="O262" s="5">
        <f>灯光逐时使用率计算!H238</f>
        <v>0.37403039999999999</v>
      </c>
      <c r="P262" s="19">
        <f t="shared" si="38"/>
        <v>15.143611732000002</v>
      </c>
      <c r="Q262" s="19">
        <f t="shared" si="42"/>
        <v>15.143611732000002</v>
      </c>
      <c r="R262" s="20">
        <f t="shared" si="39"/>
        <v>-15.143611732000002</v>
      </c>
      <c r="S262" s="20">
        <f t="shared" si="43"/>
        <v>15.143611732000002</v>
      </c>
      <c r="T262" s="20">
        <f>IF((T261+R262)&lt;0,0,IF((T261+R262)&gt;结论【关键目标】!C$28,结论【关键目标】!C$28,T261+R262))</f>
        <v>0</v>
      </c>
      <c r="U262" s="19">
        <f>IF((T261+R262)&lt;结论【关键目标】!$C$28,0,(发电量计算【计算逻辑页】!R262+发电量计算【计算逻辑页】!T261-结论【关键目标】!$C$28))</f>
        <v>0</v>
      </c>
      <c r="V262" s="5">
        <f t="shared" si="40"/>
        <v>0</v>
      </c>
      <c r="W262" s="5">
        <f t="shared" si="41"/>
        <v>0</v>
      </c>
      <c r="X262" s="5">
        <f t="shared" si="44"/>
        <v>0</v>
      </c>
    </row>
    <row r="263" spans="1:24" x14ac:dyDescent="0.15">
      <c r="A263" s="7">
        <v>262</v>
      </c>
      <c r="B263" s="7">
        <v>1</v>
      </c>
      <c r="C263" s="7">
        <v>11</v>
      </c>
      <c r="D263" s="7">
        <v>22</v>
      </c>
      <c r="E263" s="7">
        <v>11</v>
      </c>
      <c r="F263" s="7">
        <v>-9</v>
      </c>
      <c r="G263" s="7">
        <v>0</v>
      </c>
      <c r="H263" s="7">
        <f t="shared" si="36"/>
        <v>3</v>
      </c>
      <c r="I263" s="16">
        <f t="shared" si="37"/>
        <v>44937</v>
      </c>
      <c r="J263" s="17">
        <v>0.70809999999999995</v>
      </c>
      <c r="K263" s="18">
        <f>G263*结论【关键目标】!C$27*0.7735*0.001</f>
        <v>0</v>
      </c>
      <c r="L263" s="5">
        <v>-35539.446029999999</v>
      </c>
      <c r="M263" s="5">
        <f>ABS(IF(L263&lt;=0,L263/耗电量关键数据!$B$6/1000,L263/耗电量关键数据!$B$5/1000))</f>
        <v>14.215778411999999</v>
      </c>
      <c r="N263" s="5">
        <f>电气设备逐时使用率计算!H239</f>
        <v>1.1688450000000001</v>
      </c>
      <c r="O263" s="5">
        <f>灯光逐时使用率计算!H239</f>
        <v>0.37403039999999999</v>
      </c>
      <c r="P263" s="19">
        <f t="shared" si="38"/>
        <v>15.758653812</v>
      </c>
      <c r="Q263" s="19">
        <f t="shared" si="42"/>
        <v>0</v>
      </c>
      <c r="R263" s="20">
        <f t="shared" si="39"/>
        <v>0</v>
      </c>
      <c r="S263" s="20">
        <f t="shared" si="43"/>
        <v>0</v>
      </c>
      <c r="T263" s="20">
        <f>IF((T262+R263)&lt;0,0,IF((T262+R263)&gt;结论【关键目标】!C$28,结论【关键目标】!C$28,T262+R263))</f>
        <v>0</v>
      </c>
      <c r="U263" s="19">
        <f>IF((T262+R263)&lt;结论【关键目标】!$C$28,0,(发电量计算【计算逻辑页】!R263+发电量计算【计算逻辑页】!T262-结论【关键目标】!$C$28))</f>
        <v>0</v>
      </c>
      <c r="V263" s="5">
        <f t="shared" si="40"/>
        <v>0</v>
      </c>
      <c r="W263" s="5">
        <f t="shared" si="41"/>
        <v>0</v>
      </c>
      <c r="X263" s="5">
        <f t="shared" si="44"/>
        <v>0</v>
      </c>
    </row>
    <row r="264" spans="1:24" x14ac:dyDescent="0.15">
      <c r="A264" s="7">
        <v>263</v>
      </c>
      <c r="B264" s="7">
        <v>1</v>
      </c>
      <c r="C264" s="7">
        <v>11</v>
      </c>
      <c r="D264" s="7">
        <v>23</v>
      </c>
      <c r="E264" s="7">
        <v>11</v>
      </c>
      <c r="F264" s="7">
        <v>-11</v>
      </c>
      <c r="G264" s="7">
        <v>0</v>
      </c>
      <c r="H264" s="7">
        <f t="shared" si="36"/>
        <v>3</v>
      </c>
      <c r="I264" s="16">
        <f t="shared" si="37"/>
        <v>44937</v>
      </c>
      <c r="J264" s="17">
        <v>0.70809999999999995</v>
      </c>
      <c r="K264" s="18">
        <f>G264*结论【关键目标】!C$27*0.7735*0.001</f>
        <v>0</v>
      </c>
      <c r="L264" s="5">
        <v>-36726.324180000003</v>
      </c>
      <c r="M264" s="5">
        <f>ABS(IF(L264&lt;=0,L264/耗电量关键数据!$B$6/1000,L264/耗电量关键数据!$B$5/1000))</f>
        <v>14.690529672</v>
      </c>
      <c r="N264" s="5">
        <f>电气设备逐时使用率计算!H240</f>
        <v>1.1688450000000001</v>
      </c>
      <c r="O264" s="5">
        <f>灯光逐时使用率计算!H240</f>
        <v>0.37403039999999999</v>
      </c>
      <c r="P264" s="19">
        <f t="shared" si="38"/>
        <v>16.233405072</v>
      </c>
      <c r="Q264" s="19">
        <f t="shared" si="42"/>
        <v>0</v>
      </c>
      <c r="R264" s="20">
        <f t="shared" si="39"/>
        <v>0</v>
      </c>
      <c r="S264" s="20">
        <f t="shared" si="43"/>
        <v>0</v>
      </c>
      <c r="T264" s="20">
        <f>IF((T263+R264)&lt;0,0,IF((T263+R264)&gt;结论【关键目标】!C$28,结论【关键目标】!C$28,T263+R264))</f>
        <v>0</v>
      </c>
      <c r="U264" s="19">
        <f>IF((T263+R264)&lt;结论【关键目标】!$C$28,0,(发电量计算【计算逻辑页】!R264+发电量计算【计算逻辑页】!T263-结论【关键目标】!$C$28))</f>
        <v>0</v>
      </c>
      <c r="V264" s="5">
        <f t="shared" si="40"/>
        <v>0</v>
      </c>
      <c r="W264" s="5">
        <f t="shared" si="41"/>
        <v>0</v>
      </c>
      <c r="X264" s="5">
        <f t="shared" si="44"/>
        <v>0</v>
      </c>
    </row>
    <row r="265" spans="1:24" x14ac:dyDescent="0.15">
      <c r="A265" s="7">
        <v>264</v>
      </c>
      <c r="B265" s="7">
        <v>1</v>
      </c>
      <c r="C265" s="7">
        <v>11</v>
      </c>
      <c r="D265" s="7">
        <v>24</v>
      </c>
      <c r="E265" s="7">
        <v>11</v>
      </c>
      <c r="F265" s="7">
        <v>-10.9</v>
      </c>
      <c r="G265" s="7">
        <v>0</v>
      </c>
      <c r="H265" s="7">
        <f t="shared" si="36"/>
        <v>3</v>
      </c>
      <c r="I265" s="16">
        <f t="shared" si="37"/>
        <v>44937</v>
      </c>
      <c r="J265" s="17">
        <v>0.2407</v>
      </c>
      <c r="K265" s="18">
        <f>G265*结论【关键目标】!C$27*0.7735*0.001</f>
        <v>0</v>
      </c>
      <c r="L265" s="5">
        <v>-38445.152170000001</v>
      </c>
      <c r="M265" s="5">
        <f>ABS(IF(L265&lt;=0,L265/耗电量关键数据!$B$6/1000,L265/耗电量关键数据!$B$5/1000))</f>
        <v>15.378060868</v>
      </c>
      <c r="N265" s="5">
        <f>电气设备逐时使用率计算!H241</f>
        <v>1.1688450000000001</v>
      </c>
      <c r="O265" s="5">
        <f>灯光逐时使用率计算!H241</f>
        <v>0.37403039999999999</v>
      </c>
      <c r="P265" s="19">
        <f t="shared" si="38"/>
        <v>16.920936267999998</v>
      </c>
      <c r="Q265" s="19">
        <f t="shared" si="42"/>
        <v>0</v>
      </c>
      <c r="R265" s="20">
        <f t="shared" si="39"/>
        <v>0</v>
      </c>
      <c r="S265" s="20">
        <f t="shared" si="43"/>
        <v>0</v>
      </c>
      <c r="T265" s="20">
        <f>IF((T264+R265)&lt;0,0,IF((T264+R265)&gt;结论【关键目标】!C$28,结论【关键目标】!C$28,T264+R265))</f>
        <v>0</v>
      </c>
      <c r="U265" s="19">
        <f>IF((T264+R265)&lt;结论【关键目标】!$C$28,0,(发电量计算【计算逻辑页】!R265+发电量计算【计算逻辑页】!T264-结论【关键目标】!$C$28))</f>
        <v>0</v>
      </c>
      <c r="V265" s="5">
        <f t="shared" si="40"/>
        <v>0</v>
      </c>
      <c r="W265" s="5">
        <f t="shared" si="41"/>
        <v>0</v>
      </c>
      <c r="X265" s="5">
        <f t="shared" si="44"/>
        <v>0</v>
      </c>
    </row>
    <row r="266" spans="1:24" x14ac:dyDescent="0.15">
      <c r="A266" s="7">
        <v>265</v>
      </c>
      <c r="B266" s="7">
        <v>1</v>
      </c>
      <c r="C266" s="7">
        <v>12</v>
      </c>
      <c r="D266" s="7">
        <v>1</v>
      </c>
      <c r="E266" s="7">
        <v>12</v>
      </c>
      <c r="F266" s="7">
        <v>-15</v>
      </c>
      <c r="G266" s="7">
        <v>0</v>
      </c>
      <c r="H266" s="7">
        <f t="shared" si="36"/>
        <v>4</v>
      </c>
      <c r="I266" s="16">
        <f t="shared" si="37"/>
        <v>44938</v>
      </c>
      <c r="J266" s="17">
        <v>0.2407</v>
      </c>
      <c r="K266" s="18">
        <f>G266*结论【关键目标】!C$27*0.7735*0.001</f>
        <v>0</v>
      </c>
      <c r="L266" s="5">
        <v>-39501.09345</v>
      </c>
      <c r="M266" s="5">
        <f>ABS(IF(L266&lt;=0,L266/耗电量关键数据!$B$6/1000,L266/耗电量关键数据!$B$5/1000))</f>
        <v>15.80043738</v>
      </c>
      <c r="N266" s="5">
        <f>电气设备逐时使用率计算!H242</f>
        <v>1.1688450000000001</v>
      </c>
      <c r="O266" s="5">
        <f>灯光逐时使用率计算!H242</f>
        <v>0.37403039999999999</v>
      </c>
      <c r="P266" s="19">
        <f t="shared" si="38"/>
        <v>17.343312779999998</v>
      </c>
      <c r="Q266" s="19">
        <f t="shared" si="42"/>
        <v>0</v>
      </c>
      <c r="R266" s="20">
        <f t="shared" si="39"/>
        <v>0</v>
      </c>
      <c r="S266" s="20">
        <f t="shared" si="43"/>
        <v>0</v>
      </c>
      <c r="T266" s="20">
        <f>IF((T265+R266)&lt;0,0,IF((T265+R266)&gt;结论【关键目标】!C$28,结论【关键目标】!C$28,T265+R266))</f>
        <v>0</v>
      </c>
      <c r="U266" s="19">
        <f>IF((T265+R266)&lt;结论【关键目标】!$C$28,0,(发电量计算【计算逻辑页】!R266+发电量计算【计算逻辑页】!T265-结论【关键目标】!$C$28))</f>
        <v>0</v>
      </c>
      <c r="V266" s="5">
        <f t="shared" si="40"/>
        <v>0</v>
      </c>
      <c r="W266" s="5">
        <f t="shared" si="41"/>
        <v>0</v>
      </c>
      <c r="X266" s="5">
        <f t="shared" si="44"/>
        <v>0</v>
      </c>
    </row>
    <row r="267" spans="1:24" x14ac:dyDescent="0.15">
      <c r="A267" s="7">
        <v>266</v>
      </c>
      <c r="B267" s="7">
        <v>1</v>
      </c>
      <c r="C267" s="7">
        <v>12</v>
      </c>
      <c r="D267" s="7">
        <v>2</v>
      </c>
      <c r="E267" s="7">
        <v>12</v>
      </c>
      <c r="F267" s="7">
        <v>-14</v>
      </c>
      <c r="G267" s="7">
        <v>0</v>
      </c>
      <c r="H267" s="7">
        <f t="shared" si="36"/>
        <v>4</v>
      </c>
      <c r="I267" s="16">
        <f t="shared" si="37"/>
        <v>44938</v>
      </c>
      <c r="J267" s="17">
        <v>0.2407</v>
      </c>
      <c r="K267" s="18">
        <f>G267*结论【关键目标】!C$27*0.7735*0.001</f>
        <v>0</v>
      </c>
      <c r="L267" s="5">
        <v>-40804.984579999997</v>
      </c>
      <c r="M267" s="5">
        <f>ABS(IF(L267&lt;=0,L267/耗电量关键数据!$B$6/1000,L267/耗电量关键数据!$B$5/1000))</f>
        <v>16.321993831999997</v>
      </c>
      <c r="N267" s="5">
        <f>电气设备逐时使用率计算!H243</f>
        <v>1.1688450000000001</v>
      </c>
      <c r="O267" s="5">
        <f>灯光逐时使用率计算!H243</f>
        <v>0.37403039999999999</v>
      </c>
      <c r="P267" s="19">
        <f t="shared" si="38"/>
        <v>17.864869231999997</v>
      </c>
      <c r="Q267" s="19">
        <f t="shared" si="42"/>
        <v>0</v>
      </c>
      <c r="R267" s="20">
        <f t="shared" si="39"/>
        <v>0</v>
      </c>
      <c r="S267" s="20">
        <f t="shared" si="43"/>
        <v>0</v>
      </c>
      <c r="T267" s="20">
        <f>IF((T266+R267)&lt;0,0,IF((T266+R267)&gt;结论【关键目标】!C$28,结论【关键目标】!C$28,T266+R267))</f>
        <v>0</v>
      </c>
      <c r="U267" s="19">
        <f>IF((T266+R267)&lt;结论【关键目标】!$C$28,0,(发电量计算【计算逻辑页】!R267+发电量计算【计算逻辑页】!T266-结论【关键目标】!$C$28))</f>
        <v>0</v>
      </c>
      <c r="V267" s="5">
        <f t="shared" si="40"/>
        <v>0</v>
      </c>
      <c r="W267" s="5">
        <f t="shared" si="41"/>
        <v>0</v>
      </c>
      <c r="X267" s="5">
        <f t="shared" si="44"/>
        <v>0</v>
      </c>
    </row>
    <row r="268" spans="1:24" x14ac:dyDescent="0.15">
      <c r="A268" s="7">
        <v>267</v>
      </c>
      <c r="B268" s="7">
        <v>1</v>
      </c>
      <c r="C268" s="7">
        <v>12</v>
      </c>
      <c r="D268" s="7">
        <v>3</v>
      </c>
      <c r="E268" s="7">
        <v>12</v>
      </c>
      <c r="F268" s="7">
        <v>-12.2</v>
      </c>
      <c r="G268" s="7">
        <v>0</v>
      </c>
      <c r="H268" s="7">
        <f t="shared" si="36"/>
        <v>4</v>
      </c>
      <c r="I268" s="16">
        <f t="shared" si="37"/>
        <v>44938</v>
      </c>
      <c r="J268" s="17">
        <v>0.2407</v>
      </c>
      <c r="K268" s="18">
        <f>G268*结论【关键目标】!C$27*0.7735*0.001</f>
        <v>0</v>
      </c>
      <c r="L268" s="5">
        <v>-42456.73659</v>
      </c>
      <c r="M268" s="5">
        <f>ABS(IF(L268&lt;=0,L268/耗电量关键数据!$B$6/1000,L268/耗电量关键数据!$B$5/1000))</f>
        <v>16.982694636000002</v>
      </c>
      <c r="N268" s="5">
        <f>电气设备逐时使用率计算!H244</f>
        <v>1.1688450000000001</v>
      </c>
      <c r="O268" s="5">
        <f>灯光逐时使用率计算!H244</f>
        <v>0.37403039999999999</v>
      </c>
      <c r="P268" s="19">
        <f t="shared" si="38"/>
        <v>18.525570036000001</v>
      </c>
      <c r="Q268" s="19">
        <f t="shared" si="42"/>
        <v>0</v>
      </c>
      <c r="R268" s="20">
        <f t="shared" si="39"/>
        <v>0</v>
      </c>
      <c r="S268" s="20">
        <f t="shared" si="43"/>
        <v>0</v>
      </c>
      <c r="T268" s="20">
        <f>IF((T267+R268)&lt;0,0,IF((T267+R268)&gt;结论【关键目标】!C$28,结论【关键目标】!C$28,T267+R268))</f>
        <v>0</v>
      </c>
      <c r="U268" s="19">
        <f>IF((T267+R268)&lt;结论【关键目标】!$C$28,0,(发电量计算【计算逻辑页】!R268+发电量计算【计算逻辑页】!T267-结论【关键目标】!$C$28))</f>
        <v>0</v>
      </c>
      <c r="V268" s="5">
        <f t="shared" si="40"/>
        <v>0</v>
      </c>
      <c r="W268" s="5">
        <f t="shared" si="41"/>
        <v>0</v>
      </c>
      <c r="X268" s="5">
        <f t="shared" si="44"/>
        <v>0</v>
      </c>
    </row>
    <row r="269" spans="1:24" x14ac:dyDescent="0.15">
      <c r="A269" s="7">
        <v>268</v>
      </c>
      <c r="B269" s="7">
        <v>1</v>
      </c>
      <c r="C269" s="7">
        <v>12</v>
      </c>
      <c r="D269" s="7">
        <v>4</v>
      </c>
      <c r="E269" s="7">
        <v>12</v>
      </c>
      <c r="F269" s="7">
        <v>-14</v>
      </c>
      <c r="G269" s="7">
        <v>0</v>
      </c>
      <c r="H269" s="7">
        <f t="shared" si="36"/>
        <v>4</v>
      </c>
      <c r="I269" s="16">
        <f t="shared" si="37"/>
        <v>44938</v>
      </c>
      <c r="J269" s="17">
        <v>0.2407</v>
      </c>
      <c r="K269" s="18">
        <f>G269*结论【关键目标】!C$27*0.7735*0.001</f>
        <v>0</v>
      </c>
      <c r="L269" s="5">
        <v>-43859.305249999998</v>
      </c>
      <c r="M269" s="5">
        <f>ABS(IF(L269&lt;=0,L269/耗电量关键数据!$B$6/1000,L269/耗电量关键数据!$B$5/1000))</f>
        <v>17.5437221</v>
      </c>
      <c r="N269" s="5">
        <f>电气设备逐时使用率计算!H245</f>
        <v>1.1688450000000001</v>
      </c>
      <c r="O269" s="5">
        <f>灯光逐时使用率计算!H245</f>
        <v>0.37403039999999999</v>
      </c>
      <c r="P269" s="19">
        <f t="shared" si="38"/>
        <v>19.0865975</v>
      </c>
      <c r="Q269" s="19">
        <f t="shared" si="42"/>
        <v>0</v>
      </c>
      <c r="R269" s="20">
        <f t="shared" si="39"/>
        <v>0</v>
      </c>
      <c r="S269" s="20">
        <f t="shared" si="43"/>
        <v>0</v>
      </c>
      <c r="T269" s="20">
        <f>IF((T268+R269)&lt;0,0,IF((T268+R269)&gt;结论【关键目标】!C$28,结论【关键目标】!C$28,T268+R269))</f>
        <v>0</v>
      </c>
      <c r="U269" s="19">
        <f>IF((T268+R269)&lt;结论【关键目标】!$C$28,0,(发电量计算【计算逻辑页】!R269+发电量计算【计算逻辑页】!T268-结论【关键目标】!$C$28))</f>
        <v>0</v>
      </c>
      <c r="V269" s="5">
        <f t="shared" si="40"/>
        <v>0</v>
      </c>
      <c r="W269" s="5">
        <f t="shared" si="41"/>
        <v>0</v>
      </c>
      <c r="X269" s="5">
        <f t="shared" si="44"/>
        <v>0</v>
      </c>
    </row>
    <row r="270" spans="1:24" x14ac:dyDescent="0.15">
      <c r="A270" s="7">
        <v>269</v>
      </c>
      <c r="B270" s="7">
        <v>1</v>
      </c>
      <c r="C270" s="7">
        <v>12</v>
      </c>
      <c r="D270" s="7">
        <v>5</v>
      </c>
      <c r="E270" s="7">
        <v>12</v>
      </c>
      <c r="F270" s="7">
        <v>-15</v>
      </c>
      <c r="G270" s="7">
        <v>0</v>
      </c>
      <c r="H270" s="7">
        <f t="shared" si="36"/>
        <v>4</v>
      </c>
      <c r="I270" s="16">
        <f t="shared" si="37"/>
        <v>44938</v>
      </c>
      <c r="J270" s="17">
        <v>0.2407</v>
      </c>
      <c r="K270" s="18">
        <f>G270*结论【关键目标】!C$27*0.7735*0.001</f>
        <v>0</v>
      </c>
      <c r="L270" s="5">
        <v>-45424.213790000002</v>
      </c>
      <c r="M270" s="5">
        <f>ABS(IF(L270&lt;=0,L270/耗电量关键数据!$B$6/1000,L270/耗电量关键数据!$B$5/1000))</f>
        <v>18.169685516000001</v>
      </c>
      <c r="N270" s="5">
        <f>电气设备逐时使用率计算!H246</f>
        <v>1.1688450000000001</v>
      </c>
      <c r="O270" s="5">
        <f>灯光逐时使用率计算!H246</f>
        <v>0.37403039999999999</v>
      </c>
      <c r="P270" s="19">
        <f t="shared" si="38"/>
        <v>19.712560916000001</v>
      </c>
      <c r="Q270" s="19">
        <f t="shared" si="42"/>
        <v>0</v>
      </c>
      <c r="R270" s="20">
        <f t="shared" si="39"/>
        <v>0</v>
      </c>
      <c r="S270" s="20">
        <f t="shared" si="43"/>
        <v>0</v>
      </c>
      <c r="T270" s="20">
        <f>IF((T269+R270)&lt;0,0,IF((T269+R270)&gt;结论【关键目标】!C$28,结论【关键目标】!C$28,T269+R270))</f>
        <v>0</v>
      </c>
      <c r="U270" s="19">
        <f>IF((T269+R270)&lt;结论【关键目标】!$C$28,0,(发电量计算【计算逻辑页】!R270+发电量计算【计算逻辑页】!T269-结论【关键目标】!$C$28))</f>
        <v>0</v>
      </c>
      <c r="V270" s="5">
        <f t="shared" si="40"/>
        <v>0</v>
      </c>
      <c r="W270" s="5">
        <f t="shared" si="41"/>
        <v>0</v>
      </c>
      <c r="X270" s="5">
        <f t="shared" si="44"/>
        <v>0</v>
      </c>
    </row>
    <row r="271" spans="1:24" x14ac:dyDescent="0.15">
      <c r="A271" s="7">
        <v>270</v>
      </c>
      <c r="B271" s="7">
        <v>1</v>
      </c>
      <c r="C271" s="7">
        <v>12</v>
      </c>
      <c r="D271" s="7">
        <v>6</v>
      </c>
      <c r="E271" s="7">
        <v>12</v>
      </c>
      <c r="F271" s="7">
        <v>-14.2</v>
      </c>
      <c r="G271" s="7">
        <v>0</v>
      </c>
      <c r="H271" s="7">
        <f t="shared" si="36"/>
        <v>4</v>
      </c>
      <c r="I271" s="16">
        <f t="shared" si="37"/>
        <v>44938</v>
      </c>
      <c r="J271" s="17">
        <v>0.2407</v>
      </c>
      <c r="K271" s="18">
        <f>G271*结论【关键目标】!C$27*0.7735*0.001</f>
        <v>0</v>
      </c>
      <c r="L271" s="5">
        <v>-46691.938370000003</v>
      </c>
      <c r="M271" s="5">
        <f>ABS(IF(L271&lt;=0,L271/耗电量关键数据!$B$6/1000,L271/耗电量关键数据!$B$5/1000))</f>
        <v>18.676775348000003</v>
      </c>
      <c r="N271" s="5">
        <f>电气设备逐时使用率计算!H247</f>
        <v>1.1688450000000001</v>
      </c>
      <c r="O271" s="5">
        <f>灯光逐时使用率计算!H247</f>
        <v>0.37403039999999999</v>
      </c>
      <c r="P271" s="19">
        <f t="shared" si="38"/>
        <v>20.219650748000003</v>
      </c>
      <c r="Q271" s="19">
        <f t="shared" si="42"/>
        <v>0</v>
      </c>
      <c r="R271" s="20">
        <f t="shared" si="39"/>
        <v>0</v>
      </c>
      <c r="S271" s="20">
        <f t="shared" si="43"/>
        <v>0</v>
      </c>
      <c r="T271" s="20">
        <f>IF((T270+R271)&lt;0,0,IF((T270+R271)&gt;结论【关键目标】!C$28,结论【关键目标】!C$28,T270+R271))</f>
        <v>0</v>
      </c>
      <c r="U271" s="19">
        <f>IF((T270+R271)&lt;结论【关键目标】!$C$28,0,(发电量计算【计算逻辑页】!R271+发电量计算【计算逻辑页】!T270-结论【关键目标】!$C$28))</f>
        <v>0</v>
      </c>
      <c r="V271" s="5">
        <f t="shared" si="40"/>
        <v>0</v>
      </c>
      <c r="W271" s="5">
        <f t="shared" si="41"/>
        <v>0</v>
      </c>
      <c r="X271" s="5">
        <f t="shared" si="44"/>
        <v>0</v>
      </c>
    </row>
    <row r="272" spans="1:24" x14ac:dyDescent="0.15">
      <c r="A272" s="7">
        <v>271</v>
      </c>
      <c r="B272" s="7">
        <v>1</v>
      </c>
      <c r="C272" s="7">
        <v>12</v>
      </c>
      <c r="D272" s="7">
        <v>7</v>
      </c>
      <c r="E272" s="7">
        <v>12</v>
      </c>
      <c r="F272" s="7">
        <v>-15</v>
      </c>
      <c r="G272" s="7">
        <v>0</v>
      </c>
      <c r="H272" s="7">
        <f t="shared" si="36"/>
        <v>4</v>
      </c>
      <c r="I272" s="16">
        <f t="shared" si="37"/>
        <v>44938</v>
      </c>
      <c r="J272" s="17">
        <v>0.2407</v>
      </c>
      <c r="K272" s="18">
        <f>G272*结论【关键目标】!C$27*0.7735*0.001</f>
        <v>0</v>
      </c>
      <c r="L272" s="5">
        <v>-42282.183069999999</v>
      </c>
      <c r="M272" s="5">
        <f>ABS(IF(L272&lt;=0,L272/耗电量关键数据!$B$6/1000,L272/耗电量关键数据!$B$5/1000))</f>
        <v>16.912873227999999</v>
      </c>
      <c r="N272" s="5">
        <f>电气设备逐时使用率计算!H248</f>
        <v>2.3376900000000003</v>
      </c>
      <c r="O272" s="5">
        <f>灯光逐时使用率计算!H248</f>
        <v>1.2467680000000001</v>
      </c>
      <c r="P272" s="19">
        <f t="shared" si="38"/>
        <v>20.497331227999997</v>
      </c>
      <c r="Q272" s="19">
        <f t="shared" si="42"/>
        <v>0</v>
      </c>
      <c r="R272" s="20">
        <f t="shared" si="39"/>
        <v>0</v>
      </c>
      <c r="S272" s="20">
        <f t="shared" si="43"/>
        <v>0</v>
      </c>
      <c r="T272" s="20">
        <f>IF((T271+R272)&lt;0,0,IF((T271+R272)&gt;结论【关键目标】!C$28,结论【关键目标】!C$28,T271+R272))</f>
        <v>0</v>
      </c>
      <c r="U272" s="19">
        <f>IF((T271+R272)&lt;结论【关键目标】!$C$28,0,(发电量计算【计算逻辑页】!R272+发电量计算【计算逻辑页】!T271-结论【关键目标】!$C$28))</f>
        <v>0</v>
      </c>
      <c r="V272" s="5">
        <f t="shared" si="40"/>
        <v>0</v>
      </c>
      <c r="W272" s="5">
        <f t="shared" si="41"/>
        <v>0</v>
      </c>
      <c r="X272" s="5">
        <f t="shared" si="44"/>
        <v>0</v>
      </c>
    </row>
    <row r="273" spans="1:24" x14ac:dyDescent="0.15">
      <c r="A273" s="7">
        <v>272</v>
      </c>
      <c r="B273" s="7">
        <v>1</v>
      </c>
      <c r="C273" s="7">
        <v>12</v>
      </c>
      <c r="D273" s="7">
        <v>8</v>
      </c>
      <c r="E273" s="7">
        <v>12</v>
      </c>
      <c r="F273" s="7">
        <v>-16</v>
      </c>
      <c r="G273" s="7">
        <v>38.6</v>
      </c>
      <c r="H273" s="7">
        <f t="shared" si="36"/>
        <v>4</v>
      </c>
      <c r="I273" s="16">
        <f t="shared" si="37"/>
        <v>44938</v>
      </c>
      <c r="J273" s="17">
        <v>0.70809999999999995</v>
      </c>
      <c r="K273" s="18">
        <f>G273*结论【关键目标】!C$27*0.7735*0.001</f>
        <v>3.5828519999999999</v>
      </c>
      <c r="L273" s="5">
        <v>-41797.403740000002</v>
      </c>
      <c r="M273" s="5">
        <f>ABS(IF(L273&lt;=0,L273/耗电量关键数据!$B$6/1000,L273/耗电量关键数据!$B$5/1000))</f>
        <v>16.718961495999999</v>
      </c>
      <c r="N273" s="5">
        <f>电气设备逐时使用率计算!H249</f>
        <v>11.688450000000001</v>
      </c>
      <c r="O273" s="5">
        <f>灯光逐时使用率计算!H249</f>
        <v>6.2338399999999998</v>
      </c>
      <c r="P273" s="19">
        <f t="shared" si="38"/>
        <v>34.641251496000002</v>
      </c>
      <c r="Q273" s="19">
        <f t="shared" si="42"/>
        <v>0</v>
      </c>
      <c r="R273" s="20">
        <f t="shared" si="39"/>
        <v>3.5828519999999999</v>
      </c>
      <c r="S273" s="20">
        <f t="shared" si="43"/>
        <v>0</v>
      </c>
      <c r="T273" s="20">
        <f>IF((T272+R273)&lt;0,0,IF((T272+R273)&gt;结论【关键目标】!C$28,结论【关键目标】!C$28,T272+R273))</f>
        <v>3.5828519999999999</v>
      </c>
      <c r="U273" s="19">
        <f>IF((T272+R273)&lt;结论【关键目标】!$C$28,0,(发电量计算【计算逻辑页】!R273+发电量计算【计算逻辑页】!T272-结论【关键目标】!$C$28))</f>
        <v>0</v>
      </c>
      <c r="V273" s="5">
        <f t="shared" si="40"/>
        <v>0</v>
      </c>
      <c r="W273" s="5">
        <f t="shared" si="41"/>
        <v>2.5370175011999998</v>
      </c>
      <c r="X273" s="5">
        <f t="shared" si="44"/>
        <v>0</v>
      </c>
    </row>
    <row r="274" spans="1:24" x14ac:dyDescent="0.15">
      <c r="A274" s="7">
        <v>273</v>
      </c>
      <c r="B274" s="7">
        <v>1</v>
      </c>
      <c r="C274" s="7">
        <v>12</v>
      </c>
      <c r="D274" s="7">
        <v>9</v>
      </c>
      <c r="E274" s="7">
        <v>12</v>
      </c>
      <c r="F274" s="7">
        <v>-13.9</v>
      </c>
      <c r="G274" s="7">
        <v>159</v>
      </c>
      <c r="H274" s="7">
        <f t="shared" si="36"/>
        <v>4</v>
      </c>
      <c r="I274" s="16">
        <f t="shared" si="37"/>
        <v>44938</v>
      </c>
      <c r="J274" s="17">
        <v>0.70809999999999995</v>
      </c>
      <c r="K274" s="18">
        <f>G274*结论【关键目标】!C$27*0.7735*0.001</f>
        <v>14.758379999999999</v>
      </c>
      <c r="L274" s="5">
        <v>-21224.162909999999</v>
      </c>
      <c r="M274" s="5">
        <f>ABS(IF(L274&lt;=0,L274/耗电量关键数据!$B$6/1000,L274/耗电量关键数据!$B$5/1000))</f>
        <v>8.4896651639999998</v>
      </c>
      <c r="N274" s="5">
        <f>电气设备逐时使用率计算!H250</f>
        <v>22.208055000000002</v>
      </c>
      <c r="O274" s="5">
        <f>灯光逐时使用率计算!H250</f>
        <v>11.844296</v>
      </c>
      <c r="P274" s="19">
        <f t="shared" si="38"/>
        <v>42.542016164000003</v>
      </c>
      <c r="Q274" s="19">
        <f t="shared" si="42"/>
        <v>0</v>
      </c>
      <c r="R274" s="20">
        <f t="shared" si="39"/>
        <v>14.758379999999999</v>
      </c>
      <c r="S274" s="20">
        <f t="shared" si="43"/>
        <v>0</v>
      </c>
      <c r="T274" s="20">
        <f>IF((T273+R274)&lt;0,0,IF((T273+R274)&gt;结论【关键目标】!C$28,结论【关键目标】!C$28,T273+R274))</f>
        <v>18.341231999999998</v>
      </c>
      <c r="U274" s="19">
        <f>IF((T273+R274)&lt;结论【关键目标】!$C$28,0,(发电量计算【计算逻辑页】!R274+发电量计算【计算逻辑页】!T273-结论【关键目标】!$C$28))</f>
        <v>0</v>
      </c>
      <c r="V274" s="5">
        <f t="shared" si="40"/>
        <v>0</v>
      </c>
      <c r="W274" s="5">
        <f t="shared" si="41"/>
        <v>10.450408877999999</v>
      </c>
      <c r="X274" s="5">
        <f t="shared" si="44"/>
        <v>0</v>
      </c>
    </row>
    <row r="275" spans="1:24" x14ac:dyDescent="0.15">
      <c r="A275" s="7">
        <v>274</v>
      </c>
      <c r="B275" s="7">
        <v>1</v>
      </c>
      <c r="C275" s="7">
        <v>12</v>
      </c>
      <c r="D275" s="7">
        <v>10</v>
      </c>
      <c r="E275" s="7">
        <v>12</v>
      </c>
      <c r="F275" s="7">
        <v>-14</v>
      </c>
      <c r="G275" s="7">
        <v>213.9</v>
      </c>
      <c r="H275" s="7">
        <f t="shared" si="36"/>
        <v>4</v>
      </c>
      <c r="I275" s="16">
        <f t="shared" si="37"/>
        <v>44938</v>
      </c>
      <c r="J275" s="17">
        <v>0.70809999999999995</v>
      </c>
      <c r="K275" s="18">
        <f>G275*结论【关键目标】!C$27*0.7735*0.001</f>
        <v>19.854198</v>
      </c>
      <c r="L275" s="5">
        <v>-13940.536749999999</v>
      </c>
      <c r="M275" s="5">
        <f>ABS(IF(L275&lt;=0,L275/耗电量关键数据!$B$6/1000,L275/耗电量关键数据!$B$5/1000))</f>
        <v>5.5762146999999995</v>
      </c>
      <c r="N275" s="5">
        <f>电气设备逐时使用率计算!H251</f>
        <v>22.208055000000002</v>
      </c>
      <c r="O275" s="5">
        <f>灯光逐时使用率计算!H251</f>
        <v>11.844296</v>
      </c>
      <c r="P275" s="19">
        <f t="shared" si="38"/>
        <v>39.628565700000003</v>
      </c>
      <c r="Q275" s="19">
        <f t="shared" si="42"/>
        <v>0</v>
      </c>
      <c r="R275" s="20">
        <f t="shared" si="39"/>
        <v>19.854198</v>
      </c>
      <c r="S275" s="20">
        <f t="shared" si="43"/>
        <v>0</v>
      </c>
      <c r="T275" s="20">
        <f>IF((T274+R275)&lt;0,0,IF((T274+R275)&gt;结论【关键目标】!C$28,结论【关键目标】!C$28,T274+R275))</f>
        <v>22</v>
      </c>
      <c r="U275" s="19">
        <f>IF((T274+R275)&lt;结论【关键目标】!$C$28,0,(发电量计算【计算逻辑页】!R275+发电量计算【计算逻辑页】!T274-结论【关键目标】!$C$28))</f>
        <v>16.195430000000002</v>
      </c>
      <c r="V275" s="5">
        <f t="shared" si="40"/>
        <v>5.6684005000000006</v>
      </c>
      <c r="W275" s="5">
        <f t="shared" si="41"/>
        <v>14.058757603799998</v>
      </c>
      <c r="X275" s="5">
        <f t="shared" si="44"/>
        <v>0</v>
      </c>
    </row>
    <row r="276" spans="1:24" x14ac:dyDescent="0.15">
      <c r="A276" s="7">
        <v>275</v>
      </c>
      <c r="B276" s="7">
        <v>1</v>
      </c>
      <c r="C276" s="7">
        <v>12</v>
      </c>
      <c r="D276" s="7">
        <v>11</v>
      </c>
      <c r="E276" s="7">
        <v>12</v>
      </c>
      <c r="F276" s="7">
        <v>-13</v>
      </c>
      <c r="G276" s="7">
        <v>281.60000000000002</v>
      </c>
      <c r="H276" s="7">
        <f t="shared" si="36"/>
        <v>4</v>
      </c>
      <c r="I276" s="16">
        <f t="shared" si="37"/>
        <v>44938</v>
      </c>
      <c r="J276" s="17">
        <v>1.2267999999999999</v>
      </c>
      <c r="K276" s="18">
        <f>G276*结论【关键目标】!C$27*0.7735*0.001</f>
        <v>26.138112</v>
      </c>
      <c r="L276" s="5">
        <v>-4806.2223329999997</v>
      </c>
      <c r="M276" s="5">
        <f>ABS(IF(L276&lt;=0,L276/耗电量关键数据!$B$6/1000,L276/耗电量关键数据!$B$5/1000))</f>
        <v>1.9224889331999997</v>
      </c>
      <c r="N276" s="5">
        <f>电气设备逐时使用率计算!H252</f>
        <v>22.208055000000002</v>
      </c>
      <c r="O276" s="5">
        <f>灯光逐时使用率计算!H252</f>
        <v>11.844296</v>
      </c>
      <c r="P276" s="19">
        <f t="shared" si="38"/>
        <v>35.974839933200002</v>
      </c>
      <c r="Q276" s="19">
        <f t="shared" si="42"/>
        <v>35.974839933200002</v>
      </c>
      <c r="R276" s="20">
        <f t="shared" si="39"/>
        <v>-9.8367279332000024</v>
      </c>
      <c r="S276" s="20">
        <f t="shared" si="43"/>
        <v>9.8367279332000024</v>
      </c>
      <c r="T276" s="20">
        <f>IF((T275+R276)&lt;0,0,IF((T275+R276)&gt;结论【关键目标】!C$28,结论【关键目标】!C$28,T275+R276))</f>
        <v>12.163272066799998</v>
      </c>
      <c r="U276" s="19">
        <f>IF((T275+R276)&lt;结论【关键目标】!$C$28,0,(发电量计算【计算逻辑页】!R276+发电量计算【计算逻辑页】!T275-结论【关键目标】!$C$28))</f>
        <v>0</v>
      </c>
      <c r="V276" s="5">
        <f t="shared" si="40"/>
        <v>0</v>
      </c>
      <c r="W276" s="5">
        <f t="shared" si="41"/>
        <v>32.066235801599994</v>
      </c>
      <c r="X276" s="5">
        <f t="shared" si="44"/>
        <v>8.6248430518297621</v>
      </c>
    </row>
    <row r="277" spans="1:24" x14ac:dyDescent="0.15">
      <c r="A277" s="7">
        <v>276</v>
      </c>
      <c r="B277" s="7">
        <v>1</v>
      </c>
      <c r="C277" s="7">
        <v>12</v>
      </c>
      <c r="D277" s="7">
        <v>12</v>
      </c>
      <c r="E277" s="7">
        <v>12</v>
      </c>
      <c r="F277" s="7">
        <v>-10</v>
      </c>
      <c r="G277" s="7">
        <v>368.1</v>
      </c>
      <c r="H277" s="7">
        <f t="shared" si="36"/>
        <v>4</v>
      </c>
      <c r="I277" s="16">
        <f t="shared" si="37"/>
        <v>44938</v>
      </c>
      <c r="J277" s="17">
        <v>1.2267999999999999</v>
      </c>
      <c r="K277" s="18">
        <f>G277*结论【关键目标】!C$27*0.7735*0.001</f>
        <v>34.167042000000002</v>
      </c>
      <c r="L277" s="5">
        <v>-9217.2753169999996</v>
      </c>
      <c r="M277" s="5">
        <f>ABS(IF(L277&lt;=0,L277/耗电量关键数据!$B$6/1000,L277/耗电量关键数据!$B$5/1000))</f>
        <v>3.6869101268</v>
      </c>
      <c r="N277" s="5">
        <f>电气设备逐时使用率计算!H253</f>
        <v>11.688450000000001</v>
      </c>
      <c r="O277" s="5">
        <f>灯光逐时使用率计算!H253</f>
        <v>9.9741440000000008</v>
      </c>
      <c r="P277" s="19">
        <f t="shared" si="38"/>
        <v>25.349504126799999</v>
      </c>
      <c r="Q277" s="19">
        <f t="shared" si="42"/>
        <v>25.349504126799999</v>
      </c>
      <c r="R277" s="20">
        <f t="shared" si="39"/>
        <v>8.8175378732000027</v>
      </c>
      <c r="S277" s="20">
        <f t="shared" si="43"/>
        <v>0</v>
      </c>
      <c r="T277" s="20">
        <f>IF((T276+R277)&lt;0,0,IF((T276+R277)&gt;结论【关键目标】!C$28,结论【关键目标】!C$28,T276+R277))</f>
        <v>20.98080994</v>
      </c>
      <c r="U277" s="19">
        <f>IF((T276+R277)&lt;结论【关键目标】!$C$28,0,(发电量计算【计算逻辑页】!R277+发电量计算【计算逻辑页】!T276-结论【关键目标】!$C$28))</f>
        <v>0</v>
      </c>
      <c r="V277" s="5">
        <f t="shared" si="40"/>
        <v>0</v>
      </c>
      <c r="W277" s="5">
        <f t="shared" si="41"/>
        <v>31.098771662758235</v>
      </c>
      <c r="X277" s="5">
        <f t="shared" si="44"/>
        <v>0</v>
      </c>
    </row>
    <row r="278" spans="1:24" x14ac:dyDescent="0.15">
      <c r="A278" s="7">
        <v>277</v>
      </c>
      <c r="B278" s="7">
        <v>1</v>
      </c>
      <c r="C278" s="7">
        <v>12</v>
      </c>
      <c r="D278" s="7">
        <v>13</v>
      </c>
      <c r="E278" s="7">
        <v>12</v>
      </c>
      <c r="F278" s="7">
        <v>-10</v>
      </c>
      <c r="G278" s="7">
        <v>319.8</v>
      </c>
      <c r="H278" s="7">
        <f t="shared" si="36"/>
        <v>4</v>
      </c>
      <c r="I278" s="16">
        <f t="shared" si="37"/>
        <v>44938</v>
      </c>
      <c r="J278" s="17">
        <v>1.2267999999999999</v>
      </c>
      <c r="K278" s="18">
        <f>G278*结论【关键目标】!C$27*0.7735*0.001</f>
        <v>29.683835999999999</v>
      </c>
      <c r="L278" s="5">
        <v>-7750.7982739999998</v>
      </c>
      <c r="M278" s="5">
        <f>ABS(IF(L278&lt;=0,L278/耗电量关键数据!$B$6/1000,L278/耗电量关键数据!$B$5/1000))</f>
        <v>3.1003193096000001</v>
      </c>
      <c r="N278" s="5">
        <f>电气设备逐时使用率计算!H254</f>
        <v>11.688450000000001</v>
      </c>
      <c r="O278" s="5">
        <f>灯光逐时使用率计算!H254</f>
        <v>9.9741440000000008</v>
      </c>
      <c r="P278" s="19">
        <f t="shared" si="38"/>
        <v>24.762913309600002</v>
      </c>
      <c r="Q278" s="19">
        <f t="shared" si="42"/>
        <v>24.762913309600002</v>
      </c>
      <c r="R278" s="20">
        <f t="shared" si="39"/>
        <v>4.9209226903999976</v>
      </c>
      <c r="S278" s="20">
        <f t="shared" si="43"/>
        <v>0</v>
      </c>
      <c r="T278" s="20">
        <f>IF((T277+R278)&lt;0,0,IF((T277+R278)&gt;结论【关键目标】!C$28,结论【关键目标】!C$28,T277+R278))</f>
        <v>22</v>
      </c>
      <c r="U278" s="19">
        <f>IF((T277+R278)&lt;结论【关键目标】!$C$28,0,(发电量计算【计算逻辑页】!R278+发电量计算【计算逻辑页】!T277-结论【关键目标】!$C$28))</f>
        <v>3.901732630399998</v>
      </c>
      <c r="V278" s="5">
        <f t="shared" si="40"/>
        <v>1.3656064206399992</v>
      </c>
      <c r="W278" s="5">
        <f t="shared" si="41"/>
        <v>30.379142048217279</v>
      </c>
      <c r="X278" s="5">
        <f t="shared" si="44"/>
        <v>0</v>
      </c>
    </row>
    <row r="279" spans="1:24" x14ac:dyDescent="0.15">
      <c r="A279" s="7">
        <v>278</v>
      </c>
      <c r="B279" s="7">
        <v>1</v>
      </c>
      <c r="C279" s="7">
        <v>12</v>
      </c>
      <c r="D279" s="7">
        <v>14</v>
      </c>
      <c r="E279" s="7">
        <v>12</v>
      </c>
      <c r="F279" s="7">
        <v>-9</v>
      </c>
      <c r="G279" s="7">
        <v>264.89999999999998</v>
      </c>
      <c r="H279" s="7">
        <f t="shared" si="36"/>
        <v>4</v>
      </c>
      <c r="I279" s="16">
        <f t="shared" si="37"/>
        <v>44938</v>
      </c>
      <c r="J279" s="17">
        <v>1.2267999999999999</v>
      </c>
      <c r="K279" s="18">
        <f>G279*结论【关键目标】!C$27*0.7735*0.001</f>
        <v>24.588017999999998</v>
      </c>
      <c r="L279" s="5">
        <v>0</v>
      </c>
      <c r="M279" s="5">
        <f>ABS(IF(L279&lt;=0,L279/耗电量关键数据!$B$6/1000,L279/耗电量关键数据!$B$5/1000))</f>
        <v>0</v>
      </c>
      <c r="N279" s="5">
        <f>电气设备逐时使用率计算!H255</f>
        <v>22.208055000000002</v>
      </c>
      <c r="O279" s="5">
        <f>灯光逐时使用率计算!H255</f>
        <v>11.844296</v>
      </c>
      <c r="P279" s="19">
        <f t="shared" si="38"/>
        <v>34.052351000000002</v>
      </c>
      <c r="Q279" s="19">
        <f t="shared" si="42"/>
        <v>34.052351000000002</v>
      </c>
      <c r="R279" s="20">
        <f t="shared" si="39"/>
        <v>-9.4643330000000034</v>
      </c>
      <c r="S279" s="20">
        <f t="shared" si="43"/>
        <v>9.4643330000000034</v>
      </c>
      <c r="T279" s="20">
        <f>IF((T278+R279)&lt;0,0,IF((T278+R279)&gt;结论【关键目标】!C$28,结论【关键目标】!C$28,T278+R279))</f>
        <v>12.535666999999997</v>
      </c>
      <c r="U279" s="19">
        <f>IF((T278+R279)&lt;结论【关键目标】!$C$28,0,(发电量计算【计算逻辑页】!R279+发电量计算【计算逻辑页】!T278-结论【关键目标】!$C$28))</f>
        <v>0</v>
      </c>
      <c r="V279" s="5">
        <f t="shared" si="40"/>
        <v>0</v>
      </c>
      <c r="W279" s="5">
        <f t="shared" si="41"/>
        <v>30.164580482399995</v>
      </c>
      <c r="X279" s="5">
        <f t="shared" si="44"/>
        <v>8.2983271744000024</v>
      </c>
    </row>
    <row r="280" spans="1:24" x14ac:dyDescent="0.15">
      <c r="A280" s="7">
        <v>279</v>
      </c>
      <c r="B280" s="7">
        <v>1</v>
      </c>
      <c r="C280" s="7">
        <v>12</v>
      </c>
      <c r="D280" s="7">
        <v>15</v>
      </c>
      <c r="E280" s="7">
        <v>12</v>
      </c>
      <c r="F280" s="7">
        <v>-6.6</v>
      </c>
      <c r="G280" s="7">
        <v>171.1</v>
      </c>
      <c r="H280" s="7">
        <f t="shared" si="36"/>
        <v>4</v>
      </c>
      <c r="I280" s="16">
        <f t="shared" si="37"/>
        <v>44938</v>
      </c>
      <c r="J280" s="17">
        <v>1.2267999999999999</v>
      </c>
      <c r="K280" s="18">
        <f>G280*结论【关键目标】!C$27*0.7735*0.001</f>
        <v>15.881501999999999</v>
      </c>
      <c r="L280" s="5">
        <v>-2708.918302</v>
      </c>
      <c r="M280" s="5">
        <f>ABS(IF(L280&lt;=0,L280/耗电量关键数据!$B$6/1000,L280/耗电量关键数据!$B$5/1000))</f>
        <v>1.0835673208000001</v>
      </c>
      <c r="N280" s="5">
        <f>电气设备逐时使用率计算!H256</f>
        <v>22.208055000000002</v>
      </c>
      <c r="O280" s="5">
        <f>灯光逐时使用率计算!H256</f>
        <v>11.844296</v>
      </c>
      <c r="P280" s="19">
        <f t="shared" si="38"/>
        <v>35.135918320800002</v>
      </c>
      <c r="Q280" s="19">
        <f t="shared" si="42"/>
        <v>35.135918320800002</v>
      </c>
      <c r="R280" s="20">
        <f t="shared" si="39"/>
        <v>-19.254416320800004</v>
      </c>
      <c r="S280" s="20">
        <f t="shared" si="43"/>
        <v>19.254416320800004</v>
      </c>
      <c r="T280" s="20">
        <f>IF((T279+R280)&lt;0,0,IF((T279+R280)&gt;结论【关键目标】!C$28,结论【关键目标】!C$28,T279+R280))</f>
        <v>0</v>
      </c>
      <c r="U280" s="19">
        <f>IF((T279+R280)&lt;结论【关键目标】!$C$28,0,(发电量计算【计算逻辑页】!R280+发电量计算【计算逻辑页】!T279-结论【关键目标】!$C$28))</f>
        <v>0</v>
      </c>
      <c r="V280" s="5">
        <f t="shared" si="40"/>
        <v>0</v>
      </c>
      <c r="W280" s="5">
        <f t="shared" si="41"/>
        <v>19.483426653599999</v>
      </c>
      <c r="X280" s="5">
        <f t="shared" si="44"/>
        <v>0</v>
      </c>
    </row>
    <row r="281" spans="1:24" x14ac:dyDescent="0.15">
      <c r="A281" s="7">
        <v>280</v>
      </c>
      <c r="B281" s="7">
        <v>1</v>
      </c>
      <c r="C281" s="7">
        <v>12</v>
      </c>
      <c r="D281" s="7">
        <v>16</v>
      </c>
      <c r="E281" s="7">
        <v>12</v>
      </c>
      <c r="F281" s="7">
        <v>-8</v>
      </c>
      <c r="G281" s="7">
        <v>18.600000000000001</v>
      </c>
      <c r="H281" s="7">
        <f t="shared" si="36"/>
        <v>4</v>
      </c>
      <c r="I281" s="16">
        <f t="shared" si="37"/>
        <v>44938</v>
      </c>
      <c r="J281" s="17">
        <v>0.70809999999999995</v>
      </c>
      <c r="K281" s="18">
        <f>G281*结论【关键目标】!C$27*0.7735*0.001</f>
        <v>1.7264520000000001</v>
      </c>
      <c r="L281" s="5">
        <v>-8692.9439120000006</v>
      </c>
      <c r="M281" s="5">
        <f>ABS(IF(L281&lt;=0,L281/耗电量关键数据!$B$6/1000,L281/耗电量关键数据!$B$5/1000))</f>
        <v>3.4771775648000003</v>
      </c>
      <c r="N281" s="5">
        <f>电气设备逐时使用率计算!H257</f>
        <v>22.208055000000002</v>
      </c>
      <c r="O281" s="5">
        <f>灯光逐时使用率计算!H257</f>
        <v>11.844296</v>
      </c>
      <c r="P281" s="19">
        <f t="shared" si="38"/>
        <v>37.529528564800003</v>
      </c>
      <c r="Q281" s="19">
        <f t="shared" si="42"/>
        <v>0</v>
      </c>
      <c r="R281" s="20">
        <f t="shared" si="39"/>
        <v>1.7264520000000001</v>
      </c>
      <c r="S281" s="20">
        <f t="shared" si="43"/>
        <v>0</v>
      </c>
      <c r="T281" s="20">
        <f>IF((T280+R281)&lt;0,0,IF((T280+R281)&gt;结论【关键目标】!C$28,结论【关键目标】!C$28,T280+R281))</f>
        <v>1.7264520000000001</v>
      </c>
      <c r="U281" s="19">
        <f>IF((T280+R281)&lt;结论【关键目标】!$C$28,0,(发电量计算【计算逻辑页】!R281+发电量计算【计算逻辑页】!T280-结论【关键目标】!$C$28))</f>
        <v>0</v>
      </c>
      <c r="V281" s="5">
        <f t="shared" si="40"/>
        <v>0</v>
      </c>
      <c r="W281" s="5">
        <f t="shared" si="41"/>
        <v>1.2225006612</v>
      </c>
      <c r="X281" s="5">
        <f t="shared" si="44"/>
        <v>0</v>
      </c>
    </row>
    <row r="282" spans="1:24" x14ac:dyDescent="0.15">
      <c r="A282" s="7">
        <v>281</v>
      </c>
      <c r="B282" s="7">
        <v>1</v>
      </c>
      <c r="C282" s="7">
        <v>12</v>
      </c>
      <c r="D282" s="7">
        <v>17</v>
      </c>
      <c r="E282" s="7">
        <v>12</v>
      </c>
      <c r="F282" s="7">
        <v>-8</v>
      </c>
      <c r="G282" s="7">
        <v>0</v>
      </c>
      <c r="H282" s="7">
        <f t="shared" si="36"/>
        <v>4</v>
      </c>
      <c r="I282" s="16">
        <f t="shared" si="37"/>
        <v>44938</v>
      </c>
      <c r="J282" s="17">
        <v>0.70809999999999995</v>
      </c>
      <c r="K282" s="18">
        <f>G282*结论【关键目标】!C$27*0.7735*0.001</f>
        <v>0</v>
      </c>
      <c r="L282" s="5">
        <v>-13121.9516</v>
      </c>
      <c r="M282" s="5">
        <f>ABS(IF(L282&lt;=0,L282/耗电量关键数据!$B$6/1000,L282/耗电量关键数据!$B$5/1000))</f>
        <v>5.2487806399999997</v>
      </c>
      <c r="N282" s="5">
        <f>电气设备逐时使用率计算!H258</f>
        <v>22.208055000000002</v>
      </c>
      <c r="O282" s="5">
        <f>灯光逐时使用率计算!H258</f>
        <v>11.844296</v>
      </c>
      <c r="P282" s="19">
        <f t="shared" si="38"/>
        <v>39.301131640000001</v>
      </c>
      <c r="Q282" s="19">
        <f t="shared" si="42"/>
        <v>0</v>
      </c>
      <c r="R282" s="20">
        <f t="shared" si="39"/>
        <v>0</v>
      </c>
      <c r="S282" s="20">
        <f t="shared" si="43"/>
        <v>0</v>
      </c>
      <c r="T282" s="20">
        <f>IF((T281+R282)&lt;0,0,IF((T281+R282)&gt;结论【关键目标】!C$28,结论【关键目标】!C$28,T281+R282))</f>
        <v>1.7264520000000001</v>
      </c>
      <c r="U282" s="19">
        <f>IF((T281+R282)&lt;结论【关键目标】!$C$28,0,(发电量计算【计算逻辑页】!R282+发电量计算【计算逻辑页】!T281-结论【关键目标】!$C$28))</f>
        <v>0</v>
      </c>
      <c r="V282" s="5">
        <f t="shared" si="40"/>
        <v>0</v>
      </c>
      <c r="W282" s="5">
        <f t="shared" si="41"/>
        <v>0</v>
      </c>
      <c r="X282" s="5">
        <f t="shared" si="44"/>
        <v>0</v>
      </c>
    </row>
    <row r="283" spans="1:24" x14ac:dyDescent="0.15">
      <c r="A283" s="7">
        <v>282</v>
      </c>
      <c r="B283" s="7">
        <v>1</v>
      </c>
      <c r="C283" s="7">
        <v>12</v>
      </c>
      <c r="D283" s="7">
        <v>18</v>
      </c>
      <c r="E283" s="7">
        <v>12</v>
      </c>
      <c r="F283" s="7">
        <v>-7.6</v>
      </c>
      <c r="G283" s="7">
        <v>0</v>
      </c>
      <c r="H283" s="7">
        <f t="shared" si="36"/>
        <v>4</v>
      </c>
      <c r="I283" s="16">
        <f t="shared" si="37"/>
        <v>44938</v>
      </c>
      <c r="J283" s="17">
        <v>0.70809999999999995</v>
      </c>
      <c r="K283" s="18">
        <f>G283*结论【关键目标】!C$27*0.7735*0.001</f>
        <v>0</v>
      </c>
      <c r="L283" s="5">
        <v>-29548.610379999998</v>
      </c>
      <c r="M283" s="5">
        <f>ABS(IF(L283&lt;=0,L283/耗电量关键数据!$B$6/1000,L283/耗电量关键数据!$B$5/1000))</f>
        <v>11.819444152000001</v>
      </c>
      <c r="N283" s="5">
        <f>电气设备逐时使用率计算!H259</f>
        <v>7.0130699999999999</v>
      </c>
      <c r="O283" s="5">
        <f>灯光逐时使用率计算!H259</f>
        <v>3.7403040000000001</v>
      </c>
      <c r="P283" s="19">
        <f t="shared" si="38"/>
        <v>22.572818152000004</v>
      </c>
      <c r="Q283" s="19">
        <f t="shared" si="42"/>
        <v>0</v>
      </c>
      <c r="R283" s="20">
        <f t="shared" si="39"/>
        <v>0</v>
      </c>
      <c r="S283" s="20">
        <f t="shared" si="43"/>
        <v>0</v>
      </c>
      <c r="T283" s="20">
        <f>IF((T282+R283)&lt;0,0,IF((T282+R283)&gt;结论【关键目标】!C$28,结论【关键目标】!C$28,T282+R283))</f>
        <v>1.7264520000000001</v>
      </c>
      <c r="U283" s="19">
        <f>IF((T282+R283)&lt;结论【关键目标】!$C$28,0,(发电量计算【计算逻辑页】!R283+发电量计算【计算逻辑页】!T282-结论【关键目标】!$C$28))</f>
        <v>0</v>
      </c>
      <c r="V283" s="5">
        <f t="shared" si="40"/>
        <v>0</v>
      </c>
      <c r="W283" s="5">
        <f t="shared" si="41"/>
        <v>0</v>
      </c>
      <c r="X283" s="5">
        <f t="shared" si="44"/>
        <v>0</v>
      </c>
    </row>
    <row r="284" spans="1:24" x14ac:dyDescent="0.15">
      <c r="A284" s="7">
        <v>283</v>
      </c>
      <c r="B284" s="7">
        <v>1</v>
      </c>
      <c r="C284" s="7">
        <v>12</v>
      </c>
      <c r="D284" s="7">
        <v>19</v>
      </c>
      <c r="E284" s="7">
        <v>12</v>
      </c>
      <c r="F284" s="7">
        <v>-9</v>
      </c>
      <c r="G284" s="7">
        <v>0</v>
      </c>
      <c r="H284" s="7">
        <f t="shared" si="36"/>
        <v>4</v>
      </c>
      <c r="I284" s="16">
        <f t="shared" si="37"/>
        <v>44938</v>
      </c>
      <c r="J284" s="17">
        <v>1.2267999999999999</v>
      </c>
      <c r="K284" s="18">
        <f>G284*结论【关键目标】!C$27*0.7735*0.001</f>
        <v>0</v>
      </c>
      <c r="L284" s="5">
        <v>-20026.95882</v>
      </c>
      <c r="M284" s="5">
        <f>ABS(IF(L284&lt;=0,L284/耗电量关键数据!$B$6/1000,L284/耗电量关键数据!$B$5/1000))</f>
        <v>8.0107835279999993</v>
      </c>
      <c r="N284" s="5">
        <f>电气设备逐时使用率计算!H260</f>
        <v>7.0130699999999999</v>
      </c>
      <c r="O284" s="5">
        <f>灯光逐时使用率计算!H260</f>
        <v>3.7403040000000001</v>
      </c>
      <c r="P284" s="19">
        <f t="shared" si="38"/>
        <v>18.764157527999998</v>
      </c>
      <c r="Q284" s="19">
        <f t="shared" si="42"/>
        <v>18.764157527999998</v>
      </c>
      <c r="R284" s="20">
        <f t="shared" si="39"/>
        <v>-18.764157527999998</v>
      </c>
      <c r="S284" s="20">
        <f t="shared" si="43"/>
        <v>18.764157527999998</v>
      </c>
      <c r="T284" s="20">
        <f>IF((T283+R284)&lt;0,0,IF((T283+R284)&gt;结论【关键目标】!C$28,结论【关键目标】!C$28,T283+R284))</f>
        <v>0</v>
      </c>
      <c r="U284" s="19">
        <f>IF((T283+R284)&lt;结论【关键目标】!$C$28,0,(发电量计算【计算逻辑页】!R284+发电量计算【计算逻辑页】!T283-结论【关键目标】!$C$28))</f>
        <v>0</v>
      </c>
      <c r="V284" s="5">
        <f t="shared" si="40"/>
        <v>0</v>
      </c>
      <c r="W284" s="5">
        <f t="shared" si="41"/>
        <v>0</v>
      </c>
      <c r="X284" s="5">
        <f t="shared" si="44"/>
        <v>0</v>
      </c>
    </row>
    <row r="285" spans="1:24" x14ac:dyDescent="0.15">
      <c r="A285" s="7">
        <v>284</v>
      </c>
      <c r="B285" s="7">
        <v>1</v>
      </c>
      <c r="C285" s="7">
        <v>12</v>
      </c>
      <c r="D285" s="7">
        <v>20</v>
      </c>
      <c r="E285" s="7">
        <v>12</v>
      </c>
      <c r="F285" s="7">
        <v>-9</v>
      </c>
      <c r="G285" s="7">
        <v>0</v>
      </c>
      <c r="H285" s="7">
        <f t="shared" si="36"/>
        <v>4</v>
      </c>
      <c r="I285" s="16">
        <f t="shared" si="37"/>
        <v>44938</v>
      </c>
      <c r="J285" s="17">
        <v>1.2267999999999999</v>
      </c>
      <c r="K285" s="18">
        <f>G285*结论【关键目标】!C$27*0.7735*0.001</f>
        <v>0</v>
      </c>
      <c r="L285" s="5">
        <v>-29745.058440000001</v>
      </c>
      <c r="M285" s="5">
        <f>ABS(IF(L285&lt;=0,L285/耗电量关键数据!$B$6/1000,L285/耗电量关键数据!$B$5/1000))</f>
        <v>11.898023376000001</v>
      </c>
      <c r="N285" s="5">
        <f>电气设备逐时使用率计算!H261</f>
        <v>1.1688450000000001</v>
      </c>
      <c r="O285" s="5">
        <f>灯光逐时使用率计算!H261</f>
        <v>0.37403039999999999</v>
      </c>
      <c r="P285" s="19">
        <f t="shared" si="38"/>
        <v>13.440898776000003</v>
      </c>
      <c r="Q285" s="19">
        <f t="shared" si="42"/>
        <v>13.440898776000003</v>
      </c>
      <c r="R285" s="20">
        <f t="shared" si="39"/>
        <v>-13.440898776000003</v>
      </c>
      <c r="S285" s="20">
        <f t="shared" si="43"/>
        <v>13.440898776000003</v>
      </c>
      <c r="T285" s="20">
        <f>IF((T284+R285)&lt;0,0,IF((T284+R285)&gt;结论【关键目标】!C$28,结论【关键目标】!C$28,T284+R285))</f>
        <v>0</v>
      </c>
      <c r="U285" s="19">
        <f>IF((T284+R285)&lt;结论【关键目标】!$C$28,0,(发电量计算【计算逻辑页】!R285+发电量计算【计算逻辑页】!T284-结论【关键目标】!$C$28))</f>
        <v>0</v>
      </c>
      <c r="V285" s="5">
        <f t="shared" si="40"/>
        <v>0</v>
      </c>
      <c r="W285" s="5">
        <f t="shared" si="41"/>
        <v>0</v>
      </c>
      <c r="X285" s="5">
        <f t="shared" si="44"/>
        <v>0</v>
      </c>
    </row>
    <row r="286" spans="1:24" x14ac:dyDescent="0.15">
      <c r="A286" s="7">
        <v>285</v>
      </c>
      <c r="B286" s="7">
        <v>1</v>
      </c>
      <c r="C286" s="7">
        <v>12</v>
      </c>
      <c r="D286" s="7">
        <v>21</v>
      </c>
      <c r="E286" s="7">
        <v>12</v>
      </c>
      <c r="F286" s="7">
        <v>-11.4</v>
      </c>
      <c r="G286" s="7">
        <v>0</v>
      </c>
      <c r="H286" s="7">
        <f t="shared" si="36"/>
        <v>4</v>
      </c>
      <c r="I286" s="16">
        <f t="shared" si="37"/>
        <v>44938</v>
      </c>
      <c r="J286" s="17">
        <v>1.2267999999999999</v>
      </c>
      <c r="K286" s="18">
        <f>G286*结论【关键目标】!C$27*0.7735*0.001</f>
        <v>0</v>
      </c>
      <c r="L286" s="5">
        <v>-33116.142220000002</v>
      </c>
      <c r="M286" s="5">
        <f>ABS(IF(L286&lt;=0,L286/耗电量关键数据!$B$6/1000,L286/耗电量关键数据!$B$5/1000))</f>
        <v>13.246456888000001</v>
      </c>
      <c r="N286" s="5">
        <f>电气设备逐时使用率计算!H262</f>
        <v>1.1688450000000001</v>
      </c>
      <c r="O286" s="5">
        <f>灯光逐时使用率计算!H262</f>
        <v>0.37403039999999999</v>
      </c>
      <c r="P286" s="19">
        <f t="shared" si="38"/>
        <v>14.789332288000002</v>
      </c>
      <c r="Q286" s="19">
        <f t="shared" si="42"/>
        <v>14.789332288000002</v>
      </c>
      <c r="R286" s="20">
        <f t="shared" si="39"/>
        <v>-14.789332288000002</v>
      </c>
      <c r="S286" s="20">
        <f t="shared" si="43"/>
        <v>14.789332288000002</v>
      </c>
      <c r="T286" s="20">
        <f>IF((T285+R286)&lt;0,0,IF((T285+R286)&gt;结论【关键目标】!C$28,结论【关键目标】!C$28,T285+R286))</f>
        <v>0</v>
      </c>
      <c r="U286" s="19">
        <f>IF((T285+R286)&lt;结论【关键目标】!$C$28,0,(发电量计算【计算逻辑页】!R286+发电量计算【计算逻辑页】!T285-结论【关键目标】!$C$28))</f>
        <v>0</v>
      </c>
      <c r="V286" s="5">
        <f t="shared" si="40"/>
        <v>0</v>
      </c>
      <c r="W286" s="5">
        <f t="shared" si="41"/>
        <v>0</v>
      </c>
      <c r="X286" s="5">
        <f t="shared" si="44"/>
        <v>0</v>
      </c>
    </row>
    <row r="287" spans="1:24" x14ac:dyDescent="0.15">
      <c r="A287" s="7">
        <v>286</v>
      </c>
      <c r="B287" s="7">
        <v>1</v>
      </c>
      <c r="C287" s="7">
        <v>12</v>
      </c>
      <c r="D287" s="7">
        <v>22</v>
      </c>
      <c r="E287" s="7">
        <v>12</v>
      </c>
      <c r="F287" s="7">
        <v>-11</v>
      </c>
      <c r="G287" s="7">
        <v>0</v>
      </c>
      <c r="H287" s="7">
        <f t="shared" si="36"/>
        <v>4</v>
      </c>
      <c r="I287" s="16">
        <f t="shared" si="37"/>
        <v>44938</v>
      </c>
      <c r="J287" s="17">
        <v>0.70809999999999995</v>
      </c>
      <c r="K287" s="18">
        <f>G287*结论【关键目标】!C$27*0.7735*0.001</f>
        <v>0</v>
      </c>
      <c r="L287" s="5">
        <v>-34231.824869999997</v>
      </c>
      <c r="M287" s="5">
        <f>ABS(IF(L287&lt;=0,L287/耗电量关键数据!$B$6/1000,L287/耗电量关键数据!$B$5/1000))</f>
        <v>13.692729947999998</v>
      </c>
      <c r="N287" s="5">
        <f>电气设备逐时使用率计算!H263</f>
        <v>1.1688450000000001</v>
      </c>
      <c r="O287" s="5">
        <f>灯光逐时使用率计算!H263</f>
        <v>0.37403039999999999</v>
      </c>
      <c r="P287" s="19">
        <f t="shared" si="38"/>
        <v>15.235605347999998</v>
      </c>
      <c r="Q287" s="19">
        <f t="shared" si="42"/>
        <v>0</v>
      </c>
      <c r="R287" s="20">
        <f t="shared" si="39"/>
        <v>0</v>
      </c>
      <c r="S287" s="20">
        <f t="shared" si="43"/>
        <v>0</v>
      </c>
      <c r="T287" s="20">
        <f>IF((T286+R287)&lt;0,0,IF((T286+R287)&gt;结论【关键目标】!C$28,结论【关键目标】!C$28,T286+R287))</f>
        <v>0</v>
      </c>
      <c r="U287" s="19">
        <f>IF((T286+R287)&lt;结论【关键目标】!$C$28,0,(发电量计算【计算逻辑页】!R287+发电量计算【计算逻辑页】!T286-结论【关键目标】!$C$28))</f>
        <v>0</v>
      </c>
      <c r="V287" s="5">
        <f t="shared" si="40"/>
        <v>0</v>
      </c>
      <c r="W287" s="5">
        <f t="shared" si="41"/>
        <v>0</v>
      </c>
      <c r="X287" s="5">
        <f t="shared" si="44"/>
        <v>0</v>
      </c>
    </row>
    <row r="288" spans="1:24" x14ac:dyDescent="0.15">
      <c r="A288" s="7">
        <v>287</v>
      </c>
      <c r="B288" s="7">
        <v>1</v>
      </c>
      <c r="C288" s="7">
        <v>12</v>
      </c>
      <c r="D288" s="7">
        <v>23</v>
      </c>
      <c r="E288" s="7">
        <v>12</v>
      </c>
      <c r="F288" s="7">
        <v>-12</v>
      </c>
      <c r="G288" s="7">
        <v>0</v>
      </c>
      <c r="H288" s="7">
        <f t="shared" si="36"/>
        <v>4</v>
      </c>
      <c r="I288" s="16">
        <f t="shared" si="37"/>
        <v>44938</v>
      </c>
      <c r="J288" s="17">
        <v>0.70809999999999995</v>
      </c>
      <c r="K288" s="18">
        <f>G288*结论【关键目标】!C$27*0.7735*0.001</f>
        <v>0</v>
      </c>
      <c r="L288" s="5">
        <v>-35200.766150000003</v>
      </c>
      <c r="M288" s="5">
        <f>ABS(IF(L288&lt;=0,L288/耗电量关键数据!$B$6/1000,L288/耗电量关键数据!$B$5/1000))</f>
        <v>14.080306460000001</v>
      </c>
      <c r="N288" s="5">
        <f>电气设备逐时使用率计算!H264</f>
        <v>1.1688450000000001</v>
      </c>
      <c r="O288" s="5">
        <f>灯光逐时使用率计算!H264</f>
        <v>0.37403039999999999</v>
      </c>
      <c r="P288" s="19">
        <f t="shared" si="38"/>
        <v>15.623181860000001</v>
      </c>
      <c r="Q288" s="19">
        <f t="shared" si="42"/>
        <v>0</v>
      </c>
      <c r="R288" s="20">
        <f t="shared" si="39"/>
        <v>0</v>
      </c>
      <c r="S288" s="20">
        <f t="shared" si="43"/>
        <v>0</v>
      </c>
      <c r="T288" s="20">
        <f>IF((T287+R288)&lt;0,0,IF((T287+R288)&gt;结论【关键目标】!C$28,结论【关键目标】!C$28,T287+R288))</f>
        <v>0</v>
      </c>
      <c r="U288" s="19">
        <f>IF((T287+R288)&lt;结论【关键目标】!$C$28,0,(发电量计算【计算逻辑页】!R288+发电量计算【计算逻辑页】!T287-结论【关键目标】!$C$28))</f>
        <v>0</v>
      </c>
      <c r="V288" s="5">
        <f t="shared" si="40"/>
        <v>0</v>
      </c>
      <c r="W288" s="5">
        <f t="shared" si="41"/>
        <v>0</v>
      </c>
      <c r="X288" s="5">
        <f t="shared" si="44"/>
        <v>0</v>
      </c>
    </row>
    <row r="289" spans="1:24" x14ac:dyDescent="0.15">
      <c r="A289" s="7">
        <v>288</v>
      </c>
      <c r="B289" s="7">
        <v>1</v>
      </c>
      <c r="C289" s="7">
        <v>12</v>
      </c>
      <c r="D289" s="7">
        <v>24</v>
      </c>
      <c r="E289" s="7">
        <v>12</v>
      </c>
      <c r="F289" s="7">
        <v>-10.9</v>
      </c>
      <c r="G289" s="7">
        <v>0</v>
      </c>
      <c r="H289" s="7">
        <f t="shared" si="36"/>
        <v>4</v>
      </c>
      <c r="I289" s="16">
        <f t="shared" si="37"/>
        <v>44938</v>
      </c>
      <c r="J289" s="17">
        <v>0.2407</v>
      </c>
      <c r="K289" s="18">
        <f>G289*结论【关键目标】!C$27*0.7735*0.001</f>
        <v>0</v>
      </c>
      <c r="L289" s="5">
        <v>-36701.657279999999</v>
      </c>
      <c r="M289" s="5">
        <f>ABS(IF(L289&lt;=0,L289/耗电量关键数据!$B$6/1000,L289/耗电量关键数据!$B$5/1000))</f>
        <v>14.680662911999999</v>
      </c>
      <c r="N289" s="5">
        <f>电气设备逐时使用率计算!H265</f>
        <v>1.1688450000000001</v>
      </c>
      <c r="O289" s="5">
        <f>灯光逐时使用率计算!H265</f>
        <v>0.37403039999999999</v>
      </c>
      <c r="P289" s="19">
        <f t="shared" si="38"/>
        <v>16.223538311999999</v>
      </c>
      <c r="Q289" s="19">
        <f t="shared" si="42"/>
        <v>0</v>
      </c>
      <c r="R289" s="20">
        <f t="shared" si="39"/>
        <v>0</v>
      </c>
      <c r="S289" s="20">
        <f t="shared" si="43"/>
        <v>0</v>
      </c>
      <c r="T289" s="20">
        <f>IF((T288+R289)&lt;0,0,IF((T288+R289)&gt;结论【关键目标】!C$28,结论【关键目标】!C$28,T288+R289))</f>
        <v>0</v>
      </c>
      <c r="U289" s="19">
        <f>IF((T288+R289)&lt;结论【关键目标】!$C$28,0,(发电量计算【计算逻辑页】!R289+发电量计算【计算逻辑页】!T288-结论【关键目标】!$C$28))</f>
        <v>0</v>
      </c>
      <c r="V289" s="5">
        <f t="shared" si="40"/>
        <v>0</v>
      </c>
      <c r="W289" s="5">
        <f t="shared" si="41"/>
        <v>0</v>
      </c>
      <c r="X289" s="5">
        <f t="shared" si="44"/>
        <v>0</v>
      </c>
    </row>
    <row r="290" spans="1:24" x14ac:dyDescent="0.15">
      <c r="A290" s="7">
        <v>289</v>
      </c>
      <c r="B290" s="7">
        <v>1</v>
      </c>
      <c r="C290" s="7">
        <v>13</v>
      </c>
      <c r="D290" s="7">
        <v>1</v>
      </c>
      <c r="E290" s="7">
        <v>13</v>
      </c>
      <c r="F290" s="7">
        <v>-13</v>
      </c>
      <c r="G290" s="7">
        <v>0</v>
      </c>
      <c r="H290" s="7">
        <f t="shared" si="36"/>
        <v>5</v>
      </c>
      <c r="I290" s="16">
        <f t="shared" si="37"/>
        <v>44939</v>
      </c>
      <c r="J290" s="17">
        <v>0.2407</v>
      </c>
      <c r="K290" s="18">
        <f>G290*结论【关键目标】!C$27*0.7735*0.001</f>
        <v>0</v>
      </c>
      <c r="L290" s="5">
        <v>-41190.066659999997</v>
      </c>
      <c r="M290" s="5">
        <f>ABS(IF(L290&lt;=0,L290/耗电量关键数据!$B$6/1000,L290/耗电量关键数据!$B$5/1000))</f>
        <v>16.476026663999995</v>
      </c>
      <c r="N290" s="5">
        <f>电气设备逐时使用率计算!H266</f>
        <v>1.1688450000000001</v>
      </c>
      <c r="O290" s="5">
        <f>灯光逐时使用率计算!H266</f>
        <v>0.37403039999999999</v>
      </c>
      <c r="P290" s="19">
        <f t="shared" si="38"/>
        <v>18.018902063999995</v>
      </c>
      <c r="Q290" s="19">
        <f t="shared" si="42"/>
        <v>0</v>
      </c>
      <c r="R290" s="20">
        <f t="shared" si="39"/>
        <v>0</v>
      </c>
      <c r="S290" s="20">
        <f t="shared" si="43"/>
        <v>0</v>
      </c>
      <c r="T290" s="20">
        <f>IF((T289+R290)&lt;0,0,IF((T289+R290)&gt;结论【关键目标】!C$28,结论【关键目标】!C$28,T289+R290))</f>
        <v>0</v>
      </c>
      <c r="U290" s="19">
        <f>IF((T289+R290)&lt;结论【关键目标】!$C$28,0,(发电量计算【计算逻辑页】!R290+发电量计算【计算逻辑页】!T289-结论【关键目标】!$C$28))</f>
        <v>0</v>
      </c>
      <c r="V290" s="5">
        <f t="shared" si="40"/>
        <v>0</v>
      </c>
      <c r="W290" s="5">
        <f t="shared" si="41"/>
        <v>0</v>
      </c>
      <c r="X290" s="5">
        <f t="shared" si="44"/>
        <v>0</v>
      </c>
    </row>
    <row r="291" spans="1:24" x14ac:dyDescent="0.15">
      <c r="A291" s="7">
        <v>290</v>
      </c>
      <c r="B291" s="7">
        <v>1</v>
      </c>
      <c r="C291" s="7">
        <v>13</v>
      </c>
      <c r="D291" s="7">
        <v>2</v>
      </c>
      <c r="E291" s="7">
        <v>13</v>
      </c>
      <c r="F291" s="7">
        <v>-12</v>
      </c>
      <c r="G291" s="7">
        <v>0</v>
      </c>
      <c r="H291" s="7">
        <f t="shared" si="36"/>
        <v>5</v>
      </c>
      <c r="I291" s="16">
        <f t="shared" si="37"/>
        <v>44939</v>
      </c>
      <c r="J291" s="17">
        <v>0.2407</v>
      </c>
      <c r="K291" s="18">
        <f>G291*结论【关键目标】!C$27*0.7735*0.001</f>
        <v>0</v>
      </c>
      <c r="L291" s="5">
        <v>-41625.94038</v>
      </c>
      <c r="M291" s="5">
        <f>ABS(IF(L291&lt;=0,L291/耗电量关键数据!$B$6/1000,L291/耗电量关键数据!$B$5/1000))</f>
        <v>16.650376152</v>
      </c>
      <c r="N291" s="5">
        <f>电气设备逐时使用率计算!H267</f>
        <v>1.1688450000000001</v>
      </c>
      <c r="O291" s="5">
        <f>灯光逐时使用率计算!H267</f>
        <v>0.37403039999999999</v>
      </c>
      <c r="P291" s="19">
        <f t="shared" si="38"/>
        <v>18.193251552</v>
      </c>
      <c r="Q291" s="19">
        <f t="shared" si="42"/>
        <v>0</v>
      </c>
      <c r="R291" s="20">
        <f t="shared" si="39"/>
        <v>0</v>
      </c>
      <c r="S291" s="20">
        <f t="shared" si="43"/>
        <v>0</v>
      </c>
      <c r="T291" s="20">
        <f>IF((T290+R291)&lt;0,0,IF((T290+R291)&gt;结论【关键目标】!C$28,结论【关键目标】!C$28,T290+R291))</f>
        <v>0</v>
      </c>
      <c r="U291" s="19">
        <f>IF((T290+R291)&lt;结论【关键目标】!$C$28,0,(发电量计算【计算逻辑页】!R291+发电量计算【计算逻辑页】!T290-结论【关键目标】!$C$28))</f>
        <v>0</v>
      </c>
      <c r="V291" s="5">
        <f t="shared" si="40"/>
        <v>0</v>
      </c>
      <c r="W291" s="5">
        <f t="shared" si="41"/>
        <v>0</v>
      </c>
      <c r="X291" s="5">
        <f t="shared" si="44"/>
        <v>0</v>
      </c>
    </row>
    <row r="292" spans="1:24" x14ac:dyDescent="0.15">
      <c r="A292" s="7">
        <v>291</v>
      </c>
      <c r="B292" s="7">
        <v>1</v>
      </c>
      <c r="C292" s="7">
        <v>13</v>
      </c>
      <c r="D292" s="7">
        <v>3</v>
      </c>
      <c r="E292" s="7">
        <v>13</v>
      </c>
      <c r="F292" s="7">
        <v>-11.4</v>
      </c>
      <c r="G292" s="7">
        <v>0</v>
      </c>
      <c r="H292" s="7">
        <f t="shared" si="36"/>
        <v>5</v>
      </c>
      <c r="I292" s="16">
        <f t="shared" si="37"/>
        <v>44939</v>
      </c>
      <c r="J292" s="17">
        <v>0.2407</v>
      </c>
      <c r="K292" s="18">
        <f>G292*结论【关键目标】!C$27*0.7735*0.001</f>
        <v>0</v>
      </c>
      <c r="L292" s="5">
        <v>-42715.624689999997</v>
      </c>
      <c r="M292" s="5">
        <f>ABS(IF(L292&lt;=0,L292/耗电量关键数据!$B$6/1000,L292/耗电量关键数据!$B$5/1000))</f>
        <v>17.086249875999997</v>
      </c>
      <c r="N292" s="5">
        <f>电气设备逐时使用率计算!H268</f>
        <v>1.1688450000000001</v>
      </c>
      <c r="O292" s="5">
        <f>灯光逐时使用率计算!H268</f>
        <v>0.37403039999999999</v>
      </c>
      <c r="P292" s="19">
        <f t="shared" si="38"/>
        <v>18.629125275999996</v>
      </c>
      <c r="Q292" s="19">
        <f t="shared" si="42"/>
        <v>0</v>
      </c>
      <c r="R292" s="20">
        <f t="shared" si="39"/>
        <v>0</v>
      </c>
      <c r="S292" s="20">
        <f t="shared" si="43"/>
        <v>0</v>
      </c>
      <c r="T292" s="20">
        <f>IF((T291+R292)&lt;0,0,IF((T291+R292)&gt;结论【关键目标】!C$28,结论【关键目标】!C$28,T291+R292))</f>
        <v>0</v>
      </c>
      <c r="U292" s="19">
        <f>IF((T291+R292)&lt;结论【关键目标】!$C$28,0,(发电量计算【计算逻辑页】!R292+发电量计算【计算逻辑页】!T291-结论【关键目标】!$C$28))</f>
        <v>0</v>
      </c>
      <c r="V292" s="5">
        <f t="shared" si="40"/>
        <v>0</v>
      </c>
      <c r="W292" s="5">
        <f t="shared" si="41"/>
        <v>0</v>
      </c>
      <c r="X292" s="5">
        <f t="shared" si="44"/>
        <v>0</v>
      </c>
    </row>
    <row r="293" spans="1:24" x14ac:dyDescent="0.15">
      <c r="A293" s="7">
        <v>292</v>
      </c>
      <c r="B293" s="7">
        <v>1</v>
      </c>
      <c r="C293" s="7">
        <v>13</v>
      </c>
      <c r="D293" s="7">
        <v>4</v>
      </c>
      <c r="E293" s="7">
        <v>13</v>
      </c>
      <c r="F293" s="7">
        <v>-12</v>
      </c>
      <c r="G293" s="7">
        <v>0</v>
      </c>
      <c r="H293" s="7">
        <f t="shared" si="36"/>
        <v>5</v>
      </c>
      <c r="I293" s="16">
        <f t="shared" si="37"/>
        <v>44939</v>
      </c>
      <c r="J293" s="17">
        <v>0.2407</v>
      </c>
      <c r="K293" s="18">
        <f>G293*结论【关键目标】!C$27*0.7735*0.001</f>
        <v>0</v>
      </c>
      <c r="L293" s="5">
        <v>-43805.308989999998</v>
      </c>
      <c r="M293" s="5">
        <f>ABS(IF(L293&lt;=0,L293/耗电量关键数据!$B$6/1000,L293/耗电量关键数据!$B$5/1000))</f>
        <v>17.522123595999997</v>
      </c>
      <c r="N293" s="5">
        <f>电气设备逐时使用率计算!H269</f>
        <v>1.1688450000000001</v>
      </c>
      <c r="O293" s="5">
        <f>灯光逐时使用率计算!H269</f>
        <v>0.37403039999999999</v>
      </c>
      <c r="P293" s="19">
        <f t="shared" si="38"/>
        <v>19.064998995999996</v>
      </c>
      <c r="Q293" s="19">
        <f t="shared" si="42"/>
        <v>0</v>
      </c>
      <c r="R293" s="20">
        <f t="shared" si="39"/>
        <v>0</v>
      </c>
      <c r="S293" s="20">
        <f t="shared" si="43"/>
        <v>0</v>
      </c>
      <c r="T293" s="20">
        <f>IF((T292+R293)&lt;0,0,IF((T292+R293)&gt;结论【关键目标】!C$28,结论【关键目标】!C$28,T292+R293))</f>
        <v>0</v>
      </c>
      <c r="U293" s="19">
        <f>IF((T292+R293)&lt;结论【关键目标】!$C$28,0,(发电量计算【计算逻辑页】!R293+发电量计算【计算逻辑页】!T292-结论【关键目标】!$C$28))</f>
        <v>0</v>
      </c>
      <c r="V293" s="5">
        <f t="shared" si="40"/>
        <v>0</v>
      </c>
      <c r="W293" s="5">
        <f t="shared" si="41"/>
        <v>0</v>
      </c>
      <c r="X293" s="5">
        <f t="shared" si="44"/>
        <v>0</v>
      </c>
    </row>
    <row r="294" spans="1:24" x14ac:dyDescent="0.15">
      <c r="A294" s="7">
        <v>293</v>
      </c>
      <c r="B294" s="7">
        <v>1</v>
      </c>
      <c r="C294" s="7">
        <v>13</v>
      </c>
      <c r="D294" s="7">
        <v>5</v>
      </c>
      <c r="E294" s="7">
        <v>13</v>
      </c>
      <c r="F294" s="7">
        <v>-13</v>
      </c>
      <c r="G294" s="7">
        <v>0</v>
      </c>
      <c r="H294" s="7">
        <f t="shared" si="36"/>
        <v>5</v>
      </c>
      <c r="I294" s="16">
        <f t="shared" si="37"/>
        <v>44939</v>
      </c>
      <c r="J294" s="17">
        <v>0.2407</v>
      </c>
      <c r="K294" s="18">
        <f>G294*结论【关键目标】!C$27*0.7735*0.001</f>
        <v>0</v>
      </c>
      <c r="L294" s="5">
        <v>-44677.056429999997</v>
      </c>
      <c r="M294" s="5">
        <f>ABS(IF(L294&lt;=0,L294/耗电量关键数据!$B$6/1000,L294/耗电量关键数据!$B$5/1000))</f>
        <v>17.870822571999998</v>
      </c>
      <c r="N294" s="5">
        <f>电气设备逐时使用率计算!H270</f>
        <v>1.1688450000000001</v>
      </c>
      <c r="O294" s="5">
        <f>灯光逐时使用率计算!H270</f>
        <v>0.37403039999999999</v>
      </c>
      <c r="P294" s="19">
        <f t="shared" si="38"/>
        <v>19.413697971999998</v>
      </c>
      <c r="Q294" s="19">
        <f t="shared" si="42"/>
        <v>0</v>
      </c>
      <c r="R294" s="20">
        <f t="shared" si="39"/>
        <v>0</v>
      </c>
      <c r="S294" s="20">
        <f t="shared" si="43"/>
        <v>0</v>
      </c>
      <c r="T294" s="20">
        <f>IF((T293+R294)&lt;0,0,IF((T293+R294)&gt;结论【关键目标】!C$28,结论【关键目标】!C$28,T293+R294))</f>
        <v>0</v>
      </c>
      <c r="U294" s="19">
        <f>IF((T293+R294)&lt;结论【关键目标】!$C$28,0,(发电量计算【计算逻辑页】!R294+发电量计算【计算逻辑页】!T293-结论【关键目标】!$C$28))</f>
        <v>0</v>
      </c>
      <c r="V294" s="5">
        <f t="shared" si="40"/>
        <v>0</v>
      </c>
      <c r="W294" s="5">
        <f t="shared" si="41"/>
        <v>0</v>
      </c>
      <c r="X294" s="5">
        <f t="shared" si="44"/>
        <v>0</v>
      </c>
    </row>
    <row r="295" spans="1:24" x14ac:dyDescent="0.15">
      <c r="A295" s="7">
        <v>294</v>
      </c>
      <c r="B295" s="7">
        <v>1</v>
      </c>
      <c r="C295" s="7">
        <v>13</v>
      </c>
      <c r="D295" s="7">
        <v>6</v>
      </c>
      <c r="E295" s="7">
        <v>13</v>
      </c>
      <c r="F295" s="7">
        <v>-12.9</v>
      </c>
      <c r="G295" s="7">
        <v>0</v>
      </c>
      <c r="H295" s="7">
        <f t="shared" si="36"/>
        <v>5</v>
      </c>
      <c r="I295" s="16">
        <f t="shared" si="37"/>
        <v>44939</v>
      </c>
      <c r="J295" s="17">
        <v>0.2407</v>
      </c>
      <c r="K295" s="18">
        <f>G295*结论【关键目标】!C$27*0.7735*0.001</f>
        <v>0</v>
      </c>
      <c r="L295" s="5">
        <v>-45834.903100000003</v>
      </c>
      <c r="M295" s="5">
        <f>ABS(IF(L295&lt;=0,L295/耗电量关键数据!$B$6/1000,L295/耗电量关键数据!$B$5/1000))</f>
        <v>18.333961240000001</v>
      </c>
      <c r="N295" s="5">
        <f>电气设备逐时使用率计算!H271</f>
        <v>1.1688450000000001</v>
      </c>
      <c r="O295" s="5">
        <f>灯光逐时使用率计算!H271</f>
        <v>0.37403039999999999</v>
      </c>
      <c r="P295" s="19">
        <f t="shared" si="38"/>
        <v>19.876836640000001</v>
      </c>
      <c r="Q295" s="19">
        <f t="shared" si="42"/>
        <v>0</v>
      </c>
      <c r="R295" s="20">
        <f t="shared" si="39"/>
        <v>0</v>
      </c>
      <c r="S295" s="20">
        <f t="shared" si="43"/>
        <v>0</v>
      </c>
      <c r="T295" s="20">
        <f>IF((T294+R295)&lt;0,0,IF((T294+R295)&gt;结论【关键目标】!C$28,结论【关键目标】!C$28,T294+R295))</f>
        <v>0</v>
      </c>
      <c r="U295" s="19">
        <f>IF((T294+R295)&lt;结论【关键目标】!$C$28,0,(发电量计算【计算逻辑页】!R295+发电量计算【计算逻辑页】!T294-结论【关键目标】!$C$28))</f>
        <v>0</v>
      </c>
      <c r="V295" s="5">
        <f t="shared" si="40"/>
        <v>0</v>
      </c>
      <c r="W295" s="5">
        <f t="shared" si="41"/>
        <v>0</v>
      </c>
      <c r="X295" s="5">
        <f t="shared" si="44"/>
        <v>0</v>
      </c>
    </row>
    <row r="296" spans="1:24" x14ac:dyDescent="0.15">
      <c r="A296" s="7">
        <v>295</v>
      </c>
      <c r="B296" s="7">
        <v>1</v>
      </c>
      <c r="C296" s="7">
        <v>13</v>
      </c>
      <c r="D296" s="7">
        <v>7</v>
      </c>
      <c r="E296" s="7">
        <v>13</v>
      </c>
      <c r="F296" s="7">
        <v>-14</v>
      </c>
      <c r="G296" s="7">
        <v>0</v>
      </c>
      <c r="H296" s="7">
        <f t="shared" si="36"/>
        <v>5</v>
      </c>
      <c r="I296" s="16">
        <f t="shared" si="37"/>
        <v>44939</v>
      </c>
      <c r="J296" s="17">
        <v>0.2407</v>
      </c>
      <c r="K296" s="18">
        <f>G296*结论【关键目标】!C$27*0.7735*0.001</f>
        <v>0</v>
      </c>
      <c r="L296" s="5">
        <v>-45485.216869999997</v>
      </c>
      <c r="M296" s="5">
        <f>ABS(IF(L296&lt;=0,L296/耗电量关键数据!$B$6/1000,L296/耗电量关键数据!$B$5/1000))</f>
        <v>18.194086747999997</v>
      </c>
      <c r="N296" s="5">
        <f>电气设备逐时使用率计算!H272</f>
        <v>2.3376900000000003</v>
      </c>
      <c r="O296" s="5">
        <f>灯光逐时使用率计算!H272</f>
        <v>1.2467680000000001</v>
      </c>
      <c r="P296" s="19">
        <f t="shared" si="38"/>
        <v>21.778544747999998</v>
      </c>
      <c r="Q296" s="19">
        <f t="shared" si="42"/>
        <v>0</v>
      </c>
      <c r="R296" s="20">
        <f t="shared" si="39"/>
        <v>0</v>
      </c>
      <c r="S296" s="20">
        <f t="shared" si="43"/>
        <v>0</v>
      </c>
      <c r="T296" s="20">
        <f>IF((T295+R296)&lt;0,0,IF((T295+R296)&gt;结论【关键目标】!C$28,结论【关键目标】!C$28,T295+R296))</f>
        <v>0</v>
      </c>
      <c r="U296" s="19">
        <f>IF((T295+R296)&lt;结论【关键目标】!$C$28,0,(发电量计算【计算逻辑页】!R296+发电量计算【计算逻辑页】!T295-结论【关键目标】!$C$28))</f>
        <v>0</v>
      </c>
      <c r="V296" s="5">
        <f t="shared" si="40"/>
        <v>0</v>
      </c>
      <c r="W296" s="5">
        <f t="shared" si="41"/>
        <v>0</v>
      </c>
      <c r="X296" s="5">
        <f t="shared" si="44"/>
        <v>0</v>
      </c>
    </row>
    <row r="297" spans="1:24" x14ac:dyDescent="0.15">
      <c r="A297" s="7">
        <v>296</v>
      </c>
      <c r="B297" s="7">
        <v>1</v>
      </c>
      <c r="C297" s="7">
        <v>13</v>
      </c>
      <c r="D297" s="7">
        <v>8</v>
      </c>
      <c r="E297" s="7">
        <v>13</v>
      </c>
      <c r="F297" s="7">
        <v>-15</v>
      </c>
      <c r="G297" s="7">
        <v>31.4</v>
      </c>
      <c r="H297" s="7">
        <f t="shared" si="36"/>
        <v>5</v>
      </c>
      <c r="I297" s="16">
        <f t="shared" si="37"/>
        <v>44939</v>
      </c>
      <c r="J297" s="17">
        <v>0.70809999999999995</v>
      </c>
      <c r="K297" s="18">
        <f>G297*结论【关键目标】!C$27*0.7735*0.001</f>
        <v>2.9145479999999999</v>
      </c>
      <c r="L297" s="5">
        <v>-44394.095909999996</v>
      </c>
      <c r="M297" s="5">
        <f>ABS(IF(L297&lt;=0,L297/耗电量关键数据!$B$6/1000,L297/耗电量关键数据!$B$5/1000))</f>
        <v>17.757638363999998</v>
      </c>
      <c r="N297" s="5">
        <f>电气设备逐时使用率计算!H273</f>
        <v>11.688450000000001</v>
      </c>
      <c r="O297" s="5">
        <f>灯光逐时使用率计算!H273</f>
        <v>6.2338399999999998</v>
      </c>
      <c r="P297" s="19">
        <f t="shared" si="38"/>
        <v>35.679928363999998</v>
      </c>
      <c r="Q297" s="19">
        <f t="shared" si="42"/>
        <v>0</v>
      </c>
      <c r="R297" s="20">
        <f t="shared" si="39"/>
        <v>2.9145479999999999</v>
      </c>
      <c r="S297" s="20">
        <f t="shared" si="43"/>
        <v>0</v>
      </c>
      <c r="T297" s="20">
        <f>IF((T296+R297)&lt;0,0,IF((T296+R297)&gt;结论【关键目标】!C$28,结论【关键目标】!C$28,T296+R297))</f>
        <v>2.9145479999999999</v>
      </c>
      <c r="U297" s="19">
        <f>IF((T296+R297)&lt;结论【关键目标】!$C$28,0,(发电量计算【计算逻辑页】!R297+发电量计算【计算逻辑页】!T296-结论【关键目标】!$C$28))</f>
        <v>0</v>
      </c>
      <c r="V297" s="5">
        <f t="shared" si="40"/>
        <v>0</v>
      </c>
      <c r="W297" s="5">
        <f t="shared" si="41"/>
        <v>2.0637914387999996</v>
      </c>
      <c r="X297" s="5">
        <f t="shared" si="44"/>
        <v>0</v>
      </c>
    </row>
    <row r="298" spans="1:24" x14ac:dyDescent="0.15">
      <c r="A298" s="7">
        <v>297</v>
      </c>
      <c r="B298" s="7">
        <v>1</v>
      </c>
      <c r="C298" s="7">
        <v>13</v>
      </c>
      <c r="D298" s="7">
        <v>9</v>
      </c>
      <c r="E298" s="7">
        <v>13</v>
      </c>
      <c r="F298" s="7">
        <v>-12.5</v>
      </c>
      <c r="G298" s="7">
        <v>162.19999999999999</v>
      </c>
      <c r="H298" s="7">
        <f t="shared" si="36"/>
        <v>5</v>
      </c>
      <c r="I298" s="16">
        <f t="shared" si="37"/>
        <v>44939</v>
      </c>
      <c r="J298" s="17">
        <v>0.70809999999999995</v>
      </c>
      <c r="K298" s="18">
        <f>G298*结论【关键目标】!C$27*0.7735*0.001</f>
        <v>15.055403999999999</v>
      </c>
      <c r="L298" s="5">
        <v>-37119.671300000002</v>
      </c>
      <c r="M298" s="5">
        <f>ABS(IF(L298&lt;=0,L298/耗电量关键数据!$B$6/1000,L298/耗电量关键数据!$B$5/1000))</f>
        <v>14.84786852</v>
      </c>
      <c r="N298" s="5">
        <f>电气设备逐时使用率计算!H274</f>
        <v>22.208055000000002</v>
      </c>
      <c r="O298" s="5">
        <f>灯光逐时使用率计算!H274</f>
        <v>11.844296</v>
      </c>
      <c r="P298" s="19">
        <f t="shared" si="38"/>
        <v>48.90021952</v>
      </c>
      <c r="Q298" s="19">
        <f t="shared" si="42"/>
        <v>0</v>
      </c>
      <c r="R298" s="20">
        <f t="shared" si="39"/>
        <v>15.055403999999999</v>
      </c>
      <c r="S298" s="20">
        <f t="shared" si="43"/>
        <v>0</v>
      </c>
      <c r="T298" s="20">
        <f>IF((T297+R298)&lt;0,0,IF((T297+R298)&gt;结论【关键目标】!C$28,结论【关键目标】!C$28,T297+R298))</f>
        <v>17.969951999999999</v>
      </c>
      <c r="U298" s="19">
        <f>IF((T297+R298)&lt;结论【关键目标】!$C$28,0,(发电量计算【计算逻辑页】!R298+发电量计算【计算逻辑页】!T297-结论【关键目标】!$C$28))</f>
        <v>0</v>
      </c>
      <c r="V298" s="5">
        <f t="shared" si="40"/>
        <v>0</v>
      </c>
      <c r="W298" s="5">
        <f t="shared" si="41"/>
        <v>10.6607315724</v>
      </c>
      <c r="X298" s="5">
        <f t="shared" si="44"/>
        <v>0</v>
      </c>
    </row>
    <row r="299" spans="1:24" x14ac:dyDescent="0.15">
      <c r="A299" s="7">
        <v>298</v>
      </c>
      <c r="B299" s="7">
        <v>1</v>
      </c>
      <c r="C299" s="7">
        <v>13</v>
      </c>
      <c r="D299" s="7">
        <v>10</v>
      </c>
      <c r="E299" s="7">
        <v>13</v>
      </c>
      <c r="F299" s="7">
        <v>-12</v>
      </c>
      <c r="G299" s="7">
        <v>244.8</v>
      </c>
      <c r="H299" s="7">
        <f t="shared" si="36"/>
        <v>5</v>
      </c>
      <c r="I299" s="16">
        <f t="shared" si="37"/>
        <v>44939</v>
      </c>
      <c r="J299" s="17">
        <v>0.70809999999999995</v>
      </c>
      <c r="K299" s="18">
        <f>G299*结论【关键目标】!C$27*0.7735*0.001</f>
        <v>22.722335999999999</v>
      </c>
      <c r="L299" s="5">
        <v>-33624.172989999999</v>
      </c>
      <c r="M299" s="5">
        <f>ABS(IF(L299&lt;=0,L299/耗电量关键数据!$B$6/1000,L299/耗电量关键数据!$B$5/1000))</f>
        <v>13.449669195999999</v>
      </c>
      <c r="N299" s="5">
        <f>电气设备逐时使用率计算!H275</f>
        <v>22.208055000000002</v>
      </c>
      <c r="O299" s="5">
        <f>灯光逐时使用率计算!H275</f>
        <v>11.844296</v>
      </c>
      <c r="P299" s="19">
        <f t="shared" si="38"/>
        <v>47.502020196000004</v>
      </c>
      <c r="Q299" s="19">
        <f t="shared" si="42"/>
        <v>0</v>
      </c>
      <c r="R299" s="20">
        <f t="shared" si="39"/>
        <v>22.722335999999999</v>
      </c>
      <c r="S299" s="20">
        <f t="shared" si="43"/>
        <v>0</v>
      </c>
      <c r="T299" s="20">
        <f>IF((T298+R299)&lt;0,0,IF((T298+R299)&gt;结论【关键目标】!C$28,结论【关键目标】!C$28,T298+R299))</f>
        <v>22</v>
      </c>
      <c r="U299" s="19">
        <f>IF((T298+R299)&lt;结论【关键目标】!$C$28,0,(发电量计算【计算逻辑页】!R299+发电量计算【计算逻辑页】!T298-结论【关键目标】!$C$28))</f>
        <v>18.692287999999998</v>
      </c>
      <c r="V299" s="5">
        <f t="shared" si="40"/>
        <v>6.5423007999999987</v>
      </c>
      <c r="W299" s="5">
        <f t="shared" si="41"/>
        <v>16.089686121599996</v>
      </c>
      <c r="X299" s="5">
        <f t="shared" si="44"/>
        <v>0</v>
      </c>
    </row>
    <row r="300" spans="1:24" x14ac:dyDescent="0.15">
      <c r="A300" s="7">
        <v>299</v>
      </c>
      <c r="B300" s="7">
        <v>1</v>
      </c>
      <c r="C300" s="7">
        <v>13</v>
      </c>
      <c r="D300" s="7">
        <v>11</v>
      </c>
      <c r="E300" s="7">
        <v>13</v>
      </c>
      <c r="F300" s="7">
        <v>-11</v>
      </c>
      <c r="G300" s="7">
        <v>450.5</v>
      </c>
      <c r="H300" s="7">
        <f t="shared" si="36"/>
        <v>5</v>
      </c>
      <c r="I300" s="16">
        <f t="shared" si="37"/>
        <v>44939</v>
      </c>
      <c r="J300" s="17">
        <v>1.2267999999999999</v>
      </c>
      <c r="K300" s="18">
        <f>G300*结论【关键目标】!C$27*0.7735*0.001</f>
        <v>41.81541</v>
      </c>
      <c r="L300" s="5">
        <v>-25912.694080000001</v>
      </c>
      <c r="M300" s="5">
        <f>ABS(IF(L300&lt;=0,L300/耗电量关键数据!$B$6/1000,L300/耗电量关键数据!$B$5/1000))</f>
        <v>10.365077632</v>
      </c>
      <c r="N300" s="5">
        <f>电气设备逐时使用率计算!H276</f>
        <v>22.208055000000002</v>
      </c>
      <c r="O300" s="5">
        <f>灯光逐时使用率计算!H276</f>
        <v>11.844296</v>
      </c>
      <c r="P300" s="19">
        <f t="shared" si="38"/>
        <v>44.417428632000004</v>
      </c>
      <c r="Q300" s="19">
        <f t="shared" si="42"/>
        <v>44.417428632000004</v>
      </c>
      <c r="R300" s="20">
        <f t="shared" si="39"/>
        <v>-2.6020186320000036</v>
      </c>
      <c r="S300" s="20">
        <f t="shared" si="43"/>
        <v>2.6020186320000036</v>
      </c>
      <c r="T300" s="20">
        <f>IF((T299+R300)&lt;0,0,IF((T299+R300)&gt;结论【关键目标】!C$28,结论【关键目标】!C$28,T299+R300))</f>
        <v>19.397981367999996</v>
      </c>
      <c r="U300" s="19">
        <f>IF((T299+R300)&lt;结论【关键目标】!$C$28,0,(发电量计算【计算逻辑页】!R300+发电量计算【计算逻辑页】!T299-结论【关键目标】!$C$28))</f>
        <v>0</v>
      </c>
      <c r="V300" s="5">
        <f t="shared" si="40"/>
        <v>0</v>
      </c>
      <c r="W300" s="5">
        <f t="shared" si="41"/>
        <v>51.299144987999995</v>
      </c>
      <c r="X300" s="5">
        <f t="shared" si="44"/>
        <v>2.2814499365376029</v>
      </c>
    </row>
    <row r="301" spans="1:24" x14ac:dyDescent="0.15">
      <c r="A301" s="7">
        <v>300</v>
      </c>
      <c r="B301" s="7">
        <v>1</v>
      </c>
      <c r="C301" s="7">
        <v>13</v>
      </c>
      <c r="D301" s="7">
        <v>12</v>
      </c>
      <c r="E301" s="7">
        <v>13</v>
      </c>
      <c r="F301" s="7">
        <v>-7.9</v>
      </c>
      <c r="G301" s="7">
        <v>500.7</v>
      </c>
      <c r="H301" s="7">
        <f t="shared" si="36"/>
        <v>5</v>
      </c>
      <c r="I301" s="16">
        <f t="shared" si="37"/>
        <v>44939</v>
      </c>
      <c r="J301" s="17">
        <v>1.2267999999999999</v>
      </c>
      <c r="K301" s="18">
        <f>G301*结论【关键目标】!C$27*0.7735*0.001</f>
        <v>46.474973999999996</v>
      </c>
      <c r="L301" s="5">
        <v>-23312.507839999998</v>
      </c>
      <c r="M301" s="5">
        <f>ABS(IF(L301&lt;=0,L301/耗电量关键数据!$B$6/1000,L301/耗电量关键数据!$B$5/1000))</f>
        <v>9.3250031359999994</v>
      </c>
      <c r="N301" s="5">
        <f>电气设备逐时使用率计算!H277</f>
        <v>11.688450000000001</v>
      </c>
      <c r="O301" s="5">
        <f>灯光逐时使用率计算!H277</f>
        <v>9.9741440000000008</v>
      </c>
      <c r="P301" s="19">
        <f t="shared" si="38"/>
        <v>30.987597136000005</v>
      </c>
      <c r="Q301" s="19">
        <f t="shared" si="42"/>
        <v>30.987597136000005</v>
      </c>
      <c r="R301" s="20">
        <f t="shared" si="39"/>
        <v>15.487376863999991</v>
      </c>
      <c r="S301" s="20">
        <f t="shared" si="43"/>
        <v>0</v>
      </c>
      <c r="T301" s="20">
        <f>IF((T300+R301)&lt;0,0,IF((T300+R301)&gt;结论【关键目标】!C$28,结论【关键目标】!C$28,T300+R301))</f>
        <v>22</v>
      </c>
      <c r="U301" s="19">
        <f>IF((T300+R301)&lt;结论【关键目标】!$C$28,0,(发电量计算【计算逻辑页】!R301+发电量计算【计算逻辑页】!T300-结论【关键目标】!$C$28))</f>
        <v>12.885358231999987</v>
      </c>
      <c r="V301" s="5">
        <f t="shared" si="40"/>
        <v>4.5098753811999952</v>
      </c>
      <c r="W301" s="5">
        <f t="shared" si="41"/>
        <v>38.015584166444803</v>
      </c>
      <c r="X301" s="5">
        <f t="shared" si="44"/>
        <v>0</v>
      </c>
    </row>
    <row r="302" spans="1:24" x14ac:dyDescent="0.15">
      <c r="A302" s="7">
        <v>301</v>
      </c>
      <c r="B302" s="7">
        <v>1</v>
      </c>
      <c r="C302" s="7">
        <v>13</v>
      </c>
      <c r="D302" s="7">
        <v>13</v>
      </c>
      <c r="E302" s="7">
        <v>13</v>
      </c>
      <c r="F302" s="7">
        <v>-8</v>
      </c>
      <c r="G302" s="7">
        <v>433</v>
      </c>
      <c r="H302" s="7">
        <f t="shared" si="36"/>
        <v>5</v>
      </c>
      <c r="I302" s="16">
        <f t="shared" si="37"/>
        <v>44939</v>
      </c>
      <c r="J302" s="17">
        <v>1.2267999999999999</v>
      </c>
      <c r="K302" s="18">
        <f>G302*结论【关键目标】!C$27*0.7735*0.001</f>
        <v>40.19106</v>
      </c>
      <c r="L302" s="5">
        <v>-21967.282139999999</v>
      </c>
      <c r="M302" s="5">
        <f>ABS(IF(L302&lt;=0,L302/耗电量关键数据!$B$6/1000,L302/耗电量关键数据!$B$5/1000))</f>
        <v>8.7869128559999989</v>
      </c>
      <c r="N302" s="5">
        <f>电气设备逐时使用率计算!H278</f>
        <v>11.688450000000001</v>
      </c>
      <c r="O302" s="5">
        <f>灯光逐时使用率计算!H278</f>
        <v>9.9741440000000008</v>
      </c>
      <c r="P302" s="19">
        <f t="shared" si="38"/>
        <v>30.449506855999999</v>
      </c>
      <c r="Q302" s="19">
        <f t="shared" si="42"/>
        <v>30.449506855999999</v>
      </c>
      <c r="R302" s="20">
        <f t="shared" si="39"/>
        <v>9.7415531440000009</v>
      </c>
      <c r="S302" s="20">
        <f t="shared" si="43"/>
        <v>0</v>
      </c>
      <c r="T302" s="20">
        <f>IF((T301+R302)&lt;0,0,IF((T301+R302)&gt;结论【关键目标】!C$28,结论【关键目标】!C$28,T301+R302))</f>
        <v>22</v>
      </c>
      <c r="U302" s="19">
        <f>IF((T301+R302)&lt;结论【关键目标】!$C$28,0,(发电量计算【计算逻辑页】!R302+发电量计算【计算逻辑页】!T301-结论【关键目标】!$C$28))</f>
        <v>9.7415531440000009</v>
      </c>
      <c r="V302" s="5">
        <f t="shared" si="40"/>
        <v>3.4095436004000002</v>
      </c>
      <c r="W302" s="5">
        <f t="shared" si="41"/>
        <v>37.355455010940794</v>
      </c>
      <c r="X302" s="5">
        <f t="shared" si="44"/>
        <v>0</v>
      </c>
    </row>
    <row r="303" spans="1:24" x14ac:dyDescent="0.15">
      <c r="A303" s="7">
        <v>302</v>
      </c>
      <c r="B303" s="7">
        <v>1</v>
      </c>
      <c r="C303" s="7">
        <v>13</v>
      </c>
      <c r="D303" s="7">
        <v>14</v>
      </c>
      <c r="E303" s="7">
        <v>13</v>
      </c>
      <c r="F303" s="7">
        <v>-8</v>
      </c>
      <c r="G303" s="7">
        <v>330.5</v>
      </c>
      <c r="H303" s="7">
        <f t="shared" si="36"/>
        <v>5</v>
      </c>
      <c r="I303" s="16">
        <f t="shared" si="37"/>
        <v>44939</v>
      </c>
      <c r="J303" s="17">
        <v>1.2267999999999999</v>
      </c>
      <c r="K303" s="18">
        <f>G303*结论【关键目标】!C$27*0.7735*0.001</f>
        <v>30.677009999999999</v>
      </c>
      <c r="L303" s="5">
        <v>-23257.771980000001</v>
      </c>
      <c r="M303" s="5">
        <f>ABS(IF(L303&lt;=0,L303/耗电量关键数据!$B$6/1000,L303/耗电量关键数据!$B$5/1000))</f>
        <v>9.3031087920000015</v>
      </c>
      <c r="N303" s="5">
        <f>电气设备逐时使用率计算!H279</f>
        <v>22.208055000000002</v>
      </c>
      <c r="O303" s="5">
        <f>灯光逐时使用率计算!H279</f>
        <v>11.844296</v>
      </c>
      <c r="P303" s="19">
        <f t="shared" si="38"/>
        <v>43.355459792000005</v>
      </c>
      <c r="Q303" s="19">
        <f t="shared" si="42"/>
        <v>43.355459792000005</v>
      </c>
      <c r="R303" s="20">
        <f t="shared" si="39"/>
        <v>-12.678449792000006</v>
      </c>
      <c r="S303" s="20">
        <f t="shared" si="43"/>
        <v>12.678449792000006</v>
      </c>
      <c r="T303" s="20">
        <f>IF((T302+R303)&lt;0,0,IF((T302+R303)&gt;结论【关键目标】!C$28,结论【关键目标】!C$28,T302+R303))</f>
        <v>9.3215502079999943</v>
      </c>
      <c r="U303" s="19">
        <f>IF((T302+R303)&lt;结论【关键目标】!$C$28,0,(发电量计算【计算逻辑页】!R303+发电量计算【计算逻辑页】!T302-结论【关键目标】!$C$28))</f>
        <v>0</v>
      </c>
      <c r="V303" s="5">
        <f t="shared" si="40"/>
        <v>0</v>
      </c>
      <c r="W303" s="5">
        <f t="shared" si="41"/>
        <v>37.634555867999993</v>
      </c>
      <c r="X303" s="5">
        <f t="shared" si="44"/>
        <v>8.1731352223743947</v>
      </c>
    </row>
    <row r="304" spans="1:24" x14ac:dyDescent="0.15">
      <c r="A304" s="7">
        <v>303</v>
      </c>
      <c r="B304" s="7">
        <v>1</v>
      </c>
      <c r="C304" s="7">
        <v>13</v>
      </c>
      <c r="D304" s="7">
        <v>15</v>
      </c>
      <c r="E304" s="7">
        <v>13</v>
      </c>
      <c r="F304" s="7">
        <v>-6.4</v>
      </c>
      <c r="G304" s="7">
        <v>202.4</v>
      </c>
      <c r="H304" s="7">
        <f t="shared" si="36"/>
        <v>5</v>
      </c>
      <c r="I304" s="16">
        <f t="shared" si="37"/>
        <v>44939</v>
      </c>
      <c r="J304" s="17">
        <v>1.2267999999999999</v>
      </c>
      <c r="K304" s="18">
        <f>G304*结论【关键目标】!C$27*0.7735*0.001</f>
        <v>18.786768000000002</v>
      </c>
      <c r="L304" s="5">
        <v>-28206.725399999999</v>
      </c>
      <c r="M304" s="5">
        <f>ABS(IF(L304&lt;=0,L304/耗电量关键数据!$B$6/1000,L304/耗电量关键数据!$B$5/1000))</f>
        <v>11.28269016</v>
      </c>
      <c r="N304" s="5">
        <f>电气设备逐时使用率计算!H280</f>
        <v>22.208055000000002</v>
      </c>
      <c r="O304" s="5">
        <f>灯光逐时使用率计算!H280</f>
        <v>11.844296</v>
      </c>
      <c r="P304" s="19">
        <f t="shared" si="38"/>
        <v>45.335041160000003</v>
      </c>
      <c r="Q304" s="19">
        <f t="shared" si="42"/>
        <v>45.335041160000003</v>
      </c>
      <c r="R304" s="20">
        <f t="shared" si="39"/>
        <v>-26.548273160000001</v>
      </c>
      <c r="S304" s="20">
        <f t="shared" si="43"/>
        <v>26.548273160000001</v>
      </c>
      <c r="T304" s="20">
        <f>IF((T303+R304)&lt;0,0,IF((T303+R304)&gt;结论【关键目标】!C$28,结论【关键目标】!C$28,T303+R304))</f>
        <v>0</v>
      </c>
      <c r="U304" s="19">
        <f>IF((T303+R304)&lt;结论【关键目标】!$C$28,0,(发电量计算【计算逻辑页】!R304+发电量计算【计算逻辑页】!T303-结论【关键目标】!$C$28))</f>
        <v>0</v>
      </c>
      <c r="V304" s="5">
        <f t="shared" si="40"/>
        <v>0</v>
      </c>
      <c r="W304" s="5">
        <f t="shared" si="41"/>
        <v>23.047606982400001</v>
      </c>
      <c r="X304" s="5">
        <f t="shared" si="44"/>
        <v>0</v>
      </c>
    </row>
    <row r="305" spans="1:24" x14ac:dyDescent="0.15">
      <c r="A305" s="7">
        <v>304</v>
      </c>
      <c r="B305" s="7">
        <v>1</v>
      </c>
      <c r="C305" s="7">
        <v>13</v>
      </c>
      <c r="D305" s="7">
        <v>16</v>
      </c>
      <c r="E305" s="7">
        <v>13</v>
      </c>
      <c r="F305" s="7">
        <v>-7</v>
      </c>
      <c r="G305" s="7">
        <v>33.1</v>
      </c>
      <c r="H305" s="7">
        <f t="shared" si="36"/>
        <v>5</v>
      </c>
      <c r="I305" s="16">
        <f t="shared" si="37"/>
        <v>44939</v>
      </c>
      <c r="J305" s="17">
        <v>0.70809999999999995</v>
      </c>
      <c r="K305" s="18">
        <f>G305*结论【关键目标】!C$27*0.7735*0.001</f>
        <v>3.0723419999999999</v>
      </c>
      <c r="L305" s="5">
        <v>-34467.549249999996</v>
      </c>
      <c r="M305" s="5">
        <f>ABS(IF(L305&lt;=0,L305/耗电量关键数据!$B$6/1000,L305/耗电量关键数据!$B$5/1000))</f>
        <v>13.787019699999998</v>
      </c>
      <c r="N305" s="5">
        <f>电气设备逐时使用率计算!H281</f>
        <v>22.208055000000002</v>
      </c>
      <c r="O305" s="5">
        <f>灯光逐时使用率计算!H281</f>
        <v>11.844296</v>
      </c>
      <c r="P305" s="19">
        <f t="shared" si="38"/>
        <v>47.839370700000003</v>
      </c>
      <c r="Q305" s="19">
        <f t="shared" si="42"/>
        <v>0</v>
      </c>
      <c r="R305" s="20">
        <f t="shared" si="39"/>
        <v>3.0723419999999999</v>
      </c>
      <c r="S305" s="20">
        <f t="shared" si="43"/>
        <v>0</v>
      </c>
      <c r="T305" s="20">
        <f>IF((T304+R305)&lt;0,0,IF((T304+R305)&gt;结论【关键目标】!C$28,结论【关键目标】!C$28,T304+R305))</f>
        <v>3.0723419999999999</v>
      </c>
      <c r="U305" s="19">
        <f>IF((T304+R305)&lt;结论【关键目标】!$C$28,0,(发电量计算【计算逻辑页】!R305+发电量计算【计算逻辑页】!T304-结论【关键目标】!$C$28))</f>
        <v>0</v>
      </c>
      <c r="V305" s="5">
        <f t="shared" si="40"/>
        <v>0</v>
      </c>
      <c r="W305" s="5">
        <f t="shared" si="41"/>
        <v>2.1755253701999999</v>
      </c>
      <c r="X305" s="5">
        <f t="shared" si="44"/>
        <v>0</v>
      </c>
    </row>
    <row r="306" spans="1:24" x14ac:dyDescent="0.15">
      <c r="A306" s="7">
        <v>305</v>
      </c>
      <c r="B306" s="7">
        <v>1</v>
      </c>
      <c r="C306" s="7">
        <v>13</v>
      </c>
      <c r="D306" s="7">
        <v>17</v>
      </c>
      <c r="E306" s="7">
        <v>13</v>
      </c>
      <c r="F306" s="7">
        <v>-8</v>
      </c>
      <c r="G306" s="7">
        <v>0</v>
      </c>
      <c r="H306" s="7">
        <f t="shared" si="36"/>
        <v>5</v>
      </c>
      <c r="I306" s="16">
        <f t="shared" si="37"/>
        <v>44939</v>
      </c>
      <c r="J306" s="17">
        <v>0.70809999999999995</v>
      </c>
      <c r="K306" s="18">
        <f>G306*结论【关键目标】!C$27*0.7735*0.001</f>
        <v>0</v>
      </c>
      <c r="L306" s="5">
        <v>-37292.094340000003</v>
      </c>
      <c r="M306" s="5">
        <f>ABS(IF(L306&lt;=0,L306/耗电量关键数据!$B$6/1000,L306/耗电量关键数据!$B$5/1000))</f>
        <v>14.916837736000002</v>
      </c>
      <c r="N306" s="5">
        <f>电气设备逐时使用率计算!H282</f>
        <v>22.208055000000002</v>
      </c>
      <c r="O306" s="5">
        <f>灯光逐时使用率计算!H282</f>
        <v>11.844296</v>
      </c>
      <c r="P306" s="19">
        <f t="shared" si="38"/>
        <v>48.969188736000007</v>
      </c>
      <c r="Q306" s="19">
        <f t="shared" si="42"/>
        <v>0</v>
      </c>
      <c r="R306" s="20">
        <f t="shared" si="39"/>
        <v>0</v>
      </c>
      <c r="S306" s="20">
        <f t="shared" si="43"/>
        <v>0</v>
      </c>
      <c r="T306" s="20">
        <f>IF((T305+R306)&lt;0,0,IF((T305+R306)&gt;结论【关键目标】!C$28,结论【关键目标】!C$28,T305+R306))</f>
        <v>3.0723419999999999</v>
      </c>
      <c r="U306" s="19">
        <f>IF((T305+R306)&lt;结论【关键目标】!$C$28,0,(发电量计算【计算逻辑页】!R306+发电量计算【计算逻辑页】!T305-结论【关键目标】!$C$28))</f>
        <v>0</v>
      </c>
      <c r="V306" s="5">
        <f t="shared" si="40"/>
        <v>0</v>
      </c>
      <c r="W306" s="5">
        <f t="shared" si="41"/>
        <v>0</v>
      </c>
      <c r="X306" s="5">
        <f t="shared" si="44"/>
        <v>0</v>
      </c>
    </row>
    <row r="307" spans="1:24" x14ac:dyDescent="0.15">
      <c r="A307" s="7">
        <v>306</v>
      </c>
      <c r="B307" s="7">
        <v>1</v>
      </c>
      <c r="C307" s="7">
        <v>13</v>
      </c>
      <c r="D307" s="7">
        <v>18</v>
      </c>
      <c r="E307" s="7">
        <v>13</v>
      </c>
      <c r="F307" s="7">
        <v>-7.5</v>
      </c>
      <c r="G307" s="7">
        <v>0</v>
      </c>
      <c r="H307" s="7">
        <f t="shared" si="36"/>
        <v>5</v>
      </c>
      <c r="I307" s="16">
        <f t="shared" si="37"/>
        <v>44939</v>
      </c>
      <c r="J307" s="17">
        <v>0.70809999999999995</v>
      </c>
      <c r="K307" s="18">
        <f>G307*结论【关键目标】!C$27*0.7735*0.001</f>
        <v>0</v>
      </c>
      <c r="L307" s="5">
        <v>-38754.529419999999</v>
      </c>
      <c r="M307" s="5">
        <f>ABS(IF(L307&lt;=0,L307/耗电量关键数据!$B$6/1000,L307/耗电量关键数据!$B$5/1000))</f>
        <v>15.501811768</v>
      </c>
      <c r="N307" s="5">
        <f>电气设备逐时使用率计算!H283</f>
        <v>7.0130699999999999</v>
      </c>
      <c r="O307" s="5">
        <f>灯光逐时使用率计算!H283</f>
        <v>3.7403040000000001</v>
      </c>
      <c r="P307" s="19">
        <f t="shared" si="38"/>
        <v>26.255185767999997</v>
      </c>
      <c r="Q307" s="19">
        <f t="shared" si="42"/>
        <v>0</v>
      </c>
      <c r="R307" s="20">
        <f t="shared" si="39"/>
        <v>0</v>
      </c>
      <c r="S307" s="20">
        <f t="shared" si="43"/>
        <v>0</v>
      </c>
      <c r="T307" s="20">
        <f>IF((T306+R307)&lt;0,0,IF((T306+R307)&gt;结论【关键目标】!C$28,结论【关键目标】!C$28,T306+R307))</f>
        <v>3.0723419999999999</v>
      </c>
      <c r="U307" s="19">
        <f>IF((T306+R307)&lt;结论【关键目标】!$C$28,0,(发电量计算【计算逻辑页】!R307+发电量计算【计算逻辑页】!T306-结论【关键目标】!$C$28))</f>
        <v>0</v>
      </c>
      <c r="V307" s="5">
        <f t="shared" si="40"/>
        <v>0</v>
      </c>
      <c r="W307" s="5">
        <f t="shared" si="41"/>
        <v>0</v>
      </c>
      <c r="X307" s="5">
        <f t="shared" si="44"/>
        <v>0</v>
      </c>
    </row>
    <row r="308" spans="1:24" x14ac:dyDescent="0.15">
      <c r="A308" s="7">
        <v>307</v>
      </c>
      <c r="B308" s="7">
        <v>1</v>
      </c>
      <c r="C308" s="7">
        <v>13</v>
      </c>
      <c r="D308" s="7">
        <v>19</v>
      </c>
      <c r="E308" s="7">
        <v>13</v>
      </c>
      <c r="F308" s="7">
        <v>-9</v>
      </c>
      <c r="G308" s="7">
        <v>0</v>
      </c>
      <c r="H308" s="7">
        <f t="shared" si="36"/>
        <v>5</v>
      </c>
      <c r="I308" s="16">
        <f t="shared" si="37"/>
        <v>44939</v>
      </c>
      <c r="J308" s="17">
        <v>1.2267999999999999</v>
      </c>
      <c r="K308" s="18">
        <f>G308*结论【关键目标】!C$27*0.7735*0.001</f>
        <v>0</v>
      </c>
      <c r="L308" s="5">
        <v>-36756.492339999997</v>
      </c>
      <c r="M308" s="5">
        <f>ABS(IF(L308&lt;=0,L308/耗电量关键数据!$B$6/1000,L308/耗电量关键数据!$B$5/1000))</f>
        <v>14.702596935999997</v>
      </c>
      <c r="N308" s="5">
        <f>电气设备逐时使用率计算!H284</f>
        <v>7.0130699999999999</v>
      </c>
      <c r="O308" s="5">
        <f>灯光逐时使用率计算!H284</f>
        <v>3.7403040000000001</v>
      </c>
      <c r="P308" s="19">
        <f t="shared" si="38"/>
        <v>25.455970936</v>
      </c>
      <c r="Q308" s="19">
        <f t="shared" si="42"/>
        <v>25.455970936</v>
      </c>
      <c r="R308" s="20">
        <f t="shared" si="39"/>
        <v>-25.455970936</v>
      </c>
      <c r="S308" s="20">
        <f t="shared" si="43"/>
        <v>25.455970936</v>
      </c>
      <c r="T308" s="20">
        <f>IF((T307+R308)&lt;0,0,IF((T307+R308)&gt;结论【关键目标】!C$28,结论【关键目标】!C$28,T307+R308))</f>
        <v>0</v>
      </c>
      <c r="U308" s="19">
        <f>IF((T307+R308)&lt;结论【关键目标】!$C$28,0,(发电量计算【计算逻辑页】!R308+发电量计算【计算逻辑页】!T307-结论【关键目标】!$C$28))</f>
        <v>0</v>
      </c>
      <c r="V308" s="5">
        <f t="shared" si="40"/>
        <v>0</v>
      </c>
      <c r="W308" s="5">
        <f t="shared" si="41"/>
        <v>0</v>
      </c>
      <c r="X308" s="5">
        <f t="shared" si="44"/>
        <v>0</v>
      </c>
    </row>
    <row r="309" spans="1:24" x14ac:dyDescent="0.15">
      <c r="A309" s="7">
        <v>308</v>
      </c>
      <c r="B309" s="7">
        <v>1</v>
      </c>
      <c r="C309" s="7">
        <v>13</v>
      </c>
      <c r="D309" s="7">
        <v>20</v>
      </c>
      <c r="E309" s="7">
        <v>13</v>
      </c>
      <c r="F309" s="7">
        <v>-10</v>
      </c>
      <c r="G309" s="7">
        <v>0</v>
      </c>
      <c r="H309" s="7">
        <f t="shared" si="36"/>
        <v>5</v>
      </c>
      <c r="I309" s="16">
        <f t="shared" si="37"/>
        <v>44939</v>
      </c>
      <c r="J309" s="17">
        <v>1.2267999999999999</v>
      </c>
      <c r="K309" s="18">
        <f>G309*结论【关键目标】!C$27*0.7735*0.001</f>
        <v>0</v>
      </c>
      <c r="L309" s="5">
        <v>-38306.464910000002</v>
      </c>
      <c r="M309" s="5">
        <f>ABS(IF(L309&lt;=0,L309/耗电量关键数据!$B$6/1000,L309/耗电量关键数据!$B$5/1000))</f>
        <v>15.322585964000002</v>
      </c>
      <c r="N309" s="5">
        <f>电气设备逐时使用率计算!H285</f>
        <v>1.1688450000000001</v>
      </c>
      <c r="O309" s="5">
        <f>灯光逐时使用率计算!H285</f>
        <v>0.37403039999999999</v>
      </c>
      <c r="P309" s="19">
        <f t="shared" si="38"/>
        <v>16.865461364000002</v>
      </c>
      <c r="Q309" s="19">
        <f t="shared" si="42"/>
        <v>16.865461364000002</v>
      </c>
      <c r="R309" s="20">
        <f t="shared" si="39"/>
        <v>-16.865461364000002</v>
      </c>
      <c r="S309" s="20">
        <f t="shared" si="43"/>
        <v>16.865461364000002</v>
      </c>
      <c r="T309" s="20">
        <f>IF((T308+R309)&lt;0,0,IF((T308+R309)&gt;结论【关键目标】!C$28,结论【关键目标】!C$28,T308+R309))</f>
        <v>0</v>
      </c>
      <c r="U309" s="19">
        <f>IF((T308+R309)&lt;结论【关键目标】!$C$28,0,(发电量计算【计算逻辑页】!R309+发电量计算【计算逻辑页】!T308-结论【关键目标】!$C$28))</f>
        <v>0</v>
      </c>
      <c r="V309" s="5">
        <f t="shared" si="40"/>
        <v>0</v>
      </c>
      <c r="W309" s="5">
        <f t="shared" si="41"/>
        <v>0</v>
      </c>
      <c r="X309" s="5">
        <f t="shared" si="44"/>
        <v>0</v>
      </c>
    </row>
    <row r="310" spans="1:24" x14ac:dyDescent="0.15">
      <c r="A310" s="7">
        <v>309</v>
      </c>
      <c r="B310" s="7">
        <v>1</v>
      </c>
      <c r="C310" s="7">
        <v>13</v>
      </c>
      <c r="D310" s="7">
        <v>21</v>
      </c>
      <c r="E310" s="7">
        <v>13</v>
      </c>
      <c r="F310" s="7">
        <v>-9.3000000000000007</v>
      </c>
      <c r="G310" s="7">
        <v>0</v>
      </c>
      <c r="H310" s="7">
        <f t="shared" si="36"/>
        <v>5</v>
      </c>
      <c r="I310" s="16">
        <f t="shared" si="37"/>
        <v>44939</v>
      </c>
      <c r="J310" s="17">
        <v>1.2267999999999999</v>
      </c>
      <c r="K310" s="18">
        <f>G310*结论【关键目标】!C$27*0.7735*0.001</f>
        <v>0</v>
      </c>
      <c r="L310" s="5">
        <v>-39413.588170000003</v>
      </c>
      <c r="M310" s="5">
        <f>ABS(IF(L310&lt;=0,L310/耗电量关键数据!$B$6/1000,L310/耗电量关键数据!$B$5/1000))</f>
        <v>15.765435268000001</v>
      </c>
      <c r="N310" s="5">
        <f>电气设备逐时使用率计算!H286</f>
        <v>1.1688450000000001</v>
      </c>
      <c r="O310" s="5">
        <f>灯光逐时使用率计算!H286</f>
        <v>0.37403039999999999</v>
      </c>
      <c r="P310" s="19">
        <f t="shared" si="38"/>
        <v>17.308310668000001</v>
      </c>
      <c r="Q310" s="19">
        <f t="shared" si="42"/>
        <v>17.308310668000001</v>
      </c>
      <c r="R310" s="20">
        <f t="shared" si="39"/>
        <v>-17.308310668000001</v>
      </c>
      <c r="S310" s="20">
        <f t="shared" si="43"/>
        <v>17.308310668000001</v>
      </c>
      <c r="T310" s="20">
        <f>IF((T309+R310)&lt;0,0,IF((T309+R310)&gt;结论【关键目标】!C$28,结论【关键目标】!C$28,T309+R310))</f>
        <v>0</v>
      </c>
      <c r="U310" s="19">
        <f>IF((T309+R310)&lt;结论【关键目标】!$C$28,0,(发电量计算【计算逻辑页】!R310+发电量计算【计算逻辑页】!T309-结论【关键目标】!$C$28))</f>
        <v>0</v>
      </c>
      <c r="V310" s="5">
        <f t="shared" si="40"/>
        <v>0</v>
      </c>
      <c r="W310" s="5">
        <f t="shared" si="41"/>
        <v>0</v>
      </c>
      <c r="X310" s="5">
        <f t="shared" si="44"/>
        <v>0</v>
      </c>
    </row>
    <row r="311" spans="1:24" x14ac:dyDescent="0.15">
      <c r="A311" s="7">
        <v>310</v>
      </c>
      <c r="B311" s="7">
        <v>1</v>
      </c>
      <c r="C311" s="7">
        <v>13</v>
      </c>
      <c r="D311" s="7">
        <v>22</v>
      </c>
      <c r="E311" s="7">
        <v>13</v>
      </c>
      <c r="F311" s="7">
        <v>-11.2</v>
      </c>
      <c r="G311" s="7">
        <v>0</v>
      </c>
      <c r="H311" s="7">
        <f t="shared" si="36"/>
        <v>5</v>
      </c>
      <c r="I311" s="16">
        <f t="shared" si="37"/>
        <v>44939</v>
      </c>
      <c r="J311" s="17">
        <v>0.70809999999999995</v>
      </c>
      <c r="K311" s="18">
        <f>G311*结论【关键目标】!C$27*0.7735*0.001</f>
        <v>0</v>
      </c>
      <c r="L311" s="5">
        <v>-39664.50864</v>
      </c>
      <c r="M311" s="5">
        <f>ABS(IF(L311&lt;=0,L311/耗电量关键数据!$B$6/1000,L311/耗电量关键数据!$B$5/1000))</f>
        <v>15.865803456</v>
      </c>
      <c r="N311" s="5">
        <f>电气设备逐时使用率计算!H287</f>
        <v>1.1688450000000001</v>
      </c>
      <c r="O311" s="5">
        <f>灯光逐时使用率计算!H287</f>
        <v>0.37403039999999999</v>
      </c>
      <c r="P311" s="19">
        <f t="shared" si="38"/>
        <v>17.408678855999998</v>
      </c>
      <c r="Q311" s="19">
        <f t="shared" si="42"/>
        <v>0</v>
      </c>
      <c r="R311" s="20">
        <f t="shared" si="39"/>
        <v>0</v>
      </c>
      <c r="S311" s="20">
        <f t="shared" si="43"/>
        <v>0</v>
      </c>
      <c r="T311" s="20">
        <f>IF((T310+R311)&lt;0,0,IF((T310+R311)&gt;结论【关键目标】!C$28,结论【关键目标】!C$28,T310+R311))</f>
        <v>0</v>
      </c>
      <c r="U311" s="19">
        <f>IF((T310+R311)&lt;结论【关键目标】!$C$28,0,(发电量计算【计算逻辑页】!R311+发电量计算【计算逻辑页】!T310-结论【关键目标】!$C$28))</f>
        <v>0</v>
      </c>
      <c r="V311" s="5">
        <f t="shared" si="40"/>
        <v>0</v>
      </c>
      <c r="W311" s="5">
        <f t="shared" si="41"/>
        <v>0</v>
      </c>
      <c r="X311" s="5">
        <f t="shared" si="44"/>
        <v>0</v>
      </c>
    </row>
    <row r="312" spans="1:24" x14ac:dyDescent="0.15">
      <c r="A312" s="7">
        <v>311</v>
      </c>
      <c r="B312" s="7">
        <v>1</v>
      </c>
      <c r="C312" s="7">
        <v>13</v>
      </c>
      <c r="D312" s="7">
        <v>23</v>
      </c>
      <c r="E312" s="7">
        <v>13</v>
      </c>
      <c r="F312" s="7">
        <v>-13</v>
      </c>
      <c r="G312" s="7">
        <v>0</v>
      </c>
      <c r="H312" s="7">
        <f t="shared" si="36"/>
        <v>5</v>
      </c>
      <c r="I312" s="16">
        <f t="shared" si="37"/>
        <v>44939</v>
      </c>
      <c r="J312" s="17">
        <v>0.70809999999999995</v>
      </c>
      <c r="K312" s="18">
        <f>G312*结论【关键目标】!C$27*0.7735*0.001</f>
        <v>0</v>
      </c>
      <c r="L312" s="5">
        <v>-40754.192940000001</v>
      </c>
      <c r="M312" s="5">
        <f>ABS(IF(L312&lt;=0,L312/耗电量关键数据!$B$6/1000,L312/耗电量关键数据!$B$5/1000))</f>
        <v>16.301677176000002</v>
      </c>
      <c r="N312" s="5">
        <f>电气设备逐时使用率计算!H288</f>
        <v>1.1688450000000001</v>
      </c>
      <c r="O312" s="5">
        <f>灯光逐时使用率计算!H288</f>
        <v>0.37403039999999999</v>
      </c>
      <c r="P312" s="19">
        <f t="shared" si="38"/>
        <v>17.844552576000002</v>
      </c>
      <c r="Q312" s="19">
        <f t="shared" si="42"/>
        <v>0</v>
      </c>
      <c r="R312" s="20">
        <f t="shared" si="39"/>
        <v>0</v>
      </c>
      <c r="S312" s="20">
        <f t="shared" si="43"/>
        <v>0</v>
      </c>
      <c r="T312" s="20">
        <f>IF((T311+R312)&lt;0,0,IF((T311+R312)&gt;结论【关键目标】!C$28,结论【关键目标】!C$28,T311+R312))</f>
        <v>0</v>
      </c>
      <c r="U312" s="19">
        <f>IF((T311+R312)&lt;结论【关键目标】!$C$28,0,(发电量计算【计算逻辑页】!R312+发电量计算【计算逻辑页】!T311-结论【关键目标】!$C$28))</f>
        <v>0</v>
      </c>
      <c r="V312" s="5">
        <f t="shared" si="40"/>
        <v>0</v>
      </c>
      <c r="W312" s="5">
        <f t="shared" si="41"/>
        <v>0</v>
      </c>
      <c r="X312" s="5">
        <f t="shared" si="44"/>
        <v>0</v>
      </c>
    </row>
    <row r="313" spans="1:24" x14ac:dyDescent="0.15">
      <c r="A313" s="7">
        <v>312</v>
      </c>
      <c r="B313" s="7">
        <v>1</v>
      </c>
      <c r="C313" s="7">
        <v>13</v>
      </c>
      <c r="D313" s="7">
        <v>24</v>
      </c>
      <c r="E313" s="7">
        <v>13</v>
      </c>
      <c r="F313" s="7">
        <v>-10.199999999999999</v>
      </c>
      <c r="G313" s="7">
        <v>0</v>
      </c>
      <c r="H313" s="7">
        <f t="shared" si="36"/>
        <v>5</v>
      </c>
      <c r="I313" s="16">
        <f t="shared" si="37"/>
        <v>44939</v>
      </c>
      <c r="J313" s="17">
        <v>0.2407</v>
      </c>
      <c r="K313" s="18">
        <f>G313*结论【关键目标】!C$27*0.7735*0.001</f>
        <v>0</v>
      </c>
      <c r="L313" s="5">
        <v>-41625.94038</v>
      </c>
      <c r="M313" s="5">
        <f>ABS(IF(L313&lt;=0,L313/耗电量关键数据!$B$6/1000,L313/耗电量关键数据!$B$5/1000))</f>
        <v>16.650376152</v>
      </c>
      <c r="N313" s="5">
        <f>电气设备逐时使用率计算!H289</f>
        <v>1.1688450000000001</v>
      </c>
      <c r="O313" s="5">
        <f>灯光逐时使用率计算!H289</f>
        <v>0.37403039999999999</v>
      </c>
      <c r="P313" s="19">
        <f t="shared" si="38"/>
        <v>18.193251552</v>
      </c>
      <c r="Q313" s="19">
        <f t="shared" si="42"/>
        <v>0</v>
      </c>
      <c r="R313" s="20">
        <f t="shared" si="39"/>
        <v>0</v>
      </c>
      <c r="S313" s="20">
        <f t="shared" si="43"/>
        <v>0</v>
      </c>
      <c r="T313" s="20">
        <f>IF((T312+R313)&lt;0,0,IF((T312+R313)&gt;结论【关键目标】!C$28,结论【关键目标】!C$28,T312+R313))</f>
        <v>0</v>
      </c>
      <c r="U313" s="19">
        <f>IF((T312+R313)&lt;结论【关键目标】!$C$28,0,(发电量计算【计算逻辑页】!R313+发电量计算【计算逻辑页】!T312-结论【关键目标】!$C$28))</f>
        <v>0</v>
      </c>
      <c r="V313" s="5">
        <f t="shared" si="40"/>
        <v>0</v>
      </c>
      <c r="W313" s="5">
        <f t="shared" si="41"/>
        <v>0</v>
      </c>
      <c r="X313" s="5">
        <f t="shared" si="44"/>
        <v>0</v>
      </c>
    </row>
    <row r="314" spans="1:24" x14ac:dyDescent="0.15">
      <c r="A314" s="7">
        <v>313</v>
      </c>
      <c r="B314" s="7">
        <v>1</v>
      </c>
      <c r="C314" s="7">
        <v>14</v>
      </c>
      <c r="D314" s="7">
        <v>1</v>
      </c>
      <c r="E314" s="7">
        <v>14</v>
      </c>
      <c r="F314" s="7">
        <v>-14</v>
      </c>
      <c r="G314" s="7">
        <v>0</v>
      </c>
      <c r="H314" s="7">
        <f t="shared" si="36"/>
        <v>6</v>
      </c>
      <c r="I314" s="16">
        <f t="shared" si="37"/>
        <v>44940</v>
      </c>
      <c r="J314" s="17">
        <v>0.2407</v>
      </c>
      <c r="K314" s="18">
        <f>G314*结论【关键目标】!C$27*0.7735*0.001</f>
        <v>0</v>
      </c>
      <c r="L314" s="5">
        <v>-42279.750959999998</v>
      </c>
      <c r="M314" s="5">
        <f>ABS(IF(L314&lt;=0,L314/耗电量关键数据!$B$6/1000,L314/耗电量关键数据!$B$5/1000))</f>
        <v>16.911900383999999</v>
      </c>
      <c r="N314" s="19">
        <f>耗电量关键数据!$B$14</f>
        <v>1.1688450000000001</v>
      </c>
      <c r="O314" s="19">
        <f>耗电量关键数据!$B$15</f>
        <v>0.37403039999999999</v>
      </c>
      <c r="P314" s="19">
        <f t="shared" si="38"/>
        <v>18.454775783999999</v>
      </c>
      <c r="Q314" s="19">
        <f t="shared" si="42"/>
        <v>0</v>
      </c>
      <c r="R314" s="20">
        <f t="shared" si="39"/>
        <v>0</v>
      </c>
      <c r="S314" s="20">
        <f t="shared" si="43"/>
        <v>0</v>
      </c>
      <c r="T314" s="20">
        <f>IF((T313+R314)&lt;0,0,IF((T313+R314)&gt;结论【关键目标】!C$28,结论【关键目标】!C$28,T313+R314))</f>
        <v>0</v>
      </c>
      <c r="U314" s="19">
        <f>IF((T313+R314)&lt;结论【关键目标】!$C$28,0,(发电量计算【计算逻辑页】!R314+发电量计算【计算逻辑页】!T313-结论【关键目标】!$C$28))</f>
        <v>0</v>
      </c>
      <c r="V314" s="5">
        <f t="shared" si="40"/>
        <v>0</v>
      </c>
      <c r="W314" s="5">
        <f t="shared" si="41"/>
        <v>0</v>
      </c>
      <c r="X314" s="5">
        <f t="shared" si="44"/>
        <v>0</v>
      </c>
    </row>
    <row r="315" spans="1:24" x14ac:dyDescent="0.15">
      <c r="A315" s="7">
        <v>314</v>
      </c>
      <c r="B315" s="7">
        <v>1</v>
      </c>
      <c r="C315" s="7">
        <v>14</v>
      </c>
      <c r="D315" s="7">
        <v>2</v>
      </c>
      <c r="E315" s="7">
        <v>14</v>
      </c>
      <c r="F315" s="7">
        <v>-13</v>
      </c>
      <c r="G315" s="7">
        <v>0</v>
      </c>
      <c r="H315" s="7">
        <f t="shared" si="36"/>
        <v>6</v>
      </c>
      <c r="I315" s="16">
        <f t="shared" si="37"/>
        <v>44940</v>
      </c>
      <c r="J315" s="17">
        <v>0.2407</v>
      </c>
      <c r="K315" s="18">
        <f>G315*结论【关键目标】!C$27*0.7735*0.001</f>
        <v>0</v>
      </c>
      <c r="L315" s="5">
        <v>-43151.49841</v>
      </c>
      <c r="M315" s="5">
        <f>ABS(IF(L315&lt;=0,L315/耗电量关键数据!$B$6/1000,L315/耗电量关键数据!$B$5/1000))</f>
        <v>17.260599364000001</v>
      </c>
      <c r="N315" s="19">
        <f>耗电量关键数据!$B$14</f>
        <v>1.1688450000000001</v>
      </c>
      <c r="O315" s="19">
        <f>耗电量关键数据!$B$15</f>
        <v>0.37403039999999999</v>
      </c>
      <c r="P315" s="19">
        <f t="shared" si="38"/>
        <v>18.803474764000001</v>
      </c>
      <c r="Q315" s="19">
        <f t="shared" si="42"/>
        <v>0</v>
      </c>
      <c r="R315" s="20">
        <f t="shared" si="39"/>
        <v>0</v>
      </c>
      <c r="S315" s="20">
        <f t="shared" si="43"/>
        <v>0</v>
      </c>
      <c r="T315" s="20">
        <f>IF((T314+R315)&lt;0,0,IF((T314+R315)&gt;结论【关键目标】!C$28,结论【关键目标】!C$28,T314+R315))</f>
        <v>0</v>
      </c>
      <c r="U315" s="19">
        <f>IF((T314+R315)&lt;结论【关键目标】!$C$28,0,(发电量计算【计算逻辑页】!R315+发电量计算【计算逻辑页】!T314-结论【关键目标】!$C$28))</f>
        <v>0</v>
      </c>
      <c r="V315" s="5">
        <f t="shared" si="40"/>
        <v>0</v>
      </c>
      <c r="W315" s="5">
        <f t="shared" si="41"/>
        <v>0</v>
      </c>
      <c r="X315" s="5">
        <f t="shared" si="44"/>
        <v>0</v>
      </c>
    </row>
    <row r="316" spans="1:24" x14ac:dyDescent="0.15">
      <c r="A316" s="7">
        <v>315</v>
      </c>
      <c r="B316" s="7">
        <v>1</v>
      </c>
      <c r="C316" s="7">
        <v>14</v>
      </c>
      <c r="D316" s="7">
        <v>3</v>
      </c>
      <c r="E316" s="7">
        <v>14</v>
      </c>
      <c r="F316" s="7">
        <v>-10.199999999999999</v>
      </c>
      <c r="G316" s="7">
        <v>0</v>
      </c>
      <c r="H316" s="7">
        <f t="shared" si="36"/>
        <v>6</v>
      </c>
      <c r="I316" s="16">
        <f t="shared" si="37"/>
        <v>44940</v>
      </c>
      <c r="J316" s="17">
        <v>0.2407</v>
      </c>
      <c r="K316" s="18">
        <f>G316*结论【关键目标】!C$27*0.7735*0.001</f>
        <v>0</v>
      </c>
      <c r="L316" s="5">
        <v>-44459.119570000003</v>
      </c>
      <c r="M316" s="5">
        <f>ABS(IF(L316&lt;=0,L316/耗电量关键数据!$B$6/1000,L316/耗电量关键数据!$B$5/1000))</f>
        <v>17.783647827999999</v>
      </c>
      <c r="N316" s="19">
        <f>耗电量关键数据!$B$14</f>
        <v>1.1688450000000001</v>
      </c>
      <c r="O316" s="19">
        <f>耗电量关键数据!$B$15</f>
        <v>0.37403039999999999</v>
      </c>
      <c r="P316" s="19">
        <f t="shared" si="38"/>
        <v>19.326523227999999</v>
      </c>
      <c r="Q316" s="19">
        <f t="shared" si="42"/>
        <v>0</v>
      </c>
      <c r="R316" s="20">
        <f t="shared" si="39"/>
        <v>0</v>
      </c>
      <c r="S316" s="20">
        <f t="shared" si="43"/>
        <v>0</v>
      </c>
      <c r="T316" s="20">
        <f>IF((T315+R316)&lt;0,0,IF((T315+R316)&gt;结论【关键目标】!C$28,结论【关键目标】!C$28,T315+R316))</f>
        <v>0</v>
      </c>
      <c r="U316" s="19">
        <f>IF((T315+R316)&lt;结论【关键目标】!$C$28,0,(发电量计算【计算逻辑页】!R316+发电量计算【计算逻辑页】!T315-结论【关键目标】!$C$28))</f>
        <v>0</v>
      </c>
      <c r="V316" s="5">
        <f t="shared" si="40"/>
        <v>0</v>
      </c>
      <c r="W316" s="5">
        <f t="shared" si="41"/>
        <v>0</v>
      </c>
      <c r="X316" s="5">
        <f t="shared" si="44"/>
        <v>0</v>
      </c>
    </row>
    <row r="317" spans="1:24" x14ac:dyDescent="0.15">
      <c r="A317" s="7">
        <v>316</v>
      </c>
      <c r="B317" s="7">
        <v>1</v>
      </c>
      <c r="C317" s="7">
        <v>14</v>
      </c>
      <c r="D317" s="7">
        <v>4</v>
      </c>
      <c r="E317" s="7">
        <v>14</v>
      </c>
      <c r="F317" s="7">
        <v>-14</v>
      </c>
      <c r="G317" s="7">
        <v>0</v>
      </c>
      <c r="H317" s="7">
        <f t="shared" si="36"/>
        <v>6</v>
      </c>
      <c r="I317" s="16">
        <f t="shared" si="37"/>
        <v>44940</v>
      </c>
      <c r="J317" s="17">
        <v>0.2407</v>
      </c>
      <c r="K317" s="18">
        <f>G317*结论【关键目标】!C$27*0.7735*0.001</f>
        <v>0</v>
      </c>
      <c r="L317" s="5">
        <v>-45330.867010000002</v>
      </c>
      <c r="M317" s="5">
        <f>ABS(IF(L317&lt;=0,L317/耗电量关键数据!$B$6/1000,L317/耗电量关键数据!$B$5/1000))</f>
        <v>18.132346804000001</v>
      </c>
      <c r="N317" s="19">
        <f>耗电量关键数据!$B$14</f>
        <v>1.1688450000000001</v>
      </c>
      <c r="O317" s="19">
        <f>耗电量关键数据!$B$15</f>
        <v>0.37403039999999999</v>
      </c>
      <c r="P317" s="19">
        <f t="shared" si="38"/>
        <v>19.675222204000001</v>
      </c>
      <c r="Q317" s="19">
        <f t="shared" si="42"/>
        <v>0</v>
      </c>
      <c r="R317" s="20">
        <f t="shared" si="39"/>
        <v>0</v>
      </c>
      <c r="S317" s="20">
        <f t="shared" si="43"/>
        <v>0</v>
      </c>
      <c r="T317" s="20">
        <f>IF((T316+R317)&lt;0,0,IF((T316+R317)&gt;结论【关键目标】!C$28,结论【关键目标】!C$28,T316+R317))</f>
        <v>0</v>
      </c>
      <c r="U317" s="19">
        <f>IF((T316+R317)&lt;结论【关键目标】!$C$28,0,(发电量计算【计算逻辑页】!R317+发电量计算【计算逻辑页】!T316-结论【关键目标】!$C$28))</f>
        <v>0</v>
      </c>
      <c r="V317" s="5">
        <f t="shared" si="40"/>
        <v>0</v>
      </c>
      <c r="W317" s="5">
        <f t="shared" si="41"/>
        <v>0</v>
      </c>
      <c r="X317" s="5">
        <f t="shared" si="44"/>
        <v>0</v>
      </c>
    </row>
    <row r="318" spans="1:24" x14ac:dyDescent="0.15">
      <c r="A318" s="7">
        <v>317</v>
      </c>
      <c r="B318" s="7">
        <v>1</v>
      </c>
      <c r="C318" s="7">
        <v>14</v>
      </c>
      <c r="D318" s="7">
        <v>5</v>
      </c>
      <c r="E318" s="7">
        <v>14</v>
      </c>
      <c r="F318" s="7">
        <v>-13</v>
      </c>
      <c r="G318" s="7">
        <v>0</v>
      </c>
      <c r="H318" s="7">
        <f t="shared" si="36"/>
        <v>6</v>
      </c>
      <c r="I318" s="16">
        <f t="shared" si="37"/>
        <v>44940</v>
      </c>
      <c r="J318" s="17">
        <v>0.2407</v>
      </c>
      <c r="K318" s="18">
        <f>G318*结论【关键目标】!C$27*0.7735*0.001</f>
        <v>0</v>
      </c>
      <c r="L318" s="5">
        <v>-46202.614459999997</v>
      </c>
      <c r="M318" s="5">
        <f>ABS(IF(L318&lt;=0,L318/耗电量关键数据!$B$6/1000,L318/耗电量关键数据!$B$5/1000))</f>
        <v>18.481045783999999</v>
      </c>
      <c r="N318" s="19">
        <f>耗电量关键数据!$B$14</f>
        <v>1.1688450000000001</v>
      </c>
      <c r="O318" s="19">
        <f>耗电量关键数据!$B$15</f>
        <v>0.37403039999999999</v>
      </c>
      <c r="P318" s="19">
        <f t="shared" si="38"/>
        <v>20.023921183999999</v>
      </c>
      <c r="Q318" s="19">
        <f t="shared" si="42"/>
        <v>0</v>
      </c>
      <c r="R318" s="20">
        <f t="shared" si="39"/>
        <v>0</v>
      </c>
      <c r="S318" s="20">
        <f t="shared" si="43"/>
        <v>0</v>
      </c>
      <c r="T318" s="20">
        <f>IF((T317+R318)&lt;0,0,IF((T317+R318)&gt;结论【关键目标】!C$28,结论【关键目标】!C$28,T317+R318))</f>
        <v>0</v>
      </c>
      <c r="U318" s="19">
        <f>IF((T317+R318)&lt;结论【关键目标】!$C$28,0,(发电量计算【计算逻辑页】!R318+发电量计算【计算逻辑页】!T317-结论【关键目标】!$C$28))</f>
        <v>0</v>
      </c>
      <c r="V318" s="5">
        <f t="shared" si="40"/>
        <v>0</v>
      </c>
      <c r="W318" s="5">
        <f t="shared" si="41"/>
        <v>0</v>
      </c>
      <c r="X318" s="5">
        <f t="shared" si="44"/>
        <v>0</v>
      </c>
    </row>
    <row r="319" spans="1:24" x14ac:dyDescent="0.15">
      <c r="A319" s="7">
        <v>318</v>
      </c>
      <c r="B319" s="7">
        <v>1</v>
      </c>
      <c r="C319" s="7">
        <v>14</v>
      </c>
      <c r="D319" s="7">
        <v>6</v>
      </c>
      <c r="E319" s="7">
        <v>14</v>
      </c>
      <c r="F319" s="7">
        <v>-9.9</v>
      </c>
      <c r="G319" s="7">
        <v>0</v>
      </c>
      <c r="H319" s="7">
        <f t="shared" si="36"/>
        <v>6</v>
      </c>
      <c r="I319" s="16">
        <f t="shared" si="37"/>
        <v>44940</v>
      </c>
      <c r="J319" s="17">
        <v>0.2407</v>
      </c>
      <c r="K319" s="18">
        <f>G319*结论【关键目标】!C$27*0.7735*0.001</f>
        <v>0</v>
      </c>
      <c r="L319" s="5">
        <v>-47384.875659999998</v>
      </c>
      <c r="M319" s="5">
        <f>ABS(IF(L319&lt;=0,L319/耗电量关键数据!$B$6/1000,L319/耗电量关键数据!$B$5/1000))</f>
        <v>18.953950263999999</v>
      </c>
      <c r="N319" s="19">
        <f>耗电量关键数据!$B$14</f>
        <v>1.1688450000000001</v>
      </c>
      <c r="O319" s="19">
        <f>耗电量关键数据!$B$15</f>
        <v>0.37403039999999999</v>
      </c>
      <c r="P319" s="19">
        <f t="shared" si="38"/>
        <v>20.496825663999999</v>
      </c>
      <c r="Q319" s="19">
        <f t="shared" si="42"/>
        <v>0</v>
      </c>
      <c r="R319" s="20">
        <f t="shared" si="39"/>
        <v>0</v>
      </c>
      <c r="S319" s="20">
        <f t="shared" si="43"/>
        <v>0</v>
      </c>
      <c r="T319" s="20">
        <f>IF((T318+R319)&lt;0,0,IF((T318+R319)&gt;结论【关键目标】!C$28,结论【关键目标】!C$28,T318+R319))</f>
        <v>0</v>
      </c>
      <c r="U319" s="19">
        <f>IF((T318+R319)&lt;结论【关键目标】!$C$28,0,(发电量计算【计算逻辑页】!R319+发电量计算【计算逻辑页】!T318-结论【关键目标】!$C$28))</f>
        <v>0</v>
      </c>
      <c r="V319" s="5">
        <f t="shared" si="40"/>
        <v>0</v>
      </c>
      <c r="W319" s="5">
        <f t="shared" si="41"/>
        <v>0</v>
      </c>
      <c r="X319" s="5">
        <f t="shared" si="44"/>
        <v>0</v>
      </c>
    </row>
    <row r="320" spans="1:24" x14ac:dyDescent="0.15">
      <c r="A320" s="7">
        <v>319</v>
      </c>
      <c r="B320" s="7">
        <v>1</v>
      </c>
      <c r="C320" s="7">
        <v>14</v>
      </c>
      <c r="D320" s="7">
        <v>7</v>
      </c>
      <c r="E320" s="7">
        <v>14</v>
      </c>
      <c r="F320" s="7">
        <v>-15</v>
      </c>
      <c r="G320" s="7">
        <v>0</v>
      </c>
      <c r="H320" s="7">
        <f t="shared" si="36"/>
        <v>6</v>
      </c>
      <c r="I320" s="16">
        <f t="shared" si="37"/>
        <v>44940</v>
      </c>
      <c r="J320" s="17">
        <v>0.2407</v>
      </c>
      <c r="K320" s="18">
        <f>G320*结论【关键目标】!C$27*0.7735*0.001</f>
        <v>0</v>
      </c>
      <c r="L320" s="5">
        <v>-47035.189440000002</v>
      </c>
      <c r="M320" s="5">
        <f>ABS(IF(L320&lt;=0,L320/耗电量关键数据!$B$6/1000,L320/耗电量关键数据!$B$5/1000))</f>
        <v>18.814075776000003</v>
      </c>
      <c r="N320" s="19">
        <f>耗电量关键数据!$B$14</f>
        <v>1.1688450000000001</v>
      </c>
      <c r="O320" s="19">
        <f>耗电量关键数据!$B$15</f>
        <v>0.37403039999999999</v>
      </c>
      <c r="P320" s="19">
        <f t="shared" si="38"/>
        <v>20.356951176000003</v>
      </c>
      <c r="Q320" s="19">
        <f t="shared" si="42"/>
        <v>0</v>
      </c>
      <c r="R320" s="20">
        <f t="shared" si="39"/>
        <v>0</v>
      </c>
      <c r="S320" s="20">
        <f t="shared" si="43"/>
        <v>0</v>
      </c>
      <c r="T320" s="20">
        <f>IF((T319+R320)&lt;0,0,IF((T319+R320)&gt;结论【关键目标】!C$28,结论【关键目标】!C$28,T319+R320))</f>
        <v>0</v>
      </c>
      <c r="U320" s="19">
        <f>IF((T319+R320)&lt;结论【关键目标】!$C$28,0,(发电量计算【计算逻辑页】!R320+发电量计算【计算逻辑页】!T319-结论【关键目标】!$C$28))</f>
        <v>0</v>
      </c>
      <c r="V320" s="5">
        <f t="shared" si="40"/>
        <v>0</v>
      </c>
      <c r="W320" s="5">
        <f t="shared" si="41"/>
        <v>0</v>
      </c>
      <c r="X320" s="5">
        <f t="shared" si="44"/>
        <v>0</v>
      </c>
    </row>
    <row r="321" spans="1:24" x14ac:dyDescent="0.15">
      <c r="A321" s="7">
        <v>320</v>
      </c>
      <c r="B321" s="7">
        <v>1</v>
      </c>
      <c r="C321" s="7">
        <v>14</v>
      </c>
      <c r="D321" s="7">
        <v>8</v>
      </c>
      <c r="E321" s="7">
        <v>14</v>
      </c>
      <c r="F321" s="7">
        <v>-13</v>
      </c>
      <c r="G321" s="7">
        <v>115.3</v>
      </c>
      <c r="H321" s="7">
        <f t="shared" si="36"/>
        <v>6</v>
      </c>
      <c r="I321" s="16">
        <f t="shared" si="37"/>
        <v>44940</v>
      </c>
      <c r="J321" s="17">
        <v>0.70809999999999995</v>
      </c>
      <c r="K321" s="18">
        <f>G321*结论【关键目标】!C$27*0.7735*0.001</f>
        <v>10.702145999999999</v>
      </c>
      <c r="L321" s="5">
        <v>-45856.530980000003</v>
      </c>
      <c r="M321" s="5">
        <f>ABS(IF(L321&lt;=0,L321/耗电量关键数据!$B$6/1000,L321/耗电量关键数据!$B$5/1000))</f>
        <v>18.342612392000003</v>
      </c>
      <c r="N321" s="19">
        <f>耗电量关键数据!$B$14</f>
        <v>1.1688450000000001</v>
      </c>
      <c r="O321" s="19">
        <f>耗电量关键数据!$B$15</f>
        <v>0.37403039999999999</v>
      </c>
      <c r="P321" s="19">
        <f t="shared" si="38"/>
        <v>19.885487792000003</v>
      </c>
      <c r="Q321" s="19">
        <f t="shared" si="42"/>
        <v>0</v>
      </c>
      <c r="R321" s="20">
        <f t="shared" si="39"/>
        <v>10.702145999999999</v>
      </c>
      <c r="S321" s="20">
        <f t="shared" si="43"/>
        <v>0</v>
      </c>
      <c r="T321" s="20">
        <f>IF((T320+R321)&lt;0,0,IF((T320+R321)&gt;结论【关键目标】!C$28,结论【关键目标】!C$28,T320+R321))</f>
        <v>10.702145999999999</v>
      </c>
      <c r="U321" s="19">
        <f>IF((T320+R321)&lt;结论【关键目标】!$C$28,0,(发电量计算【计算逻辑页】!R321+发电量计算【计算逻辑页】!T320-结论【关键目标】!$C$28))</f>
        <v>0</v>
      </c>
      <c r="V321" s="5">
        <f t="shared" si="40"/>
        <v>0</v>
      </c>
      <c r="W321" s="5">
        <f t="shared" si="41"/>
        <v>7.5781895825999985</v>
      </c>
      <c r="X321" s="5">
        <f t="shared" si="44"/>
        <v>0</v>
      </c>
    </row>
    <row r="322" spans="1:24" x14ac:dyDescent="0.15">
      <c r="A322" s="7">
        <v>321</v>
      </c>
      <c r="B322" s="7">
        <v>1</v>
      </c>
      <c r="C322" s="7">
        <v>14</v>
      </c>
      <c r="D322" s="7">
        <v>9</v>
      </c>
      <c r="E322" s="7">
        <v>14</v>
      </c>
      <c r="F322" s="7">
        <v>-13</v>
      </c>
      <c r="G322" s="7">
        <v>222</v>
      </c>
      <c r="H322" s="7">
        <f t="shared" ref="H322:H385" si="45">WEEKDAY(I:I,2)</f>
        <v>6</v>
      </c>
      <c r="I322" s="16">
        <f t="shared" ref="I322:I385" si="46">DATE(2023,B322,C322)</f>
        <v>44940</v>
      </c>
      <c r="J322" s="17">
        <v>0.70809999999999995</v>
      </c>
      <c r="K322" s="18">
        <f>G322*结论【关键目标】!C$27*0.7735*0.001</f>
        <v>20.60604</v>
      </c>
      <c r="L322" s="5">
        <v>-38582.106370000001</v>
      </c>
      <c r="M322" s="5">
        <f>ABS(IF(L322&lt;=0,L322/耗电量关键数据!$B$6/1000,L322/耗电量关键数据!$B$5/1000))</f>
        <v>15.432842548</v>
      </c>
      <c r="N322" s="19">
        <f>耗电量关键数据!$B$14</f>
        <v>1.1688450000000001</v>
      </c>
      <c r="O322" s="19">
        <f>耗电量关键数据!$B$15</f>
        <v>0.37403039999999999</v>
      </c>
      <c r="P322" s="19">
        <f t="shared" ref="P322:P385" si="47">M322+N322+O322</f>
        <v>16.975717948</v>
      </c>
      <c r="Q322" s="19">
        <f t="shared" si="42"/>
        <v>0</v>
      </c>
      <c r="R322" s="20">
        <f t="shared" ref="R322:R385" si="48">K322-Q322</f>
        <v>20.60604</v>
      </c>
      <c r="S322" s="20">
        <f t="shared" si="43"/>
        <v>0</v>
      </c>
      <c r="T322" s="20">
        <f>IF((T321+R322)&lt;0,0,IF((T321+R322)&gt;结论【关键目标】!C$28,结论【关键目标】!C$28,T321+R322))</f>
        <v>22</v>
      </c>
      <c r="U322" s="19">
        <f>IF((T321+R322)&lt;结论【关键目标】!$C$28,0,(发电量计算【计算逻辑页】!R322+发电量计算【计算逻辑页】!T321-结论【关键目标】!$C$28))</f>
        <v>9.3081859999999992</v>
      </c>
      <c r="V322" s="5">
        <f t="shared" ref="V322:V385" si="49">IF(J322&gt;0.35,U322*0.35,0)</f>
        <v>3.2578650999999996</v>
      </c>
      <c r="W322" s="5">
        <f t="shared" ref="W322:W385" si="50">IF(P322&gt;K322,K322*J322,P322*J322)</f>
        <v>12.020505878978799</v>
      </c>
      <c r="X322" s="5">
        <f t="shared" si="44"/>
        <v>0</v>
      </c>
    </row>
    <row r="323" spans="1:24" x14ac:dyDescent="0.15">
      <c r="A323" s="7">
        <v>322</v>
      </c>
      <c r="B323" s="7">
        <v>1</v>
      </c>
      <c r="C323" s="7">
        <v>14</v>
      </c>
      <c r="D323" s="7">
        <v>10</v>
      </c>
      <c r="E323" s="7">
        <v>14</v>
      </c>
      <c r="F323" s="7">
        <v>-12</v>
      </c>
      <c r="G323" s="7">
        <v>407.4</v>
      </c>
      <c r="H323" s="7">
        <f t="shared" si="45"/>
        <v>6</v>
      </c>
      <c r="I323" s="16">
        <f t="shared" si="46"/>
        <v>44940</v>
      </c>
      <c r="J323" s="17">
        <v>0.70809999999999995</v>
      </c>
      <c r="K323" s="18">
        <f>G323*结论【关键目标】!C$27*0.7735*0.001</f>
        <v>37.814867999999997</v>
      </c>
      <c r="L323" s="5">
        <v>-35330.347240000003</v>
      </c>
      <c r="M323" s="5">
        <f>ABS(IF(L323&lt;=0,L323/耗电量关键数据!$B$6/1000,L323/耗电量关键数据!$B$5/1000))</f>
        <v>14.132138896000001</v>
      </c>
      <c r="N323" s="19">
        <f>耗电量关键数据!$B$14</f>
        <v>1.1688450000000001</v>
      </c>
      <c r="O323" s="19">
        <f>耗电量关键数据!$B$15</f>
        <v>0.37403039999999999</v>
      </c>
      <c r="P323" s="19">
        <f t="shared" si="47"/>
        <v>15.675014296000002</v>
      </c>
      <c r="Q323" s="19">
        <f t="shared" ref="Q323:Q386" si="51">IF(J323&gt;0.8,P323,0)</f>
        <v>0</v>
      </c>
      <c r="R323" s="20">
        <f t="shared" si="48"/>
        <v>37.814867999999997</v>
      </c>
      <c r="S323" s="20">
        <f t="shared" ref="S323:S386" si="52">IF(R323&lt;0,ABS(R323),0)</f>
        <v>0</v>
      </c>
      <c r="T323" s="20">
        <f>IF((T322+R323)&lt;0,0,IF((T322+R323)&gt;结论【关键目标】!C$28,结论【关键目标】!C$28,T322+R323))</f>
        <v>22</v>
      </c>
      <c r="U323" s="19">
        <f>IF((T322+R323)&lt;结论【关键目标】!$C$28,0,(发电量计算【计算逻辑页】!R323+发电量计算【计算逻辑页】!T322-结论【关键目标】!$C$28))</f>
        <v>37.814867999999997</v>
      </c>
      <c r="V323" s="5">
        <f t="shared" si="49"/>
        <v>13.235203799999999</v>
      </c>
      <c r="W323" s="5">
        <f t="shared" si="50"/>
        <v>11.0994776229976</v>
      </c>
      <c r="X323" s="5">
        <f t="shared" si="44"/>
        <v>0</v>
      </c>
    </row>
    <row r="324" spans="1:24" x14ac:dyDescent="0.15">
      <c r="A324" s="7">
        <v>323</v>
      </c>
      <c r="B324" s="7">
        <v>1</v>
      </c>
      <c r="C324" s="7">
        <v>14</v>
      </c>
      <c r="D324" s="7">
        <v>11</v>
      </c>
      <c r="E324" s="7">
        <v>14</v>
      </c>
      <c r="F324" s="7">
        <v>-12</v>
      </c>
      <c r="G324" s="7">
        <v>441.6</v>
      </c>
      <c r="H324" s="7">
        <f t="shared" si="45"/>
        <v>6</v>
      </c>
      <c r="I324" s="16">
        <f t="shared" si="46"/>
        <v>44940</v>
      </c>
      <c r="J324" s="17">
        <v>1.2267999999999999</v>
      </c>
      <c r="K324" s="18">
        <f>G324*结论【关键目标】!C$27*0.7735*0.001</f>
        <v>40.989311999999998</v>
      </c>
      <c r="L324" s="5">
        <v>-27618.868330000001</v>
      </c>
      <c r="M324" s="5">
        <f>ABS(IF(L324&lt;=0,L324/耗电量关键数据!$B$6/1000,L324/耗电量关键数据!$B$5/1000))</f>
        <v>11.047547332000001</v>
      </c>
      <c r="N324" s="19">
        <f>耗电量关键数据!$B$14</f>
        <v>1.1688450000000001</v>
      </c>
      <c r="O324" s="19">
        <f>耗电量关键数据!$B$15</f>
        <v>0.37403039999999999</v>
      </c>
      <c r="P324" s="19">
        <f t="shared" si="47"/>
        <v>12.590422732000002</v>
      </c>
      <c r="Q324" s="19">
        <f t="shared" si="51"/>
        <v>12.590422732000002</v>
      </c>
      <c r="R324" s="20">
        <f t="shared" si="48"/>
        <v>28.398889267999998</v>
      </c>
      <c r="S324" s="20">
        <f t="shared" si="52"/>
        <v>0</v>
      </c>
      <c r="T324" s="20">
        <f>IF((T323+R324)&lt;0,0,IF((T323+R324)&gt;结论【关键目标】!C$28,结论【关键目标】!C$28,T323+R324))</f>
        <v>22</v>
      </c>
      <c r="U324" s="19">
        <f>IF((T323+R324)&lt;结论【关键目标】!$C$28,0,(发电量计算【计算逻辑页】!R324+发电量计算【计算逻辑页】!T323-结论【关键目标】!$C$28))</f>
        <v>28.398889267999998</v>
      </c>
      <c r="V324" s="5">
        <f t="shared" si="49"/>
        <v>9.9396112437999982</v>
      </c>
      <c r="W324" s="5">
        <f t="shared" si="50"/>
        <v>15.445930607617601</v>
      </c>
      <c r="X324" s="5">
        <f t="shared" ref="X324:X387" si="53">(J324-0.35)*IF(T324&gt;S324,S324,T324)</f>
        <v>0</v>
      </c>
    </row>
    <row r="325" spans="1:24" x14ac:dyDescent="0.15">
      <c r="A325" s="7">
        <v>324</v>
      </c>
      <c r="B325" s="7">
        <v>1</v>
      </c>
      <c r="C325" s="7">
        <v>14</v>
      </c>
      <c r="D325" s="7">
        <v>12</v>
      </c>
      <c r="E325" s="7">
        <v>14</v>
      </c>
      <c r="F325" s="7">
        <v>-10.1</v>
      </c>
      <c r="G325" s="7">
        <v>498.1</v>
      </c>
      <c r="H325" s="7">
        <f t="shared" si="45"/>
        <v>6</v>
      </c>
      <c r="I325" s="16">
        <f t="shared" si="46"/>
        <v>44940</v>
      </c>
      <c r="J325" s="17">
        <v>1.2267999999999999</v>
      </c>
      <c r="K325" s="18">
        <f>G325*结论【关键目标】!C$27*0.7735*0.001</f>
        <v>46.233642000000003</v>
      </c>
      <c r="L325" s="5">
        <v>-25262.421269999999</v>
      </c>
      <c r="M325" s="5">
        <f>ABS(IF(L325&lt;=0,L325/耗电量关键数据!$B$6/1000,L325/耗电量关键数据!$B$5/1000))</f>
        <v>10.104968508000001</v>
      </c>
      <c r="N325" s="19">
        <f>耗电量关键数据!$B$14</f>
        <v>1.1688450000000001</v>
      </c>
      <c r="O325" s="19">
        <f>耗电量关键数据!$B$15</f>
        <v>0.37403039999999999</v>
      </c>
      <c r="P325" s="19">
        <f t="shared" si="47"/>
        <v>11.647843908</v>
      </c>
      <c r="Q325" s="19">
        <f t="shared" si="51"/>
        <v>11.647843908</v>
      </c>
      <c r="R325" s="20">
        <f t="shared" si="48"/>
        <v>34.585798092000005</v>
      </c>
      <c r="S325" s="20">
        <f t="shared" si="52"/>
        <v>0</v>
      </c>
      <c r="T325" s="20">
        <f>IF((T324+R325)&lt;0,0,IF((T324+R325)&gt;结论【关键目标】!C$28,结论【关键目标】!C$28,T324+R325))</f>
        <v>22</v>
      </c>
      <c r="U325" s="19">
        <f>IF((T324+R325)&lt;结论【关键目标】!$C$28,0,(发电量计算【计算逻辑页】!R325+发电量计算【计算逻辑页】!T324-结论【关键目标】!$C$28))</f>
        <v>34.585798092000005</v>
      </c>
      <c r="V325" s="5">
        <f t="shared" si="49"/>
        <v>12.105029332200001</v>
      </c>
      <c r="W325" s="5">
        <f t="shared" si="50"/>
        <v>14.2895749063344</v>
      </c>
      <c r="X325" s="5">
        <f t="shared" si="53"/>
        <v>0</v>
      </c>
    </row>
    <row r="326" spans="1:24" x14ac:dyDescent="0.15">
      <c r="A326" s="7">
        <v>325</v>
      </c>
      <c r="B326" s="7">
        <v>1</v>
      </c>
      <c r="C326" s="7">
        <v>14</v>
      </c>
      <c r="D326" s="7">
        <v>13</v>
      </c>
      <c r="E326" s="7">
        <v>14</v>
      </c>
      <c r="F326" s="7">
        <v>-10</v>
      </c>
      <c r="G326" s="7">
        <v>424</v>
      </c>
      <c r="H326" s="7">
        <f t="shared" si="45"/>
        <v>6</v>
      </c>
      <c r="I326" s="16">
        <f t="shared" si="46"/>
        <v>44940</v>
      </c>
      <c r="J326" s="17">
        <v>1.2267999999999999</v>
      </c>
      <c r="K326" s="18">
        <f>G326*结论【关键目标】!C$27*0.7735*0.001</f>
        <v>39.35568</v>
      </c>
      <c r="L326" s="5">
        <v>-24160.93475</v>
      </c>
      <c r="M326" s="5">
        <f>ABS(IF(L326&lt;=0,L326/耗电量关键数据!$B$6/1000,L326/耗电量关键数据!$B$5/1000))</f>
        <v>9.6643739000000011</v>
      </c>
      <c r="N326" s="19">
        <f>耗电量关键数据!$B$14</f>
        <v>1.1688450000000001</v>
      </c>
      <c r="O326" s="19">
        <f>耗电量关键数据!$B$15</f>
        <v>0.37403039999999999</v>
      </c>
      <c r="P326" s="19">
        <f t="shared" si="47"/>
        <v>11.207249300000003</v>
      </c>
      <c r="Q326" s="19">
        <f t="shared" si="51"/>
        <v>11.207249300000003</v>
      </c>
      <c r="R326" s="20">
        <f t="shared" si="48"/>
        <v>28.148430699999999</v>
      </c>
      <c r="S326" s="20">
        <f t="shared" si="52"/>
        <v>0</v>
      </c>
      <c r="T326" s="20">
        <f>IF((T325+R326)&lt;0,0,IF((T325+R326)&gt;结论【关键目标】!C$28,结论【关键目标】!C$28,T325+R326))</f>
        <v>22</v>
      </c>
      <c r="U326" s="19">
        <f>IF((T325+R326)&lt;结论【关键目标】!$C$28,0,(发电量计算【计算逻辑页】!R326+发电量计算【计算逻辑页】!T325-结论【关键目标】!$C$28))</f>
        <v>28.148430699999999</v>
      </c>
      <c r="V326" s="5">
        <f t="shared" si="49"/>
        <v>9.8519507449999981</v>
      </c>
      <c r="W326" s="5">
        <f t="shared" si="50"/>
        <v>13.749053441240003</v>
      </c>
      <c r="X326" s="5">
        <f t="shared" si="53"/>
        <v>0</v>
      </c>
    </row>
    <row r="327" spans="1:24" x14ac:dyDescent="0.15">
      <c r="A327" s="7">
        <v>326</v>
      </c>
      <c r="B327" s="7">
        <v>1</v>
      </c>
      <c r="C327" s="7">
        <v>14</v>
      </c>
      <c r="D327" s="7">
        <v>14</v>
      </c>
      <c r="E327" s="7">
        <v>14</v>
      </c>
      <c r="F327" s="7">
        <v>-9</v>
      </c>
      <c r="G327" s="7">
        <v>354.1</v>
      </c>
      <c r="H327" s="7">
        <f t="shared" si="45"/>
        <v>6</v>
      </c>
      <c r="I327" s="16">
        <f t="shared" si="46"/>
        <v>44940</v>
      </c>
      <c r="J327" s="17">
        <v>1.2267999999999999</v>
      </c>
      <c r="K327" s="18">
        <f>G327*结论【关键目标】!C$27*0.7735*0.001</f>
        <v>32.867562</v>
      </c>
      <c r="L327" s="5">
        <v>-25695.163769999999</v>
      </c>
      <c r="M327" s="5">
        <f>ABS(IF(L327&lt;=0,L327/耗电量关键数据!$B$6/1000,L327/耗电量关键数据!$B$5/1000))</f>
        <v>10.278065507999999</v>
      </c>
      <c r="N327" s="19">
        <f>耗电量关键数据!$B$14</f>
        <v>1.1688450000000001</v>
      </c>
      <c r="O327" s="19">
        <f>耗电量关键数据!$B$15</f>
        <v>0.37403039999999999</v>
      </c>
      <c r="P327" s="19">
        <f t="shared" si="47"/>
        <v>11.820940907999999</v>
      </c>
      <c r="Q327" s="19">
        <f t="shared" si="51"/>
        <v>11.820940907999999</v>
      </c>
      <c r="R327" s="20">
        <f t="shared" si="48"/>
        <v>21.046621092000002</v>
      </c>
      <c r="S327" s="20">
        <f t="shared" si="52"/>
        <v>0</v>
      </c>
      <c r="T327" s="20">
        <f>IF((T326+R327)&lt;0,0,IF((T326+R327)&gt;结论【关键目标】!C$28,结论【关键目标】!C$28,T326+R327))</f>
        <v>22</v>
      </c>
      <c r="U327" s="19">
        <f>IF((T326+R327)&lt;结论【关键目标】!$C$28,0,(发电量计算【计算逻辑页】!R327+发电量计算【计算逻辑页】!T326-结论【关键目标】!$C$28))</f>
        <v>21.046621092000002</v>
      </c>
      <c r="V327" s="5">
        <f t="shared" si="49"/>
        <v>7.3663173822000001</v>
      </c>
      <c r="W327" s="5">
        <f t="shared" si="50"/>
        <v>14.501930305934398</v>
      </c>
      <c r="X327" s="5">
        <f t="shared" si="53"/>
        <v>0</v>
      </c>
    </row>
    <row r="328" spans="1:24" x14ac:dyDescent="0.15">
      <c r="A328" s="7">
        <v>327</v>
      </c>
      <c r="B328" s="7">
        <v>1</v>
      </c>
      <c r="C328" s="7">
        <v>14</v>
      </c>
      <c r="D328" s="7">
        <v>15</v>
      </c>
      <c r="E328" s="7">
        <v>14</v>
      </c>
      <c r="F328" s="7">
        <v>-7.3</v>
      </c>
      <c r="G328" s="7">
        <v>220.7</v>
      </c>
      <c r="H328" s="7">
        <f t="shared" si="45"/>
        <v>6</v>
      </c>
      <c r="I328" s="16">
        <f t="shared" si="46"/>
        <v>44940</v>
      </c>
      <c r="J328" s="17">
        <v>1.2267999999999999</v>
      </c>
      <c r="K328" s="18">
        <f>G328*结论【关键目标】!C$27*0.7735*0.001</f>
        <v>20.485374</v>
      </c>
      <c r="L328" s="5">
        <v>-30887.856360000002</v>
      </c>
      <c r="M328" s="5">
        <f>ABS(IF(L328&lt;=0,L328/耗电量关键数据!$B$6/1000,L328/耗电量关键数据!$B$5/1000))</f>
        <v>12.355142544</v>
      </c>
      <c r="N328" s="19">
        <f>耗电量关键数据!$B$14</f>
        <v>1.1688450000000001</v>
      </c>
      <c r="O328" s="19">
        <f>耗电量关键数据!$B$15</f>
        <v>0.37403039999999999</v>
      </c>
      <c r="P328" s="19">
        <f t="shared" si="47"/>
        <v>13.898017944000001</v>
      </c>
      <c r="Q328" s="19">
        <f t="shared" si="51"/>
        <v>13.898017944000001</v>
      </c>
      <c r="R328" s="20">
        <f t="shared" si="48"/>
        <v>6.5873560559999991</v>
      </c>
      <c r="S328" s="20">
        <f t="shared" si="52"/>
        <v>0</v>
      </c>
      <c r="T328" s="20">
        <f>IF((T327+R328)&lt;0,0,IF((T327+R328)&gt;结论【关键目标】!C$28,结论【关键目标】!C$28,T327+R328))</f>
        <v>22</v>
      </c>
      <c r="U328" s="19">
        <f>IF((T327+R328)&lt;结论【关键目标】!$C$28,0,(发电量计算【计算逻辑页】!R328+发电量计算【计算逻辑页】!T327-结论【关键目标】!$C$28))</f>
        <v>6.5873560559999973</v>
      </c>
      <c r="V328" s="5">
        <f t="shared" si="49"/>
        <v>2.3055746195999989</v>
      </c>
      <c r="W328" s="5">
        <f t="shared" si="50"/>
        <v>17.0500884136992</v>
      </c>
      <c r="X328" s="5">
        <f t="shared" si="53"/>
        <v>0</v>
      </c>
    </row>
    <row r="329" spans="1:24" x14ac:dyDescent="0.15">
      <c r="A329" s="7">
        <v>328</v>
      </c>
      <c r="B329" s="7">
        <v>1</v>
      </c>
      <c r="C329" s="7">
        <v>14</v>
      </c>
      <c r="D329" s="7">
        <v>16</v>
      </c>
      <c r="E329" s="7">
        <v>14</v>
      </c>
      <c r="F329" s="7">
        <v>-7.5</v>
      </c>
      <c r="G329" s="7">
        <v>44.4</v>
      </c>
      <c r="H329" s="7">
        <f t="shared" si="45"/>
        <v>6</v>
      </c>
      <c r="I329" s="16">
        <f t="shared" si="46"/>
        <v>44940</v>
      </c>
      <c r="J329" s="17">
        <v>0.70809999999999995</v>
      </c>
      <c r="K329" s="18">
        <f>G329*结论【关键目标】!C$27*0.7735*0.001</f>
        <v>4.1212079999999993</v>
      </c>
      <c r="L329" s="5">
        <v>-37392.419390000003</v>
      </c>
      <c r="M329" s="5">
        <f>ABS(IF(L329&lt;=0,L329/耗电量关键数据!$B$6/1000,L329/耗电量关键数据!$B$5/1000))</f>
        <v>14.956967756000001</v>
      </c>
      <c r="N329" s="19">
        <f>耗电量关键数据!$B$14</f>
        <v>1.1688450000000001</v>
      </c>
      <c r="O329" s="19">
        <f>耗电量关键数据!$B$15</f>
        <v>0.37403039999999999</v>
      </c>
      <c r="P329" s="19">
        <f t="shared" si="47"/>
        <v>16.499843156000001</v>
      </c>
      <c r="Q329" s="19">
        <f t="shared" si="51"/>
        <v>0</v>
      </c>
      <c r="R329" s="20">
        <f t="shared" si="48"/>
        <v>4.1212079999999993</v>
      </c>
      <c r="S329" s="20">
        <f t="shared" si="52"/>
        <v>0</v>
      </c>
      <c r="T329" s="20">
        <f>IF((T328+R329)&lt;0,0,IF((T328+R329)&gt;结论【关键目标】!C$28,结论【关键目标】!C$28,T328+R329))</f>
        <v>22</v>
      </c>
      <c r="U329" s="19">
        <f>IF((T328+R329)&lt;结论【关键目标】!$C$28,0,(发电量计算【计算逻辑页】!R329+发电量计算【计算逻辑页】!T328-结论【关键目标】!$C$28))</f>
        <v>4.1212079999999993</v>
      </c>
      <c r="V329" s="5">
        <f t="shared" si="49"/>
        <v>1.4424227999999997</v>
      </c>
      <c r="W329" s="5">
        <f t="shared" si="50"/>
        <v>2.9182273847999993</v>
      </c>
      <c r="X329" s="5">
        <f t="shared" si="53"/>
        <v>0</v>
      </c>
    </row>
    <row r="330" spans="1:24" x14ac:dyDescent="0.15">
      <c r="A330" s="7">
        <v>329</v>
      </c>
      <c r="B330" s="7">
        <v>1</v>
      </c>
      <c r="C330" s="7">
        <v>14</v>
      </c>
      <c r="D330" s="7">
        <v>17</v>
      </c>
      <c r="E330" s="7">
        <v>14</v>
      </c>
      <c r="F330" s="7">
        <v>-8</v>
      </c>
      <c r="G330" s="7">
        <v>0</v>
      </c>
      <c r="H330" s="7">
        <f t="shared" si="45"/>
        <v>6</v>
      </c>
      <c r="I330" s="16">
        <f t="shared" si="46"/>
        <v>44940</v>
      </c>
      <c r="J330" s="17">
        <v>0.70809999999999995</v>
      </c>
      <c r="K330" s="18">
        <f>G330*结论【关键目标】!C$27*0.7735*0.001</f>
        <v>0</v>
      </c>
      <c r="L330" s="5">
        <v>-40460.703670000003</v>
      </c>
      <c r="M330" s="5">
        <f>ABS(IF(L330&lt;=0,L330/耗电量关键数据!$B$6/1000,L330/耗电量关键数据!$B$5/1000))</f>
        <v>16.184281468000002</v>
      </c>
      <c r="N330" s="19">
        <f>耗电量关键数据!$B$14</f>
        <v>1.1688450000000001</v>
      </c>
      <c r="O330" s="19">
        <f>耗电量关键数据!$B$15</f>
        <v>0.37403039999999999</v>
      </c>
      <c r="P330" s="19">
        <f t="shared" si="47"/>
        <v>17.727156868000002</v>
      </c>
      <c r="Q330" s="19">
        <f t="shared" si="51"/>
        <v>0</v>
      </c>
      <c r="R330" s="20">
        <f t="shared" si="48"/>
        <v>0</v>
      </c>
      <c r="S330" s="20">
        <f t="shared" si="52"/>
        <v>0</v>
      </c>
      <c r="T330" s="20">
        <f>IF((T329+R330)&lt;0,0,IF((T329+R330)&gt;结论【关键目标】!C$28,结论【关键目标】!C$28,T329+R330))</f>
        <v>22</v>
      </c>
      <c r="U330" s="19">
        <f>IF((T329+R330)&lt;结论【关键目标】!$C$28,0,(发电量计算【计算逻辑页】!R330+发电量计算【计算逻辑页】!T329-结论【关键目标】!$C$28))</f>
        <v>0</v>
      </c>
      <c r="V330" s="5">
        <f t="shared" si="49"/>
        <v>0</v>
      </c>
      <c r="W330" s="5">
        <f t="shared" si="50"/>
        <v>0</v>
      </c>
      <c r="X330" s="5">
        <f t="shared" si="53"/>
        <v>0</v>
      </c>
    </row>
    <row r="331" spans="1:24" x14ac:dyDescent="0.15">
      <c r="A331" s="7">
        <v>330</v>
      </c>
      <c r="B331" s="7">
        <v>1</v>
      </c>
      <c r="C331" s="7">
        <v>14</v>
      </c>
      <c r="D331" s="7">
        <v>18</v>
      </c>
      <c r="E331" s="7">
        <v>14</v>
      </c>
      <c r="F331" s="7">
        <v>-7.7</v>
      </c>
      <c r="G331" s="7">
        <v>0</v>
      </c>
      <c r="H331" s="7">
        <f t="shared" si="45"/>
        <v>6</v>
      </c>
      <c r="I331" s="16">
        <f t="shared" si="46"/>
        <v>44940</v>
      </c>
      <c r="J331" s="17">
        <v>0.70809999999999995</v>
      </c>
      <c r="K331" s="18">
        <f>G331*结论【关键目标】!C$27*0.7735*0.001</f>
        <v>0</v>
      </c>
      <c r="L331" s="5">
        <v>-42166.877919999999</v>
      </c>
      <c r="M331" s="5">
        <f>ABS(IF(L331&lt;=0,L331/耗电量关键数据!$B$6/1000,L331/耗电量关键数据!$B$5/1000))</f>
        <v>16.866751168</v>
      </c>
      <c r="N331" s="19">
        <f>耗电量关键数据!$B$14</f>
        <v>1.1688450000000001</v>
      </c>
      <c r="O331" s="19">
        <f>耗电量关键数据!$B$15</f>
        <v>0.37403039999999999</v>
      </c>
      <c r="P331" s="19">
        <f t="shared" si="47"/>
        <v>18.409626568</v>
      </c>
      <c r="Q331" s="19">
        <f t="shared" si="51"/>
        <v>0</v>
      </c>
      <c r="R331" s="20">
        <f t="shared" si="48"/>
        <v>0</v>
      </c>
      <c r="S331" s="20">
        <f t="shared" si="52"/>
        <v>0</v>
      </c>
      <c r="T331" s="20">
        <f>IF((T330+R331)&lt;0,0,IF((T330+R331)&gt;结论【关键目标】!C$28,结论【关键目标】!C$28,T330+R331))</f>
        <v>22</v>
      </c>
      <c r="U331" s="19">
        <f>IF((T330+R331)&lt;结论【关键目标】!$C$28,0,(发电量计算【计算逻辑页】!R331+发电量计算【计算逻辑页】!T330-结论【关键目标】!$C$28))</f>
        <v>0</v>
      </c>
      <c r="V331" s="5">
        <f t="shared" si="49"/>
        <v>0</v>
      </c>
      <c r="W331" s="5">
        <f t="shared" si="50"/>
        <v>0</v>
      </c>
      <c r="X331" s="5">
        <f t="shared" si="53"/>
        <v>0</v>
      </c>
    </row>
    <row r="332" spans="1:24" x14ac:dyDescent="0.15">
      <c r="A332" s="7">
        <v>331</v>
      </c>
      <c r="B332" s="7">
        <v>1</v>
      </c>
      <c r="C332" s="7">
        <v>14</v>
      </c>
      <c r="D332" s="7">
        <v>19</v>
      </c>
      <c r="E332" s="7">
        <v>14</v>
      </c>
      <c r="F332" s="7">
        <v>-9</v>
      </c>
      <c r="G332" s="7">
        <v>0</v>
      </c>
      <c r="H332" s="7">
        <f t="shared" si="45"/>
        <v>6</v>
      </c>
      <c r="I332" s="16">
        <f t="shared" si="46"/>
        <v>44940</v>
      </c>
      <c r="J332" s="17">
        <v>1.2267999999999999</v>
      </c>
      <c r="K332" s="18">
        <f>G332*结论【关键目标】!C$27*0.7735*0.001</f>
        <v>0</v>
      </c>
      <c r="L332" s="5">
        <v>-39856.437480000001</v>
      </c>
      <c r="M332" s="5">
        <f>ABS(IF(L332&lt;=0,L332/耗电量关键数据!$B$6/1000,L332/耗电量关键数据!$B$5/1000))</f>
        <v>15.942574991999999</v>
      </c>
      <c r="N332" s="19">
        <f>耗电量关键数据!$B$14</f>
        <v>1.1688450000000001</v>
      </c>
      <c r="O332" s="19">
        <f>耗电量关键数据!$B$15</f>
        <v>0.37403039999999999</v>
      </c>
      <c r="P332" s="19">
        <f t="shared" si="47"/>
        <v>17.485450391999997</v>
      </c>
      <c r="Q332" s="19">
        <f t="shared" si="51"/>
        <v>17.485450391999997</v>
      </c>
      <c r="R332" s="20">
        <f t="shared" si="48"/>
        <v>-17.485450391999997</v>
      </c>
      <c r="S332" s="20">
        <f t="shared" si="52"/>
        <v>17.485450391999997</v>
      </c>
      <c r="T332" s="20">
        <f>IF((T331+R332)&lt;0,0,IF((T331+R332)&gt;结论【关键目标】!C$28,结论【关键目标】!C$28,T331+R332))</f>
        <v>4.5145496080000029</v>
      </c>
      <c r="U332" s="19">
        <f>IF((T331+R332)&lt;结论【关键目标】!$C$28,0,(发电量计算【计算逻辑页】!R332+发电量计算【计算逻辑页】!T331-结论【关键目标】!$C$28))</f>
        <v>0</v>
      </c>
      <c r="V332" s="5">
        <f t="shared" si="49"/>
        <v>0</v>
      </c>
      <c r="W332" s="5">
        <f t="shared" si="50"/>
        <v>0</v>
      </c>
      <c r="X332" s="5">
        <f t="shared" si="53"/>
        <v>3.9583570962944021</v>
      </c>
    </row>
    <row r="333" spans="1:24" x14ac:dyDescent="0.15">
      <c r="A333" s="7">
        <v>332</v>
      </c>
      <c r="B333" s="7">
        <v>1</v>
      </c>
      <c r="C333" s="7">
        <v>14</v>
      </c>
      <c r="D333" s="7">
        <v>20</v>
      </c>
      <c r="E333" s="7">
        <v>14</v>
      </c>
      <c r="F333" s="7">
        <v>-10</v>
      </c>
      <c r="G333" s="7">
        <v>0</v>
      </c>
      <c r="H333" s="7">
        <f t="shared" si="45"/>
        <v>6</v>
      </c>
      <c r="I333" s="16">
        <f t="shared" si="46"/>
        <v>44940</v>
      </c>
      <c r="J333" s="17">
        <v>1.2267999999999999</v>
      </c>
      <c r="K333" s="18">
        <f>G333*结论【关键目标】!C$27*0.7735*0.001</f>
        <v>0</v>
      </c>
      <c r="L333" s="5">
        <v>-41627.834699999999</v>
      </c>
      <c r="M333" s="5">
        <f>ABS(IF(L333&lt;=0,L333/耗电量关键数据!$B$6/1000,L333/耗电量关键数据!$B$5/1000))</f>
        <v>16.65113388</v>
      </c>
      <c r="N333" s="19">
        <f>耗电量关键数据!$B$14</f>
        <v>1.1688450000000001</v>
      </c>
      <c r="O333" s="19">
        <f>耗电量关键数据!$B$15</f>
        <v>0.37403039999999999</v>
      </c>
      <c r="P333" s="19">
        <f t="shared" si="47"/>
        <v>18.19400928</v>
      </c>
      <c r="Q333" s="19">
        <f t="shared" si="51"/>
        <v>18.19400928</v>
      </c>
      <c r="R333" s="20">
        <f t="shared" si="48"/>
        <v>-18.19400928</v>
      </c>
      <c r="S333" s="20">
        <f t="shared" si="52"/>
        <v>18.19400928</v>
      </c>
      <c r="T333" s="20">
        <f>IF((T332+R333)&lt;0,0,IF((T332+R333)&gt;结论【关键目标】!C$28,结论【关键目标】!C$28,T332+R333))</f>
        <v>0</v>
      </c>
      <c r="U333" s="19">
        <f>IF((T332+R333)&lt;结论【关键目标】!$C$28,0,(发电量计算【计算逻辑页】!R333+发电量计算【计算逻辑页】!T332-结论【关键目标】!$C$28))</f>
        <v>0</v>
      </c>
      <c r="V333" s="5">
        <f t="shared" si="49"/>
        <v>0</v>
      </c>
      <c r="W333" s="5">
        <f t="shared" si="50"/>
        <v>0</v>
      </c>
      <c r="X333" s="5">
        <f t="shared" si="53"/>
        <v>0</v>
      </c>
    </row>
    <row r="334" spans="1:24" x14ac:dyDescent="0.15">
      <c r="A334" s="7">
        <v>333</v>
      </c>
      <c r="B334" s="7">
        <v>1</v>
      </c>
      <c r="C334" s="7">
        <v>14</v>
      </c>
      <c r="D334" s="7">
        <v>21</v>
      </c>
      <c r="E334" s="7">
        <v>14</v>
      </c>
      <c r="F334" s="7">
        <v>-9.4</v>
      </c>
      <c r="G334" s="7">
        <v>0</v>
      </c>
      <c r="H334" s="7">
        <f t="shared" si="45"/>
        <v>6</v>
      </c>
      <c r="I334" s="16">
        <f t="shared" si="46"/>
        <v>44940</v>
      </c>
      <c r="J334" s="17">
        <v>1.2267999999999999</v>
      </c>
      <c r="K334" s="18">
        <f>G334*结论【关键目标】!C$27*0.7735*0.001</f>
        <v>0</v>
      </c>
      <c r="L334" s="5">
        <v>-42734.95796</v>
      </c>
      <c r="M334" s="5">
        <f>ABS(IF(L334&lt;=0,L334/耗电量关键数据!$B$6/1000,L334/耗电量关键数据!$B$5/1000))</f>
        <v>17.093983183999999</v>
      </c>
      <c r="N334" s="19">
        <f>耗电量关键数据!$B$14</f>
        <v>1.1688450000000001</v>
      </c>
      <c r="O334" s="19">
        <f>耗电量关键数据!$B$15</f>
        <v>0.37403039999999999</v>
      </c>
      <c r="P334" s="19">
        <f t="shared" si="47"/>
        <v>18.636858583999999</v>
      </c>
      <c r="Q334" s="19">
        <f t="shared" si="51"/>
        <v>18.636858583999999</v>
      </c>
      <c r="R334" s="20">
        <f t="shared" si="48"/>
        <v>-18.636858583999999</v>
      </c>
      <c r="S334" s="20">
        <f t="shared" si="52"/>
        <v>18.636858583999999</v>
      </c>
      <c r="T334" s="20">
        <f>IF((T333+R334)&lt;0,0,IF((T333+R334)&gt;结论【关键目标】!C$28,结论【关键目标】!C$28,T333+R334))</f>
        <v>0</v>
      </c>
      <c r="U334" s="19">
        <f>IF((T333+R334)&lt;结论【关键目标】!$C$28,0,(发电量计算【计算逻辑页】!R334+发电量计算【计算逻辑页】!T333-结论【关键目标】!$C$28))</f>
        <v>0</v>
      </c>
      <c r="V334" s="5">
        <f t="shared" si="49"/>
        <v>0</v>
      </c>
      <c r="W334" s="5">
        <f t="shared" si="50"/>
        <v>0</v>
      </c>
      <c r="X334" s="5">
        <f t="shared" si="53"/>
        <v>0</v>
      </c>
    </row>
    <row r="335" spans="1:24" x14ac:dyDescent="0.15">
      <c r="A335" s="7">
        <v>334</v>
      </c>
      <c r="B335" s="7">
        <v>1</v>
      </c>
      <c r="C335" s="7">
        <v>14</v>
      </c>
      <c r="D335" s="7">
        <v>22</v>
      </c>
      <c r="E335" s="7">
        <v>14</v>
      </c>
      <c r="F335" s="7">
        <v>-12</v>
      </c>
      <c r="G335" s="7">
        <v>0</v>
      </c>
      <c r="H335" s="7">
        <f t="shared" si="45"/>
        <v>6</v>
      </c>
      <c r="I335" s="16">
        <f t="shared" si="46"/>
        <v>44940</v>
      </c>
      <c r="J335" s="17">
        <v>0.70809999999999995</v>
      </c>
      <c r="K335" s="18">
        <f>G335*结论【关键目标】!C$27*0.7735*0.001</f>
        <v>0</v>
      </c>
      <c r="L335" s="5">
        <v>-43151.49841</v>
      </c>
      <c r="M335" s="5">
        <f>ABS(IF(L335&lt;=0,L335/耗电量关键数据!$B$6/1000,L335/耗电量关键数据!$B$5/1000))</f>
        <v>17.260599364000001</v>
      </c>
      <c r="N335" s="19">
        <f>耗电量关键数据!$B$14</f>
        <v>1.1688450000000001</v>
      </c>
      <c r="O335" s="19">
        <f>耗电量关键数据!$B$15</f>
        <v>0.37403039999999999</v>
      </c>
      <c r="P335" s="19">
        <f t="shared" si="47"/>
        <v>18.803474764000001</v>
      </c>
      <c r="Q335" s="19">
        <f t="shared" si="51"/>
        <v>0</v>
      </c>
      <c r="R335" s="20">
        <f t="shared" si="48"/>
        <v>0</v>
      </c>
      <c r="S335" s="20">
        <f t="shared" si="52"/>
        <v>0</v>
      </c>
      <c r="T335" s="20">
        <f>IF((T334+R335)&lt;0,0,IF((T334+R335)&gt;结论【关键目标】!C$28,结论【关键目标】!C$28,T334+R335))</f>
        <v>0</v>
      </c>
      <c r="U335" s="19">
        <f>IF((T334+R335)&lt;结论【关键目标】!$C$28,0,(发电量计算【计算逻辑页】!R335+发电量计算【计算逻辑页】!T334-结论【关键目标】!$C$28))</f>
        <v>0</v>
      </c>
      <c r="V335" s="5">
        <f t="shared" si="49"/>
        <v>0</v>
      </c>
      <c r="W335" s="5">
        <f t="shared" si="50"/>
        <v>0</v>
      </c>
      <c r="X335" s="5">
        <f t="shared" si="53"/>
        <v>0</v>
      </c>
    </row>
    <row r="336" spans="1:24" x14ac:dyDescent="0.15">
      <c r="A336" s="7">
        <v>335</v>
      </c>
      <c r="B336" s="7">
        <v>1</v>
      </c>
      <c r="C336" s="7">
        <v>14</v>
      </c>
      <c r="D336" s="7">
        <v>23</v>
      </c>
      <c r="E336" s="7">
        <v>14</v>
      </c>
      <c r="F336" s="7">
        <v>-13</v>
      </c>
      <c r="G336" s="7">
        <v>0</v>
      </c>
      <c r="H336" s="7">
        <f t="shared" si="45"/>
        <v>6</v>
      </c>
      <c r="I336" s="16">
        <f t="shared" si="46"/>
        <v>44940</v>
      </c>
      <c r="J336" s="17">
        <v>0.70809999999999995</v>
      </c>
      <c r="K336" s="18">
        <f>G336*结论【关键目标】!C$27*0.7735*0.001</f>
        <v>0</v>
      </c>
      <c r="L336" s="5">
        <v>-44023.245849999999</v>
      </c>
      <c r="M336" s="5">
        <f>ABS(IF(L336&lt;=0,L336/耗电量关键数据!$B$6/1000,L336/耗电量关键数据!$B$5/1000))</f>
        <v>17.609298340000002</v>
      </c>
      <c r="N336" s="19">
        <f>耗电量关键数据!$B$14</f>
        <v>1.1688450000000001</v>
      </c>
      <c r="O336" s="19">
        <f>耗电量关键数据!$B$15</f>
        <v>0.37403039999999999</v>
      </c>
      <c r="P336" s="19">
        <f t="shared" si="47"/>
        <v>19.152173740000002</v>
      </c>
      <c r="Q336" s="19">
        <f t="shared" si="51"/>
        <v>0</v>
      </c>
      <c r="R336" s="20">
        <f t="shared" si="48"/>
        <v>0</v>
      </c>
      <c r="S336" s="20">
        <f t="shared" si="52"/>
        <v>0</v>
      </c>
      <c r="T336" s="20">
        <f>IF((T335+R336)&lt;0,0,IF((T335+R336)&gt;结论【关键目标】!C$28,结论【关键目标】!C$28,T335+R336))</f>
        <v>0</v>
      </c>
      <c r="U336" s="19">
        <f>IF((T335+R336)&lt;结论【关键目标】!$C$28,0,(发电量计算【计算逻辑页】!R336+发电量计算【计算逻辑页】!T335-结论【关键目标】!$C$28))</f>
        <v>0</v>
      </c>
      <c r="V336" s="5">
        <f t="shared" si="49"/>
        <v>0</v>
      </c>
      <c r="W336" s="5">
        <f t="shared" si="50"/>
        <v>0</v>
      </c>
      <c r="X336" s="5">
        <f t="shared" si="53"/>
        <v>0</v>
      </c>
    </row>
    <row r="337" spans="1:24" x14ac:dyDescent="0.15">
      <c r="A337" s="7">
        <v>336</v>
      </c>
      <c r="B337" s="7">
        <v>1</v>
      </c>
      <c r="C337" s="7">
        <v>14</v>
      </c>
      <c r="D337" s="7">
        <v>24</v>
      </c>
      <c r="E337" s="7">
        <v>14</v>
      </c>
      <c r="F337" s="7">
        <v>-11.5</v>
      </c>
      <c r="G337" s="7">
        <v>0</v>
      </c>
      <c r="H337" s="7">
        <f t="shared" si="45"/>
        <v>6</v>
      </c>
      <c r="I337" s="16">
        <f t="shared" si="46"/>
        <v>44940</v>
      </c>
      <c r="J337" s="17">
        <v>0.2407</v>
      </c>
      <c r="K337" s="18">
        <f>G337*结论【关键目标】!C$27*0.7735*0.001</f>
        <v>0</v>
      </c>
      <c r="L337" s="5">
        <v>-44894.993289999999</v>
      </c>
      <c r="M337" s="5">
        <f>ABS(IF(L337&lt;=0,L337/耗电量关键数据!$B$6/1000,L337/耗电量关键数据!$B$5/1000))</f>
        <v>17.957997316</v>
      </c>
      <c r="N337" s="19">
        <f>耗电量关键数据!$B$14</f>
        <v>1.1688450000000001</v>
      </c>
      <c r="O337" s="19">
        <f>耗电量关键数据!$B$15</f>
        <v>0.37403039999999999</v>
      </c>
      <c r="P337" s="19">
        <f t="shared" si="47"/>
        <v>19.500872716</v>
      </c>
      <c r="Q337" s="19">
        <f t="shared" si="51"/>
        <v>0</v>
      </c>
      <c r="R337" s="20">
        <f t="shared" si="48"/>
        <v>0</v>
      </c>
      <c r="S337" s="20">
        <f t="shared" si="52"/>
        <v>0</v>
      </c>
      <c r="T337" s="20">
        <f>IF((T336+R337)&lt;0,0,IF((T336+R337)&gt;结论【关键目标】!C$28,结论【关键目标】!C$28,T336+R337))</f>
        <v>0</v>
      </c>
      <c r="U337" s="19">
        <f>IF((T336+R337)&lt;结论【关键目标】!$C$28,0,(发电量计算【计算逻辑页】!R337+发电量计算【计算逻辑页】!T336-结论【关键目标】!$C$28))</f>
        <v>0</v>
      </c>
      <c r="V337" s="5">
        <f t="shared" si="49"/>
        <v>0</v>
      </c>
      <c r="W337" s="5">
        <f t="shared" si="50"/>
        <v>0</v>
      </c>
      <c r="X337" s="5">
        <f t="shared" si="53"/>
        <v>0</v>
      </c>
    </row>
    <row r="338" spans="1:24" x14ac:dyDescent="0.15">
      <c r="A338" s="7">
        <v>337</v>
      </c>
      <c r="B338" s="7">
        <v>1</v>
      </c>
      <c r="C338" s="7">
        <v>15</v>
      </c>
      <c r="D338" s="7">
        <v>1</v>
      </c>
      <c r="E338" s="7">
        <v>15</v>
      </c>
      <c r="F338" s="7">
        <v>-15</v>
      </c>
      <c r="G338" s="7">
        <v>0</v>
      </c>
      <c r="H338" s="7">
        <f t="shared" si="45"/>
        <v>7</v>
      </c>
      <c r="I338" s="16">
        <f t="shared" si="46"/>
        <v>44941</v>
      </c>
      <c r="J338" s="17">
        <v>0.2407</v>
      </c>
      <c r="K338" s="18">
        <f>G338*结论【关键目标】!C$27*0.7735*0.001</f>
        <v>0</v>
      </c>
      <c r="L338" s="5">
        <v>-42334.272640000003</v>
      </c>
      <c r="M338" s="5">
        <f>ABS(IF(L338&lt;=0,L338/耗电量关键数据!$B$6/1000,L338/耗电量关键数据!$B$5/1000))</f>
        <v>16.933709056000001</v>
      </c>
      <c r="N338" s="19">
        <f>耗电量关键数据!$B$14</f>
        <v>1.1688450000000001</v>
      </c>
      <c r="O338" s="19">
        <f>耗电量关键数据!$B$15</f>
        <v>0.37403039999999999</v>
      </c>
      <c r="P338" s="19">
        <f t="shared" si="47"/>
        <v>18.476584456000001</v>
      </c>
      <c r="Q338" s="19">
        <f t="shared" si="51"/>
        <v>0</v>
      </c>
      <c r="R338" s="20">
        <f t="shared" si="48"/>
        <v>0</v>
      </c>
      <c r="S338" s="20">
        <f t="shared" si="52"/>
        <v>0</v>
      </c>
      <c r="T338" s="20">
        <f>IF((T337+R338)&lt;0,0,IF((T337+R338)&gt;结论【关键目标】!C$28,结论【关键目标】!C$28,T337+R338))</f>
        <v>0</v>
      </c>
      <c r="U338" s="19">
        <f>IF((T337+R338)&lt;结论【关键目标】!$C$28,0,(发电量计算【计算逻辑页】!R338+发电量计算【计算逻辑页】!T337-结论【关键目标】!$C$28))</f>
        <v>0</v>
      </c>
      <c r="V338" s="5">
        <f t="shared" si="49"/>
        <v>0</v>
      </c>
      <c r="W338" s="5">
        <f t="shared" si="50"/>
        <v>0</v>
      </c>
      <c r="X338" s="5">
        <f t="shared" si="53"/>
        <v>0</v>
      </c>
    </row>
    <row r="339" spans="1:24" x14ac:dyDescent="0.15">
      <c r="A339" s="7">
        <v>338</v>
      </c>
      <c r="B339" s="7">
        <v>1</v>
      </c>
      <c r="C339" s="7">
        <v>15</v>
      </c>
      <c r="D339" s="7">
        <v>2</v>
      </c>
      <c r="E339" s="7">
        <v>15</v>
      </c>
      <c r="F339" s="7">
        <v>-15</v>
      </c>
      <c r="G339" s="7">
        <v>0</v>
      </c>
      <c r="H339" s="7">
        <f t="shared" si="45"/>
        <v>7</v>
      </c>
      <c r="I339" s="16">
        <f t="shared" si="46"/>
        <v>44941</v>
      </c>
      <c r="J339" s="17">
        <v>0.2407</v>
      </c>
      <c r="K339" s="18">
        <f>G339*结论【关键目标】!C$27*0.7735*0.001</f>
        <v>0</v>
      </c>
      <c r="L339" s="5">
        <v>-43638.163769999999</v>
      </c>
      <c r="M339" s="5">
        <f>ABS(IF(L339&lt;=0,L339/耗电量关键数据!$B$6/1000,L339/耗电量关键数据!$B$5/1000))</f>
        <v>17.455265508</v>
      </c>
      <c r="N339" s="19">
        <f>耗电量关键数据!$B$14</f>
        <v>1.1688450000000001</v>
      </c>
      <c r="O339" s="19">
        <f>耗电量关键数据!$B$15</f>
        <v>0.37403039999999999</v>
      </c>
      <c r="P339" s="19">
        <f t="shared" si="47"/>
        <v>18.998140908</v>
      </c>
      <c r="Q339" s="19">
        <f t="shared" si="51"/>
        <v>0</v>
      </c>
      <c r="R339" s="20">
        <f t="shared" si="48"/>
        <v>0</v>
      </c>
      <c r="S339" s="20">
        <f t="shared" si="52"/>
        <v>0</v>
      </c>
      <c r="T339" s="20">
        <f>IF((T338+R339)&lt;0,0,IF((T338+R339)&gt;结论【关键目标】!C$28,结论【关键目标】!C$28,T338+R339))</f>
        <v>0</v>
      </c>
      <c r="U339" s="19">
        <f>IF((T338+R339)&lt;结论【关键目标】!$C$28,0,(发电量计算【计算逻辑页】!R339+发电量计算【计算逻辑页】!T338-结论【关键目标】!$C$28))</f>
        <v>0</v>
      </c>
      <c r="V339" s="5">
        <f t="shared" si="49"/>
        <v>0</v>
      </c>
      <c r="W339" s="5">
        <f t="shared" si="50"/>
        <v>0</v>
      </c>
      <c r="X339" s="5">
        <f t="shared" si="53"/>
        <v>0</v>
      </c>
    </row>
    <row r="340" spans="1:24" x14ac:dyDescent="0.15">
      <c r="A340" s="7">
        <v>339</v>
      </c>
      <c r="B340" s="7">
        <v>1</v>
      </c>
      <c r="C340" s="7">
        <v>15</v>
      </c>
      <c r="D340" s="7">
        <v>3</v>
      </c>
      <c r="E340" s="7">
        <v>15</v>
      </c>
      <c r="F340" s="7">
        <v>-11.7</v>
      </c>
      <c r="G340" s="7">
        <v>0</v>
      </c>
      <c r="H340" s="7">
        <f t="shared" si="45"/>
        <v>7</v>
      </c>
      <c r="I340" s="16">
        <f t="shared" si="46"/>
        <v>44941</v>
      </c>
      <c r="J340" s="17">
        <v>0.2407</v>
      </c>
      <c r="K340" s="18">
        <f>G340*结论【关键目标】!C$27*0.7735*0.001</f>
        <v>0</v>
      </c>
      <c r="L340" s="5">
        <v>-45071.978909999998</v>
      </c>
      <c r="M340" s="5">
        <f>ABS(IF(L340&lt;=0,L340/耗电量关键数据!$B$6/1000,L340/耗电量关键数据!$B$5/1000))</f>
        <v>18.028791563999999</v>
      </c>
      <c r="N340" s="19">
        <f>耗电量关键数据!$B$14</f>
        <v>1.1688450000000001</v>
      </c>
      <c r="O340" s="19">
        <f>耗电量关键数据!$B$15</f>
        <v>0.37403039999999999</v>
      </c>
      <c r="P340" s="19">
        <f t="shared" si="47"/>
        <v>19.571666963999999</v>
      </c>
      <c r="Q340" s="19">
        <f t="shared" si="51"/>
        <v>0</v>
      </c>
      <c r="R340" s="20">
        <f t="shared" si="48"/>
        <v>0</v>
      </c>
      <c r="S340" s="20">
        <f t="shared" si="52"/>
        <v>0</v>
      </c>
      <c r="T340" s="20">
        <f>IF((T339+R340)&lt;0,0,IF((T339+R340)&gt;结论【关键目标】!C$28,结论【关键目标】!C$28,T339+R340))</f>
        <v>0</v>
      </c>
      <c r="U340" s="19">
        <f>IF((T339+R340)&lt;结论【关键目标】!$C$28,0,(发电量计算【计算逻辑页】!R340+发电量计算【计算逻辑页】!T339-结论【关键目标】!$C$28))</f>
        <v>0</v>
      </c>
      <c r="V340" s="5">
        <f t="shared" si="49"/>
        <v>0</v>
      </c>
      <c r="W340" s="5">
        <f t="shared" si="50"/>
        <v>0</v>
      </c>
      <c r="X340" s="5">
        <f t="shared" si="53"/>
        <v>0</v>
      </c>
    </row>
    <row r="341" spans="1:24" x14ac:dyDescent="0.15">
      <c r="A341" s="7">
        <v>340</v>
      </c>
      <c r="B341" s="7">
        <v>1</v>
      </c>
      <c r="C341" s="7">
        <v>15</v>
      </c>
      <c r="D341" s="7">
        <v>4</v>
      </c>
      <c r="E341" s="7">
        <v>15</v>
      </c>
      <c r="F341" s="7">
        <v>-16</v>
      </c>
      <c r="G341" s="7">
        <v>0</v>
      </c>
      <c r="H341" s="7">
        <f t="shared" si="45"/>
        <v>7</v>
      </c>
      <c r="I341" s="16">
        <f t="shared" si="46"/>
        <v>44941</v>
      </c>
      <c r="J341" s="17">
        <v>0.2407</v>
      </c>
      <c r="K341" s="18">
        <f>G341*结论【关键目标】!C$27*0.7735*0.001</f>
        <v>0</v>
      </c>
      <c r="L341" s="5">
        <v>-46256.610719999997</v>
      </c>
      <c r="M341" s="5">
        <f>ABS(IF(L341&lt;=0,L341/耗电量关键数据!$B$6/1000,L341/耗电量关键数据!$B$5/1000))</f>
        <v>18.502644287999999</v>
      </c>
      <c r="N341" s="19">
        <f>耗电量关键数据!$B$14</f>
        <v>1.1688450000000001</v>
      </c>
      <c r="O341" s="19">
        <f>耗电量关键数据!$B$15</f>
        <v>0.37403039999999999</v>
      </c>
      <c r="P341" s="19">
        <f t="shared" si="47"/>
        <v>20.045519687999999</v>
      </c>
      <c r="Q341" s="19">
        <f t="shared" si="51"/>
        <v>0</v>
      </c>
      <c r="R341" s="20">
        <f t="shared" si="48"/>
        <v>0</v>
      </c>
      <c r="S341" s="20">
        <f t="shared" si="52"/>
        <v>0</v>
      </c>
      <c r="T341" s="20">
        <f>IF((T340+R341)&lt;0,0,IF((T340+R341)&gt;结论【关键目标】!C$28,结论【关键目标】!C$28,T340+R341))</f>
        <v>0</v>
      </c>
      <c r="U341" s="19">
        <f>IF((T340+R341)&lt;结论【关键目标】!$C$28,0,(发电量计算【计算逻辑页】!R341+发电量计算【计算逻辑页】!T340-结论【关键目标】!$C$28))</f>
        <v>0</v>
      </c>
      <c r="V341" s="5">
        <f t="shared" si="49"/>
        <v>0</v>
      </c>
      <c r="W341" s="5">
        <f t="shared" si="50"/>
        <v>0</v>
      </c>
      <c r="X341" s="5">
        <f t="shared" si="53"/>
        <v>0</v>
      </c>
    </row>
    <row r="342" spans="1:24" x14ac:dyDescent="0.15">
      <c r="A342" s="7">
        <v>341</v>
      </c>
      <c r="B342" s="7">
        <v>1</v>
      </c>
      <c r="C342" s="7">
        <v>15</v>
      </c>
      <c r="D342" s="7">
        <v>5</v>
      </c>
      <c r="E342" s="7">
        <v>15</v>
      </c>
      <c r="F342" s="7">
        <v>-17</v>
      </c>
      <c r="G342" s="7">
        <v>0</v>
      </c>
      <c r="H342" s="7">
        <f t="shared" si="45"/>
        <v>7</v>
      </c>
      <c r="I342" s="16">
        <f t="shared" si="46"/>
        <v>44941</v>
      </c>
      <c r="J342" s="17">
        <v>0.2407</v>
      </c>
      <c r="K342" s="18">
        <f>G342*结论【关键目标】!C$27*0.7735*0.001</f>
        <v>0</v>
      </c>
      <c r="L342" s="5">
        <v>-47603.582390000003</v>
      </c>
      <c r="M342" s="5">
        <f>ABS(IF(L342&lt;=0,L342/耗电量关键数据!$B$6/1000,L342/耗电量关键数据!$B$5/1000))</f>
        <v>19.041432956000001</v>
      </c>
      <c r="N342" s="19">
        <f>耗电量关键数据!$B$14</f>
        <v>1.1688450000000001</v>
      </c>
      <c r="O342" s="19">
        <f>耗电量关键数据!$B$15</f>
        <v>0.37403039999999999</v>
      </c>
      <c r="P342" s="19">
        <f t="shared" si="47"/>
        <v>20.584308356000001</v>
      </c>
      <c r="Q342" s="19">
        <f t="shared" si="51"/>
        <v>0</v>
      </c>
      <c r="R342" s="20">
        <f t="shared" si="48"/>
        <v>0</v>
      </c>
      <c r="S342" s="20">
        <f t="shared" si="52"/>
        <v>0</v>
      </c>
      <c r="T342" s="20">
        <f>IF((T341+R342)&lt;0,0,IF((T341+R342)&gt;结论【关键目标】!C$28,结论【关键目标】!C$28,T341+R342))</f>
        <v>0</v>
      </c>
      <c r="U342" s="19">
        <f>IF((T341+R342)&lt;结论【关键目标】!$C$28,0,(发电量计算【计算逻辑页】!R342+发电量计算【计算逻辑页】!T341-结论【关键目标】!$C$28))</f>
        <v>0</v>
      </c>
      <c r="V342" s="5">
        <f t="shared" si="49"/>
        <v>0</v>
      </c>
      <c r="W342" s="5">
        <f t="shared" si="50"/>
        <v>0</v>
      </c>
      <c r="X342" s="5">
        <f t="shared" si="53"/>
        <v>0</v>
      </c>
    </row>
    <row r="343" spans="1:24" x14ac:dyDescent="0.15">
      <c r="A343" s="7">
        <v>342</v>
      </c>
      <c r="B343" s="7">
        <v>1</v>
      </c>
      <c r="C343" s="7">
        <v>15</v>
      </c>
      <c r="D343" s="7">
        <v>6</v>
      </c>
      <c r="E343" s="7">
        <v>15</v>
      </c>
      <c r="F343" s="7">
        <v>-15.9</v>
      </c>
      <c r="G343" s="7">
        <v>0</v>
      </c>
      <c r="H343" s="7">
        <f t="shared" si="45"/>
        <v>7</v>
      </c>
      <c r="I343" s="16">
        <f t="shared" si="46"/>
        <v>44941</v>
      </c>
      <c r="J343" s="17">
        <v>0.2407</v>
      </c>
      <c r="K343" s="18">
        <f>G343*结论【关键目标】!C$27*0.7735*0.001</f>
        <v>0</v>
      </c>
      <c r="L343" s="5">
        <v>-48463.335590000002</v>
      </c>
      <c r="M343" s="5">
        <f>ABS(IF(L343&lt;=0,L343/耗电量关键数据!$B$6/1000,L343/耗电量关键数据!$B$5/1000))</f>
        <v>19.385334236000002</v>
      </c>
      <c r="N343" s="19">
        <f>耗电量关键数据!$B$14</f>
        <v>1.1688450000000001</v>
      </c>
      <c r="O343" s="19">
        <f>耗电量关键数据!$B$15</f>
        <v>0.37403039999999999</v>
      </c>
      <c r="P343" s="19">
        <f t="shared" si="47"/>
        <v>20.928209636000002</v>
      </c>
      <c r="Q343" s="19">
        <f t="shared" si="51"/>
        <v>0</v>
      </c>
      <c r="R343" s="20">
        <f t="shared" si="48"/>
        <v>0</v>
      </c>
      <c r="S343" s="20">
        <f t="shared" si="52"/>
        <v>0</v>
      </c>
      <c r="T343" s="20">
        <f>IF((T342+R343)&lt;0,0,IF((T342+R343)&gt;结论【关键目标】!C$28,结论【关键目标】!C$28,T342+R343))</f>
        <v>0</v>
      </c>
      <c r="U343" s="19">
        <f>IF((T342+R343)&lt;结论【关键目标】!$C$28,0,(发电量计算【计算逻辑页】!R343+发电量计算【计算逻辑页】!T342-结论【关键目标】!$C$28))</f>
        <v>0</v>
      </c>
      <c r="V343" s="5">
        <f t="shared" si="49"/>
        <v>0</v>
      </c>
      <c r="W343" s="5">
        <f t="shared" si="50"/>
        <v>0</v>
      </c>
      <c r="X343" s="5">
        <f t="shared" si="53"/>
        <v>0</v>
      </c>
    </row>
    <row r="344" spans="1:24" x14ac:dyDescent="0.15">
      <c r="A344" s="7">
        <v>343</v>
      </c>
      <c r="B344" s="7">
        <v>1</v>
      </c>
      <c r="C344" s="7">
        <v>15</v>
      </c>
      <c r="D344" s="7">
        <v>7</v>
      </c>
      <c r="E344" s="7">
        <v>15</v>
      </c>
      <c r="F344" s="7">
        <v>-18</v>
      </c>
      <c r="G344" s="7">
        <v>0</v>
      </c>
      <c r="H344" s="7">
        <f t="shared" si="45"/>
        <v>7</v>
      </c>
      <c r="I344" s="16">
        <f t="shared" si="46"/>
        <v>44941</v>
      </c>
      <c r="J344" s="17">
        <v>0.2407</v>
      </c>
      <c r="K344" s="18">
        <f>G344*结论【关键目标】!C$27*0.7735*0.001</f>
        <v>0</v>
      </c>
      <c r="L344" s="5">
        <v>-43832.155630000001</v>
      </c>
      <c r="M344" s="5">
        <f>ABS(IF(L344&lt;=0,L344/耗电量关键数据!$B$6/1000,L344/耗电量关键数据!$B$5/1000))</f>
        <v>17.532862251999997</v>
      </c>
      <c r="N344" s="19">
        <f>耗电量关键数据!$B$14</f>
        <v>1.1688450000000001</v>
      </c>
      <c r="O344" s="19">
        <f>耗电量关键数据!$B$15</f>
        <v>0.37403039999999999</v>
      </c>
      <c r="P344" s="19">
        <f t="shared" si="47"/>
        <v>19.075737651999997</v>
      </c>
      <c r="Q344" s="19">
        <f t="shared" si="51"/>
        <v>0</v>
      </c>
      <c r="R344" s="20">
        <f t="shared" si="48"/>
        <v>0</v>
      </c>
      <c r="S344" s="20">
        <f t="shared" si="52"/>
        <v>0</v>
      </c>
      <c r="T344" s="20">
        <f>IF((T343+R344)&lt;0,0,IF((T343+R344)&gt;结论【关键目标】!C$28,结论【关键目标】!C$28,T343+R344))</f>
        <v>0</v>
      </c>
      <c r="U344" s="19">
        <f>IF((T343+R344)&lt;结论【关键目标】!$C$28,0,(发电量计算【计算逻辑页】!R344+发电量计算【计算逻辑页】!T343-结论【关键目标】!$C$28))</f>
        <v>0</v>
      </c>
      <c r="V344" s="5">
        <f t="shared" si="49"/>
        <v>0</v>
      </c>
      <c r="W344" s="5">
        <f t="shared" si="50"/>
        <v>0</v>
      </c>
      <c r="X344" s="5">
        <f t="shared" si="53"/>
        <v>0</v>
      </c>
    </row>
    <row r="345" spans="1:24" x14ac:dyDescent="0.15">
      <c r="A345" s="7">
        <v>344</v>
      </c>
      <c r="B345" s="7">
        <v>1</v>
      </c>
      <c r="C345" s="7">
        <v>15</v>
      </c>
      <c r="D345" s="7">
        <v>8</v>
      </c>
      <c r="E345" s="7">
        <v>15</v>
      </c>
      <c r="F345" s="7">
        <v>-19</v>
      </c>
      <c r="G345" s="7">
        <v>84.9</v>
      </c>
      <c r="H345" s="7">
        <f t="shared" si="45"/>
        <v>7</v>
      </c>
      <c r="I345" s="16">
        <f t="shared" si="46"/>
        <v>44941</v>
      </c>
      <c r="J345" s="17">
        <v>0.70809999999999995</v>
      </c>
      <c r="K345" s="18">
        <f>G345*结论【关键目标】!C$27*0.7735*0.001</f>
        <v>7.8804179999999997</v>
      </c>
      <c r="L345" s="5">
        <v>-43259.838810000001</v>
      </c>
      <c r="M345" s="5">
        <f>ABS(IF(L345&lt;=0,L345/耗电量关键数据!$B$6/1000,L345/耗电量关键数据!$B$5/1000))</f>
        <v>17.303935524</v>
      </c>
      <c r="N345" s="19">
        <f>耗电量关键数据!$B$14</f>
        <v>1.1688450000000001</v>
      </c>
      <c r="O345" s="19">
        <f>耗电量关键数据!$B$15</f>
        <v>0.37403039999999999</v>
      </c>
      <c r="P345" s="19">
        <f t="shared" si="47"/>
        <v>18.846810924</v>
      </c>
      <c r="Q345" s="19">
        <f t="shared" si="51"/>
        <v>0</v>
      </c>
      <c r="R345" s="20">
        <f t="shared" si="48"/>
        <v>7.8804179999999997</v>
      </c>
      <c r="S345" s="20">
        <f t="shared" si="52"/>
        <v>0</v>
      </c>
      <c r="T345" s="20">
        <f>IF((T344+R345)&lt;0,0,IF((T344+R345)&gt;结论【关键目标】!C$28,结论【关键目标】!C$28,T344+R345))</f>
        <v>7.8804179999999997</v>
      </c>
      <c r="U345" s="19">
        <f>IF((T344+R345)&lt;结论【关键目标】!$C$28,0,(发电量计算【计算逻辑页】!R345+发电量计算【计算逻辑页】!T344-结论【关键目标】!$C$28))</f>
        <v>0</v>
      </c>
      <c r="V345" s="5">
        <f t="shared" si="49"/>
        <v>0</v>
      </c>
      <c r="W345" s="5">
        <f t="shared" si="50"/>
        <v>5.5801239857999994</v>
      </c>
      <c r="X345" s="5">
        <f t="shared" si="53"/>
        <v>0</v>
      </c>
    </row>
    <row r="346" spans="1:24" x14ac:dyDescent="0.15">
      <c r="A346" s="7">
        <v>345</v>
      </c>
      <c r="B346" s="7">
        <v>1</v>
      </c>
      <c r="C346" s="7">
        <v>15</v>
      </c>
      <c r="D346" s="7">
        <v>9</v>
      </c>
      <c r="E346" s="7">
        <v>15</v>
      </c>
      <c r="F346" s="7">
        <v>-16.399999999999999</v>
      </c>
      <c r="G346" s="7">
        <v>233</v>
      </c>
      <c r="H346" s="7">
        <f t="shared" si="45"/>
        <v>7</v>
      </c>
      <c r="I346" s="16">
        <f t="shared" si="46"/>
        <v>44941</v>
      </c>
      <c r="J346" s="17">
        <v>0.70809999999999995</v>
      </c>
      <c r="K346" s="18">
        <f>G346*结论【关键目标】!C$27*0.7735*0.001</f>
        <v>21.627059999999997</v>
      </c>
      <c r="L346" s="5">
        <v>-22686.597979999999</v>
      </c>
      <c r="M346" s="5">
        <f>ABS(IF(L346&lt;=0,L346/耗电量关键数据!$B$6/1000,L346/耗电量关键数据!$B$5/1000))</f>
        <v>9.0746391919999994</v>
      </c>
      <c r="N346" s="19">
        <f>耗电量关键数据!$B$14</f>
        <v>1.1688450000000001</v>
      </c>
      <c r="O346" s="19">
        <f>耗电量关键数据!$B$15</f>
        <v>0.37403039999999999</v>
      </c>
      <c r="P346" s="19">
        <f t="shared" si="47"/>
        <v>10.617514592000001</v>
      </c>
      <c r="Q346" s="19">
        <f t="shared" si="51"/>
        <v>0</v>
      </c>
      <c r="R346" s="20">
        <f t="shared" si="48"/>
        <v>21.627059999999997</v>
      </c>
      <c r="S346" s="20">
        <f t="shared" si="52"/>
        <v>0</v>
      </c>
      <c r="T346" s="20">
        <f>IF((T345+R346)&lt;0,0,IF((T345+R346)&gt;结论【关键目标】!C$28,结论【关键目标】!C$28,T345+R346))</f>
        <v>22</v>
      </c>
      <c r="U346" s="19">
        <f>IF((T345+R346)&lt;结论【关键目标】!$C$28,0,(发电量计算【计算逻辑页】!R346+发电量计算【计算逻辑页】!T345-结论【关键目标】!$C$28))</f>
        <v>7.5074779999999954</v>
      </c>
      <c r="V346" s="5">
        <f t="shared" si="49"/>
        <v>2.627617299999998</v>
      </c>
      <c r="W346" s="5">
        <f t="shared" si="50"/>
        <v>7.5182620825952</v>
      </c>
      <c r="X346" s="5">
        <f t="shared" si="53"/>
        <v>0</v>
      </c>
    </row>
    <row r="347" spans="1:24" x14ac:dyDescent="0.15">
      <c r="A347" s="7">
        <v>346</v>
      </c>
      <c r="B347" s="7">
        <v>1</v>
      </c>
      <c r="C347" s="7">
        <v>15</v>
      </c>
      <c r="D347" s="7">
        <v>10</v>
      </c>
      <c r="E347" s="7">
        <v>15</v>
      </c>
      <c r="F347" s="7">
        <v>-14</v>
      </c>
      <c r="G347" s="7">
        <v>386.6</v>
      </c>
      <c r="H347" s="7">
        <f t="shared" si="45"/>
        <v>7</v>
      </c>
      <c r="I347" s="16">
        <f t="shared" si="46"/>
        <v>44941</v>
      </c>
      <c r="J347" s="17">
        <v>0.70809999999999995</v>
      </c>
      <c r="K347" s="18">
        <f>G347*结论【关键目标】!C$27*0.7735*0.001</f>
        <v>35.884211999999998</v>
      </c>
      <c r="L347" s="5">
        <v>-15402.971820000001</v>
      </c>
      <c r="M347" s="5">
        <f>ABS(IF(L347&lt;=0,L347/耗电量关键数据!$B$6/1000,L347/耗电量关键数据!$B$5/1000))</f>
        <v>6.1611887279999999</v>
      </c>
      <c r="N347" s="19">
        <f>耗电量关键数据!$B$14</f>
        <v>1.1688450000000001</v>
      </c>
      <c r="O347" s="19">
        <f>耗电量关键数据!$B$15</f>
        <v>0.37403039999999999</v>
      </c>
      <c r="P347" s="19">
        <f t="shared" si="47"/>
        <v>7.7040641279999997</v>
      </c>
      <c r="Q347" s="19">
        <f t="shared" si="51"/>
        <v>0</v>
      </c>
      <c r="R347" s="20">
        <f t="shared" si="48"/>
        <v>35.884211999999998</v>
      </c>
      <c r="S347" s="20">
        <f t="shared" si="52"/>
        <v>0</v>
      </c>
      <c r="T347" s="20">
        <f>IF((T346+R347)&lt;0,0,IF((T346+R347)&gt;结论【关键目标】!C$28,结论【关键目标】!C$28,T346+R347))</f>
        <v>22</v>
      </c>
      <c r="U347" s="19">
        <f>IF((T346+R347)&lt;结论【关键目标】!$C$28,0,(发电量计算【计算逻辑页】!R347+发电量计算【计算逻辑页】!T346-结论【关键目标】!$C$28))</f>
        <v>35.884211999999998</v>
      </c>
      <c r="V347" s="5">
        <f t="shared" si="49"/>
        <v>12.559474199999999</v>
      </c>
      <c r="W347" s="5">
        <f t="shared" si="50"/>
        <v>5.4552478090367993</v>
      </c>
      <c r="X347" s="5">
        <f t="shared" si="53"/>
        <v>0</v>
      </c>
    </row>
    <row r="348" spans="1:24" x14ac:dyDescent="0.15">
      <c r="A348" s="7">
        <v>347</v>
      </c>
      <c r="B348" s="7">
        <v>1</v>
      </c>
      <c r="C348" s="7">
        <v>15</v>
      </c>
      <c r="D348" s="7">
        <v>11</v>
      </c>
      <c r="E348" s="7">
        <v>15</v>
      </c>
      <c r="F348" s="7">
        <v>-12</v>
      </c>
      <c r="G348" s="7">
        <v>543.5</v>
      </c>
      <c r="H348" s="7">
        <f t="shared" si="45"/>
        <v>7</v>
      </c>
      <c r="I348" s="16">
        <f t="shared" si="46"/>
        <v>44941</v>
      </c>
      <c r="J348" s="17">
        <v>1.2267999999999999</v>
      </c>
      <c r="K348" s="18">
        <f>G348*结论【关键目标】!C$27*0.7735*0.001</f>
        <v>50.447670000000002</v>
      </c>
      <c r="L348" s="5">
        <v>-6268.6574060000003</v>
      </c>
      <c r="M348" s="5">
        <f>ABS(IF(L348&lt;=0,L348/耗电量关键数据!$B$6/1000,L348/耗电量关键数据!$B$5/1000))</f>
        <v>2.5074629624</v>
      </c>
      <c r="N348" s="19">
        <f>耗电量关键数据!$B$14</f>
        <v>1.1688450000000001</v>
      </c>
      <c r="O348" s="19">
        <f>耗电量关键数据!$B$15</f>
        <v>0.37403039999999999</v>
      </c>
      <c r="P348" s="19">
        <f t="shared" si="47"/>
        <v>4.0503383623999998</v>
      </c>
      <c r="Q348" s="19">
        <f t="shared" si="51"/>
        <v>4.0503383623999998</v>
      </c>
      <c r="R348" s="20">
        <f t="shared" si="48"/>
        <v>46.397331637600004</v>
      </c>
      <c r="S348" s="20">
        <f t="shared" si="52"/>
        <v>0</v>
      </c>
      <c r="T348" s="20">
        <f>IF((T347+R348)&lt;0,0,IF((T347+R348)&gt;结论【关键目标】!C$28,结论【关键目标】!C$28,T347+R348))</f>
        <v>22</v>
      </c>
      <c r="U348" s="19">
        <f>IF((T347+R348)&lt;结论【关键目标】!$C$28,0,(发电量计算【计算逻辑页】!R348+发电量计算【计算逻辑页】!T347-结论【关键目标】!$C$28))</f>
        <v>46.397331637600004</v>
      </c>
      <c r="V348" s="5">
        <f t="shared" si="49"/>
        <v>16.23906607316</v>
      </c>
      <c r="W348" s="5">
        <f t="shared" si="50"/>
        <v>4.9689551029923189</v>
      </c>
      <c r="X348" s="5">
        <f t="shared" si="53"/>
        <v>0</v>
      </c>
    </row>
    <row r="349" spans="1:24" x14ac:dyDescent="0.15">
      <c r="A349" s="7">
        <v>348</v>
      </c>
      <c r="B349" s="7">
        <v>1</v>
      </c>
      <c r="C349" s="7">
        <v>15</v>
      </c>
      <c r="D349" s="7">
        <v>12</v>
      </c>
      <c r="E349" s="7">
        <v>15</v>
      </c>
      <c r="F349" s="7">
        <v>-9</v>
      </c>
      <c r="G349" s="7">
        <v>564.1</v>
      </c>
      <c r="H349" s="7">
        <f t="shared" si="45"/>
        <v>7</v>
      </c>
      <c r="I349" s="16">
        <f t="shared" si="46"/>
        <v>44941</v>
      </c>
      <c r="J349" s="17">
        <v>1.2267999999999999</v>
      </c>
      <c r="K349" s="18">
        <f>G349*结论【关键目标】!C$27*0.7735*0.001</f>
        <v>52.359761999999996</v>
      </c>
      <c r="L349" s="5">
        <v>-11167.188749999999</v>
      </c>
      <c r="M349" s="5">
        <f>ABS(IF(L349&lt;=0,L349/耗电量关键数据!$B$6/1000,L349/耗电量关键数据!$B$5/1000))</f>
        <v>4.4668755000000004</v>
      </c>
      <c r="N349" s="19">
        <f>耗电量关键数据!$B$14</f>
        <v>1.1688450000000001</v>
      </c>
      <c r="O349" s="19">
        <f>耗电量关键数据!$B$15</f>
        <v>0.37403039999999999</v>
      </c>
      <c r="P349" s="19">
        <f t="shared" si="47"/>
        <v>6.0097509000000002</v>
      </c>
      <c r="Q349" s="19">
        <f t="shared" si="51"/>
        <v>6.0097509000000002</v>
      </c>
      <c r="R349" s="20">
        <f t="shared" si="48"/>
        <v>46.350011099999996</v>
      </c>
      <c r="S349" s="20">
        <f t="shared" si="52"/>
        <v>0</v>
      </c>
      <c r="T349" s="20">
        <f>IF((T348+R349)&lt;0,0,IF((T348+R349)&gt;结论【关键目标】!C$28,结论【关键目标】!C$28,T348+R349))</f>
        <v>22</v>
      </c>
      <c r="U349" s="19">
        <f>IF((T348+R349)&lt;结论【关键目标】!$C$28,0,(发电量计算【计算逻辑页】!R349+发电量计算【计算逻辑页】!T348-结论【关键目标】!$C$28))</f>
        <v>46.350011099999989</v>
      </c>
      <c r="V349" s="5">
        <f t="shared" si="49"/>
        <v>16.222503884999995</v>
      </c>
      <c r="W349" s="5">
        <f t="shared" si="50"/>
        <v>7.3727624041199995</v>
      </c>
      <c r="X349" s="5">
        <f t="shared" si="53"/>
        <v>0</v>
      </c>
    </row>
    <row r="350" spans="1:24" x14ac:dyDescent="0.15">
      <c r="A350" s="7">
        <v>349</v>
      </c>
      <c r="B350" s="7">
        <v>1</v>
      </c>
      <c r="C350" s="7">
        <v>15</v>
      </c>
      <c r="D350" s="7">
        <v>13</v>
      </c>
      <c r="E350" s="7">
        <v>15</v>
      </c>
      <c r="F350" s="7">
        <v>-10</v>
      </c>
      <c r="G350" s="7">
        <v>458.1</v>
      </c>
      <c r="H350" s="7">
        <f t="shared" si="45"/>
        <v>7</v>
      </c>
      <c r="I350" s="16">
        <f t="shared" si="46"/>
        <v>44941</v>
      </c>
      <c r="J350" s="17">
        <v>1.2267999999999999</v>
      </c>
      <c r="K350" s="18">
        <f>G350*结论【关键目标】!C$27*0.7735*0.001</f>
        <v>42.520841999999995</v>
      </c>
      <c r="L350" s="5">
        <v>-9700.7117030000009</v>
      </c>
      <c r="M350" s="5">
        <f>ABS(IF(L350&lt;=0,L350/耗电量关键数据!$B$6/1000,L350/耗电量关键数据!$B$5/1000))</f>
        <v>3.8802846812</v>
      </c>
      <c r="N350" s="19">
        <f>耗电量关键数据!$B$14</f>
        <v>1.1688450000000001</v>
      </c>
      <c r="O350" s="19">
        <f>耗电量关键数据!$B$15</f>
        <v>0.37403039999999999</v>
      </c>
      <c r="P350" s="19">
        <f t="shared" si="47"/>
        <v>5.4231600811999998</v>
      </c>
      <c r="Q350" s="19">
        <f t="shared" si="51"/>
        <v>5.4231600811999998</v>
      </c>
      <c r="R350" s="20">
        <f t="shared" si="48"/>
        <v>37.097681918799992</v>
      </c>
      <c r="S350" s="20">
        <f t="shared" si="52"/>
        <v>0</v>
      </c>
      <c r="T350" s="20">
        <f>IF((T349+R350)&lt;0,0,IF((T349+R350)&gt;结论【关键目标】!C$28,结论【关键目标】!C$28,T349+R350))</f>
        <v>22</v>
      </c>
      <c r="U350" s="19">
        <f>IF((T349+R350)&lt;结论【关键目标】!$C$28,0,(发电量计算【计算逻辑页】!R350+发电量计算【计算逻辑页】!T349-结论【关键目标】!$C$28))</f>
        <v>37.097681918799992</v>
      </c>
      <c r="V350" s="5">
        <f t="shared" si="49"/>
        <v>12.984188671579997</v>
      </c>
      <c r="W350" s="5">
        <f t="shared" si="50"/>
        <v>6.6531327876161592</v>
      </c>
      <c r="X350" s="5">
        <f t="shared" si="53"/>
        <v>0</v>
      </c>
    </row>
    <row r="351" spans="1:24" x14ac:dyDescent="0.15">
      <c r="A351" s="7">
        <v>350</v>
      </c>
      <c r="B351" s="7">
        <v>1</v>
      </c>
      <c r="C351" s="7">
        <v>15</v>
      </c>
      <c r="D351" s="7">
        <v>14</v>
      </c>
      <c r="E351" s="7">
        <v>15</v>
      </c>
      <c r="F351" s="7">
        <v>-7</v>
      </c>
      <c r="G351" s="7">
        <v>379.9</v>
      </c>
      <c r="H351" s="7">
        <f t="shared" si="45"/>
        <v>7</v>
      </c>
      <c r="I351" s="16">
        <f t="shared" si="46"/>
        <v>44941</v>
      </c>
      <c r="J351" s="17">
        <v>1.2267999999999999</v>
      </c>
      <c r="K351" s="18">
        <f>G351*结论【关键目标】!C$27*0.7735*0.001</f>
        <v>35.262318</v>
      </c>
      <c r="L351" s="5">
        <v>-1841.8095479999999</v>
      </c>
      <c r="M351" s="5">
        <f>ABS(IF(L351&lt;=0,L351/耗电量关键数据!$B$6/1000,L351/耗电量关键数据!$B$5/1000))</f>
        <v>0.73672381919999996</v>
      </c>
      <c r="N351" s="19">
        <f>耗电量关键数据!$B$14</f>
        <v>1.1688450000000001</v>
      </c>
      <c r="O351" s="19">
        <f>耗电量关键数据!$B$15</f>
        <v>0.37403039999999999</v>
      </c>
      <c r="P351" s="19">
        <f t="shared" si="47"/>
        <v>2.2795992192000001</v>
      </c>
      <c r="Q351" s="19">
        <f t="shared" si="51"/>
        <v>2.2795992192000001</v>
      </c>
      <c r="R351" s="20">
        <f t="shared" si="48"/>
        <v>32.982718780799999</v>
      </c>
      <c r="S351" s="20">
        <f t="shared" si="52"/>
        <v>0</v>
      </c>
      <c r="T351" s="20">
        <f>IF((T350+R351)&lt;0,0,IF((T350+R351)&gt;结论【关键目标】!C$28,结论【关键目标】!C$28,T350+R351))</f>
        <v>22</v>
      </c>
      <c r="U351" s="19">
        <f>IF((T350+R351)&lt;结论【关键目标】!$C$28,0,(发电量计算【计算逻辑页】!R351+发电量计算【计算逻辑页】!T350-结论【关键目标】!$C$28))</f>
        <v>32.982718780799999</v>
      </c>
      <c r="V351" s="5">
        <f t="shared" si="49"/>
        <v>11.543951573279999</v>
      </c>
      <c r="W351" s="5">
        <f t="shared" si="50"/>
        <v>2.79661232211456</v>
      </c>
      <c r="X351" s="5">
        <f t="shared" si="53"/>
        <v>0</v>
      </c>
    </row>
    <row r="352" spans="1:24" x14ac:dyDescent="0.15">
      <c r="A352" s="7">
        <v>351</v>
      </c>
      <c r="B352" s="7">
        <v>1</v>
      </c>
      <c r="C352" s="7">
        <v>15</v>
      </c>
      <c r="D352" s="7">
        <v>15</v>
      </c>
      <c r="E352" s="7">
        <v>15</v>
      </c>
      <c r="F352" s="7">
        <v>-7.9</v>
      </c>
      <c r="G352" s="7">
        <v>181.7</v>
      </c>
      <c r="H352" s="7">
        <f t="shared" si="45"/>
        <v>7</v>
      </c>
      <c r="I352" s="16">
        <f t="shared" si="46"/>
        <v>44941</v>
      </c>
      <c r="J352" s="17">
        <v>1.2267999999999999</v>
      </c>
      <c r="K352" s="18">
        <f>G352*结论【关键目标】!C$27*0.7735*0.001</f>
        <v>16.865394000000002</v>
      </c>
      <c r="L352" s="5">
        <v>-5390.0492670000003</v>
      </c>
      <c r="M352" s="5">
        <f>ABS(IF(L352&lt;=0,L352/耗电量关键数据!$B$6/1000,L352/耗电量关键数据!$B$5/1000))</f>
        <v>2.1560197068000004</v>
      </c>
      <c r="N352" s="19">
        <f>耗电量关键数据!$B$14</f>
        <v>1.1688450000000001</v>
      </c>
      <c r="O352" s="19">
        <f>耗电量关键数据!$B$15</f>
        <v>0.37403039999999999</v>
      </c>
      <c r="P352" s="19">
        <f t="shared" si="47"/>
        <v>3.6988951068000007</v>
      </c>
      <c r="Q352" s="19">
        <f t="shared" si="51"/>
        <v>3.6988951068000007</v>
      </c>
      <c r="R352" s="20">
        <f t="shared" si="48"/>
        <v>13.166498893200002</v>
      </c>
      <c r="S352" s="20">
        <f t="shared" si="52"/>
        <v>0</v>
      </c>
      <c r="T352" s="20">
        <f>IF((T351+R352)&lt;0,0,IF((T351+R352)&gt;结论【关键目标】!C$28,结论【关键目标】!C$28,T351+R352))</f>
        <v>22</v>
      </c>
      <c r="U352" s="19">
        <f>IF((T351+R352)&lt;结论【关键目标】!$C$28,0,(发电量计算【计算逻辑页】!R352+发电量计算【计算逻辑页】!T351-结论【关键目标】!$C$28))</f>
        <v>13.1664988932</v>
      </c>
      <c r="V352" s="5">
        <f t="shared" si="49"/>
        <v>4.6082746126199998</v>
      </c>
      <c r="W352" s="5">
        <f t="shared" si="50"/>
        <v>4.5378045170222405</v>
      </c>
      <c r="X352" s="5">
        <f t="shared" si="53"/>
        <v>0</v>
      </c>
    </row>
    <row r="353" spans="1:24" x14ac:dyDescent="0.15">
      <c r="A353" s="7">
        <v>352</v>
      </c>
      <c r="B353" s="7">
        <v>1</v>
      </c>
      <c r="C353" s="7">
        <v>15</v>
      </c>
      <c r="D353" s="7">
        <v>16</v>
      </c>
      <c r="E353" s="7">
        <v>15</v>
      </c>
      <c r="F353" s="7">
        <v>-7</v>
      </c>
      <c r="G353" s="7">
        <v>43.3</v>
      </c>
      <c r="H353" s="7">
        <f t="shared" si="45"/>
        <v>7</v>
      </c>
      <c r="I353" s="16">
        <f t="shared" si="46"/>
        <v>44941</v>
      </c>
      <c r="J353" s="17">
        <v>0.70809999999999995</v>
      </c>
      <c r="K353" s="18">
        <f>G353*结论【关键目标】!C$27*0.7735*0.001</f>
        <v>4.0191059999999998</v>
      </c>
      <c r="L353" s="5">
        <v>-11617.814060000001</v>
      </c>
      <c r="M353" s="5">
        <f>ABS(IF(L353&lt;=0,L353/耗电量关键数据!$B$6/1000,L353/耗电量关键数据!$B$5/1000))</f>
        <v>4.6471256240000001</v>
      </c>
      <c r="N353" s="19">
        <f>耗电量关键数据!$B$14</f>
        <v>1.1688450000000001</v>
      </c>
      <c r="O353" s="19">
        <f>耗电量关键数据!$B$15</f>
        <v>0.37403039999999999</v>
      </c>
      <c r="P353" s="19">
        <f t="shared" si="47"/>
        <v>6.1900010239999999</v>
      </c>
      <c r="Q353" s="19">
        <f t="shared" si="51"/>
        <v>0</v>
      </c>
      <c r="R353" s="20">
        <f t="shared" si="48"/>
        <v>4.0191059999999998</v>
      </c>
      <c r="S353" s="20">
        <f t="shared" si="52"/>
        <v>0</v>
      </c>
      <c r="T353" s="20">
        <f>IF((T352+R353)&lt;0,0,IF((T352+R353)&gt;结论【关键目标】!C$28,结论【关键目标】!C$28,T352+R353))</f>
        <v>22</v>
      </c>
      <c r="U353" s="19">
        <f>IF((T352+R353)&lt;结论【关键目标】!$C$28,0,(发电量计算【计算逻辑页】!R353+发电量计算【计算逻辑页】!T352-结论【关键目标】!$C$28))</f>
        <v>4.0191060000000007</v>
      </c>
      <c r="V353" s="5">
        <f t="shared" si="49"/>
        <v>1.4066871000000001</v>
      </c>
      <c r="W353" s="5">
        <f t="shared" si="50"/>
        <v>2.8459289585999996</v>
      </c>
      <c r="X353" s="5">
        <f t="shared" si="53"/>
        <v>0</v>
      </c>
    </row>
    <row r="354" spans="1:24" x14ac:dyDescent="0.15">
      <c r="A354" s="7">
        <v>353</v>
      </c>
      <c r="B354" s="7">
        <v>1</v>
      </c>
      <c r="C354" s="7">
        <v>15</v>
      </c>
      <c r="D354" s="7">
        <v>17</v>
      </c>
      <c r="E354" s="7">
        <v>15</v>
      </c>
      <c r="F354" s="7">
        <v>-7</v>
      </c>
      <c r="G354" s="7">
        <v>0</v>
      </c>
      <c r="H354" s="7">
        <f t="shared" si="45"/>
        <v>7</v>
      </c>
      <c r="I354" s="16">
        <f t="shared" si="46"/>
        <v>44941</v>
      </c>
      <c r="J354" s="17">
        <v>0.70809999999999995</v>
      </c>
      <c r="K354" s="18">
        <f>G354*结论【关键目标】!C$27*0.7735*0.001</f>
        <v>0</v>
      </c>
      <c r="L354" s="5">
        <v>-16534.3001</v>
      </c>
      <c r="M354" s="5">
        <f>ABS(IF(L354&lt;=0,L354/耗电量关键数据!$B$6/1000,L354/耗电量关键数据!$B$5/1000))</f>
        <v>6.6137200400000005</v>
      </c>
      <c r="N354" s="19">
        <f>耗电量关键数据!$B$14</f>
        <v>1.1688450000000001</v>
      </c>
      <c r="O354" s="19">
        <f>耗电量关键数据!$B$15</f>
        <v>0.37403039999999999</v>
      </c>
      <c r="P354" s="19">
        <f t="shared" si="47"/>
        <v>8.1565954400000003</v>
      </c>
      <c r="Q354" s="19">
        <f t="shared" si="51"/>
        <v>0</v>
      </c>
      <c r="R354" s="20">
        <f t="shared" si="48"/>
        <v>0</v>
      </c>
      <c r="S354" s="20">
        <f t="shared" si="52"/>
        <v>0</v>
      </c>
      <c r="T354" s="20">
        <f>IF((T353+R354)&lt;0,0,IF((T353+R354)&gt;结论【关键目标】!C$28,结论【关键目标】!C$28,T353+R354))</f>
        <v>22</v>
      </c>
      <c r="U354" s="19">
        <f>IF((T353+R354)&lt;结论【关键目标】!$C$28,0,(发电量计算【计算逻辑页】!R354+发电量计算【计算逻辑页】!T353-结论【关键目标】!$C$28))</f>
        <v>0</v>
      </c>
      <c r="V354" s="5">
        <f t="shared" si="49"/>
        <v>0</v>
      </c>
      <c r="W354" s="5">
        <f t="shared" si="50"/>
        <v>0</v>
      </c>
      <c r="X354" s="5">
        <f t="shared" si="53"/>
        <v>0</v>
      </c>
    </row>
    <row r="355" spans="1:24" x14ac:dyDescent="0.15">
      <c r="A355" s="7">
        <v>354</v>
      </c>
      <c r="B355" s="7">
        <v>1</v>
      </c>
      <c r="C355" s="7">
        <v>15</v>
      </c>
      <c r="D355" s="7">
        <v>18</v>
      </c>
      <c r="E355" s="7">
        <v>15</v>
      </c>
      <c r="F355" s="7">
        <v>-8.8000000000000007</v>
      </c>
      <c r="G355" s="7">
        <v>0</v>
      </c>
      <c r="H355" s="7">
        <f t="shared" si="45"/>
        <v>7</v>
      </c>
      <c r="I355" s="16">
        <f t="shared" si="46"/>
        <v>44941</v>
      </c>
      <c r="J355" s="17">
        <v>0.70809999999999995</v>
      </c>
      <c r="K355" s="18">
        <f>G355*结论【关键目标】!C$27*0.7735*0.001</f>
        <v>0</v>
      </c>
      <c r="L355" s="5">
        <v>-33204.698060000002</v>
      </c>
      <c r="M355" s="5">
        <f>ABS(IF(L355&lt;=0,L355/耗电量关键数据!$B$6/1000,L355/耗电量关键数据!$B$5/1000))</f>
        <v>13.281879224000001</v>
      </c>
      <c r="N355" s="19">
        <f>耗电量关键数据!$B$14</f>
        <v>1.1688450000000001</v>
      </c>
      <c r="O355" s="19">
        <f>耗电量关键数据!$B$15</f>
        <v>0.37403039999999999</v>
      </c>
      <c r="P355" s="19">
        <f t="shared" si="47"/>
        <v>14.824754624000002</v>
      </c>
      <c r="Q355" s="19">
        <f t="shared" si="51"/>
        <v>0</v>
      </c>
      <c r="R355" s="20">
        <f t="shared" si="48"/>
        <v>0</v>
      </c>
      <c r="S355" s="20">
        <f t="shared" si="52"/>
        <v>0</v>
      </c>
      <c r="T355" s="20">
        <f>IF((T354+R355)&lt;0,0,IF((T354+R355)&gt;结论【关键目标】!C$28,结论【关键目标】!C$28,T354+R355))</f>
        <v>22</v>
      </c>
      <c r="U355" s="19">
        <f>IF((T354+R355)&lt;结论【关键目标】!$C$28,0,(发电量计算【计算逻辑页】!R355+发电量计算【计算逻辑页】!T354-结论【关键目标】!$C$28))</f>
        <v>0</v>
      </c>
      <c r="V355" s="5">
        <f t="shared" si="49"/>
        <v>0</v>
      </c>
      <c r="W355" s="5">
        <f t="shared" si="50"/>
        <v>0</v>
      </c>
      <c r="X355" s="5">
        <f t="shared" si="53"/>
        <v>0</v>
      </c>
    </row>
    <row r="356" spans="1:24" x14ac:dyDescent="0.15">
      <c r="A356" s="7">
        <v>355</v>
      </c>
      <c r="B356" s="7">
        <v>1</v>
      </c>
      <c r="C356" s="7">
        <v>15</v>
      </c>
      <c r="D356" s="7">
        <v>19</v>
      </c>
      <c r="E356" s="7">
        <v>15</v>
      </c>
      <c r="F356" s="7">
        <v>-10</v>
      </c>
      <c r="G356" s="7">
        <v>0</v>
      </c>
      <c r="H356" s="7">
        <f t="shared" si="45"/>
        <v>7</v>
      </c>
      <c r="I356" s="16">
        <f t="shared" si="46"/>
        <v>44941</v>
      </c>
      <c r="J356" s="17">
        <v>1.2267999999999999</v>
      </c>
      <c r="K356" s="18">
        <f>G356*结论【关键目标】!C$27*0.7735*0.001</f>
        <v>0</v>
      </c>
      <c r="L356" s="5">
        <v>-23569.753270000001</v>
      </c>
      <c r="M356" s="5">
        <f>ABS(IF(L356&lt;=0,L356/耗电量关键数据!$B$6/1000,L356/耗电量关键数据!$B$5/1000))</f>
        <v>9.4279013080000009</v>
      </c>
      <c r="N356" s="19">
        <f>耗电量关键数据!$B$14</f>
        <v>1.1688450000000001</v>
      </c>
      <c r="O356" s="19">
        <f>耗电量关键数据!$B$15</f>
        <v>0.37403039999999999</v>
      </c>
      <c r="P356" s="19">
        <f t="shared" si="47"/>
        <v>10.970776708000001</v>
      </c>
      <c r="Q356" s="19">
        <f t="shared" si="51"/>
        <v>10.970776708000001</v>
      </c>
      <c r="R356" s="20">
        <f t="shared" si="48"/>
        <v>-10.970776708000001</v>
      </c>
      <c r="S356" s="20">
        <f t="shared" si="52"/>
        <v>10.970776708000001</v>
      </c>
      <c r="T356" s="20">
        <f>IF((T355+R356)&lt;0,0,IF((T355+R356)&gt;结论【关键目标】!C$28,结论【关键目标】!C$28,T355+R356))</f>
        <v>11.029223291999999</v>
      </c>
      <c r="U356" s="19">
        <f>IF((T355+R356)&lt;结论【关键目标】!$C$28,0,(发电量计算【计算逻辑页】!R356+发电量计算【计算逻辑页】!T355-结论【关键目标】!$C$28))</f>
        <v>0</v>
      </c>
      <c r="V356" s="5">
        <f t="shared" si="49"/>
        <v>0</v>
      </c>
      <c r="W356" s="5">
        <f t="shared" si="50"/>
        <v>0</v>
      </c>
      <c r="X356" s="5">
        <f t="shared" si="53"/>
        <v>9.6191770175743994</v>
      </c>
    </row>
    <row r="357" spans="1:24" x14ac:dyDescent="0.15">
      <c r="A357" s="7">
        <v>356</v>
      </c>
      <c r="B357" s="7">
        <v>1</v>
      </c>
      <c r="C357" s="7">
        <v>15</v>
      </c>
      <c r="D357" s="7">
        <v>20</v>
      </c>
      <c r="E357" s="7">
        <v>15</v>
      </c>
      <c r="F357" s="7">
        <v>-11</v>
      </c>
      <c r="G357" s="7">
        <v>0</v>
      </c>
      <c r="H357" s="7">
        <f t="shared" si="45"/>
        <v>7</v>
      </c>
      <c r="I357" s="16">
        <f t="shared" si="46"/>
        <v>44941</v>
      </c>
      <c r="J357" s="17">
        <v>1.2267999999999999</v>
      </c>
      <c r="K357" s="18">
        <f>G357*结论【关键目标】!C$27*0.7735*0.001</f>
        <v>0</v>
      </c>
      <c r="L357" s="5">
        <v>-33509.277540000003</v>
      </c>
      <c r="M357" s="5">
        <f>ABS(IF(L357&lt;=0,L357/耗电量关键数据!$B$6/1000,L357/耗电量关键数据!$B$5/1000))</f>
        <v>13.403711016000001</v>
      </c>
      <c r="N357" s="19">
        <f>耗电量关键数据!$B$14</f>
        <v>1.1688450000000001</v>
      </c>
      <c r="O357" s="19">
        <f>耗电量关键数据!$B$15</f>
        <v>0.37403039999999999</v>
      </c>
      <c r="P357" s="19">
        <f t="shared" si="47"/>
        <v>14.946586416000001</v>
      </c>
      <c r="Q357" s="19">
        <f t="shared" si="51"/>
        <v>14.946586416000001</v>
      </c>
      <c r="R357" s="20">
        <f t="shared" si="48"/>
        <v>-14.946586416000001</v>
      </c>
      <c r="S357" s="20">
        <f t="shared" si="52"/>
        <v>14.946586416000001</v>
      </c>
      <c r="T357" s="20">
        <f>IF((T356+R357)&lt;0,0,IF((T356+R357)&gt;结论【关键目标】!C$28,结论【关键目标】!C$28,T356+R357))</f>
        <v>0</v>
      </c>
      <c r="U357" s="19">
        <f>IF((T356+R357)&lt;结论【关键目标】!$C$28,0,(发电量计算【计算逻辑页】!R357+发电量计算【计算逻辑页】!T356-结论【关键目标】!$C$28))</f>
        <v>0</v>
      </c>
      <c r="V357" s="5">
        <f t="shared" si="49"/>
        <v>0</v>
      </c>
      <c r="W357" s="5">
        <f t="shared" si="50"/>
        <v>0</v>
      </c>
      <c r="X357" s="5">
        <f t="shared" si="53"/>
        <v>0</v>
      </c>
    </row>
    <row r="358" spans="1:24" x14ac:dyDescent="0.15">
      <c r="A358" s="7">
        <v>357</v>
      </c>
      <c r="B358" s="7">
        <v>1</v>
      </c>
      <c r="C358" s="7">
        <v>15</v>
      </c>
      <c r="D358" s="7">
        <v>21</v>
      </c>
      <c r="E358" s="7">
        <v>15</v>
      </c>
      <c r="F358" s="7">
        <v>-11.2</v>
      </c>
      <c r="G358" s="7">
        <v>0</v>
      </c>
      <c r="H358" s="7">
        <f t="shared" si="45"/>
        <v>7</v>
      </c>
      <c r="I358" s="16">
        <f t="shared" si="46"/>
        <v>44941</v>
      </c>
      <c r="J358" s="17">
        <v>1.2267999999999999</v>
      </c>
      <c r="K358" s="18">
        <f>G358*结论【关键目标】!C$27*0.7735*0.001</f>
        <v>0</v>
      </c>
      <c r="L358" s="5">
        <v>-36880.36131</v>
      </c>
      <c r="M358" s="5">
        <f>ABS(IF(L358&lt;=0,L358/耗电量关键数据!$B$6/1000,L358/耗电量关键数据!$B$5/1000))</f>
        <v>14.752144524</v>
      </c>
      <c r="N358" s="19">
        <f>耗电量关键数据!$B$14</f>
        <v>1.1688450000000001</v>
      </c>
      <c r="O358" s="19">
        <f>耗电量关键数据!$B$15</f>
        <v>0.37403039999999999</v>
      </c>
      <c r="P358" s="19">
        <f t="shared" si="47"/>
        <v>16.295019923999998</v>
      </c>
      <c r="Q358" s="19">
        <f t="shared" si="51"/>
        <v>16.295019923999998</v>
      </c>
      <c r="R358" s="20">
        <f t="shared" si="48"/>
        <v>-16.295019923999998</v>
      </c>
      <c r="S358" s="20">
        <f t="shared" si="52"/>
        <v>16.295019923999998</v>
      </c>
      <c r="T358" s="20">
        <f>IF((T357+R358)&lt;0,0,IF((T357+R358)&gt;结论【关键目标】!C$28,结论【关键目标】!C$28,T357+R358))</f>
        <v>0</v>
      </c>
      <c r="U358" s="19">
        <f>IF((T357+R358)&lt;结论【关键目标】!$C$28,0,(发电量计算【计算逻辑页】!R358+发电量计算【计算逻辑页】!T357-结论【关键目标】!$C$28))</f>
        <v>0</v>
      </c>
      <c r="V358" s="5">
        <f t="shared" si="49"/>
        <v>0</v>
      </c>
      <c r="W358" s="5">
        <f t="shared" si="50"/>
        <v>0</v>
      </c>
      <c r="X358" s="5">
        <f t="shared" si="53"/>
        <v>0</v>
      </c>
    </row>
    <row r="359" spans="1:24" x14ac:dyDescent="0.15">
      <c r="A359" s="7">
        <v>358</v>
      </c>
      <c r="B359" s="7">
        <v>1</v>
      </c>
      <c r="C359" s="7">
        <v>15</v>
      </c>
      <c r="D359" s="7">
        <v>22</v>
      </c>
      <c r="E359" s="7">
        <v>15</v>
      </c>
      <c r="F359" s="7">
        <v>-13</v>
      </c>
      <c r="G359" s="7">
        <v>0</v>
      </c>
      <c r="H359" s="7">
        <f t="shared" si="45"/>
        <v>7</v>
      </c>
      <c r="I359" s="16">
        <f t="shared" si="46"/>
        <v>44941</v>
      </c>
      <c r="J359" s="17">
        <v>0.70809999999999995</v>
      </c>
      <c r="K359" s="18">
        <f>G359*结论【关键目标】!C$27*0.7735*0.001</f>
        <v>0</v>
      </c>
      <c r="L359" s="5">
        <v>-38372.625220000002</v>
      </c>
      <c r="M359" s="5">
        <f>ABS(IF(L359&lt;=0,L359/耗电量关键数据!$B$6/1000,L359/耗电量关键数据!$B$5/1000))</f>
        <v>15.349050088</v>
      </c>
      <c r="N359" s="19">
        <f>耗电量关键数据!$B$14</f>
        <v>1.1688450000000001</v>
      </c>
      <c r="O359" s="19">
        <f>耗电量关键数据!$B$15</f>
        <v>0.37403039999999999</v>
      </c>
      <c r="P359" s="19">
        <f t="shared" si="47"/>
        <v>16.891925487999998</v>
      </c>
      <c r="Q359" s="19">
        <f t="shared" si="51"/>
        <v>0</v>
      </c>
      <c r="R359" s="20">
        <f t="shared" si="48"/>
        <v>0</v>
      </c>
      <c r="S359" s="20">
        <f t="shared" si="52"/>
        <v>0</v>
      </c>
      <c r="T359" s="20">
        <f>IF((T358+R359)&lt;0,0,IF((T358+R359)&gt;结论【关键目标】!C$28,结论【关键目标】!C$28,T358+R359))</f>
        <v>0</v>
      </c>
      <c r="U359" s="19">
        <f>IF((T358+R359)&lt;结论【关键目标】!$C$28,0,(发电量计算【计算逻辑页】!R359+发电量计算【计算逻辑页】!T358-结论【关键目标】!$C$28))</f>
        <v>0</v>
      </c>
      <c r="V359" s="5">
        <f t="shared" si="49"/>
        <v>0</v>
      </c>
      <c r="W359" s="5">
        <f t="shared" si="50"/>
        <v>0</v>
      </c>
      <c r="X359" s="5">
        <f t="shared" si="53"/>
        <v>0</v>
      </c>
    </row>
    <row r="360" spans="1:24" x14ac:dyDescent="0.15">
      <c r="A360" s="7">
        <v>359</v>
      </c>
      <c r="B360" s="7">
        <v>1</v>
      </c>
      <c r="C360" s="7">
        <v>15</v>
      </c>
      <c r="D360" s="7">
        <v>23</v>
      </c>
      <c r="E360" s="7">
        <v>15</v>
      </c>
      <c r="F360" s="7">
        <v>-12</v>
      </c>
      <c r="G360" s="7">
        <v>0</v>
      </c>
      <c r="H360" s="7">
        <f t="shared" si="45"/>
        <v>7</v>
      </c>
      <c r="I360" s="16">
        <f t="shared" si="46"/>
        <v>44941</v>
      </c>
      <c r="J360" s="17">
        <v>0.70809999999999995</v>
      </c>
      <c r="K360" s="18">
        <f>G360*结论【关键目标】!C$27*0.7735*0.001</f>
        <v>0</v>
      </c>
      <c r="L360" s="5">
        <v>-39341.566500000001</v>
      </c>
      <c r="M360" s="5">
        <f>ABS(IF(L360&lt;=0,L360/耗电量关键数据!$B$6/1000,L360/耗电量关键数据!$B$5/1000))</f>
        <v>15.736626599999999</v>
      </c>
      <c r="N360" s="19">
        <f>耗电量关键数据!$B$14</f>
        <v>1.1688450000000001</v>
      </c>
      <c r="O360" s="19">
        <f>耗电量关键数据!$B$15</f>
        <v>0.37403039999999999</v>
      </c>
      <c r="P360" s="19">
        <f t="shared" si="47"/>
        <v>17.279501999999997</v>
      </c>
      <c r="Q360" s="19">
        <f t="shared" si="51"/>
        <v>0</v>
      </c>
      <c r="R360" s="20">
        <f t="shared" si="48"/>
        <v>0</v>
      </c>
      <c r="S360" s="20">
        <f t="shared" si="52"/>
        <v>0</v>
      </c>
      <c r="T360" s="20">
        <f>IF((T359+R360)&lt;0,0,IF((T359+R360)&gt;结论【关键目标】!C$28,结论【关键目标】!C$28,T359+R360))</f>
        <v>0</v>
      </c>
      <c r="U360" s="19">
        <f>IF((T359+R360)&lt;结论【关键目标】!$C$28,0,(发电量计算【计算逻辑页】!R360+发电量计算【计算逻辑页】!T359-结论【关键目标】!$C$28))</f>
        <v>0</v>
      </c>
      <c r="V360" s="5">
        <f t="shared" si="49"/>
        <v>0</v>
      </c>
      <c r="W360" s="5">
        <f t="shared" si="50"/>
        <v>0</v>
      </c>
      <c r="X360" s="5">
        <f t="shared" si="53"/>
        <v>0</v>
      </c>
    </row>
    <row r="361" spans="1:24" x14ac:dyDescent="0.15">
      <c r="A361" s="7">
        <v>360</v>
      </c>
      <c r="B361" s="7">
        <v>1</v>
      </c>
      <c r="C361" s="7">
        <v>15</v>
      </c>
      <c r="D361" s="7">
        <v>24</v>
      </c>
      <c r="E361" s="7">
        <v>15</v>
      </c>
      <c r="F361" s="7">
        <v>-11.8</v>
      </c>
      <c r="G361" s="7">
        <v>0</v>
      </c>
      <c r="H361" s="7">
        <f t="shared" si="45"/>
        <v>7</v>
      </c>
      <c r="I361" s="16">
        <f t="shared" si="46"/>
        <v>44941</v>
      </c>
      <c r="J361" s="17">
        <v>0.2407</v>
      </c>
      <c r="K361" s="18">
        <f>G361*结论【关键目标】!C$27*0.7735*0.001</f>
        <v>0</v>
      </c>
      <c r="L361" s="5">
        <v>-40842.457629999997</v>
      </c>
      <c r="M361" s="5">
        <f>ABS(IF(L361&lt;=0,L361/耗电量关键数据!$B$6/1000,L361/耗电量关键数据!$B$5/1000))</f>
        <v>16.336983052000001</v>
      </c>
      <c r="N361" s="19">
        <f>耗电量关键数据!$B$14</f>
        <v>1.1688450000000001</v>
      </c>
      <c r="O361" s="19">
        <f>耗电量关键数据!$B$15</f>
        <v>0.37403039999999999</v>
      </c>
      <c r="P361" s="19">
        <f t="shared" si="47"/>
        <v>17.879858452000001</v>
      </c>
      <c r="Q361" s="19">
        <f t="shared" si="51"/>
        <v>0</v>
      </c>
      <c r="R361" s="20">
        <f t="shared" si="48"/>
        <v>0</v>
      </c>
      <c r="S361" s="20">
        <f t="shared" si="52"/>
        <v>0</v>
      </c>
      <c r="T361" s="20">
        <f>IF((T360+R361)&lt;0,0,IF((T360+R361)&gt;结论【关键目标】!C$28,结论【关键目标】!C$28,T360+R361))</f>
        <v>0</v>
      </c>
      <c r="U361" s="19">
        <f>IF((T360+R361)&lt;结论【关键目标】!$C$28,0,(发电量计算【计算逻辑页】!R361+发电量计算【计算逻辑页】!T360-结论【关键目标】!$C$28))</f>
        <v>0</v>
      </c>
      <c r="V361" s="5">
        <f t="shared" si="49"/>
        <v>0</v>
      </c>
      <c r="W361" s="5">
        <f t="shared" si="50"/>
        <v>0</v>
      </c>
      <c r="X361" s="5">
        <f t="shared" si="53"/>
        <v>0</v>
      </c>
    </row>
    <row r="362" spans="1:24" x14ac:dyDescent="0.15">
      <c r="A362" s="7">
        <v>361</v>
      </c>
      <c r="B362" s="7">
        <v>1</v>
      </c>
      <c r="C362" s="7">
        <v>16</v>
      </c>
      <c r="D362" s="7">
        <v>1</v>
      </c>
      <c r="E362" s="7">
        <v>16</v>
      </c>
      <c r="F362" s="7">
        <v>-14</v>
      </c>
      <c r="G362" s="7">
        <v>0</v>
      </c>
      <c r="H362" s="7">
        <f t="shared" si="45"/>
        <v>1</v>
      </c>
      <c r="I362" s="16">
        <f t="shared" si="46"/>
        <v>44942</v>
      </c>
      <c r="J362" s="17">
        <v>0.2407</v>
      </c>
      <c r="K362" s="18">
        <f>G362*结论【关键目标】!C$27*0.7735*0.001</f>
        <v>0</v>
      </c>
      <c r="L362" s="5">
        <v>-41898.39892</v>
      </c>
      <c r="M362" s="5">
        <f>ABS(IF(L362&lt;=0,L362/耗电量关键数据!$B$6/1000,L362/耗电量关键数据!$B$5/1000))</f>
        <v>16.759359568000001</v>
      </c>
      <c r="N362" s="19">
        <f>耗电量关键数据!$B$14</f>
        <v>1.1688450000000001</v>
      </c>
      <c r="O362" s="19">
        <f>耗电量关键数据!$B$15</f>
        <v>0.37403039999999999</v>
      </c>
      <c r="P362" s="19">
        <f t="shared" si="47"/>
        <v>18.302234968</v>
      </c>
      <c r="Q362" s="19">
        <f t="shared" si="51"/>
        <v>0</v>
      </c>
      <c r="R362" s="20">
        <f t="shared" si="48"/>
        <v>0</v>
      </c>
      <c r="S362" s="20">
        <f t="shared" si="52"/>
        <v>0</v>
      </c>
      <c r="T362" s="20">
        <f>IF((T361+R362)&lt;0,0,IF((T361+R362)&gt;结论【关键目标】!C$28,结论【关键目标】!C$28,T361+R362))</f>
        <v>0</v>
      </c>
      <c r="U362" s="19">
        <f>IF((T361+R362)&lt;结论【关键目标】!$C$28,0,(发电量计算【计算逻辑页】!R362+发电量计算【计算逻辑页】!T361-结论【关键目标】!$C$28))</f>
        <v>0</v>
      </c>
      <c r="V362" s="5">
        <f t="shared" si="49"/>
        <v>0</v>
      </c>
      <c r="W362" s="5">
        <f t="shared" si="50"/>
        <v>0</v>
      </c>
      <c r="X362" s="5">
        <f t="shared" si="53"/>
        <v>0</v>
      </c>
    </row>
    <row r="363" spans="1:24" x14ac:dyDescent="0.15">
      <c r="A363" s="7">
        <v>362</v>
      </c>
      <c r="B363" s="7">
        <v>1</v>
      </c>
      <c r="C363" s="7">
        <v>16</v>
      </c>
      <c r="D363" s="7">
        <v>2</v>
      </c>
      <c r="E363" s="7">
        <v>16</v>
      </c>
      <c r="F363" s="7">
        <v>-14</v>
      </c>
      <c r="G363" s="7">
        <v>0</v>
      </c>
      <c r="H363" s="7">
        <f t="shared" si="45"/>
        <v>1</v>
      </c>
      <c r="I363" s="16">
        <f t="shared" si="46"/>
        <v>44942</v>
      </c>
      <c r="J363" s="17">
        <v>0.2407</v>
      </c>
      <c r="K363" s="18">
        <f>G363*结论【关键目标】!C$27*0.7735*0.001</f>
        <v>0</v>
      </c>
      <c r="L363" s="5">
        <v>-43202.290050000003</v>
      </c>
      <c r="M363" s="5">
        <f>ABS(IF(L363&lt;=0,L363/耗电量关键数据!$B$6/1000,L363/耗电量关键数据!$B$5/1000))</f>
        <v>17.280916019999999</v>
      </c>
      <c r="N363" s="19">
        <f>耗电量关键数据!$B$14</f>
        <v>1.1688450000000001</v>
      </c>
      <c r="O363" s="19">
        <f>耗电量关键数据!$B$15</f>
        <v>0.37403039999999999</v>
      </c>
      <c r="P363" s="19">
        <f t="shared" si="47"/>
        <v>18.823791419999999</v>
      </c>
      <c r="Q363" s="19">
        <f t="shared" si="51"/>
        <v>0</v>
      </c>
      <c r="R363" s="20">
        <f t="shared" si="48"/>
        <v>0</v>
      </c>
      <c r="S363" s="20">
        <f t="shared" si="52"/>
        <v>0</v>
      </c>
      <c r="T363" s="20">
        <f>IF((T362+R363)&lt;0,0,IF((T362+R363)&gt;结论【关键目标】!C$28,结论【关键目标】!C$28,T362+R363))</f>
        <v>0</v>
      </c>
      <c r="U363" s="19">
        <f>IF((T362+R363)&lt;结论【关键目标】!$C$28,0,(发电量计算【计算逻辑页】!R363+发电量计算【计算逻辑页】!T362-结论【关键目标】!$C$28))</f>
        <v>0</v>
      </c>
      <c r="V363" s="5">
        <f t="shared" si="49"/>
        <v>0</v>
      </c>
      <c r="W363" s="5">
        <f t="shared" si="50"/>
        <v>0</v>
      </c>
      <c r="X363" s="5">
        <f t="shared" si="53"/>
        <v>0</v>
      </c>
    </row>
    <row r="364" spans="1:24" x14ac:dyDescent="0.15">
      <c r="A364" s="7">
        <v>363</v>
      </c>
      <c r="B364" s="7">
        <v>1</v>
      </c>
      <c r="C364" s="7">
        <v>16</v>
      </c>
      <c r="D364" s="7">
        <v>3</v>
      </c>
      <c r="E364" s="7">
        <v>16</v>
      </c>
      <c r="F364" s="7">
        <v>-14.2</v>
      </c>
      <c r="G364" s="7">
        <v>0</v>
      </c>
      <c r="H364" s="7">
        <f t="shared" si="45"/>
        <v>1</v>
      </c>
      <c r="I364" s="16">
        <f t="shared" si="46"/>
        <v>44942</v>
      </c>
      <c r="J364" s="17">
        <v>0.2407</v>
      </c>
      <c r="K364" s="18">
        <f>G364*结论【关键目标】!C$27*0.7735*0.001</f>
        <v>0</v>
      </c>
      <c r="L364" s="5">
        <v>-44854.042049999996</v>
      </c>
      <c r="M364" s="5">
        <f>ABS(IF(L364&lt;=0,L364/耗电量关键数据!$B$6/1000,L364/耗电量关键数据!$B$5/1000))</f>
        <v>17.94161682</v>
      </c>
      <c r="N364" s="19">
        <f>耗电量关键数据!$B$14</f>
        <v>1.1688450000000001</v>
      </c>
      <c r="O364" s="19">
        <f>耗电量关键数据!$B$15</f>
        <v>0.37403039999999999</v>
      </c>
      <c r="P364" s="19">
        <f t="shared" si="47"/>
        <v>19.48449222</v>
      </c>
      <c r="Q364" s="19">
        <f t="shared" si="51"/>
        <v>0</v>
      </c>
      <c r="R364" s="20">
        <f t="shared" si="48"/>
        <v>0</v>
      </c>
      <c r="S364" s="20">
        <f t="shared" si="52"/>
        <v>0</v>
      </c>
      <c r="T364" s="20">
        <f>IF((T363+R364)&lt;0,0,IF((T363+R364)&gt;结论【关键目标】!C$28,结论【关键目标】!C$28,T363+R364))</f>
        <v>0</v>
      </c>
      <c r="U364" s="19">
        <f>IF((T363+R364)&lt;结论【关键目标】!$C$28,0,(发电量计算【计算逻辑页】!R364+发电量计算【计算逻辑页】!T363-结论【关键目标】!$C$28))</f>
        <v>0</v>
      </c>
      <c r="V364" s="5">
        <f t="shared" si="49"/>
        <v>0</v>
      </c>
      <c r="W364" s="5">
        <f t="shared" si="50"/>
        <v>0</v>
      </c>
      <c r="X364" s="5">
        <f t="shared" si="53"/>
        <v>0</v>
      </c>
    </row>
    <row r="365" spans="1:24" x14ac:dyDescent="0.15">
      <c r="A365" s="7">
        <v>364</v>
      </c>
      <c r="B365" s="7">
        <v>1</v>
      </c>
      <c r="C365" s="7">
        <v>16</v>
      </c>
      <c r="D365" s="7">
        <v>4</v>
      </c>
      <c r="E365" s="7">
        <v>16</v>
      </c>
      <c r="F365" s="7">
        <v>-15</v>
      </c>
      <c r="G365" s="7">
        <v>0</v>
      </c>
      <c r="H365" s="7">
        <f t="shared" si="45"/>
        <v>1</v>
      </c>
      <c r="I365" s="16">
        <f t="shared" si="46"/>
        <v>44942</v>
      </c>
      <c r="J365" s="17">
        <v>0.2407</v>
      </c>
      <c r="K365" s="18">
        <f>G365*结论【关键目标】!C$27*0.7735*0.001</f>
        <v>0</v>
      </c>
      <c r="L365" s="5">
        <v>-46474.547579999999</v>
      </c>
      <c r="M365" s="5">
        <f>ABS(IF(L365&lt;=0,L365/耗电量关键数据!$B$6/1000,L365/耗电量关键数据!$B$5/1000))</f>
        <v>18.589819032000001</v>
      </c>
      <c r="N365" s="19">
        <f>耗电量关键数据!$B$14</f>
        <v>1.1688450000000001</v>
      </c>
      <c r="O365" s="19">
        <f>耗电量关键数据!$B$15</f>
        <v>0.37403039999999999</v>
      </c>
      <c r="P365" s="19">
        <f t="shared" si="47"/>
        <v>20.132694432000001</v>
      </c>
      <c r="Q365" s="19">
        <f t="shared" si="51"/>
        <v>0</v>
      </c>
      <c r="R365" s="20">
        <f t="shared" si="48"/>
        <v>0</v>
      </c>
      <c r="S365" s="20">
        <f t="shared" si="52"/>
        <v>0</v>
      </c>
      <c r="T365" s="20">
        <f>IF((T364+R365)&lt;0,0,IF((T364+R365)&gt;结论【关键目标】!C$28,结论【关键目标】!C$28,T364+R365))</f>
        <v>0</v>
      </c>
      <c r="U365" s="19">
        <f>IF((T364+R365)&lt;结论【关键目标】!$C$28,0,(发电量计算【计算逻辑页】!R365+发电量计算【计算逻辑页】!T364-结论【关键目标】!$C$28))</f>
        <v>0</v>
      </c>
      <c r="V365" s="5">
        <f t="shared" si="49"/>
        <v>0</v>
      </c>
      <c r="W365" s="5">
        <f t="shared" si="50"/>
        <v>0</v>
      </c>
      <c r="X365" s="5">
        <f t="shared" si="53"/>
        <v>0</v>
      </c>
    </row>
    <row r="366" spans="1:24" x14ac:dyDescent="0.15">
      <c r="A366" s="7">
        <v>365</v>
      </c>
      <c r="B366" s="7">
        <v>1</v>
      </c>
      <c r="C366" s="7">
        <v>16</v>
      </c>
      <c r="D366" s="7">
        <v>5</v>
      </c>
      <c r="E366" s="7">
        <v>16</v>
      </c>
      <c r="F366" s="7">
        <v>-16</v>
      </c>
      <c r="G366" s="7">
        <v>0</v>
      </c>
      <c r="H366" s="7">
        <f t="shared" si="45"/>
        <v>1</v>
      </c>
      <c r="I366" s="16">
        <f t="shared" si="46"/>
        <v>44942</v>
      </c>
      <c r="J366" s="17">
        <v>0.2407</v>
      </c>
      <c r="K366" s="18">
        <f>G366*结论【关键目标】!C$27*0.7735*0.001</f>
        <v>0</v>
      </c>
      <c r="L366" s="5">
        <v>-48039.456120000003</v>
      </c>
      <c r="M366" s="5">
        <f>ABS(IF(L366&lt;=0,L366/耗电量关键数据!$B$6/1000,L366/耗电量关键数据!$B$5/1000))</f>
        <v>19.215782448000002</v>
      </c>
      <c r="N366" s="19">
        <f>耗电量关键数据!$B$14</f>
        <v>1.1688450000000001</v>
      </c>
      <c r="O366" s="19">
        <f>耗电量关键数据!$B$15</f>
        <v>0.37403039999999999</v>
      </c>
      <c r="P366" s="19">
        <f t="shared" si="47"/>
        <v>20.758657848000002</v>
      </c>
      <c r="Q366" s="19">
        <f t="shared" si="51"/>
        <v>0</v>
      </c>
      <c r="R366" s="20">
        <f t="shared" si="48"/>
        <v>0</v>
      </c>
      <c r="S366" s="20">
        <f t="shared" si="52"/>
        <v>0</v>
      </c>
      <c r="T366" s="20">
        <f>IF((T365+R366)&lt;0,0,IF((T365+R366)&gt;结论【关键目标】!C$28,结论【关键目标】!C$28,T365+R366))</f>
        <v>0</v>
      </c>
      <c r="U366" s="19">
        <f>IF((T365+R366)&lt;结论【关键目标】!$C$28,0,(发电量计算【计算逻辑页】!R366+发电量计算【计算逻辑页】!T365-结论【关键目标】!$C$28))</f>
        <v>0</v>
      </c>
      <c r="V366" s="5">
        <f t="shared" si="49"/>
        <v>0</v>
      </c>
      <c r="W366" s="5">
        <f t="shared" si="50"/>
        <v>0</v>
      </c>
      <c r="X366" s="5">
        <f t="shared" si="53"/>
        <v>0</v>
      </c>
    </row>
    <row r="367" spans="1:24" x14ac:dyDescent="0.15">
      <c r="A367" s="7">
        <v>366</v>
      </c>
      <c r="B367" s="7">
        <v>1</v>
      </c>
      <c r="C367" s="7">
        <v>16</v>
      </c>
      <c r="D367" s="7">
        <v>6</v>
      </c>
      <c r="E367" s="7">
        <v>16</v>
      </c>
      <c r="F367" s="7">
        <v>-15.1</v>
      </c>
      <c r="G367" s="7">
        <v>0</v>
      </c>
      <c r="H367" s="7">
        <f t="shared" si="45"/>
        <v>1</v>
      </c>
      <c r="I367" s="16">
        <f t="shared" si="46"/>
        <v>44942</v>
      </c>
      <c r="J367" s="17">
        <v>0.2407</v>
      </c>
      <c r="K367" s="18">
        <f>G367*结论【关键目标】!C$27*0.7735*0.001</f>
        <v>0</v>
      </c>
      <c r="L367" s="5">
        <v>-49349.034200000002</v>
      </c>
      <c r="M367" s="5">
        <f>ABS(IF(L367&lt;=0,L367/耗电量关键数据!$B$6/1000,L367/耗电量关键数据!$B$5/1000))</f>
        <v>19.739613680000001</v>
      </c>
      <c r="N367" s="19">
        <f>耗电量关键数据!$B$14</f>
        <v>1.1688450000000001</v>
      </c>
      <c r="O367" s="19">
        <f>耗电量关键数据!$B$15</f>
        <v>0.37403039999999999</v>
      </c>
      <c r="P367" s="19">
        <f t="shared" si="47"/>
        <v>21.282489080000001</v>
      </c>
      <c r="Q367" s="19">
        <f t="shared" si="51"/>
        <v>0</v>
      </c>
      <c r="R367" s="20">
        <f t="shared" si="48"/>
        <v>0</v>
      </c>
      <c r="S367" s="20">
        <f t="shared" si="52"/>
        <v>0</v>
      </c>
      <c r="T367" s="20">
        <f>IF((T366+R367)&lt;0,0,IF((T366+R367)&gt;结论【关键目标】!C$28,结论【关键目标】!C$28,T366+R367))</f>
        <v>0</v>
      </c>
      <c r="U367" s="19">
        <f>IF((T366+R367)&lt;结论【关键目标】!$C$28,0,(发电量计算【计算逻辑页】!R367+发电量计算【计算逻辑页】!T366-结论【关键目标】!$C$28))</f>
        <v>0</v>
      </c>
      <c r="V367" s="5">
        <f t="shared" si="49"/>
        <v>0</v>
      </c>
      <c r="W367" s="5">
        <f t="shared" si="50"/>
        <v>0</v>
      </c>
      <c r="X367" s="5">
        <f t="shared" si="53"/>
        <v>0</v>
      </c>
    </row>
    <row r="368" spans="1:24" x14ac:dyDescent="0.15">
      <c r="A368" s="7">
        <v>367</v>
      </c>
      <c r="B368" s="7">
        <v>1</v>
      </c>
      <c r="C368" s="7">
        <v>16</v>
      </c>
      <c r="D368" s="7">
        <v>7</v>
      </c>
      <c r="E368" s="7">
        <v>16</v>
      </c>
      <c r="F368" s="7">
        <v>-15</v>
      </c>
      <c r="G368" s="7">
        <v>0</v>
      </c>
      <c r="H368" s="7">
        <f t="shared" si="45"/>
        <v>1</v>
      </c>
      <c r="I368" s="16">
        <f t="shared" si="46"/>
        <v>44942</v>
      </c>
      <c r="J368" s="17">
        <v>0.2407</v>
      </c>
      <c r="K368" s="18">
        <f>G368*结论【关键目标】!C$27*0.7735*0.001</f>
        <v>0</v>
      </c>
      <c r="L368" s="5">
        <v>-45160.703549999998</v>
      </c>
      <c r="M368" s="5">
        <f>ABS(IF(L368&lt;=0,L368/耗电量关键数据!$B$6/1000,L368/耗电量关键数据!$B$5/1000))</f>
        <v>18.06428142</v>
      </c>
      <c r="N368" s="19">
        <f>耗电量关键数据!$B$14</f>
        <v>1.1688450000000001</v>
      </c>
      <c r="O368" s="19">
        <f>耗电量关键数据!$B$15</f>
        <v>0.37403039999999999</v>
      </c>
      <c r="P368" s="19">
        <f t="shared" si="47"/>
        <v>19.60715682</v>
      </c>
      <c r="Q368" s="19">
        <f t="shared" si="51"/>
        <v>0</v>
      </c>
      <c r="R368" s="20">
        <f t="shared" si="48"/>
        <v>0</v>
      </c>
      <c r="S368" s="20">
        <f t="shared" si="52"/>
        <v>0</v>
      </c>
      <c r="T368" s="20">
        <f>IF((T367+R368)&lt;0,0,IF((T367+R368)&gt;结论【关键目标】!C$28,结论【关键目标】!C$28,T367+R368))</f>
        <v>0</v>
      </c>
      <c r="U368" s="19">
        <f>IF((T367+R368)&lt;结论【关键目标】!$C$28,0,(发电量计算【计算逻辑页】!R368+发电量计算【计算逻辑页】!T367-结论【关键目标】!$C$28))</f>
        <v>0</v>
      </c>
      <c r="V368" s="5">
        <f t="shared" si="49"/>
        <v>0</v>
      </c>
      <c r="W368" s="5">
        <f t="shared" si="50"/>
        <v>0</v>
      </c>
      <c r="X368" s="5">
        <f t="shared" si="53"/>
        <v>0</v>
      </c>
    </row>
    <row r="369" spans="1:24" x14ac:dyDescent="0.15">
      <c r="A369" s="7">
        <v>368</v>
      </c>
      <c r="B369" s="7">
        <v>1</v>
      </c>
      <c r="C369" s="7">
        <v>16</v>
      </c>
      <c r="D369" s="7">
        <v>8</v>
      </c>
      <c r="E369" s="7">
        <v>16</v>
      </c>
      <c r="F369" s="7">
        <v>-17</v>
      </c>
      <c r="G369" s="7">
        <v>74.099999999999994</v>
      </c>
      <c r="H369" s="7">
        <f t="shared" si="45"/>
        <v>1</v>
      </c>
      <c r="I369" s="16">
        <f t="shared" si="46"/>
        <v>44942</v>
      </c>
      <c r="J369" s="17">
        <v>0.70809999999999995</v>
      </c>
      <c r="K369" s="18">
        <f>G369*结论【关键目标】!C$27*0.7735*0.001</f>
        <v>6.8779619999999992</v>
      </c>
      <c r="L369" s="5">
        <v>-45209.752240000002</v>
      </c>
      <c r="M369" s="5">
        <f>ABS(IF(L369&lt;=0,L369/耗电量关键数据!$B$6/1000,L369/耗电量关键数据!$B$5/1000))</f>
        <v>18.083900895999999</v>
      </c>
      <c r="N369" s="19">
        <f>耗电量关键数据!$B$14</f>
        <v>1.1688450000000001</v>
      </c>
      <c r="O369" s="19">
        <f>耗电量关键数据!$B$15</f>
        <v>0.37403039999999999</v>
      </c>
      <c r="P369" s="19">
        <f t="shared" si="47"/>
        <v>19.626776295999999</v>
      </c>
      <c r="Q369" s="19">
        <f t="shared" si="51"/>
        <v>0</v>
      </c>
      <c r="R369" s="20">
        <f t="shared" si="48"/>
        <v>6.8779619999999992</v>
      </c>
      <c r="S369" s="20">
        <f t="shared" si="52"/>
        <v>0</v>
      </c>
      <c r="T369" s="20">
        <f>IF((T368+R369)&lt;0,0,IF((T368+R369)&gt;结论【关键目标】!C$28,结论【关键目标】!C$28,T368+R369))</f>
        <v>6.8779619999999992</v>
      </c>
      <c r="U369" s="19">
        <f>IF((T368+R369)&lt;结论【关键目标】!$C$28,0,(发电量计算【计算逻辑页】!R369+发电量计算【计算逻辑页】!T368-结论【关键目标】!$C$28))</f>
        <v>0</v>
      </c>
      <c r="V369" s="5">
        <f t="shared" si="49"/>
        <v>0</v>
      </c>
      <c r="W369" s="5">
        <f t="shared" si="50"/>
        <v>4.870284892199999</v>
      </c>
      <c r="X369" s="5">
        <f t="shared" si="53"/>
        <v>0</v>
      </c>
    </row>
    <row r="370" spans="1:24" x14ac:dyDescent="0.15">
      <c r="A370" s="7">
        <v>369</v>
      </c>
      <c r="B370" s="7">
        <v>1</v>
      </c>
      <c r="C370" s="7">
        <v>16</v>
      </c>
      <c r="D370" s="7">
        <v>9</v>
      </c>
      <c r="E370" s="7">
        <v>16</v>
      </c>
      <c r="F370" s="7">
        <v>-14.8</v>
      </c>
      <c r="G370" s="7">
        <v>151.69999999999999</v>
      </c>
      <c r="H370" s="7">
        <f t="shared" si="45"/>
        <v>1</v>
      </c>
      <c r="I370" s="16">
        <f t="shared" si="46"/>
        <v>44942</v>
      </c>
      <c r="J370" s="17">
        <v>0.70809999999999995</v>
      </c>
      <c r="K370" s="18">
        <f>G370*结论【关键目标】!C$27*0.7735*0.001</f>
        <v>14.080794000000001</v>
      </c>
      <c r="L370" s="5">
        <v>-24880.25059</v>
      </c>
      <c r="M370" s="5">
        <f>ABS(IF(L370&lt;=0,L370/耗电量关键数据!$B$6/1000,L370/耗电量关键数据!$B$5/1000))</f>
        <v>9.9521002359999997</v>
      </c>
      <c r="N370" s="19">
        <f>耗电量关键数据!$B$14</f>
        <v>1.1688450000000001</v>
      </c>
      <c r="O370" s="19">
        <f>耗电量关键数据!$B$15</f>
        <v>0.37403039999999999</v>
      </c>
      <c r="P370" s="19">
        <f t="shared" si="47"/>
        <v>11.494975636000001</v>
      </c>
      <c r="Q370" s="19">
        <f t="shared" si="51"/>
        <v>0</v>
      </c>
      <c r="R370" s="20">
        <f t="shared" si="48"/>
        <v>14.080794000000001</v>
      </c>
      <c r="S370" s="20">
        <f t="shared" si="52"/>
        <v>0</v>
      </c>
      <c r="T370" s="20">
        <f>IF((T369+R370)&lt;0,0,IF((T369+R370)&gt;结论【关键目标】!C$28,结论【关键目标】!C$28,T369+R370))</f>
        <v>20.958756000000001</v>
      </c>
      <c r="U370" s="19">
        <f>IF((T369+R370)&lt;结论【关键目标】!$C$28,0,(发电量计算【计算逻辑页】!R370+发电量计算【计算逻辑页】!T369-结论【关键目标】!$C$28))</f>
        <v>0</v>
      </c>
      <c r="V370" s="5">
        <f t="shared" si="49"/>
        <v>0</v>
      </c>
      <c r="W370" s="5">
        <f t="shared" si="50"/>
        <v>8.139592247851601</v>
      </c>
      <c r="X370" s="5">
        <f t="shared" si="53"/>
        <v>0</v>
      </c>
    </row>
    <row r="371" spans="1:24" x14ac:dyDescent="0.15">
      <c r="A371" s="7">
        <v>370</v>
      </c>
      <c r="B371" s="7">
        <v>1</v>
      </c>
      <c r="C371" s="7">
        <v>16</v>
      </c>
      <c r="D371" s="7">
        <v>10</v>
      </c>
      <c r="E371" s="7">
        <v>16</v>
      </c>
      <c r="F371" s="7">
        <v>-13</v>
      </c>
      <c r="G371" s="7">
        <v>323.2</v>
      </c>
      <c r="H371" s="7">
        <f t="shared" si="45"/>
        <v>1</v>
      </c>
      <c r="I371" s="16">
        <f t="shared" si="46"/>
        <v>44942</v>
      </c>
      <c r="J371" s="17">
        <v>0.70809999999999995</v>
      </c>
      <c r="K371" s="18">
        <f>G371*结论【关键目标】!C$27*0.7735*0.001</f>
        <v>29.999424000000001</v>
      </c>
      <c r="L371" s="5">
        <v>-17596.62443</v>
      </c>
      <c r="M371" s="5">
        <f>ABS(IF(L371&lt;=0,L371/耗电量关键数据!$B$6/1000,L371/耗电量关键数据!$B$5/1000))</f>
        <v>7.0386497719999994</v>
      </c>
      <c r="N371" s="19">
        <f>耗电量关键数据!$B$14</f>
        <v>1.1688450000000001</v>
      </c>
      <c r="O371" s="19">
        <f>耗电量关键数据!$B$15</f>
        <v>0.37403039999999999</v>
      </c>
      <c r="P371" s="19">
        <f t="shared" si="47"/>
        <v>8.581525172000001</v>
      </c>
      <c r="Q371" s="19">
        <f t="shared" si="51"/>
        <v>0</v>
      </c>
      <c r="R371" s="20">
        <f t="shared" si="48"/>
        <v>29.999424000000001</v>
      </c>
      <c r="S371" s="20">
        <f t="shared" si="52"/>
        <v>0</v>
      </c>
      <c r="T371" s="20">
        <f>IF((T370+R371)&lt;0,0,IF((T370+R371)&gt;结论【关键目标】!C$28,结论【关键目标】!C$28,T370+R371))</f>
        <v>22</v>
      </c>
      <c r="U371" s="19">
        <f>IF((T370+R371)&lt;结论【关键目标】!$C$28,0,(发电量计算【计算逻辑页】!R371+发电量计算【计算逻辑页】!T370-结论【关键目标】!$C$28))</f>
        <v>28.958179999999999</v>
      </c>
      <c r="V371" s="5">
        <f t="shared" si="49"/>
        <v>10.135362999999998</v>
      </c>
      <c r="W371" s="5">
        <f t="shared" si="50"/>
        <v>6.0765779742932002</v>
      </c>
      <c r="X371" s="5">
        <f t="shared" si="53"/>
        <v>0</v>
      </c>
    </row>
    <row r="372" spans="1:24" x14ac:dyDescent="0.15">
      <c r="A372" s="7">
        <v>371</v>
      </c>
      <c r="B372" s="7">
        <v>1</v>
      </c>
      <c r="C372" s="7">
        <v>16</v>
      </c>
      <c r="D372" s="7">
        <v>11</v>
      </c>
      <c r="E372" s="7">
        <v>16</v>
      </c>
      <c r="F372" s="7">
        <v>-11</v>
      </c>
      <c r="G372" s="7">
        <v>470</v>
      </c>
      <c r="H372" s="7">
        <f t="shared" si="45"/>
        <v>1</v>
      </c>
      <c r="I372" s="16">
        <f t="shared" si="46"/>
        <v>44942</v>
      </c>
      <c r="J372" s="17">
        <v>1.2267999999999999</v>
      </c>
      <c r="K372" s="18">
        <f>G372*结论【关键目标】!C$27*0.7735*0.001</f>
        <v>43.625399999999999</v>
      </c>
      <c r="L372" s="5">
        <v>-8462.3100140000006</v>
      </c>
      <c r="M372" s="5">
        <f>ABS(IF(L372&lt;=0,L372/耗电量关键数据!$B$6/1000,L372/耗电量关键数据!$B$5/1000))</f>
        <v>3.3849240056000003</v>
      </c>
      <c r="N372" s="19">
        <f>耗电量关键数据!$B$14</f>
        <v>1.1688450000000001</v>
      </c>
      <c r="O372" s="19">
        <f>耗电量关键数据!$B$15</f>
        <v>0.37403039999999999</v>
      </c>
      <c r="P372" s="19">
        <f t="shared" si="47"/>
        <v>4.9277994056000001</v>
      </c>
      <c r="Q372" s="19">
        <f t="shared" si="51"/>
        <v>4.9277994056000001</v>
      </c>
      <c r="R372" s="20">
        <f t="shared" si="48"/>
        <v>38.697600594400001</v>
      </c>
      <c r="S372" s="20">
        <f t="shared" si="52"/>
        <v>0</v>
      </c>
      <c r="T372" s="20">
        <f>IF((T371+R372)&lt;0,0,IF((T371+R372)&gt;结论【关键目标】!C$28,结论【关键目标】!C$28,T371+R372))</f>
        <v>22</v>
      </c>
      <c r="U372" s="19">
        <f>IF((T371+R372)&lt;结论【关键目标】!$C$28,0,(发电量计算【计算逻辑页】!R372+发电量计算【计算逻辑页】!T371-结论【关键目标】!$C$28))</f>
        <v>38.697600594400001</v>
      </c>
      <c r="V372" s="5">
        <f t="shared" si="49"/>
        <v>13.544160208039999</v>
      </c>
      <c r="W372" s="5">
        <f t="shared" si="50"/>
        <v>6.0454243107900796</v>
      </c>
      <c r="X372" s="5">
        <f t="shared" si="53"/>
        <v>0</v>
      </c>
    </row>
    <row r="373" spans="1:24" x14ac:dyDescent="0.15">
      <c r="A373" s="7">
        <v>372</v>
      </c>
      <c r="B373" s="7">
        <v>1</v>
      </c>
      <c r="C373" s="7">
        <v>16</v>
      </c>
      <c r="D373" s="7">
        <v>12</v>
      </c>
      <c r="E373" s="7">
        <v>16</v>
      </c>
      <c r="F373" s="7">
        <v>-8.3000000000000007</v>
      </c>
      <c r="G373" s="7">
        <v>521.20000000000005</v>
      </c>
      <c r="H373" s="7">
        <f t="shared" si="45"/>
        <v>1</v>
      </c>
      <c r="I373" s="16">
        <f t="shared" si="46"/>
        <v>44942</v>
      </c>
      <c r="J373" s="17">
        <v>1.2267999999999999</v>
      </c>
      <c r="K373" s="18">
        <f>G373*结论【关键目标】!C$27*0.7735*0.001</f>
        <v>48.377784000000005</v>
      </c>
      <c r="L373" s="5">
        <v>-13117.10218</v>
      </c>
      <c r="M373" s="5">
        <f>ABS(IF(L373&lt;=0,L373/耗电量关键数据!$B$6/1000,L373/耗电量关键数据!$B$5/1000))</f>
        <v>5.2468408719999999</v>
      </c>
      <c r="N373" s="19">
        <f>耗电量关键数据!$B$14</f>
        <v>1.1688450000000001</v>
      </c>
      <c r="O373" s="19">
        <f>耗电量关键数据!$B$15</f>
        <v>0.37403039999999999</v>
      </c>
      <c r="P373" s="19">
        <f t="shared" si="47"/>
        <v>6.7897162719999997</v>
      </c>
      <c r="Q373" s="19">
        <f t="shared" si="51"/>
        <v>6.7897162719999997</v>
      </c>
      <c r="R373" s="20">
        <f t="shared" si="48"/>
        <v>41.588067728000006</v>
      </c>
      <c r="S373" s="20">
        <f t="shared" si="52"/>
        <v>0</v>
      </c>
      <c r="T373" s="20">
        <f>IF((T372+R373)&lt;0,0,IF((T372+R373)&gt;结论【关键目标】!C$28,结论【关键目标】!C$28,T372+R373))</f>
        <v>22</v>
      </c>
      <c r="U373" s="19">
        <f>IF((T372+R373)&lt;结论【关键目标】!$C$28,0,(发电量计算【计算逻辑页】!R373+发电量计算【计算逻辑页】!T372-结论【关键目标】!$C$28))</f>
        <v>41.588067728000006</v>
      </c>
      <c r="V373" s="5">
        <f t="shared" si="49"/>
        <v>14.555823704800002</v>
      </c>
      <c r="W373" s="5">
        <f t="shared" si="50"/>
        <v>8.3296239224895992</v>
      </c>
      <c r="X373" s="5">
        <f t="shared" si="53"/>
        <v>0</v>
      </c>
    </row>
    <row r="374" spans="1:24" x14ac:dyDescent="0.15">
      <c r="A374" s="7">
        <v>373</v>
      </c>
      <c r="B374" s="7">
        <v>1</v>
      </c>
      <c r="C374" s="7">
        <v>16</v>
      </c>
      <c r="D374" s="7">
        <v>13</v>
      </c>
      <c r="E374" s="7">
        <v>16</v>
      </c>
      <c r="F374" s="7">
        <v>-8</v>
      </c>
      <c r="G374" s="7">
        <v>441.1</v>
      </c>
      <c r="H374" s="7">
        <f t="shared" si="45"/>
        <v>1</v>
      </c>
      <c r="I374" s="16">
        <f t="shared" si="46"/>
        <v>44942</v>
      </c>
      <c r="J374" s="17">
        <v>1.2267999999999999</v>
      </c>
      <c r="K374" s="18">
        <f>G374*结论【关键目标】!C$27*0.7735*0.001</f>
        <v>40.942901999999997</v>
      </c>
      <c r="L374" s="5">
        <v>-11650.62513</v>
      </c>
      <c r="M374" s="5">
        <f>ABS(IF(L374&lt;=0,L374/耗电量关键数据!$B$6/1000,L374/耗电量关键数据!$B$5/1000))</f>
        <v>4.6602500520000003</v>
      </c>
      <c r="N374" s="19">
        <f>耗电量关键数据!$B$14</f>
        <v>1.1688450000000001</v>
      </c>
      <c r="O374" s="19">
        <f>耗电量关键数据!$B$15</f>
        <v>0.37403039999999999</v>
      </c>
      <c r="P374" s="19">
        <f t="shared" si="47"/>
        <v>6.2031254520000001</v>
      </c>
      <c r="Q374" s="19">
        <f t="shared" si="51"/>
        <v>6.2031254520000001</v>
      </c>
      <c r="R374" s="20">
        <f t="shared" si="48"/>
        <v>34.739776547999995</v>
      </c>
      <c r="S374" s="20">
        <f t="shared" si="52"/>
        <v>0</v>
      </c>
      <c r="T374" s="20">
        <f>IF((T373+R374)&lt;0,0,IF((T373+R374)&gt;结论【关键目标】!C$28,结论【关键目标】!C$28,T373+R374))</f>
        <v>22</v>
      </c>
      <c r="U374" s="19">
        <f>IF((T373+R374)&lt;结论【关键目标】!$C$28,0,(发电量计算【计算逻辑页】!R374+发电量计算【计算逻辑页】!T373-结论【关键目标】!$C$28))</f>
        <v>34.739776547999995</v>
      </c>
      <c r="V374" s="5">
        <f t="shared" si="49"/>
        <v>12.158921791799997</v>
      </c>
      <c r="W374" s="5">
        <f t="shared" si="50"/>
        <v>7.6099943045135996</v>
      </c>
      <c r="X374" s="5">
        <f t="shared" si="53"/>
        <v>0</v>
      </c>
    </row>
    <row r="375" spans="1:24" x14ac:dyDescent="0.15">
      <c r="A375" s="7">
        <v>374</v>
      </c>
      <c r="B375" s="7">
        <v>1</v>
      </c>
      <c r="C375" s="7">
        <v>16</v>
      </c>
      <c r="D375" s="7">
        <v>14</v>
      </c>
      <c r="E375" s="7">
        <v>16</v>
      </c>
      <c r="F375" s="7">
        <v>-6</v>
      </c>
      <c r="G375" s="7">
        <v>365.7</v>
      </c>
      <c r="H375" s="7">
        <f t="shared" si="45"/>
        <v>1</v>
      </c>
      <c r="I375" s="16">
        <f t="shared" si="46"/>
        <v>44942</v>
      </c>
      <c r="J375" s="17">
        <v>1.2267999999999999</v>
      </c>
      <c r="K375" s="18">
        <f>G375*结论【关键目标】!C$27*0.7735*0.001</f>
        <v>33.944274</v>
      </c>
      <c r="L375" s="5">
        <v>-3547.9837990000001</v>
      </c>
      <c r="M375" s="5">
        <f>ABS(IF(L375&lt;=0,L375/耗电量关键数据!$B$6/1000,L375/耗电量关键数据!$B$5/1000))</f>
        <v>1.4191935195999998</v>
      </c>
      <c r="N375" s="19">
        <f>耗电量关键数据!$B$14</f>
        <v>1.1688450000000001</v>
      </c>
      <c r="O375" s="19">
        <f>耗电量关键数据!$B$15</f>
        <v>0.37403039999999999</v>
      </c>
      <c r="P375" s="19">
        <f t="shared" si="47"/>
        <v>2.9620689196000001</v>
      </c>
      <c r="Q375" s="19">
        <f t="shared" si="51"/>
        <v>2.9620689196000001</v>
      </c>
      <c r="R375" s="20">
        <f t="shared" si="48"/>
        <v>30.9822050804</v>
      </c>
      <c r="S375" s="20">
        <f t="shared" si="52"/>
        <v>0</v>
      </c>
      <c r="T375" s="20">
        <f>IF((T374+R375)&lt;0,0,IF((T374+R375)&gt;结论【关键目标】!C$28,结论【关键目标】!C$28,T374+R375))</f>
        <v>22</v>
      </c>
      <c r="U375" s="19">
        <f>IF((T374+R375)&lt;结论【关键目标】!$C$28,0,(发电量计算【计算逻辑页】!R375+发电量计算【计算逻辑页】!T374-结论【关键目标】!$C$28))</f>
        <v>30.9822050804</v>
      </c>
      <c r="V375" s="5">
        <f t="shared" si="49"/>
        <v>10.843771778139999</v>
      </c>
      <c r="W375" s="5">
        <f t="shared" si="50"/>
        <v>3.6338661505652796</v>
      </c>
      <c r="X375" s="5">
        <f t="shared" si="53"/>
        <v>0</v>
      </c>
    </row>
    <row r="376" spans="1:24" x14ac:dyDescent="0.15">
      <c r="A376" s="7">
        <v>375</v>
      </c>
      <c r="B376" s="7">
        <v>1</v>
      </c>
      <c r="C376" s="7">
        <v>16</v>
      </c>
      <c r="D376" s="7">
        <v>15</v>
      </c>
      <c r="E376" s="7">
        <v>16</v>
      </c>
      <c r="F376" s="7">
        <v>-5.3</v>
      </c>
      <c r="G376" s="7">
        <v>198.8</v>
      </c>
      <c r="H376" s="7">
        <f t="shared" si="45"/>
        <v>1</v>
      </c>
      <c r="I376" s="16">
        <f t="shared" si="46"/>
        <v>44942</v>
      </c>
      <c r="J376" s="17">
        <v>1.2267999999999999</v>
      </c>
      <c r="K376" s="18">
        <f>G376*结论【关键目标】!C$27*0.7735*0.001</f>
        <v>18.452615999999999</v>
      </c>
      <c r="L376" s="5">
        <v>-7096.2235190000001</v>
      </c>
      <c r="M376" s="5">
        <f>ABS(IF(L376&lt;=0,L376/耗电量关键数据!$B$6/1000,L376/耗电量关键数据!$B$5/1000))</f>
        <v>2.8384894076</v>
      </c>
      <c r="N376" s="19">
        <f>耗电量关键数据!$B$14</f>
        <v>1.1688450000000001</v>
      </c>
      <c r="O376" s="19">
        <f>耗电量关键数据!$B$15</f>
        <v>0.37403039999999999</v>
      </c>
      <c r="P376" s="19">
        <f t="shared" si="47"/>
        <v>4.3813648075999998</v>
      </c>
      <c r="Q376" s="19">
        <f t="shared" si="51"/>
        <v>4.3813648075999998</v>
      </c>
      <c r="R376" s="20">
        <f t="shared" si="48"/>
        <v>14.071251192399998</v>
      </c>
      <c r="S376" s="20">
        <f t="shared" si="52"/>
        <v>0</v>
      </c>
      <c r="T376" s="20">
        <f>IF((T375+R376)&lt;0,0,IF((T375+R376)&gt;结论【关键目标】!C$28,结论【关键目标】!C$28,T375+R376))</f>
        <v>22</v>
      </c>
      <c r="U376" s="19">
        <f>IF((T375+R376)&lt;结论【关键目标】!$C$28,0,(发电量计算【计算逻辑页】!R376+发电量计算【计算逻辑页】!T375-结论【关键目标】!$C$28))</f>
        <v>14.071251192399998</v>
      </c>
      <c r="V376" s="5">
        <f t="shared" si="49"/>
        <v>4.9249379173399994</v>
      </c>
      <c r="W376" s="5">
        <f t="shared" si="50"/>
        <v>5.3750583459636792</v>
      </c>
      <c r="X376" s="5">
        <f t="shared" si="53"/>
        <v>0</v>
      </c>
    </row>
    <row r="377" spans="1:24" x14ac:dyDescent="0.15">
      <c r="A377" s="7">
        <v>376</v>
      </c>
      <c r="B377" s="7">
        <v>1</v>
      </c>
      <c r="C377" s="7">
        <v>16</v>
      </c>
      <c r="D377" s="7">
        <v>16</v>
      </c>
      <c r="E377" s="7">
        <v>16</v>
      </c>
      <c r="F377" s="7">
        <v>-6</v>
      </c>
      <c r="G377" s="7">
        <v>36.4</v>
      </c>
      <c r="H377" s="7">
        <f t="shared" si="45"/>
        <v>1</v>
      </c>
      <c r="I377" s="16">
        <f t="shared" si="46"/>
        <v>44942</v>
      </c>
      <c r="J377" s="17">
        <v>0.70809999999999995</v>
      </c>
      <c r="K377" s="18">
        <f>G377*结论【关键目标】!C$27*0.7735*0.001</f>
        <v>3.3786479999999997</v>
      </c>
      <c r="L377" s="5">
        <v>-13080.24913</v>
      </c>
      <c r="M377" s="5">
        <f>ABS(IF(L377&lt;=0,L377/耗电量关键数据!$B$6/1000,L377/耗电量关键数据!$B$5/1000))</f>
        <v>5.2320996519999996</v>
      </c>
      <c r="N377" s="19">
        <f>耗电量关键数据!$B$14</f>
        <v>1.1688450000000001</v>
      </c>
      <c r="O377" s="19">
        <f>耗电量关键数据!$B$15</f>
        <v>0.37403039999999999</v>
      </c>
      <c r="P377" s="19">
        <f t="shared" si="47"/>
        <v>6.7749750519999994</v>
      </c>
      <c r="Q377" s="19">
        <f t="shared" si="51"/>
        <v>0</v>
      </c>
      <c r="R377" s="20">
        <f t="shared" si="48"/>
        <v>3.3786479999999997</v>
      </c>
      <c r="S377" s="20">
        <f t="shared" si="52"/>
        <v>0</v>
      </c>
      <c r="T377" s="20">
        <f>IF((T376+R377)&lt;0,0,IF((T376+R377)&gt;结论【关键目标】!C$28,结论【关键目标】!C$28,T376+R377))</f>
        <v>22</v>
      </c>
      <c r="U377" s="19">
        <f>IF((T376+R377)&lt;结论【关键目标】!$C$28,0,(发电量计算【计算逻辑页】!R377+发电量计算【计算逻辑页】!T376-结论【关键目标】!$C$28))</f>
        <v>3.3786479999999983</v>
      </c>
      <c r="V377" s="5">
        <f t="shared" si="49"/>
        <v>1.1825267999999993</v>
      </c>
      <c r="W377" s="5">
        <f t="shared" si="50"/>
        <v>2.3924206487999995</v>
      </c>
      <c r="X377" s="5">
        <f t="shared" si="53"/>
        <v>0</v>
      </c>
    </row>
    <row r="378" spans="1:24" x14ac:dyDescent="0.15">
      <c r="A378" s="7">
        <v>377</v>
      </c>
      <c r="B378" s="7">
        <v>1</v>
      </c>
      <c r="C378" s="7">
        <v>16</v>
      </c>
      <c r="D378" s="7">
        <v>17</v>
      </c>
      <c r="E378" s="7">
        <v>16</v>
      </c>
      <c r="F378" s="7">
        <v>-7</v>
      </c>
      <c r="G378" s="7">
        <v>0</v>
      </c>
      <c r="H378" s="7">
        <f t="shared" si="45"/>
        <v>1</v>
      </c>
      <c r="I378" s="16">
        <f t="shared" si="46"/>
        <v>44942</v>
      </c>
      <c r="J378" s="17">
        <v>0.70809999999999995</v>
      </c>
      <c r="K378" s="18">
        <f>G378*结论【关键目标】!C$27*0.7735*0.001</f>
        <v>0</v>
      </c>
      <c r="L378" s="5">
        <v>-17752.995989999999</v>
      </c>
      <c r="M378" s="5">
        <f>ABS(IF(L378&lt;=0,L378/耗电量关键数据!$B$6/1000,L378/耗电量关键数据!$B$5/1000))</f>
        <v>7.101198396</v>
      </c>
      <c r="N378" s="19">
        <f>耗电量关键数据!$B$14</f>
        <v>1.1688450000000001</v>
      </c>
      <c r="O378" s="19">
        <f>耗电量关键数据!$B$15</f>
        <v>0.37403039999999999</v>
      </c>
      <c r="P378" s="19">
        <f t="shared" si="47"/>
        <v>8.6440737960000007</v>
      </c>
      <c r="Q378" s="19">
        <f t="shared" si="51"/>
        <v>0</v>
      </c>
      <c r="R378" s="20">
        <f t="shared" si="48"/>
        <v>0</v>
      </c>
      <c r="S378" s="20">
        <f t="shared" si="52"/>
        <v>0</v>
      </c>
      <c r="T378" s="20">
        <f>IF((T377+R378)&lt;0,0,IF((T377+R378)&gt;结论【关键目标】!C$28,结论【关键目标】!C$28,T377+R378))</f>
        <v>22</v>
      </c>
      <c r="U378" s="19">
        <f>IF((T377+R378)&lt;结论【关键目标】!$C$28,0,(发电量计算【计算逻辑页】!R378+发电量计算【计算逻辑页】!T377-结论【关键目标】!$C$28))</f>
        <v>0</v>
      </c>
      <c r="V378" s="5">
        <f t="shared" si="49"/>
        <v>0</v>
      </c>
      <c r="W378" s="5">
        <f t="shared" si="50"/>
        <v>0</v>
      </c>
      <c r="X378" s="5">
        <f t="shared" si="53"/>
        <v>0</v>
      </c>
    </row>
    <row r="379" spans="1:24" x14ac:dyDescent="0.15">
      <c r="A379" s="7">
        <v>378</v>
      </c>
      <c r="B379" s="7">
        <v>1</v>
      </c>
      <c r="C379" s="7">
        <v>16</v>
      </c>
      <c r="D379" s="7">
        <v>18</v>
      </c>
      <c r="E379" s="7">
        <v>16</v>
      </c>
      <c r="F379" s="7">
        <v>-6.7</v>
      </c>
      <c r="G379" s="7">
        <v>0</v>
      </c>
      <c r="H379" s="7">
        <f t="shared" si="45"/>
        <v>1</v>
      </c>
      <c r="I379" s="16">
        <f t="shared" si="46"/>
        <v>44942</v>
      </c>
      <c r="J379" s="17">
        <v>0.70809999999999995</v>
      </c>
      <c r="K379" s="18">
        <f>G379*结论【关键目标】!C$27*0.7735*0.001</f>
        <v>0</v>
      </c>
      <c r="L379" s="5">
        <v>-34667.133130000002</v>
      </c>
      <c r="M379" s="5">
        <f>ABS(IF(L379&lt;=0,L379/耗电量关键数据!$B$6/1000,L379/耗电量关键数据!$B$5/1000))</f>
        <v>13.866853252</v>
      </c>
      <c r="N379" s="19">
        <f>耗电量关键数据!$B$14</f>
        <v>1.1688450000000001</v>
      </c>
      <c r="O379" s="19">
        <f>耗电量关键数据!$B$15</f>
        <v>0.37403039999999999</v>
      </c>
      <c r="P379" s="19">
        <f t="shared" si="47"/>
        <v>15.409728652</v>
      </c>
      <c r="Q379" s="19">
        <f t="shared" si="51"/>
        <v>0</v>
      </c>
      <c r="R379" s="20">
        <f t="shared" si="48"/>
        <v>0</v>
      </c>
      <c r="S379" s="20">
        <f t="shared" si="52"/>
        <v>0</v>
      </c>
      <c r="T379" s="20">
        <f>IF((T378+R379)&lt;0,0,IF((T378+R379)&gt;结论【关键目标】!C$28,结论【关键目标】!C$28,T378+R379))</f>
        <v>22</v>
      </c>
      <c r="U379" s="19">
        <f>IF((T378+R379)&lt;结论【关键目标】!$C$28,0,(发电量计算【计算逻辑页】!R379+发电量计算【计算逻辑页】!T378-结论【关键目标】!$C$28))</f>
        <v>0</v>
      </c>
      <c r="V379" s="5">
        <f t="shared" si="49"/>
        <v>0</v>
      </c>
      <c r="W379" s="5">
        <f t="shared" si="50"/>
        <v>0</v>
      </c>
      <c r="X379" s="5">
        <f t="shared" si="53"/>
        <v>0</v>
      </c>
    </row>
    <row r="380" spans="1:24" x14ac:dyDescent="0.15">
      <c r="A380" s="7">
        <v>379</v>
      </c>
      <c r="B380" s="7">
        <v>1</v>
      </c>
      <c r="C380" s="7">
        <v>16</v>
      </c>
      <c r="D380" s="7">
        <v>19</v>
      </c>
      <c r="E380" s="7">
        <v>16</v>
      </c>
      <c r="F380" s="7">
        <v>-9</v>
      </c>
      <c r="G380" s="7">
        <v>0</v>
      </c>
      <c r="H380" s="7">
        <f t="shared" si="45"/>
        <v>1</v>
      </c>
      <c r="I380" s="16">
        <f t="shared" si="46"/>
        <v>44942</v>
      </c>
      <c r="J380" s="17">
        <v>1.2267999999999999</v>
      </c>
      <c r="K380" s="18">
        <f>G380*结论【关键目标】!C$27*0.7735*0.001</f>
        <v>0</v>
      </c>
      <c r="L380" s="5">
        <v>-24676.876530000001</v>
      </c>
      <c r="M380" s="5">
        <f>ABS(IF(L380&lt;=0,L380/耗电量关键数据!$B$6/1000,L380/耗电量关键数据!$B$5/1000))</f>
        <v>9.8707506120000001</v>
      </c>
      <c r="N380" s="19">
        <f>耗电量关键数据!$B$14</f>
        <v>1.1688450000000001</v>
      </c>
      <c r="O380" s="19">
        <f>耗电量关键数据!$B$15</f>
        <v>0.37403039999999999</v>
      </c>
      <c r="P380" s="19">
        <f t="shared" si="47"/>
        <v>11.413626012</v>
      </c>
      <c r="Q380" s="19">
        <f t="shared" si="51"/>
        <v>11.413626012</v>
      </c>
      <c r="R380" s="20">
        <f t="shared" si="48"/>
        <v>-11.413626012</v>
      </c>
      <c r="S380" s="20">
        <f t="shared" si="52"/>
        <v>11.413626012</v>
      </c>
      <c r="T380" s="20">
        <f>IF((T379+R380)&lt;0,0,IF((T379+R380)&gt;结论【关键目标】!C$28,结论【关键目标】!C$28,T379+R380))</f>
        <v>10.586373988</v>
      </c>
      <c r="U380" s="19">
        <f>IF((T379+R380)&lt;结论【关键目标】!$C$28,0,(发电量计算【计算逻辑页】!R380+发电量计算【计算逻辑页】!T379-结论【关键目标】!$C$28))</f>
        <v>0</v>
      </c>
      <c r="V380" s="5">
        <f t="shared" si="49"/>
        <v>0</v>
      </c>
      <c r="W380" s="5">
        <f t="shared" si="50"/>
        <v>0</v>
      </c>
      <c r="X380" s="5">
        <f t="shared" si="53"/>
        <v>9.2821327126783988</v>
      </c>
    </row>
    <row r="381" spans="1:24" x14ac:dyDescent="0.15">
      <c r="A381" s="7">
        <v>380</v>
      </c>
      <c r="B381" s="7">
        <v>1</v>
      </c>
      <c r="C381" s="7">
        <v>16</v>
      </c>
      <c r="D381" s="7">
        <v>20</v>
      </c>
      <c r="E381" s="7">
        <v>16</v>
      </c>
      <c r="F381" s="7">
        <v>-10</v>
      </c>
      <c r="G381" s="7">
        <v>0</v>
      </c>
      <c r="H381" s="7">
        <f t="shared" si="45"/>
        <v>1</v>
      </c>
      <c r="I381" s="16">
        <f t="shared" si="46"/>
        <v>44942</v>
      </c>
      <c r="J381" s="17">
        <v>1.2267999999999999</v>
      </c>
      <c r="K381" s="18">
        <f>G381*结论【关键目标】!C$27*0.7735*0.001</f>
        <v>0</v>
      </c>
      <c r="L381" s="5">
        <v>-34616.400800000003</v>
      </c>
      <c r="M381" s="5">
        <f>ABS(IF(L381&lt;=0,L381/耗电量关键数据!$B$6/1000,L381/耗电量关键数据!$B$5/1000))</f>
        <v>13.84656032</v>
      </c>
      <c r="N381" s="19">
        <f>耗电量关键数据!$B$14</f>
        <v>1.1688450000000001</v>
      </c>
      <c r="O381" s="19">
        <f>耗电量关键数据!$B$15</f>
        <v>0.37403039999999999</v>
      </c>
      <c r="P381" s="19">
        <f t="shared" si="47"/>
        <v>15.38943572</v>
      </c>
      <c r="Q381" s="19">
        <f t="shared" si="51"/>
        <v>15.38943572</v>
      </c>
      <c r="R381" s="20">
        <f t="shared" si="48"/>
        <v>-15.38943572</v>
      </c>
      <c r="S381" s="20">
        <f t="shared" si="52"/>
        <v>15.38943572</v>
      </c>
      <c r="T381" s="20">
        <f>IF((T380+R381)&lt;0,0,IF((T380+R381)&gt;结论【关键目标】!C$28,结论【关键目标】!C$28,T380+R381))</f>
        <v>0</v>
      </c>
      <c r="U381" s="19">
        <f>IF((T380+R381)&lt;结论【关键目标】!$C$28,0,(发电量计算【计算逻辑页】!R381+发电量计算【计算逻辑页】!T380-结论【关键目标】!$C$28))</f>
        <v>0</v>
      </c>
      <c r="V381" s="5">
        <f t="shared" si="49"/>
        <v>0</v>
      </c>
      <c r="W381" s="5">
        <f t="shared" si="50"/>
        <v>0</v>
      </c>
      <c r="X381" s="5">
        <f t="shared" si="53"/>
        <v>0</v>
      </c>
    </row>
    <row r="382" spans="1:24" x14ac:dyDescent="0.15">
      <c r="A382" s="7">
        <v>381</v>
      </c>
      <c r="B382" s="7">
        <v>1</v>
      </c>
      <c r="C382" s="7">
        <v>16</v>
      </c>
      <c r="D382" s="7">
        <v>21</v>
      </c>
      <c r="E382" s="7">
        <v>16</v>
      </c>
      <c r="F382" s="7">
        <v>-9.3000000000000007</v>
      </c>
      <c r="G382" s="7">
        <v>0</v>
      </c>
      <c r="H382" s="7">
        <f t="shared" si="45"/>
        <v>1</v>
      </c>
      <c r="I382" s="16">
        <f t="shared" si="46"/>
        <v>44942</v>
      </c>
      <c r="J382" s="17">
        <v>1.2267999999999999</v>
      </c>
      <c r="K382" s="18">
        <f>G382*结论【关键目标】!C$27*0.7735*0.001</f>
        <v>0</v>
      </c>
      <c r="L382" s="5">
        <v>-37987.484579999997</v>
      </c>
      <c r="M382" s="5">
        <f>ABS(IF(L382&lt;=0,L382/耗电量关键数据!$B$6/1000,L382/耗电量关键数据!$B$5/1000))</f>
        <v>15.194993831999998</v>
      </c>
      <c r="N382" s="19">
        <f>耗电量关键数据!$B$14</f>
        <v>1.1688450000000001</v>
      </c>
      <c r="O382" s="19">
        <f>耗电量关键数据!$B$15</f>
        <v>0.37403039999999999</v>
      </c>
      <c r="P382" s="19">
        <f t="shared" si="47"/>
        <v>16.737869231999998</v>
      </c>
      <c r="Q382" s="19">
        <f t="shared" si="51"/>
        <v>16.737869231999998</v>
      </c>
      <c r="R382" s="20">
        <f t="shared" si="48"/>
        <v>-16.737869231999998</v>
      </c>
      <c r="S382" s="20">
        <f t="shared" si="52"/>
        <v>16.737869231999998</v>
      </c>
      <c r="T382" s="20">
        <f>IF((T381+R382)&lt;0,0,IF((T381+R382)&gt;结论【关键目标】!C$28,结论【关键目标】!C$28,T381+R382))</f>
        <v>0</v>
      </c>
      <c r="U382" s="19">
        <f>IF((T381+R382)&lt;结论【关键目标】!$C$28,0,(发电量计算【计算逻辑页】!R382+发电量计算【计算逻辑页】!T381-结论【关键目标】!$C$28))</f>
        <v>0</v>
      </c>
      <c r="V382" s="5">
        <f t="shared" si="49"/>
        <v>0</v>
      </c>
      <c r="W382" s="5">
        <f t="shared" si="50"/>
        <v>0</v>
      </c>
      <c r="X382" s="5">
        <f t="shared" si="53"/>
        <v>0</v>
      </c>
    </row>
    <row r="383" spans="1:24" x14ac:dyDescent="0.15">
      <c r="A383" s="7">
        <v>382</v>
      </c>
      <c r="B383" s="7">
        <v>1</v>
      </c>
      <c r="C383" s="7">
        <v>16</v>
      </c>
      <c r="D383" s="7">
        <v>22</v>
      </c>
      <c r="E383" s="7">
        <v>16</v>
      </c>
      <c r="F383" s="7">
        <v>-11</v>
      </c>
      <c r="G383" s="7">
        <v>0</v>
      </c>
      <c r="H383" s="7">
        <f t="shared" si="45"/>
        <v>1</v>
      </c>
      <c r="I383" s="16">
        <f t="shared" si="46"/>
        <v>44942</v>
      </c>
      <c r="J383" s="17">
        <v>0.70809999999999995</v>
      </c>
      <c r="K383" s="18">
        <f>G383*结论【关键目标】!C$27*0.7735*0.001</f>
        <v>0</v>
      </c>
      <c r="L383" s="5">
        <v>-39462.309520000003</v>
      </c>
      <c r="M383" s="5">
        <f>ABS(IF(L383&lt;=0,L383/耗电量关键数据!$B$6/1000,L383/耗电量关键数据!$B$5/1000))</f>
        <v>15.784923808000002</v>
      </c>
      <c r="N383" s="19">
        <f>耗电量关键数据!$B$14</f>
        <v>1.1688450000000001</v>
      </c>
      <c r="O383" s="19">
        <f>耗电量关键数据!$B$15</f>
        <v>0.37403039999999999</v>
      </c>
      <c r="P383" s="19">
        <f t="shared" si="47"/>
        <v>17.327799208000002</v>
      </c>
      <c r="Q383" s="19">
        <f t="shared" si="51"/>
        <v>0</v>
      </c>
      <c r="R383" s="20">
        <f t="shared" si="48"/>
        <v>0</v>
      </c>
      <c r="S383" s="20">
        <f t="shared" si="52"/>
        <v>0</v>
      </c>
      <c r="T383" s="20">
        <f>IF((T382+R383)&lt;0,0,IF((T382+R383)&gt;结论【关键目标】!C$28,结论【关键目标】!C$28,T382+R383))</f>
        <v>0</v>
      </c>
      <c r="U383" s="19">
        <f>IF((T382+R383)&lt;结论【关键目标】!$C$28,0,(发电量计算【计算逻辑页】!R383+发电量计算【计算逻辑页】!T382-结论【关键目标】!$C$28))</f>
        <v>0</v>
      </c>
      <c r="V383" s="5">
        <f t="shared" si="49"/>
        <v>0</v>
      </c>
      <c r="W383" s="5">
        <f t="shared" si="50"/>
        <v>0</v>
      </c>
      <c r="X383" s="5">
        <f t="shared" si="53"/>
        <v>0</v>
      </c>
    </row>
    <row r="384" spans="1:24" x14ac:dyDescent="0.15">
      <c r="A384" s="7">
        <v>383</v>
      </c>
      <c r="B384" s="7">
        <v>1</v>
      </c>
      <c r="C384" s="7">
        <v>16</v>
      </c>
      <c r="D384" s="7">
        <v>23</v>
      </c>
      <c r="E384" s="7">
        <v>16</v>
      </c>
      <c r="F384" s="7">
        <v>-12</v>
      </c>
      <c r="G384" s="7">
        <v>0</v>
      </c>
      <c r="H384" s="7">
        <f t="shared" si="45"/>
        <v>1</v>
      </c>
      <c r="I384" s="16">
        <f t="shared" si="46"/>
        <v>44942</v>
      </c>
      <c r="J384" s="17">
        <v>0.70809999999999995</v>
      </c>
      <c r="K384" s="18">
        <f>G384*结论【关键目标】!C$27*0.7735*0.001</f>
        <v>0</v>
      </c>
      <c r="L384" s="5">
        <v>-40431.250809999998</v>
      </c>
      <c r="M384" s="5">
        <f>ABS(IF(L384&lt;=0,L384/耗电量关键数据!$B$6/1000,L384/耗电量关键数据!$B$5/1000))</f>
        <v>16.172500323999998</v>
      </c>
      <c r="N384" s="19">
        <f>耗电量关键数据!$B$14</f>
        <v>1.1688450000000001</v>
      </c>
      <c r="O384" s="19">
        <f>耗电量关键数据!$B$15</f>
        <v>0.37403039999999999</v>
      </c>
      <c r="P384" s="19">
        <f t="shared" si="47"/>
        <v>17.715375723999998</v>
      </c>
      <c r="Q384" s="19">
        <f t="shared" si="51"/>
        <v>0</v>
      </c>
      <c r="R384" s="20">
        <f t="shared" si="48"/>
        <v>0</v>
      </c>
      <c r="S384" s="20">
        <f t="shared" si="52"/>
        <v>0</v>
      </c>
      <c r="T384" s="20">
        <f>IF((T383+R384)&lt;0,0,IF((T383+R384)&gt;结论【关键目标】!C$28,结论【关键目标】!C$28,T383+R384))</f>
        <v>0</v>
      </c>
      <c r="U384" s="19">
        <f>IF((T383+R384)&lt;结论【关键目标】!$C$28,0,(发电量计算【计算逻辑页】!R384+发电量计算【计算逻辑页】!T383-结论【关键目标】!$C$28))</f>
        <v>0</v>
      </c>
      <c r="V384" s="5">
        <f t="shared" si="49"/>
        <v>0</v>
      </c>
      <c r="W384" s="5">
        <f t="shared" si="50"/>
        <v>0</v>
      </c>
      <c r="X384" s="5">
        <f t="shared" si="53"/>
        <v>0</v>
      </c>
    </row>
    <row r="385" spans="1:24" x14ac:dyDescent="0.15">
      <c r="A385" s="7">
        <v>384</v>
      </c>
      <c r="B385" s="7">
        <v>1</v>
      </c>
      <c r="C385" s="7">
        <v>16</v>
      </c>
      <c r="D385" s="7">
        <v>24</v>
      </c>
      <c r="E385" s="7">
        <v>16</v>
      </c>
      <c r="F385" s="7">
        <v>-10.5</v>
      </c>
      <c r="G385" s="7">
        <v>0</v>
      </c>
      <c r="H385" s="7">
        <f t="shared" si="45"/>
        <v>1</v>
      </c>
      <c r="I385" s="16">
        <f t="shared" si="46"/>
        <v>44942</v>
      </c>
      <c r="J385" s="17">
        <v>0.2407</v>
      </c>
      <c r="K385" s="18">
        <f>G385*结论【关键目标】!C$27*0.7735*0.001</f>
        <v>0</v>
      </c>
      <c r="L385" s="5">
        <v>-41932.141940000001</v>
      </c>
      <c r="M385" s="5">
        <f>ABS(IF(L385&lt;=0,L385/耗电量关键数据!$B$6/1000,L385/耗电量关键数据!$B$5/1000))</f>
        <v>16.772856776000001</v>
      </c>
      <c r="N385" s="19">
        <f>耗电量关键数据!$B$14</f>
        <v>1.1688450000000001</v>
      </c>
      <c r="O385" s="19">
        <f>耗电量关键数据!$B$15</f>
        <v>0.37403039999999999</v>
      </c>
      <c r="P385" s="19">
        <f t="shared" si="47"/>
        <v>18.315732176000001</v>
      </c>
      <c r="Q385" s="19">
        <f t="shared" si="51"/>
        <v>0</v>
      </c>
      <c r="R385" s="20">
        <f t="shared" si="48"/>
        <v>0</v>
      </c>
      <c r="S385" s="20">
        <f t="shared" si="52"/>
        <v>0</v>
      </c>
      <c r="T385" s="20">
        <f>IF((T384+R385)&lt;0,0,IF((T384+R385)&gt;结论【关键目标】!C$28,结论【关键目标】!C$28,T384+R385))</f>
        <v>0</v>
      </c>
      <c r="U385" s="19">
        <f>IF((T384+R385)&lt;结论【关键目标】!$C$28,0,(发电量计算【计算逻辑页】!R385+发电量计算【计算逻辑页】!T384-结论【关键目标】!$C$28))</f>
        <v>0</v>
      </c>
      <c r="V385" s="5">
        <f t="shared" si="49"/>
        <v>0</v>
      </c>
      <c r="W385" s="5">
        <f t="shared" si="50"/>
        <v>0</v>
      </c>
      <c r="X385" s="5">
        <f t="shared" si="53"/>
        <v>0</v>
      </c>
    </row>
    <row r="386" spans="1:24" x14ac:dyDescent="0.15">
      <c r="A386" s="7">
        <v>385</v>
      </c>
      <c r="B386" s="7">
        <v>1</v>
      </c>
      <c r="C386" s="7">
        <v>17</v>
      </c>
      <c r="D386" s="7">
        <v>1</v>
      </c>
      <c r="E386" s="7">
        <v>17</v>
      </c>
      <c r="F386" s="7">
        <v>-12</v>
      </c>
      <c r="G386" s="7">
        <v>0</v>
      </c>
      <c r="H386" s="7">
        <f t="shared" ref="H386:H449" si="54">WEEKDAY(I:I,2)</f>
        <v>2</v>
      </c>
      <c r="I386" s="16">
        <f t="shared" ref="I386:I449" si="55">DATE(2023,B386,C386)</f>
        <v>44943</v>
      </c>
      <c r="J386" s="17">
        <v>0.2407</v>
      </c>
      <c r="K386" s="18">
        <f>G386*结论【关键目标】!C$27*0.7735*0.001</f>
        <v>0</v>
      </c>
      <c r="L386" s="5">
        <v>-42770.146359999999</v>
      </c>
      <c r="M386" s="5">
        <f>ABS(IF(L386&lt;=0,L386/耗电量关键数据!$B$6/1000,L386/耗电量关键数据!$B$5/1000))</f>
        <v>17.108058543999999</v>
      </c>
      <c r="N386" s="19">
        <f>耗电量关键数据!$B$14</f>
        <v>1.1688450000000001</v>
      </c>
      <c r="O386" s="19">
        <f>耗电量关键数据!$B$15</f>
        <v>0.37403039999999999</v>
      </c>
      <c r="P386" s="19">
        <f t="shared" ref="P386:P449" si="56">M386+N386+O386</f>
        <v>18.650933943999998</v>
      </c>
      <c r="Q386" s="19">
        <f t="shared" si="51"/>
        <v>0</v>
      </c>
      <c r="R386" s="20">
        <f t="shared" ref="R386:R449" si="57">K386-Q386</f>
        <v>0</v>
      </c>
      <c r="S386" s="20">
        <f t="shared" si="52"/>
        <v>0</v>
      </c>
      <c r="T386" s="20">
        <f>IF((T385+R386)&lt;0,0,IF((T385+R386)&gt;结论【关键目标】!C$28,结论【关键目标】!C$28,T385+R386))</f>
        <v>0</v>
      </c>
      <c r="U386" s="19">
        <f>IF((T385+R386)&lt;结论【关键目标】!$C$28,0,(发电量计算【计算逻辑页】!R386+发电量计算【计算逻辑页】!T385-结论【关键目标】!$C$28))</f>
        <v>0</v>
      </c>
      <c r="V386" s="5">
        <f t="shared" ref="V386:V449" si="58">IF(J386&gt;0.35,U386*0.35,0)</f>
        <v>0</v>
      </c>
      <c r="W386" s="5">
        <f t="shared" ref="W386:W449" si="59">IF(P386&gt;K386,K386*J386,P386*J386)</f>
        <v>0</v>
      </c>
      <c r="X386" s="5">
        <f t="shared" si="53"/>
        <v>0</v>
      </c>
    </row>
    <row r="387" spans="1:24" x14ac:dyDescent="0.15">
      <c r="A387" s="7">
        <v>386</v>
      </c>
      <c r="B387" s="7">
        <v>1</v>
      </c>
      <c r="C387" s="7">
        <v>17</v>
      </c>
      <c r="D387" s="7">
        <v>2</v>
      </c>
      <c r="E387" s="7">
        <v>17</v>
      </c>
      <c r="F387" s="7">
        <v>-13</v>
      </c>
      <c r="G387" s="7">
        <v>0</v>
      </c>
      <c r="H387" s="7">
        <f t="shared" si="54"/>
        <v>2</v>
      </c>
      <c r="I387" s="16">
        <f t="shared" si="55"/>
        <v>44943</v>
      </c>
      <c r="J387" s="17">
        <v>0.2407</v>
      </c>
      <c r="K387" s="18">
        <f>G387*结论【关键目标】!C$27*0.7735*0.001</f>
        <v>0</v>
      </c>
      <c r="L387" s="5">
        <v>-43856.100630000001</v>
      </c>
      <c r="M387" s="5">
        <f>ABS(IF(L387&lt;=0,L387/耗电量关键数据!$B$6/1000,L387/耗电量关键数据!$B$5/1000))</f>
        <v>17.542440251999999</v>
      </c>
      <c r="N387" s="19">
        <f>耗电量关键数据!$B$14</f>
        <v>1.1688450000000001</v>
      </c>
      <c r="O387" s="19">
        <f>耗电量关键数据!$B$15</f>
        <v>0.37403039999999999</v>
      </c>
      <c r="P387" s="19">
        <f t="shared" si="56"/>
        <v>19.085315651999998</v>
      </c>
      <c r="Q387" s="19">
        <f t="shared" ref="Q387:Q450" si="60">IF(J387&gt;0.8,P387,0)</f>
        <v>0</v>
      </c>
      <c r="R387" s="20">
        <f t="shared" si="57"/>
        <v>0</v>
      </c>
      <c r="S387" s="20">
        <f t="shared" ref="S387:S450" si="61">IF(R387&lt;0,ABS(R387),0)</f>
        <v>0</v>
      </c>
      <c r="T387" s="20">
        <f>IF((T386+R387)&lt;0,0,IF((T386+R387)&gt;结论【关键目标】!C$28,结论【关键目标】!C$28,T386+R387))</f>
        <v>0</v>
      </c>
      <c r="U387" s="19">
        <f>IF((T386+R387)&lt;结论【关键目标】!$C$28,0,(发电量计算【计算逻辑页】!R387+发电量计算【计算逻辑页】!T386-结论【关键目标】!$C$28))</f>
        <v>0</v>
      </c>
      <c r="V387" s="5">
        <f t="shared" si="58"/>
        <v>0</v>
      </c>
      <c r="W387" s="5">
        <f t="shared" si="59"/>
        <v>0</v>
      </c>
      <c r="X387" s="5">
        <f t="shared" si="53"/>
        <v>0</v>
      </c>
    </row>
    <row r="388" spans="1:24" x14ac:dyDescent="0.15">
      <c r="A388" s="7">
        <v>387</v>
      </c>
      <c r="B388" s="7">
        <v>1</v>
      </c>
      <c r="C388" s="7">
        <v>17</v>
      </c>
      <c r="D388" s="7">
        <v>3</v>
      </c>
      <c r="E388" s="7">
        <v>17</v>
      </c>
      <c r="F388" s="7">
        <v>-12.4</v>
      </c>
      <c r="G388" s="7">
        <v>0</v>
      </c>
      <c r="H388" s="7">
        <f t="shared" si="54"/>
        <v>2</v>
      </c>
      <c r="I388" s="16">
        <f t="shared" si="55"/>
        <v>44943</v>
      </c>
      <c r="J388" s="17">
        <v>0.2407</v>
      </c>
      <c r="K388" s="18">
        <f>G388*结论【关键目标】!C$27*0.7735*0.001</f>
        <v>0</v>
      </c>
      <c r="L388" s="5">
        <v>-45289.91577</v>
      </c>
      <c r="M388" s="5">
        <f>ABS(IF(L388&lt;=0,L388/耗电量关键数据!$B$6/1000,L388/耗电量关键数据!$B$5/1000))</f>
        <v>18.115966308000001</v>
      </c>
      <c r="N388" s="19">
        <f>耗电量关键数据!$B$14</f>
        <v>1.1688450000000001</v>
      </c>
      <c r="O388" s="19">
        <f>耗电量关键数据!$B$15</f>
        <v>0.37403039999999999</v>
      </c>
      <c r="P388" s="19">
        <f t="shared" si="56"/>
        <v>19.658841708000001</v>
      </c>
      <c r="Q388" s="19">
        <f t="shared" si="60"/>
        <v>0</v>
      </c>
      <c r="R388" s="20">
        <f t="shared" si="57"/>
        <v>0</v>
      </c>
      <c r="S388" s="20">
        <f t="shared" si="61"/>
        <v>0</v>
      </c>
      <c r="T388" s="20">
        <f>IF((T387+R388)&lt;0,0,IF((T387+R388)&gt;结论【关键目标】!C$28,结论【关键目标】!C$28,T387+R388))</f>
        <v>0</v>
      </c>
      <c r="U388" s="19">
        <f>IF((T387+R388)&lt;结论【关键目标】!$C$28,0,(发电量计算【计算逻辑页】!R388+发电量计算【计算逻辑页】!T387-结论【关键目标】!$C$28))</f>
        <v>0</v>
      </c>
      <c r="V388" s="5">
        <f t="shared" si="58"/>
        <v>0</v>
      </c>
      <c r="W388" s="5">
        <f t="shared" si="59"/>
        <v>0</v>
      </c>
      <c r="X388" s="5">
        <f t="shared" ref="X388:X451" si="62">(J388-0.35)*IF(T388&gt;S388,S388,T388)</f>
        <v>0</v>
      </c>
    </row>
    <row r="389" spans="1:24" x14ac:dyDescent="0.15">
      <c r="A389" s="7">
        <v>388</v>
      </c>
      <c r="B389" s="7">
        <v>1</v>
      </c>
      <c r="C389" s="7">
        <v>17</v>
      </c>
      <c r="D389" s="7">
        <v>4</v>
      </c>
      <c r="E389" s="7">
        <v>17</v>
      </c>
      <c r="F389" s="7">
        <v>-14</v>
      </c>
      <c r="G389" s="7">
        <v>0</v>
      </c>
      <c r="H389" s="7">
        <f t="shared" si="54"/>
        <v>2</v>
      </c>
      <c r="I389" s="16">
        <f t="shared" si="55"/>
        <v>44943</v>
      </c>
      <c r="J389" s="17">
        <v>0.2407</v>
      </c>
      <c r="K389" s="18">
        <f>G389*结论【关键目标】!C$27*0.7735*0.001</f>
        <v>0</v>
      </c>
      <c r="L389" s="5">
        <v>-46474.547579999999</v>
      </c>
      <c r="M389" s="5">
        <f>ABS(IF(L389&lt;=0,L389/耗电量关键数据!$B$6/1000,L389/耗电量关键数据!$B$5/1000))</f>
        <v>18.589819032000001</v>
      </c>
      <c r="N389" s="19">
        <f>耗电量关键数据!$B$14</f>
        <v>1.1688450000000001</v>
      </c>
      <c r="O389" s="19">
        <f>耗电量关键数据!$B$15</f>
        <v>0.37403039999999999</v>
      </c>
      <c r="P389" s="19">
        <f t="shared" si="56"/>
        <v>20.132694432000001</v>
      </c>
      <c r="Q389" s="19">
        <f t="shared" si="60"/>
        <v>0</v>
      </c>
      <c r="R389" s="20">
        <f t="shared" si="57"/>
        <v>0</v>
      </c>
      <c r="S389" s="20">
        <f t="shared" si="61"/>
        <v>0</v>
      </c>
      <c r="T389" s="20">
        <f>IF((T388+R389)&lt;0,0,IF((T388+R389)&gt;结论【关键目标】!C$28,结论【关键目标】!C$28,T388+R389))</f>
        <v>0</v>
      </c>
      <c r="U389" s="19">
        <f>IF((T388+R389)&lt;结论【关键目标】!$C$28,0,(发电量计算【计算逻辑页】!R389+发电量计算【计算逻辑页】!T388-结论【关键目标】!$C$28))</f>
        <v>0</v>
      </c>
      <c r="V389" s="5">
        <f t="shared" si="58"/>
        <v>0</v>
      </c>
      <c r="W389" s="5">
        <f t="shared" si="59"/>
        <v>0</v>
      </c>
      <c r="X389" s="5">
        <f t="shared" si="62"/>
        <v>0</v>
      </c>
    </row>
    <row r="390" spans="1:24" x14ac:dyDescent="0.15">
      <c r="A390" s="7">
        <v>389</v>
      </c>
      <c r="B390" s="7">
        <v>1</v>
      </c>
      <c r="C390" s="7">
        <v>17</v>
      </c>
      <c r="D390" s="7">
        <v>5</v>
      </c>
      <c r="E390" s="7">
        <v>17</v>
      </c>
      <c r="F390" s="7">
        <v>-14</v>
      </c>
      <c r="G390" s="7">
        <v>0</v>
      </c>
      <c r="H390" s="7">
        <f t="shared" si="54"/>
        <v>2</v>
      </c>
      <c r="I390" s="16">
        <f t="shared" si="55"/>
        <v>44943</v>
      </c>
      <c r="J390" s="17">
        <v>0.2407</v>
      </c>
      <c r="K390" s="18">
        <f>G390*结论【关键目标】!C$27*0.7735*0.001</f>
        <v>0</v>
      </c>
      <c r="L390" s="5">
        <v>-47603.582390000003</v>
      </c>
      <c r="M390" s="5">
        <f>ABS(IF(L390&lt;=0,L390/耗电量关键数据!$B$6/1000,L390/耗电量关键数据!$B$5/1000))</f>
        <v>19.041432956000001</v>
      </c>
      <c r="N390" s="19">
        <f>耗电量关键数据!$B$14</f>
        <v>1.1688450000000001</v>
      </c>
      <c r="O390" s="19">
        <f>耗电量关键数据!$B$15</f>
        <v>0.37403039999999999</v>
      </c>
      <c r="P390" s="19">
        <f t="shared" si="56"/>
        <v>20.584308356000001</v>
      </c>
      <c r="Q390" s="19">
        <f t="shared" si="60"/>
        <v>0</v>
      </c>
      <c r="R390" s="20">
        <f t="shared" si="57"/>
        <v>0</v>
      </c>
      <c r="S390" s="20">
        <f t="shared" si="61"/>
        <v>0</v>
      </c>
      <c r="T390" s="20">
        <f>IF((T389+R390)&lt;0,0,IF((T389+R390)&gt;结论【关键目标】!C$28,结论【关键目标】!C$28,T389+R390))</f>
        <v>0</v>
      </c>
      <c r="U390" s="19">
        <f>IF((T389+R390)&lt;结论【关键目标】!$C$28,0,(发电量计算【计算逻辑页】!R390+发电量计算【计算逻辑页】!T389-结论【关键目标】!$C$28))</f>
        <v>0</v>
      </c>
      <c r="V390" s="5">
        <f t="shared" si="58"/>
        <v>0</v>
      </c>
      <c r="W390" s="5">
        <f t="shared" si="59"/>
        <v>0</v>
      </c>
      <c r="X390" s="5">
        <f t="shared" si="62"/>
        <v>0</v>
      </c>
    </row>
    <row r="391" spans="1:24" x14ac:dyDescent="0.15">
      <c r="A391" s="7">
        <v>390</v>
      </c>
      <c r="B391" s="7">
        <v>1</v>
      </c>
      <c r="C391" s="7">
        <v>17</v>
      </c>
      <c r="D391" s="7">
        <v>6</v>
      </c>
      <c r="E391" s="7">
        <v>17</v>
      </c>
      <c r="F391" s="7">
        <v>-11.5</v>
      </c>
      <c r="G391" s="7">
        <v>0</v>
      </c>
      <c r="H391" s="7">
        <f t="shared" si="54"/>
        <v>2</v>
      </c>
      <c r="I391" s="16">
        <f t="shared" si="55"/>
        <v>44943</v>
      </c>
      <c r="J391" s="17">
        <v>0.2407</v>
      </c>
      <c r="K391" s="18">
        <f>G391*结论【关键目标】!C$27*0.7735*0.001</f>
        <v>0</v>
      </c>
      <c r="L391" s="5">
        <v>-48684.760249999999</v>
      </c>
      <c r="M391" s="5">
        <f>ABS(IF(L391&lt;=0,L391/耗电量关键数据!$B$6/1000,L391/耗电量关键数据!$B$5/1000))</f>
        <v>19.473904099999999</v>
      </c>
      <c r="N391" s="19">
        <f>耗电量关键数据!$B$14</f>
        <v>1.1688450000000001</v>
      </c>
      <c r="O391" s="19">
        <f>耗电量关键数据!$B$15</f>
        <v>0.37403039999999999</v>
      </c>
      <c r="P391" s="19">
        <f t="shared" si="56"/>
        <v>21.016779499999998</v>
      </c>
      <c r="Q391" s="19">
        <f t="shared" si="60"/>
        <v>0</v>
      </c>
      <c r="R391" s="20">
        <f t="shared" si="57"/>
        <v>0</v>
      </c>
      <c r="S391" s="20">
        <f t="shared" si="61"/>
        <v>0</v>
      </c>
      <c r="T391" s="20">
        <f>IF((T390+R391)&lt;0,0,IF((T390+R391)&gt;结论【关键目标】!C$28,结论【关键目标】!C$28,T390+R391))</f>
        <v>0</v>
      </c>
      <c r="U391" s="19">
        <f>IF((T390+R391)&lt;结论【关键目标】!$C$28,0,(发电量计算【计算逻辑页】!R391+发电量计算【计算逻辑页】!T390-结论【关键目标】!$C$28))</f>
        <v>0</v>
      </c>
      <c r="V391" s="5">
        <f t="shared" si="58"/>
        <v>0</v>
      </c>
      <c r="W391" s="5">
        <f t="shared" si="59"/>
        <v>0</v>
      </c>
      <c r="X391" s="5">
        <f t="shared" si="62"/>
        <v>0</v>
      </c>
    </row>
    <row r="392" spans="1:24" x14ac:dyDescent="0.15">
      <c r="A392" s="7">
        <v>391</v>
      </c>
      <c r="B392" s="7">
        <v>1</v>
      </c>
      <c r="C392" s="7">
        <v>17</v>
      </c>
      <c r="D392" s="7">
        <v>7</v>
      </c>
      <c r="E392" s="7">
        <v>17</v>
      </c>
      <c r="F392" s="7">
        <v>-14</v>
      </c>
      <c r="G392" s="7">
        <v>0</v>
      </c>
      <c r="H392" s="7">
        <f t="shared" si="54"/>
        <v>2</v>
      </c>
      <c r="I392" s="16">
        <f t="shared" si="55"/>
        <v>44943</v>
      </c>
      <c r="J392" s="17">
        <v>0.2407</v>
      </c>
      <c r="K392" s="18">
        <f>G392*结论【关键目标】!C$27*0.7735*0.001</f>
        <v>0</v>
      </c>
      <c r="L392" s="5">
        <v>-44053.580289999998</v>
      </c>
      <c r="M392" s="5">
        <f>ABS(IF(L392&lt;=0,L392/耗电量关键数据!$B$6/1000,L392/耗电量关键数据!$B$5/1000))</f>
        <v>17.621432116000001</v>
      </c>
      <c r="N392" s="19">
        <f>耗电量关键数据!$B$14</f>
        <v>1.1688450000000001</v>
      </c>
      <c r="O392" s="19">
        <f>耗电量关键数据!$B$15</f>
        <v>0.37403039999999999</v>
      </c>
      <c r="P392" s="19">
        <f t="shared" si="56"/>
        <v>19.164307516000001</v>
      </c>
      <c r="Q392" s="19">
        <f t="shared" si="60"/>
        <v>0</v>
      </c>
      <c r="R392" s="20">
        <f t="shared" si="57"/>
        <v>0</v>
      </c>
      <c r="S392" s="20">
        <f t="shared" si="61"/>
        <v>0</v>
      </c>
      <c r="T392" s="20">
        <f>IF((T391+R392)&lt;0,0,IF((T391+R392)&gt;结论【关键目标】!C$28,结论【关键目标】!C$28,T391+R392))</f>
        <v>0</v>
      </c>
      <c r="U392" s="19">
        <f>IF((T391+R392)&lt;结论【关键目标】!$C$28,0,(发电量计算【计算逻辑页】!R392+发电量计算【计算逻辑页】!T391-结论【关键目标】!$C$28))</f>
        <v>0</v>
      </c>
      <c r="V392" s="5">
        <f t="shared" si="58"/>
        <v>0</v>
      </c>
      <c r="W392" s="5">
        <f t="shared" si="59"/>
        <v>0</v>
      </c>
      <c r="X392" s="5">
        <f t="shared" si="62"/>
        <v>0</v>
      </c>
    </row>
    <row r="393" spans="1:24" x14ac:dyDescent="0.15">
      <c r="A393" s="7">
        <v>392</v>
      </c>
      <c r="B393" s="7">
        <v>1</v>
      </c>
      <c r="C393" s="7">
        <v>17</v>
      </c>
      <c r="D393" s="7">
        <v>8</v>
      </c>
      <c r="E393" s="7">
        <v>17</v>
      </c>
      <c r="F393" s="7">
        <v>-15</v>
      </c>
      <c r="G393" s="7">
        <v>41.9</v>
      </c>
      <c r="H393" s="7">
        <f t="shared" si="54"/>
        <v>2</v>
      </c>
      <c r="I393" s="16">
        <f t="shared" si="55"/>
        <v>44943</v>
      </c>
      <c r="J393" s="17">
        <v>0.70809999999999995</v>
      </c>
      <c r="K393" s="18">
        <f>G393*结论【关键目标】!C$27*0.7735*0.001</f>
        <v>3.8891580000000001</v>
      </c>
      <c r="L393" s="5">
        <v>-43747.317170000002</v>
      </c>
      <c r="M393" s="5">
        <f>ABS(IF(L393&lt;=0,L393/耗电量关键数据!$B$6/1000,L393/耗电量关键数据!$B$5/1000))</f>
        <v>17.498926868000002</v>
      </c>
      <c r="N393" s="19">
        <f>耗电量关键数据!$B$14</f>
        <v>1.1688450000000001</v>
      </c>
      <c r="O393" s="19">
        <f>耗电量关键数据!$B$15</f>
        <v>0.37403039999999999</v>
      </c>
      <c r="P393" s="19">
        <f t="shared" si="56"/>
        <v>19.041802268000001</v>
      </c>
      <c r="Q393" s="19">
        <f t="shared" si="60"/>
        <v>0</v>
      </c>
      <c r="R393" s="20">
        <f t="shared" si="57"/>
        <v>3.8891580000000001</v>
      </c>
      <c r="S393" s="20">
        <f t="shared" si="61"/>
        <v>0</v>
      </c>
      <c r="T393" s="20">
        <f>IF((T392+R393)&lt;0,0,IF((T392+R393)&gt;结论【关键目标】!C$28,结论【关键目标】!C$28,T392+R393))</f>
        <v>3.8891580000000001</v>
      </c>
      <c r="U393" s="19">
        <f>IF((T392+R393)&lt;结论【关键目标】!$C$28,0,(发电量计算【计算逻辑页】!R393+发电量计算【计算逻辑页】!T392-结论【关键目标】!$C$28))</f>
        <v>0</v>
      </c>
      <c r="V393" s="5">
        <f t="shared" si="58"/>
        <v>0</v>
      </c>
      <c r="W393" s="5">
        <f t="shared" si="59"/>
        <v>2.7539127797999998</v>
      </c>
      <c r="X393" s="5">
        <f t="shared" si="62"/>
        <v>0</v>
      </c>
    </row>
    <row r="394" spans="1:24" x14ac:dyDescent="0.15">
      <c r="A394" s="7">
        <v>393</v>
      </c>
      <c r="B394" s="7">
        <v>1</v>
      </c>
      <c r="C394" s="7">
        <v>17</v>
      </c>
      <c r="D394" s="7">
        <v>9</v>
      </c>
      <c r="E394" s="7">
        <v>17</v>
      </c>
      <c r="F394" s="7">
        <v>-12.7</v>
      </c>
      <c r="G394" s="7">
        <v>149.30000000000001</v>
      </c>
      <c r="H394" s="7">
        <f t="shared" si="54"/>
        <v>2</v>
      </c>
      <c r="I394" s="16">
        <f t="shared" si="55"/>
        <v>44943</v>
      </c>
      <c r="J394" s="17">
        <v>0.70809999999999995</v>
      </c>
      <c r="K394" s="18">
        <f>G394*结论【关键目标】!C$27*0.7735*0.001</f>
        <v>13.858026000000001</v>
      </c>
      <c r="L394" s="5">
        <v>-23417.81552</v>
      </c>
      <c r="M394" s="5">
        <f>ABS(IF(L394&lt;=0,L394/耗电量关键数据!$B$6/1000,L394/耗电量关键数据!$B$5/1000))</f>
        <v>9.3671262080000002</v>
      </c>
      <c r="N394" s="19">
        <f>耗电量关键数据!$B$14</f>
        <v>1.1688450000000001</v>
      </c>
      <c r="O394" s="19">
        <f>耗电量关键数据!$B$15</f>
        <v>0.37403039999999999</v>
      </c>
      <c r="P394" s="19">
        <f t="shared" si="56"/>
        <v>10.910001608</v>
      </c>
      <c r="Q394" s="19">
        <f t="shared" si="60"/>
        <v>0</v>
      </c>
      <c r="R394" s="20">
        <f t="shared" si="57"/>
        <v>13.858026000000001</v>
      </c>
      <c r="S394" s="20">
        <f t="shared" si="61"/>
        <v>0</v>
      </c>
      <c r="T394" s="20">
        <f>IF((T393+R394)&lt;0,0,IF((T393+R394)&gt;结论【关键目标】!C$28,结论【关键目标】!C$28,T393+R394))</f>
        <v>17.747184000000001</v>
      </c>
      <c r="U394" s="19">
        <f>IF((T393+R394)&lt;结论【关键目标】!$C$28,0,(发电量计算【计算逻辑页】!R394+发电量计算【计算逻辑页】!T393-结论【关键目标】!$C$28))</f>
        <v>0</v>
      </c>
      <c r="V394" s="5">
        <f t="shared" si="58"/>
        <v>0</v>
      </c>
      <c r="W394" s="5">
        <f t="shared" si="59"/>
        <v>7.7253721386247998</v>
      </c>
      <c r="X394" s="5">
        <f t="shared" si="62"/>
        <v>0</v>
      </c>
    </row>
    <row r="395" spans="1:24" x14ac:dyDescent="0.15">
      <c r="A395" s="7">
        <v>394</v>
      </c>
      <c r="B395" s="7">
        <v>1</v>
      </c>
      <c r="C395" s="7">
        <v>17</v>
      </c>
      <c r="D395" s="7">
        <v>10</v>
      </c>
      <c r="E395" s="7">
        <v>17</v>
      </c>
      <c r="F395" s="7">
        <v>-13</v>
      </c>
      <c r="G395" s="7">
        <v>241.5</v>
      </c>
      <c r="H395" s="7">
        <f t="shared" si="54"/>
        <v>2</v>
      </c>
      <c r="I395" s="16">
        <f t="shared" si="55"/>
        <v>44943</v>
      </c>
      <c r="J395" s="17">
        <v>0.70809999999999995</v>
      </c>
      <c r="K395" s="18">
        <f>G395*结论【关键目标】!C$27*0.7735*0.001</f>
        <v>22.416029999999999</v>
      </c>
      <c r="L395" s="5">
        <v>-16134.18936</v>
      </c>
      <c r="M395" s="5">
        <f>ABS(IF(L395&lt;=0,L395/耗电量关键数据!$B$6/1000,L395/耗电量关键数据!$B$5/1000))</f>
        <v>6.4536757439999999</v>
      </c>
      <c r="N395" s="19">
        <f>耗电量关键数据!$B$14</f>
        <v>1.1688450000000001</v>
      </c>
      <c r="O395" s="19">
        <f>耗电量关键数据!$B$15</f>
        <v>0.37403039999999999</v>
      </c>
      <c r="P395" s="19">
        <f t="shared" si="56"/>
        <v>7.9965511439999997</v>
      </c>
      <c r="Q395" s="19">
        <f t="shared" si="60"/>
        <v>0</v>
      </c>
      <c r="R395" s="20">
        <f t="shared" si="57"/>
        <v>22.416029999999999</v>
      </c>
      <c r="S395" s="20">
        <f t="shared" si="61"/>
        <v>0</v>
      </c>
      <c r="T395" s="20">
        <f>IF((T394+R395)&lt;0,0,IF((T394+R395)&gt;结论【关键目标】!C$28,结论【关键目标】!C$28,T394+R395))</f>
        <v>22</v>
      </c>
      <c r="U395" s="19">
        <f>IF((T394+R395)&lt;结论【关键目标】!$C$28,0,(发电量计算【计算逻辑页】!R395+发电量计算【计算逻辑页】!T394-结论【关键目标】!$C$28))</f>
        <v>18.163213999999996</v>
      </c>
      <c r="V395" s="5">
        <f t="shared" si="58"/>
        <v>6.3571248999999987</v>
      </c>
      <c r="W395" s="5">
        <f t="shared" si="59"/>
        <v>5.662357865066399</v>
      </c>
      <c r="X395" s="5">
        <f t="shared" si="62"/>
        <v>0</v>
      </c>
    </row>
    <row r="396" spans="1:24" x14ac:dyDescent="0.15">
      <c r="A396" s="7">
        <v>395</v>
      </c>
      <c r="B396" s="7">
        <v>1</v>
      </c>
      <c r="C396" s="7">
        <v>17</v>
      </c>
      <c r="D396" s="7">
        <v>11</v>
      </c>
      <c r="E396" s="7">
        <v>17</v>
      </c>
      <c r="F396" s="7">
        <v>-11</v>
      </c>
      <c r="G396" s="7">
        <v>351</v>
      </c>
      <c r="H396" s="7">
        <f t="shared" si="54"/>
        <v>2</v>
      </c>
      <c r="I396" s="16">
        <f t="shared" si="55"/>
        <v>44943</v>
      </c>
      <c r="J396" s="17">
        <v>1.2267999999999999</v>
      </c>
      <c r="K396" s="18">
        <f>G396*结论【关键目标】!C$27*0.7735*0.001</f>
        <v>32.579819999999998</v>
      </c>
      <c r="L396" s="5">
        <v>-6999.8749420000004</v>
      </c>
      <c r="M396" s="5">
        <f>ABS(IF(L396&lt;=0,L396/耗电量关键数据!$B$6/1000,L396/耗电量关键数据!$B$5/1000))</f>
        <v>2.7999499768000002</v>
      </c>
      <c r="N396" s="19">
        <f>耗电量关键数据!$B$14</f>
        <v>1.1688450000000001</v>
      </c>
      <c r="O396" s="19">
        <f>耗电量关键数据!$B$15</f>
        <v>0.37403039999999999</v>
      </c>
      <c r="P396" s="19">
        <f t="shared" si="56"/>
        <v>4.3428253768000005</v>
      </c>
      <c r="Q396" s="19">
        <f t="shared" si="60"/>
        <v>4.3428253768000005</v>
      </c>
      <c r="R396" s="20">
        <f t="shared" si="57"/>
        <v>28.236994623199998</v>
      </c>
      <c r="S396" s="20">
        <f t="shared" si="61"/>
        <v>0</v>
      </c>
      <c r="T396" s="20">
        <f>IF((T395+R396)&lt;0,0,IF((T395+R396)&gt;结论【关键目标】!C$28,结论【关键目标】!C$28,T395+R396))</f>
        <v>22</v>
      </c>
      <c r="U396" s="19">
        <f>IF((T395+R396)&lt;结论【关键目标】!$C$28,0,(发电量计算【计算逻辑页】!R396+发电量计算【计算逻辑页】!T395-结论【关键目标】!$C$28))</f>
        <v>28.236994623199998</v>
      </c>
      <c r="V396" s="5">
        <f t="shared" si="58"/>
        <v>9.8829481181199981</v>
      </c>
      <c r="W396" s="5">
        <f t="shared" si="59"/>
        <v>5.32777817225824</v>
      </c>
      <c r="X396" s="5">
        <f t="shared" si="62"/>
        <v>0</v>
      </c>
    </row>
    <row r="397" spans="1:24" x14ac:dyDescent="0.15">
      <c r="A397" s="7">
        <v>396</v>
      </c>
      <c r="B397" s="7">
        <v>1</v>
      </c>
      <c r="C397" s="7">
        <v>17</v>
      </c>
      <c r="D397" s="7">
        <v>12</v>
      </c>
      <c r="E397" s="7">
        <v>17</v>
      </c>
      <c r="F397" s="7">
        <v>-6.8</v>
      </c>
      <c r="G397" s="7">
        <v>448.8</v>
      </c>
      <c r="H397" s="7">
        <f t="shared" si="54"/>
        <v>2</v>
      </c>
      <c r="I397" s="16">
        <f t="shared" si="55"/>
        <v>44943</v>
      </c>
      <c r="J397" s="17">
        <v>1.2267999999999999</v>
      </c>
      <c r="K397" s="18">
        <f>G397*结论【关键目标】!C$27*0.7735*0.001</f>
        <v>41.657615999999997</v>
      </c>
      <c r="L397" s="5">
        <v>-11898.406279999999</v>
      </c>
      <c r="M397" s="5">
        <f>ABS(IF(L397&lt;=0,L397/耗电量关键数据!$B$6/1000,L397/耗电量关键数据!$B$5/1000))</f>
        <v>4.759362512</v>
      </c>
      <c r="N397" s="19">
        <f>耗电量关键数据!$B$14</f>
        <v>1.1688450000000001</v>
      </c>
      <c r="O397" s="19">
        <f>耗电量关键数据!$B$15</f>
        <v>0.37403039999999999</v>
      </c>
      <c r="P397" s="19">
        <f t="shared" si="56"/>
        <v>6.3022379119999998</v>
      </c>
      <c r="Q397" s="19">
        <f t="shared" si="60"/>
        <v>6.3022379119999998</v>
      </c>
      <c r="R397" s="20">
        <f t="shared" si="57"/>
        <v>35.355378087999995</v>
      </c>
      <c r="S397" s="20">
        <f t="shared" si="61"/>
        <v>0</v>
      </c>
      <c r="T397" s="20">
        <f>IF((T396+R397)&lt;0,0,IF((T396+R397)&gt;结论【关键目标】!C$28,结论【关键目标】!C$28,T396+R397))</f>
        <v>22</v>
      </c>
      <c r="U397" s="19">
        <f>IF((T396+R397)&lt;结论【关键目标】!$C$28,0,(发电量计算【计算逻辑页】!R397+发电量计算【计算逻辑页】!T396-结论【关键目标】!$C$28))</f>
        <v>35.355378087999995</v>
      </c>
      <c r="V397" s="5">
        <f t="shared" si="58"/>
        <v>12.374382330799998</v>
      </c>
      <c r="W397" s="5">
        <f t="shared" si="59"/>
        <v>7.7315854704415994</v>
      </c>
      <c r="X397" s="5">
        <f t="shared" si="62"/>
        <v>0</v>
      </c>
    </row>
    <row r="398" spans="1:24" x14ac:dyDescent="0.15">
      <c r="A398" s="7">
        <v>397</v>
      </c>
      <c r="B398" s="7">
        <v>1</v>
      </c>
      <c r="C398" s="7">
        <v>17</v>
      </c>
      <c r="D398" s="7">
        <v>13</v>
      </c>
      <c r="E398" s="7">
        <v>17</v>
      </c>
      <c r="F398" s="7">
        <v>-7</v>
      </c>
      <c r="G398" s="7">
        <v>411</v>
      </c>
      <c r="H398" s="7">
        <f t="shared" si="54"/>
        <v>2</v>
      </c>
      <c r="I398" s="16">
        <f t="shared" si="55"/>
        <v>44943</v>
      </c>
      <c r="J398" s="17">
        <v>1.2267999999999999</v>
      </c>
      <c r="K398" s="18">
        <f>G398*结论【关键目标】!C$27*0.7735*0.001</f>
        <v>38.14902</v>
      </c>
      <c r="L398" s="5">
        <v>-10675.66842</v>
      </c>
      <c r="M398" s="5">
        <f>ABS(IF(L398&lt;=0,L398/耗电量关键数据!$B$6/1000,L398/耗电量关键数据!$B$5/1000))</f>
        <v>4.2702673679999998</v>
      </c>
      <c r="N398" s="19">
        <f>耗电量关键数据!$B$14</f>
        <v>1.1688450000000001</v>
      </c>
      <c r="O398" s="19">
        <f>耗电量关键数据!$B$15</f>
        <v>0.37403039999999999</v>
      </c>
      <c r="P398" s="19">
        <f t="shared" si="56"/>
        <v>5.8131427679999996</v>
      </c>
      <c r="Q398" s="19">
        <f t="shared" si="60"/>
        <v>5.8131427679999996</v>
      </c>
      <c r="R398" s="20">
        <f t="shared" si="57"/>
        <v>32.335877232000001</v>
      </c>
      <c r="S398" s="20">
        <f t="shared" si="61"/>
        <v>0</v>
      </c>
      <c r="T398" s="20">
        <f>IF((T397+R398)&lt;0,0,IF((T397+R398)&gt;结论【关键目标】!C$28,结论【关键目标】!C$28,T397+R398))</f>
        <v>22</v>
      </c>
      <c r="U398" s="19">
        <f>IF((T397+R398)&lt;结论【关键目标】!$C$28,0,(发电量计算【计算逻辑页】!R398+发电量计算【计算逻辑页】!T397-结论【关键目标】!$C$28))</f>
        <v>32.335877232000001</v>
      </c>
      <c r="V398" s="5">
        <f t="shared" si="58"/>
        <v>11.3175570312</v>
      </c>
      <c r="W398" s="5">
        <f t="shared" si="59"/>
        <v>7.1315635477823989</v>
      </c>
      <c r="X398" s="5">
        <f t="shared" si="62"/>
        <v>0</v>
      </c>
    </row>
    <row r="399" spans="1:24" x14ac:dyDescent="0.15">
      <c r="A399" s="7">
        <v>398</v>
      </c>
      <c r="B399" s="7">
        <v>1</v>
      </c>
      <c r="C399" s="7">
        <v>17</v>
      </c>
      <c r="D399" s="7">
        <v>14</v>
      </c>
      <c r="E399" s="7">
        <v>17</v>
      </c>
      <c r="F399" s="7">
        <v>-6</v>
      </c>
      <c r="G399" s="7">
        <v>336.1</v>
      </c>
      <c r="H399" s="7">
        <f t="shared" si="54"/>
        <v>2</v>
      </c>
      <c r="I399" s="16">
        <f t="shared" si="55"/>
        <v>44943</v>
      </c>
      <c r="J399" s="17">
        <v>1.2267999999999999</v>
      </c>
      <c r="K399" s="18">
        <f>G399*结论【关键目标】!C$27*0.7735*0.001</f>
        <v>31.196802000000002</v>
      </c>
      <c r="L399" s="5">
        <v>-2573.0270839999998</v>
      </c>
      <c r="M399" s="5">
        <f>ABS(IF(L399&lt;=0,L399/耗电量关键数据!$B$6/1000,L399/耗电量关键数据!$B$5/1000))</f>
        <v>1.0292108335999999</v>
      </c>
      <c r="N399" s="19">
        <f>耗电量关键数据!$B$14</f>
        <v>1.1688450000000001</v>
      </c>
      <c r="O399" s="19">
        <f>耗电量关键数据!$B$15</f>
        <v>0.37403039999999999</v>
      </c>
      <c r="P399" s="19">
        <f t="shared" si="56"/>
        <v>2.5720862335999999</v>
      </c>
      <c r="Q399" s="19">
        <f t="shared" si="60"/>
        <v>2.5720862335999999</v>
      </c>
      <c r="R399" s="20">
        <f t="shared" si="57"/>
        <v>28.624715766400001</v>
      </c>
      <c r="S399" s="20">
        <f t="shared" si="61"/>
        <v>0</v>
      </c>
      <c r="T399" s="20">
        <f>IF((T398+R399)&lt;0,0,IF((T398+R399)&gt;结论【关键目标】!C$28,结论【关键目标】!C$28,T398+R399))</f>
        <v>22</v>
      </c>
      <c r="U399" s="19">
        <f>IF((T398+R399)&lt;结论【关键目标】!$C$28,0,(发电量计算【计算逻辑页】!R399+发电量计算【计算逻辑页】!T398-结论【关键目标】!$C$28))</f>
        <v>28.624715766400001</v>
      </c>
      <c r="V399" s="5">
        <f t="shared" si="58"/>
        <v>10.018650518239999</v>
      </c>
      <c r="W399" s="5">
        <f t="shared" si="59"/>
        <v>3.1554353913804798</v>
      </c>
      <c r="X399" s="5">
        <f t="shared" si="62"/>
        <v>0</v>
      </c>
    </row>
    <row r="400" spans="1:24" x14ac:dyDescent="0.15">
      <c r="A400" s="7">
        <v>399</v>
      </c>
      <c r="B400" s="7">
        <v>1</v>
      </c>
      <c r="C400" s="7">
        <v>17</v>
      </c>
      <c r="D400" s="7">
        <v>15</v>
      </c>
      <c r="E400" s="7">
        <v>17</v>
      </c>
      <c r="F400" s="7">
        <v>-3.7</v>
      </c>
      <c r="G400" s="7">
        <v>168.1</v>
      </c>
      <c r="H400" s="7">
        <f t="shared" si="54"/>
        <v>2</v>
      </c>
      <c r="I400" s="16">
        <f t="shared" si="55"/>
        <v>44943</v>
      </c>
      <c r="J400" s="17">
        <v>1.2267999999999999</v>
      </c>
      <c r="K400" s="18">
        <f>G400*结论【关键目标】!C$27*0.7735*0.001</f>
        <v>15.603042</v>
      </c>
      <c r="L400" s="5">
        <v>-6121.2668039999999</v>
      </c>
      <c r="M400" s="5">
        <f>ABS(IF(L400&lt;=0,L400/耗电量关键数据!$B$6/1000,L400/耗电量关键数据!$B$5/1000))</f>
        <v>2.4485067215999998</v>
      </c>
      <c r="N400" s="19">
        <f>耗电量关键数据!$B$14</f>
        <v>1.1688450000000001</v>
      </c>
      <c r="O400" s="19">
        <f>耗电量关键数据!$B$15</f>
        <v>0.37403039999999999</v>
      </c>
      <c r="P400" s="19">
        <f t="shared" si="56"/>
        <v>3.9913821216000001</v>
      </c>
      <c r="Q400" s="19">
        <f t="shared" si="60"/>
        <v>3.9913821216000001</v>
      </c>
      <c r="R400" s="20">
        <f t="shared" si="57"/>
        <v>11.611659878400001</v>
      </c>
      <c r="S400" s="20">
        <f t="shared" si="61"/>
        <v>0</v>
      </c>
      <c r="T400" s="20">
        <f>IF((T399+R400)&lt;0,0,IF((T399+R400)&gt;结论【关键目标】!C$28,结论【关键目标】!C$28,T399+R400))</f>
        <v>22</v>
      </c>
      <c r="U400" s="19">
        <f>IF((T399+R400)&lt;结论【关键目标】!$C$28,0,(发电量计算【计算逻辑页】!R400+发电量计算【计算逻辑页】!T399-结论【关键目标】!$C$28))</f>
        <v>11.611659878400005</v>
      </c>
      <c r="V400" s="5">
        <f t="shared" si="58"/>
        <v>4.0640809574400016</v>
      </c>
      <c r="W400" s="5">
        <f t="shared" si="59"/>
        <v>4.8966275867788793</v>
      </c>
      <c r="X400" s="5">
        <f t="shared" si="62"/>
        <v>0</v>
      </c>
    </row>
    <row r="401" spans="1:24" x14ac:dyDescent="0.15">
      <c r="A401" s="7">
        <v>400</v>
      </c>
      <c r="B401" s="7">
        <v>1</v>
      </c>
      <c r="C401" s="7">
        <v>17</v>
      </c>
      <c r="D401" s="7">
        <v>16</v>
      </c>
      <c r="E401" s="7">
        <v>17</v>
      </c>
      <c r="F401" s="7">
        <v>-4</v>
      </c>
      <c r="G401" s="7">
        <v>41.3</v>
      </c>
      <c r="H401" s="7">
        <f t="shared" si="54"/>
        <v>2</v>
      </c>
      <c r="I401" s="16">
        <f t="shared" si="55"/>
        <v>44943</v>
      </c>
      <c r="J401" s="17">
        <v>0.70809999999999995</v>
      </c>
      <c r="K401" s="18">
        <f>G401*结论【关键目标】!C$27*0.7735*0.001</f>
        <v>3.833466</v>
      </c>
      <c r="L401" s="5">
        <v>-11861.553239999999</v>
      </c>
      <c r="M401" s="5">
        <f>ABS(IF(L401&lt;=0,L401/耗电量关键数据!$B$6/1000,L401/耗电量关键数据!$B$5/1000))</f>
        <v>4.7446212959999992</v>
      </c>
      <c r="N401" s="19">
        <f>耗电量关键数据!$B$14</f>
        <v>1.1688450000000001</v>
      </c>
      <c r="O401" s="19">
        <f>耗电量关键数据!$B$15</f>
        <v>0.37403039999999999</v>
      </c>
      <c r="P401" s="19">
        <f t="shared" si="56"/>
        <v>6.2874966959999989</v>
      </c>
      <c r="Q401" s="19">
        <f t="shared" si="60"/>
        <v>0</v>
      </c>
      <c r="R401" s="20">
        <f t="shared" si="57"/>
        <v>3.833466</v>
      </c>
      <c r="S401" s="20">
        <f t="shared" si="61"/>
        <v>0</v>
      </c>
      <c r="T401" s="20">
        <f>IF((T400+R401)&lt;0,0,IF((T400+R401)&gt;结论【关键目标】!C$28,结论【关键目标】!C$28,T400+R401))</f>
        <v>22</v>
      </c>
      <c r="U401" s="19">
        <f>IF((T400+R401)&lt;结论【关键目标】!$C$28,0,(发电量计算【计算逻辑页】!R401+发电量计算【计算逻辑页】!T400-结论【关键目标】!$C$28))</f>
        <v>3.8334660000000014</v>
      </c>
      <c r="V401" s="5">
        <f t="shared" si="58"/>
        <v>1.3417131000000004</v>
      </c>
      <c r="W401" s="5">
        <f t="shared" si="59"/>
        <v>2.7144772745999997</v>
      </c>
      <c r="X401" s="5">
        <f t="shared" si="62"/>
        <v>0</v>
      </c>
    </row>
    <row r="402" spans="1:24" x14ac:dyDescent="0.15">
      <c r="A402" s="7">
        <v>401</v>
      </c>
      <c r="B402" s="7">
        <v>1</v>
      </c>
      <c r="C402" s="7">
        <v>17</v>
      </c>
      <c r="D402" s="7">
        <v>17</v>
      </c>
      <c r="E402" s="7">
        <v>17</v>
      </c>
      <c r="F402" s="7">
        <v>-4</v>
      </c>
      <c r="G402" s="7">
        <v>0</v>
      </c>
      <c r="H402" s="7">
        <f t="shared" si="54"/>
        <v>2</v>
      </c>
      <c r="I402" s="16">
        <f t="shared" si="55"/>
        <v>44943</v>
      </c>
      <c r="J402" s="17">
        <v>0.70809999999999995</v>
      </c>
      <c r="K402" s="18">
        <f>G402*结论【关键目标】!C$27*0.7735*0.001</f>
        <v>0</v>
      </c>
      <c r="L402" s="5">
        <v>-16534.3001</v>
      </c>
      <c r="M402" s="5">
        <f>ABS(IF(L402&lt;=0,L402/耗电量关键数据!$B$6/1000,L402/耗电量关键数据!$B$5/1000))</f>
        <v>6.6137200400000005</v>
      </c>
      <c r="N402" s="19">
        <f>耗电量关键数据!$B$14</f>
        <v>1.1688450000000001</v>
      </c>
      <c r="O402" s="19">
        <f>耗电量关键数据!$B$15</f>
        <v>0.37403039999999999</v>
      </c>
      <c r="P402" s="19">
        <f t="shared" si="56"/>
        <v>8.1565954400000003</v>
      </c>
      <c r="Q402" s="19">
        <f t="shared" si="60"/>
        <v>0</v>
      </c>
      <c r="R402" s="20">
        <f t="shared" si="57"/>
        <v>0</v>
      </c>
      <c r="S402" s="20">
        <f t="shared" si="61"/>
        <v>0</v>
      </c>
      <c r="T402" s="20">
        <f>IF((T401+R402)&lt;0,0,IF((T401+R402)&gt;结论【关键目标】!C$28,结论【关键目标】!C$28,T401+R402))</f>
        <v>22</v>
      </c>
      <c r="U402" s="19">
        <f>IF((T401+R402)&lt;结论【关键目标】!$C$28,0,(发电量计算【计算逻辑页】!R402+发电量计算【计算逻辑页】!T401-结论【关键目标】!$C$28))</f>
        <v>0</v>
      </c>
      <c r="V402" s="5">
        <f t="shared" si="58"/>
        <v>0</v>
      </c>
      <c r="W402" s="5">
        <f t="shared" si="59"/>
        <v>0</v>
      </c>
      <c r="X402" s="5">
        <f t="shared" si="62"/>
        <v>0</v>
      </c>
    </row>
    <row r="403" spans="1:24" x14ac:dyDescent="0.15">
      <c r="A403" s="7">
        <v>402</v>
      </c>
      <c r="B403" s="7">
        <v>1</v>
      </c>
      <c r="C403" s="7">
        <v>17</v>
      </c>
      <c r="D403" s="7">
        <v>18</v>
      </c>
      <c r="E403" s="7">
        <v>17</v>
      </c>
      <c r="F403" s="7">
        <v>-4.5</v>
      </c>
      <c r="G403" s="7">
        <v>0</v>
      </c>
      <c r="H403" s="7">
        <f t="shared" si="54"/>
        <v>2</v>
      </c>
      <c r="I403" s="16">
        <f t="shared" si="55"/>
        <v>44943</v>
      </c>
      <c r="J403" s="17">
        <v>0.70809999999999995</v>
      </c>
      <c r="K403" s="18">
        <f>G403*结论【关键目标】!C$27*0.7735*0.001</f>
        <v>0</v>
      </c>
      <c r="L403" s="5">
        <v>-33204.698060000002</v>
      </c>
      <c r="M403" s="5">
        <f>ABS(IF(L403&lt;=0,L403/耗电量关键数据!$B$6/1000,L403/耗电量关键数据!$B$5/1000))</f>
        <v>13.281879224000001</v>
      </c>
      <c r="N403" s="19">
        <f>耗电量关键数据!$B$14</f>
        <v>1.1688450000000001</v>
      </c>
      <c r="O403" s="19">
        <f>耗电量关键数据!$B$15</f>
        <v>0.37403039999999999</v>
      </c>
      <c r="P403" s="19">
        <f t="shared" si="56"/>
        <v>14.824754624000002</v>
      </c>
      <c r="Q403" s="19">
        <f t="shared" si="60"/>
        <v>0</v>
      </c>
      <c r="R403" s="20">
        <f t="shared" si="57"/>
        <v>0</v>
      </c>
      <c r="S403" s="20">
        <f t="shared" si="61"/>
        <v>0</v>
      </c>
      <c r="T403" s="20">
        <f>IF((T402+R403)&lt;0,0,IF((T402+R403)&gt;结论【关键目标】!C$28,结论【关键目标】!C$28,T402+R403))</f>
        <v>22</v>
      </c>
      <c r="U403" s="19">
        <f>IF((T402+R403)&lt;结论【关键目标】!$C$28,0,(发电量计算【计算逻辑页】!R403+发电量计算【计算逻辑页】!T402-结论【关键目标】!$C$28))</f>
        <v>0</v>
      </c>
      <c r="V403" s="5">
        <f t="shared" si="58"/>
        <v>0</v>
      </c>
      <c r="W403" s="5">
        <f t="shared" si="59"/>
        <v>0</v>
      </c>
      <c r="X403" s="5">
        <f t="shared" si="62"/>
        <v>0</v>
      </c>
    </row>
    <row r="404" spans="1:24" x14ac:dyDescent="0.15">
      <c r="A404" s="7">
        <v>403</v>
      </c>
      <c r="B404" s="7">
        <v>1</v>
      </c>
      <c r="C404" s="7">
        <v>17</v>
      </c>
      <c r="D404" s="7">
        <v>19</v>
      </c>
      <c r="E404" s="7">
        <v>17</v>
      </c>
      <c r="F404" s="7">
        <v>-6</v>
      </c>
      <c r="G404" s="7">
        <v>0</v>
      </c>
      <c r="H404" s="7">
        <f t="shared" si="54"/>
        <v>2</v>
      </c>
      <c r="I404" s="16">
        <f t="shared" si="55"/>
        <v>44943</v>
      </c>
      <c r="J404" s="17">
        <v>1.2267999999999999</v>
      </c>
      <c r="K404" s="18">
        <f>G404*结论【关键目标】!C$27*0.7735*0.001</f>
        <v>0</v>
      </c>
      <c r="L404" s="5">
        <v>-23348.32861</v>
      </c>
      <c r="M404" s="5">
        <f>ABS(IF(L404&lt;=0,L404/耗电量关键数据!$B$6/1000,L404/耗电量关键数据!$B$5/1000))</f>
        <v>9.339331443999999</v>
      </c>
      <c r="N404" s="19">
        <f>耗电量关键数据!$B$14</f>
        <v>1.1688450000000001</v>
      </c>
      <c r="O404" s="19">
        <f>耗电量关键数据!$B$15</f>
        <v>0.37403039999999999</v>
      </c>
      <c r="P404" s="19">
        <f t="shared" si="56"/>
        <v>10.882206844000001</v>
      </c>
      <c r="Q404" s="19">
        <f t="shared" si="60"/>
        <v>10.882206844000001</v>
      </c>
      <c r="R404" s="20">
        <f t="shared" si="57"/>
        <v>-10.882206844000001</v>
      </c>
      <c r="S404" s="20">
        <f t="shared" si="61"/>
        <v>10.882206844000001</v>
      </c>
      <c r="T404" s="20">
        <f>IF((T403+R404)&lt;0,0,IF((T403+R404)&gt;结论【关键目标】!C$28,结论【关键目标】!C$28,T403+R404))</f>
        <v>11.117793155999999</v>
      </c>
      <c r="U404" s="19">
        <f>IF((T403+R404)&lt;结论【关键目标】!$C$28,0,(发电量计算【计算逻辑页】!R404+发电量计算【计算逻辑页】!T403-结论【关键目标】!$C$28))</f>
        <v>0</v>
      </c>
      <c r="V404" s="5">
        <f t="shared" si="58"/>
        <v>0</v>
      </c>
      <c r="W404" s="5">
        <f t="shared" si="59"/>
        <v>0</v>
      </c>
      <c r="X404" s="5">
        <f t="shared" si="62"/>
        <v>9.5415189608192001</v>
      </c>
    </row>
    <row r="405" spans="1:24" x14ac:dyDescent="0.15">
      <c r="A405" s="7">
        <v>404</v>
      </c>
      <c r="B405" s="7">
        <v>1</v>
      </c>
      <c r="C405" s="7">
        <v>17</v>
      </c>
      <c r="D405" s="7">
        <v>20</v>
      </c>
      <c r="E405" s="7">
        <v>17</v>
      </c>
      <c r="F405" s="7">
        <v>-7</v>
      </c>
      <c r="G405" s="7">
        <v>0</v>
      </c>
      <c r="H405" s="7">
        <f t="shared" si="54"/>
        <v>2</v>
      </c>
      <c r="I405" s="16">
        <f t="shared" si="55"/>
        <v>44943</v>
      </c>
      <c r="J405" s="17">
        <v>1.2267999999999999</v>
      </c>
      <c r="K405" s="18">
        <f>G405*结论【关键目标】!C$27*0.7735*0.001</f>
        <v>0</v>
      </c>
      <c r="L405" s="5">
        <v>-33287.852890000002</v>
      </c>
      <c r="M405" s="5">
        <f>ABS(IF(L405&lt;=0,L405/耗电量关键数据!$B$6/1000,L405/耗电量关键数据!$B$5/1000))</f>
        <v>13.315141156000001</v>
      </c>
      <c r="N405" s="19">
        <f>耗电量关键数据!$B$14</f>
        <v>1.1688450000000001</v>
      </c>
      <c r="O405" s="19">
        <f>耗电量关键数据!$B$15</f>
        <v>0.37403039999999999</v>
      </c>
      <c r="P405" s="19">
        <f t="shared" si="56"/>
        <v>14.858016556000001</v>
      </c>
      <c r="Q405" s="19">
        <f t="shared" si="60"/>
        <v>14.858016556000001</v>
      </c>
      <c r="R405" s="20">
        <f t="shared" si="57"/>
        <v>-14.858016556000001</v>
      </c>
      <c r="S405" s="20">
        <f t="shared" si="61"/>
        <v>14.858016556000001</v>
      </c>
      <c r="T405" s="20">
        <f>IF((T404+R405)&lt;0,0,IF((T404+R405)&gt;结论【关键目标】!C$28,结论【关键目标】!C$28,T404+R405))</f>
        <v>0</v>
      </c>
      <c r="U405" s="19">
        <f>IF((T404+R405)&lt;结论【关键目标】!$C$28,0,(发电量计算【计算逻辑页】!R405+发电量计算【计算逻辑页】!T404-结论【关键目标】!$C$28))</f>
        <v>0</v>
      </c>
      <c r="V405" s="5">
        <f t="shared" si="58"/>
        <v>0</v>
      </c>
      <c r="W405" s="5">
        <f t="shared" si="59"/>
        <v>0</v>
      </c>
      <c r="X405" s="5">
        <f t="shared" si="62"/>
        <v>0</v>
      </c>
    </row>
    <row r="406" spans="1:24" x14ac:dyDescent="0.15">
      <c r="A406" s="7">
        <v>405</v>
      </c>
      <c r="B406" s="7">
        <v>1</v>
      </c>
      <c r="C406" s="7">
        <v>17</v>
      </c>
      <c r="D406" s="7">
        <v>21</v>
      </c>
      <c r="E406" s="7">
        <v>17</v>
      </c>
      <c r="F406" s="7">
        <v>-6.4</v>
      </c>
      <c r="G406" s="7">
        <v>0</v>
      </c>
      <c r="H406" s="7">
        <f t="shared" si="54"/>
        <v>2</v>
      </c>
      <c r="I406" s="16">
        <f t="shared" si="55"/>
        <v>44943</v>
      </c>
      <c r="J406" s="17">
        <v>1.2267999999999999</v>
      </c>
      <c r="K406" s="18">
        <f>G406*结论【关键目标】!C$27*0.7735*0.001</f>
        <v>0</v>
      </c>
      <c r="L406" s="5">
        <v>-36880.36131</v>
      </c>
      <c r="M406" s="5">
        <f>ABS(IF(L406&lt;=0,L406/耗电量关键数据!$B$6/1000,L406/耗电量关键数据!$B$5/1000))</f>
        <v>14.752144524</v>
      </c>
      <c r="N406" s="19">
        <f>耗电量关键数据!$B$14</f>
        <v>1.1688450000000001</v>
      </c>
      <c r="O406" s="19">
        <f>耗电量关键数据!$B$15</f>
        <v>0.37403039999999999</v>
      </c>
      <c r="P406" s="19">
        <f t="shared" si="56"/>
        <v>16.295019923999998</v>
      </c>
      <c r="Q406" s="19">
        <f t="shared" si="60"/>
        <v>16.295019923999998</v>
      </c>
      <c r="R406" s="20">
        <f t="shared" si="57"/>
        <v>-16.295019923999998</v>
      </c>
      <c r="S406" s="20">
        <f t="shared" si="61"/>
        <v>16.295019923999998</v>
      </c>
      <c r="T406" s="20">
        <f>IF((T405+R406)&lt;0,0,IF((T405+R406)&gt;结论【关键目标】!C$28,结论【关键目标】!C$28,T405+R406))</f>
        <v>0</v>
      </c>
      <c r="U406" s="19">
        <f>IF((T405+R406)&lt;结论【关键目标】!$C$28,0,(发电量计算【计算逻辑页】!R406+发电量计算【计算逻辑页】!T405-结论【关键目标】!$C$28))</f>
        <v>0</v>
      </c>
      <c r="V406" s="5">
        <f t="shared" si="58"/>
        <v>0</v>
      </c>
      <c r="W406" s="5">
        <f t="shared" si="59"/>
        <v>0</v>
      </c>
      <c r="X406" s="5">
        <f t="shared" si="62"/>
        <v>0</v>
      </c>
    </row>
    <row r="407" spans="1:24" x14ac:dyDescent="0.15">
      <c r="A407" s="7">
        <v>406</v>
      </c>
      <c r="B407" s="7">
        <v>1</v>
      </c>
      <c r="C407" s="7">
        <v>17</v>
      </c>
      <c r="D407" s="7">
        <v>22</v>
      </c>
      <c r="E407" s="7">
        <v>17</v>
      </c>
      <c r="F407" s="7">
        <v>-9</v>
      </c>
      <c r="G407" s="7">
        <v>0</v>
      </c>
      <c r="H407" s="7">
        <f t="shared" si="54"/>
        <v>2</v>
      </c>
      <c r="I407" s="16">
        <f t="shared" si="55"/>
        <v>44943</v>
      </c>
      <c r="J407" s="17">
        <v>0.70809999999999995</v>
      </c>
      <c r="K407" s="18">
        <f>G407*结论【关键目标】!C$27*0.7735*0.001</f>
        <v>0</v>
      </c>
      <c r="L407" s="5">
        <v>-38372.625220000002</v>
      </c>
      <c r="M407" s="5">
        <f>ABS(IF(L407&lt;=0,L407/耗电量关键数据!$B$6/1000,L407/耗电量关键数据!$B$5/1000))</f>
        <v>15.349050088</v>
      </c>
      <c r="N407" s="19">
        <f>耗电量关键数据!$B$14</f>
        <v>1.1688450000000001</v>
      </c>
      <c r="O407" s="19">
        <f>耗电量关键数据!$B$15</f>
        <v>0.37403039999999999</v>
      </c>
      <c r="P407" s="19">
        <f t="shared" si="56"/>
        <v>16.891925487999998</v>
      </c>
      <c r="Q407" s="19">
        <f t="shared" si="60"/>
        <v>0</v>
      </c>
      <c r="R407" s="20">
        <f t="shared" si="57"/>
        <v>0</v>
      </c>
      <c r="S407" s="20">
        <f t="shared" si="61"/>
        <v>0</v>
      </c>
      <c r="T407" s="20">
        <f>IF((T406+R407)&lt;0,0,IF((T406+R407)&gt;结论【关键目标】!C$28,结论【关键目标】!C$28,T406+R407))</f>
        <v>0</v>
      </c>
      <c r="U407" s="19">
        <f>IF((T406+R407)&lt;结论【关键目标】!$C$28,0,(发电量计算【计算逻辑页】!R407+发电量计算【计算逻辑页】!T406-结论【关键目标】!$C$28))</f>
        <v>0</v>
      </c>
      <c r="V407" s="5">
        <f t="shared" si="58"/>
        <v>0</v>
      </c>
      <c r="W407" s="5">
        <f t="shared" si="59"/>
        <v>0</v>
      </c>
      <c r="X407" s="5">
        <f t="shared" si="62"/>
        <v>0</v>
      </c>
    </row>
    <row r="408" spans="1:24" x14ac:dyDescent="0.15">
      <c r="A408" s="7">
        <v>407</v>
      </c>
      <c r="B408" s="7">
        <v>1</v>
      </c>
      <c r="C408" s="7">
        <v>17</v>
      </c>
      <c r="D408" s="7">
        <v>23</v>
      </c>
      <c r="E408" s="7">
        <v>17</v>
      </c>
      <c r="F408" s="7">
        <v>-9</v>
      </c>
      <c r="G408" s="7">
        <v>0</v>
      </c>
      <c r="H408" s="7">
        <f t="shared" si="54"/>
        <v>2</v>
      </c>
      <c r="I408" s="16">
        <f t="shared" si="55"/>
        <v>44943</v>
      </c>
      <c r="J408" s="17">
        <v>0.70809999999999995</v>
      </c>
      <c r="K408" s="18">
        <f>G408*结论【关键目标】!C$27*0.7735*0.001</f>
        <v>0</v>
      </c>
      <c r="L408" s="5">
        <v>-39777.44023</v>
      </c>
      <c r="M408" s="5">
        <f>ABS(IF(L408&lt;=0,L408/耗电量关键数据!$B$6/1000,L408/耗电量关键数据!$B$5/1000))</f>
        <v>15.910976092</v>
      </c>
      <c r="N408" s="19">
        <f>耗电量关键数据!$B$14</f>
        <v>1.1688450000000001</v>
      </c>
      <c r="O408" s="19">
        <f>耗电量关键数据!$B$15</f>
        <v>0.37403039999999999</v>
      </c>
      <c r="P408" s="19">
        <f t="shared" si="56"/>
        <v>17.453851491999998</v>
      </c>
      <c r="Q408" s="19">
        <f t="shared" si="60"/>
        <v>0</v>
      </c>
      <c r="R408" s="20">
        <f t="shared" si="57"/>
        <v>0</v>
      </c>
      <c r="S408" s="20">
        <f t="shared" si="61"/>
        <v>0</v>
      </c>
      <c r="T408" s="20">
        <f>IF((T407+R408)&lt;0,0,IF((T407+R408)&gt;结论【关键目标】!C$28,结论【关键目标】!C$28,T407+R408))</f>
        <v>0</v>
      </c>
      <c r="U408" s="19">
        <f>IF((T407+R408)&lt;结论【关键目标】!$C$28,0,(发电量计算【计算逻辑页】!R408+发电量计算【计算逻辑页】!T407-结论【关键目标】!$C$28))</f>
        <v>0</v>
      </c>
      <c r="V408" s="5">
        <f t="shared" si="58"/>
        <v>0</v>
      </c>
      <c r="W408" s="5">
        <f t="shared" si="59"/>
        <v>0</v>
      </c>
      <c r="X408" s="5">
        <f t="shared" si="62"/>
        <v>0</v>
      </c>
    </row>
    <row r="409" spans="1:24" x14ac:dyDescent="0.15">
      <c r="A409" s="7">
        <v>408</v>
      </c>
      <c r="B409" s="7">
        <v>1</v>
      </c>
      <c r="C409" s="7">
        <v>17</v>
      </c>
      <c r="D409" s="7">
        <v>24</v>
      </c>
      <c r="E409" s="7">
        <v>17</v>
      </c>
      <c r="F409" s="7">
        <v>-8.6999999999999993</v>
      </c>
      <c r="G409" s="7">
        <v>0</v>
      </c>
      <c r="H409" s="7">
        <f t="shared" si="54"/>
        <v>2</v>
      </c>
      <c r="I409" s="16">
        <f t="shared" si="55"/>
        <v>44943</v>
      </c>
      <c r="J409" s="17">
        <v>0.2407</v>
      </c>
      <c r="K409" s="18">
        <f>G409*结论【关键目标】!C$27*0.7735*0.001</f>
        <v>0</v>
      </c>
      <c r="L409" s="5">
        <v>-41496.268219999998</v>
      </c>
      <c r="M409" s="5">
        <f>ABS(IF(L409&lt;=0,L409/耗电量关键数据!$B$6/1000,L409/耗电量关键数据!$B$5/1000))</f>
        <v>16.598507288</v>
      </c>
      <c r="N409" s="19">
        <f>耗电量关键数据!$B$14</f>
        <v>1.1688450000000001</v>
      </c>
      <c r="O409" s="19">
        <f>耗电量关键数据!$B$15</f>
        <v>0.37403039999999999</v>
      </c>
      <c r="P409" s="19">
        <f t="shared" si="56"/>
        <v>18.141382688</v>
      </c>
      <c r="Q409" s="19">
        <f t="shared" si="60"/>
        <v>0</v>
      </c>
      <c r="R409" s="20">
        <f t="shared" si="57"/>
        <v>0</v>
      </c>
      <c r="S409" s="20">
        <f t="shared" si="61"/>
        <v>0</v>
      </c>
      <c r="T409" s="20">
        <f>IF((T408+R409)&lt;0,0,IF((T408+R409)&gt;结论【关键目标】!C$28,结论【关键目标】!C$28,T408+R409))</f>
        <v>0</v>
      </c>
      <c r="U409" s="19">
        <f>IF((T408+R409)&lt;结论【关键目标】!$C$28,0,(发电量计算【计算逻辑页】!R409+发电量计算【计算逻辑页】!T408-结论【关键目标】!$C$28))</f>
        <v>0</v>
      </c>
      <c r="V409" s="5">
        <f t="shared" si="58"/>
        <v>0</v>
      </c>
      <c r="W409" s="5">
        <f t="shared" si="59"/>
        <v>0</v>
      </c>
      <c r="X409" s="5">
        <f t="shared" si="62"/>
        <v>0</v>
      </c>
    </row>
    <row r="410" spans="1:24" x14ac:dyDescent="0.15">
      <c r="A410" s="7">
        <v>409</v>
      </c>
      <c r="B410" s="7">
        <v>1</v>
      </c>
      <c r="C410" s="7">
        <v>18</v>
      </c>
      <c r="D410" s="7">
        <v>1</v>
      </c>
      <c r="E410" s="7">
        <v>18</v>
      </c>
      <c r="F410" s="7">
        <v>-9</v>
      </c>
      <c r="G410" s="7">
        <v>0</v>
      </c>
      <c r="H410" s="7">
        <f t="shared" si="54"/>
        <v>3</v>
      </c>
      <c r="I410" s="16">
        <f t="shared" si="55"/>
        <v>44944</v>
      </c>
      <c r="J410" s="17">
        <v>0.2407</v>
      </c>
      <c r="K410" s="18">
        <f>G410*结论【关键目标】!C$27*0.7735*0.001</f>
        <v>0</v>
      </c>
      <c r="L410" s="5">
        <v>-42552.209499999997</v>
      </c>
      <c r="M410" s="5">
        <f>ABS(IF(L410&lt;=0,L410/耗电量关键数据!$B$6/1000,L410/耗电量关键数据!$B$5/1000))</f>
        <v>17.0208838</v>
      </c>
      <c r="N410" s="19">
        <f>耗电量关键数据!$B$14</f>
        <v>1.1688450000000001</v>
      </c>
      <c r="O410" s="19">
        <f>耗电量关键数据!$B$15</f>
        <v>0.37403039999999999</v>
      </c>
      <c r="P410" s="19">
        <f t="shared" si="56"/>
        <v>18.5637592</v>
      </c>
      <c r="Q410" s="19">
        <f t="shared" si="60"/>
        <v>0</v>
      </c>
      <c r="R410" s="20">
        <f t="shared" si="57"/>
        <v>0</v>
      </c>
      <c r="S410" s="20">
        <f t="shared" si="61"/>
        <v>0</v>
      </c>
      <c r="T410" s="20">
        <f>IF((T409+R410)&lt;0,0,IF((T409+R410)&gt;结论【关键目标】!C$28,结论【关键目标】!C$28,T409+R410))</f>
        <v>0</v>
      </c>
      <c r="U410" s="19">
        <f>IF((T409+R410)&lt;结论【关键目标】!$C$28,0,(发电量计算【计算逻辑页】!R410+发电量计算【计算逻辑页】!T409-结论【关键目标】!$C$28))</f>
        <v>0</v>
      </c>
      <c r="V410" s="5">
        <f t="shared" si="58"/>
        <v>0</v>
      </c>
      <c r="W410" s="5">
        <f t="shared" si="59"/>
        <v>0</v>
      </c>
      <c r="X410" s="5">
        <f t="shared" si="62"/>
        <v>0</v>
      </c>
    </row>
    <row r="411" spans="1:24" x14ac:dyDescent="0.15">
      <c r="A411" s="7">
        <v>410</v>
      </c>
      <c r="B411" s="7">
        <v>1</v>
      </c>
      <c r="C411" s="7">
        <v>18</v>
      </c>
      <c r="D411" s="7">
        <v>2</v>
      </c>
      <c r="E411" s="7">
        <v>18</v>
      </c>
      <c r="F411" s="7">
        <v>-9</v>
      </c>
      <c r="G411" s="7">
        <v>0</v>
      </c>
      <c r="H411" s="7">
        <f t="shared" si="54"/>
        <v>3</v>
      </c>
      <c r="I411" s="16">
        <f t="shared" si="55"/>
        <v>44944</v>
      </c>
      <c r="J411" s="17">
        <v>0.2407</v>
      </c>
      <c r="K411" s="18">
        <f>G411*结论【关键目标】!C$27*0.7735*0.001</f>
        <v>0</v>
      </c>
      <c r="L411" s="5">
        <v>-43638.163769999999</v>
      </c>
      <c r="M411" s="5">
        <f>ABS(IF(L411&lt;=0,L411/耗电量关键数据!$B$6/1000,L411/耗电量关键数据!$B$5/1000))</f>
        <v>17.455265508</v>
      </c>
      <c r="N411" s="19">
        <f>耗电量关键数据!$B$14</f>
        <v>1.1688450000000001</v>
      </c>
      <c r="O411" s="19">
        <f>耗电量关键数据!$B$15</f>
        <v>0.37403039999999999</v>
      </c>
      <c r="P411" s="19">
        <f t="shared" si="56"/>
        <v>18.998140908</v>
      </c>
      <c r="Q411" s="19">
        <f t="shared" si="60"/>
        <v>0</v>
      </c>
      <c r="R411" s="20">
        <f t="shared" si="57"/>
        <v>0</v>
      </c>
      <c r="S411" s="20">
        <f t="shared" si="61"/>
        <v>0</v>
      </c>
      <c r="T411" s="20">
        <f>IF((T410+R411)&lt;0,0,IF((T410+R411)&gt;结论【关键目标】!C$28,结论【关键目标】!C$28,T410+R411))</f>
        <v>0</v>
      </c>
      <c r="U411" s="19">
        <f>IF((T410+R411)&lt;结论【关键目标】!$C$28,0,(发电量计算【计算逻辑页】!R411+发电量计算【计算逻辑页】!T410-结论【关键目标】!$C$28))</f>
        <v>0</v>
      </c>
      <c r="V411" s="5">
        <f t="shared" si="58"/>
        <v>0</v>
      </c>
      <c r="W411" s="5">
        <f t="shared" si="59"/>
        <v>0</v>
      </c>
      <c r="X411" s="5">
        <f t="shared" si="62"/>
        <v>0</v>
      </c>
    </row>
    <row r="412" spans="1:24" x14ac:dyDescent="0.15">
      <c r="A412" s="7">
        <v>411</v>
      </c>
      <c r="B412" s="7">
        <v>1</v>
      </c>
      <c r="C412" s="7">
        <v>18</v>
      </c>
      <c r="D412" s="7">
        <v>3</v>
      </c>
      <c r="E412" s="7">
        <v>18</v>
      </c>
      <c r="F412" s="7">
        <v>-9.8000000000000007</v>
      </c>
      <c r="G412" s="7">
        <v>0</v>
      </c>
      <c r="H412" s="7">
        <f t="shared" si="54"/>
        <v>3</v>
      </c>
      <c r="I412" s="16">
        <f t="shared" si="55"/>
        <v>44944</v>
      </c>
      <c r="J412" s="17">
        <v>0.2407</v>
      </c>
      <c r="K412" s="18">
        <f>G412*结论【关键目标】!C$27*0.7735*0.001</f>
        <v>0</v>
      </c>
      <c r="L412" s="5">
        <v>-44854.042049999996</v>
      </c>
      <c r="M412" s="5">
        <f>ABS(IF(L412&lt;=0,L412/耗电量关键数据!$B$6/1000,L412/耗电量关键数据!$B$5/1000))</f>
        <v>17.94161682</v>
      </c>
      <c r="N412" s="19">
        <f>耗电量关键数据!$B$14</f>
        <v>1.1688450000000001</v>
      </c>
      <c r="O412" s="19">
        <f>耗电量关键数据!$B$15</f>
        <v>0.37403039999999999</v>
      </c>
      <c r="P412" s="19">
        <f t="shared" si="56"/>
        <v>19.48449222</v>
      </c>
      <c r="Q412" s="19">
        <f t="shared" si="60"/>
        <v>0</v>
      </c>
      <c r="R412" s="20">
        <f t="shared" si="57"/>
        <v>0</v>
      </c>
      <c r="S412" s="20">
        <f t="shared" si="61"/>
        <v>0</v>
      </c>
      <c r="T412" s="20">
        <f>IF((T411+R412)&lt;0,0,IF((T411+R412)&gt;结论【关键目标】!C$28,结论【关键目标】!C$28,T411+R412))</f>
        <v>0</v>
      </c>
      <c r="U412" s="19">
        <f>IF((T411+R412)&lt;结论【关键目标】!$C$28,0,(发电量计算【计算逻辑页】!R412+发电量计算【计算逻辑页】!T411-结论【关键目标】!$C$28))</f>
        <v>0</v>
      </c>
      <c r="V412" s="5">
        <f t="shared" si="58"/>
        <v>0</v>
      </c>
      <c r="W412" s="5">
        <f t="shared" si="59"/>
        <v>0</v>
      </c>
      <c r="X412" s="5">
        <f t="shared" si="62"/>
        <v>0</v>
      </c>
    </row>
    <row r="413" spans="1:24" x14ac:dyDescent="0.15">
      <c r="A413" s="7">
        <v>412</v>
      </c>
      <c r="B413" s="7">
        <v>1</v>
      </c>
      <c r="C413" s="7">
        <v>18</v>
      </c>
      <c r="D413" s="7">
        <v>4</v>
      </c>
      <c r="E413" s="7">
        <v>18</v>
      </c>
      <c r="F413" s="7">
        <v>-10</v>
      </c>
      <c r="G413" s="7">
        <v>0</v>
      </c>
      <c r="H413" s="7">
        <f t="shared" si="54"/>
        <v>3</v>
      </c>
      <c r="I413" s="16">
        <f t="shared" si="55"/>
        <v>44944</v>
      </c>
      <c r="J413" s="17">
        <v>0.2407</v>
      </c>
      <c r="K413" s="18">
        <f>G413*结论【关键目标】!C$27*0.7735*0.001</f>
        <v>0</v>
      </c>
      <c r="L413" s="5">
        <v>-45820.737000000001</v>
      </c>
      <c r="M413" s="5">
        <f>ABS(IF(L413&lt;=0,L413/耗电量关键数据!$B$6/1000,L413/耗电量关键数据!$B$5/1000))</f>
        <v>18.328294799999998</v>
      </c>
      <c r="N413" s="19">
        <f>耗电量关键数据!$B$14</f>
        <v>1.1688450000000001</v>
      </c>
      <c r="O413" s="19">
        <f>耗电量关键数据!$B$15</f>
        <v>0.37403039999999999</v>
      </c>
      <c r="P413" s="19">
        <f t="shared" si="56"/>
        <v>19.871170199999998</v>
      </c>
      <c r="Q413" s="19">
        <f t="shared" si="60"/>
        <v>0</v>
      </c>
      <c r="R413" s="20">
        <f t="shared" si="57"/>
        <v>0</v>
      </c>
      <c r="S413" s="20">
        <f t="shared" si="61"/>
        <v>0</v>
      </c>
      <c r="T413" s="20">
        <f>IF((T412+R413)&lt;0,0,IF((T412+R413)&gt;结论【关键目标】!C$28,结论【关键目标】!C$28,T412+R413))</f>
        <v>0</v>
      </c>
      <c r="U413" s="19">
        <f>IF((T412+R413)&lt;结论【关键目标】!$C$28,0,(发电量计算【计算逻辑页】!R413+发电量计算【计算逻辑页】!T412-结论【关键目标】!$C$28))</f>
        <v>0</v>
      </c>
      <c r="V413" s="5">
        <f t="shared" si="58"/>
        <v>0</v>
      </c>
      <c r="W413" s="5">
        <f t="shared" si="59"/>
        <v>0</v>
      </c>
      <c r="X413" s="5">
        <f t="shared" si="62"/>
        <v>0</v>
      </c>
    </row>
    <row r="414" spans="1:24" x14ac:dyDescent="0.15">
      <c r="A414" s="7">
        <v>413</v>
      </c>
      <c r="B414" s="7">
        <v>1</v>
      </c>
      <c r="C414" s="7">
        <v>18</v>
      </c>
      <c r="D414" s="7">
        <v>5</v>
      </c>
      <c r="E414" s="7">
        <v>18</v>
      </c>
      <c r="F414" s="7">
        <v>-12</v>
      </c>
      <c r="G414" s="7">
        <v>0</v>
      </c>
      <c r="H414" s="7">
        <f t="shared" si="54"/>
        <v>3</v>
      </c>
      <c r="I414" s="16">
        <f t="shared" si="55"/>
        <v>44944</v>
      </c>
      <c r="J414" s="17">
        <v>0.2407</v>
      </c>
      <c r="K414" s="18">
        <f>G414*结论【关键目标】!C$27*0.7735*0.001</f>
        <v>0</v>
      </c>
      <c r="L414" s="5">
        <v>-46731.834949999997</v>
      </c>
      <c r="M414" s="5">
        <f>ABS(IF(L414&lt;=0,L414/耗电量关键数据!$B$6/1000,L414/耗电量关键数据!$B$5/1000))</f>
        <v>18.692733979999996</v>
      </c>
      <c r="N414" s="19">
        <f>耗电量关键数据!$B$14</f>
        <v>1.1688450000000001</v>
      </c>
      <c r="O414" s="19">
        <f>耗电量关键数据!$B$15</f>
        <v>0.37403039999999999</v>
      </c>
      <c r="P414" s="19">
        <f t="shared" si="56"/>
        <v>20.235609379999996</v>
      </c>
      <c r="Q414" s="19">
        <f t="shared" si="60"/>
        <v>0</v>
      </c>
      <c r="R414" s="20">
        <f t="shared" si="57"/>
        <v>0</v>
      </c>
      <c r="S414" s="20">
        <f t="shared" si="61"/>
        <v>0</v>
      </c>
      <c r="T414" s="20">
        <f>IF((T413+R414)&lt;0,0,IF((T413+R414)&gt;结论【关键目标】!C$28,结论【关键目标】!C$28,T413+R414))</f>
        <v>0</v>
      </c>
      <c r="U414" s="19">
        <f>IF((T413+R414)&lt;结论【关键目标】!$C$28,0,(发电量计算【计算逻辑页】!R414+发电量计算【计算逻辑页】!T413-结论【关键目标】!$C$28))</f>
        <v>0</v>
      </c>
      <c r="V414" s="5">
        <f t="shared" si="58"/>
        <v>0</v>
      </c>
      <c r="W414" s="5">
        <f t="shared" si="59"/>
        <v>0</v>
      </c>
      <c r="X414" s="5">
        <f t="shared" si="62"/>
        <v>0</v>
      </c>
    </row>
    <row r="415" spans="1:24" x14ac:dyDescent="0.15">
      <c r="A415" s="7">
        <v>414</v>
      </c>
      <c r="B415" s="7">
        <v>1</v>
      </c>
      <c r="C415" s="7">
        <v>18</v>
      </c>
      <c r="D415" s="7">
        <v>6</v>
      </c>
      <c r="E415" s="7">
        <v>18</v>
      </c>
      <c r="F415" s="7">
        <v>-13</v>
      </c>
      <c r="G415" s="7">
        <v>0</v>
      </c>
      <c r="H415" s="7">
        <f t="shared" si="54"/>
        <v>3</v>
      </c>
      <c r="I415" s="16">
        <f t="shared" si="55"/>
        <v>44944</v>
      </c>
      <c r="J415" s="17">
        <v>0.2407</v>
      </c>
      <c r="K415" s="18">
        <f>G415*结论【关键目标】!C$27*0.7735*0.001</f>
        <v>0</v>
      </c>
      <c r="L415" s="5">
        <v>-47577.636980000003</v>
      </c>
      <c r="M415" s="5">
        <f>ABS(IF(L415&lt;=0,L415/耗电量关键数据!$B$6/1000,L415/耗电量关键数据!$B$5/1000))</f>
        <v>19.031054792000003</v>
      </c>
      <c r="N415" s="19">
        <f>耗电量关键数据!$B$14</f>
        <v>1.1688450000000001</v>
      </c>
      <c r="O415" s="19">
        <f>耗电量关键数据!$B$15</f>
        <v>0.37403039999999999</v>
      </c>
      <c r="P415" s="19">
        <f t="shared" si="56"/>
        <v>20.573930192000002</v>
      </c>
      <c r="Q415" s="19">
        <f t="shared" si="60"/>
        <v>0</v>
      </c>
      <c r="R415" s="20">
        <f t="shared" si="57"/>
        <v>0</v>
      </c>
      <c r="S415" s="20">
        <f t="shared" si="61"/>
        <v>0</v>
      </c>
      <c r="T415" s="20">
        <f>IF((T414+R415)&lt;0,0,IF((T414+R415)&gt;结论【关键目标】!C$28,结论【关键目标】!C$28,T414+R415))</f>
        <v>0</v>
      </c>
      <c r="U415" s="19">
        <f>IF((T414+R415)&lt;结论【关键目标】!$C$28,0,(发电量计算【计算逻辑页】!R415+发电量计算【计算逻辑页】!T414-结论【关键目标】!$C$28))</f>
        <v>0</v>
      </c>
      <c r="V415" s="5">
        <f t="shared" si="58"/>
        <v>0</v>
      </c>
      <c r="W415" s="5">
        <f t="shared" si="59"/>
        <v>0</v>
      </c>
      <c r="X415" s="5">
        <f t="shared" si="62"/>
        <v>0</v>
      </c>
    </row>
    <row r="416" spans="1:24" x14ac:dyDescent="0.15">
      <c r="A416" s="7">
        <v>415</v>
      </c>
      <c r="B416" s="7">
        <v>1</v>
      </c>
      <c r="C416" s="7">
        <v>18</v>
      </c>
      <c r="D416" s="7">
        <v>7</v>
      </c>
      <c r="E416" s="7">
        <v>18</v>
      </c>
      <c r="F416" s="7">
        <v>-13</v>
      </c>
      <c r="G416" s="7">
        <v>0</v>
      </c>
      <c r="H416" s="7">
        <f t="shared" si="54"/>
        <v>3</v>
      </c>
      <c r="I416" s="16">
        <f t="shared" si="55"/>
        <v>44944</v>
      </c>
      <c r="J416" s="17">
        <v>0.2407</v>
      </c>
      <c r="K416" s="18">
        <f>G416*结论【关键目标】!C$27*0.7735*0.001</f>
        <v>0</v>
      </c>
      <c r="L416" s="5">
        <v>-42725.032370000001</v>
      </c>
      <c r="M416" s="5">
        <f>ABS(IF(L416&lt;=0,L416/耗电量关键数据!$B$6/1000,L416/耗电量关键数据!$B$5/1000))</f>
        <v>17.090012947999998</v>
      </c>
      <c r="N416" s="19">
        <f>耗电量关键数据!$B$14</f>
        <v>1.1688450000000001</v>
      </c>
      <c r="O416" s="19">
        <f>耗电量关键数据!$B$15</f>
        <v>0.37403039999999999</v>
      </c>
      <c r="P416" s="19">
        <f t="shared" si="56"/>
        <v>18.632888347999998</v>
      </c>
      <c r="Q416" s="19">
        <f t="shared" si="60"/>
        <v>0</v>
      </c>
      <c r="R416" s="20">
        <f t="shared" si="57"/>
        <v>0</v>
      </c>
      <c r="S416" s="20">
        <f t="shared" si="61"/>
        <v>0</v>
      </c>
      <c r="T416" s="20">
        <f>IF((T415+R416)&lt;0,0,IF((T415+R416)&gt;结论【关键目标】!C$28,结论【关键目标】!C$28,T415+R416))</f>
        <v>0</v>
      </c>
      <c r="U416" s="19">
        <f>IF((T415+R416)&lt;结论【关键目标】!$C$28,0,(发电量计算【计算逻辑页】!R416+发电量计算【计算逻辑页】!T415-结论【关键目标】!$C$28))</f>
        <v>0</v>
      </c>
      <c r="V416" s="5">
        <f t="shared" si="58"/>
        <v>0</v>
      </c>
      <c r="W416" s="5">
        <f t="shared" si="59"/>
        <v>0</v>
      </c>
      <c r="X416" s="5">
        <f t="shared" si="62"/>
        <v>0</v>
      </c>
    </row>
    <row r="417" spans="1:24" x14ac:dyDescent="0.15">
      <c r="A417" s="7">
        <v>416</v>
      </c>
      <c r="B417" s="7">
        <v>1</v>
      </c>
      <c r="C417" s="7">
        <v>18</v>
      </c>
      <c r="D417" s="7">
        <v>8</v>
      </c>
      <c r="E417" s="7">
        <v>18</v>
      </c>
      <c r="F417" s="7">
        <v>-12</v>
      </c>
      <c r="G417" s="7">
        <v>47.9</v>
      </c>
      <c r="H417" s="7">
        <f t="shared" si="54"/>
        <v>3</v>
      </c>
      <c r="I417" s="16">
        <f t="shared" si="55"/>
        <v>44944</v>
      </c>
      <c r="J417" s="17">
        <v>0.70809999999999995</v>
      </c>
      <c r="K417" s="18">
        <f>G417*结论【关键目标】!C$27*0.7735*0.001</f>
        <v>4.446078</v>
      </c>
      <c r="L417" s="5">
        <v>-42041.142919999998</v>
      </c>
      <c r="M417" s="5">
        <f>ABS(IF(L417&lt;=0,L417/耗电量关键数据!$B$6/1000,L417/耗电量关键数据!$B$5/1000))</f>
        <v>16.816457167999999</v>
      </c>
      <c r="N417" s="19">
        <f>耗电量关键数据!$B$14</f>
        <v>1.1688450000000001</v>
      </c>
      <c r="O417" s="19">
        <f>耗电量关键数据!$B$15</f>
        <v>0.37403039999999999</v>
      </c>
      <c r="P417" s="19">
        <f t="shared" si="56"/>
        <v>18.359332567999999</v>
      </c>
      <c r="Q417" s="19">
        <f t="shared" si="60"/>
        <v>0</v>
      </c>
      <c r="R417" s="20">
        <f t="shared" si="57"/>
        <v>4.446078</v>
      </c>
      <c r="S417" s="20">
        <f t="shared" si="61"/>
        <v>0</v>
      </c>
      <c r="T417" s="20">
        <f>IF((T416+R417)&lt;0,0,IF((T416+R417)&gt;结论【关键目标】!C$28,结论【关键目标】!C$28,T416+R417))</f>
        <v>4.446078</v>
      </c>
      <c r="U417" s="19">
        <f>IF((T416+R417)&lt;结论【关键目标】!$C$28,0,(发电量计算【计算逻辑页】!R417+发电量计算【计算逻辑页】!T416-结论【关键目标】!$C$28))</f>
        <v>0</v>
      </c>
      <c r="V417" s="5">
        <f t="shared" si="58"/>
        <v>0</v>
      </c>
      <c r="W417" s="5">
        <f t="shared" si="59"/>
        <v>3.1482678317999997</v>
      </c>
      <c r="X417" s="5">
        <f t="shared" si="62"/>
        <v>0</v>
      </c>
    </row>
    <row r="418" spans="1:24" x14ac:dyDescent="0.15">
      <c r="A418" s="7">
        <v>417</v>
      </c>
      <c r="B418" s="7">
        <v>1</v>
      </c>
      <c r="C418" s="7">
        <v>18</v>
      </c>
      <c r="D418" s="7">
        <v>9</v>
      </c>
      <c r="E418" s="7">
        <v>18</v>
      </c>
      <c r="F418" s="7">
        <v>-8</v>
      </c>
      <c r="G418" s="7">
        <v>193.4</v>
      </c>
      <c r="H418" s="7">
        <f t="shared" si="54"/>
        <v>3</v>
      </c>
      <c r="I418" s="16">
        <f t="shared" si="55"/>
        <v>44944</v>
      </c>
      <c r="J418" s="17">
        <v>0.70809999999999995</v>
      </c>
      <c r="K418" s="18">
        <f>G418*结论【关键目标】!C$27*0.7735*0.001</f>
        <v>17.951387999999998</v>
      </c>
      <c r="L418" s="5">
        <v>-21711.64127</v>
      </c>
      <c r="M418" s="5">
        <f>ABS(IF(L418&lt;=0,L418/耗电量关键数据!$B$6/1000,L418/耗电量关键数据!$B$5/1000))</f>
        <v>8.6846565079999998</v>
      </c>
      <c r="N418" s="19">
        <f>耗电量关键数据!$B$14</f>
        <v>1.1688450000000001</v>
      </c>
      <c r="O418" s="19">
        <f>耗电量关键数据!$B$15</f>
        <v>0.37403039999999999</v>
      </c>
      <c r="P418" s="19">
        <f t="shared" si="56"/>
        <v>10.227531908000001</v>
      </c>
      <c r="Q418" s="19">
        <f t="shared" si="60"/>
        <v>0</v>
      </c>
      <c r="R418" s="20">
        <f t="shared" si="57"/>
        <v>17.951387999999998</v>
      </c>
      <c r="S418" s="20">
        <f t="shared" si="61"/>
        <v>0</v>
      </c>
      <c r="T418" s="20">
        <f>IF((T417+R418)&lt;0,0,IF((T417+R418)&gt;结论【关键目标】!C$28,结论【关键目标】!C$28,T417+R418))</f>
        <v>22</v>
      </c>
      <c r="U418" s="19">
        <f>IF((T417+R418)&lt;结论【关键目标】!$C$28,0,(发电量计算【计算逻辑页】!R418+发电量计算【计算逻辑页】!T417-结论【关键目标】!$C$28))</f>
        <v>0.39746599999999788</v>
      </c>
      <c r="V418" s="5">
        <f t="shared" si="58"/>
        <v>0.13911309999999924</v>
      </c>
      <c r="W418" s="5">
        <f t="shared" si="59"/>
        <v>7.2421153440548007</v>
      </c>
      <c r="X418" s="5">
        <f t="shared" si="62"/>
        <v>0</v>
      </c>
    </row>
    <row r="419" spans="1:24" x14ac:dyDescent="0.15">
      <c r="A419" s="7">
        <v>418</v>
      </c>
      <c r="B419" s="7">
        <v>1</v>
      </c>
      <c r="C419" s="7">
        <v>18</v>
      </c>
      <c r="D419" s="7">
        <v>10</v>
      </c>
      <c r="E419" s="7">
        <v>18</v>
      </c>
      <c r="F419" s="7">
        <v>-8</v>
      </c>
      <c r="G419" s="7">
        <v>273.3</v>
      </c>
      <c r="H419" s="7">
        <f t="shared" si="54"/>
        <v>3</v>
      </c>
      <c r="I419" s="16">
        <f t="shared" si="55"/>
        <v>44944</v>
      </c>
      <c r="J419" s="17">
        <v>0.70809999999999995</v>
      </c>
      <c r="K419" s="18">
        <f>G419*结论【关键目标】!C$27*0.7735*0.001</f>
        <v>25.367705999999998</v>
      </c>
      <c r="L419" s="5">
        <v>-14915.49346</v>
      </c>
      <c r="M419" s="5">
        <f>ABS(IF(L419&lt;=0,L419/耗电量关键数据!$B$6/1000,L419/耗电量关键数据!$B$5/1000))</f>
        <v>5.966197384</v>
      </c>
      <c r="N419" s="19">
        <f>耗电量关键数据!$B$14</f>
        <v>1.1688450000000001</v>
      </c>
      <c r="O419" s="19">
        <f>耗电量关键数据!$B$15</f>
        <v>0.37403039999999999</v>
      </c>
      <c r="P419" s="19">
        <f t="shared" si="56"/>
        <v>7.5090727839999998</v>
      </c>
      <c r="Q419" s="19">
        <f t="shared" si="60"/>
        <v>0</v>
      </c>
      <c r="R419" s="20">
        <f t="shared" si="57"/>
        <v>25.367705999999998</v>
      </c>
      <c r="S419" s="20">
        <f t="shared" si="61"/>
        <v>0</v>
      </c>
      <c r="T419" s="20">
        <f>IF((T418+R419)&lt;0,0,IF((T418+R419)&gt;结论【关键目标】!C$28,结论【关键目标】!C$28,T418+R419))</f>
        <v>22</v>
      </c>
      <c r="U419" s="19">
        <f>IF((T418+R419)&lt;结论【关键目标】!$C$28,0,(发电量计算【计算逻辑页】!R419+发电量计算【计算逻辑页】!T418-结论【关键目标】!$C$28))</f>
        <v>25.367705999999998</v>
      </c>
      <c r="V419" s="5">
        <f t="shared" si="58"/>
        <v>8.8786970999999983</v>
      </c>
      <c r="W419" s="5">
        <f t="shared" si="59"/>
        <v>5.3171744383503992</v>
      </c>
      <c r="X419" s="5">
        <f t="shared" si="62"/>
        <v>0</v>
      </c>
    </row>
    <row r="420" spans="1:24" x14ac:dyDescent="0.15">
      <c r="A420" s="7">
        <v>419</v>
      </c>
      <c r="B420" s="7">
        <v>1</v>
      </c>
      <c r="C420" s="7">
        <v>18</v>
      </c>
      <c r="D420" s="7">
        <v>11</v>
      </c>
      <c r="E420" s="7">
        <v>18</v>
      </c>
      <c r="F420" s="7">
        <v>-8</v>
      </c>
      <c r="G420" s="7">
        <v>301.8</v>
      </c>
      <c r="H420" s="7">
        <f t="shared" si="54"/>
        <v>3</v>
      </c>
      <c r="I420" s="16">
        <f t="shared" si="55"/>
        <v>44944</v>
      </c>
      <c r="J420" s="17">
        <v>1.2267999999999999</v>
      </c>
      <c r="K420" s="18">
        <f>G420*结论【关键目标】!C$27*0.7735*0.001</f>
        <v>28.013075999999998</v>
      </c>
      <c r="L420" s="5">
        <v>-6024.9182270000001</v>
      </c>
      <c r="M420" s="5">
        <f>ABS(IF(L420&lt;=0,L420/耗电量关键数据!$B$6/1000,L420/耗电量关键数据!$B$5/1000))</f>
        <v>2.4099672908000001</v>
      </c>
      <c r="N420" s="19">
        <f>耗电量关键数据!$B$14</f>
        <v>1.1688450000000001</v>
      </c>
      <c r="O420" s="19">
        <f>耗电量关键数据!$B$15</f>
        <v>0.37403039999999999</v>
      </c>
      <c r="P420" s="19">
        <f t="shared" si="56"/>
        <v>3.9528426908000003</v>
      </c>
      <c r="Q420" s="19">
        <f t="shared" si="60"/>
        <v>3.9528426908000003</v>
      </c>
      <c r="R420" s="20">
        <f t="shared" si="57"/>
        <v>24.060233309199997</v>
      </c>
      <c r="S420" s="20">
        <f t="shared" si="61"/>
        <v>0</v>
      </c>
      <c r="T420" s="20">
        <f>IF((T419+R420)&lt;0,0,IF((T419+R420)&gt;结论【关键目标】!C$28,结论【关键目标】!C$28,T419+R420))</f>
        <v>22</v>
      </c>
      <c r="U420" s="19">
        <f>IF((T419+R420)&lt;结论【关键目标】!$C$28,0,(发电量计算【计算逻辑页】!R420+发电量计算【计算逻辑页】!T419-结论【关键目标】!$C$28))</f>
        <v>24.060233309200001</v>
      </c>
      <c r="V420" s="5">
        <f t="shared" si="58"/>
        <v>8.4210816582200003</v>
      </c>
      <c r="W420" s="5">
        <f t="shared" si="59"/>
        <v>4.8493474130734402</v>
      </c>
      <c r="X420" s="5">
        <f t="shared" si="62"/>
        <v>0</v>
      </c>
    </row>
    <row r="421" spans="1:24" x14ac:dyDescent="0.15">
      <c r="A421" s="7">
        <v>420</v>
      </c>
      <c r="B421" s="7">
        <v>1</v>
      </c>
      <c r="C421" s="7">
        <v>18</v>
      </c>
      <c r="D421" s="7">
        <v>12</v>
      </c>
      <c r="E421" s="7">
        <v>18</v>
      </c>
      <c r="F421" s="7">
        <v>-6.9</v>
      </c>
      <c r="G421" s="7">
        <v>270.60000000000002</v>
      </c>
      <c r="H421" s="7">
        <f t="shared" si="54"/>
        <v>3</v>
      </c>
      <c r="I421" s="16">
        <f t="shared" si="55"/>
        <v>44944</v>
      </c>
      <c r="J421" s="17">
        <v>1.2267999999999999</v>
      </c>
      <c r="K421" s="18">
        <f>G421*结论【关键目标】!C$27*0.7735*0.001</f>
        <v>25.117092</v>
      </c>
      <c r="L421" s="5">
        <v>-11167.188749999999</v>
      </c>
      <c r="M421" s="5">
        <f>ABS(IF(L421&lt;=0,L421/耗电量关键数据!$B$6/1000,L421/耗电量关键数据!$B$5/1000))</f>
        <v>4.4668755000000004</v>
      </c>
      <c r="N421" s="19">
        <f>耗电量关键数据!$B$14</f>
        <v>1.1688450000000001</v>
      </c>
      <c r="O421" s="19">
        <f>耗电量关键数据!$B$15</f>
        <v>0.37403039999999999</v>
      </c>
      <c r="P421" s="19">
        <f t="shared" si="56"/>
        <v>6.0097509000000002</v>
      </c>
      <c r="Q421" s="19">
        <f t="shared" si="60"/>
        <v>6.0097509000000002</v>
      </c>
      <c r="R421" s="20">
        <f t="shared" si="57"/>
        <v>19.107341099999999</v>
      </c>
      <c r="S421" s="20">
        <f t="shared" si="61"/>
        <v>0</v>
      </c>
      <c r="T421" s="20">
        <f>IF((T420+R421)&lt;0,0,IF((T420+R421)&gt;结论【关键目标】!C$28,结论【关键目标】!C$28,T420+R421))</f>
        <v>22</v>
      </c>
      <c r="U421" s="19">
        <f>IF((T420+R421)&lt;结论【关键目标】!$C$28,0,(发电量计算【计算逻辑页】!R421+发电量计算【计算逻辑页】!T420-结论【关键目标】!$C$28))</f>
        <v>19.107341099999999</v>
      </c>
      <c r="V421" s="5">
        <f t="shared" si="58"/>
        <v>6.6875693849999998</v>
      </c>
      <c r="W421" s="5">
        <f t="shared" si="59"/>
        <v>7.3727624041199995</v>
      </c>
      <c r="X421" s="5">
        <f t="shared" si="62"/>
        <v>0</v>
      </c>
    </row>
    <row r="422" spans="1:24" x14ac:dyDescent="0.15">
      <c r="A422" s="7">
        <v>421</v>
      </c>
      <c r="B422" s="7">
        <v>1</v>
      </c>
      <c r="C422" s="7">
        <v>18</v>
      </c>
      <c r="D422" s="7">
        <v>13</v>
      </c>
      <c r="E422" s="7">
        <v>18</v>
      </c>
      <c r="F422" s="7">
        <v>-7</v>
      </c>
      <c r="G422" s="7">
        <v>213.2</v>
      </c>
      <c r="H422" s="7">
        <f t="shared" si="54"/>
        <v>3</v>
      </c>
      <c r="I422" s="16">
        <f t="shared" si="55"/>
        <v>44944</v>
      </c>
      <c r="J422" s="17">
        <v>1.2267999999999999</v>
      </c>
      <c r="K422" s="18">
        <f>G422*结论【关键目标】!C$27*0.7735*0.001</f>
        <v>19.789223999999997</v>
      </c>
      <c r="L422" s="5">
        <v>-9944.4508819999992</v>
      </c>
      <c r="M422" s="5">
        <f>ABS(IF(L422&lt;=0,L422/耗电量关键数据!$B$6/1000,L422/耗电量关键数据!$B$5/1000))</f>
        <v>3.9777803527999995</v>
      </c>
      <c r="N422" s="19">
        <f>耗电量关键数据!$B$14</f>
        <v>1.1688450000000001</v>
      </c>
      <c r="O422" s="19">
        <f>耗电量关键数据!$B$15</f>
        <v>0.37403039999999999</v>
      </c>
      <c r="P422" s="19">
        <f t="shared" si="56"/>
        <v>5.5206557527999989</v>
      </c>
      <c r="Q422" s="19">
        <f t="shared" si="60"/>
        <v>5.5206557527999989</v>
      </c>
      <c r="R422" s="20">
        <f t="shared" si="57"/>
        <v>14.268568247199998</v>
      </c>
      <c r="S422" s="20">
        <f t="shared" si="61"/>
        <v>0</v>
      </c>
      <c r="T422" s="20">
        <f>IF((T421+R422)&lt;0,0,IF((T421+R422)&gt;结论【关键目标】!C$28,结论【关键目标】!C$28,T421+R422))</f>
        <v>22</v>
      </c>
      <c r="U422" s="19">
        <f>IF((T421+R422)&lt;结论【关键目标】!$C$28,0,(发电量计算【计算逻辑页】!R422+发电量计算【计算逻辑页】!T421-结论【关键目标】!$C$28))</f>
        <v>14.268568247199994</v>
      </c>
      <c r="V422" s="5">
        <f t="shared" si="58"/>
        <v>4.9939988865199973</v>
      </c>
      <c r="W422" s="5">
        <f t="shared" si="59"/>
        <v>6.7727404775350379</v>
      </c>
      <c r="X422" s="5">
        <f t="shared" si="62"/>
        <v>0</v>
      </c>
    </row>
    <row r="423" spans="1:24" x14ac:dyDescent="0.15">
      <c r="A423" s="7">
        <v>422</v>
      </c>
      <c r="B423" s="7">
        <v>1</v>
      </c>
      <c r="C423" s="7">
        <v>18</v>
      </c>
      <c r="D423" s="7">
        <v>14</v>
      </c>
      <c r="E423" s="7">
        <v>18</v>
      </c>
      <c r="F423" s="7">
        <v>-7</v>
      </c>
      <c r="G423" s="7">
        <v>148.1</v>
      </c>
      <c r="H423" s="7">
        <f t="shared" si="54"/>
        <v>3</v>
      </c>
      <c r="I423" s="16">
        <f t="shared" si="55"/>
        <v>44944</v>
      </c>
      <c r="J423" s="17">
        <v>1.2267999999999999</v>
      </c>
      <c r="K423" s="18">
        <f>G423*结论【关键目标】!C$27*0.7735*0.001</f>
        <v>13.746642</v>
      </c>
      <c r="L423" s="5">
        <v>-2085.5487269999999</v>
      </c>
      <c r="M423" s="5">
        <f>ABS(IF(L423&lt;=0,L423/耗电量关键数据!$B$6/1000,L423/耗电量关键数据!$B$5/1000))</f>
        <v>0.83421949079999991</v>
      </c>
      <c r="N423" s="19">
        <f>耗电量关键数据!$B$14</f>
        <v>1.1688450000000001</v>
      </c>
      <c r="O423" s="19">
        <f>耗电量关键数据!$B$15</f>
        <v>0.37403039999999999</v>
      </c>
      <c r="P423" s="19">
        <f t="shared" si="56"/>
        <v>2.3770948908</v>
      </c>
      <c r="Q423" s="19">
        <f t="shared" si="60"/>
        <v>2.3770948908</v>
      </c>
      <c r="R423" s="20">
        <f t="shared" si="57"/>
        <v>11.369547109199999</v>
      </c>
      <c r="S423" s="20">
        <f t="shared" si="61"/>
        <v>0</v>
      </c>
      <c r="T423" s="20">
        <f>IF((T422+R423)&lt;0,0,IF((T422+R423)&gt;结论【关键目标】!C$28,结论【关键目标】!C$28,T422+R423))</f>
        <v>22</v>
      </c>
      <c r="U423" s="19">
        <f>IF((T422+R423)&lt;结论【关键目标】!$C$28,0,(发电量计算【计算逻辑页】!R423+发电量计算【计算逻辑页】!T422-结论【关键目标】!$C$28))</f>
        <v>11.369547109199999</v>
      </c>
      <c r="V423" s="5">
        <f t="shared" si="58"/>
        <v>3.9793414882199993</v>
      </c>
      <c r="W423" s="5">
        <f t="shared" si="59"/>
        <v>2.9162200120334396</v>
      </c>
      <c r="X423" s="5">
        <f t="shared" si="62"/>
        <v>0</v>
      </c>
    </row>
    <row r="424" spans="1:24" x14ac:dyDescent="0.15">
      <c r="A424" s="7">
        <v>423</v>
      </c>
      <c r="B424" s="7">
        <v>1</v>
      </c>
      <c r="C424" s="7">
        <v>18</v>
      </c>
      <c r="D424" s="7">
        <v>15</v>
      </c>
      <c r="E424" s="7">
        <v>18</v>
      </c>
      <c r="F424" s="7">
        <v>-6.6</v>
      </c>
      <c r="G424" s="7">
        <v>109.7</v>
      </c>
      <c r="H424" s="7">
        <f t="shared" si="54"/>
        <v>3</v>
      </c>
      <c r="I424" s="16">
        <f t="shared" si="55"/>
        <v>44944</v>
      </c>
      <c r="J424" s="17">
        <v>1.2267999999999999</v>
      </c>
      <c r="K424" s="18">
        <f>G424*结论【关键目标】!C$27*0.7735*0.001</f>
        <v>10.182354</v>
      </c>
      <c r="L424" s="5">
        <v>-5390.0492670000003</v>
      </c>
      <c r="M424" s="5">
        <f>ABS(IF(L424&lt;=0,L424/耗电量关键数据!$B$6/1000,L424/耗电量关键数据!$B$5/1000))</f>
        <v>2.1560197068000004</v>
      </c>
      <c r="N424" s="19">
        <f>耗电量关键数据!$B$14</f>
        <v>1.1688450000000001</v>
      </c>
      <c r="O424" s="19">
        <f>耗电量关键数据!$B$15</f>
        <v>0.37403039999999999</v>
      </c>
      <c r="P424" s="19">
        <f t="shared" si="56"/>
        <v>3.6988951068000007</v>
      </c>
      <c r="Q424" s="19">
        <f t="shared" si="60"/>
        <v>3.6988951068000007</v>
      </c>
      <c r="R424" s="20">
        <f t="shared" si="57"/>
        <v>6.4834588931999999</v>
      </c>
      <c r="S424" s="20">
        <f t="shared" si="61"/>
        <v>0</v>
      </c>
      <c r="T424" s="20">
        <f>IF((T423+R424)&lt;0,0,IF((T423+R424)&gt;结论【关键目标】!C$28,结论【关键目标】!C$28,T423+R424))</f>
        <v>22</v>
      </c>
      <c r="U424" s="19">
        <f>IF((T423+R424)&lt;结论【关键目标】!$C$28,0,(发电量计算【计算逻辑页】!R424+发电量计算【计算逻辑页】!T423-结论【关键目标】!$C$28))</f>
        <v>6.4834588932000017</v>
      </c>
      <c r="V424" s="5">
        <f t="shared" si="58"/>
        <v>2.2692106126200002</v>
      </c>
      <c r="W424" s="5">
        <f t="shared" si="59"/>
        <v>4.5378045170222405</v>
      </c>
      <c r="X424" s="5">
        <f t="shared" si="62"/>
        <v>0</v>
      </c>
    </row>
    <row r="425" spans="1:24" x14ac:dyDescent="0.15">
      <c r="A425" s="7">
        <v>424</v>
      </c>
      <c r="B425" s="7">
        <v>1</v>
      </c>
      <c r="C425" s="7">
        <v>18</v>
      </c>
      <c r="D425" s="7">
        <v>16</v>
      </c>
      <c r="E425" s="7">
        <v>18</v>
      </c>
      <c r="F425" s="7">
        <v>-6</v>
      </c>
      <c r="G425" s="7">
        <v>4.5999999999999996</v>
      </c>
      <c r="H425" s="7">
        <f t="shared" si="54"/>
        <v>3</v>
      </c>
      <c r="I425" s="16">
        <f t="shared" si="55"/>
        <v>44944</v>
      </c>
      <c r="J425" s="17">
        <v>0.70809999999999995</v>
      </c>
      <c r="K425" s="18">
        <f>G425*结论【关键目标】!C$27*0.7735*0.001</f>
        <v>0.42697199999999996</v>
      </c>
      <c r="L425" s="5">
        <v>-10886.596519999999</v>
      </c>
      <c r="M425" s="5">
        <f>ABS(IF(L425&lt;=0,L425/耗电量关键数据!$B$6/1000,L425/耗电量关键数据!$B$5/1000))</f>
        <v>4.3546386079999992</v>
      </c>
      <c r="N425" s="19">
        <f>耗电量关键数据!$B$14</f>
        <v>1.1688450000000001</v>
      </c>
      <c r="O425" s="19">
        <f>耗电量关键数据!$B$15</f>
        <v>0.37403039999999999</v>
      </c>
      <c r="P425" s="19">
        <f t="shared" si="56"/>
        <v>5.897514007999999</v>
      </c>
      <c r="Q425" s="19">
        <f t="shared" si="60"/>
        <v>0</v>
      </c>
      <c r="R425" s="20">
        <f t="shared" si="57"/>
        <v>0.42697199999999996</v>
      </c>
      <c r="S425" s="20">
        <f t="shared" si="61"/>
        <v>0</v>
      </c>
      <c r="T425" s="20">
        <f>IF((T424+R425)&lt;0,0,IF((T424+R425)&gt;结论【关键目标】!C$28,结论【关键目标】!C$28,T424+R425))</f>
        <v>22</v>
      </c>
      <c r="U425" s="19">
        <f>IF((T424+R425)&lt;结论【关键目标】!$C$28,0,(发电量计算【计算逻辑页】!R425+发电量计算【计算逻辑页】!T424-结论【关键目标】!$C$28))</f>
        <v>0.42697199999999924</v>
      </c>
      <c r="V425" s="5">
        <f t="shared" si="58"/>
        <v>0.14944019999999972</v>
      </c>
      <c r="W425" s="5">
        <f t="shared" si="59"/>
        <v>0.30233887319999997</v>
      </c>
      <c r="X425" s="5">
        <f t="shared" si="62"/>
        <v>0</v>
      </c>
    </row>
    <row r="426" spans="1:24" x14ac:dyDescent="0.15">
      <c r="A426" s="7">
        <v>425</v>
      </c>
      <c r="B426" s="7">
        <v>1</v>
      </c>
      <c r="C426" s="7">
        <v>18</v>
      </c>
      <c r="D426" s="7">
        <v>17</v>
      </c>
      <c r="E426" s="7">
        <v>18</v>
      </c>
      <c r="F426" s="7">
        <v>-6</v>
      </c>
      <c r="G426" s="7">
        <v>0</v>
      </c>
      <c r="H426" s="7">
        <f t="shared" si="54"/>
        <v>3</v>
      </c>
      <c r="I426" s="16">
        <f t="shared" si="55"/>
        <v>44944</v>
      </c>
      <c r="J426" s="17">
        <v>0.70809999999999995</v>
      </c>
      <c r="K426" s="18">
        <f>G426*结论【关键目标】!C$27*0.7735*0.001</f>
        <v>0</v>
      </c>
      <c r="L426" s="5">
        <v>-15071.865030000001</v>
      </c>
      <c r="M426" s="5">
        <f>ABS(IF(L426&lt;=0,L426/耗电量关键数据!$B$6/1000,L426/耗电量关键数据!$B$5/1000))</f>
        <v>6.0287460120000009</v>
      </c>
      <c r="N426" s="19">
        <f>耗电量关键数据!$B$14</f>
        <v>1.1688450000000001</v>
      </c>
      <c r="O426" s="19">
        <f>耗电量关键数据!$B$15</f>
        <v>0.37403039999999999</v>
      </c>
      <c r="P426" s="19">
        <f t="shared" si="56"/>
        <v>7.5716214120000007</v>
      </c>
      <c r="Q426" s="19">
        <f t="shared" si="60"/>
        <v>0</v>
      </c>
      <c r="R426" s="20">
        <f t="shared" si="57"/>
        <v>0</v>
      </c>
      <c r="S426" s="20">
        <f t="shared" si="61"/>
        <v>0</v>
      </c>
      <c r="T426" s="20">
        <f>IF((T425+R426)&lt;0,0,IF((T425+R426)&gt;结论【关键目标】!C$28,结论【关键目标】!C$28,T425+R426))</f>
        <v>22</v>
      </c>
      <c r="U426" s="19">
        <f>IF((T425+R426)&lt;结论【关键目标】!$C$28,0,(发电量计算【计算逻辑页】!R426+发电量计算【计算逻辑页】!T425-结论【关键目标】!$C$28))</f>
        <v>0</v>
      </c>
      <c r="V426" s="5">
        <f t="shared" si="58"/>
        <v>0</v>
      </c>
      <c r="W426" s="5">
        <f t="shared" si="59"/>
        <v>0</v>
      </c>
      <c r="X426" s="5">
        <f t="shared" si="62"/>
        <v>0</v>
      </c>
    </row>
    <row r="427" spans="1:24" x14ac:dyDescent="0.15">
      <c r="A427" s="7">
        <v>426</v>
      </c>
      <c r="B427" s="7">
        <v>1</v>
      </c>
      <c r="C427" s="7">
        <v>18</v>
      </c>
      <c r="D427" s="7">
        <v>18</v>
      </c>
      <c r="E427" s="7">
        <v>18</v>
      </c>
      <c r="F427" s="7">
        <v>-6.3</v>
      </c>
      <c r="G427" s="7">
        <v>0</v>
      </c>
      <c r="H427" s="7">
        <f t="shared" si="54"/>
        <v>3</v>
      </c>
      <c r="I427" s="16">
        <f t="shared" si="55"/>
        <v>44944</v>
      </c>
      <c r="J427" s="17">
        <v>0.70809999999999995</v>
      </c>
      <c r="K427" s="18">
        <f>G427*结论【关键目标】!C$27*0.7735*0.001</f>
        <v>0</v>
      </c>
      <c r="L427" s="5">
        <v>-31254.784629999998</v>
      </c>
      <c r="M427" s="5">
        <f>ABS(IF(L427&lt;=0,L427/耗电量关键数据!$B$6/1000,L427/耗电量关键数据!$B$5/1000))</f>
        <v>12.501913851999999</v>
      </c>
      <c r="N427" s="19">
        <f>耗电量关键数据!$B$14</f>
        <v>1.1688450000000001</v>
      </c>
      <c r="O427" s="19">
        <f>耗电量关键数据!$B$15</f>
        <v>0.37403039999999999</v>
      </c>
      <c r="P427" s="19">
        <f t="shared" si="56"/>
        <v>14.044789251999999</v>
      </c>
      <c r="Q427" s="19">
        <f t="shared" si="60"/>
        <v>0</v>
      </c>
      <c r="R427" s="20">
        <f t="shared" si="57"/>
        <v>0</v>
      </c>
      <c r="S427" s="20">
        <f t="shared" si="61"/>
        <v>0</v>
      </c>
      <c r="T427" s="20">
        <f>IF((T426+R427)&lt;0,0,IF((T426+R427)&gt;结论【关键目标】!C$28,结论【关键目标】!C$28,T426+R427))</f>
        <v>22</v>
      </c>
      <c r="U427" s="19">
        <f>IF((T426+R427)&lt;结论【关键目标】!$C$28,0,(发电量计算【计算逻辑页】!R427+发电量计算【计算逻辑页】!T426-结论【关键目标】!$C$28))</f>
        <v>0</v>
      </c>
      <c r="V427" s="5">
        <f t="shared" si="58"/>
        <v>0</v>
      </c>
      <c r="W427" s="5">
        <f t="shared" si="59"/>
        <v>0</v>
      </c>
      <c r="X427" s="5">
        <f t="shared" si="62"/>
        <v>0</v>
      </c>
    </row>
    <row r="428" spans="1:24" x14ac:dyDescent="0.15">
      <c r="A428" s="7">
        <v>427</v>
      </c>
      <c r="B428" s="7">
        <v>1</v>
      </c>
      <c r="C428" s="7">
        <v>18</v>
      </c>
      <c r="D428" s="7">
        <v>19</v>
      </c>
      <c r="E428" s="7">
        <v>18</v>
      </c>
      <c r="F428" s="7">
        <v>-6</v>
      </c>
      <c r="G428" s="7">
        <v>0</v>
      </c>
      <c r="H428" s="7">
        <f t="shared" si="54"/>
        <v>3</v>
      </c>
      <c r="I428" s="16">
        <f t="shared" si="55"/>
        <v>44944</v>
      </c>
      <c r="J428" s="17">
        <v>1.2267999999999999</v>
      </c>
      <c r="K428" s="18">
        <f>G428*结论【关键目标】!C$27*0.7735*0.001</f>
        <v>0</v>
      </c>
      <c r="L428" s="5">
        <v>-21134.08209</v>
      </c>
      <c r="M428" s="5">
        <f>ABS(IF(L428&lt;=0,L428/耗电量关键数据!$B$6/1000,L428/耗电量关键数据!$B$5/1000))</f>
        <v>8.4536328360000006</v>
      </c>
      <c r="N428" s="19">
        <f>耗电量关键数据!$B$14</f>
        <v>1.1688450000000001</v>
      </c>
      <c r="O428" s="19">
        <f>耗电量关键数据!$B$15</f>
        <v>0.37403039999999999</v>
      </c>
      <c r="P428" s="19">
        <f t="shared" si="56"/>
        <v>9.9965082360000022</v>
      </c>
      <c r="Q428" s="19">
        <f t="shared" si="60"/>
        <v>9.9965082360000022</v>
      </c>
      <c r="R428" s="20">
        <f t="shared" si="57"/>
        <v>-9.9965082360000022</v>
      </c>
      <c r="S428" s="20">
        <f t="shared" si="61"/>
        <v>9.9965082360000022</v>
      </c>
      <c r="T428" s="20">
        <f>IF((T427+R428)&lt;0,0,IF((T427+R428)&gt;结论【关键目标】!C$28,结论【关键目标】!C$28,T427+R428))</f>
        <v>12.003491763999998</v>
      </c>
      <c r="U428" s="19">
        <f>IF((T427+R428)&lt;结论【关键目标】!$C$28,0,(发电量计算【计算逻辑页】!R428+发电量计算【计算逻辑页】!T427-结论【关键目标】!$C$28))</f>
        <v>0</v>
      </c>
      <c r="V428" s="5">
        <f t="shared" si="58"/>
        <v>0</v>
      </c>
      <c r="W428" s="5">
        <f t="shared" si="59"/>
        <v>0</v>
      </c>
      <c r="X428" s="5">
        <f t="shared" si="62"/>
        <v>8.7649384213248016</v>
      </c>
    </row>
    <row r="429" spans="1:24" x14ac:dyDescent="0.15">
      <c r="A429" s="7">
        <v>428</v>
      </c>
      <c r="B429" s="7">
        <v>1</v>
      </c>
      <c r="C429" s="7">
        <v>18</v>
      </c>
      <c r="D429" s="7">
        <v>20</v>
      </c>
      <c r="E429" s="7">
        <v>18</v>
      </c>
      <c r="F429" s="7">
        <v>-6</v>
      </c>
      <c r="G429" s="7">
        <v>0</v>
      </c>
      <c r="H429" s="7">
        <f t="shared" si="54"/>
        <v>3</v>
      </c>
      <c r="I429" s="16">
        <f t="shared" si="55"/>
        <v>44944</v>
      </c>
      <c r="J429" s="17">
        <v>1.2267999999999999</v>
      </c>
      <c r="K429" s="18">
        <f>G429*结论【关键目标】!C$27*0.7735*0.001</f>
        <v>0</v>
      </c>
      <c r="L429" s="5">
        <v>-30630.75705</v>
      </c>
      <c r="M429" s="5">
        <f>ABS(IF(L429&lt;=0,L429/耗电量关键数据!$B$6/1000,L429/耗电量关键数据!$B$5/1000))</f>
        <v>12.252302820000001</v>
      </c>
      <c r="N429" s="19">
        <f>耗电量关键数据!$B$14</f>
        <v>1.1688450000000001</v>
      </c>
      <c r="O429" s="19">
        <f>耗电量关键数据!$B$15</f>
        <v>0.37403039999999999</v>
      </c>
      <c r="P429" s="19">
        <f t="shared" si="56"/>
        <v>13.795178220000002</v>
      </c>
      <c r="Q429" s="19">
        <f t="shared" si="60"/>
        <v>13.795178220000002</v>
      </c>
      <c r="R429" s="20">
        <f t="shared" si="57"/>
        <v>-13.795178220000002</v>
      </c>
      <c r="S429" s="20">
        <f t="shared" si="61"/>
        <v>13.795178220000002</v>
      </c>
      <c r="T429" s="20">
        <f>IF((T428+R429)&lt;0,0,IF((T428+R429)&gt;结论【关键目标】!C$28,结论【关键目标】!C$28,T428+R429))</f>
        <v>0</v>
      </c>
      <c r="U429" s="19">
        <f>IF((T428+R429)&lt;结论【关键目标】!$C$28,0,(发电量计算【计算逻辑页】!R429+发电量计算【计算逻辑页】!T428-结论【关键目标】!$C$28))</f>
        <v>0</v>
      </c>
      <c r="V429" s="5">
        <f t="shared" si="58"/>
        <v>0</v>
      </c>
      <c r="W429" s="5">
        <f t="shared" si="59"/>
        <v>0</v>
      </c>
      <c r="X429" s="5">
        <f t="shared" si="62"/>
        <v>0</v>
      </c>
    </row>
    <row r="430" spans="1:24" x14ac:dyDescent="0.15">
      <c r="A430" s="7">
        <v>429</v>
      </c>
      <c r="B430" s="7">
        <v>1</v>
      </c>
      <c r="C430" s="7">
        <v>18</v>
      </c>
      <c r="D430" s="7">
        <v>21</v>
      </c>
      <c r="E430" s="7">
        <v>18</v>
      </c>
      <c r="F430" s="7">
        <v>-5.8</v>
      </c>
      <c r="G430" s="7">
        <v>0</v>
      </c>
      <c r="H430" s="7">
        <f t="shared" si="54"/>
        <v>3</v>
      </c>
      <c r="I430" s="16">
        <f t="shared" si="55"/>
        <v>44944</v>
      </c>
      <c r="J430" s="17">
        <v>1.2267999999999999</v>
      </c>
      <c r="K430" s="18">
        <f>G430*结论【关键目标】!C$27*0.7735*0.001</f>
        <v>0</v>
      </c>
      <c r="L430" s="5">
        <v>-33780.41618</v>
      </c>
      <c r="M430" s="5">
        <f>ABS(IF(L430&lt;=0,L430/耗电量关键数据!$B$6/1000,L430/耗电量关键数据!$B$5/1000))</f>
        <v>13.512166472000001</v>
      </c>
      <c r="N430" s="19">
        <f>耗电量关键数据!$B$14</f>
        <v>1.1688450000000001</v>
      </c>
      <c r="O430" s="19">
        <f>耗电量关键数据!$B$15</f>
        <v>0.37403039999999999</v>
      </c>
      <c r="P430" s="19">
        <f t="shared" si="56"/>
        <v>15.055041872000002</v>
      </c>
      <c r="Q430" s="19">
        <f t="shared" si="60"/>
        <v>15.055041872000002</v>
      </c>
      <c r="R430" s="20">
        <f t="shared" si="57"/>
        <v>-15.055041872000002</v>
      </c>
      <c r="S430" s="20">
        <f t="shared" si="61"/>
        <v>15.055041872000002</v>
      </c>
      <c r="T430" s="20">
        <f>IF((T429+R430)&lt;0,0,IF((T429+R430)&gt;结论【关键目标】!C$28,结论【关键目标】!C$28,T429+R430))</f>
        <v>0</v>
      </c>
      <c r="U430" s="19">
        <f>IF((T429+R430)&lt;结论【关键目标】!$C$28,0,(发电量计算【计算逻辑页】!R430+发电量计算【计算逻辑页】!T429-结论【关键目标】!$C$28))</f>
        <v>0</v>
      </c>
      <c r="V430" s="5">
        <f t="shared" si="58"/>
        <v>0</v>
      </c>
      <c r="W430" s="5">
        <f t="shared" si="59"/>
        <v>0</v>
      </c>
      <c r="X430" s="5">
        <f t="shared" si="62"/>
        <v>0</v>
      </c>
    </row>
    <row r="431" spans="1:24" x14ac:dyDescent="0.15">
      <c r="A431" s="7">
        <v>430</v>
      </c>
      <c r="B431" s="7">
        <v>1</v>
      </c>
      <c r="C431" s="7">
        <v>18</v>
      </c>
      <c r="D431" s="7">
        <v>22</v>
      </c>
      <c r="E431" s="7">
        <v>18</v>
      </c>
      <c r="F431" s="7">
        <v>-5</v>
      </c>
      <c r="G431" s="7">
        <v>0</v>
      </c>
      <c r="H431" s="7">
        <f t="shared" si="54"/>
        <v>3</v>
      </c>
      <c r="I431" s="16">
        <f t="shared" si="55"/>
        <v>44944</v>
      </c>
      <c r="J431" s="17">
        <v>0.70809999999999995</v>
      </c>
      <c r="K431" s="18">
        <f>G431*结论【关键目标】!C$27*0.7735*0.001</f>
        <v>0</v>
      </c>
      <c r="L431" s="5">
        <v>-35103.572310000003</v>
      </c>
      <c r="M431" s="5">
        <f>ABS(IF(L431&lt;=0,L431/耗电量关键数据!$B$6/1000,L431/耗电量关键数据!$B$5/1000))</f>
        <v>14.041428924000002</v>
      </c>
      <c r="N431" s="19">
        <f>耗电量关键数据!$B$14</f>
        <v>1.1688450000000001</v>
      </c>
      <c r="O431" s="19">
        <f>耗电量关键数据!$B$15</f>
        <v>0.37403039999999999</v>
      </c>
      <c r="P431" s="19">
        <f t="shared" si="56"/>
        <v>15.584304324000003</v>
      </c>
      <c r="Q431" s="19">
        <f t="shared" si="60"/>
        <v>0</v>
      </c>
      <c r="R431" s="20">
        <f t="shared" si="57"/>
        <v>0</v>
      </c>
      <c r="S431" s="20">
        <f t="shared" si="61"/>
        <v>0</v>
      </c>
      <c r="T431" s="20">
        <f>IF((T430+R431)&lt;0,0,IF((T430+R431)&gt;结论【关键目标】!C$28,结论【关键目标】!C$28,T430+R431))</f>
        <v>0</v>
      </c>
      <c r="U431" s="19">
        <f>IF((T430+R431)&lt;结论【关键目标】!$C$28,0,(发电量计算【计算逻辑页】!R431+发电量计算【计算逻辑页】!T430-结论【关键目标】!$C$28))</f>
        <v>0</v>
      </c>
      <c r="V431" s="5">
        <f t="shared" si="58"/>
        <v>0</v>
      </c>
      <c r="W431" s="5">
        <f t="shared" si="59"/>
        <v>0</v>
      </c>
      <c r="X431" s="5">
        <f t="shared" si="62"/>
        <v>0</v>
      </c>
    </row>
    <row r="432" spans="1:24" x14ac:dyDescent="0.15">
      <c r="A432" s="7">
        <v>431</v>
      </c>
      <c r="B432" s="7">
        <v>1</v>
      </c>
      <c r="C432" s="7">
        <v>18</v>
      </c>
      <c r="D432" s="7">
        <v>23</v>
      </c>
      <c r="E432" s="7">
        <v>18</v>
      </c>
      <c r="F432" s="7">
        <v>-6</v>
      </c>
      <c r="G432" s="7">
        <v>0</v>
      </c>
      <c r="H432" s="7">
        <f t="shared" si="54"/>
        <v>3</v>
      </c>
      <c r="I432" s="16">
        <f t="shared" si="55"/>
        <v>44944</v>
      </c>
      <c r="J432" s="17">
        <v>0.70809999999999995</v>
      </c>
      <c r="K432" s="18">
        <f>G432*结论【关键目标】!C$27*0.7735*0.001</f>
        <v>0</v>
      </c>
      <c r="L432" s="5">
        <v>-36290.45046</v>
      </c>
      <c r="M432" s="5">
        <f>ABS(IF(L432&lt;=0,L432/耗电量关键数据!$B$6/1000,L432/耗电量关键数据!$B$5/1000))</f>
        <v>14.516180184000001</v>
      </c>
      <c r="N432" s="19">
        <f>耗电量关键数据!$B$14</f>
        <v>1.1688450000000001</v>
      </c>
      <c r="O432" s="19">
        <f>耗电量关键数据!$B$15</f>
        <v>0.37403039999999999</v>
      </c>
      <c r="P432" s="19">
        <f t="shared" si="56"/>
        <v>16.059055583999999</v>
      </c>
      <c r="Q432" s="19">
        <f t="shared" si="60"/>
        <v>0</v>
      </c>
      <c r="R432" s="20">
        <f t="shared" si="57"/>
        <v>0</v>
      </c>
      <c r="S432" s="20">
        <f t="shared" si="61"/>
        <v>0</v>
      </c>
      <c r="T432" s="20">
        <f>IF((T431+R432)&lt;0,0,IF((T431+R432)&gt;结论【关键目标】!C$28,结论【关键目标】!C$28,T431+R432))</f>
        <v>0</v>
      </c>
      <c r="U432" s="19">
        <f>IF((T431+R432)&lt;结论【关键目标】!$C$28,0,(发电量计算【计算逻辑页】!R432+发电量计算【计算逻辑页】!T431-结论【关键目标】!$C$28))</f>
        <v>0</v>
      </c>
      <c r="V432" s="5">
        <f t="shared" si="58"/>
        <v>0</v>
      </c>
      <c r="W432" s="5">
        <f t="shared" si="59"/>
        <v>0</v>
      </c>
      <c r="X432" s="5">
        <f t="shared" si="62"/>
        <v>0</v>
      </c>
    </row>
    <row r="433" spans="1:24" x14ac:dyDescent="0.15">
      <c r="A433" s="7">
        <v>432</v>
      </c>
      <c r="B433" s="7">
        <v>1</v>
      </c>
      <c r="C433" s="7">
        <v>18</v>
      </c>
      <c r="D433" s="7">
        <v>24</v>
      </c>
      <c r="E433" s="7">
        <v>18</v>
      </c>
      <c r="F433" s="7">
        <v>-5</v>
      </c>
      <c r="G433" s="7">
        <v>0</v>
      </c>
      <c r="H433" s="7">
        <f t="shared" si="54"/>
        <v>3</v>
      </c>
      <c r="I433" s="16">
        <f t="shared" si="55"/>
        <v>44944</v>
      </c>
      <c r="J433" s="17">
        <v>0.2407</v>
      </c>
      <c r="K433" s="18">
        <f>G433*结论【关键目标】!C$27*0.7735*0.001</f>
        <v>0</v>
      </c>
      <c r="L433" s="5">
        <v>-38009.278449999998</v>
      </c>
      <c r="M433" s="5">
        <f>ABS(IF(L433&lt;=0,L433/耗电量关键数据!$B$6/1000,L433/耗电量关键数据!$B$5/1000))</f>
        <v>15.20371138</v>
      </c>
      <c r="N433" s="19">
        <f>耗电量关键数据!$B$14</f>
        <v>1.1688450000000001</v>
      </c>
      <c r="O433" s="19">
        <f>耗电量关键数据!$B$15</f>
        <v>0.37403039999999999</v>
      </c>
      <c r="P433" s="19">
        <f t="shared" si="56"/>
        <v>16.746586779999998</v>
      </c>
      <c r="Q433" s="19">
        <f t="shared" si="60"/>
        <v>0</v>
      </c>
      <c r="R433" s="20">
        <f t="shared" si="57"/>
        <v>0</v>
      </c>
      <c r="S433" s="20">
        <f t="shared" si="61"/>
        <v>0</v>
      </c>
      <c r="T433" s="20">
        <f>IF((T432+R433)&lt;0,0,IF((T432+R433)&gt;结论【关键目标】!C$28,结论【关键目标】!C$28,T432+R433))</f>
        <v>0</v>
      </c>
      <c r="U433" s="19">
        <f>IF((T432+R433)&lt;结论【关键目标】!$C$28,0,(发电量计算【计算逻辑页】!R433+发电量计算【计算逻辑页】!T432-结论【关键目标】!$C$28))</f>
        <v>0</v>
      </c>
      <c r="V433" s="5">
        <f t="shared" si="58"/>
        <v>0</v>
      </c>
      <c r="W433" s="5">
        <f t="shared" si="59"/>
        <v>0</v>
      </c>
      <c r="X433" s="5">
        <f t="shared" si="62"/>
        <v>0</v>
      </c>
    </row>
    <row r="434" spans="1:24" x14ac:dyDescent="0.15">
      <c r="A434" s="7">
        <v>433</v>
      </c>
      <c r="B434" s="7">
        <v>1</v>
      </c>
      <c r="C434" s="7">
        <v>19</v>
      </c>
      <c r="D434" s="7">
        <v>1</v>
      </c>
      <c r="E434" s="7">
        <v>19</v>
      </c>
      <c r="F434" s="7">
        <v>-6</v>
      </c>
      <c r="G434" s="7">
        <v>0</v>
      </c>
      <c r="H434" s="7">
        <f t="shared" si="54"/>
        <v>4</v>
      </c>
      <c r="I434" s="16">
        <f t="shared" si="55"/>
        <v>44945</v>
      </c>
      <c r="J434" s="17">
        <v>0.2407</v>
      </c>
      <c r="K434" s="18">
        <f>G434*结论【关键目标】!C$27*0.7735*0.001</f>
        <v>0</v>
      </c>
      <c r="L434" s="5">
        <v>-39065.219729999997</v>
      </c>
      <c r="M434" s="5">
        <f>ABS(IF(L434&lt;=0,L434/耗电量关键数据!$B$6/1000,L434/耗电量关键数据!$B$5/1000))</f>
        <v>15.626087891999999</v>
      </c>
      <c r="N434" s="19">
        <f>耗电量关键数据!$B$14</f>
        <v>1.1688450000000001</v>
      </c>
      <c r="O434" s="19">
        <f>耗电量关键数据!$B$15</f>
        <v>0.37403039999999999</v>
      </c>
      <c r="P434" s="19">
        <f t="shared" si="56"/>
        <v>17.168963291999997</v>
      </c>
      <c r="Q434" s="19">
        <f t="shared" si="60"/>
        <v>0</v>
      </c>
      <c r="R434" s="20">
        <f t="shared" si="57"/>
        <v>0</v>
      </c>
      <c r="S434" s="20">
        <f t="shared" si="61"/>
        <v>0</v>
      </c>
      <c r="T434" s="20">
        <f>IF((T433+R434)&lt;0,0,IF((T433+R434)&gt;结论【关键目标】!C$28,结论【关键目标】!C$28,T433+R434))</f>
        <v>0</v>
      </c>
      <c r="U434" s="19">
        <f>IF((T433+R434)&lt;结论【关键目标】!$C$28,0,(发电量计算【计算逻辑页】!R434+发电量计算【计算逻辑页】!T433-结论【关键目标】!$C$28))</f>
        <v>0</v>
      </c>
      <c r="V434" s="5">
        <f t="shared" si="58"/>
        <v>0</v>
      </c>
      <c r="W434" s="5">
        <f t="shared" si="59"/>
        <v>0</v>
      </c>
      <c r="X434" s="5">
        <f t="shared" si="62"/>
        <v>0</v>
      </c>
    </row>
    <row r="435" spans="1:24" x14ac:dyDescent="0.15">
      <c r="A435" s="7">
        <v>434</v>
      </c>
      <c r="B435" s="7">
        <v>1</v>
      </c>
      <c r="C435" s="7">
        <v>19</v>
      </c>
      <c r="D435" s="7">
        <v>2</v>
      </c>
      <c r="E435" s="7">
        <v>19</v>
      </c>
      <c r="F435" s="7">
        <v>-6</v>
      </c>
      <c r="G435" s="7">
        <v>0</v>
      </c>
      <c r="H435" s="7">
        <f t="shared" si="54"/>
        <v>4</v>
      </c>
      <c r="I435" s="16">
        <f t="shared" si="55"/>
        <v>44945</v>
      </c>
      <c r="J435" s="17">
        <v>0.2407</v>
      </c>
      <c r="K435" s="18">
        <f>G435*结论【关键目标】!C$27*0.7735*0.001</f>
        <v>0</v>
      </c>
      <c r="L435" s="5">
        <v>-40587.047720000002</v>
      </c>
      <c r="M435" s="5">
        <f>ABS(IF(L435&lt;=0,L435/耗电量关键数据!$B$6/1000,L435/耗电量关键数据!$B$5/1000))</f>
        <v>16.234819088000002</v>
      </c>
      <c r="N435" s="19">
        <f>耗电量关键数据!$B$14</f>
        <v>1.1688450000000001</v>
      </c>
      <c r="O435" s="19">
        <f>耗电量关键数据!$B$15</f>
        <v>0.37403039999999999</v>
      </c>
      <c r="P435" s="19">
        <f t="shared" si="56"/>
        <v>17.777694488000002</v>
      </c>
      <c r="Q435" s="19">
        <f t="shared" si="60"/>
        <v>0</v>
      </c>
      <c r="R435" s="20">
        <f t="shared" si="57"/>
        <v>0</v>
      </c>
      <c r="S435" s="20">
        <f t="shared" si="61"/>
        <v>0</v>
      </c>
      <c r="T435" s="20">
        <f>IF((T434+R435)&lt;0,0,IF((T434+R435)&gt;结论【关键目标】!C$28,结论【关键目标】!C$28,T434+R435))</f>
        <v>0</v>
      </c>
      <c r="U435" s="19">
        <f>IF((T434+R435)&lt;结论【关键目标】!$C$28,0,(发电量计算【计算逻辑页】!R435+发电量计算【计算逻辑页】!T434-结论【关键目标】!$C$28))</f>
        <v>0</v>
      </c>
      <c r="V435" s="5">
        <f t="shared" si="58"/>
        <v>0</v>
      </c>
      <c r="W435" s="5">
        <f t="shared" si="59"/>
        <v>0</v>
      </c>
      <c r="X435" s="5">
        <f t="shared" si="62"/>
        <v>0</v>
      </c>
    </row>
    <row r="436" spans="1:24" x14ac:dyDescent="0.15">
      <c r="A436" s="7">
        <v>435</v>
      </c>
      <c r="B436" s="7">
        <v>1</v>
      </c>
      <c r="C436" s="7">
        <v>19</v>
      </c>
      <c r="D436" s="7">
        <v>3</v>
      </c>
      <c r="E436" s="7">
        <v>19</v>
      </c>
      <c r="F436" s="7">
        <v>-6.3</v>
      </c>
      <c r="G436" s="7">
        <v>0</v>
      </c>
      <c r="H436" s="7">
        <f t="shared" si="54"/>
        <v>4</v>
      </c>
      <c r="I436" s="16">
        <f t="shared" si="55"/>
        <v>44945</v>
      </c>
      <c r="J436" s="17">
        <v>0.2407</v>
      </c>
      <c r="K436" s="18">
        <f>G436*结论【关键目标】!C$27*0.7735*0.001</f>
        <v>0</v>
      </c>
      <c r="L436" s="5">
        <v>-42456.73659</v>
      </c>
      <c r="M436" s="5">
        <f>ABS(IF(L436&lt;=0,L436/耗电量关键数据!$B$6/1000,L436/耗电量关键数据!$B$5/1000))</f>
        <v>16.982694636000002</v>
      </c>
      <c r="N436" s="19">
        <f>耗电量关键数据!$B$14</f>
        <v>1.1688450000000001</v>
      </c>
      <c r="O436" s="19">
        <f>耗电量关键数据!$B$15</f>
        <v>0.37403039999999999</v>
      </c>
      <c r="P436" s="19">
        <f t="shared" si="56"/>
        <v>18.525570036000001</v>
      </c>
      <c r="Q436" s="19">
        <f t="shared" si="60"/>
        <v>0</v>
      </c>
      <c r="R436" s="20">
        <f t="shared" si="57"/>
        <v>0</v>
      </c>
      <c r="S436" s="20">
        <f t="shared" si="61"/>
        <v>0</v>
      </c>
      <c r="T436" s="20">
        <f>IF((T435+R436)&lt;0,0,IF((T435+R436)&gt;结论【关键目标】!C$28,结论【关键目标】!C$28,T435+R436))</f>
        <v>0</v>
      </c>
      <c r="U436" s="19">
        <f>IF((T435+R436)&lt;结论【关键目标】!$C$28,0,(发电量计算【计算逻辑页】!R436+发电量计算【计算逻辑页】!T435-结论【关键目标】!$C$28))</f>
        <v>0</v>
      </c>
      <c r="V436" s="5">
        <f t="shared" si="58"/>
        <v>0</v>
      </c>
      <c r="W436" s="5">
        <f t="shared" si="59"/>
        <v>0</v>
      </c>
      <c r="X436" s="5">
        <f t="shared" si="62"/>
        <v>0</v>
      </c>
    </row>
    <row r="437" spans="1:24" x14ac:dyDescent="0.15">
      <c r="A437" s="7">
        <v>436</v>
      </c>
      <c r="B437" s="7">
        <v>1</v>
      </c>
      <c r="C437" s="7">
        <v>19</v>
      </c>
      <c r="D437" s="7">
        <v>4</v>
      </c>
      <c r="E437" s="7">
        <v>19</v>
      </c>
      <c r="F437" s="7">
        <v>-6</v>
      </c>
      <c r="G437" s="7">
        <v>0</v>
      </c>
      <c r="H437" s="7">
        <f t="shared" si="54"/>
        <v>4</v>
      </c>
      <c r="I437" s="16">
        <f t="shared" si="55"/>
        <v>44945</v>
      </c>
      <c r="J437" s="17">
        <v>0.2407</v>
      </c>
      <c r="K437" s="18">
        <f>G437*结论【关键目标】!C$27*0.7735*0.001</f>
        <v>0</v>
      </c>
      <c r="L437" s="5">
        <v>-44077.242109999999</v>
      </c>
      <c r="M437" s="5">
        <f>ABS(IF(L437&lt;=0,L437/耗电量关键数据!$B$6/1000,L437/耗电量关键数据!$B$5/1000))</f>
        <v>17.630896843999999</v>
      </c>
      <c r="N437" s="19">
        <f>耗电量关键数据!$B$14</f>
        <v>1.1688450000000001</v>
      </c>
      <c r="O437" s="19">
        <f>耗电量关键数据!$B$15</f>
        <v>0.37403039999999999</v>
      </c>
      <c r="P437" s="19">
        <f t="shared" si="56"/>
        <v>19.173772243999998</v>
      </c>
      <c r="Q437" s="19">
        <f t="shared" si="60"/>
        <v>0</v>
      </c>
      <c r="R437" s="20">
        <f t="shared" si="57"/>
        <v>0</v>
      </c>
      <c r="S437" s="20">
        <f t="shared" si="61"/>
        <v>0</v>
      </c>
      <c r="T437" s="20">
        <f>IF((T436+R437)&lt;0,0,IF((T436+R437)&gt;结论【关键目标】!C$28,结论【关键目标】!C$28,T436+R437))</f>
        <v>0</v>
      </c>
      <c r="U437" s="19">
        <f>IF((T436+R437)&lt;结论【关键目标】!$C$28,0,(发电量计算【计算逻辑页】!R437+发电量计算【计算逻辑页】!T436-结论【关键目标】!$C$28))</f>
        <v>0</v>
      </c>
      <c r="V437" s="5">
        <f t="shared" si="58"/>
        <v>0</v>
      </c>
      <c r="W437" s="5">
        <f t="shared" si="59"/>
        <v>0</v>
      </c>
      <c r="X437" s="5">
        <f t="shared" si="62"/>
        <v>0</v>
      </c>
    </row>
    <row r="438" spans="1:24" x14ac:dyDescent="0.15">
      <c r="A438" s="7">
        <v>437</v>
      </c>
      <c r="B438" s="7">
        <v>1</v>
      </c>
      <c r="C438" s="7">
        <v>19</v>
      </c>
      <c r="D438" s="7">
        <v>5</v>
      </c>
      <c r="E438" s="7">
        <v>19</v>
      </c>
      <c r="F438" s="7">
        <v>-6</v>
      </c>
      <c r="G438" s="7">
        <v>0</v>
      </c>
      <c r="H438" s="7">
        <f t="shared" si="54"/>
        <v>4</v>
      </c>
      <c r="I438" s="16">
        <f t="shared" si="55"/>
        <v>44945</v>
      </c>
      <c r="J438" s="17">
        <v>0.2407</v>
      </c>
      <c r="K438" s="18">
        <f>G438*结论【关键目标】!C$27*0.7735*0.001</f>
        <v>0</v>
      </c>
      <c r="L438" s="5">
        <v>-45642.150650000003</v>
      </c>
      <c r="M438" s="5">
        <f>ABS(IF(L438&lt;=0,L438/耗电量关键数据!$B$6/1000,L438/耗电量关键数据!$B$5/1000))</f>
        <v>18.25686026</v>
      </c>
      <c r="N438" s="19">
        <f>耗电量关键数据!$B$14</f>
        <v>1.1688450000000001</v>
      </c>
      <c r="O438" s="19">
        <f>耗电量关键数据!$B$15</f>
        <v>0.37403039999999999</v>
      </c>
      <c r="P438" s="19">
        <f t="shared" si="56"/>
        <v>19.79973566</v>
      </c>
      <c r="Q438" s="19">
        <f t="shared" si="60"/>
        <v>0</v>
      </c>
      <c r="R438" s="20">
        <f t="shared" si="57"/>
        <v>0</v>
      </c>
      <c r="S438" s="20">
        <f t="shared" si="61"/>
        <v>0</v>
      </c>
      <c r="T438" s="20">
        <f>IF((T437+R438)&lt;0,0,IF((T437+R438)&gt;结论【关键目标】!C$28,结论【关键目标】!C$28,T437+R438))</f>
        <v>0</v>
      </c>
      <c r="U438" s="19">
        <f>IF((T437+R438)&lt;结论【关键目标】!$C$28,0,(发电量计算【计算逻辑页】!R438+发电量计算【计算逻辑页】!T437-结论【关键目标】!$C$28))</f>
        <v>0</v>
      </c>
      <c r="V438" s="5">
        <f t="shared" si="58"/>
        <v>0</v>
      </c>
      <c r="W438" s="5">
        <f t="shared" si="59"/>
        <v>0</v>
      </c>
      <c r="X438" s="5">
        <f t="shared" si="62"/>
        <v>0</v>
      </c>
    </row>
    <row r="439" spans="1:24" x14ac:dyDescent="0.15">
      <c r="A439" s="7">
        <v>438</v>
      </c>
      <c r="B439" s="7">
        <v>1</v>
      </c>
      <c r="C439" s="7">
        <v>19</v>
      </c>
      <c r="D439" s="7">
        <v>6</v>
      </c>
      <c r="E439" s="7">
        <v>19</v>
      </c>
      <c r="F439" s="7">
        <v>-6.3</v>
      </c>
      <c r="G439" s="7">
        <v>0</v>
      </c>
      <c r="H439" s="7">
        <f t="shared" si="54"/>
        <v>4</v>
      </c>
      <c r="I439" s="16">
        <f t="shared" si="55"/>
        <v>44945</v>
      </c>
      <c r="J439" s="17">
        <v>0.2407</v>
      </c>
      <c r="K439" s="18">
        <f>G439*结论【关键目标】!C$27*0.7735*0.001</f>
        <v>0</v>
      </c>
      <c r="L439" s="5">
        <v>-47134.787680000001</v>
      </c>
      <c r="M439" s="5">
        <f>ABS(IF(L439&lt;=0,L439/耗电量关键数据!$B$6/1000,L439/耗电量关键数据!$B$5/1000))</f>
        <v>18.853915071999999</v>
      </c>
      <c r="N439" s="19">
        <f>耗电量关键数据!$B$14</f>
        <v>1.1688450000000001</v>
      </c>
      <c r="O439" s="19">
        <f>耗电量关键数据!$B$15</f>
        <v>0.37403039999999999</v>
      </c>
      <c r="P439" s="19">
        <f t="shared" si="56"/>
        <v>20.396790471999999</v>
      </c>
      <c r="Q439" s="19">
        <f t="shared" si="60"/>
        <v>0</v>
      </c>
      <c r="R439" s="20">
        <f t="shared" si="57"/>
        <v>0</v>
      </c>
      <c r="S439" s="20">
        <f t="shared" si="61"/>
        <v>0</v>
      </c>
      <c r="T439" s="20">
        <f>IF((T438+R439)&lt;0,0,IF((T438+R439)&gt;结论【关键目标】!C$28,结论【关键目标】!C$28,T438+R439))</f>
        <v>0</v>
      </c>
      <c r="U439" s="19">
        <f>IF((T438+R439)&lt;结论【关键目标】!$C$28,0,(发电量计算【计算逻辑页】!R439+发电量计算【计算逻辑页】!T438-结论【关键目标】!$C$28))</f>
        <v>0</v>
      </c>
      <c r="V439" s="5">
        <f t="shared" si="58"/>
        <v>0</v>
      </c>
      <c r="W439" s="5">
        <f t="shared" si="59"/>
        <v>0</v>
      </c>
      <c r="X439" s="5">
        <f t="shared" si="62"/>
        <v>0</v>
      </c>
    </row>
    <row r="440" spans="1:24" x14ac:dyDescent="0.15">
      <c r="A440" s="7">
        <v>439</v>
      </c>
      <c r="B440" s="7">
        <v>1</v>
      </c>
      <c r="C440" s="7">
        <v>19</v>
      </c>
      <c r="D440" s="7">
        <v>7</v>
      </c>
      <c r="E440" s="7">
        <v>19</v>
      </c>
      <c r="F440" s="7">
        <v>-7</v>
      </c>
      <c r="G440" s="7">
        <v>0</v>
      </c>
      <c r="H440" s="7">
        <f t="shared" si="54"/>
        <v>4</v>
      </c>
      <c r="I440" s="16">
        <f t="shared" si="55"/>
        <v>44945</v>
      </c>
      <c r="J440" s="17">
        <v>0.2407</v>
      </c>
      <c r="K440" s="18">
        <f>G440*结论【关键目标】!C$27*0.7735*0.001</f>
        <v>0</v>
      </c>
      <c r="L440" s="5">
        <v>-42725.032370000001</v>
      </c>
      <c r="M440" s="5">
        <f>ABS(IF(L440&lt;=0,L440/耗电量关键数据!$B$6/1000,L440/耗电量关键数据!$B$5/1000))</f>
        <v>17.090012947999998</v>
      </c>
      <c r="N440" s="19">
        <f>耗电量关键数据!$B$14</f>
        <v>1.1688450000000001</v>
      </c>
      <c r="O440" s="19">
        <f>耗电量关键数据!$B$15</f>
        <v>0.37403039999999999</v>
      </c>
      <c r="P440" s="19">
        <f t="shared" si="56"/>
        <v>18.632888347999998</v>
      </c>
      <c r="Q440" s="19">
        <f t="shared" si="60"/>
        <v>0</v>
      </c>
      <c r="R440" s="20">
        <f t="shared" si="57"/>
        <v>0</v>
      </c>
      <c r="S440" s="20">
        <f t="shared" si="61"/>
        <v>0</v>
      </c>
      <c r="T440" s="20">
        <f>IF((T439+R440)&lt;0,0,IF((T439+R440)&gt;结论【关键目标】!C$28,结论【关键目标】!C$28,T439+R440))</f>
        <v>0</v>
      </c>
      <c r="U440" s="19">
        <f>IF((T439+R440)&lt;结论【关键目标】!$C$28,0,(发电量计算【计算逻辑页】!R440+发电量计算【计算逻辑页】!T439-结论【关键目标】!$C$28))</f>
        <v>0</v>
      </c>
      <c r="V440" s="5">
        <f t="shared" si="58"/>
        <v>0</v>
      </c>
      <c r="W440" s="5">
        <f t="shared" si="59"/>
        <v>0</v>
      </c>
      <c r="X440" s="5">
        <f t="shared" si="62"/>
        <v>0</v>
      </c>
    </row>
    <row r="441" spans="1:24" x14ac:dyDescent="0.15">
      <c r="A441" s="7">
        <v>440</v>
      </c>
      <c r="B441" s="7">
        <v>1</v>
      </c>
      <c r="C441" s="7">
        <v>19</v>
      </c>
      <c r="D441" s="7">
        <v>8</v>
      </c>
      <c r="E441" s="7">
        <v>19</v>
      </c>
      <c r="F441" s="7">
        <v>-7</v>
      </c>
      <c r="G441" s="7">
        <v>52.7</v>
      </c>
      <c r="H441" s="7">
        <f t="shared" si="54"/>
        <v>4</v>
      </c>
      <c r="I441" s="16">
        <f t="shared" si="55"/>
        <v>44945</v>
      </c>
      <c r="J441" s="17">
        <v>0.70809999999999995</v>
      </c>
      <c r="K441" s="18">
        <f>G441*结论【关键目标】!C$27*0.7735*0.001</f>
        <v>4.8916139999999997</v>
      </c>
      <c r="L441" s="5">
        <v>-42284.882100000003</v>
      </c>
      <c r="M441" s="5">
        <f>ABS(IF(L441&lt;=0,L441/耗电量关键数据!$B$6/1000,L441/耗电量关键数据!$B$5/1000))</f>
        <v>16.91395284</v>
      </c>
      <c r="N441" s="19">
        <f>耗电量关键数据!$B$14</f>
        <v>1.1688450000000001</v>
      </c>
      <c r="O441" s="19">
        <f>耗电量关键数据!$B$15</f>
        <v>0.37403039999999999</v>
      </c>
      <c r="P441" s="19">
        <f t="shared" si="56"/>
        <v>18.45682824</v>
      </c>
      <c r="Q441" s="19">
        <f t="shared" si="60"/>
        <v>0</v>
      </c>
      <c r="R441" s="20">
        <f t="shared" si="57"/>
        <v>4.8916139999999997</v>
      </c>
      <c r="S441" s="20">
        <f t="shared" si="61"/>
        <v>0</v>
      </c>
      <c r="T441" s="20">
        <f>IF((T440+R441)&lt;0,0,IF((T440+R441)&gt;结论【关键目标】!C$28,结论【关键目标】!C$28,T440+R441))</f>
        <v>4.8916139999999997</v>
      </c>
      <c r="U441" s="19">
        <f>IF((T440+R441)&lt;结论【关键目标】!$C$28,0,(发电量计算【计算逻辑页】!R441+发电量计算【计算逻辑页】!T440-结论【关键目标】!$C$28))</f>
        <v>0</v>
      </c>
      <c r="V441" s="5">
        <f t="shared" si="58"/>
        <v>0</v>
      </c>
      <c r="W441" s="5">
        <f t="shared" si="59"/>
        <v>3.4637518733999997</v>
      </c>
      <c r="X441" s="5">
        <f t="shared" si="62"/>
        <v>0</v>
      </c>
    </row>
    <row r="442" spans="1:24" x14ac:dyDescent="0.15">
      <c r="A442" s="7">
        <v>441</v>
      </c>
      <c r="B442" s="7">
        <v>1</v>
      </c>
      <c r="C442" s="7">
        <v>19</v>
      </c>
      <c r="D442" s="7">
        <v>9</v>
      </c>
      <c r="E442" s="7">
        <v>19</v>
      </c>
      <c r="F442" s="7">
        <v>-7.8</v>
      </c>
      <c r="G442" s="7">
        <v>148.1</v>
      </c>
      <c r="H442" s="7">
        <f t="shared" si="54"/>
        <v>4</v>
      </c>
      <c r="I442" s="16">
        <f t="shared" si="55"/>
        <v>44945</v>
      </c>
      <c r="J442" s="17">
        <v>0.70809999999999995</v>
      </c>
      <c r="K442" s="18">
        <f>G442*结论【关键目标】!C$27*0.7735*0.001</f>
        <v>13.746642</v>
      </c>
      <c r="L442" s="5">
        <v>-21467.90209</v>
      </c>
      <c r="M442" s="5">
        <f>ABS(IF(L442&lt;=0,L442/耗电量关键数据!$B$6/1000,L442/耗电量关键数据!$B$5/1000))</f>
        <v>8.5871608359999989</v>
      </c>
      <c r="N442" s="19">
        <f>耗电量关键数据!$B$14</f>
        <v>1.1688450000000001</v>
      </c>
      <c r="O442" s="19">
        <f>耗电量关键数据!$B$15</f>
        <v>0.37403039999999999</v>
      </c>
      <c r="P442" s="19">
        <f t="shared" si="56"/>
        <v>10.130036236</v>
      </c>
      <c r="Q442" s="19">
        <f t="shared" si="60"/>
        <v>0</v>
      </c>
      <c r="R442" s="20">
        <f t="shared" si="57"/>
        <v>13.746642</v>
      </c>
      <c r="S442" s="20">
        <f t="shared" si="61"/>
        <v>0</v>
      </c>
      <c r="T442" s="20">
        <f>IF((T441+R442)&lt;0,0,IF((T441+R442)&gt;结论【关键目标】!C$28,结论【关键目标】!C$28,T441+R442))</f>
        <v>18.638255999999998</v>
      </c>
      <c r="U442" s="19">
        <f>IF((T441+R442)&lt;结论【关键目标】!$C$28,0,(发电量计算【计算逻辑页】!R442+发电量计算【计算逻辑页】!T441-结论【关键目标】!$C$28))</f>
        <v>0</v>
      </c>
      <c r="V442" s="5">
        <f t="shared" si="58"/>
        <v>0</v>
      </c>
      <c r="W442" s="5">
        <f t="shared" si="59"/>
        <v>7.1730786587116002</v>
      </c>
      <c r="X442" s="5">
        <f t="shared" si="62"/>
        <v>0</v>
      </c>
    </row>
    <row r="443" spans="1:24" x14ac:dyDescent="0.15">
      <c r="A443" s="7">
        <v>442</v>
      </c>
      <c r="B443" s="7">
        <v>1</v>
      </c>
      <c r="C443" s="7">
        <v>19</v>
      </c>
      <c r="D443" s="7">
        <v>10</v>
      </c>
      <c r="E443" s="7">
        <v>19</v>
      </c>
      <c r="F443" s="7">
        <v>-10</v>
      </c>
      <c r="G443" s="7">
        <v>145.69999999999999</v>
      </c>
      <c r="H443" s="7">
        <f t="shared" si="54"/>
        <v>4</v>
      </c>
      <c r="I443" s="16">
        <f t="shared" si="55"/>
        <v>44945</v>
      </c>
      <c r="J443" s="17">
        <v>0.70809999999999995</v>
      </c>
      <c r="K443" s="18">
        <f>G443*结论【关键目标】!C$27*0.7735*0.001</f>
        <v>13.523873999999999</v>
      </c>
      <c r="L443" s="5">
        <v>-13940.536749999999</v>
      </c>
      <c r="M443" s="5">
        <f>ABS(IF(L443&lt;=0,L443/耗电量关键数据!$B$6/1000,L443/耗电量关键数据!$B$5/1000))</f>
        <v>5.5762146999999995</v>
      </c>
      <c r="N443" s="19">
        <f>耗电量关键数据!$B$14</f>
        <v>1.1688450000000001</v>
      </c>
      <c r="O443" s="19">
        <f>耗电量关键数据!$B$15</f>
        <v>0.37403039999999999</v>
      </c>
      <c r="P443" s="19">
        <f t="shared" si="56"/>
        <v>7.1190900999999993</v>
      </c>
      <c r="Q443" s="19">
        <f t="shared" si="60"/>
        <v>0</v>
      </c>
      <c r="R443" s="20">
        <f t="shared" si="57"/>
        <v>13.523873999999999</v>
      </c>
      <c r="S443" s="20">
        <f t="shared" si="61"/>
        <v>0</v>
      </c>
      <c r="T443" s="20">
        <f>IF((T442+R443)&lt;0,0,IF((T442+R443)&gt;结论【关键目标】!C$28,结论【关键目标】!C$28,T442+R443))</f>
        <v>22</v>
      </c>
      <c r="U443" s="19">
        <f>IF((T442+R443)&lt;结论【关键目标】!$C$28,0,(发电量计算【计算逻辑页】!R443+发电量计算【计算逻辑页】!T442-结论【关键目标】!$C$28))</f>
        <v>10.162129999999998</v>
      </c>
      <c r="V443" s="5">
        <f t="shared" si="58"/>
        <v>3.556745499999999</v>
      </c>
      <c r="W443" s="5">
        <f t="shared" si="59"/>
        <v>5.041027699809999</v>
      </c>
      <c r="X443" s="5">
        <f t="shared" si="62"/>
        <v>0</v>
      </c>
    </row>
    <row r="444" spans="1:24" x14ac:dyDescent="0.15">
      <c r="A444" s="7">
        <v>443</v>
      </c>
      <c r="B444" s="7">
        <v>1</v>
      </c>
      <c r="C444" s="7">
        <v>19</v>
      </c>
      <c r="D444" s="7">
        <v>11</v>
      </c>
      <c r="E444" s="7">
        <v>19</v>
      </c>
      <c r="F444" s="7">
        <v>-7</v>
      </c>
      <c r="G444" s="7">
        <v>212.9</v>
      </c>
      <c r="H444" s="7">
        <f t="shared" si="54"/>
        <v>4</v>
      </c>
      <c r="I444" s="16">
        <f t="shared" si="55"/>
        <v>44945</v>
      </c>
      <c r="J444" s="17">
        <v>1.2267999999999999</v>
      </c>
      <c r="K444" s="18">
        <f>G444*结论【关键目标】!C$27*0.7735*0.001</f>
        <v>19.761378000000001</v>
      </c>
      <c r="L444" s="5">
        <v>-4318.7439759999997</v>
      </c>
      <c r="M444" s="5">
        <f>ABS(IF(L444&lt;=0,L444/耗电量关键数据!$B$6/1000,L444/耗电量关键数据!$B$5/1000))</f>
        <v>1.7274975903999998</v>
      </c>
      <c r="N444" s="19">
        <f>耗电量关键数据!$B$14</f>
        <v>1.1688450000000001</v>
      </c>
      <c r="O444" s="19">
        <f>耗电量关键数据!$B$15</f>
        <v>0.37403039999999999</v>
      </c>
      <c r="P444" s="19">
        <f t="shared" si="56"/>
        <v>3.2703729903999998</v>
      </c>
      <c r="Q444" s="19">
        <f t="shared" si="60"/>
        <v>3.2703729903999998</v>
      </c>
      <c r="R444" s="20">
        <f t="shared" si="57"/>
        <v>16.491005009600002</v>
      </c>
      <c r="S444" s="20">
        <f t="shared" si="61"/>
        <v>0</v>
      </c>
      <c r="T444" s="20">
        <f>IF((T443+R444)&lt;0,0,IF((T443+R444)&gt;结论【关键目标】!C$28,结论【关键目标】!C$28,T443+R444))</f>
        <v>22</v>
      </c>
      <c r="U444" s="19">
        <f>IF((T443+R444)&lt;结论【关键目标】!$C$28,0,(发电量计算【计算逻辑页】!R444+发电量计算【计算逻辑页】!T443-结论【关键目标】!$C$28))</f>
        <v>16.491005009600002</v>
      </c>
      <c r="V444" s="5">
        <f t="shared" si="58"/>
        <v>5.77185175336</v>
      </c>
      <c r="W444" s="5">
        <f t="shared" si="59"/>
        <v>4.0120935846227193</v>
      </c>
      <c r="X444" s="5">
        <f t="shared" si="62"/>
        <v>0</v>
      </c>
    </row>
    <row r="445" spans="1:24" x14ac:dyDescent="0.15">
      <c r="A445" s="7">
        <v>444</v>
      </c>
      <c r="B445" s="7">
        <v>1</v>
      </c>
      <c r="C445" s="7">
        <v>19</v>
      </c>
      <c r="D445" s="7">
        <v>12</v>
      </c>
      <c r="E445" s="7">
        <v>19</v>
      </c>
      <c r="F445" s="7">
        <v>-4</v>
      </c>
      <c r="G445" s="7">
        <v>393.4</v>
      </c>
      <c r="H445" s="7">
        <f t="shared" si="54"/>
        <v>4</v>
      </c>
      <c r="I445" s="16">
        <f t="shared" si="55"/>
        <v>44945</v>
      </c>
      <c r="J445" s="17">
        <v>1.2267999999999999</v>
      </c>
      <c r="K445" s="18">
        <f>G445*结论【关键目标】!C$27*0.7735*0.001</f>
        <v>36.515388000000002</v>
      </c>
      <c r="L445" s="5">
        <v>-8486.0577809999995</v>
      </c>
      <c r="M445" s="5">
        <f>ABS(IF(L445&lt;=0,L445/耗电量关键数据!$B$6/1000,L445/耗电量关键数据!$B$5/1000))</f>
        <v>3.3944231123999997</v>
      </c>
      <c r="N445" s="19">
        <f>耗电量关键数据!$B$14</f>
        <v>1.1688450000000001</v>
      </c>
      <c r="O445" s="19">
        <f>耗电量关键数据!$B$15</f>
        <v>0.37403039999999999</v>
      </c>
      <c r="P445" s="19">
        <f t="shared" si="56"/>
        <v>4.9372985123999991</v>
      </c>
      <c r="Q445" s="19">
        <f t="shared" si="60"/>
        <v>4.9372985123999991</v>
      </c>
      <c r="R445" s="20">
        <f t="shared" si="57"/>
        <v>31.578089487600003</v>
      </c>
      <c r="S445" s="20">
        <f t="shared" si="61"/>
        <v>0</v>
      </c>
      <c r="T445" s="20">
        <f>IF((T444+R445)&lt;0,0,IF((T444+R445)&gt;结论【关键目标】!C$28,结论【关键目标】!C$28,T444+R445))</f>
        <v>22</v>
      </c>
      <c r="U445" s="19">
        <f>IF((T444+R445)&lt;结论【关键目标】!$C$28,0,(发电量计算【计算逻辑页】!R445+发电量计算【计算逻辑页】!T444-结论【关键目标】!$C$28))</f>
        <v>31.578089487600003</v>
      </c>
      <c r="V445" s="5">
        <f t="shared" si="58"/>
        <v>11.05233132066</v>
      </c>
      <c r="W445" s="5">
        <f t="shared" si="59"/>
        <v>6.0570778150123186</v>
      </c>
      <c r="X445" s="5">
        <f t="shared" si="62"/>
        <v>0</v>
      </c>
    </row>
    <row r="446" spans="1:24" x14ac:dyDescent="0.15">
      <c r="A446" s="7">
        <v>445</v>
      </c>
      <c r="B446" s="7">
        <v>1</v>
      </c>
      <c r="C446" s="7">
        <v>19</v>
      </c>
      <c r="D446" s="7">
        <v>13</v>
      </c>
      <c r="E446" s="7">
        <v>19</v>
      </c>
      <c r="F446" s="7">
        <v>-4</v>
      </c>
      <c r="G446" s="7">
        <v>361.1</v>
      </c>
      <c r="H446" s="7">
        <f t="shared" si="54"/>
        <v>4</v>
      </c>
      <c r="I446" s="16">
        <f t="shared" si="55"/>
        <v>44945</v>
      </c>
      <c r="J446" s="17">
        <v>1.2267999999999999</v>
      </c>
      <c r="K446" s="18">
        <f>G446*结论【关键目标】!C$27*0.7735*0.001</f>
        <v>33.517301999999994</v>
      </c>
      <c r="L446" s="5">
        <v>-6532.1023800000003</v>
      </c>
      <c r="M446" s="5">
        <f>ABS(IF(L446&lt;=0,L446/耗电量关键数据!$B$6/1000,L446/耗电量关键数据!$B$5/1000))</f>
        <v>2.612840952</v>
      </c>
      <c r="N446" s="19">
        <f>耗电量关键数据!$B$14</f>
        <v>1.1688450000000001</v>
      </c>
      <c r="O446" s="19">
        <f>耗电量关键数据!$B$15</f>
        <v>0.37403039999999999</v>
      </c>
      <c r="P446" s="19">
        <f t="shared" si="56"/>
        <v>4.1557163519999998</v>
      </c>
      <c r="Q446" s="19">
        <f t="shared" si="60"/>
        <v>4.1557163519999998</v>
      </c>
      <c r="R446" s="20">
        <f t="shared" si="57"/>
        <v>29.361585647999995</v>
      </c>
      <c r="S446" s="20">
        <f t="shared" si="61"/>
        <v>0</v>
      </c>
      <c r="T446" s="20">
        <f>IF((T445+R446)&lt;0,0,IF((T445+R446)&gt;结论【关键目标】!C$28,结论【关键目标】!C$28,T445+R446))</f>
        <v>22</v>
      </c>
      <c r="U446" s="19">
        <f>IF((T445+R446)&lt;结论【关键目标】!$C$28,0,(发电量计算【计算逻辑页】!R446+发电量计算【计算逻辑页】!T445-结论【关键目标】!$C$28))</f>
        <v>29.361585647999995</v>
      </c>
      <c r="V446" s="5">
        <f t="shared" si="58"/>
        <v>10.276554976799998</v>
      </c>
      <c r="W446" s="5">
        <f t="shared" si="59"/>
        <v>5.0982328206335996</v>
      </c>
      <c r="X446" s="5">
        <f t="shared" si="62"/>
        <v>0</v>
      </c>
    </row>
    <row r="447" spans="1:24" x14ac:dyDescent="0.15">
      <c r="A447" s="7">
        <v>446</v>
      </c>
      <c r="B447" s="7">
        <v>1</v>
      </c>
      <c r="C447" s="7">
        <v>19</v>
      </c>
      <c r="D447" s="7">
        <v>14</v>
      </c>
      <c r="E447" s="7">
        <v>19</v>
      </c>
      <c r="F447" s="7">
        <v>-3</v>
      </c>
      <c r="G447" s="7">
        <v>275.39999999999998</v>
      </c>
      <c r="H447" s="7">
        <f t="shared" si="54"/>
        <v>4</v>
      </c>
      <c r="I447" s="16">
        <f t="shared" si="55"/>
        <v>44945</v>
      </c>
      <c r="J447" s="17">
        <v>1.2267999999999999</v>
      </c>
      <c r="K447" s="18">
        <f>G447*结论【关键目标】!C$27*0.7735*0.001</f>
        <v>25.562628</v>
      </c>
      <c r="L447" s="5">
        <v>0</v>
      </c>
      <c r="M447" s="5">
        <f>ABS(IF(L447&lt;=0,L447/耗电量关键数据!$B$6/1000,L447/耗电量关键数据!$B$5/1000))</f>
        <v>0</v>
      </c>
      <c r="N447" s="19">
        <f>耗电量关键数据!$B$14</f>
        <v>1.1688450000000001</v>
      </c>
      <c r="O447" s="19">
        <f>耗电量关键数据!$B$15</f>
        <v>0.37403039999999999</v>
      </c>
      <c r="P447" s="19">
        <f t="shared" si="56"/>
        <v>1.5428754000000002</v>
      </c>
      <c r="Q447" s="19">
        <f t="shared" si="60"/>
        <v>1.5428754000000002</v>
      </c>
      <c r="R447" s="20">
        <f t="shared" si="57"/>
        <v>24.0197526</v>
      </c>
      <c r="S447" s="20">
        <f t="shared" si="61"/>
        <v>0</v>
      </c>
      <c r="T447" s="20">
        <f>IF((T446+R447)&lt;0,0,IF((T446+R447)&gt;结论【关键目标】!C$28,结论【关键目标】!C$28,T446+R447))</f>
        <v>22</v>
      </c>
      <c r="U447" s="19">
        <f>IF((T446+R447)&lt;结论【关键目标】!$C$28,0,(发电量计算【计算逻辑页】!R447+发电量计算【计算逻辑页】!T446-结论【关键目标】!$C$28))</f>
        <v>24.019752600000004</v>
      </c>
      <c r="V447" s="5">
        <f t="shared" si="58"/>
        <v>8.4069134100000014</v>
      </c>
      <c r="W447" s="5">
        <f t="shared" si="59"/>
        <v>1.89279954072</v>
      </c>
      <c r="X447" s="5">
        <f t="shared" si="62"/>
        <v>0</v>
      </c>
    </row>
    <row r="448" spans="1:24" x14ac:dyDescent="0.15">
      <c r="A448" s="7">
        <v>447</v>
      </c>
      <c r="B448" s="7">
        <v>1</v>
      </c>
      <c r="C448" s="7">
        <v>19</v>
      </c>
      <c r="D448" s="7">
        <v>15</v>
      </c>
      <c r="E448" s="7">
        <v>19</v>
      </c>
      <c r="F448" s="7">
        <v>-1.9</v>
      </c>
      <c r="G448" s="7">
        <v>172.6</v>
      </c>
      <c r="H448" s="7">
        <f t="shared" si="54"/>
        <v>4</v>
      </c>
      <c r="I448" s="16">
        <f t="shared" si="55"/>
        <v>44945</v>
      </c>
      <c r="J448" s="17">
        <v>1.2267999999999999</v>
      </c>
      <c r="K448" s="18">
        <f>G448*结论【关键目标】!C$27*0.7735*0.001</f>
        <v>16.020731999999999</v>
      </c>
      <c r="L448" s="5">
        <v>-1490.2224080000001</v>
      </c>
      <c r="M448" s="5">
        <f>ABS(IF(L448&lt;=0,L448/耗电量关键数据!$B$6/1000,L448/耗电量关键数据!$B$5/1000))</f>
        <v>0.59608896320000004</v>
      </c>
      <c r="N448" s="19">
        <f>耗电量关键数据!$B$14</f>
        <v>1.1688450000000001</v>
      </c>
      <c r="O448" s="19">
        <f>耗电量关键数据!$B$15</f>
        <v>0.37403039999999999</v>
      </c>
      <c r="P448" s="19">
        <f t="shared" si="56"/>
        <v>2.1389643632000004</v>
      </c>
      <c r="Q448" s="19">
        <f t="shared" si="60"/>
        <v>2.1389643632000004</v>
      </c>
      <c r="R448" s="20">
        <f t="shared" si="57"/>
        <v>13.881767636799999</v>
      </c>
      <c r="S448" s="20">
        <f t="shared" si="61"/>
        <v>0</v>
      </c>
      <c r="T448" s="20">
        <f>IF((T447+R448)&lt;0,0,IF((T447+R448)&gt;结论【关键目标】!C$28,结论【关键目标】!C$28,T447+R448))</f>
        <v>22</v>
      </c>
      <c r="U448" s="19">
        <f>IF((T447+R448)&lt;结论【关键目标】!$C$28,0,(发电量计算【计算逻辑页】!R448+发电量计算【计算逻辑页】!T447-结论【关键目标】!$C$28))</f>
        <v>13.881767636799999</v>
      </c>
      <c r="V448" s="5">
        <f t="shared" si="58"/>
        <v>4.8586186728799996</v>
      </c>
      <c r="W448" s="5">
        <f t="shared" si="59"/>
        <v>2.6240814807737602</v>
      </c>
      <c r="X448" s="5">
        <f t="shared" si="62"/>
        <v>0</v>
      </c>
    </row>
    <row r="449" spans="1:24" x14ac:dyDescent="0.15">
      <c r="A449" s="7">
        <v>448</v>
      </c>
      <c r="B449" s="7">
        <v>1</v>
      </c>
      <c r="C449" s="7">
        <v>19</v>
      </c>
      <c r="D449" s="7">
        <v>16</v>
      </c>
      <c r="E449" s="7">
        <v>19</v>
      </c>
      <c r="F449" s="7">
        <v>-1</v>
      </c>
      <c r="G449" s="7">
        <v>37.200000000000003</v>
      </c>
      <c r="H449" s="7">
        <f t="shared" si="54"/>
        <v>4</v>
      </c>
      <c r="I449" s="16">
        <f t="shared" si="55"/>
        <v>44945</v>
      </c>
      <c r="J449" s="17">
        <v>0.70809999999999995</v>
      </c>
      <c r="K449" s="18">
        <f>G449*结论【关键目标】!C$27*0.7735*0.001</f>
        <v>3.4529040000000002</v>
      </c>
      <c r="L449" s="5">
        <v>-7474.2480189999997</v>
      </c>
      <c r="M449" s="5">
        <f>ABS(IF(L449&lt;=0,L449/耗电量关键数据!$B$6/1000,L449/耗电量关键数据!$B$5/1000))</f>
        <v>2.9896992075999997</v>
      </c>
      <c r="N449" s="19">
        <f>耗电量关键数据!$B$14</f>
        <v>1.1688450000000001</v>
      </c>
      <c r="O449" s="19">
        <f>耗电量关键数据!$B$15</f>
        <v>0.37403039999999999</v>
      </c>
      <c r="P449" s="19">
        <f t="shared" si="56"/>
        <v>4.5325746076</v>
      </c>
      <c r="Q449" s="19">
        <f t="shared" si="60"/>
        <v>0</v>
      </c>
      <c r="R449" s="20">
        <f t="shared" si="57"/>
        <v>3.4529040000000002</v>
      </c>
      <c r="S449" s="20">
        <f t="shared" si="61"/>
        <v>0</v>
      </c>
      <c r="T449" s="20">
        <f>IF((T448+R449)&lt;0,0,IF((T448+R449)&gt;结论【关键目标】!C$28,结论【关键目标】!C$28,T448+R449))</f>
        <v>22</v>
      </c>
      <c r="U449" s="19">
        <f>IF((T448+R449)&lt;结论【关键目标】!$C$28,0,(发电量计算【计算逻辑页】!R449+发电量计算【计算逻辑页】!T448-结论【关键目标】!$C$28))</f>
        <v>3.4529040000000002</v>
      </c>
      <c r="V449" s="5">
        <f t="shared" si="58"/>
        <v>1.2085163999999999</v>
      </c>
      <c r="W449" s="5">
        <f t="shared" si="59"/>
        <v>2.4450013224</v>
      </c>
      <c r="X449" s="5">
        <f t="shared" si="62"/>
        <v>0</v>
      </c>
    </row>
    <row r="450" spans="1:24" x14ac:dyDescent="0.15">
      <c r="A450" s="7">
        <v>449</v>
      </c>
      <c r="B450" s="7">
        <v>1</v>
      </c>
      <c r="C450" s="7">
        <v>19</v>
      </c>
      <c r="D450" s="7">
        <v>17</v>
      </c>
      <c r="E450" s="7">
        <v>19</v>
      </c>
      <c r="F450" s="7">
        <v>-1</v>
      </c>
      <c r="G450" s="7">
        <v>0</v>
      </c>
      <c r="H450" s="7">
        <f t="shared" ref="H450:H513" si="63">WEEKDAY(I:I,2)</f>
        <v>4</v>
      </c>
      <c r="I450" s="16">
        <f t="shared" ref="I450:I513" si="64">DATE(2023,B450,C450)</f>
        <v>44945</v>
      </c>
      <c r="J450" s="17">
        <v>0.70809999999999995</v>
      </c>
      <c r="K450" s="18">
        <f>G450*结论【关键目标】!C$27*0.7735*0.001</f>
        <v>0</v>
      </c>
      <c r="L450" s="5">
        <v>-12390.734060000001</v>
      </c>
      <c r="M450" s="5">
        <f>ABS(IF(L450&lt;=0,L450/耗电量关键数据!$B$6/1000,L450/耗电量关键数据!$B$5/1000))</f>
        <v>4.9562936239999997</v>
      </c>
      <c r="N450" s="19">
        <f>耗电量关键数据!$B$14</f>
        <v>1.1688450000000001</v>
      </c>
      <c r="O450" s="19">
        <f>耗电量关键数据!$B$15</f>
        <v>0.37403039999999999</v>
      </c>
      <c r="P450" s="19">
        <f t="shared" ref="P450:P513" si="65">M450+N450+O450</f>
        <v>6.4991690239999995</v>
      </c>
      <c r="Q450" s="19">
        <f t="shared" si="60"/>
        <v>0</v>
      </c>
      <c r="R450" s="20">
        <f t="shared" ref="R450:R513" si="66">K450-Q450</f>
        <v>0</v>
      </c>
      <c r="S450" s="20">
        <f t="shared" si="61"/>
        <v>0</v>
      </c>
      <c r="T450" s="20">
        <f>IF((T449+R450)&lt;0,0,IF((T449+R450)&gt;结论【关键目标】!C$28,结论【关键目标】!C$28,T449+R450))</f>
        <v>22</v>
      </c>
      <c r="U450" s="19">
        <f>IF((T449+R450)&lt;结论【关键目标】!$C$28,0,(发电量计算【计算逻辑页】!R450+发电量计算【计算逻辑页】!T449-结论【关键目标】!$C$28))</f>
        <v>0</v>
      </c>
      <c r="V450" s="5">
        <f t="shared" ref="V450:V513" si="67">IF(J450&gt;0.35,U450*0.35,0)</f>
        <v>0</v>
      </c>
      <c r="W450" s="5">
        <f t="shared" ref="W450:W513" si="68">IF(P450&gt;K450,K450*J450,P450*J450)</f>
        <v>0</v>
      </c>
      <c r="X450" s="5">
        <f t="shared" si="62"/>
        <v>0</v>
      </c>
    </row>
    <row r="451" spans="1:24" x14ac:dyDescent="0.15">
      <c r="A451" s="7">
        <v>450</v>
      </c>
      <c r="B451" s="7">
        <v>1</v>
      </c>
      <c r="C451" s="7">
        <v>19</v>
      </c>
      <c r="D451" s="7">
        <v>18</v>
      </c>
      <c r="E451" s="7">
        <v>19</v>
      </c>
      <c r="F451" s="7">
        <v>-1</v>
      </c>
      <c r="G451" s="7">
        <v>0</v>
      </c>
      <c r="H451" s="7">
        <f t="shared" si="63"/>
        <v>4</v>
      </c>
      <c r="I451" s="16">
        <f t="shared" si="64"/>
        <v>44945</v>
      </c>
      <c r="J451" s="17">
        <v>0.70809999999999995</v>
      </c>
      <c r="K451" s="18">
        <f>G451*结论【关键目标】!C$27*0.7735*0.001</f>
        <v>0</v>
      </c>
      <c r="L451" s="5">
        <v>-29061.132020000001</v>
      </c>
      <c r="M451" s="5">
        <f>ABS(IF(L451&lt;=0,L451/耗电量关键数据!$B$6/1000,L451/耗电量关键数据!$B$5/1000))</f>
        <v>11.624452807999999</v>
      </c>
      <c r="N451" s="19">
        <f>耗电量关键数据!$B$14</f>
        <v>1.1688450000000001</v>
      </c>
      <c r="O451" s="19">
        <f>耗电量关键数据!$B$15</f>
        <v>0.37403039999999999</v>
      </c>
      <c r="P451" s="19">
        <f t="shared" si="65"/>
        <v>13.167328207999999</v>
      </c>
      <c r="Q451" s="19">
        <f t="shared" ref="Q451:Q514" si="69">IF(J451&gt;0.8,P451,0)</f>
        <v>0</v>
      </c>
      <c r="R451" s="20">
        <f t="shared" si="66"/>
        <v>0</v>
      </c>
      <c r="S451" s="20">
        <f t="shared" ref="S451:S514" si="70">IF(R451&lt;0,ABS(R451),0)</f>
        <v>0</v>
      </c>
      <c r="T451" s="20">
        <f>IF((T450+R451)&lt;0,0,IF((T450+R451)&gt;结论【关键目标】!C$28,结论【关键目标】!C$28,T450+R451))</f>
        <v>22</v>
      </c>
      <c r="U451" s="19">
        <f>IF((T450+R451)&lt;结论【关键目标】!$C$28,0,(发电量计算【计算逻辑页】!R451+发电量计算【计算逻辑页】!T450-结论【关键目标】!$C$28))</f>
        <v>0</v>
      </c>
      <c r="V451" s="5">
        <f t="shared" si="67"/>
        <v>0</v>
      </c>
      <c r="W451" s="5">
        <f t="shared" si="68"/>
        <v>0</v>
      </c>
      <c r="X451" s="5">
        <f t="shared" si="62"/>
        <v>0</v>
      </c>
    </row>
    <row r="452" spans="1:24" x14ac:dyDescent="0.15">
      <c r="A452" s="7">
        <v>451</v>
      </c>
      <c r="B452" s="7">
        <v>1</v>
      </c>
      <c r="C452" s="7">
        <v>19</v>
      </c>
      <c r="D452" s="7">
        <v>19</v>
      </c>
      <c r="E452" s="7">
        <v>19</v>
      </c>
      <c r="F452" s="7">
        <v>-4</v>
      </c>
      <c r="G452" s="7">
        <v>0</v>
      </c>
      <c r="H452" s="7">
        <f t="shared" si="63"/>
        <v>4</v>
      </c>
      <c r="I452" s="16">
        <f t="shared" si="64"/>
        <v>44945</v>
      </c>
      <c r="J452" s="17">
        <v>1.2267999999999999</v>
      </c>
      <c r="K452" s="18">
        <f>G452*结论【关键目标】!C$27*0.7735*0.001</f>
        <v>0</v>
      </c>
      <c r="L452" s="5">
        <v>-19805.534169999999</v>
      </c>
      <c r="M452" s="5">
        <f>ABS(IF(L452&lt;=0,L452/耗电量关键数据!$B$6/1000,L452/耗电量关键数据!$B$5/1000))</f>
        <v>7.9222136679999995</v>
      </c>
      <c r="N452" s="19">
        <f>耗电量关键数据!$B$14</f>
        <v>1.1688450000000001</v>
      </c>
      <c r="O452" s="19">
        <f>耗电量关键数据!$B$15</f>
        <v>0.37403039999999999</v>
      </c>
      <c r="P452" s="19">
        <f t="shared" si="65"/>
        <v>9.4650890679999993</v>
      </c>
      <c r="Q452" s="19">
        <f t="shared" si="69"/>
        <v>9.4650890679999993</v>
      </c>
      <c r="R452" s="20">
        <f t="shared" si="66"/>
        <v>-9.4650890679999993</v>
      </c>
      <c r="S452" s="20">
        <f t="shared" si="70"/>
        <v>9.4650890679999993</v>
      </c>
      <c r="T452" s="20">
        <f>IF((T451+R452)&lt;0,0,IF((T451+R452)&gt;结论【关键目标】!C$28,结论【关键目标】!C$28,T451+R452))</f>
        <v>12.534910932000001</v>
      </c>
      <c r="U452" s="19">
        <f>IF((T451+R452)&lt;结论【关键目标】!$C$28,0,(发电量计算【计算逻辑页】!R452+发电量计算【计算逻辑页】!T451-结论【关键目标】!$C$28))</f>
        <v>0</v>
      </c>
      <c r="V452" s="5">
        <f t="shared" si="67"/>
        <v>0</v>
      </c>
      <c r="W452" s="5">
        <f t="shared" si="68"/>
        <v>0</v>
      </c>
      <c r="X452" s="5">
        <f t="shared" ref="X452:X515" si="71">(J452-0.35)*IF(T452&gt;S452,S452,T452)</f>
        <v>8.2989900948223987</v>
      </c>
    </row>
    <row r="453" spans="1:24" x14ac:dyDescent="0.15">
      <c r="A453" s="7">
        <v>452</v>
      </c>
      <c r="B453" s="7">
        <v>1</v>
      </c>
      <c r="C453" s="7">
        <v>19</v>
      </c>
      <c r="D453" s="7">
        <v>20</v>
      </c>
      <c r="E453" s="7">
        <v>19</v>
      </c>
      <c r="F453" s="7">
        <v>-6</v>
      </c>
      <c r="G453" s="7">
        <v>0</v>
      </c>
      <c r="H453" s="7">
        <f t="shared" si="63"/>
        <v>4</v>
      </c>
      <c r="I453" s="16">
        <f t="shared" si="64"/>
        <v>44945</v>
      </c>
      <c r="J453" s="17">
        <v>1.2267999999999999</v>
      </c>
      <c r="K453" s="18">
        <f>G453*结论【关键目标】!C$27*0.7735*0.001</f>
        <v>0</v>
      </c>
      <c r="L453" s="5">
        <v>-29745.058440000001</v>
      </c>
      <c r="M453" s="5">
        <f>ABS(IF(L453&lt;=0,L453/耗电量关键数据!$B$6/1000,L453/耗电量关键数据!$B$5/1000))</f>
        <v>11.898023376000001</v>
      </c>
      <c r="N453" s="19">
        <f>耗电量关键数据!$B$14</f>
        <v>1.1688450000000001</v>
      </c>
      <c r="O453" s="19">
        <f>耗电量关键数据!$B$15</f>
        <v>0.37403039999999999</v>
      </c>
      <c r="P453" s="19">
        <f t="shared" si="65"/>
        <v>13.440898776000003</v>
      </c>
      <c r="Q453" s="19">
        <f t="shared" si="69"/>
        <v>13.440898776000003</v>
      </c>
      <c r="R453" s="20">
        <f t="shared" si="66"/>
        <v>-13.440898776000003</v>
      </c>
      <c r="S453" s="20">
        <f t="shared" si="70"/>
        <v>13.440898776000003</v>
      </c>
      <c r="T453" s="20">
        <f>IF((T452+R453)&lt;0,0,IF((T452+R453)&gt;结论【关键目标】!C$28,结论【关键目标】!C$28,T452+R453))</f>
        <v>0</v>
      </c>
      <c r="U453" s="19">
        <f>IF((T452+R453)&lt;结论【关键目标】!$C$28,0,(发电量计算【计算逻辑页】!R453+发电量计算【计算逻辑页】!T452-结论【关键目标】!$C$28))</f>
        <v>0</v>
      </c>
      <c r="V453" s="5">
        <f t="shared" si="67"/>
        <v>0</v>
      </c>
      <c r="W453" s="5">
        <f t="shared" si="68"/>
        <v>0</v>
      </c>
      <c r="X453" s="5">
        <f t="shared" si="71"/>
        <v>0</v>
      </c>
    </row>
    <row r="454" spans="1:24" x14ac:dyDescent="0.15">
      <c r="A454" s="7">
        <v>453</v>
      </c>
      <c r="B454" s="7">
        <v>1</v>
      </c>
      <c r="C454" s="7">
        <v>19</v>
      </c>
      <c r="D454" s="7">
        <v>21</v>
      </c>
      <c r="E454" s="7">
        <v>19</v>
      </c>
      <c r="F454" s="7">
        <v>-5.9</v>
      </c>
      <c r="G454" s="7">
        <v>0</v>
      </c>
      <c r="H454" s="7">
        <f t="shared" si="63"/>
        <v>4</v>
      </c>
      <c r="I454" s="16">
        <f t="shared" si="64"/>
        <v>44945</v>
      </c>
      <c r="J454" s="17">
        <v>1.2267999999999999</v>
      </c>
      <c r="K454" s="18">
        <f>G454*结论【关键目标】!C$27*0.7735*0.001</f>
        <v>0</v>
      </c>
      <c r="L454" s="5">
        <v>-33116.142220000002</v>
      </c>
      <c r="M454" s="5">
        <f>ABS(IF(L454&lt;=0,L454/耗电量关键数据!$B$6/1000,L454/耗电量关键数据!$B$5/1000))</f>
        <v>13.246456888000001</v>
      </c>
      <c r="N454" s="19">
        <f>耗电量关键数据!$B$14</f>
        <v>1.1688450000000001</v>
      </c>
      <c r="O454" s="19">
        <f>耗电量关键数据!$B$15</f>
        <v>0.37403039999999999</v>
      </c>
      <c r="P454" s="19">
        <f t="shared" si="65"/>
        <v>14.789332288000002</v>
      </c>
      <c r="Q454" s="19">
        <f t="shared" si="69"/>
        <v>14.789332288000002</v>
      </c>
      <c r="R454" s="20">
        <f t="shared" si="66"/>
        <v>-14.789332288000002</v>
      </c>
      <c r="S454" s="20">
        <f t="shared" si="70"/>
        <v>14.789332288000002</v>
      </c>
      <c r="T454" s="20">
        <f>IF((T453+R454)&lt;0,0,IF((T453+R454)&gt;结论【关键目标】!C$28,结论【关键目标】!C$28,T453+R454))</f>
        <v>0</v>
      </c>
      <c r="U454" s="19">
        <f>IF((T453+R454)&lt;结论【关键目标】!$C$28,0,(发电量计算【计算逻辑页】!R454+发电量计算【计算逻辑页】!T453-结论【关键目标】!$C$28))</f>
        <v>0</v>
      </c>
      <c r="V454" s="5">
        <f t="shared" si="67"/>
        <v>0</v>
      </c>
      <c r="W454" s="5">
        <f t="shared" si="68"/>
        <v>0</v>
      </c>
      <c r="X454" s="5">
        <f t="shared" si="71"/>
        <v>0</v>
      </c>
    </row>
    <row r="455" spans="1:24" x14ac:dyDescent="0.15">
      <c r="A455" s="7">
        <v>454</v>
      </c>
      <c r="B455" s="7">
        <v>1</v>
      </c>
      <c r="C455" s="7">
        <v>19</v>
      </c>
      <c r="D455" s="7">
        <v>22</v>
      </c>
      <c r="E455" s="7">
        <v>19</v>
      </c>
      <c r="F455" s="7">
        <v>-8</v>
      </c>
      <c r="G455" s="7">
        <v>0</v>
      </c>
      <c r="H455" s="7">
        <f t="shared" si="63"/>
        <v>4</v>
      </c>
      <c r="I455" s="16">
        <f t="shared" si="64"/>
        <v>44945</v>
      </c>
      <c r="J455" s="17">
        <v>0.70809999999999995</v>
      </c>
      <c r="K455" s="18">
        <f>G455*结论【关键目标】!C$27*0.7735*0.001</f>
        <v>0</v>
      </c>
      <c r="L455" s="5">
        <v>-34449.761729999998</v>
      </c>
      <c r="M455" s="5">
        <f>ABS(IF(L455&lt;=0,L455/耗电量关键数据!$B$6/1000,L455/耗电量关键数据!$B$5/1000))</f>
        <v>13.779904692000001</v>
      </c>
      <c r="N455" s="19">
        <f>耗电量关键数据!$B$14</f>
        <v>1.1688450000000001</v>
      </c>
      <c r="O455" s="19">
        <f>耗电量关键数据!$B$15</f>
        <v>0.37403039999999999</v>
      </c>
      <c r="P455" s="19">
        <f t="shared" si="65"/>
        <v>15.322780092</v>
      </c>
      <c r="Q455" s="19">
        <f t="shared" si="69"/>
        <v>0</v>
      </c>
      <c r="R455" s="20">
        <f t="shared" si="66"/>
        <v>0</v>
      </c>
      <c r="S455" s="20">
        <f t="shared" si="70"/>
        <v>0</v>
      </c>
      <c r="T455" s="20">
        <f>IF((T454+R455)&lt;0,0,IF((T454+R455)&gt;结论【关键目标】!C$28,结论【关键目标】!C$28,T454+R455))</f>
        <v>0</v>
      </c>
      <c r="U455" s="19">
        <f>IF((T454+R455)&lt;结论【关键目标】!$C$28,0,(发电量计算【计算逻辑页】!R455+发电量计算【计算逻辑页】!T454-结论【关键目标】!$C$28))</f>
        <v>0</v>
      </c>
      <c r="V455" s="5">
        <f t="shared" si="67"/>
        <v>0</v>
      </c>
      <c r="W455" s="5">
        <f t="shared" si="68"/>
        <v>0</v>
      </c>
      <c r="X455" s="5">
        <f t="shared" si="71"/>
        <v>0</v>
      </c>
    </row>
    <row r="456" spans="1:24" x14ac:dyDescent="0.15">
      <c r="A456" s="7">
        <v>455</v>
      </c>
      <c r="B456" s="7">
        <v>1</v>
      </c>
      <c r="C456" s="7">
        <v>19</v>
      </c>
      <c r="D456" s="7">
        <v>23</v>
      </c>
      <c r="E456" s="7">
        <v>19</v>
      </c>
      <c r="F456" s="7">
        <v>-8</v>
      </c>
      <c r="G456" s="7">
        <v>0</v>
      </c>
      <c r="H456" s="7">
        <f t="shared" si="63"/>
        <v>4</v>
      </c>
      <c r="I456" s="16">
        <f t="shared" si="64"/>
        <v>44945</v>
      </c>
      <c r="J456" s="17">
        <v>0.70809999999999995</v>
      </c>
      <c r="K456" s="18">
        <f>G456*结论【关键目标】!C$27*0.7735*0.001</f>
        <v>0</v>
      </c>
      <c r="L456" s="5">
        <v>-35418.703009999997</v>
      </c>
      <c r="M456" s="5">
        <f>ABS(IF(L456&lt;=0,L456/耗电量关键数据!$B$6/1000,L456/耗电量关键数据!$B$5/1000))</f>
        <v>14.167481204</v>
      </c>
      <c r="N456" s="19">
        <f>耗电量关键数据!$B$14</f>
        <v>1.1688450000000001</v>
      </c>
      <c r="O456" s="19">
        <f>耗电量关键数据!$B$15</f>
        <v>0.37403039999999999</v>
      </c>
      <c r="P456" s="19">
        <f t="shared" si="65"/>
        <v>15.710356603999999</v>
      </c>
      <c r="Q456" s="19">
        <f t="shared" si="69"/>
        <v>0</v>
      </c>
      <c r="R456" s="20">
        <f t="shared" si="66"/>
        <v>0</v>
      </c>
      <c r="S456" s="20">
        <f t="shared" si="70"/>
        <v>0</v>
      </c>
      <c r="T456" s="20">
        <f>IF((T455+R456)&lt;0,0,IF((T455+R456)&gt;结论【关键目标】!C$28,结论【关键目标】!C$28,T455+R456))</f>
        <v>0</v>
      </c>
      <c r="U456" s="19">
        <f>IF((T455+R456)&lt;结论【关键目标】!$C$28,0,(发电量计算【计算逻辑页】!R456+发电量计算【计算逻辑页】!T455-结论【关键目标】!$C$28))</f>
        <v>0</v>
      </c>
      <c r="V456" s="5">
        <f t="shared" si="67"/>
        <v>0</v>
      </c>
      <c r="W456" s="5">
        <f t="shared" si="68"/>
        <v>0</v>
      </c>
      <c r="X456" s="5">
        <f t="shared" si="71"/>
        <v>0</v>
      </c>
    </row>
    <row r="457" spans="1:24" x14ac:dyDescent="0.15">
      <c r="A457" s="7">
        <v>456</v>
      </c>
      <c r="B457" s="7">
        <v>1</v>
      </c>
      <c r="C457" s="7">
        <v>19</v>
      </c>
      <c r="D457" s="7">
        <v>24</v>
      </c>
      <c r="E457" s="7">
        <v>19</v>
      </c>
      <c r="F457" s="7">
        <v>-8.4</v>
      </c>
      <c r="G457" s="7">
        <v>0</v>
      </c>
      <c r="H457" s="7">
        <f t="shared" si="63"/>
        <v>4</v>
      </c>
      <c r="I457" s="16">
        <f t="shared" si="64"/>
        <v>44945</v>
      </c>
      <c r="J457" s="17">
        <v>0.2407</v>
      </c>
      <c r="K457" s="18">
        <f>G457*结论【关键目标】!C$27*0.7735*0.001</f>
        <v>0</v>
      </c>
      <c r="L457" s="5">
        <v>-36701.657279999999</v>
      </c>
      <c r="M457" s="5">
        <f>ABS(IF(L457&lt;=0,L457/耗电量关键数据!$B$6/1000,L457/耗电量关键数据!$B$5/1000))</f>
        <v>14.680662911999999</v>
      </c>
      <c r="N457" s="19">
        <f>耗电量关键数据!$B$14</f>
        <v>1.1688450000000001</v>
      </c>
      <c r="O457" s="19">
        <f>耗电量关键数据!$B$15</f>
        <v>0.37403039999999999</v>
      </c>
      <c r="P457" s="19">
        <f t="shared" si="65"/>
        <v>16.223538311999999</v>
      </c>
      <c r="Q457" s="19">
        <f t="shared" si="69"/>
        <v>0</v>
      </c>
      <c r="R457" s="20">
        <f t="shared" si="66"/>
        <v>0</v>
      </c>
      <c r="S457" s="20">
        <f t="shared" si="70"/>
        <v>0</v>
      </c>
      <c r="T457" s="20">
        <f>IF((T456+R457)&lt;0,0,IF((T456+R457)&gt;结论【关键目标】!C$28,结论【关键目标】!C$28,T456+R457))</f>
        <v>0</v>
      </c>
      <c r="U457" s="19">
        <f>IF((T456+R457)&lt;结论【关键目标】!$C$28,0,(发电量计算【计算逻辑页】!R457+发电量计算【计算逻辑页】!T456-结论【关键目标】!$C$28))</f>
        <v>0</v>
      </c>
      <c r="V457" s="5">
        <f t="shared" si="67"/>
        <v>0</v>
      </c>
      <c r="W457" s="5">
        <f t="shared" si="68"/>
        <v>0</v>
      </c>
      <c r="X457" s="5">
        <f t="shared" si="71"/>
        <v>0</v>
      </c>
    </row>
    <row r="458" spans="1:24" x14ac:dyDescent="0.15">
      <c r="A458" s="7">
        <v>457</v>
      </c>
      <c r="B458" s="7">
        <v>1</v>
      </c>
      <c r="C458" s="7">
        <v>20</v>
      </c>
      <c r="D458" s="7">
        <v>1</v>
      </c>
      <c r="E458" s="7">
        <v>20</v>
      </c>
      <c r="F458" s="7">
        <v>-9</v>
      </c>
      <c r="G458" s="7">
        <v>0</v>
      </c>
      <c r="H458" s="7">
        <f t="shared" si="63"/>
        <v>5</v>
      </c>
      <c r="I458" s="16">
        <f t="shared" si="64"/>
        <v>44946</v>
      </c>
      <c r="J458" s="17">
        <v>0.2407</v>
      </c>
      <c r="K458" s="18">
        <f>G458*结论【关键目标】!C$27*0.7735*0.001</f>
        <v>0</v>
      </c>
      <c r="L458" s="5">
        <v>-40754.192940000001</v>
      </c>
      <c r="M458" s="5">
        <f>ABS(IF(L458&lt;=0,L458/耗电量关键数据!$B$6/1000,L458/耗电量关键数据!$B$5/1000))</f>
        <v>16.301677176000002</v>
      </c>
      <c r="N458" s="19">
        <f>耗电量关键数据!$B$14</f>
        <v>1.1688450000000001</v>
      </c>
      <c r="O458" s="19">
        <f>耗电量关键数据!$B$15</f>
        <v>0.37403039999999999</v>
      </c>
      <c r="P458" s="19">
        <f t="shared" si="65"/>
        <v>17.844552576000002</v>
      </c>
      <c r="Q458" s="19">
        <f t="shared" si="69"/>
        <v>0</v>
      </c>
      <c r="R458" s="20">
        <f t="shared" si="66"/>
        <v>0</v>
      </c>
      <c r="S458" s="20">
        <f t="shared" si="70"/>
        <v>0</v>
      </c>
      <c r="T458" s="20">
        <f>IF((T457+R458)&lt;0,0,IF((T457+R458)&gt;结论【关键目标】!C$28,结论【关键目标】!C$28,T457+R458))</f>
        <v>0</v>
      </c>
      <c r="U458" s="19">
        <f>IF((T457+R458)&lt;结论【关键目标】!$C$28,0,(发电量计算【计算逻辑页】!R458+发电量计算【计算逻辑页】!T457-结论【关键目标】!$C$28))</f>
        <v>0</v>
      </c>
      <c r="V458" s="5">
        <f t="shared" si="67"/>
        <v>0</v>
      </c>
      <c r="W458" s="5">
        <f t="shared" si="68"/>
        <v>0</v>
      </c>
      <c r="X458" s="5">
        <f t="shared" si="71"/>
        <v>0</v>
      </c>
    </row>
    <row r="459" spans="1:24" x14ac:dyDescent="0.15">
      <c r="A459" s="7">
        <v>458</v>
      </c>
      <c r="B459" s="7">
        <v>1</v>
      </c>
      <c r="C459" s="7">
        <v>20</v>
      </c>
      <c r="D459" s="7">
        <v>2</v>
      </c>
      <c r="E459" s="7">
        <v>20</v>
      </c>
      <c r="F459" s="7">
        <v>-10</v>
      </c>
      <c r="G459" s="7">
        <v>0</v>
      </c>
      <c r="H459" s="7">
        <f t="shared" si="63"/>
        <v>5</v>
      </c>
      <c r="I459" s="16">
        <f t="shared" si="64"/>
        <v>44946</v>
      </c>
      <c r="J459" s="17">
        <v>0.2407</v>
      </c>
      <c r="K459" s="18">
        <f>G459*结论【关键目标】!C$27*0.7735*0.001</f>
        <v>0</v>
      </c>
      <c r="L459" s="5">
        <v>-40972.129800000002</v>
      </c>
      <c r="M459" s="5">
        <f>ABS(IF(L459&lt;=0,L459/耗电量关键数据!$B$6/1000,L459/耗电量关键数据!$B$5/1000))</f>
        <v>16.38885192</v>
      </c>
      <c r="N459" s="19">
        <f>耗电量关键数据!$B$14</f>
        <v>1.1688450000000001</v>
      </c>
      <c r="O459" s="19">
        <f>耗电量关键数据!$B$15</f>
        <v>0.37403039999999999</v>
      </c>
      <c r="P459" s="19">
        <f t="shared" si="65"/>
        <v>17.93172732</v>
      </c>
      <c r="Q459" s="19">
        <f t="shared" si="69"/>
        <v>0</v>
      </c>
      <c r="R459" s="20">
        <f t="shared" si="66"/>
        <v>0</v>
      </c>
      <c r="S459" s="20">
        <f t="shared" si="70"/>
        <v>0</v>
      </c>
      <c r="T459" s="20">
        <f>IF((T458+R459)&lt;0,0,IF((T458+R459)&gt;结论【关键目标】!C$28,结论【关键目标】!C$28,T458+R459))</f>
        <v>0</v>
      </c>
      <c r="U459" s="19">
        <f>IF((T458+R459)&lt;结论【关键目标】!$C$28,0,(发电量计算【计算逻辑页】!R459+发电量计算【计算逻辑页】!T458-结论【关键目标】!$C$28))</f>
        <v>0</v>
      </c>
      <c r="V459" s="5">
        <f t="shared" si="67"/>
        <v>0</v>
      </c>
      <c r="W459" s="5">
        <f t="shared" si="68"/>
        <v>0</v>
      </c>
      <c r="X459" s="5">
        <f t="shared" si="71"/>
        <v>0</v>
      </c>
    </row>
    <row r="460" spans="1:24" x14ac:dyDescent="0.15">
      <c r="A460" s="7">
        <v>459</v>
      </c>
      <c r="B460" s="7">
        <v>1</v>
      </c>
      <c r="C460" s="7">
        <v>20</v>
      </c>
      <c r="D460" s="7">
        <v>3</v>
      </c>
      <c r="E460" s="7">
        <v>20</v>
      </c>
      <c r="F460" s="7">
        <v>-10</v>
      </c>
      <c r="G460" s="7">
        <v>0</v>
      </c>
      <c r="H460" s="7">
        <f t="shared" si="63"/>
        <v>5</v>
      </c>
      <c r="I460" s="16">
        <f t="shared" si="64"/>
        <v>44946</v>
      </c>
      <c r="J460" s="17">
        <v>0.2407</v>
      </c>
      <c r="K460" s="18">
        <f>G460*结论【关键目标】!C$27*0.7735*0.001</f>
        <v>0</v>
      </c>
      <c r="L460" s="5">
        <v>-41625.94038</v>
      </c>
      <c r="M460" s="5">
        <f>ABS(IF(L460&lt;=0,L460/耗电量关键数据!$B$6/1000,L460/耗电量关键数据!$B$5/1000))</f>
        <v>16.650376152</v>
      </c>
      <c r="N460" s="19">
        <f>耗电量关键数据!$B$14</f>
        <v>1.1688450000000001</v>
      </c>
      <c r="O460" s="19">
        <f>耗电量关键数据!$B$15</f>
        <v>0.37403039999999999</v>
      </c>
      <c r="P460" s="19">
        <f t="shared" si="65"/>
        <v>18.193251552</v>
      </c>
      <c r="Q460" s="19">
        <f t="shared" si="69"/>
        <v>0</v>
      </c>
      <c r="R460" s="20">
        <f t="shared" si="66"/>
        <v>0</v>
      </c>
      <c r="S460" s="20">
        <f t="shared" si="70"/>
        <v>0</v>
      </c>
      <c r="T460" s="20">
        <f>IF((T459+R460)&lt;0,0,IF((T459+R460)&gt;结论【关键目标】!C$28,结论【关键目标】!C$28,T459+R460))</f>
        <v>0</v>
      </c>
      <c r="U460" s="19">
        <f>IF((T459+R460)&lt;结论【关键目标】!$C$28,0,(发电量计算【计算逻辑页】!R460+发电量计算【计算逻辑页】!T459-结论【关键目标】!$C$28))</f>
        <v>0</v>
      </c>
      <c r="V460" s="5">
        <f t="shared" si="67"/>
        <v>0</v>
      </c>
      <c r="W460" s="5">
        <f t="shared" si="68"/>
        <v>0</v>
      </c>
      <c r="X460" s="5">
        <f t="shared" si="71"/>
        <v>0</v>
      </c>
    </row>
    <row r="461" spans="1:24" x14ac:dyDescent="0.15">
      <c r="A461" s="7">
        <v>460</v>
      </c>
      <c r="B461" s="7">
        <v>1</v>
      </c>
      <c r="C461" s="7">
        <v>20</v>
      </c>
      <c r="D461" s="7">
        <v>4</v>
      </c>
      <c r="E461" s="7">
        <v>20</v>
      </c>
      <c r="F461" s="7">
        <v>-10</v>
      </c>
      <c r="G461" s="7">
        <v>0</v>
      </c>
      <c r="H461" s="7">
        <f t="shared" si="63"/>
        <v>5</v>
      </c>
      <c r="I461" s="16">
        <f t="shared" si="64"/>
        <v>44946</v>
      </c>
      <c r="J461" s="17">
        <v>0.2407</v>
      </c>
      <c r="K461" s="18">
        <f>G461*结论【关键目标】!C$27*0.7735*0.001</f>
        <v>0</v>
      </c>
      <c r="L461" s="5">
        <v>-42061.814100000003</v>
      </c>
      <c r="M461" s="5">
        <f>ABS(IF(L461&lt;=0,L461/耗电量关键数据!$B$6/1000,L461/耗电量关键数据!$B$5/1000))</f>
        <v>16.82472564</v>
      </c>
      <c r="N461" s="19">
        <f>耗电量关键数据!$B$14</f>
        <v>1.1688450000000001</v>
      </c>
      <c r="O461" s="19">
        <f>耗电量关键数据!$B$15</f>
        <v>0.37403039999999999</v>
      </c>
      <c r="P461" s="19">
        <f t="shared" si="65"/>
        <v>18.36760104</v>
      </c>
      <c r="Q461" s="19">
        <f t="shared" si="69"/>
        <v>0</v>
      </c>
      <c r="R461" s="20">
        <f t="shared" si="66"/>
        <v>0</v>
      </c>
      <c r="S461" s="20">
        <f t="shared" si="70"/>
        <v>0</v>
      </c>
      <c r="T461" s="20">
        <f>IF((T460+R461)&lt;0,0,IF((T460+R461)&gt;结论【关键目标】!C$28,结论【关键目标】!C$28,T460+R461))</f>
        <v>0</v>
      </c>
      <c r="U461" s="19">
        <f>IF((T460+R461)&lt;结论【关键目标】!$C$28,0,(发电量计算【计算逻辑页】!R461+发电量计算【计算逻辑页】!T460-结论【关键目标】!$C$28))</f>
        <v>0</v>
      </c>
      <c r="V461" s="5">
        <f t="shared" si="67"/>
        <v>0</v>
      </c>
      <c r="W461" s="5">
        <f t="shared" si="68"/>
        <v>0</v>
      </c>
      <c r="X461" s="5">
        <f t="shared" si="71"/>
        <v>0</v>
      </c>
    </row>
    <row r="462" spans="1:24" x14ac:dyDescent="0.15">
      <c r="A462" s="7">
        <v>461</v>
      </c>
      <c r="B462" s="7">
        <v>1</v>
      </c>
      <c r="C462" s="7">
        <v>20</v>
      </c>
      <c r="D462" s="7">
        <v>5</v>
      </c>
      <c r="E462" s="7">
        <v>20</v>
      </c>
      <c r="F462" s="7">
        <v>-10</v>
      </c>
      <c r="G462" s="7">
        <v>0</v>
      </c>
      <c r="H462" s="7">
        <f t="shared" si="63"/>
        <v>5</v>
      </c>
      <c r="I462" s="16">
        <f t="shared" si="64"/>
        <v>44946</v>
      </c>
      <c r="J462" s="17">
        <v>0.2407</v>
      </c>
      <c r="K462" s="18">
        <f>G462*结论【关键目标】!C$27*0.7735*0.001</f>
        <v>0</v>
      </c>
      <c r="L462" s="5">
        <v>-42497.687819999999</v>
      </c>
      <c r="M462" s="5">
        <f>ABS(IF(L462&lt;=0,L462/耗电量关键数据!$B$6/1000,L462/耗电量关键数据!$B$5/1000))</f>
        <v>16.999075128000001</v>
      </c>
      <c r="N462" s="19">
        <f>耗电量关键数据!$B$14</f>
        <v>1.1688450000000001</v>
      </c>
      <c r="O462" s="19">
        <f>耗电量关键数据!$B$15</f>
        <v>0.37403039999999999</v>
      </c>
      <c r="P462" s="19">
        <f t="shared" si="65"/>
        <v>18.541950528000001</v>
      </c>
      <c r="Q462" s="19">
        <f t="shared" si="69"/>
        <v>0</v>
      </c>
      <c r="R462" s="20">
        <f t="shared" si="66"/>
        <v>0</v>
      </c>
      <c r="S462" s="20">
        <f t="shared" si="70"/>
        <v>0</v>
      </c>
      <c r="T462" s="20">
        <f>IF((T461+R462)&lt;0,0,IF((T461+R462)&gt;结论【关键目标】!C$28,结论【关键目标】!C$28,T461+R462))</f>
        <v>0</v>
      </c>
      <c r="U462" s="19">
        <f>IF((T461+R462)&lt;结论【关键目标】!$C$28,0,(发电量计算【计算逻辑页】!R462+发电量计算【计算逻辑页】!T461-结论【关键目标】!$C$28))</f>
        <v>0</v>
      </c>
      <c r="V462" s="5">
        <f t="shared" si="67"/>
        <v>0</v>
      </c>
      <c r="W462" s="5">
        <f t="shared" si="68"/>
        <v>0</v>
      </c>
      <c r="X462" s="5">
        <f t="shared" si="71"/>
        <v>0</v>
      </c>
    </row>
    <row r="463" spans="1:24" x14ac:dyDescent="0.15">
      <c r="A463" s="7">
        <v>462</v>
      </c>
      <c r="B463" s="7">
        <v>1</v>
      </c>
      <c r="C463" s="7">
        <v>20</v>
      </c>
      <c r="D463" s="7">
        <v>6</v>
      </c>
      <c r="E463" s="7">
        <v>20</v>
      </c>
      <c r="F463" s="7">
        <v>-8</v>
      </c>
      <c r="G463" s="7">
        <v>0</v>
      </c>
      <c r="H463" s="7">
        <f t="shared" si="63"/>
        <v>5</v>
      </c>
      <c r="I463" s="16">
        <f t="shared" si="64"/>
        <v>44946</v>
      </c>
      <c r="J463" s="17">
        <v>0.2407</v>
      </c>
      <c r="K463" s="18">
        <f>G463*结论【关键目标】!C$27*0.7735*0.001</f>
        <v>0</v>
      </c>
      <c r="L463" s="5">
        <v>-43399.231919999998</v>
      </c>
      <c r="M463" s="5">
        <f>ABS(IF(L463&lt;=0,L463/耗电量关键数据!$B$6/1000,L463/耗电量关键数据!$B$5/1000))</f>
        <v>17.359692768000002</v>
      </c>
      <c r="N463" s="19">
        <f>耗电量关键数据!$B$14</f>
        <v>1.1688450000000001</v>
      </c>
      <c r="O463" s="19">
        <f>耗电量关键数据!$B$15</f>
        <v>0.37403039999999999</v>
      </c>
      <c r="P463" s="19">
        <f t="shared" si="65"/>
        <v>18.902568168000002</v>
      </c>
      <c r="Q463" s="19">
        <f t="shared" si="69"/>
        <v>0</v>
      </c>
      <c r="R463" s="20">
        <f t="shared" si="66"/>
        <v>0</v>
      </c>
      <c r="S463" s="20">
        <f t="shared" si="70"/>
        <v>0</v>
      </c>
      <c r="T463" s="20">
        <f>IF((T462+R463)&lt;0,0,IF((T462+R463)&gt;结论【关键目标】!C$28,结论【关键目标】!C$28,T462+R463))</f>
        <v>0</v>
      </c>
      <c r="U463" s="19">
        <f>IF((T462+R463)&lt;结论【关键目标】!$C$28,0,(发电量计算【计算逻辑页】!R463+发电量计算【计算逻辑页】!T462-结论【关键目标】!$C$28))</f>
        <v>0</v>
      </c>
      <c r="V463" s="5">
        <f t="shared" si="67"/>
        <v>0</v>
      </c>
      <c r="W463" s="5">
        <f t="shared" si="68"/>
        <v>0</v>
      </c>
      <c r="X463" s="5">
        <f t="shared" si="71"/>
        <v>0</v>
      </c>
    </row>
    <row r="464" spans="1:24" x14ac:dyDescent="0.15">
      <c r="A464" s="7">
        <v>463</v>
      </c>
      <c r="B464" s="7">
        <v>1</v>
      </c>
      <c r="C464" s="7">
        <v>20</v>
      </c>
      <c r="D464" s="7">
        <v>7</v>
      </c>
      <c r="E464" s="7">
        <v>20</v>
      </c>
      <c r="F464" s="7">
        <v>-8.4</v>
      </c>
      <c r="G464" s="7">
        <v>0</v>
      </c>
      <c r="H464" s="7">
        <f t="shared" si="63"/>
        <v>5</v>
      </c>
      <c r="I464" s="16">
        <f t="shared" si="64"/>
        <v>44946</v>
      </c>
      <c r="J464" s="17">
        <v>0.2407</v>
      </c>
      <c r="K464" s="18">
        <f>G464*结论【关键目标】!C$27*0.7735*0.001</f>
        <v>0</v>
      </c>
      <c r="L464" s="5">
        <v>-42828.121039999998</v>
      </c>
      <c r="M464" s="5">
        <f>ABS(IF(L464&lt;=0,L464/耗电量关键数据!$B$6/1000,L464/耗电量关键数据!$B$5/1000))</f>
        <v>17.131248415999998</v>
      </c>
      <c r="N464" s="19">
        <f>耗电量关键数据!$B$14</f>
        <v>1.1688450000000001</v>
      </c>
      <c r="O464" s="19">
        <f>耗电量关键数据!$B$15</f>
        <v>0.37403039999999999</v>
      </c>
      <c r="P464" s="19">
        <f t="shared" si="65"/>
        <v>18.674123815999998</v>
      </c>
      <c r="Q464" s="19">
        <f t="shared" si="69"/>
        <v>0</v>
      </c>
      <c r="R464" s="20">
        <f t="shared" si="66"/>
        <v>0</v>
      </c>
      <c r="S464" s="20">
        <f t="shared" si="70"/>
        <v>0</v>
      </c>
      <c r="T464" s="20">
        <f>IF((T463+R464)&lt;0,0,IF((T463+R464)&gt;结论【关键目标】!C$28,结论【关键目标】!C$28,T463+R464))</f>
        <v>0</v>
      </c>
      <c r="U464" s="19">
        <f>IF((T463+R464)&lt;结论【关键目标】!$C$28,0,(发电量计算【计算逻辑页】!R464+发电量计算【计算逻辑页】!T463-结论【关键目标】!$C$28))</f>
        <v>0</v>
      </c>
      <c r="V464" s="5">
        <f t="shared" si="67"/>
        <v>0</v>
      </c>
      <c r="W464" s="5">
        <f t="shared" si="68"/>
        <v>0</v>
      </c>
      <c r="X464" s="5">
        <f t="shared" si="71"/>
        <v>0</v>
      </c>
    </row>
    <row r="465" spans="1:24" x14ac:dyDescent="0.15">
      <c r="A465" s="7">
        <v>464</v>
      </c>
      <c r="B465" s="7">
        <v>1</v>
      </c>
      <c r="C465" s="7">
        <v>20</v>
      </c>
      <c r="D465" s="7">
        <v>8</v>
      </c>
      <c r="E465" s="7">
        <v>20</v>
      </c>
      <c r="F465" s="7">
        <v>-9</v>
      </c>
      <c r="G465" s="7">
        <v>55.3</v>
      </c>
      <c r="H465" s="7">
        <f t="shared" si="63"/>
        <v>5</v>
      </c>
      <c r="I465" s="16">
        <f t="shared" si="64"/>
        <v>44946</v>
      </c>
      <c r="J465" s="17">
        <v>0.70809999999999995</v>
      </c>
      <c r="K465" s="18">
        <f>G465*结论【关键目标】!C$27*0.7735*0.001</f>
        <v>5.1329460000000005</v>
      </c>
      <c r="L465" s="5">
        <v>-41225.48659</v>
      </c>
      <c r="M465" s="5">
        <f>ABS(IF(L465&lt;=0,L465/耗电量关键数据!$B$6/1000,L465/耗电量关键数据!$B$5/1000))</f>
        <v>16.490194636000002</v>
      </c>
      <c r="N465" s="19">
        <f>耗电量关键数据!$B$14</f>
        <v>1.1688450000000001</v>
      </c>
      <c r="O465" s="19">
        <f>耗电量关键数据!$B$15</f>
        <v>0.37403039999999999</v>
      </c>
      <c r="P465" s="19">
        <f t="shared" si="65"/>
        <v>18.033070036000002</v>
      </c>
      <c r="Q465" s="19">
        <f t="shared" si="69"/>
        <v>0</v>
      </c>
      <c r="R465" s="20">
        <f t="shared" si="66"/>
        <v>5.1329460000000005</v>
      </c>
      <c r="S465" s="20">
        <f t="shared" si="70"/>
        <v>0</v>
      </c>
      <c r="T465" s="20">
        <f>IF((T464+R465)&lt;0,0,IF((T464+R465)&gt;结论【关键目标】!C$28,结论【关键目标】!C$28,T464+R465))</f>
        <v>5.1329460000000005</v>
      </c>
      <c r="U465" s="19">
        <f>IF((T464+R465)&lt;结论【关键目标】!$C$28,0,(发电量计算【计算逻辑页】!R465+发电量计算【计算逻辑页】!T464-结论【关键目标】!$C$28))</f>
        <v>0</v>
      </c>
      <c r="V465" s="5">
        <f t="shared" si="67"/>
        <v>0</v>
      </c>
      <c r="W465" s="5">
        <f t="shared" si="68"/>
        <v>3.6346390626000002</v>
      </c>
      <c r="X465" s="5">
        <f t="shared" si="71"/>
        <v>0</v>
      </c>
    </row>
    <row r="466" spans="1:24" x14ac:dyDescent="0.15">
      <c r="A466" s="7">
        <v>465</v>
      </c>
      <c r="B466" s="7">
        <v>1</v>
      </c>
      <c r="C466" s="7">
        <v>20</v>
      </c>
      <c r="D466" s="7">
        <v>9</v>
      </c>
      <c r="E466" s="7">
        <v>20</v>
      </c>
      <c r="F466" s="7">
        <v>-7.2</v>
      </c>
      <c r="G466" s="7">
        <v>152.9</v>
      </c>
      <c r="H466" s="7">
        <f t="shared" si="63"/>
        <v>5</v>
      </c>
      <c r="I466" s="16">
        <f t="shared" si="64"/>
        <v>44946</v>
      </c>
      <c r="J466" s="17">
        <v>0.70809999999999995</v>
      </c>
      <c r="K466" s="18">
        <f>G466*结论【关键目标】!C$27*0.7735*0.001</f>
        <v>14.192178</v>
      </c>
      <c r="L466" s="5">
        <v>-34194.801149999999</v>
      </c>
      <c r="M466" s="5">
        <f>ABS(IF(L466&lt;=0,L466/耗电量关键数据!$B$6/1000,L466/耗电量关键数据!$B$5/1000))</f>
        <v>13.677920459999999</v>
      </c>
      <c r="N466" s="19">
        <f>耗电量关键数据!$B$14</f>
        <v>1.1688450000000001</v>
      </c>
      <c r="O466" s="19">
        <f>耗电量关键数据!$B$15</f>
        <v>0.37403039999999999</v>
      </c>
      <c r="P466" s="19">
        <f t="shared" si="65"/>
        <v>15.220795860000001</v>
      </c>
      <c r="Q466" s="19">
        <f t="shared" si="69"/>
        <v>0</v>
      </c>
      <c r="R466" s="20">
        <f t="shared" si="66"/>
        <v>14.192178</v>
      </c>
      <c r="S466" s="20">
        <f t="shared" si="70"/>
        <v>0</v>
      </c>
      <c r="T466" s="20">
        <f>IF((T465+R466)&lt;0,0,IF((T465+R466)&gt;结论【关键目标】!C$28,结论【关键目标】!C$28,T465+R466))</f>
        <v>19.325124000000002</v>
      </c>
      <c r="U466" s="19">
        <f>IF((T465+R466)&lt;结论【关键目标】!$C$28,0,(发电量计算【计算逻辑页】!R466+发电量计算【计算逻辑页】!T465-结论【关键目标】!$C$28))</f>
        <v>0</v>
      </c>
      <c r="V466" s="5">
        <f t="shared" si="67"/>
        <v>0</v>
      </c>
      <c r="W466" s="5">
        <f t="shared" si="68"/>
        <v>10.049481241799999</v>
      </c>
      <c r="X466" s="5">
        <f t="shared" si="71"/>
        <v>0</v>
      </c>
    </row>
    <row r="467" spans="1:24" x14ac:dyDescent="0.15">
      <c r="A467" s="7">
        <v>466</v>
      </c>
      <c r="B467" s="7">
        <v>1</v>
      </c>
      <c r="C467" s="7">
        <v>20</v>
      </c>
      <c r="D467" s="7">
        <v>10</v>
      </c>
      <c r="E467" s="7">
        <v>20</v>
      </c>
      <c r="F467" s="7">
        <v>-9</v>
      </c>
      <c r="G467" s="7">
        <v>156.4</v>
      </c>
      <c r="H467" s="7">
        <f t="shared" si="63"/>
        <v>5</v>
      </c>
      <c r="I467" s="16">
        <f t="shared" si="64"/>
        <v>44946</v>
      </c>
      <c r="J467" s="17">
        <v>0.70809999999999995</v>
      </c>
      <c r="K467" s="18">
        <f>G467*结论【关键目标】!C$27*0.7735*0.001</f>
        <v>14.517047999999999</v>
      </c>
      <c r="L467" s="5">
        <v>-31430.520380000002</v>
      </c>
      <c r="M467" s="5">
        <f>ABS(IF(L467&lt;=0,L467/耗电量关键数据!$B$6/1000,L467/耗电量关键数据!$B$5/1000))</f>
        <v>12.572208152000002</v>
      </c>
      <c r="N467" s="19">
        <f>耗电量关键数据!$B$14</f>
        <v>1.1688450000000001</v>
      </c>
      <c r="O467" s="19">
        <f>耗电量关键数据!$B$15</f>
        <v>0.37403039999999999</v>
      </c>
      <c r="P467" s="19">
        <f t="shared" si="65"/>
        <v>14.115083552000003</v>
      </c>
      <c r="Q467" s="19">
        <f t="shared" si="69"/>
        <v>0</v>
      </c>
      <c r="R467" s="20">
        <f t="shared" si="66"/>
        <v>14.517047999999999</v>
      </c>
      <c r="S467" s="20">
        <f t="shared" si="70"/>
        <v>0</v>
      </c>
      <c r="T467" s="20">
        <f>IF((T466+R467)&lt;0,0,IF((T466+R467)&gt;结论【关键目标】!C$28,结论【关键目标】!C$28,T466+R467))</f>
        <v>22</v>
      </c>
      <c r="U467" s="19">
        <f>IF((T466+R467)&lt;结论【关键目标】!$C$28,0,(发电量计算【计算逻辑页】!R467+发电量计算【计算逻辑页】!T466-结论【关键目标】!$C$28))</f>
        <v>11.842172000000005</v>
      </c>
      <c r="V467" s="5">
        <f t="shared" si="67"/>
        <v>4.1447602000000012</v>
      </c>
      <c r="W467" s="5">
        <f t="shared" si="68"/>
        <v>9.9948906631712013</v>
      </c>
      <c r="X467" s="5">
        <f t="shared" si="71"/>
        <v>0</v>
      </c>
    </row>
    <row r="468" spans="1:24" x14ac:dyDescent="0.15">
      <c r="A468" s="7">
        <v>467</v>
      </c>
      <c r="B468" s="7">
        <v>1</v>
      </c>
      <c r="C468" s="7">
        <v>20</v>
      </c>
      <c r="D468" s="7">
        <v>11</v>
      </c>
      <c r="E468" s="7">
        <v>20</v>
      </c>
      <c r="F468" s="7">
        <v>-8</v>
      </c>
      <c r="G468" s="7">
        <v>239.8</v>
      </c>
      <c r="H468" s="7">
        <f t="shared" si="63"/>
        <v>5</v>
      </c>
      <c r="I468" s="16">
        <f t="shared" si="64"/>
        <v>44946</v>
      </c>
      <c r="J468" s="17">
        <v>1.2267999999999999</v>
      </c>
      <c r="K468" s="18">
        <f>G468*结论【关键目标】!C$27*0.7735*0.001</f>
        <v>22.258236</v>
      </c>
      <c r="L468" s="5">
        <v>-24450.259010000002</v>
      </c>
      <c r="M468" s="5">
        <f>ABS(IF(L468&lt;=0,L468/耗电量关键数据!$B$6/1000,L468/耗电量关键数据!$B$5/1000))</f>
        <v>9.7801036040000007</v>
      </c>
      <c r="N468" s="19">
        <f>耗电量关键数据!$B$14</f>
        <v>1.1688450000000001</v>
      </c>
      <c r="O468" s="19">
        <f>耗电量关键数据!$B$15</f>
        <v>0.37403039999999999</v>
      </c>
      <c r="P468" s="19">
        <f t="shared" si="65"/>
        <v>11.322979004000002</v>
      </c>
      <c r="Q468" s="19">
        <f t="shared" si="69"/>
        <v>11.322979004000002</v>
      </c>
      <c r="R468" s="20">
        <f t="shared" si="66"/>
        <v>10.935256995999998</v>
      </c>
      <c r="S468" s="20">
        <f t="shared" si="70"/>
        <v>0</v>
      </c>
      <c r="T468" s="20">
        <f>IF((T467+R468)&lt;0,0,IF((T467+R468)&gt;结论【关键目标】!C$28,结论【关键目标】!C$28,T467+R468))</f>
        <v>22</v>
      </c>
      <c r="U468" s="19">
        <f>IF((T467+R468)&lt;结论【关键目标】!$C$28,0,(发电量计算【计算逻辑页】!R468+发电量计算【计算逻辑页】!T467-结论【关键目标】!$C$28))</f>
        <v>10.935256996</v>
      </c>
      <c r="V468" s="5">
        <f t="shared" si="67"/>
        <v>3.8273399485999997</v>
      </c>
      <c r="W468" s="5">
        <f t="shared" si="68"/>
        <v>13.891030642107202</v>
      </c>
      <c r="X468" s="5">
        <f t="shared" si="71"/>
        <v>0</v>
      </c>
    </row>
    <row r="469" spans="1:24" x14ac:dyDescent="0.15">
      <c r="A469" s="7">
        <v>468</v>
      </c>
      <c r="B469" s="7">
        <v>1</v>
      </c>
      <c r="C469" s="7">
        <v>20</v>
      </c>
      <c r="D469" s="7">
        <v>12</v>
      </c>
      <c r="E469" s="7">
        <v>20</v>
      </c>
      <c r="F469" s="7">
        <v>-6.8</v>
      </c>
      <c r="G469" s="7">
        <v>234.6</v>
      </c>
      <c r="H469" s="7">
        <f t="shared" si="63"/>
        <v>5</v>
      </c>
      <c r="I469" s="16">
        <f t="shared" si="64"/>
        <v>44946</v>
      </c>
      <c r="J469" s="17">
        <v>1.2267999999999999</v>
      </c>
      <c r="K469" s="18">
        <f>G469*结论【关键目标】!C$27*0.7735*0.001</f>
        <v>21.775572</v>
      </c>
      <c r="L469" s="5">
        <v>-22581.290300000001</v>
      </c>
      <c r="M469" s="5">
        <f>ABS(IF(L469&lt;=0,L469/耗电量关键数据!$B$6/1000,L469/耗电量关键数据!$B$5/1000))</f>
        <v>9.0325161200000004</v>
      </c>
      <c r="N469" s="19">
        <f>耗电量关键数据!$B$14</f>
        <v>1.1688450000000001</v>
      </c>
      <c r="O469" s="19">
        <f>耗电量关键数据!$B$15</f>
        <v>0.37403039999999999</v>
      </c>
      <c r="P469" s="19">
        <f t="shared" si="65"/>
        <v>10.575391520000002</v>
      </c>
      <c r="Q469" s="19">
        <f t="shared" si="69"/>
        <v>10.575391520000002</v>
      </c>
      <c r="R469" s="20">
        <f t="shared" si="66"/>
        <v>11.200180479999998</v>
      </c>
      <c r="S469" s="20">
        <f t="shared" si="70"/>
        <v>0</v>
      </c>
      <c r="T469" s="20">
        <f>IF((T468+R469)&lt;0,0,IF((T468+R469)&gt;结论【关键目标】!C$28,结论【关键目标】!C$28,T468+R469))</f>
        <v>22</v>
      </c>
      <c r="U469" s="19">
        <f>IF((T468+R469)&lt;结论【关键目标】!$C$28,0,(发电量计算【计算逻辑页】!R469+发电量计算【计算逻辑页】!T468-结论【关键目标】!$C$28))</f>
        <v>11.20018048</v>
      </c>
      <c r="V469" s="5">
        <f t="shared" si="67"/>
        <v>3.920063168</v>
      </c>
      <c r="W469" s="5">
        <f t="shared" si="68"/>
        <v>12.973890316736002</v>
      </c>
      <c r="X469" s="5">
        <f t="shared" si="71"/>
        <v>0</v>
      </c>
    </row>
    <row r="470" spans="1:24" x14ac:dyDescent="0.15">
      <c r="A470" s="7">
        <v>469</v>
      </c>
      <c r="B470" s="7">
        <v>1</v>
      </c>
      <c r="C470" s="7">
        <v>20</v>
      </c>
      <c r="D470" s="7">
        <v>13</v>
      </c>
      <c r="E470" s="7">
        <v>20</v>
      </c>
      <c r="F470" s="7">
        <v>-7</v>
      </c>
      <c r="G470" s="7">
        <v>211.1</v>
      </c>
      <c r="H470" s="7">
        <f t="shared" si="63"/>
        <v>5</v>
      </c>
      <c r="I470" s="16">
        <f t="shared" si="64"/>
        <v>44946</v>
      </c>
      <c r="J470" s="17">
        <v>1.2267999999999999</v>
      </c>
      <c r="K470" s="18">
        <f>G470*结论【关键目标】!C$27*0.7735*0.001</f>
        <v>19.594301999999999</v>
      </c>
      <c r="L470" s="5">
        <v>-22211.02132</v>
      </c>
      <c r="M470" s="5">
        <f>ABS(IF(L470&lt;=0,L470/耗电量关键数据!$B$6/1000,L470/耗电量关键数据!$B$5/1000))</f>
        <v>8.8844085279999998</v>
      </c>
      <c r="N470" s="19">
        <f>耗电量关键数据!$B$14</f>
        <v>1.1688450000000001</v>
      </c>
      <c r="O470" s="19">
        <f>耗电量关键数据!$B$15</f>
        <v>0.37403039999999999</v>
      </c>
      <c r="P470" s="19">
        <f t="shared" si="65"/>
        <v>10.427283928</v>
      </c>
      <c r="Q470" s="19">
        <f t="shared" si="69"/>
        <v>10.427283928</v>
      </c>
      <c r="R470" s="20">
        <f t="shared" si="66"/>
        <v>9.1670180719999994</v>
      </c>
      <c r="S470" s="20">
        <f t="shared" si="70"/>
        <v>0</v>
      </c>
      <c r="T470" s="20">
        <f>IF((T469+R470)&lt;0,0,IF((T469+R470)&gt;结论【关键目标】!C$28,结论【关键目标】!C$28,T469+R470))</f>
        <v>22</v>
      </c>
      <c r="U470" s="19">
        <f>IF((T469+R470)&lt;结论【关键目标】!$C$28,0,(发电量计算【计算逻辑页】!R470+发电量计算【计算逻辑页】!T469-结论【关键目标】!$C$28))</f>
        <v>9.1670180719999976</v>
      </c>
      <c r="V470" s="5">
        <f t="shared" si="67"/>
        <v>3.2084563251999989</v>
      </c>
      <c r="W470" s="5">
        <f t="shared" si="68"/>
        <v>12.792191922870398</v>
      </c>
      <c r="X470" s="5">
        <f t="shared" si="71"/>
        <v>0</v>
      </c>
    </row>
    <row r="471" spans="1:24" x14ac:dyDescent="0.15">
      <c r="A471" s="7">
        <v>470</v>
      </c>
      <c r="B471" s="7">
        <v>1</v>
      </c>
      <c r="C471" s="7">
        <v>20</v>
      </c>
      <c r="D471" s="7">
        <v>14</v>
      </c>
      <c r="E471" s="7">
        <v>20</v>
      </c>
      <c r="F471" s="7">
        <v>-7</v>
      </c>
      <c r="G471" s="7">
        <v>151.30000000000001</v>
      </c>
      <c r="H471" s="7">
        <f t="shared" si="63"/>
        <v>5</v>
      </c>
      <c r="I471" s="16">
        <f t="shared" si="64"/>
        <v>44946</v>
      </c>
      <c r="J471" s="17">
        <v>1.2267999999999999</v>
      </c>
      <c r="K471" s="18">
        <f>G471*结论【关键目标】!C$27*0.7735*0.001</f>
        <v>14.043666</v>
      </c>
      <c r="L471" s="5">
        <v>-24232.72869</v>
      </c>
      <c r="M471" s="5">
        <f>ABS(IF(L471&lt;=0,L471/耗电量关键数据!$B$6/1000,L471/耗电量关键数据!$B$5/1000))</f>
        <v>9.6930914759999993</v>
      </c>
      <c r="N471" s="19">
        <f>耗电量关键数据!$B$14</f>
        <v>1.1688450000000001</v>
      </c>
      <c r="O471" s="19">
        <f>耗电量关键数据!$B$15</f>
        <v>0.37403039999999999</v>
      </c>
      <c r="P471" s="19">
        <f t="shared" si="65"/>
        <v>11.235966876000001</v>
      </c>
      <c r="Q471" s="19">
        <f t="shared" si="69"/>
        <v>11.235966876000001</v>
      </c>
      <c r="R471" s="20">
        <f t="shared" si="66"/>
        <v>2.8076991239999991</v>
      </c>
      <c r="S471" s="20">
        <f t="shared" si="70"/>
        <v>0</v>
      </c>
      <c r="T471" s="20">
        <f>IF((T470+R471)&lt;0,0,IF((T470+R471)&gt;结论【关键目标】!C$28,结论【关键目标】!C$28,T470+R471))</f>
        <v>22</v>
      </c>
      <c r="U471" s="19">
        <f>IF((T470+R471)&lt;结论【关键目标】!$C$28,0,(发电量计算【计算逻辑页】!R471+发电量计算【计算逻辑页】!T470-结论【关键目标】!$C$28))</f>
        <v>2.8076991239999991</v>
      </c>
      <c r="V471" s="5">
        <f t="shared" si="67"/>
        <v>0.9826946933999996</v>
      </c>
      <c r="W471" s="5">
        <f t="shared" si="68"/>
        <v>13.7842841634768</v>
      </c>
      <c r="X471" s="5">
        <f t="shared" si="71"/>
        <v>0</v>
      </c>
    </row>
    <row r="472" spans="1:24" x14ac:dyDescent="0.15">
      <c r="A472" s="7">
        <v>471</v>
      </c>
      <c r="B472" s="7">
        <v>1</v>
      </c>
      <c r="C472" s="7">
        <v>20</v>
      </c>
      <c r="D472" s="7">
        <v>15</v>
      </c>
      <c r="E472" s="7">
        <v>20</v>
      </c>
      <c r="F472" s="7">
        <v>-5.4</v>
      </c>
      <c r="G472" s="7">
        <v>109</v>
      </c>
      <c r="H472" s="7">
        <f t="shared" si="63"/>
        <v>5</v>
      </c>
      <c r="I472" s="16">
        <f t="shared" si="64"/>
        <v>44946</v>
      </c>
      <c r="J472" s="17">
        <v>1.2267999999999999</v>
      </c>
      <c r="K472" s="18">
        <f>G472*结论【关键目标】!C$27*0.7735*0.001</f>
        <v>10.117379999999999</v>
      </c>
      <c r="L472" s="5">
        <v>-29669.160469999999</v>
      </c>
      <c r="M472" s="5">
        <f>ABS(IF(L472&lt;=0,L472/耗电量关键数据!$B$6/1000,L472/耗电量关键数据!$B$5/1000))</f>
        <v>11.867664187999999</v>
      </c>
      <c r="N472" s="19">
        <f>耗电量关键数据!$B$14</f>
        <v>1.1688450000000001</v>
      </c>
      <c r="O472" s="19">
        <f>耗电量关键数据!$B$15</f>
        <v>0.37403039999999999</v>
      </c>
      <c r="P472" s="19">
        <f t="shared" si="65"/>
        <v>13.410539588000001</v>
      </c>
      <c r="Q472" s="19">
        <f t="shared" si="69"/>
        <v>13.410539588000001</v>
      </c>
      <c r="R472" s="20">
        <f t="shared" si="66"/>
        <v>-3.2931595880000017</v>
      </c>
      <c r="S472" s="20">
        <f t="shared" si="70"/>
        <v>3.2931595880000017</v>
      </c>
      <c r="T472" s="20">
        <f>IF((T471+R472)&lt;0,0,IF((T471+R472)&gt;结论【关键目标】!C$28,结论【关键目标】!C$28,T471+R472))</f>
        <v>18.706840411999998</v>
      </c>
      <c r="U472" s="19">
        <f>IF((T471+R472)&lt;结论【关键目标】!$C$28,0,(发电量计算【计算逻辑页】!R472+发电量计算【计算逻辑页】!T471-结论【关键目标】!$C$28))</f>
        <v>0</v>
      </c>
      <c r="V472" s="5">
        <f t="shared" si="67"/>
        <v>0</v>
      </c>
      <c r="W472" s="5">
        <f t="shared" si="68"/>
        <v>12.412001783999997</v>
      </c>
      <c r="X472" s="5">
        <f t="shared" si="71"/>
        <v>2.8874423267584013</v>
      </c>
    </row>
    <row r="473" spans="1:24" x14ac:dyDescent="0.15">
      <c r="A473" s="7">
        <v>472</v>
      </c>
      <c r="B473" s="7">
        <v>1</v>
      </c>
      <c r="C473" s="7">
        <v>20</v>
      </c>
      <c r="D473" s="7">
        <v>16</v>
      </c>
      <c r="E473" s="7">
        <v>20</v>
      </c>
      <c r="F473" s="7">
        <v>-6</v>
      </c>
      <c r="G473" s="7">
        <v>8.1</v>
      </c>
      <c r="H473" s="7">
        <f t="shared" si="63"/>
        <v>5</v>
      </c>
      <c r="I473" s="16">
        <f t="shared" si="64"/>
        <v>44946</v>
      </c>
      <c r="J473" s="17">
        <v>0.70809999999999995</v>
      </c>
      <c r="K473" s="18">
        <f>G473*结论【关键目标】!C$27*0.7735*0.001</f>
        <v>0.75184200000000001</v>
      </c>
      <c r="L473" s="5">
        <v>-36417.462679999997</v>
      </c>
      <c r="M473" s="5">
        <f>ABS(IF(L473&lt;=0,L473/耗电量关键数据!$B$6/1000,L473/耗电量关键数据!$B$5/1000))</f>
        <v>14.566985072</v>
      </c>
      <c r="N473" s="19">
        <f>耗电量关键数据!$B$14</f>
        <v>1.1688450000000001</v>
      </c>
      <c r="O473" s="19">
        <f>耗电量关键数据!$B$15</f>
        <v>0.37403039999999999</v>
      </c>
      <c r="P473" s="19">
        <f t="shared" si="65"/>
        <v>16.109860471999998</v>
      </c>
      <c r="Q473" s="19">
        <f t="shared" si="69"/>
        <v>0</v>
      </c>
      <c r="R473" s="20">
        <f t="shared" si="66"/>
        <v>0.75184200000000001</v>
      </c>
      <c r="S473" s="20">
        <f t="shared" si="70"/>
        <v>0</v>
      </c>
      <c r="T473" s="20">
        <f>IF((T472+R473)&lt;0,0,IF((T472+R473)&gt;结论【关键目标】!C$28,结论【关键目标】!C$28,T472+R473))</f>
        <v>19.458682411999998</v>
      </c>
      <c r="U473" s="19">
        <f>IF((T472+R473)&lt;结论【关键目标】!$C$28,0,(发电量计算【计算逻辑页】!R473+发电量计算【计算逻辑页】!T472-结论【关键目标】!$C$28))</f>
        <v>0</v>
      </c>
      <c r="V473" s="5">
        <f t="shared" si="67"/>
        <v>0</v>
      </c>
      <c r="W473" s="5">
        <f t="shared" si="68"/>
        <v>0.53237932020000001</v>
      </c>
      <c r="X473" s="5">
        <f t="shared" si="71"/>
        <v>0</v>
      </c>
    </row>
    <row r="474" spans="1:24" x14ac:dyDescent="0.15">
      <c r="A474" s="7">
        <v>473</v>
      </c>
      <c r="B474" s="7">
        <v>1</v>
      </c>
      <c r="C474" s="7">
        <v>20</v>
      </c>
      <c r="D474" s="7">
        <v>17</v>
      </c>
      <c r="E474" s="7">
        <v>20</v>
      </c>
      <c r="F474" s="7">
        <v>-5.7</v>
      </c>
      <c r="G474" s="7">
        <v>0</v>
      </c>
      <c r="H474" s="7">
        <f t="shared" si="63"/>
        <v>5</v>
      </c>
      <c r="I474" s="16">
        <f t="shared" si="64"/>
        <v>44946</v>
      </c>
      <c r="J474" s="17">
        <v>0.70809999999999995</v>
      </c>
      <c r="K474" s="18">
        <f>G474*结论【关键目标】!C$27*0.7735*0.001</f>
        <v>0</v>
      </c>
      <c r="L474" s="5">
        <v>-39729.486129999998</v>
      </c>
      <c r="M474" s="5">
        <f>ABS(IF(L474&lt;=0,L474/耗电量关键数据!$B$6/1000,L474/耗电量关键数据!$B$5/1000))</f>
        <v>15.891794451999997</v>
      </c>
      <c r="N474" s="19">
        <f>耗电量关键数据!$B$14</f>
        <v>1.1688450000000001</v>
      </c>
      <c r="O474" s="19">
        <f>耗电量关键数据!$B$15</f>
        <v>0.37403039999999999</v>
      </c>
      <c r="P474" s="19">
        <f t="shared" si="65"/>
        <v>17.434669851999995</v>
      </c>
      <c r="Q474" s="19">
        <f t="shared" si="69"/>
        <v>0</v>
      </c>
      <c r="R474" s="20">
        <f t="shared" si="66"/>
        <v>0</v>
      </c>
      <c r="S474" s="20">
        <f t="shared" si="70"/>
        <v>0</v>
      </c>
      <c r="T474" s="20">
        <f>IF((T473+R474)&lt;0,0,IF((T473+R474)&gt;结论【关键目标】!C$28,结论【关键目标】!C$28,T473+R474))</f>
        <v>19.458682411999998</v>
      </c>
      <c r="U474" s="19">
        <f>IF((T473+R474)&lt;结论【关键目标】!$C$28,0,(发电量计算【计算逻辑页】!R474+发电量计算【计算逻辑页】!T473-结论【关键目标】!$C$28))</f>
        <v>0</v>
      </c>
      <c r="V474" s="5">
        <f t="shared" si="67"/>
        <v>0</v>
      </c>
      <c r="W474" s="5">
        <f t="shared" si="68"/>
        <v>0</v>
      </c>
      <c r="X474" s="5">
        <f t="shared" si="71"/>
        <v>0</v>
      </c>
    </row>
    <row r="475" spans="1:24" x14ac:dyDescent="0.15">
      <c r="A475" s="7">
        <v>474</v>
      </c>
      <c r="B475" s="7">
        <v>1</v>
      </c>
      <c r="C475" s="7">
        <v>20</v>
      </c>
      <c r="D475" s="7">
        <v>18</v>
      </c>
      <c r="E475" s="7">
        <v>20</v>
      </c>
      <c r="F475" s="7">
        <v>-5.5</v>
      </c>
      <c r="G475" s="7">
        <v>0</v>
      </c>
      <c r="H475" s="7">
        <f t="shared" si="63"/>
        <v>5</v>
      </c>
      <c r="I475" s="16">
        <f t="shared" si="64"/>
        <v>44946</v>
      </c>
      <c r="J475" s="17">
        <v>0.70809999999999995</v>
      </c>
      <c r="K475" s="18">
        <f>G475*结论【关键目标】!C$27*0.7735*0.001</f>
        <v>0</v>
      </c>
      <c r="L475" s="5">
        <v>-41191.921199999997</v>
      </c>
      <c r="M475" s="5">
        <f>ABS(IF(L475&lt;=0,L475/耗电量关键数据!$B$6/1000,L475/耗电量关键数据!$B$5/1000))</f>
        <v>16.47676848</v>
      </c>
      <c r="N475" s="19">
        <f>耗电量关键数据!$B$14</f>
        <v>1.1688450000000001</v>
      </c>
      <c r="O475" s="19">
        <f>耗电量关键数据!$B$15</f>
        <v>0.37403039999999999</v>
      </c>
      <c r="P475" s="19">
        <f t="shared" si="65"/>
        <v>18.01964388</v>
      </c>
      <c r="Q475" s="19">
        <f t="shared" si="69"/>
        <v>0</v>
      </c>
      <c r="R475" s="20">
        <f t="shared" si="66"/>
        <v>0</v>
      </c>
      <c r="S475" s="20">
        <f t="shared" si="70"/>
        <v>0</v>
      </c>
      <c r="T475" s="20">
        <f>IF((T474+R475)&lt;0,0,IF((T474+R475)&gt;结论【关键目标】!C$28,结论【关键目标】!C$28,T474+R475))</f>
        <v>19.458682411999998</v>
      </c>
      <c r="U475" s="19">
        <f>IF((T474+R475)&lt;结论【关键目标】!$C$28,0,(发电量计算【计算逻辑页】!R475+发电量计算【计算逻辑页】!T474-结论【关键目标】!$C$28))</f>
        <v>0</v>
      </c>
      <c r="V475" s="5">
        <f t="shared" si="67"/>
        <v>0</v>
      </c>
      <c r="W475" s="5">
        <f t="shared" si="68"/>
        <v>0</v>
      </c>
      <c r="X475" s="5">
        <f t="shared" si="71"/>
        <v>0</v>
      </c>
    </row>
    <row r="476" spans="1:24" x14ac:dyDescent="0.15">
      <c r="A476" s="7">
        <v>475</v>
      </c>
      <c r="B476" s="7">
        <v>1</v>
      </c>
      <c r="C476" s="7">
        <v>20</v>
      </c>
      <c r="D476" s="7">
        <v>19</v>
      </c>
      <c r="E476" s="7">
        <v>20</v>
      </c>
      <c r="F476" s="7">
        <v>-5</v>
      </c>
      <c r="G476" s="7">
        <v>0</v>
      </c>
      <c r="H476" s="7">
        <f t="shared" si="63"/>
        <v>5</v>
      </c>
      <c r="I476" s="16">
        <f t="shared" si="64"/>
        <v>44946</v>
      </c>
      <c r="J476" s="17">
        <v>1.2267999999999999</v>
      </c>
      <c r="K476" s="18">
        <f>G476*结论【关键目标】!C$27*0.7735*0.001</f>
        <v>0</v>
      </c>
      <c r="L476" s="5">
        <v>-39192.163520000002</v>
      </c>
      <c r="M476" s="5">
        <f>ABS(IF(L476&lt;=0,L476/耗电量关键数据!$B$6/1000,L476/耗电量关键数据!$B$5/1000))</f>
        <v>15.676865408000001</v>
      </c>
      <c r="N476" s="19">
        <f>耗电量关键数据!$B$14</f>
        <v>1.1688450000000001</v>
      </c>
      <c r="O476" s="19">
        <f>耗电量关键数据!$B$15</f>
        <v>0.37403039999999999</v>
      </c>
      <c r="P476" s="19">
        <f t="shared" si="65"/>
        <v>17.219740808000001</v>
      </c>
      <c r="Q476" s="19">
        <f t="shared" si="69"/>
        <v>17.219740808000001</v>
      </c>
      <c r="R476" s="20">
        <f t="shared" si="66"/>
        <v>-17.219740808000001</v>
      </c>
      <c r="S476" s="20">
        <f t="shared" si="70"/>
        <v>17.219740808000001</v>
      </c>
      <c r="T476" s="20">
        <f>IF((T475+R476)&lt;0,0,IF((T475+R476)&gt;结论【关键目标】!C$28,结论【关键目标】!C$28,T475+R476))</f>
        <v>2.2389416039999972</v>
      </c>
      <c r="U476" s="19">
        <f>IF((T475+R476)&lt;结论【关键目标】!$C$28,0,(发电量计算【计算逻辑页】!R476+发电量计算【计算逻辑页】!T475-结论【关键目标】!$C$28))</f>
        <v>0</v>
      </c>
      <c r="V476" s="5">
        <f t="shared" si="67"/>
        <v>0</v>
      </c>
      <c r="W476" s="5">
        <f t="shared" si="68"/>
        <v>0</v>
      </c>
      <c r="X476" s="5">
        <f t="shared" si="71"/>
        <v>1.9631039983871974</v>
      </c>
    </row>
    <row r="477" spans="1:24" x14ac:dyDescent="0.15">
      <c r="A477" s="7">
        <v>476</v>
      </c>
      <c r="B477" s="7">
        <v>1</v>
      </c>
      <c r="C477" s="7">
        <v>20</v>
      </c>
      <c r="D477" s="7">
        <v>20</v>
      </c>
      <c r="E477" s="7">
        <v>20</v>
      </c>
      <c r="F477" s="7">
        <v>-5</v>
      </c>
      <c r="G477" s="7">
        <v>0</v>
      </c>
      <c r="H477" s="7">
        <f t="shared" si="63"/>
        <v>5</v>
      </c>
      <c r="I477" s="16">
        <f t="shared" si="64"/>
        <v>44946</v>
      </c>
      <c r="J477" s="17">
        <v>1.2267999999999999</v>
      </c>
      <c r="K477" s="18">
        <f>G477*结论【关键目标】!C$27*0.7735*0.001</f>
        <v>0</v>
      </c>
      <c r="L477" s="5">
        <v>-40742.13609</v>
      </c>
      <c r="M477" s="5">
        <f>ABS(IF(L477&lt;=0,L477/耗电量关键数据!$B$6/1000,L477/耗电量关键数据!$B$5/1000))</f>
        <v>16.296854436</v>
      </c>
      <c r="N477" s="19">
        <f>耗电量关键数据!$B$14</f>
        <v>1.1688450000000001</v>
      </c>
      <c r="O477" s="19">
        <f>耗电量关键数据!$B$15</f>
        <v>0.37403039999999999</v>
      </c>
      <c r="P477" s="19">
        <f t="shared" si="65"/>
        <v>17.839729836</v>
      </c>
      <c r="Q477" s="19">
        <f t="shared" si="69"/>
        <v>17.839729836</v>
      </c>
      <c r="R477" s="20">
        <f t="shared" si="66"/>
        <v>-17.839729836</v>
      </c>
      <c r="S477" s="20">
        <f t="shared" si="70"/>
        <v>17.839729836</v>
      </c>
      <c r="T477" s="20">
        <f>IF((T476+R477)&lt;0,0,IF((T476+R477)&gt;结论【关键目标】!C$28,结论【关键目标】!C$28,T476+R477))</f>
        <v>0</v>
      </c>
      <c r="U477" s="19">
        <f>IF((T476+R477)&lt;结论【关键目标】!$C$28,0,(发电量计算【计算逻辑页】!R477+发电量计算【计算逻辑页】!T476-结论【关键目标】!$C$28))</f>
        <v>0</v>
      </c>
      <c r="V477" s="5">
        <f t="shared" si="67"/>
        <v>0</v>
      </c>
      <c r="W477" s="5">
        <f t="shared" si="68"/>
        <v>0</v>
      </c>
      <c r="X477" s="5">
        <f t="shared" si="71"/>
        <v>0</v>
      </c>
    </row>
    <row r="478" spans="1:24" x14ac:dyDescent="0.15">
      <c r="A478" s="7">
        <v>477</v>
      </c>
      <c r="B478" s="7">
        <v>1</v>
      </c>
      <c r="C478" s="7">
        <v>20</v>
      </c>
      <c r="D478" s="7">
        <v>21</v>
      </c>
      <c r="E478" s="7">
        <v>20</v>
      </c>
      <c r="F478" s="7">
        <v>-5.4</v>
      </c>
      <c r="G478" s="7">
        <v>0</v>
      </c>
      <c r="H478" s="7">
        <f t="shared" si="63"/>
        <v>5</v>
      </c>
      <c r="I478" s="16">
        <f t="shared" si="64"/>
        <v>44946</v>
      </c>
      <c r="J478" s="17">
        <v>1.2267999999999999</v>
      </c>
      <c r="K478" s="18">
        <f>G478*结论【关键目标】!C$27*0.7735*0.001</f>
        <v>0</v>
      </c>
      <c r="L478" s="5">
        <v>-41849.25935</v>
      </c>
      <c r="M478" s="5">
        <f>ABS(IF(L478&lt;=0,L478/耗电量关键数据!$B$6/1000,L478/耗电量关键数据!$B$5/1000))</f>
        <v>16.739703739999999</v>
      </c>
      <c r="N478" s="19">
        <f>耗电量关键数据!$B$14</f>
        <v>1.1688450000000001</v>
      </c>
      <c r="O478" s="19">
        <f>耗电量关键数据!$B$15</f>
        <v>0.37403039999999999</v>
      </c>
      <c r="P478" s="19">
        <f t="shared" si="65"/>
        <v>18.282579139999999</v>
      </c>
      <c r="Q478" s="19">
        <f t="shared" si="69"/>
        <v>18.282579139999999</v>
      </c>
      <c r="R478" s="20">
        <f t="shared" si="66"/>
        <v>-18.282579139999999</v>
      </c>
      <c r="S478" s="20">
        <f t="shared" si="70"/>
        <v>18.282579139999999</v>
      </c>
      <c r="T478" s="20">
        <f>IF((T477+R478)&lt;0,0,IF((T477+R478)&gt;结论【关键目标】!C$28,结论【关键目标】!C$28,T477+R478))</f>
        <v>0</v>
      </c>
      <c r="U478" s="19">
        <f>IF((T477+R478)&lt;结论【关键目标】!$C$28,0,(发电量计算【计算逻辑页】!R478+发电量计算【计算逻辑页】!T477-结论【关键目标】!$C$28))</f>
        <v>0</v>
      </c>
      <c r="V478" s="5">
        <f t="shared" si="67"/>
        <v>0</v>
      </c>
      <c r="W478" s="5">
        <f t="shared" si="68"/>
        <v>0</v>
      </c>
      <c r="X478" s="5">
        <f t="shared" si="71"/>
        <v>0</v>
      </c>
    </row>
    <row r="479" spans="1:24" x14ac:dyDescent="0.15">
      <c r="A479" s="7">
        <v>478</v>
      </c>
      <c r="B479" s="7">
        <v>1</v>
      </c>
      <c r="C479" s="7">
        <v>20</v>
      </c>
      <c r="D479" s="7">
        <v>22</v>
      </c>
      <c r="E479" s="7">
        <v>20</v>
      </c>
      <c r="F479" s="7">
        <v>-5</v>
      </c>
      <c r="G479" s="7">
        <v>0</v>
      </c>
      <c r="H479" s="7">
        <f t="shared" si="63"/>
        <v>5</v>
      </c>
      <c r="I479" s="16">
        <f t="shared" si="64"/>
        <v>44946</v>
      </c>
      <c r="J479" s="17">
        <v>0.70809999999999995</v>
      </c>
      <c r="K479" s="18">
        <f>G479*结论【关键目标】!C$27*0.7735*0.001</f>
        <v>0</v>
      </c>
      <c r="L479" s="5">
        <v>-42061.814100000003</v>
      </c>
      <c r="M479" s="5">
        <f>ABS(IF(L479&lt;=0,L479/耗电量关键数据!$B$6/1000,L479/耗电量关键数据!$B$5/1000))</f>
        <v>16.82472564</v>
      </c>
      <c r="N479" s="19">
        <f>耗电量关键数据!$B$14</f>
        <v>1.1688450000000001</v>
      </c>
      <c r="O479" s="19">
        <f>耗电量关键数据!$B$15</f>
        <v>0.37403039999999999</v>
      </c>
      <c r="P479" s="19">
        <f t="shared" si="65"/>
        <v>18.36760104</v>
      </c>
      <c r="Q479" s="19">
        <f t="shared" si="69"/>
        <v>0</v>
      </c>
      <c r="R479" s="20">
        <f t="shared" si="66"/>
        <v>0</v>
      </c>
      <c r="S479" s="20">
        <f t="shared" si="70"/>
        <v>0</v>
      </c>
      <c r="T479" s="20">
        <f>IF((T478+R479)&lt;0,0,IF((T478+R479)&gt;结论【关键目标】!C$28,结论【关键目标】!C$28,T478+R479))</f>
        <v>0</v>
      </c>
      <c r="U479" s="19">
        <f>IF((T478+R479)&lt;结论【关键目标】!$C$28,0,(发电量计算【计算逻辑页】!R479+发电量计算【计算逻辑页】!T478-结论【关键目标】!$C$28))</f>
        <v>0</v>
      </c>
      <c r="V479" s="5">
        <f t="shared" si="67"/>
        <v>0</v>
      </c>
      <c r="W479" s="5">
        <f t="shared" si="68"/>
        <v>0</v>
      </c>
      <c r="X479" s="5">
        <f t="shared" si="71"/>
        <v>0</v>
      </c>
    </row>
    <row r="480" spans="1:24" x14ac:dyDescent="0.15">
      <c r="A480" s="7">
        <v>479</v>
      </c>
      <c r="B480" s="7">
        <v>1</v>
      </c>
      <c r="C480" s="7">
        <v>20</v>
      </c>
      <c r="D480" s="7">
        <v>23</v>
      </c>
      <c r="E480" s="7">
        <v>20</v>
      </c>
      <c r="F480" s="7">
        <v>-5</v>
      </c>
      <c r="G480" s="7">
        <v>0</v>
      </c>
      <c r="H480" s="7">
        <f t="shared" si="63"/>
        <v>5</v>
      </c>
      <c r="I480" s="16">
        <f t="shared" si="64"/>
        <v>44946</v>
      </c>
      <c r="J480" s="17">
        <v>0.70809999999999995</v>
      </c>
      <c r="K480" s="18">
        <f>G480*结论【关键目标】!C$27*0.7735*0.001</f>
        <v>0</v>
      </c>
      <c r="L480" s="5">
        <v>-42933.561549999999</v>
      </c>
      <c r="M480" s="5">
        <f>ABS(IF(L480&lt;=0,L480/耗电量关键数据!$B$6/1000,L480/耗电量关键数据!$B$5/1000))</f>
        <v>17.173424619999999</v>
      </c>
      <c r="N480" s="19">
        <f>耗电量关键数据!$B$14</f>
        <v>1.1688450000000001</v>
      </c>
      <c r="O480" s="19">
        <f>耗电量关键数据!$B$15</f>
        <v>0.37403039999999999</v>
      </c>
      <c r="P480" s="19">
        <f t="shared" si="65"/>
        <v>18.716300019999998</v>
      </c>
      <c r="Q480" s="19">
        <f t="shared" si="69"/>
        <v>0</v>
      </c>
      <c r="R480" s="20">
        <f t="shared" si="66"/>
        <v>0</v>
      </c>
      <c r="S480" s="20">
        <f t="shared" si="70"/>
        <v>0</v>
      </c>
      <c r="T480" s="20">
        <f>IF((T479+R480)&lt;0,0,IF((T479+R480)&gt;结论【关键目标】!C$28,结论【关键目标】!C$28,T479+R480))</f>
        <v>0</v>
      </c>
      <c r="U480" s="19">
        <f>IF((T479+R480)&lt;结论【关键目标】!$C$28,0,(发电量计算【计算逻辑页】!R480+发电量计算【计算逻辑页】!T479-结论【关键目标】!$C$28))</f>
        <v>0</v>
      </c>
      <c r="V480" s="5">
        <f t="shared" si="67"/>
        <v>0</v>
      </c>
      <c r="W480" s="5">
        <f t="shared" si="68"/>
        <v>0</v>
      </c>
      <c r="X480" s="5">
        <f t="shared" si="71"/>
        <v>0</v>
      </c>
    </row>
    <row r="481" spans="1:24" x14ac:dyDescent="0.15">
      <c r="A481" s="7">
        <v>480</v>
      </c>
      <c r="B481" s="7">
        <v>1</v>
      </c>
      <c r="C481" s="7">
        <v>20</v>
      </c>
      <c r="D481" s="7">
        <v>24</v>
      </c>
      <c r="E481" s="7">
        <v>20</v>
      </c>
      <c r="F481" s="7">
        <v>-5.7</v>
      </c>
      <c r="G481" s="7">
        <v>0</v>
      </c>
      <c r="H481" s="7">
        <f t="shared" si="63"/>
        <v>5</v>
      </c>
      <c r="I481" s="16">
        <f t="shared" si="64"/>
        <v>44946</v>
      </c>
      <c r="J481" s="17">
        <v>0.2407</v>
      </c>
      <c r="K481" s="18">
        <f>G481*结论【关键目标】!C$27*0.7735*0.001</f>
        <v>0</v>
      </c>
      <c r="L481" s="5">
        <v>-44023.245849999999</v>
      </c>
      <c r="M481" s="5">
        <f>ABS(IF(L481&lt;=0,L481/耗电量关键数据!$B$6/1000,L481/耗电量关键数据!$B$5/1000))</f>
        <v>17.609298340000002</v>
      </c>
      <c r="N481" s="19">
        <f>耗电量关键数据!$B$14</f>
        <v>1.1688450000000001</v>
      </c>
      <c r="O481" s="19">
        <f>耗电量关键数据!$B$15</f>
        <v>0.37403039999999999</v>
      </c>
      <c r="P481" s="19">
        <f t="shared" si="65"/>
        <v>19.152173740000002</v>
      </c>
      <c r="Q481" s="19">
        <f t="shared" si="69"/>
        <v>0</v>
      </c>
      <c r="R481" s="20">
        <f t="shared" si="66"/>
        <v>0</v>
      </c>
      <c r="S481" s="20">
        <f t="shared" si="70"/>
        <v>0</v>
      </c>
      <c r="T481" s="20">
        <f>IF((T480+R481)&lt;0,0,IF((T480+R481)&gt;结论【关键目标】!C$28,结论【关键目标】!C$28,T480+R481))</f>
        <v>0</v>
      </c>
      <c r="U481" s="19">
        <f>IF((T480+R481)&lt;结论【关键目标】!$C$28,0,(发电量计算【计算逻辑页】!R481+发电量计算【计算逻辑页】!T480-结论【关键目标】!$C$28))</f>
        <v>0</v>
      </c>
      <c r="V481" s="5">
        <f t="shared" si="67"/>
        <v>0</v>
      </c>
      <c r="W481" s="5">
        <f t="shared" si="68"/>
        <v>0</v>
      </c>
      <c r="X481" s="5">
        <f t="shared" si="71"/>
        <v>0</v>
      </c>
    </row>
    <row r="482" spans="1:24" x14ac:dyDescent="0.15">
      <c r="A482" s="7">
        <v>481</v>
      </c>
      <c r="B482" s="7">
        <v>1</v>
      </c>
      <c r="C482" s="7">
        <v>21</v>
      </c>
      <c r="D482" s="7">
        <v>1</v>
      </c>
      <c r="E482" s="7">
        <v>21</v>
      </c>
      <c r="F482" s="7">
        <v>-6</v>
      </c>
      <c r="G482" s="7">
        <v>0</v>
      </c>
      <c r="H482" s="7">
        <f t="shared" si="63"/>
        <v>6</v>
      </c>
      <c r="I482" s="16">
        <f t="shared" si="64"/>
        <v>44947</v>
      </c>
      <c r="J482" s="17">
        <v>0.2407</v>
      </c>
      <c r="K482" s="18">
        <f>G482*结论【关键目标】!C$27*0.7735*0.001</f>
        <v>0</v>
      </c>
      <c r="L482" s="5">
        <v>-44894.993289999999</v>
      </c>
      <c r="M482" s="5">
        <f>ABS(IF(L482&lt;=0,L482/耗电量关键数据!$B$6/1000,L482/耗电量关键数据!$B$5/1000))</f>
        <v>17.957997316</v>
      </c>
      <c r="N482" s="19">
        <f>耗电量关键数据!$B$14</f>
        <v>1.1688450000000001</v>
      </c>
      <c r="O482" s="19">
        <f>耗电量关键数据!$B$15</f>
        <v>0.37403039999999999</v>
      </c>
      <c r="P482" s="19">
        <f t="shared" si="65"/>
        <v>19.500872716</v>
      </c>
      <c r="Q482" s="19">
        <f t="shared" si="69"/>
        <v>0</v>
      </c>
      <c r="R482" s="20">
        <f t="shared" si="66"/>
        <v>0</v>
      </c>
      <c r="S482" s="20">
        <f t="shared" si="70"/>
        <v>0</v>
      </c>
      <c r="T482" s="20">
        <f>IF((T481+R482)&lt;0,0,IF((T481+R482)&gt;结论【关键目标】!C$28,结论【关键目标】!C$28,T481+R482))</f>
        <v>0</v>
      </c>
      <c r="U482" s="19">
        <f>IF((T481+R482)&lt;结论【关键目标】!$C$28,0,(发电量计算【计算逻辑页】!R482+发电量计算【计算逻辑页】!T481-结论【关键目标】!$C$28))</f>
        <v>0</v>
      </c>
      <c r="V482" s="5">
        <f t="shared" si="67"/>
        <v>0</v>
      </c>
      <c r="W482" s="5">
        <f t="shared" si="68"/>
        <v>0</v>
      </c>
      <c r="X482" s="5">
        <f t="shared" si="71"/>
        <v>0</v>
      </c>
    </row>
    <row r="483" spans="1:24" x14ac:dyDescent="0.15">
      <c r="A483" s="7">
        <v>482</v>
      </c>
      <c r="B483" s="7">
        <v>1</v>
      </c>
      <c r="C483" s="7">
        <v>21</v>
      </c>
      <c r="D483" s="7">
        <v>2</v>
      </c>
      <c r="E483" s="7">
        <v>21</v>
      </c>
      <c r="F483" s="7">
        <v>-6</v>
      </c>
      <c r="G483" s="7">
        <v>0</v>
      </c>
      <c r="H483" s="7">
        <f t="shared" si="63"/>
        <v>6</v>
      </c>
      <c r="I483" s="16">
        <f t="shared" si="64"/>
        <v>44947</v>
      </c>
      <c r="J483" s="17">
        <v>0.2407</v>
      </c>
      <c r="K483" s="18">
        <f>G483*结论【关键目标】!C$27*0.7735*0.001</f>
        <v>0</v>
      </c>
      <c r="L483" s="5">
        <v>-45766.740729999998</v>
      </c>
      <c r="M483" s="5">
        <f>ABS(IF(L483&lt;=0,L483/耗电量关键数据!$B$6/1000,L483/耗电量关键数据!$B$5/1000))</f>
        <v>18.306696292000002</v>
      </c>
      <c r="N483" s="19">
        <f>耗电量关键数据!$B$14</f>
        <v>1.1688450000000001</v>
      </c>
      <c r="O483" s="19">
        <f>耗电量关键数据!$B$15</f>
        <v>0.37403039999999999</v>
      </c>
      <c r="P483" s="19">
        <f t="shared" si="65"/>
        <v>19.849571692000001</v>
      </c>
      <c r="Q483" s="19">
        <f t="shared" si="69"/>
        <v>0</v>
      </c>
      <c r="R483" s="20">
        <f t="shared" si="66"/>
        <v>0</v>
      </c>
      <c r="S483" s="20">
        <f t="shared" si="70"/>
        <v>0</v>
      </c>
      <c r="T483" s="20">
        <f>IF((T482+R483)&lt;0,0,IF((T482+R483)&gt;结论【关键目标】!C$28,结论【关键目标】!C$28,T482+R483))</f>
        <v>0</v>
      </c>
      <c r="U483" s="19">
        <f>IF((T482+R483)&lt;结论【关键目标】!$C$28,0,(发电量计算【计算逻辑页】!R483+发电量计算【计算逻辑页】!T482-结论【关键目标】!$C$28))</f>
        <v>0</v>
      </c>
      <c r="V483" s="5">
        <f t="shared" si="67"/>
        <v>0</v>
      </c>
      <c r="W483" s="5">
        <f t="shared" si="68"/>
        <v>0</v>
      </c>
      <c r="X483" s="5">
        <f t="shared" si="71"/>
        <v>0</v>
      </c>
    </row>
    <row r="484" spans="1:24" x14ac:dyDescent="0.15">
      <c r="A484" s="7">
        <v>483</v>
      </c>
      <c r="B484" s="7">
        <v>1</v>
      </c>
      <c r="C484" s="7">
        <v>21</v>
      </c>
      <c r="D484" s="7">
        <v>3</v>
      </c>
      <c r="E484" s="7">
        <v>21</v>
      </c>
      <c r="F484" s="7">
        <v>-6.2</v>
      </c>
      <c r="G484" s="7">
        <v>0</v>
      </c>
      <c r="H484" s="7">
        <f t="shared" si="63"/>
        <v>6</v>
      </c>
      <c r="I484" s="16">
        <f t="shared" si="64"/>
        <v>44947</v>
      </c>
      <c r="J484" s="17">
        <v>0.2407</v>
      </c>
      <c r="K484" s="18">
        <f>G484*结论【关键目标】!C$27*0.7735*0.001</f>
        <v>0</v>
      </c>
      <c r="L484" s="5">
        <v>-47292.298759999998</v>
      </c>
      <c r="M484" s="5">
        <f>ABS(IF(L484&lt;=0,L484/耗电量关键数据!$B$6/1000,L484/耗电量关键数据!$B$5/1000))</f>
        <v>18.916919503999999</v>
      </c>
      <c r="N484" s="19">
        <f>耗电量关键数据!$B$14</f>
        <v>1.1688450000000001</v>
      </c>
      <c r="O484" s="19">
        <f>耗电量关键数据!$B$15</f>
        <v>0.37403039999999999</v>
      </c>
      <c r="P484" s="19">
        <f t="shared" si="65"/>
        <v>20.459794903999999</v>
      </c>
      <c r="Q484" s="19">
        <f t="shared" si="69"/>
        <v>0</v>
      </c>
      <c r="R484" s="20">
        <f t="shared" si="66"/>
        <v>0</v>
      </c>
      <c r="S484" s="20">
        <f t="shared" si="70"/>
        <v>0</v>
      </c>
      <c r="T484" s="20">
        <f>IF((T483+R484)&lt;0,0,IF((T483+R484)&gt;结论【关键目标】!C$28,结论【关键目标】!C$28,T483+R484))</f>
        <v>0</v>
      </c>
      <c r="U484" s="19">
        <f>IF((T483+R484)&lt;结论【关键目标】!$C$28,0,(发电量计算【计算逻辑页】!R484+发电量计算【计算逻辑页】!T483-结论【关键目标】!$C$28))</f>
        <v>0</v>
      </c>
      <c r="V484" s="5">
        <f t="shared" si="67"/>
        <v>0</v>
      </c>
      <c r="W484" s="5">
        <f t="shared" si="68"/>
        <v>0</v>
      </c>
      <c r="X484" s="5">
        <f t="shared" si="71"/>
        <v>0</v>
      </c>
    </row>
    <row r="485" spans="1:24" x14ac:dyDescent="0.15">
      <c r="A485" s="7">
        <v>484</v>
      </c>
      <c r="B485" s="7">
        <v>1</v>
      </c>
      <c r="C485" s="7">
        <v>21</v>
      </c>
      <c r="D485" s="7">
        <v>4</v>
      </c>
      <c r="E485" s="7">
        <v>21</v>
      </c>
      <c r="F485" s="7">
        <v>-6</v>
      </c>
      <c r="G485" s="7">
        <v>0</v>
      </c>
      <c r="H485" s="7">
        <f t="shared" si="63"/>
        <v>6</v>
      </c>
      <c r="I485" s="16">
        <f t="shared" si="64"/>
        <v>44947</v>
      </c>
      <c r="J485" s="17">
        <v>0.2407</v>
      </c>
      <c r="K485" s="18">
        <f>G485*结论【关键目标】!C$27*0.7735*0.001</f>
        <v>0</v>
      </c>
      <c r="L485" s="5">
        <v>-48817.856780000002</v>
      </c>
      <c r="M485" s="5">
        <f>ABS(IF(L485&lt;=0,L485/耗电量关键数据!$B$6/1000,L485/耗电量关键数据!$B$5/1000))</f>
        <v>19.527142712</v>
      </c>
      <c r="N485" s="19">
        <f>耗电量关键数据!$B$14</f>
        <v>1.1688450000000001</v>
      </c>
      <c r="O485" s="19">
        <f>耗电量关键数据!$B$15</f>
        <v>0.37403039999999999</v>
      </c>
      <c r="P485" s="19">
        <f t="shared" si="65"/>
        <v>21.070018112</v>
      </c>
      <c r="Q485" s="19">
        <f t="shared" si="69"/>
        <v>0</v>
      </c>
      <c r="R485" s="20">
        <f t="shared" si="66"/>
        <v>0</v>
      </c>
      <c r="S485" s="20">
        <f t="shared" si="70"/>
        <v>0</v>
      </c>
      <c r="T485" s="20">
        <f>IF((T484+R485)&lt;0,0,IF((T484+R485)&gt;结论【关键目标】!C$28,结论【关键目标】!C$28,T484+R485))</f>
        <v>0</v>
      </c>
      <c r="U485" s="19">
        <f>IF((T484+R485)&lt;结论【关键目标】!$C$28,0,(发电量计算【计算逻辑页】!R485+发电量计算【计算逻辑页】!T484-结论【关键目标】!$C$28))</f>
        <v>0</v>
      </c>
      <c r="V485" s="5">
        <f t="shared" si="67"/>
        <v>0</v>
      </c>
      <c r="W485" s="5">
        <f t="shared" si="68"/>
        <v>0</v>
      </c>
      <c r="X485" s="5">
        <f t="shared" si="71"/>
        <v>0</v>
      </c>
    </row>
    <row r="486" spans="1:24" x14ac:dyDescent="0.15">
      <c r="A486" s="7">
        <v>485</v>
      </c>
      <c r="B486" s="7">
        <v>1</v>
      </c>
      <c r="C486" s="7">
        <v>21</v>
      </c>
      <c r="D486" s="7">
        <v>5</v>
      </c>
      <c r="E486" s="7">
        <v>21</v>
      </c>
      <c r="F486" s="7">
        <v>-7</v>
      </c>
      <c r="G486" s="7">
        <v>0</v>
      </c>
      <c r="H486" s="7">
        <f t="shared" si="63"/>
        <v>6</v>
      </c>
      <c r="I486" s="16">
        <f t="shared" si="64"/>
        <v>44947</v>
      </c>
      <c r="J486" s="17">
        <v>0.2407</v>
      </c>
      <c r="K486" s="18">
        <f>G486*结论【关键目标】!C$27*0.7735*0.001</f>
        <v>0</v>
      </c>
      <c r="L486" s="5">
        <v>-49907.541089999999</v>
      </c>
      <c r="M486" s="5">
        <f>ABS(IF(L486&lt;=0,L486/耗电量关键数据!$B$6/1000,L486/耗电量关键数据!$B$5/1000))</f>
        <v>19.963016435999997</v>
      </c>
      <c r="N486" s="19">
        <f>耗电量关键数据!$B$14</f>
        <v>1.1688450000000001</v>
      </c>
      <c r="O486" s="19">
        <f>耗电量关键数据!$B$15</f>
        <v>0.37403039999999999</v>
      </c>
      <c r="P486" s="19">
        <f t="shared" si="65"/>
        <v>21.505891835999996</v>
      </c>
      <c r="Q486" s="19">
        <f t="shared" si="69"/>
        <v>0</v>
      </c>
      <c r="R486" s="20">
        <f t="shared" si="66"/>
        <v>0</v>
      </c>
      <c r="S486" s="20">
        <f t="shared" si="70"/>
        <v>0</v>
      </c>
      <c r="T486" s="20">
        <f>IF((T485+R486)&lt;0,0,IF((T485+R486)&gt;结论【关键目标】!C$28,结论【关键目标】!C$28,T485+R486))</f>
        <v>0</v>
      </c>
      <c r="U486" s="19">
        <f>IF((T485+R486)&lt;结论【关键目标】!$C$28,0,(发电量计算【计算逻辑页】!R486+发电量计算【计算逻辑页】!T485-结论【关键目标】!$C$28))</f>
        <v>0</v>
      </c>
      <c r="V486" s="5">
        <f t="shared" si="67"/>
        <v>0</v>
      </c>
      <c r="W486" s="5">
        <f t="shared" si="68"/>
        <v>0</v>
      </c>
      <c r="X486" s="5">
        <f t="shared" si="71"/>
        <v>0</v>
      </c>
    </row>
    <row r="487" spans="1:24" x14ac:dyDescent="0.15">
      <c r="A487" s="7">
        <v>486</v>
      </c>
      <c r="B487" s="7">
        <v>1</v>
      </c>
      <c r="C487" s="7">
        <v>21</v>
      </c>
      <c r="D487" s="7">
        <v>6</v>
      </c>
      <c r="E487" s="7">
        <v>21</v>
      </c>
      <c r="F487" s="7">
        <v>-6.1</v>
      </c>
      <c r="G487" s="7">
        <v>0</v>
      </c>
      <c r="H487" s="7">
        <f t="shared" si="63"/>
        <v>6</v>
      </c>
      <c r="I487" s="16">
        <f t="shared" si="64"/>
        <v>44947</v>
      </c>
      <c r="J487" s="17">
        <v>0.2407</v>
      </c>
      <c r="K487" s="18">
        <f>G487*结论【关键目标】!C$27*0.7735*0.001</f>
        <v>0</v>
      </c>
      <c r="L487" s="5">
        <v>-51149.09476</v>
      </c>
      <c r="M487" s="5">
        <f>ABS(IF(L487&lt;=0,L487/耗电量关键数据!$B$6/1000,L487/耗电量关键数据!$B$5/1000))</f>
        <v>20.459637904000001</v>
      </c>
      <c r="N487" s="19">
        <f>耗电量关键数据!$B$14</f>
        <v>1.1688450000000001</v>
      </c>
      <c r="O487" s="19">
        <f>耗电量关键数据!$B$15</f>
        <v>0.37403039999999999</v>
      </c>
      <c r="P487" s="19">
        <f t="shared" si="65"/>
        <v>22.002513304000001</v>
      </c>
      <c r="Q487" s="19">
        <f t="shared" si="69"/>
        <v>0</v>
      </c>
      <c r="R487" s="20">
        <f t="shared" si="66"/>
        <v>0</v>
      </c>
      <c r="S487" s="20">
        <f t="shared" si="70"/>
        <v>0</v>
      </c>
      <c r="T487" s="20">
        <f>IF((T486+R487)&lt;0,0,IF((T486+R487)&gt;结论【关键目标】!C$28,结论【关键目标】!C$28,T486+R487))</f>
        <v>0</v>
      </c>
      <c r="U487" s="19">
        <f>IF((T486+R487)&lt;结论【关键目标】!$C$28,0,(发电量计算【计算逻辑页】!R487+发电量计算【计算逻辑页】!T486-结论【关键目标】!$C$28))</f>
        <v>0</v>
      </c>
      <c r="V487" s="5">
        <f t="shared" si="67"/>
        <v>0</v>
      </c>
      <c r="W487" s="5">
        <f t="shared" si="68"/>
        <v>0</v>
      </c>
      <c r="X487" s="5">
        <f t="shared" si="71"/>
        <v>0</v>
      </c>
    </row>
    <row r="488" spans="1:24" x14ac:dyDescent="0.15">
      <c r="A488" s="7">
        <v>487</v>
      </c>
      <c r="B488" s="7">
        <v>1</v>
      </c>
      <c r="C488" s="7">
        <v>21</v>
      </c>
      <c r="D488" s="7">
        <v>7</v>
      </c>
      <c r="E488" s="7">
        <v>21</v>
      </c>
      <c r="F488" s="7">
        <v>-7</v>
      </c>
      <c r="G488" s="7">
        <v>0</v>
      </c>
      <c r="H488" s="7">
        <f t="shared" si="63"/>
        <v>6</v>
      </c>
      <c r="I488" s="16">
        <f t="shared" si="64"/>
        <v>44947</v>
      </c>
      <c r="J488" s="17">
        <v>0.2407</v>
      </c>
      <c r="K488" s="18">
        <f>G488*结论【关键目标】!C$27*0.7735*0.001</f>
        <v>0</v>
      </c>
      <c r="L488" s="5">
        <v>-50799.408530000001</v>
      </c>
      <c r="M488" s="5">
        <f>ABS(IF(L488&lt;=0,L488/耗电量关键数据!$B$6/1000,L488/耗电量关键数据!$B$5/1000))</f>
        <v>20.319763412</v>
      </c>
      <c r="N488" s="19">
        <f>耗电量关键数据!$B$14</f>
        <v>1.1688450000000001</v>
      </c>
      <c r="O488" s="19">
        <f>耗电量关键数据!$B$15</f>
        <v>0.37403039999999999</v>
      </c>
      <c r="P488" s="19">
        <f t="shared" si="65"/>
        <v>21.862638812</v>
      </c>
      <c r="Q488" s="19">
        <f t="shared" si="69"/>
        <v>0</v>
      </c>
      <c r="R488" s="20">
        <f t="shared" si="66"/>
        <v>0</v>
      </c>
      <c r="S488" s="20">
        <f t="shared" si="70"/>
        <v>0</v>
      </c>
      <c r="T488" s="20">
        <f>IF((T487+R488)&lt;0,0,IF((T487+R488)&gt;结论【关键目标】!C$28,结论【关键目标】!C$28,T487+R488))</f>
        <v>0</v>
      </c>
      <c r="U488" s="19">
        <f>IF((T487+R488)&lt;结论【关键目标】!$C$28,0,(发电量计算【计算逻辑页】!R488+发电量计算【计算逻辑页】!T487-结论【关键目标】!$C$28))</f>
        <v>0</v>
      </c>
      <c r="V488" s="5">
        <f t="shared" si="67"/>
        <v>0</v>
      </c>
      <c r="W488" s="5">
        <f t="shared" si="68"/>
        <v>0</v>
      </c>
      <c r="X488" s="5">
        <f t="shared" si="71"/>
        <v>0</v>
      </c>
    </row>
    <row r="489" spans="1:24" x14ac:dyDescent="0.15">
      <c r="A489" s="7">
        <v>488</v>
      </c>
      <c r="B489" s="7">
        <v>1</v>
      </c>
      <c r="C489" s="7">
        <v>21</v>
      </c>
      <c r="D489" s="7">
        <v>8</v>
      </c>
      <c r="E489" s="7">
        <v>21</v>
      </c>
      <c r="F489" s="7">
        <v>-7</v>
      </c>
      <c r="G489" s="7">
        <v>50.9</v>
      </c>
      <c r="H489" s="7">
        <f t="shared" si="63"/>
        <v>6</v>
      </c>
      <c r="I489" s="16">
        <f t="shared" si="64"/>
        <v>44947</v>
      </c>
      <c r="J489" s="17">
        <v>0.70809999999999995</v>
      </c>
      <c r="K489" s="18">
        <f>G489*结论【关键目标】!C$27*0.7735*0.001</f>
        <v>4.7245379999999999</v>
      </c>
      <c r="L489" s="5">
        <v>-50000.097020000001</v>
      </c>
      <c r="M489" s="5">
        <f>ABS(IF(L489&lt;=0,L489/耗电量关键数据!$B$6/1000,L489/耗电量关键数据!$B$5/1000))</f>
        <v>20.000038808000003</v>
      </c>
      <c r="N489" s="19">
        <f>耗电量关键数据!$B$14</f>
        <v>1.1688450000000001</v>
      </c>
      <c r="O489" s="19">
        <f>耗电量关键数据!$B$15</f>
        <v>0.37403039999999999</v>
      </c>
      <c r="P489" s="19">
        <f t="shared" si="65"/>
        <v>21.542914208000003</v>
      </c>
      <c r="Q489" s="19">
        <f t="shared" si="69"/>
        <v>0</v>
      </c>
      <c r="R489" s="20">
        <f t="shared" si="66"/>
        <v>4.7245379999999999</v>
      </c>
      <c r="S489" s="20">
        <f t="shared" si="70"/>
        <v>0</v>
      </c>
      <c r="T489" s="20">
        <f>IF((T488+R489)&lt;0,0,IF((T488+R489)&gt;结论【关键目标】!C$28,结论【关键目标】!C$28,T488+R489))</f>
        <v>4.7245379999999999</v>
      </c>
      <c r="U489" s="19">
        <f>IF((T488+R489)&lt;结论【关键目标】!$C$28,0,(发电量计算【计算逻辑页】!R489+发电量计算【计算逻辑页】!T488-结论【关键目标】!$C$28))</f>
        <v>0</v>
      </c>
      <c r="V489" s="5">
        <f t="shared" si="67"/>
        <v>0</v>
      </c>
      <c r="W489" s="5">
        <f t="shared" si="68"/>
        <v>3.3454453577999996</v>
      </c>
      <c r="X489" s="5">
        <f t="shared" si="71"/>
        <v>0</v>
      </c>
    </row>
    <row r="490" spans="1:24" x14ac:dyDescent="0.15">
      <c r="A490" s="7">
        <v>489</v>
      </c>
      <c r="B490" s="7">
        <v>1</v>
      </c>
      <c r="C490" s="7">
        <v>21</v>
      </c>
      <c r="D490" s="7">
        <v>9</v>
      </c>
      <c r="E490" s="7">
        <v>21</v>
      </c>
      <c r="F490" s="7">
        <v>-6.2</v>
      </c>
      <c r="G490" s="7">
        <v>120.4</v>
      </c>
      <c r="H490" s="7">
        <f t="shared" si="63"/>
        <v>6</v>
      </c>
      <c r="I490" s="16">
        <f t="shared" si="64"/>
        <v>44947</v>
      </c>
      <c r="J490" s="17">
        <v>0.70809999999999995</v>
      </c>
      <c r="K490" s="18">
        <f>G490*结论【关键目标】!C$27*0.7735*0.001</f>
        <v>11.175528</v>
      </c>
      <c r="L490" s="5">
        <v>-41994.454870000001</v>
      </c>
      <c r="M490" s="5">
        <f>ABS(IF(L490&lt;=0,L490/耗电量关键数据!$B$6/1000,L490/耗电量关键数据!$B$5/1000))</f>
        <v>16.797781948000001</v>
      </c>
      <c r="N490" s="19">
        <f>耗电量关键数据!$B$14</f>
        <v>1.1688450000000001</v>
      </c>
      <c r="O490" s="19">
        <f>耗电量关键数据!$B$15</f>
        <v>0.37403039999999999</v>
      </c>
      <c r="P490" s="19">
        <f t="shared" si="65"/>
        <v>18.340657348000001</v>
      </c>
      <c r="Q490" s="19">
        <f t="shared" si="69"/>
        <v>0</v>
      </c>
      <c r="R490" s="20">
        <f t="shared" si="66"/>
        <v>11.175528</v>
      </c>
      <c r="S490" s="20">
        <f t="shared" si="70"/>
        <v>0</v>
      </c>
      <c r="T490" s="20">
        <f>IF((T489+R490)&lt;0,0,IF((T489+R490)&gt;结论【关键目标】!C$28,结论【关键目标】!C$28,T489+R490))</f>
        <v>15.900065999999999</v>
      </c>
      <c r="U490" s="19">
        <f>IF((T489+R490)&lt;结论【关键目标】!$C$28,0,(发电量计算【计算逻辑页】!R490+发电量计算【计算逻辑页】!T489-结论【关键目标】!$C$28))</f>
        <v>0</v>
      </c>
      <c r="V490" s="5">
        <f t="shared" si="67"/>
        <v>0</v>
      </c>
      <c r="W490" s="5">
        <f t="shared" si="68"/>
        <v>7.913391376799999</v>
      </c>
      <c r="X490" s="5">
        <f t="shared" si="71"/>
        <v>0</v>
      </c>
    </row>
    <row r="491" spans="1:24" x14ac:dyDescent="0.15">
      <c r="A491" s="7">
        <v>490</v>
      </c>
      <c r="B491" s="7">
        <v>1</v>
      </c>
      <c r="C491" s="7">
        <v>21</v>
      </c>
      <c r="D491" s="7">
        <v>10</v>
      </c>
      <c r="E491" s="7">
        <v>21</v>
      </c>
      <c r="F491" s="7">
        <v>-8</v>
      </c>
      <c r="G491" s="7">
        <v>147.6</v>
      </c>
      <c r="H491" s="7">
        <f t="shared" si="63"/>
        <v>6</v>
      </c>
      <c r="I491" s="16">
        <f t="shared" si="64"/>
        <v>44947</v>
      </c>
      <c r="J491" s="17">
        <v>0.70809999999999995</v>
      </c>
      <c r="K491" s="18">
        <f>G491*结论【关键目标】!C$27*0.7735*0.001</f>
        <v>13.700232</v>
      </c>
      <c r="L491" s="5">
        <v>-37767.739029999997</v>
      </c>
      <c r="M491" s="5">
        <f>ABS(IF(L491&lt;=0,L491/耗电量关键数据!$B$6/1000,L491/耗电量关键数据!$B$5/1000))</f>
        <v>15.107095611999998</v>
      </c>
      <c r="N491" s="19">
        <f>耗电量关键数据!$B$14</f>
        <v>1.1688450000000001</v>
      </c>
      <c r="O491" s="19">
        <f>耗电量关键数据!$B$15</f>
        <v>0.37403039999999999</v>
      </c>
      <c r="P491" s="19">
        <f t="shared" si="65"/>
        <v>16.649971011999998</v>
      </c>
      <c r="Q491" s="19">
        <f t="shared" si="69"/>
        <v>0</v>
      </c>
      <c r="R491" s="20">
        <f t="shared" si="66"/>
        <v>13.700232</v>
      </c>
      <c r="S491" s="20">
        <f t="shared" si="70"/>
        <v>0</v>
      </c>
      <c r="T491" s="20">
        <f>IF((T490+R491)&lt;0,0,IF((T490+R491)&gt;结论【关键目标】!C$28,结论【关键目标】!C$28,T490+R491))</f>
        <v>22</v>
      </c>
      <c r="U491" s="19">
        <f>IF((T490+R491)&lt;结论【关键目标】!$C$28,0,(发电量计算【计算逻辑页】!R491+发电量计算【计算逻辑页】!T490-结论【关键目标】!$C$28))</f>
        <v>7.6002979999999987</v>
      </c>
      <c r="V491" s="5">
        <f t="shared" si="67"/>
        <v>2.6601042999999995</v>
      </c>
      <c r="W491" s="5">
        <f t="shared" si="68"/>
        <v>9.7011342791999997</v>
      </c>
      <c r="X491" s="5">
        <f t="shared" si="71"/>
        <v>0</v>
      </c>
    </row>
    <row r="492" spans="1:24" x14ac:dyDescent="0.15">
      <c r="A492" s="7">
        <v>491</v>
      </c>
      <c r="B492" s="7">
        <v>1</v>
      </c>
      <c r="C492" s="7">
        <v>21</v>
      </c>
      <c r="D492" s="7">
        <v>11</v>
      </c>
      <c r="E492" s="7">
        <v>21</v>
      </c>
      <c r="F492" s="7">
        <v>-7</v>
      </c>
      <c r="G492" s="7">
        <v>217.4</v>
      </c>
      <c r="H492" s="7">
        <f t="shared" si="63"/>
        <v>6</v>
      </c>
      <c r="I492" s="16">
        <f t="shared" si="64"/>
        <v>44947</v>
      </c>
      <c r="J492" s="17">
        <v>1.2267999999999999</v>
      </c>
      <c r="K492" s="18">
        <f>G492*结论【关键目标】!C$27*0.7735*0.001</f>
        <v>20.179068000000001</v>
      </c>
      <c r="L492" s="5">
        <v>-29325.042580000001</v>
      </c>
      <c r="M492" s="5">
        <f>ABS(IF(L492&lt;=0,L492/耗电量关键数据!$B$6/1000,L492/耗电量关键数据!$B$5/1000))</f>
        <v>11.730017031999999</v>
      </c>
      <c r="N492" s="19">
        <f>耗电量关键数据!$B$14</f>
        <v>1.1688450000000001</v>
      </c>
      <c r="O492" s="19">
        <f>耗电量关键数据!$B$15</f>
        <v>0.37403039999999999</v>
      </c>
      <c r="P492" s="19">
        <f t="shared" si="65"/>
        <v>13.272892432000001</v>
      </c>
      <c r="Q492" s="19">
        <f t="shared" si="69"/>
        <v>13.272892432000001</v>
      </c>
      <c r="R492" s="20">
        <f t="shared" si="66"/>
        <v>6.9061755680000001</v>
      </c>
      <c r="S492" s="20">
        <f t="shared" si="70"/>
        <v>0</v>
      </c>
      <c r="T492" s="20">
        <f>IF((T491+R492)&lt;0,0,IF((T491+R492)&gt;结论【关键目标】!C$28,结论【关键目标】!C$28,T491+R492))</f>
        <v>22</v>
      </c>
      <c r="U492" s="19">
        <f>IF((T491+R492)&lt;结论【关键目标】!$C$28,0,(发电量计算【计算逻辑页】!R492+发电量计算【计算逻辑页】!T491-结论【关键目标】!$C$28))</f>
        <v>6.9061755680000019</v>
      </c>
      <c r="V492" s="5">
        <f t="shared" si="67"/>
        <v>2.4171614488000004</v>
      </c>
      <c r="W492" s="5">
        <f t="shared" si="68"/>
        <v>16.283184435577599</v>
      </c>
      <c r="X492" s="5">
        <f t="shared" si="71"/>
        <v>0</v>
      </c>
    </row>
    <row r="493" spans="1:24" x14ac:dyDescent="0.15">
      <c r="A493" s="7">
        <v>492</v>
      </c>
      <c r="B493" s="7">
        <v>1</v>
      </c>
      <c r="C493" s="7">
        <v>21</v>
      </c>
      <c r="D493" s="7">
        <v>12</v>
      </c>
      <c r="E493" s="7">
        <v>21</v>
      </c>
      <c r="F493" s="7">
        <v>-5.5</v>
      </c>
      <c r="G493" s="7">
        <v>245.5</v>
      </c>
      <c r="H493" s="7">
        <f t="shared" si="63"/>
        <v>6</v>
      </c>
      <c r="I493" s="16">
        <f t="shared" si="64"/>
        <v>44947</v>
      </c>
      <c r="J493" s="17">
        <v>1.2267999999999999</v>
      </c>
      <c r="K493" s="18">
        <f>G493*结论【关键目标】!C$27*0.7735*0.001</f>
        <v>22.787309999999998</v>
      </c>
      <c r="L493" s="5">
        <v>-25749.89962</v>
      </c>
      <c r="M493" s="5">
        <f>ABS(IF(L493&lt;=0,L493/耗电量关键数据!$B$6/1000,L493/耗电量关键数据!$B$5/1000))</f>
        <v>10.299959848</v>
      </c>
      <c r="N493" s="19">
        <f>耗电量关键数据!$B$14</f>
        <v>1.1688450000000001</v>
      </c>
      <c r="O493" s="19">
        <f>耗电量关键数据!$B$15</f>
        <v>0.37403039999999999</v>
      </c>
      <c r="P493" s="19">
        <f t="shared" si="65"/>
        <v>11.842835248000002</v>
      </c>
      <c r="Q493" s="19">
        <f t="shared" si="69"/>
        <v>11.842835248000002</v>
      </c>
      <c r="R493" s="20">
        <f t="shared" si="66"/>
        <v>10.944474751999996</v>
      </c>
      <c r="S493" s="20">
        <f t="shared" si="70"/>
        <v>0</v>
      </c>
      <c r="T493" s="20">
        <f>IF((T492+R493)&lt;0,0,IF((T492+R493)&gt;结论【关键目标】!C$28,结论【关键目标】!C$28,T492+R493))</f>
        <v>22</v>
      </c>
      <c r="U493" s="19">
        <f>IF((T492+R493)&lt;结论【关键目标】!$C$28,0,(发电量计算【计算逻辑页】!R493+发电量计算【计算逻辑页】!T492-结论【关键目标】!$C$28))</f>
        <v>10.944474751999998</v>
      </c>
      <c r="V493" s="5">
        <f t="shared" si="67"/>
        <v>3.830566163199999</v>
      </c>
      <c r="W493" s="5">
        <f t="shared" si="68"/>
        <v>14.528790282246401</v>
      </c>
      <c r="X493" s="5">
        <f t="shared" si="71"/>
        <v>0</v>
      </c>
    </row>
    <row r="494" spans="1:24" x14ac:dyDescent="0.15">
      <c r="A494" s="7">
        <v>493</v>
      </c>
      <c r="B494" s="7">
        <v>1</v>
      </c>
      <c r="C494" s="7">
        <v>21</v>
      </c>
      <c r="D494" s="7">
        <v>13</v>
      </c>
      <c r="E494" s="7">
        <v>21</v>
      </c>
      <c r="F494" s="7">
        <v>-6</v>
      </c>
      <c r="G494" s="7">
        <v>232.8</v>
      </c>
      <c r="H494" s="7">
        <f t="shared" si="63"/>
        <v>6</v>
      </c>
      <c r="I494" s="16">
        <f t="shared" si="64"/>
        <v>44947</v>
      </c>
      <c r="J494" s="17">
        <v>1.2267999999999999</v>
      </c>
      <c r="K494" s="18">
        <f>G494*结论【关键目标】!C$27*0.7735*0.001</f>
        <v>21.608495999999999</v>
      </c>
      <c r="L494" s="5">
        <v>-23917.19557</v>
      </c>
      <c r="M494" s="5">
        <f>ABS(IF(L494&lt;=0,L494/耗电量关键数据!$B$6/1000,L494/耗电量关键数据!$B$5/1000))</f>
        <v>9.5668782280000002</v>
      </c>
      <c r="N494" s="19">
        <f>耗电量关键数据!$B$14</f>
        <v>1.1688450000000001</v>
      </c>
      <c r="O494" s="19">
        <f>耗电量关键数据!$B$15</f>
        <v>0.37403039999999999</v>
      </c>
      <c r="P494" s="19">
        <f t="shared" si="65"/>
        <v>11.109753628000002</v>
      </c>
      <c r="Q494" s="19">
        <f t="shared" si="69"/>
        <v>11.109753628000002</v>
      </c>
      <c r="R494" s="20">
        <f t="shared" si="66"/>
        <v>10.498742371999997</v>
      </c>
      <c r="S494" s="20">
        <f t="shared" si="70"/>
        <v>0</v>
      </c>
      <c r="T494" s="20">
        <f>IF((T493+R494)&lt;0,0,IF((T493+R494)&gt;结论【关键目标】!C$28,结论【关键目标】!C$28,T493+R494))</f>
        <v>22</v>
      </c>
      <c r="U494" s="19">
        <f>IF((T493+R494)&lt;结论【关键目标】!$C$28,0,(发电量计算【计算逻辑页】!R494+发电量计算【计算逻辑页】!T493-结论【关键目标】!$C$28))</f>
        <v>10.498742371999995</v>
      </c>
      <c r="V494" s="5">
        <f t="shared" si="67"/>
        <v>3.674559830199998</v>
      </c>
      <c r="W494" s="5">
        <f t="shared" si="68"/>
        <v>13.629445750830401</v>
      </c>
      <c r="X494" s="5">
        <f t="shared" si="71"/>
        <v>0</v>
      </c>
    </row>
    <row r="495" spans="1:24" x14ac:dyDescent="0.15">
      <c r="A495" s="7">
        <v>494</v>
      </c>
      <c r="B495" s="7">
        <v>1</v>
      </c>
      <c r="C495" s="7">
        <v>21</v>
      </c>
      <c r="D495" s="7">
        <v>14</v>
      </c>
      <c r="E495" s="7">
        <v>21</v>
      </c>
      <c r="F495" s="7">
        <v>-5</v>
      </c>
      <c r="G495" s="7">
        <v>202.3</v>
      </c>
      <c r="H495" s="7">
        <f t="shared" si="63"/>
        <v>6</v>
      </c>
      <c r="I495" s="16">
        <f t="shared" si="64"/>
        <v>44947</v>
      </c>
      <c r="J495" s="17">
        <v>1.2267999999999999</v>
      </c>
      <c r="K495" s="18">
        <f>G495*结论【关键目标】!C$27*0.7735*0.001</f>
        <v>18.777486</v>
      </c>
      <c r="L495" s="5">
        <v>-24476.46787</v>
      </c>
      <c r="M495" s="5">
        <f>ABS(IF(L495&lt;=0,L495/耗电量关键数据!$B$6/1000,L495/耗电量关键数据!$B$5/1000))</f>
        <v>9.7905871480000002</v>
      </c>
      <c r="N495" s="19">
        <f>耗电量关键数据!$B$14</f>
        <v>1.1688450000000001</v>
      </c>
      <c r="O495" s="19">
        <f>耗电量关键数据!$B$15</f>
        <v>0.37403039999999999</v>
      </c>
      <c r="P495" s="19">
        <f t="shared" si="65"/>
        <v>11.333462548000002</v>
      </c>
      <c r="Q495" s="19">
        <f t="shared" si="69"/>
        <v>11.333462548000002</v>
      </c>
      <c r="R495" s="20">
        <f t="shared" si="66"/>
        <v>7.4440234519999979</v>
      </c>
      <c r="S495" s="20">
        <f t="shared" si="70"/>
        <v>0</v>
      </c>
      <c r="T495" s="20">
        <f>IF((T494+R495)&lt;0,0,IF((T494+R495)&gt;结论【关键目标】!C$28,结论【关键目标】!C$28,T494+R495))</f>
        <v>22</v>
      </c>
      <c r="U495" s="19">
        <f>IF((T494+R495)&lt;结论【关键目标】!$C$28,0,(发电量计算【计算逻辑页】!R495+发电量计算【计算逻辑页】!T494-结论【关键目标】!$C$28))</f>
        <v>7.4440234519999962</v>
      </c>
      <c r="V495" s="5">
        <f t="shared" si="67"/>
        <v>2.6054082081999983</v>
      </c>
      <c r="W495" s="5">
        <f t="shared" si="68"/>
        <v>13.903891853886401</v>
      </c>
      <c r="X495" s="5">
        <f t="shared" si="71"/>
        <v>0</v>
      </c>
    </row>
    <row r="496" spans="1:24" x14ac:dyDescent="0.15">
      <c r="A496" s="7">
        <v>495</v>
      </c>
      <c r="B496" s="7">
        <v>1</v>
      </c>
      <c r="C496" s="7">
        <v>21</v>
      </c>
      <c r="D496" s="7">
        <v>15</v>
      </c>
      <c r="E496" s="7">
        <v>21</v>
      </c>
      <c r="F496" s="7">
        <v>-5.2</v>
      </c>
      <c r="G496" s="7">
        <v>103</v>
      </c>
      <c r="H496" s="7">
        <f t="shared" si="63"/>
        <v>6</v>
      </c>
      <c r="I496" s="16">
        <f t="shared" si="64"/>
        <v>44947</v>
      </c>
      <c r="J496" s="17">
        <v>1.2267999999999999</v>
      </c>
      <c r="K496" s="18">
        <f>G496*结论【关键目标】!C$27*0.7735*0.001</f>
        <v>9.5604599999999991</v>
      </c>
      <c r="L496" s="5">
        <v>-29181.682110000002</v>
      </c>
      <c r="M496" s="5">
        <f>ABS(IF(L496&lt;=0,L496/耗电量关键数据!$B$6/1000,L496/耗电量关键数据!$B$5/1000))</f>
        <v>11.672672844000001</v>
      </c>
      <c r="N496" s="19">
        <f>耗电量关键数据!$B$14</f>
        <v>1.1688450000000001</v>
      </c>
      <c r="O496" s="19">
        <f>耗电量关键数据!$B$15</f>
        <v>0.37403039999999999</v>
      </c>
      <c r="P496" s="19">
        <f t="shared" si="65"/>
        <v>13.215548244000002</v>
      </c>
      <c r="Q496" s="19">
        <f t="shared" si="69"/>
        <v>13.215548244000002</v>
      </c>
      <c r="R496" s="20">
        <f t="shared" si="66"/>
        <v>-3.6550882440000034</v>
      </c>
      <c r="S496" s="20">
        <f t="shared" si="70"/>
        <v>3.6550882440000034</v>
      </c>
      <c r="T496" s="20">
        <f>IF((T495+R496)&lt;0,0,IF((T495+R496)&gt;结论【关键目标】!C$28,结论【关键目标】!C$28,T495+R496))</f>
        <v>18.344911755999995</v>
      </c>
      <c r="U496" s="19">
        <f>IF((T495+R496)&lt;结论【关键目标】!$C$28,0,(发电量计算【计算逻辑页】!R496+发电量计算【计算逻辑页】!T495-结论【关键目标】!$C$28))</f>
        <v>0</v>
      </c>
      <c r="V496" s="5">
        <f t="shared" si="67"/>
        <v>0</v>
      </c>
      <c r="W496" s="5">
        <f t="shared" si="68"/>
        <v>11.728772327999998</v>
      </c>
      <c r="X496" s="5">
        <f t="shared" si="71"/>
        <v>3.2047813723392027</v>
      </c>
    </row>
    <row r="497" spans="1:24" x14ac:dyDescent="0.15">
      <c r="A497" s="7">
        <v>496</v>
      </c>
      <c r="B497" s="7">
        <v>1</v>
      </c>
      <c r="C497" s="7">
        <v>21</v>
      </c>
      <c r="D497" s="7">
        <v>16</v>
      </c>
      <c r="E497" s="7">
        <v>21</v>
      </c>
      <c r="F497" s="7">
        <v>-5</v>
      </c>
      <c r="G497" s="7">
        <v>11.9</v>
      </c>
      <c r="H497" s="7">
        <f t="shared" si="63"/>
        <v>6</v>
      </c>
      <c r="I497" s="16">
        <f t="shared" si="64"/>
        <v>44947</v>
      </c>
      <c r="J497" s="17">
        <v>0.70809999999999995</v>
      </c>
      <c r="K497" s="18">
        <f>G497*结论【关键目标】!C$27*0.7735*0.001</f>
        <v>1.1045579999999999</v>
      </c>
      <c r="L497" s="5">
        <v>-35442.505960000002</v>
      </c>
      <c r="M497" s="5">
        <f>ABS(IF(L497&lt;=0,L497/耗电量关键数据!$B$6/1000,L497/耗电量关键数据!$B$5/1000))</f>
        <v>14.177002384000001</v>
      </c>
      <c r="N497" s="19">
        <f>耗电量关键数据!$B$14</f>
        <v>1.1688450000000001</v>
      </c>
      <c r="O497" s="19">
        <f>耗电量关键数据!$B$15</f>
        <v>0.37403039999999999</v>
      </c>
      <c r="P497" s="19">
        <f t="shared" si="65"/>
        <v>15.719877784000003</v>
      </c>
      <c r="Q497" s="19">
        <f t="shared" si="69"/>
        <v>0</v>
      </c>
      <c r="R497" s="20">
        <f t="shared" si="66"/>
        <v>1.1045579999999999</v>
      </c>
      <c r="S497" s="20">
        <f t="shared" si="70"/>
        <v>0</v>
      </c>
      <c r="T497" s="20">
        <f>IF((T496+R497)&lt;0,0,IF((T496+R497)&gt;结论【关键目标】!C$28,结论【关键目标】!C$28,T496+R497))</f>
        <v>19.449469755999996</v>
      </c>
      <c r="U497" s="19">
        <f>IF((T496+R497)&lt;结论【关键目标】!$C$28,0,(发电量计算【计算逻辑页】!R497+发电量计算【计算逻辑页】!T496-结论【关键目标】!$C$28))</f>
        <v>0</v>
      </c>
      <c r="V497" s="5">
        <f t="shared" si="67"/>
        <v>0</v>
      </c>
      <c r="W497" s="5">
        <f t="shared" si="68"/>
        <v>0.7821375197999999</v>
      </c>
      <c r="X497" s="5">
        <f t="shared" si="71"/>
        <v>0</v>
      </c>
    </row>
    <row r="498" spans="1:24" x14ac:dyDescent="0.15">
      <c r="A498" s="7">
        <v>497</v>
      </c>
      <c r="B498" s="7">
        <v>1</v>
      </c>
      <c r="C498" s="7">
        <v>21</v>
      </c>
      <c r="D498" s="7">
        <v>17</v>
      </c>
      <c r="E498" s="7">
        <v>21</v>
      </c>
      <c r="F498" s="7">
        <v>-5</v>
      </c>
      <c r="G498" s="7">
        <v>0</v>
      </c>
      <c r="H498" s="7">
        <f t="shared" si="63"/>
        <v>6</v>
      </c>
      <c r="I498" s="16">
        <f t="shared" si="64"/>
        <v>44947</v>
      </c>
      <c r="J498" s="17">
        <v>0.70809999999999995</v>
      </c>
      <c r="K498" s="18">
        <f>G498*结论【关键目标】!C$27*0.7735*0.001</f>
        <v>0</v>
      </c>
      <c r="L498" s="5">
        <v>-38267.051059999998</v>
      </c>
      <c r="M498" s="5">
        <f>ABS(IF(L498&lt;=0,L498/耗电量关键数据!$B$6/1000,L498/耗电量关键数据!$B$5/1000))</f>
        <v>15.306820424</v>
      </c>
      <c r="N498" s="19">
        <f>耗电量关键数据!$B$14</f>
        <v>1.1688450000000001</v>
      </c>
      <c r="O498" s="19">
        <f>耗电量关键数据!$B$15</f>
        <v>0.37403039999999999</v>
      </c>
      <c r="P498" s="19">
        <f t="shared" si="65"/>
        <v>16.849695823999998</v>
      </c>
      <c r="Q498" s="19">
        <f t="shared" si="69"/>
        <v>0</v>
      </c>
      <c r="R498" s="20">
        <f t="shared" si="66"/>
        <v>0</v>
      </c>
      <c r="S498" s="20">
        <f t="shared" si="70"/>
        <v>0</v>
      </c>
      <c r="T498" s="20">
        <f>IF((T497+R498)&lt;0,0,IF((T497+R498)&gt;结论【关键目标】!C$28,结论【关键目标】!C$28,T497+R498))</f>
        <v>19.449469755999996</v>
      </c>
      <c r="U498" s="19">
        <f>IF((T497+R498)&lt;结论【关键目标】!$C$28,0,(发电量计算【计算逻辑页】!R498+发电量计算【计算逻辑页】!T497-结论【关键目标】!$C$28))</f>
        <v>0</v>
      </c>
      <c r="V498" s="5">
        <f t="shared" si="67"/>
        <v>0</v>
      </c>
      <c r="W498" s="5">
        <f t="shared" si="68"/>
        <v>0</v>
      </c>
      <c r="X498" s="5">
        <f t="shared" si="71"/>
        <v>0</v>
      </c>
    </row>
    <row r="499" spans="1:24" x14ac:dyDescent="0.15">
      <c r="A499" s="7">
        <v>498</v>
      </c>
      <c r="B499" s="7">
        <v>1</v>
      </c>
      <c r="C499" s="7">
        <v>21</v>
      </c>
      <c r="D499" s="7">
        <v>18</v>
      </c>
      <c r="E499" s="7">
        <v>21</v>
      </c>
      <c r="F499" s="7">
        <v>-5.4</v>
      </c>
      <c r="G499" s="7">
        <v>0</v>
      </c>
      <c r="H499" s="7">
        <f t="shared" si="63"/>
        <v>6</v>
      </c>
      <c r="I499" s="16">
        <f t="shared" si="64"/>
        <v>44947</v>
      </c>
      <c r="J499" s="17">
        <v>0.70809999999999995</v>
      </c>
      <c r="K499" s="18">
        <f>G499*结论【关键目标】!C$27*0.7735*0.001</f>
        <v>0</v>
      </c>
      <c r="L499" s="5">
        <v>-39973.225310000002</v>
      </c>
      <c r="M499" s="5">
        <f>ABS(IF(L499&lt;=0,L499/耗电量关键数据!$B$6/1000,L499/耗电量关键数据!$B$5/1000))</f>
        <v>15.989290124000002</v>
      </c>
      <c r="N499" s="19">
        <f>耗电量关键数据!$B$14</f>
        <v>1.1688450000000001</v>
      </c>
      <c r="O499" s="19">
        <f>耗电量关键数据!$B$15</f>
        <v>0.37403039999999999</v>
      </c>
      <c r="P499" s="19">
        <f t="shared" si="65"/>
        <v>17.532165524</v>
      </c>
      <c r="Q499" s="19">
        <f t="shared" si="69"/>
        <v>0</v>
      </c>
      <c r="R499" s="20">
        <f t="shared" si="66"/>
        <v>0</v>
      </c>
      <c r="S499" s="20">
        <f t="shared" si="70"/>
        <v>0</v>
      </c>
      <c r="T499" s="20">
        <f>IF((T498+R499)&lt;0,0,IF((T498+R499)&gt;结论【关键目标】!C$28,结论【关键目标】!C$28,T498+R499))</f>
        <v>19.449469755999996</v>
      </c>
      <c r="U499" s="19">
        <f>IF((T498+R499)&lt;结论【关键目标】!$C$28,0,(发电量计算【计算逻辑页】!R499+发电量计算【计算逻辑页】!T498-结论【关键目标】!$C$28))</f>
        <v>0</v>
      </c>
      <c r="V499" s="5">
        <f t="shared" si="67"/>
        <v>0</v>
      </c>
      <c r="W499" s="5">
        <f t="shared" si="68"/>
        <v>0</v>
      </c>
      <c r="X499" s="5">
        <f t="shared" si="71"/>
        <v>0</v>
      </c>
    </row>
    <row r="500" spans="1:24" x14ac:dyDescent="0.15">
      <c r="A500" s="7">
        <v>499</v>
      </c>
      <c r="B500" s="7">
        <v>1</v>
      </c>
      <c r="C500" s="7">
        <v>21</v>
      </c>
      <c r="D500" s="7">
        <v>19</v>
      </c>
      <c r="E500" s="7">
        <v>21</v>
      </c>
      <c r="F500" s="7">
        <v>-6</v>
      </c>
      <c r="G500" s="7">
        <v>0</v>
      </c>
      <c r="H500" s="7">
        <f t="shared" si="63"/>
        <v>6</v>
      </c>
      <c r="I500" s="16">
        <f t="shared" si="64"/>
        <v>44947</v>
      </c>
      <c r="J500" s="17">
        <v>1.2267999999999999</v>
      </c>
      <c r="K500" s="18">
        <f>G500*结论【关键目标】!C$27*0.7735*0.001</f>
        <v>0</v>
      </c>
      <c r="L500" s="5">
        <v>-37863.615599999997</v>
      </c>
      <c r="M500" s="5">
        <f>ABS(IF(L500&lt;=0,L500/耗电量关键数据!$B$6/1000,L500/耗电量关键数据!$B$5/1000))</f>
        <v>15.14544624</v>
      </c>
      <c r="N500" s="19">
        <f>耗电量关键数据!$B$14</f>
        <v>1.1688450000000001</v>
      </c>
      <c r="O500" s="19">
        <f>耗电量关键数据!$B$15</f>
        <v>0.37403039999999999</v>
      </c>
      <c r="P500" s="19">
        <f t="shared" si="65"/>
        <v>16.688321639999998</v>
      </c>
      <c r="Q500" s="19">
        <f t="shared" si="69"/>
        <v>16.688321639999998</v>
      </c>
      <c r="R500" s="20">
        <f t="shared" si="66"/>
        <v>-16.688321639999998</v>
      </c>
      <c r="S500" s="20">
        <f t="shared" si="70"/>
        <v>16.688321639999998</v>
      </c>
      <c r="T500" s="20">
        <f>IF((T499+R500)&lt;0,0,IF((T499+R500)&gt;结论【关键目标】!C$28,结论【关键目标】!C$28,T499+R500))</f>
        <v>2.7611481159999975</v>
      </c>
      <c r="U500" s="19">
        <f>IF((T499+R500)&lt;结论【关键目标】!$C$28,0,(发电量计算【计算逻辑页】!R500+发电量计算【计算逻辑页】!T499-结论【关键目标】!$C$28))</f>
        <v>0</v>
      </c>
      <c r="V500" s="5">
        <f t="shared" si="67"/>
        <v>0</v>
      </c>
      <c r="W500" s="5">
        <f t="shared" si="68"/>
        <v>0</v>
      </c>
      <c r="X500" s="5">
        <f t="shared" si="71"/>
        <v>2.4209746681087978</v>
      </c>
    </row>
    <row r="501" spans="1:24" x14ac:dyDescent="0.15">
      <c r="A501" s="7">
        <v>500</v>
      </c>
      <c r="B501" s="7">
        <v>1</v>
      </c>
      <c r="C501" s="7">
        <v>21</v>
      </c>
      <c r="D501" s="7">
        <v>20</v>
      </c>
      <c r="E501" s="7">
        <v>21</v>
      </c>
      <c r="F501" s="7">
        <v>-6</v>
      </c>
      <c r="G501" s="7">
        <v>0</v>
      </c>
      <c r="H501" s="7">
        <f t="shared" si="63"/>
        <v>6</v>
      </c>
      <c r="I501" s="16">
        <f t="shared" si="64"/>
        <v>44947</v>
      </c>
      <c r="J501" s="17">
        <v>1.2267999999999999</v>
      </c>
      <c r="K501" s="18">
        <f>G501*结论【关键目标】!C$27*0.7735*0.001</f>
        <v>0</v>
      </c>
      <c r="L501" s="5">
        <v>-39635.012820000004</v>
      </c>
      <c r="M501" s="5">
        <f>ABS(IF(L501&lt;=0,L501/耗电量关键数据!$B$6/1000,L501/耗电量关键数据!$B$5/1000))</f>
        <v>15.854005128000001</v>
      </c>
      <c r="N501" s="19">
        <f>耗电量关键数据!$B$14</f>
        <v>1.1688450000000001</v>
      </c>
      <c r="O501" s="19">
        <f>耗电量关键数据!$B$15</f>
        <v>0.37403039999999999</v>
      </c>
      <c r="P501" s="19">
        <f t="shared" si="65"/>
        <v>17.396880528000001</v>
      </c>
      <c r="Q501" s="19">
        <f t="shared" si="69"/>
        <v>17.396880528000001</v>
      </c>
      <c r="R501" s="20">
        <f t="shared" si="66"/>
        <v>-17.396880528000001</v>
      </c>
      <c r="S501" s="20">
        <f t="shared" si="70"/>
        <v>17.396880528000001</v>
      </c>
      <c r="T501" s="20">
        <f>IF((T500+R501)&lt;0,0,IF((T500+R501)&gt;结论【关键目标】!C$28,结论【关键目标】!C$28,T500+R501))</f>
        <v>0</v>
      </c>
      <c r="U501" s="19">
        <f>IF((T500+R501)&lt;结论【关键目标】!$C$28,0,(发电量计算【计算逻辑页】!R501+发电量计算【计算逻辑页】!T500-结论【关键目标】!$C$28))</f>
        <v>0</v>
      </c>
      <c r="V501" s="5">
        <f t="shared" si="67"/>
        <v>0</v>
      </c>
      <c r="W501" s="5">
        <f t="shared" si="68"/>
        <v>0</v>
      </c>
      <c r="X501" s="5">
        <f t="shared" si="71"/>
        <v>0</v>
      </c>
    </row>
    <row r="502" spans="1:24" x14ac:dyDescent="0.15">
      <c r="A502" s="7">
        <v>501</v>
      </c>
      <c r="B502" s="7">
        <v>1</v>
      </c>
      <c r="C502" s="7">
        <v>21</v>
      </c>
      <c r="D502" s="7">
        <v>21</v>
      </c>
      <c r="E502" s="7">
        <v>21</v>
      </c>
      <c r="F502" s="7">
        <v>-5.7</v>
      </c>
      <c r="G502" s="7">
        <v>0</v>
      </c>
      <c r="H502" s="7">
        <f t="shared" si="63"/>
        <v>6</v>
      </c>
      <c r="I502" s="16">
        <f t="shared" si="64"/>
        <v>44947</v>
      </c>
      <c r="J502" s="17">
        <v>1.2267999999999999</v>
      </c>
      <c r="K502" s="18">
        <f>G502*结论【关键目标】!C$27*0.7735*0.001</f>
        <v>0</v>
      </c>
      <c r="L502" s="5">
        <v>-40742.13609</v>
      </c>
      <c r="M502" s="5">
        <f>ABS(IF(L502&lt;=0,L502/耗电量关键数据!$B$6/1000,L502/耗电量关键数据!$B$5/1000))</f>
        <v>16.296854436</v>
      </c>
      <c r="N502" s="19">
        <f>耗电量关键数据!$B$14</f>
        <v>1.1688450000000001</v>
      </c>
      <c r="O502" s="19">
        <f>耗电量关键数据!$B$15</f>
        <v>0.37403039999999999</v>
      </c>
      <c r="P502" s="19">
        <f t="shared" si="65"/>
        <v>17.839729836</v>
      </c>
      <c r="Q502" s="19">
        <f t="shared" si="69"/>
        <v>17.839729836</v>
      </c>
      <c r="R502" s="20">
        <f t="shared" si="66"/>
        <v>-17.839729836</v>
      </c>
      <c r="S502" s="20">
        <f t="shared" si="70"/>
        <v>17.839729836</v>
      </c>
      <c r="T502" s="20">
        <f>IF((T501+R502)&lt;0,0,IF((T501+R502)&gt;结论【关键目标】!C$28,结论【关键目标】!C$28,T501+R502))</f>
        <v>0</v>
      </c>
      <c r="U502" s="19">
        <f>IF((T501+R502)&lt;结论【关键目标】!$C$28,0,(发电量计算【计算逻辑页】!R502+发电量计算【计算逻辑页】!T501-结论【关键目标】!$C$28))</f>
        <v>0</v>
      </c>
      <c r="V502" s="5">
        <f t="shared" si="67"/>
        <v>0</v>
      </c>
      <c r="W502" s="5">
        <f t="shared" si="68"/>
        <v>0</v>
      </c>
      <c r="X502" s="5">
        <f t="shared" si="71"/>
        <v>0</v>
      </c>
    </row>
    <row r="503" spans="1:24" x14ac:dyDescent="0.15">
      <c r="A503" s="7">
        <v>502</v>
      </c>
      <c r="B503" s="7">
        <v>1</v>
      </c>
      <c r="C503" s="7">
        <v>21</v>
      </c>
      <c r="D503" s="7">
        <v>22</v>
      </c>
      <c r="E503" s="7">
        <v>21</v>
      </c>
      <c r="F503" s="7">
        <v>-6</v>
      </c>
      <c r="G503" s="7">
        <v>0</v>
      </c>
      <c r="H503" s="7">
        <f t="shared" si="63"/>
        <v>6</v>
      </c>
      <c r="I503" s="16">
        <f t="shared" si="64"/>
        <v>44947</v>
      </c>
      <c r="J503" s="17">
        <v>0.70809999999999995</v>
      </c>
      <c r="K503" s="18">
        <f>G503*结论【关键目标】!C$27*0.7735*0.001</f>
        <v>0</v>
      </c>
      <c r="L503" s="5">
        <v>-40972.129800000002</v>
      </c>
      <c r="M503" s="5">
        <f>ABS(IF(L503&lt;=0,L503/耗电量关键数据!$B$6/1000,L503/耗电量关键数据!$B$5/1000))</f>
        <v>16.38885192</v>
      </c>
      <c r="N503" s="19">
        <f>耗电量关键数据!$B$14</f>
        <v>1.1688450000000001</v>
      </c>
      <c r="O503" s="19">
        <f>耗电量关键数据!$B$15</f>
        <v>0.37403039999999999</v>
      </c>
      <c r="P503" s="19">
        <f t="shared" si="65"/>
        <v>17.93172732</v>
      </c>
      <c r="Q503" s="19">
        <f t="shared" si="69"/>
        <v>0</v>
      </c>
      <c r="R503" s="20">
        <f t="shared" si="66"/>
        <v>0</v>
      </c>
      <c r="S503" s="20">
        <f t="shared" si="70"/>
        <v>0</v>
      </c>
      <c r="T503" s="20">
        <f>IF((T502+R503)&lt;0,0,IF((T502+R503)&gt;结论【关键目标】!C$28,结论【关键目标】!C$28,T502+R503))</f>
        <v>0</v>
      </c>
      <c r="U503" s="19">
        <f>IF((T502+R503)&lt;结论【关键目标】!$C$28,0,(发电量计算【计算逻辑页】!R503+发电量计算【计算逻辑页】!T502-结论【关键目标】!$C$28))</f>
        <v>0</v>
      </c>
      <c r="V503" s="5">
        <f t="shared" si="67"/>
        <v>0</v>
      </c>
      <c r="W503" s="5">
        <f t="shared" si="68"/>
        <v>0</v>
      </c>
      <c r="X503" s="5">
        <f t="shared" si="71"/>
        <v>0</v>
      </c>
    </row>
    <row r="504" spans="1:24" x14ac:dyDescent="0.15">
      <c r="A504" s="7">
        <v>503</v>
      </c>
      <c r="B504" s="7">
        <v>1</v>
      </c>
      <c r="C504" s="7">
        <v>21</v>
      </c>
      <c r="D504" s="7">
        <v>23</v>
      </c>
      <c r="E504" s="7">
        <v>21</v>
      </c>
      <c r="F504" s="7">
        <v>-6</v>
      </c>
      <c r="G504" s="7">
        <v>0</v>
      </c>
      <c r="H504" s="7">
        <f t="shared" si="63"/>
        <v>6</v>
      </c>
      <c r="I504" s="16">
        <f t="shared" si="64"/>
        <v>44947</v>
      </c>
      <c r="J504" s="17">
        <v>0.70809999999999995</v>
      </c>
      <c r="K504" s="18">
        <f>G504*结论【关键目标】!C$27*0.7735*0.001</f>
        <v>0</v>
      </c>
      <c r="L504" s="5">
        <v>-41625.94038</v>
      </c>
      <c r="M504" s="5">
        <f>ABS(IF(L504&lt;=0,L504/耗电量关键数据!$B$6/1000,L504/耗电量关键数据!$B$5/1000))</f>
        <v>16.650376152</v>
      </c>
      <c r="N504" s="19">
        <f>耗电量关键数据!$B$14</f>
        <v>1.1688450000000001</v>
      </c>
      <c r="O504" s="19">
        <f>耗电量关键数据!$B$15</f>
        <v>0.37403039999999999</v>
      </c>
      <c r="P504" s="19">
        <f t="shared" si="65"/>
        <v>18.193251552</v>
      </c>
      <c r="Q504" s="19">
        <f t="shared" si="69"/>
        <v>0</v>
      </c>
      <c r="R504" s="20">
        <f t="shared" si="66"/>
        <v>0</v>
      </c>
      <c r="S504" s="20">
        <f t="shared" si="70"/>
        <v>0</v>
      </c>
      <c r="T504" s="20">
        <f>IF((T503+R504)&lt;0,0,IF((T503+R504)&gt;结论【关键目标】!C$28,结论【关键目标】!C$28,T503+R504))</f>
        <v>0</v>
      </c>
      <c r="U504" s="19">
        <f>IF((T503+R504)&lt;结论【关键目标】!$C$28,0,(发电量计算【计算逻辑页】!R504+发电量计算【计算逻辑页】!T503-结论【关键目标】!$C$28))</f>
        <v>0</v>
      </c>
      <c r="V504" s="5">
        <f t="shared" si="67"/>
        <v>0</v>
      </c>
      <c r="W504" s="5">
        <f t="shared" si="68"/>
        <v>0</v>
      </c>
      <c r="X504" s="5">
        <f t="shared" si="71"/>
        <v>0</v>
      </c>
    </row>
    <row r="505" spans="1:24" x14ac:dyDescent="0.15">
      <c r="A505" s="7">
        <v>504</v>
      </c>
      <c r="B505" s="7">
        <v>1</v>
      </c>
      <c r="C505" s="7">
        <v>21</v>
      </c>
      <c r="D505" s="7">
        <v>24</v>
      </c>
      <c r="E505" s="7">
        <v>21</v>
      </c>
      <c r="F505" s="7">
        <v>-5.6</v>
      </c>
      <c r="G505" s="7">
        <v>0</v>
      </c>
      <c r="H505" s="7">
        <f t="shared" si="63"/>
        <v>6</v>
      </c>
      <c r="I505" s="16">
        <f t="shared" si="64"/>
        <v>44947</v>
      </c>
      <c r="J505" s="17">
        <v>0.2407</v>
      </c>
      <c r="K505" s="18">
        <f>G505*结论【关键目标】!C$27*0.7735*0.001</f>
        <v>0</v>
      </c>
      <c r="L505" s="5">
        <v>-42279.750959999998</v>
      </c>
      <c r="M505" s="5">
        <f>ABS(IF(L505&lt;=0,L505/耗电量关键数据!$B$6/1000,L505/耗电量关键数据!$B$5/1000))</f>
        <v>16.911900383999999</v>
      </c>
      <c r="N505" s="19">
        <f>耗电量关键数据!$B$14</f>
        <v>1.1688450000000001</v>
      </c>
      <c r="O505" s="19">
        <f>耗电量关键数据!$B$15</f>
        <v>0.37403039999999999</v>
      </c>
      <c r="P505" s="19">
        <f t="shared" si="65"/>
        <v>18.454775783999999</v>
      </c>
      <c r="Q505" s="19">
        <f t="shared" si="69"/>
        <v>0</v>
      </c>
      <c r="R505" s="20">
        <f t="shared" si="66"/>
        <v>0</v>
      </c>
      <c r="S505" s="20">
        <f t="shared" si="70"/>
        <v>0</v>
      </c>
      <c r="T505" s="20">
        <f>IF((T504+R505)&lt;0,0,IF((T504+R505)&gt;结论【关键目标】!C$28,结论【关键目标】!C$28,T504+R505))</f>
        <v>0</v>
      </c>
      <c r="U505" s="19">
        <f>IF((T504+R505)&lt;结论【关键目标】!$C$28,0,(发电量计算【计算逻辑页】!R505+发电量计算【计算逻辑页】!T504-结论【关键目标】!$C$28))</f>
        <v>0</v>
      </c>
      <c r="V505" s="5">
        <f t="shared" si="67"/>
        <v>0</v>
      </c>
      <c r="W505" s="5">
        <f t="shared" si="68"/>
        <v>0</v>
      </c>
      <c r="X505" s="5">
        <f t="shared" si="71"/>
        <v>0</v>
      </c>
    </row>
    <row r="506" spans="1:24" x14ac:dyDescent="0.15">
      <c r="A506" s="7">
        <v>505</v>
      </c>
      <c r="B506" s="7">
        <v>1</v>
      </c>
      <c r="C506" s="7">
        <v>22</v>
      </c>
      <c r="D506" s="7">
        <v>1</v>
      </c>
      <c r="E506" s="7">
        <v>22</v>
      </c>
      <c r="F506" s="7">
        <v>-6</v>
      </c>
      <c r="G506" s="7">
        <v>0</v>
      </c>
      <c r="H506" s="7">
        <f t="shared" si="63"/>
        <v>7</v>
      </c>
      <c r="I506" s="16">
        <f t="shared" si="64"/>
        <v>44948</v>
      </c>
      <c r="J506" s="17">
        <v>0.2407</v>
      </c>
      <c r="K506" s="18">
        <f>G506*结论【关键目标】!C$27*0.7735*0.001</f>
        <v>0</v>
      </c>
      <c r="L506" s="5">
        <v>-39501.09345</v>
      </c>
      <c r="M506" s="5">
        <f>ABS(IF(L506&lt;=0,L506/耗电量关键数据!$B$6/1000,L506/耗电量关键数据!$B$5/1000))</f>
        <v>15.80043738</v>
      </c>
      <c r="N506" s="19">
        <f>耗电量关键数据!$B$14</f>
        <v>1.1688450000000001</v>
      </c>
      <c r="O506" s="19">
        <f>耗电量关键数据!$B$15</f>
        <v>0.37403039999999999</v>
      </c>
      <c r="P506" s="19">
        <f t="shared" si="65"/>
        <v>17.343312779999998</v>
      </c>
      <c r="Q506" s="19">
        <f t="shared" si="69"/>
        <v>0</v>
      </c>
      <c r="R506" s="20">
        <f t="shared" si="66"/>
        <v>0</v>
      </c>
      <c r="S506" s="20">
        <f t="shared" si="70"/>
        <v>0</v>
      </c>
      <c r="T506" s="20">
        <f>IF((T505+R506)&lt;0,0,IF((T505+R506)&gt;结论【关键目标】!C$28,结论【关键目标】!C$28,T505+R506))</f>
        <v>0</v>
      </c>
      <c r="U506" s="19">
        <f>IF((T505+R506)&lt;结论【关键目标】!$C$28,0,(发电量计算【计算逻辑页】!R506+发电量计算【计算逻辑页】!T505-结论【关键目标】!$C$28))</f>
        <v>0</v>
      </c>
      <c r="V506" s="5">
        <f t="shared" si="67"/>
        <v>0</v>
      </c>
      <c r="W506" s="5">
        <f t="shared" si="68"/>
        <v>0</v>
      </c>
      <c r="X506" s="5">
        <f t="shared" si="71"/>
        <v>0</v>
      </c>
    </row>
    <row r="507" spans="1:24" x14ac:dyDescent="0.15">
      <c r="A507" s="7">
        <v>506</v>
      </c>
      <c r="B507" s="7">
        <v>1</v>
      </c>
      <c r="C507" s="7">
        <v>22</v>
      </c>
      <c r="D507" s="7">
        <v>2</v>
      </c>
      <c r="E507" s="7">
        <v>22</v>
      </c>
      <c r="F507" s="7">
        <v>-6</v>
      </c>
      <c r="G507" s="7">
        <v>0</v>
      </c>
      <c r="H507" s="7">
        <f t="shared" si="63"/>
        <v>7</v>
      </c>
      <c r="I507" s="16">
        <f t="shared" si="64"/>
        <v>44948</v>
      </c>
      <c r="J507" s="17">
        <v>0.2407</v>
      </c>
      <c r="K507" s="18">
        <f>G507*结论【关键目标】!C$27*0.7735*0.001</f>
        <v>0</v>
      </c>
      <c r="L507" s="5">
        <v>-40587.047720000002</v>
      </c>
      <c r="M507" s="5">
        <f>ABS(IF(L507&lt;=0,L507/耗电量关键数据!$B$6/1000,L507/耗电量关键数据!$B$5/1000))</f>
        <v>16.234819088000002</v>
      </c>
      <c r="N507" s="19">
        <f>耗电量关键数据!$B$14</f>
        <v>1.1688450000000001</v>
      </c>
      <c r="O507" s="19">
        <f>耗电量关键数据!$B$15</f>
        <v>0.37403039999999999</v>
      </c>
      <c r="P507" s="19">
        <f t="shared" si="65"/>
        <v>17.777694488000002</v>
      </c>
      <c r="Q507" s="19">
        <f t="shared" si="69"/>
        <v>0</v>
      </c>
      <c r="R507" s="20">
        <f t="shared" si="66"/>
        <v>0</v>
      </c>
      <c r="S507" s="20">
        <f t="shared" si="70"/>
        <v>0</v>
      </c>
      <c r="T507" s="20">
        <f>IF((T506+R507)&lt;0,0,IF((T506+R507)&gt;结论【关键目标】!C$28,结论【关键目标】!C$28,T506+R507))</f>
        <v>0</v>
      </c>
      <c r="U507" s="19">
        <f>IF((T506+R507)&lt;结论【关键目标】!$C$28,0,(发电量计算【计算逻辑页】!R507+发电量计算【计算逻辑页】!T506-结论【关键目标】!$C$28))</f>
        <v>0</v>
      </c>
      <c r="V507" s="5">
        <f t="shared" si="67"/>
        <v>0</v>
      </c>
      <c r="W507" s="5">
        <f t="shared" si="68"/>
        <v>0</v>
      </c>
      <c r="X507" s="5">
        <f t="shared" si="71"/>
        <v>0</v>
      </c>
    </row>
    <row r="508" spans="1:24" x14ac:dyDescent="0.15">
      <c r="A508" s="7">
        <v>507</v>
      </c>
      <c r="B508" s="7">
        <v>1</v>
      </c>
      <c r="C508" s="7">
        <v>22</v>
      </c>
      <c r="D508" s="7">
        <v>3</v>
      </c>
      <c r="E508" s="7">
        <v>22</v>
      </c>
      <c r="F508" s="7">
        <v>-5.8</v>
      </c>
      <c r="G508" s="7">
        <v>0</v>
      </c>
      <c r="H508" s="7">
        <f t="shared" si="63"/>
        <v>7</v>
      </c>
      <c r="I508" s="16">
        <f t="shared" si="64"/>
        <v>44948</v>
      </c>
      <c r="J508" s="17">
        <v>0.2407</v>
      </c>
      <c r="K508" s="18">
        <f>G508*结论【关键目标】!C$27*0.7735*0.001</f>
        <v>0</v>
      </c>
      <c r="L508" s="5">
        <v>-41802.925999999999</v>
      </c>
      <c r="M508" s="5">
        <f>ABS(IF(L508&lt;=0,L508/耗电量关键数据!$B$6/1000,L508/耗电量关键数据!$B$5/1000))</f>
        <v>16.721170399999998</v>
      </c>
      <c r="N508" s="19">
        <f>耗电量关键数据!$B$14</f>
        <v>1.1688450000000001</v>
      </c>
      <c r="O508" s="19">
        <f>耗电量关键数据!$B$15</f>
        <v>0.37403039999999999</v>
      </c>
      <c r="P508" s="19">
        <f t="shared" si="65"/>
        <v>18.264045799999998</v>
      </c>
      <c r="Q508" s="19">
        <f t="shared" si="69"/>
        <v>0</v>
      </c>
      <c r="R508" s="20">
        <f t="shared" si="66"/>
        <v>0</v>
      </c>
      <c r="S508" s="20">
        <f t="shared" si="70"/>
        <v>0</v>
      </c>
      <c r="T508" s="20">
        <f>IF((T507+R508)&lt;0,0,IF((T507+R508)&gt;结论【关键目标】!C$28,结论【关键目标】!C$28,T507+R508))</f>
        <v>0</v>
      </c>
      <c r="U508" s="19">
        <f>IF((T507+R508)&lt;结论【关键目标】!$C$28,0,(发电量计算【计算逻辑页】!R508+发电量计算【计算逻辑页】!T507-结论【关键目标】!$C$28))</f>
        <v>0</v>
      </c>
      <c r="V508" s="5">
        <f t="shared" si="67"/>
        <v>0</v>
      </c>
      <c r="W508" s="5">
        <f t="shared" si="68"/>
        <v>0</v>
      </c>
      <c r="X508" s="5">
        <f t="shared" si="71"/>
        <v>0</v>
      </c>
    </row>
    <row r="509" spans="1:24" x14ac:dyDescent="0.15">
      <c r="A509" s="7">
        <v>508</v>
      </c>
      <c r="B509" s="7">
        <v>1</v>
      </c>
      <c r="C509" s="7">
        <v>22</v>
      </c>
      <c r="D509" s="7">
        <v>4</v>
      </c>
      <c r="E509" s="7">
        <v>22</v>
      </c>
      <c r="F509" s="7">
        <v>-6</v>
      </c>
      <c r="G509" s="7">
        <v>0</v>
      </c>
      <c r="H509" s="7">
        <f t="shared" si="63"/>
        <v>7</v>
      </c>
      <c r="I509" s="16">
        <f t="shared" si="64"/>
        <v>44948</v>
      </c>
      <c r="J509" s="17">
        <v>0.2407</v>
      </c>
      <c r="K509" s="18">
        <f>G509*结论【关键目标】!C$27*0.7735*0.001</f>
        <v>0</v>
      </c>
      <c r="L509" s="5">
        <v>-42987.557809999998</v>
      </c>
      <c r="M509" s="5">
        <f>ABS(IF(L509&lt;=0,L509/耗电量关键数据!$B$6/1000,L509/耗电量关键数据!$B$5/1000))</f>
        <v>17.195023123999999</v>
      </c>
      <c r="N509" s="19">
        <f>耗电量关键数据!$B$14</f>
        <v>1.1688450000000001</v>
      </c>
      <c r="O509" s="19">
        <f>耗电量关键数据!$B$15</f>
        <v>0.37403039999999999</v>
      </c>
      <c r="P509" s="19">
        <f t="shared" si="65"/>
        <v>18.737898523999998</v>
      </c>
      <c r="Q509" s="19">
        <f t="shared" si="69"/>
        <v>0</v>
      </c>
      <c r="R509" s="20">
        <f t="shared" si="66"/>
        <v>0</v>
      </c>
      <c r="S509" s="20">
        <f t="shared" si="70"/>
        <v>0</v>
      </c>
      <c r="T509" s="20">
        <f>IF((T508+R509)&lt;0,0,IF((T508+R509)&gt;结论【关键目标】!C$28,结论【关键目标】!C$28,T508+R509))</f>
        <v>0</v>
      </c>
      <c r="U509" s="19">
        <f>IF((T508+R509)&lt;结论【关键目标】!$C$28,0,(发电量计算【计算逻辑页】!R509+发电量计算【计算逻辑页】!T508-结论【关键目标】!$C$28))</f>
        <v>0</v>
      </c>
      <c r="V509" s="5">
        <f t="shared" si="67"/>
        <v>0</v>
      </c>
      <c r="W509" s="5">
        <f t="shared" si="68"/>
        <v>0</v>
      </c>
      <c r="X509" s="5">
        <f t="shared" si="71"/>
        <v>0</v>
      </c>
    </row>
    <row r="510" spans="1:24" x14ac:dyDescent="0.15">
      <c r="A510" s="7">
        <v>509</v>
      </c>
      <c r="B510" s="7">
        <v>1</v>
      </c>
      <c r="C510" s="7">
        <v>22</v>
      </c>
      <c r="D510" s="7">
        <v>5</v>
      </c>
      <c r="E510" s="7">
        <v>22</v>
      </c>
      <c r="F510" s="7">
        <v>-6</v>
      </c>
      <c r="G510" s="7">
        <v>0</v>
      </c>
      <c r="H510" s="7">
        <f t="shared" si="63"/>
        <v>7</v>
      </c>
      <c r="I510" s="16">
        <f t="shared" si="64"/>
        <v>44948</v>
      </c>
      <c r="J510" s="17">
        <v>0.2407</v>
      </c>
      <c r="K510" s="18">
        <f>G510*结论【关键目标】!C$27*0.7735*0.001</f>
        <v>0</v>
      </c>
      <c r="L510" s="5">
        <v>-44116.592620000003</v>
      </c>
      <c r="M510" s="5">
        <f>ABS(IF(L510&lt;=0,L510/耗电量关键数据!$B$6/1000,L510/耗电量关键数据!$B$5/1000))</f>
        <v>17.646637047999999</v>
      </c>
      <c r="N510" s="19">
        <f>耗电量关键数据!$B$14</f>
        <v>1.1688450000000001</v>
      </c>
      <c r="O510" s="19">
        <f>耗电量关键数据!$B$15</f>
        <v>0.37403039999999999</v>
      </c>
      <c r="P510" s="19">
        <f t="shared" si="65"/>
        <v>19.189512447999999</v>
      </c>
      <c r="Q510" s="19">
        <f t="shared" si="69"/>
        <v>0</v>
      </c>
      <c r="R510" s="20">
        <f t="shared" si="66"/>
        <v>0</v>
      </c>
      <c r="S510" s="20">
        <f t="shared" si="70"/>
        <v>0</v>
      </c>
      <c r="T510" s="20">
        <f>IF((T509+R510)&lt;0,0,IF((T509+R510)&gt;结论【关键目标】!C$28,结论【关键目标】!C$28,T509+R510))</f>
        <v>0</v>
      </c>
      <c r="U510" s="19">
        <f>IF((T509+R510)&lt;结论【关键目标】!$C$28,0,(发电量计算【计算逻辑页】!R510+发电量计算【计算逻辑页】!T509-结论【关键目标】!$C$28))</f>
        <v>0</v>
      </c>
      <c r="V510" s="5">
        <f t="shared" si="67"/>
        <v>0</v>
      </c>
      <c r="W510" s="5">
        <f t="shared" si="68"/>
        <v>0</v>
      </c>
      <c r="X510" s="5">
        <f t="shared" si="71"/>
        <v>0</v>
      </c>
    </row>
    <row r="511" spans="1:24" x14ac:dyDescent="0.15">
      <c r="A511" s="7">
        <v>510</v>
      </c>
      <c r="B511" s="7">
        <v>1</v>
      </c>
      <c r="C511" s="7">
        <v>22</v>
      </c>
      <c r="D511" s="7">
        <v>6</v>
      </c>
      <c r="E511" s="7">
        <v>22</v>
      </c>
      <c r="F511" s="7">
        <v>-5.6</v>
      </c>
      <c r="G511" s="7">
        <v>0</v>
      </c>
      <c r="H511" s="7">
        <f t="shared" si="63"/>
        <v>7</v>
      </c>
      <c r="I511" s="16">
        <f t="shared" si="64"/>
        <v>44948</v>
      </c>
      <c r="J511" s="17">
        <v>0.2407</v>
      </c>
      <c r="K511" s="18">
        <f>G511*结论【关键目标】!C$27*0.7735*0.001</f>
        <v>0</v>
      </c>
      <c r="L511" s="5">
        <v>-45141.965799999998</v>
      </c>
      <c r="M511" s="5">
        <f>ABS(IF(L511&lt;=0,L511/耗电量关键数据!$B$6/1000,L511/耗电量关键数据!$B$5/1000))</f>
        <v>18.056786320000001</v>
      </c>
      <c r="N511" s="19">
        <f>耗电量关键数据!$B$14</f>
        <v>1.1688450000000001</v>
      </c>
      <c r="O511" s="19">
        <f>耗电量关键数据!$B$15</f>
        <v>0.37403039999999999</v>
      </c>
      <c r="P511" s="19">
        <f t="shared" si="65"/>
        <v>19.59966172</v>
      </c>
      <c r="Q511" s="19">
        <f t="shared" si="69"/>
        <v>0</v>
      </c>
      <c r="R511" s="20">
        <f t="shared" si="66"/>
        <v>0</v>
      </c>
      <c r="S511" s="20">
        <f t="shared" si="70"/>
        <v>0</v>
      </c>
      <c r="T511" s="20">
        <f>IF((T510+R511)&lt;0,0,IF((T510+R511)&gt;结论【关键目标】!C$28,结论【关键目标】!C$28,T510+R511))</f>
        <v>0</v>
      </c>
      <c r="U511" s="19">
        <f>IF((T510+R511)&lt;结论【关键目标】!$C$28,0,(发电量计算【计算逻辑页】!R511+发电量计算【计算逻辑页】!T510-结论【关键目标】!$C$28))</f>
        <v>0</v>
      </c>
      <c r="V511" s="5">
        <f t="shared" si="67"/>
        <v>0</v>
      </c>
      <c r="W511" s="5">
        <f t="shared" si="68"/>
        <v>0</v>
      </c>
      <c r="X511" s="5">
        <f t="shared" si="71"/>
        <v>0</v>
      </c>
    </row>
    <row r="512" spans="1:24" x14ac:dyDescent="0.15">
      <c r="A512" s="7">
        <v>511</v>
      </c>
      <c r="B512" s="7">
        <v>1</v>
      </c>
      <c r="C512" s="7">
        <v>22</v>
      </c>
      <c r="D512" s="7">
        <v>7</v>
      </c>
      <c r="E512" s="7">
        <v>22</v>
      </c>
      <c r="F512" s="7">
        <v>-5</v>
      </c>
      <c r="G512" s="7">
        <v>0</v>
      </c>
      <c r="H512" s="7">
        <f t="shared" si="63"/>
        <v>7</v>
      </c>
      <c r="I512" s="16">
        <f t="shared" si="64"/>
        <v>44948</v>
      </c>
      <c r="J512" s="17">
        <v>0.2407</v>
      </c>
      <c r="K512" s="18">
        <f>G512*结论【关键目标】!C$27*0.7735*0.001</f>
        <v>0</v>
      </c>
      <c r="L512" s="5">
        <v>-40510.78585</v>
      </c>
      <c r="M512" s="5">
        <f>ABS(IF(L512&lt;=0,L512/耗电量关键数据!$B$6/1000,L512/耗电量关键数据!$B$5/1000))</f>
        <v>16.20431434</v>
      </c>
      <c r="N512" s="19">
        <f>耗电量关键数据!$B$14</f>
        <v>1.1688450000000001</v>
      </c>
      <c r="O512" s="19">
        <f>耗电量关键数据!$B$15</f>
        <v>0.37403039999999999</v>
      </c>
      <c r="P512" s="19">
        <f t="shared" si="65"/>
        <v>17.74718974</v>
      </c>
      <c r="Q512" s="19">
        <f t="shared" si="69"/>
        <v>0</v>
      </c>
      <c r="R512" s="20">
        <f t="shared" si="66"/>
        <v>0</v>
      </c>
      <c r="S512" s="20">
        <f t="shared" si="70"/>
        <v>0</v>
      </c>
      <c r="T512" s="20">
        <f>IF((T511+R512)&lt;0,0,IF((T511+R512)&gt;结论【关键目标】!C$28,结论【关键目标】!C$28,T511+R512))</f>
        <v>0</v>
      </c>
      <c r="U512" s="19">
        <f>IF((T511+R512)&lt;结论【关键目标】!$C$28,0,(发电量计算【计算逻辑页】!R512+发电量计算【计算逻辑页】!T511-结论【关键目标】!$C$28))</f>
        <v>0</v>
      </c>
      <c r="V512" s="5">
        <f t="shared" si="67"/>
        <v>0</v>
      </c>
      <c r="W512" s="5">
        <f t="shared" si="68"/>
        <v>0</v>
      </c>
      <c r="X512" s="5">
        <f t="shared" si="71"/>
        <v>0</v>
      </c>
    </row>
    <row r="513" spans="1:24" x14ac:dyDescent="0.15">
      <c r="A513" s="7">
        <v>512</v>
      </c>
      <c r="B513" s="7">
        <v>1</v>
      </c>
      <c r="C513" s="7">
        <v>22</v>
      </c>
      <c r="D513" s="7">
        <v>8</v>
      </c>
      <c r="E513" s="7">
        <v>22</v>
      </c>
      <c r="F513" s="7">
        <v>-5</v>
      </c>
      <c r="G513" s="7">
        <v>66.599999999999994</v>
      </c>
      <c r="H513" s="7">
        <f t="shared" si="63"/>
        <v>7</v>
      </c>
      <c r="I513" s="16">
        <f t="shared" si="64"/>
        <v>44948</v>
      </c>
      <c r="J513" s="17">
        <v>0.70809999999999995</v>
      </c>
      <c r="K513" s="18">
        <f>G513*结论【关键目标】!C$27*0.7735*0.001</f>
        <v>6.181811999999999</v>
      </c>
      <c r="L513" s="5">
        <v>-39847.490310000001</v>
      </c>
      <c r="M513" s="5">
        <f>ABS(IF(L513&lt;=0,L513/耗电量关键数据!$B$6/1000,L513/耗电量关键数据!$B$5/1000))</f>
        <v>15.938996124000001</v>
      </c>
      <c r="N513" s="19">
        <f>耗电量关键数据!$B$14</f>
        <v>1.1688450000000001</v>
      </c>
      <c r="O513" s="19">
        <f>耗电量关键数据!$B$15</f>
        <v>0.37403039999999999</v>
      </c>
      <c r="P513" s="19">
        <f t="shared" si="65"/>
        <v>17.481871523999999</v>
      </c>
      <c r="Q513" s="19">
        <f t="shared" si="69"/>
        <v>0</v>
      </c>
      <c r="R513" s="20">
        <f t="shared" si="66"/>
        <v>6.181811999999999</v>
      </c>
      <c r="S513" s="20">
        <f t="shared" si="70"/>
        <v>0</v>
      </c>
      <c r="T513" s="20">
        <f>IF((T512+R513)&lt;0,0,IF((T512+R513)&gt;结论【关键目标】!C$28,结论【关键目标】!C$28,T512+R513))</f>
        <v>6.181811999999999</v>
      </c>
      <c r="U513" s="19">
        <f>IF((T512+R513)&lt;结论【关键目标】!$C$28,0,(发电量计算【计算逻辑页】!R513+发电量计算【计算逻辑页】!T512-结论【关键目标】!$C$28))</f>
        <v>0</v>
      </c>
      <c r="V513" s="5">
        <f t="shared" si="67"/>
        <v>0</v>
      </c>
      <c r="W513" s="5">
        <f t="shared" si="68"/>
        <v>4.3773410771999988</v>
      </c>
      <c r="X513" s="5">
        <f t="shared" si="71"/>
        <v>0</v>
      </c>
    </row>
    <row r="514" spans="1:24" x14ac:dyDescent="0.15">
      <c r="A514" s="7">
        <v>513</v>
      </c>
      <c r="B514" s="7">
        <v>1</v>
      </c>
      <c r="C514" s="7">
        <v>22</v>
      </c>
      <c r="D514" s="7">
        <v>9</v>
      </c>
      <c r="E514" s="7">
        <v>22</v>
      </c>
      <c r="F514" s="7">
        <v>-4.7</v>
      </c>
      <c r="G514" s="7">
        <v>175.6</v>
      </c>
      <c r="H514" s="7">
        <f t="shared" ref="H514:H577" si="72">WEEKDAY(I:I,2)</f>
        <v>7</v>
      </c>
      <c r="I514" s="16">
        <f t="shared" ref="I514:I577" si="73">DATE(2023,B514,C514)</f>
        <v>44948</v>
      </c>
      <c r="J514" s="17">
        <v>0.70809999999999995</v>
      </c>
      <c r="K514" s="18">
        <f>G514*结论【关键目标】!C$27*0.7735*0.001</f>
        <v>16.299191999999998</v>
      </c>
      <c r="L514" s="5">
        <v>-19517.988659999999</v>
      </c>
      <c r="M514" s="5">
        <f>ABS(IF(L514&lt;=0,L514/耗电量关键数据!$B$6/1000,L514/耗电量关键数据!$B$5/1000))</f>
        <v>7.8071954639999994</v>
      </c>
      <c r="N514" s="19">
        <f>耗电量关键数据!$B$14</f>
        <v>1.1688450000000001</v>
      </c>
      <c r="O514" s="19">
        <f>耗电量关键数据!$B$15</f>
        <v>0.37403039999999999</v>
      </c>
      <c r="P514" s="19">
        <f t="shared" ref="P514:P577" si="74">M514+N514+O514</f>
        <v>9.350070864000001</v>
      </c>
      <c r="Q514" s="19">
        <f t="shared" si="69"/>
        <v>0</v>
      </c>
      <c r="R514" s="20">
        <f t="shared" ref="R514:R577" si="75">K514-Q514</f>
        <v>16.299191999999998</v>
      </c>
      <c r="S514" s="20">
        <f t="shared" si="70"/>
        <v>0</v>
      </c>
      <c r="T514" s="20">
        <f>IF((T513+R514)&lt;0,0,IF((T513+R514)&gt;结论【关键目标】!C$28,结论【关键目标】!C$28,T513+R514))</f>
        <v>22</v>
      </c>
      <c r="U514" s="19">
        <f>IF((T513+R514)&lt;结论【关键目标】!$C$28,0,(发电量计算【计算逻辑页】!R514+发电量计算【计算逻辑页】!T513-结论【关键目标】!$C$28))</f>
        <v>0.48100399999999865</v>
      </c>
      <c r="V514" s="5">
        <f t="shared" ref="V514:V577" si="76">IF(J514&gt;0.35,U514*0.35,0)</f>
        <v>0.16835139999999951</v>
      </c>
      <c r="W514" s="5">
        <f t="shared" ref="W514:W577" si="77">IF(P514&gt;K514,K514*J514,P514*J514)</f>
        <v>6.6207851787984007</v>
      </c>
      <c r="X514" s="5">
        <f t="shared" si="71"/>
        <v>0</v>
      </c>
    </row>
    <row r="515" spans="1:24" x14ac:dyDescent="0.15">
      <c r="A515" s="7">
        <v>514</v>
      </c>
      <c r="B515" s="7">
        <v>1</v>
      </c>
      <c r="C515" s="7">
        <v>22</v>
      </c>
      <c r="D515" s="7">
        <v>10</v>
      </c>
      <c r="E515" s="7">
        <v>22</v>
      </c>
      <c r="F515" s="7">
        <v>-5</v>
      </c>
      <c r="G515" s="7">
        <v>204.2</v>
      </c>
      <c r="H515" s="7">
        <f t="shared" si="72"/>
        <v>7</v>
      </c>
      <c r="I515" s="16">
        <f t="shared" si="73"/>
        <v>44948</v>
      </c>
      <c r="J515" s="17">
        <v>0.70809999999999995</v>
      </c>
      <c r="K515" s="18">
        <f>G515*结论【关键目标】!C$27*0.7735*0.001</f>
        <v>18.953844</v>
      </c>
      <c r="L515" s="5">
        <v>-12721.840850000001</v>
      </c>
      <c r="M515" s="5">
        <f>ABS(IF(L515&lt;=0,L515/耗电量关键数据!$B$6/1000,L515/耗电量关键数据!$B$5/1000))</f>
        <v>5.0887363400000005</v>
      </c>
      <c r="N515" s="19">
        <f>耗电量关键数据!$B$14</f>
        <v>1.1688450000000001</v>
      </c>
      <c r="O515" s="19">
        <f>耗电量关键数据!$B$15</f>
        <v>0.37403039999999999</v>
      </c>
      <c r="P515" s="19">
        <f t="shared" si="74"/>
        <v>6.6316117400000003</v>
      </c>
      <c r="Q515" s="19">
        <f t="shared" ref="Q515:Q578" si="78">IF(J515&gt;0.8,P515,0)</f>
        <v>0</v>
      </c>
      <c r="R515" s="20">
        <f t="shared" si="75"/>
        <v>18.953844</v>
      </c>
      <c r="S515" s="20">
        <f t="shared" ref="S515:S578" si="79">IF(R515&lt;0,ABS(R515),0)</f>
        <v>0</v>
      </c>
      <c r="T515" s="20">
        <f>IF((T514+R515)&lt;0,0,IF((T514+R515)&gt;结论【关键目标】!C$28,结论【关键目标】!C$28,T514+R515))</f>
        <v>22</v>
      </c>
      <c r="U515" s="19">
        <f>IF((T514+R515)&lt;结论【关键目标】!$C$28,0,(发电量计算【计算逻辑页】!R515+发电量计算【计算逻辑页】!T514-结论【关键目标】!$C$28))</f>
        <v>18.953844000000004</v>
      </c>
      <c r="V515" s="5">
        <f t="shared" si="76"/>
        <v>6.6338454000000011</v>
      </c>
      <c r="W515" s="5">
        <f t="shared" si="77"/>
        <v>4.695844273094</v>
      </c>
      <c r="X515" s="5">
        <f t="shared" si="71"/>
        <v>0</v>
      </c>
    </row>
    <row r="516" spans="1:24" x14ac:dyDescent="0.15">
      <c r="A516" s="7">
        <v>515</v>
      </c>
      <c r="B516" s="7">
        <v>1</v>
      </c>
      <c r="C516" s="7">
        <v>22</v>
      </c>
      <c r="D516" s="7">
        <v>11</v>
      </c>
      <c r="E516" s="7">
        <v>22</v>
      </c>
      <c r="F516" s="7">
        <v>-4</v>
      </c>
      <c r="G516" s="7">
        <v>280.3</v>
      </c>
      <c r="H516" s="7">
        <f t="shared" si="72"/>
        <v>7</v>
      </c>
      <c r="I516" s="16">
        <f t="shared" si="73"/>
        <v>44948</v>
      </c>
      <c r="J516" s="17">
        <v>1.2267999999999999</v>
      </c>
      <c r="K516" s="18">
        <f>G516*结论【关键目标】!C$27*0.7735*0.001</f>
        <v>26.017446</v>
      </c>
      <c r="L516" s="5">
        <v>-3831.2656179999999</v>
      </c>
      <c r="M516" s="5">
        <f>ABS(IF(L516&lt;=0,L516/耗电量关键数据!$B$6/1000,L516/耗电量关键数据!$B$5/1000))</f>
        <v>1.5325062471999999</v>
      </c>
      <c r="N516" s="19">
        <f>耗电量关键数据!$B$14</f>
        <v>1.1688450000000001</v>
      </c>
      <c r="O516" s="19">
        <f>耗电量关键数据!$B$15</f>
        <v>0.37403039999999999</v>
      </c>
      <c r="P516" s="19">
        <f t="shared" si="74"/>
        <v>3.0753816472</v>
      </c>
      <c r="Q516" s="19">
        <f t="shared" si="78"/>
        <v>3.0753816472</v>
      </c>
      <c r="R516" s="20">
        <f t="shared" si="75"/>
        <v>22.942064352799999</v>
      </c>
      <c r="S516" s="20">
        <f t="shared" si="79"/>
        <v>0</v>
      </c>
      <c r="T516" s="20">
        <f>IF((T515+R516)&lt;0,0,IF((T515+R516)&gt;结论【关键目标】!C$28,结论【关键目标】!C$28,T515+R516))</f>
        <v>22</v>
      </c>
      <c r="U516" s="19">
        <f>IF((T515+R516)&lt;结论【关键目标】!$C$28,0,(发电量计算【计算逻辑页】!R516+发电量计算【计算逻辑页】!T515-结论【关键目标】!$C$28))</f>
        <v>22.942064352800003</v>
      </c>
      <c r="V516" s="5">
        <f t="shared" si="76"/>
        <v>8.0297225234800003</v>
      </c>
      <c r="W516" s="5">
        <f t="shared" si="77"/>
        <v>3.7728782047849596</v>
      </c>
      <c r="X516" s="5">
        <f t="shared" ref="X516:X579" si="80">(J516-0.35)*IF(T516&gt;S516,S516,T516)</f>
        <v>0</v>
      </c>
    </row>
    <row r="517" spans="1:24" x14ac:dyDescent="0.15">
      <c r="A517" s="7">
        <v>516</v>
      </c>
      <c r="B517" s="7">
        <v>1</v>
      </c>
      <c r="C517" s="7">
        <v>22</v>
      </c>
      <c r="D517" s="7">
        <v>12</v>
      </c>
      <c r="E517" s="7">
        <v>22</v>
      </c>
      <c r="F517" s="7">
        <v>-3.3</v>
      </c>
      <c r="G517" s="7">
        <v>335.1</v>
      </c>
      <c r="H517" s="7">
        <f t="shared" si="72"/>
        <v>7</v>
      </c>
      <c r="I517" s="16">
        <f t="shared" si="73"/>
        <v>44948</v>
      </c>
      <c r="J517" s="17">
        <v>1.2267999999999999</v>
      </c>
      <c r="K517" s="18">
        <f>G517*结论【关键目标】!C$27*0.7735*0.001</f>
        <v>31.103982000000002</v>
      </c>
      <c r="L517" s="5">
        <v>-8973.5361379999995</v>
      </c>
      <c r="M517" s="5">
        <f>ABS(IF(L517&lt;=0,L517/耗电量关键数据!$B$6/1000,L517/耗电量关键数据!$B$5/1000))</f>
        <v>3.5894144551999996</v>
      </c>
      <c r="N517" s="19">
        <f>耗电量关键数据!$B$14</f>
        <v>1.1688450000000001</v>
      </c>
      <c r="O517" s="19">
        <f>耗电量关键数据!$B$15</f>
        <v>0.37403039999999999</v>
      </c>
      <c r="P517" s="19">
        <f t="shared" si="74"/>
        <v>5.1322898551999989</v>
      </c>
      <c r="Q517" s="19">
        <f t="shared" si="78"/>
        <v>5.1322898551999989</v>
      </c>
      <c r="R517" s="20">
        <f t="shared" si="75"/>
        <v>25.971692144800002</v>
      </c>
      <c r="S517" s="20">
        <f t="shared" si="79"/>
        <v>0</v>
      </c>
      <c r="T517" s="20">
        <f>IF((T516+R517)&lt;0,0,IF((T516+R517)&gt;结论【关键目标】!C$28,结论【关键目标】!C$28,T516+R517))</f>
        <v>22</v>
      </c>
      <c r="U517" s="19">
        <f>IF((T516+R517)&lt;结论【关键目标】!$C$28,0,(发电量计算【计算逻辑页】!R517+发电量计算【计算逻辑页】!T516-结论【关键目标】!$C$28))</f>
        <v>25.971692144800002</v>
      </c>
      <c r="V517" s="5">
        <f t="shared" si="76"/>
        <v>9.0900922506799997</v>
      </c>
      <c r="W517" s="5">
        <f t="shared" si="77"/>
        <v>6.2962931943593583</v>
      </c>
      <c r="X517" s="5">
        <f t="shared" si="80"/>
        <v>0</v>
      </c>
    </row>
    <row r="518" spans="1:24" x14ac:dyDescent="0.15">
      <c r="A518" s="7">
        <v>517</v>
      </c>
      <c r="B518" s="7">
        <v>1</v>
      </c>
      <c r="C518" s="7">
        <v>22</v>
      </c>
      <c r="D518" s="7">
        <v>13</v>
      </c>
      <c r="E518" s="7">
        <v>22</v>
      </c>
      <c r="F518" s="7">
        <v>-3</v>
      </c>
      <c r="G518" s="7">
        <v>300.7</v>
      </c>
      <c r="H518" s="7">
        <f t="shared" si="72"/>
        <v>7</v>
      </c>
      <c r="I518" s="16">
        <f t="shared" si="73"/>
        <v>44948</v>
      </c>
      <c r="J518" s="17">
        <v>1.2267999999999999</v>
      </c>
      <c r="K518" s="18">
        <f>G518*结论【关键目标】!C$27*0.7735*0.001</f>
        <v>27.910974</v>
      </c>
      <c r="L518" s="5">
        <v>-7750.7982739999998</v>
      </c>
      <c r="M518" s="5">
        <f>ABS(IF(L518&lt;=0,L518/耗电量关键数据!$B$6/1000,L518/耗电量关键数据!$B$5/1000))</f>
        <v>3.1003193096000001</v>
      </c>
      <c r="N518" s="19">
        <f>耗电量关键数据!$B$14</f>
        <v>1.1688450000000001</v>
      </c>
      <c r="O518" s="19">
        <f>耗电量关键数据!$B$15</f>
        <v>0.37403039999999999</v>
      </c>
      <c r="P518" s="19">
        <f t="shared" si="74"/>
        <v>4.6431947096000004</v>
      </c>
      <c r="Q518" s="19">
        <f t="shared" si="78"/>
        <v>4.6431947096000004</v>
      </c>
      <c r="R518" s="20">
        <f t="shared" si="75"/>
        <v>23.2677792904</v>
      </c>
      <c r="S518" s="20">
        <f t="shared" si="79"/>
        <v>0</v>
      </c>
      <c r="T518" s="20">
        <f>IF((T517+R518)&lt;0,0,IF((T517+R518)&gt;结论【关键目标】!C$28,结论【关键目标】!C$28,T517+R518))</f>
        <v>22</v>
      </c>
      <c r="U518" s="19">
        <f>IF((T517+R518)&lt;结论【关键目标】!$C$28,0,(发电量计算【计算逻辑页】!R518+发电量计算【计算逻辑页】!T517-结论【关键目标】!$C$28))</f>
        <v>23.2677792904</v>
      </c>
      <c r="V518" s="5">
        <f t="shared" si="76"/>
        <v>8.1437227516400004</v>
      </c>
      <c r="W518" s="5">
        <f t="shared" si="77"/>
        <v>5.6962712697372799</v>
      </c>
      <c r="X518" s="5">
        <f t="shared" si="80"/>
        <v>0</v>
      </c>
    </row>
    <row r="519" spans="1:24" x14ac:dyDescent="0.15">
      <c r="A519" s="7">
        <v>518</v>
      </c>
      <c r="B519" s="7">
        <v>1</v>
      </c>
      <c r="C519" s="7">
        <v>22</v>
      </c>
      <c r="D519" s="7">
        <v>14</v>
      </c>
      <c r="E519" s="7">
        <v>22</v>
      </c>
      <c r="F519" s="7">
        <v>-2</v>
      </c>
      <c r="G519" s="7">
        <v>270.2</v>
      </c>
      <c r="H519" s="7">
        <f t="shared" si="72"/>
        <v>7</v>
      </c>
      <c r="I519" s="16">
        <f t="shared" si="73"/>
        <v>44948</v>
      </c>
      <c r="J519" s="17">
        <v>1.2267999999999999</v>
      </c>
      <c r="K519" s="18">
        <f>G519*结论【关键目标】!C$27*0.7735*0.001</f>
        <v>25.079964</v>
      </c>
      <c r="L519" s="5">
        <v>-135.63529679999999</v>
      </c>
      <c r="M519" s="5">
        <f>ABS(IF(L519&lt;=0,L519/耗电量关键数据!$B$6/1000,L519/耗电量关键数据!$B$5/1000))</f>
        <v>5.4254118719999994E-2</v>
      </c>
      <c r="N519" s="19">
        <f>耗电量关键数据!$B$14</f>
        <v>1.1688450000000001</v>
      </c>
      <c r="O519" s="19">
        <f>耗电量关键数据!$B$15</f>
        <v>0.37403039999999999</v>
      </c>
      <c r="P519" s="19">
        <f t="shared" si="74"/>
        <v>1.5971295187200001</v>
      </c>
      <c r="Q519" s="19">
        <f t="shared" si="78"/>
        <v>1.5971295187200001</v>
      </c>
      <c r="R519" s="20">
        <f t="shared" si="75"/>
        <v>23.482834481280001</v>
      </c>
      <c r="S519" s="20">
        <f t="shared" si="79"/>
        <v>0</v>
      </c>
      <c r="T519" s="20">
        <f>IF((T518+R519)&lt;0,0,IF((T518+R519)&gt;结论【关键目标】!C$28,结论【关键目标】!C$28,T518+R519))</f>
        <v>22</v>
      </c>
      <c r="U519" s="19">
        <f>IF((T518+R519)&lt;结论【关键目标】!$C$28,0,(发电量计算【计算逻辑页】!R519+发电量计算【计算逻辑页】!T518-结论【关键目标】!$C$28))</f>
        <v>23.482834481280001</v>
      </c>
      <c r="V519" s="5">
        <f t="shared" si="76"/>
        <v>8.2189920684479993</v>
      </c>
      <c r="W519" s="5">
        <f t="shared" si="77"/>
        <v>1.959358493565696</v>
      </c>
      <c r="X519" s="5">
        <f t="shared" si="80"/>
        <v>0</v>
      </c>
    </row>
    <row r="520" spans="1:24" x14ac:dyDescent="0.15">
      <c r="A520" s="7">
        <v>519</v>
      </c>
      <c r="B520" s="7">
        <v>1</v>
      </c>
      <c r="C520" s="7">
        <v>22</v>
      </c>
      <c r="D520" s="7">
        <v>15</v>
      </c>
      <c r="E520" s="7">
        <v>22</v>
      </c>
      <c r="F520" s="7">
        <v>-1</v>
      </c>
      <c r="G520" s="7">
        <v>193.7</v>
      </c>
      <c r="H520" s="7">
        <f t="shared" si="72"/>
        <v>7</v>
      </c>
      <c r="I520" s="16">
        <f t="shared" si="73"/>
        <v>44948</v>
      </c>
      <c r="J520" s="17">
        <v>1.2267999999999999</v>
      </c>
      <c r="K520" s="18">
        <f>G520*结论【关键目标】!C$27*0.7735*0.001</f>
        <v>17.979234000000002</v>
      </c>
      <c r="L520" s="5">
        <v>-3927.6141950000001</v>
      </c>
      <c r="M520" s="5">
        <f>ABS(IF(L520&lt;=0,L520/耗电量关键数据!$B$6/1000,L520/耗电量关键数据!$B$5/1000))</f>
        <v>1.5710456779999999</v>
      </c>
      <c r="N520" s="19">
        <f>耗电量关键数据!$B$14</f>
        <v>1.1688450000000001</v>
      </c>
      <c r="O520" s="19">
        <f>耗电量关键数据!$B$15</f>
        <v>0.37403039999999999</v>
      </c>
      <c r="P520" s="19">
        <f t="shared" si="74"/>
        <v>3.1139210780000002</v>
      </c>
      <c r="Q520" s="19">
        <f t="shared" si="78"/>
        <v>3.1139210780000002</v>
      </c>
      <c r="R520" s="20">
        <f t="shared" si="75"/>
        <v>14.865312922000001</v>
      </c>
      <c r="S520" s="20">
        <f t="shared" si="79"/>
        <v>0</v>
      </c>
      <c r="T520" s="20">
        <f>IF((T519+R520)&lt;0,0,IF((T519+R520)&gt;结论【关键目标】!C$28,结论【关键目标】!C$28,T519+R520))</f>
        <v>22</v>
      </c>
      <c r="U520" s="19">
        <f>IF((T519+R520)&lt;结论【关键目标】!$C$28,0,(发电量计算【计算逻辑页】!R520+发电量计算【计算逻辑页】!T519-结论【关键目标】!$C$28))</f>
        <v>14.865312922000001</v>
      </c>
      <c r="V520" s="5">
        <f t="shared" si="76"/>
        <v>5.2028595226999999</v>
      </c>
      <c r="W520" s="5">
        <f t="shared" si="77"/>
        <v>3.8201583784904001</v>
      </c>
      <c r="X520" s="5">
        <f t="shared" si="80"/>
        <v>0</v>
      </c>
    </row>
    <row r="521" spans="1:24" x14ac:dyDescent="0.15">
      <c r="A521" s="7">
        <v>520</v>
      </c>
      <c r="B521" s="7">
        <v>1</v>
      </c>
      <c r="C521" s="7">
        <v>22</v>
      </c>
      <c r="D521" s="7">
        <v>16</v>
      </c>
      <c r="E521" s="7">
        <v>22</v>
      </c>
      <c r="F521" s="7">
        <v>-1</v>
      </c>
      <c r="G521" s="7">
        <v>44.8</v>
      </c>
      <c r="H521" s="7">
        <f t="shared" si="72"/>
        <v>7</v>
      </c>
      <c r="I521" s="16">
        <f t="shared" si="73"/>
        <v>44948</v>
      </c>
      <c r="J521" s="17">
        <v>0.70809999999999995</v>
      </c>
      <c r="K521" s="18">
        <f>G521*结论【关键目标】!C$27*0.7735*0.001</f>
        <v>4.1583360000000003</v>
      </c>
      <c r="L521" s="5">
        <v>-10155.37898</v>
      </c>
      <c r="M521" s="5">
        <f>ABS(IF(L521&lt;=0,L521/耗电量关键数据!$B$6/1000,L521/耗电量关键数据!$B$5/1000))</f>
        <v>4.0621515919999993</v>
      </c>
      <c r="N521" s="19">
        <f>耗电量关键数据!$B$14</f>
        <v>1.1688450000000001</v>
      </c>
      <c r="O521" s="19">
        <f>耗电量关键数据!$B$15</f>
        <v>0.37403039999999999</v>
      </c>
      <c r="P521" s="19">
        <f t="shared" si="74"/>
        <v>5.6050269919999991</v>
      </c>
      <c r="Q521" s="19">
        <f t="shared" si="78"/>
        <v>0</v>
      </c>
      <c r="R521" s="20">
        <f t="shared" si="75"/>
        <v>4.1583360000000003</v>
      </c>
      <c r="S521" s="20">
        <f t="shared" si="79"/>
        <v>0</v>
      </c>
      <c r="T521" s="20">
        <f>IF((T520+R521)&lt;0,0,IF((T520+R521)&gt;结论【关键目标】!C$28,结论【关键目标】!C$28,T520+R521))</f>
        <v>22</v>
      </c>
      <c r="U521" s="19">
        <f>IF((T520+R521)&lt;结论【关键目标】!$C$28,0,(发电量计算【计算逻辑页】!R521+发电量计算【计算逻辑页】!T520-结论【关键目标】!$C$28))</f>
        <v>4.1583359999999985</v>
      </c>
      <c r="V521" s="5">
        <f t="shared" si="76"/>
        <v>1.4554175999999994</v>
      </c>
      <c r="W521" s="5">
        <f t="shared" si="77"/>
        <v>2.9445177216</v>
      </c>
      <c r="X521" s="5">
        <f t="shared" si="80"/>
        <v>0</v>
      </c>
    </row>
    <row r="522" spans="1:24" x14ac:dyDescent="0.15">
      <c r="A522" s="7">
        <v>521</v>
      </c>
      <c r="B522" s="7">
        <v>1</v>
      </c>
      <c r="C522" s="7">
        <v>22</v>
      </c>
      <c r="D522" s="7">
        <v>17</v>
      </c>
      <c r="E522" s="7">
        <v>22</v>
      </c>
      <c r="F522" s="7">
        <v>-1</v>
      </c>
      <c r="G522" s="7">
        <v>0</v>
      </c>
      <c r="H522" s="7">
        <f t="shared" si="72"/>
        <v>7</v>
      </c>
      <c r="I522" s="16">
        <f t="shared" si="73"/>
        <v>44948</v>
      </c>
      <c r="J522" s="17">
        <v>0.70809999999999995</v>
      </c>
      <c r="K522" s="18">
        <f>G522*结论【关键目标】!C$27*0.7735*0.001</f>
        <v>0</v>
      </c>
      <c r="L522" s="5">
        <v>-14828.12585</v>
      </c>
      <c r="M522" s="5">
        <f>ABS(IF(L522&lt;=0,L522/耗电量关键数据!$B$6/1000,L522/耗电量关键数据!$B$5/1000))</f>
        <v>5.9312503400000001</v>
      </c>
      <c r="N522" s="19">
        <f>耗电量关键数据!$B$14</f>
        <v>1.1688450000000001</v>
      </c>
      <c r="O522" s="19">
        <f>耗电量关键数据!$B$15</f>
        <v>0.37403039999999999</v>
      </c>
      <c r="P522" s="19">
        <f t="shared" si="74"/>
        <v>7.4741257399999999</v>
      </c>
      <c r="Q522" s="19">
        <f t="shared" si="78"/>
        <v>0</v>
      </c>
      <c r="R522" s="20">
        <f t="shared" si="75"/>
        <v>0</v>
      </c>
      <c r="S522" s="20">
        <f t="shared" si="79"/>
        <v>0</v>
      </c>
      <c r="T522" s="20">
        <f>IF((T521+R522)&lt;0,0,IF((T521+R522)&gt;结论【关键目标】!C$28,结论【关键目标】!C$28,T521+R522))</f>
        <v>22</v>
      </c>
      <c r="U522" s="19">
        <f>IF((T521+R522)&lt;结论【关键目标】!$C$28,0,(发电量计算【计算逻辑页】!R522+发电量计算【计算逻辑页】!T521-结论【关键目标】!$C$28))</f>
        <v>0</v>
      </c>
      <c r="V522" s="5">
        <f t="shared" si="76"/>
        <v>0</v>
      </c>
      <c r="W522" s="5">
        <f t="shared" si="77"/>
        <v>0</v>
      </c>
      <c r="X522" s="5">
        <f t="shared" si="80"/>
        <v>0</v>
      </c>
    </row>
    <row r="523" spans="1:24" x14ac:dyDescent="0.15">
      <c r="A523" s="7">
        <v>522</v>
      </c>
      <c r="B523" s="7">
        <v>1</v>
      </c>
      <c r="C523" s="7">
        <v>22</v>
      </c>
      <c r="D523" s="7">
        <v>18</v>
      </c>
      <c r="E523" s="7">
        <v>22</v>
      </c>
      <c r="F523" s="7">
        <v>-2</v>
      </c>
      <c r="G523" s="7">
        <v>0</v>
      </c>
      <c r="H523" s="7">
        <f t="shared" si="72"/>
        <v>7</v>
      </c>
      <c r="I523" s="16">
        <f t="shared" si="73"/>
        <v>44948</v>
      </c>
      <c r="J523" s="17">
        <v>0.70809999999999995</v>
      </c>
      <c r="K523" s="18">
        <f>G523*结论【关键目标】!C$27*0.7735*0.001</f>
        <v>0</v>
      </c>
      <c r="L523" s="5">
        <v>-31498.523809999999</v>
      </c>
      <c r="M523" s="5">
        <f>ABS(IF(L523&lt;=0,L523/耗电量关键数据!$B$6/1000,L523/耗电量关键数据!$B$5/1000))</f>
        <v>12.599409523999999</v>
      </c>
      <c r="N523" s="19">
        <f>耗电量关键数据!$B$14</f>
        <v>1.1688450000000001</v>
      </c>
      <c r="O523" s="19">
        <f>耗电量关键数据!$B$15</f>
        <v>0.37403039999999999</v>
      </c>
      <c r="P523" s="19">
        <f t="shared" si="74"/>
        <v>14.142284924</v>
      </c>
      <c r="Q523" s="19">
        <f t="shared" si="78"/>
        <v>0</v>
      </c>
      <c r="R523" s="20">
        <f t="shared" si="75"/>
        <v>0</v>
      </c>
      <c r="S523" s="20">
        <f t="shared" si="79"/>
        <v>0</v>
      </c>
      <c r="T523" s="20">
        <f>IF((T522+R523)&lt;0,0,IF((T522+R523)&gt;结论【关键目标】!C$28,结论【关键目标】!C$28,T522+R523))</f>
        <v>22</v>
      </c>
      <c r="U523" s="19">
        <f>IF((T522+R523)&lt;结论【关键目标】!$C$28,0,(发电量计算【计算逻辑页】!R523+发电量计算【计算逻辑页】!T522-结论【关键目标】!$C$28))</f>
        <v>0</v>
      </c>
      <c r="V523" s="5">
        <f t="shared" si="76"/>
        <v>0</v>
      </c>
      <c r="W523" s="5">
        <f t="shared" si="77"/>
        <v>0</v>
      </c>
      <c r="X523" s="5">
        <f t="shared" si="80"/>
        <v>0</v>
      </c>
    </row>
    <row r="524" spans="1:24" x14ac:dyDescent="0.15">
      <c r="A524" s="7">
        <v>523</v>
      </c>
      <c r="B524" s="7">
        <v>1</v>
      </c>
      <c r="C524" s="7">
        <v>22</v>
      </c>
      <c r="D524" s="7">
        <v>19</v>
      </c>
      <c r="E524" s="7">
        <v>22</v>
      </c>
      <c r="F524" s="7">
        <v>-2</v>
      </c>
      <c r="G524" s="7">
        <v>0</v>
      </c>
      <c r="H524" s="7">
        <f t="shared" si="72"/>
        <v>7</v>
      </c>
      <c r="I524" s="16">
        <f t="shared" si="73"/>
        <v>44948</v>
      </c>
      <c r="J524" s="17">
        <v>1.2267999999999999</v>
      </c>
      <c r="K524" s="18">
        <f>G524*结论【关键目标】!C$27*0.7735*0.001</f>
        <v>0</v>
      </c>
      <c r="L524" s="5">
        <v>-21576.931390000002</v>
      </c>
      <c r="M524" s="5">
        <f>ABS(IF(L524&lt;=0,L524/耗电量关键数据!$B$6/1000,L524/耗电量关键数据!$B$5/1000))</f>
        <v>8.6307725560000002</v>
      </c>
      <c r="N524" s="19">
        <f>耗电量关键数据!$B$14</f>
        <v>1.1688450000000001</v>
      </c>
      <c r="O524" s="19">
        <f>耗电量关键数据!$B$15</f>
        <v>0.37403039999999999</v>
      </c>
      <c r="P524" s="19">
        <f t="shared" si="74"/>
        <v>10.173647956000002</v>
      </c>
      <c r="Q524" s="19">
        <f t="shared" si="78"/>
        <v>10.173647956000002</v>
      </c>
      <c r="R524" s="20">
        <f t="shared" si="75"/>
        <v>-10.173647956000002</v>
      </c>
      <c r="S524" s="20">
        <f t="shared" si="79"/>
        <v>10.173647956000002</v>
      </c>
      <c r="T524" s="20">
        <f>IF((T523+R524)&lt;0,0,IF((T523+R524)&gt;结论【关键目标】!C$28,结论【关键目标】!C$28,T523+R524))</f>
        <v>11.826352043999998</v>
      </c>
      <c r="U524" s="19">
        <f>IF((T523+R524)&lt;结论【关键目标】!$C$28,0,(发电量计算【计算逻辑页】!R524+发电量计算【计算逻辑页】!T523-结论【关键目标】!$C$28))</f>
        <v>0</v>
      </c>
      <c r="V524" s="5">
        <f t="shared" si="76"/>
        <v>0</v>
      </c>
      <c r="W524" s="5">
        <f t="shared" si="77"/>
        <v>0</v>
      </c>
      <c r="X524" s="5">
        <f t="shared" si="80"/>
        <v>8.9202545278208003</v>
      </c>
    </row>
    <row r="525" spans="1:24" x14ac:dyDescent="0.15">
      <c r="A525" s="7">
        <v>524</v>
      </c>
      <c r="B525" s="7">
        <v>1</v>
      </c>
      <c r="C525" s="7">
        <v>22</v>
      </c>
      <c r="D525" s="7">
        <v>20</v>
      </c>
      <c r="E525" s="7">
        <v>22</v>
      </c>
      <c r="F525" s="7">
        <v>-3</v>
      </c>
      <c r="G525" s="7">
        <v>0</v>
      </c>
      <c r="H525" s="7">
        <f t="shared" si="72"/>
        <v>7</v>
      </c>
      <c r="I525" s="16">
        <f t="shared" si="73"/>
        <v>44948</v>
      </c>
      <c r="J525" s="17">
        <v>1.2267999999999999</v>
      </c>
      <c r="K525" s="18">
        <f>G525*结论【关键目标】!C$27*0.7735*0.001</f>
        <v>0</v>
      </c>
      <c r="L525" s="5">
        <v>-31295.031009999999</v>
      </c>
      <c r="M525" s="5">
        <f>ABS(IF(L525&lt;=0,L525/耗电量关键数据!$B$6/1000,L525/耗电量关键数据!$B$5/1000))</f>
        <v>12.518012403999998</v>
      </c>
      <c r="N525" s="19">
        <f>耗电量关键数据!$B$14</f>
        <v>1.1688450000000001</v>
      </c>
      <c r="O525" s="19">
        <f>耗电量关键数据!$B$15</f>
        <v>0.37403039999999999</v>
      </c>
      <c r="P525" s="19">
        <f t="shared" si="74"/>
        <v>14.060887803999998</v>
      </c>
      <c r="Q525" s="19">
        <f t="shared" si="78"/>
        <v>14.060887803999998</v>
      </c>
      <c r="R525" s="20">
        <f t="shared" si="75"/>
        <v>-14.060887803999998</v>
      </c>
      <c r="S525" s="20">
        <f t="shared" si="79"/>
        <v>14.060887803999998</v>
      </c>
      <c r="T525" s="20">
        <f>IF((T524+R525)&lt;0,0,IF((T524+R525)&gt;结论【关键目标】!C$28,结论【关键目标】!C$28,T524+R525))</f>
        <v>0</v>
      </c>
      <c r="U525" s="19">
        <f>IF((T524+R525)&lt;结论【关键目标】!$C$28,0,(发电量计算【计算逻辑页】!R525+发电量计算【计算逻辑页】!T524-结论【关键目标】!$C$28))</f>
        <v>0</v>
      </c>
      <c r="V525" s="5">
        <f t="shared" si="76"/>
        <v>0</v>
      </c>
      <c r="W525" s="5">
        <f t="shared" si="77"/>
        <v>0</v>
      </c>
      <c r="X525" s="5">
        <f t="shared" si="80"/>
        <v>0</v>
      </c>
    </row>
    <row r="526" spans="1:24" x14ac:dyDescent="0.15">
      <c r="A526" s="7">
        <v>525</v>
      </c>
      <c r="B526" s="7">
        <v>1</v>
      </c>
      <c r="C526" s="7">
        <v>22</v>
      </c>
      <c r="D526" s="7">
        <v>21</v>
      </c>
      <c r="E526" s="7">
        <v>22</v>
      </c>
      <c r="F526" s="7">
        <v>-4.2</v>
      </c>
      <c r="G526" s="7">
        <v>0</v>
      </c>
      <c r="H526" s="7">
        <f t="shared" si="72"/>
        <v>7</v>
      </c>
      <c r="I526" s="16">
        <f t="shared" si="73"/>
        <v>44948</v>
      </c>
      <c r="J526" s="17">
        <v>1.2267999999999999</v>
      </c>
      <c r="K526" s="18">
        <f>G526*结论【关键目标】!C$27*0.7735*0.001</f>
        <v>0</v>
      </c>
      <c r="L526" s="5">
        <v>-34223.265480000002</v>
      </c>
      <c r="M526" s="5">
        <f>ABS(IF(L526&lt;=0,L526/耗电量关键数据!$B$6/1000,L526/耗电量关键数据!$B$5/1000))</f>
        <v>13.689306192</v>
      </c>
      <c r="N526" s="19">
        <f>耗电量关键数据!$B$14</f>
        <v>1.1688450000000001</v>
      </c>
      <c r="O526" s="19">
        <f>耗电量关键数据!$B$15</f>
        <v>0.37403039999999999</v>
      </c>
      <c r="P526" s="19">
        <f t="shared" si="74"/>
        <v>15.232181592000002</v>
      </c>
      <c r="Q526" s="19">
        <f t="shared" si="78"/>
        <v>15.232181592000002</v>
      </c>
      <c r="R526" s="20">
        <f t="shared" si="75"/>
        <v>-15.232181592000002</v>
      </c>
      <c r="S526" s="20">
        <f t="shared" si="79"/>
        <v>15.232181592000002</v>
      </c>
      <c r="T526" s="20">
        <f>IF((T525+R526)&lt;0,0,IF((T525+R526)&gt;结论【关键目标】!C$28,结论【关键目标】!C$28,T525+R526))</f>
        <v>0</v>
      </c>
      <c r="U526" s="19">
        <f>IF((T525+R526)&lt;结论【关键目标】!$C$28,0,(发电量计算【计算逻辑页】!R526+发电量计算【计算逻辑页】!T525-结论【关键目标】!$C$28))</f>
        <v>0</v>
      </c>
      <c r="V526" s="5">
        <f t="shared" si="76"/>
        <v>0</v>
      </c>
      <c r="W526" s="5">
        <f t="shared" si="77"/>
        <v>0</v>
      </c>
      <c r="X526" s="5">
        <f t="shared" si="80"/>
        <v>0</v>
      </c>
    </row>
    <row r="527" spans="1:24" x14ac:dyDescent="0.15">
      <c r="A527" s="7">
        <v>526</v>
      </c>
      <c r="B527" s="7">
        <v>1</v>
      </c>
      <c r="C527" s="7">
        <v>22</v>
      </c>
      <c r="D527" s="7">
        <v>22</v>
      </c>
      <c r="E527" s="7">
        <v>22</v>
      </c>
      <c r="F527" s="7">
        <v>-6</v>
      </c>
      <c r="G527" s="7">
        <v>0</v>
      </c>
      <c r="H527" s="7">
        <f t="shared" si="72"/>
        <v>7</v>
      </c>
      <c r="I527" s="16">
        <f t="shared" si="73"/>
        <v>44948</v>
      </c>
      <c r="J527" s="17">
        <v>0.70809999999999995</v>
      </c>
      <c r="K527" s="18">
        <f>G527*结论【关键目标】!C$27*0.7735*0.001</f>
        <v>0</v>
      </c>
      <c r="L527" s="5">
        <v>-35321.509169999998</v>
      </c>
      <c r="M527" s="5">
        <f>ABS(IF(L527&lt;=0,L527/耗电量关键数据!$B$6/1000,L527/耗电量关键数据!$B$5/1000))</f>
        <v>14.128603668</v>
      </c>
      <c r="N527" s="19">
        <f>耗电量关键数据!$B$14</f>
        <v>1.1688450000000001</v>
      </c>
      <c r="O527" s="19">
        <f>耗电量关键数据!$B$15</f>
        <v>0.37403039999999999</v>
      </c>
      <c r="P527" s="19">
        <f t="shared" si="74"/>
        <v>15.671479068000002</v>
      </c>
      <c r="Q527" s="19">
        <f t="shared" si="78"/>
        <v>0</v>
      </c>
      <c r="R527" s="20">
        <f t="shared" si="75"/>
        <v>0</v>
      </c>
      <c r="S527" s="20">
        <f t="shared" si="79"/>
        <v>0</v>
      </c>
      <c r="T527" s="20">
        <f>IF((T526+R527)&lt;0,0,IF((T526+R527)&gt;结论【关键目标】!C$28,结论【关键目标】!C$28,T526+R527))</f>
        <v>0</v>
      </c>
      <c r="U527" s="19">
        <f>IF((T526+R527)&lt;结论【关键目标】!$C$28,0,(发电量计算【计算逻辑页】!R527+发电量计算【计算逻辑页】!T526-结论【关键目标】!$C$28))</f>
        <v>0</v>
      </c>
      <c r="V527" s="5">
        <f t="shared" si="76"/>
        <v>0</v>
      </c>
      <c r="W527" s="5">
        <f t="shared" si="77"/>
        <v>0</v>
      </c>
      <c r="X527" s="5">
        <f t="shared" si="80"/>
        <v>0</v>
      </c>
    </row>
    <row r="528" spans="1:24" x14ac:dyDescent="0.15">
      <c r="A528" s="7">
        <v>527</v>
      </c>
      <c r="B528" s="7">
        <v>1</v>
      </c>
      <c r="C528" s="7">
        <v>22</v>
      </c>
      <c r="D528" s="7">
        <v>23</v>
      </c>
      <c r="E528" s="7">
        <v>22</v>
      </c>
      <c r="F528" s="7">
        <v>-7</v>
      </c>
      <c r="G528" s="7">
        <v>0</v>
      </c>
      <c r="H528" s="7">
        <f t="shared" si="72"/>
        <v>7</v>
      </c>
      <c r="I528" s="16">
        <f t="shared" si="73"/>
        <v>44948</v>
      </c>
      <c r="J528" s="17">
        <v>0.70809999999999995</v>
      </c>
      <c r="K528" s="18">
        <f>G528*结论【关键目标】!C$27*0.7735*0.001</f>
        <v>0</v>
      </c>
      <c r="L528" s="5">
        <v>-36072.513599999998</v>
      </c>
      <c r="M528" s="5">
        <f>ABS(IF(L528&lt;=0,L528/耗电量关键数据!$B$6/1000,L528/耗电量关键数据!$B$5/1000))</f>
        <v>14.429005439999999</v>
      </c>
      <c r="N528" s="19">
        <f>耗电量关键数据!$B$14</f>
        <v>1.1688450000000001</v>
      </c>
      <c r="O528" s="19">
        <f>耗电量关键数据!$B$15</f>
        <v>0.37403039999999999</v>
      </c>
      <c r="P528" s="19">
        <f t="shared" si="74"/>
        <v>15.971880839999999</v>
      </c>
      <c r="Q528" s="19">
        <f t="shared" si="78"/>
        <v>0</v>
      </c>
      <c r="R528" s="20">
        <f t="shared" si="75"/>
        <v>0</v>
      </c>
      <c r="S528" s="20">
        <f t="shared" si="79"/>
        <v>0</v>
      </c>
      <c r="T528" s="20">
        <f>IF((T527+R528)&lt;0,0,IF((T527+R528)&gt;结论【关键目标】!C$28,结论【关键目标】!C$28,T527+R528))</f>
        <v>0</v>
      </c>
      <c r="U528" s="19">
        <f>IF((T527+R528)&lt;结论【关键目标】!$C$28,0,(发电量计算【计算逻辑页】!R528+发电量计算【计算逻辑页】!T527-结论【关键目标】!$C$28))</f>
        <v>0</v>
      </c>
      <c r="V528" s="5">
        <f t="shared" si="76"/>
        <v>0</v>
      </c>
      <c r="W528" s="5">
        <f t="shared" si="77"/>
        <v>0</v>
      </c>
      <c r="X528" s="5">
        <f t="shared" si="80"/>
        <v>0</v>
      </c>
    </row>
    <row r="529" spans="1:24" x14ac:dyDescent="0.15">
      <c r="A529" s="7">
        <v>528</v>
      </c>
      <c r="B529" s="7">
        <v>1</v>
      </c>
      <c r="C529" s="7">
        <v>22</v>
      </c>
      <c r="D529" s="7">
        <v>24</v>
      </c>
      <c r="E529" s="7">
        <v>22</v>
      </c>
      <c r="F529" s="7">
        <v>-7.1</v>
      </c>
      <c r="G529" s="7">
        <v>0</v>
      </c>
      <c r="H529" s="7">
        <f t="shared" si="72"/>
        <v>7</v>
      </c>
      <c r="I529" s="16">
        <f t="shared" si="73"/>
        <v>44948</v>
      </c>
      <c r="J529" s="17">
        <v>0.2407</v>
      </c>
      <c r="K529" s="18">
        <f>G529*结论【关键目标】!C$27*0.7735*0.001</f>
        <v>0</v>
      </c>
      <c r="L529" s="5">
        <v>-37137.531000000003</v>
      </c>
      <c r="M529" s="5">
        <f>ABS(IF(L529&lt;=0,L529/耗电量关键数据!$B$6/1000,L529/耗电量关键数据!$B$5/1000))</f>
        <v>14.855012400000001</v>
      </c>
      <c r="N529" s="19">
        <f>耗电量关键数据!$B$14</f>
        <v>1.1688450000000001</v>
      </c>
      <c r="O529" s="19">
        <f>耗电量关键数据!$B$15</f>
        <v>0.37403039999999999</v>
      </c>
      <c r="P529" s="19">
        <f t="shared" si="74"/>
        <v>16.397887799999999</v>
      </c>
      <c r="Q529" s="19">
        <f t="shared" si="78"/>
        <v>0</v>
      </c>
      <c r="R529" s="20">
        <f t="shared" si="75"/>
        <v>0</v>
      </c>
      <c r="S529" s="20">
        <f t="shared" si="79"/>
        <v>0</v>
      </c>
      <c r="T529" s="20">
        <f>IF((T528+R529)&lt;0,0,IF((T528+R529)&gt;结论【关键目标】!C$28,结论【关键目标】!C$28,T528+R529))</f>
        <v>0</v>
      </c>
      <c r="U529" s="19">
        <f>IF((T528+R529)&lt;结论【关键目标】!$C$28,0,(发电量计算【计算逻辑页】!R529+发电量计算【计算逻辑页】!T528-结论【关键目标】!$C$28))</f>
        <v>0</v>
      </c>
      <c r="V529" s="5">
        <f t="shared" si="76"/>
        <v>0</v>
      </c>
      <c r="W529" s="5">
        <f t="shared" si="77"/>
        <v>0</v>
      </c>
      <c r="X529" s="5">
        <f t="shared" si="80"/>
        <v>0</v>
      </c>
    </row>
    <row r="530" spans="1:24" x14ac:dyDescent="0.15">
      <c r="A530" s="7">
        <v>529</v>
      </c>
      <c r="B530" s="7">
        <v>1</v>
      </c>
      <c r="C530" s="7">
        <v>23</v>
      </c>
      <c r="D530" s="7">
        <v>1</v>
      </c>
      <c r="E530" s="7">
        <v>23</v>
      </c>
      <c r="F530" s="7">
        <v>-9</v>
      </c>
      <c r="G530" s="7">
        <v>0</v>
      </c>
      <c r="H530" s="7">
        <f t="shared" si="72"/>
        <v>1</v>
      </c>
      <c r="I530" s="16">
        <f t="shared" si="73"/>
        <v>44949</v>
      </c>
      <c r="J530" s="17">
        <v>0.2407</v>
      </c>
      <c r="K530" s="18">
        <f>G530*结论【关键目标】!C$27*0.7735*0.001</f>
        <v>0</v>
      </c>
      <c r="L530" s="5">
        <v>-37975.535430000004</v>
      </c>
      <c r="M530" s="5">
        <f>ABS(IF(L530&lt;=0,L530/耗电量关键数据!$B$6/1000,L530/耗电量关键数据!$B$5/1000))</f>
        <v>15.190214172000001</v>
      </c>
      <c r="N530" s="19">
        <f>耗电量关键数据!$B$14</f>
        <v>1.1688450000000001</v>
      </c>
      <c r="O530" s="19">
        <f>耗电量关键数据!$B$15</f>
        <v>0.37403039999999999</v>
      </c>
      <c r="P530" s="19">
        <f t="shared" si="74"/>
        <v>16.733089572000001</v>
      </c>
      <c r="Q530" s="19">
        <f t="shared" si="78"/>
        <v>0</v>
      </c>
      <c r="R530" s="20">
        <f t="shared" si="75"/>
        <v>0</v>
      </c>
      <c r="S530" s="20">
        <f t="shared" si="79"/>
        <v>0</v>
      </c>
      <c r="T530" s="20">
        <f>IF((T529+R530)&lt;0,0,IF((T529+R530)&gt;结论【关键目标】!C$28,结论【关键目标】!C$28,T529+R530))</f>
        <v>0</v>
      </c>
      <c r="U530" s="19">
        <f>IF((T529+R530)&lt;结论【关键目标】!$C$28,0,(发电量计算【计算逻辑页】!R530+发电量计算【计算逻辑页】!T529-结论【关键目标】!$C$28))</f>
        <v>0</v>
      </c>
      <c r="V530" s="5">
        <f t="shared" si="76"/>
        <v>0</v>
      </c>
      <c r="W530" s="5">
        <f t="shared" si="77"/>
        <v>0</v>
      </c>
      <c r="X530" s="5">
        <f t="shared" si="80"/>
        <v>0</v>
      </c>
    </row>
    <row r="531" spans="1:24" x14ac:dyDescent="0.15">
      <c r="A531" s="7">
        <v>530</v>
      </c>
      <c r="B531" s="7">
        <v>1</v>
      </c>
      <c r="C531" s="7">
        <v>23</v>
      </c>
      <c r="D531" s="7">
        <v>2</v>
      </c>
      <c r="E531" s="7">
        <v>23</v>
      </c>
      <c r="F531" s="7">
        <v>-9</v>
      </c>
      <c r="G531" s="7">
        <v>0</v>
      </c>
      <c r="H531" s="7">
        <f t="shared" si="72"/>
        <v>1</v>
      </c>
      <c r="I531" s="16">
        <f t="shared" si="73"/>
        <v>44949</v>
      </c>
      <c r="J531" s="17">
        <v>0.2407</v>
      </c>
      <c r="K531" s="18">
        <f>G531*结论【关键目标】!C$27*0.7735*0.001</f>
        <v>0</v>
      </c>
      <c r="L531" s="5">
        <v>-39061.489699999998</v>
      </c>
      <c r="M531" s="5">
        <f>ABS(IF(L531&lt;=0,L531/耗电量关键数据!$B$6/1000,L531/耗电量关键数据!$B$5/1000))</f>
        <v>15.624595879999999</v>
      </c>
      <c r="N531" s="19">
        <f>耗电量关键数据!$B$14</f>
        <v>1.1688450000000001</v>
      </c>
      <c r="O531" s="19">
        <f>耗电量关键数据!$B$15</f>
        <v>0.37403039999999999</v>
      </c>
      <c r="P531" s="19">
        <f t="shared" si="74"/>
        <v>17.167471279999997</v>
      </c>
      <c r="Q531" s="19">
        <f t="shared" si="78"/>
        <v>0</v>
      </c>
      <c r="R531" s="20">
        <f t="shared" si="75"/>
        <v>0</v>
      </c>
      <c r="S531" s="20">
        <f t="shared" si="79"/>
        <v>0</v>
      </c>
      <c r="T531" s="20">
        <f>IF((T530+R531)&lt;0,0,IF((T530+R531)&gt;结论【关键目标】!C$28,结论【关键目标】!C$28,T530+R531))</f>
        <v>0</v>
      </c>
      <c r="U531" s="19">
        <f>IF((T530+R531)&lt;结论【关键目标】!$C$28,0,(发电量计算【计算逻辑页】!R531+发电量计算【计算逻辑页】!T530-结论【关键目标】!$C$28))</f>
        <v>0</v>
      </c>
      <c r="V531" s="5">
        <f t="shared" si="76"/>
        <v>0</v>
      </c>
      <c r="W531" s="5">
        <f t="shared" si="77"/>
        <v>0</v>
      </c>
      <c r="X531" s="5">
        <f t="shared" si="80"/>
        <v>0</v>
      </c>
    </row>
    <row r="532" spans="1:24" x14ac:dyDescent="0.15">
      <c r="A532" s="7">
        <v>531</v>
      </c>
      <c r="B532" s="7">
        <v>1</v>
      </c>
      <c r="C532" s="7">
        <v>23</v>
      </c>
      <c r="D532" s="7">
        <v>3</v>
      </c>
      <c r="E532" s="7">
        <v>23</v>
      </c>
      <c r="F532" s="7">
        <v>-8.8000000000000007</v>
      </c>
      <c r="G532" s="7">
        <v>0</v>
      </c>
      <c r="H532" s="7">
        <f t="shared" si="72"/>
        <v>1</v>
      </c>
      <c r="I532" s="16">
        <f t="shared" si="73"/>
        <v>44949</v>
      </c>
      <c r="J532" s="17">
        <v>0.2407</v>
      </c>
      <c r="K532" s="18">
        <f>G532*结论【关键目标】!C$27*0.7735*0.001</f>
        <v>0</v>
      </c>
      <c r="L532" s="5">
        <v>-40713.241699999999</v>
      </c>
      <c r="M532" s="5">
        <f>ABS(IF(L532&lt;=0,L532/耗电量关键数据!$B$6/1000,L532/耗电量关键数据!$B$5/1000))</f>
        <v>16.285296679999998</v>
      </c>
      <c r="N532" s="19">
        <f>耗电量关键数据!$B$14</f>
        <v>1.1688450000000001</v>
      </c>
      <c r="O532" s="19">
        <f>耗电量关键数据!$B$15</f>
        <v>0.37403039999999999</v>
      </c>
      <c r="P532" s="19">
        <f t="shared" si="74"/>
        <v>17.828172079999998</v>
      </c>
      <c r="Q532" s="19">
        <f t="shared" si="78"/>
        <v>0</v>
      </c>
      <c r="R532" s="20">
        <f t="shared" si="75"/>
        <v>0</v>
      </c>
      <c r="S532" s="20">
        <f t="shared" si="79"/>
        <v>0</v>
      </c>
      <c r="T532" s="20">
        <f>IF((T531+R532)&lt;0,0,IF((T531+R532)&gt;结论【关键目标】!C$28,结论【关键目标】!C$28,T531+R532))</f>
        <v>0</v>
      </c>
      <c r="U532" s="19">
        <f>IF((T531+R532)&lt;结论【关键目标】!$C$28,0,(发电量计算【计算逻辑页】!R532+发电量计算【计算逻辑页】!T531-结论【关键目标】!$C$28))</f>
        <v>0</v>
      </c>
      <c r="V532" s="5">
        <f t="shared" si="76"/>
        <v>0</v>
      </c>
      <c r="W532" s="5">
        <f t="shared" si="77"/>
        <v>0</v>
      </c>
      <c r="X532" s="5">
        <f t="shared" si="80"/>
        <v>0</v>
      </c>
    </row>
    <row r="533" spans="1:24" x14ac:dyDescent="0.15">
      <c r="A533" s="7">
        <v>532</v>
      </c>
      <c r="B533" s="7">
        <v>1</v>
      </c>
      <c r="C533" s="7">
        <v>23</v>
      </c>
      <c r="D533" s="7">
        <v>4</v>
      </c>
      <c r="E533" s="7">
        <v>23</v>
      </c>
      <c r="F533" s="7">
        <v>-11</v>
      </c>
      <c r="G533" s="7">
        <v>0</v>
      </c>
      <c r="H533" s="7">
        <f t="shared" si="72"/>
        <v>1</v>
      </c>
      <c r="I533" s="16">
        <f t="shared" si="73"/>
        <v>44949</v>
      </c>
      <c r="J533" s="17">
        <v>0.2407</v>
      </c>
      <c r="K533" s="18">
        <f>G533*结论【关键目标】!C$27*0.7735*0.001</f>
        <v>0</v>
      </c>
      <c r="L533" s="5">
        <v>-42333.747230000001</v>
      </c>
      <c r="M533" s="5">
        <f>ABS(IF(L533&lt;=0,L533/耗电量关键数据!$B$6/1000,L533/耗电量关键数据!$B$5/1000))</f>
        <v>16.933498891999999</v>
      </c>
      <c r="N533" s="19">
        <f>耗电量关键数据!$B$14</f>
        <v>1.1688450000000001</v>
      </c>
      <c r="O533" s="19">
        <f>耗电量关键数据!$B$15</f>
        <v>0.37403039999999999</v>
      </c>
      <c r="P533" s="19">
        <f t="shared" si="74"/>
        <v>18.476374291999999</v>
      </c>
      <c r="Q533" s="19">
        <f t="shared" si="78"/>
        <v>0</v>
      </c>
      <c r="R533" s="20">
        <f t="shared" si="75"/>
        <v>0</v>
      </c>
      <c r="S533" s="20">
        <f t="shared" si="79"/>
        <v>0</v>
      </c>
      <c r="T533" s="20">
        <f>IF((T532+R533)&lt;0,0,IF((T532+R533)&gt;结论【关键目标】!C$28,结论【关键目标】!C$28,T532+R533))</f>
        <v>0</v>
      </c>
      <c r="U533" s="19">
        <f>IF((T532+R533)&lt;结论【关键目标】!$C$28,0,(发电量计算【计算逻辑页】!R533+发电量计算【计算逻辑页】!T532-结论【关键目标】!$C$28))</f>
        <v>0</v>
      </c>
      <c r="V533" s="5">
        <f t="shared" si="76"/>
        <v>0</v>
      </c>
      <c r="W533" s="5">
        <f t="shared" si="77"/>
        <v>0</v>
      </c>
      <c r="X533" s="5">
        <f t="shared" si="80"/>
        <v>0</v>
      </c>
    </row>
    <row r="534" spans="1:24" x14ac:dyDescent="0.15">
      <c r="A534" s="7">
        <v>533</v>
      </c>
      <c r="B534" s="7">
        <v>1</v>
      </c>
      <c r="C534" s="7">
        <v>23</v>
      </c>
      <c r="D534" s="7">
        <v>5</v>
      </c>
      <c r="E534" s="7">
        <v>23</v>
      </c>
      <c r="F534" s="7">
        <v>-10</v>
      </c>
      <c r="G534" s="7">
        <v>0</v>
      </c>
      <c r="H534" s="7">
        <f t="shared" si="72"/>
        <v>1</v>
      </c>
      <c r="I534" s="16">
        <f t="shared" si="73"/>
        <v>44949</v>
      </c>
      <c r="J534" s="17">
        <v>0.2407</v>
      </c>
      <c r="K534" s="18">
        <f>G534*结论【关键目标】!C$27*0.7735*0.001</f>
        <v>0</v>
      </c>
      <c r="L534" s="5">
        <v>-44116.592620000003</v>
      </c>
      <c r="M534" s="5">
        <f>ABS(IF(L534&lt;=0,L534/耗电量关键数据!$B$6/1000,L534/耗电量关键数据!$B$5/1000))</f>
        <v>17.646637047999999</v>
      </c>
      <c r="N534" s="19">
        <f>耗电量关键数据!$B$14</f>
        <v>1.1688450000000001</v>
      </c>
      <c r="O534" s="19">
        <f>耗电量关键数据!$B$15</f>
        <v>0.37403039999999999</v>
      </c>
      <c r="P534" s="19">
        <f t="shared" si="74"/>
        <v>19.189512447999999</v>
      </c>
      <c r="Q534" s="19">
        <f t="shared" si="78"/>
        <v>0</v>
      </c>
      <c r="R534" s="20">
        <f t="shared" si="75"/>
        <v>0</v>
      </c>
      <c r="S534" s="20">
        <f t="shared" si="79"/>
        <v>0</v>
      </c>
      <c r="T534" s="20">
        <f>IF((T533+R534)&lt;0,0,IF((T533+R534)&gt;结论【关键目标】!C$28,结论【关键目标】!C$28,T533+R534))</f>
        <v>0</v>
      </c>
      <c r="U534" s="19">
        <f>IF((T533+R534)&lt;结论【关键目标】!$C$28,0,(发电量计算【计算逻辑页】!R534+发电量计算【计算逻辑页】!T533-结论【关键目标】!$C$28))</f>
        <v>0</v>
      </c>
      <c r="V534" s="5">
        <f t="shared" si="76"/>
        <v>0</v>
      </c>
      <c r="W534" s="5">
        <f t="shared" si="77"/>
        <v>0</v>
      </c>
      <c r="X534" s="5">
        <f t="shared" si="80"/>
        <v>0</v>
      </c>
    </row>
    <row r="535" spans="1:24" x14ac:dyDescent="0.15">
      <c r="A535" s="7">
        <v>534</v>
      </c>
      <c r="B535" s="7">
        <v>1</v>
      </c>
      <c r="C535" s="7">
        <v>23</v>
      </c>
      <c r="D535" s="7">
        <v>6</v>
      </c>
      <c r="E535" s="7">
        <v>23</v>
      </c>
      <c r="F535" s="7">
        <v>-10.8</v>
      </c>
      <c r="G535" s="7">
        <v>0</v>
      </c>
      <c r="H535" s="7">
        <f t="shared" si="72"/>
        <v>1</v>
      </c>
      <c r="I535" s="16">
        <f t="shared" si="73"/>
        <v>44949</v>
      </c>
      <c r="J535" s="17">
        <v>0.2407</v>
      </c>
      <c r="K535" s="18">
        <f>G535*结论【关键目标】!C$27*0.7735*0.001</f>
        <v>0</v>
      </c>
      <c r="L535" s="5">
        <v>-45806.239759999997</v>
      </c>
      <c r="M535" s="5">
        <f>ABS(IF(L535&lt;=0,L535/耗电量关键数据!$B$6/1000,L535/耗电量关键数据!$B$5/1000))</f>
        <v>18.322495904</v>
      </c>
      <c r="N535" s="19">
        <f>耗电量关键数据!$B$14</f>
        <v>1.1688450000000001</v>
      </c>
      <c r="O535" s="19">
        <f>耗电量关键数据!$B$15</f>
        <v>0.37403039999999999</v>
      </c>
      <c r="P535" s="19">
        <f t="shared" si="74"/>
        <v>19.865371304</v>
      </c>
      <c r="Q535" s="19">
        <f t="shared" si="78"/>
        <v>0</v>
      </c>
      <c r="R535" s="20">
        <f t="shared" si="75"/>
        <v>0</v>
      </c>
      <c r="S535" s="20">
        <f t="shared" si="79"/>
        <v>0</v>
      </c>
      <c r="T535" s="20">
        <f>IF((T534+R535)&lt;0,0,IF((T534+R535)&gt;结论【关键目标】!C$28,结论【关键目标】!C$28,T534+R535))</f>
        <v>0</v>
      </c>
      <c r="U535" s="19">
        <f>IF((T534+R535)&lt;结论【关键目标】!$C$28,0,(发电量计算【计算逻辑页】!R535+发电量计算【计算逻辑页】!T534-结论【关键目标】!$C$28))</f>
        <v>0</v>
      </c>
      <c r="V535" s="5">
        <f t="shared" si="76"/>
        <v>0</v>
      </c>
      <c r="W535" s="5">
        <f t="shared" si="77"/>
        <v>0</v>
      </c>
      <c r="X535" s="5">
        <f t="shared" si="80"/>
        <v>0</v>
      </c>
    </row>
    <row r="536" spans="1:24" x14ac:dyDescent="0.15">
      <c r="A536" s="7">
        <v>535</v>
      </c>
      <c r="B536" s="7">
        <v>1</v>
      </c>
      <c r="C536" s="7">
        <v>23</v>
      </c>
      <c r="D536" s="7">
        <v>7</v>
      </c>
      <c r="E536" s="7">
        <v>23</v>
      </c>
      <c r="F536" s="7">
        <v>-11</v>
      </c>
      <c r="G536" s="7">
        <v>0</v>
      </c>
      <c r="H536" s="7">
        <f t="shared" si="72"/>
        <v>1</v>
      </c>
      <c r="I536" s="16">
        <f t="shared" si="73"/>
        <v>44949</v>
      </c>
      <c r="J536" s="17">
        <v>0.2407</v>
      </c>
      <c r="K536" s="18">
        <f>G536*结论【关键目标】!C$27*0.7735*0.001</f>
        <v>0</v>
      </c>
      <c r="L536" s="5">
        <v>-41839.333760000001</v>
      </c>
      <c r="M536" s="5">
        <f>ABS(IF(L536&lt;=0,L536/耗电量关键数据!$B$6/1000,L536/耗电量关键数据!$B$5/1000))</f>
        <v>16.735733503999999</v>
      </c>
      <c r="N536" s="19">
        <f>耗电量关键数据!$B$14</f>
        <v>1.1688450000000001</v>
      </c>
      <c r="O536" s="19">
        <f>耗电量关键数据!$B$15</f>
        <v>0.37403039999999999</v>
      </c>
      <c r="P536" s="19">
        <f t="shared" si="74"/>
        <v>18.278608903999999</v>
      </c>
      <c r="Q536" s="19">
        <f t="shared" si="78"/>
        <v>0</v>
      </c>
      <c r="R536" s="20">
        <f t="shared" si="75"/>
        <v>0</v>
      </c>
      <c r="S536" s="20">
        <f t="shared" si="79"/>
        <v>0</v>
      </c>
      <c r="T536" s="20">
        <f>IF((T535+R536)&lt;0,0,IF((T535+R536)&gt;结论【关键目标】!C$28,结论【关键目标】!C$28,T535+R536))</f>
        <v>0</v>
      </c>
      <c r="U536" s="19">
        <f>IF((T535+R536)&lt;结论【关键目标】!$C$28,0,(发电量计算【计算逻辑页】!R536+发电量计算【计算逻辑页】!T535-结论【关键目标】!$C$28))</f>
        <v>0</v>
      </c>
      <c r="V536" s="5">
        <f t="shared" si="76"/>
        <v>0</v>
      </c>
      <c r="W536" s="5">
        <f t="shared" si="77"/>
        <v>0</v>
      </c>
      <c r="X536" s="5">
        <f t="shared" si="80"/>
        <v>0</v>
      </c>
    </row>
    <row r="537" spans="1:24" x14ac:dyDescent="0.15">
      <c r="A537" s="7">
        <v>536</v>
      </c>
      <c r="B537" s="7">
        <v>1</v>
      </c>
      <c r="C537" s="7">
        <v>23</v>
      </c>
      <c r="D537" s="7">
        <v>8</v>
      </c>
      <c r="E537" s="7">
        <v>23</v>
      </c>
      <c r="F537" s="7">
        <v>-12</v>
      </c>
      <c r="G537" s="7">
        <v>41.8</v>
      </c>
      <c r="H537" s="7">
        <f t="shared" si="72"/>
        <v>1</v>
      </c>
      <c r="I537" s="16">
        <f t="shared" si="73"/>
        <v>44949</v>
      </c>
      <c r="J537" s="17">
        <v>0.70809999999999995</v>
      </c>
      <c r="K537" s="18">
        <f>G537*结论【关键目标】!C$27*0.7735*0.001</f>
        <v>3.8798759999999999</v>
      </c>
      <c r="L537" s="5">
        <v>-41797.403740000002</v>
      </c>
      <c r="M537" s="5">
        <f>ABS(IF(L537&lt;=0,L537/耗电量关键数据!$B$6/1000,L537/耗电量关键数据!$B$5/1000))</f>
        <v>16.718961495999999</v>
      </c>
      <c r="N537" s="19">
        <f>耗电量关键数据!$B$14</f>
        <v>1.1688450000000001</v>
      </c>
      <c r="O537" s="19">
        <f>耗电量关键数据!$B$15</f>
        <v>0.37403039999999999</v>
      </c>
      <c r="P537" s="19">
        <f t="shared" si="74"/>
        <v>18.261836895999998</v>
      </c>
      <c r="Q537" s="19">
        <f t="shared" si="78"/>
        <v>0</v>
      </c>
      <c r="R537" s="20">
        <f t="shared" si="75"/>
        <v>3.8798759999999999</v>
      </c>
      <c r="S537" s="20">
        <f t="shared" si="79"/>
        <v>0</v>
      </c>
      <c r="T537" s="20">
        <f>IF((T536+R537)&lt;0,0,IF((T536+R537)&gt;结论【关键目标】!C$28,结论【关键目标】!C$28,T536+R537))</f>
        <v>3.8798759999999999</v>
      </c>
      <c r="U537" s="19">
        <f>IF((T536+R537)&lt;结论【关键目标】!$C$28,0,(发电量计算【计算逻辑页】!R537+发电量计算【计算逻辑页】!T536-结论【关键目标】!$C$28))</f>
        <v>0</v>
      </c>
      <c r="V537" s="5">
        <f t="shared" si="76"/>
        <v>0</v>
      </c>
      <c r="W537" s="5">
        <f t="shared" si="77"/>
        <v>2.7473401955999996</v>
      </c>
      <c r="X537" s="5">
        <f t="shared" si="80"/>
        <v>0</v>
      </c>
    </row>
    <row r="538" spans="1:24" x14ac:dyDescent="0.15">
      <c r="A538" s="7">
        <v>537</v>
      </c>
      <c r="B538" s="7">
        <v>1</v>
      </c>
      <c r="C538" s="7">
        <v>23</v>
      </c>
      <c r="D538" s="7">
        <v>9</v>
      </c>
      <c r="E538" s="7">
        <v>23</v>
      </c>
      <c r="F538" s="7">
        <v>-9.6</v>
      </c>
      <c r="G538" s="7">
        <v>158.19999999999999</v>
      </c>
      <c r="H538" s="7">
        <f t="shared" si="72"/>
        <v>1</v>
      </c>
      <c r="I538" s="16">
        <f t="shared" si="73"/>
        <v>44949</v>
      </c>
      <c r="J538" s="17">
        <v>0.70809999999999995</v>
      </c>
      <c r="K538" s="18">
        <f>G538*结论【关键目标】!C$27*0.7735*0.001</f>
        <v>14.684124000000001</v>
      </c>
      <c r="L538" s="5">
        <v>-21711.64127</v>
      </c>
      <c r="M538" s="5">
        <f>ABS(IF(L538&lt;=0,L538/耗电量关键数据!$B$6/1000,L538/耗电量关键数据!$B$5/1000))</f>
        <v>8.6846565079999998</v>
      </c>
      <c r="N538" s="19">
        <f>耗电量关键数据!$B$14</f>
        <v>1.1688450000000001</v>
      </c>
      <c r="O538" s="19">
        <f>耗电量关键数据!$B$15</f>
        <v>0.37403039999999999</v>
      </c>
      <c r="P538" s="19">
        <f t="shared" si="74"/>
        <v>10.227531908000001</v>
      </c>
      <c r="Q538" s="19">
        <f t="shared" si="78"/>
        <v>0</v>
      </c>
      <c r="R538" s="20">
        <f t="shared" si="75"/>
        <v>14.684124000000001</v>
      </c>
      <c r="S538" s="20">
        <f t="shared" si="79"/>
        <v>0</v>
      </c>
      <c r="T538" s="20">
        <f>IF((T537+R538)&lt;0,0,IF((T537+R538)&gt;结论【关键目标】!C$28,结论【关键目标】!C$28,T537+R538))</f>
        <v>18.564</v>
      </c>
      <c r="U538" s="19">
        <f>IF((T537+R538)&lt;结论【关键目标】!$C$28,0,(发电量计算【计算逻辑页】!R538+发电量计算【计算逻辑页】!T537-结论【关键目标】!$C$28))</f>
        <v>0</v>
      </c>
      <c r="V538" s="5">
        <f t="shared" si="76"/>
        <v>0</v>
      </c>
      <c r="W538" s="5">
        <f t="shared" si="77"/>
        <v>7.2421153440548007</v>
      </c>
      <c r="X538" s="5">
        <f t="shared" si="80"/>
        <v>0</v>
      </c>
    </row>
    <row r="539" spans="1:24" x14ac:dyDescent="0.15">
      <c r="A539" s="7">
        <v>538</v>
      </c>
      <c r="B539" s="7">
        <v>1</v>
      </c>
      <c r="C539" s="7">
        <v>23</v>
      </c>
      <c r="D539" s="7">
        <v>10</v>
      </c>
      <c r="E539" s="7">
        <v>23</v>
      </c>
      <c r="F539" s="7">
        <v>-9</v>
      </c>
      <c r="G539" s="7">
        <v>266.2</v>
      </c>
      <c r="H539" s="7">
        <f t="shared" si="72"/>
        <v>1</v>
      </c>
      <c r="I539" s="16">
        <f t="shared" si="73"/>
        <v>44949</v>
      </c>
      <c r="J539" s="17">
        <v>0.70809999999999995</v>
      </c>
      <c r="K539" s="18">
        <f>G539*结论【关键目标】!C$27*0.7735*0.001</f>
        <v>24.708683999999998</v>
      </c>
      <c r="L539" s="5">
        <v>-14671.754279999999</v>
      </c>
      <c r="M539" s="5">
        <f>ABS(IF(L539&lt;=0,L539/耗电量关键数据!$B$6/1000,L539/耗电量关键数据!$B$5/1000))</f>
        <v>5.868701712</v>
      </c>
      <c r="N539" s="19">
        <f>耗电量关键数据!$B$14</f>
        <v>1.1688450000000001</v>
      </c>
      <c r="O539" s="19">
        <f>耗电量关键数据!$B$15</f>
        <v>0.37403039999999999</v>
      </c>
      <c r="P539" s="19">
        <f t="shared" si="74"/>
        <v>7.4115771119999998</v>
      </c>
      <c r="Q539" s="19">
        <f t="shared" si="78"/>
        <v>0</v>
      </c>
      <c r="R539" s="20">
        <f t="shared" si="75"/>
        <v>24.708683999999998</v>
      </c>
      <c r="S539" s="20">
        <f t="shared" si="79"/>
        <v>0</v>
      </c>
      <c r="T539" s="20">
        <f>IF((T538+R539)&lt;0,0,IF((T538+R539)&gt;结论【关键目标】!C$28,结论【关键目标】!C$28,T538+R539))</f>
        <v>22</v>
      </c>
      <c r="U539" s="19">
        <f>IF((T538+R539)&lt;结论【关键目标】!$C$28,0,(发电量计算【计算逻辑页】!R539+发电量计算【计算逻辑页】!T538-结论【关键目标】!$C$28))</f>
        <v>21.272683999999998</v>
      </c>
      <c r="V539" s="5">
        <f t="shared" si="76"/>
        <v>7.4454393999999988</v>
      </c>
      <c r="W539" s="5">
        <f t="shared" si="77"/>
        <v>5.2481377530071995</v>
      </c>
      <c r="X539" s="5">
        <f t="shared" si="80"/>
        <v>0</v>
      </c>
    </row>
    <row r="540" spans="1:24" x14ac:dyDescent="0.15">
      <c r="A540" s="7">
        <v>539</v>
      </c>
      <c r="B540" s="7">
        <v>1</v>
      </c>
      <c r="C540" s="7">
        <v>23</v>
      </c>
      <c r="D540" s="7">
        <v>11</v>
      </c>
      <c r="E540" s="7">
        <v>23</v>
      </c>
      <c r="F540" s="7">
        <v>-8</v>
      </c>
      <c r="G540" s="7">
        <v>348.5</v>
      </c>
      <c r="H540" s="7">
        <f t="shared" si="72"/>
        <v>1</v>
      </c>
      <c r="I540" s="16">
        <f t="shared" si="73"/>
        <v>44949</v>
      </c>
      <c r="J540" s="17">
        <v>1.2267999999999999</v>
      </c>
      <c r="K540" s="18">
        <f>G540*结论【关键目标】!C$27*0.7735*0.001</f>
        <v>32.347769999999997</v>
      </c>
      <c r="L540" s="5">
        <v>-5781.179048</v>
      </c>
      <c r="M540" s="5">
        <f>ABS(IF(L540&lt;=0,L540/耗电量关键数据!$B$6/1000,L540/耗电量关键数据!$B$5/1000))</f>
        <v>2.3124716192000001</v>
      </c>
      <c r="N540" s="19">
        <f>耗电量关键数据!$B$14</f>
        <v>1.1688450000000001</v>
      </c>
      <c r="O540" s="19">
        <f>耗电量关键数据!$B$15</f>
        <v>0.37403039999999999</v>
      </c>
      <c r="P540" s="19">
        <f t="shared" si="74"/>
        <v>3.8553470192000003</v>
      </c>
      <c r="Q540" s="19">
        <f t="shared" si="78"/>
        <v>3.8553470192000003</v>
      </c>
      <c r="R540" s="20">
        <f t="shared" si="75"/>
        <v>28.492422980799997</v>
      </c>
      <c r="S540" s="20">
        <f t="shared" si="79"/>
        <v>0</v>
      </c>
      <c r="T540" s="20">
        <f>IF((T539+R540)&lt;0,0,IF((T539+R540)&gt;结论【关键目标】!C$28,结论【关键目标】!C$28,T539+R540))</f>
        <v>22</v>
      </c>
      <c r="U540" s="19">
        <f>IF((T539+R540)&lt;结论【关键目标】!$C$28,0,(发电量计算【计算逻辑页】!R540+发电量计算【计算逻辑页】!T539-结论【关键目标】!$C$28))</f>
        <v>28.492422980800001</v>
      </c>
      <c r="V540" s="5">
        <f t="shared" si="76"/>
        <v>9.9723480432800002</v>
      </c>
      <c r="W540" s="5">
        <f t="shared" si="77"/>
        <v>4.7297397231545597</v>
      </c>
      <c r="X540" s="5">
        <f t="shared" si="80"/>
        <v>0</v>
      </c>
    </row>
    <row r="541" spans="1:24" x14ac:dyDescent="0.15">
      <c r="A541" s="7">
        <v>540</v>
      </c>
      <c r="B541" s="7">
        <v>1</v>
      </c>
      <c r="C541" s="7">
        <v>23</v>
      </c>
      <c r="D541" s="7">
        <v>12</v>
      </c>
      <c r="E541" s="7">
        <v>23</v>
      </c>
      <c r="F541" s="7">
        <v>-5.8</v>
      </c>
      <c r="G541" s="7">
        <v>354</v>
      </c>
      <c r="H541" s="7">
        <f t="shared" si="72"/>
        <v>1</v>
      </c>
      <c r="I541" s="16">
        <f t="shared" si="73"/>
        <v>44949</v>
      </c>
      <c r="J541" s="17">
        <v>1.2267999999999999</v>
      </c>
      <c r="K541" s="18">
        <f>G541*结论【关键目标】!C$27*0.7735*0.001</f>
        <v>32.858280000000001</v>
      </c>
      <c r="L541" s="5">
        <v>-10435.97121</v>
      </c>
      <c r="M541" s="5">
        <f>ABS(IF(L541&lt;=0,L541/耗电量关键数据!$B$6/1000,L541/耗电量关键数据!$B$5/1000))</f>
        <v>4.1743884839999996</v>
      </c>
      <c r="N541" s="19">
        <f>耗电量关键数据!$B$14</f>
        <v>1.1688450000000001</v>
      </c>
      <c r="O541" s="19">
        <f>耗电量关键数据!$B$15</f>
        <v>0.37403039999999999</v>
      </c>
      <c r="P541" s="19">
        <f t="shared" si="74"/>
        <v>5.7172638839999994</v>
      </c>
      <c r="Q541" s="19">
        <f t="shared" si="78"/>
        <v>5.7172638839999994</v>
      </c>
      <c r="R541" s="20">
        <f t="shared" si="75"/>
        <v>27.141016116000003</v>
      </c>
      <c r="S541" s="20">
        <f t="shared" si="79"/>
        <v>0</v>
      </c>
      <c r="T541" s="20">
        <f>IF((T540+R541)&lt;0,0,IF((T540+R541)&gt;结论【关键目标】!C$28,结论【关键目标】!C$28,T540+R541))</f>
        <v>22</v>
      </c>
      <c r="U541" s="19">
        <f>IF((T540+R541)&lt;结论【关键目标】!$C$28,0,(发电量计算【计算逻辑页】!R541+发电量计算【计算逻辑页】!T540-结论【关键目标】!$C$28))</f>
        <v>27.141016116000003</v>
      </c>
      <c r="V541" s="5">
        <f t="shared" si="76"/>
        <v>9.499355640600001</v>
      </c>
      <c r="W541" s="5">
        <f t="shared" si="77"/>
        <v>7.0139393328911988</v>
      </c>
      <c r="X541" s="5">
        <f t="shared" si="80"/>
        <v>0</v>
      </c>
    </row>
    <row r="542" spans="1:24" x14ac:dyDescent="0.15">
      <c r="A542" s="7">
        <v>541</v>
      </c>
      <c r="B542" s="7">
        <v>1</v>
      </c>
      <c r="C542" s="7">
        <v>23</v>
      </c>
      <c r="D542" s="7">
        <v>13</v>
      </c>
      <c r="E542" s="7">
        <v>23</v>
      </c>
      <c r="F542" s="7">
        <v>-4</v>
      </c>
      <c r="G542" s="7">
        <v>390.8</v>
      </c>
      <c r="H542" s="7">
        <f t="shared" si="72"/>
        <v>1</v>
      </c>
      <c r="I542" s="16">
        <f t="shared" si="73"/>
        <v>44949</v>
      </c>
      <c r="J542" s="17">
        <v>1.2267999999999999</v>
      </c>
      <c r="K542" s="18">
        <f>G542*结论【关键目标】!C$27*0.7735*0.001</f>
        <v>36.274055999999995</v>
      </c>
      <c r="L542" s="5">
        <v>-9213.2333460000009</v>
      </c>
      <c r="M542" s="5">
        <f>ABS(IF(L542&lt;=0,L542/耗电量关键数据!$B$6/1000,L542/耗电量关键数据!$B$5/1000))</f>
        <v>3.6852933384000002</v>
      </c>
      <c r="N542" s="19">
        <f>耗电量关键数据!$B$14</f>
        <v>1.1688450000000001</v>
      </c>
      <c r="O542" s="19">
        <f>耗电量关键数据!$B$15</f>
        <v>0.37403039999999999</v>
      </c>
      <c r="P542" s="19">
        <f t="shared" si="74"/>
        <v>5.2281687384</v>
      </c>
      <c r="Q542" s="19">
        <f t="shared" si="78"/>
        <v>5.2281687384</v>
      </c>
      <c r="R542" s="20">
        <f t="shared" si="75"/>
        <v>31.045887261599994</v>
      </c>
      <c r="S542" s="20">
        <f t="shared" si="79"/>
        <v>0</v>
      </c>
      <c r="T542" s="20">
        <f>IF((T541+R542)&lt;0,0,IF((T541+R542)&gt;结论【关键目标】!C$28,结论【关键目标】!C$28,T541+R542))</f>
        <v>22</v>
      </c>
      <c r="U542" s="19">
        <f>IF((T541+R542)&lt;结论【关键目标】!$C$28,0,(发电量计算【计算逻辑页】!R542+发电量计算【计算逻辑页】!T541-结论【关键目标】!$C$28))</f>
        <v>31.045887261599994</v>
      </c>
      <c r="V542" s="5">
        <f t="shared" si="76"/>
        <v>10.866060541559998</v>
      </c>
      <c r="W542" s="5">
        <f t="shared" si="77"/>
        <v>6.4139174082691195</v>
      </c>
      <c r="X542" s="5">
        <f t="shared" si="80"/>
        <v>0</v>
      </c>
    </row>
    <row r="543" spans="1:24" x14ac:dyDescent="0.15">
      <c r="A543" s="7">
        <v>542</v>
      </c>
      <c r="B543" s="7">
        <v>1</v>
      </c>
      <c r="C543" s="7">
        <v>23</v>
      </c>
      <c r="D543" s="7">
        <v>14</v>
      </c>
      <c r="E543" s="7">
        <v>23</v>
      </c>
      <c r="F543" s="7">
        <v>-4</v>
      </c>
      <c r="G543" s="7">
        <v>270.39999999999998</v>
      </c>
      <c r="H543" s="7">
        <f t="shared" si="72"/>
        <v>1</v>
      </c>
      <c r="I543" s="16">
        <f t="shared" si="73"/>
        <v>44949</v>
      </c>
      <c r="J543" s="17">
        <v>1.2267999999999999</v>
      </c>
      <c r="K543" s="18">
        <f>G543*结论【关键目标】!C$27*0.7735*0.001</f>
        <v>25.098527999999995</v>
      </c>
      <c r="L543" s="5">
        <v>-1110.5920120000001</v>
      </c>
      <c r="M543" s="5">
        <f>ABS(IF(L543&lt;=0,L543/耗电量关键数据!$B$6/1000,L543/耗电量关键数据!$B$5/1000))</f>
        <v>0.4442368048</v>
      </c>
      <c r="N543" s="19">
        <f>耗电量关键数据!$B$14</f>
        <v>1.1688450000000001</v>
      </c>
      <c r="O543" s="19">
        <f>耗电量关键数据!$B$15</f>
        <v>0.37403039999999999</v>
      </c>
      <c r="P543" s="19">
        <f t="shared" si="74"/>
        <v>1.9871122048000003</v>
      </c>
      <c r="Q543" s="19">
        <f t="shared" si="78"/>
        <v>1.9871122048000003</v>
      </c>
      <c r="R543" s="20">
        <f t="shared" si="75"/>
        <v>23.111415795199996</v>
      </c>
      <c r="S543" s="20">
        <f t="shared" si="79"/>
        <v>0</v>
      </c>
      <c r="T543" s="20">
        <f>IF((T542+R543)&lt;0,0,IF((T542+R543)&gt;结论【关键目标】!C$28,结论【关键目标】!C$28,T542+R543))</f>
        <v>22</v>
      </c>
      <c r="U543" s="19">
        <f>IF((T542+R543)&lt;结论【关键目标】!$C$28,0,(发电量计算【计算逻辑页】!R543+发电量计算【计算逻辑页】!T542-结论【关键目标】!$C$28))</f>
        <v>23.111415795199996</v>
      </c>
      <c r="V543" s="5">
        <f t="shared" si="76"/>
        <v>8.0889955283199981</v>
      </c>
      <c r="W543" s="5">
        <f t="shared" si="77"/>
        <v>2.4377892528486402</v>
      </c>
      <c r="X543" s="5">
        <f t="shared" si="80"/>
        <v>0</v>
      </c>
    </row>
    <row r="544" spans="1:24" x14ac:dyDescent="0.15">
      <c r="A544" s="7">
        <v>543</v>
      </c>
      <c r="B544" s="7">
        <v>1</v>
      </c>
      <c r="C544" s="7">
        <v>23</v>
      </c>
      <c r="D544" s="7">
        <v>15</v>
      </c>
      <c r="E544" s="7">
        <v>23</v>
      </c>
      <c r="F544" s="7">
        <v>-3.1</v>
      </c>
      <c r="G544" s="7">
        <v>177.8</v>
      </c>
      <c r="H544" s="7">
        <f t="shared" si="72"/>
        <v>1</v>
      </c>
      <c r="I544" s="16">
        <f t="shared" si="73"/>
        <v>44949</v>
      </c>
      <c r="J544" s="17">
        <v>1.2267999999999999</v>
      </c>
      <c r="K544" s="18">
        <f>G544*结论【关键目标】!C$27*0.7735*0.001</f>
        <v>16.503396000000002</v>
      </c>
      <c r="L544" s="5">
        <v>-4658.8317310000002</v>
      </c>
      <c r="M544" s="5">
        <f>ABS(IF(L544&lt;=0,L544/耗电量关键数据!$B$6/1000,L544/耗电量关键数据!$B$5/1000))</f>
        <v>1.8635326924000002</v>
      </c>
      <c r="N544" s="19">
        <f>耗电量关键数据!$B$14</f>
        <v>1.1688450000000001</v>
      </c>
      <c r="O544" s="19">
        <f>耗电量关键数据!$B$15</f>
        <v>0.37403039999999999</v>
      </c>
      <c r="P544" s="19">
        <f t="shared" si="74"/>
        <v>3.4064080924000004</v>
      </c>
      <c r="Q544" s="19">
        <f t="shared" si="78"/>
        <v>3.4064080924000004</v>
      </c>
      <c r="R544" s="20">
        <f t="shared" si="75"/>
        <v>13.096987907600003</v>
      </c>
      <c r="S544" s="20">
        <f t="shared" si="79"/>
        <v>0</v>
      </c>
      <c r="T544" s="20">
        <f>IF((T543+R544)&lt;0,0,IF((T543+R544)&gt;结论【关键目标】!C$28,结论【关键目标】!C$28,T543+R544))</f>
        <v>22</v>
      </c>
      <c r="U544" s="19">
        <f>IF((T543+R544)&lt;结论【关键目标】!$C$28,0,(发电量计算【计算逻辑页】!R544+发电量计算【计算逻辑页】!T543-结论【关键目标】!$C$28))</f>
        <v>13.096987907600003</v>
      </c>
      <c r="V544" s="5">
        <f t="shared" si="76"/>
        <v>4.5839457676600004</v>
      </c>
      <c r="W544" s="5">
        <f t="shared" si="77"/>
        <v>4.1789814477563203</v>
      </c>
      <c r="X544" s="5">
        <f t="shared" si="80"/>
        <v>0</v>
      </c>
    </row>
    <row r="545" spans="1:24" x14ac:dyDescent="0.15">
      <c r="A545" s="7">
        <v>544</v>
      </c>
      <c r="B545" s="7">
        <v>1</v>
      </c>
      <c r="C545" s="7">
        <v>23</v>
      </c>
      <c r="D545" s="7">
        <v>16</v>
      </c>
      <c r="E545" s="7">
        <v>23</v>
      </c>
      <c r="F545" s="7">
        <v>-3</v>
      </c>
      <c r="G545" s="7">
        <v>27.4</v>
      </c>
      <c r="H545" s="7">
        <f t="shared" si="72"/>
        <v>1</v>
      </c>
      <c r="I545" s="16">
        <f t="shared" si="73"/>
        <v>44949</v>
      </c>
      <c r="J545" s="17">
        <v>0.70809999999999995</v>
      </c>
      <c r="K545" s="18">
        <f>G545*结论【关键目标】!C$27*0.7735*0.001</f>
        <v>2.5432679999999999</v>
      </c>
      <c r="L545" s="5">
        <v>-10642.85734</v>
      </c>
      <c r="M545" s="5">
        <f>ABS(IF(L545&lt;=0,L545/耗电量关键数据!$B$6/1000,L545/耗电量关键数据!$B$5/1000))</f>
        <v>4.2571429360000002</v>
      </c>
      <c r="N545" s="19">
        <f>耗电量关键数据!$B$14</f>
        <v>1.1688450000000001</v>
      </c>
      <c r="O545" s="19">
        <f>耗电量关键数据!$B$15</f>
        <v>0.37403039999999999</v>
      </c>
      <c r="P545" s="19">
        <f t="shared" si="74"/>
        <v>5.8000183359999999</v>
      </c>
      <c r="Q545" s="19">
        <f t="shared" si="78"/>
        <v>0</v>
      </c>
      <c r="R545" s="20">
        <f t="shared" si="75"/>
        <v>2.5432679999999999</v>
      </c>
      <c r="S545" s="20">
        <f t="shared" si="79"/>
        <v>0</v>
      </c>
      <c r="T545" s="20">
        <f>IF((T544+R545)&lt;0,0,IF((T544+R545)&gt;结论【关键目标】!C$28,结论【关键目标】!C$28,T544+R545))</f>
        <v>22</v>
      </c>
      <c r="U545" s="19">
        <f>IF((T544+R545)&lt;结论【关键目标】!$C$28,0,(发电量计算【计算逻辑页】!R545+发电量计算【计算逻辑页】!T544-结论【关键目标】!$C$28))</f>
        <v>2.5432680000000012</v>
      </c>
      <c r="V545" s="5">
        <f t="shared" si="76"/>
        <v>0.89014380000000037</v>
      </c>
      <c r="W545" s="5">
        <f t="shared" si="77"/>
        <v>1.8008880707999997</v>
      </c>
      <c r="X545" s="5">
        <f t="shared" si="80"/>
        <v>0</v>
      </c>
    </row>
    <row r="546" spans="1:24" x14ac:dyDescent="0.15">
      <c r="A546" s="7">
        <v>545</v>
      </c>
      <c r="B546" s="7">
        <v>1</v>
      </c>
      <c r="C546" s="7">
        <v>23</v>
      </c>
      <c r="D546" s="7">
        <v>17</v>
      </c>
      <c r="E546" s="7">
        <v>23</v>
      </c>
      <c r="F546" s="7">
        <v>-3</v>
      </c>
      <c r="G546" s="7">
        <v>0</v>
      </c>
      <c r="H546" s="7">
        <f t="shared" si="72"/>
        <v>1</v>
      </c>
      <c r="I546" s="16">
        <f t="shared" si="73"/>
        <v>44949</v>
      </c>
      <c r="J546" s="17">
        <v>0.70809999999999995</v>
      </c>
      <c r="K546" s="18">
        <f>G546*结论【关键目标】!C$27*0.7735*0.001</f>
        <v>0</v>
      </c>
      <c r="L546" s="5">
        <v>-15315.6042</v>
      </c>
      <c r="M546" s="5">
        <f>ABS(IF(L546&lt;=0,L546/耗电量关键数据!$B$6/1000,L546/耗电量关键数据!$B$5/1000))</f>
        <v>6.1262416799999997</v>
      </c>
      <c r="N546" s="19">
        <f>耗电量关键数据!$B$14</f>
        <v>1.1688450000000001</v>
      </c>
      <c r="O546" s="19">
        <f>耗电量关键数据!$B$15</f>
        <v>0.37403039999999999</v>
      </c>
      <c r="P546" s="19">
        <f t="shared" si="74"/>
        <v>7.6691170799999995</v>
      </c>
      <c r="Q546" s="19">
        <f t="shared" si="78"/>
        <v>0</v>
      </c>
      <c r="R546" s="20">
        <f t="shared" si="75"/>
        <v>0</v>
      </c>
      <c r="S546" s="20">
        <f t="shared" si="79"/>
        <v>0</v>
      </c>
      <c r="T546" s="20">
        <f>IF((T545+R546)&lt;0,0,IF((T545+R546)&gt;结论【关键目标】!C$28,结论【关键目标】!C$28,T545+R546))</f>
        <v>22</v>
      </c>
      <c r="U546" s="19">
        <f>IF((T545+R546)&lt;结论【关键目标】!$C$28,0,(发电量计算【计算逻辑页】!R546+发电量计算【计算逻辑页】!T545-结论【关键目标】!$C$28))</f>
        <v>0</v>
      </c>
      <c r="V546" s="5">
        <f t="shared" si="76"/>
        <v>0</v>
      </c>
      <c r="W546" s="5">
        <f t="shared" si="77"/>
        <v>0</v>
      </c>
      <c r="X546" s="5">
        <f t="shared" si="80"/>
        <v>0</v>
      </c>
    </row>
    <row r="547" spans="1:24" x14ac:dyDescent="0.15">
      <c r="A547" s="7">
        <v>546</v>
      </c>
      <c r="B547" s="7">
        <v>1</v>
      </c>
      <c r="C547" s="7">
        <v>23</v>
      </c>
      <c r="D547" s="7">
        <v>18</v>
      </c>
      <c r="E547" s="7">
        <v>23</v>
      </c>
      <c r="F547" s="7">
        <v>-2.8</v>
      </c>
      <c r="G547" s="7">
        <v>0</v>
      </c>
      <c r="H547" s="7">
        <f t="shared" si="72"/>
        <v>1</v>
      </c>
      <c r="I547" s="16">
        <f t="shared" si="73"/>
        <v>44949</v>
      </c>
      <c r="J547" s="17">
        <v>0.70809999999999995</v>
      </c>
      <c r="K547" s="18">
        <f>G547*结论【关键目标】!C$27*0.7735*0.001</f>
        <v>0</v>
      </c>
      <c r="L547" s="5">
        <v>-31986.00216</v>
      </c>
      <c r="M547" s="5">
        <f>ABS(IF(L547&lt;=0,L547/耗电量关键数据!$B$6/1000,L547/耗电量关键数据!$B$5/1000))</f>
        <v>12.794400864</v>
      </c>
      <c r="N547" s="19">
        <f>耗电量关键数据!$B$14</f>
        <v>1.1688450000000001</v>
      </c>
      <c r="O547" s="19">
        <f>耗电量关键数据!$B$15</f>
        <v>0.37403039999999999</v>
      </c>
      <c r="P547" s="19">
        <f t="shared" si="74"/>
        <v>14.337276264000002</v>
      </c>
      <c r="Q547" s="19">
        <f t="shared" si="78"/>
        <v>0</v>
      </c>
      <c r="R547" s="20">
        <f t="shared" si="75"/>
        <v>0</v>
      </c>
      <c r="S547" s="20">
        <f t="shared" si="79"/>
        <v>0</v>
      </c>
      <c r="T547" s="20">
        <f>IF((T546+R547)&lt;0,0,IF((T546+R547)&gt;结论【关键目标】!C$28,结论【关键目标】!C$28,T546+R547))</f>
        <v>22</v>
      </c>
      <c r="U547" s="19">
        <f>IF((T546+R547)&lt;结论【关键目标】!$C$28,0,(发电量计算【计算逻辑页】!R547+发电量计算【计算逻辑页】!T546-结论【关键目标】!$C$28))</f>
        <v>0</v>
      </c>
      <c r="V547" s="5">
        <f t="shared" si="76"/>
        <v>0</v>
      </c>
      <c r="W547" s="5">
        <f t="shared" si="77"/>
        <v>0</v>
      </c>
      <c r="X547" s="5">
        <f t="shared" si="80"/>
        <v>0</v>
      </c>
    </row>
    <row r="548" spans="1:24" x14ac:dyDescent="0.15">
      <c r="A548" s="7">
        <v>547</v>
      </c>
      <c r="B548" s="7">
        <v>1</v>
      </c>
      <c r="C548" s="7">
        <v>23</v>
      </c>
      <c r="D548" s="7">
        <v>19</v>
      </c>
      <c r="E548" s="7">
        <v>23</v>
      </c>
      <c r="F548" s="7">
        <v>-3</v>
      </c>
      <c r="G548" s="7">
        <v>0</v>
      </c>
      <c r="H548" s="7">
        <f t="shared" si="72"/>
        <v>1</v>
      </c>
      <c r="I548" s="16">
        <f t="shared" si="73"/>
        <v>44949</v>
      </c>
      <c r="J548" s="17">
        <v>1.2267999999999999</v>
      </c>
      <c r="K548" s="18">
        <f>G548*结论【关键目标】!C$27*0.7735*0.001</f>
        <v>0</v>
      </c>
      <c r="L548" s="5">
        <v>-22241.20535</v>
      </c>
      <c r="M548" s="5">
        <f>ABS(IF(L548&lt;=0,L548/耗电量关键数据!$B$6/1000,L548/耗电量关键数据!$B$5/1000))</f>
        <v>8.8964821399999998</v>
      </c>
      <c r="N548" s="19">
        <f>耗电量关键数据!$B$14</f>
        <v>1.1688450000000001</v>
      </c>
      <c r="O548" s="19">
        <f>耗电量关键数据!$B$15</f>
        <v>0.37403039999999999</v>
      </c>
      <c r="P548" s="19">
        <f t="shared" si="74"/>
        <v>10.439357540000001</v>
      </c>
      <c r="Q548" s="19">
        <f t="shared" si="78"/>
        <v>10.439357540000001</v>
      </c>
      <c r="R548" s="20">
        <f t="shared" si="75"/>
        <v>-10.439357540000001</v>
      </c>
      <c r="S548" s="20">
        <f t="shared" si="79"/>
        <v>10.439357540000001</v>
      </c>
      <c r="T548" s="20">
        <f>IF((T547+R548)&lt;0,0,IF((T547+R548)&gt;结论【关键目标】!C$28,结论【关键目标】!C$28,T547+R548))</f>
        <v>11.560642459999999</v>
      </c>
      <c r="U548" s="19">
        <f>IF((T547+R548)&lt;结论【关键目标】!$C$28,0,(发电量计算【计算逻辑页】!R548+发电量计算【计算逻辑页】!T547-结论【关键目标】!$C$28))</f>
        <v>0</v>
      </c>
      <c r="V548" s="5">
        <f t="shared" si="76"/>
        <v>0</v>
      </c>
      <c r="W548" s="5">
        <f t="shared" si="77"/>
        <v>0</v>
      </c>
      <c r="X548" s="5">
        <f t="shared" si="80"/>
        <v>9.153228691072</v>
      </c>
    </row>
    <row r="549" spans="1:24" x14ac:dyDescent="0.15">
      <c r="A549" s="7">
        <v>548</v>
      </c>
      <c r="B549" s="7">
        <v>1</v>
      </c>
      <c r="C549" s="7">
        <v>23</v>
      </c>
      <c r="D549" s="7">
        <v>20</v>
      </c>
      <c r="E549" s="7">
        <v>23</v>
      </c>
      <c r="F549" s="7">
        <v>-4</v>
      </c>
      <c r="G549" s="7">
        <v>0</v>
      </c>
      <c r="H549" s="7">
        <f t="shared" si="72"/>
        <v>1</v>
      </c>
      <c r="I549" s="16">
        <f t="shared" si="73"/>
        <v>44949</v>
      </c>
      <c r="J549" s="17">
        <v>1.2267999999999999</v>
      </c>
      <c r="K549" s="18">
        <f>G549*结论【关键目标】!C$27*0.7735*0.001</f>
        <v>0</v>
      </c>
      <c r="L549" s="5">
        <v>-32180.729619999998</v>
      </c>
      <c r="M549" s="5">
        <f>ABS(IF(L549&lt;=0,L549/耗电量关键数据!$B$6/1000,L549/耗电量关键数据!$B$5/1000))</f>
        <v>12.872291848</v>
      </c>
      <c r="N549" s="19">
        <f>耗电量关键数据!$B$14</f>
        <v>1.1688450000000001</v>
      </c>
      <c r="O549" s="19">
        <f>耗电量关键数据!$B$15</f>
        <v>0.37403039999999999</v>
      </c>
      <c r="P549" s="19">
        <f t="shared" si="74"/>
        <v>14.415167248000001</v>
      </c>
      <c r="Q549" s="19">
        <f t="shared" si="78"/>
        <v>14.415167248000001</v>
      </c>
      <c r="R549" s="20">
        <f t="shared" si="75"/>
        <v>-14.415167248000001</v>
      </c>
      <c r="S549" s="20">
        <f t="shared" si="79"/>
        <v>14.415167248000001</v>
      </c>
      <c r="T549" s="20">
        <f>IF((T548+R549)&lt;0,0,IF((T548+R549)&gt;结论【关键目标】!C$28,结论【关键目标】!C$28,T548+R549))</f>
        <v>0</v>
      </c>
      <c r="U549" s="19">
        <f>IF((T548+R549)&lt;结论【关键目标】!$C$28,0,(发电量计算【计算逻辑页】!R549+发电量计算【计算逻辑页】!T548-结论【关键目标】!$C$28))</f>
        <v>0</v>
      </c>
      <c r="V549" s="5">
        <f t="shared" si="76"/>
        <v>0</v>
      </c>
      <c r="W549" s="5">
        <f t="shared" si="77"/>
        <v>0</v>
      </c>
      <c r="X549" s="5">
        <f t="shared" si="80"/>
        <v>0</v>
      </c>
    </row>
    <row r="550" spans="1:24" x14ac:dyDescent="0.15">
      <c r="A550" s="7">
        <v>549</v>
      </c>
      <c r="B550" s="7">
        <v>1</v>
      </c>
      <c r="C550" s="7">
        <v>23</v>
      </c>
      <c r="D550" s="7">
        <v>21</v>
      </c>
      <c r="E550" s="7">
        <v>23</v>
      </c>
      <c r="F550" s="7">
        <v>-4.2</v>
      </c>
      <c r="G550" s="7">
        <v>0</v>
      </c>
      <c r="H550" s="7">
        <f t="shared" si="72"/>
        <v>1</v>
      </c>
      <c r="I550" s="16">
        <f t="shared" si="73"/>
        <v>44949</v>
      </c>
      <c r="J550" s="17">
        <v>1.2267999999999999</v>
      </c>
      <c r="K550" s="18">
        <f>G550*结论【关键目标】!C$27*0.7735*0.001</f>
        <v>0</v>
      </c>
      <c r="L550" s="5">
        <v>-35551.813399999999</v>
      </c>
      <c r="M550" s="5">
        <f>ABS(IF(L550&lt;=0,L550/耗电量关键数据!$B$6/1000,L550/耗电量关键数据!$B$5/1000))</f>
        <v>14.220725360000001</v>
      </c>
      <c r="N550" s="19">
        <f>耗电量关键数据!$B$14</f>
        <v>1.1688450000000001</v>
      </c>
      <c r="O550" s="19">
        <f>耗电量关键数据!$B$15</f>
        <v>0.37403039999999999</v>
      </c>
      <c r="P550" s="19">
        <f t="shared" si="74"/>
        <v>15.763600760000001</v>
      </c>
      <c r="Q550" s="19">
        <f t="shared" si="78"/>
        <v>15.763600760000001</v>
      </c>
      <c r="R550" s="20">
        <f t="shared" si="75"/>
        <v>-15.763600760000001</v>
      </c>
      <c r="S550" s="20">
        <f t="shared" si="79"/>
        <v>15.763600760000001</v>
      </c>
      <c r="T550" s="20">
        <f>IF((T549+R550)&lt;0,0,IF((T549+R550)&gt;结论【关键目标】!C$28,结论【关键目标】!C$28,T549+R550))</f>
        <v>0</v>
      </c>
      <c r="U550" s="19">
        <f>IF((T549+R550)&lt;结论【关键目标】!$C$28,0,(发电量计算【计算逻辑页】!R550+发电量计算【计算逻辑页】!T549-结论【关键目标】!$C$28))</f>
        <v>0</v>
      </c>
      <c r="V550" s="5">
        <f t="shared" si="76"/>
        <v>0</v>
      </c>
      <c r="W550" s="5">
        <f t="shared" si="77"/>
        <v>0</v>
      </c>
      <c r="X550" s="5">
        <f t="shared" si="80"/>
        <v>0</v>
      </c>
    </row>
    <row r="551" spans="1:24" x14ac:dyDescent="0.15">
      <c r="A551" s="7">
        <v>550</v>
      </c>
      <c r="B551" s="7">
        <v>1</v>
      </c>
      <c r="C551" s="7">
        <v>23</v>
      </c>
      <c r="D551" s="7">
        <v>22</v>
      </c>
      <c r="E551" s="7">
        <v>23</v>
      </c>
      <c r="F551" s="7">
        <v>-4</v>
      </c>
      <c r="G551" s="7">
        <v>0</v>
      </c>
      <c r="H551" s="7">
        <f t="shared" si="72"/>
        <v>1</v>
      </c>
      <c r="I551" s="16">
        <f t="shared" si="73"/>
        <v>44949</v>
      </c>
      <c r="J551" s="17">
        <v>0.70809999999999995</v>
      </c>
      <c r="K551" s="18">
        <f>G551*结论【关键目标】!C$27*0.7735*0.001</f>
        <v>0</v>
      </c>
      <c r="L551" s="5">
        <v>-36847.067199999998</v>
      </c>
      <c r="M551" s="5">
        <f>ABS(IF(L551&lt;=0,L551/耗电量关键数据!$B$6/1000,L551/耗电量关键数据!$B$5/1000))</f>
        <v>14.73882688</v>
      </c>
      <c r="N551" s="19">
        <f>耗电量关键数据!$B$14</f>
        <v>1.1688450000000001</v>
      </c>
      <c r="O551" s="19">
        <f>耗电量关键数据!$B$15</f>
        <v>0.37403039999999999</v>
      </c>
      <c r="P551" s="19">
        <f t="shared" si="74"/>
        <v>16.281702279999998</v>
      </c>
      <c r="Q551" s="19">
        <f t="shared" si="78"/>
        <v>0</v>
      </c>
      <c r="R551" s="20">
        <f t="shared" si="75"/>
        <v>0</v>
      </c>
      <c r="S551" s="20">
        <f t="shared" si="79"/>
        <v>0</v>
      </c>
      <c r="T551" s="20">
        <f>IF((T550+R551)&lt;0,0,IF((T550+R551)&gt;结论【关键目标】!C$28,结论【关键目标】!C$28,T550+R551))</f>
        <v>0</v>
      </c>
      <c r="U551" s="19">
        <f>IF((T550+R551)&lt;结论【关键目标】!$C$28,0,(发电量计算【计算逻辑页】!R551+发电量计算【计算逻辑页】!T550-结论【关键目标】!$C$28))</f>
        <v>0</v>
      </c>
      <c r="V551" s="5">
        <f t="shared" si="76"/>
        <v>0</v>
      </c>
      <c r="W551" s="5">
        <f t="shared" si="77"/>
        <v>0</v>
      </c>
      <c r="X551" s="5">
        <f t="shared" si="80"/>
        <v>0</v>
      </c>
    </row>
    <row r="552" spans="1:24" x14ac:dyDescent="0.15">
      <c r="A552" s="7">
        <v>551</v>
      </c>
      <c r="B552" s="7">
        <v>1</v>
      </c>
      <c r="C552" s="7">
        <v>23</v>
      </c>
      <c r="D552" s="7">
        <v>23</v>
      </c>
      <c r="E552" s="7">
        <v>23</v>
      </c>
      <c r="F552" s="7">
        <v>-5</v>
      </c>
      <c r="G552" s="7">
        <v>0</v>
      </c>
      <c r="H552" s="7">
        <f t="shared" si="72"/>
        <v>1</v>
      </c>
      <c r="I552" s="16">
        <f t="shared" si="73"/>
        <v>44949</v>
      </c>
      <c r="J552" s="17">
        <v>0.70809999999999995</v>
      </c>
      <c r="K552" s="18">
        <f>G552*结论【关键目标】!C$27*0.7735*0.001</f>
        <v>0</v>
      </c>
      <c r="L552" s="5">
        <v>-37816.008479999997</v>
      </c>
      <c r="M552" s="5">
        <f>ABS(IF(L552&lt;=0,L552/耗电量关键数据!$B$6/1000,L552/耗电量关键数据!$B$5/1000))</f>
        <v>15.126403391999999</v>
      </c>
      <c r="N552" s="19">
        <f>耗电量关键数据!$B$14</f>
        <v>1.1688450000000001</v>
      </c>
      <c r="O552" s="19">
        <f>耗电量关键数据!$B$15</f>
        <v>0.37403039999999999</v>
      </c>
      <c r="P552" s="19">
        <f t="shared" si="74"/>
        <v>16.669278791999997</v>
      </c>
      <c r="Q552" s="19">
        <f t="shared" si="78"/>
        <v>0</v>
      </c>
      <c r="R552" s="20">
        <f t="shared" si="75"/>
        <v>0</v>
      </c>
      <c r="S552" s="20">
        <f t="shared" si="79"/>
        <v>0</v>
      </c>
      <c r="T552" s="20">
        <f>IF((T551+R552)&lt;0,0,IF((T551+R552)&gt;结论【关键目标】!C$28,结论【关键目标】!C$28,T551+R552))</f>
        <v>0</v>
      </c>
      <c r="U552" s="19">
        <f>IF((T551+R552)&lt;结论【关键目标】!$C$28,0,(发电量计算【计算逻辑页】!R552+发电量计算【计算逻辑页】!T551-结论【关键目标】!$C$28))</f>
        <v>0</v>
      </c>
      <c r="V552" s="5">
        <f t="shared" si="76"/>
        <v>0</v>
      </c>
      <c r="W552" s="5">
        <f t="shared" si="77"/>
        <v>0</v>
      </c>
      <c r="X552" s="5">
        <f t="shared" si="80"/>
        <v>0</v>
      </c>
    </row>
    <row r="553" spans="1:24" x14ac:dyDescent="0.15">
      <c r="A553" s="7">
        <v>552</v>
      </c>
      <c r="B553" s="7">
        <v>1</v>
      </c>
      <c r="C553" s="7">
        <v>23</v>
      </c>
      <c r="D553" s="7">
        <v>24</v>
      </c>
      <c r="E553" s="7">
        <v>23</v>
      </c>
      <c r="F553" s="7">
        <v>-4.7</v>
      </c>
      <c r="G553" s="7">
        <v>0</v>
      </c>
      <c r="H553" s="7">
        <f t="shared" si="72"/>
        <v>1</v>
      </c>
      <c r="I553" s="16">
        <f t="shared" si="73"/>
        <v>44949</v>
      </c>
      <c r="J553" s="17">
        <v>0.2407</v>
      </c>
      <c r="K553" s="18">
        <f>G553*结论【关键目标】!C$27*0.7735*0.001</f>
        <v>0</v>
      </c>
      <c r="L553" s="5">
        <v>-39316.89961</v>
      </c>
      <c r="M553" s="5">
        <f>ABS(IF(L553&lt;=0,L553/耗电量关键数据!$B$6/1000,L553/耗电量关键数据!$B$5/1000))</f>
        <v>15.726759844</v>
      </c>
      <c r="N553" s="19">
        <f>耗电量关键数据!$B$14</f>
        <v>1.1688450000000001</v>
      </c>
      <c r="O553" s="19">
        <f>耗电量关键数据!$B$15</f>
        <v>0.37403039999999999</v>
      </c>
      <c r="P553" s="19">
        <f t="shared" si="74"/>
        <v>17.269635244</v>
      </c>
      <c r="Q553" s="19">
        <f t="shared" si="78"/>
        <v>0</v>
      </c>
      <c r="R553" s="20">
        <f t="shared" si="75"/>
        <v>0</v>
      </c>
      <c r="S553" s="20">
        <f t="shared" si="79"/>
        <v>0</v>
      </c>
      <c r="T553" s="20">
        <f>IF((T552+R553)&lt;0,0,IF((T552+R553)&gt;结论【关键目标】!C$28,结论【关键目标】!C$28,T552+R553))</f>
        <v>0</v>
      </c>
      <c r="U553" s="19">
        <f>IF((T552+R553)&lt;结论【关键目标】!$C$28,0,(发电量计算【计算逻辑页】!R553+发电量计算【计算逻辑页】!T552-结论【关键目标】!$C$28))</f>
        <v>0</v>
      </c>
      <c r="V553" s="5">
        <f t="shared" si="76"/>
        <v>0</v>
      </c>
      <c r="W553" s="5">
        <f t="shared" si="77"/>
        <v>0</v>
      </c>
      <c r="X553" s="5">
        <f t="shared" si="80"/>
        <v>0</v>
      </c>
    </row>
    <row r="554" spans="1:24" x14ac:dyDescent="0.15">
      <c r="A554" s="7">
        <v>553</v>
      </c>
      <c r="B554" s="7">
        <v>1</v>
      </c>
      <c r="C554" s="7">
        <v>24</v>
      </c>
      <c r="D554" s="7">
        <v>1</v>
      </c>
      <c r="E554" s="7">
        <v>24</v>
      </c>
      <c r="F554" s="7">
        <v>-5</v>
      </c>
      <c r="G554" s="7">
        <v>0</v>
      </c>
      <c r="H554" s="7">
        <f t="shared" si="72"/>
        <v>2</v>
      </c>
      <c r="I554" s="16">
        <f t="shared" si="73"/>
        <v>44950</v>
      </c>
      <c r="J554" s="17">
        <v>0.2407</v>
      </c>
      <c r="K554" s="18">
        <f>G554*结论【关键目标】!C$27*0.7735*0.001</f>
        <v>0</v>
      </c>
      <c r="L554" s="5">
        <v>-40372.840889999999</v>
      </c>
      <c r="M554" s="5">
        <f>ABS(IF(L554&lt;=0,L554/耗电量关键数据!$B$6/1000,L554/耗电量关键数据!$B$5/1000))</f>
        <v>16.149136356</v>
      </c>
      <c r="N554" s="19">
        <f>耗电量关键数据!$B$14</f>
        <v>1.1688450000000001</v>
      </c>
      <c r="O554" s="19">
        <f>耗电量关键数据!$B$15</f>
        <v>0.37403039999999999</v>
      </c>
      <c r="P554" s="19">
        <f t="shared" si="74"/>
        <v>17.692011755999999</v>
      </c>
      <c r="Q554" s="19">
        <f t="shared" si="78"/>
        <v>0</v>
      </c>
      <c r="R554" s="20">
        <f t="shared" si="75"/>
        <v>0</v>
      </c>
      <c r="S554" s="20">
        <f t="shared" si="79"/>
        <v>0</v>
      </c>
      <c r="T554" s="20">
        <f>IF((T553+R554)&lt;0,0,IF((T553+R554)&gt;结论【关键目标】!C$28,结论【关键目标】!C$28,T553+R554))</f>
        <v>0</v>
      </c>
      <c r="U554" s="19">
        <f>IF((T553+R554)&lt;结论【关键目标】!$C$28,0,(发电量计算【计算逻辑页】!R554+发电量计算【计算逻辑页】!T553-结论【关键目标】!$C$28))</f>
        <v>0</v>
      </c>
      <c r="V554" s="5">
        <f t="shared" si="76"/>
        <v>0</v>
      </c>
      <c r="W554" s="5">
        <f t="shared" si="77"/>
        <v>0</v>
      </c>
      <c r="X554" s="5">
        <f t="shared" si="80"/>
        <v>0</v>
      </c>
    </row>
    <row r="555" spans="1:24" x14ac:dyDescent="0.15">
      <c r="A555" s="7">
        <v>554</v>
      </c>
      <c r="B555" s="7">
        <v>1</v>
      </c>
      <c r="C555" s="7">
        <v>24</v>
      </c>
      <c r="D555" s="7">
        <v>2</v>
      </c>
      <c r="E555" s="7">
        <v>24</v>
      </c>
      <c r="F555" s="7">
        <v>-5</v>
      </c>
      <c r="G555" s="7">
        <v>0</v>
      </c>
      <c r="H555" s="7">
        <f t="shared" si="72"/>
        <v>2</v>
      </c>
      <c r="I555" s="16">
        <f t="shared" si="73"/>
        <v>44950</v>
      </c>
      <c r="J555" s="17">
        <v>0.2407</v>
      </c>
      <c r="K555" s="18">
        <f>G555*结论【关键目标】!C$27*0.7735*0.001</f>
        <v>0</v>
      </c>
      <c r="L555" s="5">
        <v>-41458.795160000001</v>
      </c>
      <c r="M555" s="5">
        <f>ABS(IF(L555&lt;=0,L555/耗电量关键数据!$B$6/1000,L555/耗电量关键数据!$B$5/1000))</f>
        <v>16.583518064</v>
      </c>
      <c r="N555" s="19">
        <f>耗电量关键数据!$B$14</f>
        <v>1.1688450000000001</v>
      </c>
      <c r="O555" s="19">
        <f>耗电量关键数据!$B$15</f>
        <v>0.37403039999999999</v>
      </c>
      <c r="P555" s="19">
        <f t="shared" si="74"/>
        <v>18.126393464</v>
      </c>
      <c r="Q555" s="19">
        <f t="shared" si="78"/>
        <v>0</v>
      </c>
      <c r="R555" s="20">
        <f t="shared" si="75"/>
        <v>0</v>
      </c>
      <c r="S555" s="20">
        <f t="shared" si="79"/>
        <v>0</v>
      </c>
      <c r="T555" s="20">
        <f>IF((T554+R555)&lt;0,0,IF((T554+R555)&gt;结论【关键目标】!C$28,结论【关键目标】!C$28,T554+R555))</f>
        <v>0</v>
      </c>
      <c r="U555" s="19">
        <f>IF((T554+R555)&lt;结论【关键目标】!$C$28,0,(发电量计算【计算逻辑页】!R555+发电量计算【计算逻辑页】!T554-结论【关键目标】!$C$28))</f>
        <v>0</v>
      </c>
      <c r="V555" s="5">
        <f t="shared" si="76"/>
        <v>0</v>
      </c>
      <c r="W555" s="5">
        <f t="shared" si="77"/>
        <v>0</v>
      </c>
      <c r="X555" s="5">
        <f t="shared" si="80"/>
        <v>0</v>
      </c>
    </row>
    <row r="556" spans="1:24" x14ac:dyDescent="0.15">
      <c r="A556" s="7">
        <v>555</v>
      </c>
      <c r="B556" s="7">
        <v>1</v>
      </c>
      <c r="C556" s="7">
        <v>24</v>
      </c>
      <c r="D556" s="7">
        <v>3</v>
      </c>
      <c r="E556" s="7">
        <v>24</v>
      </c>
      <c r="F556" s="7">
        <v>-4.8</v>
      </c>
      <c r="G556" s="7">
        <v>0</v>
      </c>
      <c r="H556" s="7">
        <f t="shared" si="72"/>
        <v>2</v>
      </c>
      <c r="I556" s="16">
        <f t="shared" si="73"/>
        <v>44950</v>
      </c>
      <c r="J556" s="17">
        <v>0.2407</v>
      </c>
      <c r="K556" s="18">
        <f>G556*结论【关键目标】!C$27*0.7735*0.001</f>
        <v>0</v>
      </c>
      <c r="L556" s="5">
        <v>-42892.610309999996</v>
      </c>
      <c r="M556" s="5">
        <f>ABS(IF(L556&lt;=0,L556/耗电量关键数据!$B$6/1000,L556/耗电量关键数据!$B$5/1000))</f>
        <v>17.157044123999999</v>
      </c>
      <c r="N556" s="19">
        <f>耗电量关键数据!$B$14</f>
        <v>1.1688450000000001</v>
      </c>
      <c r="O556" s="19">
        <f>耗电量关键数据!$B$15</f>
        <v>0.37403039999999999</v>
      </c>
      <c r="P556" s="19">
        <f t="shared" si="74"/>
        <v>18.699919523999998</v>
      </c>
      <c r="Q556" s="19">
        <f t="shared" si="78"/>
        <v>0</v>
      </c>
      <c r="R556" s="20">
        <f t="shared" si="75"/>
        <v>0</v>
      </c>
      <c r="S556" s="20">
        <f t="shared" si="79"/>
        <v>0</v>
      </c>
      <c r="T556" s="20">
        <f>IF((T555+R556)&lt;0,0,IF((T555+R556)&gt;结论【关键目标】!C$28,结论【关键目标】!C$28,T555+R556))</f>
        <v>0</v>
      </c>
      <c r="U556" s="19">
        <f>IF((T555+R556)&lt;结论【关键目标】!$C$28,0,(发电量计算【计算逻辑页】!R556+发电量计算【计算逻辑页】!T555-结论【关键目标】!$C$28))</f>
        <v>0</v>
      </c>
      <c r="V556" s="5">
        <f t="shared" si="76"/>
        <v>0</v>
      </c>
      <c r="W556" s="5">
        <f t="shared" si="77"/>
        <v>0</v>
      </c>
      <c r="X556" s="5">
        <f t="shared" si="80"/>
        <v>0</v>
      </c>
    </row>
    <row r="557" spans="1:24" x14ac:dyDescent="0.15">
      <c r="A557" s="7">
        <v>556</v>
      </c>
      <c r="B557" s="7">
        <v>1</v>
      </c>
      <c r="C557" s="7">
        <v>24</v>
      </c>
      <c r="D557" s="7">
        <v>4</v>
      </c>
      <c r="E557" s="7">
        <v>24</v>
      </c>
      <c r="F557" s="7">
        <v>-5</v>
      </c>
      <c r="G557" s="7">
        <v>0</v>
      </c>
      <c r="H557" s="7">
        <f t="shared" si="72"/>
        <v>2</v>
      </c>
      <c r="I557" s="16">
        <f t="shared" si="73"/>
        <v>44950</v>
      </c>
      <c r="J557" s="17">
        <v>0.2407</v>
      </c>
      <c r="K557" s="18">
        <f>G557*结论【关键目标】!C$27*0.7735*0.001</f>
        <v>0</v>
      </c>
      <c r="L557" s="5">
        <v>-44295.178970000001</v>
      </c>
      <c r="M557" s="5">
        <f>ABS(IF(L557&lt;=0,L557/耗电量关键数据!$B$6/1000,L557/耗电量关键数据!$B$5/1000))</f>
        <v>17.718071587999997</v>
      </c>
      <c r="N557" s="19">
        <f>耗电量关键数据!$B$14</f>
        <v>1.1688450000000001</v>
      </c>
      <c r="O557" s="19">
        <f>耗电量关键数据!$B$15</f>
        <v>0.37403039999999999</v>
      </c>
      <c r="P557" s="19">
        <f t="shared" si="74"/>
        <v>19.260946987999997</v>
      </c>
      <c r="Q557" s="19">
        <f t="shared" si="78"/>
        <v>0</v>
      </c>
      <c r="R557" s="20">
        <f t="shared" si="75"/>
        <v>0</v>
      </c>
      <c r="S557" s="20">
        <f t="shared" si="79"/>
        <v>0</v>
      </c>
      <c r="T557" s="20">
        <f>IF((T556+R557)&lt;0,0,IF((T556+R557)&gt;结论【关键目标】!C$28,结论【关键目标】!C$28,T556+R557))</f>
        <v>0</v>
      </c>
      <c r="U557" s="19">
        <f>IF((T556+R557)&lt;结论【关键目标】!$C$28,0,(发电量计算【计算逻辑页】!R557+发电量计算【计算逻辑页】!T556-结论【关键目标】!$C$28))</f>
        <v>0</v>
      </c>
      <c r="V557" s="5">
        <f t="shared" si="76"/>
        <v>0</v>
      </c>
      <c r="W557" s="5">
        <f t="shared" si="77"/>
        <v>0</v>
      </c>
      <c r="X557" s="5">
        <f t="shared" si="80"/>
        <v>0</v>
      </c>
    </row>
    <row r="558" spans="1:24" x14ac:dyDescent="0.15">
      <c r="A558" s="7">
        <v>557</v>
      </c>
      <c r="B558" s="7">
        <v>1</v>
      </c>
      <c r="C558" s="7">
        <v>24</v>
      </c>
      <c r="D558" s="7">
        <v>5</v>
      </c>
      <c r="E558" s="7">
        <v>24</v>
      </c>
      <c r="F558" s="7">
        <v>-5</v>
      </c>
      <c r="G558" s="7">
        <v>0</v>
      </c>
      <c r="H558" s="7">
        <f t="shared" si="72"/>
        <v>2</v>
      </c>
      <c r="I558" s="16">
        <f t="shared" si="73"/>
        <v>44950</v>
      </c>
      <c r="J558" s="17">
        <v>0.2407</v>
      </c>
      <c r="K558" s="18">
        <f>G558*结论【关键目标】!C$27*0.7735*0.001</f>
        <v>0</v>
      </c>
      <c r="L558" s="5">
        <v>-45642.150650000003</v>
      </c>
      <c r="M558" s="5">
        <f>ABS(IF(L558&lt;=0,L558/耗电量关键数据!$B$6/1000,L558/耗电量关键数据!$B$5/1000))</f>
        <v>18.25686026</v>
      </c>
      <c r="N558" s="19">
        <f>耗电量关键数据!$B$14</f>
        <v>1.1688450000000001</v>
      </c>
      <c r="O558" s="19">
        <f>耗电量关键数据!$B$15</f>
        <v>0.37403039999999999</v>
      </c>
      <c r="P558" s="19">
        <f t="shared" si="74"/>
        <v>19.79973566</v>
      </c>
      <c r="Q558" s="19">
        <f t="shared" si="78"/>
        <v>0</v>
      </c>
      <c r="R558" s="20">
        <f t="shared" si="75"/>
        <v>0</v>
      </c>
      <c r="S558" s="20">
        <f t="shared" si="79"/>
        <v>0</v>
      </c>
      <c r="T558" s="20">
        <f>IF((T557+R558)&lt;0,0,IF((T557+R558)&gt;结论【关键目标】!C$28,结论【关键目标】!C$28,T557+R558))</f>
        <v>0</v>
      </c>
      <c r="U558" s="19">
        <f>IF((T557+R558)&lt;结论【关键目标】!$C$28,0,(发电量计算【计算逻辑页】!R558+发电量计算【计算逻辑页】!T557-结论【关键目标】!$C$28))</f>
        <v>0</v>
      </c>
      <c r="V558" s="5">
        <f t="shared" si="76"/>
        <v>0</v>
      </c>
      <c r="W558" s="5">
        <f t="shared" si="77"/>
        <v>0</v>
      </c>
      <c r="X558" s="5">
        <f t="shared" si="80"/>
        <v>0</v>
      </c>
    </row>
    <row r="559" spans="1:24" x14ac:dyDescent="0.15">
      <c r="A559" s="7">
        <v>558</v>
      </c>
      <c r="B559" s="7">
        <v>1</v>
      </c>
      <c r="C559" s="7">
        <v>24</v>
      </c>
      <c r="D559" s="7">
        <v>6</v>
      </c>
      <c r="E559" s="7">
        <v>24</v>
      </c>
      <c r="F559" s="7">
        <v>-4.9000000000000004</v>
      </c>
      <c r="G559" s="7">
        <v>0</v>
      </c>
      <c r="H559" s="7">
        <f t="shared" si="72"/>
        <v>2</v>
      </c>
      <c r="I559" s="16">
        <f t="shared" si="73"/>
        <v>44950</v>
      </c>
      <c r="J559" s="17">
        <v>0.2407</v>
      </c>
      <c r="K559" s="18">
        <f>G559*结论【关键目标】!C$27*0.7735*0.001</f>
        <v>0</v>
      </c>
      <c r="L559" s="5">
        <v>-46913.36303</v>
      </c>
      <c r="M559" s="5">
        <f>ABS(IF(L559&lt;=0,L559/耗电量关键数据!$B$6/1000,L559/耗电量关键数据!$B$5/1000))</f>
        <v>18.765345212</v>
      </c>
      <c r="N559" s="19">
        <f>耗电量关键数据!$B$14</f>
        <v>1.1688450000000001</v>
      </c>
      <c r="O559" s="19">
        <f>耗电量关键数据!$B$15</f>
        <v>0.37403039999999999</v>
      </c>
      <c r="P559" s="19">
        <f t="shared" si="74"/>
        <v>20.308220612</v>
      </c>
      <c r="Q559" s="19">
        <f t="shared" si="78"/>
        <v>0</v>
      </c>
      <c r="R559" s="20">
        <f t="shared" si="75"/>
        <v>0</v>
      </c>
      <c r="S559" s="20">
        <f t="shared" si="79"/>
        <v>0</v>
      </c>
      <c r="T559" s="20">
        <f>IF((T558+R559)&lt;0,0,IF((T558+R559)&gt;结论【关键目标】!C$28,结论【关键目标】!C$28,T558+R559))</f>
        <v>0</v>
      </c>
      <c r="U559" s="19">
        <f>IF((T558+R559)&lt;结论【关键目标】!$C$28,0,(发电量计算【计算逻辑页】!R559+发电量计算【计算逻辑页】!T558-结论【关键目标】!$C$28))</f>
        <v>0</v>
      </c>
      <c r="V559" s="5">
        <f t="shared" si="76"/>
        <v>0</v>
      </c>
      <c r="W559" s="5">
        <f t="shared" si="77"/>
        <v>0</v>
      </c>
      <c r="X559" s="5">
        <f t="shared" si="80"/>
        <v>0</v>
      </c>
    </row>
    <row r="560" spans="1:24" x14ac:dyDescent="0.15">
      <c r="A560" s="7">
        <v>559</v>
      </c>
      <c r="B560" s="7">
        <v>1</v>
      </c>
      <c r="C560" s="7">
        <v>24</v>
      </c>
      <c r="D560" s="7">
        <v>7</v>
      </c>
      <c r="E560" s="7">
        <v>24</v>
      </c>
      <c r="F560" s="7">
        <v>-6</v>
      </c>
      <c r="G560" s="7">
        <v>0</v>
      </c>
      <c r="H560" s="7">
        <f t="shared" si="72"/>
        <v>2</v>
      </c>
      <c r="I560" s="16">
        <f t="shared" si="73"/>
        <v>44950</v>
      </c>
      <c r="J560" s="17">
        <v>0.2407</v>
      </c>
      <c r="K560" s="18">
        <f>G560*结论【关键目标】!C$27*0.7735*0.001</f>
        <v>0</v>
      </c>
      <c r="L560" s="5">
        <v>-42503.60772</v>
      </c>
      <c r="M560" s="5">
        <f>ABS(IF(L560&lt;=0,L560/耗电量关键数据!$B$6/1000,L560/耗电量关键数据!$B$5/1000))</f>
        <v>17.001443087999998</v>
      </c>
      <c r="N560" s="19">
        <f>耗电量关键数据!$B$14</f>
        <v>1.1688450000000001</v>
      </c>
      <c r="O560" s="19">
        <f>耗电量关键数据!$B$15</f>
        <v>0.37403039999999999</v>
      </c>
      <c r="P560" s="19">
        <f t="shared" si="74"/>
        <v>18.544318487999998</v>
      </c>
      <c r="Q560" s="19">
        <f t="shared" si="78"/>
        <v>0</v>
      </c>
      <c r="R560" s="20">
        <f t="shared" si="75"/>
        <v>0</v>
      </c>
      <c r="S560" s="20">
        <f t="shared" si="79"/>
        <v>0</v>
      </c>
      <c r="T560" s="20">
        <f>IF((T559+R560)&lt;0,0,IF((T559+R560)&gt;结论【关键目标】!C$28,结论【关键目标】!C$28,T559+R560))</f>
        <v>0</v>
      </c>
      <c r="U560" s="19">
        <f>IF((T559+R560)&lt;结论【关键目标】!$C$28,0,(发电量计算【计算逻辑页】!R560+发电量计算【计算逻辑页】!T559-结论【关键目标】!$C$28))</f>
        <v>0</v>
      </c>
      <c r="V560" s="5">
        <f t="shared" si="76"/>
        <v>0</v>
      </c>
      <c r="W560" s="5">
        <f t="shared" si="77"/>
        <v>0</v>
      </c>
      <c r="X560" s="5">
        <f t="shared" si="80"/>
        <v>0</v>
      </c>
    </row>
    <row r="561" spans="1:24" x14ac:dyDescent="0.15">
      <c r="A561" s="7">
        <v>560</v>
      </c>
      <c r="B561" s="7">
        <v>1</v>
      </c>
      <c r="C561" s="7">
        <v>24</v>
      </c>
      <c r="D561" s="7">
        <v>8</v>
      </c>
      <c r="E561" s="7">
        <v>24</v>
      </c>
      <c r="F561" s="7">
        <v>-6</v>
      </c>
      <c r="G561" s="7">
        <v>41.4</v>
      </c>
      <c r="H561" s="7">
        <f t="shared" si="72"/>
        <v>2</v>
      </c>
      <c r="I561" s="16">
        <f t="shared" si="73"/>
        <v>44950</v>
      </c>
      <c r="J561" s="17">
        <v>0.70809999999999995</v>
      </c>
      <c r="K561" s="18">
        <f>G561*结论【关键目标】!C$27*0.7735*0.001</f>
        <v>3.8427480000000003</v>
      </c>
      <c r="L561" s="5">
        <v>-42284.882100000003</v>
      </c>
      <c r="M561" s="5">
        <f>ABS(IF(L561&lt;=0,L561/耗电量关键数据!$B$6/1000,L561/耗电量关键数据!$B$5/1000))</f>
        <v>16.91395284</v>
      </c>
      <c r="N561" s="19">
        <f>耗电量关键数据!$B$14</f>
        <v>1.1688450000000001</v>
      </c>
      <c r="O561" s="19">
        <f>耗电量关键数据!$B$15</f>
        <v>0.37403039999999999</v>
      </c>
      <c r="P561" s="19">
        <f t="shared" si="74"/>
        <v>18.45682824</v>
      </c>
      <c r="Q561" s="19">
        <f t="shared" si="78"/>
        <v>0</v>
      </c>
      <c r="R561" s="20">
        <f t="shared" si="75"/>
        <v>3.8427480000000003</v>
      </c>
      <c r="S561" s="20">
        <f t="shared" si="79"/>
        <v>0</v>
      </c>
      <c r="T561" s="20">
        <f>IF((T560+R561)&lt;0,0,IF((T560+R561)&gt;结论【关键目标】!C$28,结论【关键目标】!C$28,T560+R561))</f>
        <v>3.8427480000000003</v>
      </c>
      <c r="U561" s="19">
        <f>IF((T560+R561)&lt;结论【关键目标】!$C$28,0,(发电量计算【计算逻辑页】!R561+发电量计算【计算逻辑页】!T560-结论【关键目标】!$C$28))</f>
        <v>0</v>
      </c>
      <c r="V561" s="5">
        <f t="shared" si="76"/>
        <v>0</v>
      </c>
      <c r="W561" s="5">
        <f t="shared" si="77"/>
        <v>2.7210498587999998</v>
      </c>
      <c r="X561" s="5">
        <f t="shared" si="80"/>
        <v>0</v>
      </c>
    </row>
    <row r="562" spans="1:24" x14ac:dyDescent="0.15">
      <c r="A562" s="7">
        <v>561</v>
      </c>
      <c r="B562" s="7">
        <v>1</v>
      </c>
      <c r="C562" s="7">
        <v>24</v>
      </c>
      <c r="D562" s="7">
        <v>9</v>
      </c>
      <c r="E562" s="7">
        <v>24</v>
      </c>
      <c r="F562" s="7">
        <v>-5.5</v>
      </c>
      <c r="G562" s="7">
        <v>131.30000000000001</v>
      </c>
      <c r="H562" s="7">
        <f t="shared" si="72"/>
        <v>2</v>
      </c>
      <c r="I562" s="16">
        <f t="shared" si="73"/>
        <v>44950</v>
      </c>
      <c r="J562" s="17">
        <v>0.70809999999999995</v>
      </c>
      <c r="K562" s="18">
        <f>G562*结论【关键目标】!C$27*0.7735*0.001</f>
        <v>12.187266000000001</v>
      </c>
      <c r="L562" s="5">
        <v>-22199.119620000001</v>
      </c>
      <c r="M562" s="5">
        <f>ABS(IF(L562&lt;=0,L562/耗电量关键数据!$B$6/1000,L562/耗电量关键数据!$B$5/1000))</f>
        <v>8.8796478480000012</v>
      </c>
      <c r="N562" s="19">
        <f>耗电量关键数据!$B$14</f>
        <v>1.1688450000000001</v>
      </c>
      <c r="O562" s="19">
        <f>耗电量关键数据!$B$15</f>
        <v>0.37403039999999999</v>
      </c>
      <c r="P562" s="19">
        <f t="shared" si="74"/>
        <v>10.422523248000003</v>
      </c>
      <c r="Q562" s="19">
        <f t="shared" si="78"/>
        <v>0</v>
      </c>
      <c r="R562" s="20">
        <f t="shared" si="75"/>
        <v>12.187266000000001</v>
      </c>
      <c r="S562" s="20">
        <f t="shared" si="79"/>
        <v>0</v>
      </c>
      <c r="T562" s="20">
        <f>IF((T561+R562)&lt;0,0,IF((T561+R562)&gt;结论【关键目标】!C$28,结论【关键目标】!C$28,T561+R562))</f>
        <v>16.030014000000001</v>
      </c>
      <c r="U562" s="19">
        <f>IF((T561+R562)&lt;结论【关键目标】!$C$28,0,(发电量计算【计算逻辑页】!R562+发电量计算【计算逻辑页】!T561-结论【关键目标】!$C$28))</f>
        <v>0</v>
      </c>
      <c r="V562" s="5">
        <f t="shared" si="76"/>
        <v>0</v>
      </c>
      <c r="W562" s="5">
        <f t="shared" si="77"/>
        <v>7.3801887119088017</v>
      </c>
      <c r="X562" s="5">
        <f t="shared" si="80"/>
        <v>0</v>
      </c>
    </row>
    <row r="563" spans="1:24" x14ac:dyDescent="0.15">
      <c r="A563" s="7">
        <v>562</v>
      </c>
      <c r="B563" s="7">
        <v>1</v>
      </c>
      <c r="C563" s="7">
        <v>24</v>
      </c>
      <c r="D563" s="7">
        <v>10</v>
      </c>
      <c r="E563" s="7">
        <v>24</v>
      </c>
      <c r="F563" s="7">
        <v>-7</v>
      </c>
      <c r="G563" s="7">
        <v>152.1</v>
      </c>
      <c r="H563" s="7">
        <f t="shared" si="72"/>
        <v>2</v>
      </c>
      <c r="I563" s="16">
        <f t="shared" si="73"/>
        <v>44950</v>
      </c>
      <c r="J563" s="17">
        <v>0.70809999999999995</v>
      </c>
      <c r="K563" s="18">
        <f>G563*结论【关键目标】!C$27*0.7735*0.001</f>
        <v>14.117921999999998</v>
      </c>
      <c r="L563" s="5">
        <v>-15159.23264</v>
      </c>
      <c r="M563" s="5">
        <f>ABS(IF(L563&lt;=0,L563/耗电量关键数据!$B$6/1000,L563/耗电量关键数据!$B$5/1000))</f>
        <v>6.063693056</v>
      </c>
      <c r="N563" s="19">
        <f>耗电量关键数据!$B$14</f>
        <v>1.1688450000000001</v>
      </c>
      <c r="O563" s="19">
        <f>耗电量关键数据!$B$15</f>
        <v>0.37403039999999999</v>
      </c>
      <c r="P563" s="19">
        <f t="shared" si="74"/>
        <v>7.6065684559999998</v>
      </c>
      <c r="Q563" s="19">
        <f t="shared" si="78"/>
        <v>0</v>
      </c>
      <c r="R563" s="20">
        <f t="shared" si="75"/>
        <v>14.117921999999998</v>
      </c>
      <c r="S563" s="20">
        <f t="shared" si="79"/>
        <v>0</v>
      </c>
      <c r="T563" s="20">
        <f>IF((T562+R563)&lt;0,0,IF((T562+R563)&gt;结论【关键目标】!C$28,结论【关键目标】!C$28,T562+R563))</f>
        <v>22</v>
      </c>
      <c r="U563" s="19">
        <f>IF((T562+R563)&lt;结论【关键目标】!$C$28,0,(发电量计算【计算逻辑页】!R563+发电量计算【计算逻辑页】!T562-结论【关键目标】!$C$28))</f>
        <v>8.1479360000000014</v>
      </c>
      <c r="V563" s="5">
        <f t="shared" si="76"/>
        <v>2.8517776000000001</v>
      </c>
      <c r="W563" s="5">
        <f t="shared" si="77"/>
        <v>5.3862111236935997</v>
      </c>
      <c r="X563" s="5">
        <f t="shared" si="80"/>
        <v>0</v>
      </c>
    </row>
    <row r="564" spans="1:24" x14ac:dyDescent="0.15">
      <c r="A564" s="7">
        <v>563</v>
      </c>
      <c r="B564" s="7">
        <v>1</v>
      </c>
      <c r="C564" s="7">
        <v>24</v>
      </c>
      <c r="D564" s="7">
        <v>11</v>
      </c>
      <c r="E564" s="7">
        <v>24</v>
      </c>
      <c r="F564" s="7">
        <v>-6</v>
      </c>
      <c r="G564" s="7">
        <v>202.7</v>
      </c>
      <c r="H564" s="7">
        <f t="shared" si="72"/>
        <v>2</v>
      </c>
      <c r="I564" s="16">
        <f t="shared" si="73"/>
        <v>44950</v>
      </c>
      <c r="J564" s="17">
        <v>1.2267999999999999</v>
      </c>
      <c r="K564" s="18">
        <f>G564*结论【关键目标】!C$27*0.7735*0.001</f>
        <v>18.814613999999999</v>
      </c>
      <c r="L564" s="5">
        <v>-6268.6574060000003</v>
      </c>
      <c r="M564" s="5">
        <f>ABS(IF(L564&lt;=0,L564/耗电量关键数据!$B$6/1000,L564/耗电量关键数据!$B$5/1000))</f>
        <v>2.5074629624</v>
      </c>
      <c r="N564" s="19">
        <f>耗电量关键数据!$B$14</f>
        <v>1.1688450000000001</v>
      </c>
      <c r="O564" s="19">
        <f>耗电量关键数据!$B$15</f>
        <v>0.37403039999999999</v>
      </c>
      <c r="P564" s="19">
        <f t="shared" si="74"/>
        <v>4.0503383623999998</v>
      </c>
      <c r="Q564" s="19">
        <f t="shared" si="78"/>
        <v>4.0503383623999998</v>
      </c>
      <c r="R564" s="20">
        <f t="shared" si="75"/>
        <v>14.764275637599999</v>
      </c>
      <c r="S564" s="20">
        <f t="shared" si="79"/>
        <v>0</v>
      </c>
      <c r="T564" s="20">
        <f>IF((T563+R564)&lt;0,0,IF((T563+R564)&gt;结论【关键目标】!C$28,结论【关键目标】!C$28,T563+R564))</f>
        <v>22</v>
      </c>
      <c r="U564" s="19">
        <f>IF((T563+R564)&lt;结论【关键目标】!$C$28,0,(发电量计算【计算逻辑页】!R564+发电量计算【计算逻辑页】!T563-结论【关键目标】!$C$28))</f>
        <v>14.764275637600001</v>
      </c>
      <c r="V564" s="5">
        <f t="shared" si="76"/>
        <v>5.1674964731599999</v>
      </c>
      <c r="W564" s="5">
        <f t="shared" si="77"/>
        <v>4.9689551029923189</v>
      </c>
      <c r="X564" s="5">
        <f t="shared" si="80"/>
        <v>0</v>
      </c>
    </row>
    <row r="565" spans="1:24" x14ac:dyDescent="0.15">
      <c r="A565" s="7">
        <v>564</v>
      </c>
      <c r="B565" s="7">
        <v>1</v>
      </c>
      <c r="C565" s="7">
        <v>24</v>
      </c>
      <c r="D565" s="7">
        <v>12</v>
      </c>
      <c r="E565" s="7">
        <v>24</v>
      </c>
      <c r="F565" s="7">
        <v>-3.3</v>
      </c>
      <c r="G565" s="7">
        <v>318.10000000000002</v>
      </c>
      <c r="H565" s="7">
        <f t="shared" si="72"/>
        <v>2</v>
      </c>
      <c r="I565" s="16">
        <f t="shared" si="73"/>
        <v>44950</v>
      </c>
      <c r="J565" s="17">
        <v>1.2267999999999999</v>
      </c>
      <c r="K565" s="18">
        <f>G565*结论【关键目标】!C$27*0.7735*0.001</f>
        <v>29.526041999999997</v>
      </c>
      <c r="L565" s="5">
        <v>-11167.188749999999</v>
      </c>
      <c r="M565" s="5">
        <f>ABS(IF(L565&lt;=0,L565/耗电量关键数据!$B$6/1000,L565/耗电量关键数据!$B$5/1000))</f>
        <v>4.4668755000000004</v>
      </c>
      <c r="N565" s="19">
        <f>耗电量关键数据!$B$14</f>
        <v>1.1688450000000001</v>
      </c>
      <c r="O565" s="19">
        <f>耗电量关键数据!$B$15</f>
        <v>0.37403039999999999</v>
      </c>
      <c r="P565" s="19">
        <f t="shared" si="74"/>
        <v>6.0097509000000002</v>
      </c>
      <c r="Q565" s="19">
        <f t="shared" si="78"/>
        <v>6.0097509000000002</v>
      </c>
      <c r="R565" s="20">
        <f t="shared" si="75"/>
        <v>23.516291099999997</v>
      </c>
      <c r="S565" s="20">
        <f t="shared" si="79"/>
        <v>0</v>
      </c>
      <c r="T565" s="20">
        <f>IF((T564+R565)&lt;0,0,IF((T564+R565)&gt;结论【关键目标】!C$28,结论【关键目标】!C$28,T564+R565))</f>
        <v>22</v>
      </c>
      <c r="U565" s="19">
        <f>IF((T564+R565)&lt;结论【关键目标】!$C$28,0,(发电量计算【计算逻辑页】!R565+发电量计算【计算逻辑页】!T564-结论【关键目标】!$C$28))</f>
        <v>23.516291099999997</v>
      </c>
      <c r="V565" s="5">
        <f t="shared" si="76"/>
        <v>8.2307018849999984</v>
      </c>
      <c r="W565" s="5">
        <f t="shared" si="77"/>
        <v>7.3727624041199995</v>
      </c>
      <c r="X565" s="5">
        <f t="shared" si="80"/>
        <v>0</v>
      </c>
    </row>
    <row r="566" spans="1:24" x14ac:dyDescent="0.15">
      <c r="A566" s="7">
        <v>565</v>
      </c>
      <c r="B566" s="7">
        <v>1</v>
      </c>
      <c r="C566" s="7">
        <v>24</v>
      </c>
      <c r="D566" s="7">
        <v>13</v>
      </c>
      <c r="E566" s="7">
        <v>24</v>
      </c>
      <c r="F566" s="7">
        <v>-4</v>
      </c>
      <c r="G566" s="7">
        <v>289.89999999999998</v>
      </c>
      <c r="H566" s="7">
        <f t="shared" si="72"/>
        <v>2</v>
      </c>
      <c r="I566" s="16">
        <f t="shared" si="73"/>
        <v>44950</v>
      </c>
      <c r="J566" s="17">
        <v>1.2267999999999999</v>
      </c>
      <c r="K566" s="18">
        <f>G566*结论【关键目标】!C$27*0.7735*0.001</f>
        <v>26.908518000000001</v>
      </c>
      <c r="L566" s="5">
        <v>-9700.7117030000009</v>
      </c>
      <c r="M566" s="5">
        <f>ABS(IF(L566&lt;=0,L566/耗电量关键数据!$B$6/1000,L566/耗电量关键数据!$B$5/1000))</f>
        <v>3.8802846812</v>
      </c>
      <c r="N566" s="19">
        <f>耗电量关键数据!$B$14</f>
        <v>1.1688450000000001</v>
      </c>
      <c r="O566" s="19">
        <f>耗电量关键数据!$B$15</f>
        <v>0.37403039999999999</v>
      </c>
      <c r="P566" s="19">
        <f t="shared" si="74"/>
        <v>5.4231600811999998</v>
      </c>
      <c r="Q566" s="19">
        <f t="shared" si="78"/>
        <v>5.4231600811999998</v>
      </c>
      <c r="R566" s="20">
        <f t="shared" si="75"/>
        <v>21.485357918800002</v>
      </c>
      <c r="S566" s="20">
        <f t="shared" si="79"/>
        <v>0</v>
      </c>
      <c r="T566" s="20">
        <f>IF((T565+R566)&lt;0,0,IF((T565+R566)&gt;结论【关键目标】!C$28,结论【关键目标】!C$28,T565+R566))</f>
        <v>22</v>
      </c>
      <c r="U566" s="19">
        <f>IF((T565+R566)&lt;结论【关键目标】!$C$28,0,(发电量计算【计算逻辑页】!R566+发电量计算【计算逻辑页】!T565-结论【关键目标】!$C$28))</f>
        <v>21.485357918800005</v>
      </c>
      <c r="V566" s="5">
        <f t="shared" si="76"/>
        <v>7.519875271580001</v>
      </c>
      <c r="W566" s="5">
        <f t="shared" si="77"/>
        <v>6.6531327876161592</v>
      </c>
      <c r="X566" s="5">
        <f t="shared" si="80"/>
        <v>0</v>
      </c>
    </row>
    <row r="567" spans="1:24" x14ac:dyDescent="0.15">
      <c r="A567" s="7">
        <v>566</v>
      </c>
      <c r="B567" s="7">
        <v>1</v>
      </c>
      <c r="C567" s="7">
        <v>24</v>
      </c>
      <c r="D567" s="7">
        <v>14</v>
      </c>
      <c r="E567" s="7">
        <v>24</v>
      </c>
      <c r="F567" s="7">
        <v>-3</v>
      </c>
      <c r="G567" s="7">
        <v>248.1</v>
      </c>
      <c r="H567" s="7">
        <f t="shared" si="72"/>
        <v>2</v>
      </c>
      <c r="I567" s="16">
        <f t="shared" si="73"/>
        <v>44950</v>
      </c>
      <c r="J567" s="17">
        <v>1.2267999999999999</v>
      </c>
      <c r="K567" s="18">
        <f>G567*结论【关键目标】!C$27*0.7735*0.001</f>
        <v>23.028642000000001</v>
      </c>
      <c r="L567" s="5">
        <v>-1598.070369</v>
      </c>
      <c r="M567" s="5">
        <f>ABS(IF(L567&lt;=0,L567/耗电量关键数据!$B$6/1000,L567/耗电量关键数据!$B$5/1000))</f>
        <v>0.63922814760000002</v>
      </c>
      <c r="N567" s="19">
        <f>耗电量关键数据!$B$14</f>
        <v>1.1688450000000001</v>
      </c>
      <c r="O567" s="19">
        <f>耗电量关键数据!$B$15</f>
        <v>0.37403039999999999</v>
      </c>
      <c r="P567" s="19">
        <f t="shared" si="74"/>
        <v>2.1821035476000001</v>
      </c>
      <c r="Q567" s="19">
        <f t="shared" si="78"/>
        <v>2.1821035476000001</v>
      </c>
      <c r="R567" s="20">
        <f t="shared" si="75"/>
        <v>20.846538452400001</v>
      </c>
      <c r="S567" s="20">
        <f t="shared" si="79"/>
        <v>0</v>
      </c>
      <c r="T567" s="20">
        <f>IF((T566+R567)&lt;0,0,IF((T566+R567)&gt;结论【关键目标】!C$28,结论【关键目标】!C$28,T566+R567))</f>
        <v>22</v>
      </c>
      <c r="U567" s="19">
        <f>IF((T566+R567)&lt;结论【关键目标】!$C$28,0,(发电量计算【计算逻辑页】!R567+发电量计算【计算逻辑页】!T566-结论【关键目标】!$C$28))</f>
        <v>20.846538452399997</v>
      </c>
      <c r="V567" s="5">
        <f t="shared" si="76"/>
        <v>7.2962884583399985</v>
      </c>
      <c r="W567" s="5">
        <f t="shared" si="77"/>
        <v>2.67700463219568</v>
      </c>
      <c r="X567" s="5">
        <f t="shared" si="80"/>
        <v>0</v>
      </c>
    </row>
    <row r="568" spans="1:24" x14ac:dyDescent="0.15">
      <c r="A568" s="7">
        <v>567</v>
      </c>
      <c r="B568" s="7">
        <v>1</v>
      </c>
      <c r="C568" s="7">
        <v>24</v>
      </c>
      <c r="D568" s="7">
        <v>15</v>
      </c>
      <c r="E568" s="7">
        <v>24</v>
      </c>
      <c r="F568" s="7">
        <v>-1</v>
      </c>
      <c r="G568" s="7">
        <v>168.2</v>
      </c>
      <c r="H568" s="7">
        <f t="shared" si="72"/>
        <v>2</v>
      </c>
      <c r="I568" s="16">
        <f t="shared" si="73"/>
        <v>44950</v>
      </c>
      <c r="J568" s="17">
        <v>1.2267999999999999</v>
      </c>
      <c r="K568" s="18">
        <f>G568*结论【关键目标】!C$27*0.7735*0.001</f>
        <v>15.612323999999999</v>
      </c>
      <c r="L568" s="5">
        <v>-4658.8317310000002</v>
      </c>
      <c r="M568" s="5">
        <f>ABS(IF(L568&lt;=0,L568/耗电量关键数据!$B$6/1000,L568/耗电量关键数据!$B$5/1000))</f>
        <v>1.8635326924000002</v>
      </c>
      <c r="N568" s="19">
        <f>耗电量关键数据!$B$14</f>
        <v>1.1688450000000001</v>
      </c>
      <c r="O568" s="19">
        <f>耗电量关键数据!$B$15</f>
        <v>0.37403039999999999</v>
      </c>
      <c r="P568" s="19">
        <f t="shared" si="74"/>
        <v>3.4064080924000004</v>
      </c>
      <c r="Q568" s="19">
        <f t="shared" si="78"/>
        <v>3.4064080924000004</v>
      </c>
      <c r="R568" s="20">
        <f t="shared" si="75"/>
        <v>12.205915907599998</v>
      </c>
      <c r="S568" s="20">
        <f t="shared" si="79"/>
        <v>0</v>
      </c>
      <c r="T568" s="20">
        <f>IF((T567+R568)&lt;0,0,IF((T567+R568)&gt;结论【关键目标】!C$28,结论【关键目标】!C$28,T567+R568))</f>
        <v>22</v>
      </c>
      <c r="U568" s="19">
        <f>IF((T567+R568)&lt;结论【关键目标】!$C$28,0,(发电量计算【计算逻辑页】!R568+发电量计算【计算逻辑页】!T567-结论【关键目标】!$C$28))</f>
        <v>12.205915907600001</v>
      </c>
      <c r="V568" s="5">
        <f t="shared" si="76"/>
        <v>4.2720705676600002</v>
      </c>
      <c r="W568" s="5">
        <f t="shared" si="77"/>
        <v>4.1789814477563203</v>
      </c>
      <c r="X568" s="5">
        <f t="shared" si="80"/>
        <v>0</v>
      </c>
    </row>
    <row r="569" spans="1:24" x14ac:dyDescent="0.15">
      <c r="A569" s="7">
        <v>568</v>
      </c>
      <c r="B569" s="7">
        <v>1</v>
      </c>
      <c r="C569" s="7">
        <v>24</v>
      </c>
      <c r="D569" s="7">
        <v>16</v>
      </c>
      <c r="E569" s="7">
        <v>24</v>
      </c>
      <c r="F569" s="7">
        <v>0</v>
      </c>
      <c r="G569" s="7">
        <v>50.7</v>
      </c>
      <c r="H569" s="7">
        <f t="shared" si="72"/>
        <v>2</v>
      </c>
      <c r="I569" s="16">
        <f t="shared" si="73"/>
        <v>44950</v>
      </c>
      <c r="J569" s="17">
        <v>0.70809999999999995</v>
      </c>
      <c r="K569" s="18">
        <f>G569*结论【关键目标】!C$27*0.7735*0.001</f>
        <v>4.7059740000000003</v>
      </c>
      <c r="L569" s="5">
        <v>-10399.11816</v>
      </c>
      <c r="M569" s="5">
        <f>ABS(IF(L569&lt;=0,L569/耗电量关键数据!$B$6/1000,L569/耗电量关键数据!$B$5/1000))</f>
        <v>4.1596472640000002</v>
      </c>
      <c r="N569" s="19">
        <f>耗电量关键数据!$B$14</f>
        <v>1.1688450000000001</v>
      </c>
      <c r="O569" s="19">
        <f>耗电量关键数据!$B$15</f>
        <v>0.37403039999999999</v>
      </c>
      <c r="P569" s="19">
        <f t="shared" si="74"/>
        <v>5.702522664</v>
      </c>
      <c r="Q569" s="19">
        <f t="shared" si="78"/>
        <v>0</v>
      </c>
      <c r="R569" s="20">
        <f t="shared" si="75"/>
        <v>4.7059740000000003</v>
      </c>
      <c r="S569" s="20">
        <f t="shared" si="79"/>
        <v>0</v>
      </c>
      <c r="T569" s="20">
        <f>IF((T568+R569)&lt;0,0,IF((T568+R569)&gt;结论【关键目标】!C$28,结论【关键目标】!C$28,T568+R569))</f>
        <v>22</v>
      </c>
      <c r="U569" s="19">
        <f>IF((T568+R569)&lt;结论【关键目标】!$C$28,0,(发电量计算【计算逻辑页】!R569+发电量计算【计算逻辑页】!T568-结论【关键目标】!$C$28))</f>
        <v>4.7059740000000012</v>
      </c>
      <c r="V569" s="5">
        <f t="shared" si="76"/>
        <v>1.6470909000000002</v>
      </c>
      <c r="W569" s="5">
        <f t="shared" si="77"/>
        <v>3.3323001894000002</v>
      </c>
      <c r="X569" s="5">
        <f t="shared" si="80"/>
        <v>0</v>
      </c>
    </row>
    <row r="570" spans="1:24" x14ac:dyDescent="0.15">
      <c r="A570" s="7">
        <v>569</v>
      </c>
      <c r="B570" s="7">
        <v>1</v>
      </c>
      <c r="C570" s="7">
        <v>24</v>
      </c>
      <c r="D570" s="7">
        <v>17</v>
      </c>
      <c r="E570" s="7">
        <v>24</v>
      </c>
      <c r="F570" s="7">
        <v>0</v>
      </c>
      <c r="G570" s="7">
        <v>0</v>
      </c>
      <c r="H570" s="7">
        <f t="shared" si="72"/>
        <v>2</v>
      </c>
      <c r="I570" s="16">
        <f t="shared" si="73"/>
        <v>44950</v>
      </c>
      <c r="J570" s="17">
        <v>0.70809999999999995</v>
      </c>
      <c r="K570" s="18">
        <f>G570*结论【关键目标】!C$27*0.7735*0.001</f>
        <v>0</v>
      </c>
      <c r="L570" s="5">
        <v>-14584.38667</v>
      </c>
      <c r="M570" s="5">
        <f>ABS(IF(L570&lt;=0,L570/耗电量关键数据!$B$6/1000,L570/耗电量关键数据!$B$5/1000))</f>
        <v>5.8337546679999992</v>
      </c>
      <c r="N570" s="19">
        <f>耗电量关键数据!$B$14</f>
        <v>1.1688450000000001</v>
      </c>
      <c r="O570" s="19">
        <f>耗电量关键数据!$B$15</f>
        <v>0.37403039999999999</v>
      </c>
      <c r="P570" s="19">
        <f t="shared" si="74"/>
        <v>7.376630067999999</v>
      </c>
      <c r="Q570" s="19">
        <f t="shared" si="78"/>
        <v>0</v>
      </c>
      <c r="R570" s="20">
        <f t="shared" si="75"/>
        <v>0</v>
      </c>
      <c r="S570" s="20">
        <f t="shared" si="79"/>
        <v>0</v>
      </c>
      <c r="T570" s="20">
        <f>IF((T569+R570)&lt;0,0,IF((T569+R570)&gt;结论【关键目标】!C$28,结论【关键目标】!C$28,T569+R570))</f>
        <v>22</v>
      </c>
      <c r="U570" s="19">
        <f>IF((T569+R570)&lt;结论【关键目标】!$C$28,0,(发电量计算【计算逻辑页】!R570+发电量计算【计算逻辑页】!T569-结论【关键目标】!$C$28))</f>
        <v>0</v>
      </c>
      <c r="V570" s="5">
        <f t="shared" si="76"/>
        <v>0</v>
      </c>
      <c r="W570" s="5">
        <f t="shared" si="77"/>
        <v>0</v>
      </c>
      <c r="X570" s="5">
        <f t="shared" si="80"/>
        <v>0</v>
      </c>
    </row>
    <row r="571" spans="1:24" x14ac:dyDescent="0.15">
      <c r="A571" s="7">
        <v>570</v>
      </c>
      <c r="B571" s="7">
        <v>1</v>
      </c>
      <c r="C571" s="7">
        <v>24</v>
      </c>
      <c r="D571" s="7">
        <v>18</v>
      </c>
      <c r="E571" s="7">
        <v>24</v>
      </c>
      <c r="F571" s="7">
        <v>-1.4</v>
      </c>
      <c r="G571" s="7">
        <v>0</v>
      </c>
      <c r="H571" s="7">
        <f t="shared" si="72"/>
        <v>2</v>
      </c>
      <c r="I571" s="16">
        <f t="shared" si="73"/>
        <v>44950</v>
      </c>
      <c r="J571" s="17">
        <v>0.70809999999999995</v>
      </c>
      <c r="K571" s="18">
        <f>G571*结论【关键目标】!C$27*0.7735*0.001</f>
        <v>0</v>
      </c>
      <c r="L571" s="5">
        <v>-30523.56709</v>
      </c>
      <c r="M571" s="5">
        <f>ABS(IF(L571&lt;=0,L571/耗电量关键数据!$B$6/1000,L571/耗电量关键数据!$B$5/1000))</f>
        <v>12.209426836</v>
      </c>
      <c r="N571" s="19">
        <f>耗电量关键数据!$B$14</f>
        <v>1.1688450000000001</v>
      </c>
      <c r="O571" s="19">
        <f>耗电量关键数据!$B$15</f>
        <v>0.37403039999999999</v>
      </c>
      <c r="P571" s="19">
        <f t="shared" si="74"/>
        <v>13.752302236</v>
      </c>
      <c r="Q571" s="19">
        <f t="shared" si="78"/>
        <v>0</v>
      </c>
      <c r="R571" s="20">
        <f t="shared" si="75"/>
        <v>0</v>
      </c>
      <c r="S571" s="20">
        <f t="shared" si="79"/>
        <v>0</v>
      </c>
      <c r="T571" s="20">
        <f>IF((T570+R571)&lt;0,0,IF((T570+R571)&gt;结论【关键目标】!C$28,结论【关键目标】!C$28,T570+R571))</f>
        <v>22</v>
      </c>
      <c r="U571" s="19">
        <f>IF((T570+R571)&lt;结论【关键目标】!$C$28,0,(发电量计算【计算逻辑页】!R571+发电量计算【计算逻辑页】!T570-结论【关键目标】!$C$28))</f>
        <v>0</v>
      </c>
      <c r="V571" s="5">
        <f t="shared" si="76"/>
        <v>0</v>
      </c>
      <c r="W571" s="5">
        <f t="shared" si="77"/>
        <v>0</v>
      </c>
      <c r="X571" s="5">
        <f t="shared" si="80"/>
        <v>0</v>
      </c>
    </row>
    <row r="572" spans="1:24" x14ac:dyDescent="0.15">
      <c r="A572" s="7">
        <v>571</v>
      </c>
      <c r="B572" s="7">
        <v>1</v>
      </c>
      <c r="C572" s="7">
        <v>24</v>
      </c>
      <c r="D572" s="7">
        <v>19</v>
      </c>
      <c r="E572" s="7">
        <v>24</v>
      </c>
      <c r="F572" s="7">
        <v>-2</v>
      </c>
      <c r="G572" s="7">
        <v>0</v>
      </c>
      <c r="H572" s="7">
        <f t="shared" si="72"/>
        <v>2</v>
      </c>
      <c r="I572" s="16">
        <f t="shared" si="73"/>
        <v>44950</v>
      </c>
      <c r="J572" s="17">
        <v>1.2267999999999999</v>
      </c>
      <c r="K572" s="18">
        <f>G572*结论【关键目标】!C$27*0.7735*0.001</f>
        <v>0</v>
      </c>
      <c r="L572" s="5">
        <v>-20469.808130000001</v>
      </c>
      <c r="M572" s="5">
        <f>ABS(IF(L572&lt;=0,L572/耗电量关键数据!$B$6/1000,L572/耗电量关键数据!$B$5/1000))</f>
        <v>8.1879232520000009</v>
      </c>
      <c r="N572" s="19">
        <f>耗电量关键数据!$B$14</f>
        <v>1.1688450000000001</v>
      </c>
      <c r="O572" s="19">
        <f>耗电量关键数据!$B$15</f>
        <v>0.37403039999999999</v>
      </c>
      <c r="P572" s="19">
        <f t="shared" si="74"/>
        <v>9.7307986520000025</v>
      </c>
      <c r="Q572" s="19">
        <f t="shared" si="78"/>
        <v>9.7307986520000025</v>
      </c>
      <c r="R572" s="20">
        <f t="shared" si="75"/>
        <v>-9.7307986520000025</v>
      </c>
      <c r="S572" s="20">
        <f t="shared" si="79"/>
        <v>9.7307986520000025</v>
      </c>
      <c r="T572" s="20">
        <f>IF((T571+R572)&lt;0,0,IF((T571+R572)&gt;结论【关键目标】!C$28,结论【关键目标】!C$28,T571+R572))</f>
        <v>12.269201347999998</v>
      </c>
      <c r="U572" s="19">
        <f>IF((T571+R572)&lt;结论【关键目标】!$C$28,0,(发电量计算【计算逻辑页】!R572+发电量计算【计算逻辑页】!T571-结论【关键目标】!$C$28))</f>
        <v>0</v>
      </c>
      <c r="V572" s="5">
        <f t="shared" si="76"/>
        <v>0</v>
      </c>
      <c r="W572" s="5">
        <f t="shared" si="77"/>
        <v>0</v>
      </c>
      <c r="X572" s="5">
        <f t="shared" si="80"/>
        <v>8.5319642580736019</v>
      </c>
    </row>
    <row r="573" spans="1:24" x14ac:dyDescent="0.15">
      <c r="A573" s="7">
        <v>572</v>
      </c>
      <c r="B573" s="7">
        <v>1</v>
      </c>
      <c r="C573" s="7">
        <v>24</v>
      </c>
      <c r="D573" s="7">
        <v>20</v>
      </c>
      <c r="E573" s="7">
        <v>24</v>
      </c>
      <c r="F573" s="7">
        <v>-2</v>
      </c>
      <c r="G573" s="7">
        <v>0</v>
      </c>
      <c r="H573" s="7">
        <f t="shared" si="72"/>
        <v>2</v>
      </c>
      <c r="I573" s="16">
        <f t="shared" si="73"/>
        <v>44950</v>
      </c>
      <c r="J573" s="17">
        <v>1.2267999999999999</v>
      </c>
      <c r="K573" s="18">
        <f>G573*结论【关键目标】!C$27*0.7735*0.001</f>
        <v>0</v>
      </c>
      <c r="L573" s="5">
        <v>-29966.483100000001</v>
      </c>
      <c r="M573" s="5">
        <f>ABS(IF(L573&lt;=0,L573/耗电量关键数据!$B$6/1000,L573/耗电量关键数据!$B$5/1000))</f>
        <v>11.986593239999999</v>
      </c>
      <c r="N573" s="19">
        <f>耗电量关键数据!$B$14</f>
        <v>1.1688450000000001</v>
      </c>
      <c r="O573" s="19">
        <f>耗电量关键数据!$B$15</f>
        <v>0.37403039999999999</v>
      </c>
      <c r="P573" s="19">
        <f t="shared" si="74"/>
        <v>13.529468639999999</v>
      </c>
      <c r="Q573" s="19">
        <f t="shared" si="78"/>
        <v>13.529468639999999</v>
      </c>
      <c r="R573" s="20">
        <f t="shared" si="75"/>
        <v>-13.529468639999999</v>
      </c>
      <c r="S573" s="20">
        <f t="shared" si="79"/>
        <v>13.529468639999999</v>
      </c>
      <c r="T573" s="20">
        <f>IF((T572+R573)&lt;0,0,IF((T572+R573)&gt;结论【关键目标】!C$28,结论【关键目标】!C$28,T572+R573))</f>
        <v>0</v>
      </c>
      <c r="U573" s="19">
        <f>IF((T572+R573)&lt;结论【关键目标】!$C$28,0,(发电量计算【计算逻辑页】!R573+发电量计算【计算逻辑页】!T572-结论【关键目标】!$C$28))</f>
        <v>0</v>
      </c>
      <c r="V573" s="5">
        <f t="shared" si="76"/>
        <v>0</v>
      </c>
      <c r="W573" s="5">
        <f t="shared" si="77"/>
        <v>0</v>
      </c>
      <c r="X573" s="5">
        <f t="shared" si="80"/>
        <v>0</v>
      </c>
    </row>
    <row r="574" spans="1:24" x14ac:dyDescent="0.15">
      <c r="A574" s="7">
        <v>573</v>
      </c>
      <c r="B574" s="7">
        <v>1</v>
      </c>
      <c r="C574" s="7">
        <v>24</v>
      </c>
      <c r="D574" s="7">
        <v>21</v>
      </c>
      <c r="E574" s="7">
        <v>24</v>
      </c>
      <c r="F574" s="7">
        <v>-0.7</v>
      </c>
      <c r="G574" s="7">
        <v>0</v>
      </c>
      <c r="H574" s="7">
        <f t="shared" si="72"/>
        <v>2</v>
      </c>
      <c r="I574" s="16">
        <f t="shared" si="73"/>
        <v>44950</v>
      </c>
      <c r="J574" s="17">
        <v>1.2267999999999999</v>
      </c>
      <c r="K574" s="18">
        <f>G574*结论【关键目标】!C$27*0.7735*0.001</f>
        <v>0</v>
      </c>
      <c r="L574" s="5">
        <v>-33116.142220000002</v>
      </c>
      <c r="M574" s="5">
        <f>ABS(IF(L574&lt;=0,L574/耗电量关键数据!$B$6/1000,L574/耗电量关键数据!$B$5/1000))</f>
        <v>13.246456888000001</v>
      </c>
      <c r="N574" s="19">
        <f>耗电量关键数据!$B$14</f>
        <v>1.1688450000000001</v>
      </c>
      <c r="O574" s="19">
        <f>耗电量关键数据!$B$15</f>
        <v>0.37403039999999999</v>
      </c>
      <c r="P574" s="19">
        <f t="shared" si="74"/>
        <v>14.789332288000002</v>
      </c>
      <c r="Q574" s="19">
        <f t="shared" si="78"/>
        <v>14.789332288000002</v>
      </c>
      <c r="R574" s="20">
        <f t="shared" si="75"/>
        <v>-14.789332288000002</v>
      </c>
      <c r="S574" s="20">
        <f t="shared" si="79"/>
        <v>14.789332288000002</v>
      </c>
      <c r="T574" s="20">
        <f>IF((T573+R574)&lt;0,0,IF((T573+R574)&gt;结论【关键目标】!C$28,结论【关键目标】!C$28,T573+R574))</f>
        <v>0</v>
      </c>
      <c r="U574" s="19">
        <f>IF((T573+R574)&lt;结论【关键目标】!$C$28,0,(发电量计算【计算逻辑页】!R574+发电量计算【计算逻辑页】!T573-结论【关键目标】!$C$28))</f>
        <v>0</v>
      </c>
      <c r="V574" s="5">
        <f t="shared" si="76"/>
        <v>0</v>
      </c>
      <c r="W574" s="5">
        <f t="shared" si="77"/>
        <v>0</v>
      </c>
      <c r="X574" s="5">
        <f t="shared" si="80"/>
        <v>0</v>
      </c>
    </row>
    <row r="575" spans="1:24" x14ac:dyDescent="0.15">
      <c r="A575" s="7">
        <v>574</v>
      </c>
      <c r="B575" s="7">
        <v>1</v>
      </c>
      <c r="C575" s="7">
        <v>24</v>
      </c>
      <c r="D575" s="7">
        <v>22</v>
      </c>
      <c r="E575" s="7">
        <v>24</v>
      </c>
      <c r="F575" s="7">
        <v>-3</v>
      </c>
      <c r="G575" s="7">
        <v>0</v>
      </c>
      <c r="H575" s="7">
        <f t="shared" si="72"/>
        <v>2</v>
      </c>
      <c r="I575" s="16">
        <f t="shared" si="73"/>
        <v>44950</v>
      </c>
      <c r="J575" s="17">
        <v>0.70809999999999995</v>
      </c>
      <c r="K575" s="18">
        <f>G575*结论【关键目标】!C$27*0.7735*0.001</f>
        <v>0</v>
      </c>
      <c r="L575" s="5">
        <v>-34231.824869999997</v>
      </c>
      <c r="M575" s="5">
        <f>ABS(IF(L575&lt;=0,L575/耗电量关键数据!$B$6/1000,L575/耗电量关键数据!$B$5/1000))</f>
        <v>13.692729947999998</v>
      </c>
      <c r="N575" s="19">
        <f>耗电量关键数据!$B$14</f>
        <v>1.1688450000000001</v>
      </c>
      <c r="O575" s="19">
        <f>耗电量关键数据!$B$15</f>
        <v>0.37403039999999999</v>
      </c>
      <c r="P575" s="19">
        <f t="shared" si="74"/>
        <v>15.235605347999998</v>
      </c>
      <c r="Q575" s="19">
        <f t="shared" si="78"/>
        <v>0</v>
      </c>
      <c r="R575" s="20">
        <f t="shared" si="75"/>
        <v>0</v>
      </c>
      <c r="S575" s="20">
        <f t="shared" si="79"/>
        <v>0</v>
      </c>
      <c r="T575" s="20">
        <f>IF((T574+R575)&lt;0,0,IF((T574+R575)&gt;结论【关键目标】!C$28,结论【关键目标】!C$28,T574+R575))</f>
        <v>0</v>
      </c>
      <c r="U575" s="19">
        <f>IF((T574+R575)&lt;结论【关键目标】!$C$28,0,(发电量计算【计算逻辑页】!R575+发电量计算【计算逻辑页】!T574-结论【关键目标】!$C$28))</f>
        <v>0</v>
      </c>
      <c r="V575" s="5">
        <f t="shared" si="76"/>
        <v>0</v>
      </c>
      <c r="W575" s="5">
        <f t="shared" si="77"/>
        <v>0</v>
      </c>
      <c r="X575" s="5">
        <f t="shared" si="80"/>
        <v>0</v>
      </c>
    </row>
    <row r="576" spans="1:24" x14ac:dyDescent="0.15">
      <c r="A576" s="7">
        <v>575</v>
      </c>
      <c r="B576" s="7">
        <v>1</v>
      </c>
      <c r="C576" s="7">
        <v>24</v>
      </c>
      <c r="D576" s="7">
        <v>23</v>
      </c>
      <c r="E576" s="7">
        <v>24</v>
      </c>
      <c r="F576" s="7">
        <v>-4</v>
      </c>
      <c r="G576" s="7">
        <v>0</v>
      </c>
      <c r="H576" s="7">
        <f t="shared" si="72"/>
        <v>2</v>
      </c>
      <c r="I576" s="16">
        <f t="shared" si="73"/>
        <v>44950</v>
      </c>
      <c r="J576" s="17">
        <v>0.70809999999999995</v>
      </c>
      <c r="K576" s="18">
        <f>G576*结论【关键目标】!C$27*0.7735*0.001</f>
        <v>0</v>
      </c>
      <c r="L576" s="5">
        <v>-35200.766150000003</v>
      </c>
      <c r="M576" s="5">
        <f>ABS(IF(L576&lt;=0,L576/耗电量关键数据!$B$6/1000,L576/耗电量关键数据!$B$5/1000))</f>
        <v>14.080306460000001</v>
      </c>
      <c r="N576" s="19">
        <f>耗电量关键数据!$B$14</f>
        <v>1.1688450000000001</v>
      </c>
      <c r="O576" s="19">
        <f>耗电量关键数据!$B$15</f>
        <v>0.37403039999999999</v>
      </c>
      <c r="P576" s="19">
        <f t="shared" si="74"/>
        <v>15.623181860000001</v>
      </c>
      <c r="Q576" s="19">
        <f t="shared" si="78"/>
        <v>0</v>
      </c>
      <c r="R576" s="20">
        <f t="shared" si="75"/>
        <v>0</v>
      </c>
      <c r="S576" s="20">
        <f t="shared" si="79"/>
        <v>0</v>
      </c>
      <c r="T576" s="20">
        <f>IF((T575+R576)&lt;0,0,IF((T575+R576)&gt;结论【关键目标】!C$28,结论【关键目标】!C$28,T575+R576))</f>
        <v>0</v>
      </c>
      <c r="U576" s="19">
        <f>IF((T575+R576)&lt;结论【关键目标】!$C$28,0,(发电量计算【计算逻辑页】!R576+发电量计算【计算逻辑页】!T575-结论【关键目标】!$C$28))</f>
        <v>0</v>
      </c>
      <c r="V576" s="5">
        <f t="shared" si="76"/>
        <v>0</v>
      </c>
      <c r="W576" s="5">
        <f t="shared" si="77"/>
        <v>0</v>
      </c>
      <c r="X576" s="5">
        <f t="shared" si="80"/>
        <v>0</v>
      </c>
    </row>
    <row r="577" spans="1:24" x14ac:dyDescent="0.15">
      <c r="A577" s="7">
        <v>576</v>
      </c>
      <c r="B577" s="7">
        <v>1</v>
      </c>
      <c r="C577" s="7">
        <v>24</v>
      </c>
      <c r="D577" s="7">
        <v>24</v>
      </c>
      <c r="E577" s="7">
        <v>24</v>
      </c>
      <c r="F577" s="7">
        <v>-0.9</v>
      </c>
      <c r="G577" s="7">
        <v>0</v>
      </c>
      <c r="H577" s="7">
        <f t="shared" si="72"/>
        <v>2</v>
      </c>
      <c r="I577" s="16">
        <f t="shared" si="73"/>
        <v>44950</v>
      </c>
      <c r="J577" s="17">
        <v>0.2407</v>
      </c>
      <c r="K577" s="18">
        <f>G577*结论【关键目标】!C$27*0.7735*0.001</f>
        <v>0</v>
      </c>
      <c r="L577" s="5">
        <v>-36701.657279999999</v>
      </c>
      <c r="M577" s="5">
        <f>ABS(IF(L577&lt;=0,L577/耗电量关键数据!$B$6/1000,L577/耗电量关键数据!$B$5/1000))</f>
        <v>14.680662911999999</v>
      </c>
      <c r="N577" s="19">
        <f>耗电量关键数据!$B$14</f>
        <v>1.1688450000000001</v>
      </c>
      <c r="O577" s="19">
        <f>耗电量关键数据!$B$15</f>
        <v>0.37403039999999999</v>
      </c>
      <c r="P577" s="19">
        <f t="shared" si="74"/>
        <v>16.223538311999999</v>
      </c>
      <c r="Q577" s="19">
        <f t="shared" si="78"/>
        <v>0</v>
      </c>
      <c r="R577" s="20">
        <f t="shared" si="75"/>
        <v>0</v>
      </c>
      <c r="S577" s="20">
        <f t="shared" si="79"/>
        <v>0</v>
      </c>
      <c r="T577" s="20">
        <f>IF((T576+R577)&lt;0,0,IF((T576+R577)&gt;结论【关键目标】!C$28,结论【关键目标】!C$28,T576+R577))</f>
        <v>0</v>
      </c>
      <c r="U577" s="19">
        <f>IF((T576+R577)&lt;结论【关键目标】!$C$28,0,(发电量计算【计算逻辑页】!R577+发电量计算【计算逻辑页】!T576-结论【关键目标】!$C$28))</f>
        <v>0</v>
      </c>
      <c r="V577" s="5">
        <f t="shared" si="76"/>
        <v>0</v>
      </c>
      <c r="W577" s="5">
        <f t="shared" si="77"/>
        <v>0</v>
      </c>
      <c r="X577" s="5">
        <f t="shared" si="80"/>
        <v>0</v>
      </c>
    </row>
    <row r="578" spans="1:24" x14ac:dyDescent="0.15">
      <c r="A578" s="7">
        <v>577</v>
      </c>
      <c r="B578" s="7">
        <v>1</v>
      </c>
      <c r="C578" s="7">
        <v>25</v>
      </c>
      <c r="D578" s="7">
        <v>1</v>
      </c>
      <c r="E578" s="7">
        <v>25</v>
      </c>
      <c r="F578" s="7">
        <v>-4</v>
      </c>
      <c r="G578" s="7">
        <v>0</v>
      </c>
      <c r="H578" s="7">
        <f t="shared" ref="H578:H641" si="81">WEEKDAY(I:I,2)</f>
        <v>3</v>
      </c>
      <c r="I578" s="16">
        <f t="shared" ref="I578:I641" si="82">DATE(2023,B578,C578)</f>
        <v>44951</v>
      </c>
      <c r="J578" s="17">
        <v>0.2407</v>
      </c>
      <c r="K578" s="18">
        <f>G578*结论【关键目标】!C$27*0.7735*0.001</f>
        <v>0</v>
      </c>
      <c r="L578" s="5">
        <v>-37975.535430000004</v>
      </c>
      <c r="M578" s="5">
        <f>ABS(IF(L578&lt;=0,L578/耗电量关键数据!$B$6/1000,L578/耗电量关键数据!$B$5/1000))</f>
        <v>15.190214172000001</v>
      </c>
      <c r="N578" s="19">
        <f>耗电量关键数据!$B$14</f>
        <v>1.1688450000000001</v>
      </c>
      <c r="O578" s="19">
        <f>耗电量关键数据!$B$15</f>
        <v>0.37403039999999999</v>
      </c>
      <c r="P578" s="19">
        <f t="shared" ref="P578:P641" si="83">M578+N578+O578</f>
        <v>16.733089572000001</v>
      </c>
      <c r="Q578" s="19">
        <f t="shared" si="78"/>
        <v>0</v>
      </c>
      <c r="R578" s="20">
        <f t="shared" ref="R578:R641" si="84">K578-Q578</f>
        <v>0</v>
      </c>
      <c r="S578" s="20">
        <f t="shared" si="79"/>
        <v>0</v>
      </c>
      <c r="T578" s="20">
        <f>IF((T577+R578)&lt;0,0,IF((T577+R578)&gt;结论【关键目标】!C$28,结论【关键目标】!C$28,T577+R578))</f>
        <v>0</v>
      </c>
      <c r="U578" s="19">
        <f>IF((T577+R578)&lt;结论【关键目标】!$C$28,0,(发电量计算【计算逻辑页】!R578+发电量计算【计算逻辑页】!T577-结论【关键目标】!$C$28))</f>
        <v>0</v>
      </c>
      <c r="V578" s="5">
        <f t="shared" ref="V578:V641" si="85">IF(J578&gt;0.35,U578*0.35,0)</f>
        <v>0</v>
      </c>
      <c r="W578" s="5">
        <f t="shared" ref="W578:W641" si="86">IF(P578&gt;K578,K578*J578,P578*J578)</f>
        <v>0</v>
      </c>
      <c r="X578" s="5">
        <f t="shared" si="80"/>
        <v>0</v>
      </c>
    </row>
    <row r="579" spans="1:24" x14ac:dyDescent="0.15">
      <c r="A579" s="7">
        <v>578</v>
      </c>
      <c r="B579" s="7">
        <v>1</v>
      </c>
      <c r="C579" s="7">
        <v>25</v>
      </c>
      <c r="D579" s="7">
        <v>2</v>
      </c>
      <c r="E579" s="7">
        <v>25</v>
      </c>
      <c r="F579" s="7">
        <v>-4</v>
      </c>
      <c r="G579" s="7">
        <v>0</v>
      </c>
      <c r="H579" s="7">
        <f t="shared" si="81"/>
        <v>3</v>
      </c>
      <c r="I579" s="16">
        <f t="shared" si="82"/>
        <v>44951</v>
      </c>
      <c r="J579" s="17">
        <v>0.2407</v>
      </c>
      <c r="K579" s="18">
        <f>G579*结论【关键目标】!C$27*0.7735*0.001</f>
        <v>0</v>
      </c>
      <c r="L579" s="5">
        <v>-39279.42656</v>
      </c>
      <c r="M579" s="5">
        <f>ABS(IF(L579&lt;=0,L579/耗电量关键数据!$B$6/1000,L579/耗电量关键数据!$B$5/1000))</f>
        <v>15.711770624000001</v>
      </c>
      <c r="N579" s="19">
        <f>耗电量关键数据!$B$14</f>
        <v>1.1688450000000001</v>
      </c>
      <c r="O579" s="19">
        <f>耗电量关键数据!$B$15</f>
        <v>0.37403039999999999</v>
      </c>
      <c r="P579" s="19">
        <f t="shared" si="83"/>
        <v>17.254646023999999</v>
      </c>
      <c r="Q579" s="19">
        <f t="shared" ref="Q579:Q642" si="87">IF(J579&gt;0.8,P579,0)</f>
        <v>0</v>
      </c>
      <c r="R579" s="20">
        <f t="shared" si="84"/>
        <v>0</v>
      </c>
      <c r="S579" s="20">
        <f t="shared" ref="S579:S642" si="88">IF(R579&lt;0,ABS(R579),0)</f>
        <v>0</v>
      </c>
      <c r="T579" s="20">
        <f>IF((T578+R579)&lt;0,0,IF((T578+R579)&gt;结论【关键目标】!C$28,结论【关键目标】!C$28,T578+R579))</f>
        <v>0</v>
      </c>
      <c r="U579" s="19">
        <f>IF((T578+R579)&lt;结论【关键目标】!$C$28,0,(发电量计算【计算逻辑页】!R579+发电量计算【计算逻辑页】!T578-结论【关键目标】!$C$28))</f>
        <v>0</v>
      </c>
      <c r="V579" s="5">
        <f t="shared" si="85"/>
        <v>0</v>
      </c>
      <c r="W579" s="5">
        <f t="shared" si="86"/>
        <v>0</v>
      </c>
      <c r="X579" s="5">
        <f t="shared" si="80"/>
        <v>0</v>
      </c>
    </row>
    <row r="580" spans="1:24" x14ac:dyDescent="0.15">
      <c r="A580" s="7">
        <v>579</v>
      </c>
      <c r="B580" s="7">
        <v>1</v>
      </c>
      <c r="C580" s="7">
        <v>25</v>
      </c>
      <c r="D580" s="7">
        <v>3</v>
      </c>
      <c r="E580" s="7">
        <v>25</v>
      </c>
      <c r="F580" s="7">
        <v>-3.4</v>
      </c>
      <c r="G580" s="7">
        <v>0</v>
      </c>
      <c r="H580" s="7">
        <f t="shared" si="81"/>
        <v>3</v>
      </c>
      <c r="I580" s="16">
        <f t="shared" si="82"/>
        <v>44951</v>
      </c>
      <c r="J580" s="17">
        <v>0.2407</v>
      </c>
      <c r="K580" s="18">
        <f>G580*结论【关键目标】!C$27*0.7735*0.001</f>
        <v>0</v>
      </c>
      <c r="L580" s="5">
        <v>-41149.115420000002</v>
      </c>
      <c r="M580" s="5">
        <f>ABS(IF(L580&lt;=0,L580/耗电量关键数据!$B$6/1000,L580/耗电量关键数据!$B$5/1000))</f>
        <v>16.459646167999999</v>
      </c>
      <c r="N580" s="19">
        <f>耗电量关键数据!$B$14</f>
        <v>1.1688450000000001</v>
      </c>
      <c r="O580" s="19">
        <f>耗电量关键数据!$B$15</f>
        <v>0.37403039999999999</v>
      </c>
      <c r="P580" s="19">
        <f t="shared" si="83"/>
        <v>18.002521567999999</v>
      </c>
      <c r="Q580" s="19">
        <f t="shared" si="87"/>
        <v>0</v>
      </c>
      <c r="R580" s="20">
        <f t="shared" si="84"/>
        <v>0</v>
      </c>
      <c r="S580" s="20">
        <f t="shared" si="88"/>
        <v>0</v>
      </c>
      <c r="T580" s="20">
        <f>IF((T579+R580)&lt;0,0,IF((T579+R580)&gt;结论【关键目标】!C$28,结论【关键目标】!C$28,T579+R580))</f>
        <v>0</v>
      </c>
      <c r="U580" s="19">
        <f>IF((T579+R580)&lt;结论【关键目标】!$C$28,0,(发电量计算【计算逻辑页】!R580+发电量计算【计算逻辑页】!T579-结论【关键目标】!$C$28))</f>
        <v>0</v>
      </c>
      <c r="V580" s="5">
        <f t="shared" si="85"/>
        <v>0</v>
      </c>
      <c r="W580" s="5">
        <f t="shared" si="86"/>
        <v>0</v>
      </c>
      <c r="X580" s="5">
        <f t="shared" ref="X580:X643" si="89">(J580-0.35)*IF(T580&gt;S580,S580,T580)</f>
        <v>0</v>
      </c>
    </row>
    <row r="581" spans="1:24" x14ac:dyDescent="0.15">
      <c r="A581" s="7">
        <v>580</v>
      </c>
      <c r="B581" s="7">
        <v>1</v>
      </c>
      <c r="C581" s="7">
        <v>25</v>
      </c>
      <c r="D581" s="7">
        <v>4</v>
      </c>
      <c r="E581" s="7">
        <v>25</v>
      </c>
      <c r="F581" s="7">
        <v>-4</v>
      </c>
      <c r="G581" s="7">
        <v>0</v>
      </c>
      <c r="H581" s="7">
        <f t="shared" si="81"/>
        <v>3</v>
      </c>
      <c r="I581" s="16">
        <f t="shared" si="82"/>
        <v>44951</v>
      </c>
      <c r="J581" s="17">
        <v>0.2407</v>
      </c>
      <c r="K581" s="18">
        <f>G581*结论【关键目标】!C$27*0.7735*0.001</f>
        <v>0</v>
      </c>
      <c r="L581" s="5">
        <v>-42769.620949999997</v>
      </c>
      <c r="M581" s="5">
        <f>ABS(IF(L581&lt;=0,L581/耗电量关键数据!$B$6/1000,L581/耗电量关键数据!$B$5/1000))</f>
        <v>17.10784838</v>
      </c>
      <c r="N581" s="19">
        <f>耗电量关键数据!$B$14</f>
        <v>1.1688450000000001</v>
      </c>
      <c r="O581" s="19">
        <f>耗电量关键数据!$B$15</f>
        <v>0.37403039999999999</v>
      </c>
      <c r="P581" s="19">
        <f t="shared" si="83"/>
        <v>18.65072378</v>
      </c>
      <c r="Q581" s="19">
        <f t="shared" si="87"/>
        <v>0</v>
      </c>
      <c r="R581" s="20">
        <f t="shared" si="84"/>
        <v>0</v>
      </c>
      <c r="S581" s="20">
        <f t="shared" si="88"/>
        <v>0</v>
      </c>
      <c r="T581" s="20">
        <f>IF((T580+R581)&lt;0,0,IF((T580+R581)&gt;结论【关键目标】!C$28,结论【关键目标】!C$28,T580+R581))</f>
        <v>0</v>
      </c>
      <c r="U581" s="19">
        <f>IF((T580+R581)&lt;结论【关键目标】!$C$28,0,(发电量计算【计算逻辑页】!R581+发电量计算【计算逻辑页】!T580-结论【关键目标】!$C$28))</f>
        <v>0</v>
      </c>
      <c r="V581" s="5">
        <f t="shared" si="85"/>
        <v>0</v>
      </c>
      <c r="W581" s="5">
        <f t="shared" si="86"/>
        <v>0</v>
      </c>
      <c r="X581" s="5">
        <f t="shared" si="89"/>
        <v>0</v>
      </c>
    </row>
    <row r="582" spans="1:24" x14ac:dyDescent="0.15">
      <c r="A582" s="7">
        <v>581</v>
      </c>
      <c r="B582" s="7">
        <v>1</v>
      </c>
      <c r="C582" s="7">
        <v>25</v>
      </c>
      <c r="D582" s="7">
        <v>5</v>
      </c>
      <c r="E582" s="7">
        <v>25</v>
      </c>
      <c r="F582" s="7">
        <v>-7</v>
      </c>
      <c r="G582" s="7">
        <v>0</v>
      </c>
      <c r="H582" s="7">
        <f t="shared" si="81"/>
        <v>3</v>
      </c>
      <c r="I582" s="16">
        <f t="shared" si="82"/>
        <v>44951</v>
      </c>
      <c r="J582" s="17">
        <v>0.2407</v>
      </c>
      <c r="K582" s="18">
        <f>G582*结论【关键目标】!C$27*0.7735*0.001</f>
        <v>0</v>
      </c>
      <c r="L582" s="5">
        <v>-44334.529479999997</v>
      </c>
      <c r="M582" s="5">
        <f>ABS(IF(L582&lt;=0,L582/耗电量关键数据!$B$6/1000,L582/耗电量关键数据!$B$5/1000))</f>
        <v>17.733811792000001</v>
      </c>
      <c r="N582" s="19">
        <f>耗电量关键数据!$B$14</f>
        <v>1.1688450000000001</v>
      </c>
      <c r="O582" s="19">
        <f>耗电量关键数据!$B$15</f>
        <v>0.37403039999999999</v>
      </c>
      <c r="P582" s="19">
        <f t="shared" si="83"/>
        <v>19.276687192000001</v>
      </c>
      <c r="Q582" s="19">
        <f t="shared" si="87"/>
        <v>0</v>
      </c>
      <c r="R582" s="20">
        <f t="shared" si="84"/>
        <v>0</v>
      </c>
      <c r="S582" s="20">
        <f t="shared" si="88"/>
        <v>0</v>
      </c>
      <c r="T582" s="20">
        <f>IF((T581+R582)&lt;0,0,IF((T581+R582)&gt;结论【关键目标】!C$28,结论【关键目标】!C$28,T581+R582))</f>
        <v>0</v>
      </c>
      <c r="U582" s="19">
        <f>IF((T581+R582)&lt;结论【关键目标】!$C$28,0,(发电量计算【计算逻辑页】!R582+发电量计算【计算逻辑页】!T581-结论【关键目标】!$C$28))</f>
        <v>0</v>
      </c>
      <c r="V582" s="5">
        <f t="shared" si="85"/>
        <v>0</v>
      </c>
      <c r="W582" s="5">
        <f t="shared" si="86"/>
        <v>0</v>
      </c>
      <c r="X582" s="5">
        <f t="shared" si="89"/>
        <v>0</v>
      </c>
    </row>
    <row r="583" spans="1:24" x14ac:dyDescent="0.15">
      <c r="A583" s="7">
        <v>582</v>
      </c>
      <c r="B583" s="7">
        <v>1</v>
      </c>
      <c r="C583" s="7">
        <v>25</v>
      </c>
      <c r="D583" s="7">
        <v>6</v>
      </c>
      <c r="E583" s="7">
        <v>25</v>
      </c>
      <c r="F583" s="7">
        <v>-4.9000000000000004</v>
      </c>
      <c r="G583" s="7">
        <v>0</v>
      </c>
      <c r="H583" s="7">
        <f t="shared" si="81"/>
        <v>3</v>
      </c>
      <c r="I583" s="16">
        <f t="shared" si="82"/>
        <v>44951</v>
      </c>
      <c r="J583" s="17">
        <v>0.2407</v>
      </c>
      <c r="K583" s="18">
        <f>G583*结论【关键目标】!C$27*0.7735*0.001</f>
        <v>0</v>
      </c>
      <c r="L583" s="5">
        <v>-45806.239759999997</v>
      </c>
      <c r="M583" s="5">
        <f>ABS(IF(L583&lt;=0,L583/耗电量关键数据!$B$6/1000,L583/耗电量关键数据!$B$5/1000))</f>
        <v>18.322495904</v>
      </c>
      <c r="N583" s="19">
        <f>耗电量关键数据!$B$14</f>
        <v>1.1688450000000001</v>
      </c>
      <c r="O583" s="19">
        <f>耗电量关键数据!$B$15</f>
        <v>0.37403039999999999</v>
      </c>
      <c r="P583" s="19">
        <f t="shared" si="83"/>
        <v>19.865371304</v>
      </c>
      <c r="Q583" s="19">
        <f t="shared" si="87"/>
        <v>0</v>
      </c>
      <c r="R583" s="20">
        <f t="shared" si="84"/>
        <v>0</v>
      </c>
      <c r="S583" s="20">
        <f t="shared" si="88"/>
        <v>0</v>
      </c>
      <c r="T583" s="20">
        <f>IF((T582+R583)&lt;0,0,IF((T582+R583)&gt;结论【关键目标】!C$28,结论【关键目标】!C$28,T582+R583))</f>
        <v>0</v>
      </c>
      <c r="U583" s="19">
        <f>IF((T582+R583)&lt;结论【关键目标】!$C$28,0,(发电量计算【计算逻辑页】!R583+发电量计算【计算逻辑页】!T582-结论【关键目标】!$C$28))</f>
        <v>0</v>
      </c>
      <c r="V583" s="5">
        <f t="shared" si="85"/>
        <v>0</v>
      </c>
      <c r="W583" s="5">
        <f t="shared" si="86"/>
        <v>0</v>
      </c>
      <c r="X583" s="5">
        <f t="shared" si="89"/>
        <v>0</v>
      </c>
    </row>
    <row r="584" spans="1:24" x14ac:dyDescent="0.15">
      <c r="A584" s="7">
        <v>583</v>
      </c>
      <c r="B584" s="7">
        <v>1</v>
      </c>
      <c r="C584" s="7">
        <v>25</v>
      </c>
      <c r="D584" s="7">
        <v>7</v>
      </c>
      <c r="E584" s="7">
        <v>25</v>
      </c>
      <c r="F584" s="7">
        <v>-8</v>
      </c>
      <c r="G584" s="7">
        <v>0</v>
      </c>
      <c r="H584" s="7">
        <f t="shared" si="81"/>
        <v>3</v>
      </c>
      <c r="I584" s="16">
        <f t="shared" si="82"/>
        <v>44951</v>
      </c>
      <c r="J584" s="17">
        <v>0.2407</v>
      </c>
      <c r="K584" s="18">
        <f>G584*结论【关键目标】!C$27*0.7735*0.001</f>
        <v>0</v>
      </c>
      <c r="L584" s="5">
        <v>-41396.48446</v>
      </c>
      <c r="M584" s="5">
        <f>ABS(IF(L584&lt;=0,L584/耗电量关键数据!$B$6/1000,L584/耗电量关键数据!$B$5/1000))</f>
        <v>16.558593783999999</v>
      </c>
      <c r="N584" s="19">
        <f>耗电量关键数据!$B$14</f>
        <v>1.1688450000000001</v>
      </c>
      <c r="O584" s="19">
        <f>耗电量关键数据!$B$15</f>
        <v>0.37403039999999999</v>
      </c>
      <c r="P584" s="19">
        <f t="shared" si="83"/>
        <v>18.101469183999999</v>
      </c>
      <c r="Q584" s="19">
        <f t="shared" si="87"/>
        <v>0</v>
      </c>
      <c r="R584" s="20">
        <f t="shared" si="84"/>
        <v>0</v>
      </c>
      <c r="S584" s="20">
        <f t="shared" si="88"/>
        <v>0</v>
      </c>
      <c r="T584" s="20">
        <f>IF((T583+R584)&lt;0,0,IF((T583+R584)&gt;结论【关键目标】!C$28,结论【关键目标】!C$28,T583+R584))</f>
        <v>0</v>
      </c>
      <c r="U584" s="19">
        <f>IF((T583+R584)&lt;结论【关键目标】!$C$28,0,(发电量计算【计算逻辑页】!R584+发电量计算【计算逻辑页】!T583-结论【关键目标】!$C$28))</f>
        <v>0</v>
      </c>
      <c r="V584" s="5">
        <f t="shared" si="85"/>
        <v>0</v>
      </c>
      <c r="W584" s="5">
        <f t="shared" si="86"/>
        <v>0</v>
      </c>
      <c r="X584" s="5">
        <f t="shared" si="89"/>
        <v>0</v>
      </c>
    </row>
    <row r="585" spans="1:24" x14ac:dyDescent="0.15">
      <c r="A585" s="7">
        <v>584</v>
      </c>
      <c r="B585" s="7">
        <v>1</v>
      </c>
      <c r="C585" s="7">
        <v>25</v>
      </c>
      <c r="D585" s="7">
        <v>8</v>
      </c>
      <c r="E585" s="7">
        <v>25</v>
      </c>
      <c r="F585" s="7">
        <v>-9</v>
      </c>
      <c r="G585" s="7">
        <v>95.7</v>
      </c>
      <c r="H585" s="7">
        <f t="shared" si="81"/>
        <v>3</v>
      </c>
      <c r="I585" s="16">
        <f t="shared" si="82"/>
        <v>44951</v>
      </c>
      <c r="J585" s="17">
        <v>0.70809999999999995</v>
      </c>
      <c r="K585" s="18">
        <f>G585*结论【关键目标】!C$27*0.7735*0.001</f>
        <v>8.8828739999999993</v>
      </c>
      <c r="L585" s="5">
        <v>-41066.18621</v>
      </c>
      <c r="M585" s="5">
        <f>ABS(IF(L585&lt;=0,L585/耗电量关键数据!$B$6/1000,L585/耗电量关键数据!$B$5/1000))</f>
        <v>16.426474484</v>
      </c>
      <c r="N585" s="19">
        <f>耗电量关键数据!$B$14</f>
        <v>1.1688450000000001</v>
      </c>
      <c r="O585" s="19">
        <f>耗电量关键数据!$B$15</f>
        <v>0.37403039999999999</v>
      </c>
      <c r="P585" s="19">
        <f t="shared" si="83"/>
        <v>17.969349884</v>
      </c>
      <c r="Q585" s="19">
        <f t="shared" si="87"/>
        <v>0</v>
      </c>
      <c r="R585" s="20">
        <f t="shared" si="84"/>
        <v>8.8828739999999993</v>
      </c>
      <c r="S585" s="20">
        <f t="shared" si="88"/>
        <v>0</v>
      </c>
      <c r="T585" s="20">
        <f>IF((T584+R585)&lt;0,0,IF((T584+R585)&gt;结论【关键目标】!C$28,结论【关键目标】!C$28,T584+R585))</f>
        <v>8.8828739999999993</v>
      </c>
      <c r="U585" s="19">
        <f>IF((T584+R585)&lt;结论【关键目标】!$C$28,0,(发电量计算【计算逻辑页】!R585+发电量计算【计算逻辑页】!T584-结论【关键目标】!$C$28))</f>
        <v>0</v>
      </c>
      <c r="V585" s="5">
        <f t="shared" si="85"/>
        <v>0</v>
      </c>
      <c r="W585" s="5">
        <f t="shared" si="86"/>
        <v>6.2899630793999988</v>
      </c>
      <c r="X585" s="5">
        <f t="shared" si="89"/>
        <v>0</v>
      </c>
    </row>
    <row r="586" spans="1:24" x14ac:dyDescent="0.15">
      <c r="A586" s="7">
        <v>585</v>
      </c>
      <c r="B586" s="7">
        <v>1</v>
      </c>
      <c r="C586" s="7">
        <v>25</v>
      </c>
      <c r="D586" s="7">
        <v>9</v>
      </c>
      <c r="E586" s="7">
        <v>25</v>
      </c>
      <c r="F586" s="7">
        <v>-5.8</v>
      </c>
      <c r="G586" s="7">
        <v>243.3</v>
      </c>
      <c r="H586" s="7">
        <f t="shared" si="81"/>
        <v>3</v>
      </c>
      <c r="I586" s="16">
        <f t="shared" si="82"/>
        <v>44951</v>
      </c>
      <c r="J586" s="17">
        <v>0.70809999999999995</v>
      </c>
      <c r="K586" s="18">
        <f>G586*结论【关键目标】!C$27*0.7735*0.001</f>
        <v>22.583106000000001</v>
      </c>
      <c r="L586" s="5">
        <v>-20492.945370000001</v>
      </c>
      <c r="M586" s="5">
        <f>ABS(IF(L586&lt;=0,L586/耗电量关键数据!$B$6/1000,L586/耗电量关键数据!$B$5/1000))</f>
        <v>8.1971781480000008</v>
      </c>
      <c r="N586" s="19">
        <f>耗电量关键数据!$B$14</f>
        <v>1.1688450000000001</v>
      </c>
      <c r="O586" s="19">
        <f>耗电量关键数据!$B$15</f>
        <v>0.37403039999999999</v>
      </c>
      <c r="P586" s="19">
        <f t="shared" si="83"/>
        <v>9.7400535480000006</v>
      </c>
      <c r="Q586" s="19">
        <f t="shared" si="87"/>
        <v>0</v>
      </c>
      <c r="R586" s="20">
        <f t="shared" si="84"/>
        <v>22.583106000000001</v>
      </c>
      <c r="S586" s="20">
        <f t="shared" si="88"/>
        <v>0</v>
      </c>
      <c r="T586" s="20">
        <f>IF((T585+R586)&lt;0,0,IF((T585+R586)&gt;结论【关键目标】!C$28,结论【关键目标】!C$28,T585+R586))</f>
        <v>22</v>
      </c>
      <c r="U586" s="19">
        <f>IF((T585+R586)&lt;结论【关键目标】!$C$28,0,(发电量计算【计算逻辑页】!R586+发电量计算【计算逻辑页】!T585-结论【关键目标】!$C$28))</f>
        <v>9.4659800000000018</v>
      </c>
      <c r="V586" s="5">
        <f t="shared" si="85"/>
        <v>3.3130930000000003</v>
      </c>
      <c r="W586" s="5">
        <f t="shared" si="86"/>
        <v>6.8969319173388</v>
      </c>
      <c r="X586" s="5">
        <f t="shared" si="89"/>
        <v>0</v>
      </c>
    </row>
    <row r="587" spans="1:24" x14ac:dyDescent="0.15">
      <c r="A587" s="7">
        <v>586</v>
      </c>
      <c r="B587" s="7">
        <v>1</v>
      </c>
      <c r="C587" s="7">
        <v>25</v>
      </c>
      <c r="D587" s="7">
        <v>10</v>
      </c>
      <c r="E587" s="7">
        <v>25</v>
      </c>
      <c r="F587" s="7">
        <v>-6</v>
      </c>
      <c r="G587" s="7">
        <v>363.9</v>
      </c>
      <c r="H587" s="7">
        <f t="shared" si="81"/>
        <v>3</v>
      </c>
      <c r="I587" s="16">
        <f t="shared" si="82"/>
        <v>44951</v>
      </c>
      <c r="J587" s="17">
        <v>0.70809999999999995</v>
      </c>
      <c r="K587" s="18">
        <f>G587*结论【关键目标】!C$27*0.7735*0.001</f>
        <v>33.777197999999999</v>
      </c>
      <c r="L587" s="5">
        <v>-13209.31921</v>
      </c>
      <c r="M587" s="5">
        <f>ABS(IF(L587&lt;=0,L587/耗电量关键数据!$B$6/1000,L587/耗电量关键数据!$B$5/1000))</f>
        <v>5.2837276839999996</v>
      </c>
      <c r="N587" s="19">
        <f>耗电量关键数据!$B$14</f>
        <v>1.1688450000000001</v>
      </c>
      <c r="O587" s="19">
        <f>耗电量关键数据!$B$15</f>
        <v>0.37403039999999999</v>
      </c>
      <c r="P587" s="19">
        <f t="shared" si="83"/>
        <v>6.8266030839999994</v>
      </c>
      <c r="Q587" s="19">
        <f t="shared" si="87"/>
        <v>0</v>
      </c>
      <c r="R587" s="20">
        <f t="shared" si="84"/>
        <v>33.777197999999999</v>
      </c>
      <c r="S587" s="20">
        <f t="shared" si="88"/>
        <v>0</v>
      </c>
      <c r="T587" s="20">
        <f>IF((T586+R587)&lt;0,0,IF((T586+R587)&gt;结论【关键目标】!C$28,结论【关键目标】!C$28,T586+R587))</f>
        <v>22</v>
      </c>
      <c r="U587" s="19">
        <f>IF((T586+R587)&lt;结论【关键目标】!$C$28,0,(发电量计算【计算逻辑页】!R587+发电量计算【计算逻辑页】!T586-结论【关键目标】!$C$28))</f>
        <v>33.777197999999999</v>
      </c>
      <c r="V587" s="5">
        <f t="shared" si="85"/>
        <v>11.822019299999999</v>
      </c>
      <c r="W587" s="5">
        <f t="shared" si="86"/>
        <v>4.8339176437803992</v>
      </c>
      <c r="X587" s="5">
        <f t="shared" si="89"/>
        <v>0</v>
      </c>
    </row>
    <row r="588" spans="1:24" x14ac:dyDescent="0.15">
      <c r="A588" s="7">
        <v>587</v>
      </c>
      <c r="B588" s="7">
        <v>1</v>
      </c>
      <c r="C588" s="7">
        <v>25</v>
      </c>
      <c r="D588" s="7">
        <v>11</v>
      </c>
      <c r="E588" s="7">
        <v>25</v>
      </c>
      <c r="F588" s="7">
        <v>-4</v>
      </c>
      <c r="G588" s="7">
        <v>484.9</v>
      </c>
      <c r="H588" s="7">
        <f t="shared" si="81"/>
        <v>3</v>
      </c>
      <c r="I588" s="16">
        <f t="shared" si="82"/>
        <v>44951</v>
      </c>
      <c r="J588" s="17">
        <v>1.2267999999999999</v>
      </c>
      <c r="K588" s="18">
        <f>G588*结论【关键目标】!C$27*0.7735*0.001</f>
        <v>45.008417999999999</v>
      </c>
      <c r="L588" s="5">
        <v>-3831.2656179999999</v>
      </c>
      <c r="M588" s="5">
        <f>ABS(IF(L588&lt;=0,L588/耗电量关键数据!$B$6/1000,L588/耗电量关键数据!$B$5/1000))</f>
        <v>1.5325062471999999</v>
      </c>
      <c r="N588" s="19">
        <f>耗电量关键数据!$B$14</f>
        <v>1.1688450000000001</v>
      </c>
      <c r="O588" s="19">
        <f>耗电量关键数据!$B$15</f>
        <v>0.37403039999999999</v>
      </c>
      <c r="P588" s="19">
        <f t="shared" si="83"/>
        <v>3.0753816472</v>
      </c>
      <c r="Q588" s="19">
        <f t="shared" si="87"/>
        <v>3.0753816472</v>
      </c>
      <c r="R588" s="20">
        <f t="shared" si="84"/>
        <v>41.933036352800002</v>
      </c>
      <c r="S588" s="20">
        <f t="shared" si="88"/>
        <v>0</v>
      </c>
      <c r="T588" s="20">
        <f>IF((T587+R588)&lt;0,0,IF((T587+R588)&gt;结论【关键目标】!C$28,结论【关键目标】!C$28,T587+R588))</f>
        <v>22</v>
      </c>
      <c r="U588" s="19">
        <f>IF((T587+R588)&lt;结论【关键目标】!$C$28,0,(发电量计算【计算逻辑页】!R588+发电量计算【计算逻辑页】!T587-结论【关键目标】!$C$28))</f>
        <v>41.933036352800002</v>
      </c>
      <c r="V588" s="5">
        <f t="shared" si="85"/>
        <v>14.67656272348</v>
      </c>
      <c r="W588" s="5">
        <f t="shared" si="86"/>
        <v>3.7728782047849596</v>
      </c>
      <c r="X588" s="5">
        <f t="shared" si="89"/>
        <v>0</v>
      </c>
    </row>
    <row r="589" spans="1:24" x14ac:dyDescent="0.15">
      <c r="A589" s="7">
        <v>588</v>
      </c>
      <c r="B589" s="7">
        <v>1</v>
      </c>
      <c r="C589" s="7">
        <v>25</v>
      </c>
      <c r="D589" s="7">
        <v>12</v>
      </c>
      <c r="E589" s="7">
        <v>25</v>
      </c>
      <c r="F589" s="7">
        <v>-2</v>
      </c>
      <c r="G589" s="7">
        <v>509.9</v>
      </c>
      <c r="H589" s="7">
        <f t="shared" si="81"/>
        <v>3</v>
      </c>
      <c r="I589" s="16">
        <f t="shared" si="82"/>
        <v>44951</v>
      </c>
      <c r="J589" s="17">
        <v>1.2267999999999999</v>
      </c>
      <c r="K589" s="18">
        <f>G589*结论【关键目标】!C$27*0.7735*0.001</f>
        <v>47.328918000000002</v>
      </c>
      <c r="L589" s="5">
        <v>-8242.3186019999994</v>
      </c>
      <c r="M589" s="5">
        <f>ABS(IF(L589&lt;=0,L589/耗电量关键数据!$B$6/1000,L589/耗电量关键数据!$B$5/1000))</f>
        <v>3.2969274407999998</v>
      </c>
      <c r="N589" s="19">
        <f>耗电量关键数据!$B$14</f>
        <v>1.1688450000000001</v>
      </c>
      <c r="O589" s="19">
        <f>耗电量关键数据!$B$15</f>
        <v>0.37403039999999999</v>
      </c>
      <c r="P589" s="19">
        <f t="shared" si="83"/>
        <v>4.8398028408</v>
      </c>
      <c r="Q589" s="19">
        <f t="shared" si="87"/>
        <v>4.8398028408</v>
      </c>
      <c r="R589" s="20">
        <f t="shared" si="84"/>
        <v>42.489115159200004</v>
      </c>
      <c r="S589" s="20">
        <f t="shared" si="88"/>
        <v>0</v>
      </c>
      <c r="T589" s="20">
        <f>IF((T588+R589)&lt;0,0,IF((T588+R589)&gt;结论【关键目标】!C$28,结论【关键目标】!C$28,T588+R589))</f>
        <v>22</v>
      </c>
      <c r="U589" s="19">
        <f>IF((T588+R589)&lt;结论【关键目标】!$C$28,0,(发电量计算【计算逻辑页】!R589+发电量计算【计算逻辑页】!T588-结论【关键目标】!$C$28))</f>
        <v>42.489115159199997</v>
      </c>
      <c r="V589" s="5">
        <f t="shared" si="85"/>
        <v>14.871190305719997</v>
      </c>
      <c r="W589" s="5">
        <f t="shared" si="86"/>
        <v>5.9374701250934399</v>
      </c>
      <c r="X589" s="5">
        <f t="shared" si="89"/>
        <v>0</v>
      </c>
    </row>
    <row r="590" spans="1:24" x14ac:dyDescent="0.15">
      <c r="A590" s="7">
        <v>589</v>
      </c>
      <c r="B590" s="7">
        <v>1</v>
      </c>
      <c r="C590" s="7">
        <v>25</v>
      </c>
      <c r="D590" s="7">
        <v>13</v>
      </c>
      <c r="E590" s="7">
        <v>25</v>
      </c>
      <c r="F590" s="7">
        <v>-3</v>
      </c>
      <c r="G590" s="7">
        <v>436.3</v>
      </c>
      <c r="H590" s="7">
        <f t="shared" si="81"/>
        <v>3</v>
      </c>
      <c r="I590" s="16">
        <f t="shared" si="82"/>
        <v>44951</v>
      </c>
      <c r="J590" s="17">
        <v>1.2267999999999999</v>
      </c>
      <c r="K590" s="18">
        <f>G590*结论【关键目标】!C$27*0.7735*0.001</f>
        <v>40.497366</v>
      </c>
      <c r="L590" s="5">
        <v>-6288.3632010000001</v>
      </c>
      <c r="M590" s="5">
        <f>ABS(IF(L590&lt;=0,L590/耗电量关键数据!$B$6/1000,L590/耗电量关键数据!$B$5/1000))</f>
        <v>2.5153452804</v>
      </c>
      <c r="N590" s="19">
        <f>耗电量关键数据!$B$14</f>
        <v>1.1688450000000001</v>
      </c>
      <c r="O590" s="19">
        <f>耗电量关键数据!$B$15</f>
        <v>0.37403039999999999</v>
      </c>
      <c r="P590" s="19">
        <f t="shared" si="83"/>
        <v>4.0582206803999998</v>
      </c>
      <c r="Q590" s="19">
        <f t="shared" si="87"/>
        <v>4.0582206803999998</v>
      </c>
      <c r="R590" s="20">
        <f t="shared" si="84"/>
        <v>36.439145319600001</v>
      </c>
      <c r="S590" s="20">
        <f t="shared" si="88"/>
        <v>0</v>
      </c>
      <c r="T590" s="20">
        <f>IF((T589+R590)&lt;0,0,IF((T589+R590)&gt;结论【关键目标】!C$28,结论【关键目标】!C$28,T589+R590))</f>
        <v>22</v>
      </c>
      <c r="U590" s="19">
        <f>IF((T589+R590)&lt;结论【关键目标】!$C$28,0,(发电量计算【计算逻辑页】!R590+发电量计算【计算逻辑页】!T589-结论【关键目标】!$C$28))</f>
        <v>36.439145319600001</v>
      </c>
      <c r="V590" s="5">
        <f t="shared" si="85"/>
        <v>12.753700861860001</v>
      </c>
      <c r="W590" s="5">
        <f t="shared" si="86"/>
        <v>4.9786251307147191</v>
      </c>
      <c r="X590" s="5">
        <f t="shared" si="89"/>
        <v>0</v>
      </c>
    </row>
    <row r="591" spans="1:24" x14ac:dyDescent="0.15">
      <c r="A591" s="7">
        <v>590</v>
      </c>
      <c r="B591" s="7">
        <v>1</v>
      </c>
      <c r="C591" s="7">
        <v>25</v>
      </c>
      <c r="D591" s="7">
        <v>14</v>
      </c>
      <c r="E591" s="7">
        <v>25</v>
      </c>
      <c r="F591" s="7">
        <v>-2</v>
      </c>
      <c r="G591" s="7">
        <v>346.1</v>
      </c>
      <c r="H591" s="7">
        <f t="shared" si="81"/>
        <v>3</v>
      </c>
      <c r="I591" s="16">
        <f t="shared" si="82"/>
        <v>44951</v>
      </c>
      <c r="J591" s="17">
        <v>1.2267999999999999</v>
      </c>
      <c r="K591" s="18">
        <f>G591*结论【关键目标】!C$27*0.7735*0.001</f>
        <v>32.125001999999995</v>
      </c>
      <c r="L591" s="5">
        <v>0</v>
      </c>
      <c r="M591" s="5">
        <f>ABS(IF(L591&lt;=0,L591/耗电量关键数据!$B$6/1000,L591/耗电量关键数据!$B$5/1000))</f>
        <v>0</v>
      </c>
      <c r="N591" s="19">
        <f>耗电量关键数据!$B$14</f>
        <v>1.1688450000000001</v>
      </c>
      <c r="O591" s="19">
        <f>耗电量关键数据!$B$15</f>
        <v>0.37403039999999999</v>
      </c>
      <c r="P591" s="19">
        <f t="shared" si="83"/>
        <v>1.5428754000000002</v>
      </c>
      <c r="Q591" s="19">
        <f t="shared" si="87"/>
        <v>1.5428754000000002</v>
      </c>
      <c r="R591" s="20">
        <f t="shared" si="84"/>
        <v>30.582126599999995</v>
      </c>
      <c r="S591" s="20">
        <f t="shared" si="88"/>
        <v>0</v>
      </c>
      <c r="T591" s="20">
        <f>IF((T590+R591)&lt;0,0,IF((T590+R591)&gt;结论【关键目标】!C$28,结论【关键目标】!C$28,T590+R591))</f>
        <v>22</v>
      </c>
      <c r="U591" s="19">
        <f>IF((T590+R591)&lt;结论【关键目标】!$C$28,0,(发电量计算【计算逻辑页】!R591+发电量计算【计算逻辑页】!T590-结论【关键目标】!$C$28))</f>
        <v>30.582126599999995</v>
      </c>
      <c r="V591" s="5">
        <f t="shared" si="85"/>
        <v>10.703744309999998</v>
      </c>
      <c r="W591" s="5">
        <f t="shared" si="86"/>
        <v>1.89279954072</v>
      </c>
      <c r="X591" s="5">
        <f t="shared" si="89"/>
        <v>0</v>
      </c>
    </row>
    <row r="592" spans="1:24" x14ac:dyDescent="0.15">
      <c r="A592" s="7">
        <v>591</v>
      </c>
      <c r="B592" s="7">
        <v>1</v>
      </c>
      <c r="C592" s="7">
        <v>25</v>
      </c>
      <c r="D592" s="7">
        <v>15</v>
      </c>
      <c r="E592" s="7">
        <v>25</v>
      </c>
      <c r="F592" s="7">
        <v>-0.9</v>
      </c>
      <c r="G592" s="7">
        <v>223.6</v>
      </c>
      <c r="H592" s="7">
        <f t="shared" si="81"/>
        <v>3</v>
      </c>
      <c r="I592" s="16">
        <f t="shared" si="82"/>
        <v>44951</v>
      </c>
      <c r="J592" s="17">
        <v>1.2267999999999999</v>
      </c>
      <c r="K592" s="18">
        <f>G592*结论【关键目标】!C$27*0.7735*0.001</f>
        <v>20.754552</v>
      </c>
      <c r="L592" s="5">
        <v>-1002.744051</v>
      </c>
      <c r="M592" s="5">
        <f>ABS(IF(L592&lt;=0,L592/耗电量关键数据!$B$6/1000,L592/耗电量关键数据!$B$5/1000))</f>
        <v>0.40109762039999997</v>
      </c>
      <c r="N592" s="19">
        <f>耗电量关键数据!$B$14</f>
        <v>1.1688450000000001</v>
      </c>
      <c r="O592" s="19">
        <f>耗电量关键数据!$B$15</f>
        <v>0.37403039999999999</v>
      </c>
      <c r="P592" s="19">
        <f t="shared" si="83"/>
        <v>1.9439730204000001</v>
      </c>
      <c r="Q592" s="19">
        <f t="shared" si="87"/>
        <v>1.9439730204000001</v>
      </c>
      <c r="R592" s="20">
        <f t="shared" si="84"/>
        <v>18.810578979599999</v>
      </c>
      <c r="S592" s="20">
        <f t="shared" si="88"/>
        <v>0</v>
      </c>
      <c r="T592" s="20">
        <f>IF((T591+R592)&lt;0,0,IF((T591+R592)&gt;结论【关键目标】!C$28,结论【关键目标】!C$28,T591+R592))</f>
        <v>22</v>
      </c>
      <c r="U592" s="19">
        <f>IF((T591+R592)&lt;结论【关键目标】!$C$28,0,(发电量计算【计算逻辑页】!R592+发电量计算【计算逻辑页】!T591-结论【关键目标】!$C$28))</f>
        <v>18.810578979599995</v>
      </c>
      <c r="V592" s="5">
        <f t="shared" si="85"/>
        <v>6.5837026428599978</v>
      </c>
      <c r="W592" s="5">
        <f t="shared" si="86"/>
        <v>2.3848661014267201</v>
      </c>
      <c r="X592" s="5">
        <f t="shared" si="89"/>
        <v>0</v>
      </c>
    </row>
    <row r="593" spans="1:24" x14ac:dyDescent="0.15">
      <c r="A593" s="7">
        <v>592</v>
      </c>
      <c r="B593" s="7">
        <v>1</v>
      </c>
      <c r="C593" s="7">
        <v>25</v>
      </c>
      <c r="D593" s="7">
        <v>16</v>
      </c>
      <c r="E593" s="7">
        <v>25</v>
      </c>
      <c r="F593" s="7">
        <v>0</v>
      </c>
      <c r="G593" s="7">
        <v>69.7</v>
      </c>
      <c r="H593" s="7">
        <f t="shared" si="81"/>
        <v>3</v>
      </c>
      <c r="I593" s="16">
        <f t="shared" si="82"/>
        <v>44951</v>
      </c>
      <c r="J593" s="17">
        <v>0.70809999999999995</v>
      </c>
      <c r="K593" s="18">
        <f>G593*结论【关键目标】!C$27*0.7735*0.001</f>
        <v>6.4695540000000005</v>
      </c>
      <c r="L593" s="5">
        <v>-6743.0304829999995</v>
      </c>
      <c r="M593" s="5">
        <f>ABS(IF(L593&lt;=0,L593/耗电量关键数据!$B$6/1000,L593/耗电量关键数据!$B$5/1000))</f>
        <v>2.6972121931999999</v>
      </c>
      <c r="N593" s="19">
        <f>耗电量关键数据!$B$14</f>
        <v>1.1688450000000001</v>
      </c>
      <c r="O593" s="19">
        <f>耗电量关键数据!$B$15</f>
        <v>0.37403039999999999</v>
      </c>
      <c r="P593" s="19">
        <f t="shared" si="83"/>
        <v>4.2400875932000002</v>
      </c>
      <c r="Q593" s="19">
        <f t="shared" si="87"/>
        <v>0</v>
      </c>
      <c r="R593" s="20">
        <f t="shared" si="84"/>
        <v>6.4695540000000005</v>
      </c>
      <c r="S593" s="20">
        <f t="shared" si="88"/>
        <v>0</v>
      </c>
      <c r="T593" s="20">
        <f>IF((T592+R593)&lt;0,0,IF((T592+R593)&gt;结论【关键目标】!C$28,结论【关键目标】!C$28,T592+R593))</f>
        <v>22</v>
      </c>
      <c r="U593" s="19">
        <f>IF((T592+R593)&lt;结论【关键目标】!$C$28,0,(发电量计算【计算逻辑页】!R593+发电量计算【计算逻辑页】!T592-结论【关键目标】!$C$28))</f>
        <v>6.4695540000000022</v>
      </c>
      <c r="V593" s="5">
        <f t="shared" si="85"/>
        <v>2.2643439000000005</v>
      </c>
      <c r="W593" s="5">
        <f t="shared" si="86"/>
        <v>3.00240602474492</v>
      </c>
      <c r="X593" s="5">
        <f t="shared" si="89"/>
        <v>0</v>
      </c>
    </row>
    <row r="594" spans="1:24" x14ac:dyDescent="0.15">
      <c r="A594" s="7">
        <v>593</v>
      </c>
      <c r="B594" s="7">
        <v>1</v>
      </c>
      <c r="C594" s="7">
        <v>25</v>
      </c>
      <c r="D594" s="7">
        <v>17</v>
      </c>
      <c r="E594" s="7">
        <v>25</v>
      </c>
      <c r="F594" s="7">
        <v>-1</v>
      </c>
      <c r="G594" s="7">
        <v>0</v>
      </c>
      <c r="H594" s="7">
        <f t="shared" si="81"/>
        <v>3</v>
      </c>
      <c r="I594" s="16">
        <f t="shared" si="82"/>
        <v>44951</v>
      </c>
      <c r="J594" s="17">
        <v>0.70809999999999995</v>
      </c>
      <c r="K594" s="18">
        <f>G594*结论【关键目标】!C$27*0.7735*0.001</f>
        <v>0</v>
      </c>
      <c r="L594" s="5">
        <v>-11172.03817</v>
      </c>
      <c r="M594" s="5">
        <f>ABS(IF(L594&lt;=0,L594/耗电量关键数据!$B$6/1000,L594/耗电量关键数据!$B$5/1000))</f>
        <v>4.4688152680000002</v>
      </c>
      <c r="N594" s="19">
        <f>耗电量关键数据!$B$14</f>
        <v>1.1688450000000001</v>
      </c>
      <c r="O594" s="19">
        <f>耗电量关键数据!$B$15</f>
        <v>0.37403039999999999</v>
      </c>
      <c r="P594" s="19">
        <f t="shared" si="83"/>
        <v>6.011690668</v>
      </c>
      <c r="Q594" s="19">
        <f t="shared" si="87"/>
        <v>0</v>
      </c>
      <c r="R594" s="20">
        <f t="shared" si="84"/>
        <v>0</v>
      </c>
      <c r="S594" s="20">
        <f t="shared" si="88"/>
        <v>0</v>
      </c>
      <c r="T594" s="20">
        <f>IF((T593+R594)&lt;0,0,IF((T593+R594)&gt;结论【关键目标】!C$28,结论【关键目标】!C$28,T593+R594))</f>
        <v>22</v>
      </c>
      <c r="U594" s="19">
        <f>IF((T593+R594)&lt;结论【关键目标】!$C$28,0,(发电量计算【计算逻辑页】!R594+发电量计算【计算逻辑页】!T593-结论【关键目标】!$C$28))</f>
        <v>0</v>
      </c>
      <c r="V594" s="5">
        <f t="shared" si="85"/>
        <v>0</v>
      </c>
      <c r="W594" s="5">
        <f t="shared" si="86"/>
        <v>0</v>
      </c>
      <c r="X594" s="5">
        <f t="shared" si="89"/>
        <v>0</v>
      </c>
    </row>
    <row r="595" spans="1:24" x14ac:dyDescent="0.15">
      <c r="A595" s="7">
        <v>594</v>
      </c>
      <c r="B595" s="7">
        <v>1</v>
      </c>
      <c r="C595" s="7">
        <v>25</v>
      </c>
      <c r="D595" s="7">
        <v>18</v>
      </c>
      <c r="E595" s="7">
        <v>25</v>
      </c>
      <c r="F595" s="7">
        <v>-1.3</v>
      </c>
      <c r="G595" s="7">
        <v>0</v>
      </c>
      <c r="H595" s="7">
        <f t="shared" si="81"/>
        <v>3</v>
      </c>
      <c r="I595" s="16">
        <f t="shared" si="82"/>
        <v>44951</v>
      </c>
      <c r="J595" s="17">
        <v>0.70809999999999995</v>
      </c>
      <c r="K595" s="18">
        <f>G595*结论【关键目标】!C$27*0.7735*0.001</f>
        <v>0</v>
      </c>
      <c r="L595" s="5">
        <v>-27842.436119999998</v>
      </c>
      <c r="M595" s="5">
        <f>ABS(IF(L595&lt;=0,L595/耗电量关键数据!$B$6/1000,L595/耗电量关键数据!$B$5/1000))</f>
        <v>11.136974447999998</v>
      </c>
      <c r="N595" s="19">
        <f>耗电量关键数据!$B$14</f>
        <v>1.1688450000000001</v>
      </c>
      <c r="O595" s="19">
        <f>耗电量关键数据!$B$15</f>
        <v>0.37403039999999999</v>
      </c>
      <c r="P595" s="19">
        <f t="shared" si="83"/>
        <v>12.679849847999998</v>
      </c>
      <c r="Q595" s="19">
        <f t="shared" si="87"/>
        <v>0</v>
      </c>
      <c r="R595" s="20">
        <f t="shared" si="84"/>
        <v>0</v>
      </c>
      <c r="S595" s="20">
        <f t="shared" si="88"/>
        <v>0</v>
      </c>
      <c r="T595" s="20">
        <f>IF((T594+R595)&lt;0,0,IF((T594+R595)&gt;结论【关键目标】!C$28,结论【关键目标】!C$28,T594+R595))</f>
        <v>22</v>
      </c>
      <c r="U595" s="19">
        <f>IF((T594+R595)&lt;结论【关键目标】!$C$28,0,(发电量计算【计算逻辑页】!R595+发电量计算【计算逻辑页】!T594-结论【关键目标】!$C$28))</f>
        <v>0</v>
      </c>
      <c r="V595" s="5">
        <f t="shared" si="85"/>
        <v>0</v>
      </c>
      <c r="W595" s="5">
        <f t="shared" si="86"/>
        <v>0</v>
      </c>
      <c r="X595" s="5">
        <f t="shared" si="89"/>
        <v>0</v>
      </c>
    </row>
    <row r="596" spans="1:24" x14ac:dyDescent="0.15">
      <c r="A596" s="7">
        <v>595</v>
      </c>
      <c r="B596" s="7">
        <v>1</v>
      </c>
      <c r="C596" s="7">
        <v>25</v>
      </c>
      <c r="D596" s="7">
        <v>19</v>
      </c>
      <c r="E596" s="7">
        <v>25</v>
      </c>
      <c r="F596" s="7">
        <v>-2</v>
      </c>
      <c r="G596" s="7">
        <v>0</v>
      </c>
      <c r="H596" s="7">
        <f t="shared" si="81"/>
        <v>3</v>
      </c>
      <c r="I596" s="16">
        <f t="shared" si="82"/>
        <v>44951</v>
      </c>
      <c r="J596" s="17">
        <v>1.2267999999999999</v>
      </c>
      <c r="K596" s="18">
        <f>G596*结论【关键目标】!C$27*0.7735*0.001</f>
        <v>0</v>
      </c>
      <c r="L596" s="5">
        <v>-18476.986260000001</v>
      </c>
      <c r="M596" s="5">
        <f>ABS(IF(L596&lt;=0,L596/耗电量关键数据!$B$6/1000,L596/耗电量关键数据!$B$5/1000))</f>
        <v>7.3907945040000005</v>
      </c>
      <c r="N596" s="19">
        <f>耗电量关键数据!$B$14</f>
        <v>1.1688450000000001</v>
      </c>
      <c r="O596" s="19">
        <f>耗电量关键数据!$B$15</f>
        <v>0.37403039999999999</v>
      </c>
      <c r="P596" s="19">
        <f t="shared" si="83"/>
        <v>8.9336699040000003</v>
      </c>
      <c r="Q596" s="19">
        <f t="shared" si="87"/>
        <v>8.9336699040000003</v>
      </c>
      <c r="R596" s="20">
        <f t="shared" si="84"/>
        <v>-8.9336699040000003</v>
      </c>
      <c r="S596" s="20">
        <f t="shared" si="88"/>
        <v>8.9336699040000003</v>
      </c>
      <c r="T596" s="20">
        <f>IF((T595+R596)&lt;0,0,IF((T595+R596)&gt;结论【关键目标】!C$28,结论【关键目标】!C$28,T595+R596))</f>
        <v>13.066330096</v>
      </c>
      <c r="U596" s="19">
        <f>IF((T595+R596)&lt;结论【关键目标】!$C$28,0,(发电量计算【计算逻辑页】!R596+发电量计算【计算逻辑页】!T595-结论【关键目标】!$C$28))</f>
        <v>0</v>
      </c>
      <c r="V596" s="5">
        <f t="shared" si="85"/>
        <v>0</v>
      </c>
      <c r="W596" s="5">
        <f t="shared" si="86"/>
        <v>0</v>
      </c>
      <c r="X596" s="5">
        <f t="shared" si="89"/>
        <v>7.8330417718271992</v>
      </c>
    </row>
    <row r="597" spans="1:24" x14ac:dyDescent="0.15">
      <c r="A597" s="7">
        <v>596</v>
      </c>
      <c r="B597" s="7">
        <v>1</v>
      </c>
      <c r="C597" s="7">
        <v>25</v>
      </c>
      <c r="D597" s="7">
        <v>20</v>
      </c>
      <c r="E597" s="7">
        <v>25</v>
      </c>
      <c r="F597" s="7">
        <v>-3</v>
      </c>
      <c r="G597" s="7">
        <v>0</v>
      </c>
      <c r="H597" s="7">
        <f t="shared" si="81"/>
        <v>3</v>
      </c>
      <c r="I597" s="16">
        <f t="shared" si="82"/>
        <v>44951</v>
      </c>
      <c r="J597" s="17">
        <v>1.2267999999999999</v>
      </c>
      <c r="K597" s="18">
        <f>G597*结论【关键目标】!C$27*0.7735*0.001</f>
        <v>0</v>
      </c>
      <c r="L597" s="5">
        <v>-28416.51053</v>
      </c>
      <c r="M597" s="5">
        <f>ABS(IF(L597&lt;=0,L597/耗电量关键数据!$B$6/1000,L597/耗电量关键数据!$B$5/1000))</f>
        <v>11.366604212</v>
      </c>
      <c r="N597" s="19">
        <f>耗电量关键数据!$B$14</f>
        <v>1.1688450000000001</v>
      </c>
      <c r="O597" s="19">
        <f>耗电量关键数据!$B$15</f>
        <v>0.37403039999999999</v>
      </c>
      <c r="P597" s="19">
        <f t="shared" si="83"/>
        <v>12.909479612</v>
      </c>
      <c r="Q597" s="19">
        <f t="shared" si="87"/>
        <v>12.909479612</v>
      </c>
      <c r="R597" s="20">
        <f t="shared" si="84"/>
        <v>-12.909479612</v>
      </c>
      <c r="S597" s="20">
        <f t="shared" si="88"/>
        <v>12.909479612</v>
      </c>
      <c r="T597" s="20">
        <f>IF((T596+R597)&lt;0,0,IF((T596+R597)&gt;结论【关键目标】!C$28,结论【关键目标】!C$28,T596+R597))</f>
        <v>0.15685048399999957</v>
      </c>
      <c r="U597" s="19">
        <f>IF((T596+R597)&lt;结论【关键目标】!$C$28,0,(发电量计算【计算逻辑页】!R597+发电量计算【计算逻辑页】!T596-结论【关键目标】!$C$28))</f>
        <v>0</v>
      </c>
      <c r="V597" s="5">
        <f t="shared" si="85"/>
        <v>0</v>
      </c>
      <c r="W597" s="5">
        <f t="shared" si="86"/>
        <v>0</v>
      </c>
      <c r="X597" s="5">
        <f t="shared" si="89"/>
        <v>0.13752650437119962</v>
      </c>
    </row>
    <row r="598" spans="1:24" x14ac:dyDescent="0.15">
      <c r="A598" s="7">
        <v>597</v>
      </c>
      <c r="B598" s="7">
        <v>1</v>
      </c>
      <c r="C598" s="7">
        <v>25</v>
      </c>
      <c r="D598" s="7">
        <v>21</v>
      </c>
      <c r="E598" s="7">
        <v>25</v>
      </c>
      <c r="F598" s="7">
        <v>-3.2</v>
      </c>
      <c r="G598" s="7">
        <v>0</v>
      </c>
      <c r="H598" s="7">
        <f t="shared" si="81"/>
        <v>3</v>
      </c>
      <c r="I598" s="16">
        <f t="shared" si="82"/>
        <v>44951</v>
      </c>
      <c r="J598" s="17">
        <v>1.2267999999999999</v>
      </c>
      <c r="K598" s="18">
        <f>G598*结论【关键目标】!C$27*0.7735*0.001</f>
        <v>0</v>
      </c>
      <c r="L598" s="5">
        <v>-32009.018960000001</v>
      </c>
      <c r="M598" s="5">
        <f>ABS(IF(L598&lt;=0,L598/耗电量关键数据!$B$6/1000,L598/耗电量关键数据!$B$5/1000))</f>
        <v>12.803607584000002</v>
      </c>
      <c r="N598" s="19">
        <f>耗电量关键数据!$B$14</f>
        <v>1.1688450000000001</v>
      </c>
      <c r="O598" s="19">
        <f>耗电量关键数据!$B$15</f>
        <v>0.37403039999999999</v>
      </c>
      <c r="P598" s="19">
        <f t="shared" si="83"/>
        <v>14.346482984000003</v>
      </c>
      <c r="Q598" s="19">
        <f t="shared" si="87"/>
        <v>14.346482984000003</v>
      </c>
      <c r="R598" s="20">
        <f t="shared" si="84"/>
        <v>-14.346482984000003</v>
      </c>
      <c r="S598" s="20">
        <f t="shared" si="88"/>
        <v>14.346482984000003</v>
      </c>
      <c r="T598" s="20">
        <f>IF((T597+R598)&lt;0,0,IF((T597+R598)&gt;结论【关键目标】!C$28,结论【关键目标】!C$28,T597+R598))</f>
        <v>0</v>
      </c>
      <c r="U598" s="19">
        <f>IF((T597+R598)&lt;结论【关键目标】!$C$28,0,(发电量计算【计算逻辑页】!R598+发电量计算【计算逻辑页】!T597-结论【关键目标】!$C$28))</f>
        <v>0</v>
      </c>
      <c r="V598" s="5">
        <f t="shared" si="85"/>
        <v>0</v>
      </c>
      <c r="W598" s="5">
        <f t="shared" si="86"/>
        <v>0</v>
      </c>
      <c r="X598" s="5">
        <f t="shared" si="89"/>
        <v>0</v>
      </c>
    </row>
    <row r="599" spans="1:24" x14ac:dyDescent="0.15">
      <c r="A599" s="7">
        <v>598</v>
      </c>
      <c r="B599" s="7">
        <v>1</v>
      </c>
      <c r="C599" s="7">
        <v>25</v>
      </c>
      <c r="D599" s="7">
        <v>22</v>
      </c>
      <c r="E599" s="7">
        <v>25</v>
      </c>
      <c r="F599" s="7">
        <v>-4</v>
      </c>
      <c r="G599" s="7">
        <v>0</v>
      </c>
      <c r="H599" s="7">
        <f t="shared" si="81"/>
        <v>3</v>
      </c>
      <c r="I599" s="16">
        <f t="shared" si="82"/>
        <v>44951</v>
      </c>
      <c r="J599" s="17">
        <v>0.70809999999999995</v>
      </c>
      <c r="K599" s="18">
        <f>G599*结论【关键目标】!C$27*0.7735*0.001</f>
        <v>0</v>
      </c>
      <c r="L599" s="5">
        <v>-33578.014289999999</v>
      </c>
      <c r="M599" s="5">
        <f>ABS(IF(L599&lt;=0,L599/耗电量关键数据!$B$6/1000,L599/耗电量关键数据!$B$5/1000))</f>
        <v>13.431205716000001</v>
      </c>
      <c r="N599" s="19">
        <f>耗电量关键数据!$B$14</f>
        <v>1.1688450000000001</v>
      </c>
      <c r="O599" s="19">
        <f>耗电量关键数据!$B$15</f>
        <v>0.37403039999999999</v>
      </c>
      <c r="P599" s="19">
        <f t="shared" si="83"/>
        <v>14.974081116000002</v>
      </c>
      <c r="Q599" s="19">
        <f t="shared" si="87"/>
        <v>0</v>
      </c>
      <c r="R599" s="20">
        <f t="shared" si="84"/>
        <v>0</v>
      </c>
      <c r="S599" s="20">
        <f t="shared" si="88"/>
        <v>0</v>
      </c>
      <c r="T599" s="20">
        <f>IF((T598+R599)&lt;0,0,IF((T598+R599)&gt;结论【关键目标】!C$28,结论【关键目标】!C$28,T598+R599))</f>
        <v>0</v>
      </c>
      <c r="U599" s="19">
        <f>IF((T598+R599)&lt;结论【关键目标】!$C$28,0,(发电量计算【计算逻辑页】!R599+发电量计算【计算逻辑页】!T598-结论【关键目标】!$C$28))</f>
        <v>0</v>
      </c>
      <c r="V599" s="5">
        <f t="shared" si="85"/>
        <v>0</v>
      </c>
      <c r="W599" s="5">
        <f t="shared" si="86"/>
        <v>0</v>
      </c>
      <c r="X599" s="5">
        <f t="shared" si="89"/>
        <v>0</v>
      </c>
    </row>
    <row r="600" spans="1:24" x14ac:dyDescent="0.15">
      <c r="A600" s="7">
        <v>599</v>
      </c>
      <c r="B600" s="7">
        <v>1</v>
      </c>
      <c r="C600" s="7">
        <v>25</v>
      </c>
      <c r="D600" s="7">
        <v>23</v>
      </c>
      <c r="E600" s="7">
        <v>25</v>
      </c>
      <c r="F600" s="7">
        <v>-5</v>
      </c>
      <c r="G600" s="7">
        <v>0</v>
      </c>
      <c r="H600" s="7">
        <f t="shared" si="81"/>
        <v>3</v>
      </c>
      <c r="I600" s="16">
        <f t="shared" si="82"/>
        <v>44951</v>
      </c>
      <c r="J600" s="17">
        <v>0.70809999999999995</v>
      </c>
      <c r="K600" s="18">
        <f>G600*结论【关键目标】!C$27*0.7735*0.001</f>
        <v>0</v>
      </c>
      <c r="L600" s="5">
        <v>-34982.829290000001</v>
      </c>
      <c r="M600" s="5">
        <f>ABS(IF(L600&lt;=0,L600/耗电量关键数据!$B$6/1000,L600/耗电量关键数据!$B$5/1000))</f>
        <v>13.993131716000001</v>
      </c>
      <c r="N600" s="19">
        <f>耗电量关键数据!$B$14</f>
        <v>1.1688450000000001</v>
      </c>
      <c r="O600" s="19">
        <f>耗电量关键数据!$B$15</f>
        <v>0.37403039999999999</v>
      </c>
      <c r="P600" s="19">
        <f t="shared" si="83"/>
        <v>15.536007116000002</v>
      </c>
      <c r="Q600" s="19">
        <f t="shared" si="87"/>
        <v>0</v>
      </c>
      <c r="R600" s="20">
        <f t="shared" si="84"/>
        <v>0</v>
      </c>
      <c r="S600" s="20">
        <f t="shared" si="88"/>
        <v>0</v>
      </c>
      <c r="T600" s="20">
        <f>IF((T599+R600)&lt;0,0,IF((T599+R600)&gt;结论【关键目标】!C$28,结论【关键目标】!C$28,T599+R600))</f>
        <v>0</v>
      </c>
      <c r="U600" s="19">
        <f>IF((T599+R600)&lt;结论【关键目标】!$C$28,0,(发电量计算【计算逻辑页】!R600+发电量计算【计算逻辑页】!T599-结论【关键目标】!$C$28))</f>
        <v>0</v>
      </c>
      <c r="V600" s="5">
        <f t="shared" si="85"/>
        <v>0</v>
      </c>
      <c r="W600" s="5">
        <f t="shared" si="86"/>
        <v>0</v>
      </c>
      <c r="X600" s="5">
        <f t="shared" si="89"/>
        <v>0</v>
      </c>
    </row>
    <row r="601" spans="1:24" x14ac:dyDescent="0.15">
      <c r="A601" s="7">
        <v>600</v>
      </c>
      <c r="B601" s="7">
        <v>1</v>
      </c>
      <c r="C601" s="7">
        <v>25</v>
      </c>
      <c r="D601" s="7">
        <v>24</v>
      </c>
      <c r="E601" s="7">
        <v>25</v>
      </c>
      <c r="F601" s="7">
        <v>-4.3</v>
      </c>
      <c r="G601" s="7">
        <v>0</v>
      </c>
      <c r="H601" s="7">
        <f t="shared" si="81"/>
        <v>3</v>
      </c>
      <c r="I601" s="16">
        <f t="shared" si="82"/>
        <v>44951</v>
      </c>
      <c r="J601" s="17">
        <v>0.2407</v>
      </c>
      <c r="K601" s="18">
        <f>G601*结论【关键目标】!C$27*0.7735*0.001</f>
        <v>0</v>
      </c>
      <c r="L601" s="5">
        <v>-36919.594140000001</v>
      </c>
      <c r="M601" s="5">
        <f>ABS(IF(L601&lt;=0,L601/耗电量关键数据!$B$6/1000,L601/耗电量关键数据!$B$5/1000))</f>
        <v>14.767837655999999</v>
      </c>
      <c r="N601" s="19">
        <f>耗电量关键数据!$B$14</f>
        <v>1.1688450000000001</v>
      </c>
      <c r="O601" s="19">
        <f>耗电量关键数据!$B$15</f>
        <v>0.37403039999999999</v>
      </c>
      <c r="P601" s="19">
        <f t="shared" si="83"/>
        <v>16.310713055999997</v>
      </c>
      <c r="Q601" s="19">
        <f t="shared" si="87"/>
        <v>0</v>
      </c>
      <c r="R601" s="20">
        <f t="shared" si="84"/>
        <v>0</v>
      </c>
      <c r="S601" s="20">
        <f t="shared" si="88"/>
        <v>0</v>
      </c>
      <c r="T601" s="20">
        <f>IF((T600+R601)&lt;0,0,IF((T600+R601)&gt;结论【关键目标】!C$28,结论【关键目标】!C$28,T600+R601))</f>
        <v>0</v>
      </c>
      <c r="U601" s="19">
        <f>IF((T600+R601)&lt;结论【关键目标】!$C$28,0,(发电量计算【计算逻辑页】!R601+发电量计算【计算逻辑页】!T600-结论【关键目标】!$C$28))</f>
        <v>0</v>
      </c>
      <c r="V601" s="5">
        <f t="shared" si="85"/>
        <v>0</v>
      </c>
      <c r="W601" s="5">
        <f t="shared" si="86"/>
        <v>0</v>
      </c>
      <c r="X601" s="5">
        <f t="shared" si="89"/>
        <v>0</v>
      </c>
    </row>
    <row r="602" spans="1:24" x14ac:dyDescent="0.15">
      <c r="A602" s="7">
        <v>601</v>
      </c>
      <c r="B602" s="7">
        <v>1</v>
      </c>
      <c r="C602" s="7">
        <v>26</v>
      </c>
      <c r="D602" s="7">
        <v>1</v>
      </c>
      <c r="E602" s="7">
        <v>26</v>
      </c>
      <c r="F602" s="7">
        <v>-7</v>
      </c>
      <c r="G602" s="7">
        <v>0</v>
      </c>
      <c r="H602" s="7">
        <f t="shared" si="81"/>
        <v>4</v>
      </c>
      <c r="I602" s="16">
        <f t="shared" si="82"/>
        <v>44952</v>
      </c>
      <c r="J602" s="17">
        <v>0.2407</v>
      </c>
      <c r="K602" s="18">
        <f>G602*结论【关键目标】!C$27*0.7735*0.001</f>
        <v>0</v>
      </c>
      <c r="L602" s="5">
        <v>-38193.472289999998</v>
      </c>
      <c r="M602" s="5">
        <f>ABS(IF(L602&lt;=0,L602/耗电量关键数据!$B$6/1000,L602/耗电量关键数据!$B$5/1000))</f>
        <v>15.277388916</v>
      </c>
      <c r="N602" s="19">
        <f>耗电量关键数据!$B$14</f>
        <v>1.1688450000000001</v>
      </c>
      <c r="O602" s="19">
        <f>耗电量关键数据!$B$15</f>
        <v>0.37403039999999999</v>
      </c>
      <c r="P602" s="19">
        <f t="shared" si="83"/>
        <v>16.820264315999999</v>
      </c>
      <c r="Q602" s="19">
        <f t="shared" si="87"/>
        <v>0</v>
      </c>
      <c r="R602" s="20">
        <f t="shared" si="84"/>
        <v>0</v>
      </c>
      <c r="S602" s="20">
        <f t="shared" si="88"/>
        <v>0</v>
      </c>
      <c r="T602" s="20">
        <f>IF((T601+R602)&lt;0,0,IF((T601+R602)&gt;结论【关键目标】!C$28,结论【关键目标】!C$28,T601+R602))</f>
        <v>0</v>
      </c>
      <c r="U602" s="19">
        <f>IF((T601+R602)&lt;结论【关键目标】!$C$28,0,(发电量计算【计算逻辑页】!R602+发电量计算【计算逻辑页】!T601-结论【关键目标】!$C$28))</f>
        <v>0</v>
      </c>
      <c r="V602" s="5">
        <f t="shared" si="85"/>
        <v>0</v>
      </c>
      <c r="W602" s="5">
        <f t="shared" si="86"/>
        <v>0</v>
      </c>
      <c r="X602" s="5">
        <f t="shared" si="89"/>
        <v>0</v>
      </c>
    </row>
    <row r="603" spans="1:24" x14ac:dyDescent="0.15">
      <c r="A603" s="7">
        <v>602</v>
      </c>
      <c r="B603" s="7">
        <v>1</v>
      </c>
      <c r="C603" s="7">
        <v>26</v>
      </c>
      <c r="D603" s="7">
        <v>2</v>
      </c>
      <c r="E603" s="7">
        <v>26</v>
      </c>
      <c r="F603" s="7">
        <v>-5</v>
      </c>
      <c r="G603" s="7">
        <v>0</v>
      </c>
      <c r="H603" s="7">
        <f t="shared" si="81"/>
        <v>4</v>
      </c>
      <c r="I603" s="16">
        <f t="shared" si="82"/>
        <v>44952</v>
      </c>
      <c r="J603" s="17">
        <v>0.2407</v>
      </c>
      <c r="K603" s="18">
        <f>G603*结论【关键目标】!C$27*0.7735*0.001</f>
        <v>0</v>
      </c>
      <c r="L603" s="5">
        <v>-39715.300280000003</v>
      </c>
      <c r="M603" s="5">
        <f>ABS(IF(L603&lt;=0,L603/耗电量关键数据!$B$6/1000,L603/耗电量关键数据!$B$5/1000))</f>
        <v>15.886120112</v>
      </c>
      <c r="N603" s="19">
        <f>耗电量关键数据!$B$14</f>
        <v>1.1688450000000001</v>
      </c>
      <c r="O603" s="19">
        <f>耗电量关键数据!$B$15</f>
        <v>0.37403039999999999</v>
      </c>
      <c r="P603" s="19">
        <f t="shared" si="83"/>
        <v>17.428995512</v>
      </c>
      <c r="Q603" s="19">
        <f t="shared" si="87"/>
        <v>0</v>
      </c>
      <c r="R603" s="20">
        <f t="shared" si="84"/>
        <v>0</v>
      </c>
      <c r="S603" s="20">
        <f t="shared" si="88"/>
        <v>0</v>
      </c>
      <c r="T603" s="20">
        <f>IF((T602+R603)&lt;0,0,IF((T602+R603)&gt;结论【关键目标】!C$28,结论【关键目标】!C$28,T602+R603))</f>
        <v>0</v>
      </c>
      <c r="U603" s="19">
        <f>IF((T602+R603)&lt;结论【关键目标】!$C$28,0,(发电量计算【计算逻辑页】!R603+发电量计算【计算逻辑页】!T602-结论【关键目标】!$C$28))</f>
        <v>0</v>
      </c>
      <c r="V603" s="5">
        <f t="shared" si="85"/>
        <v>0</v>
      </c>
      <c r="W603" s="5">
        <f t="shared" si="86"/>
        <v>0</v>
      </c>
      <c r="X603" s="5">
        <f t="shared" si="89"/>
        <v>0</v>
      </c>
    </row>
    <row r="604" spans="1:24" x14ac:dyDescent="0.15">
      <c r="A604" s="7">
        <v>603</v>
      </c>
      <c r="B604" s="7">
        <v>1</v>
      </c>
      <c r="C604" s="7">
        <v>26</v>
      </c>
      <c r="D604" s="7">
        <v>3</v>
      </c>
      <c r="E604" s="7">
        <v>26</v>
      </c>
      <c r="F604" s="7">
        <v>-5.9</v>
      </c>
      <c r="G604" s="7">
        <v>0</v>
      </c>
      <c r="H604" s="7">
        <f t="shared" si="81"/>
        <v>4</v>
      </c>
      <c r="I604" s="16">
        <f t="shared" si="82"/>
        <v>44952</v>
      </c>
      <c r="J604" s="17">
        <v>0.2407</v>
      </c>
      <c r="K604" s="18">
        <f>G604*结论【关键目标】!C$27*0.7735*0.001</f>
        <v>0</v>
      </c>
      <c r="L604" s="5">
        <v>-41584.989139999998</v>
      </c>
      <c r="M604" s="5">
        <f>ABS(IF(L604&lt;=0,L604/耗电量关键数据!$B$6/1000,L604/耗电量关键数据!$B$5/1000))</f>
        <v>16.633995656</v>
      </c>
      <c r="N604" s="19">
        <f>耗电量关键数据!$B$14</f>
        <v>1.1688450000000001</v>
      </c>
      <c r="O604" s="19">
        <f>耗电量关键数据!$B$15</f>
        <v>0.37403039999999999</v>
      </c>
      <c r="P604" s="19">
        <f t="shared" si="83"/>
        <v>18.176871056</v>
      </c>
      <c r="Q604" s="19">
        <f t="shared" si="87"/>
        <v>0</v>
      </c>
      <c r="R604" s="20">
        <f t="shared" si="84"/>
        <v>0</v>
      </c>
      <c r="S604" s="20">
        <f t="shared" si="88"/>
        <v>0</v>
      </c>
      <c r="T604" s="20">
        <f>IF((T603+R604)&lt;0,0,IF((T603+R604)&gt;结论【关键目标】!C$28,结论【关键目标】!C$28,T603+R604))</f>
        <v>0</v>
      </c>
      <c r="U604" s="19">
        <f>IF((T603+R604)&lt;结论【关键目标】!$C$28,0,(发电量计算【计算逻辑页】!R604+发电量计算【计算逻辑页】!T603-结论【关键目标】!$C$28))</f>
        <v>0</v>
      </c>
      <c r="V604" s="5">
        <f t="shared" si="85"/>
        <v>0</v>
      </c>
      <c r="W604" s="5">
        <f t="shared" si="86"/>
        <v>0</v>
      </c>
      <c r="X604" s="5">
        <f t="shared" si="89"/>
        <v>0</v>
      </c>
    </row>
    <row r="605" spans="1:24" x14ac:dyDescent="0.15">
      <c r="A605" s="7">
        <v>604</v>
      </c>
      <c r="B605" s="7">
        <v>1</v>
      </c>
      <c r="C605" s="7">
        <v>26</v>
      </c>
      <c r="D605" s="7">
        <v>4</v>
      </c>
      <c r="E605" s="7">
        <v>26</v>
      </c>
      <c r="F605" s="7">
        <v>-7</v>
      </c>
      <c r="G605" s="7">
        <v>0</v>
      </c>
      <c r="H605" s="7">
        <f t="shared" si="81"/>
        <v>4</v>
      </c>
      <c r="I605" s="16">
        <f t="shared" si="82"/>
        <v>44952</v>
      </c>
      <c r="J605" s="17">
        <v>0.2407</v>
      </c>
      <c r="K605" s="18">
        <f>G605*结论【关键目标】!C$27*0.7735*0.001</f>
        <v>0</v>
      </c>
      <c r="L605" s="5">
        <v>-42987.557809999998</v>
      </c>
      <c r="M605" s="5">
        <f>ABS(IF(L605&lt;=0,L605/耗电量关键数据!$B$6/1000,L605/耗电量关键数据!$B$5/1000))</f>
        <v>17.195023123999999</v>
      </c>
      <c r="N605" s="19">
        <f>耗电量关键数据!$B$14</f>
        <v>1.1688450000000001</v>
      </c>
      <c r="O605" s="19">
        <f>耗电量关键数据!$B$15</f>
        <v>0.37403039999999999</v>
      </c>
      <c r="P605" s="19">
        <f t="shared" si="83"/>
        <v>18.737898523999998</v>
      </c>
      <c r="Q605" s="19">
        <f t="shared" si="87"/>
        <v>0</v>
      </c>
      <c r="R605" s="20">
        <f t="shared" si="84"/>
        <v>0</v>
      </c>
      <c r="S605" s="20">
        <f t="shared" si="88"/>
        <v>0</v>
      </c>
      <c r="T605" s="20">
        <f>IF((T604+R605)&lt;0,0,IF((T604+R605)&gt;结论【关键目标】!C$28,结论【关键目标】!C$28,T604+R605))</f>
        <v>0</v>
      </c>
      <c r="U605" s="19">
        <f>IF((T604+R605)&lt;结论【关键目标】!$C$28,0,(发电量计算【计算逻辑页】!R605+发电量计算【计算逻辑页】!T604-结论【关键目标】!$C$28))</f>
        <v>0</v>
      </c>
      <c r="V605" s="5">
        <f t="shared" si="85"/>
        <v>0</v>
      </c>
      <c r="W605" s="5">
        <f t="shared" si="86"/>
        <v>0</v>
      </c>
      <c r="X605" s="5">
        <f t="shared" si="89"/>
        <v>0</v>
      </c>
    </row>
    <row r="606" spans="1:24" x14ac:dyDescent="0.15">
      <c r="A606" s="7">
        <v>605</v>
      </c>
      <c r="B606" s="7">
        <v>1</v>
      </c>
      <c r="C606" s="7">
        <v>26</v>
      </c>
      <c r="D606" s="7">
        <v>5</v>
      </c>
      <c r="E606" s="7">
        <v>26</v>
      </c>
      <c r="F606" s="7">
        <v>-8</v>
      </c>
      <c r="G606" s="7">
        <v>0</v>
      </c>
      <c r="H606" s="7">
        <f t="shared" si="81"/>
        <v>4</v>
      </c>
      <c r="I606" s="16">
        <f t="shared" si="82"/>
        <v>44952</v>
      </c>
      <c r="J606" s="17">
        <v>0.2407</v>
      </c>
      <c r="K606" s="18">
        <f>G606*结论【关键目标】!C$27*0.7735*0.001</f>
        <v>0</v>
      </c>
      <c r="L606" s="5">
        <v>-44552.466350000002</v>
      </c>
      <c r="M606" s="5">
        <f>ABS(IF(L606&lt;=0,L606/耗电量关键数据!$B$6/1000,L606/耗电量关键数据!$B$5/1000))</f>
        <v>17.820986540000003</v>
      </c>
      <c r="N606" s="19">
        <f>耗电量关键数据!$B$14</f>
        <v>1.1688450000000001</v>
      </c>
      <c r="O606" s="19">
        <f>耗电量关键数据!$B$15</f>
        <v>0.37403039999999999</v>
      </c>
      <c r="P606" s="19">
        <f t="shared" si="83"/>
        <v>19.363861940000003</v>
      </c>
      <c r="Q606" s="19">
        <f t="shared" si="87"/>
        <v>0</v>
      </c>
      <c r="R606" s="20">
        <f t="shared" si="84"/>
        <v>0</v>
      </c>
      <c r="S606" s="20">
        <f t="shared" si="88"/>
        <v>0</v>
      </c>
      <c r="T606" s="20">
        <f>IF((T605+R606)&lt;0,0,IF((T605+R606)&gt;结论【关键目标】!C$28,结论【关键目标】!C$28,T605+R606))</f>
        <v>0</v>
      </c>
      <c r="U606" s="19">
        <f>IF((T605+R606)&lt;结论【关键目标】!$C$28,0,(发电量计算【计算逻辑页】!R606+发电量计算【计算逻辑页】!T605-结论【关键目标】!$C$28))</f>
        <v>0</v>
      </c>
      <c r="V606" s="5">
        <f t="shared" si="85"/>
        <v>0</v>
      </c>
      <c r="W606" s="5">
        <f t="shared" si="86"/>
        <v>0</v>
      </c>
      <c r="X606" s="5">
        <f t="shared" si="89"/>
        <v>0</v>
      </c>
    </row>
    <row r="607" spans="1:24" x14ac:dyDescent="0.15">
      <c r="A607" s="7">
        <v>606</v>
      </c>
      <c r="B607" s="7">
        <v>1</v>
      </c>
      <c r="C607" s="7">
        <v>26</v>
      </c>
      <c r="D607" s="7">
        <v>6</v>
      </c>
      <c r="E607" s="7">
        <v>26</v>
      </c>
      <c r="F607" s="7">
        <v>-6.3</v>
      </c>
      <c r="G607" s="7">
        <v>0</v>
      </c>
      <c r="H607" s="7">
        <f t="shared" si="81"/>
        <v>4</v>
      </c>
      <c r="I607" s="16">
        <f t="shared" si="82"/>
        <v>44952</v>
      </c>
      <c r="J607" s="17">
        <v>0.2407</v>
      </c>
      <c r="K607" s="18">
        <f>G607*结论【关键目标】!C$27*0.7735*0.001</f>
        <v>0</v>
      </c>
      <c r="L607" s="5">
        <v>-45584.815110000003</v>
      </c>
      <c r="M607" s="5">
        <f>ABS(IF(L607&lt;=0,L607/耗电量关键数据!$B$6/1000,L607/耗电量关键数据!$B$5/1000))</f>
        <v>18.233926044</v>
      </c>
      <c r="N607" s="19">
        <f>耗电量关键数据!$B$14</f>
        <v>1.1688450000000001</v>
      </c>
      <c r="O607" s="19">
        <f>耗电量关键数据!$B$15</f>
        <v>0.37403039999999999</v>
      </c>
      <c r="P607" s="19">
        <f t="shared" si="83"/>
        <v>19.776801444</v>
      </c>
      <c r="Q607" s="19">
        <f t="shared" si="87"/>
        <v>0</v>
      </c>
      <c r="R607" s="20">
        <f t="shared" si="84"/>
        <v>0</v>
      </c>
      <c r="S607" s="20">
        <f t="shared" si="88"/>
        <v>0</v>
      </c>
      <c r="T607" s="20">
        <f>IF((T606+R607)&lt;0,0,IF((T606+R607)&gt;结论【关键目标】!C$28,结论【关键目标】!C$28,T606+R607))</f>
        <v>0</v>
      </c>
      <c r="U607" s="19">
        <f>IF((T606+R607)&lt;结论【关键目标】!$C$28,0,(发电量计算【计算逻辑页】!R607+发电量计算【计算逻辑页】!T606-结论【关键目标】!$C$28))</f>
        <v>0</v>
      </c>
      <c r="V607" s="5">
        <f t="shared" si="85"/>
        <v>0</v>
      </c>
      <c r="W607" s="5">
        <f t="shared" si="86"/>
        <v>0</v>
      </c>
      <c r="X607" s="5">
        <f t="shared" si="89"/>
        <v>0</v>
      </c>
    </row>
    <row r="608" spans="1:24" x14ac:dyDescent="0.15">
      <c r="A608" s="7">
        <v>607</v>
      </c>
      <c r="B608" s="7">
        <v>1</v>
      </c>
      <c r="C608" s="7">
        <v>26</v>
      </c>
      <c r="D608" s="7">
        <v>7</v>
      </c>
      <c r="E608" s="7">
        <v>26</v>
      </c>
      <c r="F608" s="7">
        <v>-7</v>
      </c>
      <c r="G608" s="7">
        <v>0</v>
      </c>
      <c r="H608" s="7">
        <f t="shared" si="81"/>
        <v>4</v>
      </c>
      <c r="I608" s="16">
        <f t="shared" si="82"/>
        <v>44952</v>
      </c>
      <c r="J608" s="17">
        <v>0.2407</v>
      </c>
      <c r="K608" s="18">
        <f>G608*结论【关键目标】!C$27*0.7735*0.001</f>
        <v>0</v>
      </c>
      <c r="L608" s="5">
        <v>-40953.635150000002</v>
      </c>
      <c r="M608" s="5">
        <f>ABS(IF(L608&lt;=0,L608/耗电量关键数据!$B$6/1000,L608/耗电量关键数据!$B$5/1000))</f>
        <v>16.381454059999999</v>
      </c>
      <c r="N608" s="19">
        <f>耗电量关键数据!$B$14</f>
        <v>1.1688450000000001</v>
      </c>
      <c r="O608" s="19">
        <f>耗电量关键数据!$B$15</f>
        <v>0.37403039999999999</v>
      </c>
      <c r="P608" s="19">
        <f t="shared" si="83"/>
        <v>17.924329459999999</v>
      </c>
      <c r="Q608" s="19">
        <f t="shared" si="87"/>
        <v>0</v>
      </c>
      <c r="R608" s="20">
        <f t="shared" si="84"/>
        <v>0</v>
      </c>
      <c r="S608" s="20">
        <f t="shared" si="88"/>
        <v>0</v>
      </c>
      <c r="T608" s="20">
        <f>IF((T607+R608)&lt;0,0,IF((T607+R608)&gt;结论【关键目标】!C$28,结论【关键目标】!C$28,T607+R608))</f>
        <v>0</v>
      </c>
      <c r="U608" s="19">
        <f>IF((T607+R608)&lt;结论【关键目标】!$C$28,0,(发电量计算【计算逻辑页】!R608+发电量计算【计算逻辑页】!T607-结论【关键目标】!$C$28))</f>
        <v>0</v>
      </c>
      <c r="V608" s="5">
        <f t="shared" si="85"/>
        <v>0</v>
      </c>
      <c r="W608" s="5">
        <f t="shared" si="86"/>
        <v>0</v>
      </c>
      <c r="X608" s="5">
        <f t="shared" si="89"/>
        <v>0</v>
      </c>
    </row>
    <row r="609" spans="1:24" x14ac:dyDescent="0.15">
      <c r="A609" s="7">
        <v>608</v>
      </c>
      <c r="B609" s="7">
        <v>1</v>
      </c>
      <c r="C609" s="7">
        <v>26</v>
      </c>
      <c r="D609" s="7">
        <v>8</v>
      </c>
      <c r="E609" s="7">
        <v>26</v>
      </c>
      <c r="F609" s="7">
        <v>-7</v>
      </c>
      <c r="G609" s="7">
        <v>98.5</v>
      </c>
      <c r="H609" s="7">
        <f t="shared" si="81"/>
        <v>4</v>
      </c>
      <c r="I609" s="16">
        <f t="shared" si="82"/>
        <v>44952</v>
      </c>
      <c r="J609" s="17">
        <v>0.70809999999999995</v>
      </c>
      <c r="K609" s="18">
        <f>G609*结论【关键目标】!C$27*0.7735*0.001</f>
        <v>9.1427700000000005</v>
      </c>
      <c r="L609" s="5">
        <v>-39847.490310000001</v>
      </c>
      <c r="M609" s="5">
        <f>ABS(IF(L609&lt;=0,L609/耗电量关键数据!$B$6/1000,L609/耗电量关键数据!$B$5/1000))</f>
        <v>15.938996124000001</v>
      </c>
      <c r="N609" s="19">
        <f>耗电量关键数据!$B$14</f>
        <v>1.1688450000000001</v>
      </c>
      <c r="O609" s="19">
        <f>耗电量关键数据!$B$15</f>
        <v>0.37403039999999999</v>
      </c>
      <c r="P609" s="19">
        <f t="shared" si="83"/>
        <v>17.481871523999999</v>
      </c>
      <c r="Q609" s="19">
        <f t="shared" si="87"/>
        <v>0</v>
      </c>
      <c r="R609" s="20">
        <f t="shared" si="84"/>
        <v>9.1427700000000005</v>
      </c>
      <c r="S609" s="20">
        <f t="shared" si="88"/>
        <v>0</v>
      </c>
      <c r="T609" s="20">
        <f>IF((T608+R609)&lt;0,0,IF((T608+R609)&gt;结论【关键目标】!C$28,结论【关键目标】!C$28,T608+R609))</f>
        <v>9.1427700000000005</v>
      </c>
      <c r="U609" s="19">
        <f>IF((T608+R609)&lt;结论【关键目标】!$C$28,0,(发电量计算【计算逻辑页】!R609+发电量计算【计算逻辑页】!T608-结论【关键目标】!$C$28))</f>
        <v>0</v>
      </c>
      <c r="V609" s="5">
        <f t="shared" si="85"/>
        <v>0</v>
      </c>
      <c r="W609" s="5">
        <f t="shared" si="86"/>
        <v>6.4739954370000001</v>
      </c>
      <c r="X609" s="5">
        <f t="shared" si="89"/>
        <v>0</v>
      </c>
    </row>
    <row r="610" spans="1:24" x14ac:dyDescent="0.15">
      <c r="A610" s="7">
        <v>609</v>
      </c>
      <c r="B610" s="7">
        <v>1</v>
      </c>
      <c r="C610" s="7">
        <v>26</v>
      </c>
      <c r="D610" s="7">
        <v>9</v>
      </c>
      <c r="E610" s="7">
        <v>26</v>
      </c>
      <c r="F610" s="7">
        <v>-5.6</v>
      </c>
      <c r="G610" s="7">
        <v>198.9</v>
      </c>
      <c r="H610" s="7">
        <f t="shared" si="81"/>
        <v>4</v>
      </c>
      <c r="I610" s="16">
        <f t="shared" si="82"/>
        <v>44952</v>
      </c>
      <c r="J610" s="17">
        <v>0.70809999999999995</v>
      </c>
      <c r="K610" s="18">
        <f>G610*结论【关键目标】!C$27*0.7735*0.001</f>
        <v>18.461897999999998</v>
      </c>
      <c r="L610" s="5">
        <v>-18786.771120000001</v>
      </c>
      <c r="M610" s="5">
        <f>ABS(IF(L610&lt;=0,L610/耗电量关键数据!$B$6/1000,L610/耗电量关键数据!$B$5/1000))</f>
        <v>7.5147084480000004</v>
      </c>
      <c r="N610" s="19">
        <f>耗电量关键数据!$B$14</f>
        <v>1.1688450000000001</v>
      </c>
      <c r="O610" s="19">
        <f>耗电量关键数据!$B$15</f>
        <v>0.37403039999999999</v>
      </c>
      <c r="P610" s="19">
        <f t="shared" si="83"/>
        <v>9.0575838480000019</v>
      </c>
      <c r="Q610" s="19">
        <f t="shared" si="87"/>
        <v>0</v>
      </c>
      <c r="R610" s="20">
        <f t="shared" si="84"/>
        <v>18.461897999999998</v>
      </c>
      <c r="S610" s="20">
        <f t="shared" si="88"/>
        <v>0</v>
      </c>
      <c r="T610" s="20">
        <f>IF((T609+R610)&lt;0,0,IF((T609+R610)&gt;结论【关键目标】!C$28,结论【关键目标】!C$28,T609+R610))</f>
        <v>22</v>
      </c>
      <c r="U610" s="19">
        <f>IF((T609+R610)&lt;结论【关键目标】!$C$28,0,(发电量计算【计算逻辑页】!R610+发电量计算【计算逻辑页】!T609-结论【关键目标】!$C$28))</f>
        <v>5.6046679999999967</v>
      </c>
      <c r="V610" s="5">
        <f t="shared" si="85"/>
        <v>1.9616337999999987</v>
      </c>
      <c r="W610" s="5">
        <f t="shared" si="86"/>
        <v>6.4136751227688009</v>
      </c>
      <c r="X610" s="5">
        <f t="shared" si="89"/>
        <v>0</v>
      </c>
    </row>
    <row r="611" spans="1:24" x14ac:dyDescent="0.15">
      <c r="A611" s="7">
        <v>610</v>
      </c>
      <c r="B611" s="7">
        <v>1</v>
      </c>
      <c r="C611" s="7">
        <v>26</v>
      </c>
      <c r="D611" s="7">
        <v>10</v>
      </c>
      <c r="E611" s="7">
        <v>26</v>
      </c>
      <c r="F611" s="7">
        <v>-5</v>
      </c>
      <c r="G611" s="7">
        <v>330.6</v>
      </c>
      <c r="H611" s="7">
        <f t="shared" si="81"/>
        <v>4</v>
      </c>
      <c r="I611" s="16">
        <f t="shared" si="82"/>
        <v>44952</v>
      </c>
      <c r="J611" s="17">
        <v>0.70809999999999995</v>
      </c>
      <c r="K611" s="18">
        <f>G611*结论【关键目标】!C$27*0.7735*0.001</f>
        <v>30.686291999999998</v>
      </c>
      <c r="L611" s="5">
        <v>-10771.92742</v>
      </c>
      <c r="M611" s="5">
        <f>ABS(IF(L611&lt;=0,L611/耗电量关键数据!$B$6/1000,L611/耗电量关键数据!$B$5/1000))</f>
        <v>4.3087709680000001</v>
      </c>
      <c r="N611" s="19">
        <f>耗电量关键数据!$B$14</f>
        <v>1.1688450000000001</v>
      </c>
      <c r="O611" s="19">
        <f>耗电量关键数据!$B$15</f>
        <v>0.37403039999999999</v>
      </c>
      <c r="P611" s="19">
        <f t="shared" si="83"/>
        <v>5.8516463679999999</v>
      </c>
      <c r="Q611" s="19">
        <f t="shared" si="87"/>
        <v>0</v>
      </c>
      <c r="R611" s="20">
        <f t="shared" si="84"/>
        <v>30.686291999999998</v>
      </c>
      <c r="S611" s="20">
        <f t="shared" si="88"/>
        <v>0</v>
      </c>
      <c r="T611" s="20">
        <f>IF((T610+R611)&lt;0,0,IF((T610+R611)&gt;结论【关键目标】!C$28,结论【关键目标】!C$28,T610+R611))</f>
        <v>22</v>
      </c>
      <c r="U611" s="19">
        <f>IF((T610+R611)&lt;结论【关键目标】!$C$28,0,(发电量计算【计算逻辑页】!R611+发电量计算【计算逻辑页】!T610-结论【关键目标】!$C$28))</f>
        <v>30.686291999999995</v>
      </c>
      <c r="V611" s="5">
        <f t="shared" si="85"/>
        <v>10.740202199999997</v>
      </c>
      <c r="W611" s="5">
        <f t="shared" si="86"/>
        <v>4.1435507931807996</v>
      </c>
      <c r="X611" s="5">
        <f t="shared" si="89"/>
        <v>0</v>
      </c>
    </row>
    <row r="612" spans="1:24" x14ac:dyDescent="0.15">
      <c r="A612" s="7">
        <v>611</v>
      </c>
      <c r="B612" s="7">
        <v>1</v>
      </c>
      <c r="C612" s="7">
        <v>26</v>
      </c>
      <c r="D612" s="7">
        <v>11</v>
      </c>
      <c r="E612" s="7">
        <v>26</v>
      </c>
      <c r="F612" s="7">
        <v>-4</v>
      </c>
      <c r="G612" s="7">
        <v>416.2</v>
      </c>
      <c r="H612" s="7">
        <f t="shared" si="81"/>
        <v>4</v>
      </c>
      <c r="I612" s="16">
        <f t="shared" si="82"/>
        <v>44952</v>
      </c>
      <c r="J612" s="17">
        <v>1.2267999999999999</v>
      </c>
      <c r="K612" s="18">
        <f>G612*结论【关键目标】!C$27*0.7735*0.001</f>
        <v>38.631684</v>
      </c>
      <c r="L612" s="5">
        <v>-662.656295</v>
      </c>
      <c r="M612" s="5">
        <f>ABS(IF(L612&lt;=0,L612/耗电量关键数据!$B$6/1000,L612/耗电量关键数据!$B$5/1000))</f>
        <v>0.26506251800000002</v>
      </c>
      <c r="N612" s="19">
        <f>耗电量关键数据!$B$14</f>
        <v>1.1688450000000001</v>
      </c>
      <c r="O612" s="19">
        <f>耗电量关键数据!$B$15</f>
        <v>0.37403039999999999</v>
      </c>
      <c r="P612" s="19">
        <f t="shared" si="83"/>
        <v>1.8079379180000004</v>
      </c>
      <c r="Q612" s="19">
        <f t="shared" si="87"/>
        <v>1.8079379180000004</v>
      </c>
      <c r="R612" s="20">
        <f t="shared" si="84"/>
        <v>36.823746082</v>
      </c>
      <c r="S612" s="20">
        <f t="shared" si="88"/>
        <v>0</v>
      </c>
      <c r="T612" s="20">
        <f>IF((T611+R612)&lt;0,0,IF((T611+R612)&gt;结论【关键目标】!C$28,结论【关键目标】!C$28,T611+R612))</f>
        <v>22</v>
      </c>
      <c r="U612" s="19">
        <f>IF((T611+R612)&lt;结论【关键目标】!$C$28,0,(发电量计算【计算逻辑页】!R612+发电量计算【计算逻辑页】!T611-结论【关键目标】!$C$28))</f>
        <v>36.823746082</v>
      </c>
      <c r="V612" s="5">
        <f t="shared" si="85"/>
        <v>12.8883111287</v>
      </c>
      <c r="W612" s="5">
        <f t="shared" si="86"/>
        <v>2.2179782378024004</v>
      </c>
      <c r="X612" s="5">
        <f t="shared" si="89"/>
        <v>0</v>
      </c>
    </row>
    <row r="613" spans="1:24" x14ac:dyDescent="0.15">
      <c r="A613" s="7">
        <v>612</v>
      </c>
      <c r="B613" s="7">
        <v>1</v>
      </c>
      <c r="C613" s="7">
        <v>26</v>
      </c>
      <c r="D613" s="7">
        <v>12</v>
      </c>
      <c r="E613" s="7">
        <v>26</v>
      </c>
      <c r="F613" s="7">
        <v>-0.9</v>
      </c>
      <c r="G613" s="7">
        <v>500.7</v>
      </c>
      <c r="H613" s="7">
        <f t="shared" si="81"/>
        <v>4</v>
      </c>
      <c r="I613" s="16">
        <f t="shared" si="82"/>
        <v>44952</v>
      </c>
      <c r="J613" s="17">
        <v>1.2267999999999999</v>
      </c>
      <c r="K613" s="18">
        <f>G613*结论【关键目标】!C$27*0.7735*0.001</f>
        <v>46.474973999999996</v>
      </c>
      <c r="L613" s="5">
        <v>-4586.2309210000003</v>
      </c>
      <c r="M613" s="5">
        <f>ABS(IF(L613&lt;=0,L613/耗电量关键数据!$B$6/1000,L613/耗电量关键数据!$B$5/1000))</f>
        <v>1.8344923684000001</v>
      </c>
      <c r="N613" s="19">
        <f>耗电量关键数据!$B$14</f>
        <v>1.1688450000000001</v>
      </c>
      <c r="O613" s="19">
        <f>耗电量关键数据!$B$15</f>
        <v>0.37403039999999999</v>
      </c>
      <c r="P613" s="19">
        <f t="shared" si="83"/>
        <v>3.3773677684000005</v>
      </c>
      <c r="Q613" s="19">
        <f t="shared" si="87"/>
        <v>3.3773677684000005</v>
      </c>
      <c r="R613" s="20">
        <f t="shared" si="84"/>
        <v>43.097606231599997</v>
      </c>
      <c r="S613" s="20">
        <f t="shared" si="88"/>
        <v>0</v>
      </c>
      <c r="T613" s="20">
        <f>IF((T612+R613)&lt;0,0,IF((T612+R613)&gt;结论【关键目标】!C$28,结论【关键目标】!C$28,T612+R613))</f>
        <v>22</v>
      </c>
      <c r="U613" s="19">
        <f>IF((T612+R613)&lt;结论【关键目标】!$C$28,0,(发电量计算【计算逻辑页】!R613+发电量计算【计算逻辑页】!T612-结论【关键目标】!$C$28))</f>
        <v>43.097606231599997</v>
      </c>
      <c r="V613" s="5">
        <f t="shared" si="85"/>
        <v>15.084162181059998</v>
      </c>
      <c r="W613" s="5">
        <f t="shared" si="86"/>
        <v>4.1433547782731202</v>
      </c>
      <c r="X613" s="5">
        <f t="shared" si="89"/>
        <v>0</v>
      </c>
    </row>
    <row r="614" spans="1:24" x14ac:dyDescent="0.15">
      <c r="A614" s="7">
        <v>613</v>
      </c>
      <c r="B614" s="7">
        <v>1</v>
      </c>
      <c r="C614" s="7">
        <v>26</v>
      </c>
      <c r="D614" s="7">
        <v>13</v>
      </c>
      <c r="E614" s="7">
        <v>26</v>
      </c>
      <c r="F614" s="7">
        <v>-1</v>
      </c>
      <c r="G614" s="7">
        <v>449.2</v>
      </c>
      <c r="H614" s="7">
        <f t="shared" si="81"/>
        <v>4</v>
      </c>
      <c r="I614" s="16">
        <f t="shared" si="82"/>
        <v>44952</v>
      </c>
      <c r="J614" s="17">
        <v>1.2267999999999999</v>
      </c>
      <c r="K614" s="18">
        <f>G614*结论【关键目标】!C$27*0.7735*0.001</f>
        <v>41.694744</v>
      </c>
      <c r="L614" s="5">
        <v>-2388.5363419999999</v>
      </c>
      <c r="M614" s="5">
        <f>ABS(IF(L614&lt;=0,L614/耗电量关键数据!$B$6/1000,L614/耗电量关键数据!$B$5/1000))</f>
        <v>0.95541453679999999</v>
      </c>
      <c r="N614" s="19">
        <f>耗电量关键数据!$B$14</f>
        <v>1.1688450000000001</v>
      </c>
      <c r="O614" s="19">
        <f>耗电量关键数据!$B$15</f>
        <v>0.37403039999999999</v>
      </c>
      <c r="P614" s="19">
        <f t="shared" si="83"/>
        <v>2.4982899368000004</v>
      </c>
      <c r="Q614" s="19">
        <f t="shared" si="87"/>
        <v>2.4982899368000004</v>
      </c>
      <c r="R614" s="20">
        <f t="shared" si="84"/>
        <v>39.196454063200001</v>
      </c>
      <c r="S614" s="20">
        <f t="shared" si="88"/>
        <v>0</v>
      </c>
      <c r="T614" s="20">
        <f>IF((T613+R614)&lt;0,0,IF((T613+R614)&gt;结论【关键目标】!C$28,结论【关键目标】!C$28,T613+R614))</f>
        <v>22</v>
      </c>
      <c r="U614" s="19">
        <f>IF((T613+R614)&lt;结论【关键目标】!$C$28,0,(发电量计算【计算逻辑页】!R614+发电量计算【计算逻辑页】!T613-结论【关键目标】!$C$28))</f>
        <v>39.196454063200001</v>
      </c>
      <c r="V614" s="5">
        <f t="shared" si="85"/>
        <v>13.718758922119999</v>
      </c>
      <c r="W614" s="5">
        <f t="shared" si="86"/>
        <v>3.0649020944662402</v>
      </c>
      <c r="X614" s="5">
        <f t="shared" si="89"/>
        <v>0</v>
      </c>
    </row>
    <row r="615" spans="1:24" x14ac:dyDescent="0.15">
      <c r="A615" s="7">
        <v>614</v>
      </c>
      <c r="B615" s="7">
        <v>1</v>
      </c>
      <c r="C615" s="7">
        <v>26</v>
      </c>
      <c r="D615" s="7">
        <v>14</v>
      </c>
      <c r="E615" s="7">
        <v>26</v>
      </c>
      <c r="F615" s="7">
        <v>0</v>
      </c>
      <c r="G615" s="7">
        <v>371.2</v>
      </c>
      <c r="H615" s="7">
        <f t="shared" si="81"/>
        <v>4</v>
      </c>
      <c r="I615" s="16">
        <f t="shared" si="82"/>
        <v>44952</v>
      </c>
      <c r="J615" s="17">
        <v>1.2267999999999999</v>
      </c>
      <c r="K615" s="18">
        <f>G615*结论【关键目标】!C$27*0.7735*0.001</f>
        <v>34.454784000000004</v>
      </c>
      <c r="L615" s="5">
        <v>0</v>
      </c>
      <c r="M615" s="5">
        <f>ABS(IF(L615&lt;=0,L615/耗电量关键数据!$B$6/1000,L615/耗电量关键数据!$B$5/1000))</f>
        <v>0</v>
      </c>
      <c r="N615" s="19">
        <f>耗电量关键数据!$B$14</f>
        <v>1.1688450000000001</v>
      </c>
      <c r="O615" s="19">
        <f>耗电量关键数据!$B$15</f>
        <v>0.37403039999999999</v>
      </c>
      <c r="P615" s="19">
        <f t="shared" si="83"/>
        <v>1.5428754000000002</v>
      </c>
      <c r="Q615" s="19">
        <f t="shared" si="87"/>
        <v>1.5428754000000002</v>
      </c>
      <c r="R615" s="20">
        <f t="shared" si="84"/>
        <v>32.911908600000004</v>
      </c>
      <c r="S615" s="20">
        <f t="shared" si="88"/>
        <v>0</v>
      </c>
      <c r="T615" s="20">
        <f>IF((T614+R615)&lt;0,0,IF((T614+R615)&gt;结论【关键目标】!C$28,结论【关键目标】!C$28,T614+R615))</f>
        <v>22</v>
      </c>
      <c r="U615" s="19">
        <f>IF((T614+R615)&lt;结论【关键目标】!$C$28,0,(发电量计算【计算逻辑页】!R615+发电量计算【计算逻辑页】!T614-结论【关键目标】!$C$28))</f>
        <v>32.911908600000004</v>
      </c>
      <c r="V615" s="5">
        <f t="shared" si="85"/>
        <v>11.519168010000001</v>
      </c>
      <c r="W615" s="5">
        <f t="shared" si="86"/>
        <v>1.89279954072</v>
      </c>
      <c r="X615" s="5">
        <f t="shared" si="89"/>
        <v>0</v>
      </c>
    </row>
    <row r="616" spans="1:24" x14ac:dyDescent="0.15">
      <c r="A616" s="7">
        <v>615</v>
      </c>
      <c r="B616" s="7">
        <v>1</v>
      </c>
      <c r="C616" s="7">
        <v>26</v>
      </c>
      <c r="D616" s="7">
        <v>15</v>
      </c>
      <c r="E616" s="7">
        <v>26</v>
      </c>
      <c r="F616" s="7">
        <v>0</v>
      </c>
      <c r="G616" s="7">
        <v>209.7</v>
      </c>
      <c r="H616" s="7">
        <f t="shared" si="81"/>
        <v>4</v>
      </c>
      <c r="I616" s="16">
        <f t="shared" si="82"/>
        <v>44952</v>
      </c>
      <c r="J616" s="17">
        <v>1.2267999999999999</v>
      </c>
      <c r="K616" s="18">
        <f>G616*结论【关键目标】!C$27*0.7735*0.001</f>
        <v>19.464354</v>
      </c>
      <c r="L616" s="5">
        <v>0</v>
      </c>
      <c r="M616" s="5">
        <f>ABS(IF(L616&lt;=0,L616/耗电量关键数据!$B$6/1000,L616/耗电量关键数据!$B$5/1000))</f>
        <v>0</v>
      </c>
      <c r="N616" s="19">
        <f>耗电量关键数据!$B$14</f>
        <v>1.1688450000000001</v>
      </c>
      <c r="O616" s="19">
        <f>耗电量关键数据!$B$15</f>
        <v>0.37403039999999999</v>
      </c>
      <c r="P616" s="19">
        <f t="shared" si="83"/>
        <v>1.5428754000000002</v>
      </c>
      <c r="Q616" s="19">
        <f t="shared" si="87"/>
        <v>1.5428754000000002</v>
      </c>
      <c r="R616" s="20">
        <f t="shared" si="84"/>
        <v>17.9214786</v>
      </c>
      <c r="S616" s="20">
        <f t="shared" si="88"/>
        <v>0</v>
      </c>
      <c r="T616" s="20">
        <f>IF((T615+R616)&lt;0,0,IF((T615+R616)&gt;结论【关键目标】!C$28,结论【关键目标】!C$28,T615+R616))</f>
        <v>22</v>
      </c>
      <c r="U616" s="19">
        <f>IF((T615+R616)&lt;结论【关键目标】!$C$28,0,(发电量计算【计算逻辑页】!R616+发电量计算【计算逻辑页】!T615-结论【关键目标】!$C$28))</f>
        <v>17.9214786</v>
      </c>
      <c r="V616" s="5">
        <f t="shared" si="85"/>
        <v>6.2725175100000001</v>
      </c>
      <c r="W616" s="5">
        <f t="shared" si="86"/>
        <v>1.89279954072</v>
      </c>
      <c r="X616" s="5">
        <f t="shared" si="89"/>
        <v>0</v>
      </c>
    </row>
    <row r="617" spans="1:24" x14ac:dyDescent="0.15">
      <c r="A617" s="7">
        <v>616</v>
      </c>
      <c r="B617" s="7">
        <v>1</v>
      </c>
      <c r="C617" s="7">
        <v>26</v>
      </c>
      <c r="D617" s="7">
        <v>16</v>
      </c>
      <c r="E617" s="7">
        <v>26</v>
      </c>
      <c r="F617" s="7">
        <v>0</v>
      </c>
      <c r="G617" s="7">
        <v>46.7</v>
      </c>
      <c r="H617" s="7">
        <f t="shared" si="81"/>
        <v>4</v>
      </c>
      <c r="I617" s="16">
        <f t="shared" si="82"/>
        <v>44952</v>
      </c>
      <c r="J617" s="17">
        <v>0.70809999999999995</v>
      </c>
      <c r="K617" s="18">
        <f>G617*结论【关键目标】!C$27*0.7735*0.001</f>
        <v>4.3346939999999998</v>
      </c>
      <c r="L617" s="5">
        <v>-3086.942802</v>
      </c>
      <c r="M617" s="5">
        <f>ABS(IF(L617&lt;=0,L617/耗电量关键数据!$B$6/1000,L617/耗电量关键数据!$B$5/1000))</f>
        <v>1.2347771208</v>
      </c>
      <c r="N617" s="19">
        <f>耗电量关键数据!$B$14</f>
        <v>1.1688450000000001</v>
      </c>
      <c r="O617" s="19">
        <f>耗电量关键数据!$B$15</f>
        <v>0.37403039999999999</v>
      </c>
      <c r="P617" s="19">
        <f t="shared" si="83"/>
        <v>2.7776525208000002</v>
      </c>
      <c r="Q617" s="19">
        <f t="shared" si="87"/>
        <v>0</v>
      </c>
      <c r="R617" s="20">
        <f t="shared" si="84"/>
        <v>4.3346939999999998</v>
      </c>
      <c r="S617" s="20">
        <f t="shared" si="88"/>
        <v>0</v>
      </c>
      <c r="T617" s="20">
        <f>IF((T616+R617)&lt;0,0,IF((T616+R617)&gt;结论【关键目标】!C$28,结论【关键目标】!C$28,T616+R617))</f>
        <v>22</v>
      </c>
      <c r="U617" s="19">
        <f>IF((T616+R617)&lt;结论【关键目标】!$C$28,0,(发电量计算【计算逻辑页】!R617+发电量计算【计算逻辑页】!T616-结论【关键目标】!$C$28))</f>
        <v>4.3346939999999989</v>
      </c>
      <c r="V617" s="5">
        <f t="shared" si="85"/>
        <v>1.5171428999999996</v>
      </c>
      <c r="W617" s="5">
        <f t="shared" si="86"/>
        <v>1.96685574997848</v>
      </c>
      <c r="X617" s="5">
        <f t="shared" si="89"/>
        <v>0</v>
      </c>
    </row>
    <row r="618" spans="1:24" x14ac:dyDescent="0.15">
      <c r="A618" s="7">
        <v>617</v>
      </c>
      <c r="B618" s="7">
        <v>1</v>
      </c>
      <c r="C618" s="7">
        <v>26</v>
      </c>
      <c r="D618" s="7">
        <v>17</v>
      </c>
      <c r="E618" s="7">
        <v>26</v>
      </c>
      <c r="F618" s="7">
        <v>0</v>
      </c>
      <c r="G618" s="7">
        <v>0</v>
      </c>
      <c r="H618" s="7">
        <f t="shared" si="81"/>
        <v>4</v>
      </c>
      <c r="I618" s="16">
        <f t="shared" si="82"/>
        <v>44952</v>
      </c>
      <c r="J618" s="17">
        <v>0.70809999999999995</v>
      </c>
      <c r="K618" s="18">
        <f>G618*结论【关键目标】!C$27*0.7735*0.001</f>
        <v>0</v>
      </c>
      <c r="L618" s="5">
        <v>-7759.6896640000004</v>
      </c>
      <c r="M618" s="5">
        <f>ABS(IF(L618&lt;=0,L618/耗电量关键数据!$B$6/1000,L618/耗电量关键数据!$B$5/1000))</f>
        <v>3.1038758656000001</v>
      </c>
      <c r="N618" s="19">
        <f>耗电量关键数据!$B$14</f>
        <v>1.1688450000000001</v>
      </c>
      <c r="O618" s="19">
        <f>耗电量关键数据!$B$15</f>
        <v>0.37403039999999999</v>
      </c>
      <c r="P618" s="19">
        <f t="shared" si="83"/>
        <v>4.6467512655999998</v>
      </c>
      <c r="Q618" s="19">
        <f t="shared" si="87"/>
        <v>0</v>
      </c>
      <c r="R618" s="20">
        <f t="shared" si="84"/>
        <v>0</v>
      </c>
      <c r="S618" s="20">
        <f t="shared" si="88"/>
        <v>0</v>
      </c>
      <c r="T618" s="20">
        <f>IF((T617+R618)&lt;0,0,IF((T617+R618)&gt;结论【关键目标】!C$28,结论【关键目标】!C$28,T617+R618))</f>
        <v>22</v>
      </c>
      <c r="U618" s="19">
        <f>IF((T617+R618)&lt;结论【关键目标】!$C$28,0,(发电量计算【计算逻辑页】!R618+发电量计算【计算逻辑页】!T617-结论【关键目标】!$C$28))</f>
        <v>0</v>
      </c>
      <c r="V618" s="5">
        <f t="shared" si="85"/>
        <v>0</v>
      </c>
      <c r="W618" s="5">
        <f t="shared" si="86"/>
        <v>0</v>
      </c>
      <c r="X618" s="5">
        <f t="shared" si="89"/>
        <v>0</v>
      </c>
    </row>
    <row r="619" spans="1:24" x14ac:dyDescent="0.15">
      <c r="A619" s="7">
        <v>618</v>
      </c>
      <c r="B619" s="7">
        <v>1</v>
      </c>
      <c r="C619" s="7">
        <v>26</v>
      </c>
      <c r="D619" s="7">
        <v>18</v>
      </c>
      <c r="E619" s="7">
        <v>26</v>
      </c>
      <c r="F619" s="7">
        <v>-0.6</v>
      </c>
      <c r="G619" s="7">
        <v>0</v>
      </c>
      <c r="H619" s="7">
        <f t="shared" si="81"/>
        <v>4</v>
      </c>
      <c r="I619" s="16">
        <f t="shared" si="82"/>
        <v>44952</v>
      </c>
      <c r="J619" s="17">
        <v>0.70809999999999995</v>
      </c>
      <c r="K619" s="18">
        <f>G619*结论【关键目标】!C$27*0.7735*0.001</f>
        <v>0</v>
      </c>
      <c r="L619" s="5">
        <v>-24673.826799999999</v>
      </c>
      <c r="M619" s="5">
        <f>ABS(IF(L619&lt;=0,L619/耗电量关键数据!$B$6/1000,L619/耗电量关键数据!$B$5/1000))</f>
        <v>9.8695307199999984</v>
      </c>
      <c r="N619" s="19">
        <f>耗电量关键数据!$B$14</f>
        <v>1.1688450000000001</v>
      </c>
      <c r="O619" s="19">
        <f>耗电量关键数据!$B$15</f>
        <v>0.37403039999999999</v>
      </c>
      <c r="P619" s="19">
        <f t="shared" si="83"/>
        <v>11.412406119999998</v>
      </c>
      <c r="Q619" s="19">
        <f t="shared" si="87"/>
        <v>0</v>
      </c>
      <c r="R619" s="20">
        <f t="shared" si="84"/>
        <v>0</v>
      </c>
      <c r="S619" s="20">
        <f t="shared" si="88"/>
        <v>0</v>
      </c>
      <c r="T619" s="20">
        <f>IF((T618+R619)&lt;0,0,IF((T618+R619)&gt;结论【关键目标】!C$28,结论【关键目标】!C$28,T618+R619))</f>
        <v>22</v>
      </c>
      <c r="U619" s="19">
        <f>IF((T618+R619)&lt;结论【关键目标】!$C$28,0,(发电量计算【计算逻辑页】!R619+发电量计算【计算逻辑页】!T618-结论【关键目标】!$C$28))</f>
        <v>0</v>
      </c>
      <c r="V619" s="5">
        <f t="shared" si="85"/>
        <v>0</v>
      </c>
      <c r="W619" s="5">
        <f t="shared" si="86"/>
        <v>0</v>
      </c>
      <c r="X619" s="5">
        <f t="shared" si="89"/>
        <v>0</v>
      </c>
    </row>
    <row r="620" spans="1:24" x14ac:dyDescent="0.15">
      <c r="A620" s="7">
        <v>619</v>
      </c>
      <c r="B620" s="7">
        <v>1</v>
      </c>
      <c r="C620" s="7">
        <v>26</v>
      </c>
      <c r="D620" s="7">
        <v>19</v>
      </c>
      <c r="E620" s="7">
        <v>26</v>
      </c>
      <c r="F620" s="7">
        <v>-1</v>
      </c>
      <c r="G620" s="7">
        <v>0</v>
      </c>
      <c r="H620" s="7">
        <f t="shared" si="81"/>
        <v>4</v>
      </c>
      <c r="I620" s="16">
        <f t="shared" si="82"/>
        <v>44952</v>
      </c>
      <c r="J620" s="17">
        <v>1.2267999999999999</v>
      </c>
      <c r="K620" s="18">
        <f>G620*结论【关键目标】!C$27*0.7735*0.001</f>
        <v>0</v>
      </c>
      <c r="L620" s="5">
        <v>-15819.89042</v>
      </c>
      <c r="M620" s="5">
        <f>ABS(IF(L620&lt;=0,L620/耗电量关键数据!$B$6/1000,L620/耗电量关键数据!$B$5/1000))</f>
        <v>6.327956168</v>
      </c>
      <c r="N620" s="19">
        <f>耗电量关键数据!$B$14</f>
        <v>1.1688450000000001</v>
      </c>
      <c r="O620" s="19">
        <f>耗电量关键数据!$B$15</f>
        <v>0.37403039999999999</v>
      </c>
      <c r="P620" s="19">
        <f t="shared" si="83"/>
        <v>7.8708315679999998</v>
      </c>
      <c r="Q620" s="19">
        <f t="shared" si="87"/>
        <v>7.8708315679999998</v>
      </c>
      <c r="R620" s="20">
        <f t="shared" si="84"/>
        <v>-7.8708315679999998</v>
      </c>
      <c r="S620" s="20">
        <f t="shared" si="88"/>
        <v>7.8708315679999998</v>
      </c>
      <c r="T620" s="20">
        <f>IF((T619+R620)&lt;0,0,IF((T619+R620)&gt;结论【关键目标】!C$28,结论【关键目标】!C$28,T619+R620))</f>
        <v>14.129168432</v>
      </c>
      <c r="U620" s="19">
        <f>IF((T619+R620)&lt;结论【关键目标】!$C$28,0,(发电量计算【计算逻辑页】!R620+发电量计算【计算逻辑页】!T619-结论【关键目标】!$C$28))</f>
        <v>0</v>
      </c>
      <c r="V620" s="5">
        <f t="shared" si="85"/>
        <v>0</v>
      </c>
      <c r="W620" s="5">
        <f t="shared" si="86"/>
        <v>0</v>
      </c>
      <c r="X620" s="5">
        <f t="shared" si="89"/>
        <v>6.9011451188223996</v>
      </c>
    </row>
    <row r="621" spans="1:24" x14ac:dyDescent="0.15">
      <c r="A621" s="7">
        <v>620</v>
      </c>
      <c r="B621" s="7">
        <v>1</v>
      </c>
      <c r="C621" s="7">
        <v>26</v>
      </c>
      <c r="D621" s="7">
        <v>20</v>
      </c>
      <c r="E621" s="7">
        <v>26</v>
      </c>
      <c r="F621" s="7">
        <v>-2</v>
      </c>
      <c r="G621" s="7">
        <v>0</v>
      </c>
      <c r="H621" s="7">
        <f t="shared" si="81"/>
        <v>4</v>
      </c>
      <c r="I621" s="16">
        <f t="shared" si="82"/>
        <v>44952</v>
      </c>
      <c r="J621" s="17">
        <v>1.2267999999999999</v>
      </c>
      <c r="K621" s="18">
        <f>G621*结论【关键目标】!C$27*0.7735*0.001</f>
        <v>0</v>
      </c>
      <c r="L621" s="5">
        <v>-26202.263999999999</v>
      </c>
      <c r="M621" s="5">
        <f>ABS(IF(L621&lt;=0,L621/耗电量关键数据!$B$6/1000,L621/耗电量关键数据!$B$5/1000))</f>
        <v>10.4809056</v>
      </c>
      <c r="N621" s="19">
        <f>耗电量关键数据!$B$14</f>
        <v>1.1688450000000001</v>
      </c>
      <c r="O621" s="19">
        <f>耗电量关键数据!$B$15</f>
        <v>0.37403039999999999</v>
      </c>
      <c r="P621" s="19">
        <f t="shared" si="83"/>
        <v>12.023781000000001</v>
      </c>
      <c r="Q621" s="19">
        <f t="shared" si="87"/>
        <v>12.023781000000001</v>
      </c>
      <c r="R621" s="20">
        <f t="shared" si="84"/>
        <v>-12.023781000000001</v>
      </c>
      <c r="S621" s="20">
        <f t="shared" si="88"/>
        <v>12.023781000000001</v>
      </c>
      <c r="T621" s="20">
        <f>IF((T620+R621)&lt;0,0,IF((T620+R621)&gt;结论【关键目标】!C$28,结论【关键目标】!C$28,T620+R621))</f>
        <v>2.1053874319999988</v>
      </c>
      <c r="U621" s="19">
        <f>IF((T620+R621)&lt;结论【关键目标】!$C$28,0,(发电量计算【计算逻辑页】!R621+发电量计算【计算逻辑页】!T620-结论【关键目标】!$C$28))</f>
        <v>0</v>
      </c>
      <c r="V621" s="5">
        <f t="shared" si="85"/>
        <v>0</v>
      </c>
      <c r="W621" s="5">
        <f t="shared" si="86"/>
        <v>0</v>
      </c>
      <c r="X621" s="5">
        <f t="shared" si="89"/>
        <v>1.8460037003775986</v>
      </c>
    </row>
    <row r="622" spans="1:24" x14ac:dyDescent="0.15">
      <c r="A622" s="7">
        <v>621</v>
      </c>
      <c r="B622" s="7">
        <v>1</v>
      </c>
      <c r="C622" s="7">
        <v>26</v>
      </c>
      <c r="D622" s="7">
        <v>21</v>
      </c>
      <c r="E622" s="7">
        <v>26</v>
      </c>
      <c r="F622" s="7">
        <v>-2.5</v>
      </c>
      <c r="G622" s="7">
        <v>0</v>
      </c>
      <c r="H622" s="7">
        <f t="shared" si="81"/>
        <v>4</v>
      </c>
      <c r="I622" s="16">
        <f t="shared" si="82"/>
        <v>44952</v>
      </c>
      <c r="J622" s="17">
        <v>1.2267999999999999</v>
      </c>
      <c r="K622" s="18">
        <f>G622*结论【关键目标】!C$27*0.7735*0.001</f>
        <v>0</v>
      </c>
      <c r="L622" s="5">
        <v>-29794.772430000001</v>
      </c>
      <c r="M622" s="5">
        <f>ABS(IF(L622&lt;=0,L622/耗电量关键数据!$B$6/1000,L622/耗电量关键数据!$B$5/1000))</f>
        <v>11.917908972000001</v>
      </c>
      <c r="N622" s="19">
        <f>耗电量关键数据!$B$14</f>
        <v>1.1688450000000001</v>
      </c>
      <c r="O622" s="19">
        <f>耗电量关键数据!$B$15</f>
        <v>0.37403039999999999</v>
      </c>
      <c r="P622" s="19">
        <f t="shared" si="83"/>
        <v>13.460784372000001</v>
      </c>
      <c r="Q622" s="19">
        <f t="shared" si="87"/>
        <v>13.460784372000001</v>
      </c>
      <c r="R622" s="20">
        <f t="shared" si="84"/>
        <v>-13.460784372000001</v>
      </c>
      <c r="S622" s="20">
        <f t="shared" si="88"/>
        <v>13.460784372000001</v>
      </c>
      <c r="T622" s="20">
        <f>IF((T621+R622)&lt;0,0,IF((T621+R622)&gt;结论【关键目标】!C$28,结论【关键目标】!C$28,T621+R622))</f>
        <v>0</v>
      </c>
      <c r="U622" s="19">
        <f>IF((T621+R622)&lt;结论【关键目标】!$C$28,0,(发电量计算【计算逻辑页】!R622+发电量计算【计算逻辑页】!T621-结论【关键目标】!$C$28))</f>
        <v>0</v>
      </c>
      <c r="V622" s="5">
        <f t="shared" si="85"/>
        <v>0</v>
      </c>
      <c r="W622" s="5">
        <f t="shared" si="86"/>
        <v>0</v>
      </c>
      <c r="X622" s="5">
        <f t="shared" si="89"/>
        <v>0</v>
      </c>
    </row>
    <row r="623" spans="1:24" x14ac:dyDescent="0.15">
      <c r="A623" s="7">
        <v>622</v>
      </c>
      <c r="B623" s="7">
        <v>1</v>
      </c>
      <c r="C623" s="7">
        <v>26</v>
      </c>
      <c r="D623" s="7">
        <v>22</v>
      </c>
      <c r="E623" s="7">
        <v>26</v>
      </c>
      <c r="F623" s="7">
        <v>-3</v>
      </c>
      <c r="G623" s="7">
        <v>0</v>
      </c>
      <c r="H623" s="7">
        <f t="shared" si="81"/>
        <v>4</v>
      </c>
      <c r="I623" s="16">
        <f t="shared" si="82"/>
        <v>44952</v>
      </c>
      <c r="J623" s="17">
        <v>0.70809999999999995</v>
      </c>
      <c r="K623" s="18">
        <f>G623*结论【关键目标】!C$27*0.7735*0.001</f>
        <v>0</v>
      </c>
      <c r="L623" s="5">
        <v>-31616.582539999999</v>
      </c>
      <c r="M623" s="5">
        <f>ABS(IF(L623&lt;=0,L623/耗电量关键数据!$B$6/1000,L623/耗电量关键数据!$B$5/1000))</f>
        <v>12.646633015999999</v>
      </c>
      <c r="N623" s="19">
        <f>耗电量关键数据!$B$14</f>
        <v>1.1688450000000001</v>
      </c>
      <c r="O623" s="19">
        <f>耗电量关键数据!$B$15</f>
        <v>0.37403039999999999</v>
      </c>
      <c r="P623" s="19">
        <f t="shared" si="83"/>
        <v>14.189508416000001</v>
      </c>
      <c r="Q623" s="19">
        <f t="shared" si="87"/>
        <v>0</v>
      </c>
      <c r="R623" s="20">
        <f t="shared" si="84"/>
        <v>0</v>
      </c>
      <c r="S623" s="20">
        <f t="shared" si="88"/>
        <v>0</v>
      </c>
      <c r="T623" s="20">
        <f>IF((T622+R623)&lt;0,0,IF((T622+R623)&gt;结论【关键目标】!C$28,结论【关键目标】!C$28,T622+R623))</f>
        <v>0</v>
      </c>
      <c r="U623" s="19">
        <f>IF((T622+R623)&lt;结论【关键目标】!$C$28,0,(发电量计算【计算逻辑页】!R623+发电量计算【计算逻辑页】!T622-结论【关键目标】!$C$28))</f>
        <v>0</v>
      </c>
      <c r="V623" s="5">
        <f t="shared" si="85"/>
        <v>0</v>
      </c>
      <c r="W623" s="5">
        <f t="shared" si="86"/>
        <v>0</v>
      </c>
      <c r="X623" s="5">
        <f t="shared" si="89"/>
        <v>0</v>
      </c>
    </row>
    <row r="624" spans="1:24" x14ac:dyDescent="0.15">
      <c r="A624" s="7">
        <v>623</v>
      </c>
      <c r="B624" s="7">
        <v>1</v>
      </c>
      <c r="C624" s="7">
        <v>26</v>
      </c>
      <c r="D624" s="7">
        <v>23</v>
      </c>
      <c r="E624" s="7">
        <v>26</v>
      </c>
      <c r="F624" s="7">
        <v>-5</v>
      </c>
      <c r="G624" s="7">
        <v>0</v>
      </c>
      <c r="H624" s="7">
        <f t="shared" si="81"/>
        <v>4</v>
      </c>
      <c r="I624" s="16">
        <f t="shared" si="82"/>
        <v>44952</v>
      </c>
      <c r="J624" s="17">
        <v>0.70809999999999995</v>
      </c>
      <c r="K624" s="18">
        <f>G624*结论【关键目标】!C$27*0.7735*0.001</f>
        <v>0</v>
      </c>
      <c r="L624" s="5">
        <v>-33021.397550000002</v>
      </c>
      <c r="M624" s="5">
        <f>ABS(IF(L624&lt;=0,L624/耗电量关键数据!$B$6/1000,L624/耗电量关键数据!$B$5/1000))</f>
        <v>13.208559020000001</v>
      </c>
      <c r="N624" s="19">
        <f>耗电量关键数据!$B$14</f>
        <v>1.1688450000000001</v>
      </c>
      <c r="O624" s="19">
        <f>耗电量关键数据!$B$15</f>
        <v>0.37403039999999999</v>
      </c>
      <c r="P624" s="19">
        <f t="shared" si="83"/>
        <v>14.751434420000001</v>
      </c>
      <c r="Q624" s="19">
        <f t="shared" si="87"/>
        <v>0</v>
      </c>
      <c r="R624" s="20">
        <f t="shared" si="84"/>
        <v>0</v>
      </c>
      <c r="S624" s="20">
        <f t="shared" si="88"/>
        <v>0</v>
      </c>
      <c r="T624" s="20">
        <f>IF((T623+R624)&lt;0,0,IF((T623+R624)&gt;结论【关键目标】!C$28,结论【关键目标】!C$28,T623+R624))</f>
        <v>0</v>
      </c>
      <c r="U624" s="19">
        <f>IF((T623+R624)&lt;结论【关键目标】!$C$28,0,(发电量计算【计算逻辑页】!R624+发电量计算【计算逻辑页】!T623-结论【关键目标】!$C$28))</f>
        <v>0</v>
      </c>
      <c r="V624" s="5">
        <f t="shared" si="85"/>
        <v>0</v>
      </c>
      <c r="W624" s="5">
        <f t="shared" si="86"/>
        <v>0</v>
      </c>
      <c r="X624" s="5">
        <f t="shared" si="89"/>
        <v>0</v>
      </c>
    </row>
    <row r="625" spans="1:24" x14ac:dyDescent="0.15">
      <c r="A625" s="7">
        <v>624</v>
      </c>
      <c r="B625" s="7">
        <v>1</v>
      </c>
      <c r="C625" s="7">
        <v>26</v>
      </c>
      <c r="D625" s="7">
        <v>24</v>
      </c>
      <c r="E625" s="7">
        <v>26</v>
      </c>
      <c r="F625" s="7">
        <v>-3</v>
      </c>
      <c r="G625" s="7">
        <v>0</v>
      </c>
      <c r="H625" s="7">
        <f t="shared" si="81"/>
        <v>4</v>
      </c>
      <c r="I625" s="16">
        <f t="shared" si="82"/>
        <v>44952</v>
      </c>
      <c r="J625" s="17">
        <v>0.2407</v>
      </c>
      <c r="K625" s="18">
        <f>G625*结论【关键目标】!C$27*0.7735*0.001</f>
        <v>0</v>
      </c>
      <c r="L625" s="5">
        <v>-34740.225539999999</v>
      </c>
      <c r="M625" s="5">
        <f>ABS(IF(L625&lt;=0,L625/耗电量关键数据!$B$6/1000,L625/耗电量关键数据!$B$5/1000))</f>
        <v>13.896090216000001</v>
      </c>
      <c r="N625" s="19">
        <f>耗电量关键数据!$B$14</f>
        <v>1.1688450000000001</v>
      </c>
      <c r="O625" s="19">
        <f>耗电量关键数据!$B$15</f>
        <v>0.37403039999999999</v>
      </c>
      <c r="P625" s="19">
        <f t="shared" si="83"/>
        <v>15.438965616000003</v>
      </c>
      <c r="Q625" s="19">
        <f t="shared" si="87"/>
        <v>0</v>
      </c>
      <c r="R625" s="20">
        <f t="shared" si="84"/>
        <v>0</v>
      </c>
      <c r="S625" s="20">
        <f t="shared" si="88"/>
        <v>0</v>
      </c>
      <c r="T625" s="20">
        <f>IF((T624+R625)&lt;0,0,IF((T624+R625)&gt;结论【关键目标】!C$28,结论【关键目标】!C$28,T624+R625))</f>
        <v>0</v>
      </c>
      <c r="U625" s="19">
        <f>IF((T624+R625)&lt;结论【关键目标】!$C$28,0,(发电量计算【计算逻辑页】!R625+发电量计算【计算逻辑页】!T624-结论【关键目标】!$C$28))</f>
        <v>0</v>
      </c>
      <c r="V625" s="5">
        <f t="shared" si="85"/>
        <v>0</v>
      </c>
      <c r="W625" s="5">
        <f t="shared" si="86"/>
        <v>0</v>
      </c>
      <c r="X625" s="5">
        <f t="shared" si="89"/>
        <v>0</v>
      </c>
    </row>
    <row r="626" spans="1:24" x14ac:dyDescent="0.15">
      <c r="A626" s="7">
        <v>625</v>
      </c>
      <c r="B626" s="7">
        <v>1</v>
      </c>
      <c r="C626" s="7">
        <v>27</v>
      </c>
      <c r="D626" s="7">
        <v>1</v>
      </c>
      <c r="E626" s="7">
        <v>27</v>
      </c>
      <c r="F626" s="7">
        <v>-5</v>
      </c>
      <c r="G626" s="7">
        <v>0</v>
      </c>
      <c r="H626" s="7">
        <f t="shared" si="81"/>
        <v>5</v>
      </c>
      <c r="I626" s="16">
        <f t="shared" si="82"/>
        <v>44953</v>
      </c>
      <c r="J626" s="17">
        <v>0.2407</v>
      </c>
      <c r="K626" s="18">
        <f>G626*结论【关键目标】!C$27*0.7735*0.001</f>
        <v>0</v>
      </c>
      <c r="L626" s="5">
        <v>-39446.571779999998</v>
      </c>
      <c r="M626" s="5">
        <f>ABS(IF(L626&lt;=0,L626/耗电量关键数据!$B$6/1000,L626/耗电量关键数据!$B$5/1000))</f>
        <v>15.778628712</v>
      </c>
      <c r="N626" s="19">
        <f>耗电量关键数据!$B$14</f>
        <v>1.1688450000000001</v>
      </c>
      <c r="O626" s="19">
        <f>耗电量关键数据!$B$15</f>
        <v>0.37403039999999999</v>
      </c>
      <c r="P626" s="19">
        <f t="shared" si="83"/>
        <v>17.321504112</v>
      </c>
      <c r="Q626" s="19">
        <f t="shared" si="87"/>
        <v>0</v>
      </c>
      <c r="R626" s="20">
        <f t="shared" si="84"/>
        <v>0</v>
      </c>
      <c r="S626" s="20">
        <f t="shared" si="88"/>
        <v>0</v>
      </c>
      <c r="T626" s="20">
        <f>IF((T625+R626)&lt;0,0,IF((T625+R626)&gt;结论【关键目标】!C$28,结论【关键目标】!C$28,T625+R626))</f>
        <v>0</v>
      </c>
      <c r="U626" s="19">
        <f>IF((T625+R626)&lt;结论【关键目标】!$C$28,0,(发电量计算【计算逻辑页】!R626+发电量计算【计算逻辑页】!T625-结论【关键目标】!$C$28))</f>
        <v>0</v>
      </c>
      <c r="V626" s="5">
        <f t="shared" si="85"/>
        <v>0</v>
      </c>
      <c r="W626" s="5">
        <f t="shared" si="86"/>
        <v>0</v>
      </c>
      <c r="X626" s="5">
        <f t="shared" si="89"/>
        <v>0</v>
      </c>
    </row>
    <row r="627" spans="1:24" x14ac:dyDescent="0.15">
      <c r="A627" s="7">
        <v>626</v>
      </c>
      <c r="B627" s="7">
        <v>1</v>
      </c>
      <c r="C627" s="7">
        <v>27</v>
      </c>
      <c r="D627" s="7">
        <v>2</v>
      </c>
      <c r="E627" s="7">
        <v>27</v>
      </c>
      <c r="F627" s="7">
        <v>-9</v>
      </c>
      <c r="G627" s="7">
        <v>0</v>
      </c>
      <c r="H627" s="7">
        <f t="shared" si="81"/>
        <v>5</v>
      </c>
      <c r="I627" s="16">
        <f t="shared" si="82"/>
        <v>44953</v>
      </c>
      <c r="J627" s="17">
        <v>0.2407</v>
      </c>
      <c r="K627" s="18">
        <f>G627*结论【关键目标】!C$27*0.7735*0.001</f>
        <v>0</v>
      </c>
      <c r="L627" s="5">
        <v>-40318.319219999998</v>
      </c>
      <c r="M627" s="5">
        <f>ABS(IF(L627&lt;=0,L627/耗电量关键数据!$B$6/1000,L627/耗电量关键数据!$B$5/1000))</f>
        <v>16.127327688000001</v>
      </c>
      <c r="N627" s="19">
        <f>耗电量关键数据!$B$14</f>
        <v>1.1688450000000001</v>
      </c>
      <c r="O627" s="19">
        <f>耗电量关键数据!$B$15</f>
        <v>0.37403039999999999</v>
      </c>
      <c r="P627" s="19">
        <f t="shared" si="83"/>
        <v>17.670203088000001</v>
      </c>
      <c r="Q627" s="19">
        <f t="shared" si="87"/>
        <v>0</v>
      </c>
      <c r="R627" s="20">
        <f t="shared" si="84"/>
        <v>0</v>
      </c>
      <c r="S627" s="20">
        <f t="shared" si="88"/>
        <v>0</v>
      </c>
      <c r="T627" s="20">
        <f>IF((T626+R627)&lt;0,0,IF((T626+R627)&gt;结论【关键目标】!C$28,结论【关键目标】!C$28,T626+R627))</f>
        <v>0</v>
      </c>
      <c r="U627" s="19">
        <f>IF((T626+R627)&lt;结论【关键目标】!$C$28,0,(发电量计算【计算逻辑页】!R627+发电量计算【计算逻辑页】!T626-结论【关键目标】!$C$28))</f>
        <v>0</v>
      </c>
      <c r="V627" s="5">
        <f t="shared" si="85"/>
        <v>0</v>
      </c>
      <c r="W627" s="5">
        <f t="shared" si="86"/>
        <v>0</v>
      </c>
      <c r="X627" s="5">
        <f t="shared" si="89"/>
        <v>0</v>
      </c>
    </row>
    <row r="628" spans="1:24" x14ac:dyDescent="0.15">
      <c r="A628" s="7">
        <v>627</v>
      </c>
      <c r="B628" s="7">
        <v>1</v>
      </c>
      <c r="C628" s="7">
        <v>27</v>
      </c>
      <c r="D628" s="7">
        <v>3</v>
      </c>
      <c r="E628" s="7">
        <v>27</v>
      </c>
      <c r="F628" s="7">
        <v>-5.0999999999999996</v>
      </c>
      <c r="G628" s="7">
        <v>0</v>
      </c>
      <c r="H628" s="7">
        <f t="shared" si="81"/>
        <v>5</v>
      </c>
      <c r="I628" s="16">
        <f t="shared" si="82"/>
        <v>44953</v>
      </c>
      <c r="J628" s="17">
        <v>0.2407</v>
      </c>
      <c r="K628" s="18">
        <f>G628*结论【关键目标】!C$27*0.7735*0.001</f>
        <v>0</v>
      </c>
      <c r="L628" s="5">
        <v>-41843.877240000002</v>
      </c>
      <c r="M628" s="5">
        <f>ABS(IF(L628&lt;=0,L628/耗电量关键数据!$B$6/1000,L628/耗电量关键数据!$B$5/1000))</f>
        <v>16.737550896000002</v>
      </c>
      <c r="N628" s="19">
        <f>耗电量关键数据!$B$14</f>
        <v>1.1688450000000001</v>
      </c>
      <c r="O628" s="19">
        <f>耗电量关键数据!$B$15</f>
        <v>0.37403039999999999</v>
      </c>
      <c r="P628" s="19">
        <f t="shared" si="83"/>
        <v>18.280426296000002</v>
      </c>
      <c r="Q628" s="19">
        <f t="shared" si="87"/>
        <v>0</v>
      </c>
      <c r="R628" s="20">
        <f t="shared" si="84"/>
        <v>0</v>
      </c>
      <c r="S628" s="20">
        <f t="shared" si="88"/>
        <v>0</v>
      </c>
      <c r="T628" s="20">
        <f>IF((T627+R628)&lt;0,0,IF((T627+R628)&gt;结论【关键目标】!C$28,结论【关键目标】!C$28,T627+R628))</f>
        <v>0</v>
      </c>
      <c r="U628" s="19">
        <f>IF((T627+R628)&lt;结论【关键目标】!$C$28,0,(发电量计算【计算逻辑页】!R628+发电量计算【计算逻辑页】!T627-结论【关键目标】!$C$28))</f>
        <v>0</v>
      </c>
      <c r="V628" s="5">
        <f t="shared" si="85"/>
        <v>0</v>
      </c>
      <c r="W628" s="5">
        <f t="shared" si="86"/>
        <v>0</v>
      </c>
      <c r="X628" s="5">
        <f t="shared" si="89"/>
        <v>0</v>
      </c>
    </row>
    <row r="629" spans="1:24" x14ac:dyDescent="0.15">
      <c r="A629" s="7">
        <v>628</v>
      </c>
      <c r="B629" s="7">
        <v>1</v>
      </c>
      <c r="C629" s="7">
        <v>27</v>
      </c>
      <c r="D629" s="7">
        <v>4</v>
      </c>
      <c r="E629" s="7">
        <v>27</v>
      </c>
      <c r="F629" s="7">
        <v>-7</v>
      </c>
      <c r="G629" s="7">
        <v>0</v>
      </c>
      <c r="H629" s="7">
        <f t="shared" si="81"/>
        <v>5</v>
      </c>
      <c r="I629" s="16">
        <f t="shared" si="82"/>
        <v>44953</v>
      </c>
      <c r="J629" s="17">
        <v>0.2407</v>
      </c>
      <c r="K629" s="18">
        <f>G629*结论【关键目标】!C$27*0.7735*0.001</f>
        <v>0</v>
      </c>
      <c r="L629" s="5">
        <v>-43151.49841</v>
      </c>
      <c r="M629" s="5">
        <f>ABS(IF(L629&lt;=0,L629/耗电量关键数据!$B$6/1000,L629/耗电量关键数据!$B$5/1000))</f>
        <v>17.260599364000001</v>
      </c>
      <c r="N629" s="19">
        <f>耗电量关键数据!$B$14</f>
        <v>1.1688450000000001</v>
      </c>
      <c r="O629" s="19">
        <f>耗电量关键数据!$B$15</f>
        <v>0.37403039999999999</v>
      </c>
      <c r="P629" s="19">
        <f t="shared" si="83"/>
        <v>18.803474764000001</v>
      </c>
      <c r="Q629" s="19">
        <f t="shared" si="87"/>
        <v>0</v>
      </c>
      <c r="R629" s="20">
        <f t="shared" si="84"/>
        <v>0</v>
      </c>
      <c r="S629" s="20">
        <f t="shared" si="88"/>
        <v>0</v>
      </c>
      <c r="T629" s="20">
        <f>IF((T628+R629)&lt;0,0,IF((T628+R629)&gt;结论【关键目标】!C$28,结论【关键目标】!C$28,T628+R629))</f>
        <v>0</v>
      </c>
      <c r="U629" s="19">
        <f>IF((T628+R629)&lt;结论【关键目标】!$C$28,0,(发电量计算【计算逻辑页】!R629+发电量计算【计算逻辑页】!T628-结论【关键目标】!$C$28))</f>
        <v>0</v>
      </c>
      <c r="V629" s="5">
        <f t="shared" si="85"/>
        <v>0</v>
      </c>
      <c r="W629" s="5">
        <f t="shared" si="86"/>
        <v>0</v>
      </c>
      <c r="X629" s="5">
        <f t="shared" si="89"/>
        <v>0</v>
      </c>
    </row>
    <row r="630" spans="1:24" x14ac:dyDescent="0.15">
      <c r="A630" s="7">
        <v>629</v>
      </c>
      <c r="B630" s="7">
        <v>1</v>
      </c>
      <c r="C630" s="7">
        <v>27</v>
      </c>
      <c r="D630" s="7">
        <v>5</v>
      </c>
      <c r="E630" s="7">
        <v>27</v>
      </c>
      <c r="F630" s="7">
        <v>-8</v>
      </c>
      <c r="G630" s="7">
        <v>0</v>
      </c>
      <c r="H630" s="7">
        <f t="shared" si="81"/>
        <v>5</v>
      </c>
      <c r="I630" s="16">
        <f t="shared" si="82"/>
        <v>44953</v>
      </c>
      <c r="J630" s="17">
        <v>0.2407</v>
      </c>
      <c r="K630" s="18">
        <f>G630*结论【关键目标】!C$27*0.7735*0.001</f>
        <v>0</v>
      </c>
      <c r="L630" s="5">
        <v>-44241.182710000001</v>
      </c>
      <c r="M630" s="5">
        <f>ABS(IF(L630&lt;=0,L630/耗电量关键数据!$B$6/1000,L630/耗电量关键数据!$B$5/1000))</f>
        <v>17.696473084000001</v>
      </c>
      <c r="N630" s="19">
        <f>耗电量关键数据!$B$14</f>
        <v>1.1688450000000001</v>
      </c>
      <c r="O630" s="19">
        <f>耗电量关键数据!$B$15</f>
        <v>0.37403039999999999</v>
      </c>
      <c r="P630" s="19">
        <f t="shared" si="83"/>
        <v>19.239348484000001</v>
      </c>
      <c r="Q630" s="19">
        <f t="shared" si="87"/>
        <v>0</v>
      </c>
      <c r="R630" s="20">
        <f t="shared" si="84"/>
        <v>0</v>
      </c>
      <c r="S630" s="20">
        <f t="shared" si="88"/>
        <v>0</v>
      </c>
      <c r="T630" s="20">
        <f>IF((T629+R630)&lt;0,0,IF((T629+R630)&gt;结论【关键目标】!C$28,结论【关键目标】!C$28,T629+R630))</f>
        <v>0</v>
      </c>
      <c r="U630" s="19">
        <f>IF((T629+R630)&lt;结论【关键目标】!$C$28,0,(发电量计算【计算逻辑页】!R630+发电量计算【计算逻辑页】!T629-结论【关键目标】!$C$28))</f>
        <v>0</v>
      </c>
      <c r="V630" s="5">
        <f t="shared" si="85"/>
        <v>0</v>
      </c>
      <c r="W630" s="5">
        <f t="shared" si="86"/>
        <v>0</v>
      </c>
      <c r="X630" s="5">
        <f t="shared" si="89"/>
        <v>0</v>
      </c>
    </row>
    <row r="631" spans="1:24" x14ac:dyDescent="0.15">
      <c r="A631" s="7">
        <v>630</v>
      </c>
      <c r="B631" s="7">
        <v>1</v>
      </c>
      <c r="C631" s="7">
        <v>27</v>
      </c>
      <c r="D631" s="7">
        <v>6</v>
      </c>
      <c r="E631" s="7">
        <v>27</v>
      </c>
      <c r="F631" s="7">
        <v>-7.1</v>
      </c>
      <c r="G631" s="7">
        <v>0</v>
      </c>
      <c r="H631" s="7">
        <f t="shared" si="81"/>
        <v>5</v>
      </c>
      <c r="I631" s="16">
        <f t="shared" si="82"/>
        <v>44953</v>
      </c>
      <c r="J631" s="17">
        <v>0.2407</v>
      </c>
      <c r="K631" s="18">
        <f>G631*结论【关键目标】!C$27*0.7735*0.001</f>
        <v>0</v>
      </c>
      <c r="L631" s="5">
        <v>-45392.053789999998</v>
      </c>
      <c r="M631" s="5">
        <f>ABS(IF(L631&lt;=0,L631/耗电量关键数据!$B$6/1000,L631/耗电量关键数据!$B$5/1000))</f>
        <v>18.156821516000001</v>
      </c>
      <c r="N631" s="19">
        <f>耗电量关键数据!$B$14</f>
        <v>1.1688450000000001</v>
      </c>
      <c r="O631" s="19">
        <f>耗电量关键数据!$B$15</f>
        <v>0.37403039999999999</v>
      </c>
      <c r="P631" s="19">
        <f t="shared" si="83"/>
        <v>19.699696916000001</v>
      </c>
      <c r="Q631" s="19">
        <f t="shared" si="87"/>
        <v>0</v>
      </c>
      <c r="R631" s="20">
        <f t="shared" si="84"/>
        <v>0</v>
      </c>
      <c r="S631" s="20">
        <f t="shared" si="88"/>
        <v>0</v>
      </c>
      <c r="T631" s="20">
        <f>IF((T630+R631)&lt;0,0,IF((T630+R631)&gt;结论【关键目标】!C$28,结论【关键目标】!C$28,T630+R631))</f>
        <v>0</v>
      </c>
      <c r="U631" s="19">
        <f>IF((T630+R631)&lt;结论【关键目标】!$C$28,0,(发电量计算【计算逻辑页】!R631+发电量计算【计算逻辑页】!T630-结论【关键目标】!$C$28))</f>
        <v>0</v>
      </c>
      <c r="V631" s="5">
        <f t="shared" si="85"/>
        <v>0</v>
      </c>
      <c r="W631" s="5">
        <f t="shared" si="86"/>
        <v>0</v>
      </c>
      <c r="X631" s="5">
        <f t="shared" si="89"/>
        <v>0</v>
      </c>
    </row>
    <row r="632" spans="1:24" x14ac:dyDescent="0.15">
      <c r="A632" s="7">
        <v>631</v>
      </c>
      <c r="B632" s="7">
        <v>1</v>
      </c>
      <c r="C632" s="7">
        <v>27</v>
      </c>
      <c r="D632" s="7">
        <v>7</v>
      </c>
      <c r="E632" s="7">
        <v>27</v>
      </c>
      <c r="F632" s="7">
        <v>-9</v>
      </c>
      <c r="G632" s="7">
        <v>0</v>
      </c>
      <c r="H632" s="7">
        <f t="shared" si="81"/>
        <v>5</v>
      </c>
      <c r="I632" s="16">
        <f t="shared" si="82"/>
        <v>44953</v>
      </c>
      <c r="J632" s="17">
        <v>0.2407</v>
      </c>
      <c r="K632" s="18">
        <f>G632*结论【关键目标】!C$27*0.7735*0.001</f>
        <v>0</v>
      </c>
      <c r="L632" s="5">
        <v>-45042.367559999999</v>
      </c>
      <c r="M632" s="5">
        <f>ABS(IF(L632&lt;=0,L632/耗电量关键数据!$B$6/1000,L632/耗电量关键数据!$B$5/1000))</f>
        <v>18.016947024</v>
      </c>
      <c r="N632" s="19">
        <f>耗电量关键数据!$B$14</f>
        <v>1.1688450000000001</v>
      </c>
      <c r="O632" s="19">
        <f>耗电量关键数据!$B$15</f>
        <v>0.37403039999999999</v>
      </c>
      <c r="P632" s="19">
        <f t="shared" si="83"/>
        <v>19.559822424</v>
      </c>
      <c r="Q632" s="19">
        <f t="shared" si="87"/>
        <v>0</v>
      </c>
      <c r="R632" s="20">
        <f t="shared" si="84"/>
        <v>0</v>
      </c>
      <c r="S632" s="20">
        <f t="shared" si="88"/>
        <v>0</v>
      </c>
      <c r="T632" s="20">
        <f>IF((T631+R632)&lt;0,0,IF((T631+R632)&gt;结论【关键目标】!C$28,结论【关键目标】!C$28,T631+R632))</f>
        <v>0</v>
      </c>
      <c r="U632" s="19">
        <f>IF((T631+R632)&lt;结论【关键目标】!$C$28,0,(发电量计算【计算逻辑页】!R632+发电量计算【计算逻辑页】!T631-结论【关键目标】!$C$28))</f>
        <v>0</v>
      </c>
      <c r="V632" s="5">
        <f t="shared" si="85"/>
        <v>0</v>
      </c>
      <c r="W632" s="5">
        <f t="shared" si="86"/>
        <v>0</v>
      </c>
      <c r="X632" s="5">
        <f t="shared" si="89"/>
        <v>0</v>
      </c>
    </row>
    <row r="633" spans="1:24" x14ac:dyDescent="0.15">
      <c r="A633" s="7">
        <v>632</v>
      </c>
      <c r="B633" s="7">
        <v>1</v>
      </c>
      <c r="C633" s="7">
        <v>27</v>
      </c>
      <c r="D633" s="7">
        <v>8</v>
      </c>
      <c r="E633" s="7">
        <v>27</v>
      </c>
      <c r="F633" s="7">
        <v>-11</v>
      </c>
      <c r="G633" s="7">
        <v>52.8</v>
      </c>
      <c r="H633" s="7">
        <f t="shared" si="81"/>
        <v>5</v>
      </c>
      <c r="I633" s="16">
        <f t="shared" si="82"/>
        <v>44953</v>
      </c>
      <c r="J633" s="17">
        <v>0.70809999999999995</v>
      </c>
      <c r="K633" s="18">
        <f>G633*结论【关键目标】!C$27*0.7735*0.001</f>
        <v>4.9008959999999995</v>
      </c>
      <c r="L633" s="5">
        <v>-43419.139190000002</v>
      </c>
      <c r="M633" s="5">
        <f>ABS(IF(L633&lt;=0,L633/耗电量关键数据!$B$6/1000,L633/耗电量关键数据!$B$5/1000))</f>
        <v>17.367655676000002</v>
      </c>
      <c r="N633" s="19">
        <f>耗电量关键数据!$B$14</f>
        <v>1.1688450000000001</v>
      </c>
      <c r="O633" s="19">
        <f>耗电量关键数据!$B$15</f>
        <v>0.37403039999999999</v>
      </c>
      <c r="P633" s="19">
        <f t="shared" si="83"/>
        <v>18.910531076000002</v>
      </c>
      <c r="Q633" s="19">
        <f t="shared" si="87"/>
        <v>0</v>
      </c>
      <c r="R633" s="20">
        <f t="shared" si="84"/>
        <v>4.9008959999999995</v>
      </c>
      <c r="S633" s="20">
        <f t="shared" si="88"/>
        <v>0</v>
      </c>
      <c r="T633" s="20">
        <f>IF((T632+R633)&lt;0,0,IF((T632+R633)&gt;结论【关键目标】!C$28,结论【关键目标】!C$28,T632+R633))</f>
        <v>4.9008959999999995</v>
      </c>
      <c r="U633" s="19">
        <f>IF((T632+R633)&lt;结论【关键目标】!$C$28,0,(发电量计算【计算逻辑页】!R633+发电量计算【计算逻辑页】!T632-结论【关键目标】!$C$28))</f>
        <v>0</v>
      </c>
      <c r="V633" s="5">
        <f t="shared" si="85"/>
        <v>0</v>
      </c>
      <c r="W633" s="5">
        <f t="shared" si="86"/>
        <v>3.4703244575999994</v>
      </c>
      <c r="X633" s="5">
        <f t="shared" si="89"/>
        <v>0</v>
      </c>
    </row>
    <row r="634" spans="1:24" x14ac:dyDescent="0.15">
      <c r="A634" s="7">
        <v>633</v>
      </c>
      <c r="B634" s="7">
        <v>1</v>
      </c>
      <c r="C634" s="7">
        <v>27</v>
      </c>
      <c r="D634" s="7">
        <v>9</v>
      </c>
      <c r="E634" s="7">
        <v>27</v>
      </c>
      <c r="F634" s="7">
        <v>-6.8</v>
      </c>
      <c r="G634" s="7">
        <v>179.3</v>
      </c>
      <c r="H634" s="7">
        <f t="shared" si="81"/>
        <v>5</v>
      </c>
      <c r="I634" s="16">
        <f t="shared" si="82"/>
        <v>44953</v>
      </c>
      <c r="J634" s="17">
        <v>0.70809999999999995</v>
      </c>
      <c r="K634" s="18">
        <f>G634*结论【关键目标】!C$27*0.7735*0.001</f>
        <v>16.642626</v>
      </c>
      <c r="L634" s="5">
        <v>-35413.497049999998</v>
      </c>
      <c r="M634" s="5">
        <f>ABS(IF(L634&lt;=0,L634/耗电量关键数据!$B$6/1000,L634/耗电量关键数据!$B$5/1000))</f>
        <v>14.165398819999998</v>
      </c>
      <c r="N634" s="19">
        <f>耗电量关键数据!$B$14</f>
        <v>1.1688450000000001</v>
      </c>
      <c r="O634" s="19">
        <f>耗电量关键数据!$B$15</f>
        <v>0.37403039999999999</v>
      </c>
      <c r="P634" s="19">
        <f t="shared" si="83"/>
        <v>15.708274219999998</v>
      </c>
      <c r="Q634" s="19">
        <f t="shared" si="87"/>
        <v>0</v>
      </c>
      <c r="R634" s="20">
        <f t="shared" si="84"/>
        <v>16.642626</v>
      </c>
      <c r="S634" s="20">
        <f t="shared" si="88"/>
        <v>0</v>
      </c>
      <c r="T634" s="20">
        <f>IF((T633+R634)&lt;0,0,IF((T633+R634)&gt;结论【关键目标】!C$28,结论【关键目标】!C$28,T633+R634))</f>
        <v>21.543521999999999</v>
      </c>
      <c r="U634" s="19">
        <f>IF((T633+R634)&lt;结论【关键目标】!$C$28,0,(发电量计算【计算逻辑页】!R634+发电量计算【计算逻辑页】!T633-结论【关键目标】!$C$28))</f>
        <v>0</v>
      </c>
      <c r="V634" s="5">
        <f t="shared" si="85"/>
        <v>0</v>
      </c>
      <c r="W634" s="5">
        <f t="shared" si="86"/>
        <v>11.123028975181997</v>
      </c>
      <c r="X634" s="5">
        <f t="shared" si="89"/>
        <v>0</v>
      </c>
    </row>
    <row r="635" spans="1:24" x14ac:dyDescent="0.15">
      <c r="A635" s="7">
        <v>634</v>
      </c>
      <c r="B635" s="7">
        <v>1</v>
      </c>
      <c r="C635" s="7">
        <v>27</v>
      </c>
      <c r="D635" s="7">
        <v>10</v>
      </c>
      <c r="E635" s="7">
        <v>27</v>
      </c>
      <c r="F635" s="7">
        <v>-3</v>
      </c>
      <c r="G635" s="7">
        <v>423.7</v>
      </c>
      <c r="H635" s="7">
        <f t="shared" si="81"/>
        <v>5</v>
      </c>
      <c r="I635" s="16">
        <f t="shared" si="82"/>
        <v>44953</v>
      </c>
      <c r="J635" s="17">
        <v>0.70809999999999995</v>
      </c>
      <c r="K635" s="18">
        <f>G635*结论【关键目标】!C$27*0.7735*0.001</f>
        <v>39.327833999999996</v>
      </c>
      <c r="L635" s="5">
        <v>-30943.042030000001</v>
      </c>
      <c r="M635" s="5">
        <f>ABS(IF(L635&lt;=0,L635/耗电量关键数据!$B$6/1000,L635/耗电量关键数据!$B$5/1000))</f>
        <v>12.377216812</v>
      </c>
      <c r="N635" s="19">
        <f>耗电量关键数据!$B$14</f>
        <v>1.1688450000000001</v>
      </c>
      <c r="O635" s="19">
        <f>耗电量关键数据!$B$15</f>
        <v>0.37403039999999999</v>
      </c>
      <c r="P635" s="19">
        <f t="shared" si="83"/>
        <v>13.920092212000002</v>
      </c>
      <c r="Q635" s="19">
        <f t="shared" si="87"/>
        <v>0</v>
      </c>
      <c r="R635" s="20">
        <f t="shared" si="84"/>
        <v>39.327833999999996</v>
      </c>
      <c r="S635" s="20">
        <f t="shared" si="88"/>
        <v>0</v>
      </c>
      <c r="T635" s="20">
        <f>IF((T634+R635)&lt;0,0,IF((T634+R635)&gt;结论【关键目标】!C$28,结论【关键目标】!C$28,T634+R635))</f>
        <v>22</v>
      </c>
      <c r="U635" s="19">
        <f>IF((T634+R635)&lt;结论【关键目标】!$C$28,0,(发电量计算【计算逻辑页】!R635+发电量计算【计算逻辑页】!T634-结论【关键目标】!$C$28))</f>
        <v>38.871355999999992</v>
      </c>
      <c r="V635" s="5">
        <f t="shared" si="85"/>
        <v>13.604974599999997</v>
      </c>
      <c r="W635" s="5">
        <f t="shared" si="86"/>
        <v>9.8568172953172013</v>
      </c>
      <c r="X635" s="5">
        <f t="shared" si="89"/>
        <v>0</v>
      </c>
    </row>
    <row r="636" spans="1:24" x14ac:dyDescent="0.15">
      <c r="A636" s="7">
        <v>635</v>
      </c>
      <c r="B636" s="7">
        <v>1</v>
      </c>
      <c r="C636" s="7">
        <v>27</v>
      </c>
      <c r="D636" s="7">
        <v>11</v>
      </c>
      <c r="E636" s="7">
        <v>27</v>
      </c>
      <c r="F636" s="7">
        <v>0</v>
      </c>
      <c r="G636" s="7">
        <v>614.1</v>
      </c>
      <c r="H636" s="7">
        <f t="shared" si="81"/>
        <v>5</v>
      </c>
      <c r="I636" s="16">
        <f t="shared" si="82"/>
        <v>44953</v>
      </c>
      <c r="J636" s="17">
        <v>1.2267999999999999</v>
      </c>
      <c r="K636" s="18">
        <f>G636*结论【关键目标】!C$27*0.7735*0.001</f>
        <v>57.000761999999995</v>
      </c>
      <c r="L636" s="5">
        <v>-22256.606400000001</v>
      </c>
      <c r="M636" s="5">
        <f>ABS(IF(L636&lt;=0,L636/耗电量关键数据!$B$6/1000,L636/耗电量关键数据!$B$5/1000))</f>
        <v>8.9026425600000003</v>
      </c>
      <c r="N636" s="19">
        <f>耗电量关键数据!$B$14</f>
        <v>1.1688450000000001</v>
      </c>
      <c r="O636" s="19">
        <f>耗电量关键数据!$B$15</f>
        <v>0.37403039999999999</v>
      </c>
      <c r="P636" s="19">
        <f t="shared" si="83"/>
        <v>10.445517960000002</v>
      </c>
      <c r="Q636" s="19">
        <f t="shared" si="87"/>
        <v>10.445517960000002</v>
      </c>
      <c r="R636" s="20">
        <f t="shared" si="84"/>
        <v>46.555244039999991</v>
      </c>
      <c r="S636" s="20">
        <f t="shared" si="88"/>
        <v>0</v>
      </c>
      <c r="T636" s="20">
        <f>IF((T635+R636)&lt;0,0,IF((T635+R636)&gt;结论【关键目标】!C$28,结论【关键目标】!C$28,T635+R636))</f>
        <v>22</v>
      </c>
      <c r="U636" s="19">
        <f>IF((T635+R636)&lt;结论【关键目标】!$C$28,0,(发电量计算【计算逻辑页】!R636+发电量计算【计算逻辑页】!T635-结论【关键目标】!$C$28))</f>
        <v>46.555244039999991</v>
      </c>
      <c r="V636" s="5">
        <f t="shared" si="85"/>
        <v>16.294335413999995</v>
      </c>
      <c r="W636" s="5">
        <f t="shared" si="86"/>
        <v>12.814561433328</v>
      </c>
      <c r="X636" s="5">
        <f t="shared" si="89"/>
        <v>0</v>
      </c>
    </row>
    <row r="637" spans="1:24" x14ac:dyDescent="0.15">
      <c r="A637" s="7">
        <v>636</v>
      </c>
      <c r="B637" s="7">
        <v>1</v>
      </c>
      <c r="C637" s="7">
        <v>27</v>
      </c>
      <c r="D637" s="7">
        <v>12</v>
      </c>
      <c r="E637" s="7">
        <v>27</v>
      </c>
      <c r="F637" s="7">
        <v>4</v>
      </c>
      <c r="G637" s="7">
        <v>688</v>
      </c>
      <c r="H637" s="7">
        <f t="shared" si="81"/>
        <v>5</v>
      </c>
      <c r="I637" s="16">
        <f t="shared" si="82"/>
        <v>44953</v>
      </c>
      <c r="J637" s="17">
        <v>1.2267999999999999</v>
      </c>
      <c r="K637" s="18">
        <f>G637*结论【关键目标】!C$27*0.7735*0.001</f>
        <v>63.86016</v>
      </c>
      <c r="L637" s="5">
        <v>-18681.46344</v>
      </c>
      <c r="M637" s="5">
        <f>ABS(IF(L637&lt;=0,L637/耗电量关键数据!$B$6/1000,L637/耗电量关键数据!$B$5/1000))</f>
        <v>7.4725853759999996</v>
      </c>
      <c r="N637" s="19">
        <f>耗电量关键数据!$B$14</f>
        <v>1.1688450000000001</v>
      </c>
      <c r="O637" s="19">
        <f>耗电量关键数据!$B$15</f>
        <v>0.37403039999999999</v>
      </c>
      <c r="P637" s="19">
        <f t="shared" si="83"/>
        <v>9.0154607759999994</v>
      </c>
      <c r="Q637" s="19">
        <f t="shared" si="87"/>
        <v>9.0154607759999994</v>
      </c>
      <c r="R637" s="20">
        <f t="shared" si="84"/>
        <v>54.844699224000003</v>
      </c>
      <c r="S637" s="20">
        <f t="shared" si="88"/>
        <v>0</v>
      </c>
      <c r="T637" s="20">
        <f>IF((T636+R637)&lt;0,0,IF((T636+R637)&gt;结论【关键目标】!C$28,结论【关键目标】!C$28,T636+R637))</f>
        <v>22</v>
      </c>
      <c r="U637" s="19">
        <f>IF((T636+R637)&lt;结论【关键目标】!$C$28,0,(发电量计算【计算逻辑页】!R637+发电量计算【计算逻辑页】!T636-结论【关键目标】!$C$28))</f>
        <v>54.84469922400001</v>
      </c>
      <c r="V637" s="5">
        <f t="shared" si="85"/>
        <v>19.195644728400001</v>
      </c>
      <c r="W637" s="5">
        <f t="shared" si="86"/>
        <v>11.060167279996799</v>
      </c>
      <c r="X637" s="5">
        <f t="shared" si="89"/>
        <v>0</v>
      </c>
    </row>
    <row r="638" spans="1:24" x14ac:dyDescent="0.15">
      <c r="A638" s="7">
        <v>637</v>
      </c>
      <c r="B638" s="7">
        <v>1</v>
      </c>
      <c r="C638" s="7">
        <v>27</v>
      </c>
      <c r="D638" s="7">
        <v>13</v>
      </c>
      <c r="E638" s="7">
        <v>27</v>
      </c>
      <c r="F638" s="7">
        <v>3</v>
      </c>
      <c r="G638" s="7">
        <v>521.29999999999995</v>
      </c>
      <c r="H638" s="7">
        <f t="shared" si="81"/>
        <v>5</v>
      </c>
      <c r="I638" s="16">
        <f t="shared" si="82"/>
        <v>44953</v>
      </c>
      <c r="J638" s="17">
        <v>1.2267999999999999</v>
      </c>
      <c r="K638" s="18">
        <f>G638*结论【关键目标】!C$27*0.7735*0.001</f>
        <v>48.38706599999999</v>
      </c>
      <c r="L638" s="5">
        <v>-16848.759389999999</v>
      </c>
      <c r="M638" s="5">
        <f>ABS(IF(L638&lt;=0,L638/耗电量关键数据!$B$6/1000,L638/耗电量关键数据!$B$5/1000))</f>
        <v>6.7395037560000004</v>
      </c>
      <c r="N638" s="19">
        <f>耗电量关键数据!$B$14</f>
        <v>1.1688450000000001</v>
      </c>
      <c r="O638" s="19">
        <f>耗电量关键数据!$B$15</f>
        <v>0.37403039999999999</v>
      </c>
      <c r="P638" s="19">
        <f t="shared" si="83"/>
        <v>8.2823791560000011</v>
      </c>
      <c r="Q638" s="19">
        <f t="shared" si="87"/>
        <v>8.2823791560000011</v>
      </c>
      <c r="R638" s="20">
        <f t="shared" si="84"/>
        <v>40.104686843999986</v>
      </c>
      <c r="S638" s="20">
        <f t="shared" si="88"/>
        <v>0</v>
      </c>
      <c r="T638" s="20">
        <f>IF((T637+R638)&lt;0,0,IF((T637+R638)&gt;结论【关键目标】!C$28,结论【关键目标】!C$28,T637+R638))</f>
        <v>22</v>
      </c>
      <c r="U638" s="19">
        <f>IF((T637+R638)&lt;结论【关键目标】!$C$28,0,(发电量计算【计算逻辑页】!R638+发电量计算【计算逻辑页】!T637-结论【关键目标】!$C$28))</f>
        <v>40.104686843999986</v>
      </c>
      <c r="V638" s="5">
        <f t="shared" si="85"/>
        <v>14.036640395399994</v>
      </c>
      <c r="W638" s="5">
        <f t="shared" si="86"/>
        <v>10.1608227485808</v>
      </c>
      <c r="X638" s="5">
        <f t="shared" si="89"/>
        <v>0</v>
      </c>
    </row>
    <row r="639" spans="1:24" x14ac:dyDescent="0.15">
      <c r="A639" s="7">
        <v>638</v>
      </c>
      <c r="B639" s="7">
        <v>1</v>
      </c>
      <c r="C639" s="7">
        <v>27</v>
      </c>
      <c r="D639" s="7">
        <v>14</v>
      </c>
      <c r="E639" s="7">
        <v>27</v>
      </c>
      <c r="F639" s="7">
        <v>4</v>
      </c>
      <c r="G639" s="7">
        <v>416.4</v>
      </c>
      <c r="H639" s="7">
        <f t="shared" si="81"/>
        <v>5</v>
      </c>
      <c r="I639" s="16">
        <f t="shared" si="82"/>
        <v>44953</v>
      </c>
      <c r="J639" s="17">
        <v>1.2267999999999999</v>
      </c>
      <c r="K639" s="18">
        <f>G639*结论【关键目标】!C$27*0.7735*0.001</f>
        <v>38.650247999999998</v>
      </c>
      <c r="L639" s="5">
        <v>-17651.77087</v>
      </c>
      <c r="M639" s="5">
        <f>ABS(IF(L639&lt;=0,L639/耗电量关键数据!$B$6/1000,L639/耗电量关键数据!$B$5/1000))</f>
        <v>7.0607083480000004</v>
      </c>
      <c r="N639" s="19">
        <f>耗电量关键数据!$B$14</f>
        <v>1.1688450000000001</v>
      </c>
      <c r="O639" s="19">
        <f>耗电量关键数据!$B$15</f>
        <v>0.37403039999999999</v>
      </c>
      <c r="P639" s="19">
        <f t="shared" si="83"/>
        <v>8.6035837480000001</v>
      </c>
      <c r="Q639" s="19">
        <f t="shared" si="87"/>
        <v>8.6035837480000001</v>
      </c>
      <c r="R639" s="20">
        <f t="shared" si="84"/>
        <v>30.046664251999999</v>
      </c>
      <c r="S639" s="20">
        <f t="shared" si="88"/>
        <v>0</v>
      </c>
      <c r="T639" s="20">
        <f>IF((T638+R639)&lt;0,0,IF((T638+R639)&gt;结论【关键目标】!C$28,结论【关键目标】!C$28,T638+R639))</f>
        <v>22</v>
      </c>
      <c r="U639" s="19">
        <f>IF((T638+R639)&lt;结论【关键目标】!$C$28,0,(发电量计算【计算逻辑页】!R639+发电量计算【计算逻辑页】!T638-结论【关键目标】!$C$28))</f>
        <v>30.046664251999999</v>
      </c>
      <c r="V639" s="5">
        <f t="shared" si="85"/>
        <v>10.5163324882</v>
      </c>
      <c r="W639" s="5">
        <f t="shared" si="86"/>
        <v>10.554876542046399</v>
      </c>
      <c r="X639" s="5">
        <f t="shared" si="89"/>
        <v>0</v>
      </c>
    </row>
    <row r="640" spans="1:24" x14ac:dyDescent="0.15">
      <c r="A640" s="7">
        <v>639</v>
      </c>
      <c r="B640" s="7">
        <v>1</v>
      </c>
      <c r="C640" s="7">
        <v>27</v>
      </c>
      <c r="D640" s="7">
        <v>15</v>
      </c>
      <c r="E640" s="7">
        <v>27</v>
      </c>
      <c r="F640" s="7">
        <v>4.4000000000000004</v>
      </c>
      <c r="G640" s="7">
        <v>248.7</v>
      </c>
      <c r="H640" s="7">
        <f t="shared" si="81"/>
        <v>5</v>
      </c>
      <c r="I640" s="16">
        <f t="shared" si="82"/>
        <v>44953</v>
      </c>
      <c r="J640" s="17">
        <v>1.2267999999999999</v>
      </c>
      <c r="K640" s="18">
        <f>G640*结论【关键目标】!C$27*0.7735*0.001</f>
        <v>23.084333999999998</v>
      </c>
      <c r="L640" s="5">
        <v>-22844.463469999999</v>
      </c>
      <c r="M640" s="5">
        <f>ABS(IF(L640&lt;=0,L640/耗电量关键数据!$B$6/1000,L640/耗电量关键数据!$B$5/1000))</f>
        <v>9.1377853880000011</v>
      </c>
      <c r="N640" s="19">
        <f>耗电量关键数据!$B$14</f>
        <v>1.1688450000000001</v>
      </c>
      <c r="O640" s="19">
        <f>耗电量关键数据!$B$15</f>
        <v>0.37403039999999999</v>
      </c>
      <c r="P640" s="19">
        <f t="shared" si="83"/>
        <v>10.680660788000003</v>
      </c>
      <c r="Q640" s="19">
        <f t="shared" si="87"/>
        <v>10.680660788000003</v>
      </c>
      <c r="R640" s="20">
        <f t="shared" si="84"/>
        <v>12.403673211999996</v>
      </c>
      <c r="S640" s="20">
        <f t="shared" si="88"/>
        <v>0</v>
      </c>
      <c r="T640" s="20">
        <f>IF((T639+R640)&lt;0,0,IF((T639+R640)&gt;结论【关键目标】!C$28,结论【关键目标】!C$28,T639+R640))</f>
        <v>22</v>
      </c>
      <c r="U640" s="19">
        <f>IF((T639+R640)&lt;结论【关键目标】!$C$28,0,(发电量计算【计算逻辑页】!R640+发电量计算【计算逻辑页】!T639-结论【关键目标】!$C$28))</f>
        <v>12.403673211999994</v>
      </c>
      <c r="V640" s="5">
        <f t="shared" si="85"/>
        <v>4.3412856241999975</v>
      </c>
      <c r="W640" s="5">
        <f t="shared" si="86"/>
        <v>13.103034654718401</v>
      </c>
      <c r="X640" s="5">
        <f t="shared" si="89"/>
        <v>0</v>
      </c>
    </row>
    <row r="641" spans="1:24" x14ac:dyDescent="0.15">
      <c r="A641" s="7">
        <v>640</v>
      </c>
      <c r="B641" s="7">
        <v>1</v>
      </c>
      <c r="C641" s="7">
        <v>27</v>
      </c>
      <c r="D641" s="7">
        <v>16</v>
      </c>
      <c r="E641" s="7">
        <v>27</v>
      </c>
      <c r="F641" s="7">
        <v>3</v>
      </c>
      <c r="G641" s="7">
        <v>70.900000000000006</v>
      </c>
      <c r="H641" s="7">
        <f t="shared" si="81"/>
        <v>5</v>
      </c>
      <c r="I641" s="16">
        <f t="shared" si="82"/>
        <v>44953</v>
      </c>
      <c r="J641" s="17">
        <v>0.70809999999999995</v>
      </c>
      <c r="K641" s="18">
        <f>G641*结论【关键目标】!C$27*0.7735*0.001</f>
        <v>6.5809380000000006</v>
      </c>
      <c r="L641" s="5">
        <v>-29592.765670000001</v>
      </c>
      <c r="M641" s="5">
        <f>ABS(IF(L641&lt;=0,L641/耗电量关键数据!$B$6/1000,L641/耗电量关键数据!$B$5/1000))</f>
        <v>11.837106267999999</v>
      </c>
      <c r="N641" s="19">
        <f>耗电量关键数据!$B$14</f>
        <v>1.1688450000000001</v>
      </c>
      <c r="O641" s="19">
        <f>耗电量关键数据!$B$15</f>
        <v>0.37403039999999999</v>
      </c>
      <c r="P641" s="19">
        <f t="shared" si="83"/>
        <v>13.379981668000001</v>
      </c>
      <c r="Q641" s="19">
        <f t="shared" si="87"/>
        <v>0</v>
      </c>
      <c r="R641" s="20">
        <f t="shared" si="84"/>
        <v>6.5809380000000006</v>
      </c>
      <c r="S641" s="20">
        <f t="shared" si="88"/>
        <v>0</v>
      </c>
      <c r="T641" s="20">
        <f>IF((T640+R641)&lt;0,0,IF((T640+R641)&gt;结论【关键目标】!C$28,结论【关键目标】!C$28,T640+R641))</f>
        <v>22</v>
      </c>
      <c r="U641" s="19">
        <f>IF((T640+R641)&lt;结论【关键目标】!$C$28,0,(发电量计算【计算逻辑页】!R641+发电量计算【计算逻辑页】!T640-结论【关键目标】!$C$28))</f>
        <v>6.5809379999999997</v>
      </c>
      <c r="V641" s="5">
        <f t="shared" si="85"/>
        <v>2.3033282999999996</v>
      </c>
      <c r="W641" s="5">
        <f t="shared" si="86"/>
        <v>4.6599621978000005</v>
      </c>
      <c r="X641" s="5">
        <f t="shared" si="89"/>
        <v>0</v>
      </c>
    </row>
    <row r="642" spans="1:24" x14ac:dyDescent="0.15">
      <c r="A642" s="7">
        <v>641</v>
      </c>
      <c r="B642" s="7">
        <v>1</v>
      </c>
      <c r="C642" s="7">
        <v>27</v>
      </c>
      <c r="D642" s="7">
        <v>17</v>
      </c>
      <c r="E642" s="7">
        <v>27</v>
      </c>
      <c r="F642" s="7">
        <v>2</v>
      </c>
      <c r="G642" s="7">
        <v>0</v>
      </c>
      <c r="H642" s="7">
        <f t="shared" ref="H642:H705" si="90">WEEKDAY(I:I,2)</f>
        <v>5</v>
      </c>
      <c r="I642" s="16">
        <f t="shared" ref="I642:I705" si="91">DATE(2023,B642,C642)</f>
        <v>44953</v>
      </c>
      <c r="J642" s="17">
        <v>0.70809999999999995</v>
      </c>
      <c r="K642" s="18">
        <f>G642*结论【关键目标】!C$27*0.7735*0.001</f>
        <v>0</v>
      </c>
      <c r="L642" s="5">
        <v>-33148.528310000002</v>
      </c>
      <c r="M642" s="5">
        <f>ABS(IF(L642&lt;=0,L642/耗电量关键数据!$B$6/1000,L642/耗电量关键数据!$B$5/1000))</f>
        <v>13.259411324</v>
      </c>
      <c r="N642" s="19">
        <f>耗电量关键数据!$B$14</f>
        <v>1.1688450000000001</v>
      </c>
      <c r="O642" s="19">
        <f>耗电量关键数据!$B$15</f>
        <v>0.37403039999999999</v>
      </c>
      <c r="P642" s="19">
        <f t="shared" ref="P642:P705" si="92">M642+N642+O642</f>
        <v>14.802286724</v>
      </c>
      <c r="Q642" s="19">
        <f t="shared" si="87"/>
        <v>0</v>
      </c>
      <c r="R642" s="20">
        <f t="shared" ref="R642:R705" si="93">K642-Q642</f>
        <v>0</v>
      </c>
      <c r="S642" s="20">
        <f t="shared" si="88"/>
        <v>0</v>
      </c>
      <c r="T642" s="20">
        <f>IF((T641+R642)&lt;0,0,IF((T641+R642)&gt;结论【关键目标】!C$28,结论【关键目标】!C$28,T641+R642))</f>
        <v>22</v>
      </c>
      <c r="U642" s="19">
        <f>IF((T641+R642)&lt;结论【关键目标】!$C$28,0,(发电量计算【计算逻辑页】!R642+发电量计算【计算逻辑页】!T641-结论【关键目标】!$C$28))</f>
        <v>0</v>
      </c>
      <c r="V642" s="5">
        <f t="shared" ref="V642:V705" si="94">IF(J642&gt;0.35,U642*0.35,0)</f>
        <v>0</v>
      </c>
      <c r="W642" s="5">
        <f t="shared" ref="W642:W705" si="95">IF(P642&gt;K642,K642*J642,P642*J642)</f>
        <v>0</v>
      </c>
      <c r="X642" s="5">
        <f t="shared" si="89"/>
        <v>0</v>
      </c>
    </row>
    <row r="643" spans="1:24" x14ac:dyDescent="0.15">
      <c r="A643" s="7">
        <v>642</v>
      </c>
      <c r="B643" s="7">
        <v>1</v>
      </c>
      <c r="C643" s="7">
        <v>27</v>
      </c>
      <c r="D643" s="7">
        <v>18</v>
      </c>
      <c r="E643" s="7">
        <v>27</v>
      </c>
      <c r="F643" s="7">
        <v>1.1000000000000001</v>
      </c>
      <c r="G643" s="7">
        <v>0</v>
      </c>
      <c r="H643" s="7">
        <f t="shared" si="90"/>
        <v>5</v>
      </c>
      <c r="I643" s="16">
        <f t="shared" si="91"/>
        <v>44953</v>
      </c>
      <c r="J643" s="17">
        <v>0.70809999999999995</v>
      </c>
      <c r="K643" s="18">
        <f>G643*结论【关键目标】!C$27*0.7735*0.001</f>
        <v>0</v>
      </c>
      <c r="L643" s="5">
        <v>-35342.180910000003</v>
      </c>
      <c r="M643" s="5">
        <f>ABS(IF(L643&lt;=0,L643/耗电量关键数据!$B$6/1000,L643/耗电量关键数据!$B$5/1000))</f>
        <v>14.136872364</v>
      </c>
      <c r="N643" s="19">
        <f>耗电量关键数据!$B$14</f>
        <v>1.1688450000000001</v>
      </c>
      <c r="O643" s="19">
        <f>耗电量关键数据!$B$15</f>
        <v>0.37403039999999999</v>
      </c>
      <c r="P643" s="19">
        <f t="shared" si="92"/>
        <v>15.679747764</v>
      </c>
      <c r="Q643" s="19">
        <f t="shared" ref="Q643:Q706" si="96">IF(J643&gt;0.8,P643,0)</f>
        <v>0</v>
      </c>
      <c r="R643" s="20">
        <f t="shared" si="93"/>
        <v>0</v>
      </c>
      <c r="S643" s="20">
        <f t="shared" ref="S643:S706" si="97">IF(R643&lt;0,ABS(R643),0)</f>
        <v>0</v>
      </c>
      <c r="T643" s="20">
        <f>IF((T642+R643)&lt;0,0,IF((T642+R643)&gt;结论【关键目标】!C$28,结论【关键目标】!C$28,T642+R643))</f>
        <v>22</v>
      </c>
      <c r="U643" s="19">
        <f>IF((T642+R643)&lt;结论【关键目标】!$C$28,0,(发电量计算【计算逻辑页】!R643+发电量计算【计算逻辑页】!T642-结论【关键目标】!$C$28))</f>
        <v>0</v>
      </c>
      <c r="V643" s="5">
        <f t="shared" si="94"/>
        <v>0</v>
      </c>
      <c r="W643" s="5">
        <f t="shared" si="95"/>
        <v>0</v>
      </c>
      <c r="X643" s="5">
        <f t="shared" si="89"/>
        <v>0</v>
      </c>
    </row>
    <row r="644" spans="1:24" x14ac:dyDescent="0.15">
      <c r="A644" s="7">
        <v>643</v>
      </c>
      <c r="B644" s="7">
        <v>1</v>
      </c>
      <c r="C644" s="7">
        <v>27</v>
      </c>
      <c r="D644" s="7">
        <v>19</v>
      </c>
      <c r="E644" s="7">
        <v>27</v>
      </c>
      <c r="F644" s="7">
        <v>0</v>
      </c>
      <c r="G644" s="7">
        <v>0</v>
      </c>
      <c r="H644" s="7">
        <f t="shared" si="90"/>
        <v>5</v>
      </c>
      <c r="I644" s="16">
        <f t="shared" si="91"/>
        <v>44953</v>
      </c>
      <c r="J644" s="17">
        <v>1.2267999999999999</v>
      </c>
      <c r="K644" s="18">
        <f>G644*结论【关键目标】!C$27*0.7735*0.001</f>
        <v>0</v>
      </c>
      <c r="L644" s="5">
        <v>-34099.396509999999</v>
      </c>
      <c r="M644" s="5">
        <f>ABS(IF(L644&lt;=0,L644/耗电量关键数据!$B$6/1000,L644/耗电量关键数据!$B$5/1000))</f>
        <v>13.639758603999999</v>
      </c>
      <c r="N644" s="19">
        <f>耗电量关键数据!$B$14</f>
        <v>1.1688450000000001</v>
      </c>
      <c r="O644" s="19">
        <f>耗电量关键数据!$B$15</f>
        <v>0.37403039999999999</v>
      </c>
      <c r="P644" s="19">
        <f t="shared" si="92"/>
        <v>15.182634003999999</v>
      </c>
      <c r="Q644" s="19">
        <f t="shared" si="96"/>
        <v>15.182634003999999</v>
      </c>
      <c r="R644" s="20">
        <f t="shared" si="93"/>
        <v>-15.182634003999999</v>
      </c>
      <c r="S644" s="20">
        <f t="shared" si="97"/>
        <v>15.182634003999999</v>
      </c>
      <c r="T644" s="20">
        <f>IF((T643+R644)&lt;0,0,IF((T643+R644)&gt;结论【关键目标】!C$28,结论【关键目标】!C$28,T643+R644))</f>
        <v>6.8173659960000013</v>
      </c>
      <c r="U644" s="19">
        <f>IF((T643+R644)&lt;结论【关键目标】!$C$28,0,(发电量计算【计算逻辑页】!R644+发电量计算【计算逻辑页】!T643-结论【关键目标】!$C$28))</f>
        <v>0</v>
      </c>
      <c r="V644" s="5">
        <f t="shared" si="94"/>
        <v>0</v>
      </c>
      <c r="W644" s="5">
        <f t="shared" si="95"/>
        <v>0</v>
      </c>
      <c r="X644" s="5">
        <f t="shared" ref="X644:X707" si="98">(J644-0.35)*IF(T644&gt;S644,S644,T644)</f>
        <v>5.9774665052928002</v>
      </c>
    </row>
    <row r="645" spans="1:24" x14ac:dyDescent="0.15">
      <c r="A645" s="7">
        <v>644</v>
      </c>
      <c r="B645" s="7">
        <v>1</v>
      </c>
      <c r="C645" s="7">
        <v>27</v>
      </c>
      <c r="D645" s="7">
        <v>20</v>
      </c>
      <c r="E645" s="7">
        <v>27</v>
      </c>
      <c r="F645" s="7">
        <v>-1</v>
      </c>
      <c r="G645" s="7">
        <v>0</v>
      </c>
      <c r="H645" s="7">
        <f t="shared" si="90"/>
        <v>5</v>
      </c>
      <c r="I645" s="16">
        <f t="shared" si="91"/>
        <v>44953</v>
      </c>
      <c r="J645" s="17">
        <v>1.2267999999999999</v>
      </c>
      <c r="K645" s="18">
        <f>G645*结论【关键目标】!C$27*0.7735*0.001</f>
        <v>0</v>
      </c>
      <c r="L645" s="5">
        <v>-36313.643029999999</v>
      </c>
      <c r="M645" s="5">
        <f>ABS(IF(L645&lt;=0,L645/耗电量关键数据!$B$6/1000,L645/耗电量关键数据!$B$5/1000))</f>
        <v>14.525457211999999</v>
      </c>
      <c r="N645" s="19">
        <f>耗电量关键数据!$B$14</f>
        <v>1.1688450000000001</v>
      </c>
      <c r="O645" s="19">
        <f>耗电量关键数据!$B$15</f>
        <v>0.37403039999999999</v>
      </c>
      <c r="P645" s="19">
        <f t="shared" si="92"/>
        <v>16.068332611999999</v>
      </c>
      <c r="Q645" s="19">
        <f t="shared" si="96"/>
        <v>16.068332611999999</v>
      </c>
      <c r="R645" s="20">
        <f t="shared" si="93"/>
        <v>-16.068332611999999</v>
      </c>
      <c r="S645" s="20">
        <f t="shared" si="97"/>
        <v>16.068332611999999</v>
      </c>
      <c r="T645" s="20">
        <f>IF((T644+R645)&lt;0,0,IF((T644+R645)&gt;结论【关键目标】!C$28,结论【关键目标】!C$28,T644+R645))</f>
        <v>0</v>
      </c>
      <c r="U645" s="19">
        <f>IF((T644+R645)&lt;结论【关键目标】!$C$28,0,(发电量计算【计算逻辑页】!R645+发电量计算【计算逻辑页】!T644-结论【关键目标】!$C$28))</f>
        <v>0</v>
      </c>
      <c r="V645" s="5">
        <f t="shared" si="94"/>
        <v>0</v>
      </c>
      <c r="W645" s="5">
        <f t="shared" si="95"/>
        <v>0</v>
      </c>
      <c r="X645" s="5">
        <f t="shared" si="98"/>
        <v>0</v>
      </c>
    </row>
    <row r="646" spans="1:24" x14ac:dyDescent="0.15">
      <c r="A646" s="7">
        <v>645</v>
      </c>
      <c r="B646" s="7">
        <v>1</v>
      </c>
      <c r="C646" s="7">
        <v>27</v>
      </c>
      <c r="D646" s="7">
        <v>21</v>
      </c>
      <c r="E646" s="7">
        <v>27</v>
      </c>
      <c r="F646" s="7">
        <v>-0.4</v>
      </c>
      <c r="G646" s="7">
        <v>0</v>
      </c>
      <c r="H646" s="7">
        <f t="shared" si="90"/>
        <v>5</v>
      </c>
      <c r="I646" s="16">
        <f t="shared" si="91"/>
        <v>44953</v>
      </c>
      <c r="J646" s="17">
        <v>1.2267999999999999</v>
      </c>
      <c r="K646" s="18">
        <f>G646*结论【关键目标】!C$27*0.7735*0.001</f>
        <v>0</v>
      </c>
      <c r="L646" s="5">
        <v>-37420.766300000003</v>
      </c>
      <c r="M646" s="5">
        <f>ABS(IF(L646&lt;=0,L646/耗电量关键数据!$B$6/1000,L646/耗电量关键数据!$B$5/1000))</f>
        <v>14.968306520000002</v>
      </c>
      <c r="N646" s="19">
        <f>耗电量关键数据!$B$14</f>
        <v>1.1688450000000001</v>
      </c>
      <c r="O646" s="19">
        <f>耗电量关键数据!$B$15</f>
        <v>0.37403039999999999</v>
      </c>
      <c r="P646" s="19">
        <f t="shared" si="92"/>
        <v>16.511181920000002</v>
      </c>
      <c r="Q646" s="19">
        <f t="shared" si="96"/>
        <v>16.511181920000002</v>
      </c>
      <c r="R646" s="20">
        <f t="shared" si="93"/>
        <v>-16.511181920000002</v>
      </c>
      <c r="S646" s="20">
        <f t="shared" si="97"/>
        <v>16.511181920000002</v>
      </c>
      <c r="T646" s="20">
        <f>IF((T645+R646)&lt;0,0,IF((T645+R646)&gt;结论【关键目标】!C$28,结论【关键目标】!C$28,T645+R646))</f>
        <v>0</v>
      </c>
      <c r="U646" s="19">
        <f>IF((T645+R646)&lt;结论【关键目标】!$C$28,0,(发电量计算【计算逻辑页】!R646+发电量计算【计算逻辑页】!T645-结论【关键目标】!$C$28))</f>
        <v>0</v>
      </c>
      <c r="V646" s="5">
        <f t="shared" si="94"/>
        <v>0</v>
      </c>
      <c r="W646" s="5">
        <f t="shared" si="95"/>
        <v>0</v>
      </c>
      <c r="X646" s="5">
        <f t="shared" si="98"/>
        <v>0</v>
      </c>
    </row>
    <row r="647" spans="1:24" x14ac:dyDescent="0.15">
      <c r="A647" s="7">
        <v>646</v>
      </c>
      <c r="B647" s="7">
        <v>1</v>
      </c>
      <c r="C647" s="7">
        <v>27</v>
      </c>
      <c r="D647" s="7">
        <v>22</v>
      </c>
      <c r="E647" s="7">
        <v>27</v>
      </c>
      <c r="F647" s="7">
        <v>-3</v>
      </c>
      <c r="G647" s="7">
        <v>0</v>
      </c>
      <c r="H647" s="7">
        <f t="shared" si="90"/>
        <v>5</v>
      </c>
      <c r="I647" s="16">
        <f t="shared" si="91"/>
        <v>44953</v>
      </c>
      <c r="J647" s="17">
        <v>0.70809999999999995</v>
      </c>
      <c r="K647" s="18">
        <f>G647*结论【关键目标】!C$27*0.7735*0.001</f>
        <v>0</v>
      </c>
      <c r="L647" s="5">
        <v>-37703.076889999997</v>
      </c>
      <c r="M647" s="5">
        <f>ABS(IF(L647&lt;=0,L647/耗电量关键数据!$B$6/1000,L647/耗电量关键数据!$B$5/1000))</f>
        <v>15.081230755999998</v>
      </c>
      <c r="N647" s="19">
        <f>耗电量关键数据!$B$14</f>
        <v>1.1688450000000001</v>
      </c>
      <c r="O647" s="19">
        <f>耗电量关键数据!$B$15</f>
        <v>0.37403039999999999</v>
      </c>
      <c r="P647" s="19">
        <f t="shared" si="92"/>
        <v>16.624106155999996</v>
      </c>
      <c r="Q647" s="19">
        <f t="shared" si="96"/>
        <v>0</v>
      </c>
      <c r="R647" s="20">
        <f t="shared" si="93"/>
        <v>0</v>
      </c>
      <c r="S647" s="20">
        <f t="shared" si="97"/>
        <v>0</v>
      </c>
      <c r="T647" s="20">
        <f>IF((T646+R647)&lt;0,0,IF((T646+R647)&gt;结论【关键目标】!C$28,结论【关键目标】!C$28,T646+R647))</f>
        <v>0</v>
      </c>
      <c r="U647" s="19">
        <f>IF((T646+R647)&lt;结论【关键目标】!$C$28,0,(发电量计算【计算逻辑页】!R647+发电量计算【计算逻辑页】!T646-结论【关键目标】!$C$28))</f>
        <v>0</v>
      </c>
      <c r="V647" s="5">
        <f t="shared" si="94"/>
        <v>0</v>
      </c>
      <c r="W647" s="5">
        <f t="shared" si="95"/>
        <v>0</v>
      </c>
      <c r="X647" s="5">
        <f t="shared" si="98"/>
        <v>0</v>
      </c>
    </row>
    <row r="648" spans="1:24" x14ac:dyDescent="0.15">
      <c r="A648" s="7">
        <v>647</v>
      </c>
      <c r="B648" s="7">
        <v>1</v>
      </c>
      <c r="C648" s="7">
        <v>27</v>
      </c>
      <c r="D648" s="7">
        <v>23</v>
      </c>
      <c r="E648" s="7">
        <v>27</v>
      </c>
      <c r="F648" s="7">
        <v>-3</v>
      </c>
      <c r="G648" s="7">
        <v>0</v>
      </c>
      <c r="H648" s="7">
        <f t="shared" si="90"/>
        <v>5</v>
      </c>
      <c r="I648" s="16">
        <f t="shared" si="91"/>
        <v>44953</v>
      </c>
      <c r="J648" s="17">
        <v>0.70809999999999995</v>
      </c>
      <c r="K648" s="18">
        <f>G648*结论【关键目标】!C$27*0.7735*0.001</f>
        <v>0</v>
      </c>
      <c r="L648" s="5">
        <v>-38356.887470000001</v>
      </c>
      <c r="M648" s="5">
        <f>ABS(IF(L648&lt;=0,L648/耗电量关键数据!$B$6/1000,L648/耗电量关键数据!$B$5/1000))</f>
        <v>15.342754988000001</v>
      </c>
      <c r="N648" s="19">
        <f>耗电量关键数据!$B$14</f>
        <v>1.1688450000000001</v>
      </c>
      <c r="O648" s="19">
        <f>耗电量关键数据!$B$15</f>
        <v>0.37403039999999999</v>
      </c>
      <c r="P648" s="19">
        <f t="shared" si="92"/>
        <v>16.885630387999999</v>
      </c>
      <c r="Q648" s="19">
        <f t="shared" si="96"/>
        <v>0</v>
      </c>
      <c r="R648" s="20">
        <f t="shared" si="93"/>
        <v>0</v>
      </c>
      <c r="S648" s="20">
        <f t="shared" si="97"/>
        <v>0</v>
      </c>
      <c r="T648" s="20">
        <f>IF((T647+R648)&lt;0,0,IF((T647+R648)&gt;结论【关键目标】!C$28,结论【关键目标】!C$28,T647+R648))</f>
        <v>0</v>
      </c>
      <c r="U648" s="19">
        <f>IF((T647+R648)&lt;结论【关键目标】!$C$28,0,(发电量计算【计算逻辑页】!R648+发电量计算【计算逻辑页】!T647-结论【关键目标】!$C$28))</f>
        <v>0</v>
      </c>
      <c r="V648" s="5">
        <f t="shared" si="94"/>
        <v>0</v>
      </c>
      <c r="W648" s="5">
        <f t="shared" si="95"/>
        <v>0</v>
      </c>
      <c r="X648" s="5">
        <f t="shared" si="98"/>
        <v>0</v>
      </c>
    </row>
    <row r="649" spans="1:24" x14ac:dyDescent="0.15">
      <c r="A649" s="7">
        <v>648</v>
      </c>
      <c r="B649" s="7">
        <v>1</v>
      </c>
      <c r="C649" s="7">
        <v>27</v>
      </c>
      <c r="D649" s="7">
        <v>24</v>
      </c>
      <c r="E649" s="7">
        <v>27</v>
      </c>
      <c r="F649" s="7">
        <v>-1.7</v>
      </c>
      <c r="G649" s="7">
        <v>0</v>
      </c>
      <c r="H649" s="7">
        <f t="shared" si="90"/>
        <v>5</v>
      </c>
      <c r="I649" s="16">
        <f t="shared" si="91"/>
        <v>44953</v>
      </c>
      <c r="J649" s="17">
        <v>0.2407</v>
      </c>
      <c r="K649" s="18">
        <f>G649*结论【关键目标】!C$27*0.7735*0.001</f>
        <v>0</v>
      </c>
      <c r="L649" s="5">
        <v>-39010.698049999999</v>
      </c>
      <c r="M649" s="5">
        <f>ABS(IF(L649&lt;=0,L649/耗电量关键数据!$B$6/1000,L649/耗电量关键数据!$B$5/1000))</f>
        <v>15.60427922</v>
      </c>
      <c r="N649" s="19">
        <f>耗电量关键数据!$B$14</f>
        <v>1.1688450000000001</v>
      </c>
      <c r="O649" s="19">
        <f>耗电量关键数据!$B$15</f>
        <v>0.37403039999999999</v>
      </c>
      <c r="P649" s="19">
        <f t="shared" si="92"/>
        <v>17.147154619999998</v>
      </c>
      <c r="Q649" s="19">
        <f t="shared" si="96"/>
        <v>0</v>
      </c>
      <c r="R649" s="20">
        <f t="shared" si="93"/>
        <v>0</v>
      </c>
      <c r="S649" s="20">
        <f t="shared" si="97"/>
        <v>0</v>
      </c>
      <c r="T649" s="20">
        <f>IF((T648+R649)&lt;0,0,IF((T648+R649)&gt;结论【关键目标】!C$28,结论【关键目标】!C$28,T648+R649))</f>
        <v>0</v>
      </c>
      <c r="U649" s="19">
        <f>IF((T648+R649)&lt;结论【关键目标】!$C$28,0,(发电量计算【计算逻辑页】!R649+发电量计算【计算逻辑页】!T648-结论【关键目标】!$C$28))</f>
        <v>0</v>
      </c>
      <c r="V649" s="5">
        <f t="shared" si="94"/>
        <v>0</v>
      </c>
      <c r="W649" s="5">
        <f t="shared" si="95"/>
        <v>0</v>
      </c>
      <c r="X649" s="5">
        <f t="shared" si="98"/>
        <v>0</v>
      </c>
    </row>
    <row r="650" spans="1:24" x14ac:dyDescent="0.15">
      <c r="A650" s="7">
        <v>649</v>
      </c>
      <c r="B650" s="7">
        <v>1</v>
      </c>
      <c r="C650" s="7">
        <v>28</v>
      </c>
      <c r="D650" s="7">
        <v>1</v>
      </c>
      <c r="E650" s="7">
        <v>28</v>
      </c>
      <c r="F650" s="7">
        <v>-3</v>
      </c>
      <c r="G650" s="7">
        <v>0</v>
      </c>
      <c r="H650" s="7">
        <f t="shared" si="90"/>
        <v>6</v>
      </c>
      <c r="I650" s="16">
        <f t="shared" si="91"/>
        <v>44954</v>
      </c>
      <c r="J650" s="17">
        <v>0.2407</v>
      </c>
      <c r="K650" s="18">
        <f>G650*结论【关键目标】!C$27*0.7735*0.001</f>
        <v>0</v>
      </c>
      <c r="L650" s="5">
        <v>-39664.50864</v>
      </c>
      <c r="M650" s="5">
        <f>ABS(IF(L650&lt;=0,L650/耗电量关键数据!$B$6/1000,L650/耗电量关键数据!$B$5/1000))</f>
        <v>15.865803456</v>
      </c>
      <c r="N650" s="19">
        <f>耗电量关键数据!$B$14</f>
        <v>1.1688450000000001</v>
      </c>
      <c r="O650" s="19">
        <f>耗电量关键数据!$B$15</f>
        <v>0.37403039999999999</v>
      </c>
      <c r="P650" s="19">
        <f t="shared" si="92"/>
        <v>17.408678855999998</v>
      </c>
      <c r="Q650" s="19">
        <f t="shared" si="96"/>
        <v>0</v>
      </c>
      <c r="R650" s="20">
        <f t="shared" si="93"/>
        <v>0</v>
      </c>
      <c r="S650" s="20">
        <f t="shared" si="97"/>
        <v>0</v>
      </c>
      <c r="T650" s="20">
        <f>IF((T649+R650)&lt;0,0,IF((T649+R650)&gt;结论【关键目标】!C$28,结论【关键目标】!C$28,T649+R650))</f>
        <v>0</v>
      </c>
      <c r="U650" s="19">
        <f>IF((T649+R650)&lt;结论【关键目标】!$C$28,0,(发电量计算【计算逻辑页】!R650+发电量计算【计算逻辑页】!T649-结论【关键目标】!$C$28))</f>
        <v>0</v>
      </c>
      <c r="V650" s="5">
        <f t="shared" si="94"/>
        <v>0</v>
      </c>
      <c r="W650" s="5">
        <f t="shared" si="95"/>
        <v>0</v>
      </c>
      <c r="X650" s="5">
        <f t="shared" si="98"/>
        <v>0</v>
      </c>
    </row>
    <row r="651" spans="1:24" x14ac:dyDescent="0.15">
      <c r="A651" s="7">
        <v>650</v>
      </c>
      <c r="B651" s="7">
        <v>1</v>
      </c>
      <c r="C651" s="7">
        <v>28</v>
      </c>
      <c r="D651" s="7">
        <v>2</v>
      </c>
      <c r="E651" s="7">
        <v>28</v>
      </c>
      <c r="F651" s="7">
        <v>-4</v>
      </c>
      <c r="G651" s="7">
        <v>0</v>
      </c>
      <c r="H651" s="7">
        <f t="shared" si="90"/>
        <v>6</v>
      </c>
      <c r="I651" s="16">
        <f t="shared" si="91"/>
        <v>44954</v>
      </c>
      <c r="J651" s="17">
        <v>0.2407</v>
      </c>
      <c r="K651" s="18">
        <f>G651*结论【关键目标】!C$27*0.7735*0.001</f>
        <v>0</v>
      </c>
      <c r="L651" s="5">
        <v>-40318.319219999998</v>
      </c>
      <c r="M651" s="5">
        <f>ABS(IF(L651&lt;=0,L651/耗电量关键数据!$B$6/1000,L651/耗电量关键数据!$B$5/1000))</f>
        <v>16.127327688000001</v>
      </c>
      <c r="N651" s="19">
        <f>耗电量关键数据!$B$14</f>
        <v>1.1688450000000001</v>
      </c>
      <c r="O651" s="19">
        <f>耗电量关键数据!$B$15</f>
        <v>0.37403039999999999</v>
      </c>
      <c r="P651" s="19">
        <f t="shared" si="92"/>
        <v>17.670203088000001</v>
      </c>
      <c r="Q651" s="19">
        <f t="shared" si="96"/>
        <v>0</v>
      </c>
      <c r="R651" s="20">
        <f t="shared" si="93"/>
        <v>0</v>
      </c>
      <c r="S651" s="20">
        <f t="shared" si="97"/>
        <v>0</v>
      </c>
      <c r="T651" s="20">
        <f>IF((T650+R651)&lt;0,0,IF((T650+R651)&gt;结论【关键目标】!C$28,结论【关键目标】!C$28,T650+R651))</f>
        <v>0</v>
      </c>
      <c r="U651" s="19">
        <f>IF((T650+R651)&lt;结论【关键目标】!$C$28,0,(发电量计算【计算逻辑页】!R651+发电量计算【计算逻辑页】!T650-结论【关键目标】!$C$28))</f>
        <v>0</v>
      </c>
      <c r="V651" s="5">
        <f t="shared" si="94"/>
        <v>0</v>
      </c>
      <c r="W651" s="5">
        <f t="shared" si="95"/>
        <v>0</v>
      </c>
      <c r="X651" s="5">
        <f t="shared" si="98"/>
        <v>0</v>
      </c>
    </row>
    <row r="652" spans="1:24" x14ac:dyDescent="0.15">
      <c r="A652" s="7">
        <v>651</v>
      </c>
      <c r="B652" s="7">
        <v>1</v>
      </c>
      <c r="C652" s="7">
        <v>28</v>
      </c>
      <c r="D652" s="7">
        <v>3</v>
      </c>
      <c r="E652" s="7">
        <v>28</v>
      </c>
      <c r="F652" s="7">
        <v>-2.9</v>
      </c>
      <c r="G652" s="7">
        <v>0</v>
      </c>
      <c r="H652" s="7">
        <f t="shared" si="90"/>
        <v>6</v>
      </c>
      <c r="I652" s="16">
        <f t="shared" si="91"/>
        <v>44954</v>
      </c>
      <c r="J652" s="17">
        <v>0.2407</v>
      </c>
      <c r="K652" s="18">
        <f>G652*结论【关键目标】!C$27*0.7735*0.001</f>
        <v>0</v>
      </c>
      <c r="L652" s="5">
        <v>-42061.814100000003</v>
      </c>
      <c r="M652" s="5">
        <f>ABS(IF(L652&lt;=0,L652/耗电量关键数据!$B$6/1000,L652/耗电量关键数据!$B$5/1000))</f>
        <v>16.82472564</v>
      </c>
      <c r="N652" s="19">
        <f>耗电量关键数据!$B$14</f>
        <v>1.1688450000000001</v>
      </c>
      <c r="O652" s="19">
        <f>耗电量关键数据!$B$15</f>
        <v>0.37403039999999999</v>
      </c>
      <c r="P652" s="19">
        <f t="shared" si="92"/>
        <v>18.36760104</v>
      </c>
      <c r="Q652" s="19">
        <f t="shared" si="96"/>
        <v>0</v>
      </c>
      <c r="R652" s="20">
        <f t="shared" si="93"/>
        <v>0</v>
      </c>
      <c r="S652" s="20">
        <f t="shared" si="97"/>
        <v>0</v>
      </c>
      <c r="T652" s="20">
        <f>IF((T651+R652)&lt;0,0,IF((T651+R652)&gt;结论【关键目标】!C$28,结论【关键目标】!C$28,T651+R652))</f>
        <v>0</v>
      </c>
      <c r="U652" s="19">
        <f>IF((T651+R652)&lt;结论【关键目标】!$C$28,0,(发电量计算【计算逻辑页】!R652+发电量计算【计算逻辑页】!T651-结论【关键目标】!$C$28))</f>
        <v>0</v>
      </c>
      <c r="V652" s="5">
        <f t="shared" si="94"/>
        <v>0</v>
      </c>
      <c r="W652" s="5">
        <f t="shared" si="95"/>
        <v>0</v>
      </c>
      <c r="X652" s="5">
        <f t="shared" si="98"/>
        <v>0</v>
      </c>
    </row>
    <row r="653" spans="1:24" x14ac:dyDescent="0.15">
      <c r="A653" s="7">
        <v>652</v>
      </c>
      <c r="B653" s="7">
        <v>1</v>
      </c>
      <c r="C653" s="7">
        <v>28</v>
      </c>
      <c r="D653" s="7">
        <v>4</v>
      </c>
      <c r="E653" s="7">
        <v>28</v>
      </c>
      <c r="F653" s="7">
        <v>-5</v>
      </c>
      <c r="G653" s="7">
        <v>0</v>
      </c>
      <c r="H653" s="7">
        <f t="shared" si="90"/>
        <v>6</v>
      </c>
      <c r="I653" s="16">
        <f t="shared" si="91"/>
        <v>44954</v>
      </c>
      <c r="J653" s="17">
        <v>0.2407</v>
      </c>
      <c r="K653" s="18">
        <f>G653*结论【关键目标】!C$27*0.7735*0.001</f>
        <v>0</v>
      </c>
      <c r="L653" s="5">
        <v>-43587.372130000003</v>
      </c>
      <c r="M653" s="5">
        <f>ABS(IF(L653&lt;=0,L653/耗电量关键数据!$B$6/1000,L653/耗电量关键数据!$B$5/1000))</f>
        <v>17.434948852000002</v>
      </c>
      <c r="N653" s="19">
        <f>耗电量关键数据!$B$14</f>
        <v>1.1688450000000001</v>
      </c>
      <c r="O653" s="19">
        <f>耗电量关键数据!$B$15</f>
        <v>0.37403039999999999</v>
      </c>
      <c r="P653" s="19">
        <f t="shared" si="92"/>
        <v>18.977824252000001</v>
      </c>
      <c r="Q653" s="19">
        <f t="shared" si="96"/>
        <v>0</v>
      </c>
      <c r="R653" s="20">
        <f t="shared" si="93"/>
        <v>0</v>
      </c>
      <c r="S653" s="20">
        <f t="shared" si="97"/>
        <v>0</v>
      </c>
      <c r="T653" s="20">
        <f>IF((T652+R653)&lt;0,0,IF((T652+R653)&gt;结论【关键目标】!C$28,结论【关键目标】!C$28,T652+R653))</f>
        <v>0</v>
      </c>
      <c r="U653" s="19">
        <f>IF((T652+R653)&lt;结论【关键目标】!$C$28,0,(发电量计算【计算逻辑页】!R653+发电量计算【计算逻辑页】!T652-结论【关键目标】!$C$28))</f>
        <v>0</v>
      </c>
      <c r="V653" s="5">
        <f t="shared" si="94"/>
        <v>0</v>
      </c>
      <c r="W653" s="5">
        <f t="shared" si="95"/>
        <v>0</v>
      </c>
      <c r="X653" s="5">
        <f t="shared" si="98"/>
        <v>0</v>
      </c>
    </row>
    <row r="654" spans="1:24" x14ac:dyDescent="0.15">
      <c r="A654" s="7">
        <v>653</v>
      </c>
      <c r="B654" s="7">
        <v>1</v>
      </c>
      <c r="C654" s="7">
        <v>28</v>
      </c>
      <c r="D654" s="7">
        <v>5</v>
      </c>
      <c r="E654" s="7">
        <v>28</v>
      </c>
      <c r="F654" s="7">
        <v>-5</v>
      </c>
      <c r="G654" s="7">
        <v>0</v>
      </c>
      <c r="H654" s="7">
        <f t="shared" si="90"/>
        <v>6</v>
      </c>
      <c r="I654" s="16">
        <f t="shared" si="91"/>
        <v>44954</v>
      </c>
      <c r="J654" s="17">
        <v>0.2407</v>
      </c>
      <c r="K654" s="18">
        <f>G654*结论【关键目标】!C$27*0.7735*0.001</f>
        <v>0</v>
      </c>
      <c r="L654" s="5">
        <v>-44894.993289999999</v>
      </c>
      <c r="M654" s="5">
        <f>ABS(IF(L654&lt;=0,L654/耗电量关键数据!$B$6/1000,L654/耗电量关键数据!$B$5/1000))</f>
        <v>17.957997316</v>
      </c>
      <c r="N654" s="19">
        <f>耗电量关键数据!$B$14</f>
        <v>1.1688450000000001</v>
      </c>
      <c r="O654" s="19">
        <f>耗电量关键数据!$B$15</f>
        <v>0.37403039999999999</v>
      </c>
      <c r="P654" s="19">
        <f t="shared" si="92"/>
        <v>19.500872716</v>
      </c>
      <c r="Q654" s="19">
        <f t="shared" si="96"/>
        <v>0</v>
      </c>
      <c r="R654" s="20">
        <f t="shared" si="93"/>
        <v>0</v>
      </c>
      <c r="S654" s="20">
        <f t="shared" si="97"/>
        <v>0</v>
      </c>
      <c r="T654" s="20">
        <f>IF((T653+R654)&lt;0,0,IF((T653+R654)&gt;结论【关键目标】!C$28,结论【关键目标】!C$28,T653+R654))</f>
        <v>0</v>
      </c>
      <c r="U654" s="19">
        <f>IF((T653+R654)&lt;结论【关键目标】!$C$28,0,(发电量计算【计算逻辑页】!R654+发电量计算【计算逻辑页】!T653-结论【关键目标】!$C$28))</f>
        <v>0</v>
      </c>
      <c r="V654" s="5">
        <f t="shared" si="94"/>
        <v>0</v>
      </c>
      <c r="W654" s="5">
        <f t="shared" si="95"/>
        <v>0</v>
      </c>
      <c r="X654" s="5">
        <f t="shared" si="98"/>
        <v>0</v>
      </c>
    </row>
    <row r="655" spans="1:24" x14ac:dyDescent="0.15">
      <c r="A655" s="7">
        <v>654</v>
      </c>
      <c r="B655" s="7">
        <v>1</v>
      </c>
      <c r="C655" s="7">
        <v>28</v>
      </c>
      <c r="D655" s="7">
        <v>6</v>
      </c>
      <c r="E655" s="7">
        <v>28</v>
      </c>
      <c r="F655" s="7">
        <v>-4.4000000000000004</v>
      </c>
      <c r="G655" s="7">
        <v>0</v>
      </c>
      <c r="H655" s="7">
        <f t="shared" si="90"/>
        <v>6</v>
      </c>
      <c r="I655" s="16">
        <f t="shared" si="91"/>
        <v>44954</v>
      </c>
      <c r="J655" s="17">
        <v>0.2407</v>
      </c>
      <c r="K655" s="18">
        <f>G655*结论【关键目标】!C$27*0.7735*0.001</f>
        <v>0</v>
      </c>
      <c r="L655" s="5">
        <v>-46499.177049999998</v>
      </c>
      <c r="M655" s="5">
        <f>ABS(IF(L655&lt;=0,L655/耗电量关键数据!$B$6/1000,L655/耗电量关键数据!$B$5/1000))</f>
        <v>18.59967082</v>
      </c>
      <c r="N655" s="19">
        <f>耗电量关键数据!$B$14</f>
        <v>1.1688450000000001</v>
      </c>
      <c r="O655" s="19">
        <f>耗电量关键数据!$B$15</f>
        <v>0.37403039999999999</v>
      </c>
      <c r="P655" s="19">
        <f t="shared" si="92"/>
        <v>20.14254622</v>
      </c>
      <c r="Q655" s="19">
        <f t="shared" si="96"/>
        <v>0</v>
      </c>
      <c r="R655" s="20">
        <f t="shared" si="93"/>
        <v>0</v>
      </c>
      <c r="S655" s="20">
        <f t="shared" si="97"/>
        <v>0</v>
      </c>
      <c r="T655" s="20">
        <f>IF((T654+R655)&lt;0,0,IF((T654+R655)&gt;结论【关键目标】!C$28,结论【关键目标】!C$28,T654+R655))</f>
        <v>0</v>
      </c>
      <c r="U655" s="19">
        <f>IF((T654+R655)&lt;结论【关键目标】!$C$28,0,(发电量计算【计算逻辑页】!R655+发电量计算【计算逻辑页】!T654-结论【关键目标】!$C$28))</f>
        <v>0</v>
      </c>
      <c r="V655" s="5">
        <f t="shared" si="94"/>
        <v>0</v>
      </c>
      <c r="W655" s="5">
        <f t="shared" si="95"/>
        <v>0</v>
      </c>
      <c r="X655" s="5">
        <f t="shared" si="98"/>
        <v>0</v>
      </c>
    </row>
    <row r="656" spans="1:24" x14ac:dyDescent="0.15">
      <c r="A656" s="7">
        <v>655</v>
      </c>
      <c r="B656" s="7">
        <v>1</v>
      </c>
      <c r="C656" s="7">
        <v>28</v>
      </c>
      <c r="D656" s="7">
        <v>7</v>
      </c>
      <c r="E656" s="7">
        <v>28</v>
      </c>
      <c r="F656" s="7">
        <v>-6</v>
      </c>
      <c r="G656" s="7">
        <v>0</v>
      </c>
      <c r="H656" s="7">
        <f t="shared" si="90"/>
        <v>6</v>
      </c>
      <c r="I656" s="16">
        <f t="shared" si="91"/>
        <v>44954</v>
      </c>
      <c r="J656" s="17">
        <v>0.2407</v>
      </c>
      <c r="K656" s="18">
        <f>G656*结论【关键目标】!C$27*0.7735*0.001</f>
        <v>0</v>
      </c>
      <c r="L656" s="5">
        <v>-46149.490830000002</v>
      </c>
      <c r="M656" s="5">
        <f>ABS(IF(L656&lt;=0,L656/耗电量关键数据!$B$6/1000,L656/耗电量关键数据!$B$5/1000))</f>
        <v>18.459796332000003</v>
      </c>
      <c r="N656" s="19">
        <f>耗电量关键数据!$B$14</f>
        <v>1.1688450000000001</v>
      </c>
      <c r="O656" s="19">
        <f>耗电量关键数据!$B$15</f>
        <v>0.37403039999999999</v>
      </c>
      <c r="P656" s="19">
        <f t="shared" si="92"/>
        <v>20.002671732000003</v>
      </c>
      <c r="Q656" s="19">
        <f t="shared" si="96"/>
        <v>0</v>
      </c>
      <c r="R656" s="20">
        <f t="shared" si="93"/>
        <v>0</v>
      </c>
      <c r="S656" s="20">
        <f t="shared" si="97"/>
        <v>0</v>
      </c>
      <c r="T656" s="20">
        <f>IF((T655+R656)&lt;0,0,IF((T655+R656)&gt;结论【关键目标】!C$28,结论【关键目标】!C$28,T655+R656))</f>
        <v>0</v>
      </c>
      <c r="U656" s="19">
        <f>IF((T655+R656)&lt;结论【关键目标】!$C$28,0,(发电量计算【计算逻辑页】!R656+发电量计算【计算逻辑页】!T655-结论【关键目标】!$C$28))</f>
        <v>0</v>
      </c>
      <c r="V656" s="5">
        <f t="shared" si="94"/>
        <v>0</v>
      </c>
      <c r="W656" s="5">
        <f t="shared" si="95"/>
        <v>0</v>
      </c>
      <c r="X656" s="5">
        <f t="shared" si="98"/>
        <v>0</v>
      </c>
    </row>
    <row r="657" spans="1:24" x14ac:dyDescent="0.15">
      <c r="A657" s="7">
        <v>656</v>
      </c>
      <c r="B657" s="7">
        <v>1</v>
      </c>
      <c r="C657" s="7">
        <v>28</v>
      </c>
      <c r="D657" s="7">
        <v>8</v>
      </c>
      <c r="E657" s="7">
        <v>28</v>
      </c>
      <c r="F657" s="7">
        <v>-6</v>
      </c>
      <c r="G657" s="7">
        <v>139.1</v>
      </c>
      <c r="H657" s="7">
        <f t="shared" si="90"/>
        <v>6</v>
      </c>
      <c r="I657" s="16">
        <f t="shared" si="91"/>
        <v>44954</v>
      </c>
      <c r="J657" s="17">
        <v>0.70809999999999995</v>
      </c>
      <c r="K657" s="18">
        <f>G657*结论【关键目标】!C$27*0.7735*0.001</f>
        <v>12.911261999999999</v>
      </c>
      <c r="L657" s="5">
        <v>-44881.574269999997</v>
      </c>
      <c r="M657" s="5">
        <f>ABS(IF(L657&lt;=0,L657/耗电量关键数据!$B$6/1000,L657/耗电量关键数据!$B$5/1000))</f>
        <v>17.952629708</v>
      </c>
      <c r="N657" s="19">
        <f>耗电量关键数据!$B$14</f>
        <v>1.1688450000000001</v>
      </c>
      <c r="O657" s="19">
        <f>耗电量关键数据!$B$15</f>
        <v>0.37403039999999999</v>
      </c>
      <c r="P657" s="19">
        <f t="shared" si="92"/>
        <v>19.495505108</v>
      </c>
      <c r="Q657" s="19">
        <f t="shared" si="96"/>
        <v>0</v>
      </c>
      <c r="R657" s="20">
        <f t="shared" si="93"/>
        <v>12.911261999999999</v>
      </c>
      <c r="S657" s="20">
        <f t="shared" si="97"/>
        <v>0</v>
      </c>
      <c r="T657" s="20">
        <f>IF((T656+R657)&lt;0,0,IF((T656+R657)&gt;结论【关键目标】!C$28,结论【关键目标】!C$28,T656+R657))</f>
        <v>12.911261999999999</v>
      </c>
      <c r="U657" s="19">
        <f>IF((T656+R657)&lt;结论【关键目标】!$C$28,0,(发电量计算【计算逻辑页】!R657+发电量计算【计算逻辑页】!T656-结论【关键目标】!$C$28))</f>
        <v>0</v>
      </c>
      <c r="V657" s="5">
        <f t="shared" si="94"/>
        <v>0</v>
      </c>
      <c r="W657" s="5">
        <f t="shared" si="95"/>
        <v>9.1424646221999986</v>
      </c>
      <c r="X657" s="5">
        <f t="shared" si="98"/>
        <v>0</v>
      </c>
    </row>
    <row r="658" spans="1:24" x14ac:dyDescent="0.15">
      <c r="A658" s="7">
        <v>657</v>
      </c>
      <c r="B658" s="7">
        <v>1</v>
      </c>
      <c r="C658" s="7">
        <v>28</v>
      </c>
      <c r="D658" s="7">
        <v>9</v>
      </c>
      <c r="E658" s="7">
        <v>28</v>
      </c>
      <c r="F658" s="7">
        <v>-5.6</v>
      </c>
      <c r="G658" s="7">
        <v>270.7</v>
      </c>
      <c r="H658" s="7">
        <f t="shared" si="90"/>
        <v>6</v>
      </c>
      <c r="I658" s="16">
        <f t="shared" si="91"/>
        <v>44954</v>
      </c>
      <c r="J658" s="17">
        <v>0.70809999999999995</v>
      </c>
      <c r="K658" s="18">
        <f>G658*结论【关键目标】!C$27*0.7735*0.001</f>
        <v>25.126374000000002</v>
      </c>
      <c r="L658" s="5">
        <v>-36632.192940000001</v>
      </c>
      <c r="M658" s="5">
        <f>ABS(IF(L658&lt;=0,L658/耗电量关键数据!$B$6/1000,L658/耗电量关键数据!$B$5/1000))</f>
        <v>14.652877176000001</v>
      </c>
      <c r="N658" s="19">
        <f>耗电量关键数据!$B$14</f>
        <v>1.1688450000000001</v>
      </c>
      <c r="O658" s="19">
        <f>耗电量关键数据!$B$15</f>
        <v>0.37403039999999999</v>
      </c>
      <c r="P658" s="19">
        <f t="shared" si="92"/>
        <v>16.195752576</v>
      </c>
      <c r="Q658" s="19">
        <f t="shared" si="96"/>
        <v>0</v>
      </c>
      <c r="R658" s="20">
        <f t="shared" si="93"/>
        <v>25.126374000000002</v>
      </c>
      <c r="S658" s="20">
        <f t="shared" si="97"/>
        <v>0</v>
      </c>
      <c r="T658" s="20">
        <f>IF((T657+R658)&lt;0,0,IF((T657+R658)&gt;结论【关键目标】!C$28,结论【关键目标】!C$28,T657+R658))</f>
        <v>22</v>
      </c>
      <c r="U658" s="19">
        <f>IF((T657+R658)&lt;结论【关键目标】!$C$28,0,(发电量计算【计算逻辑页】!R658+发电量计算【计算逻辑页】!T657-结论【关键目标】!$C$28))</f>
        <v>16.037635999999999</v>
      </c>
      <c r="V658" s="5">
        <f t="shared" si="94"/>
        <v>5.6131725999999995</v>
      </c>
      <c r="W658" s="5">
        <f t="shared" si="95"/>
        <v>11.4682123990656</v>
      </c>
      <c r="X658" s="5">
        <f t="shared" si="98"/>
        <v>0</v>
      </c>
    </row>
    <row r="659" spans="1:24" x14ac:dyDescent="0.15">
      <c r="A659" s="7">
        <v>658</v>
      </c>
      <c r="B659" s="7">
        <v>1</v>
      </c>
      <c r="C659" s="7">
        <v>28</v>
      </c>
      <c r="D659" s="7">
        <v>10</v>
      </c>
      <c r="E659" s="7">
        <v>28</v>
      </c>
      <c r="F659" s="7">
        <v>-5</v>
      </c>
      <c r="G659" s="7">
        <v>395</v>
      </c>
      <c r="H659" s="7">
        <f t="shared" si="90"/>
        <v>6</v>
      </c>
      <c r="I659" s="16">
        <f t="shared" si="91"/>
        <v>44954</v>
      </c>
      <c r="J659" s="17">
        <v>0.70809999999999995</v>
      </c>
      <c r="K659" s="18">
        <f>G659*结论【关键目标】!C$27*0.7735*0.001</f>
        <v>36.663900000000005</v>
      </c>
      <c r="L659" s="5">
        <v>-31674.259559999999</v>
      </c>
      <c r="M659" s="5">
        <f>ABS(IF(L659&lt;=0,L659/耗电量关键数据!$B$6/1000,L659/耗电量关键数据!$B$5/1000))</f>
        <v>12.669703824000001</v>
      </c>
      <c r="N659" s="19">
        <f>耗电量关键数据!$B$14</f>
        <v>1.1688450000000001</v>
      </c>
      <c r="O659" s="19">
        <f>耗电量关键数据!$B$15</f>
        <v>0.37403039999999999</v>
      </c>
      <c r="P659" s="19">
        <f t="shared" si="92"/>
        <v>14.212579224000001</v>
      </c>
      <c r="Q659" s="19">
        <f t="shared" si="96"/>
        <v>0</v>
      </c>
      <c r="R659" s="20">
        <f t="shared" si="93"/>
        <v>36.663900000000005</v>
      </c>
      <c r="S659" s="20">
        <f t="shared" si="97"/>
        <v>0</v>
      </c>
      <c r="T659" s="20">
        <f>IF((T658+R659)&lt;0,0,IF((T658+R659)&gt;结论【关键目标】!C$28,结论【关键目标】!C$28,T658+R659))</f>
        <v>22</v>
      </c>
      <c r="U659" s="19">
        <f>IF((T658+R659)&lt;结论【关键目标】!$C$28,0,(发电量计算【计算逻辑页】!R659+发电量计算【计算逻辑页】!T658-结论【关键目标】!$C$28))</f>
        <v>36.663900000000005</v>
      </c>
      <c r="V659" s="5">
        <f t="shared" si="94"/>
        <v>12.832365000000001</v>
      </c>
      <c r="W659" s="5">
        <f t="shared" si="95"/>
        <v>10.063927348514399</v>
      </c>
      <c r="X659" s="5">
        <f t="shared" si="98"/>
        <v>0</v>
      </c>
    </row>
    <row r="660" spans="1:24" x14ac:dyDescent="0.15">
      <c r="A660" s="7">
        <v>659</v>
      </c>
      <c r="B660" s="7">
        <v>1</v>
      </c>
      <c r="C660" s="7">
        <v>28</v>
      </c>
      <c r="D660" s="7">
        <v>11</v>
      </c>
      <c r="E660" s="7">
        <v>28</v>
      </c>
      <c r="F660" s="7">
        <v>-4</v>
      </c>
      <c r="G660" s="7">
        <v>469.2</v>
      </c>
      <c r="H660" s="7">
        <f t="shared" si="90"/>
        <v>6</v>
      </c>
      <c r="I660" s="16">
        <f t="shared" si="91"/>
        <v>44954</v>
      </c>
      <c r="J660" s="17">
        <v>1.2267999999999999</v>
      </c>
      <c r="K660" s="18">
        <f>G660*结论【关键目标】!C$27*0.7735*0.001</f>
        <v>43.551144000000001</v>
      </c>
      <c r="L660" s="5">
        <v>-22744.084760000002</v>
      </c>
      <c r="M660" s="5">
        <f>ABS(IF(L660&lt;=0,L660/耗电量关键数据!$B$6/1000,L660/耗电量关键数据!$B$5/1000))</f>
        <v>9.0976339040000003</v>
      </c>
      <c r="N660" s="19">
        <f>耗电量关键数据!$B$14</f>
        <v>1.1688450000000001</v>
      </c>
      <c r="O660" s="19">
        <f>耗电量关键数据!$B$15</f>
        <v>0.37403039999999999</v>
      </c>
      <c r="P660" s="19">
        <f t="shared" si="92"/>
        <v>10.640509304</v>
      </c>
      <c r="Q660" s="19">
        <f t="shared" si="96"/>
        <v>10.640509304</v>
      </c>
      <c r="R660" s="20">
        <f t="shared" si="93"/>
        <v>32.910634696000002</v>
      </c>
      <c r="S660" s="20">
        <f t="shared" si="97"/>
        <v>0</v>
      </c>
      <c r="T660" s="20">
        <f>IF((T659+R660)&lt;0,0,IF((T659+R660)&gt;结论【关键目标】!C$28,结论【关键目标】!C$28,T659+R660))</f>
        <v>22</v>
      </c>
      <c r="U660" s="19">
        <f>IF((T659+R660)&lt;结论【关键目标】!$C$28,0,(发电量计算【计算逻辑页】!R660+发电量计算【计算逻辑页】!T659-结论【关键目标】!$C$28))</f>
        <v>32.910634696000002</v>
      </c>
      <c r="V660" s="5">
        <f t="shared" si="94"/>
        <v>11.5187221436</v>
      </c>
      <c r="W660" s="5">
        <f t="shared" si="95"/>
        <v>13.053776814147199</v>
      </c>
      <c r="X660" s="5">
        <f t="shared" si="98"/>
        <v>0</v>
      </c>
    </row>
    <row r="661" spans="1:24" x14ac:dyDescent="0.15">
      <c r="A661" s="7">
        <v>660</v>
      </c>
      <c r="B661" s="7">
        <v>1</v>
      </c>
      <c r="C661" s="7">
        <v>28</v>
      </c>
      <c r="D661" s="7">
        <v>12</v>
      </c>
      <c r="E661" s="7">
        <v>28</v>
      </c>
      <c r="F661" s="7">
        <v>-0.5</v>
      </c>
      <c r="G661" s="7">
        <v>599.70000000000005</v>
      </c>
      <c r="H661" s="7">
        <f t="shared" si="90"/>
        <v>6</v>
      </c>
      <c r="I661" s="16">
        <f t="shared" si="91"/>
        <v>44954</v>
      </c>
      <c r="J661" s="17">
        <v>1.2267999999999999</v>
      </c>
      <c r="K661" s="18">
        <f>G661*结论【关键目标】!C$27*0.7735*0.001</f>
        <v>55.664153999999996</v>
      </c>
      <c r="L661" s="5">
        <v>-18437.724259999999</v>
      </c>
      <c r="M661" s="5">
        <f>ABS(IF(L661&lt;=0,L661/耗电量关键数据!$B$6/1000,L661/耗电量关键数据!$B$5/1000))</f>
        <v>7.3750897039999996</v>
      </c>
      <c r="N661" s="19">
        <f>耗电量关键数据!$B$14</f>
        <v>1.1688450000000001</v>
      </c>
      <c r="O661" s="19">
        <f>耗电量关键数据!$B$15</f>
        <v>0.37403039999999999</v>
      </c>
      <c r="P661" s="19">
        <f t="shared" si="92"/>
        <v>8.9179651040000003</v>
      </c>
      <c r="Q661" s="19">
        <f t="shared" si="96"/>
        <v>8.9179651040000003</v>
      </c>
      <c r="R661" s="20">
        <f t="shared" si="93"/>
        <v>46.746188895999992</v>
      </c>
      <c r="S661" s="20">
        <f t="shared" si="97"/>
        <v>0</v>
      </c>
      <c r="T661" s="20">
        <f>IF((T660+R661)&lt;0,0,IF((T660+R661)&gt;结论【关键目标】!C$28,结论【关键目标】!C$28,T660+R661))</f>
        <v>22</v>
      </c>
      <c r="U661" s="19">
        <f>IF((T660+R661)&lt;结论【关键目标】!$C$28,0,(发电量计算【计算逻辑页】!R661+发电量计算【计算逻辑页】!T660-结论【关键目标】!$C$28))</f>
        <v>46.746188895999992</v>
      </c>
      <c r="V661" s="5">
        <f t="shared" si="94"/>
        <v>16.361166113599996</v>
      </c>
      <c r="W661" s="5">
        <f t="shared" si="95"/>
        <v>10.940559589587199</v>
      </c>
      <c r="X661" s="5">
        <f t="shared" si="98"/>
        <v>0</v>
      </c>
    </row>
    <row r="662" spans="1:24" x14ac:dyDescent="0.15">
      <c r="A662" s="7">
        <v>661</v>
      </c>
      <c r="B662" s="7">
        <v>1</v>
      </c>
      <c r="C662" s="7">
        <v>28</v>
      </c>
      <c r="D662" s="7">
        <v>13</v>
      </c>
      <c r="E662" s="7">
        <v>28</v>
      </c>
      <c r="F662" s="7">
        <v>0</v>
      </c>
      <c r="G662" s="7">
        <v>536.79999999999995</v>
      </c>
      <c r="H662" s="7">
        <f t="shared" si="90"/>
        <v>6</v>
      </c>
      <c r="I662" s="16">
        <f t="shared" si="91"/>
        <v>44954</v>
      </c>
      <c r="J662" s="17">
        <v>1.2267999999999999</v>
      </c>
      <c r="K662" s="18">
        <f>G662*结论【关键目标】!C$27*0.7735*0.001</f>
        <v>49.825775999999991</v>
      </c>
      <c r="L662" s="5">
        <v>-16117.54185</v>
      </c>
      <c r="M662" s="5">
        <f>ABS(IF(L662&lt;=0,L662/耗电量关键数据!$B$6/1000,L662/耗电量关键数据!$B$5/1000))</f>
        <v>6.4470167400000005</v>
      </c>
      <c r="N662" s="19">
        <f>耗电量关键数据!$B$14</f>
        <v>1.1688450000000001</v>
      </c>
      <c r="O662" s="19">
        <f>耗电量关键数据!$B$15</f>
        <v>0.37403039999999999</v>
      </c>
      <c r="P662" s="19">
        <f t="shared" si="92"/>
        <v>7.9898921400000003</v>
      </c>
      <c r="Q662" s="19">
        <f t="shared" si="96"/>
        <v>7.9898921400000003</v>
      </c>
      <c r="R662" s="20">
        <f t="shared" si="93"/>
        <v>41.835883859999988</v>
      </c>
      <c r="S662" s="20">
        <f t="shared" si="97"/>
        <v>0</v>
      </c>
      <c r="T662" s="20">
        <f>IF((T661+R662)&lt;0,0,IF((T661+R662)&gt;结论【关键目标】!C$28,结论【关键目标】!C$28,T661+R662))</f>
        <v>22</v>
      </c>
      <c r="U662" s="19">
        <f>IF((T661+R662)&lt;结论【关键目标】!$C$28,0,(发电量计算【计算逻辑页】!R662+发电量计算【计算逻辑页】!T661-结论【关键目标】!$C$28))</f>
        <v>41.835883859999988</v>
      </c>
      <c r="V662" s="5">
        <f t="shared" si="94"/>
        <v>14.642559350999996</v>
      </c>
      <c r="W662" s="5">
        <f t="shared" si="95"/>
        <v>9.8019996773519988</v>
      </c>
      <c r="X662" s="5">
        <f t="shared" si="98"/>
        <v>0</v>
      </c>
    </row>
    <row r="663" spans="1:24" x14ac:dyDescent="0.15">
      <c r="A663" s="7">
        <v>662</v>
      </c>
      <c r="B663" s="7">
        <v>1</v>
      </c>
      <c r="C663" s="7">
        <v>28</v>
      </c>
      <c r="D663" s="7">
        <v>14</v>
      </c>
      <c r="E663" s="7">
        <v>28</v>
      </c>
      <c r="F663" s="7">
        <v>1</v>
      </c>
      <c r="G663" s="7">
        <v>440.6</v>
      </c>
      <c r="H663" s="7">
        <f t="shared" si="90"/>
        <v>6</v>
      </c>
      <c r="I663" s="16">
        <f t="shared" si="91"/>
        <v>44954</v>
      </c>
      <c r="J663" s="17">
        <v>1.2267999999999999</v>
      </c>
      <c r="K663" s="18">
        <f>G663*结论【关键目标】!C$27*0.7735*0.001</f>
        <v>40.896492000000002</v>
      </c>
      <c r="L663" s="5">
        <v>-16433.074970000001</v>
      </c>
      <c r="M663" s="5">
        <f>ABS(IF(L663&lt;=0,L663/耗电量关键数据!$B$6/1000,L663/耗电量关键数据!$B$5/1000))</f>
        <v>6.5732299880000014</v>
      </c>
      <c r="N663" s="19">
        <f>耗电量关键数据!$B$14</f>
        <v>1.1688450000000001</v>
      </c>
      <c r="O663" s="19">
        <f>耗电量关键数据!$B$15</f>
        <v>0.37403039999999999</v>
      </c>
      <c r="P663" s="19">
        <f t="shared" si="92"/>
        <v>8.1161053880000011</v>
      </c>
      <c r="Q663" s="19">
        <f t="shared" si="96"/>
        <v>8.1161053880000011</v>
      </c>
      <c r="R663" s="20">
        <f t="shared" si="93"/>
        <v>32.780386612000001</v>
      </c>
      <c r="S663" s="20">
        <f t="shared" si="97"/>
        <v>0</v>
      </c>
      <c r="T663" s="20">
        <f>IF((T662+R663)&lt;0,0,IF((T662+R663)&gt;结论【关键目标】!C$28,结论【关键目标】!C$28,T662+R663))</f>
        <v>22</v>
      </c>
      <c r="U663" s="19">
        <f>IF((T662+R663)&lt;结论【关键目标】!$C$28,0,(发电量计算【计算逻辑页】!R663+发电量计算【计算逻辑页】!T662-结论【关键目标】!$C$28))</f>
        <v>32.780386612000001</v>
      </c>
      <c r="V663" s="5">
        <f t="shared" si="94"/>
        <v>11.4731353142</v>
      </c>
      <c r="W663" s="5">
        <f t="shared" si="95"/>
        <v>9.956838089998401</v>
      </c>
      <c r="X663" s="5">
        <f t="shared" si="98"/>
        <v>0</v>
      </c>
    </row>
    <row r="664" spans="1:24" x14ac:dyDescent="0.15">
      <c r="A664" s="7">
        <v>663</v>
      </c>
      <c r="B664" s="7">
        <v>1</v>
      </c>
      <c r="C664" s="7">
        <v>28</v>
      </c>
      <c r="D664" s="7">
        <v>15</v>
      </c>
      <c r="E664" s="7">
        <v>28</v>
      </c>
      <c r="F664" s="7">
        <v>1.1000000000000001</v>
      </c>
      <c r="G664" s="7">
        <v>242.1</v>
      </c>
      <c r="H664" s="7">
        <f t="shared" si="90"/>
        <v>6</v>
      </c>
      <c r="I664" s="16">
        <f t="shared" si="91"/>
        <v>44954</v>
      </c>
      <c r="J664" s="17">
        <v>1.2267999999999999</v>
      </c>
      <c r="K664" s="18">
        <f>G664*结论【关键目标】!C$27*0.7735*0.001</f>
        <v>22.471722</v>
      </c>
      <c r="L664" s="5">
        <v>-21382.028389999999</v>
      </c>
      <c r="M664" s="5">
        <f>ABS(IF(L664&lt;=0,L664/耗电量关键数据!$B$6/1000,L664/耗电量关键数据!$B$5/1000))</f>
        <v>8.5528113559999994</v>
      </c>
      <c r="N664" s="19">
        <f>耗电量关键数据!$B$14</f>
        <v>1.1688450000000001</v>
      </c>
      <c r="O664" s="19">
        <f>耗电量关键数据!$B$15</f>
        <v>0.37403039999999999</v>
      </c>
      <c r="P664" s="19">
        <f t="shared" si="92"/>
        <v>10.095686756000001</v>
      </c>
      <c r="Q664" s="19">
        <f t="shared" si="96"/>
        <v>10.095686756000001</v>
      </c>
      <c r="R664" s="20">
        <f t="shared" si="93"/>
        <v>12.376035243999999</v>
      </c>
      <c r="S664" s="20">
        <f t="shared" si="97"/>
        <v>0</v>
      </c>
      <c r="T664" s="20">
        <f>IF((T663+R664)&lt;0,0,IF((T663+R664)&gt;结论【关键目标】!C$28,结论【关键目标】!C$28,T663+R664))</f>
        <v>22</v>
      </c>
      <c r="U664" s="19">
        <f>IF((T663+R664)&lt;结论【关键目标】!$C$28,0,(发电量计算【计算逻辑页】!R664+发电量计算【计算逻辑页】!T663-结论【关键目标】!$C$28))</f>
        <v>12.376035244000001</v>
      </c>
      <c r="V664" s="5">
        <f t="shared" si="94"/>
        <v>4.3316123354</v>
      </c>
      <c r="W664" s="5">
        <f t="shared" si="95"/>
        <v>12.3853885122608</v>
      </c>
      <c r="X664" s="5">
        <f t="shared" si="98"/>
        <v>0</v>
      </c>
    </row>
    <row r="665" spans="1:24" x14ac:dyDescent="0.15">
      <c r="A665" s="7">
        <v>664</v>
      </c>
      <c r="B665" s="7">
        <v>1</v>
      </c>
      <c r="C665" s="7">
        <v>28</v>
      </c>
      <c r="D665" s="7">
        <v>16</v>
      </c>
      <c r="E665" s="7">
        <v>28</v>
      </c>
      <c r="F665" s="7">
        <v>2</v>
      </c>
      <c r="G665" s="7">
        <v>88.6</v>
      </c>
      <c r="H665" s="7">
        <f t="shared" si="90"/>
        <v>6</v>
      </c>
      <c r="I665" s="16">
        <f t="shared" si="91"/>
        <v>44954</v>
      </c>
      <c r="J665" s="17">
        <v>0.70809999999999995</v>
      </c>
      <c r="K665" s="18">
        <f>G665*结论【关键目标】!C$27*0.7735*0.001</f>
        <v>8.2238519999999991</v>
      </c>
      <c r="L665" s="5">
        <v>-27886.591420000001</v>
      </c>
      <c r="M665" s="5">
        <f>ABS(IF(L665&lt;=0,L665/耗电量关键数据!$B$6/1000,L665/耗电量关键数据!$B$5/1000))</f>
        <v>11.154636567999999</v>
      </c>
      <c r="N665" s="19">
        <f>耗电量关键数据!$B$14</f>
        <v>1.1688450000000001</v>
      </c>
      <c r="O665" s="19">
        <f>耗电量关键数据!$B$15</f>
        <v>0.37403039999999999</v>
      </c>
      <c r="P665" s="19">
        <f t="shared" si="92"/>
        <v>12.697511967999999</v>
      </c>
      <c r="Q665" s="19">
        <f t="shared" si="96"/>
        <v>0</v>
      </c>
      <c r="R665" s="20">
        <f t="shared" si="93"/>
        <v>8.2238519999999991</v>
      </c>
      <c r="S665" s="20">
        <f t="shared" si="97"/>
        <v>0</v>
      </c>
      <c r="T665" s="20">
        <f>IF((T664+R665)&lt;0,0,IF((T664+R665)&gt;结论【关键目标】!C$28,结论【关键目标】!C$28,T664+R665))</f>
        <v>22</v>
      </c>
      <c r="U665" s="19">
        <f>IF((T664+R665)&lt;结论【关键目标】!$C$28,0,(发电量计算【计算逻辑页】!R665+发电量计算【计算逻辑页】!T664-结论【关键目标】!$C$28))</f>
        <v>8.2238520000000008</v>
      </c>
      <c r="V665" s="5">
        <f t="shared" si="94"/>
        <v>2.8783482</v>
      </c>
      <c r="W665" s="5">
        <f t="shared" si="95"/>
        <v>5.8233096011999992</v>
      </c>
      <c r="X665" s="5">
        <f t="shared" si="98"/>
        <v>0</v>
      </c>
    </row>
    <row r="666" spans="1:24" x14ac:dyDescent="0.15">
      <c r="A666" s="7">
        <v>665</v>
      </c>
      <c r="B666" s="7">
        <v>1</v>
      </c>
      <c r="C666" s="7">
        <v>28</v>
      </c>
      <c r="D666" s="7">
        <v>17</v>
      </c>
      <c r="E666" s="7">
        <v>28</v>
      </c>
      <c r="F666" s="7">
        <v>1</v>
      </c>
      <c r="G666" s="7">
        <v>0</v>
      </c>
      <c r="H666" s="7">
        <f t="shared" si="90"/>
        <v>6</v>
      </c>
      <c r="I666" s="16">
        <f t="shared" si="91"/>
        <v>44954</v>
      </c>
      <c r="J666" s="17">
        <v>0.70809999999999995</v>
      </c>
      <c r="K666" s="18">
        <f>G666*结论【关键目标】!C$27*0.7735*0.001</f>
        <v>0</v>
      </c>
      <c r="L666" s="5">
        <v>-31442.354050000002</v>
      </c>
      <c r="M666" s="5">
        <f>ABS(IF(L666&lt;=0,L666/耗电量关键数据!$B$6/1000,L666/耗电量关键数据!$B$5/1000))</f>
        <v>12.576941620000001</v>
      </c>
      <c r="N666" s="19">
        <f>耗电量关键数据!$B$14</f>
        <v>1.1688450000000001</v>
      </c>
      <c r="O666" s="19">
        <f>耗电量关键数据!$B$15</f>
        <v>0.37403039999999999</v>
      </c>
      <c r="P666" s="19">
        <f t="shared" si="92"/>
        <v>14.119817020000001</v>
      </c>
      <c r="Q666" s="19">
        <f t="shared" si="96"/>
        <v>0</v>
      </c>
      <c r="R666" s="20">
        <f t="shared" si="93"/>
        <v>0</v>
      </c>
      <c r="S666" s="20">
        <f t="shared" si="97"/>
        <v>0</v>
      </c>
      <c r="T666" s="20">
        <f>IF((T665+R666)&lt;0,0,IF((T665+R666)&gt;结论【关键目标】!C$28,结论【关键目标】!C$28,T665+R666))</f>
        <v>22</v>
      </c>
      <c r="U666" s="19">
        <f>IF((T665+R666)&lt;结论【关键目标】!$C$28,0,(发电量计算【计算逻辑页】!R666+发电量计算【计算逻辑页】!T665-结论【关键目标】!$C$28))</f>
        <v>0</v>
      </c>
      <c r="V666" s="5">
        <f t="shared" si="94"/>
        <v>0</v>
      </c>
      <c r="W666" s="5">
        <f t="shared" si="95"/>
        <v>0</v>
      </c>
      <c r="X666" s="5">
        <f t="shared" si="98"/>
        <v>0</v>
      </c>
    </row>
    <row r="667" spans="1:24" x14ac:dyDescent="0.15">
      <c r="A667" s="7">
        <v>666</v>
      </c>
      <c r="B667" s="7">
        <v>1</v>
      </c>
      <c r="C667" s="7">
        <v>28</v>
      </c>
      <c r="D667" s="7">
        <v>18</v>
      </c>
      <c r="E667" s="7">
        <v>28</v>
      </c>
      <c r="F667" s="7">
        <v>-0.6</v>
      </c>
      <c r="G667" s="7">
        <v>0</v>
      </c>
      <c r="H667" s="7">
        <f t="shared" si="90"/>
        <v>6</v>
      </c>
      <c r="I667" s="16">
        <f t="shared" si="91"/>
        <v>44954</v>
      </c>
      <c r="J667" s="17">
        <v>0.70809999999999995</v>
      </c>
      <c r="K667" s="18">
        <f>G667*结论【关键目标】!C$27*0.7735*0.001</f>
        <v>0</v>
      </c>
      <c r="L667" s="5">
        <v>-33392.267480000002</v>
      </c>
      <c r="M667" s="5">
        <f>ABS(IF(L667&lt;=0,L667/耗电量关键数据!$B$6/1000,L667/耗电量关键数据!$B$5/1000))</f>
        <v>13.356906992000001</v>
      </c>
      <c r="N667" s="19">
        <f>耗电量关键数据!$B$14</f>
        <v>1.1688450000000001</v>
      </c>
      <c r="O667" s="19">
        <f>耗电量关键数据!$B$15</f>
        <v>0.37403039999999999</v>
      </c>
      <c r="P667" s="19">
        <f t="shared" si="92"/>
        <v>14.899782392000001</v>
      </c>
      <c r="Q667" s="19">
        <f t="shared" si="96"/>
        <v>0</v>
      </c>
      <c r="R667" s="20">
        <f t="shared" si="93"/>
        <v>0</v>
      </c>
      <c r="S667" s="20">
        <f t="shared" si="97"/>
        <v>0</v>
      </c>
      <c r="T667" s="20">
        <f>IF((T666+R667)&lt;0,0,IF((T666+R667)&gt;结论【关键目标】!C$28,结论【关键目标】!C$28,T666+R667))</f>
        <v>22</v>
      </c>
      <c r="U667" s="19">
        <f>IF((T666+R667)&lt;结论【关键目标】!$C$28,0,(发电量计算【计算逻辑页】!R667+发电量计算【计算逻辑页】!T666-结论【关键目标】!$C$28))</f>
        <v>0</v>
      </c>
      <c r="V667" s="5">
        <f t="shared" si="94"/>
        <v>0</v>
      </c>
      <c r="W667" s="5">
        <f t="shared" si="95"/>
        <v>0</v>
      </c>
      <c r="X667" s="5">
        <f t="shared" si="98"/>
        <v>0</v>
      </c>
    </row>
    <row r="668" spans="1:24" x14ac:dyDescent="0.15">
      <c r="A668" s="7">
        <v>667</v>
      </c>
      <c r="B668" s="7">
        <v>1</v>
      </c>
      <c r="C668" s="7">
        <v>28</v>
      </c>
      <c r="D668" s="7">
        <v>19</v>
      </c>
      <c r="E668" s="7">
        <v>28</v>
      </c>
      <c r="F668" s="7">
        <v>-1</v>
      </c>
      <c r="G668" s="7">
        <v>0</v>
      </c>
      <c r="H668" s="7">
        <f t="shared" si="90"/>
        <v>6</v>
      </c>
      <c r="I668" s="16">
        <f t="shared" si="91"/>
        <v>44954</v>
      </c>
      <c r="J668" s="17">
        <v>1.2267999999999999</v>
      </c>
      <c r="K668" s="18">
        <f>G668*结论【关键目标】!C$27*0.7735*0.001</f>
        <v>0</v>
      </c>
      <c r="L668" s="5">
        <v>-32770.848590000001</v>
      </c>
      <c r="M668" s="5">
        <f>ABS(IF(L668&lt;=0,L668/耗电量关键数据!$B$6/1000,L668/耗电量关键数据!$B$5/1000))</f>
        <v>13.108339436</v>
      </c>
      <c r="N668" s="19">
        <f>耗电量关键数据!$B$14</f>
        <v>1.1688450000000001</v>
      </c>
      <c r="O668" s="19">
        <f>耗电量关键数据!$B$15</f>
        <v>0.37403039999999999</v>
      </c>
      <c r="P668" s="19">
        <f t="shared" si="92"/>
        <v>14.651214835999999</v>
      </c>
      <c r="Q668" s="19">
        <f t="shared" si="96"/>
        <v>14.651214835999999</v>
      </c>
      <c r="R668" s="20">
        <f t="shared" si="93"/>
        <v>-14.651214835999999</v>
      </c>
      <c r="S668" s="20">
        <f t="shared" si="97"/>
        <v>14.651214835999999</v>
      </c>
      <c r="T668" s="20">
        <f>IF((T667+R668)&lt;0,0,IF((T667+R668)&gt;结论【关键目标】!C$28,结论【关键目标】!C$28,T667+R668))</f>
        <v>7.3487851640000006</v>
      </c>
      <c r="U668" s="19">
        <f>IF((T667+R668)&lt;结论【关键目标】!$C$28,0,(发电量计算【计算逻辑页】!R668+发电量计算【计算逻辑页】!T667-结论【关键目标】!$C$28))</f>
        <v>0</v>
      </c>
      <c r="V668" s="5">
        <f t="shared" si="94"/>
        <v>0</v>
      </c>
      <c r="W668" s="5">
        <f t="shared" si="95"/>
        <v>0</v>
      </c>
      <c r="X668" s="5">
        <f t="shared" si="98"/>
        <v>6.4434148317951996</v>
      </c>
    </row>
    <row r="669" spans="1:24" x14ac:dyDescent="0.15">
      <c r="A669" s="7">
        <v>668</v>
      </c>
      <c r="B669" s="7">
        <v>1</v>
      </c>
      <c r="C669" s="7">
        <v>28</v>
      </c>
      <c r="D669" s="7">
        <v>20</v>
      </c>
      <c r="E669" s="7">
        <v>28</v>
      </c>
      <c r="F669" s="7">
        <v>-4</v>
      </c>
      <c r="G669" s="7">
        <v>0</v>
      </c>
      <c r="H669" s="7">
        <f t="shared" si="90"/>
        <v>6</v>
      </c>
      <c r="I669" s="16">
        <f t="shared" si="91"/>
        <v>44954</v>
      </c>
      <c r="J669" s="17">
        <v>1.2267999999999999</v>
      </c>
      <c r="K669" s="18">
        <f>G669*结论【关键目标】!C$27*0.7735*0.001</f>
        <v>0</v>
      </c>
      <c r="L669" s="5">
        <v>-34985.095119999998</v>
      </c>
      <c r="M669" s="5">
        <f>ABS(IF(L669&lt;=0,L669/耗电量关键数据!$B$6/1000,L669/耗电量关键数据!$B$5/1000))</f>
        <v>13.994038047999998</v>
      </c>
      <c r="N669" s="19">
        <f>耗电量关键数据!$B$14</f>
        <v>1.1688450000000001</v>
      </c>
      <c r="O669" s="19">
        <f>耗电量关键数据!$B$15</f>
        <v>0.37403039999999999</v>
      </c>
      <c r="P669" s="19">
        <f t="shared" si="92"/>
        <v>15.536913447999998</v>
      </c>
      <c r="Q669" s="19">
        <f t="shared" si="96"/>
        <v>15.536913447999998</v>
      </c>
      <c r="R669" s="20">
        <f t="shared" si="93"/>
        <v>-15.536913447999998</v>
      </c>
      <c r="S669" s="20">
        <f t="shared" si="97"/>
        <v>15.536913447999998</v>
      </c>
      <c r="T669" s="20">
        <f>IF((T668+R669)&lt;0,0,IF((T668+R669)&gt;结论【关键目标】!C$28,结论【关键目标】!C$28,T668+R669))</f>
        <v>0</v>
      </c>
      <c r="U669" s="19">
        <f>IF((T668+R669)&lt;结论【关键目标】!$C$28,0,(发电量计算【计算逻辑页】!R669+发电量计算【计算逻辑页】!T668-结论【关键目标】!$C$28))</f>
        <v>0</v>
      </c>
      <c r="V669" s="5">
        <f t="shared" si="94"/>
        <v>0</v>
      </c>
      <c r="W669" s="5">
        <f t="shared" si="95"/>
        <v>0</v>
      </c>
      <c r="X669" s="5">
        <f t="shared" si="98"/>
        <v>0</v>
      </c>
    </row>
    <row r="670" spans="1:24" x14ac:dyDescent="0.15">
      <c r="A670" s="7">
        <v>669</v>
      </c>
      <c r="B670" s="7">
        <v>1</v>
      </c>
      <c r="C670" s="7">
        <v>28</v>
      </c>
      <c r="D670" s="7">
        <v>21</v>
      </c>
      <c r="E670" s="7">
        <v>28</v>
      </c>
      <c r="F670" s="7">
        <v>-3</v>
      </c>
      <c r="G670" s="7">
        <v>0</v>
      </c>
      <c r="H670" s="7">
        <f t="shared" si="90"/>
        <v>6</v>
      </c>
      <c r="I670" s="16">
        <f t="shared" si="91"/>
        <v>44954</v>
      </c>
      <c r="J670" s="17">
        <v>1.2267999999999999</v>
      </c>
      <c r="K670" s="18">
        <f>G670*结论【关键目标】!C$27*0.7735*0.001</f>
        <v>0</v>
      </c>
      <c r="L670" s="5">
        <v>-36313.643029999999</v>
      </c>
      <c r="M670" s="5">
        <f>ABS(IF(L670&lt;=0,L670/耗电量关键数据!$B$6/1000,L670/耗电量关键数据!$B$5/1000))</f>
        <v>14.525457211999999</v>
      </c>
      <c r="N670" s="19">
        <f>耗电量关键数据!$B$14</f>
        <v>1.1688450000000001</v>
      </c>
      <c r="O670" s="19">
        <f>耗电量关键数据!$B$15</f>
        <v>0.37403039999999999</v>
      </c>
      <c r="P670" s="19">
        <f t="shared" si="92"/>
        <v>16.068332611999999</v>
      </c>
      <c r="Q670" s="19">
        <f t="shared" si="96"/>
        <v>16.068332611999999</v>
      </c>
      <c r="R670" s="20">
        <f t="shared" si="93"/>
        <v>-16.068332611999999</v>
      </c>
      <c r="S670" s="20">
        <f t="shared" si="97"/>
        <v>16.068332611999999</v>
      </c>
      <c r="T670" s="20">
        <f>IF((T669+R670)&lt;0,0,IF((T669+R670)&gt;结论【关键目标】!C$28,结论【关键目标】!C$28,T669+R670))</f>
        <v>0</v>
      </c>
      <c r="U670" s="19">
        <f>IF((T669+R670)&lt;结论【关键目标】!$C$28,0,(发电量计算【计算逻辑页】!R670+发电量计算【计算逻辑页】!T669-结论【关键目标】!$C$28))</f>
        <v>0</v>
      </c>
      <c r="V670" s="5">
        <f t="shared" si="94"/>
        <v>0</v>
      </c>
      <c r="W670" s="5">
        <f t="shared" si="95"/>
        <v>0</v>
      </c>
      <c r="X670" s="5">
        <f t="shared" si="98"/>
        <v>0</v>
      </c>
    </row>
    <row r="671" spans="1:24" x14ac:dyDescent="0.15">
      <c r="A671" s="7">
        <v>670</v>
      </c>
      <c r="B671" s="7">
        <v>1</v>
      </c>
      <c r="C671" s="7">
        <v>28</v>
      </c>
      <c r="D671" s="7">
        <v>22</v>
      </c>
      <c r="E671" s="7">
        <v>28</v>
      </c>
      <c r="F671" s="7">
        <v>-5</v>
      </c>
      <c r="G671" s="7">
        <v>0</v>
      </c>
      <c r="H671" s="7">
        <f t="shared" si="90"/>
        <v>6</v>
      </c>
      <c r="I671" s="16">
        <f t="shared" si="91"/>
        <v>44954</v>
      </c>
      <c r="J671" s="17">
        <v>0.70809999999999995</v>
      </c>
      <c r="K671" s="18">
        <f>G671*结论【关键目标】!C$27*0.7735*0.001</f>
        <v>0</v>
      </c>
      <c r="L671" s="5">
        <v>-36831.329449999997</v>
      </c>
      <c r="M671" s="5">
        <f>ABS(IF(L671&lt;=0,L671/耗电量关键数据!$B$6/1000,L671/耗电量关键数据!$B$5/1000))</f>
        <v>14.732531779999999</v>
      </c>
      <c r="N671" s="19">
        <f>耗电量关键数据!$B$14</f>
        <v>1.1688450000000001</v>
      </c>
      <c r="O671" s="19">
        <f>耗电量关键数据!$B$15</f>
        <v>0.37403039999999999</v>
      </c>
      <c r="P671" s="19">
        <f t="shared" si="92"/>
        <v>16.275407179999998</v>
      </c>
      <c r="Q671" s="19">
        <f t="shared" si="96"/>
        <v>0</v>
      </c>
      <c r="R671" s="20">
        <f t="shared" si="93"/>
        <v>0</v>
      </c>
      <c r="S671" s="20">
        <f t="shared" si="97"/>
        <v>0</v>
      </c>
      <c r="T671" s="20">
        <f>IF((T670+R671)&lt;0,0,IF((T670+R671)&gt;结论【关键目标】!C$28,结论【关键目标】!C$28,T670+R671))</f>
        <v>0</v>
      </c>
      <c r="U671" s="19">
        <f>IF((T670+R671)&lt;结论【关键目标】!$C$28,0,(发电量计算【计算逻辑页】!R671+发电量计算【计算逻辑页】!T670-结论【关键目标】!$C$28))</f>
        <v>0</v>
      </c>
      <c r="V671" s="5">
        <f t="shared" si="94"/>
        <v>0</v>
      </c>
      <c r="W671" s="5">
        <f t="shared" si="95"/>
        <v>0</v>
      </c>
      <c r="X671" s="5">
        <f t="shared" si="98"/>
        <v>0</v>
      </c>
    </row>
    <row r="672" spans="1:24" x14ac:dyDescent="0.15">
      <c r="A672" s="7">
        <v>671</v>
      </c>
      <c r="B672" s="7">
        <v>1</v>
      </c>
      <c r="C672" s="7">
        <v>28</v>
      </c>
      <c r="D672" s="7">
        <v>23</v>
      </c>
      <c r="E672" s="7">
        <v>28</v>
      </c>
      <c r="F672" s="7">
        <v>-4</v>
      </c>
      <c r="G672" s="7">
        <v>0</v>
      </c>
      <c r="H672" s="7">
        <f t="shared" si="90"/>
        <v>6</v>
      </c>
      <c r="I672" s="16">
        <f t="shared" si="91"/>
        <v>44954</v>
      </c>
      <c r="J672" s="17">
        <v>0.70809999999999995</v>
      </c>
      <c r="K672" s="18">
        <f>G672*结论【关键目标】!C$27*0.7735*0.001</f>
        <v>0</v>
      </c>
      <c r="L672" s="5">
        <v>-37703.076889999997</v>
      </c>
      <c r="M672" s="5">
        <f>ABS(IF(L672&lt;=0,L672/耗电量关键数据!$B$6/1000,L672/耗电量关键数据!$B$5/1000))</f>
        <v>15.081230755999998</v>
      </c>
      <c r="N672" s="19">
        <f>耗电量关键数据!$B$14</f>
        <v>1.1688450000000001</v>
      </c>
      <c r="O672" s="19">
        <f>耗电量关键数据!$B$15</f>
        <v>0.37403039999999999</v>
      </c>
      <c r="P672" s="19">
        <f t="shared" si="92"/>
        <v>16.624106155999996</v>
      </c>
      <c r="Q672" s="19">
        <f t="shared" si="96"/>
        <v>0</v>
      </c>
      <c r="R672" s="20">
        <f t="shared" si="93"/>
        <v>0</v>
      </c>
      <c r="S672" s="20">
        <f t="shared" si="97"/>
        <v>0</v>
      </c>
      <c r="T672" s="20">
        <f>IF((T671+R672)&lt;0,0,IF((T671+R672)&gt;结论【关键目标】!C$28,结论【关键目标】!C$28,T671+R672))</f>
        <v>0</v>
      </c>
      <c r="U672" s="19">
        <f>IF((T671+R672)&lt;结论【关键目标】!$C$28,0,(发电量计算【计算逻辑页】!R672+发电量计算【计算逻辑页】!T671-结论【关键目标】!$C$28))</f>
        <v>0</v>
      </c>
      <c r="V672" s="5">
        <f t="shared" si="94"/>
        <v>0</v>
      </c>
      <c r="W672" s="5">
        <f t="shared" si="95"/>
        <v>0</v>
      </c>
      <c r="X672" s="5">
        <f t="shared" si="98"/>
        <v>0</v>
      </c>
    </row>
    <row r="673" spans="1:24" x14ac:dyDescent="0.15">
      <c r="A673" s="7">
        <v>672</v>
      </c>
      <c r="B673" s="7">
        <v>1</v>
      </c>
      <c r="C673" s="7">
        <v>28</v>
      </c>
      <c r="D673" s="7">
        <v>24</v>
      </c>
      <c r="E673" s="7">
        <v>28</v>
      </c>
      <c r="F673" s="7">
        <v>-4.5999999999999996</v>
      </c>
      <c r="G673" s="7">
        <v>0</v>
      </c>
      <c r="H673" s="7">
        <f t="shared" si="90"/>
        <v>6</v>
      </c>
      <c r="I673" s="16">
        <f t="shared" si="91"/>
        <v>44954</v>
      </c>
      <c r="J673" s="17">
        <v>0.2407</v>
      </c>
      <c r="K673" s="18">
        <f>G673*结论【关键目标】!C$27*0.7735*0.001</f>
        <v>0</v>
      </c>
      <c r="L673" s="5">
        <v>-38574.824330000003</v>
      </c>
      <c r="M673" s="5">
        <f>ABS(IF(L673&lt;=0,L673/耗电量关键数据!$B$6/1000,L673/耗电量关键数据!$B$5/1000))</f>
        <v>15.429929732</v>
      </c>
      <c r="N673" s="19">
        <f>耗电量关键数据!$B$14</f>
        <v>1.1688450000000001</v>
      </c>
      <c r="O673" s="19">
        <f>耗电量关键数据!$B$15</f>
        <v>0.37403039999999999</v>
      </c>
      <c r="P673" s="19">
        <f t="shared" si="92"/>
        <v>16.972805131999998</v>
      </c>
      <c r="Q673" s="19">
        <f t="shared" si="96"/>
        <v>0</v>
      </c>
      <c r="R673" s="20">
        <f t="shared" si="93"/>
        <v>0</v>
      </c>
      <c r="S673" s="20">
        <f t="shared" si="97"/>
        <v>0</v>
      </c>
      <c r="T673" s="20">
        <f>IF((T672+R673)&lt;0,0,IF((T672+R673)&gt;结论【关键目标】!C$28,结论【关键目标】!C$28,T672+R673))</f>
        <v>0</v>
      </c>
      <c r="U673" s="19">
        <f>IF((T672+R673)&lt;结论【关键目标】!$C$28,0,(发电量计算【计算逻辑页】!R673+发电量计算【计算逻辑页】!T672-结论【关键目标】!$C$28))</f>
        <v>0</v>
      </c>
      <c r="V673" s="5">
        <f t="shared" si="94"/>
        <v>0</v>
      </c>
      <c r="W673" s="5">
        <f t="shared" si="95"/>
        <v>0</v>
      </c>
      <c r="X673" s="5">
        <f t="shared" si="98"/>
        <v>0</v>
      </c>
    </row>
    <row r="674" spans="1:24" x14ac:dyDescent="0.15">
      <c r="A674" s="7">
        <v>673</v>
      </c>
      <c r="B674" s="7">
        <v>1</v>
      </c>
      <c r="C674" s="7">
        <v>29</v>
      </c>
      <c r="D674" s="7">
        <v>1</v>
      </c>
      <c r="E674" s="7">
        <v>29</v>
      </c>
      <c r="F674" s="7">
        <v>-4</v>
      </c>
      <c r="G674" s="7">
        <v>0</v>
      </c>
      <c r="H674" s="7">
        <f t="shared" si="90"/>
        <v>7</v>
      </c>
      <c r="I674" s="16">
        <f t="shared" si="91"/>
        <v>44955</v>
      </c>
      <c r="J674" s="17">
        <v>0.2407</v>
      </c>
      <c r="K674" s="18">
        <f>G674*结论【关键目标】!C$27*0.7735*0.001</f>
        <v>0</v>
      </c>
      <c r="L674" s="5">
        <v>-36014.10368</v>
      </c>
      <c r="M674" s="5">
        <f>ABS(IF(L674&lt;=0,L674/耗电量关键数据!$B$6/1000,L674/耗电量关键数据!$B$5/1000))</f>
        <v>14.405641471999999</v>
      </c>
      <c r="N674" s="19">
        <f>耗电量关键数据!$B$14</f>
        <v>1.1688450000000001</v>
      </c>
      <c r="O674" s="19">
        <f>耗电量关键数据!$B$15</f>
        <v>0.37403039999999999</v>
      </c>
      <c r="P674" s="19">
        <f t="shared" si="92"/>
        <v>15.948516872000001</v>
      </c>
      <c r="Q674" s="19">
        <f t="shared" si="96"/>
        <v>0</v>
      </c>
      <c r="R674" s="20">
        <f t="shared" si="93"/>
        <v>0</v>
      </c>
      <c r="S674" s="20">
        <f t="shared" si="97"/>
        <v>0</v>
      </c>
      <c r="T674" s="20">
        <f>IF((T673+R674)&lt;0,0,IF((T673+R674)&gt;结论【关键目标】!C$28,结论【关键目标】!C$28,T673+R674))</f>
        <v>0</v>
      </c>
      <c r="U674" s="19">
        <f>IF((T673+R674)&lt;结论【关键目标】!$C$28,0,(发电量计算【计算逻辑页】!R674+发电量计算【计算逻辑页】!T673-结论【关键目标】!$C$28))</f>
        <v>0</v>
      </c>
      <c r="V674" s="5">
        <f t="shared" si="94"/>
        <v>0</v>
      </c>
      <c r="W674" s="5">
        <f t="shared" si="95"/>
        <v>0</v>
      </c>
      <c r="X674" s="5">
        <f t="shared" si="98"/>
        <v>0</v>
      </c>
    </row>
    <row r="675" spans="1:24" x14ac:dyDescent="0.15">
      <c r="A675" s="7">
        <v>674</v>
      </c>
      <c r="B675" s="7">
        <v>1</v>
      </c>
      <c r="C675" s="7">
        <v>29</v>
      </c>
      <c r="D675" s="7">
        <v>2</v>
      </c>
      <c r="E675" s="7">
        <v>29</v>
      </c>
      <c r="F675" s="7">
        <v>-5</v>
      </c>
      <c r="G675" s="7">
        <v>0</v>
      </c>
      <c r="H675" s="7">
        <f t="shared" si="90"/>
        <v>7</v>
      </c>
      <c r="I675" s="16">
        <f t="shared" si="91"/>
        <v>44955</v>
      </c>
      <c r="J675" s="17">
        <v>0.2407</v>
      </c>
      <c r="K675" s="18">
        <f>G675*结论【关键目标】!C$27*0.7735*0.001</f>
        <v>0</v>
      </c>
      <c r="L675" s="5">
        <v>-37535.931669999998</v>
      </c>
      <c r="M675" s="5">
        <f>ABS(IF(L675&lt;=0,L675/耗电量关键数据!$B$6/1000,L675/耗电量关键数据!$B$5/1000))</f>
        <v>15.014372668</v>
      </c>
      <c r="N675" s="19">
        <f>耗电量关键数据!$B$14</f>
        <v>1.1688450000000001</v>
      </c>
      <c r="O675" s="19">
        <f>耗电量关键数据!$B$15</f>
        <v>0.37403039999999999</v>
      </c>
      <c r="P675" s="19">
        <f t="shared" si="92"/>
        <v>16.557248068</v>
      </c>
      <c r="Q675" s="19">
        <f t="shared" si="96"/>
        <v>0</v>
      </c>
      <c r="R675" s="20">
        <f t="shared" si="93"/>
        <v>0</v>
      </c>
      <c r="S675" s="20">
        <f t="shared" si="97"/>
        <v>0</v>
      </c>
      <c r="T675" s="20">
        <f>IF((T674+R675)&lt;0,0,IF((T674+R675)&gt;结论【关键目标】!C$28,结论【关键目标】!C$28,T674+R675))</f>
        <v>0</v>
      </c>
      <c r="U675" s="19">
        <f>IF((T674+R675)&lt;结论【关键目标】!$C$28,0,(发电量计算【计算逻辑页】!R675+发电量计算【计算逻辑页】!T674-结论【关键目标】!$C$28))</f>
        <v>0</v>
      </c>
      <c r="V675" s="5">
        <f t="shared" si="94"/>
        <v>0</v>
      </c>
      <c r="W675" s="5">
        <f t="shared" si="95"/>
        <v>0</v>
      </c>
      <c r="X675" s="5">
        <f t="shared" si="98"/>
        <v>0</v>
      </c>
    </row>
    <row r="676" spans="1:24" x14ac:dyDescent="0.15">
      <c r="A676" s="7">
        <v>675</v>
      </c>
      <c r="B676" s="7">
        <v>1</v>
      </c>
      <c r="C676" s="7">
        <v>29</v>
      </c>
      <c r="D676" s="7">
        <v>3</v>
      </c>
      <c r="E676" s="7">
        <v>29</v>
      </c>
      <c r="F676" s="7">
        <v>-5.8</v>
      </c>
      <c r="G676" s="7">
        <v>0</v>
      </c>
      <c r="H676" s="7">
        <f t="shared" si="90"/>
        <v>7</v>
      </c>
      <c r="I676" s="16">
        <f t="shared" si="91"/>
        <v>44955</v>
      </c>
      <c r="J676" s="17">
        <v>0.2407</v>
      </c>
      <c r="K676" s="18">
        <f>G676*结论【关键目标】!C$27*0.7735*0.001</f>
        <v>0</v>
      </c>
      <c r="L676" s="5">
        <v>-39623.557399999998</v>
      </c>
      <c r="M676" s="5">
        <f>ABS(IF(L676&lt;=0,L676/耗电量关键数据!$B$6/1000,L676/耗电量关键数据!$B$5/1000))</f>
        <v>15.84942296</v>
      </c>
      <c r="N676" s="19">
        <f>耗电量关键数据!$B$14</f>
        <v>1.1688450000000001</v>
      </c>
      <c r="O676" s="19">
        <f>耗电量关键数据!$B$15</f>
        <v>0.37403039999999999</v>
      </c>
      <c r="P676" s="19">
        <f t="shared" si="92"/>
        <v>17.392298359999998</v>
      </c>
      <c r="Q676" s="19">
        <f t="shared" si="96"/>
        <v>0</v>
      </c>
      <c r="R676" s="20">
        <f t="shared" si="93"/>
        <v>0</v>
      </c>
      <c r="S676" s="20">
        <f t="shared" si="97"/>
        <v>0</v>
      </c>
      <c r="T676" s="20">
        <f>IF((T675+R676)&lt;0,0,IF((T675+R676)&gt;结论【关键目标】!C$28,结论【关键目标】!C$28,T675+R676))</f>
        <v>0</v>
      </c>
      <c r="U676" s="19">
        <f>IF((T675+R676)&lt;结论【关键目标】!$C$28,0,(发电量计算【计算逻辑页】!R676+发电量计算【计算逻辑页】!T675-结论【关键目标】!$C$28))</f>
        <v>0</v>
      </c>
      <c r="V676" s="5">
        <f t="shared" si="94"/>
        <v>0</v>
      </c>
      <c r="W676" s="5">
        <f t="shared" si="95"/>
        <v>0</v>
      </c>
      <c r="X676" s="5">
        <f t="shared" si="98"/>
        <v>0</v>
      </c>
    </row>
    <row r="677" spans="1:24" x14ac:dyDescent="0.15">
      <c r="A677" s="7">
        <v>676</v>
      </c>
      <c r="B677" s="7">
        <v>1</v>
      </c>
      <c r="C677" s="7">
        <v>29</v>
      </c>
      <c r="D677" s="7">
        <v>4</v>
      </c>
      <c r="E677" s="7">
        <v>29</v>
      </c>
      <c r="F677" s="7">
        <v>-10</v>
      </c>
      <c r="G677" s="7">
        <v>0</v>
      </c>
      <c r="H677" s="7">
        <f t="shared" si="90"/>
        <v>7</v>
      </c>
      <c r="I677" s="16">
        <f t="shared" si="91"/>
        <v>44955</v>
      </c>
      <c r="J677" s="17">
        <v>0.2407</v>
      </c>
      <c r="K677" s="18">
        <f>G677*结论【关键目标】!C$27*0.7735*0.001</f>
        <v>0</v>
      </c>
      <c r="L677" s="5">
        <v>-41679.93664</v>
      </c>
      <c r="M677" s="5">
        <f>ABS(IF(L677&lt;=0,L677/耗电量关键数据!$B$6/1000,L677/耗电量关键数据!$B$5/1000))</f>
        <v>16.671974656</v>
      </c>
      <c r="N677" s="19">
        <f>耗电量关键数据!$B$14</f>
        <v>1.1688450000000001</v>
      </c>
      <c r="O677" s="19">
        <f>耗电量关键数据!$B$15</f>
        <v>0.37403039999999999</v>
      </c>
      <c r="P677" s="19">
        <f t="shared" si="92"/>
        <v>18.214850056</v>
      </c>
      <c r="Q677" s="19">
        <f t="shared" si="96"/>
        <v>0</v>
      </c>
      <c r="R677" s="20">
        <f t="shared" si="93"/>
        <v>0</v>
      </c>
      <c r="S677" s="20">
        <f t="shared" si="97"/>
        <v>0</v>
      </c>
      <c r="T677" s="20">
        <f>IF((T676+R677)&lt;0,0,IF((T676+R677)&gt;结论【关键目标】!C$28,结论【关键目标】!C$28,T676+R677))</f>
        <v>0</v>
      </c>
      <c r="U677" s="19">
        <f>IF((T676+R677)&lt;结论【关键目标】!$C$28,0,(发电量计算【计算逻辑页】!R677+发电量计算【计算逻辑页】!T676-结论【关键目标】!$C$28))</f>
        <v>0</v>
      </c>
      <c r="V677" s="5">
        <f t="shared" si="94"/>
        <v>0</v>
      </c>
      <c r="W677" s="5">
        <f t="shared" si="95"/>
        <v>0</v>
      </c>
      <c r="X677" s="5">
        <f t="shared" si="98"/>
        <v>0</v>
      </c>
    </row>
    <row r="678" spans="1:24" x14ac:dyDescent="0.15">
      <c r="A678" s="7">
        <v>677</v>
      </c>
      <c r="B678" s="7">
        <v>1</v>
      </c>
      <c r="C678" s="7">
        <v>29</v>
      </c>
      <c r="D678" s="7">
        <v>5</v>
      </c>
      <c r="E678" s="7">
        <v>29</v>
      </c>
      <c r="F678" s="7">
        <v>-10</v>
      </c>
      <c r="G678" s="7">
        <v>0</v>
      </c>
      <c r="H678" s="7">
        <f t="shared" si="90"/>
        <v>7</v>
      </c>
      <c r="I678" s="16">
        <f t="shared" si="91"/>
        <v>44955</v>
      </c>
      <c r="J678" s="17">
        <v>0.2407</v>
      </c>
      <c r="K678" s="18">
        <f>G678*结论【关键目标】!C$27*0.7735*0.001</f>
        <v>0</v>
      </c>
      <c r="L678" s="5">
        <v>-43680.7189</v>
      </c>
      <c r="M678" s="5">
        <f>ABS(IF(L678&lt;=0,L678/耗电量关键数据!$B$6/1000,L678/耗电量关键数据!$B$5/1000))</f>
        <v>17.472287560000002</v>
      </c>
      <c r="N678" s="19">
        <f>耗电量关键数据!$B$14</f>
        <v>1.1688450000000001</v>
      </c>
      <c r="O678" s="19">
        <f>耗电量关键数据!$B$15</f>
        <v>0.37403039999999999</v>
      </c>
      <c r="P678" s="19">
        <f t="shared" si="92"/>
        <v>19.015162960000001</v>
      </c>
      <c r="Q678" s="19">
        <f t="shared" si="96"/>
        <v>0</v>
      </c>
      <c r="R678" s="20">
        <f t="shared" si="93"/>
        <v>0</v>
      </c>
      <c r="S678" s="20">
        <f t="shared" si="97"/>
        <v>0</v>
      </c>
      <c r="T678" s="20">
        <f>IF((T677+R678)&lt;0,0,IF((T677+R678)&gt;结论【关键目标】!C$28,结论【关键目标】!C$28,T677+R678))</f>
        <v>0</v>
      </c>
      <c r="U678" s="19">
        <f>IF((T677+R678)&lt;结论【关键目标】!$C$28,0,(发电量计算【计算逻辑页】!R678+发电量计算【计算逻辑页】!T677-结论【关键目标】!$C$28))</f>
        <v>0</v>
      </c>
      <c r="V678" s="5">
        <f t="shared" si="94"/>
        <v>0</v>
      </c>
      <c r="W678" s="5">
        <f t="shared" si="95"/>
        <v>0</v>
      </c>
      <c r="X678" s="5">
        <f t="shared" si="98"/>
        <v>0</v>
      </c>
    </row>
    <row r="679" spans="1:24" x14ac:dyDescent="0.15">
      <c r="A679" s="7">
        <v>678</v>
      </c>
      <c r="B679" s="7">
        <v>1</v>
      </c>
      <c r="C679" s="7">
        <v>29</v>
      </c>
      <c r="D679" s="7">
        <v>6</v>
      </c>
      <c r="E679" s="7">
        <v>29</v>
      </c>
      <c r="F679" s="7">
        <v>-7.8</v>
      </c>
      <c r="G679" s="7">
        <v>0</v>
      </c>
      <c r="H679" s="7">
        <f t="shared" si="90"/>
        <v>7</v>
      </c>
      <c r="I679" s="16">
        <f t="shared" si="91"/>
        <v>44955</v>
      </c>
      <c r="J679" s="17">
        <v>0.2407</v>
      </c>
      <c r="K679" s="18">
        <f>G679*结论【关键目标】!C$27*0.7735*0.001</f>
        <v>0</v>
      </c>
      <c r="L679" s="5">
        <v>-45363.390460000002</v>
      </c>
      <c r="M679" s="5">
        <f>ABS(IF(L679&lt;=0,L679/耗电量关键数据!$B$6/1000,L679/耗电量关键数据!$B$5/1000))</f>
        <v>18.145356184000001</v>
      </c>
      <c r="N679" s="19">
        <f>耗电量关键数据!$B$14</f>
        <v>1.1688450000000001</v>
      </c>
      <c r="O679" s="19">
        <f>耗电量关键数据!$B$15</f>
        <v>0.37403039999999999</v>
      </c>
      <c r="P679" s="19">
        <f t="shared" si="92"/>
        <v>19.688231584</v>
      </c>
      <c r="Q679" s="19">
        <f t="shared" si="96"/>
        <v>0</v>
      </c>
      <c r="R679" s="20">
        <f t="shared" si="93"/>
        <v>0</v>
      </c>
      <c r="S679" s="20">
        <f t="shared" si="97"/>
        <v>0</v>
      </c>
      <c r="T679" s="20">
        <f>IF((T678+R679)&lt;0,0,IF((T678+R679)&gt;结论【关键目标】!C$28,结论【关键目标】!C$28,T678+R679))</f>
        <v>0</v>
      </c>
      <c r="U679" s="19">
        <f>IF((T678+R679)&lt;结论【关键目标】!$C$28,0,(发电量计算【计算逻辑页】!R679+发电量计算【计算逻辑页】!T678-结论【关键目标】!$C$28))</f>
        <v>0</v>
      </c>
      <c r="V679" s="5">
        <f t="shared" si="94"/>
        <v>0</v>
      </c>
      <c r="W679" s="5">
        <f t="shared" si="95"/>
        <v>0</v>
      </c>
      <c r="X679" s="5">
        <f t="shared" si="98"/>
        <v>0</v>
      </c>
    </row>
    <row r="680" spans="1:24" x14ac:dyDescent="0.15">
      <c r="A680" s="7">
        <v>679</v>
      </c>
      <c r="B680" s="7">
        <v>1</v>
      </c>
      <c r="C680" s="7">
        <v>29</v>
      </c>
      <c r="D680" s="7">
        <v>7</v>
      </c>
      <c r="E680" s="7">
        <v>29</v>
      </c>
      <c r="F680" s="7">
        <v>-10</v>
      </c>
      <c r="G680" s="7">
        <v>0</v>
      </c>
      <c r="H680" s="7">
        <f t="shared" si="90"/>
        <v>7</v>
      </c>
      <c r="I680" s="16">
        <f t="shared" si="91"/>
        <v>44955</v>
      </c>
      <c r="J680" s="17">
        <v>0.2407</v>
      </c>
      <c r="K680" s="18">
        <f>G680*结论【关键目标】!C$27*0.7735*0.001</f>
        <v>0</v>
      </c>
      <c r="L680" s="5">
        <v>-41175.059800000003</v>
      </c>
      <c r="M680" s="5">
        <f>ABS(IF(L680&lt;=0,L680/耗电量关键数据!$B$6/1000,L680/耗电量关键数据!$B$5/1000))</f>
        <v>16.470023919999999</v>
      </c>
      <c r="N680" s="19">
        <f>耗电量关键数据!$B$14</f>
        <v>1.1688450000000001</v>
      </c>
      <c r="O680" s="19">
        <f>耗电量关键数据!$B$15</f>
        <v>0.37403039999999999</v>
      </c>
      <c r="P680" s="19">
        <f t="shared" si="92"/>
        <v>18.012899319999999</v>
      </c>
      <c r="Q680" s="19">
        <f t="shared" si="96"/>
        <v>0</v>
      </c>
      <c r="R680" s="20">
        <f t="shared" si="93"/>
        <v>0</v>
      </c>
      <c r="S680" s="20">
        <f t="shared" si="97"/>
        <v>0</v>
      </c>
      <c r="T680" s="20">
        <f>IF((T679+R680)&lt;0,0,IF((T679+R680)&gt;结论【关键目标】!C$28,结论【关键目标】!C$28,T679+R680))</f>
        <v>0</v>
      </c>
      <c r="U680" s="19">
        <f>IF((T679+R680)&lt;结论【关键目标】!$C$28,0,(发电量计算【计算逻辑页】!R680+发电量计算【计算逻辑页】!T679-结论【关键目标】!$C$28))</f>
        <v>0</v>
      </c>
      <c r="V680" s="5">
        <f t="shared" si="94"/>
        <v>0</v>
      </c>
      <c r="W680" s="5">
        <f t="shared" si="95"/>
        <v>0</v>
      </c>
      <c r="X680" s="5">
        <f t="shared" si="98"/>
        <v>0</v>
      </c>
    </row>
    <row r="681" spans="1:24" x14ac:dyDescent="0.15">
      <c r="A681" s="7">
        <v>680</v>
      </c>
      <c r="B681" s="7">
        <v>1</v>
      </c>
      <c r="C681" s="7">
        <v>29</v>
      </c>
      <c r="D681" s="7">
        <v>8</v>
      </c>
      <c r="E681" s="7">
        <v>29</v>
      </c>
      <c r="F681" s="7">
        <v>-11</v>
      </c>
      <c r="G681" s="7">
        <v>52</v>
      </c>
      <c r="H681" s="7">
        <f t="shared" si="90"/>
        <v>7</v>
      </c>
      <c r="I681" s="16">
        <f t="shared" si="91"/>
        <v>44955</v>
      </c>
      <c r="J681" s="17">
        <v>0.70809999999999995</v>
      </c>
      <c r="K681" s="18">
        <f>G681*结论【关键目标】!C$27*0.7735*0.001</f>
        <v>4.8266399999999994</v>
      </c>
      <c r="L681" s="5">
        <v>-40822.447030000003</v>
      </c>
      <c r="M681" s="5">
        <f>ABS(IF(L681&lt;=0,L681/耗电量关键数据!$B$6/1000,L681/耗电量关键数据!$B$5/1000))</f>
        <v>16.328978812000003</v>
      </c>
      <c r="N681" s="19">
        <f>耗电量关键数据!$B$14</f>
        <v>1.1688450000000001</v>
      </c>
      <c r="O681" s="19">
        <f>耗电量关键数据!$B$15</f>
        <v>0.37403039999999999</v>
      </c>
      <c r="P681" s="19">
        <f t="shared" si="92"/>
        <v>17.871854212000002</v>
      </c>
      <c r="Q681" s="19">
        <f t="shared" si="96"/>
        <v>0</v>
      </c>
      <c r="R681" s="20">
        <f t="shared" si="93"/>
        <v>4.8266399999999994</v>
      </c>
      <c r="S681" s="20">
        <f t="shared" si="97"/>
        <v>0</v>
      </c>
      <c r="T681" s="20">
        <f>IF((T680+R681)&lt;0,0,IF((T680+R681)&gt;结论【关键目标】!C$28,结论【关键目标】!C$28,T680+R681))</f>
        <v>4.8266399999999994</v>
      </c>
      <c r="U681" s="19">
        <f>IF((T680+R681)&lt;结论【关键目标】!$C$28,0,(发电量计算【计算逻辑页】!R681+发电量计算【计算逻辑页】!T680-结论【关键目标】!$C$28))</f>
        <v>0</v>
      </c>
      <c r="V681" s="5">
        <f t="shared" si="94"/>
        <v>0</v>
      </c>
      <c r="W681" s="5">
        <f t="shared" si="95"/>
        <v>3.4177437839999993</v>
      </c>
      <c r="X681" s="5">
        <f t="shared" si="98"/>
        <v>0</v>
      </c>
    </row>
    <row r="682" spans="1:24" x14ac:dyDescent="0.15">
      <c r="A682" s="7">
        <v>681</v>
      </c>
      <c r="B682" s="7">
        <v>1</v>
      </c>
      <c r="C682" s="7">
        <v>29</v>
      </c>
      <c r="D682" s="7">
        <v>9</v>
      </c>
      <c r="E682" s="7">
        <v>29</v>
      </c>
      <c r="F682" s="7">
        <v>-8.4</v>
      </c>
      <c r="G682" s="7">
        <v>172.5</v>
      </c>
      <c r="H682" s="7">
        <f t="shared" si="90"/>
        <v>7</v>
      </c>
      <c r="I682" s="16">
        <f t="shared" si="91"/>
        <v>44955</v>
      </c>
      <c r="J682" s="17">
        <v>0.70809999999999995</v>
      </c>
      <c r="K682" s="18">
        <f>G682*结论【关键目标】!C$27*0.7735*0.001</f>
        <v>16.01145</v>
      </c>
      <c r="L682" s="5">
        <v>-20005.46702</v>
      </c>
      <c r="M682" s="5">
        <f>ABS(IF(L682&lt;=0,L682/耗电量关键数据!$B$6/1000,L682/耗电量关键数据!$B$5/1000))</f>
        <v>8.0021868080000012</v>
      </c>
      <c r="N682" s="19">
        <f>耗电量关键数据!$B$14</f>
        <v>1.1688450000000001</v>
      </c>
      <c r="O682" s="19">
        <f>耗电量关键数据!$B$15</f>
        <v>0.37403039999999999</v>
      </c>
      <c r="P682" s="19">
        <f t="shared" si="92"/>
        <v>9.5450622080000027</v>
      </c>
      <c r="Q682" s="19">
        <f t="shared" si="96"/>
        <v>0</v>
      </c>
      <c r="R682" s="20">
        <f t="shared" si="93"/>
        <v>16.01145</v>
      </c>
      <c r="S682" s="20">
        <f t="shared" si="97"/>
        <v>0</v>
      </c>
      <c r="T682" s="20">
        <f>IF((T681+R682)&lt;0,0,IF((T681+R682)&gt;结论【关键目标】!C$28,结论【关键目标】!C$28,T681+R682))</f>
        <v>20.838090000000001</v>
      </c>
      <c r="U682" s="19">
        <f>IF((T681+R682)&lt;结论【关键目标】!$C$28,0,(发电量计算【计算逻辑页】!R682+发电量计算【计算逻辑页】!T681-结论【关键目标】!$C$28))</f>
        <v>0</v>
      </c>
      <c r="V682" s="5">
        <f t="shared" si="94"/>
        <v>0</v>
      </c>
      <c r="W682" s="5">
        <f t="shared" si="95"/>
        <v>6.7588585494848017</v>
      </c>
      <c r="X682" s="5">
        <f t="shared" si="98"/>
        <v>0</v>
      </c>
    </row>
    <row r="683" spans="1:24" x14ac:dyDescent="0.15">
      <c r="A683" s="7">
        <v>682</v>
      </c>
      <c r="B683" s="7">
        <v>1</v>
      </c>
      <c r="C683" s="7">
        <v>29</v>
      </c>
      <c r="D683" s="7">
        <v>10</v>
      </c>
      <c r="E683" s="7">
        <v>29</v>
      </c>
      <c r="F683" s="7">
        <v>-8</v>
      </c>
      <c r="G683" s="7">
        <v>256.5</v>
      </c>
      <c r="H683" s="7">
        <f t="shared" si="90"/>
        <v>7</v>
      </c>
      <c r="I683" s="16">
        <f t="shared" si="91"/>
        <v>44955</v>
      </c>
      <c r="J683" s="17">
        <v>0.70809999999999995</v>
      </c>
      <c r="K683" s="18">
        <f>G683*结论【关键目标】!C$27*0.7735*0.001</f>
        <v>23.808329999999998</v>
      </c>
      <c r="L683" s="5">
        <v>-12234.362499999999</v>
      </c>
      <c r="M683" s="5">
        <f>ABS(IF(L683&lt;=0,L683/耗电量关键数据!$B$6/1000,L683/耗电量关键数据!$B$5/1000))</f>
        <v>4.893745</v>
      </c>
      <c r="N683" s="19">
        <f>耗电量关键数据!$B$14</f>
        <v>1.1688450000000001</v>
      </c>
      <c r="O683" s="19">
        <f>耗电量关键数据!$B$15</f>
        <v>0.37403039999999999</v>
      </c>
      <c r="P683" s="19">
        <f t="shared" si="92"/>
        <v>6.4366203999999998</v>
      </c>
      <c r="Q683" s="19">
        <f t="shared" si="96"/>
        <v>0</v>
      </c>
      <c r="R683" s="20">
        <f t="shared" si="93"/>
        <v>23.808329999999998</v>
      </c>
      <c r="S683" s="20">
        <f t="shared" si="97"/>
        <v>0</v>
      </c>
      <c r="T683" s="20">
        <f>IF((T682+R683)&lt;0,0,IF((T682+R683)&gt;结论【关键目标】!C$28,结论【关键目标】!C$28,T682+R683))</f>
        <v>22</v>
      </c>
      <c r="U683" s="19">
        <f>IF((T682+R683)&lt;结论【关键目标】!$C$28,0,(发电量计算【计算逻辑页】!R683+发电量计算【计算逻辑页】!T682-结论【关键目标】!$C$28))</f>
        <v>22.646419999999999</v>
      </c>
      <c r="V683" s="5">
        <f t="shared" si="94"/>
        <v>7.9262469999999992</v>
      </c>
      <c r="W683" s="5">
        <f t="shared" si="95"/>
        <v>4.5577709052399999</v>
      </c>
      <c r="X683" s="5">
        <f t="shared" si="98"/>
        <v>0</v>
      </c>
    </row>
    <row r="684" spans="1:24" x14ac:dyDescent="0.15">
      <c r="A684" s="7">
        <v>683</v>
      </c>
      <c r="B684" s="7">
        <v>1</v>
      </c>
      <c r="C684" s="7">
        <v>29</v>
      </c>
      <c r="D684" s="7">
        <v>11</v>
      </c>
      <c r="E684" s="7">
        <v>29</v>
      </c>
      <c r="F684" s="7">
        <v>-1</v>
      </c>
      <c r="G684" s="7">
        <v>625.6</v>
      </c>
      <c r="H684" s="7">
        <f t="shared" si="90"/>
        <v>7</v>
      </c>
      <c r="I684" s="16">
        <f t="shared" si="91"/>
        <v>44955</v>
      </c>
      <c r="J684" s="17">
        <v>1.2267999999999999</v>
      </c>
      <c r="K684" s="18">
        <f>G684*结论【关键目标】!C$27*0.7735*0.001</f>
        <v>58.068191999999996</v>
      </c>
      <c r="L684" s="5">
        <v>-2368.8305460000001</v>
      </c>
      <c r="M684" s="5">
        <f>ABS(IF(L684&lt;=0,L684/耗电量关键数据!$B$6/1000,L684/耗电量关键数据!$B$5/1000))</f>
        <v>0.94753221840000001</v>
      </c>
      <c r="N684" s="19">
        <f>耗电量关键数据!$B$14</f>
        <v>1.1688450000000001</v>
      </c>
      <c r="O684" s="19">
        <f>耗电量关键数据!$B$15</f>
        <v>0.37403039999999999</v>
      </c>
      <c r="P684" s="19">
        <f t="shared" si="92"/>
        <v>2.4904076184000004</v>
      </c>
      <c r="Q684" s="19">
        <f t="shared" si="96"/>
        <v>2.4904076184000004</v>
      </c>
      <c r="R684" s="20">
        <f t="shared" si="93"/>
        <v>55.577784381599997</v>
      </c>
      <c r="S684" s="20">
        <f t="shared" si="97"/>
        <v>0</v>
      </c>
      <c r="T684" s="20">
        <f>IF((T683+R684)&lt;0,0,IF((T683+R684)&gt;结论【关键目标】!C$28,结论【关键目标】!C$28,T683+R684))</f>
        <v>22</v>
      </c>
      <c r="U684" s="19">
        <f>IF((T683+R684)&lt;结论【关键目标】!$C$28,0,(发电量计算【计算逻辑页】!R684+发电量计算【计算逻辑页】!T683-结论【关键目标】!$C$28))</f>
        <v>55.577784381599997</v>
      </c>
      <c r="V684" s="5">
        <f t="shared" si="94"/>
        <v>19.452224533559999</v>
      </c>
      <c r="W684" s="5">
        <f t="shared" si="95"/>
        <v>3.05523206625312</v>
      </c>
      <c r="X684" s="5">
        <f t="shared" si="98"/>
        <v>0</v>
      </c>
    </row>
    <row r="685" spans="1:24" x14ac:dyDescent="0.15">
      <c r="A685" s="7">
        <v>684</v>
      </c>
      <c r="B685" s="7">
        <v>1</v>
      </c>
      <c r="C685" s="7">
        <v>29</v>
      </c>
      <c r="D685" s="7">
        <v>12</v>
      </c>
      <c r="E685" s="7">
        <v>29</v>
      </c>
      <c r="F685" s="7">
        <v>0.3</v>
      </c>
      <c r="G685" s="7">
        <v>535.70000000000005</v>
      </c>
      <c r="H685" s="7">
        <f t="shared" si="90"/>
        <v>7</v>
      </c>
      <c r="I685" s="16">
        <f t="shared" si="91"/>
        <v>44955</v>
      </c>
      <c r="J685" s="17">
        <v>1.2267999999999999</v>
      </c>
      <c r="K685" s="18">
        <f>G685*结论【关键目标】!C$27*0.7735*0.001</f>
        <v>49.72367400000001</v>
      </c>
      <c r="L685" s="5">
        <v>-6536.1443509999999</v>
      </c>
      <c r="M685" s="5">
        <f>ABS(IF(L685&lt;=0,L685/耗电量关键数据!$B$6/1000,L685/耗电量关键数据!$B$5/1000))</f>
        <v>2.6144577404000002</v>
      </c>
      <c r="N685" s="19">
        <f>耗电量关键数据!$B$14</f>
        <v>1.1688450000000001</v>
      </c>
      <c r="O685" s="19">
        <f>耗电量关键数据!$B$15</f>
        <v>0.37403039999999999</v>
      </c>
      <c r="P685" s="19">
        <f t="shared" si="92"/>
        <v>4.1573331404000005</v>
      </c>
      <c r="Q685" s="19">
        <f t="shared" si="96"/>
        <v>4.1573331404000005</v>
      </c>
      <c r="R685" s="20">
        <f t="shared" si="93"/>
        <v>45.566340859600011</v>
      </c>
      <c r="S685" s="20">
        <f t="shared" si="97"/>
        <v>0</v>
      </c>
      <c r="T685" s="20">
        <f>IF((T684+R685)&lt;0,0,IF((T684+R685)&gt;结论【关键目标】!C$28,结论【关键目标】!C$28,T684+R685))</f>
        <v>22</v>
      </c>
      <c r="U685" s="19">
        <f>IF((T684+R685)&lt;结论【关键目标】!$C$28,0,(发电量计算【计算逻辑页】!R685+发电量计算【计算逻辑页】!T684-结论【关键目标】!$C$28))</f>
        <v>45.566340859600018</v>
      </c>
      <c r="V685" s="5">
        <f t="shared" si="94"/>
        <v>15.948219300860005</v>
      </c>
      <c r="W685" s="5">
        <f t="shared" si="95"/>
        <v>5.1002162966427198</v>
      </c>
      <c r="X685" s="5">
        <f t="shared" si="98"/>
        <v>0</v>
      </c>
    </row>
    <row r="686" spans="1:24" x14ac:dyDescent="0.15">
      <c r="A686" s="7">
        <v>685</v>
      </c>
      <c r="B686" s="7">
        <v>1</v>
      </c>
      <c r="C686" s="7">
        <v>29</v>
      </c>
      <c r="D686" s="7">
        <v>13</v>
      </c>
      <c r="E686" s="7">
        <v>29</v>
      </c>
      <c r="F686" s="7">
        <v>2</v>
      </c>
      <c r="G686" s="7">
        <v>615.1</v>
      </c>
      <c r="H686" s="7">
        <f t="shared" si="90"/>
        <v>7</v>
      </c>
      <c r="I686" s="16">
        <f t="shared" si="91"/>
        <v>44955</v>
      </c>
      <c r="J686" s="17">
        <v>1.2267999999999999</v>
      </c>
      <c r="K686" s="18">
        <f>G686*结论【关键目标】!C$27*0.7735*0.001</f>
        <v>57.093581999999998</v>
      </c>
      <c r="L686" s="5">
        <v>-4338.4497709999996</v>
      </c>
      <c r="M686" s="5">
        <f>ABS(IF(L686&lt;=0,L686/耗电量关键数据!$B$6/1000,L686/耗电量关键数据!$B$5/1000))</f>
        <v>1.7353799083999997</v>
      </c>
      <c r="N686" s="19">
        <f>耗电量关键数据!$B$14</f>
        <v>1.1688450000000001</v>
      </c>
      <c r="O686" s="19">
        <f>耗电量关键数据!$B$15</f>
        <v>0.37403039999999999</v>
      </c>
      <c r="P686" s="19">
        <f t="shared" si="92"/>
        <v>3.2782553083999999</v>
      </c>
      <c r="Q686" s="19">
        <f t="shared" si="96"/>
        <v>3.2782553083999999</v>
      </c>
      <c r="R686" s="20">
        <f t="shared" si="93"/>
        <v>53.815326691599999</v>
      </c>
      <c r="S686" s="20">
        <f t="shared" si="97"/>
        <v>0</v>
      </c>
      <c r="T686" s="20">
        <f>IF((T685+R686)&lt;0,0,IF((T685+R686)&gt;结论【关键目标】!C$28,结论【关键目标】!C$28,T685+R686))</f>
        <v>22</v>
      </c>
      <c r="U686" s="19">
        <f>IF((T685+R686)&lt;结论【关键目标】!$C$28,0,(发电量计算【计算逻辑页】!R686+发电量计算【计算逻辑页】!T685-结论【关键目标】!$C$28))</f>
        <v>53.815326691600006</v>
      </c>
      <c r="V686" s="5">
        <f t="shared" si="94"/>
        <v>18.83536434206</v>
      </c>
      <c r="W686" s="5">
        <f t="shared" si="95"/>
        <v>4.0217636123451195</v>
      </c>
      <c r="X686" s="5">
        <f t="shared" si="98"/>
        <v>0</v>
      </c>
    </row>
    <row r="687" spans="1:24" x14ac:dyDescent="0.15">
      <c r="A687" s="7">
        <v>686</v>
      </c>
      <c r="B687" s="7">
        <v>1</v>
      </c>
      <c r="C687" s="7">
        <v>29</v>
      </c>
      <c r="D687" s="7">
        <v>14</v>
      </c>
      <c r="E687" s="7">
        <v>29</v>
      </c>
      <c r="F687" s="7">
        <v>3</v>
      </c>
      <c r="G687" s="7">
        <v>432.4</v>
      </c>
      <c r="H687" s="7">
        <f t="shared" si="90"/>
        <v>7</v>
      </c>
      <c r="I687" s="16">
        <f t="shared" si="91"/>
        <v>44955</v>
      </c>
      <c r="J687" s="17">
        <v>1.2267999999999999</v>
      </c>
      <c r="K687" s="18">
        <f>G687*结论【关键目标】!C$27*0.7735*0.001</f>
        <v>40.135367999999993</v>
      </c>
      <c r="L687" s="5">
        <v>0</v>
      </c>
      <c r="M687" s="5">
        <f>ABS(IF(L687&lt;=0,L687/耗电量关键数据!$B$6/1000,L687/耗电量关键数据!$B$5/1000))</f>
        <v>0</v>
      </c>
      <c r="N687" s="19">
        <f>耗电量关键数据!$B$14</f>
        <v>1.1688450000000001</v>
      </c>
      <c r="O687" s="19">
        <f>耗电量关键数据!$B$15</f>
        <v>0.37403039999999999</v>
      </c>
      <c r="P687" s="19">
        <f t="shared" si="92"/>
        <v>1.5428754000000002</v>
      </c>
      <c r="Q687" s="19">
        <f t="shared" si="96"/>
        <v>1.5428754000000002</v>
      </c>
      <c r="R687" s="20">
        <f t="shared" si="93"/>
        <v>38.592492599999993</v>
      </c>
      <c r="S687" s="20">
        <f t="shared" si="97"/>
        <v>0</v>
      </c>
      <c r="T687" s="20">
        <f>IF((T686+R687)&lt;0,0,IF((T686+R687)&gt;结论【关键目标】!C$28,结论【关键目标】!C$28,T686+R687))</f>
        <v>22</v>
      </c>
      <c r="U687" s="19">
        <f>IF((T686+R687)&lt;结论【关键目标】!$C$28,0,(发电量计算【计算逻辑页】!R687+发电量计算【计算逻辑页】!T686-结论【关键目标】!$C$28))</f>
        <v>38.592492599999993</v>
      </c>
      <c r="V687" s="5">
        <f t="shared" si="94"/>
        <v>13.507372409999997</v>
      </c>
      <c r="W687" s="5">
        <f t="shared" si="95"/>
        <v>1.89279954072</v>
      </c>
      <c r="X687" s="5">
        <f t="shared" si="98"/>
        <v>0</v>
      </c>
    </row>
    <row r="688" spans="1:24" x14ac:dyDescent="0.15">
      <c r="A688" s="7">
        <v>687</v>
      </c>
      <c r="B688" s="7">
        <v>1</v>
      </c>
      <c r="C688" s="7">
        <v>29</v>
      </c>
      <c r="D688" s="7">
        <v>15</v>
      </c>
      <c r="E688" s="7">
        <v>29</v>
      </c>
      <c r="F688" s="7">
        <v>4.3</v>
      </c>
      <c r="G688" s="7">
        <v>288</v>
      </c>
      <c r="H688" s="7">
        <f t="shared" si="90"/>
        <v>7</v>
      </c>
      <c r="I688" s="16">
        <f t="shared" si="91"/>
        <v>44955</v>
      </c>
      <c r="J688" s="17">
        <v>1.2267999999999999</v>
      </c>
      <c r="K688" s="18">
        <f>G688*结论【关键目标】!C$27*0.7735*0.001</f>
        <v>26.73216</v>
      </c>
      <c r="L688" s="5">
        <v>0</v>
      </c>
      <c r="M688" s="5">
        <f>ABS(IF(L688&lt;=0,L688/耗电量关键数据!$B$6/1000,L688/耗电量关键数据!$B$5/1000))</f>
        <v>0</v>
      </c>
      <c r="N688" s="19">
        <f>耗电量关键数据!$B$14</f>
        <v>1.1688450000000001</v>
      </c>
      <c r="O688" s="19">
        <f>耗电量关键数据!$B$15</f>
        <v>0.37403039999999999</v>
      </c>
      <c r="P688" s="19">
        <f t="shared" si="92"/>
        <v>1.5428754000000002</v>
      </c>
      <c r="Q688" s="19">
        <f t="shared" si="96"/>
        <v>1.5428754000000002</v>
      </c>
      <c r="R688" s="20">
        <f t="shared" si="93"/>
        <v>25.189284600000001</v>
      </c>
      <c r="S688" s="20">
        <f t="shared" si="97"/>
        <v>0</v>
      </c>
      <c r="T688" s="20">
        <f>IF((T687+R688)&lt;0,0,IF((T687+R688)&gt;结论【关键目标】!C$28,结论【关键目标】!C$28,T687+R688))</f>
        <v>22</v>
      </c>
      <c r="U688" s="19">
        <f>IF((T687+R688)&lt;结论【关键目标】!$C$28,0,(发电量计算【计算逻辑页】!R688+发电量计算【计算逻辑页】!T687-结论【关键目标】!$C$28))</f>
        <v>25.189284600000001</v>
      </c>
      <c r="V688" s="5">
        <f t="shared" si="94"/>
        <v>8.8162496099999998</v>
      </c>
      <c r="W688" s="5">
        <f t="shared" si="95"/>
        <v>1.89279954072</v>
      </c>
      <c r="X688" s="5">
        <f t="shared" si="98"/>
        <v>0</v>
      </c>
    </row>
    <row r="689" spans="1:24" x14ac:dyDescent="0.15">
      <c r="A689" s="7">
        <v>688</v>
      </c>
      <c r="B689" s="7">
        <v>1</v>
      </c>
      <c r="C689" s="7">
        <v>29</v>
      </c>
      <c r="D689" s="7">
        <v>16</v>
      </c>
      <c r="E689" s="7">
        <v>29</v>
      </c>
      <c r="F689" s="7">
        <v>4</v>
      </c>
      <c r="G689" s="7">
        <v>94.2</v>
      </c>
      <c r="H689" s="7">
        <f t="shared" si="90"/>
        <v>7</v>
      </c>
      <c r="I689" s="16">
        <f t="shared" si="91"/>
        <v>44955</v>
      </c>
      <c r="J689" s="17">
        <v>0.70809999999999995</v>
      </c>
      <c r="K689" s="18">
        <f>G689*结论【关键目标】!C$27*0.7735*0.001</f>
        <v>8.7436439999999997</v>
      </c>
      <c r="L689" s="5">
        <v>-5036.8562320000001</v>
      </c>
      <c r="M689" s="5">
        <f>ABS(IF(L689&lt;=0,L689/耗电量关键数据!$B$6/1000,L689/耗电量关键数据!$B$5/1000))</f>
        <v>2.0147424928</v>
      </c>
      <c r="N689" s="19">
        <f>耗电量关键数据!$B$14</f>
        <v>1.1688450000000001</v>
      </c>
      <c r="O689" s="19">
        <f>耗电量关键数据!$B$15</f>
        <v>0.37403039999999999</v>
      </c>
      <c r="P689" s="19">
        <f t="shared" si="92"/>
        <v>3.5576178928000002</v>
      </c>
      <c r="Q689" s="19">
        <f t="shared" si="96"/>
        <v>0</v>
      </c>
      <c r="R689" s="20">
        <f t="shared" si="93"/>
        <v>8.7436439999999997</v>
      </c>
      <c r="S689" s="20">
        <f t="shared" si="97"/>
        <v>0</v>
      </c>
      <c r="T689" s="20">
        <f>IF((T688+R689)&lt;0,0,IF((T688+R689)&gt;结论【关键目标】!C$28,结论【关键目标】!C$28,T688+R689))</f>
        <v>22</v>
      </c>
      <c r="U689" s="19">
        <f>IF((T688+R689)&lt;结论【关键目标】!$C$28,0,(发电量计算【计算逻辑页】!R689+发电量计算【计算逻辑页】!T688-结论【关键目标】!$C$28))</f>
        <v>8.7436439999999997</v>
      </c>
      <c r="V689" s="5">
        <f t="shared" si="94"/>
        <v>3.0602753999999996</v>
      </c>
      <c r="W689" s="5">
        <f t="shared" si="95"/>
        <v>2.51914922989168</v>
      </c>
      <c r="X689" s="5">
        <f t="shared" si="98"/>
        <v>0</v>
      </c>
    </row>
    <row r="690" spans="1:24" x14ac:dyDescent="0.15">
      <c r="A690" s="7">
        <v>689</v>
      </c>
      <c r="B690" s="7">
        <v>1</v>
      </c>
      <c r="C690" s="7">
        <v>29</v>
      </c>
      <c r="D690" s="7">
        <v>17</v>
      </c>
      <c r="E690" s="7">
        <v>29</v>
      </c>
      <c r="F690" s="7">
        <v>4</v>
      </c>
      <c r="G690" s="7">
        <v>0</v>
      </c>
      <c r="H690" s="7">
        <f t="shared" si="90"/>
        <v>7</v>
      </c>
      <c r="I690" s="16">
        <f t="shared" si="91"/>
        <v>44955</v>
      </c>
      <c r="J690" s="17">
        <v>0.70809999999999995</v>
      </c>
      <c r="K690" s="18">
        <f>G690*结论【关键目标】!C$27*0.7735*0.001</f>
        <v>0</v>
      </c>
      <c r="L690" s="5">
        <v>-9953.3422719999999</v>
      </c>
      <c r="M690" s="5">
        <f>ABS(IF(L690&lt;=0,L690/耗电量关键数据!$B$6/1000,L690/耗电量关键数据!$B$5/1000))</f>
        <v>3.9813369087999999</v>
      </c>
      <c r="N690" s="19">
        <f>耗电量关键数据!$B$14</f>
        <v>1.1688450000000001</v>
      </c>
      <c r="O690" s="19">
        <f>耗电量关键数据!$B$15</f>
        <v>0.37403039999999999</v>
      </c>
      <c r="P690" s="19">
        <f t="shared" si="92"/>
        <v>5.5242123088000001</v>
      </c>
      <c r="Q690" s="19">
        <f t="shared" si="96"/>
        <v>0</v>
      </c>
      <c r="R690" s="20">
        <f t="shared" si="93"/>
        <v>0</v>
      </c>
      <c r="S690" s="20">
        <f t="shared" si="97"/>
        <v>0</v>
      </c>
      <c r="T690" s="20">
        <f>IF((T689+R690)&lt;0,0,IF((T689+R690)&gt;结论【关键目标】!C$28,结论【关键目标】!C$28,T689+R690))</f>
        <v>22</v>
      </c>
      <c r="U690" s="19">
        <f>IF((T689+R690)&lt;结论【关键目标】!$C$28,0,(发电量计算【计算逻辑页】!R690+发电量计算【计算逻辑页】!T689-结论【关键目标】!$C$28))</f>
        <v>0</v>
      </c>
      <c r="V690" s="5">
        <f t="shared" si="94"/>
        <v>0</v>
      </c>
      <c r="W690" s="5">
        <f t="shared" si="95"/>
        <v>0</v>
      </c>
      <c r="X690" s="5">
        <f t="shared" si="98"/>
        <v>0</v>
      </c>
    </row>
    <row r="691" spans="1:24" x14ac:dyDescent="0.15">
      <c r="A691" s="7">
        <v>690</v>
      </c>
      <c r="B691" s="7">
        <v>1</v>
      </c>
      <c r="C691" s="7">
        <v>29</v>
      </c>
      <c r="D691" s="7">
        <v>18</v>
      </c>
      <c r="E691" s="7">
        <v>29</v>
      </c>
      <c r="F691" s="7">
        <v>2.2999999999999998</v>
      </c>
      <c r="G691" s="7">
        <v>0</v>
      </c>
      <c r="H691" s="7">
        <f t="shared" si="90"/>
        <v>7</v>
      </c>
      <c r="I691" s="16">
        <f t="shared" si="91"/>
        <v>44955</v>
      </c>
      <c r="J691" s="17">
        <v>0.70809999999999995</v>
      </c>
      <c r="K691" s="18">
        <f>G691*结论【关键目标】!C$27*0.7735*0.001</f>
        <v>0</v>
      </c>
      <c r="L691" s="5">
        <v>-26867.47941</v>
      </c>
      <c r="M691" s="5">
        <f>ABS(IF(L691&lt;=0,L691/耗电量关键数据!$B$6/1000,L691/耗电量关键数据!$B$5/1000))</f>
        <v>10.746991764000001</v>
      </c>
      <c r="N691" s="19">
        <f>耗电量关键数据!$B$14</f>
        <v>1.1688450000000001</v>
      </c>
      <c r="O691" s="19">
        <f>耗电量关键数据!$B$15</f>
        <v>0.37403039999999999</v>
      </c>
      <c r="P691" s="19">
        <f t="shared" si="92"/>
        <v>12.289867164000002</v>
      </c>
      <c r="Q691" s="19">
        <f t="shared" si="96"/>
        <v>0</v>
      </c>
      <c r="R691" s="20">
        <f t="shared" si="93"/>
        <v>0</v>
      </c>
      <c r="S691" s="20">
        <f t="shared" si="97"/>
        <v>0</v>
      </c>
      <c r="T691" s="20">
        <f>IF((T690+R691)&lt;0,0,IF((T690+R691)&gt;结论【关键目标】!C$28,结论【关键目标】!C$28,T690+R691))</f>
        <v>22</v>
      </c>
      <c r="U691" s="19">
        <f>IF((T690+R691)&lt;结论【关键目标】!$C$28,0,(发电量计算【计算逻辑页】!R691+发电量计算【计算逻辑页】!T690-结论【关键目标】!$C$28))</f>
        <v>0</v>
      </c>
      <c r="V691" s="5">
        <f t="shared" si="94"/>
        <v>0</v>
      </c>
      <c r="W691" s="5">
        <f t="shared" si="95"/>
        <v>0</v>
      </c>
      <c r="X691" s="5">
        <f t="shared" si="98"/>
        <v>0</v>
      </c>
    </row>
    <row r="692" spans="1:24" x14ac:dyDescent="0.15">
      <c r="A692" s="7">
        <v>691</v>
      </c>
      <c r="B692" s="7">
        <v>1</v>
      </c>
      <c r="C692" s="7">
        <v>29</v>
      </c>
      <c r="D692" s="7">
        <v>19</v>
      </c>
      <c r="E692" s="7">
        <v>29</v>
      </c>
      <c r="F692" s="7">
        <v>0.5</v>
      </c>
      <c r="G692" s="7">
        <v>0</v>
      </c>
      <c r="H692" s="7">
        <f t="shared" si="90"/>
        <v>7</v>
      </c>
      <c r="I692" s="16">
        <f t="shared" si="91"/>
        <v>44955</v>
      </c>
      <c r="J692" s="17">
        <v>1.2267999999999999</v>
      </c>
      <c r="K692" s="18">
        <f>G692*结论【关键目标】!C$27*0.7735*0.001</f>
        <v>0</v>
      </c>
      <c r="L692" s="5">
        <v>-17812.712299999999</v>
      </c>
      <c r="M692" s="5">
        <f>ABS(IF(L692&lt;=0,L692/耗电量关键数据!$B$6/1000,L692/耗电量关键数据!$B$5/1000))</f>
        <v>7.125084919999999</v>
      </c>
      <c r="N692" s="19">
        <f>耗电量关键数据!$B$14</f>
        <v>1.1688450000000001</v>
      </c>
      <c r="O692" s="19">
        <f>耗电量关键数据!$B$15</f>
        <v>0.37403039999999999</v>
      </c>
      <c r="P692" s="19">
        <f t="shared" si="92"/>
        <v>8.6679603200000006</v>
      </c>
      <c r="Q692" s="19">
        <f t="shared" si="96"/>
        <v>8.6679603200000006</v>
      </c>
      <c r="R692" s="20">
        <f t="shared" si="93"/>
        <v>-8.6679603200000006</v>
      </c>
      <c r="S692" s="20">
        <f t="shared" si="97"/>
        <v>8.6679603200000006</v>
      </c>
      <c r="T692" s="20">
        <f>IF((T691+R692)&lt;0,0,IF((T691+R692)&gt;结论【关键目标】!C$28,结论【关键目标】!C$28,T691+R692))</f>
        <v>13.332039679999999</v>
      </c>
      <c r="U692" s="19">
        <f>IF((T691+R692)&lt;结论【关键目标】!$C$28,0,(发电量计算【计算逻辑页】!R692+发电量计算【计算逻辑页】!T691-结论【关键目标】!$C$28))</f>
        <v>0</v>
      </c>
      <c r="V692" s="5">
        <f t="shared" si="94"/>
        <v>0</v>
      </c>
      <c r="W692" s="5">
        <f t="shared" si="95"/>
        <v>0</v>
      </c>
      <c r="X692" s="5">
        <f t="shared" si="98"/>
        <v>7.6000676085759995</v>
      </c>
    </row>
    <row r="693" spans="1:24" x14ac:dyDescent="0.15">
      <c r="A693" s="7">
        <v>692</v>
      </c>
      <c r="B693" s="7">
        <v>1</v>
      </c>
      <c r="C693" s="7">
        <v>29</v>
      </c>
      <c r="D693" s="7">
        <v>20</v>
      </c>
      <c r="E693" s="7">
        <v>29</v>
      </c>
      <c r="F693" s="7">
        <v>-0.6</v>
      </c>
      <c r="G693" s="7">
        <v>0</v>
      </c>
      <c r="H693" s="7">
        <f t="shared" si="90"/>
        <v>7</v>
      </c>
      <c r="I693" s="16">
        <f t="shared" si="91"/>
        <v>44955</v>
      </c>
      <c r="J693" s="17">
        <v>1.2267999999999999</v>
      </c>
      <c r="K693" s="18">
        <f>G693*结论【关键目标】!C$27*0.7735*0.001</f>
        <v>0</v>
      </c>
      <c r="L693" s="5">
        <v>-28195.085869999999</v>
      </c>
      <c r="M693" s="5">
        <f>ABS(IF(L693&lt;=0,L693/耗电量关键数据!$B$6/1000,L693/耗电量关键数据!$B$5/1000))</f>
        <v>11.278034347999998</v>
      </c>
      <c r="N693" s="19">
        <f>耗电量关键数据!$B$14</f>
        <v>1.1688450000000001</v>
      </c>
      <c r="O693" s="19">
        <f>耗电量关键数据!$B$15</f>
        <v>0.37403039999999999</v>
      </c>
      <c r="P693" s="19">
        <f t="shared" si="92"/>
        <v>12.820909748</v>
      </c>
      <c r="Q693" s="19">
        <f t="shared" si="96"/>
        <v>12.820909748</v>
      </c>
      <c r="R693" s="20">
        <f t="shared" si="93"/>
        <v>-12.820909748</v>
      </c>
      <c r="S693" s="20">
        <f t="shared" si="97"/>
        <v>12.820909748</v>
      </c>
      <c r="T693" s="20">
        <f>IF((T692+R693)&lt;0,0,IF((T692+R693)&gt;结论【关键目标】!C$28,结论【关键目标】!C$28,T692+R693))</f>
        <v>0.51112993199999934</v>
      </c>
      <c r="U693" s="19">
        <f>IF((T692+R693)&lt;结论【关键目标】!$C$28,0,(发电量计算【计算逻辑页】!R693+发电量计算【计算逻辑页】!T692-结论【关键目标】!$C$28))</f>
        <v>0</v>
      </c>
      <c r="V693" s="5">
        <f t="shared" si="94"/>
        <v>0</v>
      </c>
      <c r="W693" s="5">
        <f t="shared" si="95"/>
        <v>0</v>
      </c>
      <c r="X693" s="5">
        <f t="shared" si="98"/>
        <v>0.4481587243775994</v>
      </c>
    </row>
    <row r="694" spans="1:24" x14ac:dyDescent="0.15">
      <c r="A694" s="7">
        <v>693</v>
      </c>
      <c r="B694" s="7">
        <v>1</v>
      </c>
      <c r="C694" s="7">
        <v>29</v>
      </c>
      <c r="D694" s="7">
        <v>21</v>
      </c>
      <c r="E694" s="7">
        <v>29</v>
      </c>
      <c r="F694" s="7">
        <v>-2</v>
      </c>
      <c r="G694" s="7">
        <v>0</v>
      </c>
      <c r="H694" s="7">
        <f t="shared" si="90"/>
        <v>7</v>
      </c>
      <c r="I694" s="16">
        <f t="shared" si="91"/>
        <v>44955</v>
      </c>
      <c r="J694" s="17">
        <v>1.2267999999999999</v>
      </c>
      <c r="K694" s="18">
        <f>G694*结论【关键目标】!C$27*0.7735*0.001</f>
        <v>0</v>
      </c>
      <c r="L694" s="5">
        <v>-31787.594300000001</v>
      </c>
      <c r="M694" s="5">
        <f>ABS(IF(L694&lt;=0,L694/耗电量关键数据!$B$6/1000,L694/耗电量关键数据!$B$5/1000))</f>
        <v>12.71503772</v>
      </c>
      <c r="N694" s="19">
        <f>耗电量关键数据!$B$14</f>
        <v>1.1688450000000001</v>
      </c>
      <c r="O694" s="19">
        <f>耗电量关键数据!$B$15</f>
        <v>0.37403039999999999</v>
      </c>
      <c r="P694" s="19">
        <f t="shared" si="92"/>
        <v>14.25791312</v>
      </c>
      <c r="Q694" s="19">
        <f t="shared" si="96"/>
        <v>14.25791312</v>
      </c>
      <c r="R694" s="20">
        <f t="shared" si="93"/>
        <v>-14.25791312</v>
      </c>
      <c r="S694" s="20">
        <f t="shared" si="97"/>
        <v>14.25791312</v>
      </c>
      <c r="T694" s="20">
        <f>IF((T693+R694)&lt;0,0,IF((T693+R694)&gt;结论【关键目标】!C$28,结论【关键目标】!C$28,T693+R694))</f>
        <v>0</v>
      </c>
      <c r="U694" s="19">
        <f>IF((T693+R694)&lt;结论【关键目标】!$C$28,0,(发电量计算【计算逻辑页】!R694+发电量计算【计算逻辑页】!T693-结论【关键目标】!$C$28))</f>
        <v>0</v>
      </c>
      <c r="V694" s="5">
        <f t="shared" si="94"/>
        <v>0</v>
      </c>
      <c r="W694" s="5">
        <f t="shared" si="95"/>
        <v>0</v>
      </c>
      <c r="X694" s="5">
        <f t="shared" si="98"/>
        <v>0</v>
      </c>
    </row>
    <row r="695" spans="1:24" x14ac:dyDescent="0.15">
      <c r="A695" s="7">
        <v>694</v>
      </c>
      <c r="B695" s="7">
        <v>1</v>
      </c>
      <c r="C695" s="7">
        <v>29</v>
      </c>
      <c r="D695" s="7">
        <v>22</v>
      </c>
      <c r="E695" s="7">
        <v>29</v>
      </c>
      <c r="F695" s="7">
        <v>-2</v>
      </c>
      <c r="G695" s="7">
        <v>0</v>
      </c>
      <c r="H695" s="7">
        <f t="shared" si="90"/>
        <v>7</v>
      </c>
      <c r="I695" s="16">
        <f t="shared" si="91"/>
        <v>44955</v>
      </c>
      <c r="J695" s="17">
        <v>0.70809999999999995</v>
      </c>
      <c r="K695" s="18">
        <f>G695*结论【关键目标】!C$27*0.7735*0.001</f>
        <v>0</v>
      </c>
      <c r="L695" s="5">
        <v>-33360.077429999998</v>
      </c>
      <c r="M695" s="5">
        <f>ABS(IF(L695&lt;=0,L695/耗电量关键数据!$B$6/1000,L695/耗电量关键数据!$B$5/1000))</f>
        <v>13.344030971999999</v>
      </c>
      <c r="N695" s="19">
        <f>耗电量关键数据!$B$14</f>
        <v>1.1688450000000001</v>
      </c>
      <c r="O695" s="19">
        <f>耗电量关键数据!$B$15</f>
        <v>0.37403039999999999</v>
      </c>
      <c r="P695" s="19">
        <f t="shared" si="92"/>
        <v>14.886906372</v>
      </c>
      <c r="Q695" s="19">
        <f t="shared" si="96"/>
        <v>0</v>
      </c>
      <c r="R695" s="20">
        <f t="shared" si="93"/>
        <v>0</v>
      </c>
      <c r="S695" s="20">
        <f t="shared" si="97"/>
        <v>0</v>
      </c>
      <c r="T695" s="20">
        <f>IF((T694+R695)&lt;0,0,IF((T694+R695)&gt;结论【关键目标】!C$28,结论【关键目标】!C$28,T694+R695))</f>
        <v>0</v>
      </c>
      <c r="U695" s="19">
        <f>IF((T694+R695)&lt;结论【关键目标】!$C$28,0,(发电量计算【计算逻辑页】!R695+发电量计算【计算逻辑页】!T694-结论【关键目标】!$C$28))</f>
        <v>0</v>
      </c>
      <c r="V695" s="5">
        <f t="shared" si="94"/>
        <v>0</v>
      </c>
      <c r="W695" s="5">
        <f t="shared" si="95"/>
        <v>0</v>
      </c>
      <c r="X695" s="5">
        <f t="shared" si="98"/>
        <v>0</v>
      </c>
    </row>
    <row r="696" spans="1:24" x14ac:dyDescent="0.15">
      <c r="A696" s="7">
        <v>695</v>
      </c>
      <c r="B696" s="7">
        <v>1</v>
      </c>
      <c r="C696" s="7">
        <v>29</v>
      </c>
      <c r="D696" s="7">
        <v>23</v>
      </c>
      <c r="E696" s="7">
        <v>29</v>
      </c>
      <c r="F696" s="7">
        <v>-2</v>
      </c>
      <c r="G696" s="7">
        <v>0</v>
      </c>
      <c r="H696" s="7">
        <f t="shared" si="90"/>
        <v>7</v>
      </c>
      <c r="I696" s="16">
        <f t="shared" si="91"/>
        <v>44955</v>
      </c>
      <c r="J696" s="17">
        <v>0.70809999999999995</v>
      </c>
      <c r="K696" s="18">
        <f>G696*结论【关键目标】!C$27*0.7735*0.001</f>
        <v>0</v>
      </c>
      <c r="L696" s="5">
        <v>-34764.89243</v>
      </c>
      <c r="M696" s="5">
        <f>ABS(IF(L696&lt;=0,L696/耗电量关键数据!$B$6/1000,L696/耗电量关键数据!$B$5/1000))</f>
        <v>13.905956972</v>
      </c>
      <c r="N696" s="19">
        <f>耗电量关键数据!$B$14</f>
        <v>1.1688450000000001</v>
      </c>
      <c r="O696" s="19">
        <f>耗电量关键数据!$B$15</f>
        <v>0.37403039999999999</v>
      </c>
      <c r="P696" s="19">
        <f t="shared" si="92"/>
        <v>15.448832372</v>
      </c>
      <c r="Q696" s="19">
        <f t="shared" si="96"/>
        <v>0</v>
      </c>
      <c r="R696" s="20">
        <f t="shared" si="93"/>
        <v>0</v>
      </c>
      <c r="S696" s="20">
        <f t="shared" si="97"/>
        <v>0</v>
      </c>
      <c r="T696" s="20">
        <f>IF((T695+R696)&lt;0,0,IF((T695+R696)&gt;结论【关键目标】!C$28,结论【关键目标】!C$28,T695+R696))</f>
        <v>0</v>
      </c>
      <c r="U696" s="19">
        <f>IF((T695+R696)&lt;结论【关键目标】!$C$28,0,(发电量计算【计算逻辑页】!R696+发电量计算【计算逻辑页】!T695-结论【关键目标】!$C$28))</f>
        <v>0</v>
      </c>
      <c r="V696" s="5">
        <f t="shared" si="94"/>
        <v>0</v>
      </c>
      <c r="W696" s="5">
        <f t="shared" si="95"/>
        <v>0</v>
      </c>
      <c r="X696" s="5">
        <f t="shared" si="98"/>
        <v>0</v>
      </c>
    </row>
    <row r="697" spans="1:24" x14ac:dyDescent="0.15">
      <c r="A697" s="7">
        <v>696</v>
      </c>
      <c r="B697" s="7">
        <v>1</v>
      </c>
      <c r="C697" s="7">
        <v>29</v>
      </c>
      <c r="D697" s="7">
        <v>24</v>
      </c>
      <c r="E697" s="7">
        <v>29</v>
      </c>
      <c r="F697" s="7">
        <v>-2.2999999999999998</v>
      </c>
      <c r="G697" s="7">
        <v>0</v>
      </c>
      <c r="H697" s="7">
        <f t="shared" si="90"/>
        <v>7</v>
      </c>
      <c r="I697" s="16">
        <f t="shared" si="91"/>
        <v>44955</v>
      </c>
      <c r="J697" s="17">
        <v>0.2407</v>
      </c>
      <c r="K697" s="18">
        <f>G697*结论【关键目标】!C$27*0.7735*0.001</f>
        <v>0</v>
      </c>
      <c r="L697" s="5">
        <v>-36483.720419999998</v>
      </c>
      <c r="M697" s="5">
        <f>ABS(IF(L697&lt;=0,L697/耗电量关键数据!$B$6/1000,L697/耗电量关键数据!$B$5/1000))</f>
        <v>14.593488168</v>
      </c>
      <c r="N697" s="19">
        <f>耗电量关键数据!$B$14</f>
        <v>1.1688450000000001</v>
      </c>
      <c r="O697" s="19">
        <f>耗电量关键数据!$B$15</f>
        <v>0.37403039999999999</v>
      </c>
      <c r="P697" s="19">
        <f t="shared" si="92"/>
        <v>16.136363568</v>
      </c>
      <c r="Q697" s="19">
        <f t="shared" si="96"/>
        <v>0</v>
      </c>
      <c r="R697" s="20">
        <f t="shared" si="93"/>
        <v>0</v>
      </c>
      <c r="S697" s="20">
        <f t="shared" si="97"/>
        <v>0</v>
      </c>
      <c r="T697" s="20">
        <f>IF((T696+R697)&lt;0,0,IF((T696+R697)&gt;结论【关键目标】!C$28,结论【关键目标】!C$28,T696+R697))</f>
        <v>0</v>
      </c>
      <c r="U697" s="19">
        <f>IF((T696+R697)&lt;结论【关键目标】!$C$28,0,(发电量计算【计算逻辑页】!R697+发电量计算【计算逻辑页】!T696-结论【关键目标】!$C$28))</f>
        <v>0</v>
      </c>
      <c r="V697" s="5">
        <f t="shared" si="94"/>
        <v>0</v>
      </c>
      <c r="W697" s="5">
        <f t="shared" si="95"/>
        <v>0</v>
      </c>
      <c r="X697" s="5">
        <f t="shared" si="98"/>
        <v>0</v>
      </c>
    </row>
    <row r="698" spans="1:24" x14ac:dyDescent="0.15">
      <c r="A698" s="7">
        <v>697</v>
      </c>
      <c r="B698" s="7">
        <v>1</v>
      </c>
      <c r="C698" s="7">
        <v>30</v>
      </c>
      <c r="D698" s="7">
        <v>1</v>
      </c>
      <c r="E698" s="7">
        <v>30</v>
      </c>
      <c r="F698" s="7">
        <v>-3</v>
      </c>
      <c r="G698" s="7">
        <v>0</v>
      </c>
      <c r="H698" s="7">
        <f t="shared" si="90"/>
        <v>1</v>
      </c>
      <c r="I698" s="16">
        <f t="shared" si="91"/>
        <v>44956</v>
      </c>
      <c r="J698" s="17">
        <v>0.2407</v>
      </c>
      <c r="K698" s="18">
        <f>G698*结论【关键目标】!C$27*0.7735*0.001</f>
        <v>0</v>
      </c>
      <c r="L698" s="5">
        <v>-37539.66171</v>
      </c>
      <c r="M698" s="5">
        <f>ABS(IF(L698&lt;=0,L698/耗电量关键数据!$B$6/1000,L698/耗电量关键数据!$B$5/1000))</f>
        <v>15.015864684</v>
      </c>
      <c r="N698" s="5">
        <f>电气设备逐时使用率计算!H674</f>
        <v>1.1688450000000001</v>
      </c>
      <c r="O698" s="5">
        <f>灯光逐时使用率计算!H674</f>
        <v>0.37403039999999999</v>
      </c>
      <c r="P698" s="19">
        <f t="shared" si="92"/>
        <v>16.558740084</v>
      </c>
      <c r="Q698" s="19">
        <f t="shared" si="96"/>
        <v>0</v>
      </c>
      <c r="R698" s="20">
        <f t="shared" si="93"/>
        <v>0</v>
      </c>
      <c r="S698" s="20">
        <f t="shared" si="97"/>
        <v>0</v>
      </c>
      <c r="T698" s="20">
        <f>IF((T697+R698)&lt;0,0,IF((T697+R698)&gt;结论【关键目标】!C$28,结论【关键目标】!C$28,T697+R698))</f>
        <v>0</v>
      </c>
      <c r="U698" s="19">
        <f>IF((T697+R698)&lt;结论【关键目标】!$C$28,0,(发电量计算【计算逻辑页】!R698+发电量计算【计算逻辑页】!T697-结论【关键目标】!$C$28))</f>
        <v>0</v>
      </c>
      <c r="V698" s="5">
        <f t="shared" si="94"/>
        <v>0</v>
      </c>
      <c r="W698" s="5">
        <f t="shared" si="95"/>
        <v>0</v>
      </c>
      <c r="X698" s="5">
        <f t="shared" si="98"/>
        <v>0</v>
      </c>
    </row>
    <row r="699" spans="1:24" x14ac:dyDescent="0.15">
      <c r="A699" s="7">
        <v>698</v>
      </c>
      <c r="B699" s="7">
        <v>1</v>
      </c>
      <c r="C699" s="7">
        <v>30</v>
      </c>
      <c r="D699" s="7">
        <v>2</v>
      </c>
      <c r="E699" s="7">
        <v>30</v>
      </c>
      <c r="F699" s="7">
        <v>-3</v>
      </c>
      <c r="G699" s="7">
        <v>0</v>
      </c>
      <c r="H699" s="7">
        <f t="shared" si="90"/>
        <v>1</v>
      </c>
      <c r="I699" s="16">
        <f t="shared" si="91"/>
        <v>44956</v>
      </c>
      <c r="J699" s="17">
        <v>0.2407</v>
      </c>
      <c r="K699" s="18">
        <f>G699*结论【关键目标】!C$27*0.7735*0.001</f>
        <v>0</v>
      </c>
      <c r="L699" s="5">
        <v>-39061.489699999998</v>
      </c>
      <c r="M699" s="5">
        <f>ABS(IF(L699&lt;=0,L699/耗电量关键数据!$B$6/1000,L699/耗电量关键数据!$B$5/1000))</f>
        <v>15.624595879999999</v>
      </c>
      <c r="N699" s="5">
        <f>电气设备逐时使用率计算!H675</f>
        <v>1.1688450000000001</v>
      </c>
      <c r="O699" s="5">
        <f>灯光逐时使用率计算!H675</f>
        <v>0.37403039999999999</v>
      </c>
      <c r="P699" s="19">
        <f t="shared" si="92"/>
        <v>17.167471279999997</v>
      </c>
      <c r="Q699" s="19">
        <f t="shared" si="96"/>
        <v>0</v>
      </c>
      <c r="R699" s="20">
        <f t="shared" si="93"/>
        <v>0</v>
      </c>
      <c r="S699" s="20">
        <f t="shared" si="97"/>
        <v>0</v>
      </c>
      <c r="T699" s="20">
        <f>IF((T698+R699)&lt;0,0,IF((T698+R699)&gt;结论【关键目标】!C$28,结论【关键目标】!C$28,T698+R699))</f>
        <v>0</v>
      </c>
      <c r="U699" s="19">
        <f>IF((T698+R699)&lt;结论【关键目标】!$C$28,0,(发电量计算【计算逻辑页】!R699+发电量计算【计算逻辑页】!T698-结论【关键目标】!$C$28))</f>
        <v>0</v>
      </c>
      <c r="V699" s="5">
        <f t="shared" si="94"/>
        <v>0</v>
      </c>
      <c r="W699" s="5">
        <f t="shared" si="95"/>
        <v>0</v>
      </c>
      <c r="X699" s="5">
        <f t="shared" si="98"/>
        <v>0</v>
      </c>
    </row>
    <row r="700" spans="1:24" x14ac:dyDescent="0.15">
      <c r="A700" s="7">
        <v>699</v>
      </c>
      <c r="B700" s="7">
        <v>1</v>
      </c>
      <c r="C700" s="7">
        <v>30</v>
      </c>
      <c r="D700" s="7">
        <v>3</v>
      </c>
      <c r="E700" s="7">
        <v>30</v>
      </c>
      <c r="F700" s="7">
        <v>-3.9</v>
      </c>
      <c r="G700" s="7">
        <v>0</v>
      </c>
      <c r="H700" s="7">
        <f t="shared" si="90"/>
        <v>1</v>
      </c>
      <c r="I700" s="16">
        <f t="shared" si="91"/>
        <v>44956</v>
      </c>
      <c r="J700" s="17">
        <v>0.2407</v>
      </c>
      <c r="K700" s="18">
        <f>G700*结论【关键目标】!C$27*0.7735*0.001</f>
        <v>0</v>
      </c>
      <c r="L700" s="5">
        <v>-40931.17856</v>
      </c>
      <c r="M700" s="5">
        <f>ABS(IF(L700&lt;=0,L700/耗电量关键数据!$B$6/1000,L700/耗电量关键数据!$B$5/1000))</f>
        <v>16.372471424</v>
      </c>
      <c r="N700" s="5">
        <f>电气设备逐时使用率计算!H676</f>
        <v>1.1688450000000001</v>
      </c>
      <c r="O700" s="5">
        <f>灯光逐时使用率计算!H676</f>
        <v>0.37403039999999999</v>
      </c>
      <c r="P700" s="19">
        <f t="shared" si="92"/>
        <v>17.915346824</v>
      </c>
      <c r="Q700" s="19">
        <f t="shared" si="96"/>
        <v>0</v>
      </c>
      <c r="R700" s="20">
        <f t="shared" si="93"/>
        <v>0</v>
      </c>
      <c r="S700" s="20">
        <f t="shared" si="97"/>
        <v>0</v>
      </c>
      <c r="T700" s="20">
        <f>IF((T699+R700)&lt;0,0,IF((T699+R700)&gt;结论【关键目标】!C$28,结论【关键目标】!C$28,T699+R700))</f>
        <v>0</v>
      </c>
      <c r="U700" s="19">
        <f>IF((T699+R700)&lt;结论【关键目标】!$C$28,0,(发电量计算【计算逻辑页】!R700+发电量计算【计算逻辑页】!T699-结论【关键目标】!$C$28))</f>
        <v>0</v>
      </c>
      <c r="V700" s="5">
        <f t="shared" si="94"/>
        <v>0</v>
      </c>
      <c r="W700" s="5">
        <f t="shared" si="95"/>
        <v>0</v>
      </c>
      <c r="X700" s="5">
        <f t="shared" si="98"/>
        <v>0</v>
      </c>
    </row>
    <row r="701" spans="1:24" x14ac:dyDescent="0.15">
      <c r="A701" s="7">
        <v>700</v>
      </c>
      <c r="B701" s="7">
        <v>1</v>
      </c>
      <c r="C701" s="7">
        <v>30</v>
      </c>
      <c r="D701" s="7">
        <v>4</v>
      </c>
      <c r="E701" s="7">
        <v>30</v>
      </c>
      <c r="F701" s="7">
        <v>-7</v>
      </c>
      <c r="G701" s="7">
        <v>0</v>
      </c>
      <c r="H701" s="7">
        <f t="shared" si="90"/>
        <v>1</v>
      </c>
      <c r="I701" s="16">
        <f t="shared" si="91"/>
        <v>44956</v>
      </c>
      <c r="J701" s="17">
        <v>0.2407</v>
      </c>
      <c r="K701" s="18">
        <f>G701*结论【关键目标】!C$27*0.7735*0.001</f>
        <v>0</v>
      </c>
      <c r="L701" s="5">
        <v>-42551.684090000002</v>
      </c>
      <c r="M701" s="5">
        <f>ABS(IF(L701&lt;=0,L701/耗电量关键数据!$B$6/1000,L701/耗电量关键数据!$B$5/1000))</f>
        <v>17.020673635999998</v>
      </c>
      <c r="N701" s="5">
        <f>电气设备逐时使用率计算!H677</f>
        <v>1.1688450000000001</v>
      </c>
      <c r="O701" s="5">
        <f>灯光逐时使用率计算!H677</f>
        <v>0.37403039999999999</v>
      </c>
      <c r="P701" s="19">
        <f t="shared" si="92"/>
        <v>18.563549035999998</v>
      </c>
      <c r="Q701" s="19">
        <f t="shared" si="96"/>
        <v>0</v>
      </c>
      <c r="R701" s="20">
        <f t="shared" si="93"/>
        <v>0</v>
      </c>
      <c r="S701" s="20">
        <f t="shared" si="97"/>
        <v>0</v>
      </c>
      <c r="T701" s="20">
        <f>IF((T700+R701)&lt;0,0,IF((T700+R701)&gt;结论【关键目标】!C$28,结论【关键目标】!C$28,T700+R701))</f>
        <v>0</v>
      </c>
      <c r="U701" s="19">
        <f>IF((T700+R701)&lt;结论【关键目标】!$C$28,0,(发电量计算【计算逻辑页】!R701+发电量计算【计算逻辑页】!T700-结论【关键目标】!$C$28))</f>
        <v>0</v>
      </c>
      <c r="V701" s="5">
        <f t="shared" si="94"/>
        <v>0</v>
      </c>
      <c r="W701" s="5">
        <f t="shared" si="95"/>
        <v>0</v>
      </c>
      <c r="X701" s="5">
        <f t="shared" si="98"/>
        <v>0</v>
      </c>
    </row>
    <row r="702" spans="1:24" x14ac:dyDescent="0.15">
      <c r="A702" s="7">
        <v>701</v>
      </c>
      <c r="B702" s="7">
        <v>1</v>
      </c>
      <c r="C702" s="7">
        <v>30</v>
      </c>
      <c r="D702" s="7">
        <v>5</v>
      </c>
      <c r="E702" s="7">
        <v>30</v>
      </c>
      <c r="F702" s="7">
        <v>-6</v>
      </c>
      <c r="G702" s="7">
        <v>0</v>
      </c>
      <c r="H702" s="7">
        <f t="shared" si="90"/>
        <v>1</v>
      </c>
      <c r="I702" s="16">
        <f t="shared" si="91"/>
        <v>44956</v>
      </c>
      <c r="J702" s="17">
        <v>0.2407</v>
      </c>
      <c r="K702" s="18">
        <f>G702*结论【关键目标】!C$27*0.7735*0.001</f>
        <v>0</v>
      </c>
      <c r="L702" s="5">
        <v>-44334.529479999997</v>
      </c>
      <c r="M702" s="5">
        <f>ABS(IF(L702&lt;=0,L702/耗电量关键数据!$B$6/1000,L702/耗电量关键数据!$B$5/1000))</f>
        <v>17.733811792000001</v>
      </c>
      <c r="N702" s="5">
        <f>电气设备逐时使用率计算!H678</f>
        <v>1.1688450000000001</v>
      </c>
      <c r="O702" s="5">
        <f>灯光逐时使用率计算!H678</f>
        <v>0.37403039999999999</v>
      </c>
      <c r="P702" s="19">
        <f t="shared" si="92"/>
        <v>19.276687192000001</v>
      </c>
      <c r="Q702" s="19">
        <f t="shared" si="96"/>
        <v>0</v>
      </c>
      <c r="R702" s="20">
        <f t="shared" si="93"/>
        <v>0</v>
      </c>
      <c r="S702" s="20">
        <f t="shared" si="97"/>
        <v>0</v>
      </c>
      <c r="T702" s="20">
        <f>IF((T701+R702)&lt;0,0,IF((T701+R702)&gt;结论【关键目标】!C$28,结论【关键目标】!C$28,T701+R702))</f>
        <v>0</v>
      </c>
      <c r="U702" s="19">
        <f>IF((T701+R702)&lt;结论【关键目标】!$C$28,0,(发电量计算【计算逻辑页】!R702+发电量计算【计算逻辑页】!T701-结论【关键目标】!$C$28))</f>
        <v>0</v>
      </c>
      <c r="V702" s="5">
        <f t="shared" si="94"/>
        <v>0</v>
      </c>
      <c r="W702" s="5">
        <f t="shared" si="95"/>
        <v>0</v>
      </c>
      <c r="X702" s="5">
        <f t="shared" si="98"/>
        <v>0</v>
      </c>
    </row>
    <row r="703" spans="1:24" x14ac:dyDescent="0.15">
      <c r="A703" s="7">
        <v>702</v>
      </c>
      <c r="B703" s="7">
        <v>1</v>
      </c>
      <c r="C703" s="7">
        <v>30</v>
      </c>
      <c r="D703" s="7">
        <v>6</v>
      </c>
      <c r="E703" s="7">
        <v>30</v>
      </c>
      <c r="F703" s="7">
        <v>-6.5</v>
      </c>
      <c r="G703" s="7">
        <v>0</v>
      </c>
      <c r="H703" s="7">
        <f t="shared" si="90"/>
        <v>1</v>
      </c>
      <c r="I703" s="16">
        <f t="shared" si="91"/>
        <v>44956</v>
      </c>
      <c r="J703" s="17">
        <v>0.2407</v>
      </c>
      <c r="K703" s="18">
        <f>G703*结论【关键目标】!C$27*0.7735*0.001</f>
        <v>0</v>
      </c>
      <c r="L703" s="5">
        <v>-45806.239759999997</v>
      </c>
      <c r="M703" s="5">
        <f>ABS(IF(L703&lt;=0,L703/耗电量关键数据!$B$6/1000,L703/耗电量关键数据!$B$5/1000))</f>
        <v>18.322495904</v>
      </c>
      <c r="N703" s="5">
        <f>电气设备逐时使用率计算!H679</f>
        <v>1.1688450000000001</v>
      </c>
      <c r="O703" s="5">
        <f>灯光逐时使用率计算!H679</f>
        <v>0.37403039999999999</v>
      </c>
      <c r="P703" s="19">
        <f t="shared" si="92"/>
        <v>19.865371304</v>
      </c>
      <c r="Q703" s="19">
        <f t="shared" si="96"/>
        <v>0</v>
      </c>
      <c r="R703" s="20">
        <f t="shared" si="93"/>
        <v>0</v>
      </c>
      <c r="S703" s="20">
        <f t="shared" si="97"/>
        <v>0</v>
      </c>
      <c r="T703" s="20">
        <f>IF((T702+R703)&lt;0,0,IF((T702+R703)&gt;结论【关键目标】!C$28,结论【关键目标】!C$28,T702+R703))</f>
        <v>0</v>
      </c>
      <c r="U703" s="19">
        <f>IF((T702+R703)&lt;结论【关键目标】!$C$28,0,(发电量计算【计算逻辑页】!R703+发电量计算【计算逻辑页】!T702-结论【关键目标】!$C$28))</f>
        <v>0</v>
      </c>
      <c r="V703" s="5">
        <f t="shared" si="94"/>
        <v>0</v>
      </c>
      <c r="W703" s="5">
        <f t="shared" si="95"/>
        <v>0</v>
      </c>
      <c r="X703" s="5">
        <f t="shared" si="98"/>
        <v>0</v>
      </c>
    </row>
    <row r="704" spans="1:24" x14ac:dyDescent="0.15">
      <c r="A704" s="7">
        <v>703</v>
      </c>
      <c r="B704" s="7">
        <v>1</v>
      </c>
      <c r="C704" s="7">
        <v>30</v>
      </c>
      <c r="D704" s="7">
        <v>7</v>
      </c>
      <c r="E704" s="7">
        <v>30</v>
      </c>
      <c r="F704" s="7">
        <v>-8</v>
      </c>
      <c r="G704" s="7">
        <v>0</v>
      </c>
      <c r="H704" s="7">
        <f t="shared" si="90"/>
        <v>1</v>
      </c>
      <c r="I704" s="16">
        <f t="shared" si="91"/>
        <v>44956</v>
      </c>
      <c r="J704" s="17">
        <v>0.2407</v>
      </c>
      <c r="K704" s="18">
        <f>G704*结论【关键目标】!C$27*0.7735*0.001</f>
        <v>0</v>
      </c>
      <c r="L704" s="5">
        <v>-41617.909110000001</v>
      </c>
      <c r="M704" s="5">
        <f>ABS(IF(L704&lt;=0,L704/耗电量关键数据!$B$6/1000,L704/耗电量关键数据!$B$5/1000))</f>
        <v>16.647163643999999</v>
      </c>
      <c r="N704" s="5">
        <f>电气设备逐时使用率计算!H680</f>
        <v>2.3376900000000003</v>
      </c>
      <c r="O704" s="5">
        <f>灯光逐时使用率计算!H680</f>
        <v>1.2467680000000001</v>
      </c>
      <c r="P704" s="19">
        <f t="shared" si="92"/>
        <v>20.231621643999997</v>
      </c>
      <c r="Q704" s="19">
        <f t="shared" si="96"/>
        <v>0</v>
      </c>
      <c r="R704" s="20">
        <f t="shared" si="93"/>
        <v>0</v>
      </c>
      <c r="S704" s="20">
        <f t="shared" si="97"/>
        <v>0</v>
      </c>
      <c r="T704" s="20">
        <f>IF((T703+R704)&lt;0,0,IF((T703+R704)&gt;结论【关键目标】!C$28,结论【关键目标】!C$28,T703+R704))</f>
        <v>0</v>
      </c>
      <c r="U704" s="19">
        <f>IF((T703+R704)&lt;结论【关键目标】!$C$28,0,(发电量计算【计算逻辑页】!R704+发电量计算【计算逻辑页】!T703-结论【关键目标】!$C$28))</f>
        <v>0</v>
      </c>
      <c r="V704" s="5">
        <f t="shared" si="94"/>
        <v>0</v>
      </c>
      <c r="W704" s="5">
        <f t="shared" si="95"/>
        <v>0</v>
      </c>
      <c r="X704" s="5">
        <f t="shared" si="98"/>
        <v>0</v>
      </c>
    </row>
    <row r="705" spans="1:24" x14ac:dyDescent="0.15">
      <c r="A705" s="7">
        <v>704</v>
      </c>
      <c r="B705" s="7">
        <v>1</v>
      </c>
      <c r="C705" s="7">
        <v>30</v>
      </c>
      <c r="D705" s="7">
        <v>8</v>
      </c>
      <c r="E705" s="7">
        <v>30</v>
      </c>
      <c r="F705" s="7">
        <v>-8</v>
      </c>
      <c r="G705" s="7">
        <v>107.5</v>
      </c>
      <c r="H705" s="7">
        <f t="shared" si="90"/>
        <v>1</v>
      </c>
      <c r="I705" s="16">
        <f t="shared" si="91"/>
        <v>44956</v>
      </c>
      <c r="J705" s="17">
        <v>0.70809999999999995</v>
      </c>
      <c r="K705" s="18">
        <f>G705*结论【关键目标】!C$27*0.7735*0.001</f>
        <v>9.9781499999999994</v>
      </c>
      <c r="L705" s="5">
        <v>-41066.18621</v>
      </c>
      <c r="M705" s="5">
        <f>ABS(IF(L705&lt;=0,L705/耗电量关键数据!$B$6/1000,L705/耗电量关键数据!$B$5/1000))</f>
        <v>16.426474484</v>
      </c>
      <c r="N705" s="5">
        <f>电气设备逐时使用率计算!H681</f>
        <v>11.688450000000001</v>
      </c>
      <c r="O705" s="5">
        <f>灯光逐时使用率计算!H681</f>
        <v>6.2338399999999998</v>
      </c>
      <c r="P705" s="19">
        <f t="shared" si="92"/>
        <v>34.348764484</v>
      </c>
      <c r="Q705" s="19">
        <f t="shared" si="96"/>
        <v>0</v>
      </c>
      <c r="R705" s="20">
        <f t="shared" si="93"/>
        <v>9.9781499999999994</v>
      </c>
      <c r="S705" s="20">
        <f t="shared" si="97"/>
        <v>0</v>
      </c>
      <c r="T705" s="20">
        <f>IF((T704+R705)&lt;0,0,IF((T704+R705)&gt;结论【关键目标】!C$28,结论【关键目标】!C$28,T704+R705))</f>
        <v>9.9781499999999994</v>
      </c>
      <c r="U705" s="19">
        <f>IF((T704+R705)&lt;结论【关键目标】!$C$28,0,(发电量计算【计算逻辑页】!R705+发电量计算【计算逻辑页】!T704-结论【关键目标】!$C$28))</f>
        <v>0</v>
      </c>
      <c r="V705" s="5">
        <f t="shared" si="94"/>
        <v>0</v>
      </c>
      <c r="W705" s="5">
        <f t="shared" si="95"/>
        <v>7.0655280149999991</v>
      </c>
      <c r="X705" s="5">
        <f t="shared" si="98"/>
        <v>0</v>
      </c>
    </row>
    <row r="706" spans="1:24" x14ac:dyDescent="0.15">
      <c r="A706" s="7">
        <v>705</v>
      </c>
      <c r="B706" s="7">
        <v>1</v>
      </c>
      <c r="C706" s="7">
        <v>30</v>
      </c>
      <c r="D706" s="7">
        <v>9</v>
      </c>
      <c r="E706" s="7">
        <v>30</v>
      </c>
      <c r="F706" s="7">
        <v>-6.8</v>
      </c>
      <c r="G706" s="7">
        <v>201.8</v>
      </c>
      <c r="H706" s="7">
        <f t="shared" ref="H706:H769" si="99">WEEKDAY(I:I,2)</f>
        <v>1</v>
      </c>
      <c r="I706" s="16">
        <f t="shared" ref="I706:I769" si="100">DATE(2023,B706,C706)</f>
        <v>44956</v>
      </c>
      <c r="J706" s="17">
        <v>0.70809999999999995</v>
      </c>
      <c r="K706" s="18">
        <f>G706*结论【关键目标】!C$27*0.7735*0.001</f>
        <v>18.731076000000002</v>
      </c>
      <c r="L706" s="5">
        <v>-20249.206200000001</v>
      </c>
      <c r="M706" s="5">
        <f>ABS(IF(L706&lt;=0,L706/耗电量关键数据!$B$6/1000,L706/耗电量关键数据!$B$5/1000))</f>
        <v>8.0996824800000002</v>
      </c>
      <c r="N706" s="5">
        <f>电气设备逐时使用率计算!H682</f>
        <v>22.208055000000002</v>
      </c>
      <c r="O706" s="5">
        <f>灯光逐时使用率计算!H682</f>
        <v>11.844296</v>
      </c>
      <c r="P706" s="19">
        <f t="shared" ref="P706:P769" si="101">M706+N706+O706</f>
        <v>42.15203348</v>
      </c>
      <c r="Q706" s="19">
        <f t="shared" si="96"/>
        <v>0</v>
      </c>
      <c r="R706" s="20">
        <f t="shared" ref="R706:R769" si="102">K706-Q706</f>
        <v>18.731076000000002</v>
      </c>
      <c r="S706" s="20">
        <f t="shared" si="97"/>
        <v>0</v>
      </c>
      <c r="T706" s="20">
        <f>IF((T705+R706)&lt;0,0,IF((T705+R706)&gt;结论【关键目标】!C$28,结论【关键目标】!C$28,T705+R706))</f>
        <v>22</v>
      </c>
      <c r="U706" s="19">
        <f>IF((T705+R706)&lt;结论【关键目标】!$C$28,0,(发电量计算【计算逻辑页】!R706+发电量计算【计算逻辑页】!T705-结论【关键目标】!$C$28))</f>
        <v>6.709226000000001</v>
      </c>
      <c r="V706" s="5">
        <f t="shared" ref="V706:V769" si="103">IF(J706&gt;0.35,U706*0.35,0)</f>
        <v>2.3482291000000002</v>
      </c>
      <c r="W706" s="5">
        <f t="shared" ref="W706:W769" si="104">IF(P706&gt;K706,K706*J706,P706*J706)</f>
        <v>13.2634749156</v>
      </c>
      <c r="X706" s="5">
        <f t="shared" si="98"/>
        <v>0</v>
      </c>
    </row>
    <row r="707" spans="1:24" x14ac:dyDescent="0.15">
      <c r="A707" s="7">
        <v>706</v>
      </c>
      <c r="B707" s="7">
        <v>1</v>
      </c>
      <c r="C707" s="7">
        <v>30</v>
      </c>
      <c r="D707" s="7">
        <v>10</v>
      </c>
      <c r="E707" s="7">
        <v>30</v>
      </c>
      <c r="F707" s="7">
        <v>-6</v>
      </c>
      <c r="G707" s="7">
        <v>355.1</v>
      </c>
      <c r="H707" s="7">
        <f t="shared" si="99"/>
        <v>1</v>
      </c>
      <c r="I707" s="16">
        <f t="shared" si="100"/>
        <v>44956</v>
      </c>
      <c r="J707" s="17">
        <v>0.70809999999999995</v>
      </c>
      <c r="K707" s="18">
        <f>G707*结论【关键目标】!C$27*0.7735*0.001</f>
        <v>32.960381999999996</v>
      </c>
      <c r="L707" s="5">
        <v>-12965.580029999999</v>
      </c>
      <c r="M707" s="5">
        <f>ABS(IF(L707&lt;=0,L707/耗电量关键数据!$B$6/1000,L707/耗电量关键数据!$B$5/1000))</f>
        <v>5.1862320119999996</v>
      </c>
      <c r="N707" s="5">
        <f>电气设备逐时使用率计算!H683</f>
        <v>22.208055000000002</v>
      </c>
      <c r="O707" s="5">
        <f>灯光逐时使用率计算!H683</f>
        <v>11.844296</v>
      </c>
      <c r="P707" s="19">
        <f t="shared" si="101"/>
        <v>39.238583011999999</v>
      </c>
      <c r="Q707" s="19">
        <f t="shared" ref="Q707:Q770" si="105">IF(J707&gt;0.8,P707,0)</f>
        <v>0</v>
      </c>
      <c r="R707" s="20">
        <f t="shared" si="102"/>
        <v>32.960381999999996</v>
      </c>
      <c r="S707" s="20">
        <f t="shared" ref="S707:S770" si="106">IF(R707&lt;0,ABS(R707),0)</f>
        <v>0</v>
      </c>
      <c r="T707" s="20">
        <f>IF((T706+R707)&lt;0,0,IF((T706+R707)&gt;结论【关键目标】!C$28,结论【关键目标】!C$28,T706+R707))</f>
        <v>22</v>
      </c>
      <c r="U707" s="19">
        <f>IF((T706+R707)&lt;结论【关键目标】!$C$28,0,(发电量计算【计算逻辑页】!R707+发电量计算【计算逻辑页】!T706-结论【关键目标】!$C$28))</f>
        <v>32.960381999999996</v>
      </c>
      <c r="V707" s="5">
        <f t="shared" si="103"/>
        <v>11.536133699999997</v>
      </c>
      <c r="W707" s="5">
        <f t="shared" si="104"/>
        <v>23.339246494199994</v>
      </c>
      <c r="X707" s="5">
        <f t="shared" si="98"/>
        <v>0</v>
      </c>
    </row>
    <row r="708" spans="1:24" x14ac:dyDescent="0.15">
      <c r="A708" s="7">
        <v>707</v>
      </c>
      <c r="B708" s="7">
        <v>1</v>
      </c>
      <c r="C708" s="7">
        <v>30</v>
      </c>
      <c r="D708" s="7">
        <v>11</v>
      </c>
      <c r="E708" s="7">
        <v>30</v>
      </c>
      <c r="F708" s="7">
        <v>-4</v>
      </c>
      <c r="G708" s="7">
        <v>448.7</v>
      </c>
      <c r="H708" s="7">
        <f t="shared" si="99"/>
        <v>1</v>
      </c>
      <c r="I708" s="16">
        <f t="shared" si="100"/>
        <v>44956</v>
      </c>
      <c r="J708" s="17">
        <v>1.2267999999999999</v>
      </c>
      <c r="K708" s="18">
        <f>G708*结论【关键目标】!C$27*0.7735*0.001</f>
        <v>41.648333999999998</v>
      </c>
      <c r="L708" s="5">
        <v>-3343.7872609999999</v>
      </c>
      <c r="M708" s="5">
        <f>ABS(IF(L708&lt;=0,L708/耗电量关键数据!$B$6/1000,L708/耗电量关键数据!$B$5/1000))</f>
        <v>1.3375149043999999</v>
      </c>
      <c r="N708" s="5">
        <f>电气设备逐时使用率计算!H684</f>
        <v>22.208055000000002</v>
      </c>
      <c r="O708" s="5">
        <f>灯光逐时使用率计算!H684</f>
        <v>11.844296</v>
      </c>
      <c r="P708" s="19">
        <f t="shared" si="101"/>
        <v>35.389865904399997</v>
      </c>
      <c r="Q708" s="19">
        <f t="shared" si="105"/>
        <v>35.389865904399997</v>
      </c>
      <c r="R708" s="20">
        <f t="shared" si="102"/>
        <v>6.2584680956000014</v>
      </c>
      <c r="S708" s="20">
        <f t="shared" si="106"/>
        <v>0</v>
      </c>
      <c r="T708" s="20">
        <f>IF((T707+R708)&lt;0,0,IF((T707+R708)&gt;结论【关键目标】!C$28,结论【关键目标】!C$28,T707+R708))</f>
        <v>22</v>
      </c>
      <c r="U708" s="19">
        <f>IF((T707+R708)&lt;结论【关键目标】!$C$28,0,(发电量计算【计算逻辑页】!R708+发电量计算【计算逻辑页】!T707-结论【关键目标】!$C$28))</f>
        <v>6.2584680956000014</v>
      </c>
      <c r="V708" s="5">
        <f t="shared" si="103"/>
        <v>2.1904638334600004</v>
      </c>
      <c r="W708" s="5">
        <f t="shared" si="104"/>
        <v>43.416287491517913</v>
      </c>
      <c r="X708" s="5">
        <f t="shared" ref="X708:X771" si="107">(J708-0.35)*IF(T708&gt;S708,S708,T708)</f>
        <v>0</v>
      </c>
    </row>
    <row r="709" spans="1:24" x14ac:dyDescent="0.15">
      <c r="A709" s="7">
        <v>708</v>
      </c>
      <c r="B709" s="7">
        <v>1</v>
      </c>
      <c r="C709" s="7">
        <v>30</v>
      </c>
      <c r="D709" s="7">
        <v>12</v>
      </c>
      <c r="E709" s="7">
        <v>30</v>
      </c>
      <c r="F709" s="7">
        <v>-0.9</v>
      </c>
      <c r="G709" s="7">
        <v>539.6</v>
      </c>
      <c r="H709" s="7">
        <f t="shared" si="99"/>
        <v>1</v>
      </c>
      <c r="I709" s="16">
        <f t="shared" si="100"/>
        <v>44956</v>
      </c>
      <c r="J709" s="17">
        <v>1.2267999999999999</v>
      </c>
      <c r="K709" s="18">
        <f>G709*结论【关键目标】!C$27*0.7735*0.001</f>
        <v>50.085672000000002</v>
      </c>
      <c r="L709" s="5">
        <v>-7511.1010660000002</v>
      </c>
      <c r="M709" s="5">
        <f>ABS(IF(L709&lt;=0,L709/耗电量关键数据!$B$6/1000,L709/耗电量关键数据!$B$5/1000))</f>
        <v>3.0044404264</v>
      </c>
      <c r="N709" s="5">
        <f>电气设备逐时使用率计算!H685</f>
        <v>11.688450000000001</v>
      </c>
      <c r="O709" s="5">
        <f>灯光逐时使用率计算!H685</f>
        <v>9.9741440000000008</v>
      </c>
      <c r="P709" s="19">
        <f t="shared" si="101"/>
        <v>24.667034426400001</v>
      </c>
      <c r="Q709" s="19">
        <f t="shared" si="105"/>
        <v>24.667034426400001</v>
      </c>
      <c r="R709" s="20">
        <f t="shared" si="102"/>
        <v>25.418637573600002</v>
      </c>
      <c r="S709" s="20">
        <f t="shared" si="106"/>
        <v>0</v>
      </c>
      <c r="T709" s="20">
        <f>IF((T708+R709)&lt;0,0,IF((T708+R709)&gt;结论【关键目标】!C$28,结论【关键目标】!C$28,T708+R709))</f>
        <v>22</v>
      </c>
      <c r="U709" s="19">
        <f>IF((T708+R709)&lt;结论【关键目标】!$C$28,0,(发电量计算【计算逻辑页】!R709+发电量计算【计算逻辑页】!T708-结论【关键目标】!$C$28))</f>
        <v>25.418637573600002</v>
      </c>
      <c r="V709" s="5">
        <f t="shared" si="103"/>
        <v>8.8965231507600002</v>
      </c>
      <c r="W709" s="5">
        <f t="shared" si="104"/>
        <v>30.261517834307519</v>
      </c>
      <c r="X709" s="5">
        <f t="shared" si="107"/>
        <v>0</v>
      </c>
    </row>
    <row r="710" spans="1:24" x14ac:dyDescent="0.15">
      <c r="A710" s="7">
        <v>709</v>
      </c>
      <c r="B710" s="7">
        <v>1</v>
      </c>
      <c r="C710" s="7">
        <v>30</v>
      </c>
      <c r="D710" s="7">
        <v>13</v>
      </c>
      <c r="E710" s="7">
        <v>30</v>
      </c>
      <c r="F710" s="7">
        <v>-1</v>
      </c>
      <c r="G710" s="7">
        <v>443.5</v>
      </c>
      <c r="H710" s="7">
        <f t="shared" si="99"/>
        <v>1</v>
      </c>
      <c r="I710" s="16">
        <f t="shared" si="100"/>
        <v>44956</v>
      </c>
      <c r="J710" s="17">
        <v>1.2267999999999999</v>
      </c>
      <c r="K710" s="18">
        <f>G710*结论【关键目标】!C$27*0.7735*0.001</f>
        <v>41.165669999999999</v>
      </c>
      <c r="L710" s="5">
        <v>-5557.145665</v>
      </c>
      <c r="M710" s="5">
        <f>ABS(IF(L710&lt;=0,L710/耗电量关键数据!$B$6/1000,L710/耗电量关键数据!$B$5/1000))</f>
        <v>2.2228582660000002</v>
      </c>
      <c r="N710" s="5">
        <f>电气设备逐时使用率计算!H686</f>
        <v>11.688450000000001</v>
      </c>
      <c r="O710" s="5">
        <f>灯光逐时使用率计算!H686</f>
        <v>9.9741440000000008</v>
      </c>
      <c r="P710" s="19">
        <f t="shared" si="101"/>
        <v>23.885452266000001</v>
      </c>
      <c r="Q710" s="19">
        <f t="shared" si="105"/>
        <v>23.885452266000001</v>
      </c>
      <c r="R710" s="20">
        <f t="shared" si="102"/>
        <v>17.280217733999997</v>
      </c>
      <c r="S710" s="20">
        <f t="shared" si="106"/>
        <v>0</v>
      </c>
      <c r="T710" s="20">
        <f>IF((T709+R710)&lt;0,0,IF((T709+R710)&gt;结论【关键目标】!C$28,结论【关键目标】!C$28,T709+R710))</f>
        <v>22</v>
      </c>
      <c r="U710" s="19">
        <f>IF((T709+R710)&lt;结论【关键目标】!$C$28,0,(发电量计算【计算逻辑页】!R710+发电量计算【计算逻辑页】!T709-结论【关键目标】!$C$28))</f>
        <v>17.280217733999997</v>
      </c>
      <c r="V710" s="5">
        <f t="shared" si="103"/>
        <v>6.0480762068999985</v>
      </c>
      <c r="W710" s="5">
        <f t="shared" si="104"/>
        <v>29.3026728399288</v>
      </c>
      <c r="X710" s="5">
        <f t="shared" si="107"/>
        <v>0</v>
      </c>
    </row>
    <row r="711" spans="1:24" x14ac:dyDescent="0.15">
      <c r="A711" s="7">
        <v>710</v>
      </c>
      <c r="B711" s="7">
        <v>1</v>
      </c>
      <c r="C711" s="7">
        <v>30</v>
      </c>
      <c r="D711" s="7">
        <v>14</v>
      </c>
      <c r="E711" s="7">
        <v>30</v>
      </c>
      <c r="F711" s="7">
        <v>0</v>
      </c>
      <c r="G711" s="7">
        <v>334.9</v>
      </c>
      <c r="H711" s="7">
        <f t="shared" si="99"/>
        <v>1</v>
      </c>
      <c r="I711" s="16">
        <f t="shared" si="100"/>
        <v>44956</v>
      </c>
      <c r="J711" s="17">
        <v>1.2267999999999999</v>
      </c>
      <c r="K711" s="18">
        <f>G711*结论【关键目标】!C$27*0.7735*0.001</f>
        <v>31.085417999999997</v>
      </c>
      <c r="L711" s="5">
        <v>0</v>
      </c>
      <c r="M711" s="5">
        <f>ABS(IF(L711&lt;=0,L711/耗电量关键数据!$B$6/1000,L711/耗电量关键数据!$B$5/1000))</f>
        <v>0</v>
      </c>
      <c r="N711" s="5">
        <f>电气设备逐时使用率计算!H687</f>
        <v>22.208055000000002</v>
      </c>
      <c r="O711" s="5">
        <f>灯光逐时使用率计算!H687</f>
        <v>11.844296</v>
      </c>
      <c r="P711" s="19">
        <f t="shared" si="101"/>
        <v>34.052351000000002</v>
      </c>
      <c r="Q711" s="19">
        <f t="shared" si="105"/>
        <v>34.052351000000002</v>
      </c>
      <c r="R711" s="20">
        <f t="shared" si="102"/>
        <v>-2.9669330000000045</v>
      </c>
      <c r="S711" s="20">
        <f t="shared" si="106"/>
        <v>2.9669330000000045</v>
      </c>
      <c r="T711" s="20">
        <f>IF((T710+R711)&lt;0,0,IF((T710+R711)&gt;结论【关键目标】!C$28,结论【关键目标】!C$28,T710+R711))</f>
        <v>19.033066999999996</v>
      </c>
      <c r="U711" s="19">
        <f>IF((T710+R711)&lt;结论【关键目标】!$C$28,0,(发电量计算【计算逻辑页】!R711+发电量计算【计算逻辑页】!T710-结论【关键目标】!$C$28))</f>
        <v>0</v>
      </c>
      <c r="V711" s="5">
        <f t="shared" si="103"/>
        <v>0</v>
      </c>
      <c r="W711" s="5">
        <f t="shared" si="104"/>
        <v>38.135590802399996</v>
      </c>
      <c r="X711" s="5">
        <f t="shared" si="107"/>
        <v>2.6014068544000035</v>
      </c>
    </row>
    <row r="712" spans="1:24" x14ac:dyDescent="0.15">
      <c r="A712" s="7">
        <v>711</v>
      </c>
      <c r="B712" s="7">
        <v>1</v>
      </c>
      <c r="C712" s="7">
        <v>30</v>
      </c>
      <c r="D712" s="7">
        <v>15</v>
      </c>
      <c r="E712" s="7">
        <v>30</v>
      </c>
      <c r="F712" s="7">
        <v>2.2000000000000002</v>
      </c>
      <c r="G712" s="7">
        <v>247</v>
      </c>
      <c r="H712" s="7">
        <f t="shared" si="99"/>
        <v>1</v>
      </c>
      <c r="I712" s="16">
        <f t="shared" si="100"/>
        <v>44956</v>
      </c>
      <c r="J712" s="17">
        <v>1.2267999999999999</v>
      </c>
      <c r="K712" s="18">
        <f>G712*结论【关键目标】!C$27*0.7735*0.001</f>
        <v>22.926539999999999</v>
      </c>
      <c r="L712" s="5">
        <v>-515.26569310000002</v>
      </c>
      <c r="M712" s="5">
        <f>ABS(IF(L712&lt;=0,L712/耗电量关键数据!$B$6/1000,L712/耗电量关键数据!$B$5/1000))</f>
        <v>0.20610627724</v>
      </c>
      <c r="N712" s="5">
        <f>电气设备逐时使用率计算!H688</f>
        <v>22.208055000000002</v>
      </c>
      <c r="O712" s="5">
        <f>灯光逐时使用率计算!H688</f>
        <v>11.844296</v>
      </c>
      <c r="P712" s="19">
        <f t="shared" si="101"/>
        <v>34.258457277239998</v>
      </c>
      <c r="Q712" s="19">
        <f t="shared" si="105"/>
        <v>34.258457277239998</v>
      </c>
      <c r="R712" s="20">
        <f t="shared" si="102"/>
        <v>-11.331917277239999</v>
      </c>
      <c r="S712" s="20">
        <f t="shared" si="106"/>
        <v>11.331917277239999</v>
      </c>
      <c r="T712" s="20">
        <f>IF((T711+R712)&lt;0,0,IF((T711+R712)&gt;结论【关键目标】!C$28,结论【关键目标】!C$28,T711+R712))</f>
        <v>7.7011497227599968</v>
      </c>
      <c r="U712" s="19">
        <f>IF((T711+R712)&lt;结论【关键目标】!$C$28,0,(发电量计算【计算逻辑页】!R712+发电量计算【计算逻辑页】!T711-结论【关键目标】!$C$28))</f>
        <v>0</v>
      </c>
      <c r="V712" s="5">
        <f t="shared" si="103"/>
        <v>0</v>
      </c>
      <c r="W712" s="5">
        <f t="shared" si="104"/>
        <v>28.126279271999998</v>
      </c>
      <c r="X712" s="5">
        <f t="shared" si="107"/>
        <v>6.7523680769159649</v>
      </c>
    </row>
    <row r="713" spans="1:24" x14ac:dyDescent="0.15">
      <c r="A713" s="7">
        <v>712</v>
      </c>
      <c r="B713" s="7">
        <v>1</v>
      </c>
      <c r="C713" s="7">
        <v>30</v>
      </c>
      <c r="D713" s="7">
        <v>16</v>
      </c>
      <c r="E713" s="7">
        <v>30</v>
      </c>
      <c r="F713" s="7">
        <v>1</v>
      </c>
      <c r="G713" s="7">
        <v>63.2</v>
      </c>
      <c r="H713" s="7">
        <f t="shared" si="99"/>
        <v>1</v>
      </c>
      <c r="I713" s="16">
        <f t="shared" si="100"/>
        <v>44956</v>
      </c>
      <c r="J713" s="17">
        <v>0.70809999999999995</v>
      </c>
      <c r="K713" s="18">
        <f>G713*结论【关键目标】!C$27*0.7735*0.001</f>
        <v>5.8662239999999999</v>
      </c>
      <c r="L713" s="5">
        <v>-6499.2913040000003</v>
      </c>
      <c r="M713" s="5">
        <f>ABS(IF(L713&lt;=0,L713/耗电量关键数据!$B$6/1000,L713/耗电量关键数据!$B$5/1000))</f>
        <v>2.5997165216000004</v>
      </c>
      <c r="N713" s="5">
        <f>电气设备逐时使用率计算!H689</f>
        <v>22.208055000000002</v>
      </c>
      <c r="O713" s="5">
        <f>灯光逐时使用率计算!H689</f>
        <v>11.844296</v>
      </c>
      <c r="P713" s="19">
        <f t="shared" si="101"/>
        <v>36.652067521600003</v>
      </c>
      <c r="Q713" s="19">
        <f t="shared" si="105"/>
        <v>0</v>
      </c>
      <c r="R713" s="20">
        <f t="shared" si="102"/>
        <v>5.8662239999999999</v>
      </c>
      <c r="S713" s="20">
        <f t="shared" si="106"/>
        <v>0</v>
      </c>
      <c r="T713" s="20">
        <f>IF((T712+R713)&lt;0,0,IF((T712+R713)&gt;结论【关键目标】!C$28,结论【关键目标】!C$28,T712+R713))</f>
        <v>13.567373722759996</v>
      </c>
      <c r="U713" s="19">
        <f>IF((T712+R713)&lt;结论【关键目标】!$C$28,0,(发电量计算【计算逻辑页】!R713+发电量计算【计算逻辑页】!T712-结论【关键目标】!$C$28))</f>
        <v>0</v>
      </c>
      <c r="V713" s="5">
        <f t="shared" si="103"/>
        <v>0</v>
      </c>
      <c r="W713" s="5">
        <f t="shared" si="104"/>
        <v>4.1538732143999999</v>
      </c>
      <c r="X713" s="5">
        <f t="shared" si="107"/>
        <v>0</v>
      </c>
    </row>
    <row r="714" spans="1:24" x14ac:dyDescent="0.15">
      <c r="A714" s="7">
        <v>713</v>
      </c>
      <c r="B714" s="7">
        <v>1</v>
      </c>
      <c r="C714" s="7">
        <v>30</v>
      </c>
      <c r="D714" s="7">
        <v>17</v>
      </c>
      <c r="E714" s="7">
        <v>30</v>
      </c>
      <c r="F714" s="7">
        <v>1</v>
      </c>
      <c r="G714" s="7">
        <v>0</v>
      </c>
      <c r="H714" s="7">
        <f t="shared" si="99"/>
        <v>1</v>
      </c>
      <c r="I714" s="16">
        <f t="shared" si="100"/>
        <v>44956</v>
      </c>
      <c r="J714" s="17">
        <v>0.70809999999999995</v>
      </c>
      <c r="K714" s="18">
        <f>G714*结论【关键目标】!C$27*0.7735*0.001</f>
        <v>0</v>
      </c>
      <c r="L714" s="5">
        <v>-11415.777340000001</v>
      </c>
      <c r="M714" s="5">
        <f>ABS(IF(L714&lt;=0,L714/耗电量关键数据!$B$6/1000,L714/耗电量关键数据!$B$5/1000))</f>
        <v>4.5663109359999998</v>
      </c>
      <c r="N714" s="5">
        <f>电气设备逐时使用率计算!H690</f>
        <v>22.208055000000002</v>
      </c>
      <c r="O714" s="5">
        <f>灯光逐时使用率计算!H690</f>
        <v>11.844296</v>
      </c>
      <c r="P714" s="19">
        <f t="shared" si="101"/>
        <v>38.618661936000002</v>
      </c>
      <c r="Q714" s="19">
        <f t="shared" si="105"/>
        <v>0</v>
      </c>
      <c r="R714" s="20">
        <f t="shared" si="102"/>
        <v>0</v>
      </c>
      <c r="S714" s="20">
        <f t="shared" si="106"/>
        <v>0</v>
      </c>
      <c r="T714" s="20">
        <f>IF((T713+R714)&lt;0,0,IF((T713+R714)&gt;结论【关键目标】!C$28,结论【关键目标】!C$28,T713+R714))</f>
        <v>13.567373722759996</v>
      </c>
      <c r="U714" s="19">
        <f>IF((T713+R714)&lt;结论【关键目标】!$C$28,0,(发电量计算【计算逻辑页】!R714+发电量计算【计算逻辑页】!T713-结论【关键目标】!$C$28))</f>
        <v>0</v>
      </c>
      <c r="V714" s="5">
        <f t="shared" si="103"/>
        <v>0</v>
      </c>
      <c r="W714" s="5">
        <f t="shared" si="104"/>
        <v>0</v>
      </c>
      <c r="X714" s="5">
        <f t="shared" si="107"/>
        <v>0</v>
      </c>
    </row>
    <row r="715" spans="1:24" x14ac:dyDescent="0.15">
      <c r="A715" s="7">
        <v>714</v>
      </c>
      <c r="B715" s="7">
        <v>1</v>
      </c>
      <c r="C715" s="7">
        <v>30</v>
      </c>
      <c r="D715" s="7">
        <v>18</v>
      </c>
      <c r="E715" s="7">
        <v>30</v>
      </c>
      <c r="F715" s="7">
        <v>1.9</v>
      </c>
      <c r="G715" s="7">
        <v>0</v>
      </c>
      <c r="H715" s="7">
        <f t="shared" si="99"/>
        <v>1</v>
      </c>
      <c r="I715" s="16">
        <f t="shared" si="100"/>
        <v>44956</v>
      </c>
      <c r="J715" s="17">
        <v>0.70809999999999995</v>
      </c>
      <c r="K715" s="18">
        <f>G715*结论【关键目标】!C$27*0.7735*0.001</f>
        <v>0</v>
      </c>
      <c r="L715" s="5">
        <v>-28086.175299999999</v>
      </c>
      <c r="M715" s="5">
        <f>ABS(IF(L715&lt;=0,L715/耗电量关键数据!$B$6/1000,L715/耗电量关键数据!$B$5/1000))</f>
        <v>11.234470119999999</v>
      </c>
      <c r="N715" s="5">
        <f>电气设备逐时使用率计算!H691</f>
        <v>7.0130699999999999</v>
      </c>
      <c r="O715" s="5">
        <f>灯光逐时使用率计算!H691</f>
        <v>3.7403040000000001</v>
      </c>
      <c r="P715" s="19">
        <f t="shared" si="101"/>
        <v>21.987844119999998</v>
      </c>
      <c r="Q715" s="19">
        <f t="shared" si="105"/>
        <v>0</v>
      </c>
      <c r="R715" s="20">
        <f t="shared" si="102"/>
        <v>0</v>
      </c>
      <c r="S715" s="20">
        <f t="shared" si="106"/>
        <v>0</v>
      </c>
      <c r="T715" s="20">
        <f>IF((T714+R715)&lt;0,0,IF((T714+R715)&gt;结论【关键目标】!C$28,结论【关键目标】!C$28,T714+R715))</f>
        <v>13.567373722759996</v>
      </c>
      <c r="U715" s="19">
        <f>IF((T714+R715)&lt;结论【关键目标】!$C$28,0,(发电量计算【计算逻辑页】!R715+发电量计算【计算逻辑页】!T714-结论【关键目标】!$C$28))</f>
        <v>0</v>
      </c>
      <c r="V715" s="5">
        <f t="shared" si="103"/>
        <v>0</v>
      </c>
      <c r="W715" s="5">
        <f t="shared" si="104"/>
        <v>0</v>
      </c>
      <c r="X715" s="5">
        <f t="shared" si="107"/>
        <v>0</v>
      </c>
    </row>
    <row r="716" spans="1:24" x14ac:dyDescent="0.15">
      <c r="A716" s="7">
        <v>715</v>
      </c>
      <c r="B716" s="7">
        <v>1</v>
      </c>
      <c r="C716" s="7">
        <v>30</v>
      </c>
      <c r="D716" s="7">
        <v>19</v>
      </c>
      <c r="E716" s="7">
        <v>30</v>
      </c>
      <c r="F716" s="7">
        <v>-1</v>
      </c>
      <c r="G716" s="7">
        <v>0</v>
      </c>
      <c r="H716" s="7">
        <f t="shared" si="99"/>
        <v>1</v>
      </c>
      <c r="I716" s="16">
        <f t="shared" si="100"/>
        <v>44956</v>
      </c>
      <c r="J716" s="17">
        <v>1.2267999999999999</v>
      </c>
      <c r="K716" s="18">
        <f>G716*结论【关键目标】!C$27*0.7735*0.001</f>
        <v>0</v>
      </c>
      <c r="L716" s="5">
        <v>-18698.410909999999</v>
      </c>
      <c r="M716" s="5">
        <f>ABS(IF(L716&lt;=0,L716/耗电量关键数据!$B$6/1000,L716/耗电量关键数据!$B$5/1000))</f>
        <v>7.4793643639999994</v>
      </c>
      <c r="N716" s="5">
        <f>电气设备逐时使用率计算!H692</f>
        <v>7.0130699999999999</v>
      </c>
      <c r="O716" s="5">
        <f>灯光逐时使用率计算!H692</f>
        <v>3.7403040000000001</v>
      </c>
      <c r="P716" s="19">
        <f t="shared" si="101"/>
        <v>18.232738363999999</v>
      </c>
      <c r="Q716" s="19">
        <f t="shared" si="105"/>
        <v>18.232738363999999</v>
      </c>
      <c r="R716" s="20">
        <f t="shared" si="102"/>
        <v>-18.232738363999999</v>
      </c>
      <c r="S716" s="20">
        <f t="shared" si="106"/>
        <v>18.232738363999999</v>
      </c>
      <c r="T716" s="20">
        <f>IF((T715+R716)&lt;0,0,IF((T715+R716)&gt;结论【关键目标】!C$28,结论【关键目标】!C$28,T715+R716))</f>
        <v>0</v>
      </c>
      <c r="U716" s="19">
        <f>IF((T715+R716)&lt;结论【关键目标】!$C$28,0,(发电量计算【计算逻辑页】!R716+发电量计算【计算逻辑页】!T715-结论【关键目标】!$C$28))</f>
        <v>0</v>
      </c>
      <c r="V716" s="5">
        <f t="shared" si="103"/>
        <v>0</v>
      </c>
      <c r="W716" s="5">
        <f t="shared" si="104"/>
        <v>0</v>
      </c>
      <c r="X716" s="5">
        <f t="shared" si="107"/>
        <v>0</v>
      </c>
    </row>
    <row r="717" spans="1:24" x14ac:dyDescent="0.15">
      <c r="A717" s="7">
        <v>716</v>
      </c>
      <c r="B717" s="7">
        <v>1</v>
      </c>
      <c r="C717" s="7">
        <v>30</v>
      </c>
      <c r="D717" s="7">
        <v>20</v>
      </c>
      <c r="E717" s="7">
        <v>30</v>
      </c>
      <c r="F717" s="7">
        <v>-1</v>
      </c>
      <c r="G717" s="7">
        <v>0</v>
      </c>
      <c r="H717" s="7">
        <f t="shared" si="99"/>
        <v>1</v>
      </c>
      <c r="I717" s="16">
        <f t="shared" si="100"/>
        <v>44956</v>
      </c>
      <c r="J717" s="17">
        <v>1.2267999999999999</v>
      </c>
      <c r="K717" s="18">
        <f>G717*结论【关键目标】!C$27*0.7735*0.001</f>
        <v>0</v>
      </c>
      <c r="L717" s="5">
        <v>-28859.359830000001</v>
      </c>
      <c r="M717" s="5">
        <f>ABS(IF(L717&lt;=0,L717/耗电量关键数据!$B$6/1000,L717/耗电量关键数据!$B$5/1000))</f>
        <v>11.543743932000002</v>
      </c>
      <c r="N717" s="5">
        <f>电气设备逐时使用率计算!H693</f>
        <v>1.1688450000000001</v>
      </c>
      <c r="O717" s="5">
        <f>灯光逐时使用率计算!H693</f>
        <v>0.37403039999999999</v>
      </c>
      <c r="P717" s="19">
        <f t="shared" si="101"/>
        <v>13.086619332000003</v>
      </c>
      <c r="Q717" s="19">
        <f t="shared" si="105"/>
        <v>13.086619332000003</v>
      </c>
      <c r="R717" s="20">
        <f t="shared" si="102"/>
        <v>-13.086619332000003</v>
      </c>
      <c r="S717" s="20">
        <f t="shared" si="106"/>
        <v>13.086619332000003</v>
      </c>
      <c r="T717" s="20">
        <f>IF((T716+R717)&lt;0,0,IF((T716+R717)&gt;结论【关键目标】!C$28,结论【关键目标】!C$28,T716+R717))</f>
        <v>0</v>
      </c>
      <c r="U717" s="19">
        <f>IF((T716+R717)&lt;结论【关键目标】!$C$28,0,(发电量计算【计算逻辑页】!R717+发电量计算【计算逻辑页】!T716-结论【关键目标】!$C$28))</f>
        <v>0</v>
      </c>
      <c r="V717" s="5">
        <f t="shared" si="103"/>
        <v>0</v>
      </c>
      <c r="W717" s="5">
        <f t="shared" si="104"/>
        <v>0</v>
      </c>
      <c r="X717" s="5">
        <f t="shared" si="107"/>
        <v>0</v>
      </c>
    </row>
    <row r="718" spans="1:24" x14ac:dyDescent="0.15">
      <c r="A718" s="7">
        <v>717</v>
      </c>
      <c r="B718" s="7">
        <v>1</v>
      </c>
      <c r="C718" s="7">
        <v>30</v>
      </c>
      <c r="D718" s="7">
        <v>21</v>
      </c>
      <c r="E718" s="7">
        <v>30</v>
      </c>
      <c r="F718" s="7">
        <v>0.4</v>
      </c>
      <c r="G718" s="7">
        <v>0</v>
      </c>
      <c r="H718" s="7">
        <f t="shared" si="99"/>
        <v>1</v>
      </c>
      <c r="I718" s="16">
        <f t="shared" si="100"/>
        <v>44956</v>
      </c>
      <c r="J718" s="17">
        <v>1.2267999999999999</v>
      </c>
      <c r="K718" s="18">
        <f>G718*结论【关键目标】!C$27*0.7735*0.001</f>
        <v>0</v>
      </c>
      <c r="L718" s="5">
        <v>-32230.443609999998</v>
      </c>
      <c r="M718" s="5">
        <f>ABS(IF(L718&lt;=0,L718/耗电量关键数据!$B$6/1000,L718/耗电量关键数据!$B$5/1000))</f>
        <v>12.892177444</v>
      </c>
      <c r="N718" s="5">
        <f>电气设备逐时使用率计算!H694</f>
        <v>1.1688450000000001</v>
      </c>
      <c r="O718" s="5">
        <f>灯光逐时使用率计算!H694</f>
        <v>0.37403039999999999</v>
      </c>
      <c r="P718" s="19">
        <f t="shared" si="101"/>
        <v>14.435052843999999</v>
      </c>
      <c r="Q718" s="19">
        <f t="shared" si="105"/>
        <v>14.435052843999999</v>
      </c>
      <c r="R718" s="20">
        <f t="shared" si="102"/>
        <v>-14.435052843999999</v>
      </c>
      <c r="S718" s="20">
        <f t="shared" si="106"/>
        <v>14.435052843999999</v>
      </c>
      <c r="T718" s="20">
        <f>IF((T717+R718)&lt;0,0,IF((T717+R718)&gt;结论【关键目标】!C$28,结论【关键目标】!C$28,T717+R718))</f>
        <v>0</v>
      </c>
      <c r="U718" s="19">
        <f>IF((T717+R718)&lt;结论【关键目标】!$C$28,0,(发电量计算【计算逻辑页】!R718+发电量计算【计算逻辑页】!T717-结论【关键目标】!$C$28))</f>
        <v>0</v>
      </c>
      <c r="V718" s="5">
        <f t="shared" si="103"/>
        <v>0</v>
      </c>
      <c r="W718" s="5">
        <f t="shared" si="104"/>
        <v>0</v>
      </c>
      <c r="X718" s="5">
        <f t="shared" si="107"/>
        <v>0</v>
      </c>
    </row>
    <row r="719" spans="1:24" x14ac:dyDescent="0.15">
      <c r="A719" s="7">
        <v>718</v>
      </c>
      <c r="B719" s="7">
        <v>1</v>
      </c>
      <c r="C719" s="7">
        <v>30</v>
      </c>
      <c r="D719" s="7">
        <v>22</v>
      </c>
      <c r="E719" s="7">
        <v>30</v>
      </c>
      <c r="F719" s="7">
        <v>-2</v>
      </c>
      <c r="G719" s="7">
        <v>0</v>
      </c>
      <c r="H719" s="7">
        <f t="shared" si="99"/>
        <v>1</v>
      </c>
      <c r="I719" s="16">
        <f t="shared" si="100"/>
        <v>44956</v>
      </c>
      <c r="J719" s="17">
        <v>0.70809999999999995</v>
      </c>
      <c r="K719" s="18">
        <f>G719*结论【关键目标】!C$27*0.7735*0.001</f>
        <v>0</v>
      </c>
      <c r="L719" s="5">
        <v>-33578.014289999999</v>
      </c>
      <c r="M719" s="5">
        <f>ABS(IF(L719&lt;=0,L719/耗电量关键数据!$B$6/1000,L719/耗电量关键数据!$B$5/1000))</f>
        <v>13.431205716000001</v>
      </c>
      <c r="N719" s="5">
        <f>电气设备逐时使用率计算!H695</f>
        <v>1.1688450000000001</v>
      </c>
      <c r="O719" s="5">
        <f>灯光逐时使用率计算!H695</f>
        <v>0.37403039999999999</v>
      </c>
      <c r="P719" s="19">
        <f t="shared" si="101"/>
        <v>14.974081116000002</v>
      </c>
      <c r="Q719" s="19">
        <f t="shared" si="105"/>
        <v>0</v>
      </c>
      <c r="R719" s="20">
        <f t="shared" si="102"/>
        <v>0</v>
      </c>
      <c r="S719" s="20">
        <f t="shared" si="106"/>
        <v>0</v>
      </c>
      <c r="T719" s="20">
        <f>IF((T718+R719)&lt;0,0,IF((T718+R719)&gt;结论【关键目标】!C$28,结论【关键目标】!C$28,T718+R719))</f>
        <v>0</v>
      </c>
      <c r="U719" s="19">
        <f>IF((T718+R719)&lt;结论【关键目标】!$C$28,0,(发电量计算【计算逻辑页】!R719+发电量计算【计算逻辑页】!T718-结论【关键目标】!$C$28))</f>
        <v>0</v>
      </c>
      <c r="V719" s="5">
        <f t="shared" si="103"/>
        <v>0</v>
      </c>
      <c r="W719" s="5">
        <f t="shared" si="104"/>
        <v>0</v>
      </c>
      <c r="X719" s="5">
        <f t="shared" si="107"/>
        <v>0</v>
      </c>
    </row>
    <row r="720" spans="1:24" x14ac:dyDescent="0.15">
      <c r="A720" s="7">
        <v>719</v>
      </c>
      <c r="B720" s="7">
        <v>1</v>
      </c>
      <c r="C720" s="7">
        <v>30</v>
      </c>
      <c r="D720" s="7">
        <v>23</v>
      </c>
      <c r="E720" s="7">
        <v>30</v>
      </c>
      <c r="F720" s="7">
        <v>-3</v>
      </c>
      <c r="G720" s="7">
        <v>0</v>
      </c>
      <c r="H720" s="7">
        <f t="shared" si="99"/>
        <v>1</v>
      </c>
      <c r="I720" s="16">
        <f t="shared" si="100"/>
        <v>44956</v>
      </c>
      <c r="J720" s="17">
        <v>0.70809999999999995</v>
      </c>
      <c r="K720" s="18">
        <f>G720*结论【关键目标】!C$27*0.7735*0.001</f>
        <v>0</v>
      </c>
      <c r="L720" s="5">
        <v>-34546.955569999998</v>
      </c>
      <c r="M720" s="5">
        <f>ABS(IF(L720&lt;=0,L720/耗电量关键数据!$B$6/1000,L720/耗电量关键数据!$B$5/1000))</f>
        <v>13.818782228</v>
      </c>
      <c r="N720" s="5">
        <f>电气设备逐时使用率计算!H696</f>
        <v>1.1688450000000001</v>
      </c>
      <c r="O720" s="5">
        <f>灯光逐时使用率计算!H696</f>
        <v>0.37403039999999999</v>
      </c>
      <c r="P720" s="19">
        <f t="shared" si="101"/>
        <v>15.361657628000001</v>
      </c>
      <c r="Q720" s="19">
        <f t="shared" si="105"/>
        <v>0</v>
      </c>
      <c r="R720" s="20">
        <f t="shared" si="102"/>
        <v>0</v>
      </c>
      <c r="S720" s="20">
        <f t="shared" si="106"/>
        <v>0</v>
      </c>
      <c r="T720" s="20">
        <f>IF((T719+R720)&lt;0,0,IF((T719+R720)&gt;结论【关键目标】!C$28,结论【关键目标】!C$28,T719+R720))</f>
        <v>0</v>
      </c>
      <c r="U720" s="19">
        <f>IF((T719+R720)&lt;结论【关键目标】!$C$28,0,(发电量计算【计算逻辑页】!R720+发电量计算【计算逻辑页】!T719-结论【关键目标】!$C$28))</f>
        <v>0</v>
      </c>
      <c r="V720" s="5">
        <f t="shared" si="103"/>
        <v>0</v>
      </c>
      <c r="W720" s="5">
        <f t="shared" si="104"/>
        <v>0</v>
      </c>
      <c r="X720" s="5">
        <f t="shared" si="107"/>
        <v>0</v>
      </c>
    </row>
    <row r="721" spans="1:24" x14ac:dyDescent="0.15">
      <c r="A721" s="7">
        <v>720</v>
      </c>
      <c r="B721" s="7">
        <v>1</v>
      </c>
      <c r="C721" s="7">
        <v>30</v>
      </c>
      <c r="D721" s="7">
        <v>24</v>
      </c>
      <c r="E721" s="7">
        <v>30</v>
      </c>
      <c r="F721" s="7">
        <v>-0.9</v>
      </c>
      <c r="G721" s="7">
        <v>0</v>
      </c>
      <c r="H721" s="7">
        <f t="shared" si="99"/>
        <v>1</v>
      </c>
      <c r="I721" s="16">
        <f t="shared" si="100"/>
        <v>44956</v>
      </c>
      <c r="J721" s="17">
        <v>0.2407</v>
      </c>
      <c r="K721" s="18">
        <f>G721*结论【关键目标】!C$27*0.7735*0.001</f>
        <v>0</v>
      </c>
      <c r="L721" s="5">
        <v>-36047.846700000002</v>
      </c>
      <c r="M721" s="5">
        <f>ABS(IF(L721&lt;=0,L721/耗电量关键数据!$B$6/1000,L721/耗电量关键数据!$B$5/1000))</f>
        <v>14.41913868</v>
      </c>
      <c r="N721" s="5">
        <f>电气设备逐时使用率计算!H697</f>
        <v>1.1688450000000001</v>
      </c>
      <c r="O721" s="5">
        <f>灯光逐时使用率计算!H697</f>
        <v>0.37403039999999999</v>
      </c>
      <c r="P721" s="19">
        <f t="shared" si="101"/>
        <v>15.962014080000001</v>
      </c>
      <c r="Q721" s="19">
        <f t="shared" si="105"/>
        <v>0</v>
      </c>
      <c r="R721" s="20">
        <f t="shared" si="102"/>
        <v>0</v>
      </c>
      <c r="S721" s="20">
        <f t="shared" si="106"/>
        <v>0</v>
      </c>
      <c r="T721" s="20">
        <f>IF((T720+R721)&lt;0,0,IF((T720+R721)&gt;结论【关键目标】!C$28,结论【关键目标】!C$28,T720+R721))</f>
        <v>0</v>
      </c>
      <c r="U721" s="19">
        <f>IF((T720+R721)&lt;结论【关键目标】!$C$28,0,(发电量计算【计算逻辑页】!R721+发电量计算【计算逻辑页】!T720-结论【关键目标】!$C$28))</f>
        <v>0</v>
      </c>
      <c r="V721" s="5">
        <f t="shared" si="103"/>
        <v>0</v>
      </c>
      <c r="W721" s="5">
        <f t="shared" si="104"/>
        <v>0</v>
      </c>
      <c r="X721" s="5">
        <f t="shared" si="107"/>
        <v>0</v>
      </c>
    </row>
    <row r="722" spans="1:24" x14ac:dyDescent="0.15">
      <c r="A722" s="7">
        <v>721</v>
      </c>
      <c r="B722" s="7">
        <v>1</v>
      </c>
      <c r="C722" s="7">
        <v>31</v>
      </c>
      <c r="D722" s="7">
        <v>1</v>
      </c>
      <c r="E722" s="7">
        <v>31</v>
      </c>
      <c r="F722" s="7">
        <v>-3</v>
      </c>
      <c r="G722" s="7">
        <v>0</v>
      </c>
      <c r="H722" s="7">
        <f t="shared" si="99"/>
        <v>2</v>
      </c>
      <c r="I722" s="16">
        <f t="shared" si="100"/>
        <v>44957</v>
      </c>
      <c r="J722" s="17">
        <v>0.2407</v>
      </c>
      <c r="K722" s="18">
        <f>G722*结论【关键目标】!C$27*0.7735*0.001</f>
        <v>0</v>
      </c>
      <c r="L722" s="5">
        <v>-37103.787980000001</v>
      </c>
      <c r="M722" s="5">
        <f>ABS(IF(L722&lt;=0,L722/耗电量关键数据!$B$6/1000,L722/耗电量关键数据!$B$5/1000))</f>
        <v>14.841515192000001</v>
      </c>
      <c r="N722" s="5">
        <f>电气设备逐时使用率计算!H698</f>
        <v>1.1688450000000001</v>
      </c>
      <c r="O722" s="5">
        <f>灯光逐时使用率计算!H698</f>
        <v>0.37403039999999999</v>
      </c>
      <c r="P722" s="19">
        <f t="shared" si="101"/>
        <v>16.384390591999999</v>
      </c>
      <c r="Q722" s="19">
        <f t="shared" si="105"/>
        <v>0</v>
      </c>
      <c r="R722" s="20">
        <f t="shared" si="102"/>
        <v>0</v>
      </c>
      <c r="S722" s="20">
        <f t="shared" si="106"/>
        <v>0</v>
      </c>
      <c r="T722" s="20">
        <f>IF((T721+R722)&lt;0,0,IF((T721+R722)&gt;结论【关键目标】!C$28,结论【关键目标】!C$28,T721+R722))</f>
        <v>0</v>
      </c>
      <c r="U722" s="19">
        <f>IF((T721+R722)&lt;结论【关键目标】!$C$28,0,(发电量计算【计算逻辑页】!R722+发电量计算【计算逻辑页】!T721-结论【关键目标】!$C$28))</f>
        <v>0</v>
      </c>
      <c r="V722" s="5">
        <f t="shared" si="103"/>
        <v>0</v>
      </c>
      <c r="W722" s="5">
        <f t="shared" si="104"/>
        <v>0</v>
      </c>
      <c r="X722" s="5">
        <f t="shared" si="107"/>
        <v>0</v>
      </c>
    </row>
    <row r="723" spans="1:24" x14ac:dyDescent="0.15">
      <c r="A723" s="7">
        <v>722</v>
      </c>
      <c r="B723" s="7">
        <v>1</v>
      </c>
      <c r="C723" s="7">
        <v>31</v>
      </c>
      <c r="D723" s="7">
        <v>2</v>
      </c>
      <c r="E723" s="7">
        <v>31</v>
      </c>
      <c r="F723" s="7">
        <v>-3</v>
      </c>
      <c r="G723" s="7">
        <v>0</v>
      </c>
      <c r="H723" s="7">
        <f t="shared" si="99"/>
        <v>2</v>
      </c>
      <c r="I723" s="16">
        <f t="shared" si="100"/>
        <v>44957</v>
      </c>
      <c r="J723" s="17">
        <v>0.2407</v>
      </c>
      <c r="K723" s="18">
        <f>G723*结论【关键目标】!C$27*0.7735*0.001</f>
        <v>0</v>
      </c>
      <c r="L723" s="5">
        <v>-38189.742250000003</v>
      </c>
      <c r="M723" s="5">
        <f>ABS(IF(L723&lt;=0,L723/耗电量关键数据!$B$6/1000,L723/耗电量关键数据!$B$5/1000))</f>
        <v>15.275896900000001</v>
      </c>
      <c r="N723" s="5">
        <f>电气设备逐时使用率计算!H699</f>
        <v>1.1688450000000001</v>
      </c>
      <c r="O723" s="5">
        <f>灯光逐时使用率计算!H699</f>
        <v>0.37403039999999999</v>
      </c>
      <c r="P723" s="19">
        <f t="shared" si="101"/>
        <v>16.818772299999999</v>
      </c>
      <c r="Q723" s="19">
        <f t="shared" si="105"/>
        <v>0</v>
      </c>
      <c r="R723" s="20">
        <f t="shared" si="102"/>
        <v>0</v>
      </c>
      <c r="S723" s="20">
        <f t="shared" si="106"/>
        <v>0</v>
      </c>
      <c r="T723" s="20">
        <f>IF((T722+R723)&lt;0,0,IF((T722+R723)&gt;结论【关键目标】!C$28,结论【关键目标】!C$28,T722+R723))</f>
        <v>0</v>
      </c>
      <c r="U723" s="19">
        <f>IF((T722+R723)&lt;结论【关键目标】!$C$28,0,(发电量计算【计算逻辑页】!R723+发电量计算【计算逻辑页】!T722-结论【关键目标】!$C$28))</f>
        <v>0</v>
      </c>
      <c r="V723" s="5">
        <f t="shared" si="103"/>
        <v>0</v>
      </c>
      <c r="W723" s="5">
        <f t="shared" si="104"/>
        <v>0</v>
      </c>
      <c r="X723" s="5">
        <f t="shared" si="107"/>
        <v>0</v>
      </c>
    </row>
    <row r="724" spans="1:24" x14ac:dyDescent="0.15">
      <c r="A724" s="7">
        <v>723</v>
      </c>
      <c r="B724" s="7">
        <v>1</v>
      </c>
      <c r="C724" s="7">
        <v>31</v>
      </c>
      <c r="D724" s="7">
        <v>3</v>
      </c>
      <c r="E724" s="7">
        <v>31</v>
      </c>
      <c r="F724" s="7">
        <v>-1.6</v>
      </c>
      <c r="G724" s="7">
        <v>0</v>
      </c>
      <c r="H724" s="7">
        <f t="shared" si="99"/>
        <v>2</v>
      </c>
      <c r="I724" s="16">
        <f t="shared" si="100"/>
        <v>44957</v>
      </c>
      <c r="J724" s="17">
        <v>0.2407</v>
      </c>
      <c r="K724" s="18">
        <f>G724*结论【关键目标】!C$27*0.7735*0.001</f>
        <v>0</v>
      </c>
      <c r="L724" s="5">
        <v>-39841.494259999999</v>
      </c>
      <c r="M724" s="5">
        <f>ABS(IF(L724&lt;=0,L724/耗电量关键数据!$B$6/1000,L724/耗电量关键数据!$B$5/1000))</f>
        <v>15.936597704</v>
      </c>
      <c r="N724" s="5">
        <f>电气设备逐时使用率计算!H700</f>
        <v>1.1688450000000001</v>
      </c>
      <c r="O724" s="5">
        <f>灯光逐时使用率计算!H700</f>
        <v>0.37403039999999999</v>
      </c>
      <c r="P724" s="19">
        <f t="shared" si="101"/>
        <v>17.479473104</v>
      </c>
      <c r="Q724" s="19">
        <f t="shared" si="105"/>
        <v>0</v>
      </c>
      <c r="R724" s="20">
        <f t="shared" si="102"/>
        <v>0</v>
      </c>
      <c r="S724" s="20">
        <f t="shared" si="106"/>
        <v>0</v>
      </c>
      <c r="T724" s="20">
        <f>IF((T723+R724)&lt;0,0,IF((T723+R724)&gt;结论【关键目标】!C$28,结论【关键目标】!C$28,T723+R724))</f>
        <v>0</v>
      </c>
      <c r="U724" s="19">
        <f>IF((T723+R724)&lt;结论【关键目标】!$C$28,0,(发电量计算【计算逻辑页】!R724+发电量计算【计算逻辑页】!T723-结论【关键目标】!$C$28))</f>
        <v>0</v>
      </c>
      <c r="V724" s="5">
        <f t="shared" si="103"/>
        <v>0</v>
      </c>
      <c r="W724" s="5">
        <f t="shared" si="104"/>
        <v>0</v>
      </c>
      <c r="X724" s="5">
        <f t="shared" si="107"/>
        <v>0</v>
      </c>
    </row>
    <row r="725" spans="1:24" x14ac:dyDescent="0.15">
      <c r="A725" s="7">
        <v>724</v>
      </c>
      <c r="B725" s="7">
        <v>1</v>
      </c>
      <c r="C725" s="7">
        <v>31</v>
      </c>
      <c r="D725" s="7">
        <v>4</v>
      </c>
      <c r="E725" s="7">
        <v>31</v>
      </c>
      <c r="F725" s="7">
        <v>-3</v>
      </c>
      <c r="G725" s="7">
        <v>0</v>
      </c>
      <c r="H725" s="7">
        <f t="shared" si="99"/>
        <v>2</v>
      </c>
      <c r="I725" s="16">
        <f t="shared" si="100"/>
        <v>44957</v>
      </c>
      <c r="J725" s="17">
        <v>0.2407</v>
      </c>
      <c r="K725" s="18">
        <f>G725*结论【关键目标】!C$27*0.7735*0.001</f>
        <v>0</v>
      </c>
      <c r="L725" s="5">
        <v>-41244.062919999997</v>
      </c>
      <c r="M725" s="5">
        <f>ABS(IF(L725&lt;=0,L725/耗电量关键数据!$B$6/1000,L725/耗电量关键数据!$B$5/1000))</f>
        <v>16.497625167999999</v>
      </c>
      <c r="N725" s="5">
        <f>电气设备逐时使用率计算!H701</f>
        <v>1.1688450000000001</v>
      </c>
      <c r="O725" s="5">
        <f>灯光逐时使用率计算!H701</f>
        <v>0.37403039999999999</v>
      </c>
      <c r="P725" s="19">
        <f t="shared" si="101"/>
        <v>18.040500567999999</v>
      </c>
      <c r="Q725" s="19">
        <f t="shared" si="105"/>
        <v>0</v>
      </c>
      <c r="R725" s="20">
        <f t="shared" si="102"/>
        <v>0</v>
      </c>
      <c r="S725" s="20">
        <f t="shared" si="106"/>
        <v>0</v>
      </c>
      <c r="T725" s="20">
        <f>IF((T724+R725)&lt;0,0,IF((T724+R725)&gt;结论【关键目标】!C$28,结论【关键目标】!C$28,T724+R725))</f>
        <v>0</v>
      </c>
      <c r="U725" s="19">
        <f>IF((T724+R725)&lt;结论【关键目标】!$C$28,0,(发电量计算【计算逻辑页】!R725+发电量计算【计算逻辑页】!T724-结论【关键目标】!$C$28))</f>
        <v>0</v>
      </c>
      <c r="V725" s="5">
        <f t="shared" si="103"/>
        <v>0</v>
      </c>
      <c r="W725" s="5">
        <f t="shared" si="104"/>
        <v>0</v>
      </c>
      <c r="X725" s="5">
        <f t="shared" si="107"/>
        <v>0</v>
      </c>
    </row>
    <row r="726" spans="1:24" x14ac:dyDescent="0.15">
      <c r="A726" s="7">
        <v>725</v>
      </c>
      <c r="B726" s="7">
        <v>1</v>
      </c>
      <c r="C726" s="7">
        <v>31</v>
      </c>
      <c r="D726" s="7">
        <v>5</v>
      </c>
      <c r="E726" s="7">
        <v>31</v>
      </c>
      <c r="F726" s="7">
        <v>-5</v>
      </c>
      <c r="G726" s="7">
        <v>0</v>
      </c>
      <c r="H726" s="7">
        <f t="shared" si="99"/>
        <v>2</v>
      </c>
      <c r="I726" s="16">
        <f t="shared" si="100"/>
        <v>44957</v>
      </c>
      <c r="J726" s="17">
        <v>0.2407</v>
      </c>
      <c r="K726" s="18">
        <f>G726*结论【关键目标】!C$27*0.7735*0.001</f>
        <v>0</v>
      </c>
      <c r="L726" s="5">
        <v>-42808.971460000001</v>
      </c>
      <c r="M726" s="5">
        <f>ABS(IF(L726&lt;=0,L726/耗电量关键数据!$B$6/1000,L726/耗电量关键数据!$B$5/1000))</f>
        <v>17.123588584</v>
      </c>
      <c r="N726" s="5">
        <f>电气设备逐时使用率计算!H702</f>
        <v>1.1688450000000001</v>
      </c>
      <c r="O726" s="5">
        <f>灯光逐时使用率计算!H702</f>
        <v>0.37403039999999999</v>
      </c>
      <c r="P726" s="19">
        <f t="shared" si="101"/>
        <v>18.666463984</v>
      </c>
      <c r="Q726" s="19">
        <f t="shared" si="105"/>
        <v>0</v>
      </c>
      <c r="R726" s="20">
        <f t="shared" si="102"/>
        <v>0</v>
      </c>
      <c r="S726" s="20">
        <f t="shared" si="106"/>
        <v>0</v>
      </c>
      <c r="T726" s="20">
        <f>IF((T725+R726)&lt;0,0,IF((T725+R726)&gt;结论【关键目标】!C$28,结论【关键目标】!C$28,T725+R726))</f>
        <v>0</v>
      </c>
      <c r="U726" s="19">
        <f>IF((T725+R726)&lt;结论【关键目标】!$C$28,0,(发电量计算【计算逻辑页】!R726+发电量计算【计算逻辑页】!T725-结论【关键目标】!$C$28))</f>
        <v>0</v>
      </c>
      <c r="V726" s="5">
        <f t="shared" si="103"/>
        <v>0</v>
      </c>
      <c r="W726" s="5">
        <f t="shared" si="104"/>
        <v>0</v>
      </c>
      <c r="X726" s="5">
        <f t="shared" si="107"/>
        <v>0</v>
      </c>
    </row>
    <row r="727" spans="1:24" x14ac:dyDescent="0.15">
      <c r="A727" s="7">
        <v>726</v>
      </c>
      <c r="B727" s="7">
        <v>1</v>
      </c>
      <c r="C727" s="7">
        <v>31</v>
      </c>
      <c r="D727" s="7">
        <v>6</v>
      </c>
      <c r="E727" s="7">
        <v>31</v>
      </c>
      <c r="F727" s="7">
        <v>2.2999999999999998</v>
      </c>
      <c r="G727" s="7">
        <v>0</v>
      </c>
      <c r="H727" s="7">
        <f t="shared" si="99"/>
        <v>2</v>
      </c>
      <c r="I727" s="16">
        <f t="shared" si="100"/>
        <v>44957</v>
      </c>
      <c r="J727" s="17">
        <v>0.2407</v>
      </c>
      <c r="K727" s="18">
        <f>G727*结论【关键目标】!C$27*0.7735*0.001</f>
        <v>0</v>
      </c>
      <c r="L727" s="5">
        <v>-43813.417889999997</v>
      </c>
      <c r="M727" s="5">
        <f>ABS(IF(L727&lt;=0,L727/耗电量关键数据!$B$6/1000,L727/耗电量关键数据!$B$5/1000))</f>
        <v>17.525367156000002</v>
      </c>
      <c r="N727" s="5">
        <f>电气设备逐时使用率计算!H703</f>
        <v>1.1688450000000001</v>
      </c>
      <c r="O727" s="5">
        <f>灯光逐时使用率计算!H703</f>
        <v>0.37403039999999999</v>
      </c>
      <c r="P727" s="19">
        <f t="shared" si="101"/>
        <v>19.068242556000001</v>
      </c>
      <c r="Q727" s="19">
        <f t="shared" si="105"/>
        <v>0</v>
      </c>
      <c r="R727" s="20">
        <f t="shared" si="102"/>
        <v>0</v>
      </c>
      <c r="S727" s="20">
        <f t="shared" si="106"/>
        <v>0</v>
      </c>
      <c r="T727" s="20">
        <f>IF((T726+R727)&lt;0,0,IF((T726+R727)&gt;结论【关键目标】!C$28,结论【关键目标】!C$28,T726+R727))</f>
        <v>0</v>
      </c>
      <c r="U727" s="19">
        <f>IF((T726+R727)&lt;结论【关键目标】!$C$28,0,(发电量计算【计算逻辑页】!R727+发电量计算【计算逻辑页】!T726-结论【关键目标】!$C$28))</f>
        <v>0</v>
      </c>
      <c r="V727" s="5">
        <f t="shared" si="103"/>
        <v>0</v>
      </c>
      <c r="W727" s="5">
        <f t="shared" si="104"/>
        <v>0</v>
      </c>
      <c r="X727" s="5">
        <f t="shared" si="107"/>
        <v>0</v>
      </c>
    </row>
    <row r="728" spans="1:24" x14ac:dyDescent="0.15">
      <c r="A728" s="7">
        <v>727</v>
      </c>
      <c r="B728" s="7">
        <v>1</v>
      </c>
      <c r="C728" s="7">
        <v>31</v>
      </c>
      <c r="D728" s="7">
        <v>7</v>
      </c>
      <c r="E728" s="7">
        <v>31</v>
      </c>
      <c r="F728" s="7">
        <v>-1</v>
      </c>
      <c r="G728" s="7">
        <v>0</v>
      </c>
      <c r="H728" s="7">
        <f t="shared" si="99"/>
        <v>2</v>
      </c>
      <c r="I728" s="16">
        <f t="shared" si="100"/>
        <v>44957</v>
      </c>
      <c r="J728" s="17">
        <v>0.2407</v>
      </c>
      <c r="K728" s="18">
        <f>G728*结论【关键目标】!C$27*0.7735*0.001</f>
        <v>0</v>
      </c>
      <c r="L728" s="5">
        <v>-39625.087229999997</v>
      </c>
      <c r="M728" s="5">
        <f>ABS(IF(L728&lt;=0,L728/耗电量关键数据!$B$6/1000,L728/耗电量关键数据!$B$5/1000))</f>
        <v>15.850034892</v>
      </c>
      <c r="N728" s="5">
        <f>电气设备逐时使用率计算!H704</f>
        <v>2.3376900000000003</v>
      </c>
      <c r="O728" s="5">
        <f>灯光逐时使用率计算!H704</f>
        <v>1.2467680000000001</v>
      </c>
      <c r="P728" s="19">
        <f t="shared" si="101"/>
        <v>19.434492891999998</v>
      </c>
      <c r="Q728" s="19">
        <f t="shared" si="105"/>
        <v>0</v>
      </c>
      <c r="R728" s="20">
        <f t="shared" si="102"/>
        <v>0</v>
      </c>
      <c r="S728" s="20">
        <f t="shared" si="106"/>
        <v>0</v>
      </c>
      <c r="T728" s="20">
        <f>IF((T727+R728)&lt;0,0,IF((T727+R728)&gt;结论【关键目标】!C$28,结论【关键目标】!C$28,T727+R728))</f>
        <v>0</v>
      </c>
      <c r="U728" s="19">
        <f>IF((T727+R728)&lt;结论【关键目标】!$C$28,0,(发电量计算【计算逻辑页】!R728+发电量计算【计算逻辑页】!T727-结论【关键目标】!$C$28))</f>
        <v>0</v>
      </c>
      <c r="V728" s="5">
        <f t="shared" si="103"/>
        <v>0</v>
      </c>
      <c r="W728" s="5">
        <f t="shared" si="104"/>
        <v>0</v>
      </c>
      <c r="X728" s="5">
        <f t="shared" si="107"/>
        <v>0</v>
      </c>
    </row>
    <row r="729" spans="1:24" x14ac:dyDescent="0.15">
      <c r="A729" s="7">
        <v>728</v>
      </c>
      <c r="B729" s="7">
        <v>1</v>
      </c>
      <c r="C729" s="7">
        <v>31</v>
      </c>
      <c r="D729" s="7">
        <v>8</v>
      </c>
      <c r="E729" s="7">
        <v>31</v>
      </c>
      <c r="F729" s="7">
        <v>0</v>
      </c>
      <c r="G729" s="7">
        <v>196.6</v>
      </c>
      <c r="H729" s="7">
        <f t="shared" si="99"/>
        <v>2</v>
      </c>
      <c r="I729" s="16">
        <f t="shared" si="100"/>
        <v>44957</v>
      </c>
      <c r="J729" s="17">
        <v>0.70809999999999995</v>
      </c>
      <c r="K729" s="18">
        <f>G729*结论【关键目标】!C$27*0.7735*0.001</f>
        <v>18.248412000000002</v>
      </c>
      <c r="L729" s="5">
        <v>-38872.533600000002</v>
      </c>
      <c r="M729" s="5">
        <f>ABS(IF(L729&lt;=0,L729/耗电量关键数据!$B$6/1000,L729/耗电量关键数据!$B$5/1000))</f>
        <v>15.549013440000001</v>
      </c>
      <c r="N729" s="5">
        <f>电气设备逐时使用率计算!H705</f>
        <v>11.688450000000001</v>
      </c>
      <c r="O729" s="5">
        <f>灯光逐时使用率计算!H705</f>
        <v>6.2338399999999998</v>
      </c>
      <c r="P729" s="19">
        <f t="shared" si="101"/>
        <v>33.47130344</v>
      </c>
      <c r="Q729" s="19">
        <f t="shared" si="105"/>
        <v>0</v>
      </c>
      <c r="R729" s="20">
        <f t="shared" si="102"/>
        <v>18.248412000000002</v>
      </c>
      <c r="S729" s="20">
        <f t="shared" si="106"/>
        <v>0</v>
      </c>
      <c r="T729" s="20">
        <f>IF((T728+R729)&lt;0,0,IF((T728+R729)&gt;结论【关键目标】!C$28,结论【关键目标】!C$28,T728+R729))</f>
        <v>18.248412000000002</v>
      </c>
      <c r="U729" s="19">
        <f>IF((T728+R729)&lt;结论【关键目标】!$C$28,0,(发电量计算【计算逻辑页】!R729+发电量计算【计算逻辑页】!T728-结论【关键目标】!$C$28))</f>
        <v>0</v>
      </c>
      <c r="V729" s="5">
        <f t="shared" si="103"/>
        <v>0</v>
      </c>
      <c r="W729" s="5">
        <f t="shared" si="104"/>
        <v>12.9217005372</v>
      </c>
      <c r="X729" s="5">
        <f t="shared" si="107"/>
        <v>0</v>
      </c>
    </row>
    <row r="730" spans="1:24" x14ac:dyDescent="0.15">
      <c r="A730" s="7">
        <v>729</v>
      </c>
      <c r="B730" s="7">
        <v>1</v>
      </c>
      <c r="C730" s="7">
        <v>31</v>
      </c>
      <c r="D730" s="7">
        <v>9</v>
      </c>
      <c r="E730" s="7">
        <v>31</v>
      </c>
      <c r="F730" s="7">
        <v>1.6</v>
      </c>
      <c r="G730" s="7">
        <v>325.7</v>
      </c>
      <c r="H730" s="7">
        <f t="shared" si="99"/>
        <v>2</v>
      </c>
      <c r="I730" s="16">
        <f t="shared" si="100"/>
        <v>44957</v>
      </c>
      <c r="J730" s="17">
        <v>0.70809999999999995</v>
      </c>
      <c r="K730" s="18">
        <f>G730*结论【关键目标】!C$27*0.7735*0.001</f>
        <v>30.231473999999999</v>
      </c>
      <c r="L730" s="5">
        <v>-18299.29277</v>
      </c>
      <c r="M730" s="5">
        <f>ABS(IF(L730&lt;=0,L730/耗电量关键数据!$B$6/1000,L730/耗电量关键数据!$B$5/1000))</f>
        <v>7.3197171079999999</v>
      </c>
      <c r="N730" s="5">
        <f>电气设备逐时使用率计算!H706</f>
        <v>22.208055000000002</v>
      </c>
      <c r="O730" s="5">
        <f>灯光逐时使用率计算!H706</f>
        <v>11.844296</v>
      </c>
      <c r="P730" s="19">
        <f t="shared" si="101"/>
        <v>41.372068108000001</v>
      </c>
      <c r="Q730" s="19">
        <f t="shared" si="105"/>
        <v>0</v>
      </c>
      <c r="R730" s="20">
        <f t="shared" si="102"/>
        <v>30.231473999999999</v>
      </c>
      <c r="S730" s="20">
        <f t="shared" si="106"/>
        <v>0</v>
      </c>
      <c r="T730" s="20">
        <f>IF((T729+R730)&lt;0,0,IF((T729+R730)&gt;结论【关键目标】!C$28,结论【关键目标】!C$28,T729+R730))</f>
        <v>22</v>
      </c>
      <c r="U730" s="19">
        <f>IF((T729+R730)&lt;结论【关键目标】!$C$28,0,(发电量计算【计算逻辑页】!R730+发电量计算【计算逻辑页】!T729-结论【关键目标】!$C$28))</f>
        <v>26.479886</v>
      </c>
      <c r="V730" s="5">
        <f t="shared" si="103"/>
        <v>9.2679600999999998</v>
      </c>
      <c r="W730" s="5">
        <f t="shared" si="104"/>
        <v>21.406906739399997</v>
      </c>
      <c r="X730" s="5">
        <f t="shared" si="107"/>
        <v>0</v>
      </c>
    </row>
    <row r="731" spans="1:24" x14ac:dyDescent="0.15">
      <c r="A731" s="7">
        <v>730</v>
      </c>
      <c r="B731" s="7">
        <v>1</v>
      </c>
      <c r="C731" s="7">
        <v>31</v>
      </c>
      <c r="D731" s="7">
        <v>10</v>
      </c>
      <c r="E731" s="7">
        <v>31</v>
      </c>
      <c r="F731" s="7">
        <v>1</v>
      </c>
      <c r="G731" s="7">
        <v>455.5</v>
      </c>
      <c r="H731" s="7">
        <f t="shared" si="99"/>
        <v>2</v>
      </c>
      <c r="I731" s="16">
        <f t="shared" si="100"/>
        <v>44957</v>
      </c>
      <c r="J731" s="17">
        <v>0.70809999999999995</v>
      </c>
      <c r="K731" s="18">
        <f>G731*结论【关键目标】!C$27*0.7735*0.001</f>
        <v>42.279509999999995</v>
      </c>
      <c r="L731" s="5">
        <v>-11259.405779999999</v>
      </c>
      <c r="M731" s="5">
        <f>ABS(IF(L731&lt;=0,L731/耗电量关键数据!$B$6/1000,L731/耗电量关键数据!$B$5/1000))</f>
        <v>4.5037623120000001</v>
      </c>
      <c r="N731" s="5">
        <f>电气设备逐时使用率计算!H707</f>
        <v>22.208055000000002</v>
      </c>
      <c r="O731" s="5">
        <f>灯光逐时使用率计算!H707</f>
        <v>11.844296</v>
      </c>
      <c r="P731" s="19">
        <f t="shared" si="101"/>
        <v>38.556113312000001</v>
      </c>
      <c r="Q731" s="19">
        <f t="shared" si="105"/>
        <v>0</v>
      </c>
      <c r="R731" s="20">
        <f t="shared" si="102"/>
        <v>42.279509999999995</v>
      </c>
      <c r="S731" s="20">
        <f t="shared" si="106"/>
        <v>0</v>
      </c>
      <c r="T731" s="20">
        <f>IF((T730+R731)&lt;0,0,IF((T730+R731)&gt;结论【关键目标】!C$28,结论【关键目标】!C$28,T730+R731))</f>
        <v>22</v>
      </c>
      <c r="U731" s="19">
        <f>IF((T730+R731)&lt;结论【关键目标】!$C$28,0,(发电量计算【计算逻辑页】!R731+发电量计算【计算逻辑页】!T730-结论【关键目标】!$C$28))</f>
        <v>42.279509999999988</v>
      </c>
      <c r="V731" s="5">
        <f t="shared" si="103"/>
        <v>14.797828499999994</v>
      </c>
      <c r="W731" s="5">
        <f t="shared" si="104"/>
        <v>27.301583836227199</v>
      </c>
      <c r="X731" s="5">
        <f t="shared" si="107"/>
        <v>0</v>
      </c>
    </row>
    <row r="732" spans="1:24" x14ac:dyDescent="0.15">
      <c r="A732" s="7">
        <v>731</v>
      </c>
      <c r="B732" s="7">
        <v>1</v>
      </c>
      <c r="C732" s="7">
        <v>31</v>
      </c>
      <c r="D732" s="7">
        <v>11</v>
      </c>
      <c r="E732" s="7">
        <v>31</v>
      </c>
      <c r="F732" s="7">
        <v>2</v>
      </c>
      <c r="G732" s="7">
        <v>536</v>
      </c>
      <c r="H732" s="7">
        <f t="shared" si="99"/>
        <v>2</v>
      </c>
      <c r="I732" s="16">
        <f t="shared" si="100"/>
        <v>44957</v>
      </c>
      <c r="J732" s="17">
        <v>1.2267999999999999</v>
      </c>
      <c r="K732" s="18">
        <f>G732*结论【关键目标】!C$27*0.7735*0.001</f>
        <v>49.751519999999999</v>
      </c>
      <c r="L732" s="5">
        <v>-1881.352189</v>
      </c>
      <c r="M732" s="5">
        <f>ABS(IF(L732&lt;=0,L732/耗电量关键数据!$B$6/1000,L732/耗电量关键数据!$B$5/1000))</f>
        <v>0.75254087559999994</v>
      </c>
      <c r="N732" s="5">
        <f>电气设备逐时使用率计算!H708</f>
        <v>22.208055000000002</v>
      </c>
      <c r="O732" s="5">
        <f>灯光逐时使用率计算!H708</f>
        <v>11.844296</v>
      </c>
      <c r="P732" s="19">
        <f t="shared" si="101"/>
        <v>34.804891875600006</v>
      </c>
      <c r="Q732" s="19">
        <f t="shared" si="105"/>
        <v>34.804891875600006</v>
      </c>
      <c r="R732" s="20">
        <f t="shared" si="102"/>
        <v>14.946628124399993</v>
      </c>
      <c r="S732" s="20">
        <f t="shared" si="106"/>
        <v>0</v>
      </c>
      <c r="T732" s="20">
        <f>IF((T731+R732)&lt;0,0,IF((T731+R732)&gt;结论【关键目标】!C$28,结论【关键目标】!C$28,T731+R732))</f>
        <v>22</v>
      </c>
      <c r="U732" s="19">
        <f>IF((T731+R732)&lt;结论【关键目标】!$C$28,0,(发电量计算【计算逻辑页】!R732+发电量计算【计算逻辑页】!T731-结论【关键目标】!$C$28))</f>
        <v>14.946628124399993</v>
      </c>
      <c r="V732" s="5">
        <f t="shared" si="103"/>
        <v>5.231319843539997</v>
      </c>
      <c r="W732" s="5">
        <f t="shared" si="104"/>
        <v>42.698641352986087</v>
      </c>
      <c r="X732" s="5">
        <f t="shared" si="107"/>
        <v>0</v>
      </c>
    </row>
    <row r="733" spans="1:24" x14ac:dyDescent="0.15">
      <c r="A733" s="7">
        <v>732</v>
      </c>
      <c r="B733" s="7">
        <v>1</v>
      </c>
      <c r="C733" s="7">
        <v>31</v>
      </c>
      <c r="D733" s="7">
        <v>12</v>
      </c>
      <c r="E733" s="7">
        <v>31</v>
      </c>
      <c r="F733" s="7">
        <v>3.1</v>
      </c>
      <c r="G733" s="7">
        <v>561.1</v>
      </c>
      <c r="H733" s="7">
        <f t="shared" si="99"/>
        <v>2</v>
      </c>
      <c r="I733" s="16">
        <f t="shared" si="100"/>
        <v>44957</v>
      </c>
      <c r="J733" s="17">
        <v>1.2267999999999999</v>
      </c>
      <c r="K733" s="18">
        <f>G733*结论【关键目标】!C$27*0.7735*0.001</f>
        <v>52.081301999999994</v>
      </c>
      <c r="L733" s="5">
        <v>-6292.4051730000001</v>
      </c>
      <c r="M733" s="5">
        <f>ABS(IF(L733&lt;=0,L733/耗电量关键数据!$B$6/1000,L733/耗电量关键数据!$B$5/1000))</f>
        <v>2.5169620691999999</v>
      </c>
      <c r="N733" s="5">
        <f>电气设备逐时使用率计算!H709</f>
        <v>11.688450000000001</v>
      </c>
      <c r="O733" s="5">
        <f>灯光逐时使用率计算!H709</f>
        <v>9.9741440000000008</v>
      </c>
      <c r="P733" s="19">
        <f t="shared" si="101"/>
        <v>24.179556069200004</v>
      </c>
      <c r="Q733" s="19">
        <f t="shared" si="105"/>
        <v>24.179556069200004</v>
      </c>
      <c r="R733" s="20">
        <f t="shared" si="102"/>
        <v>27.90174593079999</v>
      </c>
      <c r="S733" s="20">
        <f t="shared" si="106"/>
        <v>0</v>
      </c>
      <c r="T733" s="20">
        <f>IF((T732+R733)&lt;0,0,IF((T732+R733)&gt;结论【关键目标】!C$28,结论【关键目标】!C$28,T732+R733))</f>
        <v>22</v>
      </c>
      <c r="U733" s="19">
        <f>IF((T732+R733)&lt;结论【关键目标】!$C$28,0,(发电量计算【计算逻辑页】!R733+发电量计算【计算逻辑页】!T732-结论【关键目标】!$C$28))</f>
        <v>27.90174593079999</v>
      </c>
      <c r="V733" s="5">
        <f t="shared" si="103"/>
        <v>9.7656110757799954</v>
      </c>
      <c r="W733" s="5">
        <f t="shared" si="104"/>
        <v>29.663479385694561</v>
      </c>
      <c r="X733" s="5">
        <f t="shared" si="107"/>
        <v>0</v>
      </c>
    </row>
    <row r="734" spans="1:24" x14ac:dyDescent="0.15">
      <c r="A734" s="7">
        <v>733</v>
      </c>
      <c r="B734" s="7">
        <v>1</v>
      </c>
      <c r="C734" s="7">
        <v>31</v>
      </c>
      <c r="D734" s="7">
        <v>13</v>
      </c>
      <c r="E734" s="7">
        <v>31</v>
      </c>
      <c r="F734" s="7">
        <v>4</v>
      </c>
      <c r="G734" s="7">
        <v>541.29999999999995</v>
      </c>
      <c r="H734" s="7">
        <f t="shared" si="99"/>
        <v>2</v>
      </c>
      <c r="I734" s="16">
        <f t="shared" si="100"/>
        <v>44957</v>
      </c>
      <c r="J734" s="17">
        <v>1.2267999999999999</v>
      </c>
      <c r="K734" s="18">
        <f>G734*结论【关键目标】!C$27*0.7735*0.001</f>
        <v>50.243465999999991</v>
      </c>
      <c r="L734" s="5">
        <v>-4825.9281289999999</v>
      </c>
      <c r="M734" s="5">
        <f>ABS(IF(L734&lt;=0,L734/耗电量关键数据!$B$6/1000,L734/耗电量关键数据!$B$5/1000))</f>
        <v>1.9303712516</v>
      </c>
      <c r="N734" s="5">
        <f>电气设备逐时使用率计算!H710</f>
        <v>11.688450000000001</v>
      </c>
      <c r="O734" s="5">
        <f>灯光逐时使用率计算!H710</f>
        <v>9.9741440000000008</v>
      </c>
      <c r="P734" s="19">
        <f t="shared" si="101"/>
        <v>23.592965251600003</v>
      </c>
      <c r="Q734" s="19">
        <f t="shared" si="105"/>
        <v>23.592965251600003</v>
      </c>
      <c r="R734" s="20">
        <f t="shared" si="102"/>
        <v>26.650500748399988</v>
      </c>
      <c r="S734" s="20">
        <f t="shared" si="106"/>
        <v>0</v>
      </c>
      <c r="T734" s="20">
        <f>IF((T733+R734)&lt;0,0,IF((T733+R734)&gt;结论【关键目标】!C$28,结论【关键目标】!C$28,T733+R734))</f>
        <v>22</v>
      </c>
      <c r="U734" s="19">
        <f>IF((T733+R734)&lt;结论【关键目标】!$C$28,0,(发电量计算【计算逻辑页】!R734+发电量计算【计算逻辑页】!T733-结论【关键目标】!$C$28))</f>
        <v>26.650500748399992</v>
      </c>
      <c r="V734" s="5">
        <f t="shared" si="103"/>
        <v>9.3276752619399961</v>
      </c>
      <c r="W734" s="5">
        <f t="shared" si="104"/>
        <v>28.943849770662879</v>
      </c>
      <c r="X734" s="5">
        <f t="shared" si="107"/>
        <v>0</v>
      </c>
    </row>
    <row r="735" spans="1:24" x14ac:dyDescent="0.15">
      <c r="A735" s="7">
        <v>734</v>
      </c>
      <c r="B735" s="7">
        <v>1</v>
      </c>
      <c r="C735" s="7">
        <v>31</v>
      </c>
      <c r="D735" s="7">
        <v>14</v>
      </c>
      <c r="E735" s="7">
        <v>31</v>
      </c>
      <c r="F735" s="7">
        <v>5</v>
      </c>
      <c r="G735" s="7">
        <v>444.5</v>
      </c>
      <c r="H735" s="7">
        <f t="shared" si="99"/>
        <v>2</v>
      </c>
      <c r="I735" s="16">
        <f t="shared" si="100"/>
        <v>44957</v>
      </c>
      <c r="J735" s="17">
        <v>1.2267999999999999</v>
      </c>
      <c r="K735" s="18">
        <f>G735*结论【关键目标】!C$27*0.7735*0.001</f>
        <v>41.258490000000002</v>
      </c>
      <c r="L735" s="5">
        <v>0</v>
      </c>
      <c r="M735" s="5">
        <f>ABS(IF(L735&lt;=0,L735/耗电量关键数据!$B$6/1000,L735/耗电量关键数据!$B$5/1000))</f>
        <v>0</v>
      </c>
      <c r="N735" s="5">
        <f>电气设备逐时使用率计算!H711</f>
        <v>22.208055000000002</v>
      </c>
      <c r="O735" s="5">
        <f>灯光逐时使用率计算!H711</f>
        <v>11.844296</v>
      </c>
      <c r="P735" s="19">
        <f t="shared" si="101"/>
        <v>34.052351000000002</v>
      </c>
      <c r="Q735" s="19">
        <f t="shared" si="105"/>
        <v>34.052351000000002</v>
      </c>
      <c r="R735" s="20">
        <f t="shared" si="102"/>
        <v>7.2061390000000003</v>
      </c>
      <c r="S735" s="20">
        <f t="shared" si="106"/>
        <v>0</v>
      </c>
      <c r="T735" s="20">
        <f>IF((T734+R735)&lt;0,0,IF((T734+R735)&gt;结论【关键目标】!C$28,结论【关键目标】!C$28,T734+R735))</f>
        <v>22</v>
      </c>
      <c r="U735" s="19">
        <f>IF((T734+R735)&lt;结论【关键目标】!$C$28,0,(发电量计算【计算逻辑页】!R735+发电量计算【计算逻辑页】!T734-结论【关键目标】!$C$28))</f>
        <v>7.2061390000000003</v>
      </c>
      <c r="V735" s="5">
        <f t="shared" si="103"/>
        <v>2.5221486500000001</v>
      </c>
      <c r="W735" s="5">
        <f t="shared" si="104"/>
        <v>41.775424206799997</v>
      </c>
      <c r="X735" s="5">
        <f t="shared" si="107"/>
        <v>0</v>
      </c>
    </row>
    <row r="736" spans="1:24" x14ac:dyDescent="0.15">
      <c r="A736" s="7">
        <v>735</v>
      </c>
      <c r="B736" s="7">
        <v>1</v>
      </c>
      <c r="C736" s="7">
        <v>31</v>
      </c>
      <c r="D736" s="7">
        <v>15</v>
      </c>
      <c r="E736" s="7">
        <v>31</v>
      </c>
      <c r="F736" s="7">
        <v>4.0999999999999996</v>
      </c>
      <c r="G736" s="7">
        <v>277.39999999999998</v>
      </c>
      <c r="H736" s="7">
        <f t="shared" si="99"/>
        <v>2</v>
      </c>
      <c r="I736" s="16">
        <f t="shared" si="100"/>
        <v>44957</v>
      </c>
      <c r="J736" s="17">
        <v>1.2267999999999999</v>
      </c>
      <c r="K736" s="18">
        <f>G736*结论【关键目标】!C$27*0.7735*0.001</f>
        <v>25.748267999999999</v>
      </c>
      <c r="L736" s="5">
        <v>0</v>
      </c>
      <c r="M736" s="5">
        <f>ABS(IF(L736&lt;=0,L736/耗电量关键数据!$B$6/1000,L736/耗电量关键数据!$B$5/1000))</f>
        <v>0</v>
      </c>
      <c r="N736" s="5">
        <f>电气设备逐时使用率计算!H712</f>
        <v>22.208055000000002</v>
      </c>
      <c r="O736" s="5">
        <f>灯光逐时使用率计算!H712</f>
        <v>11.844296</v>
      </c>
      <c r="P736" s="19">
        <f t="shared" si="101"/>
        <v>34.052351000000002</v>
      </c>
      <c r="Q736" s="19">
        <f t="shared" si="105"/>
        <v>34.052351000000002</v>
      </c>
      <c r="R736" s="20">
        <f t="shared" si="102"/>
        <v>-8.3040830000000021</v>
      </c>
      <c r="S736" s="20">
        <f t="shared" si="106"/>
        <v>8.3040830000000021</v>
      </c>
      <c r="T736" s="20">
        <f>IF((T735+R736)&lt;0,0,IF((T735+R736)&gt;结论【关键目标】!C$28,结论【关键目标】!C$28,T735+R736))</f>
        <v>13.695916999999998</v>
      </c>
      <c r="U736" s="19">
        <f>IF((T735+R736)&lt;结论【关键目标】!$C$28,0,(发电量计算【计算逻辑页】!R736+发电量计算【计算逻辑页】!T735-结论【关键目标】!$C$28))</f>
        <v>0</v>
      </c>
      <c r="V736" s="5">
        <f t="shared" si="103"/>
        <v>0</v>
      </c>
      <c r="W736" s="5">
        <f t="shared" si="104"/>
        <v>31.587975182399997</v>
      </c>
      <c r="X736" s="5">
        <f t="shared" si="107"/>
        <v>7.2810199744000013</v>
      </c>
    </row>
    <row r="737" spans="1:24" x14ac:dyDescent="0.15">
      <c r="A737" s="7">
        <v>736</v>
      </c>
      <c r="B737" s="7">
        <v>1</v>
      </c>
      <c r="C737" s="7">
        <v>31</v>
      </c>
      <c r="D737" s="7">
        <v>16</v>
      </c>
      <c r="E737" s="7">
        <v>31</v>
      </c>
      <c r="F737" s="7">
        <v>5</v>
      </c>
      <c r="G737" s="7">
        <v>98.3</v>
      </c>
      <c r="H737" s="7">
        <f t="shared" si="99"/>
        <v>2</v>
      </c>
      <c r="I737" s="16">
        <f t="shared" si="100"/>
        <v>44957</v>
      </c>
      <c r="J737" s="17">
        <v>0.70809999999999995</v>
      </c>
      <c r="K737" s="18">
        <f>G737*结论【关键目标】!C$27*0.7735*0.001</f>
        <v>9.1242060000000009</v>
      </c>
      <c r="L737" s="5">
        <v>-5524.3345890000001</v>
      </c>
      <c r="M737" s="5">
        <f>ABS(IF(L737&lt;=0,L737/耗电量关键数据!$B$6/1000,L737/耗电量关键数据!$B$5/1000))</f>
        <v>2.2097338355999998</v>
      </c>
      <c r="N737" s="5">
        <f>电气设备逐时使用率计算!H713</f>
        <v>22.208055000000002</v>
      </c>
      <c r="O737" s="5">
        <f>灯光逐时使用率计算!H713</f>
        <v>11.844296</v>
      </c>
      <c r="P737" s="19">
        <f t="shared" si="101"/>
        <v>36.2620848356</v>
      </c>
      <c r="Q737" s="19">
        <f t="shared" si="105"/>
        <v>0</v>
      </c>
      <c r="R737" s="20">
        <f t="shared" si="102"/>
        <v>9.1242060000000009</v>
      </c>
      <c r="S737" s="20">
        <f t="shared" si="106"/>
        <v>0</v>
      </c>
      <c r="T737" s="20">
        <f>IF((T736+R737)&lt;0,0,IF((T736+R737)&gt;结论【关键目标】!C$28,结论【关键目标】!C$28,T736+R737))</f>
        <v>22</v>
      </c>
      <c r="U737" s="19">
        <f>IF((T736+R737)&lt;结论【关键目标】!$C$28,0,(发电量计算【计算逻辑页】!R737+发电量计算【计算逻辑页】!T736-结论【关键目标】!$C$28))</f>
        <v>0.82012299999999883</v>
      </c>
      <c r="V737" s="5">
        <f t="shared" si="103"/>
        <v>0.28704304999999958</v>
      </c>
      <c r="W737" s="5">
        <f t="shared" si="104"/>
        <v>6.4608502685999998</v>
      </c>
      <c r="X737" s="5">
        <f t="shared" si="107"/>
        <v>0</v>
      </c>
    </row>
    <row r="738" spans="1:24" x14ac:dyDescent="0.15">
      <c r="A738" s="7">
        <v>737</v>
      </c>
      <c r="B738" s="7">
        <v>1</v>
      </c>
      <c r="C738" s="7">
        <v>31</v>
      </c>
      <c r="D738" s="7">
        <v>17</v>
      </c>
      <c r="E738" s="7">
        <v>31</v>
      </c>
      <c r="F738" s="7">
        <v>4</v>
      </c>
      <c r="G738" s="7">
        <v>0</v>
      </c>
      <c r="H738" s="7">
        <f t="shared" si="99"/>
        <v>2</v>
      </c>
      <c r="I738" s="16">
        <f t="shared" si="100"/>
        <v>44957</v>
      </c>
      <c r="J738" s="17">
        <v>0.70809999999999995</v>
      </c>
      <c r="K738" s="18">
        <f>G738*结论【关键目标】!C$27*0.7735*0.001</f>
        <v>0</v>
      </c>
      <c r="L738" s="5">
        <v>-9953.3422719999999</v>
      </c>
      <c r="M738" s="5">
        <f>ABS(IF(L738&lt;=0,L738/耗电量关键数据!$B$6/1000,L738/耗电量关键数据!$B$5/1000))</f>
        <v>3.9813369087999999</v>
      </c>
      <c r="N738" s="5">
        <f>电气设备逐时使用率计算!H714</f>
        <v>22.208055000000002</v>
      </c>
      <c r="O738" s="5">
        <f>灯光逐时使用率计算!H714</f>
        <v>11.844296</v>
      </c>
      <c r="P738" s="19">
        <f t="shared" si="101"/>
        <v>38.033687908800005</v>
      </c>
      <c r="Q738" s="19">
        <f t="shared" si="105"/>
        <v>0</v>
      </c>
      <c r="R738" s="20">
        <f t="shared" si="102"/>
        <v>0</v>
      </c>
      <c r="S738" s="20">
        <f t="shared" si="106"/>
        <v>0</v>
      </c>
      <c r="T738" s="20">
        <f>IF((T737+R738)&lt;0,0,IF((T737+R738)&gt;结论【关键目标】!C$28,结论【关键目标】!C$28,T737+R738))</f>
        <v>22</v>
      </c>
      <c r="U738" s="19">
        <f>IF((T737+R738)&lt;结论【关键目标】!$C$28,0,(发电量计算【计算逻辑页】!R738+发电量计算【计算逻辑页】!T737-结论【关键目标】!$C$28))</f>
        <v>0</v>
      </c>
      <c r="V738" s="5">
        <f t="shared" si="103"/>
        <v>0</v>
      </c>
      <c r="W738" s="5">
        <f t="shared" si="104"/>
        <v>0</v>
      </c>
      <c r="X738" s="5">
        <f t="shared" si="107"/>
        <v>0</v>
      </c>
    </row>
    <row r="739" spans="1:24" x14ac:dyDescent="0.15">
      <c r="A739" s="7">
        <v>738</v>
      </c>
      <c r="B739" s="7">
        <v>1</v>
      </c>
      <c r="C739" s="7">
        <v>31</v>
      </c>
      <c r="D739" s="7">
        <v>18</v>
      </c>
      <c r="E739" s="7">
        <v>31</v>
      </c>
      <c r="F739" s="7">
        <v>3.5</v>
      </c>
      <c r="G739" s="7">
        <v>0</v>
      </c>
      <c r="H739" s="7">
        <f t="shared" si="99"/>
        <v>2</v>
      </c>
      <c r="I739" s="16">
        <f t="shared" si="100"/>
        <v>44957</v>
      </c>
      <c r="J739" s="17">
        <v>0.70809999999999995</v>
      </c>
      <c r="K739" s="18">
        <f>G739*结论【关键目标】!C$27*0.7735*0.001</f>
        <v>0</v>
      </c>
      <c r="L739" s="5">
        <v>-26380.001049999999</v>
      </c>
      <c r="M739" s="5">
        <f>ABS(IF(L739&lt;=0,L739/耗电量关键数据!$B$6/1000,L739/耗电量关键数据!$B$5/1000))</f>
        <v>10.552000420000001</v>
      </c>
      <c r="N739" s="5">
        <f>电气设备逐时使用率计算!H715</f>
        <v>7.0130699999999999</v>
      </c>
      <c r="O739" s="5">
        <f>灯光逐时使用率计算!H715</f>
        <v>3.7403040000000001</v>
      </c>
      <c r="P739" s="19">
        <f t="shared" si="101"/>
        <v>21.30537442</v>
      </c>
      <c r="Q739" s="19">
        <f t="shared" si="105"/>
        <v>0</v>
      </c>
      <c r="R739" s="20">
        <f t="shared" si="102"/>
        <v>0</v>
      </c>
      <c r="S739" s="20">
        <f t="shared" si="106"/>
        <v>0</v>
      </c>
      <c r="T739" s="20">
        <f>IF((T738+R739)&lt;0,0,IF((T738+R739)&gt;结论【关键目标】!C$28,结论【关键目标】!C$28,T738+R739))</f>
        <v>22</v>
      </c>
      <c r="U739" s="19">
        <f>IF((T738+R739)&lt;结论【关键目标】!$C$28,0,(发电量计算【计算逻辑页】!R739+发电量计算【计算逻辑页】!T738-结论【关键目标】!$C$28))</f>
        <v>0</v>
      </c>
      <c r="V739" s="5">
        <f t="shared" si="103"/>
        <v>0</v>
      </c>
      <c r="W739" s="5">
        <f t="shared" si="104"/>
        <v>0</v>
      </c>
      <c r="X739" s="5">
        <f t="shared" si="107"/>
        <v>0</v>
      </c>
    </row>
    <row r="740" spans="1:24" x14ac:dyDescent="0.15">
      <c r="A740" s="7">
        <v>739</v>
      </c>
      <c r="B740" s="7">
        <v>1</v>
      </c>
      <c r="C740" s="7">
        <v>31</v>
      </c>
      <c r="D740" s="7">
        <v>19</v>
      </c>
      <c r="E740" s="7">
        <v>31</v>
      </c>
      <c r="F740" s="7">
        <v>2</v>
      </c>
      <c r="G740" s="7">
        <v>0</v>
      </c>
      <c r="H740" s="7">
        <f t="shared" si="99"/>
        <v>2</v>
      </c>
      <c r="I740" s="16">
        <f t="shared" si="100"/>
        <v>44957</v>
      </c>
      <c r="J740" s="17">
        <v>1.2267999999999999</v>
      </c>
      <c r="K740" s="18">
        <f>G740*结论【关键目标】!C$27*0.7735*0.001</f>
        <v>0</v>
      </c>
      <c r="L740" s="5">
        <v>-17148.438340000001</v>
      </c>
      <c r="M740" s="5">
        <f>ABS(IF(L740&lt;=0,L740/耗电量关键数据!$B$6/1000,L740/耗电量关键数据!$B$5/1000))</f>
        <v>6.8593753360000003</v>
      </c>
      <c r="N740" s="5">
        <f>电气设备逐时使用率计算!H716</f>
        <v>7.0130699999999999</v>
      </c>
      <c r="O740" s="5">
        <f>灯光逐时使用率计算!H716</f>
        <v>3.7403040000000001</v>
      </c>
      <c r="P740" s="19">
        <f t="shared" si="101"/>
        <v>17.612749336</v>
      </c>
      <c r="Q740" s="19">
        <f t="shared" si="105"/>
        <v>17.612749336</v>
      </c>
      <c r="R740" s="20">
        <f t="shared" si="102"/>
        <v>-17.612749336</v>
      </c>
      <c r="S740" s="20">
        <f t="shared" si="106"/>
        <v>17.612749336</v>
      </c>
      <c r="T740" s="20">
        <f>IF((T739+R740)&lt;0,0,IF((T739+R740)&gt;结论【关键目标】!C$28,结论【关键目标】!C$28,T739+R740))</f>
        <v>4.3872506639999997</v>
      </c>
      <c r="U740" s="19">
        <f>IF((T739+R740)&lt;结论【关键目标】!$C$28,0,(发电量计算【计算逻辑页】!R740+发电量计算【计算逻辑页】!T739-结论【关键目标】!$C$28))</f>
        <v>0</v>
      </c>
      <c r="V740" s="5">
        <f t="shared" si="103"/>
        <v>0</v>
      </c>
      <c r="W740" s="5">
        <f t="shared" si="104"/>
        <v>0</v>
      </c>
      <c r="X740" s="5">
        <f t="shared" si="107"/>
        <v>3.8467413821951992</v>
      </c>
    </row>
    <row r="741" spans="1:24" x14ac:dyDescent="0.15">
      <c r="A741" s="7">
        <v>740</v>
      </c>
      <c r="B741" s="7">
        <v>1</v>
      </c>
      <c r="C741" s="7">
        <v>31</v>
      </c>
      <c r="D741" s="7">
        <v>20</v>
      </c>
      <c r="E741" s="7">
        <v>31</v>
      </c>
      <c r="F741" s="7">
        <v>1.5</v>
      </c>
      <c r="G741" s="7">
        <v>0</v>
      </c>
      <c r="H741" s="7">
        <f t="shared" si="99"/>
        <v>2</v>
      </c>
      <c r="I741" s="16">
        <f t="shared" si="100"/>
        <v>44957</v>
      </c>
      <c r="J741" s="17">
        <v>1.2267999999999999</v>
      </c>
      <c r="K741" s="18">
        <f>G741*结论【关键目标】!C$27*0.7735*0.001</f>
        <v>0</v>
      </c>
      <c r="L741" s="5">
        <v>-26866.537960000001</v>
      </c>
      <c r="M741" s="5">
        <f>ABS(IF(L741&lt;=0,L741/耗电量关键数据!$B$6/1000,L741/耗电量关键数据!$B$5/1000))</f>
        <v>10.746615183999999</v>
      </c>
      <c r="N741" s="5">
        <f>电气设备逐时使用率计算!H717</f>
        <v>1.1688450000000001</v>
      </c>
      <c r="O741" s="5">
        <f>灯光逐时使用率计算!H717</f>
        <v>0.37403039999999999</v>
      </c>
      <c r="P741" s="19">
        <f t="shared" si="101"/>
        <v>12.289490584000001</v>
      </c>
      <c r="Q741" s="19">
        <f t="shared" si="105"/>
        <v>12.289490584000001</v>
      </c>
      <c r="R741" s="20">
        <f t="shared" si="102"/>
        <v>-12.289490584000001</v>
      </c>
      <c r="S741" s="20">
        <f t="shared" si="106"/>
        <v>12.289490584000001</v>
      </c>
      <c r="T741" s="20">
        <f>IF((T740+R741)&lt;0,0,IF((T740+R741)&gt;结论【关键目标】!C$28,结论【关键目标】!C$28,T740+R741))</f>
        <v>0</v>
      </c>
      <c r="U741" s="19">
        <f>IF((T740+R741)&lt;结论【关键目标】!$C$28,0,(发电量计算【计算逻辑页】!R741+发电量计算【计算逻辑页】!T740-结论【关键目标】!$C$28))</f>
        <v>0</v>
      </c>
      <c r="V741" s="5">
        <f t="shared" si="103"/>
        <v>0</v>
      </c>
      <c r="W741" s="5">
        <f t="shared" si="104"/>
        <v>0</v>
      </c>
      <c r="X741" s="5">
        <f t="shared" si="107"/>
        <v>0</v>
      </c>
    </row>
    <row r="742" spans="1:24" x14ac:dyDescent="0.15">
      <c r="A742" s="7">
        <v>741</v>
      </c>
      <c r="B742" s="7">
        <v>1</v>
      </c>
      <c r="C742" s="7">
        <v>31</v>
      </c>
      <c r="D742" s="7">
        <v>21</v>
      </c>
      <c r="E742" s="7">
        <v>31</v>
      </c>
      <c r="F742" s="7">
        <v>0.7</v>
      </c>
      <c r="G742" s="7">
        <v>0</v>
      </c>
      <c r="H742" s="7">
        <f t="shared" si="99"/>
        <v>2</v>
      </c>
      <c r="I742" s="16">
        <f t="shared" si="100"/>
        <v>44957</v>
      </c>
      <c r="J742" s="17">
        <v>1.2267999999999999</v>
      </c>
      <c r="K742" s="18">
        <f>G742*结论【关键目标】!C$27*0.7735*0.001</f>
        <v>0</v>
      </c>
      <c r="L742" s="5">
        <v>-30016.197080000002</v>
      </c>
      <c r="M742" s="5">
        <f>ABS(IF(L742&lt;=0,L742/耗电量关键数据!$B$6/1000,L742/耗电量关键数据!$B$5/1000))</f>
        <v>12.006478832000001</v>
      </c>
      <c r="N742" s="5">
        <f>电气设备逐时使用率计算!H718</f>
        <v>1.1688450000000001</v>
      </c>
      <c r="O742" s="5">
        <f>灯光逐时使用率计算!H718</f>
        <v>0.37403039999999999</v>
      </c>
      <c r="P742" s="19">
        <f t="shared" si="101"/>
        <v>13.549354232000001</v>
      </c>
      <c r="Q742" s="19">
        <f t="shared" si="105"/>
        <v>13.549354232000001</v>
      </c>
      <c r="R742" s="20">
        <f t="shared" si="102"/>
        <v>-13.549354232000001</v>
      </c>
      <c r="S742" s="20">
        <f t="shared" si="106"/>
        <v>13.549354232000001</v>
      </c>
      <c r="T742" s="20">
        <f>IF((T741+R742)&lt;0,0,IF((T741+R742)&gt;结论【关键目标】!C$28,结论【关键目标】!C$28,T741+R742))</f>
        <v>0</v>
      </c>
      <c r="U742" s="19">
        <f>IF((T741+R742)&lt;结论【关键目标】!$C$28,0,(发电量计算【计算逻辑页】!R742+发电量计算【计算逻辑页】!T741-结论【关键目标】!$C$28))</f>
        <v>0</v>
      </c>
      <c r="V742" s="5">
        <f t="shared" si="103"/>
        <v>0</v>
      </c>
      <c r="W742" s="5">
        <f t="shared" si="104"/>
        <v>0</v>
      </c>
      <c r="X742" s="5">
        <f t="shared" si="107"/>
        <v>0</v>
      </c>
    </row>
    <row r="743" spans="1:24" x14ac:dyDescent="0.15">
      <c r="A743" s="7">
        <v>742</v>
      </c>
      <c r="B743" s="7">
        <v>1</v>
      </c>
      <c r="C743" s="7">
        <v>31</v>
      </c>
      <c r="D743" s="7">
        <v>22</v>
      </c>
      <c r="E743" s="7">
        <v>31</v>
      </c>
      <c r="F743" s="7">
        <v>-0.2</v>
      </c>
      <c r="G743" s="7">
        <v>0</v>
      </c>
      <c r="H743" s="7">
        <f t="shared" si="99"/>
        <v>2</v>
      </c>
      <c r="I743" s="16">
        <f t="shared" si="100"/>
        <v>44957</v>
      </c>
      <c r="J743" s="17">
        <v>0.70809999999999995</v>
      </c>
      <c r="K743" s="18">
        <f>G743*结论【关键目标】!C$27*0.7735*0.001</f>
        <v>0</v>
      </c>
      <c r="L743" s="5">
        <v>-31398.645680000001</v>
      </c>
      <c r="M743" s="5">
        <f>ABS(IF(L743&lt;=0,L743/耗电量关键数据!$B$6/1000,L743/耗电量关键数据!$B$5/1000))</f>
        <v>12.559458272000001</v>
      </c>
      <c r="N743" s="5">
        <f>电气设备逐时使用率计算!H719</f>
        <v>1.1688450000000001</v>
      </c>
      <c r="O743" s="5">
        <f>灯光逐时使用率计算!H719</f>
        <v>0.37403039999999999</v>
      </c>
      <c r="P743" s="19">
        <f t="shared" si="101"/>
        <v>14.102333672000002</v>
      </c>
      <c r="Q743" s="19">
        <f t="shared" si="105"/>
        <v>0</v>
      </c>
      <c r="R743" s="20">
        <f t="shared" si="102"/>
        <v>0</v>
      </c>
      <c r="S743" s="20">
        <f t="shared" si="106"/>
        <v>0</v>
      </c>
      <c r="T743" s="20">
        <f>IF((T742+R743)&lt;0,0,IF((T742+R743)&gt;结论【关键目标】!C$28,结论【关键目标】!C$28,T742+R743))</f>
        <v>0</v>
      </c>
      <c r="U743" s="19">
        <f>IF((T742+R743)&lt;结论【关键目标】!$C$28,0,(发电量计算【计算逻辑页】!R743+发电量计算【计算逻辑页】!T742-结论【关键目标】!$C$28))</f>
        <v>0</v>
      </c>
      <c r="V743" s="5">
        <f t="shared" si="103"/>
        <v>0</v>
      </c>
      <c r="W743" s="5">
        <f t="shared" si="104"/>
        <v>0</v>
      </c>
      <c r="X743" s="5">
        <f t="shared" si="107"/>
        <v>0</v>
      </c>
    </row>
    <row r="744" spans="1:24" x14ac:dyDescent="0.15">
      <c r="A744" s="7">
        <v>743</v>
      </c>
      <c r="B744" s="7">
        <v>1</v>
      </c>
      <c r="C744" s="7">
        <v>31</v>
      </c>
      <c r="D744" s="7">
        <v>23</v>
      </c>
      <c r="E744" s="7">
        <v>31</v>
      </c>
      <c r="F744" s="7">
        <v>-1</v>
      </c>
      <c r="G744" s="7">
        <v>0</v>
      </c>
      <c r="H744" s="7">
        <f t="shared" si="99"/>
        <v>2</v>
      </c>
      <c r="I744" s="16">
        <f t="shared" si="100"/>
        <v>44957</v>
      </c>
      <c r="J744" s="17">
        <v>0.70809999999999995</v>
      </c>
      <c r="K744" s="18">
        <f>G744*结论【关键目标】!C$27*0.7735*0.001</f>
        <v>0</v>
      </c>
      <c r="L744" s="5">
        <v>-32367.586960000001</v>
      </c>
      <c r="M744" s="5">
        <f>ABS(IF(L744&lt;=0,L744/耗电量关键数据!$B$6/1000,L744/耗电量关键数据!$B$5/1000))</f>
        <v>12.947034784</v>
      </c>
      <c r="N744" s="5">
        <f>电气设备逐时使用率计算!H720</f>
        <v>1.1688450000000001</v>
      </c>
      <c r="O744" s="5">
        <f>灯光逐时使用率计算!H720</f>
        <v>0.37403039999999999</v>
      </c>
      <c r="P744" s="19">
        <f t="shared" si="101"/>
        <v>14.489910184000001</v>
      </c>
      <c r="Q744" s="19">
        <f t="shared" si="105"/>
        <v>0</v>
      </c>
      <c r="R744" s="20">
        <f t="shared" si="102"/>
        <v>0</v>
      </c>
      <c r="S744" s="20">
        <f t="shared" si="106"/>
        <v>0</v>
      </c>
      <c r="T744" s="20">
        <f>IF((T743+R744)&lt;0,0,IF((T743+R744)&gt;结论【关键目标】!C$28,结论【关键目标】!C$28,T743+R744))</f>
        <v>0</v>
      </c>
      <c r="U744" s="19">
        <f>IF((T743+R744)&lt;结论【关键目标】!$C$28,0,(发电量计算【计算逻辑页】!R744+发电量计算【计算逻辑页】!T743-结论【关键目标】!$C$28))</f>
        <v>0</v>
      </c>
      <c r="V744" s="5">
        <f t="shared" si="103"/>
        <v>0</v>
      </c>
      <c r="W744" s="5">
        <f t="shared" si="104"/>
        <v>0</v>
      </c>
      <c r="X744" s="5">
        <f t="shared" si="107"/>
        <v>0</v>
      </c>
    </row>
    <row r="745" spans="1:24" x14ac:dyDescent="0.15">
      <c r="A745" s="7">
        <v>744</v>
      </c>
      <c r="B745" s="7">
        <v>1</v>
      </c>
      <c r="C745" s="7">
        <v>31</v>
      </c>
      <c r="D745" s="7">
        <v>24</v>
      </c>
      <c r="E745" s="7">
        <v>31</v>
      </c>
      <c r="F745" s="7">
        <v>-1.8</v>
      </c>
      <c r="G745" s="7">
        <v>0</v>
      </c>
      <c r="H745" s="7">
        <f t="shared" si="99"/>
        <v>2</v>
      </c>
      <c r="I745" s="16">
        <f t="shared" si="100"/>
        <v>44957</v>
      </c>
      <c r="J745" s="17">
        <v>0.2407</v>
      </c>
      <c r="K745" s="18">
        <f>G745*结论【关键目标】!C$27*0.7735*0.001</f>
        <v>0</v>
      </c>
      <c r="L745" s="5">
        <v>-34086.414949999998</v>
      </c>
      <c r="M745" s="5">
        <f>ABS(IF(L745&lt;=0,L745/耗电量关键数据!$B$6/1000,L745/耗电量关键数据!$B$5/1000))</f>
        <v>13.63456598</v>
      </c>
      <c r="N745" s="5">
        <f>电气设备逐时使用率计算!H721</f>
        <v>1.1688450000000001</v>
      </c>
      <c r="O745" s="5">
        <f>灯光逐时使用率计算!H721</f>
        <v>0.37403039999999999</v>
      </c>
      <c r="P745" s="19">
        <f t="shared" si="101"/>
        <v>15.177441379999999</v>
      </c>
      <c r="Q745" s="19">
        <f t="shared" si="105"/>
        <v>0</v>
      </c>
      <c r="R745" s="20">
        <f t="shared" si="102"/>
        <v>0</v>
      </c>
      <c r="S745" s="20">
        <f t="shared" si="106"/>
        <v>0</v>
      </c>
      <c r="T745" s="20">
        <f>IF((T744+R745)&lt;0,0,IF((T744+R745)&gt;结论【关键目标】!C$28,结论【关键目标】!C$28,T744+R745))</f>
        <v>0</v>
      </c>
      <c r="U745" s="19">
        <f>IF((T744+R745)&lt;结论【关键目标】!$C$28,0,(发电量计算【计算逻辑页】!R745+发电量计算【计算逻辑页】!T744-结论【关键目标】!$C$28))</f>
        <v>0</v>
      </c>
      <c r="V745" s="5">
        <f t="shared" si="103"/>
        <v>0</v>
      </c>
      <c r="W745" s="5">
        <f t="shared" si="104"/>
        <v>0</v>
      </c>
      <c r="X745" s="5">
        <f t="shared" si="107"/>
        <v>0</v>
      </c>
    </row>
    <row r="746" spans="1:24" x14ac:dyDescent="0.15">
      <c r="A746" s="7">
        <v>745</v>
      </c>
      <c r="B746" s="7">
        <v>2</v>
      </c>
      <c r="C746" s="7">
        <v>1</v>
      </c>
      <c r="D746" s="7">
        <v>1</v>
      </c>
      <c r="E746" s="7">
        <v>32</v>
      </c>
      <c r="F746" s="7">
        <v>-2.7</v>
      </c>
      <c r="G746" s="7">
        <v>0</v>
      </c>
      <c r="H746" s="7">
        <f t="shared" si="99"/>
        <v>3</v>
      </c>
      <c r="I746" s="16">
        <f t="shared" si="100"/>
        <v>44958</v>
      </c>
      <c r="J746" s="17">
        <v>0.2407</v>
      </c>
      <c r="K746" s="18">
        <f>G746*结论【关键目标】!C$27*0.7735*0.001</f>
        <v>0</v>
      </c>
      <c r="L746" s="5">
        <v>-35142.356240000001</v>
      </c>
      <c r="M746" s="5">
        <f>ABS(IF(L746&lt;=0,L746/耗电量关键数据!$B$6/1000,L746/耗电量关键数据!$B$5/1000))</f>
        <v>14.056942496</v>
      </c>
      <c r="N746" s="5">
        <f>电气设备逐时使用率计算!H722</f>
        <v>1.1688450000000001</v>
      </c>
      <c r="O746" s="5">
        <f>灯光逐时使用率计算!H722</f>
        <v>0.37403039999999999</v>
      </c>
      <c r="P746" s="19">
        <f t="shared" si="101"/>
        <v>15.599817895999999</v>
      </c>
      <c r="Q746" s="19">
        <f t="shared" si="105"/>
        <v>0</v>
      </c>
      <c r="R746" s="20">
        <f t="shared" si="102"/>
        <v>0</v>
      </c>
      <c r="S746" s="20">
        <f t="shared" si="106"/>
        <v>0</v>
      </c>
      <c r="T746" s="20">
        <f>IF((T745+R746)&lt;0,0,IF((T745+R746)&gt;结论【关键目标】!C$28,结论【关键目标】!C$28,T745+R746))</f>
        <v>0</v>
      </c>
      <c r="U746" s="19">
        <f>IF((T745+R746)&lt;结论【关键目标】!$C$28,0,(发电量计算【计算逻辑页】!R746+发电量计算【计算逻辑页】!T745-结论【关键目标】!$C$28))</f>
        <v>0</v>
      </c>
      <c r="V746" s="5">
        <f t="shared" si="103"/>
        <v>0</v>
      </c>
      <c r="W746" s="5">
        <f t="shared" si="104"/>
        <v>0</v>
      </c>
      <c r="X746" s="5">
        <f t="shared" si="107"/>
        <v>0</v>
      </c>
    </row>
    <row r="747" spans="1:24" x14ac:dyDescent="0.15">
      <c r="A747" s="7">
        <v>746</v>
      </c>
      <c r="B747" s="7">
        <v>2</v>
      </c>
      <c r="C747" s="7">
        <v>1</v>
      </c>
      <c r="D747" s="7">
        <v>2</v>
      </c>
      <c r="E747" s="7">
        <v>32</v>
      </c>
      <c r="F747" s="7">
        <v>-3.5</v>
      </c>
      <c r="G747" s="7">
        <v>0</v>
      </c>
      <c r="H747" s="7">
        <f t="shared" si="99"/>
        <v>3</v>
      </c>
      <c r="I747" s="16">
        <f t="shared" si="100"/>
        <v>44958</v>
      </c>
      <c r="J747" s="17">
        <v>0.2407</v>
      </c>
      <c r="K747" s="18">
        <f>G747*结论【关键目标】!C$27*0.7735*0.001</f>
        <v>0</v>
      </c>
      <c r="L747" s="5">
        <v>-36446.247369999997</v>
      </c>
      <c r="M747" s="5">
        <f>ABS(IF(L747&lt;=0,L747/耗电量关键数据!$B$6/1000,L747/耗电量关键数据!$B$5/1000))</f>
        <v>14.578498947999998</v>
      </c>
      <c r="N747" s="5">
        <f>电气设备逐时使用率计算!H723</f>
        <v>1.1688450000000001</v>
      </c>
      <c r="O747" s="5">
        <f>灯光逐时使用率计算!H723</f>
        <v>0.37403039999999999</v>
      </c>
      <c r="P747" s="19">
        <f t="shared" si="101"/>
        <v>16.121374347999996</v>
      </c>
      <c r="Q747" s="19">
        <f t="shared" si="105"/>
        <v>0</v>
      </c>
      <c r="R747" s="20">
        <f t="shared" si="102"/>
        <v>0</v>
      </c>
      <c r="S747" s="20">
        <f t="shared" si="106"/>
        <v>0</v>
      </c>
      <c r="T747" s="20">
        <f>IF((T746+R747)&lt;0,0,IF((T746+R747)&gt;结论【关键目标】!C$28,结论【关键目标】!C$28,T746+R747))</f>
        <v>0</v>
      </c>
      <c r="U747" s="19">
        <f>IF((T746+R747)&lt;结论【关键目标】!$C$28,0,(发电量计算【计算逻辑页】!R747+发电量计算【计算逻辑页】!T746-结论【关键目标】!$C$28))</f>
        <v>0</v>
      </c>
      <c r="V747" s="5">
        <f t="shared" si="103"/>
        <v>0</v>
      </c>
      <c r="W747" s="5">
        <f t="shared" si="104"/>
        <v>0</v>
      </c>
      <c r="X747" s="5">
        <f t="shared" si="107"/>
        <v>0</v>
      </c>
    </row>
    <row r="748" spans="1:24" x14ac:dyDescent="0.15">
      <c r="A748" s="7">
        <v>747</v>
      </c>
      <c r="B748" s="7">
        <v>2</v>
      </c>
      <c r="C748" s="7">
        <v>1</v>
      </c>
      <c r="D748" s="7">
        <v>3</v>
      </c>
      <c r="E748" s="7">
        <v>32</v>
      </c>
      <c r="F748" s="7">
        <v>-4.3</v>
      </c>
      <c r="G748" s="7">
        <v>0</v>
      </c>
      <c r="H748" s="7">
        <f t="shared" si="99"/>
        <v>3</v>
      </c>
      <c r="I748" s="16">
        <f t="shared" si="100"/>
        <v>44958</v>
      </c>
      <c r="J748" s="17">
        <v>0.2407</v>
      </c>
      <c r="K748" s="18">
        <f>G748*结论【关键目标】!C$27*0.7735*0.001</f>
        <v>0</v>
      </c>
      <c r="L748" s="5">
        <v>-38315.936229999999</v>
      </c>
      <c r="M748" s="5">
        <f>ABS(IF(L748&lt;=0,L748/耗电量关键数据!$B$6/1000,L748/耗电量关键数据!$B$5/1000))</f>
        <v>15.326374491999999</v>
      </c>
      <c r="N748" s="5">
        <f>电气设备逐时使用率计算!H724</f>
        <v>1.1688450000000001</v>
      </c>
      <c r="O748" s="5">
        <f>灯光逐时使用率计算!H724</f>
        <v>0.37403039999999999</v>
      </c>
      <c r="P748" s="19">
        <f t="shared" si="101"/>
        <v>16.869249891999999</v>
      </c>
      <c r="Q748" s="19">
        <f t="shared" si="105"/>
        <v>0</v>
      </c>
      <c r="R748" s="20">
        <f t="shared" si="102"/>
        <v>0</v>
      </c>
      <c r="S748" s="20">
        <f t="shared" si="106"/>
        <v>0</v>
      </c>
      <c r="T748" s="20">
        <f>IF((T747+R748)&lt;0,0,IF((T747+R748)&gt;结论【关键目标】!C$28,结论【关键目标】!C$28,T747+R748))</f>
        <v>0</v>
      </c>
      <c r="U748" s="19">
        <f>IF((T747+R748)&lt;结论【关键目标】!$C$28,0,(发电量计算【计算逻辑页】!R748+发电量计算【计算逻辑页】!T747-结论【关键目标】!$C$28))</f>
        <v>0</v>
      </c>
      <c r="V748" s="5">
        <f t="shared" si="103"/>
        <v>0</v>
      </c>
      <c r="W748" s="5">
        <f t="shared" si="104"/>
        <v>0</v>
      </c>
      <c r="X748" s="5">
        <f t="shared" si="107"/>
        <v>0</v>
      </c>
    </row>
    <row r="749" spans="1:24" x14ac:dyDescent="0.15">
      <c r="A749" s="7">
        <v>748</v>
      </c>
      <c r="B749" s="7">
        <v>2</v>
      </c>
      <c r="C749" s="7">
        <v>1</v>
      </c>
      <c r="D749" s="7">
        <v>4</v>
      </c>
      <c r="E749" s="7">
        <v>32</v>
      </c>
      <c r="F749" s="7">
        <v>-5.2</v>
      </c>
      <c r="G749" s="7">
        <v>0</v>
      </c>
      <c r="H749" s="7">
        <f t="shared" si="99"/>
        <v>3</v>
      </c>
      <c r="I749" s="16">
        <f t="shared" si="100"/>
        <v>44958</v>
      </c>
      <c r="J749" s="17">
        <v>0.2407</v>
      </c>
      <c r="K749" s="18">
        <f>G749*结论【关键目标】!C$27*0.7735*0.001</f>
        <v>0</v>
      </c>
      <c r="L749" s="5">
        <v>-39936.441760000002</v>
      </c>
      <c r="M749" s="5">
        <f>ABS(IF(L749&lt;=0,L749/耗电量关键数据!$B$6/1000,L749/耗电量关键数据!$B$5/1000))</f>
        <v>15.974576704</v>
      </c>
      <c r="N749" s="5">
        <f>电气设备逐时使用率计算!H725</f>
        <v>1.1688450000000001</v>
      </c>
      <c r="O749" s="5">
        <f>灯光逐时使用率计算!H725</f>
        <v>0.37403039999999999</v>
      </c>
      <c r="P749" s="19">
        <f t="shared" si="101"/>
        <v>17.517452104</v>
      </c>
      <c r="Q749" s="19">
        <f t="shared" si="105"/>
        <v>0</v>
      </c>
      <c r="R749" s="20">
        <f t="shared" si="102"/>
        <v>0</v>
      </c>
      <c r="S749" s="20">
        <f t="shared" si="106"/>
        <v>0</v>
      </c>
      <c r="T749" s="20">
        <f>IF((T748+R749)&lt;0,0,IF((T748+R749)&gt;结论【关键目标】!C$28,结论【关键目标】!C$28,T748+R749))</f>
        <v>0</v>
      </c>
      <c r="U749" s="19">
        <f>IF((T748+R749)&lt;结论【关键目标】!$C$28,0,(发电量计算【计算逻辑页】!R749+发电量计算【计算逻辑页】!T748-结论【关键目标】!$C$28))</f>
        <v>0</v>
      </c>
      <c r="V749" s="5">
        <f t="shared" si="103"/>
        <v>0</v>
      </c>
      <c r="W749" s="5">
        <f t="shared" si="104"/>
        <v>0</v>
      </c>
      <c r="X749" s="5">
        <f t="shared" si="107"/>
        <v>0</v>
      </c>
    </row>
    <row r="750" spans="1:24" x14ac:dyDescent="0.15">
      <c r="A750" s="7">
        <v>749</v>
      </c>
      <c r="B750" s="7">
        <v>2</v>
      </c>
      <c r="C750" s="7">
        <v>1</v>
      </c>
      <c r="D750" s="7">
        <v>5</v>
      </c>
      <c r="E750" s="7">
        <v>32</v>
      </c>
      <c r="F750" s="7">
        <v>-6</v>
      </c>
      <c r="G750" s="7">
        <v>0</v>
      </c>
      <c r="H750" s="7">
        <f t="shared" si="99"/>
        <v>3</v>
      </c>
      <c r="I750" s="16">
        <f t="shared" si="100"/>
        <v>44958</v>
      </c>
      <c r="J750" s="17">
        <v>0.2407</v>
      </c>
      <c r="K750" s="18">
        <f>G750*结论【关键目标】!C$27*0.7735*0.001</f>
        <v>0</v>
      </c>
      <c r="L750" s="5">
        <v>-41937.224020000001</v>
      </c>
      <c r="M750" s="5">
        <f>ABS(IF(L750&lt;=0,L750/耗电量关键数据!$B$6/1000,L750/耗电量关键数据!$B$5/1000))</f>
        <v>16.774889608000002</v>
      </c>
      <c r="N750" s="5">
        <f>电气设备逐时使用率计算!H726</f>
        <v>1.1688450000000001</v>
      </c>
      <c r="O750" s="5">
        <f>灯光逐时使用率计算!H726</f>
        <v>0.37403039999999999</v>
      </c>
      <c r="P750" s="19">
        <f t="shared" si="101"/>
        <v>18.317765008000002</v>
      </c>
      <c r="Q750" s="19">
        <f t="shared" si="105"/>
        <v>0</v>
      </c>
      <c r="R750" s="20">
        <f t="shared" si="102"/>
        <v>0</v>
      </c>
      <c r="S750" s="20">
        <f t="shared" si="106"/>
        <v>0</v>
      </c>
      <c r="T750" s="20">
        <f>IF((T749+R750)&lt;0,0,IF((T749+R750)&gt;结论【关键目标】!C$28,结论【关键目标】!C$28,T749+R750))</f>
        <v>0</v>
      </c>
      <c r="U750" s="19">
        <f>IF((T749+R750)&lt;结论【关键目标】!$C$28,0,(发电量计算【计算逻辑页】!R750+发电量计算【计算逻辑页】!T749-结论【关键目标】!$C$28))</f>
        <v>0</v>
      </c>
      <c r="V750" s="5">
        <f t="shared" si="103"/>
        <v>0</v>
      </c>
      <c r="W750" s="5">
        <f t="shared" si="104"/>
        <v>0</v>
      </c>
      <c r="X750" s="5">
        <f t="shared" si="107"/>
        <v>0</v>
      </c>
    </row>
    <row r="751" spans="1:24" x14ac:dyDescent="0.15">
      <c r="A751" s="7">
        <v>750</v>
      </c>
      <c r="B751" s="7">
        <v>2</v>
      </c>
      <c r="C751" s="7">
        <v>1</v>
      </c>
      <c r="D751" s="7">
        <v>6</v>
      </c>
      <c r="E751" s="7">
        <v>32</v>
      </c>
      <c r="F751" s="7">
        <v>-4.5</v>
      </c>
      <c r="G751" s="7">
        <v>0</v>
      </c>
      <c r="H751" s="7">
        <f t="shared" si="99"/>
        <v>3</v>
      </c>
      <c r="I751" s="16">
        <f t="shared" si="100"/>
        <v>44958</v>
      </c>
      <c r="J751" s="17">
        <v>0.2407</v>
      </c>
      <c r="K751" s="18">
        <f>G751*结论【关键目标】!C$27*0.7735*0.001</f>
        <v>0</v>
      </c>
      <c r="L751" s="5">
        <v>-43370.568579999999</v>
      </c>
      <c r="M751" s="5">
        <f>ABS(IF(L751&lt;=0,L751/耗电量关键数据!$B$6/1000,L751/耗电量关键数据!$B$5/1000))</f>
        <v>17.348227431999998</v>
      </c>
      <c r="N751" s="5">
        <f>电气设备逐时使用率计算!H727</f>
        <v>1.1688450000000001</v>
      </c>
      <c r="O751" s="5">
        <f>灯光逐时使用率计算!H727</f>
        <v>0.37403039999999999</v>
      </c>
      <c r="P751" s="19">
        <f t="shared" si="101"/>
        <v>18.891102831999998</v>
      </c>
      <c r="Q751" s="19">
        <f t="shared" si="105"/>
        <v>0</v>
      </c>
      <c r="R751" s="20">
        <f t="shared" si="102"/>
        <v>0</v>
      </c>
      <c r="S751" s="20">
        <f t="shared" si="106"/>
        <v>0</v>
      </c>
      <c r="T751" s="20">
        <f>IF((T750+R751)&lt;0,0,IF((T750+R751)&gt;结论【关键目标】!C$28,结论【关键目标】!C$28,T750+R751))</f>
        <v>0</v>
      </c>
      <c r="U751" s="19">
        <f>IF((T750+R751)&lt;结论【关键目标】!$C$28,0,(发电量计算【计算逻辑页】!R751+发电量计算【计算逻辑页】!T750-结论【关键目标】!$C$28))</f>
        <v>0</v>
      </c>
      <c r="V751" s="5">
        <f t="shared" si="103"/>
        <v>0</v>
      </c>
      <c r="W751" s="5">
        <f t="shared" si="104"/>
        <v>0</v>
      </c>
      <c r="X751" s="5">
        <f t="shared" si="107"/>
        <v>0</v>
      </c>
    </row>
    <row r="752" spans="1:24" x14ac:dyDescent="0.15">
      <c r="A752" s="7">
        <v>751</v>
      </c>
      <c r="B752" s="7">
        <v>2</v>
      </c>
      <c r="C752" s="7">
        <v>1</v>
      </c>
      <c r="D752" s="7">
        <v>7</v>
      </c>
      <c r="E752" s="7">
        <v>32</v>
      </c>
      <c r="F752" s="7">
        <v>-7</v>
      </c>
      <c r="G752" s="7">
        <v>0.2</v>
      </c>
      <c r="H752" s="7">
        <f t="shared" si="99"/>
        <v>3</v>
      </c>
      <c r="I752" s="16">
        <f t="shared" si="100"/>
        <v>44958</v>
      </c>
      <c r="J752" s="17">
        <v>0.2407</v>
      </c>
      <c r="K752" s="18">
        <f>G752*结论【关键目标】!C$27*0.7735*0.001</f>
        <v>1.8564000000000001E-2</v>
      </c>
      <c r="L752" s="5">
        <v>-39403.662579999997</v>
      </c>
      <c r="M752" s="5">
        <f>ABS(IF(L752&lt;=0,L752/耗电量关键数据!$B$6/1000,L752/耗电量关键数据!$B$5/1000))</f>
        <v>15.761465031999998</v>
      </c>
      <c r="N752" s="5">
        <f>电气设备逐时使用率计算!H728</f>
        <v>2.3376900000000003</v>
      </c>
      <c r="O752" s="5">
        <f>灯光逐时使用率计算!H728</f>
        <v>1.2467680000000001</v>
      </c>
      <c r="P752" s="19">
        <f t="shared" si="101"/>
        <v>19.345923031999998</v>
      </c>
      <c r="Q752" s="19">
        <f t="shared" si="105"/>
        <v>0</v>
      </c>
      <c r="R752" s="20">
        <f t="shared" si="102"/>
        <v>1.8564000000000001E-2</v>
      </c>
      <c r="S752" s="20">
        <f t="shared" si="106"/>
        <v>0</v>
      </c>
      <c r="T752" s="20">
        <f>IF((T751+R752)&lt;0,0,IF((T751+R752)&gt;结论【关键目标】!C$28,结论【关键目标】!C$28,T751+R752))</f>
        <v>1.8564000000000001E-2</v>
      </c>
      <c r="U752" s="19">
        <f>IF((T751+R752)&lt;结论【关键目标】!$C$28,0,(发电量计算【计算逻辑页】!R752+发电量计算【计算逻辑页】!T751-结论【关键目标】!$C$28))</f>
        <v>0</v>
      </c>
      <c r="V752" s="5">
        <f t="shared" si="103"/>
        <v>0</v>
      </c>
      <c r="W752" s="5">
        <f t="shared" si="104"/>
        <v>4.4683548000000002E-3</v>
      </c>
      <c r="X752" s="5">
        <f t="shared" si="107"/>
        <v>0</v>
      </c>
    </row>
    <row r="753" spans="1:24" x14ac:dyDescent="0.15">
      <c r="A753" s="7">
        <v>752</v>
      </c>
      <c r="B753" s="7">
        <v>2</v>
      </c>
      <c r="C753" s="7">
        <v>1</v>
      </c>
      <c r="D753" s="7">
        <v>8</v>
      </c>
      <c r="E753" s="7">
        <v>32</v>
      </c>
      <c r="F753" s="7">
        <v>-7</v>
      </c>
      <c r="G753" s="7">
        <v>83.3</v>
      </c>
      <c r="H753" s="7">
        <f t="shared" si="99"/>
        <v>3</v>
      </c>
      <c r="I753" s="16">
        <f t="shared" si="100"/>
        <v>44958</v>
      </c>
      <c r="J753" s="17">
        <v>0.70809999999999995</v>
      </c>
      <c r="K753" s="18">
        <f>G753*结论【关键目标】!C$27*0.7735*0.001</f>
        <v>7.7319060000000004</v>
      </c>
      <c r="L753" s="5">
        <v>-38872.533600000002</v>
      </c>
      <c r="M753" s="5">
        <f>ABS(IF(L753&lt;=0,L753/耗电量关键数据!$B$6/1000,L753/耗电量关键数据!$B$5/1000))</f>
        <v>15.549013440000001</v>
      </c>
      <c r="N753" s="5">
        <f>电气设备逐时使用率计算!H729</f>
        <v>11.688450000000001</v>
      </c>
      <c r="O753" s="5">
        <f>灯光逐时使用率计算!H729</f>
        <v>6.2338399999999998</v>
      </c>
      <c r="P753" s="19">
        <f t="shared" si="101"/>
        <v>33.47130344</v>
      </c>
      <c r="Q753" s="19">
        <f t="shared" si="105"/>
        <v>0</v>
      </c>
      <c r="R753" s="20">
        <f t="shared" si="102"/>
        <v>7.7319060000000004</v>
      </c>
      <c r="S753" s="20">
        <f t="shared" si="106"/>
        <v>0</v>
      </c>
      <c r="T753" s="20">
        <f>IF((T752+R753)&lt;0,0,IF((T752+R753)&gt;结论【关键目标】!C$28,结论【关键目标】!C$28,T752+R753))</f>
        <v>7.75047</v>
      </c>
      <c r="U753" s="19">
        <f>IF((T752+R753)&lt;结论【关键目标】!$C$28,0,(发电量计算【计算逻辑页】!R753+发电量计算【计算逻辑页】!T752-结论【关键目标】!$C$28))</f>
        <v>0</v>
      </c>
      <c r="V753" s="5">
        <f t="shared" si="103"/>
        <v>0</v>
      </c>
      <c r="W753" s="5">
        <f t="shared" si="104"/>
        <v>5.4749626386000001</v>
      </c>
      <c r="X753" s="5">
        <f t="shared" si="107"/>
        <v>0</v>
      </c>
    </row>
    <row r="754" spans="1:24" x14ac:dyDescent="0.15">
      <c r="A754" s="7">
        <v>753</v>
      </c>
      <c r="B754" s="7">
        <v>2</v>
      </c>
      <c r="C754" s="7">
        <v>1</v>
      </c>
      <c r="D754" s="7">
        <v>9</v>
      </c>
      <c r="E754" s="7">
        <v>32</v>
      </c>
      <c r="F754" s="7">
        <v>-4.0999999999999996</v>
      </c>
      <c r="G754" s="7">
        <v>202</v>
      </c>
      <c r="H754" s="7">
        <f t="shared" si="99"/>
        <v>3</v>
      </c>
      <c r="I754" s="16">
        <f t="shared" si="100"/>
        <v>44958</v>
      </c>
      <c r="J754" s="17">
        <v>0.70809999999999995</v>
      </c>
      <c r="K754" s="18">
        <f>G754*结论【关键目标】!C$27*0.7735*0.001</f>
        <v>18.749639999999999</v>
      </c>
      <c r="L754" s="5">
        <v>-18543.031940000001</v>
      </c>
      <c r="M754" s="5">
        <f>ABS(IF(L754&lt;=0,L754/耗电量关键数据!$B$6/1000,L754/耗电量关键数据!$B$5/1000))</f>
        <v>7.4172127760000004</v>
      </c>
      <c r="N754" s="5">
        <f>电气设备逐时使用率计算!H730</f>
        <v>22.208055000000002</v>
      </c>
      <c r="O754" s="5">
        <f>灯光逐时使用率计算!H730</f>
        <v>11.844296</v>
      </c>
      <c r="P754" s="19">
        <f t="shared" si="101"/>
        <v>41.469563776000001</v>
      </c>
      <c r="Q754" s="19">
        <f t="shared" si="105"/>
        <v>0</v>
      </c>
      <c r="R754" s="20">
        <f t="shared" si="102"/>
        <v>18.749639999999999</v>
      </c>
      <c r="S754" s="20">
        <f t="shared" si="106"/>
        <v>0</v>
      </c>
      <c r="T754" s="20">
        <f>IF((T753+R754)&lt;0,0,IF((T753+R754)&gt;结论【关键目标】!C$28,结论【关键目标】!C$28,T753+R754))</f>
        <v>22</v>
      </c>
      <c r="U754" s="19">
        <f>IF((T753+R754)&lt;结论【关键目标】!$C$28,0,(发电量计算【计算逻辑页】!R754+发电量计算【计算逻辑页】!T753-结论【关键目标】!$C$28))</f>
        <v>4.5001099999999994</v>
      </c>
      <c r="V754" s="5">
        <f t="shared" si="103"/>
        <v>1.5750384999999998</v>
      </c>
      <c r="W754" s="5">
        <f t="shared" si="104"/>
        <v>13.276620083999999</v>
      </c>
      <c r="X754" s="5">
        <f t="shared" si="107"/>
        <v>0</v>
      </c>
    </row>
    <row r="755" spans="1:24" x14ac:dyDescent="0.15">
      <c r="A755" s="7">
        <v>754</v>
      </c>
      <c r="B755" s="7">
        <v>2</v>
      </c>
      <c r="C755" s="7">
        <v>1</v>
      </c>
      <c r="D755" s="7">
        <v>10</v>
      </c>
      <c r="E755" s="7">
        <v>32</v>
      </c>
      <c r="F755" s="7">
        <v>-6</v>
      </c>
      <c r="G755" s="7">
        <v>286.60000000000002</v>
      </c>
      <c r="H755" s="7">
        <f t="shared" si="99"/>
        <v>3</v>
      </c>
      <c r="I755" s="16">
        <f t="shared" si="100"/>
        <v>44958</v>
      </c>
      <c r="J755" s="17">
        <v>0.70809999999999995</v>
      </c>
      <c r="K755" s="18">
        <f>G755*结论【关键目标】!C$27*0.7735*0.001</f>
        <v>26.602212000000002</v>
      </c>
      <c r="L755" s="5">
        <v>-11503.14496</v>
      </c>
      <c r="M755" s="5">
        <f>ABS(IF(L755&lt;=0,L755/耗电量关键数据!$B$6/1000,L755/耗电量关键数据!$B$5/1000))</f>
        <v>4.6012579840000001</v>
      </c>
      <c r="N755" s="5">
        <f>电气设备逐时使用率计算!H731</f>
        <v>22.208055000000002</v>
      </c>
      <c r="O755" s="5">
        <f>灯光逐时使用率计算!H731</f>
        <v>11.844296</v>
      </c>
      <c r="P755" s="19">
        <f t="shared" si="101"/>
        <v>38.653608984000002</v>
      </c>
      <c r="Q755" s="19">
        <f t="shared" si="105"/>
        <v>0</v>
      </c>
      <c r="R755" s="20">
        <f t="shared" si="102"/>
        <v>26.602212000000002</v>
      </c>
      <c r="S755" s="20">
        <f t="shared" si="106"/>
        <v>0</v>
      </c>
      <c r="T755" s="20">
        <f>IF((T754+R755)&lt;0,0,IF((T754+R755)&gt;结论【关键目标】!C$28,结论【关键目标】!C$28,T754+R755))</f>
        <v>22</v>
      </c>
      <c r="U755" s="19">
        <f>IF((T754+R755)&lt;结论【关键目标】!$C$28,0,(发电量计算【计算逻辑页】!R755+发电量计算【计算逻辑页】!T754-结论【关键目标】!$C$28))</f>
        <v>26.602212000000002</v>
      </c>
      <c r="V755" s="5">
        <f t="shared" si="103"/>
        <v>9.3107741999999991</v>
      </c>
      <c r="W755" s="5">
        <f t="shared" si="104"/>
        <v>18.837026317199999</v>
      </c>
      <c r="X755" s="5">
        <f t="shared" si="107"/>
        <v>0</v>
      </c>
    </row>
    <row r="756" spans="1:24" x14ac:dyDescent="0.15">
      <c r="A756" s="7">
        <v>755</v>
      </c>
      <c r="B756" s="7">
        <v>2</v>
      </c>
      <c r="C756" s="7">
        <v>1</v>
      </c>
      <c r="D756" s="7">
        <v>11</v>
      </c>
      <c r="E756" s="7">
        <v>32</v>
      </c>
      <c r="F756" s="7">
        <v>-5</v>
      </c>
      <c r="G756" s="7">
        <v>370.4</v>
      </c>
      <c r="H756" s="7">
        <f t="shared" si="99"/>
        <v>3</v>
      </c>
      <c r="I756" s="16">
        <f t="shared" si="100"/>
        <v>44958</v>
      </c>
      <c r="J756" s="17">
        <v>1.2267999999999999</v>
      </c>
      <c r="K756" s="18">
        <f>G756*结论【关键目标】!C$27*0.7735*0.001</f>
        <v>34.380527999999998</v>
      </c>
      <c r="L756" s="5">
        <v>-2368.8305460000001</v>
      </c>
      <c r="M756" s="5">
        <f>ABS(IF(L756&lt;=0,L756/耗电量关键数据!$B$6/1000,L756/耗电量关键数据!$B$5/1000))</f>
        <v>0.94753221840000001</v>
      </c>
      <c r="N756" s="5">
        <f>电气设备逐时使用率计算!H732</f>
        <v>22.208055000000002</v>
      </c>
      <c r="O756" s="5">
        <f>灯光逐时使用率计算!H732</f>
        <v>11.844296</v>
      </c>
      <c r="P756" s="19">
        <f t="shared" si="101"/>
        <v>34.999883218400001</v>
      </c>
      <c r="Q756" s="19">
        <f t="shared" si="105"/>
        <v>34.999883218400001</v>
      </c>
      <c r="R756" s="20">
        <f t="shared" si="102"/>
        <v>-0.61935521840000263</v>
      </c>
      <c r="S756" s="20">
        <f t="shared" si="106"/>
        <v>0.61935521840000263</v>
      </c>
      <c r="T756" s="20">
        <f>IF((T755+R756)&lt;0,0,IF((T755+R756)&gt;结论【关键目标】!C$28,结论【关键目标】!C$28,T755+R756))</f>
        <v>21.380644781599997</v>
      </c>
      <c r="U756" s="19">
        <f>IF((T755+R756)&lt;结论【关键目标】!$C$28,0,(发电量计算【计算逻辑页】!R756+发电量计算【计算逻辑页】!T755-结论【关键目标】!$C$28))</f>
        <v>0</v>
      </c>
      <c r="V756" s="5">
        <f t="shared" si="103"/>
        <v>0</v>
      </c>
      <c r="W756" s="5">
        <f t="shared" si="104"/>
        <v>42.178031750399995</v>
      </c>
      <c r="X756" s="5">
        <f t="shared" si="107"/>
        <v>0.54305065549312226</v>
      </c>
    </row>
    <row r="757" spans="1:24" x14ac:dyDescent="0.15">
      <c r="A757" s="7">
        <v>756</v>
      </c>
      <c r="B757" s="7">
        <v>2</v>
      </c>
      <c r="C757" s="7">
        <v>1</v>
      </c>
      <c r="D757" s="7">
        <v>12</v>
      </c>
      <c r="E757" s="7">
        <v>32</v>
      </c>
      <c r="F757" s="7">
        <v>-2.2000000000000002</v>
      </c>
      <c r="G757" s="7">
        <v>430.1</v>
      </c>
      <c r="H757" s="7">
        <f t="shared" si="99"/>
        <v>3</v>
      </c>
      <c r="I757" s="16">
        <f t="shared" si="100"/>
        <v>44958</v>
      </c>
      <c r="J757" s="17">
        <v>1.2267999999999999</v>
      </c>
      <c r="K757" s="18">
        <f>G757*结论【关键目标】!C$27*0.7735*0.001</f>
        <v>39.921881999999997</v>
      </c>
      <c r="L757" s="5">
        <v>-6779.8835300000001</v>
      </c>
      <c r="M757" s="5">
        <f>ABS(IF(L757&lt;=0,L757/耗电量关键数据!$B$6/1000,L757/耗电量关键数据!$B$5/1000))</f>
        <v>2.7119534119999997</v>
      </c>
      <c r="N757" s="5">
        <f>电气设备逐时使用率计算!H733</f>
        <v>11.688450000000001</v>
      </c>
      <c r="O757" s="5">
        <f>灯光逐时使用率计算!H733</f>
        <v>9.9741440000000008</v>
      </c>
      <c r="P757" s="19">
        <f t="shared" si="101"/>
        <v>24.374547412000002</v>
      </c>
      <c r="Q757" s="19">
        <f t="shared" si="105"/>
        <v>24.374547412000002</v>
      </c>
      <c r="R757" s="20">
        <f t="shared" si="102"/>
        <v>15.547334587999995</v>
      </c>
      <c r="S757" s="20">
        <f t="shared" si="106"/>
        <v>0</v>
      </c>
      <c r="T757" s="20">
        <f>IF((T756+R757)&lt;0,0,IF((T756+R757)&gt;结论【关键目标】!C$28,结论【关键目标】!C$28,T756+R757))</f>
        <v>22</v>
      </c>
      <c r="U757" s="19">
        <f>IF((T756+R757)&lt;结论【关键目标】!$C$28,0,(发电量计算【计算逻辑页】!R757+发电量计算【计算逻辑页】!T756-结论【关键目标】!$C$28))</f>
        <v>14.927979369599996</v>
      </c>
      <c r="V757" s="5">
        <f t="shared" si="103"/>
        <v>5.2247927793599978</v>
      </c>
      <c r="W757" s="5">
        <f t="shared" si="104"/>
        <v>29.902694765041598</v>
      </c>
      <c r="X757" s="5">
        <f t="shared" si="107"/>
        <v>0</v>
      </c>
    </row>
    <row r="758" spans="1:24" x14ac:dyDescent="0.15">
      <c r="A758" s="7">
        <v>757</v>
      </c>
      <c r="B758" s="7">
        <v>2</v>
      </c>
      <c r="C758" s="7">
        <v>1</v>
      </c>
      <c r="D758" s="7">
        <v>13</v>
      </c>
      <c r="E758" s="7">
        <v>32</v>
      </c>
      <c r="F758" s="7">
        <v>-2</v>
      </c>
      <c r="G758" s="7">
        <v>383.1</v>
      </c>
      <c r="H758" s="7">
        <f t="shared" si="99"/>
        <v>3</v>
      </c>
      <c r="I758" s="16">
        <f t="shared" si="100"/>
        <v>44958</v>
      </c>
      <c r="J758" s="17">
        <v>1.2267999999999999</v>
      </c>
      <c r="K758" s="18">
        <f>G758*结论【关键目标】!C$27*0.7735*0.001</f>
        <v>35.559342000000001</v>
      </c>
      <c r="L758" s="5">
        <v>-5313.4064859999999</v>
      </c>
      <c r="M758" s="5">
        <f>ABS(IF(L758&lt;=0,L758/耗电量关键数据!$B$6/1000,L758/耗电量关键数据!$B$5/1000))</f>
        <v>2.1253625943999999</v>
      </c>
      <c r="N758" s="5">
        <f>电气设备逐时使用率计算!H734</f>
        <v>11.688450000000001</v>
      </c>
      <c r="O758" s="5">
        <f>灯光逐时使用率计算!H734</f>
        <v>9.9741440000000008</v>
      </c>
      <c r="P758" s="19">
        <f t="shared" si="101"/>
        <v>23.787956594400001</v>
      </c>
      <c r="Q758" s="19">
        <f t="shared" si="105"/>
        <v>23.787956594400001</v>
      </c>
      <c r="R758" s="20">
        <f t="shared" si="102"/>
        <v>11.7713854056</v>
      </c>
      <c r="S758" s="20">
        <f t="shared" si="106"/>
        <v>0</v>
      </c>
      <c r="T758" s="20">
        <f>IF((T757+R758)&lt;0,0,IF((T757+R758)&gt;结论【关键目标】!C$28,结论【关键目标】!C$28,T757+R758))</f>
        <v>22</v>
      </c>
      <c r="U758" s="19">
        <f>IF((T757+R758)&lt;结论【关键目标】!$C$28,0,(发电量计算【计算逻辑页】!R758+发电量计算【计算逻辑页】!T757-结论【关键目标】!$C$28))</f>
        <v>11.7713854056</v>
      </c>
      <c r="V758" s="5">
        <f t="shared" si="103"/>
        <v>4.1199848919599997</v>
      </c>
      <c r="W758" s="5">
        <f t="shared" si="104"/>
        <v>29.183065150009917</v>
      </c>
      <c r="X758" s="5">
        <f t="shared" si="107"/>
        <v>0</v>
      </c>
    </row>
    <row r="759" spans="1:24" x14ac:dyDescent="0.15">
      <c r="A759" s="7">
        <v>758</v>
      </c>
      <c r="B759" s="7">
        <v>2</v>
      </c>
      <c r="C759" s="7">
        <v>1</v>
      </c>
      <c r="D759" s="7">
        <v>14</v>
      </c>
      <c r="E759" s="7">
        <v>32</v>
      </c>
      <c r="F759" s="7">
        <v>-2</v>
      </c>
      <c r="G759" s="7">
        <v>314.2</v>
      </c>
      <c r="H759" s="7">
        <f t="shared" si="99"/>
        <v>3</v>
      </c>
      <c r="I759" s="16">
        <f t="shared" si="100"/>
        <v>44958</v>
      </c>
      <c r="J759" s="17">
        <v>1.2267999999999999</v>
      </c>
      <c r="K759" s="18">
        <f>G759*结论【关键目标】!C$27*0.7735*0.001</f>
        <v>29.164043999999997</v>
      </c>
      <c r="L759" s="5">
        <v>0</v>
      </c>
      <c r="M759" s="5">
        <f>ABS(IF(L759&lt;=0,L759/耗电量关键数据!$B$6/1000,L759/耗电量关键数据!$B$5/1000))</f>
        <v>0</v>
      </c>
      <c r="N759" s="5">
        <f>电气设备逐时使用率计算!H735</f>
        <v>22.208055000000002</v>
      </c>
      <c r="O759" s="5">
        <f>灯光逐时使用率计算!H735</f>
        <v>11.844296</v>
      </c>
      <c r="P759" s="19">
        <f t="shared" si="101"/>
        <v>34.052351000000002</v>
      </c>
      <c r="Q759" s="19">
        <f t="shared" si="105"/>
        <v>34.052351000000002</v>
      </c>
      <c r="R759" s="20">
        <f t="shared" si="102"/>
        <v>-4.8883070000000046</v>
      </c>
      <c r="S759" s="20">
        <f t="shared" si="106"/>
        <v>4.8883070000000046</v>
      </c>
      <c r="T759" s="20">
        <f>IF((T758+R759)&lt;0,0,IF((T758+R759)&gt;结论【关键目标】!C$28,结论【关键目标】!C$28,T758+R759))</f>
        <v>17.111692999999995</v>
      </c>
      <c r="U759" s="19">
        <f>IF((T758+R759)&lt;结论【关键目标】!$C$28,0,(发电量计算【计算逻辑页】!R759+发电量计算【计算逻辑页】!T758-结论【关键目标】!$C$28))</f>
        <v>0</v>
      </c>
      <c r="V759" s="5">
        <f t="shared" si="103"/>
        <v>0</v>
      </c>
      <c r="W759" s="5">
        <f t="shared" si="104"/>
        <v>35.778449179199995</v>
      </c>
      <c r="X759" s="5">
        <f t="shared" si="107"/>
        <v>4.2860675776000035</v>
      </c>
    </row>
    <row r="760" spans="1:24" x14ac:dyDescent="0.15">
      <c r="A760" s="7">
        <v>759</v>
      </c>
      <c r="B760" s="7">
        <v>2</v>
      </c>
      <c r="C760" s="7">
        <v>1</v>
      </c>
      <c r="D760" s="7">
        <v>15</v>
      </c>
      <c r="E760" s="7">
        <v>32</v>
      </c>
      <c r="F760" s="7">
        <v>-0.5</v>
      </c>
      <c r="G760" s="7">
        <v>234.4</v>
      </c>
      <c r="H760" s="7">
        <f t="shared" si="99"/>
        <v>3</v>
      </c>
      <c r="I760" s="16">
        <f t="shared" si="100"/>
        <v>44958</v>
      </c>
      <c r="J760" s="17">
        <v>1.2267999999999999</v>
      </c>
      <c r="K760" s="18">
        <f>G760*结论【关键目标】!C$27*0.7735*0.001</f>
        <v>21.757007999999999</v>
      </c>
      <c r="L760" s="5">
        <v>-271.5265144</v>
      </c>
      <c r="M760" s="5">
        <f>ABS(IF(L760&lt;=0,L760/耗电量关键数据!$B$6/1000,L760/耗电量关键数据!$B$5/1000))</f>
        <v>0.10861060575999999</v>
      </c>
      <c r="N760" s="5">
        <f>电气设备逐时使用率计算!H736</f>
        <v>22.208055000000002</v>
      </c>
      <c r="O760" s="5">
        <f>灯光逐时使用率计算!H736</f>
        <v>11.844296</v>
      </c>
      <c r="P760" s="19">
        <f t="shared" si="101"/>
        <v>34.160961605760001</v>
      </c>
      <c r="Q760" s="19">
        <f t="shared" si="105"/>
        <v>34.160961605760001</v>
      </c>
      <c r="R760" s="20">
        <f t="shared" si="102"/>
        <v>-12.403953605760002</v>
      </c>
      <c r="S760" s="20">
        <f t="shared" si="106"/>
        <v>12.403953605760002</v>
      </c>
      <c r="T760" s="20">
        <f>IF((T759+R760)&lt;0,0,IF((T759+R760)&gt;结论【关键目标】!C$28,结论【关键目标】!C$28,T759+R760))</f>
        <v>4.7077393942399937</v>
      </c>
      <c r="U760" s="19">
        <f>IF((T759+R760)&lt;结论【关键目标】!$C$28,0,(发电量计算【计算逻辑页】!R760+发电量计算【计算逻辑页】!T759-结论【关键目标】!$C$28))</f>
        <v>0</v>
      </c>
      <c r="V760" s="5">
        <f t="shared" si="103"/>
        <v>0</v>
      </c>
      <c r="W760" s="5">
        <f t="shared" si="104"/>
        <v>26.691497414399997</v>
      </c>
      <c r="X760" s="5">
        <f t="shared" si="107"/>
        <v>4.127745900869626</v>
      </c>
    </row>
    <row r="761" spans="1:24" x14ac:dyDescent="0.15">
      <c r="A761" s="7">
        <v>760</v>
      </c>
      <c r="B761" s="7">
        <v>2</v>
      </c>
      <c r="C761" s="7">
        <v>1</v>
      </c>
      <c r="D761" s="7">
        <v>16</v>
      </c>
      <c r="E761" s="7">
        <v>32</v>
      </c>
      <c r="F761" s="7">
        <v>-1</v>
      </c>
      <c r="G761" s="7">
        <v>63.6</v>
      </c>
      <c r="H761" s="7">
        <f t="shared" si="99"/>
        <v>3</v>
      </c>
      <c r="I761" s="16">
        <f t="shared" si="100"/>
        <v>44958</v>
      </c>
      <c r="J761" s="17">
        <v>0.70809999999999995</v>
      </c>
      <c r="K761" s="18">
        <f>G761*结论【关键目标】!C$27*0.7735*0.001</f>
        <v>5.9033519999999999</v>
      </c>
      <c r="L761" s="5">
        <v>-6011.8129470000003</v>
      </c>
      <c r="M761" s="5">
        <f>ABS(IF(L761&lt;=0,L761/耗电量关键数据!$B$6/1000,L761/耗电量关键数据!$B$5/1000))</f>
        <v>2.4047251788000001</v>
      </c>
      <c r="N761" s="5">
        <f>电气设备逐时使用率计算!H737</f>
        <v>22.208055000000002</v>
      </c>
      <c r="O761" s="5">
        <f>灯光逐时使用率计算!H737</f>
        <v>11.844296</v>
      </c>
      <c r="P761" s="19">
        <f t="shared" si="101"/>
        <v>36.457076178800001</v>
      </c>
      <c r="Q761" s="19">
        <f t="shared" si="105"/>
        <v>0</v>
      </c>
      <c r="R761" s="20">
        <f t="shared" si="102"/>
        <v>5.9033519999999999</v>
      </c>
      <c r="S761" s="20">
        <f t="shared" si="106"/>
        <v>0</v>
      </c>
      <c r="T761" s="20">
        <f>IF((T760+R761)&lt;0,0,IF((T760+R761)&gt;结论【关键目标】!C$28,结论【关键目标】!C$28,T760+R761))</f>
        <v>10.611091394239994</v>
      </c>
      <c r="U761" s="19">
        <f>IF((T760+R761)&lt;结论【关键目标】!$C$28,0,(发电量计算【计算逻辑页】!R761+发电量计算【计算逻辑页】!T760-结论【关键目标】!$C$28))</f>
        <v>0</v>
      </c>
      <c r="V761" s="5">
        <f t="shared" si="103"/>
        <v>0</v>
      </c>
      <c r="W761" s="5">
        <f t="shared" si="104"/>
        <v>4.1801635511999997</v>
      </c>
      <c r="X761" s="5">
        <f t="shared" si="107"/>
        <v>0</v>
      </c>
    </row>
    <row r="762" spans="1:24" x14ac:dyDescent="0.15">
      <c r="A762" s="7">
        <v>761</v>
      </c>
      <c r="B762" s="7">
        <v>2</v>
      </c>
      <c r="C762" s="7">
        <v>1</v>
      </c>
      <c r="D762" s="7">
        <v>17</v>
      </c>
      <c r="E762" s="7">
        <v>32</v>
      </c>
      <c r="F762" s="7">
        <v>-0.7</v>
      </c>
      <c r="G762" s="7">
        <v>0</v>
      </c>
      <c r="H762" s="7">
        <f t="shared" si="99"/>
        <v>3</v>
      </c>
      <c r="I762" s="16">
        <f t="shared" si="100"/>
        <v>44958</v>
      </c>
      <c r="J762" s="17">
        <v>0.70809999999999995</v>
      </c>
      <c r="K762" s="18">
        <f>G762*结论【关键目标】!C$27*0.7735*0.001</f>
        <v>0</v>
      </c>
      <c r="L762" s="5">
        <v>-10440.82063</v>
      </c>
      <c r="M762" s="5">
        <f>ABS(IF(L762&lt;=0,L762/耗电量关键数据!$B$6/1000,L762/耗电量关键数据!$B$5/1000))</f>
        <v>4.1763282520000002</v>
      </c>
      <c r="N762" s="5">
        <f>电气设备逐时使用率计算!H738</f>
        <v>22.208055000000002</v>
      </c>
      <c r="O762" s="5">
        <f>灯光逐时使用率计算!H738</f>
        <v>11.844296</v>
      </c>
      <c r="P762" s="19">
        <f t="shared" si="101"/>
        <v>38.228679252000006</v>
      </c>
      <c r="Q762" s="19">
        <f t="shared" si="105"/>
        <v>0</v>
      </c>
      <c r="R762" s="20">
        <f t="shared" si="102"/>
        <v>0</v>
      </c>
      <c r="S762" s="20">
        <f t="shared" si="106"/>
        <v>0</v>
      </c>
      <c r="T762" s="20">
        <f>IF((T761+R762)&lt;0,0,IF((T761+R762)&gt;结论【关键目标】!C$28,结论【关键目标】!C$28,T761+R762))</f>
        <v>10.611091394239994</v>
      </c>
      <c r="U762" s="19">
        <f>IF((T761+R762)&lt;结论【关键目标】!$C$28,0,(发电量计算【计算逻辑页】!R762+发电量计算【计算逻辑页】!T761-结论【关键目标】!$C$28))</f>
        <v>0</v>
      </c>
      <c r="V762" s="5">
        <f t="shared" si="103"/>
        <v>0</v>
      </c>
      <c r="W762" s="5">
        <f t="shared" si="104"/>
        <v>0</v>
      </c>
      <c r="X762" s="5">
        <f t="shared" si="107"/>
        <v>0</v>
      </c>
    </row>
    <row r="763" spans="1:24" x14ac:dyDescent="0.15">
      <c r="A763" s="7">
        <v>762</v>
      </c>
      <c r="B763" s="7">
        <v>2</v>
      </c>
      <c r="C763" s="7">
        <v>1</v>
      </c>
      <c r="D763" s="7">
        <v>18</v>
      </c>
      <c r="E763" s="7">
        <v>32</v>
      </c>
      <c r="F763" s="7">
        <v>-0.8</v>
      </c>
      <c r="G763" s="7">
        <v>0</v>
      </c>
      <c r="H763" s="7">
        <f t="shared" si="99"/>
        <v>3</v>
      </c>
      <c r="I763" s="16">
        <f t="shared" si="100"/>
        <v>44958</v>
      </c>
      <c r="J763" s="17">
        <v>0.70809999999999995</v>
      </c>
      <c r="K763" s="18">
        <f>G763*结论【关键目标】!C$27*0.7735*0.001</f>
        <v>0</v>
      </c>
      <c r="L763" s="5">
        <v>-27111.21859</v>
      </c>
      <c r="M763" s="5">
        <f>ABS(IF(L763&lt;=0,L763/耗电量关键数据!$B$6/1000,L763/耗电量关键数据!$B$5/1000))</f>
        <v>10.844487436</v>
      </c>
      <c r="N763" s="5">
        <f>电气设备逐时使用率计算!H739</f>
        <v>7.0130699999999999</v>
      </c>
      <c r="O763" s="5">
        <f>灯光逐时使用率计算!H739</f>
        <v>3.7403040000000001</v>
      </c>
      <c r="P763" s="19">
        <f t="shared" si="101"/>
        <v>21.597861436000002</v>
      </c>
      <c r="Q763" s="19">
        <f t="shared" si="105"/>
        <v>0</v>
      </c>
      <c r="R763" s="20">
        <f t="shared" si="102"/>
        <v>0</v>
      </c>
      <c r="S763" s="20">
        <f t="shared" si="106"/>
        <v>0</v>
      </c>
      <c r="T763" s="20">
        <f>IF((T762+R763)&lt;0,0,IF((T762+R763)&gt;结论【关键目标】!C$28,结论【关键目标】!C$28,T762+R763))</f>
        <v>10.611091394239994</v>
      </c>
      <c r="U763" s="19">
        <f>IF((T762+R763)&lt;结论【关键目标】!$C$28,0,(发电量计算【计算逻辑页】!R763+发电量计算【计算逻辑页】!T762-结论【关键目标】!$C$28))</f>
        <v>0</v>
      </c>
      <c r="V763" s="5">
        <f t="shared" si="103"/>
        <v>0</v>
      </c>
      <c r="W763" s="5">
        <f t="shared" si="104"/>
        <v>0</v>
      </c>
      <c r="X763" s="5">
        <f t="shared" si="107"/>
        <v>0</v>
      </c>
    </row>
    <row r="764" spans="1:24" x14ac:dyDescent="0.15">
      <c r="A764" s="7">
        <v>763</v>
      </c>
      <c r="B764" s="7">
        <v>2</v>
      </c>
      <c r="C764" s="7">
        <v>1</v>
      </c>
      <c r="D764" s="7">
        <v>19</v>
      </c>
      <c r="E764" s="7">
        <v>32</v>
      </c>
      <c r="F764" s="7">
        <v>-3</v>
      </c>
      <c r="G764" s="7">
        <v>0</v>
      </c>
      <c r="H764" s="7">
        <f t="shared" si="99"/>
        <v>3</v>
      </c>
      <c r="I764" s="16">
        <f t="shared" si="100"/>
        <v>44958</v>
      </c>
      <c r="J764" s="17">
        <v>1.2267999999999999</v>
      </c>
      <c r="K764" s="18">
        <f>G764*结论【关键目标】!C$27*0.7735*0.001</f>
        <v>0</v>
      </c>
      <c r="L764" s="5">
        <v>-17812.712299999999</v>
      </c>
      <c r="M764" s="5">
        <f>ABS(IF(L764&lt;=0,L764/耗电量关键数据!$B$6/1000,L764/耗电量关键数据!$B$5/1000))</f>
        <v>7.125084919999999</v>
      </c>
      <c r="N764" s="5">
        <f>电气设备逐时使用率计算!H740</f>
        <v>7.0130699999999999</v>
      </c>
      <c r="O764" s="5">
        <f>灯光逐时使用率计算!H740</f>
        <v>3.7403040000000001</v>
      </c>
      <c r="P764" s="19">
        <f t="shared" si="101"/>
        <v>17.87845892</v>
      </c>
      <c r="Q764" s="19">
        <f t="shared" si="105"/>
        <v>17.87845892</v>
      </c>
      <c r="R764" s="20">
        <f t="shared" si="102"/>
        <v>-17.87845892</v>
      </c>
      <c r="S764" s="20">
        <f t="shared" si="106"/>
        <v>17.87845892</v>
      </c>
      <c r="T764" s="20">
        <f>IF((T763+R764)&lt;0,0,IF((T763+R764)&gt;结论【关键目标】!C$28,结论【关键目标】!C$28,T763+R764))</f>
        <v>0</v>
      </c>
      <c r="U764" s="19">
        <f>IF((T763+R764)&lt;结论【关键目标】!$C$28,0,(发电量计算【计算逻辑页】!R764+发电量计算【计算逻辑页】!T763-结论【关键目标】!$C$28))</f>
        <v>0</v>
      </c>
      <c r="V764" s="5">
        <f t="shared" si="103"/>
        <v>0</v>
      </c>
      <c r="W764" s="5">
        <f t="shared" si="104"/>
        <v>0</v>
      </c>
      <c r="X764" s="5">
        <f t="shared" si="107"/>
        <v>0</v>
      </c>
    </row>
    <row r="765" spans="1:24" x14ac:dyDescent="0.15">
      <c r="A765" s="7">
        <v>764</v>
      </c>
      <c r="B765" s="7">
        <v>2</v>
      </c>
      <c r="C765" s="7">
        <v>1</v>
      </c>
      <c r="D765" s="7">
        <v>20</v>
      </c>
      <c r="E765" s="7">
        <v>32</v>
      </c>
      <c r="F765" s="7">
        <v>-3</v>
      </c>
      <c r="G765" s="7">
        <v>0</v>
      </c>
      <c r="H765" s="7">
        <f t="shared" si="99"/>
        <v>3</v>
      </c>
      <c r="I765" s="16">
        <f t="shared" si="100"/>
        <v>44958</v>
      </c>
      <c r="J765" s="17">
        <v>1.2267999999999999</v>
      </c>
      <c r="K765" s="18">
        <f>G765*结论【关键目标】!C$27*0.7735*0.001</f>
        <v>0</v>
      </c>
      <c r="L765" s="5">
        <v>-27752.236570000001</v>
      </c>
      <c r="M765" s="5">
        <f>ABS(IF(L765&lt;=0,L765/耗电量关键数据!$B$6/1000,L765/耗电量关键数据!$B$5/1000))</f>
        <v>11.100894628000001</v>
      </c>
      <c r="N765" s="5">
        <f>电气设备逐时使用率计算!H741</f>
        <v>1.1688450000000001</v>
      </c>
      <c r="O765" s="5">
        <f>灯光逐时使用率计算!H741</f>
        <v>0.37403039999999999</v>
      </c>
      <c r="P765" s="19">
        <f t="shared" si="101"/>
        <v>12.643770028</v>
      </c>
      <c r="Q765" s="19">
        <f t="shared" si="105"/>
        <v>12.643770028</v>
      </c>
      <c r="R765" s="20">
        <f t="shared" si="102"/>
        <v>-12.643770028</v>
      </c>
      <c r="S765" s="20">
        <f t="shared" si="106"/>
        <v>12.643770028</v>
      </c>
      <c r="T765" s="20">
        <f>IF((T764+R765)&lt;0,0,IF((T764+R765)&gt;结论【关键目标】!C$28,结论【关键目标】!C$28,T764+R765))</f>
        <v>0</v>
      </c>
      <c r="U765" s="19">
        <f>IF((T764+R765)&lt;结论【关键目标】!$C$28,0,(发电量计算【计算逻辑页】!R765+发电量计算【计算逻辑页】!T764-结论【关键目标】!$C$28))</f>
        <v>0</v>
      </c>
      <c r="V765" s="5">
        <f t="shared" si="103"/>
        <v>0</v>
      </c>
      <c r="W765" s="5">
        <f t="shared" si="104"/>
        <v>0</v>
      </c>
      <c r="X765" s="5">
        <f t="shared" si="107"/>
        <v>0</v>
      </c>
    </row>
    <row r="766" spans="1:24" x14ac:dyDescent="0.15">
      <c r="A766" s="7">
        <v>765</v>
      </c>
      <c r="B766" s="7">
        <v>2</v>
      </c>
      <c r="C766" s="7">
        <v>1</v>
      </c>
      <c r="D766" s="7">
        <v>21</v>
      </c>
      <c r="E766" s="7">
        <v>32</v>
      </c>
      <c r="F766" s="7">
        <v>-2.6</v>
      </c>
      <c r="G766" s="7">
        <v>0</v>
      </c>
      <c r="H766" s="7">
        <f t="shared" si="99"/>
        <v>3</v>
      </c>
      <c r="I766" s="16">
        <f t="shared" si="100"/>
        <v>44958</v>
      </c>
      <c r="J766" s="17">
        <v>1.2267999999999999</v>
      </c>
      <c r="K766" s="18">
        <f>G766*结论【关键目标】!C$27*0.7735*0.001</f>
        <v>0</v>
      </c>
      <c r="L766" s="5">
        <v>-31344.744999999999</v>
      </c>
      <c r="M766" s="5">
        <f>ABS(IF(L766&lt;=0,L766/耗电量关键数据!$B$6/1000,L766/耗电量关键数据!$B$5/1000))</f>
        <v>12.537897999999998</v>
      </c>
      <c r="N766" s="5">
        <f>电气设备逐时使用率计算!H742</f>
        <v>1.1688450000000001</v>
      </c>
      <c r="O766" s="5">
        <f>灯光逐时使用率计算!H742</f>
        <v>0.37403039999999999</v>
      </c>
      <c r="P766" s="19">
        <f t="shared" si="101"/>
        <v>14.0807734</v>
      </c>
      <c r="Q766" s="19">
        <f t="shared" si="105"/>
        <v>14.0807734</v>
      </c>
      <c r="R766" s="20">
        <f t="shared" si="102"/>
        <v>-14.0807734</v>
      </c>
      <c r="S766" s="20">
        <f t="shared" si="106"/>
        <v>14.0807734</v>
      </c>
      <c r="T766" s="20">
        <f>IF((T765+R766)&lt;0,0,IF((T765+R766)&gt;结论【关键目标】!C$28,结论【关键目标】!C$28,T765+R766))</f>
        <v>0</v>
      </c>
      <c r="U766" s="19">
        <f>IF((T765+R766)&lt;结论【关键目标】!$C$28,0,(发电量计算【计算逻辑页】!R766+发电量计算【计算逻辑页】!T765-结论【关键目标】!$C$28))</f>
        <v>0</v>
      </c>
      <c r="V766" s="5">
        <f t="shared" si="103"/>
        <v>0</v>
      </c>
      <c r="W766" s="5">
        <f t="shared" si="104"/>
        <v>0</v>
      </c>
      <c r="X766" s="5">
        <f t="shared" si="107"/>
        <v>0</v>
      </c>
    </row>
    <row r="767" spans="1:24" x14ac:dyDescent="0.15">
      <c r="A767" s="7">
        <v>766</v>
      </c>
      <c r="B767" s="7">
        <v>2</v>
      </c>
      <c r="C767" s="7">
        <v>1</v>
      </c>
      <c r="D767" s="7">
        <v>22</v>
      </c>
      <c r="E767" s="7">
        <v>32</v>
      </c>
      <c r="F767" s="7">
        <v>-5</v>
      </c>
      <c r="G767" s="7">
        <v>0</v>
      </c>
      <c r="H767" s="7">
        <f t="shared" si="99"/>
        <v>3</v>
      </c>
      <c r="I767" s="16">
        <f t="shared" si="100"/>
        <v>44958</v>
      </c>
      <c r="J767" s="17">
        <v>0.70809999999999995</v>
      </c>
      <c r="K767" s="18">
        <f>G767*结论【关键目标】!C$27*0.7735*0.001</f>
        <v>0</v>
      </c>
      <c r="L767" s="5">
        <v>-33142.14056</v>
      </c>
      <c r="M767" s="5">
        <f>ABS(IF(L767&lt;=0,L767/耗电量关键数据!$B$6/1000,L767/耗电量关键数据!$B$5/1000))</f>
        <v>13.256856224</v>
      </c>
      <c r="N767" s="5">
        <f>电气设备逐时使用率计算!H743</f>
        <v>1.1688450000000001</v>
      </c>
      <c r="O767" s="5">
        <f>灯光逐时使用率计算!H743</f>
        <v>0.37403039999999999</v>
      </c>
      <c r="P767" s="19">
        <f t="shared" si="101"/>
        <v>14.799731624000001</v>
      </c>
      <c r="Q767" s="19">
        <f t="shared" si="105"/>
        <v>0</v>
      </c>
      <c r="R767" s="20">
        <f t="shared" si="102"/>
        <v>0</v>
      </c>
      <c r="S767" s="20">
        <f t="shared" si="106"/>
        <v>0</v>
      </c>
      <c r="T767" s="20">
        <f>IF((T766+R767)&lt;0,0,IF((T766+R767)&gt;结论【关键目标】!C$28,结论【关键目标】!C$28,T766+R767))</f>
        <v>0</v>
      </c>
      <c r="U767" s="19">
        <f>IF((T766+R767)&lt;结论【关键目标】!$C$28,0,(发电量计算【计算逻辑页】!R767+发电量计算【计算逻辑页】!T766-结论【关键目标】!$C$28))</f>
        <v>0</v>
      </c>
      <c r="V767" s="5">
        <f t="shared" si="103"/>
        <v>0</v>
      </c>
      <c r="W767" s="5">
        <f t="shared" si="104"/>
        <v>0</v>
      </c>
      <c r="X767" s="5">
        <f t="shared" si="107"/>
        <v>0</v>
      </c>
    </row>
    <row r="768" spans="1:24" x14ac:dyDescent="0.15">
      <c r="A768" s="7">
        <v>767</v>
      </c>
      <c r="B768" s="7">
        <v>2</v>
      </c>
      <c r="C768" s="7">
        <v>1</v>
      </c>
      <c r="D768" s="7">
        <v>23</v>
      </c>
      <c r="E768" s="7">
        <v>32</v>
      </c>
      <c r="F768" s="7">
        <v>-5</v>
      </c>
      <c r="G768" s="7">
        <v>0</v>
      </c>
      <c r="H768" s="7">
        <f t="shared" si="99"/>
        <v>3</v>
      </c>
      <c r="I768" s="16">
        <f t="shared" si="100"/>
        <v>44958</v>
      </c>
      <c r="J768" s="17">
        <v>0.70809999999999995</v>
      </c>
      <c r="K768" s="18">
        <f>G768*结论【关键目标】!C$27*0.7735*0.001</f>
        <v>0</v>
      </c>
      <c r="L768" s="5">
        <v>-34546.955569999998</v>
      </c>
      <c r="M768" s="5">
        <f>ABS(IF(L768&lt;=0,L768/耗电量关键数据!$B$6/1000,L768/耗电量关键数据!$B$5/1000))</f>
        <v>13.818782228</v>
      </c>
      <c r="N768" s="5">
        <f>电气设备逐时使用率计算!H744</f>
        <v>1.1688450000000001</v>
      </c>
      <c r="O768" s="5">
        <f>灯光逐时使用率计算!H744</f>
        <v>0.37403039999999999</v>
      </c>
      <c r="P768" s="19">
        <f t="shared" si="101"/>
        <v>15.361657628000001</v>
      </c>
      <c r="Q768" s="19">
        <f t="shared" si="105"/>
        <v>0</v>
      </c>
      <c r="R768" s="20">
        <f t="shared" si="102"/>
        <v>0</v>
      </c>
      <c r="S768" s="20">
        <f t="shared" si="106"/>
        <v>0</v>
      </c>
      <c r="T768" s="20">
        <f>IF((T767+R768)&lt;0,0,IF((T767+R768)&gt;结论【关键目标】!C$28,结论【关键目标】!C$28,T767+R768))</f>
        <v>0</v>
      </c>
      <c r="U768" s="19">
        <f>IF((T767+R768)&lt;结论【关键目标】!$C$28,0,(发电量计算【计算逻辑页】!R768+发电量计算【计算逻辑页】!T767-结论【关键目标】!$C$28))</f>
        <v>0</v>
      </c>
      <c r="V768" s="5">
        <f t="shared" si="103"/>
        <v>0</v>
      </c>
      <c r="W768" s="5">
        <f t="shared" si="104"/>
        <v>0</v>
      </c>
      <c r="X768" s="5">
        <f t="shared" si="107"/>
        <v>0</v>
      </c>
    </row>
    <row r="769" spans="1:24" x14ac:dyDescent="0.15">
      <c r="A769" s="7">
        <v>768</v>
      </c>
      <c r="B769" s="7">
        <v>2</v>
      </c>
      <c r="C769" s="7">
        <v>1</v>
      </c>
      <c r="D769" s="7">
        <v>24</v>
      </c>
      <c r="E769" s="7">
        <v>32</v>
      </c>
      <c r="F769" s="7">
        <v>-3.8</v>
      </c>
      <c r="G769" s="7">
        <v>0</v>
      </c>
      <c r="H769" s="7">
        <f t="shared" si="99"/>
        <v>3</v>
      </c>
      <c r="I769" s="16">
        <f t="shared" si="100"/>
        <v>44958</v>
      </c>
      <c r="J769" s="17">
        <v>0.2407</v>
      </c>
      <c r="K769" s="18">
        <f>G769*结论【关键目标】!C$27*0.7735*0.001</f>
        <v>0</v>
      </c>
      <c r="L769" s="5">
        <v>-36483.720419999998</v>
      </c>
      <c r="M769" s="5">
        <f>ABS(IF(L769&lt;=0,L769/耗电量关键数据!$B$6/1000,L769/耗电量关键数据!$B$5/1000))</f>
        <v>14.593488168</v>
      </c>
      <c r="N769" s="5">
        <f>电气设备逐时使用率计算!H745</f>
        <v>1.1688450000000001</v>
      </c>
      <c r="O769" s="5">
        <f>灯光逐时使用率计算!H745</f>
        <v>0.37403039999999999</v>
      </c>
      <c r="P769" s="19">
        <f t="shared" si="101"/>
        <v>16.136363568</v>
      </c>
      <c r="Q769" s="19">
        <f t="shared" si="105"/>
        <v>0</v>
      </c>
      <c r="R769" s="20">
        <f t="shared" si="102"/>
        <v>0</v>
      </c>
      <c r="S769" s="20">
        <f t="shared" si="106"/>
        <v>0</v>
      </c>
      <c r="T769" s="20">
        <f>IF((T768+R769)&lt;0,0,IF((T768+R769)&gt;结论【关键目标】!C$28,结论【关键目标】!C$28,T768+R769))</f>
        <v>0</v>
      </c>
      <c r="U769" s="19">
        <f>IF((T768+R769)&lt;结论【关键目标】!$C$28,0,(发电量计算【计算逻辑页】!R769+发电量计算【计算逻辑页】!T768-结论【关键目标】!$C$28))</f>
        <v>0</v>
      </c>
      <c r="V769" s="5">
        <f t="shared" si="103"/>
        <v>0</v>
      </c>
      <c r="W769" s="5">
        <f t="shared" si="104"/>
        <v>0</v>
      </c>
      <c r="X769" s="5">
        <f t="shared" si="107"/>
        <v>0</v>
      </c>
    </row>
    <row r="770" spans="1:24" x14ac:dyDescent="0.15">
      <c r="A770" s="7">
        <v>769</v>
      </c>
      <c r="B770" s="7">
        <v>2</v>
      </c>
      <c r="C770" s="7">
        <v>2</v>
      </c>
      <c r="D770" s="7">
        <v>1</v>
      </c>
      <c r="E770" s="7">
        <v>33</v>
      </c>
      <c r="F770" s="7">
        <v>-7</v>
      </c>
      <c r="G770" s="7">
        <v>0</v>
      </c>
      <c r="H770" s="7">
        <f t="shared" ref="H770:H833" si="108">WEEKDAY(I:I,2)</f>
        <v>4</v>
      </c>
      <c r="I770" s="16">
        <f t="shared" ref="I770:I833" si="109">DATE(2023,B770,C770)</f>
        <v>44959</v>
      </c>
      <c r="J770" s="17">
        <v>0.2407</v>
      </c>
      <c r="K770" s="18">
        <f>G770*结论【关键目标】!C$27*0.7735*0.001</f>
        <v>0</v>
      </c>
      <c r="L770" s="5">
        <v>-37975.535430000004</v>
      </c>
      <c r="M770" s="5">
        <f>ABS(IF(L770&lt;=0,L770/耗电量关键数据!$B$6/1000,L770/耗电量关键数据!$B$5/1000))</f>
        <v>15.190214172000001</v>
      </c>
      <c r="N770" s="5">
        <f>电气设备逐时使用率计算!H746</f>
        <v>1.1688450000000001</v>
      </c>
      <c r="O770" s="5">
        <f>灯光逐时使用率计算!H746</f>
        <v>0.37403039999999999</v>
      </c>
      <c r="P770" s="19">
        <f t="shared" ref="P770:P833" si="110">M770+N770+O770</f>
        <v>16.733089572000001</v>
      </c>
      <c r="Q770" s="19">
        <f t="shared" si="105"/>
        <v>0</v>
      </c>
      <c r="R770" s="20">
        <f t="shared" ref="R770:R833" si="111">K770-Q770</f>
        <v>0</v>
      </c>
      <c r="S770" s="20">
        <f t="shared" si="106"/>
        <v>0</v>
      </c>
      <c r="T770" s="20">
        <f>IF((T769+R770)&lt;0,0,IF((T769+R770)&gt;结论【关键目标】!C$28,结论【关键目标】!C$28,T769+R770))</f>
        <v>0</v>
      </c>
      <c r="U770" s="19">
        <f>IF((T769+R770)&lt;结论【关键目标】!$C$28,0,(发电量计算【计算逻辑页】!R770+发电量计算【计算逻辑页】!T769-结论【关键目标】!$C$28))</f>
        <v>0</v>
      </c>
      <c r="V770" s="5">
        <f t="shared" ref="V770:V833" si="112">IF(J770&gt;0.35,U770*0.35,0)</f>
        <v>0</v>
      </c>
      <c r="W770" s="5">
        <f t="shared" ref="W770:W833" si="113">IF(P770&gt;K770,K770*J770,P770*J770)</f>
        <v>0</v>
      </c>
      <c r="X770" s="5">
        <f t="shared" si="107"/>
        <v>0</v>
      </c>
    </row>
    <row r="771" spans="1:24" x14ac:dyDescent="0.15">
      <c r="A771" s="7">
        <v>770</v>
      </c>
      <c r="B771" s="7">
        <v>2</v>
      </c>
      <c r="C771" s="7">
        <v>2</v>
      </c>
      <c r="D771" s="7">
        <v>2</v>
      </c>
      <c r="E771" s="7">
        <v>33</v>
      </c>
      <c r="F771" s="7">
        <v>-7</v>
      </c>
      <c r="G771" s="7">
        <v>0</v>
      </c>
      <c r="H771" s="7">
        <f t="shared" si="108"/>
        <v>4</v>
      </c>
      <c r="I771" s="16">
        <f t="shared" si="109"/>
        <v>44959</v>
      </c>
      <c r="J771" s="17">
        <v>0.2407</v>
      </c>
      <c r="K771" s="18">
        <f>G771*结论【关键目标】!C$27*0.7735*0.001</f>
        <v>0</v>
      </c>
      <c r="L771" s="5">
        <v>-39715.300280000003</v>
      </c>
      <c r="M771" s="5">
        <f>ABS(IF(L771&lt;=0,L771/耗电量关键数据!$B$6/1000,L771/耗电量关键数据!$B$5/1000))</f>
        <v>15.886120112</v>
      </c>
      <c r="N771" s="5">
        <f>电气设备逐时使用率计算!H747</f>
        <v>1.1688450000000001</v>
      </c>
      <c r="O771" s="5">
        <f>灯光逐时使用率计算!H747</f>
        <v>0.37403039999999999</v>
      </c>
      <c r="P771" s="19">
        <f t="shared" si="110"/>
        <v>17.428995512</v>
      </c>
      <c r="Q771" s="19">
        <f t="shared" ref="Q771:Q834" si="114">IF(J771&gt;0.8,P771,0)</f>
        <v>0</v>
      </c>
      <c r="R771" s="20">
        <f t="shared" si="111"/>
        <v>0</v>
      </c>
      <c r="S771" s="20">
        <f t="shared" ref="S771:S834" si="115">IF(R771&lt;0,ABS(R771),0)</f>
        <v>0</v>
      </c>
      <c r="T771" s="20">
        <f>IF((T770+R771)&lt;0,0,IF((T770+R771)&gt;结论【关键目标】!C$28,结论【关键目标】!C$28,T770+R771))</f>
        <v>0</v>
      </c>
      <c r="U771" s="19">
        <f>IF((T770+R771)&lt;结论【关键目标】!$C$28,0,(发电量计算【计算逻辑页】!R771+发电量计算【计算逻辑页】!T770-结论【关键目标】!$C$28))</f>
        <v>0</v>
      </c>
      <c r="V771" s="5">
        <f t="shared" si="112"/>
        <v>0</v>
      </c>
      <c r="W771" s="5">
        <f t="shared" si="113"/>
        <v>0</v>
      </c>
      <c r="X771" s="5">
        <f t="shared" si="107"/>
        <v>0</v>
      </c>
    </row>
    <row r="772" spans="1:24" x14ac:dyDescent="0.15">
      <c r="A772" s="7">
        <v>771</v>
      </c>
      <c r="B772" s="7">
        <v>2</v>
      </c>
      <c r="C772" s="7">
        <v>2</v>
      </c>
      <c r="D772" s="7">
        <v>3</v>
      </c>
      <c r="E772" s="7">
        <v>33</v>
      </c>
      <c r="F772" s="7">
        <v>-5.7</v>
      </c>
      <c r="G772" s="7">
        <v>0</v>
      </c>
      <c r="H772" s="7">
        <f t="shared" si="108"/>
        <v>4</v>
      </c>
      <c r="I772" s="16">
        <f t="shared" si="109"/>
        <v>44959</v>
      </c>
      <c r="J772" s="17">
        <v>0.2407</v>
      </c>
      <c r="K772" s="18">
        <f>G772*结论【关键目标】!C$27*0.7735*0.001</f>
        <v>0</v>
      </c>
      <c r="L772" s="5">
        <v>-41802.925999999999</v>
      </c>
      <c r="M772" s="5">
        <f>ABS(IF(L772&lt;=0,L772/耗电量关键数据!$B$6/1000,L772/耗电量关键数据!$B$5/1000))</f>
        <v>16.721170399999998</v>
      </c>
      <c r="N772" s="5">
        <f>电气设备逐时使用率计算!H748</f>
        <v>1.1688450000000001</v>
      </c>
      <c r="O772" s="5">
        <f>灯光逐时使用率计算!H748</f>
        <v>0.37403039999999999</v>
      </c>
      <c r="P772" s="19">
        <f t="shared" si="110"/>
        <v>18.264045799999998</v>
      </c>
      <c r="Q772" s="19">
        <f t="shared" si="114"/>
        <v>0</v>
      </c>
      <c r="R772" s="20">
        <f t="shared" si="111"/>
        <v>0</v>
      </c>
      <c r="S772" s="20">
        <f t="shared" si="115"/>
        <v>0</v>
      </c>
      <c r="T772" s="20">
        <f>IF((T771+R772)&lt;0,0,IF((T771+R772)&gt;结论【关键目标】!C$28,结论【关键目标】!C$28,T771+R772))</f>
        <v>0</v>
      </c>
      <c r="U772" s="19">
        <f>IF((T771+R772)&lt;结论【关键目标】!$C$28,0,(发电量计算【计算逻辑页】!R772+发电量计算【计算逻辑页】!T771-结论【关键目标】!$C$28))</f>
        <v>0</v>
      </c>
      <c r="V772" s="5">
        <f t="shared" si="112"/>
        <v>0</v>
      </c>
      <c r="W772" s="5">
        <f t="shared" si="113"/>
        <v>0</v>
      </c>
      <c r="X772" s="5">
        <f t="shared" ref="X772:X835" si="116">(J772-0.35)*IF(T772&gt;S772,S772,T772)</f>
        <v>0</v>
      </c>
    </row>
    <row r="773" spans="1:24" x14ac:dyDescent="0.15">
      <c r="A773" s="7">
        <v>772</v>
      </c>
      <c r="B773" s="7">
        <v>2</v>
      </c>
      <c r="C773" s="7">
        <v>2</v>
      </c>
      <c r="D773" s="7">
        <v>4</v>
      </c>
      <c r="E773" s="7">
        <v>33</v>
      </c>
      <c r="F773" s="7">
        <v>-8</v>
      </c>
      <c r="G773" s="7">
        <v>0</v>
      </c>
      <c r="H773" s="7">
        <f t="shared" si="108"/>
        <v>4</v>
      </c>
      <c r="I773" s="16">
        <f t="shared" si="109"/>
        <v>44959</v>
      </c>
      <c r="J773" s="17">
        <v>0.2407</v>
      </c>
      <c r="K773" s="18">
        <f>G773*结论【关键目标】!C$27*0.7735*0.001</f>
        <v>0</v>
      </c>
      <c r="L773" s="5">
        <v>-43641.368390000003</v>
      </c>
      <c r="M773" s="5">
        <f>ABS(IF(L773&lt;=0,L773/耗电量关键数据!$B$6/1000,L773/耗电量关键数据!$B$5/1000))</f>
        <v>17.456547356000002</v>
      </c>
      <c r="N773" s="5">
        <f>电气设备逐时使用率计算!H749</f>
        <v>1.1688450000000001</v>
      </c>
      <c r="O773" s="5">
        <f>灯光逐时使用率计算!H749</f>
        <v>0.37403039999999999</v>
      </c>
      <c r="P773" s="19">
        <f t="shared" si="110"/>
        <v>18.999422756000001</v>
      </c>
      <c r="Q773" s="19">
        <f t="shared" si="114"/>
        <v>0</v>
      </c>
      <c r="R773" s="20">
        <f t="shared" si="111"/>
        <v>0</v>
      </c>
      <c r="S773" s="20">
        <f t="shared" si="115"/>
        <v>0</v>
      </c>
      <c r="T773" s="20">
        <f>IF((T772+R773)&lt;0,0,IF((T772+R773)&gt;结论【关键目标】!C$28,结论【关键目标】!C$28,T772+R773))</f>
        <v>0</v>
      </c>
      <c r="U773" s="19">
        <f>IF((T772+R773)&lt;结论【关键目标】!$C$28,0,(发电量计算【计算逻辑页】!R773+发电量计算【计算逻辑页】!T772-结论【关键目标】!$C$28))</f>
        <v>0</v>
      </c>
      <c r="V773" s="5">
        <f t="shared" si="112"/>
        <v>0</v>
      </c>
      <c r="W773" s="5">
        <f t="shared" si="113"/>
        <v>0</v>
      </c>
      <c r="X773" s="5">
        <f t="shared" si="116"/>
        <v>0</v>
      </c>
    </row>
    <row r="774" spans="1:24" x14ac:dyDescent="0.15">
      <c r="A774" s="7">
        <v>773</v>
      </c>
      <c r="B774" s="7">
        <v>2</v>
      </c>
      <c r="C774" s="7">
        <v>2</v>
      </c>
      <c r="D774" s="7">
        <v>5</v>
      </c>
      <c r="E774" s="7">
        <v>33</v>
      </c>
      <c r="F774" s="7">
        <v>-8</v>
      </c>
      <c r="G774" s="7">
        <v>0</v>
      </c>
      <c r="H774" s="7">
        <f t="shared" si="108"/>
        <v>4</v>
      </c>
      <c r="I774" s="16">
        <f t="shared" si="109"/>
        <v>44959</v>
      </c>
      <c r="J774" s="17">
        <v>0.2407</v>
      </c>
      <c r="K774" s="18">
        <f>G774*结论【关键目标】!C$27*0.7735*0.001</f>
        <v>0</v>
      </c>
      <c r="L774" s="5">
        <v>-45424.213790000002</v>
      </c>
      <c r="M774" s="5">
        <f>ABS(IF(L774&lt;=0,L774/耗电量关键数据!$B$6/1000,L774/耗电量关键数据!$B$5/1000))</f>
        <v>18.169685516000001</v>
      </c>
      <c r="N774" s="5">
        <f>电气设备逐时使用率计算!H750</f>
        <v>1.1688450000000001</v>
      </c>
      <c r="O774" s="5">
        <f>灯光逐时使用率计算!H750</f>
        <v>0.37403039999999999</v>
      </c>
      <c r="P774" s="19">
        <f t="shared" si="110"/>
        <v>19.712560916000001</v>
      </c>
      <c r="Q774" s="19">
        <f t="shared" si="114"/>
        <v>0</v>
      </c>
      <c r="R774" s="20">
        <f t="shared" si="111"/>
        <v>0</v>
      </c>
      <c r="S774" s="20">
        <f t="shared" si="115"/>
        <v>0</v>
      </c>
      <c r="T774" s="20">
        <f>IF((T773+R774)&lt;0,0,IF((T773+R774)&gt;结论【关键目标】!C$28,结论【关键目标】!C$28,T773+R774))</f>
        <v>0</v>
      </c>
      <c r="U774" s="19">
        <f>IF((T773+R774)&lt;结论【关键目标】!$C$28,0,(发电量计算【计算逻辑页】!R774+发电量计算【计算逻辑页】!T773-结论【关键目标】!$C$28))</f>
        <v>0</v>
      </c>
      <c r="V774" s="5">
        <f t="shared" si="112"/>
        <v>0</v>
      </c>
      <c r="W774" s="5">
        <f t="shared" si="113"/>
        <v>0</v>
      </c>
      <c r="X774" s="5">
        <f t="shared" si="116"/>
        <v>0</v>
      </c>
    </row>
    <row r="775" spans="1:24" x14ac:dyDescent="0.15">
      <c r="A775" s="7">
        <v>774</v>
      </c>
      <c r="B775" s="7">
        <v>2</v>
      </c>
      <c r="C775" s="7">
        <v>2</v>
      </c>
      <c r="D775" s="7">
        <v>6</v>
      </c>
      <c r="E775" s="7">
        <v>33</v>
      </c>
      <c r="F775" s="7">
        <v>-7.1</v>
      </c>
      <c r="G775" s="7">
        <v>0</v>
      </c>
      <c r="H775" s="7">
        <f t="shared" si="108"/>
        <v>4</v>
      </c>
      <c r="I775" s="16">
        <f t="shared" si="109"/>
        <v>44959</v>
      </c>
      <c r="J775" s="17">
        <v>0.2407</v>
      </c>
      <c r="K775" s="18">
        <f>G775*结论【关键目标】!C$27*0.7735*0.001</f>
        <v>0</v>
      </c>
      <c r="L775" s="5">
        <v>-46691.938370000003</v>
      </c>
      <c r="M775" s="5">
        <f>ABS(IF(L775&lt;=0,L775/耗电量关键数据!$B$6/1000,L775/耗电量关键数据!$B$5/1000))</f>
        <v>18.676775348000003</v>
      </c>
      <c r="N775" s="5">
        <f>电气设备逐时使用率计算!H751</f>
        <v>1.1688450000000001</v>
      </c>
      <c r="O775" s="5">
        <f>灯光逐时使用率计算!H751</f>
        <v>0.37403039999999999</v>
      </c>
      <c r="P775" s="19">
        <f t="shared" si="110"/>
        <v>20.219650748000003</v>
      </c>
      <c r="Q775" s="19">
        <f t="shared" si="114"/>
        <v>0</v>
      </c>
      <c r="R775" s="20">
        <f t="shared" si="111"/>
        <v>0</v>
      </c>
      <c r="S775" s="20">
        <f t="shared" si="115"/>
        <v>0</v>
      </c>
      <c r="T775" s="20">
        <f>IF((T774+R775)&lt;0,0,IF((T774+R775)&gt;结论【关键目标】!C$28,结论【关键目标】!C$28,T774+R775))</f>
        <v>0</v>
      </c>
      <c r="U775" s="19">
        <f>IF((T774+R775)&lt;结论【关键目标】!$C$28,0,(发电量计算【计算逻辑页】!R775+发电量计算【计算逻辑页】!T774-结论【关键目标】!$C$28))</f>
        <v>0</v>
      </c>
      <c r="V775" s="5">
        <f t="shared" si="112"/>
        <v>0</v>
      </c>
      <c r="W775" s="5">
        <f t="shared" si="113"/>
        <v>0</v>
      </c>
      <c r="X775" s="5">
        <f t="shared" si="116"/>
        <v>0</v>
      </c>
    </row>
    <row r="776" spans="1:24" x14ac:dyDescent="0.15">
      <c r="A776" s="7">
        <v>775</v>
      </c>
      <c r="B776" s="7">
        <v>2</v>
      </c>
      <c r="C776" s="7">
        <v>2</v>
      </c>
      <c r="D776" s="7">
        <v>7</v>
      </c>
      <c r="E776" s="7">
        <v>33</v>
      </c>
      <c r="F776" s="7">
        <v>-7</v>
      </c>
      <c r="G776" s="7">
        <v>0.2</v>
      </c>
      <c r="H776" s="7">
        <f t="shared" si="108"/>
        <v>4</v>
      </c>
      <c r="I776" s="16">
        <f t="shared" si="109"/>
        <v>44959</v>
      </c>
      <c r="J776" s="17">
        <v>0.2407</v>
      </c>
      <c r="K776" s="18">
        <f>G776*结论【关键目标】!C$27*0.7735*0.001</f>
        <v>1.8564000000000001E-2</v>
      </c>
      <c r="L776" s="5">
        <v>-42503.60772</v>
      </c>
      <c r="M776" s="5">
        <f>ABS(IF(L776&lt;=0,L776/耗电量关键数据!$B$6/1000,L776/耗电量关键数据!$B$5/1000))</f>
        <v>17.001443087999998</v>
      </c>
      <c r="N776" s="5">
        <f>电气设备逐时使用率计算!H752</f>
        <v>2.3376900000000003</v>
      </c>
      <c r="O776" s="5">
        <f>灯光逐时使用率计算!H752</f>
        <v>1.2467680000000001</v>
      </c>
      <c r="P776" s="19">
        <f t="shared" si="110"/>
        <v>20.585901087999996</v>
      </c>
      <c r="Q776" s="19">
        <f t="shared" si="114"/>
        <v>0</v>
      </c>
      <c r="R776" s="20">
        <f t="shared" si="111"/>
        <v>1.8564000000000001E-2</v>
      </c>
      <c r="S776" s="20">
        <f t="shared" si="115"/>
        <v>0</v>
      </c>
      <c r="T776" s="20">
        <f>IF((T775+R776)&lt;0,0,IF((T775+R776)&gt;结论【关键目标】!C$28,结论【关键目标】!C$28,T775+R776))</f>
        <v>1.8564000000000001E-2</v>
      </c>
      <c r="U776" s="19">
        <f>IF((T775+R776)&lt;结论【关键目标】!$C$28,0,(发电量计算【计算逻辑页】!R776+发电量计算【计算逻辑页】!T775-结论【关键目标】!$C$28))</f>
        <v>0</v>
      </c>
      <c r="V776" s="5">
        <f t="shared" si="112"/>
        <v>0</v>
      </c>
      <c r="W776" s="5">
        <f t="shared" si="113"/>
        <v>4.4683548000000002E-3</v>
      </c>
      <c r="X776" s="5">
        <f t="shared" si="116"/>
        <v>0</v>
      </c>
    </row>
    <row r="777" spans="1:24" x14ac:dyDescent="0.15">
      <c r="A777" s="7">
        <v>776</v>
      </c>
      <c r="B777" s="7">
        <v>2</v>
      </c>
      <c r="C777" s="7">
        <v>2</v>
      </c>
      <c r="D777" s="7">
        <v>8</v>
      </c>
      <c r="E777" s="7">
        <v>33</v>
      </c>
      <c r="F777" s="7">
        <v>-7</v>
      </c>
      <c r="G777" s="7">
        <v>122.8</v>
      </c>
      <c r="H777" s="7">
        <f t="shared" si="108"/>
        <v>4</v>
      </c>
      <c r="I777" s="16">
        <f t="shared" si="109"/>
        <v>44959</v>
      </c>
      <c r="J777" s="17">
        <v>0.70809999999999995</v>
      </c>
      <c r="K777" s="18">
        <f>G777*结论【关键目标】!C$27*0.7735*0.001</f>
        <v>11.398296</v>
      </c>
      <c r="L777" s="5">
        <v>-41797.403740000002</v>
      </c>
      <c r="M777" s="5">
        <f>ABS(IF(L777&lt;=0,L777/耗电量关键数据!$B$6/1000,L777/耗电量关键数据!$B$5/1000))</f>
        <v>16.718961495999999</v>
      </c>
      <c r="N777" s="5">
        <f>电气设备逐时使用率计算!H753</f>
        <v>11.688450000000001</v>
      </c>
      <c r="O777" s="5">
        <f>灯光逐时使用率计算!H753</f>
        <v>6.2338399999999998</v>
      </c>
      <c r="P777" s="19">
        <f t="shared" si="110"/>
        <v>34.641251496000002</v>
      </c>
      <c r="Q777" s="19">
        <f t="shared" si="114"/>
        <v>0</v>
      </c>
      <c r="R777" s="20">
        <f t="shared" si="111"/>
        <v>11.398296</v>
      </c>
      <c r="S777" s="20">
        <f t="shared" si="115"/>
        <v>0</v>
      </c>
      <c r="T777" s="20">
        <f>IF((T776+R777)&lt;0,0,IF((T776+R777)&gt;结论【关键目标】!C$28,结论【关键目标】!C$28,T776+R777))</f>
        <v>11.41686</v>
      </c>
      <c r="U777" s="19">
        <f>IF((T776+R777)&lt;结论【关键目标】!$C$28,0,(发电量计算【计算逻辑页】!R777+发电量计算【计算逻辑页】!T776-结论【关键目标】!$C$28))</f>
        <v>0</v>
      </c>
      <c r="V777" s="5">
        <f t="shared" si="112"/>
        <v>0</v>
      </c>
      <c r="W777" s="5">
        <f t="shared" si="113"/>
        <v>8.0711333975999988</v>
      </c>
      <c r="X777" s="5">
        <f t="shared" si="116"/>
        <v>0</v>
      </c>
    </row>
    <row r="778" spans="1:24" x14ac:dyDescent="0.15">
      <c r="A778" s="7">
        <v>777</v>
      </c>
      <c r="B778" s="7">
        <v>2</v>
      </c>
      <c r="C778" s="7">
        <v>2</v>
      </c>
      <c r="D778" s="7">
        <v>9</v>
      </c>
      <c r="E778" s="7">
        <v>33</v>
      </c>
      <c r="F778" s="7">
        <v>-8</v>
      </c>
      <c r="G778" s="7">
        <v>208.6</v>
      </c>
      <c r="H778" s="7">
        <f t="shared" si="108"/>
        <v>4</v>
      </c>
      <c r="I778" s="16">
        <f t="shared" si="109"/>
        <v>44959</v>
      </c>
      <c r="J778" s="17">
        <v>0.70809999999999995</v>
      </c>
      <c r="K778" s="18">
        <f>G778*结论【关键目标】!C$27*0.7735*0.001</f>
        <v>19.362252000000002</v>
      </c>
      <c r="L778" s="5">
        <v>-20736.684550000002</v>
      </c>
      <c r="M778" s="5">
        <f>ABS(IF(L778&lt;=0,L778/耗电量关键数据!$B$6/1000,L778/耗电量关键数据!$B$5/1000))</f>
        <v>8.2946738199999999</v>
      </c>
      <c r="N778" s="5">
        <f>电气设备逐时使用率计算!H754</f>
        <v>22.208055000000002</v>
      </c>
      <c r="O778" s="5">
        <f>灯光逐时使用率计算!H754</f>
        <v>11.844296</v>
      </c>
      <c r="P778" s="19">
        <f t="shared" si="110"/>
        <v>42.347024820000001</v>
      </c>
      <c r="Q778" s="19">
        <f t="shared" si="114"/>
        <v>0</v>
      </c>
      <c r="R778" s="20">
        <f t="shared" si="111"/>
        <v>19.362252000000002</v>
      </c>
      <c r="S778" s="20">
        <f t="shared" si="115"/>
        <v>0</v>
      </c>
      <c r="T778" s="20">
        <f>IF((T777+R778)&lt;0,0,IF((T777+R778)&gt;结论【关键目标】!C$28,结论【关键目标】!C$28,T777+R778))</f>
        <v>22</v>
      </c>
      <c r="U778" s="19">
        <f>IF((T777+R778)&lt;结论【关键目标】!$C$28,0,(发电量计算【计算逻辑页】!R778+发电量计算【计算逻辑页】!T777-结论【关键目标】!$C$28))</f>
        <v>8.7791120000000014</v>
      </c>
      <c r="V778" s="5">
        <f t="shared" si="112"/>
        <v>3.0726892000000001</v>
      </c>
      <c r="W778" s="5">
        <f t="shared" si="113"/>
        <v>13.710410641199999</v>
      </c>
      <c r="X778" s="5">
        <f t="shared" si="116"/>
        <v>0</v>
      </c>
    </row>
    <row r="779" spans="1:24" x14ac:dyDescent="0.15">
      <c r="A779" s="7">
        <v>778</v>
      </c>
      <c r="B779" s="7">
        <v>2</v>
      </c>
      <c r="C779" s="7">
        <v>2</v>
      </c>
      <c r="D779" s="7">
        <v>10</v>
      </c>
      <c r="E779" s="7">
        <v>33</v>
      </c>
      <c r="F779" s="7">
        <v>-5</v>
      </c>
      <c r="G779" s="7">
        <v>377.5</v>
      </c>
      <c r="H779" s="7">
        <f t="shared" si="108"/>
        <v>4</v>
      </c>
      <c r="I779" s="16">
        <f t="shared" si="109"/>
        <v>44959</v>
      </c>
      <c r="J779" s="17">
        <v>0.70809999999999995</v>
      </c>
      <c r="K779" s="18">
        <f>G779*结论【关键目标】!C$27*0.7735*0.001</f>
        <v>35.039549999999998</v>
      </c>
      <c r="L779" s="5">
        <v>-12965.580029999999</v>
      </c>
      <c r="M779" s="5">
        <f>ABS(IF(L779&lt;=0,L779/耗电量关键数据!$B$6/1000,L779/耗电量关键数据!$B$5/1000))</f>
        <v>5.1862320119999996</v>
      </c>
      <c r="N779" s="5">
        <f>电气设备逐时使用率计算!H755</f>
        <v>22.208055000000002</v>
      </c>
      <c r="O779" s="5">
        <f>灯光逐时使用率计算!H755</f>
        <v>11.844296</v>
      </c>
      <c r="P779" s="19">
        <f t="shared" si="110"/>
        <v>39.238583011999999</v>
      </c>
      <c r="Q779" s="19">
        <f t="shared" si="114"/>
        <v>0</v>
      </c>
      <c r="R779" s="20">
        <f t="shared" si="111"/>
        <v>35.039549999999998</v>
      </c>
      <c r="S779" s="20">
        <f t="shared" si="115"/>
        <v>0</v>
      </c>
      <c r="T779" s="20">
        <f>IF((T778+R779)&lt;0,0,IF((T778+R779)&gt;结论【关键目标】!C$28,结论【关键目标】!C$28,T778+R779))</f>
        <v>22</v>
      </c>
      <c r="U779" s="19">
        <f>IF((T778+R779)&lt;结论【关键目标】!$C$28,0,(发电量计算【计算逻辑页】!R779+发电量计算【计算逻辑页】!T778-结论【关键目标】!$C$28))</f>
        <v>35.039549999999998</v>
      </c>
      <c r="V779" s="5">
        <f t="shared" si="112"/>
        <v>12.263842499999999</v>
      </c>
      <c r="W779" s="5">
        <f t="shared" si="113"/>
        <v>24.811505354999998</v>
      </c>
      <c r="X779" s="5">
        <f t="shared" si="116"/>
        <v>0</v>
      </c>
    </row>
    <row r="780" spans="1:24" x14ac:dyDescent="0.15">
      <c r="A780" s="7">
        <v>779</v>
      </c>
      <c r="B780" s="7">
        <v>2</v>
      </c>
      <c r="C780" s="7">
        <v>2</v>
      </c>
      <c r="D780" s="7">
        <v>11</v>
      </c>
      <c r="E780" s="7">
        <v>33</v>
      </c>
      <c r="F780" s="7">
        <v>-3</v>
      </c>
      <c r="G780" s="7">
        <v>523.6</v>
      </c>
      <c r="H780" s="7">
        <f t="shared" si="108"/>
        <v>4</v>
      </c>
      <c r="I780" s="16">
        <f t="shared" si="109"/>
        <v>44959</v>
      </c>
      <c r="J780" s="17">
        <v>1.2267999999999999</v>
      </c>
      <c r="K780" s="18">
        <f>G780*结论【关键目标】!C$27*0.7735*0.001</f>
        <v>48.600552</v>
      </c>
      <c r="L780" s="5">
        <v>-2856.3089030000001</v>
      </c>
      <c r="M780" s="5">
        <f>ABS(IF(L780&lt;=0,L780/耗电量关键数据!$B$6/1000,L780/耗电量关键数据!$B$5/1000))</f>
        <v>1.1425235612000002</v>
      </c>
      <c r="N780" s="5">
        <f>电气设备逐时使用率计算!H756</f>
        <v>22.208055000000002</v>
      </c>
      <c r="O780" s="5">
        <f>灯光逐时使用率计算!H756</f>
        <v>11.844296</v>
      </c>
      <c r="P780" s="19">
        <f t="shared" si="110"/>
        <v>35.194874561200002</v>
      </c>
      <c r="Q780" s="19">
        <f t="shared" si="114"/>
        <v>35.194874561200002</v>
      </c>
      <c r="R780" s="20">
        <f t="shared" si="111"/>
        <v>13.405677438799998</v>
      </c>
      <c r="S780" s="20">
        <f t="shared" si="115"/>
        <v>0</v>
      </c>
      <c r="T780" s="20">
        <f>IF((T779+R780)&lt;0,0,IF((T779+R780)&gt;结论【关键目标】!C$28,结论【关键目标】!C$28,T779+R780))</f>
        <v>22</v>
      </c>
      <c r="U780" s="19">
        <f>IF((T779+R780)&lt;结论【关键目标】!$C$28,0,(发电量计算【计算逻辑页】!R780+发电量计算【计算逻辑页】!T779-结论【关键目标】!$C$28))</f>
        <v>13.405677438799998</v>
      </c>
      <c r="V780" s="5">
        <f t="shared" si="112"/>
        <v>4.6919871035799989</v>
      </c>
      <c r="W780" s="5">
        <f t="shared" si="113"/>
        <v>43.177072111680161</v>
      </c>
      <c r="X780" s="5">
        <f t="shared" si="116"/>
        <v>0</v>
      </c>
    </row>
    <row r="781" spans="1:24" x14ac:dyDescent="0.15">
      <c r="A781" s="7">
        <v>780</v>
      </c>
      <c r="B781" s="7">
        <v>2</v>
      </c>
      <c r="C781" s="7">
        <v>2</v>
      </c>
      <c r="D781" s="7">
        <v>12</v>
      </c>
      <c r="E781" s="7">
        <v>33</v>
      </c>
      <c r="F781" s="7">
        <v>-1.6</v>
      </c>
      <c r="G781" s="7">
        <v>586</v>
      </c>
      <c r="H781" s="7">
        <f t="shared" si="108"/>
        <v>4</v>
      </c>
      <c r="I781" s="16">
        <f t="shared" si="109"/>
        <v>44959</v>
      </c>
      <c r="J781" s="17">
        <v>1.2267999999999999</v>
      </c>
      <c r="K781" s="18">
        <f>G781*结论【关键目标】!C$27*0.7735*0.001</f>
        <v>54.392519999999998</v>
      </c>
      <c r="L781" s="5">
        <v>-6779.8835300000001</v>
      </c>
      <c r="M781" s="5">
        <f>ABS(IF(L781&lt;=0,L781/耗电量关键数据!$B$6/1000,L781/耗电量关键数据!$B$5/1000))</f>
        <v>2.7119534119999997</v>
      </c>
      <c r="N781" s="5">
        <f>电气设备逐时使用率计算!H757</f>
        <v>11.688450000000001</v>
      </c>
      <c r="O781" s="5">
        <f>灯光逐时使用率计算!H757</f>
        <v>9.9741440000000008</v>
      </c>
      <c r="P781" s="19">
        <f t="shared" si="110"/>
        <v>24.374547412000002</v>
      </c>
      <c r="Q781" s="19">
        <f t="shared" si="114"/>
        <v>24.374547412000002</v>
      </c>
      <c r="R781" s="20">
        <f t="shared" si="111"/>
        <v>30.017972587999996</v>
      </c>
      <c r="S781" s="20">
        <f t="shared" si="115"/>
        <v>0</v>
      </c>
      <c r="T781" s="20">
        <f>IF((T780+R781)&lt;0,0,IF((T780+R781)&gt;结论【关键目标】!C$28,结论【关键目标】!C$28,T780+R781))</f>
        <v>22</v>
      </c>
      <c r="U781" s="19">
        <f>IF((T780+R781)&lt;结论【关键目标】!$C$28,0,(发电量计算【计算逻辑页】!R781+发电量计算【计算逻辑页】!T780-结论【关键目标】!$C$28))</f>
        <v>30.017972587999992</v>
      </c>
      <c r="V781" s="5">
        <f t="shared" si="112"/>
        <v>10.506290405799996</v>
      </c>
      <c r="W781" s="5">
        <f t="shared" si="113"/>
        <v>29.902694765041598</v>
      </c>
      <c r="X781" s="5">
        <f t="shared" si="116"/>
        <v>0</v>
      </c>
    </row>
    <row r="782" spans="1:24" x14ac:dyDescent="0.15">
      <c r="A782" s="7">
        <v>781</v>
      </c>
      <c r="B782" s="7">
        <v>2</v>
      </c>
      <c r="C782" s="7">
        <v>2</v>
      </c>
      <c r="D782" s="7">
        <v>13</v>
      </c>
      <c r="E782" s="7">
        <v>33</v>
      </c>
      <c r="F782" s="7">
        <v>0</v>
      </c>
      <c r="G782" s="7">
        <v>541.79999999999995</v>
      </c>
      <c r="H782" s="7">
        <f t="shared" si="108"/>
        <v>4</v>
      </c>
      <c r="I782" s="16">
        <f t="shared" si="109"/>
        <v>44959</v>
      </c>
      <c r="J782" s="17">
        <v>1.2267999999999999</v>
      </c>
      <c r="K782" s="18">
        <f>G782*结论【关键目标】!C$27*0.7735*0.001</f>
        <v>50.289875999999992</v>
      </c>
      <c r="L782" s="5">
        <v>-4338.4497709999996</v>
      </c>
      <c r="M782" s="5">
        <f>ABS(IF(L782&lt;=0,L782/耗电量关键数据!$B$6/1000,L782/耗电量关键数据!$B$5/1000))</f>
        <v>1.7353799083999997</v>
      </c>
      <c r="N782" s="5">
        <f>电气设备逐时使用率计算!H758</f>
        <v>11.688450000000001</v>
      </c>
      <c r="O782" s="5">
        <f>灯光逐时使用率计算!H758</f>
        <v>9.9741440000000008</v>
      </c>
      <c r="P782" s="19">
        <f t="shared" si="110"/>
        <v>23.397973908400004</v>
      </c>
      <c r="Q782" s="19">
        <f t="shared" si="114"/>
        <v>23.397973908400004</v>
      </c>
      <c r="R782" s="20">
        <f t="shared" si="111"/>
        <v>26.891902091599988</v>
      </c>
      <c r="S782" s="20">
        <f t="shared" si="115"/>
        <v>0</v>
      </c>
      <c r="T782" s="20">
        <f>IF((T781+R782)&lt;0,0,IF((T781+R782)&gt;结论【关键目标】!C$28,结论【关键目标】!C$28,T781+R782))</f>
        <v>22</v>
      </c>
      <c r="U782" s="19">
        <f>IF((T781+R782)&lt;结论【关键目标】!$C$28,0,(发电量计算【计算逻辑页】!R782+发电量计算【计算逻辑页】!T781-结论【关键目标】!$C$28))</f>
        <v>26.891902091599988</v>
      </c>
      <c r="V782" s="5">
        <f t="shared" si="112"/>
        <v>9.4121657320599947</v>
      </c>
      <c r="W782" s="5">
        <f t="shared" si="113"/>
        <v>28.704634390825124</v>
      </c>
      <c r="X782" s="5">
        <f t="shared" si="116"/>
        <v>0</v>
      </c>
    </row>
    <row r="783" spans="1:24" x14ac:dyDescent="0.15">
      <c r="A783" s="7">
        <v>782</v>
      </c>
      <c r="B783" s="7">
        <v>2</v>
      </c>
      <c r="C783" s="7">
        <v>2</v>
      </c>
      <c r="D783" s="7">
        <v>14</v>
      </c>
      <c r="E783" s="7">
        <v>33</v>
      </c>
      <c r="F783" s="7">
        <v>0</v>
      </c>
      <c r="G783" s="7">
        <v>421.7</v>
      </c>
      <c r="H783" s="7">
        <f t="shared" si="108"/>
        <v>4</v>
      </c>
      <c r="I783" s="16">
        <f t="shared" si="109"/>
        <v>44959</v>
      </c>
      <c r="J783" s="17">
        <v>1.2267999999999999</v>
      </c>
      <c r="K783" s="18">
        <f>G783*结论【关键目标】!C$27*0.7735*0.001</f>
        <v>39.142193999999996</v>
      </c>
      <c r="L783" s="5">
        <v>0</v>
      </c>
      <c r="M783" s="5">
        <f>ABS(IF(L783&lt;=0,L783/耗电量关键数据!$B$6/1000,L783/耗电量关键数据!$B$5/1000))</f>
        <v>0</v>
      </c>
      <c r="N783" s="5">
        <f>电气设备逐时使用率计算!H759</f>
        <v>22.208055000000002</v>
      </c>
      <c r="O783" s="5">
        <f>灯光逐时使用率计算!H759</f>
        <v>11.844296</v>
      </c>
      <c r="P783" s="19">
        <f t="shared" si="110"/>
        <v>34.052351000000002</v>
      </c>
      <c r="Q783" s="19">
        <f t="shared" si="114"/>
        <v>34.052351000000002</v>
      </c>
      <c r="R783" s="20">
        <f t="shared" si="111"/>
        <v>5.0898429999999948</v>
      </c>
      <c r="S783" s="20">
        <f t="shared" si="115"/>
        <v>0</v>
      </c>
      <c r="T783" s="20">
        <f>IF((T782+R783)&lt;0,0,IF((T782+R783)&gt;结论【关键目标】!C$28,结论【关键目标】!C$28,T782+R783))</f>
        <v>22</v>
      </c>
      <c r="U783" s="19">
        <f>IF((T782+R783)&lt;结论【关键目标】!$C$28,0,(发电量计算【计算逻辑页】!R783+发电量计算【计算逻辑页】!T782-结论【关键目标】!$C$28))</f>
        <v>5.0898429999999948</v>
      </c>
      <c r="V783" s="5">
        <f t="shared" si="112"/>
        <v>1.7814450499999981</v>
      </c>
      <c r="W783" s="5">
        <f t="shared" si="113"/>
        <v>41.775424206799997</v>
      </c>
      <c r="X783" s="5">
        <f t="shared" si="116"/>
        <v>0</v>
      </c>
    </row>
    <row r="784" spans="1:24" x14ac:dyDescent="0.15">
      <c r="A784" s="7">
        <v>783</v>
      </c>
      <c r="B784" s="7">
        <v>2</v>
      </c>
      <c r="C784" s="7">
        <v>2</v>
      </c>
      <c r="D784" s="7">
        <v>15</v>
      </c>
      <c r="E784" s="7">
        <v>33</v>
      </c>
      <c r="F784" s="7">
        <v>1.3</v>
      </c>
      <c r="G784" s="7">
        <v>280.10000000000002</v>
      </c>
      <c r="H784" s="7">
        <f t="shared" si="108"/>
        <v>4</v>
      </c>
      <c r="I784" s="16">
        <f t="shared" si="109"/>
        <v>44959</v>
      </c>
      <c r="J784" s="17">
        <v>1.2267999999999999</v>
      </c>
      <c r="K784" s="18">
        <f>G784*结论【关键目标】!C$27*0.7735*0.001</f>
        <v>25.998881999999998</v>
      </c>
      <c r="L784" s="5">
        <v>0</v>
      </c>
      <c r="M784" s="5">
        <f>ABS(IF(L784&lt;=0,L784/耗电量关键数据!$B$6/1000,L784/耗电量关键数据!$B$5/1000))</f>
        <v>0</v>
      </c>
      <c r="N784" s="5">
        <f>电气设备逐时使用率计算!H760</f>
        <v>22.208055000000002</v>
      </c>
      <c r="O784" s="5">
        <f>灯光逐时使用率计算!H760</f>
        <v>11.844296</v>
      </c>
      <c r="P784" s="19">
        <f t="shared" si="110"/>
        <v>34.052351000000002</v>
      </c>
      <c r="Q784" s="19">
        <f t="shared" si="114"/>
        <v>34.052351000000002</v>
      </c>
      <c r="R784" s="20">
        <f t="shared" si="111"/>
        <v>-8.0534690000000033</v>
      </c>
      <c r="S784" s="20">
        <f t="shared" si="115"/>
        <v>8.0534690000000033</v>
      </c>
      <c r="T784" s="20">
        <f>IF((T783+R784)&lt;0,0,IF((T783+R784)&gt;结论【关键目标】!C$28,结论【关键目标】!C$28,T783+R784))</f>
        <v>13.946530999999997</v>
      </c>
      <c r="U784" s="19">
        <f>IF((T783+R784)&lt;结论【关键目标】!$C$28,0,(发电量计算【计算逻辑页】!R784+发电量计算【计算逻辑页】!T783-结论【关键目标】!$C$28))</f>
        <v>0</v>
      </c>
      <c r="V784" s="5">
        <f t="shared" si="112"/>
        <v>0</v>
      </c>
      <c r="W784" s="5">
        <f t="shared" si="113"/>
        <v>31.895428437599996</v>
      </c>
      <c r="X784" s="5">
        <f t="shared" si="116"/>
        <v>7.0612816192000025</v>
      </c>
    </row>
    <row r="785" spans="1:24" x14ac:dyDescent="0.15">
      <c r="A785" s="7">
        <v>784</v>
      </c>
      <c r="B785" s="7">
        <v>2</v>
      </c>
      <c r="C785" s="7">
        <v>2</v>
      </c>
      <c r="D785" s="7">
        <v>16</v>
      </c>
      <c r="E785" s="7">
        <v>33</v>
      </c>
      <c r="F785" s="7">
        <v>2</v>
      </c>
      <c r="G785" s="7">
        <v>103.5</v>
      </c>
      <c r="H785" s="7">
        <f t="shared" si="108"/>
        <v>4</v>
      </c>
      <c r="I785" s="16">
        <f t="shared" si="109"/>
        <v>44959</v>
      </c>
      <c r="J785" s="17">
        <v>0.70809999999999995</v>
      </c>
      <c r="K785" s="18">
        <f>G785*结论【关键目标】!C$27*0.7735*0.001</f>
        <v>9.6068699999999989</v>
      </c>
      <c r="L785" s="5">
        <v>-3818.1603380000001</v>
      </c>
      <c r="M785" s="5">
        <f>ABS(IF(L785&lt;=0,L785/耗电量关键数据!$B$6/1000,L785/耗电量关键数据!$B$5/1000))</f>
        <v>1.5272641352</v>
      </c>
      <c r="N785" s="5">
        <f>电气设备逐时使用率计算!H761</f>
        <v>22.208055000000002</v>
      </c>
      <c r="O785" s="5">
        <f>灯光逐时使用率计算!H761</f>
        <v>11.844296</v>
      </c>
      <c r="P785" s="19">
        <f t="shared" si="110"/>
        <v>35.579615135200001</v>
      </c>
      <c r="Q785" s="19">
        <f t="shared" si="114"/>
        <v>0</v>
      </c>
      <c r="R785" s="20">
        <f t="shared" si="111"/>
        <v>9.6068699999999989</v>
      </c>
      <c r="S785" s="20">
        <f t="shared" si="115"/>
        <v>0</v>
      </c>
      <c r="T785" s="20">
        <f>IF((T784+R785)&lt;0,0,IF((T784+R785)&gt;结论【关键目标】!C$28,结论【关键目标】!C$28,T784+R785))</f>
        <v>22</v>
      </c>
      <c r="U785" s="19">
        <f>IF((T784+R785)&lt;结论【关键目标】!$C$28,0,(发电量计算【计算逻辑页】!R785+发电量计算【计算逻辑页】!T784-结论【关键目标】!$C$28))</f>
        <v>1.5534009999999938</v>
      </c>
      <c r="V785" s="5">
        <f t="shared" si="112"/>
        <v>0.54369034999999777</v>
      </c>
      <c r="W785" s="5">
        <f t="shared" si="113"/>
        <v>6.8026246469999991</v>
      </c>
      <c r="X785" s="5">
        <f t="shared" si="116"/>
        <v>0</v>
      </c>
    </row>
    <row r="786" spans="1:24" x14ac:dyDescent="0.15">
      <c r="A786" s="7">
        <v>785</v>
      </c>
      <c r="B786" s="7">
        <v>2</v>
      </c>
      <c r="C786" s="7">
        <v>2</v>
      </c>
      <c r="D786" s="7">
        <v>17</v>
      </c>
      <c r="E786" s="7">
        <v>33</v>
      </c>
      <c r="F786" s="7">
        <v>2</v>
      </c>
      <c r="G786" s="7">
        <v>0</v>
      </c>
      <c r="H786" s="7">
        <f t="shared" si="108"/>
        <v>4</v>
      </c>
      <c r="I786" s="16">
        <f t="shared" si="109"/>
        <v>44959</v>
      </c>
      <c r="J786" s="17">
        <v>0.70809999999999995</v>
      </c>
      <c r="K786" s="18">
        <f>G786*结论【关键目标】!C$27*0.7735*0.001</f>
        <v>0</v>
      </c>
      <c r="L786" s="5">
        <v>-8247.1680209999995</v>
      </c>
      <c r="M786" s="5">
        <f>ABS(IF(L786&lt;=0,L786/耗电量关键数据!$B$6/1000,L786/耗电量关键数据!$B$5/1000))</f>
        <v>3.2988672083999999</v>
      </c>
      <c r="N786" s="5">
        <f>电气设备逐时使用率计算!H762</f>
        <v>22.208055000000002</v>
      </c>
      <c r="O786" s="5">
        <f>灯光逐时使用率计算!H762</f>
        <v>11.844296</v>
      </c>
      <c r="P786" s="19">
        <f t="shared" si="110"/>
        <v>37.351218208399999</v>
      </c>
      <c r="Q786" s="19">
        <f t="shared" si="114"/>
        <v>0</v>
      </c>
      <c r="R786" s="20">
        <f t="shared" si="111"/>
        <v>0</v>
      </c>
      <c r="S786" s="20">
        <f t="shared" si="115"/>
        <v>0</v>
      </c>
      <c r="T786" s="20">
        <f>IF((T785+R786)&lt;0,0,IF((T785+R786)&gt;结论【关键目标】!C$28,结论【关键目标】!C$28,T785+R786))</f>
        <v>22</v>
      </c>
      <c r="U786" s="19">
        <f>IF((T785+R786)&lt;结论【关键目标】!$C$28,0,(发电量计算【计算逻辑页】!R786+发电量计算【计算逻辑页】!T785-结论【关键目标】!$C$28))</f>
        <v>0</v>
      </c>
      <c r="V786" s="5">
        <f t="shared" si="112"/>
        <v>0</v>
      </c>
      <c r="W786" s="5">
        <f t="shared" si="113"/>
        <v>0</v>
      </c>
      <c r="X786" s="5">
        <f t="shared" si="116"/>
        <v>0</v>
      </c>
    </row>
    <row r="787" spans="1:24" x14ac:dyDescent="0.15">
      <c r="A787" s="7">
        <v>786</v>
      </c>
      <c r="B787" s="7">
        <v>2</v>
      </c>
      <c r="C787" s="7">
        <v>2</v>
      </c>
      <c r="D787" s="7">
        <v>18</v>
      </c>
      <c r="E787" s="7">
        <v>33</v>
      </c>
      <c r="F787" s="7">
        <v>0.9</v>
      </c>
      <c r="G787" s="7">
        <v>0</v>
      </c>
      <c r="H787" s="7">
        <f t="shared" si="108"/>
        <v>4</v>
      </c>
      <c r="I787" s="16">
        <f t="shared" si="109"/>
        <v>44959</v>
      </c>
      <c r="J787" s="17">
        <v>0.70809999999999995</v>
      </c>
      <c r="K787" s="18">
        <f>G787*结论【关键目标】!C$27*0.7735*0.001</f>
        <v>0</v>
      </c>
      <c r="L787" s="5">
        <v>-24673.826799999999</v>
      </c>
      <c r="M787" s="5">
        <f>ABS(IF(L787&lt;=0,L787/耗电量关键数据!$B$6/1000,L787/耗电量关键数据!$B$5/1000))</f>
        <v>9.8695307199999984</v>
      </c>
      <c r="N787" s="5">
        <f>电气设备逐时使用率计算!H763</f>
        <v>7.0130699999999999</v>
      </c>
      <c r="O787" s="5">
        <f>灯光逐时使用率计算!H763</f>
        <v>3.7403040000000001</v>
      </c>
      <c r="P787" s="19">
        <f t="shared" si="110"/>
        <v>20.622904720000001</v>
      </c>
      <c r="Q787" s="19">
        <f t="shared" si="114"/>
        <v>0</v>
      </c>
      <c r="R787" s="20">
        <f t="shared" si="111"/>
        <v>0</v>
      </c>
      <c r="S787" s="20">
        <f t="shared" si="115"/>
        <v>0</v>
      </c>
      <c r="T787" s="20">
        <f>IF((T786+R787)&lt;0,0,IF((T786+R787)&gt;结论【关键目标】!C$28,结论【关键目标】!C$28,T786+R787))</f>
        <v>22</v>
      </c>
      <c r="U787" s="19">
        <f>IF((T786+R787)&lt;结论【关键目标】!$C$28,0,(发电量计算【计算逻辑页】!R787+发电量计算【计算逻辑页】!T786-结论【关键目标】!$C$28))</f>
        <v>0</v>
      </c>
      <c r="V787" s="5">
        <f t="shared" si="112"/>
        <v>0</v>
      </c>
      <c r="W787" s="5">
        <f t="shared" si="113"/>
        <v>0</v>
      </c>
      <c r="X787" s="5">
        <f t="shared" si="116"/>
        <v>0</v>
      </c>
    </row>
    <row r="788" spans="1:24" x14ac:dyDescent="0.15">
      <c r="A788" s="7">
        <v>787</v>
      </c>
      <c r="B788" s="7">
        <v>2</v>
      </c>
      <c r="C788" s="7">
        <v>2</v>
      </c>
      <c r="D788" s="7">
        <v>19</v>
      </c>
      <c r="E788" s="7">
        <v>33</v>
      </c>
      <c r="F788" s="7">
        <v>-2</v>
      </c>
      <c r="G788" s="7">
        <v>0</v>
      </c>
      <c r="H788" s="7">
        <f t="shared" si="108"/>
        <v>4</v>
      </c>
      <c r="I788" s="16">
        <f t="shared" si="109"/>
        <v>44959</v>
      </c>
      <c r="J788" s="17">
        <v>1.2267999999999999</v>
      </c>
      <c r="K788" s="18">
        <f>G788*结论【关键目标】!C$27*0.7735*0.001</f>
        <v>0</v>
      </c>
      <c r="L788" s="5">
        <v>-15819.89042</v>
      </c>
      <c r="M788" s="5">
        <f>ABS(IF(L788&lt;=0,L788/耗电量关键数据!$B$6/1000,L788/耗电量关键数据!$B$5/1000))</f>
        <v>6.327956168</v>
      </c>
      <c r="N788" s="5">
        <f>电气设备逐时使用率计算!H764</f>
        <v>7.0130699999999999</v>
      </c>
      <c r="O788" s="5">
        <f>灯光逐时使用率计算!H764</f>
        <v>3.7403040000000001</v>
      </c>
      <c r="P788" s="19">
        <f t="shared" si="110"/>
        <v>17.081330168000001</v>
      </c>
      <c r="Q788" s="19">
        <f t="shared" si="114"/>
        <v>17.081330168000001</v>
      </c>
      <c r="R788" s="20">
        <f t="shared" si="111"/>
        <v>-17.081330168000001</v>
      </c>
      <c r="S788" s="20">
        <f t="shared" si="115"/>
        <v>17.081330168000001</v>
      </c>
      <c r="T788" s="20">
        <f>IF((T787+R788)&lt;0,0,IF((T787+R788)&gt;结论【关键目标】!C$28,结论【关键目标】!C$28,T787+R788))</f>
        <v>4.9186698319999991</v>
      </c>
      <c r="U788" s="19">
        <f>IF((T787+R788)&lt;结论【关键目标】!$C$28,0,(发电量计算【计算逻辑页】!R788+发电量计算【计算逻辑页】!T787-结论【关键目标】!$C$28))</f>
        <v>0</v>
      </c>
      <c r="V788" s="5">
        <f t="shared" si="112"/>
        <v>0</v>
      </c>
      <c r="W788" s="5">
        <f t="shared" si="113"/>
        <v>0</v>
      </c>
      <c r="X788" s="5">
        <f t="shared" si="116"/>
        <v>4.312689708697599</v>
      </c>
    </row>
    <row r="789" spans="1:24" x14ac:dyDescent="0.15">
      <c r="A789" s="7">
        <v>788</v>
      </c>
      <c r="B789" s="7">
        <v>2</v>
      </c>
      <c r="C789" s="7">
        <v>2</v>
      </c>
      <c r="D789" s="7">
        <v>20</v>
      </c>
      <c r="E789" s="7">
        <v>33</v>
      </c>
      <c r="F789" s="7">
        <v>-2</v>
      </c>
      <c r="G789" s="7">
        <v>0</v>
      </c>
      <c r="H789" s="7">
        <f t="shared" si="108"/>
        <v>4</v>
      </c>
      <c r="I789" s="16">
        <f t="shared" si="109"/>
        <v>44959</v>
      </c>
      <c r="J789" s="17">
        <v>1.2267999999999999</v>
      </c>
      <c r="K789" s="18">
        <f>G789*结论【关键目标】!C$27*0.7735*0.001</f>
        <v>0</v>
      </c>
      <c r="L789" s="5">
        <v>-25980.839349999998</v>
      </c>
      <c r="M789" s="5">
        <f>ABS(IF(L789&lt;=0,L789/耗电量关键数据!$B$6/1000,L789/耗电量关键数据!$B$5/1000))</f>
        <v>10.392335739999998</v>
      </c>
      <c r="N789" s="5">
        <f>电气设备逐时使用率计算!H765</f>
        <v>1.1688450000000001</v>
      </c>
      <c r="O789" s="5">
        <f>灯光逐时使用率计算!H765</f>
        <v>0.37403039999999999</v>
      </c>
      <c r="P789" s="19">
        <f t="shared" si="110"/>
        <v>11.935211139999998</v>
      </c>
      <c r="Q789" s="19">
        <f t="shared" si="114"/>
        <v>11.935211139999998</v>
      </c>
      <c r="R789" s="20">
        <f t="shared" si="111"/>
        <v>-11.935211139999998</v>
      </c>
      <c r="S789" s="20">
        <f t="shared" si="115"/>
        <v>11.935211139999998</v>
      </c>
      <c r="T789" s="20">
        <f>IF((T788+R789)&lt;0,0,IF((T788+R789)&gt;结论【关键目标】!C$28,结论【关键目标】!C$28,T788+R789))</f>
        <v>0</v>
      </c>
      <c r="U789" s="19">
        <f>IF((T788+R789)&lt;结论【关键目标】!$C$28,0,(发电量计算【计算逻辑页】!R789+发电量计算【计算逻辑页】!T788-结论【关键目标】!$C$28))</f>
        <v>0</v>
      </c>
      <c r="V789" s="5">
        <f t="shared" si="112"/>
        <v>0</v>
      </c>
      <c r="W789" s="5">
        <f t="shared" si="113"/>
        <v>0</v>
      </c>
      <c r="X789" s="5">
        <f t="shared" si="116"/>
        <v>0</v>
      </c>
    </row>
    <row r="790" spans="1:24" x14ac:dyDescent="0.15">
      <c r="A790" s="7">
        <v>789</v>
      </c>
      <c r="B790" s="7">
        <v>2</v>
      </c>
      <c r="C790" s="7">
        <v>2</v>
      </c>
      <c r="D790" s="7">
        <v>21</v>
      </c>
      <c r="E790" s="7">
        <v>33</v>
      </c>
      <c r="F790" s="7">
        <v>-1</v>
      </c>
      <c r="G790" s="7">
        <v>0</v>
      </c>
      <c r="H790" s="7">
        <f t="shared" si="108"/>
        <v>4</v>
      </c>
      <c r="I790" s="16">
        <f t="shared" si="109"/>
        <v>44959</v>
      </c>
      <c r="J790" s="17">
        <v>1.2267999999999999</v>
      </c>
      <c r="K790" s="18">
        <f>G790*结论【关键目标】!C$27*0.7735*0.001</f>
        <v>0</v>
      </c>
      <c r="L790" s="5">
        <v>-29794.772430000001</v>
      </c>
      <c r="M790" s="5">
        <f>ABS(IF(L790&lt;=0,L790/耗电量关键数据!$B$6/1000,L790/耗电量关键数据!$B$5/1000))</f>
        <v>11.917908972000001</v>
      </c>
      <c r="N790" s="5">
        <f>电气设备逐时使用率计算!H766</f>
        <v>1.1688450000000001</v>
      </c>
      <c r="O790" s="5">
        <f>灯光逐时使用率计算!H766</f>
        <v>0.37403039999999999</v>
      </c>
      <c r="P790" s="19">
        <f t="shared" si="110"/>
        <v>13.460784372000001</v>
      </c>
      <c r="Q790" s="19">
        <f t="shared" si="114"/>
        <v>13.460784372000001</v>
      </c>
      <c r="R790" s="20">
        <f t="shared" si="111"/>
        <v>-13.460784372000001</v>
      </c>
      <c r="S790" s="20">
        <f t="shared" si="115"/>
        <v>13.460784372000001</v>
      </c>
      <c r="T790" s="20">
        <f>IF((T789+R790)&lt;0,0,IF((T789+R790)&gt;结论【关键目标】!C$28,结论【关键目标】!C$28,T789+R790))</f>
        <v>0</v>
      </c>
      <c r="U790" s="19">
        <f>IF((T789+R790)&lt;结论【关键目标】!$C$28,0,(发电量计算【计算逻辑页】!R790+发电量计算【计算逻辑页】!T789-结论【关键目标】!$C$28))</f>
        <v>0</v>
      </c>
      <c r="V790" s="5">
        <f t="shared" si="112"/>
        <v>0</v>
      </c>
      <c r="W790" s="5">
        <f t="shared" si="113"/>
        <v>0</v>
      </c>
      <c r="X790" s="5">
        <f t="shared" si="116"/>
        <v>0</v>
      </c>
    </row>
    <row r="791" spans="1:24" x14ac:dyDescent="0.15">
      <c r="A791" s="7">
        <v>790</v>
      </c>
      <c r="B791" s="7">
        <v>2</v>
      </c>
      <c r="C791" s="7">
        <v>2</v>
      </c>
      <c r="D791" s="7">
        <v>22</v>
      </c>
      <c r="E791" s="7">
        <v>33</v>
      </c>
      <c r="F791" s="7">
        <v>-3</v>
      </c>
      <c r="G791" s="7">
        <v>0</v>
      </c>
      <c r="H791" s="7">
        <f t="shared" si="108"/>
        <v>4</v>
      </c>
      <c r="I791" s="16">
        <f t="shared" si="109"/>
        <v>44959</v>
      </c>
      <c r="J791" s="17">
        <v>0.70809999999999995</v>
      </c>
      <c r="K791" s="18">
        <f>G791*结论【关键目标】!C$27*0.7735*0.001</f>
        <v>0</v>
      </c>
      <c r="L791" s="5">
        <v>-31834.519400000001</v>
      </c>
      <c r="M791" s="5">
        <f>ABS(IF(L791&lt;=0,L791/耗电量关键数据!$B$6/1000,L791/耗电量关键数据!$B$5/1000))</f>
        <v>12.733807759999999</v>
      </c>
      <c r="N791" s="5">
        <f>电气设备逐时使用率计算!H767</f>
        <v>1.1688450000000001</v>
      </c>
      <c r="O791" s="5">
        <f>灯光逐时使用率计算!H767</f>
        <v>0.37403039999999999</v>
      </c>
      <c r="P791" s="19">
        <f t="shared" si="110"/>
        <v>14.276683159999999</v>
      </c>
      <c r="Q791" s="19">
        <f t="shared" si="114"/>
        <v>0</v>
      </c>
      <c r="R791" s="20">
        <f t="shared" si="111"/>
        <v>0</v>
      </c>
      <c r="S791" s="20">
        <f t="shared" si="115"/>
        <v>0</v>
      </c>
      <c r="T791" s="20">
        <f>IF((T790+R791)&lt;0,0,IF((T790+R791)&gt;结论【关键目标】!C$28,结论【关键目标】!C$28,T790+R791))</f>
        <v>0</v>
      </c>
      <c r="U791" s="19">
        <f>IF((T790+R791)&lt;结论【关键目标】!$C$28,0,(发电量计算【计算逻辑页】!R791+发电量计算【计算逻辑页】!T790-结论【关键目标】!$C$28))</f>
        <v>0</v>
      </c>
      <c r="V791" s="5">
        <f t="shared" si="112"/>
        <v>0</v>
      </c>
      <c r="W791" s="5">
        <f t="shared" si="113"/>
        <v>0</v>
      </c>
      <c r="X791" s="5">
        <f t="shared" si="116"/>
        <v>0</v>
      </c>
    </row>
    <row r="792" spans="1:24" x14ac:dyDescent="0.15">
      <c r="A792" s="7">
        <v>791</v>
      </c>
      <c r="B792" s="7">
        <v>2</v>
      </c>
      <c r="C792" s="7">
        <v>2</v>
      </c>
      <c r="D792" s="7">
        <v>23</v>
      </c>
      <c r="E792" s="7">
        <v>33</v>
      </c>
      <c r="F792" s="7">
        <v>-2</v>
      </c>
      <c r="G792" s="7">
        <v>0</v>
      </c>
      <c r="H792" s="7">
        <f t="shared" si="108"/>
        <v>4</v>
      </c>
      <c r="I792" s="16">
        <f t="shared" si="109"/>
        <v>44959</v>
      </c>
      <c r="J792" s="17">
        <v>0.70809999999999995</v>
      </c>
      <c r="K792" s="18">
        <f>G792*结论【关键目标】!C$27*0.7735*0.001</f>
        <v>0</v>
      </c>
      <c r="L792" s="5">
        <v>-33675.208129999999</v>
      </c>
      <c r="M792" s="5">
        <f>ABS(IF(L792&lt;=0,L792/耗电量关键数据!$B$6/1000,L792/耗电量关键数据!$B$5/1000))</f>
        <v>13.470083252</v>
      </c>
      <c r="N792" s="5">
        <f>电气设备逐时使用率计算!H768</f>
        <v>1.1688450000000001</v>
      </c>
      <c r="O792" s="5">
        <f>灯光逐时使用率计算!H768</f>
        <v>0.37403039999999999</v>
      </c>
      <c r="P792" s="19">
        <f t="shared" si="110"/>
        <v>15.012958652</v>
      </c>
      <c r="Q792" s="19">
        <f t="shared" si="114"/>
        <v>0</v>
      </c>
      <c r="R792" s="20">
        <f t="shared" si="111"/>
        <v>0</v>
      </c>
      <c r="S792" s="20">
        <f t="shared" si="115"/>
        <v>0</v>
      </c>
      <c r="T792" s="20">
        <f>IF((T791+R792)&lt;0,0,IF((T791+R792)&gt;结论【关键目标】!C$28,结论【关键目标】!C$28,T791+R792))</f>
        <v>0</v>
      </c>
      <c r="U792" s="19">
        <f>IF((T791+R792)&lt;结论【关键目标】!$C$28,0,(发电量计算【计算逻辑页】!R792+发电量计算【计算逻辑页】!T791-结论【关键目标】!$C$28))</f>
        <v>0</v>
      </c>
      <c r="V792" s="5">
        <f t="shared" si="112"/>
        <v>0</v>
      </c>
      <c r="W792" s="5">
        <f t="shared" si="113"/>
        <v>0</v>
      </c>
      <c r="X792" s="5">
        <f t="shared" si="116"/>
        <v>0</v>
      </c>
    </row>
    <row r="793" spans="1:24" x14ac:dyDescent="0.15">
      <c r="A793" s="7">
        <v>792</v>
      </c>
      <c r="B793" s="7">
        <v>2</v>
      </c>
      <c r="C793" s="7">
        <v>2</v>
      </c>
      <c r="D793" s="7">
        <v>24</v>
      </c>
      <c r="E793" s="7">
        <v>33</v>
      </c>
      <c r="F793" s="7">
        <v>-2.4</v>
      </c>
      <c r="G793" s="7">
        <v>0</v>
      </c>
      <c r="H793" s="7">
        <f t="shared" si="108"/>
        <v>4</v>
      </c>
      <c r="I793" s="16">
        <f t="shared" si="109"/>
        <v>44959</v>
      </c>
      <c r="J793" s="17">
        <v>0.2407</v>
      </c>
      <c r="K793" s="18">
        <f>G793*结论【关键目标】!C$27*0.7735*0.001</f>
        <v>0</v>
      </c>
      <c r="L793" s="5">
        <v>-35829.90984</v>
      </c>
      <c r="M793" s="5">
        <f>ABS(IF(L793&lt;=0,L793/耗电量关键数据!$B$6/1000,L793/耗电量关键数据!$B$5/1000))</f>
        <v>14.331963935999999</v>
      </c>
      <c r="N793" s="5">
        <f>电气设备逐时使用率计算!H769</f>
        <v>1.1688450000000001</v>
      </c>
      <c r="O793" s="5">
        <f>灯光逐时使用率计算!H769</f>
        <v>0.37403039999999999</v>
      </c>
      <c r="P793" s="19">
        <f t="shared" si="110"/>
        <v>15.874839335999999</v>
      </c>
      <c r="Q793" s="19">
        <f t="shared" si="114"/>
        <v>0</v>
      </c>
      <c r="R793" s="20">
        <f t="shared" si="111"/>
        <v>0</v>
      </c>
      <c r="S793" s="20">
        <f t="shared" si="115"/>
        <v>0</v>
      </c>
      <c r="T793" s="20">
        <f>IF((T792+R793)&lt;0,0,IF((T792+R793)&gt;结论【关键目标】!C$28,结论【关键目标】!C$28,T792+R793))</f>
        <v>0</v>
      </c>
      <c r="U793" s="19">
        <f>IF((T792+R793)&lt;结论【关键目标】!$C$28,0,(发电量计算【计算逻辑页】!R793+发电量计算【计算逻辑页】!T792-结论【关键目标】!$C$28))</f>
        <v>0</v>
      </c>
      <c r="V793" s="5">
        <f t="shared" si="112"/>
        <v>0</v>
      </c>
      <c r="W793" s="5">
        <f t="shared" si="113"/>
        <v>0</v>
      </c>
      <c r="X793" s="5">
        <f t="shared" si="116"/>
        <v>0</v>
      </c>
    </row>
    <row r="794" spans="1:24" x14ac:dyDescent="0.15">
      <c r="A794" s="7">
        <v>793</v>
      </c>
      <c r="B794" s="7">
        <v>2</v>
      </c>
      <c r="C794" s="7">
        <v>3</v>
      </c>
      <c r="D794" s="7">
        <v>1</v>
      </c>
      <c r="E794" s="7">
        <v>34</v>
      </c>
      <c r="F794" s="7">
        <v>-6</v>
      </c>
      <c r="G794" s="7">
        <v>0</v>
      </c>
      <c r="H794" s="7">
        <f t="shared" si="108"/>
        <v>5</v>
      </c>
      <c r="I794" s="16">
        <f t="shared" si="109"/>
        <v>44960</v>
      </c>
      <c r="J794" s="17">
        <v>0.2407</v>
      </c>
      <c r="K794" s="18">
        <f>G794*结论【关键目标】!C$27*0.7735*0.001</f>
        <v>0</v>
      </c>
      <c r="L794" s="5">
        <v>-40972.129800000002</v>
      </c>
      <c r="M794" s="5">
        <f>ABS(IF(L794&lt;=0,L794/耗电量关键数据!$B$6/1000,L794/耗电量关键数据!$B$5/1000))</f>
        <v>16.38885192</v>
      </c>
      <c r="N794" s="5">
        <f>电气设备逐时使用率计算!H770</f>
        <v>1.1688450000000001</v>
      </c>
      <c r="O794" s="5">
        <f>灯光逐时使用率计算!H770</f>
        <v>0.37403039999999999</v>
      </c>
      <c r="P794" s="19">
        <f t="shared" si="110"/>
        <v>17.93172732</v>
      </c>
      <c r="Q794" s="19">
        <f t="shared" si="114"/>
        <v>0</v>
      </c>
      <c r="R794" s="20">
        <f t="shared" si="111"/>
        <v>0</v>
      </c>
      <c r="S794" s="20">
        <f t="shared" si="115"/>
        <v>0</v>
      </c>
      <c r="T794" s="20">
        <f>IF((T793+R794)&lt;0,0,IF((T793+R794)&gt;结论【关键目标】!C$28,结论【关键目标】!C$28,T793+R794))</f>
        <v>0</v>
      </c>
      <c r="U794" s="19">
        <f>IF((T793+R794)&lt;结论【关键目标】!$C$28,0,(发电量计算【计算逻辑页】!R794+发电量计算【计算逻辑页】!T793-结论【关键目标】!$C$28))</f>
        <v>0</v>
      </c>
      <c r="V794" s="5">
        <f t="shared" si="112"/>
        <v>0</v>
      </c>
      <c r="W794" s="5">
        <f t="shared" si="113"/>
        <v>0</v>
      </c>
      <c r="X794" s="5">
        <f t="shared" si="116"/>
        <v>0</v>
      </c>
    </row>
    <row r="795" spans="1:24" x14ac:dyDescent="0.15">
      <c r="A795" s="7">
        <v>794</v>
      </c>
      <c r="B795" s="7">
        <v>2</v>
      </c>
      <c r="C795" s="7">
        <v>3</v>
      </c>
      <c r="D795" s="7">
        <v>2</v>
      </c>
      <c r="E795" s="7">
        <v>34</v>
      </c>
      <c r="F795" s="7">
        <v>-7</v>
      </c>
      <c r="G795" s="7">
        <v>0</v>
      </c>
      <c r="H795" s="7">
        <f t="shared" si="108"/>
        <v>5</v>
      </c>
      <c r="I795" s="16">
        <f t="shared" si="109"/>
        <v>44960</v>
      </c>
      <c r="J795" s="17">
        <v>0.2407</v>
      </c>
      <c r="K795" s="18">
        <f>G795*结论【关键目标】!C$27*0.7735*0.001</f>
        <v>0</v>
      </c>
      <c r="L795" s="5">
        <v>-42061.814100000003</v>
      </c>
      <c r="M795" s="5">
        <f>ABS(IF(L795&lt;=0,L795/耗电量关键数据!$B$6/1000,L795/耗电量关键数据!$B$5/1000))</f>
        <v>16.82472564</v>
      </c>
      <c r="N795" s="5">
        <f>电气设备逐时使用率计算!H771</f>
        <v>1.1688450000000001</v>
      </c>
      <c r="O795" s="5">
        <f>灯光逐时使用率计算!H771</f>
        <v>0.37403039999999999</v>
      </c>
      <c r="P795" s="19">
        <f t="shared" si="110"/>
        <v>18.36760104</v>
      </c>
      <c r="Q795" s="19">
        <f t="shared" si="114"/>
        <v>0</v>
      </c>
      <c r="R795" s="20">
        <f t="shared" si="111"/>
        <v>0</v>
      </c>
      <c r="S795" s="20">
        <f t="shared" si="115"/>
        <v>0</v>
      </c>
      <c r="T795" s="20">
        <f>IF((T794+R795)&lt;0,0,IF((T794+R795)&gt;结论【关键目标】!C$28,结论【关键目标】!C$28,T794+R795))</f>
        <v>0</v>
      </c>
      <c r="U795" s="19">
        <f>IF((T794+R795)&lt;结论【关键目标】!$C$28,0,(发电量计算【计算逻辑页】!R795+发电量计算【计算逻辑页】!T794-结论【关键目标】!$C$28))</f>
        <v>0</v>
      </c>
      <c r="V795" s="5">
        <f t="shared" si="112"/>
        <v>0</v>
      </c>
      <c r="W795" s="5">
        <f t="shared" si="113"/>
        <v>0</v>
      </c>
      <c r="X795" s="5">
        <f t="shared" si="116"/>
        <v>0</v>
      </c>
    </row>
    <row r="796" spans="1:24" x14ac:dyDescent="0.15">
      <c r="A796" s="7">
        <v>795</v>
      </c>
      <c r="B796" s="7">
        <v>2</v>
      </c>
      <c r="C796" s="7">
        <v>3</v>
      </c>
      <c r="D796" s="7">
        <v>3</v>
      </c>
      <c r="E796" s="7">
        <v>34</v>
      </c>
      <c r="F796" s="7">
        <v>-4.7</v>
      </c>
      <c r="G796" s="7">
        <v>0</v>
      </c>
      <c r="H796" s="7">
        <f t="shared" si="108"/>
        <v>5</v>
      </c>
      <c r="I796" s="16">
        <f t="shared" si="109"/>
        <v>44960</v>
      </c>
      <c r="J796" s="17">
        <v>0.2407</v>
      </c>
      <c r="K796" s="18">
        <f>G796*结论【关键目标】!C$27*0.7735*0.001</f>
        <v>0</v>
      </c>
      <c r="L796" s="5">
        <v>-43587.372130000003</v>
      </c>
      <c r="M796" s="5">
        <f>ABS(IF(L796&lt;=0,L796/耗电量关键数据!$B$6/1000,L796/耗电量关键数据!$B$5/1000))</f>
        <v>17.434948852000002</v>
      </c>
      <c r="N796" s="5">
        <f>电气设备逐时使用率计算!H772</f>
        <v>1.1688450000000001</v>
      </c>
      <c r="O796" s="5">
        <f>灯光逐时使用率计算!H772</f>
        <v>0.37403039999999999</v>
      </c>
      <c r="P796" s="19">
        <f t="shared" si="110"/>
        <v>18.977824252000001</v>
      </c>
      <c r="Q796" s="19">
        <f t="shared" si="114"/>
        <v>0</v>
      </c>
      <c r="R796" s="20">
        <f t="shared" si="111"/>
        <v>0</v>
      </c>
      <c r="S796" s="20">
        <f t="shared" si="115"/>
        <v>0</v>
      </c>
      <c r="T796" s="20">
        <f>IF((T795+R796)&lt;0,0,IF((T795+R796)&gt;结论【关键目标】!C$28,结论【关键目标】!C$28,T795+R796))</f>
        <v>0</v>
      </c>
      <c r="U796" s="19">
        <f>IF((T795+R796)&lt;结论【关键目标】!$C$28,0,(发电量计算【计算逻辑页】!R796+发电量计算【计算逻辑页】!T795-结论【关键目标】!$C$28))</f>
        <v>0</v>
      </c>
      <c r="V796" s="5">
        <f t="shared" si="112"/>
        <v>0</v>
      </c>
      <c r="W796" s="5">
        <f t="shared" si="113"/>
        <v>0</v>
      </c>
      <c r="X796" s="5">
        <f t="shared" si="116"/>
        <v>0</v>
      </c>
    </row>
    <row r="797" spans="1:24" x14ac:dyDescent="0.15">
      <c r="A797" s="7">
        <v>796</v>
      </c>
      <c r="B797" s="7">
        <v>2</v>
      </c>
      <c r="C797" s="7">
        <v>3</v>
      </c>
      <c r="D797" s="7">
        <v>4</v>
      </c>
      <c r="E797" s="7">
        <v>34</v>
      </c>
      <c r="F797" s="7">
        <v>-7</v>
      </c>
      <c r="G797" s="7">
        <v>0</v>
      </c>
      <c r="H797" s="7">
        <f t="shared" si="108"/>
        <v>5</v>
      </c>
      <c r="I797" s="16">
        <f t="shared" si="109"/>
        <v>44960</v>
      </c>
      <c r="J797" s="17">
        <v>0.2407</v>
      </c>
      <c r="K797" s="18">
        <f>G797*结论【关键目标】!C$27*0.7735*0.001</f>
        <v>0</v>
      </c>
      <c r="L797" s="5">
        <v>-44894.993289999999</v>
      </c>
      <c r="M797" s="5">
        <f>ABS(IF(L797&lt;=0,L797/耗电量关键数据!$B$6/1000,L797/耗电量关键数据!$B$5/1000))</f>
        <v>17.957997316</v>
      </c>
      <c r="N797" s="5">
        <f>电气设备逐时使用率计算!H773</f>
        <v>1.1688450000000001</v>
      </c>
      <c r="O797" s="5">
        <f>灯光逐时使用率计算!H773</f>
        <v>0.37403039999999999</v>
      </c>
      <c r="P797" s="19">
        <f t="shared" si="110"/>
        <v>19.500872716</v>
      </c>
      <c r="Q797" s="19">
        <f t="shared" si="114"/>
        <v>0</v>
      </c>
      <c r="R797" s="20">
        <f t="shared" si="111"/>
        <v>0</v>
      </c>
      <c r="S797" s="20">
        <f t="shared" si="115"/>
        <v>0</v>
      </c>
      <c r="T797" s="20">
        <f>IF((T796+R797)&lt;0,0,IF((T796+R797)&gt;结论【关键目标】!C$28,结论【关键目标】!C$28,T796+R797))</f>
        <v>0</v>
      </c>
      <c r="U797" s="19">
        <f>IF((T796+R797)&lt;结论【关键目标】!$C$28,0,(发电量计算【计算逻辑页】!R797+发电量计算【计算逻辑页】!T796-结论【关键目标】!$C$28))</f>
        <v>0</v>
      </c>
      <c r="V797" s="5">
        <f t="shared" si="112"/>
        <v>0</v>
      </c>
      <c r="W797" s="5">
        <f t="shared" si="113"/>
        <v>0</v>
      </c>
      <c r="X797" s="5">
        <f t="shared" si="116"/>
        <v>0</v>
      </c>
    </row>
    <row r="798" spans="1:24" x14ac:dyDescent="0.15">
      <c r="A798" s="7">
        <v>797</v>
      </c>
      <c r="B798" s="7">
        <v>2</v>
      </c>
      <c r="C798" s="7">
        <v>3</v>
      </c>
      <c r="D798" s="7">
        <v>5</v>
      </c>
      <c r="E798" s="7">
        <v>34</v>
      </c>
      <c r="F798" s="7">
        <v>-8</v>
      </c>
      <c r="G798" s="7">
        <v>0</v>
      </c>
      <c r="H798" s="7">
        <f t="shared" si="108"/>
        <v>5</v>
      </c>
      <c r="I798" s="16">
        <f t="shared" si="109"/>
        <v>44960</v>
      </c>
      <c r="J798" s="17">
        <v>0.2407</v>
      </c>
      <c r="K798" s="18">
        <f>G798*结论【关键目标】!C$27*0.7735*0.001</f>
        <v>0</v>
      </c>
      <c r="L798" s="5">
        <v>-45766.740729999998</v>
      </c>
      <c r="M798" s="5">
        <f>ABS(IF(L798&lt;=0,L798/耗电量关键数据!$B$6/1000,L798/耗电量关键数据!$B$5/1000))</f>
        <v>18.306696292000002</v>
      </c>
      <c r="N798" s="5">
        <f>电气设备逐时使用率计算!H774</f>
        <v>1.1688450000000001</v>
      </c>
      <c r="O798" s="5">
        <f>灯光逐时使用率计算!H774</f>
        <v>0.37403039999999999</v>
      </c>
      <c r="P798" s="19">
        <f t="shared" si="110"/>
        <v>19.849571692000001</v>
      </c>
      <c r="Q798" s="19">
        <f t="shared" si="114"/>
        <v>0</v>
      </c>
      <c r="R798" s="20">
        <f t="shared" si="111"/>
        <v>0</v>
      </c>
      <c r="S798" s="20">
        <f t="shared" si="115"/>
        <v>0</v>
      </c>
      <c r="T798" s="20">
        <f>IF((T797+R798)&lt;0,0,IF((T797+R798)&gt;结论【关键目标】!C$28,结论【关键目标】!C$28,T797+R798))</f>
        <v>0</v>
      </c>
      <c r="U798" s="19">
        <f>IF((T797+R798)&lt;结论【关键目标】!$C$28,0,(发电量计算【计算逻辑页】!R798+发电量计算【计算逻辑页】!T797-结论【关键目标】!$C$28))</f>
        <v>0</v>
      </c>
      <c r="V798" s="5">
        <f t="shared" si="112"/>
        <v>0</v>
      </c>
      <c r="W798" s="5">
        <f t="shared" si="113"/>
        <v>0</v>
      </c>
      <c r="X798" s="5">
        <f t="shared" si="116"/>
        <v>0</v>
      </c>
    </row>
    <row r="799" spans="1:24" x14ac:dyDescent="0.15">
      <c r="A799" s="7">
        <v>798</v>
      </c>
      <c r="B799" s="7">
        <v>2</v>
      </c>
      <c r="C799" s="7">
        <v>3</v>
      </c>
      <c r="D799" s="7">
        <v>6</v>
      </c>
      <c r="E799" s="7">
        <v>34</v>
      </c>
      <c r="F799" s="7">
        <v>-6.7</v>
      </c>
      <c r="G799" s="7">
        <v>0</v>
      </c>
      <c r="H799" s="7">
        <f t="shared" si="108"/>
        <v>5</v>
      </c>
      <c r="I799" s="16">
        <f t="shared" si="109"/>
        <v>44960</v>
      </c>
      <c r="J799" s="17">
        <v>0.2407</v>
      </c>
      <c r="K799" s="18">
        <f>G799*结论【关键目标】!C$27*0.7735*0.001</f>
        <v>0</v>
      </c>
      <c r="L799" s="5">
        <v>-46942.026360000003</v>
      </c>
      <c r="M799" s="5">
        <f>ABS(IF(L799&lt;=0,L799/耗电量关键数据!$B$6/1000,L799/耗电量关键数据!$B$5/1000))</f>
        <v>18.776810544</v>
      </c>
      <c r="N799" s="5">
        <f>电气设备逐时使用率计算!H775</f>
        <v>1.1688450000000001</v>
      </c>
      <c r="O799" s="5">
        <f>灯光逐时使用率计算!H775</f>
        <v>0.37403039999999999</v>
      </c>
      <c r="P799" s="19">
        <f t="shared" si="110"/>
        <v>20.319685944</v>
      </c>
      <c r="Q799" s="19">
        <f t="shared" si="114"/>
        <v>0</v>
      </c>
      <c r="R799" s="20">
        <f t="shared" si="111"/>
        <v>0</v>
      </c>
      <c r="S799" s="20">
        <f t="shared" si="115"/>
        <v>0</v>
      </c>
      <c r="T799" s="20">
        <f>IF((T798+R799)&lt;0,0,IF((T798+R799)&gt;结论【关键目标】!C$28,结论【关键目标】!C$28,T798+R799))</f>
        <v>0</v>
      </c>
      <c r="U799" s="19">
        <f>IF((T798+R799)&lt;结论【关键目标】!$C$28,0,(发电量计算【计算逻辑页】!R799+发电量计算【计算逻辑页】!T798-结论【关键目标】!$C$28))</f>
        <v>0</v>
      </c>
      <c r="V799" s="5">
        <f t="shared" si="112"/>
        <v>0</v>
      </c>
      <c r="W799" s="5">
        <f t="shared" si="113"/>
        <v>0</v>
      </c>
      <c r="X799" s="5">
        <f t="shared" si="116"/>
        <v>0</v>
      </c>
    </row>
    <row r="800" spans="1:24" x14ac:dyDescent="0.15">
      <c r="A800" s="7">
        <v>799</v>
      </c>
      <c r="B800" s="7">
        <v>2</v>
      </c>
      <c r="C800" s="7">
        <v>3</v>
      </c>
      <c r="D800" s="7">
        <v>7</v>
      </c>
      <c r="E800" s="7">
        <v>34</v>
      </c>
      <c r="F800" s="7">
        <v>-9</v>
      </c>
      <c r="G800" s="7">
        <v>0.2</v>
      </c>
      <c r="H800" s="7">
        <f t="shared" si="108"/>
        <v>5</v>
      </c>
      <c r="I800" s="16">
        <f t="shared" si="109"/>
        <v>44960</v>
      </c>
      <c r="J800" s="17">
        <v>0.2407</v>
      </c>
      <c r="K800" s="18">
        <f>G800*结论【关键目标】!C$27*0.7735*0.001</f>
        <v>1.8564000000000001E-2</v>
      </c>
      <c r="L800" s="5">
        <v>-46370.915480000003</v>
      </c>
      <c r="M800" s="5">
        <f>ABS(IF(L800&lt;=0,L800/耗电量关键数据!$B$6/1000,L800/耗电量关键数据!$B$5/1000))</f>
        <v>18.548366192</v>
      </c>
      <c r="N800" s="5">
        <f>电气设备逐时使用率计算!H776</f>
        <v>2.3376900000000003</v>
      </c>
      <c r="O800" s="5">
        <f>灯光逐时使用率计算!H776</f>
        <v>1.2467680000000001</v>
      </c>
      <c r="P800" s="19">
        <f t="shared" si="110"/>
        <v>22.132824191999998</v>
      </c>
      <c r="Q800" s="19">
        <f t="shared" si="114"/>
        <v>0</v>
      </c>
      <c r="R800" s="20">
        <f t="shared" si="111"/>
        <v>1.8564000000000001E-2</v>
      </c>
      <c r="S800" s="20">
        <f t="shared" si="115"/>
        <v>0</v>
      </c>
      <c r="T800" s="20">
        <f>IF((T799+R800)&lt;0,0,IF((T799+R800)&gt;结论【关键目标】!C$28,结论【关键目标】!C$28,T799+R800))</f>
        <v>1.8564000000000001E-2</v>
      </c>
      <c r="U800" s="19">
        <f>IF((T799+R800)&lt;结论【关键目标】!$C$28,0,(发电量计算【计算逻辑页】!R800+发电量计算【计算逻辑页】!T799-结论【关键目标】!$C$28))</f>
        <v>0</v>
      </c>
      <c r="V800" s="5">
        <f t="shared" si="112"/>
        <v>0</v>
      </c>
      <c r="W800" s="5">
        <f t="shared" si="113"/>
        <v>4.4683548000000002E-3</v>
      </c>
      <c r="X800" s="5">
        <f t="shared" si="116"/>
        <v>0</v>
      </c>
    </row>
    <row r="801" spans="1:24" x14ac:dyDescent="0.15">
      <c r="A801" s="7">
        <v>800</v>
      </c>
      <c r="B801" s="7">
        <v>2</v>
      </c>
      <c r="C801" s="7">
        <v>3</v>
      </c>
      <c r="D801" s="7">
        <v>8</v>
      </c>
      <c r="E801" s="7">
        <v>34</v>
      </c>
      <c r="F801" s="7">
        <v>-9</v>
      </c>
      <c r="G801" s="7">
        <v>65.099999999999994</v>
      </c>
      <c r="H801" s="7">
        <f t="shared" si="108"/>
        <v>5</v>
      </c>
      <c r="I801" s="16">
        <f t="shared" si="109"/>
        <v>44960</v>
      </c>
      <c r="J801" s="17">
        <v>0.70809999999999995</v>
      </c>
      <c r="K801" s="18">
        <f>G801*结论【关键目标】!C$27*0.7735*0.001</f>
        <v>6.0425819999999995</v>
      </c>
      <c r="L801" s="5">
        <v>-44637.83509</v>
      </c>
      <c r="M801" s="5">
        <f>ABS(IF(L801&lt;=0,L801/耗电量关键数据!$B$6/1000,L801/耗电量关键数据!$B$5/1000))</f>
        <v>17.855134035999999</v>
      </c>
      <c r="N801" s="5">
        <f>电气设备逐时使用率计算!H777</f>
        <v>11.688450000000001</v>
      </c>
      <c r="O801" s="5">
        <f>灯光逐时使用率计算!H777</f>
        <v>6.2338399999999998</v>
      </c>
      <c r="P801" s="19">
        <f t="shared" si="110"/>
        <v>35.777424035999999</v>
      </c>
      <c r="Q801" s="19">
        <f t="shared" si="114"/>
        <v>0</v>
      </c>
      <c r="R801" s="20">
        <f t="shared" si="111"/>
        <v>6.0425819999999995</v>
      </c>
      <c r="S801" s="20">
        <f t="shared" si="115"/>
        <v>0</v>
      </c>
      <c r="T801" s="20">
        <f>IF((T800+R801)&lt;0,0,IF((T800+R801)&gt;结论【关键目标】!C$28,结论【关键目标】!C$28,T800+R801))</f>
        <v>6.061145999999999</v>
      </c>
      <c r="U801" s="19">
        <f>IF((T800+R801)&lt;结论【关键目标】!$C$28,0,(发电量计算【计算逻辑页】!R801+发电量计算【计算逻辑页】!T800-结论【关键目标】!$C$28))</f>
        <v>0</v>
      </c>
      <c r="V801" s="5">
        <f t="shared" si="112"/>
        <v>0</v>
      </c>
      <c r="W801" s="5">
        <f t="shared" si="113"/>
        <v>4.2787523141999992</v>
      </c>
      <c r="X801" s="5">
        <f t="shared" si="116"/>
        <v>0</v>
      </c>
    </row>
    <row r="802" spans="1:24" x14ac:dyDescent="0.15">
      <c r="A802" s="7">
        <v>801</v>
      </c>
      <c r="B802" s="7">
        <v>2</v>
      </c>
      <c r="C802" s="7">
        <v>3</v>
      </c>
      <c r="D802" s="7">
        <v>9</v>
      </c>
      <c r="E802" s="7">
        <v>34</v>
      </c>
      <c r="F802" s="7">
        <v>-6.9</v>
      </c>
      <c r="G802" s="7">
        <v>186.8</v>
      </c>
      <c r="H802" s="7">
        <f t="shared" si="108"/>
        <v>5</v>
      </c>
      <c r="I802" s="16">
        <f t="shared" si="109"/>
        <v>44960</v>
      </c>
      <c r="J802" s="17">
        <v>0.70809999999999995</v>
      </c>
      <c r="K802" s="18">
        <f>G802*结论【关键目标】!C$27*0.7735*0.001</f>
        <v>17.338775999999999</v>
      </c>
      <c r="L802" s="5">
        <v>-36388.453759999997</v>
      </c>
      <c r="M802" s="5">
        <f>ABS(IF(L802&lt;=0,L802/耗电量关键数据!$B$6/1000,L802/耗电量关键数据!$B$5/1000))</f>
        <v>14.555381504</v>
      </c>
      <c r="N802" s="5">
        <f>电气设备逐时使用率计算!H778</f>
        <v>22.208055000000002</v>
      </c>
      <c r="O802" s="5">
        <f>灯光逐时使用率计算!H778</f>
        <v>11.844296</v>
      </c>
      <c r="P802" s="19">
        <f t="shared" si="110"/>
        <v>48.607732503999998</v>
      </c>
      <c r="Q802" s="19">
        <f t="shared" si="114"/>
        <v>0</v>
      </c>
      <c r="R802" s="20">
        <f t="shared" si="111"/>
        <v>17.338775999999999</v>
      </c>
      <c r="S802" s="20">
        <f t="shared" si="115"/>
        <v>0</v>
      </c>
      <c r="T802" s="20">
        <f>IF((T801+R802)&lt;0,0,IF((T801+R802)&gt;结论【关键目标】!C$28,结论【关键目标】!C$28,T801+R802))</f>
        <v>22</v>
      </c>
      <c r="U802" s="19">
        <f>IF((T801+R802)&lt;结论【关键目标】!$C$28,0,(发电量计算【计算逻辑页】!R802+发电量计算【计算逻辑页】!T801-结论【关键目标】!$C$28))</f>
        <v>1.3999219999999966</v>
      </c>
      <c r="V802" s="5">
        <f t="shared" si="112"/>
        <v>0.48997269999999876</v>
      </c>
      <c r="W802" s="5">
        <f t="shared" si="113"/>
        <v>12.277587285599999</v>
      </c>
      <c r="X802" s="5">
        <f t="shared" si="116"/>
        <v>0</v>
      </c>
    </row>
    <row r="803" spans="1:24" x14ac:dyDescent="0.15">
      <c r="A803" s="7">
        <v>802</v>
      </c>
      <c r="B803" s="7">
        <v>2</v>
      </c>
      <c r="C803" s="7">
        <v>3</v>
      </c>
      <c r="D803" s="7">
        <v>10</v>
      </c>
      <c r="E803" s="7">
        <v>34</v>
      </c>
      <c r="F803" s="7">
        <v>-8</v>
      </c>
      <c r="G803" s="7">
        <v>231.4</v>
      </c>
      <c r="H803" s="7">
        <f t="shared" si="108"/>
        <v>5</v>
      </c>
      <c r="I803" s="16">
        <f t="shared" si="109"/>
        <v>44960</v>
      </c>
      <c r="J803" s="17">
        <v>0.70809999999999995</v>
      </c>
      <c r="K803" s="18">
        <f>G803*结论【关键目标】!C$27*0.7735*0.001</f>
        <v>21.478548</v>
      </c>
      <c r="L803" s="5">
        <v>-31917.998739999999</v>
      </c>
      <c r="M803" s="5">
        <f>ABS(IF(L803&lt;=0,L803/耗电量关键数据!$B$6/1000,L803/耗电量关键数据!$B$5/1000))</f>
        <v>12.767199496</v>
      </c>
      <c r="N803" s="5">
        <f>电气设备逐时使用率计算!H779</f>
        <v>22.208055000000002</v>
      </c>
      <c r="O803" s="5">
        <f>灯光逐时使用率计算!H779</f>
        <v>11.844296</v>
      </c>
      <c r="P803" s="19">
        <f t="shared" si="110"/>
        <v>46.819550496000005</v>
      </c>
      <c r="Q803" s="19">
        <f t="shared" si="114"/>
        <v>0</v>
      </c>
      <c r="R803" s="20">
        <f t="shared" si="111"/>
        <v>21.478548</v>
      </c>
      <c r="S803" s="20">
        <f t="shared" si="115"/>
        <v>0</v>
      </c>
      <c r="T803" s="20">
        <f>IF((T802+R803)&lt;0,0,IF((T802+R803)&gt;结论【关键目标】!C$28,结论【关键目标】!C$28,T802+R803))</f>
        <v>22</v>
      </c>
      <c r="U803" s="19">
        <f>IF((T802+R803)&lt;结论【关键目标】!$C$28,0,(发电量计算【计算逻辑页】!R803+发电量计算【计算逻辑页】!T802-结论【关键目标】!$C$28))</f>
        <v>21.478548000000004</v>
      </c>
      <c r="V803" s="5">
        <f t="shared" si="112"/>
        <v>7.5174918000000011</v>
      </c>
      <c r="W803" s="5">
        <f t="shared" si="113"/>
        <v>15.208959838799998</v>
      </c>
      <c r="X803" s="5">
        <f t="shared" si="116"/>
        <v>0</v>
      </c>
    </row>
    <row r="804" spans="1:24" x14ac:dyDescent="0.15">
      <c r="A804" s="7">
        <v>803</v>
      </c>
      <c r="B804" s="7">
        <v>2</v>
      </c>
      <c r="C804" s="7">
        <v>3</v>
      </c>
      <c r="D804" s="7">
        <v>11</v>
      </c>
      <c r="E804" s="7">
        <v>34</v>
      </c>
      <c r="F804" s="7">
        <v>-6</v>
      </c>
      <c r="G804" s="7">
        <v>325.5</v>
      </c>
      <c r="H804" s="7">
        <f t="shared" si="108"/>
        <v>5</v>
      </c>
      <c r="I804" s="16">
        <f t="shared" si="109"/>
        <v>44960</v>
      </c>
      <c r="J804" s="17">
        <v>1.2267999999999999</v>
      </c>
      <c r="K804" s="18">
        <f>G804*结论【关键目标】!C$27*0.7735*0.001</f>
        <v>30.212910000000001</v>
      </c>
      <c r="L804" s="5">
        <v>-23475.30229</v>
      </c>
      <c r="M804" s="5">
        <f>ABS(IF(L804&lt;=0,L804/耗电量关键数据!$B$6/1000,L804/耗电量关键数据!$B$5/1000))</f>
        <v>9.390120915999999</v>
      </c>
      <c r="N804" s="5">
        <f>电气设备逐时使用率计算!H780</f>
        <v>22.208055000000002</v>
      </c>
      <c r="O804" s="5">
        <f>灯光逐时使用率计算!H780</f>
        <v>11.844296</v>
      </c>
      <c r="P804" s="19">
        <f t="shared" si="110"/>
        <v>43.442471916000002</v>
      </c>
      <c r="Q804" s="19">
        <f t="shared" si="114"/>
        <v>43.442471916000002</v>
      </c>
      <c r="R804" s="20">
        <f t="shared" si="111"/>
        <v>-13.229561916000002</v>
      </c>
      <c r="S804" s="20">
        <f t="shared" si="115"/>
        <v>13.229561916000002</v>
      </c>
      <c r="T804" s="20">
        <f>IF((T803+R804)&lt;0,0,IF((T803+R804)&gt;结论【关键目标】!C$28,结论【关键目标】!C$28,T803+R804))</f>
        <v>8.7704380839999985</v>
      </c>
      <c r="U804" s="19">
        <f>IF((T803+R804)&lt;结论【关键目标】!$C$28,0,(发电量计算【计算逻辑页】!R804+发电量计算【计算逻辑页】!T803-结论【关键目标】!$C$28))</f>
        <v>0</v>
      </c>
      <c r="V804" s="5">
        <f t="shared" si="112"/>
        <v>0</v>
      </c>
      <c r="W804" s="5">
        <f t="shared" si="113"/>
        <v>37.065197987999994</v>
      </c>
      <c r="X804" s="5">
        <f t="shared" si="116"/>
        <v>7.6899201120511975</v>
      </c>
    </row>
    <row r="805" spans="1:24" x14ac:dyDescent="0.15">
      <c r="A805" s="7">
        <v>804</v>
      </c>
      <c r="B805" s="7">
        <v>2</v>
      </c>
      <c r="C805" s="7">
        <v>3</v>
      </c>
      <c r="D805" s="7">
        <v>12</v>
      </c>
      <c r="E805" s="7">
        <v>34</v>
      </c>
      <c r="F805" s="7">
        <v>-3.6</v>
      </c>
      <c r="G805" s="7">
        <v>440.5</v>
      </c>
      <c r="H805" s="7">
        <f t="shared" si="108"/>
        <v>5</v>
      </c>
      <c r="I805" s="16">
        <f t="shared" si="109"/>
        <v>44960</v>
      </c>
      <c r="J805" s="17">
        <v>1.2267999999999999</v>
      </c>
      <c r="K805" s="18">
        <f>G805*结论【关键目标】!C$27*0.7735*0.001</f>
        <v>40.887210000000003</v>
      </c>
      <c r="L805" s="5">
        <v>-19656.420160000001</v>
      </c>
      <c r="M805" s="5">
        <f>ABS(IF(L805&lt;=0,L805/耗电量关键数据!$B$6/1000,L805/耗电量关键数据!$B$5/1000))</f>
        <v>7.8625680640000013</v>
      </c>
      <c r="N805" s="5">
        <f>电气设备逐时使用率计算!H781</f>
        <v>11.688450000000001</v>
      </c>
      <c r="O805" s="5">
        <f>灯光逐时使用率计算!H781</f>
        <v>9.9741440000000008</v>
      </c>
      <c r="P805" s="19">
        <f t="shared" si="110"/>
        <v>29.525162064000007</v>
      </c>
      <c r="Q805" s="19">
        <f t="shared" si="114"/>
        <v>29.525162064000007</v>
      </c>
      <c r="R805" s="20">
        <f t="shared" si="111"/>
        <v>11.362047935999996</v>
      </c>
      <c r="S805" s="20">
        <f t="shared" si="115"/>
        <v>0</v>
      </c>
      <c r="T805" s="20">
        <f>IF((T804+R805)&lt;0,0,IF((T804+R805)&gt;结论【关键目标】!C$28,结论【关键目标】!C$28,T804+R805))</f>
        <v>20.132486019999995</v>
      </c>
      <c r="U805" s="19">
        <f>IF((T804+R805)&lt;结论【关键目标】!$C$28,0,(发电量计算【计算逻辑页】!R805+发电量计算【计算逻辑页】!T804-结论【关键目标】!$C$28))</f>
        <v>0</v>
      </c>
      <c r="V805" s="5">
        <f t="shared" si="112"/>
        <v>0</v>
      </c>
      <c r="W805" s="5">
        <f t="shared" si="113"/>
        <v>36.221468820115206</v>
      </c>
      <c r="X805" s="5">
        <f t="shared" si="116"/>
        <v>0</v>
      </c>
    </row>
    <row r="806" spans="1:24" x14ac:dyDescent="0.15">
      <c r="A806" s="7">
        <v>805</v>
      </c>
      <c r="B806" s="7">
        <v>2</v>
      </c>
      <c r="C806" s="7">
        <v>3</v>
      </c>
      <c r="D806" s="7">
        <v>13</v>
      </c>
      <c r="E806" s="7">
        <v>34</v>
      </c>
      <c r="F806" s="7">
        <v>-2</v>
      </c>
      <c r="G806" s="7">
        <v>448.3</v>
      </c>
      <c r="H806" s="7">
        <f t="shared" si="108"/>
        <v>5</v>
      </c>
      <c r="I806" s="16">
        <f t="shared" si="109"/>
        <v>44960</v>
      </c>
      <c r="J806" s="17">
        <v>1.2267999999999999</v>
      </c>
      <c r="K806" s="18">
        <f>G806*结论【关键目标】!C$27*0.7735*0.001</f>
        <v>41.611205999999996</v>
      </c>
      <c r="L806" s="5">
        <v>-17823.716100000001</v>
      </c>
      <c r="M806" s="5">
        <f>ABS(IF(L806&lt;=0,L806/耗电量关键数据!$B$6/1000,L806/耗电量关键数据!$B$5/1000))</f>
        <v>7.1294864400000009</v>
      </c>
      <c r="N806" s="5">
        <f>电气设备逐时使用率计算!H782</f>
        <v>11.688450000000001</v>
      </c>
      <c r="O806" s="5">
        <f>灯光逐时使用率计算!H782</f>
        <v>9.9741440000000008</v>
      </c>
      <c r="P806" s="19">
        <f t="shared" si="110"/>
        <v>28.792080440000007</v>
      </c>
      <c r="Q806" s="19">
        <f t="shared" si="114"/>
        <v>28.792080440000007</v>
      </c>
      <c r="R806" s="20">
        <f t="shared" si="111"/>
        <v>12.819125559999989</v>
      </c>
      <c r="S806" s="20">
        <f t="shared" si="115"/>
        <v>0</v>
      </c>
      <c r="T806" s="20">
        <f>IF((T805+R806)&lt;0,0,IF((T805+R806)&gt;结论【关键目标】!C$28,结论【关键目标】!C$28,T805+R806))</f>
        <v>22</v>
      </c>
      <c r="U806" s="19">
        <f>IF((T805+R806)&lt;结论【关键目标】!$C$28,0,(发电量计算【计算逻辑页】!R806+发电量计算【计算逻辑页】!T805-结论【关键目标】!$C$28))</f>
        <v>10.951611579999984</v>
      </c>
      <c r="V806" s="5">
        <f t="shared" si="112"/>
        <v>3.833064052999994</v>
      </c>
      <c r="W806" s="5">
        <f t="shared" si="113"/>
        <v>35.322124283792007</v>
      </c>
      <c r="X806" s="5">
        <f t="shared" si="116"/>
        <v>0</v>
      </c>
    </row>
    <row r="807" spans="1:24" x14ac:dyDescent="0.15">
      <c r="A807" s="7">
        <v>806</v>
      </c>
      <c r="B807" s="7">
        <v>2</v>
      </c>
      <c r="C807" s="7">
        <v>3</v>
      </c>
      <c r="D807" s="7">
        <v>14</v>
      </c>
      <c r="E807" s="7">
        <v>34</v>
      </c>
      <c r="F807" s="7">
        <v>-1</v>
      </c>
      <c r="G807" s="7">
        <v>365.3</v>
      </c>
      <c r="H807" s="7">
        <f t="shared" si="108"/>
        <v>5</v>
      </c>
      <c r="I807" s="16">
        <f t="shared" si="109"/>
        <v>44960</v>
      </c>
      <c r="J807" s="17">
        <v>1.2267999999999999</v>
      </c>
      <c r="K807" s="18">
        <f>G807*结论【关键目标】!C$27*0.7735*0.001</f>
        <v>33.907146000000004</v>
      </c>
      <c r="L807" s="5">
        <v>-18626.727579999999</v>
      </c>
      <c r="M807" s="5">
        <f>ABS(IF(L807&lt;=0,L807/耗电量关键数据!$B$6/1000,L807/耗电量关键数据!$B$5/1000))</f>
        <v>7.4506910319999999</v>
      </c>
      <c r="N807" s="5">
        <f>电气设备逐时使用率计算!H783</f>
        <v>22.208055000000002</v>
      </c>
      <c r="O807" s="5">
        <f>灯光逐时使用率计算!H783</f>
        <v>11.844296</v>
      </c>
      <c r="P807" s="19">
        <f t="shared" si="110"/>
        <v>41.503042032000003</v>
      </c>
      <c r="Q807" s="19">
        <f t="shared" si="114"/>
        <v>41.503042032000003</v>
      </c>
      <c r="R807" s="20">
        <f t="shared" si="111"/>
        <v>-7.5958960319999989</v>
      </c>
      <c r="S807" s="20">
        <f t="shared" si="115"/>
        <v>7.5958960319999989</v>
      </c>
      <c r="T807" s="20">
        <f>IF((T806+R807)&lt;0,0,IF((T806+R807)&gt;结论【关键目标】!C$28,结论【关键目标】!C$28,T806+R807))</f>
        <v>14.404103968000001</v>
      </c>
      <c r="U807" s="19">
        <f>IF((T806+R807)&lt;结论【关键目标】!$C$28,0,(发电量计算【计算逻辑页】!R807+发电量计算【计算逻辑页】!T806-结论【关键目标】!$C$28))</f>
        <v>0</v>
      </c>
      <c r="V807" s="5">
        <f t="shared" si="112"/>
        <v>0</v>
      </c>
      <c r="W807" s="5">
        <f t="shared" si="113"/>
        <v>41.597286712799999</v>
      </c>
      <c r="X807" s="5">
        <f t="shared" si="116"/>
        <v>6.660081640857598</v>
      </c>
    </row>
    <row r="808" spans="1:24" x14ac:dyDescent="0.15">
      <c r="A808" s="7">
        <v>807</v>
      </c>
      <c r="B808" s="7">
        <v>2</v>
      </c>
      <c r="C808" s="7">
        <v>3</v>
      </c>
      <c r="D808" s="7">
        <v>15</v>
      </c>
      <c r="E808" s="7">
        <v>34</v>
      </c>
      <c r="F808" s="7">
        <v>-1.1000000000000001</v>
      </c>
      <c r="G808" s="7">
        <v>215.8</v>
      </c>
      <c r="H808" s="7">
        <f t="shared" si="108"/>
        <v>5</v>
      </c>
      <c r="I808" s="16">
        <f t="shared" si="109"/>
        <v>44960</v>
      </c>
      <c r="J808" s="17">
        <v>1.2267999999999999</v>
      </c>
      <c r="K808" s="18">
        <f>G808*结论【关键目标】!C$27*0.7735*0.001</f>
        <v>20.030556000000001</v>
      </c>
      <c r="L808" s="5">
        <v>-23575.681</v>
      </c>
      <c r="M808" s="5">
        <f>ABS(IF(L808&lt;=0,L808/耗电量关键数据!$B$6/1000,L808/耗电量关键数据!$B$5/1000))</f>
        <v>9.4302723999999998</v>
      </c>
      <c r="N808" s="5">
        <f>电气设备逐时使用率计算!H784</f>
        <v>22.208055000000002</v>
      </c>
      <c r="O808" s="5">
        <f>灯光逐时使用率计算!H784</f>
        <v>11.844296</v>
      </c>
      <c r="P808" s="19">
        <f t="shared" si="110"/>
        <v>43.482623400000001</v>
      </c>
      <c r="Q808" s="19">
        <f t="shared" si="114"/>
        <v>43.482623400000001</v>
      </c>
      <c r="R808" s="20">
        <f t="shared" si="111"/>
        <v>-23.452067400000001</v>
      </c>
      <c r="S808" s="20">
        <f t="shared" si="115"/>
        <v>23.452067400000001</v>
      </c>
      <c r="T808" s="20">
        <f>IF((T807+R808)&lt;0,0,IF((T807+R808)&gt;结论【关键目标】!C$28,结论【关键目标】!C$28,T807+R808))</f>
        <v>0</v>
      </c>
      <c r="U808" s="19">
        <f>IF((T807+R808)&lt;结论【关键目标】!$C$28,0,(发电量计算【计算逻辑页】!R808+发电量计算【计算逻辑页】!T807-结论【关键目标】!$C$28))</f>
        <v>0</v>
      </c>
      <c r="V808" s="5">
        <f t="shared" si="112"/>
        <v>0</v>
      </c>
      <c r="W808" s="5">
        <f t="shared" si="113"/>
        <v>24.5734861008</v>
      </c>
      <c r="X808" s="5">
        <f t="shared" si="116"/>
        <v>0</v>
      </c>
    </row>
    <row r="809" spans="1:24" x14ac:dyDescent="0.15">
      <c r="A809" s="7">
        <v>808</v>
      </c>
      <c r="B809" s="7">
        <v>2</v>
      </c>
      <c r="C809" s="7">
        <v>3</v>
      </c>
      <c r="D809" s="7">
        <v>16</v>
      </c>
      <c r="E809" s="7">
        <v>34</v>
      </c>
      <c r="F809" s="7">
        <v>0</v>
      </c>
      <c r="G809" s="7">
        <v>73.5</v>
      </c>
      <c r="H809" s="7">
        <f t="shared" si="108"/>
        <v>5</v>
      </c>
      <c r="I809" s="16">
        <f t="shared" si="109"/>
        <v>44960</v>
      </c>
      <c r="J809" s="17">
        <v>0.70809999999999995</v>
      </c>
      <c r="K809" s="18">
        <f>G809*结论【关键目标】!C$27*0.7735*0.001</f>
        <v>6.8222699999999996</v>
      </c>
      <c r="L809" s="5">
        <v>-30323.983209999999</v>
      </c>
      <c r="M809" s="5">
        <f>ABS(IF(L809&lt;=0,L809/耗电量关键数据!$B$6/1000,L809/耗电量关键数据!$B$5/1000))</f>
        <v>12.129593283999998</v>
      </c>
      <c r="N809" s="5">
        <f>电气设备逐时使用率计算!H785</f>
        <v>22.208055000000002</v>
      </c>
      <c r="O809" s="5">
        <f>灯光逐时使用率计算!H785</f>
        <v>11.844296</v>
      </c>
      <c r="P809" s="19">
        <f t="shared" si="110"/>
        <v>46.181944283999997</v>
      </c>
      <c r="Q809" s="19">
        <f t="shared" si="114"/>
        <v>0</v>
      </c>
      <c r="R809" s="20">
        <f t="shared" si="111"/>
        <v>6.8222699999999996</v>
      </c>
      <c r="S809" s="20">
        <f t="shared" si="115"/>
        <v>0</v>
      </c>
      <c r="T809" s="20">
        <f>IF((T808+R809)&lt;0,0,IF((T808+R809)&gt;结论【关键目标】!C$28,结论【关键目标】!C$28,T808+R809))</f>
        <v>6.8222699999999996</v>
      </c>
      <c r="U809" s="19">
        <f>IF((T808+R809)&lt;结论【关键目标】!$C$28,0,(发电量计算【计算逻辑页】!R809+发电量计算【计算逻辑页】!T808-结论【关键目标】!$C$28))</f>
        <v>0</v>
      </c>
      <c r="V809" s="5">
        <f t="shared" si="112"/>
        <v>0</v>
      </c>
      <c r="W809" s="5">
        <f t="shared" si="113"/>
        <v>4.8308493869999998</v>
      </c>
      <c r="X809" s="5">
        <f t="shared" si="116"/>
        <v>0</v>
      </c>
    </row>
    <row r="810" spans="1:24" x14ac:dyDescent="0.15">
      <c r="A810" s="7">
        <v>809</v>
      </c>
      <c r="B810" s="7">
        <v>2</v>
      </c>
      <c r="C810" s="7">
        <v>3</v>
      </c>
      <c r="D810" s="7">
        <v>17</v>
      </c>
      <c r="E810" s="7">
        <v>34</v>
      </c>
      <c r="F810" s="7">
        <v>0</v>
      </c>
      <c r="G810" s="7">
        <v>0</v>
      </c>
      <c r="H810" s="7">
        <f t="shared" si="108"/>
        <v>5</v>
      </c>
      <c r="I810" s="16">
        <f t="shared" si="109"/>
        <v>44960</v>
      </c>
      <c r="J810" s="17">
        <v>0.70809999999999995</v>
      </c>
      <c r="K810" s="18">
        <f>G810*结论【关键目标】!C$27*0.7735*0.001</f>
        <v>0</v>
      </c>
      <c r="L810" s="5">
        <v>-33392.267480000002</v>
      </c>
      <c r="M810" s="5">
        <f>ABS(IF(L810&lt;=0,L810/耗电量关键数据!$B$6/1000,L810/耗电量关键数据!$B$5/1000))</f>
        <v>13.356906992000001</v>
      </c>
      <c r="N810" s="5">
        <f>电气设备逐时使用率计算!H786</f>
        <v>22.208055000000002</v>
      </c>
      <c r="O810" s="5">
        <f>灯光逐时使用率计算!H786</f>
        <v>11.844296</v>
      </c>
      <c r="P810" s="19">
        <f t="shared" si="110"/>
        <v>47.409257992000001</v>
      </c>
      <c r="Q810" s="19">
        <f t="shared" si="114"/>
        <v>0</v>
      </c>
      <c r="R810" s="20">
        <f t="shared" si="111"/>
        <v>0</v>
      </c>
      <c r="S810" s="20">
        <f t="shared" si="115"/>
        <v>0</v>
      </c>
      <c r="T810" s="20">
        <f>IF((T809+R810)&lt;0,0,IF((T809+R810)&gt;结论【关键目标】!C$28,结论【关键目标】!C$28,T809+R810))</f>
        <v>6.8222699999999996</v>
      </c>
      <c r="U810" s="19">
        <f>IF((T809+R810)&lt;结论【关键目标】!$C$28,0,(发电量计算【计算逻辑页】!R810+发电量计算【计算逻辑页】!T809-结论【关键目标】!$C$28))</f>
        <v>0</v>
      </c>
      <c r="V810" s="5">
        <f t="shared" si="112"/>
        <v>0</v>
      </c>
      <c r="W810" s="5">
        <f t="shared" si="113"/>
        <v>0</v>
      </c>
      <c r="X810" s="5">
        <f t="shared" si="116"/>
        <v>0</v>
      </c>
    </row>
    <row r="811" spans="1:24" x14ac:dyDescent="0.15">
      <c r="A811" s="7">
        <v>810</v>
      </c>
      <c r="B811" s="7">
        <v>2</v>
      </c>
      <c r="C811" s="7">
        <v>3</v>
      </c>
      <c r="D811" s="7">
        <v>18</v>
      </c>
      <c r="E811" s="7">
        <v>34</v>
      </c>
      <c r="F811" s="7">
        <v>-0.2</v>
      </c>
      <c r="G811" s="7">
        <v>0</v>
      </c>
      <c r="H811" s="7">
        <f t="shared" si="108"/>
        <v>5</v>
      </c>
      <c r="I811" s="16">
        <f t="shared" si="109"/>
        <v>44960</v>
      </c>
      <c r="J811" s="17">
        <v>0.70809999999999995</v>
      </c>
      <c r="K811" s="18">
        <f>G811*结论【关键目标】!C$27*0.7735*0.001</f>
        <v>0</v>
      </c>
      <c r="L811" s="5">
        <v>-35342.180910000003</v>
      </c>
      <c r="M811" s="5">
        <f>ABS(IF(L811&lt;=0,L811/耗电量关键数据!$B$6/1000,L811/耗电量关键数据!$B$5/1000))</f>
        <v>14.136872364</v>
      </c>
      <c r="N811" s="5">
        <f>电气设备逐时使用率计算!H787</f>
        <v>7.0130699999999999</v>
      </c>
      <c r="O811" s="5">
        <f>灯光逐时使用率计算!H787</f>
        <v>3.7403040000000001</v>
      </c>
      <c r="P811" s="19">
        <f t="shared" si="110"/>
        <v>24.890246363999999</v>
      </c>
      <c r="Q811" s="19">
        <f t="shared" si="114"/>
        <v>0</v>
      </c>
      <c r="R811" s="20">
        <f t="shared" si="111"/>
        <v>0</v>
      </c>
      <c r="S811" s="20">
        <f t="shared" si="115"/>
        <v>0</v>
      </c>
      <c r="T811" s="20">
        <f>IF((T810+R811)&lt;0,0,IF((T810+R811)&gt;结论【关键目标】!C$28,结论【关键目标】!C$28,T810+R811))</f>
        <v>6.8222699999999996</v>
      </c>
      <c r="U811" s="19">
        <f>IF((T810+R811)&lt;结论【关键目标】!$C$28,0,(发电量计算【计算逻辑页】!R811+发电量计算【计算逻辑页】!T810-结论【关键目标】!$C$28))</f>
        <v>0</v>
      </c>
      <c r="V811" s="5">
        <f t="shared" si="112"/>
        <v>0</v>
      </c>
      <c r="W811" s="5">
        <f t="shared" si="113"/>
        <v>0</v>
      </c>
      <c r="X811" s="5">
        <f t="shared" si="116"/>
        <v>0</v>
      </c>
    </row>
    <row r="812" spans="1:24" x14ac:dyDescent="0.15">
      <c r="A812" s="7">
        <v>811</v>
      </c>
      <c r="B812" s="7">
        <v>2</v>
      </c>
      <c r="C812" s="7">
        <v>3</v>
      </c>
      <c r="D812" s="7">
        <v>19</v>
      </c>
      <c r="E812" s="7">
        <v>34</v>
      </c>
      <c r="F812" s="7">
        <v>0</v>
      </c>
      <c r="G812" s="7">
        <v>0</v>
      </c>
      <c r="H812" s="7">
        <f t="shared" si="108"/>
        <v>5</v>
      </c>
      <c r="I812" s="16">
        <f t="shared" si="109"/>
        <v>44960</v>
      </c>
      <c r="J812" s="17">
        <v>1.2267999999999999</v>
      </c>
      <c r="K812" s="18">
        <f>G812*结论【关键目标】!C$27*0.7735*0.001</f>
        <v>0</v>
      </c>
      <c r="L812" s="5">
        <v>-33877.971850000002</v>
      </c>
      <c r="M812" s="5">
        <f>ABS(IF(L812&lt;=0,L812/耗电量关键数据!$B$6/1000,L812/耗电量关键数据!$B$5/1000))</f>
        <v>13.551188740000001</v>
      </c>
      <c r="N812" s="5">
        <f>电气设备逐时使用率计算!H788</f>
        <v>7.0130699999999999</v>
      </c>
      <c r="O812" s="5">
        <f>灯光逐时使用率计算!H788</f>
        <v>3.7403040000000001</v>
      </c>
      <c r="P812" s="19">
        <f t="shared" si="110"/>
        <v>24.304562740000001</v>
      </c>
      <c r="Q812" s="19">
        <f t="shared" si="114"/>
        <v>24.304562740000001</v>
      </c>
      <c r="R812" s="20">
        <f t="shared" si="111"/>
        <v>-24.304562740000001</v>
      </c>
      <c r="S812" s="20">
        <f t="shared" si="115"/>
        <v>24.304562740000001</v>
      </c>
      <c r="T812" s="20">
        <f>IF((T811+R812)&lt;0,0,IF((T811+R812)&gt;结论【关键目标】!C$28,结论【关键目标】!C$28,T811+R812))</f>
        <v>0</v>
      </c>
      <c r="U812" s="19">
        <f>IF((T811+R812)&lt;结论【关键目标】!$C$28,0,(发电量计算【计算逻辑页】!R812+发电量计算【计算逻辑页】!T811-结论【关键目标】!$C$28))</f>
        <v>0</v>
      </c>
      <c r="V812" s="5">
        <f t="shared" si="112"/>
        <v>0</v>
      </c>
      <c r="W812" s="5">
        <f t="shared" si="113"/>
        <v>0</v>
      </c>
      <c r="X812" s="5">
        <f t="shared" si="116"/>
        <v>0</v>
      </c>
    </row>
    <row r="813" spans="1:24" x14ac:dyDescent="0.15">
      <c r="A813" s="7">
        <v>812</v>
      </c>
      <c r="B813" s="7">
        <v>2</v>
      </c>
      <c r="C813" s="7">
        <v>3</v>
      </c>
      <c r="D813" s="7">
        <v>20</v>
      </c>
      <c r="E813" s="7">
        <v>34</v>
      </c>
      <c r="F813" s="7">
        <v>-1</v>
      </c>
      <c r="G813" s="7">
        <v>0</v>
      </c>
      <c r="H813" s="7">
        <f t="shared" si="108"/>
        <v>5</v>
      </c>
      <c r="I813" s="16">
        <f t="shared" si="109"/>
        <v>44960</v>
      </c>
      <c r="J813" s="17">
        <v>1.2267999999999999</v>
      </c>
      <c r="K813" s="18">
        <f>G813*结论【关键目标】!C$27*0.7735*0.001</f>
        <v>0</v>
      </c>
      <c r="L813" s="5">
        <v>-35870.793729999998</v>
      </c>
      <c r="M813" s="5">
        <f>ABS(IF(L813&lt;=0,L813/耗电量关键数据!$B$6/1000,L813/耗电量关键数据!$B$5/1000))</f>
        <v>14.348317491999998</v>
      </c>
      <c r="N813" s="5">
        <f>电气设备逐时使用率计算!H789</f>
        <v>1.1688450000000001</v>
      </c>
      <c r="O813" s="5">
        <f>灯光逐时使用率计算!H789</f>
        <v>0.37403039999999999</v>
      </c>
      <c r="P813" s="19">
        <f t="shared" si="110"/>
        <v>15.891192891999998</v>
      </c>
      <c r="Q813" s="19">
        <f t="shared" si="114"/>
        <v>15.891192891999998</v>
      </c>
      <c r="R813" s="20">
        <f t="shared" si="111"/>
        <v>-15.891192891999998</v>
      </c>
      <c r="S813" s="20">
        <f t="shared" si="115"/>
        <v>15.891192891999998</v>
      </c>
      <c r="T813" s="20">
        <f>IF((T812+R813)&lt;0,0,IF((T812+R813)&gt;结论【关键目标】!C$28,结论【关键目标】!C$28,T812+R813))</f>
        <v>0</v>
      </c>
      <c r="U813" s="19">
        <f>IF((T812+R813)&lt;结论【关键目标】!$C$28,0,(发电量计算【计算逻辑页】!R813+发电量计算【计算逻辑页】!T812-结论【关键目标】!$C$28))</f>
        <v>0</v>
      </c>
      <c r="V813" s="5">
        <f t="shared" si="112"/>
        <v>0</v>
      </c>
      <c r="W813" s="5">
        <f t="shared" si="113"/>
        <v>0</v>
      </c>
      <c r="X813" s="5">
        <f t="shared" si="116"/>
        <v>0</v>
      </c>
    </row>
    <row r="814" spans="1:24" x14ac:dyDescent="0.15">
      <c r="A814" s="7">
        <v>813</v>
      </c>
      <c r="B814" s="7">
        <v>2</v>
      </c>
      <c r="C814" s="7">
        <v>3</v>
      </c>
      <c r="D814" s="7">
        <v>21</v>
      </c>
      <c r="E814" s="7">
        <v>34</v>
      </c>
      <c r="F814" s="7">
        <v>-0.7</v>
      </c>
      <c r="G814" s="7">
        <v>0</v>
      </c>
      <c r="H814" s="7">
        <f t="shared" si="108"/>
        <v>5</v>
      </c>
      <c r="I814" s="16">
        <f t="shared" si="109"/>
        <v>44960</v>
      </c>
      <c r="J814" s="17">
        <v>1.2267999999999999</v>
      </c>
      <c r="K814" s="18">
        <f>G814*结论【关键目标】!C$27*0.7735*0.001</f>
        <v>0</v>
      </c>
      <c r="L814" s="5">
        <v>-36756.492339999997</v>
      </c>
      <c r="M814" s="5">
        <f>ABS(IF(L814&lt;=0,L814/耗电量关键数据!$B$6/1000,L814/耗电量关键数据!$B$5/1000))</f>
        <v>14.702596935999997</v>
      </c>
      <c r="N814" s="5">
        <f>电气设备逐时使用率计算!H790</f>
        <v>1.1688450000000001</v>
      </c>
      <c r="O814" s="5">
        <f>灯光逐时使用率计算!H790</f>
        <v>0.37403039999999999</v>
      </c>
      <c r="P814" s="19">
        <f t="shared" si="110"/>
        <v>16.245472335999995</v>
      </c>
      <c r="Q814" s="19">
        <f t="shared" si="114"/>
        <v>16.245472335999995</v>
      </c>
      <c r="R814" s="20">
        <f t="shared" si="111"/>
        <v>-16.245472335999995</v>
      </c>
      <c r="S814" s="20">
        <f t="shared" si="115"/>
        <v>16.245472335999995</v>
      </c>
      <c r="T814" s="20">
        <f>IF((T813+R814)&lt;0,0,IF((T813+R814)&gt;结论【关键目标】!C$28,结论【关键目标】!C$28,T813+R814))</f>
        <v>0</v>
      </c>
      <c r="U814" s="19">
        <f>IF((T813+R814)&lt;结论【关键目标】!$C$28,0,(发电量计算【计算逻辑页】!R814+发电量计算【计算逻辑页】!T813-结论【关键目标】!$C$28))</f>
        <v>0</v>
      </c>
      <c r="V814" s="5">
        <f t="shared" si="112"/>
        <v>0</v>
      </c>
      <c r="W814" s="5">
        <f t="shared" si="113"/>
        <v>0</v>
      </c>
      <c r="X814" s="5">
        <f t="shared" si="116"/>
        <v>0</v>
      </c>
    </row>
    <row r="815" spans="1:24" x14ac:dyDescent="0.15">
      <c r="A815" s="7">
        <v>814</v>
      </c>
      <c r="B815" s="7">
        <v>2</v>
      </c>
      <c r="C815" s="7">
        <v>3</v>
      </c>
      <c r="D815" s="7">
        <v>22</v>
      </c>
      <c r="E815" s="7">
        <v>34</v>
      </c>
      <c r="F815" s="7">
        <v>-3</v>
      </c>
      <c r="G815" s="7">
        <v>0</v>
      </c>
      <c r="H815" s="7">
        <f t="shared" si="108"/>
        <v>5</v>
      </c>
      <c r="I815" s="16">
        <f t="shared" si="109"/>
        <v>44960</v>
      </c>
      <c r="J815" s="17">
        <v>0.70809999999999995</v>
      </c>
      <c r="K815" s="18">
        <f>G815*结论【关键目标】!C$27*0.7735*0.001</f>
        <v>0</v>
      </c>
      <c r="L815" s="5">
        <v>-36831.329449999997</v>
      </c>
      <c r="M815" s="5">
        <f>ABS(IF(L815&lt;=0,L815/耗电量关键数据!$B$6/1000,L815/耗电量关键数据!$B$5/1000))</f>
        <v>14.732531779999999</v>
      </c>
      <c r="N815" s="5">
        <f>电气设备逐时使用率计算!H791</f>
        <v>1.1688450000000001</v>
      </c>
      <c r="O815" s="5">
        <f>灯光逐时使用率计算!H791</f>
        <v>0.37403039999999999</v>
      </c>
      <c r="P815" s="19">
        <f t="shared" si="110"/>
        <v>16.275407179999998</v>
      </c>
      <c r="Q815" s="19">
        <f t="shared" si="114"/>
        <v>0</v>
      </c>
      <c r="R815" s="20">
        <f t="shared" si="111"/>
        <v>0</v>
      </c>
      <c r="S815" s="20">
        <f t="shared" si="115"/>
        <v>0</v>
      </c>
      <c r="T815" s="20">
        <f>IF((T814+R815)&lt;0,0,IF((T814+R815)&gt;结论【关键目标】!C$28,结论【关键目标】!C$28,T814+R815))</f>
        <v>0</v>
      </c>
      <c r="U815" s="19">
        <f>IF((T814+R815)&lt;结论【关键目标】!$C$28,0,(发电量计算【计算逻辑页】!R815+发电量计算【计算逻辑页】!T814-结论【关键目标】!$C$28))</f>
        <v>0</v>
      </c>
      <c r="V815" s="5">
        <f t="shared" si="112"/>
        <v>0</v>
      </c>
      <c r="W815" s="5">
        <f t="shared" si="113"/>
        <v>0</v>
      </c>
      <c r="X815" s="5">
        <f t="shared" si="116"/>
        <v>0</v>
      </c>
    </row>
    <row r="816" spans="1:24" x14ac:dyDescent="0.15">
      <c r="A816" s="7">
        <v>815</v>
      </c>
      <c r="B816" s="7">
        <v>2</v>
      </c>
      <c r="C816" s="7">
        <v>3</v>
      </c>
      <c r="D816" s="7">
        <v>23</v>
      </c>
      <c r="E816" s="7">
        <v>34</v>
      </c>
      <c r="F816" s="7">
        <v>-3</v>
      </c>
      <c r="G816" s="7">
        <v>0</v>
      </c>
      <c r="H816" s="7">
        <f t="shared" si="108"/>
        <v>5</v>
      </c>
      <c r="I816" s="16">
        <f t="shared" si="109"/>
        <v>44960</v>
      </c>
      <c r="J816" s="17">
        <v>0.70809999999999995</v>
      </c>
      <c r="K816" s="18">
        <f>G816*结论【关键目标】!C$27*0.7735*0.001</f>
        <v>0</v>
      </c>
      <c r="L816" s="5">
        <v>-37485.140030000002</v>
      </c>
      <c r="M816" s="5">
        <f>ABS(IF(L816&lt;=0,L816/耗电量关键数据!$B$6/1000,L816/耗电量关键数据!$B$5/1000))</f>
        <v>14.994056012000001</v>
      </c>
      <c r="N816" s="5">
        <f>电气设备逐时使用率计算!H792</f>
        <v>1.1688450000000001</v>
      </c>
      <c r="O816" s="5">
        <f>灯光逐时使用率计算!H792</f>
        <v>0.37403039999999999</v>
      </c>
      <c r="P816" s="19">
        <f t="shared" si="110"/>
        <v>16.536931412000001</v>
      </c>
      <c r="Q816" s="19">
        <f t="shared" si="114"/>
        <v>0</v>
      </c>
      <c r="R816" s="20">
        <f t="shared" si="111"/>
        <v>0</v>
      </c>
      <c r="S816" s="20">
        <f t="shared" si="115"/>
        <v>0</v>
      </c>
      <c r="T816" s="20">
        <f>IF((T815+R816)&lt;0,0,IF((T815+R816)&gt;结论【关键目标】!C$28,结论【关键目标】!C$28,T815+R816))</f>
        <v>0</v>
      </c>
      <c r="U816" s="19">
        <f>IF((T815+R816)&lt;结论【关键目标】!$C$28,0,(发电量计算【计算逻辑页】!R816+发电量计算【计算逻辑页】!T815-结论【关键目标】!$C$28))</f>
        <v>0</v>
      </c>
      <c r="V816" s="5">
        <f t="shared" si="112"/>
        <v>0</v>
      </c>
      <c r="W816" s="5">
        <f t="shared" si="113"/>
        <v>0</v>
      </c>
      <c r="X816" s="5">
        <f t="shared" si="116"/>
        <v>0</v>
      </c>
    </row>
    <row r="817" spans="1:24" x14ac:dyDescent="0.15">
      <c r="A817" s="7">
        <v>816</v>
      </c>
      <c r="B817" s="7">
        <v>2</v>
      </c>
      <c r="C817" s="7">
        <v>3</v>
      </c>
      <c r="D817" s="7">
        <v>24</v>
      </c>
      <c r="E817" s="7">
        <v>34</v>
      </c>
      <c r="F817" s="7">
        <v>-1.2</v>
      </c>
      <c r="G817" s="7">
        <v>0</v>
      </c>
      <c r="H817" s="7">
        <f t="shared" si="108"/>
        <v>5</v>
      </c>
      <c r="I817" s="16">
        <f t="shared" si="109"/>
        <v>44960</v>
      </c>
      <c r="J817" s="17">
        <v>0.2407</v>
      </c>
      <c r="K817" s="18">
        <f>G817*结论【关键目标】!C$27*0.7735*0.001</f>
        <v>0</v>
      </c>
      <c r="L817" s="5">
        <v>-37921.013749999998</v>
      </c>
      <c r="M817" s="5">
        <f>ABS(IF(L817&lt;=0,L817/耗电量关键数据!$B$6/1000,L817/耗电量关键数据!$B$5/1000))</f>
        <v>15.168405499999999</v>
      </c>
      <c r="N817" s="5">
        <f>电气设备逐时使用率计算!H793</f>
        <v>1.1688450000000001</v>
      </c>
      <c r="O817" s="5">
        <f>灯光逐时使用率计算!H793</f>
        <v>0.37403039999999999</v>
      </c>
      <c r="P817" s="19">
        <f t="shared" si="110"/>
        <v>16.711280899999998</v>
      </c>
      <c r="Q817" s="19">
        <f t="shared" si="114"/>
        <v>0</v>
      </c>
      <c r="R817" s="20">
        <f t="shared" si="111"/>
        <v>0</v>
      </c>
      <c r="S817" s="20">
        <f t="shared" si="115"/>
        <v>0</v>
      </c>
      <c r="T817" s="20">
        <f>IF((T816+R817)&lt;0,0,IF((T816+R817)&gt;结论【关键目标】!C$28,结论【关键目标】!C$28,T816+R817))</f>
        <v>0</v>
      </c>
      <c r="U817" s="19">
        <f>IF((T816+R817)&lt;结论【关键目标】!$C$28,0,(发电量计算【计算逻辑页】!R817+发电量计算【计算逻辑页】!T816-结论【关键目标】!$C$28))</f>
        <v>0</v>
      </c>
      <c r="V817" s="5">
        <f t="shared" si="112"/>
        <v>0</v>
      </c>
      <c r="W817" s="5">
        <f t="shared" si="113"/>
        <v>0</v>
      </c>
      <c r="X817" s="5">
        <f t="shared" si="116"/>
        <v>0</v>
      </c>
    </row>
    <row r="818" spans="1:24" x14ac:dyDescent="0.15">
      <c r="A818" s="7">
        <v>817</v>
      </c>
      <c r="B818" s="7">
        <v>2</v>
      </c>
      <c r="C818" s="7">
        <v>4</v>
      </c>
      <c r="D818" s="7">
        <v>1</v>
      </c>
      <c r="E818" s="7">
        <v>35</v>
      </c>
      <c r="F818" s="7">
        <v>-3</v>
      </c>
      <c r="G818" s="7">
        <v>0</v>
      </c>
      <c r="H818" s="7">
        <f t="shared" si="108"/>
        <v>6</v>
      </c>
      <c r="I818" s="16">
        <f t="shared" si="109"/>
        <v>44961</v>
      </c>
      <c r="J818" s="17">
        <v>0.2407</v>
      </c>
      <c r="K818" s="18">
        <f>G818*结论【关键目标】!C$27*0.7735*0.001</f>
        <v>0</v>
      </c>
      <c r="L818" s="5">
        <v>-38356.887470000001</v>
      </c>
      <c r="M818" s="5">
        <f>ABS(IF(L818&lt;=0,L818/耗电量关键数据!$B$6/1000,L818/耗电量关键数据!$B$5/1000))</f>
        <v>15.342754988000001</v>
      </c>
      <c r="N818" s="19">
        <f>耗电量关键数据!$B$14</f>
        <v>1.1688450000000001</v>
      </c>
      <c r="O818" s="19">
        <f>耗电量关键数据!$B$15</f>
        <v>0.37403039999999999</v>
      </c>
      <c r="P818" s="19">
        <f t="shared" si="110"/>
        <v>16.885630387999999</v>
      </c>
      <c r="Q818" s="19">
        <f t="shared" si="114"/>
        <v>0</v>
      </c>
      <c r="R818" s="20">
        <f t="shared" si="111"/>
        <v>0</v>
      </c>
      <c r="S818" s="20">
        <f t="shared" si="115"/>
        <v>0</v>
      </c>
      <c r="T818" s="20">
        <f>IF((T817+R818)&lt;0,0,IF((T817+R818)&gt;结论【关键目标】!C$28,结论【关键目标】!C$28,T817+R818))</f>
        <v>0</v>
      </c>
      <c r="U818" s="19">
        <f>IF((T817+R818)&lt;结论【关键目标】!$C$28,0,(发电量计算【计算逻辑页】!R818+发电量计算【计算逻辑页】!T817-结论【关键目标】!$C$28))</f>
        <v>0</v>
      </c>
      <c r="V818" s="5">
        <f t="shared" si="112"/>
        <v>0</v>
      </c>
      <c r="W818" s="5">
        <f t="shared" si="113"/>
        <v>0</v>
      </c>
      <c r="X818" s="5">
        <f t="shared" si="116"/>
        <v>0</v>
      </c>
    </row>
    <row r="819" spans="1:24" x14ac:dyDescent="0.15">
      <c r="A819" s="7">
        <v>818</v>
      </c>
      <c r="B819" s="7">
        <v>2</v>
      </c>
      <c r="C819" s="7">
        <v>4</v>
      </c>
      <c r="D819" s="7">
        <v>2</v>
      </c>
      <c r="E819" s="7">
        <v>35</v>
      </c>
      <c r="F819" s="7">
        <v>-3</v>
      </c>
      <c r="G819" s="7">
        <v>0</v>
      </c>
      <c r="H819" s="7">
        <f t="shared" si="108"/>
        <v>6</v>
      </c>
      <c r="I819" s="16">
        <f t="shared" si="109"/>
        <v>44961</v>
      </c>
      <c r="J819" s="17">
        <v>0.2407</v>
      </c>
      <c r="K819" s="18">
        <f>G819*结论【关键目标】!C$27*0.7735*0.001</f>
        <v>0</v>
      </c>
      <c r="L819" s="5">
        <v>-38792.761189999997</v>
      </c>
      <c r="M819" s="5">
        <f>ABS(IF(L819&lt;=0,L819/耗电量关键数据!$B$6/1000,L819/耗电量关键数据!$B$5/1000))</f>
        <v>15.517104475999998</v>
      </c>
      <c r="N819" s="19">
        <f>耗电量关键数据!$B$14</f>
        <v>1.1688450000000001</v>
      </c>
      <c r="O819" s="19">
        <f>耗电量关键数据!$B$15</f>
        <v>0.37403039999999999</v>
      </c>
      <c r="P819" s="19">
        <f t="shared" si="110"/>
        <v>17.059979875999996</v>
      </c>
      <c r="Q819" s="19">
        <f t="shared" si="114"/>
        <v>0</v>
      </c>
      <c r="R819" s="20">
        <f t="shared" si="111"/>
        <v>0</v>
      </c>
      <c r="S819" s="20">
        <f t="shared" si="115"/>
        <v>0</v>
      </c>
      <c r="T819" s="20">
        <f>IF((T818+R819)&lt;0,0,IF((T818+R819)&gt;结论【关键目标】!C$28,结论【关键目标】!C$28,T818+R819))</f>
        <v>0</v>
      </c>
      <c r="U819" s="19">
        <f>IF((T818+R819)&lt;结论【关键目标】!$C$28,0,(发电量计算【计算逻辑页】!R819+发电量计算【计算逻辑页】!T818-结论【关键目标】!$C$28))</f>
        <v>0</v>
      </c>
      <c r="V819" s="5">
        <f t="shared" si="112"/>
        <v>0</v>
      </c>
      <c r="W819" s="5">
        <f t="shared" si="113"/>
        <v>0</v>
      </c>
      <c r="X819" s="5">
        <f t="shared" si="116"/>
        <v>0</v>
      </c>
    </row>
    <row r="820" spans="1:24" x14ac:dyDescent="0.15">
      <c r="A820" s="7">
        <v>819</v>
      </c>
      <c r="B820" s="7">
        <v>2</v>
      </c>
      <c r="C820" s="7">
        <v>4</v>
      </c>
      <c r="D820" s="7">
        <v>3</v>
      </c>
      <c r="E820" s="7">
        <v>35</v>
      </c>
      <c r="F820" s="7">
        <v>-1.4</v>
      </c>
      <c r="G820" s="7">
        <v>0</v>
      </c>
      <c r="H820" s="7">
        <f t="shared" si="108"/>
        <v>6</v>
      </c>
      <c r="I820" s="16">
        <f t="shared" si="109"/>
        <v>44961</v>
      </c>
      <c r="J820" s="17">
        <v>0.2407</v>
      </c>
      <c r="K820" s="18">
        <f>G820*结论【关键目标】!C$27*0.7735*0.001</f>
        <v>0</v>
      </c>
      <c r="L820" s="5">
        <v>-40100.382360000003</v>
      </c>
      <c r="M820" s="5">
        <f>ABS(IF(L820&lt;=0,L820/耗电量关键数据!$B$6/1000,L820/耗电量关键数据!$B$5/1000))</f>
        <v>16.040152944000003</v>
      </c>
      <c r="N820" s="19">
        <f>耗电量关键数据!$B$14</f>
        <v>1.1688450000000001</v>
      </c>
      <c r="O820" s="19">
        <f>耗电量关键数据!$B$15</f>
        <v>0.37403039999999999</v>
      </c>
      <c r="P820" s="19">
        <f t="shared" si="110"/>
        <v>17.583028344000002</v>
      </c>
      <c r="Q820" s="19">
        <f t="shared" si="114"/>
        <v>0</v>
      </c>
      <c r="R820" s="20">
        <f t="shared" si="111"/>
        <v>0</v>
      </c>
      <c r="S820" s="20">
        <f t="shared" si="115"/>
        <v>0</v>
      </c>
      <c r="T820" s="20">
        <f>IF((T819+R820)&lt;0,0,IF((T819+R820)&gt;结论【关键目标】!C$28,结论【关键目标】!C$28,T819+R820))</f>
        <v>0</v>
      </c>
      <c r="U820" s="19">
        <f>IF((T819+R820)&lt;结论【关键目标】!$C$28,0,(发电量计算【计算逻辑页】!R820+发电量计算【计算逻辑页】!T819-结论【关键目标】!$C$28))</f>
        <v>0</v>
      </c>
      <c r="V820" s="5">
        <f t="shared" si="112"/>
        <v>0</v>
      </c>
      <c r="W820" s="5">
        <f t="shared" si="113"/>
        <v>0</v>
      </c>
      <c r="X820" s="5">
        <f t="shared" si="116"/>
        <v>0</v>
      </c>
    </row>
    <row r="821" spans="1:24" x14ac:dyDescent="0.15">
      <c r="A821" s="7">
        <v>820</v>
      </c>
      <c r="B821" s="7">
        <v>2</v>
      </c>
      <c r="C821" s="7">
        <v>4</v>
      </c>
      <c r="D821" s="7">
        <v>4</v>
      </c>
      <c r="E821" s="7">
        <v>35</v>
      </c>
      <c r="F821" s="7">
        <v>-3</v>
      </c>
      <c r="G821" s="7">
        <v>0</v>
      </c>
      <c r="H821" s="7">
        <f t="shared" si="108"/>
        <v>6</v>
      </c>
      <c r="I821" s="16">
        <f t="shared" si="109"/>
        <v>44961</v>
      </c>
      <c r="J821" s="17">
        <v>0.2407</v>
      </c>
      <c r="K821" s="18">
        <f>G821*结论【关键目标】!C$27*0.7735*0.001</f>
        <v>0</v>
      </c>
      <c r="L821" s="5">
        <v>-41408.003519999998</v>
      </c>
      <c r="M821" s="5">
        <f>ABS(IF(L821&lt;=0,L821/耗电量关键数据!$B$6/1000,L821/耗电量关键数据!$B$5/1000))</f>
        <v>16.563201408000001</v>
      </c>
      <c r="N821" s="19">
        <f>耗电量关键数据!$B$14</f>
        <v>1.1688450000000001</v>
      </c>
      <c r="O821" s="19">
        <f>耗电量关键数据!$B$15</f>
        <v>0.37403039999999999</v>
      </c>
      <c r="P821" s="19">
        <f t="shared" si="110"/>
        <v>18.106076808000001</v>
      </c>
      <c r="Q821" s="19">
        <f t="shared" si="114"/>
        <v>0</v>
      </c>
      <c r="R821" s="20">
        <f t="shared" si="111"/>
        <v>0</v>
      </c>
      <c r="S821" s="20">
        <f t="shared" si="115"/>
        <v>0</v>
      </c>
      <c r="T821" s="20">
        <f>IF((T820+R821)&lt;0,0,IF((T820+R821)&gt;结论【关键目标】!C$28,结论【关键目标】!C$28,T820+R821))</f>
        <v>0</v>
      </c>
      <c r="U821" s="19">
        <f>IF((T820+R821)&lt;结论【关键目标】!$C$28,0,(发电量计算【计算逻辑页】!R821+发电量计算【计算逻辑页】!T820-结论【关键目标】!$C$28))</f>
        <v>0</v>
      </c>
      <c r="V821" s="5">
        <f t="shared" si="112"/>
        <v>0</v>
      </c>
      <c r="W821" s="5">
        <f t="shared" si="113"/>
        <v>0</v>
      </c>
      <c r="X821" s="5">
        <f t="shared" si="116"/>
        <v>0</v>
      </c>
    </row>
    <row r="822" spans="1:24" x14ac:dyDescent="0.15">
      <c r="A822" s="7">
        <v>821</v>
      </c>
      <c r="B822" s="7">
        <v>2</v>
      </c>
      <c r="C822" s="7">
        <v>4</v>
      </c>
      <c r="D822" s="7">
        <v>5</v>
      </c>
      <c r="E822" s="7">
        <v>35</v>
      </c>
      <c r="F822" s="7">
        <v>-3</v>
      </c>
      <c r="G822" s="7">
        <v>0</v>
      </c>
      <c r="H822" s="7">
        <f t="shared" si="108"/>
        <v>6</v>
      </c>
      <c r="I822" s="16">
        <f t="shared" si="109"/>
        <v>44961</v>
      </c>
      <c r="J822" s="17">
        <v>0.2407</v>
      </c>
      <c r="K822" s="18">
        <f>G822*结论【关键目标】!C$27*0.7735*0.001</f>
        <v>0</v>
      </c>
      <c r="L822" s="5">
        <v>-42279.750959999998</v>
      </c>
      <c r="M822" s="5">
        <f>ABS(IF(L822&lt;=0,L822/耗电量关键数据!$B$6/1000,L822/耗电量关键数据!$B$5/1000))</f>
        <v>16.911900383999999</v>
      </c>
      <c r="N822" s="19">
        <f>耗电量关键数据!$B$14</f>
        <v>1.1688450000000001</v>
      </c>
      <c r="O822" s="19">
        <f>耗电量关键数据!$B$15</f>
        <v>0.37403039999999999</v>
      </c>
      <c r="P822" s="19">
        <f t="shared" si="110"/>
        <v>18.454775783999999</v>
      </c>
      <c r="Q822" s="19">
        <f t="shared" si="114"/>
        <v>0</v>
      </c>
      <c r="R822" s="20">
        <f t="shared" si="111"/>
        <v>0</v>
      </c>
      <c r="S822" s="20">
        <f t="shared" si="115"/>
        <v>0</v>
      </c>
      <c r="T822" s="20">
        <f>IF((T821+R822)&lt;0,0,IF((T821+R822)&gt;结论【关键目标】!C$28,结论【关键目标】!C$28,T821+R822))</f>
        <v>0</v>
      </c>
      <c r="U822" s="19">
        <f>IF((T821+R822)&lt;结论【关键目标】!$C$28,0,(发电量计算【计算逻辑页】!R822+发电量计算【计算逻辑页】!T821-结论【关键目标】!$C$28))</f>
        <v>0</v>
      </c>
      <c r="V822" s="5">
        <f t="shared" si="112"/>
        <v>0</v>
      </c>
      <c r="W822" s="5">
        <f t="shared" si="113"/>
        <v>0</v>
      </c>
      <c r="X822" s="5">
        <f t="shared" si="116"/>
        <v>0</v>
      </c>
    </row>
    <row r="823" spans="1:24" x14ac:dyDescent="0.15">
      <c r="A823" s="7">
        <v>822</v>
      </c>
      <c r="B823" s="7">
        <v>2</v>
      </c>
      <c r="C823" s="7">
        <v>4</v>
      </c>
      <c r="D823" s="7">
        <v>6</v>
      </c>
      <c r="E823" s="7">
        <v>35</v>
      </c>
      <c r="F823" s="7">
        <v>-1.8</v>
      </c>
      <c r="G823" s="7">
        <v>0</v>
      </c>
      <c r="H823" s="7">
        <f t="shared" si="108"/>
        <v>6</v>
      </c>
      <c r="I823" s="16">
        <f t="shared" si="109"/>
        <v>44961</v>
      </c>
      <c r="J823" s="17">
        <v>0.2407</v>
      </c>
      <c r="K823" s="18">
        <f>G823*结论【关键目标】!C$27*0.7735*0.001</f>
        <v>0</v>
      </c>
      <c r="L823" s="5">
        <v>-43620.656569999999</v>
      </c>
      <c r="M823" s="5">
        <f>ABS(IF(L823&lt;=0,L823/耗电量关键数据!$B$6/1000,L823/耗电量关键数据!$B$5/1000))</f>
        <v>17.448262628000002</v>
      </c>
      <c r="N823" s="19">
        <f>耗电量关键数据!$B$14</f>
        <v>1.1688450000000001</v>
      </c>
      <c r="O823" s="19">
        <f>耗电量关键数据!$B$15</f>
        <v>0.37403039999999999</v>
      </c>
      <c r="P823" s="19">
        <f t="shared" si="110"/>
        <v>18.991138028000002</v>
      </c>
      <c r="Q823" s="19">
        <f t="shared" si="114"/>
        <v>0</v>
      </c>
      <c r="R823" s="20">
        <f t="shared" si="111"/>
        <v>0</v>
      </c>
      <c r="S823" s="20">
        <f t="shared" si="115"/>
        <v>0</v>
      </c>
      <c r="T823" s="20">
        <f>IF((T822+R823)&lt;0,0,IF((T822+R823)&gt;结论【关键目标】!C$28,结论【关键目标】!C$28,T822+R823))</f>
        <v>0</v>
      </c>
      <c r="U823" s="19">
        <f>IF((T822+R823)&lt;结论【关键目标】!$C$28,0,(发电量计算【计算逻辑页】!R823+发电量计算【计算逻辑页】!T822-结论【关键目标】!$C$28))</f>
        <v>0</v>
      </c>
      <c r="V823" s="5">
        <f t="shared" si="112"/>
        <v>0</v>
      </c>
      <c r="W823" s="5">
        <f t="shared" si="113"/>
        <v>0</v>
      </c>
      <c r="X823" s="5">
        <f t="shared" si="116"/>
        <v>0</v>
      </c>
    </row>
    <row r="824" spans="1:24" x14ac:dyDescent="0.15">
      <c r="A824" s="7">
        <v>823</v>
      </c>
      <c r="B824" s="7">
        <v>2</v>
      </c>
      <c r="C824" s="7">
        <v>4</v>
      </c>
      <c r="D824" s="7">
        <v>7</v>
      </c>
      <c r="E824" s="7">
        <v>35</v>
      </c>
      <c r="F824" s="7">
        <v>-4</v>
      </c>
      <c r="G824" s="7">
        <v>0.2</v>
      </c>
      <c r="H824" s="7">
        <f t="shared" si="108"/>
        <v>6</v>
      </c>
      <c r="I824" s="16">
        <f t="shared" si="109"/>
        <v>44961</v>
      </c>
      <c r="J824" s="17">
        <v>0.2407</v>
      </c>
      <c r="K824" s="18">
        <f>G824*结论【关键目标】!C$27*0.7735*0.001</f>
        <v>1.8564000000000001E-2</v>
      </c>
      <c r="L824" s="5">
        <v>-43492.394999999997</v>
      </c>
      <c r="M824" s="5">
        <f>ABS(IF(L824&lt;=0,L824/耗电量关键数据!$B$6/1000,L824/耗电量关键数据!$B$5/1000))</f>
        <v>17.396957999999998</v>
      </c>
      <c r="N824" s="19">
        <f>耗电量关键数据!$B$14</f>
        <v>1.1688450000000001</v>
      </c>
      <c r="O824" s="19">
        <f>耗电量关键数据!$B$15</f>
        <v>0.37403039999999999</v>
      </c>
      <c r="P824" s="19">
        <f t="shared" si="110"/>
        <v>18.939833399999998</v>
      </c>
      <c r="Q824" s="19">
        <f t="shared" si="114"/>
        <v>0</v>
      </c>
      <c r="R824" s="20">
        <f t="shared" si="111"/>
        <v>1.8564000000000001E-2</v>
      </c>
      <c r="S824" s="20">
        <f t="shared" si="115"/>
        <v>0</v>
      </c>
      <c r="T824" s="20">
        <f>IF((T823+R824)&lt;0,0,IF((T823+R824)&gt;结论【关键目标】!C$28,结论【关键目标】!C$28,T823+R824))</f>
        <v>1.8564000000000001E-2</v>
      </c>
      <c r="U824" s="19">
        <f>IF((T823+R824)&lt;结论【关键目标】!$C$28,0,(发电量计算【计算逻辑页】!R824+发电量计算【计算逻辑页】!T823-结论【关键目标】!$C$28))</f>
        <v>0</v>
      </c>
      <c r="V824" s="5">
        <f t="shared" si="112"/>
        <v>0</v>
      </c>
      <c r="W824" s="5">
        <f t="shared" si="113"/>
        <v>4.4683548000000002E-3</v>
      </c>
      <c r="X824" s="5">
        <f t="shared" si="116"/>
        <v>0</v>
      </c>
    </row>
    <row r="825" spans="1:24" x14ac:dyDescent="0.15">
      <c r="A825" s="7">
        <v>824</v>
      </c>
      <c r="B825" s="7">
        <v>2</v>
      </c>
      <c r="C825" s="7">
        <v>4</v>
      </c>
      <c r="D825" s="7">
        <v>8</v>
      </c>
      <c r="E825" s="7">
        <v>35</v>
      </c>
      <c r="F825" s="7">
        <v>-4</v>
      </c>
      <c r="G825" s="7">
        <v>83.1</v>
      </c>
      <c r="H825" s="7">
        <f t="shared" si="108"/>
        <v>6</v>
      </c>
      <c r="I825" s="16">
        <f t="shared" si="109"/>
        <v>44961</v>
      </c>
      <c r="J825" s="17">
        <v>0.70809999999999995</v>
      </c>
      <c r="K825" s="18">
        <f>G825*结论【关键目标】!C$27*0.7735*0.001</f>
        <v>7.7133419999999999</v>
      </c>
      <c r="L825" s="5">
        <v>-41956.704120000002</v>
      </c>
      <c r="M825" s="5">
        <f>ABS(IF(L825&lt;=0,L825/耗电量关键数据!$B$6/1000,L825/耗电量关键数据!$B$5/1000))</f>
        <v>16.782681648000001</v>
      </c>
      <c r="N825" s="19">
        <f>耗电量关键数据!$B$14</f>
        <v>1.1688450000000001</v>
      </c>
      <c r="O825" s="19">
        <f>耗电量关键数据!$B$15</f>
        <v>0.37403039999999999</v>
      </c>
      <c r="P825" s="19">
        <f t="shared" si="110"/>
        <v>18.325557048</v>
      </c>
      <c r="Q825" s="19">
        <f t="shared" si="114"/>
        <v>0</v>
      </c>
      <c r="R825" s="20">
        <f t="shared" si="111"/>
        <v>7.7133419999999999</v>
      </c>
      <c r="S825" s="20">
        <f t="shared" si="115"/>
        <v>0</v>
      </c>
      <c r="T825" s="20">
        <f>IF((T824+R825)&lt;0,0,IF((T824+R825)&gt;结论【关键目标】!C$28,结论【关键目标】!C$28,T824+R825))</f>
        <v>7.7319059999999995</v>
      </c>
      <c r="U825" s="19">
        <f>IF((T824+R825)&lt;结论【关键目标】!$C$28,0,(发电量计算【计算逻辑页】!R825+发电量计算【计算逻辑页】!T824-结论【关键目标】!$C$28))</f>
        <v>0</v>
      </c>
      <c r="V825" s="5">
        <f t="shared" si="112"/>
        <v>0</v>
      </c>
      <c r="W825" s="5">
        <f t="shared" si="113"/>
        <v>5.4618174701999997</v>
      </c>
      <c r="X825" s="5">
        <f t="shared" si="116"/>
        <v>0</v>
      </c>
    </row>
    <row r="826" spans="1:24" x14ac:dyDescent="0.15">
      <c r="A826" s="7">
        <v>825</v>
      </c>
      <c r="B826" s="7">
        <v>2</v>
      </c>
      <c r="C826" s="7">
        <v>4</v>
      </c>
      <c r="D826" s="7">
        <v>9</v>
      </c>
      <c r="E826" s="7">
        <v>35</v>
      </c>
      <c r="F826" s="7">
        <v>-3.2</v>
      </c>
      <c r="G826" s="7">
        <v>156.4</v>
      </c>
      <c r="H826" s="7">
        <f t="shared" si="108"/>
        <v>6</v>
      </c>
      <c r="I826" s="16">
        <f t="shared" si="109"/>
        <v>44961</v>
      </c>
      <c r="J826" s="17">
        <v>0.70809999999999995</v>
      </c>
      <c r="K826" s="18">
        <f>G826*结论【关键目标】!C$27*0.7735*0.001</f>
        <v>14.517047999999999</v>
      </c>
      <c r="L826" s="5">
        <v>-34438.540330000003</v>
      </c>
      <c r="M826" s="5">
        <f>ABS(IF(L826&lt;=0,L826/耗电量关键数据!$B$6/1000,L826/耗电量关键数据!$B$5/1000))</f>
        <v>13.775416132000002</v>
      </c>
      <c r="N826" s="19">
        <f>耗电量关键数据!$B$14</f>
        <v>1.1688450000000001</v>
      </c>
      <c r="O826" s="19">
        <f>耗电量关键数据!$B$15</f>
        <v>0.37403039999999999</v>
      </c>
      <c r="P826" s="19">
        <f t="shared" si="110"/>
        <v>15.318291532000002</v>
      </c>
      <c r="Q826" s="19">
        <f t="shared" si="114"/>
        <v>0</v>
      </c>
      <c r="R826" s="20">
        <f t="shared" si="111"/>
        <v>14.517047999999999</v>
      </c>
      <c r="S826" s="20">
        <f t="shared" si="115"/>
        <v>0</v>
      </c>
      <c r="T826" s="20">
        <f>IF((T825+R826)&lt;0,0,IF((T825+R826)&gt;结论【关键目标】!C$28,结论【关键目标】!C$28,T825+R826))</f>
        <v>22</v>
      </c>
      <c r="U826" s="19">
        <f>IF((T825+R826)&lt;结论【关键目标】!$C$28,0,(发电量计算【计算逻辑页】!R826+发电量计算【计算逻辑页】!T825-结论【关键目标】!$C$28))</f>
        <v>0.24895399999999768</v>
      </c>
      <c r="V826" s="5">
        <f t="shared" si="112"/>
        <v>8.7133899999999181E-2</v>
      </c>
      <c r="W826" s="5">
        <f t="shared" si="113"/>
        <v>10.279521688799999</v>
      </c>
      <c r="X826" s="5">
        <f t="shared" si="116"/>
        <v>0</v>
      </c>
    </row>
    <row r="827" spans="1:24" x14ac:dyDescent="0.15">
      <c r="A827" s="7">
        <v>826</v>
      </c>
      <c r="B827" s="7">
        <v>2</v>
      </c>
      <c r="C827" s="7">
        <v>4</v>
      </c>
      <c r="D827" s="7">
        <v>10</v>
      </c>
      <c r="E827" s="7">
        <v>35</v>
      </c>
      <c r="F827" s="7">
        <v>-3</v>
      </c>
      <c r="G827" s="7">
        <v>293.39999999999998</v>
      </c>
      <c r="H827" s="7">
        <f t="shared" si="108"/>
        <v>6</v>
      </c>
      <c r="I827" s="16">
        <f t="shared" si="109"/>
        <v>44961</v>
      </c>
      <c r="J827" s="17">
        <v>0.70809999999999995</v>
      </c>
      <c r="K827" s="18">
        <f>G827*结论【关键目标】!C$27*0.7735*0.001</f>
        <v>27.233387999999998</v>
      </c>
      <c r="L827" s="5">
        <v>-30455.56367</v>
      </c>
      <c r="M827" s="5">
        <f>ABS(IF(L827&lt;=0,L827/耗电量关键数据!$B$6/1000,L827/耗电量关键数据!$B$5/1000))</f>
        <v>12.182225468</v>
      </c>
      <c r="N827" s="19">
        <f>耗电量关键数据!$B$14</f>
        <v>1.1688450000000001</v>
      </c>
      <c r="O827" s="19">
        <f>耗电量关键数据!$B$15</f>
        <v>0.37403039999999999</v>
      </c>
      <c r="P827" s="19">
        <f t="shared" si="110"/>
        <v>13.725100868</v>
      </c>
      <c r="Q827" s="19">
        <f t="shared" si="114"/>
        <v>0</v>
      </c>
      <c r="R827" s="20">
        <f t="shared" si="111"/>
        <v>27.233387999999998</v>
      </c>
      <c r="S827" s="20">
        <f t="shared" si="115"/>
        <v>0</v>
      </c>
      <c r="T827" s="20">
        <f>IF((T826+R827)&lt;0,0,IF((T826+R827)&gt;结论【关键目标】!C$28,结论【关键目标】!C$28,T826+R827))</f>
        <v>22</v>
      </c>
      <c r="U827" s="19">
        <f>IF((T826+R827)&lt;结论【关键目标】!$C$28,0,(发电量计算【计算逻辑页】!R827+发电量计算【计算逻辑页】!T826-结论【关键目标】!$C$28))</f>
        <v>27.233387999999998</v>
      </c>
      <c r="V827" s="5">
        <f t="shared" si="112"/>
        <v>9.5316857999999982</v>
      </c>
      <c r="W827" s="5">
        <f t="shared" si="113"/>
        <v>9.7187439246308003</v>
      </c>
      <c r="X827" s="5">
        <f t="shared" si="116"/>
        <v>0</v>
      </c>
    </row>
    <row r="828" spans="1:24" x14ac:dyDescent="0.15">
      <c r="A828" s="7">
        <v>827</v>
      </c>
      <c r="B828" s="7">
        <v>2</v>
      </c>
      <c r="C828" s="7">
        <v>4</v>
      </c>
      <c r="D828" s="7">
        <v>11</v>
      </c>
      <c r="E828" s="7">
        <v>35</v>
      </c>
      <c r="F828" s="7">
        <v>-2</v>
      </c>
      <c r="G828" s="7">
        <v>377.8</v>
      </c>
      <c r="H828" s="7">
        <f t="shared" si="108"/>
        <v>6</v>
      </c>
      <c r="I828" s="16">
        <f t="shared" si="109"/>
        <v>44961</v>
      </c>
      <c r="J828" s="17">
        <v>1.2267999999999999</v>
      </c>
      <c r="K828" s="18">
        <f>G828*结论【关键目标】!C$27*0.7735*0.001</f>
        <v>35.067396000000002</v>
      </c>
      <c r="L828" s="5">
        <v>-22256.606400000001</v>
      </c>
      <c r="M828" s="5">
        <f>ABS(IF(L828&lt;=0,L828/耗电量关键数据!$B$6/1000,L828/耗电量关键数据!$B$5/1000))</f>
        <v>8.9026425600000003</v>
      </c>
      <c r="N828" s="19">
        <f>耗电量关键数据!$B$14</f>
        <v>1.1688450000000001</v>
      </c>
      <c r="O828" s="19">
        <f>耗电量关键数据!$B$15</f>
        <v>0.37403039999999999</v>
      </c>
      <c r="P828" s="19">
        <f t="shared" si="110"/>
        <v>10.445517960000002</v>
      </c>
      <c r="Q828" s="19">
        <f t="shared" si="114"/>
        <v>10.445517960000002</v>
      </c>
      <c r="R828" s="20">
        <f t="shared" si="111"/>
        <v>24.621878039999999</v>
      </c>
      <c r="S828" s="20">
        <f t="shared" si="115"/>
        <v>0</v>
      </c>
      <c r="T828" s="20">
        <f>IF((T827+R828)&lt;0,0,IF((T827+R828)&gt;结论【关键目标】!C$28,结论【关键目标】!C$28,T827+R828))</f>
        <v>22</v>
      </c>
      <c r="U828" s="19">
        <f>IF((T827+R828)&lt;结论【关键目标】!$C$28,0,(发电量计算【计算逻辑页】!R828+发电量计算【计算逻辑页】!T827-结论【关键目标】!$C$28))</f>
        <v>24.621878039999999</v>
      </c>
      <c r="V828" s="5">
        <f t="shared" si="112"/>
        <v>8.6176573139999988</v>
      </c>
      <c r="W828" s="5">
        <f t="shared" si="113"/>
        <v>12.814561433328</v>
      </c>
      <c r="X828" s="5">
        <f t="shared" si="116"/>
        <v>0</v>
      </c>
    </row>
    <row r="829" spans="1:24" x14ac:dyDescent="0.15">
      <c r="A829" s="7">
        <v>828</v>
      </c>
      <c r="B829" s="7">
        <v>2</v>
      </c>
      <c r="C829" s="7">
        <v>4</v>
      </c>
      <c r="D829" s="7">
        <v>12</v>
      </c>
      <c r="E829" s="7">
        <v>35</v>
      </c>
      <c r="F829" s="7">
        <v>-1.6</v>
      </c>
      <c r="G829" s="7">
        <v>388.1</v>
      </c>
      <c r="H829" s="7">
        <f t="shared" si="108"/>
        <v>6</v>
      </c>
      <c r="I829" s="16">
        <f t="shared" si="109"/>
        <v>44961</v>
      </c>
      <c r="J829" s="17">
        <v>1.2267999999999999</v>
      </c>
      <c r="K829" s="18">
        <f>G829*结论【关键目标】!C$27*0.7735*0.001</f>
        <v>36.023441999999996</v>
      </c>
      <c r="L829" s="5">
        <v>-19168.941800000001</v>
      </c>
      <c r="M829" s="5">
        <f>ABS(IF(L829&lt;=0,L829/耗电量关键数据!$B$6/1000,L829/耗电量关键数据!$B$5/1000))</f>
        <v>7.6675767200000005</v>
      </c>
      <c r="N829" s="19">
        <f>耗电量关键数据!$B$14</f>
        <v>1.1688450000000001</v>
      </c>
      <c r="O829" s="19">
        <f>耗电量关键数据!$B$15</f>
        <v>0.37403039999999999</v>
      </c>
      <c r="P829" s="19">
        <f t="shared" si="110"/>
        <v>9.2104521200000011</v>
      </c>
      <c r="Q829" s="19">
        <f t="shared" si="114"/>
        <v>9.2104521200000011</v>
      </c>
      <c r="R829" s="20">
        <f t="shared" si="111"/>
        <v>26.812989879999996</v>
      </c>
      <c r="S829" s="20">
        <f t="shared" si="115"/>
        <v>0</v>
      </c>
      <c r="T829" s="20">
        <f>IF((T828+R829)&lt;0,0,IF((T828+R829)&gt;结论【关键目标】!C$28,结论【关键目标】!C$28,T828+R829))</f>
        <v>22</v>
      </c>
      <c r="U829" s="19">
        <f>IF((T828+R829)&lt;结论【关键目标】!$C$28,0,(发电量计算【计算逻辑页】!R829+发电量计算【计算逻辑页】!T828-结论【关键目标】!$C$28))</f>
        <v>26.812989879999996</v>
      </c>
      <c r="V829" s="5">
        <f t="shared" si="112"/>
        <v>9.3845464579999973</v>
      </c>
      <c r="W829" s="5">
        <f t="shared" si="113"/>
        <v>11.299382660816001</v>
      </c>
      <c r="X829" s="5">
        <f t="shared" si="116"/>
        <v>0</v>
      </c>
    </row>
    <row r="830" spans="1:24" x14ac:dyDescent="0.15">
      <c r="A830" s="7">
        <v>829</v>
      </c>
      <c r="B830" s="7">
        <v>2</v>
      </c>
      <c r="C830" s="7">
        <v>4</v>
      </c>
      <c r="D830" s="7">
        <v>13</v>
      </c>
      <c r="E830" s="7">
        <v>35</v>
      </c>
      <c r="F830" s="7">
        <v>0</v>
      </c>
      <c r="G830" s="7">
        <v>430.9</v>
      </c>
      <c r="H830" s="7">
        <f t="shared" si="108"/>
        <v>6</v>
      </c>
      <c r="I830" s="16">
        <f t="shared" si="109"/>
        <v>44961</v>
      </c>
      <c r="J830" s="17">
        <v>1.2267999999999999</v>
      </c>
      <c r="K830" s="18">
        <f>G830*结论【关键目标】!C$27*0.7735*0.001</f>
        <v>39.996138000000002</v>
      </c>
      <c r="L830" s="5">
        <v>-17336.23775</v>
      </c>
      <c r="M830" s="5">
        <f>ABS(IF(L830&lt;=0,L830/耗电量关键数据!$B$6/1000,L830/耗电量关键数据!$B$5/1000))</f>
        <v>6.9344951000000004</v>
      </c>
      <c r="N830" s="19">
        <f>耗电量关键数据!$B$14</f>
        <v>1.1688450000000001</v>
      </c>
      <c r="O830" s="19">
        <f>耗电量关键数据!$B$15</f>
        <v>0.37403039999999999</v>
      </c>
      <c r="P830" s="19">
        <f t="shared" si="110"/>
        <v>8.477370500000001</v>
      </c>
      <c r="Q830" s="19">
        <f t="shared" si="114"/>
        <v>8.477370500000001</v>
      </c>
      <c r="R830" s="20">
        <f t="shared" si="111"/>
        <v>31.518767500000003</v>
      </c>
      <c r="S830" s="20">
        <f t="shared" si="115"/>
        <v>0</v>
      </c>
      <c r="T830" s="20">
        <f>IF((T829+R830)&lt;0,0,IF((T829+R830)&gt;结论【关键目标】!C$28,结论【关键目标】!C$28,T829+R830))</f>
        <v>22</v>
      </c>
      <c r="U830" s="19">
        <f>IF((T829+R830)&lt;结论【关键目标】!$C$28,0,(发电量计算【计算逻辑页】!R830+发电量计算【计算逻辑页】!T829-结论【关键目标】!$C$28))</f>
        <v>31.518767500000003</v>
      </c>
      <c r="V830" s="5">
        <f t="shared" si="112"/>
        <v>11.031568625</v>
      </c>
      <c r="W830" s="5">
        <f t="shared" si="113"/>
        <v>10.4000381294</v>
      </c>
      <c r="X830" s="5">
        <f t="shared" si="116"/>
        <v>0</v>
      </c>
    </row>
    <row r="831" spans="1:24" x14ac:dyDescent="0.15">
      <c r="A831" s="7">
        <v>830</v>
      </c>
      <c r="B831" s="7">
        <v>2</v>
      </c>
      <c r="C831" s="7">
        <v>4</v>
      </c>
      <c r="D831" s="7">
        <v>14</v>
      </c>
      <c r="E831" s="7">
        <v>35</v>
      </c>
      <c r="F831" s="7">
        <v>0</v>
      </c>
      <c r="G831" s="7">
        <v>337.7</v>
      </c>
      <c r="H831" s="7">
        <f t="shared" si="108"/>
        <v>6</v>
      </c>
      <c r="I831" s="16">
        <f t="shared" si="109"/>
        <v>44961</v>
      </c>
      <c r="J831" s="17">
        <v>1.2267999999999999</v>
      </c>
      <c r="K831" s="18">
        <f>G831*结论【关键目标】!C$27*0.7735*0.001</f>
        <v>31.345313999999998</v>
      </c>
      <c r="L831" s="5">
        <v>-18382.988399999998</v>
      </c>
      <c r="M831" s="5">
        <f>ABS(IF(L831&lt;=0,L831/耗电量关键数据!$B$6/1000,L831/耗电量关键数据!$B$5/1000))</f>
        <v>7.35319536</v>
      </c>
      <c r="N831" s="19">
        <f>耗电量关键数据!$B$14</f>
        <v>1.1688450000000001</v>
      </c>
      <c r="O831" s="19">
        <f>耗电量关键数据!$B$15</f>
        <v>0.37403039999999999</v>
      </c>
      <c r="P831" s="19">
        <f t="shared" si="110"/>
        <v>8.8960707600000006</v>
      </c>
      <c r="Q831" s="19">
        <f t="shared" si="114"/>
        <v>8.8960707600000006</v>
      </c>
      <c r="R831" s="20">
        <f t="shared" si="111"/>
        <v>22.449243239999998</v>
      </c>
      <c r="S831" s="20">
        <f t="shared" si="115"/>
        <v>0</v>
      </c>
      <c r="T831" s="20">
        <f>IF((T830+R831)&lt;0,0,IF((T830+R831)&gt;结论【关键目标】!C$28,结论【关键目标】!C$28,T830+R831))</f>
        <v>22</v>
      </c>
      <c r="U831" s="19">
        <f>IF((T830+R831)&lt;结论【关键目标】!$C$28,0,(发电量计算【计算逻辑页】!R831+发电量计算【计算逻辑页】!T830-结论【关键目标】!$C$28))</f>
        <v>22.449243240000001</v>
      </c>
      <c r="V831" s="5">
        <f t="shared" si="112"/>
        <v>7.8572351339999997</v>
      </c>
      <c r="W831" s="5">
        <f t="shared" si="113"/>
        <v>10.913699608368001</v>
      </c>
      <c r="X831" s="5">
        <f t="shared" si="116"/>
        <v>0</v>
      </c>
    </row>
    <row r="832" spans="1:24" x14ac:dyDescent="0.15">
      <c r="A832" s="7">
        <v>831</v>
      </c>
      <c r="B832" s="7">
        <v>2</v>
      </c>
      <c r="C832" s="7">
        <v>4</v>
      </c>
      <c r="D832" s="7">
        <v>15</v>
      </c>
      <c r="E832" s="7">
        <v>35</v>
      </c>
      <c r="F832" s="7">
        <v>0.4</v>
      </c>
      <c r="G832" s="7">
        <v>200.9</v>
      </c>
      <c r="H832" s="7">
        <f t="shared" si="108"/>
        <v>6</v>
      </c>
      <c r="I832" s="16">
        <f t="shared" si="109"/>
        <v>44961</v>
      </c>
      <c r="J832" s="17">
        <v>1.2267999999999999</v>
      </c>
      <c r="K832" s="18">
        <f>G832*结论【关键目标】!C$27*0.7735*0.001</f>
        <v>18.647538000000001</v>
      </c>
      <c r="L832" s="5">
        <v>-23331.94182</v>
      </c>
      <c r="M832" s="5">
        <f>ABS(IF(L832&lt;=0,L832/耗电量关键数据!$B$6/1000,L832/耗电量关键数据!$B$5/1000))</f>
        <v>9.3327767280000007</v>
      </c>
      <c r="N832" s="19">
        <f>耗电量关键数据!$B$14</f>
        <v>1.1688450000000001</v>
      </c>
      <c r="O832" s="19">
        <f>耗电量关键数据!$B$15</f>
        <v>0.37403039999999999</v>
      </c>
      <c r="P832" s="19">
        <f t="shared" si="110"/>
        <v>10.875652128</v>
      </c>
      <c r="Q832" s="19">
        <f t="shared" si="114"/>
        <v>10.875652128</v>
      </c>
      <c r="R832" s="20">
        <f t="shared" si="111"/>
        <v>7.7718858720000004</v>
      </c>
      <c r="S832" s="20">
        <f t="shared" si="115"/>
        <v>0</v>
      </c>
      <c r="T832" s="20">
        <f>IF((T831+R832)&lt;0,0,IF((T831+R832)&gt;结论【关键目标】!C$28,结论【关键目标】!C$28,T831+R832))</f>
        <v>22</v>
      </c>
      <c r="U832" s="19">
        <f>IF((T831+R832)&lt;结论【关键目标】!$C$28,0,(发电量计算【计算逻辑页】!R832+发电量计算【计算逻辑页】!T831-结论【关键目标】!$C$28))</f>
        <v>7.7718858719999986</v>
      </c>
      <c r="V832" s="5">
        <f t="shared" si="112"/>
        <v>2.7201600551999991</v>
      </c>
      <c r="W832" s="5">
        <f t="shared" si="113"/>
        <v>13.342250030630399</v>
      </c>
      <c r="X832" s="5">
        <f t="shared" si="116"/>
        <v>0</v>
      </c>
    </row>
    <row r="833" spans="1:24" x14ac:dyDescent="0.15">
      <c r="A833" s="7">
        <v>832</v>
      </c>
      <c r="B833" s="7">
        <v>2</v>
      </c>
      <c r="C833" s="7">
        <v>4</v>
      </c>
      <c r="D833" s="7">
        <v>16</v>
      </c>
      <c r="E833" s="7">
        <v>35</v>
      </c>
      <c r="F833" s="7">
        <v>1</v>
      </c>
      <c r="G833" s="7">
        <v>80.5</v>
      </c>
      <c r="H833" s="7">
        <f t="shared" si="108"/>
        <v>6</v>
      </c>
      <c r="I833" s="16">
        <f t="shared" si="109"/>
        <v>44961</v>
      </c>
      <c r="J833" s="17">
        <v>0.70809999999999995</v>
      </c>
      <c r="K833" s="18">
        <f>G833*结论【关键目标】!C$27*0.7735*0.001</f>
        <v>7.4720099999999992</v>
      </c>
      <c r="L833" s="5">
        <v>-29836.504850000001</v>
      </c>
      <c r="M833" s="5">
        <f>ABS(IF(L833&lt;=0,L833/耗电量关键数据!$B$6/1000,L833/耗电量关键数据!$B$5/1000))</f>
        <v>11.93460194</v>
      </c>
      <c r="N833" s="19">
        <f>耗电量关键数据!$B$14</f>
        <v>1.1688450000000001</v>
      </c>
      <c r="O833" s="19">
        <f>耗电量关键数据!$B$15</f>
        <v>0.37403039999999999</v>
      </c>
      <c r="P833" s="19">
        <f t="shared" si="110"/>
        <v>13.477477340000002</v>
      </c>
      <c r="Q833" s="19">
        <f t="shared" si="114"/>
        <v>0</v>
      </c>
      <c r="R833" s="20">
        <f t="shared" si="111"/>
        <v>7.4720099999999992</v>
      </c>
      <c r="S833" s="20">
        <f t="shared" si="115"/>
        <v>0</v>
      </c>
      <c r="T833" s="20">
        <f>IF((T832+R833)&lt;0,0,IF((T832+R833)&gt;结论【关键目标】!C$28,结论【关键目标】!C$28,T832+R833))</f>
        <v>22</v>
      </c>
      <c r="U833" s="19">
        <f>IF((T832+R833)&lt;结论【关键目标】!$C$28,0,(发电量计算【计算逻辑页】!R833+发电量计算【计算逻辑页】!T832-结论【关键目标】!$C$28))</f>
        <v>7.4720099999999974</v>
      </c>
      <c r="V833" s="5">
        <f t="shared" si="112"/>
        <v>2.6152034999999989</v>
      </c>
      <c r="W833" s="5">
        <f t="shared" si="113"/>
        <v>5.2909302809999987</v>
      </c>
      <c r="X833" s="5">
        <f t="shared" si="116"/>
        <v>0</v>
      </c>
    </row>
    <row r="834" spans="1:24" x14ac:dyDescent="0.15">
      <c r="A834" s="7">
        <v>833</v>
      </c>
      <c r="B834" s="7">
        <v>2</v>
      </c>
      <c r="C834" s="7">
        <v>4</v>
      </c>
      <c r="D834" s="7">
        <v>17</v>
      </c>
      <c r="E834" s="7">
        <v>35</v>
      </c>
      <c r="F834" s="7">
        <v>1</v>
      </c>
      <c r="G834" s="7">
        <v>0</v>
      </c>
      <c r="H834" s="7">
        <f t="shared" ref="H834:H897" si="117">WEEKDAY(I:I,2)</f>
        <v>6</v>
      </c>
      <c r="I834" s="16">
        <f t="shared" ref="I834:I897" si="118">DATE(2023,B834,C834)</f>
        <v>44961</v>
      </c>
      <c r="J834" s="17">
        <v>0.70809999999999995</v>
      </c>
      <c r="K834" s="18">
        <f>G834*结论【关键目标】!C$27*0.7735*0.001</f>
        <v>0</v>
      </c>
      <c r="L834" s="5">
        <v>-32904.789129999997</v>
      </c>
      <c r="M834" s="5">
        <f>ABS(IF(L834&lt;=0,L834/耗电量关键数据!$B$6/1000,L834/耗电量关键数据!$B$5/1000))</f>
        <v>13.161915651999999</v>
      </c>
      <c r="N834" s="19">
        <f>耗电量关键数据!$B$14</f>
        <v>1.1688450000000001</v>
      </c>
      <c r="O834" s="19">
        <f>耗电量关键数据!$B$15</f>
        <v>0.37403039999999999</v>
      </c>
      <c r="P834" s="19">
        <f t="shared" ref="P834:P897" si="119">M834+N834+O834</f>
        <v>14.704791051999999</v>
      </c>
      <c r="Q834" s="19">
        <f t="shared" si="114"/>
        <v>0</v>
      </c>
      <c r="R834" s="20">
        <f t="shared" ref="R834:R897" si="120">K834-Q834</f>
        <v>0</v>
      </c>
      <c r="S834" s="20">
        <f t="shared" si="115"/>
        <v>0</v>
      </c>
      <c r="T834" s="20">
        <f>IF((T833+R834)&lt;0,0,IF((T833+R834)&gt;结论【关键目标】!C$28,结论【关键目标】!C$28,T833+R834))</f>
        <v>22</v>
      </c>
      <c r="U834" s="19">
        <f>IF((T833+R834)&lt;结论【关键目标】!$C$28,0,(发电量计算【计算逻辑页】!R834+发电量计算【计算逻辑页】!T833-结论【关键目标】!$C$28))</f>
        <v>0</v>
      </c>
      <c r="V834" s="5">
        <f t="shared" ref="V834:V897" si="121">IF(J834&gt;0.35,U834*0.35,0)</f>
        <v>0</v>
      </c>
      <c r="W834" s="5">
        <f t="shared" ref="W834:W897" si="122">IF(P834&gt;K834,K834*J834,P834*J834)</f>
        <v>0</v>
      </c>
      <c r="X834" s="5">
        <f t="shared" si="116"/>
        <v>0</v>
      </c>
    </row>
    <row r="835" spans="1:24" x14ac:dyDescent="0.15">
      <c r="A835" s="7">
        <v>834</v>
      </c>
      <c r="B835" s="7">
        <v>2</v>
      </c>
      <c r="C835" s="7">
        <v>4</v>
      </c>
      <c r="D835" s="7">
        <v>18</v>
      </c>
      <c r="E835" s="7">
        <v>35</v>
      </c>
      <c r="F835" s="7">
        <v>-0.5</v>
      </c>
      <c r="G835" s="7">
        <v>0</v>
      </c>
      <c r="H835" s="7">
        <f t="shared" si="117"/>
        <v>6</v>
      </c>
      <c r="I835" s="16">
        <f t="shared" si="118"/>
        <v>44961</v>
      </c>
      <c r="J835" s="17">
        <v>0.70809999999999995</v>
      </c>
      <c r="K835" s="18">
        <f>G835*结论【关键目标】!C$27*0.7735*0.001</f>
        <v>0</v>
      </c>
      <c r="L835" s="5">
        <v>-34610.963380000001</v>
      </c>
      <c r="M835" s="5">
        <f>ABS(IF(L835&lt;=0,L835/耗电量关键数据!$B$6/1000,L835/耗电量关键数据!$B$5/1000))</f>
        <v>13.844385352000002</v>
      </c>
      <c r="N835" s="19">
        <f>耗电量关键数据!$B$14</f>
        <v>1.1688450000000001</v>
      </c>
      <c r="O835" s="19">
        <f>耗电量关键数据!$B$15</f>
        <v>0.37403039999999999</v>
      </c>
      <c r="P835" s="19">
        <f t="shared" si="119"/>
        <v>15.387260752000001</v>
      </c>
      <c r="Q835" s="19">
        <f t="shared" ref="Q835:Q898" si="123">IF(J835&gt;0.8,P835,0)</f>
        <v>0</v>
      </c>
      <c r="R835" s="20">
        <f t="shared" si="120"/>
        <v>0</v>
      </c>
      <c r="S835" s="20">
        <f t="shared" ref="S835:S898" si="124">IF(R835&lt;0,ABS(R835),0)</f>
        <v>0</v>
      </c>
      <c r="T835" s="20">
        <f>IF((T834+R835)&lt;0,0,IF((T834+R835)&gt;结论【关键目标】!C$28,结论【关键目标】!C$28,T834+R835))</f>
        <v>22</v>
      </c>
      <c r="U835" s="19">
        <f>IF((T834+R835)&lt;结论【关键目标】!$C$28,0,(发电量计算【计算逻辑页】!R835+发电量计算【计算逻辑页】!T834-结论【关键目标】!$C$28))</f>
        <v>0</v>
      </c>
      <c r="V835" s="5">
        <f t="shared" si="121"/>
        <v>0</v>
      </c>
      <c r="W835" s="5">
        <f t="shared" si="122"/>
        <v>0</v>
      </c>
      <c r="X835" s="5">
        <f t="shared" si="116"/>
        <v>0</v>
      </c>
    </row>
    <row r="836" spans="1:24" x14ac:dyDescent="0.15">
      <c r="A836" s="7">
        <v>835</v>
      </c>
      <c r="B836" s="7">
        <v>2</v>
      </c>
      <c r="C836" s="7">
        <v>4</v>
      </c>
      <c r="D836" s="7">
        <v>19</v>
      </c>
      <c r="E836" s="7">
        <v>35</v>
      </c>
      <c r="F836" s="7">
        <v>-2</v>
      </c>
      <c r="G836" s="7">
        <v>0</v>
      </c>
      <c r="H836" s="7">
        <f t="shared" si="117"/>
        <v>6</v>
      </c>
      <c r="I836" s="16">
        <f t="shared" si="118"/>
        <v>44961</v>
      </c>
      <c r="J836" s="17">
        <v>1.2267999999999999</v>
      </c>
      <c r="K836" s="18">
        <f>G836*结论【关键目标】!C$27*0.7735*0.001</f>
        <v>0</v>
      </c>
      <c r="L836" s="5">
        <v>-33213.697899999999</v>
      </c>
      <c r="M836" s="5">
        <f>ABS(IF(L836&lt;=0,L836/耗电量关键数据!$B$6/1000,L836/耗电量关键数据!$B$5/1000))</f>
        <v>13.28547916</v>
      </c>
      <c r="N836" s="19">
        <f>耗电量关键数据!$B$14</f>
        <v>1.1688450000000001</v>
      </c>
      <c r="O836" s="19">
        <f>耗电量关键数据!$B$15</f>
        <v>0.37403039999999999</v>
      </c>
      <c r="P836" s="19">
        <f t="shared" si="119"/>
        <v>14.828354559999999</v>
      </c>
      <c r="Q836" s="19">
        <f t="shared" si="123"/>
        <v>14.828354559999999</v>
      </c>
      <c r="R836" s="20">
        <f t="shared" si="120"/>
        <v>-14.828354559999999</v>
      </c>
      <c r="S836" s="20">
        <f t="shared" si="124"/>
        <v>14.828354559999999</v>
      </c>
      <c r="T836" s="20">
        <f>IF((T835+R836)&lt;0,0,IF((T835+R836)&gt;结论【关键目标】!C$28,结论【关键目标】!C$28,T835+R836))</f>
        <v>7.1716454400000007</v>
      </c>
      <c r="U836" s="19">
        <f>IF((T835+R836)&lt;结论【关键目标】!$C$28,0,(发电量计算【计算逻辑页】!R836+发电量计算【计算逻辑页】!T835-结论【关键目标】!$C$28))</f>
        <v>0</v>
      </c>
      <c r="V836" s="5">
        <f t="shared" si="121"/>
        <v>0</v>
      </c>
      <c r="W836" s="5">
        <f t="shared" si="122"/>
        <v>0</v>
      </c>
      <c r="X836" s="5">
        <f t="shared" ref="X836:X899" si="125">(J836-0.35)*IF(T836&gt;S836,S836,T836)</f>
        <v>6.2880987217920001</v>
      </c>
    </row>
    <row r="837" spans="1:24" x14ac:dyDescent="0.15">
      <c r="A837" s="7">
        <v>836</v>
      </c>
      <c r="B837" s="7">
        <v>2</v>
      </c>
      <c r="C837" s="7">
        <v>4</v>
      </c>
      <c r="D837" s="7">
        <v>20</v>
      </c>
      <c r="E837" s="7">
        <v>35</v>
      </c>
      <c r="F837" s="7">
        <v>-3</v>
      </c>
      <c r="G837" s="7">
        <v>0</v>
      </c>
      <c r="H837" s="7">
        <f t="shared" si="117"/>
        <v>6</v>
      </c>
      <c r="I837" s="16">
        <f t="shared" si="118"/>
        <v>44961</v>
      </c>
      <c r="J837" s="17">
        <v>1.2267999999999999</v>
      </c>
      <c r="K837" s="18">
        <f>G837*结论【关键目标】!C$27*0.7735*0.001</f>
        <v>0</v>
      </c>
      <c r="L837" s="5">
        <v>-35206.519769999999</v>
      </c>
      <c r="M837" s="5">
        <f>ABS(IF(L837&lt;=0,L837/耗电量关键数据!$B$6/1000,L837/耗电量关键数据!$B$5/1000))</f>
        <v>14.082607908</v>
      </c>
      <c r="N837" s="19">
        <f>耗电量关键数据!$B$14</f>
        <v>1.1688450000000001</v>
      </c>
      <c r="O837" s="19">
        <f>耗电量关键数据!$B$15</f>
        <v>0.37403039999999999</v>
      </c>
      <c r="P837" s="19">
        <f t="shared" si="119"/>
        <v>15.625483308000002</v>
      </c>
      <c r="Q837" s="19">
        <f t="shared" si="123"/>
        <v>15.625483308000002</v>
      </c>
      <c r="R837" s="20">
        <f t="shared" si="120"/>
        <v>-15.625483308000002</v>
      </c>
      <c r="S837" s="20">
        <f t="shared" si="124"/>
        <v>15.625483308000002</v>
      </c>
      <c r="T837" s="20">
        <f>IF((T836+R837)&lt;0,0,IF((T836+R837)&gt;结论【关键目标】!C$28,结论【关键目标】!C$28,T836+R837))</f>
        <v>0</v>
      </c>
      <c r="U837" s="19">
        <f>IF((T836+R837)&lt;结论【关键目标】!$C$28,0,(发电量计算【计算逻辑页】!R837+发电量计算【计算逻辑页】!T836-结论【关键目标】!$C$28))</f>
        <v>0</v>
      </c>
      <c r="V837" s="5">
        <f t="shared" si="121"/>
        <v>0</v>
      </c>
      <c r="W837" s="5">
        <f t="shared" si="122"/>
        <v>0</v>
      </c>
      <c r="X837" s="5">
        <f t="shared" si="125"/>
        <v>0</v>
      </c>
    </row>
    <row r="838" spans="1:24" x14ac:dyDescent="0.15">
      <c r="A838" s="7">
        <v>837</v>
      </c>
      <c r="B838" s="7">
        <v>2</v>
      </c>
      <c r="C838" s="7">
        <v>4</v>
      </c>
      <c r="D838" s="7">
        <v>21</v>
      </c>
      <c r="E838" s="7">
        <v>35</v>
      </c>
      <c r="F838" s="7">
        <v>-1.8</v>
      </c>
      <c r="G838" s="7">
        <v>0</v>
      </c>
      <c r="H838" s="7">
        <f t="shared" si="117"/>
        <v>6</v>
      </c>
      <c r="I838" s="16">
        <f t="shared" si="118"/>
        <v>44961</v>
      </c>
      <c r="J838" s="17">
        <v>1.2267999999999999</v>
      </c>
      <c r="K838" s="18">
        <f>G838*结论【关键目标】!C$27*0.7735*0.001</f>
        <v>0</v>
      </c>
      <c r="L838" s="5">
        <v>-36535.067690000003</v>
      </c>
      <c r="M838" s="5">
        <f>ABS(IF(L838&lt;=0,L838/耗电量关键数据!$B$6/1000,L838/耗电量关键数据!$B$5/1000))</f>
        <v>14.614027076000003</v>
      </c>
      <c r="N838" s="19">
        <f>耗电量关键数据!$B$14</f>
        <v>1.1688450000000001</v>
      </c>
      <c r="O838" s="19">
        <f>耗电量关键数据!$B$15</f>
        <v>0.37403039999999999</v>
      </c>
      <c r="P838" s="19">
        <f t="shared" si="119"/>
        <v>16.156902476000003</v>
      </c>
      <c r="Q838" s="19">
        <f t="shared" si="123"/>
        <v>16.156902476000003</v>
      </c>
      <c r="R838" s="20">
        <f t="shared" si="120"/>
        <v>-16.156902476000003</v>
      </c>
      <c r="S838" s="20">
        <f t="shared" si="124"/>
        <v>16.156902476000003</v>
      </c>
      <c r="T838" s="20">
        <f>IF((T837+R838)&lt;0,0,IF((T837+R838)&gt;结论【关键目标】!C$28,结论【关键目标】!C$28,T837+R838))</f>
        <v>0</v>
      </c>
      <c r="U838" s="19">
        <f>IF((T837+R838)&lt;结论【关键目标】!$C$28,0,(发电量计算【计算逻辑页】!R838+发电量计算【计算逻辑页】!T837-结论【关键目标】!$C$28))</f>
        <v>0</v>
      </c>
      <c r="V838" s="5">
        <f t="shared" si="121"/>
        <v>0</v>
      </c>
      <c r="W838" s="5">
        <f t="shared" si="122"/>
        <v>0</v>
      </c>
      <c r="X838" s="5">
        <f t="shared" si="125"/>
        <v>0</v>
      </c>
    </row>
    <row r="839" spans="1:24" x14ac:dyDescent="0.15">
      <c r="A839" s="7">
        <v>838</v>
      </c>
      <c r="B839" s="7">
        <v>2</v>
      </c>
      <c r="C839" s="7">
        <v>4</v>
      </c>
      <c r="D839" s="7">
        <v>22</v>
      </c>
      <c r="E839" s="7">
        <v>35</v>
      </c>
      <c r="F839" s="7">
        <v>-4</v>
      </c>
      <c r="G839" s="7">
        <v>0</v>
      </c>
      <c r="H839" s="7">
        <f t="shared" si="117"/>
        <v>6</v>
      </c>
      <c r="I839" s="16">
        <f t="shared" si="118"/>
        <v>44961</v>
      </c>
      <c r="J839" s="17">
        <v>0.70809999999999995</v>
      </c>
      <c r="K839" s="18">
        <f>G839*结论【关键目标】!C$27*0.7735*0.001</f>
        <v>0</v>
      </c>
      <c r="L839" s="5">
        <v>-37267.203170000001</v>
      </c>
      <c r="M839" s="5">
        <f>ABS(IF(L839&lt;=0,L839/耗电量关键数据!$B$6/1000,L839/耗电量关键数据!$B$5/1000))</f>
        <v>14.906881268000001</v>
      </c>
      <c r="N839" s="19">
        <f>耗电量关键数据!$B$14</f>
        <v>1.1688450000000001</v>
      </c>
      <c r="O839" s="19">
        <f>耗电量关键数据!$B$15</f>
        <v>0.37403039999999999</v>
      </c>
      <c r="P839" s="19">
        <f t="shared" si="119"/>
        <v>16.449756667999999</v>
      </c>
      <c r="Q839" s="19">
        <f t="shared" si="123"/>
        <v>0</v>
      </c>
      <c r="R839" s="20">
        <f t="shared" si="120"/>
        <v>0</v>
      </c>
      <c r="S839" s="20">
        <f t="shared" si="124"/>
        <v>0</v>
      </c>
      <c r="T839" s="20">
        <f>IF((T838+R839)&lt;0,0,IF((T838+R839)&gt;结论【关键目标】!C$28,结论【关键目标】!C$28,T838+R839))</f>
        <v>0</v>
      </c>
      <c r="U839" s="19">
        <f>IF((T838+R839)&lt;结论【关键目标】!$C$28,0,(发电量计算【计算逻辑页】!R839+发电量计算【计算逻辑页】!T838-结论【关键目标】!$C$28))</f>
        <v>0</v>
      </c>
      <c r="V839" s="5">
        <f t="shared" si="121"/>
        <v>0</v>
      </c>
      <c r="W839" s="5">
        <f t="shared" si="122"/>
        <v>0</v>
      </c>
      <c r="X839" s="5">
        <f t="shared" si="125"/>
        <v>0</v>
      </c>
    </row>
    <row r="840" spans="1:24" x14ac:dyDescent="0.15">
      <c r="A840" s="7">
        <v>839</v>
      </c>
      <c r="B840" s="7">
        <v>2</v>
      </c>
      <c r="C840" s="7">
        <v>4</v>
      </c>
      <c r="D840" s="7">
        <v>23</v>
      </c>
      <c r="E840" s="7">
        <v>35</v>
      </c>
      <c r="F840" s="7">
        <v>-4</v>
      </c>
      <c r="G840" s="7">
        <v>0</v>
      </c>
      <c r="H840" s="7">
        <f t="shared" si="117"/>
        <v>6</v>
      </c>
      <c r="I840" s="16">
        <f t="shared" si="118"/>
        <v>44961</v>
      </c>
      <c r="J840" s="17">
        <v>0.70809999999999995</v>
      </c>
      <c r="K840" s="18">
        <f>G840*结论【关键目标】!C$27*0.7735*0.001</f>
        <v>0</v>
      </c>
      <c r="L840" s="5">
        <v>-38356.887470000001</v>
      </c>
      <c r="M840" s="5">
        <f>ABS(IF(L840&lt;=0,L840/耗电量关键数据!$B$6/1000,L840/耗电量关键数据!$B$5/1000))</f>
        <v>15.342754988000001</v>
      </c>
      <c r="N840" s="19">
        <f>耗电量关键数据!$B$14</f>
        <v>1.1688450000000001</v>
      </c>
      <c r="O840" s="19">
        <f>耗电量关键数据!$B$15</f>
        <v>0.37403039999999999</v>
      </c>
      <c r="P840" s="19">
        <f t="shared" si="119"/>
        <v>16.885630387999999</v>
      </c>
      <c r="Q840" s="19">
        <f t="shared" si="123"/>
        <v>0</v>
      </c>
      <c r="R840" s="20">
        <f t="shared" si="120"/>
        <v>0</v>
      </c>
      <c r="S840" s="20">
        <f t="shared" si="124"/>
        <v>0</v>
      </c>
      <c r="T840" s="20">
        <f>IF((T839+R840)&lt;0,0,IF((T839+R840)&gt;结论【关键目标】!C$28,结论【关键目标】!C$28,T839+R840))</f>
        <v>0</v>
      </c>
      <c r="U840" s="19">
        <f>IF((T839+R840)&lt;结论【关键目标】!$C$28,0,(发电量计算【计算逻辑页】!R840+发电量计算【计算逻辑页】!T839-结论【关键目标】!$C$28))</f>
        <v>0</v>
      </c>
      <c r="V840" s="5">
        <f t="shared" si="121"/>
        <v>0</v>
      </c>
      <c r="W840" s="5">
        <f t="shared" si="122"/>
        <v>0</v>
      </c>
      <c r="X840" s="5">
        <f t="shared" si="125"/>
        <v>0</v>
      </c>
    </row>
    <row r="841" spans="1:24" x14ac:dyDescent="0.15">
      <c r="A841" s="7">
        <v>840</v>
      </c>
      <c r="B841" s="7">
        <v>2</v>
      </c>
      <c r="C841" s="7">
        <v>4</v>
      </c>
      <c r="D841" s="7">
        <v>24</v>
      </c>
      <c r="E841" s="7">
        <v>35</v>
      </c>
      <c r="F841" s="7">
        <v>-3.5</v>
      </c>
      <c r="G841" s="7">
        <v>0</v>
      </c>
      <c r="H841" s="7">
        <f t="shared" si="117"/>
        <v>6</v>
      </c>
      <c r="I841" s="16">
        <f t="shared" si="118"/>
        <v>44961</v>
      </c>
      <c r="J841" s="17">
        <v>0.2407</v>
      </c>
      <c r="K841" s="18">
        <f>G841*结论【关键目标】!C$27*0.7735*0.001</f>
        <v>0</v>
      </c>
      <c r="L841" s="5">
        <v>-39228.634919999997</v>
      </c>
      <c r="M841" s="5">
        <f>ABS(IF(L841&lt;=0,L841/耗电量关键数据!$B$6/1000,L841/耗电量关键数据!$B$5/1000))</f>
        <v>15.691453967999998</v>
      </c>
      <c r="N841" s="19">
        <f>耗电量关键数据!$B$14</f>
        <v>1.1688450000000001</v>
      </c>
      <c r="O841" s="19">
        <f>耗电量关键数据!$B$15</f>
        <v>0.37403039999999999</v>
      </c>
      <c r="P841" s="19">
        <f t="shared" si="119"/>
        <v>17.234329367999997</v>
      </c>
      <c r="Q841" s="19">
        <f t="shared" si="123"/>
        <v>0</v>
      </c>
      <c r="R841" s="20">
        <f t="shared" si="120"/>
        <v>0</v>
      </c>
      <c r="S841" s="20">
        <f t="shared" si="124"/>
        <v>0</v>
      </c>
      <c r="T841" s="20">
        <f>IF((T840+R841)&lt;0,0,IF((T840+R841)&gt;结论【关键目标】!C$28,结论【关键目标】!C$28,T840+R841))</f>
        <v>0</v>
      </c>
      <c r="U841" s="19">
        <f>IF((T840+R841)&lt;结论【关键目标】!$C$28,0,(发电量计算【计算逻辑页】!R841+发电量计算【计算逻辑页】!T840-结论【关键目标】!$C$28))</f>
        <v>0</v>
      </c>
      <c r="V841" s="5">
        <f t="shared" si="121"/>
        <v>0</v>
      </c>
      <c r="W841" s="5">
        <f t="shared" si="122"/>
        <v>0</v>
      </c>
      <c r="X841" s="5">
        <f t="shared" si="125"/>
        <v>0</v>
      </c>
    </row>
    <row r="842" spans="1:24" x14ac:dyDescent="0.15">
      <c r="A842" s="7">
        <v>841</v>
      </c>
      <c r="B842" s="7">
        <v>2</v>
      </c>
      <c r="C842" s="7">
        <v>5</v>
      </c>
      <c r="D842" s="7">
        <v>1</v>
      </c>
      <c r="E842" s="7">
        <v>36</v>
      </c>
      <c r="F842" s="7">
        <v>-3</v>
      </c>
      <c r="G842" s="7">
        <v>0</v>
      </c>
      <c r="H842" s="7">
        <f t="shared" si="117"/>
        <v>7</v>
      </c>
      <c r="I842" s="16">
        <f t="shared" si="118"/>
        <v>44962</v>
      </c>
      <c r="J842" s="17">
        <v>0.2407</v>
      </c>
      <c r="K842" s="18">
        <f>G842*结论【关键目标】!C$27*0.7735*0.001</f>
        <v>0</v>
      </c>
      <c r="L842" s="5">
        <v>-36667.914259999998</v>
      </c>
      <c r="M842" s="5">
        <f>ABS(IF(L842&lt;=0,L842/耗电量关键数据!$B$6/1000,L842/耗电量关键数据!$B$5/1000))</f>
        <v>14.667165703999999</v>
      </c>
      <c r="N842" s="19">
        <f>耗电量关键数据!$B$14</f>
        <v>1.1688450000000001</v>
      </c>
      <c r="O842" s="19">
        <f>耗电量关键数据!$B$15</f>
        <v>0.37403039999999999</v>
      </c>
      <c r="P842" s="19">
        <f t="shared" si="119"/>
        <v>16.210041103999998</v>
      </c>
      <c r="Q842" s="19">
        <f t="shared" si="123"/>
        <v>0</v>
      </c>
      <c r="R842" s="20">
        <f t="shared" si="120"/>
        <v>0</v>
      </c>
      <c r="S842" s="20">
        <f t="shared" si="124"/>
        <v>0</v>
      </c>
      <c r="T842" s="20">
        <f>IF((T841+R842)&lt;0,0,IF((T841+R842)&gt;结论【关键目标】!C$28,结论【关键目标】!C$28,T841+R842))</f>
        <v>0</v>
      </c>
      <c r="U842" s="19">
        <f>IF((T841+R842)&lt;结论【关键目标】!$C$28,0,(发电量计算【计算逻辑页】!R842+发电量计算【计算逻辑页】!T841-结论【关键目标】!$C$28))</f>
        <v>0</v>
      </c>
      <c r="V842" s="5">
        <f t="shared" si="121"/>
        <v>0</v>
      </c>
      <c r="W842" s="5">
        <f t="shared" si="122"/>
        <v>0</v>
      </c>
      <c r="X842" s="5">
        <f t="shared" si="125"/>
        <v>0</v>
      </c>
    </row>
    <row r="843" spans="1:24" x14ac:dyDescent="0.15">
      <c r="A843" s="7">
        <v>842</v>
      </c>
      <c r="B843" s="7">
        <v>2</v>
      </c>
      <c r="C843" s="7">
        <v>5</v>
      </c>
      <c r="D843" s="7">
        <v>2</v>
      </c>
      <c r="E843" s="7">
        <v>36</v>
      </c>
      <c r="F843" s="7">
        <v>-4</v>
      </c>
      <c r="G843" s="7">
        <v>0</v>
      </c>
      <c r="H843" s="7">
        <f t="shared" si="117"/>
        <v>7</v>
      </c>
      <c r="I843" s="16">
        <f t="shared" si="118"/>
        <v>44962</v>
      </c>
      <c r="J843" s="17">
        <v>0.2407</v>
      </c>
      <c r="K843" s="18">
        <f>G843*结论【关键目标】!C$27*0.7735*0.001</f>
        <v>0</v>
      </c>
      <c r="L843" s="5">
        <v>-37971.805390000001</v>
      </c>
      <c r="M843" s="5">
        <f>ABS(IF(L843&lt;=0,L843/耗电量关键数据!$B$6/1000,L843/耗电量关键数据!$B$5/1000))</f>
        <v>15.188722155999999</v>
      </c>
      <c r="N843" s="19">
        <f>耗电量关键数据!$B$14</f>
        <v>1.1688450000000001</v>
      </c>
      <c r="O843" s="19">
        <f>耗电量关键数据!$B$15</f>
        <v>0.37403039999999999</v>
      </c>
      <c r="P843" s="19">
        <f t="shared" si="119"/>
        <v>16.731597555999997</v>
      </c>
      <c r="Q843" s="19">
        <f t="shared" si="123"/>
        <v>0</v>
      </c>
      <c r="R843" s="20">
        <f t="shared" si="120"/>
        <v>0</v>
      </c>
      <c r="S843" s="20">
        <f t="shared" si="124"/>
        <v>0</v>
      </c>
      <c r="T843" s="20">
        <f>IF((T842+R843)&lt;0,0,IF((T842+R843)&gt;结论【关键目标】!C$28,结论【关键目标】!C$28,T842+R843))</f>
        <v>0</v>
      </c>
      <c r="U843" s="19">
        <f>IF((T842+R843)&lt;结论【关键目标】!$C$28,0,(发电量计算【计算逻辑页】!R843+发电量计算【计算逻辑页】!T842-结论【关键目标】!$C$28))</f>
        <v>0</v>
      </c>
      <c r="V843" s="5">
        <f t="shared" si="121"/>
        <v>0</v>
      </c>
      <c r="W843" s="5">
        <f t="shared" si="122"/>
        <v>0</v>
      </c>
      <c r="X843" s="5">
        <f t="shared" si="125"/>
        <v>0</v>
      </c>
    </row>
    <row r="844" spans="1:24" x14ac:dyDescent="0.15">
      <c r="A844" s="7">
        <v>843</v>
      </c>
      <c r="B844" s="7">
        <v>2</v>
      </c>
      <c r="C844" s="7">
        <v>5</v>
      </c>
      <c r="D844" s="7">
        <v>3</v>
      </c>
      <c r="E844" s="7">
        <v>36</v>
      </c>
      <c r="F844" s="7">
        <v>-2.6</v>
      </c>
      <c r="G844" s="7">
        <v>0</v>
      </c>
      <c r="H844" s="7">
        <f t="shared" si="117"/>
        <v>7</v>
      </c>
      <c r="I844" s="16">
        <f t="shared" si="118"/>
        <v>44962</v>
      </c>
      <c r="J844" s="17">
        <v>0.2407</v>
      </c>
      <c r="K844" s="18">
        <f>G844*结论【关键目标】!C$27*0.7735*0.001</f>
        <v>0</v>
      </c>
      <c r="L844" s="5">
        <v>-39405.620540000004</v>
      </c>
      <c r="M844" s="5">
        <f>ABS(IF(L844&lt;=0,L844/耗电量关键数据!$B$6/1000,L844/耗电量关键数据!$B$5/1000))</f>
        <v>15.762248216000001</v>
      </c>
      <c r="N844" s="19">
        <f>耗电量关键数据!$B$14</f>
        <v>1.1688450000000001</v>
      </c>
      <c r="O844" s="19">
        <f>耗电量关键数据!$B$15</f>
        <v>0.37403039999999999</v>
      </c>
      <c r="P844" s="19">
        <f t="shared" si="119"/>
        <v>17.305123615999999</v>
      </c>
      <c r="Q844" s="19">
        <f t="shared" si="123"/>
        <v>0</v>
      </c>
      <c r="R844" s="20">
        <f t="shared" si="120"/>
        <v>0</v>
      </c>
      <c r="S844" s="20">
        <f t="shared" si="124"/>
        <v>0</v>
      </c>
      <c r="T844" s="20">
        <f>IF((T843+R844)&lt;0,0,IF((T843+R844)&gt;结论【关键目标】!C$28,结论【关键目标】!C$28,T843+R844))</f>
        <v>0</v>
      </c>
      <c r="U844" s="19">
        <f>IF((T843+R844)&lt;结论【关键目标】!$C$28,0,(发电量计算【计算逻辑页】!R844+发电量计算【计算逻辑页】!T843-结论【关键目标】!$C$28))</f>
        <v>0</v>
      </c>
      <c r="V844" s="5">
        <f t="shared" si="121"/>
        <v>0</v>
      </c>
      <c r="W844" s="5">
        <f t="shared" si="122"/>
        <v>0</v>
      </c>
      <c r="X844" s="5">
        <f t="shared" si="125"/>
        <v>0</v>
      </c>
    </row>
    <row r="845" spans="1:24" x14ac:dyDescent="0.15">
      <c r="A845" s="7">
        <v>844</v>
      </c>
      <c r="B845" s="7">
        <v>2</v>
      </c>
      <c r="C845" s="7">
        <v>5</v>
      </c>
      <c r="D845" s="7">
        <v>4</v>
      </c>
      <c r="E845" s="7">
        <v>36</v>
      </c>
      <c r="F845" s="7">
        <v>-2</v>
      </c>
      <c r="G845" s="7">
        <v>0</v>
      </c>
      <c r="H845" s="7">
        <f t="shared" si="117"/>
        <v>7</v>
      </c>
      <c r="I845" s="16">
        <f t="shared" si="118"/>
        <v>44962</v>
      </c>
      <c r="J845" s="17">
        <v>0.2407</v>
      </c>
      <c r="K845" s="18">
        <f>G845*结论【关键目标】!C$27*0.7735*0.001</f>
        <v>0</v>
      </c>
      <c r="L845" s="5">
        <v>-40372.315479999997</v>
      </c>
      <c r="M845" s="5">
        <f>ABS(IF(L845&lt;=0,L845/耗电量关键数据!$B$6/1000,L845/耗电量关键数据!$B$5/1000))</f>
        <v>16.148926191999998</v>
      </c>
      <c r="N845" s="19">
        <f>耗电量关键数据!$B$14</f>
        <v>1.1688450000000001</v>
      </c>
      <c r="O845" s="19">
        <f>耗电量关键数据!$B$15</f>
        <v>0.37403039999999999</v>
      </c>
      <c r="P845" s="19">
        <f t="shared" si="119"/>
        <v>17.691801591999997</v>
      </c>
      <c r="Q845" s="19">
        <f t="shared" si="123"/>
        <v>0</v>
      </c>
      <c r="R845" s="20">
        <f t="shared" si="120"/>
        <v>0</v>
      </c>
      <c r="S845" s="20">
        <f t="shared" si="124"/>
        <v>0</v>
      </c>
      <c r="T845" s="20">
        <f>IF((T844+R845)&lt;0,0,IF((T844+R845)&gt;结论【关键目标】!C$28,结论【关键目标】!C$28,T844+R845))</f>
        <v>0</v>
      </c>
      <c r="U845" s="19">
        <f>IF((T844+R845)&lt;结论【关键目标】!$C$28,0,(发电量计算【计算逻辑页】!R845+发电量计算【计算逻辑页】!T844-结论【关键目标】!$C$28))</f>
        <v>0</v>
      </c>
      <c r="V845" s="5">
        <f t="shared" si="121"/>
        <v>0</v>
      </c>
      <c r="W845" s="5">
        <f t="shared" si="122"/>
        <v>0</v>
      </c>
      <c r="X845" s="5">
        <f t="shared" si="125"/>
        <v>0</v>
      </c>
    </row>
    <row r="846" spans="1:24" x14ac:dyDescent="0.15">
      <c r="A846" s="7">
        <v>845</v>
      </c>
      <c r="B846" s="7">
        <v>2</v>
      </c>
      <c r="C846" s="7">
        <v>5</v>
      </c>
      <c r="D846" s="7">
        <v>5</v>
      </c>
      <c r="E846" s="7">
        <v>36</v>
      </c>
      <c r="F846" s="7">
        <v>-3</v>
      </c>
      <c r="G846" s="7">
        <v>0</v>
      </c>
      <c r="H846" s="7">
        <f t="shared" si="117"/>
        <v>7</v>
      </c>
      <c r="I846" s="16">
        <f t="shared" si="118"/>
        <v>44962</v>
      </c>
      <c r="J846" s="17">
        <v>0.2407</v>
      </c>
      <c r="K846" s="18">
        <f>G846*结论【关键目标】!C$27*0.7735*0.001</f>
        <v>0</v>
      </c>
      <c r="L846" s="5">
        <v>-41501.350299999998</v>
      </c>
      <c r="M846" s="5">
        <f>ABS(IF(L846&lt;=0,L846/耗电量关键数据!$B$6/1000,L846/耗电量关键数据!$B$5/1000))</f>
        <v>16.600540119999998</v>
      </c>
      <c r="N846" s="19">
        <f>耗电量关键数据!$B$14</f>
        <v>1.1688450000000001</v>
      </c>
      <c r="O846" s="19">
        <f>耗电量关键数据!$B$15</f>
        <v>0.37403039999999999</v>
      </c>
      <c r="P846" s="19">
        <f t="shared" si="119"/>
        <v>18.143415519999998</v>
      </c>
      <c r="Q846" s="19">
        <f t="shared" si="123"/>
        <v>0</v>
      </c>
      <c r="R846" s="20">
        <f t="shared" si="120"/>
        <v>0</v>
      </c>
      <c r="S846" s="20">
        <f t="shared" si="124"/>
        <v>0</v>
      </c>
      <c r="T846" s="20">
        <f>IF((T845+R846)&lt;0,0,IF((T845+R846)&gt;结论【关键目标】!C$28,结论【关键目标】!C$28,T845+R846))</f>
        <v>0</v>
      </c>
      <c r="U846" s="19">
        <f>IF((T845+R846)&lt;结论【关键目标】!$C$28,0,(发电量计算【计算逻辑页】!R846+发电量计算【计算逻辑页】!T845-结论【关键目标】!$C$28))</f>
        <v>0</v>
      </c>
      <c r="V846" s="5">
        <f t="shared" si="121"/>
        <v>0</v>
      </c>
      <c r="W846" s="5">
        <f t="shared" si="122"/>
        <v>0</v>
      </c>
      <c r="X846" s="5">
        <f t="shared" si="125"/>
        <v>0</v>
      </c>
    </row>
    <row r="847" spans="1:24" x14ac:dyDescent="0.15">
      <c r="A847" s="7">
        <v>846</v>
      </c>
      <c r="B847" s="7">
        <v>2</v>
      </c>
      <c r="C847" s="7">
        <v>5</v>
      </c>
      <c r="D847" s="7">
        <v>6</v>
      </c>
      <c r="E847" s="7">
        <v>36</v>
      </c>
      <c r="F847" s="7">
        <v>-2.4</v>
      </c>
      <c r="G847" s="7">
        <v>0</v>
      </c>
      <c r="H847" s="7">
        <f t="shared" si="117"/>
        <v>7</v>
      </c>
      <c r="I847" s="16">
        <f t="shared" si="118"/>
        <v>44962</v>
      </c>
      <c r="J847" s="17">
        <v>0.2407</v>
      </c>
      <c r="K847" s="18">
        <f>G847*结论【关键目标】!C$27*0.7735*0.001</f>
        <v>0</v>
      </c>
      <c r="L847" s="5">
        <v>-42263.445319999999</v>
      </c>
      <c r="M847" s="5">
        <f>ABS(IF(L847&lt;=0,L847/耗电量关键数据!$B$6/1000,L847/耗电量关键数据!$B$5/1000))</f>
        <v>16.905378127999999</v>
      </c>
      <c r="N847" s="19">
        <f>耗电量关键数据!$B$14</f>
        <v>1.1688450000000001</v>
      </c>
      <c r="O847" s="19">
        <f>耗电量关键数据!$B$15</f>
        <v>0.37403039999999999</v>
      </c>
      <c r="P847" s="19">
        <f t="shared" si="119"/>
        <v>18.448253527999999</v>
      </c>
      <c r="Q847" s="19">
        <f t="shared" si="123"/>
        <v>0</v>
      </c>
      <c r="R847" s="20">
        <f t="shared" si="120"/>
        <v>0</v>
      </c>
      <c r="S847" s="20">
        <f t="shared" si="124"/>
        <v>0</v>
      </c>
      <c r="T847" s="20">
        <f>IF((T846+R847)&lt;0,0,IF((T846+R847)&gt;结论【关键目标】!C$28,结论【关键目标】!C$28,T846+R847))</f>
        <v>0</v>
      </c>
      <c r="U847" s="19">
        <f>IF((T846+R847)&lt;结论【关键目标】!$C$28,0,(发电量计算【计算逻辑页】!R847+发电量计算【计算逻辑页】!T846-结论【关键目标】!$C$28))</f>
        <v>0</v>
      </c>
      <c r="V847" s="5">
        <f t="shared" si="121"/>
        <v>0</v>
      </c>
      <c r="W847" s="5">
        <f t="shared" si="122"/>
        <v>0</v>
      </c>
      <c r="X847" s="5">
        <f t="shared" si="125"/>
        <v>0</v>
      </c>
    </row>
    <row r="848" spans="1:24" x14ac:dyDescent="0.15">
      <c r="A848" s="7">
        <v>847</v>
      </c>
      <c r="B848" s="7">
        <v>2</v>
      </c>
      <c r="C848" s="7">
        <v>5</v>
      </c>
      <c r="D848" s="7">
        <v>7</v>
      </c>
      <c r="E848" s="7">
        <v>36</v>
      </c>
      <c r="F848" s="7">
        <v>-3</v>
      </c>
      <c r="G848" s="7">
        <v>5.7</v>
      </c>
      <c r="H848" s="7">
        <f t="shared" si="117"/>
        <v>7</v>
      </c>
      <c r="I848" s="16">
        <f t="shared" si="118"/>
        <v>44962</v>
      </c>
      <c r="J848" s="17">
        <v>0.2407</v>
      </c>
      <c r="K848" s="18">
        <f>G848*结论【关键目标】!C$27*0.7735*0.001</f>
        <v>0.52907399999999993</v>
      </c>
      <c r="L848" s="5">
        <v>-37632.265359999998</v>
      </c>
      <c r="M848" s="5">
        <f>ABS(IF(L848&lt;=0,L848/耗电量关键数据!$B$6/1000,L848/耗电量关键数据!$B$5/1000))</f>
        <v>15.052906143999998</v>
      </c>
      <c r="N848" s="19">
        <f>耗电量关键数据!$B$14</f>
        <v>1.1688450000000001</v>
      </c>
      <c r="O848" s="19">
        <f>耗电量关键数据!$B$15</f>
        <v>0.37403039999999999</v>
      </c>
      <c r="P848" s="19">
        <f t="shared" si="119"/>
        <v>16.595781543999998</v>
      </c>
      <c r="Q848" s="19">
        <f t="shared" si="123"/>
        <v>0</v>
      </c>
      <c r="R848" s="20">
        <f t="shared" si="120"/>
        <v>0.52907399999999993</v>
      </c>
      <c r="S848" s="20">
        <f t="shared" si="124"/>
        <v>0</v>
      </c>
      <c r="T848" s="20">
        <f>IF((T847+R848)&lt;0,0,IF((T847+R848)&gt;结论【关键目标】!C$28,结论【关键目标】!C$28,T847+R848))</f>
        <v>0.52907399999999993</v>
      </c>
      <c r="U848" s="19">
        <f>IF((T847+R848)&lt;结论【关键目标】!$C$28,0,(发电量计算【计算逻辑页】!R848+发电量计算【计算逻辑页】!T847-结论【关键目标】!$C$28))</f>
        <v>0</v>
      </c>
      <c r="V848" s="5">
        <f t="shared" si="121"/>
        <v>0</v>
      </c>
      <c r="W848" s="5">
        <f t="shared" si="122"/>
        <v>0.12734811179999997</v>
      </c>
      <c r="X848" s="5">
        <f t="shared" si="125"/>
        <v>0</v>
      </c>
    </row>
    <row r="849" spans="1:24" x14ac:dyDescent="0.15">
      <c r="A849" s="7">
        <v>848</v>
      </c>
      <c r="B849" s="7">
        <v>2</v>
      </c>
      <c r="C849" s="7">
        <v>5</v>
      </c>
      <c r="D849" s="7">
        <v>8</v>
      </c>
      <c r="E849" s="7">
        <v>36</v>
      </c>
      <c r="F849" s="7">
        <v>-4</v>
      </c>
      <c r="G849" s="7">
        <v>161.80000000000001</v>
      </c>
      <c r="H849" s="7">
        <f t="shared" si="117"/>
        <v>7</v>
      </c>
      <c r="I849" s="16">
        <f t="shared" si="118"/>
        <v>44962</v>
      </c>
      <c r="J849" s="17">
        <v>0.70809999999999995</v>
      </c>
      <c r="K849" s="18">
        <f>G849*结论【关键目标】!C$27*0.7735*0.001</f>
        <v>15.018276</v>
      </c>
      <c r="L849" s="5">
        <v>-36435.141810000001</v>
      </c>
      <c r="M849" s="5">
        <f>ABS(IF(L849&lt;=0,L849/耗电量关键数据!$B$6/1000,L849/耗电量关键数据!$B$5/1000))</f>
        <v>14.574056724</v>
      </c>
      <c r="N849" s="19">
        <f>耗电量关键数据!$B$14</f>
        <v>1.1688450000000001</v>
      </c>
      <c r="O849" s="19">
        <f>耗电量关键数据!$B$15</f>
        <v>0.37403039999999999</v>
      </c>
      <c r="P849" s="19">
        <f t="shared" si="119"/>
        <v>16.116932123999998</v>
      </c>
      <c r="Q849" s="19">
        <f t="shared" si="123"/>
        <v>0</v>
      </c>
      <c r="R849" s="20">
        <f t="shared" si="120"/>
        <v>15.018276</v>
      </c>
      <c r="S849" s="20">
        <f t="shared" si="124"/>
        <v>0</v>
      </c>
      <c r="T849" s="20">
        <f>IF((T848+R849)&lt;0,0,IF((T848+R849)&gt;结论【关键目标】!C$28,结论【关键目标】!C$28,T848+R849))</f>
        <v>15.54735</v>
      </c>
      <c r="U849" s="19">
        <f>IF((T848+R849)&lt;结论【关键目标】!$C$28,0,(发电量计算【计算逻辑页】!R849+发电量计算【计算逻辑页】!T848-结论【关键目标】!$C$28))</f>
        <v>0</v>
      </c>
      <c r="V849" s="5">
        <f t="shared" si="121"/>
        <v>0</v>
      </c>
      <c r="W849" s="5">
        <f t="shared" si="122"/>
        <v>10.634441235599999</v>
      </c>
      <c r="X849" s="5">
        <f t="shared" si="125"/>
        <v>0</v>
      </c>
    </row>
    <row r="850" spans="1:24" x14ac:dyDescent="0.15">
      <c r="A850" s="7">
        <v>849</v>
      </c>
      <c r="B850" s="7">
        <v>2</v>
      </c>
      <c r="C850" s="7">
        <v>5</v>
      </c>
      <c r="D850" s="7">
        <v>9</v>
      </c>
      <c r="E850" s="7">
        <v>36</v>
      </c>
      <c r="F850" s="7">
        <v>-3.6</v>
      </c>
      <c r="G850" s="7">
        <v>292.7</v>
      </c>
      <c r="H850" s="7">
        <f t="shared" si="117"/>
        <v>7</v>
      </c>
      <c r="I850" s="16">
        <f t="shared" si="118"/>
        <v>44962</v>
      </c>
      <c r="J850" s="17">
        <v>0.70809999999999995</v>
      </c>
      <c r="K850" s="18">
        <f>G850*结论【关键目标】!C$27*0.7735*0.001</f>
        <v>27.168413999999999</v>
      </c>
      <c r="L850" s="5">
        <v>-15861.90098</v>
      </c>
      <c r="M850" s="5">
        <f>ABS(IF(L850&lt;=0,L850/耗电量关键数据!$B$6/1000,L850/耗电量关键数据!$B$5/1000))</f>
        <v>6.3447603920000004</v>
      </c>
      <c r="N850" s="19">
        <f>耗电量关键数据!$B$14</f>
        <v>1.1688450000000001</v>
      </c>
      <c r="O850" s="19">
        <f>耗电量关键数据!$B$15</f>
        <v>0.37403039999999999</v>
      </c>
      <c r="P850" s="19">
        <f t="shared" si="119"/>
        <v>7.8876357920000002</v>
      </c>
      <c r="Q850" s="19">
        <f t="shared" si="123"/>
        <v>0</v>
      </c>
      <c r="R850" s="20">
        <f t="shared" si="120"/>
        <v>27.168413999999999</v>
      </c>
      <c r="S850" s="20">
        <f t="shared" si="124"/>
        <v>0</v>
      </c>
      <c r="T850" s="20">
        <f>IF((T849+R850)&lt;0,0,IF((T849+R850)&gt;结论【关键目标】!C$28,结论【关键目标】!C$28,T849+R850))</f>
        <v>22</v>
      </c>
      <c r="U850" s="19">
        <f>IF((T849+R850)&lt;结论【关键目标】!$C$28,0,(发电量计算【计算逻辑页】!R850+发电量计算【计算逻辑页】!T849-结论【关键目标】!$C$28))</f>
        <v>20.715764</v>
      </c>
      <c r="V850" s="5">
        <f t="shared" si="121"/>
        <v>7.2505173999999997</v>
      </c>
      <c r="W850" s="5">
        <f t="shared" si="122"/>
        <v>5.5852349043151994</v>
      </c>
      <c r="X850" s="5">
        <f t="shared" si="125"/>
        <v>0</v>
      </c>
    </row>
    <row r="851" spans="1:24" x14ac:dyDescent="0.15">
      <c r="A851" s="7">
        <v>850</v>
      </c>
      <c r="B851" s="7">
        <v>2</v>
      </c>
      <c r="C851" s="7">
        <v>5</v>
      </c>
      <c r="D851" s="7">
        <v>10</v>
      </c>
      <c r="E851" s="7">
        <v>36</v>
      </c>
      <c r="F851" s="7">
        <v>-3</v>
      </c>
      <c r="G851" s="7">
        <v>415</v>
      </c>
      <c r="H851" s="7">
        <f t="shared" si="117"/>
        <v>7</v>
      </c>
      <c r="I851" s="16">
        <f t="shared" si="118"/>
        <v>44962</v>
      </c>
      <c r="J851" s="17">
        <v>0.70809999999999995</v>
      </c>
      <c r="K851" s="18">
        <f>G851*结论【关键目标】!C$27*0.7735*0.001</f>
        <v>38.520299999999999</v>
      </c>
      <c r="L851" s="5">
        <v>-8822.0139930000005</v>
      </c>
      <c r="M851" s="5">
        <f>ABS(IF(L851&lt;=0,L851/耗电量关键数据!$B$6/1000,L851/耗电量关键数据!$B$5/1000))</f>
        <v>3.5288055972000003</v>
      </c>
      <c r="N851" s="19">
        <f>耗电量关键数据!$B$14</f>
        <v>1.1688450000000001</v>
      </c>
      <c r="O851" s="19">
        <f>耗电量关键数据!$B$15</f>
        <v>0.37403039999999999</v>
      </c>
      <c r="P851" s="19">
        <f t="shared" si="119"/>
        <v>5.0716809972000005</v>
      </c>
      <c r="Q851" s="19">
        <f t="shared" si="123"/>
        <v>0</v>
      </c>
      <c r="R851" s="20">
        <f t="shared" si="120"/>
        <v>38.520299999999999</v>
      </c>
      <c r="S851" s="20">
        <f t="shared" si="124"/>
        <v>0</v>
      </c>
      <c r="T851" s="20">
        <f>IF((T850+R851)&lt;0,0,IF((T850+R851)&gt;结论【关键目标】!C$28,结论【关键目标】!C$28,T850+R851))</f>
        <v>22</v>
      </c>
      <c r="U851" s="19">
        <f>IF((T850+R851)&lt;结论【关键目标】!$C$28,0,(发电量计算【计算逻辑页】!R851+发电量计算【计算逻辑页】!T850-结论【关键目标】!$C$28))</f>
        <v>38.520299999999999</v>
      </c>
      <c r="V851" s="5">
        <f t="shared" si="121"/>
        <v>13.482104999999999</v>
      </c>
      <c r="W851" s="5">
        <f t="shared" si="122"/>
        <v>3.5912573141173203</v>
      </c>
      <c r="X851" s="5">
        <f t="shared" si="125"/>
        <v>0</v>
      </c>
    </row>
    <row r="852" spans="1:24" x14ac:dyDescent="0.15">
      <c r="A852" s="7">
        <v>851</v>
      </c>
      <c r="B852" s="7">
        <v>2</v>
      </c>
      <c r="C852" s="7">
        <v>5</v>
      </c>
      <c r="D852" s="7">
        <v>11</v>
      </c>
      <c r="E852" s="7">
        <v>36</v>
      </c>
      <c r="F852" s="7">
        <v>-2</v>
      </c>
      <c r="G852" s="7">
        <v>533.70000000000005</v>
      </c>
      <c r="H852" s="7">
        <f t="shared" si="117"/>
        <v>7</v>
      </c>
      <c r="I852" s="16">
        <f t="shared" si="118"/>
        <v>44962</v>
      </c>
      <c r="J852" s="17">
        <v>1.2267999999999999</v>
      </c>
      <c r="K852" s="18">
        <f>G852*结论【关键目标】!C$27*0.7735*0.001</f>
        <v>49.53803400000001</v>
      </c>
      <c r="L852" s="5">
        <v>0</v>
      </c>
      <c r="M852" s="5">
        <f>ABS(IF(L852&lt;=0,L852/耗电量关键数据!$B$6/1000,L852/耗电量关键数据!$B$5/1000))</f>
        <v>0</v>
      </c>
      <c r="N852" s="19">
        <f>耗电量关键数据!$B$14</f>
        <v>1.1688450000000001</v>
      </c>
      <c r="O852" s="19">
        <f>耗电量关键数据!$B$15</f>
        <v>0.37403039999999999</v>
      </c>
      <c r="P852" s="19">
        <f t="shared" si="119"/>
        <v>1.5428754000000002</v>
      </c>
      <c r="Q852" s="19">
        <f t="shared" si="123"/>
        <v>1.5428754000000002</v>
      </c>
      <c r="R852" s="20">
        <f t="shared" si="120"/>
        <v>47.995158600000011</v>
      </c>
      <c r="S852" s="20">
        <f t="shared" si="124"/>
        <v>0</v>
      </c>
      <c r="T852" s="20">
        <f>IF((T851+R852)&lt;0,0,IF((T851+R852)&gt;结论【关键目标】!C$28,结论【关键目标】!C$28,T851+R852))</f>
        <v>22</v>
      </c>
      <c r="U852" s="19">
        <f>IF((T851+R852)&lt;结论【关键目标】!$C$28,0,(发电量计算【计算逻辑页】!R852+发电量计算【计算逻辑页】!T851-结论【关键目标】!$C$28))</f>
        <v>47.995158600000011</v>
      </c>
      <c r="V852" s="5">
        <f t="shared" si="121"/>
        <v>16.798305510000002</v>
      </c>
      <c r="W852" s="5">
        <f t="shared" si="122"/>
        <v>1.89279954072</v>
      </c>
      <c r="X852" s="5">
        <f t="shared" si="125"/>
        <v>0</v>
      </c>
    </row>
    <row r="853" spans="1:24" x14ac:dyDescent="0.15">
      <c r="A853" s="7">
        <v>852</v>
      </c>
      <c r="B853" s="7">
        <v>2</v>
      </c>
      <c r="C853" s="7">
        <v>5</v>
      </c>
      <c r="D853" s="7">
        <v>12</v>
      </c>
      <c r="E853" s="7">
        <v>36</v>
      </c>
      <c r="F853" s="7">
        <v>-0.2</v>
      </c>
      <c r="G853" s="7">
        <v>598.4</v>
      </c>
      <c r="H853" s="7">
        <f t="shared" si="117"/>
        <v>7</v>
      </c>
      <c r="I853" s="16">
        <f t="shared" si="118"/>
        <v>44962</v>
      </c>
      <c r="J853" s="17">
        <v>1.2267999999999999</v>
      </c>
      <c r="K853" s="18">
        <f>G853*结论【关键目标】!C$27*0.7735*0.001</f>
        <v>55.543487999999996</v>
      </c>
      <c r="L853" s="5">
        <v>-4829.9700999999995</v>
      </c>
      <c r="M853" s="5">
        <f>ABS(IF(L853&lt;=0,L853/耗电量关键数据!$B$6/1000,L853/耗电量关键数据!$B$5/1000))</f>
        <v>1.9319880399999998</v>
      </c>
      <c r="N853" s="19">
        <f>耗电量关键数据!$B$14</f>
        <v>1.1688450000000001</v>
      </c>
      <c r="O853" s="19">
        <f>耗电量关键数据!$B$15</f>
        <v>0.37403039999999999</v>
      </c>
      <c r="P853" s="19">
        <f t="shared" si="119"/>
        <v>3.47486344</v>
      </c>
      <c r="Q853" s="19">
        <f t="shared" si="123"/>
        <v>3.47486344</v>
      </c>
      <c r="R853" s="20">
        <f t="shared" si="120"/>
        <v>52.068624559999996</v>
      </c>
      <c r="S853" s="20">
        <f t="shared" si="124"/>
        <v>0</v>
      </c>
      <c r="T853" s="20">
        <f>IF((T852+R853)&lt;0,0,IF((T852+R853)&gt;结论【关键目标】!C$28,结论【关键目标】!C$28,T852+R853))</f>
        <v>22</v>
      </c>
      <c r="U853" s="19">
        <f>IF((T852+R853)&lt;结论【关键目标】!$C$28,0,(发电量计算【计算逻辑页】!R853+发电量计算【计算逻辑页】!T852-结论【关键目标】!$C$28))</f>
        <v>52.068624559999989</v>
      </c>
      <c r="V853" s="5">
        <f t="shared" si="121"/>
        <v>18.224018595999993</v>
      </c>
      <c r="W853" s="5">
        <f t="shared" si="122"/>
        <v>4.2629624681919998</v>
      </c>
      <c r="X853" s="5">
        <f t="shared" si="125"/>
        <v>0</v>
      </c>
    </row>
    <row r="854" spans="1:24" x14ac:dyDescent="0.15">
      <c r="A854" s="7">
        <v>853</v>
      </c>
      <c r="B854" s="7">
        <v>2</v>
      </c>
      <c r="C854" s="7">
        <v>5</v>
      </c>
      <c r="D854" s="7">
        <v>13</v>
      </c>
      <c r="E854" s="7">
        <v>36</v>
      </c>
      <c r="F854" s="7">
        <v>1</v>
      </c>
      <c r="G854" s="7">
        <v>562.9</v>
      </c>
      <c r="H854" s="7">
        <f t="shared" si="117"/>
        <v>7</v>
      </c>
      <c r="I854" s="16">
        <f t="shared" si="118"/>
        <v>44962</v>
      </c>
      <c r="J854" s="17">
        <v>1.2267999999999999</v>
      </c>
      <c r="K854" s="18">
        <f>G854*结论【关键目标】!C$27*0.7735*0.001</f>
        <v>52.248377999999995</v>
      </c>
      <c r="L854" s="5">
        <v>-3607.2322349999999</v>
      </c>
      <c r="M854" s="5">
        <f>ABS(IF(L854&lt;=0,L854/耗电量关键数据!$B$6/1000,L854/耗电量关键数据!$B$5/1000))</f>
        <v>1.4428928940000001</v>
      </c>
      <c r="N854" s="19">
        <f>耗电量关键数据!$B$14</f>
        <v>1.1688450000000001</v>
      </c>
      <c r="O854" s="19">
        <f>耗电量关键数据!$B$15</f>
        <v>0.37403039999999999</v>
      </c>
      <c r="P854" s="19">
        <f t="shared" si="119"/>
        <v>2.9857682940000001</v>
      </c>
      <c r="Q854" s="19">
        <f t="shared" si="123"/>
        <v>2.9857682940000001</v>
      </c>
      <c r="R854" s="20">
        <f t="shared" si="120"/>
        <v>49.262609705999992</v>
      </c>
      <c r="S854" s="20">
        <f t="shared" si="124"/>
        <v>0</v>
      </c>
      <c r="T854" s="20">
        <f>IF((T853+R854)&lt;0,0,IF((T853+R854)&gt;结论【关键目标】!C$28,结论【关键目标】!C$28,T853+R854))</f>
        <v>22</v>
      </c>
      <c r="U854" s="19">
        <f>IF((T853+R854)&lt;结论【关键目标】!$C$28,0,(发电量计算【计算逻辑页】!R854+发电量计算【计算逻辑页】!T853-结论【关键目标】!$C$28))</f>
        <v>49.262609705999992</v>
      </c>
      <c r="V854" s="5">
        <f t="shared" si="121"/>
        <v>17.241913397099996</v>
      </c>
      <c r="W854" s="5">
        <f t="shared" si="122"/>
        <v>3.6629405430791997</v>
      </c>
      <c r="X854" s="5">
        <f t="shared" si="125"/>
        <v>0</v>
      </c>
    </row>
    <row r="855" spans="1:24" x14ac:dyDescent="0.15">
      <c r="A855" s="7">
        <v>854</v>
      </c>
      <c r="B855" s="7">
        <v>2</v>
      </c>
      <c r="C855" s="7">
        <v>5</v>
      </c>
      <c r="D855" s="7">
        <v>14</v>
      </c>
      <c r="E855" s="7">
        <v>36</v>
      </c>
      <c r="F855" s="7">
        <v>2</v>
      </c>
      <c r="G855" s="7">
        <v>481.2</v>
      </c>
      <c r="H855" s="7">
        <f t="shared" si="117"/>
        <v>7</v>
      </c>
      <c r="I855" s="16">
        <f t="shared" si="118"/>
        <v>44962</v>
      </c>
      <c r="J855" s="17">
        <v>1.2267999999999999</v>
      </c>
      <c r="K855" s="18">
        <f>G855*结论【关键目标】!C$27*0.7735*0.001</f>
        <v>44.664983999999997</v>
      </c>
      <c r="L855" s="5">
        <v>0</v>
      </c>
      <c r="M855" s="5">
        <f>ABS(IF(L855&lt;=0,L855/耗电量关键数据!$B$6/1000,L855/耗电量关键数据!$B$5/1000))</f>
        <v>0</v>
      </c>
      <c r="N855" s="19">
        <f>耗电量关键数据!$B$14</f>
        <v>1.1688450000000001</v>
      </c>
      <c r="O855" s="19">
        <f>耗电量关键数据!$B$15</f>
        <v>0.37403039999999999</v>
      </c>
      <c r="P855" s="19">
        <f t="shared" si="119"/>
        <v>1.5428754000000002</v>
      </c>
      <c r="Q855" s="19">
        <f t="shared" si="123"/>
        <v>1.5428754000000002</v>
      </c>
      <c r="R855" s="20">
        <f t="shared" si="120"/>
        <v>43.122108599999997</v>
      </c>
      <c r="S855" s="20">
        <f t="shared" si="124"/>
        <v>0</v>
      </c>
      <c r="T855" s="20">
        <f>IF((T854+R855)&lt;0,0,IF((T854+R855)&gt;结论【关键目标】!C$28,结论【关键目标】!C$28,T854+R855))</f>
        <v>22</v>
      </c>
      <c r="U855" s="19">
        <f>IF((T854+R855)&lt;结论【关键目标】!$C$28,0,(发电量计算【计算逻辑页】!R855+发电量计算【计算逻辑页】!T854-结论【关键目标】!$C$28))</f>
        <v>43.12210859999999</v>
      </c>
      <c r="V855" s="5">
        <f t="shared" si="121"/>
        <v>15.092738009999996</v>
      </c>
      <c r="W855" s="5">
        <f t="shared" si="122"/>
        <v>1.89279954072</v>
      </c>
      <c r="X855" s="5">
        <f t="shared" si="125"/>
        <v>0</v>
      </c>
    </row>
    <row r="856" spans="1:24" x14ac:dyDescent="0.15">
      <c r="A856" s="7">
        <v>855</v>
      </c>
      <c r="B856" s="7">
        <v>2</v>
      </c>
      <c r="C856" s="7">
        <v>5</v>
      </c>
      <c r="D856" s="7">
        <v>15</v>
      </c>
      <c r="E856" s="7">
        <v>36</v>
      </c>
      <c r="F856" s="7">
        <v>2</v>
      </c>
      <c r="G856" s="7">
        <v>307.7</v>
      </c>
      <c r="H856" s="7">
        <f t="shared" si="117"/>
        <v>7</v>
      </c>
      <c r="I856" s="16">
        <f t="shared" si="118"/>
        <v>44962</v>
      </c>
      <c r="J856" s="17">
        <v>1.2267999999999999</v>
      </c>
      <c r="K856" s="18">
        <f>G856*结论【关键目标】!C$27*0.7735*0.001</f>
        <v>28.560714000000001</v>
      </c>
      <c r="L856" s="5">
        <v>0</v>
      </c>
      <c r="M856" s="5">
        <f>ABS(IF(L856&lt;=0,L856/耗电量关键数据!$B$6/1000,L856/耗电量关键数据!$B$5/1000))</f>
        <v>0</v>
      </c>
      <c r="N856" s="19">
        <f>耗电量关键数据!$B$14</f>
        <v>1.1688450000000001</v>
      </c>
      <c r="O856" s="19">
        <f>耗电量关键数据!$B$15</f>
        <v>0.37403039999999999</v>
      </c>
      <c r="P856" s="19">
        <f t="shared" si="119"/>
        <v>1.5428754000000002</v>
      </c>
      <c r="Q856" s="19">
        <f t="shared" si="123"/>
        <v>1.5428754000000002</v>
      </c>
      <c r="R856" s="20">
        <f t="shared" si="120"/>
        <v>27.017838600000001</v>
      </c>
      <c r="S856" s="20">
        <f t="shared" si="124"/>
        <v>0</v>
      </c>
      <c r="T856" s="20">
        <f>IF((T855+R856)&lt;0,0,IF((T855+R856)&gt;结论【关键目标】!C$28,结论【关键目标】!C$28,T855+R856))</f>
        <v>22</v>
      </c>
      <c r="U856" s="19">
        <f>IF((T855+R856)&lt;结论【关键目标】!$C$28,0,(发电量计算【计算逻辑页】!R856+发电量计算【计算逻辑页】!T855-结论【关键目标】!$C$28))</f>
        <v>27.017838600000005</v>
      </c>
      <c r="V856" s="5">
        <f t="shared" si="121"/>
        <v>9.4562435100000002</v>
      </c>
      <c r="W856" s="5">
        <f t="shared" si="122"/>
        <v>1.89279954072</v>
      </c>
      <c r="X856" s="5">
        <f t="shared" si="125"/>
        <v>0</v>
      </c>
    </row>
    <row r="857" spans="1:24" x14ac:dyDescent="0.15">
      <c r="A857" s="7">
        <v>856</v>
      </c>
      <c r="B857" s="7">
        <v>2</v>
      </c>
      <c r="C857" s="7">
        <v>5</v>
      </c>
      <c r="D857" s="7">
        <v>16</v>
      </c>
      <c r="E857" s="7">
        <v>36</v>
      </c>
      <c r="F857" s="7">
        <v>3</v>
      </c>
      <c r="G857" s="7">
        <v>121.5</v>
      </c>
      <c r="H857" s="7">
        <f t="shared" si="117"/>
        <v>7</v>
      </c>
      <c r="I857" s="16">
        <f t="shared" si="118"/>
        <v>44962</v>
      </c>
      <c r="J857" s="17">
        <v>0.70809999999999995</v>
      </c>
      <c r="K857" s="18">
        <f>G857*结论【关键目标】!C$27*0.7735*0.001</f>
        <v>11.27763</v>
      </c>
      <c r="L857" s="5">
        <v>-5524.3345890000001</v>
      </c>
      <c r="M857" s="5">
        <f>ABS(IF(L857&lt;=0,L857/耗电量关键数据!$B$6/1000,L857/耗电量关键数据!$B$5/1000))</f>
        <v>2.2097338355999998</v>
      </c>
      <c r="N857" s="19">
        <f>耗电量关键数据!$B$14</f>
        <v>1.1688450000000001</v>
      </c>
      <c r="O857" s="19">
        <f>耗电量关键数据!$B$15</f>
        <v>0.37403039999999999</v>
      </c>
      <c r="P857" s="19">
        <f t="shared" si="119"/>
        <v>3.7526092356</v>
      </c>
      <c r="Q857" s="19">
        <f t="shared" si="123"/>
        <v>0</v>
      </c>
      <c r="R857" s="20">
        <f t="shared" si="120"/>
        <v>11.27763</v>
      </c>
      <c r="S857" s="20">
        <f t="shared" si="124"/>
        <v>0</v>
      </c>
      <c r="T857" s="20">
        <f>IF((T856+R857)&lt;0,0,IF((T856+R857)&gt;结论【关键目标】!C$28,结论【关键目标】!C$28,T856+R857))</f>
        <v>22</v>
      </c>
      <c r="U857" s="19">
        <f>IF((T856+R857)&lt;结论【关键目标】!$C$28,0,(发电量计算【计算逻辑页】!R857+发电量计算【计算逻辑页】!T856-结论【关键目标】!$C$28))</f>
        <v>11.277630000000002</v>
      </c>
      <c r="V857" s="5">
        <f t="shared" si="121"/>
        <v>3.9471705000000004</v>
      </c>
      <c r="W857" s="5">
        <f t="shared" si="122"/>
        <v>2.6572225997283598</v>
      </c>
      <c r="X857" s="5">
        <f t="shared" si="125"/>
        <v>0</v>
      </c>
    </row>
    <row r="858" spans="1:24" x14ac:dyDescent="0.15">
      <c r="A858" s="7">
        <v>857</v>
      </c>
      <c r="B858" s="7">
        <v>2</v>
      </c>
      <c r="C858" s="7">
        <v>5</v>
      </c>
      <c r="D858" s="7">
        <v>17</v>
      </c>
      <c r="E858" s="7">
        <v>36</v>
      </c>
      <c r="F858" s="7">
        <v>3</v>
      </c>
      <c r="G858" s="7">
        <v>0</v>
      </c>
      <c r="H858" s="7">
        <f t="shared" si="117"/>
        <v>7</v>
      </c>
      <c r="I858" s="16">
        <f t="shared" si="118"/>
        <v>44962</v>
      </c>
      <c r="J858" s="17">
        <v>0.70809999999999995</v>
      </c>
      <c r="K858" s="18">
        <f>G858*结论【关键目标】!C$27*0.7735*0.001</f>
        <v>0</v>
      </c>
      <c r="L858" s="5">
        <v>-10197.08145</v>
      </c>
      <c r="M858" s="5">
        <f>ABS(IF(L858&lt;=0,L858/耗电量关键数据!$B$6/1000,L858/耗电量关键数据!$B$5/1000))</f>
        <v>4.0788325799999994</v>
      </c>
      <c r="N858" s="19">
        <f>耗电量关键数据!$B$14</f>
        <v>1.1688450000000001</v>
      </c>
      <c r="O858" s="19">
        <f>耗电量关键数据!$B$15</f>
        <v>0.37403039999999999</v>
      </c>
      <c r="P858" s="19">
        <f t="shared" si="119"/>
        <v>5.6217079799999992</v>
      </c>
      <c r="Q858" s="19">
        <f t="shared" si="123"/>
        <v>0</v>
      </c>
      <c r="R858" s="20">
        <f t="shared" si="120"/>
        <v>0</v>
      </c>
      <c r="S858" s="20">
        <f t="shared" si="124"/>
        <v>0</v>
      </c>
      <c r="T858" s="20">
        <f>IF((T857+R858)&lt;0,0,IF((T857+R858)&gt;结论【关键目标】!C$28,结论【关键目标】!C$28,T857+R858))</f>
        <v>22</v>
      </c>
      <c r="U858" s="19">
        <f>IF((T857+R858)&lt;结论【关键目标】!$C$28,0,(发电量计算【计算逻辑页】!R858+发电量计算【计算逻辑页】!T857-结论【关键目标】!$C$28))</f>
        <v>0</v>
      </c>
      <c r="V858" s="5">
        <f t="shared" si="121"/>
        <v>0</v>
      </c>
      <c r="W858" s="5">
        <f t="shared" si="122"/>
        <v>0</v>
      </c>
      <c r="X858" s="5">
        <f t="shared" si="125"/>
        <v>0</v>
      </c>
    </row>
    <row r="859" spans="1:24" x14ac:dyDescent="0.15">
      <c r="A859" s="7">
        <v>858</v>
      </c>
      <c r="B859" s="7">
        <v>2</v>
      </c>
      <c r="C859" s="7">
        <v>5</v>
      </c>
      <c r="D859" s="7">
        <v>18</v>
      </c>
      <c r="E859" s="7">
        <v>36</v>
      </c>
      <c r="F859" s="7">
        <v>2.2000000000000002</v>
      </c>
      <c r="G859" s="7">
        <v>0</v>
      </c>
      <c r="H859" s="7">
        <f t="shared" si="117"/>
        <v>7</v>
      </c>
      <c r="I859" s="16">
        <f t="shared" si="118"/>
        <v>44962</v>
      </c>
      <c r="J859" s="17">
        <v>0.70809999999999995</v>
      </c>
      <c r="K859" s="18">
        <f>G859*结论【关键目标】!C$27*0.7735*0.001</f>
        <v>0</v>
      </c>
      <c r="L859" s="5">
        <v>-26867.47941</v>
      </c>
      <c r="M859" s="5">
        <f>ABS(IF(L859&lt;=0,L859/耗电量关键数据!$B$6/1000,L859/耗电量关键数据!$B$5/1000))</f>
        <v>10.746991764000001</v>
      </c>
      <c r="N859" s="19">
        <f>耗电量关键数据!$B$14</f>
        <v>1.1688450000000001</v>
      </c>
      <c r="O859" s="19">
        <f>耗电量关键数据!$B$15</f>
        <v>0.37403039999999999</v>
      </c>
      <c r="P859" s="19">
        <f t="shared" si="119"/>
        <v>12.289867164000002</v>
      </c>
      <c r="Q859" s="19">
        <f t="shared" si="123"/>
        <v>0</v>
      </c>
      <c r="R859" s="20">
        <f t="shared" si="120"/>
        <v>0</v>
      </c>
      <c r="S859" s="20">
        <f t="shared" si="124"/>
        <v>0</v>
      </c>
      <c r="T859" s="20">
        <f>IF((T858+R859)&lt;0,0,IF((T858+R859)&gt;结论【关键目标】!C$28,结论【关键目标】!C$28,T858+R859))</f>
        <v>22</v>
      </c>
      <c r="U859" s="19">
        <f>IF((T858+R859)&lt;结论【关键目标】!$C$28,0,(发电量计算【计算逻辑页】!R859+发电量计算【计算逻辑页】!T858-结论【关键目标】!$C$28))</f>
        <v>0</v>
      </c>
      <c r="V859" s="5">
        <f t="shared" si="121"/>
        <v>0</v>
      </c>
      <c r="W859" s="5">
        <f t="shared" si="122"/>
        <v>0</v>
      </c>
      <c r="X859" s="5">
        <f t="shared" si="125"/>
        <v>0</v>
      </c>
    </row>
    <row r="860" spans="1:24" x14ac:dyDescent="0.15">
      <c r="A860" s="7">
        <v>859</v>
      </c>
      <c r="B860" s="7">
        <v>2</v>
      </c>
      <c r="C860" s="7">
        <v>5</v>
      </c>
      <c r="D860" s="7">
        <v>19</v>
      </c>
      <c r="E860" s="7">
        <v>36</v>
      </c>
      <c r="F860" s="7">
        <v>-2</v>
      </c>
      <c r="G860" s="7">
        <v>0</v>
      </c>
      <c r="H860" s="7">
        <f t="shared" si="117"/>
        <v>7</v>
      </c>
      <c r="I860" s="16">
        <f t="shared" si="118"/>
        <v>44962</v>
      </c>
      <c r="J860" s="17">
        <v>1.2267999999999999</v>
      </c>
      <c r="K860" s="18">
        <f>G860*结论【关键目标】!C$27*0.7735*0.001</f>
        <v>0</v>
      </c>
      <c r="L860" s="5">
        <v>-17591.287639999999</v>
      </c>
      <c r="M860" s="5">
        <f>ABS(IF(L860&lt;=0,L860/耗电量关键数据!$B$6/1000,L860/耗电量关键数据!$B$5/1000))</f>
        <v>7.0365150559999989</v>
      </c>
      <c r="N860" s="19">
        <f>耗电量关键数据!$B$14</f>
        <v>1.1688450000000001</v>
      </c>
      <c r="O860" s="19">
        <f>耗电量关键数据!$B$15</f>
        <v>0.37403039999999999</v>
      </c>
      <c r="P860" s="19">
        <f t="shared" si="119"/>
        <v>8.5793904560000005</v>
      </c>
      <c r="Q860" s="19">
        <f t="shared" si="123"/>
        <v>8.5793904560000005</v>
      </c>
      <c r="R860" s="20">
        <f t="shared" si="120"/>
        <v>-8.5793904560000005</v>
      </c>
      <c r="S860" s="20">
        <f t="shared" si="124"/>
        <v>8.5793904560000005</v>
      </c>
      <c r="T860" s="20">
        <f>IF((T859+R860)&lt;0,0,IF((T859+R860)&gt;结论【关键目标】!C$28,结论【关键目标】!C$28,T859+R860))</f>
        <v>13.420609544</v>
      </c>
      <c r="U860" s="19">
        <f>IF((T859+R860)&lt;结论【关键目标】!$C$28,0,(发电量计算【计算逻辑页】!R860+发电量计算【计算逻辑页】!T859-结论【关键目标】!$C$28))</f>
        <v>0</v>
      </c>
      <c r="V860" s="5">
        <f t="shared" si="121"/>
        <v>0</v>
      </c>
      <c r="W860" s="5">
        <f t="shared" si="122"/>
        <v>0</v>
      </c>
      <c r="X860" s="5">
        <f t="shared" si="125"/>
        <v>7.5224095518207994</v>
      </c>
    </row>
    <row r="861" spans="1:24" x14ac:dyDescent="0.15">
      <c r="A861" s="7">
        <v>860</v>
      </c>
      <c r="B861" s="7">
        <v>2</v>
      </c>
      <c r="C861" s="7">
        <v>5</v>
      </c>
      <c r="D861" s="7">
        <v>20</v>
      </c>
      <c r="E861" s="7">
        <v>36</v>
      </c>
      <c r="F861" s="7">
        <v>-1.3</v>
      </c>
      <c r="G861" s="7">
        <v>0</v>
      </c>
      <c r="H861" s="7">
        <f t="shared" si="117"/>
        <v>7</v>
      </c>
      <c r="I861" s="16">
        <f t="shared" si="118"/>
        <v>44962</v>
      </c>
      <c r="J861" s="17">
        <v>1.2267999999999999</v>
      </c>
      <c r="K861" s="18">
        <f>G861*结论【关键目标】!C$27*0.7735*0.001</f>
        <v>0</v>
      </c>
      <c r="L861" s="5">
        <v>-27752.236570000001</v>
      </c>
      <c r="M861" s="5">
        <f>ABS(IF(L861&lt;=0,L861/耗电量关键数据!$B$6/1000,L861/耗电量关键数据!$B$5/1000))</f>
        <v>11.100894628000001</v>
      </c>
      <c r="N861" s="19">
        <f>耗电量关键数据!$B$14</f>
        <v>1.1688450000000001</v>
      </c>
      <c r="O861" s="19">
        <f>耗电量关键数据!$B$15</f>
        <v>0.37403039999999999</v>
      </c>
      <c r="P861" s="19">
        <f t="shared" si="119"/>
        <v>12.643770028</v>
      </c>
      <c r="Q861" s="19">
        <f t="shared" si="123"/>
        <v>12.643770028</v>
      </c>
      <c r="R861" s="20">
        <f t="shared" si="120"/>
        <v>-12.643770028</v>
      </c>
      <c r="S861" s="20">
        <f t="shared" si="124"/>
        <v>12.643770028</v>
      </c>
      <c r="T861" s="20">
        <f>IF((T860+R861)&lt;0,0,IF((T860+R861)&gt;结论【关键目标】!C$28,结论【关键目标】!C$28,T860+R861))</f>
        <v>0.77683951599999901</v>
      </c>
      <c r="U861" s="19">
        <f>IF((T860+R861)&lt;结论【关键目标】!$C$28,0,(发电量计算【计算逻辑页】!R861+发电量计算【计算逻辑页】!T860-结论【关键目标】!$C$28))</f>
        <v>0</v>
      </c>
      <c r="V861" s="5">
        <f t="shared" si="121"/>
        <v>0</v>
      </c>
      <c r="W861" s="5">
        <f t="shared" si="122"/>
        <v>0</v>
      </c>
      <c r="X861" s="5">
        <f t="shared" si="125"/>
        <v>0.68113288762879909</v>
      </c>
    </row>
    <row r="862" spans="1:24" x14ac:dyDescent="0.15">
      <c r="A862" s="7">
        <v>861</v>
      </c>
      <c r="B862" s="7">
        <v>2</v>
      </c>
      <c r="C862" s="7">
        <v>5</v>
      </c>
      <c r="D862" s="7">
        <v>21</v>
      </c>
      <c r="E862" s="7">
        <v>36</v>
      </c>
      <c r="F862" s="7">
        <v>-0.6</v>
      </c>
      <c r="G862" s="7">
        <v>0</v>
      </c>
      <c r="H862" s="7">
        <f t="shared" si="117"/>
        <v>7</v>
      </c>
      <c r="I862" s="16">
        <f t="shared" si="118"/>
        <v>44962</v>
      </c>
      <c r="J862" s="17">
        <v>1.2267999999999999</v>
      </c>
      <c r="K862" s="18">
        <f>G862*结论【关键目标】!C$27*0.7735*0.001</f>
        <v>0</v>
      </c>
      <c r="L862" s="5">
        <v>-31344.744999999999</v>
      </c>
      <c r="M862" s="5">
        <f>ABS(IF(L862&lt;=0,L862/耗电量关键数据!$B$6/1000,L862/耗电量关键数据!$B$5/1000))</f>
        <v>12.537897999999998</v>
      </c>
      <c r="N862" s="19">
        <f>耗电量关键数据!$B$14</f>
        <v>1.1688450000000001</v>
      </c>
      <c r="O862" s="19">
        <f>耗电量关键数据!$B$15</f>
        <v>0.37403039999999999</v>
      </c>
      <c r="P862" s="19">
        <f t="shared" si="119"/>
        <v>14.0807734</v>
      </c>
      <c r="Q862" s="19">
        <f t="shared" si="123"/>
        <v>14.0807734</v>
      </c>
      <c r="R862" s="20">
        <f t="shared" si="120"/>
        <v>-14.0807734</v>
      </c>
      <c r="S862" s="20">
        <f t="shared" si="124"/>
        <v>14.0807734</v>
      </c>
      <c r="T862" s="20">
        <f>IF((T861+R862)&lt;0,0,IF((T861+R862)&gt;结论【关键目标】!C$28,结论【关键目标】!C$28,T861+R862))</f>
        <v>0</v>
      </c>
      <c r="U862" s="19">
        <f>IF((T861+R862)&lt;结论【关键目标】!$C$28,0,(发电量计算【计算逻辑页】!R862+发电量计算【计算逻辑页】!T861-结论【关键目标】!$C$28))</f>
        <v>0</v>
      </c>
      <c r="V862" s="5">
        <f t="shared" si="121"/>
        <v>0</v>
      </c>
      <c r="W862" s="5">
        <f t="shared" si="122"/>
        <v>0</v>
      </c>
      <c r="X862" s="5">
        <f t="shared" si="125"/>
        <v>0</v>
      </c>
    </row>
    <row r="863" spans="1:24" x14ac:dyDescent="0.15">
      <c r="A863" s="7">
        <v>862</v>
      </c>
      <c r="B863" s="7">
        <v>2</v>
      </c>
      <c r="C863" s="7">
        <v>5</v>
      </c>
      <c r="D863" s="7">
        <v>22</v>
      </c>
      <c r="E863" s="7">
        <v>36</v>
      </c>
      <c r="F863" s="7">
        <v>-3</v>
      </c>
      <c r="G863" s="7">
        <v>0</v>
      </c>
      <c r="H863" s="7">
        <f t="shared" si="117"/>
        <v>7</v>
      </c>
      <c r="I863" s="16">
        <f t="shared" si="118"/>
        <v>44962</v>
      </c>
      <c r="J863" s="17">
        <v>0.70809999999999995</v>
      </c>
      <c r="K863" s="18">
        <f>G863*结论【关键目标】!C$27*0.7735*0.001</f>
        <v>0</v>
      </c>
      <c r="L863" s="5">
        <v>-33142.14056</v>
      </c>
      <c r="M863" s="5">
        <f>ABS(IF(L863&lt;=0,L863/耗电量关键数据!$B$6/1000,L863/耗电量关键数据!$B$5/1000))</f>
        <v>13.256856224</v>
      </c>
      <c r="N863" s="19">
        <f>耗电量关键数据!$B$14</f>
        <v>1.1688450000000001</v>
      </c>
      <c r="O863" s="19">
        <f>耗电量关键数据!$B$15</f>
        <v>0.37403039999999999</v>
      </c>
      <c r="P863" s="19">
        <f t="shared" si="119"/>
        <v>14.799731624000001</v>
      </c>
      <c r="Q863" s="19">
        <f t="shared" si="123"/>
        <v>0</v>
      </c>
      <c r="R863" s="20">
        <f t="shared" si="120"/>
        <v>0</v>
      </c>
      <c r="S863" s="20">
        <f t="shared" si="124"/>
        <v>0</v>
      </c>
      <c r="T863" s="20">
        <f>IF((T862+R863)&lt;0,0,IF((T862+R863)&gt;结论【关键目标】!C$28,结论【关键目标】!C$28,T862+R863))</f>
        <v>0</v>
      </c>
      <c r="U863" s="19">
        <f>IF((T862+R863)&lt;结论【关键目标】!$C$28,0,(发电量计算【计算逻辑页】!R863+发电量计算【计算逻辑页】!T862-结论【关键目标】!$C$28))</f>
        <v>0</v>
      </c>
      <c r="V863" s="5">
        <f t="shared" si="121"/>
        <v>0</v>
      </c>
      <c r="W863" s="5">
        <f t="shared" si="122"/>
        <v>0</v>
      </c>
      <c r="X863" s="5">
        <f t="shared" si="125"/>
        <v>0</v>
      </c>
    </row>
    <row r="864" spans="1:24" x14ac:dyDescent="0.15">
      <c r="A864" s="7">
        <v>863</v>
      </c>
      <c r="B864" s="7">
        <v>2</v>
      </c>
      <c r="C864" s="7">
        <v>5</v>
      </c>
      <c r="D864" s="7">
        <v>23</v>
      </c>
      <c r="E864" s="7">
        <v>36</v>
      </c>
      <c r="F864" s="7">
        <v>-3</v>
      </c>
      <c r="G864" s="7">
        <v>0</v>
      </c>
      <c r="H864" s="7">
        <f t="shared" si="117"/>
        <v>7</v>
      </c>
      <c r="I864" s="16">
        <f t="shared" si="118"/>
        <v>44962</v>
      </c>
      <c r="J864" s="17">
        <v>0.70809999999999995</v>
      </c>
      <c r="K864" s="18">
        <f>G864*结论【关键目标】!C$27*0.7735*0.001</f>
        <v>0</v>
      </c>
      <c r="L864" s="5">
        <v>-34546.955569999998</v>
      </c>
      <c r="M864" s="5">
        <f>ABS(IF(L864&lt;=0,L864/耗电量关键数据!$B$6/1000,L864/耗电量关键数据!$B$5/1000))</f>
        <v>13.818782228</v>
      </c>
      <c r="N864" s="19">
        <f>耗电量关键数据!$B$14</f>
        <v>1.1688450000000001</v>
      </c>
      <c r="O864" s="19">
        <f>耗电量关键数据!$B$15</f>
        <v>0.37403039999999999</v>
      </c>
      <c r="P864" s="19">
        <f t="shared" si="119"/>
        <v>15.361657628000001</v>
      </c>
      <c r="Q864" s="19">
        <f t="shared" si="123"/>
        <v>0</v>
      </c>
      <c r="R864" s="20">
        <f t="shared" si="120"/>
        <v>0</v>
      </c>
      <c r="S864" s="20">
        <f t="shared" si="124"/>
        <v>0</v>
      </c>
      <c r="T864" s="20">
        <f>IF((T863+R864)&lt;0,0,IF((T863+R864)&gt;结论【关键目标】!C$28,结论【关键目标】!C$28,T863+R864))</f>
        <v>0</v>
      </c>
      <c r="U864" s="19">
        <f>IF((T863+R864)&lt;结论【关键目标】!$C$28,0,(发电量计算【计算逻辑页】!R864+发电量计算【计算逻辑页】!T863-结论【关键目标】!$C$28))</f>
        <v>0</v>
      </c>
      <c r="V864" s="5">
        <f t="shared" si="121"/>
        <v>0</v>
      </c>
      <c r="W864" s="5">
        <f t="shared" si="122"/>
        <v>0</v>
      </c>
      <c r="X864" s="5">
        <f t="shared" si="125"/>
        <v>0</v>
      </c>
    </row>
    <row r="865" spans="1:24" x14ac:dyDescent="0.15">
      <c r="A865" s="7">
        <v>864</v>
      </c>
      <c r="B865" s="7">
        <v>2</v>
      </c>
      <c r="C865" s="7">
        <v>5</v>
      </c>
      <c r="D865" s="7">
        <v>24</v>
      </c>
      <c r="E865" s="7">
        <v>36</v>
      </c>
      <c r="F865" s="7">
        <v>-2.7</v>
      </c>
      <c r="G865" s="7">
        <v>0</v>
      </c>
      <c r="H865" s="7">
        <f t="shared" si="117"/>
        <v>7</v>
      </c>
      <c r="I865" s="16">
        <f t="shared" si="118"/>
        <v>44962</v>
      </c>
      <c r="J865" s="17">
        <v>0.2407</v>
      </c>
      <c r="K865" s="18">
        <f>G865*结论【关键目标】!C$27*0.7735*0.001</f>
        <v>0</v>
      </c>
      <c r="L865" s="5">
        <v>-36047.846700000002</v>
      </c>
      <c r="M865" s="5">
        <f>ABS(IF(L865&lt;=0,L865/耗电量关键数据!$B$6/1000,L865/耗电量关键数据!$B$5/1000))</f>
        <v>14.41913868</v>
      </c>
      <c r="N865" s="19">
        <f>耗电量关键数据!$B$14</f>
        <v>1.1688450000000001</v>
      </c>
      <c r="O865" s="19">
        <f>耗电量关键数据!$B$15</f>
        <v>0.37403039999999999</v>
      </c>
      <c r="P865" s="19">
        <f t="shared" si="119"/>
        <v>15.962014080000001</v>
      </c>
      <c r="Q865" s="19">
        <f t="shared" si="123"/>
        <v>0</v>
      </c>
      <c r="R865" s="20">
        <f t="shared" si="120"/>
        <v>0</v>
      </c>
      <c r="S865" s="20">
        <f t="shared" si="124"/>
        <v>0</v>
      </c>
      <c r="T865" s="20">
        <f>IF((T864+R865)&lt;0,0,IF((T864+R865)&gt;结论【关键目标】!C$28,结论【关键目标】!C$28,T864+R865))</f>
        <v>0</v>
      </c>
      <c r="U865" s="19">
        <f>IF((T864+R865)&lt;结论【关键目标】!$C$28,0,(发电量计算【计算逻辑页】!R865+发电量计算【计算逻辑页】!T864-结论【关键目标】!$C$28))</f>
        <v>0</v>
      </c>
      <c r="V865" s="5">
        <f t="shared" si="121"/>
        <v>0</v>
      </c>
      <c r="W865" s="5">
        <f t="shared" si="122"/>
        <v>0</v>
      </c>
      <c r="X865" s="5">
        <f t="shared" si="125"/>
        <v>0</v>
      </c>
    </row>
    <row r="866" spans="1:24" x14ac:dyDescent="0.15">
      <c r="A866" s="7">
        <v>865</v>
      </c>
      <c r="B866" s="7">
        <v>2</v>
      </c>
      <c r="C866" s="7">
        <v>6</v>
      </c>
      <c r="D866" s="7">
        <v>1</v>
      </c>
      <c r="E866" s="7">
        <v>37</v>
      </c>
      <c r="F866" s="7">
        <v>-4</v>
      </c>
      <c r="G866" s="7">
        <v>0</v>
      </c>
      <c r="H866" s="7">
        <f t="shared" si="117"/>
        <v>1</v>
      </c>
      <c r="I866" s="16">
        <f t="shared" si="118"/>
        <v>44963</v>
      </c>
      <c r="J866" s="17">
        <v>0.2407</v>
      </c>
      <c r="K866" s="18">
        <f>G866*结论【关键目标】!C$27*0.7735*0.001</f>
        <v>0</v>
      </c>
      <c r="L866" s="5">
        <v>-37321.724849999999</v>
      </c>
      <c r="M866" s="5">
        <f>ABS(IF(L866&lt;=0,L866/耗电量关键数据!$B$6/1000,L866/耗电量关键数据!$B$5/1000))</f>
        <v>14.92868994</v>
      </c>
      <c r="N866" s="5">
        <f>电气设备逐时使用率计算!H842</f>
        <v>1.1688450000000001</v>
      </c>
      <c r="O866" s="5">
        <f>灯光逐时使用率计算!H842</f>
        <v>0.37403039999999999</v>
      </c>
      <c r="P866" s="19">
        <f t="shared" si="119"/>
        <v>16.471565339999998</v>
      </c>
      <c r="Q866" s="19">
        <f t="shared" si="123"/>
        <v>0</v>
      </c>
      <c r="R866" s="20">
        <f t="shared" si="120"/>
        <v>0</v>
      </c>
      <c r="S866" s="20">
        <f t="shared" si="124"/>
        <v>0</v>
      </c>
      <c r="T866" s="20">
        <f>IF((T865+R866)&lt;0,0,IF((T865+R866)&gt;结论【关键目标】!C$28,结论【关键目标】!C$28,T865+R866))</f>
        <v>0</v>
      </c>
      <c r="U866" s="19">
        <f>IF((T865+R866)&lt;结论【关键目标】!$C$28,0,(发电量计算【计算逻辑页】!R866+发电量计算【计算逻辑页】!T865-结论【关键目标】!$C$28))</f>
        <v>0</v>
      </c>
      <c r="V866" s="5">
        <f t="shared" si="121"/>
        <v>0</v>
      </c>
      <c r="W866" s="5">
        <f t="shared" si="122"/>
        <v>0</v>
      </c>
      <c r="X866" s="5">
        <f t="shared" si="125"/>
        <v>0</v>
      </c>
    </row>
    <row r="867" spans="1:24" x14ac:dyDescent="0.15">
      <c r="A867" s="7">
        <v>866</v>
      </c>
      <c r="B867" s="7">
        <v>2</v>
      </c>
      <c r="C867" s="7">
        <v>6</v>
      </c>
      <c r="D867" s="7">
        <v>2</v>
      </c>
      <c r="E867" s="7">
        <v>37</v>
      </c>
      <c r="F867" s="7">
        <v>-5</v>
      </c>
      <c r="G867" s="7">
        <v>0</v>
      </c>
      <c r="H867" s="7">
        <f t="shared" si="117"/>
        <v>1</v>
      </c>
      <c r="I867" s="16">
        <f t="shared" si="118"/>
        <v>44963</v>
      </c>
      <c r="J867" s="17">
        <v>0.2407</v>
      </c>
      <c r="K867" s="18">
        <f>G867*结论【关键目标】!C$27*0.7735*0.001</f>
        <v>0</v>
      </c>
      <c r="L867" s="5">
        <v>-38407.679109999997</v>
      </c>
      <c r="M867" s="5">
        <f>ABS(IF(L867&lt;=0,L867/耗电量关键数据!$B$6/1000,L867/耗电量关键数据!$B$5/1000))</f>
        <v>15.363071644</v>
      </c>
      <c r="N867" s="5">
        <f>电气设备逐时使用率计算!H843</f>
        <v>1.1688450000000001</v>
      </c>
      <c r="O867" s="5">
        <f>灯光逐时使用率计算!H843</f>
        <v>0.37403039999999999</v>
      </c>
      <c r="P867" s="19">
        <f t="shared" si="119"/>
        <v>16.905947043999998</v>
      </c>
      <c r="Q867" s="19">
        <f t="shared" si="123"/>
        <v>0</v>
      </c>
      <c r="R867" s="20">
        <f t="shared" si="120"/>
        <v>0</v>
      </c>
      <c r="S867" s="20">
        <f t="shared" si="124"/>
        <v>0</v>
      </c>
      <c r="T867" s="20">
        <f>IF((T866+R867)&lt;0,0,IF((T866+R867)&gt;结论【关键目标】!C$28,结论【关键目标】!C$28,T866+R867))</f>
        <v>0</v>
      </c>
      <c r="U867" s="19">
        <f>IF((T866+R867)&lt;结论【关键目标】!$C$28,0,(发电量计算【计算逻辑页】!R867+发电量计算【计算逻辑页】!T866-结论【关键目标】!$C$28))</f>
        <v>0</v>
      </c>
      <c r="V867" s="5">
        <f t="shared" si="121"/>
        <v>0</v>
      </c>
      <c r="W867" s="5">
        <f t="shared" si="122"/>
        <v>0</v>
      </c>
      <c r="X867" s="5">
        <f t="shared" si="125"/>
        <v>0</v>
      </c>
    </row>
    <row r="868" spans="1:24" x14ac:dyDescent="0.15">
      <c r="A868" s="7">
        <v>867</v>
      </c>
      <c r="B868" s="7">
        <v>2</v>
      </c>
      <c r="C868" s="7">
        <v>6</v>
      </c>
      <c r="D868" s="7">
        <v>3</v>
      </c>
      <c r="E868" s="7">
        <v>37</v>
      </c>
      <c r="F868" s="7">
        <v>-4</v>
      </c>
      <c r="G868" s="7">
        <v>0</v>
      </c>
      <c r="H868" s="7">
        <f t="shared" si="117"/>
        <v>1</v>
      </c>
      <c r="I868" s="16">
        <f t="shared" si="118"/>
        <v>44963</v>
      </c>
      <c r="J868" s="17">
        <v>0.2407</v>
      </c>
      <c r="K868" s="18">
        <f>G868*结论【关键目标】!C$27*0.7735*0.001</f>
        <v>0</v>
      </c>
      <c r="L868" s="5">
        <v>-39623.557399999998</v>
      </c>
      <c r="M868" s="5">
        <f>ABS(IF(L868&lt;=0,L868/耗电量关键数据!$B$6/1000,L868/耗电量关键数据!$B$5/1000))</f>
        <v>15.84942296</v>
      </c>
      <c r="N868" s="5">
        <f>电气设备逐时使用率计算!H844</f>
        <v>1.1688450000000001</v>
      </c>
      <c r="O868" s="5">
        <f>灯光逐时使用率计算!H844</f>
        <v>0.37403039999999999</v>
      </c>
      <c r="P868" s="19">
        <f t="shared" si="119"/>
        <v>17.392298359999998</v>
      </c>
      <c r="Q868" s="19">
        <f t="shared" si="123"/>
        <v>0</v>
      </c>
      <c r="R868" s="20">
        <f t="shared" si="120"/>
        <v>0</v>
      </c>
      <c r="S868" s="20">
        <f t="shared" si="124"/>
        <v>0</v>
      </c>
      <c r="T868" s="20">
        <f>IF((T867+R868)&lt;0,0,IF((T867+R868)&gt;结论【关键目标】!C$28,结论【关键目标】!C$28,T867+R868))</f>
        <v>0</v>
      </c>
      <c r="U868" s="19">
        <f>IF((T867+R868)&lt;结论【关键目标】!$C$28,0,(发电量计算【计算逻辑页】!R868+发电量计算【计算逻辑页】!T867-结论【关键目标】!$C$28))</f>
        <v>0</v>
      </c>
      <c r="V868" s="5">
        <f t="shared" si="121"/>
        <v>0</v>
      </c>
      <c r="W868" s="5">
        <f t="shared" si="122"/>
        <v>0</v>
      </c>
      <c r="X868" s="5">
        <f t="shared" si="125"/>
        <v>0</v>
      </c>
    </row>
    <row r="869" spans="1:24" x14ac:dyDescent="0.15">
      <c r="A869" s="7">
        <v>868</v>
      </c>
      <c r="B869" s="7">
        <v>2</v>
      </c>
      <c r="C869" s="7">
        <v>6</v>
      </c>
      <c r="D869" s="7">
        <v>4</v>
      </c>
      <c r="E869" s="7">
        <v>37</v>
      </c>
      <c r="F869" s="7">
        <v>-6</v>
      </c>
      <c r="G869" s="7">
        <v>0</v>
      </c>
      <c r="H869" s="7">
        <f t="shared" si="117"/>
        <v>1</v>
      </c>
      <c r="I869" s="16">
        <f t="shared" si="118"/>
        <v>44963</v>
      </c>
      <c r="J869" s="17">
        <v>0.2407</v>
      </c>
      <c r="K869" s="18">
        <f>G869*结论【关键目标】!C$27*0.7735*0.001</f>
        <v>0</v>
      </c>
      <c r="L869" s="5">
        <v>-40590.252339999999</v>
      </c>
      <c r="M869" s="5">
        <f>ABS(IF(L869&lt;=0,L869/耗电量关键数据!$B$6/1000,L869/耗电量关键数据!$B$5/1000))</f>
        <v>16.236100936</v>
      </c>
      <c r="N869" s="5">
        <f>电气设备逐时使用率计算!H845</f>
        <v>1.1688450000000001</v>
      </c>
      <c r="O869" s="5">
        <f>灯光逐时使用率计算!H845</f>
        <v>0.37403039999999999</v>
      </c>
      <c r="P869" s="19">
        <f t="shared" si="119"/>
        <v>17.778976335999999</v>
      </c>
      <c r="Q869" s="19">
        <f t="shared" si="123"/>
        <v>0</v>
      </c>
      <c r="R869" s="20">
        <f t="shared" si="120"/>
        <v>0</v>
      </c>
      <c r="S869" s="20">
        <f t="shared" si="124"/>
        <v>0</v>
      </c>
      <c r="T869" s="20">
        <f>IF((T868+R869)&lt;0,0,IF((T868+R869)&gt;结论【关键目标】!C$28,结论【关键目标】!C$28,T868+R869))</f>
        <v>0</v>
      </c>
      <c r="U869" s="19">
        <f>IF((T868+R869)&lt;结论【关键目标】!$C$28,0,(发电量计算【计算逻辑页】!R869+发电量计算【计算逻辑页】!T868-结论【关键目标】!$C$28))</f>
        <v>0</v>
      </c>
      <c r="V869" s="5">
        <f t="shared" si="121"/>
        <v>0</v>
      </c>
      <c r="W869" s="5">
        <f t="shared" si="122"/>
        <v>0</v>
      </c>
      <c r="X869" s="5">
        <f t="shared" si="125"/>
        <v>0</v>
      </c>
    </row>
    <row r="870" spans="1:24" x14ac:dyDescent="0.15">
      <c r="A870" s="7">
        <v>869</v>
      </c>
      <c r="B870" s="7">
        <v>2</v>
      </c>
      <c r="C870" s="7">
        <v>6</v>
      </c>
      <c r="D870" s="7">
        <v>5</v>
      </c>
      <c r="E870" s="7">
        <v>37</v>
      </c>
      <c r="F870" s="7">
        <v>-6</v>
      </c>
      <c r="G870" s="7">
        <v>0</v>
      </c>
      <c r="H870" s="7">
        <f t="shared" si="117"/>
        <v>1</v>
      </c>
      <c r="I870" s="16">
        <f t="shared" si="118"/>
        <v>44963</v>
      </c>
      <c r="J870" s="17">
        <v>0.2407</v>
      </c>
      <c r="K870" s="18">
        <f>G870*结论【关键目标】!C$27*0.7735*0.001</f>
        <v>0</v>
      </c>
      <c r="L870" s="5">
        <v>-41501.350299999998</v>
      </c>
      <c r="M870" s="5">
        <f>ABS(IF(L870&lt;=0,L870/耗电量关键数据!$B$6/1000,L870/耗电量关键数据!$B$5/1000))</f>
        <v>16.600540119999998</v>
      </c>
      <c r="N870" s="5">
        <f>电气设备逐时使用率计算!H846</f>
        <v>1.1688450000000001</v>
      </c>
      <c r="O870" s="5">
        <f>灯光逐时使用率计算!H846</f>
        <v>0.37403039999999999</v>
      </c>
      <c r="P870" s="19">
        <f t="shared" si="119"/>
        <v>18.143415519999998</v>
      </c>
      <c r="Q870" s="19">
        <f t="shared" si="123"/>
        <v>0</v>
      </c>
      <c r="R870" s="20">
        <f t="shared" si="120"/>
        <v>0</v>
      </c>
      <c r="S870" s="20">
        <f t="shared" si="124"/>
        <v>0</v>
      </c>
      <c r="T870" s="20">
        <f>IF((T869+R870)&lt;0,0,IF((T869+R870)&gt;结论【关键目标】!C$28,结论【关键目标】!C$28,T869+R870))</f>
        <v>0</v>
      </c>
      <c r="U870" s="19">
        <f>IF((T869+R870)&lt;结论【关键目标】!$C$28,0,(发电量计算【计算逻辑页】!R870+发电量计算【计算逻辑页】!T869-结论【关键目标】!$C$28))</f>
        <v>0</v>
      </c>
      <c r="V870" s="5">
        <f t="shared" si="121"/>
        <v>0</v>
      </c>
      <c r="W870" s="5">
        <f t="shared" si="122"/>
        <v>0</v>
      </c>
      <c r="X870" s="5">
        <f t="shared" si="125"/>
        <v>0</v>
      </c>
    </row>
    <row r="871" spans="1:24" x14ac:dyDescent="0.15">
      <c r="A871" s="7">
        <v>870</v>
      </c>
      <c r="B871" s="7">
        <v>2</v>
      </c>
      <c r="C871" s="7">
        <v>6</v>
      </c>
      <c r="D871" s="7">
        <v>6</v>
      </c>
      <c r="E871" s="7">
        <v>37</v>
      </c>
      <c r="F871" s="7">
        <v>-5.7</v>
      </c>
      <c r="G871" s="7">
        <v>0</v>
      </c>
      <c r="H871" s="7">
        <f t="shared" si="117"/>
        <v>1</v>
      </c>
      <c r="I871" s="16">
        <f t="shared" si="118"/>
        <v>44963</v>
      </c>
      <c r="J871" s="17">
        <v>0.2407</v>
      </c>
      <c r="K871" s="18">
        <f>G871*结论【关键目标】!C$27*0.7735*0.001</f>
        <v>0</v>
      </c>
      <c r="L871" s="5">
        <v>-42042.020669999998</v>
      </c>
      <c r="M871" s="5">
        <f>ABS(IF(L871&lt;=0,L871/耗电量关键数据!$B$6/1000,L871/耗电量关键数据!$B$5/1000))</f>
        <v>16.816808267999999</v>
      </c>
      <c r="N871" s="5">
        <f>电气设备逐时使用率计算!H847</f>
        <v>1.1688450000000001</v>
      </c>
      <c r="O871" s="5">
        <f>灯光逐时使用率计算!H847</f>
        <v>0.37403039999999999</v>
      </c>
      <c r="P871" s="19">
        <f t="shared" si="119"/>
        <v>18.359683667999999</v>
      </c>
      <c r="Q871" s="19">
        <f t="shared" si="123"/>
        <v>0</v>
      </c>
      <c r="R871" s="20">
        <f t="shared" si="120"/>
        <v>0</v>
      </c>
      <c r="S871" s="20">
        <f t="shared" si="124"/>
        <v>0</v>
      </c>
      <c r="T871" s="20">
        <f>IF((T870+R871)&lt;0,0,IF((T870+R871)&gt;结论【关键目标】!C$28,结论【关键目标】!C$28,T870+R871))</f>
        <v>0</v>
      </c>
      <c r="U871" s="19">
        <f>IF((T870+R871)&lt;结论【关键目标】!$C$28,0,(发电量计算【计算逻辑页】!R871+发电量计算【计算逻辑页】!T870-结论【关键目标】!$C$28))</f>
        <v>0</v>
      </c>
      <c r="V871" s="5">
        <f t="shared" si="121"/>
        <v>0</v>
      </c>
      <c r="W871" s="5">
        <f t="shared" si="122"/>
        <v>0</v>
      </c>
      <c r="X871" s="5">
        <f t="shared" si="125"/>
        <v>0</v>
      </c>
    </row>
    <row r="872" spans="1:24" x14ac:dyDescent="0.15">
      <c r="A872" s="7">
        <v>871</v>
      </c>
      <c r="B872" s="7">
        <v>2</v>
      </c>
      <c r="C872" s="7">
        <v>6</v>
      </c>
      <c r="D872" s="7">
        <v>7</v>
      </c>
      <c r="E872" s="7">
        <v>37</v>
      </c>
      <c r="F872" s="7">
        <v>-7</v>
      </c>
      <c r="G872" s="7">
        <v>11.3</v>
      </c>
      <c r="H872" s="7">
        <f t="shared" si="117"/>
        <v>1</v>
      </c>
      <c r="I872" s="16">
        <f t="shared" si="118"/>
        <v>44963</v>
      </c>
      <c r="J872" s="17">
        <v>0.2407</v>
      </c>
      <c r="K872" s="18">
        <f>G872*结论【关键目标】!C$27*0.7735*0.001</f>
        <v>1.0488660000000001</v>
      </c>
      <c r="L872" s="5">
        <v>-37189.416060000003</v>
      </c>
      <c r="M872" s="5">
        <f>ABS(IF(L872&lt;=0,L872/耗电量关键数据!$B$6/1000,L872/耗电量关键数据!$B$5/1000))</f>
        <v>14.875766424000002</v>
      </c>
      <c r="N872" s="5">
        <f>电气设备逐时使用率计算!H848</f>
        <v>2.3376900000000003</v>
      </c>
      <c r="O872" s="5">
        <f>灯光逐时使用率计算!H848</f>
        <v>1.2467680000000001</v>
      </c>
      <c r="P872" s="19">
        <f t="shared" si="119"/>
        <v>18.460224424</v>
      </c>
      <c r="Q872" s="19">
        <f t="shared" si="123"/>
        <v>0</v>
      </c>
      <c r="R872" s="20">
        <f t="shared" si="120"/>
        <v>1.0488660000000001</v>
      </c>
      <c r="S872" s="20">
        <f t="shared" si="124"/>
        <v>0</v>
      </c>
      <c r="T872" s="20">
        <f>IF((T871+R872)&lt;0,0,IF((T871+R872)&gt;结论【关键目标】!C$28,结论【关键目标】!C$28,T871+R872))</f>
        <v>1.0488660000000001</v>
      </c>
      <c r="U872" s="19">
        <f>IF((T871+R872)&lt;结论【关键目标】!$C$28,0,(发电量计算【计算逻辑页】!R872+发电量计算【计算逻辑页】!T871-结论【关键目标】!$C$28))</f>
        <v>0</v>
      </c>
      <c r="V872" s="5">
        <f t="shared" si="121"/>
        <v>0</v>
      </c>
      <c r="W872" s="5">
        <f t="shared" si="122"/>
        <v>0.25246204620000001</v>
      </c>
      <c r="X872" s="5">
        <f t="shared" si="125"/>
        <v>0</v>
      </c>
    </row>
    <row r="873" spans="1:24" x14ac:dyDescent="0.15">
      <c r="A873" s="7">
        <v>872</v>
      </c>
      <c r="B873" s="7">
        <v>2</v>
      </c>
      <c r="C873" s="7">
        <v>6</v>
      </c>
      <c r="D873" s="7">
        <v>8</v>
      </c>
      <c r="E873" s="7">
        <v>37</v>
      </c>
      <c r="F873" s="7">
        <v>-8</v>
      </c>
      <c r="G873" s="7">
        <v>160.1</v>
      </c>
      <c r="H873" s="7">
        <f t="shared" si="117"/>
        <v>1</v>
      </c>
      <c r="I873" s="16">
        <f t="shared" si="118"/>
        <v>44963</v>
      </c>
      <c r="J873" s="17">
        <v>0.70809999999999995</v>
      </c>
      <c r="K873" s="18">
        <f>G873*结论【关键目标】!C$27*0.7735*0.001</f>
        <v>14.860482000000001</v>
      </c>
      <c r="L873" s="5">
        <v>-35947.66345</v>
      </c>
      <c r="M873" s="5">
        <f>ABS(IF(L873&lt;=0,L873/耗电量关键数据!$B$6/1000,L873/耗电量关键数据!$B$5/1000))</f>
        <v>14.37906538</v>
      </c>
      <c r="N873" s="5">
        <f>电气设备逐时使用率计算!H849</f>
        <v>11.688450000000001</v>
      </c>
      <c r="O873" s="5">
        <f>灯光逐时使用率计算!H849</f>
        <v>6.2338399999999998</v>
      </c>
      <c r="P873" s="19">
        <f t="shared" si="119"/>
        <v>32.301355380000004</v>
      </c>
      <c r="Q873" s="19">
        <f t="shared" si="123"/>
        <v>0</v>
      </c>
      <c r="R873" s="20">
        <f t="shared" si="120"/>
        <v>14.860482000000001</v>
      </c>
      <c r="S873" s="20">
        <f t="shared" si="124"/>
        <v>0</v>
      </c>
      <c r="T873" s="20">
        <f>IF((T872+R873)&lt;0,0,IF((T872+R873)&gt;结论【关键目标】!C$28,结论【关键目标】!C$28,T872+R873))</f>
        <v>15.909348000000001</v>
      </c>
      <c r="U873" s="19">
        <f>IF((T872+R873)&lt;结论【关键目标】!$C$28,0,(发电量计算【计算逻辑页】!R873+发电量计算【计算逻辑页】!T872-结论【关键目标】!$C$28))</f>
        <v>0</v>
      </c>
      <c r="V873" s="5">
        <f t="shared" si="121"/>
        <v>0</v>
      </c>
      <c r="W873" s="5">
        <f t="shared" si="122"/>
        <v>10.522707304200001</v>
      </c>
      <c r="X873" s="5">
        <f t="shared" si="125"/>
        <v>0</v>
      </c>
    </row>
    <row r="874" spans="1:24" x14ac:dyDescent="0.15">
      <c r="A874" s="7">
        <v>873</v>
      </c>
      <c r="B874" s="7">
        <v>2</v>
      </c>
      <c r="C874" s="7">
        <v>6</v>
      </c>
      <c r="D874" s="7">
        <v>9</v>
      </c>
      <c r="E874" s="7">
        <v>37</v>
      </c>
      <c r="F874" s="7">
        <v>-7.6</v>
      </c>
      <c r="G874" s="7">
        <v>252</v>
      </c>
      <c r="H874" s="7">
        <f t="shared" si="117"/>
        <v>1</v>
      </c>
      <c r="I874" s="16">
        <f t="shared" si="118"/>
        <v>44963</v>
      </c>
      <c r="J874" s="17">
        <v>0.70809999999999995</v>
      </c>
      <c r="K874" s="18">
        <f>G874*结论【关键目标】!C$27*0.7735*0.001</f>
        <v>23.390640000000001</v>
      </c>
      <c r="L874" s="5">
        <v>-15374.422619999999</v>
      </c>
      <c r="M874" s="5">
        <f>ABS(IF(L874&lt;=0,L874/耗电量关键数据!$B$6/1000,L874/耗电量关键数据!$B$5/1000))</f>
        <v>6.1497690480000005</v>
      </c>
      <c r="N874" s="5">
        <f>电气设备逐时使用率计算!H850</f>
        <v>22.208055000000002</v>
      </c>
      <c r="O874" s="5">
        <f>灯光逐时使用率计算!H850</f>
        <v>11.844296</v>
      </c>
      <c r="P874" s="19">
        <f t="shared" si="119"/>
        <v>40.202120047999998</v>
      </c>
      <c r="Q874" s="19">
        <f t="shared" si="123"/>
        <v>0</v>
      </c>
      <c r="R874" s="20">
        <f t="shared" si="120"/>
        <v>23.390640000000001</v>
      </c>
      <c r="S874" s="20">
        <f t="shared" si="124"/>
        <v>0</v>
      </c>
      <c r="T874" s="20">
        <f>IF((T873+R874)&lt;0,0,IF((T873+R874)&gt;结论【关键目标】!C$28,结论【关键目标】!C$28,T873+R874))</f>
        <v>22</v>
      </c>
      <c r="U874" s="19">
        <f>IF((T873+R874)&lt;结论【关键目标】!$C$28,0,(发电量计算【计算逻辑页】!R874+发电量计算【计算逻辑页】!T873-结论【关键目标】!$C$28))</f>
        <v>17.299987999999999</v>
      </c>
      <c r="V874" s="5">
        <f t="shared" si="121"/>
        <v>6.0549957999999995</v>
      </c>
      <c r="W874" s="5">
        <f t="shared" si="122"/>
        <v>16.562912183999998</v>
      </c>
      <c r="X874" s="5">
        <f t="shared" si="125"/>
        <v>0</v>
      </c>
    </row>
    <row r="875" spans="1:24" x14ac:dyDescent="0.15">
      <c r="A875" s="7">
        <v>874</v>
      </c>
      <c r="B875" s="7">
        <v>2</v>
      </c>
      <c r="C875" s="7">
        <v>6</v>
      </c>
      <c r="D875" s="7">
        <v>10</v>
      </c>
      <c r="E875" s="7">
        <v>37</v>
      </c>
      <c r="F875" s="7">
        <v>-6</v>
      </c>
      <c r="G875" s="7">
        <v>420.7</v>
      </c>
      <c r="H875" s="7">
        <f t="shared" si="117"/>
        <v>1</v>
      </c>
      <c r="I875" s="16">
        <f t="shared" si="118"/>
        <v>44963</v>
      </c>
      <c r="J875" s="17">
        <v>0.70809999999999995</v>
      </c>
      <c r="K875" s="18">
        <f>G875*结论【关键目标】!C$27*0.7735*0.001</f>
        <v>39.049374</v>
      </c>
      <c r="L875" s="5">
        <v>-8334.5356360000005</v>
      </c>
      <c r="M875" s="5">
        <f>ABS(IF(L875&lt;=0,L875/耗电量关键数据!$B$6/1000,L875/耗电量关键数据!$B$5/1000))</f>
        <v>3.3338142544</v>
      </c>
      <c r="N875" s="5">
        <f>电气设备逐时使用率计算!H851</f>
        <v>22.208055000000002</v>
      </c>
      <c r="O875" s="5">
        <f>灯光逐时使用率计算!H851</f>
        <v>11.844296</v>
      </c>
      <c r="P875" s="19">
        <f t="shared" si="119"/>
        <v>37.386165254399998</v>
      </c>
      <c r="Q875" s="19">
        <f t="shared" si="123"/>
        <v>0</v>
      </c>
      <c r="R875" s="20">
        <f t="shared" si="120"/>
        <v>39.049374</v>
      </c>
      <c r="S875" s="20">
        <f t="shared" si="124"/>
        <v>0</v>
      </c>
      <c r="T875" s="20">
        <f>IF((T874+R875)&lt;0,0,IF((T874+R875)&gt;结论【关键目标】!C$28,结论【关键目标】!C$28,T874+R875))</f>
        <v>22</v>
      </c>
      <c r="U875" s="19">
        <f>IF((T874+R875)&lt;结论【关键目标】!$C$28,0,(发电量计算【计算逻辑页】!R875+发电量计算【计算逻辑页】!T874-结论【关键目标】!$C$28))</f>
        <v>39.049374</v>
      </c>
      <c r="V875" s="5">
        <f t="shared" si="121"/>
        <v>13.6672809</v>
      </c>
      <c r="W875" s="5">
        <f t="shared" si="122"/>
        <v>26.473143616640638</v>
      </c>
      <c r="X875" s="5">
        <f t="shared" si="125"/>
        <v>0</v>
      </c>
    </row>
    <row r="876" spans="1:24" x14ac:dyDescent="0.15">
      <c r="A876" s="7">
        <v>875</v>
      </c>
      <c r="B876" s="7">
        <v>2</v>
      </c>
      <c r="C876" s="7">
        <v>6</v>
      </c>
      <c r="D876" s="7">
        <v>11</v>
      </c>
      <c r="E876" s="7">
        <v>37</v>
      </c>
      <c r="F876" s="7">
        <v>-3</v>
      </c>
      <c r="G876" s="7">
        <v>600.6</v>
      </c>
      <c r="H876" s="7">
        <f t="shared" si="117"/>
        <v>1</v>
      </c>
      <c r="I876" s="16">
        <f t="shared" si="118"/>
        <v>44963</v>
      </c>
      <c r="J876" s="17">
        <v>1.2267999999999999</v>
      </c>
      <c r="K876" s="18">
        <f>G876*结论【关键目标】!C$27*0.7735*0.001</f>
        <v>55.747691999999994</v>
      </c>
      <c r="L876" s="5">
        <v>0</v>
      </c>
      <c r="M876" s="5">
        <f>ABS(IF(L876&lt;=0,L876/耗电量关键数据!$B$6/1000,L876/耗电量关键数据!$B$5/1000))</f>
        <v>0</v>
      </c>
      <c r="N876" s="5">
        <f>电气设备逐时使用率计算!H852</f>
        <v>22.208055000000002</v>
      </c>
      <c r="O876" s="5">
        <f>灯光逐时使用率计算!H852</f>
        <v>11.844296</v>
      </c>
      <c r="P876" s="19">
        <f t="shared" si="119"/>
        <v>34.052351000000002</v>
      </c>
      <c r="Q876" s="19">
        <f t="shared" si="123"/>
        <v>34.052351000000002</v>
      </c>
      <c r="R876" s="20">
        <f t="shared" si="120"/>
        <v>21.695340999999992</v>
      </c>
      <c r="S876" s="20">
        <f t="shared" si="124"/>
        <v>0</v>
      </c>
      <c r="T876" s="20">
        <f>IF((T875+R876)&lt;0,0,IF((T875+R876)&gt;结论【关键目标】!C$28,结论【关键目标】!C$28,T875+R876))</f>
        <v>22</v>
      </c>
      <c r="U876" s="19">
        <f>IF((T875+R876)&lt;结论【关键目标】!$C$28,0,(发电量计算【计算逻辑页】!R876+发电量计算【计算逻辑页】!T875-结论【关键目标】!$C$28))</f>
        <v>21.695340999999992</v>
      </c>
      <c r="V876" s="5">
        <f t="shared" si="121"/>
        <v>7.593369349999997</v>
      </c>
      <c r="W876" s="5">
        <f t="shared" si="122"/>
        <v>41.775424206799997</v>
      </c>
      <c r="X876" s="5">
        <f t="shared" si="125"/>
        <v>0</v>
      </c>
    </row>
    <row r="877" spans="1:24" x14ac:dyDescent="0.15">
      <c r="A877" s="7">
        <v>876</v>
      </c>
      <c r="B877" s="7">
        <v>2</v>
      </c>
      <c r="C877" s="7">
        <v>6</v>
      </c>
      <c r="D877" s="7">
        <v>12</v>
      </c>
      <c r="E877" s="7">
        <v>37</v>
      </c>
      <c r="F877" s="7">
        <v>-2</v>
      </c>
      <c r="G877" s="7">
        <v>659.3</v>
      </c>
      <c r="H877" s="7">
        <f t="shared" si="117"/>
        <v>1</v>
      </c>
      <c r="I877" s="16">
        <f t="shared" si="118"/>
        <v>44963</v>
      </c>
      <c r="J877" s="17">
        <v>1.2267999999999999</v>
      </c>
      <c r="K877" s="18">
        <f>G877*结论【关键目标】!C$27*0.7735*0.001</f>
        <v>61.196225999999996</v>
      </c>
      <c r="L877" s="5">
        <v>-4342.4917429999996</v>
      </c>
      <c r="M877" s="5">
        <f>ABS(IF(L877&lt;=0,L877/耗电量关键数据!$B$6/1000,L877/耗电量关键数据!$B$5/1000))</f>
        <v>1.7369966971999997</v>
      </c>
      <c r="N877" s="5">
        <f>电气设备逐时使用率计算!H853</f>
        <v>11.688450000000001</v>
      </c>
      <c r="O877" s="5">
        <f>灯光逐时使用率计算!H853</f>
        <v>9.9741440000000008</v>
      </c>
      <c r="P877" s="19">
        <f t="shared" si="119"/>
        <v>23.399590697200004</v>
      </c>
      <c r="Q877" s="19">
        <f t="shared" si="123"/>
        <v>23.399590697200004</v>
      </c>
      <c r="R877" s="20">
        <f t="shared" si="120"/>
        <v>37.796635302799992</v>
      </c>
      <c r="S877" s="20">
        <f t="shared" si="124"/>
        <v>0</v>
      </c>
      <c r="T877" s="20">
        <f>IF((T876+R877)&lt;0,0,IF((T876+R877)&gt;结论【关键目标】!C$28,结论【关键目标】!C$28,T876+R877))</f>
        <v>22</v>
      </c>
      <c r="U877" s="19">
        <f>IF((T876+R877)&lt;结论【关键目标】!$C$28,0,(发电量计算【计算逻辑页】!R877+发电量计算【计算逻辑页】!T876-结论【关键目标】!$C$28))</f>
        <v>37.796635302799992</v>
      </c>
      <c r="V877" s="5">
        <f t="shared" si="121"/>
        <v>13.228822355979997</v>
      </c>
      <c r="W877" s="5">
        <f t="shared" si="122"/>
        <v>28.706617867324962</v>
      </c>
      <c r="X877" s="5">
        <f t="shared" si="125"/>
        <v>0</v>
      </c>
    </row>
    <row r="878" spans="1:24" x14ac:dyDescent="0.15">
      <c r="A878" s="7">
        <v>877</v>
      </c>
      <c r="B878" s="7">
        <v>2</v>
      </c>
      <c r="C878" s="7">
        <v>6</v>
      </c>
      <c r="D878" s="7">
        <v>13</v>
      </c>
      <c r="E878" s="7">
        <v>37</v>
      </c>
      <c r="F878" s="7">
        <v>0</v>
      </c>
      <c r="G878" s="7">
        <v>618.6</v>
      </c>
      <c r="H878" s="7">
        <f t="shared" si="117"/>
        <v>1</v>
      </c>
      <c r="I878" s="16">
        <f t="shared" si="118"/>
        <v>44963</v>
      </c>
      <c r="J878" s="17">
        <v>1.2267999999999999</v>
      </c>
      <c r="K878" s="18">
        <f>G878*结论【关键目标】!C$27*0.7735*0.001</f>
        <v>57.418452000000002</v>
      </c>
      <c r="L878" s="5">
        <v>-3119.753878</v>
      </c>
      <c r="M878" s="5">
        <f>ABS(IF(L878&lt;=0,L878/耗电量关键数据!$B$6/1000,L878/耗电量关键数据!$B$5/1000))</f>
        <v>1.2479015512</v>
      </c>
      <c r="N878" s="5">
        <f>电气设备逐时使用率计算!H854</f>
        <v>11.688450000000001</v>
      </c>
      <c r="O878" s="5">
        <f>灯光逐时使用率计算!H854</f>
        <v>9.9741440000000008</v>
      </c>
      <c r="P878" s="19">
        <f t="shared" si="119"/>
        <v>22.9104955512</v>
      </c>
      <c r="Q878" s="19">
        <f t="shared" si="123"/>
        <v>22.9104955512</v>
      </c>
      <c r="R878" s="20">
        <f t="shared" si="120"/>
        <v>34.507956448800002</v>
      </c>
      <c r="S878" s="20">
        <f t="shared" si="124"/>
        <v>0</v>
      </c>
      <c r="T878" s="20">
        <f>IF((T877+R878)&lt;0,0,IF((T877+R878)&gt;结论【关键目标】!C$28,结论【关键目标】!C$28,T877+R878))</f>
        <v>22</v>
      </c>
      <c r="U878" s="19">
        <f>IF((T877+R878)&lt;结论【关键目标】!$C$28,0,(发电量计算【计算逻辑页】!R878+发电量计算【计算逻辑页】!T877-结论【关键目标】!$C$28))</f>
        <v>34.507956448800002</v>
      </c>
      <c r="V878" s="5">
        <f t="shared" si="121"/>
        <v>12.07778475708</v>
      </c>
      <c r="W878" s="5">
        <f t="shared" si="122"/>
        <v>28.106595942212159</v>
      </c>
      <c r="X878" s="5">
        <f t="shared" si="125"/>
        <v>0</v>
      </c>
    </row>
    <row r="879" spans="1:24" x14ac:dyDescent="0.15">
      <c r="A879" s="7">
        <v>878</v>
      </c>
      <c r="B879" s="7">
        <v>2</v>
      </c>
      <c r="C879" s="7">
        <v>6</v>
      </c>
      <c r="D879" s="7">
        <v>14</v>
      </c>
      <c r="E879" s="7">
        <v>37</v>
      </c>
      <c r="F879" s="7">
        <v>1</v>
      </c>
      <c r="G879" s="7">
        <v>483.3</v>
      </c>
      <c r="H879" s="7">
        <f t="shared" si="117"/>
        <v>1</v>
      </c>
      <c r="I879" s="16">
        <f t="shared" si="118"/>
        <v>44963</v>
      </c>
      <c r="J879" s="17">
        <v>1.2267999999999999</v>
      </c>
      <c r="K879" s="18">
        <f>G879*结论【关键目标】!C$27*0.7735*0.001</f>
        <v>44.859905999999995</v>
      </c>
      <c r="L879" s="5">
        <v>0</v>
      </c>
      <c r="M879" s="5">
        <f>ABS(IF(L879&lt;=0,L879/耗电量关键数据!$B$6/1000,L879/耗电量关键数据!$B$5/1000))</f>
        <v>0</v>
      </c>
      <c r="N879" s="5">
        <f>电气设备逐时使用率计算!H855</f>
        <v>22.208055000000002</v>
      </c>
      <c r="O879" s="5">
        <f>灯光逐时使用率计算!H855</f>
        <v>11.844296</v>
      </c>
      <c r="P879" s="19">
        <f t="shared" si="119"/>
        <v>34.052351000000002</v>
      </c>
      <c r="Q879" s="19">
        <f t="shared" si="123"/>
        <v>34.052351000000002</v>
      </c>
      <c r="R879" s="20">
        <f t="shared" si="120"/>
        <v>10.807554999999994</v>
      </c>
      <c r="S879" s="20">
        <f t="shared" si="124"/>
        <v>0</v>
      </c>
      <c r="T879" s="20">
        <f>IF((T878+R879)&lt;0,0,IF((T878+R879)&gt;结论【关键目标】!C$28,结论【关键目标】!C$28,T878+R879))</f>
        <v>22</v>
      </c>
      <c r="U879" s="19">
        <f>IF((T878+R879)&lt;结论【关键目标】!$C$28,0,(发电量计算【计算逻辑页】!R879+发电量计算【计算逻辑页】!T878-结论【关键目标】!$C$28))</f>
        <v>10.807554999999994</v>
      </c>
      <c r="V879" s="5">
        <f t="shared" si="121"/>
        <v>3.7826442499999975</v>
      </c>
      <c r="W879" s="5">
        <f t="shared" si="122"/>
        <v>41.775424206799997</v>
      </c>
      <c r="X879" s="5">
        <f t="shared" si="125"/>
        <v>0</v>
      </c>
    </row>
    <row r="880" spans="1:24" x14ac:dyDescent="0.15">
      <c r="A880" s="7">
        <v>879</v>
      </c>
      <c r="B880" s="7">
        <v>2</v>
      </c>
      <c r="C880" s="7">
        <v>6</v>
      </c>
      <c r="D880" s="7">
        <v>15</v>
      </c>
      <c r="E880" s="7">
        <v>37</v>
      </c>
      <c r="F880" s="7">
        <v>1.8</v>
      </c>
      <c r="G880" s="7">
        <v>329.6</v>
      </c>
      <c r="H880" s="7">
        <f t="shared" si="117"/>
        <v>1</v>
      </c>
      <c r="I880" s="16">
        <f t="shared" si="118"/>
        <v>44963</v>
      </c>
      <c r="J880" s="17">
        <v>1.2267999999999999</v>
      </c>
      <c r="K880" s="18">
        <f>G880*结论【关键目标】!C$27*0.7735*0.001</f>
        <v>30.593471999999998</v>
      </c>
      <c r="L880" s="5">
        <v>0</v>
      </c>
      <c r="M880" s="5">
        <f>ABS(IF(L880&lt;=0,L880/耗电量关键数据!$B$6/1000,L880/耗电量关键数据!$B$5/1000))</f>
        <v>0</v>
      </c>
      <c r="N880" s="5">
        <f>电气设备逐时使用率计算!H856</f>
        <v>22.208055000000002</v>
      </c>
      <c r="O880" s="5">
        <f>灯光逐时使用率计算!H856</f>
        <v>11.844296</v>
      </c>
      <c r="P880" s="19">
        <f t="shared" si="119"/>
        <v>34.052351000000002</v>
      </c>
      <c r="Q880" s="19">
        <f t="shared" si="123"/>
        <v>34.052351000000002</v>
      </c>
      <c r="R880" s="20">
        <f t="shared" si="120"/>
        <v>-3.4588790000000031</v>
      </c>
      <c r="S880" s="20">
        <f t="shared" si="124"/>
        <v>3.4588790000000031</v>
      </c>
      <c r="T880" s="20">
        <f>IF((T879+R880)&lt;0,0,IF((T879+R880)&gt;结论【关键目标】!C$28,结论【关键目标】!C$28,T879+R880))</f>
        <v>18.541120999999997</v>
      </c>
      <c r="U880" s="19">
        <f>IF((T879+R880)&lt;结论【关键目标】!$C$28,0,(发电量计算【计算逻辑页】!R880+发电量计算【计算逻辑页】!T879-结论【关键目标】!$C$28))</f>
        <v>0</v>
      </c>
      <c r="V880" s="5">
        <f t="shared" si="121"/>
        <v>0</v>
      </c>
      <c r="W880" s="5">
        <f t="shared" si="122"/>
        <v>37.532071449599997</v>
      </c>
      <c r="X880" s="5">
        <f t="shared" si="125"/>
        <v>3.0327451072000025</v>
      </c>
    </row>
    <row r="881" spans="1:24" x14ac:dyDescent="0.15">
      <c r="A881" s="7">
        <v>880</v>
      </c>
      <c r="B881" s="7">
        <v>2</v>
      </c>
      <c r="C881" s="7">
        <v>6</v>
      </c>
      <c r="D881" s="7">
        <v>16</v>
      </c>
      <c r="E881" s="7">
        <v>37</v>
      </c>
      <c r="F881" s="7">
        <v>2</v>
      </c>
      <c r="G881" s="7">
        <v>124.6</v>
      </c>
      <c r="H881" s="7">
        <f t="shared" si="117"/>
        <v>1</v>
      </c>
      <c r="I881" s="16">
        <f t="shared" si="118"/>
        <v>44963</v>
      </c>
      <c r="J881" s="17">
        <v>0.70809999999999995</v>
      </c>
      <c r="K881" s="18">
        <f>G881*结论【关键目标】!C$27*0.7735*0.001</f>
        <v>11.565372</v>
      </c>
      <c r="L881" s="5">
        <v>-3818.1603380000001</v>
      </c>
      <c r="M881" s="5">
        <f>ABS(IF(L881&lt;=0,L881/耗电量关键数据!$B$6/1000,L881/耗电量关键数据!$B$5/1000))</f>
        <v>1.5272641352</v>
      </c>
      <c r="N881" s="5">
        <f>电气设备逐时使用率计算!H857</f>
        <v>22.208055000000002</v>
      </c>
      <c r="O881" s="5">
        <f>灯光逐时使用率计算!H857</f>
        <v>11.844296</v>
      </c>
      <c r="P881" s="19">
        <f t="shared" si="119"/>
        <v>35.579615135200001</v>
      </c>
      <c r="Q881" s="19">
        <f t="shared" si="123"/>
        <v>0</v>
      </c>
      <c r="R881" s="20">
        <f t="shared" si="120"/>
        <v>11.565372</v>
      </c>
      <c r="S881" s="20">
        <f t="shared" si="124"/>
        <v>0</v>
      </c>
      <c r="T881" s="20">
        <f>IF((T880+R881)&lt;0,0,IF((T880+R881)&gt;结论【关键目标】!C$28,结论【关键目标】!C$28,T880+R881))</f>
        <v>22</v>
      </c>
      <c r="U881" s="19">
        <f>IF((T880+R881)&lt;结论【关键目标】!$C$28,0,(发电量计算【计算逻辑页】!R881+发电量计算【计算逻辑页】!T880-结论【关键目标】!$C$28))</f>
        <v>8.1064929999999968</v>
      </c>
      <c r="V881" s="5">
        <f t="shared" si="121"/>
        <v>2.8372725499999989</v>
      </c>
      <c r="W881" s="5">
        <f t="shared" si="122"/>
        <v>8.1894399131999993</v>
      </c>
      <c r="X881" s="5">
        <f t="shared" si="125"/>
        <v>0</v>
      </c>
    </row>
    <row r="882" spans="1:24" x14ac:dyDescent="0.15">
      <c r="A882" s="7">
        <v>881</v>
      </c>
      <c r="B882" s="7">
        <v>2</v>
      </c>
      <c r="C882" s="7">
        <v>6</v>
      </c>
      <c r="D882" s="7">
        <v>17</v>
      </c>
      <c r="E882" s="7">
        <v>37</v>
      </c>
      <c r="F882" s="7">
        <v>2</v>
      </c>
      <c r="G882" s="7">
        <v>0</v>
      </c>
      <c r="H882" s="7">
        <f t="shared" si="117"/>
        <v>1</v>
      </c>
      <c r="I882" s="16">
        <f t="shared" si="118"/>
        <v>44963</v>
      </c>
      <c r="J882" s="17">
        <v>0.70809999999999995</v>
      </c>
      <c r="K882" s="18">
        <f>G882*结论【关键目标】!C$27*0.7735*0.001</f>
        <v>0</v>
      </c>
      <c r="L882" s="5">
        <v>-8247.1680209999995</v>
      </c>
      <c r="M882" s="5">
        <f>ABS(IF(L882&lt;=0,L882/耗电量关键数据!$B$6/1000,L882/耗电量关键数据!$B$5/1000))</f>
        <v>3.2988672083999999</v>
      </c>
      <c r="N882" s="5">
        <f>电气设备逐时使用率计算!H858</f>
        <v>22.208055000000002</v>
      </c>
      <c r="O882" s="5">
        <f>灯光逐时使用率计算!H858</f>
        <v>11.844296</v>
      </c>
      <c r="P882" s="19">
        <f t="shared" si="119"/>
        <v>37.351218208399999</v>
      </c>
      <c r="Q882" s="19">
        <f t="shared" si="123"/>
        <v>0</v>
      </c>
      <c r="R882" s="20">
        <f t="shared" si="120"/>
        <v>0</v>
      </c>
      <c r="S882" s="20">
        <f t="shared" si="124"/>
        <v>0</v>
      </c>
      <c r="T882" s="20">
        <f>IF((T881+R882)&lt;0,0,IF((T881+R882)&gt;结论【关键目标】!C$28,结论【关键目标】!C$28,T881+R882))</f>
        <v>22</v>
      </c>
      <c r="U882" s="19">
        <f>IF((T881+R882)&lt;结论【关键目标】!$C$28,0,(发电量计算【计算逻辑页】!R882+发电量计算【计算逻辑页】!T881-结论【关键目标】!$C$28))</f>
        <v>0</v>
      </c>
      <c r="V882" s="5">
        <f t="shared" si="121"/>
        <v>0</v>
      </c>
      <c r="W882" s="5">
        <f t="shared" si="122"/>
        <v>0</v>
      </c>
      <c r="X882" s="5">
        <f t="shared" si="125"/>
        <v>0</v>
      </c>
    </row>
    <row r="883" spans="1:24" x14ac:dyDescent="0.15">
      <c r="A883" s="7">
        <v>882</v>
      </c>
      <c r="B883" s="7">
        <v>2</v>
      </c>
      <c r="C883" s="7">
        <v>6</v>
      </c>
      <c r="D883" s="7">
        <v>18</v>
      </c>
      <c r="E883" s="7">
        <v>37</v>
      </c>
      <c r="F883" s="7">
        <v>1.2</v>
      </c>
      <c r="G883" s="7">
        <v>0</v>
      </c>
      <c r="H883" s="7">
        <f t="shared" si="117"/>
        <v>1</v>
      </c>
      <c r="I883" s="16">
        <f t="shared" si="118"/>
        <v>44963</v>
      </c>
      <c r="J883" s="17">
        <v>0.70809999999999995</v>
      </c>
      <c r="K883" s="18">
        <f>G883*结论【关键目标】!C$27*0.7735*0.001</f>
        <v>0</v>
      </c>
      <c r="L883" s="5">
        <v>-24430.087619999998</v>
      </c>
      <c r="M883" s="5">
        <f>ABS(IF(L883&lt;=0,L883/耗电量关键数据!$B$6/1000,L883/耗电量关键数据!$B$5/1000))</f>
        <v>9.7720350479999993</v>
      </c>
      <c r="N883" s="5">
        <f>电气设备逐时使用率计算!H859</f>
        <v>7.0130699999999999</v>
      </c>
      <c r="O883" s="5">
        <f>灯光逐时使用率计算!H859</f>
        <v>3.7403040000000001</v>
      </c>
      <c r="P883" s="19">
        <f t="shared" si="119"/>
        <v>20.525409048</v>
      </c>
      <c r="Q883" s="19">
        <f t="shared" si="123"/>
        <v>0</v>
      </c>
      <c r="R883" s="20">
        <f t="shared" si="120"/>
        <v>0</v>
      </c>
      <c r="S883" s="20">
        <f t="shared" si="124"/>
        <v>0</v>
      </c>
      <c r="T883" s="20">
        <f>IF((T882+R883)&lt;0,0,IF((T882+R883)&gt;结论【关键目标】!C$28,结论【关键目标】!C$28,T882+R883))</f>
        <v>22</v>
      </c>
      <c r="U883" s="19">
        <f>IF((T882+R883)&lt;结论【关键目标】!$C$28,0,(发电量计算【计算逻辑页】!R883+发电量计算【计算逻辑页】!T882-结论【关键目标】!$C$28))</f>
        <v>0</v>
      </c>
      <c r="V883" s="5">
        <f t="shared" si="121"/>
        <v>0</v>
      </c>
      <c r="W883" s="5">
        <f t="shared" si="122"/>
        <v>0</v>
      </c>
      <c r="X883" s="5">
        <f t="shared" si="125"/>
        <v>0</v>
      </c>
    </row>
    <row r="884" spans="1:24" x14ac:dyDescent="0.15">
      <c r="A884" s="7">
        <v>883</v>
      </c>
      <c r="B884" s="7">
        <v>2</v>
      </c>
      <c r="C884" s="7">
        <v>6</v>
      </c>
      <c r="D884" s="7">
        <v>19</v>
      </c>
      <c r="E884" s="7">
        <v>37</v>
      </c>
      <c r="F884" s="7">
        <v>-1</v>
      </c>
      <c r="G884" s="7">
        <v>0</v>
      </c>
      <c r="H884" s="7">
        <f t="shared" si="117"/>
        <v>1</v>
      </c>
      <c r="I884" s="16">
        <f t="shared" si="118"/>
        <v>44963</v>
      </c>
      <c r="J884" s="17">
        <v>1.2267999999999999</v>
      </c>
      <c r="K884" s="18">
        <f>G884*结论【关键目标】!C$27*0.7735*0.001</f>
        <v>0</v>
      </c>
      <c r="L884" s="5">
        <v>-15155.616470000001</v>
      </c>
      <c r="M884" s="5">
        <f>ABS(IF(L884&lt;=0,L884/耗电量关键数据!$B$6/1000,L884/耗电量关键数据!$B$5/1000))</f>
        <v>6.0622465879999998</v>
      </c>
      <c r="N884" s="5">
        <f>电气设备逐时使用率计算!H860</f>
        <v>7.0130699999999999</v>
      </c>
      <c r="O884" s="5">
        <f>灯光逐时使用率计算!H860</f>
        <v>3.7403040000000001</v>
      </c>
      <c r="P884" s="19">
        <f t="shared" si="119"/>
        <v>16.815620588000002</v>
      </c>
      <c r="Q884" s="19">
        <f t="shared" si="123"/>
        <v>16.815620588000002</v>
      </c>
      <c r="R884" s="20">
        <f t="shared" si="120"/>
        <v>-16.815620588000002</v>
      </c>
      <c r="S884" s="20">
        <f t="shared" si="124"/>
        <v>16.815620588000002</v>
      </c>
      <c r="T884" s="20">
        <f>IF((T883+R884)&lt;0,0,IF((T883+R884)&gt;结论【关键目标】!C$28,结论【关键目标】!C$28,T883+R884))</f>
        <v>5.1843794119999984</v>
      </c>
      <c r="U884" s="19">
        <f>IF((T883+R884)&lt;结论【关键目标】!$C$28,0,(发电量计算【计算逻辑页】!R884+发电量计算【计算逻辑页】!T883-结论【关键目标】!$C$28))</f>
        <v>0</v>
      </c>
      <c r="V884" s="5">
        <f t="shared" si="121"/>
        <v>0</v>
      </c>
      <c r="W884" s="5">
        <f t="shared" si="122"/>
        <v>0</v>
      </c>
      <c r="X884" s="5">
        <f t="shared" si="125"/>
        <v>4.545663868441598</v>
      </c>
    </row>
    <row r="885" spans="1:24" x14ac:dyDescent="0.15">
      <c r="A885" s="7">
        <v>884</v>
      </c>
      <c r="B885" s="7">
        <v>2</v>
      </c>
      <c r="C885" s="7">
        <v>6</v>
      </c>
      <c r="D885" s="7">
        <v>20</v>
      </c>
      <c r="E885" s="7">
        <v>37</v>
      </c>
      <c r="F885" s="7">
        <v>-2</v>
      </c>
      <c r="G885" s="7">
        <v>0</v>
      </c>
      <c r="H885" s="7">
        <f t="shared" si="117"/>
        <v>1</v>
      </c>
      <c r="I885" s="16">
        <f t="shared" si="118"/>
        <v>44963</v>
      </c>
      <c r="J885" s="17">
        <v>1.2267999999999999</v>
      </c>
      <c r="K885" s="18">
        <f>G885*结论【关键目标】!C$27*0.7735*0.001</f>
        <v>0</v>
      </c>
      <c r="L885" s="5">
        <v>-24873.716079999998</v>
      </c>
      <c r="M885" s="5">
        <f>ABS(IF(L885&lt;=0,L885/耗电量关键数据!$B$6/1000,L885/耗电量关键数据!$B$5/1000))</f>
        <v>9.9494864320000005</v>
      </c>
      <c r="N885" s="5">
        <f>电气设备逐时使用率计算!H861</f>
        <v>1.1688450000000001</v>
      </c>
      <c r="O885" s="5">
        <f>灯光逐时使用率计算!H861</f>
        <v>0.37403039999999999</v>
      </c>
      <c r="P885" s="19">
        <f t="shared" si="119"/>
        <v>11.492361832000002</v>
      </c>
      <c r="Q885" s="19">
        <f t="shared" si="123"/>
        <v>11.492361832000002</v>
      </c>
      <c r="R885" s="20">
        <f t="shared" si="120"/>
        <v>-11.492361832000002</v>
      </c>
      <c r="S885" s="20">
        <f t="shared" si="124"/>
        <v>11.492361832000002</v>
      </c>
      <c r="T885" s="20">
        <f>IF((T884+R885)&lt;0,0,IF((T884+R885)&gt;结论【关键目标】!C$28,结论【关键目标】!C$28,T884+R885))</f>
        <v>0</v>
      </c>
      <c r="U885" s="19">
        <f>IF((T884+R885)&lt;结论【关键目标】!$C$28,0,(发电量计算【计算逻辑页】!R885+发电量计算【计算逻辑页】!T884-结论【关键目标】!$C$28))</f>
        <v>0</v>
      </c>
      <c r="V885" s="5">
        <f t="shared" si="121"/>
        <v>0</v>
      </c>
      <c r="W885" s="5">
        <f t="shared" si="122"/>
        <v>0</v>
      </c>
      <c r="X885" s="5">
        <f t="shared" si="125"/>
        <v>0</v>
      </c>
    </row>
    <row r="886" spans="1:24" x14ac:dyDescent="0.15">
      <c r="A886" s="7">
        <v>885</v>
      </c>
      <c r="B886" s="7">
        <v>2</v>
      </c>
      <c r="C886" s="7">
        <v>6</v>
      </c>
      <c r="D886" s="7">
        <v>21</v>
      </c>
      <c r="E886" s="7">
        <v>37</v>
      </c>
      <c r="F886" s="7">
        <v>-0.2</v>
      </c>
      <c r="G886" s="7">
        <v>0</v>
      </c>
      <c r="H886" s="7">
        <f t="shared" si="117"/>
        <v>1</v>
      </c>
      <c r="I886" s="16">
        <f t="shared" si="118"/>
        <v>44963</v>
      </c>
      <c r="J886" s="17">
        <v>1.2267999999999999</v>
      </c>
      <c r="K886" s="18">
        <f>G886*结论【关键目标】!C$27*0.7735*0.001</f>
        <v>0</v>
      </c>
      <c r="L886" s="5">
        <v>-28466.22451</v>
      </c>
      <c r="M886" s="5">
        <f>ABS(IF(L886&lt;=0,L886/耗电量关键数据!$B$6/1000,L886/耗电量关键数据!$B$5/1000))</f>
        <v>11.386489804</v>
      </c>
      <c r="N886" s="5">
        <f>电气设备逐时使用率计算!H862</f>
        <v>1.1688450000000001</v>
      </c>
      <c r="O886" s="5">
        <f>灯光逐时使用率计算!H862</f>
        <v>0.37403039999999999</v>
      </c>
      <c r="P886" s="19">
        <f t="shared" si="119"/>
        <v>12.929365204000002</v>
      </c>
      <c r="Q886" s="19">
        <f t="shared" si="123"/>
        <v>12.929365204000002</v>
      </c>
      <c r="R886" s="20">
        <f t="shared" si="120"/>
        <v>-12.929365204000002</v>
      </c>
      <c r="S886" s="20">
        <f t="shared" si="124"/>
        <v>12.929365204000002</v>
      </c>
      <c r="T886" s="20">
        <f>IF((T885+R886)&lt;0,0,IF((T885+R886)&gt;结论【关键目标】!C$28,结论【关键目标】!C$28,T885+R886))</f>
        <v>0</v>
      </c>
      <c r="U886" s="19">
        <f>IF((T885+R886)&lt;结论【关键目标】!$C$28,0,(发电量计算【计算逻辑页】!R886+发电量计算【计算逻辑页】!T885-结论【关键目标】!$C$28))</f>
        <v>0</v>
      </c>
      <c r="V886" s="5">
        <f t="shared" si="121"/>
        <v>0</v>
      </c>
      <c r="W886" s="5">
        <f t="shared" si="122"/>
        <v>0</v>
      </c>
      <c r="X886" s="5">
        <f t="shared" si="125"/>
        <v>0</v>
      </c>
    </row>
    <row r="887" spans="1:24" x14ac:dyDescent="0.15">
      <c r="A887" s="7">
        <v>886</v>
      </c>
      <c r="B887" s="7">
        <v>2</v>
      </c>
      <c r="C887" s="7">
        <v>6</v>
      </c>
      <c r="D887" s="7">
        <v>22</v>
      </c>
      <c r="E887" s="7">
        <v>37</v>
      </c>
      <c r="F887" s="7">
        <v>-3</v>
      </c>
      <c r="G887" s="7">
        <v>0</v>
      </c>
      <c r="H887" s="7">
        <f t="shared" si="117"/>
        <v>1</v>
      </c>
      <c r="I887" s="16">
        <f t="shared" si="118"/>
        <v>44963</v>
      </c>
      <c r="J887" s="17">
        <v>0.70809999999999995</v>
      </c>
      <c r="K887" s="18">
        <f>G887*结论【关键目标】!C$27*0.7735*0.001</f>
        <v>0</v>
      </c>
      <c r="L887" s="5">
        <v>-30091.024519999999</v>
      </c>
      <c r="M887" s="5">
        <f>ABS(IF(L887&lt;=0,L887/耗电量关键数据!$B$6/1000,L887/耗电量关键数据!$B$5/1000))</f>
        <v>12.036409808</v>
      </c>
      <c r="N887" s="5">
        <f>电气设备逐时使用率计算!H863</f>
        <v>1.1688450000000001</v>
      </c>
      <c r="O887" s="5">
        <f>灯光逐时使用率计算!H863</f>
        <v>0.37403039999999999</v>
      </c>
      <c r="P887" s="19">
        <f t="shared" si="119"/>
        <v>13.579285208</v>
      </c>
      <c r="Q887" s="19">
        <f t="shared" si="123"/>
        <v>0</v>
      </c>
      <c r="R887" s="20">
        <f t="shared" si="120"/>
        <v>0</v>
      </c>
      <c r="S887" s="20">
        <f t="shared" si="124"/>
        <v>0</v>
      </c>
      <c r="T887" s="20">
        <f>IF((T886+R887)&lt;0,0,IF((T886+R887)&gt;结论【关键目标】!C$28,结论【关键目标】!C$28,T886+R887))</f>
        <v>0</v>
      </c>
      <c r="U887" s="19">
        <f>IF((T886+R887)&lt;结论【关键目标】!$C$28,0,(发电量计算【计算逻辑页】!R887+发电量计算【计算逻辑页】!T886-结论【关键目标】!$C$28))</f>
        <v>0</v>
      </c>
      <c r="V887" s="5">
        <f t="shared" si="121"/>
        <v>0</v>
      </c>
      <c r="W887" s="5">
        <f t="shared" si="122"/>
        <v>0</v>
      </c>
      <c r="X887" s="5">
        <f t="shared" si="125"/>
        <v>0</v>
      </c>
    </row>
    <row r="888" spans="1:24" x14ac:dyDescent="0.15">
      <c r="A888" s="7">
        <v>887</v>
      </c>
      <c r="B888" s="7">
        <v>2</v>
      </c>
      <c r="C888" s="7">
        <v>6</v>
      </c>
      <c r="D888" s="7">
        <v>23</v>
      </c>
      <c r="E888" s="7">
        <v>37</v>
      </c>
      <c r="F888" s="7">
        <v>-4</v>
      </c>
      <c r="G888" s="7">
        <v>0</v>
      </c>
      <c r="H888" s="7">
        <f t="shared" si="117"/>
        <v>1</v>
      </c>
      <c r="I888" s="16">
        <f t="shared" si="118"/>
        <v>44963</v>
      </c>
      <c r="J888" s="17">
        <v>0.70809999999999995</v>
      </c>
      <c r="K888" s="18">
        <f>G888*结论【关键目标】!C$27*0.7735*0.001</f>
        <v>0</v>
      </c>
      <c r="L888" s="5">
        <v>-31495.839520000001</v>
      </c>
      <c r="M888" s="5">
        <f>ABS(IF(L888&lt;=0,L888/耗电量关键数据!$B$6/1000,L888/耗电量关键数据!$B$5/1000))</f>
        <v>12.598335808</v>
      </c>
      <c r="N888" s="5">
        <f>电气设备逐时使用率计算!H864</f>
        <v>1.1688450000000001</v>
      </c>
      <c r="O888" s="5">
        <f>灯光逐时使用率计算!H864</f>
        <v>0.37403039999999999</v>
      </c>
      <c r="P888" s="19">
        <f t="shared" si="119"/>
        <v>14.141211208</v>
      </c>
      <c r="Q888" s="19">
        <f t="shared" si="123"/>
        <v>0</v>
      </c>
      <c r="R888" s="20">
        <f t="shared" si="120"/>
        <v>0</v>
      </c>
      <c r="S888" s="20">
        <f t="shared" si="124"/>
        <v>0</v>
      </c>
      <c r="T888" s="20">
        <f>IF((T887+R888)&lt;0,0,IF((T887+R888)&gt;结论【关键目标】!C$28,结论【关键目标】!C$28,T887+R888))</f>
        <v>0</v>
      </c>
      <c r="U888" s="19">
        <f>IF((T887+R888)&lt;结论【关键目标】!$C$28,0,(发电量计算【计算逻辑页】!R888+发电量计算【计算逻辑页】!T887-结论【关键目标】!$C$28))</f>
        <v>0</v>
      </c>
      <c r="V888" s="5">
        <f t="shared" si="121"/>
        <v>0</v>
      </c>
      <c r="W888" s="5">
        <f t="shared" si="122"/>
        <v>0</v>
      </c>
      <c r="X888" s="5">
        <f t="shared" si="125"/>
        <v>0</v>
      </c>
    </row>
    <row r="889" spans="1:24" x14ac:dyDescent="0.15">
      <c r="A889" s="7">
        <v>888</v>
      </c>
      <c r="B889" s="7">
        <v>2</v>
      </c>
      <c r="C889" s="7">
        <v>6</v>
      </c>
      <c r="D889" s="7">
        <v>24</v>
      </c>
      <c r="E889" s="7">
        <v>37</v>
      </c>
      <c r="F889" s="7">
        <v>-3.8</v>
      </c>
      <c r="G889" s="7">
        <v>0</v>
      </c>
      <c r="H889" s="7">
        <f t="shared" si="117"/>
        <v>1</v>
      </c>
      <c r="I889" s="16">
        <f t="shared" si="118"/>
        <v>44963</v>
      </c>
      <c r="J889" s="17">
        <v>0.2407</v>
      </c>
      <c r="K889" s="18">
        <f>G889*结论【关键目标】!C$27*0.7735*0.001</f>
        <v>0</v>
      </c>
      <c r="L889" s="5">
        <v>-33432.604370000001</v>
      </c>
      <c r="M889" s="5">
        <f>ABS(IF(L889&lt;=0,L889/耗电量关键数据!$B$6/1000,L889/耗电量关键数据!$B$5/1000))</f>
        <v>13.373041748</v>
      </c>
      <c r="N889" s="5">
        <f>电气设备逐时使用率计算!H865</f>
        <v>1.1688450000000001</v>
      </c>
      <c r="O889" s="5">
        <f>灯光逐时使用率计算!H865</f>
        <v>0.37403039999999999</v>
      </c>
      <c r="P889" s="19">
        <f t="shared" si="119"/>
        <v>14.915917148</v>
      </c>
      <c r="Q889" s="19">
        <f t="shared" si="123"/>
        <v>0</v>
      </c>
      <c r="R889" s="20">
        <f t="shared" si="120"/>
        <v>0</v>
      </c>
      <c r="S889" s="20">
        <f t="shared" si="124"/>
        <v>0</v>
      </c>
      <c r="T889" s="20">
        <f>IF((T888+R889)&lt;0,0,IF((T888+R889)&gt;结论【关键目标】!C$28,结论【关键目标】!C$28,T888+R889))</f>
        <v>0</v>
      </c>
      <c r="U889" s="19">
        <f>IF((T888+R889)&lt;结论【关键目标】!$C$28,0,(发电量计算【计算逻辑页】!R889+发电量计算【计算逻辑页】!T888-结论【关键目标】!$C$28))</f>
        <v>0</v>
      </c>
      <c r="V889" s="5">
        <f t="shared" si="121"/>
        <v>0</v>
      </c>
      <c r="W889" s="5">
        <f t="shared" si="122"/>
        <v>0</v>
      </c>
      <c r="X889" s="5">
        <f t="shared" si="125"/>
        <v>0</v>
      </c>
    </row>
    <row r="890" spans="1:24" x14ac:dyDescent="0.15">
      <c r="A890" s="7">
        <v>889</v>
      </c>
      <c r="B890" s="7">
        <v>2</v>
      </c>
      <c r="C890" s="7">
        <v>7</v>
      </c>
      <c r="D890" s="7">
        <v>1</v>
      </c>
      <c r="E890" s="7">
        <v>38</v>
      </c>
      <c r="F890" s="7">
        <v>-7</v>
      </c>
      <c r="G890" s="7">
        <v>0</v>
      </c>
      <c r="H890" s="7">
        <f t="shared" si="117"/>
        <v>2</v>
      </c>
      <c r="I890" s="16">
        <f t="shared" si="118"/>
        <v>44964</v>
      </c>
      <c r="J890" s="17">
        <v>0.2407</v>
      </c>
      <c r="K890" s="18">
        <f>G890*结论【关键目标】!C$27*0.7735*0.001</f>
        <v>0</v>
      </c>
      <c r="L890" s="5">
        <v>-34924.419379999999</v>
      </c>
      <c r="M890" s="5">
        <f>ABS(IF(L890&lt;=0,L890/耗电量关键数据!$B$6/1000,L890/耗电量关键数据!$B$5/1000))</f>
        <v>13.969767751999999</v>
      </c>
      <c r="N890" s="5">
        <f>电气设备逐时使用率计算!H866</f>
        <v>1.1688450000000001</v>
      </c>
      <c r="O890" s="5">
        <f>灯光逐时使用率计算!H866</f>
        <v>0.37403039999999999</v>
      </c>
      <c r="P890" s="19">
        <f t="shared" si="119"/>
        <v>15.512643152000001</v>
      </c>
      <c r="Q890" s="19">
        <f t="shared" si="123"/>
        <v>0</v>
      </c>
      <c r="R890" s="20">
        <f t="shared" si="120"/>
        <v>0</v>
      </c>
      <c r="S890" s="20">
        <f t="shared" si="124"/>
        <v>0</v>
      </c>
      <c r="T890" s="20">
        <f>IF((T889+R890)&lt;0,0,IF((T889+R890)&gt;结论【关键目标】!C$28,结论【关键目标】!C$28,T889+R890))</f>
        <v>0</v>
      </c>
      <c r="U890" s="19">
        <f>IF((T889+R890)&lt;结论【关键目标】!$C$28,0,(发电量计算【计算逻辑页】!R890+发电量计算【计算逻辑页】!T889-结论【关键目标】!$C$28))</f>
        <v>0</v>
      </c>
      <c r="V890" s="5">
        <f t="shared" si="121"/>
        <v>0</v>
      </c>
      <c r="W890" s="5">
        <f t="shared" si="122"/>
        <v>0</v>
      </c>
      <c r="X890" s="5">
        <f t="shared" si="125"/>
        <v>0</v>
      </c>
    </row>
    <row r="891" spans="1:24" x14ac:dyDescent="0.15">
      <c r="A891" s="7">
        <v>890</v>
      </c>
      <c r="B891" s="7">
        <v>2</v>
      </c>
      <c r="C891" s="7">
        <v>7</v>
      </c>
      <c r="D891" s="7">
        <v>2</v>
      </c>
      <c r="E891" s="7">
        <v>38</v>
      </c>
      <c r="F891" s="7">
        <v>-6</v>
      </c>
      <c r="G891" s="7">
        <v>0</v>
      </c>
      <c r="H891" s="7">
        <f t="shared" si="117"/>
        <v>2</v>
      </c>
      <c r="I891" s="16">
        <f t="shared" si="118"/>
        <v>44964</v>
      </c>
      <c r="J891" s="17">
        <v>0.2407</v>
      </c>
      <c r="K891" s="18">
        <f>G891*结论【关键目标】!C$27*0.7735*0.001</f>
        <v>0</v>
      </c>
      <c r="L891" s="5">
        <v>-36664.184229999999</v>
      </c>
      <c r="M891" s="5">
        <f>ABS(IF(L891&lt;=0,L891/耗电量关键数据!$B$6/1000,L891/耗电量关键数据!$B$5/1000))</f>
        <v>14.665673692</v>
      </c>
      <c r="N891" s="5">
        <f>电气设备逐时使用率计算!H867</f>
        <v>1.1688450000000001</v>
      </c>
      <c r="O891" s="5">
        <f>灯光逐时使用率计算!H867</f>
        <v>0.37403039999999999</v>
      </c>
      <c r="P891" s="19">
        <f t="shared" si="119"/>
        <v>16.208549091999998</v>
      </c>
      <c r="Q891" s="19">
        <f t="shared" si="123"/>
        <v>0</v>
      </c>
      <c r="R891" s="20">
        <f t="shared" si="120"/>
        <v>0</v>
      </c>
      <c r="S891" s="20">
        <f t="shared" si="124"/>
        <v>0</v>
      </c>
      <c r="T891" s="20">
        <f>IF((T890+R891)&lt;0,0,IF((T890+R891)&gt;结论【关键目标】!C$28,结论【关键目标】!C$28,T890+R891))</f>
        <v>0</v>
      </c>
      <c r="U891" s="19">
        <f>IF((T890+R891)&lt;结论【关键目标】!$C$28,0,(发电量计算【计算逻辑页】!R891+发电量计算【计算逻辑页】!T890-结论【关键目标】!$C$28))</f>
        <v>0</v>
      </c>
      <c r="V891" s="5">
        <f t="shared" si="121"/>
        <v>0</v>
      </c>
      <c r="W891" s="5">
        <f t="shared" si="122"/>
        <v>0</v>
      </c>
      <c r="X891" s="5">
        <f t="shared" si="125"/>
        <v>0</v>
      </c>
    </row>
    <row r="892" spans="1:24" x14ac:dyDescent="0.15">
      <c r="A892" s="7">
        <v>891</v>
      </c>
      <c r="B892" s="7">
        <v>2</v>
      </c>
      <c r="C892" s="7">
        <v>7</v>
      </c>
      <c r="D892" s="7">
        <v>3</v>
      </c>
      <c r="E892" s="7">
        <v>38</v>
      </c>
      <c r="F892" s="7">
        <v>-5.0999999999999996</v>
      </c>
      <c r="G892" s="7">
        <v>0</v>
      </c>
      <c r="H892" s="7">
        <f t="shared" si="117"/>
        <v>2</v>
      </c>
      <c r="I892" s="16">
        <f t="shared" si="118"/>
        <v>44964</v>
      </c>
      <c r="J892" s="17">
        <v>0.2407</v>
      </c>
      <c r="K892" s="18">
        <f>G892*结论【关键目标】!C$27*0.7735*0.001</f>
        <v>0</v>
      </c>
      <c r="L892" s="5">
        <v>-38751.809950000003</v>
      </c>
      <c r="M892" s="5">
        <f>ABS(IF(L892&lt;=0,L892/耗电量关键数据!$B$6/1000,L892/耗电量关键数据!$B$5/1000))</f>
        <v>15.50072398</v>
      </c>
      <c r="N892" s="5">
        <f>电气设备逐时使用率计算!H868</f>
        <v>1.1688450000000001</v>
      </c>
      <c r="O892" s="5">
        <f>灯光逐时使用率计算!H868</f>
        <v>0.37403039999999999</v>
      </c>
      <c r="P892" s="19">
        <f t="shared" si="119"/>
        <v>17.04359938</v>
      </c>
      <c r="Q892" s="19">
        <f t="shared" si="123"/>
        <v>0</v>
      </c>
      <c r="R892" s="20">
        <f t="shared" si="120"/>
        <v>0</v>
      </c>
      <c r="S892" s="20">
        <f t="shared" si="124"/>
        <v>0</v>
      </c>
      <c r="T892" s="20">
        <f>IF((T891+R892)&lt;0,0,IF((T891+R892)&gt;结论【关键目标】!C$28,结论【关键目标】!C$28,T891+R892))</f>
        <v>0</v>
      </c>
      <c r="U892" s="19">
        <f>IF((T891+R892)&lt;结论【关键目标】!$C$28,0,(发电量计算【计算逻辑页】!R892+发电量计算【计算逻辑页】!T891-结论【关键目标】!$C$28))</f>
        <v>0</v>
      </c>
      <c r="V892" s="5">
        <f t="shared" si="121"/>
        <v>0</v>
      </c>
      <c r="W892" s="5">
        <f t="shared" si="122"/>
        <v>0</v>
      </c>
      <c r="X892" s="5">
        <f t="shared" si="125"/>
        <v>0</v>
      </c>
    </row>
    <row r="893" spans="1:24" x14ac:dyDescent="0.15">
      <c r="A893" s="7">
        <v>892</v>
      </c>
      <c r="B893" s="7">
        <v>2</v>
      </c>
      <c r="C893" s="7">
        <v>7</v>
      </c>
      <c r="D893" s="7">
        <v>4</v>
      </c>
      <c r="E893" s="7">
        <v>38</v>
      </c>
      <c r="F893" s="7">
        <v>-7</v>
      </c>
      <c r="G893" s="7">
        <v>0</v>
      </c>
      <c r="H893" s="7">
        <f t="shared" si="117"/>
        <v>2</v>
      </c>
      <c r="I893" s="16">
        <f t="shared" si="118"/>
        <v>44964</v>
      </c>
      <c r="J893" s="17">
        <v>0.2407</v>
      </c>
      <c r="K893" s="18">
        <f>G893*结论【关键目标】!C$27*0.7735*0.001</f>
        <v>0</v>
      </c>
      <c r="L893" s="5">
        <v>-40372.315479999997</v>
      </c>
      <c r="M893" s="5">
        <f>ABS(IF(L893&lt;=0,L893/耗电量关键数据!$B$6/1000,L893/耗电量关键数据!$B$5/1000))</f>
        <v>16.148926191999998</v>
      </c>
      <c r="N893" s="5">
        <f>电气设备逐时使用率计算!H869</f>
        <v>1.1688450000000001</v>
      </c>
      <c r="O893" s="5">
        <f>灯光逐时使用率计算!H869</f>
        <v>0.37403039999999999</v>
      </c>
      <c r="P893" s="19">
        <f t="shared" si="119"/>
        <v>17.691801591999997</v>
      </c>
      <c r="Q893" s="19">
        <f t="shared" si="123"/>
        <v>0</v>
      </c>
      <c r="R893" s="20">
        <f t="shared" si="120"/>
        <v>0</v>
      </c>
      <c r="S893" s="20">
        <f t="shared" si="124"/>
        <v>0</v>
      </c>
      <c r="T893" s="20">
        <f>IF((T892+R893)&lt;0,0,IF((T892+R893)&gt;结论【关键目标】!C$28,结论【关键目标】!C$28,T892+R893))</f>
        <v>0</v>
      </c>
      <c r="U893" s="19">
        <f>IF((T892+R893)&lt;结论【关键目标】!$C$28,0,(发电量计算【计算逻辑页】!R893+发电量计算【计算逻辑页】!T892-结论【关键目标】!$C$28))</f>
        <v>0</v>
      </c>
      <c r="V893" s="5">
        <f t="shared" si="121"/>
        <v>0</v>
      </c>
      <c r="W893" s="5">
        <f t="shared" si="122"/>
        <v>0</v>
      </c>
      <c r="X893" s="5">
        <f t="shared" si="125"/>
        <v>0</v>
      </c>
    </row>
    <row r="894" spans="1:24" x14ac:dyDescent="0.15">
      <c r="A894" s="7">
        <v>893</v>
      </c>
      <c r="B894" s="7">
        <v>2</v>
      </c>
      <c r="C894" s="7">
        <v>7</v>
      </c>
      <c r="D894" s="7">
        <v>5</v>
      </c>
      <c r="E894" s="7">
        <v>38</v>
      </c>
      <c r="F894" s="7">
        <v>-8</v>
      </c>
      <c r="G894" s="7">
        <v>0</v>
      </c>
      <c r="H894" s="7">
        <f t="shared" si="117"/>
        <v>2</v>
      </c>
      <c r="I894" s="16">
        <f t="shared" si="118"/>
        <v>44964</v>
      </c>
      <c r="J894" s="17">
        <v>0.2407</v>
      </c>
      <c r="K894" s="18">
        <f>G894*结论【关键目标】!C$27*0.7735*0.001</f>
        <v>0</v>
      </c>
      <c r="L894" s="5">
        <v>-42155.160880000003</v>
      </c>
      <c r="M894" s="5">
        <f>ABS(IF(L894&lt;=0,L894/耗电量关键数据!$B$6/1000,L894/耗电量关键数据!$B$5/1000))</f>
        <v>16.862064352000001</v>
      </c>
      <c r="N894" s="5">
        <f>电气设备逐时使用率计算!H870</f>
        <v>1.1688450000000001</v>
      </c>
      <c r="O894" s="5">
        <f>灯光逐时使用率计算!H870</f>
        <v>0.37403039999999999</v>
      </c>
      <c r="P894" s="19">
        <f t="shared" si="119"/>
        <v>18.404939752000001</v>
      </c>
      <c r="Q894" s="19">
        <f t="shared" si="123"/>
        <v>0</v>
      </c>
      <c r="R894" s="20">
        <f t="shared" si="120"/>
        <v>0</v>
      </c>
      <c r="S894" s="20">
        <f t="shared" si="124"/>
        <v>0</v>
      </c>
      <c r="T894" s="20">
        <f>IF((T893+R894)&lt;0,0,IF((T893+R894)&gt;结论【关键目标】!C$28,结论【关键目标】!C$28,T893+R894))</f>
        <v>0</v>
      </c>
      <c r="U894" s="19">
        <f>IF((T893+R894)&lt;结论【关键目标】!$C$28,0,(发电量计算【计算逻辑页】!R894+发电量计算【计算逻辑页】!T893-结论【关键目标】!$C$28))</f>
        <v>0</v>
      </c>
      <c r="V894" s="5">
        <f t="shared" si="121"/>
        <v>0</v>
      </c>
      <c r="W894" s="5">
        <f t="shared" si="122"/>
        <v>0</v>
      </c>
      <c r="X894" s="5">
        <f t="shared" si="125"/>
        <v>0</v>
      </c>
    </row>
    <row r="895" spans="1:24" x14ac:dyDescent="0.15">
      <c r="A895" s="7">
        <v>894</v>
      </c>
      <c r="B895" s="7">
        <v>2</v>
      </c>
      <c r="C895" s="7">
        <v>7</v>
      </c>
      <c r="D895" s="7">
        <v>6</v>
      </c>
      <c r="E895" s="7">
        <v>38</v>
      </c>
      <c r="F895" s="7">
        <v>-6.1</v>
      </c>
      <c r="G895" s="7">
        <v>0</v>
      </c>
      <c r="H895" s="7">
        <f t="shared" si="117"/>
        <v>2</v>
      </c>
      <c r="I895" s="16">
        <f t="shared" si="118"/>
        <v>44964</v>
      </c>
      <c r="J895" s="17">
        <v>0.2407</v>
      </c>
      <c r="K895" s="18">
        <f>G895*结论【关键目标】!C$27*0.7735*0.001</f>
        <v>0</v>
      </c>
      <c r="L895" s="5">
        <v>-43370.568579999999</v>
      </c>
      <c r="M895" s="5">
        <f>ABS(IF(L895&lt;=0,L895/耗电量关键数据!$B$6/1000,L895/耗电量关键数据!$B$5/1000))</f>
        <v>17.348227431999998</v>
      </c>
      <c r="N895" s="5">
        <f>电气设备逐时使用率计算!H871</f>
        <v>1.1688450000000001</v>
      </c>
      <c r="O895" s="5">
        <f>灯光逐时使用率计算!H871</f>
        <v>0.37403039999999999</v>
      </c>
      <c r="P895" s="19">
        <f t="shared" si="119"/>
        <v>18.891102831999998</v>
      </c>
      <c r="Q895" s="19">
        <f t="shared" si="123"/>
        <v>0</v>
      </c>
      <c r="R895" s="20">
        <f t="shared" si="120"/>
        <v>0</v>
      </c>
      <c r="S895" s="20">
        <f t="shared" si="124"/>
        <v>0</v>
      </c>
      <c r="T895" s="20">
        <f>IF((T894+R895)&lt;0,0,IF((T894+R895)&gt;结论【关键目标】!C$28,结论【关键目标】!C$28,T894+R895))</f>
        <v>0</v>
      </c>
      <c r="U895" s="19">
        <f>IF((T894+R895)&lt;结论【关键目标】!$C$28,0,(发电量计算【计算逻辑页】!R895+发电量计算【计算逻辑页】!T894-结论【关键目标】!$C$28))</f>
        <v>0</v>
      </c>
      <c r="V895" s="5">
        <f t="shared" si="121"/>
        <v>0</v>
      </c>
      <c r="W895" s="5">
        <f t="shared" si="122"/>
        <v>0</v>
      </c>
      <c r="X895" s="5">
        <f t="shared" si="125"/>
        <v>0</v>
      </c>
    </row>
    <row r="896" spans="1:24" x14ac:dyDescent="0.15">
      <c r="A896" s="7">
        <v>895</v>
      </c>
      <c r="B896" s="7">
        <v>2</v>
      </c>
      <c r="C896" s="7">
        <v>7</v>
      </c>
      <c r="D896" s="7">
        <v>7</v>
      </c>
      <c r="E896" s="7">
        <v>38</v>
      </c>
      <c r="F896" s="7">
        <v>-8</v>
      </c>
      <c r="G896" s="7">
        <v>0.5</v>
      </c>
      <c r="H896" s="7">
        <f t="shared" si="117"/>
        <v>2</v>
      </c>
      <c r="I896" s="16">
        <f t="shared" si="118"/>
        <v>44964</v>
      </c>
      <c r="J896" s="17">
        <v>0.2407</v>
      </c>
      <c r="K896" s="18">
        <f>G896*结论【关键目标】!C$27*0.7735*0.001</f>
        <v>4.641E-2</v>
      </c>
      <c r="L896" s="5">
        <v>-38960.813280000002</v>
      </c>
      <c r="M896" s="5">
        <f>ABS(IF(L896&lt;=0,L896/耗电量关键数据!$B$6/1000,L896/耗电量关键数据!$B$5/1000))</f>
        <v>15.584325312000001</v>
      </c>
      <c r="N896" s="5">
        <f>电气设备逐时使用率计算!H872</f>
        <v>2.3376900000000003</v>
      </c>
      <c r="O896" s="5">
        <f>灯光逐时使用率计算!H872</f>
        <v>1.2467680000000001</v>
      </c>
      <c r="P896" s="19">
        <f t="shared" si="119"/>
        <v>19.168783311999999</v>
      </c>
      <c r="Q896" s="19">
        <f t="shared" si="123"/>
        <v>0</v>
      </c>
      <c r="R896" s="20">
        <f t="shared" si="120"/>
        <v>4.641E-2</v>
      </c>
      <c r="S896" s="20">
        <f t="shared" si="124"/>
        <v>0</v>
      </c>
      <c r="T896" s="20">
        <f>IF((T895+R896)&lt;0,0,IF((T895+R896)&gt;结论【关键目标】!C$28,结论【关键目标】!C$28,T895+R896))</f>
        <v>4.641E-2</v>
      </c>
      <c r="U896" s="19">
        <f>IF((T895+R896)&lt;结论【关键目标】!$C$28,0,(发电量计算【计算逻辑页】!R896+发电量计算【计算逻辑页】!T895-结论【关键目标】!$C$28))</f>
        <v>0</v>
      </c>
      <c r="V896" s="5">
        <f t="shared" si="121"/>
        <v>0</v>
      </c>
      <c r="W896" s="5">
        <f t="shared" si="122"/>
        <v>1.1170886999999999E-2</v>
      </c>
      <c r="X896" s="5">
        <f t="shared" si="125"/>
        <v>0</v>
      </c>
    </row>
    <row r="897" spans="1:24" x14ac:dyDescent="0.15">
      <c r="A897" s="7">
        <v>896</v>
      </c>
      <c r="B897" s="7">
        <v>2</v>
      </c>
      <c r="C897" s="7">
        <v>7</v>
      </c>
      <c r="D897" s="7">
        <v>8</v>
      </c>
      <c r="E897" s="7">
        <v>38</v>
      </c>
      <c r="F897" s="7">
        <v>-9</v>
      </c>
      <c r="G897" s="7">
        <v>111.7</v>
      </c>
      <c r="H897" s="7">
        <f t="shared" si="117"/>
        <v>2</v>
      </c>
      <c r="I897" s="16">
        <f t="shared" si="118"/>
        <v>44964</v>
      </c>
      <c r="J897" s="17">
        <v>0.70809999999999995</v>
      </c>
      <c r="K897" s="18">
        <f>G897*结论【关键目标】!C$27*0.7735*0.001</f>
        <v>10.367993999999999</v>
      </c>
      <c r="L897" s="5">
        <v>-37897.576880000001</v>
      </c>
      <c r="M897" s="5">
        <f>ABS(IF(L897&lt;=0,L897/耗电量关键数据!$B$6/1000,L897/耗电量关键数据!$B$5/1000))</f>
        <v>15.159030752000001</v>
      </c>
      <c r="N897" s="5">
        <f>电气设备逐时使用率计算!H873</f>
        <v>11.688450000000001</v>
      </c>
      <c r="O897" s="5">
        <f>灯光逐时使用率计算!H873</f>
        <v>6.2338399999999998</v>
      </c>
      <c r="P897" s="19">
        <f t="shared" si="119"/>
        <v>33.081320752000003</v>
      </c>
      <c r="Q897" s="19">
        <f t="shared" si="123"/>
        <v>0</v>
      </c>
      <c r="R897" s="20">
        <f t="shared" si="120"/>
        <v>10.367993999999999</v>
      </c>
      <c r="S897" s="20">
        <f t="shared" si="124"/>
        <v>0</v>
      </c>
      <c r="T897" s="20">
        <f>IF((T896+R897)&lt;0,0,IF((T896+R897)&gt;结论【关键目标】!C$28,结论【关键目标】!C$28,T896+R897))</f>
        <v>10.414403999999999</v>
      </c>
      <c r="U897" s="19">
        <f>IF((T896+R897)&lt;结论【关键目标】!$C$28,0,(发电量计算【计算逻辑页】!R897+发电量计算【计算逻辑页】!T896-结论【关键目标】!$C$28))</f>
        <v>0</v>
      </c>
      <c r="V897" s="5">
        <f t="shared" si="121"/>
        <v>0</v>
      </c>
      <c r="W897" s="5">
        <f t="shared" si="122"/>
        <v>7.3415765513999993</v>
      </c>
      <c r="X897" s="5">
        <f t="shared" si="125"/>
        <v>0</v>
      </c>
    </row>
    <row r="898" spans="1:24" x14ac:dyDescent="0.15">
      <c r="A898" s="7">
        <v>897</v>
      </c>
      <c r="B898" s="7">
        <v>2</v>
      </c>
      <c r="C898" s="7">
        <v>7</v>
      </c>
      <c r="D898" s="7">
        <v>9</v>
      </c>
      <c r="E898" s="7">
        <v>38</v>
      </c>
      <c r="F898" s="7">
        <v>-6.9</v>
      </c>
      <c r="G898" s="7">
        <v>240.5</v>
      </c>
      <c r="H898" s="7">
        <f t="shared" ref="H898:H961" si="126">WEEKDAY(I:I,2)</f>
        <v>2</v>
      </c>
      <c r="I898" s="16">
        <f t="shared" ref="I898:I961" si="127">DATE(2023,B898,C898)</f>
        <v>44964</v>
      </c>
      <c r="J898" s="17">
        <v>0.70809999999999995</v>
      </c>
      <c r="K898" s="18">
        <f>G898*结论【关键目标】!C$27*0.7735*0.001</f>
        <v>22.32321</v>
      </c>
      <c r="L898" s="5">
        <v>-16836.857690000001</v>
      </c>
      <c r="M898" s="5">
        <f>ABS(IF(L898&lt;=0,L898/耗电量关键数据!$B$6/1000,L898/耗电量关键数据!$B$5/1000))</f>
        <v>6.7347430760000009</v>
      </c>
      <c r="N898" s="5">
        <f>电气设备逐时使用率计算!H874</f>
        <v>22.208055000000002</v>
      </c>
      <c r="O898" s="5">
        <f>灯光逐时使用率计算!H874</f>
        <v>11.844296</v>
      </c>
      <c r="P898" s="19">
        <f t="shared" ref="P898:P961" si="128">M898+N898+O898</f>
        <v>40.787094076000002</v>
      </c>
      <c r="Q898" s="19">
        <f t="shared" si="123"/>
        <v>0</v>
      </c>
      <c r="R898" s="20">
        <f t="shared" ref="R898:R961" si="129">K898-Q898</f>
        <v>22.32321</v>
      </c>
      <c r="S898" s="20">
        <f t="shared" si="124"/>
        <v>0</v>
      </c>
      <c r="T898" s="20">
        <f>IF((T897+R898)&lt;0,0,IF((T897+R898)&gt;结论【关键目标】!C$28,结论【关键目标】!C$28,T897+R898))</f>
        <v>22</v>
      </c>
      <c r="U898" s="19">
        <f>IF((T897+R898)&lt;结论【关键目标】!$C$28,0,(发电量计算【计算逻辑页】!R898+发电量计算【计算逻辑页】!T897-结论【关键目标】!$C$28))</f>
        <v>10.737614000000001</v>
      </c>
      <c r="V898" s="5">
        <f t="shared" ref="V898:V961" si="130">IF(J898&gt;0.35,U898*0.35,0)</f>
        <v>3.7581649000000001</v>
      </c>
      <c r="W898" s="5">
        <f t="shared" ref="W898:W961" si="131">IF(P898&gt;K898,K898*J898,P898*J898)</f>
        <v>15.807065000999998</v>
      </c>
      <c r="X898" s="5">
        <f t="shared" si="125"/>
        <v>0</v>
      </c>
    </row>
    <row r="899" spans="1:24" x14ac:dyDescent="0.15">
      <c r="A899" s="7">
        <v>898</v>
      </c>
      <c r="B899" s="7">
        <v>2</v>
      </c>
      <c r="C899" s="7">
        <v>7</v>
      </c>
      <c r="D899" s="7">
        <v>10</v>
      </c>
      <c r="E899" s="7">
        <v>38</v>
      </c>
      <c r="F899" s="7">
        <v>-6</v>
      </c>
      <c r="G899" s="7">
        <v>383.6</v>
      </c>
      <c r="H899" s="7">
        <f t="shared" si="126"/>
        <v>2</v>
      </c>
      <c r="I899" s="16">
        <f t="shared" si="127"/>
        <v>44964</v>
      </c>
      <c r="J899" s="17">
        <v>0.70809999999999995</v>
      </c>
      <c r="K899" s="18">
        <f>G899*结论【关键目标】!C$27*0.7735*0.001</f>
        <v>35.605752000000003</v>
      </c>
      <c r="L899" s="5">
        <v>-8822.0139930000005</v>
      </c>
      <c r="M899" s="5">
        <f>ABS(IF(L899&lt;=0,L899/耗电量关键数据!$B$6/1000,L899/耗电量关键数据!$B$5/1000))</f>
        <v>3.5288055972000003</v>
      </c>
      <c r="N899" s="5">
        <f>电气设备逐时使用率计算!H875</f>
        <v>22.208055000000002</v>
      </c>
      <c r="O899" s="5">
        <f>灯光逐时使用率计算!H875</f>
        <v>11.844296</v>
      </c>
      <c r="P899" s="19">
        <f t="shared" si="128"/>
        <v>37.581156597200007</v>
      </c>
      <c r="Q899" s="19">
        <f t="shared" ref="Q899:Q962" si="132">IF(J899&gt;0.8,P899,0)</f>
        <v>0</v>
      </c>
      <c r="R899" s="20">
        <f t="shared" si="129"/>
        <v>35.605752000000003</v>
      </c>
      <c r="S899" s="20">
        <f t="shared" ref="S899:S962" si="133">IF(R899&lt;0,ABS(R899),0)</f>
        <v>0</v>
      </c>
      <c r="T899" s="20">
        <f>IF((T898+R899)&lt;0,0,IF((T898+R899)&gt;结论【关键目标】!C$28,结论【关键目标】!C$28,T898+R899))</f>
        <v>22</v>
      </c>
      <c r="U899" s="19">
        <f>IF((T898+R899)&lt;结论【关键目标】!$C$28,0,(发电量计算【计算逻辑页】!R899+发电量计算【计算逻辑页】!T898-结论【关键目标】!$C$28))</f>
        <v>35.605752000000003</v>
      </c>
      <c r="V899" s="5">
        <f t="shared" si="130"/>
        <v>12.462013199999999</v>
      </c>
      <c r="W899" s="5">
        <f t="shared" si="131"/>
        <v>25.2124329912</v>
      </c>
      <c r="X899" s="5">
        <f t="shared" si="125"/>
        <v>0</v>
      </c>
    </row>
    <row r="900" spans="1:24" x14ac:dyDescent="0.15">
      <c r="A900" s="7">
        <v>899</v>
      </c>
      <c r="B900" s="7">
        <v>2</v>
      </c>
      <c r="C900" s="7">
        <v>7</v>
      </c>
      <c r="D900" s="7">
        <v>11</v>
      </c>
      <c r="E900" s="7">
        <v>38</v>
      </c>
      <c r="F900" s="7">
        <v>-3</v>
      </c>
      <c r="G900" s="7">
        <v>535.5</v>
      </c>
      <c r="H900" s="7">
        <f t="shared" si="126"/>
        <v>2</v>
      </c>
      <c r="I900" s="16">
        <f t="shared" si="127"/>
        <v>44964</v>
      </c>
      <c r="J900" s="17">
        <v>1.2267999999999999</v>
      </c>
      <c r="K900" s="18">
        <f>G900*结论【关键目标】!C$27*0.7735*0.001</f>
        <v>49.705110000000005</v>
      </c>
      <c r="L900" s="5">
        <v>0</v>
      </c>
      <c r="M900" s="5">
        <f>ABS(IF(L900&lt;=0,L900/耗电量关键数据!$B$6/1000,L900/耗电量关键数据!$B$5/1000))</f>
        <v>0</v>
      </c>
      <c r="N900" s="5">
        <f>电气设备逐时使用率计算!H876</f>
        <v>22.208055000000002</v>
      </c>
      <c r="O900" s="5">
        <f>灯光逐时使用率计算!H876</f>
        <v>11.844296</v>
      </c>
      <c r="P900" s="19">
        <f t="shared" si="128"/>
        <v>34.052351000000002</v>
      </c>
      <c r="Q900" s="19">
        <f t="shared" si="132"/>
        <v>34.052351000000002</v>
      </c>
      <c r="R900" s="20">
        <f t="shared" si="129"/>
        <v>15.652759000000003</v>
      </c>
      <c r="S900" s="20">
        <f t="shared" si="133"/>
        <v>0</v>
      </c>
      <c r="T900" s="20">
        <f>IF((T899+R900)&lt;0,0,IF((T899+R900)&gt;结论【关键目标】!C$28,结论【关键目标】!C$28,T899+R900))</f>
        <v>22</v>
      </c>
      <c r="U900" s="19">
        <f>IF((T899+R900)&lt;结论【关键目标】!$C$28,0,(发电量计算【计算逻辑页】!R900+发电量计算【计算逻辑页】!T899-结论【关键目标】!$C$28))</f>
        <v>15.652759000000003</v>
      </c>
      <c r="V900" s="5">
        <f t="shared" si="130"/>
        <v>5.4784656500000004</v>
      </c>
      <c r="W900" s="5">
        <f t="shared" si="131"/>
        <v>41.775424206799997</v>
      </c>
      <c r="X900" s="5">
        <f t="shared" ref="X900:X963" si="134">(J900-0.35)*IF(T900&gt;S900,S900,T900)</f>
        <v>0</v>
      </c>
    </row>
    <row r="901" spans="1:24" x14ac:dyDescent="0.15">
      <c r="A901" s="7">
        <v>900</v>
      </c>
      <c r="B901" s="7">
        <v>2</v>
      </c>
      <c r="C901" s="7">
        <v>7</v>
      </c>
      <c r="D901" s="7">
        <v>12</v>
      </c>
      <c r="E901" s="7">
        <v>38</v>
      </c>
      <c r="F901" s="7">
        <v>0.8</v>
      </c>
      <c r="G901" s="7">
        <v>661.1</v>
      </c>
      <c r="H901" s="7">
        <f t="shared" si="126"/>
        <v>2</v>
      </c>
      <c r="I901" s="16">
        <f t="shared" si="127"/>
        <v>44964</v>
      </c>
      <c r="J901" s="17">
        <v>1.2267999999999999</v>
      </c>
      <c r="K901" s="18">
        <f>G901*结论【关键目标】!C$27*0.7735*0.001</f>
        <v>61.363301999999997</v>
      </c>
      <c r="L901" s="5">
        <v>-2636.3174920000001</v>
      </c>
      <c r="M901" s="5">
        <f>ABS(IF(L901&lt;=0,L901/耗电量关键数据!$B$6/1000,L901/耗电量关键数据!$B$5/1000))</f>
        <v>1.0545269967999999</v>
      </c>
      <c r="N901" s="5">
        <f>电气设备逐时使用率计算!H877</f>
        <v>11.688450000000001</v>
      </c>
      <c r="O901" s="5">
        <f>灯光逐时使用率计算!H877</f>
        <v>9.9741440000000008</v>
      </c>
      <c r="P901" s="19">
        <f t="shared" si="128"/>
        <v>22.717120996800002</v>
      </c>
      <c r="Q901" s="19">
        <f t="shared" si="132"/>
        <v>22.717120996800002</v>
      </c>
      <c r="R901" s="20">
        <f t="shared" si="129"/>
        <v>38.646181003199999</v>
      </c>
      <c r="S901" s="20">
        <f t="shared" si="133"/>
        <v>0</v>
      </c>
      <c r="T901" s="20">
        <f>IF((T900+R901)&lt;0,0,IF((T900+R901)&gt;结论【关键目标】!C$28,结论【关键目标】!C$28,T900+R901))</f>
        <v>22</v>
      </c>
      <c r="U901" s="19">
        <f>IF((T900+R901)&lt;结论【关键目标】!$C$28,0,(发电量计算【计算逻辑页】!R901+发电量计算【计算逻辑页】!T900-结论【关键目标】!$C$28))</f>
        <v>38.646181003199999</v>
      </c>
      <c r="V901" s="5">
        <f t="shared" si="130"/>
        <v>13.526163351119999</v>
      </c>
      <c r="W901" s="5">
        <f t="shared" si="131"/>
        <v>27.869364038874242</v>
      </c>
      <c r="X901" s="5">
        <f t="shared" si="134"/>
        <v>0</v>
      </c>
    </row>
    <row r="902" spans="1:24" x14ac:dyDescent="0.15">
      <c r="A902" s="7">
        <v>901</v>
      </c>
      <c r="B902" s="7">
        <v>2</v>
      </c>
      <c r="C902" s="7">
        <v>7</v>
      </c>
      <c r="D902" s="7">
        <v>13</v>
      </c>
      <c r="E902" s="7">
        <v>38</v>
      </c>
      <c r="F902" s="7">
        <v>1</v>
      </c>
      <c r="G902" s="7">
        <v>576.1</v>
      </c>
      <c r="H902" s="7">
        <f t="shared" si="126"/>
        <v>2</v>
      </c>
      <c r="I902" s="16">
        <f t="shared" si="127"/>
        <v>44964</v>
      </c>
      <c r="J902" s="17">
        <v>1.2267999999999999</v>
      </c>
      <c r="K902" s="18">
        <f>G902*结论【关键目标】!C$27*0.7735*0.001</f>
        <v>53.473602</v>
      </c>
      <c r="L902" s="5">
        <v>-438.62291190000002</v>
      </c>
      <c r="M902" s="5">
        <f>ABS(IF(L902&lt;=0,L902/耗电量关键数据!$B$6/1000,L902/耗电量关键数据!$B$5/1000))</f>
        <v>0.17544916476</v>
      </c>
      <c r="N902" s="5">
        <f>电气设备逐时使用率计算!H878</f>
        <v>11.688450000000001</v>
      </c>
      <c r="O902" s="5">
        <f>灯光逐时使用率计算!H878</f>
        <v>9.9741440000000008</v>
      </c>
      <c r="P902" s="19">
        <f t="shared" si="128"/>
        <v>21.838043164760002</v>
      </c>
      <c r="Q902" s="19">
        <f t="shared" si="132"/>
        <v>21.838043164760002</v>
      </c>
      <c r="R902" s="20">
        <f t="shared" si="129"/>
        <v>31.635558835239998</v>
      </c>
      <c r="S902" s="20">
        <f t="shared" si="133"/>
        <v>0</v>
      </c>
      <c r="T902" s="20">
        <f>IF((T901+R902)&lt;0,0,IF((T901+R902)&gt;结论【关键目标】!C$28,结论【关键目标】!C$28,T901+R902))</f>
        <v>22</v>
      </c>
      <c r="U902" s="19">
        <f>IF((T901+R902)&lt;结论【关键目标】!$C$28,0,(发电量计算【计算逻辑页】!R902+发电量计算【计算逻辑页】!T901-结论【关键目标】!$C$28))</f>
        <v>31.635558835239998</v>
      </c>
      <c r="V902" s="5">
        <f t="shared" si="130"/>
        <v>11.072445592333999</v>
      </c>
      <c r="W902" s="5">
        <f t="shared" si="131"/>
        <v>26.790911354527569</v>
      </c>
      <c r="X902" s="5">
        <f t="shared" si="134"/>
        <v>0</v>
      </c>
    </row>
    <row r="903" spans="1:24" x14ac:dyDescent="0.15">
      <c r="A903" s="7">
        <v>902</v>
      </c>
      <c r="B903" s="7">
        <v>2</v>
      </c>
      <c r="C903" s="7">
        <v>7</v>
      </c>
      <c r="D903" s="7">
        <v>14</v>
      </c>
      <c r="E903" s="7">
        <v>38</v>
      </c>
      <c r="F903" s="7">
        <v>2</v>
      </c>
      <c r="G903" s="7">
        <v>465.6</v>
      </c>
      <c r="H903" s="7">
        <f t="shared" si="126"/>
        <v>2</v>
      </c>
      <c r="I903" s="16">
        <f t="shared" si="127"/>
        <v>44964</v>
      </c>
      <c r="J903" s="17">
        <v>1.2267999999999999</v>
      </c>
      <c r="K903" s="18">
        <f>G903*结论【关键目标】!C$27*0.7735*0.001</f>
        <v>43.216991999999998</v>
      </c>
      <c r="L903" s="5">
        <v>0</v>
      </c>
      <c r="M903" s="5">
        <f>ABS(IF(L903&lt;=0,L903/耗电量关键数据!$B$6/1000,L903/耗电量关键数据!$B$5/1000))</f>
        <v>0</v>
      </c>
      <c r="N903" s="5">
        <f>电气设备逐时使用率计算!H879</f>
        <v>22.208055000000002</v>
      </c>
      <c r="O903" s="5">
        <f>灯光逐时使用率计算!H879</f>
        <v>11.844296</v>
      </c>
      <c r="P903" s="19">
        <f t="shared" si="128"/>
        <v>34.052351000000002</v>
      </c>
      <c r="Q903" s="19">
        <f t="shared" si="132"/>
        <v>34.052351000000002</v>
      </c>
      <c r="R903" s="20">
        <f t="shared" si="129"/>
        <v>9.164640999999996</v>
      </c>
      <c r="S903" s="20">
        <f t="shared" si="133"/>
        <v>0</v>
      </c>
      <c r="T903" s="20">
        <f>IF((T902+R903)&lt;0,0,IF((T902+R903)&gt;结论【关键目标】!C$28,结论【关键目标】!C$28,T902+R903))</f>
        <v>22</v>
      </c>
      <c r="U903" s="19">
        <f>IF((T902+R903)&lt;结论【关键目标】!$C$28,0,(发电量计算【计算逻辑页】!R903+发电量计算【计算逻辑页】!T902-结论【关键目标】!$C$28))</f>
        <v>9.164640999999996</v>
      </c>
      <c r="V903" s="5">
        <f t="shared" si="130"/>
        <v>3.2076243499999983</v>
      </c>
      <c r="W903" s="5">
        <f t="shared" si="131"/>
        <v>41.775424206799997</v>
      </c>
      <c r="X903" s="5">
        <f t="shared" si="134"/>
        <v>0</v>
      </c>
    </row>
    <row r="904" spans="1:24" x14ac:dyDescent="0.15">
      <c r="A904" s="7">
        <v>903</v>
      </c>
      <c r="B904" s="7">
        <v>2</v>
      </c>
      <c r="C904" s="7">
        <v>7</v>
      </c>
      <c r="D904" s="7">
        <v>15</v>
      </c>
      <c r="E904" s="7">
        <v>38</v>
      </c>
      <c r="F904" s="7">
        <v>4.5999999999999996</v>
      </c>
      <c r="G904" s="7">
        <v>319.5</v>
      </c>
      <c r="H904" s="7">
        <f t="shared" si="126"/>
        <v>2</v>
      </c>
      <c r="I904" s="16">
        <f t="shared" si="127"/>
        <v>44964</v>
      </c>
      <c r="J904" s="17">
        <v>1.2267999999999999</v>
      </c>
      <c r="K904" s="18">
        <f>G904*结论【关键目标】!C$27*0.7735*0.001</f>
        <v>29.655989999999999</v>
      </c>
      <c r="L904" s="5">
        <v>0</v>
      </c>
      <c r="M904" s="5">
        <f>ABS(IF(L904&lt;=0,L904/耗电量关键数据!$B$6/1000,L904/耗电量关键数据!$B$5/1000))</f>
        <v>0</v>
      </c>
      <c r="N904" s="5">
        <f>电气设备逐时使用率计算!H880</f>
        <v>22.208055000000002</v>
      </c>
      <c r="O904" s="5">
        <f>灯光逐时使用率计算!H880</f>
        <v>11.844296</v>
      </c>
      <c r="P904" s="19">
        <f t="shared" si="128"/>
        <v>34.052351000000002</v>
      </c>
      <c r="Q904" s="19">
        <f t="shared" si="132"/>
        <v>34.052351000000002</v>
      </c>
      <c r="R904" s="20">
        <f t="shared" si="129"/>
        <v>-4.3963610000000024</v>
      </c>
      <c r="S904" s="20">
        <f t="shared" si="133"/>
        <v>4.3963610000000024</v>
      </c>
      <c r="T904" s="20">
        <f>IF((T903+R904)&lt;0,0,IF((T903+R904)&gt;结论【关键目标】!C$28,结论【关键目标】!C$28,T903+R904))</f>
        <v>17.603638999999998</v>
      </c>
      <c r="U904" s="19">
        <f>IF((T903+R904)&lt;结论【关键目标】!$C$28,0,(发电量计算【计算逻辑页】!R904+发电量计算【计算逻辑页】!T903-结论【关键目标】!$C$28))</f>
        <v>0</v>
      </c>
      <c r="V904" s="5">
        <f t="shared" si="130"/>
        <v>0</v>
      </c>
      <c r="W904" s="5">
        <f t="shared" si="131"/>
        <v>36.381968531999995</v>
      </c>
      <c r="X904" s="5">
        <f t="shared" si="134"/>
        <v>3.8547293248000019</v>
      </c>
    </row>
    <row r="905" spans="1:24" x14ac:dyDescent="0.15">
      <c r="A905" s="7">
        <v>904</v>
      </c>
      <c r="B905" s="7">
        <v>2</v>
      </c>
      <c r="C905" s="7">
        <v>7</v>
      </c>
      <c r="D905" s="7">
        <v>16</v>
      </c>
      <c r="E905" s="7">
        <v>38</v>
      </c>
      <c r="F905" s="7">
        <v>4</v>
      </c>
      <c r="G905" s="7">
        <v>128.4</v>
      </c>
      <c r="H905" s="7">
        <f t="shared" si="126"/>
        <v>2</v>
      </c>
      <c r="I905" s="16">
        <f t="shared" si="127"/>
        <v>44964</v>
      </c>
      <c r="J905" s="17">
        <v>0.70809999999999995</v>
      </c>
      <c r="K905" s="18">
        <f>G905*结论【关键目标】!C$27*0.7735*0.001</f>
        <v>11.918087999999999</v>
      </c>
      <c r="L905" s="5">
        <v>-1380.7685509999999</v>
      </c>
      <c r="M905" s="5">
        <f>ABS(IF(L905&lt;=0,L905/耗电量关键数据!$B$6/1000,L905/耗电量关键数据!$B$5/1000))</f>
        <v>0.55230742039999992</v>
      </c>
      <c r="N905" s="5">
        <f>电气设备逐时使用率计算!H881</f>
        <v>22.208055000000002</v>
      </c>
      <c r="O905" s="5">
        <f>灯光逐时使用率计算!H881</f>
        <v>11.844296</v>
      </c>
      <c r="P905" s="19">
        <f t="shared" si="128"/>
        <v>34.6046584204</v>
      </c>
      <c r="Q905" s="19">
        <f t="shared" si="132"/>
        <v>0</v>
      </c>
      <c r="R905" s="20">
        <f t="shared" si="129"/>
        <v>11.918087999999999</v>
      </c>
      <c r="S905" s="20">
        <f t="shared" si="133"/>
        <v>0</v>
      </c>
      <c r="T905" s="20">
        <f>IF((T904+R905)&lt;0,0,IF((T904+R905)&gt;结论【关键目标】!C$28,结论【关键目标】!C$28,T904+R905))</f>
        <v>22</v>
      </c>
      <c r="U905" s="19">
        <f>IF((T904+R905)&lt;结论【关键目标】!$C$28,0,(发电量计算【计算逻辑页】!R905+发电量计算【计算逻辑页】!T904-结论【关键目标】!$C$28))</f>
        <v>7.5217269999999985</v>
      </c>
      <c r="V905" s="5">
        <f t="shared" si="130"/>
        <v>2.6326044499999992</v>
      </c>
      <c r="W905" s="5">
        <f t="shared" si="131"/>
        <v>8.439198112799998</v>
      </c>
      <c r="X905" s="5">
        <f t="shared" si="134"/>
        <v>0</v>
      </c>
    </row>
    <row r="906" spans="1:24" x14ac:dyDescent="0.15">
      <c r="A906" s="7">
        <v>905</v>
      </c>
      <c r="B906" s="7">
        <v>2</v>
      </c>
      <c r="C906" s="7">
        <v>7</v>
      </c>
      <c r="D906" s="7">
        <v>17</v>
      </c>
      <c r="E906" s="7">
        <v>38</v>
      </c>
      <c r="F906" s="7">
        <v>4</v>
      </c>
      <c r="G906" s="7">
        <v>0</v>
      </c>
      <c r="H906" s="7">
        <f t="shared" si="126"/>
        <v>2</v>
      </c>
      <c r="I906" s="16">
        <f t="shared" si="127"/>
        <v>44964</v>
      </c>
      <c r="J906" s="17">
        <v>0.70809999999999995</v>
      </c>
      <c r="K906" s="18">
        <f>G906*结论【关键目标】!C$27*0.7735*0.001</f>
        <v>0</v>
      </c>
      <c r="L906" s="5">
        <v>-6297.2545909999999</v>
      </c>
      <c r="M906" s="5">
        <f>ABS(IF(L906&lt;=0,L906/耗电量关键数据!$B$6/1000,L906/耗电量关键数据!$B$5/1000))</f>
        <v>2.5189018364</v>
      </c>
      <c r="N906" s="5">
        <f>电气设备逐时使用率计算!H882</f>
        <v>22.208055000000002</v>
      </c>
      <c r="O906" s="5">
        <f>灯光逐时使用率计算!H882</f>
        <v>11.844296</v>
      </c>
      <c r="P906" s="19">
        <f t="shared" si="128"/>
        <v>36.571252836400006</v>
      </c>
      <c r="Q906" s="19">
        <f t="shared" si="132"/>
        <v>0</v>
      </c>
      <c r="R906" s="20">
        <f t="shared" si="129"/>
        <v>0</v>
      </c>
      <c r="S906" s="20">
        <f t="shared" si="133"/>
        <v>0</v>
      </c>
      <c r="T906" s="20">
        <f>IF((T905+R906)&lt;0,0,IF((T905+R906)&gt;结论【关键目标】!C$28,结论【关键目标】!C$28,T905+R906))</f>
        <v>22</v>
      </c>
      <c r="U906" s="19">
        <f>IF((T905+R906)&lt;结论【关键目标】!$C$28,0,(发电量计算【计算逻辑页】!R906+发电量计算【计算逻辑页】!T905-结论【关键目标】!$C$28))</f>
        <v>0</v>
      </c>
      <c r="V906" s="5">
        <f t="shared" si="130"/>
        <v>0</v>
      </c>
      <c r="W906" s="5">
        <f t="shared" si="131"/>
        <v>0</v>
      </c>
      <c r="X906" s="5">
        <f t="shared" si="134"/>
        <v>0</v>
      </c>
    </row>
    <row r="907" spans="1:24" x14ac:dyDescent="0.15">
      <c r="A907" s="7">
        <v>906</v>
      </c>
      <c r="B907" s="7">
        <v>2</v>
      </c>
      <c r="C907" s="7">
        <v>7</v>
      </c>
      <c r="D907" s="7">
        <v>18</v>
      </c>
      <c r="E907" s="7">
        <v>38</v>
      </c>
      <c r="F907" s="7">
        <v>4.5999999999999996</v>
      </c>
      <c r="G907" s="7">
        <v>0</v>
      </c>
      <c r="H907" s="7">
        <f t="shared" si="126"/>
        <v>2</v>
      </c>
      <c r="I907" s="16">
        <f t="shared" si="127"/>
        <v>44964</v>
      </c>
      <c r="J907" s="17">
        <v>0.70809999999999995</v>
      </c>
      <c r="K907" s="18">
        <f>G907*结论【关键目标】!C$27*0.7735*0.001</f>
        <v>0</v>
      </c>
      <c r="L907" s="5">
        <v>-23455.13091</v>
      </c>
      <c r="M907" s="5">
        <f>ABS(IF(L907&lt;=0,L907/耗电量关键数据!$B$6/1000,L907/耗电量关键数据!$B$5/1000))</f>
        <v>9.3820523639999998</v>
      </c>
      <c r="N907" s="5">
        <f>电气设备逐时使用率计算!H883</f>
        <v>7.0130699999999999</v>
      </c>
      <c r="O907" s="5">
        <f>灯光逐时使用率计算!H883</f>
        <v>3.7403040000000001</v>
      </c>
      <c r="P907" s="19">
        <f t="shared" si="128"/>
        <v>20.135426363999997</v>
      </c>
      <c r="Q907" s="19">
        <f t="shared" si="132"/>
        <v>0</v>
      </c>
      <c r="R907" s="20">
        <f t="shared" si="129"/>
        <v>0</v>
      </c>
      <c r="S907" s="20">
        <f t="shared" si="133"/>
        <v>0</v>
      </c>
      <c r="T907" s="20">
        <f>IF((T906+R907)&lt;0,0,IF((T906+R907)&gt;结论【关键目标】!C$28,结论【关键目标】!C$28,T906+R907))</f>
        <v>22</v>
      </c>
      <c r="U907" s="19">
        <f>IF((T906+R907)&lt;结论【关键目标】!$C$28,0,(发电量计算【计算逻辑页】!R907+发电量计算【计算逻辑页】!T906-结论【关键目标】!$C$28))</f>
        <v>0</v>
      </c>
      <c r="V907" s="5">
        <f t="shared" si="130"/>
        <v>0</v>
      </c>
      <c r="W907" s="5">
        <f t="shared" si="131"/>
        <v>0</v>
      </c>
      <c r="X907" s="5">
        <f t="shared" si="134"/>
        <v>0</v>
      </c>
    </row>
    <row r="908" spans="1:24" x14ac:dyDescent="0.15">
      <c r="A908" s="7">
        <v>907</v>
      </c>
      <c r="B908" s="7">
        <v>2</v>
      </c>
      <c r="C908" s="7">
        <v>7</v>
      </c>
      <c r="D908" s="7">
        <v>19</v>
      </c>
      <c r="E908" s="7">
        <v>38</v>
      </c>
      <c r="F908" s="7">
        <v>2</v>
      </c>
      <c r="G908" s="7">
        <v>0</v>
      </c>
      <c r="H908" s="7">
        <f t="shared" si="126"/>
        <v>2</v>
      </c>
      <c r="I908" s="16">
        <f t="shared" si="127"/>
        <v>44964</v>
      </c>
      <c r="J908" s="17">
        <v>1.2267999999999999</v>
      </c>
      <c r="K908" s="18">
        <f>G908*结论【关键目标】!C$27*0.7735*0.001</f>
        <v>0</v>
      </c>
      <c r="L908" s="5">
        <v>-14934.19181</v>
      </c>
      <c r="M908" s="5">
        <f>ABS(IF(L908&lt;=0,L908/耗电量关键数据!$B$6/1000,L908/耗电量关键数据!$B$5/1000))</f>
        <v>5.9736767239999997</v>
      </c>
      <c r="N908" s="5">
        <f>电气设备逐时使用率计算!H884</f>
        <v>7.0130699999999999</v>
      </c>
      <c r="O908" s="5">
        <f>灯光逐时使用率计算!H884</f>
        <v>3.7403040000000001</v>
      </c>
      <c r="P908" s="19">
        <f t="shared" si="128"/>
        <v>16.727050724000001</v>
      </c>
      <c r="Q908" s="19">
        <f t="shared" si="132"/>
        <v>16.727050724000001</v>
      </c>
      <c r="R908" s="20">
        <f t="shared" si="129"/>
        <v>-16.727050724000001</v>
      </c>
      <c r="S908" s="20">
        <f t="shared" si="133"/>
        <v>16.727050724000001</v>
      </c>
      <c r="T908" s="20">
        <f>IF((T907+R908)&lt;0,0,IF((T907+R908)&gt;结论【关键目标】!C$28,结论【关键目标】!C$28,T907+R908))</f>
        <v>5.2729492759999985</v>
      </c>
      <c r="U908" s="19">
        <f>IF((T907+R908)&lt;结论【关键目标】!$C$28,0,(发电量计算【计算逻辑页】!R908+发电量计算【计算逻辑页】!T907-结论【关键目标】!$C$28))</f>
        <v>0</v>
      </c>
      <c r="V908" s="5">
        <f t="shared" si="130"/>
        <v>0</v>
      </c>
      <c r="W908" s="5">
        <f t="shared" si="131"/>
        <v>0</v>
      </c>
      <c r="X908" s="5">
        <f t="shared" si="134"/>
        <v>4.6233219251967981</v>
      </c>
    </row>
    <row r="909" spans="1:24" x14ac:dyDescent="0.15">
      <c r="A909" s="7">
        <v>908</v>
      </c>
      <c r="B909" s="7">
        <v>2</v>
      </c>
      <c r="C909" s="7">
        <v>7</v>
      </c>
      <c r="D909" s="7">
        <v>20</v>
      </c>
      <c r="E909" s="7">
        <v>38</v>
      </c>
      <c r="F909" s="7">
        <v>-1</v>
      </c>
      <c r="G909" s="7">
        <v>0</v>
      </c>
      <c r="H909" s="7">
        <f t="shared" si="126"/>
        <v>2</v>
      </c>
      <c r="I909" s="16">
        <f t="shared" si="127"/>
        <v>44964</v>
      </c>
      <c r="J909" s="17">
        <v>1.2267999999999999</v>
      </c>
      <c r="K909" s="18">
        <f>G909*结论【关键目标】!C$27*0.7735*0.001</f>
        <v>0</v>
      </c>
      <c r="L909" s="5">
        <v>-25316.56539</v>
      </c>
      <c r="M909" s="5">
        <f>ABS(IF(L909&lt;=0,L909/耗电量关键数据!$B$6/1000,L909/耗电量关键数据!$B$5/1000))</f>
        <v>10.126626156</v>
      </c>
      <c r="N909" s="5">
        <f>电气设备逐时使用率计算!H885</f>
        <v>1.1688450000000001</v>
      </c>
      <c r="O909" s="5">
        <f>灯光逐时使用率计算!H885</f>
        <v>0.37403039999999999</v>
      </c>
      <c r="P909" s="19">
        <f t="shared" si="128"/>
        <v>11.669501556000002</v>
      </c>
      <c r="Q909" s="19">
        <f t="shared" si="132"/>
        <v>11.669501556000002</v>
      </c>
      <c r="R909" s="20">
        <f t="shared" si="129"/>
        <v>-11.669501556000002</v>
      </c>
      <c r="S909" s="20">
        <f t="shared" si="133"/>
        <v>11.669501556000002</v>
      </c>
      <c r="T909" s="20">
        <f>IF((T908+R909)&lt;0,0,IF((T908+R909)&gt;结论【关键目标】!C$28,结论【关键目标】!C$28,T908+R909))</f>
        <v>0</v>
      </c>
      <c r="U909" s="19">
        <f>IF((T908+R909)&lt;结论【关键目标】!$C$28,0,(发电量计算【计算逻辑页】!R909+发电量计算【计算逻辑页】!T908-结论【关键目标】!$C$28))</f>
        <v>0</v>
      </c>
      <c r="V909" s="5">
        <f t="shared" si="130"/>
        <v>0</v>
      </c>
      <c r="W909" s="5">
        <f t="shared" si="131"/>
        <v>0</v>
      </c>
      <c r="X909" s="5">
        <f t="shared" si="134"/>
        <v>0</v>
      </c>
    </row>
    <row r="910" spans="1:24" x14ac:dyDescent="0.15">
      <c r="A910" s="7">
        <v>909</v>
      </c>
      <c r="B910" s="7">
        <v>2</v>
      </c>
      <c r="C910" s="7">
        <v>7</v>
      </c>
      <c r="D910" s="7">
        <v>21</v>
      </c>
      <c r="E910" s="7">
        <v>38</v>
      </c>
      <c r="F910" s="7">
        <v>-1.1000000000000001</v>
      </c>
      <c r="G910" s="7">
        <v>0</v>
      </c>
      <c r="H910" s="7">
        <f t="shared" si="126"/>
        <v>2</v>
      </c>
      <c r="I910" s="16">
        <f t="shared" si="127"/>
        <v>44964</v>
      </c>
      <c r="J910" s="17">
        <v>1.2267999999999999</v>
      </c>
      <c r="K910" s="18">
        <f>G910*结论【关键目标】!C$27*0.7735*0.001</f>
        <v>0</v>
      </c>
      <c r="L910" s="5">
        <v>-28909.073820000001</v>
      </c>
      <c r="M910" s="5">
        <f>ABS(IF(L910&lt;=0,L910/耗电量关键数据!$B$6/1000,L910/耗电量关键数据!$B$5/1000))</f>
        <v>11.563629528000002</v>
      </c>
      <c r="N910" s="5">
        <f>电气设备逐时使用率计算!H886</f>
        <v>1.1688450000000001</v>
      </c>
      <c r="O910" s="5">
        <f>灯光逐时使用率计算!H886</f>
        <v>0.37403039999999999</v>
      </c>
      <c r="P910" s="19">
        <f t="shared" si="128"/>
        <v>13.106504928000001</v>
      </c>
      <c r="Q910" s="19">
        <f t="shared" si="132"/>
        <v>13.106504928000001</v>
      </c>
      <c r="R910" s="20">
        <f t="shared" si="129"/>
        <v>-13.106504928000001</v>
      </c>
      <c r="S910" s="20">
        <f t="shared" si="133"/>
        <v>13.106504928000001</v>
      </c>
      <c r="T910" s="20">
        <f>IF((T909+R910)&lt;0,0,IF((T909+R910)&gt;结论【关键目标】!C$28,结论【关键目标】!C$28,T909+R910))</f>
        <v>0</v>
      </c>
      <c r="U910" s="19">
        <f>IF((T909+R910)&lt;结论【关键目标】!$C$28,0,(发电量计算【计算逻辑页】!R910+发电量计算【计算逻辑页】!T909-结论【关键目标】!$C$28))</f>
        <v>0</v>
      </c>
      <c r="V910" s="5">
        <f t="shared" si="130"/>
        <v>0</v>
      </c>
      <c r="W910" s="5">
        <f t="shared" si="131"/>
        <v>0</v>
      </c>
      <c r="X910" s="5">
        <f t="shared" si="134"/>
        <v>0</v>
      </c>
    </row>
    <row r="911" spans="1:24" x14ac:dyDescent="0.15">
      <c r="A911" s="7">
        <v>910</v>
      </c>
      <c r="B911" s="7">
        <v>2</v>
      </c>
      <c r="C911" s="7">
        <v>7</v>
      </c>
      <c r="D911" s="7">
        <v>22</v>
      </c>
      <c r="E911" s="7">
        <v>38</v>
      </c>
      <c r="F911" s="7">
        <v>-3</v>
      </c>
      <c r="G911" s="7">
        <v>0</v>
      </c>
      <c r="H911" s="7">
        <f t="shared" si="126"/>
        <v>2</v>
      </c>
      <c r="I911" s="16">
        <f t="shared" si="127"/>
        <v>44964</v>
      </c>
      <c r="J911" s="17">
        <v>0.70809999999999995</v>
      </c>
      <c r="K911" s="18">
        <f>G911*结论【关键目标】!C$27*0.7735*0.001</f>
        <v>0</v>
      </c>
      <c r="L911" s="5">
        <v>-30744.8351</v>
      </c>
      <c r="M911" s="5">
        <f>ABS(IF(L911&lt;=0,L911/耗电量关键数据!$B$6/1000,L911/耗电量关键数据!$B$5/1000))</f>
        <v>12.297934039999999</v>
      </c>
      <c r="N911" s="5">
        <f>电气设备逐时使用率计算!H887</f>
        <v>1.1688450000000001</v>
      </c>
      <c r="O911" s="5">
        <f>灯光逐时使用率计算!H887</f>
        <v>0.37403039999999999</v>
      </c>
      <c r="P911" s="19">
        <f t="shared" si="128"/>
        <v>13.840809439999999</v>
      </c>
      <c r="Q911" s="19">
        <f t="shared" si="132"/>
        <v>0</v>
      </c>
      <c r="R911" s="20">
        <f t="shared" si="129"/>
        <v>0</v>
      </c>
      <c r="S911" s="20">
        <f t="shared" si="133"/>
        <v>0</v>
      </c>
      <c r="T911" s="20">
        <f>IF((T910+R911)&lt;0,0,IF((T910+R911)&gt;结论【关键目标】!C$28,结论【关键目标】!C$28,T910+R911))</f>
        <v>0</v>
      </c>
      <c r="U911" s="19">
        <f>IF((T910+R911)&lt;结论【关键目标】!$C$28,0,(发电量计算【计算逻辑页】!R911+发电量计算【计算逻辑页】!T910-结论【关键目标】!$C$28))</f>
        <v>0</v>
      </c>
      <c r="V911" s="5">
        <f t="shared" si="130"/>
        <v>0</v>
      </c>
      <c r="W911" s="5">
        <f t="shared" si="131"/>
        <v>0</v>
      </c>
      <c r="X911" s="5">
        <f t="shared" si="134"/>
        <v>0</v>
      </c>
    </row>
    <row r="912" spans="1:24" x14ac:dyDescent="0.15">
      <c r="A912" s="7">
        <v>911</v>
      </c>
      <c r="B912" s="7">
        <v>2</v>
      </c>
      <c r="C912" s="7">
        <v>7</v>
      </c>
      <c r="D912" s="7">
        <v>23</v>
      </c>
      <c r="E912" s="7">
        <v>38</v>
      </c>
      <c r="F912" s="7">
        <v>-2</v>
      </c>
      <c r="G912" s="7">
        <v>0</v>
      </c>
      <c r="H912" s="7">
        <f t="shared" si="126"/>
        <v>2</v>
      </c>
      <c r="I912" s="16">
        <f t="shared" si="127"/>
        <v>44964</v>
      </c>
      <c r="J912" s="17">
        <v>0.70809999999999995</v>
      </c>
      <c r="K912" s="18">
        <f>G912*结论【关键目标】!C$27*0.7735*0.001</f>
        <v>0</v>
      </c>
      <c r="L912" s="5">
        <v>-31931.713240000001</v>
      </c>
      <c r="M912" s="5">
        <f>ABS(IF(L912&lt;=0,L912/耗电量关键数据!$B$6/1000,L912/耗电量关键数据!$B$5/1000))</f>
        <v>12.772685295999999</v>
      </c>
      <c r="N912" s="5">
        <f>电气设备逐时使用率计算!H888</f>
        <v>1.1688450000000001</v>
      </c>
      <c r="O912" s="5">
        <f>灯光逐时使用率计算!H888</f>
        <v>0.37403039999999999</v>
      </c>
      <c r="P912" s="19">
        <f t="shared" si="128"/>
        <v>14.315560696</v>
      </c>
      <c r="Q912" s="19">
        <f t="shared" si="132"/>
        <v>0</v>
      </c>
      <c r="R912" s="20">
        <f t="shared" si="129"/>
        <v>0</v>
      </c>
      <c r="S912" s="20">
        <f t="shared" si="133"/>
        <v>0</v>
      </c>
      <c r="T912" s="20">
        <f>IF((T911+R912)&lt;0,0,IF((T911+R912)&gt;结论【关键目标】!C$28,结论【关键目标】!C$28,T911+R912))</f>
        <v>0</v>
      </c>
      <c r="U912" s="19">
        <f>IF((T911+R912)&lt;结论【关键目标】!$C$28,0,(发电量计算【计算逻辑页】!R912+发电量计算【计算逻辑页】!T911-结论【关键目标】!$C$28))</f>
        <v>0</v>
      </c>
      <c r="V912" s="5">
        <f t="shared" si="130"/>
        <v>0</v>
      </c>
      <c r="W912" s="5">
        <f t="shared" si="131"/>
        <v>0</v>
      </c>
      <c r="X912" s="5">
        <f t="shared" si="134"/>
        <v>0</v>
      </c>
    </row>
    <row r="913" spans="1:24" x14ac:dyDescent="0.15">
      <c r="A913" s="7">
        <v>912</v>
      </c>
      <c r="B913" s="7">
        <v>2</v>
      </c>
      <c r="C913" s="7">
        <v>7</v>
      </c>
      <c r="D913" s="7">
        <v>24</v>
      </c>
      <c r="E913" s="7">
        <v>38</v>
      </c>
      <c r="F913" s="7">
        <v>-3.2</v>
      </c>
      <c r="G913" s="7">
        <v>0</v>
      </c>
      <c r="H913" s="7">
        <f t="shared" si="126"/>
        <v>2</v>
      </c>
      <c r="I913" s="16">
        <f t="shared" si="127"/>
        <v>44964</v>
      </c>
      <c r="J913" s="17">
        <v>0.2407</v>
      </c>
      <c r="K913" s="18">
        <f>G913*结论【关键目标】!C$27*0.7735*0.001</f>
        <v>0</v>
      </c>
      <c r="L913" s="5">
        <v>-33650.541230000003</v>
      </c>
      <c r="M913" s="5">
        <f>ABS(IF(L913&lt;=0,L913/耗电量关键数据!$B$6/1000,L913/耗电量关键数据!$B$5/1000))</f>
        <v>13.460216492000001</v>
      </c>
      <c r="N913" s="5">
        <f>电气设备逐时使用率计算!H889</f>
        <v>1.1688450000000001</v>
      </c>
      <c r="O913" s="5">
        <f>灯光逐时使用率计算!H889</f>
        <v>0.37403039999999999</v>
      </c>
      <c r="P913" s="19">
        <f t="shared" si="128"/>
        <v>15.003091892000002</v>
      </c>
      <c r="Q913" s="19">
        <f t="shared" si="132"/>
        <v>0</v>
      </c>
      <c r="R913" s="20">
        <f t="shared" si="129"/>
        <v>0</v>
      </c>
      <c r="S913" s="20">
        <f t="shared" si="133"/>
        <v>0</v>
      </c>
      <c r="T913" s="20">
        <f>IF((T912+R913)&lt;0,0,IF((T912+R913)&gt;结论【关键目标】!C$28,结论【关键目标】!C$28,T912+R913))</f>
        <v>0</v>
      </c>
      <c r="U913" s="19">
        <f>IF((T912+R913)&lt;结论【关键目标】!$C$28,0,(发电量计算【计算逻辑页】!R913+发电量计算【计算逻辑页】!T912-结论【关键目标】!$C$28))</f>
        <v>0</v>
      </c>
      <c r="V913" s="5">
        <f t="shared" si="130"/>
        <v>0</v>
      </c>
      <c r="W913" s="5">
        <f t="shared" si="131"/>
        <v>0</v>
      </c>
      <c r="X913" s="5">
        <f t="shared" si="134"/>
        <v>0</v>
      </c>
    </row>
    <row r="914" spans="1:24" x14ac:dyDescent="0.15">
      <c r="A914" s="7">
        <v>913</v>
      </c>
      <c r="B914" s="7">
        <v>2</v>
      </c>
      <c r="C914" s="7">
        <v>8</v>
      </c>
      <c r="D914" s="7">
        <v>1</v>
      </c>
      <c r="E914" s="7">
        <v>39</v>
      </c>
      <c r="F914" s="7">
        <v>-4</v>
      </c>
      <c r="G914" s="7">
        <v>0</v>
      </c>
      <c r="H914" s="7">
        <f t="shared" si="126"/>
        <v>3</v>
      </c>
      <c r="I914" s="16">
        <f t="shared" si="127"/>
        <v>44965</v>
      </c>
      <c r="J914" s="17">
        <v>0.2407</v>
      </c>
      <c r="K914" s="18">
        <f>G914*结论【关键目标】!C$27*0.7735*0.001</f>
        <v>0</v>
      </c>
      <c r="L914" s="5">
        <v>-34924.419379999999</v>
      </c>
      <c r="M914" s="5">
        <f>ABS(IF(L914&lt;=0,L914/耗电量关键数据!$B$6/1000,L914/耗电量关键数据!$B$5/1000))</f>
        <v>13.969767751999999</v>
      </c>
      <c r="N914" s="5">
        <f>电气设备逐时使用率计算!H890</f>
        <v>1.1688450000000001</v>
      </c>
      <c r="O914" s="5">
        <f>灯光逐时使用率计算!H890</f>
        <v>0.37403039999999999</v>
      </c>
      <c r="P914" s="19">
        <f t="shared" si="128"/>
        <v>15.512643152000001</v>
      </c>
      <c r="Q914" s="19">
        <f t="shared" si="132"/>
        <v>0</v>
      </c>
      <c r="R914" s="20">
        <f t="shared" si="129"/>
        <v>0</v>
      </c>
      <c r="S914" s="20">
        <f t="shared" si="133"/>
        <v>0</v>
      </c>
      <c r="T914" s="20">
        <f>IF((T913+R914)&lt;0,0,IF((T913+R914)&gt;结论【关键目标】!C$28,结论【关键目标】!C$28,T913+R914))</f>
        <v>0</v>
      </c>
      <c r="U914" s="19">
        <f>IF((T913+R914)&lt;结论【关键目标】!$C$28,0,(发电量计算【计算逻辑页】!R914+发电量计算【计算逻辑页】!T913-结论【关键目标】!$C$28))</f>
        <v>0</v>
      </c>
      <c r="V914" s="5">
        <f t="shared" si="130"/>
        <v>0</v>
      </c>
      <c r="W914" s="5">
        <f t="shared" si="131"/>
        <v>0</v>
      </c>
      <c r="X914" s="5">
        <f t="shared" si="134"/>
        <v>0</v>
      </c>
    </row>
    <row r="915" spans="1:24" x14ac:dyDescent="0.15">
      <c r="A915" s="7">
        <v>914</v>
      </c>
      <c r="B915" s="7">
        <v>2</v>
      </c>
      <c r="C915" s="7">
        <v>8</v>
      </c>
      <c r="D915" s="7">
        <v>2</v>
      </c>
      <c r="E915" s="7">
        <v>39</v>
      </c>
      <c r="F915" s="7">
        <v>-4</v>
      </c>
      <c r="G915" s="7">
        <v>0</v>
      </c>
      <c r="H915" s="7">
        <f t="shared" si="126"/>
        <v>3</v>
      </c>
      <c r="I915" s="16">
        <f t="shared" si="127"/>
        <v>44965</v>
      </c>
      <c r="J915" s="17">
        <v>0.2407</v>
      </c>
      <c r="K915" s="18">
        <f>G915*结论【关键目标】!C$27*0.7735*0.001</f>
        <v>0</v>
      </c>
      <c r="L915" s="5">
        <v>-36446.247369999997</v>
      </c>
      <c r="M915" s="5">
        <f>ABS(IF(L915&lt;=0,L915/耗电量关键数据!$B$6/1000,L915/耗电量关键数据!$B$5/1000))</f>
        <v>14.578498947999998</v>
      </c>
      <c r="N915" s="5">
        <f>电气设备逐时使用率计算!H891</f>
        <v>1.1688450000000001</v>
      </c>
      <c r="O915" s="5">
        <f>灯光逐时使用率计算!H891</f>
        <v>0.37403039999999999</v>
      </c>
      <c r="P915" s="19">
        <f t="shared" si="128"/>
        <v>16.121374347999996</v>
      </c>
      <c r="Q915" s="19">
        <f t="shared" si="132"/>
        <v>0</v>
      </c>
      <c r="R915" s="20">
        <f t="shared" si="129"/>
        <v>0</v>
      </c>
      <c r="S915" s="20">
        <f t="shared" si="133"/>
        <v>0</v>
      </c>
      <c r="T915" s="20">
        <f>IF((T914+R915)&lt;0,0,IF((T914+R915)&gt;结论【关键目标】!C$28,结论【关键目标】!C$28,T914+R915))</f>
        <v>0</v>
      </c>
      <c r="U915" s="19">
        <f>IF((T914+R915)&lt;结论【关键目标】!$C$28,0,(发电量计算【计算逻辑页】!R915+发电量计算【计算逻辑页】!T914-结论【关键目标】!$C$28))</f>
        <v>0</v>
      </c>
      <c r="V915" s="5">
        <f t="shared" si="130"/>
        <v>0</v>
      </c>
      <c r="W915" s="5">
        <f t="shared" si="131"/>
        <v>0</v>
      </c>
      <c r="X915" s="5">
        <f t="shared" si="134"/>
        <v>0</v>
      </c>
    </row>
    <row r="916" spans="1:24" x14ac:dyDescent="0.15">
      <c r="A916" s="7">
        <v>915</v>
      </c>
      <c r="B916" s="7">
        <v>2</v>
      </c>
      <c r="C916" s="7">
        <v>8</v>
      </c>
      <c r="D916" s="7">
        <v>3</v>
      </c>
      <c r="E916" s="7">
        <v>39</v>
      </c>
      <c r="F916" s="7">
        <v>-2.5</v>
      </c>
      <c r="G916" s="7">
        <v>0</v>
      </c>
      <c r="H916" s="7">
        <f t="shared" si="126"/>
        <v>3</v>
      </c>
      <c r="I916" s="16">
        <f t="shared" si="127"/>
        <v>44965</v>
      </c>
      <c r="J916" s="17">
        <v>0.2407</v>
      </c>
      <c r="K916" s="18">
        <f>G916*结论【关键目标】!C$27*0.7735*0.001</f>
        <v>0</v>
      </c>
      <c r="L916" s="5">
        <v>-38533.873090000001</v>
      </c>
      <c r="M916" s="5">
        <f>ABS(IF(L916&lt;=0,L916/耗电量关键数据!$B$6/1000,L916/耗电量关键数据!$B$5/1000))</f>
        <v>15.413549236000001</v>
      </c>
      <c r="N916" s="5">
        <f>电气设备逐时使用率计算!H892</f>
        <v>1.1688450000000001</v>
      </c>
      <c r="O916" s="5">
        <f>灯光逐时使用率计算!H892</f>
        <v>0.37403039999999999</v>
      </c>
      <c r="P916" s="19">
        <f t="shared" si="128"/>
        <v>16.956424636000001</v>
      </c>
      <c r="Q916" s="19">
        <f t="shared" si="132"/>
        <v>0</v>
      </c>
      <c r="R916" s="20">
        <f t="shared" si="129"/>
        <v>0</v>
      </c>
      <c r="S916" s="20">
        <f t="shared" si="133"/>
        <v>0</v>
      </c>
      <c r="T916" s="20">
        <f>IF((T915+R916)&lt;0,0,IF((T915+R916)&gt;结论【关键目标】!C$28,结论【关键目标】!C$28,T915+R916))</f>
        <v>0</v>
      </c>
      <c r="U916" s="19">
        <f>IF((T915+R916)&lt;结论【关键目标】!$C$28,0,(发电量计算【计算逻辑页】!R916+发电量计算【计算逻辑页】!T915-结论【关键目标】!$C$28))</f>
        <v>0</v>
      </c>
      <c r="V916" s="5">
        <f t="shared" si="130"/>
        <v>0</v>
      </c>
      <c r="W916" s="5">
        <f t="shared" si="131"/>
        <v>0</v>
      </c>
      <c r="X916" s="5">
        <f t="shared" si="134"/>
        <v>0</v>
      </c>
    </row>
    <row r="917" spans="1:24" x14ac:dyDescent="0.15">
      <c r="A917" s="7">
        <v>916</v>
      </c>
      <c r="B917" s="7">
        <v>2</v>
      </c>
      <c r="C917" s="7">
        <v>8</v>
      </c>
      <c r="D917" s="7">
        <v>4</v>
      </c>
      <c r="E917" s="7">
        <v>39</v>
      </c>
      <c r="F917" s="7">
        <v>-5</v>
      </c>
      <c r="G917" s="7">
        <v>0</v>
      </c>
      <c r="H917" s="7">
        <f t="shared" si="126"/>
        <v>3</v>
      </c>
      <c r="I917" s="16">
        <f t="shared" si="127"/>
        <v>44965</v>
      </c>
      <c r="J917" s="17">
        <v>0.2407</v>
      </c>
      <c r="K917" s="18">
        <f>G917*结论【关键目标】!C$27*0.7735*0.001</f>
        <v>0</v>
      </c>
      <c r="L917" s="5">
        <v>-40372.315479999997</v>
      </c>
      <c r="M917" s="5">
        <f>ABS(IF(L917&lt;=0,L917/耗电量关键数据!$B$6/1000,L917/耗电量关键数据!$B$5/1000))</f>
        <v>16.148926191999998</v>
      </c>
      <c r="N917" s="5">
        <f>电气设备逐时使用率计算!H893</f>
        <v>1.1688450000000001</v>
      </c>
      <c r="O917" s="5">
        <f>灯光逐时使用率计算!H893</f>
        <v>0.37403039999999999</v>
      </c>
      <c r="P917" s="19">
        <f t="shared" si="128"/>
        <v>17.691801591999997</v>
      </c>
      <c r="Q917" s="19">
        <f t="shared" si="132"/>
        <v>0</v>
      </c>
      <c r="R917" s="20">
        <f t="shared" si="129"/>
        <v>0</v>
      </c>
      <c r="S917" s="20">
        <f t="shared" si="133"/>
        <v>0</v>
      </c>
      <c r="T917" s="20">
        <f>IF((T916+R917)&lt;0,0,IF((T916+R917)&gt;结论【关键目标】!C$28,结论【关键目标】!C$28,T916+R917))</f>
        <v>0</v>
      </c>
      <c r="U917" s="19">
        <f>IF((T916+R917)&lt;结论【关键目标】!$C$28,0,(发电量计算【计算逻辑页】!R917+发电量计算【计算逻辑页】!T916-结论【关键目标】!$C$28))</f>
        <v>0</v>
      </c>
      <c r="V917" s="5">
        <f t="shared" si="130"/>
        <v>0</v>
      </c>
      <c r="W917" s="5">
        <f t="shared" si="131"/>
        <v>0</v>
      </c>
      <c r="X917" s="5">
        <f t="shared" si="134"/>
        <v>0</v>
      </c>
    </row>
    <row r="918" spans="1:24" x14ac:dyDescent="0.15">
      <c r="A918" s="7">
        <v>917</v>
      </c>
      <c r="B918" s="7">
        <v>2</v>
      </c>
      <c r="C918" s="7">
        <v>8</v>
      </c>
      <c r="D918" s="7">
        <v>5</v>
      </c>
      <c r="E918" s="7">
        <v>39</v>
      </c>
      <c r="F918" s="7">
        <v>-5</v>
      </c>
      <c r="G918" s="7">
        <v>0</v>
      </c>
      <c r="H918" s="7">
        <f t="shared" si="126"/>
        <v>3</v>
      </c>
      <c r="I918" s="16">
        <f t="shared" si="127"/>
        <v>44965</v>
      </c>
      <c r="J918" s="17">
        <v>0.2407</v>
      </c>
      <c r="K918" s="18">
        <f>G918*结论【关键目标】!C$27*0.7735*0.001</f>
        <v>0</v>
      </c>
      <c r="L918" s="5">
        <v>-42155.160880000003</v>
      </c>
      <c r="M918" s="5">
        <f>ABS(IF(L918&lt;=0,L918/耗电量关键数据!$B$6/1000,L918/耗电量关键数据!$B$5/1000))</f>
        <v>16.862064352000001</v>
      </c>
      <c r="N918" s="5">
        <f>电气设备逐时使用率计算!H894</f>
        <v>1.1688450000000001</v>
      </c>
      <c r="O918" s="5">
        <f>灯光逐时使用率计算!H894</f>
        <v>0.37403039999999999</v>
      </c>
      <c r="P918" s="19">
        <f t="shared" si="128"/>
        <v>18.404939752000001</v>
      </c>
      <c r="Q918" s="19">
        <f t="shared" si="132"/>
        <v>0</v>
      </c>
      <c r="R918" s="20">
        <f t="shared" si="129"/>
        <v>0</v>
      </c>
      <c r="S918" s="20">
        <f t="shared" si="133"/>
        <v>0</v>
      </c>
      <c r="T918" s="20">
        <f>IF((T917+R918)&lt;0,0,IF((T917+R918)&gt;结论【关键目标】!C$28,结论【关键目标】!C$28,T917+R918))</f>
        <v>0</v>
      </c>
      <c r="U918" s="19">
        <f>IF((T917+R918)&lt;结论【关键目标】!$C$28,0,(发电量计算【计算逻辑页】!R918+发电量计算【计算逻辑页】!T917-结论【关键目标】!$C$28))</f>
        <v>0</v>
      </c>
      <c r="V918" s="5">
        <f t="shared" si="130"/>
        <v>0</v>
      </c>
      <c r="W918" s="5">
        <f t="shared" si="131"/>
        <v>0</v>
      </c>
      <c r="X918" s="5">
        <f t="shared" si="134"/>
        <v>0</v>
      </c>
    </row>
    <row r="919" spans="1:24" x14ac:dyDescent="0.15">
      <c r="A919" s="7">
        <v>918</v>
      </c>
      <c r="B919" s="7">
        <v>2</v>
      </c>
      <c r="C919" s="7">
        <v>8</v>
      </c>
      <c r="D919" s="7">
        <v>6</v>
      </c>
      <c r="E919" s="7">
        <v>39</v>
      </c>
      <c r="F919" s="7">
        <v>-5.3</v>
      </c>
      <c r="G919" s="7">
        <v>0</v>
      </c>
      <c r="H919" s="7">
        <f t="shared" si="126"/>
        <v>3</v>
      </c>
      <c r="I919" s="16">
        <f t="shared" si="127"/>
        <v>44965</v>
      </c>
      <c r="J919" s="17">
        <v>0.2407</v>
      </c>
      <c r="K919" s="18">
        <f>G919*结论【关键目标】!C$27*0.7735*0.001</f>
        <v>0</v>
      </c>
      <c r="L919" s="5">
        <v>-43591.993240000003</v>
      </c>
      <c r="M919" s="5">
        <f>ABS(IF(L919&lt;=0,L919/耗电量关键数据!$B$6/1000,L919/耗电量关键数据!$B$5/1000))</f>
        <v>17.436797296000002</v>
      </c>
      <c r="N919" s="5">
        <f>电气设备逐时使用率计算!H895</f>
        <v>1.1688450000000001</v>
      </c>
      <c r="O919" s="5">
        <f>灯光逐时使用率计算!H895</f>
        <v>0.37403039999999999</v>
      </c>
      <c r="P919" s="19">
        <f t="shared" si="128"/>
        <v>18.979672696000002</v>
      </c>
      <c r="Q919" s="19">
        <f t="shared" si="132"/>
        <v>0</v>
      </c>
      <c r="R919" s="20">
        <f t="shared" si="129"/>
        <v>0</v>
      </c>
      <c r="S919" s="20">
        <f t="shared" si="133"/>
        <v>0</v>
      </c>
      <c r="T919" s="20">
        <f>IF((T918+R919)&lt;0,0,IF((T918+R919)&gt;结论【关键目标】!C$28,结论【关键目标】!C$28,T918+R919))</f>
        <v>0</v>
      </c>
      <c r="U919" s="19">
        <f>IF((T918+R919)&lt;结论【关键目标】!$C$28,0,(发电量计算【计算逻辑页】!R919+发电量计算【计算逻辑页】!T918-结论【关键目标】!$C$28))</f>
        <v>0</v>
      </c>
      <c r="V919" s="5">
        <f t="shared" si="130"/>
        <v>0</v>
      </c>
      <c r="W919" s="5">
        <f t="shared" si="131"/>
        <v>0</v>
      </c>
      <c r="X919" s="5">
        <f t="shared" si="134"/>
        <v>0</v>
      </c>
    </row>
    <row r="920" spans="1:24" x14ac:dyDescent="0.15">
      <c r="A920" s="7">
        <v>919</v>
      </c>
      <c r="B920" s="7">
        <v>2</v>
      </c>
      <c r="C920" s="7">
        <v>8</v>
      </c>
      <c r="D920" s="7">
        <v>7</v>
      </c>
      <c r="E920" s="7">
        <v>39</v>
      </c>
      <c r="F920" s="7">
        <v>-6</v>
      </c>
      <c r="G920" s="7">
        <v>2.8</v>
      </c>
      <c r="H920" s="7">
        <f t="shared" si="126"/>
        <v>3</v>
      </c>
      <c r="I920" s="16">
        <f t="shared" si="127"/>
        <v>44965</v>
      </c>
      <c r="J920" s="17">
        <v>0.2407</v>
      </c>
      <c r="K920" s="18">
        <f>G920*结论【关键目标】!C$27*0.7735*0.001</f>
        <v>0.25989600000000002</v>
      </c>
      <c r="L920" s="5">
        <v>-39403.662579999997</v>
      </c>
      <c r="M920" s="5">
        <f>ABS(IF(L920&lt;=0,L920/耗电量关键数据!$B$6/1000,L920/耗电量关键数据!$B$5/1000))</f>
        <v>15.761465031999998</v>
      </c>
      <c r="N920" s="5">
        <f>电气设备逐时使用率计算!H896</f>
        <v>2.3376900000000003</v>
      </c>
      <c r="O920" s="5">
        <f>灯光逐时使用率计算!H896</f>
        <v>1.2467680000000001</v>
      </c>
      <c r="P920" s="19">
        <f t="shared" si="128"/>
        <v>19.345923031999998</v>
      </c>
      <c r="Q920" s="19">
        <f t="shared" si="132"/>
        <v>0</v>
      </c>
      <c r="R920" s="20">
        <f t="shared" si="129"/>
        <v>0.25989600000000002</v>
      </c>
      <c r="S920" s="20">
        <f t="shared" si="133"/>
        <v>0</v>
      </c>
      <c r="T920" s="20">
        <f>IF((T919+R920)&lt;0,0,IF((T919+R920)&gt;结论【关键目标】!C$28,结论【关键目标】!C$28,T919+R920))</f>
        <v>0.25989600000000002</v>
      </c>
      <c r="U920" s="19">
        <f>IF((T919+R920)&lt;结论【关键目标】!$C$28,0,(发电量计算【计算逻辑页】!R920+发电量计算【计算逻辑页】!T919-结论【关键目标】!$C$28))</f>
        <v>0</v>
      </c>
      <c r="V920" s="5">
        <f t="shared" si="130"/>
        <v>0</v>
      </c>
      <c r="W920" s="5">
        <f t="shared" si="131"/>
        <v>6.2556967200000008E-2</v>
      </c>
      <c r="X920" s="5">
        <f t="shared" si="134"/>
        <v>0</v>
      </c>
    </row>
    <row r="921" spans="1:24" x14ac:dyDescent="0.15">
      <c r="A921" s="7">
        <v>920</v>
      </c>
      <c r="B921" s="7">
        <v>2</v>
      </c>
      <c r="C921" s="7">
        <v>8</v>
      </c>
      <c r="D921" s="7">
        <v>8</v>
      </c>
      <c r="E921" s="7">
        <v>39</v>
      </c>
      <c r="F921" s="7">
        <v>-7</v>
      </c>
      <c r="G921" s="7">
        <v>108.6</v>
      </c>
      <c r="H921" s="7">
        <f t="shared" si="126"/>
        <v>3</v>
      </c>
      <c r="I921" s="16">
        <f t="shared" si="127"/>
        <v>44965</v>
      </c>
      <c r="J921" s="17">
        <v>0.70809999999999995</v>
      </c>
      <c r="K921" s="18">
        <f>G921*结论【关键目标】!C$27*0.7735*0.001</f>
        <v>10.080252</v>
      </c>
      <c r="L921" s="5">
        <v>-38628.794419999998</v>
      </c>
      <c r="M921" s="5">
        <f>ABS(IF(L921&lt;=0,L921/耗电量关键数据!$B$6/1000,L921/耗电量关键数据!$B$5/1000))</f>
        <v>15.451517768</v>
      </c>
      <c r="N921" s="5">
        <f>电气设备逐时使用率计算!H897</f>
        <v>11.688450000000001</v>
      </c>
      <c r="O921" s="5">
        <f>灯光逐时使用率计算!H897</f>
        <v>6.2338399999999998</v>
      </c>
      <c r="P921" s="19">
        <f t="shared" si="128"/>
        <v>33.373807767999999</v>
      </c>
      <c r="Q921" s="19">
        <f t="shared" si="132"/>
        <v>0</v>
      </c>
      <c r="R921" s="20">
        <f t="shared" si="129"/>
        <v>10.080252</v>
      </c>
      <c r="S921" s="20">
        <f t="shared" si="133"/>
        <v>0</v>
      </c>
      <c r="T921" s="20">
        <f>IF((T920+R921)&lt;0,0,IF((T920+R921)&gt;结论【关键目标】!C$28,结论【关键目标】!C$28,T920+R921))</f>
        <v>10.340147999999999</v>
      </c>
      <c r="U921" s="19">
        <f>IF((T920+R921)&lt;结论【关键目标】!$C$28,0,(发电量计算【计算逻辑页】!R921+发电量计算【计算逻辑页】!T920-结论【关键目标】!$C$28))</f>
        <v>0</v>
      </c>
      <c r="V921" s="5">
        <f t="shared" si="130"/>
        <v>0</v>
      </c>
      <c r="W921" s="5">
        <f t="shared" si="131"/>
        <v>7.1378264411999996</v>
      </c>
      <c r="X921" s="5">
        <f t="shared" si="134"/>
        <v>0</v>
      </c>
    </row>
    <row r="922" spans="1:24" x14ac:dyDescent="0.15">
      <c r="A922" s="7">
        <v>921</v>
      </c>
      <c r="B922" s="7">
        <v>2</v>
      </c>
      <c r="C922" s="7">
        <v>8</v>
      </c>
      <c r="D922" s="7">
        <v>9</v>
      </c>
      <c r="E922" s="7">
        <v>39</v>
      </c>
      <c r="F922" s="7">
        <v>-3.2</v>
      </c>
      <c r="G922" s="7">
        <v>325.39999999999998</v>
      </c>
      <c r="H922" s="7">
        <f t="shared" si="126"/>
        <v>3</v>
      </c>
      <c r="I922" s="16">
        <f t="shared" si="127"/>
        <v>44965</v>
      </c>
      <c r="J922" s="17">
        <v>0.70809999999999995</v>
      </c>
      <c r="K922" s="18">
        <f>G922*结论【关键目标】!C$27*0.7735*0.001</f>
        <v>30.203627999999998</v>
      </c>
      <c r="L922" s="5">
        <v>-17568.075229999999</v>
      </c>
      <c r="M922" s="5">
        <f>ABS(IF(L922&lt;=0,L922/耗电量关键数据!$B$6/1000,L922/耗电量关键数据!$B$5/1000))</f>
        <v>7.0272300919999999</v>
      </c>
      <c r="N922" s="5">
        <f>电气设备逐时使用率计算!H898</f>
        <v>22.208055000000002</v>
      </c>
      <c r="O922" s="5">
        <f>灯光逐时使用率计算!H898</f>
        <v>11.844296</v>
      </c>
      <c r="P922" s="19">
        <f t="shared" si="128"/>
        <v>41.079581091999998</v>
      </c>
      <c r="Q922" s="19">
        <f t="shared" si="132"/>
        <v>0</v>
      </c>
      <c r="R922" s="20">
        <f t="shared" si="129"/>
        <v>30.203627999999998</v>
      </c>
      <c r="S922" s="20">
        <f t="shared" si="133"/>
        <v>0</v>
      </c>
      <c r="T922" s="20">
        <f>IF((T921+R922)&lt;0,0,IF((T921+R922)&gt;结论【关键目标】!C$28,结论【关键目标】!C$28,T921+R922))</f>
        <v>22</v>
      </c>
      <c r="U922" s="19">
        <f>IF((T921+R922)&lt;结论【关键目标】!$C$28,0,(发电量计算【计算逻辑页】!R922+发电量计算【计算逻辑页】!T921-结论【关键目标】!$C$28))</f>
        <v>18.543775999999994</v>
      </c>
      <c r="V922" s="5">
        <f t="shared" si="130"/>
        <v>6.4903215999999979</v>
      </c>
      <c r="W922" s="5">
        <f t="shared" si="131"/>
        <v>21.387188986799998</v>
      </c>
      <c r="X922" s="5">
        <f t="shared" si="134"/>
        <v>0</v>
      </c>
    </row>
    <row r="923" spans="1:24" x14ac:dyDescent="0.15">
      <c r="A923" s="7">
        <v>922</v>
      </c>
      <c r="B923" s="7">
        <v>2</v>
      </c>
      <c r="C923" s="7">
        <v>8</v>
      </c>
      <c r="D923" s="7">
        <v>10</v>
      </c>
      <c r="E923" s="7">
        <v>39</v>
      </c>
      <c r="F923" s="7">
        <v>-4</v>
      </c>
      <c r="G923" s="7">
        <v>366.7</v>
      </c>
      <c r="H923" s="7">
        <f t="shared" si="126"/>
        <v>3</v>
      </c>
      <c r="I923" s="16">
        <f t="shared" si="127"/>
        <v>44965</v>
      </c>
      <c r="J923" s="17">
        <v>0.70809999999999995</v>
      </c>
      <c r="K923" s="18">
        <f>G923*结论【关键目标】!C$27*0.7735*0.001</f>
        <v>34.037093999999996</v>
      </c>
      <c r="L923" s="5">
        <v>-9796.9707080000007</v>
      </c>
      <c r="M923" s="5">
        <f>ABS(IF(L923&lt;=0,L923/耗电量关键数据!$B$6/1000,L923/耗电量关键数据!$B$5/1000))</f>
        <v>3.9187882832000005</v>
      </c>
      <c r="N923" s="5">
        <f>电气设备逐时使用率计算!H899</f>
        <v>22.208055000000002</v>
      </c>
      <c r="O923" s="5">
        <f>灯光逐时使用率计算!H899</f>
        <v>11.844296</v>
      </c>
      <c r="P923" s="19">
        <f t="shared" si="128"/>
        <v>37.971139283200003</v>
      </c>
      <c r="Q923" s="19">
        <f t="shared" si="132"/>
        <v>0</v>
      </c>
      <c r="R923" s="20">
        <f t="shared" si="129"/>
        <v>34.037093999999996</v>
      </c>
      <c r="S923" s="20">
        <f t="shared" si="133"/>
        <v>0</v>
      </c>
      <c r="T923" s="20">
        <f>IF((T922+R923)&lt;0,0,IF((T922+R923)&gt;结论【关键目标】!C$28,结论【关键目标】!C$28,T922+R923))</f>
        <v>22</v>
      </c>
      <c r="U923" s="19">
        <f>IF((T922+R923)&lt;结论【关键目标】!$C$28,0,(发电量计算【计算逻辑页】!R923+发电量计算【计算逻辑页】!T922-结论【关键目标】!$C$28))</f>
        <v>34.037093999999996</v>
      </c>
      <c r="V923" s="5">
        <f t="shared" si="130"/>
        <v>11.912982899999998</v>
      </c>
      <c r="W923" s="5">
        <f t="shared" si="131"/>
        <v>24.101666261399995</v>
      </c>
      <c r="X923" s="5">
        <f t="shared" si="134"/>
        <v>0</v>
      </c>
    </row>
    <row r="924" spans="1:24" x14ac:dyDescent="0.15">
      <c r="A924" s="7">
        <v>923</v>
      </c>
      <c r="B924" s="7">
        <v>2</v>
      </c>
      <c r="C924" s="7">
        <v>8</v>
      </c>
      <c r="D924" s="7">
        <v>11</v>
      </c>
      <c r="E924" s="7">
        <v>39</v>
      </c>
      <c r="F924" s="7">
        <v>-1</v>
      </c>
      <c r="G924" s="7">
        <v>547.4</v>
      </c>
      <c r="H924" s="7">
        <f t="shared" si="126"/>
        <v>3</v>
      </c>
      <c r="I924" s="16">
        <f t="shared" si="127"/>
        <v>44965</v>
      </c>
      <c r="J924" s="17">
        <v>1.2267999999999999</v>
      </c>
      <c r="K924" s="18">
        <f>G924*结论【关键目标】!C$27*0.7735*0.001</f>
        <v>50.809668000000002</v>
      </c>
      <c r="L924" s="5">
        <v>0</v>
      </c>
      <c r="M924" s="5">
        <f>ABS(IF(L924&lt;=0,L924/耗电量关键数据!$B$6/1000,L924/耗电量关键数据!$B$5/1000))</f>
        <v>0</v>
      </c>
      <c r="N924" s="5">
        <f>电气设备逐时使用率计算!H900</f>
        <v>22.208055000000002</v>
      </c>
      <c r="O924" s="5">
        <f>灯光逐时使用率计算!H900</f>
        <v>11.844296</v>
      </c>
      <c r="P924" s="19">
        <f t="shared" si="128"/>
        <v>34.052351000000002</v>
      </c>
      <c r="Q924" s="19">
        <f t="shared" si="132"/>
        <v>34.052351000000002</v>
      </c>
      <c r="R924" s="20">
        <f t="shared" si="129"/>
        <v>16.757317</v>
      </c>
      <c r="S924" s="20">
        <f t="shared" si="133"/>
        <v>0</v>
      </c>
      <c r="T924" s="20">
        <f>IF((T923+R924)&lt;0,0,IF((T923+R924)&gt;结论【关键目标】!C$28,结论【关键目标】!C$28,T923+R924))</f>
        <v>22</v>
      </c>
      <c r="U924" s="19">
        <f>IF((T923+R924)&lt;结论【关键目标】!$C$28,0,(发电量计算【计算逻辑页】!R924+发电量计算【计算逻辑页】!T923-结论【关键目标】!$C$28))</f>
        <v>16.757317</v>
      </c>
      <c r="V924" s="5">
        <f t="shared" si="130"/>
        <v>5.8650609500000002</v>
      </c>
      <c r="W924" s="5">
        <f t="shared" si="131"/>
        <v>41.775424206799997</v>
      </c>
      <c r="X924" s="5">
        <f t="shared" si="134"/>
        <v>0</v>
      </c>
    </row>
    <row r="925" spans="1:24" x14ac:dyDescent="0.15">
      <c r="A925" s="7">
        <v>924</v>
      </c>
      <c r="B925" s="7">
        <v>2</v>
      </c>
      <c r="C925" s="7">
        <v>8</v>
      </c>
      <c r="D925" s="7">
        <v>12</v>
      </c>
      <c r="E925" s="7">
        <v>39</v>
      </c>
      <c r="F925" s="7">
        <v>2.5</v>
      </c>
      <c r="G925" s="7">
        <v>613.6</v>
      </c>
      <c r="H925" s="7">
        <f t="shared" si="126"/>
        <v>3</v>
      </c>
      <c r="I925" s="16">
        <f t="shared" si="127"/>
        <v>44965</v>
      </c>
      <c r="J925" s="17">
        <v>1.2267999999999999</v>
      </c>
      <c r="K925" s="18">
        <f>G925*结论【关键目标】!C$27*0.7735*0.001</f>
        <v>56.954352</v>
      </c>
      <c r="L925" s="5">
        <v>-3855.0133850000002</v>
      </c>
      <c r="M925" s="5">
        <f>ABS(IF(L925&lt;=0,L925/耗电量关键数据!$B$6/1000,L925/耗电量关键数据!$B$5/1000))</f>
        <v>1.5420053540000001</v>
      </c>
      <c r="N925" s="5">
        <f>电气设备逐时使用率计算!H901</f>
        <v>11.688450000000001</v>
      </c>
      <c r="O925" s="5">
        <f>灯光逐时使用率计算!H901</f>
        <v>9.9741440000000008</v>
      </c>
      <c r="P925" s="19">
        <f t="shared" si="128"/>
        <v>23.204599354000003</v>
      </c>
      <c r="Q925" s="19">
        <f t="shared" si="132"/>
        <v>23.204599354000003</v>
      </c>
      <c r="R925" s="20">
        <f t="shared" si="129"/>
        <v>33.749752645999997</v>
      </c>
      <c r="S925" s="20">
        <f t="shared" si="133"/>
        <v>0</v>
      </c>
      <c r="T925" s="20">
        <f>IF((T924+R925)&lt;0,0,IF((T924+R925)&gt;结论【关键目标】!C$28,结论【关键目标】!C$28,T924+R925))</f>
        <v>22</v>
      </c>
      <c r="U925" s="19">
        <f>IF((T924+R925)&lt;结论【关键目标】!$C$28,0,(发电量计算【计算逻辑页】!R925+发电量计算【计算逻辑页】!T924-结论【关键目标】!$C$28))</f>
        <v>33.749752645999997</v>
      </c>
      <c r="V925" s="5">
        <f t="shared" si="130"/>
        <v>11.812413426099999</v>
      </c>
      <c r="W925" s="5">
        <f t="shared" si="131"/>
        <v>28.467402487487199</v>
      </c>
      <c r="X925" s="5">
        <f t="shared" si="134"/>
        <v>0</v>
      </c>
    </row>
    <row r="926" spans="1:24" x14ac:dyDescent="0.15">
      <c r="A926" s="7">
        <v>925</v>
      </c>
      <c r="B926" s="7">
        <v>2</v>
      </c>
      <c r="C926" s="7">
        <v>8</v>
      </c>
      <c r="D926" s="7">
        <v>13</v>
      </c>
      <c r="E926" s="7">
        <v>39</v>
      </c>
      <c r="F926" s="7">
        <v>4</v>
      </c>
      <c r="G926" s="7">
        <v>624.70000000000005</v>
      </c>
      <c r="H926" s="7">
        <f t="shared" si="126"/>
        <v>3</v>
      </c>
      <c r="I926" s="16">
        <f t="shared" si="127"/>
        <v>44965</v>
      </c>
      <c r="J926" s="17">
        <v>1.2267999999999999</v>
      </c>
      <c r="K926" s="18">
        <f>G926*结论【关键目标】!C$27*0.7735*0.001</f>
        <v>57.984653999999999</v>
      </c>
      <c r="L926" s="5">
        <v>-1657.318806</v>
      </c>
      <c r="M926" s="5">
        <f>ABS(IF(L926&lt;=0,L926/耗电量关键数据!$B$6/1000,L926/耗电量关键数据!$B$5/1000))</f>
        <v>0.66292752240000008</v>
      </c>
      <c r="N926" s="5">
        <f>电气设备逐时使用率计算!H902</f>
        <v>11.688450000000001</v>
      </c>
      <c r="O926" s="5">
        <f>灯光逐时使用率计算!H902</f>
        <v>9.9741440000000008</v>
      </c>
      <c r="P926" s="19">
        <f t="shared" si="128"/>
        <v>22.325521522400003</v>
      </c>
      <c r="Q926" s="19">
        <f t="shared" si="132"/>
        <v>22.325521522400003</v>
      </c>
      <c r="R926" s="20">
        <f t="shared" si="129"/>
        <v>35.659132477599996</v>
      </c>
      <c r="S926" s="20">
        <f t="shared" si="133"/>
        <v>0</v>
      </c>
      <c r="T926" s="20">
        <f>IF((T925+R926)&lt;0,0,IF((T925+R926)&gt;结论【关键目标】!C$28,结论【关键目标】!C$28,T925+R926))</f>
        <v>22</v>
      </c>
      <c r="U926" s="19">
        <f>IF((T925+R926)&lt;结论【关键目标】!$C$28,0,(发电量计算【计算逻辑页】!R926+发电量计算【计算逻辑页】!T925-结论【关键目标】!$C$28))</f>
        <v>35.659132477599996</v>
      </c>
      <c r="V926" s="5">
        <f t="shared" si="130"/>
        <v>12.480696367159998</v>
      </c>
      <c r="W926" s="5">
        <f t="shared" si="131"/>
        <v>27.388949803680319</v>
      </c>
      <c r="X926" s="5">
        <f t="shared" si="134"/>
        <v>0</v>
      </c>
    </row>
    <row r="927" spans="1:24" x14ac:dyDescent="0.15">
      <c r="A927" s="7">
        <v>926</v>
      </c>
      <c r="B927" s="7">
        <v>2</v>
      </c>
      <c r="C927" s="7">
        <v>8</v>
      </c>
      <c r="D927" s="7">
        <v>14</v>
      </c>
      <c r="E927" s="7">
        <v>39</v>
      </c>
      <c r="F927" s="7">
        <v>4</v>
      </c>
      <c r="G927" s="7">
        <v>469.8</v>
      </c>
      <c r="H927" s="7">
        <f t="shared" si="126"/>
        <v>3</v>
      </c>
      <c r="I927" s="16">
        <f t="shared" si="127"/>
        <v>44965</v>
      </c>
      <c r="J927" s="17">
        <v>1.2267999999999999</v>
      </c>
      <c r="K927" s="18">
        <f>G927*结论【关键目标】!C$27*0.7735*0.001</f>
        <v>43.606835999999994</v>
      </c>
      <c r="L927" s="5">
        <v>0</v>
      </c>
      <c r="M927" s="5">
        <f>ABS(IF(L927&lt;=0,L927/耗电量关键数据!$B$6/1000,L927/耗电量关键数据!$B$5/1000))</f>
        <v>0</v>
      </c>
      <c r="N927" s="5">
        <f>电气设备逐时使用率计算!H903</f>
        <v>22.208055000000002</v>
      </c>
      <c r="O927" s="5">
        <f>灯光逐时使用率计算!H903</f>
        <v>11.844296</v>
      </c>
      <c r="P927" s="19">
        <f t="shared" si="128"/>
        <v>34.052351000000002</v>
      </c>
      <c r="Q927" s="19">
        <f t="shared" si="132"/>
        <v>34.052351000000002</v>
      </c>
      <c r="R927" s="20">
        <f t="shared" si="129"/>
        <v>9.5544849999999926</v>
      </c>
      <c r="S927" s="20">
        <f t="shared" si="133"/>
        <v>0</v>
      </c>
      <c r="T927" s="20">
        <f>IF((T926+R927)&lt;0,0,IF((T926+R927)&gt;结论【关键目标】!C$28,结论【关键目标】!C$28,T926+R927))</f>
        <v>22</v>
      </c>
      <c r="U927" s="19">
        <f>IF((T926+R927)&lt;结论【关键目标】!$C$28,0,(发电量计算【计算逻辑页】!R927+发电量计算【计算逻辑页】!T926-结论【关键目标】!$C$28))</f>
        <v>9.5544849999999926</v>
      </c>
      <c r="V927" s="5">
        <f t="shared" si="130"/>
        <v>3.3440697499999974</v>
      </c>
      <c r="W927" s="5">
        <f t="shared" si="131"/>
        <v>41.775424206799997</v>
      </c>
      <c r="X927" s="5">
        <f t="shared" si="134"/>
        <v>0</v>
      </c>
    </row>
    <row r="928" spans="1:24" x14ac:dyDescent="0.15">
      <c r="A928" s="7">
        <v>927</v>
      </c>
      <c r="B928" s="7">
        <v>2</v>
      </c>
      <c r="C928" s="7">
        <v>8</v>
      </c>
      <c r="D928" s="7">
        <v>15</v>
      </c>
      <c r="E928" s="7">
        <v>39</v>
      </c>
      <c r="F928" s="7">
        <v>5.9</v>
      </c>
      <c r="G928" s="7">
        <v>304.8</v>
      </c>
      <c r="H928" s="7">
        <f t="shared" si="126"/>
        <v>3</v>
      </c>
      <c r="I928" s="16">
        <f t="shared" si="127"/>
        <v>44965</v>
      </c>
      <c r="J928" s="17">
        <v>1.2267999999999999</v>
      </c>
      <c r="K928" s="18">
        <f>G928*结论【关键目标】!C$27*0.7735*0.001</f>
        <v>28.291536000000001</v>
      </c>
      <c r="L928" s="5">
        <v>0</v>
      </c>
      <c r="M928" s="5">
        <f>ABS(IF(L928&lt;=0,L928/耗电量关键数据!$B$6/1000,L928/耗电量关键数据!$B$5/1000))</f>
        <v>0</v>
      </c>
      <c r="N928" s="5">
        <f>电气设备逐时使用率计算!H904</f>
        <v>22.208055000000002</v>
      </c>
      <c r="O928" s="5">
        <f>灯光逐时使用率计算!H904</f>
        <v>11.844296</v>
      </c>
      <c r="P928" s="19">
        <f t="shared" si="128"/>
        <v>34.052351000000002</v>
      </c>
      <c r="Q928" s="19">
        <f t="shared" si="132"/>
        <v>34.052351000000002</v>
      </c>
      <c r="R928" s="20">
        <f t="shared" si="129"/>
        <v>-5.7608150000000009</v>
      </c>
      <c r="S928" s="20">
        <f t="shared" si="133"/>
        <v>5.7608150000000009</v>
      </c>
      <c r="T928" s="20">
        <f>IF((T927+R928)&lt;0,0,IF((T927+R928)&gt;结论【关键目标】!C$28,结论【关键目标】!C$28,T927+R928))</f>
        <v>16.239184999999999</v>
      </c>
      <c r="U928" s="19">
        <f>IF((T927+R928)&lt;结论【关键目标】!$C$28,0,(发电量计算【计算逻辑页】!R928+发电量计算【计算逻辑页】!T927-结论【关键目标】!$C$28))</f>
        <v>0</v>
      </c>
      <c r="V928" s="5">
        <f t="shared" si="130"/>
        <v>0</v>
      </c>
      <c r="W928" s="5">
        <f t="shared" si="131"/>
        <v>34.708056364800001</v>
      </c>
      <c r="X928" s="5">
        <f t="shared" si="134"/>
        <v>5.0510825920000002</v>
      </c>
    </row>
    <row r="929" spans="1:24" x14ac:dyDescent="0.15">
      <c r="A929" s="7">
        <v>928</v>
      </c>
      <c r="B929" s="7">
        <v>2</v>
      </c>
      <c r="C929" s="7">
        <v>8</v>
      </c>
      <c r="D929" s="7">
        <v>16</v>
      </c>
      <c r="E929" s="7">
        <v>39</v>
      </c>
      <c r="F929" s="7">
        <v>6</v>
      </c>
      <c r="G929" s="7">
        <v>124.7</v>
      </c>
      <c r="H929" s="7">
        <f t="shared" si="126"/>
        <v>3</v>
      </c>
      <c r="I929" s="16">
        <f t="shared" si="127"/>
        <v>44965</v>
      </c>
      <c r="J929" s="17">
        <v>0.70809999999999995</v>
      </c>
      <c r="K929" s="18">
        <f>G929*结论【关键目标】!C$27*0.7735*0.001</f>
        <v>11.574653999999999</v>
      </c>
      <c r="L929" s="5">
        <v>-2599.4644440000002</v>
      </c>
      <c r="M929" s="5">
        <f>ABS(IF(L929&lt;=0,L929/耗电量关键数据!$B$6/1000,L929/耗电量关键数据!$B$5/1000))</f>
        <v>1.0397857776000001</v>
      </c>
      <c r="N929" s="5">
        <f>电气设备逐时使用率计算!H905</f>
        <v>22.208055000000002</v>
      </c>
      <c r="O929" s="5">
        <f>灯光逐时使用率计算!H905</f>
        <v>11.844296</v>
      </c>
      <c r="P929" s="19">
        <f t="shared" si="128"/>
        <v>35.092136777600004</v>
      </c>
      <c r="Q929" s="19">
        <f t="shared" si="132"/>
        <v>0</v>
      </c>
      <c r="R929" s="20">
        <f t="shared" si="129"/>
        <v>11.574653999999999</v>
      </c>
      <c r="S929" s="20">
        <f t="shared" si="133"/>
        <v>0</v>
      </c>
      <c r="T929" s="20">
        <f>IF((T928+R929)&lt;0,0,IF((T928+R929)&gt;结论【关键目标】!C$28,结论【关键目标】!C$28,T928+R929))</f>
        <v>22</v>
      </c>
      <c r="U929" s="19">
        <f>IF((T928+R929)&lt;结论【关键目标】!$C$28,0,(发电量计算【计算逻辑页】!R929+发电量计算【计算逻辑页】!T928-结论【关键目标】!$C$28))</f>
        <v>5.813838999999998</v>
      </c>
      <c r="V929" s="5">
        <f t="shared" si="130"/>
        <v>2.0348436499999991</v>
      </c>
      <c r="W929" s="5">
        <f t="shared" si="131"/>
        <v>8.1960124973999982</v>
      </c>
      <c r="X929" s="5">
        <f t="shared" si="134"/>
        <v>0</v>
      </c>
    </row>
    <row r="930" spans="1:24" x14ac:dyDescent="0.15">
      <c r="A930" s="7">
        <v>929</v>
      </c>
      <c r="B930" s="7">
        <v>2</v>
      </c>
      <c r="C930" s="7">
        <v>8</v>
      </c>
      <c r="D930" s="7">
        <v>17</v>
      </c>
      <c r="E930" s="7">
        <v>39</v>
      </c>
      <c r="F930" s="7">
        <v>6</v>
      </c>
      <c r="G930" s="7">
        <v>0</v>
      </c>
      <c r="H930" s="7">
        <f t="shared" si="126"/>
        <v>3</v>
      </c>
      <c r="I930" s="16">
        <f t="shared" si="127"/>
        <v>44965</v>
      </c>
      <c r="J930" s="17">
        <v>0.70809999999999995</v>
      </c>
      <c r="K930" s="18">
        <f>G930*结论【关键目标】!C$27*0.7735*0.001</f>
        <v>0</v>
      </c>
      <c r="L930" s="5">
        <v>-7272.2113060000001</v>
      </c>
      <c r="M930" s="5">
        <f>ABS(IF(L930&lt;=0,L930/耗电量关键数据!$B$6/1000,L930/耗电量关键数据!$B$5/1000))</f>
        <v>2.9088845224000002</v>
      </c>
      <c r="N930" s="5">
        <f>电气设备逐时使用率计算!H906</f>
        <v>22.208055000000002</v>
      </c>
      <c r="O930" s="5">
        <f>灯光逐时使用率计算!H906</f>
        <v>11.844296</v>
      </c>
      <c r="P930" s="19">
        <f t="shared" si="128"/>
        <v>36.961235522400003</v>
      </c>
      <c r="Q930" s="19">
        <f t="shared" si="132"/>
        <v>0</v>
      </c>
      <c r="R930" s="20">
        <f t="shared" si="129"/>
        <v>0</v>
      </c>
      <c r="S930" s="20">
        <f t="shared" si="133"/>
        <v>0</v>
      </c>
      <c r="T930" s="20">
        <f>IF((T929+R930)&lt;0,0,IF((T929+R930)&gt;结论【关键目标】!C$28,结论【关键目标】!C$28,T929+R930))</f>
        <v>22</v>
      </c>
      <c r="U930" s="19">
        <f>IF((T929+R930)&lt;结论【关键目标】!$C$28,0,(发电量计算【计算逻辑页】!R930+发电量计算【计算逻辑页】!T929-结论【关键目标】!$C$28))</f>
        <v>0</v>
      </c>
      <c r="V930" s="5">
        <f t="shared" si="130"/>
        <v>0</v>
      </c>
      <c r="W930" s="5">
        <f t="shared" si="131"/>
        <v>0</v>
      </c>
      <c r="X930" s="5">
        <f t="shared" si="134"/>
        <v>0</v>
      </c>
    </row>
    <row r="931" spans="1:24" x14ac:dyDescent="0.15">
      <c r="A931" s="7">
        <v>930</v>
      </c>
      <c r="B931" s="7">
        <v>2</v>
      </c>
      <c r="C931" s="7">
        <v>8</v>
      </c>
      <c r="D931" s="7">
        <v>18</v>
      </c>
      <c r="E931" s="7">
        <v>39</v>
      </c>
      <c r="F931" s="7">
        <v>5.7</v>
      </c>
      <c r="G931" s="7">
        <v>0</v>
      </c>
      <c r="H931" s="7">
        <f t="shared" si="126"/>
        <v>3</v>
      </c>
      <c r="I931" s="16">
        <f t="shared" si="127"/>
        <v>44965</v>
      </c>
      <c r="J931" s="17">
        <v>0.70809999999999995</v>
      </c>
      <c r="K931" s="18">
        <f>G931*结论【关键目标】!C$27*0.7735*0.001</f>
        <v>0</v>
      </c>
      <c r="L931" s="5">
        <v>-24430.087619999998</v>
      </c>
      <c r="M931" s="5">
        <f>ABS(IF(L931&lt;=0,L931/耗电量关键数据!$B$6/1000,L931/耗电量关键数据!$B$5/1000))</f>
        <v>9.7720350479999993</v>
      </c>
      <c r="N931" s="5">
        <f>电气设备逐时使用率计算!H907</f>
        <v>7.0130699999999999</v>
      </c>
      <c r="O931" s="5">
        <f>灯光逐时使用率计算!H907</f>
        <v>3.7403040000000001</v>
      </c>
      <c r="P931" s="19">
        <f t="shared" si="128"/>
        <v>20.525409048</v>
      </c>
      <c r="Q931" s="19">
        <f t="shared" si="132"/>
        <v>0</v>
      </c>
      <c r="R931" s="20">
        <f t="shared" si="129"/>
        <v>0</v>
      </c>
      <c r="S931" s="20">
        <f t="shared" si="133"/>
        <v>0</v>
      </c>
      <c r="T931" s="20">
        <f>IF((T930+R931)&lt;0,0,IF((T930+R931)&gt;结论【关键目标】!C$28,结论【关键目标】!C$28,T930+R931))</f>
        <v>22</v>
      </c>
      <c r="U931" s="19">
        <f>IF((T930+R931)&lt;结论【关键目标】!$C$28,0,(发电量计算【计算逻辑页】!R931+发电量计算【计算逻辑页】!T930-结论【关键目标】!$C$28))</f>
        <v>0</v>
      </c>
      <c r="V931" s="5">
        <f t="shared" si="130"/>
        <v>0</v>
      </c>
      <c r="W931" s="5">
        <f t="shared" si="131"/>
        <v>0</v>
      </c>
      <c r="X931" s="5">
        <f t="shared" si="134"/>
        <v>0</v>
      </c>
    </row>
    <row r="932" spans="1:24" x14ac:dyDescent="0.15">
      <c r="A932" s="7">
        <v>931</v>
      </c>
      <c r="B932" s="7">
        <v>2</v>
      </c>
      <c r="C932" s="7">
        <v>8</v>
      </c>
      <c r="D932" s="7">
        <v>19</v>
      </c>
      <c r="E932" s="7">
        <v>39</v>
      </c>
      <c r="F932" s="7">
        <v>3</v>
      </c>
      <c r="G932" s="7">
        <v>0</v>
      </c>
      <c r="H932" s="7">
        <f t="shared" si="126"/>
        <v>3</v>
      </c>
      <c r="I932" s="16">
        <f t="shared" si="127"/>
        <v>44965</v>
      </c>
      <c r="J932" s="17">
        <v>1.2267999999999999</v>
      </c>
      <c r="K932" s="18">
        <f>G932*结论【关键目标】!C$27*0.7735*0.001</f>
        <v>0</v>
      </c>
      <c r="L932" s="5">
        <v>-15598.465770000001</v>
      </c>
      <c r="M932" s="5">
        <f>ABS(IF(L932&lt;=0,L932/耗电量关键数据!$B$6/1000,L932/耗电量关键数据!$B$5/1000))</f>
        <v>6.2393863080000003</v>
      </c>
      <c r="N932" s="5">
        <f>电气设备逐时使用率计算!H908</f>
        <v>7.0130699999999999</v>
      </c>
      <c r="O932" s="5">
        <f>灯光逐时使用率计算!H908</f>
        <v>3.7403040000000001</v>
      </c>
      <c r="P932" s="19">
        <f t="shared" si="128"/>
        <v>16.992760308000001</v>
      </c>
      <c r="Q932" s="19">
        <f t="shared" si="132"/>
        <v>16.992760308000001</v>
      </c>
      <c r="R932" s="20">
        <f t="shared" si="129"/>
        <v>-16.992760308000001</v>
      </c>
      <c r="S932" s="20">
        <f t="shared" si="133"/>
        <v>16.992760308000001</v>
      </c>
      <c r="T932" s="20">
        <f>IF((T931+R932)&lt;0,0,IF((T931+R932)&gt;结论【关键目标】!C$28,结论【关键目标】!C$28,T931+R932))</f>
        <v>5.0072396919999989</v>
      </c>
      <c r="U932" s="19">
        <f>IF((T931+R932)&lt;结论【关键目标】!$C$28,0,(发电量计算【计算逻辑页】!R932+发电量计算【计算逻辑页】!T931-结论【关键目标】!$C$28))</f>
        <v>0</v>
      </c>
      <c r="V932" s="5">
        <f t="shared" si="130"/>
        <v>0</v>
      </c>
      <c r="W932" s="5">
        <f t="shared" si="131"/>
        <v>0</v>
      </c>
      <c r="X932" s="5">
        <f t="shared" si="134"/>
        <v>4.3903477619455984</v>
      </c>
    </row>
    <row r="933" spans="1:24" x14ac:dyDescent="0.15">
      <c r="A933" s="7">
        <v>932</v>
      </c>
      <c r="B933" s="7">
        <v>2</v>
      </c>
      <c r="C933" s="7">
        <v>8</v>
      </c>
      <c r="D933" s="7">
        <v>20</v>
      </c>
      <c r="E933" s="7">
        <v>39</v>
      </c>
      <c r="F933" s="7">
        <v>2</v>
      </c>
      <c r="G933" s="7">
        <v>0</v>
      </c>
      <c r="H933" s="7">
        <f t="shared" si="126"/>
        <v>3</v>
      </c>
      <c r="I933" s="16">
        <f t="shared" si="127"/>
        <v>44965</v>
      </c>
      <c r="J933" s="17">
        <v>1.2267999999999999</v>
      </c>
      <c r="K933" s="18">
        <f>G933*结论【关键目标】!C$27*0.7735*0.001</f>
        <v>0</v>
      </c>
      <c r="L933" s="5">
        <v>-25759.414700000001</v>
      </c>
      <c r="M933" s="5">
        <f>ABS(IF(L933&lt;=0,L933/耗电量关键数据!$B$6/1000,L933/耗电量关键数据!$B$5/1000))</f>
        <v>10.30376588</v>
      </c>
      <c r="N933" s="5">
        <f>电气设备逐时使用率计算!H909</f>
        <v>1.1688450000000001</v>
      </c>
      <c r="O933" s="5">
        <f>灯光逐时使用率计算!H909</f>
        <v>0.37403039999999999</v>
      </c>
      <c r="P933" s="19">
        <f t="shared" si="128"/>
        <v>11.846641280000002</v>
      </c>
      <c r="Q933" s="19">
        <f t="shared" si="132"/>
        <v>11.846641280000002</v>
      </c>
      <c r="R933" s="20">
        <f t="shared" si="129"/>
        <v>-11.846641280000002</v>
      </c>
      <c r="S933" s="20">
        <f t="shared" si="133"/>
        <v>11.846641280000002</v>
      </c>
      <c r="T933" s="20">
        <f>IF((T932+R933)&lt;0,0,IF((T932+R933)&gt;结论【关键目标】!C$28,结论【关键目标】!C$28,T932+R933))</f>
        <v>0</v>
      </c>
      <c r="U933" s="19">
        <f>IF((T932+R933)&lt;结论【关键目标】!$C$28,0,(发电量计算【计算逻辑页】!R933+发电量计算【计算逻辑页】!T932-结论【关键目标】!$C$28))</f>
        <v>0</v>
      </c>
      <c r="V933" s="5">
        <f t="shared" si="130"/>
        <v>0</v>
      </c>
      <c r="W933" s="5">
        <f t="shared" si="131"/>
        <v>0</v>
      </c>
      <c r="X933" s="5">
        <f t="shared" si="134"/>
        <v>0</v>
      </c>
    </row>
    <row r="934" spans="1:24" x14ac:dyDescent="0.15">
      <c r="A934" s="7">
        <v>933</v>
      </c>
      <c r="B934" s="7">
        <v>2</v>
      </c>
      <c r="C934" s="7">
        <v>8</v>
      </c>
      <c r="D934" s="7">
        <v>21</v>
      </c>
      <c r="E934" s="7">
        <v>39</v>
      </c>
      <c r="F934" s="7">
        <v>1.4</v>
      </c>
      <c r="G934" s="7">
        <v>0</v>
      </c>
      <c r="H934" s="7">
        <f t="shared" si="126"/>
        <v>3</v>
      </c>
      <c r="I934" s="16">
        <f t="shared" si="127"/>
        <v>44965</v>
      </c>
      <c r="J934" s="17">
        <v>1.2267999999999999</v>
      </c>
      <c r="K934" s="18">
        <f>G934*结论【关键目标】!C$27*0.7735*0.001</f>
        <v>0</v>
      </c>
      <c r="L934" s="5">
        <v>-29130.498469999999</v>
      </c>
      <c r="M934" s="5">
        <f>ABS(IF(L934&lt;=0,L934/耗电量关键数据!$B$6/1000,L934/耗电量关键数据!$B$5/1000))</f>
        <v>11.652199388</v>
      </c>
      <c r="N934" s="5">
        <f>电气设备逐时使用率计算!H910</f>
        <v>1.1688450000000001</v>
      </c>
      <c r="O934" s="5">
        <f>灯光逐时使用率计算!H910</f>
        <v>0.37403039999999999</v>
      </c>
      <c r="P934" s="19">
        <f t="shared" si="128"/>
        <v>13.195074788000001</v>
      </c>
      <c r="Q934" s="19">
        <f t="shared" si="132"/>
        <v>13.195074788000001</v>
      </c>
      <c r="R934" s="20">
        <f t="shared" si="129"/>
        <v>-13.195074788000001</v>
      </c>
      <c r="S934" s="20">
        <f t="shared" si="133"/>
        <v>13.195074788000001</v>
      </c>
      <c r="T934" s="20">
        <f>IF((T933+R934)&lt;0,0,IF((T933+R934)&gt;结论【关键目标】!C$28,结论【关键目标】!C$28,T933+R934))</f>
        <v>0</v>
      </c>
      <c r="U934" s="19">
        <f>IF((T933+R934)&lt;结论【关键目标】!$C$28,0,(发电量计算【计算逻辑页】!R934+发电量计算【计算逻辑页】!T933-结论【关键目标】!$C$28))</f>
        <v>0</v>
      </c>
      <c r="V934" s="5">
        <f t="shared" si="130"/>
        <v>0</v>
      </c>
      <c r="W934" s="5">
        <f t="shared" si="131"/>
        <v>0</v>
      </c>
      <c r="X934" s="5">
        <f t="shared" si="134"/>
        <v>0</v>
      </c>
    </row>
    <row r="935" spans="1:24" x14ac:dyDescent="0.15">
      <c r="A935" s="7">
        <v>934</v>
      </c>
      <c r="B935" s="7">
        <v>2</v>
      </c>
      <c r="C935" s="7">
        <v>8</v>
      </c>
      <c r="D935" s="7">
        <v>22</v>
      </c>
      <c r="E935" s="7">
        <v>39</v>
      </c>
      <c r="F935" s="7">
        <v>-1</v>
      </c>
      <c r="G935" s="7">
        <v>0</v>
      </c>
      <c r="H935" s="7">
        <f t="shared" si="126"/>
        <v>3</v>
      </c>
      <c r="I935" s="16">
        <f t="shared" si="127"/>
        <v>44965</v>
      </c>
      <c r="J935" s="17">
        <v>0.70809999999999995</v>
      </c>
      <c r="K935" s="18">
        <f>G935*结论【关键目标】!C$27*0.7735*0.001</f>
        <v>0</v>
      </c>
      <c r="L935" s="5">
        <v>-30526.898239999999</v>
      </c>
      <c r="M935" s="5">
        <f>ABS(IF(L935&lt;=0,L935/耗电量关键数据!$B$6/1000,L935/耗电量关键数据!$B$5/1000))</f>
        <v>12.210759296000001</v>
      </c>
      <c r="N935" s="5">
        <f>电气设备逐时使用率计算!H911</f>
        <v>1.1688450000000001</v>
      </c>
      <c r="O935" s="5">
        <f>灯光逐时使用率计算!H911</f>
        <v>0.37403039999999999</v>
      </c>
      <c r="P935" s="19">
        <f t="shared" si="128"/>
        <v>13.753634696000001</v>
      </c>
      <c r="Q935" s="19">
        <f t="shared" si="132"/>
        <v>0</v>
      </c>
      <c r="R935" s="20">
        <f t="shared" si="129"/>
        <v>0</v>
      </c>
      <c r="S935" s="20">
        <f t="shared" si="133"/>
        <v>0</v>
      </c>
      <c r="T935" s="20">
        <f>IF((T934+R935)&lt;0,0,IF((T934+R935)&gt;结论【关键目标】!C$28,结论【关键目标】!C$28,T934+R935))</f>
        <v>0</v>
      </c>
      <c r="U935" s="19">
        <f>IF((T934+R935)&lt;结论【关键目标】!$C$28,0,(发电量计算【计算逻辑页】!R935+发电量计算【计算逻辑页】!T934-结论【关键目标】!$C$28))</f>
        <v>0</v>
      </c>
      <c r="V935" s="5">
        <f t="shared" si="130"/>
        <v>0</v>
      </c>
      <c r="W935" s="5">
        <f t="shared" si="131"/>
        <v>0</v>
      </c>
      <c r="X935" s="5">
        <f t="shared" si="134"/>
        <v>0</v>
      </c>
    </row>
    <row r="936" spans="1:24" x14ac:dyDescent="0.15">
      <c r="A936" s="7">
        <v>935</v>
      </c>
      <c r="B936" s="7">
        <v>2</v>
      </c>
      <c r="C936" s="7">
        <v>8</v>
      </c>
      <c r="D936" s="7">
        <v>23</v>
      </c>
      <c r="E936" s="7">
        <v>39</v>
      </c>
      <c r="F936" s="7">
        <v>-1</v>
      </c>
      <c r="G936" s="7">
        <v>0</v>
      </c>
      <c r="H936" s="7">
        <f t="shared" si="126"/>
        <v>3</v>
      </c>
      <c r="I936" s="16">
        <f t="shared" si="127"/>
        <v>44965</v>
      </c>
      <c r="J936" s="17">
        <v>0.70809999999999995</v>
      </c>
      <c r="K936" s="18">
        <f>G936*结论【关键目标】!C$27*0.7735*0.001</f>
        <v>0</v>
      </c>
      <c r="L936" s="5">
        <v>-31713.776379999999</v>
      </c>
      <c r="M936" s="5">
        <f>ABS(IF(L936&lt;=0,L936/耗电量关键数据!$B$6/1000,L936/耗电量关键数据!$B$5/1000))</f>
        <v>12.685510552</v>
      </c>
      <c r="N936" s="5">
        <f>电气设备逐时使用率计算!H912</f>
        <v>1.1688450000000001</v>
      </c>
      <c r="O936" s="5">
        <f>灯光逐时使用率计算!H912</f>
        <v>0.37403039999999999</v>
      </c>
      <c r="P936" s="19">
        <f t="shared" si="128"/>
        <v>14.228385952000002</v>
      </c>
      <c r="Q936" s="19">
        <f t="shared" si="132"/>
        <v>0</v>
      </c>
      <c r="R936" s="20">
        <f t="shared" si="129"/>
        <v>0</v>
      </c>
      <c r="S936" s="20">
        <f t="shared" si="133"/>
        <v>0</v>
      </c>
      <c r="T936" s="20">
        <f>IF((T935+R936)&lt;0,0,IF((T935+R936)&gt;结论【关键目标】!C$28,结论【关键目标】!C$28,T935+R936))</f>
        <v>0</v>
      </c>
      <c r="U936" s="19">
        <f>IF((T935+R936)&lt;结论【关键目标】!$C$28,0,(发电量计算【计算逻辑页】!R936+发电量计算【计算逻辑页】!T935-结论【关键目标】!$C$28))</f>
        <v>0</v>
      </c>
      <c r="V936" s="5">
        <f t="shared" si="130"/>
        <v>0</v>
      </c>
      <c r="W936" s="5">
        <f t="shared" si="131"/>
        <v>0</v>
      </c>
      <c r="X936" s="5">
        <f t="shared" si="134"/>
        <v>0</v>
      </c>
    </row>
    <row r="937" spans="1:24" x14ac:dyDescent="0.15">
      <c r="A937" s="7">
        <v>936</v>
      </c>
      <c r="B937" s="7">
        <v>2</v>
      </c>
      <c r="C937" s="7">
        <v>8</v>
      </c>
      <c r="D937" s="7">
        <v>24</v>
      </c>
      <c r="E937" s="7">
        <v>39</v>
      </c>
      <c r="F937" s="7">
        <v>0.4</v>
      </c>
      <c r="G937" s="7">
        <v>0</v>
      </c>
      <c r="H937" s="7">
        <f t="shared" si="126"/>
        <v>3</v>
      </c>
      <c r="I937" s="16">
        <f t="shared" si="127"/>
        <v>44965</v>
      </c>
      <c r="J937" s="17">
        <v>0.2407</v>
      </c>
      <c r="K937" s="18">
        <f>G937*结论【关键目标】!C$27*0.7735*0.001</f>
        <v>0</v>
      </c>
      <c r="L937" s="5">
        <v>-33214.667509999999</v>
      </c>
      <c r="M937" s="5">
        <f>ABS(IF(L937&lt;=0,L937/耗电量关键数据!$B$6/1000,L937/耗电量关键数据!$B$5/1000))</f>
        <v>13.285867004</v>
      </c>
      <c r="N937" s="5">
        <f>电气设备逐时使用率计算!H913</f>
        <v>1.1688450000000001</v>
      </c>
      <c r="O937" s="5">
        <f>灯光逐时使用率计算!H913</f>
        <v>0.37403039999999999</v>
      </c>
      <c r="P937" s="19">
        <f t="shared" si="128"/>
        <v>14.828742404000002</v>
      </c>
      <c r="Q937" s="19">
        <f t="shared" si="132"/>
        <v>0</v>
      </c>
      <c r="R937" s="20">
        <f t="shared" si="129"/>
        <v>0</v>
      </c>
      <c r="S937" s="20">
        <f t="shared" si="133"/>
        <v>0</v>
      </c>
      <c r="T937" s="20">
        <f>IF((T936+R937)&lt;0,0,IF((T936+R937)&gt;结论【关键目标】!C$28,结论【关键目标】!C$28,T936+R937))</f>
        <v>0</v>
      </c>
      <c r="U937" s="19">
        <f>IF((T936+R937)&lt;结论【关键目标】!$C$28,0,(发电量计算【计算逻辑页】!R937+发电量计算【计算逻辑页】!T936-结论【关键目标】!$C$28))</f>
        <v>0</v>
      </c>
      <c r="V937" s="5">
        <f t="shared" si="130"/>
        <v>0</v>
      </c>
      <c r="W937" s="5">
        <f t="shared" si="131"/>
        <v>0</v>
      </c>
      <c r="X937" s="5">
        <f t="shared" si="134"/>
        <v>0</v>
      </c>
    </row>
    <row r="938" spans="1:24" x14ac:dyDescent="0.15">
      <c r="A938" s="7">
        <v>937</v>
      </c>
      <c r="B938" s="7">
        <v>2</v>
      </c>
      <c r="C938" s="7">
        <v>9</v>
      </c>
      <c r="D938" s="7">
        <v>1</v>
      </c>
      <c r="E938" s="7">
        <v>40</v>
      </c>
      <c r="F938" s="7">
        <v>-1</v>
      </c>
      <c r="G938" s="7">
        <v>0</v>
      </c>
      <c r="H938" s="7">
        <f t="shared" si="126"/>
        <v>4</v>
      </c>
      <c r="I938" s="16">
        <f t="shared" si="127"/>
        <v>44966</v>
      </c>
      <c r="J938" s="17">
        <v>0.2407</v>
      </c>
      <c r="K938" s="18">
        <f>G938*结论【关键目标】!C$27*0.7735*0.001</f>
        <v>0</v>
      </c>
      <c r="L938" s="5">
        <v>-34052.67194</v>
      </c>
      <c r="M938" s="5">
        <f>ABS(IF(L938&lt;=0,L938/耗电量关键数据!$B$6/1000,L938/耗电量关键数据!$B$5/1000))</f>
        <v>13.621068776</v>
      </c>
      <c r="N938" s="5">
        <f>电气设备逐时使用率计算!H914</f>
        <v>1.1688450000000001</v>
      </c>
      <c r="O938" s="5">
        <f>灯光逐时使用率计算!H914</f>
        <v>0.37403039999999999</v>
      </c>
      <c r="P938" s="19">
        <f t="shared" si="128"/>
        <v>15.163944175999999</v>
      </c>
      <c r="Q938" s="19">
        <f t="shared" si="132"/>
        <v>0</v>
      </c>
      <c r="R938" s="20">
        <f t="shared" si="129"/>
        <v>0</v>
      </c>
      <c r="S938" s="20">
        <f t="shared" si="133"/>
        <v>0</v>
      </c>
      <c r="T938" s="20">
        <f>IF((T937+R938)&lt;0,0,IF((T937+R938)&gt;结论【关键目标】!C$28,结论【关键目标】!C$28,T937+R938))</f>
        <v>0</v>
      </c>
      <c r="U938" s="19">
        <f>IF((T937+R938)&lt;结论【关键目标】!$C$28,0,(发电量计算【计算逻辑页】!R938+发电量计算【计算逻辑页】!T937-结论【关键目标】!$C$28))</f>
        <v>0</v>
      </c>
      <c r="V938" s="5">
        <f t="shared" si="130"/>
        <v>0</v>
      </c>
      <c r="W938" s="5">
        <f t="shared" si="131"/>
        <v>0</v>
      </c>
      <c r="X938" s="5">
        <f t="shared" si="134"/>
        <v>0</v>
      </c>
    </row>
    <row r="939" spans="1:24" x14ac:dyDescent="0.15">
      <c r="A939" s="7">
        <v>938</v>
      </c>
      <c r="B939" s="7">
        <v>2</v>
      </c>
      <c r="C939" s="7">
        <v>9</v>
      </c>
      <c r="D939" s="7">
        <v>2</v>
      </c>
      <c r="E939" s="7">
        <v>40</v>
      </c>
      <c r="F939" s="7">
        <v>-2</v>
      </c>
      <c r="G939" s="7">
        <v>0</v>
      </c>
      <c r="H939" s="7">
        <f t="shared" si="126"/>
        <v>4</v>
      </c>
      <c r="I939" s="16">
        <f t="shared" si="127"/>
        <v>44966</v>
      </c>
      <c r="J939" s="17">
        <v>0.2407</v>
      </c>
      <c r="K939" s="18">
        <f>G939*结论【关键目标】!C$27*0.7735*0.001</f>
        <v>0</v>
      </c>
      <c r="L939" s="5">
        <v>-35356.56306</v>
      </c>
      <c r="M939" s="5">
        <f>ABS(IF(L939&lt;=0,L939/耗电量关键数据!$B$6/1000,L939/耗电量关键数据!$B$5/1000))</f>
        <v>14.142625224</v>
      </c>
      <c r="N939" s="5">
        <f>电气设备逐时使用率计算!H915</f>
        <v>1.1688450000000001</v>
      </c>
      <c r="O939" s="5">
        <f>灯光逐时使用率计算!H915</f>
        <v>0.37403039999999999</v>
      </c>
      <c r="P939" s="19">
        <f t="shared" si="128"/>
        <v>15.685500624000001</v>
      </c>
      <c r="Q939" s="19">
        <f t="shared" si="132"/>
        <v>0</v>
      </c>
      <c r="R939" s="20">
        <f t="shared" si="129"/>
        <v>0</v>
      </c>
      <c r="S939" s="20">
        <f t="shared" si="133"/>
        <v>0</v>
      </c>
      <c r="T939" s="20">
        <f>IF((T938+R939)&lt;0,0,IF((T938+R939)&gt;结论【关键目标】!C$28,结论【关键目标】!C$28,T938+R939))</f>
        <v>0</v>
      </c>
      <c r="U939" s="19">
        <f>IF((T938+R939)&lt;结论【关键目标】!$C$28,0,(发电量计算【计算逻辑页】!R939+发电量计算【计算逻辑页】!T938-结论【关键目标】!$C$28))</f>
        <v>0</v>
      </c>
      <c r="V939" s="5">
        <f t="shared" si="130"/>
        <v>0</v>
      </c>
      <c r="W939" s="5">
        <f t="shared" si="131"/>
        <v>0</v>
      </c>
      <c r="X939" s="5">
        <f t="shared" si="134"/>
        <v>0</v>
      </c>
    </row>
    <row r="940" spans="1:24" x14ac:dyDescent="0.15">
      <c r="A940" s="7">
        <v>939</v>
      </c>
      <c r="B940" s="7">
        <v>2</v>
      </c>
      <c r="C940" s="7">
        <v>9</v>
      </c>
      <c r="D940" s="7">
        <v>3</v>
      </c>
      <c r="E940" s="7">
        <v>40</v>
      </c>
      <c r="F940" s="7">
        <v>0</v>
      </c>
      <c r="G940" s="7">
        <v>0</v>
      </c>
      <c r="H940" s="7">
        <f t="shared" si="126"/>
        <v>4</v>
      </c>
      <c r="I940" s="16">
        <f t="shared" si="127"/>
        <v>44966</v>
      </c>
      <c r="J940" s="17">
        <v>0.2407</v>
      </c>
      <c r="K940" s="18">
        <f>G940*结论【关键目标】!C$27*0.7735*0.001</f>
        <v>0</v>
      </c>
      <c r="L940" s="5">
        <v>-37226.251929999999</v>
      </c>
      <c r="M940" s="5">
        <f>ABS(IF(L940&lt;=0,L940/耗电量关键数据!$B$6/1000,L940/耗电量关键数据!$B$5/1000))</f>
        <v>14.890500771999999</v>
      </c>
      <c r="N940" s="5">
        <f>电气设备逐时使用率计算!H916</f>
        <v>1.1688450000000001</v>
      </c>
      <c r="O940" s="5">
        <f>灯光逐时使用率计算!H916</f>
        <v>0.37403039999999999</v>
      </c>
      <c r="P940" s="19">
        <f t="shared" si="128"/>
        <v>16.433376171999999</v>
      </c>
      <c r="Q940" s="19">
        <f t="shared" si="132"/>
        <v>0</v>
      </c>
      <c r="R940" s="20">
        <f t="shared" si="129"/>
        <v>0</v>
      </c>
      <c r="S940" s="20">
        <f t="shared" si="133"/>
        <v>0</v>
      </c>
      <c r="T940" s="20">
        <f>IF((T939+R940)&lt;0,0,IF((T939+R940)&gt;结论【关键目标】!C$28,结论【关键目标】!C$28,T939+R940))</f>
        <v>0</v>
      </c>
      <c r="U940" s="19">
        <f>IF((T939+R940)&lt;结论【关键目标】!$C$28,0,(发电量计算【计算逻辑页】!R940+发电量计算【计算逻辑页】!T939-结论【关键目标】!$C$28))</f>
        <v>0</v>
      </c>
      <c r="V940" s="5">
        <f t="shared" si="130"/>
        <v>0</v>
      </c>
      <c r="W940" s="5">
        <f t="shared" si="131"/>
        <v>0</v>
      </c>
      <c r="X940" s="5">
        <f t="shared" si="134"/>
        <v>0</v>
      </c>
    </row>
    <row r="941" spans="1:24" x14ac:dyDescent="0.15">
      <c r="A941" s="7">
        <v>940</v>
      </c>
      <c r="B941" s="7">
        <v>2</v>
      </c>
      <c r="C941" s="7">
        <v>9</v>
      </c>
      <c r="D941" s="7">
        <v>4</v>
      </c>
      <c r="E941" s="7">
        <v>40</v>
      </c>
      <c r="F941" s="7">
        <v>-2</v>
      </c>
      <c r="G941" s="7">
        <v>0</v>
      </c>
      <c r="H941" s="7">
        <f t="shared" si="126"/>
        <v>4</v>
      </c>
      <c r="I941" s="16">
        <f t="shared" si="127"/>
        <v>44966</v>
      </c>
      <c r="J941" s="17">
        <v>0.2407</v>
      </c>
      <c r="K941" s="18">
        <f>G941*结论【关键目标】!C$27*0.7735*0.001</f>
        <v>0</v>
      </c>
      <c r="L941" s="5">
        <v>-38846.757460000001</v>
      </c>
      <c r="M941" s="5">
        <f>ABS(IF(L941&lt;=0,L941/耗电量关键数据!$B$6/1000,L941/耗电量关键数据!$B$5/1000))</f>
        <v>15.538702984</v>
      </c>
      <c r="N941" s="5">
        <f>电气设备逐时使用率计算!H917</f>
        <v>1.1688450000000001</v>
      </c>
      <c r="O941" s="5">
        <f>灯光逐时使用率计算!H917</f>
        <v>0.37403039999999999</v>
      </c>
      <c r="P941" s="19">
        <f t="shared" si="128"/>
        <v>17.081578384</v>
      </c>
      <c r="Q941" s="19">
        <f t="shared" si="132"/>
        <v>0</v>
      </c>
      <c r="R941" s="20">
        <f t="shared" si="129"/>
        <v>0</v>
      </c>
      <c r="S941" s="20">
        <f t="shared" si="133"/>
        <v>0</v>
      </c>
      <c r="T941" s="20">
        <f>IF((T940+R941)&lt;0,0,IF((T940+R941)&gt;结论【关键目标】!C$28,结论【关键目标】!C$28,T940+R941))</f>
        <v>0</v>
      </c>
      <c r="U941" s="19">
        <f>IF((T940+R941)&lt;结论【关键目标】!$C$28,0,(发电量计算【计算逻辑页】!R941+发电量计算【计算逻辑页】!T940-结论【关键目标】!$C$28))</f>
        <v>0</v>
      </c>
      <c r="V941" s="5">
        <f t="shared" si="130"/>
        <v>0</v>
      </c>
      <c r="W941" s="5">
        <f t="shared" si="131"/>
        <v>0</v>
      </c>
      <c r="X941" s="5">
        <f t="shared" si="134"/>
        <v>0</v>
      </c>
    </row>
    <row r="942" spans="1:24" x14ac:dyDescent="0.15">
      <c r="A942" s="7">
        <v>941</v>
      </c>
      <c r="B942" s="7">
        <v>2</v>
      </c>
      <c r="C942" s="7">
        <v>9</v>
      </c>
      <c r="D942" s="7">
        <v>5</v>
      </c>
      <c r="E942" s="7">
        <v>40</v>
      </c>
      <c r="F942" s="7">
        <v>-3</v>
      </c>
      <c r="G942" s="7">
        <v>0</v>
      </c>
      <c r="H942" s="7">
        <f t="shared" si="126"/>
        <v>4</v>
      </c>
      <c r="I942" s="16">
        <f t="shared" si="127"/>
        <v>44966</v>
      </c>
      <c r="J942" s="17">
        <v>0.2407</v>
      </c>
      <c r="K942" s="18">
        <f>G942*结论【关键目标】!C$27*0.7735*0.001</f>
        <v>0</v>
      </c>
      <c r="L942" s="5">
        <v>-40629.602850000003</v>
      </c>
      <c r="M942" s="5">
        <f>ABS(IF(L942&lt;=0,L942/耗电量关键数据!$B$6/1000,L942/耗电量关键数据!$B$5/1000))</f>
        <v>16.25184114</v>
      </c>
      <c r="N942" s="5">
        <f>电气设备逐时使用率计算!H918</f>
        <v>1.1688450000000001</v>
      </c>
      <c r="O942" s="5">
        <f>灯光逐时使用率计算!H918</f>
        <v>0.37403039999999999</v>
      </c>
      <c r="P942" s="19">
        <f t="shared" si="128"/>
        <v>17.79471654</v>
      </c>
      <c r="Q942" s="19">
        <f t="shared" si="132"/>
        <v>0</v>
      </c>
      <c r="R942" s="20">
        <f t="shared" si="129"/>
        <v>0</v>
      </c>
      <c r="S942" s="20">
        <f t="shared" si="133"/>
        <v>0</v>
      </c>
      <c r="T942" s="20">
        <f>IF((T941+R942)&lt;0,0,IF((T941+R942)&gt;结论【关键目标】!C$28,结论【关键目标】!C$28,T941+R942))</f>
        <v>0</v>
      </c>
      <c r="U942" s="19">
        <f>IF((T941+R942)&lt;结论【关键目标】!$C$28,0,(发电量计算【计算逻辑页】!R942+发电量计算【计算逻辑页】!T941-结论【关键目标】!$C$28))</f>
        <v>0</v>
      </c>
      <c r="V942" s="5">
        <f t="shared" si="130"/>
        <v>0</v>
      </c>
      <c r="W942" s="5">
        <f t="shared" si="131"/>
        <v>0</v>
      </c>
      <c r="X942" s="5">
        <f t="shared" si="134"/>
        <v>0</v>
      </c>
    </row>
    <row r="943" spans="1:24" x14ac:dyDescent="0.15">
      <c r="A943" s="7">
        <v>942</v>
      </c>
      <c r="B943" s="7">
        <v>2</v>
      </c>
      <c r="C943" s="7">
        <v>9</v>
      </c>
      <c r="D943" s="7">
        <v>6</v>
      </c>
      <c r="E943" s="7">
        <v>40</v>
      </c>
      <c r="F943" s="7">
        <v>-1.8</v>
      </c>
      <c r="G943" s="7">
        <v>0</v>
      </c>
      <c r="H943" s="7">
        <f t="shared" si="126"/>
        <v>4</v>
      </c>
      <c r="I943" s="16">
        <f t="shared" si="127"/>
        <v>44966</v>
      </c>
      <c r="J943" s="17">
        <v>0.2407</v>
      </c>
      <c r="K943" s="18">
        <f>G943*结论【关键目标】!C$27*0.7735*0.001</f>
        <v>0</v>
      </c>
      <c r="L943" s="5">
        <v>-42042.020669999998</v>
      </c>
      <c r="M943" s="5">
        <f>ABS(IF(L943&lt;=0,L943/耗电量关键数据!$B$6/1000,L943/耗电量关键数据!$B$5/1000))</f>
        <v>16.816808267999999</v>
      </c>
      <c r="N943" s="5">
        <f>电气设备逐时使用率计算!H919</f>
        <v>1.1688450000000001</v>
      </c>
      <c r="O943" s="5">
        <f>灯光逐时使用率计算!H919</f>
        <v>0.37403039999999999</v>
      </c>
      <c r="P943" s="19">
        <f t="shared" si="128"/>
        <v>18.359683667999999</v>
      </c>
      <c r="Q943" s="19">
        <f t="shared" si="132"/>
        <v>0</v>
      </c>
      <c r="R943" s="20">
        <f t="shared" si="129"/>
        <v>0</v>
      </c>
      <c r="S943" s="20">
        <f t="shared" si="133"/>
        <v>0</v>
      </c>
      <c r="T943" s="20">
        <f>IF((T942+R943)&lt;0,0,IF((T942+R943)&gt;结论【关键目标】!C$28,结论【关键目标】!C$28,T942+R943))</f>
        <v>0</v>
      </c>
      <c r="U943" s="19">
        <f>IF((T942+R943)&lt;结论【关键目标】!$C$28,0,(发电量计算【计算逻辑页】!R943+发电量计算【计算逻辑页】!T942-结论【关键目标】!$C$28))</f>
        <v>0</v>
      </c>
      <c r="V943" s="5">
        <f t="shared" si="130"/>
        <v>0</v>
      </c>
      <c r="W943" s="5">
        <f t="shared" si="131"/>
        <v>0</v>
      </c>
      <c r="X943" s="5">
        <f t="shared" si="134"/>
        <v>0</v>
      </c>
    </row>
    <row r="944" spans="1:24" x14ac:dyDescent="0.15">
      <c r="A944" s="7">
        <v>943</v>
      </c>
      <c r="B944" s="7">
        <v>2</v>
      </c>
      <c r="C944" s="7">
        <v>9</v>
      </c>
      <c r="D944" s="7">
        <v>7</v>
      </c>
      <c r="E944" s="7">
        <v>40</v>
      </c>
      <c r="F944" s="7">
        <v>-4</v>
      </c>
      <c r="G944" s="7">
        <v>0.5</v>
      </c>
      <c r="H944" s="7">
        <f t="shared" si="126"/>
        <v>4</v>
      </c>
      <c r="I944" s="16">
        <f t="shared" si="127"/>
        <v>44966</v>
      </c>
      <c r="J944" s="17">
        <v>0.2407</v>
      </c>
      <c r="K944" s="18">
        <f>G944*结论【关键目标】!C$27*0.7735*0.001</f>
        <v>4.641E-2</v>
      </c>
      <c r="L944" s="5">
        <v>-38075.114670000003</v>
      </c>
      <c r="M944" s="5">
        <f>ABS(IF(L944&lt;=0,L944/耗电量关键数据!$B$6/1000,L944/耗电量关键数据!$B$5/1000))</f>
        <v>15.230045868000001</v>
      </c>
      <c r="N944" s="5">
        <f>电气设备逐时使用率计算!H920</f>
        <v>2.3376900000000003</v>
      </c>
      <c r="O944" s="5">
        <f>灯光逐时使用率计算!H920</f>
        <v>1.2467680000000001</v>
      </c>
      <c r="P944" s="19">
        <f t="shared" si="128"/>
        <v>18.814503867999999</v>
      </c>
      <c r="Q944" s="19">
        <f t="shared" si="132"/>
        <v>0</v>
      </c>
      <c r="R944" s="20">
        <f t="shared" si="129"/>
        <v>4.641E-2</v>
      </c>
      <c r="S944" s="20">
        <f t="shared" si="133"/>
        <v>0</v>
      </c>
      <c r="T944" s="20">
        <f>IF((T943+R944)&lt;0,0,IF((T943+R944)&gt;结论【关键目标】!C$28,结论【关键目标】!C$28,T943+R944))</f>
        <v>4.641E-2</v>
      </c>
      <c r="U944" s="19">
        <f>IF((T943+R944)&lt;结论【关键目标】!$C$28,0,(发电量计算【计算逻辑页】!R944+发电量计算【计算逻辑页】!T943-结论【关键目标】!$C$28))</f>
        <v>0</v>
      </c>
      <c r="V944" s="5">
        <f t="shared" si="130"/>
        <v>0</v>
      </c>
      <c r="W944" s="5">
        <f t="shared" si="131"/>
        <v>1.1170886999999999E-2</v>
      </c>
      <c r="X944" s="5">
        <f t="shared" si="134"/>
        <v>0</v>
      </c>
    </row>
    <row r="945" spans="1:24" x14ac:dyDescent="0.15">
      <c r="A945" s="7">
        <v>944</v>
      </c>
      <c r="B945" s="7">
        <v>2</v>
      </c>
      <c r="C945" s="7">
        <v>9</v>
      </c>
      <c r="D945" s="7">
        <v>8</v>
      </c>
      <c r="E945" s="7">
        <v>40</v>
      </c>
      <c r="F945" s="7">
        <v>-6</v>
      </c>
      <c r="G945" s="7">
        <v>60.1</v>
      </c>
      <c r="H945" s="7">
        <f t="shared" si="126"/>
        <v>4</v>
      </c>
      <c r="I945" s="16">
        <f t="shared" si="127"/>
        <v>44966</v>
      </c>
      <c r="J945" s="17">
        <v>0.70809999999999995</v>
      </c>
      <c r="K945" s="18">
        <f>G945*结论【关键目标】!C$27*0.7735*0.001</f>
        <v>5.5784820000000002</v>
      </c>
      <c r="L945" s="5">
        <v>-37653.837699999996</v>
      </c>
      <c r="M945" s="5">
        <f>ABS(IF(L945&lt;=0,L945/耗电量关键数据!$B$6/1000,L945/耗电量关键数据!$B$5/1000))</f>
        <v>15.061535079999997</v>
      </c>
      <c r="N945" s="5">
        <f>电气设备逐时使用率计算!H921</f>
        <v>11.688450000000001</v>
      </c>
      <c r="O945" s="5">
        <f>灯光逐时使用率计算!H921</f>
        <v>6.2338399999999998</v>
      </c>
      <c r="P945" s="19">
        <f t="shared" si="128"/>
        <v>32.983825079999995</v>
      </c>
      <c r="Q945" s="19">
        <f t="shared" si="132"/>
        <v>0</v>
      </c>
      <c r="R945" s="20">
        <f t="shared" si="129"/>
        <v>5.5784820000000002</v>
      </c>
      <c r="S945" s="20">
        <f t="shared" si="133"/>
        <v>0</v>
      </c>
      <c r="T945" s="20">
        <f>IF((T944+R945)&lt;0,0,IF((T944+R945)&gt;结论【关键目标】!C$28,结论【关键目标】!C$28,T944+R945))</f>
        <v>5.624892</v>
      </c>
      <c r="U945" s="19">
        <f>IF((T944+R945)&lt;结论【关键目标】!$C$28,0,(发电量计算【计算逻辑页】!R945+发电量计算【计算逻辑页】!T944-结论【关键目标】!$C$28))</f>
        <v>0</v>
      </c>
      <c r="V945" s="5">
        <f t="shared" si="130"/>
        <v>0</v>
      </c>
      <c r="W945" s="5">
        <f t="shared" si="131"/>
        <v>3.9501231041999998</v>
      </c>
      <c r="X945" s="5">
        <f t="shared" si="134"/>
        <v>0</v>
      </c>
    </row>
    <row r="946" spans="1:24" x14ac:dyDescent="0.15">
      <c r="A946" s="7">
        <v>945</v>
      </c>
      <c r="B946" s="7">
        <v>2</v>
      </c>
      <c r="C946" s="7">
        <v>9</v>
      </c>
      <c r="D946" s="7">
        <v>9</v>
      </c>
      <c r="E946" s="7">
        <v>40</v>
      </c>
      <c r="F946" s="7">
        <v>-2.8</v>
      </c>
      <c r="G946" s="7">
        <v>173.2</v>
      </c>
      <c r="H946" s="7">
        <f t="shared" si="126"/>
        <v>4</v>
      </c>
      <c r="I946" s="16">
        <f t="shared" si="127"/>
        <v>44966</v>
      </c>
      <c r="J946" s="17">
        <v>0.70809999999999995</v>
      </c>
      <c r="K946" s="18">
        <f>G946*结论【关键目标】!C$27*0.7735*0.001</f>
        <v>16.076423999999999</v>
      </c>
      <c r="L946" s="5">
        <v>-17568.075229999999</v>
      </c>
      <c r="M946" s="5">
        <f>ABS(IF(L946&lt;=0,L946/耗电量关键数据!$B$6/1000,L946/耗电量关键数据!$B$5/1000))</f>
        <v>7.0272300919999999</v>
      </c>
      <c r="N946" s="5">
        <f>电气设备逐时使用率计算!H922</f>
        <v>22.208055000000002</v>
      </c>
      <c r="O946" s="5">
        <f>灯光逐时使用率计算!H922</f>
        <v>11.844296</v>
      </c>
      <c r="P946" s="19">
        <f t="shared" si="128"/>
        <v>41.079581091999998</v>
      </c>
      <c r="Q946" s="19">
        <f t="shared" si="132"/>
        <v>0</v>
      </c>
      <c r="R946" s="20">
        <f t="shared" si="129"/>
        <v>16.076423999999999</v>
      </c>
      <c r="S946" s="20">
        <f t="shared" si="133"/>
        <v>0</v>
      </c>
      <c r="T946" s="20">
        <f>IF((T945+R946)&lt;0,0,IF((T945+R946)&gt;结论【关键目标】!C$28,结论【关键目标】!C$28,T945+R946))</f>
        <v>21.701315999999998</v>
      </c>
      <c r="U946" s="19">
        <f>IF((T945+R946)&lt;结论【关键目标】!$C$28,0,(发电量计算【计算逻辑页】!R946+发电量计算【计算逻辑页】!T945-结论【关键目标】!$C$28))</f>
        <v>0</v>
      </c>
      <c r="V946" s="5">
        <f t="shared" si="130"/>
        <v>0</v>
      </c>
      <c r="W946" s="5">
        <f t="shared" si="131"/>
        <v>11.383715834399998</v>
      </c>
      <c r="X946" s="5">
        <f t="shared" si="134"/>
        <v>0</v>
      </c>
    </row>
    <row r="947" spans="1:24" x14ac:dyDescent="0.15">
      <c r="A947" s="7">
        <v>946</v>
      </c>
      <c r="B947" s="7">
        <v>2</v>
      </c>
      <c r="C947" s="7">
        <v>9</v>
      </c>
      <c r="D947" s="7">
        <v>10</v>
      </c>
      <c r="E947" s="7">
        <v>40</v>
      </c>
      <c r="F947" s="7">
        <v>-2</v>
      </c>
      <c r="G947" s="7">
        <v>305.10000000000002</v>
      </c>
      <c r="H947" s="7">
        <f t="shared" si="126"/>
        <v>4</v>
      </c>
      <c r="I947" s="16">
        <f t="shared" si="127"/>
        <v>44966</v>
      </c>
      <c r="J947" s="17">
        <v>0.70809999999999995</v>
      </c>
      <c r="K947" s="18">
        <f>G947*结论【关键目标】!C$27*0.7735*0.001</f>
        <v>28.319381999999997</v>
      </c>
      <c r="L947" s="5">
        <v>-10528.188239999999</v>
      </c>
      <c r="M947" s="5">
        <f>ABS(IF(L947&lt;=0,L947/耗电量关键数据!$B$6/1000,L947/耗电量关键数据!$B$5/1000))</f>
        <v>4.2112752960000002</v>
      </c>
      <c r="N947" s="5">
        <f>电气设备逐时使用率计算!H923</f>
        <v>22.208055000000002</v>
      </c>
      <c r="O947" s="5">
        <f>灯光逐时使用率计算!H923</f>
        <v>11.844296</v>
      </c>
      <c r="P947" s="19">
        <f t="shared" si="128"/>
        <v>38.263626295999998</v>
      </c>
      <c r="Q947" s="19">
        <f t="shared" si="132"/>
        <v>0</v>
      </c>
      <c r="R947" s="20">
        <f t="shared" si="129"/>
        <v>28.319381999999997</v>
      </c>
      <c r="S947" s="20">
        <f t="shared" si="133"/>
        <v>0</v>
      </c>
      <c r="T947" s="20">
        <f>IF((T946+R947)&lt;0,0,IF((T946+R947)&gt;结论【关键目标】!C$28,结论【关键目标】!C$28,T946+R947))</f>
        <v>22</v>
      </c>
      <c r="U947" s="19">
        <f>IF((T946+R947)&lt;结论【关键目标】!$C$28,0,(发电量计算【计算逻辑页】!R947+发电量计算【计算逻辑页】!T946-结论【关键目标】!$C$28))</f>
        <v>28.020697999999996</v>
      </c>
      <c r="V947" s="5">
        <f t="shared" si="130"/>
        <v>9.8072442999999971</v>
      </c>
      <c r="W947" s="5">
        <f t="shared" si="131"/>
        <v>20.052954394199997</v>
      </c>
      <c r="X947" s="5">
        <f t="shared" si="134"/>
        <v>0</v>
      </c>
    </row>
    <row r="948" spans="1:24" x14ac:dyDescent="0.15">
      <c r="A948" s="7">
        <v>947</v>
      </c>
      <c r="B948" s="7">
        <v>2</v>
      </c>
      <c r="C948" s="7">
        <v>9</v>
      </c>
      <c r="D948" s="7">
        <v>11</v>
      </c>
      <c r="E948" s="7">
        <v>40</v>
      </c>
      <c r="F948" s="7">
        <v>-1</v>
      </c>
      <c r="G948" s="7">
        <v>465.5</v>
      </c>
      <c r="H948" s="7">
        <f t="shared" si="126"/>
        <v>4</v>
      </c>
      <c r="I948" s="16">
        <f t="shared" si="127"/>
        <v>44966</v>
      </c>
      <c r="J948" s="17">
        <v>1.2267999999999999</v>
      </c>
      <c r="K948" s="18">
        <f>G948*结论【关键目标】!C$27*0.7735*0.001</f>
        <v>43.207709999999999</v>
      </c>
      <c r="L948" s="5">
        <v>-1637.61301</v>
      </c>
      <c r="M948" s="5">
        <f>ABS(IF(L948&lt;=0,L948/耗电量关键数据!$B$6/1000,L948/耗电量关键数据!$B$5/1000))</f>
        <v>0.65504520399999999</v>
      </c>
      <c r="N948" s="5">
        <f>电气设备逐时使用率计算!H924</f>
        <v>22.208055000000002</v>
      </c>
      <c r="O948" s="5">
        <f>灯光逐时使用率计算!H924</f>
        <v>11.844296</v>
      </c>
      <c r="P948" s="19">
        <f t="shared" si="128"/>
        <v>34.707396204000005</v>
      </c>
      <c r="Q948" s="19">
        <f t="shared" si="132"/>
        <v>34.707396204000005</v>
      </c>
      <c r="R948" s="20">
        <f t="shared" si="129"/>
        <v>8.5003137959999933</v>
      </c>
      <c r="S948" s="20">
        <f t="shared" si="133"/>
        <v>0</v>
      </c>
      <c r="T948" s="20">
        <f>IF((T947+R948)&lt;0,0,IF((T947+R948)&gt;结论【关键目标】!C$28,结论【关键目标】!C$28,T947+R948))</f>
        <v>22</v>
      </c>
      <c r="U948" s="19">
        <f>IF((T947+R948)&lt;结论【关键目标】!$C$28,0,(发电量计算【计算逻辑页】!R948+发电量计算【计算逻辑页】!T947-结论【关键目标】!$C$28))</f>
        <v>8.5003137959999933</v>
      </c>
      <c r="V948" s="5">
        <f t="shared" si="130"/>
        <v>2.9751098285999973</v>
      </c>
      <c r="W948" s="5">
        <f t="shared" si="131"/>
        <v>42.5790336630672</v>
      </c>
      <c r="X948" s="5">
        <f t="shared" si="134"/>
        <v>0</v>
      </c>
    </row>
    <row r="949" spans="1:24" x14ac:dyDescent="0.15">
      <c r="A949" s="7">
        <v>948</v>
      </c>
      <c r="B949" s="7">
        <v>2</v>
      </c>
      <c r="C949" s="7">
        <v>9</v>
      </c>
      <c r="D949" s="7">
        <v>12</v>
      </c>
      <c r="E949" s="7">
        <v>40</v>
      </c>
      <c r="F949" s="7">
        <v>2.6</v>
      </c>
      <c r="G949" s="7">
        <v>570</v>
      </c>
      <c r="H949" s="7">
        <f t="shared" si="126"/>
        <v>4</v>
      </c>
      <c r="I949" s="16">
        <f t="shared" si="127"/>
        <v>44966</v>
      </c>
      <c r="J949" s="17">
        <v>1.2267999999999999</v>
      </c>
      <c r="K949" s="18">
        <f>G949*结论【关键目标】!C$27*0.7735*0.001</f>
        <v>52.907399999999996</v>
      </c>
      <c r="L949" s="5">
        <v>-6292.4051730000001</v>
      </c>
      <c r="M949" s="5">
        <f>ABS(IF(L949&lt;=0,L949/耗电量关键数据!$B$6/1000,L949/耗电量关键数据!$B$5/1000))</f>
        <v>2.5169620691999999</v>
      </c>
      <c r="N949" s="5">
        <f>电气设备逐时使用率计算!H925</f>
        <v>11.688450000000001</v>
      </c>
      <c r="O949" s="5">
        <f>灯光逐时使用率计算!H925</f>
        <v>9.9741440000000008</v>
      </c>
      <c r="P949" s="19">
        <f t="shared" si="128"/>
        <v>24.179556069200004</v>
      </c>
      <c r="Q949" s="19">
        <f t="shared" si="132"/>
        <v>24.179556069200004</v>
      </c>
      <c r="R949" s="20">
        <f t="shared" si="129"/>
        <v>28.727843930799992</v>
      </c>
      <c r="S949" s="20">
        <f t="shared" si="133"/>
        <v>0</v>
      </c>
      <c r="T949" s="20">
        <f>IF((T948+R949)&lt;0,0,IF((T948+R949)&gt;结论【关键目标】!C$28,结论【关键目标】!C$28,T948+R949))</f>
        <v>22</v>
      </c>
      <c r="U949" s="19">
        <f>IF((T948+R949)&lt;结论【关键目标】!$C$28,0,(发电量计算【计算逻辑页】!R949+发电量计算【计算逻辑页】!T948-结论【关键目标】!$C$28))</f>
        <v>28.727843930799992</v>
      </c>
      <c r="V949" s="5">
        <f t="shared" si="130"/>
        <v>10.054745375779996</v>
      </c>
      <c r="W949" s="5">
        <f t="shared" si="131"/>
        <v>29.663479385694561</v>
      </c>
      <c r="X949" s="5">
        <f t="shared" si="134"/>
        <v>0</v>
      </c>
    </row>
    <row r="950" spans="1:24" x14ac:dyDescent="0.15">
      <c r="A950" s="7">
        <v>949</v>
      </c>
      <c r="B950" s="7">
        <v>2</v>
      </c>
      <c r="C950" s="7">
        <v>9</v>
      </c>
      <c r="D950" s="7">
        <v>13</v>
      </c>
      <c r="E950" s="7">
        <v>40</v>
      </c>
      <c r="F950" s="7">
        <v>5</v>
      </c>
      <c r="G950" s="7">
        <v>632</v>
      </c>
      <c r="H950" s="7">
        <f t="shared" si="126"/>
        <v>4</v>
      </c>
      <c r="I950" s="16">
        <f t="shared" si="127"/>
        <v>44966</v>
      </c>
      <c r="J950" s="17">
        <v>1.2267999999999999</v>
      </c>
      <c r="K950" s="18">
        <f>G950*结论【关键目标】!C$27*0.7735*0.001</f>
        <v>58.662239999999997</v>
      </c>
      <c r="L950" s="5">
        <v>-4825.9281289999999</v>
      </c>
      <c r="M950" s="5">
        <f>ABS(IF(L950&lt;=0,L950/耗电量关键数据!$B$6/1000,L950/耗电量关键数据!$B$5/1000))</f>
        <v>1.9303712516</v>
      </c>
      <c r="N950" s="5">
        <f>电气设备逐时使用率计算!H926</f>
        <v>11.688450000000001</v>
      </c>
      <c r="O950" s="5">
        <f>灯光逐时使用率计算!H926</f>
        <v>9.9741440000000008</v>
      </c>
      <c r="P950" s="19">
        <f t="shared" si="128"/>
        <v>23.592965251600003</v>
      </c>
      <c r="Q950" s="19">
        <f t="shared" si="132"/>
        <v>23.592965251600003</v>
      </c>
      <c r="R950" s="20">
        <f t="shared" si="129"/>
        <v>35.069274748399991</v>
      </c>
      <c r="S950" s="20">
        <f t="shared" si="133"/>
        <v>0</v>
      </c>
      <c r="T950" s="20">
        <f>IF((T949+R950)&lt;0,0,IF((T949+R950)&gt;结论【关键目标】!C$28,结论【关键目标】!C$28,T949+R950))</f>
        <v>22</v>
      </c>
      <c r="U950" s="19">
        <f>IF((T949+R950)&lt;结论【关键目标】!$C$28,0,(发电量计算【计算逻辑页】!R950+发电量计算【计算逻辑页】!T949-结论【关键目标】!$C$28))</f>
        <v>35.069274748399991</v>
      </c>
      <c r="V950" s="5">
        <f t="shared" si="130"/>
        <v>12.274246161939995</v>
      </c>
      <c r="W950" s="5">
        <f t="shared" si="131"/>
        <v>28.943849770662879</v>
      </c>
      <c r="X950" s="5">
        <f t="shared" si="134"/>
        <v>0</v>
      </c>
    </row>
    <row r="951" spans="1:24" x14ac:dyDescent="0.15">
      <c r="A951" s="7">
        <v>950</v>
      </c>
      <c r="B951" s="7">
        <v>2</v>
      </c>
      <c r="C951" s="7">
        <v>9</v>
      </c>
      <c r="D951" s="7">
        <v>14</v>
      </c>
      <c r="E951" s="7">
        <v>40</v>
      </c>
      <c r="F951" s="7">
        <v>6</v>
      </c>
      <c r="G951" s="7">
        <v>528.6</v>
      </c>
      <c r="H951" s="7">
        <f t="shared" si="126"/>
        <v>4</v>
      </c>
      <c r="I951" s="16">
        <f t="shared" si="127"/>
        <v>44966</v>
      </c>
      <c r="J951" s="17">
        <v>1.2267999999999999</v>
      </c>
      <c r="K951" s="18">
        <f>G951*结论【关键目标】!C$27*0.7735*0.001</f>
        <v>49.064651999999995</v>
      </c>
      <c r="L951" s="5">
        <v>0</v>
      </c>
      <c r="M951" s="5">
        <f>ABS(IF(L951&lt;=0,L951/耗电量关键数据!$B$6/1000,L951/耗电量关键数据!$B$5/1000))</f>
        <v>0</v>
      </c>
      <c r="N951" s="5">
        <f>电气设备逐时使用率计算!H927</f>
        <v>22.208055000000002</v>
      </c>
      <c r="O951" s="5">
        <f>灯光逐时使用率计算!H927</f>
        <v>11.844296</v>
      </c>
      <c r="P951" s="19">
        <f t="shared" si="128"/>
        <v>34.052351000000002</v>
      </c>
      <c r="Q951" s="19">
        <f t="shared" si="132"/>
        <v>34.052351000000002</v>
      </c>
      <c r="R951" s="20">
        <f t="shared" si="129"/>
        <v>15.012300999999994</v>
      </c>
      <c r="S951" s="20">
        <f t="shared" si="133"/>
        <v>0</v>
      </c>
      <c r="T951" s="20">
        <f>IF((T950+R951)&lt;0,0,IF((T950+R951)&gt;结论【关键目标】!C$28,结论【关键目标】!C$28,T950+R951))</f>
        <v>22</v>
      </c>
      <c r="U951" s="19">
        <f>IF((T950+R951)&lt;结论【关键目标】!$C$28,0,(发电量计算【计算逻辑页】!R951+发电量计算【计算逻辑页】!T950-结论【关键目标】!$C$28))</f>
        <v>15.012300999999994</v>
      </c>
      <c r="V951" s="5">
        <f t="shared" si="130"/>
        <v>5.2543053499999974</v>
      </c>
      <c r="W951" s="5">
        <f t="shared" si="131"/>
        <v>41.775424206799997</v>
      </c>
      <c r="X951" s="5">
        <f t="shared" si="134"/>
        <v>0</v>
      </c>
    </row>
    <row r="952" spans="1:24" x14ac:dyDescent="0.15">
      <c r="A952" s="7">
        <v>951</v>
      </c>
      <c r="B952" s="7">
        <v>2</v>
      </c>
      <c r="C952" s="7">
        <v>9</v>
      </c>
      <c r="D952" s="7">
        <v>15</v>
      </c>
      <c r="E952" s="7">
        <v>40</v>
      </c>
      <c r="F952" s="7">
        <v>6</v>
      </c>
      <c r="G952" s="7">
        <v>332.8</v>
      </c>
      <c r="H952" s="7">
        <f t="shared" si="126"/>
        <v>4</v>
      </c>
      <c r="I952" s="16">
        <f t="shared" si="127"/>
        <v>44966</v>
      </c>
      <c r="J952" s="17">
        <v>1.2267999999999999</v>
      </c>
      <c r="K952" s="18">
        <f>G952*结论【关键目标】!C$27*0.7735*0.001</f>
        <v>30.890495999999999</v>
      </c>
      <c r="L952" s="5">
        <v>0</v>
      </c>
      <c r="M952" s="5">
        <f>ABS(IF(L952&lt;=0,L952/耗电量关键数据!$B$6/1000,L952/耗电量关键数据!$B$5/1000))</f>
        <v>0</v>
      </c>
      <c r="N952" s="5">
        <f>电气设备逐时使用率计算!H928</f>
        <v>22.208055000000002</v>
      </c>
      <c r="O952" s="5">
        <f>灯光逐时使用率计算!H928</f>
        <v>11.844296</v>
      </c>
      <c r="P952" s="19">
        <f t="shared" si="128"/>
        <v>34.052351000000002</v>
      </c>
      <c r="Q952" s="19">
        <f t="shared" si="132"/>
        <v>34.052351000000002</v>
      </c>
      <c r="R952" s="20">
        <f t="shared" si="129"/>
        <v>-3.1618550000000027</v>
      </c>
      <c r="S952" s="20">
        <f t="shared" si="133"/>
        <v>3.1618550000000027</v>
      </c>
      <c r="T952" s="20">
        <f>IF((T951+R952)&lt;0,0,IF((T951+R952)&gt;结论【关键目标】!C$28,结论【关键目标】!C$28,T951+R952))</f>
        <v>18.838144999999997</v>
      </c>
      <c r="U952" s="19">
        <f>IF((T951+R952)&lt;结论【关键目标】!$C$28,0,(发电量计算【计算逻辑页】!R952+发电量计算【计算逻辑页】!T951-结论【关键目标】!$C$28))</f>
        <v>0</v>
      </c>
      <c r="V952" s="5">
        <f t="shared" si="130"/>
        <v>0</v>
      </c>
      <c r="W952" s="5">
        <f t="shared" si="131"/>
        <v>37.896460492799996</v>
      </c>
      <c r="X952" s="5">
        <f t="shared" si="134"/>
        <v>2.7723144640000021</v>
      </c>
    </row>
    <row r="953" spans="1:24" x14ac:dyDescent="0.15">
      <c r="A953" s="7">
        <v>952</v>
      </c>
      <c r="B953" s="7">
        <v>2</v>
      </c>
      <c r="C953" s="7">
        <v>9</v>
      </c>
      <c r="D953" s="7">
        <v>16</v>
      </c>
      <c r="E953" s="7">
        <v>40</v>
      </c>
      <c r="F953" s="7">
        <v>6</v>
      </c>
      <c r="G953" s="7">
        <v>132.69999999999999</v>
      </c>
      <c r="H953" s="7">
        <f t="shared" si="126"/>
        <v>4</v>
      </c>
      <c r="I953" s="16">
        <f t="shared" si="127"/>
        <v>44966</v>
      </c>
      <c r="J953" s="17">
        <v>0.70809999999999995</v>
      </c>
      <c r="K953" s="18">
        <f>G953*结论【关键目标】!C$27*0.7735*0.001</f>
        <v>12.317213999999998</v>
      </c>
      <c r="L953" s="5">
        <v>-5036.8562320000001</v>
      </c>
      <c r="M953" s="5">
        <f>ABS(IF(L953&lt;=0,L953/耗电量关键数据!$B$6/1000,L953/耗电量关键数据!$B$5/1000))</f>
        <v>2.0147424928</v>
      </c>
      <c r="N953" s="5">
        <f>电气设备逐时使用率计算!H929</f>
        <v>22.208055000000002</v>
      </c>
      <c r="O953" s="5">
        <f>灯光逐时使用率计算!H929</f>
        <v>11.844296</v>
      </c>
      <c r="P953" s="19">
        <f t="shared" si="128"/>
        <v>36.067093492799998</v>
      </c>
      <c r="Q953" s="19">
        <f t="shared" si="132"/>
        <v>0</v>
      </c>
      <c r="R953" s="20">
        <f t="shared" si="129"/>
        <v>12.317213999999998</v>
      </c>
      <c r="S953" s="20">
        <f t="shared" si="133"/>
        <v>0</v>
      </c>
      <c r="T953" s="20">
        <f>IF((T952+R953)&lt;0,0,IF((T952+R953)&gt;结论【关键目标】!C$28,结论【关键目标】!C$28,T952+R953))</f>
        <v>22</v>
      </c>
      <c r="U953" s="19">
        <f>IF((T952+R953)&lt;结论【关键目标】!$C$28,0,(发电量计算【计算逻辑页】!R953+发电量计算【计算逻辑页】!T952-结论【关键目标】!$C$28))</f>
        <v>9.1553589999999971</v>
      </c>
      <c r="V953" s="5">
        <f t="shared" si="130"/>
        <v>3.2043756499999989</v>
      </c>
      <c r="W953" s="5">
        <f t="shared" si="131"/>
        <v>8.721819233399998</v>
      </c>
      <c r="X953" s="5">
        <f t="shared" si="134"/>
        <v>0</v>
      </c>
    </row>
    <row r="954" spans="1:24" x14ac:dyDescent="0.15">
      <c r="A954" s="7">
        <v>953</v>
      </c>
      <c r="B954" s="7">
        <v>2</v>
      </c>
      <c r="C954" s="7">
        <v>9</v>
      </c>
      <c r="D954" s="7">
        <v>17</v>
      </c>
      <c r="E954" s="7">
        <v>40</v>
      </c>
      <c r="F954" s="7">
        <v>6</v>
      </c>
      <c r="G954" s="7">
        <v>0</v>
      </c>
      <c r="H954" s="7">
        <f t="shared" si="126"/>
        <v>4</v>
      </c>
      <c r="I954" s="16">
        <f t="shared" si="127"/>
        <v>44966</v>
      </c>
      <c r="J954" s="17">
        <v>0.70809999999999995</v>
      </c>
      <c r="K954" s="18">
        <f>G954*结论【关键目标】!C$27*0.7735*0.001</f>
        <v>0</v>
      </c>
      <c r="L954" s="5">
        <v>-9465.8639149999999</v>
      </c>
      <c r="M954" s="5">
        <f>ABS(IF(L954&lt;=0,L954/耗电量关键数据!$B$6/1000,L954/耗电量关键数据!$B$5/1000))</f>
        <v>3.7863455660000001</v>
      </c>
      <c r="N954" s="5">
        <f>电气设备逐时使用率计算!H930</f>
        <v>22.208055000000002</v>
      </c>
      <c r="O954" s="5">
        <f>灯光逐时使用率计算!H930</f>
        <v>11.844296</v>
      </c>
      <c r="P954" s="19">
        <f t="shared" si="128"/>
        <v>37.838696566000003</v>
      </c>
      <c r="Q954" s="19">
        <f t="shared" si="132"/>
        <v>0</v>
      </c>
      <c r="R954" s="20">
        <f t="shared" si="129"/>
        <v>0</v>
      </c>
      <c r="S954" s="20">
        <f t="shared" si="133"/>
        <v>0</v>
      </c>
      <c r="T954" s="20">
        <f>IF((T953+R954)&lt;0,0,IF((T953+R954)&gt;结论【关键目标】!C$28,结论【关键目标】!C$28,T953+R954))</f>
        <v>22</v>
      </c>
      <c r="U954" s="19">
        <f>IF((T953+R954)&lt;结论【关键目标】!$C$28,0,(发电量计算【计算逻辑页】!R954+发电量计算【计算逻辑页】!T953-结论【关键目标】!$C$28))</f>
        <v>0</v>
      </c>
      <c r="V954" s="5">
        <f t="shared" si="130"/>
        <v>0</v>
      </c>
      <c r="W954" s="5">
        <f t="shared" si="131"/>
        <v>0</v>
      </c>
      <c r="X954" s="5">
        <f t="shared" si="134"/>
        <v>0</v>
      </c>
    </row>
    <row r="955" spans="1:24" x14ac:dyDescent="0.15">
      <c r="A955" s="7">
        <v>954</v>
      </c>
      <c r="B955" s="7">
        <v>2</v>
      </c>
      <c r="C955" s="7">
        <v>9</v>
      </c>
      <c r="D955" s="7">
        <v>18</v>
      </c>
      <c r="E955" s="7">
        <v>40</v>
      </c>
      <c r="F955" s="7">
        <v>5</v>
      </c>
      <c r="G955" s="7">
        <v>0</v>
      </c>
      <c r="H955" s="7">
        <f t="shared" si="126"/>
        <v>4</v>
      </c>
      <c r="I955" s="16">
        <f t="shared" si="127"/>
        <v>44966</v>
      </c>
      <c r="J955" s="17">
        <v>0.70809999999999995</v>
      </c>
      <c r="K955" s="18">
        <f>G955*结论【关键目标】!C$27*0.7735*0.001</f>
        <v>0</v>
      </c>
      <c r="L955" s="5">
        <v>-25892.522700000001</v>
      </c>
      <c r="M955" s="5">
        <f>ABS(IF(L955&lt;=0,L955/耗电量关键数据!$B$6/1000,L955/耗电量关键数据!$B$5/1000))</f>
        <v>10.357009079999999</v>
      </c>
      <c r="N955" s="5">
        <f>电气设备逐时使用率计算!H931</f>
        <v>7.0130699999999999</v>
      </c>
      <c r="O955" s="5">
        <f>灯光逐时使用率计算!H931</f>
        <v>3.7403040000000001</v>
      </c>
      <c r="P955" s="19">
        <f t="shared" si="128"/>
        <v>21.110383079999998</v>
      </c>
      <c r="Q955" s="19">
        <f t="shared" si="132"/>
        <v>0</v>
      </c>
      <c r="R955" s="20">
        <f t="shared" si="129"/>
        <v>0</v>
      </c>
      <c r="S955" s="20">
        <f t="shared" si="133"/>
        <v>0</v>
      </c>
      <c r="T955" s="20">
        <f>IF((T954+R955)&lt;0,0,IF((T954+R955)&gt;结论【关键目标】!C$28,结论【关键目标】!C$28,T954+R955))</f>
        <v>22</v>
      </c>
      <c r="U955" s="19">
        <f>IF((T954+R955)&lt;结论【关键目标】!$C$28,0,(发电量计算【计算逻辑页】!R955+发电量计算【计算逻辑页】!T954-结论【关键目标】!$C$28))</f>
        <v>0</v>
      </c>
      <c r="V955" s="5">
        <f t="shared" si="130"/>
        <v>0</v>
      </c>
      <c r="W955" s="5">
        <f t="shared" si="131"/>
        <v>0</v>
      </c>
      <c r="X955" s="5">
        <f t="shared" si="134"/>
        <v>0</v>
      </c>
    </row>
    <row r="956" spans="1:24" x14ac:dyDescent="0.15">
      <c r="A956" s="7">
        <v>955</v>
      </c>
      <c r="B956" s="7">
        <v>2</v>
      </c>
      <c r="C956" s="7">
        <v>9</v>
      </c>
      <c r="D956" s="7">
        <v>19</v>
      </c>
      <c r="E956" s="7">
        <v>40</v>
      </c>
      <c r="F956" s="7">
        <v>3</v>
      </c>
      <c r="G956" s="7">
        <v>0</v>
      </c>
      <c r="H956" s="7">
        <f t="shared" si="126"/>
        <v>4</v>
      </c>
      <c r="I956" s="16">
        <f t="shared" si="127"/>
        <v>44966</v>
      </c>
      <c r="J956" s="17">
        <v>1.2267999999999999</v>
      </c>
      <c r="K956" s="18">
        <f>G956*结论【关键目标】!C$27*0.7735*0.001</f>
        <v>0</v>
      </c>
      <c r="L956" s="5">
        <v>-16484.164379999998</v>
      </c>
      <c r="M956" s="5">
        <f>ABS(IF(L956&lt;=0,L956/耗电量关键数据!$B$6/1000,L956/耗电量关键数据!$B$5/1000))</f>
        <v>6.5936657519999988</v>
      </c>
      <c r="N956" s="5">
        <f>电气设备逐时使用率计算!H932</f>
        <v>7.0130699999999999</v>
      </c>
      <c r="O956" s="5">
        <f>灯光逐时使用率计算!H932</f>
        <v>3.7403040000000001</v>
      </c>
      <c r="P956" s="19">
        <f t="shared" si="128"/>
        <v>17.347039752000001</v>
      </c>
      <c r="Q956" s="19">
        <f t="shared" si="132"/>
        <v>17.347039752000001</v>
      </c>
      <c r="R956" s="20">
        <f t="shared" si="129"/>
        <v>-17.347039752000001</v>
      </c>
      <c r="S956" s="20">
        <f t="shared" si="133"/>
        <v>17.347039752000001</v>
      </c>
      <c r="T956" s="20">
        <f>IF((T955+R956)&lt;0,0,IF((T955+R956)&gt;结论【关键目标】!C$28,结论【关键目标】!C$28,T955+R956))</f>
        <v>4.6529602479999994</v>
      </c>
      <c r="U956" s="19">
        <f>IF((T955+R956)&lt;结论【关键目标】!$C$28,0,(发电量计算【计算逻辑页】!R956+发电量计算【计算逻辑页】!T955-结论【关键目标】!$C$28))</f>
        <v>0</v>
      </c>
      <c r="V956" s="5">
        <f t="shared" si="130"/>
        <v>0</v>
      </c>
      <c r="W956" s="5">
        <f t="shared" si="131"/>
        <v>0</v>
      </c>
      <c r="X956" s="5">
        <f t="shared" si="134"/>
        <v>4.0797155454463994</v>
      </c>
    </row>
    <row r="957" spans="1:24" x14ac:dyDescent="0.15">
      <c r="A957" s="7">
        <v>956</v>
      </c>
      <c r="B957" s="7">
        <v>2</v>
      </c>
      <c r="C957" s="7">
        <v>9</v>
      </c>
      <c r="D957" s="7">
        <v>20</v>
      </c>
      <c r="E957" s="7">
        <v>40</v>
      </c>
      <c r="F957" s="7">
        <v>1</v>
      </c>
      <c r="G957" s="7">
        <v>0</v>
      </c>
      <c r="H957" s="7">
        <f t="shared" si="126"/>
        <v>4</v>
      </c>
      <c r="I957" s="16">
        <f t="shared" si="127"/>
        <v>44966</v>
      </c>
      <c r="J957" s="17">
        <v>1.2267999999999999</v>
      </c>
      <c r="K957" s="18">
        <f>G957*结论【关键目标】!C$27*0.7735*0.001</f>
        <v>0</v>
      </c>
      <c r="L957" s="5">
        <v>-26423.68865</v>
      </c>
      <c r="M957" s="5">
        <f>ABS(IF(L957&lt;=0,L957/耗电量关键数据!$B$6/1000,L957/耗电量关键数据!$B$5/1000))</f>
        <v>10.56947546</v>
      </c>
      <c r="N957" s="5">
        <f>电气设备逐时使用率计算!H933</f>
        <v>1.1688450000000001</v>
      </c>
      <c r="O957" s="5">
        <f>灯光逐时使用率计算!H933</f>
        <v>0.37403039999999999</v>
      </c>
      <c r="P957" s="19">
        <f t="shared" si="128"/>
        <v>12.112350860000001</v>
      </c>
      <c r="Q957" s="19">
        <f t="shared" si="132"/>
        <v>12.112350860000001</v>
      </c>
      <c r="R957" s="20">
        <f t="shared" si="129"/>
        <v>-12.112350860000001</v>
      </c>
      <c r="S957" s="20">
        <f t="shared" si="133"/>
        <v>12.112350860000001</v>
      </c>
      <c r="T957" s="20">
        <f>IF((T956+R957)&lt;0,0,IF((T956+R957)&gt;结论【关键目标】!C$28,结论【关键目标】!C$28,T956+R957))</f>
        <v>0</v>
      </c>
      <c r="U957" s="19">
        <f>IF((T956+R957)&lt;结论【关键目标】!$C$28,0,(发电量计算【计算逻辑页】!R957+发电量计算【计算逻辑页】!T956-结论【关键目标】!$C$28))</f>
        <v>0</v>
      </c>
      <c r="V957" s="5">
        <f t="shared" si="130"/>
        <v>0</v>
      </c>
      <c r="W957" s="5">
        <f t="shared" si="131"/>
        <v>0</v>
      </c>
      <c r="X957" s="5">
        <f t="shared" si="134"/>
        <v>0</v>
      </c>
    </row>
    <row r="958" spans="1:24" x14ac:dyDescent="0.15">
      <c r="A958" s="7">
        <v>957</v>
      </c>
      <c r="B958" s="7">
        <v>2</v>
      </c>
      <c r="C958" s="7">
        <v>9</v>
      </c>
      <c r="D958" s="7">
        <v>21</v>
      </c>
      <c r="E958" s="7">
        <v>40</v>
      </c>
      <c r="F958" s="7">
        <v>1.4</v>
      </c>
      <c r="G958" s="7">
        <v>0</v>
      </c>
      <c r="H958" s="7">
        <f t="shared" si="126"/>
        <v>4</v>
      </c>
      <c r="I958" s="16">
        <f t="shared" si="127"/>
        <v>44966</v>
      </c>
      <c r="J958" s="17">
        <v>1.2267999999999999</v>
      </c>
      <c r="K958" s="18">
        <f>G958*结论【关键目标】!C$27*0.7735*0.001</f>
        <v>0</v>
      </c>
      <c r="L958" s="5">
        <v>-30237.621739999999</v>
      </c>
      <c r="M958" s="5">
        <f>ABS(IF(L958&lt;=0,L958/耗电量关键数据!$B$6/1000,L958/耗电量关键数据!$B$5/1000))</f>
        <v>12.095048695999999</v>
      </c>
      <c r="N958" s="5">
        <f>电气设备逐时使用率计算!H934</f>
        <v>1.1688450000000001</v>
      </c>
      <c r="O958" s="5">
        <f>灯光逐时使用率计算!H934</f>
        <v>0.37403039999999999</v>
      </c>
      <c r="P958" s="19">
        <f t="shared" si="128"/>
        <v>13.637924096000001</v>
      </c>
      <c r="Q958" s="19">
        <f t="shared" si="132"/>
        <v>13.637924096000001</v>
      </c>
      <c r="R958" s="20">
        <f t="shared" si="129"/>
        <v>-13.637924096000001</v>
      </c>
      <c r="S958" s="20">
        <f t="shared" si="133"/>
        <v>13.637924096000001</v>
      </c>
      <c r="T958" s="20">
        <f>IF((T957+R958)&lt;0,0,IF((T957+R958)&gt;结论【关键目标】!C$28,结论【关键目标】!C$28,T957+R958))</f>
        <v>0</v>
      </c>
      <c r="U958" s="19">
        <f>IF((T957+R958)&lt;结论【关键目标】!$C$28,0,(发电量计算【计算逻辑页】!R958+发电量计算【计算逻辑页】!T957-结论【关键目标】!$C$28))</f>
        <v>0</v>
      </c>
      <c r="V958" s="5">
        <f t="shared" si="130"/>
        <v>0</v>
      </c>
      <c r="W958" s="5">
        <f t="shared" si="131"/>
        <v>0</v>
      </c>
      <c r="X958" s="5">
        <f t="shared" si="134"/>
        <v>0</v>
      </c>
    </row>
    <row r="959" spans="1:24" x14ac:dyDescent="0.15">
      <c r="A959" s="7">
        <v>958</v>
      </c>
      <c r="B959" s="7">
        <v>2</v>
      </c>
      <c r="C959" s="7">
        <v>9</v>
      </c>
      <c r="D959" s="7">
        <v>22</v>
      </c>
      <c r="E959" s="7">
        <v>40</v>
      </c>
      <c r="F959" s="7">
        <v>-2</v>
      </c>
      <c r="G959" s="7">
        <v>0</v>
      </c>
      <c r="H959" s="7">
        <f t="shared" si="126"/>
        <v>4</v>
      </c>
      <c r="I959" s="16">
        <f t="shared" si="127"/>
        <v>44966</v>
      </c>
      <c r="J959" s="17">
        <v>0.70809999999999995</v>
      </c>
      <c r="K959" s="18">
        <f>G959*结论【关键目标】!C$27*0.7735*0.001</f>
        <v>0</v>
      </c>
      <c r="L959" s="5">
        <v>-32270.393120000001</v>
      </c>
      <c r="M959" s="5">
        <f>ABS(IF(L959&lt;=0,L959/耗电量关键数据!$B$6/1000,L959/耗电量关键数据!$B$5/1000))</f>
        <v>12.908157248</v>
      </c>
      <c r="N959" s="5">
        <f>电气设备逐时使用率计算!H935</f>
        <v>1.1688450000000001</v>
      </c>
      <c r="O959" s="5">
        <f>灯光逐时使用率计算!H935</f>
        <v>0.37403039999999999</v>
      </c>
      <c r="P959" s="19">
        <f t="shared" si="128"/>
        <v>14.451032648</v>
      </c>
      <c r="Q959" s="19">
        <f t="shared" si="132"/>
        <v>0</v>
      </c>
      <c r="R959" s="20">
        <f t="shared" si="129"/>
        <v>0</v>
      </c>
      <c r="S959" s="20">
        <f t="shared" si="133"/>
        <v>0</v>
      </c>
      <c r="T959" s="20">
        <f>IF((T958+R959)&lt;0,0,IF((T958+R959)&gt;结论【关键目标】!C$28,结论【关键目标】!C$28,T958+R959))</f>
        <v>0</v>
      </c>
      <c r="U959" s="19">
        <f>IF((T958+R959)&lt;结论【关键目标】!$C$28,0,(发电量计算【计算逻辑页】!R959+发电量计算【计算逻辑页】!T958-结论【关键目标】!$C$28))</f>
        <v>0</v>
      </c>
      <c r="V959" s="5">
        <f t="shared" si="130"/>
        <v>0</v>
      </c>
      <c r="W959" s="5">
        <f t="shared" si="131"/>
        <v>0</v>
      </c>
      <c r="X959" s="5">
        <f t="shared" si="134"/>
        <v>0</v>
      </c>
    </row>
    <row r="960" spans="1:24" x14ac:dyDescent="0.15">
      <c r="A960" s="7">
        <v>959</v>
      </c>
      <c r="B960" s="7">
        <v>2</v>
      </c>
      <c r="C960" s="7">
        <v>9</v>
      </c>
      <c r="D960" s="7">
        <v>23</v>
      </c>
      <c r="E960" s="7">
        <v>40</v>
      </c>
      <c r="F960" s="7">
        <v>-1</v>
      </c>
      <c r="G960" s="7">
        <v>0</v>
      </c>
      <c r="H960" s="7">
        <f t="shared" si="126"/>
        <v>4</v>
      </c>
      <c r="I960" s="16">
        <f t="shared" si="127"/>
        <v>44966</v>
      </c>
      <c r="J960" s="17">
        <v>0.70809999999999995</v>
      </c>
      <c r="K960" s="18">
        <f>G960*结论【关键目标】!C$27*0.7735*0.001</f>
        <v>0</v>
      </c>
      <c r="L960" s="5">
        <v>-33893.144990000001</v>
      </c>
      <c r="M960" s="5">
        <f>ABS(IF(L960&lt;=0,L960/耗电量关键数据!$B$6/1000,L960/耗电量关键数据!$B$5/1000))</f>
        <v>13.557257996000001</v>
      </c>
      <c r="N960" s="5">
        <f>电气设备逐时使用率计算!H936</f>
        <v>1.1688450000000001</v>
      </c>
      <c r="O960" s="5">
        <f>灯光逐时使用率计算!H936</f>
        <v>0.37403039999999999</v>
      </c>
      <c r="P960" s="19">
        <f t="shared" si="128"/>
        <v>15.100133396000002</v>
      </c>
      <c r="Q960" s="19">
        <f t="shared" si="132"/>
        <v>0</v>
      </c>
      <c r="R960" s="20">
        <f t="shared" si="129"/>
        <v>0</v>
      </c>
      <c r="S960" s="20">
        <f t="shared" si="133"/>
        <v>0</v>
      </c>
      <c r="T960" s="20">
        <f>IF((T959+R960)&lt;0,0,IF((T959+R960)&gt;结论【关键目标】!C$28,结论【关键目标】!C$28,T959+R960))</f>
        <v>0</v>
      </c>
      <c r="U960" s="19">
        <f>IF((T959+R960)&lt;结论【关键目标】!$C$28,0,(发电量计算【计算逻辑页】!R960+发电量计算【计算逻辑页】!T959-结论【关键目标】!$C$28))</f>
        <v>0</v>
      </c>
      <c r="V960" s="5">
        <f t="shared" si="130"/>
        <v>0</v>
      </c>
      <c r="W960" s="5">
        <f t="shared" si="131"/>
        <v>0</v>
      </c>
      <c r="X960" s="5">
        <f t="shared" si="134"/>
        <v>0</v>
      </c>
    </row>
    <row r="961" spans="1:24" x14ac:dyDescent="0.15">
      <c r="A961" s="7">
        <v>960</v>
      </c>
      <c r="B961" s="7">
        <v>2</v>
      </c>
      <c r="C961" s="7">
        <v>9</v>
      </c>
      <c r="D961" s="7">
        <v>24</v>
      </c>
      <c r="E961" s="7">
        <v>40</v>
      </c>
      <c r="F961" s="7">
        <v>-1.2</v>
      </c>
      <c r="G961" s="7">
        <v>0</v>
      </c>
      <c r="H961" s="7">
        <f t="shared" si="126"/>
        <v>4</v>
      </c>
      <c r="I961" s="16">
        <f t="shared" si="127"/>
        <v>44966</v>
      </c>
      <c r="J961" s="17">
        <v>0.2407</v>
      </c>
      <c r="K961" s="18">
        <f>G961*结论【关键目标】!C$27*0.7735*0.001</f>
        <v>0</v>
      </c>
      <c r="L961" s="5">
        <v>-36265.783560000003</v>
      </c>
      <c r="M961" s="5">
        <f>ABS(IF(L961&lt;=0,L961/耗电量关键数据!$B$6/1000,L961/耗电量关键数据!$B$5/1000))</f>
        <v>14.506313424000002</v>
      </c>
      <c r="N961" s="5">
        <f>电气设备逐时使用率计算!H937</f>
        <v>1.1688450000000001</v>
      </c>
      <c r="O961" s="5">
        <f>灯光逐时使用率计算!H937</f>
        <v>0.37403039999999999</v>
      </c>
      <c r="P961" s="19">
        <f t="shared" si="128"/>
        <v>16.049188824000002</v>
      </c>
      <c r="Q961" s="19">
        <f t="shared" si="132"/>
        <v>0</v>
      </c>
      <c r="R961" s="20">
        <f t="shared" si="129"/>
        <v>0</v>
      </c>
      <c r="S961" s="20">
        <f t="shared" si="133"/>
        <v>0</v>
      </c>
      <c r="T961" s="20">
        <f>IF((T960+R961)&lt;0,0,IF((T960+R961)&gt;结论【关键目标】!C$28,结论【关键目标】!C$28,T960+R961))</f>
        <v>0</v>
      </c>
      <c r="U961" s="19">
        <f>IF((T960+R961)&lt;结论【关键目标】!$C$28,0,(发电量计算【计算逻辑页】!R961+发电量计算【计算逻辑页】!T960-结论【关键目标】!$C$28))</f>
        <v>0</v>
      </c>
      <c r="V961" s="5">
        <f t="shared" si="130"/>
        <v>0</v>
      </c>
      <c r="W961" s="5">
        <f t="shared" si="131"/>
        <v>0</v>
      </c>
      <c r="X961" s="5">
        <f t="shared" si="134"/>
        <v>0</v>
      </c>
    </row>
    <row r="962" spans="1:24" x14ac:dyDescent="0.15">
      <c r="A962" s="7">
        <v>961</v>
      </c>
      <c r="B962" s="7">
        <v>2</v>
      </c>
      <c r="C962" s="7">
        <v>10</v>
      </c>
      <c r="D962" s="7">
        <v>1</v>
      </c>
      <c r="E962" s="7">
        <v>41</v>
      </c>
      <c r="F962" s="7">
        <v>-2</v>
      </c>
      <c r="G962" s="7">
        <v>0</v>
      </c>
      <c r="H962" s="7">
        <f t="shared" ref="H962:H1025" si="135">WEEKDAY(I:I,2)</f>
        <v>5</v>
      </c>
      <c r="I962" s="16">
        <f t="shared" ref="I962:I1025" si="136">DATE(2023,B962,C962)</f>
        <v>44967</v>
      </c>
      <c r="J962" s="17">
        <v>0.2407</v>
      </c>
      <c r="K962" s="18">
        <f>G962*结论【关键目标】!C$27*0.7735*0.001</f>
        <v>0</v>
      </c>
      <c r="L962" s="5">
        <v>-41408.003519999998</v>
      </c>
      <c r="M962" s="5">
        <f>ABS(IF(L962&lt;=0,L962/耗电量关键数据!$B$6/1000,L962/耗电量关键数据!$B$5/1000))</f>
        <v>16.563201408000001</v>
      </c>
      <c r="N962" s="5">
        <f>电气设备逐时使用率计算!H938</f>
        <v>1.1688450000000001</v>
      </c>
      <c r="O962" s="5">
        <f>灯光逐时使用率计算!H938</f>
        <v>0.37403039999999999</v>
      </c>
      <c r="P962" s="19">
        <f t="shared" ref="P962:P1025" si="137">M962+N962+O962</f>
        <v>18.106076808000001</v>
      </c>
      <c r="Q962" s="19">
        <f t="shared" si="132"/>
        <v>0</v>
      </c>
      <c r="R962" s="20">
        <f t="shared" ref="R962:R1025" si="138">K962-Q962</f>
        <v>0</v>
      </c>
      <c r="S962" s="20">
        <f t="shared" si="133"/>
        <v>0</v>
      </c>
      <c r="T962" s="20">
        <f>IF((T961+R962)&lt;0,0,IF((T961+R962)&gt;结论【关键目标】!C$28,结论【关键目标】!C$28,T961+R962))</f>
        <v>0</v>
      </c>
      <c r="U962" s="19">
        <f>IF((T961+R962)&lt;结论【关键目标】!$C$28,0,(发电量计算【计算逻辑页】!R962+发电量计算【计算逻辑页】!T961-结论【关键目标】!$C$28))</f>
        <v>0</v>
      </c>
      <c r="V962" s="5">
        <f t="shared" ref="V962:V1025" si="139">IF(J962&gt;0.35,U962*0.35,0)</f>
        <v>0</v>
      </c>
      <c r="W962" s="5">
        <f t="shared" ref="W962:W1025" si="140">IF(P962&gt;K962,K962*J962,P962*J962)</f>
        <v>0</v>
      </c>
      <c r="X962" s="5">
        <f t="shared" si="134"/>
        <v>0</v>
      </c>
    </row>
    <row r="963" spans="1:24" x14ac:dyDescent="0.15">
      <c r="A963" s="7">
        <v>962</v>
      </c>
      <c r="B963" s="7">
        <v>2</v>
      </c>
      <c r="C963" s="7">
        <v>10</v>
      </c>
      <c r="D963" s="7">
        <v>2</v>
      </c>
      <c r="E963" s="7">
        <v>41</v>
      </c>
      <c r="F963" s="7">
        <v>-2</v>
      </c>
      <c r="G963" s="7">
        <v>0</v>
      </c>
      <c r="H963" s="7">
        <f t="shared" si="135"/>
        <v>5</v>
      </c>
      <c r="I963" s="16">
        <f t="shared" si="136"/>
        <v>44967</v>
      </c>
      <c r="J963" s="17">
        <v>0.2407</v>
      </c>
      <c r="K963" s="18">
        <f>G963*结论【关键目标】!C$27*0.7735*0.001</f>
        <v>0</v>
      </c>
      <c r="L963" s="5">
        <v>-42715.624689999997</v>
      </c>
      <c r="M963" s="5">
        <f>ABS(IF(L963&lt;=0,L963/耗电量关键数据!$B$6/1000,L963/耗电量关键数据!$B$5/1000))</f>
        <v>17.086249875999997</v>
      </c>
      <c r="N963" s="5">
        <f>电气设备逐时使用率计算!H939</f>
        <v>1.1688450000000001</v>
      </c>
      <c r="O963" s="5">
        <f>灯光逐时使用率计算!H939</f>
        <v>0.37403039999999999</v>
      </c>
      <c r="P963" s="19">
        <f t="shared" si="137"/>
        <v>18.629125275999996</v>
      </c>
      <c r="Q963" s="19">
        <f t="shared" ref="Q963:Q1026" si="141">IF(J963&gt;0.8,P963,0)</f>
        <v>0</v>
      </c>
      <c r="R963" s="20">
        <f t="shared" si="138"/>
        <v>0</v>
      </c>
      <c r="S963" s="20">
        <f t="shared" ref="S963:S1026" si="142">IF(R963&lt;0,ABS(R963),0)</f>
        <v>0</v>
      </c>
      <c r="T963" s="20">
        <f>IF((T962+R963)&lt;0,0,IF((T962+R963)&gt;结论【关键目标】!C$28,结论【关键目标】!C$28,T962+R963))</f>
        <v>0</v>
      </c>
      <c r="U963" s="19">
        <f>IF((T962+R963)&lt;结论【关键目标】!$C$28,0,(发电量计算【计算逻辑页】!R963+发电量计算【计算逻辑页】!T962-结论【关键目标】!$C$28))</f>
        <v>0</v>
      </c>
      <c r="V963" s="5">
        <f t="shared" si="139"/>
        <v>0</v>
      </c>
      <c r="W963" s="5">
        <f t="shared" si="140"/>
        <v>0</v>
      </c>
      <c r="X963" s="5">
        <f t="shared" si="134"/>
        <v>0</v>
      </c>
    </row>
    <row r="964" spans="1:24" x14ac:dyDescent="0.15">
      <c r="A964" s="7">
        <v>963</v>
      </c>
      <c r="B964" s="7">
        <v>2</v>
      </c>
      <c r="C964" s="7">
        <v>10</v>
      </c>
      <c r="D964" s="7">
        <v>3</v>
      </c>
      <c r="E964" s="7">
        <v>41</v>
      </c>
      <c r="F964" s="7">
        <v>-2.9</v>
      </c>
      <c r="G964" s="7">
        <v>0</v>
      </c>
      <c r="H964" s="7">
        <f t="shared" si="135"/>
        <v>5</v>
      </c>
      <c r="I964" s="16">
        <f t="shared" si="136"/>
        <v>44967</v>
      </c>
      <c r="J964" s="17">
        <v>0.2407</v>
      </c>
      <c r="K964" s="18">
        <f>G964*结论【关键目标】!C$27*0.7735*0.001</f>
        <v>0</v>
      </c>
      <c r="L964" s="5">
        <v>-44459.119570000003</v>
      </c>
      <c r="M964" s="5">
        <f>ABS(IF(L964&lt;=0,L964/耗电量关键数据!$B$6/1000,L964/耗电量关键数据!$B$5/1000))</f>
        <v>17.783647827999999</v>
      </c>
      <c r="N964" s="5">
        <f>电气设备逐时使用率计算!H940</f>
        <v>1.1688450000000001</v>
      </c>
      <c r="O964" s="5">
        <f>灯光逐时使用率计算!H940</f>
        <v>0.37403039999999999</v>
      </c>
      <c r="P964" s="19">
        <f t="shared" si="137"/>
        <v>19.326523227999999</v>
      </c>
      <c r="Q964" s="19">
        <f t="shared" si="141"/>
        <v>0</v>
      </c>
      <c r="R964" s="20">
        <f t="shared" si="138"/>
        <v>0</v>
      </c>
      <c r="S964" s="20">
        <f t="shared" si="142"/>
        <v>0</v>
      </c>
      <c r="T964" s="20">
        <f>IF((T963+R964)&lt;0,0,IF((T963+R964)&gt;结论【关键目标】!C$28,结论【关键目标】!C$28,T963+R964))</f>
        <v>0</v>
      </c>
      <c r="U964" s="19">
        <f>IF((T963+R964)&lt;结论【关键目标】!$C$28,0,(发电量计算【计算逻辑页】!R964+发电量计算【计算逻辑页】!T963-结论【关键目标】!$C$28))</f>
        <v>0</v>
      </c>
      <c r="V964" s="5">
        <f t="shared" si="139"/>
        <v>0</v>
      </c>
      <c r="W964" s="5">
        <f t="shared" si="140"/>
        <v>0</v>
      </c>
      <c r="X964" s="5">
        <f t="shared" ref="X964:X1027" si="143">(J964-0.35)*IF(T964&gt;S964,S964,T964)</f>
        <v>0</v>
      </c>
    </row>
    <row r="965" spans="1:24" x14ac:dyDescent="0.15">
      <c r="A965" s="7">
        <v>964</v>
      </c>
      <c r="B965" s="7">
        <v>2</v>
      </c>
      <c r="C965" s="7">
        <v>10</v>
      </c>
      <c r="D965" s="7">
        <v>4</v>
      </c>
      <c r="E965" s="7">
        <v>41</v>
      </c>
      <c r="F965" s="7">
        <v>-3</v>
      </c>
      <c r="G965" s="7">
        <v>0</v>
      </c>
      <c r="H965" s="7">
        <f t="shared" si="135"/>
        <v>5</v>
      </c>
      <c r="I965" s="16">
        <f t="shared" si="136"/>
        <v>44967</v>
      </c>
      <c r="J965" s="17">
        <v>0.2407</v>
      </c>
      <c r="K965" s="18">
        <f>G965*结论【关键目标】!C$27*0.7735*0.001</f>
        <v>0</v>
      </c>
      <c r="L965" s="5">
        <v>-45984.677600000003</v>
      </c>
      <c r="M965" s="5">
        <f>ABS(IF(L965&lt;=0,L965/耗电量关键数据!$B$6/1000,L965/耗电量关键数据!$B$5/1000))</f>
        <v>18.393871040000001</v>
      </c>
      <c r="N965" s="5">
        <f>电气设备逐时使用率计算!H941</f>
        <v>1.1688450000000001</v>
      </c>
      <c r="O965" s="5">
        <f>灯光逐时使用率计算!H941</f>
        <v>0.37403039999999999</v>
      </c>
      <c r="P965" s="19">
        <f t="shared" si="137"/>
        <v>19.93674644</v>
      </c>
      <c r="Q965" s="19">
        <f t="shared" si="141"/>
        <v>0</v>
      </c>
      <c r="R965" s="20">
        <f t="shared" si="138"/>
        <v>0</v>
      </c>
      <c r="S965" s="20">
        <f t="shared" si="142"/>
        <v>0</v>
      </c>
      <c r="T965" s="20">
        <f>IF((T964+R965)&lt;0,0,IF((T964+R965)&gt;结论【关键目标】!C$28,结论【关键目标】!C$28,T964+R965))</f>
        <v>0</v>
      </c>
      <c r="U965" s="19">
        <f>IF((T964+R965)&lt;结论【关键目标】!$C$28,0,(发电量计算【计算逻辑页】!R965+发电量计算【计算逻辑页】!T964-结论【关键目标】!$C$28))</f>
        <v>0</v>
      </c>
      <c r="V965" s="5">
        <f t="shared" si="139"/>
        <v>0</v>
      </c>
      <c r="W965" s="5">
        <f t="shared" si="140"/>
        <v>0</v>
      </c>
      <c r="X965" s="5">
        <f t="shared" si="143"/>
        <v>0</v>
      </c>
    </row>
    <row r="966" spans="1:24" x14ac:dyDescent="0.15">
      <c r="A966" s="7">
        <v>965</v>
      </c>
      <c r="B966" s="7">
        <v>2</v>
      </c>
      <c r="C966" s="7">
        <v>10</v>
      </c>
      <c r="D966" s="7">
        <v>5</v>
      </c>
      <c r="E966" s="7">
        <v>41</v>
      </c>
      <c r="F966" s="7">
        <v>-4</v>
      </c>
      <c r="G966" s="7">
        <v>0</v>
      </c>
      <c r="H966" s="7">
        <f t="shared" si="135"/>
        <v>5</v>
      </c>
      <c r="I966" s="16">
        <f t="shared" si="136"/>
        <v>44967</v>
      </c>
      <c r="J966" s="17">
        <v>0.2407</v>
      </c>
      <c r="K966" s="18">
        <f>G966*结论【关键目标】!C$27*0.7735*0.001</f>
        <v>0</v>
      </c>
      <c r="L966" s="5">
        <v>-46856.425040000002</v>
      </c>
      <c r="M966" s="5">
        <f>ABS(IF(L966&lt;=0,L966/耗电量关键数据!$B$6/1000,L966/耗电量关键数据!$B$5/1000))</f>
        <v>18.742570016000002</v>
      </c>
      <c r="N966" s="5">
        <f>电气设备逐时使用率计算!H942</f>
        <v>1.1688450000000001</v>
      </c>
      <c r="O966" s="5">
        <f>灯光逐时使用率计算!H942</f>
        <v>0.37403039999999999</v>
      </c>
      <c r="P966" s="19">
        <f t="shared" si="137"/>
        <v>20.285445416000002</v>
      </c>
      <c r="Q966" s="19">
        <f t="shared" si="141"/>
        <v>0</v>
      </c>
      <c r="R966" s="20">
        <f t="shared" si="138"/>
        <v>0</v>
      </c>
      <c r="S966" s="20">
        <f t="shared" si="142"/>
        <v>0</v>
      </c>
      <c r="T966" s="20">
        <f>IF((T965+R966)&lt;0,0,IF((T965+R966)&gt;结论【关键目标】!C$28,结论【关键目标】!C$28,T965+R966))</f>
        <v>0</v>
      </c>
      <c r="U966" s="19">
        <f>IF((T965+R966)&lt;结论【关键目标】!$C$28,0,(发电量计算【计算逻辑页】!R966+发电量计算【计算逻辑页】!T965-结论【关键目标】!$C$28))</f>
        <v>0</v>
      </c>
      <c r="V966" s="5">
        <f t="shared" si="139"/>
        <v>0</v>
      </c>
      <c r="W966" s="5">
        <f t="shared" si="140"/>
        <v>0</v>
      </c>
      <c r="X966" s="5">
        <f t="shared" si="143"/>
        <v>0</v>
      </c>
    </row>
    <row r="967" spans="1:24" x14ac:dyDescent="0.15">
      <c r="A967" s="7">
        <v>966</v>
      </c>
      <c r="B967" s="7">
        <v>2</v>
      </c>
      <c r="C967" s="7">
        <v>10</v>
      </c>
      <c r="D967" s="7">
        <v>6</v>
      </c>
      <c r="E967" s="7">
        <v>41</v>
      </c>
      <c r="F967" s="7">
        <v>-4.4000000000000004</v>
      </c>
      <c r="G967" s="7">
        <v>0</v>
      </c>
      <c r="H967" s="7">
        <f t="shared" si="135"/>
        <v>5</v>
      </c>
      <c r="I967" s="16">
        <f t="shared" si="136"/>
        <v>44967</v>
      </c>
      <c r="J967" s="17">
        <v>0.2407</v>
      </c>
      <c r="K967" s="18">
        <f>G967*结论【关键目标】!C$27*0.7735*0.001</f>
        <v>0</v>
      </c>
      <c r="L967" s="5">
        <v>-48049.149619999997</v>
      </c>
      <c r="M967" s="5">
        <f>ABS(IF(L967&lt;=0,L967/耗电量关键数据!$B$6/1000,L967/耗电量关键数据!$B$5/1000))</f>
        <v>19.219659847999999</v>
      </c>
      <c r="N967" s="5">
        <f>电气设备逐时使用率计算!H943</f>
        <v>1.1688450000000001</v>
      </c>
      <c r="O967" s="5">
        <f>灯光逐时使用率计算!H943</f>
        <v>0.37403039999999999</v>
      </c>
      <c r="P967" s="19">
        <f t="shared" si="137"/>
        <v>20.762535247999999</v>
      </c>
      <c r="Q967" s="19">
        <f t="shared" si="141"/>
        <v>0</v>
      </c>
      <c r="R967" s="20">
        <f t="shared" si="138"/>
        <v>0</v>
      </c>
      <c r="S967" s="20">
        <f t="shared" si="142"/>
        <v>0</v>
      </c>
      <c r="T967" s="20">
        <f>IF((T966+R967)&lt;0,0,IF((T966+R967)&gt;结论【关键目标】!C$28,结论【关键目标】!C$28,T966+R967))</f>
        <v>0</v>
      </c>
      <c r="U967" s="19">
        <f>IF((T966+R967)&lt;结论【关键目标】!$C$28,0,(发电量计算【计算逻辑页】!R967+发电量计算【计算逻辑页】!T966-结论【关键目标】!$C$28))</f>
        <v>0</v>
      </c>
      <c r="V967" s="5">
        <f t="shared" si="139"/>
        <v>0</v>
      </c>
      <c r="W967" s="5">
        <f t="shared" si="140"/>
        <v>0</v>
      </c>
      <c r="X967" s="5">
        <f t="shared" si="143"/>
        <v>0</v>
      </c>
    </row>
    <row r="968" spans="1:24" x14ac:dyDescent="0.15">
      <c r="A968" s="7">
        <v>967</v>
      </c>
      <c r="B968" s="7">
        <v>2</v>
      </c>
      <c r="C968" s="7">
        <v>10</v>
      </c>
      <c r="D968" s="7">
        <v>7</v>
      </c>
      <c r="E968" s="7">
        <v>41</v>
      </c>
      <c r="F968" s="7">
        <v>-5</v>
      </c>
      <c r="G968" s="7">
        <v>23</v>
      </c>
      <c r="H968" s="7">
        <f t="shared" si="135"/>
        <v>5</v>
      </c>
      <c r="I968" s="16">
        <f t="shared" si="136"/>
        <v>44967</v>
      </c>
      <c r="J968" s="17">
        <v>0.2407</v>
      </c>
      <c r="K968" s="18">
        <f>G968*结论【关键目标】!C$27*0.7735*0.001</f>
        <v>2.1348600000000002</v>
      </c>
      <c r="L968" s="5">
        <v>-47256.614090000003</v>
      </c>
      <c r="M968" s="5">
        <f>ABS(IF(L968&lt;=0,L968/耗电量关键数据!$B$6/1000,L968/耗电量关键数据!$B$5/1000))</f>
        <v>18.902645636000003</v>
      </c>
      <c r="N968" s="5">
        <f>电气设备逐时使用率计算!H944</f>
        <v>2.3376900000000003</v>
      </c>
      <c r="O968" s="5">
        <f>灯光逐时使用率计算!H944</f>
        <v>1.2467680000000001</v>
      </c>
      <c r="P968" s="19">
        <f t="shared" si="137"/>
        <v>22.487103636000004</v>
      </c>
      <c r="Q968" s="19">
        <f t="shared" si="141"/>
        <v>0</v>
      </c>
      <c r="R968" s="20">
        <f t="shared" si="138"/>
        <v>2.1348600000000002</v>
      </c>
      <c r="S968" s="20">
        <f t="shared" si="142"/>
        <v>0</v>
      </c>
      <c r="T968" s="20">
        <f>IF((T967+R968)&lt;0,0,IF((T967+R968)&gt;结论【关键目标】!C$28,结论【关键目标】!C$28,T967+R968))</f>
        <v>2.1348600000000002</v>
      </c>
      <c r="U968" s="19">
        <f>IF((T967+R968)&lt;结论【关键目标】!$C$28,0,(发电量计算【计算逻辑页】!R968+发电量计算【计算逻辑页】!T967-结论【关键目标】!$C$28))</f>
        <v>0</v>
      </c>
      <c r="V968" s="5">
        <f t="shared" si="139"/>
        <v>0</v>
      </c>
      <c r="W968" s="5">
        <f t="shared" si="140"/>
        <v>0.51386080200000006</v>
      </c>
      <c r="X968" s="5">
        <f t="shared" si="143"/>
        <v>0</v>
      </c>
    </row>
    <row r="969" spans="1:24" x14ac:dyDescent="0.15">
      <c r="A969" s="7">
        <v>968</v>
      </c>
      <c r="B969" s="7">
        <v>2</v>
      </c>
      <c r="C969" s="7">
        <v>10</v>
      </c>
      <c r="D969" s="7">
        <v>8</v>
      </c>
      <c r="E969" s="7">
        <v>41</v>
      </c>
      <c r="F969" s="7">
        <v>-5</v>
      </c>
      <c r="G969" s="7">
        <v>188.8</v>
      </c>
      <c r="H969" s="7">
        <f t="shared" si="135"/>
        <v>5</v>
      </c>
      <c r="I969" s="16">
        <f t="shared" si="136"/>
        <v>44967</v>
      </c>
      <c r="J969" s="17">
        <v>0.70809999999999995</v>
      </c>
      <c r="K969" s="18">
        <f>G969*结论【关键目标】!C$27*0.7735*0.001</f>
        <v>17.524415999999999</v>
      </c>
      <c r="L969" s="5">
        <v>-45369.052620000002</v>
      </c>
      <c r="M969" s="5">
        <f>ABS(IF(L969&lt;=0,L969/耗电量关键数据!$B$6/1000,L969/耗电量关键数据!$B$5/1000))</f>
        <v>18.147621048000001</v>
      </c>
      <c r="N969" s="5">
        <f>电气设备逐时使用率计算!H945</f>
        <v>11.688450000000001</v>
      </c>
      <c r="O969" s="5">
        <f>灯光逐时使用率计算!H945</f>
        <v>6.2338399999999998</v>
      </c>
      <c r="P969" s="19">
        <f t="shared" si="137"/>
        <v>36.069911048000002</v>
      </c>
      <c r="Q969" s="19">
        <f t="shared" si="141"/>
        <v>0</v>
      </c>
      <c r="R969" s="20">
        <f t="shared" si="138"/>
        <v>17.524415999999999</v>
      </c>
      <c r="S969" s="20">
        <f t="shared" si="142"/>
        <v>0</v>
      </c>
      <c r="T969" s="20">
        <f>IF((T968+R969)&lt;0,0,IF((T968+R969)&gt;结论【关键目标】!C$28,结论【关键目标】!C$28,T968+R969))</f>
        <v>19.659275999999998</v>
      </c>
      <c r="U969" s="19">
        <f>IF((T968+R969)&lt;结论【关键目标】!$C$28,0,(发电量计算【计算逻辑页】!R969+发电量计算【计算逻辑页】!T968-结论【关键目标】!$C$28))</f>
        <v>0</v>
      </c>
      <c r="V969" s="5">
        <f t="shared" si="139"/>
        <v>0</v>
      </c>
      <c r="W969" s="5">
        <f t="shared" si="140"/>
        <v>12.409038969599997</v>
      </c>
      <c r="X969" s="5">
        <f t="shared" si="143"/>
        <v>0</v>
      </c>
    </row>
    <row r="970" spans="1:24" x14ac:dyDescent="0.15">
      <c r="A970" s="7">
        <v>969</v>
      </c>
      <c r="B970" s="7">
        <v>2</v>
      </c>
      <c r="C970" s="7">
        <v>10</v>
      </c>
      <c r="D970" s="7">
        <v>9</v>
      </c>
      <c r="E970" s="7">
        <v>41</v>
      </c>
      <c r="F970" s="7">
        <v>-4.8</v>
      </c>
      <c r="G970" s="7">
        <v>346.3</v>
      </c>
      <c r="H970" s="7">
        <f t="shared" si="135"/>
        <v>5</v>
      </c>
      <c r="I970" s="16">
        <f t="shared" si="136"/>
        <v>44967</v>
      </c>
      <c r="J970" s="17">
        <v>0.70809999999999995</v>
      </c>
      <c r="K970" s="18">
        <f>G970*结论【关键目标】!C$27*0.7735*0.001</f>
        <v>32.143566</v>
      </c>
      <c r="L970" s="5">
        <v>-36632.192940000001</v>
      </c>
      <c r="M970" s="5">
        <f>ABS(IF(L970&lt;=0,L970/耗电量关键数据!$B$6/1000,L970/耗电量关键数据!$B$5/1000))</f>
        <v>14.652877176000001</v>
      </c>
      <c r="N970" s="5">
        <f>电气设备逐时使用率计算!H946</f>
        <v>22.208055000000002</v>
      </c>
      <c r="O970" s="5">
        <f>灯光逐时使用率计算!H946</f>
        <v>11.844296</v>
      </c>
      <c r="P970" s="19">
        <f t="shared" si="137"/>
        <v>48.705228176000006</v>
      </c>
      <c r="Q970" s="19">
        <f t="shared" si="141"/>
        <v>0</v>
      </c>
      <c r="R970" s="20">
        <f t="shared" si="138"/>
        <v>32.143566</v>
      </c>
      <c r="S970" s="20">
        <f t="shared" si="142"/>
        <v>0</v>
      </c>
      <c r="T970" s="20">
        <f>IF((T969+R970)&lt;0,0,IF((T969+R970)&gt;结论【关键目标】!C$28,结论【关键目标】!C$28,T969+R970))</f>
        <v>22</v>
      </c>
      <c r="U970" s="19">
        <f>IF((T969+R970)&lt;结论【关键目标】!$C$28,0,(发电量计算【计算逻辑页】!R970+发电量计算【计算逻辑页】!T969-结论【关键目标】!$C$28))</f>
        <v>29.802841999999998</v>
      </c>
      <c r="V970" s="5">
        <f t="shared" si="139"/>
        <v>10.430994699999999</v>
      </c>
      <c r="W970" s="5">
        <f t="shared" si="140"/>
        <v>22.7608590846</v>
      </c>
      <c r="X970" s="5">
        <f t="shared" si="143"/>
        <v>0</v>
      </c>
    </row>
    <row r="971" spans="1:24" x14ac:dyDescent="0.15">
      <c r="A971" s="7">
        <v>970</v>
      </c>
      <c r="B971" s="7">
        <v>2</v>
      </c>
      <c r="C971" s="7">
        <v>10</v>
      </c>
      <c r="D971" s="7">
        <v>10</v>
      </c>
      <c r="E971" s="7">
        <v>41</v>
      </c>
      <c r="F971" s="7">
        <v>-3</v>
      </c>
      <c r="G971" s="7">
        <v>495.3</v>
      </c>
      <c r="H971" s="7">
        <f t="shared" si="135"/>
        <v>5</v>
      </c>
      <c r="I971" s="16">
        <f t="shared" si="136"/>
        <v>44967</v>
      </c>
      <c r="J971" s="17">
        <v>0.70809999999999995</v>
      </c>
      <c r="K971" s="18">
        <f>G971*结论【关键目标】!C$27*0.7735*0.001</f>
        <v>45.973745999999998</v>
      </c>
      <c r="L971" s="5">
        <v>-31430.520380000002</v>
      </c>
      <c r="M971" s="5">
        <f>ABS(IF(L971&lt;=0,L971/耗电量关键数据!$B$6/1000,L971/耗电量关键数据!$B$5/1000))</f>
        <v>12.572208152000002</v>
      </c>
      <c r="N971" s="5">
        <f>电气设备逐时使用率计算!H947</f>
        <v>22.208055000000002</v>
      </c>
      <c r="O971" s="5">
        <f>灯光逐时使用率计算!H947</f>
        <v>11.844296</v>
      </c>
      <c r="P971" s="19">
        <f t="shared" si="137"/>
        <v>46.624559152000003</v>
      </c>
      <c r="Q971" s="19">
        <f t="shared" si="141"/>
        <v>0</v>
      </c>
      <c r="R971" s="20">
        <f t="shared" si="138"/>
        <v>45.973745999999998</v>
      </c>
      <c r="S971" s="20">
        <f t="shared" si="142"/>
        <v>0</v>
      </c>
      <c r="T971" s="20">
        <f>IF((T970+R971)&lt;0,0,IF((T970+R971)&gt;结论【关键目标】!C$28,结论【关键目标】!C$28,T970+R971))</f>
        <v>22</v>
      </c>
      <c r="U971" s="19">
        <f>IF((T970+R971)&lt;结论【关键目标】!$C$28,0,(发电量计算【计算逻辑页】!R971+发电量计算【计算逻辑页】!T970-结论【关键目标】!$C$28))</f>
        <v>45.973746000000006</v>
      </c>
      <c r="V971" s="5">
        <f t="shared" si="139"/>
        <v>16.0908111</v>
      </c>
      <c r="W971" s="5">
        <f t="shared" si="140"/>
        <v>32.554009542599999</v>
      </c>
      <c r="X971" s="5">
        <f t="shared" si="143"/>
        <v>0</v>
      </c>
    </row>
    <row r="972" spans="1:24" x14ac:dyDescent="0.15">
      <c r="A972" s="7">
        <v>971</v>
      </c>
      <c r="B972" s="7">
        <v>2</v>
      </c>
      <c r="C972" s="7">
        <v>10</v>
      </c>
      <c r="D972" s="7">
        <v>11</v>
      </c>
      <c r="E972" s="7">
        <v>41</v>
      </c>
      <c r="F972" s="7">
        <v>-2</v>
      </c>
      <c r="G972" s="7">
        <v>589.9</v>
      </c>
      <c r="H972" s="7">
        <f t="shared" si="135"/>
        <v>5</v>
      </c>
      <c r="I972" s="16">
        <f t="shared" si="136"/>
        <v>44967</v>
      </c>
      <c r="J972" s="17">
        <v>1.2267999999999999</v>
      </c>
      <c r="K972" s="18">
        <f>G972*结论【关键目标】!C$27*0.7735*0.001</f>
        <v>54.754517999999997</v>
      </c>
      <c r="L972" s="5">
        <v>-22012.86722</v>
      </c>
      <c r="M972" s="5">
        <f>ABS(IF(L972&lt;=0,L972/耗电量关键数据!$B$6/1000,L972/耗电量关键数据!$B$5/1000))</f>
        <v>8.8051468879999994</v>
      </c>
      <c r="N972" s="5">
        <f>电气设备逐时使用率计算!H948</f>
        <v>22.208055000000002</v>
      </c>
      <c r="O972" s="5">
        <f>灯光逐时使用率计算!H948</f>
        <v>11.844296</v>
      </c>
      <c r="P972" s="19">
        <f t="shared" si="137"/>
        <v>42.857497887999997</v>
      </c>
      <c r="Q972" s="19">
        <f t="shared" si="141"/>
        <v>42.857497887999997</v>
      </c>
      <c r="R972" s="20">
        <f t="shared" si="138"/>
        <v>11.897020112</v>
      </c>
      <c r="S972" s="20">
        <f t="shared" si="142"/>
        <v>0</v>
      </c>
      <c r="T972" s="20">
        <f>IF((T971+R972)&lt;0,0,IF((T971+R972)&gt;结论【关键目标】!C$28,结论【关键目标】!C$28,T971+R972))</f>
        <v>22</v>
      </c>
      <c r="U972" s="19">
        <f>IF((T971+R972)&lt;结论【关键目标】!$C$28,0,(发电量计算【计算逻辑页】!R972+发电量计算【计算逻辑页】!T971-结论【关键目标】!$C$28))</f>
        <v>11.897020112</v>
      </c>
      <c r="V972" s="5">
        <f t="shared" si="139"/>
        <v>4.1639570391999996</v>
      </c>
      <c r="W972" s="5">
        <f t="shared" si="140"/>
        <v>52.577578408998392</v>
      </c>
      <c r="X972" s="5">
        <f t="shared" si="143"/>
        <v>0</v>
      </c>
    </row>
    <row r="973" spans="1:24" x14ac:dyDescent="0.15">
      <c r="A973" s="7">
        <v>972</v>
      </c>
      <c r="B973" s="7">
        <v>2</v>
      </c>
      <c r="C973" s="7">
        <v>10</v>
      </c>
      <c r="D973" s="7">
        <v>12</v>
      </c>
      <c r="E973" s="7">
        <v>41</v>
      </c>
      <c r="F973" s="7">
        <v>-0.5</v>
      </c>
      <c r="G973" s="7">
        <v>652.29999999999995</v>
      </c>
      <c r="H973" s="7">
        <f t="shared" si="135"/>
        <v>5</v>
      </c>
      <c r="I973" s="16">
        <f t="shared" si="136"/>
        <v>44967</v>
      </c>
      <c r="J973" s="17">
        <v>1.2267999999999999</v>
      </c>
      <c r="K973" s="18">
        <f>G973*结论【关键目标】!C$27*0.7735*0.001</f>
        <v>60.546486000000002</v>
      </c>
      <c r="L973" s="5">
        <v>-17706.506730000001</v>
      </c>
      <c r="M973" s="5">
        <f>ABS(IF(L973&lt;=0,L973/耗电量关键数据!$B$6/1000,L973/耗电量关键数据!$B$5/1000))</f>
        <v>7.082602692</v>
      </c>
      <c r="N973" s="5">
        <f>电气设备逐时使用率计算!H949</f>
        <v>11.688450000000001</v>
      </c>
      <c r="O973" s="5">
        <f>灯光逐时使用率计算!H949</f>
        <v>9.9741440000000008</v>
      </c>
      <c r="P973" s="19">
        <f t="shared" si="137"/>
        <v>28.745196692</v>
      </c>
      <c r="Q973" s="19">
        <f t="shared" si="141"/>
        <v>28.745196692</v>
      </c>
      <c r="R973" s="20">
        <f t="shared" si="138"/>
        <v>31.801289308000001</v>
      </c>
      <c r="S973" s="20">
        <f t="shared" si="142"/>
        <v>0</v>
      </c>
      <c r="T973" s="20">
        <f>IF((T972+R973)&lt;0,0,IF((T972+R973)&gt;结论【关键目标】!C$28,结论【关键目标】!C$28,T972+R973))</f>
        <v>22</v>
      </c>
      <c r="U973" s="19">
        <f>IF((T972+R973)&lt;结论【关键目标】!$C$28,0,(发电量计算【计算逻辑页】!R973+发电量计算【计算逻辑页】!T972-结论【关键目标】!$C$28))</f>
        <v>31.801289308000001</v>
      </c>
      <c r="V973" s="5">
        <f t="shared" si="139"/>
        <v>11.130451257799999</v>
      </c>
      <c r="W973" s="5">
        <f t="shared" si="140"/>
        <v>35.264607301745599</v>
      </c>
      <c r="X973" s="5">
        <f t="shared" si="143"/>
        <v>0</v>
      </c>
    </row>
    <row r="974" spans="1:24" x14ac:dyDescent="0.15">
      <c r="A974" s="7">
        <v>973</v>
      </c>
      <c r="B974" s="7">
        <v>2</v>
      </c>
      <c r="C974" s="7">
        <v>10</v>
      </c>
      <c r="D974" s="7">
        <v>13</v>
      </c>
      <c r="E974" s="7">
        <v>41</v>
      </c>
      <c r="F974" s="7">
        <v>0</v>
      </c>
      <c r="G974" s="7">
        <v>584.4</v>
      </c>
      <c r="H974" s="7">
        <f t="shared" si="135"/>
        <v>5</v>
      </c>
      <c r="I974" s="16">
        <f t="shared" si="136"/>
        <v>44967</v>
      </c>
      <c r="J974" s="17">
        <v>1.2267999999999999</v>
      </c>
      <c r="K974" s="18">
        <f>G974*结论【关键目标】!C$27*0.7735*0.001</f>
        <v>54.244007999999994</v>
      </c>
      <c r="L974" s="5">
        <v>-15142.585139999999</v>
      </c>
      <c r="M974" s="5">
        <f>ABS(IF(L974&lt;=0,L974/耗电量关键数据!$B$6/1000,L974/耗电量关键数据!$B$5/1000))</f>
        <v>6.0570340559999991</v>
      </c>
      <c r="N974" s="5">
        <f>电气设备逐时使用率计算!H950</f>
        <v>11.688450000000001</v>
      </c>
      <c r="O974" s="5">
        <f>灯光逐时使用率计算!H950</f>
        <v>9.9741440000000008</v>
      </c>
      <c r="P974" s="19">
        <f t="shared" si="137"/>
        <v>27.719628056000005</v>
      </c>
      <c r="Q974" s="19">
        <f t="shared" si="141"/>
        <v>27.719628056000005</v>
      </c>
      <c r="R974" s="20">
        <f t="shared" si="138"/>
        <v>26.524379943999989</v>
      </c>
      <c r="S974" s="20">
        <f t="shared" si="142"/>
        <v>0</v>
      </c>
      <c r="T974" s="20">
        <f>IF((T973+R974)&lt;0,0,IF((T973+R974)&gt;结论【关键目标】!C$28,结论【关键目标】!C$28,T973+R974))</f>
        <v>22</v>
      </c>
      <c r="U974" s="19">
        <f>IF((T973+R974)&lt;结论【关键目标】!$C$28,0,(发电量计算【计算逻辑页】!R974+发电量计算【计算逻辑页】!T973-结论【关键目标】!$C$28))</f>
        <v>26.524379943999989</v>
      </c>
      <c r="V974" s="5">
        <f t="shared" si="139"/>
        <v>9.2835329803999951</v>
      </c>
      <c r="W974" s="5">
        <f t="shared" si="140"/>
        <v>34.006439699100802</v>
      </c>
      <c r="X974" s="5">
        <f t="shared" si="143"/>
        <v>0</v>
      </c>
    </row>
    <row r="975" spans="1:24" x14ac:dyDescent="0.15">
      <c r="A975" s="7">
        <v>974</v>
      </c>
      <c r="B975" s="7">
        <v>2</v>
      </c>
      <c r="C975" s="7">
        <v>10</v>
      </c>
      <c r="D975" s="7">
        <v>14</v>
      </c>
      <c r="E975" s="7">
        <v>41</v>
      </c>
      <c r="F975" s="7">
        <v>1</v>
      </c>
      <c r="G975" s="7">
        <v>488.2</v>
      </c>
      <c r="H975" s="7">
        <f t="shared" si="135"/>
        <v>5</v>
      </c>
      <c r="I975" s="16">
        <f t="shared" si="136"/>
        <v>44967</v>
      </c>
      <c r="J975" s="17">
        <v>1.2267999999999999</v>
      </c>
      <c r="K975" s="18">
        <f>G975*结论【关键目标】!C$27*0.7735*0.001</f>
        <v>45.314723999999998</v>
      </c>
      <c r="L975" s="5">
        <v>-15214.379080000001</v>
      </c>
      <c r="M975" s="5">
        <f>ABS(IF(L975&lt;=0,L975/耗电量关键数据!$B$6/1000,L975/耗电量关键数据!$B$5/1000))</f>
        <v>6.085751632</v>
      </c>
      <c r="N975" s="5">
        <f>电气设备逐时使用率计算!H951</f>
        <v>22.208055000000002</v>
      </c>
      <c r="O975" s="5">
        <f>灯光逐时使用率计算!H951</f>
        <v>11.844296</v>
      </c>
      <c r="P975" s="19">
        <f t="shared" si="137"/>
        <v>40.138102631999999</v>
      </c>
      <c r="Q975" s="19">
        <f t="shared" si="141"/>
        <v>40.138102631999999</v>
      </c>
      <c r="R975" s="20">
        <f t="shared" si="138"/>
        <v>5.1766213679999993</v>
      </c>
      <c r="S975" s="20">
        <f t="shared" si="142"/>
        <v>0</v>
      </c>
      <c r="T975" s="20">
        <f>IF((T974+R975)&lt;0,0,IF((T974+R975)&gt;结论【关键目标】!C$28,结论【关键目标】!C$28,T974+R975))</f>
        <v>22</v>
      </c>
      <c r="U975" s="19">
        <f>IF((T974+R975)&lt;结论【关键目标】!$C$28,0,(发电量计算【计算逻辑页】!R975+发电量计算【计算逻辑页】!T974-结论【关键目标】!$C$28))</f>
        <v>5.1766213679999993</v>
      </c>
      <c r="V975" s="5">
        <f t="shared" si="139"/>
        <v>1.8118174787999997</v>
      </c>
      <c r="W975" s="5">
        <f t="shared" si="140"/>
        <v>49.241424308937596</v>
      </c>
      <c r="X975" s="5">
        <f t="shared" si="143"/>
        <v>0</v>
      </c>
    </row>
    <row r="976" spans="1:24" x14ac:dyDescent="0.15">
      <c r="A976" s="7">
        <v>975</v>
      </c>
      <c r="B976" s="7">
        <v>2</v>
      </c>
      <c r="C976" s="7">
        <v>10</v>
      </c>
      <c r="D976" s="7">
        <v>15</v>
      </c>
      <c r="E976" s="7">
        <v>41</v>
      </c>
      <c r="F976" s="7">
        <v>1.8</v>
      </c>
      <c r="G976" s="7">
        <v>332.3</v>
      </c>
      <c r="H976" s="7">
        <f t="shared" si="135"/>
        <v>5</v>
      </c>
      <c r="I976" s="16">
        <f t="shared" si="136"/>
        <v>44967</v>
      </c>
      <c r="J976" s="17">
        <v>1.2267999999999999</v>
      </c>
      <c r="K976" s="18">
        <f>G976*结论【关键目标】!C$27*0.7735*0.001</f>
        <v>30.844086000000001</v>
      </c>
      <c r="L976" s="5">
        <v>-19919.59332</v>
      </c>
      <c r="M976" s="5">
        <f>ABS(IF(L976&lt;=0,L976/耗电量关键数据!$B$6/1000,L976/耗电量关键数据!$B$5/1000))</f>
        <v>7.9678373279999999</v>
      </c>
      <c r="N976" s="5">
        <f>电气设备逐时使用率计算!H952</f>
        <v>22.208055000000002</v>
      </c>
      <c r="O976" s="5">
        <f>灯光逐时使用率计算!H952</f>
        <v>11.844296</v>
      </c>
      <c r="P976" s="19">
        <f t="shared" si="137"/>
        <v>42.020188328000003</v>
      </c>
      <c r="Q976" s="19">
        <f t="shared" si="141"/>
        <v>42.020188328000003</v>
      </c>
      <c r="R976" s="20">
        <f t="shared" si="138"/>
        <v>-11.176102328000002</v>
      </c>
      <c r="S976" s="20">
        <f t="shared" si="142"/>
        <v>11.176102328000002</v>
      </c>
      <c r="T976" s="20">
        <f>IF((T975+R976)&lt;0,0,IF((T975+R976)&gt;结论【关键目标】!C$28,结论【关键目标】!C$28,T975+R976))</f>
        <v>10.823897671999998</v>
      </c>
      <c r="U976" s="19">
        <f>IF((T975+R976)&lt;结论【关键目标】!$C$28,0,(发电量计算【计算逻辑页】!R976+发电量计算【计算逻辑页】!T975-结论【关键目标】!$C$28))</f>
        <v>0</v>
      </c>
      <c r="V976" s="5">
        <f t="shared" si="139"/>
        <v>0</v>
      </c>
      <c r="W976" s="5">
        <f t="shared" si="140"/>
        <v>37.839524704799999</v>
      </c>
      <c r="X976" s="5">
        <f t="shared" si="143"/>
        <v>9.4903934788095974</v>
      </c>
    </row>
    <row r="977" spans="1:24" x14ac:dyDescent="0.15">
      <c r="A977" s="7">
        <v>976</v>
      </c>
      <c r="B977" s="7">
        <v>2</v>
      </c>
      <c r="C977" s="7">
        <v>10</v>
      </c>
      <c r="D977" s="7">
        <v>16</v>
      </c>
      <c r="E977" s="7">
        <v>41</v>
      </c>
      <c r="F977" s="7">
        <v>4</v>
      </c>
      <c r="G977" s="7">
        <v>158.9</v>
      </c>
      <c r="H977" s="7">
        <f t="shared" si="135"/>
        <v>5</v>
      </c>
      <c r="I977" s="16">
        <f t="shared" si="136"/>
        <v>44967</v>
      </c>
      <c r="J977" s="17">
        <v>0.70809999999999995</v>
      </c>
      <c r="K977" s="18">
        <f>G977*结论【关键目标】!C$27*0.7735*0.001</f>
        <v>14.749098</v>
      </c>
      <c r="L977" s="5">
        <v>-26424.156350000001</v>
      </c>
      <c r="M977" s="5">
        <f>ABS(IF(L977&lt;=0,L977/耗电量关键数据!$B$6/1000,L977/耗电量关键数据!$B$5/1000))</f>
        <v>10.569662540000001</v>
      </c>
      <c r="N977" s="5">
        <f>电气设备逐时使用率计算!H953</f>
        <v>22.208055000000002</v>
      </c>
      <c r="O977" s="5">
        <f>灯光逐时使用率计算!H953</f>
        <v>11.844296</v>
      </c>
      <c r="P977" s="19">
        <f t="shared" si="137"/>
        <v>44.622013540000005</v>
      </c>
      <c r="Q977" s="19">
        <f t="shared" si="141"/>
        <v>0</v>
      </c>
      <c r="R977" s="20">
        <f t="shared" si="138"/>
        <v>14.749098</v>
      </c>
      <c r="S977" s="20">
        <f t="shared" si="142"/>
        <v>0</v>
      </c>
      <c r="T977" s="20">
        <f>IF((T976+R977)&lt;0,0,IF((T976+R977)&gt;结论【关键目标】!C$28,结论【关键目标】!C$28,T976+R977))</f>
        <v>22</v>
      </c>
      <c r="U977" s="19">
        <f>IF((T976+R977)&lt;结论【关键目标】!$C$28,0,(发电量计算【计算逻辑页】!R977+发电量计算【计算逻辑页】!T976-结论【关键目标】!$C$28))</f>
        <v>3.5729956719999976</v>
      </c>
      <c r="V977" s="5">
        <f t="shared" si="139"/>
        <v>1.2505484851999991</v>
      </c>
      <c r="W977" s="5">
        <f t="shared" si="140"/>
        <v>10.443836293799999</v>
      </c>
      <c r="X977" s="5">
        <f t="shared" si="143"/>
        <v>0</v>
      </c>
    </row>
    <row r="978" spans="1:24" x14ac:dyDescent="0.15">
      <c r="A978" s="7">
        <v>977</v>
      </c>
      <c r="B978" s="7">
        <v>2</v>
      </c>
      <c r="C978" s="7">
        <v>10</v>
      </c>
      <c r="D978" s="7">
        <v>17</v>
      </c>
      <c r="E978" s="7">
        <v>41</v>
      </c>
      <c r="F978" s="7">
        <v>3</v>
      </c>
      <c r="G978" s="7">
        <v>0</v>
      </c>
      <c r="H978" s="7">
        <f t="shared" si="135"/>
        <v>5</v>
      </c>
      <c r="I978" s="16">
        <f t="shared" si="136"/>
        <v>44967</v>
      </c>
      <c r="J978" s="17">
        <v>0.70809999999999995</v>
      </c>
      <c r="K978" s="18">
        <f>G978*结论【关键目标】!C$27*0.7735*0.001</f>
        <v>0</v>
      </c>
      <c r="L978" s="5">
        <v>-29736.179800000002</v>
      </c>
      <c r="M978" s="5">
        <f>ABS(IF(L978&lt;=0,L978/耗电量关键数据!$B$6/1000,L978/耗电量关键数据!$B$5/1000))</f>
        <v>11.894471919999999</v>
      </c>
      <c r="N978" s="5">
        <f>电气设备逐时使用率计算!H954</f>
        <v>22.208055000000002</v>
      </c>
      <c r="O978" s="5">
        <f>灯光逐时使用率计算!H954</f>
        <v>11.844296</v>
      </c>
      <c r="P978" s="19">
        <f t="shared" si="137"/>
        <v>45.946822920000002</v>
      </c>
      <c r="Q978" s="19">
        <f t="shared" si="141"/>
        <v>0</v>
      </c>
      <c r="R978" s="20">
        <f t="shared" si="138"/>
        <v>0</v>
      </c>
      <c r="S978" s="20">
        <f t="shared" si="142"/>
        <v>0</v>
      </c>
      <c r="T978" s="20">
        <f>IF((T977+R978)&lt;0,0,IF((T977+R978)&gt;结论【关键目标】!C$28,结论【关键目标】!C$28,T977+R978))</f>
        <v>22</v>
      </c>
      <c r="U978" s="19">
        <f>IF((T977+R978)&lt;结论【关键目标】!$C$28,0,(发电量计算【计算逻辑页】!R978+发电量计算【计算逻辑页】!T977-结论【关键目标】!$C$28))</f>
        <v>0</v>
      </c>
      <c r="V978" s="5">
        <f t="shared" si="139"/>
        <v>0</v>
      </c>
      <c r="W978" s="5">
        <f t="shared" si="140"/>
        <v>0</v>
      </c>
      <c r="X978" s="5">
        <f t="shared" si="143"/>
        <v>0</v>
      </c>
    </row>
    <row r="979" spans="1:24" x14ac:dyDescent="0.15">
      <c r="A979" s="7">
        <v>978</v>
      </c>
      <c r="B979" s="7">
        <v>2</v>
      </c>
      <c r="C979" s="7">
        <v>10</v>
      </c>
      <c r="D979" s="7">
        <v>18</v>
      </c>
      <c r="E979" s="7">
        <v>41</v>
      </c>
      <c r="F979" s="7">
        <v>2.5</v>
      </c>
      <c r="G979" s="7">
        <v>0</v>
      </c>
      <c r="H979" s="7">
        <f t="shared" si="135"/>
        <v>5</v>
      </c>
      <c r="I979" s="16">
        <f t="shared" si="136"/>
        <v>44967</v>
      </c>
      <c r="J979" s="17">
        <v>0.70809999999999995</v>
      </c>
      <c r="K979" s="18">
        <f>G979*结论【关键目标】!C$27*0.7735*0.001</f>
        <v>0</v>
      </c>
      <c r="L979" s="5">
        <v>-31929.832409999999</v>
      </c>
      <c r="M979" s="5">
        <f>ABS(IF(L979&lt;=0,L979/耗电量关键数据!$B$6/1000,L979/耗电量关键数据!$B$5/1000))</f>
        <v>12.771932963999999</v>
      </c>
      <c r="N979" s="5">
        <f>电气设备逐时使用率计算!H955</f>
        <v>7.0130699999999999</v>
      </c>
      <c r="O979" s="5">
        <f>灯光逐时使用率计算!H955</f>
        <v>3.7403040000000001</v>
      </c>
      <c r="P979" s="19">
        <f t="shared" si="137"/>
        <v>23.525306964000002</v>
      </c>
      <c r="Q979" s="19">
        <f t="shared" si="141"/>
        <v>0</v>
      </c>
      <c r="R979" s="20">
        <f t="shared" si="138"/>
        <v>0</v>
      </c>
      <c r="S979" s="20">
        <f t="shared" si="142"/>
        <v>0</v>
      </c>
      <c r="T979" s="20">
        <f>IF((T978+R979)&lt;0,0,IF((T978+R979)&gt;结论【关键目标】!C$28,结论【关键目标】!C$28,T978+R979))</f>
        <v>22</v>
      </c>
      <c r="U979" s="19">
        <f>IF((T978+R979)&lt;结论【关键目标】!$C$28,0,(发电量计算【计算逻辑页】!R979+发电量计算【计算逻辑页】!T978-结论【关键目标】!$C$28))</f>
        <v>0</v>
      </c>
      <c r="V979" s="5">
        <f t="shared" si="139"/>
        <v>0</v>
      </c>
      <c r="W979" s="5">
        <f t="shared" si="140"/>
        <v>0</v>
      </c>
      <c r="X979" s="5">
        <f t="shared" si="143"/>
        <v>0</v>
      </c>
    </row>
    <row r="980" spans="1:24" x14ac:dyDescent="0.15">
      <c r="A980" s="7">
        <v>979</v>
      </c>
      <c r="B980" s="7">
        <v>2</v>
      </c>
      <c r="C980" s="7">
        <v>10</v>
      </c>
      <c r="D980" s="7">
        <v>19</v>
      </c>
      <c r="E980" s="7">
        <v>41</v>
      </c>
      <c r="F980" s="7">
        <v>1</v>
      </c>
      <c r="G980" s="7">
        <v>0</v>
      </c>
      <c r="H980" s="7">
        <f t="shared" si="135"/>
        <v>5</v>
      </c>
      <c r="I980" s="16">
        <f t="shared" si="136"/>
        <v>44967</v>
      </c>
      <c r="J980" s="17">
        <v>1.2267999999999999</v>
      </c>
      <c r="K980" s="18">
        <f>G980*结论【关键目标】!C$27*0.7735*0.001</f>
        <v>0</v>
      </c>
      <c r="L980" s="5">
        <v>-31220.87602</v>
      </c>
      <c r="M980" s="5">
        <f>ABS(IF(L980&lt;=0,L980/耗电量关键数据!$B$6/1000,L980/耗电量关键数据!$B$5/1000))</f>
        <v>12.488350408000001</v>
      </c>
      <c r="N980" s="5">
        <f>电气设备逐时使用率计算!H956</f>
        <v>7.0130699999999999</v>
      </c>
      <c r="O980" s="5">
        <f>灯光逐时使用率计算!H956</f>
        <v>3.7403040000000001</v>
      </c>
      <c r="P980" s="19">
        <f t="shared" si="137"/>
        <v>23.241724408000003</v>
      </c>
      <c r="Q980" s="19">
        <f t="shared" si="141"/>
        <v>23.241724408000003</v>
      </c>
      <c r="R980" s="20">
        <f t="shared" si="138"/>
        <v>-23.241724408000003</v>
      </c>
      <c r="S980" s="20">
        <f t="shared" si="142"/>
        <v>23.241724408000003</v>
      </c>
      <c r="T980" s="20">
        <f>IF((T979+R980)&lt;0,0,IF((T979+R980)&gt;结论【关键目标】!C$28,结论【关键目标】!C$28,T979+R980))</f>
        <v>0</v>
      </c>
      <c r="U980" s="19">
        <f>IF((T979+R980)&lt;结论【关键目标】!$C$28,0,(发电量计算【计算逻辑页】!R980+发电量计算【计算逻辑页】!T979-结论【关键目标】!$C$28))</f>
        <v>0</v>
      </c>
      <c r="V980" s="5">
        <f t="shared" si="139"/>
        <v>0</v>
      </c>
      <c r="W980" s="5">
        <f t="shared" si="140"/>
        <v>0</v>
      </c>
      <c r="X980" s="5">
        <f t="shared" si="143"/>
        <v>0</v>
      </c>
    </row>
    <row r="981" spans="1:24" x14ac:dyDescent="0.15">
      <c r="A981" s="7">
        <v>980</v>
      </c>
      <c r="B981" s="7">
        <v>2</v>
      </c>
      <c r="C981" s="7">
        <v>10</v>
      </c>
      <c r="D981" s="7">
        <v>20</v>
      </c>
      <c r="E981" s="7">
        <v>41</v>
      </c>
      <c r="F981" s="7">
        <v>1</v>
      </c>
      <c r="G981" s="7">
        <v>0</v>
      </c>
      <c r="H981" s="7">
        <f t="shared" si="135"/>
        <v>5</v>
      </c>
      <c r="I981" s="16">
        <f t="shared" si="136"/>
        <v>44967</v>
      </c>
      <c r="J981" s="17">
        <v>1.2267999999999999</v>
      </c>
      <c r="K981" s="18">
        <f>G981*结论【关键目标】!C$27*0.7735*0.001</f>
        <v>0</v>
      </c>
      <c r="L981" s="5">
        <v>-33656.547200000001</v>
      </c>
      <c r="M981" s="5">
        <f>ABS(IF(L981&lt;=0,L981/耗电量关键数据!$B$6/1000,L981/耗电量关键数据!$B$5/1000))</f>
        <v>13.462618880000001</v>
      </c>
      <c r="N981" s="5">
        <f>电气设备逐时使用率计算!H957</f>
        <v>1.1688450000000001</v>
      </c>
      <c r="O981" s="5">
        <f>灯光逐时使用率计算!H957</f>
        <v>0.37403039999999999</v>
      </c>
      <c r="P981" s="19">
        <f t="shared" si="137"/>
        <v>15.005494280000002</v>
      </c>
      <c r="Q981" s="19">
        <f t="shared" si="141"/>
        <v>15.005494280000002</v>
      </c>
      <c r="R981" s="20">
        <f t="shared" si="138"/>
        <v>-15.005494280000002</v>
      </c>
      <c r="S981" s="20">
        <f t="shared" si="142"/>
        <v>15.005494280000002</v>
      </c>
      <c r="T981" s="20">
        <f>IF((T980+R981)&lt;0,0,IF((T980+R981)&gt;结论【关键目标】!C$28,结论【关键目标】!C$28,T980+R981))</f>
        <v>0</v>
      </c>
      <c r="U981" s="19">
        <f>IF((T980+R981)&lt;结论【关键目标】!$C$28,0,(发电量计算【计算逻辑页】!R981+发电量计算【计算逻辑页】!T980-结论【关键目标】!$C$28))</f>
        <v>0</v>
      </c>
      <c r="V981" s="5">
        <f t="shared" si="139"/>
        <v>0</v>
      </c>
      <c r="W981" s="5">
        <f t="shared" si="140"/>
        <v>0</v>
      </c>
      <c r="X981" s="5">
        <f t="shared" si="143"/>
        <v>0</v>
      </c>
    </row>
    <row r="982" spans="1:24" x14ac:dyDescent="0.15">
      <c r="A982" s="7">
        <v>981</v>
      </c>
      <c r="B982" s="7">
        <v>2</v>
      </c>
      <c r="C982" s="7">
        <v>10</v>
      </c>
      <c r="D982" s="7">
        <v>21</v>
      </c>
      <c r="E982" s="7">
        <v>41</v>
      </c>
      <c r="F982" s="7">
        <v>0.4</v>
      </c>
      <c r="G982" s="7">
        <v>0</v>
      </c>
      <c r="H982" s="7">
        <f t="shared" si="135"/>
        <v>5</v>
      </c>
      <c r="I982" s="16">
        <f t="shared" si="136"/>
        <v>44967</v>
      </c>
      <c r="J982" s="17">
        <v>1.2267999999999999</v>
      </c>
      <c r="K982" s="18">
        <f>G982*结论【关键目标】!C$27*0.7735*0.001</f>
        <v>0</v>
      </c>
      <c r="L982" s="5">
        <v>-34985.095119999998</v>
      </c>
      <c r="M982" s="5">
        <f>ABS(IF(L982&lt;=0,L982/耗电量关键数据!$B$6/1000,L982/耗电量关键数据!$B$5/1000))</f>
        <v>13.994038047999998</v>
      </c>
      <c r="N982" s="5">
        <f>电气设备逐时使用率计算!H958</f>
        <v>1.1688450000000001</v>
      </c>
      <c r="O982" s="5">
        <f>灯光逐时使用率计算!H958</f>
        <v>0.37403039999999999</v>
      </c>
      <c r="P982" s="19">
        <f t="shared" si="137"/>
        <v>15.536913447999998</v>
      </c>
      <c r="Q982" s="19">
        <f t="shared" si="141"/>
        <v>15.536913447999998</v>
      </c>
      <c r="R982" s="20">
        <f t="shared" si="138"/>
        <v>-15.536913447999998</v>
      </c>
      <c r="S982" s="20">
        <f t="shared" si="142"/>
        <v>15.536913447999998</v>
      </c>
      <c r="T982" s="20">
        <f>IF((T981+R982)&lt;0,0,IF((T981+R982)&gt;结论【关键目标】!C$28,结论【关键目标】!C$28,T981+R982))</f>
        <v>0</v>
      </c>
      <c r="U982" s="19">
        <f>IF((T981+R982)&lt;结论【关键目标】!$C$28,0,(发电量计算【计算逻辑页】!R982+发电量计算【计算逻辑页】!T981-结论【关键目标】!$C$28))</f>
        <v>0</v>
      </c>
      <c r="V982" s="5">
        <f t="shared" si="139"/>
        <v>0</v>
      </c>
      <c r="W982" s="5">
        <f t="shared" si="140"/>
        <v>0</v>
      </c>
      <c r="X982" s="5">
        <f t="shared" si="143"/>
        <v>0</v>
      </c>
    </row>
    <row r="983" spans="1:24" x14ac:dyDescent="0.15">
      <c r="A983" s="7">
        <v>982</v>
      </c>
      <c r="B983" s="7">
        <v>2</v>
      </c>
      <c r="C983" s="7">
        <v>10</v>
      </c>
      <c r="D983" s="7">
        <v>22</v>
      </c>
      <c r="E983" s="7">
        <v>41</v>
      </c>
      <c r="F983" s="7">
        <v>0</v>
      </c>
      <c r="G983" s="7">
        <v>0</v>
      </c>
      <c r="H983" s="7">
        <f t="shared" si="135"/>
        <v>5</v>
      </c>
      <c r="I983" s="16">
        <f t="shared" si="136"/>
        <v>44967</v>
      </c>
      <c r="J983" s="17">
        <v>0.70809999999999995</v>
      </c>
      <c r="K983" s="18">
        <f>G983*结论【关键目标】!C$27*0.7735*0.001</f>
        <v>0</v>
      </c>
      <c r="L983" s="5">
        <v>-35741.645140000001</v>
      </c>
      <c r="M983" s="5">
        <f>ABS(IF(L983&lt;=0,L983/耗电量关键数据!$B$6/1000,L983/耗电量关键数据!$B$5/1000))</f>
        <v>14.296658056</v>
      </c>
      <c r="N983" s="5">
        <f>电气设备逐时使用率计算!H959</f>
        <v>1.1688450000000001</v>
      </c>
      <c r="O983" s="5">
        <f>灯光逐时使用率计算!H959</f>
        <v>0.37403039999999999</v>
      </c>
      <c r="P983" s="19">
        <f t="shared" si="137"/>
        <v>15.839533456</v>
      </c>
      <c r="Q983" s="19">
        <f t="shared" si="141"/>
        <v>0</v>
      </c>
      <c r="R983" s="20">
        <f t="shared" si="138"/>
        <v>0</v>
      </c>
      <c r="S983" s="20">
        <f t="shared" si="142"/>
        <v>0</v>
      </c>
      <c r="T983" s="20">
        <f>IF((T982+R983)&lt;0,0,IF((T982+R983)&gt;结论【关键目标】!C$28,结论【关键目标】!C$28,T982+R983))</f>
        <v>0</v>
      </c>
      <c r="U983" s="19">
        <f>IF((T982+R983)&lt;结论【关键目标】!$C$28,0,(发电量计算【计算逻辑页】!R983+发电量计算【计算逻辑页】!T982-结论【关键目标】!$C$28))</f>
        <v>0</v>
      </c>
      <c r="V983" s="5">
        <f t="shared" si="139"/>
        <v>0</v>
      </c>
      <c r="W983" s="5">
        <f t="shared" si="140"/>
        <v>0</v>
      </c>
      <c r="X983" s="5">
        <f t="shared" si="143"/>
        <v>0</v>
      </c>
    </row>
    <row r="984" spans="1:24" x14ac:dyDescent="0.15">
      <c r="A984" s="7">
        <v>983</v>
      </c>
      <c r="B984" s="7">
        <v>2</v>
      </c>
      <c r="C984" s="7">
        <v>10</v>
      </c>
      <c r="D984" s="7">
        <v>23</v>
      </c>
      <c r="E984" s="7">
        <v>41</v>
      </c>
      <c r="F984" s="7">
        <v>-1</v>
      </c>
      <c r="G984" s="7">
        <v>0</v>
      </c>
      <c r="H984" s="7">
        <f t="shared" si="135"/>
        <v>5</v>
      </c>
      <c r="I984" s="16">
        <f t="shared" si="136"/>
        <v>44967</v>
      </c>
      <c r="J984" s="17">
        <v>0.70809999999999995</v>
      </c>
      <c r="K984" s="18">
        <f>G984*结论【关键目标】!C$27*0.7735*0.001</f>
        <v>0</v>
      </c>
      <c r="L984" s="5">
        <v>-36831.329449999997</v>
      </c>
      <c r="M984" s="5">
        <f>ABS(IF(L984&lt;=0,L984/耗电量关键数据!$B$6/1000,L984/耗电量关键数据!$B$5/1000))</f>
        <v>14.732531779999999</v>
      </c>
      <c r="N984" s="5">
        <f>电气设备逐时使用率计算!H960</f>
        <v>1.1688450000000001</v>
      </c>
      <c r="O984" s="5">
        <f>灯光逐时使用率计算!H960</f>
        <v>0.37403039999999999</v>
      </c>
      <c r="P984" s="19">
        <f t="shared" si="137"/>
        <v>16.275407179999998</v>
      </c>
      <c r="Q984" s="19">
        <f t="shared" si="141"/>
        <v>0</v>
      </c>
      <c r="R984" s="20">
        <f t="shared" si="138"/>
        <v>0</v>
      </c>
      <c r="S984" s="20">
        <f t="shared" si="142"/>
        <v>0</v>
      </c>
      <c r="T984" s="20">
        <f>IF((T983+R984)&lt;0,0,IF((T983+R984)&gt;结论【关键目标】!C$28,结论【关键目标】!C$28,T983+R984))</f>
        <v>0</v>
      </c>
      <c r="U984" s="19">
        <f>IF((T983+R984)&lt;结论【关键目标】!$C$28,0,(发电量计算【计算逻辑页】!R984+发电量计算【计算逻辑页】!T983-结论【关键目标】!$C$28))</f>
        <v>0</v>
      </c>
      <c r="V984" s="5">
        <f t="shared" si="139"/>
        <v>0</v>
      </c>
      <c r="W984" s="5">
        <f t="shared" si="140"/>
        <v>0</v>
      </c>
      <c r="X984" s="5">
        <f t="shared" si="143"/>
        <v>0</v>
      </c>
    </row>
    <row r="985" spans="1:24" x14ac:dyDescent="0.15">
      <c r="A985" s="7">
        <v>984</v>
      </c>
      <c r="B985" s="7">
        <v>2</v>
      </c>
      <c r="C985" s="7">
        <v>10</v>
      </c>
      <c r="D985" s="7">
        <v>24</v>
      </c>
      <c r="E985" s="7">
        <v>41</v>
      </c>
      <c r="F985" s="7">
        <v>-1.2</v>
      </c>
      <c r="G985" s="7">
        <v>0</v>
      </c>
      <c r="H985" s="7">
        <f t="shared" si="135"/>
        <v>5</v>
      </c>
      <c r="I985" s="16">
        <f t="shared" si="136"/>
        <v>44967</v>
      </c>
      <c r="J985" s="17">
        <v>0.2407</v>
      </c>
      <c r="K985" s="18">
        <f>G985*结论【关键目标】!C$27*0.7735*0.001</f>
        <v>0</v>
      </c>
      <c r="L985" s="5">
        <v>-37703.076889999997</v>
      </c>
      <c r="M985" s="5">
        <f>ABS(IF(L985&lt;=0,L985/耗电量关键数据!$B$6/1000,L985/耗电量关键数据!$B$5/1000))</f>
        <v>15.081230755999998</v>
      </c>
      <c r="N985" s="5">
        <f>电气设备逐时使用率计算!H961</f>
        <v>1.1688450000000001</v>
      </c>
      <c r="O985" s="5">
        <f>灯光逐时使用率计算!H961</f>
        <v>0.37403039999999999</v>
      </c>
      <c r="P985" s="19">
        <f t="shared" si="137"/>
        <v>16.624106155999996</v>
      </c>
      <c r="Q985" s="19">
        <f t="shared" si="141"/>
        <v>0</v>
      </c>
      <c r="R985" s="20">
        <f t="shared" si="138"/>
        <v>0</v>
      </c>
      <c r="S985" s="20">
        <f t="shared" si="142"/>
        <v>0</v>
      </c>
      <c r="T985" s="20">
        <f>IF((T984+R985)&lt;0,0,IF((T984+R985)&gt;结论【关键目标】!C$28,结论【关键目标】!C$28,T984+R985))</f>
        <v>0</v>
      </c>
      <c r="U985" s="19">
        <f>IF((T984+R985)&lt;结论【关键目标】!$C$28,0,(发电量计算【计算逻辑页】!R985+发电量计算【计算逻辑页】!T984-结论【关键目标】!$C$28))</f>
        <v>0</v>
      </c>
      <c r="V985" s="5">
        <f t="shared" si="139"/>
        <v>0</v>
      </c>
      <c r="W985" s="5">
        <f t="shared" si="140"/>
        <v>0</v>
      </c>
      <c r="X985" s="5">
        <f t="shared" si="143"/>
        <v>0</v>
      </c>
    </row>
    <row r="986" spans="1:24" x14ac:dyDescent="0.15">
      <c r="A986" s="7">
        <v>985</v>
      </c>
      <c r="B986" s="7">
        <v>2</v>
      </c>
      <c r="C986" s="7">
        <v>11</v>
      </c>
      <c r="D986" s="7">
        <v>1</v>
      </c>
      <c r="E986" s="7">
        <v>42</v>
      </c>
      <c r="F986" s="7">
        <v>-1</v>
      </c>
      <c r="G986" s="7">
        <v>0</v>
      </c>
      <c r="H986" s="7">
        <f t="shared" si="135"/>
        <v>6</v>
      </c>
      <c r="I986" s="16">
        <f t="shared" si="136"/>
        <v>44968</v>
      </c>
      <c r="J986" s="17">
        <v>0.2407</v>
      </c>
      <c r="K986" s="18">
        <f>G986*结论【关键目标】!C$27*0.7735*0.001</f>
        <v>0</v>
      </c>
      <c r="L986" s="5">
        <v>-38356.887470000001</v>
      </c>
      <c r="M986" s="5">
        <f>ABS(IF(L986&lt;=0,L986/耗电量关键数据!$B$6/1000,L986/耗电量关键数据!$B$5/1000))</f>
        <v>15.342754988000001</v>
      </c>
      <c r="N986" s="19">
        <f>耗电量关键数据!$B$14</f>
        <v>1.1688450000000001</v>
      </c>
      <c r="O986" s="19">
        <f>耗电量关键数据!$B$15</f>
        <v>0.37403039999999999</v>
      </c>
      <c r="P986" s="19">
        <f t="shared" si="137"/>
        <v>16.885630387999999</v>
      </c>
      <c r="Q986" s="19">
        <f t="shared" si="141"/>
        <v>0</v>
      </c>
      <c r="R986" s="20">
        <f t="shared" si="138"/>
        <v>0</v>
      </c>
      <c r="S986" s="20">
        <f t="shared" si="142"/>
        <v>0</v>
      </c>
      <c r="T986" s="20">
        <f>IF((T985+R986)&lt;0,0,IF((T985+R986)&gt;结论【关键目标】!C$28,结论【关键目标】!C$28,T985+R986))</f>
        <v>0</v>
      </c>
      <c r="U986" s="19">
        <f>IF((T985+R986)&lt;结论【关键目标】!$C$28,0,(发电量计算【计算逻辑页】!R986+发电量计算【计算逻辑页】!T985-结论【关键目标】!$C$28))</f>
        <v>0</v>
      </c>
      <c r="V986" s="5">
        <f t="shared" si="139"/>
        <v>0</v>
      </c>
      <c r="W986" s="5">
        <f t="shared" si="140"/>
        <v>0</v>
      </c>
      <c r="X986" s="5">
        <f t="shared" si="143"/>
        <v>0</v>
      </c>
    </row>
    <row r="987" spans="1:24" x14ac:dyDescent="0.15">
      <c r="A987" s="7">
        <v>986</v>
      </c>
      <c r="B987" s="7">
        <v>2</v>
      </c>
      <c r="C987" s="7">
        <v>11</v>
      </c>
      <c r="D987" s="7">
        <v>2</v>
      </c>
      <c r="E987" s="7">
        <v>42</v>
      </c>
      <c r="F987" s="7">
        <v>-2</v>
      </c>
      <c r="G987" s="7">
        <v>0</v>
      </c>
      <c r="H987" s="7">
        <f t="shared" si="135"/>
        <v>6</v>
      </c>
      <c r="I987" s="16">
        <f t="shared" si="136"/>
        <v>44968</v>
      </c>
      <c r="J987" s="17">
        <v>0.2407</v>
      </c>
      <c r="K987" s="18">
        <f>G987*结论【关键目标】!C$27*0.7735*0.001</f>
        <v>0</v>
      </c>
      <c r="L987" s="5">
        <v>-39010.698049999999</v>
      </c>
      <c r="M987" s="5">
        <f>ABS(IF(L987&lt;=0,L987/耗电量关键数据!$B$6/1000,L987/耗电量关键数据!$B$5/1000))</f>
        <v>15.60427922</v>
      </c>
      <c r="N987" s="19">
        <f>耗电量关键数据!$B$14</f>
        <v>1.1688450000000001</v>
      </c>
      <c r="O987" s="19">
        <f>耗电量关键数据!$B$15</f>
        <v>0.37403039999999999</v>
      </c>
      <c r="P987" s="19">
        <f t="shared" si="137"/>
        <v>17.147154619999998</v>
      </c>
      <c r="Q987" s="19">
        <f t="shared" si="141"/>
        <v>0</v>
      </c>
      <c r="R987" s="20">
        <f t="shared" si="138"/>
        <v>0</v>
      </c>
      <c r="S987" s="20">
        <f t="shared" si="142"/>
        <v>0</v>
      </c>
      <c r="T987" s="20">
        <f>IF((T986+R987)&lt;0,0,IF((T986+R987)&gt;结论【关键目标】!C$28,结论【关键目标】!C$28,T986+R987))</f>
        <v>0</v>
      </c>
      <c r="U987" s="19">
        <f>IF((T986+R987)&lt;结论【关键目标】!$C$28,0,(发电量计算【计算逻辑页】!R987+发电量计算【计算逻辑页】!T986-结论【关键目标】!$C$28))</f>
        <v>0</v>
      </c>
      <c r="V987" s="5">
        <f t="shared" si="139"/>
        <v>0</v>
      </c>
      <c r="W987" s="5">
        <f t="shared" si="140"/>
        <v>0</v>
      </c>
      <c r="X987" s="5">
        <f t="shared" si="143"/>
        <v>0</v>
      </c>
    </row>
    <row r="988" spans="1:24" x14ac:dyDescent="0.15">
      <c r="A988" s="7">
        <v>987</v>
      </c>
      <c r="B988" s="7">
        <v>2</v>
      </c>
      <c r="C988" s="7">
        <v>11</v>
      </c>
      <c r="D988" s="7">
        <v>3</v>
      </c>
      <c r="E988" s="7">
        <v>42</v>
      </c>
      <c r="F988" s="7">
        <v>-1.9</v>
      </c>
      <c r="G988" s="7">
        <v>0</v>
      </c>
      <c r="H988" s="7">
        <f t="shared" si="135"/>
        <v>6</v>
      </c>
      <c r="I988" s="16">
        <f t="shared" si="136"/>
        <v>44968</v>
      </c>
      <c r="J988" s="17">
        <v>0.2407</v>
      </c>
      <c r="K988" s="18">
        <f>G988*结论【关键目标】!C$27*0.7735*0.001</f>
        <v>0</v>
      </c>
      <c r="L988" s="5">
        <v>-40100.382360000003</v>
      </c>
      <c r="M988" s="5">
        <f>ABS(IF(L988&lt;=0,L988/耗电量关键数据!$B$6/1000,L988/耗电量关键数据!$B$5/1000))</f>
        <v>16.040152944000003</v>
      </c>
      <c r="N988" s="19">
        <f>耗电量关键数据!$B$14</f>
        <v>1.1688450000000001</v>
      </c>
      <c r="O988" s="19">
        <f>耗电量关键数据!$B$15</f>
        <v>0.37403039999999999</v>
      </c>
      <c r="P988" s="19">
        <f t="shared" si="137"/>
        <v>17.583028344000002</v>
      </c>
      <c r="Q988" s="19">
        <f t="shared" si="141"/>
        <v>0</v>
      </c>
      <c r="R988" s="20">
        <f t="shared" si="138"/>
        <v>0</v>
      </c>
      <c r="S988" s="20">
        <f t="shared" si="142"/>
        <v>0</v>
      </c>
      <c r="T988" s="20">
        <f>IF((T987+R988)&lt;0,0,IF((T987+R988)&gt;结论【关键目标】!C$28,结论【关键目标】!C$28,T987+R988))</f>
        <v>0</v>
      </c>
      <c r="U988" s="19">
        <f>IF((T987+R988)&lt;结论【关键目标】!$C$28,0,(发电量计算【计算逻辑页】!R988+发电量计算【计算逻辑页】!T987-结论【关键目标】!$C$28))</f>
        <v>0</v>
      </c>
      <c r="V988" s="5">
        <f t="shared" si="139"/>
        <v>0</v>
      </c>
      <c r="W988" s="5">
        <f t="shared" si="140"/>
        <v>0</v>
      </c>
      <c r="X988" s="5">
        <f t="shared" si="143"/>
        <v>0</v>
      </c>
    </row>
    <row r="989" spans="1:24" x14ac:dyDescent="0.15">
      <c r="A989" s="7">
        <v>988</v>
      </c>
      <c r="B989" s="7">
        <v>2</v>
      </c>
      <c r="C989" s="7">
        <v>11</v>
      </c>
      <c r="D989" s="7">
        <v>4</v>
      </c>
      <c r="E989" s="7">
        <v>42</v>
      </c>
      <c r="F989" s="7">
        <v>-2.1</v>
      </c>
      <c r="G989" s="7">
        <v>0</v>
      </c>
      <c r="H989" s="7">
        <f t="shared" si="135"/>
        <v>6</v>
      </c>
      <c r="I989" s="16">
        <f t="shared" si="136"/>
        <v>44968</v>
      </c>
      <c r="J989" s="17">
        <v>0.2407</v>
      </c>
      <c r="K989" s="18">
        <f>G989*结论【关键目标】!C$27*0.7735*0.001</f>
        <v>0</v>
      </c>
      <c r="L989" s="5">
        <v>-41190.066659999997</v>
      </c>
      <c r="M989" s="5">
        <f>ABS(IF(L989&lt;=0,L989/耗电量关键数据!$B$6/1000,L989/耗电量关键数据!$B$5/1000))</f>
        <v>16.476026663999995</v>
      </c>
      <c r="N989" s="19">
        <f>耗电量关键数据!$B$14</f>
        <v>1.1688450000000001</v>
      </c>
      <c r="O989" s="19">
        <f>耗电量关键数据!$B$15</f>
        <v>0.37403039999999999</v>
      </c>
      <c r="P989" s="19">
        <f t="shared" si="137"/>
        <v>18.018902063999995</v>
      </c>
      <c r="Q989" s="19">
        <f t="shared" si="141"/>
        <v>0</v>
      </c>
      <c r="R989" s="20">
        <f t="shared" si="138"/>
        <v>0</v>
      </c>
      <c r="S989" s="20">
        <f t="shared" si="142"/>
        <v>0</v>
      </c>
      <c r="T989" s="20">
        <f>IF((T988+R989)&lt;0,0,IF((T988+R989)&gt;结论【关键目标】!C$28,结论【关键目标】!C$28,T988+R989))</f>
        <v>0</v>
      </c>
      <c r="U989" s="19">
        <f>IF((T988+R989)&lt;结论【关键目标】!$C$28,0,(发电量计算【计算逻辑页】!R989+发电量计算【计算逻辑页】!T988-结论【关键目标】!$C$28))</f>
        <v>0</v>
      </c>
      <c r="V989" s="5">
        <f t="shared" si="139"/>
        <v>0</v>
      </c>
      <c r="W989" s="5">
        <f t="shared" si="140"/>
        <v>0</v>
      </c>
      <c r="X989" s="5">
        <f t="shared" si="143"/>
        <v>0</v>
      </c>
    </row>
    <row r="990" spans="1:24" x14ac:dyDescent="0.15">
      <c r="A990" s="7">
        <v>989</v>
      </c>
      <c r="B990" s="7">
        <v>2</v>
      </c>
      <c r="C990" s="7">
        <v>11</v>
      </c>
      <c r="D990" s="7">
        <v>5</v>
      </c>
      <c r="E990" s="7">
        <v>42</v>
      </c>
      <c r="F990" s="7">
        <v>-2.4</v>
      </c>
      <c r="G990" s="7">
        <v>0</v>
      </c>
      <c r="H990" s="7">
        <f t="shared" si="135"/>
        <v>6</v>
      </c>
      <c r="I990" s="16">
        <f t="shared" si="136"/>
        <v>44968</v>
      </c>
      <c r="J990" s="17">
        <v>0.2407</v>
      </c>
      <c r="K990" s="18">
        <f>G990*结论【关键目标】!C$27*0.7735*0.001</f>
        <v>0</v>
      </c>
      <c r="L990" s="5">
        <v>-41843.877240000002</v>
      </c>
      <c r="M990" s="5">
        <f>ABS(IF(L990&lt;=0,L990/耗电量关键数据!$B$6/1000,L990/耗电量关键数据!$B$5/1000))</f>
        <v>16.737550896000002</v>
      </c>
      <c r="N990" s="19">
        <f>耗电量关键数据!$B$14</f>
        <v>1.1688450000000001</v>
      </c>
      <c r="O990" s="19">
        <f>耗电量关键数据!$B$15</f>
        <v>0.37403039999999999</v>
      </c>
      <c r="P990" s="19">
        <f t="shared" si="137"/>
        <v>18.280426296000002</v>
      </c>
      <c r="Q990" s="19">
        <f t="shared" si="141"/>
        <v>0</v>
      </c>
      <c r="R990" s="20">
        <f t="shared" si="138"/>
        <v>0</v>
      </c>
      <c r="S990" s="20">
        <f t="shared" si="142"/>
        <v>0</v>
      </c>
      <c r="T990" s="20">
        <f>IF((T989+R990)&lt;0,0,IF((T989+R990)&gt;结论【关键目标】!C$28,结论【关键目标】!C$28,T989+R990))</f>
        <v>0</v>
      </c>
      <c r="U990" s="19">
        <f>IF((T989+R990)&lt;结论【关键目标】!$C$28,0,(发电量计算【计算逻辑页】!R990+发电量计算【计算逻辑页】!T989-结论【关键目标】!$C$28))</f>
        <v>0</v>
      </c>
      <c r="V990" s="5">
        <f t="shared" si="139"/>
        <v>0</v>
      </c>
      <c r="W990" s="5">
        <f t="shared" si="140"/>
        <v>0</v>
      </c>
      <c r="X990" s="5">
        <f t="shared" si="143"/>
        <v>0</v>
      </c>
    </row>
    <row r="991" spans="1:24" x14ac:dyDescent="0.15">
      <c r="A991" s="7">
        <v>990</v>
      </c>
      <c r="B991" s="7">
        <v>2</v>
      </c>
      <c r="C991" s="7">
        <v>11</v>
      </c>
      <c r="D991" s="7">
        <v>6</v>
      </c>
      <c r="E991" s="7">
        <v>42</v>
      </c>
      <c r="F991" s="7">
        <v>-2.6</v>
      </c>
      <c r="G991" s="7">
        <v>0</v>
      </c>
      <c r="H991" s="7">
        <f t="shared" si="135"/>
        <v>6</v>
      </c>
      <c r="I991" s="16">
        <f t="shared" si="136"/>
        <v>44968</v>
      </c>
      <c r="J991" s="17">
        <v>0.2407</v>
      </c>
      <c r="K991" s="18">
        <f>G991*结论【关键目标】!C$27*0.7735*0.001</f>
        <v>0</v>
      </c>
      <c r="L991" s="5">
        <v>-42513.533309999999</v>
      </c>
      <c r="M991" s="5">
        <f>ABS(IF(L991&lt;=0,L991/耗电量关键数据!$B$6/1000,L991/耗电量关键数据!$B$5/1000))</f>
        <v>17.005413324000003</v>
      </c>
      <c r="N991" s="19">
        <f>耗电量关键数据!$B$14</f>
        <v>1.1688450000000001</v>
      </c>
      <c r="O991" s="19">
        <f>耗电量关键数据!$B$15</f>
        <v>0.37403039999999999</v>
      </c>
      <c r="P991" s="19">
        <f t="shared" si="137"/>
        <v>18.548288724000003</v>
      </c>
      <c r="Q991" s="19">
        <f t="shared" si="141"/>
        <v>0</v>
      </c>
      <c r="R991" s="20">
        <f t="shared" si="138"/>
        <v>0</v>
      </c>
      <c r="S991" s="20">
        <f t="shared" si="142"/>
        <v>0</v>
      </c>
      <c r="T991" s="20">
        <f>IF((T990+R991)&lt;0,0,IF((T990+R991)&gt;结论【关键目标】!C$28,结论【关键目标】!C$28,T990+R991))</f>
        <v>0</v>
      </c>
      <c r="U991" s="19">
        <f>IF((T990+R991)&lt;结论【关键目标】!$C$28,0,(发电量计算【计算逻辑页】!R991+发电量计算【计算逻辑页】!T990-结论【关键目标】!$C$28))</f>
        <v>0</v>
      </c>
      <c r="V991" s="5">
        <f t="shared" si="139"/>
        <v>0</v>
      </c>
      <c r="W991" s="5">
        <f t="shared" si="140"/>
        <v>0</v>
      </c>
      <c r="X991" s="5">
        <f t="shared" si="143"/>
        <v>0</v>
      </c>
    </row>
    <row r="992" spans="1:24" x14ac:dyDescent="0.15">
      <c r="A992" s="7">
        <v>991</v>
      </c>
      <c r="B992" s="7">
        <v>2</v>
      </c>
      <c r="C992" s="7">
        <v>11</v>
      </c>
      <c r="D992" s="7">
        <v>7</v>
      </c>
      <c r="E992" s="7">
        <v>42</v>
      </c>
      <c r="F992" s="7">
        <v>-2</v>
      </c>
      <c r="G992" s="7">
        <v>39.4</v>
      </c>
      <c r="H992" s="7">
        <f t="shared" si="135"/>
        <v>6</v>
      </c>
      <c r="I992" s="16">
        <f t="shared" si="136"/>
        <v>44968</v>
      </c>
      <c r="J992" s="17">
        <v>0.2407</v>
      </c>
      <c r="K992" s="18">
        <f>G992*结论【关键目标】!C$27*0.7735*0.001</f>
        <v>3.6571079999999996</v>
      </c>
      <c r="L992" s="5">
        <v>-41720.997770000002</v>
      </c>
      <c r="M992" s="5">
        <f>ABS(IF(L992&lt;=0,L992/耗电量关键数据!$B$6/1000,L992/耗电量关键数据!$B$5/1000))</f>
        <v>16.688399108000002</v>
      </c>
      <c r="N992" s="19">
        <f>耗电量关键数据!$B$14</f>
        <v>1.1688450000000001</v>
      </c>
      <c r="O992" s="19">
        <f>耗电量关键数据!$B$15</f>
        <v>0.37403039999999999</v>
      </c>
      <c r="P992" s="19">
        <f t="shared" si="137"/>
        <v>18.231274508000002</v>
      </c>
      <c r="Q992" s="19">
        <f t="shared" si="141"/>
        <v>0</v>
      </c>
      <c r="R992" s="20">
        <f t="shared" si="138"/>
        <v>3.6571079999999996</v>
      </c>
      <c r="S992" s="20">
        <f t="shared" si="142"/>
        <v>0</v>
      </c>
      <c r="T992" s="20">
        <f>IF((T991+R992)&lt;0,0,IF((T991+R992)&gt;结论【关键目标】!C$28,结论【关键目标】!C$28,T991+R992))</f>
        <v>3.6571079999999996</v>
      </c>
      <c r="U992" s="19">
        <f>IF((T991+R992)&lt;结论【关键目标】!$C$28,0,(发电量计算【计算逻辑页】!R992+发电量计算【计算逻辑页】!T991-结论【关键目标】!$C$28))</f>
        <v>0</v>
      </c>
      <c r="V992" s="5">
        <f t="shared" si="139"/>
        <v>0</v>
      </c>
      <c r="W992" s="5">
        <f t="shared" si="140"/>
        <v>0.8802658955999999</v>
      </c>
      <c r="X992" s="5">
        <f t="shared" si="143"/>
        <v>0</v>
      </c>
    </row>
    <row r="993" spans="1:24" x14ac:dyDescent="0.15">
      <c r="A993" s="7">
        <v>992</v>
      </c>
      <c r="B993" s="7">
        <v>2</v>
      </c>
      <c r="C993" s="7">
        <v>11</v>
      </c>
      <c r="D993" s="7">
        <v>8</v>
      </c>
      <c r="E993" s="7">
        <v>42</v>
      </c>
      <c r="F993" s="7">
        <v>-2</v>
      </c>
      <c r="G993" s="7">
        <v>227.5</v>
      </c>
      <c r="H993" s="7">
        <f t="shared" si="135"/>
        <v>6</v>
      </c>
      <c r="I993" s="16">
        <f t="shared" si="136"/>
        <v>44968</v>
      </c>
      <c r="J993" s="17">
        <v>0.70809999999999995</v>
      </c>
      <c r="K993" s="18">
        <f>G993*结论【关键目标】!C$27*0.7735*0.001</f>
        <v>21.11655</v>
      </c>
      <c r="L993" s="5">
        <v>-39275.57316</v>
      </c>
      <c r="M993" s="5">
        <f>ABS(IF(L993&lt;=0,L993/耗电量关键数据!$B$6/1000,L993/耗电量关键数据!$B$5/1000))</f>
        <v>15.710229263999999</v>
      </c>
      <c r="N993" s="19">
        <f>耗电量关键数据!$B$14</f>
        <v>1.1688450000000001</v>
      </c>
      <c r="O993" s="19">
        <f>耗电量关键数据!$B$15</f>
        <v>0.37403039999999999</v>
      </c>
      <c r="P993" s="19">
        <f t="shared" si="137"/>
        <v>17.253104663999999</v>
      </c>
      <c r="Q993" s="19">
        <f t="shared" si="141"/>
        <v>0</v>
      </c>
      <c r="R993" s="20">
        <f t="shared" si="138"/>
        <v>21.11655</v>
      </c>
      <c r="S993" s="20">
        <f t="shared" si="142"/>
        <v>0</v>
      </c>
      <c r="T993" s="20">
        <f>IF((T992+R993)&lt;0,0,IF((T992+R993)&gt;结论【关键目标】!C$28,结论【关键目标】!C$28,T992+R993))</f>
        <v>22</v>
      </c>
      <c r="U993" s="19">
        <f>IF((T992+R993)&lt;结论【关键目标】!$C$28,0,(发电量计算【计算逻辑页】!R993+发电量计算【计算逻辑页】!T992-结论【关键目标】!$C$28))</f>
        <v>2.7736580000000011</v>
      </c>
      <c r="V993" s="5">
        <f t="shared" si="139"/>
        <v>0.97078030000000026</v>
      </c>
      <c r="W993" s="5">
        <f t="shared" si="140"/>
        <v>12.216923412578398</v>
      </c>
      <c r="X993" s="5">
        <f t="shared" si="143"/>
        <v>0</v>
      </c>
    </row>
    <row r="994" spans="1:24" x14ac:dyDescent="0.15">
      <c r="A994" s="7">
        <v>993</v>
      </c>
      <c r="B994" s="7">
        <v>2</v>
      </c>
      <c r="C994" s="7">
        <v>11</v>
      </c>
      <c r="D994" s="7">
        <v>9</v>
      </c>
      <c r="E994" s="7">
        <v>42</v>
      </c>
      <c r="F994" s="7">
        <v>-2.5</v>
      </c>
      <c r="G994" s="7">
        <v>369.1</v>
      </c>
      <c r="H994" s="7">
        <f t="shared" si="135"/>
        <v>6</v>
      </c>
      <c r="I994" s="16">
        <f t="shared" si="136"/>
        <v>44968</v>
      </c>
      <c r="J994" s="17">
        <v>0.70809999999999995</v>
      </c>
      <c r="K994" s="18">
        <f>G994*结论【关键目标】!C$27*0.7735*0.001</f>
        <v>34.259861999999998</v>
      </c>
      <c r="L994" s="5">
        <v>-30782.452649999999</v>
      </c>
      <c r="M994" s="5">
        <f>ABS(IF(L994&lt;=0,L994/耗电量关键数据!$B$6/1000,L994/耗电量关键数据!$B$5/1000))</f>
        <v>12.31298106</v>
      </c>
      <c r="N994" s="19">
        <f>耗电量关键数据!$B$14</f>
        <v>1.1688450000000001</v>
      </c>
      <c r="O994" s="19">
        <f>耗电量关键数据!$B$15</f>
        <v>0.37403039999999999</v>
      </c>
      <c r="P994" s="19">
        <f t="shared" si="137"/>
        <v>13.85585646</v>
      </c>
      <c r="Q994" s="19">
        <f t="shared" si="141"/>
        <v>0</v>
      </c>
      <c r="R994" s="20">
        <f t="shared" si="138"/>
        <v>34.259861999999998</v>
      </c>
      <c r="S994" s="20">
        <f t="shared" si="142"/>
        <v>0</v>
      </c>
      <c r="T994" s="20">
        <f>IF((T993+R994)&lt;0,0,IF((T993+R994)&gt;结论【关键目标】!C$28,结论【关键目标】!C$28,T993+R994))</f>
        <v>22</v>
      </c>
      <c r="U994" s="19">
        <f>IF((T993+R994)&lt;结论【关键目标】!$C$28,0,(发电量计算【计算逻辑页】!R994+发电量计算【计算逻辑页】!T993-结论【关键目标】!$C$28))</f>
        <v>34.259861999999998</v>
      </c>
      <c r="V994" s="5">
        <f t="shared" si="139"/>
        <v>11.990951699999998</v>
      </c>
      <c r="W994" s="5">
        <f t="shared" si="140"/>
        <v>9.8113319593259991</v>
      </c>
      <c r="X994" s="5">
        <f t="shared" si="143"/>
        <v>0</v>
      </c>
    </row>
    <row r="995" spans="1:24" x14ac:dyDescent="0.15">
      <c r="A995" s="7">
        <v>994</v>
      </c>
      <c r="B995" s="7">
        <v>2</v>
      </c>
      <c r="C995" s="7">
        <v>11</v>
      </c>
      <c r="D995" s="7">
        <v>10</v>
      </c>
      <c r="E995" s="7">
        <v>42</v>
      </c>
      <c r="F995" s="7">
        <v>0</v>
      </c>
      <c r="G995" s="7">
        <v>537.29999999999995</v>
      </c>
      <c r="H995" s="7">
        <f t="shared" si="135"/>
        <v>6</v>
      </c>
      <c r="I995" s="16">
        <f t="shared" si="136"/>
        <v>44968</v>
      </c>
      <c r="J995" s="17">
        <v>0.70809999999999995</v>
      </c>
      <c r="K995" s="18">
        <f>G995*结论【关键目标】!C$27*0.7735*0.001</f>
        <v>49.872185999999992</v>
      </c>
      <c r="L995" s="5">
        <v>-26311.997630000002</v>
      </c>
      <c r="M995" s="5">
        <f>ABS(IF(L995&lt;=0,L995/耗电量关键数据!$B$6/1000,L995/耗电量关键数据!$B$5/1000))</f>
        <v>10.524799052000001</v>
      </c>
      <c r="N995" s="19">
        <f>耗电量关键数据!$B$14</f>
        <v>1.1688450000000001</v>
      </c>
      <c r="O995" s="19">
        <f>耗电量关键数据!$B$15</f>
        <v>0.37403039999999999</v>
      </c>
      <c r="P995" s="19">
        <f t="shared" si="137"/>
        <v>12.067674452</v>
      </c>
      <c r="Q995" s="19">
        <f t="shared" si="141"/>
        <v>0</v>
      </c>
      <c r="R995" s="20">
        <f t="shared" si="138"/>
        <v>49.872185999999992</v>
      </c>
      <c r="S995" s="20">
        <f t="shared" si="142"/>
        <v>0</v>
      </c>
      <c r="T995" s="20">
        <f>IF((T994+R995)&lt;0,0,IF((T994+R995)&gt;结论【关键目标】!C$28,结论【关键目标】!C$28,T994+R995))</f>
        <v>22</v>
      </c>
      <c r="U995" s="19">
        <f>IF((T994+R995)&lt;结论【关键目标】!$C$28,0,(发电量计算【计算逻辑页】!R995+发电量计算【计算逻辑页】!T994-结论【关键目标】!$C$28))</f>
        <v>49.872185999999999</v>
      </c>
      <c r="V995" s="5">
        <f t="shared" si="139"/>
        <v>17.455265099999998</v>
      </c>
      <c r="W995" s="5">
        <f t="shared" si="140"/>
        <v>8.5451202794611998</v>
      </c>
      <c r="X995" s="5">
        <f t="shared" si="143"/>
        <v>0</v>
      </c>
    </row>
    <row r="996" spans="1:24" x14ac:dyDescent="0.15">
      <c r="A996" s="7">
        <v>995</v>
      </c>
      <c r="B996" s="7">
        <v>2</v>
      </c>
      <c r="C996" s="7">
        <v>11</v>
      </c>
      <c r="D996" s="7">
        <v>11</v>
      </c>
      <c r="E996" s="7">
        <v>42</v>
      </c>
      <c r="F996" s="7">
        <v>1</v>
      </c>
      <c r="G996" s="7">
        <v>632.79999999999995</v>
      </c>
      <c r="H996" s="7">
        <f t="shared" si="135"/>
        <v>6</v>
      </c>
      <c r="I996" s="16">
        <f t="shared" si="136"/>
        <v>44968</v>
      </c>
      <c r="J996" s="17">
        <v>1.2267999999999999</v>
      </c>
      <c r="K996" s="18">
        <f>G996*结论【关键目标】!C$27*0.7735*0.001</f>
        <v>58.736496000000002</v>
      </c>
      <c r="L996" s="5">
        <v>-17381.822820000001</v>
      </c>
      <c r="M996" s="5">
        <f>ABS(IF(L996&lt;=0,L996/耗电量关键数据!$B$6/1000,L996/耗电量关键数据!$B$5/1000))</f>
        <v>6.9527291280000005</v>
      </c>
      <c r="N996" s="19">
        <f>耗电量关键数据!$B$14</f>
        <v>1.1688450000000001</v>
      </c>
      <c r="O996" s="19">
        <f>耗电量关键数据!$B$15</f>
        <v>0.37403039999999999</v>
      </c>
      <c r="P996" s="19">
        <f t="shared" si="137"/>
        <v>8.4956045280000012</v>
      </c>
      <c r="Q996" s="19">
        <f t="shared" si="141"/>
        <v>8.4956045280000012</v>
      </c>
      <c r="R996" s="20">
        <f t="shared" si="138"/>
        <v>50.240891472000001</v>
      </c>
      <c r="S996" s="20">
        <f t="shared" si="142"/>
        <v>0</v>
      </c>
      <c r="T996" s="20">
        <f>IF((T995+R996)&lt;0,0,IF((T995+R996)&gt;结论【关键目标】!C$28,结论【关键目标】!C$28,T995+R996))</f>
        <v>22</v>
      </c>
      <c r="U996" s="19">
        <f>IF((T995+R996)&lt;结论【关键目标】!$C$28,0,(发电量计算【计算逻辑页】!R996+发电量计算【计算逻辑页】!T995-结论【关键目标】!$C$28))</f>
        <v>50.240891472000001</v>
      </c>
      <c r="V996" s="5">
        <f t="shared" si="139"/>
        <v>17.584312015199998</v>
      </c>
      <c r="W996" s="5">
        <f t="shared" si="140"/>
        <v>10.422407634950401</v>
      </c>
      <c r="X996" s="5">
        <f t="shared" si="143"/>
        <v>0</v>
      </c>
    </row>
    <row r="997" spans="1:24" x14ac:dyDescent="0.15">
      <c r="A997" s="7">
        <v>996</v>
      </c>
      <c r="B997" s="7">
        <v>2</v>
      </c>
      <c r="C997" s="7">
        <v>11</v>
      </c>
      <c r="D997" s="7">
        <v>12</v>
      </c>
      <c r="E997" s="7">
        <v>42</v>
      </c>
      <c r="F997" s="7">
        <v>2.6</v>
      </c>
      <c r="G997" s="7">
        <v>705.5</v>
      </c>
      <c r="H997" s="7">
        <f t="shared" si="135"/>
        <v>6</v>
      </c>
      <c r="I997" s="16">
        <f t="shared" si="136"/>
        <v>44968</v>
      </c>
      <c r="J997" s="17">
        <v>1.2267999999999999</v>
      </c>
      <c r="K997" s="18">
        <f>G997*结论【关键目标】!C$27*0.7735*0.001</f>
        <v>65.48451</v>
      </c>
      <c r="L997" s="5">
        <v>-13562.940689999999</v>
      </c>
      <c r="M997" s="5">
        <f>ABS(IF(L997&lt;=0,L997/耗电量关键数据!$B$6/1000,L997/耗电量关键数据!$B$5/1000))</f>
        <v>5.4251762760000002</v>
      </c>
      <c r="N997" s="19">
        <f>耗电量关键数据!$B$14</f>
        <v>1.1688450000000001</v>
      </c>
      <c r="O997" s="19">
        <f>耗电量关键数据!$B$15</f>
        <v>0.37403039999999999</v>
      </c>
      <c r="P997" s="19">
        <f t="shared" si="137"/>
        <v>6.968051676</v>
      </c>
      <c r="Q997" s="19">
        <f t="shared" si="141"/>
        <v>6.968051676</v>
      </c>
      <c r="R997" s="20">
        <f t="shared" si="138"/>
        <v>58.516458323999998</v>
      </c>
      <c r="S997" s="20">
        <f t="shared" si="142"/>
        <v>0</v>
      </c>
      <c r="T997" s="20">
        <f>IF((T996+R997)&lt;0,0,IF((T996+R997)&gt;结论【关键目标】!C$28,结论【关键目标】!C$28,T996+R997))</f>
        <v>22</v>
      </c>
      <c r="U997" s="19">
        <f>IF((T996+R997)&lt;结论【关键目标】!$C$28,0,(发电量计算【计算逻辑页】!R997+发电量计算【计算逻辑页】!T996-结论【关键目标】!$C$28))</f>
        <v>58.516458323999998</v>
      </c>
      <c r="V997" s="5">
        <f t="shared" si="139"/>
        <v>20.480760413399999</v>
      </c>
      <c r="W997" s="5">
        <f t="shared" si="140"/>
        <v>8.5484057961167998</v>
      </c>
      <c r="X997" s="5">
        <f t="shared" si="143"/>
        <v>0</v>
      </c>
    </row>
    <row r="998" spans="1:24" x14ac:dyDescent="0.15">
      <c r="A998" s="7">
        <v>997</v>
      </c>
      <c r="B998" s="7">
        <v>2</v>
      </c>
      <c r="C998" s="7">
        <v>11</v>
      </c>
      <c r="D998" s="7">
        <v>13</v>
      </c>
      <c r="E998" s="7">
        <v>42</v>
      </c>
      <c r="F998" s="7">
        <v>3</v>
      </c>
      <c r="G998" s="7">
        <v>609.29999999999995</v>
      </c>
      <c r="H998" s="7">
        <f t="shared" si="135"/>
        <v>6</v>
      </c>
      <c r="I998" s="16">
        <f t="shared" si="136"/>
        <v>44968</v>
      </c>
      <c r="J998" s="17">
        <v>1.2267999999999999</v>
      </c>
      <c r="K998" s="18">
        <f>G998*结论【关键目标】!C$27*0.7735*0.001</f>
        <v>56.555225999999998</v>
      </c>
      <c r="L998" s="5">
        <v>-11486.497460000001</v>
      </c>
      <c r="M998" s="5">
        <f>ABS(IF(L998&lt;=0,L998/耗电量关键数据!$B$6/1000,L998/耗电量关键数据!$B$5/1000))</f>
        <v>4.5945989840000001</v>
      </c>
      <c r="N998" s="19">
        <f>耗电量关键数据!$B$14</f>
        <v>1.1688450000000001</v>
      </c>
      <c r="O998" s="19">
        <f>耗电量关键数据!$B$15</f>
        <v>0.37403039999999999</v>
      </c>
      <c r="P998" s="19">
        <f t="shared" si="137"/>
        <v>6.1374743839999999</v>
      </c>
      <c r="Q998" s="19">
        <f t="shared" si="141"/>
        <v>6.1374743839999999</v>
      </c>
      <c r="R998" s="20">
        <f t="shared" si="138"/>
        <v>50.417751615999997</v>
      </c>
      <c r="S998" s="20">
        <f t="shared" si="142"/>
        <v>0</v>
      </c>
      <c r="T998" s="20">
        <f>IF((T997+R998)&lt;0,0,IF((T997+R998)&gt;结论【关键目标】!C$28,结论【关键目标】!C$28,T997+R998))</f>
        <v>22</v>
      </c>
      <c r="U998" s="19">
        <f>IF((T997+R998)&lt;结论【关键目标】!$C$28,0,(发电量计算【计算逻辑页】!R998+发电量计算【计算逻辑页】!T997-结论【关键目标】!$C$28))</f>
        <v>50.417751616000004</v>
      </c>
      <c r="V998" s="5">
        <f t="shared" si="139"/>
        <v>17.646213065600001</v>
      </c>
      <c r="W998" s="5">
        <f t="shared" si="140"/>
        <v>7.5294535742911988</v>
      </c>
      <c r="X998" s="5">
        <f t="shared" si="143"/>
        <v>0</v>
      </c>
    </row>
    <row r="999" spans="1:24" x14ac:dyDescent="0.15">
      <c r="A999" s="7">
        <v>998</v>
      </c>
      <c r="B999" s="7">
        <v>2</v>
      </c>
      <c r="C999" s="7">
        <v>11</v>
      </c>
      <c r="D999" s="7">
        <v>14</v>
      </c>
      <c r="E999" s="7">
        <v>42</v>
      </c>
      <c r="F999" s="7">
        <v>4</v>
      </c>
      <c r="G999" s="7">
        <v>508.8</v>
      </c>
      <c r="H999" s="7">
        <f t="shared" si="135"/>
        <v>6</v>
      </c>
      <c r="I999" s="16">
        <f t="shared" si="136"/>
        <v>44968</v>
      </c>
      <c r="J999" s="17">
        <v>1.2267999999999999</v>
      </c>
      <c r="K999" s="18">
        <f>G999*结论【关键目标】!C$27*0.7735*0.001</f>
        <v>47.226815999999999</v>
      </c>
      <c r="L999" s="5">
        <v>-12289.50894</v>
      </c>
      <c r="M999" s="5">
        <f>ABS(IF(L999&lt;=0,L999/耗电量关键数据!$B$6/1000,L999/耗电量关键数据!$B$5/1000))</f>
        <v>4.9158035760000001</v>
      </c>
      <c r="N999" s="19">
        <f>耗电量关键数据!$B$14</f>
        <v>1.1688450000000001</v>
      </c>
      <c r="O999" s="19">
        <f>耗电量关键数据!$B$15</f>
        <v>0.37403039999999999</v>
      </c>
      <c r="P999" s="19">
        <f t="shared" si="137"/>
        <v>6.4586789759999998</v>
      </c>
      <c r="Q999" s="19">
        <f t="shared" si="141"/>
        <v>6.4586789759999998</v>
      </c>
      <c r="R999" s="20">
        <f t="shared" si="138"/>
        <v>40.768137023999998</v>
      </c>
      <c r="S999" s="20">
        <f t="shared" si="142"/>
        <v>0</v>
      </c>
      <c r="T999" s="20">
        <f>IF((T998+R999)&lt;0,0,IF((T998+R999)&gt;结论【关键目标】!C$28,结论【关键目标】!C$28,T998+R999))</f>
        <v>22</v>
      </c>
      <c r="U999" s="19">
        <f>IF((T998+R999)&lt;结论【关键目标】!$C$28,0,(发电量计算【计算逻辑页】!R999+发电量计算【计算逻辑页】!T998-结论【关键目标】!$C$28))</f>
        <v>40.768137023999998</v>
      </c>
      <c r="V999" s="5">
        <f t="shared" si="139"/>
        <v>14.268847958399999</v>
      </c>
      <c r="W999" s="5">
        <f t="shared" si="140"/>
        <v>7.9235073677567991</v>
      </c>
      <c r="X999" s="5">
        <f t="shared" si="143"/>
        <v>0</v>
      </c>
    </row>
    <row r="1000" spans="1:24" x14ac:dyDescent="0.15">
      <c r="A1000" s="7">
        <v>999</v>
      </c>
      <c r="B1000" s="7">
        <v>2</v>
      </c>
      <c r="C1000" s="7">
        <v>11</v>
      </c>
      <c r="D1000" s="7">
        <v>15</v>
      </c>
      <c r="E1000" s="7">
        <v>42</v>
      </c>
      <c r="F1000" s="7">
        <v>5.7</v>
      </c>
      <c r="G1000" s="7">
        <v>354.4</v>
      </c>
      <c r="H1000" s="7">
        <f t="shared" si="135"/>
        <v>6</v>
      </c>
      <c r="I1000" s="16">
        <f t="shared" si="136"/>
        <v>44968</v>
      </c>
      <c r="J1000" s="17">
        <v>1.2267999999999999</v>
      </c>
      <c r="K1000" s="18">
        <f>G1000*结论【关键目标】!C$27*0.7735*0.001</f>
        <v>32.895407999999996</v>
      </c>
      <c r="L1000" s="5">
        <v>-17238.462360000001</v>
      </c>
      <c r="M1000" s="5">
        <f>ABS(IF(L1000&lt;=0,L1000/耗电量关键数据!$B$6/1000,L1000/耗电量关键数据!$B$5/1000))</f>
        <v>6.8953849440000008</v>
      </c>
      <c r="N1000" s="19">
        <f>耗电量关键数据!$B$14</f>
        <v>1.1688450000000001</v>
      </c>
      <c r="O1000" s="19">
        <f>耗电量关键数据!$B$15</f>
        <v>0.37403039999999999</v>
      </c>
      <c r="P1000" s="19">
        <f t="shared" si="137"/>
        <v>8.4382603440000015</v>
      </c>
      <c r="Q1000" s="19">
        <f t="shared" si="141"/>
        <v>8.4382603440000015</v>
      </c>
      <c r="R1000" s="20">
        <f t="shared" si="138"/>
        <v>24.457147655999997</v>
      </c>
      <c r="S1000" s="20">
        <f t="shared" si="142"/>
        <v>0</v>
      </c>
      <c r="T1000" s="20">
        <f>IF((T999+R1000)&lt;0,0,IF((T999+R1000)&gt;结论【关键目标】!C$28,结论【关键目标】!C$28,T999+R1000))</f>
        <v>22</v>
      </c>
      <c r="U1000" s="19">
        <f>IF((T999+R1000)&lt;结论【关键目标】!$C$28,0,(发电量计算【计算逻辑页】!R1000+发电量计算【计算逻辑页】!T999-结论【关键目标】!$C$28))</f>
        <v>24.457147655999997</v>
      </c>
      <c r="V1000" s="5">
        <f t="shared" si="139"/>
        <v>8.5600016795999974</v>
      </c>
      <c r="W1000" s="5">
        <f t="shared" si="140"/>
        <v>10.352057790019201</v>
      </c>
      <c r="X1000" s="5">
        <f t="shared" si="143"/>
        <v>0</v>
      </c>
    </row>
    <row r="1001" spans="1:24" x14ac:dyDescent="0.15">
      <c r="A1001" s="7">
        <v>1000</v>
      </c>
      <c r="B1001" s="7">
        <v>2</v>
      </c>
      <c r="C1001" s="7">
        <v>11</v>
      </c>
      <c r="D1001" s="7">
        <v>16</v>
      </c>
      <c r="E1001" s="7">
        <v>42</v>
      </c>
      <c r="F1001" s="7">
        <v>5</v>
      </c>
      <c r="G1001" s="7">
        <v>155</v>
      </c>
      <c r="H1001" s="7">
        <f t="shared" si="135"/>
        <v>6</v>
      </c>
      <c r="I1001" s="16">
        <f t="shared" si="136"/>
        <v>44968</v>
      </c>
      <c r="J1001" s="17">
        <v>0.70809999999999995</v>
      </c>
      <c r="K1001" s="18">
        <f>G1001*结论【关键目标】!C$27*0.7735*0.001</f>
        <v>14.387099999999998</v>
      </c>
      <c r="L1001" s="5">
        <v>-23986.76456</v>
      </c>
      <c r="M1001" s="5">
        <f>ABS(IF(L1001&lt;=0,L1001/耗电量关键数据!$B$6/1000,L1001/耗电量关键数据!$B$5/1000))</f>
        <v>9.594705824</v>
      </c>
      <c r="N1001" s="19">
        <f>耗电量关键数据!$B$14</f>
        <v>1.1688450000000001</v>
      </c>
      <c r="O1001" s="19">
        <f>耗电量关键数据!$B$15</f>
        <v>0.37403039999999999</v>
      </c>
      <c r="P1001" s="19">
        <f t="shared" si="137"/>
        <v>11.137581224</v>
      </c>
      <c r="Q1001" s="19">
        <f t="shared" si="141"/>
        <v>0</v>
      </c>
      <c r="R1001" s="20">
        <f t="shared" si="138"/>
        <v>14.387099999999998</v>
      </c>
      <c r="S1001" s="20">
        <f t="shared" si="142"/>
        <v>0</v>
      </c>
      <c r="T1001" s="20">
        <f>IF((T1000+R1001)&lt;0,0,IF((T1000+R1001)&gt;结论【关键目标】!C$28,结论【关键目标】!C$28,T1000+R1001))</f>
        <v>22</v>
      </c>
      <c r="U1001" s="19">
        <f>IF((T1000+R1001)&lt;结论【关键目标】!$C$28,0,(发电量计算【计算逻辑页】!R1001+发电量计算【计算逻辑页】!T1000-结论【关键目标】!$C$28))</f>
        <v>14.387099999999997</v>
      </c>
      <c r="V1001" s="5">
        <f t="shared" si="139"/>
        <v>5.0354849999999987</v>
      </c>
      <c r="W1001" s="5">
        <f t="shared" si="140"/>
        <v>7.886521264714399</v>
      </c>
      <c r="X1001" s="5">
        <f t="shared" si="143"/>
        <v>0</v>
      </c>
    </row>
    <row r="1002" spans="1:24" x14ac:dyDescent="0.15">
      <c r="A1002" s="7">
        <v>1001</v>
      </c>
      <c r="B1002" s="7">
        <v>2</v>
      </c>
      <c r="C1002" s="7">
        <v>11</v>
      </c>
      <c r="D1002" s="7">
        <v>17</v>
      </c>
      <c r="E1002" s="7">
        <v>42</v>
      </c>
      <c r="F1002" s="7">
        <v>6</v>
      </c>
      <c r="G1002" s="7">
        <v>0</v>
      </c>
      <c r="H1002" s="7">
        <f t="shared" si="135"/>
        <v>6</v>
      </c>
      <c r="I1002" s="16">
        <f t="shared" si="136"/>
        <v>44968</v>
      </c>
      <c r="J1002" s="17">
        <v>0.70809999999999995</v>
      </c>
      <c r="K1002" s="18">
        <f>G1002*结论【关键目标】!C$27*0.7735*0.001</f>
        <v>0</v>
      </c>
      <c r="L1002" s="5">
        <v>-27298.78802</v>
      </c>
      <c r="M1002" s="5">
        <f>ABS(IF(L1002&lt;=0,L1002/耗电量关键数据!$B$6/1000,L1002/耗电量关键数据!$B$5/1000))</f>
        <v>10.919515208</v>
      </c>
      <c r="N1002" s="19">
        <f>耗电量关键数据!$B$14</f>
        <v>1.1688450000000001</v>
      </c>
      <c r="O1002" s="19">
        <f>耗电量关键数据!$B$15</f>
        <v>0.37403039999999999</v>
      </c>
      <c r="P1002" s="19">
        <f t="shared" si="137"/>
        <v>12.462390608000002</v>
      </c>
      <c r="Q1002" s="19">
        <f t="shared" si="141"/>
        <v>0</v>
      </c>
      <c r="R1002" s="20">
        <f t="shared" si="138"/>
        <v>0</v>
      </c>
      <c r="S1002" s="20">
        <f t="shared" si="142"/>
        <v>0</v>
      </c>
      <c r="T1002" s="20">
        <f>IF((T1001+R1002)&lt;0,0,IF((T1001+R1002)&gt;结论【关键目标】!C$28,结论【关键目标】!C$28,T1001+R1002))</f>
        <v>22</v>
      </c>
      <c r="U1002" s="19">
        <f>IF((T1001+R1002)&lt;结论【关键目标】!$C$28,0,(发电量计算【计算逻辑页】!R1002+发电量计算【计算逻辑页】!T1001-结论【关键目标】!$C$28))</f>
        <v>0</v>
      </c>
      <c r="V1002" s="5">
        <f t="shared" si="139"/>
        <v>0</v>
      </c>
      <c r="W1002" s="5">
        <f t="shared" si="140"/>
        <v>0</v>
      </c>
      <c r="X1002" s="5">
        <f t="shared" si="143"/>
        <v>0</v>
      </c>
    </row>
    <row r="1003" spans="1:24" x14ac:dyDescent="0.15">
      <c r="A1003" s="7">
        <v>1002</v>
      </c>
      <c r="B1003" s="7">
        <v>2</v>
      </c>
      <c r="C1003" s="7">
        <v>11</v>
      </c>
      <c r="D1003" s="7">
        <v>18</v>
      </c>
      <c r="E1003" s="7">
        <v>42</v>
      </c>
      <c r="F1003" s="7">
        <v>5.5</v>
      </c>
      <c r="G1003" s="7">
        <v>0</v>
      </c>
      <c r="H1003" s="7">
        <f t="shared" si="135"/>
        <v>6</v>
      </c>
      <c r="I1003" s="16">
        <f t="shared" si="136"/>
        <v>44968</v>
      </c>
      <c r="J1003" s="17">
        <v>0.70809999999999995</v>
      </c>
      <c r="K1003" s="18">
        <f>G1003*结论【关键目标】!C$27*0.7735*0.001</f>
        <v>0</v>
      </c>
      <c r="L1003" s="5">
        <v>-29248.70145</v>
      </c>
      <c r="M1003" s="5">
        <f>ABS(IF(L1003&lt;=0,L1003/耗电量关键数据!$B$6/1000,L1003/耗电量关键数据!$B$5/1000))</f>
        <v>11.699480579999999</v>
      </c>
      <c r="N1003" s="19">
        <f>耗电量关键数据!$B$14</f>
        <v>1.1688450000000001</v>
      </c>
      <c r="O1003" s="19">
        <f>耗电量关键数据!$B$15</f>
        <v>0.37403039999999999</v>
      </c>
      <c r="P1003" s="19">
        <f t="shared" si="137"/>
        <v>13.242355980000001</v>
      </c>
      <c r="Q1003" s="19">
        <f t="shared" si="141"/>
        <v>0</v>
      </c>
      <c r="R1003" s="20">
        <f t="shared" si="138"/>
        <v>0</v>
      </c>
      <c r="S1003" s="20">
        <f t="shared" si="142"/>
        <v>0</v>
      </c>
      <c r="T1003" s="20">
        <f>IF((T1002+R1003)&lt;0,0,IF((T1002+R1003)&gt;结论【关键目标】!C$28,结论【关键目标】!C$28,T1002+R1003))</f>
        <v>22</v>
      </c>
      <c r="U1003" s="19">
        <f>IF((T1002+R1003)&lt;结论【关键目标】!$C$28,0,(发电量计算【计算逻辑页】!R1003+发电量计算【计算逻辑页】!T1002-结论【关键目标】!$C$28))</f>
        <v>0</v>
      </c>
      <c r="V1003" s="5">
        <f t="shared" si="139"/>
        <v>0</v>
      </c>
      <c r="W1003" s="5">
        <f t="shared" si="140"/>
        <v>0</v>
      </c>
      <c r="X1003" s="5">
        <f t="shared" si="143"/>
        <v>0</v>
      </c>
    </row>
    <row r="1004" spans="1:24" x14ac:dyDescent="0.15">
      <c r="A1004" s="7">
        <v>1003</v>
      </c>
      <c r="B1004" s="7">
        <v>2</v>
      </c>
      <c r="C1004" s="7">
        <v>11</v>
      </c>
      <c r="D1004" s="7">
        <v>19</v>
      </c>
      <c r="E1004" s="7">
        <v>42</v>
      </c>
      <c r="F1004" s="7">
        <v>4</v>
      </c>
      <c r="G1004" s="7">
        <v>0</v>
      </c>
      <c r="H1004" s="7">
        <f t="shared" si="135"/>
        <v>6</v>
      </c>
      <c r="I1004" s="16">
        <f t="shared" si="136"/>
        <v>44968</v>
      </c>
      <c r="J1004" s="17">
        <v>1.2267999999999999</v>
      </c>
      <c r="K1004" s="18">
        <f>G1004*结论【关键目标】!C$27*0.7735*0.001</f>
        <v>0</v>
      </c>
      <c r="L1004" s="5">
        <v>-28785.204839999999</v>
      </c>
      <c r="M1004" s="5">
        <f>ABS(IF(L1004&lt;=0,L1004/耗电量关键数据!$B$6/1000,L1004/耗电量关键数据!$B$5/1000))</f>
        <v>11.514081935999998</v>
      </c>
      <c r="N1004" s="19">
        <f>耗电量关键数据!$B$14</f>
        <v>1.1688450000000001</v>
      </c>
      <c r="O1004" s="19">
        <f>耗电量关键数据!$B$15</f>
        <v>0.37403039999999999</v>
      </c>
      <c r="P1004" s="19">
        <f t="shared" si="137"/>
        <v>13.056957335999998</v>
      </c>
      <c r="Q1004" s="19">
        <f t="shared" si="141"/>
        <v>13.056957335999998</v>
      </c>
      <c r="R1004" s="20">
        <f t="shared" si="138"/>
        <v>-13.056957335999998</v>
      </c>
      <c r="S1004" s="20">
        <f t="shared" si="142"/>
        <v>13.056957335999998</v>
      </c>
      <c r="T1004" s="20">
        <f>IF((T1003+R1004)&lt;0,0,IF((T1003+R1004)&gt;结论【关键目标】!C$28,结论【关键目标】!C$28,T1003+R1004))</f>
        <v>8.9430426640000018</v>
      </c>
      <c r="U1004" s="19">
        <f>IF((T1003+R1004)&lt;结论【关键目标】!$C$28,0,(发电量计算【计算逻辑页】!R1004+发电量计算【计算逻辑页】!T1003-结论【关键目标】!$C$28))</f>
        <v>0</v>
      </c>
      <c r="V1004" s="5">
        <f t="shared" si="139"/>
        <v>0</v>
      </c>
      <c r="W1004" s="5">
        <f t="shared" si="140"/>
        <v>0</v>
      </c>
      <c r="X1004" s="5">
        <f t="shared" si="143"/>
        <v>7.8412598077952005</v>
      </c>
    </row>
    <row r="1005" spans="1:24" x14ac:dyDescent="0.15">
      <c r="A1005" s="7">
        <v>1004</v>
      </c>
      <c r="B1005" s="7">
        <v>2</v>
      </c>
      <c r="C1005" s="7">
        <v>11</v>
      </c>
      <c r="D1005" s="7">
        <v>20</v>
      </c>
      <c r="E1005" s="7">
        <v>42</v>
      </c>
      <c r="F1005" s="7">
        <v>2</v>
      </c>
      <c r="G1005" s="7">
        <v>0</v>
      </c>
      <c r="H1005" s="7">
        <f t="shared" si="135"/>
        <v>6</v>
      </c>
      <c r="I1005" s="16">
        <f t="shared" si="136"/>
        <v>44968</v>
      </c>
      <c r="J1005" s="17">
        <v>1.2267999999999999</v>
      </c>
      <c r="K1005" s="18">
        <f>G1005*结论【关键目标】!C$27*0.7735*0.001</f>
        <v>0</v>
      </c>
      <c r="L1005" s="5">
        <v>-31220.87602</v>
      </c>
      <c r="M1005" s="5">
        <f>ABS(IF(L1005&lt;=0,L1005/耗电量关键数据!$B$6/1000,L1005/耗电量关键数据!$B$5/1000))</f>
        <v>12.488350408000001</v>
      </c>
      <c r="N1005" s="19">
        <f>耗电量关键数据!$B$14</f>
        <v>1.1688450000000001</v>
      </c>
      <c r="O1005" s="19">
        <f>耗电量关键数据!$B$15</f>
        <v>0.37403039999999999</v>
      </c>
      <c r="P1005" s="19">
        <f t="shared" si="137"/>
        <v>14.031225808</v>
      </c>
      <c r="Q1005" s="19">
        <f t="shared" si="141"/>
        <v>14.031225808</v>
      </c>
      <c r="R1005" s="20">
        <f t="shared" si="138"/>
        <v>-14.031225808</v>
      </c>
      <c r="S1005" s="20">
        <f t="shared" si="142"/>
        <v>14.031225808</v>
      </c>
      <c r="T1005" s="20">
        <f>IF((T1004+R1005)&lt;0,0,IF((T1004+R1005)&gt;结论【关键目标】!C$28,结论【关键目标】!C$28,T1004+R1005))</f>
        <v>0</v>
      </c>
      <c r="U1005" s="19">
        <f>IF((T1004+R1005)&lt;结论【关键目标】!$C$28,0,(发电量计算【计算逻辑页】!R1005+发电量计算【计算逻辑页】!T1004-结论【关键目标】!$C$28))</f>
        <v>0</v>
      </c>
      <c r="V1005" s="5">
        <f t="shared" si="139"/>
        <v>0</v>
      </c>
      <c r="W1005" s="5">
        <f t="shared" si="140"/>
        <v>0</v>
      </c>
      <c r="X1005" s="5">
        <f t="shared" si="143"/>
        <v>0</v>
      </c>
    </row>
    <row r="1006" spans="1:24" x14ac:dyDescent="0.15">
      <c r="A1006" s="7">
        <v>1005</v>
      </c>
      <c r="B1006" s="7">
        <v>2</v>
      </c>
      <c r="C1006" s="7">
        <v>11</v>
      </c>
      <c r="D1006" s="7">
        <v>21</v>
      </c>
      <c r="E1006" s="7">
        <v>42</v>
      </c>
      <c r="F1006" s="7">
        <v>-0.4</v>
      </c>
      <c r="G1006" s="7">
        <v>0</v>
      </c>
      <c r="H1006" s="7">
        <f t="shared" si="135"/>
        <v>6</v>
      </c>
      <c r="I1006" s="16">
        <f t="shared" si="136"/>
        <v>44968</v>
      </c>
      <c r="J1006" s="17">
        <v>1.2267999999999999</v>
      </c>
      <c r="K1006" s="18">
        <f>G1006*结论【关键目标】!C$27*0.7735*0.001</f>
        <v>0</v>
      </c>
      <c r="L1006" s="5">
        <v>-32770.848590000001</v>
      </c>
      <c r="M1006" s="5">
        <f>ABS(IF(L1006&lt;=0,L1006/耗电量关键数据!$B$6/1000,L1006/耗电量关键数据!$B$5/1000))</f>
        <v>13.108339436</v>
      </c>
      <c r="N1006" s="19">
        <f>耗电量关键数据!$B$14</f>
        <v>1.1688450000000001</v>
      </c>
      <c r="O1006" s="19">
        <f>耗电量关键数据!$B$15</f>
        <v>0.37403039999999999</v>
      </c>
      <c r="P1006" s="19">
        <f t="shared" si="137"/>
        <v>14.651214835999999</v>
      </c>
      <c r="Q1006" s="19">
        <f t="shared" si="141"/>
        <v>14.651214835999999</v>
      </c>
      <c r="R1006" s="20">
        <f t="shared" si="138"/>
        <v>-14.651214835999999</v>
      </c>
      <c r="S1006" s="20">
        <f t="shared" si="142"/>
        <v>14.651214835999999</v>
      </c>
      <c r="T1006" s="20">
        <f>IF((T1005+R1006)&lt;0,0,IF((T1005+R1006)&gt;结论【关键目标】!C$28,结论【关键目标】!C$28,T1005+R1006))</f>
        <v>0</v>
      </c>
      <c r="U1006" s="19">
        <f>IF((T1005+R1006)&lt;结论【关键目标】!$C$28,0,(发电量计算【计算逻辑页】!R1006+发电量计算【计算逻辑页】!T1005-结论【关键目标】!$C$28))</f>
        <v>0</v>
      </c>
      <c r="V1006" s="5">
        <f t="shared" si="139"/>
        <v>0</v>
      </c>
      <c r="W1006" s="5">
        <f t="shared" si="140"/>
        <v>0</v>
      </c>
      <c r="X1006" s="5">
        <f t="shared" si="143"/>
        <v>0</v>
      </c>
    </row>
    <row r="1007" spans="1:24" x14ac:dyDescent="0.15">
      <c r="A1007" s="7">
        <v>1006</v>
      </c>
      <c r="B1007" s="7">
        <v>2</v>
      </c>
      <c r="C1007" s="7">
        <v>11</v>
      </c>
      <c r="D1007" s="7">
        <v>22</v>
      </c>
      <c r="E1007" s="7">
        <v>42</v>
      </c>
      <c r="F1007" s="7">
        <v>0</v>
      </c>
      <c r="G1007" s="7">
        <v>0</v>
      </c>
      <c r="H1007" s="7">
        <f t="shared" si="135"/>
        <v>6</v>
      </c>
      <c r="I1007" s="16">
        <f t="shared" si="136"/>
        <v>44968</v>
      </c>
      <c r="J1007" s="17">
        <v>0.70809999999999995</v>
      </c>
      <c r="K1007" s="18">
        <f>G1007*结论【关键目标】!C$27*0.7735*0.001</f>
        <v>0</v>
      </c>
      <c r="L1007" s="5">
        <v>-33780.213400000001</v>
      </c>
      <c r="M1007" s="5">
        <f>ABS(IF(L1007&lt;=0,L1007/耗电量关键数据!$B$6/1000,L1007/耗电量关键数据!$B$5/1000))</f>
        <v>13.51208536</v>
      </c>
      <c r="N1007" s="19">
        <f>耗电量关键数据!$B$14</f>
        <v>1.1688450000000001</v>
      </c>
      <c r="O1007" s="19">
        <f>耗电量关键数据!$B$15</f>
        <v>0.37403039999999999</v>
      </c>
      <c r="P1007" s="19">
        <f t="shared" si="137"/>
        <v>15.054960760000002</v>
      </c>
      <c r="Q1007" s="19">
        <f t="shared" si="141"/>
        <v>0</v>
      </c>
      <c r="R1007" s="20">
        <f t="shared" si="138"/>
        <v>0</v>
      </c>
      <c r="S1007" s="20">
        <f t="shared" si="142"/>
        <v>0</v>
      </c>
      <c r="T1007" s="20">
        <f>IF((T1006+R1007)&lt;0,0,IF((T1006+R1007)&gt;结论【关键目标】!C$28,结论【关键目标】!C$28,T1006+R1007))</f>
        <v>0</v>
      </c>
      <c r="U1007" s="19">
        <f>IF((T1006+R1007)&lt;结论【关键目标】!$C$28,0,(发电量计算【计算逻辑页】!R1007+发电量计算【计算逻辑页】!T1006-结论【关键目标】!$C$28))</f>
        <v>0</v>
      </c>
      <c r="V1007" s="5">
        <f t="shared" si="139"/>
        <v>0</v>
      </c>
      <c r="W1007" s="5">
        <f t="shared" si="140"/>
        <v>0</v>
      </c>
      <c r="X1007" s="5">
        <f t="shared" si="143"/>
        <v>0</v>
      </c>
    </row>
    <row r="1008" spans="1:24" x14ac:dyDescent="0.15">
      <c r="A1008" s="7">
        <v>1007</v>
      </c>
      <c r="B1008" s="7">
        <v>2</v>
      </c>
      <c r="C1008" s="7">
        <v>11</v>
      </c>
      <c r="D1008" s="7">
        <v>23</v>
      </c>
      <c r="E1008" s="7">
        <v>42</v>
      </c>
      <c r="F1008" s="7">
        <v>-2</v>
      </c>
      <c r="G1008" s="7">
        <v>0</v>
      </c>
      <c r="H1008" s="7">
        <f t="shared" si="135"/>
        <v>6</v>
      </c>
      <c r="I1008" s="16">
        <f t="shared" si="136"/>
        <v>44968</v>
      </c>
      <c r="J1008" s="17">
        <v>0.70809999999999995</v>
      </c>
      <c r="K1008" s="18">
        <f>G1008*结论【关键目标】!C$27*0.7735*0.001</f>
        <v>0</v>
      </c>
      <c r="L1008" s="5">
        <v>-35087.834560000003</v>
      </c>
      <c r="M1008" s="5">
        <f>ABS(IF(L1008&lt;=0,L1008/耗电量关键数据!$B$6/1000,L1008/耗电量关键数据!$B$5/1000))</f>
        <v>14.035133824000001</v>
      </c>
      <c r="N1008" s="19">
        <f>耗电量关键数据!$B$14</f>
        <v>1.1688450000000001</v>
      </c>
      <c r="O1008" s="19">
        <f>耗电量关键数据!$B$15</f>
        <v>0.37403039999999999</v>
      </c>
      <c r="P1008" s="19">
        <f t="shared" si="137"/>
        <v>15.578009224000001</v>
      </c>
      <c r="Q1008" s="19">
        <f t="shared" si="141"/>
        <v>0</v>
      </c>
      <c r="R1008" s="20">
        <f t="shared" si="138"/>
        <v>0</v>
      </c>
      <c r="S1008" s="20">
        <f t="shared" si="142"/>
        <v>0</v>
      </c>
      <c r="T1008" s="20">
        <f>IF((T1007+R1008)&lt;0,0,IF((T1007+R1008)&gt;结论【关键目标】!C$28,结论【关键目标】!C$28,T1007+R1008))</f>
        <v>0</v>
      </c>
      <c r="U1008" s="19">
        <f>IF((T1007+R1008)&lt;结论【关键目标】!$C$28,0,(发电量计算【计算逻辑页】!R1008+发电量计算【计算逻辑页】!T1007-结论【关键目标】!$C$28))</f>
        <v>0</v>
      </c>
      <c r="V1008" s="5">
        <f t="shared" si="139"/>
        <v>0</v>
      </c>
      <c r="W1008" s="5">
        <f t="shared" si="140"/>
        <v>0</v>
      </c>
      <c r="X1008" s="5">
        <f t="shared" si="143"/>
        <v>0</v>
      </c>
    </row>
    <row r="1009" spans="1:24" x14ac:dyDescent="0.15">
      <c r="A1009" s="7">
        <v>1008</v>
      </c>
      <c r="B1009" s="7">
        <v>2</v>
      </c>
      <c r="C1009" s="7">
        <v>11</v>
      </c>
      <c r="D1009" s="7">
        <v>24</v>
      </c>
      <c r="E1009" s="7">
        <v>42</v>
      </c>
      <c r="F1009" s="7">
        <v>-2.4</v>
      </c>
      <c r="G1009" s="7">
        <v>0</v>
      </c>
      <c r="H1009" s="7">
        <f t="shared" si="135"/>
        <v>6</v>
      </c>
      <c r="I1009" s="16">
        <f t="shared" si="136"/>
        <v>44968</v>
      </c>
      <c r="J1009" s="17">
        <v>0.2407</v>
      </c>
      <c r="K1009" s="18">
        <f>G1009*结论【关键目标】!C$27*0.7735*0.001</f>
        <v>0</v>
      </c>
      <c r="L1009" s="5">
        <v>-36395.455730000001</v>
      </c>
      <c r="M1009" s="5">
        <f>ABS(IF(L1009&lt;=0,L1009/耗电量关键数据!$B$6/1000,L1009/耗电量关键数据!$B$5/1000))</f>
        <v>14.558182292000001</v>
      </c>
      <c r="N1009" s="19">
        <f>耗电量关键数据!$B$14</f>
        <v>1.1688450000000001</v>
      </c>
      <c r="O1009" s="19">
        <f>耗电量关键数据!$B$15</f>
        <v>0.37403039999999999</v>
      </c>
      <c r="P1009" s="19">
        <f t="shared" si="137"/>
        <v>16.101057692000001</v>
      </c>
      <c r="Q1009" s="19">
        <f t="shared" si="141"/>
        <v>0</v>
      </c>
      <c r="R1009" s="20">
        <f t="shared" si="138"/>
        <v>0</v>
      </c>
      <c r="S1009" s="20">
        <f t="shared" si="142"/>
        <v>0</v>
      </c>
      <c r="T1009" s="20">
        <f>IF((T1008+R1009)&lt;0,0,IF((T1008+R1009)&gt;结论【关键目标】!C$28,结论【关键目标】!C$28,T1008+R1009))</f>
        <v>0</v>
      </c>
      <c r="U1009" s="19">
        <f>IF((T1008+R1009)&lt;结论【关键目标】!$C$28,0,(发电量计算【计算逻辑页】!R1009+发电量计算【计算逻辑页】!T1008-结论【关键目标】!$C$28))</f>
        <v>0</v>
      </c>
      <c r="V1009" s="5">
        <f t="shared" si="139"/>
        <v>0</v>
      </c>
      <c r="W1009" s="5">
        <f t="shared" si="140"/>
        <v>0</v>
      </c>
      <c r="X1009" s="5">
        <f t="shared" si="143"/>
        <v>0</v>
      </c>
    </row>
    <row r="1010" spans="1:24" x14ac:dyDescent="0.15">
      <c r="A1010" s="7">
        <v>1009</v>
      </c>
      <c r="B1010" s="7">
        <v>2</v>
      </c>
      <c r="C1010" s="7">
        <v>12</v>
      </c>
      <c r="D1010" s="7">
        <v>1</v>
      </c>
      <c r="E1010" s="7">
        <v>43</v>
      </c>
      <c r="F1010" s="7">
        <v>-4</v>
      </c>
      <c r="G1010" s="7">
        <v>0</v>
      </c>
      <c r="H1010" s="7">
        <f t="shared" si="135"/>
        <v>7</v>
      </c>
      <c r="I1010" s="16">
        <f t="shared" si="136"/>
        <v>44969</v>
      </c>
      <c r="J1010" s="17">
        <v>0.2407</v>
      </c>
      <c r="K1010" s="18">
        <f>G1010*结论【关键目标】!C$27*0.7735*0.001</f>
        <v>0</v>
      </c>
      <c r="L1010" s="5">
        <v>-34052.67194</v>
      </c>
      <c r="M1010" s="5">
        <f>ABS(IF(L1010&lt;=0,L1010/耗电量关键数据!$B$6/1000,L1010/耗电量关键数据!$B$5/1000))</f>
        <v>13.621068776</v>
      </c>
      <c r="N1010" s="19">
        <f>耗电量关键数据!$B$14</f>
        <v>1.1688450000000001</v>
      </c>
      <c r="O1010" s="19">
        <f>耗电量关键数据!$B$15</f>
        <v>0.37403039999999999</v>
      </c>
      <c r="P1010" s="19">
        <f t="shared" si="137"/>
        <v>15.163944175999999</v>
      </c>
      <c r="Q1010" s="19">
        <f t="shared" si="141"/>
        <v>0</v>
      </c>
      <c r="R1010" s="20">
        <f t="shared" si="138"/>
        <v>0</v>
      </c>
      <c r="S1010" s="20">
        <f t="shared" si="142"/>
        <v>0</v>
      </c>
      <c r="T1010" s="20">
        <f>IF((T1009+R1010)&lt;0,0,IF((T1009+R1010)&gt;结论【关键目标】!C$28,结论【关键目标】!C$28,T1009+R1010))</f>
        <v>0</v>
      </c>
      <c r="U1010" s="19">
        <f>IF((T1009+R1010)&lt;结论【关键目标】!$C$28,0,(发电量计算【计算逻辑页】!R1010+发电量计算【计算逻辑页】!T1009-结论【关键目标】!$C$28))</f>
        <v>0</v>
      </c>
      <c r="V1010" s="5">
        <f t="shared" si="139"/>
        <v>0</v>
      </c>
      <c r="W1010" s="5">
        <f t="shared" si="140"/>
        <v>0</v>
      </c>
      <c r="X1010" s="5">
        <f t="shared" si="143"/>
        <v>0</v>
      </c>
    </row>
    <row r="1011" spans="1:24" x14ac:dyDescent="0.15">
      <c r="A1011" s="7">
        <v>1010</v>
      </c>
      <c r="B1011" s="7">
        <v>2</v>
      </c>
      <c r="C1011" s="7">
        <v>12</v>
      </c>
      <c r="D1011" s="7">
        <v>2</v>
      </c>
      <c r="E1011" s="7">
        <v>43</v>
      </c>
      <c r="F1011" s="7">
        <v>-4</v>
      </c>
      <c r="G1011" s="7">
        <v>0</v>
      </c>
      <c r="H1011" s="7">
        <f t="shared" si="135"/>
        <v>7</v>
      </c>
      <c r="I1011" s="16">
        <f t="shared" si="136"/>
        <v>44969</v>
      </c>
      <c r="J1011" s="17">
        <v>0.2407</v>
      </c>
      <c r="K1011" s="18">
        <f>G1011*结论【关键目标】!C$27*0.7735*0.001</f>
        <v>0</v>
      </c>
      <c r="L1011" s="5">
        <v>-35792.43679</v>
      </c>
      <c r="M1011" s="5">
        <f>ABS(IF(L1011&lt;=0,L1011/耗电量关键数据!$B$6/1000,L1011/耗电量关键数据!$B$5/1000))</f>
        <v>14.316974716000001</v>
      </c>
      <c r="N1011" s="19">
        <f>耗电量关键数据!$B$14</f>
        <v>1.1688450000000001</v>
      </c>
      <c r="O1011" s="19">
        <f>耗电量关键数据!$B$15</f>
        <v>0.37403039999999999</v>
      </c>
      <c r="P1011" s="19">
        <f t="shared" si="137"/>
        <v>15.859850116000002</v>
      </c>
      <c r="Q1011" s="19">
        <f t="shared" si="141"/>
        <v>0</v>
      </c>
      <c r="R1011" s="20">
        <f t="shared" si="138"/>
        <v>0</v>
      </c>
      <c r="S1011" s="20">
        <f t="shared" si="142"/>
        <v>0</v>
      </c>
      <c r="T1011" s="20">
        <f>IF((T1010+R1011)&lt;0,0,IF((T1010+R1011)&gt;结论【关键目标】!C$28,结论【关键目标】!C$28,T1010+R1011))</f>
        <v>0</v>
      </c>
      <c r="U1011" s="19">
        <f>IF((T1010+R1011)&lt;结论【关键目标】!$C$28,0,(发电量计算【计算逻辑页】!R1011+发电量计算【计算逻辑页】!T1010-结论【关键目标】!$C$28))</f>
        <v>0</v>
      </c>
      <c r="V1011" s="5">
        <f t="shared" si="139"/>
        <v>0</v>
      </c>
      <c r="W1011" s="5">
        <f t="shared" si="140"/>
        <v>0</v>
      </c>
      <c r="X1011" s="5">
        <f t="shared" si="143"/>
        <v>0</v>
      </c>
    </row>
    <row r="1012" spans="1:24" x14ac:dyDescent="0.15">
      <c r="A1012" s="7">
        <v>1011</v>
      </c>
      <c r="B1012" s="7">
        <v>2</v>
      </c>
      <c r="C1012" s="7">
        <v>12</v>
      </c>
      <c r="D1012" s="7">
        <v>3</v>
      </c>
      <c r="E1012" s="7">
        <v>43</v>
      </c>
      <c r="F1012" s="7">
        <v>-4</v>
      </c>
      <c r="G1012" s="7">
        <v>0</v>
      </c>
      <c r="H1012" s="7">
        <f t="shared" si="135"/>
        <v>7</v>
      </c>
      <c r="I1012" s="16">
        <f t="shared" si="136"/>
        <v>44969</v>
      </c>
      <c r="J1012" s="17">
        <v>0.2407</v>
      </c>
      <c r="K1012" s="18">
        <f>G1012*结论【关键目标】!C$27*0.7735*0.001</f>
        <v>0</v>
      </c>
      <c r="L1012" s="5">
        <v>-37880.062510000003</v>
      </c>
      <c r="M1012" s="5">
        <f>ABS(IF(L1012&lt;=0,L1012/耗电量关键数据!$B$6/1000,L1012/耗电量关键数据!$B$5/1000))</f>
        <v>15.152025004</v>
      </c>
      <c r="N1012" s="19">
        <f>耗电量关键数据!$B$14</f>
        <v>1.1688450000000001</v>
      </c>
      <c r="O1012" s="19">
        <f>耗电量关键数据!$B$15</f>
        <v>0.37403039999999999</v>
      </c>
      <c r="P1012" s="19">
        <f t="shared" si="137"/>
        <v>16.694900403999998</v>
      </c>
      <c r="Q1012" s="19">
        <f t="shared" si="141"/>
        <v>0</v>
      </c>
      <c r="R1012" s="20">
        <f t="shared" si="138"/>
        <v>0</v>
      </c>
      <c r="S1012" s="20">
        <f t="shared" si="142"/>
        <v>0</v>
      </c>
      <c r="T1012" s="20">
        <f>IF((T1011+R1012)&lt;0,0,IF((T1011+R1012)&gt;结论【关键目标】!C$28,结论【关键目标】!C$28,T1011+R1012))</f>
        <v>0</v>
      </c>
      <c r="U1012" s="19">
        <f>IF((T1011+R1012)&lt;结论【关键目标】!$C$28,0,(发电量计算【计算逻辑页】!R1012+发电量计算【计算逻辑页】!T1011-结论【关键目标】!$C$28))</f>
        <v>0</v>
      </c>
      <c r="V1012" s="5">
        <f t="shared" si="139"/>
        <v>0</v>
      </c>
      <c r="W1012" s="5">
        <f t="shared" si="140"/>
        <v>0</v>
      </c>
      <c r="X1012" s="5">
        <f t="shared" si="143"/>
        <v>0</v>
      </c>
    </row>
    <row r="1013" spans="1:24" x14ac:dyDescent="0.15">
      <c r="A1013" s="7">
        <v>1012</v>
      </c>
      <c r="B1013" s="7">
        <v>2</v>
      </c>
      <c r="C1013" s="7">
        <v>12</v>
      </c>
      <c r="D1013" s="7">
        <v>4</v>
      </c>
      <c r="E1013" s="7">
        <v>43</v>
      </c>
      <c r="F1013" s="7">
        <v>-4.5999999999999996</v>
      </c>
      <c r="G1013" s="7">
        <v>0</v>
      </c>
      <c r="H1013" s="7">
        <f t="shared" si="135"/>
        <v>7</v>
      </c>
      <c r="I1013" s="16">
        <f t="shared" si="136"/>
        <v>44969</v>
      </c>
      <c r="J1013" s="17">
        <v>0.2407</v>
      </c>
      <c r="K1013" s="18">
        <f>G1013*结论【关键目标】!C$27*0.7735*0.001</f>
        <v>0</v>
      </c>
      <c r="L1013" s="5">
        <v>-39718.5049</v>
      </c>
      <c r="M1013" s="5">
        <f>ABS(IF(L1013&lt;=0,L1013/耗电量关键数据!$B$6/1000,L1013/耗电量关键数据!$B$5/1000))</f>
        <v>15.88740196</v>
      </c>
      <c r="N1013" s="19">
        <f>耗电量关键数据!$B$14</f>
        <v>1.1688450000000001</v>
      </c>
      <c r="O1013" s="19">
        <f>耗电量关键数据!$B$15</f>
        <v>0.37403039999999999</v>
      </c>
      <c r="P1013" s="19">
        <f t="shared" si="137"/>
        <v>17.430277359999998</v>
      </c>
      <c r="Q1013" s="19">
        <f t="shared" si="141"/>
        <v>0</v>
      </c>
      <c r="R1013" s="20">
        <f t="shared" si="138"/>
        <v>0</v>
      </c>
      <c r="S1013" s="20">
        <f t="shared" si="142"/>
        <v>0</v>
      </c>
      <c r="T1013" s="20">
        <f>IF((T1012+R1013)&lt;0,0,IF((T1012+R1013)&gt;结论【关键目标】!C$28,结论【关键目标】!C$28,T1012+R1013))</f>
        <v>0</v>
      </c>
      <c r="U1013" s="19">
        <f>IF((T1012+R1013)&lt;结论【关键目标】!$C$28,0,(发电量计算【计算逻辑页】!R1013+发电量计算【计算逻辑页】!T1012-结论【关键目标】!$C$28))</f>
        <v>0</v>
      </c>
      <c r="V1013" s="5">
        <f t="shared" si="139"/>
        <v>0</v>
      </c>
      <c r="W1013" s="5">
        <f t="shared" si="140"/>
        <v>0</v>
      </c>
      <c r="X1013" s="5">
        <f t="shared" si="143"/>
        <v>0</v>
      </c>
    </row>
    <row r="1014" spans="1:24" x14ac:dyDescent="0.15">
      <c r="A1014" s="7">
        <v>1013</v>
      </c>
      <c r="B1014" s="7">
        <v>2</v>
      </c>
      <c r="C1014" s="7">
        <v>12</v>
      </c>
      <c r="D1014" s="7">
        <v>5</v>
      </c>
      <c r="E1014" s="7">
        <v>43</v>
      </c>
      <c r="F1014" s="7">
        <v>-5.3</v>
      </c>
      <c r="G1014" s="7">
        <v>0</v>
      </c>
      <c r="H1014" s="7">
        <f t="shared" si="135"/>
        <v>7</v>
      </c>
      <c r="I1014" s="16">
        <f t="shared" si="136"/>
        <v>44969</v>
      </c>
      <c r="J1014" s="17">
        <v>0.2407</v>
      </c>
      <c r="K1014" s="18">
        <f>G1014*结论【关键目标】!C$27*0.7735*0.001</f>
        <v>0</v>
      </c>
      <c r="L1014" s="5">
        <v>-41501.350299999998</v>
      </c>
      <c r="M1014" s="5">
        <f>ABS(IF(L1014&lt;=0,L1014/耗电量关键数据!$B$6/1000,L1014/耗电量关键数据!$B$5/1000))</f>
        <v>16.600540119999998</v>
      </c>
      <c r="N1014" s="19">
        <f>耗电量关键数据!$B$14</f>
        <v>1.1688450000000001</v>
      </c>
      <c r="O1014" s="19">
        <f>耗电量关键数据!$B$15</f>
        <v>0.37403039999999999</v>
      </c>
      <c r="P1014" s="19">
        <f t="shared" si="137"/>
        <v>18.143415519999998</v>
      </c>
      <c r="Q1014" s="19">
        <f t="shared" si="141"/>
        <v>0</v>
      </c>
      <c r="R1014" s="20">
        <f t="shared" si="138"/>
        <v>0</v>
      </c>
      <c r="S1014" s="20">
        <f t="shared" si="142"/>
        <v>0</v>
      </c>
      <c r="T1014" s="20">
        <f>IF((T1013+R1014)&lt;0,0,IF((T1013+R1014)&gt;结论【关键目标】!C$28,结论【关键目标】!C$28,T1013+R1014))</f>
        <v>0</v>
      </c>
      <c r="U1014" s="19">
        <f>IF((T1013+R1014)&lt;结论【关键目标】!$C$28,0,(发电量计算【计算逻辑页】!R1014+发电量计算【计算逻辑页】!T1013-结论【关键目标】!$C$28))</f>
        <v>0</v>
      </c>
      <c r="V1014" s="5">
        <f t="shared" si="139"/>
        <v>0</v>
      </c>
      <c r="W1014" s="5">
        <f t="shared" si="140"/>
        <v>0</v>
      </c>
      <c r="X1014" s="5">
        <f t="shared" si="143"/>
        <v>0</v>
      </c>
    </row>
    <row r="1015" spans="1:24" x14ac:dyDescent="0.15">
      <c r="A1015" s="7">
        <v>1014</v>
      </c>
      <c r="B1015" s="7">
        <v>2</v>
      </c>
      <c r="C1015" s="7">
        <v>12</v>
      </c>
      <c r="D1015" s="7">
        <v>6</v>
      </c>
      <c r="E1015" s="7">
        <v>43</v>
      </c>
      <c r="F1015" s="7">
        <v>-5.9</v>
      </c>
      <c r="G1015" s="7">
        <v>0</v>
      </c>
      <c r="H1015" s="7">
        <f t="shared" si="135"/>
        <v>7</v>
      </c>
      <c r="I1015" s="16">
        <f t="shared" si="136"/>
        <v>44969</v>
      </c>
      <c r="J1015" s="17">
        <v>0.2407</v>
      </c>
      <c r="K1015" s="18">
        <f>G1015*结论【关键目标】!C$27*0.7735*0.001</f>
        <v>0</v>
      </c>
      <c r="L1015" s="5">
        <v>-42484.86997</v>
      </c>
      <c r="M1015" s="5">
        <f>ABS(IF(L1015&lt;=0,L1015/耗电量关键数据!$B$6/1000,L1015/耗电量关键数据!$B$5/1000))</f>
        <v>16.993947987999999</v>
      </c>
      <c r="N1015" s="19">
        <f>耗电量关键数据!$B$14</f>
        <v>1.1688450000000001</v>
      </c>
      <c r="O1015" s="19">
        <f>耗电量关键数据!$B$15</f>
        <v>0.37403039999999999</v>
      </c>
      <c r="P1015" s="19">
        <f t="shared" si="137"/>
        <v>18.536823387999998</v>
      </c>
      <c r="Q1015" s="19">
        <f t="shared" si="141"/>
        <v>0</v>
      </c>
      <c r="R1015" s="20">
        <f t="shared" si="138"/>
        <v>0</v>
      </c>
      <c r="S1015" s="20">
        <f t="shared" si="142"/>
        <v>0</v>
      </c>
      <c r="T1015" s="20">
        <f>IF((T1014+R1015)&lt;0,0,IF((T1014+R1015)&gt;结论【关键目标】!C$28,结论【关键目标】!C$28,T1014+R1015))</f>
        <v>0</v>
      </c>
      <c r="U1015" s="19">
        <f>IF((T1014+R1015)&lt;结论【关键目标】!$C$28,0,(发电量计算【计算逻辑页】!R1015+发电量计算【计算逻辑页】!T1014-结论【关键目标】!$C$28))</f>
        <v>0</v>
      </c>
      <c r="V1015" s="5">
        <f t="shared" si="139"/>
        <v>0</v>
      </c>
      <c r="W1015" s="5">
        <f t="shared" si="140"/>
        <v>0</v>
      </c>
      <c r="X1015" s="5">
        <f t="shared" si="143"/>
        <v>0</v>
      </c>
    </row>
    <row r="1016" spans="1:24" x14ac:dyDescent="0.15">
      <c r="A1016" s="7">
        <v>1015</v>
      </c>
      <c r="B1016" s="7">
        <v>2</v>
      </c>
      <c r="C1016" s="7">
        <v>12</v>
      </c>
      <c r="D1016" s="7">
        <v>7</v>
      </c>
      <c r="E1016" s="7">
        <v>43</v>
      </c>
      <c r="F1016" s="7">
        <v>-7</v>
      </c>
      <c r="G1016" s="7">
        <v>17.2</v>
      </c>
      <c r="H1016" s="7">
        <f t="shared" si="135"/>
        <v>7</v>
      </c>
      <c r="I1016" s="16">
        <f t="shared" si="136"/>
        <v>44969</v>
      </c>
      <c r="J1016" s="17">
        <v>0.2407</v>
      </c>
      <c r="K1016" s="18">
        <f>G1016*结论【关键目标】!C$27*0.7735*0.001</f>
        <v>1.5965039999999999</v>
      </c>
      <c r="L1016" s="5">
        <v>-37853.690009999998</v>
      </c>
      <c r="M1016" s="5">
        <f>ABS(IF(L1016&lt;=0,L1016/耗电量关键数据!$B$6/1000,L1016/耗电量关键数据!$B$5/1000))</f>
        <v>15.141476003999999</v>
      </c>
      <c r="N1016" s="19">
        <f>耗电量关键数据!$B$14</f>
        <v>1.1688450000000001</v>
      </c>
      <c r="O1016" s="19">
        <f>耗电量关键数据!$B$15</f>
        <v>0.37403039999999999</v>
      </c>
      <c r="P1016" s="19">
        <f t="shared" si="137"/>
        <v>16.684351403999997</v>
      </c>
      <c r="Q1016" s="19">
        <f t="shared" si="141"/>
        <v>0</v>
      </c>
      <c r="R1016" s="20">
        <f t="shared" si="138"/>
        <v>1.5965039999999999</v>
      </c>
      <c r="S1016" s="20">
        <f t="shared" si="142"/>
        <v>0</v>
      </c>
      <c r="T1016" s="20">
        <f>IF((T1015+R1016)&lt;0,0,IF((T1015+R1016)&gt;结论【关键目标】!C$28,结论【关键目标】!C$28,T1015+R1016))</f>
        <v>1.5965039999999999</v>
      </c>
      <c r="U1016" s="19">
        <f>IF((T1015+R1016)&lt;结论【关键目标】!$C$28,0,(发电量计算【计算逻辑页】!R1016+发电量计算【计算逻辑页】!T1015-结论【关键目标】!$C$28))</f>
        <v>0</v>
      </c>
      <c r="V1016" s="5">
        <f t="shared" si="139"/>
        <v>0</v>
      </c>
      <c r="W1016" s="5">
        <f t="shared" si="140"/>
        <v>0.38427851279999997</v>
      </c>
      <c r="X1016" s="5">
        <f t="shared" si="143"/>
        <v>0</v>
      </c>
    </row>
    <row r="1017" spans="1:24" x14ac:dyDescent="0.15">
      <c r="A1017" s="7">
        <v>1016</v>
      </c>
      <c r="B1017" s="7">
        <v>2</v>
      </c>
      <c r="C1017" s="7">
        <v>12</v>
      </c>
      <c r="D1017" s="7">
        <v>8</v>
      </c>
      <c r="E1017" s="7">
        <v>43</v>
      </c>
      <c r="F1017" s="7">
        <v>-7</v>
      </c>
      <c r="G1017" s="7">
        <v>163.6</v>
      </c>
      <c r="H1017" s="7">
        <f t="shared" si="135"/>
        <v>7</v>
      </c>
      <c r="I1017" s="16">
        <f t="shared" si="136"/>
        <v>44969</v>
      </c>
      <c r="J1017" s="17">
        <v>0.70809999999999995</v>
      </c>
      <c r="K1017" s="18">
        <f>G1017*结论【关键目标】!C$27*0.7735*0.001</f>
        <v>15.185352</v>
      </c>
      <c r="L1017" s="5">
        <v>-36191.402629999997</v>
      </c>
      <c r="M1017" s="5">
        <f>ABS(IF(L1017&lt;=0,L1017/耗电量关键数据!$B$6/1000,L1017/耗电量关键数据!$B$5/1000))</f>
        <v>14.476561051999999</v>
      </c>
      <c r="N1017" s="19">
        <f>耗电量关键数据!$B$14</f>
        <v>1.1688450000000001</v>
      </c>
      <c r="O1017" s="19">
        <f>耗电量关键数据!$B$15</f>
        <v>0.37403039999999999</v>
      </c>
      <c r="P1017" s="19">
        <f t="shared" si="137"/>
        <v>16.019436451999997</v>
      </c>
      <c r="Q1017" s="19">
        <f t="shared" si="141"/>
        <v>0</v>
      </c>
      <c r="R1017" s="20">
        <f t="shared" si="138"/>
        <v>15.185352</v>
      </c>
      <c r="S1017" s="20">
        <f t="shared" si="142"/>
        <v>0</v>
      </c>
      <c r="T1017" s="20">
        <f>IF((T1016+R1017)&lt;0,0,IF((T1016+R1017)&gt;结论【关键目标】!C$28,结论【关键目标】!C$28,T1016+R1017))</f>
        <v>16.781856000000001</v>
      </c>
      <c r="U1017" s="19">
        <f>IF((T1016+R1017)&lt;结论【关键目标】!$C$28,0,(发电量计算【计算逻辑页】!R1017+发电量计算【计算逻辑页】!T1016-结论【关键目标】!$C$28))</f>
        <v>0</v>
      </c>
      <c r="V1017" s="5">
        <f t="shared" si="139"/>
        <v>0</v>
      </c>
      <c r="W1017" s="5">
        <f t="shared" si="140"/>
        <v>10.752747751199999</v>
      </c>
      <c r="X1017" s="5">
        <f t="shared" si="143"/>
        <v>0</v>
      </c>
    </row>
    <row r="1018" spans="1:24" x14ac:dyDescent="0.15">
      <c r="A1018" s="7">
        <v>1017</v>
      </c>
      <c r="B1018" s="7">
        <v>2</v>
      </c>
      <c r="C1018" s="7">
        <v>12</v>
      </c>
      <c r="D1018" s="7">
        <v>9</v>
      </c>
      <c r="E1018" s="7">
        <v>43</v>
      </c>
      <c r="F1018" s="7">
        <v>-3.6</v>
      </c>
      <c r="G1018" s="7">
        <v>369.8</v>
      </c>
      <c r="H1018" s="7">
        <f t="shared" si="135"/>
        <v>7</v>
      </c>
      <c r="I1018" s="16">
        <f t="shared" si="136"/>
        <v>44969</v>
      </c>
      <c r="J1018" s="17">
        <v>0.70809999999999995</v>
      </c>
      <c r="K1018" s="18">
        <f>G1018*结论【关键目标】!C$27*0.7735*0.001</f>
        <v>34.324835999999998</v>
      </c>
      <c r="L1018" s="5">
        <v>-14399.465910000001</v>
      </c>
      <c r="M1018" s="5">
        <f>ABS(IF(L1018&lt;=0,L1018/耗电量关键数据!$B$6/1000,L1018/耗电量关键数据!$B$5/1000))</f>
        <v>5.7597863640000009</v>
      </c>
      <c r="N1018" s="19">
        <f>耗电量关键数据!$B$14</f>
        <v>1.1688450000000001</v>
      </c>
      <c r="O1018" s="19">
        <f>耗电量关键数据!$B$15</f>
        <v>0.37403039999999999</v>
      </c>
      <c r="P1018" s="19">
        <f t="shared" si="137"/>
        <v>7.3026617640000007</v>
      </c>
      <c r="Q1018" s="19">
        <f t="shared" si="141"/>
        <v>0</v>
      </c>
      <c r="R1018" s="20">
        <f t="shared" si="138"/>
        <v>34.324835999999998</v>
      </c>
      <c r="S1018" s="20">
        <f t="shared" si="142"/>
        <v>0</v>
      </c>
      <c r="T1018" s="20">
        <f>IF((T1017+R1018)&lt;0,0,IF((T1017+R1018)&gt;结论【关键目标】!C$28,结论【关键目标】!C$28,T1017+R1018))</f>
        <v>22</v>
      </c>
      <c r="U1018" s="19">
        <f>IF((T1017+R1018)&lt;结论【关键目标】!$C$28,0,(发电量计算【计算逻辑页】!R1018+发电量计算【计算逻辑页】!T1017-结论【关键目标】!$C$28))</f>
        <v>29.106691999999995</v>
      </c>
      <c r="V1018" s="5">
        <f t="shared" si="139"/>
        <v>10.187342199999998</v>
      </c>
      <c r="W1018" s="5">
        <f t="shared" si="140"/>
        <v>5.1710147950884</v>
      </c>
      <c r="X1018" s="5">
        <f t="shared" si="143"/>
        <v>0</v>
      </c>
    </row>
    <row r="1019" spans="1:24" x14ac:dyDescent="0.15">
      <c r="A1019" s="7">
        <v>1018</v>
      </c>
      <c r="B1019" s="7">
        <v>2</v>
      </c>
      <c r="C1019" s="7">
        <v>12</v>
      </c>
      <c r="D1019" s="7">
        <v>10</v>
      </c>
      <c r="E1019" s="7">
        <v>43</v>
      </c>
      <c r="F1019" s="7">
        <v>-2</v>
      </c>
      <c r="G1019" s="7">
        <v>544</v>
      </c>
      <c r="H1019" s="7">
        <f t="shared" si="135"/>
        <v>7</v>
      </c>
      <c r="I1019" s="16">
        <f t="shared" si="136"/>
        <v>44969</v>
      </c>
      <c r="J1019" s="17">
        <v>0.70809999999999995</v>
      </c>
      <c r="K1019" s="18">
        <f>G1019*结论【关键目标】!C$27*0.7735*0.001</f>
        <v>50.494079999999997</v>
      </c>
      <c r="L1019" s="5">
        <v>-5653.4046699999999</v>
      </c>
      <c r="M1019" s="5">
        <f>ABS(IF(L1019&lt;=0,L1019/耗电量关键数据!$B$6/1000,L1019/耗电量关键数据!$B$5/1000))</f>
        <v>2.2613618679999998</v>
      </c>
      <c r="N1019" s="19">
        <f>耗电量关键数据!$B$14</f>
        <v>1.1688450000000001</v>
      </c>
      <c r="O1019" s="19">
        <f>耗电量关键数据!$B$15</f>
        <v>0.37403039999999999</v>
      </c>
      <c r="P1019" s="19">
        <f t="shared" si="137"/>
        <v>3.8042372680000001</v>
      </c>
      <c r="Q1019" s="19">
        <f t="shared" si="141"/>
        <v>0</v>
      </c>
      <c r="R1019" s="20">
        <f t="shared" si="138"/>
        <v>50.494079999999997</v>
      </c>
      <c r="S1019" s="20">
        <f t="shared" si="142"/>
        <v>0</v>
      </c>
      <c r="T1019" s="20">
        <f>IF((T1018+R1019)&lt;0,0,IF((T1018+R1019)&gt;结论【关键目标】!C$28,结论【关键目标】!C$28,T1018+R1019))</f>
        <v>22</v>
      </c>
      <c r="U1019" s="19">
        <f>IF((T1018+R1019)&lt;结论【关键目标】!$C$28,0,(发电量计算【计算逻辑页】!R1019+发电量计算【计算逻辑页】!T1018-结论【关键目标】!$C$28))</f>
        <v>50.494079999999997</v>
      </c>
      <c r="V1019" s="5">
        <f t="shared" si="139"/>
        <v>17.672927999999999</v>
      </c>
      <c r="W1019" s="5">
        <f t="shared" si="140"/>
        <v>2.6937804094707998</v>
      </c>
      <c r="X1019" s="5">
        <f t="shared" si="143"/>
        <v>0</v>
      </c>
    </row>
    <row r="1020" spans="1:24" x14ac:dyDescent="0.15">
      <c r="A1020" s="7">
        <v>1019</v>
      </c>
      <c r="B1020" s="7">
        <v>2</v>
      </c>
      <c r="C1020" s="7">
        <v>12</v>
      </c>
      <c r="D1020" s="7">
        <v>11</v>
      </c>
      <c r="E1020" s="7">
        <v>43</v>
      </c>
      <c r="F1020" s="7">
        <v>0</v>
      </c>
      <c r="G1020" s="7">
        <v>673.7</v>
      </c>
      <c r="H1020" s="7">
        <f t="shared" si="135"/>
        <v>7</v>
      </c>
      <c r="I1020" s="16">
        <f t="shared" si="136"/>
        <v>44969</v>
      </c>
      <c r="J1020" s="17">
        <v>1.2267999999999999</v>
      </c>
      <c r="K1020" s="18">
        <f>G1020*结论【关键目标】!C$27*0.7735*0.001</f>
        <v>62.532833999999994</v>
      </c>
      <c r="L1020" s="5">
        <v>0</v>
      </c>
      <c r="M1020" s="5">
        <f>ABS(IF(L1020&lt;=0,L1020/耗电量关键数据!$B$6/1000,L1020/耗电量关键数据!$B$5/1000))</f>
        <v>0</v>
      </c>
      <c r="N1020" s="19">
        <f>耗电量关键数据!$B$14</f>
        <v>1.1688450000000001</v>
      </c>
      <c r="O1020" s="19">
        <f>耗电量关键数据!$B$15</f>
        <v>0.37403039999999999</v>
      </c>
      <c r="P1020" s="19">
        <f t="shared" si="137"/>
        <v>1.5428754000000002</v>
      </c>
      <c r="Q1020" s="19">
        <f t="shared" si="141"/>
        <v>1.5428754000000002</v>
      </c>
      <c r="R1020" s="20">
        <f t="shared" si="138"/>
        <v>60.989958599999994</v>
      </c>
      <c r="S1020" s="20">
        <f t="shared" si="142"/>
        <v>0</v>
      </c>
      <c r="T1020" s="20">
        <f>IF((T1019+R1020)&lt;0,0,IF((T1019+R1020)&gt;结论【关键目标】!C$28,结论【关键目标】!C$28,T1019+R1020))</f>
        <v>22</v>
      </c>
      <c r="U1020" s="19">
        <f>IF((T1019+R1020)&lt;结论【关键目标】!$C$28,0,(发电量计算【计算逻辑页】!R1020+发电量计算【计算逻辑页】!T1019-结论【关键目标】!$C$28))</f>
        <v>60.989958599999994</v>
      </c>
      <c r="V1020" s="5">
        <f t="shared" si="139"/>
        <v>21.346485509999997</v>
      </c>
      <c r="W1020" s="5">
        <f t="shared" si="140"/>
        <v>1.89279954072</v>
      </c>
      <c r="X1020" s="5">
        <f t="shared" si="143"/>
        <v>0</v>
      </c>
    </row>
    <row r="1021" spans="1:24" x14ac:dyDescent="0.15">
      <c r="A1021" s="7">
        <v>1020</v>
      </c>
      <c r="B1021" s="7">
        <v>2</v>
      </c>
      <c r="C1021" s="7">
        <v>12</v>
      </c>
      <c r="D1021" s="7">
        <v>12</v>
      </c>
      <c r="E1021" s="7">
        <v>43</v>
      </c>
      <c r="F1021" s="7">
        <v>2.4</v>
      </c>
      <c r="G1021" s="7">
        <v>711.5</v>
      </c>
      <c r="H1021" s="7">
        <f t="shared" si="135"/>
        <v>7</v>
      </c>
      <c r="I1021" s="16">
        <f t="shared" si="136"/>
        <v>44969</v>
      </c>
      <c r="J1021" s="17">
        <v>1.2267999999999999</v>
      </c>
      <c r="K1021" s="18">
        <f>G1021*结论【关键目标】!C$27*0.7735*0.001</f>
        <v>66.041429999999991</v>
      </c>
      <c r="L1021" s="5">
        <v>0</v>
      </c>
      <c r="M1021" s="5">
        <f>ABS(IF(L1021&lt;=0,L1021/耗电量关键数据!$B$6/1000,L1021/耗电量关键数据!$B$5/1000))</f>
        <v>0</v>
      </c>
      <c r="N1021" s="19">
        <f>耗电量关键数据!$B$14</f>
        <v>1.1688450000000001</v>
      </c>
      <c r="O1021" s="19">
        <f>耗电量关键数据!$B$15</f>
        <v>0.37403039999999999</v>
      </c>
      <c r="P1021" s="19">
        <f t="shared" si="137"/>
        <v>1.5428754000000002</v>
      </c>
      <c r="Q1021" s="19">
        <f t="shared" si="141"/>
        <v>1.5428754000000002</v>
      </c>
      <c r="R1021" s="20">
        <f t="shared" si="138"/>
        <v>64.498554599999991</v>
      </c>
      <c r="S1021" s="20">
        <f t="shared" si="142"/>
        <v>0</v>
      </c>
      <c r="T1021" s="20">
        <f>IF((T1020+R1021)&lt;0,0,IF((T1020+R1021)&gt;结论【关键目标】!C$28,结论【关键目标】!C$28,T1020+R1021))</f>
        <v>22</v>
      </c>
      <c r="U1021" s="19">
        <f>IF((T1020+R1021)&lt;结论【关键目标】!$C$28,0,(发电量计算【计算逻辑页】!R1021+发电量计算【计算逻辑页】!T1020-结论【关键目标】!$C$28))</f>
        <v>64.498554599999991</v>
      </c>
      <c r="V1021" s="5">
        <f t="shared" si="139"/>
        <v>22.574494109999996</v>
      </c>
      <c r="W1021" s="5">
        <f t="shared" si="140"/>
        <v>1.89279954072</v>
      </c>
      <c r="X1021" s="5">
        <f t="shared" si="143"/>
        <v>0</v>
      </c>
    </row>
    <row r="1022" spans="1:24" x14ac:dyDescent="0.15">
      <c r="A1022" s="7">
        <v>1021</v>
      </c>
      <c r="B1022" s="7">
        <v>2</v>
      </c>
      <c r="C1022" s="7">
        <v>12</v>
      </c>
      <c r="D1022" s="7">
        <v>13</v>
      </c>
      <c r="E1022" s="7">
        <v>43</v>
      </c>
      <c r="F1022" s="7">
        <v>4</v>
      </c>
      <c r="G1022" s="7">
        <v>653.20000000000005</v>
      </c>
      <c r="H1022" s="7">
        <f t="shared" si="135"/>
        <v>7</v>
      </c>
      <c r="I1022" s="16">
        <f t="shared" si="136"/>
        <v>44969</v>
      </c>
      <c r="J1022" s="17">
        <v>1.2267999999999999</v>
      </c>
      <c r="K1022" s="18">
        <f>G1022*结论【关键目标】!C$27*0.7735*0.001</f>
        <v>60.630023999999999</v>
      </c>
      <c r="L1022" s="5">
        <v>0</v>
      </c>
      <c r="M1022" s="5">
        <f>ABS(IF(L1022&lt;=0,L1022/耗电量关键数据!$B$6/1000,L1022/耗电量关键数据!$B$5/1000))</f>
        <v>0</v>
      </c>
      <c r="N1022" s="19">
        <f>耗电量关键数据!$B$14</f>
        <v>1.1688450000000001</v>
      </c>
      <c r="O1022" s="19">
        <f>耗电量关键数据!$B$15</f>
        <v>0.37403039999999999</v>
      </c>
      <c r="P1022" s="19">
        <f t="shared" si="137"/>
        <v>1.5428754000000002</v>
      </c>
      <c r="Q1022" s="19">
        <f t="shared" si="141"/>
        <v>1.5428754000000002</v>
      </c>
      <c r="R1022" s="20">
        <f t="shared" si="138"/>
        <v>59.087148599999999</v>
      </c>
      <c r="S1022" s="20">
        <f t="shared" si="142"/>
        <v>0</v>
      </c>
      <c r="T1022" s="20">
        <f>IF((T1021+R1022)&lt;0,0,IF((T1021+R1022)&gt;结论【关键目标】!C$28,结论【关键目标】!C$28,T1021+R1022))</f>
        <v>22</v>
      </c>
      <c r="U1022" s="19">
        <f>IF((T1021+R1022)&lt;结论【关键目标】!$C$28,0,(发电量计算【计算逻辑页】!R1022+发电量计算【计算逻辑页】!T1021-结论【关键目标】!$C$28))</f>
        <v>59.087148600000006</v>
      </c>
      <c r="V1022" s="5">
        <f t="shared" si="139"/>
        <v>20.680502010000001</v>
      </c>
      <c r="W1022" s="5">
        <f t="shared" si="140"/>
        <v>1.89279954072</v>
      </c>
      <c r="X1022" s="5">
        <f t="shared" si="143"/>
        <v>0</v>
      </c>
    </row>
    <row r="1023" spans="1:24" x14ac:dyDescent="0.15">
      <c r="A1023" s="7">
        <v>1022</v>
      </c>
      <c r="B1023" s="7">
        <v>2</v>
      </c>
      <c r="C1023" s="7">
        <v>12</v>
      </c>
      <c r="D1023" s="7">
        <v>14</v>
      </c>
      <c r="E1023" s="7">
        <v>43</v>
      </c>
      <c r="F1023" s="7">
        <v>5</v>
      </c>
      <c r="G1023" s="7">
        <v>537.29999999999995</v>
      </c>
      <c r="H1023" s="7">
        <f t="shared" si="135"/>
        <v>7</v>
      </c>
      <c r="I1023" s="16">
        <f t="shared" si="136"/>
        <v>44969</v>
      </c>
      <c r="J1023" s="17">
        <v>1.2267999999999999</v>
      </c>
      <c r="K1023" s="18">
        <f>G1023*结论【关键目标】!C$27*0.7735*0.001</f>
        <v>49.872185999999992</v>
      </c>
      <c r="L1023" s="5">
        <v>0</v>
      </c>
      <c r="M1023" s="5">
        <f>ABS(IF(L1023&lt;=0,L1023/耗电量关键数据!$B$6/1000,L1023/耗电量关键数据!$B$5/1000))</f>
        <v>0</v>
      </c>
      <c r="N1023" s="19">
        <f>耗电量关键数据!$B$14</f>
        <v>1.1688450000000001</v>
      </c>
      <c r="O1023" s="19">
        <f>耗电量关键数据!$B$15</f>
        <v>0.37403039999999999</v>
      </c>
      <c r="P1023" s="19">
        <f t="shared" si="137"/>
        <v>1.5428754000000002</v>
      </c>
      <c r="Q1023" s="19">
        <f t="shared" si="141"/>
        <v>1.5428754000000002</v>
      </c>
      <c r="R1023" s="20">
        <f t="shared" si="138"/>
        <v>48.329310599999992</v>
      </c>
      <c r="S1023" s="20">
        <f t="shared" si="142"/>
        <v>0</v>
      </c>
      <c r="T1023" s="20">
        <f>IF((T1022+R1023)&lt;0,0,IF((T1022+R1023)&gt;结论【关键目标】!C$28,结论【关键目标】!C$28,T1022+R1023))</f>
        <v>22</v>
      </c>
      <c r="U1023" s="19">
        <f>IF((T1022+R1023)&lt;结论【关键目标】!$C$28,0,(发电量计算【计算逻辑页】!R1023+发电量计算【计算逻辑页】!T1022-结论【关键目标】!$C$28))</f>
        <v>48.329310599999985</v>
      </c>
      <c r="V1023" s="5">
        <f t="shared" si="139"/>
        <v>16.915258709999993</v>
      </c>
      <c r="W1023" s="5">
        <f t="shared" si="140"/>
        <v>1.89279954072</v>
      </c>
      <c r="X1023" s="5">
        <f t="shared" si="143"/>
        <v>0</v>
      </c>
    </row>
    <row r="1024" spans="1:24" x14ac:dyDescent="0.15">
      <c r="A1024" s="7">
        <v>1023</v>
      </c>
      <c r="B1024" s="7">
        <v>2</v>
      </c>
      <c r="C1024" s="7">
        <v>12</v>
      </c>
      <c r="D1024" s="7">
        <v>15</v>
      </c>
      <c r="E1024" s="7">
        <v>43</v>
      </c>
      <c r="F1024" s="7">
        <v>6.3</v>
      </c>
      <c r="G1024" s="7">
        <v>362.2</v>
      </c>
      <c r="H1024" s="7">
        <f t="shared" si="135"/>
        <v>7</v>
      </c>
      <c r="I1024" s="16">
        <f t="shared" si="136"/>
        <v>44969</v>
      </c>
      <c r="J1024" s="17">
        <v>1.2267999999999999</v>
      </c>
      <c r="K1024" s="18">
        <f>G1024*结论【关键目标】!C$27*0.7735*0.001</f>
        <v>33.619403999999996</v>
      </c>
      <c r="L1024" s="5">
        <v>0</v>
      </c>
      <c r="M1024" s="5">
        <f>ABS(IF(L1024&lt;=0,L1024/耗电量关键数据!$B$6/1000,L1024/耗电量关键数据!$B$5/1000))</f>
        <v>0</v>
      </c>
      <c r="N1024" s="19">
        <f>耗电量关键数据!$B$14</f>
        <v>1.1688450000000001</v>
      </c>
      <c r="O1024" s="19">
        <f>耗电量关键数据!$B$15</f>
        <v>0.37403039999999999</v>
      </c>
      <c r="P1024" s="19">
        <f t="shared" si="137"/>
        <v>1.5428754000000002</v>
      </c>
      <c r="Q1024" s="19">
        <f t="shared" si="141"/>
        <v>1.5428754000000002</v>
      </c>
      <c r="R1024" s="20">
        <f t="shared" si="138"/>
        <v>32.076528599999996</v>
      </c>
      <c r="S1024" s="20">
        <f t="shared" si="142"/>
        <v>0</v>
      </c>
      <c r="T1024" s="20">
        <f>IF((T1023+R1024)&lt;0,0,IF((T1023+R1024)&gt;结论【关键目标】!C$28,结论【关键目标】!C$28,T1023+R1024))</f>
        <v>22</v>
      </c>
      <c r="U1024" s="19">
        <f>IF((T1023+R1024)&lt;结论【关键目标】!$C$28,0,(发电量计算【计算逻辑页】!R1024+发电量计算【计算逻辑页】!T1023-结论【关键目标】!$C$28))</f>
        <v>32.076528599999996</v>
      </c>
      <c r="V1024" s="5">
        <f t="shared" si="139"/>
        <v>11.226785009999999</v>
      </c>
      <c r="W1024" s="5">
        <f t="shared" si="140"/>
        <v>1.89279954072</v>
      </c>
      <c r="X1024" s="5">
        <f t="shared" si="143"/>
        <v>0</v>
      </c>
    </row>
    <row r="1025" spans="1:24" x14ac:dyDescent="0.15">
      <c r="A1025" s="7">
        <v>1024</v>
      </c>
      <c r="B1025" s="7">
        <v>2</v>
      </c>
      <c r="C1025" s="7">
        <v>12</v>
      </c>
      <c r="D1025" s="7">
        <v>16</v>
      </c>
      <c r="E1025" s="7">
        <v>43</v>
      </c>
      <c r="F1025" s="7">
        <v>6</v>
      </c>
      <c r="G1025" s="7">
        <v>156.30000000000001</v>
      </c>
      <c r="H1025" s="7">
        <f t="shared" si="135"/>
        <v>7</v>
      </c>
      <c r="I1025" s="16">
        <f t="shared" si="136"/>
        <v>44969</v>
      </c>
      <c r="J1025" s="17">
        <v>0.70809999999999995</v>
      </c>
      <c r="K1025" s="18">
        <f>G1025*结论【关键目标】!C$27*0.7735*0.001</f>
        <v>14.507766</v>
      </c>
      <c r="L1025" s="5">
        <v>0</v>
      </c>
      <c r="M1025" s="5">
        <f>ABS(IF(L1025&lt;=0,L1025/耗电量关键数据!$B$6/1000,L1025/耗电量关键数据!$B$5/1000))</f>
        <v>0</v>
      </c>
      <c r="N1025" s="19">
        <f>耗电量关键数据!$B$14</f>
        <v>1.1688450000000001</v>
      </c>
      <c r="O1025" s="19">
        <f>耗电量关键数据!$B$15</f>
        <v>0.37403039999999999</v>
      </c>
      <c r="P1025" s="19">
        <f t="shared" si="137"/>
        <v>1.5428754000000002</v>
      </c>
      <c r="Q1025" s="19">
        <f t="shared" si="141"/>
        <v>0</v>
      </c>
      <c r="R1025" s="20">
        <f t="shared" si="138"/>
        <v>14.507766</v>
      </c>
      <c r="S1025" s="20">
        <f t="shared" si="142"/>
        <v>0</v>
      </c>
      <c r="T1025" s="20">
        <f>IF((T1024+R1025)&lt;0,0,IF((T1024+R1025)&gt;结论【关键目标】!C$28,结论【关键目标】!C$28,T1024+R1025))</f>
        <v>22</v>
      </c>
      <c r="U1025" s="19">
        <f>IF((T1024+R1025)&lt;结论【关键目标】!$C$28,0,(发电量计算【计算逻辑页】!R1025+发电量计算【计算逻辑页】!T1024-结论【关键目标】!$C$28))</f>
        <v>14.507766000000004</v>
      </c>
      <c r="V1025" s="5">
        <f t="shared" si="139"/>
        <v>5.0777181000000011</v>
      </c>
      <c r="W1025" s="5">
        <f t="shared" si="140"/>
        <v>1.0925100707400002</v>
      </c>
      <c r="X1025" s="5">
        <f t="shared" si="143"/>
        <v>0</v>
      </c>
    </row>
    <row r="1026" spans="1:24" x14ac:dyDescent="0.15">
      <c r="A1026" s="7">
        <v>1025</v>
      </c>
      <c r="B1026" s="7">
        <v>2</v>
      </c>
      <c r="C1026" s="7">
        <v>12</v>
      </c>
      <c r="D1026" s="7">
        <v>17</v>
      </c>
      <c r="E1026" s="7">
        <v>43</v>
      </c>
      <c r="F1026" s="7">
        <v>7</v>
      </c>
      <c r="G1026" s="7">
        <v>0</v>
      </c>
      <c r="H1026" s="7">
        <f t="shared" ref="H1026:H1089" si="144">WEEKDAY(I:I,2)</f>
        <v>7</v>
      </c>
      <c r="I1026" s="16">
        <f t="shared" ref="I1026:I1089" si="145">DATE(2023,B1026,C1026)</f>
        <v>44969</v>
      </c>
      <c r="J1026" s="17">
        <v>0.70809999999999995</v>
      </c>
      <c r="K1026" s="18">
        <f>G1026*结论【关键目标】!C$27*0.7735*0.001</f>
        <v>0</v>
      </c>
      <c r="L1026" s="5">
        <v>-934.99265939999998</v>
      </c>
      <c r="M1026" s="5">
        <f>ABS(IF(L1026&lt;=0,L1026/耗电量关键数据!$B$6/1000,L1026/耗电量关键数据!$B$5/1000))</f>
        <v>0.37399706376000003</v>
      </c>
      <c r="N1026" s="19">
        <f>耗电量关键数据!$B$14</f>
        <v>1.1688450000000001</v>
      </c>
      <c r="O1026" s="19">
        <f>耗电量关键数据!$B$15</f>
        <v>0.37403039999999999</v>
      </c>
      <c r="P1026" s="19">
        <f t="shared" ref="P1026:P1089" si="146">M1026+N1026+O1026</f>
        <v>1.9168724637600003</v>
      </c>
      <c r="Q1026" s="19">
        <f t="shared" si="141"/>
        <v>0</v>
      </c>
      <c r="R1026" s="20">
        <f t="shared" ref="R1026:R1089" si="147">K1026-Q1026</f>
        <v>0</v>
      </c>
      <c r="S1026" s="20">
        <f t="shared" si="142"/>
        <v>0</v>
      </c>
      <c r="T1026" s="20">
        <f>IF((T1025+R1026)&lt;0,0,IF((T1025+R1026)&gt;结论【关键目标】!C$28,结论【关键目标】!C$28,T1025+R1026))</f>
        <v>22</v>
      </c>
      <c r="U1026" s="19">
        <f>IF((T1025+R1026)&lt;结论【关键目标】!$C$28,0,(发电量计算【计算逻辑页】!R1026+发电量计算【计算逻辑页】!T1025-结论【关键目标】!$C$28))</f>
        <v>0</v>
      </c>
      <c r="V1026" s="5">
        <f t="shared" ref="V1026:V1089" si="148">IF(J1026&gt;0.35,U1026*0.35,0)</f>
        <v>0</v>
      </c>
      <c r="W1026" s="5">
        <f t="shared" ref="W1026:W1089" si="149">IF(P1026&gt;K1026,K1026*J1026,P1026*J1026)</f>
        <v>0</v>
      </c>
      <c r="X1026" s="5">
        <f t="shared" si="143"/>
        <v>0</v>
      </c>
    </row>
    <row r="1027" spans="1:24" x14ac:dyDescent="0.15">
      <c r="A1027" s="7">
        <v>1026</v>
      </c>
      <c r="B1027" s="7">
        <v>2</v>
      </c>
      <c r="C1027" s="7">
        <v>12</v>
      </c>
      <c r="D1027" s="7">
        <v>18</v>
      </c>
      <c r="E1027" s="7">
        <v>43</v>
      </c>
      <c r="F1027" s="7">
        <v>5.9</v>
      </c>
      <c r="G1027" s="7">
        <v>0</v>
      </c>
      <c r="H1027" s="7">
        <f t="shared" si="144"/>
        <v>7</v>
      </c>
      <c r="I1027" s="16">
        <f t="shared" si="145"/>
        <v>44969</v>
      </c>
      <c r="J1027" s="17">
        <v>0.70809999999999995</v>
      </c>
      <c r="K1027" s="18">
        <f>G1027*结论【关键目标】!C$27*0.7735*0.001</f>
        <v>0</v>
      </c>
      <c r="L1027" s="5">
        <v>-18580.347330000001</v>
      </c>
      <c r="M1027" s="5">
        <f>ABS(IF(L1027&lt;=0,L1027/耗电量关键数据!$B$6/1000,L1027/耗电量关键数据!$B$5/1000))</f>
        <v>7.432138932</v>
      </c>
      <c r="N1027" s="19">
        <f>耗电量关键数据!$B$14</f>
        <v>1.1688450000000001</v>
      </c>
      <c r="O1027" s="19">
        <f>耗电量关键数据!$B$15</f>
        <v>0.37403039999999999</v>
      </c>
      <c r="P1027" s="19">
        <f t="shared" si="146"/>
        <v>8.9750143320000006</v>
      </c>
      <c r="Q1027" s="19">
        <f t="shared" ref="Q1027:Q1090" si="150">IF(J1027&gt;0.8,P1027,0)</f>
        <v>0</v>
      </c>
      <c r="R1027" s="20">
        <f t="shared" si="147"/>
        <v>0</v>
      </c>
      <c r="S1027" s="20">
        <f t="shared" ref="S1027:S1090" si="151">IF(R1027&lt;0,ABS(R1027),0)</f>
        <v>0</v>
      </c>
      <c r="T1027" s="20">
        <f>IF((T1026+R1027)&lt;0,0,IF((T1026+R1027)&gt;结论【关键目标】!C$28,结论【关键目标】!C$28,T1026+R1027))</f>
        <v>22</v>
      </c>
      <c r="U1027" s="19">
        <f>IF((T1026+R1027)&lt;结论【关键目标】!$C$28,0,(发电量计算【计算逻辑页】!R1027+发电量计算【计算逻辑页】!T1026-结论【关键目标】!$C$28))</f>
        <v>0</v>
      </c>
      <c r="V1027" s="5">
        <f t="shared" si="148"/>
        <v>0</v>
      </c>
      <c r="W1027" s="5">
        <f t="shared" si="149"/>
        <v>0</v>
      </c>
      <c r="X1027" s="5">
        <f t="shared" si="143"/>
        <v>0</v>
      </c>
    </row>
    <row r="1028" spans="1:24" x14ac:dyDescent="0.15">
      <c r="A1028" s="7">
        <v>1027</v>
      </c>
      <c r="B1028" s="7">
        <v>2</v>
      </c>
      <c r="C1028" s="7">
        <v>12</v>
      </c>
      <c r="D1028" s="7">
        <v>19</v>
      </c>
      <c r="E1028" s="7">
        <v>43</v>
      </c>
      <c r="F1028" s="7">
        <v>3</v>
      </c>
      <c r="G1028" s="7">
        <v>0</v>
      </c>
      <c r="H1028" s="7">
        <f t="shared" si="144"/>
        <v>7</v>
      </c>
      <c r="I1028" s="16">
        <f t="shared" si="145"/>
        <v>44969</v>
      </c>
      <c r="J1028" s="17">
        <v>1.2267999999999999</v>
      </c>
      <c r="K1028" s="18">
        <f>G1028*结论【关键目标】!C$27*0.7735*0.001</f>
        <v>0</v>
      </c>
      <c r="L1028" s="5">
        <v>-10948.548070000001</v>
      </c>
      <c r="M1028" s="5">
        <f>ABS(IF(L1028&lt;=0,L1028/耗电量关键数据!$B$6/1000,L1028/耗电量关键数据!$B$5/1000))</f>
        <v>4.3794192280000006</v>
      </c>
      <c r="N1028" s="19">
        <f>耗电量关键数据!$B$14</f>
        <v>1.1688450000000001</v>
      </c>
      <c r="O1028" s="19">
        <f>耗电量关键数据!$B$15</f>
        <v>0.37403039999999999</v>
      </c>
      <c r="P1028" s="19">
        <f t="shared" si="146"/>
        <v>5.9222946280000004</v>
      </c>
      <c r="Q1028" s="19">
        <f t="shared" si="150"/>
        <v>5.9222946280000004</v>
      </c>
      <c r="R1028" s="20">
        <f t="shared" si="147"/>
        <v>-5.9222946280000004</v>
      </c>
      <c r="S1028" s="20">
        <f t="shared" si="151"/>
        <v>5.9222946280000004</v>
      </c>
      <c r="T1028" s="20">
        <f>IF((T1027+R1028)&lt;0,0,IF((T1027+R1028)&gt;结论【关键目标】!C$28,结论【关键目标】!C$28,T1027+R1028))</f>
        <v>16.077705372</v>
      </c>
      <c r="U1028" s="19">
        <f>IF((T1027+R1028)&lt;结论【关键目标】!$C$28,0,(发电量计算【计算逻辑页】!R1028+发电量计算【计算逻辑页】!T1027-结论【关键目标】!$C$28))</f>
        <v>0</v>
      </c>
      <c r="V1028" s="5">
        <f t="shared" si="148"/>
        <v>0</v>
      </c>
      <c r="W1028" s="5">
        <f t="shared" si="149"/>
        <v>0</v>
      </c>
      <c r="X1028" s="5">
        <f t="shared" ref="X1028:X1091" si="152">(J1028-0.35)*IF(T1028&gt;S1028,S1028,T1028)</f>
        <v>5.1926679298303995</v>
      </c>
    </row>
    <row r="1029" spans="1:24" x14ac:dyDescent="0.15">
      <c r="A1029" s="7">
        <v>1028</v>
      </c>
      <c r="B1029" s="7">
        <v>2</v>
      </c>
      <c r="C1029" s="7">
        <v>12</v>
      </c>
      <c r="D1029" s="7">
        <v>20</v>
      </c>
      <c r="E1029" s="7">
        <v>43</v>
      </c>
      <c r="F1029" s="7">
        <v>1</v>
      </c>
      <c r="G1029" s="7">
        <v>0</v>
      </c>
      <c r="H1029" s="7">
        <f t="shared" si="144"/>
        <v>7</v>
      </c>
      <c r="I1029" s="16">
        <f t="shared" si="145"/>
        <v>44969</v>
      </c>
      <c r="J1029" s="17">
        <v>1.2267999999999999</v>
      </c>
      <c r="K1029" s="18">
        <f>G1029*结论【关键目标】!C$27*0.7735*0.001</f>
        <v>0</v>
      </c>
      <c r="L1029" s="5">
        <v>-21773.770949999998</v>
      </c>
      <c r="M1029" s="5">
        <f>ABS(IF(L1029&lt;=0,L1029/耗电量关键数据!$B$6/1000,L1029/耗电量关键数据!$B$5/1000))</f>
        <v>8.7095083799999991</v>
      </c>
      <c r="N1029" s="19">
        <f>耗电量关键数据!$B$14</f>
        <v>1.1688450000000001</v>
      </c>
      <c r="O1029" s="19">
        <f>耗电量关键数据!$B$15</f>
        <v>0.37403039999999999</v>
      </c>
      <c r="P1029" s="19">
        <f t="shared" si="146"/>
        <v>10.252383780000001</v>
      </c>
      <c r="Q1029" s="19">
        <f t="shared" si="150"/>
        <v>10.252383780000001</v>
      </c>
      <c r="R1029" s="20">
        <f t="shared" si="147"/>
        <v>-10.252383780000001</v>
      </c>
      <c r="S1029" s="20">
        <f t="shared" si="151"/>
        <v>10.252383780000001</v>
      </c>
      <c r="T1029" s="20">
        <f>IF((T1028+R1029)&lt;0,0,IF((T1028+R1029)&gt;结论【关键目标】!C$28,结论【关键目标】!C$28,T1028+R1029))</f>
        <v>5.8253215919999999</v>
      </c>
      <c r="U1029" s="19">
        <f>IF((T1028+R1029)&lt;结论【关键目标】!$C$28,0,(发电量计算【计算逻辑页】!R1029+发电量计算【计算逻辑页】!T1028-结论【关键目标】!$C$28))</f>
        <v>0</v>
      </c>
      <c r="V1029" s="5">
        <f t="shared" si="148"/>
        <v>0</v>
      </c>
      <c r="W1029" s="5">
        <f t="shared" si="149"/>
        <v>0</v>
      </c>
      <c r="X1029" s="5">
        <f t="shared" si="152"/>
        <v>5.1076419718655997</v>
      </c>
    </row>
    <row r="1030" spans="1:24" x14ac:dyDescent="0.15">
      <c r="A1030" s="7">
        <v>1029</v>
      </c>
      <c r="B1030" s="7">
        <v>2</v>
      </c>
      <c r="C1030" s="7">
        <v>12</v>
      </c>
      <c r="D1030" s="7">
        <v>21</v>
      </c>
      <c r="E1030" s="7">
        <v>43</v>
      </c>
      <c r="F1030" s="7">
        <v>2.9</v>
      </c>
      <c r="G1030" s="7">
        <v>0</v>
      </c>
      <c r="H1030" s="7">
        <f t="shared" si="144"/>
        <v>7</v>
      </c>
      <c r="I1030" s="16">
        <f t="shared" si="145"/>
        <v>44969</v>
      </c>
      <c r="J1030" s="17">
        <v>1.2267999999999999</v>
      </c>
      <c r="K1030" s="18">
        <f>G1030*结论【关键目标】!C$27*0.7735*0.001</f>
        <v>0</v>
      </c>
      <c r="L1030" s="5">
        <v>-25587.704030000001</v>
      </c>
      <c r="M1030" s="5">
        <f>ABS(IF(L1030&lt;=0,L1030/耗电量关键数据!$B$6/1000,L1030/耗电量关键数据!$B$5/1000))</f>
        <v>10.235081612</v>
      </c>
      <c r="N1030" s="19">
        <f>耗电量关键数据!$B$14</f>
        <v>1.1688450000000001</v>
      </c>
      <c r="O1030" s="19">
        <f>耗电量关键数据!$B$15</f>
        <v>0.37403039999999999</v>
      </c>
      <c r="P1030" s="19">
        <f t="shared" si="146"/>
        <v>11.777957012</v>
      </c>
      <c r="Q1030" s="19">
        <f t="shared" si="150"/>
        <v>11.777957012</v>
      </c>
      <c r="R1030" s="20">
        <f t="shared" si="147"/>
        <v>-11.777957012</v>
      </c>
      <c r="S1030" s="20">
        <f t="shared" si="151"/>
        <v>11.777957012</v>
      </c>
      <c r="T1030" s="20">
        <f>IF((T1029+R1030)&lt;0,0,IF((T1029+R1030)&gt;结论【关键目标】!C$28,结论【关键目标】!C$28,T1029+R1030))</f>
        <v>0</v>
      </c>
      <c r="U1030" s="19">
        <f>IF((T1029+R1030)&lt;结论【关键目标】!$C$28,0,(发电量计算【计算逻辑页】!R1030+发电量计算【计算逻辑页】!T1029-结论【关键目标】!$C$28))</f>
        <v>0</v>
      </c>
      <c r="V1030" s="5">
        <f t="shared" si="148"/>
        <v>0</v>
      </c>
      <c r="W1030" s="5">
        <f t="shared" si="149"/>
        <v>0</v>
      </c>
      <c r="X1030" s="5">
        <f t="shared" si="152"/>
        <v>0</v>
      </c>
    </row>
    <row r="1031" spans="1:24" x14ac:dyDescent="0.15">
      <c r="A1031" s="7">
        <v>1030</v>
      </c>
      <c r="B1031" s="7">
        <v>2</v>
      </c>
      <c r="C1031" s="7">
        <v>12</v>
      </c>
      <c r="D1031" s="7">
        <v>22</v>
      </c>
      <c r="E1031" s="7">
        <v>43</v>
      </c>
      <c r="F1031" s="7">
        <v>-1</v>
      </c>
      <c r="G1031" s="7">
        <v>0</v>
      </c>
      <c r="H1031" s="7">
        <f t="shared" si="144"/>
        <v>7</v>
      </c>
      <c r="I1031" s="16">
        <f t="shared" si="145"/>
        <v>44969</v>
      </c>
      <c r="J1031" s="17">
        <v>0.70809999999999995</v>
      </c>
      <c r="K1031" s="18">
        <f>G1031*结论【关键目标】!C$27*0.7735*0.001</f>
        <v>0</v>
      </c>
      <c r="L1031" s="5">
        <v>-27693.71905</v>
      </c>
      <c r="M1031" s="5">
        <f>ABS(IF(L1031&lt;=0,L1031/耗电量关键数据!$B$6/1000,L1031/耗电量关键数据!$B$5/1000))</f>
        <v>11.077487619999999</v>
      </c>
      <c r="N1031" s="19">
        <f>耗电量关键数据!$B$14</f>
        <v>1.1688450000000001</v>
      </c>
      <c r="O1031" s="19">
        <f>耗电量关键数据!$B$15</f>
        <v>0.37403039999999999</v>
      </c>
      <c r="P1031" s="19">
        <f t="shared" si="146"/>
        <v>12.620363020000001</v>
      </c>
      <c r="Q1031" s="19">
        <f t="shared" si="150"/>
        <v>0</v>
      </c>
      <c r="R1031" s="20">
        <f t="shared" si="147"/>
        <v>0</v>
      </c>
      <c r="S1031" s="20">
        <f t="shared" si="151"/>
        <v>0</v>
      </c>
      <c r="T1031" s="20">
        <f>IF((T1030+R1031)&lt;0,0,IF((T1030+R1031)&gt;结论【关键目标】!C$28,结论【关键目标】!C$28,T1030+R1031))</f>
        <v>0</v>
      </c>
      <c r="U1031" s="19">
        <f>IF((T1030+R1031)&lt;结论【关键目标】!$C$28,0,(发电量计算【计算逻辑页】!R1031+发电量计算【计算逻辑页】!T1030-结论【关键目标】!$C$28))</f>
        <v>0</v>
      </c>
      <c r="V1031" s="5">
        <f t="shared" si="148"/>
        <v>0</v>
      </c>
      <c r="W1031" s="5">
        <f t="shared" si="149"/>
        <v>0</v>
      </c>
      <c r="X1031" s="5">
        <f t="shared" si="152"/>
        <v>0</v>
      </c>
    </row>
    <row r="1032" spans="1:24" x14ac:dyDescent="0.15">
      <c r="A1032" s="7">
        <v>1031</v>
      </c>
      <c r="B1032" s="7">
        <v>2</v>
      </c>
      <c r="C1032" s="7">
        <v>12</v>
      </c>
      <c r="D1032" s="7">
        <v>23</v>
      </c>
      <c r="E1032" s="7">
        <v>43</v>
      </c>
      <c r="F1032" s="7">
        <v>-2</v>
      </c>
      <c r="G1032" s="7">
        <v>0</v>
      </c>
      <c r="H1032" s="7">
        <f t="shared" si="144"/>
        <v>7</v>
      </c>
      <c r="I1032" s="16">
        <f t="shared" si="145"/>
        <v>44969</v>
      </c>
      <c r="J1032" s="17">
        <v>0.70809999999999995</v>
      </c>
      <c r="K1032" s="18">
        <f>G1032*结论【关键目标】!C$27*0.7735*0.001</f>
        <v>0</v>
      </c>
      <c r="L1032" s="5">
        <v>-29098.534049999998</v>
      </c>
      <c r="M1032" s="5">
        <f>ABS(IF(L1032&lt;=0,L1032/耗电量关键数据!$B$6/1000,L1032/耗电量关键数据!$B$5/1000))</f>
        <v>11.639413619999999</v>
      </c>
      <c r="N1032" s="19">
        <f>耗电量关键数据!$B$14</f>
        <v>1.1688450000000001</v>
      </c>
      <c r="O1032" s="19">
        <f>耗电量关键数据!$B$15</f>
        <v>0.37403039999999999</v>
      </c>
      <c r="P1032" s="19">
        <f t="shared" si="146"/>
        <v>13.182289020000001</v>
      </c>
      <c r="Q1032" s="19">
        <f t="shared" si="150"/>
        <v>0</v>
      </c>
      <c r="R1032" s="20">
        <f t="shared" si="147"/>
        <v>0</v>
      </c>
      <c r="S1032" s="20">
        <f t="shared" si="151"/>
        <v>0</v>
      </c>
      <c r="T1032" s="20">
        <f>IF((T1031+R1032)&lt;0,0,IF((T1031+R1032)&gt;结论【关键目标】!C$28,结论【关键目标】!C$28,T1031+R1032))</f>
        <v>0</v>
      </c>
      <c r="U1032" s="19">
        <f>IF((T1031+R1032)&lt;结论【关键目标】!$C$28,0,(发电量计算【计算逻辑页】!R1032+发电量计算【计算逻辑页】!T1031-结论【关键目标】!$C$28))</f>
        <v>0</v>
      </c>
      <c r="V1032" s="5">
        <f t="shared" si="148"/>
        <v>0</v>
      </c>
      <c r="W1032" s="5">
        <f t="shared" si="149"/>
        <v>0</v>
      </c>
      <c r="X1032" s="5">
        <f t="shared" si="152"/>
        <v>0</v>
      </c>
    </row>
    <row r="1033" spans="1:24" x14ac:dyDescent="0.15">
      <c r="A1033" s="7">
        <v>1032</v>
      </c>
      <c r="B1033" s="7">
        <v>2</v>
      </c>
      <c r="C1033" s="7">
        <v>12</v>
      </c>
      <c r="D1033" s="7">
        <v>24</v>
      </c>
      <c r="E1033" s="7">
        <v>43</v>
      </c>
      <c r="F1033" s="7">
        <v>-0.8</v>
      </c>
      <c r="G1033" s="7">
        <v>0</v>
      </c>
      <c r="H1033" s="7">
        <f t="shared" si="144"/>
        <v>7</v>
      </c>
      <c r="I1033" s="16">
        <f t="shared" si="145"/>
        <v>44969</v>
      </c>
      <c r="J1033" s="17">
        <v>0.2407</v>
      </c>
      <c r="K1033" s="18">
        <f>G1033*结论【关键目标】!C$27*0.7735*0.001</f>
        <v>0</v>
      </c>
      <c r="L1033" s="5">
        <v>-30817.36204</v>
      </c>
      <c r="M1033" s="5">
        <f>ABS(IF(L1033&lt;=0,L1033/耗电量关键数据!$B$6/1000,L1033/耗电量关键数据!$B$5/1000))</f>
        <v>12.326944815999999</v>
      </c>
      <c r="N1033" s="19">
        <f>耗电量关键数据!$B$14</f>
        <v>1.1688450000000001</v>
      </c>
      <c r="O1033" s="19">
        <f>耗电量关键数据!$B$15</f>
        <v>0.37403039999999999</v>
      </c>
      <c r="P1033" s="19">
        <f t="shared" si="146"/>
        <v>13.869820215999999</v>
      </c>
      <c r="Q1033" s="19">
        <f t="shared" si="150"/>
        <v>0</v>
      </c>
      <c r="R1033" s="20">
        <f t="shared" si="147"/>
        <v>0</v>
      </c>
      <c r="S1033" s="20">
        <f t="shared" si="151"/>
        <v>0</v>
      </c>
      <c r="T1033" s="20">
        <f>IF((T1032+R1033)&lt;0,0,IF((T1032+R1033)&gt;结论【关键目标】!C$28,结论【关键目标】!C$28,T1032+R1033))</f>
        <v>0</v>
      </c>
      <c r="U1033" s="19">
        <f>IF((T1032+R1033)&lt;结论【关键目标】!$C$28,0,(发电量计算【计算逻辑页】!R1033+发电量计算【计算逻辑页】!T1032-结论【关键目标】!$C$28))</f>
        <v>0</v>
      </c>
      <c r="V1033" s="5">
        <f t="shared" si="148"/>
        <v>0</v>
      </c>
      <c r="W1033" s="5">
        <f t="shared" si="149"/>
        <v>0</v>
      </c>
      <c r="X1033" s="5">
        <f t="shared" si="152"/>
        <v>0</v>
      </c>
    </row>
    <row r="1034" spans="1:24" x14ac:dyDescent="0.15">
      <c r="A1034" s="7">
        <v>1033</v>
      </c>
      <c r="B1034" s="7">
        <v>2</v>
      </c>
      <c r="C1034" s="7">
        <v>13</v>
      </c>
      <c r="D1034" s="7">
        <v>1</v>
      </c>
      <c r="E1034" s="7">
        <v>44</v>
      </c>
      <c r="F1034" s="7">
        <v>-2</v>
      </c>
      <c r="G1034" s="7">
        <v>0</v>
      </c>
      <c r="H1034" s="7">
        <f t="shared" si="144"/>
        <v>1</v>
      </c>
      <c r="I1034" s="16">
        <f t="shared" si="145"/>
        <v>44970</v>
      </c>
      <c r="J1034" s="17">
        <v>0.2407</v>
      </c>
      <c r="K1034" s="18">
        <f>G1034*结论【关键目标】!C$27*0.7735*0.001</f>
        <v>0</v>
      </c>
      <c r="L1034" s="5">
        <v>-32091.24019</v>
      </c>
      <c r="M1034" s="5">
        <f>ABS(IF(L1034&lt;=0,L1034/耗电量关键数据!$B$6/1000,L1034/耗电量关键数据!$B$5/1000))</f>
        <v>12.836496076</v>
      </c>
      <c r="N1034" s="5">
        <f>电气设备逐时使用率计算!H1010</f>
        <v>1.1688450000000001</v>
      </c>
      <c r="O1034" s="5">
        <f>灯光逐时使用率计算!H1010</f>
        <v>0.37403039999999999</v>
      </c>
      <c r="P1034" s="19">
        <f t="shared" si="146"/>
        <v>14.379371476000001</v>
      </c>
      <c r="Q1034" s="19">
        <f t="shared" si="150"/>
        <v>0</v>
      </c>
      <c r="R1034" s="20">
        <f t="shared" si="147"/>
        <v>0</v>
      </c>
      <c r="S1034" s="20">
        <f t="shared" si="151"/>
        <v>0</v>
      </c>
      <c r="T1034" s="20">
        <f>IF((T1033+R1034)&lt;0,0,IF((T1033+R1034)&gt;结论【关键目标】!C$28,结论【关键目标】!C$28,T1033+R1034))</f>
        <v>0</v>
      </c>
      <c r="U1034" s="19">
        <f>IF((T1033+R1034)&lt;结论【关键目标】!$C$28,0,(发电量计算【计算逻辑页】!R1034+发电量计算【计算逻辑页】!T1033-结论【关键目标】!$C$28))</f>
        <v>0</v>
      </c>
      <c r="V1034" s="5">
        <f t="shared" si="148"/>
        <v>0</v>
      </c>
      <c r="W1034" s="5">
        <f t="shared" si="149"/>
        <v>0</v>
      </c>
      <c r="X1034" s="5">
        <f t="shared" si="152"/>
        <v>0</v>
      </c>
    </row>
    <row r="1035" spans="1:24" x14ac:dyDescent="0.15">
      <c r="A1035" s="7">
        <v>1034</v>
      </c>
      <c r="B1035" s="7">
        <v>2</v>
      </c>
      <c r="C1035" s="7">
        <v>13</v>
      </c>
      <c r="D1035" s="7">
        <v>2</v>
      </c>
      <c r="E1035" s="7">
        <v>44</v>
      </c>
      <c r="F1035" s="7">
        <v>-2</v>
      </c>
      <c r="G1035" s="7">
        <v>0</v>
      </c>
      <c r="H1035" s="7">
        <f t="shared" si="144"/>
        <v>1</v>
      </c>
      <c r="I1035" s="16">
        <f t="shared" si="145"/>
        <v>44970</v>
      </c>
      <c r="J1035" s="17">
        <v>0.2407</v>
      </c>
      <c r="K1035" s="18">
        <f>G1035*结论【关键目标】!C$27*0.7735*0.001</f>
        <v>0</v>
      </c>
      <c r="L1035" s="5">
        <v>-33613.068180000002</v>
      </c>
      <c r="M1035" s="5">
        <f>ABS(IF(L1035&lt;=0,L1035/耗电量关键数据!$B$6/1000,L1035/耗电量关键数据!$B$5/1000))</f>
        <v>13.445227272</v>
      </c>
      <c r="N1035" s="5">
        <f>电气设备逐时使用率计算!H1011</f>
        <v>1.1688450000000001</v>
      </c>
      <c r="O1035" s="5">
        <f>灯光逐时使用率计算!H1011</f>
        <v>0.37403039999999999</v>
      </c>
      <c r="P1035" s="19">
        <f t="shared" si="146"/>
        <v>14.988102672000002</v>
      </c>
      <c r="Q1035" s="19">
        <f t="shared" si="150"/>
        <v>0</v>
      </c>
      <c r="R1035" s="20">
        <f t="shared" si="147"/>
        <v>0</v>
      </c>
      <c r="S1035" s="20">
        <f t="shared" si="151"/>
        <v>0</v>
      </c>
      <c r="T1035" s="20">
        <f>IF((T1034+R1035)&lt;0,0,IF((T1034+R1035)&gt;结论【关键目标】!C$28,结论【关键目标】!C$28,T1034+R1035))</f>
        <v>0</v>
      </c>
      <c r="U1035" s="19">
        <f>IF((T1034+R1035)&lt;结论【关键目标】!$C$28,0,(发电量计算【计算逻辑页】!R1035+发电量计算【计算逻辑页】!T1034-结论【关键目标】!$C$28))</f>
        <v>0</v>
      </c>
      <c r="V1035" s="5">
        <f t="shared" si="148"/>
        <v>0</v>
      </c>
      <c r="W1035" s="5">
        <f t="shared" si="149"/>
        <v>0</v>
      </c>
      <c r="X1035" s="5">
        <f t="shared" si="152"/>
        <v>0</v>
      </c>
    </row>
    <row r="1036" spans="1:24" x14ac:dyDescent="0.15">
      <c r="A1036" s="7">
        <v>1035</v>
      </c>
      <c r="B1036" s="7">
        <v>2</v>
      </c>
      <c r="C1036" s="7">
        <v>13</v>
      </c>
      <c r="D1036" s="7">
        <v>3</v>
      </c>
      <c r="E1036" s="7">
        <v>44</v>
      </c>
      <c r="F1036" s="7">
        <v>0</v>
      </c>
      <c r="G1036" s="7">
        <v>0</v>
      </c>
      <c r="H1036" s="7">
        <f t="shared" si="144"/>
        <v>1</v>
      </c>
      <c r="I1036" s="16">
        <f t="shared" si="145"/>
        <v>44970</v>
      </c>
      <c r="J1036" s="17">
        <v>0.2407</v>
      </c>
      <c r="K1036" s="18">
        <f>G1036*结论【关键目标】!C$27*0.7735*0.001</f>
        <v>0</v>
      </c>
      <c r="L1036" s="5">
        <v>-35700.693910000002</v>
      </c>
      <c r="M1036" s="5">
        <f>ABS(IF(L1036&lt;=0,L1036/耗电量关键数据!$B$6/1000,L1036/耗电量关键数据!$B$5/1000))</f>
        <v>14.280277564</v>
      </c>
      <c r="N1036" s="5">
        <f>电气设备逐时使用率计算!H1012</f>
        <v>1.1688450000000001</v>
      </c>
      <c r="O1036" s="5">
        <f>灯光逐时使用率计算!H1012</f>
        <v>0.37403039999999999</v>
      </c>
      <c r="P1036" s="19">
        <f t="shared" si="146"/>
        <v>15.823152964</v>
      </c>
      <c r="Q1036" s="19">
        <f t="shared" si="150"/>
        <v>0</v>
      </c>
      <c r="R1036" s="20">
        <f t="shared" si="147"/>
        <v>0</v>
      </c>
      <c r="S1036" s="20">
        <f t="shared" si="151"/>
        <v>0</v>
      </c>
      <c r="T1036" s="20">
        <f>IF((T1035+R1036)&lt;0,0,IF((T1035+R1036)&gt;结论【关键目标】!C$28,结论【关键目标】!C$28,T1035+R1036))</f>
        <v>0</v>
      </c>
      <c r="U1036" s="19">
        <f>IF((T1035+R1036)&lt;结论【关键目标】!$C$28,0,(发电量计算【计算逻辑页】!R1036+发电量计算【计算逻辑页】!T1035-结论【关键目标】!$C$28))</f>
        <v>0</v>
      </c>
      <c r="V1036" s="5">
        <f t="shared" si="148"/>
        <v>0</v>
      </c>
      <c r="W1036" s="5">
        <f t="shared" si="149"/>
        <v>0</v>
      </c>
      <c r="X1036" s="5">
        <f t="shared" si="152"/>
        <v>0</v>
      </c>
    </row>
    <row r="1037" spans="1:24" x14ac:dyDescent="0.15">
      <c r="A1037" s="7">
        <v>1036</v>
      </c>
      <c r="B1037" s="7">
        <v>2</v>
      </c>
      <c r="C1037" s="7">
        <v>13</v>
      </c>
      <c r="D1037" s="7">
        <v>4</v>
      </c>
      <c r="E1037" s="7">
        <v>44</v>
      </c>
      <c r="F1037" s="7">
        <v>-3</v>
      </c>
      <c r="G1037" s="7">
        <v>0</v>
      </c>
      <c r="H1037" s="7">
        <f t="shared" si="144"/>
        <v>1</v>
      </c>
      <c r="I1037" s="16">
        <f t="shared" si="145"/>
        <v>44970</v>
      </c>
      <c r="J1037" s="17">
        <v>0.2407</v>
      </c>
      <c r="K1037" s="18">
        <f>G1037*结论【关键目标】!C$27*0.7735*0.001</f>
        <v>0</v>
      </c>
      <c r="L1037" s="5">
        <v>-37539.136290000002</v>
      </c>
      <c r="M1037" s="5">
        <f>ABS(IF(L1037&lt;=0,L1037/耗电量关键数据!$B$6/1000,L1037/耗电量关键数据!$B$5/1000))</f>
        <v>15.015654516</v>
      </c>
      <c r="N1037" s="5">
        <f>电气设备逐时使用率计算!H1013</f>
        <v>1.1688450000000001</v>
      </c>
      <c r="O1037" s="5">
        <f>灯光逐时使用率计算!H1013</f>
        <v>0.37403039999999999</v>
      </c>
      <c r="P1037" s="19">
        <f t="shared" si="146"/>
        <v>16.558529915999998</v>
      </c>
      <c r="Q1037" s="19">
        <f t="shared" si="150"/>
        <v>0</v>
      </c>
      <c r="R1037" s="20">
        <f t="shared" si="147"/>
        <v>0</v>
      </c>
      <c r="S1037" s="20">
        <f t="shared" si="151"/>
        <v>0</v>
      </c>
      <c r="T1037" s="20">
        <f>IF((T1036+R1037)&lt;0,0,IF((T1036+R1037)&gt;结论【关键目标】!C$28,结论【关键目标】!C$28,T1036+R1037))</f>
        <v>0</v>
      </c>
      <c r="U1037" s="19">
        <f>IF((T1036+R1037)&lt;结论【关键目标】!$C$28,0,(发电量计算【计算逻辑页】!R1037+发电量计算【计算逻辑页】!T1036-结论【关键目标】!$C$28))</f>
        <v>0</v>
      </c>
      <c r="V1037" s="5">
        <f t="shared" si="148"/>
        <v>0</v>
      </c>
      <c r="W1037" s="5">
        <f t="shared" si="149"/>
        <v>0</v>
      </c>
      <c r="X1037" s="5">
        <f t="shared" si="152"/>
        <v>0</v>
      </c>
    </row>
    <row r="1038" spans="1:24" x14ac:dyDescent="0.15">
      <c r="A1038" s="7">
        <v>1037</v>
      </c>
      <c r="B1038" s="7">
        <v>2</v>
      </c>
      <c r="C1038" s="7">
        <v>13</v>
      </c>
      <c r="D1038" s="7">
        <v>5</v>
      </c>
      <c r="E1038" s="7">
        <v>44</v>
      </c>
      <c r="F1038" s="7">
        <v>-4</v>
      </c>
      <c r="G1038" s="7">
        <v>0</v>
      </c>
      <c r="H1038" s="7">
        <f t="shared" si="144"/>
        <v>1</v>
      </c>
      <c r="I1038" s="16">
        <f t="shared" si="145"/>
        <v>44970</v>
      </c>
      <c r="J1038" s="17">
        <v>0.2407</v>
      </c>
      <c r="K1038" s="18">
        <f>G1038*结论【关键目标】!C$27*0.7735*0.001</f>
        <v>0</v>
      </c>
      <c r="L1038" s="5">
        <v>-39321.981690000001</v>
      </c>
      <c r="M1038" s="5">
        <f>ABS(IF(L1038&lt;=0,L1038/耗电量关键数据!$B$6/1000,L1038/耗电量关键数据!$B$5/1000))</f>
        <v>15.728792676000001</v>
      </c>
      <c r="N1038" s="5">
        <f>电气设备逐时使用率计算!H1014</f>
        <v>1.1688450000000001</v>
      </c>
      <c r="O1038" s="5">
        <f>灯光逐时使用率计算!H1014</f>
        <v>0.37403039999999999</v>
      </c>
      <c r="P1038" s="19">
        <f t="shared" si="146"/>
        <v>17.271668076000001</v>
      </c>
      <c r="Q1038" s="19">
        <f t="shared" si="150"/>
        <v>0</v>
      </c>
      <c r="R1038" s="20">
        <f t="shared" si="147"/>
        <v>0</v>
      </c>
      <c r="S1038" s="20">
        <f t="shared" si="151"/>
        <v>0</v>
      </c>
      <c r="T1038" s="20">
        <f>IF((T1037+R1038)&lt;0,0,IF((T1037+R1038)&gt;结论【关键目标】!C$28,结论【关键目标】!C$28,T1037+R1038))</f>
        <v>0</v>
      </c>
      <c r="U1038" s="19">
        <f>IF((T1037+R1038)&lt;结论【关键目标】!$C$28,0,(发电量计算【计算逻辑页】!R1038+发电量计算【计算逻辑页】!T1037-结论【关键目标】!$C$28))</f>
        <v>0</v>
      </c>
      <c r="V1038" s="5">
        <f t="shared" si="148"/>
        <v>0</v>
      </c>
      <c r="W1038" s="5">
        <f t="shared" si="149"/>
        <v>0</v>
      </c>
      <c r="X1038" s="5">
        <f t="shared" si="152"/>
        <v>0</v>
      </c>
    </row>
    <row r="1039" spans="1:24" x14ac:dyDescent="0.15">
      <c r="A1039" s="7">
        <v>1038</v>
      </c>
      <c r="B1039" s="7">
        <v>2</v>
      </c>
      <c r="C1039" s="7">
        <v>13</v>
      </c>
      <c r="D1039" s="7">
        <v>6</v>
      </c>
      <c r="E1039" s="7">
        <v>44</v>
      </c>
      <c r="F1039" s="7">
        <v>-0.1</v>
      </c>
      <c r="G1039" s="7">
        <v>0</v>
      </c>
      <c r="H1039" s="7">
        <f t="shared" si="144"/>
        <v>1</v>
      </c>
      <c r="I1039" s="16">
        <f t="shared" si="145"/>
        <v>44970</v>
      </c>
      <c r="J1039" s="17">
        <v>0.2407</v>
      </c>
      <c r="K1039" s="18">
        <f>G1039*结论【关键目标】!C$27*0.7735*0.001</f>
        <v>0</v>
      </c>
      <c r="L1039" s="5">
        <v>-40492.0481</v>
      </c>
      <c r="M1039" s="5">
        <f>ABS(IF(L1039&lt;=0,L1039/耗电量关键数据!$B$6/1000,L1039/耗电量关键数据!$B$5/1000))</f>
        <v>16.19681924</v>
      </c>
      <c r="N1039" s="5">
        <f>电气设备逐时使用率计算!H1015</f>
        <v>1.1688450000000001</v>
      </c>
      <c r="O1039" s="5">
        <f>灯光逐时使用率计算!H1015</f>
        <v>0.37403039999999999</v>
      </c>
      <c r="P1039" s="19">
        <f t="shared" si="146"/>
        <v>17.73969464</v>
      </c>
      <c r="Q1039" s="19">
        <f t="shared" si="150"/>
        <v>0</v>
      </c>
      <c r="R1039" s="20">
        <f t="shared" si="147"/>
        <v>0</v>
      </c>
      <c r="S1039" s="20">
        <f t="shared" si="151"/>
        <v>0</v>
      </c>
      <c r="T1039" s="20">
        <f>IF((T1038+R1039)&lt;0,0,IF((T1038+R1039)&gt;结论【关键目标】!C$28,结论【关键目标】!C$28,T1038+R1039))</f>
        <v>0</v>
      </c>
      <c r="U1039" s="19">
        <f>IF((T1038+R1039)&lt;结论【关键目标】!$C$28,0,(发电量计算【计算逻辑页】!R1039+发电量计算【计算逻辑页】!T1038-结论【关键目标】!$C$28))</f>
        <v>0</v>
      </c>
      <c r="V1039" s="5">
        <f t="shared" si="148"/>
        <v>0</v>
      </c>
      <c r="W1039" s="5">
        <f t="shared" si="149"/>
        <v>0</v>
      </c>
      <c r="X1039" s="5">
        <f t="shared" si="152"/>
        <v>0</v>
      </c>
    </row>
    <row r="1040" spans="1:24" x14ac:dyDescent="0.15">
      <c r="A1040" s="7">
        <v>1039</v>
      </c>
      <c r="B1040" s="7">
        <v>2</v>
      </c>
      <c r="C1040" s="7">
        <v>13</v>
      </c>
      <c r="D1040" s="7">
        <v>7</v>
      </c>
      <c r="E1040" s="7">
        <v>44</v>
      </c>
      <c r="F1040" s="7">
        <v>-4</v>
      </c>
      <c r="G1040" s="7">
        <v>33.6</v>
      </c>
      <c r="H1040" s="7">
        <f t="shared" si="144"/>
        <v>1</v>
      </c>
      <c r="I1040" s="16">
        <f t="shared" si="145"/>
        <v>44970</v>
      </c>
      <c r="J1040" s="17">
        <v>0.2407</v>
      </c>
      <c r="K1040" s="18">
        <f>G1040*结论【关键目标】!C$27*0.7735*0.001</f>
        <v>3.1187520000000002</v>
      </c>
      <c r="L1040" s="5">
        <v>-35860.868139999999</v>
      </c>
      <c r="M1040" s="5">
        <f>ABS(IF(L1040&lt;=0,L1040/耗电量关键数据!$B$6/1000,L1040/耗电量关键数据!$B$5/1000))</f>
        <v>14.344347255999999</v>
      </c>
      <c r="N1040" s="5">
        <f>电气设备逐时使用率计算!H1016</f>
        <v>2.3376900000000003</v>
      </c>
      <c r="O1040" s="5">
        <f>灯光逐时使用率计算!H1016</f>
        <v>1.2467680000000001</v>
      </c>
      <c r="P1040" s="19">
        <f t="shared" si="146"/>
        <v>17.928805256</v>
      </c>
      <c r="Q1040" s="19">
        <f t="shared" si="150"/>
        <v>0</v>
      </c>
      <c r="R1040" s="20">
        <f t="shared" si="147"/>
        <v>3.1187520000000002</v>
      </c>
      <c r="S1040" s="20">
        <f t="shared" si="151"/>
        <v>0</v>
      </c>
      <c r="T1040" s="20">
        <f>IF((T1039+R1040)&lt;0,0,IF((T1039+R1040)&gt;结论【关键目标】!C$28,结论【关键目标】!C$28,T1039+R1040))</f>
        <v>3.1187520000000002</v>
      </c>
      <c r="U1040" s="19">
        <f>IF((T1039+R1040)&lt;结论【关键目标】!$C$28,0,(发电量计算【计算逻辑页】!R1040+发电量计算【计算逻辑页】!T1039-结论【关键目标】!$C$28))</f>
        <v>0</v>
      </c>
      <c r="V1040" s="5">
        <f t="shared" si="148"/>
        <v>0</v>
      </c>
      <c r="W1040" s="5">
        <f t="shared" si="149"/>
        <v>0.75068360640000009</v>
      </c>
      <c r="X1040" s="5">
        <f t="shared" si="152"/>
        <v>0</v>
      </c>
    </row>
    <row r="1041" spans="1:24" x14ac:dyDescent="0.15">
      <c r="A1041" s="7">
        <v>1040</v>
      </c>
      <c r="B1041" s="7">
        <v>2</v>
      </c>
      <c r="C1041" s="7">
        <v>13</v>
      </c>
      <c r="D1041" s="7">
        <v>8</v>
      </c>
      <c r="E1041" s="7">
        <v>44</v>
      </c>
      <c r="F1041" s="7">
        <v>-5</v>
      </c>
      <c r="G1041" s="7">
        <v>185.8</v>
      </c>
      <c r="H1041" s="7">
        <f t="shared" si="144"/>
        <v>1</v>
      </c>
      <c r="I1041" s="16">
        <f t="shared" si="145"/>
        <v>44970</v>
      </c>
      <c r="J1041" s="17">
        <v>0.70809999999999995</v>
      </c>
      <c r="K1041" s="18">
        <f>G1041*结论【关键目标】!C$27*0.7735*0.001</f>
        <v>17.245956</v>
      </c>
      <c r="L1041" s="5">
        <v>-34241.489200000004</v>
      </c>
      <c r="M1041" s="5">
        <f>ABS(IF(L1041&lt;=0,L1041/耗电量关键数据!$B$6/1000,L1041/耗电量关键数据!$B$5/1000))</f>
        <v>13.696595680000001</v>
      </c>
      <c r="N1041" s="5">
        <f>电气设备逐时使用率计算!H1017</f>
        <v>11.688450000000001</v>
      </c>
      <c r="O1041" s="5">
        <f>灯光逐时使用率计算!H1017</f>
        <v>6.2338399999999998</v>
      </c>
      <c r="P1041" s="19">
        <f t="shared" si="146"/>
        <v>31.618885680000005</v>
      </c>
      <c r="Q1041" s="19">
        <f t="shared" si="150"/>
        <v>0</v>
      </c>
      <c r="R1041" s="20">
        <f t="shared" si="147"/>
        <v>17.245956</v>
      </c>
      <c r="S1041" s="20">
        <f t="shared" si="151"/>
        <v>0</v>
      </c>
      <c r="T1041" s="20">
        <f>IF((T1040+R1041)&lt;0,0,IF((T1040+R1041)&gt;结论【关键目标】!C$28,结论【关键目标】!C$28,T1040+R1041))</f>
        <v>20.364708</v>
      </c>
      <c r="U1041" s="19">
        <f>IF((T1040+R1041)&lt;结论【关键目标】!$C$28,0,(发电量计算【计算逻辑页】!R1041+发电量计算【计算逻辑页】!T1040-结论【关键目标】!$C$28))</f>
        <v>0</v>
      </c>
      <c r="V1041" s="5">
        <f t="shared" si="148"/>
        <v>0</v>
      </c>
      <c r="W1041" s="5">
        <f t="shared" si="149"/>
        <v>12.211861443599998</v>
      </c>
      <c r="X1041" s="5">
        <f t="shared" si="152"/>
        <v>0</v>
      </c>
    </row>
    <row r="1042" spans="1:24" x14ac:dyDescent="0.15">
      <c r="A1042" s="7">
        <v>1041</v>
      </c>
      <c r="B1042" s="7">
        <v>2</v>
      </c>
      <c r="C1042" s="7">
        <v>13</v>
      </c>
      <c r="D1042" s="7">
        <v>9</v>
      </c>
      <c r="E1042" s="7">
        <v>44</v>
      </c>
      <c r="F1042" s="7">
        <v>-1</v>
      </c>
      <c r="G1042" s="7">
        <v>345.9</v>
      </c>
      <c r="H1042" s="7">
        <f t="shared" si="144"/>
        <v>1</v>
      </c>
      <c r="I1042" s="16">
        <f t="shared" si="145"/>
        <v>44970</v>
      </c>
      <c r="J1042" s="17">
        <v>0.70809999999999995</v>
      </c>
      <c r="K1042" s="18">
        <f>G1042*结论【关键目标】!C$27*0.7735*0.001</f>
        <v>32.106437999999997</v>
      </c>
      <c r="L1042" s="5">
        <v>-12449.55248</v>
      </c>
      <c r="M1042" s="5">
        <f>ABS(IF(L1042&lt;=0,L1042/耗电量关键数据!$B$6/1000,L1042/耗电量关键数据!$B$5/1000))</f>
        <v>4.9798209919999996</v>
      </c>
      <c r="N1042" s="5">
        <f>电气设备逐时使用率计算!H1018</f>
        <v>22.208055000000002</v>
      </c>
      <c r="O1042" s="5">
        <f>灯光逐时使用率计算!H1018</f>
        <v>11.844296</v>
      </c>
      <c r="P1042" s="19">
        <f t="shared" si="146"/>
        <v>39.032171992000002</v>
      </c>
      <c r="Q1042" s="19">
        <f t="shared" si="150"/>
        <v>0</v>
      </c>
      <c r="R1042" s="20">
        <f t="shared" si="147"/>
        <v>32.106437999999997</v>
      </c>
      <c r="S1042" s="20">
        <f t="shared" si="151"/>
        <v>0</v>
      </c>
      <c r="T1042" s="20">
        <f>IF((T1041+R1042)&lt;0,0,IF((T1041+R1042)&gt;结论【关键目标】!C$28,结论【关键目标】!C$28,T1041+R1042))</f>
        <v>22</v>
      </c>
      <c r="U1042" s="19">
        <f>IF((T1041+R1042)&lt;结论【关键目标】!$C$28,0,(发电量计算【计算逻辑页】!R1042+发电量计算【计算逻辑页】!T1041-结论【关键目标】!$C$28))</f>
        <v>30.471145999999997</v>
      </c>
      <c r="V1042" s="5">
        <f t="shared" si="148"/>
        <v>10.664901099999998</v>
      </c>
      <c r="W1042" s="5">
        <f t="shared" si="149"/>
        <v>22.734568747799997</v>
      </c>
      <c r="X1042" s="5">
        <f t="shared" si="152"/>
        <v>0</v>
      </c>
    </row>
    <row r="1043" spans="1:24" x14ac:dyDescent="0.15">
      <c r="A1043" s="7">
        <v>1042</v>
      </c>
      <c r="B1043" s="7">
        <v>2</v>
      </c>
      <c r="C1043" s="7">
        <v>13</v>
      </c>
      <c r="D1043" s="7">
        <v>10</v>
      </c>
      <c r="E1043" s="7">
        <v>44</v>
      </c>
      <c r="F1043" s="7">
        <v>0</v>
      </c>
      <c r="G1043" s="7">
        <v>537</v>
      </c>
      <c r="H1043" s="7">
        <f t="shared" si="144"/>
        <v>1</v>
      </c>
      <c r="I1043" s="16">
        <f t="shared" si="145"/>
        <v>44970</v>
      </c>
      <c r="J1043" s="17">
        <v>0.70809999999999995</v>
      </c>
      <c r="K1043" s="18">
        <f>G1043*结论【关键目标】!C$27*0.7735*0.001</f>
        <v>49.844339999999995</v>
      </c>
      <c r="L1043" s="5">
        <v>-3947.230419</v>
      </c>
      <c r="M1043" s="5">
        <f>ABS(IF(L1043&lt;=0,L1043/耗电量关键数据!$B$6/1000,L1043/耗电量关键数据!$B$5/1000))</f>
        <v>1.5788921676000001</v>
      </c>
      <c r="N1043" s="5">
        <f>电气设备逐时使用率计算!H1019</f>
        <v>22.208055000000002</v>
      </c>
      <c r="O1043" s="5">
        <f>灯光逐时使用率计算!H1019</f>
        <v>11.844296</v>
      </c>
      <c r="P1043" s="19">
        <f t="shared" si="146"/>
        <v>35.631243167600005</v>
      </c>
      <c r="Q1043" s="19">
        <f t="shared" si="150"/>
        <v>0</v>
      </c>
      <c r="R1043" s="20">
        <f t="shared" si="147"/>
        <v>49.844339999999995</v>
      </c>
      <c r="S1043" s="20">
        <f t="shared" si="151"/>
        <v>0</v>
      </c>
      <c r="T1043" s="20">
        <f>IF((T1042+R1043)&lt;0,0,IF((T1042+R1043)&gt;结论【关键目标】!C$28,结论【关键目标】!C$28,T1042+R1043))</f>
        <v>22</v>
      </c>
      <c r="U1043" s="19">
        <f>IF((T1042+R1043)&lt;结论【关键目标】!$C$28,0,(发电量计算【计算逻辑页】!R1043+发电量计算【计算逻辑页】!T1042-结论【关键目标】!$C$28))</f>
        <v>49.844339999999988</v>
      </c>
      <c r="V1043" s="5">
        <f t="shared" si="148"/>
        <v>17.445518999999994</v>
      </c>
      <c r="W1043" s="5">
        <f t="shared" si="149"/>
        <v>25.230483286977563</v>
      </c>
      <c r="X1043" s="5">
        <f t="shared" si="152"/>
        <v>0</v>
      </c>
    </row>
    <row r="1044" spans="1:24" x14ac:dyDescent="0.15">
      <c r="A1044" s="7">
        <v>1043</v>
      </c>
      <c r="B1044" s="7">
        <v>2</v>
      </c>
      <c r="C1044" s="7">
        <v>13</v>
      </c>
      <c r="D1044" s="7">
        <v>11</v>
      </c>
      <c r="E1044" s="7">
        <v>44</v>
      </c>
      <c r="F1044" s="7">
        <v>2</v>
      </c>
      <c r="G1044" s="7">
        <v>692.4</v>
      </c>
      <c r="H1044" s="7">
        <f t="shared" si="144"/>
        <v>1</v>
      </c>
      <c r="I1044" s="16">
        <f t="shared" si="145"/>
        <v>44970</v>
      </c>
      <c r="J1044" s="17">
        <v>1.2267999999999999</v>
      </c>
      <c r="K1044" s="18">
        <f>G1044*结论【关键目标】!C$27*0.7735*0.001</f>
        <v>64.268568000000002</v>
      </c>
      <c r="L1044" s="5">
        <v>0</v>
      </c>
      <c r="M1044" s="5">
        <f>ABS(IF(L1044&lt;=0,L1044/耗电量关键数据!$B$6/1000,L1044/耗电量关键数据!$B$5/1000))</f>
        <v>0</v>
      </c>
      <c r="N1044" s="5">
        <f>电气设备逐时使用率计算!H1020</f>
        <v>22.208055000000002</v>
      </c>
      <c r="O1044" s="5">
        <f>灯光逐时使用率计算!H1020</f>
        <v>11.844296</v>
      </c>
      <c r="P1044" s="19">
        <f t="shared" si="146"/>
        <v>34.052351000000002</v>
      </c>
      <c r="Q1044" s="19">
        <f t="shared" si="150"/>
        <v>34.052351000000002</v>
      </c>
      <c r="R1044" s="20">
        <f t="shared" si="147"/>
        <v>30.216217</v>
      </c>
      <c r="S1044" s="20">
        <f t="shared" si="151"/>
        <v>0</v>
      </c>
      <c r="T1044" s="20">
        <f>IF((T1043+R1044)&lt;0,0,IF((T1043+R1044)&gt;结论【关键目标】!C$28,结论【关键目标】!C$28,T1043+R1044))</f>
        <v>22</v>
      </c>
      <c r="U1044" s="19">
        <f>IF((T1043+R1044)&lt;结论【关键目标】!$C$28,0,(发电量计算【计算逻辑页】!R1044+发电量计算【计算逻辑页】!T1043-结论【关键目标】!$C$28))</f>
        <v>30.216217</v>
      </c>
      <c r="V1044" s="5">
        <f t="shared" si="148"/>
        <v>10.575675949999999</v>
      </c>
      <c r="W1044" s="5">
        <f t="shared" si="149"/>
        <v>41.775424206799997</v>
      </c>
      <c r="X1044" s="5">
        <f t="shared" si="152"/>
        <v>0</v>
      </c>
    </row>
    <row r="1045" spans="1:24" x14ac:dyDescent="0.15">
      <c r="A1045" s="7">
        <v>1044</v>
      </c>
      <c r="B1045" s="7">
        <v>2</v>
      </c>
      <c r="C1045" s="7">
        <v>13</v>
      </c>
      <c r="D1045" s="7">
        <v>12</v>
      </c>
      <c r="E1045" s="7">
        <v>44</v>
      </c>
      <c r="F1045" s="7">
        <v>5</v>
      </c>
      <c r="G1045" s="7">
        <v>688.8</v>
      </c>
      <c r="H1045" s="7">
        <f t="shared" si="144"/>
        <v>1</v>
      </c>
      <c r="I1045" s="16">
        <f t="shared" si="145"/>
        <v>44970</v>
      </c>
      <c r="J1045" s="17">
        <v>1.2267999999999999</v>
      </c>
      <c r="K1045" s="18">
        <f>G1045*结论【关键目标】!C$27*0.7735*0.001</f>
        <v>63.934415999999999</v>
      </c>
      <c r="L1045" s="5">
        <v>0</v>
      </c>
      <c r="M1045" s="5">
        <f>ABS(IF(L1045&lt;=0,L1045/耗电量关键数据!$B$6/1000,L1045/耗电量关键数据!$B$5/1000))</f>
        <v>0</v>
      </c>
      <c r="N1045" s="5">
        <f>电气设备逐时使用率计算!H1021</f>
        <v>11.688450000000001</v>
      </c>
      <c r="O1045" s="5">
        <f>灯光逐时使用率计算!H1021</f>
        <v>9.9741440000000008</v>
      </c>
      <c r="P1045" s="19">
        <f t="shared" si="146"/>
        <v>21.662594000000002</v>
      </c>
      <c r="Q1045" s="19">
        <f t="shared" si="150"/>
        <v>21.662594000000002</v>
      </c>
      <c r="R1045" s="20">
        <f t="shared" si="147"/>
        <v>42.271822</v>
      </c>
      <c r="S1045" s="20">
        <f t="shared" si="151"/>
        <v>0</v>
      </c>
      <c r="T1045" s="20">
        <f>IF((T1044+R1045)&lt;0,0,IF((T1044+R1045)&gt;结论【关键目标】!C$28,结论【关键目标】!C$28,T1044+R1045))</f>
        <v>22</v>
      </c>
      <c r="U1045" s="19">
        <f>IF((T1044+R1045)&lt;结论【关键目标】!$C$28,0,(发电量计算【计算逻辑页】!R1045+发电量计算【计算逻辑页】!T1044-结论【关键目标】!$C$28))</f>
        <v>42.271822</v>
      </c>
      <c r="V1045" s="5">
        <f t="shared" si="148"/>
        <v>14.7951377</v>
      </c>
      <c r="W1045" s="5">
        <f t="shared" si="149"/>
        <v>26.5756703192</v>
      </c>
      <c r="X1045" s="5">
        <f t="shared" si="152"/>
        <v>0</v>
      </c>
    </row>
    <row r="1046" spans="1:24" x14ac:dyDescent="0.15">
      <c r="A1046" s="7">
        <v>1045</v>
      </c>
      <c r="B1046" s="7">
        <v>2</v>
      </c>
      <c r="C1046" s="7">
        <v>13</v>
      </c>
      <c r="D1046" s="7">
        <v>13</v>
      </c>
      <c r="E1046" s="7">
        <v>44</v>
      </c>
      <c r="F1046" s="7">
        <v>6</v>
      </c>
      <c r="G1046" s="7">
        <v>667</v>
      </c>
      <c r="H1046" s="7">
        <f t="shared" si="144"/>
        <v>1</v>
      </c>
      <c r="I1046" s="16">
        <f t="shared" si="145"/>
        <v>44970</v>
      </c>
      <c r="J1046" s="17">
        <v>1.2267999999999999</v>
      </c>
      <c r="K1046" s="18">
        <f>G1046*结论【关键目标】!C$27*0.7735*0.001</f>
        <v>61.910939999999997</v>
      </c>
      <c r="L1046" s="5">
        <v>0</v>
      </c>
      <c r="M1046" s="5">
        <f>ABS(IF(L1046&lt;=0,L1046/耗电量关键数据!$B$6/1000,L1046/耗电量关键数据!$B$5/1000))</f>
        <v>0</v>
      </c>
      <c r="N1046" s="5">
        <f>电气设备逐时使用率计算!H1022</f>
        <v>11.688450000000001</v>
      </c>
      <c r="O1046" s="5">
        <f>灯光逐时使用率计算!H1022</f>
        <v>9.9741440000000008</v>
      </c>
      <c r="P1046" s="19">
        <f t="shared" si="146"/>
        <v>21.662594000000002</v>
      </c>
      <c r="Q1046" s="19">
        <f t="shared" si="150"/>
        <v>21.662594000000002</v>
      </c>
      <c r="R1046" s="20">
        <f t="shared" si="147"/>
        <v>40.248345999999998</v>
      </c>
      <c r="S1046" s="20">
        <f t="shared" si="151"/>
        <v>0</v>
      </c>
      <c r="T1046" s="20">
        <f>IF((T1045+R1046)&lt;0,0,IF((T1045+R1046)&gt;结论【关键目标】!C$28,结论【关键目标】!C$28,T1045+R1046))</f>
        <v>22</v>
      </c>
      <c r="U1046" s="19">
        <f>IF((T1045+R1046)&lt;结论【关键目标】!$C$28,0,(发电量计算【计算逻辑页】!R1046+发电量计算【计算逻辑页】!T1045-结论【关键目标】!$C$28))</f>
        <v>40.248345999999998</v>
      </c>
      <c r="V1046" s="5">
        <f t="shared" si="148"/>
        <v>14.086921099999998</v>
      </c>
      <c r="W1046" s="5">
        <f t="shared" si="149"/>
        <v>26.5756703192</v>
      </c>
      <c r="X1046" s="5">
        <f t="shared" si="152"/>
        <v>0</v>
      </c>
    </row>
    <row r="1047" spans="1:24" x14ac:dyDescent="0.15">
      <c r="A1047" s="7">
        <v>1046</v>
      </c>
      <c r="B1047" s="7">
        <v>2</v>
      </c>
      <c r="C1047" s="7">
        <v>13</v>
      </c>
      <c r="D1047" s="7">
        <v>14</v>
      </c>
      <c r="E1047" s="7">
        <v>44</v>
      </c>
      <c r="F1047" s="7">
        <v>7</v>
      </c>
      <c r="G1047" s="7">
        <v>543.1</v>
      </c>
      <c r="H1047" s="7">
        <f t="shared" si="144"/>
        <v>1</v>
      </c>
      <c r="I1047" s="16">
        <f t="shared" si="145"/>
        <v>44970</v>
      </c>
      <c r="J1047" s="17">
        <v>1.2267999999999999</v>
      </c>
      <c r="K1047" s="18">
        <f>G1047*结论【关键目标】!C$27*0.7735*0.001</f>
        <v>50.410542</v>
      </c>
      <c r="L1047" s="5">
        <v>0</v>
      </c>
      <c r="M1047" s="5">
        <f>ABS(IF(L1047&lt;=0,L1047/耗电量关键数据!$B$6/1000,L1047/耗电量关键数据!$B$5/1000))</f>
        <v>0</v>
      </c>
      <c r="N1047" s="5">
        <f>电气设备逐时使用率计算!H1023</f>
        <v>22.208055000000002</v>
      </c>
      <c r="O1047" s="5">
        <f>灯光逐时使用率计算!H1023</f>
        <v>11.844296</v>
      </c>
      <c r="P1047" s="19">
        <f t="shared" si="146"/>
        <v>34.052351000000002</v>
      </c>
      <c r="Q1047" s="19">
        <f t="shared" si="150"/>
        <v>34.052351000000002</v>
      </c>
      <c r="R1047" s="20">
        <f t="shared" si="147"/>
        <v>16.358190999999998</v>
      </c>
      <c r="S1047" s="20">
        <f t="shared" si="151"/>
        <v>0</v>
      </c>
      <c r="T1047" s="20">
        <f>IF((T1046+R1047)&lt;0,0,IF((T1046+R1047)&gt;结论【关键目标】!C$28,结论【关键目标】!C$28,T1046+R1047))</f>
        <v>22</v>
      </c>
      <c r="U1047" s="19">
        <f>IF((T1046+R1047)&lt;结论【关键目标】!$C$28,0,(发电量计算【计算逻辑页】!R1047+发电量计算【计算逻辑页】!T1046-结论【关键目标】!$C$28))</f>
        <v>16.358190999999998</v>
      </c>
      <c r="V1047" s="5">
        <f t="shared" si="148"/>
        <v>5.7253668499999986</v>
      </c>
      <c r="W1047" s="5">
        <f t="shared" si="149"/>
        <v>41.775424206799997</v>
      </c>
      <c r="X1047" s="5">
        <f t="shared" si="152"/>
        <v>0</v>
      </c>
    </row>
    <row r="1048" spans="1:24" x14ac:dyDescent="0.15">
      <c r="A1048" s="7">
        <v>1047</v>
      </c>
      <c r="B1048" s="7">
        <v>2</v>
      </c>
      <c r="C1048" s="7">
        <v>13</v>
      </c>
      <c r="D1048" s="7">
        <v>15</v>
      </c>
      <c r="E1048" s="7">
        <v>44</v>
      </c>
      <c r="F1048" s="7">
        <v>8.6</v>
      </c>
      <c r="G1048" s="7">
        <v>365.1</v>
      </c>
      <c r="H1048" s="7">
        <f t="shared" si="144"/>
        <v>1</v>
      </c>
      <c r="I1048" s="16">
        <f t="shared" si="145"/>
        <v>44970</v>
      </c>
      <c r="J1048" s="17">
        <v>1.2267999999999999</v>
      </c>
      <c r="K1048" s="18">
        <f>G1048*结论【关键目标】!C$27*0.7735*0.001</f>
        <v>33.888581999999992</v>
      </c>
      <c r="L1048" s="5">
        <v>0</v>
      </c>
      <c r="M1048" s="5">
        <f>ABS(IF(L1048&lt;=0,L1048/耗电量关键数据!$B$6/1000,L1048/耗电量关键数据!$B$5/1000))</f>
        <v>0</v>
      </c>
      <c r="N1048" s="5">
        <f>电气设备逐时使用率计算!H1024</f>
        <v>22.208055000000002</v>
      </c>
      <c r="O1048" s="5">
        <f>灯光逐时使用率计算!H1024</f>
        <v>11.844296</v>
      </c>
      <c r="P1048" s="19">
        <f t="shared" si="146"/>
        <v>34.052351000000002</v>
      </c>
      <c r="Q1048" s="19">
        <f t="shared" si="150"/>
        <v>34.052351000000002</v>
      </c>
      <c r="R1048" s="20">
        <f t="shared" si="147"/>
        <v>-0.16376900000000916</v>
      </c>
      <c r="S1048" s="20">
        <f t="shared" si="151"/>
        <v>0.16376900000000916</v>
      </c>
      <c r="T1048" s="20">
        <f>IF((T1047+R1048)&lt;0,0,IF((T1047+R1048)&gt;结论【关键目标】!C$28,结论【关键目标】!C$28,T1047+R1048))</f>
        <v>21.836230999999991</v>
      </c>
      <c r="U1048" s="19">
        <f>IF((T1047+R1048)&lt;结论【关键目标】!$C$28,0,(发电量计算【计算逻辑页】!R1048+发电量计算【计算逻辑页】!T1047-结论【关键目标】!$C$28))</f>
        <v>0</v>
      </c>
      <c r="V1048" s="5">
        <f t="shared" si="148"/>
        <v>0</v>
      </c>
      <c r="W1048" s="5">
        <f t="shared" si="149"/>
        <v>41.574512397599989</v>
      </c>
      <c r="X1048" s="5">
        <f t="shared" si="152"/>
        <v>0.14359265920000802</v>
      </c>
    </row>
    <row r="1049" spans="1:24" x14ac:dyDescent="0.15">
      <c r="A1049" s="7">
        <v>1048</v>
      </c>
      <c r="B1049" s="7">
        <v>2</v>
      </c>
      <c r="C1049" s="7">
        <v>13</v>
      </c>
      <c r="D1049" s="7">
        <v>16</v>
      </c>
      <c r="E1049" s="7">
        <v>44</v>
      </c>
      <c r="F1049" s="7">
        <v>9</v>
      </c>
      <c r="G1049" s="7">
        <v>168.4</v>
      </c>
      <c r="H1049" s="7">
        <f t="shared" si="144"/>
        <v>1</v>
      </c>
      <c r="I1049" s="16">
        <f t="shared" si="145"/>
        <v>44970</v>
      </c>
      <c r="J1049" s="17">
        <v>0.70809999999999995</v>
      </c>
      <c r="K1049" s="18">
        <f>G1049*结论【关键目标】!C$27*0.7735*0.001</f>
        <v>15.630887999999999</v>
      </c>
      <c r="L1049" s="5">
        <v>0</v>
      </c>
      <c r="M1049" s="5">
        <f>ABS(IF(L1049&lt;=0,L1049/耗电量关键数据!$B$6/1000,L1049/耗电量关键数据!$B$5/1000))</f>
        <v>0</v>
      </c>
      <c r="N1049" s="5">
        <f>电气设备逐时使用率计算!H1025</f>
        <v>22.208055000000002</v>
      </c>
      <c r="O1049" s="5">
        <f>灯光逐时使用率计算!H1025</f>
        <v>11.844296</v>
      </c>
      <c r="P1049" s="19">
        <f t="shared" si="146"/>
        <v>34.052351000000002</v>
      </c>
      <c r="Q1049" s="19">
        <f t="shared" si="150"/>
        <v>0</v>
      </c>
      <c r="R1049" s="20">
        <f t="shared" si="147"/>
        <v>15.630887999999999</v>
      </c>
      <c r="S1049" s="20">
        <f t="shared" si="151"/>
        <v>0</v>
      </c>
      <c r="T1049" s="20">
        <f>IF((T1048+R1049)&lt;0,0,IF((T1048+R1049)&gt;结论【关键目标】!C$28,结论【关键目标】!C$28,T1048+R1049))</f>
        <v>22</v>
      </c>
      <c r="U1049" s="19">
        <f>IF((T1048+R1049)&lt;结论【关键目标】!$C$28,0,(发电量计算【计算逻辑页】!R1049+发电量计算【计算逻辑页】!T1048-结论【关键目标】!$C$28))</f>
        <v>15.46711899999999</v>
      </c>
      <c r="V1049" s="5">
        <f t="shared" si="148"/>
        <v>5.4134916499999957</v>
      </c>
      <c r="W1049" s="5">
        <f t="shared" si="149"/>
        <v>11.068231792799999</v>
      </c>
      <c r="X1049" s="5">
        <f t="shared" si="152"/>
        <v>0</v>
      </c>
    </row>
    <row r="1050" spans="1:24" x14ac:dyDescent="0.15">
      <c r="A1050" s="7">
        <v>1049</v>
      </c>
      <c r="B1050" s="7">
        <v>2</v>
      </c>
      <c r="C1050" s="7">
        <v>13</v>
      </c>
      <c r="D1050" s="7">
        <v>17</v>
      </c>
      <c r="E1050" s="7">
        <v>44</v>
      </c>
      <c r="F1050" s="7">
        <v>9</v>
      </c>
      <c r="G1050" s="7">
        <v>0</v>
      </c>
      <c r="H1050" s="7">
        <f t="shared" si="144"/>
        <v>1</v>
      </c>
      <c r="I1050" s="16">
        <f t="shared" si="145"/>
        <v>44970</v>
      </c>
      <c r="J1050" s="17">
        <v>0.70809999999999995</v>
      </c>
      <c r="K1050" s="18">
        <f>G1050*结论【关键目标】!C$27*0.7735*0.001</f>
        <v>0</v>
      </c>
      <c r="L1050" s="5">
        <v>0</v>
      </c>
      <c r="M1050" s="5">
        <f>ABS(IF(L1050&lt;=0,L1050/耗电量关键数据!$B$6/1000,L1050/耗电量关键数据!$B$5/1000))</f>
        <v>0</v>
      </c>
      <c r="N1050" s="5">
        <f>电气设备逐时使用率计算!H1026</f>
        <v>22.208055000000002</v>
      </c>
      <c r="O1050" s="5">
        <f>灯光逐时使用率计算!H1026</f>
        <v>11.844296</v>
      </c>
      <c r="P1050" s="19">
        <f t="shared" si="146"/>
        <v>34.052351000000002</v>
      </c>
      <c r="Q1050" s="19">
        <f t="shared" si="150"/>
        <v>0</v>
      </c>
      <c r="R1050" s="20">
        <f t="shared" si="147"/>
        <v>0</v>
      </c>
      <c r="S1050" s="20">
        <f t="shared" si="151"/>
        <v>0</v>
      </c>
      <c r="T1050" s="20">
        <f>IF((T1049+R1050)&lt;0,0,IF((T1049+R1050)&gt;结论【关键目标】!C$28,结论【关键目标】!C$28,T1049+R1050))</f>
        <v>22</v>
      </c>
      <c r="U1050" s="19">
        <f>IF((T1049+R1050)&lt;结论【关键目标】!$C$28,0,(发电量计算【计算逻辑页】!R1050+发电量计算【计算逻辑页】!T1049-结论【关键目标】!$C$28))</f>
        <v>0</v>
      </c>
      <c r="V1050" s="5">
        <f t="shared" si="148"/>
        <v>0</v>
      </c>
      <c r="W1050" s="5">
        <f t="shared" si="149"/>
        <v>0</v>
      </c>
      <c r="X1050" s="5">
        <f t="shared" si="152"/>
        <v>0</v>
      </c>
    </row>
    <row r="1051" spans="1:24" x14ac:dyDescent="0.15">
      <c r="A1051" s="7">
        <v>1050</v>
      </c>
      <c r="B1051" s="7">
        <v>2</v>
      </c>
      <c r="C1051" s="7">
        <v>13</v>
      </c>
      <c r="D1051" s="7">
        <v>18</v>
      </c>
      <c r="E1051" s="7">
        <v>44</v>
      </c>
      <c r="F1051" s="7">
        <v>8.1999999999999993</v>
      </c>
      <c r="G1051" s="7">
        <v>0</v>
      </c>
      <c r="H1051" s="7">
        <f t="shared" si="144"/>
        <v>1</v>
      </c>
      <c r="I1051" s="16">
        <f t="shared" si="145"/>
        <v>44970</v>
      </c>
      <c r="J1051" s="17">
        <v>0.70809999999999995</v>
      </c>
      <c r="K1051" s="18">
        <f>G1051*结论【关键目标】!C$27*0.7735*0.001</f>
        <v>0</v>
      </c>
      <c r="L1051" s="5">
        <v>-14680.520469999999</v>
      </c>
      <c r="M1051" s="5">
        <f>ABS(IF(L1051&lt;=0,L1051/耗电量关键数据!$B$6/1000,L1051/耗电量关键数据!$B$5/1000))</f>
        <v>5.8722081879999992</v>
      </c>
      <c r="N1051" s="5">
        <f>电气设备逐时使用率计算!H1027</f>
        <v>7.0130699999999999</v>
      </c>
      <c r="O1051" s="5">
        <f>灯光逐时使用率计算!H1027</f>
        <v>3.7403040000000001</v>
      </c>
      <c r="P1051" s="19">
        <f t="shared" si="146"/>
        <v>16.625582187999999</v>
      </c>
      <c r="Q1051" s="19">
        <f t="shared" si="150"/>
        <v>0</v>
      </c>
      <c r="R1051" s="20">
        <f t="shared" si="147"/>
        <v>0</v>
      </c>
      <c r="S1051" s="20">
        <f t="shared" si="151"/>
        <v>0</v>
      </c>
      <c r="T1051" s="20">
        <f>IF((T1050+R1051)&lt;0,0,IF((T1050+R1051)&gt;结论【关键目标】!C$28,结论【关键目标】!C$28,T1050+R1051))</f>
        <v>22</v>
      </c>
      <c r="U1051" s="19">
        <f>IF((T1050+R1051)&lt;结论【关键目标】!$C$28,0,(发电量计算【计算逻辑页】!R1051+发电量计算【计算逻辑页】!T1050-结论【关键目标】!$C$28))</f>
        <v>0</v>
      </c>
      <c r="V1051" s="5">
        <f t="shared" si="148"/>
        <v>0</v>
      </c>
      <c r="W1051" s="5">
        <f t="shared" si="149"/>
        <v>0</v>
      </c>
      <c r="X1051" s="5">
        <f t="shared" si="152"/>
        <v>0</v>
      </c>
    </row>
    <row r="1052" spans="1:24" x14ac:dyDescent="0.15">
      <c r="A1052" s="7">
        <v>1051</v>
      </c>
      <c r="B1052" s="7">
        <v>2</v>
      </c>
      <c r="C1052" s="7">
        <v>13</v>
      </c>
      <c r="D1052" s="7">
        <v>19</v>
      </c>
      <c r="E1052" s="7">
        <v>44</v>
      </c>
      <c r="F1052" s="7">
        <v>6</v>
      </c>
      <c r="G1052" s="7">
        <v>0</v>
      </c>
      <c r="H1052" s="7">
        <f t="shared" si="144"/>
        <v>1</v>
      </c>
      <c r="I1052" s="16">
        <f t="shared" si="145"/>
        <v>44970</v>
      </c>
      <c r="J1052" s="17">
        <v>1.2267999999999999</v>
      </c>
      <c r="K1052" s="18">
        <f>G1052*结论【关键目标】!C$27*0.7735*0.001</f>
        <v>0</v>
      </c>
      <c r="L1052" s="5">
        <v>-7184.3289709999999</v>
      </c>
      <c r="M1052" s="5">
        <f>ABS(IF(L1052&lt;=0,L1052/耗电量关键数据!$B$6/1000,L1052/耗电量关键数据!$B$5/1000))</f>
        <v>2.8737315884000001</v>
      </c>
      <c r="N1052" s="5">
        <f>电气设备逐时使用率计算!H1028</f>
        <v>7.0130699999999999</v>
      </c>
      <c r="O1052" s="5">
        <f>灯光逐时使用率计算!H1028</f>
        <v>3.7403040000000001</v>
      </c>
      <c r="P1052" s="19">
        <f t="shared" si="146"/>
        <v>13.627105588400001</v>
      </c>
      <c r="Q1052" s="19">
        <f t="shared" si="150"/>
        <v>13.627105588400001</v>
      </c>
      <c r="R1052" s="20">
        <f t="shared" si="147"/>
        <v>-13.627105588400001</v>
      </c>
      <c r="S1052" s="20">
        <f t="shared" si="151"/>
        <v>13.627105588400001</v>
      </c>
      <c r="T1052" s="20">
        <f>IF((T1051+R1052)&lt;0,0,IF((T1051+R1052)&gt;结论【关键目标】!C$28,结论【关键目标】!C$28,T1051+R1052))</f>
        <v>8.372894411599999</v>
      </c>
      <c r="U1052" s="19">
        <f>IF((T1051+R1052)&lt;结论【关键目标】!$C$28,0,(发电量计算【计算逻辑页】!R1052+发电量计算【计算逻辑页】!T1051-结论【关键目标】!$C$28))</f>
        <v>0</v>
      </c>
      <c r="V1052" s="5">
        <f t="shared" si="148"/>
        <v>0</v>
      </c>
      <c r="W1052" s="5">
        <f t="shared" si="149"/>
        <v>0</v>
      </c>
      <c r="X1052" s="5">
        <f t="shared" si="152"/>
        <v>7.3413538200908786</v>
      </c>
    </row>
    <row r="1053" spans="1:24" x14ac:dyDescent="0.15">
      <c r="A1053" s="7">
        <v>1052</v>
      </c>
      <c r="B1053" s="7">
        <v>2</v>
      </c>
      <c r="C1053" s="7">
        <v>13</v>
      </c>
      <c r="D1053" s="7">
        <v>20</v>
      </c>
      <c r="E1053" s="7">
        <v>44</v>
      </c>
      <c r="F1053" s="7">
        <v>4</v>
      </c>
      <c r="G1053" s="7">
        <v>0</v>
      </c>
      <c r="H1053" s="7">
        <f t="shared" si="144"/>
        <v>1</v>
      </c>
      <c r="I1053" s="16">
        <f t="shared" si="145"/>
        <v>44970</v>
      </c>
      <c r="J1053" s="17">
        <v>1.2267999999999999</v>
      </c>
      <c r="K1053" s="18">
        <f>G1053*结论【关键目标】!C$27*0.7735*0.001</f>
        <v>0</v>
      </c>
      <c r="L1053" s="5">
        <v>-17788.127199999999</v>
      </c>
      <c r="M1053" s="5">
        <f>ABS(IF(L1053&lt;=0,L1053/耗电量关键数据!$B$6/1000,L1053/耗电量关键数据!$B$5/1000))</f>
        <v>7.1152508799999996</v>
      </c>
      <c r="N1053" s="5">
        <f>电气设备逐时使用率计算!H1029</f>
        <v>1.1688450000000001</v>
      </c>
      <c r="O1053" s="5">
        <f>灯光逐时使用率计算!H1029</f>
        <v>0.37403039999999999</v>
      </c>
      <c r="P1053" s="19">
        <f t="shared" si="146"/>
        <v>8.6581262799999994</v>
      </c>
      <c r="Q1053" s="19">
        <f t="shared" si="150"/>
        <v>8.6581262799999994</v>
      </c>
      <c r="R1053" s="20">
        <f t="shared" si="147"/>
        <v>-8.6581262799999994</v>
      </c>
      <c r="S1053" s="20">
        <f t="shared" si="151"/>
        <v>8.6581262799999994</v>
      </c>
      <c r="T1053" s="20">
        <f>IF((T1052+R1053)&lt;0,0,IF((T1052+R1053)&gt;结论【关键目标】!C$28,结论【关键目标】!C$28,T1052+R1053))</f>
        <v>0</v>
      </c>
      <c r="U1053" s="19">
        <f>IF((T1052+R1053)&lt;结论【关键目标】!$C$28,0,(发电量计算【计算逻辑页】!R1053+发电量计算【计算逻辑页】!T1052-结论【关键目标】!$C$28))</f>
        <v>0</v>
      </c>
      <c r="V1053" s="5">
        <f t="shared" si="148"/>
        <v>0</v>
      </c>
      <c r="W1053" s="5">
        <f t="shared" si="149"/>
        <v>0</v>
      </c>
      <c r="X1053" s="5">
        <f t="shared" si="152"/>
        <v>0</v>
      </c>
    </row>
    <row r="1054" spans="1:24" x14ac:dyDescent="0.15">
      <c r="A1054" s="7">
        <v>1053</v>
      </c>
      <c r="B1054" s="7">
        <v>2</v>
      </c>
      <c r="C1054" s="7">
        <v>13</v>
      </c>
      <c r="D1054" s="7">
        <v>21</v>
      </c>
      <c r="E1054" s="7">
        <v>44</v>
      </c>
      <c r="F1054" s="7">
        <v>4.8</v>
      </c>
      <c r="G1054" s="7">
        <v>0</v>
      </c>
      <c r="H1054" s="7">
        <f t="shared" si="144"/>
        <v>1</v>
      </c>
      <c r="I1054" s="16">
        <f t="shared" si="145"/>
        <v>44970</v>
      </c>
      <c r="J1054" s="17">
        <v>1.2267999999999999</v>
      </c>
      <c r="K1054" s="18">
        <f>G1054*结论【关键目标】!C$27*0.7735*0.001</f>
        <v>0</v>
      </c>
      <c r="L1054" s="5">
        <v>-21823.484939999998</v>
      </c>
      <c r="M1054" s="5">
        <f>ABS(IF(L1054&lt;=0,L1054/耗电量关键数据!$B$6/1000,L1054/耗电量关键数据!$B$5/1000))</f>
        <v>8.729393975999999</v>
      </c>
      <c r="N1054" s="5">
        <f>电气设备逐时使用率计算!H1030</f>
        <v>1.1688450000000001</v>
      </c>
      <c r="O1054" s="5">
        <f>灯光逐时使用率计算!H1030</f>
        <v>0.37403039999999999</v>
      </c>
      <c r="P1054" s="19">
        <f t="shared" si="146"/>
        <v>10.272269375999999</v>
      </c>
      <c r="Q1054" s="19">
        <f t="shared" si="150"/>
        <v>10.272269375999999</v>
      </c>
      <c r="R1054" s="20">
        <f t="shared" si="147"/>
        <v>-10.272269375999999</v>
      </c>
      <c r="S1054" s="20">
        <f t="shared" si="151"/>
        <v>10.272269375999999</v>
      </c>
      <c r="T1054" s="20">
        <f>IF((T1053+R1054)&lt;0,0,IF((T1053+R1054)&gt;结论【关键目标】!C$28,结论【关键目标】!C$28,T1053+R1054))</f>
        <v>0</v>
      </c>
      <c r="U1054" s="19">
        <f>IF((T1053+R1054)&lt;结论【关键目标】!$C$28,0,(发电量计算【计算逻辑页】!R1054+发电量计算【计算逻辑页】!T1053-结论【关键目标】!$C$28))</f>
        <v>0</v>
      </c>
      <c r="V1054" s="5">
        <f t="shared" si="148"/>
        <v>0</v>
      </c>
      <c r="W1054" s="5">
        <f t="shared" si="149"/>
        <v>0</v>
      </c>
      <c r="X1054" s="5">
        <f t="shared" si="152"/>
        <v>0</v>
      </c>
    </row>
    <row r="1055" spans="1:24" x14ac:dyDescent="0.15">
      <c r="A1055" s="7">
        <v>1054</v>
      </c>
      <c r="B1055" s="7">
        <v>2</v>
      </c>
      <c r="C1055" s="7">
        <v>13</v>
      </c>
      <c r="D1055" s="7">
        <v>22</v>
      </c>
      <c r="E1055" s="7">
        <v>44</v>
      </c>
      <c r="F1055" s="7">
        <v>0</v>
      </c>
      <c r="G1055" s="7">
        <v>0</v>
      </c>
      <c r="H1055" s="7">
        <f t="shared" si="144"/>
        <v>1</v>
      </c>
      <c r="I1055" s="16">
        <f t="shared" si="145"/>
        <v>44970</v>
      </c>
      <c r="J1055" s="17">
        <v>0.70809999999999995</v>
      </c>
      <c r="K1055" s="18">
        <f>G1055*结论【关键目标】!C$27*0.7735*0.001</f>
        <v>0</v>
      </c>
      <c r="L1055" s="5">
        <v>-23988.792420000002</v>
      </c>
      <c r="M1055" s="5">
        <f>ABS(IF(L1055&lt;=0,L1055/耗电量关键数据!$B$6/1000,L1055/耗电量关键数据!$B$5/1000))</f>
        <v>9.5955169680000001</v>
      </c>
      <c r="N1055" s="5">
        <f>电气设备逐时使用率计算!H1031</f>
        <v>1.1688450000000001</v>
      </c>
      <c r="O1055" s="5">
        <f>灯光逐时使用率计算!H1031</f>
        <v>0.37403039999999999</v>
      </c>
      <c r="P1055" s="19">
        <f t="shared" si="146"/>
        <v>11.138392368</v>
      </c>
      <c r="Q1055" s="19">
        <f t="shared" si="150"/>
        <v>0</v>
      </c>
      <c r="R1055" s="20">
        <f t="shared" si="147"/>
        <v>0</v>
      </c>
      <c r="S1055" s="20">
        <f t="shared" si="151"/>
        <v>0</v>
      </c>
      <c r="T1055" s="20">
        <f>IF((T1054+R1055)&lt;0,0,IF((T1054+R1055)&gt;结论【关键目标】!C$28,结论【关键目标】!C$28,T1054+R1055))</f>
        <v>0</v>
      </c>
      <c r="U1055" s="19">
        <f>IF((T1054+R1055)&lt;结论【关键目标】!$C$28,0,(发电量计算【计算逻辑页】!R1055+发电量计算【计算逻辑页】!T1054-结论【关键目标】!$C$28))</f>
        <v>0</v>
      </c>
      <c r="V1055" s="5">
        <f t="shared" si="148"/>
        <v>0</v>
      </c>
      <c r="W1055" s="5">
        <f t="shared" si="149"/>
        <v>0</v>
      </c>
      <c r="X1055" s="5">
        <f t="shared" si="152"/>
        <v>0</v>
      </c>
    </row>
    <row r="1056" spans="1:24" x14ac:dyDescent="0.15">
      <c r="A1056" s="7">
        <v>1055</v>
      </c>
      <c r="B1056" s="7">
        <v>2</v>
      </c>
      <c r="C1056" s="7">
        <v>13</v>
      </c>
      <c r="D1056" s="7">
        <v>23</v>
      </c>
      <c r="E1056" s="7">
        <v>44</v>
      </c>
      <c r="F1056" s="7">
        <v>-1</v>
      </c>
      <c r="G1056" s="7">
        <v>0</v>
      </c>
      <c r="H1056" s="7">
        <f t="shared" si="144"/>
        <v>1</v>
      </c>
      <c r="I1056" s="16">
        <f t="shared" si="145"/>
        <v>44970</v>
      </c>
      <c r="J1056" s="17">
        <v>0.70809999999999995</v>
      </c>
      <c r="K1056" s="18">
        <f>G1056*结论【关键目标】!C$27*0.7735*0.001</f>
        <v>0</v>
      </c>
      <c r="L1056" s="5">
        <v>-25611.544279999998</v>
      </c>
      <c r="M1056" s="5">
        <f>ABS(IF(L1056&lt;=0,L1056/耗电量关键数据!$B$6/1000,L1056/耗电量关键数据!$B$5/1000))</f>
        <v>10.244617712</v>
      </c>
      <c r="N1056" s="5">
        <f>电气设备逐时使用率计算!H1032</f>
        <v>1.1688450000000001</v>
      </c>
      <c r="O1056" s="5">
        <f>灯光逐时使用率计算!H1032</f>
        <v>0.37403039999999999</v>
      </c>
      <c r="P1056" s="19">
        <f t="shared" si="146"/>
        <v>11.787493112000002</v>
      </c>
      <c r="Q1056" s="19">
        <f t="shared" si="150"/>
        <v>0</v>
      </c>
      <c r="R1056" s="20">
        <f t="shared" si="147"/>
        <v>0</v>
      </c>
      <c r="S1056" s="20">
        <f t="shared" si="151"/>
        <v>0</v>
      </c>
      <c r="T1056" s="20">
        <f>IF((T1055+R1056)&lt;0,0,IF((T1055+R1056)&gt;结论【关键目标】!C$28,结论【关键目标】!C$28,T1055+R1056))</f>
        <v>0</v>
      </c>
      <c r="U1056" s="19">
        <f>IF((T1055+R1056)&lt;结论【关键目标】!$C$28,0,(发电量计算【计算逻辑页】!R1056+发电量计算【计算逻辑页】!T1055-结论【关键目标】!$C$28))</f>
        <v>0</v>
      </c>
      <c r="V1056" s="5">
        <f t="shared" si="148"/>
        <v>0</v>
      </c>
      <c r="W1056" s="5">
        <f t="shared" si="149"/>
        <v>0</v>
      </c>
      <c r="X1056" s="5">
        <f t="shared" si="152"/>
        <v>0</v>
      </c>
    </row>
    <row r="1057" spans="1:24" x14ac:dyDescent="0.15">
      <c r="A1057" s="7">
        <v>1056</v>
      </c>
      <c r="B1057" s="7">
        <v>2</v>
      </c>
      <c r="C1057" s="7">
        <v>13</v>
      </c>
      <c r="D1057" s="7">
        <v>24</v>
      </c>
      <c r="E1057" s="7">
        <v>44</v>
      </c>
      <c r="F1057" s="7">
        <v>2.6</v>
      </c>
      <c r="G1057" s="7">
        <v>0</v>
      </c>
      <c r="H1057" s="7">
        <f t="shared" si="144"/>
        <v>1</v>
      </c>
      <c r="I1057" s="16">
        <f t="shared" si="145"/>
        <v>44970</v>
      </c>
      <c r="J1057" s="17">
        <v>0.2407</v>
      </c>
      <c r="K1057" s="18">
        <f>G1057*结论【关键目标】!C$27*0.7735*0.001</f>
        <v>0</v>
      </c>
      <c r="L1057" s="5">
        <v>-27548.309130000001</v>
      </c>
      <c r="M1057" s="5">
        <f>ABS(IF(L1057&lt;=0,L1057/耗电量关键数据!$B$6/1000,L1057/耗电量关键数据!$B$5/1000))</f>
        <v>11.019323652000001</v>
      </c>
      <c r="N1057" s="5">
        <f>电气设备逐时使用率计算!H1033</f>
        <v>1.1688450000000001</v>
      </c>
      <c r="O1057" s="5">
        <f>灯光逐时使用率计算!H1033</f>
        <v>0.37403039999999999</v>
      </c>
      <c r="P1057" s="19">
        <f t="shared" si="146"/>
        <v>12.562199052000002</v>
      </c>
      <c r="Q1057" s="19">
        <f t="shared" si="150"/>
        <v>0</v>
      </c>
      <c r="R1057" s="20">
        <f t="shared" si="147"/>
        <v>0</v>
      </c>
      <c r="S1057" s="20">
        <f t="shared" si="151"/>
        <v>0</v>
      </c>
      <c r="T1057" s="20">
        <f>IF((T1056+R1057)&lt;0,0,IF((T1056+R1057)&gt;结论【关键目标】!C$28,结论【关键目标】!C$28,T1056+R1057))</f>
        <v>0</v>
      </c>
      <c r="U1057" s="19">
        <f>IF((T1056+R1057)&lt;结论【关键目标】!$C$28,0,(发电量计算【计算逻辑页】!R1057+发电量计算【计算逻辑页】!T1056-结论【关键目标】!$C$28))</f>
        <v>0</v>
      </c>
      <c r="V1057" s="5">
        <f t="shared" si="148"/>
        <v>0</v>
      </c>
      <c r="W1057" s="5">
        <f t="shared" si="149"/>
        <v>0</v>
      </c>
      <c r="X1057" s="5">
        <f t="shared" si="152"/>
        <v>0</v>
      </c>
    </row>
    <row r="1058" spans="1:24" x14ac:dyDescent="0.15">
      <c r="A1058" s="7">
        <v>1057</v>
      </c>
      <c r="B1058" s="7">
        <v>2</v>
      </c>
      <c r="C1058" s="7">
        <v>14</v>
      </c>
      <c r="D1058" s="7">
        <v>1</v>
      </c>
      <c r="E1058" s="7">
        <v>45</v>
      </c>
      <c r="F1058" s="7">
        <v>-4</v>
      </c>
      <c r="G1058" s="7">
        <v>0</v>
      </c>
      <c r="H1058" s="7">
        <f t="shared" si="144"/>
        <v>2</v>
      </c>
      <c r="I1058" s="16">
        <f t="shared" si="145"/>
        <v>44971</v>
      </c>
      <c r="J1058" s="17">
        <v>0.2407</v>
      </c>
      <c r="K1058" s="18">
        <f>G1058*结论【关键目标】!C$27*0.7735*0.001</f>
        <v>0</v>
      </c>
      <c r="L1058" s="5">
        <v>-28822.187279999998</v>
      </c>
      <c r="M1058" s="5">
        <f>ABS(IF(L1058&lt;=0,L1058/耗电量关键数据!$B$6/1000,L1058/耗电量关键数据!$B$5/1000))</f>
        <v>11.528874911999999</v>
      </c>
      <c r="N1058" s="5">
        <f>电气设备逐时使用率计算!H1034</f>
        <v>1.1688450000000001</v>
      </c>
      <c r="O1058" s="5">
        <f>灯光逐时使用率计算!H1034</f>
        <v>0.37403039999999999</v>
      </c>
      <c r="P1058" s="19">
        <f t="shared" si="146"/>
        <v>13.071750312000001</v>
      </c>
      <c r="Q1058" s="19">
        <f t="shared" si="150"/>
        <v>0</v>
      </c>
      <c r="R1058" s="20">
        <f t="shared" si="147"/>
        <v>0</v>
      </c>
      <c r="S1058" s="20">
        <f t="shared" si="151"/>
        <v>0</v>
      </c>
      <c r="T1058" s="20">
        <f>IF((T1057+R1058)&lt;0,0,IF((T1057+R1058)&gt;结论【关键目标】!C$28,结论【关键目标】!C$28,T1057+R1058))</f>
        <v>0</v>
      </c>
      <c r="U1058" s="19">
        <f>IF((T1057+R1058)&lt;结论【关键目标】!$C$28,0,(发电量计算【计算逻辑页】!R1058+发电量计算【计算逻辑页】!T1057-结论【关键目标】!$C$28))</f>
        <v>0</v>
      </c>
      <c r="V1058" s="5">
        <f t="shared" si="148"/>
        <v>0</v>
      </c>
      <c r="W1058" s="5">
        <f t="shared" si="149"/>
        <v>0</v>
      </c>
      <c r="X1058" s="5">
        <f t="shared" si="152"/>
        <v>0</v>
      </c>
    </row>
    <row r="1059" spans="1:24" x14ac:dyDescent="0.15">
      <c r="A1059" s="7">
        <v>1058</v>
      </c>
      <c r="B1059" s="7">
        <v>2</v>
      </c>
      <c r="C1059" s="7">
        <v>14</v>
      </c>
      <c r="D1059" s="7">
        <v>2</v>
      </c>
      <c r="E1059" s="7">
        <v>45</v>
      </c>
      <c r="F1059" s="7">
        <v>-4</v>
      </c>
      <c r="G1059" s="7">
        <v>0</v>
      </c>
      <c r="H1059" s="7">
        <f t="shared" si="144"/>
        <v>2</v>
      </c>
      <c r="I1059" s="16">
        <f t="shared" si="145"/>
        <v>44971</v>
      </c>
      <c r="J1059" s="17">
        <v>0.2407</v>
      </c>
      <c r="K1059" s="18">
        <f>G1059*结论【关键目标】!C$27*0.7735*0.001</f>
        <v>0</v>
      </c>
      <c r="L1059" s="5">
        <v>-30344.01527</v>
      </c>
      <c r="M1059" s="5">
        <f>ABS(IF(L1059&lt;=0,L1059/耗电量关键数据!$B$6/1000,L1059/耗电量关键数据!$B$5/1000))</f>
        <v>12.137606108</v>
      </c>
      <c r="N1059" s="5">
        <f>电气设备逐时使用率计算!H1035</f>
        <v>1.1688450000000001</v>
      </c>
      <c r="O1059" s="5">
        <f>灯光逐时使用率计算!H1035</f>
        <v>0.37403039999999999</v>
      </c>
      <c r="P1059" s="19">
        <f t="shared" si="146"/>
        <v>13.680481508000002</v>
      </c>
      <c r="Q1059" s="19">
        <f t="shared" si="150"/>
        <v>0</v>
      </c>
      <c r="R1059" s="20">
        <f t="shared" si="147"/>
        <v>0</v>
      </c>
      <c r="S1059" s="20">
        <f t="shared" si="151"/>
        <v>0</v>
      </c>
      <c r="T1059" s="20">
        <f>IF((T1058+R1059)&lt;0,0,IF((T1058+R1059)&gt;结论【关键目标】!C$28,结论【关键目标】!C$28,T1058+R1059))</f>
        <v>0</v>
      </c>
      <c r="U1059" s="19">
        <f>IF((T1058+R1059)&lt;结论【关键目标】!$C$28,0,(发电量计算【计算逻辑页】!R1059+发电量计算【计算逻辑页】!T1058-结论【关键目标】!$C$28))</f>
        <v>0</v>
      </c>
      <c r="V1059" s="5">
        <f t="shared" si="148"/>
        <v>0</v>
      </c>
      <c r="W1059" s="5">
        <f t="shared" si="149"/>
        <v>0</v>
      </c>
      <c r="X1059" s="5">
        <f t="shared" si="152"/>
        <v>0</v>
      </c>
    </row>
    <row r="1060" spans="1:24" x14ac:dyDescent="0.15">
      <c r="A1060" s="7">
        <v>1059</v>
      </c>
      <c r="B1060" s="7">
        <v>2</v>
      </c>
      <c r="C1060" s="7">
        <v>14</v>
      </c>
      <c r="D1060" s="7">
        <v>3</v>
      </c>
      <c r="E1060" s="7">
        <v>45</v>
      </c>
      <c r="F1060" s="7">
        <v>-2.1</v>
      </c>
      <c r="G1060" s="7">
        <v>0</v>
      </c>
      <c r="H1060" s="7">
        <f t="shared" si="144"/>
        <v>2</v>
      </c>
      <c r="I1060" s="16">
        <f t="shared" si="145"/>
        <v>44971</v>
      </c>
      <c r="J1060" s="17">
        <v>0.2407</v>
      </c>
      <c r="K1060" s="18">
        <f>G1060*结论【关键目标】!C$27*0.7735*0.001</f>
        <v>0</v>
      </c>
      <c r="L1060" s="5">
        <v>-31995.76727</v>
      </c>
      <c r="M1060" s="5">
        <f>ABS(IF(L1060&lt;=0,L1060/耗电量关键数据!$B$6/1000,L1060/耗电量关键数据!$B$5/1000))</f>
        <v>12.798306908000001</v>
      </c>
      <c r="N1060" s="5">
        <f>电气设备逐时使用率计算!H1036</f>
        <v>1.1688450000000001</v>
      </c>
      <c r="O1060" s="5">
        <f>灯光逐时使用率计算!H1036</f>
        <v>0.37403039999999999</v>
      </c>
      <c r="P1060" s="19">
        <f t="shared" si="146"/>
        <v>14.341182308000002</v>
      </c>
      <c r="Q1060" s="19">
        <f t="shared" si="150"/>
        <v>0</v>
      </c>
      <c r="R1060" s="20">
        <f t="shared" si="147"/>
        <v>0</v>
      </c>
      <c r="S1060" s="20">
        <f t="shared" si="151"/>
        <v>0</v>
      </c>
      <c r="T1060" s="20">
        <f>IF((T1059+R1060)&lt;0,0,IF((T1059+R1060)&gt;结论【关键目标】!C$28,结论【关键目标】!C$28,T1059+R1060))</f>
        <v>0</v>
      </c>
      <c r="U1060" s="19">
        <f>IF((T1059+R1060)&lt;结论【关键目标】!$C$28,0,(发电量计算【计算逻辑页】!R1060+发电量计算【计算逻辑页】!T1059-结论【关键目标】!$C$28))</f>
        <v>0</v>
      </c>
      <c r="V1060" s="5">
        <f t="shared" si="148"/>
        <v>0</v>
      </c>
      <c r="W1060" s="5">
        <f t="shared" si="149"/>
        <v>0</v>
      </c>
      <c r="X1060" s="5">
        <f t="shared" si="152"/>
        <v>0</v>
      </c>
    </row>
    <row r="1061" spans="1:24" x14ac:dyDescent="0.15">
      <c r="A1061" s="7">
        <v>1060</v>
      </c>
      <c r="B1061" s="7">
        <v>2</v>
      </c>
      <c r="C1061" s="7">
        <v>14</v>
      </c>
      <c r="D1061" s="7">
        <v>4</v>
      </c>
      <c r="E1061" s="7">
        <v>45</v>
      </c>
      <c r="F1061" s="7">
        <v>-5</v>
      </c>
      <c r="G1061" s="7">
        <v>0</v>
      </c>
      <c r="H1061" s="7">
        <f t="shared" si="144"/>
        <v>2</v>
      </c>
      <c r="I1061" s="16">
        <f t="shared" si="145"/>
        <v>44971</v>
      </c>
      <c r="J1061" s="17">
        <v>0.2407</v>
      </c>
      <c r="K1061" s="18">
        <f>G1061*结论【关键目标】!C$27*0.7735*0.001</f>
        <v>0</v>
      </c>
      <c r="L1061" s="5">
        <v>-33180.399080000003</v>
      </c>
      <c r="M1061" s="5">
        <f>ABS(IF(L1061&lt;=0,L1061/耗电量关键数据!$B$6/1000,L1061/耗电量关键数据!$B$5/1000))</f>
        <v>13.272159632000001</v>
      </c>
      <c r="N1061" s="5">
        <f>电气设备逐时使用率计算!H1037</f>
        <v>1.1688450000000001</v>
      </c>
      <c r="O1061" s="5">
        <f>灯光逐时使用率计算!H1037</f>
        <v>0.37403039999999999</v>
      </c>
      <c r="P1061" s="19">
        <f t="shared" si="146"/>
        <v>14.815035032000003</v>
      </c>
      <c r="Q1061" s="19">
        <f t="shared" si="150"/>
        <v>0</v>
      </c>
      <c r="R1061" s="20">
        <f t="shared" si="147"/>
        <v>0</v>
      </c>
      <c r="S1061" s="20">
        <f t="shared" si="151"/>
        <v>0</v>
      </c>
      <c r="T1061" s="20">
        <f>IF((T1060+R1061)&lt;0,0,IF((T1060+R1061)&gt;结论【关键目标】!C$28,结论【关键目标】!C$28,T1060+R1061))</f>
        <v>0</v>
      </c>
      <c r="U1061" s="19">
        <f>IF((T1060+R1061)&lt;结论【关键目标】!$C$28,0,(发电量计算【计算逻辑页】!R1061+发电量计算【计算逻辑页】!T1060-结论【关键目标】!$C$28))</f>
        <v>0</v>
      </c>
      <c r="V1061" s="5">
        <f t="shared" si="148"/>
        <v>0</v>
      </c>
      <c r="W1061" s="5">
        <f t="shared" si="149"/>
        <v>0</v>
      </c>
      <c r="X1061" s="5">
        <f t="shared" si="152"/>
        <v>0</v>
      </c>
    </row>
    <row r="1062" spans="1:24" x14ac:dyDescent="0.15">
      <c r="A1062" s="7">
        <v>1061</v>
      </c>
      <c r="B1062" s="7">
        <v>2</v>
      </c>
      <c r="C1062" s="7">
        <v>14</v>
      </c>
      <c r="D1062" s="7">
        <v>5</v>
      </c>
      <c r="E1062" s="7">
        <v>45</v>
      </c>
      <c r="F1062" s="7">
        <v>-5</v>
      </c>
      <c r="G1062" s="7">
        <v>0</v>
      </c>
      <c r="H1062" s="7">
        <f t="shared" si="144"/>
        <v>2</v>
      </c>
      <c r="I1062" s="16">
        <f t="shared" si="145"/>
        <v>44971</v>
      </c>
      <c r="J1062" s="17">
        <v>0.2407</v>
      </c>
      <c r="K1062" s="18">
        <f>G1062*结论【关键目标】!C$27*0.7735*0.001</f>
        <v>0</v>
      </c>
      <c r="L1062" s="5">
        <v>-34745.30762</v>
      </c>
      <c r="M1062" s="5">
        <f>ABS(IF(L1062&lt;=0,L1062/耗电量关键数据!$B$6/1000,L1062/耗电量关键数据!$B$5/1000))</f>
        <v>13.898123047999999</v>
      </c>
      <c r="N1062" s="5">
        <f>电气设备逐时使用率计算!H1038</f>
        <v>1.1688450000000001</v>
      </c>
      <c r="O1062" s="5">
        <f>灯光逐时使用率计算!H1038</f>
        <v>0.37403039999999999</v>
      </c>
      <c r="P1062" s="19">
        <f t="shared" si="146"/>
        <v>15.440998448</v>
      </c>
      <c r="Q1062" s="19">
        <f t="shared" si="150"/>
        <v>0</v>
      </c>
      <c r="R1062" s="20">
        <f t="shared" si="147"/>
        <v>0</v>
      </c>
      <c r="S1062" s="20">
        <f t="shared" si="151"/>
        <v>0</v>
      </c>
      <c r="T1062" s="20">
        <f>IF((T1061+R1062)&lt;0,0,IF((T1061+R1062)&gt;结论【关键目标】!C$28,结论【关键目标】!C$28,T1061+R1062))</f>
        <v>0</v>
      </c>
      <c r="U1062" s="19">
        <f>IF((T1061+R1062)&lt;结论【关键目标】!$C$28,0,(发电量计算【计算逻辑页】!R1062+发电量计算【计算逻辑页】!T1061-结论【关键目标】!$C$28))</f>
        <v>0</v>
      </c>
      <c r="V1062" s="5">
        <f t="shared" si="148"/>
        <v>0</v>
      </c>
      <c r="W1062" s="5">
        <f t="shared" si="149"/>
        <v>0</v>
      </c>
      <c r="X1062" s="5">
        <f t="shared" si="152"/>
        <v>0</v>
      </c>
    </row>
    <row r="1063" spans="1:24" x14ac:dyDescent="0.15">
      <c r="A1063" s="7">
        <v>1062</v>
      </c>
      <c r="B1063" s="7">
        <v>2</v>
      </c>
      <c r="C1063" s="7">
        <v>14</v>
      </c>
      <c r="D1063" s="7">
        <v>6</v>
      </c>
      <c r="E1063" s="7">
        <v>45</v>
      </c>
      <c r="F1063" s="7">
        <v>-2.7</v>
      </c>
      <c r="G1063" s="7">
        <v>0</v>
      </c>
      <c r="H1063" s="7">
        <f t="shared" si="144"/>
        <v>2</v>
      </c>
      <c r="I1063" s="16">
        <f t="shared" si="145"/>
        <v>44971</v>
      </c>
      <c r="J1063" s="17">
        <v>0.2407</v>
      </c>
      <c r="K1063" s="18">
        <f>G1063*结论【关键目标】!C$27*0.7735*0.001</f>
        <v>0</v>
      </c>
      <c r="L1063" s="5">
        <v>-35620.705739999998</v>
      </c>
      <c r="M1063" s="5">
        <f>ABS(IF(L1063&lt;=0,L1063/耗电量关键数据!$B$6/1000,L1063/耗电量关键数据!$B$5/1000))</f>
        <v>14.248282295999999</v>
      </c>
      <c r="N1063" s="5">
        <f>电气设备逐时使用率计算!H1039</f>
        <v>1.1688450000000001</v>
      </c>
      <c r="O1063" s="5">
        <f>灯光逐时使用率计算!H1039</f>
        <v>0.37403039999999999</v>
      </c>
      <c r="P1063" s="19">
        <f t="shared" si="146"/>
        <v>15.791157696000001</v>
      </c>
      <c r="Q1063" s="19">
        <f t="shared" si="150"/>
        <v>0</v>
      </c>
      <c r="R1063" s="20">
        <f t="shared" si="147"/>
        <v>0</v>
      </c>
      <c r="S1063" s="20">
        <f t="shared" si="151"/>
        <v>0</v>
      </c>
      <c r="T1063" s="20">
        <f>IF((T1062+R1063)&lt;0,0,IF((T1062+R1063)&gt;结论【关键目标】!C$28,结论【关键目标】!C$28,T1062+R1063))</f>
        <v>0</v>
      </c>
      <c r="U1063" s="19">
        <f>IF((T1062+R1063)&lt;结论【关键目标】!$C$28,0,(发电量计算【计算逻辑页】!R1063+发电量计算【计算逻辑页】!T1062-结论【关键目标】!$C$28))</f>
        <v>0</v>
      </c>
      <c r="V1063" s="5">
        <f t="shared" si="148"/>
        <v>0</v>
      </c>
      <c r="W1063" s="5">
        <f t="shared" si="149"/>
        <v>0</v>
      </c>
      <c r="X1063" s="5">
        <f t="shared" si="152"/>
        <v>0</v>
      </c>
    </row>
    <row r="1064" spans="1:24" x14ac:dyDescent="0.15">
      <c r="A1064" s="7">
        <v>1063</v>
      </c>
      <c r="B1064" s="7">
        <v>2</v>
      </c>
      <c r="C1064" s="7">
        <v>14</v>
      </c>
      <c r="D1064" s="7">
        <v>7</v>
      </c>
      <c r="E1064" s="7">
        <v>45</v>
      </c>
      <c r="F1064" s="7">
        <v>-5</v>
      </c>
      <c r="G1064" s="7">
        <v>25.9</v>
      </c>
      <c r="H1064" s="7">
        <f t="shared" si="144"/>
        <v>2</v>
      </c>
      <c r="I1064" s="16">
        <f t="shared" si="145"/>
        <v>44971</v>
      </c>
      <c r="J1064" s="17">
        <v>0.2407</v>
      </c>
      <c r="K1064" s="18">
        <f>G1064*结论【关键目标】!C$27*0.7735*0.001</f>
        <v>2.4040379999999999</v>
      </c>
      <c r="L1064" s="5">
        <v>-30989.52578</v>
      </c>
      <c r="M1064" s="5">
        <f>ABS(IF(L1064&lt;=0,L1064/耗电量关键数据!$B$6/1000,L1064/耗电量关键数据!$B$5/1000))</f>
        <v>12.395810312</v>
      </c>
      <c r="N1064" s="5">
        <f>电气设备逐时使用率计算!H1040</f>
        <v>2.3376900000000003</v>
      </c>
      <c r="O1064" s="5">
        <f>灯光逐时使用率计算!H1040</f>
        <v>1.2467680000000001</v>
      </c>
      <c r="P1064" s="19">
        <f t="shared" si="146"/>
        <v>15.980268312</v>
      </c>
      <c r="Q1064" s="19">
        <f t="shared" si="150"/>
        <v>0</v>
      </c>
      <c r="R1064" s="20">
        <f t="shared" si="147"/>
        <v>2.4040379999999999</v>
      </c>
      <c r="S1064" s="20">
        <f t="shared" si="151"/>
        <v>0</v>
      </c>
      <c r="T1064" s="20">
        <f>IF((T1063+R1064)&lt;0,0,IF((T1063+R1064)&gt;结论【关键目标】!C$28,结论【关键目标】!C$28,T1063+R1064))</f>
        <v>2.4040379999999999</v>
      </c>
      <c r="U1064" s="19">
        <f>IF((T1063+R1064)&lt;结论【关键目标】!$C$28,0,(发电量计算【计算逻辑页】!R1064+发电量计算【计算逻辑页】!T1063-结论【关键目标】!$C$28))</f>
        <v>0</v>
      </c>
      <c r="V1064" s="5">
        <f t="shared" si="148"/>
        <v>0</v>
      </c>
      <c r="W1064" s="5">
        <f t="shared" si="149"/>
        <v>0.57865194659999997</v>
      </c>
      <c r="X1064" s="5">
        <f t="shared" si="152"/>
        <v>0</v>
      </c>
    </row>
    <row r="1065" spans="1:24" x14ac:dyDescent="0.15">
      <c r="A1065" s="7">
        <v>1064</v>
      </c>
      <c r="B1065" s="7">
        <v>2</v>
      </c>
      <c r="C1065" s="7">
        <v>14</v>
      </c>
      <c r="D1065" s="7">
        <v>8</v>
      </c>
      <c r="E1065" s="7">
        <v>45</v>
      </c>
      <c r="F1065" s="7">
        <v>-5</v>
      </c>
      <c r="G1065" s="7">
        <v>162.5</v>
      </c>
      <c r="H1065" s="7">
        <f t="shared" si="144"/>
        <v>2</v>
      </c>
      <c r="I1065" s="16">
        <f t="shared" si="145"/>
        <v>44971</v>
      </c>
      <c r="J1065" s="17">
        <v>0.70809999999999995</v>
      </c>
      <c r="K1065" s="18">
        <f>G1065*结论【关键目标】!C$27*0.7735*0.001</f>
        <v>15.08325</v>
      </c>
      <c r="L1065" s="5">
        <v>-29366.70563</v>
      </c>
      <c r="M1065" s="5">
        <f>ABS(IF(L1065&lt;=0,L1065/耗电量关键数据!$B$6/1000,L1065/耗电量关键数据!$B$5/1000))</f>
        <v>11.746682252000001</v>
      </c>
      <c r="N1065" s="5">
        <f>电气设备逐时使用率计算!H1041</f>
        <v>11.688450000000001</v>
      </c>
      <c r="O1065" s="5">
        <f>灯光逐时使用率计算!H1041</f>
        <v>6.2338399999999998</v>
      </c>
      <c r="P1065" s="19">
        <f t="shared" si="146"/>
        <v>29.668972252000003</v>
      </c>
      <c r="Q1065" s="19">
        <f t="shared" si="150"/>
        <v>0</v>
      </c>
      <c r="R1065" s="20">
        <f t="shared" si="147"/>
        <v>15.08325</v>
      </c>
      <c r="S1065" s="20">
        <f t="shared" si="151"/>
        <v>0</v>
      </c>
      <c r="T1065" s="20">
        <f>IF((T1064+R1065)&lt;0,0,IF((T1064+R1065)&gt;结论【关键目标】!C$28,结论【关键目标】!C$28,T1064+R1065))</f>
        <v>17.487287999999999</v>
      </c>
      <c r="U1065" s="19">
        <f>IF((T1064+R1065)&lt;结论【关键目标】!$C$28,0,(发电量计算【计算逻辑页】!R1065+发电量计算【计算逻辑页】!T1064-结论【关键目标】!$C$28))</f>
        <v>0</v>
      </c>
      <c r="V1065" s="5">
        <f t="shared" si="148"/>
        <v>0</v>
      </c>
      <c r="W1065" s="5">
        <f t="shared" si="149"/>
        <v>10.680449325</v>
      </c>
      <c r="X1065" s="5">
        <f t="shared" si="152"/>
        <v>0</v>
      </c>
    </row>
    <row r="1066" spans="1:24" x14ac:dyDescent="0.15">
      <c r="A1066" s="7">
        <v>1065</v>
      </c>
      <c r="B1066" s="7">
        <v>2</v>
      </c>
      <c r="C1066" s="7">
        <v>14</v>
      </c>
      <c r="D1066" s="7">
        <v>9</v>
      </c>
      <c r="E1066" s="7">
        <v>45</v>
      </c>
      <c r="F1066" s="7">
        <v>-3.3</v>
      </c>
      <c r="G1066" s="7">
        <v>309.7</v>
      </c>
      <c r="H1066" s="7">
        <f t="shared" si="144"/>
        <v>2</v>
      </c>
      <c r="I1066" s="16">
        <f t="shared" si="145"/>
        <v>44971</v>
      </c>
      <c r="J1066" s="17">
        <v>0.70809999999999995</v>
      </c>
      <c r="K1066" s="18">
        <f>G1066*结论【关键目标】!C$27*0.7735*0.001</f>
        <v>28.746354</v>
      </c>
      <c r="L1066" s="5">
        <v>-9037.203974</v>
      </c>
      <c r="M1066" s="5">
        <f>ABS(IF(L1066&lt;=0,L1066/耗电量关键数据!$B$6/1000,L1066/耗电量关键数据!$B$5/1000))</f>
        <v>3.6148815895999999</v>
      </c>
      <c r="N1066" s="5">
        <f>电气设备逐时使用率计算!H1042</f>
        <v>22.208055000000002</v>
      </c>
      <c r="O1066" s="5">
        <f>灯光逐时使用率计算!H1042</f>
        <v>11.844296</v>
      </c>
      <c r="P1066" s="19">
        <f t="shared" si="146"/>
        <v>37.667232589600005</v>
      </c>
      <c r="Q1066" s="19">
        <f t="shared" si="150"/>
        <v>0</v>
      </c>
      <c r="R1066" s="20">
        <f t="shared" si="147"/>
        <v>28.746354</v>
      </c>
      <c r="S1066" s="20">
        <f t="shared" si="151"/>
        <v>0</v>
      </c>
      <c r="T1066" s="20">
        <f>IF((T1065+R1066)&lt;0,0,IF((T1065+R1066)&gt;结论【关键目标】!C$28,结论【关键目标】!C$28,T1065+R1066))</f>
        <v>22</v>
      </c>
      <c r="U1066" s="19">
        <f>IF((T1065+R1066)&lt;结论【关键目标】!$C$28,0,(发电量计算【计算逻辑页】!R1066+发电量计算【计算逻辑页】!T1065-结论【关键目标】!$C$28))</f>
        <v>24.233642000000003</v>
      </c>
      <c r="V1066" s="5">
        <f t="shared" si="148"/>
        <v>8.4817747000000008</v>
      </c>
      <c r="W1066" s="5">
        <f t="shared" si="149"/>
        <v>20.3552932674</v>
      </c>
      <c r="X1066" s="5">
        <f t="shared" si="152"/>
        <v>0</v>
      </c>
    </row>
    <row r="1067" spans="1:24" x14ac:dyDescent="0.15">
      <c r="A1067" s="7">
        <v>1066</v>
      </c>
      <c r="B1067" s="7">
        <v>2</v>
      </c>
      <c r="C1067" s="7">
        <v>14</v>
      </c>
      <c r="D1067" s="7">
        <v>10</v>
      </c>
      <c r="E1067" s="7">
        <v>45</v>
      </c>
      <c r="F1067" s="7">
        <v>-3</v>
      </c>
      <c r="G1067" s="7">
        <v>430.2</v>
      </c>
      <c r="H1067" s="7">
        <f t="shared" si="144"/>
        <v>2</v>
      </c>
      <c r="I1067" s="16">
        <f t="shared" si="145"/>
        <v>44971</v>
      </c>
      <c r="J1067" s="17">
        <v>0.70809999999999995</v>
      </c>
      <c r="K1067" s="18">
        <f>G1067*结论【关键目标】!C$27*0.7735*0.001</f>
        <v>39.931163999999995</v>
      </c>
      <c r="L1067" s="5">
        <v>-1997.3169889999999</v>
      </c>
      <c r="M1067" s="5">
        <f>ABS(IF(L1067&lt;=0,L1067/耗电量关键数据!$B$6/1000,L1067/耗电量关键数据!$B$5/1000))</f>
        <v>0.79892679560000002</v>
      </c>
      <c r="N1067" s="5">
        <f>电气设备逐时使用率计算!H1043</f>
        <v>22.208055000000002</v>
      </c>
      <c r="O1067" s="5">
        <f>灯光逐时使用率计算!H1043</f>
        <v>11.844296</v>
      </c>
      <c r="P1067" s="19">
        <f t="shared" si="146"/>
        <v>34.851277795599998</v>
      </c>
      <c r="Q1067" s="19">
        <f t="shared" si="150"/>
        <v>0</v>
      </c>
      <c r="R1067" s="20">
        <f t="shared" si="147"/>
        <v>39.931163999999995</v>
      </c>
      <c r="S1067" s="20">
        <f t="shared" si="151"/>
        <v>0</v>
      </c>
      <c r="T1067" s="20">
        <f>IF((T1066+R1067)&lt;0,0,IF((T1066+R1067)&gt;结论【关键目标】!C$28,结论【关键目标】!C$28,T1066+R1067))</f>
        <v>22</v>
      </c>
      <c r="U1067" s="19">
        <f>IF((T1066+R1067)&lt;结论【关键目标】!$C$28,0,(发电量计算【计算逻辑页】!R1067+发电量计算【计算逻辑页】!T1066-结论【关键目标】!$C$28))</f>
        <v>39.931163999999995</v>
      </c>
      <c r="V1067" s="5">
        <f t="shared" si="148"/>
        <v>13.975907399999997</v>
      </c>
      <c r="W1067" s="5">
        <f t="shared" si="149"/>
        <v>24.678189807064356</v>
      </c>
      <c r="X1067" s="5">
        <f t="shared" si="152"/>
        <v>0</v>
      </c>
    </row>
    <row r="1068" spans="1:24" x14ac:dyDescent="0.15">
      <c r="A1068" s="7">
        <v>1067</v>
      </c>
      <c r="B1068" s="7">
        <v>2</v>
      </c>
      <c r="C1068" s="7">
        <v>14</v>
      </c>
      <c r="D1068" s="7">
        <v>11</v>
      </c>
      <c r="E1068" s="7">
        <v>45</v>
      </c>
      <c r="F1068" s="7">
        <v>0</v>
      </c>
      <c r="G1068" s="7">
        <v>612.9</v>
      </c>
      <c r="H1068" s="7">
        <f t="shared" si="144"/>
        <v>2</v>
      </c>
      <c r="I1068" s="16">
        <f t="shared" si="145"/>
        <v>44971</v>
      </c>
      <c r="J1068" s="17">
        <v>1.2267999999999999</v>
      </c>
      <c r="K1068" s="18">
        <f>G1068*结论【关键目标】!C$27*0.7735*0.001</f>
        <v>56.889378000000001</v>
      </c>
      <c r="L1068" s="5">
        <v>0</v>
      </c>
      <c r="M1068" s="5">
        <f>ABS(IF(L1068&lt;=0,L1068/耗电量关键数据!$B$6/1000,L1068/耗电量关键数据!$B$5/1000))</f>
        <v>0</v>
      </c>
      <c r="N1068" s="5">
        <f>电气设备逐时使用率计算!H1044</f>
        <v>22.208055000000002</v>
      </c>
      <c r="O1068" s="5">
        <f>灯光逐时使用率计算!H1044</f>
        <v>11.844296</v>
      </c>
      <c r="P1068" s="19">
        <f t="shared" si="146"/>
        <v>34.052351000000002</v>
      </c>
      <c r="Q1068" s="19">
        <f t="shared" si="150"/>
        <v>34.052351000000002</v>
      </c>
      <c r="R1068" s="20">
        <f t="shared" si="147"/>
        <v>22.837026999999999</v>
      </c>
      <c r="S1068" s="20">
        <f t="shared" si="151"/>
        <v>0</v>
      </c>
      <c r="T1068" s="20">
        <f>IF((T1067+R1068)&lt;0,0,IF((T1067+R1068)&gt;结论【关键目标】!C$28,结论【关键目标】!C$28,T1067+R1068))</f>
        <v>22</v>
      </c>
      <c r="U1068" s="19">
        <f>IF((T1067+R1068)&lt;结论【关键目标】!$C$28,0,(发电量计算【计算逻辑页】!R1068+发电量计算【计算逻辑页】!T1067-结论【关键目标】!$C$28))</f>
        <v>22.837026999999999</v>
      </c>
      <c r="V1068" s="5">
        <f t="shared" si="148"/>
        <v>7.992959449999999</v>
      </c>
      <c r="W1068" s="5">
        <f t="shared" si="149"/>
        <v>41.775424206799997</v>
      </c>
      <c r="X1068" s="5">
        <f t="shared" si="152"/>
        <v>0</v>
      </c>
    </row>
    <row r="1069" spans="1:24" x14ac:dyDescent="0.15">
      <c r="A1069" s="7">
        <v>1068</v>
      </c>
      <c r="B1069" s="7">
        <v>2</v>
      </c>
      <c r="C1069" s="7">
        <v>14</v>
      </c>
      <c r="D1069" s="7">
        <v>12</v>
      </c>
      <c r="E1069" s="7">
        <v>45</v>
      </c>
      <c r="F1069" s="7">
        <v>3.4</v>
      </c>
      <c r="G1069" s="7">
        <v>717</v>
      </c>
      <c r="H1069" s="7">
        <f t="shared" si="144"/>
        <v>2</v>
      </c>
      <c r="I1069" s="16">
        <f t="shared" si="145"/>
        <v>44971</v>
      </c>
      <c r="J1069" s="17">
        <v>1.2267999999999999</v>
      </c>
      <c r="K1069" s="18">
        <f>G1069*结论【关键目标】!C$27*0.7735*0.001</f>
        <v>66.551940000000002</v>
      </c>
      <c r="L1069" s="5">
        <v>0</v>
      </c>
      <c r="M1069" s="5">
        <f>ABS(IF(L1069&lt;=0,L1069/耗电量关键数据!$B$6/1000,L1069/耗电量关键数据!$B$5/1000))</f>
        <v>0</v>
      </c>
      <c r="N1069" s="5">
        <f>电气设备逐时使用率计算!H1045</f>
        <v>11.688450000000001</v>
      </c>
      <c r="O1069" s="5">
        <f>灯光逐时使用率计算!H1045</f>
        <v>9.9741440000000008</v>
      </c>
      <c r="P1069" s="19">
        <f t="shared" si="146"/>
        <v>21.662594000000002</v>
      </c>
      <c r="Q1069" s="19">
        <f t="shared" si="150"/>
        <v>21.662594000000002</v>
      </c>
      <c r="R1069" s="20">
        <f t="shared" si="147"/>
        <v>44.889346000000003</v>
      </c>
      <c r="S1069" s="20">
        <f t="shared" si="151"/>
        <v>0</v>
      </c>
      <c r="T1069" s="20">
        <f>IF((T1068+R1069)&lt;0,0,IF((T1068+R1069)&gt;结论【关键目标】!C$28,结论【关键目标】!C$28,T1068+R1069))</f>
        <v>22</v>
      </c>
      <c r="U1069" s="19">
        <f>IF((T1068+R1069)&lt;结论【关键目标】!$C$28,0,(发电量计算【计算逻辑页】!R1069+发电量计算【计算逻辑页】!T1068-结论【关键目标】!$C$28))</f>
        <v>44.889346000000003</v>
      </c>
      <c r="V1069" s="5">
        <f t="shared" si="148"/>
        <v>15.711271099999999</v>
      </c>
      <c r="W1069" s="5">
        <f t="shared" si="149"/>
        <v>26.5756703192</v>
      </c>
      <c r="X1069" s="5">
        <f t="shared" si="152"/>
        <v>0</v>
      </c>
    </row>
    <row r="1070" spans="1:24" x14ac:dyDescent="0.15">
      <c r="A1070" s="7">
        <v>1069</v>
      </c>
      <c r="B1070" s="7">
        <v>2</v>
      </c>
      <c r="C1070" s="7">
        <v>14</v>
      </c>
      <c r="D1070" s="7">
        <v>13</v>
      </c>
      <c r="E1070" s="7">
        <v>45</v>
      </c>
      <c r="F1070" s="7">
        <v>5</v>
      </c>
      <c r="G1070" s="7">
        <v>666.7</v>
      </c>
      <c r="H1070" s="7">
        <f t="shared" si="144"/>
        <v>2</v>
      </c>
      <c r="I1070" s="16">
        <f t="shared" si="145"/>
        <v>44971</v>
      </c>
      <c r="J1070" s="17">
        <v>1.2267999999999999</v>
      </c>
      <c r="K1070" s="18">
        <f>G1070*结论【关键目标】!C$27*0.7735*0.001</f>
        <v>61.883094</v>
      </c>
      <c r="L1070" s="5">
        <v>0</v>
      </c>
      <c r="M1070" s="5">
        <f>ABS(IF(L1070&lt;=0,L1070/耗电量关键数据!$B$6/1000,L1070/耗电量关键数据!$B$5/1000))</f>
        <v>0</v>
      </c>
      <c r="N1070" s="5">
        <f>电气设备逐时使用率计算!H1046</f>
        <v>11.688450000000001</v>
      </c>
      <c r="O1070" s="5">
        <f>灯光逐时使用率计算!H1046</f>
        <v>9.9741440000000008</v>
      </c>
      <c r="P1070" s="19">
        <f t="shared" si="146"/>
        <v>21.662594000000002</v>
      </c>
      <c r="Q1070" s="19">
        <f t="shared" si="150"/>
        <v>21.662594000000002</v>
      </c>
      <c r="R1070" s="20">
        <f t="shared" si="147"/>
        <v>40.220500000000001</v>
      </c>
      <c r="S1070" s="20">
        <f t="shared" si="151"/>
        <v>0</v>
      </c>
      <c r="T1070" s="20">
        <f>IF((T1069+R1070)&lt;0,0,IF((T1069+R1070)&gt;结论【关键目标】!C$28,结论【关键目标】!C$28,T1069+R1070))</f>
        <v>22</v>
      </c>
      <c r="U1070" s="19">
        <f>IF((T1069+R1070)&lt;结论【关键目标】!$C$28,0,(发电量计算【计算逻辑页】!R1070+发电量计算【计算逻辑页】!T1069-结论【关键目标】!$C$28))</f>
        <v>40.220500000000001</v>
      </c>
      <c r="V1070" s="5">
        <f t="shared" si="148"/>
        <v>14.077174999999999</v>
      </c>
      <c r="W1070" s="5">
        <f t="shared" si="149"/>
        <v>26.5756703192</v>
      </c>
      <c r="X1070" s="5">
        <f t="shared" si="152"/>
        <v>0</v>
      </c>
    </row>
    <row r="1071" spans="1:24" x14ac:dyDescent="0.15">
      <c r="A1071" s="7">
        <v>1070</v>
      </c>
      <c r="B1071" s="7">
        <v>2</v>
      </c>
      <c r="C1071" s="7">
        <v>14</v>
      </c>
      <c r="D1071" s="7">
        <v>14</v>
      </c>
      <c r="E1071" s="7">
        <v>45</v>
      </c>
      <c r="F1071" s="7">
        <v>7</v>
      </c>
      <c r="G1071" s="7">
        <v>567</v>
      </c>
      <c r="H1071" s="7">
        <f t="shared" si="144"/>
        <v>2</v>
      </c>
      <c r="I1071" s="16">
        <f t="shared" si="145"/>
        <v>44971</v>
      </c>
      <c r="J1071" s="17">
        <v>1.2267999999999999</v>
      </c>
      <c r="K1071" s="18">
        <f>G1071*结论【关键目标】!C$27*0.7735*0.001</f>
        <v>52.628939999999993</v>
      </c>
      <c r="L1071" s="5">
        <v>0</v>
      </c>
      <c r="M1071" s="5">
        <f>ABS(IF(L1071&lt;=0,L1071/耗电量关键数据!$B$6/1000,L1071/耗电量关键数据!$B$5/1000))</f>
        <v>0</v>
      </c>
      <c r="N1071" s="5">
        <f>电气设备逐时使用率计算!H1047</f>
        <v>22.208055000000002</v>
      </c>
      <c r="O1071" s="5">
        <f>灯光逐时使用率计算!H1047</f>
        <v>11.844296</v>
      </c>
      <c r="P1071" s="19">
        <f t="shared" si="146"/>
        <v>34.052351000000002</v>
      </c>
      <c r="Q1071" s="19">
        <f t="shared" si="150"/>
        <v>34.052351000000002</v>
      </c>
      <c r="R1071" s="20">
        <f t="shared" si="147"/>
        <v>18.576588999999991</v>
      </c>
      <c r="S1071" s="20">
        <f t="shared" si="151"/>
        <v>0</v>
      </c>
      <c r="T1071" s="20">
        <f>IF((T1070+R1071)&lt;0,0,IF((T1070+R1071)&gt;结论【关键目标】!C$28,结论【关键目标】!C$28,T1070+R1071))</f>
        <v>22</v>
      </c>
      <c r="U1071" s="19">
        <f>IF((T1070+R1071)&lt;结论【关键目标】!$C$28,0,(发电量计算【计算逻辑页】!R1071+发电量计算【计算逻辑页】!T1070-结论【关键目标】!$C$28))</f>
        <v>18.576588999999991</v>
      </c>
      <c r="V1071" s="5">
        <f t="shared" si="148"/>
        <v>6.5018061499999966</v>
      </c>
      <c r="W1071" s="5">
        <f t="shared" si="149"/>
        <v>41.775424206799997</v>
      </c>
      <c r="X1071" s="5">
        <f t="shared" si="152"/>
        <v>0</v>
      </c>
    </row>
    <row r="1072" spans="1:24" x14ac:dyDescent="0.15">
      <c r="A1072" s="7">
        <v>1071</v>
      </c>
      <c r="B1072" s="7">
        <v>2</v>
      </c>
      <c r="C1072" s="7">
        <v>14</v>
      </c>
      <c r="D1072" s="7">
        <v>15</v>
      </c>
      <c r="E1072" s="7">
        <v>45</v>
      </c>
      <c r="F1072" s="7">
        <v>8</v>
      </c>
      <c r="G1072" s="7">
        <v>374.4</v>
      </c>
      <c r="H1072" s="7">
        <f t="shared" si="144"/>
        <v>2</v>
      </c>
      <c r="I1072" s="16">
        <f t="shared" si="145"/>
        <v>44971</v>
      </c>
      <c r="J1072" s="17">
        <v>1.2267999999999999</v>
      </c>
      <c r="K1072" s="18">
        <f>G1072*结论【关键目标】!C$27*0.7735*0.001</f>
        <v>34.751807999999997</v>
      </c>
      <c r="L1072" s="5">
        <v>0</v>
      </c>
      <c r="M1072" s="5">
        <f>ABS(IF(L1072&lt;=0,L1072/耗电量关键数据!$B$6/1000,L1072/耗电量关键数据!$B$5/1000))</f>
        <v>0</v>
      </c>
      <c r="N1072" s="5">
        <f>电气设备逐时使用率计算!H1048</f>
        <v>22.208055000000002</v>
      </c>
      <c r="O1072" s="5">
        <f>灯光逐时使用率计算!H1048</f>
        <v>11.844296</v>
      </c>
      <c r="P1072" s="19">
        <f t="shared" si="146"/>
        <v>34.052351000000002</v>
      </c>
      <c r="Q1072" s="19">
        <f t="shared" si="150"/>
        <v>34.052351000000002</v>
      </c>
      <c r="R1072" s="20">
        <f t="shared" si="147"/>
        <v>0.69945699999999533</v>
      </c>
      <c r="S1072" s="20">
        <f t="shared" si="151"/>
        <v>0</v>
      </c>
      <c r="T1072" s="20">
        <f>IF((T1071+R1072)&lt;0,0,IF((T1071+R1072)&gt;结论【关键目标】!C$28,结论【关键目标】!C$28,T1071+R1072))</f>
        <v>22</v>
      </c>
      <c r="U1072" s="19">
        <f>IF((T1071+R1072)&lt;结论【关键目标】!$C$28,0,(发电量计算【计算逻辑页】!R1072+发电量计算【计算逻辑页】!T1071-结论【关键目标】!$C$28))</f>
        <v>0.69945699999999533</v>
      </c>
      <c r="V1072" s="5">
        <f t="shared" si="148"/>
        <v>0.24480994999999836</v>
      </c>
      <c r="W1072" s="5">
        <f t="shared" si="149"/>
        <v>41.775424206799997</v>
      </c>
      <c r="X1072" s="5">
        <f t="shared" si="152"/>
        <v>0</v>
      </c>
    </row>
    <row r="1073" spans="1:24" x14ac:dyDescent="0.15">
      <c r="A1073" s="7">
        <v>1072</v>
      </c>
      <c r="B1073" s="7">
        <v>2</v>
      </c>
      <c r="C1073" s="7">
        <v>14</v>
      </c>
      <c r="D1073" s="7">
        <v>16</v>
      </c>
      <c r="E1073" s="7">
        <v>45</v>
      </c>
      <c r="F1073" s="7">
        <v>9</v>
      </c>
      <c r="G1073" s="7">
        <v>169.5</v>
      </c>
      <c r="H1073" s="7">
        <f t="shared" si="144"/>
        <v>2</v>
      </c>
      <c r="I1073" s="16">
        <f t="shared" si="145"/>
        <v>44971</v>
      </c>
      <c r="J1073" s="17">
        <v>0.70809999999999995</v>
      </c>
      <c r="K1073" s="18">
        <f>G1073*结论【关键目标】!C$27*0.7735*0.001</f>
        <v>15.732990000000001</v>
      </c>
      <c r="L1073" s="5">
        <v>0</v>
      </c>
      <c r="M1073" s="5">
        <f>ABS(IF(L1073&lt;=0,L1073/耗电量关键数据!$B$6/1000,L1073/耗电量关键数据!$B$5/1000))</f>
        <v>0</v>
      </c>
      <c r="N1073" s="5">
        <f>电气设备逐时使用率计算!H1049</f>
        <v>22.208055000000002</v>
      </c>
      <c r="O1073" s="5">
        <f>灯光逐时使用率计算!H1049</f>
        <v>11.844296</v>
      </c>
      <c r="P1073" s="19">
        <f t="shared" si="146"/>
        <v>34.052351000000002</v>
      </c>
      <c r="Q1073" s="19">
        <f t="shared" si="150"/>
        <v>0</v>
      </c>
      <c r="R1073" s="20">
        <f t="shared" si="147"/>
        <v>15.732990000000001</v>
      </c>
      <c r="S1073" s="20">
        <f t="shared" si="151"/>
        <v>0</v>
      </c>
      <c r="T1073" s="20">
        <f>IF((T1072+R1073)&lt;0,0,IF((T1072+R1073)&gt;结论【关键目标】!C$28,结论【关键目标】!C$28,T1072+R1073))</f>
        <v>22</v>
      </c>
      <c r="U1073" s="19">
        <f>IF((T1072+R1073)&lt;结论【关键目标】!$C$28,0,(发电量计算【计算逻辑页】!R1073+发电量计算【计算逻辑页】!T1072-结论【关键目标】!$C$28))</f>
        <v>15.732990000000001</v>
      </c>
      <c r="V1073" s="5">
        <f t="shared" si="148"/>
        <v>5.5065464999999998</v>
      </c>
      <c r="W1073" s="5">
        <f t="shared" si="149"/>
        <v>11.140530219</v>
      </c>
      <c r="X1073" s="5">
        <f t="shared" si="152"/>
        <v>0</v>
      </c>
    </row>
    <row r="1074" spans="1:24" x14ac:dyDescent="0.15">
      <c r="A1074" s="7">
        <v>1073</v>
      </c>
      <c r="B1074" s="7">
        <v>2</v>
      </c>
      <c r="C1074" s="7">
        <v>14</v>
      </c>
      <c r="D1074" s="7">
        <v>17</v>
      </c>
      <c r="E1074" s="7">
        <v>45</v>
      </c>
      <c r="F1074" s="7">
        <v>8</v>
      </c>
      <c r="G1074" s="7">
        <v>0</v>
      </c>
      <c r="H1074" s="7">
        <f t="shared" si="144"/>
        <v>2</v>
      </c>
      <c r="I1074" s="16">
        <f t="shared" si="145"/>
        <v>44971</v>
      </c>
      <c r="J1074" s="17">
        <v>0.70809999999999995</v>
      </c>
      <c r="K1074" s="18">
        <f>G1074*结论【关键目标】!C$27*0.7735*0.001</f>
        <v>0</v>
      </c>
      <c r="L1074" s="5">
        <v>-2641.1669099999999</v>
      </c>
      <c r="M1074" s="5">
        <f>ABS(IF(L1074&lt;=0,L1074/耗电量关键数据!$B$6/1000,L1074/耗电量关键数据!$B$5/1000))</f>
        <v>1.0564667640000001</v>
      </c>
      <c r="N1074" s="5">
        <f>电气设备逐时使用率计算!H1050</f>
        <v>22.208055000000002</v>
      </c>
      <c r="O1074" s="5">
        <f>灯光逐时使用率计算!H1050</f>
        <v>11.844296</v>
      </c>
      <c r="P1074" s="19">
        <f t="shared" si="146"/>
        <v>35.108817764000001</v>
      </c>
      <c r="Q1074" s="19">
        <f t="shared" si="150"/>
        <v>0</v>
      </c>
      <c r="R1074" s="20">
        <f t="shared" si="147"/>
        <v>0</v>
      </c>
      <c r="S1074" s="20">
        <f t="shared" si="151"/>
        <v>0</v>
      </c>
      <c r="T1074" s="20">
        <f>IF((T1073+R1074)&lt;0,0,IF((T1073+R1074)&gt;结论【关键目标】!C$28,结论【关键目标】!C$28,T1073+R1074))</f>
        <v>22</v>
      </c>
      <c r="U1074" s="19">
        <f>IF((T1073+R1074)&lt;结论【关键目标】!$C$28,0,(发电量计算【计算逻辑页】!R1074+发电量计算【计算逻辑页】!T1073-结论【关键目标】!$C$28))</f>
        <v>0</v>
      </c>
      <c r="V1074" s="5">
        <f t="shared" si="148"/>
        <v>0</v>
      </c>
      <c r="W1074" s="5">
        <f t="shared" si="149"/>
        <v>0</v>
      </c>
      <c r="X1074" s="5">
        <f t="shared" si="152"/>
        <v>0</v>
      </c>
    </row>
    <row r="1075" spans="1:24" x14ac:dyDescent="0.15">
      <c r="A1075" s="7">
        <v>1074</v>
      </c>
      <c r="B1075" s="7">
        <v>2</v>
      </c>
      <c r="C1075" s="7">
        <v>14</v>
      </c>
      <c r="D1075" s="7">
        <v>18</v>
      </c>
      <c r="E1075" s="7">
        <v>45</v>
      </c>
      <c r="F1075" s="7">
        <v>8.1999999999999993</v>
      </c>
      <c r="G1075" s="7">
        <v>0</v>
      </c>
      <c r="H1075" s="7">
        <f t="shared" si="144"/>
        <v>2</v>
      </c>
      <c r="I1075" s="16">
        <f t="shared" si="145"/>
        <v>44971</v>
      </c>
      <c r="J1075" s="17">
        <v>0.70809999999999995</v>
      </c>
      <c r="K1075" s="18">
        <f>G1075*结论【关键目标】!C$27*0.7735*0.001</f>
        <v>0</v>
      </c>
      <c r="L1075" s="5">
        <v>-19067.825690000001</v>
      </c>
      <c r="M1075" s="5">
        <f>ABS(IF(L1075&lt;=0,L1075/耗电量关键数据!$B$6/1000,L1075/耗电量关键数据!$B$5/1000))</f>
        <v>7.6271302760000008</v>
      </c>
      <c r="N1075" s="5">
        <f>电气设备逐时使用率计算!H1051</f>
        <v>7.0130699999999999</v>
      </c>
      <c r="O1075" s="5">
        <f>灯光逐时使用率计算!H1051</f>
        <v>3.7403040000000001</v>
      </c>
      <c r="P1075" s="19">
        <f t="shared" si="146"/>
        <v>18.380504276000003</v>
      </c>
      <c r="Q1075" s="19">
        <f t="shared" si="150"/>
        <v>0</v>
      </c>
      <c r="R1075" s="20">
        <f t="shared" si="147"/>
        <v>0</v>
      </c>
      <c r="S1075" s="20">
        <f t="shared" si="151"/>
        <v>0</v>
      </c>
      <c r="T1075" s="20">
        <f>IF((T1074+R1075)&lt;0,0,IF((T1074+R1075)&gt;结论【关键目标】!C$28,结论【关键目标】!C$28,T1074+R1075))</f>
        <v>22</v>
      </c>
      <c r="U1075" s="19">
        <f>IF((T1074+R1075)&lt;结论【关键目标】!$C$28,0,(发电量计算【计算逻辑页】!R1075+发电量计算【计算逻辑页】!T1074-结论【关键目标】!$C$28))</f>
        <v>0</v>
      </c>
      <c r="V1075" s="5">
        <f t="shared" si="148"/>
        <v>0</v>
      </c>
      <c r="W1075" s="5">
        <f t="shared" si="149"/>
        <v>0</v>
      </c>
      <c r="X1075" s="5">
        <f t="shared" si="152"/>
        <v>0</v>
      </c>
    </row>
    <row r="1076" spans="1:24" x14ac:dyDescent="0.15">
      <c r="A1076" s="7">
        <v>1075</v>
      </c>
      <c r="B1076" s="7">
        <v>2</v>
      </c>
      <c r="C1076" s="7">
        <v>14</v>
      </c>
      <c r="D1076" s="7">
        <v>19</v>
      </c>
      <c r="E1076" s="7">
        <v>45</v>
      </c>
      <c r="F1076" s="7">
        <v>5</v>
      </c>
      <c r="G1076" s="7">
        <v>0</v>
      </c>
      <c r="H1076" s="7">
        <f t="shared" si="144"/>
        <v>2</v>
      </c>
      <c r="I1076" s="16">
        <f t="shared" si="145"/>
        <v>44971</v>
      </c>
      <c r="J1076" s="17">
        <v>1.2267999999999999</v>
      </c>
      <c r="K1076" s="18">
        <f>G1076*结论【关键目标】!C$27*0.7735*0.001</f>
        <v>0</v>
      </c>
      <c r="L1076" s="5">
        <v>-10505.698759999999</v>
      </c>
      <c r="M1076" s="5">
        <f>ABS(IF(L1076&lt;=0,L1076/耗电量关键数据!$B$6/1000,L1076/耗电量关键数据!$B$5/1000))</f>
        <v>4.2022795039999998</v>
      </c>
      <c r="N1076" s="5">
        <f>电气设备逐时使用率计算!H1052</f>
        <v>7.0130699999999999</v>
      </c>
      <c r="O1076" s="5">
        <f>灯光逐时使用率计算!H1052</f>
        <v>3.7403040000000001</v>
      </c>
      <c r="P1076" s="19">
        <f t="shared" si="146"/>
        <v>14.955653503999999</v>
      </c>
      <c r="Q1076" s="19">
        <f t="shared" si="150"/>
        <v>14.955653503999999</v>
      </c>
      <c r="R1076" s="20">
        <f t="shared" si="147"/>
        <v>-14.955653503999999</v>
      </c>
      <c r="S1076" s="20">
        <f t="shared" si="151"/>
        <v>14.955653503999999</v>
      </c>
      <c r="T1076" s="20">
        <f>IF((T1075+R1076)&lt;0,0,IF((T1075+R1076)&gt;结论【关键目标】!C$28,结论【关键目标】!C$28,T1075+R1076))</f>
        <v>7.0443464960000011</v>
      </c>
      <c r="U1076" s="19">
        <f>IF((T1075+R1076)&lt;结论【关键目标】!$C$28,0,(发电量计算【计算逻辑页】!R1076+发电量计算【计算逻辑页】!T1075-结论【关键目标】!$C$28))</f>
        <v>0</v>
      </c>
      <c r="V1076" s="5">
        <f t="shared" si="148"/>
        <v>0</v>
      </c>
      <c r="W1076" s="5">
        <f t="shared" si="149"/>
        <v>0</v>
      </c>
      <c r="X1076" s="5">
        <f t="shared" si="152"/>
        <v>6.1764830076928003</v>
      </c>
    </row>
    <row r="1077" spans="1:24" x14ac:dyDescent="0.15">
      <c r="A1077" s="7">
        <v>1076</v>
      </c>
      <c r="B1077" s="7">
        <v>2</v>
      </c>
      <c r="C1077" s="7">
        <v>14</v>
      </c>
      <c r="D1077" s="7">
        <v>20</v>
      </c>
      <c r="E1077" s="7">
        <v>45</v>
      </c>
      <c r="F1077" s="7">
        <v>4</v>
      </c>
      <c r="G1077" s="7">
        <v>0</v>
      </c>
      <c r="H1077" s="7">
        <f t="shared" si="144"/>
        <v>2</v>
      </c>
      <c r="I1077" s="16">
        <f t="shared" si="145"/>
        <v>44971</v>
      </c>
      <c r="J1077" s="17">
        <v>1.2267999999999999</v>
      </c>
      <c r="K1077" s="18">
        <f>G1077*结论【关键目标】!C$27*0.7735*0.001</f>
        <v>0</v>
      </c>
      <c r="L1077" s="5">
        <v>-20445.223030000001</v>
      </c>
      <c r="M1077" s="5">
        <f>ABS(IF(L1077&lt;=0,L1077/耗电量关键数据!$B$6/1000,L1077/耗电量关键数据!$B$5/1000))</f>
        <v>8.1780892120000015</v>
      </c>
      <c r="N1077" s="5">
        <f>电气设备逐时使用率计算!H1053</f>
        <v>1.1688450000000001</v>
      </c>
      <c r="O1077" s="5">
        <f>灯光逐时使用率计算!H1053</f>
        <v>0.37403039999999999</v>
      </c>
      <c r="P1077" s="19">
        <f t="shared" si="146"/>
        <v>9.7209646120000013</v>
      </c>
      <c r="Q1077" s="19">
        <f t="shared" si="150"/>
        <v>9.7209646120000013</v>
      </c>
      <c r="R1077" s="20">
        <f t="shared" si="147"/>
        <v>-9.7209646120000013</v>
      </c>
      <c r="S1077" s="20">
        <f t="shared" si="151"/>
        <v>9.7209646120000013</v>
      </c>
      <c r="T1077" s="20">
        <f>IF((T1076+R1077)&lt;0,0,IF((T1076+R1077)&gt;结论【关键目标】!C$28,结论【关键目标】!C$28,T1076+R1077))</f>
        <v>0</v>
      </c>
      <c r="U1077" s="19">
        <f>IF((T1076+R1077)&lt;结论【关键目标】!$C$28,0,(发电量计算【计算逻辑页】!R1077+发电量计算【计算逻辑页】!T1076-结论【关键目标】!$C$28))</f>
        <v>0</v>
      </c>
      <c r="V1077" s="5">
        <f t="shared" si="148"/>
        <v>0</v>
      </c>
      <c r="W1077" s="5">
        <f t="shared" si="149"/>
        <v>0</v>
      </c>
      <c r="X1077" s="5">
        <f t="shared" si="152"/>
        <v>0</v>
      </c>
    </row>
    <row r="1078" spans="1:24" x14ac:dyDescent="0.15">
      <c r="A1078" s="7">
        <v>1077</v>
      </c>
      <c r="B1078" s="7">
        <v>2</v>
      </c>
      <c r="C1078" s="7">
        <v>14</v>
      </c>
      <c r="D1078" s="7">
        <v>21</v>
      </c>
      <c r="E1078" s="7">
        <v>45</v>
      </c>
      <c r="F1078" s="7">
        <v>3.3</v>
      </c>
      <c r="G1078" s="7">
        <v>0</v>
      </c>
      <c r="H1078" s="7">
        <f t="shared" si="144"/>
        <v>2</v>
      </c>
      <c r="I1078" s="16">
        <f t="shared" si="145"/>
        <v>44971</v>
      </c>
      <c r="J1078" s="17">
        <v>1.2267999999999999</v>
      </c>
      <c r="K1078" s="18">
        <f>G1078*结论【关键目标】!C$27*0.7735*0.001</f>
        <v>0</v>
      </c>
      <c r="L1078" s="5">
        <v>-24037.731459999999</v>
      </c>
      <c r="M1078" s="5">
        <f>ABS(IF(L1078&lt;=0,L1078/耗电量关键数据!$B$6/1000,L1078/耗电量关键数据!$B$5/1000))</f>
        <v>9.6150925839999992</v>
      </c>
      <c r="N1078" s="5">
        <f>电气设备逐时使用率计算!H1054</f>
        <v>1.1688450000000001</v>
      </c>
      <c r="O1078" s="5">
        <f>灯光逐时使用率计算!H1054</f>
        <v>0.37403039999999999</v>
      </c>
      <c r="P1078" s="19">
        <f t="shared" si="146"/>
        <v>11.157967984000001</v>
      </c>
      <c r="Q1078" s="19">
        <f t="shared" si="150"/>
        <v>11.157967984000001</v>
      </c>
      <c r="R1078" s="20">
        <f t="shared" si="147"/>
        <v>-11.157967984000001</v>
      </c>
      <c r="S1078" s="20">
        <f t="shared" si="151"/>
        <v>11.157967984000001</v>
      </c>
      <c r="T1078" s="20">
        <f>IF((T1077+R1078)&lt;0,0,IF((T1077+R1078)&gt;结论【关键目标】!C$28,结论【关键目标】!C$28,T1077+R1078))</f>
        <v>0</v>
      </c>
      <c r="U1078" s="19">
        <f>IF((T1077+R1078)&lt;结论【关键目标】!$C$28,0,(发电量计算【计算逻辑页】!R1078+发电量计算【计算逻辑页】!T1077-结论【关键目标】!$C$28))</f>
        <v>0</v>
      </c>
      <c r="V1078" s="5">
        <f t="shared" si="148"/>
        <v>0</v>
      </c>
      <c r="W1078" s="5">
        <f t="shared" si="149"/>
        <v>0</v>
      </c>
      <c r="X1078" s="5">
        <f t="shared" si="152"/>
        <v>0</v>
      </c>
    </row>
    <row r="1079" spans="1:24" x14ac:dyDescent="0.15">
      <c r="A1079" s="7">
        <v>1078</v>
      </c>
      <c r="B1079" s="7">
        <v>2</v>
      </c>
      <c r="C1079" s="7">
        <v>14</v>
      </c>
      <c r="D1079" s="7">
        <v>22</v>
      </c>
      <c r="E1079" s="7">
        <v>45</v>
      </c>
      <c r="F1079" s="7">
        <v>1</v>
      </c>
      <c r="G1079" s="7">
        <v>0</v>
      </c>
      <c r="H1079" s="7">
        <f t="shared" si="144"/>
        <v>2</v>
      </c>
      <c r="I1079" s="16">
        <f t="shared" si="145"/>
        <v>44971</v>
      </c>
      <c r="J1079" s="17">
        <v>0.70809999999999995</v>
      </c>
      <c r="K1079" s="18">
        <f>G1079*结论【关键目标】!C$27*0.7735*0.001</f>
        <v>0</v>
      </c>
      <c r="L1079" s="5">
        <v>-25732.2873</v>
      </c>
      <c r="M1079" s="5">
        <f>ABS(IF(L1079&lt;=0,L1079/耗电量关键数据!$B$6/1000,L1079/耗电量关键数据!$B$5/1000))</f>
        <v>10.292914919999999</v>
      </c>
      <c r="N1079" s="5">
        <f>电气设备逐时使用率计算!H1055</f>
        <v>1.1688450000000001</v>
      </c>
      <c r="O1079" s="5">
        <f>灯光逐时使用率计算!H1055</f>
        <v>0.37403039999999999</v>
      </c>
      <c r="P1079" s="19">
        <f t="shared" si="146"/>
        <v>11.835790319999999</v>
      </c>
      <c r="Q1079" s="19">
        <f t="shared" si="150"/>
        <v>0</v>
      </c>
      <c r="R1079" s="20">
        <f t="shared" si="147"/>
        <v>0</v>
      </c>
      <c r="S1079" s="20">
        <f t="shared" si="151"/>
        <v>0</v>
      </c>
      <c r="T1079" s="20">
        <f>IF((T1078+R1079)&lt;0,0,IF((T1078+R1079)&gt;结论【关键目标】!C$28,结论【关键目标】!C$28,T1078+R1079))</f>
        <v>0</v>
      </c>
      <c r="U1079" s="19">
        <f>IF((T1078+R1079)&lt;结论【关键目标】!$C$28,0,(发电量计算【计算逻辑页】!R1079+发电量计算【计算逻辑页】!T1078-结论【关键目标】!$C$28))</f>
        <v>0</v>
      </c>
      <c r="V1079" s="5">
        <f t="shared" si="148"/>
        <v>0</v>
      </c>
      <c r="W1079" s="5">
        <f t="shared" si="149"/>
        <v>0</v>
      </c>
      <c r="X1079" s="5">
        <f t="shared" si="152"/>
        <v>0</v>
      </c>
    </row>
    <row r="1080" spans="1:24" x14ac:dyDescent="0.15">
      <c r="A1080" s="7">
        <v>1079</v>
      </c>
      <c r="B1080" s="7">
        <v>2</v>
      </c>
      <c r="C1080" s="7">
        <v>14</v>
      </c>
      <c r="D1080" s="7">
        <v>23</v>
      </c>
      <c r="E1080" s="7">
        <v>45</v>
      </c>
      <c r="F1080" s="7">
        <v>0</v>
      </c>
      <c r="G1080" s="7">
        <v>0</v>
      </c>
      <c r="H1080" s="7">
        <f t="shared" si="144"/>
        <v>2</v>
      </c>
      <c r="I1080" s="16">
        <f t="shared" si="145"/>
        <v>44971</v>
      </c>
      <c r="J1080" s="17">
        <v>0.70809999999999995</v>
      </c>
      <c r="K1080" s="18">
        <f>G1080*结论【关键目标】!C$27*0.7735*0.001</f>
        <v>0</v>
      </c>
      <c r="L1080" s="5">
        <v>-27137.102309999998</v>
      </c>
      <c r="M1080" s="5">
        <f>ABS(IF(L1080&lt;=0,L1080/耗电量关键数据!$B$6/1000,L1080/耗电量关键数据!$B$5/1000))</f>
        <v>10.854840923999999</v>
      </c>
      <c r="N1080" s="5">
        <f>电气设备逐时使用率计算!H1056</f>
        <v>1.1688450000000001</v>
      </c>
      <c r="O1080" s="5">
        <f>灯光逐时使用率计算!H1056</f>
        <v>0.37403039999999999</v>
      </c>
      <c r="P1080" s="19">
        <f t="shared" si="146"/>
        <v>12.397716323999999</v>
      </c>
      <c r="Q1080" s="19">
        <f t="shared" si="150"/>
        <v>0</v>
      </c>
      <c r="R1080" s="20">
        <f t="shared" si="147"/>
        <v>0</v>
      </c>
      <c r="S1080" s="20">
        <f t="shared" si="151"/>
        <v>0</v>
      </c>
      <c r="T1080" s="20">
        <f>IF((T1079+R1080)&lt;0,0,IF((T1079+R1080)&gt;结论【关键目标】!C$28,结论【关键目标】!C$28,T1079+R1080))</f>
        <v>0</v>
      </c>
      <c r="U1080" s="19">
        <f>IF((T1079+R1080)&lt;结论【关键目标】!$C$28,0,(发电量计算【计算逻辑页】!R1080+发电量计算【计算逻辑页】!T1079-结论【关键目标】!$C$28))</f>
        <v>0</v>
      </c>
      <c r="V1080" s="5">
        <f t="shared" si="148"/>
        <v>0</v>
      </c>
      <c r="W1080" s="5">
        <f t="shared" si="149"/>
        <v>0</v>
      </c>
      <c r="X1080" s="5">
        <f t="shared" si="152"/>
        <v>0</v>
      </c>
    </row>
    <row r="1081" spans="1:24" x14ac:dyDescent="0.15">
      <c r="A1081" s="7">
        <v>1080</v>
      </c>
      <c r="B1081" s="7">
        <v>2</v>
      </c>
      <c r="C1081" s="7">
        <v>14</v>
      </c>
      <c r="D1081" s="7">
        <v>24</v>
      </c>
      <c r="E1081" s="7">
        <v>45</v>
      </c>
      <c r="F1081" s="7">
        <v>1.6</v>
      </c>
      <c r="G1081" s="7">
        <v>0</v>
      </c>
      <c r="H1081" s="7">
        <f t="shared" si="144"/>
        <v>2</v>
      </c>
      <c r="I1081" s="16">
        <f t="shared" si="145"/>
        <v>44971</v>
      </c>
      <c r="J1081" s="17">
        <v>0.2407</v>
      </c>
      <c r="K1081" s="18">
        <f>G1081*结论【关键目标】!C$27*0.7735*0.001</f>
        <v>0</v>
      </c>
      <c r="L1081" s="5">
        <v>-28855.9303</v>
      </c>
      <c r="M1081" s="5">
        <f>ABS(IF(L1081&lt;=0,L1081/耗电量关键数据!$B$6/1000,L1081/耗电量关键数据!$B$5/1000))</f>
        <v>11.54237212</v>
      </c>
      <c r="N1081" s="5">
        <f>电气设备逐时使用率计算!H1057</f>
        <v>1.1688450000000001</v>
      </c>
      <c r="O1081" s="5">
        <f>灯光逐时使用率计算!H1057</f>
        <v>0.37403039999999999</v>
      </c>
      <c r="P1081" s="19">
        <f t="shared" si="146"/>
        <v>13.085247520000001</v>
      </c>
      <c r="Q1081" s="19">
        <f t="shared" si="150"/>
        <v>0</v>
      </c>
      <c r="R1081" s="20">
        <f t="shared" si="147"/>
        <v>0</v>
      </c>
      <c r="S1081" s="20">
        <f t="shared" si="151"/>
        <v>0</v>
      </c>
      <c r="T1081" s="20">
        <f>IF((T1080+R1081)&lt;0,0,IF((T1080+R1081)&gt;结论【关键目标】!C$28,结论【关键目标】!C$28,T1080+R1081))</f>
        <v>0</v>
      </c>
      <c r="U1081" s="19">
        <f>IF((T1080+R1081)&lt;结论【关键目标】!$C$28,0,(发电量计算【计算逻辑页】!R1081+发电量计算【计算逻辑页】!T1080-结论【关键目标】!$C$28))</f>
        <v>0</v>
      </c>
      <c r="V1081" s="5">
        <f t="shared" si="148"/>
        <v>0</v>
      </c>
      <c r="W1081" s="5">
        <f t="shared" si="149"/>
        <v>0</v>
      </c>
      <c r="X1081" s="5">
        <f t="shared" si="152"/>
        <v>0</v>
      </c>
    </row>
    <row r="1082" spans="1:24" x14ac:dyDescent="0.15">
      <c r="A1082" s="7">
        <v>1081</v>
      </c>
      <c r="B1082" s="7">
        <v>2</v>
      </c>
      <c r="C1082" s="7">
        <v>15</v>
      </c>
      <c r="D1082" s="7">
        <v>1</v>
      </c>
      <c r="E1082" s="7">
        <v>46</v>
      </c>
      <c r="F1082" s="7">
        <v>-2</v>
      </c>
      <c r="G1082" s="7">
        <v>0</v>
      </c>
      <c r="H1082" s="7">
        <f t="shared" si="144"/>
        <v>3</v>
      </c>
      <c r="I1082" s="16">
        <f t="shared" si="145"/>
        <v>44972</v>
      </c>
      <c r="J1082" s="17">
        <v>0.2407</v>
      </c>
      <c r="K1082" s="18">
        <f>G1082*结论【关键目标】!C$27*0.7735*0.001</f>
        <v>0</v>
      </c>
      <c r="L1082" s="5">
        <v>-30129.808440000001</v>
      </c>
      <c r="M1082" s="5">
        <f>ABS(IF(L1082&lt;=0,L1082/耗电量关键数据!$B$6/1000,L1082/耗电量关键数据!$B$5/1000))</f>
        <v>12.051923376000001</v>
      </c>
      <c r="N1082" s="5">
        <f>电气设备逐时使用率计算!H1058</f>
        <v>1.1688450000000001</v>
      </c>
      <c r="O1082" s="5">
        <f>灯光逐时使用率计算!H1058</f>
        <v>0.37403039999999999</v>
      </c>
      <c r="P1082" s="19">
        <f t="shared" si="146"/>
        <v>13.594798776000003</v>
      </c>
      <c r="Q1082" s="19">
        <f t="shared" si="150"/>
        <v>0</v>
      </c>
      <c r="R1082" s="20">
        <f t="shared" si="147"/>
        <v>0</v>
      </c>
      <c r="S1082" s="20">
        <f t="shared" si="151"/>
        <v>0</v>
      </c>
      <c r="T1082" s="20">
        <f>IF((T1081+R1082)&lt;0,0,IF((T1081+R1082)&gt;结论【关键目标】!C$28,结论【关键目标】!C$28,T1081+R1082))</f>
        <v>0</v>
      </c>
      <c r="U1082" s="19">
        <f>IF((T1081+R1082)&lt;结论【关键目标】!$C$28,0,(发电量计算【计算逻辑页】!R1082+发电量计算【计算逻辑页】!T1081-结论【关键目标】!$C$28))</f>
        <v>0</v>
      </c>
      <c r="V1082" s="5">
        <f t="shared" si="148"/>
        <v>0</v>
      </c>
      <c r="W1082" s="5">
        <f t="shared" si="149"/>
        <v>0</v>
      </c>
      <c r="X1082" s="5">
        <f t="shared" si="152"/>
        <v>0</v>
      </c>
    </row>
    <row r="1083" spans="1:24" x14ac:dyDescent="0.15">
      <c r="A1083" s="7">
        <v>1082</v>
      </c>
      <c r="B1083" s="7">
        <v>2</v>
      </c>
      <c r="C1083" s="7">
        <v>15</v>
      </c>
      <c r="D1083" s="7">
        <v>2</v>
      </c>
      <c r="E1083" s="7">
        <v>46</v>
      </c>
      <c r="F1083" s="7">
        <v>-3</v>
      </c>
      <c r="G1083" s="7">
        <v>0</v>
      </c>
      <c r="H1083" s="7">
        <f t="shared" si="144"/>
        <v>3</v>
      </c>
      <c r="I1083" s="16">
        <f t="shared" si="145"/>
        <v>44972</v>
      </c>
      <c r="J1083" s="17">
        <v>0.2407</v>
      </c>
      <c r="K1083" s="18">
        <f>G1083*结论【关键目标】!C$27*0.7735*0.001</f>
        <v>0</v>
      </c>
      <c r="L1083" s="5">
        <v>-31651.636429999999</v>
      </c>
      <c r="M1083" s="5">
        <f>ABS(IF(L1083&lt;=0,L1083/耗电量关键数据!$B$6/1000,L1083/耗电量关键数据!$B$5/1000))</f>
        <v>12.660654572</v>
      </c>
      <c r="N1083" s="5">
        <f>电气设备逐时使用率计算!H1059</f>
        <v>1.1688450000000001</v>
      </c>
      <c r="O1083" s="5">
        <f>灯光逐时使用率计算!H1059</f>
        <v>0.37403039999999999</v>
      </c>
      <c r="P1083" s="19">
        <f t="shared" si="146"/>
        <v>14.203529972</v>
      </c>
      <c r="Q1083" s="19">
        <f t="shared" si="150"/>
        <v>0</v>
      </c>
      <c r="R1083" s="20">
        <f t="shared" si="147"/>
        <v>0</v>
      </c>
      <c r="S1083" s="20">
        <f t="shared" si="151"/>
        <v>0</v>
      </c>
      <c r="T1083" s="20">
        <f>IF((T1082+R1083)&lt;0,0,IF((T1082+R1083)&gt;结论【关键目标】!C$28,结论【关键目标】!C$28,T1082+R1083))</f>
        <v>0</v>
      </c>
      <c r="U1083" s="19">
        <f>IF((T1082+R1083)&lt;结论【关键目标】!$C$28,0,(发电量计算【计算逻辑页】!R1083+发电量计算【计算逻辑页】!T1082-结论【关键目标】!$C$28))</f>
        <v>0</v>
      </c>
      <c r="V1083" s="5">
        <f t="shared" si="148"/>
        <v>0</v>
      </c>
      <c r="W1083" s="5">
        <f t="shared" si="149"/>
        <v>0</v>
      </c>
      <c r="X1083" s="5">
        <f t="shared" si="152"/>
        <v>0</v>
      </c>
    </row>
    <row r="1084" spans="1:24" x14ac:dyDescent="0.15">
      <c r="A1084" s="7">
        <v>1083</v>
      </c>
      <c r="B1084" s="7">
        <v>2</v>
      </c>
      <c r="C1084" s="7">
        <v>15</v>
      </c>
      <c r="D1084" s="7">
        <v>3</v>
      </c>
      <c r="E1084" s="7">
        <v>46</v>
      </c>
      <c r="F1084" s="7">
        <v>4</v>
      </c>
      <c r="G1084" s="7">
        <v>0</v>
      </c>
      <c r="H1084" s="7">
        <f t="shared" si="144"/>
        <v>3</v>
      </c>
      <c r="I1084" s="16">
        <f t="shared" si="145"/>
        <v>44972</v>
      </c>
      <c r="J1084" s="17">
        <v>0.2407</v>
      </c>
      <c r="K1084" s="18">
        <f>G1084*结论【关键目标】!C$27*0.7735*0.001</f>
        <v>0</v>
      </c>
      <c r="L1084" s="5">
        <v>-33303.388440000002</v>
      </c>
      <c r="M1084" s="5">
        <f>ABS(IF(L1084&lt;=0,L1084/耗电量关键数据!$B$6/1000,L1084/耗电量关键数据!$B$5/1000))</f>
        <v>13.321355376000001</v>
      </c>
      <c r="N1084" s="5">
        <f>电气设备逐时使用率计算!H1060</f>
        <v>1.1688450000000001</v>
      </c>
      <c r="O1084" s="5">
        <f>灯光逐时使用率计算!H1060</f>
        <v>0.37403039999999999</v>
      </c>
      <c r="P1084" s="19">
        <f t="shared" si="146"/>
        <v>14.864230776000001</v>
      </c>
      <c r="Q1084" s="19">
        <f t="shared" si="150"/>
        <v>0</v>
      </c>
      <c r="R1084" s="20">
        <f t="shared" si="147"/>
        <v>0</v>
      </c>
      <c r="S1084" s="20">
        <f t="shared" si="151"/>
        <v>0</v>
      </c>
      <c r="T1084" s="20">
        <f>IF((T1083+R1084)&lt;0,0,IF((T1083+R1084)&gt;结论【关键目标】!C$28,结论【关键目标】!C$28,T1083+R1084))</f>
        <v>0</v>
      </c>
      <c r="U1084" s="19">
        <f>IF((T1083+R1084)&lt;结论【关键目标】!$C$28,0,(发电量计算【计算逻辑页】!R1084+发电量计算【计算逻辑页】!T1083-结论【关键目标】!$C$28))</f>
        <v>0</v>
      </c>
      <c r="V1084" s="5">
        <f t="shared" si="148"/>
        <v>0</v>
      </c>
      <c r="W1084" s="5">
        <f t="shared" si="149"/>
        <v>0</v>
      </c>
      <c r="X1084" s="5">
        <f t="shared" si="152"/>
        <v>0</v>
      </c>
    </row>
    <row r="1085" spans="1:24" x14ac:dyDescent="0.15">
      <c r="A1085" s="7">
        <v>1084</v>
      </c>
      <c r="B1085" s="7">
        <v>2</v>
      </c>
      <c r="C1085" s="7">
        <v>15</v>
      </c>
      <c r="D1085" s="7">
        <v>4</v>
      </c>
      <c r="E1085" s="7">
        <v>46</v>
      </c>
      <c r="F1085" s="7">
        <v>4</v>
      </c>
      <c r="G1085" s="7">
        <v>0</v>
      </c>
      <c r="H1085" s="7">
        <f t="shared" si="144"/>
        <v>3</v>
      </c>
      <c r="I1085" s="16">
        <f t="shared" si="145"/>
        <v>44972</v>
      </c>
      <c r="J1085" s="17">
        <v>0.2407</v>
      </c>
      <c r="K1085" s="18">
        <f>G1085*结论【关键目标】!C$27*0.7735*0.001</f>
        <v>0</v>
      </c>
      <c r="L1085" s="5">
        <v>-34923.893960000001</v>
      </c>
      <c r="M1085" s="5">
        <f>ABS(IF(L1085&lt;=0,L1085/耗电量关键数据!$B$6/1000,L1085/耗电量关键数据!$B$5/1000))</f>
        <v>13.969557584</v>
      </c>
      <c r="N1085" s="5">
        <f>电气设备逐时使用率计算!H1061</f>
        <v>1.1688450000000001</v>
      </c>
      <c r="O1085" s="5">
        <f>灯光逐时使用率计算!H1061</f>
        <v>0.37403039999999999</v>
      </c>
      <c r="P1085" s="19">
        <f t="shared" si="146"/>
        <v>15.512432984000002</v>
      </c>
      <c r="Q1085" s="19">
        <f t="shared" si="150"/>
        <v>0</v>
      </c>
      <c r="R1085" s="20">
        <f t="shared" si="147"/>
        <v>0</v>
      </c>
      <c r="S1085" s="20">
        <f t="shared" si="151"/>
        <v>0</v>
      </c>
      <c r="T1085" s="20">
        <f>IF((T1084+R1085)&lt;0,0,IF((T1084+R1085)&gt;结论【关键目标】!C$28,结论【关键目标】!C$28,T1084+R1085))</f>
        <v>0</v>
      </c>
      <c r="U1085" s="19">
        <f>IF((T1084+R1085)&lt;结论【关键目标】!$C$28,0,(发电量计算【计算逻辑页】!R1085+发电量计算【计算逻辑页】!T1084-结论【关键目标】!$C$28))</f>
        <v>0</v>
      </c>
      <c r="V1085" s="5">
        <f t="shared" si="148"/>
        <v>0</v>
      </c>
      <c r="W1085" s="5">
        <f t="shared" si="149"/>
        <v>0</v>
      </c>
      <c r="X1085" s="5">
        <f t="shared" si="152"/>
        <v>0</v>
      </c>
    </row>
    <row r="1086" spans="1:24" x14ac:dyDescent="0.15">
      <c r="A1086" s="7">
        <v>1085</v>
      </c>
      <c r="B1086" s="7">
        <v>2</v>
      </c>
      <c r="C1086" s="7">
        <v>15</v>
      </c>
      <c r="D1086" s="7">
        <v>5</v>
      </c>
      <c r="E1086" s="7">
        <v>46</v>
      </c>
      <c r="F1086" s="7">
        <v>3</v>
      </c>
      <c r="G1086" s="7">
        <v>0</v>
      </c>
      <c r="H1086" s="7">
        <f t="shared" si="144"/>
        <v>3</v>
      </c>
      <c r="I1086" s="16">
        <f t="shared" si="145"/>
        <v>44972</v>
      </c>
      <c r="J1086" s="17">
        <v>0.2407</v>
      </c>
      <c r="K1086" s="18">
        <f>G1086*结论【关键目标】!C$27*0.7735*0.001</f>
        <v>0</v>
      </c>
      <c r="L1086" s="5">
        <v>-36488.802499999998</v>
      </c>
      <c r="M1086" s="5">
        <f>ABS(IF(L1086&lt;=0,L1086/耗电量关键数据!$B$6/1000,L1086/耗电量关键数据!$B$5/1000))</f>
        <v>14.595520999999998</v>
      </c>
      <c r="N1086" s="5">
        <f>电气设备逐时使用率计算!H1062</f>
        <v>1.1688450000000001</v>
      </c>
      <c r="O1086" s="5">
        <f>灯光逐时使用率计算!H1062</f>
        <v>0.37403039999999999</v>
      </c>
      <c r="P1086" s="19">
        <f t="shared" si="146"/>
        <v>16.138396399999998</v>
      </c>
      <c r="Q1086" s="19">
        <f t="shared" si="150"/>
        <v>0</v>
      </c>
      <c r="R1086" s="20">
        <f t="shared" si="147"/>
        <v>0</v>
      </c>
      <c r="S1086" s="20">
        <f t="shared" si="151"/>
        <v>0</v>
      </c>
      <c r="T1086" s="20">
        <f>IF((T1085+R1086)&lt;0,0,IF((T1085+R1086)&gt;结论【关键目标】!C$28,结论【关键目标】!C$28,T1085+R1086))</f>
        <v>0</v>
      </c>
      <c r="U1086" s="19">
        <f>IF((T1085+R1086)&lt;结论【关键目标】!$C$28,0,(发电量计算【计算逻辑页】!R1086+发电量计算【计算逻辑页】!T1085-结论【关键目标】!$C$28))</f>
        <v>0</v>
      </c>
      <c r="V1086" s="5">
        <f t="shared" si="148"/>
        <v>0</v>
      </c>
      <c r="W1086" s="5">
        <f t="shared" si="149"/>
        <v>0</v>
      </c>
      <c r="X1086" s="5">
        <f t="shared" si="152"/>
        <v>0</v>
      </c>
    </row>
    <row r="1087" spans="1:24" x14ac:dyDescent="0.15">
      <c r="A1087" s="7">
        <v>1086</v>
      </c>
      <c r="B1087" s="7">
        <v>2</v>
      </c>
      <c r="C1087" s="7">
        <v>15</v>
      </c>
      <c r="D1087" s="7">
        <v>6</v>
      </c>
      <c r="E1087" s="7">
        <v>46</v>
      </c>
      <c r="F1087" s="7">
        <v>2.4</v>
      </c>
      <c r="G1087" s="7">
        <v>0</v>
      </c>
      <c r="H1087" s="7">
        <f t="shared" si="144"/>
        <v>3</v>
      </c>
      <c r="I1087" s="16">
        <f t="shared" si="145"/>
        <v>44972</v>
      </c>
      <c r="J1087" s="17">
        <v>0.2407</v>
      </c>
      <c r="K1087" s="18">
        <f>G1087*结论【关键目标】!C$27*0.7735*0.001</f>
        <v>0</v>
      </c>
      <c r="L1087" s="5">
        <v>-37392.102959999997</v>
      </c>
      <c r="M1087" s="5">
        <f>ABS(IF(L1087&lt;=0,L1087/耗电量关键数据!$B$6/1000,L1087/耗电量关键数据!$B$5/1000))</f>
        <v>14.956841183999998</v>
      </c>
      <c r="N1087" s="5">
        <f>电气设备逐时使用率计算!H1063</f>
        <v>1.1688450000000001</v>
      </c>
      <c r="O1087" s="5">
        <f>灯光逐时使用率计算!H1063</f>
        <v>0.37403039999999999</v>
      </c>
      <c r="P1087" s="19">
        <f t="shared" si="146"/>
        <v>16.499716583999998</v>
      </c>
      <c r="Q1087" s="19">
        <f t="shared" si="150"/>
        <v>0</v>
      </c>
      <c r="R1087" s="20">
        <f t="shared" si="147"/>
        <v>0</v>
      </c>
      <c r="S1087" s="20">
        <f t="shared" si="151"/>
        <v>0</v>
      </c>
      <c r="T1087" s="20">
        <f>IF((T1086+R1087)&lt;0,0,IF((T1086+R1087)&gt;结论【关键目标】!C$28,结论【关键目标】!C$28,T1086+R1087))</f>
        <v>0</v>
      </c>
      <c r="U1087" s="19">
        <f>IF((T1086+R1087)&lt;结论【关键目标】!$C$28,0,(发电量计算【计算逻辑页】!R1087+发电量计算【计算逻辑页】!T1086-结论【关键目标】!$C$28))</f>
        <v>0</v>
      </c>
      <c r="V1087" s="5">
        <f t="shared" si="148"/>
        <v>0</v>
      </c>
      <c r="W1087" s="5">
        <f t="shared" si="149"/>
        <v>0</v>
      </c>
      <c r="X1087" s="5">
        <f t="shared" si="152"/>
        <v>0</v>
      </c>
    </row>
    <row r="1088" spans="1:24" x14ac:dyDescent="0.15">
      <c r="A1088" s="7">
        <v>1087</v>
      </c>
      <c r="B1088" s="7">
        <v>2</v>
      </c>
      <c r="C1088" s="7">
        <v>15</v>
      </c>
      <c r="D1088" s="7">
        <v>7</v>
      </c>
      <c r="E1088" s="7">
        <v>46</v>
      </c>
      <c r="F1088" s="7">
        <v>1</v>
      </c>
      <c r="G1088" s="7">
        <v>41.6</v>
      </c>
      <c r="H1088" s="7">
        <f t="shared" si="144"/>
        <v>3</v>
      </c>
      <c r="I1088" s="16">
        <f t="shared" si="145"/>
        <v>44972</v>
      </c>
      <c r="J1088" s="17">
        <v>0.2407</v>
      </c>
      <c r="K1088" s="18">
        <f>G1088*结论【关键目标】!C$27*0.7735*0.001</f>
        <v>3.8613119999999999</v>
      </c>
      <c r="L1088" s="5">
        <v>-32982.347659999999</v>
      </c>
      <c r="M1088" s="5">
        <f>ABS(IF(L1088&lt;=0,L1088/耗电量关键数据!$B$6/1000,L1088/耗电量关键数据!$B$5/1000))</f>
        <v>13.192939064000001</v>
      </c>
      <c r="N1088" s="5">
        <f>电气设备逐时使用率计算!H1064</f>
        <v>2.3376900000000003</v>
      </c>
      <c r="O1088" s="5">
        <f>灯光逐时使用率计算!H1064</f>
        <v>1.2467680000000001</v>
      </c>
      <c r="P1088" s="19">
        <f t="shared" si="146"/>
        <v>16.777397064000002</v>
      </c>
      <c r="Q1088" s="19">
        <f t="shared" si="150"/>
        <v>0</v>
      </c>
      <c r="R1088" s="20">
        <f t="shared" si="147"/>
        <v>3.8613119999999999</v>
      </c>
      <c r="S1088" s="20">
        <f t="shared" si="151"/>
        <v>0</v>
      </c>
      <c r="T1088" s="20">
        <f>IF((T1087+R1088)&lt;0,0,IF((T1087+R1088)&gt;结论【关键目标】!C$28,结论【关键目标】!C$28,T1087+R1088))</f>
        <v>3.8613119999999999</v>
      </c>
      <c r="U1088" s="19">
        <f>IF((T1087+R1088)&lt;结论【关键目标】!$C$28,0,(发电量计算【计算逻辑页】!R1088+发电量计算【计算逻辑页】!T1087-结论【关键目标】!$C$28))</f>
        <v>0</v>
      </c>
      <c r="V1088" s="5">
        <f t="shared" si="148"/>
        <v>0</v>
      </c>
      <c r="W1088" s="5">
        <f t="shared" si="149"/>
        <v>0.92941779839999994</v>
      </c>
      <c r="X1088" s="5">
        <f t="shared" si="152"/>
        <v>0</v>
      </c>
    </row>
    <row r="1089" spans="1:24" x14ac:dyDescent="0.15">
      <c r="A1089" s="7">
        <v>1088</v>
      </c>
      <c r="B1089" s="7">
        <v>2</v>
      </c>
      <c r="C1089" s="7">
        <v>15</v>
      </c>
      <c r="D1089" s="7">
        <v>8</v>
      </c>
      <c r="E1089" s="7">
        <v>46</v>
      </c>
      <c r="F1089" s="7">
        <v>0</v>
      </c>
      <c r="G1089" s="7">
        <v>197.9</v>
      </c>
      <c r="H1089" s="7">
        <f t="shared" si="144"/>
        <v>3</v>
      </c>
      <c r="I1089" s="16">
        <f t="shared" si="145"/>
        <v>44972</v>
      </c>
      <c r="J1089" s="17">
        <v>0.70809999999999995</v>
      </c>
      <c r="K1089" s="18">
        <f>G1089*结论【关键目标】!C$27*0.7735*0.001</f>
        <v>18.369077999999998</v>
      </c>
      <c r="L1089" s="5">
        <v>-31316.619060000001</v>
      </c>
      <c r="M1089" s="5">
        <f>ABS(IF(L1089&lt;=0,L1089/耗电量关键数据!$B$6/1000,L1089/耗电量关键数据!$B$5/1000))</f>
        <v>12.526647624000001</v>
      </c>
      <c r="N1089" s="5">
        <f>电气设备逐时使用率计算!H1065</f>
        <v>11.688450000000001</v>
      </c>
      <c r="O1089" s="5">
        <f>灯光逐时使用率计算!H1065</f>
        <v>6.2338399999999998</v>
      </c>
      <c r="P1089" s="19">
        <f t="shared" si="146"/>
        <v>30.448937624000003</v>
      </c>
      <c r="Q1089" s="19">
        <f t="shared" si="150"/>
        <v>0</v>
      </c>
      <c r="R1089" s="20">
        <f t="shared" si="147"/>
        <v>18.369077999999998</v>
      </c>
      <c r="S1089" s="20">
        <f t="shared" si="151"/>
        <v>0</v>
      </c>
      <c r="T1089" s="20">
        <f>IF((T1088+R1089)&lt;0,0,IF((T1088+R1089)&gt;结论【关键目标】!C$28,结论【关键目标】!C$28,T1088+R1089))</f>
        <v>22</v>
      </c>
      <c r="U1089" s="19">
        <f>IF((T1088+R1089)&lt;结论【关键目标】!$C$28,0,(发电量计算【计算逻辑页】!R1089+发电量计算【计算逻辑页】!T1088-结论【关键目标】!$C$28))</f>
        <v>0.23038999999999987</v>
      </c>
      <c r="V1089" s="5">
        <f t="shared" si="148"/>
        <v>8.0636499999999944E-2</v>
      </c>
      <c r="W1089" s="5">
        <f t="shared" si="149"/>
        <v>13.007144131799999</v>
      </c>
      <c r="X1089" s="5">
        <f t="shared" si="152"/>
        <v>0</v>
      </c>
    </row>
    <row r="1090" spans="1:24" x14ac:dyDescent="0.15">
      <c r="A1090" s="7">
        <v>1089</v>
      </c>
      <c r="B1090" s="7">
        <v>2</v>
      </c>
      <c r="C1090" s="7">
        <v>15</v>
      </c>
      <c r="D1090" s="7">
        <v>9</v>
      </c>
      <c r="E1090" s="7">
        <v>46</v>
      </c>
      <c r="F1090" s="7">
        <v>-0.5</v>
      </c>
      <c r="G1090" s="7">
        <v>352.3</v>
      </c>
      <c r="H1090" s="7">
        <f t="shared" ref="H1090:H1153" si="153">WEEKDAY(I:I,2)</f>
        <v>3</v>
      </c>
      <c r="I1090" s="16">
        <f t="shared" ref="I1090:I1153" si="154">DATE(2023,B1090,C1090)</f>
        <v>44972</v>
      </c>
      <c r="J1090" s="17">
        <v>0.70809999999999995</v>
      </c>
      <c r="K1090" s="18">
        <f>G1090*结论【关键目标】!C$27*0.7735*0.001</f>
        <v>32.700485999999998</v>
      </c>
      <c r="L1090" s="5">
        <v>-10499.63905</v>
      </c>
      <c r="M1090" s="5">
        <f>ABS(IF(L1090&lt;=0,L1090/耗电量关键数据!$B$6/1000,L1090/耗电量关键数据!$B$5/1000))</f>
        <v>4.1998556200000001</v>
      </c>
      <c r="N1090" s="5">
        <f>电气设备逐时使用率计算!H1066</f>
        <v>22.208055000000002</v>
      </c>
      <c r="O1090" s="5">
        <f>灯光逐时使用率计算!H1066</f>
        <v>11.844296</v>
      </c>
      <c r="P1090" s="19">
        <f t="shared" ref="P1090:P1153" si="155">M1090+N1090+O1090</f>
        <v>38.252206620000003</v>
      </c>
      <c r="Q1090" s="19">
        <f t="shared" si="150"/>
        <v>0</v>
      </c>
      <c r="R1090" s="20">
        <f t="shared" ref="R1090:R1153" si="156">K1090-Q1090</f>
        <v>32.700485999999998</v>
      </c>
      <c r="S1090" s="20">
        <f t="shared" si="151"/>
        <v>0</v>
      </c>
      <c r="T1090" s="20">
        <f>IF((T1089+R1090)&lt;0,0,IF((T1089+R1090)&gt;结论【关键目标】!C$28,结论【关键目标】!C$28,T1089+R1090))</f>
        <v>22</v>
      </c>
      <c r="U1090" s="19">
        <f>IF((T1089+R1090)&lt;结论【关键目标】!$C$28,0,(发电量计算【计算逻辑页】!R1090+发电量计算【计算逻辑页】!T1089-结论【关键目标】!$C$28))</f>
        <v>32.700485999999998</v>
      </c>
      <c r="V1090" s="5">
        <f t="shared" ref="V1090:V1153" si="157">IF(J1090&gt;0.35,U1090*0.35,0)</f>
        <v>11.445170099999999</v>
      </c>
      <c r="W1090" s="5">
        <f t="shared" ref="W1090:W1153" si="158">IF(P1090&gt;K1090,K1090*J1090,P1090*J1090)</f>
        <v>23.155214136599998</v>
      </c>
      <c r="X1090" s="5">
        <f t="shared" si="152"/>
        <v>0</v>
      </c>
    </row>
    <row r="1091" spans="1:24" x14ac:dyDescent="0.15">
      <c r="A1091" s="7">
        <v>1090</v>
      </c>
      <c r="B1091" s="7">
        <v>2</v>
      </c>
      <c r="C1091" s="7">
        <v>15</v>
      </c>
      <c r="D1091" s="7">
        <v>10</v>
      </c>
      <c r="E1091" s="7">
        <v>46</v>
      </c>
      <c r="F1091" s="7">
        <v>0</v>
      </c>
      <c r="G1091" s="7">
        <v>493.2</v>
      </c>
      <c r="H1091" s="7">
        <f t="shared" si="153"/>
        <v>3</v>
      </c>
      <c r="I1091" s="16">
        <f t="shared" si="154"/>
        <v>44972</v>
      </c>
      <c r="J1091" s="17">
        <v>0.70809999999999995</v>
      </c>
      <c r="K1091" s="18">
        <f>G1091*结论【关键目标】!C$27*0.7735*0.001</f>
        <v>45.778824</v>
      </c>
      <c r="L1091" s="5">
        <v>-2972.2737040000002</v>
      </c>
      <c r="M1091" s="5">
        <f>ABS(IF(L1091&lt;=0,L1091/耗电量关键数据!$B$6/1000,L1091/耗电量关键数据!$B$5/1000))</f>
        <v>1.1889094816000001</v>
      </c>
      <c r="N1091" s="5">
        <f>电气设备逐时使用率计算!H1067</f>
        <v>22.208055000000002</v>
      </c>
      <c r="O1091" s="5">
        <f>灯光逐时使用率计算!H1067</f>
        <v>11.844296</v>
      </c>
      <c r="P1091" s="19">
        <f t="shared" si="155"/>
        <v>35.241260481600001</v>
      </c>
      <c r="Q1091" s="19">
        <f t="shared" ref="Q1091:Q1154" si="159">IF(J1091&gt;0.8,P1091,0)</f>
        <v>0</v>
      </c>
      <c r="R1091" s="20">
        <f t="shared" si="156"/>
        <v>45.778824</v>
      </c>
      <c r="S1091" s="20">
        <f t="shared" ref="S1091:S1154" si="160">IF(R1091&lt;0,ABS(R1091),0)</f>
        <v>0</v>
      </c>
      <c r="T1091" s="20">
        <f>IF((T1090+R1091)&lt;0,0,IF((T1090+R1091)&gt;结论【关键目标】!C$28,结论【关键目标】!C$28,T1090+R1091))</f>
        <v>22</v>
      </c>
      <c r="U1091" s="19">
        <f>IF((T1090+R1091)&lt;结论【关键目标】!$C$28,0,(发电量计算【计算逻辑页】!R1091+发电量计算【计算逻辑页】!T1090-结论【关键目标】!$C$28))</f>
        <v>45.778824</v>
      </c>
      <c r="V1091" s="5">
        <f t="shared" si="157"/>
        <v>16.0225884</v>
      </c>
      <c r="W1091" s="5">
        <f t="shared" si="158"/>
        <v>24.954336547020958</v>
      </c>
      <c r="X1091" s="5">
        <f t="shared" si="152"/>
        <v>0</v>
      </c>
    </row>
    <row r="1092" spans="1:24" x14ac:dyDescent="0.15">
      <c r="A1092" s="7">
        <v>1091</v>
      </c>
      <c r="B1092" s="7">
        <v>2</v>
      </c>
      <c r="C1092" s="7">
        <v>15</v>
      </c>
      <c r="D1092" s="7">
        <v>11</v>
      </c>
      <c r="E1092" s="7">
        <v>46</v>
      </c>
      <c r="F1092" s="7">
        <v>0</v>
      </c>
      <c r="G1092" s="7">
        <v>578.4</v>
      </c>
      <c r="H1092" s="7">
        <f t="shared" si="153"/>
        <v>3</v>
      </c>
      <c r="I1092" s="16">
        <f t="shared" si="154"/>
        <v>44972</v>
      </c>
      <c r="J1092" s="17">
        <v>1.2267999999999999</v>
      </c>
      <c r="K1092" s="18">
        <f>G1092*结论【关键目标】!C$27*0.7735*0.001</f>
        <v>53.687087999999996</v>
      </c>
      <c r="L1092" s="5">
        <v>0</v>
      </c>
      <c r="M1092" s="5">
        <f>ABS(IF(L1092&lt;=0,L1092/耗电量关键数据!$B$6/1000,L1092/耗电量关键数据!$B$5/1000))</f>
        <v>0</v>
      </c>
      <c r="N1092" s="5">
        <f>电气设备逐时使用率计算!H1068</f>
        <v>22.208055000000002</v>
      </c>
      <c r="O1092" s="5">
        <f>灯光逐时使用率计算!H1068</f>
        <v>11.844296</v>
      </c>
      <c r="P1092" s="19">
        <f t="shared" si="155"/>
        <v>34.052351000000002</v>
      </c>
      <c r="Q1092" s="19">
        <f t="shared" si="159"/>
        <v>34.052351000000002</v>
      </c>
      <c r="R1092" s="20">
        <f t="shared" si="156"/>
        <v>19.634736999999994</v>
      </c>
      <c r="S1092" s="20">
        <f t="shared" si="160"/>
        <v>0</v>
      </c>
      <c r="T1092" s="20">
        <f>IF((T1091+R1092)&lt;0,0,IF((T1091+R1092)&gt;结论【关键目标】!C$28,结论【关键目标】!C$28,T1091+R1092))</f>
        <v>22</v>
      </c>
      <c r="U1092" s="19">
        <f>IF((T1091+R1092)&lt;结论【关键目标】!$C$28,0,(发电量计算【计算逻辑页】!R1092+发电量计算【计算逻辑页】!T1091-结论【关键目标】!$C$28))</f>
        <v>19.634736999999994</v>
      </c>
      <c r="V1092" s="5">
        <f t="shared" si="157"/>
        <v>6.8721579499999974</v>
      </c>
      <c r="W1092" s="5">
        <f t="shared" si="158"/>
        <v>41.775424206799997</v>
      </c>
      <c r="X1092" s="5">
        <f t="shared" ref="X1092:X1155" si="161">(J1092-0.35)*IF(T1092&gt;S1092,S1092,T1092)</f>
        <v>0</v>
      </c>
    </row>
    <row r="1093" spans="1:24" x14ac:dyDescent="0.15">
      <c r="A1093" s="7">
        <v>1092</v>
      </c>
      <c r="B1093" s="7">
        <v>2</v>
      </c>
      <c r="C1093" s="7">
        <v>15</v>
      </c>
      <c r="D1093" s="7">
        <v>12</v>
      </c>
      <c r="E1093" s="7">
        <v>46</v>
      </c>
      <c r="F1093" s="7">
        <v>1.1000000000000001</v>
      </c>
      <c r="G1093" s="7">
        <v>631</v>
      </c>
      <c r="H1093" s="7">
        <f t="shared" si="153"/>
        <v>3</v>
      </c>
      <c r="I1093" s="16">
        <f t="shared" si="154"/>
        <v>44972</v>
      </c>
      <c r="J1093" s="17">
        <v>1.2267999999999999</v>
      </c>
      <c r="K1093" s="18">
        <f>G1093*结论【关键目标】!C$27*0.7735*0.001</f>
        <v>58.569420000000001</v>
      </c>
      <c r="L1093" s="5">
        <v>0</v>
      </c>
      <c r="M1093" s="5">
        <f>ABS(IF(L1093&lt;=0,L1093/耗电量关键数据!$B$6/1000,L1093/耗电量关键数据!$B$5/1000))</f>
        <v>0</v>
      </c>
      <c r="N1093" s="5">
        <f>电气设备逐时使用率计算!H1069</f>
        <v>11.688450000000001</v>
      </c>
      <c r="O1093" s="5">
        <f>灯光逐时使用率计算!H1069</f>
        <v>9.9741440000000008</v>
      </c>
      <c r="P1093" s="19">
        <f t="shared" si="155"/>
        <v>21.662594000000002</v>
      </c>
      <c r="Q1093" s="19">
        <f t="shared" si="159"/>
        <v>21.662594000000002</v>
      </c>
      <c r="R1093" s="20">
        <f t="shared" si="156"/>
        <v>36.906825999999995</v>
      </c>
      <c r="S1093" s="20">
        <f t="shared" si="160"/>
        <v>0</v>
      </c>
      <c r="T1093" s="20">
        <f>IF((T1092+R1093)&lt;0,0,IF((T1092+R1093)&gt;结论【关键目标】!C$28,结论【关键目标】!C$28,T1092+R1093))</f>
        <v>22</v>
      </c>
      <c r="U1093" s="19">
        <f>IF((T1092+R1093)&lt;结论【关键目标】!$C$28,0,(发电量计算【计算逻辑页】!R1093+发电量计算【计算逻辑页】!T1092-结论【关键目标】!$C$28))</f>
        <v>36.906825999999995</v>
      </c>
      <c r="V1093" s="5">
        <f t="shared" si="157"/>
        <v>12.917389099999998</v>
      </c>
      <c r="W1093" s="5">
        <f t="shared" si="158"/>
        <v>26.5756703192</v>
      </c>
      <c r="X1093" s="5">
        <f t="shared" si="161"/>
        <v>0</v>
      </c>
    </row>
    <row r="1094" spans="1:24" x14ac:dyDescent="0.15">
      <c r="A1094" s="7">
        <v>1093</v>
      </c>
      <c r="B1094" s="7">
        <v>2</v>
      </c>
      <c r="C1094" s="7">
        <v>15</v>
      </c>
      <c r="D1094" s="7">
        <v>13</v>
      </c>
      <c r="E1094" s="7">
        <v>46</v>
      </c>
      <c r="F1094" s="7">
        <v>2</v>
      </c>
      <c r="G1094" s="7">
        <v>600</v>
      </c>
      <c r="H1094" s="7">
        <f t="shared" si="153"/>
        <v>3</v>
      </c>
      <c r="I1094" s="16">
        <f t="shared" si="154"/>
        <v>44972</v>
      </c>
      <c r="J1094" s="17">
        <v>1.2267999999999999</v>
      </c>
      <c r="K1094" s="18">
        <f>G1094*结论【关键目标】!C$27*0.7735*0.001</f>
        <v>55.692</v>
      </c>
      <c r="L1094" s="5">
        <v>0</v>
      </c>
      <c r="M1094" s="5">
        <f>ABS(IF(L1094&lt;=0,L1094/耗电量关键数据!$B$6/1000,L1094/耗电量关键数据!$B$5/1000))</f>
        <v>0</v>
      </c>
      <c r="N1094" s="5">
        <f>电气设备逐时使用率计算!H1070</f>
        <v>11.688450000000001</v>
      </c>
      <c r="O1094" s="5">
        <f>灯光逐时使用率计算!H1070</f>
        <v>9.9741440000000008</v>
      </c>
      <c r="P1094" s="19">
        <f t="shared" si="155"/>
        <v>21.662594000000002</v>
      </c>
      <c r="Q1094" s="19">
        <f t="shared" si="159"/>
        <v>21.662594000000002</v>
      </c>
      <c r="R1094" s="20">
        <f t="shared" si="156"/>
        <v>34.029405999999994</v>
      </c>
      <c r="S1094" s="20">
        <f t="shared" si="160"/>
        <v>0</v>
      </c>
      <c r="T1094" s="20">
        <f>IF((T1093+R1094)&lt;0,0,IF((T1093+R1094)&gt;结论【关键目标】!C$28,结论【关键目标】!C$28,T1093+R1094))</f>
        <v>22</v>
      </c>
      <c r="U1094" s="19">
        <f>IF((T1093+R1094)&lt;结论【关键目标】!$C$28,0,(发电量计算【计算逻辑页】!R1094+发电量计算【计算逻辑页】!T1093-结论【关键目标】!$C$28))</f>
        <v>34.029405999999994</v>
      </c>
      <c r="V1094" s="5">
        <f t="shared" si="157"/>
        <v>11.910292099999998</v>
      </c>
      <c r="W1094" s="5">
        <f t="shared" si="158"/>
        <v>26.5756703192</v>
      </c>
      <c r="X1094" s="5">
        <f t="shared" si="161"/>
        <v>0</v>
      </c>
    </row>
    <row r="1095" spans="1:24" x14ac:dyDescent="0.15">
      <c r="A1095" s="7">
        <v>1094</v>
      </c>
      <c r="B1095" s="7">
        <v>2</v>
      </c>
      <c r="C1095" s="7">
        <v>15</v>
      </c>
      <c r="D1095" s="7">
        <v>14</v>
      </c>
      <c r="E1095" s="7">
        <v>46</v>
      </c>
      <c r="F1095" s="7">
        <v>2</v>
      </c>
      <c r="G1095" s="7">
        <v>493.7</v>
      </c>
      <c r="H1095" s="7">
        <f t="shared" si="153"/>
        <v>3</v>
      </c>
      <c r="I1095" s="16">
        <f t="shared" si="154"/>
        <v>44972</v>
      </c>
      <c r="J1095" s="17">
        <v>1.2267999999999999</v>
      </c>
      <c r="K1095" s="18">
        <f>G1095*结论【关键目标】!C$27*0.7735*0.001</f>
        <v>45.825233999999995</v>
      </c>
      <c r="L1095" s="5">
        <v>0</v>
      </c>
      <c r="M1095" s="5">
        <f>ABS(IF(L1095&lt;=0,L1095/耗电量关键数据!$B$6/1000,L1095/耗电量关键数据!$B$5/1000))</f>
        <v>0</v>
      </c>
      <c r="N1095" s="5">
        <f>电气设备逐时使用率计算!H1071</f>
        <v>22.208055000000002</v>
      </c>
      <c r="O1095" s="5">
        <f>灯光逐时使用率计算!H1071</f>
        <v>11.844296</v>
      </c>
      <c r="P1095" s="19">
        <f t="shared" si="155"/>
        <v>34.052351000000002</v>
      </c>
      <c r="Q1095" s="19">
        <f t="shared" si="159"/>
        <v>34.052351000000002</v>
      </c>
      <c r="R1095" s="20">
        <f t="shared" si="156"/>
        <v>11.772882999999993</v>
      </c>
      <c r="S1095" s="20">
        <f t="shared" si="160"/>
        <v>0</v>
      </c>
      <c r="T1095" s="20">
        <f>IF((T1094+R1095)&lt;0,0,IF((T1094+R1095)&gt;结论【关键目标】!C$28,结论【关键目标】!C$28,T1094+R1095))</f>
        <v>22</v>
      </c>
      <c r="U1095" s="19">
        <f>IF((T1094+R1095)&lt;结论【关键目标】!$C$28,0,(发电量计算【计算逻辑页】!R1095+发电量计算【计算逻辑页】!T1094-结论【关键目标】!$C$28))</f>
        <v>11.772882999999993</v>
      </c>
      <c r="V1095" s="5">
        <f t="shared" si="157"/>
        <v>4.1205090499999972</v>
      </c>
      <c r="W1095" s="5">
        <f t="shared" si="158"/>
        <v>41.775424206799997</v>
      </c>
      <c r="X1095" s="5">
        <f t="shared" si="161"/>
        <v>0</v>
      </c>
    </row>
    <row r="1096" spans="1:24" x14ac:dyDescent="0.15">
      <c r="A1096" s="7">
        <v>1095</v>
      </c>
      <c r="B1096" s="7">
        <v>2</v>
      </c>
      <c r="C1096" s="7">
        <v>15</v>
      </c>
      <c r="D1096" s="7">
        <v>15</v>
      </c>
      <c r="E1096" s="7">
        <v>46</v>
      </c>
      <c r="F1096" s="7">
        <v>2.8</v>
      </c>
      <c r="G1096" s="7">
        <v>357.5</v>
      </c>
      <c r="H1096" s="7">
        <f t="shared" si="153"/>
        <v>3</v>
      </c>
      <c r="I1096" s="16">
        <f t="shared" si="154"/>
        <v>44972</v>
      </c>
      <c r="J1096" s="17">
        <v>1.2267999999999999</v>
      </c>
      <c r="K1096" s="18">
        <f>G1096*结论【关键目标】!C$27*0.7735*0.001</f>
        <v>33.183150000000005</v>
      </c>
      <c r="L1096" s="5">
        <v>0</v>
      </c>
      <c r="M1096" s="5">
        <f>ABS(IF(L1096&lt;=0,L1096/耗电量关键数据!$B$6/1000,L1096/耗电量关键数据!$B$5/1000))</f>
        <v>0</v>
      </c>
      <c r="N1096" s="5">
        <f>电气设备逐时使用率计算!H1072</f>
        <v>22.208055000000002</v>
      </c>
      <c r="O1096" s="5">
        <f>灯光逐时使用率计算!H1072</f>
        <v>11.844296</v>
      </c>
      <c r="P1096" s="19">
        <f t="shared" si="155"/>
        <v>34.052351000000002</v>
      </c>
      <c r="Q1096" s="19">
        <f t="shared" si="159"/>
        <v>34.052351000000002</v>
      </c>
      <c r="R1096" s="20">
        <f t="shared" si="156"/>
        <v>-0.86920099999999678</v>
      </c>
      <c r="S1096" s="20">
        <f t="shared" si="160"/>
        <v>0.86920099999999678</v>
      </c>
      <c r="T1096" s="20">
        <f>IF((T1095+R1096)&lt;0,0,IF((T1095+R1096)&gt;结论【关键目标】!C$28,结论【关键目标】!C$28,T1095+R1096))</f>
        <v>21.130799000000003</v>
      </c>
      <c r="U1096" s="19">
        <f>IF((T1095+R1096)&lt;结论【关键目标】!$C$28,0,(发电量计算【计算逻辑页】!R1096+发电量计算【计算逻辑页】!T1095-结论【关键目标】!$C$28))</f>
        <v>0</v>
      </c>
      <c r="V1096" s="5">
        <f t="shared" si="157"/>
        <v>0</v>
      </c>
      <c r="W1096" s="5">
        <f t="shared" si="158"/>
        <v>40.70908842</v>
      </c>
      <c r="X1096" s="5">
        <f t="shared" si="161"/>
        <v>0.76211543679999705</v>
      </c>
    </row>
    <row r="1097" spans="1:24" x14ac:dyDescent="0.15">
      <c r="A1097" s="7">
        <v>1096</v>
      </c>
      <c r="B1097" s="7">
        <v>2</v>
      </c>
      <c r="C1097" s="7">
        <v>15</v>
      </c>
      <c r="D1097" s="7">
        <v>16</v>
      </c>
      <c r="E1097" s="7">
        <v>46</v>
      </c>
      <c r="F1097" s="7">
        <v>2</v>
      </c>
      <c r="G1097" s="7">
        <v>161.19999999999999</v>
      </c>
      <c r="H1097" s="7">
        <f t="shared" si="153"/>
        <v>3</v>
      </c>
      <c r="I1097" s="16">
        <f t="shared" si="154"/>
        <v>44972</v>
      </c>
      <c r="J1097" s="17">
        <v>0.70809999999999995</v>
      </c>
      <c r="K1097" s="18">
        <f>G1097*结论【关键目标】!C$27*0.7735*0.001</f>
        <v>14.962584</v>
      </c>
      <c r="L1097" s="5">
        <v>0</v>
      </c>
      <c r="M1097" s="5">
        <f>ABS(IF(L1097&lt;=0,L1097/耗电量关键数据!$B$6/1000,L1097/耗电量关键数据!$B$5/1000))</f>
        <v>0</v>
      </c>
      <c r="N1097" s="5">
        <f>电气设备逐时使用率计算!H1073</f>
        <v>22.208055000000002</v>
      </c>
      <c r="O1097" s="5">
        <f>灯光逐时使用率计算!H1073</f>
        <v>11.844296</v>
      </c>
      <c r="P1097" s="19">
        <f t="shared" si="155"/>
        <v>34.052351000000002</v>
      </c>
      <c r="Q1097" s="19">
        <f t="shared" si="159"/>
        <v>0</v>
      </c>
      <c r="R1097" s="20">
        <f t="shared" si="156"/>
        <v>14.962584</v>
      </c>
      <c r="S1097" s="20">
        <f t="shared" si="160"/>
        <v>0</v>
      </c>
      <c r="T1097" s="20">
        <f>IF((T1096+R1097)&lt;0,0,IF((T1096+R1097)&gt;结论【关键目标】!C$28,结论【关键目标】!C$28,T1096+R1097))</f>
        <v>22</v>
      </c>
      <c r="U1097" s="19">
        <f>IF((T1096+R1097)&lt;结论【关键目标】!$C$28,0,(发电量计算【计算逻辑页】!R1097+发电量计算【计算逻辑页】!T1096-结论【关键目标】!$C$28))</f>
        <v>14.093383000000003</v>
      </c>
      <c r="V1097" s="5">
        <f t="shared" si="157"/>
        <v>4.9326840500000007</v>
      </c>
      <c r="W1097" s="5">
        <f t="shared" si="158"/>
        <v>10.595005730399999</v>
      </c>
      <c r="X1097" s="5">
        <f t="shared" si="161"/>
        <v>0</v>
      </c>
    </row>
    <row r="1098" spans="1:24" x14ac:dyDescent="0.15">
      <c r="A1098" s="7">
        <v>1097</v>
      </c>
      <c r="B1098" s="7">
        <v>2</v>
      </c>
      <c r="C1098" s="7">
        <v>15</v>
      </c>
      <c r="D1098" s="7">
        <v>17</v>
      </c>
      <c r="E1098" s="7">
        <v>46</v>
      </c>
      <c r="F1098" s="7">
        <v>1</v>
      </c>
      <c r="G1098" s="7">
        <v>0</v>
      </c>
      <c r="H1098" s="7">
        <f t="shared" si="153"/>
        <v>3</v>
      </c>
      <c r="I1098" s="16">
        <f t="shared" si="154"/>
        <v>44972</v>
      </c>
      <c r="J1098" s="17">
        <v>0.70809999999999995</v>
      </c>
      <c r="K1098" s="18">
        <f>G1098*结论【关键目标】!C$27*0.7735*0.001</f>
        <v>0</v>
      </c>
      <c r="L1098" s="5">
        <v>-2397.4277320000001</v>
      </c>
      <c r="M1098" s="5">
        <f>ABS(IF(L1098&lt;=0,L1098/耗电量关键数据!$B$6/1000,L1098/耗电量关键数据!$B$5/1000))</f>
        <v>0.95897109280000004</v>
      </c>
      <c r="N1098" s="5">
        <f>电气设备逐时使用率计算!H1074</f>
        <v>22.208055000000002</v>
      </c>
      <c r="O1098" s="5">
        <f>灯光逐时使用率计算!H1074</f>
        <v>11.844296</v>
      </c>
      <c r="P1098" s="19">
        <f t="shared" si="155"/>
        <v>35.0113220928</v>
      </c>
      <c r="Q1098" s="19">
        <f t="shared" si="159"/>
        <v>0</v>
      </c>
      <c r="R1098" s="20">
        <f t="shared" si="156"/>
        <v>0</v>
      </c>
      <c r="S1098" s="20">
        <f t="shared" si="160"/>
        <v>0</v>
      </c>
      <c r="T1098" s="20">
        <f>IF((T1097+R1098)&lt;0,0,IF((T1097+R1098)&gt;结论【关键目标】!C$28,结论【关键目标】!C$28,T1097+R1098))</f>
        <v>22</v>
      </c>
      <c r="U1098" s="19">
        <f>IF((T1097+R1098)&lt;结论【关键目标】!$C$28,0,(发电量计算【计算逻辑页】!R1098+发电量计算【计算逻辑页】!T1097-结论【关键目标】!$C$28))</f>
        <v>0</v>
      </c>
      <c r="V1098" s="5">
        <f t="shared" si="157"/>
        <v>0</v>
      </c>
      <c r="W1098" s="5">
        <f t="shared" si="158"/>
        <v>0</v>
      </c>
      <c r="X1098" s="5">
        <f t="shared" si="161"/>
        <v>0</v>
      </c>
    </row>
    <row r="1099" spans="1:24" x14ac:dyDescent="0.15">
      <c r="A1099" s="7">
        <v>1098</v>
      </c>
      <c r="B1099" s="7">
        <v>2</v>
      </c>
      <c r="C1099" s="7">
        <v>15</v>
      </c>
      <c r="D1099" s="7">
        <v>18</v>
      </c>
      <c r="E1099" s="7">
        <v>46</v>
      </c>
      <c r="F1099" s="7">
        <v>0.7</v>
      </c>
      <c r="G1099" s="7">
        <v>0</v>
      </c>
      <c r="H1099" s="7">
        <f t="shared" si="153"/>
        <v>3</v>
      </c>
      <c r="I1099" s="16">
        <f t="shared" si="154"/>
        <v>44972</v>
      </c>
      <c r="J1099" s="17">
        <v>0.70809999999999995</v>
      </c>
      <c r="K1099" s="18">
        <f>G1099*结论【关键目标】!C$27*0.7735*0.001</f>
        <v>0</v>
      </c>
      <c r="L1099" s="5">
        <v>-19555.304049999999</v>
      </c>
      <c r="M1099" s="5">
        <f>ABS(IF(L1099&lt;=0,L1099/耗电量关键数据!$B$6/1000,L1099/耗电量关键数据!$B$5/1000))</f>
        <v>7.8221216199999999</v>
      </c>
      <c r="N1099" s="5">
        <f>电气设备逐时使用率计算!H1075</f>
        <v>7.0130699999999999</v>
      </c>
      <c r="O1099" s="5">
        <f>灯光逐时使用率计算!H1075</f>
        <v>3.7403040000000001</v>
      </c>
      <c r="P1099" s="19">
        <f t="shared" si="155"/>
        <v>18.575495619999998</v>
      </c>
      <c r="Q1099" s="19">
        <f t="shared" si="159"/>
        <v>0</v>
      </c>
      <c r="R1099" s="20">
        <f t="shared" si="156"/>
        <v>0</v>
      </c>
      <c r="S1099" s="20">
        <f t="shared" si="160"/>
        <v>0</v>
      </c>
      <c r="T1099" s="20">
        <f>IF((T1098+R1099)&lt;0,0,IF((T1098+R1099)&gt;结论【关键目标】!C$28,结论【关键目标】!C$28,T1098+R1099))</f>
        <v>22</v>
      </c>
      <c r="U1099" s="19">
        <f>IF((T1098+R1099)&lt;结论【关键目标】!$C$28,0,(发电量计算【计算逻辑页】!R1099+发电量计算【计算逻辑页】!T1098-结论【关键目标】!$C$28))</f>
        <v>0</v>
      </c>
      <c r="V1099" s="5">
        <f t="shared" si="157"/>
        <v>0</v>
      </c>
      <c r="W1099" s="5">
        <f t="shared" si="158"/>
        <v>0</v>
      </c>
      <c r="X1099" s="5">
        <f t="shared" si="161"/>
        <v>0</v>
      </c>
    </row>
    <row r="1100" spans="1:24" x14ac:dyDescent="0.15">
      <c r="A1100" s="7">
        <v>1099</v>
      </c>
      <c r="B1100" s="7">
        <v>2</v>
      </c>
      <c r="C1100" s="7">
        <v>15</v>
      </c>
      <c r="D1100" s="7">
        <v>19</v>
      </c>
      <c r="E1100" s="7">
        <v>46</v>
      </c>
      <c r="F1100" s="7">
        <v>-2</v>
      </c>
      <c r="G1100" s="7">
        <v>0</v>
      </c>
      <c r="H1100" s="7">
        <f t="shared" si="153"/>
        <v>3</v>
      </c>
      <c r="I1100" s="16">
        <f t="shared" si="154"/>
        <v>44972</v>
      </c>
      <c r="J1100" s="17">
        <v>1.2267999999999999</v>
      </c>
      <c r="K1100" s="18">
        <f>G1100*结论【关键目标】!C$27*0.7735*0.001</f>
        <v>0</v>
      </c>
      <c r="L1100" s="5">
        <v>-11169.97272</v>
      </c>
      <c r="M1100" s="5">
        <f>ABS(IF(L1100&lt;=0,L1100/耗电量关键数据!$B$6/1000,L1100/耗电量关键数据!$B$5/1000))</f>
        <v>4.4679890880000004</v>
      </c>
      <c r="N1100" s="5">
        <f>电气设备逐时使用率计算!H1076</f>
        <v>7.0130699999999999</v>
      </c>
      <c r="O1100" s="5">
        <f>灯光逐时使用率计算!H1076</f>
        <v>3.7403040000000001</v>
      </c>
      <c r="P1100" s="19">
        <f t="shared" si="155"/>
        <v>15.221363088</v>
      </c>
      <c r="Q1100" s="19">
        <f t="shared" si="159"/>
        <v>15.221363088</v>
      </c>
      <c r="R1100" s="20">
        <f t="shared" si="156"/>
        <v>-15.221363088</v>
      </c>
      <c r="S1100" s="20">
        <f t="shared" si="160"/>
        <v>15.221363088</v>
      </c>
      <c r="T1100" s="20">
        <f>IF((T1099+R1100)&lt;0,0,IF((T1099+R1100)&gt;结论【关键目标】!C$28,结论【关键目标】!C$28,T1099+R1100))</f>
        <v>6.7786369119999996</v>
      </c>
      <c r="U1100" s="19">
        <f>IF((T1099+R1100)&lt;结论【关键目标】!$C$28,0,(发电量计算【计算逻辑页】!R1100+发电量计算【计算逻辑页】!T1099-结论【关键目标】!$C$28))</f>
        <v>0</v>
      </c>
      <c r="V1100" s="5">
        <f t="shared" si="157"/>
        <v>0</v>
      </c>
      <c r="W1100" s="5">
        <f t="shared" si="158"/>
        <v>0</v>
      </c>
      <c r="X1100" s="5">
        <f t="shared" si="161"/>
        <v>5.9435088444415989</v>
      </c>
    </row>
    <row r="1101" spans="1:24" x14ac:dyDescent="0.15">
      <c r="A1101" s="7">
        <v>1100</v>
      </c>
      <c r="B1101" s="7">
        <v>2</v>
      </c>
      <c r="C1101" s="7">
        <v>15</v>
      </c>
      <c r="D1101" s="7">
        <v>20</v>
      </c>
      <c r="E1101" s="7">
        <v>46</v>
      </c>
      <c r="F1101" s="7">
        <v>-2</v>
      </c>
      <c r="G1101" s="7">
        <v>0</v>
      </c>
      <c r="H1101" s="7">
        <f t="shared" si="153"/>
        <v>3</v>
      </c>
      <c r="I1101" s="16">
        <f t="shared" si="154"/>
        <v>44972</v>
      </c>
      <c r="J1101" s="17">
        <v>1.2267999999999999</v>
      </c>
      <c r="K1101" s="18">
        <f>G1101*结论【关键目标】!C$27*0.7735*0.001</f>
        <v>0</v>
      </c>
      <c r="L1101" s="5">
        <v>-21552.346300000001</v>
      </c>
      <c r="M1101" s="5">
        <f>ABS(IF(L1101&lt;=0,L1101/耗电量关键数据!$B$6/1000,L1101/耗电量关键数据!$B$5/1000))</f>
        <v>8.6209385199999993</v>
      </c>
      <c r="N1101" s="5">
        <f>电气设备逐时使用率计算!H1077</f>
        <v>1.1688450000000001</v>
      </c>
      <c r="O1101" s="5">
        <f>灯光逐时使用率计算!H1077</f>
        <v>0.37403039999999999</v>
      </c>
      <c r="P1101" s="19">
        <f t="shared" si="155"/>
        <v>10.163813920000001</v>
      </c>
      <c r="Q1101" s="19">
        <f t="shared" si="159"/>
        <v>10.163813920000001</v>
      </c>
      <c r="R1101" s="20">
        <f t="shared" si="156"/>
        <v>-10.163813920000001</v>
      </c>
      <c r="S1101" s="20">
        <f t="shared" si="160"/>
        <v>10.163813920000001</v>
      </c>
      <c r="T1101" s="20">
        <f>IF((T1100+R1101)&lt;0,0,IF((T1100+R1101)&gt;结论【关键目标】!C$28,结论【关键目标】!C$28,T1100+R1101))</f>
        <v>0</v>
      </c>
      <c r="U1101" s="19">
        <f>IF((T1100+R1101)&lt;结论【关键目标】!$C$28,0,(发电量计算【计算逻辑页】!R1101+发电量计算【计算逻辑页】!T1100-结论【关键目标】!$C$28))</f>
        <v>0</v>
      </c>
      <c r="V1101" s="5">
        <f t="shared" si="157"/>
        <v>0</v>
      </c>
      <c r="W1101" s="5">
        <f t="shared" si="158"/>
        <v>0</v>
      </c>
      <c r="X1101" s="5">
        <f t="shared" si="161"/>
        <v>0</v>
      </c>
    </row>
    <row r="1102" spans="1:24" x14ac:dyDescent="0.15">
      <c r="A1102" s="7">
        <v>1101</v>
      </c>
      <c r="B1102" s="7">
        <v>2</v>
      </c>
      <c r="C1102" s="7">
        <v>15</v>
      </c>
      <c r="D1102" s="7">
        <v>21</v>
      </c>
      <c r="E1102" s="7">
        <v>46</v>
      </c>
      <c r="F1102" s="7">
        <v>-2.4</v>
      </c>
      <c r="G1102" s="7">
        <v>0</v>
      </c>
      <c r="H1102" s="7">
        <f t="shared" si="153"/>
        <v>3</v>
      </c>
      <c r="I1102" s="16">
        <f t="shared" si="154"/>
        <v>44972</v>
      </c>
      <c r="J1102" s="17">
        <v>1.2267999999999999</v>
      </c>
      <c r="K1102" s="18">
        <f>G1102*结论【关键目标】!C$27*0.7735*0.001</f>
        <v>0</v>
      </c>
      <c r="L1102" s="5">
        <v>-25366.27938</v>
      </c>
      <c r="M1102" s="5">
        <f>ABS(IF(L1102&lt;=0,L1102/耗电量关键数据!$B$6/1000,L1102/耗电量关键数据!$B$5/1000))</f>
        <v>10.146511752</v>
      </c>
      <c r="N1102" s="5">
        <f>电气设备逐时使用率计算!H1078</f>
        <v>1.1688450000000001</v>
      </c>
      <c r="O1102" s="5">
        <f>灯光逐时使用率计算!H1078</f>
        <v>0.37403039999999999</v>
      </c>
      <c r="P1102" s="19">
        <f t="shared" si="155"/>
        <v>11.689387152</v>
      </c>
      <c r="Q1102" s="19">
        <f t="shared" si="159"/>
        <v>11.689387152</v>
      </c>
      <c r="R1102" s="20">
        <f t="shared" si="156"/>
        <v>-11.689387152</v>
      </c>
      <c r="S1102" s="20">
        <f t="shared" si="160"/>
        <v>11.689387152</v>
      </c>
      <c r="T1102" s="20">
        <f>IF((T1101+R1102)&lt;0,0,IF((T1101+R1102)&gt;结论【关键目标】!C$28,结论【关键目标】!C$28,T1101+R1102))</f>
        <v>0</v>
      </c>
      <c r="U1102" s="19">
        <f>IF((T1101+R1102)&lt;结论【关键目标】!$C$28,0,(发电量计算【计算逻辑页】!R1102+发电量计算【计算逻辑页】!T1101-结论【关键目标】!$C$28))</f>
        <v>0</v>
      </c>
      <c r="V1102" s="5">
        <f t="shared" si="157"/>
        <v>0</v>
      </c>
      <c r="W1102" s="5">
        <f t="shared" si="158"/>
        <v>0</v>
      </c>
      <c r="X1102" s="5">
        <f t="shared" si="161"/>
        <v>0</v>
      </c>
    </row>
    <row r="1103" spans="1:24" x14ac:dyDescent="0.15">
      <c r="A1103" s="7">
        <v>1102</v>
      </c>
      <c r="B1103" s="7">
        <v>2</v>
      </c>
      <c r="C1103" s="7">
        <v>15</v>
      </c>
      <c r="D1103" s="7">
        <v>22</v>
      </c>
      <c r="E1103" s="7">
        <v>46</v>
      </c>
      <c r="F1103" s="7">
        <v>-3</v>
      </c>
      <c r="G1103" s="7">
        <v>0</v>
      </c>
      <c r="H1103" s="7">
        <f t="shared" si="153"/>
        <v>3</v>
      </c>
      <c r="I1103" s="16">
        <f t="shared" si="154"/>
        <v>44972</v>
      </c>
      <c r="J1103" s="17">
        <v>0.70809999999999995</v>
      </c>
      <c r="K1103" s="18">
        <f>G1103*结论【关键目标】!C$27*0.7735*0.001</f>
        <v>0</v>
      </c>
      <c r="L1103" s="5">
        <v>-27257.84533</v>
      </c>
      <c r="M1103" s="5">
        <f>ABS(IF(L1103&lt;=0,L1103/耗电量关键数据!$B$6/1000,L1103/耗电量关键数据!$B$5/1000))</f>
        <v>10.903138132</v>
      </c>
      <c r="N1103" s="5">
        <f>电气设备逐时使用率计算!H1079</f>
        <v>1.1688450000000001</v>
      </c>
      <c r="O1103" s="5">
        <f>灯光逐时使用率计算!H1079</f>
        <v>0.37403039999999999</v>
      </c>
      <c r="P1103" s="19">
        <f t="shared" si="155"/>
        <v>12.446013532</v>
      </c>
      <c r="Q1103" s="19">
        <f t="shared" si="159"/>
        <v>0</v>
      </c>
      <c r="R1103" s="20">
        <f t="shared" si="156"/>
        <v>0</v>
      </c>
      <c r="S1103" s="20">
        <f t="shared" si="160"/>
        <v>0</v>
      </c>
      <c r="T1103" s="20">
        <f>IF((T1102+R1103)&lt;0,0,IF((T1102+R1103)&gt;结论【关键目标】!C$28,结论【关键目标】!C$28,T1102+R1103))</f>
        <v>0</v>
      </c>
      <c r="U1103" s="19">
        <f>IF((T1102+R1103)&lt;结论【关键目标】!$C$28,0,(发电量计算【计算逻辑页】!R1103+发电量计算【计算逻辑页】!T1102-结论【关键目标】!$C$28))</f>
        <v>0</v>
      </c>
      <c r="V1103" s="5">
        <f t="shared" si="157"/>
        <v>0</v>
      </c>
      <c r="W1103" s="5">
        <f t="shared" si="158"/>
        <v>0</v>
      </c>
      <c r="X1103" s="5">
        <f t="shared" si="161"/>
        <v>0</v>
      </c>
    </row>
    <row r="1104" spans="1:24" x14ac:dyDescent="0.15">
      <c r="A1104" s="7">
        <v>1103</v>
      </c>
      <c r="B1104" s="7">
        <v>2</v>
      </c>
      <c r="C1104" s="7">
        <v>15</v>
      </c>
      <c r="D1104" s="7">
        <v>23</v>
      </c>
      <c r="E1104" s="7">
        <v>46</v>
      </c>
      <c r="F1104" s="7">
        <v>-3</v>
      </c>
      <c r="G1104" s="7">
        <v>0</v>
      </c>
      <c r="H1104" s="7">
        <f t="shared" si="153"/>
        <v>3</v>
      </c>
      <c r="I1104" s="16">
        <f t="shared" si="154"/>
        <v>44972</v>
      </c>
      <c r="J1104" s="17">
        <v>0.70809999999999995</v>
      </c>
      <c r="K1104" s="18">
        <f>G1104*结论【关键目标】!C$27*0.7735*0.001</f>
        <v>0</v>
      </c>
      <c r="L1104" s="5">
        <v>-28880.59719</v>
      </c>
      <c r="M1104" s="5">
        <f>ABS(IF(L1104&lt;=0,L1104/耗电量关键数据!$B$6/1000,L1104/耗电量关键数据!$B$5/1000))</f>
        <v>11.552238875999999</v>
      </c>
      <c r="N1104" s="5">
        <f>电气设备逐时使用率计算!H1080</f>
        <v>1.1688450000000001</v>
      </c>
      <c r="O1104" s="5">
        <f>灯光逐时使用率计算!H1080</f>
        <v>0.37403039999999999</v>
      </c>
      <c r="P1104" s="19">
        <f t="shared" si="155"/>
        <v>13.095114275999999</v>
      </c>
      <c r="Q1104" s="19">
        <f t="shared" si="159"/>
        <v>0</v>
      </c>
      <c r="R1104" s="20">
        <f t="shared" si="156"/>
        <v>0</v>
      </c>
      <c r="S1104" s="20">
        <f t="shared" si="160"/>
        <v>0</v>
      </c>
      <c r="T1104" s="20">
        <f>IF((T1103+R1104)&lt;0,0,IF((T1103+R1104)&gt;结论【关键目标】!C$28,结论【关键目标】!C$28,T1103+R1104))</f>
        <v>0</v>
      </c>
      <c r="U1104" s="19">
        <f>IF((T1103+R1104)&lt;结论【关键目标】!$C$28,0,(发电量计算【计算逻辑页】!R1104+发电量计算【计算逻辑页】!T1103-结论【关键目标】!$C$28))</f>
        <v>0</v>
      </c>
      <c r="V1104" s="5">
        <f t="shared" si="157"/>
        <v>0</v>
      </c>
      <c r="W1104" s="5">
        <f t="shared" si="158"/>
        <v>0</v>
      </c>
      <c r="X1104" s="5">
        <f t="shared" si="161"/>
        <v>0</v>
      </c>
    </row>
    <row r="1105" spans="1:24" x14ac:dyDescent="0.15">
      <c r="A1105" s="7">
        <v>1104</v>
      </c>
      <c r="B1105" s="7">
        <v>2</v>
      </c>
      <c r="C1105" s="7">
        <v>15</v>
      </c>
      <c r="D1105" s="7">
        <v>24</v>
      </c>
      <c r="E1105" s="7">
        <v>46</v>
      </c>
      <c r="F1105" s="7">
        <v>-3.6</v>
      </c>
      <c r="G1105" s="7">
        <v>0</v>
      </c>
      <c r="H1105" s="7">
        <f t="shared" si="153"/>
        <v>3</v>
      </c>
      <c r="I1105" s="16">
        <f t="shared" si="154"/>
        <v>44972</v>
      </c>
      <c r="J1105" s="17">
        <v>0.2407</v>
      </c>
      <c r="K1105" s="18">
        <f>G1105*结论【关键目标】!C$27*0.7735*0.001</f>
        <v>0</v>
      </c>
      <c r="L1105" s="5">
        <v>-30817.36204</v>
      </c>
      <c r="M1105" s="5">
        <f>ABS(IF(L1105&lt;=0,L1105/耗电量关键数据!$B$6/1000,L1105/耗电量关键数据!$B$5/1000))</f>
        <v>12.326944815999999</v>
      </c>
      <c r="N1105" s="5">
        <f>电气设备逐时使用率计算!H1081</f>
        <v>1.1688450000000001</v>
      </c>
      <c r="O1105" s="5">
        <f>灯光逐时使用率计算!H1081</f>
        <v>0.37403039999999999</v>
      </c>
      <c r="P1105" s="19">
        <f t="shared" si="155"/>
        <v>13.869820215999999</v>
      </c>
      <c r="Q1105" s="19">
        <f t="shared" si="159"/>
        <v>0</v>
      </c>
      <c r="R1105" s="20">
        <f t="shared" si="156"/>
        <v>0</v>
      </c>
      <c r="S1105" s="20">
        <f t="shared" si="160"/>
        <v>0</v>
      </c>
      <c r="T1105" s="20">
        <f>IF((T1104+R1105)&lt;0,0,IF((T1104+R1105)&gt;结论【关键目标】!C$28,结论【关键目标】!C$28,T1104+R1105))</f>
        <v>0</v>
      </c>
      <c r="U1105" s="19">
        <f>IF((T1104+R1105)&lt;结论【关键目标】!$C$28,0,(发电量计算【计算逻辑页】!R1105+发电量计算【计算逻辑页】!T1104-结论【关键目标】!$C$28))</f>
        <v>0</v>
      </c>
      <c r="V1105" s="5">
        <f t="shared" si="157"/>
        <v>0</v>
      </c>
      <c r="W1105" s="5">
        <f t="shared" si="158"/>
        <v>0</v>
      </c>
      <c r="X1105" s="5">
        <f t="shared" si="161"/>
        <v>0</v>
      </c>
    </row>
    <row r="1106" spans="1:24" x14ac:dyDescent="0.15">
      <c r="A1106" s="7">
        <v>1105</v>
      </c>
      <c r="B1106" s="7">
        <v>2</v>
      </c>
      <c r="C1106" s="7">
        <v>16</v>
      </c>
      <c r="D1106" s="7">
        <v>1</v>
      </c>
      <c r="E1106" s="7">
        <v>47</v>
      </c>
      <c r="F1106" s="7">
        <v>-5</v>
      </c>
      <c r="G1106" s="7">
        <v>0</v>
      </c>
      <c r="H1106" s="7">
        <f t="shared" si="153"/>
        <v>4</v>
      </c>
      <c r="I1106" s="16">
        <f t="shared" si="154"/>
        <v>44973</v>
      </c>
      <c r="J1106" s="17">
        <v>0.2407</v>
      </c>
      <c r="K1106" s="18">
        <f>G1106*结论【关键目标】!C$27*0.7735*0.001</f>
        <v>0</v>
      </c>
      <c r="L1106" s="5">
        <v>-32091.24019</v>
      </c>
      <c r="M1106" s="5">
        <f>ABS(IF(L1106&lt;=0,L1106/耗电量关键数据!$B$6/1000,L1106/耗电量关键数据!$B$5/1000))</f>
        <v>12.836496076</v>
      </c>
      <c r="N1106" s="5">
        <f>电气设备逐时使用率计算!H1082</f>
        <v>1.1688450000000001</v>
      </c>
      <c r="O1106" s="5">
        <f>灯光逐时使用率计算!H1082</f>
        <v>0.37403039999999999</v>
      </c>
      <c r="P1106" s="19">
        <f t="shared" si="155"/>
        <v>14.379371476000001</v>
      </c>
      <c r="Q1106" s="19">
        <f t="shared" si="159"/>
        <v>0</v>
      </c>
      <c r="R1106" s="20">
        <f t="shared" si="156"/>
        <v>0</v>
      </c>
      <c r="S1106" s="20">
        <f t="shared" si="160"/>
        <v>0</v>
      </c>
      <c r="T1106" s="20">
        <f>IF((T1105+R1106)&lt;0,0,IF((T1105+R1106)&gt;结论【关键目标】!C$28,结论【关键目标】!C$28,T1105+R1106))</f>
        <v>0</v>
      </c>
      <c r="U1106" s="19">
        <f>IF((T1105+R1106)&lt;结论【关键目标】!$C$28,0,(发电量计算【计算逻辑页】!R1106+发电量计算【计算逻辑页】!T1105-结论【关键目标】!$C$28))</f>
        <v>0</v>
      </c>
      <c r="V1106" s="5">
        <f t="shared" si="157"/>
        <v>0</v>
      </c>
      <c r="W1106" s="5">
        <f t="shared" si="158"/>
        <v>0</v>
      </c>
      <c r="X1106" s="5">
        <f t="shared" si="161"/>
        <v>0</v>
      </c>
    </row>
    <row r="1107" spans="1:24" x14ac:dyDescent="0.15">
      <c r="A1107" s="7">
        <v>1106</v>
      </c>
      <c r="B1107" s="7">
        <v>2</v>
      </c>
      <c r="C1107" s="7">
        <v>16</v>
      </c>
      <c r="D1107" s="7">
        <v>2</v>
      </c>
      <c r="E1107" s="7">
        <v>47</v>
      </c>
      <c r="F1107" s="7">
        <v>-4.5999999999999996</v>
      </c>
      <c r="G1107" s="7">
        <v>0</v>
      </c>
      <c r="H1107" s="7">
        <f t="shared" si="153"/>
        <v>4</v>
      </c>
      <c r="I1107" s="16">
        <f t="shared" si="154"/>
        <v>44973</v>
      </c>
      <c r="J1107" s="17">
        <v>0.2407</v>
      </c>
      <c r="K1107" s="18">
        <f>G1107*结论【关键目标】!C$27*0.7735*0.001</f>
        <v>0</v>
      </c>
      <c r="L1107" s="5">
        <v>-33613.068180000002</v>
      </c>
      <c r="M1107" s="5">
        <f>ABS(IF(L1107&lt;=0,L1107/耗电量关键数据!$B$6/1000,L1107/耗电量关键数据!$B$5/1000))</f>
        <v>13.445227272</v>
      </c>
      <c r="N1107" s="5">
        <f>电气设备逐时使用率计算!H1083</f>
        <v>1.1688450000000001</v>
      </c>
      <c r="O1107" s="5">
        <f>灯光逐时使用率计算!H1083</f>
        <v>0.37403039999999999</v>
      </c>
      <c r="P1107" s="19">
        <f t="shared" si="155"/>
        <v>14.988102672000002</v>
      </c>
      <c r="Q1107" s="19">
        <f t="shared" si="159"/>
        <v>0</v>
      </c>
      <c r="R1107" s="20">
        <f t="shared" si="156"/>
        <v>0</v>
      </c>
      <c r="S1107" s="20">
        <f t="shared" si="160"/>
        <v>0</v>
      </c>
      <c r="T1107" s="20">
        <f>IF((T1106+R1107)&lt;0,0,IF((T1106+R1107)&gt;结论【关键目标】!C$28,结论【关键目标】!C$28,T1106+R1107))</f>
        <v>0</v>
      </c>
      <c r="U1107" s="19">
        <f>IF((T1106+R1107)&lt;结论【关键目标】!$C$28,0,(发电量计算【计算逻辑页】!R1107+发电量计算【计算逻辑页】!T1106-结论【关键目标】!$C$28))</f>
        <v>0</v>
      </c>
      <c r="V1107" s="5">
        <f t="shared" si="157"/>
        <v>0</v>
      </c>
      <c r="W1107" s="5">
        <f t="shared" si="158"/>
        <v>0</v>
      </c>
      <c r="X1107" s="5">
        <f t="shared" si="161"/>
        <v>0</v>
      </c>
    </row>
    <row r="1108" spans="1:24" x14ac:dyDescent="0.15">
      <c r="A1108" s="7">
        <v>1107</v>
      </c>
      <c r="B1108" s="7">
        <v>2</v>
      </c>
      <c r="C1108" s="7">
        <v>16</v>
      </c>
      <c r="D1108" s="7">
        <v>3</v>
      </c>
      <c r="E1108" s="7">
        <v>47</v>
      </c>
      <c r="F1108" s="7">
        <v>-4.0999999999999996</v>
      </c>
      <c r="G1108" s="7">
        <v>0</v>
      </c>
      <c r="H1108" s="7">
        <f t="shared" si="153"/>
        <v>4</v>
      </c>
      <c r="I1108" s="16">
        <f t="shared" si="154"/>
        <v>44973</v>
      </c>
      <c r="J1108" s="17">
        <v>0.2407</v>
      </c>
      <c r="K1108" s="18">
        <f>G1108*结论【关键目标】!C$27*0.7735*0.001</f>
        <v>0</v>
      </c>
      <c r="L1108" s="5">
        <v>-35264.820180000002</v>
      </c>
      <c r="M1108" s="5">
        <f>ABS(IF(L1108&lt;=0,L1108/耗电量关键数据!$B$6/1000,L1108/耗电量关键数据!$B$5/1000))</f>
        <v>14.105928072000001</v>
      </c>
      <c r="N1108" s="5">
        <f>电气设备逐时使用率计算!H1084</f>
        <v>1.1688450000000001</v>
      </c>
      <c r="O1108" s="5">
        <f>灯光逐时使用率计算!H1084</f>
        <v>0.37403039999999999</v>
      </c>
      <c r="P1108" s="19">
        <f t="shared" si="155"/>
        <v>15.648803472000003</v>
      </c>
      <c r="Q1108" s="19">
        <f t="shared" si="159"/>
        <v>0</v>
      </c>
      <c r="R1108" s="20">
        <f t="shared" si="156"/>
        <v>0</v>
      </c>
      <c r="S1108" s="20">
        <f t="shared" si="160"/>
        <v>0</v>
      </c>
      <c r="T1108" s="20">
        <f>IF((T1107+R1108)&lt;0,0,IF((T1107+R1108)&gt;结论【关键目标】!C$28,结论【关键目标】!C$28,T1107+R1108))</f>
        <v>0</v>
      </c>
      <c r="U1108" s="19">
        <f>IF((T1107+R1108)&lt;结论【关键目标】!$C$28,0,(发电量计算【计算逻辑页】!R1108+发电量计算【计算逻辑页】!T1107-结论【关键目标】!$C$28))</f>
        <v>0</v>
      </c>
      <c r="V1108" s="5">
        <f t="shared" si="157"/>
        <v>0</v>
      </c>
      <c r="W1108" s="5">
        <f t="shared" si="158"/>
        <v>0</v>
      </c>
      <c r="X1108" s="5">
        <f t="shared" si="161"/>
        <v>0</v>
      </c>
    </row>
    <row r="1109" spans="1:24" x14ac:dyDescent="0.15">
      <c r="A1109" s="7">
        <v>1108</v>
      </c>
      <c r="B1109" s="7">
        <v>2</v>
      </c>
      <c r="C1109" s="7">
        <v>16</v>
      </c>
      <c r="D1109" s="7">
        <v>4</v>
      </c>
      <c r="E1109" s="7">
        <v>47</v>
      </c>
      <c r="F1109" s="7">
        <v>-7</v>
      </c>
      <c r="G1109" s="7">
        <v>0</v>
      </c>
      <c r="H1109" s="7">
        <f t="shared" si="153"/>
        <v>4</v>
      </c>
      <c r="I1109" s="16">
        <f t="shared" si="154"/>
        <v>44973</v>
      </c>
      <c r="J1109" s="17">
        <v>0.2407</v>
      </c>
      <c r="K1109" s="18">
        <f>G1109*结论【关键目标】!C$27*0.7735*0.001</f>
        <v>0</v>
      </c>
      <c r="L1109" s="5">
        <v>-36885.325709999997</v>
      </c>
      <c r="M1109" s="5">
        <f>ABS(IF(L1109&lt;=0,L1109/耗电量关键数据!$B$6/1000,L1109/耗电量关键数据!$B$5/1000))</f>
        <v>14.754130283999999</v>
      </c>
      <c r="N1109" s="5">
        <f>电气设备逐时使用率计算!H1085</f>
        <v>1.1688450000000001</v>
      </c>
      <c r="O1109" s="5">
        <f>灯光逐时使用率计算!H1085</f>
        <v>0.37403039999999999</v>
      </c>
      <c r="P1109" s="19">
        <f t="shared" si="155"/>
        <v>16.297005683999998</v>
      </c>
      <c r="Q1109" s="19">
        <f t="shared" si="159"/>
        <v>0</v>
      </c>
      <c r="R1109" s="20">
        <f t="shared" si="156"/>
        <v>0</v>
      </c>
      <c r="S1109" s="20">
        <f t="shared" si="160"/>
        <v>0</v>
      </c>
      <c r="T1109" s="20">
        <f>IF((T1108+R1109)&lt;0,0,IF((T1108+R1109)&gt;结论【关键目标】!C$28,结论【关键目标】!C$28,T1108+R1109))</f>
        <v>0</v>
      </c>
      <c r="U1109" s="19">
        <f>IF((T1108+R1109)&lt;结论【关键目标】!$C$28,0,(发电量计算【计算逻辑页】!R1109+发电量计算【计算逻辑页】!T1108-结论【关键目标】!$C$28))</f>
        <v>0</v>
      </c>
      <c r="V1109" s="5">
        <f t="shared" si="157"/>
        <v>0</v>
      </c>
      <c r="W1109" s="5">
        <f t="shared" si="158"/>
        <v>0</v>
      </c>
      <c r="X1109" s="5">
        <f t="shared" si="161"/>
        <v>0</v>
      </c>
    </row>
    <row r="1110" spans="1:24" x14ac:dyDescent="0.15">
      <c r="A1110" s="7">
        <v>1109</v>
      </c>
      <c r="B1110" s="7">
        <v>2</v>
      </c>
      <c r="C1110" s="7">
        <v>16</v>
      </c>
      <c r="D1110" s="7">
        <v>5</v>
      </c>
      <c r="E1110" s="7">
        <v>47</v>
      </c>
      <c r="F1110" s="7">
        <v>-7</v>
      </c>
      <c r="G1110" s="7">
        <v>0</v>
      </c>
      <c r="H1110" s="7">
        <f t="shared" si="153"/>
        <v>4</v>
      </c>
      <c r="I1110" s="16">
        <f t="shared" si="154"/>
        <v>44973</v>
      </c>
      <c r="J1110" s="17">
        <v>0.2407</v>
      </c>
      <c r="K1110" s="18">
        <f>G1110*结论【关键目标】!C$27*0.7735*0.001</f>
        <v>0</v>
      </c>
      <c r="L1110" s="5">
        <v>-38450.234250000001</v>
      </c>
      <c r="M1110" s="5">
        <f>ABS(IF(L1110&lt;=0,L1110/耗电量关键数据!$B$6/1000,L1110/耗电量关键数据!$B$5/1000))</f>
        <v>15.380093700000002</v>
      </c>
      <c r="N1110" s="5">
        <f>电气设备逐时使用率计算!H1086</f>
        <v>1.1688450000000001</v>
      </c>
      <c r="O1110" s="5">
        <f>灯光逐时使用率计算!H1086</f>
        <v>0.37403039999999999</v>
      </c>
      <c r="P1110" s="19">
        <f t="shared" si="155"/>
        <v>16.9229691</v>
      </c>
      <c r="Q1110" s="19">
        <f t="shared" si="159"/>
        <v>0</v>
      </c>
      <c r="R1110" s="20">
        <f t="shared" si="156"/>
        <v>0</v>
      </c>
      <c r="S1110" s="20">
        <f t="shared" si="160"/>
        <v>0</v>
      </c>
      <c r="T1110" s="20">
        <f>IF((T1109+R1110)&lt;0,0,IF((T1109+R1110)&gt;结论【关键目标】!C$28,结论【关键目标】!C$28,T1109+R1110))</f>
        <v>0</v>
      </c>
      <c r="U1110" s="19">
        <f>IF((T1109+R1110)&lt;结论【关键目标】!$C$28,0,(发电量计算【计算逻辑页】!R1110+发电量计算【计算逻辑页】!T1109-结论【关键目标】!$C$28))</f>
        <v>0</v>
      </c>
      <c r="V1110" s="5">
        <f t="shared" si="157"/>
        <v>0</v>
      </c>
      <c r="W1110" s="5">
        <f t="shared" si="158"/>
        <v>0</v>
      </c>
      <c r="X1110" s="5">
        <f t="shared" si="161"/>
        <v>0</v>
      </c>
    </row>
    <row r="1111" spans="1:24" x14ac:dyDescent="0.15">
      <c r="A1111" s="7">
        <v>1110</v>
      </c>
      <c r="B1111" s="7">
        <v>2</v>
      </c>
      <c r="C1111" s="7">
        <v>16</v>
      </c>
      <c r="D1111" s="7">
        <v>6</v>
      </c>
      <c r="E1111" s="7">
        <v>47</v>
      </c>
      <c r="F1111" s="7">
        <v>-4.8</v>
      </c>
      <c r="G1111" s="7">
        <v>0</v>
      </c>
      <c r="H1111" s="7">
        <f t="shared" si="153"/>
        <v>4</v>
      </c>
      <c r="I1111" s="16">
        <f t="shared" si="154"/>
        <v>44973</v>
      </c>
      <c r="J1111" s="17">
        <v>0.2407</v>
      </c>
      <c r="K1111" s="18">
        <f>G1111*结论【关键目标】!C$27*0.7735*0.001</f>
        <v>0</v>
      </c>
      <c r="L1111" s="5">
        <v>-39384.92484</v>
      </c>
      <c r="M1111" s="5">
        <f>ABS(IF(L1111&lt;=0,L1111/耗电量关键数据!$B$6/1000,L1111/耗电量关键数据!$B$5/1000))</f>
        <v>15.753969935999999</v>
      </c>
      <c r="N1111" s="5">
        <f>电气设备逐时使用率计算!H1087</f>
        <v>1.1688450000000001</v>
      </c>
      <c r="O1111" s="5">
        <f>灯光逐时使用率计算!H1087</f>
        <v>0.37403039999999999</v>
      </c>
      <c r="P1111" s="19">
        <f t="shared" si="155"/>
        <v>17.296845335999997</v>
      </c>
      <c r="Q1111" s="19">
        <f t="shared" si="159"/>
        <v>0</v>
      </c>
      <c r="R1111" s="20">
        <f t="shared" si="156"/>
        <v>0</v>
      </c>
      <c r="S1111" s="20">
        <f t="shared" si="160"/>
        <v>0</v>
      </c>
      <c r="T1111" s="20">
        <f>IF((T1110+R1111)&lt;0,0,IF((T1110+R1111)&gt;结论【关键目标】!C$28,结论【关键目标】!C$28,T1110+R1111))</f>
        <v>0</v>
      </c>
      <c r="U1111" s="19">
        <f>IF((T1110+R1111)&lt;结论【关键目标】!$C$28,0,(发电量计算【计算逻辑页】!R1111+发电量计算【计算逻辑页】!T1110-结论【关键目标】!$C$28))</f>
        <v>0</v>
      </c>
      <c r="V1111" s="5">
        <f t="shared" si="157"/>
        <v>0</v>
      </c>
      <c r="W1111" s="5">
        <f t="shared" si="158"/>
        <v>0</v>
      </c>
      <c r="X1111" s="5">
        <f t="shared" si="161"/>
        <v>0</v>
      </c>
    </row>
    <row r="1112" spans="1:24" x14ac:dyDescent="0.15">
      <c r="A1112" s="7">
        <v>1111</v>
      </c>
      <c r="B1112" s="7">
        <v>2</v>
      </c>
      <c r="C1112" s="7">
        <v>16</v>
      </c>
      <c r="D1112" s="7">
        <v>7</v>
      </c>
      <c r="E1112" s="7">
        <v>47</v>
      </c>
      <c r="F1112" s="7">
        <v>-9</v>
      </c>
      <c r="G1112" s="7">
        <v>48.4</v>
      </c>
      <c r="H1112" s="7">
        <f t="shared" si="153"/>
        <v>4</v>
      </c>
      <c r="I1112" s="16">
        <f t="shared" si="154"/>
        <v>44973</v>
      </c>
      <c r="J1112" s="17">
        <v>0.2407</v>
      </c>
      <c r="K1112" s="18">
        <f>G1112*结论【关键目标】!C$27*0.7735*0.001</f>
        <v>4.4924879999999998</v>
      </c>
      <c r="L1112" s="5">
        <v>-34975.169529999999</v>
      </c>
      <c r="M1112" s="5">
        <f>ABS(IF(L1112&lt;=0,L1112/耗电量关键数据!$B$6/1000,L1112/耗电量关键数据!$B$5/1000))</f>
        <v>13.990067811999999</v>
      </c>
      <c r="N1112" s="5">
        <f>电气设备逐时使用率计算!H1088</f>
        <v>2.3376900000000003</v>
      </c>
      <c r="O1112" s="5">
        <f>灯光逐时使用率计算!H1088</f>
        <v>1.2467680000000001</v>
      </c>
      <c r="P1112" s="19">
        <f t="shared" si="155"/>
        <v>17.574525812000001</v>
      </c>
      <c r="Q1112" s="19">
        <f t="shared" si="159"/>
        <v>0</v>
      </c>
      <c r="R1112" s="20">
        <f t="shared" si="156"/>
        <v>4.4924879999999998</v>
      </c>
      <c r="S1112" s="20">
        <f t="shared" si="160"/>
        <v>0</v>
      </c>
      <c r="T1112" s="20">
        <f>IF((T1111+R1112)&lt;0,0,IF((T1111+R1112)&gt;结论【关键目标】!C$28,结论【关键目标】!C$28,T1111+R1112))</f>
        <v>4.4924879999999998</v>
      </c>
      <c r="U1112" s="19">
        <f>IF((T1111+R1112)&lt;结论【关键目标】!$C$28,0,(发电量计算【计算逻辑页】!R1112+发电量计算【计算逻辑页】!T1111-结论【关键目标】!$C$28))</f>
        <v>0</v>
      </c>
      <c r="V1112" s="5">
        <f t="shared" si="157"/>
        <v>0</v>
      </c>
      <c r="W1112" s="5">
        <f t="shared" si="158"/>
        <v>1.0813418615999999</v>
      </c>
      <c r="X1112" s="5">
        <f t="shared" si="161"/>
        <v>0</v>
      </c>
    </row>
    <row r="1113" spans="1:24" x14ac:dyDescent="0.15">
      <c r="A1113" s="7">
        <v>1112</v>
      </c>
      <c r="B1113" s="7">
        <v>2</v>
      </c>
      <c r="C1113" s="7">
        <v>16</v>
      </c>
      <c r="D1113" s="7">
        <v>8</v>
      </c>
      <c r="E1113" s="7">
        <v>47</v>
      </c>
      <c r="F1113" s="7">
        <v>-9</v>
      </c>
      <c r="G1113" s="7">
        <v>213.1</v>
      </c>
      <c r="H1113" s="7">
        <f t="shared" si="153"/>
        <v>4</v>
      </c>
      <c r="I1113" s="16">
        <f t="shared" si="154"/>
        <v>44973</v>
      </c>
      <c r="J1113" s="17">
        <v>0.70809999999999995</v>
      </c>
      <c r="K1113" s="18">
        <f>G1113*结论【关键目标】!C$27*0.7735*0.001</f>
        <v>19.779941999999998</v>
      </c>
      <c r="L1113" s="5">
        <v>-33510.271670000002</v>
      </c>
      <c r="M1113" s="5">
        <f>ABS(IF(L1113&lt;=0,L1113/耗电量关键数据!$B$6/1000,L1113/耗电量关键数据!$B$5/1000))</f>
        <v>13.404108668000001</v>
      </c>
      <c r="N1113" s="5">
        <f>电气设备逐时使用率计算!H1089</f>
        <v>11.688450000000001</v>
      </c>
      <c r="O1113" s="5">
        <f>灯光逐时使用率计算!H1089</f>
        <v>6.2338399999999998</v>
      </c>
      <c r="P1113" s="19">
        <f t="shared" si="155"/>
        <v>31.326398668000003</v>
      </c>
      <c r="Q1113" s="19">
        <f t="shared" si="159"/>
        <v>0</v>
      </c>
      <c r="R1113" s="20">
        <f t="shared" si="156"/>
        <v>19.779941999999998</v>
      </c>
      <c r="S1113" s="20">
        <f t="shared" si="160"/>
        <v>0</v>
      </c>
      <c r="T1113" s="20">
        <f>IF((T1112+R1113)&lt;0,0,IF((T1112+R1113)&gt;结论【关键目标】!C$28,结论【关键目标】!C$28,T1112+R1113))</f>
        <v>22</v>
      </c>
      <c r="U1113" s="19">
        <f>IF((T1112+R1113)&lt;结论【关键目标】!$C$28,0,(发电量计算【计算逻辑页】!R1113+发电量计算【计算逻辑页】!T1112-结论【关键目标】!$C$28))</f>
        <v>2.2724299999999999</v>
      </c>
      <c r="V1113" s="5">
        <f t="shared" si="157"/>
        <v>0.79535049999999996</v>
      </c>
      <c r="W1113" s="5">
        <f t="shared" si="158"/>
        <v>14.006176930199999</v>
      </c>
      <c r="X1113" s="5">
        <f t="shared" si="161"/>
        <v>0</v>
      </c>
    </row>
    <row r="1114" spans="1:24" x14ac:dyDescent="0.15">
      <c r="A1114" s="7">
        <v>1113</v>
      </c>
      <c r="B1114" s="7">
        <v>2</v>
      </c>
      <c r="C1114" s="7">
        <v>16</v>
      </c>
      <c r="D1114" s="7">
        <v>9</v>
      </c>
      <c r="E1114" s="7">
        <v>47</v>
      </c>
      <c r="F1114" s="7">
        <v>-6.3</v>
      </c>
      <c r="G1114" s="7">
        <v>372.8</v>
      </c>
      <c r="H1114" s="7">
        <f t="shared" si="153"/>
        <v>4</v>
      </c>
      <c r="I1114" s="16">
        <f t="shared" si="154"/>
        <v>44973</v>
      </c>
      <c r="J1114" s="17">
        <v>0.70809999999999995</v>
      </c>
      <c r="K1114" s="18">
        <f>G1114*结论【关键目标】!C$27*0.7735*0.001</f>
        <v>34.603295999999993</v>
      </c>
      <c r="L1114" s="5">
        <v>-12937.03083</v>
      </c>
      <c r="M1114" s="5">
        <f>ABS(IF(L1114&lt;=0,L1114/耗电量关键数据!$B$6/1000,L1114/耗电量关键数据!$B$5/1000))</f>
        <v>5.1748123319999992</v>
      </c>
      <c r="N1114" s="5">
        <f>电气设备逐时使用率计算!H1090</f>
        <v>22.208055000000002</v>
      </c>
      <c r="O1114" s="5">
        <f>灯光逐时使用率计算!H1090</f>
        <v>11.844296</v>
      </c>
      <c r="P1114" s="19">
        <f t="shared" si="155"/>
        <v>39.227163332000003</v>
      </c>
      <c r="Q1114" s="19">
        <f t="shared" si="159"/>
        <v>0</v>
      </c>
      <c r="R1114" s="20">
        <f t="shared" si="156"/>
        <v>34.603295999999993</v>
      </c>
      <c r="S1114" s="20">
        <f t="shared" si="160"/>
        <v>0</v>
      </c>
      <c r="T1114" s="20">
        <f>IF((T1113+R1114)&lt;0,0,IF((T1113+R1114)&gt;结论【关键目标】!C$28,结论【关键目标】!C$28,T1113+R1114))</f>
        <v>22</v>
      </c>
      <c r="U1114" s="19">
        <f>IF((T1113+R1114)&lt;结论【关键目标】!$C$28,0,(发电量计算【计算逻辑页】!R1114+发电量计算【计算逻辑页】!T1113-结论【关键目标】!$C$28))</f>
        <v>34.603295999999993</v>
      </c>
      <c r="V1114" s="5">
        <f t="shared" si="157"/>
        <v>12.111153599999996</v>
      </c>
      <c r="W1114" s="5">
        <f t="shared" si="158"/>
        <v>24.502593897599994</v>
      </c>
      <c r="X1114" s="5">
        <f t="shared" si="161"/>
        <v>0</v>
      </c>
    </row>
    <row r="1115" spans="1:24" x14ac:dyDescent="0.15">
      <c r="A1115" s="7">
        <v>1114</v>
      </c>
      <c r="B1115" s="7">
        <v>2</v>
      </c>
      <c r="C1115" s="7">
        <v>16</v>
      </c>
      <c r="D1115" s="7">
        <v>10</v>
      </c>
      <c r="E1115" s="7">
        <v>47</v>
      </c>
      <c r="F1115" s="7">
        <v>-5</v>
      </c>
      <c r="G1115" s="7">
        <v>605.5</v>
      </c>
      <c r="H1115" s="7">
        <f t="shared" si="153"/>
        <v>4</v>
      </c>
      <c r="I1115" s="16">
        <f t="shared" si="154"/>
        <v>44973</v>
      </c>
      <c r="J1115" s="17">
        <v>0.70809999999999995</v>
      </c>
      <c r="K1115" s="18">
        <f>G1115*结论【关键目标】!C$27*0.7735*0.001</f>
        <v>56.202509999999997</v>
      </c>
      <c r="L1115" s="5">
        <v>-5409.6654909999997</v>
      </c>
      <c r="M1115" s="5">
        <f>ABS(IF(L1115&lt;=0,L1115/耗电量关键数据!$B$6/1000,L1115/耗电量关键数据!$B$5/1000))</f>
        <v>2.1638661963999999</v>
      </c>
      <c r="N1115" s="5">
        <f>电气设备逐时使用率计算!H1091</f>
        <v>22.208055000000002</v>
      </c>
      <c r="O1115" s="5">
        <f>灯光逐时使用率计算!H1091</f>
        <v>11.844296</v>
      </c>
      <c r="P1115" s="19">
        <f t="shared" si="155"/>
        <v>36.216217196400002</v>
      </c>
      <c r="Q1115" s="19">
        <f t="shared" si="159"/>
        <v>0</v>
      </c>
      <c r="R1115" s="20">
        <f t="shared" si="156"/>
        <v>56.202509999999997</v>
      </c>
      <c r="S1115" s="20">
        <f t="shared" si="160"/>
        <v>0</v>
      </c>
      <c r="T1115" s="20">
        <f>IF((T1114+R1115)&lt;0,0,IF((T1114+R1115)&gt;结论【关键目标】!C$28,结论【关键目标】!C$28,T1114+R1115))</f>
        <v>22</v>
      </c>
      <c r="U1115" s="19">
        <f>IF((T1114+R1115)&lt;结论【关键目标】!$C$28,0,(发电量计算【计算逻辑页】!R1115+发电量计算【计算逻辑页】!T1114-结论【关键目标】!$C$28))</f>
        <v>56.20250999999999</v>
      </c>
      <c r="V1115" s="5">
        <f t="shared" si="157"/>
        <v>19.670878499999993</v>
      </c>
      <c r="W1115" s="5">
        <f t="shared" si="158"/>
        <v>25.64470339677084</v>
      </c>
      <c r="X1115" s="5">
        <f t="shared" si="161"/>
        <v>0</v>
      </c>
    </row>
    <row r="1116" spans="1:24" x14ac:dyDescent="0.15">
      <c r="A1116" s="7">
        <v>1115</v>
      </c>
      <c r="B1116" s="7">
        <v>2</v>
      </c>
      <c r="C1116" s="7">
        <v>16</v>
      </c>
      <c r="D1116" s="7">
        <v>11</v>
      </c>
      <c r="E1116" s="7">
        <v>47</v>
      </c>
      <c r="F1116" s="7">
        <v>-4</v>
      </c>
      <c r="G1116" s="7">
        <v>707.6</v>
      </c>
      <c r="H1116" s="7">
        <f t="shared" si="153"/>
        <v>4</v>
      </c>
      <c r="I1116" s="16">
        <f t="shared" si="154"/>
        <v>44973</v>
      </c>
      <c r="J1116" s="17">
        <v>1.2267999999999999</v>
      </c>
      <c r="K1116" s="18">
        <f>G1116*结论【关键目标】!C$27*0.7735*0.001</f>
        <v>65.679432000000006</v>
      </c>
      <c r="L1116" s="5">
        <v>0</v>
      </c>
      <c r="M1116" s="5">
        <f>ABS(IF(L1116&lt;=0,L1116/耗电量关键数据!$B$6/1000,L1116/耗电量关键数据!$B$5/1000))</f>
        <v>0</v>
      </c>
      <c r="N1116" s="5">
        <f>电气设备逐时使用率计算!H1092</f>
        <v>22.208055000000002</v>
      </c>
      <c r="O1116" s="5">
        <f>灯光逐时使用率计算!H1092</f>
        <v>11.844296</v>
      </c>
      <c r="P1116" s="19">
        <f t="shared" si="155"/>
        <v>34.052351000000002</v>
      </c>
      <c r="Q1116" s="19">
        <f t="shared" si="159"/>
        <v>34.052351000000002</v>
      </c>
      <c r="R1116" s="20">
        <f t="shared" si="156"/>
        <v>31.627081000000004</v>
      </c>
      <c r="S1116" s="20">
        <f t="shared" si="160"/>
        <v>0</v>
      </c>
      <c r="T1116" s="20">
        <f>IF((T1115+R1116)&lt;0,0,IF((T1115+R1116)&gt;结论【关键目标】!C$28,结论【关键目标】!C$28,T1115+R1116))</f>
        <v>22</v>
      </c>
      <c r="U1116" s="19">
        <f>IF((T1115+R1116)&lt;结论【关键目标】!$C$28,0,(发电量计算【计算逻辑页】!R1116+发电量计算【计算逻辑页】!T1115-结论【关键目标】!$C$28))</f>
        <v>31.627081000000004</v>
      </c>
      <c r="V1116" s="5">
        <f t="shared" si="157"/>
        <v>11.069478350000001</v>
      </c>
      <c r="W1116" s="5">
        <f t="shared" si="158"/>
        <v>41.775424206799997</v>
      </c>
      <c r="X1116" s="5">
        <f t="shared" si="161"/>
        <v>0</v>
      </c>
    </row>
    <row r="1117" spans="1:24" x14ac:dyDescent="0.15">
      <c r="A1117" s="7">
        <v>1116</v>
      </c>
      <c r="B1117" s="7">
        <v>2</v>
      </c>
      <c r="C1117" s="7">
        <v>16</v>
      </c>
      <c r="D1117" s="7">
        <v>12</v>
      </c>
      <c r="E1117" s="7">
        <v>47</v>
      </c>
      <c r="F1117" s="7">
        <v>-1.6</v>
      </c>
      <c r="G1117" s="7">
        <v>700.6</v>
      </c>
      <c r="H1117" s="7">
        <f t="shared" si="153"/>
        <v>4</v>
      </c>
      <c r="I1117" s="16">
        <f t="shared" si="154"/>
        <v>44973</v>
      </c>
      <c r="J1117" s="17">
        <v>1.2267999999999999</v>
      </c>
      <c r="K1117" s="18">
        <f>G1117*结论【关键目标】!C$27*0.7735*0.001</f>
        <v>65.029691999999997</v>
      </c>
      <c r="L1117" s="5">
        <v>-198.92570449999999</v>
      </c>
      <c r="M1117" s="5">
        <f>ABS(IF(L1117&lt;=0,L1117/耗电量关键数据!$B$6/1000,L1117/耗电量关键数据!$B$5/1000))</f>
        <v>7.9570281800000003E-2</v>
      </c>
      <c r="N1117" s="5">
        <f>电气设备逐时使用率计算!H1093</f>
        <v>11.688450000000001</v>
      </c>
      <c r="O1117" s="5">
        <f>灯光逐时使用率计算!H1093</f>
        <v>9.9741440000000008</v>
      </c>
      <c r="P1117" s="19">
        <f t="shared" si="155"/>
        <v>21.742164281800001</v>
      </c>
      <c r="Q1117" s="19">
        <f t="shared" si="159"/>
        <v>21.742164281800001</v>
      </c>
      <c r="R1117" s="20">
        <f t="shared" si="156"/>
        <v>43.287527718199996</v>
      </c>
      <c r="S1117" s="20">
        <f t="shared" si="160"/>
        <v>0</v>
      </c>
      <c r="T1117" s="20">
        <f>IF((T1116+R1117)&lt;0,0,IF((T1116+R1117)&gt;结论【关键目标】!C$28,结论【关键目标】!C$28,T1116+R1117))</f>
        <v>22</v>
      </c>
      <c r="U1117" s="19">
        <f>IF((T1116+R1117)&lt;结论【关键目标】!$C$28,0,(发电量计算【计算逻辑页】!R1117+发电量计算【计算逻辑页】!T1116-结论【关键目标】!$C$28))</f>
        <v>43.287527718199996</v>
      </c>
      <c r="V1117" s="5">
        <f t="shared" si="157"/>
        <v>15.150634701369997</v>
      </c>
      <c r="W1117" s="5">
        <f t="shared" si="158"/>
        <v>26.67328714091224</v>
      </c>
      <c r="X1117" s="5">
        <f t="shared" si="161"/>
        <v>0</v>
      </c>
    </row>
    <row r="1118" spans="1:24" x14ac:dyDescent="0.15">
      <c r="A1118" s="7">
        <v>1117</v>
      </c>
      <c r="B1118" s="7">
        <v>2</v>
      </c>
      <c r="C1118" s="7">
        <v>16</v>
      </c>
      <c r="D1118" s="7">
        <v>13</v>
      </c>
      <c r="E1118" s="7">
        <v>47</v>
      </c>
      <c r="F1118" s="7">
        <v>-0.2</v>
      </c>
      <c r="G1118" s="7">
        <v>673.3</v>
      </c>
      <c r="H1118" s="7">
        <f t="shared" si="153"/>
        <v>4</v>
      </c>
      <c r="I1118" s="16">
        <f t="shared" si="154"/>
        <v>44973</v>
      </c>
      <c r="J1118" s="17">
        <v>1.2267999999999999</v>
      </c>
      <c r="K1118" s="18">
        <f>G1118*结论【关键目标】!C$27*0.7735*0.001</f>
        <v>62.495705999999998</v>
      </c>
      <c r="L1118" s="5">
        <v>0</v>
      </c>
      <c r="M1118" s="5">
        <f>ABS(IF(L1118&lt;=0,L1118/耗电量关键数据!$B$6/1000,L1118/耗电量关键数据!$B$5/1000))</f>
        <v>0</v>
      </c>
      <c r="N1118" s="5">
        <f>电气设备逐时使用率计算!H1094</f>
        <v>11.688450000000001</v>
      </c>
      <c r="O1118" s="5">
        <f>灯光逐时使用率计算!H1094</f>
        <v>9.9741440000000008</v>
      </c>
      <c r="P1118" s="19">
        <f t="shared" si="155"/>
        <v>21.662594000000002</v>
      </c>
      <c r="Q1118" s="19">
        <f t="shared" si="159"/>
        <v>21.662594000000002</v>
      </c>
      <c r="R1118" s="20">
        <f t="shared" si="156"/>
        <v>40.833112</v>
      </c>
      <c r="S1118" s="20">
        <f t="shared" si="160"/>
        <v>0</v>
      </c>
      <c r="T1118" s="20">
        <f>IF((T1117+R1118)&lt;0,0,IF((T1117+R1118)&gt;结论【关键目标】!C$28,结论【关键目标】!C$28,T1117+R1118))</f>
        <v>22</v>
      </c>
      <c r="U1118" s="19">
        <f>IF((T1117+R1118)&lt;结论【关键目标】!$C$28,0,(发电量计算【计算逻辑页】!R1118+发电量计算【计算逻辑页】!T1117-结论【关键目标】!$C$28))</f>
        <v>40.833112</v>
      </c>
      <c r="V1118" s="5">
        <f t="shared" si="157"/>
        <v>14.291589199999999</v>
      </c>
      <c r="W1118" s="5">
        <f t="shared" si="158"/>
        <v>26.5756703192</v>
      </c>
      <c r="X1118" s="5">
        <f t="shared" si="161"/>
        <v>0</v>
      </c>
    </row>
    <row r="1119" spans="1:24" x14ac:dyDescent="0.15">
      <c r="A1119" s="7">
        <v>1118</v>
      </c>
      <c r="B1119" s="7">
        <v>2</v>
      </c>
      <c r="C1119" s="7">
        <v>16</v>
      </c>
      <c r="D1119" s="7">
        <v>14</v>
      </c>
      <c r="E1119" s="7">
        <v>47</v>
      </c>
      <c r="F1119" s="7">
        <v>1</v>
      </c>
      <c r="G1119" s="7">
        <v>570.6</v>
      </c>
      <c r="H1119" s="7">
        <f t="shared" si="153"/>
        <v>4</v>
      </c>
      <c r="I1119" s="16">
        <f t="shared" si="154"/>
        <v>44973</v>
      </c>
      <c r="J1119" s="17">
        <v>1.2267999999999999</v>
      </c>
      <c r="K1119" s="18">
        <f>G1119*结论【关键目标】!C$27*0.7735*0.001</f>
        <v>52.963091999999996</v>
      </c>
      <c r="L1119" s="5">
        <v>0</v>
      </c>
      <c r="M1119" s="5">
        <f>ABS(IF(L1119&lt;=0,L1119/耗电量关键数据!$B$6/1000,L1119/耗电量关键数据!$B$5/1000))</f>
        <v>0</v>
      </c>
      <c r="N1119" s="5">
        <f>电气设备逐时使用率计算!H1095</f>
        <v>22.208055000000002</v>
      </c>
      <c r="O1119" s="5">
        <f>灯光逐时使用率计算!H1095</f>
        <v>11.844296</v>
      </c>
      <c r="P1119" s="19">
        <f t="shared" si="155"/>
        <v>34.052351000000002</v>
      </c>
      <c r="Q1119" s="19">
        <f t="shared" si="159"/>
        <v>34.052351000000002</v>
      </c>
      <c r="R1119" s="20">
        <f t="shared" si="156"/>
        <v>18.910740999999994</v>
      </c>
      <c r="S1119" s="20">
        <f t="shared" si="160"/>
        <v>0</v>
      </c>
      <c r="T1119" s="20">
        <f>IF((T1118+R1119)&lt;0,0,IF((T1118+R1119)&gt;结论【关键目标】!C$28,结论【关键目标】!C$28,T1118+R1119))</f>
        <v>22</v>
      </c>
      <c r="U1119" s="19">
        <f>IF((T1118+R1119)&lt;结论【关键目标】!$C$28,0,(发电量计算【计算逻辑页】!R1119+发电量计算【计算逻辑页】!T1118-结论【关键目标】!$C$28))</f>
        <v>18.910740999999994</v>
      </c>
      <c r="V1119" s="5">
        <f t="shared" si="157"/>
        <v>6.6187593499999977</v>
      </c>
      <c r="W1119" s="5">
        <f t="shared" si="158"/>
        <v>41.775424206799997</v>
      </c>
      <c r="X1119" s="5">
        <f t="shared" si="161"/>
        <v>0</v>
      </c>
    </row>
    <row r="1120" spans="1:24" x14ac:dyDescent="0.15">
      <c r="A1120" s="7">
        <v>1119</v>
      </c>
      <c r="B1120" s="7">
        <v>2</v>
      </c>
      <c r="C1120" s="7">
        <v>16</v>
      </c>
      <c r="D1120" s="7">
        <v>15</v>
      </c>
      <c r="E1120" s="7">
        <v>47</v>
      </c>
      <c r="F1120" s="7">
        <v>2.2000000000000002</v>
      </c>
      <c r="G1120" s="7">
        <v>382.1</v>
      </c>
      <c r="H1120" s="7">
        <f t="shared" si="153"/>
        <v>4</v>
      </c>
      <c r="I1120" s="16">
        <f t="shared" si="154"/>
        <v>44973</v>
      </c>
      <c r="J1120" s="17">
        <v>1.2267999999999999</v>
      </c>
      <c r="K1120" s="18">
        <f>G1120*结论【关键目标】!C$27*0.7735*0.001</f>
        <v>35.466521999999998</v>
      </c>
      <c r="L1120" s="5">
        <v>0</v>
      </c>
      <c r="M1120" s="5">
        <f>ABS(IF(L1120&lt;=0,L1120/耗电量关键数据!$B$6/1000,L1120/耗电量关键数据!$B$5/1000))</f>
        <v>0</v>
      </c>
      <c r="N1120" s="5">
        <f>电气设备逐时使用率计算!H1096</f>
        <v>22.208055000000002</v>
      </c>
      <c r="O1120" s="5">
        <f>灯光逐时使用率计算!H1096</f>
        <v>11.844296</v>
      </c>
      <c r="P1120" s="19">
        <f t="shared" si="155"/>
        <v>34.052351000000002</v>
      </c>
      <c r="Q1120" s="19">
        <f t="shared" si="159"/>
        <v>34.052351000000002</v>
      </c>
      <c r="R1120" s="20">
        <f t="shared" si="156"/>
        <v>1.4141709999999961</v>
      </c>
      <c r="S1120" s="20">
        <f t="shared" si="160"/>
        <v>0</v>
      </c>
      <c r="T1120" s="20">
        <f>IF((T1119+R1120)&lt;0,0,IF((T1119+R1120)&gt;结论【关键目标】!C$28,结论【关键目标】!C$28,T1119+R1120))</f>
        <v>22</v>
      </c>
      <c r="U1120" s="19">
        <f>IF((T1119+R1120)&lt;结论【关键目标】!$C$28,0,(发电量计算【计算逻辑页】!R1120+发电量计算【计算逻辑页】!T1119-结论【关键目标】!$C$28))</f>
        <v>1.4141709999999961</v>
      </c>
      <c r="V1120" s="5">
        <f t="shared" si="157"/>
        <v>0.49495984999999859</v>
      </c>
      <c r="W1120" s="5">
        <f t="shared" si="158"/>
        <v>41.775424206799997</v>
      </c>
      <c r="X1120" s="5">
        <f t="shared" si="161"/>
        <v>0</v>
      </c>
    </row>
    <row r="1121" spans="1:24" x14ac:dyDescent="0.15">
      <c r="A1121" s="7">
        <v>1120</v>
      </c>
      <c r="B1121" s="7">
        <v>2</v>
      </c>
      <c r="C1121" s="7">
        <v>16</v>
      </c>
      <c r="D1121" s="7">
        <v>16</v>
      </c>
      <c r="E1121" s="7">
        <v>47</v>
      </c>
      <c r="F1121" s="7">
        <v>3</v>
      </c>
      <c r="G1121" s="7">
        <v>185.6</v>
      </c>
      <c r="H1121" s="7">
        <f t="shared" si="153"/>
        <v>4</v>
      </c>
      <c r="I1121" s="16">
        <f t="shared" si="154"/>
        <v>44973</v>
      </c>
      <c r="J1121" s="17">
        <v>0.70809999999999995</v>
      </c>
      <c r="K1121" s="18">
        <f>G1121*结论【关键目标】!C$27*0.7735*0.001</f>
        <v>17.227392000000002</v>
      </c>
      <c r="L1121" s="5">
        <v>0</v>
      </c>
      <c r="M1121" s="5">
        <f>ABS(IF(L1121&lt;=0,L1121/耗电量关键数据!$B$6/1000,L1121/耗电量关键数据!$B$5/1000))</f>
        <v>0</v>
      </c>
      <c r="N1121" s="5">
        <f>电气设备逐时使用率计算!H1097</f>
        <v>22.208055000000002</v>
      </c>
      <c r="O1121" s="5">
        <f>灯光逐时使用率计算!H1097</f>
        <v>11.844296</v>
      </c>
      <c r="P1121" s="19">
        <f t="shared" si="155"/>
        <v>34.052351000000002</v>
      </c>
      <c r="Q1121" s="19">
        <f t="shared" si="159"/>
        <v>0</v>
      </c>
      <c r="R1121" s="20">
        <f t="shared" si="156"/>
        <v>17.227392000000002</v>
      </c>
      <c r="S1121" s="20">
        <f t="shared" si="160"/>
        <v>0</v>
      </c>
      <c r="T1121" s="20">
        <f>IF((T1120+R1121)&lt;0,0,IF((T1120+R1121)&gt;结论【关键目标】!C$28,结论【关键目标】!C$28,T1120+R1121))</f>
        <v>22</v>
      </c>
      <c r="U1121" s="19">
        <f>IF((T1120+R1121)&lt;结论【关键目标】!$C$28,0,(发电量计算【计算逻辑页】!R1121+发电量计算【计算逻辑页】!T1120-结论【关键目标】!$C$28))</f>
        <v>17.227392000000002</v>
      </c>
      <c r="V1121" s="5">
        <f t="shared" si="157"/>
        <v>6.0295871999999999</v>
      </c>
      <c r="W1121" s="5">
        <f t="shared" si="158"/>
        <v>12.198716275200001</v>
      </c>
      <c r="X1121" s="5">
        <f t="shared" si="161"/>
        <v>0</v>
      </c>
    </row>
    <row r="1122" spans="1:24" x14ac:dyDescent="0.15">
      <c r="A1122" s="7">
        <v>1121</v>
      </c>
      <c r="B1122" s="7">
        <v>2</v>
      </c>
      <c r="C1122" s="7">
        <v>16</v>
      </c>
      <c r="D1122" s="7">
        <v>17</v>
      </c>
      <c r="E1122" s="7">
        <v>47</v>
      </c>
      <c r="F1122" s="7">
        <v>3</v>
      </c>
      <c r="G1122" s="7">
        <v>0</v>
      </c>
      <c r="H1122" s="7">
        <f t="shared" si="153"/>
        <v>4</v>
      </c>
      <c r="I1122" s="16">
        <f t="shared" si="154"/>
        <v>44973</v>
      </c>
      <c r="J1122" s="17">
        <v>0.70809999999999995</v>
      </c>
      <c r="K1122" s="18">
        <f>G1122*结论【关键目标】!C$27*0.7735*0.001</f>
        <v>0</v>
      </c>
      <c r="L1122" s="5">
        <v>-3616.1236250000002</v>
      </c>
      <c r="M1122" s="5">
        <f>ABS(IF(L1122&lt;=0,L1122/耗电量关键数据!$B$6/1000,L1122/耗电量关键数据!$B$5/1000))</f>
        <v>1.44644945</v>
      </c>
      <c r="N1122" s="5">
        <f>电气设备逐时使用率计算!H1098</f>
        <v>22.208055000000002</v>
      </c>
      <c r="O1122" s="5">
        <f>灯光逐时使用率计算!H1098</f>
        <v>11.844296</v>
      </c>
      <c r="P1122" s="19">
        <f t="shared" si="155"/>
        <v>35.498800450000005</v>
      </c>
      <c r="Q1122" s="19">
        <f t="shared" si="159"/>
        <v>0</v>
      </c>
      <c r="R1122" s="20">
        <f t="shared" si="156"/>
        <v>0</v>
      </c>
      <c r="S1122" s="20">
        <f t="shared" si="160"/>
        <v>0</v>
      </c>
      <c r="T1122" s="20">
        <f>IF((T1121+R1122)&lt;0,0,IF((T1121+R1122)&gt;结论【关键目标】!C$28,结论【关键目标】!C$28,T1121+R1122))</f>
        <v>22</v>
      </c>
      <c r="U1122" s="19">
        <f>IF((T1121+R1122)&lt;结论【关键目标】!$C$28,0,(发电量计算【计算逻辑页】!R1122+发电量计算【计算逻辑页】!T1121-结论【关键目标】!$C$28))</f>
        <v>0</v>
      </c>
      <c r="V1122" s="5">
        <f t="shared" si="157"/>
        <v>0</v>
      </c>
      <c r="W1122" s="5">
        <f t="shared" si="158"/>
        <v>0</v>
      </c>
      <c r="X1122" s="5">
        <f t="shared" si="161"/>
        <v>0</v>
      </c>
    </row>
    <row r="1123" spans="1:24" x14ac:dyDescent="0.15">
      <c r="A1123" s="7">
        <v>1122</v>
      </c>
      <c r="B1123" s="7">
        <v>2</v>
      </c>
      <c r="C1123" s="7">
        <v>16</v>
      </c>
      <c r="D1123" s="7">
        <v>18</v>
      </c>
      <c r="E1123" s="7">
        <v>47</v>
      </c>
      <c r="F1123" s="7">
        <v>3</v>
      </c>
      <c r="G1123" s="7">
        <v>0</v>
      </c>
      <c r="H1123" s="7">
        <f t="shared" si="153"/>
        <v>4</v>
      </c>
      <c r="I1123" s="16">
        <f t="shared" si="154"/>
        <v>44973</v>
      </c>
      <c r="J1123" s="17">
        <v>0.70809999999999995</v>
      </c>
      <c r="K1123" s="18">
        <f>G1123*结论【关键目标】!C$27*0.7735*0.001</f>
        <v>0</v>
      </c>
      <c r="L1123" s="5">
        <v>-20042.78241</v>
      </c>
      <c r="M1123" s="5">
        <f>ABS(IF(L1123&lt;=0,L1123/耗电量关键数据!$B$6/1000,L1123/耗电量关键数据!$B$5/1000))</f>
        <v>8.0171129640000007</v>
      </c>
      <c r="N1123" s="5">
        <f>电气设备逐时使用率计算!H1099</f>
        <v>7.0130699999999999</v>
      </c>
      <c r="O1123" s="5">
        <f>灯光逐时使用率计算!H1099</f>
        <v>3.7403040000000001</v>
      </c>
      <c r="P1123" s="19">
        <f t="shared" si="155"/>
        <v>18.770486964</v>
      </c>
      <c r="Q1123" s="19">
        <f t="shared" si="159"/>
        <v>0</v>
      </c>
      <c r="R1123" s="20">
        <f t="shared" si="156"/>
        <v>0</v>
      </c>
      <c r="S1123" s="20">
        <f t="shared" si="160"/>
        <v>0</v>
      </c>
      <c r="T1123" s="20">
        <f>IF((T1122+R1123)&lt;0,0,IF((T1122+R1123)&gt;结论【关键目标】!C$28,结论【关键目标】!C$28,T1122+R1123))</f>
        <v>22</v>
      </c>
      <c r="U1123" s="19">
        <f>IF((T1122+R1123)&lt;结论【关键目标】!$C$28,0,(发电量计算【计算逻辑页】!R1123+发电量计算【计算逻辑页】!T1122-结论【关键目标】!$C$28))</f>
        <v>0</v>
      </c>
      <c r="V1123" s="5">
        <f t="shared" si="157"/>
        <v>0</v>
      </c>
      <c r="W1123" s="5">
        <f t="shared" si="158"/>
        <v>0</v>
      </c>
      <c r="X1123" s="5">
        <f t="shared" si="161"/>
        <v>0</v>
      </c>
    </row>
    <row r="1124" spans="1:24" x14ac:dyDescent="0.15">
      <c r="A1124" s="7">
        <v>1123</v>
      </c>
      <c r="B1124" s="7">
        <v>2</v>
      </c>
      <c r="C1124" s="7">
        <v>16</v>
      </c>
      <c r="D1124" s="7">
        <v>19</v>
      </c>
      <c r="E1124" s="7">
        <v>47</v>
      </c>
      <c r="F1124" s="7">
        <v>0</v>
      </c>
      <c r="G1124" s="7">
        <v>0</v>
      </c>
      <c r="H1124" s="7">
        <f t="shared" si="153"/>
        <v>4</v>
      </c>
      <c r="I1124" s="16">
        <f t="shared" si="154"/>
        <v>44973</v>
      </c>
      <c r="J1124" s="17">
        <v>1.2267999999999999</v>
      </c>
      <c r="K1124" s="18">
        <f>G1124*结论【关键目标】!C$27*0.7735*0.001</f>
        <v>0</v>
      </c>
      <c r="L1124" s="5">
        <v>-11391.397370000001</v>
      </c>
      <c r="M1124" s="5">
        <f>ABS(IF(L1124&lt;=0,L1124/耗电量关键数据!$B$6/1000,L1124/耗电量关键数据!$B$5/1000))</f>
        <v>4.5565589480000002</v>
      </c>
      <c r="N1124" s="5">
        <f>电气设备逐时使用率计算!H1100</f>
        <v>7.0130699999999999</v>
      </c>
      <c r="O1124" s="5">
        <f>灯光逐时使用率计算!H1100</f>
        <v>3.7403040000000001</v>
      </c>
      <c r="P1124" s="19">
        <f t="shared" si="155"/>
        <v>15.309932948</v>
      </c>
      <c r="Q1124" s="19">
        <f t="shared" si="159"/>
        <v>15.309932948</v>
      </c>
      <c r="R1124" s="20">
        <f t="shared" si="156"/>
        <v>-15.309932948</v>
      </c>
      <c r="S1124" s="20">
        <f t="shared" si="160"/>
        <v>15.309932948</v>
      </c>
      <c r="T1124" s="20">
        <f>IF((T1123+R1124)&lt;0,0,IF((T1123+R1124)&gt;结论【关键目标】!C$28,结论【关键目标】!C$28,T1123+R1124))</f>
        <v>6.6900670519999998</v>
      </c>
      <c r="U1124" s="19">
        <f>IF((T1123+R1124)&lt;结论【关键目标】!$C$28,0,(发电量计算【计算逻辑页】!R1124+发电量计算【计算逻辑页】!T1123-结论【关键目标】!$C$28))</f>
        <v>0</v>
      </c>
      <c r="V1124" s="5">
        <f t="shared" si="157"/>
        <v>0</v>
      </c>
      <c r="W1124" s="5">
        <f t="shared" si="158"/>
        <v>0</v>
      </c>
      <c r="X1124" s="5">
        <f t="shared" si="161"/>
        <v>5.8658507911935995</v>
      </c>
    </row>
    <row r="1125" spans="1:24" x14ac:dyDescent="0.15">
      <c r="A1125" s="7">
        <v>1124</v>
      </c>
      <c r="B1125" s="7">
        <v>2</v>
      </c>
      <c r="C1125" s="7">
        <v>16</v>
      </c>
      <c r="D1125" s="7">
        <v>20</v>
      </c>
      <c r="E1125" s="7">
        <v>47</v>
      </c>
      <c r="F1125" s="7">
        <v>-2</v>
      </c>
      <c r="G1125" s="7">
        <v>0</v>
      </c>
      <c r="H1125" s="7">
        <f t="shared" si="153"/>
        <v>4</v>
      </c>
      <c r="I1125" s="16">
        <f t="shared" si="154"/>
        <v>44973</v>
      </c>
      <c r="J1125" s="17">
        <v>1.2267999999999999</v>
      </c>
      <c r="K1125" s="18">
        <f>G1125*结论【关键目标】!C$27*0.7735*0.001</f>
        <v>0</v>
      </c>
      <c r="L1125" s="5">
        <v>-21330.92164</v>
      </c>
      <c r="M1125" s="5">
        <f>ABS(IF(L1125&lt;=0,L1125/耗电量关键数据!$B$6/1000,L1125/耗电量关键数据!$B$5/1000))</f>
        <v>8.5323686560000009</v>
      </c>
      <c r="N1125" s="5">
        <f>电气设备逐时使用率计算!H1101</f>
        <v>1.1688450000000001</v>
      </c>
      <c r="O1125" s="5">
        <f>灯光逐时使用率计算!H1101</f>
        <v>0.37403039999999999</v>
      </c>
      <c r="P1125" s="19">
        <f t="shared" si="155"/>
        <v>10.075244056000001</v>
      </c>
      <c r="Q1125" s="19">
        <f t="shared" si="159"/>
        <v>10.075244056000001</v>
      </c>
      <c r="R1125" s="20">
        <f t="shared" si="156"/>
        <v>-10.075244056000001</v>
      </c>
      <c r="S1125" s="20">
        <f t="shared" si="160"/>
        <v>10.075244056000001</v>
      </c>
      <c r="T1125" s="20">
        <f>IF((T1124+R1125)&lt;0,0,IF((T1124+R1125)&gt;结论【关键目标】!C$28,结论【关键目标】!C$28,T1124+R1125))</f>
        <v>0</v>
      </c>
      <c r="U1125" s="19">
        <f>IF((T1124+R1125)&lt;结论【关键目标】!$C$28,0,(发电量计算【计算逻辑页】!R1125+发电量计算【计算逻辑页】!T1124-结论【关键目标】!$C$28))</f>
        <v>0</v>
      </c>
      <c r="V1125" s="5">
        <f t="shared" si="157"/>
        <v>0</v>
      </c>
      <c r="W1125" s="5">
        <f t="shared" si="158"/>
        <v>0</v>
      </c>
      <c r="X1125" s="5">
        <f t="shared" si="161"/>
        <v>0</v>
      </c>
    </row>
    <row r="1126" spans="1:24" x14ac:dyDescent="0.15">
      <c r="A1126" s="7">
        <v>1125</v>
      </c>
      <c r="B1126" s="7">
        <v>2</v>
      </c>
      <c r="C1126" s="7">
        <v>16</v>
      </c>
      <c r="D1126" s="7">
        <v>21</v>
      </c>
      <c r="E1126" s="7">
        <v>47</v>
      </c>
      <c r="F1126" s="7">
        <v>1</v>
      </c>
      <c r="G1126" s="7">
        <v>0</v>
      </c>
      <c r="H1126" s="7">
        <f t="shared" si="153"/>
        <v>4</v>
      </c>
      <c r="I1126" s="16">
        <f t="shared" si="154"/>
        <v>44973</v>
      </c>
      <c r="J1126" s="17">
        <v>1.2267999999999999</v>
      </c>
      <c r="K1126" s="18">
        <f>G1126*结论【关键目标】!C$27*0.7735*0.001</f>
        <v>0</v>
      </c>
      <c r="L1126" s="5">
        <v>-24923.430069999999</v>
      </c>
      <c r="M1126" s="5">
        <f>ABS(IF(L1126&lt;=0,L1126/耗电量关键数据!$B$6/1000,L1126/耗电量关键数据!$B$5/1000))</f>
        <v>9.9693720280000004</v>
      </c>
      <c r="N1126" s="5">
        <f>电气设备逐时使用率计算!H1102</f>
        <v>1.1688450000000001</v>
      </c>
      <c r="O1126" s="5">
        <f>灯光逐时使用率计算!H1102</f>
        <v>0.37403039999999999</v>
      </c>
      <c r="P1126" s="19">
        <f t="shared" si="155"/>
        <v>11.512247428</v>
      </c>
      <c r="Q1126" s="19">
        <f t="shared" si="159"/>
        <v>11.512247428</v>
      </c>
      <c r="R1126" s="20">
        <f t="shared" si="156"/>
        <v>-11.512247428</v>
      </c>
      <c r="S1126" s="20">
        <f t="shared" si="160"/>
        <v>11.512247428</v>
      </c>
      <c r="T1126" s="20">
        <f>IF((T1125+R1126)&lt;0,0,IF((T1125+R1126)&gt;结论【关键目标】!C$28,结论【关键目标】!C$28,T1125+R1126))</f>
        <v>0</v>
      </c>
      <c r="U1126" s="19">
        <f>IF((T1125+R1126)&lt;结论【关键目标】!$C$28,0,(发电量计算【计算逻辑页】!R1126+发电量计算【计算逻辑页】!T1125-结论【关键目标】!$C$28))</f>
        <v>0</v>
      </c>
      <c r="V1126" s="5">
        <f t="shared" si="157"/>
        <v>0</v>
      </c>
      <c r="W1126" s="5">
        <f t="shared" si="158"/>
        <v>0</v>
      </c>
      <c r="X1126" s="5">
        <f t="shared" si="161"/>
        <v>0</v>
      </c>
    </row>
    <row r="1127" spans="1:24" x14ac:dyDescent="0.15">
      <c r="A1127" s="7">
        <v>1126</v>
      </c>
      <c r="B1127" s="7">
        <v>2</v>
      </c>
      <c r="C1127" s="7">
        <v>16</v>
      </c>
      <c r="D1127" s="7">
        <v>22</v>
      </c>
      <c r="E1127" s="7">
        <v>47</v>
      </c>
      <c r="F1127" s="7">
        <v>-5</v>
      </c>
      <c r="G1127" s="7">
        <v>0</v>
      </c>
      <c r="H1127" s="7">
        <f t="shared" si="153"/>
        <v>4</v>
      </c>
      <c r="I1127" s="16">
        <f t="shared" si="154"/>
        <v>44973</v>
      </c>
      <c r="J1127" s="17">
        <v>0.70809999999999995</v>
      </c>
      <c r="K1127" s="18">
        <f>G1127*结论【关键目标】!C$27*0.7735*0.001</f>
        <v>0</v>
      </c>
      <c r="L1127" s="5">
        <v>-26604.034749999999</v>
      </c>
      <c r="M1127" s="5">
        <f>ABS(IF(L1127&lt;=0,L1127/耗电量关键数据!$B$6/1000,L1127/耗电量关键数据!$B$5/1000))</f>
        <v>10.641613899999999</v>
      </c>
      <c r="N1127" s="5">
        <f>电气设备逐时使用率计算!H1103</f>
        <v>1.1688450000000001</v>
      </c>
      <c r="O1127" s="5">
        <f>灯光逐时使用率计算!H1103</f>
        <v>0.37403039999999999</v>
      </c>
      <c r="P1127" s="19">
        <f t="shared" si="155"/>
        <v>12.184489300000001</v>
      </c>
      <c r="Q1127" s="19">
        <f t="shared" si="159"/>
        <v>0</v>
      </c>
      <c r="R1127" s="20">
        <f t="shared" si="156"/>
        <v>0</v>
      </c>
      <c r="S1127" s="20">
        <f t="shared" si="160"/>
        <v>0</v>
      </c>
      <c r="T1127" s="20">
        <f>IF((T1126+R1127)&lt;0,0,IF((T1126+R1127)&gt;结论【关键目标】!C$28,结论【关键目标】!C$28,T1126+R1127))</f>
        <v>0</v>
      </c>
      <c r="U1127" s="19">
        <f>IF((T1126+R1127)&lt;结论【关键目标】!$C$28,0,(发电量计算【计算逻辑页】!R1127+发电量计算【计算逻辑页】!T1126-结论【关键目标】!$C$28))</f>
        <v>0</v>
      </c>
      <c r="V1127" s="5">
        <f t="shared" si="157"/>
        <v>0</v>
      </c>
      <c r="W1127" s="5">
        <f t="shared" si="158"/>
        <v>0</v>
      </c>
      <c r="X1127" s="5">
        <f t="shared" si="161"/>
        <v>0</v>
      </c>
    </row>
    <row r="1128" spans="1:24" x14ac:dyDescent="0.15">
      <c r="A1128" s="7">
        <v>1127</v>
      </c>
      <c r="B1128" s="7">
        <v>2</v>
      </c>
      <c r="C1128" s="7">
        <v>16</v>
      </c>
      <c r="D1128" s="7">
        <v>23</v>
      </c>
      <c r="E1128" s="7">
        <v>47</v>
      </c>
      <c r="F1128" s="7">
        <v>-6</v>
      </c>
      <c r="G1128" s="7">
        <v>0</v>
      </c>
      <c r="H1128" s="7">
        <f t="shared" si="153"/>
        <v>4</v>
      </c>
      <c r="I1128" s="16">
        <f t="shared" si="154"/>
        <v>44973</v>
      </c>
      <c r="J1128" s="17">
        <v>0.70809999999999995</v>
      </c>
      <c r="K1128" s="18">
        <f>G1128*结论【关键目标】!C$27*0.7735*0.001</f>
        <v>0</v>
      </c>
      <c r="L1128" s="5">
        <v>-27790.91289</v>
      </c>
      <c r="M1128" s="5">
        <f>ABS(IF(L1128&lt;=0,L1128/耗电量关键数据!$B$6/1000,L1128/耗电量关键数据!$B$5/1000))</f>
        <v>11.116365156000001</v>
      </c>
      <c r="N1128" s="5">
        <f>电气设备逐时使用率计算!H1104</f>
        <v>1.1688450000000001</v>
      </c>
      <c r="O1128" s="5">
        <f>灯光逐时使用率计算!H1104</f>
        <v>0.37403039999999999</v>
      </c>
      <c r="P1128" s="19">
        <f t="shared" si="155"/>
        <v>12.659240556000002</v>
      </c>
      <c r="Q1128" s="19">
        <f t="shared" si="159"/>
        <v>0</v>
      </c>
      <c r="R1128" s="20">
        <f t="shared" si="156"/>
        <v>0</v>
      </c>
      <c r="S1128" s="20">
        <f t="shared" si="160"/>
        <v>0</v>
      </c>
      <c r="T1128" s="20">
        <f>IF((T1127+R1128)&lt;0,0,IF((T1127+R1128)&gt;结论【关键目标】!C$28,结论【关键目标】!C$28,T1127+R1128))</f>
        <v>0</v>
      </c>
      <c r="U1128" s="19">
        <f>IF((T1127+R1128)&lt;结论【关键目标】!$C$28,0,(发电量计算【计算逻辑页】!R1128+发电量计算【计算逻辑页】!T1127-结论【关键目标】!$C$28))</f>
        <v>0</v>
      </c>
      <c r="V1128" s="5">
        <f t="shared" si="157"/>
        <v>0</v>
      </c>
      <c r="W1128" s="5">
        <f t="shared" si="158"/>
        <v>0</v>
      </c>
      <c r="X1128" s="5">
        <f t="shared" si="161"/>
        <v>0</v>
      </c>
    </row>
    <row r="1129" spans="1:24" x14ac:dyDescent="0.15">
      <c r="A1129" s="7">
        <v>1128</v>
      </c>
      <c r="B1129" s="7">
        <v>2</v>
      </c>
      <c r="C1129" s="7">
        <v>16</v>
      </c>
      <c r="D1129" s="7">
        <v>24</v>
      </c>
      <c r="E1129" s="7">
        <v>47</v>
      </c>
      <c r="F1129" s="7">
        <v>-1.1000000000000001</v>
      </c>
      <c r="G1129" s="7">
        <v>0</v>
      </c>
      <c r="H1129" s="7">
        <f t="shared" si="153"/>
        <v>4</v>
      </c>
      <c r="I1129" s="16">
        <f t="shared" si="154"/>
        <v>44973</v>
      </c>
      <c r="J1129" s="17">
        <v>0.2407</v>
      </c>
      <c r="K1129" s="18">
        <f>G1129*结论【关键目标】!C$27*0.7735*0.001</f>
        <v>0</v>
      </c>
      <c r="L1129" s="5">
        <v>-29727.677739999999</v>
      </c>
      <c r="M1129" s="5">
        <f>ABS(IF(L1129&lt;=0,L1129/耗电量关键数据!$B$6/1000,L1129/耗电量关键数据!$B$5/1000))</f>
        <v>11.891071095999999</v>
      </c>
      <c r="N1129" s="5">
        <f>电气设备逐时使用率计算!H1105</f>
        <v>1.1688450000000001</v>
      </c>
      <c r="O1129" s="5">
        <f>灯光逐时使用率计算!H1105</f>
        <v>0.37403039999999999</v>
      </c>
      <c r="P1129" s="19">
        <f t="shared" si="155"/>
        <v>13.433946495999999</v>
      </c>
      <c r="Q1129" s="19">
        <f t="shared" si="159"/>
        <v>0</v>
      </c>
      <c r="R1129" s="20">
        <f t="shared" si="156"/>
        <v>0</v>
      </c>
      <c r="S1129" s="20">
        <f t="shared" si="160"/>
        <v>0</v>
      </c>
      <c r="T1129" s="20">
        <f>IF((T1128+R1129)&lt;0,0,IF((T1128+R1129)&gt;结论【关键目标】!C$28,结论【关键目标】!C$28,T1128+R1129))</f>
        <v>0</v>
      </c>
      <c r="U1129" s="19">
        <f>IF((T1128+R1129)&lt;结论【关键目标】!$C$28,0,(发电量计算【计算逻辑页】!R1129+发电量计算【计算逻辑页】!T1128-结论【关键目标】!$C$28))</f>
        <v>0</v>
      </c>
      <c r="V1129" s="5">
        <f t="shared" si="157"/>
        <v>0</v>
      </c>
      <c r="W1129" s="5">
        <f t="shared" si="158"/>
        <v>0</v>
      </c>
      <c r="X1129" s="5">
        <f t="shared" si="161"/>
        <v>0</v>
      </c>
    </row>
    <row r="1130" spans="1:24" x14ac:dyDescent="0.15">
      <c r="A1130" s="7">
        <v>1129</v>
      </c>
      <c r="B1130" s="7">
        <v>2</v>
      </c>
      <c r="C1130" s="7">
        <v>17</v>
      </c>
      <c r="D1130" s="7">
        <v>1</v>
      </c>
      <c r="E1130" s="7">
        <v>48</v>
      </c>
      <c r="F1130" s="7">
        <v>-6</v>
      </c>
      <c r="G1130" s="7">
        <v>0</v>
      </c>
      <c r="H1130" s="7">
        <f t="shared" si="153"/>
        <v>5</v>
      </c>
      <c r="I1130" s="16">
        <f t="shared" si="154"/>
        <v>44974</v>
      </c>
      <c r="J1130" s="17">
        <v>0.2407</v>
      </c>
      <c r="K1130" s="18">
        <f>G1130*结论【关键目标】!C$27*0.7735*0.001</f>
        <v>0</v>
      </c>
      <c r="L1130" s="5">
        <v>-34216.087119999997</v>
      </c>
      <c r="M1130" s="5">
        <f>ABS(IF(L1130&lt;=0,L1130/耗电量关键数据!$B$6/1000,L1130/耗电量关键数据!$B$5/1000))</f>
        <v>13.686434847999999</v>
      </c>
      <c r="N1130" s="5">
        <f>电气设备逐时使用率计算!H1106</f>
        <v>1.1688450000000001</v>
      </c>
      <c r="O1130" s="5">
        <f>灯光逐时使用率计算!H1106</f>
        <v>0.37403039999999999</v>
      </c>
      <c r="P1130" s="19">
        <f t="shared" si="155"/>
        <v>15.229310247999999</v>
      </c>
      <c r="Q1130" s="19">
        <f t="shared" si="159"/>
        <v>0</v>
      </c>
      <c r="R1130" s="20">
        <f t="shared" si="156"/>
        <v>0</v>
      </c>
      <c r="S1130" s="20">
        <f t="shared" si="160"/>
        <v>0</v>
      </c>
      <c r="T1130" s="20">
        <f>IF((T1129+R1130)&lt;0,0,IF((T1129+R1130)&gt;结论【关键目标】!C$28,结论【关键目标】!C$28,T1129+R1130))</f>
        <v>0</v>
      </c>
      <c r="U1130" s="19">
        <f>IF((T1129+R1130)&lt;结论【关键目标】!$C$28,0,(发电量计算【计算逻辑页】!R1130+发电量计算【计算逻辑页】!T1129-结论【关键目标】!$C$28))</f>
        <v>0</v>
      </c>
      <c r="V1130" s="5">
        <f t="shared" si="157"/>
        <v>0</v>
      </c>
      <c r="W1130" s="5">
        <f t="shared" si="158"/>
        <v>0</v>
      </c>
      <c r="X1130" s="5">
        <f t="shared" si="161"/>
        <v>0</v>
      </c>
    </row>
    <row r="1131" spans="1:24" x14ac:dyDescent="0.15">
      <c r="A1131" s="7">
        <v>1130</v>
      </c>
      <c r="B1131" s="7">
        <v>2</v>
      </c>
      <c r="C1131" s="7">
        <v>17</v>
      </c>
      <c r="D1131" s="7">
        <v>2</v>
      </c>
      <c r="E1131" s="7">
        <v>48</v>
      </c>
      <c r="F1131" s="7">
        <v>-6</v>
      </c>
      <c r="G1131" s="7">
        <v>0</v>
      </c>
      <c r="H1131" s="7">
        <f t="shared" si="153"/>
        <v>5</v>
      </c>
      <c r="I1131" s="16">
        <f t="shared" si="154"/>
        <v>44974</v>
      </c>
      <c r="J1131" s="17">
        <v>0.2407</v>
      </c>
      <c r="K1131" s="18">
        <f>G1131*结论【关键目标】!C$27*0.7735*0.001</f>
        <v>0</v>
      </c>
      <c r="L1131" s="5">
        <v>-35087.834560000003</v>
      </c>
      <c r="M1131" s="5">
        <f>ABS(IF(L1131&lt;=0,L1131/耗电量关键数据!$B$6/1000,L1131/耗电量关键数据!$B$5/1000))</f>
        <v>14.035133824000001</v>
      </c>
      <c r="N1131" s="5">
        <f>电气设备逐时使用率计算!H1107</f>
        <v>1.1688450000000001</v>
      </c>
      <c r="O1131" s="5">
        <f>灯光逐时使用率计算!H1107</f>
        <v>0.37403039999999999</v>
      </c>
      <c r="P1131" s="19">
        <f t="shared" si="155"/>
        <v>15.578009224000001</v>
      </c>
      <c r="Q1131" s="19">
        <f t="shared" si="159"/>
        <v>0</v>
      </c>
      <c r="R1131" s="20">
        <f t="shared" si="156"/>
        <v>0</v>
      </c>
      <c r="S1131" s="20">
        <f t="shared" si="160"/>
        <v>0</v>
      </c>
      <c r="T1131" s="20">
        <f>IF((T1130+R1131)&lt;0,0,IF((T1130+R1131)&gt;结论【关键目标】!C$28,结论【关键目标】!C$28,T1130+R1131))</f>
        <v>0</v>
      </c>
      <c r="U1131" s="19">
        <f>IF((T1130+R1131)&lt;结论【关键目标】!$C$28,0,(发电量计算【计算逻辑页】!R1131+发电量计算【计算逻辑页】!T1130-结论【关键目标】!$C$28))</f>
        <v>0</v>
      </c>
      <c r="V1131" s="5">
        <f t="shared" si="157"/>
        <v>0</v>
      </c>
      <c r="W1131" s="5">
        <f t="shared" si="158"/>
        <v>0</v>
      </c>
      <c r="X1131" s="5">
        <f t="shared" si="161"/>
        <v>0</v>
      </c>
    </row>
    <row r="1132" spans="1:24" x14ac:dyDescent="0.15">
      <c r="A1132" s="7">
        <v>1131</v>
      </c>
      <c r="B1132" s="7">
        <v>2</v>
      </c>
      <c r="C1132" s="7">
        <v>17</v>
      </c>
      <c r="D1132" s="7">
        <v>3</v>
      </c>
      <c r="E1132" s="7">
        <v>48</v>
      </c>
      <c r="F1132" s="7">
        <v>-4.5999999999999996</v>
      </c>
      <c r="G1132" s="7">
        <v>0</v>
      </c>
      <c r="H1132" s="7">
        <f t="shared" si="153"/>
        <v>5</v>
      </c>
      <c r="I1132" s="16">
        <f t="shared" si="154"/>
        <v>44974</v>
      </c>
      <c r="J1132" s="17">
        <v>0.2407</v>
      </c>
      <c r="K1132" s="18">
        <f>G1132*结论【关键目标】!C$27*0.7735*0.001</f>
        <v>0</v>
      </c>
      <c r="L1132" s="5">
        <v>-36395.455730000001</v>
      </c>
      <c r="M1132" s="5">
        <f>ABS(IF(L1132&lt;=0,L1132/耗电量关键数据!$B$6/1000,L1132/耗电量关键数据!$B$5/1000))</f>
        <v>14.558182292000001</v>
      </c>
      <c r="N1132" s="5">
        <f>电气设备逐时使用率计算!H1108</f>
        <v>1.1688450000000001</v>
      </c>
      <c r="O1132" s="5">
        <f>灯光逐时使用率计算!H1108</f>
        <v>0.37403039999999999</v>
      </c>
      <c r="P1132" s="19">
        <f t="shared" si="155"/>
        <v>16.101057692000001</v>
      </c>
      <c r="Q1132" s="19">
        <f t="shared" si="159"/>
        <v>0</v>
      </c>
      <c r="R1132" s="20">
        <f t="shared" si="156"/>
        <v>0</v>
      </c>
      <c r="S1132" s="20">
        <f t="shared" si="160"/>
        <v>0</v>
      </c>
      <c r="T1132" s="20">
        <f>IF((T1131+R1132)&lt;0,0,IF((T1131+R1132)&gt;结论【关键目标】!C$28,结论【关键目标】!C$28,T1131+R1132))</f>
        <v>0</v>
      </c>
      <c r="U1132" s="19">
        <f>IF((T1131+R1132)&lt;结论【关键目标】!$C$28,0,(发电量计算【计算逻辑页】!R1132+发电量计算【计算逻辑页】!T1131-结论【关键目标】!$C$28))</f>
        <v>0</v>
      </c>
      <c r="V1132" s="5">
        <f t="shared" si="157"/>
        <v>0</v>
      </c>
      <c r="W1132" s="5">
        <f t="shared" si="158"/>
        <v>0</v>
      </c>
      <c r="X1132" s="5">
        <f t="shared" si="161"/>
        <v>0</v>
      </c>
    </row>
    <row r="1133" spans="1:24" x14ac:dyDescent="0.15">
      <c r="A1133" s="7">
        <v>1132</v>
      </c>
      <c r="B1133" s="7">
        <v>2</v>
      </c>
      <c r="C1133" s="7">
        <v>17</v>
      </c>
      <c r="D1133" s="7">
        <v>4</v>
      </c>
      <c r="E1133" s="7">
        <v>48</v>
      </c>
      <c r="F1133" s="7">
        <v>-8</v>
      </c>
      <c r="G1133" s="7">
        <v>0</v>
      </c>
      <c r="H1133" s="7">
        <f t="shared" si="153"/>
        <v>5</v>
      </c>
      <c r="I1133" s="16">
        <f t="shared" si="154"/>
        <v>44974</v>
      </c>
      <c r="J1133" s="17">
        <v>0.2407</v>
      </c>
      <c r="K1133" s="18">
        <f>G1133*结论【关键目标】!C$27*0.7735*0.001</f>
        <v>0</v>
      </c>
      <c r="L1133" s="5">
        <v>-37703.076889999997</v>
      </c>
      <c r="M1133" s="5">
        <f>ABS(IF(L1133&lt;=0,L1133/耗电量关键数据!$B$6/1000,L1133/耗电量关键数据!$B$5/1000))</f>
        <v>15.081230755999998</v>
      </c>
      <c r="N1133" s="5">
        <f>电气设备逐时使用率计算!H1109</f>
        <v>1.1688450000000001</v>
      </c>
      <c r="O1133" s="5">
        <f>灯光逐时使用率计算!H1109</f>
        <v>0.37403039999999999</v>
      </c>
      <c r="P1133" s="19">
        <f t="shared" si="155"/>
        <v>16.624106155999996</v>
      </c>
      <c r="Q1133" s="19">
        <f t="shared" si="159"/>
        <v>0</v>
      </c>
      <c r="R1133" s="20">
        <f t="shared" si="156"/>
        <v>0</v>
      </c>
      <c r="S1133" s="20">
        <f t="shared" si="160"/>
        <v>0</v>
      </c>
      <c r="T1133" s="20">
        <f>IF((T1132+R1133)&lt;0,0,IF((T1132+R1133)&gt;结论【关键目标】!C$28,结论【关键目标】!C$28,T1132+R1133))</f>
        <v>0</v>
      </c>
      <c r="U1133" s="19">
        <f>IF((T1132+R1133)&lt;结论【关键目标】!$C$28,0,(发电量计算【计算逻辑页】!R1133+发电量计算【计算逻辑页】!T1132-结论【关键目标】!$C$28))</f>
        <v>0</v>
      </c>
      <c r="V1133" s="5">
        <f t="shared" si="157"/>
        <v>0</v>
      </c>
      <c r="W1133" s="5">
        <f t="shared" si="158"/>
        <v>0</v>
      </c>
      <c r="X1133" s="5">
        <f t="shared" si="161"/>
        <v>0</v>
      </c>
    </row>
    <row r="1134" spans="1:24" x14ac:dyDescent="0.15">
      <c r="A1134" s="7">
        <v>1133</v>
      </c>
      <c r="B1134" s="7">
        <v>2</v>
      </c>
      <c r="C1134" s="7">
        <v>17</v>
      </c>
      <c r="D1134" s="7">
        <v>5</v>
      </c>
      <c r="E1134" s="7">
        <v>48</v>
      </c>
      <c r="F1134" s="7">
        <v>-8</v>
      </c>
      <c r="G1134" s="7">
        <v>0</v>
      </c>
      <c r="H1134" s="7">
        <f t="shared" si="153"/>
        <v>5</v>
      </c>
      <c r="I1134" s="16">
        <f t="shared" si="154"/>
        <v>44974</v>
      </c>
      <c r="J1134" s="17">
        <v>0.2407</v>
      </c>
      <c r="K1134" s="18">
        <f>G1134*结论【关键目标】!C$27*0.7735*0.001</f>
        <v>0</v>
      </c>
      <c r="L1134" s="5">
        <v>-38356.887470000001</v>
      </c>
      <c r="M1134" s="5">
        <f>ABS(IF(L1134&lt;=0,L1134/耗电量关键数据!$B$6/1000,L1134/耗电量关键数据!$B$5/1000))</f>
        <v>15.342754988000001</v>
      </c>
      <c r="N1134" s="5">
        <f>电气设备逐时使用率计算!H1110</f>
        <v>1.1688450000000001</v>
      </c>
      <c r="O1134" s="5">
        <f>灯光逐时使用率计算!H1110</f>
        <v>0.37403039999999999</v>
      </c>
      <c r="P1134" s="19">
        <f t="shared" si="155"/>
        <v>16.885630387999999</v>
      </c>
      <c r="Q1134" s="19">
        <f t="shared" si="159"/>
        <v>0</v>
      </c>
      <c r="R1134" s="20">
        <f t="shared" si="156"/>
        <v>0</v>
      </c>
      <c r="S1134" s="20">
        <f t="shared" si="160"/>
        <v>0</v>
      </c>
      <c r="T1134" s="20">
        <f>IF((T1133+R1134)&lt;0,0,IF((T1133+R1134)&gt;结论【关键目标】!C$28,结论【关键目标】!C$28,T1133+R1134))</f>
        <v>0</v>
      </c>
      <c r="U1134" s="19">
        <f>IF((T1133+R1134)&lt;结论【关键目标】!$C$28,0,(发电量计算【计算逻辑页】!R1134+发电量计算【计算逻辑页】!T1133-结论【关键目标】!$C$28))</f>
        <v>0</v>
      </c>
      <c r="V1134" s="5">
        <f t="shared" si="157"/>
        <v>0</v>
      </c>
      <c r="W1134" s="5">
        <f t="shared" si="158"/>
        <v>0</v>
      </c>
      <c r="X1134" s="5">
        <f t="shared" si="161"/>
        <v>0</v>
      </c>
    </row>
    <row r="1135" spans="1:24" x14ac:dyDescent="0.15">
      <c r="A1135" s="7">
        <v>1134</v>
      </c>
      <c r="B1135" s="7">
        <v>2</v>
      </c>
      <c r="C1135" s="7">
        <v>17</v>
      </c>
      <c r="D1135" s="7">
        <v>6</v>
      </c>
      <c r="E1135" s="7">
        <v>48</v>
      </c>
      <c r="F1135" s="7">
        <v>-5.9</v>
      </c>
      <c r="G1135" s="7">
        <v>0</v>
      </c>
      <c r="H1135" s="7">
        <f t="shared" si="153"/>
        <v>5</v>
      </c>
      <c r="I1135" s="16">
        <f t="shared" si="154"/>
        <v>44974</v>
      </c>
      <c r="J1135" s="17">
        <v>0.2407</v>
      </c>
      <c r="K1135" s="18">
        <f>G1135*结论【关键目标】!C$27*0.7735*0.001</f>
        <v>0</v>
      </c>
      <c r="L1135" s="5">
        <v>-39413.588170000003</v>
      </c>
      <c r="M1135" s="5">
        <f>ABS(IF(L1135&lt;=0,L1135/耗电量关键数据!$B$6/1000,L1135/耗电量关键数据!$B$5/1000))</f>
        <v>15.765435268000001</v>
      </c>
      <c r="N1135" s="5">
        <f>电气设备逐时使用率计算!H1111</f>
        <v>1.1688450000000001</v>
      </c>
      <c r="O1135" s="5">
        <f>灯光逐时使用率计算!H1111</f>
        <v>0.37403039999999999</v>
      </c>
      <c r="P1135" s="19">
        <f t="shared" si="155"/>
        <v>17.308310668000001</v>
      </c>
      <c r="Q1135" s="19">
        <f t="shared" si="159"/>
        <v>0</v>
      </c>
      <c r="R1135" s="20">
        <f t="shared" si="156"/>
        <v>0</v>
      </c>
      <c r="S1135" s="20">
        <f t="shared" si="160"/>
        <v>0</v>
      </c>
      <c r="T1135" s="20">
        <f>IF((T1134+R1135)&lt;0,0,IF((T1134+R1135)&gt;结论【关键目标】!C$28,结论【关键目标】!C$28,T1134+R1135))</f>
        <v>0</v>
      </c>
      <c r="U1135" s="19">
        <f>IF((T1134+R1135)&lt;结论【关键目标】!$C$28,0,(发电量计算【计算逻辑页】!R1135+发电量计算【计算逻辑页】!T1134-结论【关键目标】!$C$28))</f>
        <v>0</v>
      </c>
      <c r="V1135" s="5">
        <f t="shared" si="157"/>
        <v>0</v>
      </c>
      <c r="W1135" s="5">
        <f t="shared" si="158"/>
        <v>0</v>
      </c>
      <c r="X1135" s="5">
        <f t="shared" si="161"/>
        <v>0</v>
      </c>
    </row>
    <row r="1136" spans="1:24" x14ac:dyDescent="0.15">
      <c r="A1136" s="7">
        <v>1135</v>
      </c>
      <c r="B1136" s="7">
        <v>2</v>
      </c>
      <c r="C1136" s="7">
        <v>17</v>
      </c>
      <c r="D1136" s="7">
        <v>7</v>
      </c>
      <c r="E1136" s="7">
        <v>48</v>
      </c>
      <c r="F1136" s="7">
        <v>-9</v>
      </c>
      <c r="G1136" s="7">
        <v>35.4</v>
      </c>
      <c r="H1136" s="7">
        <f t="shared" si="153"/>
        <v>5</v>
      </c>
      <c r="I1136" s="16">
        <f t="shared" si="154"/>
        <v>44974</v>
      </c>
      <c r="J1136" s="17">
        <v>0.2407</v>
      </c>
      <c r="K1136" s="18">
        <f>G1136*结论【关键目标】!C$27*0.7735*0.001</f>
        <v>3.285828</v>
      </c>
      <c r="L1136" s="5">
        <v>-38842.477290000003</v>
      </c>
      <c r="M1136" s="5">
        <f>ABS(IF(L1136&lt;=0,L1136/耗电量关键数据!$B$6/1000,L1136/耗电量关键数据!$B$5/1000))</f>
        <v>15.536990916000001</v>
      </c>
      <c r="N1136" s="5">
        <f>电气设备逐时使用率计算!H1112</f>
        <v>2.3376900000000003</v>
      </c>
      <c r="O1136" s="5">
        <f>灯光逐时使用率计算!H1112</f>
        <v>1.2467680000000001</v>
      </c>
      <c r="P1136" s="19">
        <f t="shared" si="155"/>
        <v>19.121448916000002</v>
      </c>
      <c r="Q1136" s="19">
        <f t="shared" si="159"/>
        <v>0</v>
      </c>
      <c r="R1136" s="20">
        <f t="shared" si="156"/>
        <v>3.285828</v>
      </c>
      <c r="S1136" s="20">
        <f t="shared" si="160"/>
        <v>0</v>
      </c>
      <c r="T1136" s="20">
        <f>IF((T1135+R1136)&lt;0,0,IF((T1135+R1136)&gt;结论【关键目标】!C$28,结论【关键目标】!C$28,T1135+R1136))</f>
        <v>3.285828</v>
      </c>
      <c r="U1136" s="19">
        <f>IF((T1135+R1136)&lt;结论【关键目标】!$C$28,0,(发电量计算【计算逻辑页】!R1136+发电量计算【计算逻辑页】!T1135-结论【关键目标】!$C$28))</f>
        <v>0</v>
      </c>
      <c r="V1136" s="5">
        <f t="shared" si="157"/>
        <v>0</v>
      </c>
      <c r="W1136" s="5">
        <f t="shared" si="158"/>
        <v>0.79089879959999998</v>
      </c>
      <c r="X1136" s="5">
        <f t="shared" si="161"/>
        <v>0</v>
      </c>
    </row>
    <row r="1137" spans="1:24" x14ac:dyDescent="0.15">
      <c r="A1137" s="7">
        <v>1136</v>
      </c>
      <c r="B1137" s="7">
        <v>2</v>
      </c>
      <c r="C1137" s="7">
        <v>17</v>
      </c>
      <c r="D1137" s="7">
        <v>8</v>
      </c>
      <c r="E1137" s="7">
        <v>48</v>
      </c>
      <c r="F1137" s="7">
        <v>-9</v>
      </c>
      <c r="G1137" s="7">
        <v>161.19999999999999</v>
      </c>
      <c r="H1137" s="7">
        <f t="shared" si="153"/>
        <v>5</v>
      </c>
      <c r="I1137" s="16">
        <f t="shared" si="154"/>
        <v>44974</v>
      </c>
      <c r="J1137" s="17">
        <v>0.70809999999999995</v>
      </c>
      <c r="K1137" s="18">
        <f>G1137*结论【关键目标】!C$27*0.7735*0.001</f>
        <v>14.962584</v>
      </c>
      <c r="L1137" s="5">
        <v>-36350.703009999997</v>
      </c>
      <c r="M1137" s="5">
        <f>ABS(IF(L1137&lt;=0,L1137/耗电量关键数据!$B$6/1000,L1137/耗电量关键数据!$B$5/1000))</f>
        <v>14.540281203999999</v>
      </c>
      <c r="N1137" s="5">
        <f>电气设备逐时使用率计算!H1113</f>
        <v>11.688450000000001</v>
      </c>
      <c r="O1137" s="5">
        <f>灯光逐时使用率计算!H1113</f>
        <v>6.2338399999999998</v>
      </c>
      <c r="P1137" s="19">
        <f t="shared" si="155"/>
        <v>32.462571204</v>
      </c>
      <c r="Q1137" s="19">
        <f t="shared" si="159"/>
        <v>0</v>
      </c>
      <c r="R1137" s="20">
        <f t="shared" si="156"/>
        <v>14.962584</v>
      </c>
      <c r="S1137" s="20">
        <f t="shared" si="160"/>
        <v>0</v>
      </c>
      <c r="T1137" s="20">
        <f>IF((T1136+R1137)&lt;0,0,IF((T1136+R1137)&gt;结论【关键目标】!C$28,结论【关键目标】!C$28,T1136+R1137))</f>
        <v>18.248411999999998</v>
      </c>
      <c r="U1137" s="19">
        <f>IF((T1136+R1137)&lt;结论【关键目标】!$C$28,0,(发电量计算【计算逻辑页】!R1137+发电量计算【计算逻辑页】!T1136-结论【关键目标】!$C$28))</f>
        <v>0</v>
      </c>
      <c r="V1137" s="5">
        <f t="shared" si="157"/>
        <v>0</v>
      </c>
      <c r="W1137" s="5">
        <f t="shared" si="158"/>
        <v>10.595005730399999</v>
      </c>
      <c r="X1137" s="5">
        <f t="shared" si="161"/>
        <v>0</v>
      </c>
    </row>
    <row r="1138" spans="1:24" x14ac:dyDescent="0.15">
      <c r="A1138" s="7">
        <v>1137</v>
      </c>
      <c r="B1138" s="7">
        <v>2</v>
      </c>
      <c r="C1138" s="7">
        <v>17</v>
      </c>
      <c r="D1138" s="7">
        <v>9</v>
      </c>
      <c r="E1138" s="7">
        <v>48</v>
      </c>
      <c r="F1138" s="7">
        <v>-6.2</v>
      </c>
      <c r="G1138" s="7">
        <v>317.3</v>
      </c>
      <c r="H1138" s="7">
        <f t="shared" si="153"/>
        <v>5</v>
      </c>
      <c r="I1138" s="16">
        <f t="shared" si="154"/>
        <v>44974</v>
      </c>
      <c r="J1138" s="17">
        <v>0.70809999999999995</v>
      </c>
      <c r="K1138" s="18">
        <f>G1138*结论【关键目标】!C$27*0.7735*0.001</f>
        <v>29.451786000000002</v>
      </c>
      <c r="L1138" s="5">
        <v>-28101.321690000001</v>
      </c>
      <c r="M1138" s="5">
        <f>ABS(IF(L1138&lt;=0,L1138/耗电量关键数据!$B$6/1000,L1138/耗电量关键数据!$B$5/1000))</f>
        <v>11.240528676</v>
      </c>
      <c r="N1138" s="5">
        <f>电气设备逐时使用率计算!H1114</f>
        <v>22.208055000000002</v>
      </c>
      <c r="O1138" s="5">
        <f>灯光逐时使用率计算!H1114</f>
        <v>11.844296</v>
      </c>
      <c r="P1138" s="19">
        <f t="shared" si="155"/>
        <v>45.292879675999998</v>
      </c>
      <c r="Q1138" s="19">
        <f t="shared" si="159"/>
        <v>0</v>
      </c>
      <c r="R1138" s="20">
        <f t="shared" si="156"/>
        <v>29.451786000000002</v>
      </c>
      <c r="S1138" s="20">
        <f t="shared" si="160"/>
        <v>0</v>
      </c>
      <c r="T1138" s="20">
        <f>IF((T1137+R1138)&lt;0,0,IF((T1137+R1138)&gt;结论【关键目标】!C$28,结论【关键目标】!C$28,T1137+R1138))</f>
        <v>22</v>
      </c>
      <c r="U1138" s="19">
        <f>IF((T1137+R1138)&lt;结论【关键目标】!$C$28,0,(发电量计算【计算逻辑页】!R1138+发电量计算【计算逻辑页】!T1137-结论【关键目标】!$C$28))</f>
        <v>25.700198</v>
      </c>
      <c r="V1138" s="5">
        <f t="shared" si="157"/>
        <v>8.995069299999999</v>
      </c>
      <c r="W1138" s="5">
        <f t="shared" si="158"/>
        <v>20.854809666600001</v>
      </c>
      <c r="X1138" s="5">
        <f t="shared" si="161"/>
        <v>0</v>
      </c>
    </row>
    <row r="1139" spans="1:24" x14ac:dyDescent="0.15">
      <c r="A1139" s="7">
        <v>1138</v>
      </c>
      <c r="B1139" s="7">
        <v>2</v>
      </c>
      <c r="C1139" s="7">
        <v>17</v>
      </c>
      <c r="D1139" s="7">
        <v>10</v>
      </c>
      <c r="E1139" s="7">
        <v>48</v>
      </c>
      <c r="F1139" s="7">
        <v>-4</v>
      </c>
      <c r="G1139" s="7">
        <v>552</v>
      </c>
      <c r="H1139" s="7">
        <f t="shared" si="153"/>
        <v>5</v>
      </c>
      <c r="I1139" s="16">
        <f t="shared" si="154"/>
        <v>44974</v>
      </c>
      <c r="J1139" s="17">
        <v>0.70809999999999995</v>
      </c>
      <c r="K1139" s="18">
        <f>G1139*结论【关键目标】!C$27*0.7735*0.001</f>
        <v>51.236640000000001</v>
      </c>
      <c r="L1139" s="5">
        <v>-23630.866669999999</v>
      </c>
      <c r="M1139" s="5">
        <f>ABS(IF(L1139&lt;=0,L1139/耗电量关键数据!$B$6/1000,L1139/耗电量关键数据!$B$5/1000))</f>
        <v>9.4523466680000006</v>
      </c>
      <c r="N1139" s="5">
        <f>电气设备逐时使用率计算!H1115</f>
        <v>22.208055000000002</v>
      </c>
      <c r="O1139" s="5">
        <f>灯光逐时使用率计算!H1115</f>
        <v>11.844296</v>
      </c>
      <c r="P1139" s="19">
        <f t="shared" si="155"/>
        <v>43.504697668000006</v>
      </c>
      <c r="Q1139" s="19">
        <f t="shared" si="159"/>
        <v>0</v>
      </c>
      <c r="R1139" s="20">
        <f t="shared" si="156"/>
        <v>51.236640000000001</v>
      </c>
      <c r="S1139" s="20">
        <f t="shared" si="160"/>
        <v>0</v>
      </c>
      <c r="T1139" s="20">
        <f>IF((T1138+R1139)&lt;0,0,IF((T1138+R1139)&gt;结论【关键目标】!C$28,结论【关键目标】!C$28,T1138+R1139))</f>
        <v>22</v>
      </c>
      <c r="U1139" s="19">
        <f>IF((T1138+R1139)&lt;结论【关键目标】!$C$28,0,(发电量计算【计算逻辑页】!R1139+发电量计算【计算逻辑页】!T1138-结论【关键目标】!$C$28))</f>
        <v>51.236639999999994</v>
      </c>
      <c r="V1139" s="5">
        <f t="shared" si="157"/>
        <v>17.932823999999997</v>
      </c>
      <c r="W1139" s="5">
        <f t="shared" si="158"/>
        <v>30.805676418710803</v>
      </c>
      <c r="X1139" s="5">
        <f t="shared" si="161"/>
        <v>0</v>
      </c>
    </row>
    <row r="1140" spans="1:24" x14ac:dyDescent="0.15">
      <c r="A1140" s="7">
        <v>1139</v>
      </c>
      <c r="B1140" s="7">
        <v>2</v>
      </c>
      <c r="C1140" s="7">
        <v>17</v>
      </c>
      <c r="D1140" s="7">
        <v>11</v>
      </c>
      <c r="E1140" s="7">
        <v>48</v>
      </c>
      <c r="F1140" s="7">
        <v>-2</v>
      </c>
      <c r="G1140" s="7">
        <v>685.9</v>
      </c>
      <c r="H1140" s="7">
        <f t="shared" si="153"/>
        <v>5</v>
      </c>
      <c r="I1140" s="16">
        <f t="shared" si="154"/>
        <v>44974</v>
      </c>
      <c r="J1140" s="17">
        <v>1.2267999999999999</v>
      </c>
      <c r="K1140" s="18">
        <f>G1140*结论【关键目标】!C$27*0.7735*0.001</f>
        <v>63.665238000000002</v>
      </c>
      <c r="L1140" s="5">
        <v>-15188.17021</v>
      </c>
      <c r="M1140" s="5">
        <f>ABS(IF(L1140&lt;=0,L1140/耗电量关键数据!$B$6/1000,L1140/耗电量关键数据!$B$5/1000))</f>
        <v>6.0752680840000002</v>
      </c>
      <c r="N1140" s="5">
        <f>电气设备逐时使用率计算!H1116</f>
        <v>22.208055000000002</v>
      </c>
      <c r="O1140" s="5">
        <f>灯光逐时使用率计算!H1116</f>
        <v>11.844296</v>
      </c>
      <c r="P1140" s="19">
        <f t="shared" si="155"/>
        <v>40.127619084000003</v>
      </c>
      <c r="Q1140" s="19">
        <f t="shared" si="159"/>
        <v>40.127619084000003</v>
      </c>
      <c r="R1140" s="20">
        <f t="shared" si="156"/>
        <v>23.537618916</v>
      </c>
      <c r="S1140" s="20">
        <f t="shared" si="160"/>
        <v>0</v>
      </c>
      <c r="T1140" s="20">
        <f>IF((T1139+R1140)&lt;0,0,IF((T1139+R1140)&gt;结论【关键目标】!C$28,结论【关键目标】!C$28,T1139+R1140))</f>
        <v>22</v>
      </c>
      <c r="U1140" s="19">
        <f>IF((T1139+R1140)&lt;结论【关键目标】!$C$28,0,(发电量计算【计算逻辑页】!R1140+发电量计算【计算逻辑页】!T1139-结论【关键目标】!$C$28))</f>
        <v>23.537618916</v>
      </c>
      <c r="V1140" s="5">
        <f t="shared" si="157"/>
        <v>8.2381666205999995</v>
      </c>
      <c r="W1140" s="5">
        <f t="shared" si="158"/>
        <v>49.2285630922512</v>
      </c>
      <c r="X1140" s="5">
        <f t="shared" si="161"/>
        <v>0</v>
      </c>
    </row>
    <row r="1141" spans="1:24" x14ac:dyDescent="0.15">
      <c r="A1141" s="7">
        <v>1140</v>
      </c>
      <c r="B1141" s="7">
        <v>2</v>
      </c>
      <c r="C1141" s="7">
        <v>17</v>
      </c>
      <c r="D1141" s="7">
        <v>12</v>
      </c>
      <c r="E1141" s="7">
        <v>48</v>
      </c>
      <c r="F1141" s="7">
        <v>5.8</v>
      </c>
      <c r="G1141" s="7">
        <v>795.7</v>
      </c>
      <c r="H1141" s="7">
        <f t="shared" si="153"/>
        <v>5</v>
      </c>
      <c r="I1141" s="16">
        <f t="shared" si="154"/>
        <v>44974</v>
      </c>
      <c r="J1141" s="17">
        <v>1.2267999999999999</v>
      </c>
      <c r="K1141" s="18">
        <f>G1141*结论【关键目标】!C$27*0.7735*0.001</f>
        <v>73.856874000000005</v>
      </c>
      <c r="L1141" s="5">
        <v>-11369.28808</v>
      </c>
      <c r="M1141" s="5">
        <f>ABS(IF(L1141&lt;=0,L1141/耗电量关键数据!$B$6/1000,L1141/耗电量关键数据!$B$5/1000))</f>
        <v>4.5477152320000007</v>
      </c>
      <c r="N1141" s="5">
        <f>电气设备逐时使用率计算!H1117</f>
        <v>11.688450000000001</v>
      </c>
      <c r="O1141" s="5">
        <f>灯光逐时使用率计算!H1117</f>
        <v>9.9741440000000008</v>
      </c>
      <c r="P1141" s="19">
        <f t="shared" si="155"/>
        <v>26.210309232</v>
      </c>
      <c r="Q1141" s="19">
        <f t="shared" si="159"/>
        <v>26.210309232</v>
      </c>
      <c r="R1141" s="20">
        <f t="shared" si="156"/>
        <v>47.646564768000005</v>
      </c>
      <c r="S1141" s="20">
        <f t="shared" si="160"/>
        <v>0</v>
      </c>
      <c r="T1141" s="20">
        <f>IF((T1140+R1141)&lt;0,0,IF((T1140+R1141)&gt;结论【关键目标】!C$28,结论【关键目标】!C$28,T1140+R1141))</f>
        <v>22</v>
      </c>
      <c r="U1141" s="19">
        <f>IF((T1140+R1141)&lt;结论【关键目标】!$C$28,0,(发电量计算【计算逻辑页】!R1141+发电量计算【计算逻辑页】!T1140-结论【关键目标】!$C$28))</f>
        <v>47.646564768000005</v>
      </c>
      <c r="V1141" s="5">
        <f t="shared" si="157"/>
        <v>16.6762976688</v>
      </c>
      <c r="W1141" s="5">
        <f t="shared" si="158"/>
        <v>32.154807365817597</v>
      </c>
      <c r="X1141" s="5">
        <f t="shared" si="161"/>
        <v>0</v>
      </c>
    </row>
    <row r="1142" spans="1:24" x14ac:dyDescent="0.15">
      <c r="A1142" s="7">
        <v>1141</v>
      </c>
      <c r="B1142" s="7">
        <v>2</v>
      </c>
      <c r="C1142" s="7">
        <v>17</v>
      </c>
      <c r="D1142" s="7">
        <v>13</v>
      </c>
      <c r="E1142" s="7">
        <v>48</v>
      </c>
      <c r="F1142" s="7">
        <v>6</v>
      </c>
      <c r="G1142" s="7">
        <v>786.4</v>
      </c>
      <c r="H1142" s="7">
        <f t="shared" si="153"/>
        <v>5</v>
      </c>
      <c r="I1142" s="16">
        <f t="shared" si="154"/>
        <v>44974</v>
      </c>
      <c r="J1142" s="17">
        <v>1.2267999999999999</v>
      </c>
      <c r="K1142" s="18">
        <f>G1142*结论【关键目标】!C$27*0.7735*0.001</f>
        <v>72.993648000000007</v>
      </c>
      <c r="L1142" s="5">
        <v>-9536.5840260000004</v>
      </c>
      <c r="M1142" s="5">
        <f>ABS(IF(L1142&lt;=0,L1142/耗电量关键数据!$B$6/1000,L1142/耗电量关键数据!$B$5/1000))</f>
        <v>3.8146336104</v>
      </c>
      <c r="N1142" s="5">
        <f>电气设备逐时使用率计算!H1118</f>
        <v>11.688450000000001</v>
      </c>
      <c r="O1142" s="5">
        <f>灯光逐时使用率计算!H1118</f>
        <v>9.9741440000000008</v>
      </c>
      <c r="P1142" s="19">
        <f t="shared" si="155"/>
        <v>25.4772276104</v>
      </c>
      <c r="Q1142" s="19">
        <f t="shared" si="159"/>
        <v>25.4772276104</v>
      </c>
      <c r="R1142" s="20">
        <f t="shared" si="156"/>
        <v>47.516420389600007</v>
      </c>
      <c r="S1142" s="20">
        <f t="shared" si="160"/>
        <v>0</v>
      </c>
      <c r="T1142" s="20">
        <f>IF((T1141+R1142)&lt;0,0,IF((T1141+R1142)&gt;结论【关键目标】!C$28,结论【关键目标】!C$28,T1141+R1142))</f>
        <v>22</v>
      </c>
      <c r="U1142" s="19">
        <f>IF((T1141+R1142)&lt;结论【关键目标】!$C$28,0,(发电量计算【计算逻辑页】!R1142+发电量计算【计算逻辑页】!T1141-结论【关键目标】!$C$28))</f>
        <v>47.5164203896</v>
      </c>
      <c r="V1142" s="5">
        <f t="shared" si="157"/>
        <v>16.63074713636</v>
      </c>
      <c r="W1142" s="5">
        <f t="shared" si="158"/>
        <v>31.255462832438717</v>
      </c>
      <c r="X1142" s="5">
        <f t="shared" si="161"/>
        <v>0</v>
      </c>
    </row>
    <row r="1143" spans="1:24" x14ac:dyDescent="0.15">
      <c r="A1143" s="7">
        <v>1142</v>
      </c>
      <c r="B1143" s="7">
        <v>2</v>
      </c>
      <c r="C1143" s="7">
        <v>17</v>
      </c>
      <c r="D1143" s="7">
        <v>14</v>
      </c>
      <c r="E1143" s="7">
        <v>48</v>
      </c>
      <c r="F1143" s="7">
        <v>7</v>
      </c>
      <c r="G1143" s="7">
        <v>646.20000000000005</v>
      </c>
      <c r="H1143" s="7">
        <f t="shared" si="153"/>
        <v>5</v>
      </c>
      <c r="I1143" s="16">
        <f t="shared" si="154"/>
        <v>44974</v>
      </c>
      <c r="J1143" s="17">
        <v>1.2267999999999999</v>
      </c>
      <c r="K1143" s="18">
        <f>G1143*结论【关键目标】!C$27*0.7735*0.001</f>
        <v>59.980283999999997</v>
      </c>
      <c r="L1143" s="5">
        <v>-10339.595509999999</v>
      </c>
      <c r="M1143" s="5">
        <f>ABS(IF(L1143&lt;=0,L1143/耗电量关键数据!$B$6/1000,L1143/耗电量关键数据!$B$5/1000))</f>
        <v>4.1358382039999997</v>
      </c>
      <c r="N1143" s="5">
        <f>电气设备逐时使用率计算!H1119</f>
        <v>22.208055000000002</v>
      </c>
      <c r="O1143" s="5">
        <f>灯光逐时使用率计算!H1119</f>
        <v>11.844296</v>
      </c>
      <c r="P1143" s="19">
        <f t="shared" si="155"/>
        <v>38.188189203999997</v>
      </c>
      <c r="Q1143" s="19">
        <f t="shared" si="159"/>
        <v>38.188189203999997</v>
      </c>
      <c r="R1143" s="20">
        <f t="shared" si="156"/>
        <v>21.792094796000001</v>
      </c>
      <c r="S1143" s="20">
        <f t="shared" si="160"/>
        <v>0</v>
      </c>
      <c r="T1143" s="20">
        <f>IF((T1142+R1143)&lt;0,0,IF((T1142+R1143)&gt;结论【关键目标】!C$28,结论【关键目标】!C$28,T1142+R1143))</f>
        <v>22</v>
      </c>
      <c r="U1143" s="19">
        <f>IF((T1142+R1143)&lt;结论【关键目标】!$C$28,0,(发电量计算【计算逻辑页】!R1143+发电量计算【计算逻辑页】!T1142-结论【关键目标】!$C$28))</f>
        <v>21.792094796000001</v>
      </c>
      <c r="V1143" s="5">
        <f t="shared" si="157"/>
        <v>7.6272331786000001</v>
      </c>
      <c r="W1143" s="5">
        <f t="shared" si="158"/>
        <v>46.84927051546719</v>
      </c>
      <c r="X1143" s="5">
        <f t="shared" si="161"/>
        <v>0</v>
      </c>
    </row>
    <row r="1144" spans="1:24" x14ac:dyDescent="0.15">
      <c r="A1144" s="7">
        <v>1143</v>
      </c>
      <c r="B1144" s="7">
        <v>2</v>
      </c>
      <c r="C1144" s="7">
        <v>17</v>
      </c>
      <c r="D1144" s="7">
        <v>15</v>
      </c>
      <c r="E1144" s="7">
        <v>48</v>
      </c>
      <c r="F1144" s="7">
        <v>7.9</v>
      </c>
      <c r="G1144" s="7">
        <v>384.8</v>
      </c>
      <c r="H1144" s="7">
        <f t="shared" si="153"/>
        <v>5</v>
      </c>
      <c r="I1144" s="16">
        <f t="shared" si="154"/>
        <v>44974</v>
      </c>
      <c r="J1144" s="17">
        <v>1.2267999999999999</v>
      </c>
      <c r="K1144" s="18">
        <f>G1144*结论【关键目标】!C$27*0.7735*0.001</f>
        <v>35.717135999999996</v>
      </c>
      <c r="L1144" s="5">
        <v>-15288.548930000001</v>
      </c>
      <c r="M1144" s="5">
        <f>ABS(IF(L1144&lt;=0,L1144/耗电量关键数据!$B$6/1000,L1144/耗电量关键数据!$B$5/1000))</f>
        <v>6.1154195720000004</v>
      </c>
      <c r="N1144" s="5">
        <f>电气设备逐时使用率计算!H1120</f>
        <v>22.208055000000002</v>
      </c>
      <c r="O1144" s="5">
        <f>灯光逐时使用率计算!H1120</f>
        <v>11.844296</v>
      </c>
      <c r="P1144" s="19">
        <f t="shared" si="155"/>
        <v>40.167770572000002</v>
      </c>
      <c r="Q1144" s="19">
        <f t="shared" si="159"/>
        <v>40.167770572000002</v>
      </c>
      <c r="R1144" s="20">
        <f t="shared" si="156"/>
        <v>-4.4506345720000056</v>
      </c>
      <c r="S1144" s="20">
        <f t="shared" si="160"/>
        <v>4.4506345720000056</v>
      </c>
      <c r="T1144" s="20">
        <f>IF((T1143+R1144)&lt;0,0,IF((T1143+R1144)&gt;结论【关键目标】!C$28,结论【关键目标】!C$28,T1143+R1144))</f>
        <v>17.549365427999994</v>
      </c>
      <c r="U1144" s="19">
        <f>IF((T1143+R1144)&lt;结论【关键目标】!$C$28,0,(发电量计算【计算逻辑页】!R1144+发电量计算【计算逻辑页】!T1143-结论【关键目标】!$C$28))</f>
        <v>0</v>
      </c>
      <c r="V1144" s="5">
        <f t="shared" si="157"/>
        <v>0</v>
      </c>
      <c r="W1144" s="5">
        <f t="shared" si="158"/>
        <v>43.817782444799988</v>
      </c>
      <c r="X1144" s="5">
        <f t="shared" si="161"/>
        <v>3.9023163927296043</v>
      </c>
    </row>
    <row r="1145" spans="1:24" x14ac:dyDescent="0.15">
      <c r="A1145" s="7">
        <v>1144</v>
      </c>
      <c r="B1145" s="7">
        <v>2</v>
      </c>
      <c r="C1145" s="7">
        <v>17</v>
      </c>
      <c r="D1145" s="7">
        <v>16</v>
      </c>
      <c r="E1145" s="7">
        <v>48</v>
      </c>
      <c r="F1145" s="7">
        <v>8</v>
      </c>
      <c r="G1145" s="7">
        <v>184.8</v>
      </c>
      <c r="H1145" s="7">
        <f t="shared" si="153"/>
        <v>5</v>
      </c>
      <c r="I1145" s="16">
        <f t="shared" si="154"/>
        <v>44974</v>
      </c>
      <c r="J1145" s="17">
        <v>0.70809999999999995</v>
      </c>
      <c r="K1145" s="18">
        <f>G1145*结论【关键目标】!C$27*0.7735*0.001</f>
        <v>17.153136</v>
      </c>
      <c r="L1145" s="5">
        <v>-22036.851129999999</v>
      </c>
      <c r="M1145" s="5">
        <f>ABS(IF(L1145&lt;=0,L1145/耗电量关键数据!$B$6/1000,L1145/耗电量关键数据!$B$5/1000))</f>
        <v>8.8147404520000006</v>
      </c>
      <c r="N1145" s="5">
        <f>电气设备逐时使用率计算!H1121</f>
        <v>22.208055000000002</v>
      </c>
      <c r="O1145" s="5">
        <f>灯光逐时使用率计算!H1121</f>
        <v>11.844296</v>
      </c>
      <c r="P1145" s="19">
        <f t="shared" si="155"/>
        <v>42.867091452000004</v>
      </c>
      <c r="Q1145" s="19">
        <f t="shared" si="159"/>
        <v>0</v>
      </c>
      <c r="R1145" s="20">
        <f t="shared" si="156"/>
        <v>17.153136</v>
      </c>
      <c r="S1145" s="20">
        <f t="shared" si="160"/>
        <v>0</v>
      </c>
      <c r="T1145" s="20">
        <f>IF((T1144+R1145)&lt;0,0,IF((T1144+R1145)&gt;结论【关键目标】!C$28,结论【关键目标】!C$28,T1144+R1145))</f>
        <v>22</v>
      </c>
      <c r="U1145" s="19">
        <f>IF((T1144+R1145)&lt;结论【关键目标】!$C$28,0,(发电量计算【计算逻辑页】!R1145+发电量计算【计算逻辑页】!T1144-结论【关键目标】!$C$28))</f>
        <v>12.702501427999991</v>
      </c>
      <c r="V1145" s="5">
        <f t="shared" si="157"/>
        <v>4.4458754997999961</v>
      </c>
      <c r="W1145" s="5">
        <f t="shared" si="158"/>
        <v>12.146135601599999</v>
      </c>
      <c r="X1145" s="5">
        <f t="shared" si="161"/>
        <v>0</v>
      </c>
    </row>
    <row r="1146" spans="1:24" x14ac:dyDescent="0.15">
      <c r="A1146" s="7">
        <v>1145</v>
      </c>
      <c r="B1146" s="7">
        <v>2</v>
      </c>
      <c r="C1146" s="7">
        <v>17</v>
      </c>
      <c r="D1146" s="7">
        <v>17</v>
      </c>
      <c r="E1146" s="7">
        <v>48</v>
      </c>
      <c r="F1146" s="7">
        <v>8</v>
      </c>
      <c r="G1146" s="7">
        <v>0</v>
      </c>
      <c r="H1146" s="7">
        <f t="shared" si="153"/>
        <v>5</v>
      </c>
      <c r="I1146" s="16">
        <f t="shared" si="154"/>
        <v>44974</v>
      </c>
      <c r="J1146" s="17">
        <v>0.70809999999999995</v>
      </c>
      <c r="K1146" s="18">
        <f>G1146*结论【关键目标】!C$27*0.7735*0.001</f>
        <v>0</v>
      </c>
      <c r="L1146" s="5">
        <v>-25348.874589999999</v>
      </c>
      <c r="M1146" s="5">
        <f>ABS(IF(L1146&lt;=0,L1146/耗电量关键数据!$B$6/1000,L1146/耗电量关键数据!$B$5/1000))</f>
        <v>10.139549836</v>
      </c>
      <c r="N1146" s="5">
        <f>电气设备逐时使用率计算!H1122</f>
        <v>22.208055000000002</v>
      </c>
      <c r="O1146" s="5">
        <f>灯光逐时使用率计算!H1122</f>
        <v>11.844296</v>
      </c>
      <c r="P1146" s="19">
        <f t="shared" si="155"/>
        <v>44.191900836000002</v>
      </c>
      <c r="Q1146" s="19">
        <f t="shared" si="159"/>
        <v>0</v>
      </c>
      <c r="R1146" s="20">
        <f t="shared" si="156"/>
        <v>0</v>
      </c>
      <c r="S1146" s="20">
        <f t="shared" si="160"/>
        <v>0</v>
      </c>
      <c r="T1146" s="20">
        <f>IF((T1145+R1146)&lt;0,0,IF((T1145+R1146)&gt;结论【关键目标】!C$28,结论【关键目标】!C$28,T1145+R1146))</f>
        <v>22</v>
      </c>
      <c r="U1146" s="19">
        <f>IF((T1145+R1146)&lt;结论【关键目标】!$C$28,0,(发电量计算【计算逻辑页】!R1146+发电量计算【计算逻辑页】!T1145-结论【关键目标】!$C$28))</f>
        <v>0</v>
      </c>
      <c r="V1146" s="5">
        <f t="shared" si="157"/>
        <v>0</v>
      </c>
      <c r="W1146" s="5">
        <f t="shared" si="158"/>
        <v>0</v>
      </c>
      <c r="X1146" s="5">
        <f t="shared" si="161"/>
        <v>0</v>
      </c>
    </row>
    <row r="1147" spans="1:24" x14ac:dyDescent="0.15">
      <c r="A1147" s="7">
        <v>1146</v>
      </c>
      <c r="B1147" s="7">
        <v>2</v>
      </c>
      <c r="C1147" s="7">
        <v>17</v>
      </c>
      <c r="D1147" s="7">
        <v>18</v>
      </c>
      <c r="E1147" s="7">
        <v>48</v>
      </c>
      <c r="F1147" s="7">
        <v>8</v>
      </c>
      <c r="G1147" s="7">
        <v>0</v>
      </c>
      <c r="H1147" s="7">
        <f t="shared" si="153"/>
        <v>5</v>
      </c>
      <c r="I1147" s="16">
        <f t="shared" si="154"/>
        <v>44974</v>
      </c>
      <c r="J1147" s="17">
        <v>0.70809999999999995</v>
      </c>
      <c r="K1147" s="18">
        <f>G1147*结论【关键目标】!C$27*0.7735*0.001</f>
        <v>0</v>
      </c>
      <c r="L1147" s="5">
        <v>-27298.78802</v>
      </c>
      <c r="M1147" s="5">
        <f>ABS(IF(L1147&lt;=0,L1147/耗电量关键数据!$B$6/1000,L1147/耗电量关键数据!$B$5/1000))</f>
        <v>10.919515208</v>
      </c>
      <c r="N1147" s="5">
        <f>电气设备逐时使用率计算!H1123</f>
        <v>7.0130699999999999</v>
      </c>
      <c r="O1147" s="5">
        <f>灯光逐时使用率计算!H1123</f>
        <v>3.7403040000000001</v>
      </c>
      <c r="P1147" s="19">
        <f t="shared" si="155"/>
        <v>21.672889208000001</v>
      </c>
      <c r="Q1147" s="19">
        <f t="shared" si="159"/>
        <v>0</v>
      </c>
      <c r="R1147" s="20">
        <f t="shared" si="156"/>
        <v>0</v>
      </c>
      <c r="S1147" s="20">
        <f t="shared" si="160"/>
        <v>0</v>
      </c>
      <c r="T1147" s="20">
        <f>IF((T1146+R1147)&lt;0,0,IF((T1146+R1147)&gt;结论【关键目标】!C$28,结论【关键目标】!C$28,T1146+R1147))</f>
        <v>22</v>
      </c>
      <c r="U1147" s="19">
        <f>IF((T1146+R1147)&lt;结论【关键目标】!$C$28,0,(发电量计算【计算逻辑页】!R1147+发电量计算【计算逻辑页】!T1146-结论【关键目标】!$C$28))</f>
        <v>0</v>
      </c>
      <c r="V1147" s="5">
        <f t="shared" si="157"/>
        <v>0</v>
      </c>
      <c r="W1147" s="5">
        <f t="shared" si="158"/>
        <v>0</v>
      </c>
      <c r="X1147" s="5">
        <f t="shared" si="161"/>
        <v>0</v>
      </c>
    </row>
    <row r="1148" spans="1:24" x14ac:dyDescent="0.15">
      <c r="A1148" s="7">
        <v>1147</v>
      </c>
      <c r="B1148" s="7">
        <v>2</v>
      </c>
      <c r="C1148" s="7">
        <v>17</v>
      </c>
      <c r="D1148" s="7">
        <v>19</v>
      </c>
      <c r="E1148" s="7">
        <v>48</v>
      </c>
      <c r="F1148" s="7">
        <v>4</v>
      </c>
      <c r="G1148" s="7">
        <v>0</v>
      </c>
      <c r="H1148" s="7">
        <f t="shared" si="153"/>
        <v>5</v>
      </c>
      <c r="I1148" s="16">
        <f t="shared" si="154"/>
        <v>44974</v>
      </c>
      <c r="J1148" s="17">
        <v>1.2267999999999999</v>
      </c>
      <c r="K1148" s="18">
        <f>G1148*结论【关键目标】!C$27*0.7735*0.001</f>
        <v>0</v>
      </c>
      <c r="L1148" s="5">
        <v>-27013.80762</v>
      </c>
      <c r="M1148" s="5">
        <f>ABS(IF(L1148&lt;=0,L1148/耗电量关键数据!$B$6/1000,L1148/耗电量关键数据!$B$5/1000))</f>
        <v>10.805523048</v>
      </c>
      <c r="N1148" s="5">
        <f>电气设备逐时使用率计算!H1124</f>
        <v>7.0130699999999999</v>
      </c>
      <c r="O1148" s="5">
        <f>灯光逐时使用率计算!H1124</f>
        <v>3.7403040000000001</v>
      </c>
      <c r="P1148" s="19">
        <f t="shared" si="155"/>
        <v>21.558897047999999</v>
      </c>
      <c r="Q1148" s="19">
        <f t="shared" si="159"/>
        <v>21.558897047999999</v>
      </c>
      <c r="R1148" s="20">
        <f t="shared" si="156"/>
        <v>-21.558897047999999</v>
      </c>
      <c r="S1148" s="20">
        <f t="shared" si="160"/>
        <v>21.558897047999999</v>
      </c>
      <c r="T1148" s="20">
        <f>IF((T1147+R1148)&lt;0,0,IF((T1147+R1148)&gt;结论【关键目标】!C$28,结论【关键目标】!C$28,T1147+R1148))</f>
        <v>0.44110295200000138</v>
      </c>
      <c r="U1148" s="19">
        <f>IF((T1147+R1148)&lt;结论【关键目标】!$C$28,0,(发电量计算【计算逻辑页】!R1148+发电量计算【计算逻辑页】!T1147-结论【关键目标】!$C$28))</f>
        <v>0</v>
      </c>
      <c r="V1148" s="5">
        <f t="shared" si="157"/>
        <v>0</v>
      </c>
      <c r="W1148" s="5">
        <f t="shared" si="158"/>
        <v>0</v>
      </c>
      <c r="X1148" s="5">
        <f t="shared" si="161"/>
        <v>0.38675906831360118</v>
      </c>
    </row>
    <row r="1149" spans="1:24" x14ac:dyDescent="0.15">
      <c r="A1149" s="7">
        <v>1148</v>
      </c>
      <c r="B1149" s="7">
        <v>2</v>
      </c>
      <c r="C1149" s="7">
        <v>17</v>
      </c>
      <c r="D1149" s="7">
        <v>20</v>
      </c>
      <c r="E1149" s="7">
        <v>48</v>
      </c>
      <c r="F1149" s="7">
        <v>1</v>
      </c>
      <c r="G1149" s="7">
        <v>0</v>
      </c>
      <c r="H1149" s="7">
        <f t="shared" si="153"/>
        <v>5</v>
      </c>
      <c r="I1149" s="16">
        <f t="shared" si="154"/>
        <v>44974</v>
      </c>
      <c r="J1149" s="17">
        <v>1.2267999999999999</v>
      </c>
      <c r="K1149" s="18">
        <f>G1149*结论【关键目标】!C$27*0.7735*0.001</f>
        <v>0</v>
      </c>
      <c r="L1149" s="5">
        <v>-29449.478800000001</v>
      </c>
      <c r="M1149" s="5">
        <f>ABS(IF(L1149&lt;=0,L1149/耗电量关键数据!$B$6/1000,L1149/耗电量关键数据!$B$5/1000))</f>
        <v>11.77979152</v>
      </c>
      <c r="N1149" s="5">
        <f>电气设备逐时使用率计算!H1125</f>
        <v>1.1688450000000001</v>
      </c>
      <c r="O1149" s="5">
        <f>灯光逐时使用率计算!H1125</f>
        <v>0.37403039999999999</v>
      </c>
      <c r="P1149" s="19">
        <f t="shared" si="155"/>
        <v>13.322666920000001</v>
      </c>
      <c r="Q1149" s="19">
        <f t="shared" si="159"/>
        <v>13.322666920000001</v>
      </c>
      <c r="R1149" s="20">
        <f t="shared" si="156"/>
        <v>-13.322666920000001</v>
      </c>
      <c r="S1149" s="20">
        <f t="shared" si="160"/>
        <v>13.322666920000001</v>
      </c>
      <c r="T1149" s="20">
        <f>IF((T1148+R1149)&lt;0,0,IF((T1148+R1149)&gt;结论【关键目标】!C$28,结论【关键目标】!C$28,T1148+R1149))</f>
        <v>0</v>
      </c>
      <c r="U1149" s="19">
        <f>IF((T1148+R1149)&lt;结论【关键目标】!$C$28,0,(发电量计算【计算逻辑页】!R1149+发电量计算【计算逻辑页】!T1148-结论【关键目标】!$C$28))</f>
        <v>0</v>
      </c>
      <c r="V1149" s="5">
        <f t="shared" si="157"/>
        <v>0</v>
      </c>
      <c r="W1149" s="5">
        <f t="shared" si="158"/>
        <v>0</v>
      </c>
      <c r="X1149" s="5">
        <f t="shared" si="161"/>
        <v>0</v>
      </c>
    </row>
    <row r="1150" spans="1:24" x14ac:dyDescent="0.15">
      <c r="A1150" s="7">
        <v>1149</v>
      </c>
      <c r="B1150" s="7">
        <v>2</v>
      </c>
      <c r="C1150" s="7">
        <v>17</v>
      </c>
      <c r="D1150" s="7">
        <v>21</v>
      </c>
      <c r="E1150" s="7">
        <v>48</v>
      </c>
      <c r="F1150" s="7">
        <v>4.4000000000000004</v>
      </c>
      <c r="G1150" s="7">
        <v>0</v>
      </c>
      <c r="H1150" s="7">
        <f t="shared" si="153"/>
        <v>5</v>
      </c>
      <c r="I1150" s="16">
        <f t="shared" si="154"/>
        <v>44974</v>
      </c>
      <c r="J1150" s="17">
        <v>1.2267999999999999</v>
      </c>
      <c r="K1150" s="18">
        <f>G1150*结论【关键目标】!C$27*0.7735*0.001</f>
        <v>0</v>
      </c>
      <c r="L1150" s="5">
        <v>-30999.451369999999</v>
      </c>
      <c r="M1150" s="5">
        <f>ABS(IF(L1150&lt;=0,L1150/耗电量关键数据!$B$6/1000,L1150/耗电量关键数据!$B$5/1000))</f>
        <v>12.399780547999999</v>
      </c>
      <c r="N1150" s="5">
        <f>电气设备逐时使用率计算!H1126</f>
        <v>1.1688450000000001</v>
      </c>
      <c r="O1150" s="5">
        <f>灯光逐时使用率计算!H1126</f>
        <v>0.37403039999999999</v>
      </c>
      <c r="P1150" s="19">
        <f t="shared" si="155"/>
        <v>13.942655948000001</v>
      </c>
      <c r="Q1150" s="19">
        <f t="shared" si="159"/>
        <v>13.942655948000001</v>
      </c>
      <c r="R1150" s="20">
        <f t="shared" si="156"/>
        <v>-13.942655948000001</v>
      </c>
      <c r="S1150" s="20">
        <f t="shared" si="160"/>
        <v>13.942655948000001</v>
      </c>
      <c r="T1150" s="20">
        <f>IF((T1149+R1150)&lt;0,0,IF((T1149+R1150)&gt;结论【关键目标】!C$28,结论【关键目标】!C$28,T1149+R1150))</f>
        <v>0</v>
      </c>
      <c r="U1150" s="19">
        <f>IF((T1149+R1150)&lt;结论【关键目标】!$C$28,0,(发电量计算【计算逻辑页】!R1150+发电量计算【计算逻辑页】!T1149-结论【关键目标】!$C$28))</f>
        <v>0</v>
      </c>
      <c r="V1150" s="5">
        <f t="shared" si="157"/>
        <v>0</v>
      </c>
      <c r="W1150" s="5">
        <f t="shared" si="158"/>
        <v>0</v>
      </c>
      <c r="X1150" s="5">
        <f t="shared" si="161"/>
        <v>0</v>
      </c>
    </row>
    <row r="1151" spans="1:24" x14ac:dyDescent="0.15">
      <c r="A1151" s="7">
        <v>1150</v>
      </c>
      <c r="B1151" s="7">
        <v>2</v>
      </c>
      <c r="C1151" s="7">
        <v>17</v>
      </c>
      <c r="D1151" s="7">
        <v>22</v>
      </c>
      <c r="E1151" s="7">
        <v>48</v>
      </c>
      <c r="F1151" s="7">
        <v>1</v>
      </c>
      <c r="G1151" s="7">
        <v>0</v>
      </c>
      <c r="H1151" s="7">
        <f t="shared" si="153"/>
        <v>5</v>
      </c>
      <c r="I1151" s="16">
        <f t="shared" si="154"/>
        <v>44974</v>
      </c>
      <c r="J1151" s="17">
        <v>0.70809999999999995</v>
      </c>
      <c r="K1151" s="18">
        <f>G1151*结论【关键目标】!C$27*0.7735*0.001</f>
        <v>0</v>
      </c>
      <c r="L1151" s="5">
        <v>-32036.718509999999</v>
      </c>
      <c r="M1151" s="5">
        <f>ABS(IF(L1151&lt;=0,L1151/耗电量关键数据!$B$6/1000,L1151/耗电量关键数据!$B$5/1000))</f>
        <v>12.814687404000001</v>
      </c>
      <c r="N1151" s="5">
        <f>电气设备逐时使用率计算!H1127</f>
        <v>1.1688450000000001</v>
      </c>
      <c r="O1151" s="5">
        <f>灯光逐时使用率计算!H1127</f>
        <v>0.37403039999999999</v>
      </c>
      <c r="P1151" s="19">
        <f t="shared" si="155"/>
        <v>14.357562804000002</v>
      </c>
      <c r="Q1151" s="19">
        <f t="shared" si="159"/>
        <v>0</v>
      </c>
      <c r="R1151" s="20">
        <f t="shared" si="156"/>
        <v>0</v>
      </c>
      <c r="S1151" s="20">
        <f t="shared" si="160"/>
        <v>0</v>
      </c>
      <c r="T1151" s="20">
        <f>IF((T1150+R1151)&lt;0,0,IF((T1150+R1151)&gt;结论【关键目标】!C$28,结论【关键目标】!C$28,T1150+R1151))</f>
        <v>0</v>
      </c>
      <c r="U1151" s="19">
        <f>IF((T1150+R1151)&lt;结论【关键目标】!$C$28,0,(发电量计算【计算逻辑页】!R1151+发电量计算【计算逻辑页】!T1150-结论【关键目标】!$C$28))</f>
        <v>0</v>
      </c>
      <c r="V1151" s="5">
        <f t="shared" si="157"/>
        <v>0</v>
      </c>
      <c r="W1151" s="5">
        <f t="shared" si="158"/>
        <v>0</v>
      </c>
      <c r="X1151" s="5">
        <f t="shared" si="161"/>
        <v>0</v>
      </c>
    </row>
    <row r="1152" spans="1:24" x14ac:dyDescent="0.15">
      <c r="A1152" s="7">
        <v>1151</v>
      </c>
      <c r="B1152" s="7">
        <v>2</v>
      </c>
      <c r="C1152" s="7">
        <v>17</v>
      </c>
      <c r="D1152" s="7">
        <v>23</v>
      </c>
      <c r="E1152" s="7">
        <v>48</v>
      </c>
      <c r="F1152" s="7">
        <v>1</v>
      </c>
      <c r="G1152" s="7">
        <v>0</v>
      </c>
      <c r="H1152" s="7">
        <f t="shared" si="153"/>
        <v>5</v>
      </c>
      <c r="I1152" s="16">
        <f t="shared" si="154"/>
        <v>44974</v>
      </c>
      <c r="J1152" s="17">
        <v>0.70809999999999995</v>
      </c>
      <c r="K1152" s="18">
        <f>G1152*结论【关键目标】!C$27*0.7735*0.001</f>
        <v>0</v>
      </c>
      <c r="L1152" s="5">
        <v>-33344.339679999997</v>
      </c>
      <c r="M1152" s="5">
        <f>ABS(IF(L1152&lt;=0,L1152/耗电量关键数据!$B$6/1000,L1152/耗电量关键数据!$B$5/1000))</f>
        <v>13.337735872</v>
      </c>
      <c r="N1152" s="5">
        <f>电气设备逐时使用率计算!H1128</f>
        <v>1.1688450000000001</v>
      </c>
      <c r="O1152" s="5">
        <f>灯光逐时使用率计算!H1128</f>
        <v>0.37403039999999999</v>
      </c>
      <c r="P1152" s="19">
        <f t="shared" si="155"/>
        <v>14.880611272000001</v>
      </c>
      <c r="Q1152" s="19">
        <f t="shared" si="159"/>
        <v>0</v>
      </c>
      <c r="R1152" s="20">
        <f t="shared" si="156"/>
        <v>0</v>
      </c>
      <c r="S1152" s="20">
        <f t="shared" si="160"/>
        <v>0</v>
      </c>
      <c r="T1152" s="20">
        <f>IF((T1151+R1152)&lt;0,0,IF((T1151+R1152)&gt;结论【关键目标】!C$28,结论【关键目标】!C$28,T1151+R1152))</f>
        <v>0</v>
      </c>
      <c r="U1152" s="19">
        <f>IF((T1151+R1152)&lt;结论【关键目标】!$C$28,0,(发电量计算【计算逻辑页】!R1152+发电量计算【计算逻辑页】!T1151-结论【关键目标】!$C$28))</f>
        <v>0</v>
      </c>
      <c r="V1152" s="5">
        <f t="shared" si="157"/>
        <v>0</v>
      </c>
      <c r="W1152" s="5">
        <f t="shared" si="158"/>
        <v>0</v>
      </c>
      <c r="X1152" s="5">
        <f t="shared" si="161"/>
        <v>0</v>
      </c>
    </row>
    <row r="1153" spans="1:24" x14ac:dyDescent="0.15">
      <c r="A1153" s="7">
        <v>1152</v>
      </c>
      <c r="B1153" s="7">
        <v>2</v>
      </c>
      <c r="C1153" s="7">
        <v>17</v>
      </c>
      <c r="D1153" s="7">
        <v>24</v>
      </c>
      <c r="E1153" s="7">
        <v>48</v>
      </c>
      <c r="F1153" s="7">
        <v>1.9</v>
      </c>
      <c r="G1153" s="7">
        <v>0</v>
      </c>
      <c r="H1153" s="7">
        <f t="shared" si="153"/>
        <v>5</v>
      </c>
      <c r="I1153" s="16">
        <f t="shared" si="154"/>
        <v>44974</v>
      </c>
      <c r="J1153" s="17">
        <v>0.2407</v>
      </c>
      <c r="K1153" s="18">
        <f>G1153*结论【关键目标】!C$27*0.7735*0.001</f>
        <v>0</v>
      </c>
      <c r="L1153" s="5">
        <v>-34434.023979999998</v>
      </c>
      <c r="M1153" s="5">
        <f>ABS(IF(L1153&lt;=0,L1153/耗电量关键数据!$B$6/1000,L1153/耗电量关键数据!$B$5/1000))</f>
        <v>13.773609592</v>
      </c>
      <c r="N1153" s="5">
        <f>电气设备逐时使用率计算!H1129</f>
        <v>1.1688450000000001</v>
      </c>
      <c r="O1153" s="5">
        <f>灯光逐时使用率计算!H1129</f>
        <v>0.37403039999999999</v>
      </c>
      <c r="P1153" s="19">
        <f t="shared" si="155"/>
        <v>15.316484992000001</v>
      </c>
      <c r="Q1153" s="19">
        <f t="shared" si="159"/>
        <v>0</v>
      </c>
      <c r="R1153" s="20">
        <f t="shared" si="156"/>
        <v>0</v>
      </c>
      <c r="S1153" s="20">
        <f t="shared" si="160"/>
        <v>0</v>
      </c>
      <c r="T1153" s="20">
        <f>IF((T1152+R1153)&lt;0,0,IF((T1152+R1153)&gt;结论【关键目标】!C$28,结论【关键目标】!C$28,T1152+R1153))</f>
        <v>0</v>
      </c>
      <c r="U1153" s="19">
        <f>IF((T1152+R1153)&lt;结论【关键目标】!$C$28,0,(发电量计算【计算逻辑页】!R1153+发电量计算【计算逻辑页】!T1152-结论【关键目标】!$C$28))</f>
        <v>0</v>
      </c>
      <c r="V1153" s="5">
        <f t="shared" si="157"/>
        <v>0</v>
      </c>
      <c r="W1153" s="5">
        <f t="shared" si="158"/>
        <v>0</v>
      </c>
      <c r="X1153" s="5">
        <f t="shared" si="161"/>
        <v>0</v>
      </c>
    </row>
    <row r="1154" spans="1:24" x14ac:dyDescent="0.15">
      <c r="A1154" s="7">
        <v>1153</v>
      </c>
      <c r="B1154" s="7">
        <v>2</v>
      </c>
      <c r="C1154" s="7">
        <v>18</v>
      </c>
      <c r="D1154" s="7">
        <v>1</v>
      </c>
      <c r="E1154" s="7">
        <v>49</v>
      </c>
      <c r="F1154" s="7">
        <v>0</v>
      </c>
      <c r="G1154" s="7">
        <v>0</v>
      </c>
      <c r="H1154" s="7">
        <f t="shared" ref="H1154:H1217" si="162">WEEKDAY(I:I,2)</f>
        <v>6</v>
      </c>
      <c r="I1154" s="16">
        <f t="shared" ref="I1154:I1217" si="163">DATE(2023,B1154,C1154)</f>
        <v>44975</v>
      </c>
      <c r="J1154" s="17">
        <v>0.2407</v>
      </c>
      <c r="K1154" s="18">
        <f>G1154*结论【关键目标】!C$27*0.7735*0.001</f>
        <v>0</v>
      </c>
      <c r="L1154" s="5">
        <v>-35523.708279999999</v>
      </c>
      <c r="M1154" s="5">
        <f>ABS(IF(L1154&lt;=0,L1154/耗电量关键数据!$B$6/1000,L1154/耗电量关键数据!$B$5/1000))</f>
        <v>14.209483312</v>
      </c>
      <c r="N1154" s="19">
        <f>耗电量关键数据!$B$14</f>
        <v>1.1688450000000001</v>
      </c>
      <c r="O1154" s="19">
        <f>耗电量关键数据!$B$15</f>
        <v>0.37403039999999999</v>
      </c>
      <c r="P1154" s="19">
        <f t="shared" ref="P1154:P1217" si="164">M1154+N1154+O1154</f>
        <v>15.752358712000001</v>
      </c>
      <c r="Q1154" s="19">
        <f t="shared" si="159"/>
        <v>0</v>
      </c>
      <c r="R1154" s="20">
        <f t="shared" ref="R1154:R1217" si="165">K1154-Q1154</f>
        <v>0</v>
      </c>
      <c r="S1154" s="20">
        <f t="shared" si="160"/>
        <v>0</v>
      </c>
      <c r="T1154" s="20">
        <f>IF((T1153+R1154)&lt;0,0,IF((T1153+R1154)&gt;结论【关键目标】!C$28,结论【关键目标】!C$28,T1153+R1154))</f>
        <v>0</v>
      </c>
      <c r="U1154" s="19">
        <f>IF((T1153+R1154)&lt;结论【关键目标】!$C$28,0,(发电量计算【计算逻辑页】!R1154+发电量计算【计算逻辑页】!T1153-结论【关键目标】!$C$28))</f>
        <v>0</v>
      </c>
      <c r="V1154" s="5">
        <f t="shared" ref="V1154:V1217" si="166">IF(J1154&gt;0.35,U1154*0.35,0)</f>
        <v>0</v>
      </c>
      <c r="W1154" s="5">
        <f t="shared" ref="W1154:W1217" si="167">IF(P1154&gt;K1154,K1154*J1154,P1154*J1154)</f>
        <v>0</v>
      </c>
      <c r="X1154" s="5">
        <f t="shared" si="161"/>
        <v>0</v>
      </c>
    </row>
    <row r="1155" spans="1:24" x14ac:dyDescent="0.15">
      <c r="A1155" s="7">
        <v>1154</v>
      </c>
      <c r="B1155" s="7">
        <v>2</v>
      </c>
      <c r="C1155" s="7">
        <v>18</v>
      </c>
      <c r="D1155" s="7">
        <v>2</v>
      </c>
      <c r="E1155" s="7">
        <v>49</v>
      </c>
      <c r="F1155" s="7">
        <v>0.3</v>
      </c>
      <c r="G1155" s="7">
        <v>0</v>
      </c>
      <c r="H1155" s="7">
        <f t="shared" si="162"/>
        <v>6</v>
      </c>
      <c r="I1155" s="16">
        <f t="shared" si="163"/>
        <v>44975</v>
      </c>
      <c r="J1155" s="17">
        <v>0.2407</v>
      </c>
      <c r="K1155" s="18">
        <f>G1155*结论【关键目标】!C$27*0.7735*0.001</f>
        <v>0</v>
      </c>
      <c r="L1155" s="5">
        <v>-36613.392590000003</v>
      </c>
      <c r="M1155" s="5">
        <f>ABS(IF(L1155&lt;=0,L1155/耗电量关键数据!$B$6/1000,L1155/耗电量关键数据!$B$5/1000))</f>
        <v>14.645357036000002</v>
      </c>
      <c r="N1155" s="19">
        <f>耗电量关键数据!$B$14</f>
        <v>1.1688450000000001</v>
      </c>
      <c r="O1155" s="19">
        <f>耗电量关键数据!$B$15</f>
        <v>0.37403039999999999</v>
      </c>
      <c r="P1155" s="19">
        <f t="shared" si="164"/>
        <v>16.188232436</v>
      </c>
      <c r="Q1155" s="19">
        <f t="shared" ref="Q1155:Q1218" si="168">IF(J1155&gt;0.8,P1155,0)</f>
        <v>0</v>
      </c>
      <c r="R1155" s="20">
        <f t="shared" si="165"/>
        <v>0</v>
      </c>
      <c r="S1155" s="20">
        <f t="shared" ref="S1155:S1218" si="169">IF(R1155&lt;0,ABS(R1155),0)</f>
        <v>0</v>
      </c>
      <c r="T1155" s="20">
        <f>IF((T1154+R1155)&lt;0,0,IF((T1154+R1155)&gt;结论【关键目标】!C$28,结论【关键目标】!C$28,T1154+R1155))</f>
        <v>0</v>
      </c>
      <c r="U1155" s="19">
        <f>IF((T1154+R1155)&lt;结论【关键目标】!$C$28,0,(发电量计算【计算逻辑页】!R1155+发电量计算【计算逻辑页】!T1154-结论【关键目标】!$C$28))</f>
        <v>0</v>
      </c>
      <c r="V1155" s="5">
        <f t="shared" si="166"/>
        <v>0</v>
      </c>
      <c r="W1155" s="5">
        <f t="shared" si="167"/>
        <v>0</v>
      </c>
      <c r="X1155" s="5">
        <f t="shared" si="161"/>
        <v>0</v>
      </c>
    </row>
    <row r="1156" spans="1:24" x14ac:dyDescent="0.15">
      <c r="A1156" s="7">
        <v>1155</v>
      </c>
      <c r="B1156" s="7">
        <v>2</v>
      </c>
      <c r="C1156" s="7">
        <v>18</v>
      </c>
      <c r="D1156" s="7">
        <v>3</v>
      </c>
      <c r="E1156" s="7">
        <v>49</v>
      </c>
      <c r="F1156" s="7">
        <v>0.6</v>
      </c>
      <c r="G1156" s="7">
        <v>0</v>
      </c>
      <c r="H1156" s="7">
        <f t="shared" si="162"/>
        <v>6</v>
      </c>
      <c r="I1156" s="16">
        <f t="shared" si="163"/>
        <v>44975</v>
      </c>
      <c r="J1156" s="17">
        <v>0.2407</v>
      </c>
      <c r="K1156" s="18">
        <f>G1156*结论【关键目标】!C$27*0.7735*0.001</f>
        <v>0</v>
      </c>
      <c r="L1156" s="5">
        <v>-38138.95061</v>
      </c>
      <c r="M1156" s="5">
        <f>ABS(IF(L1156&lt;=0,L1156/耗电量关键数据!$B$6/1000,L1156/耗电量关键数据!$B$5/1000))</f>
        <v>15.255580244000001</v>
      </c>
      <c r="N1156" s="19">
        <f>耗电量关键数据!$B$14</f>
        <v>1.1688450000000001</v>
      </c>
      <c r="O1156" s="19">
        <f>耗电量关键数据!$B$15</f>
        <v>0.37403039999999999</v>
      </c>
      <c r="P1156" s="19">
        <f t="shared" si="164"/>
        <v>16.798455644000001</v>
      </c>
      <c r="Q1156" s="19">
        <f t="shared" si="168"/>
        <v>0</v>
      </c>
      <c r="R1156" s="20">
        <f t="shared" si="165"/>
        <v>0</v>
      </c>
      <c r="S1156" s="20">
        <f t="shared" si="169"/>
        <v>0</v>
      </c>
      <c r="T1156" s="20">
        <f>IF((T1155+R1156)&lt;0,0,IF((T1155+R1156)&gt;结论【关键目标】!C$28,结论【关键目标】!C$28,T1155+R1156))</f>
        <v>0</v>
      </c>
      <c r="U1156" s="19">
        <f>IF((T1155+R1156)&lt;结论【关键目标】!$C$28,0,(发电量计算【计算逻辑页】!R1156+发电量计算【计算逻辑页】!T1155-结论【关键目标】!$C$28))</f>
        <v>0</v>
      </c>
      <c r="V1156" s="5">
        <f t="shared" si="166"/>
        <v>0</v>
      </c>
      <c r="W1156" s="5">
        <f t="shared" si="167"/>
        <v>0</v>
      </c>
      <c r="X1156" s="5">
        <f t="shared" ref="X1156:X1219" si="170">(J1156-0.35)*IF(T1156&gt;S1156,S1156,T1156)</f>
        <v>0</v>
      </c>
    </row>
    <row r="1157" spans="1:24" x14ac:dyDescent="0.15">
      <c r="A1157" s="7">
        <v>1156</v>
      </c>
      <c r="B1157" s="7">
        <v>2</v>
      </c>
      <c r="C1157" s="7">
        <v>18</v>
      </c>
      <c r="D1157" s="7">
        <v>4</v>
      </c>
      <c r="E1157" s="7">
        <v>49</v>
      </c>
      <c r="F1157" s="7">
        <v>0</v>
      </c>
      <c r="G1157" s="7">
        <v>0</v>
      </c>
      <c r="H1157" s="7">
        <f t="shared" si="162"/>
        <v>6</v>
      </c>
      <c r="I1157" s="16">
        <f t="shared" si="163"/>
        <v>44975</v>
      </c>
      <c r="J1157" s="17">
        <v>0.2407</v>
      </c>
      <c r="K1157" s="18">
        <f>G1157*结论【关键目标】!C$27*0.7735*0.001</f>
        <v>0</v>
      </c>
      <c r="L1157" s="5">
        <v>-39446.571779999998</v>
      </c>
      <c r="M1157" s="5">
        <f>ABS(IF(L1157&lt;=0,L1157/耗电量关键数据!$B$6/1000,L1157/耗电量关键数据!$B$5/1000))</f>
        <v>15.778628712</v>
      </c>
      <c r="N1157" s="19">
        <f>耗电量关键数据!$B$14</f>
        <v>1.1688450000000001</v>
      </c>
      <c r="O1157" s="19">
        <f>耗电量关键数据!$B$15</f>
        <v>0.37403039999999999</v>
      </c>
      <c r="P1157" s="19">
        <f t="shared" si="164"/>
        <v>17.321504112</v>
      </c>
      <c r="Q1157" s="19">
        <f t="shared" si="168"/>
        <v>0</v>
      </c>
      <c r="R1157" s="20">
        <f t="shared" si="165"/>
        <v>0</v>
      </c>
      <c r="S1157" s="20">
        <f t="shared" si="169"/>
        <v>0</v>
      </c>
      <c r="T1157" s="20">
        <f>IF((T1156+R1157)&lt;0,0,IF((T1156+R1157)&gt;结论【关键目标】!C$28,结论【关键目标】!C$28,T1156+R1157))</f>
        <v>0</v>
      </c>
      <c r="U1157" s="19">
        <f>IF((T1156+R1157)&lt;结论【关键目标】!$C$28,0,(发电量计算【计算逻辑页】!R1157+发电量计算【计算逻辑页】!T1156-结论【关键目标】!$C$28))</f>
        <v>0</v>
      </c>
      <c r="V1157" s="5">
        <f t="shared" si="166"/>
        <v>0</v>
      </c>
      <c r="W1157" s="5">
        <f t="shared" si="167"/>
        <v>0</v>
      </c>
      <c r="X1157" s="5">
        <f t="shared" si="170"/>
        <v>0</v>
      </c>
    </row>
    <row r="1158" spans="1:24" x14ac:dyDescent="0.15">
      <c r="A1158" s="7">
        <v>1157</v>
      </c>
      <c r="B1158" s="7">
        <v>2</v>
      </c>
      <c r="C1158" s="7">
        <v>18</v>
      </c>
      <c r="D1158" s="7">
        <v>5</v>
      </c>
      <c r="E1158" s="7">
        <v>49</v>
      </c>
      <c r="F1158" s="7">
        <v>0</v>
      </c>
      <c r="G1158" s="7">
        <v>0</v>
      </c>
      <c r="H1158" s="7">
        <f t="shared" si="162"/>
        <v>6</v>
      </c>
      <c r="I1158" s="16">
        <f t="shared" si="163"/>
        <v>44975</v>
      </c>
      <c r="J1158" s="17">
        <v>0.2407</v>
      </c>
      <c r="K1158" s="18">
        <f>G1158*结论【关键目标】!C$27*0.7735*0.001</f>
        <v>0</v>
      </c>
      <c r="L1158" s="5">
        <v>-40318.319219999998</v>
      </c>
      <c r="M1158" s="5">
        <f>ABS(IF(L1158&lt;=0,L1158/耗电量关键数据!$B$6/1000,L1158/耗电量关键数据!$B$5/1000))</f>
        <v>16.127327688000001</v>
      </c>
      <c r="N1158" s="19">
        <f>耗电量关键数据!$B$14</f>
        <v>1.1688450000000001</v>
      </c>
      <c r="O1158" s="19">
        <f>耗电量关键数据!$B$15</f>
        <v>0.37403039999999999</v>
      </c>
      <c r="P1158" s="19">
        <f t="shared" si="164"/>
        <v>17.670203088000001</v>
      </c>
      <c r="Q1158" s="19">
        <f t="shared" si="168"/>
        <v>0</v>
      </c>
      <c r="R1158" s="20">
        <f t="shared" si="165"/>
        <v>0</v>
      </c>
      <c r="S1158" s="20">
        <f t="shared" si="169"/>
        <v>0</v>
      </c>
      <c r="T1158" s="20">
        <f>IF((T1157+R1158)&lt;0,0,IF((T1157+R1158)&gt;结论【关键目标】!C$28,结论【关键目标】!C$28,T1157+R1158))</f>
        <v>0</v>
      </c>
      <c r="U1158" s="19">
        <f>IF((T1157+R1158)&lt;结论【关键目标】!$C$28,0,(发电量计算【计算逻辑页】!R1158+发电量计算【计算逻辑页】!T1157-结论【关键目标】!$C$28))</f>
        <v>0</v>
      </c>
      <c r="V1158" s="5">
        <f t="shared" si="166"/>
        <v>0</v>
      </c>
      <c r="W1158" s="5">
        <f t="shared" si="167"/>
        <v>0</v>
      </c>
      <c r="X1158" s="5">
        <f t="shared" si="170"/>
        <v>0</v>
      </c>
    </row>
    <row r="1159" spans="1:24" x14ac:dyDescent="0.15">
      <c r="A1159" s="7">
        <v>1158</v>
      </c>
      <c r="B1159" s="7">
        <v>2</v>
      </c>
      <c r="C1159" s="7">
        <v>18</v>
      </c>
      <c r="D1159" s="7">
        <v>6</v>
      </c>
      <c r="E1159" s="7">
        <v>49</v>
      </c>
      <c r="F1159" s="7">
        <v>-0.8</v>
      </c>
      <c r="G1159" s="7">
        <v>0</v>
      </c>
      <c r="H1159" s="7">
        <f t="shared" si="162"/>
        <v>6</v>
      </c>
      <c r="I1159" s="16">
        <f t="shared" si="163"/>
        <v>44975</v>
      </c>
      <c r="J1159" s="17">
        <v>0.2407</v>
      </c>
      <c r="K1159" s="18">
        <f>G1159*结论【关键目标】!C$27*0.7735*0.001</f>
        <v>0</v>
      </c>
      <c r="L1159" s="5">
        <v>-41406.410040000002</v>
      </c>
      <c r="M1159" s="5">
        <f>ABS(IF(L1159&lt;=0,L1159/耗电量关键数据!$B$6/1000,L1159/耗电量关键数据!$B$5/1000))</f>
        <v>16.562564016</v>
      </c>
      <c r="N1159" s="19">
        <f>耗电量关键数据!$B$14</f>
        <v>1.1688450000000001</v>
      </c>
      <c r="O1159" s="19">
        <f>耗电量关键数据!$B$15</f>
        <v>0.37403039999999999</v>
      </c>
      <c r="P1159" s="19">
        <f t="shared" si="164"/>
        <v>18.105439415999999</v>
      </c>
      <c r="Q1159" s="19">
        <f t="shared" si="168"/>
        <v>0</v>
      </c>
      <c r="R1159" s="20">
        <f t="shared" si="165"/>
        <v>0</v>
      </c>
      <c r="S1159" s="20">
        <f t="shared" si="169"/>
        <v>0</v>
      </c>
      <c r="T1159" s="20">
        <f>IF((T1158+R1159)&lt;0,0,IF((T1158+R1159)&gt;结论【关键目标】!C$28,结论【关键目标】!C$28,T1158+R1159))</f>
        <v>0</v>
      </c>
      <c r="U1159" s="19">
        <f>IF((T1158+R1159)&lt;结论【关键目标】!$C$28,0,(发电量计算【计算逻辑页】!R1159+发电量计算【计算逻辑页】!T1158-结论【关键目标】!$C$28))</f>
        <v>0</v>
      </c>
      <c r="V1159" s="5">
        <f t="shared" si="166"/>
        <v>0</v>
      </c>
      <c r="W1159" s="5">
        <f t="shared" si="167"/>
        <v>0</v>
      </c>
      <c r="X1159" s="5">
        <f t="shared" si="170"/>
        <v>0</v>
      </c>
    </row>
    <row r="1160" spans="1:24" x14ac:dyDescent="0.15">
      <c r="A1160" s="7">
        <v>1159</v>
      </c>
      <c r="B1160" s="7">
        <v>2</v>
      </c>
      <c r="C1160" s="7">
        <v>18</v>
      </c>
      <c r="D1160" s="7">
        <v>7</v>
      </c>
      <c r="E1160" s="7">
        <v>49</v>
      </c>
      <c r="F1160" s="7">
        <v>-1</v>
      </c>
      <c r="G1160" s="7">
        <v>60</v>
      </c>
      <c r="H1160" s="7">
        <f t="shared" si="162"/>
        <v>6</v>
      </c>
      <c r="I1160" s="16">
        <f t="shared" si="163"/>
        <v>44975</v>
      </c>
      <c r="J1160" s="17">
        <v>0.2407</v>
      </c>
      <c r="K1160" s="18">
        <f>G1160*结论【关键目标】!C$27*0.7735*0.001</f>
        <v>5.5692000000000004</v>
      </c>
      <c r="L1160" s="5">
        <v>-40835.299160000002</v>
      </c>
      <c r="M1160" s="5">
        <f>ABS(IF(L1160&lt;=0,L1160/耗电量关键数据!$B$6/1000,L1160/耗电量关键数据!$B$5/1000))</f>
        <v>16.334119664000003</v>
      </c>
      <c r="N1160" s="19">
        <f>耗电量关键数据!$B$14</f>
        <v>1.1688450000000001</v>
      </c>
      <c r="O1160" s="19">
        <f>耗电量关键数据!$B$15</f>
        <v>0.37403039999999999</v>
      </c>
      <c r="P1160" s="19">
        <f t="shared" si="164"/>
        <v>17.876995064000003</v>
      </c>
      <c r="Q1160" s="19">
        <f t="shared" si="168"/>
        <v>0</v>
      </c>
      <c r="R1160" s="20">
        <f t="shared" si="165"/>
        <v>5.5692000000000004</v>
      </c>
      <c r="S1160" s="20">
        <f t="shared" si="169"/>
        <v>0</v>
      </c>
      <c r="T1160" s="20">
        <f>IF((T1159+R1160)&lt;0,0,IF((T1159+R1160)&gt;结论【关键目标】!C$28,结论【关键目标】!C$28,T1159+R1160))</f>
        <v>5.5692000000000004</v>
      </c>
      <c r="U1160" s="19">
        <f>IF((T1159+R1160)&lt;结论【关键目标】!$C$28,0,(发电量计算【计算逻辑页】!R1160+发电量计算【计算逻辑页】!T1159-结论【关键目标】!$C$28))</f>
        <v>0</v>
      </c>
      <c r="V1160" s="5">
        <f t="shared" si="166"/>
        <v>0</v>
      </c>
      <c r="W1160" s="5">
        <f t="shared" si="167"/>
        <v>1.34050644</v>
      </c>
      <c r="X1160" s="5">
        <f t="shared" si="170"/>
        <v>0</v>
      </c>
    </row>
    <row r="1161" spans="1:24" x14ac:dyDescent="0.15">
      <c r="A1161" s="7">
        <v>1160</v>
      </c>
      <c r="B1161" s="7">
        <v>2</v>
      </c>
      <c r="C1161" s="7">
        <v>18</v>
      </c>
      <c r="D1161" s="7">
        <v>8</v>
      </c>
      <c r="E1161" s="7">
        <v>49</v>
      </c>
      <c r="F1161" s="7">
        <v>-1</v>
      </c>
      <c r="G1161" s="7">
        <v>236.9</v>
      </c>
      <c r="H1161" s="7">
        <f t="shared" si="162"/>
        <v>6</v>
      </c>
      <c r="I1161" s="16">
        <f t="shared" si="163"/>
        <v>44975</v>
      </c>
      <c r="J1161" s="17">
        <v>0.70809999999999995</v>
      </c>
      <c r="K1161" s="18">
        <f>G1161*结论【关键目标】!C$27*0.7735*0.001</f>
        <v>21.989057999999996</v>
      </c>
      <c r="L1161" s="5">
        <v>-38544.355620000002</v>
      </c>
      <c r="M1161" s="5">
        <f>ABS(IF(L1161&lt;=0,L1161/耗电量关键数据!$B$6/1000,L1161/耗电量关键数据!$B$5/1000))</f>
        <v>15.417742248</v>
      </c>
      <c r="N1161" s="19">
        <f>耗电量关键数据!$B$14</f>
        <v>1.1688450000000001</v>
      </c>
      <c r="O1161" s="19">
        <f>耗电量关键数据!$B$15</f>
        <v>0.37403039999999999</v>
      </c>
      <c r="P1161" s="19">
        <f t="shared" si="164"/>
        <v>16.960617647999999</v>
      </c>
      <c r="Q1161" s="19">
        <f t="shared" si="168"/>
        <v>0</v>
      </c>
      <c r="R1161" s="20">
        <f t="shared" si="165"/>
        <v>21.989057999999996</v>
      </c>
      <c r="S1161" s="20">
        <f t="shared" si="169"/>
        <v>0</v>
      </c>
      <c r="T1161" s="20">
        <f>IF((T1160+R1161)&lt;0,0,IF((T1160+R1161)&gt;结论【关键目标】!C$28,结论【关键目标】!C$28,T1160+R1161))</f>
        <v>22</v>
      </c>
      <c r="U1161" s="19">
        <f>IF((T1160+R1161)&lt;结论【关键目标】!$C$28,0,(发电量计算【计算逻辑页】!R1161+发电量计算【计算逻辑页】!T1160-结论【关键目标】!$C$28))</f>
        <v>5.558257999999995</v>
      </c>
      <c r="V1161" s="5">
        <f t="shared" si="166"/>
        <v>1.9453902999999981</v>
      </c>
      <c r="W1161" s="5">
        <f t="shared" si="167"/>
        <v>12.009813356548799</v>
      </c>
      <c r="X1161" s="5">
        <f t="shared" si="170"/>
        <v>0</v>
      </c>
    </row>
    <row r="1162" spans="1:24" x14ac:dyDescent="0.15">
      <c r="A1162" s="7">
        <v>1161</v>
      </c>
      <c r="B1162" s="7">
        <v>2</v>
      </c>
      <c r="C1162" s="7">
        <v>18</v>
      </c>
      <c r="D1162" s="7">
        <v>9</v>
      </c>
      <c r="E1162" s="7">
        <v>49</v>
      </c>
      <c r="F1162" s="7">
        <v>-1.6</v>
      </c>
      <c r="G1162" s="7">
        <v>374.3</v>
      </c>
      <c r="H1162" s="7">
        <f t="shared" si="162"/>
        <v>6</v>
      </c>
      <c r="I1162" s="16">
        <f t="shared" si="163"/>
        <v>44975</v>
      </c>
      <c r="J1162" s="17">
        <v>0.70809999999999995</v>
      </c>
      <c r="K1162" s="18">
        <f>G1162*结论【关键目标】!C$27*0.7735*0.001</f>
        <v>34.742525999999998</v>
      </c>
      <c r="L1162" s="5">
        <v>-30294.974289999998</v>
      </c>
      <c r="M1162" s="5">
        <f>ABS(IF(L1162&lt;=0,L1162/耗电量关键数据!$B$6/1000,L1162/耗电量关键数据!$B$5/1000))</f>
        <v>12.117989716</v>
      </c>
      <c r="N1162" s="19">
        <f>耗电量关键数据!$B$14</f>
        <v>1.1688450000000001</v>
      </c>
      <c r="O1162" s="19">
        <f>耗电量关键数据!$B$15</f>
        <v>0.37403039999999999</v>
      </c>
      <c r="P1162" s="19">
        <f t="shared" si="164"/>
        <v>13.660865116000002</v>
      </c>
      <c r="Q1162" s="19">
        <f t="shared" si="168"/>
        <v>0</v>
      </c>
      <c r="R1162" s="20">
        <f t="shared" si="165"/>
        <v>34.742525999999998</v>
      </c>
      <c r="S1162" s="20">
        <f t="shared" si="169"/>
        <v>0</v>
      </c>
      <c r="T1162" s="20">
        <f>IF((T1161+R1162)&lt;0,0,IF((T1161+R1162)&gt;结论【关键目标】!C$28,结论【关键目标】!C$28,T1161+R1162))</f>
        <v>22</v>
      </c>
      <c r="U1162" s="19">
        <f>IF((T1161+R1162)&lt;结论【关键目标】!$C$28,0,(发电量计算【计算逻辑页】!R1162+发电量计算【计算逻辑页】!T1161-结论【关键目标】!$C$28))</f>
        <v>34.742525999999998</v>
      </c>
      <c r="V1162" s="5">
        <f t="shared" si="166"/>
        <v>12.159884099999999</v>
      </c>
      <c r="W1162" s="5">
        <f t="shared" si="167"/>
        <v>9.6732585886395999</v>
      </c>
      <c r="X1162" s="5">
        <f t="shared" si="170"/>
        <v>0</v>
      </c>
    </row>
    <row r="1163" spans="1:24" x14ac:dyDescent="0.15">
      <c r="A1163" s="7">
        <v>1162</v>
      </c>
      <c r="B1163" s="7">
        <v>2</v>
      </c>
      <c r="C1163" s="7">
        <v>18</v>
      </c>
      <c r="D1163" s="7">
        <v>10</v>
      </c>
      <c r="E1163" s="7">
        <v>49</v>
      </c>
      <c r="F1163" s="7">
        <v>1</v>
      </c>
      <c r="G1163" s="7">
        <v>559.79999999999995</v>
      </c>
      <c r="H1163" s="7">
        <f t="shared" si="162"/>
        <v>6</v>
      </c>
      <c r="I1163" s="16">
        <f t="shared" si="163"/>
        <v>44975</v>
      </c>
      <c r="J1163" s="17">
        <v>0.70809999999999995</v>
      </c>
      <c r="K1163" s="18">
        <f>G1163*结论【关键目标】!C$27*0.7735*0.001</f>
        <v>51.960636000000001</v>
      </c>
      <c r="L1163" s="5">
        <v>-25580.7801</v>
      </c>
      <c r="M1163" s="5">
        <f>ABS(IF(L1163&lt;=0,L1163/耗电量关键数据!$B$6/1000,L1163/耗电量关键数据!$B$5/1000))</f>
        <v>10.23231204</v>
      </c>
      <c r="N1163" s="19">
        <f>耗电量关键数据!$B$14</f>
        <v>1.1688450000000001</v>
      </c>
      <c r="O1163" s="19">
        <f>耗电量关键数据!$B$15</f>
        <v>0.37403039999999999</v>
      </c>
      <c r="P1163" s="19">
        <f t="shared" si="164"/>
        <v>11.775187440000002</v>
      </c>
      <c r="Q1163" s="19">
        <f t="shared" si="168"/>
        <v>0</v>
      </c>
      <c r="R1163" s="20">
        <f t="shared" si="165"/>
        <v>51.960636000000001</v>
      </c>
      <c r="S1163" s="20">
        <f t="shared" si="169"/>
        <v>0</v>
      </c>
      <c r="T1163" s="20">
        <f>IF((T1162+R1163)&lt;0,0,IF((T1162+R1163)&gt;结论【关键目标】!C$28,结论【关键目标】!C$28,T1162+R1163))</f>
        <v>22</v>
      </c>
      <c r="U1163" s="19">
        <f>IF((T1162+R1163)&lt;结论【关键目标】!$C$28,0,(发电量计算【计算逻辑页】!R1163+发电量计算【计算逻辑页】!T1162-结论【关键目标】!$C$28))</f>
        <v>51.960635999999994</v>
      </c>
      <c r="V1163" s="5">
        <f t="shared" si="166"/>
        <v>18.186222599999997</v>
      </c>
      <c r="W1163" s="5">
        <f t="shared" si="167"/>
        <v>8.3380102262640001</v>
      </c>
      <c r="X1163" s="5">
        <f t="shared" si="170"/>
        <v>0</v>
      </c>
    </row>
    <row r="1164" spans="1:24" x14ac:dyDescent="0.15">
      <c r="A1164" s="7">
        <v>1163</v>
      </c>
      <c r="B1164" s="7">
        <v>2</v>
      </c>
      <c r="C1164" s="7">
        <v>18</v>
      </c>
      <c r="D1164" s="7">
        <v>11</v>
      </c>
      <c r="E1164" s="7">
        <v>49</v>
      </c>
      <c r="F1164" s="7">
        <v>3</v>
      </c>
      <c r="G1164" s="7">
        <v>682.7</v>
      </c>
      <c r="H1164" s="7">
        <f t="shared" si="162"/>
        <v>6</v>
      </c>
      <c r="I1164" s="16">
        <f t="shared" si="163"/>
        <v>44975</v>
      </c>
      <c r="J1164" s="17">
        <v>1.2267999999999999</v>
      </c>
      <c r="K1164" s="18">
        <f>G1164*结论【关键目标】!C$27*0.7735*0.001</f>
        <v>63.368214000000002</v>
      </c>
      <c r="L1164" s="5">
        <v>-16894.34447</v>
      </c>
      <c r="M1164" s="5">
        <f>ABS(IF(L1164&lt;=0,L1164/耗电量关键数据!$B$6/1000,L1164/耗电量关键数据!$B$5/1000))</f>
        <v>6.757737788</v>
      </c>
      <c r="N1164" s="19">
        <f>耗电量关键数据!$B$14</f>
        <v>1.1688450000000001</v>
      </c>
      <c r="O1164" s="19">
        <f>耗电量关键数据!$B$15</f>
        <v>0.37403039999999999</v>
      </c>
      <c r="P1164" s="19">
        <f t="shared" si="164"/>
        <v>8.3006131879999998</v>
      </c>
      <c r="Q1164" s="19">
        <f t="shared" si="168"/>
        <v>8.3006131879999998</v>
      </c>
      <c r="R1164" s="20">
        <f t="shared" si="165"/>
        <v>55.067600812000002</v>
      </c>
      <c r="S1164" s="20">
        <f t="shared" si="169"/>
        <v>0</v>
      </c>
      <c r="T1164" s="20">
        <f>IF((T1163+R1164)&lt;0,0,IF((T1163+R1164)&gt;结论【关键目标】!C$28,结论【关键目标】!C$28,T1163+R1164))</f>
        <v>22</v>
      </c>
      <c r="U1164" s="19">
        <f>IF((T1163+R1164)&lt;结论【关键目标】!$C$28,0,(发电量计算【计算逻辑页】!R1164+发电量计算【计算逻辑页】!T1163-结论【关键目标】!$C$28))</f>
        <v>55.067600811999995</v>
      </c>
      <c r="V1164" s="5">
        <f t="shared" si="166"/>
        <v>19.273660284199998</v>
      </c>
      <c r="W1164" s="5">
        <f t="shared" si="167"/>
        <v>10.1831922590384</v>
      </c>
      <c r="X1164" s="5">
        <f t="shared" si="170"/>
        <v>0</v>
      </c>
    </row>
    <row r="1165" spans="1:24" x14ac:dyDescent="0.15">
      <c r="A1165" s="7">
        <v>1164</v>
      </c>
      <c r="B1165" s="7">
        <v>2</v>
      </c>
      <c r="C1165" s="7">
        <v>18</v>
      </c>
      <c r="D1165" s="7">
        <v>12</v>
      </c>
      <c r="E1165" s="7">
        <v>49</v>
      </c>
      <c r="F1165" s="7">
        <v>4</v>
      </c>
      <c r="G1165" s="7">
        <v>737.4</v>
      </c>
      <c r="H1165" s="7">
        <f t="shared" si="162"/>
        <v>6</v>
      </c>
      <c r="I1165" s="16">
        <f t="shared" si="163"/>
        <v>44975</v>
      </c>
      <c r="J1165" s="17">
        <v>1.2267999999999999</v>
      </c>
      <c r="K1165" s="18">
        <f>G1165*结论【关键目标】!C$27*0.7735*0.001</f>
        <v>68.445467999999991</v>
      </c>
      <c r="L1165" s="5">
        <v>-13075.46233</v>
      </c>
      <c r="M1165" s="5">
        <f>ABS(IF(L1165&lt;=0,L1165/耗电量关键数据!$B$6/1000,L1165/耗电量关键数据!$B$5/1000))</f>
        <v>5.2301849320000002</v>
      </c>
      <c r="N1165" s="19">
        <f>耗电量关键数据!$B$14</f>
        <v>1.1688450000000001</v>
      </c>
      <c r="O1165" s="19">
        <f>耗电量关键数据!$B$15</f>
        <v>0.37403039999999999</v>
      </c>
      <c r="P1165" s="19">
        <f t="shared" si="164"/>
        <v>6.773060332</v>
      </c>
      <c r="Q1165" s="19">
        <f t="shared" si="168"/>
        <v>6.773060332</v>
      </c>
      <c r="R1165" s="20">
        <f t="shared" si="165"/>
        <v>61.672407667999991</v>
      </c>
      <c r="S1165" s="20">
        <f t="shared" si="169"/>
        <v>0</v>
      </c>
      <c r="T1165" s="20">
        <f>IF((T1164+R1165)&lt;0,0,IF((T1164+R1165)&gt;结论【关键目标】!C$28,结论【关键目标】!C$28,T1164+R1165))</f>
        <v>22</v>
      </c>
      <c r="U1165" s="19">
        <f>IF((T1164+R1165)&lt;结论【关键目标】!$C$28,0,(发电量计算【计算逻辑页】!R1165+发电量计算【计算逻辑页】!T1164-结论【关键目标】!$C$28))</f>
        <v>61.672407667999991</v>
      </c>
      <c r="V1165" s="5">
        <f t="shared" si="166"/>
        <v>21.585342683799997</v>
      </c>
      <c r="W1165" s="5">
        <f t="shared" si="167"/>
        <v>8.3091904152975999</v>
      </c>
      <c r="X1165" s="5">
        <f t="shared" si="170"/>
        <v>0</v>
      </c>
    </row>
    <row r="1166" spans="1:24" x14ac:dyDescent="0.15">
      <c r="A1166" s="7">
        <v>1165</v>
      </c>
      <c r="B1166" s="7">
        <v>2</v>
      </c>
      <c r="C1166" s="7">
        <v>18</v>
      </c>
      <c r="D1166" s="7">
        <v>13</v>
      </c>
      <c r="E1166" s="7">
        <v>49</v>
      </c>
      <c r="F1166" s="7">
        <v>5</v>
      </c>
      <c r="G1166" s="7">
        <v>660</v>
      </c>
      <c r="H1166" s="7">
        <f t="shared" si="162"/>
        <v>6</v>
      </c>
      <c r="I1166" s="16">
        <f t="shared" si="163"/>
        <v>44975</v>
      </c>
      <c r="J1166" s="17">
        <v>1.2267999999999999</v>
      </c>
      <c r="K1166" s="18">
        <f>G1166*结论【关键目标】!C$27*0.7735*0.001</f>
        <v>61.261199999999995</v>
      </c>
      <c r="L1166" s="5">
        <v>-10999.0191</v>
      </c>
      <c r="M1166" s="5">
        <f>ABS(IF(L1166&lt;=0,L1166/耗电量关键数据!$B$6/1000,L1166/耗电量关键数据!$B$5/1000))</f>
        <v>4.3996076400000002</v>
      </c>
      <c r="N1166" s="19">
        <f>耗电量关键数据!$B$14</f>
        <v>1.1688450000000001</v>
      </c>
      <c r="O1166" s="19">
        <f>耗电量关键数据!$B$15</f>
        <v>0.37403039999999999</v>
      </c>
      <c r="P1166" s="19">
        <f t="shared" si="164"/>
        <v>5.9424830399999999</v>
      </c>
      <c r="Q1166" s="19">
        <f t="shared" si="168"/>
        <v>5.9424830399999999</v>
      </c>
      <c r="R1166" s="20">
        <f t="shared" si="165"/>
        <v>55.318716959999996</v>
      </c>
      <c r="S1166" s="20">
        <f t="shared" si="169"/>
        <v>0</v>
      </c>
      <c r="T1166" s="20">
        <f>IF((T1165+R1166)&lt;0,0,IF((T1165+R1166)&gt;结论【关键目标】!C$28,结论【关键目标】!C$28,T1165+R1166))</f>
        <v>22</v>
      </c>
      <c r="U1166" s="19">
        <f>IF((T1165+R1166)&lt;结论【关键目标】!$C$28,0,(发电量计算【计算逻辑页】!R1166+发电量计算【计算逻辑页】!T1165-结论【关键目标】!$C$28))</f>
        <v>55.318716959999989</v>
      </c>
      <c r="V1166" s="5">
        <f t="shared" si="166"/>
        <v>19.361550935999993</v>
      </c>
      <c r="W1166" s="5">
        <f t="shared" si="167"/>
        <v>7.2902381934719989</v>
      </c>
      <c r="X1166" s="5">
        <f t="shared" si="170"/>
        <v>0</v>
      </c>
    </row>
    <row r="1167" spans="1:24" x14ac:dyDescent="0.15">
      <c r="A1167" s="7">
        <v>1166</v>
      </c>
      <c r="B1167" s="7">
        <v>2</v>
      </c>
      <c r="C1167" s="7">
        <v>18</v>
      </c>
      <c r="D1167" s="7">
        <v>14</v>
      </c>
      <c r="E1167" s="7">
        <v>49</v>
      </c>
      <c r="F1167" s="7">
        <v>7</v>
      </c>
      <c r="G1167" s="7">
        <v>554.79999999999995</v>
      </c>
      <c r="H1167" s="7">
        <f t="shared" si="162"/>
        <v>6</v>
      </c>
      <c r="I1167" s="16">
        <f t="shared" si="163"/>
        <v>44975</v>
      </c>
      <c r="J1167" s="17">
        <v>1.2267999999999999</v>
      </c>
      <c r="K1167" s="18">
        <f>G1167*结论【关键目标】!C$27*0.7735*0.001</f>
        <v>51.496535999999999</v>
      </c>
      <c r="L1167" s="5">
        <v>-11558.2914</v>
      </c>
      <c r="M1167" s="5">
        <f>ABS(IF(L1167&lt;=0,L1167/耗电量关键数据!$B$6/1000,L1167/耗电量关键数据!$B$5/1000))</f>
        <v>4.6233165600000001</v>
      </c>
      <c r="N1167" s="19">
        <f>耗电量关键数据!$B$14</f>
        <v>1.1688450000000001</v>
      </c>
      <c r="O1167" s="19">
        <f>耗电量关键数据!$B$15</f>
        <v>0.37403039999999999</v>
      </c>
      <c r="P1167" s="19">
        <f t="shared" si="164"/>
        <v>6.1661919599999999</v>
      </c>
      <c r="Q1167" s="19">
        <f t="shared" si="168"/>
        <v>6.1661919599999999</v>
      </c>
      <c r="R1167" s="20">
        <f t="shared" si="165"/>
        <v>45.33034404</v>
      </c>
      <c r="S1167" s="20">
        <f t="shared" si="169"/>
        <v>0</v>
      </c>
      <c r="T1167" s="20">
        <f>IF((T1166+R1167)&lt;0,0,IF((T1166+R1167)&gt;结论【关键目标】!C$28,结论【关键目标】!C$28,T1166+R1167))</f>
        <v>22</v>
      </c>
      <c r="U1167" s="19">
        <f>IF((T1166+R1167)&lt;结论【关键目标】!$C$28,0,(发电量计算【计算逻辑页】!R1167+发电量计算【计算逻辑页】!T1166-结论【关键目标】!$C$28))</f>
        <v>45.33034404</v>
      </c>
      <c r="V1167" s="5">
        <f t="shared" si="166"/>
        <v>15.865620413999999</v>
      </c>
      <c r="W1167" s="5">
        <f t="shared" si="167"/>
        <v>7.5646842965279992</v>
      </c>
      <c r="X1167" s="5">
        <f t="shared" si="170"/>
        <v>0</v>
      </c>
    </row>
    <row r="1168" spans="1:24" x14ac:dyDescent="0.15">
      <c r="A1168" s="7">
        <v>1167</v>
      </c>
      <c r="B1168" s="7">
        <v>2</v>
      </c>
      <c r="C1168" s="7">
        <v>18</v>
      </c>
      <c r="D1168" s="7">
        <v>15</v>
      </c>
      <c r="E1168" s="7">
        <v>49</v>
      </c>
      <c r="F1168" s="7">
        <v>8.6</v>
      </c>
      <c r="G1168" s="7">
        <v>422.8</v>
      </c>
      <c r="H1168" s="7">
        <f t="shared" si="162"/>
        <v>6</v>
      </c>
      <c r="I1168" s="16">
        <f t="shared" si="163"/>
        <v>44975</v>
      </c>
      <c r="J1168" s="17">
        <v>1.2267999999999999</v>
      </c>
      <c r="K1168" s="18">
        <f>G1168*结论【关键目标】!C$27*0.7735*0.001</f>
        <v>39.244295999999999</v>
      </c>
      <c r="L1168" s="5">
        <v>-16263.505639999999</v>
      </c>
      <c r="M1168" s="5">
        <f>ABS(IF(L1168&lt;=0,L1168/耗电量关键数据!$B$6/1000,L1168/耗电量关键数据!$B$5/1000))</f>
        <v>6.5054022559999991</v>
      </c>
      <c r="N1168" s="19">
        <f>耗电量关键数据!$B$14</f>
        <v>1.1688450000000001</v>
      </c>
      <c r="O1168" s="19">
        <f>耗电量关键数据!$B$15</f>
        <v>0.37403039999999999</v>
      </c>
      <c r="P1168" s="19">
        <f t="shared" si="164"/>
        <v>8.0482776559999998</v>
      </c>
      <c r="Q1168" s="19">
        <f t="shared" si="168"/>
        <v>8.0482776559999998</v>
      </c>
      <c r="R1168" s="20">
        <f t="shared" si="165"/>
        <v>31.196018343999999</v>
      </c>
      <c r="S1168" s="20">
        <f t="shared" si="169"/>
        <v>0</v>
      </c>
      <c r="T1168" s="20">
        <f>IF((T1167+R1168)&lt;0,0,IF((T1167+R1168)&gt;结论【关键目标】!C$28,结论【关键目标】!C$28,T1167+R1168))</f>
        <v>22</v>
      </c>
      <c r="U1168" s="19">
        <f>IF((T1167+R1168)&lt;结论【关键目标】!$C$28,0,(发电量计算【计算逻辑页】!R1168+发电量计算【计算逻辑页】!T1167-结论【关键目标】!$C$28))</f>
        <v>31.196018343999995</v>
      </c>
      <c r="V1168" s="5">
        <f t="shared" si="166"/>
        <v>10.918606420399998</v>
      </c>
      <c r="W1168" s="5">
        <f t="shared" si="167"/>
        <v>9.873627028380799</v>
      </c>
      <c r="X1168" s="5">
        <f t="shared" si="170"/>
        <v>0</v>
      </c>
    </row>
    <row r="1169" spans="1:24" x14ac:dyDescent="0.15">
      <c r="A1169" s="7">
        <v>1168</v>
      </c>
      <c r="B1169" s="7">
        <v>2</v>
      </c>
      <c r="C1169" s="7">
        <v>18</v>
      </c>
      <c r="D1169" s="7">
        <v>16</v>
      </c>
      <c r="E1169" s="7">
        <v>49</v>
      </c>
      <c r="F1169" s="7">
        <v>8</v>
      </c>
      <c r="G1169" s="7">
        <v>196.9</v>
      </c>
      <c r="H1169" s="7">
        <f t="shared" si="162"/>
        <v>6</v>
      </c>
      <c r="I1169" s="16">
        <f t="shared" si="163"/>
        <v>44975</v>
      </c>
      <c r="J1169" s="17">
        <v>0.70809999999999995</v>
      </c>
      <c r="K1169" s="18">
        <f>G1169*结论【关键目标】!C$27*0.7735*0.001</f>
        <v>18.276257999999999</v>
      </c>
      <c r="L1169" s="5">
        <v>-22768.068670000001</v>
      </c>
      <c r="M1169" s="5">
        <f>ABS(IF(L1169&lt;=0,L1169/耗电量关键数据!$B$6/1000,L1169/耗电量关键数据!$B$5/1000))</f>
        <v>9.1072274680000014</v>
      </c>
      <c r="N1169" s="19">
        <f>耗电量关键数据!$B$14</f>
        <v>1.1688450000000001</v>
      </c>
      <c r="O1169" s="19">
        <f>耗电量关键数据!$B$15</f>
        <v>0.37403039999999999</v>
      </c>
      <c r="P1169" s="19">
        <f t="shared" si="164"/>
        <v>10.650102868000003</v>
      </c>
      <c r="Q1169" s="19">
        <f t="shared" si="168"/>
        <v>0</v>
      </c>
      <c r="R1169" s="20">
        <f t="shared" si="165"/>
        <v>18.276257999999999</v>
      </c>
      <c r="S1169" s="20">
        <f t="shared" si="169"/>
        <v>0</v>
      </c>
      <c r="T1169" s="20">
        <f>IF((T1168+R1169)&lt;0,0,IF((T1168+R1169)&gt;结论【关键目标】!C$28,结论【关键目标】!C$28,T1168+R1169))</f>
        <v>22</v>
      </c>
      <c r="U1169" s="19">
        <f>IF((T1168+R1169)&lt;结论【关键目标】!$C$28,0,(发电量计算【计算逻辑页】!R1169+发电量计算【计算逻辑页】!T1168-结论【关键目标】!$C$28))</f>
        <v>18.276257999999999</v>
      </c>
      <c r="V1169" s="5">
        <f t="shared" si="166"/>
        <v>6.3966902999999995</v>
      </c>
      <c r="W1169" s="5">
        <f t="shared" si="167"/>
        <v>7.5413378408308018</v>
      </c>
      <c r="X1169" s="5">
        <f t="shared" si="170"/>
        <v>0</v>
      </c>
    </row>
    <row r="1170" spans="1:24" x14ac:dyDescent="0.15">
      <c r="A1170" s="7">
        <v>1169</v>
      </c>
      <c r="B1170" s="7">
        <v>2</v>
      </c>
      <c r="C1170" s="7">
        <v>18</v>
      </c>
      <c r="D1170" s="7">
        <v>17</v>
      </c>
      <c r="E1170" s="7">
        <v>49</v>
      </c>
      <c r="F1170" s="7">
        <v>8</v>
      </c>
      <c r="G1170" s="7">
        <v>0</v>
      </c>
      <c r="H1170" s="7">
        <f t="shared" si="162"/>
        <v>6</v>
      </c>
      <c r="I1170" s="16">
        <f t="shared" si="163"/>
        <v>44975</v>
      </c>
      <c r="J1170" s="17">
        <v>0.70809999999999995</v>
      </c>
      <c r="K1170" s="18">
        <f>G1170*结论【关键目标】!C$27*0.7735*0.001</f>
        <v>0</v>
      </c>
      <c r="L1170" s="5">
        <v>-26080.092120000001</v>
      </c>
      <c r="M1170" s="5">
        <f>ABS(IF(L1170&lt;=0,L1170/耗电量关键数据!$B$6/1000,L1170/耗电量关键数据!$B$5/1000))</f>
        <v>10.432036847999999</v>
      </c>
      <c r="N1170" s="19">
        <f>耗电量关键数据!$B$14</f>
        <v>1.1688450000000001</v>
      </c>
      <c r="O1170" s="19">
        <f>耗电量关键数据!$B$15</f>
        <v>0.37403039999999999</v>
      </c>
      <c r="P1170" s="19">
        <f t="shared" si="164"/>
        <v>11.974912248000001</v>
      </c>
      <c r="Q1170" s="19">
        <f t="shared" si="168"/>
        <v>0</v>
      </c>
      <c r="R1170" s="20">
        <f t="shared" si="165"/>
        <v>0</v>
      </c>
      <c r="S1170" s="20">
        <f t="shared" si="169"/>
        <v>0</v>
      </c>
      <c r="T1170" s="20">
        <f>IF((T1169+R1170)&lt;0,0,IF((T1169+R1170)&gt;结论【关键目标】!C$28,结论【关键目标】!C$28,T1169+R1170))</f>
        <v>22</v>
      </c>
      <c r="U1170" s="19">
        <f>IF((T1169+R1170)&lt;结论【关键目标】!$C$28,0,(发电量计算【计算逻辑页】!R1170+发电量计算【计算逻辑页】!T1169-结论【关键目标】!$C$28))</f>
        <v>0</v>
      </c>
      <c r="V1170" s="5">
        <f t="shared" si="166"/>
        <v>0</v>
      </c>
      <c r="W1170" s="5">
        <f t="shared" si="167"/>
        <v>0</v>
      </c>
      <c r="X1170" s="5">
        <f t="shared" si="170"/>
        <v>0</v>
      </c>
    </row>
    <row r="1171" spans="1:24" x14ac:dyDescent="0.15">
      <c r="A1171" s="7">
        <v>1170</v>
      </c>
      <c r="B1171" s="7">
        <v>2</v>
      </c>
      <c r="C1171" s="7">
        <v>18</v>
      </c>
      <c r="D1171" s="7">
        <v>18</v>
      </c>
      <c r="E1171" s="7">
        <v>49</v>
      </c>
      <c r="F1171" s="7">
        <v>8.8000000000000007</v>
      </c>
      <c r="G1171" s="7">
        <v>0</v>
      </c>
      <c r="H1171" s="7">
        <f t="shared" si="162"/>
        <v>6</v>
      </c>
      <c r="I1171" s="16">
        <f t="shared" si="163"/>
        <v>44975</v>
      </c>
      <c r="J1171" s="17">
        <v>0.70809999999999995</v>
      </c>
      <c r="K1171" s="18">
        <f>G1171*结论【关键目标】!C$27*0.7735*0.001</f>
        <v>0</v>
      </c>
      <c r="L1171" s="5">
        <v>-27786.266370000001</v>
      </c>
      <c r="M1171" s="5">
        <f>ABS(IF(L1171&lt;=0,L1171/耗电量关键数据!$B$6/1000,L1171/耗电量关键数据!$B$5/1000))</f>
        <v>11.114506548000001</v>
      </c>
      <c r="N1171" s="19">
        <f>耗电量关键数据!$B$14</f>
        <v>1.1688450000000001</v>
      </c>
      <c r="O1171" s="19">
        <f>耗电量关键数据!$B$15</f>
        <v>0.37403039999999999</v>
      </c>
      <c r="P1171" s="19">
        <f t="shared" si="164"/>
        <v>12.657381948000003</v>
      </c>
      <c r="Q1171" s="19">
        <f t="shared" si="168"/>
        <v>0</v>
      </c>
      <c r="R1171" s="20">
        <f t="shared" si="165"/>
        <v>0</v>
      </c>
      <c r="S1171" s="20">
        <f t="shared" si="169"/>
        <v>0</v>
      </c>
      <c r="T1171" s="20">
        <f>IF((T1170+R1171)&lt;0,0,IF((T1170+R1171)&gt;结论【关键目标】!C$28,结论【关键目标】!C$28,T1170+R1171))</f>
        <v>22</v>
      </c>
      <c r="U1171" s="19">
        <f>IF((T1170+R1171)&lt;结论【关键目标】!$C$28,0,(发电量计算【计算逻辑页】!R1171+发电量计算【计算逻辑页】!T1170-结论【关键目标】!$C$28))</f>
        <v>0</v>
      </c>
      <c r="V1171" s="5">
        <f t="shared" si="166"/>
        <v>0</v>
      </c>
      <c r="W1171" s="5">
        <f t="shared" si="167"/>
        <v>0</v>
      </c>
      <c r="X1171" s="5">
        <f t="shared" si="170"/>
        <v>0</v>
      </c>
    </row>
    <row r="1172" spans="1:24" x14ac:dyDescent="0.15">
      <c r="A1172" s="7">
        <v>1171</v>
      </c>
      <c r="B1172" s="7">
        <v>2</v>
      </c>
      <c r="C1172" s="7">
        <v>18</v>
      </c>
      <c r="D1172" s="7">
        <v>19</v>
      </c>
      <c r="E1172" s="7">
        <v>49</v>
      </c>
      <c r="F1172" s="7">
        <v>7</v>
      </c>
      <c r="G1172" s="7">
        <v>0</v>
      </c>
      <c r="H1172" s="7">
        <f t="shared" si="162"/>
        <v>6</v>
      </c>
      <c r="I1172" s="16">
        <f t="shared" si="163"/>
        <v>44975</v>
      </c>
      <c r="J1172" s="17">
        <v>1.2267999999999999</v>
      </c>
      <c r="K1172" s="18">
        <f>G1172*结论【关键目标】!C$27*0.7735*0.001</f>
        <v>0</v>
      </c>
      <c r="L1172" s="5">
        <v>-27235.23227</v>
      </c>
      <c r="M1172" s="5">
        <f>ABS(IF(L1172&lt;=0,L1172/耗电量关键数据!$B$6/1000,L1172/耗电量关键数据!$B$5/1000))</f>
        <v>10.894092908000001</v>
      </c>
      <c r="N1172" s="19">
        <f>耗电量关键数据!$B$14</f>
        <v>1.1688450000000001</v>
      </c>
      <c r="O1172" s="19">
        <f>耗电量关键数据!$B$15</f>
        <v>0.37403039999999999</v>
      </c>
      <c r="P1172" s="19">
        <f t="shared" si="164"/>
        <v>12.436968308000003</v>
      </c>
      <c r="Q1172" s="19">
        <f t="shared" si="168"/>
        <v>12.436968308000003</v>
      </c>
      <c r="R1172" s="20">
        <f t="shared" si="165"/>
        <v>-12.436968308000003</v>
      </c>
      <c r="S1172" s="20">
        <f t="shared" si="169"/>
        <v>12.436968308000003</v>
      </c>
      <c r="T1172" s="20">
        <f>IF((T1171+R1172)&lt;0,0,IF((T1171+R1172)&gt;结论【关键目标】!C$28,结论【关键目标】!C$28,T1171+R1172))</f>
        <v>9.5630316919999974</v>
      </c>
      <c r="U1172" s="19">
        <f>IF((T1171+R1172)&lt;结论【关键目标】!$C$28,0,(发电量计算【计算逻辑页】!R1172+发电量计算【计算逻辑页】!T1171-结论【关键目标】!$C$28))</f>
        <v>0</v>
      </c>
      <c r="V1172" s="5">
        <f t="shared" si="166"/>
        <v>0</v>
      </c>
      <c r="W1172" s="5">
        <f t="shared" si="167"/>
        <v>0</v>
      </c>
      <c r="X1172" s="5">
        <f t="shared" si="170"/>
        <v>8.3848661875455974</v>
      </c>
    </row>
    <row r="1173" spans="1:24" x14ac:dyDescent="0.15">
      <c r="A1173" s="7">
        <v>1172</v>
      </c>
      <c r="B1173" s="7">
        <v>2</v>
      </c>
      <c r="C1173" s="7">
        <v>18</v>
      </c>
      <c r="D1173" s="7">
        <v>20</v>
      </c>
      <c r="E1173" s="7">
        <v>49</v>
      </c>
      <c r="F1173" s="7">
        <v>5</v>
      </c>
      <c r="G1173" s="7">
        <v>0</v>
      </c>
      <c r="H1173" s="7">
        <f t="shared" si="162"/>
        <v>6</v>
      </c>
      <c r="I1173" s="16">
        <f t="shared" si="163"/>
        <v>44975</v>
      </c>
      <c r="J1173" s="17">
        <v>1.2267999999999999</v>
      </c>
      <c r="K1173" s="18">
        <f>G1173*结论【关键目标】!C$27*0.7735*0.001</f>
        <v>0</v>
      </c>
      <c r="L1173" s="5">
        <v>-29449.478800000001</v>
      </c>
      <c r="M1173" s="5">
        <f>ABS(IF(L1173&lt;=0,L1173/耗电量关键数据!$B$6/1000,L1173/耗电量关键数据!$B$5/1000))</f>
        <v>11.77979152</v>
      </c>
      <c r="N1173" s="19">
        <f>耗电量关键数据!$B$14</f>
        <v>1.1688450000000001</v>
      </c>
      <c r="O1173" s="19">
        <f>耗电量关键数据!$B$15</f>
        <v>0.37403039999999999</v>
      </c>
      <c r="P1173" s="19">
        <f t="shared" si="164"/>
        <v>13.322666920000001</v>
      </c>
      <c r="Q1173" s="19">
        <f t="shared" si="168"/>
        <v>13.322666920000001</v>
      </c>
      <c r="R1173" s="20">
        <f t="shared" si="165"/>
        <v>-13.322666920000001</v>
      </c>
      <c r="S1173" s="20">
        <f t="shared" si="169"/>
        <v>13.322666920000001</v>
      </c>
      <c r="T1173" s="20">
        <f>IF((T1172+R1173)&lt;0,0,IF((T1172+R1173)&gt;结论【关键目标】!C$28,结论【关键目标】!C$28,T1172+R1173))</f>
        <v>0</v>
      </c>
      <c r="U1173" s="19">
        <f>IF((T1172+R1173)&lt;结论【关键目标】!$C$28,0,(发电量计算【计算逻辑页】!R1173+发电量计算【计算逻辑页】!T1172-结论【关键目标】!$C$28))</f>
        <v>0</v>
      </c>
      <c r="V1173" s="5">
        <f t="shared" si="166"/>
        <v>0</v>
      </c>
      <c r="W1173" s="5">
        <f t="shared" si="167"/>
        <v>0</v>
      </c>
      <c r="X1173" s="5">
        <f t="shared" si="170"/>
        <v>0</v>
      </c>
    </row>
    <row r="1174" spans="1:24" x14ac:dyDescent="0.15">
      <c r="A1174" s="7">
        <v>1173</v>
      </c>
      <c r="B1174" s="7">
        <v>2</v>
      </c>
      <c r="C1174" s="7">
        <v>18</v>
      </c>
      <c r="D1174" s="7">
        <v>21</v>
      </c>
      <c r="E1174" s="7">
        <v>49</v>
      </c>
      <c r="F1174" s="7">
        <v>5.4</v>
      </c>
      <c r="G1174" s="7">
        <v>0</v>
      </c>
      <c r="H1174" s="7">
        <f t="shared" si="162"/>
        <v>6</v>
      </c>
      <c r="I1174" s="16">
        <f t="shared" si="163"/>
        <v>44975</v>
      </c>
      <c r="J1174" s="17">
        <v>1.2267999999999999</v>
      </c>
      <c r="K1174" s="18">
        <f>G1174*结论【关键目标】!C$27*0.7735*0.001</f>
        <v>0</v>
      </c>
      <c r="L1174" s="5">
        <v>-30778.026720000002</v>
      </c>
      <c r="M1174" s="5">
        <f>ABS(IF(L1174&lt;=0,L1174/耗电量关键数据!$B$6/1000,L1174/耗电量关键数据!$B$5/1000))</f>
        <v>12.311210688000001</v>
      </c>
      <c r="N1174" s="19">
        <f>耗电量关键数据!$B$14</f>
        <v>1.1688450000000001</v>
      </c>
      <c r="O1174" s="19">
        <f>耗电量关键数据!$B$15</f>
        <v>0.37403039999999999</v>
      </c>
      <c r="P1174" s="19">
        <f t="shared" si="164"/>
        <v>13.854086088000001</v>
      </c>
      <c r="Q1174" s="19">
        <f t="shared" si="168"/>
        <v>13.854086088000001</v>
      </c>
      <c r="R1174" s="20">
        <f t="shared" si="165"/>
        <v>-13.854086088000001</v>
      </c>
      <c r="S1174" s="20">
        <f t="shared" si="169"/>
        <v>13.854086088000001</v>
      </c>
      <c r="T1174" s="20">
        <f>IF((T1173+R1174)&lt;0,0,IF((T1173+R1174)&gt;结论【关键目标】!C$28,结论【关键目标】!C$28,T1173+R1174))</f>
        <v>0</v>
      </c>
      <c r="U1174" s="19">
        <f>IF((T1173+R1174)&lt;结论【关键目标】!$C$28,0,(发电量计算【计算逻辑页】!R1174+发电量计算【计算逻辑页】!T1173-结论【关键目标】!$C$28))</f>
        <v>0</v>
      </c>
      <c r="V1174" s="5">
        <f t="shared" si="166"/>
        <v>0</v>
      </c>
      <c r="W1174" s="5">
        <f t="shared" si="167"/>
        <v>0</v>
      </c>
      <c r="X1174" s="5">
        <f t="shared" si="170"/>
        <v>0</v>
      </c>
    </row>
    <row r="1175" spans="1:24" x14ac:dyDescent="0.15">
      <c r="A1175" s="7">
        <v>1174</v>
      </c>
      <c r="B1175" s="7">
        <v>2</v>
      </c>
      <c r="C1175" s="7">
        <v>18</v>
      </c>
      <c r="D1175" s="7">
        <v>22</v>
      </c>
      <c r="E1175" s="7">
        <v>49</v>
      </c>
      <c r="F1175" s="7">
        <v>4</v>
      </c>
      <c r="G1175" s="7">
        <v>0</v>
      </c>
      <c r="H1175" s="7">
        <f t="shared" si="162"/>
        <v>6</v>
      </c>
      <c r="I1175" s="16">
        <f t="shared" si="163"/>
        <v>44975</v>
      </c>
      <c r="J1175" s="17">
        <v>0.70809999999999995</v>
      </c>
      <c r="K1175" s="18">
        <f>G1175*结论【关键目标】!C$27*0.7735*0.001</f>
        <v>0</v>
      </c>
      <c r="L1175" s="5">
        <v>-31382.907930000001</v>
      </c>
      <c r="M1175" s="5">
        <f>ABS(IF(L1175&lt;=0,L1175/耗电量关键数据!$B$6/1000,L1175/耗电量关键数据!$B$5/1000))</f>
        <v>12.553163172</v>
      </c>
      <c r="N1175" s="19">
        <f>耗电量关键数据!$B$14</f>
        <v>1.1688450000000001</v>
      </c>
      <c r="O1175" s="19">
        <f>耗电量关键数据!$B$15</f>
        <v>0.37403039999999999</v>
      </c>
      <c r="P1175" s="19">
        <f t="shared" si="164"/>
        <v>14.096038571999999</v>
      </c>
      <c r="Q1175" s="19">
        <f t="shared" si="168"/>
        <v>0</v>
      </c>
      <c r="R1175" s="20">
        <f t="shared" si="165"/>
        <v>0</v>
      </c>
      <c r="S1175" s="20">
        <f t="shared" si="169"/>
        <v>0</v>
      </c>
      <c r="T1175" s="20">
        <f>IF((T1174+R1175)&lt;0,0,IF((T1174+R1175)&gt;结论【关键目标】!C$28,结论【关键目标】!C$28,T1174+R1175))</f>
        <v>0</v>
      </c>
      <c r="U1175" s="19">
        <f>IF((T1174+R1175)&lt;结论【关键目标】!$C$28,0,(发电量计算【计算逻辑页】!R1175+发电量计算【计算逻辑页】!T1174-结论【关键目标】!$C$28))</f>
        <v>0</v>
      </c>
      <c r="V1175" s="5">
        <f t="shared" si="166"/>
        <v>0</v>
      </c>
      <c r="W1175" s="5">
        <f t="shared" si="167"/>
        <v>0</v>
      </c>
      <c r="X1175" s="5">
        <f t="shared" si="170"/>
        <v>0</v>
      </c>
    </row>
    <row r="1176" spans="1:24" x14ac:dyDescent="0.15">
      <c r="A1176" s="7">
        <v>1175</v>
      </c>
      <c r="B1176" s="7">
        <v>2</v>
      </c>
      <c r="C1176" s="7">
        <v>18</v>
      </c>
      <c r="D1176" s="7">
        <v>23</v>
      </c>
      <c r="E1176" s="7">
        <v>49</v>
      </c>
      <c r="F1176" s="7">
        <v>3</v>
      </c>
      <c r="G1176" s="7">
        <v>0</v>
      </c>
      <c r="H1176" s="7">
        <f t="shared" si="162"/>
        <v>6</v>
      </c>
      <c r="I1176" s="16">
        <f t="shared" si="163"/>
        <v>44975</v>
      </c>
      <c r="J1176" s="17">
        <v>0.70809999999999995</v>
      </c>
      <c r="K1176" s="18">
        <f>G1176*结论【关键目标】!C$27*0.7735*0.001</f>
        <v>0</v>
      </c>
      <c r="L1176" s="5">
        <v>-32472.592240000002</v>
      </c>
      <c r="M1176" s="5">
        <f>ABS(IF(L1176&lt;=0,L1176/耗电量关键数据!$B$6/1000,L1176/耗电量关键数据!$B$5/1000))</f>
        <v>12.989036896000002</v>
      </c>
      <c r="N1176" s="19">
        <f>耗电量关键数据!$B$14</f>
        <v>1.1688450000000001</v>
      </c>
      <c r="O1176" s="19">
        <f>耗电量关键数据!$B$15</f>
        <v>0.37403039999999999</v>
      </c>
      <c r="P1176" s="19">
        <f t="shared" si="164"/>
        <v>14.531912296000003</v>
      </c>
      <c r="Q1176" s="19">
        <f t="shared" si="168"/>
        <v>0</v>
      </c>
      <c r="R1176" s="20">
        <f t="shared" si="165"/>
        <v>0</v>
      </c>
      <c r="S1176" s="20">
        <f t="shared" si="169"/>
        <v>0</v>
      </c>
      <c r="T1176" s="20">
        <f>IF((T1175+R1176)&lt;0,0,IF((T1175+R1176)&gt;结论【关键目标】!C$28,结论【关键目标】!C$28,T1175+R1176))</f>
        <v>0</v>
      </c>
      <c r="U1176" s="19">
        <f>IF((T1175+R1176)&lt;结论【关键目标】!$C$28,0,(发电量计算【计算逻辑页】!R1176+发电量计算【计算逻辑页】!T1175-结论【关键目标】!$C$28))</f>
        <v>0</v>
      </c>
      <c r="V1176" s="5">
        <f t="shared" si="166"/>
        <v>0</v>
      </c>
      <c r="W1176" s="5">
        <f t="shared" si="167"/>
        <v>0</v>
      </c>
      <c r="X1176" s="5">
        <f t="shared" si="170"/>
        <v>0</v>
      </c>
    </row>
    <row r="1177" spans="1:24" x14ac:dyDescent="0.15">
      <c r="A1177" s="7">
        <v>1176</v>
      </c>
      <c r="B1177" s="7">
        <v>2</v>
      </c>
      <c r="C1177" s="7">
        <v>18</v>
      </c>
      <c r="D1177" s="7">
        <v>24</v>
      </c>
      <c r="E1177" s="7">
        <v>49</v>
      </c>
      <c r="F1177" s="7">
        <v>3.2</v>
      </c>
      <c r="G1177" s="7">
        <v>0</v>
      </c>
      <c r="H1177" s="7">
        <f t="shared" si="162"/>
        <v>6</v>
      </c>
      <c r="I1177" s="16">
        <f t="shared" si="163"/>
        <v>44975</v>
      </c>
      <c r="J1177" s="17">
        <v>0.2407</v>
      </c>
      <c r="K1177" s="18">
        <f>G1177*结论【关键目标】!C$27*0.7735*0.001</f>
        <v>0</v>
      </c>
      <c r="L1177" s="5">
        <v>-33344.339679999997</v>
      </c>
      <c r="M1177" s="5">
        <f>ABS(IF(L1177&lt;=0,L1177/耗电量关键数据!$B$6/1000,L1177/耗电量关键数据!$B$5/1000))</f>
        <v>13.337735872</v>
      </c>
      <c r="N1177" s="19">
        <f>耗电量关键数据!$B$14</f>
        <v>1.1688450000000001</v>
      </c>
      <c r="O1177" s="19">
        <f>耗电量关键数据!$B$15</f>
        <v>0.37403039999999999</v>
      </c>
      <c r="P1177" s="19">
        <f t="shared" si="164"/>
        <v>14.880611272000001</v>
      </c>
      <c r="Q1177" s="19">
        <f t="shared" si="168"/>
        <v>0</v>
      </c>
      <c r="R1177" s="20">
        <f t="shared" si="165"/>
        <v>0</v>
      </c>
      <c r="S1177" s="20">
        <f t="shared" si="169"/>
        <v>0</v>
      </c>
      <c r="T1177" s="20">
        <f>IF((T1176+R1177)&lt;0,0,IF((T1176+R1177)&gt;结论【关键目标】!C$28,结论【关键目标】!C$28,T1176+R1177))</f>
        <v>0</v>
      </c>
      <c r="U1177" s="19">
        <f>IF((T1176+R1177)&lt;结论【关键目标】!$C$28,0,(发电量计算【计算逻辑页】!R1177+发电量计算【计算逻辑页】!T1176-结论【关键目标】!$C$28))</f>
        <v>0</v>
      </c>
      <c r="V1177" s="5">
        <f t="shared" si="166"/>
        <v>0</v>
      </c>
      <c r="W1177" s="5">
        <f t="shared" si="167"/>
        <v>0</v>
      </c>
      <c r="X1177" s="5">
        <f t="shared" si="170"/>
        <v>0</v>
      </c>
    </row>
    <row r="1178" spans="1:24" x14ac:dyDescent="0.15">
      <c r="A1178" s="7">
        <v>1177</v>
      </c>
      <c r="B1178" s="7">
        <v>2</v>
      </c>
      <c r="C1178" s="7">
        <v>19</v>
      </c>
      <c r="D1178" s="7">
        <v>1</v>
      </c>
      <c r="E1178" s="7">
        <v>50</v>
      </c>
      <c r="F1178" s="7">
        <v>-1</v>
      </c>
      <c r="G1178" s="7">
        <v>0</v>
      </c>
      <c r="H1178" s="7">
        <f t="shared" si="162"/>
        <v>7</v>
      </c>
      <c r="I1178" s="16">
        <f t="shared" si="163"/>
        <v>44976</v>
      </c>
      <c r="J1178" s="17">
        <v>0.2407</v>
      </c>
      <c r="K1178" s="18">
        <f>G1178*结论【关键目标】!C$27*0.7735*0.001</f>
        <v>0</v>
      </c>
      <c r="L1178" s="5">
        <v>-30783.619030000002</v>
      </c>
      <c r="M1178" s="5">
        <f>ABS(IF(L1178&lt;=0,L1178/耗电量关键数据!$B$6/1000,L1178/耗电量关键数据!$B$5/1000))</f>
        <v>12.313447611999999</v>
      </c>
      <c r="N1178" s="19">
        <f>耗电量关键数据!$B$14</f>
        <v>1.1688450000000001</v>
      </c>
      <c r="O1178" s="19">
        <f>耗电量关键数据!$B$15</f>
        <v>0.37403039999999999</v>
      </c>
      <c r="P1178" s="19">
        <f t="shared" si="164"/>
        <v>13.856323011999999</v>
      </c>
      <c r="Q1178" s="19">
        <f t="shared" si="168"/>
        <v>0</v>
      </c>
      <c r="R1178" s="20">
        <f t="shared" si="165"/>
        <v>0</v>
      </c>
      <c r="S1178" s="20">
        <f t="shared" si="169"/>
        <v>0</v>
      </c>
      <c r="T1178" s="20">
        <f>IF((T1177+R1178)&lt;0,0,IF((T1177+R1178)&gt;结论【关键目标】!C$28,结论【关键目标】!C$28,T1177+R1178))</f>
        <v>0</v>
      </c>
      <c r="U1178" s="19">
        <f>IF((T1177+R1178)&lt;结论【关键目标】!$C$28,0,(发电量计算【计算逻辑页】!R1178+发电量计算【计算逻辑页】!T1177-结论【关键目标】!$C$28))</f>
        <v>0</v>
      </c>
      <c r="V1178" s="5">
        <f t="shared" si="166"/>
        <v>0</v>
      </c>
      <c r="W1178" s="5">
        <f t="shared" si="167"/>
        <v>0</v>
      </c>
      <c r="X1178" s="5">
        <f t="shared" si="170"/>
        <v>0</v>
      </c>
    </row>
    <row r="1179" spans="1:24" x14ac:dyDescent="0.15">
      <c r="A1179" s="7">
        <v>1178</v>
      </c>
      <c r="B1179" s="7">
        <v>2</v>
      </c>
      <c r="C1179" s="7">
        <v>19</v>
      </c>
      <c r="D1179" s="7">
        <v>2</v>
      </c>
      <c r="E1179" s="7">
        <v>50</v>
      </c>
      <c r="F1179" s="7">
        <v>-2</v>
      </c>
      <c r="G1179" s="7">
        <v>0</v>
      </c>
      <c r="H1179" s="7">
        <f t="shared" si="162"/>
        <v>7</v>
      </c>
      <c r="I1179" s="16">
        <f t="shared" si="163"/>
        <v>44976</v>
      </c>
      <c r="J1179" s="17">
        <v>0.2407</v>
      </c>
      <c r="K1179" s="18">
        <f>G1179*结论【关键目标】!C$27*0.7735*0.001</f>
        <v>0</v>
      </c>
      <c r="L1179" s="5">
        <v>-32087.510160000002</v>
      </c>
      <c r="M1179" s="5">
        <f>ABS(IF(L1179&lt;=0,L1179/耗电量关键数据!$B$6/1000,L1179/耗电量关键数据!$B$5/1000))</f>
        <v>12.835004064000001</v>
      </c>
      <c r="N1179" s="19">
        <f>耗电量关键数据!$B$14</f>
        <v>1.1688450000000001</v>
      </c>
      <c r="O1179" s="19">
        <f>耗电量关键数据!$B$15</f>
        <v>0.37403039999999999</v>
      </c>
      <c r="P1179" s="19">
        <f t="shared" si="164"/>
        <v>14.377879464000001</v>
      </c>
      <c r="Q1179" s="19">
        <f t="shared" si="168"/>
        <v>0</v>
      </c>
      <c r="R1179" s="20">
        <f t="shared" si="165"/>
        <v>0</v>
      </c>
      <c r="S1179" s="20">
        <f t="shared" si="169"/>
        <v>0</v>
      </c>
      <c r="T1179" s="20">
        <f>IF((T1178+R1179)&lt;0,0,IF((T1178+R1179)&gt;结论【关键目标】!C$28,结论【关键目标】!C$28,T1178+R1179))</f>
        <v>0</v>
      </c>
      <c r="U1179" s="19">
        <f>IF((T1178+R1179)&lt;结论【关键目标】!$C$28,0,(发电量计算【计算逻辑页】!R1179+发电量计算【计算逻辑页】!T1178-结论【关键目标】!$C$28))</f>
        <v>0</v>
      </c>
      <c r="V1179" s="5">
        <f t="shared" si="166"/>
        <v>0</v>
      </c>
      <c r="W1179" s="5">
        <f t="shared" si="167"/>
        <v>0</v>
      </c>
      <c r="X1179" s="5">
        <f t="shared" si="170"/>
        <v>0</v>
      </c>
    </row>
    <row r="1180" spans="1:24" x14ac:dyDescent="0.15">
      <c r="A1180" s="7">
        <v>1179</v>
      </c>
      <c r="B1180" s="7">
        <v>2</v>
      </c>
      <c r="C1180" s="7">
        <v>19</v>
      </c>
      <c r="D1180" s="7">
        <v>3</v>
      </c>
      <c r="E1180" s="7">
        <v>50</v>
      </c>
      <c r="F1180" s="7">
        <v>2.6</v>
      </c>
      <c r="G1180" s="7">
        <v>0</v>
      </c>
      <c r="H1180" s="7">
        <f t="shared" si="162"/>
        <v>7</v>
      </c>
      <c r="I1180" s="16">
        <f t="shared" si="163"/>
        <v>44976</v>
      </c>
      <c r="J1180" s="17">
        <v>0.2407</v>
      </c>
      <c r="K1180" s="18">
        <f>G1180*结论【关键目标】!C$27*0.7735*0.001</f>
        <v>0</v>
      </c>
      <c r="L1180" s="5">
        <v>-33739.262159999998</v>
      </c>
      <c r="M1180" s="5">
        <f>ABS(IF(L1180&lt;=0,L1180/耗电量关键数据!$B$6/1000,L1180/耗电量关键数据!$B$5/1000))</f>
        <v>13.495704863999999</v>
      </c>
      <c r="N1180" s="19">
        <f>耗电量关键数据!$B$14</f>
        <v>1.1688450000000001</v>
      </c>
      <c r="O1180" s="19">
        <f>耗电量关键数据!$B$15</f>
        <v>0.37403039999999999</v>
      </c>
      <c r="P1180" s="19">
        <f t="shared" si="164"/>
        <v>15.038580263999998</v>
      </c>
      <c r="Q1180" s="19">
        <f t="shared" si="168"/>
        <v>0</v>
      </c>
      <c r="R1180" s="20">
        <f t="shared" si="165"/>
        <v>0</v>
      </c>
      <c r="S1180" s="20">
        <f t="shared" si="169"/>
        <v>0</v>
      </c>
      <c r="T1180" s="20">
        <f>IF((T1179+R1180)&lt;0,0,IF((T1179+R1180)&gt;结论【关键目标】!C$28,结论【关键目标】!C$28,T1179+R1180))</f>
        <v>0</v>
      </c>
      <c r="U1180" s="19">
        <f>IF((T1179+R1180)&lt;结论【关键目标】!$C$28,0,(发电量计算【计算逻辑页】!R1180+发电量计算【计算逻辑页】!T1179-结论【关键目标】!$C$28))</f>
        <v>0</v>
      </c>
      <c r="V1180" s="5">
        <f t="shared" si="166"/>
        <v>0</v>
      </c>
      <c r="W1180" s="5">
        <f t="shared" si="167"/>
        <v>0</v>
      </c>
      <c r="X1180" s="5">
        <f t="shared" si="170"/>
        <v>0</v>
      </c>
    </row>
    <row r="1181" spans="1:24" x14ac:dyDescent="0.15">
      <c r="A1181" s="7">
        <v>1180</v>
      </c>
      <c r="B1181" s="7">
        <v>2</v>
      </c>
      <c r="C1181" s="7">
        <v>19</v>
      </c>
      <c r="D1181" s="7">
        <v>4</v>
      </c>
      <c r="E1181" s="7">
        <v>50</v>
      </c>
      <c r="F1181" s="7">
        <v>-3</v>
      </c>
      <c r="G1181" s="7">
        <v>0</v>
      </c>
      <c r="H1181" s="7">
        <f t="shared" si="162"/>
        <v>7</v>
      </c>
      <c r="I1181" s="16">
        <f t="shared" si="163"/>
        <v>44976</v>
      </c>
      <c r="J1181" s="17">
        <v>0.2407</v>
      </c>
      <c r="K1181" s="18">
        <f>G1181*结论【关键目标】!C$27*0.7735*0.001</f>
        <v>0</v>
      </c>
      <c r="L1181" s="5">
        <v>-35141.830829999999</v>
      </c>
      <c r="M1181" s="5">
        <f>ABS(IF(L1181&lt;=0,L1181/耗电量关键数据!$B$6/1000,L1181/耗电量关键数据!$B$5/1000))</f>
        <v>14.056732331999999</v>
      </c>
      <c r="N1181" s="19">
        <f>耗电量关键数据!$B$14</f>
        <v>1.1688450000000001</v>
      </c>
      <c r="O1181" s="19">
        <f>耗电量关键数据!$B$15</f>
        <v>0.37403039999999999</v>
      </c>
      <c r="P1181" s="19">
        <f t="shared" si="164"/>
        <v>15.599607732000001</v>
      </c>
      <c r="Q1181" s="19">
        <f t="shared" si="168"/>
        <v>0</v>
      </c>
      <c r="R1181" s="20">
        <f t="shared" si="165"/>
        <v>0</v>
      </c>
      <c r="S1181" s="20">
        <f t="shared" si="169"/>
        <v>0</v>
      </c>
      <c r="T1181" s="20">
        <f>IF((T1180+R1181)&lt;0,0,IF((T1180+R1181)&gt;结论【关键目标】!C$28,结论【关键目标】!C$28,T1180+R1181))</f>
        <v>0</v>
      </c>
      <c r="U1181" s="19">
        <f>IF((T1180+R1181)&lt;结论【关键目标】!$C$28,0,(发电量计算【计算逻辑页】!R1181+发电量计算【计算逻辑页】!T1180-结论【关键目标】!$C$28))</f>
        <v>0</v>
      </c>
      <c r="V1181" s="5">
        <f t="shared" si="166"/>
        <v>0</v>
      </c>
      <c r="W1181" s="5">
        <f t="shared" si="167"/>
        <v>0</v>
      </c>
      <c r="X1181" s="5">
        <f t="shared" si="170"/>
        <v>0</v>
      </c>
    </row>
    <row r="1182" spans="1:24" x14ac:dyDescent="0.15">
      <c r="A1182" s="7">
        <v>1181</v>
      </c>
      <c r="B1182" s="7">
        <v>2</v>
      </c>
      <c r="C1182" s="7">
        <v>19</v>
      </c>
      <c r="D1182" s="7">
        <v>5</v>
      </c>
      <c r="E1182" s="7">
        <v>50</v>
      </c>
      <c r="F1182" s="7">
        <v>-3</v>
      </c>
      <c r="G1182" s="7">
        <v>0</v>
      </c>
      <c r="H1182" s="7">
        <f t="shared" si="162"/>
        <v>7</v>
      </c>
      <c r="I1182" s="16">
        <f t="shared" si="163"/>
        <v>44976</v>
      </c>
      <c r="J1182" s="17">
        <v>0.2407</v>
      </c>
      <c r="K1182" s="18">
        <f>G1182*结论【关键目标】!C$27*0.7735*0.001</f>
        <v>0</v>
      </c>
      <c r="L1182" s="5">
        <v>-36488.802499999998</v>
      </c>
      <c r="M1182" s="5">
        <f>ABS(IF(L1182&lt;=0,L1182/耗电量关键数据!$B$6/1000,L1182/耗电量关键数据!$B$5/1000))</f>
        <v>14.595520999999998</v>
      </c>
      <c r="N1182" s="19">
        <f>耗电量关键数据!$B$14</f>
        <v>1.1688450000000001</v>
      </c>
      <c r="O1182" s="19">
        <f>耗电量关键数据!$B$15</f>
        <v>0.37403039999999999</v>
      </c>
      <c r="P1182" s="19">
        <f t="shared" si="164"/>
        <v>16.138396399999998</v>
      </c>
      <c r="Q1182" s="19">
        <f t="shared" si="168"/>
        <v>0</v>
      </c>
      <c r="R1182" s="20">
        <f t="shared" si="165"/>
        <v>0</v>
      </c>
      <c r="S1182" s="20">
        <f t="shared" si="169"/>
        <v>0</v>
      </c>
      <c r="T1182" s="20">
        <f>IF((T1181+R1182)&lt;0,0,IF((T1181+R1182)&gt;结论【关键目标】!C$28,结论【关键目标】!C$28,T1181+R1182))</f>
        <v>0</v>
      </c>
      <c r="U1182" s="19">
        <f>IF((T1181+R1182)&lt;结论【关键目标】!$C$28,0,(发电量计算【计算逻辑页】!R1182+发电量计算【计算逻辑页】!T1181-结论【关键目标】!$C$28))</f>
        <v>0</v>
      </c>
      <c r="V1182" s="5">
        <f t="shared" si="166"/>
        <v>0</v>
      </c>
      <c r="W1182" s="5">
        <f t="shared" si="167"/>
        <v>0</v>
      </c>
      <c r="X1182" s="5">
        <f t="shared" si="170"/>
        <v>0</v>
      </c>
    </row>
    <row r="1183" spans="1:24" x14ac:dyDescent="0.15">
      <c r="A1183" s="7">
        <v>1182</v>
      </c>
      <c r="B1183" s="7">
        <v>2</v>
      </c>
      <c r="C1183" s="7">
        <v>19</v>
      </c>
      <c r="D1183" s="7">
        <v>6</v>
      </c>
      <c r="E1183" s="7">
        <v>50</v>
      </c>
      <c r="F1183" s="7">
        <v>-1.2</v>
      </c>
      <c r="G1183" s="7">
        <v>0</v>
      </c>
      <c r="H1183" s="7">
        <f t="shared" si="162"/>
        <v>7</v>
      </c>
      <c r="I1183" s="16">
        <f t="shared" si="163"/>
        <v>44976</v>
      </c>
      <c r="J1183" s="17">
        <v>0.2407</v>
      </c>
      <c r="K1183" s="18">
        <f>G1183*结论【关键目标】!C$27*0.7735*0.001</f>
        <v>0</v>
      </c>
      <c r="L1183" s="5">
        <v>-37392.102959999997</v>
      </c>
      <c r="M1183" s="5">
        <f>ABS(IF(L1183&lt;=0,L1183/耗电量关键数据!$B$6/1000,L1183/耗电量关键数据!$B$5/1000))</f>
        <v>14.956841183999998</v>
      </c>
      <c r="N1183" s="19">
        <f>耗电量关键数据!$B$14</f>
        <v>1.1688450000000001</v>
      </c>
      <c r="O1183" s="19">
        <f>耗电量关键数据!$B$15</f>
        <v>0.37403039999999999</v>
      </c>
      <c r="P1183" s="19">
        <f t="shared" si="164"/>
        <v>16.499716583999998</v>
      </c>
      <c r="Q1183" s="19">
        <f t="shared" si="168"/>
        <v>0</v>
      </c>
      <c r="R1183" s="20">
        <f t="shared" si="165"/>
        <v>0</v>
      </c>
      <c r="S1183" s="20">
        <f t="shared" si="169"/>
        <v>0</v>
      </c>
      <c r="T1183" s="20">
        <f>IF((T1182+R1183)&lt;0,0,IF((T1182+R1183)&gt;结论【关键目标】!C$28,结论【关键目标】!C$28,T1182+R1183))</f>
        <v>0</v>
      </c>
      <c r="U1183" s="19">
        <f>IF((T1182+R1183)&lt;结论【关键目标】!$C$28,0,(发电量计算【计算逻辑页】!R1183+发电量计算【计算逻辑页】!T1182-结论【关键目标】!$C$28))</f>
        <v>0</v>
      </c>
      <c r="V1183" s="5">
        <f t="shared" si="166"/>
        <v>0</v>
      </c>
      <c r="W1183" s="5">
        <f t="shared" si="167"/>
        <v>0</v>
      </c>
      <c r="X1183" s="5">
        <f t="shared" si="170"/>
        <v>0</v>
      </c>
    </row>
    <row r="1184" spans="1:24" x14ac:dyDescent="0.15">
      <c r="A1184" s="7">
        <v>1183</v>
      </c>
      <c r="B1184" s="7">
        <v>2</v>
      </c>
      <c r="C1184" s="7">
        <v>19</v>
      </c>
      <c r="D1184" s="7">
        <v>7</v>
      </c>
      <c r="E1184" s="7">
        <v>50</v>
      </c>
      <c r="F1184" s="7">
        <v>-4</v>
      </c>
      <c r="G1184" s="7">
        <v>50.3</v>
      </c>
      <c r="H1184" s="7">
        <f t="shared" si="162"/>
        <v>7</v>
      </c>
      <c r="I1184" s="16">
        <f t="shared" si="163"/>
        <v>44976</v>
      </c>
      <c r="J1184" s="17">
        <v>0.2407</v>
      </c>
      <c r="K1184" s="18">
        <f>G1184*结论【关键目标】!C$27*0.7735*0.001</f>
        <v>4.6688459999999994</v>
      </c>
      <c r="L1184" s="5">
        <v>-32539.498350000002</v>
      </c>
      <c r="M1184" s="5">
        <f>ABS(IF(L1184&lt;=0,L1184/耗电量关键数据!$B$6/1000,L1184/耗电量关键数据!$B$5/1000))</f>
        <v>13.015799340000001</v>
      </c>
      <c r="N1184" s="19">
        <f>耗电量关键数据!$B$14</f>
        <v>1.1688450000000001</v>
      </c>
      <c r="O1184" s="19">
        <f>耗电量关键数据!$B$15</f>
        <v>0.37403039999999999</v>
      </c>
      <c r="P1184" s="19">
        <f t="shared" si="164"/>
        <v>14.558674740000003</v>
      </c>
      <c r="Q1184" s="19">
        <f t="shared" si="168"/>
        <v>0</v>
      </c>
      <c r="R1184" s="20">
        <f t="shared" si="165"/>
        <v>4.6688459999999994</v>
      </c>
      <c r="S1184" s="20">
        <f t="shared" si="169"/>
        <v>0</v>
      </c>
      <c r="T1184" s="20">
        <f>IF((T1183+R1184)&lt;0,0,IF((T1183+R1184)&gt;结论【关键目标】!C$28,结论【关键目标】!C$28,T1183+R1184))</f>
        <v>4.6688459999999994</v>
      </c>
      <c r="U1184" s="19">
        <f>IF((T1183+R1184)&lt;结论【关键目标】!$C$28,0,(发电量计算【计算逻辑页】!R1184+发电量计算【计算逻辑页】!T1183-结论【关键目标】!$C$28))</f>
        <v>0</v>
      </c>
      <c r="V1184" s="5">
        <f t="shared" si="166"/>
        <v>0</v>
      </c>
      <c r="W1184" s="5">
        <f t="shared" si="167"/>
        <v>1.1237912321999999</v>
      </c>
      <c r="X1184" s="5">
        <f t="shared" si="170"/>
        <v>0</v>
      </c>
    </row>
    <row r="1185" spans="1:24" x14ac:dyDescent="0.15">
      <c r="A1185" s="7">
        <v>1184</v>
      </c>
      <c r="B1185" s="7">
        <v>2</v>
      </c>
      <c r="C1185" s="7">
        <v>19</v>
      </c>
      <c r="D1185" s="7">
        <v>8</v>
      </c>
      <c r="E1185" s="7">
        <v>50</v>
      </c>
      <c r="F1185" s="7">
        <v>-6</v>
      </c>
      <c r="G1185" s="7">
        <v>156.4</v>
      </c>
      <c r="H1185" s="7">
        <f t="shared" si="162"/>
        <v>7</v>
      </c>
      <c r="I1185" s="16">
        <f t="shared" si="163"/>
        <v>44976</v>
      </c>
      <c r="J1185" s="17">
        <v>0.70809999999999995</v>
      </c>
      <c r="K1185" s="18">
        <f>G1185*结论【关键目标】!C$27*0.7735*0.001</f>
        <v>14.517047999999999</v>
      </c>
      <c r="L1185" s="5">
        <v>-30829.1407</v>
      </c>
      <c r="M1185" s="5">
        <f>ABS(IF(L1185&lt;=0,L1185/耗电量关键数据!$B$6/1000,L1185/耗电量关键数据!$B$5/1000))</f>
        <v>12.331656279999999</v>
      </c>
      <c r="N1185" s="19">
        <f>耗电量关键数据!$B$14</f>
        <v>1.1688450000000001</v>
      </c>
      <c r="O1185" s="19">
        <f>耗电量关键数据!$B$15</f>
        <v>0.37403039999999999</v>
      </c>
      <c r="P1185" s="19">
        <f t="shared" si="164"/>
        <v>13.874531679999999</v>
      </c>
      <c r="Q1185" s="19">
        <f t="shared" si="168"/>
        <v>0</v>
      </c>
      <c r="R1185" s="20">
        <f t="shared" si="165"/>
        <v>14.517047999999999</v>
      </c>
      <c r="S1185" s="20">
        <f t="shared" si="169"/>
        <v>0</v>
      </c>
      <c r="T1185" s="20">
        <f>IF((T1184+R1185)&lt;0,0,IF((T1184+R1185)&gt;结论【关键目标】!C$28,结论【关键目标】!C$28,T1184+R1185))</f>
        <v>19.185893999999998</v>
      </c>
      <c r="U1185" s="19">
        <f>IF((T1184+R1185)&lt;结论【关键目标】!$C$28,0,(发电量计算【计算逻辑页】!R1185+发电量计算【计算逻辑页】!T1184-结论【关键目标】!$C$28))</f>
        <v>0</v>
      </c>
      <c r="V1185" s="5">
        <f t="shared" si="166"/>
        <v>0</v>
      </c>
      <c r="W1185" s="5">
        <f t="shared" si="167"/>
        <v>9.8245558826079993</v>
      </c>
      <c r="X1185" s="5">
        <f t="shared" si="170"/>
        <v>0</v>
      </c>
    </row>
    <row r="1186" spans="1:24" x14ac:dyDescent="0.15">
      <c r="A1186" s="7">
        <v>1185</v>
      </c>
      <c r="B1186" s="7">
        <v>2</v>
      </c>
      <c r="C1186" s="7">
        <v>19</v>
      </c>
      <c r="D1186" s="7">
        <v>9</v>
      </c>
      <c r="E1186" s="7">
        <v>50</v>
      </c>
      <c r="F1186" s="7">
        <v>1</v>
      </c>
      <c r="G1186" s="7">
        <v>394.6</v>
      </c>
      <c r="H1186" s="7">
        <f t="shared" si="162"/>
        <v>7</v>
      </c>
      <c r="I1186" s="16">
        <f t="shared" si="163"/>
        <v>44976</v>
      </c>
      <c r="J1186" s="17">
        <v>0.70809999999999995</v>
      </c>
      <c r="K1186" s="18">
        <f>G1186*结论【关键目标】!C$27*0.7735*0.001</f>
        <v>36.626771999999995</v>
      </c>
      <c r="L1186" s="5">
        <v>-9768.4215100000001</v>
      </c>
      <c r="M1186" s="5">
        <f>ABS(IF(L1186&lt;=0,L1186/耗电量关键数据!$B$6/1000,L1186/耗电量关键数据!$B$5/1000))</f>
        <v>3.9073686040000002</v>
      </c>
      <c r="N1186" s="19">
        <f>耗电量关键数据!$B$14</f>
        <v>1.1688450000000001</v>
      </c>
      <c r="O1186" s="19">
        <f>耗电量关键数据!$B$15</f>
        <v>0.37403039999999999</v>
      </c>
      <c r="P1186" s="19">
        <f t="shared" si="164"/>
        <v>5.450244004</v>
      </c>
      <c r="Q1186" s="19">
        <f t="shared" si="168"/>
        <v>0</v>
      </c>
      <c r="R1186" s="20">
        <f t="shared" si="165"/>
        <v>36.626771999999995</v>
      </c>
      <c r="S1186" s="20">
        <f t="shared" si="169"/>
        <v>0</v>
      </c>
      <c r="T1186" s="20">
        <f>IF((T1185+R1186)&lt;0,0,IF((T1185+R1186)&gt;结论【关键目标】!C$28,结论【关键目标】!C$28,T1185+R1186))</f>
        <v>22</v>
      </c>
      <c r="U1186" s="19">
        <f>IF((T1185+R1186)&lt;结论【关键目标】!$C$28,0,(发电量计算【计算逻辑页】!R1186+发电量计算【计算逻辑页】!T1185-结论【关键目标】!$C$28))</f>
        <v>33.812665999999993</v>
      </c>
      <c r="V1186" s="5">
        <f t="shared" si="166"/>
        <v>11.834433099999996</v>
      </c>
      <c r="W1186" s="5">
        <f t="shared" si="167"/>
        <v>3.8593177792323998</v>
      </c>
      <c r="X1186" s="5">
        <f t="shared" si="170"/>
        <v>0</v>
      </c>
    </row>
    <row r="1187" spans="1:24" x14ac:dyDescent="0.15">
      <c r="A1187" s="7">
        <v>1186</v>
      </c>
      <c r="B1187" s="7">
        <v>2</v>
      </c>
      <c r="C1187" s="7">
        <v>19</v>
      </c>
      <c r="D1187" s="7">
        <v>10</v>
      </c>
      <c r="E1187" s="7">
        <v>50</v>
      </c>
      <c r="F1187" s="7">
        <v>0</v>
      </c>
      <c r="G1187" s="7">
        <v>529.79999999999995</v>
      </c>
      <c r="H1187" s="7">
        <f t="shared" si="162"/>
        <v>7</v>
      </c>
      <c r="I1187" s="16">
        <f t="shared" si="163"/>
        <v>44976</v>
      </c>
      <c r="J1187" s="17">
        <v>0.70809999999999995</v>
      </c>
      <c r="K1187" s="18">
        <f>G1187*结论【关键目标】!C$27*0.7735*0.001</f>
        <v>49.176035999999996</v>
      </c>
      <c r="L1187" s="5">
        <v>-2241.0561680000001</v>
      </c>
      <c r="M1187" s="5">
        <f>ABS(IF(L1187&lt;=0,L1187/耗电量关键数据!$B$6/1000,L1187/耗电量关键数据!$B$5/1000))</f>
        <v>0.89642246720000007</v>
      </c>
      <c r="N1187" s="19">
        <f>耗电量关键数据!$B$14</f>
        <v>1.1688450000000001</v>
      </c>
      <c r="O1187" s="19">
        <f>耗电量关键数据!$B$15</f>
        <v>0.37403039999999999</v>
      </c>
      <c r="P1187" s="19">
        <f t="shared" si="164"/>
        <v>2.4392978672000001</v>
      </c>
      <c r="Q1187" s="19">
        <f t="shared" si="168"/>
        <v>0</v>
      </c>
      <c r="R1187" s="20">
        <f t="shared" si="165"/>
        <v>49.176035999999996</v>
      </c>
      <c r="S1187" s="20">
        <f t="shared" si="169"/>
        <v>0</v>
      </c>
      <c r="T1187" s="20">
        <f>IF((T1186+R1187)&lt;0,0,IF((T1186+R1187)&gt;结论【关键目标】!C$28,结论【关键目标】!C$28,T1186+R1187))</f>
        <v>22</v>
      </c>
      <c r="U1187" s="19">
        <f>IF((T1186+R1187)&lt;结论【关键目标】!$C$28,0,(发电量计算【计算逻辑页】!R1187+发电量计算【计算逻辑页】!T1186-结论【关键目标】!$C$28))</f>
        <v>49.176035999999996</v>
      </c>
      <c r="V1187" s="5">
        <f t="shared" si="166"/>
        <v>17.211612599999999</v>
      </c>
      <c r="W1187" s="5">
        <f t="shared" si="167"/>
        <v>1.7272668197643199</v>
      </c>
      <c r="X1187" s="5">
        <f t="shared" si="170"/>
        <v>0</v>
      </c>
    </row>
    <row r="1188" spans="1:24" x14ac:dyDescent="0.15">
      <c r="A1188" s="7">
        <v>1187</v>
      </c>
      <c r="B1188" s="7">
        <v>2</v>
      </c>
      <c r="C1188" s="7">
        <v>19</v>
      </c>
      <c r="D1188" s="7">
        <v>11</v>
      </c>
      <c r="E1188" s="7">
        <v>50</v>
      </c>
      <c r="F1188" s="7">
        <v>3</v>
      </c>
      <c r="G1188" s="7">
        <v>733.8</v>
      </c>
      <c r="H1188" s="7">
        <f t="shared" si="162"/>
        <v>7</v>
      </c>
      <c r="I1188" s="16">
        <f t="shared" si="163"/>
        <v>44976</v>
      </c>
      <c r="J1188" s="17">
        <v>1.2267999999999999</v>
      </c>
      <c r="K1188" s="18">
        <f>G1188*结论【关键目标】!C$27*0.7735*0.001</f>
        <v>68.111315999999988</v>
      </c>
      <c r="L1188" s="5">
        <v>0</v>
      </c>
      <c r="M1188" s="5">
        <f>ABS(IF(L1188&lt;=0,L1188/耗电量关键数据!$B$6/1000,L1188/耗电量关键数据!$B$5/1000))</f>
        <v>0</v>
      </c>
      <c r="N1188" s="19">
        <f>耗电量关键数据!$B$14</f>
        <v>1.1688450000000001</v>
      </c>
      <c r="O1188" s="19">
        <f>耗电量关键数据!$B$15</f>
        <v>0.37403039999999999</v>
      </c>
      <c r="P1188" s="19">
        <f t="shared" si="164"/>
        <v>1.5428754000000002</v>
      </c>
      <c r="Q1188" s="19">
        <f t="shared" si="168"/>
        <v>1.5428754000000002</v>
      </c>
      <c r="R1188" s="20">
        <f t="shared" si="165"/>
        <v>66.568440599999988</v>
      </c>
      <c r="S1188" s="20">
        <f t="shared" si="169"/>
        <v>0</v>
      </c>
      <c r="T1188" s="20">
        <f>IF((T1187+R1188)&lt;0,0,IF((T1187+R1188)&gt;结论【关键目标】!C$28,结论【关键目标】!C$28,T1187+R1188))</f>
        <v>22</v>
      </c>
      <c r="U1188" s="19">
        <f>IF((T1187+R1188)&lt;结论【关键目标】!$C$28,0,(发电量计算【计算逻辑页】!R1188+发电量计算【计算逻辑页】!T1187-结论【关键目标】!$C$28))</f>
        <v>66.568440599999988</v>
      </c>
      <c r="V1188" s="5">
        <f t="shared" si="166"/>
        <v>23.298954209999994</v>
      </c>
      <c r="W1188" s="5">
        <f t="shared" si="167"/>
        <v>1.89279954072</v>
      </c>
      <c r="X1188" s="5">
        <f t="shared" si="170"/>
        <v>0</v>
      </c>
    </row>
    <row r="1189" spans="1:24" x14ac:dyDescent="0.15">
      <c r="A1189" s="7">
        <v>1188</v>
      </c>
      <c r="B1189" s="7">
        <v>2</v>
      </c>
      <c r="C1189" s="7">
        <v>19</v>
      </c>
      <c r="D1189" s="7">
        <v>12</v>
      </c>
      <c r="E1189" s="7">
        <v>50</v>
      </c>
      <c r="F1189" s="7">
        <v>11.5</v>
      </c>
      <c r="G1189" s="7">
        <v>801.6</v>
      </c>
      <c r="H1189" s="7">
        <f t="shared" si="162"/>
        <v>7</v>
      </c>
      <c r="I1189" s="16">
        <f t="shared" si="163"/>
        <v>44976</v>
      </c>
      <c r="J1189" s="17">
        <v>1.2267999999999999</v>
      </c>
      <c r="K1189" s="18">
        <f>G1189*结论【关键目标】!C$27*0.7735*0.001</f>
        <v>74.404512000000011</v>
      </c>
      <c r="L1189" s="5">
        <v>0</v>
      </c>
      <c r="M1189" s="5">
        <f>ABS(IF(L1189&lt;=0,L1189/耗电量关键数据!$B$6/1000,L1189/耗电量关键数据!$B$5/1000))</f>
        <v>0</v>
      </c>
      <c r="N1189" s="19">
        <f>耗电量关键数据!$B$14</f>
        <v>1.1688450000000001</v>
      </c>
      <c r="O1189" s="19">
        <f>耗电量关键数据!$B$15</f>
        <v>0.37403039999999999</v>
      </c>
      <c r="P1189" s="19">
        <f t="shared" si="164"/>
        <v>1.5428754000000002</v>
      </c>
      <c r="Q1189" s="19">
        <f t="shared" si="168"/>
        <v>1.5428754000000002</v>
      </c>
      <c r="R1189" s="20">
        <f t="shared" si="165"/>
        <v>72.861636600000011</v>
      </c>
      <c r="S1189" s="20">
        <f t="shared" si="169"/>
        <v>0</v>
      </c>
      <c r="T1189" s="20">
        <f>IF((T1188+R1189)&lt;0,0,IF((T1188+R1189)&gt;结论【关键目标】!C$28,结论【关键目标】!C$28,T1188+R1189))</f>
        <v>22</v>
      </c>
      <c r="U1189" s="19">
        <f>IF((T1188+R1189)&lt;结论【关键目标】!$C$28,0,(发电量计算【计算逻辑页】!R1189+发电量计算【计算逻辑页】!T1188-结论【关键目标】!$C$28))</f>
        <v>72.861636600000011</v>
      </c>
      <c r="V1189" s="5">
        <f t="shared" si="166"/>
        <v>25.501572810000003</v>
      </c>
      <c r="W1189" s="5">
        <f t="shared" si="167"/>
        <v>1.89279954072</v>
      </c>
      <c r="X1189" s="5">
        <f t="shared" si="170"/>
        <v>0</v>
      </c>
    </row>
    <row r="1190" spans="1:24" x14ac:dyDescent="0.15">
      <c r="A1190" s="7">
        <v>1189</v>
      </c>
      <c r="B1190" s="7">
        <v>2</v>
      </c>
      <c r="C1190" s="7">
        <v>19</v>
      </c>
      <c r="D1190" s="7">
        <v>13</v>
      </c>
      <c r="E1190" s="7">
        <v>50</v>
      </c>
      <c r="F1190" s="7">
        <v>11</v>
      </c>
      <c r="G1190" s="7">
        <v>736.2</v>
      </c>
      <c r="H1190" s="7">
        <f t="shared" si="162"/>
        <v>7</v>
      </c>
      <c r="I1190" s="16">
        <f t="shared" si="163"/>
        <v>44976</v>
      </c>
      <c r="J1190" s="17">
        <v>1.2267999999999999</v>
      </c>
      <c r="K1190" s="18">
        <f>G1190*结论【关键目标】!C$27*0.7735*0.001</f>
        <v>68.334084000000004</v>
      </c>
      <c r="L1190" s="5">
        <v>0</v>
      </c>
      <c r="M1190" s="5">
        <f>ABS(IF(L1190&lt;=0,L1190/耗电量关键数据!$B$6/1000,L1190/耗电量关键数据!$B$5/1000))</f>
        <v>0</v>
      </c>
      <c r="N1190" s="19">
        <f>耗电量关键数据!$B$14</f>
        <v>1.1688450000000001</v>
      </c>
      <c r="O1190" s="19">
        <f>耗电量关键数据!$B$15</f>
        <v>0.37403039999999999</v>
      </c>
      <c r="P1190" s="19">
        <f t="shared" si="164"/>
        <v>1.5428754000000002</v>
      </c>
      <c r="Q1190" s="19">
        <f t="shared" si="168"/>
        <v>1.5428754000000002</v>
      </c>
      <c r="R1190" s="20">
        <f t="shared" si="165"/>
        <v>66.791208600000004</v>
      </c>
      <c r="S1190" s="20">
        <f t="shared" si="169"/>
        <v>0</v>
      </c>
      <c r="T1190" s="20">
        <f>IF((T1189+R1190)&lt;0,0,IF((T1189+R1190)&gt;结论【关键目标】!C$28,结论【关键目标】!C$28,T1189+R1190))</f>
        <v>22</v>
      </c>
      <c r="U1190" s="19">
        <f>IF((T1189+R1190)&lt;结论【关键目标】!$C$28,0,(发电量计算【计算逻辑页】!R1190+发电量计算【计算逻辑页】!T1189-结论【关键目标】!$C$28))</f>
        <v>66.791208600000004</v>
      </c>
      <c r="V1190" s="5">
        <f t="shared" si="166"/>
        <v>23.376923009999999</v>
      </c>
      <c r="W1190" s="5">
        <f t="shared" si="167"/>
        <v>1.89279954072</v>
      </c>
      <c r="X1190" s="5">
        <f t="shared" si="170"/>
        <v>0</v>
      </c>
    </row>
    <row r="1191" spans="1:24" x14ac:dyDescent="0.15">
      <c r="A1191" s="7">
        <v>1190</v>
      </c>
      <c r="B1191" s="7">
        <v>2</v>
      </c>
      <c r="C1191" s="7">
        <v>19</v>
      </c>
      <c r="D1191" s="7">
        <v>14</v>
      </c>
      <c r="E1191" s="7">
        <v>50</v>
      </c>
      <c r="F1191" s="7">
        <v>12</v>
      </c>
      <c r="G1191" s="7">
        <v>661.2</v>
      </c>
      <c r="H1191" s="7">
        <f t="shared" si="162"/>
        <v>7</v>
      </c>
      <c r="I1191" s="16">
        <f t="shared" si="163"/>
        <v>44976</v>
      </c>
      <c r="J1191" s="17">
        <v>1.2267999999999999</v>
      </c>
      <c r="K1191" s="18">
        <f>G1191*结论【关键目标】!C$27*0.7735*0.001</f>
        <v>61.372583999999996</v>
      </c>
      <c r="L1191" s="5">
        <v>0</v>
      </c>
      <c r="M1191" s="5">
        <f>ABS(IF(L1191&lt;=0,L1191/耗电量关键数据!$B$6/1000,L1191/耗电量关键数据!$B$5/1000))</f>
        <v>0</v>
      </c>
      <c r="N1191" s="19">
        <f>耗电量关键数据!$B$14</f>
        <v>1.1688450000000001</v>
      </c>
      <c r="O1191" s="19">
        <f>耗电量关键数据!$B$15</f>
        <v>0.37403039999999999</v>
      </c>
      <c r="P1191" s="19">
        <f t="shared" si="164"/>
        <v>1.5428754000000002</v>
      </c>
      <c r="Q1191" s="19">
        <f t="shared" si="168"/>
        <v>1.5428754000000002</v>
      </c>
      <c r="R1191" s="20">
        <f t="shared" si="165"/>
        <v>59.829708599999996</v>
      </c>
      <c r="S1191" s="20">
        <f t="shared" si="169"/>
        <v>0</v>
      </c>
      <c r="T1191" s="20">
        <f>IF((T1190+R1191)&lt;0,0,IF((T1190+R1191)&gt;结论【关键目标】!C$28,结论【关键目标】!C$28,T1190+R1191))</f>
        <v>22</v>
      </c>
      <c r="U1191" s="19">
        <f>IF((T1190+R1191)&lt;结论【关键目标】!$C$28,0,(发电量计算【计算逻辑页】!R1191+发电量计算【计算逻辑页】!T1190-结论【关键目标】!$C$28))</f>
        <v>59.829708600000004</v>
      </c>
      <c r="V1191" s="5">
        <f t="shared" si="166"/>
        <v>20.940398009999999</v>
      </c>
      <c r="W1191" s="5">
        <f t="shared" si="167"/>
        <v>1.89279954072</v>
      </c>
      <c r="X1191" s="5">
        <f t="shared" si="170"/>
        <v>0</v>
      </c>
    </row>
    <row r="1192" spans="1:24" x14ac:dyDescent="0.15">
      <c r="A1192" s="7">
        <v>1191</v>
      </c>
      <c r="B1192" s="7">
        <v>2</v>
      </c>
      <c r="C1192" s="7">
        <v>19</v>
      </c>
      <c r="D1192" s="7">
        <v>15</v>
      </c>
      <c r="E1192" s="7">
        <v>50</v>
      </c>
      <c r="F1192" s="7">
        <v>14.2</v>
      </c>
      <c r="G1192" s="7">
        <v>403.7</v>
      </c>
      <c r="H1192" s="7">
        <f t="shared" si="162"/>
        <v>7</v>
      </c>
      <c r="I1192" s="16">
        <f t="shared" si="163"/>
        <v>44976</v>
      </c>
      <c r="J1192" s="17">
        <v>1.2267999999999999</v>
      </c>
      <c r="K1192" s="18">
        <f>G1192*结论【关键目标】!C$27*0.7735*0.001</f>
        <v>37.471434000000002</v>
      </c>
      <c r="L1192" s="5">
        <v>0</v>
      </c>
      <c r="M1192" s="5">
        <f>ABS(IF(L1192&lt;=0,L1192/耗电量关键数据!$B$6/1000,L1192/耗电量关键数据!$B$5/1000))</f>
        <v>0</v>
      </c>
      <c r="N1192" s="19">
        <f>耗电量关键数据!$B$14</f>
        <v>1.1688450000000001</v>
      </c>
      <c r="O1192" s="19">
        <f>耗电量关键数据!$B$15</f>
        <v>0.37403039999999999</v>
      </c>
      <c r="P1192" s="19">
        <f t="shared" si="164"/>
        <v>1.5428754000000002</v>
      </c>
      <c r="Q1192" s="19">
        <f t="shared" si="168"/>
        <v>1.5428754000000002</v>
      </c>
      <c r="R1192" s="20">
        <f t="shared" si="165"/>
        <v>35.928558600000002</v>
      </c>
      <c r="S1192" s="20">
        <f t="shared" si="169"/>
        <v>0</v>
      </c>
      <c r="T1192" s="20">
        <f>IF((T1191+R1192)&lt;0,0,IF((T1191+R1192)&gt;结论【关键目标】!C$28,结论【关键目标】!C$28,T1191+R1192))</f>
        <v>22</v>
      </c>
      <c r="U1192" s="19">
        <f>IF((T1191+R1192)&lt;结论【关键目标】!$C$28,0,(发电量计算【计算逻辑页】!R1192+发电量计算【计算逻辑页】!T1191-结论【关键目标】!$C$28))</f>
        <v>35.928558600000002</v>
      </c>
      <c r="V1192" s="5">
        <f t="shared" si="166"/>
        <v>12.574995510000001</v>
      </c>
      <c r="W1192" s="5">
        <f t="shared" si="167"/>
        <v>1.89279954072</v>
      </c>
      <c r="X1192" s="5">
        <f t="shared" si="170"/>
        <v>0</v>
      </c>
    </row>
    <row r="1193" spans="1:24" x14ac:dyDescent="0.15">
      <c r="A1193" s="7">
        <v>1192</v>
      </c>
      <c r="B1193" s="7">
        <v>2</v>
      </c>
      <c r="C1193" s="7">
        <v>19</v>
      </c>
      <c r="D1193" s="7">
        <v>16</v>
      </c>
      <c r="E1193" s="7">
        <v>50</v>
      </c>
      <c r="F1193" s="7">
        <v>13</v>
      </c>
      <c r="G1193" s="7">
        <v>198.6</v>
      </c>
      <c r="H1193" s="7">
        <f t="shared" si="162"/>
        <v>7</v>
      </c>
      <c r="I1193" s="16">
        <f t="shared" si="163"/>
        <v>44976</v>
      </c>
      <c r="J1193" s="17">
        <v>0.70809999999999995</v>
      </c>
      <c r="K1193" s="18">
        <f>G1193*结论【关键目标】!C$27*0.7735*0.001</f>
        <v>18.434052000000001</v>
      </c>
      <c r="L1193" s="5">
        <v>0</v>
      </c>
      <c r="M1193" s="5">
        <f>ABS(IF(L1193&lt;=0,L1193/耗电量关键数据!$B$6/1000,L1193/耗电量关键数据!$B$5/1000))</f>
        <v>0</v>
      </c>
      <c r="N1193" s="19">
        <f>耗电量关键数据!$B$14</f>
        <v>1.1688450000000001</v>
      </c>
      <c r="O1193" s="19">
        <f>耗电量关键数据!$B$15</f>
        <v>0.37403039999999999</v>
      </c>
      <c r="P1193" s="19">
        <f t="shared" si="164"/>
        <v>1.5428754000000002</v>
      </c>
      <c r="Q1193" s="19">
        <f t="shared" si="168"/>
        <v>0</v>
      </c>
      <c r="R1193" s="20">
        <f t="shared" si="165"/>
        <v>18.434052000000001</v>
      </c>
      <c r="S1193" s="20">
        <f t="shared" si="169"/>
        <v>0</v>
      </c>
      <c r="T1193" s="20">
        <f>IF((T1192+R1193)&lt;0,0,IF((T1192+R1193)&gt;结论【关键目标】!C$28,结论【关键目标】!C$28,T1192+R1193))</f>
        <v>22</v>
      </c>
      <c r="U1193" s="19">
        <f>IF((T1192+R1193)&lt;结论【关键目标】!$C$28,0,(发电量计算【计算逻辑页】!R1193+发电量计算【计算逻辑页】!T1192-结论【关键目标】!$C$28))</f>
        <v>18.434052000000001</v>
      </c>
      <c r="V1193" s="5">
        <f t="shared" si="166"/>
        <v>6.4519181999999997</v>
      </c>
      <c r="W1193" s="5">
        <f t="shared" si="167"/>
        <v>1.0925100707400002</v>
      </c>
      <c r="X1193" s="5">
        <f t="shared" si="170"/>
        <v>0</v>
      </c>
    </row>
    <row r="1194" spans="1:24" x14ac:dyDescent="0.15">
      <c r="A1194" s="7">
        <v>1193</v>
      </c>
      <c r="B1194" s="7">
        <v>2</v>
      </c>
      <c r="C1194" s="7">
        <v>19</v>
      </c>
      <c r="D1194" s="7">
        <v>17</v>
      </c>
      <c r="E1194" s="7">
        <v>50</v>
      </c>
      <c r="F1194" s="7">
        <v>14</v>
      </c>
      <c r="G1194" s="7">
        <v>0</v>
      </c>
      <c r="H1194" s="7">
        <f t="shared" si="162"/>
        <v>7</v>
      </c>
      <c r="I1194" s="16">
        <f t="shared" si="163"/>
        <v>44976</v>
      </c>
      <c r="J1194" s="17">
        <v>0.70809999999999995</v>
      </c>
      <c r="K1194" s="18">
        <f>G1194*结论【关键目标】!C$27*0.7735*0.001</f>
        <v>0</v>
      </c>
      <c r="L1194" s="5">
        <v>0</v>
      </c>
      <c r="M1194" s="5">
        <f>ABS(IF(L1194&lt;=0,L1194/耗电量关键数据!$B$6/1000,L1194/耗电量关键数据!$B$5/1000))</f>
        <v>0</v>
      </c>
      <c r="N1194" s="19">
        <f>耗电量关键数据!$B$14</f>
        <v>1.1688450000000001</v>
      </c>
      <c r="O1194" s="19">
        <f>耗电量关键数据!$B$15</f>
        <v>0.37403039999999999</v>
      </c>
      <c r="P1194" s="19">
        <f t="shared" si="164"/>
        <v>1.5428754000000002</v>
      </c>
      <c r="Q1194" s="19">
        <f t="shared" si="168"/>
        <v>0</v>
      </c>
      <c r="R1194" s="20">
        <f t="shared" si="165"/>
        <v>0</v>
      </c>
      <c r="S1194" s="20">
        <f t="shared" si="169"/>
        <v>0</v>
      </c>
      <c r="T1194" s="20">
        <f>IF((T1193+R1194)&lt;0,0,IF((T1193+R1194)&gt;结论【关键目标】!C$28,结论【关键目标】!C$28,T1193+R1194))</f>
        <v>22</v>
      </c>
      <c r="U1194" s="19">
        <f>IF((T1193+R1194)&lt;结论【关键目标】!$C$28,0,(发电量计算【计算逻辑页】!R1194+发电量计算【计算逻辑页】!T1193-结论【关键目标】!$C$28))</f>
        <v>0</v>
      </c>
      <c r="V1194" s="5">
        <f t="shared" si="166"/>
        <v>0</v>
      </c>
      <c r="W1194" s="5">
        <f t="shared" si="167"/>
        <v>0</v>
      </c>
      <c r="X1194" s="5">
        <f t="shared" si="170"/>
        <v>0</v>
      </c>
    </row>
    <row r="1195" spans="1:24" x14ac:dyDescent="0.15">
      <c r="A1195" s="7">
        <v>1194</v>
      </c>
      <c r="B1195" s="7">
        <v>2</v>
      </c>
      <c r="C1195" s="7">
        <v>19</v>
      </c>
      <c r="D1195" s="7">
        <v>18</v>
      </c>
      <c r="E1195" s="7">
        <v>50</v>
      </c>
      <c r="F1195" s="7">
        <v>13</v>
      </c>
      <c r="G1195" s="7">
        <v>0</v>
      </c>
      <c r="H1195" s="7">
        <f t="shared" si="162"/>
        <v>7</v>
      </c>
      <c r="I1195" s="16">
        <f t="shared" si="163"/>
        <v>44976</v>
      </c>
      <c r="J1195" s="17">
        <v>0.70809999999999995</v>
      </c>
      <c r="K1195" s="18">
        <f>G1195*结论【关键目标】!C$27*0.7735*0.001</f>
        <v>0</v>
      </c>
      <c r="L1195" s="5">
        <v>-15167.99883</v>
      </c>
      <c r="M1195" s="5">
        <f>ABS(IF(L1195&lt;=0,L1195/耗电量关键数据!$B$6/1000,L1195/耗电量关键数据!$B$5/1000))</f>
        <v>6.0671995320000009</v>
      </c>
      <c r="N1195" s="19">
        <f>耗电量关键数据!$B$14</f>
        <v>1.1688450000000001</v>
      </c>
      <c r="O1195" s="19">
        <f>耗电量关键数据!$B$15</f>
        <v>0.37403039999999999</v>
      </c>
      <c r="P1195" s="19">
        <f t="shared" si="164"/>
        <v>7.6100749320000007</v>
      </c>
      <c r="Q1195" s="19">
        <f t="shared" si="168"/>
        <v>0</v>
      </c>
      <c r="R1195" s="20">
        <f t="shared" si="165"/>
        <v>0</v>
      </c>
      <c r="S1195" s="20">
        <f t="shared" si="169"/>
        <v>0</v>
      </c>
      <c r="T1195" s="20">
        <f>IF((T1194+R1195)&lt;0,0,IF((T1194+R1195)&gt;结论【关键目标】!C$28,结论【关键目标】!C$28,T1194+R1195))</f>
        <v>22</v>
      </c>
      <c r="U1195" s="19">
        <f>IF((T1194+R1195)&lt;结论【关键目标】!$C$28,0,(发电量计算【计算逻辑页】!R1195+发电量计算【计算逻辑页】!T1194-结论【关键目标】!$C$28))</f>
        <v>0</v>
      </c>
      <c r="V1195" s="5">
        <f t="shared" si="166"/>
        <v>0</v>
      </c>
      <c r="W1195" s="5">
        <f t="shared" si="167"/>
        <v>0</v>
      </c>
      <c r="X1195" s="5">
        <f t="shared" si="170"/>
        <v>0</v>
      </c>
    </row>
    <row r="1196" spans="1:24" x14ac:dyDescent="0.15">
      <c r="A1196" s="7">
        <v>1195</v>
      </c>
      <c r="B1196" s="7">
        <v>2</v>
      </c>
      <c r="C1196" s="7">
        <v>19</v>
      </c>
      <c r="D1196" s="7">
        <v>19</v>
      </c>
      <c r="E1196" s="7">
        <v>50</v>
      </c>
      <c r="F1196" s="7">
        <v>11</v>
      </c>
      <c r="G1196" s="7">
        <v>0</v>
      </c>
      <c r="H1196" s="7">
        <f t="shared" si="162"/>
        <v>7</v>
      </c>
      <c r="I1196" s="16">
        <f t="shared" si="163"/>
        <v>44976</v>
      </c>
      <c r="J1196" s="17">
        <v>1.2267999999999999</v>
      </c>
      <c r="K1196" s="18">
        <f>G1196*结论【关键目标】!C$27*0.7735*0.001</f>
        <v>0</v>
      </c>
      <c r="L1196" s="5">
        <v>-6962.9043179999999</v>
      </c>
      <c r="M1196" s="5">
        <f>ABS(IF(L1196&lt;=0,L1196/耗电量关键数据!$B$6/1000,L1196/耗电量关键数据!$B$5/1000))</f>
        <v>2.7851617271999998</v>
      </c>
      <c r="N1196" s="19">
        <f>耗电量关键数据!$B$14</f>
        <v>1.1688450000000001</v>
      </c>
      <c r="O1196" s="19">
        <f>耗电量关键数据!$B$15</f>
        <v>0.37403039999999999</v>
      </c>
      <c r="P1196" s="19">
        <f t="shared" si="164"/>
        <v>4.3280371272</v>
      </c>
      <c r="Q1196" s="19">
        <f t="shared" si="168"/>
        <v>4.3280371272</v>
      </c>
      <c r="R1196" s="20">
        <f t="shared" si="165"/>
        <v>-4.3280371272</v>
      </c>
      <c r="S1196" s="20">
        <f t="shared" si="169"/>
        <v>4.3280371272</v>
      </c>
      <c r="T1196" s="20">
        <f>IF((T1195+R1196)&lt;0,0,IF((T1195+R1196)&gt;结论【关键目标】!C$28,结论【关键目标】!C$28,T1195+R1196))</f>
        <v>17.671962872800002</v>
      </c>
      <c r="U1196" s="19">
        <f>IF((T1195+R1196)&lt;结论【关键目标】!$C$28,0,(发电量计算【计算逻辑页】!R1196+发电量计算【计算逻辑页】!T1195-结论【关键目标】!$C$28))</f>
        <v>0</v>
      </c>
      <c r="V1196" s="5">
        <f t="shared" si="166"/>
        <v>0</v>
      </c>
      <c r="W1196" s="5">
        <f t="shared" si="167"/>
        <v>0</v>
      </c>
      <c r="X1196" s="5">
        <f t="shared" si="170"/>
        <v>3.7948229531289597</v>
      </c>
    </row>
    <row r="1197" spans="1:24" x14ac:dyDescent="0.15">
      <c r="A1197" s="7">
        <v>1196</v>
      </c>
      <c r="B1197" s="7">
        <v>2</v>
      </c>
      <c r="C1197" s="7">
        <v>19</v>
      </c>
      <c r="D1197" s="7">
        <v>20</v>
      </c>
      <c r="E1197" s="7">
        <v>50</v>
      </c>
      <c r="F1197" s="7">
        <v>10</v>
      </c>
      <c r="G1197" s="7">
        <v>0</v>
      </c>
      <c r="H1197" s="7">
        <f t="shared" si="162"/>
        <v>7</v>
      </c>
      <c r="I1197" s="16">
        <f t="shared" si="163"/>
        <v>44976</v>
      </c>
      <c r="J1197" s="17">
        <v>1.2267999999999999</v>
      </c>
      <c r="K1197" s="18">
        <f>G1197*结论【关键目标】!C$27*0.7735*0.001</f>
        <v>0</v>
      </c>
      <c r="L1197" s="5">
        <v>-17123.85324</v>
      </c>
      <c r="M1197" s="5">
        <f>ABS(IF(L1197&lt;=0,L1197/耗电量关键数据!$B$6/1000,L1197/耗电量关键数据!$B$5/1000))</f>
        <v>6.8495412959999999</v>
      </c>
      <c r="N1197" s="19">
        <f>耗电量关键数据!$B$14</f>
        <v>1.1688450000000001</v>
      </c>
      <c r="O1197" s="19">
        <f>耗电量关键数据!$B$15</f>
        <v>0.37403039999999999</v>
      </c>
      <c r="P1197" s="19">
        <f t="shared" si="164"/>
        <v>8.3924166959999997</v>
      </c>
      <c r="Q1197" s="19">
        <f t="shared" si="168"/>
        <v>8.3924166959999997</v>
      </c>
      <c r="R1197" s="20">
        <f t="shared" si="165"/>
        <v>-8.3924166959999997</v>
      </c>
      <c r="S1197" s="20">
        <f t="shared" si="169"/>
        <v>8.3924166959999997</v>
      </c>
      <c r="T1197" s="20">
        <f>IF((T1196+R1197)&lt;0,0,IF((T1196+R1197)&gt;结论【关键目标】!C$28,结论【关键目标】!C$28,T1196+R1197))</f>
        <v>9.279546176800002</v>
      </c>
      <c r="U1197" s="19">
        <f>IF((T1196+R1197)&lt;结论【关键目标】!$C$28,0,(发电量计算【计算逻辑页】!R1197+发电量计算【计算逻辑页】!T1196-结论【关键目标】!$C$28))</f>
        <v>0</v>
      </c>
      <c r="V1197" s="5">
        <f t="shared" si="166"/>
        <v>0</v>
      </c>
      <c r="W1197" s="5">
        <f t="shared" si="167"/>
        <v>0</v>
      </c>
      <c r="X1197" s="5">
        <f t="shared" si="170"/>
        <v>7.3584709590527995</v>
      </c>
    </row>
    <row r="1198" spans="1:24" x14ac:dyDescent="0.15">
      <c r="A1198" s="7">
        <v>1197</v>
      </c>
      <c r="B1198" s="7">
        <v>2</v>
      </c>
      <c r="C1198" s="7">
        <v>19</v>
      </c>
      <c r="D1198" s="7">
        <v>21</v>
      </c>
      <c r="E1198" s="7">
        <v>50</v>
      </c>
      <c r="F1198" s="7">
        <v>9.6</v>
      </c>
      <c r="G1198" s="7">
        <v>0</v>
      </c>
      <c r="H1198" s="7">
        <f t="shared" si="162"/>
        <v>7</v>
      </c>
      <c r="I1198" s="16">
        <f t="shared" si="163"/>
        <v>44976</v>
      </c>
      <c r="J1198" s="17">
        <v>1.2267999999999999</v>
      </c>
      <c r="K1198" s="18">
        <f>G1198*结论【关键目标】!C$27*0.7735*0.001</f>
        <v>0</v>
      </c>
      <c r="L1198" s="5">
        <v>-20937.786319999999</v>
      </c>
      <c r="M1198" s="5">
        <f>ABS(IF(L1198&lt;=0,L1198/耗电量关键数据!$B$6/1000,L1198/耗电量关键数据!$B$5/1000))</f>
        <v>8.3751145279999992</v>
      </c>
      <c r="N1198" s="19">
        <f>耗电量关键数据!$B$14</f>
        <v>1.1688450000000001</v>
      </c>
      <c r="O1198" s="19">
        <f>耗电量关键数据!$B$15</f>
        <v>0.37403039999999999</v>
      </c>
      <c r="P1198" s="19">
        <f t="shared" si="164"/>
        <v>9.917989927999999</v>
      </c>
      <c r="Q1198" s="19">
        <f t="shared" si="168"/>
        <v>9.917989927999999</v>
      </c>
      <c r="R1198" s="20">
        <f t="shared" si="165"/>
        <v>-9.917989927999999</v>
      </c>
      <c r="S1198" s="20">
        <f t="shared" si="169"/>
        <v>9.917989927999999</v>
      </c>
      <c r="T1198" s="20">
        <f>IF((T1197+R1198)&lt;0,0,IF((T1197+R1198)&gt;结论【关键目标】!C$28,结论【关键目标】!C$28,T1197+R1198))</f>
        <v>0</v>
      </c>
      <c r="U1198" s="19">
        <f>IF((T1197+R1198)&lt;结论【关键目标】!$C$28,0,(发电量计算【计算逻辑页】!R1198+发电量计算【计算逻辑页】!T1197-结论【关键目标】!$C$28))</f>
        <v>0</v>
      </c>
      <c r="V1198" s="5">
        <f t="shared" si="166"/>
        <v>0</v>
      </c>
      <c r="W1198" s="5">
        <f t="shared" si="167"/>
        <v>0</v>
      </c>
      <c r="X1198" s="5">
        <f t="shared" si="170"/>
        <v>0</v>
      </c>
    </row>
    <row r="1199" spans="1:24" x14ac:dyDescent="0.15">
      <c r="A1199" s="7">
        <v>1198</v>
      </c>
      <c r="B1199" s="7">
        <v>2</v>
      </c>
      <c r="C1199" s="7">
        <v>19</v>
      </c>
      <c r="D1199" s="7">
        <v>22</v>
      </c>
      <c r="E1199" s="7">
        <v>50</v>
      </c>
      <c r="F1199" s="7">
        <v>8</v>
      </c>
      <c r="G1199" s="7">
        <v>0</v>
      </c>
      <c r="H1199" s="7">
        <f t="shared" si="162"/>
        <v>7</v>
      </c>
      <c r="I1199" s="16">
        <f t="shared" si="163"/>
        <v>44976</v>
      </c>
      <c r="J1199" s="17">
        <v>0.70809999999999995</v>
      </c>
      <c r="K1199" s="18">
        <f>G1199*结论【关键目标】!C$27*0.7735*0.001</f>
        <v>0</v>
      </c>
      <c r="L1199" s="5">
        <v>-23117.044979999999</v>
      </c>
      <c r="M1199" s="5">
        <f>ABS(IF(L1199&lt;=0,L1199/耗电量关键数据!$B$6/1000,L1199/耗电量关键数据!$B$5/1000))</f>
        <v>9.2468179920000004</v>
      </c>
      <c r="N1199" s="19">
        <f>耗电量关键数据!$B$14</f>
        <v>1.1688450000000001</v>
      </c>
      <c r="O1199" s="19">
        <f>耗电量关键数据!$B$15</f>
        <v>0.37403039999999999</v>
      </c>
      <c r="P1199" s="19">
        <f t="shared" si="164"/>
        <v>10.789693392000002</v>
      </c>
      <c r="Q1199" s="19">
        <f t="shared" si="168"/>
        <v>0</v>
      </c>
      <c r="R1199" s="20">
        <f t="shared" si="165"/>
        <v>0</v>
      </c>
      <c r="S1199" s="20">
        <f t="shared" si="169"/>
        <v>0</v>
      </c>
      <c r="T1199" s="20">
        <f>IF((T1198+R1199)&lt;0,0,IF((T1198+R1199)&gt;结论【关键目标】!C$28,结论【关键目标】!C$28,T1198+R1199))</f>
        <v>0</v>
      </c>
      <c r="U1199" s="19">
        <f>IF((T1198+R1199)&lt;结论【关键目标】!$C$28,0,(发电量计算【计算逻辑页】!R1199+发电量计算【计算逻辑页】!T1198-结论【关键目标】!$C$28))</f>
        <v>0</v>
      </c>
      <c r="V1199" s="5">
        <f t="shared" si="166"/>
        <v>0</v>
      </c>
      <c r="W1199" s="5">
        <f t="shared" si="167"/>
        <v>0</v>
      </c>
      <c r="X1199" s="5">
        <f t="shared" si="170"/>
        <v>0</v>
      </c>
    </row>
    <row r="1200" spans="1:24" x14ac:dyDescent="0.15">
      <c r="A1200" s="7">
        <v>1199</v>
      </c>
      <c r="B1200" s="7">
        <v>2</v>
      </c>
      <c r="C1200" s="7">
        <v>19</v>
      </c>
      <c r="D1200" s="7">
        <v>23</v>
      </c>
      <c r="E1200" s="7">
        <v>50</v>
      </c>
      <c r="F1200" s="7">
        <v>7</v>
      </c>
      <c r="G1200" s="7">
        <v>0</v>
      </c>
      <c r="H1200" s="7">
        <f t="shared" si="162"/>
        <v>7</v>
      </c>
      <c r="I1200" s="16">
        <f t="shared" si="163"/>
        <v>44976</v>
      </c>
      <c r="J1200" s="17">
        <v>0.70809999999999995</v>
      </c>
      <c r="K1200" s="18">
        <f>G1200*结论【关键目标】!C$27*0.7735*0.001</f>
        <v>0</v>
      </c>
      <c r="L1200" s="5">
        <v>-24957.733700000001</v>
      </c>
      <c r="M1200" s="5">
        <f>ABS(IF(L1200&lt;=0,L1200/耗电量关键数据!$B$6/1000,L1200/耗电量关键数据!$B$5/1000))</f>
        <v>9.9830934799999991</v>
      </c>
      <c r="N1200" s="19">
        <f>耗电量关键数据!$B$14</f>
        <v>1.1688450000000001</v>
      </c>
      <c r="O1200" s="19">
        <f>耗电量关键数据!$B$15</f>
        <v>0.37403039999999999</v>
      </c>
      <c r="P1200" s="19">
        <f t="shared" si="164"/>
        <v>11.525968879999999</v>
      </c>
      <c r="Q1200" s="19">
        <f t="shared" si="168"/>
        <v>0</v>
      </c>
      <c r="R1200" s="20">
        <f t="shared" si="165"/>
        <v>0</v>
      </c>
      <c r="S1200" s="20">
        <f t="shared" si="169"/>
        <v>0</v>
      </c>
      <c r="T1200" s="20">
        <f>IF((T1199+R1200)&lt;0,0,IF((T1199+R1200)&gt;结论【关键目标】!C$28,结论【关键目标】!C$28,T1199+R1200))</f>
        <v>0</v>
      </c>
      <c r="U1200" s="19">
        <f>IF((T1199+R1200)&lt;结论【关键目标】!$C$28,0,(发电量计算【计算逻辑页】!R1200+发电量计算【计算逻辑页】!T1199-结论【关键目标】!$C$28))</f>
        <v>0</v>
      </c>
      <c r="V1200" s="5">
        <f t="shared" si="166"/>
        <v>0</v>
      </c>
      <c r="W1200" s="5">
        <f t="shared" si="167"/>
        <v>0</v>
      </c>
      <c r="X1200" s="5">
        <f t="shared" si="170"/>
        <v>0</v>
      </c>
    </row>
    <row r="1201" spans="1:24" x14ac:dyDescent="0.15">
      <c r="A1201" s="7">
        <v>1200</v>
      </c>
      <c r="B1201" s="7">
        <v>2</v>
      </c>
      <c r="C1201" s="7">
        <v>19</v>
      </c>
      <c r="D1201" s="7">
        <v>24</v>
      </c>
      <c r="E1201" s="7">
        <v>50</v>
      </c>
      <c r="F1201" s="7">
        <v>4.8</v>
      </c>
      <c r="G1201" s="7">
        <v>0</v>
      </c>
      <c r="H1201" s="7">
        <f t="shared" si="162"/>
        <v>7</v>
      </c>
      <c r="I1201" s="16">
        <f t="shared" si="163"/>
        <v>44976</v>
      </c>
      <c r="J1201" s="17">
        <v>0.2407</v>
      </c>
      <c r="K1201" s="18">
        <f>G1201*结论【关键目标】!C$27*0.7735*0.001</f>
        <v>0</v>
      </c>
      <c r="L1201" s="5">
        <v>-26894.49855</v>
      </c>
      <c r="M1201" s="5">
        <f>ABS(IF(L1201&lt;=0,L1201/耗电量关键数据!$B$6/1000,L1201/耗电量关键数据!$B$5/1000))</f>
        <v>10.75779942</v>
      </c>
      <c r="N1201" s="19">
        <f>耗电量关键数据!$B$14</f>
        <v>1.1688450000000001</v>
      </c>
      <c r="O1201" s="19">
        <f>耗电量关键数据!$B$15</f>
        <v>0.37403039999999999</v>
      </c>
      <c r="P1201" s="19">
        <f t="shared" si="164"/>
        <v>12.300674819999999</v>
      </c>
      <c r="Q1201" s="19">
        <f t="shared" si="168"/>
        <v>0</v>
      </c>
      <c r="R1201" s="20">
        <f t="shared" si="165"/>
        <v>0</v>
      </c>
      <c r="S1201" s="20">
        <f t="shared" si="169"/>
        <v>0</v>
      </c>
      <c r="T1201" s="20">
        <f>IF((T1200+R1201)&lt;0,0,IF((T1200+R1201)&gt;结论【关键目标】!C$28,结论【关键目标】!C$28,T1200+R1201))</f>
        <v>0</v>
      </c>
      <c r="U1201" s="19">
        <f>IF((T1200+R1201)&lt;结论【关键目标】!$C$28,0,(发电量计算【计算逻辑页】!R1201+发电量计算【计算逻辑页】!T1200-结论【关键目标】!$C$28))</f>
        <v>0</v>
      </c>
      <c r="V1201" s="5">
        <f t="shared" si="166"/>
        <v>0</v>
      </c>
      <c r="W1201" s="5">
        <f t="shared" si="167"/>
        <v>0</v>
      </c>
      <c r="X1201" s="5">
        <f t="shared" si="170"/>
        <v>0</v>
      </c>
    </row>
    <row r="1202" spans="1:24" x14ac:dyDescent="0.15">
      <c r="A1202" s="7">
        <v>1201</v>
      </c>
      <c r="B1202" s="7">
        <v>2</v>
      </c>
      <c r="C1202" s="7">
        <v>20</v>
      </c>
      <c r="D1202" s="7">
        <v>1</v>
      </c>
      <c r="E1202" s="7">
        <v>51</v>
      </c>
      <c r="F1202" s="7">
        <v>9</v>
      </c>
      <c r="G1202" s="7">
        <v>0</v>
      </c>
      <c r="H1202" s="7">
        <f t="shared" si="162"/>
        <v>1</v>
      </c>
      <c r="I1202" s="16">
        <f t="shared" si="163"/>
        <v>44977</v>
      </c>
      <c r="J1202" s="17">
        <v>0.2407</v>
      </c>
      <c r="K1202" s="18">
        <f>G1202*结论【关键目标】!C$27*0.7735*0.001</f>
        <v>0</v>
      </c>
      <c r="L1202" s="5">
        <v>-28386.313559999999</v>
      </c>
      <c r="M1202" s="5">
        <f>ABS(IF(L1202&lt;=0,L1202/耗电量关键数据!$B$6/1000,L1202/耗电量关键数据!$B$5/1000))</f>
        <v>11.354525424</v>
      </c>
      <c r="N1202" s="5">
        <f>电气设备逐时使用率计算!H1178</f>
        <v>1.1688450000000001</v>
      </c>
      <c r="O1202" s="5">
        <f>灯光逐时使用率计算!H1178</f>
        <v>0.37403039999999999</v>
      </c>
      <c r="P1202" s="19">
        <f t="shared" si="164"/>
        <v>12.897400824</v>
      </c>
      <c r="Q1202" s="19">
        <f t="shared" si="168"/>
        <v>0</v>
      </c>
      <c r="R1202" s="20">
        <f t="shared" si="165"/>
        <v>0</v>
      </c>
      <c r="S1202" s="20">
        <f t="shared" si="169"/>
        <v>0</v>
      </c>
      <c r="T1202" s="20">
        <f>IF((T1201+R1202)&lt;0,0,IF((T1201+R1202)&gt;结论【关键目标】!C$28,结论【关键目标】!C$28,T1201+R1202))</f>
        <v>0</v>
      </c>
      <c r="U1202" s="19">
        <f>IF((T1201+R1202)&lt;结论【关键目标】!$C$28,0,(发电量计算【计算逻辑页】!R1202+发电量计算【计算逻辑页】!T1201-结论【关键目标】!$C$28))</f>
        <v>0</v>
      </c>
      <c r="V1202" s="5">
        <f t="shared" si="166"/>
        <v>0</v>
      </c>
      <c r="W1202" s="5">
        <f t="shared" si="167"/>
        <v>0</v>
      </c>
      <c r="X1202" s="5">
        <f t="shared" si="170"/>
        <v>0</v>
      </c>
    </row>
    <row r="1203" spans="1:24" x14ac:dyDescent="0.15">
      <c r="A1203" s="7">
        <v>1202</v>
      </c>
      <c r="B1203" s="7">
        <v>2</v>
      </c>
      <c r="C1203" s="7">
        <v>20</v>
      </c>
      <c r="D1203" s="7">
        <v>2</v>
      </c>
      <c r="E1203" s="7">
        <v>51</v>
      </c>
      <c r="F1203" s="7">
        <v>9</v>
      </c>
      <c r="G1203" s="7">
        <v>0</v>
      </c>
      <c r="H1203" s="7">
        <f t="shared" si="162"/>
        <v>1</v>
      </c>
      <c r="I1203" s="16">
        <f t="shared" si="163"/>
        <v>44977</v>
      </c>
      <c r="J1203" s="17">
        <v>0.2407</v>
      </c>
      <c r="K1203" s="18">
        <f>G1203*结论【关键目标】!C$27*0.7735*0.001</f>
        <v>0</v>
      </c>
      <c r="L1203" s="5">
        <v>-30126.078409999998</v>
      </c>
      <c r="M1203" s="5">
        <f>ABS(IF(L1203&lt;=0,L1203/耗电量关键数据!$B$6/1000,L1203/耗电量关键数据!$B$5/1000))</f>
        <v>12.050431364</v>
      </c>
      <c r="N1203" s="5">
        <f>电气设备逐时使用率计算!H1179</f>
        <v>1.1688450000000001</v>
      </c>
      <c r="O1203" s="5">
        <f>灯光逐时使用率计算!H1179</f>
        <v>0.37403039999999999</v>
      </c>
      <c r="P1203" s="19">
        <f t="shared" si="164"/>
        <v>13.593306763999999</v>
      </c>
      <c r="Q1203" s="19">
        <f t="shared" si="168"/>
        <v>0</v>
      </c>
      <c r="R1203" s="20">
        <f t="shared" si="165"/>
        <v>0</v>
      </c>
      <c r="S1203" s="20">
        <f t="shared" si="169"/>
        <v>0</v>
      </c>
      <c r="T1203" s="20">
        <f>IF((T1202+R1203)&lt;0,0,IF((T1202+R1203)&gt;结论【关键目标】!C$28,结论【关键目标】!C$28,T1202+R1203))</f>
        <v>0</v>
      </c>
      <c r="U1203" s="19">
        <f>IF((T1202+R1203)&lt;结论【关键目标】!$C$28,0,(发电量计算【计算逻辑页】!R1203+发电量计算【计算逻辑页】!T1202-结论【关键目标】!$C$28))</f>
        <v>0</v>
      </c>
      <c r="V1203" s="5">
        <f t="shared" si="166"/>
        <v>0</v>
      </c>
      <c r="W1203" s="5">
        <f t="shared" si="167"/>
        <v>0</v>
      </c>
      <c r="X1203" s="5">
        <f t="shared" si="170"/>
        <v>0</v>
      </c>
    </row>
    <row r="1204" spans="1:24" x14ac:dyDescent="0.15">
      <c r="A1204" s="7">
        <v>1203</v>
      </c>
      <c r="B1204" s="7">
        <v>2</v>
      </c>
      <c r="C1204" s="7">
        <v>20</v>
      </c>
      <c r="D1204" s="7">
        <v>3</v>
      </c>
      <c r="E1204" s="7">
        <v>51</v>
      </c>
      <c r="F1204" s="7">
        <v>7.2</v>
      </c>
      <c r="G1204" s="7">
        <v>0</v>
      </c>
      <c r="H1204" s="7">
        <f t="shared" si="162"/>
        <v>1</v>
      </c>
      <c r="I1204" s="16">
        <f t="shared" si="163"/>
        <v>44977</v>
      </c>
      <c r="J1204" s="17">
        <v>0.2407</v>
      </c>
      <c r="K1204" s="18">
        <f>G1204*结论【关键目标】!C$27*0.7735*0.001</f>
        <v>0</v>
      </c>
      <c r="L1204" s="5">
        <v>-31777.830409999999</v>
      </c>
      <c r="M1204" s="5">
        <f>ABS(IF(L1204&lt;=0,L1204/耗电量关键数据!$B$6/1000,L1204/耗电量关键数据!$B$5/1000))</f>
        <v>12.711132163999999</v>
      </c>
      <c r="N1204" s="5">
        <f>电气设备逐时使用率计算!H1180</f>
        <v>1.1688450000000001</v>
      </c>
      <c r="O1204" s="5">
        <f>灯光逐时使用率计算!H1180</f>
        <v>0.37403039999999999</v>
      </c>
      <c r="P1204" s="19">
        <f t="shared" si="164"/>
        <v>14.254007564</v>
      </c>
      <c r="Q1204" s="19">
        <f t="shared" si="168"/>
        <v>0</v>
      </c>
      <c r="R1204" s="20">
        <f t="shared" si="165"/>
        <v>0</v>
      </c>
      <c r="S1204" s="20">
        <f t="shared" si="169"/>
        <v>0</v>
      </c>
      <c r="T1204" s="20">
        <f>IF((T1203+R1204)&lt;0,0,IF((T1203+R1204)&gt;结论【关键目标】!C$28,结论【关键目标】!C$28,T1203+R1204))</f>
        <v>0</v>
      </c>
      <c r="U1204" s="19">
        <f>IF((T1203+R1204)&lt;结论【关键目标】!$C$28,0,(发电量计算【计算逻辑页】!R1204+发电量计算【计算逻辑页】!T1203-结论【关键目标】!$C$28))</f>
        <v>0</v>
      </c>
      <c r="V1204" s="5">
        <f t="shared" si="166"/>
        <v>0</v>
      </c>
      <c r="W1204" s="5">
        <f t="shared" si="167"/>
        <v>0</v>
      </c>
      <c r="X1204" s="5">
        <f t="shared" si="170"/>
        <v>0</v>
      </c>
    </row>
    <row r="1205" spans="1:24" x14ac:dyDescent="0.15">
      <c r="A1205" s="7">
        <v>1204</v>
      </c>
      <c r="B1205" s="7">
        <v>2</v>
      </c>
      <c r="C1205" s="7">
        <v>20</v>
      </c>
      <c r="D1205" s="7">
        <v>4</v>
      </c>
      <c r="E1205" s="7">
        <v>51</v>
      </c>
      <c r="F1205" s="7">
        <v>7.7</v>
      </c>
      <c r="G1205" s="7">
        <v>0</v>
      </c>
      <c r="H1205" s="7">
        <f t="shared" si="162"/>
        <v>1</v>
      </c>
      <c r="I1205" s="16">
        <f t="shared" si="163"/>
        <v>44977</v>
      </c>
      <c r="J1205" s="17">
        <v>0.2407</v>
      </c>
      <c r="K1205" s="18">
        <f>G1205*结论【关键目标】!C$27*0.7735*0.001</f>
        <v>0</v>
      </c>
      <c r="L1205" s="5">
        <v>-32962.462220000001</v>
      </c>
      <c r="M1205" s="5">
        <f>ABS(IF(L1205&lt;=0,L1205/耗电量关键数据!$B$6/1000,L1205/耗电量关键数据!$B$5/1000))</f>
        <v>13.184984888000001</v>
      </c>
      <c r="N1205" s="5">
        <f>电气设备逐时使用率计算!H1181</f>
        <v>1.1688450000000001</v>
      </c>
      <c r="O1205" s="5">
        <f>灯光逐时使用率计算!H1181</f>
        <v>0.37403039999999999</v>
      </c>
      <c r="P1205" s="19">
        <f t="shared" si="164"/>
        <v>14.727860288</v>
      </c>
      <c r="Q1205" s="19">
        <f t="shared" si="168"/>
        <v>0</v>
      </c>
      <c r="R1205" s="20">
        <f t="shared" si="165"/>
        <v>0</v>
      </c>
      <c r="S1205" s="20">
        <f t="shared" si="169"/>
        <v>0</v>
      </c>
      <c r="T1205" s="20">
        <f>IF((T1204+R1205)&lt;0,0,IF((T1204+R1205)&gt;结论【关键目标】!C$28,结论【关键目标】!C$28,T1204+R1205))</f>
        <v>0</v>
      </c>
      <c r="U1205" s="19">
        <f>IF((T1204+R1205)&lt;结论【关键目标】!$C$28,0,(发电量计算【计算逻辑页】!R1205+发电量计算【计算逻辑页】!T1204-结论【关键目标】!$C$28))</f>
        <v>0</v>
      </c>
      <c r="V1205" s="5">
        <f t="shared" si="166"/>
        <v>0</v>
      </c>
      <c r="W1205" s="5">
        <f t="shared" si="167"/>
        <v>0</v>
      </c>
      <c r="X1205" s="5">
        <f t="shared" si="170"/>
        <v>0</v>
      </c>
    </row>
    <row r="1206" spans="1:24" x14ac:dyDescent="0.15">
      <c r="A1206" s="7">
        <v>1205</v>
      </c>
      <c r="B1206" s="7">
        <v>2</v>
      </c>
      <c r="C1206" s="7">
        <v>20</v>
      </c>
      <c r="D1206" s="7">
        <v>5</v>
      </c>
      <c r="E1206" s="7">
        <v>51</v>
      </c>
      <c r="F1206" s="7">
        <v>8.1999999999999993</v>
      </c>
      <c r="G1206" s="7">
        <v>0</v>
      </c>
      <c r="H1206" s="7">
        <f t="shared" si="162"/>
        <v>1</v>
      </c>
      <c r="I1206" s="16">
        <f t="shared" si="163"/>
        <v>44977</v>
      </c>
      <c r="J1206" s="17">
        <v>0.2407</v>
      </c>
      <c r="K1206" s="18">
        <f>G1206*结论【关键目标】!C$27*0.7735*0.001</f>
        <v>0</v>
      </c>
      <c r="L1206" s="5">
        <v>-34309.43389</v>
      </c>
      <c r="M1206" s="5">
        <f>ABS(IF(L1206&lt;=0,L1206/耗电量关键数据!$B$6/1000,L1206/耗电量关键数据!$B$5/1000))</f>
        <v>13.723773555999999</v>
      </c>
      <c r="N1206" s="5">
        <f>电气设备逐时使用率计算!H1182</f>
        <v>1.1688450000000001</v>
      </c>
      <c r="O1206" s="5">
        <f>灯光逐时使用率计算!H1182</f>
        <v>0.37403039999999999</v>
      </c>
      <c r="P1206" s="19">
        <f t="shared" si="164"/>
        <v>15.266648955999999</v>
      </c>
      <c r="Q1206" s="19">
        <f t="shared" si="168"/>
        <v>0</v>
      </c>
      <c r="R1206" s="20">
        <f t="shared" si="165"/>
        <v>0</v>
      </c>
      <c r="S1206" s="20">
        <f t="shared" si="169"/>
        <v>0</v>
      </c>
      <c r="T1206" s="20">
        <f>IF((T1205+R1206)&lt;0,0,IF((T1205+R1206)&gt;结论【关键目标】!C$28,结论【关键目标】!C$28,T1205+R1206))</f>
        <v>0</v>
      </c>
      <c r="U1206" s="19">
        <f>IF((T1205+R1206)&lt;结论【关键目标】!$C$28,0,(发电量计算【计算逻辑页】!R1206+发电量计算【计算逻辑页】!T1205-结论【关键目标】!$C$28))</f>
        <v>0</v>
      </c>
      <c r="V1206" s="5">
        <f t="shared" si="166"/>
        <v>0</v>
      </c>
      <c r="W1206" s="5">
        <f t="shared" si="167"/>
        <v>0</v>
      </c>
      <c r="X1206" s="5">
        <f t="shared" si="170"/>
        <v>0</v>
      </c>
    </row>
    <row r="1207" spans="1:24" x14ac:dyDescent="0.15">
      <c r="A1207" s="7">
        <v>1206</v>
      </c>
      <c r="B1207" s="7">
        <v>2</v>
      </c>
      <c r="C1207" s="7">
        <v>20</v>
      </c>
      <c r="D1207" s="7">
        <v>6</v>
      </c>
      <c r="E1207" s="7">
        <v>51</v>
      </c>
      <c r="F1207" s="7">
        <v>8.6999999999999993</v>
      </c>
      <c r="G1207" s="7">
        <v>0</v>
      </c>
      <c r="H1207" s="7">
        <f t="shared" si="162"/>
        <v>1</v>
      </c>
      <c r="I1207" s="16">
        <f t="shared" si="163"/>
        <v>44977</v>
      </c>
      <c r="J1207" s="17">
        <v>0.2407</v>
      </c>
      <c r="K1207" s="18">
        <f>G1207*结论【关键目标】!C$27*0.7735*0.001</f>
        <v>0</v>
      </c>
      <c r="L1207" s="5">
        <v>-35177.856440000003</v>
      </c>
      <c r="M1207" s="5">
        <f>ABS(IF(L1207&lt;=0,L1207/耗电量关键数据!$B$6/1000,L1207/耗电量关键数据!$B$5/1000))</f>
        <v>14.071142576000002</v>
      </c>
      <c r="N1207" s="5">
        <f>电气设备逐时使用率计算!H1183</f>
        <v>1.1688450000000001</v>
      </c>
      <c r="O1207" s="5">
        <f>灯光逐时使用率计算!H1183</f>
        <v>0.37403039999999999</v>
      </c>
      <c r="P1207" s="19">
        <f t="shared" si="164"/>
        <v>15.614017976000001</v>
      </c>
      <c r="Q1207" s="19">
        <f t="shared" si="168"/>
        <v>0</v>
      </c>
      <c r="R1207" s="20">
        <f t="shared" si="165"/>
        <v>0</v>
      </c>
      <c r="S1207" s="20">
        <f t="shared" si="169"/>
        <v>0</v>
      </c>
      <c r="T1207" s="20">
        <f>IF((T1206+R1207)&lt;0,0,IF((T1206+R1207)&gt;结论【关键目标】!C$28,结论【关键目标】!C$28,T1206+R1207))</f>
        <v>0</v>
      </c>
      <c r="U1207" s="19">
        <f>IF((T1206+R1207)&lt;结论【关键目标】!$C$28,0,(发电量计算【计算逻辑页】!R1207+发电量计算【计算逻辑页】!T1206-结论【关键目标】!$C$28))</f>
        <v>0</v>
      </c>
      <c r="V1207" s="5">
        <f t="shared" si="166"/>
        <v>0</v>
      </c>
      <c r="W1207" s="5">
        <f t="shared" si="167"/>
        <v>0</v>
      </c>
      <c r="X1207" s="5">
        <f t="shared" si="170"/>
        <v>0</v>
      </c>
    </row>
    <row r="1208" spans="1:24" x14ac:dyDescent="0.15">
      <c r="A1208" s="7">
        <v>1207</v>
      </c>
      <c r="B1208" s="7">
        <v>2</v>
      </c>
      <c r="C1208" s="7">
        <v>20</v>
      </c>
      <c r="D1208" s="7">
        <v>7</v>
      </c>
      <c r="E1208" s="7">
        <v>51</v>
      </c>
      <c r="F1208" s="7">
        <v>6</v>
      </c>
      <c r="G1208" s="7">
        <v>71.5</v>
      </c>
      <c r="H1208" s="7">
        <f t="shared" si="162"/>
        <v>1</v>
      </c>
      <c r="I1208" s="16">
        <f t="shared" si="163"/>
        <v>44977</v>
      </c>
      <c r="J1208" s="17">
        <v>0.2407</v>
      </c>
      <c r="K1208" s="18">
        <f>G1208*结论【关键目标】!C$27*0.7735*0.001</f>
        <v>6.6366300000000003</v>
      </c>
      <c r="L1208" s="5">
        <v>-30768.101129999999</v>
      </c>
      <c r="M1208" s="5">
        <f>ABS(IF(L1208&lt;=0,L1208/耗电量关键数据!$B$6/1000,L1208/耗电量关键数据!$B$5/1000))</f>
        <v>12.307240452</v>
      </c>
      <c r="N1208" s="5">
        <f>电气设备逐时使用率计算!H1184</f>
        <v>2.3376900000000003</v>
      </c>
      <c r="O1208" s="5">
        <f>灯光逐时使用率计算!H1184</f>
        <v>1.2467680000000001</v>
      </c>
      <c r="P1208" s="19">
        <f t="shared" si="164"/>
        <v>15.891698452</v>
      </c>
      <c r="Q1208" s="19">
        <f t="shared" si="168"/>
        <v>0</v>
      </c>
      <c r="R1208" s="20">
        <f t="shared" si="165"/>
        <v>6.6366300000000003</v>
      </c>
      <c r="S1208" s="20">
        <f t="shared" si="169"/>
        <v>0</v>
      </c>
      <c r="T1208" s="20">
        <f>IF((T1207+R1208)&lt;0,0,IF((T1207+R1208)&gt;结论【关键目标】!C$28,结论【关键目标】!C$28,T1207+R1208))</f>
        <v>6.6366300000000003</v>
      </c>
      <c r="U1208" s="19">
        <f>IF((T1207+R1208)&lt;结论【关键目标】!$C$28,0,(发电量计算【计算逻辑页】!R1208+发电量计算【计算逻辑页】!T1207-结论【关键目标】!$C$28))</f>
        <v>0</v>
      </c>
      <c r="V1208" s="5">
        <f t="shared" si="166"/>
        <v>0</v>
      </c>
      <c r="W1208" s="5">
        <f t="shared" si="167"/>
        <v>1.5974368409999999</v>
      </c>
      <c r="X1208" s="5">
        <f t="shared" si="170"/>
        <v>0</v>
      </c>
    </row>
    <row r="1209" spans="1:24" x14ac:dyDescent="0.15">
      <c r="A1209" s="7">
        <v>1208</v>
      </c>
      <c r="B1209" s="7">
        <v>2</v>
      </c>
      <c r="C1209" s="7">
        <v>20</v>
      </c>
      <c r="D1209" s="7">
        <v>8</v>
      </c>
      <c r="E1209" s="7">
        <v>51</v>
      </c>
      <c r="F1209" s="7">
        <v>6</v>
      </c>
      <c r="G1209" s="7">
        <v>232.5</v>
      </c>
      <c r="H1209" s="7">
        <f t="shared" si="162"/>
        <v>1</v>
      </c>
      <c r="I1209" s="16">
        <f t="shared" si="163"/>
        <v>44977</v>
      </c>
      <c r="J1209" s="17">
        <v>0.70809999999999995</v>
      </c>
      <c r="K1209" s="18">
        <f>G1209*结论【关键目标】!C$27*0.7735*0.001</f>
        <v>21.580649999999999</v>
      </c>
      <c r="L1209" s="5">
        <v>-29122.96645</v>
      </c>
      <c r="M1209" s="5">
        <f>ABS(IF(L1209&lt;=0,L1209/耗电量关键数据!$B$6/1000,L1209/耗电量关键数据!$B$5/1000))</f>
        <v>11.64918658</v>
      </c>
      <c r="N1209" s="5">
        <f>电气设备逐时使用率计算!H1185</f>
        <v>11.688450000000001</v>
      </c>
      <c r="O1209" s="5">
        <f>灯光逐时使用率计算!H1185</f>
        <v>6.2338399999999998</v>
      </c>
      <c r="P1209" s="19">
        <f t="shared" si="164"/>
        <v>29.571476580000002</v>
      </c>
      <c r="Q1209" s="19">
        <f t="shared" si="168"/>
        <v>0</v>
      </c>
      <c r="R1209" s="20">
        <f t="shared" si="165"/>
        <v>21.580649999999999</v>
      </c>
      <c r="S1209" s="20">
        <f t="shared" si="169"/>
        <v>0</v>
      </c>
      <c r="T1209" s="20">
        <f>IF((T1208+R1209)&lt;0,0,IF((T1208+R1209)&gt;结论【关键目标】!C$28,结论【关键目标】!C$28,T1208+R1209))</f>
        <v>22</v>
      </c>
      <c r="U1209" s="19">
        <f>IF((T1208+R1209)&lt;结论【关键目标】!$C$28,0,(发电量计算【计算逻辑页】!R1209+发电量计算【计算逻辑页】!T1208-结论【关键目标】!$C$28))</f>
        <v>6.2172799999999988</v>
      </c>
      <c r="V1209" s="5">
        <f t="shared" si="166"/>
        <v>2.1760479999999993</v>
      </c>
      <c r="W1209" s="5">
        <f t="shared" si="167"/>
        <v>15.281258264999998</v>
      </c>
      <c r="X1209" s="5">
        <f t="shared" si="170"/>
        <v>0</v>
      </c>
    </row>
    <row r="1210" spans="1:24" x14ac:dyDescent="0.15">
      <c r="A1210" s="7">
        <v>1209</v>
      </c>
      <c r="B1210" s="7">
        <v>2</v>
      </c>
      <c r="C1210" s="7">
        <v>20</v>
      </c>
      <c r="D1210" s="7">
        <v>9</v>
      </c>
      <c r="E1210" s="7">
        <v>51</v>
      </c>
      <c r="F1210" s="7">
        <v>5.3</v>
      </c>
      <c r="G1210" s="7">
        <v>339.6</v>
      </c>
      <c r="H1210" s="7">
        <f t="shared" si="162"/>
        <v>1</v>
      </c>
      <c r="I1210" s="16">
        <f t="shared" si="163"/>
        <v>44977</v>
      </c>
      <c r="J1210" s="17">
        <v>0.70809999999999995</v>
      </c>
      <c r="K1210" s="18">
        <f>G1210*结论【关键目标】!C$27*0.7735*0.001</f>
        <v>31.521671999999999</v>
      </c>
      <c r="L1210" s="5">
        <v>-9037.203974</v>
      </c>
      <c r="M1210" s="5">
        <f>ABS(IF(L1210&lt;=0,L1210/耗电量关键数据!$B$6/1000,L1210/耗电量关键数据!$B$5/1000))</f>
        <v>3.6148815895999999</v>
      </c>
      <c r="N1210" s="5">
        <f>电气设备逐时使用率计算!H1186</f>
        <v>22.208055000000002</v>
      </c>
      <c r="O1210" s="5">
        <f>灯光逐时使用率计算!H1186</f>
        <v>11.844296</v>
      </c>
      <c r="P1210" s="19">
        <f t="shared" si="164"/>
        <v>37.667232589600005</v>
      </c>
      <c r="Q1210" s="19">
        <f t="shared" si="168"/>
        <v>0</v>
      </c>
      <c r="R1210" s="20">
        <f t="shared" si="165"/>
        <v>31.521671999999999</v>
      </c>
      <c r="S1210" s="20">
        <f t="shared" si="169"/>
        <v>0</v>
      </c>
      <c r="T1210" s="20">
        <f>IF((T1209+R1210)&lt;0,0,IF((T1209+R1210)&gt;结论【关键目标】!C$28,结论【关键目标】!C$28,T1209+R1210))</f>
        <v>22</v>
      </c>
      <c r="U1210" s="19">
        <f>IF((T1209+R1210)&lt;结论【关键目标】!$C$28,0,(发电量计算【计算逻辑页】!R1210+发电量计算【计算逻辑页】!T1209-结论【关键目标】!$C$28))</f>
        <v>31.521671999999995</v>
      </c>
      <c r="V1210" s="5">
        <f t="shared" si="166"/>
        <v>11.032585199999998</v>
      </c>
      <c r="W1210" s="5">
        <f t="shared" si="167"/>
        <v>22.320495943199997</v>
      </c>
      <c r="X1210" s="5">
        <f t="shared" si="170"/>
        <v>0</v>
      </c>
    </row>
    <row r="1211" spans="1:24" x14ac:dyDescent="0.15">
      <c r="A1211" s="7">
        <v>1210</v>
      </c>
      <c r="B1211" s="7">
        <v>2</v>
      </c>
      <c r="C1211" s="7">
        <v>20</v>
      </c>
      <c r="D1211" s="7">
        <v>10</v>
      </c>
      <c r="E1211" s="7">
        <v>51</v>
      </c>
      <c r="F1211" s="7">
        <v>6</v>
      </c>
      <c r="G1211" s="7">
        <v>492.7</v>
      </c>
      <c r="H1211" s="7">
        <f t="shared" si="162"/>
        <v>1</v>
      </c>
      <c r="I1211" s="16">
        <f t="shared" si="163"/>
        <v>44977</v>
      </c>
      <c r="J1211" s="17">
        <v>0.70809999999999995</v>
      </c>
      <c r="K1211" s="18">
        <f>G1211*结论【关键目标】!C$27*0.7735*0.001</f>
        <v>45.732413999999999</v>
      </c>
      <c r="L1211" s="5">
        <v>-2241.0561680000001</v>
      </c>
      <c r="M1211" s="5">
        <f>ABS(IF(L1211&lt;=0,L1211/耗电量关键数据!$B$6/1000,L1211/耗电量关键数据!$B$5/1000))</f>
        <v>0.89642246720000007</v>
      </c>
      <c r="N1211" s="5">
        <f>电气设备逐时使用率计算!H1187</f>
        <v>22.208055000000002</v>
      </c>
      <c r="O1211" s="5">
        <f>灯光逐时使用率计算!H1187</f>
        <v>11.844296</v>
      </c>
      <c r="P1211" s="19">
        <f t="shared" si="164"/>
        <v>34.948773467199999</v>
      </c>
      <c r="Q1211" s="19">
        <f t="shared" si="168"/>
        <v>0</v>
      </c>
      <c r="R1211" s="20">
        <f t="shared" si="165"/>
        <v>45.732413999999999</v>
      </c>
      <c r="S1211" s="20">
        <f t="shared" si="169"/>
        <v>0</v>
      </c>
      <c r="T1211" s="20">
        <f>IF((T1210+R1211)&lt;0,0,IF((T1210+R1211)&gt;结论【关键目标】!C$28,结论【关键目标】!C$28,T1210+R1211))</f>
        <v>22</v>
      </c>
      <c r="U1211" s="19">
        <f>IF((T1210+R1211)&lt;结论【关键目标】!$C$28,0,(发电量计算【计算逻辑页】!R1211+发电量计算【计算逻辑页】!T1210-结论【关键目标】!$C$28))</f>
        <v>45.732414000000006</v>
      </c>
      <c r="V1211" s="5">
        <f t="shared" si="166"/>
        <v>16.006344900000002</v>
      </c>
      <c r="W1211" s="5">
        <f t="shared" si="167"/>
        <v>24.747226492124316</v>
      </c>
      <c r="X1211" s="5">
        <f t="shared" si="170"/>
        <v>0</v>
      </c>
    </row>
    <row r="1212" spans="1:24" x14ac:dyDescent="0.15">
      <c r="A1212" s="7">
        <v>1211</v>
      </c>
      <c r="B1212" s="7">
        <v>2</v>
      </c>
      <c r="C1212" s="7">
        <v>20</v>
      </c>
      <c r="D1212" s="7">
        <v>11</v>
      </c>
      <c r="E1212" s="7">
        <v>51</v>
      </c>
      <c r="F1212" s="7">
        <v>8</v>
      </c>
      <c r="G1212" s="7">
        <v>625.1</v>
      </c>
      <c r="H1212" s="7">
        <f t="shared" si="162"/>
        <v>1</v>
      </c>
      <c r="I1212" s="16">
        <f t="shared" si="163"/>
        <v>44977</v>
      </c>
      <c r="J1212" s="17">
        <v>1.2267999999999999</v>
      </c>
      <c r="K1212" s="18">
        <f>G1212*结论【关键目标】!C$27*0.7735*0.001</f>
        <v>58.021782000000002</v>
      </c>
      <c r="L1212" s="5">
        <v>0</v>
      </c>
      <c r="M1212" s="5">
        <f>ABS(IF(L1212&lt;=0,L1212/耗电量关键数据!$B$6/1000,L1212/耗电量关键数据!$B$5/1000))</f>
        <v>0</v>
      </c>
      <c r="N1212" s="5">
        <f>电气设备逐时使用率计算!H1188</f>
        <v>22.208055000000002</v>
      </c>
      <c r="O1212" s="5">
        <f>灯光逐时使用率计算!H1188</f>
        <v>11.844296</v>
      </c>
      <c r="P1212" s="19">
        <f t="shared" si="164"/>
        <v>34.052351000000002</v>
      </c>
      <c r="Q1212" s="19">
        <f t="shared" si="168"/>
        <v>34.052351000000002</v>
      </c>
      <c r="R1212" s="20">
        <f t="shared" si="165"/>
        <v>23.969431</v>
      </c>
      <c r="S1212" s="20">
        <f t="shared" si="169"/>
        <v>0</v>
      </c>
      <c r="T1212" s="20">
        <f>IF((T1211+R1212)&lt;0,0,IF((T1211+R1212)&gt;结论【关键目标】!C$28,结论【关键目标】!C$28,T1211+R1212))</f>
        <v>22</v>
      </c>
      <c r="U1212" s="19">
        <f>IF((T1211+R1212)&lt;结论【关键目标】!$C$28,0,(发电量计算【计算逻辑页】!R1212+发电量计算【计算逻辑页】!T1211-结论【关键目标】!$C$28))</f>
        <v>23.969431</v>
      </c>
      <c r="V1212" s="5">
        <f t="shared" si="166"/>
        <v>8.3893008499999997</v>
      </c>
      <c r="W1212" s="5">
        <f t="shared" si="167"/>
        <v>41.775424206799997</v>
      </c>
      <c r="X1212" s="5">
        <f t="shared" si="170"/>
        <v>0</v>
      </c>
    </row>
    <row r="1213" spans="1:24" x14ac:dyDescent="0.15">
      <c r="A1213" s="7">
        <v>1212</v>
      </c>
      <c r="B1213" s="7">
        <v>2</v>
      </c>
      <c r="C1213" s="7">
        <v>20</v>
      </c>
      <c r="D1213" s="7">
        <v>12</v>
      </c>
      <c r="E1213" s="7">
        <v>51</v>
      </c>
      <c r="F1213" s="7">
        <v>8.1999999999999993</v>
      </c>
      <c r="G1213" s="7">
        <v>692.5</v>
      </c>
      <c r="H1213" s="7">
        <f t="shared" si="162"/>
        <v>1</v>
      </c>
      <c r="I1213" s="16">
        <f t="shared" si="163"/>
        <v>44977</v>
      </c>
      <c r="J1213" s="17">
        <v>1.2267999999999999</v>
      </c>
      <c r="K1213" s="18">
        <f>G1213*结论【关键目标】!C$27*0.7735*0.001</f>
        <v>64.277850000000001</v>
      </c>
      <c r="L1213" s="5">
        <v>0</v>
      </c>
      <c r="M1213" s="5">
        <f>ABS(IF(L1213&lt;=0,L1213/耗电量关键数据!$B$6/1000,L1213/耗电量关键数据!$B$5/1000))</f>
        <v>0</v>
      </c>
      <c r="N1213" s="5">
        <f>电气设备逐时使用率计算!H1189</f>
        <v>11.688450000000001</v>
      </c>
      <c r="O1213" s="5">
        <f>灯光逐时使用率计算!H1189</f>
        <v>9.9741440000000008</v>
      </c>
      <c r="P1213" s="19">
        <f t="shared" si="164"/>
        <v>21.662594000000002</v>
      </c>
      <c r="Q1213" s="19">
        <f t="shared" si="168"/>
        <v>21.662594000000002</v>
      </c>
      <c r="R1213" s="20">
        <f t="shared" si="165"/>
        <v>42.615256000000002</v>
      </c>
      <c r="S1213" s="20">
        <f t="shared" si="169"/>
        <v>0</v>
      </c>
      <c r="T1213" s="20">
        <f>IF((T1212+R1213)&lt;0,0,IF((T1212+R1213)&gt;结论【关键目标】!C$28,结论【关键目标】!C$28,T1212+R1213))</f>
        <v>22</v>
      </c>
      <c r="U1213" s="19">
        <f>IF((T1212+R1213)&lt;结论【关键目标】!$C$28,0,(发电量计算【计算逻辑页】!R1213+发电量计算【计算逻辑页】!T1212-结论【关键目标】!$C$28))</f>
        <v>42.615256000000002</v>
      </c>
      <c r="V1213" s="5">
        <f t="shared" si="166"/>
        <v>14.915339599999999</v>
      </c>
      <c r="W1213" s="5">
        <f t="shared" si="167"/>
        <v>26.5756703192</v>
      </c>
      <c r="X1213" s="5">
        <f t="shared" si="170"/>
        <v>0</v>
      </c>
    </row>
    <row r="1214" spans="1:24" x14ac:dyDescent="0.15">
      <c r="A1214" s="7">
        <v>1213</v>
      </c>
      <c r="B1214" s="7">
        <v>2</v>
      </c>
      <c r="C1214" s="7">
        <v>20</v>
      </c>
      <c r="D1214" s="7">
        <v>13</v>
      </c>
      <c r="E1214" s="7">
        <v>51</v>
      </c>
      <c r="F1214" s="7">
        <v>10</v>
      </c>
      <c r="G1214" s="7">
        <v>666</v>
      </c>
      <c r="H1214" s="7">
        <f t="shared" si="162"/>
        <v>1</v>
      </c>
      <c r="I1214" s="16">
        <f t="shared" si="163"/>
        <v>44977</v>
      </c>
      <c r="J1214" s="17">
        <v>1.2267999999999999</v>
      </c>
      <c r="K1214" s="18">
        <f>G1214*结论【关键目标】!C$27*0.7735*0.001</f>
        <v>61.818119999999993</v>
      </c>
      <c r="L1214" s="5">
        <v>0</v>
      </c>
      <c r="M1214" s="5">
        <f>ABS(IF(L1214&lt;=0,L1214/耗电量关键数据!$B$6/1000,L1214/耗电量关键数据!$B$5/1000))</f>
        <v>0</v>
      </c>
      <c r="N1214" s="5">
        <f>电气设备逐时使用率计算!H1190</f>
        <v>11.688450000000001</v>
      </c>
      <c r="O1214" s="5">
        <f>灯光逐时使用率计算!H1190</f>
        <v>9.9741440000000008</v>
      </c>
      <c r="P1214" s="19">
        <f t="shared" si="164"/>
        <v>21.662594000000002</v>
      </c>
      <c r="Q1214" s="19">
        <f t="shared" si="168"/>
        <v>21.662594000000002</v>
      </c>
      <c r="R1214" s="20">
        <f t="shared" si="165"/>
        <v>40.155525999999995</v>
      </c>
      <c r="S1214" s="20">
        <f t="shared" si="169"/>
        <v>0</v>
      </c>
      <c r="T1214" s="20">
        <f>IF((T1213+R1214)&lt;0,0,IF((T1213+R1214)&gt;结论【关键目标】!C$28,结论【关键目标】!C$28,T1213+R1214))</f>
        <v>22</v>
      </c>
      <c r="U1214" s="19">
        <f>IF((T1213+R1214)&lt;结论【关键目标】!$C$28,0,(发电量计算【计算逻辑页】!R1214+发电量计算【计算逻辑页】!T1213-结论【关键目标】!$C$28))</f>
        <v>40.155525999999995</v>
      </c>
      <c r="V1214" s="5">
        <f t="shared" si="166"/>
        <v>14.054434099999996</v>
      </c>
      <c r="W1214" s="5">
        <f t="shared" si="167"/>
        <v>26.5756703192</v>
      </c>
      <c r="X1214" s="5">
        <f t="shared" si="170"/>
        <v>0</v>
      </c>
    </row>
    <row r="1215" spans="1:24" x14ac:dyDescent="0.15">
      <c r="A1215" s="7">
        <v>1214</v>
      </c>
      <c r="B1215" s="7">
        <v>2</v>
      </c>
      <c r="C1215" s="7">
        <v>20</v>
      </c>
      <c r="D1215" s="7">
        <v>14</v>
      </c>
      <c r="E1215" s="7">
        <v>51</v>
      </c>
      <c r="F1215" s="7">
        <v>10</v>
      </c>
      <c r="G1215" s="7">
        <v>534.6</v>
      </c>
      <c r="H1215" s="7">
        <f t="shared" si="162"/>
        <v>1</v>
      </c>
      <c r="I1215" s="16">
        <f t="shared" si="163"/>
        <v>44977</v>
      </c>
      <c r="J1215" s="17">
        <v>1.2267999999999999</v>
      </c>
      <c r="K1215" s="18">
        <f>G1215*结论【关键目标】!C$27*0.7735*0.001</f>
        <v>49.621572</v>
      </c>
      <c r="L1215" s="5">
        <v>0</v>
      </c>
      <c r="M1215" s="5">
        <f>ABS(IF(L1215&lt;=0,L1215/耗电量关键数据!$B$6/1000,L1215/耗电量关键数据!$B$5/1000))</f>
        <v>0</v>
      </c>
      <c r="N1215" s="5">
        <f>电气设备逐时使用率计算!H1191</f>
        <v>22.208055000000002</v>
      </c>
      <c r="O1215" s="5">
        <f>灯光逐时使用率计算!H1191</f>
        <v>11.844296</v>
      </c>
      <c r="P1215" s="19">
        <f t="shared" si="164"/>
        <v>34.052351000000002</v>
      </c>
      <c r="Q1215" s="19">
        <f t="shared" si="168"/>
        <v>34.052351000000002</v>
      </c>
      <c r="R1215" s="20">
        <f t="shared" si="165"/>
        <v>15.569220999999999</v>
      </c>
      <c r="S1215" s="20">
        <f t="shared" si="169"/>
        <v>0</v>
      </c>
      <c r="T1215" s="20">
        <f>IF((T1214+R1215)&lt;0,0,IF((T1214+R1215)&gt;结论【关键目标】!C$28,结论【关键目标】!C$28,T1214+R1215))</f>
        <v>22</v>
      </c>
      <c r="U1215" s="19">
        <f>IF((T1214+R1215)&lt;结论【关键目标】!$C$28,0,(发电量计算【计算逻辑页】!R1215+发电量计算【计算逻辑页】!T1214-结论【关键目标】!$C$28))</f>
        <v>15.569220999999999</v>
      </c>
      <c r="V1215" s="5">
        <f t="shared" si="166"/>
        <v>5.4492273499999992</v>
      </c>
      <c r="W1215" s="5">
        <f t="shared" si="167"/>
        <v>41.775424206799997</v>
      </c>
      <c r="X1215" s="5">
        <f t="shared" si="170"/>
        <v>0</v>
      </c>
    </row>
    <row r="1216" spans="1:24" x14ac:dyDescent="0.15">
      <c r="A1216" s="7">
        <v>1215</v>
      </c>
      <c r="B1216" s="7">
        <v>2</v>
      </c>
      <c r="C1216" s="7">
        <v>20</v>
      </c>
      <c r="D1216" s="7">
        <v>15</v>
      </c>
      <c r="E1216" s="7">
        <v>51</v>
      </c>
      <c r="F1216" s="7">
        <v>10.4</v>
      </c>
      <c r="G1216" s="7">
        <v>394.9</v>
      </c>
      <c r="H1216" s="7">
        <f t="shared" si="162"/>
        <v>1</v>
      </c>
      <c r="I1216" s="16">
        <f t="shared" si="163"/>
        <v>44977</v>
      </c>
      <c r="J1216" s="17">
        <v>1.2267999999999999</v>
      </c>
      <c r="K1216" s="18">
        <f>G1216*结论【关键目标】!C$27*0.7735*0.001</f>
        <v>36.654617999999992</v>
      </c>
      <c r="L1216" s="5">
        <v>0</v>
      </c>
      <c r="M1216" s="5">
        <f>ABS(IF(L1216&lt;=0,L1216/耗电量关键数据!$B$6/1000,L1216/耗电量关键数据!$B$5/1000))</f>
        <v>0</v>
      </c>
      <c r="N1216" s="5">
        <f>电气设备逐时使用率计算!H1192</f>
        <v>22.208055000000002</v>
      </c>
      <c r="O1216" s="5">
        <f>灯光逐时使用率计算!H1192</f>
        <v>11.844296</v>
      </c>
      <c r="P1216" s="19">
        <f t="shared" si="164"/>
        <v>34.052351000000002</v>
      </c>
      <c r="Q1216" s="19">
        <f t="shared" si="168"/>
        <v>34.052351000000002</v>
      </c>
      <c r="R1216" s="20">
        <f t="shared" si="165"/>
        <v>2.6022669999999906</v>
      </c>
      <c r="S1216" s="20">
        <f t="shared" si="169"/>
        <v>0</v>
      </c>
      <c r="T1216" s="20">
        <f>IF((T1215+R1216)&lt;0,0,IF((T1215+R1216)&gt;结论【关键目标】!C$28,结论【关键目标】!C$28,T1215+R1216))</f>
        <v>22</v>
      </c>
      <c r="U1216" s="19">
        <f>IF((T1215+R1216)&lt;结论【关键目标】!$C$28,0,(发电量计算【计算逻辑页】!R1216+发电量计算【计算逻辑页】!T1215-结论【关键目标】!$C$28))</f>
        <v>2.6022669999999906</v>
      </c>
      <c r="V1216" s="5">
        <f t="shared" si="166"/>
        <v>0.91079344999999667</v>
      </c>
      <c r="W1216" s="5">
        <f t="shared" si="167"/>
        <v>41.775424206799997</v>
      </c>
      <c r="X1216" s="5">
        <f t="shared" si="170"/>
        <v>0</v>
      </c>
    </row>
    <row r="1217" spans="1:24" x14ac:dyDescent="0.15">
      <c r="A1217" s="7">
        <v>1216</v>
      </c>
      <c r="B1217" s="7">
        <v>2</v>
      </c>
      <c r="C1217" s="7">
        <v>20</v>
      </c>
      <c r="D1217" s="7">
        <v>16</v>
      </c>
      <c r="E1217" s="7">
        <v>51</v>
      </c>
      <c r="F1217" s="7">
        <v>10.9</v>
      </c>
      <c r="G1217" s="7">
        <v>190.5</v>
      </c>
      <c r="H1217" s="7">
        <f t="shared" si="162"/>
        <v>1</v>
      </c>
      <c r="I1217" s="16">
        <f t="shared" si="163"/>
        <v>44977</v>
      </c>
      <c r="J1217" s="17">
        <v>0.70809999999999995</v>
      </c>
      <c r="K1217" s="18">
        <f>G1217*结论【关键目标】!C$27*0.7735*0.001</f>
        <v>17.682209999999998</v>
      </c>
      <c r="L1217" s="5">
        <v>0</v>
      </c>
      <c r="M1217" s="5">
        <f>ABS(IF(L1217&lt;=0,L1217/耗电量关键数据!$B$6/1000,L1217/耗电量关键数据!$B$5/1000))</f>
        <v>0</v>
      </c>
      <c r="N1217" s="5">
        <f>电气设备逐时使用率计算!H1193</f>
        <v>22.208055000000002</v>
      </c>
      <c r="O1217" s="5">
        <f>灯光逐时使用率计算!H1193</f>
        <v>11.844296</v>
      </c>
      <c r="P1217" s="19">
        <f t="shared" si="164"/>
        <v>34.052351000000002</v>
      </c>
      <c r="Q1217" s="19">
        <f t="shared" si="168"/>
        <v>0</v>
      </c>
      <c r="R1217" s="20">
        <f t="shared" si="165"/>
        <v>17.682209999999998</v>
      </c>
      <c r="S1217" s="20">
        <f t="shared" si="169"/>
        <v>0</v>
      </c>
      <c r="T1217" s="20">
        <f>IF((T1216+R1217)&lt;0,0,IF((T1216+R1217)&gt;结论【关键目标】!C$28,结论【关键目标】!C$28,T1216+R1217))</f>
        <v>22</v>
      </c>
      <c r="U1217" s="19">
        <f>IF((T1216+R1217)&lt;结论【关键目标】!$C$28,0,(发电量计算【计算逻辑页】!R1217+发电量计算【计算逻辑页】!T1216-结论【关键目标】!$C$28))</f>
        <v>17.682209999999998</v>
      </c>
      <c r="V1217" s="5">
        <f t="shared" si="166"/>
        <v>6.188773499999999</v>
      </c>
      <c r="W1217" s="5">
        <f t="shared" si="167"/>
        <v>12.520772900999997</v>
      </c>
      <c r="X1217" s="5">
        <f t="shared" si="170"/>
        <v>0</v>
      </c>
    </row>
    <row r="1218" spans="1:24" x14ac:dyDescent="0.15">
      <c r="A1218" s="7">
        <v>1217</v>
      </c>
      <c r="B1218" s="7">
        <v>2</v>
      </c>
      <c r="C1218" s="7">
        <v>20</v>
      </c>
      <c r="D1218" s="7">
        <v>17</v>
      </c>
      <c r="E1218" s="7">
        <v>51</v>
      </c>
      <c r="F1218" s="7">
        <v>11</v>
      </c>
      <c r="G1218" s="7">
        <v>0</v>
      </c>
      <c r="H1218" s="7">
        <f t="shared" ref="H1218:H1281" si="171">WEEKDAY(I:I,2)</f>
        <v>1</v>
      </c>
      <c r="I1218" s="16">
        <f t="shared" ref="I1218:I1281" si="172">DATE(2023,B1218,C1218)</f>
        <v>44977</v>
      </c>
      <c r="J1218" s="17">
        <v>0.70809999999999995</v>
      </c>
      <c r="K1218" s="18">
        <f>G1218*结论【关键目标】!C$27*0.7735*0.001</f>
        <v>0</v>
      </c>
      <c r="L1218" s="5">
        <v>-3616.1236250000002</v>
      </c>
      <c r="M1218" s="5">
        <f>ABS(IF(L1218&lt;=0,L1218/耗电量关键数据!$B$6/1000,L1218/耗电量关键数据!$B$5/1000))</f>
        <v>1.44644945</v>
      </c>
      <c r="N1218" s="5">
        <f>电气设备逐时使用率计算!H1194</f>
        <v>22.208055000000002</v>
      </c>
      <c r="O1218" s="5">
        <f>灯光逐时使用率计算!H1194</f>
        <v>11.844296</v>
      </c>
      <c r="P1218" s="19">
        <f t="shared" ref="P1218:P1281" si="173">M1218+N1218+O1218</f>
        <v>35.498800450000005</v>
      </c>
      <c r="Q1218" s="19">
        <f t="shared" si="168"/>
        <v>0</v>
      </c>
      <c r="R1218" s="20">
        <f t="shared" ref="R1218:R1281" si="174">K1218-Q1218</f>
        <v>0</v>
      </c>
      <c r="S1218" s="20">
        <f t="shared" si="169"/>
        <v>0</v>
      </c>
      <c r="T1218" s="20">
        <f>IF((T1217+R1218)&lt;0,0,IF((T1217+R1218)&gt;结论【关键目标】!C$28,结论【关键目标】!C$28,T1217+R1218))</f>
        <v>22</v>
      </c>
      <c r="U1218" s="19">
        <f>IF((T1217+R1218)&lt;结论【关键目标】!$C$28,0,(发电量计算【计算逻辑页】!R1218+发电量计算【计算逻辑页】!T1217-结论【关键目标】!$C$28))</f>
        <v>0</v>
      </c>
      <c r="V1218" s="5">
        <f t="shared" ref="V1218:V1281" si="175">IF(J1218&gt;0.35,U1218*0.35,0)</f>
        <v>0</v>
      </c>
      <c r="W1218" s="5">
        <f t="shared" ref="W1218:W1281" si="176">IF(P1218&gt;K1218,K1218*J1218,P1218*J1218)</f>
        <v>0</v>
      </c>
      <c r="X1218" s="5">
        <f t="shared" si="170"/>
        <v>0</v>
      </c>
    </row>
    <row r="1219" spans="1:24" x14ac:dyDescent="0.15">
      <c r="A1219" s="7">
        <v>1218</v>
      </c>
      <c r="B1219" s="7">
        <v>2</v>
      </c>
      <c r="C1219" s="7">
        <v>20</v>
      </c>
      <c r="D1219" s="7">
        <v>18</v>
      </c>
      <c r="E1219" s="7">
        <v>51</v>
      </c>
      <c r="F1219" s="7">
        <v>10.8</v>
      </c>
      <c r="G1219" s="7">
        <v>0</v>
      </c>
      <c r="H1219" s="7">
        <f t="shared" si="171"/>
        <v>1</v>
      </c>
      <c r="I1219" s="16">
        <f t="shared" si="172"/>
        <v>44977</v>
      </c>
      <c r="J1219" s="17">
        <v>0.70809999999999995</v>
      </c>
      <c r="K1219" s="18">
        <f>G1219*结论【关键目标】!C$27*0.7735*0.001</f>
        <v>0</v>
      </c>
      <c r="L1219" s="5">
        <v>-19799.043229999999</v>
      </c>
      <c r="M1219" s="5">
        <f>ABS(IF(L1219&lt;=0,L1219/耗电量关键数据!$B$6/1000,L1219/耗电量关键数据!$B$5/1000))</f>
        <v>7.9196172919999999</v>
      </c>
      <c r="N1219" s="5">
        <f>电气设备逐时使用率计算!H1195</f>
        <v>7.0130699999999999</v>
      </c>
      <c r="O1219" s="5">
        <f>灯光逐时使用率计算!H1195</f>
        <v>3.7403040000000001</v>
      </c>
      <c r="P1219" s="19">
        <f t="shared" si="173"/>
        <v>18.672991291999999</v>
      </c>
      <c r="Q1219" s="19">
        <f t="shared" ref="Q1219:Q1282" si="177">IF(J1219&gt;0.8,P1219,0)</f>
        <v>0</v>
      </c>
      <c r="R1219" s="20">
        <f t="shared" si="174"/>
        <v>0</v>
      </c>
      <c r="S1219" s="20">
        <f t="shared" ref="S1219:S1282" si="178">IF(R1219&lt;0,ABS(R1219),0)</f>
        <v>0</v>
      </c>
      <c r="T1219" s="20">
        <f>IF((T1218+R1219)&lt;0,0,IF((T1218+R1219)&gt;结论【关键目标】!C$28,结论【关键目标】!C$28,T1218+R1219))</f>
        <v>22</v>
      </c>
      <c r="U1219" s="19">
        <f>IF((T1218+R1219)&lt;结论【关键目标】!$C$28,0,(发电量计算【计算逻辑页】!R1219+发电量计算【计算逻辑页】!T1218-结论【关键目标】!$C$28))</f>
        <v>0</v>
      </c>
      <c r="V1219" s="5">
        <f t="shared" si="175"/>
        <v>0</v>
      </c>
      <c r="W1219" s="5">
        <f t="shared" si="176"/>
        <v>0</v>
      </c>
      <c r="X1219" s="5">
        <f t="shared" si="170"/>
        <v>0</v>
      </c>
    </row>
    <row r="1220" spans="1:24" x14ac:dyDescent="0.15">
      <c r="A1220" s="7">
        <v>1219</v>
      </c>
      <c r="B1220" s="7">
        <v>2</v>
      </c>
      <c r="C1220" s="7">
        <v>20</v>
      </c>
      <c r="D1220" s="7">
        <v>19</v>
      </c>
      <c r="E1220" s="7">
        <v>51</v>
      </c>
      <c r="F1220" s="7">
        <v>9</v>
      </c>
      <c r="G1220" s="7">
        <v>0</v>
      </c>
      <c r="H1220" s="7">
        <f t="shared" si="171"/>
        <v>1</v>
      </c>
      <c r="I1220" s="16">
        <f t="shared" si="172"/>
        <v>44977</v>
      </c>
      <c r="J1220" s="17">
        <v>1.2267999999999999</v>
      </c>
      <c r="K1220" s="18">
        <f>G1220*结论【关键目标】!C$27*0.7735*0.001</f>
        <v>0</v>
      </c>
      <c r="L1220" s="5">
        <v>-10948.548070000001</v>
      </c>
      <c r="M1220" s="5">
        <f>ABS(IF(L1220&lt;=0,L1220/耗电量关键数据!$B$6/1000,L1220/耗电量关键数据!$B$5/1000))</f>
        <v>4.3794192280000006</v>
      </c>
      <c r="N1220" s="5">
        <f>电气设备逐时使用率计算!H1196</f>
        <v>7.0130699999999999</v>
      </c>
      <c r="O1220" s="5">
        <f>灯光逐时使用率计算!H1196</f>
        <v>3.7403040000000001</v>
      </c>
      <c r="P1220" s="19">
        <f t="shared" si="173"/>
        <v>15.132793228000001</v>
      </c>
      <c r="Q1220" s="19">
        <f t="shared" si="177"/>
        <v>15.132793228000001</v>
      </c>
      <c r="R1220" s="20">
        <f t="shared" si="174"/>
        <v>-15.132793228000001</v>
      </c>
      <c r="S1220" s="20">
        <f t="shared" si="178"/>
        <v>15.132793228000001</v>
      </c>
      <c r="T1220" s="20">
        <f>IF((T1219+R1220)&lt;0,0,IF((T1219+R1220)&gt;结论【关键目标】!C$28,结论【关键目标】!C$28,T1219+R1220))</f>
        <v>6.8672067719999994</v>
      </c>
      <c r="U1220" s="19">
        <f>IF((T1219+R1220)&lt;结论【关键目标】!$C$28,0,(发电量计算【计算逻辑页】!R1220+发电量计算【计算逻辑页】!T1219-结论【关键目标】!$C$28))</f>
        <v>0</v>
      </c>
      <c r="V1220" s="5">
        <f t="shared" si="175"/>
        <v>0</v>
      </c>
      <c r="W1220" s="5">
        <f t="shared" si="176"/>
        <v>0</v>
      </c>
      <c r="X1220" s="5">
        <f t="shared" ref="X1220:X1283" si="179">(J1220-0.35)*IF(T1220&gt;S1220,S1220,T1220)</f>
        <v>6.0211668976895991</v>
      </c>
    </row>
    <row r="1221" spans="1:24" x14ac:dyDescent="0.15">
      <c r="A1221" s="7">
        <v>1220</v>
      </c>
      <c r="B1221" s="7">
        <v>2</v>
      </c>
      <c r="C1221" s="7">
        <v>20</v>
      </c>
      <c r="D1221" s="7">
        <v>20</v>
      </c>
      <c r="E1221" s="7">
        <v>51</v>
      </c>
      <c r="F1221" s="7">
        <v>8</v>
      </c>
      <c r="G1221" s="7">
        <v>0</v>
      </c>
      <c r="H1221" s="7">
        <f t="shared" si="171"/>
        <v>1</v>
      </c>
      <c r="I1221" s="16">
        <f t="shared" si="172"/>
        <v>44977</v>
      </c>
      <c r="J1221" s="17">
        <v>1.2267999999999999</v>
      </c>
      <c r="K1221" s="18">
        <f>G1221*结论【关键目标】!C$27*0.7735*0.001</f>
        <v>0</v>
      </c>
      <c r="L1221" s="5">
        <v>-20666.647679999998</v>
      </c>
      <c r="M1221" s="5">
        <f>ABS(IF(L1221&lt;=0,L1221/耗电量关键数据!$B$6/1000,L1221/耗电量关键数据!$B$5/1000))</f>
        <v>8.2666590719999977</v>
      </c>
      <c r="N1221" s="5">
        <f>电气设备逐时使用率计算!H1197</f>
        <v>1.1688450000000001</v>
      </c>
      <c r="O1221" s="5">
        <f>灯光逐时使用率计算!H1197</f>
        <v>0.37403039999999999</v>
      </c>
      <c r="P1221" s="19">
        <f t="shared" si="173"/>
        <v>9.8095344719999975</v>
      </c>
      <c r="Q1221" s="19">
        <f t="shared" si="177"/>
        <v>9.8095344719999975</v>
      </c>
      <c r="R1221" s="20">
        <f t="shared" si="174"/>
        <v>-9.8095344719999975</v>
      </c>
      <c r="S1221" s="20">
        <f t="shared" si="178"/>
        <v>9.8095344719999975</v>
      </c>
      <c r="T1221" s="20">
        <f>IF((T1220+R1221)&lt;0,0,IF((T1220+R1221)&gt;结论【关键目标】!C$28,结论【关键目标】!C$28,T1220+R1221))</f>
        <v>0</v>
      </c>
      <c r="U1221" s="19">
        <f>IF((T1220+R1221)&lt;结论【关键目标】!$C$28,0,(发电量计算【计算逻辑页】!R1221+发电量计算【计算逻辑页】!T1220-结论【关键目标】!$C$28))</f>
        <v>0</v>
      </c>
      <c r="V1221" s="5">
        <f t="shared" si="175"/>
        <v>0</v>
      </c>
      <c r="W1221" s="5">
        <f t="shared" si="176"/>
        <v>0</v>
      </c>
      <c r="X1221" s="5">
        <f t="shared" si="179"/>
        <v>0</v>
      </c>
    </row>
    <row r="1222" spans="1:24" x14ac:dyDescent="0.15">
      <c r="A1222" s="7">
        <v>1221</v>
      </c>
      <c r="B1222" s="7">
        <v>2</v>
      </c>
      <c r="C1222" s="7">
        <v>20</v>
      </c>
      <c r="D1222" s="7">
        <v>21</v>
      </c>
      <c r="E1222" s="7">
        <v>51</v>
      </c>
      <c r="F1222" s="7">
        <v>6.9</v>
      </c>
      <c r="G1222" s="7">
        <v>0</v>
      </c>
      <c r="H1222" s="7">
        <f t="shared" si="171"/>
        <v>1</v>
      </c>
      <c r="I1222" s="16">
        <f t="shared" si="172"/>
        <v>44977</v>
      </c>
      <c r="J1222" s="17">
        <v>1.2267999999999999</v>
      </c>
      <c r="K1222" s="18">
        <f>G1222*结论【关键目标】!C$27*0.7735*0.001</f>
        <v>0</v>
      </c>
      <c r="L1222" s="5">
        <v>-24037.731459999999</v>
      </c>
      <c r="M1222" s="5">
        <f>ABS(IF(L1222&lt;=0,L1222/耗电量关键数据!$B$6/1000,L1222/耗电量关键数据!$B$5/1000))</f>
        <v>9.6150925839999992</v>
      </c>
      <c r="N1222" s="5">
        <f>电气设备逐时使用率计算!H1198</f>
        <v>1.1688450000000001</v>
      </c>
      <c r="O1222" s="5">
        <f>灯光逐时使用率计算!H1198</f>
        <v>0.37403039999999999</v>
      </c>
      <c r="P1222" s="19">
        <f t="shared" si="173"/>
        <v>11.157967984000001</v>
      </c>
      <c r="Q1222" s="19">
        <f t="shared" si="177"/>
        <v>11.157967984000001</v>
      </c>
      <c r="R1222" s="20">
        <f t="shared" si="174"/>
        <v>-11.157967984000001</v>
      </c>
      <c r="S1222" s="20">
        <f t="shared" si="178"/>
        <v>11.157967984000001</v>
      </c>
      <c r="T1222" s="20">
        <f>IF((T1221+R1222)&lt;0,0,IF((T1221+R1222)&gt;结论【关键目标】!C$28,结论【关键目标】!C$28,T1221+R1222))</f>
        <v>0</v>
      </c>
      <c r="U1222" s="19">
        <f>IF((T1221+R1222)&lt;结论【关键目标】!$C$28,0,(发电量计算【计算逻辑页】!R1222+发电量计算【计算逻辑页】!T1221-结论【关键目标】!$C$28))</f>
        <v>0</v>
      </c>
      <c r="V1222" s="5">
        <f t="shared" si="175"/>
        <v>0</v>
      </c>
      <c r="W1222" s="5">
        <f t="shared" si="176"/>
        <v>0</v>
      </c>
      <c r="X1222" s="5">
        <f t="shared" si="179"/>
        <v>0</v>
      </c>
    </row>
    <row r="1223" spans="1:24" x14ac:dyDescent="0.15">
      <c r="A1223" s="7">
        <v>1222</v>
      </c>
      <c r="B1223" s="7">
        <v>2</v>
      </c>
      <c r="C1223" s="7">
        <v>20</v>
      </c>
      <c r="D1223" s="7">
        <v>22</v>
      </c>
      <c r="E1223" s="7">
        <v>51</v>
      </c>
      <c r="F1223" s="7">
        <v>8</v>
      </c>
      <c r="G1223" s="7">
        <v>0</v>
      </c>
      <c r="H1223" s="7">
        <f t="shared" si="171"/>
        <v>1</v>
      </c>
      <c r="I1223" s="16">
        <f t="shared" si="172"/>
        <v>44977</v>
      </c>
      <c r="J1223" s="17">
        <v>0.70809999999999995</v>
      </c>
      <c r="K1223" s="18">
        <f>G1223*结论【关键目标】!C$27*0.7735*0.001</f>
        <v>0</v>
      </c>
      <c r="L1223" s="5">
        <v>-25514.350439999998</v>
      </c>
      <c r="M1223" s="5">
        <f>ABS(IF(L1223&lt;=0,L1223/耗电量关键数据!$B$6/1000,L1223/耗电量关键数据!$B$5/1000))</f>
        <v>10.205740175999999</v>
      </c>
      <c r="N1223" s="5">
        <f>电气设备逐时使用率计算!H1199</f>
        <v>1.1688450000000001</v>
      </c>
      <c r="O1223" s="5">
        <f>灯光逐时使用率计算!H1199</f>
        <v>0.37403039999999999</v>
      </c>
      <c r="P1223" s="19">
        <f t="shared" si="173"/>
        <v>11.748615576000001</v>
      </c>
      <c r="Q1223" s="19">
        <f t="shared" si="177"/>
        <v>0</v>
      </c>
      <c r="R1223" s="20">
        <f t="shared" si="174"/>
        <v>0</v>
      </c>
      <c r="S1223" s="20">
        <f t="shared" si="178"/>
        <v>0</v>
      </c>
      <c r="T1223" s="20">
        <f>IF((T1222+R1223)&lt;0,0,IF((T1222+R1223)&gt;结论【关键目标】!C$28,结论【关键目标】!C$28,T1222+R1223))</f>
        <v>0</v>
      </c>
      <c r="U1223" s="19">
        <f>IF((T1222+R1223)&lt;结论【关键目标】!$C$28,0,(发电量计算【计算逻辑页】!R1223+发电量计算【计算逻辑页】!T1222-结论【关键目标】!$C$28))</f>
        <v>0</v>
      </c>
      <c r="V1223" s="5">
        <f t="shared" si="175"/>
        <v>0</v>
      </c>
      <c r="W1223" s="5">
        <f t="shared" si="176"/>
        <v>0</v>
      </c>
      <c r="X1223" s="5">
        <f t="shared" si="179"/>
        <v>0</v>
      </c>
    </row>
    <row r="1224" spans="1:24" x14ac:dyDescent="0.15">
      <c r="A1224" s="7">
        <v>1223</v>
      </c>
      <c r="B1224" s="7">
        <v>2</v>
      </c>
      <c r="C1224" s="7">
        <v>20</v>
      </c>
      <c r="D1224" s="7">
        <v>23</v>
      </c>
      <c r="E1224" s="7">
        <v>51</v>
      </c>
      <c r="F1224" s="7">
        <v>7</v>
      </c>
      <c r="G1224" s="7">
        <v>0</v>
      </c>
      <c r="H1224" s="7">
        <f t="shared" si="171"/>
        <v>1</v>
      </c>
      <c r="I1224" s="16">
        <f t="shared" si="172"/>
        <v>44977</v>
      </c>
      <c r="J1224" s="17">
        <v>0.70809999999999995</v>
      </c>
      <c r="K1224" s="18">
        <f>G1224*结论【关键目标】!C$27*0.7735*0.001</f>
        <v>0</v>
      </c>
      <c r="L1224" s="5">
        <v>-26701.228589999999</v>
      </c>
      <c r="M1224" s="5">
        <f>ABS(IF(L1224&lt;=0,L1224/耗电量关键数据!$B$6/1000,L1224/耗电量关键数据!$B$5/1000))</f>
        <v>10.680491436000001</v>
      </c>
      <c r="N1224" s="5">
        <f>电气设备逐时使用率计算!H1200</f>
        <v>1.1688450000000001</v>
      </c>
      <c r="O1224" s="5">
        <f>灯光逐时使用率计算!H1200</f>
        <v>0.37403039999999999</v>
      </c>
      <c r="P1224" s="19">
        <f t="shared" si="173"/>
        <v>12.223366836000002</v>
      </c>
      <c r="Q1224" s="19">
        <f t="shared" si="177"/>
        <v>0</v>
      </c>
      <c r="R1224" s="20">
        <f t="shared" si="174"/>
        <v>0</v>
      </c>
      <c r="S1224" s="20">
        <f t="shared" si="178"/>
        <v>0</v>
      </c>
      <c r="T1224" s="20">
        <f>IF((T1223+R1224)&lt;0,0,IF((T1223+R1224)&gt;结论【关键目标】!C$28,结论【关键目标】!C$28,T1223+R1224))</f>
        <v>0</v>
      </c>
      <c r="U1224" s="19">
        <f>IF((T1223+R1224)&lt;结论【关键目标】!$C$28,0,(发电量计算【计算逻辑页】!R1224+发电量计算【计算逻辑页】!T1223-结论【关键目标】!$C$28))</f>
        <v>0</v>
      </c>
      <c r="V1224" s="5">
        <f t="shared" si="175"/>
        <v>0</v>
      </c>
      <c r="W1224" s="5">
        <f t="shared" si="176"/>
        <v>0</v>
      </c>
      <c r="X1224" s="5">
        <f t="shared" si="179"/>
        <v>0</v>
      </c>
    </row>
    <row r="1225" spans="1:24" x14ac:dyDescent="0.15">
      <c r="A1225" s="7">
        <v>1224</v>
      </c>
      <c r="B1225" s="7">
        <v>2</v>
      </c>
      <c r="C1225" s="7">
        <v>20</v>
      </c>
      <c r="D1225" s="7">
        <v>24</v>
      </c>
      <c r="E1225" s="7">
        <v>51</v>
      </c>
      <c r="F1225" s="7">
        <v>4.3</v>
      </c>
      <c r="G1225" s="7">
        <v>0</v>
      </c>
      <c r="H1225" s="7">
        <f t="shared" si="171"/>
        <v>1</v>
      </c>
      <c r="I1225" s="16">
        <f t="shared" si="172"/>
        <v>44977</v>
      </c>
      <c r="J1225" s="17">
        <v>0.2407</v>
      </c>
      <c r="K1225" s="18">
        <f>G1225*结论【关键目标】!C$27*0.7735*0.001</f>
        <v>0</v>
      </c>
      <c r="L1225" s="5">
        <v>-28420.05658</v>
      </c>
      <c r="M1225" s="5">
        <f>ABS(IF(L1225&lt;=0,L1225/耗电量关键数据!$B$6/1000,L1225/耗电量关键数据!$B$5/1000))</f>
        <v>11.368022632000001</v>
      </c>
      <c r="N1225" s="5">
        <f>电气设备逐时使用率计算!H1201</f>
        <v>1.1688450000000001</v>
      </c>
      <c r="O1225" s="5">
        <f>灯光逐时使用率计算!H1201</f>
        <v>0.37403039999999999</v>
      </c>
      <c r="P1225" s="19">
        <f t="shared" si="173"/>
        <v>12.910898032</v>
      </c>
      <c r="Q1225" s="19">
        <f t="shared" si="177"/>
        <v>0</v>
      </c>
      <c r="R1225" s="20">
        <f t="shared" si="174"/>
        <v>0</v>
      </c>
      <c r="S1225" s="20">
        <f t="shared" si="178"/>
        <v>0</v>
      </c>
      <c r="T1225" s="20">
        <f>IF((T1224+R1225)&lt;0,0,IF((T1224+R1225)&gt;结论【关键目标】!C$28,结论【关键目标】!C$28,T1224+R1225))</f>
        <v>0</v>
      </c>
      <c r="U1225" s="19">
        <f>IF((T1224+R1225)&lt;结论【关键目标】!$C$28,0,(发电量计算【计算逻辑页】!R1225+发电量计算【计算逻辑页】!T1224-结论【关键目标】!$C$28))</f>
        <v>0</v>
      </c>
      <c r="V1225" s="5">
        <f t="shared" si="175"/>
        <v>0</v>
      </c>
      <c r="W1225" s="5">
        <f t="shared" si="176"/>
        <v>0</v>
      </c>
      <c r="X1225" s="5">
        <f t="shared" si="179"/>
        <v>0</v>
      </c>
    </row>
    <row r="1226" spans="1:24" x14ac:dyDescent="0.15">
      <c r="A1226" s="7">
        <v>1225</v>
      </c>
      <c r="B1226" s="7">
        <v>2</v>
      </c>
      <c r="C1226" s="7">
        <v>21</v>
      </c>
      <c r="D1226" s="7">
        <v>1</v>
      </c>
      <c r="E1226" s="7">
        <v>52</v>
      </c>
      <c r="F1226" s="7">
        <v>5</v>
      </c>
      <c r="G1226" s="7">
        <v>0</v>
      </c>
      <c r="H1226" s="7">
        <f t="shared" si="171"/>
        <v>2</v>
      </c>
      <c r="I1226" s="16">
        <f t="shared" si="172"/>
        <v>44978</v>
      </c>
      <c r="J1226" s="17">
        <v>0.2407</v>
      </c>
      <c r="K1226" s="18">
        <f>G1226*结论【关键目标】!C$27*0.7735*0.001</f>
        <v>0</v>
      </c>
      <c r="L1226" s="5">
        <v>-29475.997859999999</v>
      </c>
      <c r="M1226" s="5">
        <f>ABS(IF(L1226&lt;=0,L1226/耗电量关键数据!$B$6/1000,L1226/耗电量关键数据!$B$5/1000))</f>
        <v>11.790399143999998</v>
      </c>
      <c r="N1226" s="5">
        <f>电气设备逐时使用率计算!H1202</f>
        <v>1.1688450000000001</v>
      </c>
      <c r="O1226" s="5">
        <f>灯光逐时使用率计算!H1202</f>
        <v>0.37403039999999999</v>
      </c>
      <c r="P1226" s="19">
        <f t="shared" si="173"/>
        <v>13.333274544</v>
      </c>
      <c r="Q1226" s="19">
        <f t="shared" si="177"/>
        <v>0</v>
      </c>
      <c r="R1226" s="20">
        <f t="shared" si="174"/>
        <v>0</v>
      </c>
      <c r="S1226" s="20">
        <f t="shared" si="178"/>
        <v>0</v>
      </c>
      <c r="T1226" s="20">
        <f>IF((T1225+R1226)&lt;0,0,IF((T1225+R1226)&gt;结论【关键目标】!C$28,结论【关键目标】!C$28,T1225+R1226))</f>
        <v>0</v>
      </c>
      <c r="U1226" s="19">
        <f>IF((T1225+R1226)&lt;结论【关键目标】!$C$28,0,(发电量计算【计算逻辑页】!R1226+发电量计算【计算逻辑页】!T1225-结论【关键目标】!$C$28))</f>
        <v>0</v>
      </c>
      <c r="V1226" s="5">
        <f t="shared" si="175"/>
        <v>0</v>
      </c>
      <c r="W1226" s="5">
        <f t="shared" si="176"/>
        <v>0</v>
      </c>
      <c r="X1226" s="5">
        <f t="shared" si="179"/>
        <v>0</v>
      </c>
    </row>
    <row r="1227" spans="1:24" x14ac:dyDescent="0.15">
      <c r="A1227" s="7">
        <v>1226</v>
      </c>
      <c r="B1227" s="7">
        <v>2</v>
      </c>
      <c r="C1227" s="7">
        <v>21</v>
      </c>
      <c r="D1227" s="7">
        <v>2</v>
      </c>
      <c r="E1227" s="7">
        <v>52</v>
      </c>
      <c r="F1227" s="7">
        <v>5</v>
      </c>
      <c r="G1227" s="7">
        <v>0</v>
      </c>
      <c r="H1227" s="7">
        <f t="shared" si="171"/>
        <v>2</v>
      </c>
      <c r="I1227" s="16">
        <f t="shared" si="172"/>
        <v>44978</v>
      </c>
      <c r="J1227" s="17">
        <v>0.2407</v>
      </c>
      <c r="K1227" s="18">
        <f>G1227*结论【关键目标】!C$27*0.7735*0.001</f>
        <v>0</v>
      </c>
      <c r="L1227" s="5">
        <v>-30997.825850000001</v>
      </c>
      <c r="M1227" s="5">
        <f>ABS(IF(L1227&lt;=0,L1227/耗电量关键数据!$B$6/1000,L1227/耗电量关键数据!$B$5/1000))</f>
        <v>12.399130339999999</v>
      </c>
      <c r="N1227" s="5">
        <f>电气设备逐时使用率计算!H1203</f>
        <v>1.1688450000000001</v>
      </c>
      <c r="O1227" s="5">
        <f>灯光逐时使用率计算!H1203</f>
        <v>0.37403039999999999</v>
      </c>
      <c r="P1227" s="19">
        <f t="shared" si="173"/>
        <v>13.942005740000001</v>
      </c>
      <c r="Q1227" s="19">
        <f t="shared" si="177"/>
        <v>0</v>
      </c>
      <c r="R1227" s="20">
        <f t="shared" si="174"/>
        <v>0</v>
      </c>
      <c r="S1227" s="20">
        <f t="shared" si="178"/>
        <v>0</v>
      </c>
      <c r="T1227" s="20">
        <f>IF((T1226+R1227)&lt;0,0,IF((T1226+R1227)&gt;结论【关键目标】!C$28,结论【关键目标】!C$28,T1226+R1227))</f>
        <v>0</v>
      </c>
      <c r="U1227" s="19">
        <f>IF((T1226+R1227)&lt;结论【关键目标】!$C$28,0,(发电量计算【计算逻辑页】!R1227+发电量计算【计算逻辑页】!T1226-结论【关键目标】!$C$28))</f>
        <v>0</v>
      </c>
      <c r="V1227" s="5">
        <f t="shared" si="175"/>
        <v>0</v>
      </c>
      <c r="W1227" s="5">
        <f t="shared" si="176"/>
        <v>0</v>
      </c>
      <c r="X1227" s="5">
        <f t="shared" si="179"/>
        <v>0</v>
      </c>
    </row>
    <row r="1228" spans="1:24" x14ac:dyDescent="0.15">
      <c r="A1228" s="7">
        <v>1227</v>
      </c>
      <c r="B1228" s="7">
        <v>2</v>
      </c>
      <c r="C1228" s="7">
        <v>21</v>
      </c>
      <c r="D1228" s="7">
        <v>3</v>
      </c>
      <c r="E1228" s="7">
        <v>52</v>
      </c>
      <c r="F1228" s="7">
        <v>1.2</v>
      </c>
      <c r="G1228" s="7">
        <v>0</v>
      </c>
      <c r="H1228" s="7">
        <f t="shared" si="171"/>
        <v>2</v>
      </c>
      <c r="I1228" s="16">
        <f t="shared" si="172"/>
        <v>44978</v>
      </c>
      <c r="J1228" s="17">
        <v>0.2407</v>
      </c>
      <c r="K1228" s="18">
        <f>G1228*结论【关键目标】!C$27*0.7735*0.001</f>
        <v>0</v>
      </c>
      <c r="L1228" s="5">
        <v>-32867.514719999999</v>
      </c>
      <c r="M1228" s="5">
        <f>ABS(IF(L1228&lt;=0,L1228/耗电量关键数据!$B$6/1000,L1228/耗电量关键数据!$B$5/1000))</f>
        <v>13.147005887999999</v>
      </c>
      <c r="N1228" s="5">
        <f>电气设备逐时使用率计算!H1204</f>
        <v>1.1688450000000001</v>
      </c>
      <c r="O1228" s="5">
        <f>灯光逐时使用率计算!H1204</f>
        <v>0.37403039999999999</v>
      </c>
      <c r="P1228" s="19">
        <f t="shared" si="173"/>
        <v>14.689881288</v>
      </c>
      <c r="Q1228" s="19">
        <f t="shared" si="177"/>
        <v>0</v>
      </c>
      <c r="R1228" s="20">
        <f t="shared" si="174"/>
        <v>0</v>
      </c>
      <c r="S1228" s="20">
        <f t="shared" si="178"/>
        <v>0</v>
      </c>
      <c r="T1228" s="20">
        <f>IF((T1227+R1228)&lt;0,0,IF((T1227+R1228)&gt;结论【关键目标】!C$28,结论【关键目标】!C$28,T1227+R1228))</f>
        <v>0</v>
      </c>
      <c r="U1228" s="19">
        <f>IF((T1227+R1228)&lt;结论【关键目标】!$C$28,0,(发电量计算【计算逻辑页】!R1228+发电量计算【计算逻辑页】!T1227-结论【关键目标】!$C$28))</f>
        <v>0</v>
      </c>
      <c r="V1228" s="5">
        <f t="shared" si="175"/>
        <v>0</v>
      </c>
      <c r="W1228" s="5">
        <f t="shared" si="176"/>
        <v>0</v>
      </c>
      <c r="X1228" s="5">
        <f t="shared" si="179"/>
        <v>0</v>
      </c>
    </row>
    <row r="1229" spans="1:24" x14ac:dyDescent="0.15">
      <c r="A1229" s="7">
        <v>1228</v>
      </c>
      <c r="B1229" s="7">
        <v>2</v>
      </c>
      <c r="C1229" s="7">
        <v>21</v>
      </c>
      <c r="D1229" s="7">
        <v>4</v>
      </c>
      <c r="E1229" s="7">
        <v>52</v>
      </c>
      <c r="F1229" s="7">
        <v>-1</v>
      </c>
      <c r="G1229" s="7">
        <v>0</v>
      </c>
      <c r="H1229" s="7">
        <f t="shared" si="171"/>
        <v>2</v>
      </c>
      <c r="I1229" s="16">
        <f t="shared" si="172"/>
        <v>44978</v>
      </c>
      <c r="J1229" s="17">
        <v>0.2407</v>
      </c>
      <c r="K1229" s="18">
        <f>G1229*结论【关键目标】!C$27*0.7735*0.001</f>
        <v>0</v>
      </c>
      <c r="L1229" s="5">
        <v>-34488.020239999998</v>
      </c>
      <c r="M1229" s="5">
        <f>ABS(IF(L1229&lt;=0,L1229/耗电量关键数据!$B$6/1000,L1229/耗电量关键数据!$B$5/1000))</f>
        <v>13.795208095999998</v>
      </c>
      <c r="N1229" s="5">
        <f>电气设备逐时使用率计算!H1205</f>
        <v>1.1688450000000001</v>
      </c>
      <c r="O1229" s="5">
        <f>灯光逐时使用率计算!H1205</f>
        <v>0.37403039999999999</v>
      </c>
      <c r="P1229" s="19">
        <f t="shared" si="173"/>
        <v>15.338083495999998</v>
      </c>
      <c r="Q1229" s="19">
        <f t="shared" si="177"/>
        <v>0</v>
      </c>
      <c r="R1229" s="20">
        <f t="shared" si="174"/>
        <v>0</v>
      </c>
      <c r="S1229" s="20">
        <f t="shared" si="178"/>
        <v>0</v>
      </c>
      <c r="T1229" s="20">
        <f>IF((T1228+R1229)&lt;0,0,IF((T1228+R1229)&gt;结论【关键目标】!C$28,结论【关键目标】!C$28,T1228+R1229))</f>
        <v>0</v>
      </c>
      <c r="U1229" s="19">
        <f>IF((T1228+R1229)&lt;结论【关键目标】!$C$28,0,(发电量计算【计算逻辑页】!R1229+发电量计算【计算逻辑页】!T1228-结论【关键目标】!$C$28))</f>
        <v>0</v>
      </c>
      <c r="V1229" s="5">
        <f t="shared" si="175"/>
        <v>0</v>
      </c>
      <c r="W1229" s="5">
        <f t="shared" si="176"/>
        <v>0</v>
      </c>
      <c r="X1229" s="5">
        <f t="shared" si="179"/>
        <v>0</v>
      </c>
    </row>
    <row r="1230" spans="1:24" x14ac:dyDescent="0.15">
      <c r="A1230" s="7">
        <v>1229</v>
      </c>
      <c r="B1230" s="7">
        <v>2</v>
      </c>
      <c r="C1230" s="7">
        <v>21</v>
      </c>
      <c r="D1230" s="7">
        <v>5</v>
      </c>
      <c r="E1230" s="7">
        <v>52</v>
      </c>
      <c r="F1230" s="7">
        <v>0</v>
      </c>
      <c r="G1230" s="7">
        <v>0</v>
      </c>
      <c r="H1230" s="7">
        <f t="shared" si="171"/>
        <v>2</v>
      </c>
      <c r="I1230" s="16">
        <f t="shared" si="172"/>
        <v>44978</v>
      </c>
      <c r="J1230" s="17">
        <v>0.2407</v>
      </c>
      <c r="K1230" s="18">
        <f>G1230*结论【关键目标】!C$27*0.7735*0.001</f>
        <v>0</v>
      </c>
      <c r="L1230" s="5">
        <v>-36052.928780000002</v>
      </c>
      <c r="M1230" s="5">
        <f>ABS(IF(L1230&lt;=0,L1230/耗电量关键数据!$B$6/1000,L1230/耗电量关键数据!$B$5/1000))</f>
        <v>14.421171512000001</v>
      </c>
      <c r="N1230" s="5">
        <f>电气设备逐时使用率计算!H1206</f>
        <v>1.1688450000000001</v>
      </c>
      <c r="O1230" s="5">
        <f>灯光逐时使用率计算!H1206</f>
        <v>0.37403039999999999</v>
      </c>
      <c r="P1230" s="19">
        <f t="shared" si="173"/>
        <v>15.964046912000002</v>
      </c>
      <c r="Q1230" s="19">
        <f t="shared" si="177"/>
        <v>0</v>
      </c>
      <c r="R1230" s="20">
        <f t="shared" si="174"/>
        <v>0</v>
      </c>
      <c r="S1230" s="20">
        <f t="shared" si="178"/>
        <v>0</v>
      </c>
      <c r="T1230" s="20">
        <f>IF((T1229+R1230)&lt;0,0,IF((T1229+R1230)&gt;结论【关键目标】!C$28,结论【关键目标】!C$28,T1229+R1230))</f>
        <v>0</v>
      </c>
      <c r="U1230" s="19">
        <f>IF((T1229+R1230)&lt;结论【关键目标】!$C$28,0,(发电量计算【计算逻辑页】!R1230+发电量计算【计算逻辑页】!T1229-结论【关键目标】!$C$28))</f>
        <v>0</v>
      </c>
      <c r="V1230" s="5">
        <f t="shared" si="175"/>
        <v>0</v>
      </c>
      <c r="W1230" s="5">
        <f t="shared" si="176"/>
        <v>0</v>
      </c>
      <c r="X1230" s="5">
        <f t="shared" si="179"/>
        <v>0</v>
      </c>
    </row>
    <row r="1231" spans="1:24" x14ac:dyDescent="0.15">
      <c r="A1231" s="7">
        <v>1230</v>
      </c>
      <c r="B1231" s="7">
        <v>2</v>
      </c>
      <c r="C1231" s="7">
        <v>21</v>
      </c>
      <c r="D1231" s="7">
        <v>6</v>
      </c>
      <c r="E1231" s="7">
        <v>52</v>
      </c>
      <c r="F1231" s="7">
        <v>1.1000000000000001</v>
      </c>
      <c r="G1231" s="7">
        <v>0</v>
      </c>
      <c r="H1231" s="7">
        <f t="shared" si="171"/>
        <v>2</v>
      </c>
      <c r="I1231" s="16">
        <f t="shared" si="172"/>
        <v>44978</v>
      </c>
      <c r="J1231" s="17">
        <v>0.2407</v>
      </c>
      <c r="K1231" s="18">
        <f>G1231*结论【关键目标】!C$27*0.7735*0.001</f>
        <v>0</v>
      </c>
      <c r="L1231" s="5">
        <v>-37170.678310000003</v>
      </c>
      <c r="M1231" s="5">
        <f>ABS(IF(L1231&lt;=0,L1231/耗电量关键数据!$B$6/1000,L1231/耗电量关键数据!$B$5/1000))</f>
        <v>14.868271324000002</v>
      </c>
      <c r="N1231" s="5">
        <f>电气设备逐时使用率计算!H1207</f>
        <v>1.1688450000000001</v>
      </c>
      <c r="O1231" s="5">
        <f>灯光逐时使用率计算!H1207</f>
        <v>0.37403039999999999</v>
      </c>
      <c r="P1231" s="19">
        <f t="shared" si="173"/>
        <v>16.411146724000002</v>
      </c>
      <c r="Q1231" s="19">
        <f t="shared" si="177"/>
        <v>0</v>
      </c>
      <c r="R1231" s="20">
        <f t="shared" si="174"/>
        <v>0</v>
      </c>
      <c r="S1231" s="20">
        <f t="shared" si="178"/>
        <v>0</v>
      </c>
      <c r="T1231" s="20">
        <f>IF((T1230+R1231)&lt;0,0,IF((T1230+R1231)&gt;结论【关键目标】!C$28,结论【关键目标】!C$28,T1230+R1231))</f>
        <v>0</v>
      </c>
      <c r="U1231" s="19">
        <f>IF((T1230+R1231)&lt;结论【关键目标】!$C$28,0,(发电量计算【计算逻辑页】!R1231+发电量计算【计算逻辑页】!T1230-结论【关键目标】!$C$28))</f>
        <v>0</v>
      </c>
      <c r="V1231" s="5">
        <f t="shared" si="175"/>
        <v>0</v>
      </c>
      <c r="W1231" s="5">
        <f t="shared" si="176"/>
        <v>0</v>
      </c>
      <c r="X1231" s="5">
        <f t="shared" si="179"/>
        <v>0</v>
      </c>
    </row>
    <row r="1232" spans="1:24" x14ac:dyDescent="0.15">
      <c r="A1232" s="7">
        <v>1231</v>
      </c>
      <c r="B1232" s="7">
        <v>2</v>
      </c>
      <c r="C1232" s="7">
        <v>21</v>
      </c>
      <c r="D1232" s="7">
        <v>7</v>
      </c>
      <c r="E1232" s="7">
        <v>52</v>
      </c>
      <c r="F1232" s="7">
        <v>-0.1</v>
      </c>
      <c r="G1232" s="7">
        <v>63.8</v>
      </c>
      <c r="H1232" s="7">
        <f t="shared" si="171"/>
        <v>2</v>
      </c>
      <c r="I1232" s="16">
        <f t="shared" si="172"/>
        <v>44978</v>
      </c>
      <c r="J1232" s="17">
        <v>0.2407</v>
      </c>
      <c r="K1232" s="18">
        <f>G1232*结论【关键目标】!C$27*0.7735*0.001</f>
        <v>5.9219160000000004</v>
      </c>
      <c r="L1232" s="5">
        <v>-32539.498350000002</v>
      </c>
      <c r="M1232" s="5">
        <f>ABS(IF(L1232&lt;=0,L1232/耗电量关键数据!$B$6/1000,L1232/耗电量关键数据!$B$5/1000))</f>
        <v>13.015799340000001</v>
      </c>
      <c r="N1232" s="5">
        <f>电气设备逐时使用率计算!H1208</f>
        <v>2.3376900000000003</v>
      </c>
      <c r="O1232" s="5">
        <f>灯光逐时使用率计算!H1208</f>
        <v>1.2467680000000001</v>
      </c>
      <c r="P1232" s="19">
        <f t="shared" si="173"/>
        <v>16.600257340000002</v>
      </c>
      <c r="Q1232" s="19">
        <f t="shared" si="177"/>
        <v>0</v>
      </c>
      <c r="R1232" s="20">
        <f t="shared" si="174"/>
        <v>5.9219160000000004</v>
      </c>
      <c r="S1232" s="20">
        <f t="shared" si="178"/>
        <v>0</v>
      </c>
      <c r="T1232" s="20">
        <f>IF((T1231+R1232)&lt;0,0,IF((T1231+R1232)&gt;结论【关键目标】!C$28,结论【关键目标】!C$28,T1231+R1232))</f>
        <v>5.9219160000000004</v>
      </c>
      <c r="U1232" s="19">
        <f>IF((T1231+R1232)&lt;结论【关键目标】!$C$28,0,(发电量计算【计算逻辑页】!R1232+发电量计算【计算逻辑页】!T1231-结论【关键目标】!$C$28))</f>
        <v>0</v>
      </c>
      <c r="V1232" s="5">
        <f t="shared" si="175"/>
        <v>0</v>
      </c>
      <c r="W1232" s="5">
        <f t="shared" si="176"/>
        <v>1.4254051812000001</v>
      </c>
      <c r="X1232" s="5">
        <f t="shared" si="179"/>
        <v>0</v>
      </c>
    </row>
    <row r="1233" spans="1:24" x14ac:dyDescent="0.15">
      <c r="A1233" s="7">
        <v>1232</v>
      </c>
      <c r="B1233" s="7">
        <v>2</v>
      </c>
      <c r="C1233" s="7">
        <v>21</v>
      </c>
      <c r="D1233" s="7">
        <v>8</v>
      </c>
      <c r="E1233" s="7">
        <v>52</v>
      </c>
      <c r="F1233" s="7">
        <v>0</v>
      </c>
      <c r="G1233" s="7">
        <v>231</v>
      </c>
      <c r="H1233" s="7">
        <f t="shared" si="171"/>
        <v>2</v>
      </c>
      <c r="I1233" s="16">
        <f t="shared" si="172"/>
        <v>44978</v>
      </c>
      <c r="J1233" s="17">
        <v>0.70809999999999995</v>
      </c>
      <c r="K1233" s="18">
        <f>G1233*结论【关键目标】!C$27*0.7735*0.001</f>
        <v>21.441419999999997</v>
      </c>
      <c r="L1233" s="5">
        <v>-30829.1407</v>
      </c>
      <c r="M1233" s="5">
        <f>ABS(IF(L1233&lt;=0,L1233/耗电量关键数据!$B$6/1000,L1233/耗电量关键数据!$B$5/1000))</f>
        <v>12.331656279999999</v>
      </c>
      <c r="N1233" s="5">
        <f>电气设备逐时使用率计算!H1209</f>
        <v>11.688450000000001</v>
      </c>
      <c r="O1233" s="5">
        <f>灯光逐时使用率计算!H1209</f>
        <v>6.2338399999999998</v>
      </c>
      <c r="P1233" s="19">
        <f t="shared" si="173"/>
        <v>30.253946280000001</v>
      </c>
      <c r="Q1233" s="19">
        <f t="shared" si="177"/>
        <v>0</v>
      </c>
      <c r="R1233" s="20">
        <f t="shared" si="174"/>
        <v>21.441419999999997</v>
      </c>
      <c r="S1233" s="20">
        <f t="shared" si="178"/>
        <v>0</v>
      </c>
      <c r="T1233" s="20">
        <f>IF((T1232+R1233)&lt;0,0,IF((T1232+R1233)&gt;结论【关键目标】!C$28,结论【关键目标】!C$28,T1232+R1233))</f>
        <v>22</v>
      </c>
      <c r="U1233" s="19">
        <f>IF((T1232+R1233)&lt;结论【关键目标】!$C$28,0,(发电量计算【计算逻辑页】!R1233+发电量计算【计算逻辑页】!T1232-结论【关键目标】!$C$28))</f>
        <v>5.3633359999999968</v>
      </c>
      <c r="V1233" s="5">
        <f t="shared" si="175"/>
        <v>1.8771675999999988</v>
      </c>
      <c r="W1233" s="5">
        <f t="shared" si="176"/>
        <v>15.182669501999998</v>
      </c>
      <c r="X1233" s="5">
        <f t="shared" si="179"/>
        <v>0</v>
      </c>
    </row>
    <row r="1234" spans="1:24" x14ac:dyDescent="0.15">
      <c r="A1234" s="7">
        <v>1233</v>
      </c>
      <c r="B1234" s="7">
        <v>2</v>
      </c>
      <c r="C1234" s="7">
        <v>21</v>
      </c>
      <c r="D1234" s="7">
        <v>9</v>
      </c>
      <c r="E1234" s="7">
        <v>52</v>
      </c>
      <c r="F1234" s="7">
        <v>0.6</v>
      </c>
      <c r="G1234" s="7">
        <v>333.5</v>
      </c>
      <c r="H1234" s="7">
        <f t="shared" si="171"/>
        <v>2</v>
      </c>
      <c r="I1234" s="16">
        <f t="shared" si="172"/>
        <v>44978</v>
      </c>
      <c r="J1234" s="17">
        <v>0.70809999999999995</v>
      </c>
      <c r="K1234" s="18">
        <f>G1234*结论【关键目标】!C$27*0.7735*0.001</f>
        <v>30.955469999999998</v>
      </c>
      <c r="L1234" s="5">
        <v>-9768.4215100000001</v>
      </c>
      <c r="M1234" s="5">
        <f>ABS(IF(L1234&lt;=0,L1234/耗电量关键数据!$B$6/1000,L1234/耗电量关键数据!$B$5/1000))</f>
        <v>3.9073686040000002</v>
      </c>
      <c r="N1234" s="5">
        <f>电气设备逐时使用率计算!H1210</f>
        <v>22.208055000000002</v>
      </c>
      <c r="O1234" s="5">
        <f>灯光逐时使用率计算!H1210</f>
        <v>11.844296</v>
      </c>
      <c r="P1234" s="19">
        <f t="shared" si="173"/>
        <v>37.959719604</v>
      </c>
      <c r="Q1234" s="19">
        <f t="shared" si="177"/>
        <v>0</v>
      </c>
      <c r="R1234" s="20">
        <f t="shared" si="174"/>
        <v>30.955469999999998</v>
      </c>
      <c r="S1234" s="20">
        <f t="shared" si="178"/>
        <v>0</v>
      </c>
      <c r="T1234" s="20">
        <f>IF((T1233+R1234)&lt;0,0,IF((T1233+R1234)&gt;结论【关键目标】!C$28,结论【关键目标】!C$28,T1233+R1234))</f>
        <v>22</v>
      </c>
      <c r="U1234" s="19">
        <f>IF((T1233+R1234)&lt;结论【关键目标】!$C$28,0,(发电量计算【计算逻辑页】!R1234+发电量计算【计算逻辑页】!T1233-结论【关键目标】!$C$28))</f>
        <v>30.955469999999998</v>
      </c>
      <c r="V1234" s="5">
        <f t="shared" si="175"/>
        <v>10.834414499999999</v>
      </c>
      <c r="W1234" s="5">
        <f t="shared" si="176"/>
        <v>21.919568306999999</v>
      </c>
      <c r="X1234" s="5">
        <f t="shared" si="179"/>
        <v>0</v>
      </c>
    </row>
    <row r="1235" spans="1:24" x14ac:dyDescent="0.15">
      <c r="A1235" s="7">
        <v>1234</v>
      </c>
      <c r="B1235" s="7">
        <v>2</v>
      </c>
      <c r="C1235" s="7">
        <v>21</v>
      </c>
      <c r="D1235" s="7">
        <v>10</v>
      </c>
      <c r="E1235" s="7">
        <v>52</v>
      </c>
      <c r="F1235" s="7">
        <v>3</v>
      </c>
      <c r="G1235" s="7">
        <v>556.29999999999995</v>
      </c>
      <c r="H1235" s="7">
        <f t="shared" si="171"/>
        <v>2</v>
      </c>
      <c r="I1235" s="16">
        <f t="shared" si="172"/>
        <v>44978</v>
      </c>
      <c r="J1235" s="17">
        <v>0.70809999999999995</v>
      </c>
      <c r="K1235" s="18">
        <f>G1235*结论【关键目标】!C$27*0.7735*0.001</f>
        <v>51.635765999999997</v>
      </c>
      <c r="L1235" s="5">
        <v>-1753.5778110000001</v>
      </c>
      <c r="M1235" s="5">
        <f>ABS(IF(L1235&lt;=0,L1235/耗电量关键数据!$B$6/1000,L1235/耗电量关键数据!$B$5/1000))</f>
        <v>0.70143112439999999</v>
      </c>
      <c r="N1235" s="5">
        <f>电气设备逐时使用率计算!H1211</f>
        <v>22.208055000000002</v>
      </c>
      <c r="O1235" s="5">
        <f>灯光逐时使用率计算!H1211</f>
        <v>11.844296</v>
      </c>
      <c r="P1235" s="19">
        <f t="shared" si="173"/>
        <v>34.753782124400004</v>
      </c>
      <c r="Q1235" s="19">
        <f t="shared" si="177"/>
        <v>0</v>
      </c>
      <c r="R1235" s="20">
        <f t="shared" si="174"/>
        <v>51.635765999999997</v>
      </c>
      <c r="S1235" s="20">
        <f t="shared" si="178"/>
        <v>0</v>
      </c>
      <c r="T1235" s="20">
        <f>IF((T1234+R1235)&lt;0,0,IF((T1234+R1235)&gt;结论【关键目标】!C$28,结论【关键目标】!C$28,T1234+R1235))</f>
        <v>22</v>
      </c>
      <c r="U1235" s="19">
        <f>IF((T1234+R1235)&lt;结论【关键目标】!$C$28,0,(发电量计算【计算逻辑页】!R1235+发电量计算【计算逻辑页】!T1234-结论【关键目标】!$C$28))</f>
        <v>51.63576599999999</v>
      </c>
      <c r="V1235" s="5">
        <f t="shared" si="175"/>
        <v>18.072518099999996</v>
      </c>
      <c r="W1235" s="5">
        <f t="shared" si="176"/>
        <v>24.609153122287641</v>
      </c>
      <c r="X1235" s="5">
        <f t="shared" si="179"/>
        <v>0</v>
      </c>
    </row>
    <row r="1236" spans="1:24" x14ac:dyDescent="0.15">
      <c r="A1236" s="7">
        <v>1235</v>
      </c>
      <c r="B1236" s="7">
        <v>2</v>
      </c>
      <c r="C1236" s="7">
        <v>21</v>
      </c>
      <c r="D1236" s="7">
        <v>11</v>
      </c>
      <c r="E1236" s="7">
        <v>52</v>
      </c>
      <c r="F1236" s="7">
        <v>6</v>
      </c>
      <c r="G1236" s="7">
        <v>703.5</v>
      </c>
      <c r="H1236" s="7">
        <f t="shared" si="171"/>
        <v>2</v>
      </c>
      <c r="I1236" s="16">
        <f t="shared" si="172"/>
        <v>44978</v>
      </c>
      <c r="J1236" s="17">
        <v>1.2267999999999999</v>
      </c>
      <c r="K1236" s="18">
        <f>G1236*结论【关键目标】!C$27*0.7735*0.001</f>
        <v>65.298869999999994</v>
      </c>
      <c r="L1236" s="5">
        <v>0</v>
      </c>
      <c r="M1236" s="5">
        <f>ABS(IF(L1236&lt;=0,L1236/耗电量关键数据!$B$6/1000,L1236/耗电量关键数据!$B$5/1000))</f>
        <v>0</v>
      </c>
      <c r="N1236" s="5">
        <f>电气设备逐时使用率计算!H1212</f>
        <v>22.208055000000002</v>
      </c>
      <c r="O1236" s="5">
        <f>灯光逐时使用率计算!H1212</f>
        <v>11.844296</v>
      </c>
      <c r="P1236" s="19">
        <f t="shared" si="173"/>
        <v>34.052351000000002</v>
      </c>
      <c r="Q1236" s="19">
        <f t="shared" si="177"/>
        <v>34.052351000000002</v>
      </c>
      <c r="R1236" s="20">
        <f t="shared" si="174"/>
        <v>31.246518999999992</v>
      </c>
      <c r="S1236" s="20">
        <f t="shared" si="178"/>
        <v>0</v>
      </c>
      <c r="T1236" s="20">
        <f>IF((T1235+R1236)&lt;0,0,IF((T1235+R1236)&gt;结论【关键目标】!C$28,结论【关键目标】!C$28,T1235+R1236))</f>
        <v>22</v>
      </c>
      <c r="U1236" s="19">
        <f>IF((T1235+R1236)&lt;结论【关键目标】!$C$28,0,(发电量计算【计算逻辑页】!R1236+发电量计算【计算逻辑页】!T1235-结论【关键目标】!$C$28))</f>
        <v>31.246518999999992</v>
      </c>
      <c r="V1236" s="5">
        <f t="shared" si="175"/>
        <v>10.936281649999996</v>
      </c>
      <c r="W1236" s="5">
        <f t="shared" si="176"/>
        <v>41.775424206799997</v>
      </c>
      <c r="X1236" s="5">
        <f t="shared" si="179"/>
        <v>0</v>
      </c>
    </row>
    <row r="1237" spans="1:24" x14ac:dyDescent="0.15">
      <c r="A1237" s="7">
        <v>1236</v>
      </c>
      <c r="B1237" s="7">
        <v>2</v>
      </c>
      <c r="C1237" s="7">
        <v>21</v>
      </c>
      <c r="D1237" s="7">
        <v>12</v>
      </c>
      <c r="E1237" s="7">
        <v>52</v>
      </c>
      <c r="F1237" s="7">
        <v>8.1999999999999993</v>
      </c>
      <c r="G1237" s="7">
        <v>769.8</v>
      </c>
      <c r="H1237" s="7">
        <f t="shared" si="171"/>
        <v>2</v>
      </c>
      <c r="I1237" s="16">
        <f t="shared" si="172"/>
        <v>44978</v>
      </c>
      <c r="J1237" s="17">
        <v>1.2267999999999999</v>
      </c>
      <c r="K1237" s="18">
        <f>G1237*结论【关键目标】!C$27*0.7735*0.001</f>
        <v>71.452835999999991</v>
      </c>
      <c r="L1237" s="5">
        <v>0</v>
      </c>
      <c r="M1237" s="5">
        <f>ABS(IF(L1237&lt;=0,L1237/耗电量关键数据!$B$6/1000,L1237/耗电量关键数据!$B$5/1000))</f>
        <v>0</v>
      </c>
      <c r="N1237" s="5">
        <f>电气设备逐时使用率计算!H1213</f>
        <v>11.688450000000001</v>
      </c>
      <c r="O1237" s="5">
        <f>灯光逐时使用率计算!H1213</f>
        <v>9.9741440000000008</v>
      </c>
      <c r="P1237" s="19">
        <f t="shared" si="173"/>
        <v>21.662594000000002</v>
      </c>
      <c r="Q1237" s="19">
        <f t="shared" si="177"/>
        <v>21.662594000000002</v>
      </c>
      <c r="R1237" s="20">
        <f t="shared" si="174"/>
        <v>49.790241999999992</v>
      </c>
      <c r="S1237" s="20">
        <f t="shared" si="178"/>
        <v>0</v>
      </c>
      <c r="T1237" s="20">
        <f>IF((T1236+R1237)&lt;0,0,IF((T1236+R1237)&gt;结论【关键目标】!C$28,结论【关键目标】!C$28,T1236+R1237))</f>
        <v>22</v>
      </c>
      <c r="U1237" s="19">
        <f>IF((T1236+R1237)&lt;结论【关键目标】!$C$28,0,(发电量计算【计算逻辑页】!R1237+发电量计算【计算逻辑页】!T1236-结论【关键目标】!$C$28))</f>
        <v>49.790241999999992</v>
      </c>
      <c r="V1237" s="5">
        <f t="shared" si="175"/>
        <v>17.426584699999996</v>
      </c>
      <c r="W1237" s="5">
        <f t="shared" si="176"/>
        <v>26.5756703192</v>
      </c>
      <c r="X1237" s="5">
        <f t="shared" si="179"/>
        <v>0</v>
      </c>
    </row>
    <row r="1238" spans="1:24" x14ac:dyDescent="0.15">
      <c r="A1238" s="7">
        <v>1237</v>
      </c>
      <c r="B1238" s="7">
        <v>2</v>
      </c>
      <c r="C1238" s="7">
        <v>21</v>
      </c>
      <c r="D1238" s="7">
        <v>13</v>
      </c>
      <c r="E1238" s="7">
        <v>52</v>
      </c>
      <c r="F1238" s="7">
        <v>9</v>
      </c>
      <c r="G1238" s="7">
        <v>703.3</v>
      </c>
      <c r="H1238" s="7">
        <f t="shared" si="171"/>
        <v>2</v>
      </c>
      <c r="I1238" s="16">
        <f t="shared" si="172"/>
        <v>44978</v>
      </c>
      <c r="J1238" s="17">
        <v>1.2267999999999999</v>
      </c>
      <c r="K1238" s="18">
        <f>G1238*结论【关键目标】!C$27*0.7735*0.001</f>
        <v>65.280305999999996</v>
      </c>
      <c r="L1238" s="5">
        <v>0</v>
      </c>
      <c r="M1238" s="5">
        <f>ABS(IF(L1238&lt;=0,L1238/耗电量关键数据!$B$6/1000,L1238/耗电量关键数据!$B$5/1000))</f>
        <v>0</v>
      </c>
      <c r="N1238" s="5">
        <f>电气设备逐时使用率计算!H1214</f>
        <v>11.688450000000001</v>
      </c>
      <c r="O1238" s="5">
        <f>灯光逐时使用率计算!H1214</f>
        <v>9.9741440000000008</v>
      </c>
      <c r="P1238" s="19">
        <f t="shared" si="173"/>
        <v>21.662594000000002</v>
      </c>
      <c r="Q1238" s="19">
        <f t="shared" si="177"/>
        <v>21.662594000000002</v>
      </c>
      <c r="R1238" s="20">
        <f t="shared" si="174"/>
        <v>43.617711999999997</v>
      </c>
      <c r="S1238" s="20">
        <f t="shared" si="178"/>
        <v>0</v>
      </c>
      <c r="T1238" s="20">
        <f>IF((T1237+R1238)&lt;0,0,IF((T1237+R1238)&gt;结论【关键目标】!C$28,结论【关键目标】!C$28,T1237+R1238))</f>
        <v>22</v>
      </c>
      <c r="U1238" s="19">
        <f>IF((T1237+R1238)&lt;结论【关键目标】!$C$28,0,(发电量计算【计算逻辑页】!R1238+发电量计算【计算逻辑页】!T1237-结论【关键目标】!$C$28))</f>
        <v>43.617711999999997</v>
      </c>
      <c r="V1238" s="5">
        <f t="shared" si="175"/>
        <v>15.266199199999997</v>
      </c>
      <c r="W1238" s="5">
        <f t="shared" si="176"/>
        <v>26.5756703192</v>
      </c>
      <c r="X1238" s="5">
        <f t="shared" si="179"/>
        <v>0</v>
      </c>
    </row>
    <row r="1239" spans="1:24" x14ac:dyDescent="0.15">
      <c r="A1239" s="7">
        <v>1238</v>
      </c>
      <c r="B1239" s="7">
        <v>2</v>
      </c>
      <c r="C1239" s="7">
        <v>21</v>
      </c>
      <c r="D1239" s="7">
        <v>14</v>
      </c>
      <c r="E1239" s="7">
        <v>52</v>
      </c>
      <c r="F1239" s="7">
        <v>10</v>
      </c>
      <c r="G1239" s="7">
        <v>561.70000000000005</v>
      </c>
      <c r="H1239" s="7">
        <f t="shared" si="171"/>
        <v>2</v>
      </c>
      <c r="I1239" s="16">
        <f t="shared" si="172"/>
        <v>44978</v>
      </c>
      <c r="J1239" s="17">
        <v>1.2267999999999999</v>
      </c>
      <c r="K1239" s="18">
        <f>G1239*结论【关键目标】!C$27*0.7735*0.001</f>
        <v>52.136994000000001</v>
      </c>
      <c r="L1239" s="5">
        <v>0</v>
      </c>
      <c r="M1239" s="5">
        <f>ABS(IF(L1239&lt;=0,L1239/耗电量关键数据!$B$6/1000,L1239/耗电量关键数据!$B$5/1000))</f>
        <v>0</v>
      </c>
      <c r="N1239" s="5">
        <f>电气设备逐时使用率计算!H1215</f>
        <v>22.208055000000002</v>
      </c>
      <c r="O1239" s="5">
        <f>灯光逐时使用率计算!H1215</f>
        <v>11.844296</v>
      </c>
      <c r="P1239" s="19">
        <f t="shared" si="173"/>
        <v>34.052351000000002</v>
      </c>
      <c r="Q1239" s="19">
        <f t="shared" si="177"/>
        <v>34.052351000000002</v>
      </c>
      <c r="R1239" s="20">
        <f t="shared" si="174"/>
        <v>18.084643</v>
      </c>
      <c r="S1239" s="20">
        <f t="shared" si="178"/>
        <v>0</v>
      </c>
      <c r="T1239" s="20">
        <f>IF((T1238+R1239)&lt;0,0,IF((T1238+R1239)&gt;结论【关键目标】!C$28,结论【关键目标】!C$28,T1238+R1239))</f>
        <v>22</v>
      </c>
      <c r="U1239" s="19">
        <f>IF((T1238+R1239)&lt;结论【关键目标】!$C$28,0,(发电量计算【计算逻辑页】!R1239+发电量计算【计算逻辑页】!T1238-结论【关键目标】!$C$28))</f>
        <v>18.084643</v>
      </c>
      <c r="V1239" s="5">
        <f t="shared" si="175"/>
        <v>6.3296250499999998</v>
      </c>
      <c r="W1239" s="5">
        <f t="shared" si="176"/>
        <v>41.775424206799997</v>
      </c>
      <c r="X1239" s="5">
        <f t="shared" si="179"/>
        <v>0</v>
      </c>
    </row>
    <row r="1240" spans="1:24" x14ac:dyDescent="0.15">
      <c r="A1240" s="7">
        <v>1239</v>
      </c>
      <c r="B1240" s="7">
        <v>2</v>
      </c>
      <c r="C1240" s="7">
        <v>21</v>
      </c>
      <c r="D1240" s="7">
        <v>15</v>
      </c>
      <c r="E1240" s="7">
        <v>52</v>
      </c>
      <c r="F1240" s="7">
        <v>10.1</v>
      </c>
      <c r="G1240" s="7">
        <v>371.7</v>
      </c>
      <c r="H1240" s="7">
        <f t="shared" si="171"/>
        <v>2</v>
      </c>
      <c r="I1240" s="16">
        <f t="shared" si="172"/>
        <v>44978</v>
      </c>
      <c r="J1240" s="17">
        <v>1.2267999999999999</v>
      </c>
      <c r="K1240" s="18">
        <f>G1240*结论【关键目标】!C$27*0.7735*0.001</f>
        <v>34.501193999999998</v>
      </c>
      <c r="L1240" s="5">
        <v>0</v>
      </c>
      <c r="M1240" s="5">
        <f>ABS(IF(L1240&lt;=0,L1240/耗电量关键数据!$B$6/1000,L1240/耗电量关键数据!$B$5/1000))</f>
        <v>0</v>
      </c>
      <c r="N1240" s="5">
        <f>电气设备逐时使用率计算!H1216</f>
        <v>22.208055000000002</v>
      </c>
      <c r="O1240" s="5">
        <f>灯光逐时使用率计算!H1216</f>
        <v>11.844296</v>
      </c>
      <c r="P1240" s="19">
        <f t="shared" si="173"/>
        <v>34.052351000000002</v>
      </c>
      <c r="Q1240" s="19">
        <f t="shared" si="177"/>
        <v>34.052351000000002</v>
      </c>
      <c r="R1240" s="20">
        <f t="shared" si="174"/>
        <v>0.44884299999999655</v>
      </c>
      <c r="S1240" s="20">
        <f t="shared" si="178"/>
        <v>0</v>
      </c>
      <c r="T1240" s="20">
        <f>IF((T1239+R1240)&lt;0,0,IF((T1239+R1240)&gt;结论【关键目标】!C$28,结论【关键目标】!C$28,T1239+R1240))</f>
        <v>22</v>
      </c>
      <c r="U1240" s="19">
        <f>IF((T1239+R1240)&lt;结论【关键目标】!$C$28,0,(发电量计算【计算逻辑页】!R1240+发电量计算【计算逻辑页】!T1239-结论【关键目标】!$C$28))</f>
        <v>0.44884299999999655</v>
      </c>
      <c r="V1240" s="5">
        <f t="shared" si="175"/>
        <v>0.15709504999999879</v>
      </c>
      <c r="W1240" s="5">
        <f t="shared" si="176"/>
        <v>41.775424206799997</v>
      </c>
      <c r="X1240" s="5">
        <f t="shared" si="179"/>
        <v>0</v>
      </c>
    </row>
    <row r="1241" spans="1:24" x14ac:dyDescent="0.15">
      <c r="A1241" s="7">
        <v>1240</v>
      </c>
      <c r="B1241" s="7">
        <v>2</v>
      </c>
      <c r="C1241" s="7">
        <v>21</v>
      </c>
      <c r="D1241" s="7">
        <v>16</v>
      </c>
      <c r="E1241" s="7">
        <v>52</v>
      </c>
      <c r="F1241" s="7">
        <v>10</v>
      </c>
      <c r="G1241" s="7">
        <v>187.5</v>
      </c>
      <c r="H1241" s="7">
        <f t="shared" si="171"/>
        <v>2</v>
      </c>
      <c r="I1241" s="16">
        <f t="shared" si="172"/>
        <v>44978</v>
      </c>
      <c r="J1241" s="17">
        <v>0.70809999999999995</v>
      </c>
      <c r="K1241" s="18">
        <f>G1241*结论【关键目标】!C$27*0.7735*0.001</f>
        <v>17.403749999999999</v>
      </c>
      <c r="L1241" s="5">
        <v>0</v>
      </c>
      <c r="M1241" s="5">
        <f>ABS(IF(L1241&lt;=0,L1241/耗电量关键数据!$B$6/1000,L1241/耗电量关键数据!$B$5/1000))</f>
        <v>0</v>
      </c>
      <c r="N1241" s="5">
        <f>电气设备逐时使用率计算!H1217</f>
        <v>22.208055000000002</v>
      </c>
      <c r="O1241" s="5">
        <f>灯光逐时使用率计算!H1217</f>
        <v>11.844296</v>
      </c>
      <c r="P1241" s="19">
        <f t="shared" si="173"/>
        <v>34.052351000000002</v>
      </c>
      <c r="Q1241" s="19">
        <f t="shared" si="177"/>
        <v>0</v>
      </c>
      <c r="R1241" s="20">
        <f t="shared" si="174"/>
        <v>17.403749999999999</v>
      </c>
      <c r="S1241" s="20">
        <f t="shared" si="178"/>
        <v>0</v>
      </c>
      <c r="T1241" s="20">
        <f>IF((T1240+R1241)&lt;0,0,IF((T1240+R1241)&gt;结论【关键目标】!C$28,结论【关键目标】!C$28,T1240+R1241))</f>
        <v>22</v>
      </c>
      <c r="U1241" s="19">
        <f>IF((T1240+R1241)&lt;结论【关键目标】!$C$28,0,(发电量计算【计算逻辑页】!R1241+发电量计算【计算逻辑页】!T1240-结论【关键目标】!$C$28))</f>
        <v>17.403750000000002</v>
      </c>
      <c r="V1241" s="5">
        <f t="shared" si="175"/>
        <v>6.0913125000000008</v>
      </c>
      <c r="W1241" s="5">
        <f t="shared" si="176"/>
        <v>12.323595374999998</v>
      </c>
      <c r="X1241" s="5">
        <f t="shared" si="179"/>
        <v>0</v>
      </c>
    </row>
    <row r="1242" spans="1:24" x14ac:dyDescent="0.15">
      <c r="A1242" s="7">
        <v>1241</v>
      </c>
      <c r="B1242" s="7">
        <v>2</v>
      </c>
      <c r="C1242" s="7">
        <v>21</v>
      </c>
      <c r="D1242" s="7">
        <v>17</v>
      </c>
      <c r="E1242" s="7">
        <v>52</v>
      </c>
      <c r="F1242" s="7">
        <v>10</v>
      </c>
      <c r="G1242" s="7">
        <v>0</v>
      </c>
      <c r="H1242" s="7">
        <f t="shared" si="171"/>
        <v>2</v>
      </c>
      <c r="I1242" s="16">
        <f t="shared" si="172"/>
        <v>44978</v>
      </c>
      <c r="J1242" s="17">
        <v>0.70809999999999995</v>
      </c>
      <c r="K1242" s="18">
        <f>G1242*结论【关键目标】!C$27*0.7735*0.001</f>
        <v>0</v>
      </c>
      <c r="L1242" s="5">
        <v>0</v>
      </c>
      <c r="M1242" s="5">
        <f>ABS(IF(L1242&lt;=0,L1242/耗电量关键数据!$B$6/1000,L1242/耗电量关键数据!$B$5/1000))</f>
        <v>0</v>
      </c>
      <c r="N1242" s="5">
        <f>电气设备逐时使用率计算!H1218</f>
        <v>22.208055000000002</v>
      </c>
      <c r="O1242" s="5">
        <f>灯光逐时使用率计算!H1218</f>
        <v>11.844296</v>
      </c>
      <c r="P1242" s="19">
        <f t="shared" si="173"/>
        <v>34.052351000000002</v>
      </c>
      <c r="Q1242" s="19">
        <f t="shared" si="177"/>
        <v>0</v>
      </c>
      <c r="R1242" s="20">
        <f t="shared" si="174"/>
        <v>0</v>
      </c>
      <c r="S1242" s="20">
        <f t="shared" si="178"/>
        <v>0</v>
      </c>
      <c r="T1242" s="20">
        <f>IF((T1241+R1242)&lt;0,0,IF((T1241+R1242)&gt;结论【关键目标】!C$28,结论【关键目标】!C$28,T1241+R1242))</f>
        <v>22</v>
      </c>
      <c r="U1242" s="19">
        <f>IF((T1241+R1242)&lt;结论【关键目标】!$C$28,0,(发电量计算【计算逻辑页】!R1242+发电量计算【计算逻辑页】!T1241-结论【关键目标】!$C$28))</f>
        <v>0</v>
      </c>
      <c r="V1242" s="5">
        <f t="shared" si="175"/>
        <v>0</v>
      </c>
      <c r="W1242" s="5">
        <f t="shared" si="176"/>
        <v>0</v>
      </c>
      <c r="X1242" s="5">
        <f t="shared" si="179"/>
        <v>0</v>
      </c>
    </row>
    <row r="1243" spans="1:24" x14ac:dyDescent="0.15">
      <c r="A1243" s="7">
        <v>1242</v>
      </c>
      <c r="B1243" s="7">
        <v>2</v>
      </c>
      <c r="C1243" s="7">
        <v>21</v>
      </c>
      <c r="D1243" s="7">
        <v>18</v>
      </c>
      <c r="E1243" s="7">
        <v>52</v>
      </c>
      <c r="F1243" s="7">
        <v>9.1999999999999993</v>
      </c>
      <c r="G1243" s="7">
        <v>0</v>
      </c>
      <c r="H1243" s="7">
        <f t="shared" si="171"/>
        <v>2</v>
      </c>
      <c r="I1243" s="16">
        <f t="shared" si="172"/>
        <v>44978</v>
      </c>
      <c r="J1243" s="17">
        <v>0.70809999999999995</v>
      </c>
      <c r="K1243" s="18">
        <f>G1243*结论【关键目标】!C$27*0.7735*0.001</f>
        <v>0</v>
      </c>
      <c r="L1243" s="5">
        <v>-14436.781300000001</v>
      </c>
      <c r="M1243" s="5">
        <f>ABS(IF(L1243&lt;=0,L1243/耗电量关键数据!$B$6/1000,L1243/耗电量关键数据!$B$5/1000))</f>
        <v>5.7747125200000005</v>
      </c>
      <c r="N1243" s="5">
        <f>电气设备逐时使用率计算!H1219</f>
        <v>7.0130699999999999</v>
      </c>
      <c r="O1243" s="5">
        <f>灯光逐时使用率计算!H1219</f>
        <v>3.7403040000000001</v>
      </c>
      <c r="P1243" s="19">
        <f t="shared" si="173"/>
        <v>16.528086520000002</v>
      </c>
      <c r="Q1243" s="19">
        <f t="shared" si="177"/>
        <v>0</v>
      </c>
      <c r="R1243" s="20">
        <f t="shared" si="174"/>
        <v>0</v>
      </c>
      <c r="S1243" s="20">
        <f t="shared" si="178"/>
        <v>0</v>
      </c>
      <c r="T1243" s="20">
        <f>IF((T1242+R1243)&lt;0,0,IF((T1242+R1243)&gt;结论【关键目标】!C$28,结论【关键目标】!C$28,T1242+R1243))</f>
        <v>22</v>
      </c>
      <c r="U1243" s="19">
        <f>IF((T1242+R1243)&lt;结论【关键目标】!$C$28,0,(发电量计算【计算逻辑页】!R1243+发电量计算【计算逻辑页】!T1242-结论【关键目标】!$C$28))</f>
        <v>0</v>
      </c>
      <c r="V1243" s="5">
        <f t="shared" si="175"/>
        <v>0</v>
      </c>
      <c r="W1243" s="5">
        <f t="shared" si="176"/>
        <v>0</v>
      </c>
      <c r="X1243" s="5">
        <f t="shared" si="179"/>
        <v>0</v>
      </c>
    </row>
    <row r="1244" spans="1:24" x14ac:dyDescent="0.15">
      <c r="A1244" s="7">
        <v>1243</v>
      </c>
      <c r="B1244" s="7">
        <v>2</v>
      </c>
      <c r="C1244" s="7">
        <v>21</v>
      </c>
      <c r="D1244" s="7">
        <v>19</v>
      </c>
      <c r="E1244" s="7">
        <v>52</v>
      </c>
      <c r="F1244" s="7">
        <v>6</v>
      </c>
      <c r="G1244" s="7">
        <v>0</v>
      </c>
      <c r="H1244" s="7">
        <f t="shared" si="171"/>
        <v>2</v>
      </c>
      <c r="I1244" s="16">
        <f t="shared" si="172"/>
        <v>44978</v>
      </c>
      <c r="J1244" s="17">
        <v>1.2267999999999999</v>
      </c>
      <c r="K1244" s="18">
        <f>G1244*结论【关键目标】!C$27*0.7735*0.001</f>
        <v>0</v>
      </c>
      <c r="L1244" s="5">
        <v>-6520.0550130000001</v>
      </c>
      <c r="M1244" s="5">
        <f>ABS(IF(L1244&lt;=0,L1244/耗电量关键数据!$B$6/1000,L1244/耗电量关键数据!$B$5/1000))</f>
        <v>2.6080220052</v>
      </c>
      <c r="N1244" s="5">
        <f>电气设备逐时使用率计算!H1220</f>
        <v>7.0130699999999999</v>
      </c>
      <c r="O1244" s="5">
        <f>灯光逐时使用率计算!H1220</f>
        <v>3.7403040000000001</v>
      </c>
      <c r="P1244" s="19">
        <f t="shared" si="173"/>
        <v>13.3613960052</v>
      </c>
      <c r="Q1244" s="19">
        <f t="shared" si="177"/>
        <v>13.3613960052</v>
      </c>
      <c r="R1244" s="20">
        <f t="shared" si="174"/>
        <v>-13.3613960052</v>
      </c>
      <c r="S1244" s="20">
        <f t="shared" si="178"/>
        <v>13.3613960052</v>
      </c>
      <c r="T1244" s="20">
        <f>IF((T1243+R1244)&lt;0,0,IF((T1243+R1244)&gt;结论【关键目标】!C$28,结论【关键目标】!C$28,T1243+R1244))</f>
        <v>8.6386039948000004</v>
      </c>
      <c r="U1244" s="19">
        <f>IF((T1243+R1244)&lt;结论【关键目标】!$C$28,0,(发电量计算【计算逻辑页】!R1244+发电量计算【计算逻辑页】!T1243-结论【关键目标】!$C$28))</f>
        <v>0</v>
      </c>
      <c r="V1244" s="5">
        <f t="shared" si="175"/>
        <v>0</v>
      </c>
      <c r="W1244" s="5">
        <f t="shared" si="176"/>
        <v>0</v>
      </c>
      <c r="X1244" s="5">
        <f t="shared" si="179"/>
        <v>7.5743279826406393</v>
      </c>
    </row>
    <row r="1245" spans="1:24" x14ac:dyDescent="0.15">
      <c r="A1245" s="7">
        <v>1244</v>
      </c>
      <c r="B1245" s="7">
        <v>2</v>
      </c>
      <c r="C1245" s="7">
        <v>21</v>
      </c>
      <c r="D1245" s="7">
        <v>20</v>
      </c>
      <c r="E1245" s="7">
        <v>52</v>
      </c>
      <c r="F1245" s="7">
        <v>4</v>
      </c>
      <c r="G1245" s="7">
        <v>0</v>
      </c>
      <c r="H1245" s="7">
        <f t="shared" si="171"/>
        <v>2</v>
      </c>
      <c r="I1245" s="16">
        <f t="shared" si="172"/>
        <v>44978</v>
      </c>
      <c r="J1245" s="17">
        <v>1.2267999999999999</v>
      </c>
      <c r="K1245" s="18">
        <f>G1245*结论【关键目标】!C$27*0.7735*0.001</f>
        <v>0</v>
      </c>
      <c r="L1245" s="5">
        <v>-16902.42859</v>
      </c>
      <c r="M1245" s="5">
        <f>ABS(IF(L1245&lt;=0,L1245/耗电量关键数据!$B$6/1000,L1245/耗电量关键数据!$B$5/1000))</f>
        <v>6.7609714360000002</v>
      </c>
      <c r="N1245" s="5">
        <f>电气设备逐时使用率计算!H1221</f>
        <v>1.1688450000000001</v>
      </c>
      <c r="O1245" s="5">
        <f>灯光逐时使用率计算!H1221</f>
        <v>0.37403039999999999</v>
      </c>
      <c r="P1245" s="19">
        <f t="shared" si="173"/>
        <v>8.303846836</v>
      </c>
      <c r="Q1245" s="19">
        <f t="shared" si="177"/>
        <v>8.303846836</v>
      </c>
      <c r="R1245" s="20">
        <f t="shared" si="174"/>
        <v>-8.303846836</v>
      </c>
      <c r="S1245" s="20">
        <f t="shared" si="178"/>
        <v>8.303846836</v>
      </c>
      <c r="T1245" s="20">
        <f>IF((T1244+R1245)&lt;0,0,IF((T1244+R1245)&gt;结论【关键目标】!C$28,结论【关键目标】!C$28,T1244+R1245))</f>
        <v>0.33475715880000045</v>
      </c>
      <c r="U1245" s="19">
        <f>IF((T1244+R1245)&lt;结论【关键目标】!$C$28,0,(发电量计算【计算逻辑页】!R1245+发电量计算【计算逻辑页】!T1244-结论【关键目标】!$C$28))</f>
        <v>0</v>
      </c>
      <c r="V1245" s="5">
        <f t="shared" si="175"/>
        <v>0</v>
      </c>
      <c r="W1245" s="5">
        <f t="shared" si="176"/>
        <v>0</v>
      </c>
      <c r="X1245" s="5">
        <f t="shared" si="179"/>
        <v>0.29351507683584038</v>
      </c>
    </row>
    <row r="1246" spans="1:24" x14ac:dyDescent="0.15">
      <c r="A1246" s="7">
        <v>1245</v>
      </c>
      <c r="B1246" s="7">
        <v>2</v>
      </c>
      <c r="C1246" s="7">
        <v>21</v>
      </c>
      <c r="D1246" s="7">
        <v>21</v>
      </c>
      <c r="E1246" s="7">
        <v>52</v>
      </c>
      <c r="F1246" s="7">
        <v>5.4</v>
      </c>
      <c r="G1246" s="7">
        <v>0</v>
      </c>
      <c r="H1246" s="7">
        <f t="shared" si="171"/>
        <v>2</v>
      </c>
      <c r="I1246" s="16">
        <f t="shared" si="172"/>
        <v>44978</v>
      </c>
      <c r="J1246" s="17">
        <v>1.2267999999999999</v>
      </c>
      <c r="K1246" s="18">
        <f>G1246*结论【关键目标】!C$27*0.7735*0.001</f>
        <v>0</v>
      </c>
      <c r="L1246" s="5">
        <v>-20716.361669999998</v>
      </c>
      <c r="M1246" s="5">
        <f>ABS(IF(L1246&lt;=0,L1246/耗电量关键数据!$B$6/1000,L1246/耗电量关键数据!$B$5/1000))</f>
        <v>8.2865446679999994</v>
      </c>
      <c r="N1246" s="5">
        <f>电气设备逐时使用率计算!H1222</f>
        <v>1.1688450000000001</v>
      </c>
      <c r="O1246" s="5">
        <f>灯光逐时使用率计算!H1222</f>
        <v>0.37403039999999999</v>
      </c>
      <c r="P1246" s="19">
        <f t="shared" si="173"/>
        <v>9.8294200679999992</v>
      </c>
      <c r="Q1246" s="19">
        <f t="shared" si="177"/>
        <v>9.8294200679999992</v>
      </c>
      <c r="R1246" s="20">
        <f t="shared" si="174"/>
        <v>-9.8294200679999992</v>
      </c>
      <c r="S1246" s="20">
        <f t="shared" si="178"/>
        <v>9.8294200679999992</v>
      </c>
      <c r="T1246" s="20">
        <f>IF((T1245+R1246)&lt;0,0,IF((T1245+R1246)&gt;结论【关键目标】!C$28,结论【关键目标】!C$28,T1245+R1246))</f>
        <v>0</v>
      </c>
      <c r="U1246" s="19">
        <f>IF((T1245+R1246)&lt;结论【关键目标】!$C$28,0,(发电量计算【计算逻辑页】!R1246+发电量计算【计算逻辑页】!T1245-结论【关键目标】!$C$28))</f>
        <v>0</v>
      </c>
      <c r="V1246" s="5">
        <f t="shared" si="175"/>
        <v>0</v>
      </c>
      <c r="W1246" s="5">
        <f t="shared" si="176"/>
        <v>0</v>
      </c>
      <c r="X1246" s="5">
        <f t="shared" si="179"/>
        <v>0</v>
      </c>
    </row>
    <row r="1247" spans="1:24" x14ac:dyDescent="0.15">
      <c r="A1247" s="7">
        <v>1246</v>
      </c>
      <c r="B1247" s="7">
        <v>2</v>
      </c>
      <c r="C1247" s="7">
        <v>21</v>
      </c>
      <c r="D1247" s="7">
        <v>22</v>
      </c>
      <c r="E1247" s="7">
        <v>52</v>
      </c>
      <c r="F1247" s="7">
        <v>0</v>
      </c>
      <c r="G1247" s="7">
        <v>0</v>
      </c>
      <c r="H1247" s="7">
        <f t="shared" si="171"/>
        <v>2</v>
      </c>
      <c r="I1247" s="16">
        <f t="shared" si="172"/>
        <v>44978</v>
      </c>
      <c r="J1247" s="17">
        <v>0.70809999999999995</v>
      </c>
      <c r="K1247" s="18">
        <f>G1247*结论【关键目标】!C$27*0.7735*0.001</f>
        <v>0</v>
      </c>
      <c r="L1247" s="5">
        <v>-22899.108110000001</v>
      </c>
      <c r="M1247" s="5">
        <f>ABS(IF(L1247&lt;=0,L1247/耗电量关键数据!$B$6/1000,L1247/耗电量关键数据!$B$5/1000))</f>
        <v>9.1596432440000015</v>
      </c>
      <c r="N1247" s="5">
        <f>电气设备逐时使用率计算!H1223</f>
        <v>1.1688450000000001</v>
      </c>
      <c r="O1247" s="5">
        <f>灯光逐时使用率计算!H1223</f>
        <v>0.37403039999999999</v>
      </c>
      <c r="P1247" s="19">
        <f t="shared" si="173"/>
        <v>10.702518644000003</v>
      </c>
      <c r="Q1247" s="19">
        <f t="shared" si="177"/>
        <v>0</v>
      </c>
      <c r="R1247" s="20">
        <f t="shared" si="174"/>
        <v>0</v>
      </c>
      <c r="S1247" s="20">
        <f t="shared" si="178"/>
        <v>0</v>
      </c>
      <c r="T1247" s="20">
        <f>IF((T1246+R1247)&lt;0,0,IF((T1246+R1247)&gt;结论【关键目标】!C$28,结论【关键目标】!C$28,T1246+R1247))</f>
        <v>0</v>
      </c>
      <c r="U1247" s="19">
        <f>IF((T1246+R1247)&lt;结论【关键目标】!$C$28,0,(发电量计算【计算逻辑页】!R1247+发电量计算【计算逻辑页】!T1246-结论【关键目标】!$C$28))</f>
        <v>0</v>
      </c>
      <c r="V1247" s="5">
        <f t="shared" si="175"/>
        <v>0</v>
      </c>
      <c r="W1247" s="5">
        <f t="shared" si="176"/>
        <v>0</v>
      </c>
      <c r="X1247" s="5">
        <f t="shared" si="179"/>
        <v>0</v>
      </c>
    </row>
    <row r="1248" spans="1:24" x14ac:dyDescent="0.15">
      <c r="A1248" s="7">
        <v>1247</v>
      </c>
      <c r="B1248" s="7">
        <v>2</v>
      </c>
      <c r="C1248" s="7">
        <v>21</v>
      </c>
      <c r="D1248" s="7">
        <v>23</v>
      </c>
      <c r="E1248" s="7">
        <v>52</v>
      </c>
      <c r="F1248" s="7">
        <v>-1</v>
      </c>
      <c r="G1248" s="7">
        <v>0</v>
      </c>
      <c r="H1248" s="7">
        <f t="shared" si="171"/>
        <v>2</v>
      </c>
      <c r="I1248" s="16">
        <f t="shared" si="172"/>
        <v>44978</v>
      </c>
      <c r="J1248" s="17">
        <v>0.70809999999999995</v>
      </c>
      <c r="K1248" s="18">
        <f>G1248*结论【关键目标】!C$27*0.7735*0.001</f>
        <v>0</v>
      </c>
      <c r="L1248" s="5">
        <v>-24521.859980000001</v>
      </c>
      <c r="M1248" s="5">
        <f>ABS(IF(L1248&lt;=0,L1248/耗电量关键数据!$B$6/1000,L1248/耗电量关键数据!$B$5/1000))</f>
        <v>9.8087439920000001</v>
      </c>
      <c r="N1248" s="5">
        <f>电气设备逐时使用率计算!H1224</f>
        <v>1.1688450000000001</v>
      </c>
      <c r="O1248" s="5">
        <f>灯光逐时使用率计算!H1224</f>
        <v>0.37403039999999999</v>
      </c>
      <c r="P1248" s="19">
        <f t="shared" si="173"/>
        <v>11.351619392000002</v>
      </c>
      <c r="Q1248" s="19">
        <f t="shared" si="177"/>
        <v>0</v>
      </c>
      <c r="R1248" s="20">
        <f t="shared" si="174"/>
        <v>0</v>
      </c>
      <c r="S1248" s="20">
        <f t="shared" si="178"/>
        <v>0</v>
      </c>
      <c r="T1248" s="20">
        <f>IF((T1247+R1248)&lt;0,0,IF((T1247+R1248)&gt;结论【关键目标】!C$28,结论【关键目标】!C$28,T1247+R1248))</f>
        <v>0</v>
      </c>
      <c r="U1248" s="19">
        <f>IF((T1247+R1248)&lt;结论【关键目标】!$C$28,0,(发电量计算【计算逻辑页】!R1248+发电量计算【计算逻辑页】!T1247-结论【关键目标】!$C$28))</f>
        <v>0</v>
      </c>
      <c r="V1248" s="5">
        <f t="shared" si="175"/>
        <v>0</v>
      </c>
      <c r="W1248" s="5">
        <f t="shared" si="176"/>
        <v>0</v>
      </c>
      <c r="X1248" s="5">
        <f t="shared" si="179"/>
        <v>0</v>
      </c>
    </row>
    <row r="1249" spans="1:24" x14ac:dyDescent="0.15">
      <c r="A1249" s="7">
        <v>1248</v>
      </c>
      <c r="B1249" s="7">
        <v>2</v>
      </c>
      <c r="C1249" s="7">
        <v>21</v>
      </c>
      <c r="D1249" s="7">
        <v>24</v>
      </c>
      <c r="E1249" s="7">
        <v>52</v>
      </c>
      <c r="F1249" s="7">
        <v>1</v>
      </c>
      <c r="G1249" s="7">
        <v>0</v>
      </c>
      <c r="H1249" s="7">
        <f t="shared" si="171"/>
        <v>2</v>
      </c>
      <c r="I1249" s="16">
        <f t="shared" si="172"/>
        <v>44978</v>
      </c>
      <c r="J1249" s="17">
        <v>0.2407</v>
      </c>
      <c r="K1249" s="18">
        <f>G1249*结论【关键目标】!C$27*0.7735*0.001</f>
        <v>0</v>
      </c>
      <c r="L1249" s="5">
        <v>-26676.561689999999</v>
      </c>
      <c r="M1249" s="5">
        <f>ABS(IF(L1249&lt;=0,L1249/耗电量关键数据!$B$6/1000,L1249/耗电量关键数据!$B$5/1000))</f>
        <v>10.670624675999999</v>
      </c>
      <c r="N1249" s="5">
        <f>电气设备逐时使用率计算!H1225</f>
        <v>1.1688450000000001</v>
      </c>
      <c r="O1249" s="5">
        <f>灯光逐时使用率计算!H1225</f>
        <v>0.37403039999999999</v>
      </c>
      <c r="P1249" s="19">
        <f t="shared" si="173"/>
        <v>12.213500076000001</v>
      </c>
      <c r="Q1249" s="19">
        <f t="shared" si="177"/>
        <v>0</v>
      </c>
      <c r="R1249" s="20">
        <f t="shared" si="174"/>
        <v>0</v>
      </c>
      <c r="S1249" s="20">
        <f t="shared" si="178"/>
        <v>0</v>
      </c>
      <c r="T1249" s="20">
        <f>IF((T1248+R1249)&lt;0,0,IF((T1248+R1249)&gt;结论【关键目标】!C$28,结论【关键目标】!C$28,T1248+R1249))</f>
        <v>0</v>
      </c>
      <c r="U1249" s="19">
        <f>IF((T1248+R1249)&lt;结论【关键目标】!$C$28,0,(发电量计算【计算逻辑页】!R1249+发电量计算【计算逻辑页】!T1248-结论【关键目标】!$C$28))</f>
        <v>0</v>
      </c>
      <c r="V1249" s="5">
        <f t="shared" si="175"/>
        <v>0</v>
      </c>
      <c r="W1249" s="5">
        <f t="shared" si="176"/>
        <v>0</v>
      </c>
      <c r="X1249" s="5">
        <f t="shared" si="179"/>
        <v>0</v>
      </c>
    </row>
    <row r="1250" spans="1:24" x14ac:dyDescent="0.15">
      <c r="A1250" s="7">
        <v>1249</v>
      </c>
      <c r="B1250" s="7">
        <v>2</v>
      </c>
      <c r="C1250" s="7">
        <v>22</v>
      </c>
      <c r="D1250" s="7">
        <v>1</v>
      </c>
      <c r="E1250" s="7">
        <v>53</v>
      </c>
      <c r="F1250" s="7">
        <v>-2</v>
      </c>
      <c r="G1250" s="7">
        <v>0</v>
      </c>
      <c r="H1250" s="7">
        <f t="shared" si="171"/>
        <v>3</v>
      </c>
      <c r="I1250" s="16">
        <f t="shared" si="172"/>
        <v>44979</v>
      </c>
      <c r="J1250" s="17">
        <v>0.2407</v>
      </c>
      <c r="K1250" s="18">
        <f>G1250*结论【关键目标】!C$27*0.7735*0.001</f>
        <v>0</v>
      </c>
      <c r="L1250" s="5">
        <v>-28168.376700000001</v>
      </c>
      <c r="M1250" s="5">
        <f>ABS(IF(L1250&lt;=0,L1250/耗电量关键数据!$B$6/1000,L1250/耗电量关键数据!$B$5/1000))</f>
        <v>11.26735068</v>
      </c>
      <c r="N1250" s="5">
        <f>电气设备逐时使用率计算!H1226</f>
        <v>1.1688450000000001</v>
      </c>
      <c r="O1250" s="5">
        <f>灯光逐时使用率计算!H1226</f>
        <v>0.37403039999999999</v>
      </c>
      <c r="P1250" s="19">
        <f t="shared" si="173"/>
        <v>12.810226080000001</v>
      </c>
      <c r="Q1250" s="19">
        <f t="shared" si="177"/>
        <v>0</v>
      </c>
      <c r="R1250" s="20">
        <f t="shared" si="174"/>
        <v>0</v>
      </c>
      <c r="S1250" s="20">
        <f t="shared" si="178"/>
        <v>0</v>
      </c>
      <c r="T1250" s="20">
        <f>IF((T1249+R1250)&lt;0,0,IF((T1249+R1250)&gt;结论【关键目标】!C$28,结论【关键目标】!C$28,T1249+R1250))</f>
        <v>0</v>
      </c>
      <c r="U1250" s="19">
        <f>IF((T1249+R1250)&lt;结论【关键目标】!$C$28,0,(发电量计算【计算逻辑页】!R1250+发电量计算【计算逻辑页】!T1249-结论【关键目标】!$C$28))</f>
        <v>0</v>
      </c>
      <c r="V1250" s="5">
        <f t="shared" si="175"/>
        <v>0</v>
      </c>
      <c r="W1250" s="5">
        <f t="shared" si="176"/>
        <v>0</v>
      </c>
      <c r="X1250" s="5">
        <f t="shared" si="179"/>
        <v>0</v>
      </c>
    </row>
    <row r="1251" spans="1:24" x14ac:dyDescent="0.15">
      <c r="A1251" s="7">
        <v>1250</v>
      </c>
      <c r="B1251" s="7">
        <v>2</v>
      </c>
      <c r="C1251" s="7">
        <v>22</v>
      </c>
      <c r="D1251" s="7">
        <v>2</v>
      </c>
      <c r="E1251" s="7">
        <v>53</v>
      </c>
      <c r="F1251" s="7">
        <v>-2</v>
      </c>
      <c r="G1251" s="7">
        <v>0</v>
      </c>
      <c r="H1251" s="7">
        <f t="shared" si="171"/>
        <v>3</v>
      </c>
      <c r="I1251" s="16">
        <f t="shared" si="172"/>
        <v>44979</v>
      </c>
      <c r="J1251" s="17">
        <v>0.2407</v>
      </c>
      <c r="K1251" s="18">
        <f>G1251*结论【关键目标】!C$27*0.7735*0.001</f>
        <v>0</v>
      </c>
      <c r="L1251" s="5">
        <v>-29690.204689999999</v>
      </c>
      <c r="M1251" s="5">
        <f>ABS(IF(L1251&lt;=0,L1251/耗电量关键数据!$B$6/1000,L1251/耗电量关键数据!$B$5/1000))</f>
        <v>11.876081876000001</v>
      </c>
      <c r="N1251" s="5">
        <f>电气设备逐时使用率计算!H1227</f>
        <v>1.1688450000000001</v>
      </c>
      <c r="O1251" s="5">
        <f>灯光逐时使用率计算!H1227</f>
        <v>0.37403039999999999</v>
      </c>
      <c r="P1251" s="19">
        <f t="shared" si="173"/>
        <v>13.418957276000002</v>
      </c>
      <c r="Q1251" s="19">
        <f t="shared" si="177"/>
        <v>0</v>
      </c>
      <c r="R1251" s="20">
        <f t="shared" si="174"/>
        <v>0</v>
      </c>
      <c r="S1251" s="20">
        <f t="shared" si="178"/>
        <v>0</v>
      </c>
      <c r="T1251" s="20">
        <f>IF((T1250+R1251)&lt;0,0,IF((T1250+R1251)&gt;结论【关键目标】!C$28,结论【关键目标】!C$28,T1250+R1251))</f>
        <v>0</v>
      </c>
      <c r="U1251" s="19">
        <f>IF((T1250+R1251)&lt;结论【关键目标】!$C$28,0,(发电量计算【计算逻辑页】!R1251+发电量计算【计算逻辑页】!T1250-结论【关键目标】!$C$28))</f>
        <v>0</v>
      </c>
      <c r="V1251" s="5">
        <f t="shared" si="175"/>
        <v>0</v>
      </c>
      <c r="W1251" s="5">
        <f t="shared" si="176"/>
        <v>0</v>
      </c>
      <c r="X1251" s="5">
        <f t="shared" si="179"/>
        <v>0</v>
      </c>
    </row>
    <row r="1252" spans="1:24" x14ac:dyDescent="0.15">
      <c r="A1252" s="7">
        <v>1251</v>
      </c>
      <c r="B1252" s="7">
        <v>2</v>
      </c>
      <c r="C1252" s="7">
        <v>22</v>
      </c>
      <c r="D1252" s="7">
        <v>3</v>
      </c>
      <c r="E1252" s="7">
        <v>53</v>
      </c>
      <c r="F1252" s="7">
        <v>-1</v>
      </c>
      <c r="G1252" s="7">
        <v>0</v>
      </c>
      <c r="H1252" s="7">
        <f t="shared" si="171"/>
        <v>3</v>
      </c>
      <c r="I1252" s="16">
        <f t="shared" si="172"/>
        <v>44979</v>
      </c>
      <c r="J1252" s="17">
        <v>0.2407</v>
      </c>
      <c r="K1252" s="18">
        <f>G1252*结论【关键目标】!C$27*0.7735*0.001</f>
        <v>0</v>
      </c>
      <c r="L1252" s="5">
        <v>-31341.956689999999</v>
      </c>
      <c r="M1252" s="5">
        <f>ABS(IF(L1252&lt;=0,L1252/耗电量关键数据!$B$6/1000,L1252/耗电量关键数据!$B$5/1000))</f>
        <v>12.536782676</v>
      </c>
      <c r="N1252" s="5">
        <f>电气设备逐时使用率计算!H1228</f>
        <v>1.1688450000000001</v>
      </c>
      <c r="O1252" s="5">
        <f>灯光逐时使用率计算!H1228</f>
        <v>0.37403039999999999</v>
      </c>
      <c r="P1252" s="19">
        <f t="shared" si="173"/>
        <v>14.079658075999999</v>
      </c>
      <c r="Q1252" s="19">
        <f t="shared" si="177"/>
        <v>0</v>
      </c>
      <c r="R1252" s="20">
        <f t="shared" si="174"/>
        <v>0</v>
      </c>
      <c r="S1252" s="20">
        <f t="shared" si="178"/>
        <v>0</v>
      </c>
      <c r="T1252" s="20">
        <f>IF((T1251+R1252)&lt;0,0,IF((T1251+R1252)&gt;结论【关键目标】!C$28,结论【关键目标】!C$28,T1251+R1252))</f>
        <v>0</v>
      </c>
      <c r="U1252" s="19">
        <f>IF((T1251+R1252)&lt;结论【关键目标】!$C$28,0,(发电量计算【计算逻辑页】!R1252+发电量计算【计算逻辑页】!T1251-结论【关键目标】!$C$28))</f>
        <v>0</v>
      </c>
      <c r="V1252" s="5">
        <f t="shared" si="175"/>
        <v>0</v>
      </c>
      <c r="W1252" s="5">
        <f t="shared" si="176"/>
        <v>0</v>
      </c>
      <c r="X1252" s="5">
        <f t="shared" si="179"/>
        <v>0</v>
      </c>
    </row>
    <row r="1253" spans="1:24" x14ac:dyDescent="0.15">
      <c r="A1253" s="7">
        <v>1252</v>
      </c>
      <c r="B1253" s="7">
        <v>2</v>
      </c>
      <c r="C1253" s="7">
        <v>22</v>
      </c>
      <c r="D1253" s="7">
        <v>4</v>
      </c>
      <c r="E1253" s="7">
        <v>53</v>
      </c>
      <c r="F1253" s="7">
        <v>-3</v>
      </c>
      <c r="G1253" s="7">
        <v>0</v>
      </c>
      <c r="H1253" s="7">
        <f t="shared" si="171"/>
        <v>3</v>
      </c>
      <c r="I1253" s="16">
        <f t="shared" si="172"/>
        <v>44979</v>
      </c>
      <c r="J1253" s="17">
        <v>0.2407</v>
      </c>
      <c r="K1253" s="18">
        <f>G1253*结论【关键目标】!C$27*0.7735*0.001</f>
        <v>0</v>
      </c>
      <c r="L1253" s="5">
        <v>-32744.52536</v>
      </c>
      <c r="M1253" s="5">
        <f>ABS(IF(L1253&lt;=0,L1253/耗电量关键数据!$B$6/1000,L1253/耗电量关键数据!$B$5/1000))</f>
        <v>13.097810143999999</v>
      </c>
      <c r="N1253" s="5">
        <f>电气设备逐时使用率计算!H1229</f>
        <v>1.1688450000000001</v>
      </c>
      <c r="O1253" s="5">
        <f>灯光逐时使用率计算!H1229</f>
        <v>0.37403039999999999</v>
      </c>
      <c r="P1253" s="19">
        <f t="shared" si="173"/>
        <v>14.640685543999998</v>
      </c>
      <c r="Q1253" s="19">
        <f t="shared" si="177"/>
        <v>0</v>
      </c>
      <c r="R1253" s="20">
        <f t="shared" si="174"/>
        <v>0</v>
      </c>
      <c r="S1253" s="20">
        <f t="shared" si="178"/>
        <v>0</v>
      </c>
      <c r="T1253" s="20">
        <f>IF((T1252+R1253)&lt;0,0,IF((T1252+R1253)&gt;结论【关键目标】!C$28,结论【关键目标】!C$28,T1252+R1253))</f>
        <v>0</v>
      </c>
      <c r="U1253" s="19">
        <f>IF((T1252+R1253)&lt;结论【关键目标】!$C$28,0,(发电量计算【计算逻辑页】!R1253+发电量计算【计算逻辑页】!T1252-结论【关键目标】!$C$28))</f>
        <v>0</v>
      </c>
      <c r="V1253" s="5">
        <f t="shared" si="175"/>
        <v>0</v>
      </c>
      <c r="W1253" s="5">
        <f t="shared" si="176"/>
        <v>0</v>
      </c>
      <c r="X1253" s="5">
        <f t="shared" si="179"/>
        <v>0</v>
      </c>
    </row>
    <row r="1254" spans="1:24" x14ac:dyDescent="0.15">
      <c r="A1254" s="7">
        <v>1253</v>
      </c>
      <c r="B1254" s="7">
        <v>2</v>
      </c>
      <c r="C1254" s="7">
        <v>22</v>
      </c>
      <c r="D1254" s="7">
        <v>5</v>
      </c>
      <c r="E1254" s="7">
        <v>53</v>
      </c>
      <c r="F1254" s="7">
        <v>-3</v>
      </c>
      <c r="G1254" s="7">
        <v>0</v>
      </c>
      <c r="H1254" s="7">
        <f t="shared" si="171"/>
        <v>3</v>
      </c>
      <c r="I1254" s="16">
        <f t="shared" si="172"/>
        <v>44979</v>
      </c>
      <c r="J1254" s="17">
        <v>0.2407</v>
      </c>
      <c r="K1254" s="18">
        <f>G1254*结论【关键目标】!C$27*0.7735*0.001</f>
        <v>0</v>
      </c>
      <c r="L1254" s="5">
        <v>-34309.43389</v>
      </c>
      <c r="M1254" s="5">
        <f>ABS(IF(L1254&lt;=0,L1254/耗电量关键数据!$B$6/1000,L1254/耗电量关键数据!$B$5/1000))</f>
        <v>13.723773555999999</v>
      </c>
      <c r="N1254" s="5">
        <f>电气设备逐时使用率计算!H1230</f>
        <v>1.1688450000000001</v>
      </c>
      <c r="O1254" s="5">
        <f>灯光逐时使用率计算!H1230</f>
        <v>0.37403039999999999</v>
      </c>
      <c r="P1254" s="19">
        <f t="shared" si="173"/>
        <v>15.266648955999999</v>
      </c>
      <c r="Q1254" s="19">
        <f t="shared" si="177"/>
        <v>0</v>
      </c>
      <c r="R1254" s="20">
        <f t="shared" si="174"/>
        <v>0</v>
      </c>
      <c r="S1254" s="20">
        <f t="shared" si="178"/>
        <v>0</v>
      </c>
      <c r="T1254" s="20">
        <f>IF((T1253+R1254)&lt;0,0,IF((T1253+R1254)&gt;结论【关键目标】!C$28,结论【关键目标】!C$28,T1253+R1254))</f>
        <v>0</v>
      </c>
      <c r="U1254" s="19">
        <f>IF((T1253+R1254)&lt;结论【关键目标】!$C$28,0,(发电量计算【计算逻辑页】!R1254+发电量计算【计算逻辑页】!T1253-结论【关键目标】!$C$28))</f>
        <v>0</v>
      </c>
      <c r="V1254" s="5">
        <f t="shared" si="175"/>
        <v>0</v>
      </c>
      <c r="W1254" s="5">
        <f t="shared" si="176"/>
        <v>0</v>
      </c>
      <c r="X1254" s="5">
        <f t="shared" si="179"/>
        <v>0</v>
      </c>
    </row>
    <row r="1255" spans="1:24" x14ac:dyDescent="0.15">
      <c r="A1255" s="7">
        <v>1254</v>
      </c>
      <c r="B1255" s="7">
        <v>2</v>
      </c>
      <c r="C1255" s="7">
        <v>22</v>
      </c>
      <c r="D1255" s="7">
        <v>6</v>
      </c>
      <c r="E1255" s="7">
        <v>53</v>
      </c>
      <c r="F1255" s="7">
        <v>-1.7</v>
      </c>
      <c r="G1255" s="7">
        <v>0</v>
      </c>
      <c r="H1255" s="7">
        <f t="shared" si="171"/>
        <v>3</v>
      </c>
      <c r="I1255" s="16">
        <f t="shared" si="172"/>
        <v>44979</v>
      </c>
      <c r="J1255" s="17">
        <v>0.2407</v>
      </c>
      <c r="K1255" s="18">
        <f>G1255*结论【关键目标】!C$27*0.7735*0.001</f>
        <v>0</v>
      </c>
      <c r="L1255" s="5">
        <v>-34956.431779999999</v>
      </c>
      <c r="M1255" s="5">
        <f>ABS(IF(L1255&lt;=0,L1255/耗电量关键数据!$B$6/1000,L1255/耗电量关键数据!$B$5/1000))</f>
        <v>13.982572712</v>
      </c>
      <c r="N1255" s="5">
        <f>电气设备逐时使用率计算!H1231</f>
        <v>1.1688450000000001</v>
      </c>
      <c r="O1255" s="5">
        <f>灯光逐时使用率计算!H1231</f>
        <v>0.37403039999999999</v>
      </c>
      <c r="P1255" s="19">
        <f t="shared" si="173"/>
        <v>15.525448112000001</v>
      </c>
      <c r="Q1255" s="19">
        <f t="shared" si="177"/>
        <v>0</v>
      </c>
      <c r="R1255" s="20">
        <f t="shared" si="174"/>
        <v>0</v>
      </c>
      <c r="S1255" s="20">
        <f t="shared" si="178"/>
        <v>0</v>
      </c>
      <c r="T1255" s="20">
        <f>IF((T1254+R1255)&lt;0,0,IF((T1254+R1255)&gt;结论【关键目标】!C$28,结论【关键目标】!C$28,T1254+R1255))</f>
        <v>0</v>
      </c>
      <c r="U1255" s="19">
        <f>IF((T1254+R1255)&lt;结论【关键目标】!$C$28,0,(发电量计算【计算逻辑页】!R1255+发电量计算【计算逻辑页】!T1254-结论【关键目标】!$C$28))</f>
        <v>0</v>
      </c>
      <c r="V1255" s="5">
        <f t="shared" si="175"/>
        <v>0</v>
      </c>
      <c r="W1255" s="5">
        <f t="shared" si="176"/>
        <v>0</v>
      </c>
      <c r="X1255" s="5">
        <f t="shared" si="179"/>
        <v>0</v>
      </c>
    </row>
    <row r="1256" spans="1:24" x14ac:dyDescent="0.15">
      <c r="A1256" s="7">
        <v>1255</v>
      </c>
      <c r="B1256" s="7">
        <v>2</v>
      </c>
      <c r="C1256" s="7">
        <v>22</v>
      </c>
      <c r="D1256" s="7">
        <v>7</v>
      </c>
      <c r="E1256" s="7">
        <v>53</v>
      </c>
      <c r="F1256" s="7">
        <v>-2</v>
      </c>
      <c r="G1256" s="7">
        <v>39.700000000000003</v>
      </c>
      <c r="H1256" s="7">
        <f t="shared" si="171"/>
        <v>3</v>
      </c>
      <c r="I1256" s="16">
        <f t="shared" si="172"/>
        <v>44979</v>
      </c>
      <c r="J1256" s="17">
        <v>0.2407</v>
      </c>
      <c r="K1256" s="18">
        <f>G1256*结论【关键目标】!C$27*0.7735*0.001</f>
        <v>3.6849539999999998</v>
      </c>
      <c r="L1256" s="5">
        <v>-30546.676479999998</v>
      </c>
      <c r="M1256" s="5">
        <f>ABS(IF(L1256&lt;=0,L1256/耗电量关键数据!$B$6/1000,L1256/耗电量关键数据!$B$5/1000))</f>
        <v>12.218670591999999</v>
      </c>
      <c r="N1256" s="5">
        <f>电气设备逐时使用率计算!H1232</f>
        <v>2.3376900000000003</v>
      </c>
      <c r="O1256" s="5">
        <f>灯光逐时使用率计算!H1232</f>
        <v>1.2467680000000001</v>
      </c>
      <c r="P1256" s="19">
        <f t="shared" si="173"/>
        <v>15.803128591999998</v>
      </c>
      <c r="Q1256" s="19">
        <f t="shared" si="177"/>
        <v>0</v>
      </c>
      <c r="R1256" s="20">
        <f t="shared" si="174"/>
        <v>3.6849539999999998</v>
      </c>
      <c r="S1256" s="20">
        <f t="shared" si="178"/>
        <v>0</v>
      </c>
      <c r="T1256" s="20">
        <f>IF((T1255+R1256)&lt;0,0,IF((T1255+R1256)&gt;结论【关键目标】!C$28,结论【关键目标】!C$28,T1255+R1256))</f>
        <v>3.6849539999999998</v>
      </c>
      <c r="U1256" s="19">
        <f>IF((T1255+R1256)&lt;结论【关键目标】!$C$28,0,(发电量计算【计算逻辑页】!R1256+发电量计算【计算逻辑页】!T1255-结论【关键目标】!$C$28))</f>
        <v>0</v>
      </c>
      <c r="V1256" s="5">
        <f t="shared" si="175"/>
        <v>0</v>
      </c>
      <c r="W1256" s="5">
        <f t="shared" si="176"/>
        <v>0.88696842779999996</v>
      </c>
      <c r="X1256" s="5">
        <f t="shared" si="179"/>
        <v>0</v>
      </c>
    </row>
    <row r="1257" spans="1:24" x14ac:dyDescent="0.15">
      <c r="A1257" s="7">
        <v>1256</v>
      </c>
      <c r="B1257" s="7">
        <v>2</v>
      </c>
      <c r="C1257" s="7">
        <v>22</v>
      </c>
      <c r="D1257" s="7">
        <v>8</v>
      </c>
      <c r="E1257" s="7">
        <v>53</v>
      </c>
      <c r="F1257" s="7">
        <v>-2</v>
      </c>
      <c r="G1257" s="7">
        <v>173.4</v>
      </c>
      <c r="H1257" s="7">
        <f t="shared" si="171"/>
        <v>3</v>
      </c>
      <c r="I1257" s="16">
        <f t="shared" si="172"/>
        <v>44979</v>
      </c>
      <c r="J1257" s="17">
        <v>0.70809999999999995</v>
      </c>
      <c r="K1257" s="18">
        <f>G1257*结论【关键目标】!C$27*0.7735*0.001</f>
        <v>16.094988000000001</v>
      </c>
      <c r="L1257" s="5">
        <v>-28635.488089999999</v>
      </c>
      <c r="M1257" s="5">
        <f>ABS(IF(L1257&lt;=0,L1257/耗电量关键数据!$B$6/1000,L1257/耗电量关键数据!$B$5/1000))</f>
        <v>11.454195236</v>
      </c>
      <c r="N1257" s="5">
        <f>电气设备逐时使用率计算!H1233</f>
        <v>11.688450000000001</v>
      </c>
      <c r="O1257" s="5">
        <f>灯光逐时使用率计算!H1233</f>
        <v>6.2338399999999998</v>
      </c>
      <c r="P1257" s="19">
        <f t="shared" si="173"/>
        <v>29.376485236000001</v>
      </c>
      <c r="Q1257" s="19">
        <f t="shared" si="177"/>
        <v>0</v>
      </c>
      <c r="R1257" s="20">
        <f t="shared" si="174"/>
        <v>16.094988000000001</v>
      </c>
      <c r="S1257" s="20">
        <f t="shared" si="178"/>
        <v>0</v>
      </c>
      <c r="T1257" s="20">
        <f>IF((T1256+R1257)&lt;0,0,IF((T1256+R1257)&gt;结论【关键目标】!C$28,结论【关键目标】!C$28,T1256+R1257))</f>
        <v>19.779942000000002</v>
      </c>
      <c r="U1257" s="19">
        <f>IF((T1256+R1257)&lt;结论【关键目标】!$C$28,0,(发电量计算【计算逻辑页】!R1257+发电量计算【计算逻辑页】!T1256-结论【关键目标】!$C$28))</f>
        <v>0</v>
      </c>
      <c r="V1257" s="5">
        <f t="shared" si="175"/>
        <v>0</v>
      </c>
      <c r="W1257" s="5">
        <f t="shared" si="176"/>
        <v>11.3968610028</v>
      </c>
      <c r="X1257" s="5">
        <f t="shared" si="179"/>
        <v>0</v>
      </c>
    </row>
    <row r="1258" spans="1:24" x14ac:dyDescent="0.15">
      <c r="A1258" s="7">
        <v>1257</v>
      </c>
      <c r="B1258" s="7">
        <v>2</v>
      </c>
      <c r="C1258" s="7">
        <v>22</v>
      </c>
      <c r="D1258" s="7">
        <v>9</v>
      </c>
      <c r="E1258" s="7">
        <v>53</v>
      </c>
      <c r="F1258" s="7">
        <v>-1.4</v>
      </c>
      <c r="G1258" s="7">
        <v>262.5</v>
      </c>
      <c r="H1258" s="7">
        <f t="shared" si="171"/>
        <v>3</v>
      </c>
      <c r="I1258" s="16">
        <f t="shared" si="172"/>
        <v>44979</v>
      </c>
      <c r="J1258" s="17">
        <v>0.70809999999999995</v>
      </c>
      <c r="K1258" s="18">
        <f>G1258*结论【关键目标】!C$27*0.7735*0.001</f>
        <v>24.36525</v>
      </c>
      <c r="L1258" s="5">
        <v>-8062.2472589999998</v>
      </c>
      <c r="M1258" s="5">
        <f>ABS(IF(L1258&lt;=0,L1258/耗电量关键数据!$B$6/1000,L1258/耗电量关键数据!$B$5/1000))</f>
        <v>3.2248989035999998</v>
      </c>
      <c r="N1258" s="5">
        <f>电气设备逐时使用率计算!H1234</f>
        <v>22.208055000000002</v>
      </c>
      <c r="O1258" s="5">
        <f>灯光逐时使用率计算!H1234</f>
        <v>11.844296</v>
      </c>
      <c r="P1258" s="19">
        <f t="shared" si="173"/>
        <v>37.277249903600001</v>
      </c>
      <c r="Q1258" s="19">
        <f t="shared" si="177"/>
        <v>0</v>
      </c>
      <c r="R1258" s="20">
        <f t="shared" si="174"/>
        <v>24.36525</v>
      </c>
      <c r="S1258" s="20">
        <f t="shared" si="178"/>
        <v>0</v>
      </c>
      <c r="T1258" s="20">
        <f>IF((T1257+R1258)&lt;0,0,IF((T1257+R1258)&gt;结论【关键目标】!C$28,结论【关键目标】!C$28,T1257+R1258))</f>
        <v>22</v>
      </c>
      <c r="U1258" s="19">
        <f>IF((T1257+R1258)&lt;结论【关键目标】!$C$28,0,(发电量计算【计算逻辑页】!R1258+发电量计算【计算逻辑页】!T1257-结论【关键目标】!$C$28))</f>
        <v>22.145192000000002</v>
      </c>
      <c r="V1258" s="5">
        <f t="shared" si="175"/>
        <v>7.7508172000000002</v>
      </c>
      <c r="W1258" s="5">
        <f t="shared" si="176"/>
        <v>17.253033524999999</v>
      </c>
      <c r="X1258" s="5">
        <f t="shared" si="179"/>
        <v>0</v>
      </c>
    </row>
    <row r="1259" spans="1:24" x14ac:dyDescent="0.15">
      <c r="A1259" s="7">
        <v>1258</v>
      </c>
      <c r="B1259" s="7">
        <v>2</v>
      </c>
      <c r="C1259" s="7">
        <v>22</v>
      </c>
      <c r="D1259" s="7">
        <v>10</v>
      </c>
      <c r="E1259" s="7">
        <v>53</v>
      </c>
      <c r="F1259" s="7">
        <v>-1</v>
      </c>
      <c r="G1259" s="7">
        <v>381.9</v>
      </c>
      <c r="H1259" s="7">
        <f t="shared" si="171"/>
        <v>3</v>
      </c>
      <c r="I1259" s="16">
        <f t="shared" si="172"/>
        <v>44979</v>
      </c>
      <c r="J1259" s="17">
        <v>0.70809999999999995</v>
      </c>
      <c r="K1259" s="18">
        <f>G1259*结论【关键目标】!C$27*0.7735*0.001</f>
        <v>35.447958</v>
      </c>
      <c r="L1259" s="5">
        <v>-778.62109569999996</v>
      </c>
      <c r="M1259" s="5">
        <f>ABS(IF(L1259&lt;=0,L1259/耗电量关键数据!$B$6/1000,L1259/耗电量关键数据!$B$5/1000))</f>
        <v>0.31144843828000002</v>
      </c>
      <c r="N1259" s="5">
        <f>电气设备逐时使用率计算!H1235</f>
        <v>22.208055000000002</v>
      </c>
      <c r="O1259" s="5">
        <f>灯光逐时使用率计算!H1235</f>
        <v>11.844296</v>
      </c>
      <c r="P1259" s="19">
        <f t="shared" si="173"/>
        <v>34.363799438279997</v>
      </c>
      <c r="Q1259" s="19">
        <f t="shared" si="177"/>
        <v>0</v>
      </c>
      <c r="R1259" s="20">
        <f t="shared" si="174"/>
        <v>35.447958</v>
      </c>
      <c r="S1259" s="20">
        <f t="shared" si="178"/>
        <v>0</v>
      </c>
      <c r="T1259" s="20">
        <f>IF((T1258+R1259)&lt;0,0,IF((T1258+R1259)&gt;结论【关键目标】!C$28,结论【关键目标】!C$28,T1258+R1259))</f>
        <v>22</v>
      </c>
      <c r="U1259" s="19">
        <f>IF((T1258+R1259)&lt;结论【关键目标】!$C$28,0,(发电量计算【计算逻辑页】!R1259+发电量计算【计算逻辑页】!T1258-结论【关键目标】!$C$28))</f>
        <v>35.447958</v>
      </c>
      <c r="V1259" s="5">
        <f t="shared" si="175"/>
        <v>12.406785299999999</v>
      </c>
      <c r="W1259" s="5">
        <f t="shared" si="176"/>
        <v>24.333006382246065</v>
      </c>
      <c r="X1259" s="5">
        <f t="shared" si="179"/>
        <v>0</v>
      </c>
    </row>
    <row r="1260" spans="1:24" x14ac:dyDescent="0.15">
      <c r="A1260" s="7">
        <v>1259</v>
      </c>
      <c r="B1260" s="7">
        <v>2</v>
      </c>
      <c r="C1260" s="7">
        <v>22</v>
      </c>
      <c r="D1260" s="7">
        <v>11</v>
      </c>
      <c r="E1260" s="7">
        <v>53</v>
      </c>
      <c r="F1260" s="7">
        <v>0</v>
      </c>
      <c r="G1260" s="7">
        <v>474</v>
      </c>
      <c r="H1260" s="7">
        <f t="shared" si="171"/>
        <v>3</v>
      </c>
      <c r="I1260" s="16">
        <f t="shared" si="172"/>
        <v>44979</v>
      </c>
      <c r="J1260" s="17">
        <v>1.2267999999999999</v>
      </c>
      <c r="K1260" s="18">
        <f>G1260*结论【关键目标】!C$27*0.7735*0.001</f>
        <v>43.996679999999998</v>
      </c>
      <c r="L1260" s="5">
        <v>0</v>
      </c>
      <c r="M1260" s="5">
        <f>ABS(IF(L1260&lt;=0,L1260/耗电量关键数据!$B$6/1000,L1260/耗电量关键数据!$B$5/1000))</f>
        <v>0</v>
      </c>
      <c r="N1260" s="5">
        <f>电气设备逐时使用率计算!H1236</f>
        <v>22.208055000000002</v>
      </c>
      <c r="O1260" s="5">
        <f>灯光逐时使用率计算!H1236</f>
        <v>11.844296</v>
      </c>
      <c r="P1260" s="19">
        <f t="shared" si="173"/>
        <v>34.052351000000002</v>
      </c>
      <c r="Q1260" s="19">
        <f t="shared" si="177"/>
        <v>34.052351000000002</v>
      </c>
      <c r="R1260" s="20">
        <f t="shared" si="174"/>
        <v>9.9443289999999962</v>
      </c>
      <c r="S1260" s="20">
        <f t="shared" si="178"/>
        <v>0</v>
      </c>
      <c r="T1260" s="20">
        <f>IF((T1259+R1260)&lt;0,0,IF((T1259+R1260)&gt;结论【关键目标】!C$28,结论【关键目标】!C$28,T1259+R1260))</f>
        <v>22</v>
      </c>
      <c r="U1260" s="19">
        <f>IF((T1259+R1260)&lt;结论【关键目标】!$C$28,0,(发电量计算【计算逻辑页】!R1260+发电量计算【计算逻辑页】!T1259-结论【关键目标】!$C$28))</f>
        <v>9.9443289999999962</v>
      </c>
      <c r="V1260" s="5">
        <f t="shared" si="175"/>
        <v>3.4805151499999987</v>
      </c>
      <c r="W1260" s="5">
        <f t="shared" si="176"/>
        <v>41.775424206799997</v>
      </c>
      <c r="X1260" s="5">
        <f t="shared" si="179"/>
        <v>0</v>
      </c>
    </row>
    <row r="1261" spans="1:24" x14ac:dyDescent="0.15">
      <c r="A1261" s="7">
        <v>1260</v>
      </c>
      <c r="B1261" s="7">
        <v>2</v>
      </c>
      <c r="C1261" s="7">
        <v>22</v>
      </c>
      <c r="D1261" s="7">
        <v>12</v>
      </c>
      <c r="E1261" s="7">
        <v>53</v>
      </c>
      <c r="F1261" s="7">
        <v>-0.3</v>
      </c>
      <c r="G1261" s="7">
        <v>435.2</v>
      </c>
      <c r="H1261" s="7">
        <f t="shared" si="171"/>
        <v>3</v>
      </c>
      <c r="I1261" s="16">
        <f t="shared" si="172"/>
        <v>44979</v>
      </c>
      <c r="J1261" s="17">
        <v>1.2267999999999999</v>
      </c>
      <c r="K1261" s="18">
        <f>G1261*结论【关键目标】!C$27*0.7735*0.001</f>
        <v>40.395263999999997</v>
      </c>
      <c r="L1261" s="5">
        <v>0</v>
      </c>
      <c r="M1261" s="5">
        <f>ABS(IF(L1261&lt;=0,L1261/耗电量关键数据!$B$6/1000,L1261/耗电量关键数据!$B$5/1000))</f>
        <v>0</v>
      </c>
      <c r="N1261" s="5">
        <f>电气设备逐时使用率计算!H1237</f>
        <v>11.688450000000001</v>
      </c>
      <c r="O1261" s="5">
        <f>灯光逐时使用率计算!H1237</f>
        <v>9.9741440000000008</v>
      </c>
      <c r="P1261" s="19">
        <f t="shared" si="173"/>
        <v>21.662594000000002</v>
      </c>
      <c r="Q1261" s="19">
        <f t="shared" si="177"/>
        <v>21.662594000000002</v>
      </c>
      <c r="R1261" s="20">
        <f t="shared" si="174"/>
        <v>18.732669999999995</v>
      </c>
      <c r="S1261" s="20">
        <f t="shared" si="178"/>
        <v>0</v>
      </c>
      <c r="T1261" s="20">
        <f>IF((T1260+R1261)&lt;0,0,IF((T1260+R1261)&gt;结论【关键目标】!C$28,结论【关键目标】!C$28,T1260+R1261))</f>
        <v>22</v>
      </c>
      <c r="U1261" s="19">
        <f>IF((T1260+R1261)&lt;结论【关键目标】!$C$28,0,(发电量计算【计算逻辑页】!R1261+发电量计算【计算逻辑页】!T1260-结论【关键目标】!$C$28))</f>
        <v>18.732669999999999</v>
      </c>
      <c r="V1261" s="5">
        <f t="shared" si="175"/>
        <v>6.5564344999999991</v>
      </c>
      <c r="W1261" s="5">
        <f t="shared" si="176"/>
        <v>26.5756703192</v>
      </c>
      <c r="X1261" s="5">
        <f t="shared" si="179"/>
        <v>0</v>
      </c>
    </row>
    <row r="1262" spans="1:24" x14ac:dyDescent="0.15">
      <c r="A1262" s="7">
        <v>1261</v>
      </c>
      <c r="B1262" s="7">
        <v>2</v>
      </c>
      <c r="C1262" s="7">
        <v>22</v>
      </c>
      <c r="D1262" s="7">
        <v>13</v>
      </c>
      <c r="E1262" s="7">
        <v>53</v>
      </c>
      <c r="F1262" s="7">
        <v>2</v>
      </c>
      <c r="G1262" s="7">
        <v>488.2</v>
      </c>
      <c r="H1262" s="7">
        <f t="shared" si="171"/>
        <v>3</v>
      </c>
      <c r="I1262" s="16">
        <f t="shared" si="172"/>
        <v>44979</v>
      </c>
      <c r="J1262" s="17">
        <v>1.2267999999999999</v>
      </c>
      <c r="K1262" s="18">
        <f>G1262*结论【关键目标】!C$27*0.7735*0.001</f>
        <v>45.314723999999998</v>
      </c>
      <c r="L1262" s="5">
        <v>0</v>
      </c>
      <c r="M1262" s="5">
        <f>ABS(IF(L1262&lt;=0,L1262/耗电量关键数据!$B$6/1000,L1262/耗电量关键数据!$B$5/1000))</f>
        <v>0</v>
      </c>
      <c r="N1262" s="5">
        <f>电气设备逐时使用率计算!H1238</f>
        <v>11.688450000000001</v>
      </c>
      <c r="O1262" s="5">
        <f>灯光逐时使用率计算!H1238</f>
        <v>9.9741440000000008</v>
      </c>
      <c r="P1262" s="19">
        <f t="shared" si="173"/>
        <v>21.662594000000002</v>
      </c>
      <c r="Q1262" s="19">
        <f t="shared" si="177"/>
        <v>21.662594000000002</v>
      </c>
      <c r="R1262" s="20">
        <f t="shared" si="174"/>
        <v>23.652129999999996</v>
      </c>
      <c r="S1262" s="20">
        <f t="shared" si="178"/>
        <v>0</v>
      </c>
      <c r="T1262" s="20">
        <f>IF((T1261+R1262)&lt;0,0,IF((T1261+R1262)&gt;结论【关键目标】!C$28,结论【关键目标】!C$28,T1261+R1262))</f>
        <v>22</v>
      </c>
      <c r="U1262" s="19">
        <f>IF((T1261+R1262)&lt;结论【关键目标】!$C$28,0,(发电量计算【计算逻辑页】!R1262+发电量计算【计算逻辑页】!T1261-结论【关键目标】!$C$28))</f>
        <v>23.65213</v>
      </c>
      <c r="V1262" s="5">
        <f t="shared" si="175"/>
        <v>8.2782454999999988</v>
      </c>
      <c r="W1262" s="5">
        <f t="shared" si="176"/>
        <v>26.5756703192</v>
      </c>
      <c r="X1262" s="5">
        <f t="shared" si="179"/>
        <v>0</v>
      </c>
    </row>
    <row r="1263" spans="1:24" x14ac:dyDescent="0.15">
      <c r="A1263" s="7">
        <v>1262</v>
      </c>
      <c r="B1263" s="7">
        <v>2</v>
      </c>
      <c r="C1263" s="7">
        <v>22</v>
      </c>
      <c r="D1263" s="7">
        <v>14</v>
      </c>
      <c r="E1263" s="7">
        <v>53</v>
      </c>
      <c r="F1263" s="7">
        <v>3</v>
      </c>
      <c r="G1263" s="7">
        <v>424</v>
      </c>
      <c r="H1263" s="7">
        <f t="shared" si="171"/>
        <v>3</v>
      </c>
      <c r="I1263" s="16">
        <f t="shared" si="172"/>
        <v>44979</v>
      </c>
      <c r="J1263" s="17">
        <v>1.2267999999999999</v>
      </c>
      <c r="K1263" s="18">
        <f>G1263*结论【关键目标】!C$27*0.7735*0.001</f>
        <v>39.35568</v>
      </c>
      <c r="L1263" s="5">
        <v>0</v>
      </c>
      <c r="M1263" s="5">
        <f>ABS(IF(L1263&lt;=0,L1263/耗电量关键数据!$B$6/1000,L1263/耗电量关键数据!$B$5/1000))</f>
        <v>0</v>
      </c>
      <c r="N1263" s="5">
        <f>电气设备逐时使用率计算!H1239</f>
        <v>22.208055000000002</v>
      </c>
      <c r="O1263" s="5">
        <f>灯光逐时使用率计算!H1239</f>
        <v>11.844296</v>
      </c>
      <c r="P1263" s="19">
        <f t="shared" si="173"/>
        <v>34.052351000000002</v>
      </c>
      <c r="Q1263" s="19">
        <f t="shared" si="177"/>
        <v>34.052351000000002</v>
      </c>
      <c r="R1263" s="20">
        <f t="shared" si="174"/>
        <v>5.303328999999998</v>
      </c>
      <c r="S1263" s="20">
        <f t="shared" si="178"/>
        <v>0</v>
      </c>
      <c r="T1263" s="20">
        <f>IF((T1262+R1263)&lt;0,0,IF((T1262+R1263)&gt;结论【关键目标】!C$28,结论【关键目标】!C$28,T1262+R1263))</f>
        <v>22</v>
      </c>
      <c r="U1263" s="19">
        <f>IF((T1262+R1263)&lt;结论【关键目标】!$C$28,0,(发电量计算【计算逻辑页】!R1263+发电量计算【计算逻辑页】!T1262-结论【关键目标】!$C$28))</f>
        <v>5.303328999999998</v>
      </c>
      <c r="V1263" s="5">
        <f t="shared" si="175"/>
        <v>1.8561651499999992</v>
      </c>
      <c r="W1263" s="5">
        <f t="shared" si="176"/>
        <v>41.775424206799997</v>
      </c>
      <c r="X1263" s="5">
        <f t="shared" si="179"/>
        <v>0</v>
      </c>
    </row>
    <row r="1264" spans="1:24" x14ac:dyDescent="0.15">
      <c r="A1264" s="7">
        <v>1263</v>
      </c>
      <c r="B1264" s="7">
        <v>2</v>
      </c>
      <c r="C1264" s="7">
        <v>22</v>
      </c>
      <c r="D1264" s="7">
        <v>15</v>
      </c>
      <c r="E1264" s="7">
        <v>53</v>
      </c>
      <c r="F1264" s="7">
        <v>3</v>
      </c>
      <c r="G1264" s="7">
        <v>309.10000000000002</v>
      </c>
      <c r="H1264" s="7">
        <f t="shared" si="171"/>
        <v>3</v>
      </c>
      <c r="I1264" s="16">
        <f t="shared" si="172"/>
        <v>44979</v>
      </c>
      <c r="J1264" s="17">
        <v>1.2267999999999999</v>
      </c>
      <c r="K1264" s="18">
        <f>G1264*结论【关键目标】!C$27*0.7735*0.001</f>
        <v>28.690662</v>
      </c>
      <c r="L1264" s="5">
        <v>0</v>
      </c>
      <c r="M1264" s="5">
        <f>ABS(IF(L1264&lt;=0,L1264/耗电量关键数据!$B$6/1000,L1264/耗电量关键数据!$B$5/1000))</f>
        <v>0</v>
      </c>
      <c r="N1264" s="5">
        <f>电气设备逐时使用率计算!H1240</f>
        <v>22.208055000000002</v>
      </c>
      <c r="O1264" s="5">
        <f>灯光逐时使用率计算!H1240</f>
        <v>11.844296</v>
      </c>
      <c r="P1264" s="19">
        <f t="shared" si="173"/>
        <v>34.052351000000002</v>
      </c>
      <c r="Q1264" s="19">
        <f t="shared" si="177"/>
        <v>34.052351000000002</v>
      </c>
      <c r="R1264" s="20">
        <f t="shared" si="174"/>
        <v>-5.3616890000000019</v>
      </c>
      <c r="S1264" s="20">
        <f t="shared" si="178"/>
        <v>5.3616890000000019</v>
      </c>
      <c r="T1264" s="20">
        <f>IF((T1263+R1264)&lt;0,0,IF((T1263+R1264)&gt;结论【关键目标】!C$28,结论【关键目标】!C$28,T1263+R1264))</f>
        <v>16.638310999999998</v>
      </c>
      <c r="U1264" s="19">
        <f>IF((T1263+R1264)&lt;结论【关键目标】!$C$28,0,(发电量计算【计算逻辑页】!R1264+发电量计算【计算逻辑页】!T1263-结论【关键目标】!$C$28))</f>
        <v>0</v>
      </c>
      <c r="V1264" s="5">
        <f t="shared" si="175"/>
        <v>0</v>
      </c>
      <c r="W1264" s="5">
        <f t="shared" si="176"/>
        <v>35.197704141599999</v>
      </c>
      <c r="X1264" s="5">
        <f t="shared" si="179"/>
        <v>4.7011289152000009</v>
      </c>
    </row>
    <row r="1265" spans="1:24" x14ac:dyDescent="0.15">
      <c r="A1265" s="7">
        <v>1264</v>
      </c>
      <c r="B1265" s="7">
        <v>2</v>
      </c>
      <c r="C1265" s="7">
        <v>22</v>
      </c>
      <c r="D1265" s="7">
        <v>16</v>
      </c>
      <c r="E1265" s="7">
        <v>53</v>
      </c>
      <c r="F1265" s="7">
        <v>4</v>
      </c>
      <c r="G1265" s="7">
        <v>157.9</v>
      </c>
      <c r="H1265" s="7">
        <f t="shared" si="171"/>
        <v>3</v>
      </c>
      <c r="I1265" s="16">
        <f t="shared" si="172"/>
        <v>44979</v>
      </c>
      <c r="J1265" s="17">
        <v>0.70809999999999995</v>
      </c>
      <c r="K1265" s="18">
        <f>G1265*结论【关键目标】!C$27*0.7735*0.001</f>
        <v>14.656278</v>
      </c>
      <c r="L1265" s="5">
        <v>0</v>
      </c>
      <c r="M1265" s="5">
        <f>ABS(IF(L1265&lt;=0,L1265/耗电量关键数据!$B$6/1000,L1265/耗电量关键数据!$B$5/1000))</f>
        <v>0</v>
      </c>
      <c r="N1265" s="5">
        <f>电气设备逐时使用率计算!H1241</f>
        <v>22.208055000000002</v>
      </c>
      <c r="O1265" s="5">
        <f>灯光逐时使用率计算!H1241</f>
        <v>11.844296</v>
      </c>
      <c r="P1265" s="19">
        <f t="shared" si="173"/>
        <v>34.052351000000002</v>
      </c>
      <c r="Q1265" s="19">
        <f t="shared" si="177"/>
        <v>0</v>
      </c>
      <c r="R1265" s="20">
        <f t="shared" si="174"/>
        <v>14.656278</v>
      </c>
      <c r="S1265" s="20">
        <f t="shared" si="178"/>
        <v>0</v>
      </c>
      <c r="T1265" s="20">
        <f>IF((T1264+R1265)&lt;0,0,IF((T1264+R1265)&gt;结论【关键目标】!C$28,结论【关键目标】!C$28,T1264+R1265))</f>
        <v>22</v>
      </c>
      <c r="U1265" s="19">
        <f>IF((T1264+R1265)&lt;结论【关键目标】!$C$28,0,(发电量计算【计算逻辑页】!R1265+发电量计算【计算逻辑页】!T1264-结论【关键目标】!$C$28))</f>
        <v>9.2945889999999984</v>
      </c>
      <c r="V1265" s="5">
        <f t="shared" si="175"/>
        <v>3.2531061499999994</v>
      </c>
      <c r="W1265" s="5">
        <f t="shared" si="176"/>
        <v>10.3781104518</v>
      </c>
      <c r="X1265" s="5">
        <f t="shared" si="179"/>
        <v>0</v>
      </c>
    </row>
    <row r="1266" spans="1:24" x14ac:dyDescent="0.15">
      <c r="A1266" s="7">
        <v>1265</v>
      </c>
      <c r="B1266" s="7">
        <v>2</v>
      </c>
      <c r="C1266" s="7">
        <v>22</v>
      </c>
      <c r="D1266" s="7">
        <v>17</v>
      </c>
      <c r="E1266" s="7">
        <v>53</v>
      </c>
      <c r="F1266" s="7">
        <v>4</v>
      </c>
      <c r="G1266" s="7">
        <v>0</v>
      </c>
      <c r="H1266" s="7">
        <f t="shared" si="171"/>
        <v>3</v>
      </c>
      <c r="I1266" s="16">
        <f t="shared" si="172"/>
        <v>44979</v>
      </c>
      <c r="J1266" s="17">
        <v>0.70809999999999995</v>
      </c>
      <c r="K1266" s="18">
        <f>G1266*结论【关键目标】!C$27*0.7735*0.001</f>
        <v>0</v>
      </c>
      <c r="L1266" s="5">
        <v>0</v>
      </c>
      <c r="M1266" s="5">
        <f>ABS(IF(L1266&lt;=0,L1266/耗电量关键数据!$B$6/1000,L1266/耗电量关键数据!$B$5/1000))</f>
        <v>0</v>
      </c>
      <c r="N1266" s="5">
        <f>电气设备逐时使用率计算!H1242</f>
        <v>22.208055000000002</v>
      </c>
      <c r="O1266" s="5">
        <f>灯光逐时使用率计算!H1242</f>
        <v>11.844296</v>
      </c>
      <c r="P1266" s="19">
        <f t="shared" si="173"/>
        <v>34.052351000000002</v>
      </c>
      <c r="Q1266" s="19">
        <f t="shared" si="177"/>
        <v>0</v>
      </c>
      <c r="R1266" s="20">
        <f t="shared" si="174"/>
        <v>0</v>
      </c>
      <c r="S1266" s="20">
        <f t="shared" si="178"/>
        <v>0</v>
      </c>
      <c r="T1266" s="20">
        <f>IF((T1265+R1266)&lt;0,0,IF((T1265+R1266)&gt;结论【关键目标】!C$28,结论【关键目标】!C$28,T1265+R1266))</f>
        <v>22</v>
      </c>
      <c r="U1266" s="19">
        <f>IF((T1265+R1266)&lt;结论【关键目标】!$C$28,0,(发电量计算【计算逻辑页】!R1266+发电量计算【计算逻辑页】!T1265-结论【关键目标】!$C$28))</f>
        <v>0</v>
      </c>
      <c r="V1266" s="5">
        <f t="shared" si="175"/>
        <v>0</v>
      </c>
      <c r="W1266" s="5">
        <f t="shared" si="176"/>
        <v>0</v>
      </c>
      <c r="X1266" s="5">
        <f t="shared" si="179"/>
        <v>0</v>
      </c>
    </row>
    <row r="1267" spans="1:24" x14ac:dyDescent="0.15">
      <c r="A1267" s="7">
        <v>1266</v>
      </c>
      <c r="B1267" s="7">
        <v>2</v>
      </c>
      <c r="C1267" s="7">
        <v>22</v>
      </c>
      <c r="D1267" s="7">
        <v>18</v>
      </c>
      <c r="E1267" s="7">
        <v>53</v>
      </c>
      <c r="F1267" s="7">
        <v>3.1</v>
      </c>
      <c r="G1267" s="7">
        <v>0</v>
      </c>
      <c r="H1267" s="7">
        <f t="shared" si="171"/>
        <v>3</v>
      </c>
      <c r="I1267" s="16">
        <f t="shared" si="172"/>
        <v>44979</v>
      </c>
      <c r="J1267" s="17">
        <v>0.70809999999999995</v>
      </c>
      <c r="K1267" s="18">
        <f>G1267*结论【关键目标】!C$27*0.7735*0.001</f>
        <v>0</v>
      </c>
      <c r="L1267" s="5">
        <v>-16142.955550000001</v>
      </c>
      <c r="M1267" s="5">
        <f>ABS(IF(L1267&lt;=0,L1267/耗电量关键数据!$B$6/1000,L1267/耗电量关键数据!$B$5/1000))</f>
        <v>6.4571822200000009</v>
      </c>
      <c r="N1267" s="5">
        <f>电气设备逐时使用率计算!H1243</f>
        <v>7.0130699999999999</v>
      </c>
      <c r="O1267" s="5">
        <f>灯光逐时使用率计算!H1243</f>
        <v>3.7403040000000001</v>
      </c>
      <c r="P1267" s="19">
        <f t="shared" si="173"/>
        <v>17.210556220000001</v>
      </c>
      <c r="Q1267" s="19">
        <f t="shared" si="177"/>
        <v>0</v>
      </c>
      <c r="R1267" s="20">
        <f t="shared" si="174"/>
        <v>0</v>
      </c>
      <c r="S1267" s="20">
        <f t="shared" si="178"/>
        <v>0</v>
      </c>
      <c r="T1267" s="20">
        <f>IF((T1266+R1267)&lt;0,0,IF((T1266+R1267)&gt;结论【关键目标】!C$28,结论【关键目标】!C$28,T1266+R1267))</f>
        <v>22</v>
      </c>
      <c r="U1267" s="19">
        <f>IF((T1266+R1267)&lt;结论【关键目标】!$C$28,0,(发电量计算【计算逻辑页】!R1267+发电量计算【计算逻辑页】!T1266-结论【关键目标】!$C$28))</f>
        <v>0</v>
      </c>
      <c r="V1267" s="5">
        <f t="shared" si="175"/>
        <v>0</v>
      </c>
      <c r="W1267" s="5">
        <f t="shared" si="176"/>
        <v>0</v>
      </c>
      <c r="X1267" s="5">
        <f t="shared" si="179"/>
        <v>0</v>
      </c>
    </row>
    <row r="1268" spans="1:24" x14ac:dyDescent="0.15">
      <c r="A1268" s="7">
        <v>1267</v>
      </c>
      <c r="B1268" s="7">
        <v>2</v>
      </c>
      <c r="C1268" s="7">
        <v>22</v>
      </c>
      <c r="D1268" s="7">
        <v>19</v>
      </c>
      <c r="E1268" s="7">
        <v>53</v>
      </c>
      <c r="F1268" s="7">
        <v>3</v>
      </c>
      <c r="G1268" s="7">
        <v>0</v>
      </c>
      <c r="H1268" s="7">
        <f t="shared" si="171"/>
        <v>3</v>
      </c>
      <c r="I1268" s="16">
        <f t="shared" si="172"/>
        <v>44979</v>
      </c>
      <c r="J1268" s="17">
        <v>1.2267999999999999</v>
      </c>
      <c r="K1268" s="18">
        <f>G1268*结论【关键目标】!C$27*0.7735*0.001</f>
        <v>0</v>
      </c>
      <c r="L1268" s="5">
        <v>-7848.6029289999997</v>
      </c>
      <c r="M1268" s="5">
        <f>ABS(IF(L1268&lt;=0,L1268/耗电量关键数据!$B$6/1000,L1268/耗电量关键数据!$B$5/1000))</f>
        <v>3.1394411716000001</v>
      </c>
      <c r="N1268" s="5">
        <f>电气设备逐时使用率计算!H1244</f>
        <v>7.0130699999999999</v>
      </c>
      <c r="O1268" s="5">
        <f>灯光逐时使用率计算!H1244</f>
        <v>3.7403040000000001</v>
      </c>
      <c r="P1268" s="19">
        <f t="shared" si="173"/>
        <v>13.892815171600001</v>
      </c>
      <c r="Q1268" s="19">
        <f t="shared" si="177"/>
        <v>13.892815171600001</v>
      </c>
      <c r="R1268" s="20">
        <f t="shared" si="174"/>
        <v>-13.892815171600001</v>
      </c>
      <c r="S1268" s="20">
        <f t="shared" si="178"/>
        <v>13.892815171600001</v>
      </c>
      <c r="T1268" s="20">
        <f>IF((T1267+R1268)&lt;0,0,IF((T1267+R1268)&gt;结论【关键目标】!C$28,结论【关键目标】!C$28,T1267+R1268))</f>
        <v>8.1071848283999994</v>
      </c>
      <c r="U1268" s="19">
        <f>IF((T1267+R1268)&lt;结论【关键目标】!$C$28,0,(发电量计算【计算逻辑页】!R1268+发电量计算【计算逻辑页】!T1267-结论【关键目标】!$C$28))</f>
        <v>0</v>
      </c>
      <c r="V1268" s="5">
        <f t="shared" si="175"/>
        <v>0</v>
      </c>
      <c r="W1268" s="5">
        <f t="shared" si="176"/>
        <v>0</v>
      </c>
      <c r="X1268" s="5">
        <f t="shared" si="179"/>
        <v>7.1083796575411187</v>
      </c>
    </row>
    <row r="1269" spans="1:24" x14ac:dyDescent="0.15">
      <c r="A1269" s="7">
        <v>1268</v>
      </c>
      <c r="B1269" s="7">
        <v>2</v>
      </c>
      <c r="C1269" s="7">
        <v>22</v>
      </c>
      <c r="D1269" s="7">
        <v>20</v>
      </c>
      <c r="E1269" s="7">
        <v>53</v>
      </c>
      <c r="F1269" s="7">
        <v>3</v>
      </c>
      <c r="G1269" s="7">
        <v>0</v>
      </c>
      <c r="H1269" s="7">
        <f t="shared" si="171"/>
        <v>3</v>
      </c>
      <c r="I1269" s="16">
        <f t="shared" si="172"/>
        <v>44979</v>
      </c>
      <c r="J1269" s="17">
        <v>1.2267999999999999</v>
      </c>
      <c r="K1269" s="18">
        <f>G1269*结论【关键目标】!C$27*0.7735*0.001</f>
        <v>0</v>
      </c>
      <c r="L1269" s="5">
        <v>-17566.702550000002</v>
      </c>
      <c r="M1269" s="5">
        <f>ABS(IF(L1269&lt;=0,L1269/耗电量关键数据!$B$6/1000,L1269/耗电量关键数据!$B$5/1000))</f>
        <v>7.0266810200000007</v>
      </c>
      <c r="N1269" s="5">
        <f>电气设备逐时使用率计算!H1245</f>
        <v>1.1688450000000001</v>
      </c>
      <c r="O1269" s="5">
        <f>灯光逐时使用率计算!H1245</f>
        <v>0.37403039999999999</v>
      </c>
      <c r="P1269" s="19">
        <f t="shared" si="173"/>
        <v>8.5695564200000014</v>
      </c>
      <c r="Q1269" s="19">
        <f t="shared" si="177"/>
        <v>8.5695564200000014</v>
      </c>
      <c r="R1269" s="20">
        <f t="shared" si="174"/>
        <v>-8.5695564200000014</v>
      </c>
      <c r="S1269" s="20">
        <f t="shared" si="178"/>
        <v>8.5695564200000014</v>
      </c>
      <c r="T1269" s="20">
        <f>IF((T1268+R1269)&lt;0,0,IF((T1268+R1269)&gt;结论【关键目标】!C$28,结论【关键目标】!C$28,T1268+R1269))</f>
        <v>0</v>
      </c>
      <c r="U1269" s="19">
        <f>IF((T1268+R1269)&lt;结论【关键目标】!$C$28,0,(发电量计算【计算逻辑页】!R1269+发电量计算【计算逻辑页】!T1268-结论【关键目标】!$C$28))</f>
        <v>0</v>
      </c>
      <c r="V1269" s="5">
        <f t="shared" si="175"/>
        <v>0</v>
      </c>
      <c r="W1269" s="5">
        <f t="shared" si="176"/>
        <v>0</v>
      </c>
      <c r="X1269" s="5">
        <f t="shared" si="179"/>
        <v>0</v>
      </c>
    </row>
    <row r="1270" spans="1:24" x14ac:dyDescent="0.15">
      <c r="A1270" s="7">
        <v>1269</v>
      </c>
      <c r="B1270" s="7">
        <v>2</v>
      </c>
      <c r="C1270" s="7">
        <v>22</v>
      </c>
      <c r="D1270" s="7">
        <v>21</v>
      </c>
      <c r="E1270" s="7">
        <v>53</v>
      </c>
      <c r="F1270" s="7">
        <v>1.9</v>
      </c>
      <c r="G1270" s="7">
        <v>0</v>
      </c>
      <c r="H1270" s="7">
        <f t="shared" si="171"/>
        <v>3</v>
      </c>
      <c r="I1270" s="16">
        <f t="shared" si="172"/>
        <v>44979</v>
      </c>
      <c r="J1270" s="17">
        <v>1.2267999999999999</v>
      </c>
      <c r="K1270" s="18">
        <f>G1270*结论【关键目标】!C$27*0.7735*0.001</f>
        <v>0</v>
      </c>
      <c r="L1270" s="5">
        <v>-20937.786319999999</v>
      </c>
      <c r="M1270" s="5">
        <f>ABS(IF(L1270&lt;=0,L1270/耗电量关键数据!$B$6/1000,L1270/耗电量关键数据!$B$5/1000))</f>
        <v>8.3751145279999992</v>
      </c>
      <c r="N1270" s="5">
        <f>电气设备逐时使用率计算!H1246</f>
        <v>1.1688450000000001</v>
      </c>
      <c r="O1270" s="5">
        <f>灯光逐时使用率计算!H1246</f>
        <v>0.37403039999999999</v>
      </c>
      <c r="P1270" s="19">
        <f t="shared" si="173"/>
        <v>9.917989927999999</v>
      </c>
      <c r="Q1270" s="19">
        <f t="shared" si="177"/>
        <v>9.917989927999999</v>
      </c>
      <c r="R1270" s="20">
        <f t="shared" si="174"/>
        <v>-9.917989927999999</v>
      </c>
      <c r="S1270" s="20">
        <f t="shared" si="178"/>
        <v>9.917989927999999</v>
      </c>
      <c r="T1270" s="20">
        <f>IF((T1269+R1270)&lt;0,0,IF((T1269+R1270)&gt;结论【关键目标】!C$28,结论【关键目标】!C$28,T1269+R1270))</f>
        <v>0</v>
      </c>
      <c r="U1270" s="19">
        <f>IF((T1269+R1270)&lt;结论【关键目标】!$C$28,0,(发电量计算【计算逻辑页】!R1270+发电量计算【计算逻辑页】!T1269-结论【关键目标】!$C$28))</f>
        <v>0</v>
      </c>
      <c r="V1270" s="5">
        <f t="shared" si="175"/>
        <v>0</v>
      </c>
      <c r="W1270" s="5">
        <f t="shared" si="176"/>
        <v>0</v>
      </c>
      <c r="X1270" s="5">
        <f t="shared" si="179"/>
        <v>0</v>
      </c>
    </row>
    <row r="1271" spans="1:24" x14ac:dyDescent="0.15">
      <c r="A1271" s="7">
        <v>1270</v>
      </c>
      <c r="B1271" s="7">
        <v>2</v>
      </c>
      <c r="C1271" s="7">
        <v>22</v>
      </c>
      <c r="D1271" s="7">
        <v>22</v>
      </c>
      <c r="E1271" s="7">
        <v>53</v>
      </c>
      <c r="F1271" s="7">
        <v>2</v>
      </c>
      <c r="G1271" s="7">
        <v>0</v>
      </c>
      <c r="H1271" s="7">
        <f t="shared" si="171"/>
        <v>3</v>
      </c>
      <c r="I1271" s="16">
        <f t="shared" si="172"/>
        <v>44979</v>
      </c>
      <c r="J1271" s="17">
        <v>0.70809999999999995</v>
      </c>
      <c r="K1271" s="18">
        <f>G1271*结论【关键目标】!C$27*0.7735*0.001</f>
        <v>0</v>
      </c>
      <c r="L1271" s="5">
        <v>-22463.234390000001</v>
      </c>
      <c r="M1271" s="5">
        <f>ABS(IF(L1271&lt;=0,L1271/耗电量关键数据!$B$6/1000,L1271/耗电量关键数据!$B$5/1000))</f>
        <v>8.9852937560000008</v>
      </c>
      <c r="N1271" s="5">
        <f>电气设备逐时使用率计算!H1247</f>
        <v>1.1688450000000001</v>
      </c>
      <c r="O1271" s="5">
        <f>灯光逐时使用率计算!H1247</f>
        <v>0.37403039999999999</v>
      </c>
      <c r="P1271" s="19">
        <f t="shared" si="173"/>
        <v>10.528169156000002</v>
      </c>
      <c r="Q1271" s="19">
        <f t="shared" si="177"/>
        <v>0</v>
      </c>
      <c r="R1271" s="20">
        <f t="shared" si="174"/>
        <v>0</v>
      </c>
      <c r="S1271" s="20">
        <f t="shared" si="178"/>
        <v>0</v>
      </c>
      <c r="T1271" s="20">
        <f>IF((T1270+R1271)&lt;0,0,IF((T1270+R1271)&gt;结论【关键目标】!C$28,结论【关键目标】!C$28,T1270+R1271))</f>
        <v>0</v>
      </c>
      <c r="U1271" s="19">
        <f>IF((T1270+R1271)&lt;结论【关键目标】!$C$28,0,(发电量计算【计算逻辑页】!R1271+发电量计算【计算逻辑页】!T1270-结论【关键目标】!$C$28))</f>
        <v>0</v>
      </c>
      <c r="V1271" s="5">
        <f t="shared" si="175"/>
        <v>0</v>
      </c>
      <c r="W1271" s="5">
        <f t="shared" si="176"/>
        <v>0</v>
      </c>
      <c r="X1271" s="5">
        <f t="shared" si="179"/>
        <v>0</v>
      </c>
    </row>
    <row r="1272" spans="1:24" x14ac:dyDescent="0.15">
      <c r="A1272" s="7">
        <v>1271</v>
      </c>
      <c r="B1272" s="7">
        <v>2</v>
      </c>
      <c r="C1272" s="7">
        <v>22</v>
      </c>
      <c r="D1272" s="7">
        <v>23</v>
      </c>
      <c r="E1272" s="7">
        <v>53</v>
      </c>
      <c r="F1272" s="7">
        <v>1</v>
      </c>
      <c r="G1272" s="7">
        <v>0</v>
      </c>
      <c r="H1272" s="7">
        <f t="shared" si="171"/>
        <v>3</v>
      </c>
      <c r="I1272" s="16">
        <f t="shared" si="172"/>
        <v>44979</v>
      </c>
      <c r="J1272" s="17">
        <v>0.70809999999999995</v>
      </c>
      <c r="K1272" s="18">
        <f>G1272*结论【关键目标】!C$27*0.7735*0.001</f>
        <v>0</v>
      </c>
      <c r="L1272" s="5">
        <v>-23650.112539999998</v>
      </c>
      <c r="M1272" s="5">
        <f>ABS(IF(L1272&lt;=0,L1272/耗电量关键数据!$B$6/1000,L1272/耗电量关键数据!$B$5/1000))</f>
        <v>9.4600450160000005</v>
      </c>
      <c r="N1272" s="5">
        <f>电气设备逐时使用率计算!H1248</f>
        <v>1.1688450000000001</v>
      </c>
      <c r="O1272" s="5">
        <f>灯光逐时使用率计算!H1248</f>
        <v>0.37403039999999999</v>
      </c>
      <c r="P1272" s="19">
        <f t="shared" si="173"/>
        <v>11.002920416</v>
      </c>
      <c r="Q1272" s="19">
        <f t="shared" si="177"/>
        <v>0</v>
      </c>
      <c r="R1272" s="20">
        <f t="shared" si="174"/>
        <v>0</v>
      </c>
      <c r="S1272" s="20">
        <f t="shared" si="178"/>
        <v>0</v>
      </c>
      <c r="T1272" s="20">
        <f>IF((T1271+R1272)&lt;0,0,IF((T1271+R1272)&gt;结论【关键目标】!C$28,结论【关键目标】!C$28,T1271+R1272))</f>
        <v>0</v>
      </c>
      <c r="U1272" s="19">
        <f>IF((T1271+R1272)&lt;结论【关键目标】!$C$28,0,(发电量计算【计算逻辑页】!R1272+发电量计算【计算逻辑页】!T1271-结论【关键目标】!$C$28))</f>
        <v>0</v>
      </c>
      <c r="V1272" s="5">
        <f t="shared" si="175"/>
        <v>0</v>
      </c>
      <c r="W1272" s="5">
        <f t="shared" si="176"/>
        <v>0</v>
      </c>
      <c r="X1272" s="5">
        <f t="shared" si="179"/>
        <v>0</v>
      </c>
    </row>
    <row r="1273" spans="1:24" x14ac:dyDescent="0.15">
      <c r="A1273" s="7">
        <v>1272</v>
      </c>
      <c r="B1273" s="7">
        <v>2</v>
      </c>
      <c r="C1273" s="7">
        <v>22</v>
      </c>
      <c r="D1273" s="7">
        <v>24</v>
      </c>
      <c r="E1273" s="7">
        <v>53</v>
      </c>
      <c r="F1273" s="7">
        <v>1.7</v>
      </c>
      <c r="G1273" s="7">
        <v>0</v>
      </c>
      <c r="H1273" s="7">
        <f t="shared" si="171"/>
        <v>3</v>
      </c>
      <c r="I1273" s="16">
        <f t="shared" si="172"/>
        <v>44979</v>
      </c>
      <c r="J1273" s="17">
        <v>0.2407</v>
      </c>
      <c r="K1273" s="18">
        <f>G1273*结论【关键目标】!C$27*0.7735*0.001</f>
        <v>0</v>
      </c>
      <c r="L1273" s="5">
        <v>-25151.003669999998</v>
      </c>
      <c r="M1273" s="5">
        <f>ABS(IF(L1273&lt;=0,L1273/耗电量关键数据!$B$6/1000,L1273/耗电量关键数据!$B$5/1000))</f>
        <v>10.060401468</v>
      </c>
      <c r="N1273" s="5">
        <f>电气设备逐时使用率计算!H1249</f>
        <v>1.1688450000000001</v>
      </c>
      <c r="O1273" s="5">
        <f>灯光逐时使用率计算!H1249</f>
        <v>0.37403039999999999</v>
      </c>
      <c r="P1273" s="19">
        <f t="shared" si="173"/>
        <v>11.603276868</v>
      </c>
      <c r="Q1273" s="19">
        <f t="shared" si="177"/>
        <v>0</v>
      </c>
      <c r="R1273" s="20">
        <f t="shared" si="174"/>
        <v>0</v>
      </c>
      <c r="S1273" s="20">
        <f t="shared" si="178"/>
        <v>0</v>
      </c>
      <c r="T1273" s="20">
        <f>IF((T1272+R1273)&lt;0,0,IF((T1272+R1273)&gt;结论【关键目标】!C$28,结论【关键目标】!C$28,T1272+R1273))</f>
        <v>0</v>
      </c>
      <c r="U1273" s="19">
        <f>IF((T1272+R1273)&lt;结论【关键目标】!$C$28,0,(发电量计算【计算逻辑页】!R1273+发电量计算【计算逻辑页】!T1272-结论【关键目标】!$C$28))</f>
        <v>0</v>
      </c>
      <c r="V1273" s="5">
        <f t="shared" si="175"/>
        <v>0</v>
      </c>
      <c r="W1273" s="5">
        <f t="shared" si="176"/>
        <v>0</v>
      </c>
      <c r="X1273" s="5">
        <f t="shared" si="179"/>
        <v>0</v>
      </c>
    </row>
    <row r="1274" spans="1:24" x14ac:dyDescent="0.15">
      <c r="A1274" s="7">
        <v>1273</v>
      </c>
      <c r="B1274" s="7">
        <v>2</v>
      </c>
      <c r="C1274" s="7">
        <v>23</v>
      </c>
      <c r="D1274" s="7">
        <v>1</v>
      </c>
      <c r="E1274" s="7">
        <v>54</v>
      </c>
      <c r="F1274" s="7">
        <v>-1</v>
      </c>
      <c r="G1274" s="7">
        <v>0</v>
      </c>
      <c r="H1274" s="7">
        <f t="shared" si="171"/>
        <v>4</v>
      </c>
      <c r="I1274" s="16">
        <f t="shared" si="172"/>
        <v>44980</v>
      </c>
      <c r="J1274" s="17">
        <v>0.2407</v>
      </c>
      <c r="K1274" s="18">
        <f>G1274*结论【关键目标】!C$27*0.7735*0.001</f>
        <v>0</v>
      </c>
      <c r="L1274" s="5">
        <v>-26424.881809999999</v>
      </c>
      <c r="M1274" s="5">
        <f>ABS(IF(L1274&lt;=0,L1274/耗电量关键数据!$B$6/1000,L1274/耗电量关键数据!$B$5/1000))</f>
        <v>10.569952723999998</v>
      </c>
      <c r="N1274" s="5">
        <f>电气设备逐时使用率计算!H1250</f>
        <v>1.1688450000000001</v>
      </c>
      <c r="O1274" s="5">
        <f>灯光逐时使用率计算!H1250</f>
        <v>0.37403039999999999</v>
      </c>
      <c r="P1274" s="19">
        <f t="shared" si="173"/>
        <v>12.112828123999998</v>
      </c>
      <c r="Q1274" s="19">
        <f t="shared" si="177"/>
        <v>0</v>
      </c>
      <c r="R1274" s="20">
        <f t="shared" si="174"/>
        <v>0</v>
      </c>
      <c r="S1274" s="20">
        <f t="shared" si="178"/>
        <v>0</v>
      </c>
      <c r="T1274" s="20">
        <f>IF((T1273+R1274)&lt;0,0,IF((T1273+R1274)&gt;结论【关键目标】!C$28,结论【关键目标】!C$28,T1273+R1274))</f>
        <v>0</v>
      </c>
      <c r="U1274" s="19">
        <f>IF((T1273+R1274)&lt;结论【关键目标】!$C$28,0,(发电量计算【计算逻辑页】!R1274+发电量计算【计算逻辑页】!T1273-结论【关键目标】!$C$28))</f>
        <v>0</v>
      </c>
      <c r="V1274" s="5">
        <f t="shared" si="175"/>
        <v>0</v>
      </c>
      <c r="W1274" s="5">
        <f t="shared" si="176"/>
        <v>0</v>
      </c>
      <c r="X1274" s="5">
        <f t="shared" si="179"/>
        <v>0</v>
      </c>
    </row>
    <row r="1275" spans="1:24" x14ac:dyDescent="0.15">
      <c r="A1275" s="7">
        <v>1274</v>
      </c>
      <c r="B1275" s="7">
        <v>2</v>
      </c>
      <c r="C1275" s="7">
        <v>23</v>
      </c>
      <c r="D1275" s="7">
        <v>2</v>
      </c>
      <c r="E1275" s="7">
        <v>54</v>
      </c>
      <c r="F1275" s="7">
        <v>0</v>
      </c>
      <c r="G1275" s="7">
        <v>0</v>
      </c>
      <c r="H1275" s="7">
        <f t="shared" si="171"/>
        <v>4</v>
      </c>
      <c r="I1275" s="16">
        <f t="shared" si="172"/>
        <v>44980</v>
      </c>
      <c r="J1275" s="17">
        <v>0.2407</v>
      </c>
      <c r="K1275" s="18">
        <f>G1275*结论【关键目标】!C$27*0.7735*0.001</f>
        <v>0</v>
      </c>
      <c r="L1275" s="5">
        <v>-27728.772939999999</v>
      </c>
      <c r="M1275" s="5">
        <f>ABS(IF(L1275&lt;=0,L1275/耗电量关键数据!$B$6/1000,L1275/耗电量关键数据!$B$5/1000))</f>
        <v>11.091509175999999</v>
      </c>
      <c r="N1275" s="5">
        <f>电气设备逐时使用率计算!H1251</f>
        <v>1.1688450000000001</v>
      </c>
      <c r="O1275" s="5">
        <f>灯光逐时使用率计算!H1251</f>
        <v>0.37403039999999999</v>
      </c>
      <c r="P1275" s="19">
        <f t="shared" si="173"/>
        <v>12.634384576</v>
      </c>
      <c r="Q1275" s="19">
        <f t="shared" si="177"/>
        <v>0</v>
      </c>
      <c r="R1275" s="20">
        <f t="shared" si="174"/>
        <v>0</v>
      </c>
      <c r="S1275" s="20">
        <f t="shared" si="178"/>
        <v>0</v>
      </c>
      <c r="T1275" s="20">
        <f>IF((T1274+R1275)&lt;0,0,IF((T1274+R1275)&gt;结论【关键目标】!C$28,结论【关键目标】!C$28,T1274+R1275))</f>
        <v>0</v>
      </c>
      <c r="U1275" s="19">
        <f>IF((T1274+R1275)&lt;结论【关键目标】!$C$28,0,(发电量计算【计算逻辑页】!R1275+发电量计算【计算逻辑页】!T1274-结论【关键目标】!$C$28))</f>
        <v>0</v>
      </c>
      <c r="V1275" s="5">
        <f t="shared" si="175"/>
        <v>0</v>
      </c>
      <c r="W1275" s="5">
        <f t="shared" si="176"/>
        <v>0</v>
      </c>
      <c r="X1275" s="5">
        <f t="shared" si="179"/>
        <v>0</v>
      </c>
    </row>
    <row r="1276" spans="1:24" x14ac:dyDescent="0.15">
      <c r="A1276" s="7">
        <v>1275</v>
      </c>
      <c r="B1276" s="7">
        <v>2</v>
      </c>
      <c r="C1276" s="7">
        <v>23</v>
      </c>
      <c r="D1276" s="7">
        <v>3</v>
      </c>
      <c r="E1276" s="7">
        <v>54</v>
      </c>
      <c r="F1276" s="7">
        <v>1.4</v>
      </c>
      <c r="G1276" s="7">
        <v>0</v>
      </c>
      <c r="H1276" s="7">
        <f t="shared" si="171"/>
        <v>4</v>
      </c>
      <c r="I1276" s="16">
        <f t="shared" si="172"/>
        <v>44980</v>
      </c>
      <c r="J1276" s="17">
        <v>0.2407</v>
      </c>
      <c r="K1276" s="18">
        <f>G1276*结论【关键目标】!C$27*0.7735*0.001</f>
        <v>0</v>
      </c>
      <c r="L1276" s="5">
        <v>-29598.461810000001</v>
      </c>
      <c r="M1276" s="5">
        <f>ABS(IF(L1276&lt;=0,L1276/耗电量关键数据!$B$6/1000,L1276/耗电量关键数据!$B$5/1000))</f>
        <v>11.839384724</v>
      </c>
      <c r="N1276" s="5">
        <f>电气设备逐时使用率计算!H1252</f>
        <v>1.1688450000000001</v>
      </c>
      <c r="O1276" s="5">
        <f>灯光逐时使用率计算!H1252</f>
        <v>0.37403039999999999</v>
      </c>
      <c r="P1276" s="19">
        <f t="shared" si="173"/>
        <v>13.382260124</v>
      </c>
      <c r="Q1276" s="19">
        <f t="shared" si="177"/>
        <v>0</v>
      </c>
      <c r="R1276" s="20">
        <f t="shared" si="174"/>
        <v>0</v>
      </c>
      <c r="S1276" s="20">
        <f t="shared" si="178"/>
        <v>0</v>
      </c>
      <c r="T1276" s="20">
        <f>IF((T1275+R1276)&lt;0,0,IF((T1275+R1276)&gt;结论【关键目标】!C$28,结论【关键目标】!C$28,T1275+R1276))</f>
        <v>0</v>
      </c>
      <c r="U1276" s="19">
        <f>IF((T1275+R1276)&lt;结论【关键目标】!$C$28,0,(发电量计算【计算逻辑页】!R1276+发电量计算【计算逻辑页】!T1275-结论【关键目标】!$C$28))</f>
        <v>0</v>
      </c>
      <c r="V1276" s="5">
        <f t="shared" si="175"/>
        <v>0</v>
      </c>
      <c r="W1276" s="5">
        <f t="shared" si="176"/>
        <v>0</v>
      </c>
      <c r="X1276" s="5">
        <f t="shared" si="179"/>
        <v>0</v>
      </c>
    </row>
    <row r="1277" spans="1:24" x14ac:dyDescent="0.15">
      <c r="A1277" s="7">
        <v>1276</v>
      </c>
      <c r="B1277" s="7">
        <v>2</v>
      </c>
      <c r="C1277" s="7">
        <v>23</v>
      </c>
      <c r="D1277" s="7">
        <v>4</v>
      </c>
      <c r="E1277" s="7">
        <v>54</v>
      </c>
      <c r="F1277" s="7">
        <v>-1</v>
      </c>
      <c r="G1277" s="7">
        <v>0</v>
      </c>
      <c r="H1277" s="7">
        <f t="shared" si="171"/>
        <v>4</v>
      </c>
      <c r="I1277" s="16">
        <f t="shared" si="172"/>
        <v>44980</v>
      </c>
      <c r="J1277" s="17">
        <v>0.2407</v>
      </c>
      <c r="K1277" s="18">
        <f>G1277*结论【关键目标】!C$27*0.7735*0.001</f>
        <v>0</v>
      </c>
      <c r="L1277" s="5">
        <v>-31001.030470000002</v>
      </c>
      <c r="M1277" s="5">
        <f>ABS(IF(L1277&lt;=0,L1277/耗电量关键数据!$B$6/1000,L1277/耗电量关键数据!$B$5/1000))</f>
        <v>12.400412188000001</v>
      </c>
      <c r="N1277" s="5">
        <f>电气设备逐时使用率计算!H1253</f>
        <v>1.1688450000000001</v>
      </c>
      <c r="O1277" s="5">
        <f>灯光逐时使用率计算!H1253</f>
        <v>0.37403039999999999</v>
      </c>
      <c r="P1277" s="19">
        <f t="shared" si="173"/>
        <v>13.943287588000002</v>
      </c>
      <c r="Q1277" s="19">
        <f t="shared" si="177"/>
        <v>0</v>
      </c>
      <c r="R1277" s="20">
        <f t="shared" si="174"/>
        <v>0</v>
      </c>
      <c r="S1277" s="20">
        <f t="shared" si="178"/>
        <v>0</v>
      </c>
      <c r="T1277" s="20">
        <f>IF((T1276+R1277)&lt;0,0,IF((T1276+R1277)&gt;结论【关键目标】!C$28,结论【关键目标】!C$28,T1276+R1277))</f>
        <v>0</v>
      </c>
      <c r="U1277" s="19">
        <f>IF((T1276+R1277)&lt;结论【关键目标】!$C$28,0,(发电量计算【计算逻辑页】!R1277+发电量计算【计算逻辑页】!T1276-结论【关键目标】!$C$28))</f>
        <v>0</v>
      </c>
      <c r="V1277" s="5">
        <f t="shared" si="175"/>
        <v>0</v>
      </c>
      <c r="W1277" s="5">
        <f t="shared" si="176"/>
        <v>0</v>
      </c>
      <c r="X1277" s="5">
        <f t="shared" si="179"/>
        <v>0</v>
      </c>
    </row>
    <row r="1278" spans="1:24" x14ac:dyDescent="0.15">
      <c r="A1278" s="7">
        <v>1277</v>
      </c>
      <c r="B1278" s="7">
        <v>2</v>
      </c>
      <c r="C1278" s="7">
        <v>23</v>
      </c>
      <c r="D1278" s="7">
        <v>5</v>
      </c>
      <c r="E1278" s="7">
        <v>54</v>
      </c>
      <c r="F1278" s="7">
        <v>-1</v>
      </c>
      <c r="G1278" s="7">
        <v>0</v>
      </c>
      <c r="H1278" s="7">
        <f t="shared" si="171"/>
        <v>4</v>
      </c>
      <c r="I1278" s="16">
        <f t="shared" si="172"/>
        <v>44980</v>
      </c>
      <c r="J1278" s="17">
        <v>0.2407</v>
      </c>
      <c r="K1278" s="18">
        <f>G1278*结论【关键目标】!C$27*0.7735*0.001</f>
        <v>0</v>
      </c>
      <c r="L1278" s="5">
        <v>-32783.875870000003</v>
      </c>
      <c r="M1278" s="5">
        <f>ABS(IF(L1278&lt;=0,L1278/耗电量关键数据!$B$6/1000,L1278/耗电量关键数据!$B$5/1000))</f>
        <v>13.113550348</v>
      </c>
      <c r="N1278" s="5">
        <f>电气设备逐时使用率计算!H1254</f>
        <v>1.1688450000000001</v>
      </c>
      <c r="O1278" s="5">
        <f>灯光逐时使用率计算!H1254</f>
        <v>0.37403039999999999</v>
      </c>
      <c r="P1278" s="19">
        <f t="shared" si="173"/>
        <v>14.656425748000002</v>
      </c>
      <c r="Q1278" s="19">
        <f t="shared" si="177"/>
        <v>0</v>
      </c>
      <c r="R1278" s="20">
        <f t="shared" si="174"/>
        <v>0</v>
      </c>
      <c r="S1278" s="20">
        <f t="shared" si="178"/>
        <v>0</v>
      </c>
      <c r="T1278" s="20">
        <f>IF((T1277+R1278)&lt;0,0,IF((T1277+R1278)&gt;结论【关键目标】!C$28,结论【关键目标】!C$28,T1277+R1278))</f>
        <v>0</v>
      </c>
      <c r="U1278" s="19">
        <f>IF((T1277+R1278)&lt;结论【关键目标】!$C$28,0,(发电量计算【计算逻辑页】!R1278+发电量计算【计算逻辑页】!T1277-结论【关键目标】!$C$28))</f>
        <v>0</v>
      </c>
      <c r="V1278" s="5">
        <f t="shared" si="175"/>
        <v>0</v>
      </c>
      <c r="W1278" s="5">
        <f t="shared" si="176"/>
        <v>0</v>
      </c>
      <c r="X1278" s="5">
        <f t="shared" si="179"/>
        <v>0</v>
      </c>
    </row>
    <row r="1279" spans="1:24" x14ac:dyDescent="0.15">
      <c r="A1279" s="7">
        <v>1278</v>
      </c>
      <c r="B1279" s="7">
        <v>2</v>
      </c>
      <c r="C1279" s="7">
        <v>23</v>
      </c>
      <c r="D1279" s="7">
        <v>6</v>
      </c>
      <c r="E1279" s="7">
        <v>54</v>
      </c>
      <c r="F1279" s="7">
        <v>0.4</v>
      </c>
      <c r="G1279" s="7">
        <v>0</v>
      </c>
      <c r="H1279" s="7">
        <f t="shared" si="171"/>
        <v>4</v>
      </c>
      <c r="I1279" s="16">
        <f t="shared" si="172"/>
        <v>44980</v>
      </c>
      <c r="J1279" s="17">
        <v>0.2407</v>
      </c>
      <c r="K1279" s="18">
        <f>G1279*结论【关键目标】!C$27*0.7735*0.001</f>
        <v>0</v>
      </c>
      <c r="L1279" s="5">
        <v>-34070.73317</v>
      </c>
      <c r="M1279" s="5">
        <f>ABS(IF(L1279&lt;=0,L1279/耗电量关键数据!$B$6/1000,L1279/耗电量关键数据!$B$5/1000))</f>
        <v>13.628293268</v>
      </c>
      <c r="N1279" s="5">
        <f>电气设备逐时使用率计算!H1255</f>
        <v>1.1688450000000001</v>
      </c>
      <c r="O1279" s="5">
        <f>灯光逐时使用率计算!H1255</f>
        <v>0.37403039999999999</v>
      </c>
      <c r="P1279" s="19">
        <f t="shared" si="173"/>
        <v>15.171168668000002</v>
      </c>
      <c r="Q1279" s="19">
        <f t="shared" si="177"/>
        <v>0</v>
      </c>
      <c r="R1279" s="20">
        <f t="shared" si="174"/>
        <v>0</v>
      </c>
      <c r="S1279" s="20">
        <f t="shared" si="178"/>
        <v>0</v>
      </c>
      <c r="T1279" s="20">
        <f>IF((T1278+R1279)&lt;0,0,IF((T1278+R1279)&gt;结论【关键目标】!C$28,结论【关键目标】!C$28,T1278+R1279))</f>
        <v>0</v>
      </c>
      <c r="U1279" s="19">
        <f>IF((T1278+R1279)&lt;结论【关键目标】!$C$28,0,(发电量计算【计算逻辑页】!R1279+发电量计算【计算逻辑页】!T1278-结论【关键目标】!$C$28))</f>
        <v>0</v>
      </c>
      <c r="V1279" s="5">
        <f t="shared" si="175"/>
        <v>0</v>
      </c>
      <c r="W1279" s="5">
        <f t="shared" si="176"/>
        <v>0</v>
      </c>
      <c r="X1279" s="5">
        <f t="shared" si="179"/>
        <v>0</v>
      </c>
    </row>
    <row r="1280" spans="1:24" x14ac:dyDescent="0.15">
      <c r="A1280" s="7">
        <v>1279</v>
      </c>
      <c r="B1280" s="7">
        <v>2</v>
      </c>
      <c r="C1280" s="7">
        <v>23</v>
      </c>
      <c r="D1280" s="7">
        <v>7</v>
      </c>
      <c r="E1280" s="7">
        <v>54</v>
      </c>
      <c r="F1280" s="7">
        <v>-2</v>
      </c>
      <c r="G1280" s="7">
        <v>39.700000000000003</v>
      </c>
      <c r="H1280" s="7">
        <f t="shared" si="171"/>
        <v>4</v>
      </c>
      <c r="I1280" s="16">
        <f t="shared" si="172"/>
        <v>44980</v>
      </c>
      <c r="J1280" s="17">
        <v>0.2407</v>
      </c>
      <c r="K1280" s="18">
        <f>G1280*结论【关键目标】!C$27*0.7735*0.001</f>
        <v>3.6849539999999998</v>
      </c>
      <c r="L1280" s="5">
        <v>-29660.977869999999</v>
      </c>
      <c r="M1280" s="5">
        <f>ABS(IF(L1280&lt;=0,L1280/耗电量关键数据!$B$6/1000,L1280/耗电量关键数据!$B$5/1000))</f>
        <v>11.864391147999999</v>
      </c>
      <c r="N1280" s="5">
        <f>电气设备逐时使用率计算!H1256</f>
        <v>2.3376900000000003</v>
      </c>
      <c r="O1280" s="5">
        <f>灯光逐时使用率计算!H1256</f>
        <v>1.2467680000000001</v>
      </c>
      <c r="P1280" s="19">
        <f t="shared" si="173"/>
        <v>15.448849147999999</v>
      </c>
      <c r="Q1280" s="19">
        <f t="shared" si="177"/>
        <v>0</v>
      </c>
      <c r="R1280" s="20">
        <f t="shared" si="174"/>
        <v>3.6849539999999998</v>
      </c>
      <c r="S1280" s="20">
        <f t="shared" si="178"/>
        <v>0</v>
      </c>
      <c r="T1280" s="20">
        <f>IF((T1279+R1280)&lt;0,0,IF((T1279+R1280)&gt;结论【关键目标】!C$28,结论【关键目标】!C$28,T1279+R1280))</f>
        <v>3.6849539999999998</v>
      </c>
      <c r="U1280" s="19">
        <f>IF((T1279+R1280)&lt;结论【关键目标】!$C$28,0,(发电量计算【计算逻辑页】!R1280+发电量计算【计算逻辑页】!T1279-结论【关键目标】!$C$28))</f>
        <v>0</v>
      </c>
      <c r="V1280" s="5">
        <f t="shared" si="175"/>
        <v>0</v>
      </c>
      <c r="W1280" s="5">
        <f t="shared" si="176"/>
        <v>0.88696842779999996</v>
      </c>
      <c r="X1280" s="5">
        <f t="shared" si="179"/>
        <v>0</v>
      </c>
    </row>
    <row r="1281" spans="1:24" x14ac:dyDescent="0.15">
      <c r="A1281" s="7">
        <v>1280</v>
      </c>
      <c r="B1281" s="7">
        <v>2</v>
      </c>
      <c r="C1281" s="7">
        <v>23</v>
      </c>
      <c r="D1281" s="7">
        <v>8</v>
      </c>
      <c r="E1281" s="7">
        <v>54</v>
      </c>
      <c r="F1281" s="7">
        <v>-3</v>
      </c>
      <c r="G1281" s="7">
        <v>118.6</v>
      </c>
      <c r="H1281" s="7">
        <f t="shared" si="171"/>
        <v>4</v>
      </c>
      <c r="I1281" s="16">
        <f t="shared" si="172"/>
        <v>44980</v>
      </c>
      <c r="J1281" s="17">
        <v>0.70809999999999995</v>
      </c>
      <c r="K1281" s="18">
        <f>G1281*结论【关键目标】!C$27*0.7735*0.001</f>
        <v>11.008452</v>
      </c>
      <c r="L1281" s="5">
        <v>-28148.009730000002</v>
      </c>
      <c r="M1281" s="5">
        <f>ABS(IF(L1281&lt;=0,L1281/耗电量关键数据!$B$6/1000,L1281/耗电量关键数据!$B$5/1000))</f>
        <v>11.259203892000002</v>
      </c>
      <c r="N1281" s="5">
        <f>电气设备逐时使用率计算!H1257</f>
        <v>11.688450000000001</v>
      </c>
      <c r="O1281" s="5">
        <f>灯光逐时使用率计算!H1257</f>
        <v>6.2338399999999998</v>
      </c>
      <c r="P1281" s="19">
        <f t="shared" si="173"/>
        <v>29.181493892000006</v>
      </c>
      <c r="Q1281" s="19">
        <f t="shared" si="177"/>
        <v>0</v>
      </c>
      <c r="R1281" s="20">
        <f t="shared" si="174"/>
        <v>11.008452</v>
      </c>
      <c r="S1281" s="20">
        <f t="shared" si="178"/>
        <v>0</v>
      </c>
      <c r="T1281" s="20">
        <f>IF((T1280+R1281)&lt;0,0,IF((T1280+R1281)&gt;结论【关键目标】!C$28,结论【关键目标】!C$28,T1280+R1281))</f>
        <v>14.693406</v>
      </c>
      <c r="U1281" s="19">
        <f>IF((T1280+R1281)&lt;结论【关键目标】!$C$28,0,(发电量计算【计算逻辑页】!R1281+发电量计算【计算逻辑页】!T1280-结论【关键目标】!$C$28))</f>
        <v>0</v>
      </c>
      <c r="V1281" s="5">
        <f t="shared" si="175"/>
        <v>0</v>
      </c>
      <c r="W1281" s="5">
        <f t="shared" si="176"/>
        <v>7.7950848611999994</v>
      </c>
      <c r="X1281" s="5">
        <f t="shared" si="179"/>
        <v>0</v>
      </c>
    </row>
    <row r="1282" spans="1:24" x14ac:dyDescent="0.15">
      <c r="A1282" s="7">
        <v>1281</v>
      </c>
      <c r="B1282" s="7">
        <v>2</v>
      </c>
      <c r="C1282" s="7">
        <v>23</v>
      </c>
      <c r="D1282" s="7">
        <v>9</v>
      </c>
      <c r="E1282" s="7">
        <v>54</v>
      </c>
      <c r="F1282" s="7">
        <v>0</v>
      </c>
      <c r="G1282" s="7">
        <v>255.5</v>
      </c>
      <c r="H1282" s="7">
        <f t="shared" ref="H1282:H1345" si="180">WEEKDAY(I:I,2)</f>
        <v>4</v>
      </c>
      <c r="I1282" s="16">
        <f t="shared" ref="I1282:I1345" si="181">DATE(2023,B1282,C1282)</f>
        <v>44980</v>
      </c>
      <c r="J1282" s="17">
        <v>0.70809999999999995</v>
      </c>
      <c r="K1282" s="18">
        <f>G1282*结论【关键目标】!C$27*0.7735*0.001</f>
        <v>23.715509999999998</v>
      </c>
      <c r="L1282" s="5">
        <v>-7818.5080799999996</v>
      </c>
      <c r="M1282" s="5">
        <f>ABS(IF(L1282&lt;=0,L1282/耗电量关键数据!$B$6/1000,L1282/耗电量关键数据!$B$5/1000))</f>
        <v>3.1274032319999998</v>
      </c>
      <c r="N1282" s="5">
        <f>电气设备逐时使用率计算!H1258</f>
        <v>22.208055000000002</v>
      </c>
      <c r="O1282" s="5">
        <f>灯光逐时使用率计算!H1258</f>
        <v>11.844296</v>
      </c>
      <c r="P1282" s="19">
        <f t="shared" ref="P1282:P1345" si="182">M1282+N1282+O1282</f>
        <v>37.179754232000001</v>
      </c>
      <c r="Q1282" s="19">
        <f t="shared" si="177"/>
        <v>0</v>
      </c>
      <c r="R1282" s="20">
        <f t="shared" ref="R1282:R1345" si="183">K1282-Q1282</f>
        <v>23.715509999999998</v>
      </c>
      <c r="S1282" s="20">
        <f t="shared" si="178"/>
        <v>0</v>
      </c>
      <c r="T1282" s="20">
        <f>IF((T1281+R1282)&lt;0,0,IF((T1281+R1282)&gt;结论【关键目标】!C$28,结论【关键目标】!C$28,T1281+R1282))</f>
        <v>22</v>
      </c>
      <c r="U1282" s="19">
        <f>IF((T1281+R1282)&lt;结论【关键目标】!$C$28,0,(发电量计算【计算逻辑页】!R1282+发电量计算【计算逻辑页】!T1281-结论【关键目标】!$C$28))</f>
        <v>16.408915999999998</v>
      </c>
      <c r="V1282" s="5">
        <f t="shared" ref="V1282:V1345" si="184">IF(J1282&gt;0.35,U1282*0.35,0)</f>
        <v>5.7431205999999992</v>
      </c>
      <c r="W1282" s="5">
        <f t="shared" ref="W1282:W1345" si="185">IF(P1282&gt;K1282,K1282*J1282,P1282*J1282)</f>
        <v>16.792952630999999</v>
      </c>
      <c r="X1282" s="5">
        <f t="shared" si="179"/>
        <v>0</v>
      </c>
    </row>
    <row r="1283" spans="1:24" x14ac:dyDescent="0.15">
      <c r="A1283" s="7">
        <v>1282</v>
      </c>
      <c r="B1283" s="7">
        <v>2</v>
      </c>
      <c r="C1283" s="7">
        <v>23</v>
      </c>
      <c r="D1283" s="7">
        <v>10</v>
      </c>
      <c r="E1283" s="7">
        <v>54</v>
      </c>
      <c r="F1283" s="7">
        <v>1</v>
      </c>
      <c r="G1283" s="7">
        <v>414.6</v>
      </c>
      <c r="H1283" s="7">
        <f t="shared" si="180"/>
        <v>4</v>
      </c>
      <c r="I1283" s="16">
        <f t="shared" si="181"/>
        <v>44980</v>
      </c>
      <c r="J1283" s="17">
        <v>0.70809999999999995</v>
      </c>
      <c r="K1283" s="18">
        <f>G1283*结论【关键目标】!C$27*0.7735*0.001</f>
        <v>38.483171999999996</v>
      </c>
      <c r="L1283" s="5">
        <v>-534.88191700000004</v>
      </c>
      <c r="M1283" s="5">
        <f>ABS(IF(L1283&lt;=0,L1283/耗电量关键数据!$B$6/1000,L1283/耗电量关键数据!$B$5/1000))</f>
        <v>0.2139527668</v>
      </c>
      <c r="N1283" s="5">
        <f>电气设备逐时使用率计算!H1259</f>
        <v>22.208055000000002</v>
      </c>
      <c r="O1283" s="5">
        <f>灯光逐时使用率计算!H1259</f>
        <v>11.844296</v>
      </c>
      <c r="P1283" s="19">
        <f t="shared" si="182"/>
        <v>34.2663037668</v>
      </c>
      <c r="Q1283" s="19">
        <f t="shared" ref="Q1283:Q1346" si="186">IF(J1283&gt;0.8,P1283,0)</f>
        <v>0</v>
      </c>
      <c r="R1283" s="20">
        <f t="shared" si="183"/>
        <v>38.483171999999996</v>
      </c>
      <c r="S1283" s="20">
        <f t="shared" ref="S1283:S1346" si="187">IF(R1283&lt;0,ABS(R1283),0)</f>
        <v>0</v>
      </c>
      <c r="T1283" s="20">
        <f>IF((T1282+R1283)&lt;0,0,IF((T1282+R1283)&gt;结论【关键目标】!C$28,结论【关键目标】!C$28,T1282+R1283))</f>
        <v>22</v>
      </c>
      <c r="U1283" s="19">
        <f>IF((T1282+R1283)&lt;结论【关键目标】!$C$28,0,(发电量计算【计算逻辑页】!R1283+发电量计算【计算逻辑页】!T1282-结论【关键目标】!$C$28))</f>
        <v>38.483171999999996</v>
      </c>
      <c r="V1283" s="5">
        <f t="shared" si="184"/>
        <v>13.469110199999998</v>
      </c>
      <c r="W1283" s="5">
        <f t="shared" si="185"/>
        <v>24.263969697271079</v>
      </c>
      <c r="X1283" s="5">
        <f t="shared" si="179"/>
        <v>0</v>
      </c>
    </row>
    <row r="1284" spans="1:24" x14ac:dyDescent="0.15">
      <c r="A1284" s="7">
        <v>1283</v>
      </c>
      <c r="B1284" s="7">
        <v>2</v>
      </c>
      <c r="C1284" s="7">
        <v>23</v>
      </c>
      <c r="D1284" s="7">
        <v>11</v>
      </c>
      <c r="E1284" s="7">
        <v>54</v>
      </c>
      <c r="F1284" s="7">
        <v>3</v>
      </c>
      <c r="G1284" s="7">
        <v>599.70000000000005</v>
      </c>
      <c r="H1284" s="7">
        <f t="shared" si="180"/>
        <v>4</v>
      </c>
      <c r="I1284" s="16">
        <f t="shared" si="181"/>
        <v>44980</v>
      </c>
      <c r="J1284" s="17">
        <v>1.2267999999999999</v>
      </c>
      <c r="K1284" s="18">
        <f>G1284*结论【关键目标】!C$27*0.7735*0.001</f>
        <v>55.664153999999996</v>
      </c>
      <c r="L1284" s="5">
        <v>0</v>
      </c>
      <c r="M1284" s="5">
        <f>ABS(IF(L1284&lt;=0,L1284/耗电量关键数据!$B$6/1000,L1284/耗电量关键数据!$B$5/1000))</f>
        <v>0</v>
      </c>
      <c r="N1284" s="5">
        <f>电气设备逐时使用率计算!H1260</f>
        <v>22.208055000000002</v>
      </c>
      <c r="O1284" s="5">
        <f>灯光逐时使用率计算!H1260</f>
        <v>11.844296</v>
      </c>
      <c r="P1284" s="19">
        <f t="shared" si="182"/>
        <v>34.052351000000002</v>
      </c>
      <c r="Q1284" s="19">
        <f t="shared" si="186"/>
        <v>34.052351000000002</v>
      </c>
      <c r="R1284" s="20">
        <f t="shared" si="183"/>
        <v>21.611802999999995</v>
      </c>
      <c r="S1284" s="20">
        <f t="shared" si="187"/>
        <v>0</v>
      </c>
      <c r="T1284" s="20">
        <f>IF((T1283+R1284)&lt;0,0,IF((T1283+R1284)&gt;结论【关键目标】!C$28,结论【关键目标】!C$28,T1283+R1284))</f>
        <v>22</v>
      </c>
      <c r="U1284" s="19">
        <f>IF((T1283+R1284)&lt;结论【关键目标】!$C$28,0,(发电量计算【计算逻辑页】!R1284+发电量计算【计算逻辑页】!T1283-结论【关键目标】!$C$28))</f>
        <v>21.611802999999995</v>
      </c>
      <c r="V1284" s="5">
        <f t="shared" si="184"/>
        <v>7.5641310499999976</v>
      </c>
      <c r="W1284" s="5">
        <f t="shared" si="185"/>
        <v>41.775424206799997</v>
      </c>
      <c r="X1284" s="5">
        <f t="shared" ref="X1284:X1347" si="188">(J1284-0.35)*IF(T1284&gt;S1284,S1284,T1284)</f>
        <v>0</v>
      </c>
    </row>
    <row r="1285" spans="1:24" x14ac:dyDescent="0.15">
      <c r="A1285" s="7">
        <v>1284</v>
      </c>
      <c r="B1285" s="7">
        <v>2</v>
      </c>
      <c r="C1285" s="7">
        <v>23</v>
      </c>
      <c r="D1285" s="7">
        <v>12</v>
      </c>
      <c r="E1285" s="7">
        <v>54</v>
      </c>
      <c r="F1285" s="7">
        <v>5.3</v>
      </c>
      <c r="G1285" s="7">
        <v>631</v>
      </c>
      <c r="H1285" s="7">
        <f t="shared" si="180"/>
        <v>4</v>
      </c>
      <c r="I1285" s="16">
        <f t="shared" si="181"/>
        <v>44980</v>
      </c>
      <c r="J1285" s="17">
        <v>1.2267999999999999</v>
      </c>
      <c r="K1285" s="18">
        <f>G1285*结论【关键目标】!C$27*0.7735*0.001</f>
        <v>58.569420000000001</v>
      </c>
      <c r="L1285" s="5">
        <v>0</v>
      </c>
      <c r="M1285" s="5">
        <f>ABS(IF(L1285&lt;=0,L1285/耗电量关键数据!$B$6/1000,L1285/耗电量关键数据!$B$5/1000))</f>
        <v>0</v>
      </c>
      <c r="N1285" s="5">
        <f>电气设备逐时使用率计算!H1261</f>
        <v>11.688450000000001</v>
      </c>
      <c r="O1285" s="5">
        <f>灯光逐时使用率计算!H1261</f>
        <v>9.9741440000000008</v>
      </c>
      <c r="P1285" s="19">
        <f t="shared" si="182"/>
        <v>21.662594000000002</v>
      </c>
      <c r="Q1285" s="19">
        <f t="shared" si="186"/>
        <v>21.662594000000002</v>
      </c>
      <c r="R1285" s="20">
        <f t="shared" si="183"/>
        <v>36.906825999999995</v>
      </c>
      <c r="S1285" s="20">
        <f t="shared" si="187"/>
        <v>0</v>
      </c>
      <c r="T1285" s="20">
        <f>IF((T1284+R1285)&lt;0,0,IF((T1284+R1285)&gt;结论【关键目标】!C$28,结论【关键目标】!C$28,T1284+R1285))</f>
        <v>22</v>
      </c>
      <c r="U1285" s="19">
        <f>IF((T1284+R1285)&lt;结论【关键目标】!$C$28,0,(发电量计算【计算逻辑页】!R1285+发电量计算【计算逻辑页】!T1284-结论【关键目标】!$C$28))</f>
        <v>36.906825999999995</v>
      </c>
      <c r="V1285" s="5">
        <f t="shared" si="184"/>
        <v>12.917389099999998</v>
      </c>
      <c r="W1285" s="5">
        <f t="shared" si="185"/>
        <v>26.5756703192</v>
      </c>
      <c r="X1285" s="5">
        <f t="shared" si="188"/>
        <v>0</v>
      </c>
    </row>
    <row r="1286" spans="1:24" x14ac:dyDescent="0.15">
      <c r="A1286" s="7">
        <v>1285</v>
      </c>
      <c r="B1286" s="7">
        <v>2</v>
      </c>
      <c r="C1286" s="7">
        <v>23</v>
      </c>
      <c r="D1286" s="7">
        <v>13</v>
      </c>
      <c r="E1286" s="7">
        <v>54</v>
      </c>
      <c r="F1286" s="7">
        <v>5</v>
      </c>
      <c r="G1286" s="7">
        <v>574.29999999999995</v>
      </c>
      <c r="H1286" s="7">
        <f t="shared" si="180"/>
        <v>4</v>
      </c>
      <c r="I1286" s="16">
        <f t="shared" si="181"/>
        <v>44980</v>
      </c>
      <c r="J1286" s="17">
        <v>1.2267999999999999</v>
      </c>
      <c r="K1286" s="18">
        <f>G1286*结论【关键目标】!C$27*0.7735*0.001</f>
        <v>53.306525999999998</v>
      </c>
      <c r="L1286" s="5">
        <v>0</v>
      </c>
      <c r="M1286" s="5">
        <f>ABS(IF(L1286&lt;=0,L1286/耗电量关键数据!$B$6/1000,L1286/耗电量关键数据!$B$5/1000))</f>
        <v>0</v>
      </c>
      <c r="N1286" s="5">
        <f>电气设备逐时使用率计算!H1262</f>
        <v>11.688450000000001</v>
      </c>
      <c r="O1286" s="5">
        <f>灯光逐时使用率计算!H1262</f>
        <v>9.9741440000000008</v>
      </c>
      <c r="P1286" s="19">
        <f t="shared" si="182"/>
        <v>21.662594000000002</v>
      </c>
      <c r="Q1286" s="19">
        <f t="shared" si="186"/>
        <v>21.662594000000002</v>
      </c>
      <c r="R1286" s="20">
        <f t="shared" si="183"/>
        <v>31.643931999999996</v>
      </c>
      <c r="S1286" s="20">
        <f t="shared" si="187"/>
        <v>0</v>
      </c>
      <c r="T1286" s="20">
        <f>IF((T1285+R1286)&lt;0,0,IF((T1285+R1286)&gt;结论【关键目标】!C$28,结论【关键目标】!C$28,T1285+R1286))</f>
        <v>22</v>
      </c>
      <c r="U1286" s="19">
        <f>IF((T1285+R1286)&lt;结论【关键目标】!$C$28,0,(发电量计算【计算逻辑页】!R1286+发电量计算【计算逻辑页】!T1285-结论【关键目标】!$C$28))</f>
        <v>31.643931999999992</v>
      </c>
      <c r="V1286" s="5">
        <f t="shared" si="184"/>
        <v>11.075376199999997</v>
      </c>
      <c r="W1286" s="5">
        <f t="shared" si="185"/>
        <v>26.5756703192</v>
      </c>
      <c r="X1286" s="5">
        <f t="shared" si="188"/>
        <v>0</v>
      </c>
    </row>
    <row r="1287" spans="1:24" x14ac:dyDescent="0.15">
      <c r="A1287" s="7">
        <v>1286</v>
      </c>
      <c r="B1287" s="7">
        <v>2</v>
      </c>
      <c r="C1287" s="7">
        <v>23</v>
      </c>
      <c r="D1287" s="7">
        <v>14</v>
      </c>
      <c r="E1287" s="7">
        <v>54</v>
      </c>
      <c r="F1287" s="7">
        <v>7</v>
      </c>
      <c r="G1287" s="7">
        <v>492.1</v>
      </c>
      <c r="H1287" s="7">
        <f t="shared" si="180"/>
        <v>4</v>
      </c>
      <c r="I1287" s="16">
        <f t="shared" si="181"/>
        <v>44980</v>
      </c>
      <c r="J1287" s="17">
        <v>1.2267999999999999</v>
      </c>
      <c r="K1287" s="18">
        <f>G1287*结论【关键目标】!C$27*0.7735*0.001</f>
        <v>45.676722000000005</v>
      </c>
      <c r="L1287" s="5">
        <v>0</v>
      </c>
      <c r="M1287" s="5">
        <f>ABS(IF(L1287&lt;=0,L1287/耗电量关键数据!$B$6/1000,L1287/耗电量关键数据!$B$5/1000))</f>
        <v>0</v>
      </c>
      <c r="N1287" s="5">
        <f>电气设备逐时使用率计算!H1263</f>
        <v>22.208055000000002</v>
      </c>
      <c r="O1287" s="5">
        <f>灯光逐时使用率计算!H1263</f>
        <v>11.844296</v>
      </c>
      <c r="P1287" s="19">
        <f t="shared" si="182"/>
        <v>34.052351000000002</v>
      </c>
      <c r="Q1287" s="19">
        <f t="shared" si="186"/>
        <v>34.052351000000002</v>
      </c>
      <c r="R1287" s="20">
        <f t="shared" si="183"/>
        <v>11.624371000000004</v>
      </c>
      <c r="S1287" s="20">
        <f t="shared" si="187"/>
        <v>0</v>
      </c>
      <c r="T1287" s="20">
        <f>IF((T1286+R1287)&lt;0,0,IF((T1286+R1287)&gt;结论【关键目标】!C$28,结论【关键目标】!C$28,T1286+R1287))</f>
        <v>22</v>
      </c>
      <c r="U1287" s="19">
        <f>IF((T1286+R1287)&lt;结论【关键目标】!$C$28,0,(发电量计算【计算逻辑页】!R1287+发电量计算【计算逻辑页】!T1286-结论【关键目标】!$C$28))</f>
        <v>11.624371000000004</v>
      </c>
      <c r="V1287" s="5">
        <f t="shared" si="184"/>
        <v>4.0685298500000009</v>
      </c>
      <c r="W1287" s="5">
        <f t="shared" si="185"/>
        <v>41.775424206799997</v>
      </c>
      <c r="X1287" s="5">
        <f t="shared" si="188"/>
        <v>0</v>
      </c>
    </row>
    <row r="1288" spans="1:24" x14ac:dyDescent="0.15">
      <c r="A1288" s="7">
        <v>1287</v>
      </c>
      <c r="B1288" s="7">
        <v>2</v>
      </c>
      <c r="C1288" s="7">
        <v>23</v>
      </c>
      <c r="D1288" s="7">
        <v>15</v>
      </c>
      <c r="E1288" s="7">
        <v>54</v>
      </c>
      <c r="F1288" s="7">
        <v>8.1</v>
      </c>
      <c r="G1288" s="7">
        <v>348</v>
      </c>
      <c r="H1288" s="7">
        <f t="shared" si="180"/>
        <v>4</v>
      </c>
      <c r="I1288" s="16">
        <f t="shared" si="181"/>
        <v>44980</v>
      </c>
      <c r="J1288" s="17">
        <v>1.2267999999999999</v>
      </c>
      <c r="K1288" s="18">
        <f>G1288*结论【关键目标】!C$27*0.7735*0.001</f>
        <v>32.301359999999995</v>
      </c>
      <c r="L1288" s="5">
        <v>0</v>
      </c>
      <c r="M1288" s="5">
        <f>ABS(IF(L1288&lt;=0,L1288/耗电量关键数据!$B$6/1000,L1288/耗电量关键数据!$B$5/1000))</f>
        <v>0</v>
      </c>
      <c r="N1288" s="5">
        <f>电气设备逐时使用率计算!H1264</f>
        <v>22.208055000000002</v>
      </c>
      <c r="O1288" s="5">
        <f>灯光逐时使用率计算!H1264</f>
        <v>11.844296</v>
      </c>
      <c r="P1288" s="19">
        <f t="shared" si="182"/>
        <v>34.052351000000002</v>
      </c>
      <c r="Q1288" s="19">
        <f t="shared" si="186"/>
        <v>34.052351000000002</v>
      </c>
      <c r="R1288" s="20">
        <f t="shared" si="183"/>
        <v>-1.7509910000000062</v>
      </c>
      <c r="S1288" s="20">
        <f t="shared" si="187"/>
        <v>1.7509910000000062</v>
      </c>
      <c r="T1288" s="20">
        <f>IF((T1287+R1288)&lt;0,0,IF((T1287+R1288)&gt;结论【关键目标】!C$28,结论【关键目标】!C$28,T1287+R1288))</f>
        <v>20.249008999999994</v>
      </c>
      <c r="U1288" s="19">
        <f>IF((T1287+R1288)&lt;结论【关键目标】!$C$28,0,(发电量计算【计算逻辑页】!R1288+发电量计算【计算逻辑页】!T1287-结论【关键目标】!$C$28))</f>
        <v>0</v>
      </c>
      <c r="V1288" s="5">
        <f t="shared" si="184"/>
        <v>0</v>
      </c>
      <c r="W1288" s="5">
        <f t="shared" si="185"/>
        <v>39.627308447999994</v>
      </c>
      <c r="X1288" s="5">
        <f t="shared" si="188"/>
        <v>1.5352689088000053</v>
      </c>
    </row>
    <row r="1289" spans="1:24" x14ac:dyDescent="0.15">
      <c r="A1289" s="7">
        <v>1288</v>
      </c>
      <c r="B1289" s="7">
        <v>2</v>
      </c>
      <c r="C1289" s="7">
        <v>23</v>
      </c>
      <c r="D1289" s="7">
        <v>16</v>
      </c>
      <c r="E1289" s="7">
        <v>54</v>
      </c>
      <c r="F1289" s="7">
        <v>8</v>
      </c>
      <c r="G1289" s="7">
        <v>175</v>
      </c>
      <c r="H1289" s="7">
        <f t="shared" si="180"/>
        <v>4</v>
      </c>
      <c r="I1289" s="16">
        <f t="shared" si="181"/>
        <v>44980</v>
      </c>
      <c r="J1289" s="17">
        <v>0.70809999999999995</v>
      </c>
      <c r="K1289" s="18">
        <f>G1289*结论【关键目标】!C$27*0.7735*0.001</f>
        <v>16.243500000000001</v>
      </c>
      <c r="L1289" s="5">
        <v>0</v>
      </c>
      <c r="M1289" s="5">
        <f>ABS(IF(L1289&lt;=0,L1289/耗电量关键数据!$B$6/1000,L1289/耗电量关键数据!$B$5/1000))</f>
        <v>0</v>
      </c>
      <c r="N1289" s="5">
        <f>电气设备逐时使用率计算!H1265</f>
        <v>22.208055000000002</v>
      </c>
      <c r="O1289" s="5">
        <f>灯光逐时使用率计算!H1265</f>
        <v>11.844296</v>
      </c>
      <c r="P1289" s="19">
        <f t="shared" si="182"/>
        <v>34.052351000000002</v>
      </c>
      <c r="Q1289" s="19">
        <f t="shared" si="186"/>
        <v>0</v>
      </c>
      <c r="R1289" s="20">
        <f t="shared" si="183"/>
        <v>16.243500000000001</v>
      </c>
      <c r="S1289" s="20">
        <f t="shared" si="187"/>
        <v>0</v>
      </c>
      <c r="T1289" s="20">
        <f>IF((T1288+R1289)&lt;0,0,IF((T1288+R1289)&gt;结论【关键目标】!C$28,结论【关键目标】!C$28,T1288+R1289))</f>
        <v>22</v>
      </c>
      <c r="U1289" s="19">
        <f>IF((T1288+R1289)&lt;结论【关键目标】!$C$28,0,(发电量计算【计算逻辑页】!R1289+发电量计算【计算逻辑页】!T1288-结论【关键目标】!$C$28))</f>
        <v>14.492508999999998</v>
      </c>
      <c r="V1289" s="5">
        <f t="shared" si="184"/>
        <v>5.0723781499999987</v>
      </c>
      <c r="W1289" s="5">
        <f t="shared" si="185"/>
        <v>11.502022350000001</v>
      </c>
      <c r="X1289" s="5">
        <f t="shared" si="188"/>
        <v>0</v>
      </c>
    </row>
    <row r="1290" spans="1:24" x14ac:dyDescent="0.15">
      <c r="A1290" s="7">
        <v>1289</v>
      </c>
      <c r="B1290" s="7">
        <v>2</v>
      </c>
      <c r="C1290" s="7">
        <v>23</v>
      </c>
      <c r="D1290" s="7">
        <v>17</v>
      </c>
      <c r="E1290" s="7">
        <v>54</v>
      </c>
      <c r="F1290" s="7">
        <v>9</v>
      </c>
      <c r="G1290" s="7">
        <v>0</v>
      </c>
      <c r="H1290" s="7">
        <f t="shared" si="180"/>
        <v>4</v>
      </c>
      <c r="I1290" s="16">
        <f t="shared" si="181"/>
        <v>44980</v>
      </c>
      <c r="J1290" s="17">
        <v>0.70809999999999995</v>
      </c>
      <c r="K1290" s="18">
        <f>G1290*结论【关键目标】!C$27*0.7735*0.001</f>
        <v>0</v>
      </c>
      <c r="L1290" s="5">
        <v>0</v>
      </c>
      <c r="M1290" s="5">
        <f>ABS(IF(L1290&lt;=0,L1290/耗电量关键数据!$B$6/1000,L1290/耗电量关键数据!$B$5/1000))</f>
        <v>0</v>
      </c>
      <c r="N1290" s="5">
        <f>电气设备逐时使用率计算!H1266</f>
        <v>22.208055000000002</v>
      </c>
      <c r="O1290" s="5">
        <f>灯光逐时使用率计算!H1266</f>
        <v>11.844296</v>
      </c>
      <c r="P1290" s="19">
        <f t="shared" si="182"/>
        <v>34.052351000000002</v>
      </c>
      <c r="Q1290" s="19">
        <f t="shared" si="186"/>
        <v>0</v>
      </c>
      <c r="R1290" s="20">
        <f t="shared" si="183"/>
        <v>0</v>
      </c>
      <c r="S1290" s="20">
        <f t="shared" si="187"/>
        <v>0</v>
      </c>
      <c r="T1290" s="20">
        <f>IF((T1289+R1290)&lt;0,0,IF((T1289+R1290)&gt;结论【关键目标】!C$28,结论【关键目标】!C$28,T1289+R1290))</f>
        <v>22</v>
      </c>
      <c r="U1290" s="19">
        <f>IF((T1289+R1290)&lt;结论【关键目标】!$C$28,0,(发电量计算【计算逻辑页】!R1290+发电量计算【计算逻辑页】!T1289-结论【关键目标】!$C$28))</f>
        <v>0</v>
      </c>
      <c r="V1290" s="5">
        <f t="shared" si="184"/>
        <v>0</v>
      </c>
      <c r="W1290" s="5">
        <f t="shared" si="185"/>
        <v>0</v>
      </c>
      <c r="X1290" s="5">
        <f t="shared" si="188"/>
        <v>0</v>
      </c>
    </row>
    <row r="1291" spans="1:24" x14ac:dyDescent="0.15">
      <c r="A1291" s="7">
        <v>1290</v>
      </c>
      <c r="B1291" s="7">
        <v>2</v>
      </c>
      <c r="C1291" s="7">
        <v>23</v>
      </c>
      <c r="D1291" s="7">
        <v>18</v>
      </c>
      <c r="E1291" s="7">
        <v>54</v>
      </c>
      <c r="F1291" s="7">
        <v>8.4</v>
      </c>
      <c r="G1291" s="7">
        <v>0</v>
      </c>
      <c r="H1291" s="7">
        <f t="shared" si="180"/>
        <v>4</v>
      </c>
      <c r="I1291" s="16">
        <f t="shared" si="181"/>
        <v>44980</v>
      </c>
      <c r="J1291" s="17">
        <v>0.70809999999999995</v>
      </c>
      <c r="K1291" s="18">
        <f>G1291*结论【关键目标】!C$27*0.7735*0.001</f>
        <v>0</v>
      </c>
      <c r="L1291" s="5">
        <v>-15167.99883</v>
      </c>
      <c r="M1291" s="5">
        <f>ABS(IF(L1291&lt;=0,L1291/耗电量关键数据!$B$6/1000,L1291/耗电量关键数据!$B$5/1000))</f>
        <v>6.0671995320000009</v>
      </c>
      <c r="N1291" s="5">
        <f>电气设备逐时使用率计算!H1267</f>
        <v>7.0130699999999999</v>
      </c>
      <c r="O1291" s="5">
        <f>灯光逐时使用率计算!H1267</f>
        <v>3.7403040000000001</v>
      </c>
      <c r="P1291" s="19">
        <f t="shared" si="182"/>
        <v>16.820573532000001</v>
      </c>
      <c r="Q1291" s="19">
        <f t="shared" si="186"/>
        <v>0</v>
      </c>
      <c r="R1291" s="20">
        <f t="shared" si="183"/>
        <v>0</v>
      </c>
      <c r="S1291" s="20">
        <f t="shared" si="187"/>
        <v>0</v>
      </c>
      <c r="T1291" s="20">
        <f>IF((T1290+R1291)&lt;0,0,IF((T1290+R1291)&gt;结论【关键目标】!C$28,结论【关键目标】!C$28,T1290+R1291))</f>
        <v>22</v>
      </c>
      <c r="U1291" s="19">
        <f>IF((T1290+R1291)&lt;结论【关键目标】!$C$28,0,(发电量计算【计算逻辑页】!R1291+发电量计算【计算逻辑页】!T1290-结论【关键目标】!$C$28))</f>
        <v>0</v>
      </c>
      <c r="V1291" s="5">
        <f t="shared" si="184"/>
        <v>0</v>
      </c>
      <c r="W1291" s="5">
        <f t="shared" si="185"/>
        <v>0</v>
      </c>
      <c r="X1291" s="5">
        <f t="shared" si="188"/>
        <v>0</v>
      </c>
    </row>
    <row r="1292" spans="1:24" x14ac:dyDescent="0.15">
      <c r="A1292" s="7">
        <v>1291</v>
      </c>
      <c r="B1292" s="7">
        <v>2</v>
      </c>
      <c r="C1292" s="7">
        <v>23</v>
      </c>
      <c r="D1292" s="7">
        <v>19</v>
      </c>
      <c r="E1292" s="7">
        <v>54</v>
      </c>
      <c r="F1292" s="7">
        <v>7</v>
      </c>
      <c r="G1292" s="7">
        <v>0</v>
      </c>
      <c r="H1292" s="7">
        <f t="shared" si="180"/>
        <v>4</v>
      </c>
      <c r="I1292" s="16">
        <f t="shared" si="181"/>
        <v>44980</v>
      </c>
      <c r="J1292" s="17">
        <v>1.2267999999999999</v>
      </c>
      <c r="K1292" s="18">
        <f>G1292*结论【关键目标】!C$27*0.7735*0.001</f>
        <v>0</v>
      </c>
      <c r="L1292" s="5">
        <v>-6741.4796660000002</v>
      </c>
      <c r="M1292" s="5">
        <f>ABS(IF(L1292&lt;=0,L1292/耗电量关键数据!$B$6/1000,L1292/耗电量关键数据!$B$5/1000))</f>
        <v>2.6965918663999999</v>
      </c>
      <c r="N1292" s="5">
        <f>电气设备逐时使用率计算!H1268</f>
        <v>7.0130699999999999</v>
      </c>
      <c r="O1292" s="5">
        <f>灯光逐时使用率计算!H1268</f>
        <v>3.7403040000000001</v>
      </c>
      <c r="P1292" s="19">
        <f t="shared" si="182"/>
        <v>13.449965866399999</v>
      </c>
      <c r="Q1292" s="19">
        <f t="shared" si="186"/>
        <v>13.449965866399999</v>
      </c>
      <c r="R1292" s="20">
        <f t="shared" si="183"/>
        <v>-13.449965866399999</v>
      </c>
      <c r="S1292" s="20">
        <f t="shared" si="187"/>
        <v>13.449965866399999</v>
      </c>
      <c r="T1292" s="20">
        <f>IF((T1291+R1292)&lt;0,0,IF((T1291+R1292)&gt;结论【关键目标】!C$28,结论【关键目标】!C$28,T1291+R1292))</f>
        <v>8.5500341336000005</v>
      </c>
      <c r="U1292" s="19">
        <f>IF((T1291+R1292)&lt;结论【关键目标】!$C$28,0,(发电量计算【计算逻辑页】!R1292+发电量计算【计算逻辑页】!T1291-结论【关键目标】!$C$28))</f>
        <v>0</v>
      </c>
      <c r="V1292" s="5">
        <f t="shared" si="184"/>
        <v>0</v>
      </c>
      <c r="W1292" s="5">
        <f t="shared" si="185"/>
        <v>0</v>
      </c>
      <c r="X1292" s="5">
        <f t="shared" si="188"/>
        <v>7.4966699283404798</v>
      </c>
    </row>
    <row r="1293" spans="1:24" x14ac:dyDescent="0.15">
      <c r="A1293" s="7">
        <v>1292</v>
      </c>
      <c r="B1293" s="7">
        <v>2</v>
      </c>
      <c r="C1293" s="7">
        <v>23</v>
      </c>
      <c r="D1293" s="7">
        <v>20</v>
      </c>
      <c r="E1293" s="7">
        <v>54</v>
      </c>
      <c r="F1293" s="7">
        <v>5</v>
      </c>
      <c r="G1293" s="7">
        <v>0</v>
      </c>
      <c r="H1293" s="7">
        <f t="shared" si="180"/>
        <v>4</v>
      </c>
      <c r="I1293" s="16">
        <f t="shared" si="181"/>
        <v>44980</v>
      </c>
      <c r="J1293" s="17">
        <v>1.2267999999999999</v>
      </c>
      <c r="K1293" s="18">
        <f>G1293*结论【关键目标】!C$27*0.7735*0.001</f>
        <v>0</v>
      </c>
      <c r="L1293" s="5">
        <v>-16902.42859</v>
      </c>
      <c r="M1293" s="5">
        <f>ABS(IF(L1293&lt;=0,L1293/耗电量关键数据!$B$6/1000,L1293/耗电量关键数据!$B$5/1000))</f>
        <v>6.7609714360000002</v>
      </c>
      <c r="N1293" s="5">
        <f>电气设备逐时使用率计算!H1269</f>
        <v>1.1688450000000001</v>
      </c>
      <c r="O1293" s="5">
        <f>灯光逐时使用率计算!H1269</f>
        <v>0.37403039999999999</v>
      </c>
      <c r="P1293" s="19">
        <f t="shared" si="182"/>
        <v>8.303846836</v>
      </c>
      <c r="Q1293" s="19">
        <f t="shared" si="186"/>
        <v>8.303846836</v>
      </c>
      <c r="R1293" s="20">
        <f t="shared" si="183"/>
        <v>-8.303846836</v>
      </c>
      <c r="S1293" s="20">
        <f t="shared" si="187"/>
        <v>8.303846836</v>
      </c>
      <c r="T1293" s="20">
        <f>IF((T1292+R1293)&lt;0,0,IF((T1292+R1293)&gt;结论【关键目标】!C$28,结论【关键目标】!C$28,T1292+R1293))</f>
        <v>0.24618729760000058</v>
      </c>
      <c r="U1293" s="19">
        <f>IF((T1292+R1293)&lt;结论【关键目标】!$C$28,0,(发电量计算【计算逻辑页】!R1293+发电量计算【计算逻辑页】!T1292-结论【关键目标】!$C$28))</f>
        <v>0</v>
      </c>
      <c r="V1293" s="5">
        <f t="shared" si="184"/>
        <v>0</v>
      </c>
      <c r="W1293" s="5">
        <f t="shared" si="185"/>
        <v>0</v>
      </c>
      <c r="X1293" s="5">
        <f t="shared" si="188"/>
        <v>0.21585702253568048</v>
      </c>
    </row>
    <row r="1294" spans="1:24" x14ac:dyDescent="0.15">
      <c r="A1294" s="7">
        <v>1293</v>
      </c>
      <c r="B1294" s="7">
        <v>2</v>
      </c>
      <c r="C1294" s="7">
        <v>23</v>
      </c>
      <c r="D1294" s="7">
        <v>21</v>
      </c>
      <c r="E1294" s="7">
        <v>54</v>
      </c>
      <c r="F1294" s="7">
        <v>6.3</v>
      </c>
      <c r="G1294" s="7">
        <v>0</v>
      </c>
      <c r="H1294" s="7">
        <f t="shared" si="180"/>
        <v>4</v>
      </c>
      <c r="I1294" s="16">
        <f t="shared" si="181"/>
        <v>44980</v>
      </c>
      <c r="J1294" s="17">
        <v>1.2267999999999999</v>
      </c>
      <c r="K1294" s="18">
        <f>G1294*结论【关键目标】!C$27*0.7735*0.001</f>
        <v>0</v>
      </c>
      <c r="L1294" s="5">
        <v>-20716.361669999998</v>
      </c>
      <c r="M1294" s="5">
        <f>ABS(IF(L1294&lt;=0,L1294/耗电量关键数据!$B$6/1000,L1294/耗电量关键数据!$B$5/1000))</f>
        <v>8.2865446679999994</v>
      </c>
      <c r="N1294" s="5">
        <f>电气设备逐时使用率计算!H1270</f>
        <v>1.1688450000000001</v>
      </c>
      <c r="O1294" s="5">
        <f>灯光逐时使用率计算!H1270</f>
        <v>0.37403039999999999</v>
      </c>
      <c r="P1294" s="19">
        <f t="shared" si="182"/>
        <v>9.8294200679999992</v>
      </c>
      <c r="Q1294" s="19">
        <f t="shared" si="186"/>
        <v>9.8294200679999992</v>
      </c>
      <c r="R1294" s="20">
        <f t="shared" si="183"/>
        <v>-9.8294200679999992</v>
      </c>
      <c r="S1294" s="20">
        <f t="shared" si="187"/>
        <v>9.8294200679999992</v>
      </c>
      <c r="T1294" s="20">
        <f>IF((T1293+R1294)&lt;0,0,IF((T1293+R1294)&gt;结论【关键目标】!C$28,结论【关键目标】!C$28,T1293+R1294))</f>
        <v>0</v>
      </c>
      <c r="U1294" s="19">
        <f>IF((T1293+R1294)&lt;结论【关键目标】!$C$28,0,(发电量计算【计算逻辑页】!R1294+发电量计算【计算逻辑页】!T1293-结论【关键目标】!$C$28))</f>
        <v>0</v>
      </c>
      <c r="V1294" s="5">
        <f t="shared" si="184"/>
        <v>0</v>
      </c>
      <c r="W1294" s="5">
        <f t="shared" si="185"/>
        <v>0</v>
      </c>
      <c r="X1294" s="5">
        <f t="shared" si="188"/>
        <v>0</v>
      </c>
    </row>
    <row r="1295" spans="1:24" x14ac:dyDescent="0.15">
      <c r="A1295" s="7">
        <v>1294</v>
      </c>
      <c r="B1295" s="7">
        <v>2</v>
      </c>
      <c r="C1295" s="7">
        <v>23</v>
      </c>
      <c r="D1295" s="7">
        <v>22</v>
      </c>
      <c r="E1295" s="7">
        <v>54</v>
      </c>
      <c r="F1295" s="7">
        <v>1</v>
      </c>
      <c r="G1295" s="7">
        <v>0</v>
      </c>
      <c r="H1295" s="7">
        <f t="shared" si="180"/>
        <v>4</v>
      </c>
      <c r="I1295" s="16">
        <f t="shared" si="181"/>
        <v>44980</v>
      </c>
      <c r="J1295" s="17">
        <v>0.70809999999999995</v>
      </c>
      <c r="K1295" s="18">
        <f>G1295*结论【关键目标】!C$27*0.7735*0.001</f>
        <v>0</v>
      </c>
      <c r="L1295" s="5">
        <v>-22899.108110000001</v>
      </c>
      <c r="M1295" s="5">
        <f>ABS(IF(L1295&lt;=0,L1295/耗电量关键数据!$B$6/1000,L1295/耗电量关键数据!$B$5/1000))</f>
        <v>9.1596432440000015</v>
      </c>
      <c r="N1295" s="5">
        <f>电气设备逐时使用率计算!H1271</f>
        <v>1.1688450000000001</v>
      </c>
      <c r="O1295" s="5">
        <f>灯光逐时使用率计算!H1271</f>
        <v>0.37403039999999999</v>
      </c>
      <c r="P1295" s="19">
        <f t="shared" si="182"/>
        <v>10.702518644000003</v>
      </c>
      <c r="Q1295" s="19">
        <f t="shared" si="186"/>
        <v>0</v>
      </c>
      <c r="R1295" s="20">
        <f t="shared" si="183"/>
        <v>0</v>
      </c>
      <c r="S1295" s="20">
        <f t="shared" si="187"/>
        <v>0</v>
      </c>
      <c r="T1295" s="20">
        <f>IF((T1294+R1295)&lt;0,0,IF((T1294+R1295)&gt;结论【关键目标】!C$28,结论【关键目标】!C$28,T1294+R1295))</f>
        <v>0</v>
      </c>
      <c r="U1295" s="19">
        <f>IF((T1294+R1295)&lt;结论【关键目标】!$C$28,0,(发电量计算【计算逻辑页】!R1295+发电量计算【计算逻辑页】!T1294-结论【关键目标】!$C$28))</f>
        <v>0</v>
      </c>
      <c r="V1295" s="5">
        <f t="shared" si="184"/>
        <v>0</v>
      </c>
      <c r="W1295" s="5">
        <f t="shared" si="185"/>
        <v>0</v>
      </c>
      <c r="X1295" s="5">
        <f t="shared" si="188"/>
        <v>0</v>
      </c>
    </row>
    <row r="1296" spans="1:24" x14ac:dyDescent="0.15">
      <c r="A1296" s="7">
        <v>1295</v>
      </c>
      <c r="B1296" s="7">
        <v>2</v>
      </c>
      <c r="C1296" s="7">
        <v>23</v>
      </c>
      <c r="D1296" s="7">
        <v>23</v>
      </c>
      <c r="E1296" s="7">
        <v>54</v>
      </c>
      <c r="F1296" s="7">
        <v>2</v>
      </c>
      <c r="G1296" s="7">
        <v>0</v>
      </c>
      <c r="H1296" s="7">
        <f t="shared" si="180"/>
        <v>4</v>
      </c>
      <c r="I1296" s="16">
        <f t="shared" si="181"/>
        <v>44980</v>
      </c>
      <c r="J1296" s="17">
        <v>0.70809999999999995</v>
      </c>
      <c r="K1296" s="18">
        <f>G1296*结论【关键目标】!C$27*0.7735*0.001</f>
        <v>0</v>
      </c>
      <c r="L1296" s="5">
        <v>-24521.859980000001</v>
      </c>
      <c r="M1296" s="5">
        <f>ABS(IF(L1296&lt;=0,L1296/耗电量关键数据!$B$6/1000,L1296/耗电量关键数据!$B$5/1000))</f>
        <v>9.8087439920000001</v>
      </c>
      <c r="N1296" s="5">
        <f>电气设备逐时使用率计算!H1272</f>
        <v>1.1688450000000001</v>
      </c>
      <c r="O1296" s="5">
        <f>灯光逐时使用率计算!H1272</f>
        <v>0.37403039999999999</v>
      </c>
      <c r="P1296" s="19">
        <f t="shared" si="182"/>
        <v>11.351619392000002</v>
      </c>
      <c r="Q1296" s="19">
        <f t="shared" si="186"/>
        <v>0</v>
      </c>
      <c r="R1296" s="20">
        <f t="shared" si="183"/>
        <v>0</v>
      </c>
      <c r="S1296" s="20">
        <f t="shared" si="187"/>
        <v>0</v>
      </c>
      <c r="T1296" s="20">
        <f>IF((T1295+R1296)&lt;0,0,IF((T1295+R1296)&gt;结论【关键目标】!C$28,结论【关键目标】!C$28,T1295+R1296))</f>
        <v>0</v>
      </c>
      <c r="U1296" s="19">
        <f>IF((T1295+R1296)&lt;结论【关键目标】!$C$28,0,(发电量计算【计算逻辑页】!R1296+发电量计算【计算逻辑页】!T1295-结论【关键目标】!$C$28))</f>
        <v>0</v>
      </c>
      <c r="V1296" s="5">
        <f t="shared" si="184"/>
        <v>0</v>
      </c>
      <c r="W1296" s="5">
        <f t="shared" si="185"/>
        <v>0</v>
      </c>
      <c r="X1296" s="5">
        <f t="shared" si="188"/>
        <v>0</v>
      </c>
    </row>
    <row r="1297" spans="1:24" x14ac:dyDescent="0.15">
      <c r="A1297" s="7">
        <v>1296</v>
      </c>
      <c r="B1297" s="7">
        <v>2</v>
      </c>
      <c r="C1297" s="7">
        <v>23</v>
      </c>
      <c r="D1297" s="7">
        <v>24</v>
      </c>
      <c r="E1297" s="7">
        <v>54</v>
      </c>
      <c r="F1297" s="7">
        <v>2.2000000000000002</v>
      </c>
      <c r="G1297" s="7">
        <v>0</v>
      </c>
      <c r="H1297" s="7">
        <f t="shared" si="180"/>
        <v>4</v>
      </c>
      <c r="I1297" s="16">
        <f t="shared" si="181"/>
        <v>44980</v>
      </c>
      <c r="J1297" s="17">
        <v>0.2407</v>
      </c>
      <c r="K1297" s="18">
        <f>G1297*结论【关键目标】!C$27*0.7735*0.001</f>
        <v>0</v>
      </c>
      <c r="L1297" s="5">
        <v>-26676.561689999999</v>
      </c>
      <c r="M1297" s="5">
        <f>ABS(IF(L1297&lt;=0,L1297/耗电量关键数据!$B$6/1000,L1297/耗电量关键数据!$B$5/1000))</f>
        <v>10.670624675999999</v>
      </c>
      <c r="N1297" s="5">
        <f>电气设备逐时使用率计算!H1273</f>
        <v>1.1688450000000001</v>
      </c>
      <c r="O1297" s="5">
        <f>灯光逐时使用率计算!H1273</f>
        <v>0.37403039999999999</v>
      </c>
      <c r="P1297" s="19">
        <f t="shared" si="182"/>
        <v>12.213500076000001</v>
      </c>
      <c r="Q1297" s="19">
        <f t="shared" si="186"/>
        <v>0</v>
      </c>
      <c r="R1297" s="20">
        <f t="shared" si="183"/>
        <v>0</v>
      </c>
      <c r="S1297" s="20">
        <f t="shared" si="187"/>
        <v>0</v>
      </c>
      <c r="T1297" s="20">
        <f>IF((T1296+R1297)&lt;0,0,IF((T1296+R1297)&gt;结论【关键目标】!C$28,结论【关键目标】!C$28,T1296+R1297))</f>
        <v>0</v>
      </c>
      <c r="U1297" s="19">
        <f>IF((T1296+R1297)&lt;结论【关键目标】!$C$28,0,(发电量计算【计算逻辑页】!R1297+发电量计算【计算逻辑页】!T1296-结论【关键目标】!$C$28))</f>
        <v>0</v>
      </c>
      <c r="V1297" s="5">
        <f t="shared" si="184"/>
        <v>0</v>
      </c>
      <c r="W1297" s="5">
        <f t="shared" si="185"/>
        <v>0</v>
      </c>
      <c r="X1297" s="5">
        <f t="shared" si="188"/>
        <v>0</v>
      </c>
    </row>
    <row r="1298" spans="1:24" x14ac:dyDescent="0.15">
      <c r="A1298" s="7">
        <v>1297</v>
      </c>
      <c r="B1298" s="7">
        <v>2</v>
      </c>
      <c r="C1298" s="7">
        <v>24</v>
      </c>
      <c r="D1298" s="7">
        <v>1</v>
      </c>
      <c r="E1298" s="7">
        <v>55</v>
      </c>
      <c r="F1298" s="7">
        <v>1</v>
      </c>
      <c r="G1298" s="7">
        <v>0</v>
      </c>
      <c r="H1298" s="7">
        <f t="shared" si="180"/>
        <v>5</v>
      </c>
      <c r="I1298" s="16">
        <f t="shared" si="181"/>
        <v>44981</v>
      </c>
      <c r="J1298" s="17">
        <v>0.2407</v>
      </c>
      <c r="K1298" s="18">
        <f>G1298*结论【关键目标】!C$27*0.7735*0.001</f>
        <v>0</v>
      </c>
      <c r="L1298" s="5">
        <v>-31818.781650000001</v>
      </c>
      <c r="M1298" s="5">
        <f>ABS(IF(L1298&lt;=0,L1298/耗电量关键数据!$B$6/1000,L1298/耗电量关键数据!$B$5/1000))</f>
        <v>12.72751266</v>
      </c>
      <c r="N1298" s="5">
        <f>电气设备逐时使用率计算!H1274</f>
        <v>1.1688450000000001</v>
      </c>
      <c r="O1298" s="5">
        <f>灯光逐时使用率计算!H1274</f>
        <v>0.37403039999999999</v>
      </c>
      <c r="P1298" s="19">
        <f t="shared" si="182"/>
        <v>14.27038806</v>
      </c>
      <c r="Q1298" s="19">
        <f t="shared" si="186"/>
        <v>0</v>
      </c>
      <c r="R1298" s="20">
        <f t="shared" si="183"/>
        <v>0</v>
      </c>
      <c r="S1298" s="20">
        <f t="shared" si="187"/>
        <v>0</v>
      </c>
      <c r="T1298" s="20">
        <f>IF((T1297+R1298)&lt;0,0,IF((T1297+R1298)&gt;结论【关键目标】!C$28,结论【关键目标】!C$28,T1297+R1298))</f>
        <v>0</v>
      </c>
      <c r="U1298" s="19">
        <f>IF((T1297+R1298)&lt;结论【关键目标】!$C$28,0,(发电量计算【计算逻辑页】!R1298+发电量计算【计算逻辑页】!T1297-结论【关键目标】!$C$28))</f>
        <v>0</v>
      </c>
      <c r="V1298" s="5">
        <f t="shared" si="184"/>
        <v>0</v>
      </c>
      <c r="W1298" s="5">
        <f t="shared" si="185"/>
        <v>0</v>
      </c>
      <c r="X1298" s="5">
        <f t="shared" si="188"/>
        <v>0</v>
      </c>
    </row>
    <row r="1299" spans="1:24" x14ac:dyDescent="0.15">
      <c r="A1299" s="7">
        <v>1298</v>
      </c>
      <c r="B1299" s="7">
        <v>2</v>
      </c>
      <c r="C1299" s="7">
        <v>24</v>
      </c>
      <c r="D1299" s="7">
        <v>2</v>
      </c>
      <c r="E1299" s="7">
        <v>55</v>
      </c>
      <c r="F1299" s="7">
        <v>0</v>
      </c>
      <c r="G1299" s="7">
        <v>0</v>
      </c>
      <c r="H1299" s="7">
        <f t="shared" si="180"/>
        <v>5</v>
      </c>
      <c r="I1299" s="16">
        <f t="shared" si="181"/>
        <v>44981</v>
      </c>
      <c r="J1299" s="17">
        <v>0.2407</v>
      </c>
      <c r="K1299" s="18">
        <f>G1299*结论【关键目标】!C$27*0.7735*0.001</f>
        <v>0</v>
      </c>
      <c r="L1299" s="5">
        <v>-32690.5291</v>
      </c>
      <c r="M1299" s="5">
        <f>ABS(IF(L1299&lt;=0,L1299/耗电量关键数据!$B$6/1000,L1299/耗电量关键数据!$B$5/1000))</f>
        <v>13.07621164</v>
      </c>
      <c r="N1299" s="5">
        <f>电气设备逐时使用率计算!H1275</f>
        <v>1.1688450000000001</v>
      </c>
      <c r="O1299" s="5">
        <f>灯光逐时使用率计算!H1275</f>
        <v>0.37403039999999999</v>
      </c>
      <c r="P1299" s="19">
        <f t="shared" si="182"/>
        <v>14.619087040000002</v>
      </c>
      <c r="Q1299" s="19">
        <f t="shared" si="186"/>
        <v>0</v>
      </c>
      <c r="R1299" s="20">
        <f t="shared" si="183"/>
        <v>0</v>
      </c>
      <c r="S1299" s="20">
        <f t="shared" si="187"/>
        <v>0</v>
      </c>
      <c r="T1299" s="20">
        <f>IF((T1298+R1299)&lt;0,0,IF((T1298+R1299)&gt;结论【关键目标】!C$28,结论【关键目标】!C$28,T1298+R1299))</f>
        <v>0</v>
      </c>
      <c r="U1299" s="19">
        <f>IF((T1298+R1299)&lt;结论【关键目标】!$C$28,0,(发电量计算【计算逻辑页】!R1299+发电量计算【计算逻辑页】!T1298-结论【关键目标】!$C$28))</f>
        <v>0</v>
      </c>
      <c r="V1299" s="5">
        <f t="shared" si="184"/>
        <v>0</v>
      </c>
      <c r="W1299" s="5">
        <f t="shared" si="185"/>
        <v>0</v>
      </c>
      <c r="X1299" s="5">
        <f t="shared" si="188"/>
        <v>0</v>
      </c>
    </row>
    <row r="1300" spans="1:24" x14ac:dyDescent="0.15">
      <c r="A1300" s="7">
        <v>1299</v>
      </c>
      <c r="B1300" s="7">
        <v>2</v>
      </c>
      <c r="C1300" s="7">
        <v>24</v>
      </c>
      <c r="D1300" s="7">
        <v>3</v>
      </c>
      <c r="E1300" s="7">
        <v>55</v>
      </c>
      <c r="F1300" s="7">
        <v>1.6</v>
      </c>
      <c r="G1300" s="7">
        <v>0</v>
      </c>
      <c r="H1300" s="7">
        <f t="shared" si="180"/>
        <v>5</v>
      </c>
      <c r="I1300" s="16">
        <f t="shared" si="181"/>
        <v>44981</v>
      </c>
      <c r="J1300" s="17">
        <v>0.2407</v>
      </c>
      <c r="K1300" s="18">
        <f>G1300*结论【关键目标】!C$27*0.7735*0.001</f>
        <v>0</v>
      </c>
      <c r="L1300" s="5">
        <v>-33998.150260000002</v>
      </c>
      <c r="M1300" s="5">
        <f>ABS(IF(L1300&lt;=0,L1300/耗电量关键数据!$B$6/1000,L1300/耗电量关键数据!$B$5/1000))</f>
        <v>13.599260104000001</v>
      </c>
      <c r="N1300" s="5">
        <f>电气设备逐时使用率计算!H1276</f>
        <v>1.1688450000000001</v>
      </c>
      <c r="O1300" s="5">
        <f>灯光逐时使用率计算!H1276</f>
        <v>0.37403039999999999</v>
      </c>
      <c r="P1300" s="19">
        <f t="shared" si="182"/>
        <v>15.142135504000001</v>
      </c>
      <c r="Q1300" s="19">
        <f t="shared" si="186"/>
        <v>0</v>
      </c>
      <c r="R1300" s="20">
        <f t="shared" si="183"/>
        <v>0</v>
      </c>
      <c r="S1300" s="20">
        <f t="shared" si="187"/>
        <v>0</v>
      </c>
      <c r="T1300" s="20">
        <f>IF((T1299+R1300)&lt;0,0,IF((T1299+R1300)&gt;结论【关键目标】!C$28,结论【关键目标】!C$28,T1299+R1300))</f>
        <v>0</v>
      </c>
      <c r="U1300" s="19">
        <f>IF((T1299+R1300)&lt;结论【关键目标】!$C$28,0,(发电量计算【计算逻辑页】!R1300+发电量计算【计算逻辑页】!T1299-结论【关键目标】!$C$28))</f>
        <v>0</v>
      </c>
      <c r="V1300" s="5">
        <f t="shared" si="184"/>
        <v>0</v>
      </c>
      <c r="W1300" s="5">
        <f t="shared" si="185"/>
        <v>0</v>
      </c>
      <c r="X1300" s="5">
        <f t="shared" si="188"/>
        <v>0</v>
      </c>
    </row>
    <row r="1301" spans="1:24" x14ac:dyDescent="0.15">
      <c r="A1301" s="7">
        <v>1300</v>
      </c>
      <c r="B1301" s="7">
        <v>2</v>
      </c>
      <c r="C1301" s="7">
        <v>24</v>
      </c>
      <c r="D1301" s="7">
        <v>4</v>
      </c>
      <c r="E1301" s="7">
        <v>55</v>
      </c>
      <c r="F1301" s="7">
        <v>0</v>
      </c>
      <c r="G1301" s="7">
        <v>0</v>
      </c>
      <c r="H1301" s="7">
        <f t="shared" si="180"/>
        <v>5</v>
      </c>
      <c r="I1301" s="16">
        <f t="shared" si="181"/>
        <v>44981</v>
      </c>
      <c r="J1301" s="17">
        <v>0.2407</v>
      </c>
      <c r="K1301" s="18">
        <f>G1301*结论【关键目标】!C$27*0.7735*0.001</f>
        <v>0</v>
      </c>
      <c r="L1301" s="5">
        <v>-34869.897700000001</v>
      </c>
      <c r="M1301" s="5">
        <f>ABS(IF(L1301&lt;=0,L1301/耗电量关键数据!$B$6/1000,L1301/耗电量关键数据!$B$5/1000))</f>
        <v>13.94795908</v>
      </c>
      <c r="N1301" s="5">
        <f>电气设备逐时使用率计算!H1277</f>
        <v>1.1688450000000001</v>
      </c>
      <c r="O1301" s="5">
        <f>灯光逐时使用率计算!H1277</f>
        <v>0.37403039999999999</v>
      </c>
      <c r="P1301" s="19">
        <f t="shared" si="182"/>
        <v>15.490834480000002</v>
      </c>
      <c r="Q1301" s="19">
        <f t="shared" si="186"/>
        <v>0</v>
      </c>
      <c r="R1301" s="20">
        <f t="shared" si="183"/>
        <v>0</v>
      </c>
      <c r="S1301" s="20">
        <f t="shared" si="187"/>
        <v>0</v>
      </c>
      <c r="T1301" s="20">
        <f>IF((T1300+R1301)&lt;0,0,IF((T1300+R1301)&gt;结论【关键目标】!C$28,结论【关键目标】!C$28,T1300+R1301))</f>
        <v>0</v>
      </c>
      <c r="U1301" s="19">
        <f>IF((T1300+R1301)&lt;结论【关键目标】!$C$28,0,(发电量计算【计算逻辑页】!R1301+发电量计算【计算逻辑页】!T1300-结论【关键目标】!$C$28))</f>
        <v>0</v>
      </c>
      <c r="V1301" s="5">
        <f t="shared" si="184"/>
        <v>0</v>
      </c>
      <c r="W1301" s="5">
        <f t="shared" si="185"/>
        <v>0</v>
      </c>
      <c r="X1301" s="5">
        <f t="shared" si="188"/>
        <v>0</v>
      </c>
    </row>
    <row r="1302" spans="1:24" x14ac:dyDescent="0.15">
      <c r="A1302" s="7">
        <v>1301</v>
      </c>
      <c r="B1302" s="7">
        <v>2</v>
      </c>
      <c r="C1302" s="7">
        <v>24</v>
      </c>
      <c r="D1302" s="7">
        <v>5</v>
      </c>
      <c r="E1302" s="7">
        <v>55</v>
      </c>
      <c r="F1302" s="7">
        <v>0</v>
      </c>
      <c r="G1302" s="7">
        <v>0</v>
      </c>
      <c r="H1302" s="7">
        <f t="shared" si="180"/>
        <v>5</v>
      </c>
      <c r="I1302" s="16">
        <f t="shared" si="181"/>
        <v>44981</v>
      </c>
      <c r="J1302" s="17">
        <v>0.2407</v>
      </c>
      <c r="K1302" s="18">
        <f>G1302*结论【关键目标】!C$27*0.7735*0.001</f>
        <v>0</v>
      </c>
      <c r="L1302" s="5">
        <v>-35305.771419999997</v>
      </c>
      <c r="M1302" s="5">
        <f>ABS(IF(L1302&lt;=0,L1302/耗电量关键数据!$B$6/1000,L1302/耗电量关键数据!$B$5/1000))</f>
        <v>14.122308567999999</v>
      </c>
      <c r="N1302" s="5">
        <f>电气设备逐时使用率计算!H1278</f>
        <v>1.1688450000000001</v>
      </c>
      <c r="O1302" s="5">
        <f>灯光逐时使用率计算!H1278</f>
        <v>0.37403039999999999</v>
      </c>
      <c r="P1302" s="19">
        <f t="shared" si="182"/>
        <v>15.665183967999999</v>
      </c>
      <c r="Q1302" s="19">
        <f t="shared" si="186"/>
        <v>0</v>
      </c>
      <c r="R1302" s="20">
        <f t="shared" si="183"/>
        <v>0</v>
      </c>
      <c r="S1302" s="20">
        <f t="shared" si="187"/>
        <v>0</v>
      </c>
      <c r="T1302" s="20">
        <f>IF((T1301+R1302)&lt;0,0,IF((T1301+R1302)&gt;结论【关键目标】!C$28,结论【关键目标】!C$28,T1301+R1302))</f>
        <v>0</v>
      </c>
      <c r="U1302" s="19">
        <f>IF((T1301+R1302)&lt;结论【关键目标】!$C$28,0,(发电量计算【计算逻辑页】!R1302+发电量计算【计算逻辑页】!T1301-结论【关键目标】!$C$28))</f>
        <v>0</v>
      </c>
      <c r="V1302" s="5">
        <f t="shared" si="184"/>
        <v>0</v>
      </c>
      <c r="W1302" s="5">
        <f t="shared" si="185"/>
        <v>0</v>
      </c>
      <c r="X1302" s="5">
        <f t="shared" si="188"/>
        <v>0</v>
      </c>
    </row>
    <row r="1303" spans="1:24" x14ac:dyDescent="0.15">
      <c r="A1303" s="7">
        <v>1302</v>
      </c>
      <c r="B1303" s="7">
        <v>2</v>
      </c>
      <c r="C1303" s="7">
        <v>24</v>
      </c>
      <c r="D1303" s="7">
        <v>6</v>
      </c>
      <c r="E1303" s="7">
        <v>55</v>
      </c>
      <c r="F1303" s="7">
        <v>0.8</v>
      </c>
      <c r="G1303" s="7">
        <v>0</v>
      </c>
      <c r="H1303" s="7">
        <f t="shared" si="180"/>
        <v>5</v>
      </c>
      <c r="I1303" s="16">
        <f t="shared" si="181"/>
        <v>44981</v>
      </c>
      <c r="J1303" s="17">
        <v>0.2407</v>
      </c>
      <c r="K1303" s="18">
        <f>G1303*结论【关键目标】!C$27*0.7735*0.001</f>
        <v>0</v>
      </c>
      <c r="L1303" s="5">
        <v>-35870.793729999998</v>
      </c>
      <c r="M1303" s="5">
        <f>ABS(IF(L1303&lt;=0,L1303/耗电量关键数据!$B$6/1000,L1303/耗电量关键数据!$B$5/1000))</f>
        <v>14.348317491999998</v>
      </c>
      <c r="N1303" s="5">
        <f>电气设备逐时使用率计算!H1279</f>
        <v>1.1688450000000001</v>
      </c>
      <c r="O1303" s="5">
        <f>灯光逐时使用率计算!H1279</f>
        <v>0.37403039999999999</v>
      </c>
      <c r="P1303" s="19">
        <f t="shared" si="182"/>
        <v>15.891192891999998</v>
      </c>
      <c r="Q1303" s="19">
        <f t="shared" si="186"/>
        <v>0</v>
      </c>
      <c r="R1303" s="20">
        <f t="shared" si="183"/>
        <v>0</v>
      </c>
      <c r="S1303" s="20">
        <f t="shared" si="187"/>
        <v>0</v>
      </c>
      <c r="T1303" s="20">
        <f>IF((T1302+R1303)&lt;0,0,IF((T1302+R1303)&gt;结论【关键目标】!C$28,结论【关键目标】!C$28,T1302+R1303))</f>
        <v>0</v>
      </c>
      <c r="U1303" s="19">
        <f>IF((T1302+R1303)&lt;结论【关键目标】!$C$28,0,(发电量计算【计算逻辑页】!R1303+发电量计算【计算逻辑页】!T1302-结论【关键目标】!$C$28))</f>
        <v>0</v>
      </c>
      <c r="V1303" s="5">
        <f t="shared" si="184"/>
        <v>0</v>
      </c>
      <c r="W1303" s="5">
        <f t="shared" si="185"/>
        <v>0</v>
      </c>
      <c r="X1303" s="5">
        <f t="shared" si="188"/>
        <v>0</v>
      </c>
    </row>
    <row r="1304" spans="1:24" x14ac:dyDescent="0.15">
      <c r="A1304" s="7">
        <v>1303</v>
      </c>
      <c r="B1304" s="7">
        <v>2</v>
      </c>
      <c r="C1304" s="7">
        <v>24</v>
      </c>
      <c r="D1304" s="7">
        <v>7</v>
      </c>
      <c r="E1304" s="7">
        <v>55</v>
      </c>
      <c r="F1304" s="7">
        <v>-1</v>
      </c>
      <c r="G1304" s="7">
        <v>26.6</v>
      </c>
      <c r="H1304" s="7">
        <f t="shared" si="180"/>
        <v>5</v>
      </c>
      <c r="I1304" s="16">
        <f t="shared" si="181"/>
        <v>44981</v>
      </c>
      <c r="J1304" s="17">
        <v>0.2407</v>
      </c>
      <c r="K1304" s="18">
        <f>G1304*结论【关键目标】!C$27*0.7735*0.001</f>
        <v>2.4690119999999998</v>
      </c>
      <c r="L1304" s="5">
        <v>-35078.258199999997</v>
      </c>
      <c r="M1304" s="5">
        <f>ABS(IF(L1304&lt;=0,L1304/耗电量关键数据!$B$6/1000,L1304/耗电量关键数据!$B$5/1000))</f>
        <v>14.031303279999998</v>
      </c>
      <c r="N1304" s="5">
        <f>电气设备逐时使用率计算!H1280</f>
        <v>2.3376900000000003</v>
      </c>
      <c r="O1304" s="5">
        <f>灯光逐时使用率计算!H1280</f>
        <v>1.2467680000000001</v>
      </c>
      <c r="P1304" s="19">
        <f t="shared" si="182"/>
        <v>17.615761279999997</v>
      </c>
      <c r="Q1304" s="19">
        <f t="shared" si="186"/>
        <v>0</v>
      </c>
      <c r="R1304" s="20">
        <f t="shared" si="183"/>
        <v>2.4690119999999998</v>
      </c>
      <c r="S1304" s="20">
        <f t="shared" si="187"/>
        <v>0</v>
      </c>
      <c r="T1304" s="20">
        <f>IF((T1303+R1304)&lt;0,0,IF((T1303+R1304)&gt;结论【关键目标】!C$28,结论【关键目标】!C$28,T1303+R1304))</f>
        <v>2.4690119999999998</v>
      </c>
      <c r="U1304" s="19">
        <f>IF((T1303+R1304)&lt;结论【关键目标】!$C$28,0,(发电量计算【计算逻辑页】!R1304+发电量计算【计算逻辑页】!T1303-结论【关键目标】!$C$28))</f>
        <v>0</v>
      </c>
      <c r="V1304" s="5">
        <f t="shared" si="184"/>
        <v>0</v>
      </c>
      <c r="W1304" s="5">
        <f t="shared" si="185"/>
        <v>0.59429118839999995</v>
      </c>
      <c r="X1304" s="5">
        <f t="shared" si="188"/>
        <v>0</v>
      </c>
    </row>
    <row r="1305" spans="1:24" x14ac:dyDescent="0.15">
      <c r="A1305" s="7">
        <v>1304</v>
      </c>
      <c r="B1305" s="7">
        <v>2</v>
      </c>
      <c r="C1305" s="7">
        <v>24</v>
      </c>
      <c r="D1305" s="7">
        <v>8</v>
      </c>
      <c r="E1305" s="7">
        <v>55</v>
      </c>
      <c r="F1305" s="7">
        <v>-1</v>
      </c>
      <c r="G1305" s="7">
        <v>141.1</v>
      </c>
      <c r="H1305" s="7">
        <f t="shared" si="180"/>
        <v>5</v>
      </c>
      <c r="I1305" s="16">
        <f t="shared" si="181"/>
        <v>44981</v>
      </c>
      <c r="J1305" s="17">
        <v>0.70809999999999995</v>
      </c>
      <c r="K1305" s="18">
        <f>G1305*结论【关键目标】!C$27*0.7735*0.001</f>
        <v>13.096902</v>
      </c>
      <c r="L1305" s="5">
        <v>-31963.397789999999</v>
      </c>
      <c r="M1305" s="5">
        <f>ABS(IF(L1305&lt;=0,L1305/耗电量关键数据!$B$6/1000,L1305/耗电量关键数据!$B$5/1000))</f>
        <v>12.785359116</v>
      </c>
      <c r="N1305" s="5">
        <f>电气设备逐时使用率计算!H1281</f>
        <v>11.688450000000001</v>
      </c>
      <c r="O1305" s="5">
        <f>灯光逐时使用率计算!H1281</f>
        <v>6.2338399999999998</v>
      </c>
      <c r="P1305" s="19">
        <f t="shared" si="182"/>
        <v>30.707649116000002</v>
      </c>
      <c r="Q1305" s="19">
        <f t="shared" si="186"/>
        <v>0</v>
      </c>
      <c r="R1305" s="20">
        <f t="shared" si="183"/>
        <v>13.096902</v>
      </c>
      <c r="S1305" s="20">
        <f t="shared" si="187"/>
        <v>0</v>
      </c>
      <c r="T1305" s="20">
        <f>IF((T1304+R1305)&lt;0,0,IF((T1304+R1305)&gt;结论【关键目标】!C$28,结论【关键目标】!C$28,T1304+R1305))</f>
        <v>15.565913999999999</v>
      </c>
      <c r="U1305" s="19">
        <f>IF((T1304+R1305)&lt;结论【关键目标】!$C$28,0,(发电量计算【计算逻辑页】!R1305+发电量计算【计算逻辑页】!T1304-结论【关键目标】!$C$28))</f>
        <v>0</v>
      </c>
      <c r="V1305" s="5">
        <f t="shared" si="184"/>
        <v>0</v>
      </c>
      <c r="W1305" s="5">
        <f t="shared" si="185"/>
        <v>9.2739163061999985</v>
      </c>
      <c r="X1305" s="5">
        <f t="shared" si="188"/>
        <v>0</v>
      </c>
    </row>
    <row r="1306" spans="1:24" x14ac:dyDescent="0.15">
      <c r="A1306" s="7">
        <v>1305</v>
      </c>
      <c r="B1306" s="7">
        <v>2</v>
      </c>
      <c r="C1306" s="7">
        <v>24</v>
      </c>
      <c r="D1306" s="7">
        <v>9</v>
      </c>
      <c r="E1306" s="7">
        <v>55</v>
      </c>
      <c r="F1306" s="7">
        <v>2.6</v>
      </c>
      <c r="G1306" s="7">
        <v>313</v>
      </c>
      <c r="H1306" s="7">
        <f t="shared" si="180"/>
        <v>5</v>
      </c>
      <c r="I1306" s="16">
        <f t="shared" si="181"/>
        <v>44981</v>
      </c>
      <c r="J1306" s="17">
        <v>0.70809999999999995</v>
      </c>
      <c r="K1306" s="18">
        <f>G1306*结论【关键目标】!C$27*0.7735*0.001</f>
        <v>29.052659999999999</v>
      </c>
      <c r="L1306" s="5">
        <v>-23957.755649999999</v>
      </c>
      <c r="M1306" s="5">
        <f>ABS(IF(L1306&lt;=0,L1306/耗电量关键数据!$B$6/1000,L1306/耗电量关键数据!$B$5/1000))</f>
        <v>9.5831022600000004</v>
      </c>
      <c r="N1306" s="5">
        <f>电气设备逐时使用率计算!H1282</f>
        <v>22.208055000000002</v>
      </c>
      <c r="O1306" s="5">
        <f>灯光逐时使用率计算!H1282</f>
        <v>11.844296</v>
      </c>
      <c r="P1306" s="19">
        <f t="shared" si="182"/>
        <v>43.635453260000006</v>
      </c>
      <c r="Q1306" s="19">
        <f t="shared" si="186"/>
        <v>0</v>
      </c>
      <c r="R1306" s="20">
        <f t="shared" si="183"/>
        <v>29.052659999999999</v>
      </c>
      <c r="S1306" s="20">
        <f t="shared" si="187"/>
        <v>0</v>
      </c>
      <c r="T1306" s="20">
        <f>IF((T1305+R1306)&lt;0,0,IF((T1305+R1306)&gt;结论【关键目标】!C$28,结论【关键目标】!C$28,T1305+R1306))</f>
        <v>22</v>
      </c>
      <c r="U1306" s="19">
        <f>IF((T1305+R1306)&lt;结论【关键目标】!$C$28,0,(发电量计算【计算逻辑页】!R1306+发电量计算【计算逻辑页】!T1305-结论【关键目标】!$C$28))</f>
        <v>22.618573999999995</v>
      </c>
      <c r="V1306" s="5">
        <f t="shared" si="184"/>
        <v>7.9165008999999982</v>
      </c>
      <c r="W1306" s="5">
        <f t="shared" si="185"/>
        <v>20.572188546</v>
      </c>
      <c r="X1306" s="5">
        <f t="shared" si="188"/>
        <v>0</v>
      </c>
    </row>
    <row r="1307" spans="1:24" x14ac:dyDescent="0.15">
      <c r="A1307" s="7">
        <v>1306</v>
      </c>
      <c r="B1307" s="7">
        <v>2</v>
      </c>
      <c r="C1307" s="7">
        <v>24</v>
      </c>
      <c r="D1307" s="7">
        <v>10</v>
      </c>
      <c r="E1307" s="7">
        <v>55</v>
      </c>
      <c r="F1307" s="7">
        <v>1</v>
      </c>
      <c r="G1307" s="7">
        <v>352.3</v>
      </c>
      <c r="H1307" s="7">
        <f t="shared" si="180"/>
        <v>5</v>
      </c>
      <c r="I1307" s="16">
        <f t="shared" si="181"/>
        <v>44981</v>
      </c>
      <c r="J1307" s="17">
        <v>0.70809999999999995</v>
      </c>
      <c r="K1307" s="18">
        <f>G1307*结论【关键目标】!C$27*0.7735*0.001</f>
        <v>32.700485999999998</v>
      </c>
      <c r="L1307" s="5">
        <v>-19487.300630000002</v>
      </c>
      <c r="M1307" s="5">
        <f>ABS(IF(L1307&lt;=0,L1307/耗电量关键数据!$B$6/1000,L1307/耗电量关键数据!$B$5/1000))</f>
        <v>7.7949202520000007</v>
      </c>
      <c r="N1307" s="5">
        <f>电气设备逐时使用率计算!H1283</f>
        <v>22.208055000000002</v>
      </c>
      <c r="O1307" s="5">
        <f>灯光逐时使用率计算!H1283</f>
        <v>11.844296</v>
      </c>
      <c r="P1307" s="19">
        <f t="shared" si="182"/>
        <v>41.847271251999999</v>
      </c>
      <c r="Q1307" s="19">
        <f t="shared" si="186"/>
        <v>0</v>
      </c>
      <c r="R1307" s="20">
        <f t="shared" si="183"/>
        <v>32.700485999999998</v>
      </c>
      <c r="S1307" s="20">
        <f t="shared" si="187"/>
        <v>0</v>
      </c>
      <c r="T1307" s="20">
        <f>IF((T1306+R1307)&lt;0,0,IF((T1306+R1307)&gt;结论【关键目标】!C$28,结论【关键目标】!C$28,T1306+R1307))</f>
        <v>22</v>
      </c>
      <c r="U1307" s="19">
        <f>IF((T1306+R1307)&lt;结论【关键目标】!$C$28,0,(发电量计算【计算逻辑页】!R1307+发电量计算【计算逻辑页】!T1306-结论【关键目标】!$C$28))</f>
        <v>32.700485999999998</v>
      </c>
      <c r="V1307" s="5">
        <f t="shared" si="184"/>
        <v>11.445170099999999</v>
      </c>
      <c r="W1307" s="5">
        <f t="shared" si="185"/>
        <v>23.155214136599998</v>
      </c>
      <c r="X1307" s="5">
        <f t="shared" si="188"/>
        <v>0</v>
      </c>
    </row>
    <row r="1308" spans="1:24" x14ac:dyDescent="0.15">
      <c r="A1308" s="7">
        <v>1307</v>
      </c>
      <c r="B1308" s="7">
        <v>2</v>
      </c>
      <c r="C1308" s="7">
        <v>24</v>
      </c>
      <c r="D1308" s="7">
        <v>11</v>
      </c>
      <c r="E1308" s="7">
        <v>55</v>
      </c>
      <c r="F1308" s="7">
        <v>3</v>
      </c>
      <c r="G1308" s="7">
        <v>486</v>
      </c>
      <c r="H1308" s="7">
        <f t="shared" si="180"/>
        <v>5</v>
      </c>
      <c r="I1308" s="16">
        <f t="shared" si="181"/>
        <v>44981</v>
      </c>
      <c r="J1308" s="17">
        <v>1.2267999999999999</v>
      </c>
      <c r="K1308" s="18">
        <f>G1308*结论【关键目标】!C$27*0.7735*0.001</f>
        <v>45.110520000000001</v>
      </c>
      <c r="L1308" s="5">
        <v>-11044.60418</v>
      </c>
      <c r="M1308" s="5">
        <f>ABS(IF(L1308&lt;=0,L1308/耗电量关键数据!$B$6/1000,L1308/耗电量关键数据!$B$5/1000))</f>
        <v>4.4178416720000007</v>
      </c>
      <c r="N1308" s="5">
        <f>电气设备逐时使用率计算!H1284</f>
        <v>22.208055000000002</v>
      </c>
      <c r="O1308" s="5">
        <f>灯光逐时使用率计算!H1284</f>
        <v>11.844296</v>
      </c>
      <c r="P1308" s="19">
        <f t="shared" si="182"/>
        <v>38.470192672000003</v>
      </c>
      <c r="Q1308" s="19">
        <f t="shared" si="186"/>
        <v>38.470192672000003</v>
      </c>
      <c r="R1308" s="20">
        <f t="shared" si="183"/>
        <v>6.6403273279999979</v>
      </c>
      <c r="S1308" s="20">
        <f t="shared" si="187"/>
        <v>0</v>
      </c>
      <c r="T1308" s="20">
        <f>IF((T1307+R1308)&lt;0,0,IF((T1307+R1308)&gt;结论【关键目标】!C$28,结论【关键目标】!C$28,T1307+R1308))</f>
        <v>22</v>
      </c>
      <c r="U1308" s="19">
        <f>IF((T1307+R1308)&lt;结论【关键目标】!$C$28,0,(发电量计算【计算逻辑页】!R1308+发电量计算【计算逻辑页】!T1307-结论【关键目标】!$C$28))</f>
        <v>6.6403273279999979</v>
      </c>
      <c r="V1308" s="5">
        <f t="shared" si="184"/>
        <v>2.324114564799999</v>
      </c>
      <c r="W1308" s="5">
        <f t="shared" si="185"/>
        <v>47.195232370009599</v>
      </c>
      <c r="X1308" s="5">
        <f t="shared" si="188"/>
        <v>0</v>
      </c>
    </row>
    <row r="1309" spans="1:24" x14ac:dyDescent="0.15">
      <c r="A1309" s="7">
        <v>1308</v>
      </c>
      <c r="B1309" s="7">
        <v>2</v>
      </c>
      <c r="C1309" s="7">
        <v>24</v>
      </c>
      <c r="D1309" s="7">
        <v>12</v>
      </c>
      <c r="E1309" s="7">
        <v>55</v>
      </c>
      <c r="F1309" s="7">
        <v>5.5</v>
      </c>
      <c r="G1309" s="7">
        <v>520.70000000000005</v>
      </c>
      <c r="H1309" s="7">
        <f t="shared" si="180"/>
        <v>5</v>
      </c>
      <c r="I1309" s="16">
        <f t="shared" si="181"/>
        <v>44981</v>
      </c>
      <c r="J1309" s="17">
        <v>1.2267999999999999</v>
      </c>
      <c r="K1309" s="18">
        <f>G1309*结论【关键目标】!C$27*0.7735*0.001</f>
        <v>48.331374000000004</v>
      </c>
      <c r="L1309" s="5">
        <v>-7469.4612189999998</v>
      </c>
      <c r="M1309" s="5">
        <f>ABS(IF(L1309&lt;=0,L1309/耗电量关键数据!$B$6/1000,L1309/耗电量关键数据!$B$5/1000))</f>
        <v>2.9877844875999999</v>
      </c>
      <c r="N1309" s="5">
        <f>电气设备逐时使用率计算!H1285</f>
        <v>11.688450000000001</v>
      </c>
      <c r="O1309" s="5">
        <f>灯光逐时使用率计算!H1285</f>
        <v>9.9741440000000008</v>
      </c>
      <c r="P1309" s="19">
        <f t="shared" si="182"/>
        <v>24.650378487600001</v>
      </c>
      <c r="Q1309" s="19">
        <f t="shared" si="186"/>
        <v>24.650378487600001</v>
      </c>
      <c r="R1309" s="20">
        <f t="shared" si="183"/>
        <v>23.680995512400003</v>
      </c>
      <c r="S1309" s="20">
        <f t="shared" si="187"/>
        <v>0</v>
      </c>
      <c r="T1309" s="20">
        <f>IF((T1308+R1309)&lt;0,0,IF((T1308+R1309)&gt;结论【关键目标】!C$28,结论【关键目标】!C$28,T1308+R1309))</f>
        <v>22</v>
      </c>
      <c r="U1309" s="19">
        <f>IF((T1308+R1309)&lt;结论【关键目标】!$C$28,0,(发电量计算【计算逻辑页】!R1309+发电量计算【计算逻辑页】!T1308-结论【关键目标】!$C$28))</f>
        <v>23.680995512400003</v>
      </c>
      <c r="V1309" s="5">
        <f t="shared" si="184"/>
        <v>8.2883484293400009</v>
      </c>
      <c r="W1309" s="5">
        <f t="shared" si="185"/>
        <v>30.241084328587679</v>
      </c>
      <c r="X1309" s="5">
        <f t="shared" si="188"/>
        <v>0</v>
      </c>
    </row>
    <row r="1310" spans="1:24" x14ac:dyDescent="0.15">
      <c r="A1310" s="7">
        <v>1309</v>
      </c>
      <c r="B1310" s="7">
        <v>2</v>
      </c>
      <c r="C1310" s="7">
        <v>24</v>
      </c>
      <c r="D1310" s="7">
        <v>13</v>
      </c>
      <c r="E1310" s="7">
        <v>55</v>
      </c>
      <c r="F1310" s="7">
        <v>6</v>
      </c>
      <c r="G1310" s="7">
        <v>526.6</v>
      </c>
      <c r="H1310" s="7">
        <f t="shared" si="180"/>
        <v>5</v>
      </c>
      <c r="I1310" s="16">
        <f t="shared" si="181"/>
        <v>44981</v>
      </c>
      <c r="J1310" s="17">
        <v>1.2267999999999999</v>
      </c>
      <c r="K1310" s="18">
        <f>G1310*结论【关键目标】!C$27*0.7735*0.001</f>
        <v>48.879011999999996</v>
      </c>
      <c r="L1310" s="5">
        <v>-5636.7571660000003</v>
      </c>
      <c r="M1310" s="5">
        <f>ABS(IF(L1310&lt;=0,L1310/耗电量关键数据!$B$6/1000,L1310/耗电量关键数据!$B$5/1000))</f>
        <v>2.2547028663999997</v>
      </c>
      <c r="N1310" s="5">
        <f>电气设备逐时使用率计算!H1286</f>
        <v>11.688450000000001</v>
      </c>
      <c r="O1310" s="5">
        <f>灯光逐时使用率计算!H1286</f>
        <v>9.9741440000000008</v>
      </c>
      <c r="P1310" s="19">
        <f t="shared" si="182"/>
        <v>23.917296866400001</v>
      </c>
      <c r="Q1310" s="19">
        <f t="shared" si="186"/>
        <v>23.917296866400001</v>
      </c>
      <c r="R1310" s="20">
        <f t="shared" si="183"/>
        <v>24.961715133599995</v>
      </c>
      <c r="S1310" s="20">
        <f t="shared" si="187"/>
        <v>0</v>
      </c>
      <c r="T1310" s="20">
        <f>IF((T1309+R1310)&lt;0,0,IF((T1309+R1310)&gt;结论【关键目标】!C$28,结论【关键目标】!C$28,T1309+R1310))</f>
        <v>22</v>
      </c>
      <c r="U1310" s="19">
        <f>IF((T1309+R1310)&lt;结论【关键目标】!$C$28,0,(发电量计算【计算逻辑页】!R1310+发电量计算【计算逻辑页】!T1309-结论【关键目标】!$C$28))</f>
        <v>24.961715133599995</v>
      </c>
      <c r="V1310" s="5">
        <f t="shared" si="184"/>
        <v>8.7366002967599972</v>
      </c>
      <c r="W1310" s="5">
        <f t="shared" si="185"/>
        <v>29.341739795699517</v>
      </c>
      <c r="X1310" s="5">
        <f t="shared" si="188"/>
        <v>0</v>
      </c>
    </row>
    <row r="1311" spans="1:24" x14ac:dyDescent="0.15">
      <c r="A1311" s="7">
        <v>1310</v>
      </c>
      <c r="B1311" s="7">
        <v>2</v>
      </c>
      <c r="C1311" s="7">
        <v>24</v>
      </c>
      <c r="D1311" s="7">
        <v>14</v>
      </c>
      <c r="E1311" s="7">
        <v>55</v>
      </c>
      <c r="F1311" s="7">
        <v>7</v>
      </c>
      <c r="G1311" s="7">
        <v>440.1</v>
      </c>
      <c r="H1311" s="7">
        <f t="shared" si="180"/>
        <v>5</v>
      </c>
      <c r="I1311" s="16">
        <f t="shared" si="181"/>
        <v>44981</v>
      </c>
      <c r="J1311" s="17">
        <v>1.2267999999999999</v>
      </c>
      <c r="K1311" s="18">
        <f>G1311*结论【关键目标】!C$27*0.7735*0.001</f>
        <v>40.850081999999993</v>
      </c>
      <c r="L1311" s="5">
        <v>-6439.7686469999999</v>
      </c>
      <c r="M1311" s="5">
        <f>ABS(IF(L1311&lt;=0,L1311/耗电量关键数据!$B$6/1000,L1311/耗电量关键数据!$B$5/1000))</f>
        <v>2.5759074587999997</v>
      </c>
      <c r="N1311" s="5">
        <f>电气设备逐时使用率计算!H1287</f>
        <v>22.208055000000002</v>
      </c>
      <c r="O1311" s="5">
        <f>灯光逐时使用率计算!H1287</f>
        <v>11.844296</v>
      </c>
      <c r="P1311" s="19">
        <f t="shared" si="182"/>
        <v>36.628258458800005</v>
      </c>
      <c r="Q1311" s="19">
        <f t="shared" si="186"/>
        <v>36.628258458800005</v>
      </c>
      <c r="R1311" s="20">
        <f t="shared" si="183"/>
        <v>4.2218235411999885</v>
      </c>
      <c r="S1311" s="20">
        <f t="shared" si="187"/>
        <v>0</v>
      </c>
      <c r="T1311" s="20">
        <f>IF((T1310+R1311)&lt;0,0,IF((T1310+R1311)&gt;结论【关键目标】!C$28,结论【关键目标】!C$28,T1310+R1311))</f>
        <v>22</v>
      </c>
      <c r="U1311" s="19">
        <f>IF((T1310+R1311)&lt;结论【关键目标】!$C$28,0,(发电量计算【计算逻辑页】!R1311+发电量计算【计算逻辑页】!T1310-结论【关键目标】!$C$28))</f>
        <v>4.2218235411999885</v>
      </c>
      <c r="V1311" s="5">
        <f t="shared" si="184"/>
        <v>1.4776382394199958</v>
      </c>
      <c r="W1311" s="5">
        <f t="shared" si="185"/>
        <v>44.935547477255845</v>
      </c>
      <c r="X1311" s="5">
        <f t="shared" si="188"/>
        <v>0</v>
      </c>
    </row>
    <row r="1312" spans="1:24" x14ac:dyDescent="0.15">
      <c r="A1312" s="7">
        <v>1311</v>
      </c>
      <c r="B1312" s="7">
        <v>2</v>
      </c>
      <c r="C1312" s="7">
        <v>24</v>
      </c>
      <c r="D1312" s="7">
        <v>15</v>
      </c>
      <c r="E1312" s="7">
        <v>55</v>
      </c>
      <c r="F1312" s="7">
        <v>9.1999999999999993</v>
      </c>
      <c r="G1312" s="7">
        <v>338.7</v>
      </c>
      <c r="H1312" s="7">
        <f t="shared" si="180"/>
        <v>5</v>
      </c>
      <c r="I1312" s="16">
        <f t="shared" si="181"/>
        <v>44981</v>
      </c>
      <c r="J1312" s="17">
        <v>1.2267999999999999</v>
      </c>
      <c r="K1312" s="18">
        <f>G1312*结论【关键目标】!C$27*0.7735*0.001</f>
        <v>31.438133999999998</v>
      </c>
      <c r="L1312" s="5">
        <v>-10901.243710000001</v>
      </c>
      <c r="M1312" s="5">
        <f>ABS(IF(L1312&lt;=0,L1312/耗电量关键数据!$B$6/1000,L1312/耗电量关键数据!$B$5/1000))</f>
        <v>4.3604974840000006</v>
      </c>
      <c r="N1312" s="5">
        <f>电气设备逐时使用率计算!H1288</f>
        <v>22.208055000000002</v>
      </c>
      <c r="O1312" s="5">
        <f>灯光逐时使用率计算!H1288</f>
        <v>11.844296</v>
      </c>
      <c r="P1312" s="19">
        <f t="shared" si="182"/>
        <v>38.412848484000001</v>
      </c>
      <c r="Q1312" s="19">
        <f t="shared" si="186"/>
        <v>38.412848484000001</v>
      </c>
      <c r="R1312" s="20">
        <f t="shared" si="183"/>
        <v>-6.9747144840000033</v>
      </c>
      <c r="S1312" s="20">
        <f t="shared" si="187"/>
        <v>6.9747144840000033</v>
      </c>
      <c r="T1312" s="20">
        <f>IF((T1311+R1312)&lt;0,0,IF((T1311+R1312)&gt;结论【关键目标】!C$28,结论【关键目标】!C$28,T1311+R1312))</f>
        <v>15.025285515999997</v>
      </c>
      <c r="U1312" s="19">
        <f>IF((T1311+R1312)&lt;结论【关键目标】!$C$28,0,(发电量计算【计算逻辑页】!R1312+发电量计算【计算逻辑页】!T1311-结论【关键目标】!$C$28))</f>
        <v>0</v>
      </c>
      <c r="V1312" s="5">
        <f t="shared" si="184"/>
        <v>0</v>
      </c>
      <c r="W1312" s="5">
        <f t="shared" si="185"/>
        <v>38.568302791199997</v>
      </c>
      <c r="X1312" s="5">
        <f t="shared" si="188"/>
        <v>6.1154296595712019</v>
      </c>
    </row>
    <row r="1313" spans="1:24" x14ac:dyDescent="0.15">
      <c r="A1313" s="7">
        <v>1312</v>
      </c>
      <c r="B1313" s="7">
        <v>2</v>
      </c>
      <c r="C1313" s="7">
        <v>24</v>
      </c>
      <c r="D1313" s="7">
        <v>16</v>
      </c>
      <c r="E1313" s="7">
        <v>55</v>
      </c>
      <c r="F1313" s="7">
        <v>8</v>
      </c>
      <c r="G1313" s="7">
        <v>155.1</v>
      </c>
      <c r="H1313" s="7">
        <f t="shared" si="180"/>
        <v>5</v>
      </c>
      <c r="I1313" s="16">
        <f t="shared" si="181"/>
        <v>44981</v>
      </c>
      <c r="J1313" s="17">
        <v>0.70809999999999995</v>
      </c>
      <c r="K1313" s="18">
        <f>G1313*结论【关键目标】!C$27*0.7735*0.001</f>
        <v>14.396381999999999</v>
      </c>
      <c r="L1313" s="5">
        <v>-17162.06756</v>
      </c>
      <c r="M1313" s="5">
        <f>ABS(IF(L1313&lt;=0,L1313/耗电量关键数据!$B$6/1000,L1313/耗电量关键数据!$B$5/1000))</f>
        <v>6.8648270240000002</v>
      </c>
      <c r="N1313" s="5">
        <f>电气设备逐时使用率计算!H1289</f>
        <v>22.208055000000002</v>
      </c>
      <c r="O1313" s="5">
        <f>灯光逐时使用率计算!H1289</f>
        <v>11.844296</v>
      </c>
      <c r="P1313" s="19">
        <f t="shared" si="182"/>
        <v>40.917178024000002</v>
      </c>
      <c r="Q1313" s="19">
        <f t="shared" si="186"/>
        <v>0</v>
      </c>
      <c r="R1313" s="20">
        <f t="shared" si="183"/>
        <v>14.396381999999999</v>
      </c>
      <c r="S1313" s="20">
        <f t="shared" si="187"/>
        <v>0</v>
      </c>
      <c r="T1313" s="20">
        <f>IF((T1312+R1313)&lt;0,0,IF((T1312+R1313)&gt;结论【关键目标】!C$28,结论【关键目标】!C$28,T1312+R1313))</f>
        <v>22</v>
      </c>
      <c r="U1313" s="19">
        <f>IF((T1312+R1313)&lt;结论【关键目标】!$C$28,0,(发电量计算【计算逻辑页】!R1313+发电量计算【计算逻辑页】!T1312-结论【关键目标】!$C$28))</f>
        <v>7.4216675159999959</v>
      </c>
      <c r="V1313" s="5">
        <f t="shared" si="184"/>
        <v>2.5975836305999982</v>
      </c>
      <c r="W1313" s="5">
        <f t="shared" si="185"/>
        <v>10.194078094199998</v>
      </c>
      <c r="X1313" s="5">
        <f t="shared" si="188"/>
        <v>0</v>
      </c>
    </row>
    <row r="1314" spans="1:24" x14ac:dyDescent="0.15">
      <c r="A1314" s="7">
        <v>1313</v>
      </c>
      <c r="B1314" s="7">
        <v>2</v>
      </c>
      <c r="C1314" s="7">
        <v>24</v>
      </c>
      <c r="D1314" s="7">
        <v>17</v>
      </c>
      <c r="E1314" s="7">
        <v>55</v>
      </c>
      <c r="F1314" s="7">
        <v>8</v>
      </c>
      <c r="G1314" s="7">
        <v>0</v>
      </c>
      <c r="H1314" s="7">
        <f t="shared" si="180"/>
        <v>5</v>
      </c>
      <c r="I1314" s="16">
        <f t="shared" si="181"/>
        <v>44981</v>
      </c>
      <c r="J1314" s="17">
        <v>0.70809999999999995</v>
      </c>
      <c r="K1314" s="18">
        <f>G1314*结论【关键目标】!C$27*0.7735*0.001</f>
        <v>0</v>
      </c>
      <c r="L1314" s="5">
        <v>-19986.612659999999</v>
      </c>
      <c r="M1314" s="5">
        <f>ABS(IF(L1314&lt;=0,L1314/耗电量关键数据!$B$6/1000,L1314/耗电量关键数据!$B$5/1000))</f>
        <v>7.9946450639999993</v>
      </c>
      <c r="N1314" s="5">
        <f>电气设备逐时使用率计算!H1290</f>
        <v>22.208055000000002</v>
      </c>
      <c r="O1314" s="5">
        <f>灯光逐时使用率计算!H1290</f>
        <v>11.844296</v>
      </c>
      <c r="P1314" s="19">
        <f t="shared" si="182"/>
        <v>42.046996063999998</v>
      </c>
      <c r="Q1314" s="19">
        <f t="shared" si="186"/>
        <v>0</v>
      </c>
      <c r="R1314" s="20">
        <f t="shared" si="183"/>
        <v>0</v>
      </c>
      <c r="S1314" s="20">
        <f t="shared" si="187"/>
        <v>0</v>
      </c>
      <c r="T1314" s="20">
        <f>IF((T1313+R1314)&lt;0,0,IF((T1313+R1314)&gt;结论【关键目标】!C$28,结论【关键目标】!C$28,T1313+R1314))</f>
        <v>22</v>
      </c>
      <c r="U1314" s="19">
        <f>IF((T1313+R1314)&lt;结论【关键目标】!$C$28,0,(发电量计算【计算逻辑页】!R1314+发电量计算【计算逻辑页】!T1313-结论【关键目标】!$C$28))</f>
        <v>0</v>
      </c>
      <c r="V1314" s="5">
        <f t="shared" si="184"/>
        <v>0</v>
      </c>
      <c r="W1314" s="5">
        <f t="shared" si="185"/>
        <v>0</v>
      </c>
      <c r="X1314" s="5">
        <f t="shared" si="188"/>
        <v>0</v>
      </c>
    </row>
    <row r="1315" spans="1:24" x14ac:dyDescent="0.15">
      <c r="A1315" s="7">
        <v>1314</v>
      </c>
      <c r="B1315" s="7">
        <v>2</v>
      </c>
      <c r="C1315" s="7">
        <v>24</v>
      </c>
      <c r="D1315" s="7">
        <v>18</v>
      </c>
      <c r="E1315" s="7">
        <v>55</v>
      </c>
      <c r="F1315" s="7">
        <v>8.5</v>
      </c>
      <c r="G1315" s="7">
        <v>0</v>
      </c>
      <c r="H1315" s="7">
        <f t="shared" si="180"/>
        <v>5</v>
      </c>
      <c r="I1315" s="16">
        <f t="shared" si="181"/>
        <v>44981</v>
      </c>
      <c r="J1315" s="17">
        <v>0.70809999999999995</v>
      </c>
      <c r="K1315" s="18">
        <f>G1315*结论【关键目标】!C$27*0.7735*0.001</f>
        <v>0</v>
      </c>
      <c r="L1315" s="5">
        <v>-21449.047729999998</v>
      </c>
      <c r="M1315" s="5">
        <f>ABS(IF(L1315&lt;=0,L1315/耗电量关键数据!$B$6/1000,L1315/耗电量关键数据!$B$5/1000))</f>
        <v>8.5796190919999997</v>
      </c>
      <c r="N1315" s="5">
        <f>电气设备逐时使用率计算!H1291</f>
        <v>7.0130699999999999</v>
      </c>
      <c r="O1315" s="5">
        <f>灯光逐时使用率计算!H1291</f>
        <v>3.7403040000000001</v>
      </c>
      <c r="P1315" s="19">
        <f t="shared" si="182"/>
        <v>19.332993092000002</v>
      </c>
      <c r="Q1315" s="19">
        <f t="shared" si="186"/>
        <v>0</v>
      </c>
      <c r="R1315" s="20">
        <f t="shared" si="183"/>
        <v>0</v>
      </c>
      <c r="S1315" s="20">
        <f t="shared" si="187"/>
        <v>0</v>
      </c>
      <c r="T1315" s="20">
        <f>IF((T1314+R1315)&lt;0,0,IF((T1314+R1315)&gt;结论【关键目标】!C$28,结论【关键目标】!C$28,T1314+R1315))</f>
        <v>22</v>
      </c>
      <c r="U1315" s="19">
        <f>IF((T1314+R1315)&lt;结论【关键目标】!$C$28,0,(发电量计算【计算逻辑页】!R1315+发电量计算【计算逻辑页】!T1314-结论【关键目标】!$C$28))</f>
        <v>0</v>
      </c>
      <c r="V1315" s="5">
        <f t="shared" si="184"/>
        <v>0</v>
      </c>
      <c r="W1315" s="5">
        <f t="shared" si="185"/>
        <v>0</v>
      </c>
      <c r="X1315" s="5">
        <f t="shared" si="188"/>
        <v>0</v>
      </c>
    </row>
    <row r="1316" spans="1:24" x14ac:dyDescent="0.15">
      <c r="A1316" s="7">
        <v>1315</v>
      </c>
      <c r="B1316" s="7">
        <v>2</v>
      </c>
      <c r="C1316" s="7">
        <v>24</v>
      </c>
      <c r="D1316" s="7">
        <v>19</v>
      </c>
      <c r="E1316" s="7">
        <v>55</v>
      </c>
      <c r="F1316" s="7">
        <v>5</v>
      </c>
      <c r="G1316" s="7">
        <v>0</v>
      </c>
      <c r="H1316" s="7">
        <f t="shared" si="180"/>
        <v>5</v>
      </c>
      <c r="I1316" s="16">
        <f t="shared" si="181"/>
        <v>44981</v>
      </c>
      <c r="J1316" s="17">
        <v>1.2267999999999999</v>
      </c>
      <c r="K1316" s="18">
        <f>G1316*结论【关键目标】!C$27*0.7735*0.001</f>
        <v>0</v>
      </c>
      <c r="L1316" s="5">
        <v>-21035.342000000001</v>
      </c>
      <c r="M1316" s="5">
        <f>ABS(IF(L1316&lt;=0,L1316/耗电量关键数据!$B$6/1000,L1316/耗电量关键数据!$B$5/1000))</f>
        <v>8.4141367999999996</v>
      </c>
      <c r="N1316" s="5">
        <f>电气设备逐时使用率计算!H1292</f>
        <v>7.0130699999999999</v>
      </c>
      <c r="O1316" s="5">
        <f>灯光逐时使用率计算!H1292</f>
        <v>3.7403040000000001</v>
      </c>
      <c r="P1316" s="19">
        <f t="shared" si="182"/>
        <v>19.167510800000002</v>
      </c>
      <c r="Q1316" s="19">
        <f t="shared" si="186"/>
        <v>19.167510800000002</v>
      </c>
      <c r="R1316" s="20">
        <f t="shared" si="183"/>
        <v>-19.167510800000002</v>
      </c>
      <c r="S1316" s="20">
        <f t="shared" si="187"/>
        <v>19.167510800000002</v>
      </c>
      <c r="T1316" s="20">
        <f>IF((T1315+R1316)&lt;0,0,IF((T1315+R1316)&gt;结论【关键目标】!C$28,结论【关键目标】!C$28,T1315+R1316))</f>
        <v>2.8324891999999977</v>
      </c>
      <c r="U1316" s="19">
        <f>IF((T1315+R1316)&lt;结论【关键目标】!$C$28,0,(发电量计算【计算逻辑页】!R1316+发电量计算【计算逻辑页】!T1315-结论【关键目标】!$C$28))</f>
        <v>0</v>
      </c>
      <c r="V1316" s="5">
        <f t="shared" si="184"/>
        <v>0</v>
      </c>
      <c r="W1316" s="5">
        <f t="shared" si="185"/>
        <v>0</v>
      </c>
      <c r="X1316" s="5">
        <f t="shared" si="188"/>
        <v>2.4835265305599976</v>
      </c>
    </row>
    <row r="1317" spans="1:24" x14ac:dyDescent="0.15">
      <c r="A1317" s="7">
        <v>1316</v>
      </c>
      <c r="B1317" s="7">
        <v>2</v>
      </c>
      <c r="C1317" s="7">
        <v>24</v>
      </c>
      <c r="D1317" s="7">
        <v>20</v>
      </c>
      <c r="E1317" s="7">
        <v>55</v>
      </c>
      <c r="F1317" s="7">
        <v>4</v>
      </c>
      <c r="G1317" s="7">
        <v>0</v>
      </c>
      <c r="H1317" s="7">
        <f t="shared" si="180"/>
        <v>5</v>
      </c>
      <c r="I1317" s="16">
        <f t="shared" si="181"/>
        <v>44981</v>
      </c>
      <c r="J1317" s="17">
        <v>1.2267999999999999</v>
      </c>
      <c r="K1317" s="18">
        <f>G1317*结论【关键目标】!C$27*0.7735*0.001</f>
        <v>0</v>
      </c>
      <c r="L1317" s="5">
        <v>-22806.739219999999</v>
      </c>
      <c r="M1317" s="5">
        <f>ABS(IF(L1317&lt;=0,L1317/耗电量关键数据!$B$6/1000,L1317/耗电量关键数据!$B$5/1000))</f>
        <v>9.1226956880000003</v>
      </c>
      <c r="N1317" s="5">
        <f>电气设备逐时使用率计算!H1293</f>
        <v>1.1688450000000001</v>
      </c>
      <c r="O1317" s="5">
        <f>灯光逐时使用率计算!H1293</f>
        <v>0.37403039999999999</v>
      </c>
      <c r="P1317" s="19">
        <f t="shared" si="182"/>
        <v>10.665571088000002</v>
      </c>
      <c r="Q1317" s="19">
        <f t="shared" si="186"/>
        <v>10.665571088000002</v>
      </c>
      <c r="R1317" s="20">
        <f t="shared" si="183"/>
        <v>-10.665571088000002</v>
      </c>
      <c r="S1317" s="20">
        <f t="shared" si="187"/>
        <v>10.665571088000002</v>
      </c>
      <c r="T1317" s="20">
        <f>IF((T1316+R1317)&lt;0,0,IF((T1316+R1317)&gt;结论【关键目标】!C$28,结论【关键目标】!C$28,T1316+R1317))</f>
        <v>0</v>
      </c>
      <c r="U1317" s="19">
        <f>IF((T1316+R1317)&lt;结论【关键目标】!$C$28,0,(发电量计算【计算逻辑页】!R1317+发电量计算【计算逻辑页】!T1316-结论【关键目标】!$C$28))</f>
        <v>0</v>
      </c>
      <c r="V1317" s="5">
        <f t="shared" si="184"/>
        <v>0</v>
      </c>
      <c r="W1317" s="5">
        <f t="shared" si="185"/>
        <v>0</v>
      </c>
      <c r="X1317" s="5">
        <f t="shared" si="188"/>
        <v>0</v>
      </c>
    </row>
    <row r="1318" spans="1:24" x14ac:dyDescent="0.15">
      <c r="A1318" s="7">
        <v>1317</v>
      </c>
      <c r="B1318" s="7">
        <v>2</v>
      </c>
      <c r="C1318" s="7">
        <v>24</v>
      </c>
      <c r="D1318" s="7">
        <v>21</v>
      </c>
      <c r="E1318" s="7">
        <v>55</v>
      </c>
      <c r="F1318" s="7">
        <v>6.8</v>
      </c>
      <c r="G1318" s="7">
        <v>0</v>
      </c>
      <c r="H1318" s="7">
        <f t="shared" si="180"/>
        <v>5</v>
      </c>
      <c r="I1318" s="16">
        <f t="shared" si="181"/>
        <v>44981</v>
      </c>
      <c r="J1318" s="17">
        <v>1.2267999999999999</v>
      </c>
      <c r="K1318" s="18">
        <f>G1318*结论【关键目标】!C$27*0.7735*0.001</f>
        <v>0</v>
      </c>
      <c r="L1318" s="5">
        <v>-23913.86249</v>
      </c>
      <c r="M1318" s="5">
        <f>ABS(IF(L1318&lt;=0,L1318/耗电量关键数据!$B$6/1000,L1318/耗电量关键数据!$B$5/1000))</f>
        <v>9.5655449959999999</v>
      </c>
      <c r="N1318" s="5">
        <f>电气设备逐时使用率计算!H1294</f>
        <v>1.1688450000000001</v>
      </c>
      <c r="O1318" s="5">
        <f>灯光逐时使用率计算!H1294</f>
        <v>0.37403039999999999</v>
      </c>
      <c r="P1318" s="19">
        <f t="shared" si="182"/>
        <v>11.108420396000001</v>
      </c>
      <c r="Q1318" s="19">
        <f t="shared" si="186"/>
        <v>11.108420396000001</v>
      </c>
      <c r="R1318" s="20">
        <f t="shared" si="183"/>
        <v>-11.108420396000001</v>
      </c>
      <c r="S1318" s="20">
        <f t="shared" si="187"/>
        <v>11.108420396000001</v>
      </c>
      <c r="T1318" s="20">
        <f>IF((T1317+R1318)&lt;0,0,IF((T1317+R1318)&gt;结论【关键目标】!C$28,结论【关键目标】!C$28,T1317+R1318))</f>
        <v>0</v>
      </c>
      <c r="U1318" s="19">
        <f>IF((T1317+R1318)&lt;结论【关键目标】!$C$28,0,(发电量计算【计算逻辑页】!R1318+发电量计算【计算逻辑页】!T1317-结论【关键目标】!$C$28))</f>
        <v>0</v>
      </c>
      <c r="V1318" s="5">
        <f t="shared" si="184"/>
        <v>0</v>
      </c>
      <c r="W1318" s="5">
        <f t="shared" si="185"/>
        <v>0</v>
      </c>
      <c r="X1318" s="5">
        <f t="shared" si="188"/>
        <v>0</v>
      </c>
    </row>
    <row r="1319" spans="1:24" x14ac:dyDescent="0.15">
      <c r="A1319" s="7">
        <v>1318</v>
      </c>
      <c r="B1319" s="7">
        <v>2</v>
      </c>
      <c r="C1319" s="7">
        <v>24</v>
      </c>
      <c r="D1319" s="7">
        <v>22</v>
      </c>
      <c r="E1319" s="7">
        <v>55</v>
      </c>
      <c r="F1319" s="7">
        <v>4</v>
      </c>
      <c r="G1319" s="7">
        <v>0</v>
      </c>
      <c r="H1319" s="7">
        <f t="shared" si="180"/>
        <v>5</v>
      </c>
      <c r="I1319" s="16">
        <f t="shared" si="181"/>
        <v>44981</v>
      </c>
      <c r="J1319" s="17">
        <v>0.70809999999999995</v>
      </c>
      <c r="K1319" s="18">
        <f>G1319*结论【关键目标】!C$27*0.7735*0.001</f>
        <v>0</v>
      </c>
      <c r="L1319" s="5">
        <v>-24844.802110000001</v>
      </c>
      <c r="M1319" s="5">
        <f>ABS(IF(L1319&lt;=0,L1319/耗电量关键数据!$B$6/1000,L1319/耗电量关键数据!$B$5/1000))</f>
        <v>9.9379208440000006</v>
      </c>
      <c r="N1319" s="5">
        <f>电气设备逐时使用率计算!H1295</f>
        <v>1.1688450000000001</v>
      </c>
      <c r="O1319" s="5">
        <f>灯光逐时使用率计算!H1295</f>
        <v>0.37403039999999999</v>
      </c>
      <c r="P1319" s="19">
        <f t="shared" si="182"/>
        <v>11.480796244000002</v>
      </c>
      <c r="Q1319" s="19">
        <f t="shared" si="186"/>
        <v>0</v>
      </c>
      <c r="R1319" s="20">
        <f t="shared" si="183"/>
        <v>0</v>
      </c>
      <c r="S1319" s="20">
        <f t="shared" si="187"/>
        <v>0</v>
      </c>
      <c r="T1319" s="20">
        <f>IF((T1318+R1319)&lt;0,0,IF((T1318+R1319)&gt;结论【关键目标】!C$28,结论【关键目标】!C$28,T1318+R1319))</f>
        <v>0</v>
      </c>
      <c r="U1319" s="19">
        <f>IF((T1318+R1319)&lt;结论【关键目标】!$C$28,0,(发电量计算【计算逻辑页】!R1319+发电量计算【计算逻辑页】!T1318-结论【关键目标】!$C$28))</f>
        <v>0</v>
      </c>
      <c r="V1319" s="5">
        <f t="shared" si="184"/>
        <v>0</v>
      </c>
      <c r="W1319" s="5">
        <f t="shared" si="185"/>
        <v>0</v>
      </c>
      <c r="X1319" s="5">
        <f t="shared" si="188"/>
        <v>0</v>
      </c>
    </row>
    <row r="1320" spans="1:24" x14ac:dyDescent="0.15">
      <c r="A1320" s="7">
        <v>1319</v>
      </c>
      <c r="B1320" s="7">
        <v>2</v>
      </c>
      <c r="C1320" s="7">
        <v>24</v>
      </c>
      <c r="D1320" s="7">
        <v>23</v>
      </c>
      <c r="E1320" s="7">
        <v>55</v>
      </c>
      <c r="F1320" s="7">
        <v>3</v>
      </c>
      <c r="G1320" s="7">
        <v>0</v>
      </c>
      <c r="H1320" s="7">
        <f t="shared" si="180"/>
        <v>5</v>
      </c>
      <c r="I1320" s="16">
        <f t="shared" si="181"/>
        <v>44981</v>
      </c>
      <c r="J1320" s="17">
        <v>0.70809999999999995</v>
      </c>
      <c r="K1320" s="18">
        <f>G1320*结论【关键目标】!C$27*0.7735*0.001</f>
        <v>0</v>
      </c>
      <c r="L1320" s="5">
        <v>-25934.486420000001</v>
      </c>
      <c r="M1320" s="5">
        <f>ABS(IF(L1320&lt;=0,L1320/耗电量关键数据!$B$6/1000,L1320/耗电量关键数据!$B$5/1000))</f>
        <v>10.373794568000001</v>
      </c>
      <c r="N1320" s="5">
        <f>电气设备逐时使用率计算!H1296</f>
        <v>1.1688450000000001</v>
      </c>
      <c r="O1320" s="5">
        <f>灯光逐时使用率计算!H1296</f>
        <v>0.37403039999999999</v>
      </c>
      <c r="P1320" s="19">
        <f t="shared" si="182"/>
        <v>11.916669968000003</v>
      </c>
      <c r="Q1320" s="19">
        <f t="shared" si="186"/>
        <v>0</v>
      </c>
      <c r="R1320" s="20">
        <f t="shared" si="183"/>
        <v>0</v>
      </c>
      <c r="S1320" s="20">
        <f t="shared" si="187"/>
        <v>0</v>
      </c>
      <c r="T1320" s="20">
        <f>IF((T1319+R1320)&lt;0,0,IF((T1319+R1320)&gt;结论【关键目标】!C$28,结论【关键目标】!C$28,T1319+R1320))</f>
        <v>0</v>
      </c>
      <c r="U1320" s="19">
        <f>IF((T1319+R1320)&lt;结论【关键目标】!$C$28,0,(发电量计算【计算逻辑页】!R1320+发电量计算【计算逻辑页】!T1319-结论【关键目标】!$C$28))</f>
        <v>0</v>
      </c>
      <c r="V1320" s="5">
        <f t="shared" si="184"/>
        <v>0</v>
      </c>
      <c r="W1320" s="5">
        <f t="shared" si="185"/>
        <v>0</v>
      </c>
      <c r="X1320" s="5">
        <f t="shared" si="188"/>
        <v>0</v>
      </c>
    </row>
    <row r="1321" spans="1:24" x14ac:dyDescent="0.15">
      <c r="A1321" s="7">
        <v>1320</v>
      </c>
      <c r="B1321" s="7">
        <v>2</v>
      </c>
      <c r="C1321" s="7">
        <v>24</v>
      </c>
      <c r="D1321" s="7">
        <v>24</v>
      </c>
      <c r="E1321" s="7">
        <v>55</v>
      </c>
      <c r="F1321" s="7">
        <v>5.0999999999999996</v>
      </c>
      <c r="G1321" s="7">
        <v>0</v>
      </c>
      <c r="H1321" s="7">
        <f t="shared" si="180"/>
        <v>5</v>
      </c>
      <c r="I1321" s="16">
        <f t="shared" si="181"/>
        <v>44981</v>
      </c>
      <c r="J1321" s="17">
        <v>0.2407</v>
      </c>
      <c r="K1321" s="18">
        <f>G1321*结论【关键目标】!C$27*0.7735*0.001</f>
        <v>0</v>
      </c>
      <c r="L1321" s="5">
        <v>-27024.170719999998</v>
      </c>
      <c r="M1321" s="5">
        <f>ABS(IF(L1321&lt;=0,L1321/耗电量关键数据!$B$6/1000,L1321/耗电量关键数据!$B$5/1000))</f>
        <v>10.809668287999999</v>
      </c>
      <c r="N1321" s="5">
        <f>电气设备逐时使用率计算!H1297</f>
        <v>1.1688450000000001</v>
      </c>
      <c r="O1321" s="5">
        <f>灯光逐时使用率计算!H1297</f>
        <v>0.37403039999999999</v>
      </c>
      <c r="P1321" s="19">
        <f t="shared" si="182"/>
        <v>12.352543687999999</v>
      </c>
      <c r="Q1321" s="19">
        <f t="shared" si="186"/>
        <v>0</v>
      </c>
      <c r="R1321" s="20">
        <f t="shared" si="183"/>
        <v>0</v>
      </c>
      <c r="S1321" s="20">
        <f t="shared" si="187"/>
        <v>0</v>
      </c>
      <c r="T1321" s="20">
        <f>IF((T1320+R1321)&lt;0,0,IF((T1320+R1321)&gt;结论【关键目标】!C$28,结论【关键目标】!C$28,T1320+R1321))</f>
        <v>0</v>
      </c>
      <c r="U1321" s="19">
        <f>IF((T1320+R1321)&lt;结论【关键目标】!$C$28,0,(发电量计算【计算逻辑页】!R1321+发电量计算【计算逻辑页】!T1320-结论【关键目标】!$C$28))</f>
        <v>0</v>
      </c>
      <c r="V1321" s="5">
        <f t="shared" si="184"/>
        <v>0</v>
      </c>
      <c r="W1321" s="5">
        <f t="shared" si="185"/>
        <v>0</v>
      </c>
      <c r="X1321" s="5">
        <f t="shared" si="188"/>
        <v>0</v>
      </c>
    </row>
    <row r="1322" spans="1:24" x14ac:dyDescent="0.15">
      <c r="A1322" s="7">
        <v>1321</v>
      </c>
      <c r="B1322" s="7">
        <v>2</v>
      </c>
      <c r="C1322" s="7">
        <v>25</v>
      </c>
      <c r="D1322" s="7">
        <v>1</v>
      </c>
      <c r="E1322" s="7">
        <v>56</v>
      </c>
      <c r="F1322" s="7">
        <v>3</v>
      </c>
      <c r="G1322" s="7">
        <v>0</v>
      </c>
      <c r="H1322" s="7">
        <f t="shared" si="180"/>
        <v>6</v>
      </c>
      <c r="I1322" s="16">
        <f t="shared" si="181"/>
        <v>44982</v>
      </c>
      <c r="J1322" s="17">
        <v>0.2407</v>
      </c>
      <c r="K1322" s="18">
        <f>G1322*结论【关键目标】!C$27*0.7735*0.001</f>
        <v>0</v>
      </c>
      <c r="L1322" s="5">
        <v>-28113.855019999999</v>
      </c>
      <c r="M1322" s="5">
        <f>ABS(IF(L1322&lt;=0,L1322/耗电量关键数据!$B$6/1000,L1322/耗电量关键数据!$B$5/1000))</f>
        <v>11.245542008000001</v>
      </c>
      <c r="N1322" s="19">
        <f>耗电量关键数据!$B$14</f>
        <v>1.1688450000000001</v>
      </c>
      <c r="O1322" s="19">
        <f>耗电量关键数据!$B$15</f>
        <v>0.37403039999999999</v>
      </c>
      <c r="P1322" s="19">
        <f t="shared" si="182"/>
        <v>12.788417408000003</v>
      </c>
      <c r="Q1322" s="19">
        <f t="shared" si="186"/>
        <v>0</v>
      </c>
      <c r="R1322" s="20">
        <f t="shared" si="183"/>
        <v>0</v>
      </c>
      <c r="S1322" s="20">
        <f t="shared" si="187"/>
        <v>0</v>
      </c>
      <c r="T1322" s="20">
        <f>IF((T1321+R1322)&lt;0,0,IF((T1321+R1322)&gt;结论【关键目标】!C$28,结论【关键目标】!C$28,T1321+R1322))</f>
        <v>0</v>
      </c>
      <c r="U1322" s="19">
        <f>IF((T1321+R1322)&lt;结论【关键目标】!$C$28,0,(发电量计算【计算逻辑页】!R1322+发电量计算【计算逻辑页】!T1321-结论【关键目标】!$C$28))</f>
        <v>0</v>
      </c>
      <c r="V1322" s="5">
        <f t="shared" si="184"/>
        <v>0</v>
      </c>
      <c r="W1322" s="5">
        <f t="shared" si="185"/>
        <v>0</v>
      </c>
      <c r="X1322" s="5">
        <f t="shared" si="188"/>
        <v>0</v>
      </c>
    </row>
    <row r="1323" spans="1:24" x14ac:dyDescent="0.15">
      <c r="A1323" s="7">
        <v>1322</v>
      </c>
      <c r="B1323" s="7">
        <v>2</v>
      </c>
      <c r="C1323" s="7">
        <v>25</v>
      </c>
      <c r="D1323" s="7">
        <v>2</v>
      </c>
      <c r="E1323" s="7">
        <v>56</v>
      </c>
      <c r="F1323" s="7">
        <v>2</v>
      </c>
      <c r="G1323" s="7">
        <v>0</v>
      </c>
      <c r="H1323" s="7">
        <f t="shared" si="180"/>
        <v>6</v>
      </c>
      <c r="I1323" s="16">
        <f t="shared" si="181"/>
        <v>44982</v>
      </c>
      <c r="J1323" s="17">
        <v>0.2407</v>
      </c>
      <c r="K1323" s="18">
        <f>G1323*结论【关键目标】!C$27*0.7735*0.001</f>
        <v>0</v>
      </c>
      <c r="L1323" s="5">
        <v>-29203.53933</v>
      </c>
      <c r="M1323" s="5">
        <f>ABS(IF(L1323&lt;=0,L1323/耗电量关键数据!$B$6/1000,L1323/耗电量关键数据!$B$5/1000))</f>
        <v>11.681415732</v>
      </c>
      <c r="N1323" s="19">
        <f>耗电量关键数据!$B$14</f>
        <v>1.1688450000000001</v>
      </c>
      <c r="O1323" s="19">
        <f>耗电量关键数据!$B$15</f>
        <v>0.37403039999999999</v>
      </c>
      <c r="P1323" s="19">
        <f t="shared" si="182"/>
        <v>13.224291131999999</v>
      </c>
      <c r="Q1323" s="19">
        <f t="shared" si="186"/>
        <v>0</v>
      </c>
      <c r="R1323" s="20">
        <f t="shared" si="183"/>
        <v>0</v>
      </c>
      <c r="S1323" s="20">
        <f t="shared" si="187"/>
        <v>0</v>
      </c>
      <c r="T1323" s="20">
        <f>IF((T1322+R1323)&lt;0,0,IF((T1322+R1323)&gt;结论【关键目标】!C$28,结论【关键目标】!C$28,T1322+R1323))</f>
        <v>0</v>
      </c>
      <c r="U1323" s="19">
        <f>IF((T1322+R1323)&lt;结论【关键目标】!$C$28,0,(发电量计算【计算逻辑页】!R1323+发电量计算【计算逻辑页】!T1322-结论【关键目标】!$C$28))</f>
        <v>0</v>
      </c>
      <c r="V1323" s="5">
        <f t="shared" si="184"/>
        <v>0</v>
      </c>
      <c r="W1323" s="5">
        <f t="shared" si="185"/>
        <v>0</v>
      </c>
      <c r="X1323" s="5">
        <f t="shared" si="188"/>
        <v>0</v>
      </c>
    </row>
    <row r="1324" spans="1:24" x14ac:dyDescent="0.15">
      <c r="A1324" s="7">
        <v>1323</v>
      </c>
      <c r="B1324" s="7">
        <v>2</v>
      </c>
      <c r="C1324" s="7">
        <v>25</v>
      </c>
      <c r="D1324" s="7">
        <v>3</v>
      </c>
      <c r="E1324" s="7">
        <v>56</v>
      </c>
      <c r="F1324" s="7">
        <v>3</v>
      </c>
      <c r="G1324" s="7">
        <v>0</v>
      </c>
      <c r="H1324" s="7">
        <f t="shared" si="180"/>
        <v>6</v>
      </c>
      <c r="I1324" s="16">
        <f t="shared" si="181"/>
        <v>44982</v>
      </c>
      <c r="J1324" s="17">
        <v>0.2407</v>
      </c>
      <c r="K1324" s="18">
        <f>G1324*结论【关键目标】!C$27*0.7735*0.001</f>
        <v>0</v>
      </c>
      <c r="L1324" s="5">
        <v>-30947.034210000002</v>
      </c>
      <c r="M1324" s="5">
        <f>ABS(IF(L1324&lt;=0,L1324/耗电量关键数据!$B$6/1000,L1324/耗电量关键数据!$B$5/1000))</f>
        <v>12.378813684000001</v>
      </c>
      <c r="N1324" s="19">
        <f>耗电量关键数据!$B$14</f>
        <v>1.1688450000000001</v>
      </c>
      <c r="O1324" s="19">
        <f>耗电量关键数据!$B$15</f>
        <v>0.37403039999999999</v>
      </c>
      <c r="P1324" s="19">
        <f t="shared" si="182"/>
        <v>13.921689084000002</v>
      </c>
      <c r="Q1324" s="19">
        <f t="shared" si="186"/>
        <v>0</v>
      </c>
      <c r="R1324" s="20">
        <f t="shared" si="183"/>
        <v>0</v>
      </c>
      <c r="S1324" s="20">
        <f t="shared" si="187"/>
        <v>0</v>
      </c>
      <c r="T1324" s="20">
        <f>IF((T1323+R1324)&lt;0,0,IF((T1323+R1324)&gt;结论【关键目标】!C$28,结论【关键目标】!C$28,T1323+R1324))</f>
        <v>0</v>
      </c>
      <c r="U1324" s="19">
        <f>IF((T1323+R1324)&lt;结论【关键目标】!$C$28,0,(发电量计算【计算逻辑页】!R1324+发电量计算【计算逻辑页】!T1323-结论【关键目标】!$C$28))</f>
        <v>0</v>
      </c>
      <c r="V1324" s="5">
        <f t="shared" si="184"/>
        <v>0</v>
      </c>
      <c r="W1324" s="5">
        <f t="shared" si="185"/>
        <v>0</v>
      </c>
      <c r="X1324" s="5">
        <f t="shared" si="188"/>
        <v>0</v>
      </c>
    </row>
    <row r="1325" spans="1:24" x14ac:dyDescent="0.15">
      <c r="A1325" s="7">
        <v>1324</v>
      </c>
      <c r="B1325" s="7">
        <v>2</v>
      </c>
      <c r="C1325" s="7">
        <v>25</v>
      </c>
      <c r="D1325" s="7">
        <v>4</v>
      </c>
      <c r="E1325" s="7">
        <v>56</v>
      </c>
      <c r="F1325" s="7">
        <v>3</v>
      </c>
      <c r="G1325" s="7">
        <v>0</v>
      </c>
      <c r="H1325" s="7">
        <f t="shared" si="180"/>
        <v>6</v>
      </c>
      <c r="I1325" s="16">
        <f t="shared" si="181"/>
        <v>44982</v>
      </c>
      <c r="J1325" s="17">
        <v>0.2407</v>
      </c>
      <c r="K1325" s="18">
        <f>G1325*结论【关键目标】!C$27*0.7735*0.001</f>
        <v>0</v>
      </c>
      <c r="L1325" s="5">
        <v>-32472.592240000002</v>
      </c>
      <c r="M1325" s="5">
        <f>ABS(IF(L1325&lt;=0,L1325/耗电量关键数据!$B$6/1000,L1325/耗电量关键数据!$B$5/1000))</f>
        <v>12.989036896000002</v>
      </c>
      <c r="N1325" s="19">
        <f>耗电量关键数据!$B$14</f>
        <v>1.1688450000000001</v>
      </c>
      <c r="O1325" s="19">
        <f>耗电量关键数据!$B$15</f>
        <v>0.37403039999999999</v>
      </c>
      <c r="P1325" s="19">
        <f t="shared" si="182"/>
        <v>14.531912296000003</v>
      </c>
      <c r="Q1325" s="19">
        <f t="shared" si="186"/>
        <v>0</v>
      </c>
      <c r="R1325" s="20">
        <f t="shared" si="183"/>
        <v>0</v>
      </c>
      <c r="S1325" s="20">
        <f t="shared" si="187"/>
        <v>0</v>
      </c>
      <c r="T1325" s="20">
        <f>IF((T1324+R1325)&lt;0,0,IF((T1324+R1325)&gt;结论【关键目标】!C$28,结论【关键目标】!C$28,T1324+R1325))</f>
        <v>0</v>
      </c>
      <c r="U1325" s="19">
        <f>IF((T1324+R1325)&lt;结论【关键目标】!$C$28,0,(发电量计算【计算逻辑页】!R1325+发电量计算【计算逻辑页】!T1324-结论【关键目标】!$C$28))</f>
        <v>0</v>
      </c>
      <c r="V1325" s="5">
        <f t="shared" si="184"/>
        <v>0</v>
      </c>
      <c r="W1325" s="5">
        <f t="shared" si="185"/>
        <v>0</v>
      </c>
      <c r="X1325" s="5">
        <f t="shared" si="188"/>
        <v>0</v>
      </c>
    </row>
    <row r="1326" spans="1:24" x14ac:dyDescent="0.15">
      <c r="A1326" s="7">
        <v>1325</v>
      </c>
      <c r="B1326" s="7">
        <v>2</v>
      </c>
      <c r="C1326" s="7">
        <v>25</v>
      </c>
      <c r="D1326" s="7">
        <v>5</v>
      </c>
      <c r="E1326" s="7">
        <v>56</v>
      </c>
      <c r="F1326" s="7">
        <v>3</v>
      </c>
      <c r="G1326" s="7">
        <v>0</v>
      </c>
      <c r="H1326" s="7">
        <f t="shared" si="180"/>
        <v>6</v>
      </c>
      <c r="I1326" s="16">
        <f t="shared" si="181"/>
        <v>44982</v>
      </c>
      <c r="J1326" s="17">
        <v>0.2407</v>
      </c>
      <c r="K1326" s="18">
        <f>G1326*结论【关键目标】!C$27*0.7735*0.001</f>
        <v>0</v>
      </c>
      <c r="L1326" s="5">
        <v>-33562.276539999999</v>
      </c>
      <c r="M1326" s="5">
        <f>ABS(IF(L1326&lt;=0,L1326/耗电量关键数据!$B$6/1000,L1326/耗电量关键数据!$B$5/1000))</f>
        <v>13.424910616</v>
      </c>
      <c r="N1326" s="19">
        <f>耗电量关键数据!$B$14</f>
        <v>1.1688450000000001</v>
      </c>
      <c r="O1326" s="19">
        <f>耗电量关键数据!$B$15</f>
        <v>0.37403039999999999</v>
      </c>
      <c r="P1326" s="19">
        <f t="shared" si="182"/>
        <v>14.967786016</v>
      </c>
      <c r="Q1326" s="19">
        <f t="shared" si="186"/>
        <v>0</v>
      </c>
      <c r="R1326" s="20">
        <f t="shared" si="183"/>
        <v>0</v>
      </c>
      <c r="S1326" s="20">
        <f t="shared" si="187"/>
        <v>0</v>
      </c>
      <c r="T1326" s="20">
        <f>IF((T1325+R1326)&lt;0,0,IF((T1325+R1326)&gt;结论【关键目标】!C$28,结论【关键目标】!C$28,T1325+R1326))</f>
        <v>0</v>
      </c>
      <c r="U1326" s="19">
        <f>IF((T1325+R1326)&lt;结论【关键目标】!$C$28,0,(发电量计算【计算逻辑页】!R1326+发电量计算【计算逻辑页】!T1325-结论【关键目标】!$C$28))</f>
        <v>0</v>
      </c>
      <c r="V1326" s="5">
        <f t="shared" si="184"/>
        <v>0</v>
      </c>
      <c r="W1326" s="5">
        <f t="shared" si="185"/>
        <v>0</v>
      </c>
      <c r="X1326" s="5">
        <f t="shared" si="188"/>
        <v>0</v>
      </c>
    </row>
    <row r="1327" spans="1:24" x14ac:dyDescent="0.15">
      <c r="A1327" s="7">
        <v>1326</v>
      </c>
      <c r="B1327" s="7">
        <v>2</v>
      </c>
      <c r="C1327" s="7">
        <v>25</v>
      </c>
      <c r="D1327" s="7">
        <v>6</v>
      </c>
      <c r="E1327" s="7">
        <v>56</v>
      </c>
      <c r="F1327" s="7">
        <v>2.9</v>
      </c>
      <c r="G1327" s="7">
        <v>0</v>
      </c>
      <c r="H1327" s="7">
        <f t="shared" si="180"/>
        <v>6</v>
      </c>
      <c r="I1327" s="16">
        <f t="shared" si="181"/>
        <v>44982</v>
      </c>
      <c r="J1327" s="17">
        <v>0.2407</v>
      </c>
      <c r="K1327" s="18">
        <f>G1327*结论【关键目标】!C$27*0.7735*0.001</f>
        <v>0</v>
      </c>
      <c r="L1327" s="5">
        <v>-34763.670460000001</v>
      </c>
      <c r="M1327" s="5">
        <f>ABS(IF(L1327&lt;=0,L1327/耗电量关键数据!$B$6/1000,L1327/耗电量关键数据!$B$5/1000))</f>
        <v>13.905468184000002</v>
      </c>
      <c r="N1327" s="19">
        <f>耗电量关键数据!$B$14</f>
        <v>1.1688450000000001</v>
      </c>
      <c r="O1327" s="19">
        <f>耗电量关键数据!$B$15</f>
        <v>0.37403039999999999</v>
      </c>
      <c r="P1327" s="19">
        <f t="shared" si="182"/>
        <v>15.448343584000002</v>
      </c>
      <c r="Q1327" s="19">
        <f t="shared" si="186"/>
        <v>0</v>
      </c>
      <c r="R1327" s="20">
        <f t="shared" si="183"/>
        <v>0</v>
      </c>
      <c r="S1327" s="20">
        <f t="shared" si="187"/>
        <v>0</v>
      </c>
      <c r="T1327" s="20">
        <f>IF((T1326+R1327)&lt;0,0,IF((T1326+R1327)&gt;结论【关键目标】!C$28,结论【关键目标】!C$28,T1326+R1327))</f>
        <v>0</v>
      </c>
      <c r="U1327" s="19">
        <f>IF((T1326+R1327)&lt;结论【关键目标】!$C$28,0,(发电量计算【计算逻辑页】!R1327+发电量计算【计算逻辑页】!T1326-结论【关键目标】!$C$28))</f>
        <v>0</v>
      </c>
      <c r="V1327" s="5">
        <f t="shared" si="184"/>
        <v>0</v>
      </c>
      <c r="W1327" s="5">
        <f t="shared" si="185"/>
        <v>0</v>
      </c>
      <c r="X1327" s="5">
        <f t="shared" si="188"/>
        <v>0</v>
      </c>
    </row>
    <row r="1328" spans="1:24" x14ac:dyDescent="0.15">
      <c r="A1328" s="7">
        <v>1327</v>
      </c>
      <c r="B1328" s="7">
        <v>2</v>
      </c>
      <c r="C1328" s="7">
        <v>25</v>
      </c>
      <c r="D1328" s="7">
        <v>7</v>
      </c>
      <c r="E1328" s="7">
        <v>56</v>
      </c>
      <c r="F1328" s="7">
        <v>2</v>
      </c>
      <c r="G1328" s="7">
        <v>37</v>
      </c>
      <c r="H1328" s="7">
        <f t="shared" si="180"/>
        <v>6</v>
      </c>
      <c r="I1328" s="16">
        <f t="shared" si="181"/>
        <v>44982</v>
      </c>
      <c r="J1328" s="17">
        <v>0.2407</v>
      </c>
      <c r="K1328" s="18">
        <f>G1328*结论【关键目标】!C$27*0.7735*0.001</f>
        <v>3.4343399999999997</v>
      </c>
      <c r="L1328" s="5">
        <v>-34413.984239999998</v>
      </c>
      <c r="M1328" s="5">
        <f>ABS(IF(L1328&lt;=0,L1328/耗电量关键数据!$B$6/1000,L1328/耗电量关键数据!$B$5/1000))</f>
        <v>13.765593696</v>
      </c>
      <c r="N1328" s="19">
        <f>耗电量关键数据!$B$14</f>
        <v>1.1688450000000001</v>
      </c>
      <c r="O1328" s="19">
        <f>耗电量关键数据!$B$15</f>
        <v>0.37403039999999999</v>
      </c>
      <c r="P1328" s="19">
        <f t="shared" si="182"/>
        <v>15.308469096000001</v>
      </c>
      <c r="Q1328" s="19">
        <f t="shared" si="186"/>
        <v>0</v>
      </c>
      <c r="R1328" s="20">
        <f t="shared" si="183"/>
        <v>3.4343399999999997</v>
      </c>
      <c r="S1328" s="20">
        <f t="shared" si="187"/>
        <v>0</v>
      </c>
      <c r="T1328" s="20">
        <f>IF((T1327+R1328)&lt;0,0,IF((T1327+R1328)&gt;结论【关键目标】!C$28,结论【关键目标】!C$28,T1327+R1328))</f>
        <v>3.4343399999999997</v>
      </c>
      <c r="U1328" s="19">
        <f>IF((T1327+R1328)&lt;结论【关键目标】!$C$28,0,(发电量计算【计算逻辑页】!R1328+发电量计算【计算逻辑页】!T1327-结论【关键目标】!$C$28))</f>
        <v>0</v>
      </c>
      <c r="V1328" s="5">
        <f t="shared" si="184"/>
        <v>0</v>
      </c>
      <c r="W1328" s="5">
        <f t="shared" si="185"/>
        <v>0.8266456379999999</v>
      </c>
      <c r="X1328" s="5">
        <f t="shared" si="188"/>
        <v>0</v>
      </c>
    </row>
    <row r="1329" spans="1:24" x14ac:dyDescent="0.15">
      <c r="A1329" s="7">
        <v>1328</v>
      </c>
      <c r="B1329" s="7">
        <v>2</v>
      </c>
      <c r="C1329" s="7">
        <v>25</v>
      </c>
      <c r="D1329" s="7">
        <v>8</v>
      </c>
      <c r="E1329" s="7">
        <v>56</v>
      </c>
      <c r="F1329" s="7">
        <v>0</v>
      </c>
      <c r="G1329" s="7">
        <v>100.5</v>
      </c>
      <c r="H1329" s="7">
        <f t="shared" si="180"/>
        <v>6</v>
      </c>
      <c r="I1329" s="16">
        <f t="shared" si="181"/>
        <v>44982</v>
      </c>
      <c r="J1329" s="17">
        <v>0.70809999999999995</v>
      </c>
      <c r="K1329" s="18">
        <f>G1329*结论【关键目标】!C$27*0.7735*0.001</f>
        <v>9.3284099999999999</v>
      </c>
      <c r="L1329" s="5">
        <v>-31963.397789999999</v>
      </c>
      <c r="M1329" s="5">
        <f>ABS(IF(L1329&lt;=0,L1329/耗电量关键数据!$B$6/1000,L1329/耗电量关键数据!$B$5/1000))</f>
        <v>12.785359116</v>
      </c>
      <c r="N1329" s="19">
        <f>耗电量关键数据!$B$14</f>
        <v>1.1688450000000001</v>
      </c>
      <c r="O1329" s="19">
        <f>耗电量关键数据!$B$15</f>
        <v>0.37403039999999999</v>
      </c>
      <c r="P1329" s="19">
        <f t="shared" si="182"/>
        <v>14.328234516</v>
      </c>
      <c r="Q1329" s="19">
        <f t="shared" si="186"/>
        <v>0</v>
      </c>
      <c r="R1329" s="20">
        <f t="shared" si="183"/>
        <v>9.3284099999999999</v>
      </c>
      <c r="S1329" s="20">
        <f t="shared" si="187"/>
        <v>0</v>
      </c>
      <c r="T1329" s="20">
        <f>IF((T1328+R1329)&lt;0,0,IF((T1328+R1329)&gt;结论【关键目标】!C$28,结论【关键目标】!C$28,T1328+R1329))</f>
        <v>12.76275</v>
      </c>
      <c r="U1329" s="19">
        <f>IF((T1328+R1329)&lt;结论【关键目标】!$C$28,0,(发电量计算【计算逻辑页】!R1329+发电量计算【计算逻辑页】!T1328-结论【关键目标】!$C$28))</f>
        <v>0</v>
      </c>
      <c r="V1329" s="5">
        <f t="shared" si="184"/>
        <v>0</v>
      </c>
      <c r="W1329" s="5">
        <f t="shared" si="185"/>
        <v>6.6054471209999992</v>
      </c>
      <c r="X1329" s="5">
        <f t="shared" si="188"/>
        <v>0</v>
      </c>
    </row>
    <row r="1330" spans="1:24" x14ac:dyDescent="0.15">
      <c r="A1330" s="7">
        <v>1329</v>
      </c>
      <c r="B1330" s="7">
        <v>2</v>
      </c>
      <c r="C1330" s="7">
        <v>25</v>
      </c>
      <c r="D1330" s="7">
        <v>9</v>
      </c>
      <c r="E1330" s="7">
        <v>56</v>
      </c>
      <c r="F1330" s="7">
        <v>2.1</v>
      </c>
      <c r="G1330" s="7">
        <v>215.9</v>
      </c>
      <c r="H1330" s="7">
        <f t="shared" si="180"/>
        <v>6</v>
      </c>
      <c r="I1330" s="16">
        <f t="shared" si="181"/>
        <v>44982</v>
      </c>
      <c r="J1330" s="17">
        <v>0.70809999999999995</v>
      </c>
      <c r="K1330" s="18">
        <f>G1330*结论【关键目标】!C$27*0.7735*0.001</f>
        <v>20.039838</v>
      </c>
      <c r="L1330" s="5">
        <v>-23957.755649999999</v>
      </c>
      <c r="M1330" s="5">
        <f>ABS(IF(L1330&lt;=0,L1330/耗电量关键数据!$B$6/1000,L1330/耗电量关键数据!$B$5/1000))</f>
        <v>9.5831022600000004</v>
      </c>
      <c r="N1330" s="19">
        <f>耗电量关键数据!$B$14</f>
        <v>1.1688450000000001</v>
      </c>
      <c r="O1330" s="19">
        <f>耗电量关键数据!$B$15</f>
        <v>0.37403039999999999</v>
      </c>
      <c r="P1330" s="19">
        <f t="shared" si="182"/>
        <v>11.125977660000002</v>
      </c>
      <c r="Q1330" s="19">
        <f t="shared" si="186"/>
        <v>0</v>
      </c>
      <c r="R1330" s="20">
        <f t="shared" si="183"/>
        <v>20.039838</v>
      </c>
      <c r="S1330" s="20">
        <f t="shared" si="187"/>
        <v>0</v>
      </c>
      <c r="T1330" s="20">
        <f>IF((T1329+R1330)&lt;0,0,IF((T1329+R1330)&gt;结论【关键目标】!C$28,结论【关键目标】!C$28,T1329+R1330))</f>
        <v>22</v>
      </c>
      <c r="U1330" s="19">
        <f>IF((T1329+R1330)&lt;结论【关键目标】!$C$28,0,(发电量计算【计算逻辑页】!R1330+发电量计算【计算逻辑页】!T1329-结论【关键目标】!$C$28))</f>
        <v>10.802588</v>
      </c>
      <c r="V1330" s="5">
        <f t="shared" si="184"/>
        <v>3.7809057999999998</v>
      </c>
      <c r="W1330" s="5">
        <f t="shared" si="185"/>
        <v>7.8783047810460012</v>
      </c>
      <c r="X1330" s="5">
        <f t="shared" si="188"/>
        <v>0</v>
      </c>
    </row>
    <row r="1331" spans="1:24" x14ac:dyDescent="0.15">
      <c r="A1331" s="7">
        <v>1330</v>
      </c>
      <c r="B1331" s="7">
        <v>2</v>
      </c>
      <c r="C1331" s="7">
        <v>25</v>
      </c>
      <c r="D1331" s="7">
        <v>10</v>
      </c>
      <c r="E1331" s="7">
        <v>56</v>
      </c>
      <c r="F1331" s="7">
        <v>3</v>
      </c>
      <c r="G1331" s="7">
        <v>359.1</v>
      </c>
      <c r="H1331" s="7">
        <f t="shared" si="180"/>
        <v>6</v>
      </c>
      <c r="I1331" s="16">
        <f t="shared" si="181"/>
        <v>44982</v>
      </c>
      <c r="J1331" s="17">
        <v>0.70809999999999995</v>
      </c>
      <c r="K1331" s="18">
        <f>G1331*结论【关键目标】!C$27*0.7735*0.001</f>
        <v>33.331661999999994</v>
      </c>
      <c r="L1331" s="5">
        <v>-19731.039809999998</v>
      </c>
      <c r="M1331" s="5">
        <f>ABS(IF(L1331&lt;=0,L1331/耗电量关键数据!$B$6/1000,L1331/耗电量关键数据!$B$5/1000))</f>
        <v>7.8924159239999989</v>
      </c>
      <c r="N1331" s="19">
        <f>耗电量关键数据!$B$14</f>
        <v>1.1688450000000001</v>
      </c>
      <c r="O1331" s="19">
        <f>耗电量关键数据!$B$15</f>
        <v>0.37403039999999999</v>
      </c>
      <c r="P1331" s="19">
        <f t="shared" si="182"/>
        <v>9.4352913239999996</v>
      </c>
      <c r="Q1331" s="19">
        <f t="shared" si="186"/>
        <v>0</v>
      </c>
      <c r="R1331" s="20">
        <f t="shared" si="183"/>
        <v>33.331661999999994</v>
      </c>
      <c r="S1331" s="20">
        <f t="shared" si="187"/>
        <v>0</v>
      </c>
      <c r="T1331" s="20">
        <f>IF((T1330+R1331)&lt;0,0,IF((T1330+R1331)&gt;结论【关键目标】!C$28,结论【关键目标】!C$28,T1330+R1331))</f>
        <v>22</v>
      </c>
      <c r="U1331" s="19">
        <f>IF((T1330+R1331)&lt;结论【关键目标】!$C$28,0,(发电量计算【计算逻辑页】!R1331+发电量计算【计算逻辑页】!T1330-结论【关键目标】!$C$28))</f>
        <v>33.331661999999994</v>
      </c>
      <c r="V1331" s="5">
        <f t="shared" si="184"/>
        <v>11.666081699999998</v>
      </c>
      <c r="W1331" s="5">
        <f t="shared" si="185"/>
        <v>6.6811297865243988</v>
      </c>
      <c r="X1331" s="5">
        <f t="shared" si="188"/>
        <v>0</v>
      </c>
    </row>
    <row r="1332" spans="1:24" x14ac:dyDescent="0.15">
      <c r="A1332" s="7">
        <v>1331</v>
      </c>
      <c r="B1332" s="7">
        <v>2</v>
      </c>
      <c r="C1332" s="7">
        <v>25</v>
      </c>
      <c r="D1332" s="7">
        <v>11</v>
      </c>
      <c r="E1332" s="7">
        <v>56</v>
      </c>
      <c r="F1332" s="7">
        <v>5</v>
      </c>
      <c r="G1332" s="7">
        <v>511.6</v>
      </c>
      <c r="H1332" s="7">
        <f t="shared" si="180"/>
        <v>6</v>
      </c>
      <c r="I1332" s="16">
        <f t="shared" si="181"/>
        <v>44982</v>
      </c>
      <c r="J1332" s="17">
        <v>1.2267999999999999</v>
      </c>
      <c r="K1332" s="18">
        <f>G1332*结论【关键目标】!C$27*0.7735*0.001</f>
        <v>47.486711999999997</v>
      </c>
      <c r="L1332" s="5">
        <v>-11044.60418</v>
      </c>
      <c r="M1332" s="5">
        <f>ABS(IF(L1332&lt;=0,L1332/耗电量关键数据!$B$6/1000,L1332/耗电量关键数据!$B$5/1000))</f>
        <v>4.4178416720000007</v>
      </c>
      <c r="N1332" s="19">
        <f>耗电量关键数据!$B$14</f>
        <v>1.1688450000000001</v>
      </c>
      <c r="O1332" s="19">
        <f>耗电量关键数据!$B$15</f>
        <v>0.37403039999999999</v>
      </c>
      <c r="P1332" s="19">
        <f t="shared" si="182"/>
        <v>5.9607170720000004</v>
      </c>
      <c r="Q1332" s="19">
        <f t="shared" si="186"/>
        <v>5.9607170720000004</v>
      </c>
      <c r="R1332" s="20">
        <f t="shared" si="183"/>
        <v>41.525994927999996</v>
      </c>
      <c r="S1332" s="20">
        <f t="shared" si="187"/>
        <v>0</v>
      </c>
      <c r="T1332" s="20">
        <f>IF((T1331+R1332)&lt;0,0,IF((T1331+R1332)&gt;结论【关键目标】!C$28,结论【关键目标】!C$28,T1331+R1332))</f>
        <v>22</v>
      </c>
      <c r="U1332" s="19">
        <f>IF((T1331+R1332)&lt;结论【关键目标】!$C$28,0,(发电量计算【计算逻辑页】!R1332+发电量计算【计算逻辑页】!T1331-结论【关键目标】!$C$28))</f>
        <v>41.525994927999996</v>
      </c>
      <c r="V1332" s="5">
        <f t="shared" si="184"/>
        <v>14.534098224799997</v>
      </c>
      <c r="W1332" s="5">
        <f t="shared" si="185"/>
        <v>7.3126077039295998</v>
      </c>
      <c r="X1332" s="5">
        <f t="shared" si="188"/>
        <v>0</v>
      </c>
    </row>
    <row r="1333" spans="1:24" x14ac:dyDescent="0.15">
      <c r="A1333" s="7">
        <v>1332</v>
      </c>
      <c r="B1333" s="7">
        <v>2</v>
      </c>
      <c r="C1333" s="7">
        <v>25</v>
      </c>
      <c r="D1333" s="7">
        <v>12</v>
      </c>
      <c r="E1333" s="7">
        <v>56</v>
      </c>
      <c r="F1333" s="7">
        <v>8.1</v>
      </c>
      <c r="G1333" s="7">
        <v>604.9</v>
      </c>
      <c r="H1333" s="7">
        <f t="shared" si="180"/>
        <v>6</v>
      </c>
      <c r="I1333" s="16">
        <f t="shared" si="181"/>
        <v>44982</v>
      </c>
      <c r="J1333" s="17">
        <v>1.2267999999999999</v>
      </c>
      <c r="K1333" s="18">
        <f>G1333*结论【关键目标】!C$27*0.7735*0.001</f>
        <v>56.146818000000003</v>
      </c>
      <c r="L1333" s="5">
        <v>-7469.4612189999998</v>
      </c>
      <c r="M1333" s="5">
        <f>ABS(IF(L1333&lt;=0,L1333/耗电量关键数据!$B$6/1000,L1333/耗电量关键数据!$B$5/1000))</f>
        <v>2.9877844875999999</v>
      </c>
      <c r="N1333" s="19">
        <f>耗电量关键数据!$B$14</f>
        <v>1.1688450000000001</v>
      </c>
      <c r="O1333" s="19">
        <f>耗电量关键数据!$B$15</f>
        <v>0.37403039999999999</v>
      </c>
      <c r="P1333" s="19">
        <f t="shared" si="182"/>
        <v>4.5306598875999997</v>
      </c>
      <c r="Q1333" s="19">
        <f t="shared" si="186"/>
        <v>4.5306598875999997</v>
      </c>
      <c r="R1333" s="20">
        <f t="shared" si="183"/>
        <v>51.616158112400001</v>
      </c>
      <c r="S1333" s="20">
        <f t="shared" si="187"/>
        <v>0</v>
      </c>
      <c r="T1333" s="20">
        <f>IF((T1332+R1333)&lt;0,0,IF((T1332+R1333)&gt;结论【关键目标】!C$28,结论【关键目标】!C$28,T1332+R1333))</f>
        <v>22</v>
      </c>
      <c r="U1333" s="19">
        <f>IF((T1332+R1333)&lt;结论【关键目标】!$C$28,0,(发电量计算【计算逻辑页】!R1333+发电量计算【计算逻辑页】!T1332-结论【关键目标】!$C$28))</f>
        <v>51.616158112400001</v>
      </c>
      <c r="V1333" s="5">
        <f t="shared" si="184"/>
        <v>18.065655339339997</v>
      </c>
      <c r="W1333" s="5">
        <f t="shared" si="185"/>
        <v>5.5582135501076788</v>
      </c>
      <c r="X1333" s="5">
        <f t="shared" si="188"/>
        <v>0</v>
      </c>
    </row>
    <row r="1334" spans="1:24" x14ac:dyDescent="0.15">
      <c r="A1334" s="7">
        <v>1333</v>
      </c>
      <c r="B1334" s="7">
        <v>2</v>
      </c>
      <c r="C1334" s="7">
        <v>25</v>
      </c>
      <c r="D1334" s="7">
        <v>13</v>
      </c>
      <c r="E1334" s="7">
        <v>56</v>
      </c>
      <c r="F1334" s="7">
        <v>7</v>
      </c>
      <c r="G1334" s="7">
        <v>457.7</v>
      </c>
      <c r="H1334" s="7">
        <f t="shared" si="180"/>
        <v>6</v>
      </c>
      <c r="I1334" s="16">
        <f t="shared" si="181"/>
        <v>44982</v>
      </c>
      <c r="J1334" s="17">
        <v>1.2267999999999999</v>
      </c>
      <c r="K1334" s="18">
        <f>G1334*结论【关键目标】!C$27*0.7735*0.001</f>
        <v>42.483713999999999</v>
      </c>
      <c r="L1334" s="5">
        <v>-5393.0179879999996</v>
      </c>
      <c r="M1334" s="5">
        <f>ABS(IF(L1334&lt;=0,L1334/耗电量关键数据!$B$6/1000,L1334/耗电量关键数据!$B$5/1000))</f>
        <v>2.1572071951999998</v>
      </c>
      <c r="N1334" s="19">
        <f>耗电量关键数据!$B$14</f>
        <v>1.1688450000000001</v>
      </c>
      <c r="O1334" s="19">
        <f>耗电量关键数据!$B$15</f>
        <v>0.37403039999999999</v>
      </c>
      <c r="P1334" s="19">
        <f t="shared" si="182"/>
        <v>3.7000825952</v>
      </c>
      <c r="Q1334" s="19">
        <f t="shared" si="186"/>
        <v>3.7000825952</v>
      </c>
      <c r="R1334" s="20">
        <f t="shared" si="183"/>
        <v>38.783631404799998</v>
      </c>
      <c r="S1334" s="20">
        <f t="shared" si="187"/>
        <v>0</v>
      </c>
      <c r="T1334" s="20">
        <f>IF((T1333+R1334)&lt;0,0,IF((T1333+R1334)&gt;结论【关键目标】!C$28,结论【关键目标】!C$28,T1333+R1334))</f>
        <v>22</v>
      </c>
      <c r="U1334" s="19">
        <f>IF((T1333+R1334)&lt;结论【关键目标】!$C$28,0,(发电量计算【计算逻辑页】!R1334+发电量计算【计算逻辑页】!T1333-结论【关键目标】!$C$28))</f>
        <v>38.783631404799998</v>
      </c>
      <c r="V1334" s="5">
        <f t="shared" si="184"/>
        <v>13.574270991679999</v>
      </c>
      <c r="W1334" s="5">
        <f t="shared" si="185"/>
        <v>4.53926132779136</v>
      </c>
      <c r="X1334" s="5">
        <f t="shared" si="188"/>
        <v>0</v>
      </c>
    </row>
    <row r="1335" spans="1:24" x14ac:dyDescent="0.15">
      <c r="A1335" s="7">
        <v>1334</v>
      </c>
      <c r="B1335" s="7">
        <v>2</v>
      </c>
      <c r="C1335" s="7">
        <v>25</v>
      </c>
      <c r="D1335" s="7">
        <v>14</v>
      </c>
      <c r="E1335" s="7">
        <v>56</v>
      </c>
      <c r="F1335" s="7">
        <v>7</v>
      </c>
      <c r="G1335" s="7">
        <v>348.9</v>
      </c>
      <c r="H1335" s="7">
        <f t="shared" si="180"/>
        <v>6</v>
      </c>
      <c r="I1335" s="16">
        <f t="shared" si="181"/>
        <v>44982</v>
      </c>
      <c r="J1335" s="17">
        <v>1.2267999999999999</v>
      </c>
      <c r="K1335" s="18">
        <f>G1335*结论【关键目标】!C$27*0.7735*0.001</f>
        <v>32.384898</v>
      </c>
      <c r="L1335" s="5">
        <v>-5952.2902899999999</v>
      </c>
      <c r="M1335" s="5">
        <f>ABS(IF(L1335&lt;=0,L1335/耗电量关键数据!$B$6/1000,L1335/耗电量关键数据!$B$5/1000))</f>
        <v>2.3809161159999999</v>
      </c>
      <c r="N1335" s="19">
        <f>耗电量关键数据!$B$14</f>
        <v>1.1688450000000001</v>
      </c>
      <c r="O1335" s="19">
        <f>耗电量关键数据!$B$15</f>
        <v>0.37403039999999999</v>
      </c>
      <c r="P1335" s="19">
        <f t="shared" si="182"/>
        <v>3.9237915160000001</v>
      </c>
      <c r="Q1335" s="19">
        <f t="shared" si="186"/>
        <v>3.9237915160000001</v>
      </c>
      <c r="R1335" s="20">
        <f t="shared" si="183"/>
        <v>28.461106483999998</v>
      </c>
      <c r="S1335" s="20">
        <f t="shared" si="187"/>
        <v>0</v>
      </c>
      <c r="T1335" s="20">
        <f>IF((T1334+R1335)&lt;0,0,IF((T1334+R1335)&gt;结论【关键目标】!C$28,结论【关键目标】!C$28,T1334+R1335))</f>
        <v>22</v>
      </c>
      <c r="U1335" s="19">
        <f>IF((T1334+R1335)&lt;结论【关键目标】!$C$28,0,(发电量计算【计算逻辑页】!R1335+发电量计算【计算逻辑页】!T1334-结论【关键目标】!$C$28))</f>
        <v>28.461106483999998</v>
      </c>
      <c r="V1335" s="5">
        <f t="shared" si="184"/>
        <v>9.9613872693999994</v>
      </c>
      <c r="W1335" s="5">
        <f t="shared" si="185"/>
        <v>4.8137074318287993</v>
      </c>
      <c r="X1335" s="5">
        <f t="shared" si="188"/>
        <v>0</v>
      </c>
    </row>
    <row r="1336" spans="1:24" x14ac:dyDescent="0.15">
      <c r="A1336" s="7">
        <v>1335</v>
      </c>
      <c r="B1336" s="7">
        <v>2</v>
      </c>
      <c r="C1336" s="7">
        <v>25</v>
      </c>
      <c r="D1336" s="7">
        <v>15</v>
      </c>
      <c r="E1336" s="7">
        <v>56</v>
      </c>
      <c r="F1336" s="7">
        <v>8.1</v>
      </c>
      <c r="G1336" s="7">
        <v>265.3</v>
      </c>
      <c r="H1336" s="7">
        <f t="shared" si="180"/>
        <v>6</v>
      </c>
      <c r="I1336" s="16">
        <f t="shared" si="181"/>
        <v>44982</v>
      </c>
      <c r="J1336" s="17">
        <v>1.2267999999999999</v>
      </c>
      <c r="K1336" s="18">
        <f>G1336*结论【关键目标】!C$27*0.7735*0.001</f>
        <v>24.625146000000001</v>
      </c>
      <c r="L1336" s="5">
        <v>-10413.76535</v>
      </c>
      <c r="M1336" s="5">
        <f>ABS(IF(L1336&lt;=0,L1336/耗电量关键数据!$B$6/1000,L1336/耗电量关键数据!$B$5/1000))</f>
        <v>4.1655061399999997</v>
      </c>
      <c r="N1336" s="19">
        <f>耗电量关键数据!$B$14</f>
        <v>1.1688450000000001</v>
      </c>
      <c r="O1336" s="19">
        <f>耗电量关键数据!$B$15</f>
        <v>0.37403039999999999</v>
      </c>
      <c r="P1336" s="19">
        <f t="shared" si="182"/>
        <v>5.7083815399999995</v>
      </c>
      <c r="Q1336" s="19">
        <f t="shared" si="186"/>
        <v>5.7083815399999995</v>
      </c>
      <c r="R1336" s="20">
        <f t="shared" si="183"/>
        <v>18.916764460000003</v>
      </c>
      <c r="S1336" s="20">
        <f t="shared" si="187"/>
        <v>0</v>
      </c>
      <c r="T1336" s="20">
        <f>IF((T1335+R1336)&lt;0,0,IF((T1335+R1336)&gt;结论【关键目标】!C$28,结论【关键目标】!C$28,T1335+R1336))</f>
        <v>22</v>
      </c>
      <c r="U1336" s="19">
        <f>IF((T1335+R1336)&lt;结论【关键目标】!$C$28,0,(发电量计算【计算逻辑页】!R1336+发电量计算【计算逻辑页】!T1335-结论【关键目标】!$C$28))</f>
        <v>18.916764460000003</v>
      </c>
      <c r="V1336" s="5">
        <f t="shared" si="184"/>
        <v>6.6208675610000007</v>
      </c>
      <c r="W1336" s="5">
        <f t="shared" si="185"/>
        <v>7.0030424732719991</v>
      </c>
      <c r="X1336" s="5">
        <f t="shared" si="188"/>
        <v>0</v>
      </c>
    </row>
    <row r="1337" spans="1:24" x14ac:dyDescent="0.15">
      <c r="A1337" s="7">
        <v>1336</v>
      </c>
      <c r="B1337" s="7">
        <v>2</v>
      </c>
      <c r="C1337" s="7">
        <v>25</v>
      </c>
      <c r="D1337" s="7">
        <v>16</v>
      </c>
      <c r="E1337" s="7">
        <v>56</v>
      </c>
      <c r="F1337" s="7">
        <v>7</v>
      </c>
      <c r="G1337" s="7">
        <v>121.3</v>
      </c>
      <c r="H1337" s="7">
        <f t="shared" si="180"/>
        <v>6</v>
      </c>
      <c r="I1337" s="16">
        <f t="shared" si="181"/>
        <v>44982</v>
      </c>
      <c r="J1337" s="17">
        <v>0.70809999999999995</v>
      </c>
      <c r="K1337" s="18">
        <f>G1337*结论【关键目标】!C$27*0.7735*0.001</f>
        <v>11.259065999999999</v>
      </c>
      <c r="L1337" s="5">
        <v>-16674.589199999999</v>
      </c>
      <c r="M1337" s="5">
        <f>ABS(IF(L1337&lt;=0,L1337/耗电量关键数据!$B$6/1000,L1337/耗电量关键数据!$B$5/1000))</f>
        <v>6.6698356799999994</v>
      </c>
      <c r="N1337" s="19">
        <f>耗电量关键数据!$B$14</f>
        <v>1.1688450000000001</v>
      </c>
      <c r="O1337" s="19">
        <f>耗电量关键数据!$B$15</f>
        <v>0.37403039999999999</v>
      </c>
      <c r="P1337" s="19">
        <f t="shared" si="182"/>
        <v>8.2127110800000001</v>
      </c>
      <c r="Q1337" s="19">
        <f t="shared" si="186"/>
        <v>0</v>
      </c>
      <c r="R1337" s="20">
        <f t="shared" si="183"/>
        <v>11.259065999999999</v>
      </c>
      <c r="S1337" s="20">
        <f t="shared" si="187"/>
        <v>0</v>
      </c>
      <c r="T1337" s="20">
        <f>IF((T1336+R1337)&lt;0,0,IF((T1336+R1337)&gt;结论【关键目标】!C$28,结论【关键目标】!C$28,T1336+R1337))</f>
        <v>22</v>
      </c>
      <c r="U1337" s="19">
        <f>IF((T1336+R1337)&lt;结论【关键目标】!$C$28,0,(发电量计算【计算逻辑页】!R1337+发电量计算【计算逻辑页】!T1336-结论【关键目标】!$C$28))</f>
        <v>11.259065999999997</v>
      </c>
      <c r="V1337" s="5">
        <f t="shared" si="184"/>
        <v>3.9406730999999988</v>
      </c>
      <c r="W1337" s="5">
        <f t="shared" si="185"/>
        <v>5.815420715748</v>
      </c>
      <c r="X1337" s="5">
        <f t="shared" si="188"/>
        <v>0</v>
      </c>
    </row>
    <row r="1338" spans="1:24" x14ac:dyDescent="0.15">
      <c r="A1338" s="7">
        <v>1337</v>
      </c>
      <c r="B1338" s="7">
        <v>2</v>
      </c>
      <c r="C1338" s="7">
        <v>25</v>
      </c>
      <c r="D1338" s="7">
        <v>17</v>
      </c>
      <c r="E1338" s="7">
        <v>56</v>
      </c>
      <c r="F1338" s="7">
        <v>6</v>
      </c>
      <c r="G1338" s="7">
        <v>0.2</v>
      </c>
      <c r="H1338" s="7">
        <f t="shared" si="180"/>
        <v>6</v>
      </c>
      <c r="I1338" s="16">
        <f t="shared" si="181"/>
        <v>44982</v>
      </c>
      <c r="J1338" s="17">
        <v>0.70809999999999995</v>
      </c>
      <c r="K1338" s="18">
        <f>G1338*结论【关键目标】!C$27*0.7735*0.001</f>
        <v>1.8564000000000001E-2</v>
      </c>
      <c r="L1338" s="5">
        <v>-19499.134300000002</v>
      </c>
      <c r="M1338" s="5">
        <f>ABS(IF(L1338&lt;=0,L1338/耗电量关键数据!$B$6/1000,L1338/耗电量关键数据!$B$5/1000))</f>
        <v>7.7996537200000002</v>
      </c>
      <c r="N1338" s="19">
        <f>耗电量关键数据!$B$14</f>
        <v>1.1688450000000001</v>
      </c>
      <c r="O1338" s="19">
        <f>耗电量关键数据!$B$15</f>
        <v>0.37403039999999999</v>
      </c>
      <c r="P1338" s="19">
        <f t="shared" si="182"/>
        <v>9.34252912</v>
      </c>
      <c r="Q1338" s="19">
        <f t="shared" si="186"/>
        <v>0</v>
      </c>
      <c r="R1338" s="20">
        <f t="shared" si="183"/>
        <v>1.8564000000000001E-2</v>
      </c>
      <c r="S1338" s="20">
        <f t="shared" si="187"/>
        <v>0</v>
      </c>
      <c r="T1338" s="20">
        <f>IF((T1337+R1338)&lt;0,0,IF((T1337+R1338)&gt;结论【关键目标】!C$28,结论【关键目标】!C$28,T1337+R1338))</f>
        <v>22</v>
      </c>
      <c r="U1338" s="19">
        <f>IF((T1337+R1338)&lt;结论【关键目标】!$C$28,0,(发电量计算【计算逻辑页】!R1338+发电量计算【计算逻辑页】!T1337-结论【关键目标】!$C$28))</f>
        <v>1.8564000000001357E-2</v>
      </c>
      <c r="V1338" s="5">
        <f t="shared" si="184"/>
        <v>6.4974000000004748E-3</v>
      </c>
      <c r="W1338" s="5">
        <f t="shared" si="185"/>
        <v>1.3145168399999999E-2</v>
      </c>
      <c r="X1338" s="5">
        <f t="shared" si="188"/>
        <v>0</v>
      </c>
    </row>
    <row r="1339" spans="1:24" x14ac:dyDescent="0.15">
      <c r="A1339" s="7">
        <v>1338</v>
      </c>
      <c r="B1339" s="7">
        <v>2</v>
      </c>
      <c r="C1339" s="7">
        <v>25</v>
      </c>
      <c r="D1339" s="7">
        <v>18</v>
      </c>
      <c r="E1339" s="7">
        <v>56</v>
      </c>
      <c r="F1339" s="7">
        <v>6</v>
      </c>
      <c r="G1339" s="7">
        <v>0</v>
      </c>
      <c r="H1339" s="7">
        <f t="shared" si="180"/>
        <v>6</v>
      </c>
      <c r="I1339" s="16">
        <f t="shared" si="181"/>
        <v>44982</v>
      </c>
      <c r="J1339" s="17">
        <v>0.70809999999999995</v>
      </c>
      <c r="K1339" s="18">
        <f>G1339*结论【关键目标】!C$27*0.7735*0.001</f>
        <v>0</v>
      </c>
      <c r="L1339" s="5">
        <v>-21205.308550000002</v>
      </c>
      <c r="M1339" s="5">
        <f>ABS(IF(L1339&lt;=0,L1339/耗电量关键数据!$B$6/1000,L1339/耗电量关键数据!$B$5/1000))</f>
        <v>8.4821234200000006</v>
      </c>
      <c r="N1339" s="19">
        <f>耗电量关键数据!$B$14</f>
        <v>1.1688450000000001</v>
      </c>
      <c r="O1339" s="19">
        <f>耗电量关键数据!$B$15</f>
        <v>0.37403039999999999</v>
      </c>
      <c r="P1339" s="19">
        <f t="shared" si="182"/>
        <v>10.024998820000002</v>
      </c>
      <c r="Q1339" s="19">
        <f t="shared" si="186"/>
        <v>0</v>
      </c>
      <c r="R1339" s="20">
        <f t="shared" si="183"/>
        <v>0</v>
      </c>
      <c r="S1339" s="20">
        <f t="shared" si="187"/>
        <v>0</v>
      </c>
      <c r="T1339" s="20">
        <f>IF((T1338+R1339)&lt;0,0,IF((T1338+R1339)&gt;结论【关键目标】!C$28,结论【关键目标】!C$28,T1338+R1339))</f>
        <v>22</v>
      </c>
      <c r="U1339" s="19">
        <f>IF((T1338+R1339)&lt;结论【关键目标】!$C$28,0,(发电量计算【计算逻辑页】!R1339+发电量计算【计算逻辑页】!T1338-结论【关键目标】!$C$28))</f>
        <v>0</v>
      </c>
      <c r="V1339" s="5">
        <f t="shared" si="184"/>
        <v>0</v>
      </c>
      <c r="W1339" s="5">
        <f t="shared" si="185"/>
        <v>0</v>
      </c>
      <c r="X1339" s="5">
        <f t="shared" si="188"/>
        <v>0</v>
      </c>
    </row>
    <row r="1340" spans="1:24" x14ac:dyDescent="0.15">
      <c r="A1340" s="7">
        <v>1339</v>
      </c>
      <c r="B1340" s="7">
        <v>2</v>
      </c>
      <c r="C1340" s="7">
        <v>25</v>
      </c>
      <c r="D1340" s="7">
        <v>19</v>
      </c>
      <c r="E1340" s="7">
        <v>56</v>
      </c>
      <c r="F1340" s="7">
        <v>5</v>
      </c>
      <c r="G1340" s="7">
        <v>0</v>
      </c>
      <c r="H1340" s="7">
        <f t="shared" si="180"/>
        <v>6</v>
      </c>
      <c r="I1340" s="16">
        <f t="shared" si="181"/>
        <v>44982</v>
      </c>
      <c r="J1340" s="17">
        <v>1.2267999999999999</v>
      </c>
      <c r="K1340" s="18">
        <f>G1340*结论【关键目标】!C$27*0.7735*0.001</f>
        <v>0</v>
      </c>
      <c r="L1340" s="5">
        <v>-21035.342000000001</v>
      </c>
      <c r="M1340" s="5">
        <f>ABS(IF(L1340&lt;=0,L1340/耗电量关键数据!$B$6/1000,L1340/耗电量关键数据!$B$5/1000))</f>
        <v>8.4141367999999996</v>
      </c>
      <c r="N1340" s="19">
        <f>耗电量关键数据!$B$14</f>
        <v>1.1688450000000001</v>
      </c>
      <c r="O1340" s="19">
        <f>耗电量关键数据!$B$15</f>
        <v>0.37403039999999999</v>
      </c>
      <c r="P1340" s="19">
        <f t="shared" si="182"/>
        <v>9.9570121999999994</v>
      </c>
      <c r="Q1340" s="19">
        <f t="shared" si="186"/>
        <v>9.9570121999999994</v>
      </c>
      <c r="R1340" s="20">
        <f t="shared" si="183"/>
        <v>-9.9570121999999994</v>
      </c>
      <c r="S1340" s="20">
        <f t="shared" si="187"/>
        <v>9.9570121999999994</v>
      </c>
      <c r="T1340" s="20">
        <f>IF((T1339+R1340)&lt;0,0,IF((T1339+R1340)&gt;结论【关键目标】!C$28,结论【关键目标】!C$28,T1339+R1340))</f>
        <v>12.042987800000001</v>
      </c>
      <c r="U1340" s="19">
        <f>IF((T1339+R1340)&lt;结论【关键目标】!$C$28,0,(发电量计算【计算逻辑页】!R1340+发电量计算【计算逻辑页】!T1339-结论【关键目标】!$C$28))</f>
        <v>0</v>
      </c>
      <c r="V1340" s="5">
        <f t="shared" si="184"/>
        <v>0</v>
      </c>
      <c r="W1340" s="5">
        <f t="shared" si="185"/>
        <v>0</v>
      </c>
      <c r="X1340" s="5">
        <f t="shared" si="188"/>
        <v>8.7303082969599988</v>
      </c>
    </row>
    <row r="1341" spans="1:24" x14ac:dyDescent="0.15">
      <c r="A1341" s="7">
        <v>1340</v>
      </c>
      <c r="B1341" s="7">
        <v>2</v>
      </c>
      <c r="C1341" s="7">
        <v>25</v>
      </c>
      <c r="D1341" s="7">
        <v>20</v>
      </c>
      <c r="E1341" s="7">
        <v>56</v>
      </c>
      <c r="F1341" s="7">
        <v>4</v>
      </c>
      <c r="G1341" s="7">
        <v>0</v>
      </c>
      <c r="H1341" s="7">
        <f t="shared" si="180"/>
        <v>6</v>
      </c>
      <c r="I1341" s="16">
        <f t="shared" si="181"/>
        <v>44982</v>
      </c>
      <c r="J1341" s="17">
        <v>1.2267999999999999</v>
      </c>
      <c r="K1341" s="18">
        <f>G1341*结论【关键目标】!C$27*0.7735*0.001</f>
        <v>0</v>
      </c>
      <c r="L1341" s="5">
        <v>-22806.739219999999</v>
      </c>
      <c r="M1341" s="5">
        <f>ABS(IF(L1341&lt;=0,L1341/耗电量关键数据!$B$6/1000,L1341/耗电量关键数据!$B$5/1000))</f>
        <v>9.1226956880000003</v>
      </c>
      <c r="N1341" s="19">
        <f>耗电量关键数据!$B$14</f>
        <v>1.1688450000000001</v>
      </c>
      <c r="O1341" s="19">
        <f>耗电量关键数据!$B$15</f>
        <v>0.37403039999999999</v>
      </c>
      <c r="P1341" s="19">
        <f t="shared" si="182"/>
        <v>10.665571088000002</v>
      </c>
      <c r="Q1341" s="19">
        <f t="shared" si="186"/>
        <v>10.665571088000002</v>
      </c>
      <c r="R1341" s="20">
        <f t="shared" si="183"/>
        <v>-10.665571088000002</v>
      </c>
      <c r="S1341" s="20">
        <f t="shared" si="187"/>
        <v>10.665571088000002</v>
      </c>
      <c r="T1341" s="20">
        <f>IF((T1340+R1341)&lt;0,0,IF((T1340+R1341)&gt;结论【关键目标】!C$28,结论【关键目标】!C$28,T1340+R1341))</f>
        <v>1.3774167119999987</v>
      </c>
      <c r="U1341" s="19">
        <f>IF((T1340+R1341)&lt;结论【关键目标】!$C$28,0,(发电量计算【计算逻辑页】!R1341+发电量计算【计算逻辑页】!T1340-结论【关键目标】!$C$28))</f>
        <v>0</v>
      </c>
      <c r="V1341" s="5">
        <f t="shared" si="184"/>
        <v>0</v>
      </c>
      <c r="W1341" s="5">
        <f t="shared" si="185"/>
        <v>0</v>
      </c>
      <c r="X1341" s="5">
        <f t="shared" si="188"/>
        <v>1.2077189730815987</v>
      </c>
    </row>
    <row r="1342" spans="1:24" x14ac:dyDescent="0.15">
      <c r="A1342" s="7">
        <v>1341</v>
      </c>
      <c r="B1342" s="7">
        <v>2</v>
      </c>
      <c r="C1342" s="7">
        <v>25</v>
      </c>
      <c r="D1342" s="7">
        <v>21</v>
      </c>
      <c r="E1342" s="7">
        <v>56</v>
      </c>
      <c r="F1342" s="7">
        <v>4.5</v>
      </c>
      <c r="G1342" s="7">
        <v>0</v>
      </c>
      <c r="H1342" s="7">
        <f t="shared" si="180"/>
        <v>6</v>
      </c>
      <c r="I1342" s="16">
        <f t="shared" si="181"/>
        <v>44982</v>
      </c>
      <c r="J1342" s="17">
        <v>1.2267999999999999</v>
      </c>
      <c r="K1342" s="18">
        <f>G1342*结论【关键目标】!C$27*0.7735*0.001</f>
        <v>0</v>
      </c>
      <c r="L1342" s="5">
        <v>-23913.86249</v>
      </c>
      <c r="M1342" s="5">
        <f>ABS(IF(L1342&lt;=0,L1342/耗电量关键数据!$B$6/1000,L1342/耗电量关键数据!$B$5/1000))</f>
        <v>9.5655449959999999</v>
      </c>
      <c r="N1342" s="19">
        <f>耗电量关键数据!$B$14</f>
        <v>1.1688450000000001</v>
      </c>
      <c r="O1342" s="19">
        <f>耗电量关键数据!$B$15</f>
        <v>0.37403039999999999</v>
      </c>
      <c r="P1342" s="19">
        <f t="shared" si="182"/>
        <v>11.108420396000001</v>
      </c>
      <c r="Q1342" s="19">
        <f t="shared" si="186"/>
        <v>11.108420396000001</v>
      </c>
      <c r="R1342" s="20">
        <f t="shared" si="183"/>
        <v>-11.108420396000001</v>
      </c>
      <c r="S1342" s="20">
        <f t="shared" si="187"/>
        <v>11.108420396000001</v>
      </c>
      <c r="T1342" s="20">
        <f>IF((T1341+R1342)&lt;0,0,IF((T1341+R1342)&gt;结论【关键目标】!C$28,结论【关键目标】!C$28,T1341+R1342))</f>
        <v>0</v>
      </c>
      <c r="U1342" s="19">
        <f>IF((T1341+R1342)&lt;结论【关键目标】!$C$28,0,(发电量计算【计算逻辑页】!R1342+发电量计算【计算逻辑页】!T1341-结论【关键目标】!$C$28))</f>
        <v>0</v>
      </c>
      <c r="V1342" s="5">
        <f t="shared" si="184"/>
        <v>0</v>
      </c>
      <c r="W1342" s="5">
        <f t="shared" si="185"/>
        <v>0</v>
      </c>
      <c r="X1342" s="5">
        <f t="shared" si="188"/>
        <v>0</v>
      </c>
    </row>
    <row r="1343" spans="1:24" x14ac:dyDescent="0.15">
      <c r="A1343" s="7">
        <v>1342</v>
      </c>
      <c r="B1343" s="7">
        <v>2</v>
      </c>
      <c r="C1343" s="7">
        <v>25</v>
      </c>
      <c r="D1343" s="7">
        <v>22</v>
      </c>
      <c r="E1343" s="7">
        <v>56</v>
      </c>
      <c r="F1343" s="7">
        <v>3</v>
      </c>
      <c r="G1343" s="7">
        <v>0</v>
      </c>
      <c r="H1343" s="7">
        <f t="shared" si="180"/>
        <v>6</v>
      </c>
      <c r="I1343" s="16">
        <f t="shared" si="181"/>
        <v>44982</v>
      </c>
      <c r="J1343" s="17">
        <v>0.70809999999999995</v>
      </c>
      <c r="K1343" s="18">
        <f>G1343*结论【关键目标】!C$27*0.7735*0.001</f>
        <v>0</v>
      </c>
      <c r="L1343" s="5">
        <v>-24626.865249999999</v>
      </c>
      <c r="M1343" s="5">
        <f>ABS(IF(L1343&lt;=0,L1343/耗电量关键数据!$B$6/1000,L1343/耗电量关键数据!$B$5/1000))</f>
        <v>9.8507461000000003</v>
      </c>
      <c r="N1343" s="19">
        <f>耗电量关键数据!$B$14</f>
        <v>1.1688450000000001</v>
      </c>
      <c r="O1343" s="19">
        <f>耗电量关键数据!$B$15</f>
        <v>0.37403039999999999</v>
      </c>
      <c r="P1343" s="19">
        <f t="shared" si="182"/>
        <v>11.3936215</v>
      </c>
      <c r="Q1343" s="19">
        <f t="shared" si="186"/>
        <v>0</v>
      </c>
      <c r="R1343" s="20">
        <f t="shared" si="183"/>
        <v>0</v>
      </c>
      <c r="S1343" s="20">
        <f t="shared" si="187"/>
        <v>0</v>
      </c>
      <c r="T1343" s="20">
        <f>IF((T1342+R1343)&lt;0,0,IF((T1342+R1343)&gt;结论【关键目标】!C$28,结论【关键目标】!C$28,T1342+R1343))</f>
        <v>0</v>
      </c>
      <c r="U1343" s="19">
        <f>IF((T1342+R1343)&lt;结论【关键目标】!$C$28,0,(发电量计算【计算逻辑页】!R1343+发电量计算【计算逻辑页】!T1342-结论【关键目标】!$C$28))</f>
        <v>0</v>
      </c>
      <c r="V1343" s="5">
        <f t="shared" si="184"/>
        <v>0</v>
      </c>
      <c r="W1343" s="5">
        <f t="shared" si="185"/>
        <v>0</v>
      </c>
      <c r="X1343" s="5">
        <f t="shared" si="188"/>
        <v>0</v>
      </c>
    </row>
    <row r="1344" spans="1:24" x14ac:dyDescent="0.15">
      <c r="A1344" s="7">
        <v>1343</v>
      </c>
      <c r="B1344" s="7">
        <v>2</v>
      </c>
      <c r="C1344" s="7">
        <v>25</v>
      </c>
      <c r="D1344" s="7">
        <v>23</v>
      </c>
      <c r="E1344" s="7">
        <v>56</v>
      </c>
      <c r="F1344" s="7">
        <v>3</v>
      </c>
      <c r="G1344" s="7">
        <v>0</v>
      </c>
      <c r="H1344" s="7">
        <f t="shared" si="180"/>
        <v>6</v>
      </c>
      <c r="I1344" s="16">
        <f t="shared" si="181"/>
        <v>44982</v>
      </c>
      <c r="J1344" s="17">
        <v>0.70809999999999995</v>
      </c>
      <c r="K1344" s="18">
        <f>G1344*结论【关键目标】!C$27*0.7735*0.001</f>
        <v>0</v>
      </c>
      <c r="L1344" s="5">
        <v>-25716.549559999999</v>
      </c>
      <c r="M1344" s="5">
        <f>ABS(IF(L1344&lt;=0,L1344/耗电量关键数据!$B$6/1000,L1344/耗电量关键数据!$B$5/1000))</f>
        <v>10.286619823999999</v>
      </c>
      <c r="N1344" s="19">
        <f>耗电量关键数据!$B$14</f>
        <v>1.1688450000000001</v>
      </c>
      <c r="O1344" s="19">
        <f>耗电量关键数据!$B$15</f>
        <v>0.37403039999999999</v>
      </c>
      <c r="P1344" s="19">
        <f t="shared" si="182"/>
        <v>11.829495224</v>
      </c>
      <c r="Q1344" s="19">
        <f t="shared" si="186"/>
        <v>0</v>
      </c>
      <c r="R1344" s="20">
        <f t="shared" si="183"/>
        <v>0</v>
      </c>
      <c r="S1344" s="20">
        <f t="shared" si="187"/>
        <v>0</v>
      </c>
      <c r="T1344" s="20">
        <f>IF((T1343+R1344)&lt;0,0,IF((T1343+R1344)&gt;结论【关键目标】!C$28,结论【关键目标】!C$28,T1343+R1344))</f>
        <v>0</v>
      </c>
      <c r="U1344" s="19">
        <f>IF((T1343+R1344)&lt;结论【关键目标】!$C$28,0,(发电量计算【计算逻辑页】!R1344+发电量计算【计算逻辑页】!T1343-结论【关键目标】!$C$28))</f>
        <v>0</v>
      </c>
      <c r="V1344" s="5">
        <f t="shared" si="184"/>
        <v>0</v>
      </c>
      <c r="W1344" s="5">
        <f t="shared" si="185"/>
        <v>0</v>
      </c>
      <c r="X1344" s="5">
        <f t="shared" si="188"/>
        <v>0</v>
      </c>
    </row>
    <row r="1345" spans="1:24" x14ac:dyDescent="0.15">
      <c r="A1345" s="7">
        <v>1344</v>
      </c>
      <c r="B1345" s="7">
        <v>2</v>
      </c>
      <c r="C1345" s="7">
        <v>25</v>
      </c>
      <c r="D1345" s="7">
        <v>24</v>
      </c>
      <c r="E1345" s="7">
        <v>56</v>
      </c>
      <c r="F1345" s="7">
        <v>3.2</v>
      </c>
      <c r="G1345" s="7">
        <v>0</v>
      </c>
      <c r="H1345" s="7">
        <f t="shared" si="180"/>
        <v>6</v>
      </c>
      <c r="I1345" s="16">
        <f t="shared" si="181"/>
        <v>44982</v>
      </c>
      <c r="J1345" s="17">
        <v>0.2407</v>
      </c>
      <c r="K1345" s="18">
        <f>G1345*结论【关键目标】!C$27*0.7735*0.001</f>
        <v>0</v>
      </c>
      <c r="L1345" s="5">
        <v>-26588.296999999999</v>
      </c>
      <c r="M1345" s="5">
        <f>ABS(IF(L1345&lt;=0,L1345/耗电量关键数据!$B$6/1000,L1345/耗电量关键数据!$B$5/1000))</f>
        <v>10.635318799999999</v>
      </c>
      <c r="N1345" s="19">
        <f>耗电量关键数据!$B$14</f>
        <v>1.1688450000000001</v>
      </c>
      <c r="O1345" s="19">
        <f>耗电量关键数据!$B$15</f>
        <v>0.37403039999999999</v>
      </c>
      <c r="P1345" s="19">
        <f t="shared" si="182"/>
        <v>12.178194199999998</v>
      </c>
      <c r="Q1345" s="19">
        <f t="shared" si="186"/>
        <v>0</v>
      </c>
      <c r="R1345" s="20">
        <f t="shared" si="183"/>
        <v>0</v>
      </c>
      <c r="S1345" s="20">
        <f t="shared" si="187"/>
        <v>0</v>
      </c>
      <c r="T1345" s="20">
        <f>IF((T1344+R1345)&lt;0,0,IF((T1344+R1345)&gt;结论【关键目标】!C$28,结论【关键目标】!C$28,T1344+R1345))</f>
        <v>0</v>
      </c>
      <c r="U1345" s="19">
        <f>IF((T1344+R1345)&lt;结论【关键目标】!$C$28,0,(发电量计算【计算逻辑页】!R1345+发电量计算【计算逻辑页】!T1344-结论【关键目标】!$C$28))</f>
        <v>0</v>
      </c>
      <c r="V1345" s="5">
        <f t="shared" si="184"/>
        <v>0</v>
      </c>
      <c r="W1345" s="5">
        <f t="shared" si="185"/>
        <v>0</v>
      </c>
      <c r="X1345" s="5">
        <f t="shared" si="188"/>
        <v>0</v>
      </c>
    </row>
    <row r="1346" spans="1:24" x14ac:dyDescent="0.15">
      <c r="A1346" s="7">
        <v>1345</v>
      </c>
      <c r="B1346" s="7">
        <v>2</v>
      </c>
      <c r="C1346" s="7">
        <v>26</v>
      </c>
      <c r="D1346" s="7">
        <v>1</v>
      </c>
      <c r="E1346" s="7">
        <v>57</v>
      </c>
      <c r="F1346" s="7">
        <v>2</v>
      </c>
      <c r="G1346" s="7">
        <v>0</v>
      </c>
      <c r="H1346" s="7">
        <f t="shared" ref="H1346:H1409" si="189">WEEKDAY(I:I,2)</f>
        <v>7</v>
      </c>
      <c r="I1346" s="16">
        <f t="shared" ref="I1346:I1409" si="190">DATE(2023,B1346,C1346)</f>
        <v>44983</v>
      </c>
      <c r="J1346" s="17">
        <v>0.2407</v>
      </c>
      <c r="K1346" s="18">
        <f>G1346*结论【关键目标】!C$27*0.7735*0.001</f>
        <v>0</v>
      </c>
      <c r="L1346" s="5">
        <v>-24027.576349999999</v>
      </c>
      <c r="M1346" s="5">
        <f>ABS(IF(L1346&lt;=0,L1346/耗电量关键数据!$B$6/1000,L1346/耗电量关键数据!$B$5/1000))</f>
        <v>9.6110305399999998</v>
      </c>
      <c r="N1346" s="19">
        <f>耗电量关键数据!$B$14</f>
        <v>1.1688450000000001</v>
      </c>
      <c r="O1346" s="19">
        <f>耗电量关键数据!$B$15</f>
        <v>0.37403039999999999</v>
      </c>
      <c r="P1346" s="19">
        <f t="shared" ref="P1346:P1409" si="191">M1346+N1346+O1346</f>
        <v>11.15390594</v>
      </c>
      <c r="Q1346" s="19">
        <f t="shared" si="186"/>
        <v>0</v>
      </c>
      <c r="R1346" s="20">
        <f t="shared" ref="R1346:R1409" si="192">K1346-Q1346</f>
        <v>0</v>
      </c>
      <c r="S1346" s="20">
        <f t="shared" si="187"/>
        <v>0</v>
      </c>
      <c r="T1346" s="20">
        <f>IF((T1345+R1346)&lt;0,0,IF((T1345+R1346)&gt;结论【关键目标】!C$28,结论【关键目标】!C$28,T1345+R1346))</f>
        <v>0</v>
      </c>
      <c r="U1346" s="19">
        <f>IF((T1345+R1346)&lt;结论【关键目标】!$C$28,0,(发电量计算【计算逻辑页】!R1346+发电量计算【计算逻辑页】!T1345-结论【关键目标】!$C$28))</f>
        <v>0</v>
      </c>
      <c r="V1346" s="5">
        <f t="shared" ref="V1346:V1409" si="193">IF(J1346&gt;0.35,U1346*0.35,0)</f>
        <v>0</v>
      </c>
      <c r="W1346" s="5">
        <f t="shared" ref="W1346:W1409" si="194">IF(P1346&gt;K1346,K1346*J1346,P1346*J1346)</f>
        <v>0</v>
      </c>
      <c r="X1346" s="5">
        <f t="shared" si="188"/>
        <v>0</v>
      </c>
    </row>
    <row r="1347" spans="1:24" x14ac:dyDescent="0.15">
      <c r="A1347" s="7">
        <v>1346</v>
      </c>
      <c r="B1347" s="7">
        <v>2</v>
      </c>
      <c r="C1347" s="7">
        <v>26</v>
      </c>
      <c r="D1347" s="7">
        <v>2</v>
      </c>
      <c r="E1347" s="7">
        <v>57</v>
      </c>
      <c r="F1347" s="7">
        <v>2</v>
      </c>
      <c r="G1347" s="7">
        <v>0</v>
      </c>
      <c r="H1347" s="7">
        <f t="shared" si="189"/>
        <v>7</v>
      </c>
      <c r="I1347" s="16">
        <f t="shared" si="190"/>
        <v>44983</v>
      </c>
      <c r="J1347" s="17">
        <v>0.2407</v>
      </c>
      <c r="K1347" s="18">
        <f>G1347*结论【关键目标】!C$27*0.7735*0.001</f>
        <v>0</v>
      </c>
      <c r="L1347" s="5">
        <v>-25549.404340000001</v>
      </c>
      <c r="M1347" s="5">
        <f>ABS(IF(L1347&lt;=0,L1347/耗电量关键数据!$B$6/1000,L1347/耗电量关键数据!$B$5/1000))</f>
        <v>10.219761736000001</v>
      </c>
      <c r="N1347" s="19">
        <f>耗电量关键数据!$B$14</f>
        <v>1.1688450000000001</v>
      </c>
      <c r="O1347" s="19">
        <f>耗电量关键数据!$B$15</f>
        <v>0.37403039999999999</v>
      </c>
      <c r="P1347" s="19">
        <f t="shared" si="191"/>
        <v>11.762637136</v>
      </c>
      <c r="Q1347" s="19">
        <f t="shared" ref="Q1347:Q1410" si="195">IF(J1347&gt;0.8,P1347,0)</f>
        <v>0</v>
      </c>
      <c r="R1347" s="20">
        <f t="shared" si="192"/>
        <v>0</v>
      </c>
      <c r="S1347" s="20">
        <f t="shared" ref="S1347:S1410" si="196">IF(R1347&lt;0,ABS(R1347),0)</f>
        <v>0</v>
      </c>
      <c r="T1347" s="20">
        <f>IF((T1346+R1347)&lt;0,0,IF((T1346+R1347)&gt;结论【关键目标】!C$28,结论【关键目标】!C$28,T1346+R1347))</f>
        <v>0</v>
      </c>
      <c r="U1347" s="19">
        <f>IF((T1346+R1347)&lt;结论【关键目标】!$C$28,0,(发电量计算【计算逻辑页】!R1347+发电量计算【计算逻辑页】!T1346-结论【关键目标】!$C$28))</f>
        <v>0</v>
      </c>
      <c r="V1347" s="5">
        <f t="shared" si="193"/>
        <v>0</v>
      </c>
      <c r="W1347" s="5">
        <f t="shared" si="194"/>
        <v>0</v>
      </c>
      <c r="X1347" s="5">
        <f t="shared" si="188"/>
        <v>0</v>
      </c>
    </row>
    <row r="1348" spans="1:24" x14ac:dyDescent="0.15">
      <c r="A1348" s="7">
        <v>1347</v>
      </c>
      <c r="B1348" s="7">
        <v>2</v>
      </c>
      <c r="C1348" s="7">
        <v>26</v>
      </c>
      <c r="D1348" s="7">
        <v>3</v>
      </c>
      <c r="E1348" s="7">
        <v>57</v>
      </c>
      <c r="F1348" s="7">
        <v>2.8</v>
      </c>
      <c r="G1348" s="7">
        <v>0</v>
      </c>
      <c r="H1348" s="7">
        <f t="shared" si="189"/>
        <v>7</v>
      </c>
      <c r="I1348" s="16">
        <f t="shared" si="190"/>
        <v>44983</v>
      </c>
      <c r="J1348" s="17">
        <v>0.2407</v>
      </c>
      <c r="K1348" s="18">
        <f>G1348*结论【关键目标】!C$27*0.7735*0.001</f>
        <v>0</v>
      </c>
      <c r="L1348" s="5">
        <v>-27201.156340000001</v>
      </c>
      <c r="M1348" s="5">
        <f>ABS(IF(L1348&lt;=0,L1348/耗电量关键数据!$B$6/1000,L1348/耗电量关键数据!$B$5/1000))</f>
        <v>10.880462536000001</v>
      </c>
      <c r="N1348" s="19">
        <f>耗电量关键数据!$B$14</f>
        <v>1.1688450000000001</v>
      </c>
      <c r="O1348" s="19">
        <f>耗电量关键数据!$B$15</f>
        <v>0.37403039999999999</v>
      </c>
      <c r="P1348" s="19">
        <f t="shared" si="191"/>
        <v>12.423337936000001</v>
      </c>
      <c r="Q1348" s="19">
        <f t="shared" si="195"/>
        <v>0</v>
      </c>
      <c r="R1348" s="20">
        <f t="shared" si="192"/>
        <v>0</v>
      </c>
      <c r="S1348" s="20">
        <f t="shared" si="196"/>
        <v>0</v>
      </c>
      <c r="T1348" s="20">
        <f>IF((T1347+R1348)&lt;0,0,IF((T1347+R1348)&gt;结论【关键目标】!C$28,结论【关键目标】!C$28,T1347+R1348))</f>
        <v>0</v>
      </c>
      <c r="U1348" s="19">
        <f>IF((T1347+R1348)&lt;结论【关键目标】!$C$28,0,(发电量计算【计算逻辑页】!R1348+发电量计算【计算逻辑页】!T1347-结论【关键目标】!$C$28))</f>
        <v>0</v>
      </c>
      <c r="V1348" s="5">
        <f t="shared" si="193"/>
        <v>0</v>
      </c>
      <c r="W1348" s="5">
        <f t="shared" si="194"/>
        <v>0</v>
      </c>
      <c r="X1348" s="5">
        <f t="shared" ref="X1348:X1411" si="197">(J1348-0.35)*IF(T1348&gt;S1348,S1348,T1348)</f>
        <v>0</v>
      </c>
    </row>
    <row r="1349" spans="1:24" x14ac:dyDescent="0.15">
      <c r="A1349" s="7">
        <v>1348</v>
      </c>
      <c r="B1349" s="7">
        <v>2</v>
      </c>
      <c r="C1349" s="7">
        <v>26</v>
      </c>
      <c r="D1349" s="7">
        <v>4</v>
      </c>
      <c r="E1349" s="7">
        <v>57</v>
      </c>
      <c r="F1349" s="7">
        <v>1</v>
      </c>
      <c r="G1349" s="7">
        <v>0</v>
      </c>
      <c r="H1349" s="7">
        <f t="shared" si="189"/>
        <v>7</v>
      </c>
      <c r="I1349" s="16">
        <f t="shared" si="190"/>
        <v>44983</v>
      </c>
      <c r="J1349" s="17">
        <v>0.2407</v>
      </c>
      <c r="K1349" s="18">
        <f>G1349*结论【关键目标】!C$27*0.7735*0.001</f>
        <v>0</v>
      </c>
      <c r="L1349" s="5">
        <v>-28821.66187</v>
      </c>
      <c r="M1349" s="5">
        <f>ABS(IF(L1349&lt;=0,L1349/耗电量关键数据!$B$6/1000,L1349/耗电量关键数据!$B$5/1000))</f>
        <v>11.528664747999999</v>
      </c>
      <c r="N1349" s="19">
        <f>耗电量关键数据!$B$14</f>
        <v>1.1688450000000001</v>
      </c>
      <c r="O1349" s="19">
        <f>耗电量关键数据!$B$15</f>
        <v>0.37403039999999999</v>
      </c>
      <c r="P1349" s="19">
        <f t="shared" si="191"/>
        <v>13.071540147999999</v>
      </c>
      <c r="Q1349" s="19">
        <f t="shared" si="195"/>
        <v>0</v>
      </c>
      <c r="R1349" s="20">
        <f t="shared" si="192"/>
        <v>0</v>
      </c>
      <c r="S1349" s="20">
        <f t="shared" si="196"/>
        <v>0</v>
      </c>
      <c r="T1349" s="20">
        <f>IF((T1348+R1349)&lt;0,0,IF((T1348+R1349)&gt;结论【关键目标】!C$28,结论【关键目标】!C$28,T1348+R1349))</f>
        <v>0</v>
      </c>
      <c r="U1349" s="19">
        <f>IF((T1348+R1349)&lt;结论【关键目标】!$C$28,0,(发电量计算【计算逻辑页】!R1349+发电量计算【计算逻辑页】!T1348-结论【关键目标】!$C$28))</f>
        <v>0</v>
      </c>
      <c r="V1349" s="5">
        <f t="shared" si="193"/>
        <v>0</v>
      </c>
      <c r="W1349" s="5">
        <f t="shared" si="194"/>
        <v>0</v>
      </c>
      <c r="X1349" s="5">
        <f t="shared" si="197"/>
        <v>0</v>
      </c>
    </row>
    <row r="1350" spans="1:24" x14ac:dyDescent="0.15">
      <c r="A1350" s="7">
        <v>1349</v>
      </c>
      <c r="B1350" s="7">
        <v>2</v>
      </c>
      <c r="C1350" s="7">
        <v>26</v>
      </c>
      <c r="D1350" s="7">
        <v>5</v>
      </c>
      <c r="E1350" s="7">
        <v>57</v>
      </c>
      <c r="F1350" s="7">
        <v>1</v>
      </c>
      <c r="G1350" s="7">
        <v>0</v>
      </c>
      <c r="H1350" s="7">
        <f t="shared" si="189"/>
        <v>7</v>
      </c>
      <c r="I1350" s="16">
        <f t="shared" si="190"/>
        <v>44983</v>
      </c>
      <c r="J1350" s="17">
        <v>0.2407</v>
      </c>
      <c r="K1350" s="18">
        <f>G1350*结论【关键目标】!C$27*0.7735*0.001</f>
        <v>0</v>
      </c>
      <c r="L1350" s="5">
        <v>-30386.570400000001</v>
      </c>
      <c r="M1350" s="5">
        <f>ABS(IF(L1350&lt;=0,L1350/耗电量关键数据!$B$6/1000,L1350/耗电量关键数据!$B$5/1000))</f>
        <v>12.15462816</v>
      </c>
      <c r="N1350" s="19">
        <f>耗电量关键数据!$B$14</f>
        <v>1.1688450000000001</v>
      </c>
      <c r="O1350" s="19">
        <f>耗电量关键数据!$B$15</f>
        <v>0.37403039999999999</v>
      </c>
      <c r="P1350" s="19">
        <f t="shared" si="191"/>
        <v>13.697503559999999</v>
      </c>
      <c r="Q1350" s="19">
        <f t="shared" si="195"/>
        <v>0</v>
      </c>
      <c r="R1350" s="20">
        <f t="shared" si="192"/>
        <v>0</v>
      </c>
      <c r="S1350" s="20">
        <f t="shared" si="196"/>
        <v>0</v>
      </c>
      <c r="T1350" s="20">
        <f>IF((T1349+R1350)&lt;0,0,IF((T1349+R1350)&gt;结论【关键目标】!C$28,结论【关键目标】!C$28,T1349+R1350))</f>
        <v>0</v>
      </c>
      <c r="U1350" s="19">
        <f>IF((T1349+R1350)&lt;结论【关键目标】!$C$28,0,(发电量计算【计算逻辑页】!R1350+发电量计算【计算逻辑页】!T1349-结论【关键目标】!$C$28))</f>
        <v>0</v>
      </c>
      <c r="V1350" s="5">
        <f t="shared" si="193"/>
        <v>0</v>
      </c>
      <c r="W1350" s="5">
        <f t="shared" si="194"/>
        <v>0</v>
      </c>
      <c r="X1350" s="5">
        <f t="shared" si="197"/>
        <v>0</v>
      </c>
    </row>
    <row r="1351" spans="1:24" x14ac:dyDescent="0.15">
      <c r="A1351" s="7">
        <v>1350</v>
      </c>
      <c r="B1351" s="7">
        <v>2</v>
      </c>
      <c r="C1351" s="7">
        <v>26</v>
      </c>
      <c r="D1351" s="7">
        <v>6</v>
      </c>
      <c r="E1351" s="7">
        <v>57</v>
      </c>
      <c r="F1351" s="7">
        <v>2.2000000000000002</v>
      </c>
      <c r="G1351" s="7">
        <v>0</v>
      </c>
      <c r="H1351" s="7">
        <f t="shared" si="189"/>
        <v>7</v>
      </c>
      <c r="I1351" s="16">
        <f t="shared" si="190"/>
        <v>44983</v>
      </c>
      <c r="J1351" s="17">
        <v>0.2407</v>
      </c>
      <c r="K1351" s="18">
        <f>G1351*结论【关键目标】!C$27*0.7735*0.001</f>
        <v>0</v>
      </c>
      <c r="L1351" s="5">
        <v>-31413.637340000001</v>
      </c>
      <c r="M1351" s="5">
        <f>ABS(IF(L1351&lt;=0,L1351/耗电量关键数据!$B$6/1000,L1351/耗电量关键数据!$B$5/1000))</f>
        <v>12.565454936</v>
      </c>
      <c r="N1351" s="19">
        <f>耗电量关键数据!$B$14</f>
        <v>1.1688450000000001</v>
      </c>
      <c r="O1351" s="19">
        <f>耗电量关键数据!$B$15</f>
        <v>0.37403039999999999</v>
      </c>
      <c r="P1351" s="19">
        <f t="shared" si="191"/>
        <v>14.108330336</v>
      </c>
      <c r="Q1351" s="19">
        <f t="shared" si="195"/>
        <v>0</v>
      </c>
      <c r="R1351" s="20">
        <f t="shared" si="192"/>
        <v>0</v>
      </c>
      <c r="S1351" s="20">
        <f t="shared" si="196"/>
        <v>0</v>
      </c>
      <c r="T1351" s="20">
        <f>IF((T1350+R1351)&lt;0,0,IF((T1350+R1351)&gt;结论【关键目标】!C$28,结论【关键目标】!C$28,T1350+R1351))</f>
        <v>0</v>
      </c>
      <c r="U1351" s="19">
        <f>IF((T1350+R1351)&lt;结论【关键目标】!$C$28,0,(发电量计算【计算逻辑页】!R1351+发电量计算【计算逻辑页】!T1350-结论【关键目标】!$C$28))</f>
        <v>0</v>
      </c>
      <c r="V1351" s="5">
        <f t="shared" si="193"/>
        <v>0</v>
      </c>
      <c r="W1351" s="5">
        <f t="shared" si="194"/>
        <v>0</v>
      </c>
      <c r="X1351" s="5">
        <f t="shared" si="197"/>
        <v>0</v>
      </c>
    </row>
    <row r="1352" spans="1:24" x14ac:dyDescent="0.15">
      <c r="A1352" s="7">
        <v>1351</v>
      </c>
      <c r="B1352" s="7">
        <v>2</v>
      </c>
      <c r="C1352" s="7">
        <v>26</v>
      </c>
      <c r="D1352" s="7">
        <v>7</v>
      </c>
      <c r="E1352" s="7">
        <v>57</v>
      </c>
      <c r="F1352" s="7">
        <v>1</v>
      </c>
      <c r="G1352" s="7">
        <v>55.4</v>
      </c>
      <c r="H1352" s="7">
        <f t="shared" si="189"/>
        <v>7</v>
      </c>
      <c r="I1352" s="16">
        <f t="shared" si="190"/>
        <v>44983</v>
      </c>
      <c r="J1352" s="17">
        <v>0.2407</v>
      </c>
      <c r="K1352" s="18">
        <f>G1352*结论【关键目标】!C$27*0.7735*0.001</f>
        <v>5.1422280000000002</v>
      </c>
      <c r="L1352" s="5">
        <v>-27003.882030000001</v>
      </c>
      <c r="M1352" s="5">
        <f>ABS(IF(L1352&lt;=0,L1352/耗电量关键数据!$B$6/1000,L1352/耗电量关键数据!$B$5/1000))</f>
        <v>10.801552812000001</v>
      </c>
      <c r="N1352" s="19">
        <f>耗电量关键数据!$B$14</f>
        <v>1.1688450000000001</v>
      </c>
      <c r="O1352" s="19">
        <f>耗电量关键数据!$B$15</f>
        <v>0.37403039999999999</v>
      </c>
      <c r="P1352" s="19">
        <f t="shared" si="191"/>
        <v>12.344428212000002</v>
      </c>
      <c r="Q1352" s="19">
        <f t="shared" si="195"/>
        <v>0</v>
      </c>
      <c r="R1352" s="20">
        <f t="shared" si="192"/>
        <v>5.1422280000000002</v>
      </c>
      <c r="S1352" s="20">
        <f t="shared" si="196"/>
        <v>0</v>
      </c>
      <c r="T1352" s="20">
        <f>IF((T1351+R1352)&lt;0,0,IF((T1351+R1352)&gt;结论【关键目标】!C$28,结论【关键目标】!C$28,T1351+R1352))</f>
        <v>5.1422280000000002</v>
      </c>
      <c r="U1352" s="19">
        <f>IF((T1351+R1352)&lt;结论【关键目标】!$C$28,0,(发电量计算【计算逻辑页】!R1352+发电量计算【计算逻辑页】!T1351-结论【关键目标】!$C$28))</f>
        <v>0</v>
      </c>
      <c r="V1352" s="5">
        <f t="shared" si="193"/>
        <v>0</v>
      </c>
      <c r="W1352" s="5">
        <f t="shared" si="194"/>
        <v>1.2377342796000002</v>
      </c>
      <c r="X1352" s="5">
        <f t="shared" si="197"/>
        <v>0</v>
      </c>
    </row>
    <row r="1353" spans="1:24" x14ac:dyDescent="0.15">
      <c r="A1353" s="7">
        <v>1352</v>
      </c>
      <c r="B1353" s="7">
        <v>2</v>
      </c>
      <c r="C1353" s="7">
        <v>26</v>
      </c>
      <c r="D1353" s="7">
        <v>8</v>
      </c>
      <c r="E1353" s="7">
        <v>57</v>
      </c>
      <c r="F1353" s="7">
        <v>0</v>
      </c>
      <c r="G1353" s="7">
        <v>176.6</v>
      </c>
      <c r="H1353" s="7">
        <f t="shared" si="189"/>
        <v>7</v>
      </c>
      <c r="I1353" s="16">
        <f t="shared" si="190"/>
        <v>44983</v>
      </c>
      <c r="J1353" s="17">
        <v>0.70809999999999995</v>
      </c>
      <c r="K1353" s="18">
        <f>G1353*结论【关键目标】!C$27*0.7735*0.001</f>
        <v>16.392011999999998</v>
      </c>
      <c r="L1353" s="5">
        <v>-24979.400409999998</v>
      </c>
      <c r="M1353" s="5">
        <f>ABS(IF(L1353&lt;=0,L1353/耗电量关键数据!$B$6/1000,L1353/耗电量关键数据!$B$5/1000))</f>
        <v>9.9917601639999987</v>
      </c>
      <c r="N1353" s="19">
        <f>耗电量关键数据!$B$14</f>
        <v>1.1688450000000001</v>
      </c>
      <c r="O1353" s="19">
        <f>耗电量关键数据!$B$15</f>
        <v>0.37403039999999999</v>
      </c>
      <c r="P1353" s="19">
        <f t="shared" si="191"/>
        <v>11.534635564</v>
      </c>
      <c r="Q1353" s="19">
        <f t="shared" si="195"/>
        <v>0</v>
      </c>
      <c r="R1353" s="20">
        <f t="shared" si="192"/>
        <v>16.392011999999998</v>
      </c>
      <c r="S1353" s="20">
        <f t="shared" si="196"/>
        <v>0</v>
      </c>
      <c r="T1353" s="20">
        <f>IF((T1352+R1353)&lt;0,0,IF((T1352+R1353)&gt;结论【关键目标】!C$28,结论【关键目标】!C$28,T1352+R1353))</f>
        <v>21.534239999999997</v>
      </c>
      <c r="U1353" s="19">
        <f>IF((T1352+R1353)&lt;结论【关键目标】!$C$28,0,(发电量计算【计算逻辑页】!R1353+发电量计算【计算逻辑页】!T1352-结论【关键目标】!$C$28))</f>
        <v>0</v>
      </c>
      <c r="V1353" s="5">
        <f t="shared" si="193"/>
        <v>0</v>
      </c>
      <c r="W1353" s="5">
        <f t="shared" si="194"/>
        <v>8.1676754428683989</v>
      </c>
      <c r="X1353" s="5">
        <f t="shared" si="197"/>
        <v>0</v>
      </c>
    </row>
    <row r="1354" spans="1:24" x14ac:dyDescent="0.15">
      <c r="A1354" s="7">
        <v>1353</v>
      </c>
      <c r="B1354" s="7">
        <v>2</v>
      </c>
      <c r="C1354" s="7">
        <v>26</v>
      </c>
      <c r="D1354" s="7">
        <v>9</v>
      </c>
      <c r="E1354" s="7">
        <v>57</v>
      </c>
      <c r="F1354" s="7">
        <v>0.8</v>
      </c>
      <c r="G1354" s="7">
        <v>260.8</v>
      </c>
      <c r="H1354" s="7">
        <f t="shared" si="189"/>
        <v>7</v>
      </c>
      <c r="I1354" s="16">
        <f t="shared" si="190"/>
        <v>44983</v>
      </c>
      <c r="J1354" s="17">
        <v>0.70809999999999995</v>
      </c>
      <c r="K1354" s="18">
        <f>G1354*结论【关键目标】!C$27*0.7735*0.001</f>
        <v>24.207456000000001</v>
      </c>
      <c r="L1354" s="5">
        <v>-4406.1595779999998</v>
      </c>
      <c r="M1354" s="5">
        <f>ABS(IF(L1354&lt;=0,L1354/耗电量关键数据!$B$6/1000,L1354/耗电量关键数据!$B$5/1000))</f>
        <v>1.7624638312000001</v>
      </c>
      <c r="N1354" s="19">
        <f>耗电量关键数据!$B$14</f>
        <v>1.1688450000000001</v>
      </c>
      <c r="O1354" s="19">
        <f>耗电量关键数据!$B$15</f>
        <v>0.37403039999999999</v>
      </c>
      <c r="P1354" s="19">
        <f t="shared" si="191"/>
        <v>3.3053392312000001</v>
      </c>
      <c r="Q1354" s="19">
        <f t="shared" si="195"/>
        <v>0</v>
      </c>
      <c r="R1354" s="20">
        <f t="shared" si="192"/>
        <v>24.207456000000001</v>
      </c>
      <c r="S1354" s="20">
        <f t="shared" si="196"/>
        <v>0</v>
      </c>
      <c r="T1354" s="20">
        <f>IF((T1353+R1354)&lt;0,0,IF((T1353+R1354)&gt;结论【关键目标】!C$28,结论【关键目标】!C$28,T1353+R1354))</f>
        <v>22</v>
      </c>
      <c r="U1354" s="19">
        <f>IF((T1353+R1354)&lt;结论【关键目标】!$C$28,0,(发电量计算【计算逻辑页】!R1354+发电量计算【计算逻辑页】!T1353-结论【关键目标】!$C$28))</f>
        <v>23.741695999999997</v>
      </c>
      <c r="V1354" s="5">
        <f t="shared" si="193"/>
        <v>8.3095935999999995</v>
      </c>
      <c r="W1354" s="5">
        <f t="shared" si="194"/>
        <v>2.3405107096127198</v>
      </c>
      <c r="X1354" s="5">
        <f t="shared" si="197"/>
        <v>0</v>
      </c>
    </row>
    <row r="1355" spans="1:24" x14ac:dyDescent="0.15">
      <c r="A1355" s="7">
        <v>1354</v>
      </c>
      <c r="B1355" s="7">
        <v>2</v>
      </c>
      <c r="C1355" s="7">
        <v>26</v>
      </c>
      <c r="D1355" s="7">
        <v>10</v>
      </c>
      <c r="E1355" s="7">
        <v>57</v>
      </c>
      <c r="F1355" s="7">
        <v>1</v>
      </c>
      <c r="G1355" s="7">
        <v>393.8</v>
      </c>
      <c r="H1355" s="7">
        <f t="shared" si="189"/>
        <v>7</v>
      </c>
      <c r="I1355" s="16">
        <f t="shared" si="190"/>
        <v>44983</v>
      </c>
      <c r="J1355" s="17">
        <v>0.70809999999999995</v>
      </c>
      <c r="K1355" s="18">
        <f>G1355*结论【关键目标】!C$27*0.7735*0.001</f>
        <v>36.552515999999997</v>
      </c>
      <c r="L1355" s="5">
        <v>0</v>
      </c>
      <c r="M1355" s="5">
        <f>ABS(IF(L1355&lt;=0,L1355/耗电量关键数据!$B$6/1000,L1355/耗电量关键数据!$B$5/1000))</f>
        <v>0</v>
      </c>
      <c r="N1355" s="19">
        <f>耗电量关键数据!$B$14</f>
        <v>1.1688450000000001</v>
      </c>
      <c r="O1355" s="19">
        <f>耗电量关键数据!$B$15</f>
        <v>0.37403039999999999</v>
      </c>
      <c r="P1355" s="19">
        <f t="shared" si="191"/>
        <v>1.5428754000000002</v>
      </c>
      <c r="Q1355" s="19">
        <f t="shared" si="195"/>
        <v>0</v>
      </c>
      <c r="R1355" s="20">
        <f t="shared" si="192"/>
        <v>36.552515999999997</v>
      </c>
      <c r="S1355" s="20">
        <f t="shared" si="196"/>
        <v>0</v>
      </c>
      <c r="T1355" s="20">
        <f>IF((T1354+R1355)&lt;0,0,IF((T1354+R1355)&gt;结论【关键目标】!C$28,结论【关键目标】!C$28,T1354+R1355))</f>
        <v>22</v>
      </c>
      <c r="U1355" s="19">
        <f>IF((T1354+R1355)&lt;结论【关键目标】!$C$28,0,(发电量计算【计算逻辑页】!R1355+发电量计算【计算逻辑页】!T1354-结论【关键目标】!$C$28))</f>
        <v>36.552515999999997</v>
      </c>
      <c r="V1355" s="5">
        <f t="shared" si="193"/>
        <v>12.793380599999999</v>
      </c>
      <c r="W1355" s="5">
        <f t="shared" si="194"/>
        <v>1.0925100707400002</v>
      </c>
      <c r="X1355" s="5">
        <f t="shared" si="197"/>
        <v>0</v>
      </c>
    </row>
    <row r="1356" spans="1:24" x14ac:dyDescent="0.15">
      <c r="A1356" s="7">
        <v>1355</v>
      </c>
      <c r="B1356" s="7">
        <v>2</v>
      </c>
      <c r="C1356" s="7">
        <v>26</v>
      </c>
      <c r="D1356" s="7">
        <v>11</v>
      </c>
      <c r="E1356" s="7">
        <v>57</v>
      </c>
      <c r="F1356" s="7">
        <v>1</v>
      </c>
      <c r="G1356" s="7">
        <v>464.8</v>
      </c>
      <c r="H1356" s="7">
        <f t="shared" si="189"/>
        <v>7</v>
      </c>
      <c r="I1356" s="16">
        <f t="shared" si="190"/>
        <v>44983</v>
      </c>
      <c r="J1356" s="17">
        <v>1.2267999999999999</v>
      </c>
      <c r="K1356" s="18">
        <f>G1356*结论【关键目标】!C$27*0.7735*0.001</f>
        <v>43.142735999999999</v>
      </c>
      <c r="L1356" s="5">
        <v>0</v>
      </c>
      <c r="M1356" s="5">
        <f>ABS(IF(L1356&lt;=0,L1356/耗电量关键数据!$B$6/1000,L1356/耗电量关键数据!$B$5/1000))</f>
        <v>0</v>
      </c>
      <c r="N1356" s="19">
        <f>耗电量关键数据!$B$14</f>
        <v>1.1688450000000001</v>
      </c>
      <c r="O1356" s="19">
        <f>耗电量关键数据!$B$15</f>
        <v>0.37403039999999999</v>
      </c>
      <c r="P1356" s="19">
        <f t="shared" si="191"/>
        <v>1.5428754000000002</v>
      </c>
      <c r="Q1356" s="19">
        <f t="shared" si="195"/>
        <v>1.5428754000000002</v>
      </c>
      <c r="R1356" s="20">
        <f t="shared" si="192"/>
        <v>41.5998606</v>
      </c>
      <c r="S1356" s="20">
        <f t="shared" si="196"/>
        <v>0</v>
      </c>
      <c r="T1356" s="20">
        <f>IF((T1355+R1356)&lt;0,0,IF((T1355+R1356)&gt;结论【关键目标】!C$28,结论【关键目标】!C$28,T1355+R1356))</f>
        <v>22</v>
      </c>
      <c r="U1356" s="19">
        <f>IF((T1355+R1356)&lt;结论【关键目标】!$C$28,0,(发电量计算【计算逻辑页】!R1356+发电量计算【计算逻辑页】!T1355-结论【关键目标】!$C$28))</f>
        <v>41.5998606</v>
      </c>
      <c r="V1356" s="5">
        <f t="shared" si="193"/>
        <v>14.559951209999999</v>
      </c>
      <c r="W1356" s="5">
        <f t="shared" si="194"/>
        <v>1.89279954072</v>
      </c>
      <c r="X1356" s="5">
        <f t="shared" si="197"/>
        <v>0</v>
      </c>
    </row>
    <row r="1357" spans="1:24" x14ac:dyDescent="0.15">
      <c r="A1357" s="7">
        <v>1356</v>
      </c>
      <c r="B1357" s="7">
        <v>2</v>
      </c>
      <c r="C1357" s="7">
        <v>26</v>
      </c>
      <c r="D1357" s="7">
        <v>12</v>
      </c>
      <c r="E1357" s="7">
        <v>57</v>
      </c>
      <c r="F1357" s="7">
        <v>1.9</v>
      </c>
      <c r="G1357" s="7">
        <v>515.29999999999995</v>
      </c>
      <c r="H1357" s="7">
        <f t="shared" si="189"/>
        <v>7</v>
      </c>
      <c r="I1357" s="16">
        <f t="shared" si="190"/>
        <v>44983</v>
      </c>
      <c r="J1357" s="17">
        <v>1.2267999999999999</v>
      </c>
      <c r="K1357" s="18">
        <f>G1357*结论【关键目标】!C$27*0.7735*0.001</f>
        <v>47.830145999999992</v>
      </c>
      <c r="L1357" s="5">
        <v>0</v>
      </c>
      <c r="M1357" s="5">
        <f>ABS(IF(L1357&lt;=0,L1357/耗电量关键数据!$B$6/1000,L1357/耗电量关键数据!$B$5/1000))</f>
        <v>0</v>
      </c>
      <c r="N1357" s="19">
        <f>耗电量关键数据!$B$14</f>
        <v>1.1688450000000001</v>
      </c>
      <c r="O1357" s="19">
        <f>耗电量关键数据!$B$15</f>
        <v>0.37403039999999999</v>
      </c>
      <c r="P1357" s="19">
        <f t="shared" si="191"/>
        <v>1.5428754000000002</v>
      </c>
      <c r="Q1357" s="19">
        <f t="shared" si="195"/>
        <v>1.5428754000000002</v>
      </c>
      <c r="R1357" s="20">
        <f t="shared" si="192"/>
        <v>46.287270599999992</v>
      </c>
      <c r="S1357" s="20">
        <f t="shared" si="196"/>
        <v>0</v>
      </c>
      <c r="T1357" s="20">
        <f>IF((T1356+R1357)&lt;0,0,IF((T1356+R1357)&gt;结论【关键目标】!C$28,结论【关键目标】!C$28,T1356+R1357))</f>
        <v>22</v>
      </c>
      <c r="U1357" s="19">
        <f>IF((T1356+R1357)&lt;结论【关键目标】!$C$28,0,(发电量计算【计算逻辑页】!R1357+发电量计算【计算逻辑页】!T1356-结论【关键目标】!$C$28))</f>
        <v>46.287270599999999</v>
      </c>
      <c r="V1357" s="5">
        <f t="shared" si="193"/>
        <v>16.200544709999999</v>
      </c>
      <c r="W1357" s="5">
        <f t="shared" si="194"/>
        <v>1.89279954072</v>
      </c>
      <c r="X1357" s="5">
        <f t="shared" si="197"/>
        <v>0</v>
      </c>
    </row>
    <row r="1358" spans="1:24" x14ac:dyDescent="0.15">
      <c r="A1358" s="7">
        <v>1357</v>
      </c>
      <c r="B1358" s="7">
        <v>2</v>
      </c>
      <c r="C1358" s="7">
        <v>26</v>
      </c>
      <c r="D1358" s="7">
        <v>13</v>
      </c>
      <c r="E1358" s="7">
        <v>57</v>
      </c>
      <c r="F1358" s="7">
        <v>2</v>
      </c>
      <c r="G1358" s="7">
        <v>463</v>
      </c>
      <c r="H1358" s="7">
        <f t="shared" si="189"/>
        <v>7</v>
      </c>
      <c r="I1358" s="16">
        <f t="shared" si="190"/>
        <v>44983</v>
      </c>
      <c r="J1358" s="17">
        <v>1.2267999999999999</v>
      </c>
      <c r="K1358" s="18">
        <f>G1358*结论【关键目标】!C$27*0.7735*0.001</f>
        <v>42.975659999999998</v>
      </c>
      <c r="L1358" s="5">
        <v>0</v>
      </c>
      <c r="M1358" s="5">
        <f>ABS(IF(L1358&lt;=0,L1358/耗电量关键数据!$B$6/1000,L1358/耗电量关键数据!$B$5/1000))</f>
        <v>0</v>
      </c>
      <c r="N1358" s="19">
        <f>耗电量关键数据!$B$14</f>
        <v>1.1688450000000001</v>
      </c>
      <c r="O1358" s="19">
        <f>耗电量关键数据!$B$15</f>
        <v>0.37403039999999999</v>
      </c>
      <c r="P1358" s="19">
        <f t="shared" si="191"/>
        <v>1.5428754000000002</v>
      </c>
      <c r="Q1358" s="19">
        <f t="shared" si="195"/>
        <v>1.5428754000000002</v>
      </c>
      <c r="R1358" s="20">
        <f t="shared" si="192"/>
        <v>41.432784599999998</v>
      </c>
      <c r="S1358" s="20">
        <f t="shared" si="196"/>
        <v>0</v>
      </c>
      <c r="T1358" s="20">
        <f>IF((T1357+R1358)&lt;0,0,IF((T1357+R1358)&gt;结论【关键目标】!C$28,结论【关键目标】!C$28,T1357+R1358))</f>
        <v>22</v>
      </c>
      <c r="U1358" s="19">
        <f>IF((T1357+R1358)&lt;结论【关键目标】!$C$28,0,(发电量计算【计算逻辑页】!R1358+发电量计算【计算逻辑页】!T1357-结论【关键目标】!$C$28))</f>
        <v>41.432784599999998</v>
      </c>
      <c r="V1358" s="5">
        <f t="shared" si="193"/>
        <v>14.501474609999999</v>
      </c>
      <c r="W1358" s="5">
        <f t="shared" si="194"/>
        <v>1.89279954072</v>
      </c>
      <c r="X1358" s="5">
        <f t="shared" si="197"/>
        <v>0</v>
      </c>
    </row>
    <row r="1359" spans="1:24" x14ac:dyDescent="0.15">
      <c r="A1359" s="7">
        <v>1358</v>
      </c>
      <c r="B1359" s="7">
        <v>2</v>
      </c>
      <c r="C1359" s="7">
        <v>26</v>
      </c>
      <c r="D1359" s="7">
        <v>14</v>
      </c>
      <c r="E1359" s="7">
        <v>57</v>
      </c>
      <c r="F1359" s="7">
        <v>2</v>
      </c>
      <c r="G1359" s="7">
        <v>390.9</v>
      </c>
      <c r="H1359" s="7">
        <f t="shared" si="189"/>
        <v>7</v>
      </c>
      <c r="I1359" s="16">
        <f t="shared" si="190"/>
        <v>44983</v>
      </c>
      <c r="J1359" s="17">
        <v>1.2267999999999999</v>
      </c>
      <c r="K1359" s="18">
        <f>G1359*结论【关键目标】!C$27*0.7735*0.001</f>
        <v>36.283337999999993</v>
      </c>
      <c r="L1359" s="5">
        <v>0</v>
      </c>
      <c r="M1359" s="5">
        <f>ABS(IF(L1359&lt;=0,L1359/耗电量关键数据!$B$6/1000,L1359/耗电量关键数据!$B$5/1000))</f>
        <v>0</v>
      </c>
      <c r="N1359" s="19">
        <f>耗电量关键数据!$B$14</f>
        <v>1.1688450000000001</v>
      </c>
      <c r="O1359" s="19">
        <f>耗电量关键数据!$B$15</f>
        <v>0.37403039999999999</v>
      </c>
      <c r="P1359" s="19">
        <f t="shared" si="191"/>
        <v>1.5428754000000002</v>
      </c>
      <c r="Q1359" s="19">
        <f t="shared" si="195"/>
        <v>1.5428754000000002</v>
      </c>
      <c r="R1359" s="20">
        <f t="shared" si="192"/>
        <v>34.740462599999994</v>
      </c>
      <c r="S1359" s="20">
        <f t="shared" si="196"/>
        <v>0</v>
      </c>
      <c r="T1359" s="20">
        <f>IF((T1358+R1359)&lt;0,0,IF((T1358+R1359)&gt;结论【关键目标】!C$28,结论【关键目标】!C$28,T1358+R1359))</f>
        <v>22</v>
      </c>
      <c r="U1359" s="19">
        <f>IF((T1358+R1359)&lt;结论【关键目标】!$C$28,0,(发电量计算【计算逻辑页】!R1359+发电量计算【计算逻辑页】!T1358-结论【关键目标】!$C$28))</f>
        <v>34.740462599999994</v>
      </c>
      <c r="V1359" s="5">
        <f t="shared" si="193"/>
        <v>12.159161909999996</v>
      </c>
      <c r="W1359" s="5">
        <f t="shared" si="194"/>
        <v>1.89279954072</v>
      </c>
      <c r="X1359" s="5">
        <f t="shared" si="197"/>
        <v>0</v>
      </c>
    </row>
    <row r="1360" spans="1:24" x14ac:dyDescent="0.15">
      <c r="A1360" s="7">
        <v>1359</v>
      </c>
      <c r="B1360" s="7">
        <v>2</v>
      </c>
      <c r="C1360" s="7">
        <v>26</v>
      </c>
      <c r="D1360" s="7">
        <v>15</v>
      </c>
      <c r="E1360" s="7">
        <v>57</v>
      </c>
      <c r="F1360" s="7">
        <v>2.9</v>
      </c>
      <c r="G1360" s="7">
        <v>334.3</v>
      </c>
      <c r="H1360" s="7">
        <f t="shared" si="189"/>
        <v>7</v>
      </c>
      <c r="I1360" s="16">
        <f t="shared" si="190"/>
        <v>44983</v>
      </c>
      <c r="J1360" s="17">
        <v>1.2267999999999999</v>
      </c>
      <c r="K1360" s="18">
        <f>G1360*结论【关键目标】!C$27*0.7735*0.001</f>
        <v>31.029726</v>
      </c>
      <c r="L1360" s="5">
        <v>0</v>
      </c>
      <c r="M1360" s="5">
        <f>ABS(IF(L1360&lt;=0,L1360/耗电量关键数据!$B$6/1000,L1360/耗电量关键数据!$B$5/1000))</f>
        <v>0</v>
      </c>
      <c r="N1360" s="19">
        <f>耗电量关键数据!$B$14</f>
        <v>1.1688450000000001</v>
      </c>
      <c r="O1360" s="19">
        <f>耗电量关键数据!$B$15</f>
        <v>0.37403039999999999</v>
      </c>
      <c r="P1360" s="19">
        <f t="shared" si="191"/>
        <v>1.5428754000000002</v>
      </c>
      <c r="Q1360" s="19">
        <f t="shared" si="195"/>
        <v>1.5428754000000002</v>
      </c>
      <c r="R1360" s="20">
        <f t="shared" si="192"/>
        <v>29.4868506</v>
      </c>
      <c r="S1360" s="20">
        <f t="shared" si="196"/>
        <v>0</v>
      </c>
      <c r="T1360" s="20">
        <f>IF((T1359+R1360)&lt;0,0,IF((T1359+R1360)&gt;结论【关键目标】!C$28,结论【关键目标】!C$28,T1359+R1360))</f>
        <v>22</v>
      </c>
      <c r="U1360" s="19">
        <f>IF((T1359+R1360)&lt;结论【关键目标】!$C$28,0,(发电量计算【计算逻辑页】!R1360+发电量计算【计算逻辑页】!T1359-结论【关键目标】!$C$28))</f>
        <v>29.486850599999997</v>
      </c>
      <c r="V1360" s="5">
        <f t="shared" si="193"/>
        <v>10.320397709999998</v>
      </c>
      <c r="W1360" s="5">
        <f t="shared" si="194"/>
        <v>1.89279954072</v>
      </c>
      <c r="X1360" s="5">
        <f t="shared" si="197"/>
        <v>0</v>
      </c>
    </row>
    <row r="1361" spans="1:24" x14ac:dyDescent="0.15">
      <c r="A1361" s="7">
        <v>1360</v>
      </c>
      <c r="B1361" s="7">
        <v>2</v>
      </c>
      <c r="C1361" s="7">
        <v>26</v>
      </c>
      <c r="D1361" s="7">
        <v>16</v>
      </c>
      <c r="E1361" s="7">
        <v>57</v>
      </c>
      <c r="F1361" s="7">
        <v>3</v>
      </c>
      <c r="G1361" s="7">
        <v>164.7</v>
      </c>
      <c r="H1361" s="7">
        <f t="shared" si="189"/>
        <v>7</v>
      </c>
      <c r="I1361" s="16">
        <f t="shared" si="190"/>
        <v>44983</v>
      </c>
      <c r="J1361" s="17">
        <v>0.70809999999999995</v>
      </c>
      <c r="K1361" s="18">
        <f>G1361*结论【关键目标】!C$27*0.7735*0.001</f>
        <v>15.287454</v>
      </c>
      <c r="L1361" s="5">
        <v>0</v>
      </c>
      <c r="M1361" s="5">
        <f>ABS(IF(L1361&lt;=0,L1361/耗电量关键数据!$B$6/1000,L1361/耗电量关键数据!$B$5/1000))</f>
        <v>0</v>
      </c>
      <c r="N1361" s="19">
        <f>耗电量关键数据!$B$14</f>
        <v>1.1688450000000001</v>
      </c>
      <c r="O1361" s="19">
        <f>耗电量关键数据!$B$15</f>
        <v>0.37403039999999999</v>
      </c>
      <c r="P1361" s="19">
        <f t="shared" si="191"/>
        <v>1.5428754000000002</v>
      </c>
      <c r="Q1361" s="19">
        <f t="shared" si="195"/>
        <v>0</v>
      </c>
      <c r="R1361" s="20">
        <f t="shared" si="192"/>
        <v>15.287454</v>
      </c>
      <c r="S1361" s="20">
        <f t="shared" si="196"/>
        <v>0</v>
      </c>
      <c r="T1361" s="20">
        <f>IF((T1360+R1361)&lt;0,0,IF((T1360+R1361)&gt;结论【关键目标】!C$28,结论【关键目标】!C$28,T1360+R1361))</f>
        <v>22</v>
      </c>
      <c r="U1361" s="19">
        <f>IF((T1360+R1361)&lt;结论【关键目标】!$C$28,0,(发电量计算【计算逻辑页】!R1361+发电量计算【计算逻辑页】!T1360-结论【关键目标】!$C$28))</f>
        <v>15.287453999999997</v>
      </c>
      <c r="V1361" s="5">
        <f t="shared" si="193"/>
        <v>5.3506088999999983</v>
      </c>
      <c r="W1361" s="5">
        <f t="shared" si="194"/>
        <v>1.0925100707400002</v>
      </c>
      <c r="X1361" s="5">
        <f t="shared" si="197"/>
        <v>0</v>
      </c>
    </row>
    <row r="1362" spans="1:24" x14ac:dyDescent="0.15">
      <c r="A1362" s="7">
        <v>1361</v>
      </c>
      <c r="B1362" s="7">
        <v>2</v>
      </c>
      <c r="C1362" s="7">
        <v>26</v>
      </c>
      <c r="D1362" s="7">
        <v>17</v>
      </c>
      <c r="E1362" s="7">
        <v>57</v>
      </c>
      <c r="F1362" s="7">
        <v>3</v>
      </c>
      <c r="G1362" s="7">
        <v>0.2</v>
      </c>
      <c r="H1362" s="7">
        <f t="shared" si="189"/>
        <v>7</v>
      </c>
      <c r="I1362" s="16">
        <f t="shared" si="190"/>
        <v>44983</v>
      </c>
      <c r="J1362" s="17">
        <v>0.70809999999999995</v>
      </c>
      <c r="K1362" s="18">
        <f>G1362*结论【关键目标】!C$27*0.7735*0.001</f>
        <v>1.8564000000000001E-2</v>
      </c>
      <c r="L1362" s="5">
        <v>0</v>
      </c>
      <c r="M1362" s="5">
        <f>ABS(IF(L1362&lt;=0,L1362/耗电量关键数据!$B$6/1000,L1362/耗电量关键数据!$B$5/1000))</f>
        <v>0</v>
      </c>
      <c r="N1362" s="19">
        <f>耗电量关键数据!$B$14</f>
        <v>1.1688450000000001</v>
      </c>
      <c r="O1362" s="19">
        <f>耗电量关键数据!$B$15</f>
        <v>0.37403039999999999</v>
      </c>
      <c r="P1362" s="19">
        <f t="shared" si="191"/>
        <v>1.5428754000000002</v>
      </c>
      <c r="Q1362" s="19">
        <f t="shared" si="195"/>
        <v>0</v>
      </c>
      <c r="R1362" s="20">
        <f t="shared" si="192"/>
        <v>1.8564000000000001E-2</v>
      </c>
      <c r="S1362" s="20">
        <f t="shared" si="196"/>
        <v>0</v>
      </c>
      <c r="T1362" s="20">
        <f>IF((T1361+R1362)&lt;0,0,IF((T1361+R1362)&gt;结论【关键目标】!C$28,结论【关键目标】!C$28,T1361+R1362))</f>
        <v>22</v>
      </c>
      <c r="U1362" s="19">
        <f>IF((T1361+R1362)&lt;结论【关键目标】!$C$28,0,(发电量计算【计算逻辑页】!R1362+发电量计算【计算逻辑页】!T1361-结论【关键目标】!$C$28))</f>
        <v>1.8564000000001357E-2</v>
      </c>
      <c r="V1362" s="5">
        <f t="shared" si="193"/>
        <v>6.4974000000004748E-3</v>
      </c>
      <c r="W1362" s="5">
        <f t="shared" si="194"/>
        <v>1.3145168399999999E-2</v>
      </c>
      <c r="X1362" s="5">
        <f t="shared" si="197"/>
        <v>0</v>
      </c>
    </row>
    <row r="1363" spans="1:24" x14ac:dyDescent="0.15">
      <c r="A1363" s="7">
        <v>1362</v>
      </c>
      <c r="B1363" s="7">
        <v>2</v>
      </c>
      <c r="C1363" s="7">
        <v>26</v>
      </c>
      <c r="D1363" s="7">
        <v>18</v>
      </c>
      <c r="E1363" s="7">
        <v>57</v>
      </c>
      <c r="F1363" s="7">
        <v>3.2</v>
      </c>
      <c r="G1363" s="7">
        <v>0</v>
      </c>
      <c r="H1363" s="7">
        <f t="shared" si="189"/>
        <v>7</v>
      </c>
      <c r="I1363" s="16">
        <f t="shared" si="190"/>
        <v>44983</v>
      </c>
      <c r="J1363" s="17">
        <v>0.70809999999999995</v>
      </c>
      <c r="K1363" s="18">
        <f>G1363*结论【关键目标】!C$27*0.7735*0.001</f>
        <v>0</v>
      </c>
      <c r="L1363" s="5">
        <v>-11511.91115</v>
      </c>
      <c r="M1363" s="5">
        <f>ABS(IF(L1363&lt;=0,L1363/耗电量关键数据!$B$6/1000,L1363/耗电量关键数据!$B$5/1000))</f>
        <v>4.6047644600000002</v>
      </c>
      <c r="N1363" s="19">
        <f>耗电量关键数据!$B$14</f>
        <v>1.1688450000000001</v>
      </c>
      <c r="O1363" s="19">
        <f>耗电量关键数据!$B$15</f>
        <v>0.37403039999999999</v>
      </c>
      <c r="P1363" s="19">
        <f t="shared" si="191"/>
        <v>6.14763986</v>
      </c>
      <c r="Q1363" s="19">
        <f t="shared" si="195"/>
        <v>0</v>
      </c>
      <c r="R1363" s="20">
        <f t="shared" si="192"/>
        <v>0</v>
      </c>
      <c r="S1363" s="20">
        <f t="shared" si="196"/>
        <v>0</v>
      </c>
      <c r="T1363" s="20">
        <f>IF((T1362+R1363)&lt;0,0,IF((T1362+R1363)&gt;结论【关键目标】!C$28,结论【关键目标】!C$28,T1362+R1363))</f>
        <v>22</v>
      </c>
      <c r="U1363" s="19">
        <f>IF((T1362+R1363)&lt;结论【关键目标】!$C$28,0,(发电量计算【计算逻辑页】!R1363+发电量计算【计算逻辑页】!T1362-结论【关键目标】!$C$28))</f>
        <v>0</v>
      </c>
      <c r="V1363" s="5">
        <f t="shared" si="193"/>
        <v>0</v>
      </c>
      <c r="W1363" s="5">
        <f t="shared" si="194"/>
        <v>0</v>
      </c>
      <c r="X1363" s="5">
        <f t="shared" si="197"/>
        <v>0</v>
      </c>
    </row>
    <row r="1364" spans="1:24" x14ac:dyDescent="0.15">
      <c r="A1364" s="7">
        <v>1363</v>
      </c>
      <c r="B1364" s="7">
        <v>2</v>
      </c>
      <c r="C1364" s="7">
        <v>26</v>
      </c>
      <c r="D1364" s="7">
        <v>19</v>
      </c>
      <c r="E1364" s="7">
        <v>57</v>
      </c>
      <c r="F1364" s="7">
        <v>2</v>
      </c>
      <c r="G1364" s="7">
        <v>0</v>
      </c>
      <c r="H1364" s="7">
        <f t="shared" si="189"/>
        <v>7</v>
      </c>
      <c r="I1364" s="16">
        <f t="shared" si="190"/>
        <v>44983</v>
      </c>
      <c r="J1364" s="17">
        <v>1.2267999999999999</v>
      </c>
      <c r="K1364" s="18">
        <f>G1364*结论【关键目标】!C$27*0.7735*0.001</f>
        <v>0</v>
      </c>
      <c r="L1364" s="5">
        <v>-3641.534529</v>
      </c>
      <c r="M1364" s="5">
        <f>ABS(IF(L1364&lt;=0,L1364/耗电量关键数据!$B$6/1000,L1364/耗电量关键数据!$B$5/1000))</f>
        <v>1.4566138116</v>
      </c>
      <c r="N1364" s="19">
        <f>耗电量关键数据!$B$14</f>
        <v>1.1688450000000001</v>
      </c>
      <c r="O1364" s="19">
        <f>耗电量关键数据!$B$15</f>
        <v>0.37403039999999999</v>
      </c>
      <c r="P1364" s="19">
        <f t="shared" si="191"/>
        <v>2.9994892116000003</v>
      </c>
      <c r="Q1364" s="19">
        <f t="shared" si="195"/>
        <v>2.9994892116000003</v>
      </c>
      <c r="R1364" s="20">
        <f t="shared" si="192"/>
        <v>-2.9994892116000003</v>
      </c>
      <c r="S1364" s="20">
        <f t="shared" si="196"/>
        <v>2.9994892116000003</v>
      </c>
      <c r="T1364" s="20">
        <f>IF((T1363+R1364)&lt;0,0,IF((T1363+R1364)&gt;结论【关键目标】!C$28,结论【关键目标】!C$28,T1363+R1364))</f>
        <v>19.0005107884</v>
      </c>
      <c r="U1364" s="19">
        <f>IF((T1363+R1364)&lt;结论【关键目标】!$C$28,0,(发电量计算【计算逻辑页】!R1364+发电量计算【计算逻辑页】!T1363-结论【关键目标】!$C$28))</f>
        <v>0</v>
      </c>
      <c r="V1364" s="5">
        <f t="shared" si="193"/>
        <v>0</v>
      </c>
      <c r="W1364" s="5">
        <f t="shared" si="194"/>
        <v>0</v>
      </c>
      <c r="X1364" s="5">
        <f t="shared" si="197"/>
        <v>2.6299521407308801</v>
      </c>
    </row>
    <row r="1365" spans="1:24" x14ac:dyDescent="0.15">
      <c r="A1365" s="7">
        <v>1364</v>
      </c>
      <c r="B1365" s="7">
        <v>2</v>
      </c>
      <c r="C1365" s="7">
        <v>26</v>
      </c>
      <c r="D1365" s="7">
        <v>20</v>
      </c>
      <c r="E1365" s="7">
        <v>57</v>
      </c>
      <c r="F1365" s="7">
        <v>2</v>
      </c>
      <c r="G1365" s="7">
        <v>0</v>
      </c>
      <c r="H1365" s="7">
        <f t="shared" si="189"/>
        <v>7</v>
      </c>
      <c r="I1365" s="16">
        <f t="shared" si="190"/>
        <v>44983</v>
      </c>
      <c r="J1365" s="17">
        <v>1.2267999999999999</v>
      </c>
      <c r="K1365" s="18">
        <f>G1365*结论【关键目标】!C$27*0.7735*0.001</f>
        <v>0</v>
      </c>
      <c r="L1365" s="5">
        <v>-13802.48345</v>
      </c>
      <c r="M1365" s="5">
        <f>ABS(IF(L1365&lt;=0,L1365/耗电量关键数据!$B$6/1000,L1365/耗电量关键数据!$B$5/1000))</f>
        <v>5.5209933800000002</v>
      </c>
      <c r="N1365" s="19">
        <f>耗电量关键数据!$B$14</f>
        <v>1.1688450000000001</v>
      </c>
      <c r="O1365" s="19">
        <f>耗电量关键数据!$B$15</f>
        <v>0.37403039999999999</v>
      </c>
      <c r="P1365" s="19">
        <f t="shared" si="191"/>
        <v>7.06386878</v>
      </c>
      <c r="Q1365" s="19">
        <f t="shared" si="195"/>
        <v>7.06386878</v>
      </c>
      <c r="R1365" s="20">
        <f t="shared" si="192"/>
        <v>-7.06386878</v>
      </c>
      <c r="S1365" s="20">
        <f t="shared" si="196"/>
        <v>7.06386878</v>
      </c>
      <c r="T1365" s="20">
        <f>IF((T1364+R1365)&lt;0,0,IF((T1364+R1365)&gt;结论【关键目标】!C$28,结论【关键目标】!C$28,T1364+R1365))</f>
        <v>11.9366420084</v>
      </c>
      <c r="U1365" s="19">
        <f>IF((T1364+R1365)&lt;结论【关键目标】!$C$28,0,(发电量计算【计算逻辑页】!R1365+发电量计算【计算逻辑页】!T1364-结论【关键目标】!$C$28))</f>
        <v>0</v>
      </c>
      <c r="V1365" s="5">
        <f t="shared" si="193"/>
        <v>0</v>
      </c>
      <c r="W1365" s="5">
        <f t="shared" si="194"/>
        <v>0</v>
      </c>
      <c r="X1365" s="5">
        <f t="shared" si="197"/>
        <v>6.1936001463039991</v>
      </c>
    </row>
    <row r="1366" spans="1:24" x14ac:dyDescent="0.15">
      <c r="A1366" s="7">
        <v>1365</v>
      </c>
      <c r="B1366" s="7">
        <v>2</v>
      </c>
      <c r="C1366" s="7">
        <v>26</v>
      </c>
      <c r="D1366" s="7">
        <v>21</v>
      </c>
      <c r="E1366" s="7">
        <v>57</v>
      </c>
      <c r="F1366" s="7">
        <v>2.6</v>
      </c>
      <c r="G1366" s="7">
        <v>0</v>
      </c>
      <c r="H1366" s="7">
        <f t="shared" si="189"/>
        <v>7</v>
      </c>
      <c r="I1366" s="16">
        <f t="shared" si="190"/>
        <v>44983</v>
      </c>
      <c r="J1366" s="17">
        <v>1.2267999999999999</v>
      </c>
      <c r="K1366" s="18">
        <f>G1366*结论【关键目标】!C$27*0.7735*0.001</f>
        <v>0</v>
      </c>
      <c r="L1366" s="5">
        <v>-17616.416539999998</v>
      </c>
      <c r="M1366" s="5">
        <f>ABS(IF(L1366&lt;=0,L1366/耗电量关键数据!$B$6/1000,L1366/耗电量关键数据!$B$5/1000))</f>
        <v>7.0465666159999989</v>
      </c>
      <c r="N1366" s="19">
        <f>耗电量关键数据!$B$14</f>
        <v>1.1688450000000001</v>
      </c>
      <c r="O1366" s="19">
        <f>耗电量关键数据!$B$15</f>
        <v>0.37403039999999999</v>
      </c>
      <c r="P1366" s="19">
        <f t="shared" si="191"/>
        <v>8.5894420159999996</v>
      </c>
      <c r="Q1366" s="19">
        <f t="shared" si="195"/>
        <v>8.5894420159999996</v>
      </c>
      <c r="R1366" s="20">
        <f t="shared" si="192"/>
        <v>-8.5894420159999996</v>
      </c>
      <c r="S1366" s="20">
        <f t="shared" si="196"/>
        <v>8.5894420159999996</v>
      </c>
      <c r="T1366" s="20">
        <f>IF((T1365+R1366)&lt;0,0,IF((T1365+R1366)&gt;结论【关键目标】!C$28,结论【关键目标】!C$28,T1365+R1366))</f>
        <v>3.3471999924000002</v>
      </c>
      <c r="U1366" s="19">
        <f>IF((T1365+R1366)&lt;结论【关键目标】!$C$28,0,(发电量计算【计算逻辑页】!R1366+发电量计算【计算逻辑页】!T1365-结论【关键目标】!$C$28))</f>
        <v>0</v>
      </c>
      <c r="V1366" s="5">
        <f t="shared" si="193"/>
        <v>0</v>
      </c>
      <c r="W1366" s="5">
        <f t="shared" si="194"/>
        <v>0</v>
      </c>
      <c r="X1366" s="5">
        <f t="shared" si="197"/>
        <v>2.93482495333632</v>
      </c>
    </row>
    <row r="1367" spans="1:24" x14ac:dyDescent="0.15">
      <c r="A1367" s="7">
        <v>1366</v>
      </c>
      <c r="B1367" s="7">
        <v>2</v>
      </c>
      <c r="C1367" s="7">
        <v>26</v>
      </c>
      <c r="D1367" s="7">
        <v>22</v>
      </c>
      <c r="E1367" s="7">
        <v>57</v>
      </c>
      <c r="F1367" s="7">
        <v>1</v>
      </c>
      <c r="G1367" s="7">
        <v>0</v>
      </c>
      <c r="H1367" s="7">
        <f t="shared" si="189"/>
        <v>7</v>
      </c>
      <c r="I1367" s="16">
        <f t="shared" si="190"/>
        <v>44983</v>
      </c>
      <c r="J1367" s="17">
        <v>0.70809999999999995</v>
      </c>
      <c r="K1367" s="18">
        <f>G1367*结论【关键目标】!C$27*0.7735*0.001</f>
        <v>0</v>
      </c>
      <c r="L1367" s="5">
        <v>-19847.99207</v>
      </c>
      <c r="M1367" s="5">
        <f>ABS(IF(L1367&lt;=0,L1367/耗电量关键数据!$B$6/1000,L1367/耗电量关键数据!$B$5/1000))</f>
        <v>7.939196828</v>
      </c>
      <c r="N1367" s="19">
        <f>耗电量关键数据!$B$14</f>
        <v>1.1688450000000001</v>
      </c>
      <c r="O1367" s="19">
        <f>耗电量关键数据!$B$15</f>
        <v>0.37403039999999999</v>
      </c>
      <c r="P1367" s="19">
        <f t="shared" si="191"/>
        <v>9.4820722280000016</v>
      </c>
      <c r="Q1367" s="19">
        <f t="shared" si="195"/>
        <v>0</v>
      </c>
      <c r="R1367" s="20">
        <f t="shared" si="192"/>
        <v>0</v>
      </c>
      <c r="S1367" s="20">
        <f t="shared" si="196"/>
        <v>0</v>
      </c>
      <c r="T1367" s="20">
        <f>IF((T1366+R1367)&lt;0,0,IF((T1366+R1367)&gt;结论【关键目标】!C$28,结论【关键目标】!C$28,T1366+R1367))</f>
        <v>3.3471999924000002</v>
      </c>
      <c r="U1367" s="19">
        <f>IF((T1366+R1367)&lt;结论【关键目标】!$C$28,0,(发电量计算【计算逻辑页】!R1367+发电量计算【计算逻辑页】!T1366-结论【关键目标】!$C$28))</f>
        <v>0</v>
      </c>
      <c r="V1367" s="5">
        <f t="shared" si="193"/>
        <v>0</v>
      </c>
      <c r="W1367" s="5">
        <f t="shared" si="194"/>
        <v>0</v>
      </c>
      <c r="X1367" s="5">
        <f t="shared" si="197"/>
        <v>0</v>
      </c>
    </row>
    <row r="1368" spans="1:24" x14ac:dyDescent="0.15">
      <c r="A1368" s="7">
        <v>1367</v>
      </c>
      <c r="B1368" s="7">
        <v>2</v>
      </c>
      <c r="C1368" s="7">
        <v>26</v>
      </c>
      <c r="D1368" s="7">
        <v>23</v>
      </c>
      <c r="E1368" s="7">
        <v>57</v>
      </c>
      <c r="F1368" s="7">
        <v>1</v>
      </c>
      <c r="G1368" s="7">
        <v>0</v>
      </c>
      <c r="H1368" s="7">
        <f t="shared" si="189"/>
        <v>7</v>
      </c>
      <c r="I1368" s="16">
        <f t="shared" si="190"/>
        <v>44983</v>
      </c>
      <c r="J1368" s="17">
        <v>0.70809999999999995</v>
      </c>
      <c r="K1368" s="18">
        <f>G1368*结论【关键目标】!C$27*0.7735*0.001</f>
        <v>0</v>
      </c>
      <c r="L1368" s="5">
        <v>-21688.680789999999</v>
      </c>
      <c r="M1368" s="5">
        <f>ABS(IF(L1368&lt;=0,L1368/耗电量关键数据!$B$6/1000,L1368/耗电量关键数据!$B$5/1000))</f>
        <v>8.6754723159999987</v>
      </c>
      <c r="N1368" s="19">
        <f>耗电量关键数据!$B$14</f>
        <v>1.1688450000000001</v>
      </c>
      <c r="O1368" s="19">
        <f>耗电量关键数据!$B$15</f>
        <v>0.37403039999999999</v>
      </c>
      <c r="P1368" s="19">
        <f t="shared" si="191"/>
        <v>10.218347715999998</v>
      </c>
      <c r="Q1368" s="19">
        <f t="shared" si="195"/>
        <v>0</v>
      </c>
      <c r="R1368" s="20">
        <f t="shared" si="192"/>
        <v>0</v>
      </c>
      <c r="S1368" s="20">
        <f t="shared" si="196"/>
        <v>0</v>
      </c>
      <c r="T1368" s="20">
        <f>IF((T1367+R1368)&lt;0,0,IF((T1367+R1368)&gt;结论【关键目标】!C$28,结论【关键目标】!C$28,T1367+R1368))</f>
        <v>3.3471999924000002</v>
      </c>
      <c r="U1368" s="19">
        <f>IF((T1367+R1368)&lt;结论【关键目标】!$C$28,0,(发电量计算【计算逻辑页】!R1368+发电量计算【计算逻辑页】!T1367-结论【关键目标】!$C$28))</f>
        <v>0</v>
      </c>
      <c r="V1368" s="5">
        <f t="shared" si="193"/>
        <v>0</v>
      </c>
      <c r="W1368" s="5">
        <f t="shared" si="194"/>
        <v>0</v>
      </c>
      <c r="X1368" s="5">
        <f t="shared" si="197"/>
        <v>0</v>
      </c>
    </row>
    <row r="1369" spans="1:24" x14ac:dyDescent="0.15">
      <c r="A1369" s="7">
        <v>1368</v>
      </c>
      <c r="B1369" s="7">
        <v>2</v>
      </c>
      <c r="C1369" s="7">
        <v>26</v>
      </c>
      <c r="D1369" s="7">
        <v>24</v>
      </c>
      <c r="E1369" s="7">
        <v>57</v>
      </c>
      <c r="F1369" s="7">
        <v>1.8</v>
      </c>
      <c r="G1369" s="7">
        <v>0</v>
      </c>
      <c r="H1369" s="7">
        <f t="shared" si="189"/>
        <v>7</v>
      </c>
      <c r="I1369" s="16">
        <f t="shared" si="190"/>
        <v>44983</v>
      </c>
      <c r="J1369" s="17">
        <v>0.2407</v>
      </c>
      <c r="K1369" s="18">
        <f>G1369*结论【关键目标】!C$27*0.7735*0.001</f>
        <v>0</v>
      </c>
      <c r="L1369" s="5">
        <v>-23843.3825</v>
      </c>
      <c r="M1369" s="5">
        <f>ABS(IF(L1369&lt;=0,L1369/耗电量关键数据!$B$6/1000,L1369/耗电量关键数据!$B$5/1000))</f>
        <v>9.5373529999999995</v>
      </c>
      <c r="N1369" s="19">
        <f>耗电量关键数据!$B$14</f>
        <v>1.1688450000000001</v>
      </c>
      <c r="O1369" s="19">
        <f>耗电量关键数据!$B$15</f>
        <v>0.37403039999999999</v>
      </c>
      <c r="P1369" s="19">
        <f t="shared" si="191"/>
        <v>11.080228400000001</v>
      </c>
      <c r="Q1369" s="19">
        <f t="shared" si="195"/>
        <v>0</v>
      </c>
      <c r="R1369" s="20">
        <f t="shared" si="192"/>
        <v>0</v>
      </c>
      <c r="S1369" s="20">
        <f t="shared" si="196"/>
        <v>0</v>
      </c>
      <c r="T1369" s="20">
        <f>IF((T1368+R1369)&lt;0,0,IF((T1368+R1369)&gt;结论【关键目标】!C$28,结论【关键目标】!C$28,T1368+R1369))</f>
        <v>3.3471999924000002</v>
      </c>
      <c r="U1369" s="19">
        <f>IF((T1368+R1369)&lt;结论【关键目标】!$C$28,0,(发电量计算【计算逻辑页】!R1369+发电量计算【计算逻辑页】!T1368-结论【关键目标】!$C$28))</f>
        <v>0</v>
      </c>
      <c r="V1369" s="5">
        <f t="shared" si="193"/>
        <v>0</v>
      </c>
      <c r="W1369" s="5">
        <f t="shared" si="194"/>
        <v>0</v>
      </c>
      <c r="X1369" s="5">
        <f t="shared" si="197"/>
        <v>0</v>
      </c>
    </row>
    <row r="1370" spans="1:24" x14ac:dyDescent="0.15">
      <c r="A1370" s="7">
        <v>1369</v>
      </c>
      <c r="B1370" s="7">
        <v>2</v>
      </c>
      <c r="C1370" s="7">
        <v>27</v>
      </c>
      <c r="D1370" s="7">
        <v>1</v>
      </c>
      <c r="E1370" s="7">
        <v>58</v>
      </c>
      <c r="F1370" s="7">
        <v>1</v>
      </c>
      <c r="G1370" s="7">
        <v>0</v>
      </c>
      <c r="H1370" s="7">
        <f t="shared" si="189"/>
        <v>1</v>
      </c>
      <c r="I1370" s="16">
        <f t="shared" si="190"/>
        <v>44984</v>
      </c>
      <c r="J1370" s="17">
        <v>0.2407</v>
      </c>
      <c r="K1370" s="18">
        <f>G1370*结论【关键目标】!C$27*0.7735*0.001</f>
        <v>0</v>
      </c>
      <c r="L1370" s="5">
        <v>-25335.197510000002</v>
      </c>
      <c r="M1370" s="5">
        <f>ABS(IF(L1370&lt;=0,L1370/耗电量关键数据!$B$6/1000,L1370/耗电量关键数据!$B$5/1000))</f>
        <v>10.134079004000002</v>
      </c>
      <c r="N1370" s="5">
        <f>电气设备逐时使用率计算!H1346</f>
        <v>1.1688450000000001</v>
      </c>
      <c r="O1370" s="5">
        <f>灯光逐时使用率计算!H1346</f>
        <v>0.37403039999999999</v>
      </c>
      <c r="P1370" s="19">
        <f t="shared" si="191"/>
        <v>11.676954404000002</v>
      </c>
      <c r="Q1370" s="19">
        <f t="shared" si="195"/>
        <v>0</v>
      </c>
      <c r="R1370" s="20">
        <f t="shared" si="192"/>
        <v>0</v>
      </c>
      <c r="S1370" s="20">
        <f t="shared" si="196"/>
        <v>0</v>
      </c>
      <c r="T1370" s="20">
        <f>IF((T1369+R1370)&lt;0,0,IF((T1369+R1370)&gt;结论【关键目标】!C$28,结论【关键目标】!C$28,T1369+R1370))</f>
        <v>3.3471999924000002</v>
      </c>
      <c r="U1370" s="19">
        <f>IF((T1369+R1370)&lt;结论【关键目标】!$C$28,0,(发电量计算【计算逻辑页】!R1370+发电量计算【计算逻辑页】!T1369-结论【关键目标】!$C$28))</f>
        <v>0</v>
      </c>
      <c r="V1370" s="5">
        <f t="shared" si="193"/>
        <v>0</v>
      </c>
      <c r="W1370" s="5">
        <f t="shared" si="194"/>
        <v>0</v>
      </c>
      <c r="X1370" s="5">
        <f t="shared" si="197"/>
        <v>0</v>
      </c>
    </row>
    <row r="1371" spans="1:24" x14ac:dyDescent="0.15">
      <c r="A1371" s="7">
        <v>1370</v>
      </c>
      <c r="B1371" s="7">
        <v>2</v>
      </c>
      <c r="C1371" s="7">
        <v>27</v>
      </c>
      <c r="D1371" s="7">
        <v>2</v>
      </c>
      <c r="E1371" s="7">
        <v>58</v>
      </c>
      <c r="F1371" s="7">
        <v>1</v>
      </c>
      <c r="G1371" s="7">
        <v>0</v>
      </c>
      <c r="H1371" s="7">
        <f t="shared" si="189"/>
        <v>1</v>
      </c>
      <c r="I1371" s="16">
        <f t="shared" si="190"/>
        <v>44984</v>
      </c>
      <c r="J1371" s="17">
        <v>0.2407</v>
      </c>
      <c r="K1371" s="18">
        <f>G1371*结论【关键目标】!C$27*0.7735*0.001</f>
        <v>0</v>
      </c>
      <c r="L1371" s="5">
        <v>-26857.0255</v>
      </c>
      <c r="M1371" s="5">
        <f>ABS(IF(L1371&lt;=0,L1371/耗电量关键数据!$B$6/1000,L1371/耗电量关键数据!$B$5/1000))</f>
        <v>10.742810199999999</v>
      </c>
      <c r="N1371" s="5">
        <f>电气设备逐时使用率计算!H1347</f>
        <v>1.1688450000000001</v>
      </c>
      <c r="O1371" s="5">
        <f>灯光逐时使用率计算!H1347</f>
        <v>0.37403039999999999</v>
      </c>
      <c r="P1371" s="19">
        <f t="shared" si="191"/>
        <v>12.285685599999999</v>
      </c>
      <c r="Q1371" s="19">
        <f t="shared" si="195"/>
        <v>0</v>
      </c>
      <c r="R1371" s="20">
        <f t="shared" si="192"/>
        <v>0</v>
      </c>
      <c r="S1371" s="20">
        <f t="shared" si="196"/>
        <v>0</v>
      </c>
      <c r="T1371" s="20">
        <f>IF((T1370+R1371)&lt;0,0,IF((T1370+R1371)&gt;结论【关键目标】!C$28,结论【关键目标】!C$28,T1370+R1371))</f>
        <v>3.3471999924000002</v>
      </c>
      <c r="U1371" s="19">
        <f>IF((T1370+R1371)&lt;结论【关键目标】!$C$28,0,(发电量计算【计算逻辑页】!R1371+发电量计算【计算逻辑页】!T1370-结论【关键目标】!$C$28))</f>
        <v>0</v>
      </c>
      <c r="V1371" s="5">
        <f t="shared" si="193"/>
        <v>0</v>
      </c>
      <c r="W1371" s="5">
        <f t="shared" si="194"/>
        <v>0</v>
      </c>
      <c r="X1371" s="5">
        <f t="shared" si="197"/>
        <v>0</v>
      </c>
    </row>
    <row r="1372" spans="1:24" x14ac:dyDescent="0.15">
      <c r="A1372" s="7">
        <v>1371</v>
      </c>
      <c r="B1372" s="7">
        <v>2</v>
      </c>
      <c r="C1372" s="7">
        <v>27</v>
      </c>
      <c r="D1372" s="7">
        <v>3</v>
      </c>
      <c r="E1372" s="7">
        <v>58</v>
      </c>
      <c r="F1372" s="7">
        <v>1.8</v>
      </c>
      <c r="G1372" s="7">
        <v>0</v>
      </c>
      <c r="H1372" s="7">
        <f t="shared" si="189"/>
        <v>1</v>
      </c>
      <c r="I1372" s="16">
        <f t="shared" si="190"/>
        <v>44984</v>
      </c>
      <c r="J1372" s="17">
        <v>0.2407</v>
      </c>
      <c r="K1372" s="18">
        <f>G1372*结论【关键目标】!C$27*0.7735*0.001</f>
        <v>0</v>
      </c>
      <c r="L1372" s="5">
        <v>-28290.840639999999</v>
      </c>
      <c r="M1372" s="5">
        <f>ABS(IF(L1372&lt;=0,L1372/耗电量关键数据!$B$6/1000,L1372/耗电量关键数据!$B$5/1000))</f>
        <v>11.316336255999998</v>
      </c>
      <c r="N1372" s="5">
        <f>电气设备逐时使用率计算!H1348</f>
        <v>1.1688450000000001</v>
      </c>
      <c r="O1372" s="5">
        <f>灯光逐时使用率计算!H1348</f>
        <v>0.37403039999999999</v>
      </c>
      <c r="P1372" s="19">
        <f t="shared" si="191"/>
        <v>12.859211655999998</v>
      </c>
      <c r="Q1372" s="19">
        <f t="shared" si="195"/>
        <v>0</v>
      </c>
      <c r="R1372" s="20">
        <f t="shared" si="192"/>
        <v>0</v>
      </c>
      <c r="S1372" s="20">
        <f t="shared" si="196"/>
        <v>0</v>
      </c>
      <c r="T1372" s="20">
        <f>IF((T1371+R1372)&lt;0,0,IF((T1371+R1372)&gt;结论【关键目标】!C$28,结论【关键目标】!C$28,T1371+R1372))</f>
        <v>3.3471999924000002</v>
      </c>
      <c r="U1372" s="19">
        <f>IF((T1371+R1372)&lt;结论【关键目标】!$C$28,0,(发电量计算【计算逻辑页】!R1372+发电量计算【计算逻辑页】!T1371-结论【关键目标】!$C$28))</f>
        <v>0</v>
      </c>
      <c r="V1372" s="5">
        <f t="shared" si="193"/>
        <v>0</v>
      </c>
      <c r="W1372" s="5">
        <f t="shared" si="194"/>
        <v>0</v>
      </c>
      <c r="X1372" s="5">
        <f t="shared" si="197"/>
        <v>0</v>
      </c>
    </row>
    <row r="1373" spans="1:24" x14ac:dyDescent="0.15">
      <c r="A1373" s="7">
        <v>1372</v>
      </c>
      <c r="B1373" s="7">
        <v>2</v>
      </c>
      <c r="C1373" s="7">
        <v>27</v>
      </c>
      <c r="D1373" s="7">
        <v>4</v>
      </c>
      <c r="E1373" s="7">
        <v>58</v>
      </c>
      <c r="F1373" s="7">
        <v>1</v>
      </c>
      <c r="G1373" s="7">
        <v>0</v>
      </c>
      <c r="H1373" s="7">
        <f t="shared" si="189"/>
        <v>1</v>
      </c>
      <c r="I1373" s="16">
        <f t="shared" si="190"/>
        <v>44984</v>
      </c>
      <c r="J1373" s="17">
        <v>0.2407</v>
      </c>
      <c r="K1373" s="18">
        <f>G1373*结论【关键目标】!C$27*0.7735*0.001</f>
        <v>0</v>
      </c>
      <c r="L1373" s="5">
        <v>-29475.472450000001</v>
      </c>
      <c r="M1373" s="5">
        <f>ABS(IF(L1373&lt;=0,L1373/耗电量关键数据!$B$6/1000,L1373/耗电量关键数据!$B$5/1000))</f>
        <v>11.79018898</v>
      </c>
      <c r="N1373" s="5">
        <f>电气设备逐时使用率计算!H1349</f>
        <v>1.1688450000000001</v>
      </c>
      <c r="O1373" s="5">
        <f>灯光逐时使用率计算!H1349</f>
        <v>0.37403039999999999</v>
      </c>
      <c r="P1373" s="19">
        <f t="shared" si="191"/>
        <v>13.333064380000001</v>
      </c>
      <c r="Q1373" s="19">
        <f t="shared" si="195"/>
        <v>0</v>
      </c>
      <c r="R1373" s="20">
        <f t="shared" si="192"/>
        <v>0</v>
      </c>
      <c r="S1373" s="20">
        <f t="shared" si="196"/>
        <v>0</v>
      </c>
      <c r="T1373" s="20">
        <f>IF((T1372+R1373)&lt;0,0,IF((T1372+R1373)&gt;结论【关键目标】!C$28,结论【关键目标】!C$28,T1372+R1373))</f>
        <v>3.3471999924000002</v>
      </c>
      <c r="U1373" s="19">
        <f>IF((T1372+R1373)&lt;结论【关键目标】!$C$28,0,(发电量计算【计算逻辑页】!R1373+发电量计算【计算逻辑页】!T1372-结论【关键目标】!$C$28))</f>
        <v>0</v>
      </c>
      <c r="V1373" s="5">
        <f t="shared" si="193"/>
        <v>0</v>
      </c>
      <c r="W1373" s="5">
        <f t="shared" si="194"/>
        <v>0</v>
      </c>
      <c r="X1373" s="5">
        <f t="shared" si="197"/>
        <v>0</v>
      </c>
    </row>
    <row r="1374" spans="1:24" x14ac:dyDescent="0.15">
      <c r="A1374" s="7">
        <v>1373</v>
      </c>
      <c r="B1374" s="7">
        <v>2</v>
      </c>
      <c r="C1374" s="7">
        <v>27</v>
      </c>
      <c r="D1374" s="7">
        <v>5</v>
      </c>
      <c r="E1374" s="7">
        <v>58</v>
      </c>
      <c r="F1374" s="7">
        <v>1</v>
      </c>
      <c r="G1374" s="7">
        <v>0</v>
      </c>
      <c r="H1374" s="7">
        <f t="shared" si="189"/>
        <v>1</v>
      </c>
      <c r="I1374" s="16">
        <f t="shared" si="190"/>
        <v>44984</v>
      </c>
      <c r="J1374" s="17">
        <v>0.2407</v>
      </c>
      <c r="K1374" s="18">
        <f>G1374*结论【关键目标】!C$27*0.7735*0.001</f>
        <v>0</v>
      </c>
      <c r="L1374" s="5">
        <v>-30386.570400000001</v>
      </c>
      <c r="M1374" s="5">
        <f>ABS(IF(L1374&lt;=0,L1374/耗电量关键数据!$B$6/1000,L1374/耗电量关键数据!$B$5/1000))</f>
        <v>12.15462816</v>
      </c>
      <c r="N1374" s="5">
        <f>电气设备逐时使用率计算!H1350</f>
        <v>1.1688450000000001</v>
      </c>
      <c r="O1374" s="5">
        <f>灯光逐时使用率计算!H1350</f>
        <v>0.37403039999999999</v>
      </c>
      <c r="P1374" s="19">
        <f t="shared" si="191"/>
        <v>13.697503559999999</v>
      </c>
      <c r="Q1374" s="19">
        <f t="shared" si="195"/>
        <v>0</v>
      </c>
      <c r="R1374" s="20">
        <f t="shared" si="192"/>
        <v>0</v>
      </c>
      <c r="S1374" s="20">
        <f t="shared" si="196"/>
        <v>0</v>
      </c>
      <c r="T1374" s="20">
        <f>IF((T1373+R1374)&lt;0,0,IF((T1373+R1374)&gt;结论【关键目标】!C$28,结论【关键目标】!C$28,T1373+R1374))</f>
        <v>3.3471999924000002</v>
      </c>
      <c r="U1374" s="19">
        <f>IF((T1373+R1374)&lt;结论【关键目标】!$C$28,0,(发电量计算【计算逻辑页】!R1374+发电量计算【计算逻辑页】!T1373-结论【关键目标】!$C$28))</f>
        <v>0</v>
      </c>
      <c r="V1374" s="5">
        <f t="shared" si="193"/>
        <v>0</v>
      </c>
      <c r="W1374" s="5">
        <f t="shared" si="194"/>
        <v>0</v>
      </c>
      <c r="X1374" s="5">
        <f t="shared" si="197"/>
        <v>0</v>
      </c>
    </row>
    <row r="1375" spans="1:24" x14ac:dyDescent="0.15">
      <c r="A1375" s="7">
        <v>1374</v>
      </c>
      <c r="B1375" s="7">
        <v>2</v>
      </c>
      <c r="C1375" s="7">
        <v>27</v>
      </c>
      <c r="D1375" s="7">
        <v>6</v>
      </c>
      <c r="E1375" s="7">
        <v>58</v>
      </c>
      <c r="F1375" s="7">
        <v>1.6</v>
      </c>
      <c r="G1375" s="7">
        <v>0</v>
      </c>
      <c r="H1375" s="7">
        <f t="shared" si="189"/>
        <v>1</v>
      </c>
      <c r="I1375" s="16">
        <f t="shared" si="190"/>
        <v>44984</v>
      </c>
      <c r="J1375" s="17">
        <v>0.2407</v>
      </c>
      <c r="K1375" s="18">
        <f>G1375*结论【关键目标】!C$27*0.7735*0.001</f>
        <v>0</v>
      </c>
      <c r="L1375" s="5">
        <v>-30749.363379999999</v>
      </c>
      <c r="M1375" s="5">
        <f>ABS(IF(L1375&lt;=0,L1375/耗电量关键数据!$B$6/1000,L1375/耗电量关键数据!$B$5/1000))</f>
        <v>12.299745352</v>
      </c>
      <c r="N1375" s="5">
        <f>电气设备逐时使用率计算!H1351</f>
        <v>1.1688450000000001</v>
      </c>
      <c r="O1375" s="5">
        <f>灯光逐时使用率计算!H1351</f>
        <v>0.37403039999999999</v>
      </c>
      <c r="P1375" s="19">
        <f t="shared" si="191"/>
        <v>13.842620752</v>
      </c>
      <c r="Q1375" s="19">
        <f t="shared" si="195"/>
        <v>0</v>
      </c>
      <c r="R1375" s="20">
        <f t="shared" si="192"/>
        <v>0</v>
      </c>
      <c r="S1375" s="20">
        <f t="shared" si="196"/>
        <v>0</v>
      </c>
      <c r="T1375" s="20">
        <f>IF((T1374+R1375)&lt;0,0,IF((T1374+R1375)&gt;结论【关键目标】!C$28,结论【关键目标】!C$28,T1374+R1375))</f>
        <v>3.3471999924000002</v>
      </c>
      <c r="U1375" s="19">
        <f>IF((T1374+R1375)&lt;结论【关键目标】!$C$28,0,(发电量计算【计算逻辑页】!R1375+发电量计算【计算逻辑页】!T1374-结论【关键目标】!$C$28))</f>
        <v>0</v>
      </c>
      <c r="V1375" s="5">
        <f t="shared" si="193"/>
        <v>0</v>
      </c>
      <c r="W1375" s="5">
        <f t="shared" si="194"/>
        <v>0</v>
      </c>
      <c r="X1375" s="5">
        <f t="shared" si="197"/>
        <v>0</v>
      </c>
    </row>
    <row r="1376" spans="1:24" x14ac:dyDescent="0.15">
      <c r="A1376" s="7">
        <v>1375</v>
      </c>
      <c r="B1376" s="7">
        <v>2</v>
      </c>
      <c r="C1376" s="7">
        <v>27</v>
      </c>
      <c r="D1376" s="7">
        <v>7</v>
      </c>
      <c r="E1376" s="7">
        <v>58</v>
      </c>
      <c r="F1376" s="7">
        <v>1</v>
      </c>
      <c r="G1376" s="7">
        <v>73.900000000000006</v>
      </c>
      <c r="H1376" s="7">
        <f t="shared" si="189"/>
        <v>1</v>
      </c>
      <c r="I1376" s="16">
        <f t="shared" si="190"/>
        <v>44984</v>
      </c>
      <c r="J1376" s="17">
        <v>0.2407</v>
      </c>
      <c r="K1376" s="18">
        <f>G1376*结论【关键目标】!C$27*0.7735*0.001</f>
        <v>6.8593980000000006</v>
      </c>
      <c r="L1376" s="5">
        <v>-25896.75877</v>
      </c>
      <c r="M1376" s="5">
        <f>ABS(IF(L1376&lt;=0,L1376/耗电量关键数据!$B$6/1000,L1376/耗电量关键数据!$B$5/1000))</f>
        <v>10.358703508000001</v>
      </c>
      <c r="N1376" s="5">
        <f>电气设备逐时使用率计算!H1352</f>
        <v>2.3376900000000003</v>
      </c>
      <c r="O1376" s="5">
        <f>灯光逐时使用率计算!H1352</f>
        <v>1.2467680000000001</v>
      </c>
      <c r="P1376" s="19">
        <f t="shared" si="191"/>
        <v>13.943161508000001</v>
      </c>
      <c r="Q1376" s="19">
        <f t="shared" si="195"/>
        <v>0</v>
      </c>
      <c r="R1376" s="20">
        <f t="shared" si="192"/>
        <v>6.8593980000000006</v>
      </c>
      <c r="S1376" s="20">
        <f t="shared" si="196"/>
        <v>0</v>
      </c>
      <c r="T1376" s="20">
        <f>IF((T1375+R1376)&lt;0,0,IF((T1375+R1376)&gt;结论【关键目标】!C$28,结论【关键目标】!C$28,T1375+R1376))</f>
        <v>10.206597992400001</v>
      </c>
      <c r="U1376" s="19">
        <f>IF((T1375+R1376)&lt;结论【关键目标】!$C$28,0,(发电量计算【计算逻辑页】!R1376+发电量计算【计算逻辑页】!T1375-结论【关键目标】!$C$28))</f>
        <v>0</v>
      </c>
      <c r="V1376" s="5">
        <f t="shared" si="193"/>
        <v>0</v>
      </c>
      <c r="W1376" s="5">
        <f t="shared" si="194"/>
        <v>1.6510570986000002</v>
      </c>
      <c r="X1376" s="5">
        <f t="shared" si="197"/>
        <v>0</v>
      </c>
    </row>
    <row r="1377" spans="1:24" x14ac:dyDescent="0.15">
      <c r="A1377" s="7">
        <v>1376</v>
      </c>
      <c r="B1377" s="7">
        <v>2</v>
      </c>
      <c r="C1377" s="7">
        <v>27</v>
      </c>
      <c r="D1377" s="7">
        <v>8</v>
      </c>
      <c r="E1377" s="7">
        <v>58</v>
      </c>
      <c r="F1377" s="7">
        <v>1</v>
      </c>
      <c r="G1377" s="7">
        <v>218.2</v>
      </c>
      <c r="H1377" s="7">
        <f t="shared" si="189"/>
        <v>1</v>
      </c>
      <c r="I1377" s="16">
        <f t="shared" si="190"/>
        <v>44984</v>
      </c>
      <c r="J1377" s="17">
        <v>0.70809999999999995</v>
      </c>
      <c r="K1377" s="18">
        <f>G1377*结论【关键目标】!C$27*0.7735*0.001</f>
        <v>20.253323999999999</v>
      </c>
      <c r="L1377" s="5">
        <v>-23273.226159999998</v>
      </c>
      <c r="M1377" s="5">
        <f>ABS(IF(L1377&lt;=0,L1377/耗电量关键数据!$B$6/1000,L1377/耗电量关键数据!$B$5/1000))</f>
        <v>9.309290464</v>
      </c>
      <c r="N1377" s="5">
        <f>电气设备逐时使用率计算!H1353</f>
        <v>11.688450000000001</v>
      </c>
      <c r="O1377" s="5">
        <f>灯光逐时使用率计算!H1353</f>
        <v>6.2338399999999998</v>
      </c>
      <c r="P1377" s="19">
        <f t="shared" si="191"/>
        <v>27.231580464000004</v>
      </c>
      <c r="Q1377" s="19">
        <f t="shared" si="195"/>
        <v>0</v>
      </c>
      <c r="R1377" s="20">
        <f t="shared" si="192"/>
        <v>20.253323999999999</v>
      </c>
      <c r="S1377" s="20">
        <f t="shared" si="196"/>
        <v>0</v>
      </c>
      <c r="T1377" s="20">
        <f>IF((T1376+R1377)&lt;0,0,IF((T1376+R1377)&gt;结论【关键目标】!C$28,结论【关键目标】!C$28,T1376+R1377))</f>
        <v>22</v>
      </c>
      <c r="U1377" s="19">
        <f>IF((T1376+R1377)&lt;结论【关键目标】!$C$28,0,(发电量计算【计算逻辑页】!R1377+发电量计算【计算逻辑页】!T1376-结论【关键目标】!$C$28))</f>
        <v>8.4599219923999982</v>
      </c>
      <c r="V1377" s="5">
        <f t="shared" si="193"/>
        <v>2.960972697339999</v>
      </c>
      <c r="W1377" s="5">
        <f t="shared" si="194"/>
        <v>14.341378724399998</v>
      </c>
      <c r="X1377" s="5">
        <f t="shared" si="197"/>
        <v>0</v>
      </c>
    </row>
    <row r="1378" spans="1:24" x14ac:dyDescent="0.15">
      <c r="A1378" s="7">
        <v>1377</v>
      </c>
      <c r="B1378" s="7">
        <v>2</v>
      </c>
      <c r="C1378" s="7">
        <v>27</v>
      </c>
      <c r="D1378" s="7">
        <v>9</v>
      </c>
      <c r="E1378" s="7">
        <v>58</v>
      </c>
      <c r="F1378" s="7">
        <v>2</v>
      </c>
      <c r="G1378" s="7">
        <v>357.6</v>
      </c>
      <c r="H1378" s="7">
        <f t="shared" si="189"/>
        <v>1</v>
      </c>
      <c r="I1378" s="16">
        <f t="shared" si="190"/>
        <v>44984</v>
      </c>
      <c r="J1378" s="17">
        <v>0.70809999999999995</v>
      </c>
      <c r="K1378" s="18">
        <f>G1378*结论【关键目标】!C$27*0.7735*0.001</f>
        <v>33.192432000000004</v>
      </c>
      <c r="L1378" s="5">
        <v>-2699.9853269999999</v>
      </c>
      <c r="M1378" s="5">
        <f>ABS(IF(L1378&lt;=0,L1378/耗电量关键数据!$B$6/1000,L1378/耗电量关键数据!$B$5/1000))</f>
        <v>1.0799941308000001</v>
      </c>
      <c r="N1378" s="5">
        <f>电气设备逐时使用率计算!H1354</f>
        <v>22.208055000000002</v>
      </c>
      <c r="O1378" s="5">
        <f>灯光逐时使用率计算!H1354</f>
        <v>11.844296</v>
      </c>
      <c r="P1378" s="19">
        <f t="shared" si="191"/>
        <v>35.132345130800005</v>
      </c>
      <c r="Q1378" s="19">
        <f t="shared" si="195"/>
        <v>0</v>
      </c>
      <c r="R1378" s="20">
        <f t="shared" si="192"/>
        <v>33.192432000000004</v>
      </c>
      <c r="S1378" s="20">
        <f t="shared" si="196"/>
        <v>0</v>
      </c>
      <c r="T1378" s="20">
        <f>IF((T1377+R1378)&lt;0,0,IF((T1377+R1378)&gt;结论【关键目标】!C$28,结论【关键目标】!C$28,T1377+R1378))</f>
        <v>22</v>
      </c>
      <c r="U1378" s="19">
        <f>IF((T1377+R1378)&lt;结论【关键目标】!$C$28,0,(发电量计算【计算逻辑页】!R1378+发电量计算【计算逻辑页】!T1377-结论【关键目标】!$C$28))</f>
        <v>33.192432000000004</v>
      </c>
      <c r="V1378" s="5">
        <f t="shared" si="193"/>
        <v>11.6173512</v>
      </c>
      <c r="W1378" s="5">
        <f t="shared" si="194"/>
        <v>23.503561099200002</v>
      </c>
      <c r="X1378" s="5">
        <f t="shared" si="197"/>
        <v>0</v>
      </c>
    </row>
    <row r="1379" spans="1:24" x14ac:dyDescent="0.15">
      <c r="A1379" s="7">
        <v>1378</v>
      </c>
      <c r="B1379" s="7">
        <v>2</v>
      </c>
      <c r="C1379" s="7">
        <v>27</v>
      </c>
      <c r="D1379" s="7">
        <v>10</v>
      </c>
      <c r="E1379" s="7">
        <v>58</v>
      </c>
      <c r="F1379" s="7">
        <v>1</v>
      </c>
      <c r="G1379" s="7">
        <v>418.8</v>
      </c>
      <c r="H1379" s="7">
        <f t="shared" si="189"/>
        <v>1</v>
      </c>
      <c r="I1379" s="16">
        <f t="shared" si="190"/>
        <v>44984</v>
      </c>
      <c r="J1379" s="17">
        <v>0.70809999999999995</v>
      </c>
      <c r="K1379" s="18">
        <f>G1379*结论【关键目标】!C$27*0.7735*0.001</f>
        <v>38.873016</v>
      </c>
      <c r="L1379" s="5">
        <v>0</v>
      </c>
      <c r="M1379" s="5">
        <f>ABS(IF(L1379&lt;=0,L1379/耗电量关键数据!$B$6/1000,L1379/耗电量关键数据!$B$5/1000))</f>
        <v>0</v>
      </c>
      <c r="N1379" s="5">
        <f>电气设备逐时使用率计算!H1355</f>
        <v>22.208055000000002</v>
      </c>
      <c r="O1379" s="5">
        <f>灯光逐时使用率计算!H1355</f>
        <v>11.844296</v>
      </c>
      <c r="P1379" s="19">
        <f t="shared" si="191"/>
        <v>34.052351000000002</v>
      </c>
      <c r="Q1379" s="19">
        <f t="shared" si="195"/>
        <v>0</v>
      </c>
      <c r="R1379" s="20">
        <f t="shared" si="192"/>
        <v>38.873016</v>
      </c>
      <c r="S1379" s="20">
        <f t="shared" si="196"/>
        <v>0</v>
      </c>
      <c r="T1379" s="20">
        <f>IF((T1378+R1379)&lt;0,0,IF((T1378+R1379)&gt;结论【关键目标】!C$28,结论【关键目标】!C$28,T1378+R1379))</f>
        <v>22</v>
      </c>
      <c r="U1379" s="19">
        <f>IF((T1378+R1379)&lt;结论【关键目标】!$C$28,0,(发电量计算【计算逻辑页】!R1379+发电量计算【计算逻辑页】!T1378-结论【关键目标】!$C$28))</f>
        <v>38.873016</v>
      </c>
      <c r="V1379" s="5">
        <f t="shared" si="193"/>
        <v>13.605555599999999</v>
      </c>
      <c r="W1379" s="5">
        <f t="shared" si="194"/>
        <v>24.1124697431</v>
      </c>
      <c r="X1379" s="5">
        <f t="shared" si="197"/>
        <v>0</v>
      </c>
    </row>
    <row r="1380" spans="1:24" x14ac:dyDescent="0.15">
      <c r="A1380" s="7">
        <v>1379</v>
      </c>
      <c r="B1380" s="7">
        <v>2</v>
      </c>
      <c r="C1380" s="7">
        <v>27</v>
      </c>
      <c r="D1380" s="7">
        <v>11</v>
      </c>
      <c r="E1380" s="7">
        <v>58</v>
      </c>
      <c r="F1380" s="7">
        <v>2</v>
      </c>
      <c r="G1380" s="7">
        <v>509.1</v>
      </c>
      <c r="H1380" s="7">
        <f t="shared" si="189"/>
        <v>1</v>
      </c>
      <c r="I1380" s="16">
        <f t="shared" si="190"/>
        <v>44984</v>
      </c>
      <c r="J1380" s="17">
        <v>1.2267999999999999</v>
      </c>
      <c r="K1380" s="18">
        <f>G1380*结论【关键目标】!C$27*0.7735*0.001</f>
        <v>47.254661999999996</v>
      </c>
      <c r="L1380" s="5">
        <v>0</v>
      </c>
      <c r="M1380" s="5">
        <f>ABS(IF(L1380&lt;=0,L1380/耗电量关键数据!$B$6/1000,L1380/耗电量关键数据!$B$5/1000))</f>
        <v>0</v>
      </c>
      <c r="N1380" s="5">
        <f>电气设备逐时使用率计算!H1356</f>
        <v>22.208055000000002</v>
      </c>
      <c r="O1380" s="5">
        <f>灯光逐时使用率计算!H1356</f>
        <v>11.844296</v>
      </c>
      <c r="P1380" s="19">
        <f t="shared" si="191"/>
        <v>34.052351000000002</v>
      </c>
      <c r="Q1380" s="19">
        <f t="shared" si="195"/>
        <v>34.052351000000002</v>
      </c>
      <c r="R1380" s="20">
        <f t="shared" si="192"/>
        <v>13.202310999999995</v>
      </c>
      <c r="S1380" s="20">
        <f t="shared" si="196"/>
        <v>0</v>
      </c>
      <c r="T1380" s="20">
        <f>IF((T1379+R1380)&lt;0,0,IF((T1379+R1380)&gt;结论【关键目标】!C$28,结论【关键目标】!C$28,T1379+R1380))</f>
        <v>22</v>
      </c>
      <c r="U1380" s="19">
        <f>IF((T1379+R1380)&lt;结论【关键目标】!$C$28,0,(发电量计算【计算逻辑页】!R1380+发电量计算【计算逻辑页】!T1379-结论【关键目标】!$C$28))</f>
        <v>13.202310999999995</v>
      </c>
      <c r="V1380" s="5">
        <f t="shared" si="193"/>
        <v>4.6208088499999977</v>
      </c>
      <c r="W1380" s="5">
        <f t="shared" si="194"/>
        <v>41.775424206799997</v>
      </c>
      <c r="X1380" s="5">
        <f t="shared" si="197"/>
        <v>0</v>
      </c>
    </row>
    <row r="1381" spans="1:24" x14ac:dyDescent="0.15">
      <c r="A1381" s="7">
        <v>1380</v>
      </c>
      <c r="B1381" s="7">
        <v>2</v>
      </c>
      <c r="C1381" s="7">
        <v>27</v>
      </c>
      <c r="D1381" s="7">
        <v>12</v>
      </c>
      <c r="E1381" s="7">
        <v>58</v>
      </c>
      <c r="F1381" s="7">
        <v>3.2</v>
      </c>
      <c r="G1381" s="7">
        <v>524.70000000000005</v>
      </c>
      <c r="H1381" s="7">
        <f t="shared" si="189"/>
        <v>1</v>
      </c>
      <c r="I1381" s="16">
        <f t="shared" si="190"/>
        <v>44984</v>
      </c>
      <c r="J1381" s="17">
        <v>1.2267999999999999</v>
      </c>
      <c r="K1381" s="18">
        <f>G1381*结论【关键目标】!C$27*0.7735*0.001</f>
        <v>48.702654000000003</v>
      </c>
      <c r="L1381" s="5">
        <v>0</v>
      </c>
      <c r="M1381" s="5">
        <f>ABS(IF(L1381&lt;=0,L1381/耗电量关键数据!$B$6/1000,L1381/耗电量关键数据!$B$5/1000))</f>
        <v>0</v>
      </c>
      <c r="N1381" s="5">
        <f>电气设备逐时使用率计算!H1357</f>
        <v>11.688450000000001</v>
      </c>
      <c r="O1381" s="5">
        <f>灯光逐时使用率计算!H1357</f>
        <v>9.9741440000000008</v>
      </c>
      <c r="P1381" s="19">
        <f t="shared" si="191"/>
        <v>21.662594000000002</v>
      </c>
      <c r="Q1381" s="19">
        <f t="shared" si="195"/>
        <v>21.662594000000002</v>
      </c>
      <c r="R1381" s="20">
        <f t="shared" si="192"/>
        <v>27.04006</v>
      </c>
      <c r="S1381" s="20">
        <f t="shared" si="196"/>
        <v>0</v>
      </c>
      <c r="T1381" s="20">
        <f>IF((T1380+R1381)&lt;0,0,IF((T1380+R1381)&gt;结论【关键目标】!C$28,结论【关键目标】!C$28,T1380+R1381))</f>
        <v>22</v>
      </c>
      <c r="U1381" s="19">
        <f>IF((T1380+R1381)&lt;结论【关键目标】!$C$28,0,(发电量计算【计算逻辑页】!R1381+发电量计算【计算逻辑页】!T1380-结论【关键目标】!$C$28))</f>
        <v>27.040059999999997</v>
      </c>
      <c r="V1381" s="5">
        <f t="shared" si="193"/>
        <v>9.4640209999999989</v>
      </c>
      <c r="W1381" s="5">
        <f t="shared" si="194"/>
        <v>26.5756703192</v>
      </c>
      <c r="X1381" s="5">
        <f t="shared" si="197"/>
        <v>0</v>
      </c>
    </row>
    <row r="1382" spans="1:24" x14ac:dyDescent="0.15">
      <c r="A1382" s="7">
        <v>1381</v>
      </c>
      <c r="B1382" s="7">
        <v>2</v>
      </c>
      <c r="C1382" s="7">
        <v>27</v>
      </c>
      <c r="D1382" s="7">
        <v>13</v>
      </c>
      <c r="E1382" s="7">
        <v>58</v>
      </c>
      <c r="F1382" s="7">
        <v>3</v>
      </c>
      <c r="G1382" s="7">
        <v>524.1</v>
      </c>
      <c r="H1382" s="7">
        <f t="shared" si="189"/>
        <v>1</v>
      </c>
      <c r="I1382" s="16">
        <f t="shared" si="190"/>
        <v>44984</v>
      </c>
      <c r="J1382" s="17">
        <v>1.2267999999999999</v>
      </c>
      <c r="K1382" s="18">
        <f>G1382*结论【关键目标】!C$27*0.7735*0.001</f>
        <v>48.646962000000002</v>
      </c>
      <c r="L1382" s="5">
        <v>0</v>
      </c>
      <c r="M1382" s="5">
        <f>ABS(IF(L1382&lt;=0,L1382/耗电量关键数据!$B$6/1000,L1382/耗电量关键数据!$B$5/1000))</f>
        <v>0</v>
      </c>
      <c r="N1382" s="5">
        <f>电气设备逐时使用率计算!H1358</f>
        <v>11.688450000000001</v>
      </c>
      <c r="O1382" s="5">
        <f>灯光逐时使用率计算!H1358</f>
        <v>9.9741440000000008</v>
      </c>
      <c r="P1382" s="19">
        <f t="shared" si="191"/>
        <v>21.662594000000002</v>
      </c>
      <c r="Q1382" s="19">
        <f t="shared" si="195"/>
        <v>21.662594000000002</v>
      </c>
      <c r="R1382" s="20">
        <f t="shared" si="192"/>
        <v>26.984368</v>
      </c>
      <c r="S1382" s="20">
        <f t="shared" si="196"/>
        <v>0</v>
      </c>
      <c r="T1382" s="20">
        <f>IF((T1381+R1382)&lt;0,0,IF((T1381+R1382)&gt;结论【关键目标】!C$28,结论【关键目标】!C$28,T1381+R1382))</f>
        <v>22</v>
      </c>
      <c r="U1382" s="19">
        <f>IF((T1381+R1382)&lt;结论【关键目标】!$C$28,0,(发电量计算【计算逻辑页】!R1382+发电量计算【计算逻辑页】!T1381-结论【关键目标】!$C$28))</f>
        <v>26.984368000000003</v>
      </c>
      <c r="V1382" s="5">
        <f t="shared" si="193"/>
        <v>9.4445288000000005</v>
      </c>
      <c r="W1382" s="5">
        <f t="shared" si="194"/>
        <v>26.5756703192</v>
      </c>
      <c r="X1382" s="5">
        <f t="shared" si="197"/>
        <v>0</v>
      </c>
    </row>
    <row r="1383" spans="1:24" x14ac:dyDescent="0.15">
      <c r="A1383" s="7">
        <v>1382</v>
      </c>
      <c r="B1383" s="7">
        <v>2</v>
      </c>
      <c r="C1383" s="7">
        <v>27</v>
      </c>
      <c r="D1383" s="7">
        <v>14</v>
      </c>
      <c r="E1383" s="7">
        <v>58</v>
      </c>
      <c r="F1383" s="7">
        <v>3</v>
      </c>
      <c r="G1383" s="7">
        <v>425.1</v>
      </c>
      <c r="H1383" s="7">
        <f t="shared" si="189"/>
        <v>1</v>
      </c>
      <c r="I1383" s="16">
        <f t="shared" si="190"/>
        <v>44984</v>
      </c>
      <c r="J1383" s="17">
        <v>1.2267999999999999</v>
      </c>
      <c r="K1383" s="18">
        <f>G1383*结论【关键目标】!C$27*0.7735*0.001</f>
        <v>39.457782000000002</v>
      </c>
      <c r="L1383" s="5">
        <v>0</v>
      </c>
      <c r="M1383" s="5">
        <f>ABS(IF(L1383&lt;=0,L1383/耗电量关键数据!$B$6/1000,L1383/耗电量关键数据!$B$5/1000))</f>
        <v>0</v>
      </c>
      <c r="N1383" s="5">
        <f>电气设备逐时使用率计算!H1359</f>
        <v>22.208055000000002</v>
      </c>
      <c r="O1383" s="5">
        <f>灯光逐时使用率计算!H1359</f>
        <v>11.844296</v>
      </c>
      <c r="P1383" s="19">
        <f t="shared" si="191"/>
        <v>34.052351000000002</v>
      </c>
      <c r="Q1383" s="19">
        <f t="shared" si="195"/>
        <v>34.052351000000002</v>
      </c>
      <c r="R1383" s="20">
        <f t="shared" si="192"/>
        <v>5.4054310000000001</v>
      </c>
      <c r="S1383" s="20">
        <f t="shared" si="196"/>
        <v>0</v>
      </c>
      <c r="T1383" s="20">
        <f>IF((T1382+R1383)&lt;0,0,IF((T1382+R1383)&gt;结论【关键目标】!C$28,结论【关键目标】!C$28,T1382+R1383))</f>
        <v>22</v>
      </c>
      <c r="U1383" s="19">
        <f>IF((T1382+R1383)&lt;结论【关键目标】!$C$28,0,(发电量计算【计算逻辑页】!R1383+发电量计算【计算逻辑页】!T1382-结论【关键目标】!$C$28))</f>
        <v>5.4054310000000001</v>
      </c>
      <c r="V1383" s="5">
        <f t="shared" si="193"/>
        <v>1.8919008499999999</v>
      </c>
      <c r="W1383" s="5">
        <f t="shared" si="194"/>
        <v>41.775424206799997</v>
      </c>
      <c r="X1383" s="5">
        <f t="shared" si="197"/>
        <v>0</v>
      </c>
    </row>
    <row r="1384" spans="1:24" x14ac:dyDescent="0.15">
      <c r="A1384" s="7">
        <v>1383</v>
      </c>
      <c r="B1384" s="7">
        <v>2</v>
      </c>
      <c r="C1384" s="7">
        <v>27</v>
      </c>
      <c r="D1384" s="7">
        <v>15</v>
      </c>
      <c r="E1384" s="7">
        <v>58</v>
      </c>
      <c r="F1384" s="7">
        <v>4</v>
      </c>
      <c r="G1384" s="7">
        <v>300.10000000000002</v>
      </c>
      <c r="H1384" s="7">
        <f t="shared" si="189"/>
        <v>1</v>
      </c>
      <c r="I1384" s="16">
        <f t="shared" si="190"/>
        <v>44984</v>
      </c>
      <c r="J1384" s="17">
        <v>1.2267999999999999</v>
      </c>
      <c r="K1384" s="18">
        <f>G1384*结论【关键目标】!C$27*0.7735*0.001</f>
        <v>27.855281999999999</v>
      </c>
      <c r="L1384" s="5">
        <v>0</v>
      </c>
      <c r="M1384" s="5">
        <f>ABS(IF(L1384&lt;=0,L1384/耗电量关键数据!$B$6/1000,L1384/耗电量关键数据!$B$5/1000))</f>
        <v>0</v>
      </c>
      <c r="N1384" s="5">
        <f>电气设备逐时使用率计算!H1360</f>
        <v>22.208055000000002</v>
      </c>
      <c r="O1384" s="5">
        <f>灯光逐时使用率计算!H1360</f>
        <v>11.844296</v>
      </c>
      <c r="P1384" s="19">
        <f t="shared" si="191"/>
        <v>34.052351000000002</v>
      </c>
      <c r="Q1384" s="19">
        <f t="shared" si="195"/>
        <v>34.052351000000002</v>
      </c>
      <c r="R1384" s="20">
        <f t="shared" si="192"/>
        <v>-6.1970690000000026</v>
      </c>
      <c r="S1384" s="20">
        <f t="shared" si="196"/>
        <v>6.1970690000000026</v>
      </c>
      <c r="T1384" s="20">
        <f>IF((T1383+R1384)&lt;0,0,IF((T1383+R1384)&gt;结论【关键目标】!C$28,结论【关键目标】!C$28,T1383+R1384))</f>
        <v>15.802930999999997</v>
      </c>
      <c r="U1384" s="19">
        <f>IF((T1383+R1384)&lt;结论【关键目标】!$C$28,0,(发电量计算【计算逻辑页】!R1384+发电量计算【计算逻辑页】!T1383-结论【关键目标】!$C$28))</f>
        <v>0</v>
      </c>
      <c r="V1384" s="5">
        <f t="shared" si="193"/>
        <v>0</v>
      </c>
      <c r="W1384" s="5">
        <f t="shared" si="194"/>
        <v>34.172859957599997</v>
      </c>
      <c r="X1384" s="5">
        <f t="shared" si="197"/>
        <v>5.4335900992000017</v>
      </c>
    </row>
    <row r="1385" spans="1:24" x14ac:dyDescent="0.15">
      <c r="A1385" s="7">
        <v>1384</v>
      </c>
      <c r="B1385" s="7">
        <v>2</v>
      </c>
      <c r="C1385" s="7">
        <v>27</v>
      </c>
      <c r="D1385" s="7">
        <v>16</v>
      </c>
      <c r="E1385" s="7">
        <v>58</v>
      </c>
      <c r="F1385" s="7">
        <v>4</v>
      </c>
      <c r="G1385" s="7">
        <v>161</v>
      </c>
      <c r="H1385" s="7">
        <f t="shared" si="189"/>
        <v>1</v>
      </c>
      <c r="I1385" s="16">
        <f t="shared" si="190"/>
        <v>44984</v>
      </c>
      <c r="J1385" s="17">
        <v>0.70809999999999995</v>
      </c>
      <c r="K1385" s="18">
        <f>G1385*结论【关键目标】!C$27*0.7735*0.001</f>
        <v>14.944019999999998</v>
      </c>
      <c r="L1385" s="5">
        <v>0</v>
      </c>
      <c r="M1385" s="5">
        <f>ABS(IF(L1385&lt;=0,L1385/耗电量关键数据!$B$6/1000,L1385/耗电量关键数据!$B$5/1000))</f>
        <v>0</v>
      </c>
      <c r="N1385" s="5">
        <f>电气设备逐时使用率计算!H1361</f>
        <v>22.208055000000002</v>
      </c>
      <c r="O1385" s="5">
        <f>灯光逐时使用率计算!H1361</f>
        <v>11.844296</v>
      </c>
      <c r="P1385" s="19">
        <f t="shared" si="191"/>
        <v>34.052351000000002</v>
      </c>
      <c r="Q1385" s="19">
        <f t="shared" si="195"/>
        <v>0</v>
      </c>
      <c r="R1385" s="20">
        <f t="shared" si="192"/>
        <v>14.944019999999998</v>
      </c>
      <c r="S1385" s="20">
        <f t="shared" si="196"/>
        <v>0</v>
      </c>
      <c r="T1385" s="20">
        <f>IF((T1384+R1385)&lt;0,0,IF((T1384+R1385)&gt;结论【关键目标】!C$28,结论【关键目标】!C$28,T1384+R1385))</f>
        <v>22</v>
      </c>
      <c r="U1385" s="19">
        <f>IF((T1384+R1385)&lt;结论【关键目标】!$C$28,0,(发电量计算【计算逻辑页】!R1385+发电量计算【计算逻辑页】!T1384-结论【关键目标】!$C$28))</f>
        <v>8.7469509999999957</v>
      </c>
      <c r="V1385" s="5">
        <f t="shared" si="193"/>
        <v>3.0614328499999983</v>
      </c>
      <c r="W1385" s="5">
        <f t="shared" si="194"/>
        <v>10.581860561999997</v>
      </c>
      <c r="X1385" s="5">
        <f t="shared" si="197"/>
        <v>0</v>
      </c>
    </row>
    <row r="1386" spans="1:24" x14ac:dyDescent="0.15">
      <c r="A1386" s="7">
        <v>1385</v>
      </c>
      <c r="B1386" s="7">
        <v>2</v>
      </c>
      <c r="C1386" s="7">
        <v>27</v>
      </c>
      <c r="D1386" s="7">
        <v>17</v>
      </c>
      <c r="E1386" s="7">
        <v>58</v>
      </c>
      <c r="F1386" s="7">
        <v>3</v>
      </c>
      <c r="G1386" s="7">
        <v>0.2</v>
      </c>
      <c r="H1386" s="7">
        <f t="shared" si="189"/>
        <v>1</v>
      </c>
      <c r="I1386" s="16">
        <f t="shared" si="190"/>
        <v>44984</v>
      </c>
      <c r="J1386" s="17">
        <v>0.70809999999999995</v>
      </c>
      <c r="K1386" s="18">
        <f>G1386*结论【关键目标】!C$27*0.7735*0.001</f>
        <v>1.8564000000000001E-2</v>
      </c>
      <c r="L1386" s="5">
        <v>0</v>
      </c>
      <c r="M1386" s="5">
        <f>ABS(IF(L1386&lt;=0,L1386/耗电量关键数据!$B$6/1000,L1386/耗电量关键数据!$B$5/1000))</f>
        <v>0</v>
      </c>
      <c r="N1386" s="5">
        <f>电气设备逐时使用率计算!H1362</f>
        <v>22.208055000000002</v>
      </c>
      <c r="O1386" s="5">
        <f>灯光逐时使用率计算!H1362</f>
        <v>11.844296</v>
      </c>
      <c r="P1386" s="19">
        <f t="shared" si="191"/>
        <v>34.052351000000002</v>
      </c>
      <c r="Q1386" s="19">
        <f t="shared" si="195"/>
        <v>0</v>
      </c>
      <c r="R1386" s="20">
        <f t="shared" si="192"/>
        <v>1.8564000000000001E-2</v>
      </c>
      <c r="S1386" s="20">
        <f t="shared" si="196"/>
        <v>0</v>
      </c>
      <c r="T1386" s="20">
        <f>IF((T1385+R1386)&lt;0,0,IF((T1385+R1386)&gt;结论【关键目标】!C$28,结论【关键目标】!C$28,T1385+R1386))</f>
        <v>22</v>
      </c>
      <c r="U1386" s="19">
        <f>IF((T1385+R1386)&lt;结论【关键目标】!$C$28,0,(发电量计算【计算逻辑页】!R1386+发电量计算【计算逻辑页】!T1385-结论【关键目标】!$C$28))</f>
        <v>1.8564000000001357E-2</v>
      </c>
      <c r="V1386" s="5">
        <f t="shared" si="193"/>
        <v>6.4974000000004748E-3</v>
      </c>
      <c r="W1386" s="5">
        <f t="shared" si="194"/>
        <v>1.3145168399999999E-2</v>
      </c>
      <c r="X1386" s="5">
        <f t="shared" si="197"/>
        <v>0</v>
      </c>
    </row>
    <row r="1387" spans="1:24" x14ac:dyDescent="0.15">
      <c r="A1387" s="7">
        <v>1386</v>
      </c>
      <c r="B1387" s="7">
        <v>2</v>
      </c>
      <c r="C1387" s="7">
        <v>27</v>
      </c>
      <c r="D1387" s="7">
        <v>18</v>
      </c>
      <c r="E1387" s="7">
        <v>58</v>
      </c>
      <c r="F1387" s="7">
        <v>3.9</v>
      </c>
      <c r="G1387" s="7">
        <v>0</v>
      </c>
      <c r="H1387" s="7">
        <f t="shared" si="189"/>
        <v>1</v>
      </c>
      <c r="I1387" s="16">
        <f t="shared" si="190"/>
        <v>44984</v>
      </c>
      <c r="J1387" s="17">
        <v>0.70809999999999995</v>
      </c>
      <c r="K1387" s="18">
        <f>G1387*结论【关键目标】!C$27*0.7735*0.001</f>
        <v>0</v>
      </c>
      <c r="L1387" s="5">
        <v>-10780.69361</v>
      </c>
      <c r="M1387" s="5">
        <f>ABS(IF(L1387&lt;=0,L1387/耗电量关键数据!$B$6/1000,L1387/耗电量关键数据!$B$5/1000))</f>
        <v>4.3122774440000002</v>
      </c>
      <c r="N1387" s="5">
        <f>电气设备逐时使用率计算!H1363</f>
        <v>7.0130699999999999</v>
      </c>
      <c r="O1387" s="5">
        <f>灯光逐时使用率计算!H1363</f>
        <v>3.7403040000000001</v>
      </c>
      <c r="P1387" s="19">
        <f t="shared" si="191"/>
        <v>15.065651444</v>
      </c>
      <c r="Q1387" s="19">
        <f t="shared" si="195"/>
        <v>0</v>
      </c>
      <c r="R1387" s="20">
        <f t="shared" si="192"/>
        <v>0</v>
      </c>
      <c r="S1387" s="20">
        <f t="shared" si="196"/>
        <v>0</v>
      </c>
      <c r="T1387" s="20">
        <f>IF((T1386+R1387)&lt;0,0,IF((T1386+R1387)&gt;结论【关键目标】!C$28,结论【关键目标】!C$28,T1386+R1387))</f>
        <v>22</v>
      </c>
      <c r="U1387" s="19">
        <f>IF((T1386+R1387)&lt;结论【关键目标】!$C$28,0,(发电量计算【计算逻辑页】!R1387+发电量计算【计算逻辑页】!T1386-结论【关键目标】!$C$28))</f>
        <v>0</v>
      </c>
      <c r="V1387" s="5">
        <f t="shared" si="193"/>
        <v>0</v>
      </c>
      <c r="W1387" s="5">
        <f t="shared" si="194"/>
        <v>0</v>
      </c>
      <c r="X1387" s="5">
        <f t="shared" si="197"/>
        <v>0</v>
      </c>
    </row>
    <row r="1388" spans="1:24" x14ac:dyDescent="0.15">
      <c r="A1388" s="7">
        <v>1387</v>
      </c>
      <c r="B1388" s="7">
        <v>2</v>
      </c>
      <c r="C1388" s="7">
        <v>27</v>
      </c>
      <c r="D1388" s="7">
        <v>19</v>
      </c>
      <c r="E1388" s="7">
        <v>58</v>
      </c>
      <c r="F1388" s="7">
        <v>2</v>
      </c>
      <c r="G1388" s="7">
        <v>0</v>
      </c>
      <c r="H1388" s="7">
        <f t="shared" si="189"/>
        <v>1</v>
      </c>
      <c r="I1388" s="16">
        <f t="shared" si="190"/>
        <v>44984</v>
      </c>
      <c r="J1388" s="17">
        <v>1.2267999999999999</v>
      </c>
      <c r="K1388" s="18">
        <f>G1388*结论【关键目标】!C$27*0.7735*0.001</f>
        <v>0</v>
      </c>
      <c r="L1388" s="5">
        <v>-2977.2605709999998</v>
      </c>
      <c r="M1388" s="5">
        <f>ABS(IF(L1388&lt;=0,L1388/耗电量关键数据!$B$6/1000,L1388/耗电量关键数据!$B$5/1000))</f>
        <v>1.1909042284</v>
      </c>
      <c r="N1388" s="5">
        <f>电气设备逐时使用率计算!H1364</f>
        <v>7.0130699999999999</v>
      </c>
      <c r="O1388" s="5">
        <f>灯光逐时使用率计算!H1364</f>
        <v>3.7403040000000001</v>
      </c>
      <c r="P1388" s="19">
        <f t="shared" si="191"/>
        <v>11.9442782284</v>
      </c>
      <c r="Q1388" s="19">
        <f t="shared" si="195"/>
        <v>11.9442782284</v>
      </c>
      <c r="R1388" s="20">
        <f t="shared" si="192"/>
        <v>-11.9442782284</v>
      </c>
      <c r="S1388" s="20">
        <f t="shared" si="196"/>
        <v>11.9442782284</v>
      </c>
      <c r="T1388" s="20">
        <f>IF((T1387+R1388)&lt;0,0,IF((T1387+R1388)&gt;结论【关键目标】!C$28,结论【关键目标】!C$28,T1387+R1388))</f>
        <v>10.0557217716</v>
      </c>
      <c r="U1388" s="19">
        <f>IF((T1387+R1388)&lt;结论【关键目标】!$C$28,0,(发电量计算【计算逻辑页】!R1388+发电量计算【计算逻辑页】!T1387-结论【关键目标】!$C$28))</f>
        <v>0</v>
      </c>
      <c r="V1388" s="5">
        <f t="shared" si="193"/>
        <v>0</v>
      </c>
      <c r="W1388" s="5">
        <f t="shared" si="194"/>
        <v>0</v>
      </c>
      <c r="X1388" s="5">
        <f t="shared" si="197"/>
        <v>8.8168568493388797</v>
      </c>
    </row>
    <row r="1389" spans="1:24" x14ac:dyDescent="0.15">
      <c r="A1389" s="7">
        <v>1388</v>
      </c>
      <c r="B1389" s="7">
        <v>2</v>
      </c>
      <c r="C1389" s="7">
        <v>27</v>
      </c>
      <c r="D1389" s="7">
        <v>20</v>
      </c>
      <c r="E1389" s="7">
        <v>58</v>
      </c>
      <c r="F1389" s="7">
        <v>2</v>
      </c>
      <c r="G1389" s="7">
        <v>0</v>
      </c>
      <c r="H1389" s="7">
        <f t="shared" si="189"/>
        <v>1</v>
      </c>
      <c r="I1389" s="16">
        <f t="shared" si="190"/>
        <v>44984</v>
      </c>
      <c r="J1389" s="17">
        <v>1.2267999999999999</v>
      </c>
      <c r="K1389" s="18">
        <f>G1389*结论【关键目标】!C$27*0.7735*0.001</f>
        <v>0</v>
      </c>
      <c r="L1389" s="5">
        <v>-13138.209489999999</v>
      </c>
      <c r="M1389" s="5">
        <f>ABS(IF(L1389&lt;=0,L1389/耗电量关键数据!$B$6/1000,L1389/耗电量关键数据!$B$5/1000))</f>
        <v>5.2552837959999996</v>
      </c>
      <c r="N1389" s="5">
        <f>电气设备逐时使用率计算!H1365</f>
        <v>1.1688450000000001</v>
      </c>
      <c r="O1389" s="5">
        <f>灯光逐时使用率计算!H1365</f>
        <v>0.37403039999999999</v>
      </c>
      <c r="P1389" s="19">
        <f t="shared" si="191"/>
        <v>6.7981591959999994</v>
      </c>
      <c r="Q1389" s="19">
        <f t="shared" si="195"/>
        <v>6.7981591959999994</v>
      </c>
      <c r="R1389" s="20">
        <f t="shared" si="192"/>
        <v>-6.7981591959999994</v>
      </c>
      <c r="S1389" s="20">
        <f t="shared" si="196"/>
        <v>6.7981591959999994</v>
      </c>
      <c r="T1389" s="20">
        <f>IF((T1388+R1389)&lt;0,0,IF((T1388+R1389)&gt;结论【关键目标】!C$28,结论【关键目标】!C$28,T1388+R1389))</f>
        <v>3.2575625756000006</v>
      </c>
      <c r="U1389" s="19">
        <f>IF((T1388+R1389)&lt;结论【关键目标】!$C$28,0,(发电量计算【计算逻辑页】!R1389+发电量计算【计算逻辑页】!T1388-结论【关键目标】!$C$28))</f>
        <v>0</v>
      </c>
      <c r="V1389" s="5">
        <f t="shared" si="193"/>
        <v>0</v>
      </c>
      <c r="W1389" s="5">
        <f t="shared" si="194"/>
        <v>0</v>
      </c>
      <c r="X1389" s="5">
        <f t="shared" si="197"/>
        <v>2.8562308662860802</v>
      </c>
    </row>
    <row r="1390" spans="1:24" x14ac:dyDescent="0.15">
      <c r="A1390" s="7">
        <v>1389</v>
      </c>
      <c r="B1390" s="7">
        <v>2</v>
      </c>
      <c r="C1390" s="7">
        <v>27</v>
      </c>
      <c r="D1390" s="7">
        <v>21</v>
      </c>
      <c r="E1390" s="7">
        <v>58</v>
      </c>
      <c r="F1390" s="7">
        <v>3.1</v>
      </c>
      <c r="G1390" s="7">
        <v>0</v>
      </c>
      <c r="H1390" s="7">
        <f t="shared" si="189"/>
        <v>1</v>
      </c>
      <c r="I1390" s="16">
        <f t="shared" si="190"/>
        <v>44984</v>
      </c>
      <c r="J1390" s="17">
        <v>1.2267999999999999</v>
      </c>
      <c r="K1390" s="18">
        <f>G1390*结论【关键目标】!C$27*0.7735*0.001</f>
        <v>0</v>
      </c>
      <c r="L1390" s="5">
        <v>-17173.567230000001</v>
      </c>
      <c r="M1390" s="5">
        <f>ABS(IF(L1390&lt;=0,L1390/耗电量关键数据!$B$6/1000,L1390/耗电量关键数据!$B$5/1000))</f>
        <v>6.8694268920000008</v>
      </c>
      <c r="N1390" s="5">
        <f>电气设备逐时使用率计算!H1366</f>
        <v>1.1688450000000001</v>
      </c>
      <c r="O1390" s="5">
        <f>灯光逐时使用率计算!H1366</f>
        <v>0.37403039999999999</v>
      </c>
      <c r="P1390" s="19">
        <f t="shared" si="191"/>
        <v>8.4123022920000015</v>
      </c>
      <c r="Q1390" s="19">
        <f t="shared" si="195"/>
        <v>8.4123022920000015</v>
      </c>
      <c r="R1390" s="20">
        <f t="shared" si="192"/>
        <v>-8.4123022920000015</v>
      </c>
      <c r="S1390" s="20">
        <f t="shared" si="196"/>
        <v>8.4123022920000015</v>
      </c>
      <c r="T1390" s="20">
        <f>IF((T1389+R1390)&lt;0,0,IF((T1389+R1390)&gt;结论【关键目标】!C$28,结论【关键目标】!C$28,T1389+R1390))</f>
        <v>0</v>
      </c>
      <c r="U1390" s="19">
        <f>IF((T1389+R1390)&lt;结论【关键目标】!$C$28,0,(发电量计算【计算逻辑页】!R1390+发电量计算【计算逻辑页】!T1389-结论【关键目标】!$C$28))</f>
        <v>0</v>
      </c>
      <c r="V1390" s="5">
        <f t="shared" si="193"/>
        <v>0</v>
      </c>
      <c r="W1390" s="5">
        <f t="shared" si="194"/>
        <v>0</v>
      </c>
      <c r="X1390" s="5">
        <f t="shared" si="197"/>
        <v>0</v>
      </c>
    </row>
    <row r="1391" spans="1:24" x14ac:dyDescent="0.15">
      <c r="A1391" s="7">
        <v>1390</v>
      </c>
      <c r="B1391" s="7">
        <v>2</v>
      </c>
      <c r="C1391" s="7">
        <v>27</v>
      </c>
      <c r="D1391" s="7">
        <v>22</v>
      </c>
      <c r="E1391" s="7">
        <v>58</v>
      </c>
      <c r="F1391" s="7">
        <v>1</v>
      </c>
      <c r="G1391" s="7">
        <v>0</v>
      </c>
      <c r="H1391" s="7">
        <f t="shared" si="189"/>
        <v>1</v>
      </c>
      <c r="I1391" s="16">
        <f t="shared" si="190"/>
        <v>44984</v>
      </c>
      <c r="J1391" s="17">
        <v>0.70809999999999995</v>
      </c>
      <c r="K1391" s="18">
        <f>G1391*结论【关键目标】!C$27*0.7735*0.001</f>
        <v>0</v>
      </c>
      <c r="L1391" s="5">
        <v>-19412.118340000001</v>
      </c>
      <c r="M1391" s="5">
        <f>ABS(IF(L1391&lt;=0,L1391/耗电量关键数据!$B$6/1000,L1391/耗电量关键数据!$B$5/1000))</f>
        <v>7.7648473360000008</v>
      </c>
      <c r="N1391" s="5">
        <f>电气设备逐时使用率计算!H1367</f>
        <v>1.1688450000000001</v>
      </c>
      <c r="O1391" s="5">
        <f>灯光逐时使用率计算!H1367</f>
        <v>0.37403039999999999</v>
      </c>
      <c r="P1391" s="19">
        <f t="shared" si="191"/>
        <v>9.3077227360000006</v>
      </c>
      <c r="Q1391" s="19">
        <f t="shared" si="195"/>
        <v>0</v>
      </c>
      <c r="R1391" s="20">
        <f t="shared" si="192"/>
        <v>0</v>
      </c>
      <c r="S1391" s="20">
        <f t="shared" si="196"/>
        <v>0</v>
      </c>
      <c r="T1391" s="20">
        <f>IF((T1390+R1391)&lt;0,0,IF((T1390+R1391)&gt;结论【关键目标】!C$28,结论【关键目标】!C$28,T1390+R1391))</f>
        <v>0</v>
      </c>
      <c r="U1391" s="19">
        <f>IF((T1390+R1391)&lt;结论【关键目标】!$C$28,0,(发电量计算【计算逻辑页】!R1391+发电量计算【计算逻辑页】!T1390-结论【关键目标】!$C$28))</f>
        <v>0</v>
      </c>
      <c r="V1391" s="5">
        <f t="shared" si="193"/>
        <v>0</v>
      </c>
      <c r="W1391" s="5">
        <f t="shared" si="194"/>
        <v>0</v>
      </c>
      <c r="X1391" s="5">
        <f t="shared" si="197"/>
        <v>0</v>
      </c>
    </row>
    <row r="1392" spans="1:24" x14ac:dyDescent="0.15">
      <c r="A1392" s="7">
        <v>1391</v>
      </c>
      <c r="B1392" s="7">
        <v>2</v>
      </c>
      <c r="C1392" s="7">
        <v>27</v>
      </c>
      <c r="D1392" s="7">
        <v>23</v>
      </c>
      <c r="E1392" s="7">
        <v>58</v>
      </c>
      <c r="F1392" s="7">
        <v>1</v>
      </c>
      <c r="G1392" s="7">
        <v>0</v>
      </c>
      <c r="H1392" s="7">
        <f t="shared" si="189"/>
        <v>1</v>
      </c>
      <c r="I1392" s="16">
        <f t="shared" si="190"/>
        <v>44984</v>
      </c>
      <c r="J1392" s="17">
        <v>0.70809999999999995</v>
      </c>
      <c r="K1392" s="18">
        <f>G1392*结论【关键目标】!C$27*0.7735*0.001</f>
        <v>0</v>
      </c>
      <c r="L1392" s="5">
        <v>-21252.807069999999</v>
      </c>
      <c r="M1392" s="5">
        <f>ABS(IF(L1392&lt;=0,L1392/耗电量关键数据!$B$6/1000,L1392/耗电量关键数据!$B$5/1000))</f>
        <v>8.5011228279999997</v>
      </c>
      <c r="N1392" s="5">
        <f>电气设备逐时使用率计算!H1368</f>
        <v>1.1688450000000001</v>
      </c>
      <c r="O1392" s="5">
        <f>灯光逐时使用率计算!H1368</f>
        <v>0.37403039999999999</v>
      </c>
      <c r="P1392" s="19">
        <f t="shared" si="191"/>
        <v>10.043998228000001</v>
      </c>
      <c r="Q1392" s="19">
        <f t="shared" si="195"/>
        <v>0</v>
      </c>
      <c r="R1392" s="20">
        <f t="shared" si="192"/>
        <v>0</v>
      </c>
      <c r="S1392" s="20">
        <f t="shared" si="196"/>
        <v>0</v>
      </c>
      <c r="T1392" s="20">
        <f>IF((T1391+R1392)&lt;0,0,IF((T1391+R1392)&gt;结论【关键目标】!C$28,结论【关键目标】!C$28,T1391+R1392))</f>
        <v>0</v>
      </c>
      <c r="U1392" s="19">
        <f>IF((T1391+R1392)&lt;结论【关键目标】!$C$28,0,(发电量计算【计算逻辑页】!R1392+发电量计算【计算逻辑页】!T1391-结论【关键目标】!$C$28))</f>
        <v>0</v>
      </c>
      <c r="V1392" s="5">
        <f t="shared" si="193"/>
        <v>0</v>
      </c>
      <c r="W1392" s="5">
        <f t="shared" si="194"/>
        <v>0</v>
      </c>
      <c r="X1392" s="5">
        <f t="shared" si="197"/>
        <v>0</v>
      </c>
    </row>
    <row r="1393" spans="1:24" x14ac:dyDescent="0.15">
      <c r="A1393" s="7">
        <v>1392</v>
      </c>
      <c r="B1393" s="7">
        <v>2</v>
      </c>
      <c r="C1393" s="7">
        <v>27</v>
      </c>
      <c r="D1393" s="7">
        <v>24</v>
      </c>
      <c r="E1393" s="7">
        <v>58</v>
      </c>
      <c r="F1393" s="7">
        <v>2.6</v>
      </c>
      <c r="G1393" s="7">
        <v>0</v>
      </c>
      <c r="H1393" s="7">
        <f t="shared" si="189"/>
        <v>1</v>
      </c>
      <c r="I1393" s="16">
        <f t="shared" si="190"/>
        <v>44984</v>
      </c>
      <c r="J1393" s="17">
        <v>0.2407</v>
      </c>
      <c r="K1393" s="18">
        <f>G1393*结论【关键目标】!C$27*0.7735*0.001</f>
        <v>0</v>
      </c>
      <c r="L1393" s="5">
        <v>-23625.445640000002</v>
      </c>
      <c r="M1393" s="5">
        <f>ABS(IF(L1393&lt;=0,L1393/耗电量关键数据!$B$6/1000,L1393/耗电量关键数据!$B$5/1000))</f>
        <v>9.4501782560000009</v>
      </c>
      <c r="N1393" s="5">
        <f>电气设备逐时使用率计算!H1369</f>
        <v>1.1688450000000001</v>
      </c>
      <c r="O1393" s="5">
        <f>灯光逐时使用率计算!H1369</f>
        <v>0.37403039999999999</v>
      </c>
      <c r="P1393" s="19">
        <f t="shared" si="191"/>
        <v>10.993053656000003</v>
      </c>
      <c r="Q1393" s="19">
        <f t="shared" si="195"/>
        <v>0</v>
      </c>
      <c r="R1393" s="20">
        <f t="shared" si="192"/>
        <v>0</v>
      </c>
      <c r="S1393" s="20">
        <f t="shared" si="196"/>
        <v>0</v>
      </c>
      <c r="T1393" s="20">
        <f>IF((T1392+R1393)&lt;0,0,IF((T1392+R1393)&gt;结论【关键目标】!C$28,结论【关键目标】!C$28,T1392+R1393))</f>
        <v>0</v>
      </c>
      <c r="U1393" s="19">
        <f>IF((T1392+R1393)&lt;结论【关键目标】!$C$28,0,(发电量计算【计算逻辑页】!R1393+发电量计算【计算逻辑页】!T1392-结论【关键目标】!$C$28))</f>
        <v>0</v>
      </c>
      <c r="V1393" s="5">
        <f t="shared" si="193"/>
        <v>0</v>
      </c>
      <c r="W1393" s="5">
        <f t="shared" si="194"/>
        <v>0</v>
      </c>
      <c r="X1393" s="5">
        <f t="shared" si="197"/>
        <v>0</v>
      </c>
    </row>
    <row r="1394" spans="1:24" x14ac:dyDescent="0.15">
      <c r="A1394" s="7">
        <v>1393</v>
      </c>
      <c r="B1394" s="7">
        <v>2</v>
      </c>
      <c r="C1394" s="7">
        <v>28</v>
      </c>
      <c r="D1394" s="7">
        <v>1</v>
      </c>
      <c r="E1394" s="7">
        <v>59</v>
      </c>
      <c r="F1394" s="7">
        <v>1</v>
      </c>
      <c r="G1394" s="7">
        <v>0</v>
      </c>
      <c r="H1394" s="7">
        <f t="shared" si="189"/>
        <v>2</v>
      </c>
      <c r="I1394" s="16">
        <f t="shared" si="190"/>
        <v>44985</v>
      </c>
      <c r="J1394" s="17">
        <v>0.2407</v>
      </c>
      <c r="K1394" s="18">
        <f>G1394*结论【关键目标】!C$27*0.7735*0.001</f>
        <v>0</v>
      </c>
      <c r="L1394" s="5">
        <v>-25335.197510000002</v>
      </c>
      <c r="M1394" s="5">
        <f>ABS(IF(L1394&lt;=0,L1394/耗电量关键数据!$B$6/1000,L1394/耗电量关键数据!$B$5/1000))</f>
        <v>10.134079004000002</v>
      </c>
      <c r="N1394" s="5">
        <f>电气设备逐时使用率计算!H1370</f>
        <v>1.1688450000000001</v>
      </c>
      <c r="O1394" s="5">
        <f>灯光逐时使用率计算!H1370</f>
        <v>0.37403039999999999</v>
      </c>
      <c r="P1394" s="19">
        <f t="shared" si="191"/>
        <v>11.676954404000002</v>
      </c>
      <c r="Q1394" s="19">
        <f t="shared" si="195"/>
        <v>0</v>
      </c>
      <c r="R1394" s="20">
        <f t="shared" si="192"/>
        <v>0</v>
      </c>
      <c r="S1394" s="20">
        <f t="shared" si="196"/>
        <v>0</v>
      </c>
      <c r="T1394" s="20">
        <f>IF((T1393+R1394)&lt;0,0,IF((T1393+R1394)&gt;结论【关键目标】!C$28,结论【关键目标】!C$28,T1393+R1394))</f>
        <v>0</v>
      </c>
      <c r="U1394" s="19">
        <f>IF((T1393+R1394)&lt;结论【关键目标】!$C$28,0,(发电量计算【计算逻辑页】!R1394+发电量计算【计算逻辑页】!T1393-结论【关键目标】!$C$28))</f>
        <v>0</v>
      </c>
      <c r="V1394" s="5">
        <f t="shared" si="193"/>
        <v>0</v>
      </c>
      <c r="W1394" s="5">
        <f t="shared" si="194"/>
        <v>0</v>
      </c>
      <c r="X1394" s="5">
        <f t="shared" si="197"/>
        <v>0</v>
      </c>
    </row>
    <row r="1395" spans="1:24" x14ac:dyDescent="0.15">
      <c r="A1395" s="7">
        <v>1394</v>
      </c>
      <c r="B1395" s="7">
        <v>2</v>
      </c>
      <c r="C1395" s="7">
        <v>28</v>
      </c>
      <c r="D1395" s="7">
        <v>2</v>
      </c>
      <c r="E1395" s="7">
        <v>59</v>
      </c>
      <c r="F1395" s="7">
        <v>0</v>
      </c>
      <c r="G1395" s="7">
        <v>0</v>
      </c>
      <c r="H1395" s="7">
        <f t="shared" si="189"/>
        <v>2</v>
      </c>
      <c r="I1395" s="16">
        <f t="shared" si="190"/>
        <v>44985</v>
      </c>
      <c r="J1395" s="17">
        <v>0.2407</v>
      </c>
      <c r="K1395" s="18">
        <f>G1395*结论【关键目标】!C$27*0.7735*0.001</f>
        <v>0</v>
      </c>
      <c r="L1395" s="5">
        <v>-27292.899219999999</v>
      </c>
      <c r="M1395" s="5">
        <f>ABS(IF(L1395&lt;=0,L1395/耗电量关键数据!$B$6/1000,L1395/耗电量关键数据!$B$5/1000))</f>
        <v>10.917159688</v>
      </c>
      <c r="N1395" s="5">
        <f>电气设备逐时使用率计算!H1371</f>
        <v>1.1688450000000001</v>
      </c>
      <c r="O1395" s="5">
        <f>灯光逐时使用率计算!H1371</f>
        <v>0.37403039999999999</v>
      </c>
      <c r="P1395" s="19">
        <f t="shared" si="191"/>
        <v>12.460035088</v>
      </c>
      <c r="Q1395" s="19">
        <f t="shared" si="195"/>
        <v>0</v>
      </c>
      <c r="R1395" s="20">
        <f t="shared" si="192"/>
        <v>0</v>
      </c>
      <c r="S1395" s="20">
        <f t="shared" si="196"/>
        <v>0</v>
      </c>
      <c r="T1395" s="20">
        <f>IF((T1394+R1395)&lt;0,0,IF((T1394+R1395)&gt;结论【关键目标】!C$28,结论【关键目标】!C$28,T1394+R1395))</f>
        <v>0</v>
      </c>
      <c r="U1395" s="19">
        <f>IF((T1394+R1395)&lt;结论【关键目标】!$C$28,0,(发电量计算【计算逻辑页】!R1395+发电量计算【计算逻辑页】!T1394-结论【关键目标】!$C$28))</f>
        <v>0</v>
      </c>
      <c r="V1395" s="5">
        <f t="shared" si="193"/>
        <v>0</v>
      </c>
      <c r="W1395" s="5">
        <f t="shared" si="194"/>
        <v>0</v>
      </c>
      <c r="X1395" s="5">
        <f t="shared" si="197"/>
        <v>0</v>
      </c>
    </row>
    <row r="1396" spans="1:24" x14ac:dyDescent="0.15">
      <c r="A1396" s="7">
        <v>1395</v>
      </c>
      <c r="B1396" s="7">
        <v>2</v>
      </c>
      <c r="C1396" s="7">
        <v>28</v>
      </c>
      <c r="D1396" s="7">
        <v>3</v>
      </c>
      <c r="E1396" s="7">
        <v>59</v>
      </c>
      <c r="F1396" s="7">
        <v>0.8</v>
      </c>
      <c r="G1396" s="7">
        <v>0</v>
      </c>
      <c r="H1396" s="7">
        <f t="shared" si="189"/>
        <v>2</v>
      </c>
      <c r="I1396" s="16">
        <f t="shared" si="190"/>
        <v>44985</v>
      </c>
      <c r="J1396" s="17">
        <v>0.2407</v>
      </c>
      <c r="K1396" s="18">
        <f>G1396*结论【关键目标】!C$27*0.7735*0.001</f>
        <v>0</v>
      </c>
      <c r="L1396" s="5">
        <v>-29162.588090000001</v>
      </c>
      <c r="M1396" s="5">
        <f>ABS(IF(L1396&lt;=0,L1396/耗电量关键数据!$B$6/1000,L1396/耗电量关键数据!$B$5/1000))</f>
        <v>11.665035236</v>
      </c>
      <c r="N1396" s="5">
        <f>电气设备逐时使用率计算!H1372</f>
        <v>1.1688450000000001</v>
      </c>
      <c r="O1396" s="5">
        <f>灯光逐时使用率计算!H1372</f>
        <v>0.37403039999999999</v>
      </c>
      <c r="P1396" s="19">
        <f t="shared" si="191"/>
        <v>13.207910635999999</v>
      </c>
      <c r="Q1396" s="19">
        <f t="shared" si="195"/>
        <v>0</v>
      </c>
      <c r="R1396" s="20">
        <f t="shared" si="192"/>
        <v>0</v>
      </c>
      <c r="S1396" s="20">
        <f t="shared" si="196"/>
        <v>0</v>
      </c>
      <c r="T1396" s="20">
        <f>IF((T1395+R1396)&lt;0,0,IF((T1395+R1396)&gt;结论【关键目标】!C$28,结论【关键目标】!C$28,T1395+R1396))</f>
        <v>0</v>
      </c>
      <c r="U1396" s="19">
        <f>IF((T1395+R1396)&lt;结论【关键目标】!$C$28,0,(发电量计算【计算逻辑页】!R1396+发电量计算【计算逻辑页】!T1395-结论【关键目标】!$C$28))</f>
        <v>0</v>
      </c>
      <c r="V1396" s="5">
        <f t="shared" si="193"/>
        <v>0</v>
      </c>
      <c r="W1396" s="5">
        <f t="shared" si="194"/>
        <v>0</v>
      </c>
      <c r="X1396" s="5">
        <f t="shared" si="197"/>
        <v>0</v>
      </c>
    </row>
    <row r="1397" spans="1:24" x14ac:dyDescent="0.15">
      <c r="A1397" s="7">
        <v>1396</v>
      </c>
      <c r="B1397" s="7">
        <v>2</v>
      </c>
      <c r="C1397" s="7">
        <v>28</v>
      </c>
      <c r="D1397" s="7">
        <v>4</v>
      </c>
      <c r="E1397" s="7">
        <v>59</v>
      </c>
      <c r="F1397" s="7">
        <v>-2</v>
      </c>
      <c r="G1397" s="7">
        <v>0</v>
      </c>
      <c r="H1397" s="7">
        <f t="shared" si="189"/>
        <v>2</v>
      </c>
      <c r="I1397" s="16">
        <f t="shared" si="190"/>
        <v>44985</v>
      </c>
      <c r="J1397" s="17">
        <v>0.2407</v>
      </c>
      <c r="K1397" s="18">
        <f>G1397*结论【关键目标】!C$27*0.7735*0.001</f>
        <v>0</v>
      </c>
      <c r="L1397" s="5">
        <v>-30783.09361</v>
      </c>
      <c r="M1397" s="5">
        <f>ABS(IF(L1397&lt;=0,L1397/耗电量关键数据!$B$6/1000,L1397/耗电量关键数据!$B$5/1000))</f>
        <v>12.313237444</v>
      </c>
      <c r="N1397" s="5">
        <f>电气设备逐时使用率计算!H1373</f>
        <v>1.1688450000000001</v>
      </c>
      <c r="O1397" s="5">
        <f>灯光逐时使用率计算!H1373</f>
        <v>0.37403039999999999</v>
      </c>
      <c r="P1397" s="19">
        <f t="shared" si="191"/>
        <v>13.856112844</v>
      </c>
      <c r="Q1397" s="19">
        <f t="shared" si="195"/>
        <v>0</v>
      </c>
      <c r="R1397" s="20">
        <f t="shared" si="192"/>
        <v>0</v>
      </c>
      <c r="S1397" s="20">
        <f t="shared" si="196"/>
        <v>0</v>
      </c>
      <c r="T1397" s="20">
        <f>IF((T1396+R1397)&lt;0,0,IF((T1396+R1397)&gt;结论【关键目标】!C$28,结论【关键目标】!C$28,T1396+R1397))</f>
        <v>0</v>
      </c>
      <c r="U1397" s="19">
        <f>IF((T1396+R1397)&lt;结论【关键目标】!$C$28,0,(发电量计算【计算逻辑页】!R1397+发电量计算【计算逻辑页】!T1396-结论【关键目标】!$C$28))</f>
        <v>0</v>
      </c>
      <c r="V1397" s="5">
        <f t="shared" si="193"/>
        <v>0</v>
      </c>
      <c r="W1397" s="5">
        <f t="shared" si="194"/>
        <v>0</v>
      </c>
      <c r="X1397" s="5">
        <f t="shared" si="197"/>
        <v>0</v>
      </c>
    </row>
    <row r="1398" spans="1:24" x14ac:dyDescent="0.15">
      <c r="A1398" s="7">
        <v>1397</v>
      </c>
      <c r="B1398" s="7">
        <v>2</v>
      </c>
      <c r="C1398" s="7">
        <v>28</v>
      </c>
      <c r="D1398" s="7">
        <v>5</v>
      </c>
      <c r="E1398" s="7">
        <v>59</v>
      </c>
      <c r="F1398" s="7">
        <v>-1</v>
      </c>
      <c r="G1398" s="7">
        <v>0</v>
      </c>
      <c r="H1398" s="7">
        <f t="shared" si="189"/>
        <v>2</v>
      </c>
      <c r="I1398" s="16">
        <f t="shared" si="190"/>
        <v>44985</v>
      </c>
      <c r="J1398" s="17">
        <v>0.2407</v>
      </c>
      <c r="K1398" s="18">
        <f>G1398*结论【关键目标】!C$27*0.7735*0.001</f>
        <v>0</v>
      </c>
      <c r="L1398" s="5">
        <v>-32130.065289999999</v>
      </c>
      <c r="M1398" s="5">
        <f>ABS(IF(L1398&lt;=0,L1398/耗电量关键数据!$B$6/1000,L1398/耗电量关键数据!$B$5/1000))</f>
        <v>12.852026115999999</v>
      </c>
      <c r="N1398" s="5">
        <f>电气设备逐时使用率计算!H1374</f>
        <v>1.1688450000000001</v>
      </c>
      <c r="O1398" s="5">
        <f>灯光逐时使用率计算!H1374</f>
        <v>0.37403039999999999</v>
      </c>
      <c r="P1398" s="19">
        <f t="shared" si="191"/>
        <v>14.394901515999999</v>
      </c>
      <c r="Q1398" s="19">
        <f t="shared" si="195"/>
        <v>0</v>
      </c>
      <c r="R1398" s="20">
        <f t="shared" si="192"/>
        <v>0</v>
      </c>
      <c r="S1398" s="20">
        <f t="shared" si="196"/>
        <v>0</v>
      </c>
      <c r="T1398" s="20">
        <f>IF((T1397+R1398)&lt;0,0,IF((T1397+R1398)&gt;结论【关键目标】!C$28,结论【关键目标】!C$28,T1397+R1398))</f>
        <v>0</v>
      </c>
      <c r="U1398" s="19">
        <f>IF((T1397+R1398)&lt;结论【关键目标】!$C$28,0,(发电量计算【计算逻辑页】!R1398+发电量计算【计算逻辑页】!T1397-结论【关键目标】!$C$28))</f>
        <v>0</v>
      </c>
      <c r="V1398" s="5">
        <f t="shared" si="193"/>
        <v>0</v>
      </c>
      <c r="W1398" s="5">
        <f t="shared" si="194"/>
        <v>0</v>
      </c>
      <c r="X1398" s="5">
        <f t="shared" si="197"/>
        <v>0</v>
      </c>
    </row>
    <row r="1399" spans="1:24" x14ac:dyDescent="0.15">
      <c r="A1399" s="7">
        <v>1398</v>
      </c>
      <c r="B1399" s="7">
        <v>2</v>
      </c>
      <c r="C1399" s="7">
        <v>28</v>
      </c>
      <c r="D1399" s="7">
        <v>6</v>
      </c>
      <c r="E1399" s="7">
        <v>59</v>
      </c>
      <c r="F1399" s="7">
        <v>-1.1000000000000001</v>
      </c>
      <c r="G1399" s="7">
        <v>0</v>
      </c>
      <c r="H1399" s="7">
        <f t="shared" si="189"/>
        <v>2</v>
      </c>
      <c r="I1399" s="16">
        <f t="shared" si="190"/>
        <v>44985</v>
      </c>
      <c r="J1399" s="17">
        <v>0.2407</v>
      </c>
      <c r="K1399" s="18">
        <f>G1399*结论【关键目标】!C$27*0.7735*0.001</f>
        <v>0</v>
      </c>
      <c r="L1399" s="5">
        <v>-32742.185259999998</v>
      </c>
      <c r="M1399" s="5">
        <f>ABS(IF(L1399&lt;=0,L1399/耗电量关键数据!$B$6/1000,L1399/耗电量关键数据!$B$5/1000))</f>
        <v>13.096874103999999</v>
      </c>
      <c r="N1399" s="5">
        <f>电气设备逐时使用率计算!H1375</f>
        <v>1.1688450000000001</v>
      </c>
      <c r="O1399" s="5">
        <f>灯光逐时使用率计算!H1375</f>
        <v>0.37403039999999999</v>
      </c>
      <c r="P1399" s="19">
        <f t="shared" si="191"/>
        <v>14.639749503999999</v>
      </c>
      <c r="Q1399" s="19">
        <f t="shared" si="195"/>
        <v>0</v>
      </c>
      <c r="R1399" s="20">
        <f t="shared" si="192"/>
        <v>0</v>
      </c>
      <c r="S1399" s="20">
        <f t="shared" si="196"/>
        <v>0</v>
      </c>
      <c r="T1399" s="20">
        <f>IF((T1398+R1399)&lt;0,0,IF((T1398+R1399)&gt;结论【关键目标】!C$28,结论【关键目标】!C$28,T1398+R1399))</f>
        <v>0</v>
      </c>
      <c r="U1399" s="19">
        <f>IF((T1398+R1399)&lt;结论【关键目标】!$C$28,0,(发电量计算【计算逻辑页】!R1399+发电量计算【计算逻辑页】!T1398-结论【关键目标】!$C$28))</f>
        <v>0</v>
      </c>
      <c r="V1399" s="5">
        <f t="shared" si="193"/>
        <v>0</v>
      </c>
      <c r="W1399" s="5">
        <f t="shared" si="194"/>
        <v>0</v>
      </c>
      <c r="X1399" s="5">
        <f t="shared" si="197"/>
        <v>0</v>
      </c>
    </row>
    <row r="1400" spans="1:24" x14ac:dyDescent="0.15">
      <c r="A1400" s="7">
        <v>1399</v>
      </c>
      <c r="B1400" s="7">
        <v>2</v>
      </c>
      <c r="C1400" s="7">
        <v>28</v>
      </c>
      <c r="D1400" s="7">
        <v>7</v>
      </c>
      <c r="E1400" s="7">
        <v>59</v>
      </c>
      <c r="F1400" s="7">
        <v>-1</v>
      </c>
      <c r="G1400" s="7">
        <v>55.9</v>
      </c>
      <c r="H1400" s="7">
        <f t="shared" si="189"/>
        <v>2</v>
      </c>
      <c r="I1400" s="16">
        <f t="shared" si="190"/>
        <v>44985</v>
      </c>
      <c r="J1400" s="17">
        <v>0.2407</v>
      </c>
      <c r="K1400" s="18">
        <f>G1400*结论【关键目标】!C$27*0.7735*0.001</f>
        <v>5.1886380000000001</v>
      </c>
      <c r="L1400" s="5">
        <v>-27889.58064</v>
      </c>
      <c r="M1400" s="5">
        <f>ABS(IF(L1400&lt;=0,L1400/耗电量关键数据!$B$6/1000,L1400/耗电量关键数据!$B$5/1000))</f>
        <v>11.155832256</v>
      </c>
      <c r="N1400" s="5">
        <f>电气设备逐时使用率计算!H1376</f>
        <v>2.3376900000000003</v>
      </c>
      <c r="O1400" s="5">
        <f>灯光逐时使用率计算!H1376</f>
        <v>1.2467680000000001</v>
      </c>
      <c r="P1400" s="19">
        <f t="shared" si="191"/>
        <v>14.740290256</v>
      </c>
      <c r="Q1400" s="19">
        <f t="shared" si="195"/>
        <v>0</v>
      </c>
      <c r="R1400" s="20">
        <f t="shared" si="192"/>
        <v>5.1886380000000001</v>
      </c>
      <c r="S1400" s="20">
        <f t="shared" si="196"/>
        <v>0</v>
      </c>
      <c r="T1400" s="20">
        <f>IF((T1399+R1400)&lt;0,0,IF((T1399+R1400)&gt;结论【关键目标】!C$28,结论【关键目标】!C$28,T1399+R1400))</f>
        <v>5.1886380000000001</v>
      </c>
      <c r="U1400" s="19">
        <f>IF((T1399+R1400)&lt;结论【关键目标】!$C$28,0,(发电量计算【计算逻辑页】!R1400+发电量计算【计算逻辑页】!T1399-结论【关键目标】!$C$28))</f>
        <v>0</v>
      </c>
      <c r="V1400" s="5">
        <f t="shared" si="193"/>
        <v>0</v>
      </c>
      <c r="W1400" s="5">
        <f t="shared" si="194"/>
        <v>1.2489051665999999</v>
      </c>
      <c r="X1400" s="5">
        <f t="shared" si="197"/>
        <v>0</v>
      </c>
    </row>
    <row r="1401" spans="1:24" x14ac:dyDescent="0.15">
      <c r="A1401" s="7">
        <v>1400</v>
      </c>
      <c r="B1401" s="7">
        <v>2</v>
      </c>
      <c r="C1401" s="7">
        <v>28</v>
      </c>
      <c r="D1401" s="7">
        <v>8</v>
      </c>
      <c r="E1401" s="7">
        <v>59</v>
      </c>
      <c r="F1401" s="7">
        <v>-2</v>
      </c>
      <c r="G1401" s="7">
        <v>115.7</v>
      </c>
      <c r="H1401" s="7">
        <f t="shared" si="189"/>
        <v>2</v>
      </c>
      <c r="I1401" s="16">
        <f t="shared" si="190"/>
        <v>44985</v>
      </c>
      <c r="J1401" s="17">
        <v>0.70809999999999995</v>
      </c>
      <c r="K1401" s="18">
        <f>G1401*结论【关键目标】!C$27*0.7735*0.001</f>
        <v>10.739274</v>
      </c>
      <c r="L1401" s="5">
        <v>-25466.878769999999</v>
      </c>
      <c r="M1401" s="5">
        <f>ABS(IF(L1401&lt;=0,L1401/耗电量关键数据!$B$6/1000,L1401/耗电量关键数据!$B$5/1000))</f>
        <v>10.186751507999999</v>
      </c>
      <c r="N1401" s="5">
        <f>电气设备逐时使用率计算!H1377</f>
        <v>11.688450000000001</v>
      </c>
      <c r="O1401" s="5">
        <f>灯光逐时使用率计算!H1377</f>
        <v>6.2338399999999998</v>
      </c>
      <c r="P1401" s="19">
        <f t="shared" si="191"/>
        <v>28.109041508000001</v>
      </c>
      <c r="Q1401" s="19">
        <f t="shared" si="195"/>
        <v>0</v>
      </c>
      <c r="R1401" s="20">
        <f t="shared" si="192"/>
        <v>10.739274</v>
      </c>
      <c r="S1401" s="20">
        <f t="shared" si="196"/>
        <v>0</v>
      </c>
      <c r="T1401" s="20">
        <f>IF((T1400+R1401)&lt;0,0,IF((T1400+R1401)&gt;结论【关键目标】!C$28,结论【关键目标】!C$28,T1400+R1401))</f>
        <v>15.927911999999999</v>
      </c>
      <c r="U1401" s="19">
        <f>IF((T1400+R1401)&lt;结论【关键目标】!$C$28,0,(发电量计算【计算逻辑页】!R1401+发电量计算【计算逻辑页】!T1400-结论【关键目标】!$C$28))</f>
        <v>0</v>
      </c>
      <c r="V1401" s="5">
        <f t="shared" si="193"/>
        <v>0</v>
      </c>
      <c r="W1401" s="5">
        <f t="shared" si="194"/>
        <v>7.6044799193999992</v>
      </c>
      <c r="X1401" s="5">
        <f t="shared" si="197"/>
        <v>0</v>
      </c>
    </row>
    <row r="1402" spans="1:24" x14ac:dyDescent="0.15">
      <c r="A1402" s="7">
        <v>1401</v>
      </c>
      <c r="B1402" s="7">
        <v>2</v>
      </c>
      <c r="C1402" s="7">
        <v>28</v>
      </c>
      <c r="D1402" s="7">
        <v>9</v>
      </c>
      <c r="E1402" s="7">
        <v>59</v>
      </c>
      <c r="F1402" s="7">
        <v>4.8</v>
      </c>
      <c r="G1402" s="7">
        <v>483.6</v>
      </c>
      <c r="H1402" s="7">
        <f t="shared" si="189"/>
        <v>2</v>
      </c>
      <c r="I1402" s="16">
        <f t="shared" si="190"/>
        <v>44985</v>
      </c>
      <c r="J1402" s="17">
        <v>0.70809999999999995</v>
      </c>
      <c r="K1402" s="18">
        <f>G1402*结论【关键目标】!C$27*0.7735*0.001</f>
        <v>44.887751999999999</v>
      </c>
      <c r="L1402" s="5">
        <v>-4162.4204</v>
      </c>
      <c r="M1402" s="5">
        <f>ABS(IF(L1402&lt;=0,L1402/耗电量关键数据!$B$6/1000,L1402/耗电量关键数据!$B$5/1000))</f>
        <v>1.6649681599999999</v>
      </c>
      <c r="N1402" s="5">
        <f>电气设备逐时使用率计算!H1378</f>
        <v>22.208055000000002</v>
      </c>
      <c r="O1402" s="5">
        <f>灯光逐时使用率计算!H1378</f>
        <v>11.844296</v>
      </c>
      <c r="P1402" s="19">
        <f t="shared" si="191"/>
        <v>35.717319160000002</v>
      </c>
      <c r="Q1402" s="19">
        <f t="shared" si="195"/>
        <v>0</v>
      </c>
      <c r="R1402" s="20">
        <f t="shared" si="192"/>
        <v>44.887751999999999</v>
      </c>
      <c r="S1402" s="20">
        <f t="shared" si="196"/>
        <v>0</v>
      </c>
      <c r="T1402" s="20">
        <f>IF((T1401+R1402)&lt;0,0,IF((T1401+R1402)&gt;结论【关键目标】!C$28,结论【关键目标】!C$28,T1401+R1402))</f>
        <v>22</v>
      </c>
      <c r="U1402" s="19">
        <f>IF((T1401+R1402)&lt;结论【关键目标】!$C$28,0,(发电量计算【计算逻辑页】!R1402+发电量计算【计算逻辑页】!T1401-结论【关键目标】!$C$28))</f>
        <v>38.815663999999998</v>
      </c>
      <c r="V1402" s="5">
        <f t="shared" si="193"/>
        <v>13.585482399999998</v>
      </c>
      <c r="W1402" s="5">
        <f t="shared" si="194"/>
        <v>25.291433697195998</v>
      </c>
      <c r="X1402" s="5">
        <f t="shared" si="197"/>
        <v>0</v>
      </c>
    </row>
    <row r="1403" spans="1:24" x14ac:dyDescent="0.15">
      <c r="A1403" s="7">
        <v>1402</v>
      </c>
      <c r="B1403" s="7">
        <v>2</v>
      </c>
      <c r="C1403" s="7">
        <v>28</v>
      </c>
      <c r="D1403" s="7">
        <v>10</v>
      </c>
      <c r="E1403" s="7">
        <v>59</v>
      </c>
      <c r="F1403" s="7">
        <v>8</v>
      </c>
      <c r="G1403" s="7">
        <v>744.1</v>
      </c>
      <c r="H1403" s="7">
        <f t="shared" si="189"/>
        <v>2</v>
      </c>
      <c r="I1403" s="16">
        <f t="shared" si="190"/>
        <v>44985</v>
      </c>
      <c r="J1403" s="17">
        <v>0.70809999999999995</v>
      </c>
      <c r="K1403" s="18">
        <f>G1403*结论【关键目标】!C$27*0.7735*0.001</f>
        <v>69.067361999999989</v>
      </c>
      <c r="L1403" s="5">
        <v>0</v>
      </c>
      <c r="M1403" s="5">
        <f>ABS(IF(L1403&lt;=0,L1403/耗电量关键数据!$B$6/1000,L1403/耗电量关键数据!$B$5/1000))</f>
        <v>0</v>
      </c>
      <c r="N1403" s="5">
        <f>电气设备逐时使用率计算!H1379</f>
        <v>22.208055000000002</v>
      </c>
      <c r="O1403" s="5">
        <f>灯光逐时使用率计算!H1379</f>
        <v>11.844296</v>
      </c>
      <c r="P1403" s="19">
        <f t="shared" si="191"/>
        <v>34.052351000000002</v>
      </c>
      <c r="Q1403" s="19">
        <f t="shared" si="195"/>
        <v>0</v>
      </c>
      <c r="R1403" s="20">
        <f t="shared" si="192"/>
        <v>69.067361999999989</v>
      </c>
      <c r="S1403" s="20">
        <f t="shared" si="196"/>
        <v>0</v>
      </c>
      <c r="T1403" s="20">
        <f>IF((T1402+R1403)&lt;0,0,IF((T1402+R1403)&gt;结论【关键目标】!C$28,结论【关键目标】!C$28,T1402+R1403))</f>
        <v>22</v>
      </c>
      <c r="U1403" s="19">
        <f>IF((T1402+R1403)&lt;结论【关键目标】!$C$28,0,(发电量计算【计算逻辑页】!R1403+发电量计算【计算逻辑页】!T1402-结论【关键目标】!$C$28))</f>
        <v>69.067361999999989</v>
      </c>
      <c r="V1403" s="5">
        <f t="shared" si="193"/>
        <v>24.173576699999995</v>
      </c>
      <c r="W1403" s="5">
        <f t="shared" si="194"/>
        <v>24.1124697431</v>
      </c>
      <c r="X1403" s="5">
        <f t="shared" si="197"/>
        <v>0</v>
      </c>
    </row>
    <row r="1404" spans="1:24" x14ac:dyDescent="0.15">
      <c r="A1404" s="7">
        <v>1403</v>
      </c>
      <c r="B1404" s="7">
        <v>2</v>
      </c>
      <c r="C1404" s="7">
        <v>28</v>
      </c>
      <c r="D1404" s="7">
        <v>11</v>
      </c>
      <c r="E1404" s="7">
        <v>59</v>
      </c>
      <c r="F1404" s="7">
        <v>8</v>
      </c>
      <c r="G1404" s="7">
        <v>767.4</v>
      </c>
      <c r="H1404" s="7">
        <f t="shared" si="189"/>
        <v>2</v>
      </c>
      <c r="I1404" s="16">
        <f t="shared" si="190"/>
        <v>44985</v>
      </c>
      <c r="J1404" s="17">
        <v>1.2267999999999999</v>
      </c>
      <c r="K1404" s="18">
        <f>G1404*结论【关键目标】!C$27*0.7735*0.001</f>
        <v>71.230068000000003</v>
      </c>
      <c r="L1404" s="5">
        <v>0</v>
      </c>
      <c r="M1404" s="5">
        <f>ABS(IF(L1404&lt;=0,L1404/耗电量关键数据!$B$6/1000,L1404/耗电量关键数据!$B$5/1000))</f>
        <v>0</v>
      </c>
      <c r="N1404" s="5">
        <f>电气设备逐时使用率计算!H1380</f>
        <v>22.208055000000002</v>
      </c>
      <c r="O1404" s="5">
        <f>灯光逐时使用率计算!H1380</f>
        <v>11.844296</v>
      </c>
      <c r="P1404" s="19">
        <f t="shared" si="191"/>
        <v>34.052351000000002</v>
      </c>
      <c r="Q1404" s="19">
        <f t="shared" si="195"/>
        <v>34.052351000000002</v>
      </c>
      <c r="R1404" s="20">
        <f t="shared" si="192"/>
        <v>37.177717000000001</v>
      </c>
      <c r="S1404" s="20">
        <f t="shared" si="196"/>
        <v>0</v>
      </c>
      <c r="T1404" s="20">
        <f>IF((T1403+R1404)&lt;0,0,IF((T1403+R1404)&gt;结论【关键目标】!C$28,结论【关键目标】!C$28,T1403+R1404))</f>
        <v>22</v>
      </c>
      <c r="U1404" s="19">
        <f>IF((T1403+R1404)&lt;结论【关键目标】!$C$28,0,(发电量计算【计算逻辑页】!R1404+发电量计算【计算逻辑页】!T1403-结论【关键目标】!$C$28))</f>
        <v>37.177717000000001</v>
      </c>
      <c r="V1404" s="5">
        <f t="shared" si="193"/>
        <v>13.01220095</v>
      </c>
      <c r="W1404" s="5">
        <f t="shared" si="194"/>
        <v>41.775424206799997</v>
      </c>
      <c r="X1404" s="5">
        <f t="shared" si="197"/>
        <v>0</v>
      </c>
    </row>
    <row r="1405" spans="1:24" x14ac:dyDescent="0.15">
      <c r="A1405" s="7">
        <v>1404</v>
      </c>
      <c r="B1405" s="7">
        <v>2</v>
      </c>
      <c r="C1405" s="7">
        <v>28</v>
      </c>
      <c r="D1405" s="7">
        <v>12</v>
      </c>
      <c r="E1405" s="7">
        <v>59</v>
      </c>
      <c r="F1405" s="7">
        <v>9.3000000000000007</v>
      </c>
      <c r="G1405" s="7">
        <v>749.6</v>
      </c>
      <c r="H1405" s="7">
        <f t="shared" si="189"/>
        <v>2</v>
      </c>
      <c r="I1405" s="16">
        <f t="shared" si="190"/>
        <v>44985</v>
      </c>
      <c r="J1405" s="17">
        <v>1.2267999999999999</v>
      </c>
      <c r="K1405" s="18">
        <f>G1405*结论【关键目标】!C$27*0.7735*0.001</f>
        <v>69.577871999999999</v>
      </c>
      <c r="L1405" s="5">
        <v>0</v>
      </c>
      <c r="M1405" s="5">
        <f>ABS(IF(L1405&lt;=0,L1405/耗电量关键数据!$B$6/1000,L1405/耗电量关键数据!$B$5/1000))</f>
        <v>0</v>
      </c>
      <c r="N1405" s="5">
        <f>电气设备逐时使用率计算!H1381</f>
        <v>11.688450000000001</v>
      </c>
      <c r="O1405" s="5">
        <f>灯光逐时使用率计算!H1381</f>
        <v>9.9741440000000008</v>
      </c>
      <c r="P1405" s="19">
        <f t="shared" si="191"/>
        <v>21.662594000000002</v>
      </c>
      <c r="Q1405" s="19">
        <f t="shared" si="195"/>
        <v>21.662594000000002</v>
      </c>
      <c r="R1405" s="20">
        <f t="shared" si="192"/>
        <v>47.915278000000001</v>
      </c>
      <c r="S1405" s="20">
        <f t="shared" si="196"/>
        <v>0</v>
      </c>
      <c r="T1405" s="20">
        <f>IF((T1404+R1405)&lt;0,0,IF((T1404+R1405)&gt;结论【关键目标】!C$28,结论【关键目标】!C$28,T1404+R1405))</f>
        <v>22</v>
      </c>
      <c r="U1405" s="19">
        <f>IF((T1404+R1405)&lt;结论【关键目标】!$C$28,0,(发电量计算【计算逻辑页】!R1405+发电量计算【计算逻辑页】!T1404-结论【关键目标】!$C$28))</f>
        <v>47.915278000000001</v>
      </c>
      <c r="V1405" s="5">
        <f t="shared" si="193"/>
        <v>16.770347300000001</v>
      </c>
      <c r="W1405" s="5">
        <f t="shared" si="194"/>
        <v>26.5756703192</v>
      </c>
      <c r="X1405" s="5">
        <f t="shared" si="197"/>
        <v>0</v>
      </c>
    </row>
    <row r="1406" spans="1:24" x14ac:dyDescent="0.15">
      <c r="A1406" s="7">
        <v>1405</v>
      </c>
      <c r="B1406" s="7">
        <v>2</v>
      </c>
      <c r="C1406" s="7">
        <v>28</v>
      </c>
      <c r="D1406" s="7">
        <v>13</v>
      </c>
      <c r="E1406" s="7">
        <v>59</v>
      </c>
      <c r="F1406" s="7">
        <v>10</v>
      </c>
      <c r="G1406" s="7">
        <v>674.7</v>
      </c>
      <c r="H1406" s="7">
        <f t="shared" si="189"/>
        <v>2</v>
      </c>
      <c r="I1406" s="16">
        <f t="shared" si="190"/>
        <v>44985</v>
      </c>
      <c r="J1406" s="17">
        <v>1.2267999999999999</v>
      </c>
      <c r="K1406" s="18">
        <f>G1406*结论【关键目标】!C$27*0.7735*0.001</f>
        <v>62.625653999999997</v>
      </c>
      <c r="L1406" s="5">
        <v>0</v>
      </c>
      <c r="M1406" s="5">
        <f>ABS(IF(L1406&lt;=0,L1406/耗电量关键数据!$B$6/1000,L1406/耗电量关键数据!$B$5/1000))</f>
        <v>0</v>
      </c>
      <c r="N1406" s="5">
        <f>电气设备逐时使用率计算!H1382</f>
        <v>11.688450000000001</v>
      </c>
      <c r="O1406" s="5">
        <f>灯光逐时使用率计算!H1382</f>
        <v>9.9741440000000008</v>
      </c>
      <c r="P1406" s="19">
        <f t="shared" si="191"/>
        <v>21.662594000000002</v>
      </c>
      <c r="Q1406" s="19">
        <f t="shared" si="195"/>
        <v>21.662594000000002</v>
      </c>
      <c r="R1406" s="20">
        <f t="shared" si="192"/>
        <v>40.963059999999999</v>
      </c>
      <c r="S1406" s="20">
        <f t="shared" si="196"/>
        <v>0</v>
      </c>
      <c r="T1406" s="20">
        <f>IF((T1405+R1406)&lt;0,0,IF((T1405+R1406)&gt;结论【关键目标】!C$28,结论【关键目标】!C$28,T1405+R1406))</f>
        <v>22</v>
      </c>
      <c r="U1406" s="19">
        <f>IF((T1405+R1406)&lt;结论【关键目标】!$C$28,0,(发电量计算【计算逻辑页】!R1406+发电量计算【计算逻辑页】!T1405-结论【关键目标】!$C$28))</f>
        <v>40.963059999999999</v>
      </c>
      <c r="V1406" s="5">
        <f t="shared" si="193"/>
        <v>14.337070999999998</v>
      </c>
      <c r="W1406" s="5">
        <f t="shared" si="194"/>
        <v>26.5756703192</v>
      </c>
      <c r="X1406" s="5">
        <f t="shared" si="197"/>
        <v>0</v>
      </c>
    </row>
    <row r="1407" spans="1:24" x14ac:dyDescent="0.15">
      <c r="A1407" s="7">
        <v>1406</v>
      </c>
      <c r="B1407" s="7">
        <v>2</v>
      </c>
      <c r="C1407" s="7">
        <v>28</v>
      </c>
      <c r="D1407" s="7">
        <v>14</v>
      </c>
      <c r="E1407" s="7">
        <v>59</v>
      </c>
      <c r="F1407" s="7">
        <v>11</v>
      </c>
      <c r="G1407" s="7">
        <v>591.70000000000005</v>
      </c>
      <c r="H1407" s="7">
        <f t="shared" si="189"/>
        <v>2</v>
      </c>
      <c r="I1407" s="16">
        <f t="shared" si="190"/>
        <v>44985</v>
      </c>
      <c r="J1407" s="17">
        <v>1.2267999999999999</v>
      </c>
      <c r="K1407" s="18">
        <f>G1407*结论【关键目标】!C$27*0.7735*0.001</f>
        <v>54.921593999999999</v>
      </c>
      <c r="L1407" s="5">
        <v>0</v>
      </c>
      <c r="M1407" s="5">
        <f>ABS(IF(L1407&lt;=0,L1407/耗电量关键数据!$B$6/1000,L1407/耗电量关键数据!$B$5/1000))</f>
        <v>0</v>
      </c>
      <c r="N1407" s="5">
        <f>电气设备逐时使用率计算!H1383</f>
        <v>22.208055000000002</v>
      </c>
      <c r="O1407" s="5">
        <f>灯光逐时使用率计算!H1383</f>
        <v>11.844296</v>
      </c>
      <c r="P1407" s="19">
        <f t="shared" si="191"/>
        <v>34.052351000000002</v>
      </c>
      <c r="Q1407" s="19">
        <f t="shared" si="195"/>
        <v>34.052351000000002</v>
      </c>
      <c r="R1407" s="20">
        <f t="shared" si="192"/>
        <v>20.869242999999997</v>
      </c>
      <c r="S1407" s="20">
        <f t="shared" si="196"/>
        <v>0</v>
      </c>
      <c r="T1407" s="20">
        <f>IF((T1406+R1407)&lt;0,0,IF((T1406+R1407)&gt;结论【关键目标】!C$28,结论【关键目标】!C$28,T1406+R1407))</f>
        <v>22</v>
      </c>
      <c r="U1407" s="19">
        <f>IF((T1406+R1407)&lt;结论【关键目标】!$C$28,0,(发电量计算【计算逻辑页】!R1407+发电量计算【计算逻辑页】!T1406-结论【关键目标】!$C$28))</f>
        <v>20.869242999999997</v>
      </c>
      <c r="V1407" s="5">
        <f t="shared" si="193"/>
        <v>7.3042350499999982</v>
      </c>
      <c r="W1407" s="5">
        <f t="shared" si="194"/>
        <v>41.775424206799997</v>
      </c>
      <c r="X1407" s="5">
        <f t="shared" si="197"/>
        <v>0</v>
      </c>
    </row>
    <row r="1408" spans="1:24" x14ac:dyDescent="0.15">
      <c r="A1408" s="7">
        <v>1407</v>
      </c>
      <c r="B1408" s="7">
        <v>2</v>
      </c>
      <c r="C1408" s="7">
        <v>28</v>
      </c>
      <c r="D1408" s="7">
        <v>15</v>
      </c>
      <c r="E1408" s="7">
        <v>59</v>
      </c>
      <c r="F1408" s="7">
        <v>11.7</v>
      </c>
      <c r="G1408" s="7">
        <v>437.1</v>
      </c>
      <c r="H1408" s="7">
        <f t="shared" si="189"/>
        <v>2</v>
      </c>
      <c r="I1408" s="16">
        <f t="shared" si="190"/>
        <v>44985</v>
      </c>
      <c r="J1408" s="17">
        <v>1.2267999999999999</v>
      </c>
      <c r="K1408" s="18">
        <f>G1408*结论【关键目标】!C$27*0.7735*0.001</f>
        <v>40.571621999999998</v>
      </c>
      <c r="L1408" s="5">
        <v>0</v>
      </c>
      <c r="M1408" s="5">
        <f>ABS(IF(L1408&lt;=0,L1408/耗电量关键数据!$B$6/1000,L1408/耗电量关键数据!$B$5/1000))</f>
        <v>0</v>
      </c>
      <c r="N1408" s="5">
        <f>电气设备逐时使用率计算!H1384</f>
        <v>22.208055000000002</v>
      </c>
      <c r="O1408" s="5">
        <f>灯光逐时使用率计算!H1384</f>
        <v>11.844296</v>
      </c>
      <c r="P1408" s="19">
        <f t="shared" si="191"/>
        <v>34.052351000000002</v>
      </c>
      <c r="Q1408" s="19">
        <f t="shared" si="195"/>
        <v>34.052351000000002</v>
      </c>
      <c r="R1408" s="20">
        <f t="shared" si="192"/>
        <v>6.5192709999999963</v>
      </c>
      <c r="S1408" s="20">
        <f t="shared" si="196"/>
        <v>0</v>
      </c>
      <c r="T1408" s="20">
        <f>IF((T1407+R1408)&lt;0,0,IF((T1407+R1408)&gt;结论【关键目标】!C$28,结论【关键目标】!C$28,T1407+R1408))</f>
        <v>22</v>
      </c>
      <c r="U1408" s="19">
        <f>IF((T1407+R1408)&lt;结论【关键目标】!$C$28,0,(发电量计算【计算逻辑页】!R1408+发电量计算【计算逻辑页】!T1407-结论【关键目标】!$C$28))</f>
        <v>6.5192709999999963</v>
      </c>
      <c r="V1408" s="5">
        <f t="shared" si="193"/>
        <v>2.2817448499999986</v>
      </c>
      <c r="W1408" s="5">
        <f t="shared" si="194"/>
        <v>41.775424206799997</v>
      </c>
      <c r="X1408" s="5">
        <f t="shared" si="197"/>
        <v>0</v>
      </c>
    </row>
    <row r="1409" spans="1:24" x14ac:dyDescent="0.15">
      <c r="A1409" s="7">
        <v>1408</v>
      </c>
      <c r="B1409" s="7">
        <v>2</v>
      </c>
      <c r="C1409" s="7">
        <v>28</v>
      </c>
      <c r="D1409" s="7">
        <v>16</v>
      </c>
      <c r="E1409" s="7">
        <v>59</v>
      </c>
      <c r="F1409" s="7">
        <v>12</v>
      </c>
      <c r="G1409" s="7">
        <v>239.5</v>
      </c>
      <c r="H1409" s="7">
        <f t="shared" si="189"/>
        <v>2</v>
      </c>
      <c r="I1409" s="16">
        <f t="shared" si="190"/>
        <v>44985</v>
      </c>
      <c r="J1409" s="17">
        <v>0.70809999999999995</v>
      </c>
      <c r="K1409" s="18">
        <f>G1409*结论【关键目标】!C$27*0.7735*0.001</f>
        <v>22.23039</v>
      </c>
      <c r="L1409" s="5">
        <v>0</v>
      </c>
      <c r="M1409" s="5">
        <f>ABS(IF(L1409&lt;=0,L1409/耗电量关键数据!$B$6/1000,L1409/耗电量关键数据!$B$5/1000))</f>
        <v>0</v>
      </c>
      <c r="N1409" s="5">
        <f>电气设备逐时使用率计算!H1385</f>
        <v>22.208055000000002</v>
      </c>
      <c r="O1409" s="5">
        <f>灯光逐时使用率计算!H1385</f>
        <v>11.844296</v>
      </c>
      <c r="P1409" s="19">
        <f t="shared" si="191"/>
        <v>34.052351000000002</v>
      </c>
      <c r="Q1409" s="19">
        <f t="shared" si="195"/>
        <v>0</v>
      </c>
      <c r="R1409" s="20">
        <f t="shared" si="192"/>
        <v>22.23039</v>
      </c>
      <c r="S1409" s="20">
        <f t="shared" si="196"/>
        <v>0</v>
      </c>
      <c r="T1409" s="20">
        <f>IF((T1408+R1409)&lt;0,0,IF((T1408+R1409)&gt;结论【关键目标】!C$28,结论【关键目标】!C$28,T1408+R1409))</f>
        <v>22</v>
      </c>
      <c r="U1409" s="19">
        <f>IF((T1408+R1409)&lt;结论【关键目标】!$C$28,0,(发电量计算【计算逻辑页】!R1409+发电量计算【计算逻辑页】!T1408-结论【关键目标】!$C$28))</f>
        <v>22.23039</v>
      </c>
      <c r="V1409" s="5">
        <f t="shared" si="193"/>
        <v>7.7806364999999991</v>
      </c>
      <c r="W1409" s="5">
        <f t="shared" si="194"/>
        <v>15.741339158999999</v>
      </c>
      <c r="X1409" s="5">
        <f t="shared" si="197"/>
        <v>0</v>
      </c>
    </row>
    <row r="1410" spans="1:24" x14ac:dyDescent="0.15">
      <c r="A1410" s="7">
        <v>1409</v>
      </c>
      <c r="B1410" s="7">
        <v>2</v>
      </c>
      <c r="C1410" s="7">
        <v>28</v>
      </c>
      <c r="D1410" s="7">
        <v>17</v>
      </c>
      <c r="E1410" s="7">
        <v>59</v>
      </c>
      <c r="F1410" s="7">
        <v>12</v>
      </c>
      <c r="G1410" s="7">
        <v>18</v>
      </c>
      <c r="H1410" s="7">
        <f t="shared" ref="H1410:H1473" si="198">WEEKDAY(I:I,2)</f>
        <v>2</v>
      </c>
      <c r="I1410" s="16">
        <f t="shared" ref="I1410:I1473" si="199">DATE(2023,B1410,C1410)</f>
        <v>44985</v>
      </c>
      <c r="J1410" s="17">
        <v>0.70809999999999995</v>
      </c>
      <c r="K1410" s="18">
        <f>G1410*结论【关键目标】!C$27*0.7735*0.001</f>
        <v>1.67076</v>
      </c>
      <c r="L1410" s="5">
        <v>0</v>
      </c>
      <c r="M1410" s="5">
        <f>ABS(IF(L1410&lt;=0,L1410/耗电量关键数据!$B$6/1000,L1410/耗电量关键数据!$B$5/1000))</f>
        <v>0</v>
      </c>
      <c r="N1410" s="5">
        <f>电气设备逐时使用率计算!H1386</f>
        <v>22.208055000000002</v>
      </c>
      <c r="O1410" s="5">
        <f>灯光逐时使用率计算!H1386</f>
        <v>11.844296</v>
      </c>
      <c r="P1410" s="19">
        <f t="shared" ref="P1410:P1473" si="200">M1410+N1410+O1410</f>
        <v>34.052351000000002</v>
      </c>
      <c r="Q1410" s="19">
        <f t="shared" si="195"/>
        <v>0</v>
      </c>
      <c r="R1410" s="20">
        <f t="shared" ref="R1410:R1473" si="201">K1410-Q1410</f>
        <v>1.67076</v>
      </c>
      <c r="S1410" s="20">
        <f t="shared" si="196"/>
        <v>0</v>
      </c>
      <c r="T1410" s="20">
        <f>IF((T1409+R1410)&lt;0,0,IF((T1409+R1410)&gt;结论【关键目标】!C$28,结论【关键目标】!C$28,T1409+R1410))</f>
        <v>22</v>
      </c>
      <c r="U1410" s="19">
        <f>IF((T1409+R1410)&lt;结论【关键目标】!$C$28,0,(发电量计算【计算逻辑页】!R1410+发电量计算【计算逻辑页】!T1409-结论【关键目标】!$C$28))</f>
        <v>1.6707600000000014</v>
      </c>
      <c r="V1410" s="5">
        <f t="shared" ref="V1410:V1473" si="202">IF(J1410&gt;0.35,U1410*0.35,0)</f>
        <v>0.58476600000000045</v>
      </c>
      <c r="W1410" s="5">
        <f t="shared" ref="W1410:W1473" si="203">IF(P1410&gt;K1410,K1410*J1410,P1410*J1410)</f>
        <v>1.1830651559999998</v>
      </c>
      <c r="X1410" s="5">
        <f t="shared" si="197"/>
        <v>0</v>
      </c>
    </row>
    <row r="1411" spans="1:24" x14ac:dyDescent="0.15">
      <c r="A1411" s="7">
        <v>1410</v>
      </c>
      <c r="B1411" s="7">
        <v>2</v>
      </c>
      <c r="C1411" s="7">
        <v>28</v>
      </c>
      <c r="D1411" s="7">
        <v>18</v>
      </c>
      <c r="E1411" s="7">
        <v>59</v>
      </c>
      <c r="F1411" s="7">
        <v>10.9</v>
      </c>
      <c r="G1411" s="7">
        <v>0</v>
      </c>
      <c r="H1411" s="7">
        <f t="shared" si="198"/>
        <v>2</v>
      </c>
      <c r="I1411" s="16">
        <f t="shared" si="199"/>
        <v>44985</v>
      </c>
      <c r="J1411" s="17">
        <v>0.70809999999999995</v>
      </c>
      <c r="K1411" s="18">
        <f>G1411*结论【关键目标】!C$27*0.7735*0.001</f>
        <v>0</v>
      </c>
      <c r="L1411" s="5">
        <v>-9318.2585419999996</v>
      </c>
      <c r="M1411" s="5">
        <f>ABS(IF(L1411&lt;=0,L1411/耗电量关键数据!$B$6/1000,L1411/耗电量关键数据!$B$5/1000))</f>
        <v>3.7273034167999999</v>
      </c>
      <c r="N1411" s="5">
        <f>电气设备逐时使用率计算!H1387</f>
        <v>7.0130699999999999</v>
      </c>
      <c r="O1411" s="5">
        <f>灯光逐时使用率计算!H1387</f>
        <v>3.7403040000000001</v>
      </c>
      <c r="P1411" s="19">
        <f t="shared" si="200"/>
        <v>14.480677416800001</v>
      </c>
      <c r="Q1411" s="19">
        <f t="shared" ref="Q1411:Q1474" si="204">IF(J1411&gt;0.8,P1411,0)</f>
        <v>0</v>
      </c>
      <c r="R1411" s="20">
        <f t="shared" si="201"/>
        <v>0</v>
      </c>
      <c r="S1411" s="20">
        <f t="shared" ref="S1411:S1474" si="205">IF(R1411&lt;0,ABS(R1411),0)</f>
        <v>0</v>
      </c>
      <c r="T1411" s="20">
        <f>IF((T1410+R1411)&lt;0,0,IF((T1410+R1411)&gt;结论【关键目标】!C$28,结论【关键目标】!C$28,T1410+R1411))</f>
        <v>22</v>
      </c>
      <c r="U1411" s="19">
        <f>IF((T1410+R1411)&lt;结论【关键目标】!$C$28,0,(发电量计算【计算逻辑页】!R1411+发电量计算【计算逻辑页】!T1410-结论【关键目标】!$C$28))</f>
        <v>0</v>
      </c>
      <c r="V1411" s="5">
        <f t="shared" si="202"/>
        <v>0</v>
      </c>
      <c r="W1411" s="5">
        <f t="shared" si="203"/>
        <v>0</v>
      </c>
      <c r="X1411" s="5">
        <f t="shared" si="197"/>
        <v>0</v>
      </c>
    </row>
    <row r="1412" spans="1:24" x14ac:dyDescent="0.15">
      <c r="A1412" s="7">
        <v>1411</v>
      </c>
      <c r="B1412" s="7">
        <v>2</v>
      </c>
      <c r="C1412" s="7">
        <v>28</v>
      </c>
      <c r="D1412" s="7">
        <v>19</v>
      </c>
      <c r="E1412" s="7">
        <v>59</v>
      </c>
      <c r="F1412" s="7">
        <v>9</v>
      </c>
      <c r="G1412" s="7">
        <v>0</v>
      </c>
      <c r="H1412" s="7">
        <f t="shared" si="198"/>
        <v>2</v>
      </c>
      <c r="I1412" s="16">
        <f t="shared" si="199"/>
        <v>44985</v>
      </c>
      <c r="J1412" s="17">
        <v>1.2267999999999999</v>
      </c>
      <c r="K1412" s="18">
        <f>G1412*结论【关键目标】!C$27*0.7735*0.001</f>
        <v>0</v>
      </c>
      <c r="L1412" s="5">
        <v>-1870.137307</v>
      </c>
      <c r="M1412" s="5">
        <f>ABS(IF(L1412&lt;=0,L1412/耗电量关键数据!$B$6/1000,L1412/耗电量关键数据!$B$5/1000))</f>
        <v>0.74805492279999997</v>
      </c>
      <c r="N1412" s="5">
        <f>电气设备逐时使用率计算!H1388</f>
        <v>7.0130699999999999</v>
      </c>
      <c r="O1412" s="5">
        <f>灯光逐时使用率计算!H1388</f>
        <v>3.7403040000000001</v>
      </c>
      <c r="P1412" s="19">
        <f t="shared" si="200"/>
        <v>11.501428922799999</v>
      </c>
      <c r="Q1412" s="19">
        <f t="shared" si="204"/>
        <v>11.501428922799999</v>
      </c>
      <c r="R1412" s="20">
        <f t="shared" si="201"/>
        <v>-11.501428922799999</v>
      </c>
      <c r="S1412" s="20">
        <f t="shared" si="205"/>
        <v>11.501428922799999</v>
      </c>
      <c r="T1412" s="20">
        <f>IF((T1411+R1412)&lt;0,0,IF((T1411+R1412)&gt;结论【关键目标】!C$28,结论【关键目标】!C$28,T1411+R1412))</f>
        <v>10.498571077200001</v>
      </c>
      <c r="U1412" s="19">
        <f>IF((T1411+R1412)&lt;结论【关键目标】!$C$28,0,(发电量计算【计算逻辑页】!R1412+发电量计算【计算逻辑页】!T1411-结论【关键目标】!$C$28))</f>
        <v>0</v>
      </c>
      <c r="V1412" s="5">
        <f t="shared" si="202"/>
        <v>0</v>
      </c>
      <c r="W1412" s="5">
        <f t="shared" si="203"/>
        <v>0</v>
      </c>
      <c r="X1412" s="5">
        <f t="shared" ref="X1412:X1475" si="206">(J1412-0.35)*IF(T1412&gt;S1412,S1412,T1412)</f>
        <v>9.2051471204889594</v>
      </c>
    </row>
    <row r="1413" spans="1:24" x14ac:dyDescent="0.15">
      <c r="A1413" s="7">
        <v>1412</v>
      </c>
      <c r="B1413" s="7">
        <v>2</v>
      </c>
      <c r="C1413" s="7">
        <v>28</v>
      </c>
      <c r="D1413" s="7">
        <v>20</v>
      </c>
      <c r="E1413" s="7">
        <v>59</v>
      </c>
      <c r="F1413" s="7">
        <v>8.4</v>
      </c>
      <c r="G1413" s="7">
        <v>0</v>
      </c>
      <c r="H1413" s="7">
        <f t="shared" si="198"/>
        <v>2</v>
      </c>
      <c r="I1413" s="16">
        <f t="shared" si="199"/>
        <v>44985</v>
      </c>
      <c r="J1413" s="17">
        <v>1.2267999999999999</v>
      </c>
      <c r="K1413" s="18">
        <f>G1413*结论【关键目标】!C$27*0.7735*0.001</f>
        <v>0</v>
      </c>
      <c r="L1413" s="5">
        <v>-12252.51088</v>
      </c>
      <c r="M1413" s="5">
        <f>ABS(IF(L1413&lt;=0,L1413/耗电量关键数据!$B$6/1000,L1413/耗电量关键数据!$B$5/1000))</f>
        <v>4.9010043520000002</v>
      </c>
      <c r="N1413" s="5">
        <f>电气设备逐时使用率计算!H1389</f>
        <v>1.1688450000000001</v>
      </c>
      <c r="O1413" s="5">
        <f>灯光逐时使用率计算!H1389</f>
        <v>0.37403039999999999</v>
      </c>
      <c r="P1413" s="19">
        <f t="shared" si="200"/>
        <v>6.443879752</v>
      </c>
      <c r="Q1413" s="19">
        <f t="shared" si="204"/>
        <v>6.443879752</v>
      </c>
      <c r="R1413" s="20">
        <f t="shared" si="201"/>
        <v>-6.443879752</v>
      </c>
      <c r="S1413" s="20">
        <f t="shared" si="205"/>
        <v>6.443879752</v>
      </c>
      <c r="T1413" s="20">
        <f>IF((T1412+R1413)&lt;0,0,IF((T1412+R1413)&gt;结论【关键目标】!C$28,结论【关键目标】!C$28,T1412+R1413))</f>
        <v>4.0546913252000012</v>
      </c>
      <c r="U1413" s="19">
        <f>IF((T1412+R1413)&lt;结论【关键目标】!$C$28,0,(发电量计算【计算逻辑页】!R1413+发电量计算【计算逻辑页】!T1412-结论【关键目标】!$C$28))</f>
        <v>0</v>
      </c>
      <c r="V1413" s="5">
        <f t="shared" si="202"/>
        <v>0</v>
      </c>
      <c r="W1413" s="5">
        <f t="shared" si="203"/>
        <v>0</v>
      </c>
      <c r="X1413" s="5">
        <f t="shared" si="206"/>
        <v>3.5551533539353608</v>
      </c>
    </row>
    <row r="1414" spans="1:24" x14ac:dyDescent="0.15">
      <c r="A1414" s="7">
        <v>1413</v>
      </c>
      <c r="B1414" s="7">
        <v>2</v>
      </c>
      <c r="C1414" s="7">
        <v>28</v>
      </c>
      <c r="D1414" s="7">
        <v>21</v>
      </c>
      <c r="E1414" s="7">
        <v>59</v>
      </c>
      <c r="F1414" s="7">
        <v>6.8</v>
      </c>
      <c r="G1414" s="7">
        <v>0</v>
      </c>
      <c r="H1414" s="7">
        <f t="shared" si="198"/>
        <v>2</v>
      </c>
      <c r="I1414" s="16">
        <f t="shared" si="199"/>
        <v>44985</v>
      </c>
      <c r="J1414" s="17">
        <v>1.2267999999999999</v>
      </c>
      <c r="K1414" s="18">
        <f>G1414*结论【关键目标】!C$27*0.7735*0.001</f>
        <v>0</v>
      </c>
      <c r="L1414" s="5">
        <v>-16287.868619999999</v>
      </c>
      <c r="M1414" s="5">
        <f>ABS(IF(L1414&lt;=0,L1414/耗电量关键数据!$B$6/1000,L1414/耗电量关键数据!$B$5/1000))</f>
        <v>6.5151474479999996</v>
      </c>
      <c r="N1414" s="5">
        <f>电气设备逐时使用率计算!H1390</f>
        <v>1.1688450000000001</v>
      </c>
      <c r="O1414" s="5">
        <f>灯光逐时使用率计算!H1390</f>
        <v>0.37403039999999999</v>
      </c>
      <c r="P1414" s="19">
        <f t="shared" si="200"/>
        <v>8.0580228480000002</v>
      </c>
      <c r="Q1414" s="19">
        <f t="shared" si="204"/>
        <v>8.0580228480000002</v>
      </c>
      <c r="R1414" s="20">
        <f t="shared" si="201"/>
        <v>-8.0580228480000002</v>
      </c>
      <c r="S1414" s="20">
        <f t="shared" si="205"/>
        <v>8.0580228480000002</v>
      </c>
      <c r="T1414" s="20">
        <f>IF((T1413+R1414)&lt;0,0,IF((T1413+R1414)&gt;结论【关键目标】!C$28,结论【关键目标】!C$28,T1413+R1414))</f>
        <v>0</v>
      </c>
      <c r="U1414" s="19">
        <f>IF((T1413+R1414)&lt;结论【关键目标】!$C$28,0,(发电量计算【计算逻辑页】!R1414+发电量计算【计算逻辑页】!T1413-结论【关键目标】!$C$28))</f>
        <v>0</v>
      </c>
      <c r="V1414" s="5">
        <f t="shared" si="202"/>
        <v>0</v>
      </c>
      <c r="W1414" s="5">
        <f t="shared" si="203"/>
        <v>0</v>
      </c>
      <c r="X1414" s="5">
        <f t="shared" si="206"/>
        <v>0</v>
      </c>
    </row>
    <row r="1415" spans="1:24" x14ac:dyDescent="0.15">
      <c r="A1415" s="7">
        <v>1414</v>
      </c>
      <c r="B1415" s="7">
        <v>2</v>
      </c>
      <c r="C1415" s="7">
        <v>28</v>
      </c>
      <c r="D1415" s="7">
        <v>22</v>
      </c>
      <c r="E1415" s="7">
        <v>59</v>
      </c>
      <c r="F1415" s="7">
        <v>5.2</v>
      </c>
      <c r="G1415" s="7">
        <v>0</v>
      </c>
      <c r="H1415" s="7">
        <f t="shared" si="198"/>
        <v>2</v>
      </c>
      <c r="I1415" s="16">
        <f t="shared" si="199"/>
        <v>44985</v>
      </c>
      <c r="J1415" s="17">
        <v>0.70809999999999995</v>
      </c>
      <c r="K1415" s="18">
        <f>G1415*结论【关键目标】!C$27*0.7735*0.001</f>
        <v>0</v>
      </c>
      <c r="L1415" s="5">
        <v>-18758.30776</v>
      </c>
      <c r="M1415" s="5">
        <f>ABS(IF(L1415&lt;=0,L1415/耗电量关键数据!$B$6/1000,L1415/耗电量关键数据!$B$5/1000))</f>
        <v>7.5033231039999997</v>
      </c>
      <c r="N1415" s="5">
        <f>电气设备逐时使用率计算!H1391</f>
        <v>1.1688450000000001</v>
      </c>
      <c r="O1415" s="5">
        <f>灯光逐时使用率计算!H1391</f>
        <v>0.37403039999999999</v>
      </c>
      <c r="P1415" s="19">
        <f t="shared" si="200"/>
        <v>9.0461985040000013</v>
      </c>
      <c r="Q1415" s="19">
        <f t="shared" si="204"/>
        <v>0</v>
      </c>
      <c r="R1415" s="20">
        <f t="shared" si="201"/>
        <v>0</v>
      </c>
      <c r="S1415" s="20">
        <f t="shared" si="205"/>
        <v>0</v>
      </c>
      <c r="T1415" s="20">
        <f>IF((T1414+R1415)&lt;0,0,IF((T1414+R1415)&gt;结论【关键目标】!C$28,结论【关键目标】!C$28,T1414+R1415))</f>
        <v>0</v>
      </c>
      <c r="U1415" s="19">
        <f>IF((T1414+R1415)&lt;结论【关键目标】!$C$28,0,(发电量计算【计算逻辑页】!R1415+发电量计算【计算逻辑页】!T1414-结论【关键目标】!$C$28))</f>
        <v>0</v>
      </c>
      <c r="V1415" s="5">
        <f t="shared" si="202"/>
        <v>0</v>
      </c>
      <c r="W1415" s="5">
        <f t="shared" si="203"/>
        <v>0</v>
      </c>
      <c r="X1415" s="5">
        <f t="shared" si="206"/>
        <v>0</v>
      </c>
    </row>
    <row r="1416" spans="1:24" x14ac:dyDescent="0.15">
      <c r="A1416" s="7">
        <v>1415</v>
      </c>
      <c r="B1416" s="7">
        <v>2</v>
      </c>
      <c r="C1416" s="7">
        <v>28</v>
      </c>
      <c r="D1416" s="7">
        <v>23</v>
      </c>
      <c r="E1416" s="7">
        <v>59</v>
      </c>
      <c r="F1416" s="7">
        <v>3.6</v>
      </c>
      <c r="G1416" s="7">
        <v>0</v>
      </c>
      <c r="H1416" s="7">
        <f t="shared" si="198"/>
        <v>2</v>
      </c>
      <c r="I1416" s="16">
        <f t="shared" si="199"/>
        <v>44985</v>
      </c>
      <c r="J1416" s="17">
        <v>0.70809999999999995</v>
      </c>
      <c r="K1416" s="18">
        <f>G1416*结论【关键目标】!C$27*0.7735*0.001</f>
        <v>0</v>
      </c>
      <c r="L1416" s="5">
        <v>-20816.933349999999</v>
      </c>
      <c r="M1416" s="5">
        <f>ABS(IF(L1416&lt;=0,L1416/耗电量关键数据!$B$6/1000,L1416/耗电量关键数据!$B$5/1000))</f>
        <v>8.326773339999999</v>
      </c>
      <c r="N1416" s="5">
        <f>电气设备逐时使用率计算!H1392</f>
        <v>1.1688450000000001</v>
      </c>
      <c r="O1416" s="5">
        <f>灯光逐时使用率计算!H1392</f>
        <v>0.37403039999999999</v>
      </c>
      <c r="P1416" s="19">
        <f t="shared" si="200"/>
        <v>9.8696487400000006</v>
      </c>
      <c r="Q1416" s="19">
        <f t="shared" si="204"/>
        <v>0</v>
      </c>
      <c r="R1416" s="20">
        <f t="shared" si="201"/>
        <v>0</v>
      </c>
      <c r="S1416" s="20">
        <f t="shared" si="205"/>
        <v>0</v>
      </c>
      <c r="T1416" s="20">
        <f>IF((T1415+R1416)&lt;0,0,IF((T1415+R1416)&gt;结论【关键目标】!C$28,结论【关键目标】!C$28,T1415+R1416))</f>
        <v>0</v>
      </c>
      <c r="U1416" s="19">
        <f>IF((T1415+R1416)&lt;结论【关键目标】!$C$28,0,(发电量计算【计算逻辑页】!R1416+发电量计算【计算逻辑页】!T1415-结论【关键目标】!$C$28))</f>
        <v>0</v>
      </c>
      <c r="V1416" s="5">
        <f t="shared" si="202"/>
        <v>0</v>
      </c>
      <c r="W1416" s="5">
        <f t="shared" si="203"/>
        <v>0</v>
      </c>
      <c r="X1416" s="5">
        <f t="shared" si="206"/>
        <v>0</v>
      </c>
    </row>
    <row r="1417" spans="1:24" x14ac:dyDescent="0.15">
      <c r="A1417" s="7">
        <v>1416</v>
      </c>
      <c r="B1417" s="7">
        <v>2</v>
      </c>
      <c r="C1417" s="7">
        <v>28</v>
      </c>
      <c r="D1417" s="7">
        <v>24</v>
      </c>
      <c r="E1417" s="7">
        <v>59</v>
      </c>
      <c r="F1417" s="7">
        <v>2</v>
      </c>
      <c r="G1417" s="7">
        <v>0</v>
      </c>
      <c r="H1417" s="7">
        <f t="shared" si="198"/>
        <v>2</v>
      </c>
      <c r="I1417" s="16">
        <f t="shared" si="199"/>
        <v>44985</v>
      </c>
      <c r="J1417" s="17">
        <v>0.2407</v>
      </c>
      <c r="K1417" s="18">
        <f>G1417*结论【关键目标】!C$27*0.7735*0.001</f>
        <v>0</v>
      </c>
      <c r="L1417" s="5">
        <v>-23189.571919999998</v>
      </c>
      <c r="M1417" s="5">
        <f>ABS(IF(L1417&lt;=0,L1417/耗电量关键数据!$B$6/1000,L1417/耗电量关键数据!$B$5/1000))</f>
        <v>9.2758287680000002</v>
      </c>
      <c r="N1417" s="5">
        <f>电气设备逐时使用率计算!H1393</f>
        <v>1.1688450000000001</v>
      </c>
      <c r="O1417" s="5">
        <f>灯光逐时使用率计算!H1393</f>
        <v>0.37403039999999999</v>
      </c>
      <c r="P1417" s="19">
        <f t="shared" si="200"/>
        <v>10.818704168000002</v>
      </c>
      <c r="Q1417" s="19">
        <f t="shared" si="204"/>
        <v>0</v>
      </c>
      <c r="R1417" s="20">
        <f t="shared" si="201"/>
        <v>0</v>
      </c>
      <c r="S1417" s="20">
        <f t="shared" si="205"/>
        <v>0</v>
      </c>
      <c r="T1417" s="20">
        <f>IF((T1416+R1417)&lt;0,0,IF((T1416+R1417)&gt;结论【关键目标】!C$28,结论【关键目标】!C$28,T1416+R1417))</f>
        <v>0</v>
      </c>
      <c r="U1417" s="19">
        <f>IF((T1416+R1417)&lt;结论【关键目标】!$C$28,0,(发电量计算【计算逻辑页】!R1417+发电量计算【计算逻辑页】!T1416-结论【关键目标】!$C$28))</f>
        <v>0</v>
      </c>
      <c r="V1417" s="5">
        <f t="shared" si="202"/>
        <v>0</v>
      </c>
      <c r="W1417" s="5">
        <f t="shared" si="203"/>
        <v>0</v>
      </c>
      <c r="X1417" s="5">
        <f t="shared" si="206"/>
        <v>0</v>
      </c>
    </row>
    <row r="1418" spans="1:24" x14ac:dyDescent="0.15">
      <c r="A1418" s="7">
        <v>1417</v>
      </c>
      <c r="B1418" s="7">
        <v>3</v>
      </c>
      <c r="C1418" s="7">
        <v>1</v>
      </c>
      <c r="D1418" s="7">
        <v>1</v>
      </c>
      <c r="E1418" s="7">
        <v>60</v>
      </c>
      <c r="F1418" s="7">
        <v>0.4</v>
      </c>
      <c r="G1418" s="7">
        <v>0</v>
      </c>
      <c r="H1418" s="7">
        <f t="shared" si="198"/>
        <v>3</v>
      </c>
      <c r="I1418" s="16">
        <f t="shared" si="199"/>
        <v>44986</v>
      </c>
      <c r="J1418" s="17">
        <v>0.2407</v>
      </c>
      <c r="K1418" s="18">
        <f>G1418*结论【关键目标】!C$27*0.7735*0.001</f>
        <v>0</v>
      </c>
      <c r="L1418" s="5">
        <v>-24899.323789999999</v>
      </c>
      <c r="M1418" s="5">
        <f>ABS(IF(L1418&lt;=0,L1418/耗电量关键数据!$B$6/1000,L1418/耗电量关键数据!$B$5/1000))</f>
        <v>9.9597295159999994</v>
      </c>
      <c r="N1418" s="5">
        <f>电气设备逐时使用率计算!H1394</f>
        <v>1.1688450000000001</v>
      </c>
      <c r="O1418" s="5">
        <f>灯光逐时使用率计算!H1394</f>
        <v>0.37403039999999999</v>
      </c>
      <c r="P1418" s="19">
        <f t="shared" si="200"/>
        <v>11.502604916000001</v>
      </c>
      <c r="Q1418" s="19">
        <f t="shared" si="204"/>
        <v>0</v>
      </c>
      <c r="R1418" s="20">
        <f t="shared" si="201"/>
        <v>0</v>
      </c>
      <c r="S1418" s="20">
        <f t="shared" si="205"/>
        <v>0</v>
      </c>
      <c r="T1418" s="20">
        <f>IF((T1417+R1418)&lt;0,0,IF((T1417+R1418)&gt;结论【关键目标】!C$28,结论【关键目标】!C$28,T1417+R1418))</f>
        <v>0</v>
      </c>
      <c r="U1418" s="19">
        <f>IF((T1417+R1418)&lt;结论【关键目标】!$C$28,0,(发电量计算【计算逻辑页】!R1418+发电量计算【计算逻辑页】!T1417-结论【关键目标】!$C$28))</f>
        <v>0</v>
      </c>
      <c r="V1418" s="5">
        <f t="shared" si="202"/>
        <v>0</v>
      </c>
      <c r="W1418" s="5">
        <f t="shared" si="203"/>
        <v>0</v>
      </c>
      <c r="X1418" s="5">
        <f t="shared" si="206"/>
        <v>0</v>
      </c>
    </row>
    <row r="1419" spans="1:24" x14ac:dyDescent="0.15">
      <c r="A1419" s="7">
        <v>1418</v>
      </c>
      <c r="B1419" s="7">
        <v>3</v>
      </c>
      <c r="C1419" s="7">
        <v>1</v>
      </c>
      <c r="D1419" s="7">
        <v>2</v>
      </c>
      <c r="E1419" s="7">
        <v>60</v>
      </c>
      <c r="F1419" s="7">
        <v>-1.2</v>
      </c>
      <c r="G1419" s="7">
        <v>0</v>
      </c>
      <c r="H1419" s="7">
        <f t="shared" si="198"/>
        <v>3</v>
      </c>
      <c r="I1419" s="16">
        <f t="shared" si="199"/>
        <v>44986</v>
      </c>
      <c r="J1419" s="17">
        <v>0.2407</v>
      </c>
      <c r="K1419" s="18">
        <f>G1419*结论【关键目标】!C$27*0.7735*0.001</f>
        <v>0</v>
      </c>
      <c r="L1419" s="5">
        <v>-26639.088640000002</v>
      </c>
      <c r="M1419" s="5">
        <f>ABS(IF(L1419&lt;=0,L1419/耗电量关键数据!$B$6/1000,L1419/耗电量关键数据!$B$5/1000))</f>
        <v>10.655635456000001</v>
      </c>
      <c r="N1419" s="5">
        <f>电气设备逐时使用率计算!H1395</f>
        <v>1.1688450000000001</v>
      </c>
      <c r="O1419" s="5">
        <f>灯光逐时使用率计算!H1395</f>
        <v>0.37403039999999999</v>
      </c>
      <c r="P1419" s="19">
        <f t="shared" si="200"/>
        <v>12.198510856</v>
      </c>
      <c r="Q1419" s="19">
        <f t="shared" si="204"/>
        <v>0</v>
      </c>
      <c r="R1419" s="20">
        <f t="shared" si="201"/>
        <v>0</v>
      </c>
      <c r="S1419" s="20">
        <f t="shared" si="205"/>
        <v>0</v>
      </c>
      <c r="T1419" s="20">
        <f>IF((T1418+R1419)&lt;0,0,IF((T1418+R1419)&gt;结论【关键目标】!C$28,结论【关键目标】!C$28,T1418+R1419))</f>
        <v>0</v>
      </c>
      <c r="U1419" s="19">
        <f>IF((T1418+R1419)&lt;结论【关键目标】!$C$28,0,(发电量计算【计算逻辑页】!R1419+发电量计算【计算逻辑页】!T1418-结论【关键目标】!$C$28))</f>
        <v>0</v>
      </c>
      <c r="V1419" s="5">
        <f t="shared" si="202"/>
        <v>0</v>
      </c>
      <c r="W1419" s="5">
        <f t="shared" si="203"/>
        <v>0</v>
      </c>
      <c r="X1419" s="5">
        <f t="shared" si="206"/>
        <v>0</v>
      </c>
    </row>
    <row r="1420" spans="1:24" x14ac:dyDescent="0.15">
      <c r="A1420" s="7">
        <v>1419</v>
      </c>
      <c r="B1420" s="7">
        <v>3</v>
      </c>
      <c r="C1420" s="7">
        <v>1</v>
      </c>
      <c r="D1420" s="7">
        <v>3</v>
      </c>
      <c r="E1420" s="7">
        <v>60</v>
      </c>
      <c r="F1420" s="7">
        <v>-2.8</v>
      </c>
      <c r="G1420" s="7">
        <v>0</v>
      </c>
      <c r="H1420" s="7">
        <f t="shared" si="198"/>
        <v>3</v>
      </c>
      <c r="I1420" s="16">
        <f t="shared" si="199"/>
        <v>44986</v>
      </c>
      <c r="J1420" s="17">
        <v>0.2407</v>
      </c>
      <c r="K1420" s="18">
        <f>G1420*结论【关键目标】!C$27*0.7735*0.001</f>
        <v>0</v>
      </c>
      <c r="L1420" s="5">
        <v>-28290.840639999999</v>
      </c>
      <c r="M1420" s="5">
        <f>ABS(IF(L1420&lt;=0,L1420/耗电量关键数据!$B$6/1000,L1420/耗电量关键数据!$B$5/1000))</f>
        <v>11.316336255999998</v>
      </c>
      <c r="N1420" s="5">
        <f>电气设备逐时使用率计算!H1396</f>
        <v>1.1688450000000001</v>
      </c>
      <c r="O1420" s="5">
        <f>灯光逐时使用率计算!H1396</f>
        <v>0.37403039999999999</v>
      </c>
      <c r="P1420" s="19">
        <f t="shared" si="200"/>
        <v>12.859211655999998</v>
      </c>
      <c r="Q1420" s="19">
        <f t="shared" si="204"/>
        <v>0</v>
      </c>
      <c r="R1420" s="20">
        <f t="shared" si="201"/>
        <v>0</v>
      </c>
      <c r="S1420" s="20">
        <f t="shared" si="205"/>
        <v>0</v>
      </c>
      <c r="T1420" s="20">
        <f>IF((T1419+R1420)&lt;0,0,IF((T1419+R1420)&gt;结论【关键目标】!C$28,结论【关键目标】!C$28,T1419+R1420))</f>
        <v>0</v>
      </c>
      <c r="U1420" s="19">
        <f>IF((T1419+R1420)&lt;结论【关键目标】!$C$28,0,(发电量计算【计算逻辑页】!R1420+发电量计算【计算逻辑页】!T1419-结论【关键目标】!$C$28))</f>
        <v>0</v>
      </c>
      <c r="V1420" s="5">
        <f t="shared" si="202"/>
        <v>0</v>
      </c>
      <c r="W1420" s="5">
        <f t="shared" si="203"/>
        <v>0</v>
      </c>
      <c r="X1420" s="5">
        <f t="shared" si="206"/>
        <v>0</v>
      </c>
    </row>
    <row r="1421" spans="1:24" x14ac:dyDescent="0.15">
      <c r="A1421" s="7">
        <v>1420</v>
      </c>
      <c r="B1421" s="7">
        <v>3</v>
      </c>
      <c r="C1421" s="7">
        <v>1</v>
      </c>
      <c r="D1421" s="7">
        <v>4</v>
      </c>
      <c r="E1421" s="7">
        <v>60</v>
      </c>
      <c r="F1421" s="7">
        <v>-4.4000000000000004</v>
      </c>
      <c r="G1421" s="7">
        <v>0</v>
      </c>
      <c r="H1421" s="7">
        <f t="shared" si="198"/>
        <v>3</v>
      </c>
      <c r="I1421" s="16">
        <f t="shared" si="199"/>
        <v>44986</v>
      </c>
      <c r="J1421" s="17">
        <v>0.2407</v>
      </c>
      <c r="K1421" s="18">
        <f>G1421*结论【关键目标】!C$27*0.7735*0.001</f>
        <v>0</v>
      </c>
      <c r="L1421" s="5">
        <v>-29911.346170000001</v>
      </c>
      <c r="M1421" s="5">
        <f>ABS(IF(L1421&lt;=0,L1421/耗电量关键数据!$B$6/1000,L1421/耗电量关键数据!$B$5/1000))</f>
        <v>11.964538468000001</v>
      </c>
      <c r="N1421" s="5">
        <f>电气设备逐时使用率计算!H1397</f>
        <v>1.1688450000000001</v>
      </c>
      <c r="O1421" s="5">
        <f>灯光逐时使用率计算!H1397</f>
        <v>0.37403039999999999</v>
      </c>
      <c r="P1421" s="19">
        <f t="shared" si="200"/>
        <v>13.507413868000002</v>
      </c>
      <c r="Q1421" s="19">
        <f t="shared" si="204"/>
        <v>0</v>
      </c>
      <c r="R1421" s="20">
        <f t="shared" si="201"/>
        <v>0</v>
      </c>
      <c r="S1421" s="20">
        <f t="shared" si="205"/>
        <v>0</v>
      </c>
      <c r="T1421" s="20">
        <f>IF((T1420+R1421)&lt;0,0,IF((T1420+R1421)&gt;结论【关键目标】!C$28,结论【关键目标】!C$28,T1420+R1421))</f>
        <v>0</v>
      </c>
      <c r="U1421" s="19">
        <f>IF((T1420+R1421)&lt;结论【关键目标】!$C$28,0,(发电量计算【计算逻辑页】!R1421+发电量计算【计算逻辑页】!T1420-结论【关键目标】!$C$28))</f>
        <v>0</v>
      </c>
      <c r="V1421" s="5">
        <f t="shared" si="202"/>
        <v>0</v>
      </c>
      <c r="W1421" s="5">
        <f t="shared" si="203"/>
        <v>0</v>
      </c>
      <c r="X1421" s="5">
        <f t="shared" si="206"/>
        <v>0</v>
      </c>
    </row>
    <row r="1422" spans="1:24" x14ac:dyDescent="0.15">
      <c r="A1422" s="7">
        <v>1421</v>
      </c>
      <c r="B1422" s="7">
        <v>3</v>
      </c>
      <c r="C1422" s="7">
        <v>1</v>
      </c>
      <c r="D1422" s="7">
        <v>5</v>
      </c>
      <c r="E1422" s="7">
        <v>60</v>
      </c>
      <c r="F1422" s="7">
        <v>-6</v>
      </c>
      <c r="G1422" s="7">
        <v>0</v>
      </c>
      <c r="H1422" s="7">
        <f t="shared" si="198"/>
        <v>3</v>
      </c>
      <c r="I1422" s="16">
        <f t="shared" si="199"/>
        <v>44986</v>
      </c>
      <c r="J1422" s="17">
        <v>0.2407</v>
      </c>
      <c r="K1422" s="18">
        <f>G1422*结论【关键目标】!C$27*0.7735*0.001</f>
        <v>0</v>
      </c>
      <c r="L1422" s="5">
        <v>-31258.317849999999</v>
      </c>
      <c r="M1422" s="5">
        <f>ABS(IF(L1422&lt;=0,L1422/耗电量关键数据!$B$6/1000,L1422/耗电量关键数据!$B$5/1000))</f>
        <v>12.50332714</v>
      </c>
      <c r="N1422" s="5">
        <f>电气设备逐时使用率计算!H1398</f>
        <v>1.1688450000000001</v>
      </c>
      <c r="O1422" s="5">
        <f>灯光逐时使用率计算!H1398</f>
        <v>0.37403039999999999</v>
      </c>
      <c r="P1422" s="19">
        <f t="shared" si="200"/>
        <v>14.046202540000001</v>
      </c>
      <c r="Q1422" s="19">
        <f t="shared" si="204"/>
        <v>0</v>
      </c>
      <c r="R1422" s="20">
        <f t="shared" si="201"/>
        <v>0</v>
      </c>
      <c r="S1422" s="20">
        <f t="shared" si="205"/>
        <v>0</v>
      </c>
      <c r="T1422" s="20">
        <f>IF((T1421+R1422)&lt;0,0,IF((T1421+R1422)&gt;结论【关键目标】!C$28,结论【关键目标】!C$28,T1421+R1422))</f>
        <v>0</v>
      </c>
      <c r="U1422" s="19">
        <f>IF((T1421+R1422)&lt;结论【关键目标】!$C$28,0,(发电量计算【计算逻辑页】!R1422+发电量计算【计算逻辑页】!T1421-结论【关键目标】!$C$28))</f>
        <v>0</v>
      </c>
      <c r="V1422" s="5">
        <f t="shared" si="202"/>
        <v>0</v>
      </c>
      <c r="W1422" s="5">
        <f t="shared" si="203"/>
        <v>0</v>
      </c>
      <c r="X1422" s="5">
        <f t="shared" si="206"/>
        <v>0</v>
      </c>
    </row>
    <row r="1423" spans="1:24" x14ac:dyDescent="0.15">
      <c r="A1423" s="7">
        <v>1422</v>
      </c>
      <c r="B1423" s="7">
        <v>3</v>
      </c>
      <c r="C1423" s="7">
        <v>1</v>
      </c>
      <c r="D1423" s="7">
        <v>6</v>
      </c>
      <c r="E1423" s="7">
        <v>60</v>
      </c>
      <c r="F1423" s="7">
        <v>-4.8</v>
      </c>
      <c r="G1423" s="7">
        <v>0</v>
      </c>
      <c r="H1423" s="7">
        <f t="shared" si="198"/>
        <v>3</v>
      </c>
      <c r="I1423" s="16">
        <f t="shared" si="199"/>
        <v>44986</v>
      </c>
      <c r="J1423" s="17">
        <v>0.2407</v>
      </c>
      <c r="K1423" s="18">
        <f>G1423*结论【关键目标】!C$27*0.7735*0.001</f>
        <v>0</v>
      </c>
      <c r="L1423" s="5">
        <v>-28919.906589999999</v>
      </c>
      <c r="M1423" s="5">
        <f>ABS(IF(L1423&lt;=0,L1423/耗电量关键数据!$B$6/1000,L1423/耗电量关键数据!$B$5/1000))</f>
        <v>11.567962636000001</v>
      </c>
      <c r="N1423" s="5">
        <f>电气设备逐时使用率计算!H1399</f>
        <v>1.1688450000000001</v>
      </c>
      <c r="O1423" s="5">
        <f>灯光逐时使用率计算!H1399</f>
        <v>0.37403039999999999</v>
      </c>
      <c r="P1423" s="19">
        <f t="shared" si="200"/>
        <v>13.110838036000002</v>
      </c>
      <c r="Q1423" s="19">
        <f t="shared" si="204"/>
        <v>0</v>
      </c>
      <c r="R1423" s="20">
        <f t="shared" si="201"/>
        <v>0</v>
      </c>
      <c r="S1423" s="20">
        <f t="shared" si="205"/>
        <v>0</v>
      </c>
      <c r="T1423" s="20">
        <f>IF((T1422+R1423)&lt;0,0,IF((T1422+R1423)&gt;结论【关键目标】!C$28,结论【关键目标】!C$28,T1422+R1423))</f>
        <v>0</v>
      </c>
      <c r="U1423" s="19">
        <f>IF((T1422+R1423)&lt;结论【关键目标】!$C$28,0,(发电量计算【计算逻辑页】!R1423+发电量计算【计算逻辑页】!T1422-结论【关键目标】!$C$28))</f>
        <v>0</v>
      </c>
      <c r="V1423" s="5">
        <f t="shared" si="202"/>
        <v>0</v>
      </c>
      <c r="W1423" s="5">
        <f t="shared" si="203"/>
        <v>0</v>
      </c>
      <c r="X1423" s="5">
        <f t="shared" si="206"/>
        <v>0</v>
      </c>
    </row>
    <row r="1424" spans="1:24" x14ac:dyDescent="0.15">
      <c r="A1424" s="7">
        <v>1423</v>
      </c>
      <c r="B1424" s="7">
        <v>3</v>
      </c>
      <c r="C1424" s="7">
        <v>1</v>
      </c>
      <c r="D1424" s="7">
        <v>7</v>
      </c>
      <c r="E1424" s="7">
        <v>60</v>
      </c>
      <c r="F1424" s="7">
        <v>-6</v>
      </c>
      <c r="G1424" s="7">
        <v>59.6</v>
      </c>
      <c r="H1424" s="7">
        <f t="shared" si="198"/>
        <v>3</v>
      </c>
      <c r="I1424" s="16">
        <f t="shared" si="199"/>
        <v>44986</v>
      </c>
      <c r="J1424" s="17">
        <v>0.2407</v>
      </c>
      <c r="K1424" s="18">
        <f>G1424*结论【关键目标】!C$27*0.7735*0.001</f>
        <v>5.5320720000000003</v>
      </c>
      <c r="L1424" s="5">
        <v>-21601.055840000001</v>
      </c>
      <c r="M1424" s="5">
        <f>ABS(IF(L1424&lt;=0,L1424/耗电量关键数据!$B$6/1000,L1424/耗电量关键数据!$B$5/1000))</f>
        <v>8.6404223360000003</v>
      </c>
      <c r="N1424" s="5">
        <f>电气设备逐时使用率计算!H1400</f>
        <v>2.3376900000000003</v>
      </c>
      <c r="O1424" s="5">
        <f>灯光逐时使用率计算!H1400</f>
        <v>1.2467680000000001</v>
      </c>
      <c r="P1424" s="19">
        <f t="shared" si="200"/>
        <v>12.224880336</v>
      </c>
      <c r="Q1424" s="19">
        <f t="shared" si="204"/>
        <v>0</v>
      </c>
      <c r="R1424" s="20">
        <f t="shared" si="201"/>
        <v>5.5320720000000003</v>
      </c>
      <c r="S1424" s="20">
        <f t="shared" si="205"/>
        <v>0</v>
      </c>
      <c r="T1424" s="20">
        <f>IF((T1423+R1424)&lt;0,0,IF((T1423+R1424)&gt;结论【关键目标】!C$28,结论【关键目标】!C$28,T1423+R1424))</f>
        <v>5.5320720000000003</v>
      </c>
      <c r="U1424" s="19">
        <f>IF((T1423+R1424)&lt;结论【关键目标】!$C$28,0,(发电量计算【计算逻辑页】!R1424+发电量计算【计算逻辑页】!T1423-结论【关键目标】!$C$28))</f>
        <v>0</v>
      </c>
      <c r="V1424" s="5">
        <f t="shared" si="202"/>
        <v>0</v>
      </c>
      <c r="W1424" s="5">
        <f t="shared" si="203"/>
        <v>1.3315697304</v>
      </c>
      <c r="X1424" s="5">
        <f t="shared" si="206"/>
        <v>0</v>
      </c>
    </row>
    <row r="1425" spans="1:24" x14ac:dyDescent="0.15">
      <c r="A1425" s="7">
        <v>1424</v>
      </c>
      <c r="B1425" s="7">
        <v>3</v>
      </c>
      <c r="C1425" s="7">
        <v>1</v>
      </c>
      <c r="D1425" s="7">
        <v>8</v>
      </c>
      <c r="E1425" s="7">
        <v>60</v>
      </c>
      <c r="F1425" s="7">
        <v>-6</v>
      </c>
      <c r="G1425" s="7">
        <v>201.4</v>
      </c>
      <c r="H1425" s="7">
        <f t="shared" si="198"/>
        <v>3</v>
      </c>
      <c r="I1425" s="16">
        <f t="shared" si="199"/>
        <v>44986</v>
      </c>
      <c r="J1425" s="17">
        <v>0.70809999999999995</v>
      </c>
      <c r="K1425" s="18">
        <f>G1425*结论【关键目标】!C$27*0.7735*0.001</f>
        <v>18.693948000000002</v>
      </c>
      <c r="L1425" s="5">
        <v>-20061.314839999999</v>
      </c>
      <c r="M1425" s="5">
        <f>ABS(IF(L1425&lt;=0,L1425/耗电量关键数据!$B$6/1000,L1425/耗电量关键数据!$B$5/1000))</f>
        <v>8.0245259359999999</v>
      </c>
      <c r="N1425" s="5">
        <f>电气设备逐时使用率计算!H1401</f>
        <v>11.688450000000001</v>
      </c>
      <c r="O1425" s="5">
        <f>灯光逐时使用率计算!H1401</f>
        <v>6.2338399999999998</v>
      </c>
      <c r="P1425" s="19">
        <f t="shared" si="200"/>
        <v>25.946815936</v>
      </c>
      <c r="Q1425" s="19">
        <f t="shared" si="204"/>
        <v>0</v>
      </c>
      <c r="R1425" s="20">
        <f t="shared" si="201"/>
        <v>18.693948000000002</v>
      </c>
      <c r="S1425" s="20">
        <f t="shared" si="205"/>
        <v>0</v>
      </c>
      <c r="T1425" s="20">
        <f>IF((T1424+R1425)&lt;0,0,IF((T1424+R1425)&gt;结论【关键目标】!C$28,结论【关键目标】!C$28,T1424+R1425))</f>
        <v>22</v>
      </c>
      <c r="U1425" s="19">
        <f>IF((T1424+R1425)&lt;结论【关键目标】!$C$28,0,(发电量计算【计算逻辑页】!R1425+发电量计算【计算逻辑页】!T1424-结论【关键目标】!$C$28))</f>
        <v>2.2260200000000019</v>
      </c>
      <c r="V1425" s="5">
        <f t="shared" si="202"/>
        <v>0.77910700000000066</v>
      </c>
      <c r="W1425" s="5">
        <f t="shared" si="203"/>
        <v>13.237184578800001</v>
      </c>
      <c r="X1425" s="5">
        <f t="shared" si="206"/>
        <v>0</v>
      </c>
    </row>
    <row r="1426" spans="1:24" x14ac:dyDescent="0.15">
      <c r="A1426" s="7">
        <v>1425</v>
      </c>
      <c r="B1426" s="7">
        <v>3</v>
      </c>
      <c r="C1426" s="7">
        <v>1</v>
      </c>
      <c r="D1426" s="7">
        <v>9</v>
      </c>
      <c r="E1426" s="7">
        <v>60</v>
      </c>
      <c r="F1426" s="7">
        <v>-1.8</v>
      </c>
      <c r="G1426" s="7">
        <v>370.1</v>
      </c>
      <c r="H1426" s="7">
        <f t="shared" si="198"/>
        <v>3</v>
      </c>
      <c r="I1426" s="16">
        <f t="shared" si="199"/>
        <v>44986</v>
      </c>
      <c r="J1426" s="17">
        <v>0.70809999999999995</v>
      </c>
      <c r="K1426" s="18">
        <f>G1426*结论【关键目标】!C$27*0.7735*0.001</f>
        <v>34.352682000000001</v>
      </c>
      <c r="L1426" s="5">
        <v>-514.65053469999998</v>
      </c>
      <c r="M1426" s="5">
        <f>ABS(IF(L1426&lt;=0,L1426/耗电量关键数据!$B$6/1000,L1426/耗电量关键数据!$B$5/1000))</f>
        <v>0.20586021388</v>
      </c>
      <c r="N1426" s="5">
        <f>电气设备逐时使用率计算!H1402</f>
        <v>22.208055000000002</v>
      </c>
      <c r="O1426" s="5">
        <f>灯光逐时使用率计算!H1402</f>
        <v>11.844296</v>
      </c>
      <c r="P1426" s="19">
        <f t="shared" si="200"/>
        <v>34.258211213880003</v>
      </c>
      <c r="Q1426" s="19">
        <f t="shared" si="204"/>
        <v>0</v>
      </c>
      <c r="R1426" s="20">
        <f t="shared" si="201"/>
        <v>34.352682000000001</v>
      </c>
      <c r="S1426" s="20">
        <f t="shared" si="205"/>
        <v>0</v>
      </c>
      <c r="T1426" s="20">
        <f>IF((T1425+R1426)&lt;0,0,IF((T1425+R1426)&gt;结论【关键目标】!C$28,结论【关键目标】!C$28,T1425+R1426))</f>
        <v>22</v>
      </c>
      <c r="U1426" s="19">
        <f>IF((T1425+R1426)&lt;结论【关键目标】!$C$28,0,(发电量计算【计算逻辑页】!R1426+发电量计算【计算逻辑页】!T1425-结论【关键目标】!$C$28))</f>
        <v>34.352682000000001</v>
      </c>
      <c r="V1426" s="5">
        <f t="shared" si="202"/>
        <v>12.0234387</v>
      </c>
      <c r="W1426" s="5">
        <f t="shared" si="203"/>
        <v>24.25823936054843</v>
      </c>
      <c r="X1426" s="5">
        <f t="shared" si="206"/>
        <v>0</v>
      </c>
    </row>
    <row r="1427" spans="1:24" x14ac:dyDescent="0.15">
      <c r="A1427" s="7">
        <v>1426</v>
      </c>
      <c r="B1427" s="7">
        <v>3</v>
      </c>
      <c r="C1427" s="7">
        <v>1</v>
      </c>
      <c r="D1427" s="7">
        <v>10</v>
      </c>
      <c r="E1427" s="7">
        <v>60</v>
      </c>
      <c r="F1427" s="7">
        <v>0</v>
      </c>
      <c r="G1427" s="7">
        <v>514.70000000000005</v>
      </c>
      <c r="H1427" s="7">
        <f t="shared" si="198"/>
        <v>3</v>
      </c>
      <c r="I1427" s="16">
        <f t="shared" si="199"/>
        <v>44986</v>
      </c>
      <c r="J1427" s="17">
        <v>0.70809999999999995</v>
      </c>
      <c r="K1427" s="18">
        <f>G1427*结论【关键目标】!C$27*0.7735*0.001</f>
        <v>47.774454000000006</v>
      </c>
      <c r="L1427" s="5">
        <v>0</v>
      </c>
      <c r="M1427" s="5">
        <f>ABS(IF(L1427&lt;=0,L1427/耗电量关键数据!$B$6/1000,L1427/耗电量关键数据!$B$5/1000))</f>
        <v>0</v>
      </c>
      <c r="N1427" s="5">
        <f>电气设备逐时使用率计算!H1403</f>
        <v>22.208055000000002</v>
      </c>
      <c r="O1427" s="5">
        <f>灯光逐时使用率计算!H1403</f>
        <v>11.844296</v>
      </c>
      <c r="P1427" s="19">
        <f t="shared" si="200"/>
        <v>34.052351000000002</v>
      </c>
      <c r="Q1427" s="19">
        <f t="shared" si="204"/>
        <v>0</v>
      </c>
      <c r="R1427" s="20">
        <f t="shared" si="201"/>
        <v>47.774454000000006</v>
      </c>
      <c r="S1427" s="20">
        <f t="shared" si="205"/>
        <v>0</v>
      </c>
      <c r="T1427" s="20">
        <f>IF((T1426+R1427)&lt;0,0,IF((T1426+R1427)&gt;结论【关键目标】!C$28,结论【关键目标】!C$28,T1426+R1427))</f>
        <v>22</v>
      </c>
      <c r="U1427" s="19">
        <f>IF((T1426+R1427)&lt;结论【关键目标】!$C$28,0,(发电量计算【计算逻辑页】!R1427+发电量计算【计算逻辑页】!T1426-结论【关键目标】!$C$28))</f>
        <v>47.774454000000006</v>
      </c>
      <c r="V1427" s="5">
        <f t="shared" si="202"/>
        <v>16.721058900000003</v>
      </c>
      <c r="W1427" s="5">
        <f t="shared" si="203"/>
        <v>24.1124697431</v>
      </c>
      <c r="X1427" s="5">
        <f t="shared" si="206"/>
        <v>0</v>
      </c>
    </row>
    <row r="1428" spans="1:24" x14ac:dyDescent="0.15">
      <c r="A1428" s="7">
        <v>1427</v>
      </c>
      <c r="B1428" s="7">
        <v>3</v>
      </c>
      <c r="C1428" s="7">
        <v>1</v>
      </c>
      <c r="D1428" s="7">
        <v>11</v>
      </c>
      <c r="E1428" s="7">
        <v>60</v>
      </c>
      <c r="F1428" s="7">
        <v>3</v>
      </c>
      <c r="G1428" s="7">
        <v>674.9</v>
      </c>
      <c r="H1428" s="7">
        <f t="shared" si="198"/>
        <v>3</v>
      </c>
      <c r="I1428" s="16">
        <f t="shared" si="199"/>
        <v>44986</v>
      </c>
      <c r="J1428" s="17">
        <v>1.2267999999999999</v>
      </c>
      <c r="K1428" s="18">
        <f>G1428*结论【关键目标】!C$27*0.7735*0.001</f>
        <v>62.644218000000002</v>
      </c>
      <c r="L1428" s="5">
        <v>0</v>
      </c>
      <c r="M1428" s="5">
        <f>ABS(IF(L1428&lt;=0,L1428/耗电量关键数据!$B$6/1000,L1428/耗电量关键数据!$B$5/1000))</f>
        <v>0</v>
      </c>
      <c r="N1428" s="5">
        <f>电气设备逐时使用率计算!H1404</f>
        <v>22.208055000000002</v>
      </c>
      <c r="O1428" s="5">
        <f>灯光逐时使用率计算!H1404</f>
        <v>11.844296</v>
      </c>
      <c r="P1428" s="19">
        <f t="shared" si="200"/>
        <v>34.052351000000002</v>
      </c>
      <c r="Q1428" s="19">
        <f t="shared" si="204"/>
        <v>34.052351000000002</v>
      </c>
      <c r="R1428" s="20">
        <f t="shared" si="201"/>
        <v>28.591867000000001</v>
      </c>
      <c r="S1428" s="20">
        <f t="shared" si="205"/>
        <v>0</v>
      </c>
      <c r="T1428" s="20">
        <f>IF((T1427+R1428)&lt;0,0,IF((T1427+R1428)&gt;结论【关键目标】!C$28,结论【关键目标】!C$28,T1427+R1428))</f>
        <v>22</v>
      </c>
      <c r="U1428" s="19">
        <f>IF((T1427+R1428)&lt;结论【关键目标】!$C$28,0,(发电量计算【计算逻辑页】!R1428+发电量计算【计算逻辑页】!T1427-结论【关键目标】!$C$28))</f>
        <v>28.591867000000001</v>
      </c>
      <c r="V1428" s="5">
        <f t="shared" si="202"/>
        <v>10.007153449999999</v>
      </c>
      <c r="W1428" s="5">
        <f t="shared" si="203"/>
        <v>41.775424206799997</v>
      </c>
      <c r="X1428" s="5">
        <f t="shared" si="206"/>
        <v>0</v>
      </c>
    </row>
    <row r="1429" spans="1:24" x14ac:dyDescent="0.15">
      <c r="A1429" s="7">
        <v>1428</v>
      </c>
      <c r="B1429" s="7">
        <v>3</v>
      </c>
      <c r="C1429" s="7">
        <v>1</v>
      </c>
      <c r="D1429" s="7">
        <v>12</v>
      </c>
      <c r="E1429" s="7">
        <v>60</v>
      </c>
      <c r="F1429" s="7">
        <v>8.1</v>
      </c>
      <c r="G1429" s="7">
        <v>764.8</v>
      </c>
      <c r="H1429" s="7">
        <f t="shared" si="198"/>
        <v>3</v>
      </c>
      <c r="I1429" s="16">
        <f t="shared" si="199"/>
        <v>44986</v>
      </c>
      <c r="J1429" s="17">
        <v>1.2267999999999999</v>
      </c>
      <c r="K1429" s="18">
        <f>G1429*结论【关键目标】!C$27*0.7735*0.001</f>
        <v>70.988735999999989</v>
      </c>
      <c r="L1429" s="5">
        <v>0</v>
      </c>
      <c r="M1429" s="5">
        <f>ABS(IF(L1429&lt;=0,L1429/耗电量关键数据!$B$6/1000,L1429/耗电量关键数据!$B$5/1000))</f>
        <v>0</v>
      </c>
      <c r="N1429" s="5">
        <f>电气设备逐时使用率计算!H1405</f>
        <v>11.688450000000001</v>
      </c>
      <c r="O1429" s="5">
        <f>灯光逐时使用率计算!H1405</f>
        <v>9.9741440000000008</v>
      </c>
      <c r="P1429" s="19">
        <f t="shared" si="200"/>
        <v>21.662594000000002</v>
      </c>
      <c r="Q1429" s="19">
        <f t="shared" si="204"/>
        <v>21.662594000000002</v>
      </c>
      <c r="R1429" s="20">
        <f t="shared" si="201"/>
        <v>49.32614199999999</v>
      </c>
      <c r="S1429" s="20">
        <f t="shared" si="205"/>
        <v>0</v>
      </c>
      <c r="T1429" s="20">
        <f>IF((T1428+R1429)&lt;0,0,IF((T1428+R1429)&gt;结论【关键目标】!C$28,结论【关键目标】!C$28,T1428+R1429))</f>
        <v>22</v>
      </c>
      <c r="U1429" s="19">
        <f>IF((T1428+R1429)&lt;结论【关键目标】!$C$28,0,(发电量计算【计算逻辑页】!R1429+发电量计算【计算逻辑页】!T1428-结论【关键目标】!$C$28))</f>
        <v>49.32614199999999</v>
      </c>
      <c r="V1429" s="5">
        <f t="shared" si="202"/>
        <v>17.264149699999994</v>
      </c>
      <c r="W1429" s="5">
        <f t="shared" si="203"/>
        <v>26.5756703192</v>
      </c>
      <c r="X1429" s="5">
        <f t="shared" si="206"/>
        <v>0</v>
      </c>
    </row>
    <row r="1430" spans="1:24" x14ac:dyDescent="0.15">
      <c r="A1430" s="7">
        <v>1429</v>
      </c>
      <c r="B1430" s="7">
        <v>3</v>
      </c>
      <c r="C1430" s="7">
        <v>1</v>
      </c>
      <c r="D1430" s="7">
        <v>13</v>
      </c>
      <c r="E1430" s="7">
        <v>60</v>
      </c>
      <c r="F1430" s="7">
        <v>8</v>
      </c>
      <c r="G1430" s="7">
        <v>677.8</v>
      </c>
      <c r="H1430" s="7">
        <f t="shared" si="198"/>
        <v>3</v>
      </c>
      <c r="I1430" s="16">
        <f t="shared" si="199"/>
        <v>44986</v>
      </c>
      <c r="J1430" s="17">
        <v>1.2267999999999999</v>
      </c>
      <c r="K1430" s="18">
        <f>G1430*结论【关键目标】!C$27*0.7735*0.001</f>
        <v>62.913395999999999</v>
      </c>
      <c r="L1430" s="5">
        <v>0</v>
      </c>
      <c r="M1430" s="5">
        <f>ABS(IF(L1430&lt;=0,L1430/耗电量关键数据!$B$6/1000,L1430/耗电量关键数据!$B$5/1000))</f>
        <v>0</v>
      </c>
      <c r="N1430" s="5">
        <f>电气设备逐时使用率计算!H1406</f>
        <v>11.688450000000001</v>
      </c>
      <c r="O1430" s="5">
        <f>灯光逐时使用率计算!H1406</f>
        <v>9.9741440000000008</v>
      </c>
      <c r="P1430" s="19">
        <f t="shared" si="200"/>
        <v>21.662594000000002</v>
      </c>
      <c r="Q1430" s="19">
        <f t="shared" si="204"/>
        <v>21.662594000000002</v>
      </c>
      <c r="R1430" s="20">
        <f t="shared" si="201"/>
        <v>41.250801999999993</v>
      </c>
      <c r="S1430" s="20">
        <f t="shared" si="205"/>
        <v>0</v>
      </c>
      <c r="T1430" s="20">
        <f>IF((T1429+R1430)&lt;0,0,IF((T1429+R1430)&gt;结论【关键目标】!C$28,结论【关键目标】!C$28,T1429+R1430))</f>
        <v>22</v>
      </c>
      <c r="U1430" s="19">
        <f>IF((T1429+R1430)&lt;结论【关键目标】!$C$28,0,(发电量计算【计算逻辑页】!R1430+发电量计算【计算逻辑页】!T1429-结论【关键目标】!$C$28))</f>
        <v>41.250801999999993</v>
      </c>
      <c r="V1430" s="5">
        <f t="shared" si="202"/>
        <v>14.437780699999996</v>
      </c>
      <c r="W1430" s="5">
        <f t="shared" si="203"/>
        <v>26.5756703192</v>
      </c>
      <c r="X1430" s="5">
        <f t="shared" si="206"/>
        <v>0</v>
      </c>
    </row>
    <row r="1431" spans="1:24" x14ac:dyDescent="0.15">
      <c r="A1431" s="7">
        <v>1430</v>
      </c>
      <c r="B1431" s="7">
        <v>3</v>
      </c>
      <c r="C1431" s="7">
        <v>1</v>
      </c>
      <c r="D1431" s="7">
        <v>14</v>
      </c>
      <c r="E1431" s="7">
        <v>60</v>
      </c>
      <c r="F1431" s="7">
        <v>9</v>
      </c>
      <c r="G1431" s="7">
        <v>544.9</v>
      </c>
      <c r="H1431" s="7">
        <f t="shared" si="198"/>
        <v>3</v>
      </c>
      <c r="I1431" s="16">
        <f t="shared" si="199"/>
        <v>44986</v>
      </c>
      <c r="J1431" s="17">
        <v>1.2267999999999999</v>
      </c>
      <c r="K1431" s="18">
        <f>G1431*结论【关键目标】!C$27*0.7735*0.001</f>
        <v>50.577617999999994</v>
      </c>
      <c r="L1431" s="5">
        <v>0</v>
      </c>
      <c r="M1431" s="5">
        <f>ABS(IF(L1431&lt;=0,L1431/耗电量关键数据!$B$6/1000,L1431/耗电量关键数据!$B$5/1000))</f>
        <v>0</v>
      </c>
      <c r="N1431" s="5">
        <f>电气设备逐时使用率计算!H1407</f>
        <v>22.208055000000002</v>
      </c>
      <c r="O1431" s="5">
        <f>灯光逐时使用率计算!H1407</f>
        <v>11.844296</v>
      </c>
      <c r="P1431" s="19">
        <f t="shared" si="200"/>
        <v>34.052351000000002</v>
      </c>
      <c r="Q1431" s="19">
        <f t="shared" si="204"/>
        <v>34.052351000000002</v>
      </c>
      <c r="R1431" s="20">
        <f t="shared" si="201"/>
        <v>16.525266999999992</v>
      </c>
      <c r="S1431" s="20">
        <f t="shared" si="205"/>
        <v>0</v>
      </c>
      <c r="T1431" s="20">
        <f>IF((T1430+R1431)&lt;0,0,IF((T1430+R1431)&gt;结论【关键目标】!C$28,结论【关键目标】!C$28,T1430+R1431))</f>
        <v>22</v>
      </c>
      <c r="U1431" s="19">
        <f>IF((T1430+R1431)&lt;结论【关键目标】!$C$28,0,(发电量计算【计算逻辑页】!R1431+发电量计算【计算逻辑页】!T1430-结论【关键目标】!$C$28))</f>
        <v>16.525266999999992</v>
      </c>
      <c r="V1431" s="5">
        <f t="shared" si="202"/>
        <v>5.7838434499999973</v>
      </c>
      <c r="W1431" s="5">
        <f t="shared" si="203"/>
        <v>41.775424206799997</v>
      </c>
      <c r="X1431" s="5">
        <f t="shared" si="206"/>
        <v>0</v>
      </c>
    </row>
    <row r="1432" spans="1:24" x14ac:dyDescent="0.15">
      <c r="A1432" s="7">
        <v>1431</v>
      </c>
      <c r="B1432" s="7">
        <v>3</v>
      </c>
      <c r="C1432" s="7">
        <v>1</v>
      </c>
      <c r="D1432" s="7">
        <v>15</v>
      </c>
      <c r="E1432" s="7">
        <v>60</v>
      </c>
      <c r="F1432" s="7">
        <v>11.2</v>
      </c>
      <c r="G1432" s="7">
        <v>374.1</v>
      </c>
      <c r="H1432" s="7">
        <f t="shared" si="198"/>
        <v>3</v>
      </c>
      <c r="I1432" s="16">
        <f t="shared" si="199"/>
        <v>44986</v>
      </c>
      <c r="J1432" s="17">
        <v>1.2267999999999999</v>
      </c>
      <c r="K1432" s="18">
        <f>G1432*结论【关键目标】!C$27*0.7735*0.001</f>
        <v>34.723962</v>
      </c>
      <c r="L1432" s="5">
        <v>0</v>
      </c>
      <c r="M1432" s="5">
        <f>ABS(IF(L1432&lt;=0,L1432/耗电量关键数据!$B$6/1000,L1432/耗电量关键数据!$B$5/1000))</f>
        <v>0</v>
      </c>
      <c r="N1432" s="5">
        <f>电气设备逐时使用率计算!H1408</f>
        <v>22.208055000000002</v>
      </c>
      <c r="O1432" s="5">
        <f>灯光逐时使用率计算!H1408</f>
        <v>11.844296</v>
      </c>
      <c r="P1432" s="19">
        <f t="shared" si="200"/>
        <v>34.052351000000002</v>
      </c>
      <c r="Q1432" s="19">
        <f t="shared" si="204"/>
        <v>34.052351000000002</v>
      </c>
      <c r="R1432" s="20">
        <f t="shared" si="201"/>
        <v>0.67161099999999863</v>
      </c>
      <c r="S1432" s="20">
        <f t="shared" si="205"/>
        <v>0</v>
      </c>
      <c r="T1432" s="20">
        <f>IF((T1431+R1432)&lt;0,0,IF((T1431+R1432)&gt;结论【关键目标】!C$28,结论【关键目标】!C$28,T1431+R1432))</f>
        <v>22</v>
      </c>
      <c r="U1432" s="19">
        <f>IF((T1431+R1432)&lt;结论【关键目标】!$C$28,0,(发电量计算【计算逻辑页】!R1432+发电量计算【计算逻辑页】!T1431-结论【关键目标】!$C$28))</f>
        <v>0.67161099999999863</v>
      </c>
      <c r="V1432" s="5">
        <f t="shared" si="202"/>
        <v>0.23506384999999949</v>
      </c>
      <c r="W1432" s="5">
        <f t="shared" si="203"/>
        <v>41.775424206799997</v>
      </c>
      <c r="X1432" s="5">
        <f t="shared" si="206"/>
        <v>0</v>
      </c>
    </row>
    <row r="1433" spans="1:24" x14ac:dyDescent="0.15">
      <c r="A1433" s="7">
        <v>1432</v>
      </c>
      <c r="B1433" s="7">
        <v>3</v>
      </c>
      <c r="C1433" s="7">
        <v>1</v>
      </c>
      <c r="D1433" s="7">
        <v>16</v>
      </c>
      <c r="E1433" s="7">
        <v>60</v>
      </c>
      <c r="F1433" s="7">
        <v>10</v>
      </c>
      <c r="G1433" s="7">
        <v>200.5</v>
      </c>
      <c r="H1433" s="7">
        <f t="shared" si="198"/>
        <v>3</v>
      </c>
      <c r="I1433" s="16">
        <f t="shared" si="199"/>
        <v>44986</v>
      </c>
      <c r="J1433" s="17">
        <v>0.70809999999999995</v>
      </c>
      <c r="K1433" s="18">
        <f>G1433*结论【关键目标】!C$27*0.7735*0.001</f>
        <v>18.610410000000002</v>
      </c>
      <c r="L1433" s="5">
        <v>0</v>
      </c>
      <c r="M1433" s="5">
        <f>ABS(IF(L1433&lt;=0,L1433/耗电量关键数据!$B$6/1000,L1433/耗电量关键数据!$B$5/1000))</f>
        <v>0</v>
      </c>
      <c r="N1433" s="5">
        <f>电气设备逐时使用率计算!H1409</f>
        <v>22.208055000000002</v>
      </c>
      <c r="O1433" s="5">
        <f>灯光逐时使用率计算!H1409</f>
        <v>11.844296</v>
      </c>
      <c r="P1433" s="19">
        <f t="shared" si="200"/>
        <v>34.052351000000002</v>
      </c>
      <c r="Q1433" s="19">
        <f t="shared" si="204"/>
        <v>0</v>
      </c>
      <c r="R1433" s="20">
        <f t="shared" si="201"/>
        <v>18.610410000000002</v>
      </c>
      <c r="S1433" s="20">
        <f t="shared" si="205"/>
        <v>0</v>
      </c>
      <c r="T1433" s="20">
        <f>IF((T1432+R1433)&lt;0,0,IF((T1432+R1433)&gt;结论【关键目标】!C$28,结论【关键目标】!C$28,T1432+R1433))</f>
        <v>22</v>
      </c>
      <c r="U1433" s="19">
        <f>IF((T1432+R1433)&lt;结论【关键目标】!$C$28,0,(发电量计算【计算逻辑页】!R1433+发电量计算【计算逻辑页】!T1432-结论【关键目标】!$C$28))</f>
        <v>18.610410000000002</v>
      </c>
      <c r="V1433" s="5">
        <f t="shared" si="202"/>
        <v>6.5136435000000006</v>
      </c>
      <c r="W1433" s="5">
        <f t="shared" si="203"/>
        <v>13.178031321000001</v>
      </c>
      <c r="X1433" s="5">
        <f t="shared" si="206"/>
        <v>0</v>
      </c>
    </row>
    <row r="1434" spans="1:24" x14ac:dyDescent="0.15">
      <c r="A1434" s="7">
        <v>1433</v>
      </c>
      <c r="B1434" s="7">
        <v>3</v>
      </c>
      <c r="C1434" s="7">
        <v>1</v>
      </c>
      <c r="D1434" s="7">
        <v>17</v>
      </c>
      <c r="E1434" s="7">
        <v>60</v>
      </c>
      <c r="F1434" s="7">
        <v>10</v>
      </c>
      <c r="G1434" s="7">
        <v>19.3</v>
      </c>
      <c r="H1434" s="7">
        <f t="shared" si="198"/>
        <v>3</v>
      </c>
      <c r="I1434" s="16">
        <f t="shared" si="199"/>
        <v>44986</v>
      </c>
      <c r="J1434" s="17">
        <v>0.70809999999999995</v>
      </c>
      <c r="K1434" s="18">
        <f>G1434*结论【关键目标】!C$27*0.7735*0.001</f>
        <v>1.791426</v>
      </c>
      <c r="L1434" s="5">
        <v>0</v>
      </c>
      <c r="M1434" s="5">
        <f>ABS(IF(L1434&lt;=0,L1434/耗电量关键数据!$B$6/1000,L1434/耗电量关键数据!$B$5/1000))</f>
        <v>0</v>
      </c>
      <c r="N1434" s="5">
        <f>电气设备逐时使用率计算!H1410</f>
        <v>22.208055000000002</v>
      </c>
      <c r="O1434" s="5">
        <f>灯光逐时使用率计算!H1410</f>
        <v>11.844296</v>
      </c>
      <c r="P1434" s="19">
        <f t="shared" si="200"/>
        <v>34.052351000000002</v>
      </c>
      <c r="Q1434" s="19">
        <f t="shared" si="204"/>
        <v>0</v>
      </c>
      <c r="R1434" s="20">
        <f t="shared" si="201"/>
        <v>1.791426</v>
      </c>
      <c r="S1434" s="20">
        <f t="shared" si="205"/>
        <v>0</v>
      </c>
      <c r="T1434" s="20">
        <f>IF((T1433+R1434)&lt;0,0,IF((T1433+R1434)&gt;结论【关键目标】!C$28,结论【关键目标】!C$28,T1433+R1434))</f>
        <v>22</v>
      </c>
      <c r="U1434" s="19">
        <f>IF((T1433+R1434)&lt;结论【关键目标】!$C$28,0,(发电量计算【计算逻辑页】!R1434+发电量计算【计算逻辑页】!T1433-结论【关键目标】!$C$28))</f>
        <v>1.7914260000000013</v>
      </c>
      <c r="V1434" s="5">
        <f t="shared" si="202"/>
        <v>0.62699910000000036</v>
      </c>
      <c r="W1434" s="5">
        <f t="shared" si="203"/>
        <v>1.2685087505999999</v>
      </c>
      <c r="X1434" s="5">
        <f t="shared" si="206"/>
        <v>0</v>
      </c>
    </row>
    <row r="1435" spans="1:24" x14ac:dyDescent="0.15">
      <c r="A1435" s="7">
        <v>1434</v>
      </c>
      <c r="B1435" s="7">
        <v>3</v>
      </c>
      <c r="C1435" s="7">
        <v>1</v>
      </c>
      <c r="D1435" s="7">
        <v>18</v>
      </c>
      <c r="E1435" s="7">
        <v>60</v>
      </c>
      <c r="F1435" s="7">
        <v>9.3000000000000007</v>
      </c>
      <c r="G1435" s="7">
        <v>0</v>
      </c>
      <c r="H1435" s="7">
        <f t="shared" si="198"/>
        <v>3</v>
      </c>
      <c r="I1435" s="16">
        <f t="shared" si="199"/>
        <v>44986</v>
      </c>
      <c r="J1435" s="17">
        <v>0.70809999999999995</v>
      </c>
      <c r="K1435" s="18">
        <f>G1435*结论【关键目标】!C$27*0.7735*0.001</f>
        <v>0</v>
      </c>
      <c r="L1435" s="5">
        <v>-10337.313050000001</v>
      </c>
      <c r="M1435" s="5">
        <f>ABS(IF(L1435&lt;=0,L1435/耗电量关键数据!$B$6/1000,L1435/耗电量关键数据!$B$5/1000))</f>
        <v>4.1349252200000004</v>
      </c>
      <c r="N1435" s="5">
        <f>电气设备逐时使用率计算!H1411</f>
        <v>7.0130699999999999</v>
      </c>
      <c r="O1435" s="5">
        <f>灯光逐时使用率计算!H1411</f>
        <v>3.7403040000000001</v>
      </c>
      <c r="P1435" s="19">
        <f t="shared" si="200"/>
        <v>14.88829922</v>
      </c>
      <c r="Q1435" s="19">
        <f t="shared" si="204"/>
        <v>0</v>
      </c>
      <c r="R1435" s="20">
        <f t="shared" si="201"/>
        <v>0</v>
      </c>
      <c r="S1435" s="20">
        <f t="shared" si="205"/>
        <v>0</v>
      </c>
      <c r="T1435" s="20">
        <f>IF((T1434+R1435)&lt;0,0,IF((T1434+R1435)&gt;结论【关键目标】!C$28,结论【关键目标】!C$28,T1434+R1435))</f>
        <v>22</v>
      </c>
      <c r="U1435" s="19">
        <f>IF((T1434+R1435)&lt;结论【关键目标】!$C$28,0,(发电量计算【计算逻辑页】!R1435+发电量计算【计算逻辑页】!T1434-结论【关键目标】!$C$28))</f>
        <v>0</v>
      </c>
      <c r="V1435" s="5">
        <f t="shared" si="202"/>
        <v>0</v>
      </c>
      <c r="W1435" s="5">
        <f t="shared" si="203"/>
        <v>0</v>
      </c>
      <c r="X1435" s="5">
        <f t="shared" si="206"/>
        <v>0</v>
      </c>
    </row>
    <row r="1436" spans="1:24" x14ac:dyDescent="0.15">
      <c r="A1436" s="7">
        <v>1435</v>
      </c>
      <c r="B1436" s="7">
        <v>3</v>
      </c>
      <c r="C1436" s="7">
        <v>1</v>
      </c>
      <c r="D1436" s="7">
        <v>19</v>
      </c>
      <c r="E1436" s="7">
        <v>60</v>
      </c>
      <c r="F1436" s="7">
        <v>8</v>
      </c>
      <c r="G1436" s="7">
        <v>0</v>
      </c>
      <c r="H1436" s="7">
        <f t="shared" si="198"/>
        <v>3</v>
      </c>
      <c r="I1436" s="16">
        <f t="shared" si="199"/>
        <v>44986</v>
      </c>
      <c r="J1436" s="17">
        <v>1.2267999999999999</v>
      </c>
      <c r="K1436" s="18">
        <f>G1436*结论【关键目标】!C$27*0.7735*0.001</f>
        <v>0</v>
      </c>
      <c r="L1436" s="5">
        <v>-2534.4112650000002</v>
      </c>
      <c r="M1436" s="5">
        <f>ABS(IF(L1436&lt;=0,L1436/耗电量关键数据!$B$6/1000,L1436/耗电量关键数据!$B$5/1000))</f>
        <v>1.013764506</v>
      </c>
      <c r="N1436" s="5">
        <f>电气设备逐时使用率计算!H1412</f>
        <v>7.0130699999999999</v>
      </c>
      <c r="O1436" s="5">
        <f>灯光逐时使用率计算!H1412</f>
        <v>3.7403040000000001</v>
      </c>
      <c r="P1436" s="19">
        <f t="shared" si="200"/>
        <v>11.767138506</v>
      </c>
      <c r="Q1436" s="19">
        <f t="shared" si="204"/>
        <v>11.767138506</v>
      </c>
      <c r="R1436" s="20">
        <f t="shared" si="201"/>
        <v>-11.767138506</v>
      </c>
      <c r="S1436" s="20">
        <f t="shared" si="205"/>
        <v>11.767138506</v>
      </c>
      <c r="T1436" s="20">
        <f>IF((T1435+R1436)&lt;0,0,IF((T1435+R1436)&gt;结论【关键目标】!C$28,结论【关键目标】!C$28,T1435+R1436))</f>
        <v>10.232861494</v>
      </c>
      <c r="U1436" s="19">
        <f>IF((T1435+R1436)&lt;结论【关键目标】!$C$28,0,(发电量计算【计算逻辑页】!R1436+发电量计算【计算逻辑页】!T1435-结论【关键目标】!$C$28))</f>
        <v>0</v>
      </c>
      <c r="V1436" s="5">
        <f t="shared" si="202"/>
        <v>0</v>
      </c>
      <c r="W1436" s="5">
        <f t="shared" si="203"/>
        <v>0</v>
      </c>
      <c r="X1436" s="5">
        <f t="shared" si="206"/>
        <v>8.9721729579391987</v>
      </c>
    </row>
    <row r="1437" spans="1:24" x14ac:dyDescent="0.15">
      <c r="A1437" s="7">
        <v>1436</v>
      </c>
      <c r="B1437" s="7">
        <v>3</v>
      </c>
      <c r="C1437" s="7">
        <v>1</v>
      </c>
      <c r="D1437" s="7">
        <v>20</v>
      </c>
      <c r="E1437" s="7">
        <v>60</v>
      </c>
      <c r="F1437" s="7">
        <v>6</v>
      </c>
      <c r="G1437" s="7">
        <v>0</v>
      </c>
      <c r="H1437" s="7">
        <f t="shared" si="198"/>
        <v>3</v>
      </c>
      <c r="I1437" s="16">
        <f t="shared" si="199"/>
        <v>44986</v>
      </c>
      <c r="J1437" s="17">
        <v>1.2267999999999999</v>
      </c>
      <c r="K1437" s="18">
        <f>G1437*结论【关键目标】!C$27*0.7735*0.001</f>
        <v>0</v>
      </c>
      <c r="L1437" s="5">
        <v>-12695.360189999999</v>
      </c>
      <c r="M1437" s="5">
        <f>ABS(IF(L1437&lt;=0,L1437/耗电量关键数据!$B$6/1000,L1437/耗电量关键数据!$B$5/1000))</f>
        <v>5.0781440759999992</v>
      </c>
      <c r="N1437" s="5">
        <f>电气设备逐时使用率计算!H1413</f>
        <v>1.1688450000000001</v>
      </c>
      <c r="O1437" s="5">
        <f>灯光逐时使用率计算!H1413</f>
        <v>0.37403039999999999</v>
      </c>
      <c r="P1437" s="19">
        <f t="shared" si="200"/>
        <v>6.621019475999999</v>
      </c>
      <c r="Q1437" s="19">
        <f t="shared" si="204"/>
        <v>6.621019475999999</v>
      </c>
      <c r="R1437" s="20">
        <f t="shared" si="201"/>
        <v>-6.621019475999999</v>
      </c>
      <c r="S1437" s="20">
        <f t="shared" si="205"/>
        <v>6.621019475999999</v>
      </c>
      <c r="T1437" s="20">
        <f>IF((T1436+R1437)&lt;0,0,IF((T1436+R1437)&gt;结论【关键目标】!C$28,结论【关键目标】!C$28,T1436+R1437))</f>
        <v>3.6118420180000008</v>
      </c>
      <c r="U1437" s="19">
        <f>IF((T1436+R1437)&lt;结论【关键目标】!$C$28,0,(发电量计算【计算逻辑页】!R1437+发电量计算【计算逻辑页】!T1436-结论【关键目标】!$C$28))</f>
        <v>0</v>
      </c>
      <c r="V1437" s="5">
        <f t="shared" si="202"/>
        <v>0</v>
      </c>
      <c r="W1437" s="5">
        <f t="shared" si="203"/>
        <v>0</v>
      </c>
      <c r="X1437" s="5">
        <f t="shared" si="206"/>
        <v>3.1668630813824006</v>
      </c>
    </row>
    <row r="1438" spans="1:24" x14ac:dyDescent="0.15">
      <c r="A1438" s="7">
        <v>1437</v>
      </c>
      <c r="B1438" s="7">
        <v>3</v>
      </c>
      <c r="C1438" s="7">
        <v>1</v>
      </c>
      <c r="D1438" s="7">
        <v>21</v>
      </c>
      <c r="E1438" s="7">
        <v>60</v>
      </c>
      <c r="F1438" s="7">
        <v>5.4</v>
      </c>
      <c r="G1438" s="7">
        <v>0</v>
      </c>
      <c r="H1438" s="7">
        <f t="shared" si="198"/>
        <v>3</v>
      </c>
      <c r="I1438" s="16">
        <f t="shared" si="199"/>
        <v>44986</v>
      </c>
      <c r="J1438" s="17">
        <v>1.2267999999999999</v>
      </c>
      <c r="K1438" s="18">
        <f>G1438*结论【关键目标】!C$27*0.7735*0.001</f>
        <v>0</v>
      </c>
      <c r="L1438" s="5">
        <v>-16730.717919999999</v>
      </c>
      <c r="M1438" s="5">
        <f>ABS(IF(L1438&lt;=0,L1438/耗电量关键数据!$B$6/1000,L1438/耗电量关键数据!$B$5/1000))</f>
        <v>6.692287168</v>
      </c>
      <c r="N1438" s="5">
        <f>电气设备逐时使用率计算!H1414</f>
        <v>1.1688450000000001</v>
      </c>
      <c r="O1438" s="5">
        <f>灯光逐时使用率计算!H1414</f>
        <v>0.37403039999999999</v>
      </c>
      <c r="P1438" s="19">
        <f t="shared" si="200"/>
        <v>8.2351625679999998</v>
      </c>
      <c r="Q1438" s="19">
        <f t="shared" si="204"/>
        <v>8.2351625679999998</v>
      </c>
      <c r="R1438" s="20">
        <f t="shared" si="201"/>
        <v>-8.2351625679999998</v>
      </c>
      <c r="S1438" s="20">
        <f t="shared" si="205"/>
        <v>8.2351625679999998</v>
      </c>
      <c r="T1438" s="20">
        <f>IF((T1437+R1438)&lt;0,0,IF((T1437+R1438)&gt;结论【关键目标】!C$28,结论【关键目标】!C$28,T1437+R1438))</f>
        <v>0</v>
      </c>
      <c r="U1438" s="19">
        <f>IF((T1437+R1438)&lt;结论【关键目标】!$C$28,0,(发电量计算【计算逻辑页】!R1438+发电量计算【计算逻辑页】!T1437-结论【关键目标】!$C$28))</f>
        <v>0</v>
      </c>
      <c r="V1438" s="5">
        <f t="shared" si="202"/>
        <v>0</v>
      </c>
      <c r="W1438" s="5">
        <f t="shared" si="203"/>
        <v>0</v>
      </c>
      <c r="X1438" s="5">
        <f t="shared" si="206"/>
        <v>0</v>
      </c>
    </row>
    <row r="1439" spans="1:24" x14ac:dyDescent="0.15">
      <c r="A1439" s="7">
        <v>1438</v>
      </c>
      <c r="B1439" s="7">
        <v>3</v>
      </c>
      <c r="C1439" s="7">
        <v>1</v>
      </c>
      <c r="D1439" s="7">
        <v>22</v>
      </c>
      <c r="E1439" s="7">
        <v>60</v>
      </c>
      <c r="F1439" s="7">
        <v>5</v>
      </c>
      <c r="G1439" s="7">
        <v>0</v>
      </c>
      <c r="H1439" s="7">
        <f t="shared" si="198"/>
        <v>3</v>
      </c>
      <c r="I1439" s="16">
        <f t="shared" si="199"/>
        <v>44986</v>
      </c>
      <c r="J1439" s="17">
        <v>0.70809999999999995</v>
      </c>
      <c r="K1439" s="18">
        <f>G1439*结论【关键目标】!C$27*0.7735*0.001</f>
        <v>0</v>
      </c>
      <c r="L1439" s="5">
        <v>-18976.244620000001</v>
      </c>
      <c r="M1439" s="5">
        <f>ABS(IF(L1439&lt;=0,L1439/耗电量关键数据!$B$6/1000,L1439/耗电量关键数据!$B$5/1000))</f>
        <v>7.5904978480000009</v>
      </c>
      <c r="N1439" s="5">
        <f>电气设备逐时使用率计算!H1415</f>
        <v>1.1688450000000001</v>
      </c>
      <c r="O1439" s="5">
        <f>灯光逐时使用率计算!H1415</f>
        <v>0.37403039999999999</v>
      </c>
      <c r="P1439" s="19">
        <f t="shared" si="200"/>
        <v>9.1333732480000016</v>
      </c>
      <c r="Q1439" s="19">
        <f t="shared" si="204"/>
        <v>0</v>
      </c>
      <c r="R1439" s="20">
        <f t="shared" si="201"/>
        <v>0</v>
      </c>
      <c r="S1439" s="20">
        <f t="shared" si="205"/>
        <v>0</v>
      </c>
      <c r="T1439" s="20">
        <f>IF((T1438+R1439)&lt;0,0,IF((T1438+R1439)&gt;结论【关键目标】!C$28,结论【关键目标】!C$28,T1438+R1439))</f>
        <v>0</v>
      </c>
      <c r="U1439" s="19">
        <f>IF((T1438+R1439)&lt;结论【关键目标】!$C$28,0,(发电量计算【计算逻辑页】!R1439+发电量计算【计算逻辑页】!T1438-结论【关键目标】!$C$28))</f>
        <v>0</v>
      </c>
      <c r="V1439" s="5">
        <f t="shared" si="202"/>
        <v>0</v>
      </c>
      <c r="W1439" s="5">
        <f t="shared" si="203"/>
        <v>0</v>
      </c>
      <c r="X1439" s="5">
        <f t="shared" si="206"/>
        <v>0</v>
      </c>
    </row>
    <row r="1440" spans="1:24" x14ac:dyDescent="0.15">
      <c r="A1440" s="7">
        <v>1439</v>
      </c>
      <c r="B1440" s="7">
        <v>3</v>
      </c>
      <c r="C1440" s="7">
        <v>1</v>
      </c>
      <c r="D1440" s="7">
        <v>23</v>
      </c>
      <c r="E1440" s="7">
        <v>60</v>
      </c>
      <c r="F1440" s="7">
        <v>4</v>
      </c>
      <c r="G1440" s="7">
        <v>0</v>
      </c>
      <c r="H1440" s="7">
        <f t="shared" si="198"/>
        <v>3</v>
      </c>
      <c r="I1440" s="16">
        <f t="shared" si="199"/>
        <v>44986</v>
      </c>
      <c r="J1440" s="17">
        <v>0.70809999999999995</v>
      </c>
      <c r="K1440" s="18">
        <f>G1440*结论【关键目标】!C$27*0.7735*0.001</f>
        <v>0</v>
      </c>
      <c r="L1440" s="5">
        <v>-20816.933349999999</v>
      </c>
      <c r="M1440" s="5">
        <f>ABS(IF(L1440&lt;=0,L1440/耗电量关键数据!$B$6/1000,L1440/耗电量关键数据!$B$5/1000))</f>
        <v>8.326773339999999</v>
      </c>
      <c r="N1440" s="5">
        <f>电气设备逐时使用率计算!H1416</f>
        <v>1.1688450000000001</v>
      </c>
      <c r="O1440" s="5">
        <f>灯光逐时使用率计算!H1416</f>
        <v>0.37403039999999999</v>
      </c>
      <c r="P1440" s="19">
        <f t="shared" si="200"/>
        <v>9.8696487400000006</v>
      </c>
      <c r="Q1440" s="19">
        <f t="shared" si="204"/>
        <v>0</v>
      </c>
      <c r="R1440" s="20">
        <f t="shared" si="201"/>
        <v>0</v>
      </c>
      <c r="S1440" s="20">
        <f t="shared" si="205"/>
        <v>0</v>
      </c>
      <c r="T1440" s="20">
        <f>IF((T1439+R1440)&lt;0,0,IF((T1439+R1440)&gt;结论【关键目标】!C$28,结论【关键目标】!C$28,T1439+R1440))</f>
        <v>0</v>
      </c>
      <c r="U1440" s="19">
        <f>IF((T1439+R1440)&lt;结论【关键目标】!$C$28,0,(发电量计算【计算逻辑页】!R1440+发电量计算【计算逻辑页】!T1439-结论【关键目标】!$C$28))</f>
        <v>0</v>
      </c>
      <c r="V1440" s="5">
        <f t="shared" si="202"/>
        <v>0</v>
      </c>
      <c r="W1440" s="5">
        <f t="shared" si="203"/>
        <v>0</v>
      </c>
      <c r="X1440" s="5">
        <f t="shared" si="206"/>
        <v>0</v>
      </c>
    </row>
    <row r="1441" spans="1:24" x14ac:dyDescent="0.15">
      <c r="A1441" s="7">
        <v>1440</v>
      </c>
      <c r="B1441" s="7">
        <v>3</v>
      </c>
      <c r="C1441" s="7">
        <v>1</v>
      </c>
      <c r="D1441" s="7">
        <v>24</v>
      </c>
      <c r="E1441" s="7">
        <v>60</v>
      </c>
      <c r="F1441" s="7">
        <v>3.5</v>
      </c>
      <c r="G1441" s="7">
        <v>0</v>
      </c>
      <c r="H1441" s="7">
        <f t="shared" si="198"/>
        <v>3</v>
      </c>
      <c r="I1441" s="16">
        <f t="shared" si="199"/>
        <v>44986</v>
      </c>
      <c r="J1441" s="17">
        <v>0.2407</v>
      </c>
      <c r="K1441" s="18">
        <f>G1441*结论【关键目标】!C$27*0.7735*0.001</f>
        <v>0</v>
      </c>
      <c r="L1441" s="5">
        <v>-23189.571919999998</v>
      </c>
      <c r="M1441" s="5">
        <f>ABS(IF(L1441&lt;=0,L1441/耗电量关键数据!$B$6/1000,L1441/耗电量关键数据!$B$5/1000))</f>
        <v>9.2758287680000002</v>
      </c>
      <c r="N1441" s="5">
        <f>电气设备逐时使用率计算!H1417</f>
        <v>1.1688450000000001</v>
      </c>
      <c r="O1441" s="5">
        <f>灯光逐时使用率计算!H1417</f>
        <v>0.37403039999999999</v>
      </c>
      <c r="P1441" s="19">
        <f t="shared" si="200"/>
        <v>10.818704168000002</v>
      </c>
      <c r="Q1441" s="19">
        <f t="shared" si="204"/>
        <v>0</v>
      </c>
      <c r="R1441" s="20">
        <f t="shared" si="201"/>
        <v>0</v>
      </c>
      <c r="S1441" s="20">
        <f t="shared" si="205"/>
        <v>0</v>
      </c>
      <c r="T1441" s="20">
        <f>IF((T1440+R1441)&lt;0,0,IF((T1440+R1441)&gt;结论【关键目标】!C$28,结论【关键目标】!C$28,T1440+R1441))</f>
        <v>0</v>
      </c>
      <c r="U1441" s="19">
        <f>IF((T1440+R1441)&lt;结论【关键目标】!$C$28,0,(发电量计算【计算逻辑页】!R1441+发电量计算【计算逻辑页】!T1440-结论【关键目标】!$C$28))</f>
        <v>0</v>
      </c>
      <c r="V1441" s="5">
        <f t="shared" si="202"/>
        <v>0</v>
      </c>
      <c r="W1441" s="5">
        <f t="shared" si="203"/>
        <v>0</v>
      </c>
      <c r="X1441" s="5">
        <f t="shared" si="206"/>
        <v>0</v>
      </c>
    </row>
    <row r="1442" spans="1:24" x14ac:dyDescent="0.15">
      <c r="A1442" s="7">
        <v>1441</v>
      </c>
      <c r="B1442" s="7">
        <v>3</v>
      </c>
      <c r="C1442" s="7">
        <v>2</v>
      </c>
      <c r="D1442" s="7">
        <v>1</v>
      </c>
      <c r="E1442" s="7">
        <v>61</v>
      </c>
      <c r="F1442" s="7">
        <v>2.5</v>
      </c>
      <c r="G1442" s="7">
        <v>0</v>
      </c>
      <c r="H1442" s="7">
        <f t="shared" si="198"/>
        <v>4</v>
      </c>
      <c r="I1442" s="16">
        <f t="shared" si="199"/>
        <v>44987</v>
      </c>
      <c r="J1442" s="17">
        <v>0.2407</v>
      </c>
      <c r="K1442" s="18">
        <f>G1442*结论【关键目标】!C$27*0.7735*0.001</f>
        <v>0</v>
      </c>
      <c r="L1442" s="5">
        <v>-28331.791880000001</v>
      </c>
      <c r="M1442" s="5">
        <f>ABS(IF(L1442&lt;=0,L1442/耗电量关键数据!$B$6/1000,L1442/耗电量关键数据!$B$5/1000))</f>
        <v>11.332716752</v>
      </c>
      <c r="N1442" s="5">
        <f>电气设备逐时使用率计算!H1418</f>
        <v>1.1688450000000001</v>
      </c>
      <c r="O1442" s="5">
        <f>灯光逐时使用率计算!H1418</f>
        <v>0.37403039999999999</v>
      </c>
      <c r="P1442" s="19">
        <f t="shared" si="200"/>
        <v>12.875592152000001</v>
      </c>
      <c r="Q1442" s="19">
        <f t="shared" si="204"/>
        <v>0</v>
      </c>
      <c r="R1442" s="20">
        <f t="shared" si="201"/>
        <v>0</v>
      </c>
      <c r="S1442" s="20">
        <f t="shared" si="205"/>
        <v>0</v>
      </c>
      <c r="T1442" s="20">
        <f>IF((T1441+R1442)&lt;0,0,IF((T1441+R1442)&gt;结论【关键目标】!C$28,结论【关键目标】!C$28,T1441+R1442))</f>
        <v>0</v>
      </c>
      <c r="U1442" s="19">
        <f>IF((T1441+R1442)&lt;结论【关键目标】!$C$28,0,(发电量计算【计算逻辑页】!R1442+发电量计算【计算逻辑页】!T1441-结论【关键目标】!$C$28))</f>
        <v>0</v>
      </c>
      <c r="V1442" s="5">
        <f t="shared" si="202"/>
        <v>0</v>
      </c>
      <c r="W1442" s="5">
        <f t="shared" si="203"/>
        <v>0</v>
      </c>
      <c r="X1442" s="5">
        <f t="shared" si="206"/>
        <v>0</v>
      </c>
    </row>
    <row r="1443" spans="1:24" x14ac:dyDescent="0.15">
      <c r="A1443" s="7">
        <v>1442</v>
      </c>
      <c r="B1443" s="7">
        <v>3</v>
      </c>
      <c r="C1443" s="7">
        <v>2</v>
      </c>
      <c r="D1443" s="7">
        <v>2</v>
      </c>
      <c r="E1443" s="7">
        <v>61</v>
      </c>
      <c r="F1443" s="7">
        <v>1.4</v>
      </c>
      <c r="G1443" s="7">
        <v>0</v>
      </c>
      <c r="H1443" s="7">
        <f t="shared" si="198"/>
        <v>4</v>
      </c>
      <c r="I1443" s="16">
        <f t="shared" si="199"/>
        <v>44987</v>
      </c>
      <c r="J1443" s="17">
        <v>0.2407</v>
      </c>
      <c r="K1443" s="18">
        <f>G1443*结论【关键目标】!C$27*0.7735*0.001</f>
        <v>0</v>
      </c>
      <c r="L1443" s="5">
        <v>-29421.476190000001</v>
      </c>
      <c r="M1443" s="5">
        <f>ABS(IF(L1443&lt;=0,L1443/耗电量关键数据!$B$6/1000,L1443/耗电量关键数据!$B$5/1000))</f>
        <v>11.768590476000002</v>
      </c>
      <c r="N1443" s="5">
        <f>电气设备逐时使用率计算!H1419</f>
        <v>1.1688450000000001</v>
      </c>
      <c r="O1443" s="5">
        <f>灯光逐时使用率计算!H1419</f>
        <v>0.37403039999999999</v>
      </c>
      <c r="P1443" s="19">
        <f t="shared" si="200"/>
        <v>13.311465876000002</v>
      </c>
      <c r="Q1443" s="19">
        <f t="shared" si="204"/>
        <v>0</v>
      </c>
      <c r="R1443" s="20">
        <f t="shared" si="201"/>
        <v>0</v>
      </c>
      <c r="S1443" s="20">
        <f t="shared" si="205"/>
        <v>0</v>
      </c>
      <c r="T1443" s="20">
        <f>IF((T1442+R1443)&lt;0,0,IF((T1442+R1443)&gt;结论【关键目标】!C$28,结论【关键目标】!C$28,T1442+R1443))</f>
        <v>0</v>
      </c>
      <c r="U1443" s="19">
        <f>IF((T1442+R1443)&lt;结论【关键目标】!$C$28,0,(发电量计算【计算逻辑页】!R1443+发电量计算【计算逻辑页】!T1442-结论【关键目标】!$C$28))</f>
        <v>0</v>
      </c>
      <c r="V1443" s="5">
        <f t="shared" si="202"/>
        <v>0</v>
      </c>
      <c r="W1443" s="5">
        <f t="shared" si="203"/>
        <v>0</v>
      </c>
      <c r="X1443" s="5">
        <f t="shared" si="206"/>
        <v>0</v>
      </c>
    </row>
    <row r="1444" spans="1:24" x14ac:dyDescent="0.15">
      <c r="A1444" s="7">
        <v>1443</v>
      </c>
      <c r="B1444" s="7">
        <v>3</v>
      </c>
      <c r="C1444" s="7">
        <v>2</v>
      </c>
      <c r="D1444" s="7">
        <v>3</v>
      </c>
      <c r="E1444" s="7">
        <v>61</v>
      </c>
      <c r="F1444" s="7">
        <v>0.4</v>
      </c>
      <c r="G1444" s="7">
        <v>0</v>
      </c>
      <c r="H1444" s="7">
        <f t="shared" si="198"/>
        <v>4</v>
      </c>
      <c r="I1444" s="16">
        <f t="shared" si="199"/>
        <v>44987</v>
      </c>
      <c r="J1444" s="17">
        <v>0.2407</v>
      </c>
      <c r="K1444" s="18">
        <f>G1444*结论【关键目标】!C$27*0.7735*0.001</f>
        <v>0</v>
      </c>
      <c r="L1444" s="5">
        <v>-30729.09735</v>
      </c>
      <c r="M1444" s="5">
        <f>ABS(IF(L1444&lt;=0,L1444/耗电量关键数据!$B$6/1000,L1444/耗电量关键数据!$B$5/1000))</f>
        <v>12.29163894</v>
      </c>
      <c r="N1444" s="5">
        <f>电气设备逐时使用率计算!H1420</f>
        <v>1.1688450000000001</v>
      </c>
      <c r="O1444" s="5">
        <f>灯光逐时使用率计算!H1420</f>
        <v>0.37403039999999999</v>
      </c>
      <c r="P1444" s="19">
        <f t="shared" si="200"/>
        <v>13.83451434</v>
      </c>
      <c r="Q1444" s="19">
        <f t="shared" si="204"/>
        <v>0</v>
      </c>
      <c r="R1444" s="20">
        <f t="shared" si="201"/>
        <v>0</v>
      </c>
      <c r="S1444" s="20">
        <f t="shared" si="205"/>
        <v>0</v>
      </c>
      <c r="T1444" s="20">
        <f>IF((T1443+R1444)&lt;0,0,IF((T1443+R1444)&gt;结论【关键目标】!C$28,结论【关键目标】!C$28,T1443+R1444))</f>
        <v>0</v>
      </c>
      <c r="U1444" s="19">
        <f>IF((T1443+R1444)&lt;结论【关键目标】!$C$28,0,(发电量计算【计算逻辑页】!R1444+发电量计算【计算逻辑页】!T1443-结论【关键目标】!$C$28))</f>
        <v>0</v>
      </c>
      <c r="V1444" s="5">
        <f t="shared" si="202"/>
        <v>0</v>
      </c>
      <c r="W1444" s="5">
        <f t="shared" si="203"/>
        <v>0</v>
      </c>
      <c r="X1444" s="5">
        <f t="shared" si="206"/>
        <v>0</v>
      </c>
    </row>
    <row r="1445" spans="1:24" x14ac:dyDescent="0.15">
      <c r="A1445" s="7">
        <v>1444</v>
      </c>
      <c r="B1445" s="7">
        <v>3</v>
      </c>
      <c r="C1445" s="7">
        <v>2</v>
      </c>
      <c r="D1445" s="7">
        <v>4</v>
      </c>
      <c r="E1445" s="7">
        <v>61</v>
      </c>
      <c r="F1445" s="7">
        <v>0.7</v>
      </c>
      <c r="G1445" s="7">
        <v>0</v>
      </c>
      <c r="H1445" s="7">
        <f t="shared" si="198"/>
        <v>4</v>
      </c>
      <c r="I1445" s="16">
        <f t="shared" si="199"/>
        <v>44987</v>
      </c>
      <c r="J1445" s="17">
        <v>0.2407</v>
      </c>
      <c r="K1445" s="18">
        <f>G1445*结论【关键目标】!C$27*0.7735*0.001</f>
        <v>0</v>
      </c>
      <c r="L1445" s="5">
        <v>-31818.781650000001</v>
      </c>
      <c r="M1445" s="5">
        <f>ABS(IF(L1445&lt;=0,L1445/耗电量关键数据!$B$6/1000,L1445/耗电量关键数据!$B$5/1000))</f>
        <v>12.72751266</v>
      </c>
      <c r="N1445" s="5">
        <f>电气设备逐时使用率计算!H1421</f>
        <v>1.1688450000000001</v>
      </c>
      <c r="O1445" s="5">
        <f>灯光逐时使用率计算!H1421</f>
        <v>0.37403039999999999</v>
      </c>
      <c r="P1445" s="19">
        <f t="shared" si="200"/>
        <v>14.27038806</v>
      </c>
      <c r="Q1445" s="19">
        <f t="shared" si="204"/>
        <v>0</v>
      </c>
      <c r="R1445" s="20">
        <f t="shared" si="201"/>
        <v>0</v>
      </c>
      <c r="S1445" s="20">
        <f t="shared" si="205"/>
        <v>0</v>
      </c>
      <c r="T1445" s="20">
        <f>IF((T1444+R1445)&lt;0,0,IF((T1444+R1445)&gt;结论【关键目标】!C$28,结论【关键目标】!C$28,T1444+R1445))</f>
        <v>0</v>
      </c>
      <c r="U1445" s="19">
        <f>IF((T1444+R1445)&lt;结论【关键目标】!$C$28,0,(发电量计算【计算逻辑页】!R1445+发电量计算【计算逻辑页】!T1444-结论【关键目标】!$C$28))</f>
        <v>0</v>
      </c>
      <c r="V1445" s="5">
        <f t="shared" si="202"/>
        <v>0</v>
      </c>
      <c r="W1445" s="5">
        <f t="shared" si="203"/>
        <v>0</v>
      </c>
      <c r="X1445" s="5">
        <f t="shared" si="206"/>
        <v>0</v>
      </c>
    </row>
    <row r="1446" spans="1:24" x14ac:dyDescent="0.15">
      <c r="A1446" s="7">
        <v>1445</v>
      </c>
      <c r="B1446" s="7">
        <v>3</v>
      </c>
      <c r="C1446" s="7">
        <v>2</v>
      </c>
      <c r="D1446" s="7">
        <v>5</v>
      </c>
      <c r="E1446" s="7">
        <v>61</v>
      </c>
      <c r="F1446" s="7">
        <v>1.1000000000000001</v>
      </c>
      <c r="G1446" s="7">
        <v>0</v>
      </c>
      <c r="H1446" s="7">
        <f t="shared" si="198"/>
        <v>4</v>
      </c>
      <c r="I1446" s="16">
        <f t="shared" si="199"/>
        <v>44987</v>
      </c>
      <c r="J1446" s="17">
        <v>0.2407</v>
      </c>
      <c r="K1446" s="18">
        <f>G1446*结论【关键目标】!C$27*0.7735*0.001</f>
        <v>0</v>
      </c>
      <c r="L1446" s="5">
        <v>-32254.65537</v>
      </c>
      <c r="M1446" s="5">
        <f>ABS(IF(L1446&lt;=0,L1446/耗电量关键数据!$B$6/1000,L1446/耗电量关键数据!$B$5/1000))</f>
        <v>12.901862147999999</v>
      </c>
      <c r="N1446" s="5">
        <f>电气设备逐时使用率计算!H1422</f>
        <v>1.1688450000000001</v>
      </c>
      <c r="O1446" s="5">
        <f>灯光逐时使用率计算!H1422</f>
        <v>0.37403039999999999</v>
      </c>
      <c r="P1446" s="19">
        <f t="shared" si="200"/>
        <v>14.444737548000001</v>
      </c>
      <c r="Q1446" s="19">
        <f t="shared" si="204"/>
        <v>0</v>
      </c>
      <c r="R1446" s="20">
        <f t="shared" si="201"/>
        <v>0</v>
      </c>
      <c r="S1446" s="20">
        <f t="shared" si="205"/>
        <v>0</v>
      </c>
      <c r="T1446" s="20">
        <f>IF((T1445+R1446)&lt;0,0,IF((T1445+R1446)&gt;结论【关键目标】!C$28,结论【关键目标】!C$28,T1445+R1446))</f>
        <v>0</v>
      </c>
      <c r="U1446" s="19">
        <f>IF((T1445+R1446)&lt;结论【关键目标】!$C$28,0,(发电量计算【计算逻辑页】!R1446+发电量计算【计算逻辑页】!T1445-结论【关键目标】!$C$28))</f>
        <v>0</v>
      </c>
      <c r="V1446" s="5">
        <f t="shared" si="202"/>
        <v>0</v>
      </c>
      <c r="W1446" s="5">
        <f t="shared" si="203"/>
        <v>0</v>
      </c>
      <c r="X1446" s="5">
        <f t="shared" si="206"/>
        <v>0</v>
      </c>
    </row>
    <row r="1447" spans="1:24" x14ac:dyDescent="0.15">
      <c r="A1447" s="7">
        <v>1446</v>
      </c>
      <c r="B1447" s="7">
        <v>3</v>
      </c>
      <c r="C1447" s="7">
        <v>2</v>
      </c>
      <c r="D1447" s="7">
        <v>6</v>
      </c>
      <c r="E1447" s="7">
        <v>61</v>
      </c>
      <c r="F1447" s="7">
        <v>1.4</v>
      </c>
      <c r="G1447" s="7">
        <v>0</v>
      </c>
      <c r="H1447" s="7">
        <f t="shared" si="198"/>
        <v>4</v>
      </c>
      <c r="I1447" s="16">
        <f t="shared" si="199"/>
        <v>44987</v>
      </c>
      <c r="J1447" s="17">
        <v>0.2407</v>
      </c>
      <c r="K1447" s="18">
        <f>G1447*结论【关键目标】!C$27*0.7735*0.001</f>
        <v>0</v>
      </c>
      <c r="L1447" s="5">
        <v>-29834.268540000001</v>
      </c>
      <c r="M1447" s="5">
        <f>ABS(IF(L1447&lt;=0,L1447/耗电量关键数据!$B$6/1000,L1447/耗电量关键数据!$B$5/1000))</f>
        <v>11.933707416000001</v>
      </c>
      <c r="N1447" s="5">
        <f>电气设备逐时使用率计算!H1423</f>
        <v>1.1688450000000001</v>
      </c>
      <c r="O1447" s="5">
        <f>灯光逐时使用率计算!H1423</f>
        <v>0.37403039999999999</v>
      </c>
      <c r="P1447" s="19">
        <f t="shared" si="200"/>
        <v>13.476582816000002</v>
      </c>
      <c r="Q1447" s="19">
        <f t="shared" si="204"/>
        <v>0</v>
      </c>
      <c r="R1447" s="20">
        <f t="shared" si="201"/>
        <v>0</v>
      </c>
      <c r="S1447" s="20">
        <f t="shared" si="205"/>
        <v>0</v>
      </c>
      <c r="T1447" s="20">
        <f>IF((T1446+R1447)&lt;0,0,IF((T1446+R1447)&gt;结论【关键目标】!C$28,结论【关键目标】!C$28,T1446+R1447))</f>
        <v>0</v>
      </c>
      <c r="U1447" s="19">
        <f>IF((T1446+R1447)&lt;结论【关键目标】!$C$28,0,(发电量计算【计算逻辑页】!R1447+发电量计算【计算逻辑页】!T1446-结论【关键目标】!$C$28))</f>
        <v>0</v>
      </c>
      <c r="V1447" s="5">
        <f t="shared" si="202"/>
        <v>0</v>
      </c>
      <c r="W1447" s="5">
        <f t="shared" si="203"/>
        <v>0</v>
      </c>
      <c r="X1447" s="5">
        <f t="shared" si="206"/>
        <v>0</v>
      </c>
    </row>
    <row r="1448" spans="1:24" x14ac:dyDescent="0.15">
      <c r="A1448" s="7">
        <v>1447</v>
      </c>
      <c r="B1448" s="7">
        <v>3</v>
      </c>
      <c r="C1448" s="7">
        <v>2</v>
      </c>
      <c r="D1448" s="7">
        <v>7</v>
      </c>
      <c r="E1448" s="7">
        <v>61</v>
      </c>
      <c r="F1448" s="7">
        <v>-0.9</v>
      </c>
      <c r="G1448" s="7">
        <v>86.5</v>
      </c>
      <c r="H1448" s="7">
        <f t="shared" si="198"/>
        <v>4</v>
      </c>
      <c r="I1448" s="16">
        <f t="shared" si="199"/>
        <v>44987</v>
      </c>
      <c r="J1448" s="17">
        <v>0.2407</v>
      </c>
      <c r="K1448" s="18">
        <f>G1448*结论【关键目标】!C$27*0.7735*0.001</f>
        <v>8.028929999999999</v>
      </c>
      <c r="L1448" s="5">
        <v>-26354.06221</v>
      </c>
      <c r="M1448" s="5">
        <f>ABS(IF(L1448&lt;=0,L1448/耗电量关键数据!$B$6/1000,L1448/耗电量关键数据!$B$5/1000))</f>
        <v>10.541624884000001</v>
      </c>
      <c r="N1448" s="5">
        <f>电气设备逐时使用率计算!H1424</f>
        <v>2.3376900000000003</v>
      </c>
      <c r="O1448" s="5">
        <f>灯光逐时使用率计算!H1424</f>
        <v>1.2467680000000001</v>
      </c>
      <c r="P1448" s="19">
        <f t="shared" si="200"/>
        <v>14.126082884000001</v>
      </c>
      <c r="Q1448" s="19">
        <f t="shared" si="204"/>
        <v>0</v>
      </c>
      <c r="R1448" s="20">
        <f t="shared" si="201"/>
        <v>8.028929999999999</v>
      </c>
      <c r="S1448" s="20">
        <f t="shared" si="205"/>
        <v>0</v>
      </c>
      <c r="T1448" s="20">
        <f>IF((T1447+R1448)&lt;0,0,IF((T1447+R1448)&gt;结论【关键目标】!C$28,结论【关键目标】!C$28,T1447+R1448))</f>
        <v>8.028929999999999</v>
      </c>
      <c r="U1448" s="19">
        <f>IF((T1447+R1448)&lt;结论【关键目标】!$C$28,0,(发电量计算【计算逻辑页】!R1448+发电量计算【计算逻辑页】!T1447-结论【关键目标】!$C$28))</f>
        <v>0</v>
      </c>
      <c r="V1448" s="5">
        <f t="shared" si="202"/>
        <v>0</v>
      </c>
      <c r="W1448" s="5">
        <f t="shared" si="203"/>
        <v>1.9325634509999998</v>
      </c>
      <c r="X1448" s="5">
        <f t="shared" si="206"/>
        <v>0</v>
      </c>
    </row>
    <row r="1449" spans="1:24" x14ac:dyDescent="0.15">
      <c r="A1449" s="7">
        <v>1448</v>
      </c>
      <c r="B1449" s="7">
        <v>3</v>
      </c>
      <c r="C1449" s="7">
        <v>2</v>
      </c>
      <c r="D1449" s="7">
        <v>8</v>
      </c>
      <c r="E1449" s="7">
        <v>61</v>
      </c>
      <c r="F1449" s="7">
        <v>-2</v>
      </c>
      <c r="G1449" s="7">
        <v>204.9</v>
      </c>
      <c r="H1449" s="7">
        <f t="shared" si="198"/>
        <v>4</v>
      </c>
      <c r="I1449" s="16">
        <f t="shared" si="199"/>
        <v>44987</v>
      </c>
      <c r="J1449" s="17">
        <v>0.70809999999999995</v>
      </c>
      <c r="K1449" s="18">
        <f>G1449*结论【关键目标】!C$27*0.7735*0.001</f>
        <v>19.018818</v>
      </c>
      <c r="L1449" s="5">
        <v>-23876.7029</v>
      </c>
      <c r="M1449" s="5">
        <f>ABS(IF(L1449&lt;=0,L1449/耗电量关键数据!$B$6/1000,L1449/耗电量关键数据!$B$5/1000))</f>
        <v>9.5506811599999999</v>
      </c>
      <c r="N1449" s="5">
        <f>电气设备逐时使用率计算!H1425</f>
        <v>11.688450000000001</v>
      </c>
      <c r="O1449" s="5">
        <f>灯光逐时使用率计算!H1425</f>
        <v>6.2338399999999998</v>
      </c>
      <c r="P1449" s="19">
        <f t="shared" si="200"/>
        <v>27.47297116</v>
      </c>
      <c r="Q1449" s="19">
        <f t="shared" si="204"/>
        <v>0</v>
      </c>
      <c r="R1449" s="20">
        <f t="shared" si="201"/>
        <v>19.018818</v>
      </c>
      <c r="S1449" s="20">
        <f t="shared" si="205"/>
        <v>0</v>
      </c>
      <c r="T1449" s="20">
        <f>IF((T1448+R1449)&lt;0,0,IF((T1448+R1449)&gt;结论【关键目标】!C$28,结论【关键目标】!C$28,T1448+R1449))</f>
        <v>22</v>
      </c>
      <c r="U1449" s="19">
        <f>IF((T1448+R1449)&lt;结论【关键目标】!$C$28,0,(发电量计算【计算逻辑页】!R1449+发电量计算【计算逻辑页】!T1448-结论【关键目标】!$C$28))</f>
        <v>5.0477479999999986</v>
      </c>
      <c r="V1449" s="5">
        <f t="shared" si="202"/>
        <v>1.7667117999999993</v>
      </c>
      <c r="W1449" s="5">
        <f t="shared" si="203"/>
        <v>13.467225025799999</v>
      </c>
      <c r="X1449" s="5">
        <f t="shared" si="206"/>
        <v>0</v>
      </c>
    </row>
    <row r="1450" spans="1:24" x14ac:dyDescent="0.15">
      <c r="A1450" s="7">
        <v>1449</v>
      </c>
      <c r="B1450" s="7">
        <v>3</v>
      </c>
      <c r="C1450" s="7">
        <v>2</v>
      </c>
      <c r="D1450" s="7">
        <v>9</v>
      </c>
      <c r="E1450" s="7">
        <v>61</v>
      </c>
      <c r="F1450" s="7">
        <v>1.5</v>
      </c>
      <c r="G1450" s="7">
        <v>369.7</v>
      </c>
      <c r="H1450" s="7">
        <f t="shared" si="198"/>
        <v>4</v>
      </c>
      <c r="I1450" s="16">
        <f t="shared" si="199"/>
        <v>44987</v>
      </c>
      <c r="J1450" s="17">
        <v>0.70809999999999995</v>
      </c>
      <c r="K1450" s="18">
        <f>G1450*结论【关键目标】!C$27*0.7735*0.001</f>
        <v>34.315553999999999</v>
      </c>
      <c r="L1450" s="5">
        <v>-17141.376459999999</v>
      </c>
      <c r="M1450" s="5">
        <f>ABS(IF(L1450&lt;=0,L1450/耗电量关键数据!$B$6/1000,L1450/耗电量关键数据!$B$5/1000))</f>
        <v>6.8565505839999998</v>
      </c>
      <c r="N1450" s="5">
        <f>电气设备逐时使用率计算!H1426</f>
        <v>22.208055000000002</v>
      </c>
      <c r="O1450" s="5">
        <f>灯光逐时使用率计算!H1426</f>
        <v>11.844296</v>
      </c>
      <c r="P1450" s="19">
        <f t="shared" si="200"/>
        <v>40.908901584000006</v>
      </c>
      <c r="Q1450" s="19">
        <f t="shared" si="204"/>
        <v>0</v>
      </c>
      <c r="R1450" s="20">
        <f t="shared" si="201"/>
        <v>34.315553999999999</v>
      </c>
      <c r="S1450" s="20">
        <f t="shared" si="205"/>
        <v>0</v>
      </c>
      <c r="T1450" s="20">
        <f>IF((T1449+R1450)&lt;0,0,IF((T1449+R1450)&gt;结论【关键目标】!C$28,结论【关键目标】!C$28,T1449+R1450))</f>
        <v>22</v>
      </c>
      <c r="U1450" s="19">
        <f>IF((T1449+R1450)&lt;结论【关键目标】!$C$28,0,(发电量计算【计算逻辑页】!R1450+发电量计算【计算逻辑页】!T1449-结论【关键目标】!$C$28))</f>
        <v>34.315553999999999</v>
      </c>
      <c r="V1450" s="5">
        <f t="shared" si="202"/>
        <v>12.010443899999999</v>
      </c>
      <c r="W1450" s="5">
        <f t="shared" si="203"/>
        <v>24.298843787399999</v>
      </c>
      <c r="X1450" s="5">
        <f t="shared" si="206"/>
        <v>0</v>
      </c>
    </row>
    <row r="1451" spans="1:24" x14ac:dyDescent="0.15">
      <c r="A1451" s="7">
        <v>1450</v>
      </c>
      <c r="B1451" s="7">
        <v>3</v>
      </c>
      <c r="C1451" s="7">
        <v>2</v>
      </c>
      <c r="D1451" s="7">
        <v>10</v>
      </c>
      <c r="E1451" s="7">
        <v>61</v>
      </c>
      <c r="F1451" s="7">
        <v>3</v>
      </c>
      <c r="G1451" s="7">
        <v>536.6</v>
      </c>
      <c r="H1451" s="7">
        <f t="shared" si="198"/>
        <v>4</v>
      </c>
      <c r="I1451" s="16">
        <f t="shared" si="199"/>
        <v>44987</v>
      </c>
      <c r="J1451" s="17">
        <v>0.70809999999999995</v>
      </c>
      <c r="K1451" s="18">
        <f>G1451*结论【关键目标】!C$27*0.7735*0.001</f>
        <v>49.807212</v>
      </c>
      <c r="L1451" s="5">
        <v>-10756.158960000001</v>
      </c>
      <c r="M1451" s="5">
        <f>ABS(IF(L1451&lt;=0,L1451/耗电量关键数据!$B$6/1000,L1451/耗电量关键数据!$B$5/1000))</f>
        <v>4.3024635839999998</v>
      </c>
      <c r="N1451" s="5">
        <f>电气设备逐时使用率计算!H1427</f>
        <v>22.208055000000002</v>
      </c>
      <c r="O1451" s="5">
        <f>灯光逐时使用率计算!H1427</f>
        <v>11.844296</v>
      </c>
      <c r="P1451" s="19">
        <f t="shared" si="200"/>
        <v>38.354814584000003</v>
      </c>
      <c r="Q1451" s="19">
        <f t="shared" si="204"/>
        <v>0</v>
      </c>
      <c r="R1451" s="20">
        <f t="shared" si="201"/>
        <v>49.807212</v>
      </c>
      <c r="S1451" s="20">
        <f t="shared" si="205"/>
        <v>0</v>
      </c>
      <c r="T1451" s="20">
        <f>IF((T1450+R1451)&lt;0,0,IF((T1450+R1451)&gt;结论【关键目标】!C$28,结论【关键目标】!C$28,T1450+R1451))</f>
        <v>22</v>
      </c>
      <c r="U1451" s="19">
        <f>IF((T1450+R1451)&lt;结论【关键目标】!$C$28,0,(发电量计算【计算逻辑页】!R1451+发电量计算【计算逻辑页】!T1450-结论【关键目标】!$C$28))</f>
        <v>49.807211999999993</v>
      </c>
      <c r="V1451" s="5">
        <f t="shared" si="202"/>
        <v>17.432524199999996</v>
      </c>
      <c r="W1451" s="5">
        <f t="shared" si="203"/>
        <v>27.1590442069304</v>
      </c>
      <c r="X1451" s="5">
        <f t="shared" si="206"/>
        <v>0</v>
      </c>
    </row>
    <row r="1452" spans="1:24" x14ac:dyDescent="0.15">
      <c r="A1452" s="7">
        <v>1451</v>
      </c>
      <c r="B1452" s="7">
        <v>3</v>
      </c>
      <c r="C1452" s="7">
        <v>2</v>
      </c>
      <c r="D1452" s="7">
        <v>11</v>
      </c>
      <c r="E1452" s="7">
        <v>61</v>
      </c>
      <c r="F1452" s="7">
        <v>5</v>
      </c>
      <c r="G1452" s="7">
        <v>668.4</v>
      </c>
      <c r="H1452" s="7">
        <f t="shared" si="198"/>
        <v>4</v>
      </c>
      <c r="I1452" s="16">
        <f t="shared" si="199"/>
        <v>44987</v>
      </c>
      <c r="J1452" s="17">
        <v>1.2267999999999999</v>
      </c>
      <c r="K1452" s="18">
        <f>G1452*结论【关键目标】!C$27*0.7735*0.001</f>
        <v>62.040888000000002</v>
      </c>
      <c r="L1452" s="5">
        <v>-5906.9337400000004</v>
      </c>
      <c r="M1452" s="5">
        <f>ABS(IF(L1452&lt;=0,L1452/耗电量关键数据!$B$6/1000,L1452/耗电量关键数据!$B$5/1000))</f>
        <v>2.3627734960000004</v>
      </c>
      <c r="N1452" s="5">
        <f>电气设备逐时使用率计算!H1428</f>
        <v>22.208055000000002</v>
      </c>
      <c r="O1452" s="5">
        <f>灯光逐时使用率计算!H1428</f>
        <v>11.844296</v>
      </c>
      <c r="P1452" s="19">
        <f t="shared" si="200"/>
        <v>36.415124496000004</v>
      </c>
      <c r="Q1452" s="19">
        <f t="shared" si="204"/>
        <v>36.415124496000004</v>
      </c>
      <c r="R1452" s="20">
        <f t="shared" si="201"/>
        <v>25.625763503999998</v>
      </c>
      <c r="S1452" s="20">
        <f t="shared" si="205"/>
        <v>0</v>
      </c>
      <c r="T1452" s="20">
        <f>IF((T1451+R1452)&lt;0,0,IF((T1451+R1452)&gt;结论【关键目标】!C$28,结论【关键目标】!C$28,T1451+R1452))</f>
        <v>22</v>
      </c>
      <c r="U1452" s="19">
        <f>IF((T1451+R1452)&lt;结论【关键目标】!$C$28,0,(发电量计算【计算逻辑页】!R1452+发电量计算【计算逻辑页】!T1451-结论【关键目标】!$C$28))</f>
        <v>25.625763503999998</v>
      </c>
      <c r="V1452" s="5">
        <f t="shared" si="202"/>
        <v>8.9690172263999983</v>
      </c>
      <c r="W1452" s="5">
        <f t="shared" si="203"/>
        <v>44.674074731692798</v>
      </c>
      <c r="X1452" s="5">
        <f t="shared" si="206"/>
        <v>0</v>
      </c>
    </row>
    <row r="1453" spans="1:24" x14ac:dyDescent="0.15">
      <c r="A1453" s="7">
        <v>1452</v>
      </c>
      <c r="B1453" s="7">
        <v>3</v>
      </c>
      <c r="C1453" s="7">
        <v>2</v>
      </c>
      <c r="D1453" s="7">
        <v>12</v>
      </c>
      <c r="E1453" s="7">
        <v>61</v>
      </c>
      <c r="F1453" s="7">
        <v>6.2</v>
      </c>
      <c r="G1453" s="7">
        <v>642.70000000000005</v>
      </c>
      <c r="H1453" s="7">
        <f t="shared" si="198"/>
        <v>4</v>
      </c>
      <c r="I1453" s="16">
        <f t="shared" si="199"/>
        <v>44987</v>
      </c>
      <c r="J1453" s="17">
        <v>1.2267999999999999</v>
      </c>
      <c r="K1453" s="18">
        <f>G1453*结论【关键目标】!C$27*0.7735*0.001</f>
        <v>59.655414</v>
      </c>
      <c r="L1453" s="5">
        <v>-2609.7561909999999</v>
      </c>
      <c r="M1453" s="5">
        <f>ABS(IF(L1453&lt;=0,L1453/耗电量关键数据!$B$6/1000,L1453/耗电量关键数据!$B$5/1000))</f>
        <v>1.0439024764</v>
      </c>
      <c r="N1453" s="5">
        <f>电气设备逐时使用率计算!H1429</f>
        <v>11.688450000000001</v>
      </c>
      <c r="O1453" s="5">
        <f>灯光逐时使用率计算!H1429</f>
        <v>9.9741440000000008</v>
      </c>
      <c r="P1453" s="19">
        <f t="shared" si="200"/>
        <v>22.706496476400002</v>
      </c>
      <c r="Q1453" s="19">
        <f t="shared" si="204"/>
        <v>22.706496476400002</v>
      </c>
      <c r="R1453" s="20">
        <f t="shared" si="201"/>
        <v>36.948917523600002</v>
      </c>
      <c r="S1453" s="20">
        <f t="shared" si="205"/>
        <v>0</v>
      </c>
      <c r="T1453" s="20">
        <f>IF((T1452+R1453)&lt;0,0,IF((T1452+R1453)&gt;结论【关键目标】!C$28,结论【关键目标】!C$28,T1452+R1453))</f>
        <v>22</v>
      </c>
      <c r="U1453" s="19">
        <f>IF((T1452+R1453)&lt;结论【关键目标】!$C$28,0,(发电量计算【计算逻辑页】!R1453+发电量计算【计算逻辑页】!T1452-结论【关键目标】!$C$28))</f>
        <v>36.948917523600002</v>
      </c>
      <c r="V1453" s="5">
        <f t="shared" si="202"/>
        <v>12.932121133260001</v>
      </c>
      <c r="W1453" s="5">
        <f t="shared" si="203"/>
        <v>27.856329877247518</v>
      </c>
      <c r="X1453" s="5">
        <f t="shared" si="206"/>
        <v>0</v>
      </c>
    </row>
    <row r="1454" spans="1:24" x14ac:dyDescent="0.15">
      <c r="A1454" s="7">
        <v>1453</v>
      </c>
      <c r="B1454" s="7">
        <v>3</v>
      </c>
      <c r="C1454" s="7">
        <v>2</v>
      </c>
      <c r="D1454" s="7">
        <v>13</v>
      </c>
      <c r="E1454" s="7">
        <v>61</v>
      </c>
      <c r="F1454" s="7">
        <v>7</v>
      </c>
      <c r="G1454" s="7">
        <v>594.29999999999995</v>
      </c>
      <c r="H1454" s="7">
        <f t="shared" si="198"/>
        <v>4</v>
      </c>
      <c r="I1454" s="16">
        <f t="shared" si="199"/>
        <v>44987</v>
      </c>
      <c r="J1454" s="17">
        <v>1.2267999999999999</v>
      </c>
      <c r="K1454" s="18">
        <f>G1454*结论【关键目标】!C$27*0.7735*0.001</f>
        <v>55.162925999999999</v>
      </c>
      <c r="L1454" s="5">
        <v>-690.04965010000001</v>
      </c>
      <c r="M1454" s="5">
        <f>ABS(IF(L1454&lt;=0,L1454/耗电量关键数据!$B$6/1000,L1454/耗电量关键数据!$B$5/1000))</f>
        <v>0.27601986004000001</v>
      </c>
      <c r="N1454" s="5">
        <f>电气设备逐时使用率计算!H1430</f>
        <v>11.688450000000001</v>
      </c>
      <c r="O1454" s="5">
        <f>灯光逐时使用率计算!H1430</f>
        <v>9.9741440000000008</v>
      </c>
      <c r="P1454" s="19">
        <f t="shared" si="200"/>
        <v>21.93861386004</v>
      </c>
      <c r="Q1454" s="19">
        <f t="shared" si="204"/>
        <v>21.93861386004</v>
      </c>
      <c r="R1454" s="20">
        <f t="shared" si="201"/>
        <v>33.224312139959999</v>
      </c>
      <c r="S1454" s="20">
        <f t="shared" si="205"/>
        <v>0</v>
      </c>
      <c r="T1454" s="20">
        <f>IF((T1453+R1454)&lt;0,0,IF((T1453+R1454)&gt;结论【关键目标】!C$28,结论【关键目标】!C$28,T1453+R1454))</f>
        <v>22</v>
      </c>
      <c r="U1454" s="19">
        <f>IF((T1453+R1454)&lt;结论【关键目标】!$C$28,0,(发电量计算【计算逻辑页】!R1454+发电量计算【计算逻辑页】!T1453-结论【关键目标】!$C$28))</f>
        <v>33.224312139959999</v>
      </c>
      <c r="V1454" s="5">
        <f t="shared" si="202"/>
        <v>11.628509248985999</v>
      </c>
      <c r="W1454" s="5">
        <f t="shared" si="203"/>
        <v>26.91429148349707</v>
      </c>
      <c r="X1454" s="5">
        <f t="shared" si="206"/>
        <v>0</v>
      </c>
    </row>
    <row r="1455" spans="1:24" x14ac:dyDescent="0.15">
      <c r="A1455" s="7">
        <v>1454</v>
      </c>
      <c r="B1455" s="7">
        <v>3</v>
      </c>
      <c r="C1455" s="7">
        <v>2</v>
      </c>
      <c r="D1455" s="7">
        <v>14</v>
      </c>
      <c r="E1455" s="7">
        <v>61</v>
      </c>
      <c r="F1455" s="7">
        <v>9</v>
      </c>
      <c r="G1455" s="7">
        <v>513.6</v>
      </c>
      <c r="H1455" s="7">
        <f t="shared" si="198"/>
        <v>4</v>
      </c>
      <c r="I1455" s="16">
        <f t="shared" si="199"/>
        <v>44987</v>
      </c>
      <c r="J1455" s="17">
        <v>1.2267999999999999</v>
      </c>
      <c r="K1455" s="18">
        <f>G1455*结论【关键目标】!C$27*0.7735*0.001</f>
        <v>47.672351999999997</v>
      </c>
      <c r="L1455" s="5">
        <v>-925.72739839999997</v>
      </c>
      <c r="M1455" s="5">
        <f>ABS(IF(L1455&lt;=0,L1455/耗电量关键数据!$B$6/1000,L1455/耗电量关键数据!$B$5/1000))</f>
        <v>0.37029095936</v>
      </c>
      <c r="N1455" s="5">
        <f>电气设备逐时使用率计算!H1431</f>
        <v>22.208055000000002</v>
      </c>
      <c r="O1455" s="5">
        <f>灯光逐时使用率计算!H1431</f>
        <v>11.844296</v>
      </c>
      <c r="P1455" s="19">
        <f t="shared" si="200"/>
        <v>34.42264195936</v>
      </c>
      <c r="Q1455" s="19">
        <f t="shared" si="204"/>
        <v>34.42264195936</v>
      </c>
      <c r="R1455" s="20">
        <f t="shared" si="201"/>
        <v>13.249710040639997</v>
      </c>
      <c r="S1455" s="20">
        <f t="shared" si="205"/>
        <v>0</v>
      </c>
      <c r="T1455" s="20">
        <f>IF((T1454+R1455)&lt;0,0,IF((T1454+R1455)&gt;结论【关键目标】!C$28,结论【关键目标】!C$28,T1454+R1455))</f>
        <v>22</v>
      </c>
      <c r="U1455" s="19">
        <f>IF((T1454+R1455)&lt;结论【关键目标】!$C$28,0,(发电量计算【计算逻辑页】!R1455+发电量计算【计算逻辑页】!T1454-结论【关键目标】!$C$28))</f>
        <v>13.249710040639997</v>
      </c>
      <c r="V1455" s="5">
        <f t="shared" si="202"/>
        <v>4.6373985142239986</v>
      </c>
      <c r="W1455" s="5">
        <f t="shared" si="203"/>
        <v>42.229697155742841</v>
      </c>
      <c r="X1455" s="5">
        <f t="shared" si="206"/>
        <v>0</v>
      </c>
    </row>
    <row r="1456" spans="1:24" x14ac:dyDescent="0.15">
      <c r="A1456" s="7">
        <v>1455</v>
      </c>
      <c r="B1456" s="7">
        <v>3</v>
      </c>
      <c r="C1456" s="7">
        <v>2</v>
      </c>
      <c r="D1456" s="7">
        <v>15</v>
      </c>
      <c r="E1456" s="7">
        <v>61</v>
      </c>
      <c r="F1456" s="7">
        <v>8</v>
      </c>
      <c r="G1456" s="7">
        <v>360.2</v>
      </c>
      <c r="H1456" s="7">
        <f t="shared" si="198"/>
        <v>4</v>
      </c>
      <c r="I1456" s="16">
        <f t="shared" si="199"/>
        <v>44987</v>
      </c>
      <c r="J1456" s="17">
        <v>1.2267999999999999</v>
      </c>
      <c r="K1456" s="18">
        <f>G1456*结论【关键目标】!C$27*0.7735*0.001</f>
        <v>33.433763999999996</v>
      </c>
      <c r="L1456" s="5">
        <v>-4172.9153569999999</v>
      </c>
      <c r="M1456" s="5">
        <f>ABS(IF(L1456&lt;=0,L1456/耗电量关键数据!$B$6/1000,L1456/耗电量关键数据!$B$5/1000))</f>
        <v>1.6691661428</v>
      </c>
      <c r="N1456" s="5">
        <f>电气设备逐时使用率计算!H1432</f>
        <v>22.208055000000002</v>
      </c>
      <c r="O1456" s="5">
        <f>灯光逐时使用率计算!H1432</f>
        <v>11.844296</v>
      </c>
      <c r="P1456" s="19">
        <f t="shared" si="200"/>
        <v>35.721517142800003</v>
      </c>
      <c r="Q1456" s="19">
        <f t="shared" si="204"/>
        <v>35.721517142800003</v>
      </c>
      <c r="R1456" s="20">
        <f t="shared" si="201"/>
        <v>-2.2877531428000069</v>
      </c>
      <c r="S1456" s="20">
        <f t="shared" si="205"/>
        <v>2.2877531428000069</v>
      </c>
      <c r="T1456" s="20">
        <f>IF((T1455+R1456)&lt;0,0,IF((T1455+R1456)&gt;结论【关键目标】!C$28,结论【关键目标】!C$28,T1455+R1456))</f>
        <v>19.712246857199993</v>
      </c>
      <c r="U1456" s="19">
        <f>IF((T1455+R1456)&lt;结论【关键目标】!$C$28,0,(发电量计算【计算逻辑页】!R1456+发电量计算【计算逻辑页】!T1455-结论【关键目标】!$C$28))</f>
        <v>0</v>
      </c>
      <c r="V1456" s="5">
        <f t="shared" si="202"/>
        <v>0</v>
      </c>
      <c r="W1456" s="5">
        <f t="shared" si="203"/>
        <v>41.016541675199989</v>
      </c>
      <c r="X1456" s="5">
        <f t="shared" si="206"/>
        <v>2.0059019556070457</v>
      </c>
    </row>
    <row r="1457" spans="1:24" x14ac:dyDescent="0.15">
      <c r="A1457" s="7">
        <v>1456</v>
      </c>
      <c r="B1457" s="7">
        <v>3</v>
      </c>
      <c r="C1457" s="7">
        <v>2</v>
      </c>
      <c r="D1457" s="7">
        <v>16</v>
      </c>
      <c r="E1457" s="7">
        <v>61</v>
      </c>
      <c r="F1457" s="7">
        <v>9</v>
      </c>
      <c r="G1457" s="7">
        <v>201.8</v>
      </c>
      <c r="H1457" s="7">
        <f t="shared" si="198"/>
        <v>4</v>
      </c>
      <c r="I1457" s="16">
        <f t="shared" si="199"/>
        <v>44987</v>
      </c>
      <c r="J1457" s="17">
        <v>0.70809999999999995</v>
      </c>
      <c r="K1457" s="18">
        <f>G1457*结论【关键目标】!C$27*0.7735*0.001</f>
        <v>18.731076000000002</v>
      </c>
      <c r="L1457" s="5">
        <v>-8556.3379139999997</v>
      </c>
      <c r="M1457" s="5">
        <f>ABS(IF(L1457&lt;=0,L1457/耗电量关键数据!$B$6/1000,L1457/耗电量关键数据!$B$5/1000))</f>
        <v>3.4225351655999998</v>
      </c>
      <c r="N1457" s="5">
        <f>电气设备逐时使用率计算!H1433</f>
        <v>22.208055000000002</v>
      </c>
      <c r="O1457" s="5">
        <f>灯光逐时使用率计算!H1433</f>
        <v>11.844296</v>
      </c>
      <c r="P1457" s="19">
        <f t="shared" si="200"/>
        <v>37.474886165599997</v>
      </c>
      <c r="Q1457" s="19">
        <f t="shared" si="204"/>
        <v>0</v>
      </c>
      <c r="R1457" s="20">
        <f t="shared" si="201"/>
        <v>18.731076000000002</v>
      </c>
      <c r="S1457" s="20">
        <f t="shared" si="205"/>
        <v>0</v>
      </c>
      <c r="T1457" s="20">
        <f>IF((T1456+R1457)&lt;0,0,IF((T1456+R1457)&gt;结论【关键目标】!C$28,结论【关键目标】!C$28,T1456+R1457))</f>
        <v>22</v>
      </c>
      <c r="U1457" s="19">
        <f>IF((T1456+R1457)&lt;结论【关键目标】!$C$28,0,(发电量计算【计算逻辑页】!R1457+发电量计算【计算逻辑页】!T1456-结论【关键目标】!$C$28))</f>
        <v>16.443322857199995</v>
      </c>
      <c r="V1457" s="5">
        <f t="shared" si="202"/>
        <v>5.7551630000199978</v>
      </c>
      <c r="W1457" s="5">
        <f t="shared" si="203"/>
        <v>13.2634749156</v>
      </c>
      <c r="X1457" s="5">
        <f t="shared" si="206"/>
        <v>0</v>
      </c>
    </row>
    <row r="1458" spans="1:24" x14ac:dyDescent="0.15">
      <c r="A1458" s="7">
        <v>1457</v>
      </c>
      <c r="B1458" s="7">
        <v>3</v>
      </c>
      <c r="C1458" s="7">
        <v>2</v>
      </c>
      <c r="D1458" s="7">
        <v>17</v>
      </c>
      <c r="E1458" s="7">
        <v>61</v>
      </c>
      <c r="F1458" s="7">
        <v>8</v>
      </c>
      <c r="G1458" s="7">
        <v>18.3</v>
      </c>
      <c r="H1458" s="7">
        <f t="shared" si="198"/>
        <v>4</v>
      </c>
      <c r="I1458" s="16">
        <f t="shared" si="199"/>
        <v>44987</v>
      </c>
      <c r="J1458" s="17">
        <v>0.70809999999999995</v>
      </c>
      <c r="K1458" s="18">
        <f>G1458*结论【关键目标】!C$27*0.7735*0.001</f>
        <v>1.6986060000000001</v>
      </c>
      <c r="L1458" s="5">
        <v>-14217.676390000001</v>
      </c>
      <c r="M1458" s="5">
        <f>ABS(IF(L1458&lt;=0,L1458/耗电量关键数据!$B$6/1000,L1458/耗电量关键数据!$B$5/1000))</f>
        <v>5.687070556000001</v>
      </c>
      <c r="N1458" s="5">
        <f>电气设备逐时使用率计算!H1434</f>
        <v>22.208055000000002</v>
      </c>
      <c r="O1458" s="5">
        <f>灯光逐时使用率计算!H1434</f>
        <v>11.844296</v>
      </c>
      <c r="P1458" s="19">
        <f t="shared" si="200"/>
        <v>39.739421556000003</v>
      </c>
      <c r="Q1458" s="19">
        <f t="shared" si="204"/>
        <v>0</v>
      </c>
      <c r="R1458" s="20">
        <f t="shared" si="201"/>
        <v>1.6986060000000001</v>
      </c>
      <c r="S1458" s="20">
        <f t="shared" si="205"/>
        <v>0</v>
      </c>
      <c r="T1458" s="20">
        <f>IF((T1457+R1458)&lt;0,0,IF((T1457+R1458)&gt;结论【关键目标】!C$28,结论【关键目标】!C$28,T1457+R1458))</f>
        <v>22</v>
      </c>
      <c r="U1458" s="19">
        <f>IF((T1457+R1458)&lt;结论【关键目标】!$C$28,0,(发电量计算【计算逻辑页】!R1458+发电量计算【计算逻辑页】!T1457-结论【关键目标】!$C$28))</f>
        <v>1.6986060000000016</v>
      </c>
      <c r="V1458" s="5">
        <f t="shared" si="202"/>
        <v>0.59451210000000054</v>
      </c>
      <c r="W1458" s="5">
        <f t="shared" si="203"/>
        <v>1.2027829085999999</v>
      </c>
      <c r="X1458" s="5">
        <f t="shared" si="206"/>
        <v>0</v>
      </c>
    </row>
    <row r="1459" spans="1:24" x14ac:dyDescent="0.15">
      <c r="A1459" s="7">
        <v>1458</v>
      </c>
      <c r="B1459" s="7">
        <v>3</v>
      </c>
      <c r="C1459" s="7">
        <v>2</v>
      </c>
      <c r="D1459" s="7">
        <v>18</v>
      </c>
      <c r="E1459" s="7">
        <v>61</v>
      </c>
      <c r="F1459" s="7">
        <v>8.1999999999999993</v>
      </c>
      <c r="G1459" s="7">
        <v>0</v>
      </c>
      <c r="H1459" s="7">
        <f t="shared" si="198"/>
        <v>4</v>
      </c>
      <c r="I1459" s="16">
        <f t="shared" si="199"/>
        <v>44987</v>
      </c>
      <c r="J1459" s="17">
        <v>0.70809999999999995</v>
      </c>
      <c r="K1459" s="18">
        <f>G1459*结论【关键目标】!C$27*0.7735*0.001</f>
        <v>0</v>
      </c>
      <c r="L1459" s="5">
        <v>-18324.536199999999</v>
      </c>
      <c r="M1459" s="5">
        <f>ABS(IF(L1459&lt;=0,L1459/耗电量关键数据!$B$6/1000,L1459/耗电量关键数据!$B$5/1000))</f>
        <v>7.3298144799999987</v>
      </c>
      <c r="N1459" s="5">
        <f>电气设备逐时使用率计算!H1435</f>
        <v>7.0130699999999999</v>
      </c>
      <c r="O1459" s="5">
        <f>灯光逐时使用率计算!H1435</f>
        <v>3.7403040000000001</v>
      </c>
      <c r="P1459" s="19">
        <f t="shared" si="200"/>
        <v>18.083188479999997</v>
      </c>
      <c r="Q1459" s="19">
        <f t="shared" si="204"/>
        <v>0</v>
      </c>
      <c r="R1459" s="20">
        <f t="shared" si="201"/>
        <v>0</v>
      </c>
      <c r="S1459" s="20">
        <f t="shared" si="205"/>
        <v>0</v>
      </c>
      <c r="T1459" s="20">
        <f>IF((T1458+R1459)&lt;0,0,IF((T1458+R1459)&gt;结论【关键目标】!C$28,结论【关键目标】!C$28,T1458+R1459))</f>
        <v>22</v>
      </c>
      <c r="U1459" s="19">
        <f>IF((T1458+R1459)&lt;结论【关键目标】!$C$28,0,(发电量计算【计算逻辑页】!R1459+发电量计算【计算逻辑页】!T1458-结论【关键目标】!$C$28))</f>
        <v>0</v>
      </c>
      <c r="V1459" s="5">
        <f t="shared" si="202"/>
        <v>0</v>
      </c>
      <c r="W1459" s="5">
        <f t="shared" si="203"/>
        <v>0</v>
      </c>
      <c r="X1459" s="5">
        <f t="shared" si="206"/>
        <v>0</v>
      </c>
    </row>
    <row r="1460" spans="1:24" x14ac:dyDescent="0.15">
      <c r="A1460" s="7">
        <v>1459</v>
      </c>
      <c r="B1460" s="7">
        <v>3</v>
      </c>
      <c r="C1460" s="7">
        <v>2</v>
      </c>
      <c r="D1460" s="7">
        <v>19</v>
      </c>
      <c r="E1460" s="7">
        <v>61</v>
      </c>
      <c r="F1460" s="7">
        <v>6</v>
      </c>
      <c r="G1460" s="7">
        <v>0</v>
      </c>
      <c r="H1460" s="7">
        <f t="shared" si="198"/>
        <v>4</v>
      </c>
      <c r="I1460" s="16">
        <f t="shared" si="199"/>
        <v>44987</v>
      </c>
      <c r="J1460" s="17">
        <v>1.2267999999999999</v>
      </c>
      <c r="K1460" s="18">
        <f>G1460*结论【关键目标】!C$27*0.7735*0.001</f>
        <v>0</v>
      </c>
      <c r="L1460" s="5">
        <v>-18821.09547</v>
      </c>
      <c r="M1460" s="5">
        <f>ABS(IF(L1460&lt;=0,L1460/耗电量关键数据!$B$6/1000,L1460/耗电量关键数据!$B$5/1000))</f>
        <v>7.528438188</v>
      </c>
      <c r="N1460" s="5">
        <f>电气设备逐时使用率计算!H1436</f>
        <v>7.0130699999999999</v>
      </c>
      <c r="O1460" s="5">
        <f>灯光逐时使用率计算!H1436</f>
        <v>3.7403040000000001</v>
      </c>
      <c r="P1460" s="19">
        <f t="shared" si="200"/>
        <v>18.281812188</v>
      </c>
      <c r="Q1460" s="19">
        <f t="shared" si="204"/>
        <v>18.281812188</v>
      </c>
      <c r="R1460" s="20">
        <f t="shared" si="201"/>
        <v>-18.281812188</v>
      </c>
      <c r="S1460" s="20">
        <f t="shared" si="205"/>
        <v>18.281812188</v>
      </c>
      <c r="T1460" s="20">
        <f>IF((T1459+R1460)&lt;0,0,IF((T1459+R1460)&gt;结论【关键目标】!C$28,结论【关键目标】!C$28,T1459+R1460))</f>
        <v>3.718187812</v>
      </c>
      <c r="U1460" s="19">
        <f>IF((T1459+R1460)&lt;结论【关键目标】!$C$28,0,(发电量计算【计算逻辑页】!R1460+发电量计算【计算逻辑页】!T1459-结论【关键目标】!$C$28))</f>
        <v>0</v>
      </c>
      <c r="V1460" s="5">
        <f t="shared" si="202"/>
        <v>0</v>
      </c>
      <c r="W1460" s="5">
        <f t="shared" si="203"/>
        <v>0</v>
      </c>
      <c r="X1460" s="5">
        <f t="shared" si="206"/>
        <v>3.2601070735615996</v>
      </c>
    </row>
    <row r="1461" spans="1:24" x14ac:dyDescent="0.15">
      <c r="A1461" s="7">
        <v>1460</v>
      </c>
      <c r="B1461" s="7">
        <v>3</v>
      </c>
      <c r="C1461" s="7">
        <v>2</v>
      </c>
      <c r="D1461" s="7">
        <v>20</v>
      </c>
      <c r="E1461" s="7">
        <v>61</v>
      </c>
      <c r="F1461" s="7">
        <v>4</v>
      </c>
      <c r="G1461" s="7">
        <v>0</v>
      </c>
      <c r="H1461" s="7">
        <f t="shared" si="198"/>
        <v>4</v>
      </c>
      <c r="I1461" s="16">
        <f t="shared" si="199"/>
        <v>44987</v>
      </c>
      <c r="J1461" s="17">
        <v>1.2267999999999999</v>
      </c>
      <c r="K1461" s="18">
        <f>G1461*结论【关键目标】!C$27*0.7735*0.001</f>
        <v>0</v>
      </c>
      <c r="L1461" s="5">
        <v>-20813.91735</v>
      </c>
      <c r="M1461" s="5">
        <f>ABS(IF(L1461&lt;=0,L1461/耗电量关键数据!$B$6/1000,L1461/耗电量关键数据!$B$5/1000))</f>
        <v>8.3255669399999999</v>
      </c>
      <c r="N1461" s="5">
        <f>电气设备逐时使用率计算!H1437</f>
        <v>1.1688450000000001</v>
      </c>
      <c r="O1461" s="5">
        <f>灯光逐时使用率计算!H1437</f>
        <v>0.37403039999999999</v>
      </c>
      <c r="P1461" s="19">
        <f t="shared" si="200"/>
        <v>9.8684423399999996</v>
      </c>
      <c r="Q1461" s="19">
        <f t="shared" si="204"/>
        <v>9.8684423399999996</v>
      </c>
      <c r="R1461" s="20">
        <f t="shared" si="201"/>
        <v>-9.8684423399999996</v>
      </c>
      <c r="S1461" s="20">
        <f t="shared" si="205"/>
        <v>9.8684423399999996</v>
      </c>
      <c r="T1461" s="20">
        <f>IF((T1460+R1461)&lt;0,0,IF((T1460+R1461)&gt;结论【关键目标】!C$28,结论【关键目标】!C$28,T1460+R1461))</f>
        <v>0</v>
      </c>
      <c r="U1461" s="19">
        <f>IF((T1460+R1461)&lt;结论【关键目标】!$C$28,0,(发电量计算【计算逻辑页】!R1461+发电量计算【计算逻辑页】!T1460-结论【关键目标】!$C$28))</f>
        <v>0</v>
      </c>
      <c r="V1461" s="5">
        <f t="shared" si="202"/>
        <v>0</v>
      </c>
      <c r="W1461" s="5">
        <f t="shared" si="203"/>
        <v>0</v>
      </c>
      <c r="X1461" s="5">
        <f t="shared" si="206"/>
        <v>0</v>
      </c>
    </row>
    <row r="1462" spans="1:24" x14ac:dyDescent="0.15">
      <c r="A1462" s="7">
        <v>1461</v>
      </c>
      <c r="B1462" s="7">
        <v>3</v>
      </c>
      <c r="C1462" s="7">
        <v>2</v>
      </c>
      <c r="D1462" s="7">
        <v>21</v>
      </c>
      <c r="E1462" s="7">
        <v>61</v>
      </c>
      <c r="F1462" s="7">
        <v>3.5</v>
      </c>
      <c r="G1462" s="7">
        <v>0</v>
      </c>
      <c r="H1462" s="7">
        <f t="shared" si="198"/>
        <v>4</v>
      </c>
      <c r="I1462" s="16">
        <f t="shared" si="199"/>
        <v>44987</v>
      </c>
      <c r="J1462" s="17">
        <v>1.2267999999999999</v>
      </c>
      <c r="K1462" s="18">
        <f>G1462*结论【关键目标】!C$27*0.7735*0.001</f>
        <v>0</v>
      </c>
      <c r="L1462" s="5">
        <v>-22585.314569999999</v>
      </c>
      <c r="M1462" s="5">
        <f>ABS(IF(L1462&lt;=0,L1462/耗电量关键数据!$B$6/1000,L1462/耗电量关键数据!$B$5/1000))</f>
        <v>9.0341258280000005</v>
      </c>
      <c r="N1462" s="5">
        <f>电气设备逐时使用率计算!H1438</f>
        <v>1.1688450000000001</v>
      </c>
      <c r="O1462" s="5">
        <f>灯光逐时使用率计算!H1438</f>
        <v>0.37403039999999999</v>
      </c>
      <c r="P1462" s="19">
        <f t="shared" si="200"/>
        <v>10.577001228000002</v>
      </c>
      <c r="Q1462" s="19">
        <f t="shared" si="204"/>
        <v>10.577001228000002</v>
      </c>
      <c r="R1462" s="20">
        <f t="shared" si="201"/>
        <v>-10.577001228000002</v>
      </c>
      <c r="S1462" s="20">
        <f t="shared" si="205"/>
        <v>10.577001228000002</v>
      </c>
      <c r="T1462" s="20">
        <f>IF((T1461+R1462)&lt;0,0,IF((T1461+R1462)&gt;结论【关键目标】!C$28,结论【关键目标】!C$28,T1461+R1462))</f>
        <v>0</v>
      </c>
      <c r="U1462" s="19">
        <f>IF((T1461+R1462)&lt;结论【关键目标】!$C$28,0,(发电量计算【计算逻辑页】!R1462+发电量计算【计算逻辑页】!T1461-结论【关键目标】!$C$28))</f>
        <v>0</v>
      </c>
      <c r="V1462" s="5">
        <f t="shared" si="202"/>
        <v>0</v>
      </c>
      <c r="W1462" s="5">
        <f t="shared" si="203"/>
        <v>0</v>
      </c>
      <c r="X1462" s="5">
        <f t="shared" si="206"/>
        <v>0</v>
      </c>
    </row>
    <row r="1463" spans="1:24" x14ac:dyDescent="0.15">
      <c r="A1463" s="7">
        <v>1462</v>
      </c>
      <c r="B1463" s="7">
        <v>3</v>
      </c>
      <c r="C1463" s="7">
        <v>2</v>
      </c>
      <c r="D1463" s="7">
        <v>22</v>
      </c>
      <c r="E1463" s="7">
        <v>61</v>
      </c>
      <c r="F1463" s="7">
        <v>-1</v>
      </c>
      <c r="G1463" s="7">
        <v>0</v>
      </c>
      <c r="H1463" s="7">
        <f t="shared" si="198"/>
        <v>4</v>
      </c>
      <c r="I1463" s="16">
        <f t="shared" si="199"/>
        <v>44987</v>
      </c>
      <c r="J1463" s="17">
        <v>0.70809999999999995</v>
      </c>
      <c r="K1463" s="18">
        <f>G1463*结论【关键目标】!C$27*0.7735*0.001</f>
        <v>0</v>
      </c>
      <c r="L1463" s="5">
        <v>-23755.11781</v>
      </c>
      <c r="M1463" s="5">
        <f>ABS(IF(L1463&lt;=0,L1463/耗电量关键数据!$B$6/1000,L1463/耗电量关键数据!$B$5/1000))</f>
        <v>9.5020471240000006</v>
      </c>
      <c r="N1463" s="5">
        <f>电气设备逐时使用率计算!H1439</f>
        <v>1.1688450000000001</v>
      </c>
      <c r="O1463" s="5">
        <f>灯光逐时使用率计算!H1439</f>
        <v>0.37403039999999999</v>
      </c>
      <c r="P1463" s="19">
        <f t="shared" si="200"/>
        <v>11.044922524000002</v>
      </c>
      <c r="Q1463" s="19">
        <f t="shared" si="204"/>
        <v>0</v>
      </c>
      <c r="R1463" s="20">
        <f t="shared" si="201"/>
        <v>0</v>
      </c>
      <c r="S1463" s="20">
        <f t="shared" si="205"/>
        <v>0</v>
      </c>
      <c r="T1463" s="20">
        <f>IF((T1462+R1463)&lt;0,0,IF((T1462+R1463)&gt;结论【关键目标】!C$28,结论【关键目标】!C$28,T1462+R1463))</f>
        <v>0</v>
      </c>
      <c r="U1463" s="19">
        <f>IF((T1462+R1463)&lt;结论【关键目标】!$C$28,0,(发电量计算【计算逻辑页】!R1463+发电量计算【计算逻辑页】!T1462-结论【关键目标】!$C$28))</f>
        <v>0</v>
      </c>
      <c r="V1463" s="5">
        <f t="shared" si="202"/>
        <v>0</v>
      </c>
      <c r="W1463" s="5">
        <f t="shared" si="203"/>
        <v>0</v>
      </c>
      <c r="X1463" s="5">
        <f t="shared" si="206"/>
        <v>0</v>
      </c>
    </row>
    <row r="1464" spans="1:24" x14ac:dyDescent="0.15">
      <c r="A1464" s="7">
        <v>1463</v>
      </c>
      <c r="B1464" s="7">
        <v>3</v>
      </c>
      <c r="C1464" s="7">
        <v>2</v>
      </c>
      <c r="D1464" s="7">
        <v>23</v>
      </c>
      <c r="E1464" s="7">
        <v>61</v>
      </c>
      <c r="F1464" s="7">
        <v>-2</v>
      </c>
      <c r="G1464" s="7">
        <v>0</v>
      </c>
      <c r="H1464" s="7">
        <f t="shared" si="198"/>
        <v>4</v>
      </c>
      <c r="I1464" s="16">
        <f t="shared" si="199"/>
        <v>44987</v>
      </c>
      <c r="J1464" s="17">
        <v>0.70809999999999995</v>
      </c>
      <c r="K1464" s="18">
        <f>G1464*结论【关键目标】!C$27*0.7735*0.001</f>
        <v>0</v>
      </c>
      <c r="L1464" s="5">
        <v>-25498.612690000002</v>
      </c>
      <c r="M1464" s="5">
        <f>ABS(IF(L1464&lt;=0,L1464/耗电量关键数据!$B$6/1000,L1464/耗电量关键数据!$B$5/1000))</f>
        <v>10.199445076</v>
      </c>
      <c r="N1464" s="5">
        <f>电气设备逐时使用率计算!H1440</f>
        <v>1.1688450000000001</v>
      </c>
      <c r="O1464" s="5">
        <f>灯光逐时使用率计算!H1440</f>
        <v>0.37403039999999999</v>
      </c>
      <c r="P1464" s="19">
        <f t="shared" si="200"/>
        <v>11.742320476000002</v>
      </c>
      <c r="Q1464" s="19">
        <f t="shared" si="204"/>
        <v>0</v>
      </c>
      <c r="R1464" s="20">
        <f t="shared" si="201"/>
        <v>0</v>
      </c>
      <c r="S1464" s="20">
        <f t="shared" si="205"/>
        <v>0</v>
      </c>
      <c r="T1464" s="20">
        <f>IF((T1463+R1464)&lt;0,0,IF((T1463+R1464)&gt;结论【关键目标】!C$28,结论【关键目标】!C$28,T1463+R1464))</f>
        <v>0</v>
      </c>
      <c r="U1464" s="19">
        <f>IF((T1463+R1464)&lt;结论【关键目标】!$C$28,0,(发电量计算【计算逻辑页】!R1464+发电量计算【计算逻辑页】!T1463-结论【关键目标】!$C$28))</f>
        <v>0</v>
      </c>
      <c r="V1464" s="5">
        <f t="shared" si="202"/>
        <v>0</v>
      </c>
      <c r="W1464" s="5">
        <f t="shared" si="203"/>
        <v>0</v>
      </c>
      <c r="X1464" s="5">
        <f t="shared" si="206"/>
        <v>0</v>
      </c>
    </row>
    <row r="1465" spans="1:24" x14ac:dyDescent="0.15">
      <c r="A1465" s="7">
        <v>1464</v>
      </c>
      <c r="B1465" s="7">
        <v>3</v>
      </c>
      <c r="C1465" s="7">
        <v>2</v>
      </c>
      <c r="D1465" s="7">
        <v>24</v>
      </c>
      <c r="E1465" s="7">
        <v>61</v>
      </c>
      <c r="F1465" s="7">
        <v>0.8</v>
      </c>
      <c r="G1465" s="7">
        <v>0</v>
      </c>
      <c r="H1465" s="7">
        <f t="shared" si="198"/>
        <v>4</v>
      </c>
      <c r="I1465" s="16">
        <f t="shared" si="199"/>
        <v>44987</v>
      </c>
      <c r="J1465" s="17">
        <v>0.2407</v>
      </c>
      <c r="K1465" s="18">
        <f>G1465*结论【关键目标】!C$27*0.7735*0.001</f>
        <v>0</v>
      </c>
      <c r="L1465" s="5">
        <v>-27024.170719999998</v>
      </c>
      <c r="M1465" s="5">
        <f>ABS(IF(L1465&lt;=0,L1465/耗电量关键数据!$B$6/1000,L1465/耗电量关键数据!$B$5/1000))</f>
        <v>10.809668287999999</v>
      </c>
      <c r="N1465" s="5">
        <f>电气设备逐时使用率计算!H1441</f>
        <v>1.1688450000000001</v>
      </c>
      <c r="O1465" s="5">
        <f>灯光逐时使用率计算!H1441</f>
        <v>0.37403039999999999</v>
      </c>
      <c r="P1465" s="19">
        <f t="shared" si="200"/>
        <v>12.352543687999999</v>
      </c>
      <c r="Q1465" s="19">
        <f t="shared" si="204"/>
        <v>0</v>
      </c>
      <c r="R1465" s="20">
        <f t="shared" si="201"/>
        <v>0</v>
      </c>
      <c r="S1465" s="20">
        <f t="shared" si="205"/>
        <v>0</v>
      </c>
      <c r="T1465" s="20">
        <f>IF((T1464+R1465)&lt;0,0,IF((T1464+R1465)&gt;结论【关键目标】!C$28,结论【关键目标】!C$28,T1464+R1465))</f>
        <v>0</v>
      </c>
      <c r="U1465" s="19">
        <f>IF((T1464+R1465)&lt;结论【关键目标】!$C$28,0,(发电量计算【计算逻辑页】!R1465+发电量计算【计算逻辑页】!T1464-结论【关键目标】!$C$28))</f>
        <v>0</v>
      </c>
      <c r="V1465" s="5">
        <f t="shared" si="202"/>
        <v>0</v>
      </c>
      <c r="W1465" s="5">
        <f t="shared" si="203"/>
        <v>0</v>
      </c>
      <c r="X1465" s="5">
        <f t="shared" si="206"/>
        <v>0</v>
      </c>
    </row>
    <row r="1466" spans="1:24" x14ac:dyDescent="0.15">
      <c r="A1466" s="7">
        <v>1465</v>
      </c>
      <c r="B1466" s="7">
        <v>3</v>
      </c>
      <c r="C1466" s="7">
        <v>3</v>
      </c>
      <c r="D1466" s="7">
        <v>1</v>
      </c>
      <c r="E1466" s="7">
        <v>62</v>
      </c>
      <c r="F1466" s="7">
        <v>-2</v>
      </c>
      <c r="G1466" s="7">
        <v>0</v>
      </c>
      <c r="H1466" s="7">
        <f t="shared" si="198"/>
        <v>5</v>
      </c>
      <c r="I1466" s="16">
        <f t="shared" si="199"/>
        <v>44988</v>
      </c>
      <c r="J1466" s="17">
        <v>0.2407</v>
      </c>
      <c r="K1466" s="18">
        <f>G1466*结论【关键目标】!C$27*0.7735*0.001</f>
        <v>0</v>
      </c>
      <c r="L1466" s="5">
        <v>-28331.791880000001</v>
      </c>
      <c r="M1466" s="5">
        <f>ABS(IF(L1466&lt;=0,L1466/耗电量关键数据!$B$6/1000,L1466/耗电量关键数据!$B$5/1000))</f>
        <v>11.332716752</v>
      </c>
      <c r="N1466" s="5">
        <f>电气设备逐时使用率计算!H1442</f>
        <v>1.1688450000000001</v>
      </c>
      <c r="O1466" s="5">
        <f>灯光逐时使用率计算!H1442</f>
        <v>0.37403039999999999</v>
      </c>
      <c r="P1466" s="19">
        <f t="shared" si="200"/>
        <v>12.875592152000001</v>
      </c>
      <c r="Q1466" s="19">
        <f t="shared" si="204"/>
        <v>0</v>
      </c>
      <c r="R1466" s="20">
        <f t="shared" si="201"/>
        <v>0</v>
      </c>
      <c r="S1466" s="20">
        <f t="shared" si="205"/>
        <v>0</v>
      </c>
      <c r="T1466" s="20">
        <f>IF((T1465+R1466)&lt;0,0,IF((T1465+R1466)&gt;结论【关键目标】!C$28,结论【关键目标】!C$28,T1465+R1466))</f>
        <v>0</v>
      </c>
      <c r="U1466" s="19">
        <f>IF((T1465+R1466)&lt;结论【关键目标】!$C$28,0,(发电量计算【计算逻辑页】!R1466+发电量计算【计算逻辑页】!T1465-结论【关键目标】!$C$28))</f>
        <v>0</v>
      </c>
      <c r="V1466" s="5">
        <f t="shared" si="202"/>
        <v>0</v>
      </c>
      <c r="W1466" s="5">
        <f t="shared" si="203"/>
        <v>0</v>
      </c>
      <c r="X1466" s="5">
        <f t="shared" si="206"/>
        <v>0</v>
      </c>
    </row>
    <row r="1467" spans="1:24" x14ac:dyDescent="0.15">
      <c r="A1467" s="7">
        <v>1466</v>
      </c>
      <c r="B1467" s="7">
        <v>3</v>
      </c>
      <c r="C1467" s="7">
        <v>3</v>
      </c>
      <c r="D1467" s="7">
        <v>2</v>
      </c>
      <c r="E1467" s="7">
        <v>62</v>
      </c>
      <c r="F1467" s="7">
        <v>-1.9</v>
      </c>
      <c r="G1467" s="7">
        <v>0</v>
      </c>
      <c r="H1467" s="7">
        <f t="shared" si="198"/>
        <v>5</v>
      </c>
      <c r="I1467" s="16">
        <f t="shared" si="199"/>
        <v>44988</v>
      </c>
      <c r="J1467" s="17">
        <v>0.2407</v>
      </c>
      <c r="K1467" s="18">
        <f>G1467*结论【关键目标】!C$27*0.7735*0.001</f>
        <v>0</v>
      </c>
      <c r="L1467" s="5">
        <v>-29639.413049999999</v>
      </c>
      <c r="M1467" s="5">
        <f>ABS(IF(L1467&lt;=0,L1467/耗电量关键数据!$B$6/1000,L1467/耗电量关键数据!$B$5/1000))</f>
        <v>11.855765219999999</v>
      </c>
      <c r="N1467" s="5">
        <f>电气设备逐时使用率计算!H1443</f>
        <v>1.1688450000000001</v>
      </c>
      <c r="O1467" s="5">
        <f>灯光逐时使用率计算!H1443</f>
        <v>0.37403039999999999</v>
      </c>
      <c r="P1467" s="19">
        <f t="shared" si="200"/>
        <v>13.39864062</v>
      </c>
      <c r="Q1467" s="19">
        <f t="shared" si="204"/>
        <v>0</v>
      </c>
      <c r="R1467" s="20">
        <f t="shared" si="201"/>
        <v>0</v>
      </c>
      <c r="S1467" s="20">
        <f t="shared" si="205"/>
        <v>0</v>
      </c>
      <c r="T1467" s="20">
        <f>IF((T1466+R1467)&lt;0,0,IF((T1466+R1467)&gt;结论【关键目标】!C$28,结论【关键目标】!C$28,T1466+R1467))</f>
        <v>0</v>
      </c>
      <c r="U1467" s="19">
        <f>IF((T1466+R1467)&lt;结论【关键目标】!$C$28,0,(发电量计算【计算逻辑页】!R1467+发电量计算【计算逻辑页】!T1466-结论【关键目标】!$C$28))</f>
        <v>0</v>
      </c>
      <c r="V1467" s="5">
        <f t="shared" si="202"/>
        <v>0</v>
      </c>
      <c r="W1467" s="5">
        <f t="shared" si="203"/>
        <v>0</v>
      </c>
      <c r="X1467" s="5">
        <f t="shared" si="206"/>
        <v>0</v>
      </c>
    </row>
    <row r="1468" spans="1:24" x14ac:dyDescent="0.15">
      <c r="A1468" s="7">
        <v>1467</v>
      </c>
      <c r="B1468" s="7">
        <v>3</v>
      </c>
      <c r="C1468" s="7">
        <v>3</v>
      </c>
      <c r="D1468" s="7">
        <v>3</v>
      </c>
      <c r="E1468" s="7">
        <v>62</v>
      </c>
      <c r="F1468" s="7">
        <v>-1.7</v>
      </c>
      <c r="G1468" s="7">
        <v>0</v>
      </c>
      <c r="H1468" s="7">
        <f t="shared" si="198"/>
        <v>5</v>
      </c>
      <c r="I1468" s="16">
        <f t="shared" si="199"/>
        <v>44988</v>
      </c>
      <c r="J1468" s="17">
        <v>0.2407</v>
      </c>
      <c r="K1468" s="18">
        <f>G1468*结论【关键目标】!C$27*0.7735*0.001</f>
        <v>0</v>
      </c>
      <c r="L1468" s="5">
        <v>-31164.97107</v>
      </c>
      <c r="M1468" s="5">
        <f>ABS(IF(L1468&lt;=0,L1468/耗电量关键数据!$B$6/1000,L1468/耗电量关键数据!$B$5/1000))</f>
        <v>12.465988428000001</v>
      </c>
      <c r="N1468" s="5">
        <f>电气设备逐时使用率计算!H1444</f>
        <v>1.1688450000000001</v>
      </c>
      <c r="O1468" s="5">
        <f>灯光逐时使用率计算!H1444</f>
        <v>0.37403039999999999</v>
      </c>
      <c r="P1468" s="19">
        <f t="shared" si="200"/>
        <v>14.008863828000001</v>
      </c>
      <c r="Q1468" s="19">
        <f t="shared" si="204"/>
        <v>0</v>
      </c>
      <c r="R1468" s="20">
        <f t="shared" si="201"/>
        <v>0</v>
      </c>
      <c r="S1468" s="20">
        <f t="shared" si="205"/>
        <v>0</v>
      </c>
      <c r="T1468" s="20">
        <f>IF((T1467+R1468)&lt;0,0,IF((T1467+R1468)&gt;结论【关键目标】!C$28,结论【关键目标】!C$28,T1467+R1468))</f>
        <v>0</v>
      </c>
      <c r="U1468" s="19">
        <f>IF((T1467+R1468)&lt;结论【关键目标】!$C$28,0,(发电量计算【计算逻辑页】!R1468+发电量计算【计算逻辑页】!T1467-结论【关键目标】!$C$28))</f>
        <v>0</v>
      </c>
      <c r="V1468" s="5">
        <f t="shared" si="202"/>
        <v>0</v>
      </c>
      <c r="W1468" s="5">
        <f t="shared" si="203"/>
        <v>0</v>
      </c>
      <c r="X1468" s="5">
        <f t="shared" si="206"/>
        <v>0</v>
      </c>
    </row>
    <row r="1469" spans="1:24" x14ac:dyDescent="0.15">
      <c r="A1469" s="7">
        <v>1468</v>
      </c>
      <c r="B1469" s="7">
        <v>3</v>
      </c>
      <c r="C1469" s="7">
        <v>3</v>
      </c>
      <c r="D1469" s="7">
        <v>4</v>
      </c>
      <c r="E1469" s="7">
        <v>62</v>
      </c>
      <c r="F1469" s="7">
        <v>-2.9</v>
      </c>
      <c r="G1469" s="7">
        <v>0</v>
      </c>
      <c r="H1469" s="7">
        <f t="shared" si="198"/>
        <v>5</v>
      </c>
      <c r="I1469" s="16">
        <f t="shared" si="199"/>
        <v>44988</v>
      </c>
      <c r="J1469" s="17">
        <v>0.2407</v>
      </c>
      <c r="K1469" s="18">
        <f>G1469*结论【关键目标】!C$27*0.7735*0.001</f>
        <v>0</v>
      </c>
      <c r="L1469" s="5">
        <v>-32472.592240000002</v>
      </c>
      <c r="M1469" s="5">
        <f>ABS(IF(L1469&lt;=0,L1469/耗电量关键数据!$B$6/1000,L1469/耗电量关键数据!$B$5/1000))</f>
        <v>12.989036896000002</v>
      </c>
      <c r="N1469" s="5">
        <f>电气设备逐时使用率计算!H1445</f>
        <v>1.1688450000000001</v>
      </c>
      <c r="O1469" s="5">
        <f>灯光逐时使用率计算!H1445</f>
        <v>0.37403039999999999</v>
      </c>
      <c r="P1469" s="19">
        <f t="shared" si="200"/>
        <v>14.531912296000003</v>
      </c>
      <c r="Q1469" s="19">
        <f t="shared" si="204"/>
        <v>0</v>
      </c>
      <c r="R1469" s="20">
        <f t="shared" si="201"/>
        <v>0</v>
      </c>
      <c r="S1469" s="20">
        <f t="shared" si="205"/>
        <v>0</v>
      </c>
      <c r="T1469" s="20">
        <f>IF((T1468+R1469)&lt;0,0,IF((T1468+R1469)&gt;结论【关键目标】!C$28,结论【关键目标】!C$28,T1468+R1469))</f>
        <v>0</v>
      </c>
      <c r="U1469" s="19">
        <f>IF((T1468+R1469)&lt;结论【关键目标】!$C$28,0,(发电量计算【计算逻辑页】!R1469+发电量计算【计算逻辑页】!T1468-结论【关键目标】!$C$28))</f>
        <v>0</v>
      </c>
      <c r="V1469" s="5">
        <f t="shared" si="202"/>
        <v>0</v>
      </c>
      <c r="W1469" s="5">
        <f t="shared" si="203"/>
        <v>0</v>
      </c>
      <c r="X1469" s="5">
        <f t="shared" si="206"/>
        <v>0</v>
      </c>
    </row>
    <row r="1470" spans="1:24" x14ac:dyDescent="0.15">
      <c r="A1470" s="7">
        <v>1469</v>
      </c>
      <c r="B1470" s="7">
        <v>3</v>
      </c>
      <c r="C1470" s="7">
        <v>3</v>
      </c>
      <c r="D1470" s="7">
        <v>5</v>
      </c>
      <c r="E1470" s="7">
        <v>62</v>
      </c>
      <c r="F1470" s="7">
        <v>-4</v>
      </c>
      <c r="G1470" s="7">
        <v>0</v>
      </c>
      <c r="H1470" s="7">
        <f t="shared" si="198"/>
        <v>5</v>
      </c>
      <c r="I1470" s="16">
        <f t="shared" si="199"/>
        <v>44988</v>
      </c>
      <c r="J1470" s="17">
        <v>0.2407</v>
      </c>
      <c r="K1470" s="18">
        <f>G1470*结论【关键目标】!C$27*0.7735*0.001</f>
        <v>0</v>
      </c>
      <c r="L1470" s="5">
        <v>-33126.402820000003</v>
      </c>
      <c r="M1470" s="5">
        <f>ABS(IF(L1470&lt;=0,L1470/耗电量关键数据!$B$6/1000,L1470/耗电量关键数据!$B$5/1000))</f>
        <v>13.250561128000001</v>
      </c>
      <c r="N1470" s="5">
        <f>电气设备逐时使用率计算!H1446</f>
        <v>1.1688450000000001</v>
      </c>
      <c r="O1470" s="5">
        <f>灯光逐时使用率计算!H1446</f>
        <v>0.37403039999999999</v>
      </c>
      <c r="P1470" s="19">
        <f t="shared" si="200"/>
        <v>14.793436528000003</v>
      </c>
      <c r="Q1470" s="19">
        <f t="shared" si="204"/>
        <v>0</v>
      </c>
      <c r="R1470" s="20">
        <f t="shared" si="201"/>
        <v>0</v>
      </c>
      <c r="S1470" s="20">
        <f t="shared" si="205"/>
        <v>0</v>
      </c>
      <c r="T1470" s="20">
        <f>IF((T1469+R1470)&lt;0,0,IF((T1469+R1470)&gt;结论【关键目标】!C$28,结论【关键目标】!C$28,T1469+R1470))</f>
        <v>0</v>
      </c>
      <c r="U1470" s="19">
        <f>IF((T1469+R1470)&lt;结论【关键目标】!$C$28,0,(发电量计算【计算逻辑页】!R1470+发电量计算【计算逻辑页】!T1469-结论【关键目标】!$C$28))</f>
        <v>0</v>
      </c>
      <c r="V1470" s="5">
        <f t="shared" si="202"/>
        <v>0</v>
      </c>
      <c r="W1470" s="5">
        <f t="shared" si="203"/>
        <v>0</v>
      </c>
      <c r="X1470" s="5">
        <f t="shared" si="206"/>
        <v>0</v>
      </c>
    </row>
    <row r="1471" spans="1:24" x14ac:dyDescent="0.15">
      <c r="A1471" s="7">
        <v>1470</v>
      </c>
      <c r="B1471" s="7">
        <v>3</v>
      </c>
      <c r="C1471" s="7">
        <v>3</v>
      </c>
      <c r="D1471" s="7">
        <v>6</v>
      </c>
      <c r="E1471" s="7">
        <v>62</v>
      </c>
      <c r="F1471" s="7">
        <v>-2.8</v>
      </c>
      <c r="G1471" s="7">
        <v>0</v>
      </c>
      <c r="H1471" s="7">
        <f t="shared" si="198"/>
        <v>5</v>
      </c>
      <c r="I1471" s="16">
        <f t="shared" si="199"/>
        <v>44988</v>
      </c>
      <c r="J1471" s="17">
        <v>0.2407</v>
      </c>
      <c r="K1471" s="18">
        <f>G1471*结论【关键目标】!C$27*0.7735*0.001</f>
        <v>0</v>
      </c>
      <c r="L1471" s="5">
        <v>-30719.96715</v>
      </c>
      <c r="M1471" s="5">
        <f>ABS(IF(L1471&lt;=0,L1471/耗电量关键数据!$B$6/1000,L1471/耗电量关键数据!$B$5/1000))</f>
        <v>12.28798686</v>
      </c>
      <c r="N1471" s="5">
        <f>电气设备逐时使用率计算!H1447</f>
        <v>1.1688450000000001</v>
      </c>
      <c r="O1471" s="5">
        <f>灯光逐时使用率计算!H1447</f>
        <v>0.37403039999999999</v>
      </c>
      <c r="P1471" s="19">
        <f t="shared" si="200"/>
        <v>13.830862260000002</v>
      </c>
      <c r="Q1471" s="19">
        <f t="shared" si="204"/>
        <v>0</v>
      </c>
      <c r="R1471" s="20">
        <f t="shared" si="201"/>
        <v>0</v>
      </c>
      <c r="S1471" s="20">
        <f t="shared" si="205"/>
        <v>0</v>
      </c>
      <c r="T1471" s="20">
        <f>IF((T1470+R1471)&lt;0,0,IF((T1470+R1471)&gt;结论【关键目标】!C$28,结论【关键目标】!C$28,T1470+R1471))</f>
        <v>0</v>
      </c>
      <c r="U1471" s="19">
        <f>IF((T1470+R1471)&lt;结论【关键目标】!$C$28,0,(发电量计算【计算逻辑页】!R1471+发电量计算【计算逻辑页】!T1470-结论【关键目标】!$C$28))</f>
        <v>0</v>
      </c>
      <c r="V1471" s="5">
        <f t="shared" si="202"/>
        <v>0</v>
      </c>
      <c r="W1471" s="5">
        <f t="shared" si="203"/>
        <v>0</v>
      </c>
      <c r="X1471" s="5">
        <f t="shared" si="206"/>
        <v>0</v>
      </c>
    </row>
    <row r="1472" spans="1:24" x14ac:dyDescent="0.15">
      <c r="A1472" s="7">
        <v>1471</v>
      </c>
      <c r="B1472" s="7">
        <v>3</v>
      </c>
      <c r="C1472" s="7">
        <v>3</v>
      </c>
      <c r="D1472" s="7">
        <v>7</v>
      </c>
      <c r="E1472" s="7">
        <v>62</v>
      </c>
      <c r="F1472" s="7">
        <v>-4</v>
      </c>
      <c r="G1472" s="7">
        <v>40.200000000000003</v>
      </c>
      <c r="H1472" s="7">
        <f t="shared" si="198"/>
        <v>5</v>
      </c>
      <c r="I1472" s="16">
        <f t="shared" si="199"/>
        <v>44988</v>
      </c>
      <c r="J1472" s="17">
        <v>0.2407</v>
      </c>
      <c r="K1472" s="18">
        <f>G1472*结论【关键目标】!C$27*0.7735*0.001</f>
        <v>3.7313640000000001</v>
      </c>
      <c r="L1472" s="5">
        <v>-27018.336169999999</v>
      </c>
      <c r="M1472" s="5">
        <f>ABS(IF(L1472&lt;=0,L1472/耗电量关键数据!$B$6/1000,L1472/耗电量关键数据!$B$5/1000))</f>
        <v>10.807334467999999</v>
      </c>
      <c r="N1472" s="5">
        <f>电气设备逐时使用率计算!H1448</f>
        <v>2.3376900000000003</v>
      </c>
      <c r="O1472" s="5">
        <f>灯光逐时使用率计算!H1448</f>
        <v>1.2467680000000001</v>
      </c>
      <c r="P1472" s="19">
        <f t="shared" si="200"/>
        <v>14.391792467999998</v>
      </c>
      <c r="Q1472" s="19">
        <f t="shared" si="204"/>
        <v>0</v>
      </c>
      <c r="R1472" s="20">
        <f t="shared" si="201"/>
        <v>3.7313640000000001</v>
      </c>
      <c r="S1472" s="20">
        <f t="shared" si="205"/>
        <v>0</v>
      </c>
      <c r="T1472" s="20">
        <f>IF((T1471+R1472)&lt;0,0,IF((T1471+R1472)&gt;结论【关键目标】!C$28,结论【关键目标】!C$28,T1471+R1472))</f>
        <v>3.7313640000000001</v>
      </c>
      <c r="U1472" s="19">
        <f>IF((T1471+R1472)&lt;结论【关键目标】!$C$28,0,(发电量计算【计算逻辑页】!R1472+发电量计算【计算逻辑页】!T1471-结论【关键目标】!$C$28))</f>
        <v>0</v>
      </c>
      <c r="V1472" s="5">
        <f t="shared" si="202"/>
        <v>0</v>
      </c>
      <c r="W1472" s="5">
        <f t="shared" si="203"/>
        <v>0.89813931479999998</v>
      </c>
      <c r="X1472" s="5">
        <f t="shared" si="206"/>
        <v>0</v>
      </c>
    </row>
    <row r="1473" spans="1:24" x14ac:dyDescent="0.15">
      <c r="A1473" s="7">
        <v>1472</v>
      </c>
      <c r="B1473" s="7">
        <v>3</v>
      </c>
      <c r="C1473" s="7">
        <v>3</v>
      </c>
      <c r="D1473" s="7">
        <v>8</v>
      </c>
      <c r="E1473" s="7">
        <v>62</v>
      </c>
      <c r="F1473" s="7">
        <v>-4</v>
      </c>
      <c r="G1473" s="7">
        <v>135.4</v>
      </c>
      <c r="H1473" s="7">
        <f t="shared" si="198"/>
        <v>5</v>
      </c>
      <c r="I1473" s="16">
        <f t="shared" si="199"/>
        <v>44988</v>
      </c>
      <c r="J1473" s="17">
        <v>0.70809999999999995</v>
      </c>
      <c r="K1473" s="18">
        <f>G1473*结论【关键目标】!C$27*0.7735*0.001</f>
        <v>12.567828</v>
      </c>
      <c r="L1473" s="5">
        <v>-24607.920429999998</v>
      </c>
      <c r="M1473" s="5">
        <f>ABS(IF(L1473&lt;=0,L1473/耗电量关键数据!$B$6/1000,L1473/耗电量关键数据!$B$5/1000))</f>
        <v>9.8431681720000004</v>
      </c>
      <c r="N1473" s="5">
        <f>电气设备逐时使用率计算!H1449</f>
        <v>11.688450000000001</v>
      </c>
      <c r="O1473" s="5">
        <f>灯光逐时使用率计算!H1449</f>
        <v>6.2338399999999998</v>
      </c>
      <c r="P1473" s="19">
        <f t="shared" si="200"/>
        <v>27.765458172000002</v>
      </c>
      <c r="Q1473" s="19">
        <f t="shared" si="204"/>
        <v>0</v>
      </c>
      <c r="R1473" s="20">
        <f t="shared" si="201"/>
        <v>12.567828</v>
      </c>
      <c r="S1473" s="20">
        <f t="shared" si="205"/>
        <v>0</v>
      </c>
      <c r="T1473" s="20">
        <f>IF((T1472+R1473)&lt;0,0,IF((T1472+R1473)&gt;结论【关键目标】!C$28,结论【关键目标】!C$28,T1472+R1473))</f>
        <v>16.299192000000001</v>
      </c>
      <c r="U1473" s="19">
        <f>IF((T1472+R1473)&lt;结论【关键目标】!$C$28,0,(发电量计算【计算逻辑页】!R1473+发电量计算【计算逻辑页】!T1472-结论【关键目标】!$C$28))</f>
        <v>0</v>
      </c>
      <c r="V1473" s="5">
        <f t="shared" si="202"/>
        <v>0</v>
      </c>
      <c r="W1473" s="5">
        <f t="shared" si="203"/>
        <v>8.8992790068000005</v>
      </c>
      <c r="X1473" s="5">
        <f t="shared" si="206"/>
        <v>0</v>
      </c>
    </row>
    <row r="1474" spans="1:24" x14ac:dyDescent="0.15">
      <c r="A1474" s="7">
        <v>1473</v>
      </c>
      <c r="B1474" s="7">
        <v>3</v>
      </c>
      <c r="C1474" s="7">
        <v>3</v>
      </c>
      <c r="D1474" s="7">
        <v>9</v>
      </c>
      <c r="E1474" s="7">
        <v>62</v>
      </c>
      <c r="F1474" s="7">
        <v>-2.2000000000000002</v>
      </c>
      <c r="G1474" s="7">
        <v>225.1</v>
      </c>
      <c r="H1474" s="7">
        <f t="shared" ref="H1474:H1537" si="207">WEEKDAY(I:I,2)</f>
        <v>5</v>
      </c>
      <c r="I1474" s="16">
        <f t="shared" ref="I1474:I1537" si="208">DATE(2023,B1474,C1474)</f>
        <v>44988</v>
      </c>
      <c r="J1474" s="17">
        <v>0.70809999999999995</v>
      </c>
      <c r="K1474" s="18">
        <f>G1474*结论【关键目标】!C$27*0.7735*0.001</f>
        <v>20.893781999999998</v>
      </c>
      <c r="L1474" s="5">
        <v>-17385.11564</v>
      </c>
      <c r="M1474" s="5">
        <f>ABS(IF(L1474&lt;=0,L1474/耗电量关键数据!$B$6/1000,L1474/耗电量关键数据!$B$5/1000))</f>
        <v>6.9540462559999998</v>
      </c>
      <c r="N1474" s="5">
        <f>电气设备逐时使用率计算!H1450</f>
        <v>22.208055000000002</v>
      </c>
      <c r="O1474" s="5">
        <f>灯光逐时使用率计算!H1450</f>
        <v>11.844296</v>
      </c>
      <c r="P1474" s="19">
        <f t="shared" ref="P1474:P1537" si="209">M1474+N1474+O1474</f>
        <v>41.006397256</v>
      </c>
      <c r="Q1474" s="19">
        <f t="shared" si="204"/>
        <v>0</v>
      </c>
      <c r="R1474" s="20">
        <f t="shared" ref="R1474:R1537" si="210">K1474-Q1474</f>
        <v>20.893781999999998</v>
      </c>
      <c r="S1474" s="20">
        <f t="shared" si="205"/>
        <v>0</v>
      </c>
      <c r="T1474" s="20">
        <f>IF((T1473+R1474)&lt;0,0,IF((T1473+R1474)&gt;结论【关键目标】!C$28,结论【关键目标】!C$28,T1473+R1474))</f>
        <v>22</v>
      </c>
      <c r="U1474" s="19">
        <f>IF((T1473+R1474)&lt;结论【关键目标】!$C$28,0,(发电量计算【计算逻辑页】!R1474+发电量计算【计算逻辑页】!T1473-结论【关键目标】!$C$28))</f>
        <v>15.192974</v>
      </c>
      <c r="V1474" s="5">
        <f t="shared" ref="V1474:V1537" si="211">IF(J1474&gt;0.35,U1474*0.35,0)</f>
        <v>5.3175408999999991</v>
      </c>
      <c r="W1474" s="5">
        <f t="shared" ref="W1474:W1537" si="212">IF(P1474&gt;K1474,K1474*J1474,P1474*J1474)</f>
        <v>14.794887034199999</v>
      </c>
      <c r="X1474" s="5">
        <f t="shared" si="206"/>
        <v>0</v>
      </c>
    </row>
    <row r="1475" spans="1:24" x14ac:dyDescent="0.15">
      <c r="A1475" s="7">
        <v>1474</v>
      </c>
      <c r="B1475" s="7">
        <v>3</v>
      </c>
      <c r="C1475" s="7">
        <v>3</v>
      </c>
      <c r="D1475" s="7">
        <v>10</v>
      </c>
      <c r="E1475" s="7">
        <v>62</v>
      </c>
      <c r="F1475" s="7">
        <v>-1</v>
      </c>
      <c r="G1475" s="7">
        <v>352.4</v>
      </c>
      <c r="H1475" s="7">
        <f t="shared" si="207"/>
        <v>5</v>
      </c>
      <c r="I1475" s="16">
        <f t="shared" si="208"/>
        <v>44988</v>
      </c>
      <c r="J1475" s="17">
        <v>0.70809999999999995</v>
      </c>
      <c r="K1475" s="18">
        <f>G1475*结论【关键目标】!C$27*0.7735*0.001</f>
        <v>32.709768000000004</v>
      </c>
      <c r="L1475" s="5">
        <v>-10512.41978</v>
      </c>
      <c r="M1475" s="5">
        <f>ABS(IF(L1475&lt;=0,L1475/耗电量关键数据!$B$6/1000,L1475/耗电量关键数据!$B$5/1000))</f>
        <v>4.2049679119999999</v>
      </c>
      <c r="N1475" s="5">
        <f>电气设备逐时使用率计算!H1451</f>
        <v>22.208055000000002</v>
      </c>
      <c r="O1475" s="5">
        <f>灯光逐时使用率计算!H1451</f>
        <v>11.844296</v>
      </c>
      <c r="P1475" s="19">
        <f t="shared" si="209"/>
        <v>38.257318912000002</v>
      </c>
      <c r="Q1475" s="19">
        <f t="shared" ref="Q1475:Q1538" si="213">IF(J1475&gt;0.8,P1475,0)</f>
        <v>0</v>
      </c>
      <c r="R1475" s="20">
        <f t="shared" si="210"/>
        <v>32.709768000000004</v>
      </c>
      <c r="S1475" s="20">
        <f t="shared" ref="S1475:S1538" si="214">IF(R1475&lt;0,ABS(R1475),0)</f>
        <v>0</v>
      </c>
      <c r="T1475" s="20">
        <f>IF((T1474+R1475)&lt;0,0,IF((T1474+R1475)&gt;结论【关键目标】!C$28,结论【关键目标】!C$28,T1474+R1475))</f>
        <v>22</v>
      </c>
      <c r="U1475" s="19">
        <f>IF((T1474+R1475)&lt;结论【关键目标】!$C$28,0,(发电量计算【计算逻辑页】!R1475+发电量计算【计算逻辑页】!T1474-结论【关键目标】!$C$28))</f>
        <v>32.709768000000004</v>
      </c>
      <c r="V1475" s="5">
        <f t="shared" si="211"/>
        <v>11.448418800000001</v>
      </c>
      <c r="W1475" s="5">
        <f t="shared" si="212"/>
        <v>23.161786720800002</v>
      </c>
      <c r="X1475" s="5">
        <f t="shared" si="206"/>
        <v>0</v>
      </c>
    </row>
    <row r="1476" spans="1:24" x14ac:dyDescent="0.15">
      <c r="A1476" s="7">
        <v>1475</v>
      </c>
      <c r="B1476" s="7">
        <v>3</v>
      </c>
      <c r="C1476" s="7">
        <v>3</v>
      </c>
      <c r="D1476" s="7">
        <v>11</v>
      </c>
      <c r="E1476" s="7">
        <v>62</v>
      </c>
      <c r="F1476" s="7">
        <v>1</v>
      </c>
      <c r="G1476" s="7">
        <v>499.9</v>
      </c>
      <c r="H1476" s="7">
        <f t="shared" si="207"/>
        <v>5</v>
      </c>
      <c r="I1476" s="16">
        <f t="shared" si="208"/>
        <v>44988</v>
      </c>
      <c r="J1476" s="17">
        <v>1.2267999999999999</v>
      </c>
      <c r="K1476" s="18">
        <f>G1476*结论【关键目标】!C$27*0.7735*0.001</f>
        <v>46.400718000000005</v>
      </c>
      <c r="L1476" s="5">
        <v>-5175.7162040000003</v>
      </c>
      <c r="M1476" s="5">
        <f>ABS(IF(L1476&lt;=0,L1476/耗电量关键数据!$B$6/1000,L1476/耗电量关键数据!$B$5/1000))</f>
        <v>2.0702864816000002</v>
      </c>
      <c r="N1476" s="5">
        <f>电气设备逐时使用率计算!H1452</f>
        <v>22.208055000000002</v>
      </c>
      <c r="O1476" s="5">
        <f>灯光逐时使用率计算!H1452</f>
        <v>11.844296</v>
      </c>
      <c r="P1476" s="19">
        <f t="shared" si="209"/>
        <v>36.122637481600002</v>
      </c>
      <c r="Q1476" s="19">
        <f t="shared" si="213"/>
        <v>36.122637481600002</v>
      </c>
      <c r="R1476" s="20">
        <f t="shared" si="210"/>
        <v>10.278080518400003</v>
      </c>
      <c r="S1476" s="20">
        <f t="shared" si="214"/>
        <v>0</v>
      </c>
      <c r="T1476" s="20">
        <f>IF((T1475+R1476)&lt;0,0,IF((T1475+R1476)&gt;结论【关键目标】!C$28,结论【关键目标】!C$28,T1475+R1476))</f>
        <v>22</v>
      </c>
      <c r="U1476" s="19">
        <f>IF((T1475+R1476)&lt;结论【关键目标】!$C$28,0,(发电量计算【计算逻辑页】!R1476+发电量计算【计算逻辑页】!T1475-结论【关键目标】!$C$28))</f>
        <v>10.278080518400003</v>
      </c>
      <c r="V1476" s="5">
        <f t="shared" si="211"/>
        <v>3.5973281814400009</v>
      </c>
      <c r="W1476" s="5">
        <f t="shared" si="212"/>
        <v>44.315251662426881</v>
      </c>
      <c r="X1476" s="5">
        <f t="shared" ref="X1476:X1539" si="215">(J1476-0.35)*IF(T1476&gt;S1476,S1476,T1476)</f>
        <v>0</v>
      </c>
    </row>
    <row r="1477" spans="1:24" x14ac:dyDescent="0.15">
      <c r="A1477" s="7">
        <v>1476</v>
      </c>
      <c r="B1477" s="7">
        <v>3</v>
      </c>
      <c r="C1477" s="7">
        <v>3</v>
      </c>
      <c r="D1477" s="7">
        <v>12</v>
      </c>
      <c r="E1477" s="7">
        <v>62</v>
      </c>
      <c r="F1477" s="7">
        <v>3.3</v>
      </c>
      <c r="G1477" s="7">
        <v>552</v>
      </c>
      <c r="H1477" s="7">
        <f t="shared" si="207"/>
        <v>5</v>
      </c>
      <c r="I1477" s="16">
        <f t="shared" si="208"/>
        <v>44988</v>
      </c>
      <c r="J1477" s="17">
        <v>1.2267999999999999</v>
      </c>
      <c r="K1477" s="18">
        <f>G1477*结论【关键目标】!C$27*0.7735*0.001</f>
        <v>51.236640000000001</v>
      </c>
      <c r="L1477" s="5">
        <v>-1147.3211180000001</v>
      </c>
      <c r="M1477" s="5">
        <f>ABS(IF(L1477&lt;=0,L1477/耗电量关键数据!$B$6/1000,L1477/耗电量关键数据!$B$5/1000))</f>
        <v>0.45892844720000003</v>
      </c>
      <c r="N1477" s="5">
        <f>电气设备逐时使用率计算!H1453</f>
        <v>11.688450000000001</v>
      </c>
      <c r="O1477" s="5">
        <f>灯光逐时使用率计算!H1453</f>
        <v>9.9741440000000008</v>
      </c>
      <c r="P1477" s="19">
        <f t="shared" si="209"/>
        <v>22.1215224472</v>
      </c>
      <c r="Q1477" s="19">
        <f t="shared" si="213"/>
        <v>22.1215224472</v>
      </c>
      <c r="R1477" s="20">
        <f t="shared" si="210"/>
        <v>29.115117552800001</v>
      </c>
      <c r="S1477" s="20">
        <f t="shared" si="214"/>
        <v>0</v>
      </c>
      <c r="T1477" s="20">
        <f>IF((T1476+R1477)&lt;0,0,IF((T1476+R1477)&gt;结论【关键目标】!C$28,结论【关键目标】!C$28,T1476+R1477))</f>
        <v>22</v>
      </c>
      <c r="U1477" s="19">
        <f>IF((T1476+R1477)&lt;结论【关键目标】!$C$28,0,(发电量计算【计算逻辑页】!R1477+发电量计算【计算逻辑页】!T1476-结论【关键目标】!$C$28))</f>
        <v>29.115117552800001</v>
      </c>
      <c r="V1477" s="5">
        <f t="shared" si="211"/>
        <v>10.19029114348</v>
      </c>
      <c r="W1477" s="5">
        <f t="shared" si="212"/>
        <v>27.138683738224959</v>
      </c>
      <c r="X1477" s="5">
        <f t="shared" si="215"/>
        <v>0</v>
      </c>
    </row>
    <row r="1478" spans="1:24" x14ac:dyDescent="0.15">
      <c r="A1478" s="7">
        <v>1477</v>
      </c>
      <c r="B1478" s="7">
        <v>3</v>
      </c>
      <c r="C1478" s="7">
        <v>3</v>
      </c>
      <c r="D1478" s="7">
        <v>13</v>
      </c>
      <c r="E1478" s="7">
        <v>62</v>
      </c>
      <c r="F1478" s="7">
        <v>5</v>
      </c>
      <c r="G1478" s="7">
        <v>587.29999999999995</v>
      </c>
      <c r="H1478" s="7">
        <f t="shared" si="207"/>
        <v>5</v>
      </c>
      <c r="I1478" s="16">
        <f t="shared" si="208"/>
        <v>44988</v>
      </c>
      <c r="J1478" s="17">
        <v>1.2267999999999999</v>
      </c>
      <c r="K1478" s="18">
        <f>G1478*结论【关键目标】!C$27*0.7735*0.001</f>
        <v>54.513185999999997</v>
      </c>
      <c r="L1478" s="5">
        <v>0</v>
      </c>
      <c r="M1478" s="5">
        <f>ABS(IF(L1478&lt;=0,L1478/耗电量关键数据!$B$6/1000,L1478/耗电量关键数据!$B$5/1000))</f>
        <v>0</v>
      </c>
      <c r="N1478" s="5">
        <f>电气设备逐时使用率计算!H1454</f>
        <v>11.688450000000001</v>
      </c>
      <c r="O1478" s="5">
        <f>灯光逐时使用率计算!H1454</f>
        <v>9.9741440000000008</v>
      </c>
      <c r="P1478" s="19">
        <f t="shared" si="209"/>
        <v>21.662594000000002</v>
      </c>
      <c r="Q1478" s="19">
        <f t="shared" si="213"/>
        <v>21.662594000000002</v>
      </c>
      <c r="R1478" s="20">
        <f t="shared" si="210"/>
        <v>32.850591999999992</v>
      </c>
      <c r="S1478" s="20">
        <f t="shared" si="214"/>
        <v>0</v>
      </c>
      <c r="T1478" s="20">
        <f>IF((T1477+R1478)&lt;0,0,IF((T1477+R1478)&gt;结论【关键目标】!C$28,结论【关键目标】!C$28,T1477+R1478))</f>
        <v>22</v>
      </c>
      <c r="U1478" s="19">
        <f>IF((T1477+R1478)&lt;结论【关键目标】!$C$28,0,(发电量计算【计算逻辑页】!R1478+发电量计算【计算逻辑页】!T1477-结论【关键目标】!$C$28))</f>
        <v>32.850591999999992</v>
      </c>
      <c r="V1478" s="5">
        <f t="shared" si="211"/>
        <v>11.497707199999997</v>
      </c>
      <c r="W1478" s="5">
        <f t="shared" si="212"/>
        <v>26.5756703192</v>
      </c>
      <c r="X1478" s="5">
        <f t="shared" si="215"/>
        <v>0</v>
      </c>
    </row>
    <row r="1479" spans="1:24" x14ac:dyDescent="0.15">
      <c r="A1479" s="7">
        <v>1478</v>
      </c>
      <c r="B1479" s="7">
        <v>3</v>
      </c>
      <c r="C1479" s="7">
        <v>3</v>
      </c>
      <c r="D1479" s="7">
        <v>14</v>
      </c>
      <c r="E1479" s="7">
        <v>62</v>
      </c>
      <c r="F1479" s="7">
        <v>6</v>
      </c>
      <c r="G1479" s="7">
        <v>503</v>
      </c>
      <c r="H1479" s="7">
        <f t="shared" si="207"/>
        <v>5</v>
      </c>
      <c r="I1479" s="16">
        <f t="shared" si="208"/>
        <v>44988</v>
      </c>
      <c r="J1479" s="17">
        <v>1.2267999999999999</v>
      </c>
      <c r="K1479" s="18">
        <f>G1479*结论【关键目标】!C$27*0.7735*0.001</f>
        <v>46.688459999999999</v>
      </c>
      <c r="L1479" s="5">
        <v>0</v>
      </c>
      <c r="M1479" s="5">
        <f>ABS(IF(L1479&lt;=0,L1479/耗电量关键数据!$B$6/1000,L1479/耗电量关键数据!$B$5/1000))</f>
        <v>0</v>
      </c>
      <c r="N1479" s="5">
        <f>电气设备逐时使用率计算!H1455</f>
        <v>22.208055000000002</v>
      </c>
      <c r="O1479" s="5">
        <f>灯光逐时使用率计算!H1455</f>
        <v>11.844296</v>
      </c>
      <c r="P1479" s="19">
        <f t="shared" si="209"/>
        <v>34.052351000000002</v>
      </c>
      <c r="Q1479" s="19">
        <f t="shared" si="213"/>
        <v>34.052351000000002</v>
      </c>
      <c r="R1479" s="20">
        <f t="shared" si="210"/>
        <v>12.636108999999998</v>
      </c>
      <c r="S1479" s="20">
        <f t="shared" si="214"/>
        <v>0</v>
      </c>
      <c r="T1479" s="20">
        <f>IF((T1478+R1479)&lt;0,0,IF((T1478+R1479)&gt;结论【关键目标】!C$28,结论【关键目标】!C$28,T1478+R1479))</f>
        <v>22</v>
      </c>
      <c r="U1479" s="19">
        <f>IF((T1478+R1479)&lt;结论【关键目标】!$C$28,0,(发电量计算【计算逻辑页】!R1479+发电量计算【计算逻辑页】!T1478-结论【关键目标】!$C$28))</f>
        <v>12.636108999999998</v>
      </c>
      <c r="V1479" s="5">
        <f t="shared" si="211"/>
        <v>4.4226381499999992</v>
      </c>
      <c r="W1479" s="5">
        <f t="shared" si="212"/>
        <v>41.775424206799997</v>
      </c>
      <c r="X1479" s="5">
        <f t="shared" si="215"/>
        <v>0</v>
      </c>
    </row>
    <row r="1480" spans="1:24" x14ac:dyDescent="0.15">
      <c r="A1480" s="7">
        <v>1479</v>
      </c>
      <c r="B1480" s="7">
        <v>3</v>
      </c>
      <c r="C1480" s="7">
        <v>3</v>
      </c>
      <c r="D1480" s="7">
        <v>15</v>
      </c>
      <c r="E1480" s="7">
        <v>62</v>
      </c>
      <c r="F1480" s="7">
        <v>5.4</v>
      </c>
      <c r="G1480" s="7">
        <v>345.5</v>
      </c>
      <c r="H1480" s="7">
        <f t="shared" si="207"/>
        <v>5</v>
      </c>
      <c r="I1480" s="16">
        <f t="shared" si="208"/>
        <v>44988</v>
      </c>
      <c r="J1480" s="17">
        <v>1.2267999999999999</v>
      </c>
      <c r="K1480" s="18">
        <f>G1480*结论【关键目标】!C$27*0.7735*0.001</f>
        <v>32.069310000000002</v>
      </c>
      <c r="L1480" s="5">
        <v>-1004.306034</v>
      </c>
      <c r="M1480" s="5">
        <f>ABS(IF(L1480&lt;=0,L1480/耗电量关键数据!$B$6/1000,L1480/耗电量关键数据!$B$5/1000))</f>
        <v>0.40172241359999999</v>
      </c>
      <c r="N1480" s="5">
        <f>电气设备逐时使用率计算!H1456</f>
        <v>22.208055000000002</v>
      </c>
      <c r="O1480" s="5">
        <f>灯光逐时使用率计算!H1456</f>
        <v>11.844296</v>
      </c>
      <c r="P1480" s="19">
        <f t="shared" si="209"/>
        <v>34.4540734136</v>
      </c>
      <c r="Q1480" s="19">
        <f t="shared" si="213"/>
        <v>34.4540734136</v>
      </c>
      <c r="R1480" s="20">
        <f t="shared" si="210"/>
        <v>-2.3847634135999982</v>
      </c>
      <c r="S1480" s="20">
        <f t="shared" si="214"/>
        <v>2.3847634135999982</v>
      </c>
      <c r="T1480" s="20">
        <f>IF((T1479+R1480)&lt;0,0,IF((T1479+R1480)&gt;结论【关键目标】!C$28,结论【关键目标】!C$28,T1479+R1480))</f>
        <v>19.615236586400002</v>
      </c>
      <c r="U1480" s="19">
        <f>IF((T1479+R1480)&lt;结论【关键目标】!$C$28,0,(发电量计算【计算逻辑页】!R1480+发电量计算【计算逻辑页】!T1479-结论【关键目标】!$C$28))</f>
        <v>0</v>
      </c>
      <c r="V1480" s="5">
        <f t="shared" si="211"/>
        <v>0</v>
      </c>
      <c r="W1480" s="5">
        <f t="shared" si="212"/>
        <v>39.342629508000002</v>
      </c>
      <c r="X1480" s="5">
        <f t="shared" si="215"/>
        <v>2.0909605610444784</v>
      </c>
    </row>
    <row r="1481" spans="1:24" x14ac:dyDescent="0.15">
      <c r="A1481" s="7">
        <v>1480</v>
      </c>
      <c r="B1481" s="7">
        <v>3</v>
      </c>
      <c r="C1481" s="7">
        <v>3</v>
      </c>
      <c r="D1481" s="7">
        <v>16</v>
      </c>
      <c r="E1481" s="7">
        <v>62</v>
      </c>
      <c r="F1481" s="7">
        <v>6</v>
      </c>
      <c r="G1481" s="7">
        <v>183.7</v>
      </c>
      <c r="H1481" s="7">
        <f t="shared" si="207"/>
        <v>5</v>
      </c>
      <c r="I1481" s="16">
        <f t="shared" si="208"/>
        <v>44988</v>
      </c>
      <c r="J1481" s="17">
        <v>0.70809999999999995</v>
      </c>
      <c r="K1481" s="18">
        <f>G1481*结论【关键目标】!C$27*0.7735*0.001</f>
        <v>17.051034000000001</v>
      </c>
      <c r="L1481" s="5">
        <v>-5387.7285910000001</v>
      </c>
      <c r="M1481" s="5">
        <f>ABS(IF(L1481&lt;=0,L1481/耗电量关键数据!$B$6/1000,L1481/耗电量关键数据!$B$5/1000))</f>
        <v>2.1550914364000002</v>
      </c>
      <c r="N1481" s="5">
        <f>电气设备逐时使用率计算!H1457</f>
        <v>22.208055000000002</v>
      </c>
      <c r="O1481" s="5">
        <f>灯光逐时使用率计算!H1457</f>
        <v>11.844296</v>
      </c>
      <c r="P1481" s="19">
        <f t="shared" si="209"/>
        <v>36.207442436400001</v>
      </c>
      <c r="Q1481" s="19">
        <f t="shared" si="213"/>
        <v>0</v>
      </c>
      <c r="R1481" s="20">
        <f t="shared" si="210"/>
        <v>17.051034000000001</v>
      </c>
      <c r="S1481" s="20">
        <f t="shared" si="214"/>
        <v>0</v>
      </c>
      <c r="T1481" s="20">
        <f>IF((T1480+R1481)&lt;0,0,IF((T1480+R1481)&gt;结论【关键目标】!C$28,结论【关键目标】!C$28,T1480+R1481))</f>
        <v>22</v>
      </c>
      <c r="U1481" s="19">
        <f>IF((T1480+R1481)&lt;结论【关键目标】!$C$28,0,(发电量计算【计算逻辑页】!R1481+发电量计算【计算逻辑页】!T1480-结论【关键目标】!$C$28))</f>
        <v>14.666270586400003</v>
      </c>
      <c r="V1481" s="5">
        <f t="shared" si="211"/>
        <v>5.1331947052400011</v>
      </c>
      <c r="W1481" s="5">
        <f t="shared" si="212"/>
        <v>12.0738371754</v>
      </c>
      <c r="X1481" s="5">
        <f t="shared" si="215"/>
        <v>0</v>
      </c>
    </row>
    <row r="1482" spans="1:24" x14ac:dyDescent="0.15">
      <c r="A1482" s="7">
        <v>1481</v>
      </c>
      <c r="B1482" s="7">
        <v>3</v>
      </c>
      <c r="C1482" s="7">
        <v>3</v>
      </c>
      <c r="D1482" s="7">
        <v>17</v>
      </c>
      <c r="E1482" s="7">
        <v>62</v>
      </c>
      <c r="F1482" s="7">
        <v>5</v>
      </c>
      <c r="G1482" s="7">
        <v>17.2</v>
      </c>
      <c r="H1482" s="7">
        <f t="shared" si="207"/>
        <v>5</v>
      </c>
      <c r="I1482" s="16">
        <f t="shared" si="208"/>
        <v>44988</v>
      </c>
      <c r="J1482" s="17">
        <v>0.70809999999999995</v>
      </c>
      <c r="K1482" s="18">
        <f>G1482*结论【关键目标】!C$27*0.7735*0.001</f>
        <v>1.5965039999999999</v>
      </c>
      <c r="L1482" s="5">
        <v>-10805.32789</v>
      </c>
      <c r="M1482" s="5">
        <f>ABS(IF(L1482&lt;=0,L1482/耗电量关键数据!$B$6/1000,L1482/耗电量关键数据!$B$5/1000))</f>
        <v>4.3221311560000002</v>
      </c>
      <c r="N1482" s="5">
        <f>电气设备逐时使用率计算!H1458</f>
        <v>22.208055000000002</v>
      </c>
      <c r="O1482" s="5">
        <f>灯光逐时使用率计算!H1458</f>
        <v>11.844296</v>
      </c>
      <c r="P1482" s="19">
        <f t="shared" si="209"/>
        <v>38.374482155999999</v>
      </c>
      <c r="Q1482" s="19">
        <f t="shared" si="213"/>
        <v>0</v>
      </c>
      <c r="R1482" s="20">
        <f t="shared" si="210"/>
        <v>1.5965039999999999</v>
      </c>
      <c r="S1482" s="20">
        <f t="shared" si="214"/>
        <v>0</v>
      </c>
      <c r="T1482" s="20">
        <f>IF((T1481+R1482)&lt;0,0,IF((T1481+R1482)&gt;结论【关键目标】!C$28,结论【关键目标】!C$28,T1481+R1482))</f>
        <v>22</v>
      </c>
      <c r="U1482" s="19">
        <f>IF((T1481+R1482)&lt;结论【关键目标】!$C$28,0,(发电量计算【计算逻辑页】!R1482+发电量计算【计算逻辑页】!T1481-结论【关键目标】!$C$28))</f>
        <v>1.5965039999999995</v>
      </c>
      <c r="V1482" s="5">
        <f t="shared" si="211"/>
        <v>0.55877639999999973</v>
      </c>
      <c r="W1482" s="5">
        <f t="shared" si="212"/>
        <v>1.1304844823999998</v>
      </c>
      <c r="X1482" s="5">
        <f t="shared" si="215"/>
        <v>0</v>
      </c>
    </row>
    <row r="1483" spans="1:24" x14ac:dyDescent="0.15">
      <c r="A1483" s="7">
        <v>1482</v>
      </c>
      <c r="B1483" s="7">
        <v>3</v>
      </c>
      <c r="C1483" s="7">
        <v>3</v>
      </c>
      <c r="D1483" s="7">
        <v>18</v>
      </c>
      <c r="E1483" s="7">
        <v>62</v>
      </c>
      <c r="F1483" s="7">
        <v>5</v>
      </c>
      <c r="G1483" s="7">
        <v>0</v>
      </c>
      <c r="H1483" s="7">
        <f t="shared" si="207"/>
        <v>5</v>
      </c>
      <c r="I1483" s="16">
        <f t="shared" si="208"/>
        <v>44988</v>
      </c>
      <c r="J1483" s="17">
        <v>0.70809999999999995</v>
      </c>
      <c r="K1483" s="18">
        <f>G1483*结论【关键目标】!C$27*0.7735*0.001</f>
        <v>0</v>
      </c>
      <c r="L1483" s="5">
        <v>-15155.926869999999</v>
      </c>
      <c r="M1483" s="5">
        <f>ABS(IF(L1483&lt;=0,L1483/耗电量关键数据!$B$6/1000,L1483/耗电量关键数据!$B$5/1000))</f>
        <v>6.0623707479999993</v>
      </c>
      <c r="N1483" s="5">
        <f>电气设备逐时使用率计算!H1459</f>
        <v>7.0130699999999999</v>
      </c>
      <c r="O1483" s="5">
        <f>灯光逐时使用率计算!H1459</f>
        <v>3.7403040000000001</v>
      </c>
      <c r="P1483" s="19">
        <f t="shared" si="209"/>
        <v>16.815744748</v>
      </c>
      <c r="Q1483" s="19">
        <f t="shared" si="213"/>
        <v>0</v>
      </c>
      <c r="R1483" s="20">
        <f t="shared" si="210"/>
        <v>0</v>
      </c>
      <c r="S1483" s="20">
        <f t="shared" si="214"/>
        <v>0</v>
      </c>
      <c r="T1483" s="20">
        <f>IF((T1482+R1483)&lt;0,0,IF((T1482+R1483)&gt;结论【关键目标】!C$28,结论【关键目标】!C$28,T1482+R1483))</f>
        <v>22</v>
      </c>
      <c r="U1483" s="19">
        <f>IF((T1482+R1483)&lt;结论【关键目标】!$C$28,0,(发电量计算【计算逻辑页】!R1483+发电量计算【计算逻辑页】!T1482-结论【关键目标】!$C$28))</f>
        <v>0</v>
      </c>
      <c r="V1483" s="5">
        <f t="shared" si="211"/>
        <v>0</v>
      </c>
      <c r="W1483" s="5">
        <f t="shared" si="212"/>
        <v>0</v>
      </c>
      <c r="X1483" s="5">
        <f t="shared" si="215"/>
        <v>0</v>
      </c>
    </row>
    <row r="1484" spans="1:24" x14ac:dyDescent="0.15">
      <c r="A1484" s="7">
        <v>1483</v>
      </c>
      <c r="B1484" s="7">
        <v>3</v>
      </c>
      <c r="C1484" s="7">
        <v>3</v>
      </c>
      <c r="D1484" s="7">
        <v>19</v>
      </c>
      <c r="E1484" s="7">
        <v>62</v>
      </c>
      <c r="F1484" s="7">
        <v>4</v>
      </c>
      <c r="G1484" s="7">
        <v>0</v>
      </c>
      <c r="H1484" s="7">
        <f t="shared" si="207"/>
        <v>5</v>
      </c>
      <c r="I1484" s="16">
        <f t="shared" si="208"/>
        <v>44988</v>
      </c>
      <c r="J1484" s="17">
        <v>1.2267999999999999</v>
      </c>
      <c r="K1484" s="18">
        <f>G1484*结论【关键目标】!C$27*0.7735*0.001</f>
        <v>0</v>
      </c>
      <c r="L1484" s="5">
        <v>-15721.15034</v>
      </c>
      <c r="M1484" s="5">
        <f>ABS(IF(L1484&lt;=0,L1484/耗电量关键数据!$B$6/1000,L1484/耗电量关键数据!$B$5/1000))</f>
        <v>6.2884601359999994</v>
      </c>
      <c r="N1484" s="5">
        <f>电气设备逐时使用率计算!H1460</f>
        <v>7.0130699999999999</v>
      </c>
      <c r="O1484" s="5">
        <f>灯光逐时使用率计算!H1460</f>
        <v>3.7403040000000001</v>
      </c>
      <c r="P1484" s="19">
        <f t="shared" si="209"/>
        <v>17.041834135999999</v>
      </c>
      <c r="Q1484" s="19">
        <f t="shared" si="213"/>
        <v>17.041834135999999</v>
      </c>
      <c r="R1484" s="20">
        <f t="shared" si="210"/>
        <v>-17.041834135999999</v>
      </c>
      <c r="S1484" s="20">
        <f t="shared" si="214"/>
        <v>17.041834135999999</v>
      </c>
      <c r="T1484" s="20">
        <f>IF((T1483+R1484)&lt;0,0,IF((T1483+R1484)&gt;结论【关键目标】!C$28,结论【关键目标】!C$28,T1483+R1484))</f>
        <v>4.9581658640000015</v>
      </c>
      <c r="U1484" s="19">
        <f>IF((T1483+R1484)&lt;结论【关键目标】!$C$28,0,(发电量计算【计算逻辑页】!R1484+发电量计算【计算逻辑页】!T1483-结论【关键目标】!$C$28))</f>
        <v>0</v>
      </c>
      <c r="V1484" s="5">
        <f t="shared" si="211"/>
        <v>0</v>
      </c>
      <c r="W1484" s="5">
        <f t="shared" si="212"/>
        <v>0</v>
      </c>
      <c r="X1484" s="5">
        <f t="shared" si="215"/>
        <v>4.3473198295552011</v>
      </c>
    </row>
    <row r="1485" spans="1:24" x14ac:dyDescent="0.15">
      <c r="A1485" s="7">
        <v>1484</v>
      </c>
      <c r="B1485" s="7">
        <v>3</v>
      </c>
      <c r="C1485" s="7">
        <v>3</v>
      </c>
      <c r="D1485" s="7">
        <v>20</v>
      </c>
      <c r="E1485" s="7">
        <v>62</v>
      </c>
      <c r="F1485" s="7">
        <v>2</v>
      </c>
      <c r="G1485" s="7">
        <v>0</v>
      </c>
      <c r="H1485" s="7">
        <f t="shared" si="207"/>
        <v>5</v>
      </c>
      <c r="I1485" s="16">
        <f t="shared" si="208"/>
        <v>44988</v>
      </c>
      <c r="J1485" s="17">
        <v>1.2267999999999999</v>
      </c>
      <c r="K1485" s="18">
        <f>G1485*结论【关键目标】!C$27*0.7735*0.001</f>
        <v>0</v>
      </c>
      <c r="L1485" s="5">
        <v>-17935.396860000001</v>
      </c>
      <c r="M1485" s="5">
        <f>ABS(IF(L1485&lt;=0,L1485/耗电量关键数据!$B$6/1000,L1485/耗电量关键数据!$B$5/1000))</f>
        <v>7.1741587440000005</v>
      </c>
      <c r="N1485" s="5">
        <f>电气设备逐时使用率计算!H1461</f>
        <v>1.1688450000000001</v>
      </c>
      <c r="O1485" s="5">
        <f>灯光逐时使用率计算!H1461</f>
        <v>0.37403039999999999</v>
      </c>
      <c r="P1485" s="19">
        <f t="shared" si="209"/>
        <v>8.7170341440000012</v>
      </c>
      <c r="Q1485" s="19">
        <f t="shared" si="213"/>
        <v>8.7170341440000012</v>
      </c>
      <c r="R1485" s="20">
        <f t="shared" si="210"/>
        <v>-8.7170341440000012</v>
      </c>
      <c r="S1485" s="20">
        <f t="shared" si="214"/>
        <v>8.7170341440000012</v>
      </c>
      <c r="T1485" s="20">
        <f>IF((T1484+R1485)&lt;0,0,IF((T1484+R1485)&gt;结论【关键目标】!C$28,结论【关键目标】!C$28,T1484+R1485))</f>
        <v>0</v>
      </c>
      <c r="U1485" s="19">
        <f>IF((T1484+R1485)&lt;结论【关键目标】!$C$28,0,(发电量计算【计算逻辑页】!R1485+发电量计算【计算逻辑页】!T1484-结论【关键目标】!$C$28))</f>
        <v>0</v>
      </c>
      <c r="V1485" s="5">
        <f t="shared" si="211"/>
        <v>0</v>
      </c>
      <c r="W1485" s="5">
        <f t="shared" si="212"/>
        <v>0</v>
      </c>
      <c r="X1485" s="5">
        <f t="shared" si="215"/>
        <v>0</v>
      </c>
    </row>
    <row r="1486" spans="1:24" x14ac:dyDescent="0.15">
      <c r="A1486" s="7">
        <v>1485</v>
      </c>
      <c r="B1486" s="7">
        <v>3</v>
      </c>
      <c r="C1486" s="7">
        <v>3</v>
      </c>
      <c r="D1486" s="7">
        <v>21</v>
      </c>
      <c r="E1486" s="7">
        <v>62</v>
      </c>
      <c r="F1486" s="7">
        <v>1.4</v>
      </c>
      <c r="G1486" s="7">
        <v>0</v>
      </c>
      <c r="H1486" s="7">
        <f t="shared" si="207"/>
        <v>5</v>
      </c>
      <c r="I1486" s="16">
        <f t="shared" si="208"/>
        <v>44988</v>
      </c>
      <c r="J1486" s="17">
        <v>1.2267999999999999</v>
      </c>
      <c r="K1486" s="18">
        <f>G1486*结论【关键目标】!C$27*0.7735*0.001</f>
        <v>0</v>
      </c>
      <c r="L1486" s="5">
        <v>-19706.79408</v>
      </c>
      <c r="M1486" s="5">
        <f>ABS(IF(L1486&lt;=0,L1486/耗电量关键数据!$B$6/1000,L1486/耗电量关键数据!$B$5/1000))</f>
        <v>7.8827176320000003</v>
      </c>
      <c r="N1486" s="5">
        <f>电气设备逐时使用率计算!H1462</f>
        <v>1.1688450000000001</v>
      </c>
      <c r="O1486" s="5">
        <f>灯光逐时使用率计算!H1462</f>
        <v>0.37403039999999999</v>
      </c>
      <c r="P1486" s="19">
        <f t="shared" si="209"/>
        <v>9.4255930320000001</v>
      </c>
      <c r="Q1486" s="19">
        <f t="shared" si="213"/>
        <v>9.4255930320000001</v>
      </c>
      <c r="R1486" s="20">
        <f t="shared" si="210"/>
        <v>-9.4255930320000001</v>
      </c>
      <c r="S1486" s="20">
        <f t="shared" si="214"/>
        <v>9.4255930320000001</v>
      </c>
      <c r="T1486" s="20">
        <f>IF((T1485+R1486)&lt;0,0,IF((T1485+R1486)&gt;结论【关键目标】!C$28,结论【关键目标】!C$28,T1485+R1486))</f>
        <v>0</v>
      </c>
      <c r="U1486" s="19">
        <f>IF((T1485+R1486)&lt;结论【关键目标】!$C$28,0,(发电量计算【计算逻辑页】!R1486+发电量计算【计算逻辑页】!T1485-结论【关键目标】!$C$28))</f>
        <v>0</v>
      </c>
      <c r="V1486" s="5">
        <f t="shared" si="211"/>
        <v>0</v>
      </c>
      <c r="W1486" s="5">
        <f t="shared" si="212"/>
        <v>0</v>
      </c>
      <c r="X1486" s="5">
        <f t="shared" si="215"/>
        <v>0</v>
      </c>
    </row>
    <row r="1487" spans="1:24" x14ac:dyDescent="0.15">
      <c r="A1487" s="7">
        <v>1486</v>
      </c>
      <c r="B1487" s="7">
        <v>3</v>
      </c>
      <c r="C1487" s="7">
        <v>3</v>
      </c>
      <c r="D1487" s="7">
        <v>22</v>
      </c>
      <c r="E1487" s="7">
        <v>62</v>
      </c>
      <c r="F1487" s="7">
        <v>0</v>
      </c>
      <c r="G1487" s="7">
        <v>0</v>
      </c>
      <c r="H1487" s="7">
        <f t="shared" si="207"/>
        <v>5</v>
      </c>
      <c r="I1487" s="16">
        <f t="shared" si="208"/>
        <v>44988</v>
      </c>
      <c r="J1487" s="17">
        <v>0.70809999999999995</v>
      </c>
      <c r="K1487" s="18">
        <f>G1487*结论【关键目标】!C$27*0.7735*0.001</f>
        <v>0</v>
      </c>
      <c r="L1487" s="5">
        <v>-21139.875479999999</v>
      </c>
      <c r="M1487" s="5">
        <f>ABS(IF(L1487&lt;=0,L1487/耗电量关键数据!$B$6/1000,L1487/耗电量关键数据!$B$5/1000))</f>
        <v>8.4559501919999995</v>
      </c>
      <c r="N1487" s="5">
        <f>电气设备逐时使用率计算!H1463</f>
        <v>1.1688450000000001</v>
      </c>
      <c r="O1487" s="5">
        <f>灯光逐时使用率计算!H1463</f>
        <v>0.37403039999999999</v>
      </c>
      <c r="P1487" s="19">
        <f t="shared" si="209"/>
        <v>9.9988255920000011</v>
      </c>
      <c r="Q1487" s="19">
        <f t="shared" si="213"/>
        <v>0</v>
      </c>
      <c r="R1487" s="20">
        <f t="shared" si="210"/>
        <v>0</v>
      </c>
      <c r="S1487" s="20">
        <f t="shared" si="214"/>
        <v>0</v>
      </c>
      <c r="T1487" s="20">
        <f>IF((T1486+R1487)&lt;0,0,IF((T1486+R1487)&gt;结论【关键目标】!C$28,结论【关键目标】!C$28,T1486+R1487))</f>
        <v>0</v>
      </c>
      <c r="U1487" s="19">
        <f>IF((T1486+R1487)&lt;结论【关键目标】!$C$28,0,(发电量计算【计算逻辑页】!R1487+发电量计算【计算逻辑页】!T1486-结论【关键目标】!$C$28))</f>
        <v>0</v>
      </c>
      <c r="V1487" s="5">
        <f t="shared" si="211"/>
        <v>0</v>
      </c>
      <c r="W1487" s="5">
        <f t="shared" si="212"/>
        <v>0</v>
      </c>
      <c r="X1487" s="5">
        <f t="shared" si="215"/>
        <v>0</v>
      </c>
    </row>
    <row r="1488" spans="1:24" x14ac:dyDescent="0.15">
      <c r="A1488" s="7">
        <v>1487</v>
      </c>
      <c r="B1488" s="7">
        <v>3</v>
      </c>
      <c r="C1488" s="7">
        <v>3</v>
      </c>
      <c r="D1488" s="7">
        <v>23</v>
      </c>
      <c r="E1488" s="7">
        <v>62</v>
      </c>
      <c r="F1488" s="7">
        <v>-1</v>
      </c>
      <c r="G1488" s="7">
        <v>0</v>
      </c>
      <c r="H1488" s="7">
        <f t="shared" si="207"/>
        <v>5</v>
      </c>
      <c r="I1488" s="16">
        <f t="shared" si="208"/>
        <v>44988</v>
      </c>
      <c r="J1488" s="17">
        <v>0.70809999999999995</v>
      </c>
      <c r="K1488" s="18">
        <f>G1488*结论【关键目标】!C$27*0.7735*0.001</f>
        <v>0</v>
      </c>
      <c r="L1488" s="5">
        <v>-22883.370370000001</v>
      </c>
      <c r="M1488" s="5">
        <f>ABS(IF(L1488&lt;=0,L1488/耗电量关键数据!$B$6/1000,L1488/耗电量关键数据!$B$5/1000))</f>
        <v>9.153348148000001</v>
      </c>
      <c r="N1488" s="5">
        <f>电气设备逐时使用率计算!H1464</f>
        <v>1.1688450000000001</v>
      </c>
      <c r="O1488" s="5">
        <f>灯光逐时使用率计算!H1464</f>
        <v>0.37403039999999999</v>
      </c>
      <c r="P1488" s="19">
        <f t="shared" si="209"/>
        <v>10.696223548000001</v>
      </c>
      <c r="Q1488" s="19">
        <f t="shared" si="213"/>
        <v>0</v>
      </c>
      <c r="R1488" s="20">
        <f t="shared" si="210"/>
        <v>0</v>
      </c>
      <c r="S1488" s="20">
        <f t="shared" si="214"/>
        <v>0</v>
      </c>
      <c r="T1488" s="20">
        <f>IF((T1487+R1488)&lt;0,0,IF((T1487+R1488)&gt;结论【关键目标】!C$28,结论【关键目标】!C$28,T1487+R1488))</f>
        <v>0</v>
      </c>
      <c r="U1488" s="19">
        <f>IF((T1487+R1488)&lt;结论【关键目标】!$C$28,0,(发电量计算【计算逻辑页】!R1488+发电量计算【计算逻辑页】!T1487-结论【关键目标】!$C$28))</f>
        <v>0</v>
      </c>
      <c r="V1488" s="5">
        <f t="shared" si="211"/>
        <v>0</v>
      </c>
      <c r="W1488" s="5">
        <f t="shared" si="212"/>
        <v>0</v>
      </c>
      <c r="X1488" s="5">
        <f t="shared" si="215"/>
        <v>0</v>
      </c>
    </row>
    <row r="1489" spans="1:24" x14ac:dyDescent="0.15">
      <c r="A1489" s="7">
        <v>1488</v>
      </c>
      <c r="B1489" s="7">
        <v>3</v>
      </c>
      <c r="C1489" s="7">
        <v>3</v>
      </c>
      <c r="D1489" s="7">
        <v>24</v>
      </c>
      <c r="E1489" s="7">
        <v>62</v>
      </c>
      <c r="F1489" s="7">
        <v>-0.8</v>
      </c>
      <c r="G1489" s="7">
        <v>0</v>
      </c>
      <c r="H1489" s="7">
        <f t="shared" si="207"/>
        <v>5</v>
      </c>
      <c r="I1489" s="16">
        <f t="shared" si="208"/>
        <v>44988</v>
      </c>
      <c r="J1489" s="17">
        <v>0.2407</v>
      </c>
      <c r="K1489" s="18">
        <f>G1489*结论【关键目标】!C$27*0.7735*0.001</f>
        <v>0</v>
      </c>
      <c r="L1489" s="5">
        <v>-24408.928390000001</v>
      </c>
      <c r="M1489" s="5">
        <f>ABS(IF(L1489&lt;=0,L1489/耗电量关键数据!$B$6/1000,L1489/耗电量关键数据!$B$5/1000))</f>
        <v>9.7635713559999999</v>
      </c>
      <c r="N1489" s="5">
        <f>电气设备逐时使用率计算!H1465</f>
        <v>1.1688450000000001</v>
      </c>
      <c r="O1489" s="5">
        <f>灯光逐时使用率计算!H1465</f>
        <v>0.37403039999999999</v>
      </c>
      <c r="P1489" s="19">
        <f t="shared" si="209"/>
        <v>11.306446756000001</v>
      </c>
      <c r="Q1489" s="19">
        <f t="shared" si="213"/>
        <v>0</v>
      </c>
      <c r="R1489" s="20">
        <f t="shared" si="210"/>
        <v>0</v>
      </c>
      <c r="S1489" s="20">
        <f t="shared" si="214"/>
        <v>0</v>
      </c>
      <c r="T1489" s="20">
        <f>IF((T1488+R1489)&lt;0,0,IF((T1488+R1489)&gt;结论【关键目标】!C$28,结论【关键目标】!C$28,T1488+R1489))</f>
        <v>0</v>
      </c>
      <c r="U1489" s="19">
        <f>IF((T1488+R1489)&lt;结论【关键目标】!$C$28,0,(发电量计算【计算逻辑页】!R1489+发电量计算【计算逻辑页】!T1488-结论【关键目标】!$C$28))</f>
        <v>0</v>
      </c>
      <c r="V1489" s="5">
        <f t="shared" si="211"/>
        <v>0</v>
      </c>
      <c r="W1489" s="5">
        <f t="shared" si="212"/>
        <v>0</v>
      </c>
      <c r="X1489" s="5">
        <f t="shared" si="215"/>
        <v>0</v>
      </c>
    </row>
    <row r="1490" spans="1:24" x14ac:dyDescent="0.15">
      <c r="A1490" s="7">
        <v>1489</v>
      </c>
      <c r="B1490" s="7">
        <v>3</v>
      </c>
      <c r="C1490" s="7">
        <v>4</v>
      </c>
      <c r="D1490" s="7">
        <v>1</v>
      </c>
      <c r="E1490" s="7">
        <v>63</v>
      </c>
      <c r="F1490" s="7">
        <v>-2</v>
      </c>
      <c r="G1490" s="7">
        <v>0</v>
      </c>
      <c r="H1490" s="7">
        <f t="shared" si="207"/>
        <v>6</v>
      </c>
      <c r="I1490" s="16">
        <f t="shared" si="208"/>
        <v>44989</v>
      </c>
      <c r="J1490" s="17">
        <v>0.2407</v>
      </c>
      <c r="K1490" s="18">
        <f>G1490*结论【关键目标】!C$27*0.7735*0.001</f>
        <v>0</v>
      </c>
      <c r="L1490" s="5">
        <v>-22284.081460000001</v>
      </c>
      <c r="M1490" s="5">
        <f>ABS(IF(L1490&lt;=0,L1490/耗电量关键数据!$B$6/1000,L1490/耗电量关键数据!$B$5/1000))</f>
        <v>8.9136325840000001</v>
      </c>
      <c r="N1490" s="19">
        <f>耗电量关键数据!$B$14</f>
        <v>1.1688450000000001</v>
      </c>
      <c r="O1490" s="19">
        <f>耗电量关键数据!$B$15</f>
        <v>0.37403039999999999</v>
      </c>
      <c r="P1490" s="19">
        <f t="shared" si="209"/>
        <v>10.456507984</v>
      </c>
      <c r="Q1490" s="19">
        <f t="shared" si="213"/>
        <v>0</v>
      </c>
      <c r="R1490" s="20">
        <f t="shared" si="210"/>
        <v>0</v>
      </c>
      <c r="S1490" s="20">
        <f t="shared" si="214"/>
        <v>0</v>
      </c>
      <c r="T1490" s="20">
        <f>IF((T1489+R1490)&lt;0,0,IF((T1489+R1490)&gt;结论【关键目标】!C$28,结论【关键目标】!C$28,T1489+R1490))</f>
        <v>0</v>
      </c>
      <c r="U1490" s="19">
        <f>IF((T1489+R1490)&lt;结论【关键目标】!$C$28,0,(发电量计算【计算逻辑页】!R1490+发电量计算【计算逻辑页】!T1489-结论【关键目标】!$C$28))</f>
        <v>0</v>
      </c>
      <c r="V1490" s="5">
        <f t="shared" si="211"/>
        <v>0</v>
      </c>
      <c r="W1490" s="5">
        <f t="shared" si="212"/>
        <v>0</v>
      </c>
      <c r="X1490" s="5">
        <f t="shared" si="215"/>
        <v>0</v>
      </c>
    </row>
    <row r="1491" spans="1:24" x14ac:dyDescent="0.15">
      <c r="A1491" s="7">
        <v>1490</v>
      </c>
      <c r="B1491" s="7">
        <v>3</v>
      </c>
      <c r="C1491" s="7">
        <v>4</v>
      </c>
      <c r="D1491" s="7">
        <v>2</v>
      </c>
      <c r="E1491" s="7">
        <v>63</v>
      </c>
      <c r="F1491" s="7">
        <v>-1.8</v>
      </c>
      <c r="G1491" s="7">
        <v>0</v>
      </c>
      <c r="H1491" s="7">
        <f t="shared" si="207"/>
        <v>6</v>
      </c>
      <c r="I1491" s="16">
        <f t="shared" si="208"/>
        <v>44989</v>
      </c>
      <c r="J1491" s="17">
        <v>0.2407</v>
      </c>
      <c r="K1491" s="18">
        <f>G1491*结论【关键目标】!C$27*0.7735*0.001</f>
        <v>0</v>
      </c>
      <c r="L1491" s="5">
        <v>-24241.783169999999</v>
      </c>
      <c r="M1491" s="5">
        <f>ABS(IF(L1491&lt;=0,L1491/耗电量关键数据!$B$6/1000,L1491/耗电量关键数据!$B$5/1000))</f>
        <v>9.6967132679999999</v>
      </c>
      <c r="N1491" s="19">
        <f>耗电量关键数据!$B$14</f>
        <v>1.1688450000000001</v>
      </c>
      <c r="O1491" s="19">
        <f>耗电量关键数据!$B$15</f>
        <v>0.37403039999999999</v>
      </c>
      <c r="P1491" s="19">
        <f t="shared" si="209"/>
        <v>11.239588668000001</v>
      </c>
      <c r="Q1491" s="19">
        <f t="shared" si="213"/>
        <v>0</v>
      </c>
      <c r="R1491" s="20">
        <f t="shared" si="210"/>
        <v>0</v>
      </c>
      <c r="S1491" s="20">
        <f t="shared" si="214"/>
        <v>0</v>
      </c>
      <c r="T1491" s="20">
        <f>IF((T1490+R1491)&lt;0,0,IF((T1490+R1491)&gt;结论【关键目标】!C$28,结论【关键目标】!C$28,T1490+R1491))</f>
        <v>0</v>
      </c>
      <c r="U1491" s="19">
        <f>IF((T1490+R1491)&lt;结论【关键目标】!$C$28,0,(发电量计算【计算逻辑页】!R1491+发电量计算【计算逻辑页】!T1490-结论【关键目标】!$C$28))</f>
        <v>0</v>
      </c>
      <c r="V1491" s="5">
        <f t="shared" si="211"/>
        <v>0</v>
      </c>
      <c r="W1491" s="5">
        <f t="shared" si="212"/>
        <v>0</v>
      </c>
      <c r="X1491" s="5">
        <f t="shared" si="215"/>
        <v>0</v>
      </c>
    </row>
    <row r="1492" spans="1:24" x14ac:dyDescent="0.15">
      <c r="A1492" s="7">
        <v>1491</v>
      </c>
      <c r="B1492" s="7">
        <v>3</v>
      </c>
      <c r="C1492" s="7">
        <v>4</v>
      </c>
      <c r="D1492" s="7">
        <v>3</v>
      </c>
      <c r="E1492" s="7">
        <v>63</v>
      </c>
      <c r="F1492" s="7">
        <v>-1.5</v>
      </c>
      <c r="G1492" s="7">
        <v>0</v>
      </c>
      <c r="H1492" s="7">
        <f t="shared" si="207"/>
        <v>6</v>
      </c>
      <c r="I1492" s="16">
        <f t="shared" si="208"/>
        <v>44989</v>
      </c>
      <c r="J1492" s="17">
        <v>0.2407</v>
      </c>
      <c r="K1492" s="18">
        <f>G1492*结论【关键目标】!C$27*0.7735*0.001</f>
        <v>0</v>
      </c>
      <c r="L1492" s="5">
        <v>-25893.535179999999</v>
      </c>
      <c r="M1492" s="5">
        <f>ABS(IF(L1492&lt;=0,L1492/耗电量关键数据!$B$6/1000,L1492/耗电量关键数据!$B$5/1000))</f>
        <v>10.357414071999999</v>
      </c>
      <c r="N1492" s="19">
        <f>耗电量关键数据!$B$14</f>
        <v>1.1688450000000001</v>
      </c>
      <c r="O1492" s="19">
        <f>耗电量关键数据!$B$15</f>
        <v>0.37403039999999999</v>
      </c>
      <c r="P1492" s="19">
        <f t="shared" si="209"/>
        <v>11.900289471999999</v>
      </c>
      <c r="Q1492" s="19">
        <f t="shared" si="213"/>
        <v>0</v>
      </c>
      <c r="R1492" s="20">
        <f t="shared" si="210"/>
        <v>0</v>
      </c>
      <c r="S1492" s="20">
        <f t="shared" si="214"/>
        <v>0</v>
      </c>
      <c r="T1492" s="20">
        <f>IF((T1491+R1492)&lt;0,0,IF((T1491+R1492)&gt;结论【关键目标】!C$28,结论【关键目标】!C$28,T1491+R1492))</f>
        <v>0</v>
      </c>
      <c r="U1492" s="19">
        <f>IF((T1491+R1492)&lt;结论【关键目标】!$C$28,0,(发电量计算【计算逻辑页】!R1492+发电量计算【计算逻辑页】!T1491-结论【关键目标】!$C$28))</f>
        <v>0</v>
      </c>
      <c r="V1492" s="5">
        <f t="shared" si="211"/>
        <v>0</v>
      </c>
      <c r="W1492" s="5">
        <f t="shared" si="212"/>
        <v>0</v>
      </c>
      <c r="X1492" s="5">
        <f t="shared" si="215"/>
        <v>0</v>
      </c>
    </row>
    <row r="1493" spans="1:24" x14ac:dyDescent="0.15">
      <c r="A1493" s="7">
        <v>1492</v>
      </c>
      <c r="B1493" s="7">
        <v>3</v>
      </c>
      <c r="C1493" s="7">
        <v>4</v>
      </c>
      <c r="D1493" s="7">
        <v>4</v>
      </c>
      <c r="E1493" s="7">
        <v>63</v>
      </c>
      <c r="F1493" s="7">
        <v>-1.8</v>
      </c>
      <c r="G1493" s="7">
        <v>0</v>
      </c>
      <c r="H1493" s="7">
        <f t="shared" si="207"/>
        <v>6</v>
      </c>
      <c r="I1493" s="16">
        <f t="shared" si="208"/>
        <v>44989</v>
      </c>
      <c r="J1493" s="17">
        <v>0.2407</v>
      </c>
      <c r="K1493" s="18">
        <f>G1493*结论【关键目标】!C$27*0.7735*0.001</f>
        <v>0</v>
      </c>
      <c r="L1493" s="5">
        <v>-27296.10384</v>
      </c>
      <c r="M1493" s="5">
        <f>ABS(IF(L1493&lt;=0,L1493/耗电量关键数据!$B$6/1000,L1493/耗电量关键数据!$B$5/1000))</f>
        <v>10.918441536</v>
      </c>
      <c r="N1493" s="19">
        <f>耗电量关键数据!$B$14</f>
        <v>1.1688450000000001</v>
      </c>
      <c r="O1493" s="19">
        <f>耗电量关键数据!$B$15</f>
        <v>0.37403039999999999</v>
      </c>
      <c r="P1493" s="19">
        <f t="shared" si="209"/>
        <v>12.461316936000001</v>
      </c>
      <c r="Q1493" s="19">
        <f t="shared" si="213"/>
        <v>0</v>
      </c>
      <c r="R1493" s="20">
        <f t="shared" si="210"/>
        <v>0</v>
      </c>
      <c r="S1493" s="20">
        <f t="shared" si="214"/>
        <v>0</v>
      </c>
      <c r="T1493" s="20">
        <f>IF((T1492+R1493)&lt;0,0,IF((T1492+R1493)&gt;结论【关键目标】!C$28,结论【关键目标】!C$28,T1492+R1493))</f>
        <v>0</v>
      </c>
      <c r="U1493" s="19">
        <f>IF((T1492+R1493)&lt;结论【关键目标】!$C$28,0,(发电量计算【计算逻辑页】!R1493+发电量计算【计算逻辑页】!T1492-结论【关键目标】!$C$28))</f>
        <v>0</v>
      </c>
      <c r="V1493" s="5">
        <f t="shared" si="211"/>
        <v>0</v>
      </c>
      <c r="W1493" s="5">
        <f t="shared" si="212"/>
        <v>0</v>
      </c>
      <c r="X1493" s="5">
        <f t="shared" si="215"/>
        <v>0</v>
      </c>
    </row>
    <row r="1494" spans="1:24" x14ac:dyDescent="0.15">
      <c r="A1494" s="7">
        <v>1493</v>
      </c>
      <c r="B1494" s="7">
        <v>3</v>
      </c>
      <c r="C1494" s="7">
        <v>4</v>
      </c>
      <c r="D1494" s="7">
        <v>5</v>
      </c>
      <c r="E1494" s="7">
        <v>63</v>
      </c>
      <c r="F1494" s="7">
        <v>-2.2000000000000002</v>
      </c>
      <c r="G1494" s="7">
        <v>0</v>
      </c>
      <c r="H1494" s="7">
        <f t="shared" si="207"/>
        <v>6</v>
      </c>
      <c r="I1494" s="16">
        <f t="shared" si="208"/>
        <v>44989</v>
      </c>
      <c r="J1494" s="17">
        <v>0.2407</v>
      </c>
      <c r="K1494" s="18">
        <f>G1494*结论【关键目标】!C$27*0.7735*0.001</f>
        <v>0</v>
      </c>
      <c r="L1494" s="5">
        <v>-28425.138660000001</v>
      </c>
      <c r="M1494" s="5">
        <f>ABS(IF(L1494&lt;=0,L1494/耗电量关键数据!$B$6/1000,L1494/耗电量关键数据!$B$5/1000))</f>
        <v>11.370055464000002</v>
      </c>
      <c r="N1494" s="19">
        <f>耗电量关键数据!$B$14</f>
        <v>1.1688450000000001</v>
      </c>
      <c r="O1494" s="19">
        <f>耗电量关键数据!$B$15</f>
        <v>0.37403039999999999</v>
      </c>
      <c r="P1494" s="19">
        <f t="shared" si="209"/>
        <v>12.912930864000002</v>
      </c>
      <c r="Q1494" s="19">
        <f t="shared" si="213"/>
        <v>0</v>
      </c>
      <c r="R1494" s="20">
        <f t="shared" si="210"/>
        <v>0</v>
      </c>
      <c r="S1494" s="20">
        <f t="shared" si="214"/>
        <v>0</v>
      </c>
      <c r="T1494" s="20">
        <f>IF((T1493+R1494)&lt;0,0,IF((T1493+R1494)&gt;结论【关键目标】!C$28,结论【关键目标】!C$28,T1493+R1494))</f>
        <v>0</v>
      </c>
      <c r="U1494" s="19">
        <f>IF((T1493+R1494)&lt;结论【关键目标】!$C$28,0,(发电量计算【计算逻辑页】!R1494+发电量计算【计算逻辑页】!T1493-结论【关键目标】!$C$28))</f>
        <v>0</v>
      </c>
      <c r="V1494" s="5">
        <f t="shared" si="211"/>
        <v>0</v>
      </c>
      <c r="W1494" s="5">
        <f t="shared" si="212"/>
        <v>0</v>
      </c>
      <c r="X1494" s="5">
        <f t="shared" si="215"/>
        <v>0</v>
      </c>
    </row>
    <row r="1495" spans="1:24" x14ac:dyDescent="0.15">
      <c r="A1495" s="7">
        <v>1494</v>
      </c>
      <c r="B1495" s="7">
        <v>3</v>
      </c>
      <c r="C1495" s="7">
        <v>4</v>
      </c>
      <c r="D1495" s="7">
        <v>6</v>
      </c>
      <c r="E1495" s="7">
        <v>63</v>
      </c>
      <c r="F1495" s="7">
        <v>-2.5</v>
      </c>
      <c r="G1495" s="7">
        <v>0</v>
      </c>
      <c r="H1495" s="7">
        <f t="shared" si="207"/>
        <v>6</v>
      </c>
      <c r="I1495" s="16">
        <f t="shared" si="208"/>
        <v>44989</v>
      </c>
      <c r="J1495" s="17">
        <v>0.2407</v>
      </c>
      <c r="K1495" s="18">
        <f>G1495*结论【关键目标】!C$27*0.7735*0.001</f>
        <v>0</v>
      </c>
      <c r="L1495" s="5">
        <v>-26041.386109999999</v>
      </c>
      <c r="M1495" s="5">
        <f>ABS(IF(L1495&lt;=0,L1495/耗电量关键数据!$B$6/1000,L1495/耗电量关键数据!$B$5/1000))</f>
        <v>10.416554443999999</v>
      </c>
      <c r="N1495" s="19">
        <f>耗电量关键数据!$B$14</f>
        <v>1.1688450000000001</v>
      </c>
      <c r="O1495" s="19">
        <f>耗电量关键数据!$B$15</f>
        <v>0.37403039999999999</v>
      </c>
      <c r="P1495" s="19">
        <f t="shared" si="209"/>
        <v>11.959429844000001</v>
      </c>
      <c r="Q1495" s="19">
        <f t="shared" si="213"/>
        <v>0</v>
      </c>
      <c r="R1495" s="20">
        <f t="shared" si="210"/>
        <v>0</v>
      </c>
      <c r="S1495" s="20">
        <f t="shared" si="214"/>
        <v>0</v>
      </c>
      <c r="T1495" s="20">
        <f>IF((T1494+R1495)&lt;0,0,IF((T1494+R1495)&gt;结论【关键目标】!C$28,结论【关键目标】!C$28,T1494+R1495))</f>
        <v>0</v>
      </c>
      <c r="U1495" s="19">
        <f>IF((T1494+R1495)&lt;结论【关键目标】!$C$28,0,(发电量计算【计算逻辑页】!R1495+发电量计算【计算逻辑页】!T1494-结论【关键目标】!$C$28))</f>
        <v>0</v>
      </c>
      <c r="V1495" s="5">
        <f t="shared" si="211"/>
        <v>0</v>
      </c>
      <c r="W1495" s="5">
        <f t="shared" si="212"/>
        <v>0</v>
      </c>
      <c r="X1495" s="5">
        <f t="shared" si="215"/>
        <v>0</v>
      </c>
    </row>
    <row r="1496" spans="1:24" x14ac:dyDescent="0.15">
      <c r="A1496" s="7">
        <v>1495</v>
      </c>
      <c r="B1496" s="7">
        <v>3</v>
      </c>
      <c r="C1496" s="7">
        <v>4</v>
      </c>
      <c r="D1496" s="7">
        <v>7</v>
      </c>
      <c r="E1496" s="7">
        <v>63</v>
      </c>
      <c r="F1496" s="7">
        <v>-4</v>
      </c>
      <c r="G1496" s="7">
        <v>58.1</v>
      </c>
      <c r="H1496" s="7">
        <f t="shared" si="207"/>
        <v>6</v>
      </c>
      <c r="I1496" s="16">
        <f t="shared" si="208"/>
        <v>44989</v>
      </c>
      <c r="J1496" s="17">
        <v>0.2407</v>
      </c>
      <c r="K1496" s="18">
        <f>G1496*结论【关键目标】!C$27*0.7735*0.001</f>
        <v>5.3928419999999999</v>
      </c>
      <c r="L1496" s="5">
        <v>-18501.110700000001</v>
      </c>
      <c r="M1496" s="5">
        <f>ABS(IF(L1496&lt;=0,L1496/耗电量关键数据!$B$6/1000,L1496/耗电量关键数据!$B$5/1000))</f>
        <v>7.4004442800000003</v>
      </c>
      <c r="N1496" s="19">
        <f>耗电量关键数据!$B$14</f>
        <v>1.1688450000000001</v>
      </c>
      <c r="O1496" s="19">
        <f>耗电量关键数据!$B$15</f>
        <v>0.37403039999999999</v>
      </c>
      <c r="P1496" s="19">
        <f t="shared" si="209"/>
        <v>8.9433196800000001</v>
      </c>
      <c r="Q1496" s="19">
        <f t="shared" si="213"/>
        <v>0</v>
      </c>
      <c r="R1496" s="20">
        <f t="shared" si="210"/>
        <v>5.3928419999999999</v>
      </c>
      <c r="S1496" s="20">
        <f t="shared" si="214"/>
        <v>0</v>
      </c>
      <c r="T1496" s="20">
        <f>IF((T1495+R1496)&lt;0,0,IF((T1495+R1496)&gt;结论【关键目标】!C$28,结论【关键目标】!C$28,T1495+R1496))</f>
        <v>5.3928419999999999</v>
      </c>
      <c r="U1496" s="19">
        <f>IF((T1495+R1496)&lt;结论【关键目标】!$C$28,0,(发电量计算【计算逻辑页】!R1496+发电量计算【计算逻辑页】!T1495-结论【关键目标】!$C$28))</f>
        <v>0</v>
      </c>
      <c r="V1496" s="5">
        <f t="shared" si="211"/>
        <v>0</v>
      </c>
      <c r="W1496" s="5">
        <f t="shared" si="212"/>
        <v>1.2980570694</v>
      </c>
      <c r="X1496" s="5">
        <f t="shared" si="215"/>
        <v>0</v>
      </c>
    </row>
    <row r="1497" spans="1:24" x14ac:dyDescent="0.15">
      <c r="A1497" s="7">
        <v>1496</v>
      </c>
      <c r="B1497" s="7">
        <v>3</v>
      </c>
      <c r="C1497" s="7">
        <v>4</v>
      </c>
      <c r="D1497" s="7">
        <v>8</v>
      </c>
      <c r="E1497" s="7">
        <v>63</v>
      </c>
      <c r="F1497" s="7">
        <v>-4</v>
      </c>
      <c r="G1497" s="7">
        <v>163.4</v>
      </c>
      <c r="H1497" s="7">
        <f t="shared" si="207"/>
        <v>6</v>
      </c>
      <c r="I1497" s="16">
        <f t="shared" si="208"/>
        <v>44989</v>
      </c>
      <c r="J1497" s="17">
        <v>0.70809999999999995</v>
      </c>
      <c r="K1497" s="18">
        <f>G1497*结论【关键目标】!C$27*0.7735*0.001</f>
        <v>15.166787999999999</v>
      </c>
      <c r="L1497" s="5">
        <v>-16892.70551</v>
      </c>
      <c r="M1497" s="5">
        <f>ABS(IF(L1497&lt;=0,L1497/耗电量关键数据!$B$6/1000,L1497/耗电量关键数据!$B$5/1000))</f>
        <v>6.7570822040000005</v>
      </c>
      <c r="N1497" s="19">
        <f>耗电量关键数据!$B$14</f>
        <v>1.1688450000000001</v>
      </c>
      <c r="O1497" s="19">
        <f>耗电量关键数据!$B$15</f>
        <v>0.37403039999999999</v>
      </c>
      <c r="P1497" s="19">
        <f t="shared" si="209"/>
        <v>8.2999576040000012</v>
      </c>
      <c r="Q1497" s="19">
        <f t="shared" si="213"/>
        <v>0</v>
      </c>
      <c r="R1497" s="20">
        <f t="shared" si="210"/>
        <v>15.166787999999999</v>
      </c>
      <c r="S1497" s="20">
        <f t="shared" si="214"/>
        <v>0</v>
      </c>
      <c r="T1497" s="20">
        <f>IF((T1496+R1497)&lt;0,0,IF((T1496+R1497)&gt;结论【关键目标】!C$28,结论【关键目标】!C$28,T1496+R1497))</f>
        <v>20.559629999999999</v>
      </c>
      <c r="U1497" s="19">
        <f>IF((T1496+R1497)&lt;结论【关键目标】!$C$28,0,(发电量计算【计算逻辑页】!R1497+发电量计算【计算逻辑页】!T1496-结论【关键目标】!$C$28))</f>
        <v>0</v>
      </c>
      <c r="V1497" s="5">
        <f t="shared" si="211"/>
        <v>0</v>
      </c>
      <c r="W1497" s="5">
        <f t="shared" si="212"/>
        <v>5.8771999793924001</v>
      </c>
      <c r="X1497" s="5">
        <f t="shared" si="215"/>
        <v>0</v>
      </c>
    </row>
    <row r="1498" spans="1:24" x14ac:dyDescent="0.15">
      <c r="A1498" s="7">
        <v>1497</v>
      </c>
      <c r="B1498" s="7">
        <v>3</v>
      </c>
      <c r="C1498" s="7">
        <v>4</v>
      </c>
      <c r="D1498" s="7">
        <v>9</v>
      </c>
      <c r="E1498" s="7">
        <v>63</v>
      </c>
      <c r="F1498" s="7">
        <v>-3</v>
      </c>
      <c r="G1498" s="7">
        <v>272.8</v>
      </c>
      <c r="H1498" s="7">
        <f t="shared" si="207"/>
        <v>6</v>
      </c>
      <c r="I1498" s="16">
        <f t="shared" si="208"/>
        <v>44989</v>
      </c>
      <c r="J1498" s="17">
        <v>0.70809999999999995</v>
      </c>
      <c r="K1498" s="18">
        <f>G1498*结论【关键目标】!C$27*0.7735*0.001</f>
        <v>25.321296</v>
      </c>
      <c r="L1498" s="5">
        <v>0</v>
      </c>
      <c r="M1498" s="5">
        <f>ABS(IF(L1498&lt;=0,L1498/耗电量关键数据!$B$6/1000,L1498/耗电量关键数据!$B$5/1000))</f>
        <v>0</v>
      </c>
      <c r="N1498" s="19">
        <f>耗电量关键数据!$B$14</f>
        <v>1.1688450000000001</v>
      </c>
      <c r="O1498" s="19">
        <f>耗电量关键数据!$B$15</f>
        <v>0.37403039999999999</v>
      </c>
      <c r="P1498" s="19">
        <f t="shared" si="209"/>
        <v>1.5428754000000002</v>
      </c>
      <c r="Q1498" s="19">
        <f t="shared" si="213"/>
        <v>0</v>
      </c>
      <c r="R1498" s="20">
        <f t="shared" si="210"/>
        <v>25.321296</v>
      </c>
      <c r="S1498" s="20">
        <f t="shared" si="214"/>
        <v>0</v>
      </c>
      <c r="T1498" s="20">
        <f>IF((T1497+R1498)&lt;0,0,IF((T1497+R1498)&gt;结论【关键目标】!C$28,结论【关键目标】!C$28,T1497+R1498))</f>
        <v>22</v>
      </c>
      <c r="U1498" s="19">
        <f>IF((T1497+R1498)&lt;结论【关键目标】!$C$28,0,(发电量计算【计算逻辑页】!R1498+发电量计算【计算逻辑页】!T1497-结论【关键目标】!$C$28))</f>
        <v>23.880926000000002</v>
      </c>
      <c r="V1498" s="5">
        <f t="shared" si="211"/>
        <v>8.3583241000000008</v>
      </c>
      <c r="W1498" s="5">
        <f t="shared" si="212"/>
        <v>1.0925100707400002</v>
      </c>
      <c r="X1498" s="5">
        <f t="shared" si="215"/>
        <v>0</v>
      </c>
    </row>
    <row r="1499" spans="1:24" x14ac:dyDescent="0.15">
      <c r="A1499" s="7">
        <v>1498</v>
      </c>
      <c r="B1499" s="7">
        <v>3</v>
      </c>
      <c r="C1499" s="7">
        <v>4</v>
      </c>
      <c r="D1499" s="7">
        <v>10</v>
      </c>
      <c r="E1499" s="7">
        <v>63</v>
      </c>
      <c r="F1499" s="7">
        <v>-1</v>
      </c>
      <c r="G1499" s="7">
        <v>434.9</v>
      </c>
      <c r="H1499" s="7">
        <f t="shared" si="207"/>
        <v>6</v>
      </c>
      <c r="I1499" s="16">
        <f t="shared" si="208"/>
        <v>44989</v>
      </c>
      <c r="J1499" s="17">
        <v>0.70809999999999995</v>
      </c>
      <c r="K1499" s="18">
        <f>G1499*结论【关键目标】!C$27*0.7735*0.001</f>
        <v>40.367418000000001</v>
      </c>
      <c r="L1499" s="5">
        <v>0</v>
      </c>
      <c r="M1499" s="5">
        <f>ABS(IF(L1499&lt;=0,L1499/耗电量关键数据!$B$6/1000,L1499/耗电量关键数据!$B$5/1000))</f>
        <v>0</v>
      </c>
      <c r="N1499" s="19">
        <f>耗电量关键数据!$B$14</f>
        <v>1.1688450000000001</v>
      </c>
      <c r="O1499" s="19">
        <f>耗电量关键数据!$B$15</f>
        <v>0.37403039999999999</v>
      </c>
      <c r="P1499" s="19">
        <f t="shared" si="209"/>
        <v>1.5428754000000002</v>
      </c>
      <c r="Q1499" s="19">
        <f t="shared" si="213"/>
        <v>0</v>
      </c>
      <c r="R1499" s="20">
        <f t="shared" si="210"/>
        <v>40.367418000000001</v>
      </c>
      <c r="S1499" s="20">
        <f t="shared" si="214"/>
        <v>0</v>
      </c>
      <c r="T1499" s="20">
        <f>IF((T1498+R1499)&lt;0,0,IF((T1498+R1499)&gt;结论【关键目标】!C$28,结论【关键目标】!C$28,T1498+R1499))</f>
        <v>22</v>
      </c>
      <c r="U1499" s="19">
        <f>IF((T1498+R1499)&lt;结论【关键目标】!$C$28,0,(发电量计算【计算逻辑页】!R1499+发电量计算【计算逻辑页】!T1498-结论【关键目标】!$C$28))</f>
        <v>40.367418000000001</v>
      </c>
      <c r="V1499" s="5">
        <f t="shared" si="211"/>
        <v>14.1285963</v>
      </c>
      <c r="W1499" s="5">
        <f t="shared" si="212"/>
        <v>1.0925100707400002</v>
      </c>
      <c r="X1499" s="5">
        <f t="shared" si="215"/>
        <v>0</v>
      </c>
    </row>
    <row r="1500" spans="1:24" x14ac:dyDescent="0.15">
      <c r="A1500" s="7">
        <v>1499</v>
      </c>
      <c r="B1500" s="7">
        <v>3</v>
      </c>
      <c r="C1500" s="7">
        <v>4</v>
      </c>
      <c r="D1500" s="7">
        <v>11</v>
      </c>
      <c r="E1500" s="7">
        <v>63</v>
      </c>
      <c r="F1500" s="7">
        <v>0</v>
      </c>
      <c r="G1500" s="7">
        <v>519</v>
      </c>
      <c r="H1500" s="7">
        <f t="shared" si="207"/>
        <v>6</v>
      </c>
      <c r="I1500" s="16">
        <f t="shared" si="208"/>
        <v>44989</v>
      </c>
      <c r="J1500" s="17">
        <v>1.2267999999999999</v>
      </c>
      <c r="K1500" s="18">
        <f>G1500*结论【关键目标】!C$27*0.7735*0.001</f>
        <v>48.173579999999994</v>
      </c>
      <c r="L1500" s="5">
        <v>0</v>
      </c>
      <c r="M1500" s="5">
        <f>ABS(IF(L1500&lt;=0,L1500/耗电量关键数据!$B$6/1000,L1500/耗电量关键数据!$B$5/1000))</f>
        <v>0</v>
      </c>
      <c r="N1500" s="19">
        <f>耗电量关键数据!$B$14</f>
        <v>1.1688450000000001</v>
      </c>
      <c r="O1500" s="19">
        <f>耗电量关键数据!$B$15</f>
        <v>0.37403039999999999</v>
      </c>
      <c r="P1500" s="19">
        <f t="shared" si="209"/>
        <v>1.5428754000000002</v>
      </c>
      <c r="Q1500" s="19">
        <f t="shared" si="213"/>
        <v>1.5428754000000002</v>
      </c>
      <c r="R1500" s="20">
        <f t="shared" si="210"/>
        <v>46.630704599999994</v>
      </c>
      <c r="S1500" s="20">
        <f t="shared" si="214"/>
        <v>0</v>
      </c>
      <c r="T1500" s="20">
        <f>IF((T1499+R1500)&lt;0,0,IF((T1499+R1500)&gt;结论【关键目标】!C$28,结论【关键目标】!C$28,T1499+R1500))</f>
        <v>22</v>
      </c>
      <c r="U1500" s="19">
        <f>IF((T1499+R1500)&lt;结论【关键目标】!$C$28,0,(发电量计算【计算逻辑页】!R1500+发电量计算【计算逻辑页】!T1499-结论【关键目标】!$C$28))</f>
        <v>46.630704600000001</v>
      </c>
      <c r="V1500" s="5">
        <f t="shared" si="211"/>
        <v>16.32074661</v>
      </c>
      <c r="W1500" s="5">
        <f t="shared" si="212"/>
        <v>1.89279954072</v>
      </c>
      <c r="X1500" s="5">
        <f t="shared" si="215"/>
        <v>0</v>
      </c>
    </row>
    <row r="1501" spans="1:24" x14ac:dyDescent="0.15">
      <c r="A1501" s="7">
        <v>1500</v>
      </c>
      <c r="B1501" s="7">
        <v>3</v>
      </c>
      <c r="C1501" s="7">
        <v>4</v>
      </c>
      <c r="D1501" s="7">
        <v>12</v>
      </c>
      <c r="E1501" s="7">
        <v>63</v>
      </c>
      <c r="F1501" s="7">
        <v>1</v>
      </c>
      <c r="G1501" s="7">
        <v>570.9</v>
      </c>
      <c r="H1501" s="7">
        <f t="shared" si="207"/>
        <v>6</v>
      </c>
      <c r="I1501" s="16">
        <f t="shared" si="208"/>
        <v>44989</v>
      </c>
      <c r="J1501" s="17">
        <v>1.2267999999999999</v>
      </c>
      <c r="K1501" s="18">
        <f>G1501*结论【关键目标】!C$27*0.7735*0.001</f>
        <v>52.990937999999993</v>
      </c>
      <c r="L1501" s="5">
        <v>0</v>
      </c>
      <c r="M1501" s="5">
        <f>ABS(IF(L1501&lt;=0,L1501/耗电量关键数据!$B$6/1000,L1501/耗电量关键数据!$B$5/1000))</f>
        <v>0</v>
      </c>
      <c r="N1501" s="19">
        <f>耗电量关键数据!$B$14</f>
        <v>1.1688450000000001</v>
      </c>
      <c r="O1501" s="19">
        <f>耗电量关键数据!$B$15</f>
        <v>0.37403039999999999</v>
      </c>
      <c r="P1501" s="19">
        <f t="shared" si="209"/>
        <v>1.5428754000000002</v>
      </c>
      <c r="Q1501" s="19">
        <f t="shared" si="213"/>
        <v>1.5428754000000002</v>
      </c>
      <c r="R1501" s="20">
        <f t="shared" si="210"/>
        <v>51.448062599999993</v>
      </c>
      <c r="S1501" s="20">
        <f t="shared" si="214"/>
        <v>0</v>
      </c>
      <c r="T1501" s="20">
        <f>IF((T1500+R1501)&lt;0,0,IF((T1500+R1501)&gt;结论【关键目标】!C$28,结论【关键目标】!C$28,T1500+R1501))</f>
        <v>22</v>
      </c>
      <c r="U1501" s="19">
        <f>IF((T1500+R1501)&lt;结论【关键目标】!$C$28,0,(发电量计算【计算逻辑页】!R1501+发电量计算【计算逻辑页】!T1500-结论【关键目标】!$C$28))</f>
        <v>51.448062599999986</v>
      </c>
      <c r="V1501" s="5">
        <f t="shared" si="211"/>
        <v>18.006821909999992</v>
      </c>
      <c r="W1501" s="5">
        <f t="shared" si="212"/>
        <v>1.89279954072</v>
      </c>
      <c r="X1501" s="5">
        <f t="shared" si="215"/>
        <v>0</v>
      </c>
    </row>
    <row r="1502" spans="1:24" x14ac:dyDescent="0.15">
      <c r="A1502" s="7">
        <v>1501</v>
      </c>
      <c r="B1502" s="7">
        <v>3</v>
      </c>
      <c r="C1502" s="7">
        <v>4</v>
      </c>
      <c r="D1502" s="7">
        <v>13</v>
      </c>
      <c r="E1502" s="7">
        <v>63</v>
      </c>
      <c r="F1502" s="7">
        <v>3</v>
      </c>
      <c r="G1502" s="7">
        <v>553.4</v>
      </c>
      <c r="H1502" s="7">
        <f t="shared" si="207"/>
        <v>6</v>
      </c>
      <c r="I1502" s="16">
        <f t="shared" si="208"/>
        <v>44989</v>
      </c>
      <c r="J1502" s="17">
        <v>1.2267999999999999</v>
      </c>
      <c r="K1502" s="18">
        <f>G1502*结论【关键目标】!C$27*0.7735*0.001</f>
        <v>51.366588</v>
      </c>
      <c r="L1502" s="5">
        <v>0</v>
      </c>
      <c r="M1502" s="5">
        <f>ABS(IF(L1502&lt;=0,L1502/耗电量关键数据!$B$6/1000,L1502/耗电量关键数据!$B$5/1000))</f>
        <v>0</v>
      </c>
      <c r="N1502" s="19">
        <f>耗电量关键数据!$B$14</f>
        <v>1.1688450000000001</v>
      </c>
      <c r="O1502" s="19">
        <f>耗电量关键数据!$B$15</f>
        <v>0.37403039999999999</v>
      </c>
      <c r="P1502" s="19">
        <f t="shared" si="209"/>
        <v>1.5428754000000002</v>
      </c>
      <c r="Q1502" s="19">
        <f t="shared" si="213"/>
        <v>1.5428754000000002</v>
      </c>
      <c r="R1502" s="20">
        <f t="shared" si="210"/>
        <v>49.8237126</v>
      </c>
      <c r="S1502" s="20">
        <f t="shared" si="214"/>
        <v>0</v>
      </c>
      <c r="T1502" s="20">
        <f>IF((T1501+R1502)&lt;0,0,IF((T1501+R1502)&gt;结论【关键目标】!C$28,结论【关键目标】!C$28,T1501+R1502))</f>
        <v>22</v>
      </c>
      <c r="U1502" s="19">
        <f>IF((T1501+R1502)&lt;结论【关键目标】!$C$28,0,(发电量计算【计算逻辑页】!R1502+发电量计算【计算逻辑页】!T1501-结论【关键目标】!$C$28))</f>
        <v>49.823712599999993</v>
      </c>
      <c r="V1502" s="5">
        <f t="shared" si="211"/>
        <v>17.438299409999996</v>
      </c>
      <c r="W1502" s="5">
        <f t="shared" si="212"/>
        <v>1.89279954072</v>
      </c>
      <c r="X1502" s="5">
        <f t="shared" si="215"/>
        <v>0</v>
      </c>
    </row>
    <row r="1503" spans="1:24" x14ac:dyDescent="0.15">
      <c r="A1503" s="7">
        <v>1502</v>
      </c>
      <c r="B1503" s="7">
        <v>3</v>
      </c>
      <c r="C1503" s="7">
        <v>4</v>
      </c>
      <c r="D1503" s="7">
        <v>14</v>
      </c>
      <c r="E1503" s="7">
        <v>63</v>
      </c>
      <c r="F1503" s="7">
        <v>4</v>
      </c>
      <c r="G1503" s="7">
        <v>479.8</v>
      </c>
      <c r="H1503" s="7">
        <f t="shared" si="207"/>
        <v>6</v>
      </c>
      <c r="I1503" s="16">
        <f t="shared" si="208"/>
        <v>44989</v>
      </c>
      <c r="J1503" s="17">
        <v>1.2267999999999999</v>
      </c>
      <c r="K1503" s="18">
        <f>G1503*结论【关键目标】!C$27*0.7735*0.001</f>
        <v>44.535035999999998</v>
      </c>
      <c r="L1503" s="5">
        <v>0</v>
      </c>
      <c r="M1503" s="5">
        <f>ABS(IF(L1503&lt;=0,L1503/耗电量关键数据!$B$6/1000,L1503/耗电量关键数据!$B$5/1000))</f>
        <v>0</v>
      </c>
      <c r="N1503" s="19">
        <f>耗电量关键数据!$B$14</f>
        <v>1.1688450000000001</v>
      </c>
      <c r="O1503" s="19">
        <f>耗电量关键数据!$B$15</f>
        <v>0.37403039999999999</v>
      </c>
      <c r="P1503" s="19">
        <f t="shared" si="209"/>
        <v>1.5428754000000002</v>
      </c>
      <c r="Q1503" s="19">
        <f t="shared" si="213"/>
        <v>1.5428754000000002</v>
      </c>
      <c r="R1503" s="20">
        <f t="shared" si="210"/>
        <v>42.992160599999998</v>
      </c>
      <c r="S1503" s="20">
        <f t="shared" si="214"/>
        <v>0</v>
      </c>
      <c r="T1503" s="20">
        <f>IF((T1502+R1503)&lt;0,0,IF((T1502+R1503)&gt;结论【关键目标】!C$28,结论【关键目标】!C$28,T1502+R1503))</f>
        <v>22</v>
      </c>
      <c r="U1503" s="19">
        <f>IF((T1502+R1503)&lt;结论【关键目标】!$C$28,0,(发电量计算【计算逻辑页】!R1503+发电量计算【计算逻辑页】!T1502-结论【关键目标】!$C$28))</f>
        <v>42.992160600000005</v>
      </c>
      <c r="V1503" s="5">
        <f t="shared" si="211"/>
        <v>15.04725621</v>
      </c>
      <c r="W1503" s="5">
        <f t="shared" si="212"/>
        <v>1.89279954072</v>
      </c>
      <c r="X1503" s="5">
        <f t="shared" si="215"/>
        <v>0</v>
      </c>
    </row>
    <row r="1504" spans="1:24" x14ac:dyDescent="0.15">
      <c r="A1504" s="7">
        <v>1503</v>
      </c>
      <c r="B1504" s="7">
        <v>3</v>
      </c>
      <c r="C1504" s="7">
        <v>4</v>
      </c>
      <c r="D1504" s="7">
        <v>15</v>
      </c>
      <c r="E1504" s="7">
        <v>63</v>
      </c>
      <c r="F1504" s="7">
        <v>4.8</v>
      </c>
      <c r="G1504" s="7">
        <v>368.7</v>
      </c>
      <c r="H1504" s="7">
        <f t="shared" si="207"/>
        <v>6</v>
      </c>
      <c r="I1504" s="16">
        <f t="shared" si="208"/>
        <v>44989</v>
      </c>
      <c r="J1504" s="17">
        <v>1.2267999999999999</v>
      </c>
      <c r="K1504" s="18">
        <f>G1504*结论【关键目标】!C$27*0.7735*0.001</f>
        <v>34.222733999999996</v>
      </c>
      <c r="L1504" s="5">
        <v>0</v>
      </c>
      <c r="M1504" s="5">
        <f>ABS(IF(L1504&lt;=0,L1504/耗电量关键数据!$B$6/1000,L1504/耗电量关键数据!$B$5/1000))</f>
        <v>0</v>
      </c>
      <c r="N1504" s="19">
        <f>耗电量关键数据!$B$14</f>
        <v>1.1688450000000001</v>
      </c>
      <c r="O1504" s="19">
        <f>耗电量关键数据!$B$15</f>
        <v>0.37403039999999999</v>
      </c>
      <c r="P1504" s="19">
        <f t="shared" si="209"/>
        <v>1.5428754000000002</v>
      </c>
      <c r="Q1504" s="19">
        <f t="shared" si="213"/>
        <v>1.5428754000000002</v>
      </c>
      <c r="R1504" s="20">
        <f t="shared" si="210"/>
        <v>32.679858599999996</v>
      </c>
      <c r="S1504" s="20">
        <f t="shared" si="214"/>
        <v>0</v>
      </c>
      <c r="T1504" s="20">
        <f>IF((T1503+R1504)&lt;0,0,IF((T1503+R1504)&gt;结论【关键目标】!C$28,结论【关键目标】!C$28,T1503+R1504))</f>
        <v>22</v>
      </c>
      <c r="U1504" s="19">
        <f>IF((T1503+R1504)&lt;结论【关键目标】!$C$28,0,(发电量计算【计算逻辑页】!R1504+发电量计算【计算逻辑页】!T1503-结论【关键目标】!$C$28))</f>
        <v>32.679858599999996</v>
      </c>
      <c r="V1504" s="5">
        <f t="shared" si="211"/>
        <v>11.437950509999999</v>
      </c>
      <c r="W1504" s="5">
        <f t="shared" si="212"/>
        <v>1.89279954072</v>
      </c>
      <c r="X1504" s="5">
        <f t="shared" si="215"/>
        <v>0</v>
      </c>
    </row>
    <row r="1505" spans="1:24" x14ac:dyDescent="0.15">
      <c r="A1505" s="7">
        <v>1504</v>
      </c>
      <c r="B1505" s="7">
        <v>3</v>
      </c>
      <c r="C1505" s="7">
        <v>4</v>
      </c>
      <c r="D1505" s="7">
        <v>16</v>
      </c>
      <c r="E1505" s="7">
        <v>63</v>
      </c>
      <c r="F1505" s="7">
        <v>5</v>
      </c>
      <c r="G1505" s="7">
        <v>192.7</v>
      </c>
      <c r="H1505" s="7">
        <f t="shared" si="207"/>
        <v>6</v>
      </c>
      <c r="I1505" s="16">
        <f t="shared" si="208"/>
        <v>44989</v>
      </c>
      <c r="J1505" s="17">
        <v>0.70809999999999995</v>
      </c>
      <c r="K1505" s="18">
        <f>G1505*结论【关键目标】!C$27*0.7735*0.001</f>
        <v>17.886414000000002</v>
      </c>
      <c r="L1505" s="5">
        <v>0</v>
      </c>
      <c r="M1505" s="5">
        <f>ABS(IF(L1505&lt;=0,L1505/耗电量关键数据!$B$6/1000,L1505/耗电量关键数据!$B$5/1000))</f>
        <v>0</v>
      </c>
      <c r="N1505" s="19">
        <f>耗电量关键数据!$B$14</f>
        <v>1.1688450000000001</v>
      </c>
      <c r="O1505" s="19">
        <f>耗电量关键数据!$B$15</f>
        <v>0.37403039999999999</v>
      </c>
      <c r="P1505" s="19">
        <f t="shared" si="209"/>
        <v>1.5428754000000002</v>
      </c>
      <c r="Q1505" s="19">
        <f t="shared" si="213"/>
        <v>0</v>
      </c>
      <c r="R1505" s="20">
        <f t="shared" si="210"/>
        <v>17.886414000000002</v>
      </c>
      <c r="S1505" s="20">
        <f t="shared" si="214"/>
        <v>0</v>
      </c>
      <c r="T1505" s="20">
        <f>IF((T1504+R1505)&lt;0,0,IF((T1504+R1505)&gt;结论【关键目标】!C$28,结论【关键目标】!C$28,T1504+R1505))</f>
        <v>22</v>
      </c>
      <c r="U1505" s="19">
        <f>IF((T1504+R1505)&lt;结论【关键目标】!$C$28,0,(发电量计算【计算逻辑页】!R1505+发电量计算【计算逻辑页】!T1504-结论【关键目标】!$C$28))</f>
        <v>17.886414000000002</v>
      </c>
      <c r="V1505" s="5">
        <f t="shared" si="211"/>
        <v>6.2602449</v>
      </c>
      <c r="W1505" s="5">
        <f t="shared" si="212"/>
        <v>1.0925100707400002</v>
      </c>
      <c r="X1505" s="5">
        <f t="shared" si="215"/>
        <v>0</v>
      </c>
    </row>
    <row r="1506" spans="1:24" x14ac:dyDescent="0.15">
      <c r="A1506" s="7">
        <v>1505</v>
      </c>
      <c r="B1506" s="7">
        <v>3</v>
      </c>
      <c r="C1506" s="7">
        <v>4</v>
      </c>
      <c r="D1506" s="7">
        <v>17</v>
      </c>
      <c r="E1506" s="7">
        <v>63</v>
      </c>
      <c r="F1506" s="7">
        <v>5</v>
      </c>
      <c r="G1506" s="7">
        <v>25</v>
      </c>
      <c r="H1506" s="7">
        <f t="shared" si="207"/>
        <v>6</v>
      </c>
      <c r="I1506" s="16">
        <f t="shared" si="208"/>
        <v>44989</v>
      </c>
      <c r="J1506" s="17">
        <v>0.70809999999999995</v>
      </c>
      <c r="K1506" s="18">
        <f>G1506*结论【关键目标】!C$27*0.7735*0.001</f>
        <v>2.3205</v>
      </c>
      <c r="L1506" s="5">
        <v>0</v>
      </c>
      <c r="M1506" s="5">
        <f>ABS(IF(L1506&lt;=0,L1506/耗电量关键数据!$B$6/1000,L1506/耗电量关键数据!$B$5/1000))</f>
        <v>0</v>
      </c>
      <c r="N1506" s="19">
        <f>耗电量关键数据!$B$14</f>
        <v>1.1688450000000001</v>
      </c>
      <c r="O1506" s="19">
        <f>耗电量关键数据!$B$15</f>
        <v>0.37403039999999999</v>
      </c>
      <c r="P1506" s="19">
        <f t="shared" si="209"/>
        <v>1.5428754000000002</v>
      </c>
      <c r="Q1506" s="19">
        <f t="shared" si="213"/>
        <v>0</v>
      </c>
      <c r="R1506" s="20">
        <f t="shared" si="210"/>
        <v>2.3205</v>
      </c>
      <c r="S1506" s="20">
        <f t="shared" si="214"/>
        <v>0</v>
      </c>
      <c r="T1506" s="20">
        <f>IF((T1505+R1506)&lt;0,0,IF((T1505+R1506)&gt;结论【关键目标】!C$28,结论【关键目标】!C$28,T1505+R1506))</f>
        <v>22</v>
      </c>
      <c r="U1506" s="19">
        <f>IF((T1505+R1506)&lt;结论【关键目标】!$C$28,0,(发电量计算【计算逻辑页】!R1506+发电量计算【计算逻辑页】!T1505-结论【关键目标】!$C$28))</f>
        <v>2.3204999999999991</v>
      </c>
      <c r="V1506" s="5">
        <f t="shared" si="211"/>
        <v>0.81217499999999965</v>
      </c>
      <c r="W1506" s="5">
        <f t="shared" si="212"/>
        <v>1.0925100707400002</v>
      </c>
      <c r="X1506" s="5">
        <f t="shared" si="215"/>
        <v>0</v>
      </c>
    </row>
    <row r="1507" spans="1:24" x14ac:dyDescent="0.15">
      <c r="A1507" s="7">
        <v>1506</v>
      </c>
      <c r="B1507" s="7">
        <v>3</v>
      </c>
      <c r="C1507" s="7">
        <v>4</v>
      </c>
      <c r="D1507" s="7">
        <v>18</v>
      </c>
      <c r="E1507" s="7">
        <v>63</v>
      </c>
      <c r="F1507" s="7">
        <v>5</v>
      </c>
      <c r="G1507" s="7">
        <v>0</v>
      </c>
      <c r="H1507" s="7">
        <f t="shared" si="207"/>
        <v>6</v>
      </c>
      <c r="I1507" s="16">
        <f t="shared" si="208"/>
        <v>44989</v>
      </c>
      <c r="J1507" s="17">
        <v>0.70809999999999995</v>
      </c>
      <c r="K1507" s="18">
        <f>G1507*结论【关键目标】!C$27*0.7735*0.001</f>
        <v>0</v>
      </c>
      <c r="L1507" s="5">
        <v>-9849.8346920000004</v>
      </c>
      <c r="M1507" s="5">
        <f>ABS(IF(L1507&lt;=0,L1507/耗电量关键数据!$B$6/1000,L1507/耗电量关键数据!$B$5/1000))</f>
        <v>3.9399338768000001</v>
      </c>
      <c r="N1507" s="19">
        <f>耗电量关键数据!$B$14</f>
        <v>1.1688450000000001</v>
      </c>
      <c r="O1507" s="19">
        <f>耗电量关键数据!$B$15</f>
        <v>0.37403039999999999</v>
      </c>
      <c r="P1507" s="19">
        <f t="shared" si="209"/>
        <v>5.4828092768000003</v>
      </c>
      <c r="Q1507" s="19">
        <f t="shared" si="213"/>
        <v>0</v>
      </c>
      <c r="R1507" s="20">
        <f t="shared" si="210"/>
        <v>0</v>
      </c>
      <c r="S1507" s="20">
        <f t="shared" si="214"/>
        <v>0</v>
      </c>
      <c r="T1507" s="20">
        <f>IF((T1506+R1507)&lt;0,0,IF((T1506+R1507)&gt;结论【关键目标】!C$28,结论【关键目标】!C$28,T1506+R1507))</f>
        <v>22</v>
      </c>
      <c r="U1507" s="19">
        <f>IF((T1506+R1507)&lt;结论【关键目标】!$C$28,0,(发电量计算【计算逻辑页】!R1507+发电量计算【计算逻辑页】!T1506-结论【关键目标】!$C$28))</f>
        <v>0</v>
      </c>
      <c r="V1507" s="5">
        <f t="shared" si="211"/>
        <v>0</v>
      </c>
      <c r="W1507" s="5">
        <f t="shared" si="212"/>
        <v>0</v>
      </c>
      <c r="X1507" s="5">
        <f t="shared" si="215"/>
        <v>0</v>
      </c>
    </row>
    <row r="1508" spans="1:24" x14ac:dyDescent="0.15">
      <c r="A1508" s="7">
        <v>1507</v>
      </c>
      <c r="B1508" s="7">
        <v>3</v>
      </c>
      <c r="C1508" s="7">
        <v>4</v>
      </c>
      <c r="D1508" s="7">
        <v>19</v>
      </c>
      <c r="E1508" s="7">
        <v>63</v>
      </c>
      <c r="F1508" s="7">
        <v>4</v>
      </c>
      <c r="G1508" s="7">
        <v>0</v>
      </c>
      <c r="H1508" s="7">
        <f t="shared" si="207"/>
        <v>6</v>
      </c>
      <c r="I1508" s="16">
        <f t="shared" si="208"/>
        <v>44989</v>
      </c>
      <c r="J1508" s="17">
        <v>1.2267999999999999</v>
      </c>
      <c r="K1508" s="18">
        <f>G1508*结论【关键目标】!C$27*0.7735*0.001</f>
        <v>0</v>
      </c>
      <c r="L1508" s="5">
        <v>-2312.986613</v>
      </c>
      <c r="M1508" s="5">
        <f>ABS(IF(L1508&lt;=0,L1508/耗电量关键数据!$B$6/1000,L1508/耗电量关键数据!$B$5/1000))</f>
        <v>0.92519464519999994</v>
      </c>
      <c r="N1508" s="19">
        <f>耗电量关键数据!$B$14</f>
        <v>1.1688450000000001</v>
      </c>
      <c r="O1508" s="19">
        <f>耗电量关键数据!$B$15</f>
        <v>0.37403039999999999</v>
      </c>
      <c r="P1508" s="19">
        <f t="shared" si="209"/>
        <v>2.4680700452000002</v>
      </c>
      <c r="Q1508" s="19">
        <f t="shared" si="213"/>
        <v>2.4680700452000002</v>
      </c>
      <c r="R1508" s="20">
        <f t="shared" si="210"/>
        <v>-2.4680700452000002</v>
      </c>
      <c r="S1508" s="20">
        <f t="shared" si="214"/>
        <v>2.4680700452000002</v>
      </c>
      <c r="T1508" s="20">
        <f>IF((T1507+R1508)&lt;0,0,IF((T1507+R1508)&gt;结论【关键目标】!C$28,结论【关键目标】!C$28,T1507+R1508))</f>
        <v>19.531929954799999</v>
      </c>
      <c r="U1508" s="19">
        <f>IF((T1507+R1508)&lt;结论【关键目标】!$C$28,0,(发电量计算【计算逻辑页】!R1508+发电量计算【计算逻辑页】!T1507-结论【关键目标】!$C$28))</f>
        <v>0</v>
      </c>
      <c r="V1508" s="5">
        <f t="shared" si="211"/>
        <v>0</v>
      </c>
      <c r="W1508" s="5">
        <f t="shared" si="212"/>
        <v>0</v>
      </c>
      <c r="X1508" s="5">
        <f t="shared" si="215"/>
        <v>2.1640038156313599</v>
      </c>
    </row>
    <row r="1509" spans="1:24" x14ac:dyDescent="0.15">
      <c r="A1509" s="7">
        <v>1508</v>
      </c>
      <c r="B1509" s="7">
        <v>3</v>
      </c>
      <c r="C1509" s="7">
        <v>4</v>
      </c>
      <c r="D1509" s="7">
        <v>20</v>
      </c>
      <c r="E1509" s="7">
        <v>63</v>
      </c>
      <c r="F1509" s="7">
        <v>3</v>
      </c>
      <c r="G1509" s="7">
        <v>0</v>
      </c>
      <c r="H1509" s="7">
        <f t="shared" si="207"/>
        <v>6</v>
      </c>
      <c r="I1509" s="16">
        <f t="shared" si="208"/>
        <v>44989</v>
      </c>
      <c r="J1509" s="17">
        <v>1.2267999999999999</v>
      </c>
      <c r="K1509" s="18">
        <f>G1509*结论【关键目标】!C$27*0.7735*0.001</f>
        <v>0</v>
      </c>
      <c r="L1509" s="5">
        <v>-12252.51088</v>
      </c>
      <c r="M1509" s="5">
        <f>ABS(IF(L1509&lt;=0,L1509/耗电量关键数据!$B$6/1000,L1509/耗电量关键数据!$B$5/1000))</f>
        <v>4.9010043520000002</v>
      </c>
      <c r="N1509" s="19">
        <f>耗电量关键数据!$B$14</f>
        <v>1.1688450000000001</v>
      </c>
      <c r="O1509" s="19">
        <f>耗电量关键数据!$B$15</f>
        <v>0.37403039999999999</v>
      </c>
      <c r="P1509" s="19">
        <f t="shared" si="209"/>
        <v>6.443879752</v>
      </c>
      <c r="Q1509" s="19">
        <f t="shared" si="213"/>
        <v>6.443879752</v>
      </c>
      <c r="R1509" s="20">
        <f t="shared" si="210"/>
        <v>-6.443879752</v>
      </c>
      <c r="S1509" s="20">
        <f t="shared" si="214"/>
        <v>6.443879752</v>
      </c>
      <c r="T1509" s="20">
        <f>IF((T1508+R1509)&lt;0,0,IF((T1508+R1509)&gt;结论【关键目标】!C$28,结论【关键目标】!C$28,T1508+R1509))</f>
        <v>13.088050202799998</v>
      </c>
      <c r="U1509" s="19">
        <f>IF((T1508+R1509)&lt;结论【关键目标】!$C$28,0,(发电量计算【计算逻辑页】!R1509+发电量计算【计算逻辑页】!T1508-结论【关键目标】!$C$28))</f>
        <v>0</v>
      </c>
      <c r="V1509" s="5">
        <f t="shared" si="211"/>
        <v>0</v>
      </c>
      <c r="W1509" s="5">
        <f t="shared" si="212"/>
        <v>0</v>
      </c>
      <c r="X1509" s="5">
        <f t="shared" si="215"/>
        <v>5.6499937665535995</v>
      </c>
    </row>
    <row r="1510" spans="1:24" x14ac:dyDescent="0.15">
      <c r="A1510" s="7">
        <v>1509</v>
      </c>
      <c r="B1510" s="7">
        <v>3</v>
      </c>
      <c r="C1510" s="7">
        <v>4</v>
      </c>
      <c r="D1510" s="7">
        <v>21</v>
      </c>
      <c r="E1510" s="7">
        <v>63</v>
      </c>
      <c r="F1510" s="7">
        <v>3.6</v>
      </c>
      <c r="G1510" s="7">
        <v>0</v>
      </c>
      <c r="H1510" s="7">
        <f t="shared" si="207"/>
        <v>6</v>
      </c>
      <c r="I1510" s="16">
        <f t="shared" si="208"/>
        <v>44989</v>
      </c>
      <c r="J1510" s="17">
        <v>1.2267999999999999</v>
      </c>
      <c r="K1510" s="18">
        <f>G1510*结论【关键目标】!C$27*0.7735*0.001</f>
        <v>0</v>
      </c>
      <c r="L1510" s="5">
        <v>-16066.44397</v>
      </c>
      <c r="M1510" s="5">
        <f>ABS(IF(L1510&lt;=0,L1510/耗电量关键数据!$B$6/1000,L1510/耗电量关键数据!$B$5/1000))</f>
        <v>6.4265775879999998</v>
      </c>
      <c r="N1510" s="19">
        <f>耗电量关键数据!$B$14</f>
        <v>1.1688450000000001</v>
      </c>
      <c r="O1510" s="19">
        <f>耗电量关键数据!$B$15</f>
        <v>0.37403039999999999</v>
      </c>
      <c r="P1510" s="19">
        <f t="shared" si="209"/>
        <v>7.9694529879999996</v>
      </c>
      <c r="Q1510" s="19">
        <f t="shared" si="213"/>
        <v>7.9694529879999996</v>
      </c>
      <c r="R1510" s="20">
        <f t="shared" si="210"/>
        <v>-7.9694529879999996</v>
      </c>
      <c r="S1510" s="20">
        <f t="shared" si="214"/>
        <v>7.9694529879999996</v>
      </c>
      <c r="T1510" s="20">
        <f>IF((T1509+R1510)&lt;0,0,IF((T1509+R1510)&gt;结论【关键目标】!C$28,结论【关键目标】!C$28,T1509+R1510))</f>
        <v>5.1185972147999985</v>
      </c>
      <c r="U1510" s="19">
        <f>IF((T1509+R1510)&lt;结论【关键目标】!$C$28,0,(发电量计算【计算逻辑页】!R1510+发电量计算【计算逻辑页】!T1509-结论【关键目标】!$C$28))</f>
        <v>0</v>
      </c>
      <c r="V1510" s="5">
        <f t="shared" si="211"/>
        <v>0</v>
      </c>
      <c r="W1510" s="5">
        <f t="shared" si="212"/>
        <v>0</v>
      </c>
      <c r="X1510" s="5">
        <f t="shared" si="215"/>
        <v>4.4879860379366381</v>
      </c>
    </row>
    <row r="1511" spans="1:24" x14ac:dyDescent="0.15">
      <c r="A1511" s="7">
        <v>1510</v>
      </c>
      <c r="B1511" s="7">
        <v>3</v>
      </c>
      <c r="C1511" s="7">
        <v>4</v>
      </c>
      <c r="D1511" s="7">
        <v>22</v>
      </c>
      <c r="E1511" s="7">
        <v>63</v>
      </c>
      <c r="F1511" s="7">
        <v>1</v>
      </c>
      <c r="G1511" s="7">
        <v>0</v>
      </c>
      <c r="H1511" s="7">
        <f t="shared" si="207"/>
        <v>6</v>
      </c>
      <c r="I1511" s="16">
        <f t="shared" si="208"/>
        <v>44989</v>
      </c>
      <c r="J1511" s="17">
        <v>0.70809999999999995</v>
      </c>
      <c r="K1511" s="18">
        <f>G1511*结论【关键目标】!C$27*0.7735*0.001</f>
        <v>0</v>
      </c>
      <c r="L1511" s="5">
        <v>-18104.497179999998</v>
      </c>
      <c r="M1511" s="5">
        <f>ABS(IF(L1511&lt;=0,L1511/耗电量关键数据!$B$6/1000,L1511/耗电量关键数据!$B$5/1000))</f>
        <v>7.2417988719999995</v>
      </c>
      <c r="N1511" s="19">
        <f>耗电量关键数据!$B$14</f>
        <v>1.1688450000000001</v>
      </c>
      <c r="O1511" s="19">
        <f>耗电量关键数据!$B$15</f>
        <v>0.37403039999999999</v>
      </c>
      <c r="P1511" s="19">
        <f t="shared" si="209"/>
        <v>8.7846742720000002</v>
      </c>
      <c r="Q1511" s="19">
        <f t="shared" si="213"/>
        <v>0</v>
      </c>
      <c r="R1511" s="20">
        <f t="shared" si="210"/>
        <v>0</v>
      </c>
      <c r="S1511" s="20">
        <f t="shared" si="214"/>
        <v>0</v>
      </c>
      <c r="T1511" s="20">
        <f>IF((T1510+R1511)&lt;0,0,IF((T1510+R1511)&gt;结论【关键目标】!C$28,结论【关键目标】!C$28,T1510+R1511))</f>
        <v>5.1185972147999985</v>
      </c>
      <c r="U1511" s="19">
        <f>IF((T1510+R1511)&lt;结论【关键目标】!$C$28,0,(发电量计算【计算逻辑页】!R1511+发电量计算【计算逻辑页】!T1510-结论【关键目标】!$C$28))</f>
        <v>0</v>
      </c>
      <c r="V1511" s="5">
        <f t="shared" si="211"/>
        <v>0</v>
      </c>
      <c r="W1511" s="5">
        <f t="shared" si="212"/>
        <v>0</v>
      </c>
      <c r="X1511" s="5">
        <f t="shared" si="215"/>
        <v>0</v>
      </c>
    </row>
    <row r="1512" spans="1:24" x14ac:dyDescent="0.15">
      <c r="A1512" s="7">
        <v>1511</v>
      </c>
      <c r="B1512" s="7">
        <v>3</v>
      </c>
      <c r="C1512" s="7">
        <v>4</v>
      </c>
      <c r="D1512" s="7">
        <v>23</v>
      </c>
      <c r="E1512" s="7">
        <v>63</v>
      </c>
      <c r="F1512" s="7">
        <v>1</v>
      </c>
      <c r="G1512" s="7">
        <v>0</v>
      </c>
      <c r="H1512" s="7">
        <f t="shared" si="207"/>
        <v>6</v>
      </c>
      <c r="I1512" s="16">
        <f t="shared" si="208"/>
        <v>44989</v>
      </c>
      <c r="J1512" s="17">
        <v>0.70809999999999995</v>
      </c>
      <c r="K1512" s="18">
        <f>G1512*结论【关键目标】!C$27*0.7735*0.001</f>
        <v>0</v>
      </c>
      <c r="L1512" s="5">
        <v>-19727.249049999999</v>
      </c>
      <c r="M1512" s="5">
        <f>ABS(IF(L1512&lt;=0,L1512/耗电量关键数据!$B$6/1000,L1512/耗电量关键数据!$B$5/1000))</f>
        <v>7.890899619999999</v>
      </c>
      <c r="N1512" s="19">
        <f>耗电量关键数据!$B$14</f>
        <v>1.1688450000000001</v>
      </c>
      <c r="O1512" s="19">
        <f>耗电量关键数据!$B$15</f>
        <v>0.37403039999999999</v>
      </c>
      <c r="P1512" s="19">
        <f t="shared" si="209"/>
        <v>9.4337750200000006</v>
      </c>
      <c r="Q1512" s="19">
        <f t="shared" si="213"/>
        <v>0</v>
      </c>
      <c r="R1512" s="20">
        <f t="shared" si="210"/>
        <v>0</v>
      </c>
      <c r="S1512" s="20">
        <f t="shared" si="214"/>
        <v>0</v>
      </c>
      <c r="T1512" s="20">
        <f>IF((T1511+R1512)&lt;0,0,IF((T1511+R1512)&gt;结论【关键目标】!C$28,结论【关键目标】!C$28,T1511+R1512))</f>
        <v>5.1185972147999985</v>
      </c>
      <c r="U1512" s="19">
        <f>IF((T1511+R1512)&lt;结论【关键目标】!$C$28,0,(发电量计算【计算逻辑页】!R1512+发电量计算【计算逻辑页】!T1511-结论【关键目标】!$C$28))</f>
        <v>0</v>
      </c>
      <c r="V1512" s="5">
        <f t="shared" si="211"/>
        <v>0</v>
      </c>
      <c r="W1512" s="5">
        <f t="shared" si="212"/>
        <v>0</v>
      </c>
      <c r="X1512" s="5">
        <f t="shared" si="215"/>
        <v>0</v>
      </c>
    </row>
    <row r="1513" spans="1:24" x14ac:dyDescent="0.15">
      <c r="A1513" s="7">
        <v>1512</v>
      </c>
      <c r="B1513" s="7">
        <v>3</v>
      </c>
      <c r="C1513" s="7">
        <v>4</v>
      </c>
      <c r="D1513" s="7">
        <v>24</v>
      </c>
      <c r="E1513" s="7">
        <v>63</v>
      </c>
      <c r="F1513" s="7">
        <v>1.9</v>
      </c>
      <c r="G1513" s="7">
        <v>0</v>
      </c>
      <c r="H1513" s="7">
        <f t="shared" si="207"/>
        <v>6</v>
      </c>
      <c r="I1513" s="16">
        <f t="shared" si="208"/>
        <v>44989</v>
      </c>
      <c r="J1513" s="17">
        <v>0.2407</v>
      </c>
      <c r="K1513" s="18">
        <f>G1513*结论【关键目标】!C$27*0.7735*0.001</f>
        <v>0</v>
      </c>
      <c r="L1513" s="5">
        <v>-21664.013900000002</v>
      </c>
      <c r="M1513" s="5">
        <f>ABS(IF(L1513&lt;=0,L1513/耗电量关键数据!$B$6/1000,L1513/耗电量关键数据!$B$5/1000))</f>
        <v>8.6656055599999995</v>
      </c>
      <c r="N1513" s="19">
        <f>耗电量关键数据!$B$14</f>
        <v>1.1688450000000001</v>
      </c>
      <c r="O1513" s="19">
        <f>耗电量关键数据!$B$15</f>
        <v>0.37403039999999999</v>
      </c>
      <c r="P1513" s="19">
        <f t="shared" si="209"/>
        <v>10.208480960000001</v>
      </c>
      <c r="Q1513" s="19">
        <f t="shared" si="213"/>
        <v>0</v>
      </c>
      <c r="R1513" s="20">
        <f t="shared" si="210"/>
        <v>0</v>
      </c>
      <c r="S1513" s="20">
        <f t="shared" si="214"/>
        <v>0</v>
      </c>
      <c r="T1513" s="20">
        <f>IF((T1512+R1513)&lt;0,0,IF((T1512+R1513)&gt;结论【关键目标】!C$28,结论【关键目标】!C$28,T1512+R1513))</f>
        <v>5.1185972147999985</v>
      </c>
      <c r="U1513" s="19">
        <f>IF((T1512+R1513)&lt;结论【关键目标】!$C$28,0,(发电量计算【计算逻辑页】!R1513+发电量计算【计算逻辑页】!T1512-结论【关键目标】!$C$28))</f>
        <v>0</v>
      </c>
      <c r="V1513" s="5">
        <f t="shared" si="211"/>
        <v>0</v>
      </c>
      <c r="W1513" s="5">
        <f t="shared" si="212"/>
        <v>0</v>
      </c>
      <c r="X1513" s="5">
        <f t="shared" si="215"/>
        <v>0</v>
      </c>
    </row>
    <row r="1514" spans="1:24" x14ac:dyDescent="0.15">
      <c r="A1514" s="7">
        <v>1513</v>
      </c>
      <c r="B1514" s="7">
        <v>3</v>
      </c>
      <c r="C1514" s="7">
        <v>5</v>
      </c>
      <c r="D1514" s="7">
        <v>1</v>
      </c>
      <c r="E1514" s="7">
        <v>64</v>
      </c>
      <c r="F1514" s="7">
        <v>0</v>
      </c>
      <c r="G1514" s="7">
        <v>0</v>
      </c>
      <c r="H1514" s="7">
        <f t="shared" si="207"/>
        <v>7</v>
      </c>
      <c r="I1514" s="16">
        <f t="shared" si="208"/>
        <v>44990</v>
      </c>
      <c r="J1514" s="17">
        <v>0.2407</v>
      </c>
      <c r="K1514" s="18">
        <f>G1514*结论【关键目标】!C$27*0.7735*0.001</f>
        <v>0</v>
      </c>
      <c r="L1514" s="5">
        <v>-23155.8289</v>
      </c>
      <c r="M1514" s="5">
        <f>ABS(IF(L1514&lt;=0,L1514/耗电量关键数据!$B$6/1000,L1514/耗电量关键数据!$B$5/1000))</f>
        <v>9.2623315599999998</v>
      </c>
      <c r="N1514" s="19">
        <f>耗电量关键数据!$B$14</f>
        <v>1.1688450000000001</v>
      </c>
      <c r="O1514" s="19">
        <f>耗电量关键数据!$B$15</f>
        <v>0.37403039999999999</v>
      </c>
      <c r="P1514" s="19">
        <f t="shared" si="209"/>
        <v>10.805206960000001</v>
      </c>
      <c r="Q1514" s="19">
        <f t="shared" si="213"/>
        <v>0</v>
      </c>
      <c r="R1514" s="20">
        <f t="shared" si="210"/>
        <v>0</v>
      </c>
      <c r="S1514" s="20">
        <f t="shared" si="214"/>
        <v>0</v>
      </c>
      <c r="T1514" s="20">
        <f>IF((T1513+R1514)&lt;0,0,IF((T1513+R1514)&gt;结论【关键目标】!C$28,结论【关键目标】!C$28,T1513+R1514))</f>
        <v>5.1185972147999985</v>
      </c>
      <c r="U1514" s="19">
        <f>IF((T1513+R1514)&lt;结论【关键目标】!$C$28,0,(发电量计算【计算逻辑页】!R1514+发电量计算【计算逻辑页】!T1513-结论【关键目标】!$C$28))</f>
        <v>0</v>
      </c>
      <c r="V1514" s="5">
        <f t="shared" si="211"/>
        <v>0</v>
      </c>
      <c r="W1514" s="5">
        <f t="shared" si="212"/>
        <v>0</v>
      </c>
      <c r="X1514" s="5">
        <f t="shared" si="215"/>
        <v>0</v>
      </c>
    </row>
    <row r="1515" spans="1:24" x14ac:dyDescent="0.15">
      <c r="A1515" s="7">
        <v>1514</v>
      </c>
      <c r="B1515" s="7">
        <v>3</v>
      </c>
      <c r="C1515" s="7">
        <v>5</v>
      </c>
      <c r="D1515" s="7">
        <v>2</v>
      </c>
      <c r="E1515" s="7">
        <v>64</v>
      </c>
      <c r="F1515" s="7">
        <v>-0.6</v>
      </c>
      <c r="G1515" s="7">
        <v>0</v>
      </c>
      <c r="H1515" s="7">
        <f t="shared" si="207"/>
        <v>7</v>
      </c>
      <c r="I1515" s="16">
        <f t="shared" si="208"/>
        <v>44990</v>
      </c>
      <c r="J1515" s="17">
        <v>0.2407</v>
      </c>
      <c r="K1515" s="18">
        <f>G1515*结论【关键目标】!C$27*0.7735*0.001</f>
        <v>0</v>
      </c>
      <c r="L1515" s="5">
        <v>-24677.656889999998</v>
      </c>
      <c r="M1515" s="5">
        <f>ABS(IF(L1515&lt;=0,L1515/耗电量关键数据!$B$6/1000,L1515/耗电量关键数据!$B$5/1000))</f>
        <v>9.8710627559999988</v>
      </c>
      <c r="N1515" s="19">
        <f>耗电量关键数据!$B$14</f>
        <v>1.1688450000000001</v>
      </c>
      <c r="O1515" s="19">
        <f>耗电量关键数据!$B$15</f>
        <v>0.37403039999999999</v>
      </c>
      <c r="P1515" s="19">
        <f t="shared" si="209"/>
        <v>11.413938155999999</v>
      </c>
      <c r="Q1515" s="19">
        <f t="shared" si="213"/>
        <v>0</v>
      </c>
      <c r="R1515" s="20">
        <f t="shared" si="210"/>
        <v>0</v>
      </c>
      <c r="S1515" s="20">
        <f t="shared" si="214"/>
        <v>0</v>
      </c>
      <c r="T1515" s="20">
        <f>IF((T1514+R1515)&lt;0,0,IF((T1514+R1515)&gt;结论【关键目标】!C$28,结论【关键目标】!C$28,T1514+R1515))</f>
        <v>5.1185972147999985</v>
      </c>
      <c r="U1515" s="19">
        <f>IF((T1514+R1515)&lt;结论【关键目标】!$C$28,0,(发电量计算【计算逻辑页】!R1515+发电量计算【计算逻辑页】!T1514-结论【关键目标】!$C$28))</f>
        <v>0</v>
      </c>
      <c r="V1515" s="5">
        <f t="shared" si="211"/>
        <v>0</v>
      </c>
      <c r="W1515" s="5">
        <f t="shared" si="212"/>
        <v>0</v>
      </c>
      <c r="X1515" s="5">
        <f t="shared" si="215"/>
        <v>0</v>
      </c>
    </row>
    <row r="1516" spans="1:24" x14ac:dyDescent="0.15">
      <c r="A1516" s="7">
        <v>1515</v>
      </c>
      <c r="B1516" s="7">
        <v>3</v>
      </c>
      <c r="C1516" s="7">
        <v>5</v>
      </c>
      <c r="D1516" s="7">
        <v>3</v>
      </c>
      <c r="E1516" s="7">
        <v>64</v>
      </c>
      <c r="F1516" s="7">
        <v>-1.2</v>
      </c>
      <c r="G1516" s="7">
        <v>0</v>
      </c>
      <c r="H1516" s="7">
        <f t="shared" si="207"/>
        <v>7</v>
      </c>
      <c r="I1516" s="16">
        <f t="shared" si="208"/>
        <v>44990</v>
      </c>
      <c r="J1516" s="17">
        <v>0.2407</v>
      </c>
      <c r="K1516" s="18">
        <f>G1516*结论【关键目标】!C$27*0.7735*0.001</f>
        <v>0</v>
      </c>
      <c r="L1516" s="5">
        <v>-26111.472040000001</v>
      </c>
      <c r="M1516" s="5">
        <f>ABS(IF(L1516&lt;=0,L1516/耗电量关键数据!$B$6/1000,L1516/耗电量关键数据!$B$5/1000))</f>
        <v>10.444588816</v>
      </c>
      <c r="N1516" s="19">
        <f>耗电量关键数据!$B$14</f>
        <v>1.1688450000000001</v>
      </c>
      <c r="O1516" s="19">
        <f>耗电量关键数据!$B$15</f>
        <v>0.37403039999999999</v>
      </c>
      <c r="P1516" s="19">
        <f t="shared" si="209"/>
        <v>11.987464216000001</v>
      </c>
      <c r="Q1516" s="19">
        <f t="shared" si="213"/>
        <v>0</v>
      </c>
      <c r="R1516" s="20">
        <f t="shared" si="210"/>
        <v>0</v>
      </c>
      <c r="S1516" s="20">
        <f t="shared" si="214"/>
        <v>0</v>
      </c>
      <c r="T1516" s="20">
        <f>IF((T1515+R1516)&lt;0,0,IF((T1515+R1516)&gt;结论【关键目标】!C$28,结论【关键目标】!C$28,T1515+R1516))</f>
        <v>5.1185972147999985</v>
      </c>
      <c r="U1516" s="19">
        <f>IF((T1515+R1516)&lt;结论【关键目标】!$C$28,0,(发电量计算【计算逻辑页】!R1516+发电量计算【计算逻辑页】!T1515-结论【关键目标】!$C$28))</f>
        <v>0</v>
      </c>
      <c r="V1516" s="5">
        <f t="shared" si="211"/>
        <v>0</v>
      </c>
      <c r="W1516" s="5">
        <f t="shared" si="212"/>
        <v>0</v>
      </c>
      <c r="X1516" s="5">
        <f t="shared" si="215"/>
        <v>0</v>
      </c>
    </row>
    <row r="1517" spans="1:24" x14ac:dyDescent="0.15">
      <c r="A1517" s="7">
        <v>1516</v>
      </c>
      <c r="B1517" s="7">
        <v>3</v>
      </c>
      <c r="C1517" s="7">
        <v>5</v>
      </c>
      <c r="D1517" s="7">
        <v>4</v>
      </c>
      <c r="E1517" s="7">
        <v>64</v>
      </c>
      <c r="F1517" s="7">
        <v>-2.6</v>
      </c>
      <c r="G1517" s="7">
        <v>0</v>
      </c>
      <c r="H1517" s="7">
        <f t="shared" si="207"/>
        <v>7</v>
      </c>
      <c r="I1517" s="16">
        <f t="shared" si="208"/>
        <v>44990</v>
      </c>
      <c r="J1517" s="17">
        <v>0.2407</v>
      </c>
      <c r="K1517" s="18">
        <f>G1517*结论【关键目标】!C$27*0.7735*0.001</f>
        <v>0</v>
      </c>
      <c r="L1517" s="5">
        <v>-27514.040700000001</v>
      </c>
      <c r="M1517" s="5">
        <f>ABS(IF(L1517&lt;=0,L1517/耗电量关键数据!$B$6/1000,L1517/耗电量关键数据!$B$5/1000))</f>
        <v>11.00561628</v>
      </c>
      <c r="N1517" s="19">
        <f>耗电量关键数据!$B$14</f>
        <v>1.1688450000000001</v>
      </c>
      <c r="O1517" s="19">
        <f>耗电量关键数据!$B$15</f>
        <v>0.37403039999999999</v>
      </c>
      <c r="P1517" s="19">
        <f t="shared" si="209"/>
        <v>12.54849168</v>
      </c>
      <c r="Q1517" s="19">
        <f t="shared" si="213"/>
        <v>0</v>
      </c>
      <c r="R1517" s="20">
        <f t="shared" si="210"/>
        <v>0</v>
      </c>
      <c r="S1517" s="20">
        <f t="shared" si="214"/>
        <v>0</v>
      </c>
      <c r="T1517" s="20">
        <f>IF((T1516+R1517)&lt;0,0,IF((T1516+R1517)&gt;结论【关键目标】!C$28,结论【关键目标】!C$28,T1516+R1517))</f>
        <v>5.1185972147999985</v>
      </c>
      <c r="U1517" s="19">
        <f>IF((T1516+R1517)&lt;结论【关键目标】!$C$28,0,(发电量计算【计算逻辑页】!R1517+发电量计算【计算逻辑页】!T1516-结论【关键目标】!$C$28))</f>
        <v>0</v>
      </c>
      <c r="V1517" s="5">
        <f t="shared" si="211"/>
        <v>0</v>
      </c>
      <c r="W1517" s="5">
        <f t="shared" si="212"/>
        <v>0</v>
      </c>
      <c r="X1517" s="5">
        <f t="shared" si="215"/>
        <v>0</v>
      </c>
    </row>
    <row r="1518" spans="1:24" x14ac:dyDescent="0.15">
      <c r="A1518" s="7">
        <v>1517</v>
      </c>
      <c r="B1518" s="7">
        <v>3</v>
      </c>
      <c r="C1518" s="7">
        <v>5</v>
      </c>
      <c r="D1518" s="7">
        <v>5</v>
      </c>
      <c r="E1518" s="7">
        <v>64</v>
      </c>
      <c r="F1518" s="7">
        <v>-4</v>
      </c>
      <c r="G1518" s="7">
        <v>0</v>
      </c>
      <c r="H1518" s="7">
        <f t="shared" si="207"/>
        <v>7</v>
      </c>
      <c r="I1518" s="16">
        <f t="shared" si="208"/>
        <v>44990</v>
      </c>
      <c r="J1518" s="17">
        <v>0.2407</v>
      </c>
      <c r="K1518" s="18">
        <f>G1518*结论【关键目标】!C$27*0.7735*0.001</f>
        <v>0</v>
      </c>
      <c r="L1518" s="5">
        <v>-28643.075519999999</v>
      </c>
      <c r="M1518" s="5">
        <f>ABS(IF(L1518&lt;=0,L1518/耗电量关键数据!$B$6/1000,L1518/耗电量关键数据!$B$5/1000))</f>
        <v>11.457230207999999</v>
      </c>
      <c r="N1518" s="19">
        <f>耗电量关键数据!$B$14</f>
        <v>1.1688450000000001</v>
      </c>
      <c r="O1518" s="19">
        <f>耗电量关键数据!$B$15</f>
        <v>0.37403039999999999</v>
      </c>
      <c r="P1518" s="19">
        <f t="shared" si="209"/>
        <v>13.000105608</v>
      </c>
      <c r="Q1518" s="19">
        <f t="shared" si="213"/>
        <v>0</v>
      </c>
      <c r="R1518" s="20">
        <f t="shared" si="210"/>
        <v>0</v>
      </c>
      <c r="S1518" s="20">
        <f t="shared" si="214"/>
        <v>0</v>
      </c>
      <c r="T1518" s="20">
        <f>IF((T1517+R1518)&lt;0,0,IF((T1517+R1518)&gt;结论【关键目标】!C$28,结论【关键目标】!C$28,T1517+R1518))</f>
        <v>5.1185972147999985</v>
      </c>
      <c r="U1518" s="19">
        <f>IF((T1517+R1518)&lt;结论【关键目标】!$C$28,0,(发电量计算【计算逻辑页】!R1518+发电量计算【计算逻辑页】!T1517-结论【关键目标】!$C$28))</f>
        <v>0</v>
      </c>
      <c r="V1518" s="5">
        <f t="shared" si="211"/>
        <v>0</v>
      </c>
      <c r="W1518" s="5">
        <f t="shared" si="212"/>
        <v>0</v>
      </c>
      <c r="X1518" s="5">
        <f t="shared" si="215"/>
        <v>0</v>
      </c>
    </row>
    <row r="1519" spans="1:24" x14ac:dyDescent="0.15">
      <c r="A1519" s="7">
        <v>1518</v>
      </c>
      <c r="B1519" s="7">
        <v>3</v>
      </c>
      <c r="C1519" s="7">
        <v>5</v>
      </c>
      <c r="D1519" s="7">
        <v>6</v>
      </c>
      <c r="E1519" s="7">
        <v>64</v>
      </c>
      <c r="F1519" s="7">
        <v>-2.8</v>
      </c>
      <c r="G1519" s="7">
        <v>0</v>
      </c>
      <c r="H1519" s="7">
        <f t="shared" si="207"/>
        <v>7</v>
      </c>
      <c r="I1519" s="16">
        <f t="shared" si="208"/>
        <v>44990</v>
      </c>
      <c r="J1519" s="17">
        <v>0.2407</v>
      </c>
      <c r="K1519" s="18">
        <f>G1519*结论【关键目标】!C$27*0.7735*0.001</f>
        <v>0</v>
      </c>
      <c r="L1519" s="5">
        <v>-26484.235410000001</v>
      </c>
      <c r="M1519" s="5">
        <f>ABS(IF(L1519&lt;=0,L1519/耗电量关键数据!$B$6/1000,L1519/耗电量关键数据!$B$5/1000))</f>
        <v>10.593694164</v>
      </c>
      <c r="N1519" s="19">
        <f>耗电量关键数据!$B$14</f>
        <v>1.1688450000000001</v>
      </c>
      <c r="O1519" s="19">
        <f>耗电量关键数据!$B$15</f>
        <v>0.37403039999999999</v>
      </c>
      <c r="P1519" s="19">
        <f t="shared" si="209"/>
        <v>12.136569564</v>
      </c>
      <c r="Q1519" s="19">
        <f t="shared" si="213"/>
        <v>0</v>
      </c>
      <c r="R1519" s="20">
        <f t="shared" si="210"/>
        <v>0</v>
      </c>
      <c r="S1519" s="20">
        <f t="shared" si="214"/>
        <v>0</v>
      </c>
      <c r="T1519" s="20">
        <f>IF((T1518+R1519)&lt;0,0,IF((T1518+R1519)&gt;结论【关键目标】!C$28,结论【关键目标】!C$28,T1518+R1519))</f>
        <v>5.1185972147999985</v>
      </c>
      <c r="U1519" s="19">
        <f>IF((T1518+R1519)&lt;结论【关键目标】!$C$28,0,(发电量计算【计算逻辑页】!R1519+发电量计算【计算逻辑页】!T1518-结论【关键目标】!$C$28))</f>
        <v>0</v>
      </c>
      <c r="V1519" s="5">
        <f t="shared" si="211"/>
        <v>0</v>
      </c>
      <c r="W1519" s="5">
        <f t="shared" si="212"/>
        <v>0</v>
      </c>
      <c r="X1519" s="5">
        <f t="shared" si="215"/>
        <v>0</v>
      </c>
    </row>
    <row r="1520" spans="1:24" x14ac:dyDescent="0.15">
      <c r="A1520" s="7">
        <v>1519</v>
      </c>
      <c r="B1520" s="7">
        <v>3</v>
      </c>
      <c r="C1520" s="7">
        <v>5</v>
      </c>
      <c r="D1520" s="7">
        <v>7</v>
      </c>
      <c r="E1520" s="7">
        <v>64</v>
      </c>
      <c r="F1520" s="7">
        <v>-4</v>
      </c>
      <c r="G1520" s="7">
        <v>42.6</v>
      </c>
      <c r="H1520" s="7">
        <f t="shared" si="207"/>
        <v>7</v>
      </c>
      <c r="I1520" s="16">
        <f t="shared" si="208"/>
        <v>44990</v>
      </c>
      <c r="J1520" s="17">
        <v>0.2407</v>
      </c>
      <c r="K1520" s="18">
        <f>G1520*结论【关键目标】!C$27*0.7735*0.001</f>
        <v>3.9541319999999995</v>
      </c>
      <c r="L1520" s="5">
        <v>-19165.38466</v>
      </c>
      <c r="M1520" s="5">
        <f>ABS(IF(L1520&lt;=0,L1520/耗电量关键数据!$B$6/1000,L1520/耗电量关键数据!$B$5/1000))</f>
        <v>7.666153864</v>
      </c>
      <c r="N1520" s="19">
        <f>耗电量关键数据!$B$14</f>
        <v>1.1688450000000001</v>
      </c>
      <c r="O1520" s="19">
        <f>耗电量关键数据!$B$15</f>
        <v>0.37403039999999999</v>
      </c>
      <c r="P1520" s="19">
        <f t="shared" si="209"/>
        <v>9.2090292639999998</v>
      </c>
      <c r="Q1520" s="19">
        <f t="shared" si="213"/>
        <v>0</v>
      </c>
      <c r="R1520" s="20">
        <f t="shared" si="210"/>
        <v>3.9541319999999995</v>
      </c>
      <c r="S1520" s="20">
        <f t="shared" si="214"/>
        <v>0</v>
      </c>
      <c r="T1520" s="20">
        <f>IF((T1519+R1520)&lt;0,0,IF((T1519+R1520)&gt;结论【关键目标】!C$28,结论【关键目标】!C$28,T1519+R1520))</f>
        <v>9.0727292147999989</v>
      </c>
      <c r="U1520" s="19">
        <f>IF((T1519+R1520)&lt;结论【关键目标】!$C$28,0,(发电量计算【计算逻辑页】!R1520+发电量计算【计算逻辑页】!T1519-结论【关键目标】!$C$28))</f>
        <v>0</v>
      </c>
      <c r="V1520" s="5">
        <f t="shared" si="211"/>
        <v>0</v>
      </c>
      <c r="W1520" s="5">
        <f t="shared" si="212"/>
        <v>0.95175957239999986</v>
      </c>
      <c r="X1520" s="5">
        <f t="shared" si="215"/>
        <v>0</v>
      </c>
    </row>
    <row r="1521" spans="1:24" x14ac:dyDescent="0.15">
      <c r="A1521" s="7">
        <v>1520</v>
      </c>
      <c r="B1521" s="7">
        <v>3</v>
      </c>
      <c r="C1521" s="7">
        <v>5</v>
      </c>
      <c r="D1521" s="7">
        <v>8</v>
      </c>
      <c r="E1521" s="7">
        <v>64</v>
      </c>
      <c r="F1521" s="7">
        <v>-4</v>
      </c>
      <c r="G1521" s="7">
        <v>140.1</v>
      </c>
      <c r="H1521" s="7">
        <f t="shared" si="207"/>
        <v>7</v>
      </c>
      <c r="I1521" s="16">
        <f t="shared" si="208"/>
        <v>44990</v>
      </c>
      <c r="J1521" s="17">
        <v>0.70809999999999995</v>
      </c>
      <c r="K1521" s="18">
        <f>G1521*结论【关键目标】!C$27*0.7735*0.001</f>
        <v>13.004081999999999</v>
      </c>
      <c r="L1521" s="5">
        <v>-17623.923050000001</v>
      </c>
      <c r="M1521" s="5">
        <f>ABS(IF(L1521&lt;=0,L1521/耗电量关键数据!$B$6/1000,L1521/耗电量关键数据!$B$5/1000))</f>
        <v>7.0495692200000004</v>
      </c>
      <c r="N1521" s="19">
        <f>耗电量关键数据!$B$14</f>
        <v>1.1688450000000001</v>
      </c>
      <c r="O1521" s="19">
        <f>耗电量关键数据!$B$15</f>
        <v>0.37403039999999999</v>
      </c>
      <c r="P1521" s="19">
        <f t="shared" si="209"/>
        <v>8.5924446200000002</v>
      </c>
      <c r="Q1521" s="19">
        <f t="shared" si="213"/>
        <v>0</v>
      </c>
      <c r="R1521" s="20">
        <f t="shared" si="210"/>
        <v>13.004081999999999</v>
      </c>
      <c r="S1521" s="20">
        <f t="shared" si="214"/>
        <v>0</v>
      </c>
      <c r="T1521" s="20">
        <f>IF((T1520+R1521)&lt;0,0,IF((T1520+R1521)&gt;结论【关键目标】!C$28,结论【关键目标】!C$28,T1520+R1521))</f>
        <v>22</v>
      </c>
      <c r="U1521" s="19">
        <f>IF((T1520+R1521)&lt;结论【关键目标】!$C$28,0,(发电量计算【计算逻辑页】!R1521+发电量计算【计算逻辑页】!T1520-结论【关键目标】!$C$28))</f>
        <v>7.6811214799995753E-2</v>
      </c>
      <c r="V1521" s="5">
        <f t="shared" si="211"/>
        <v>2.6883925179998512E-2</v>
      </c>
      <c r="W1521" s="5">
        <f t="shared" si="212"/>
        <v>6.0843100354219999</v>
      </c>
      <c r="X1521" s="5">
        <f t="shared" si="215"/>
        <v>0</v>
      </c>
    </row>
    <row r="1522" spans="1:24" x14ac:dyDescent="0.15">
      <c r="A1522" s="7">
        <v>1521</v>
      </c>
      <c r="B1522" s="7">
        <v>3</v>
      </c>
      <c r="C1522" s="7">
        <v>5</v>
      </c>
      <c r="D1522" s="7">
        <v>9</v>
      </c>
      <c r="E1522" s="7">
        <v>64</v>
      </c>
      <c r="F1522" s="7">
        <v>-2.1</v>
      </c>
      <c r="G1522" s="7">
        <v>233.6</v>
      </c>
      <c r="H1522" s="7">
        <f t="shared" si="207"/>
        <v>7</v>
      </c>
      <c r="I1522" s="16">
        <f t="shared" si="208"/>
        <v>44990</v>
      </c>
      <c r="J1522" s="17">
        <v>0.70809999999999995</v>
      </c>
      <c r="K1522" s="18">
        <f>G1522*结论【关键目标】!C$27*0.7735*0.001</f>
        <v>21.682752000000001</v>
      </c>
      <c r="L1522" s="5">
        <v>0</v>
      </c>
      <c r="M1522" s="5">
        <f>ABS(IF(L1522&lt;=0,L1522/耗电量关键数据!$B$6/1000,L1522/耗电量关键数据!$B$5/1000))</f>
        <v>0</v>
      </c>
      <c r="N1522" s="19">
        <f>耗电量关键数据!$B$14</f>
        <v>1.1688450000000001</v>
      </c>
      <c r="O1522" s="19">
        <f>耗电量关键数据!$B$15</f>
        <v>0.37403039999999999</v>
      </c>
      <c r="P1522" s="19">
        <f t="shared" si="209"/>
        <v>1.5428754000000002</v>
      </c>
      <c r="Q1522" s="19">
        <f t="shared" si="213"/>
        <v>0</v>
      </c>
      <c r="R1522" s="20">
        <f t="shared" si="210"/>
        <v>21.682752000000001</v>
      </c>
      <c r="S1522" s="20">
        <f t="shared" si="214"/>
        <v>0</v>
      </c>
      <c r="T1522" s="20">
        <f>IF((T1521+R1522)&lt;0,0,IF((T1521+R1522)&gt;结论【关键目标】!C$28,结论【关键目标】!C$28,T1521+R1522))</f>
        <v>22</v>
      </c>
      <c r="U1522" s="19">
        <f>IF((T1521+R1522)&lt;结论【关键目标】!$C$28,0,(发电量计算【计算逻辑页】!R1522+发电量计算【计算逻辑页】!T1521-结论【关键目标】!$C$28))</f>
        <v>21.682752000000001</v>
      </c>
      <c r="V1522" s="5">
        <f t="shared" si="211"/>
        <v>7.5889631999999994</v>
      </c>
      <c r="W1522" s="5">
        <f t="shared" si="212"/>
        <v>1.0925100707400002</v>
      </c>
      <c r="X1522" s="5">
        <f t="shared" si="215"/>
        <v>0</v>
      </c>
    </row>
    <row r="1523" spans="1:24" x14ac:dyDescent="0.15">
      <c r="A1523" s="7">
        <v>1522</v>
      </c>
      <c r="B1523" s="7">
        <v>3</v>
      </c>
      <c r="C1523" s="7">
        <v>5</v>
      </c>
      <c r="D1523" s="7">
        <v>10</v>
      </c>
      <c r="E1523" s="7">
        <v>64</v>
      </c>
      <c r="F1523" s="7">
        <v>-1</v>
      </c>
      <c r="G1523" s="7">
        <v>358.6</v>
      </c>
      <c r="H1523" s="7">
        <f t="shared" si="207"/>
        <v>7</v>
      </c>
      <c r="I1523" s="16">
        <f t="shared" si="208"/>
        <v>44990</v>
      </c>
      <c r="J1523" s="17">
        <v>0.70809999999999995</v>
      </c>
      <c r="K1523" s="18">
        <f>G1523*结论【关键目标】!C$27*0.7735*0.001</f>
        <v>33.285252</v>
      </c>
      <c r="L1523" s="5">
        <v>0</v>
      </c>
      <c r="M1523" s="5">
        <f>ABS(IF(L1523&lt;=0,L1523/耗电量关键数据!$B$6/1000,L1523/耗电量关键数据!$B$5/1000))</f>
        <v>0</v>
      </c>
      <c r="N1523" s="19">
        <f>耗电量关键数据!$B$14</f>
        <v>1.1688450000000001</v>
      </c>
      <c r="O1523" s="19">
        <f>耗电量关键数据!$B$15</f>
        <v>0.37403039999999999</v>
      </c>
      <c r="P1523" s="19">
        <f t="shared" si="209"/>
        <v>1.5428754000000002</v>
      </c>
      <c r="Q1523" s="19">
        <f t="shared" si="213"/>
        <v>0</v>
      </c>
      <c r="R1523" s="20">
        <f t="shared" si="210"/>
        <v>33.285252</v>
      </c>
      <c r="S1523" s="20">
        <f t="shared" si="214"/>
        <v>0</v>
      </c>
      <c r="T1523" s="20">
        <f>IF((T1522+R1523)&lt;0,0,IF((T1522+R1523)&gt;结论【关键目标】!C$28,结论【关键目标】!C$28,T1522+R1523))</f>
        <v>22</v>
      </c>
      <c r="U1523" s="19">
        <f>IF((T1522+R1523)&lt;结论【关键目标】!$C$28,0,(发电量计算【计算逻辑页】!R1523+发电量计算【计算逻辑页】!T1522-结论【关键目标】!$C$28))</f>
        <v>33.285252</v>
      </c>
      <c r="V1523" s="5">
        <f t="shared" si="211"/>
        <v>11.6498382</v>
      </c>
      <c r="W1523" s="5">
        <f t="shared" si="212"/>
        <v>1.0925100707400002</v>
      </c>
      <c r="X1523" s="5">
        <f t="shared" si="215"/>
        <v>0</v>
      </c>
    </row>
    <row r="1524" spans="1:24" x14ac:dyDescent="0.15">
      <c r="A1524" s="7">
        <v>1523</v>
      </c>
      <c r="B1524" s="7">
        <v>3</v>
      </c>
      <c r="C1524" s="7">
        <v>5</v>
      </c>
      <c r="D1524" s="7">
        <v>11</v>
      </c>
      <c r="E1524" s="7">
        <v>64</v>
      </c>
      <c r="F1524" s="7">
        <v>0</v>
      </c>
      <c r="G1524" s="7">
        <v>441.8</v>
      </c>
      <c r="H1524" s="7">
        <f t="shared" si="207"/>
        <v>7</v>
      </c>
      <c r="I1524" s="16">
        <f t="shared" si="208"/>
        <v>44990</v>
      </c>
      <c r="J1524" s="17">
        <v>1.2267999999999999</v>
      </c>
      <c r="K1524" s="18">
        <f>G1524*结论【关键目标】!C$27*0.7735*0.001</f>
        <v>41.007875999999996</v>
      </c>
      <c r="L1524" s="5">
        <v>0</v>
      </c>
      <c r="M1524" s="5">
        <f>ABS(IF(L1524&lt;=0,L1524/耗电量关键数据!$B$6/1000,L1524/耗电量关键数据!$B$5/1000))</f>
        <v>0</v>
      </c>
      <c r="N1524" s="19">
        <f>耗电量关键数据!$B$14</f>
        <v>1.1688450000000001</v>
      </c>
      <c r="O1524" s="19">
        <f>耗电量关键数据!$B$15</f>
        <v>0.37403039999999999</v>
      </c>
      <c r="P1524" s="19">
        <f t="shared" si="209"/>
        <v>1.5428754000000002</v>
      </c>
      <c r="Q1524" s="19">
        <f t="shared" si="213"/>
        <v>1.5428754000000002</v>
      </c>
      <c r="R1524" s="20">
        <f t="shared" si="210"/>
        <v>39.465000599999996</v>
      </c>
      <c r="S1524" s="20">
        <f t="shared" si="214"/>
        <v>0</v>
      </c>
      <c r="T1524" s="20">
        <f>IF((T1523+R1524)&lt;0,0,IF((T1523+R1524)&gt;结论【关键目标】!C$28,结论【关键目标】!C$28,T1523+R1524))</f>
        <v>22</v>
      </c>
      <c r="U1524" s="19">
        <f>IF((T1523+R1524)&lt;结论【关键目标】!$C$28,0,(发电量计算【计算逻辑页】!R1524+发电量计算【计算逻辑页】!T1523-结论【关键目标】!$C$28))</f>
        <v>39.465000599999996</v>
      </c>
      <c r="V1524" s="5">
        <f t="shared" si="211"/>
        <v>13.812750209999997</v>
      </c>
      <c r="W1524" s="5">
        <f t="shared" si="212"/>
        <v>1.89279954072</v>
      </c>
      <c r="X1524" s="5">
        <f t="shared" si="215"/>
        <v>0</v>
      </c>
    </row>
    <row r="1525" spans="1:24" x14ac:dyDescent="0.15">
      <c r="A1525" s="7">
        <v>1524</v>
      </c>
      <c r="B1525" s="7">
        <v>3</v>
      </c>
      <c r="C1525" s="7">
        <v>5</v>
      </c>
      <c r="D1525" s="7">
        <v>12</v>
      </c>
      <c r="E1525" s="7">
        <v>64</v>
      </c>
      <c r="F1525" s="7">
        <v>1</v>
      </c>
      <c r="G1525" s="7">
        <v>431.8</v>
      </c>
      <c r="H1525" s="7">
        <f t="shared" si="207"/>
        <v>7</v>
      </c>
      <c r="I1525" s="16">
        <f t="shared" si="208"/>
        <v>44990</v>
      </c>
      <c r="J1525" s="17">
        <v>1.2267999999999999</v>
      </c>
      <c r="K1525" s="18">
        <f>G1525*结论【关键目标】!C$27*0.7735*0.001</f>
        <v>40.079675999999999</v>
      </c>
      <c r="L1525" s="5">
        <v>0</v>
      </c>
      <c r="M1525" s="5">
        <f>ABS(IF(L1525&lt;=0,L1525/耗电量关键数据!$B$6/1000,L1525/耗电量关键数据!$B$5/1000))</f>
        <v>0</v>
      </c>
      <c r="N1525" s="19">
        <f>耗电量关键数据!$B$14</f>
        <v>1.1688450000000001</v>
      </c>
      <c r="O1525" s="19">
        <f>耗电量关键数据!$B$15</f>
        <v>0.37403039999999999</v>
      </c>
      <c r="P1525" s="19">
        <f t="shared" si="209"/>
        <v>1.5428754000000002</v>
      </c>
      <c r="Q1525" s="19">
        <f t="shared" si="213"/>
        <v>1.5428754000000002</v>
      </c>
      <c r="R1525" s="20">
        <f t="shared" si="210"/>
        <v>38.536800599999999</v>
      </c>
      <c r="S1525" s="20">
        <f t="shared" si="214"/>
        <v>0</v>
      </c>
      <c r="T1525" s="20">
        <f>IF((T1524+R1525)&lt;0,0,IF((T1524+R1525)&gt;结论【关键目标】!C$28,结论【关键目标】!C$28,T1524+R1525))</f>
        <v>22</v>
      </c>
      <c r="U1525" s="19">
        <f>IF((T1524+R1525)&lt;结论【关键目标】!$C$28,0,(发电量计算【计算逻辑页】!R1525+发电量计算【计算逻辑页】!T1524-结论【关键目标】!$C$28))</f>
        <v>38.536800599999999</v>
      </c>
      <c r="V1525" s="5">
        <f t="shared" si="211"/>
        <v>13.487880209999998</v>
      </c>
      <c r="W1525" s="5">
        <f t="shared" si="212"/>
        <v>1.89279954072</v>
      </c>
      <c r="X1525" s="5">
        <f t="shared" si="215"/>
        <v>0</v>
      </c>
    </row>
    <row r="1526" spans="1:24" x14ac:dyDescent="0.15">
      <c r="A1526" s="7">
        <v>1525</v>
      </c>
      <c r="B1526" s="7">
        <v>3</v>
      </c>
      <c r="C1526" s="7">
        <v>5</v>
      </c>
      <c r="D1526" s="7">
        <v>13</v>
      </c>
      <c r="E1526" s="7">
        <v>64</v>
      </c>
      <c r="F1526" s="7">
        <v>3</v>
      </c>
      <c r="G1526" s="7">
        <v>431.8</v>
      </c>
      <c r="H1526" s="7">
        <f t="shared" si="207"/>
        <v>7</v>
      </c>
      <c r="I1526" s="16">
        <f t="shared" si="208"/>
        <v>44990</v>
      </c>
      <c r="J1526" s="17">
        <v>1.2267999999999999</v>
      </c>
      <c r="K1526" s="18">
        <f>G1526*结论【关键目标】!C$27*0.7735*0.001</f>
        <v>40.079675999999999</v>
      </c>
      <c r="L1526" s="5">
        <v>0</v>
      </c>
      <c r="M1526" s="5">
        <f>ABS(IF(L1526&lt;=0,L1526/耗电量关键数据!$B$6/1000,L1526/耗电量关键数据!$B$5/1000))</f>
        <v>0</v>
      </c>
      <c r="N1526" s="19">
        <f>耗电量关键数据!$B$14</f>
        <v>1.1688450000000001</v>
      </c>
      <c r="O1526" s="19">
        <f>耗电量关键数据!$B$15</f>
        <v>0.37403039999999999</v>
      </c>
      <c r="P1526" s="19">
        <f t="shared" si="209"/>
        <v>1.5428754000000002</v>
      </c>
      <c r="Q1526" s="19">
        <f t="shared" si="213"/>
        <v>1.5428754000000002</v>
      </c>
      <c r="R1526" s="20">
        <f t="shared" si="210"/>
        <v>38.536800599999999</v>
      </c>
      <c r="S1526" s="20">
        <f t="shared" si="214"/>
        <v>0</v>
      </c>
      <c r="T1526" s="20">
        <f>IF((T1525+R1526)&lt;0,0,IF((T1525+R1526)&gt;结论【关键目标】!C$28,结论【关键目标】!C$28,T1525+R1526))</f>
        <v>22</v>
      </c>
      <c r="U1526" s="19">
        <f>IF((T1525+R1526)&lt;结论【关键目标】!$C$28,0,(发电量计算【计算逻辑页】!R1526+发电量计算【计算逻辑页】!T1525-结论【关键目标】!$C$28))</f>
        <v>38.536800599999999</v>
      </c>
      <c r="V1526" s="5">
        <f t="shared" si="211"/>
        <v>13.487880209999998</v>
      </c>
      <c r="W1526" s="5">
        <f t="shared" si="212"/>
        <v>1.89279954072</v>
      </c>
      <c r="X1526" s="5">
        <f t="shared" si="215"/>
        <v>0</v>
      </c>
    </row>
    <row r="1527" spans="1:24" x14ac:dyDescent="0.15">
      <c r="A1527" s="7">
        <v>1526</v>
      </c>
      <c r="B1527" s="7">
        <v>3</v>
      </c>
      <c r="C1527" s="7">
        <v>5</v>
      </c>
      <c r="D1527" s="7">
        <v>14</v>
      </c>
      <c r="E1527" s="7">
        <v>64</v>
      </c>
      <c r="F1527" s="7">
        <v>5</v>
      </c>
      <c r="G1527" s="7">
        <v>394.6</v>
      </c>
      <c r="H1527" s="7">
        <f t="shared" si="207"/>
        <v>7</v>
      </c>
      <c r="I1527" s="16">
        <f t="shared" si="208"/>
        <v>44990</v>
      </c>
      <c r="J1527" s="17">
        <v>1.2267999999999999</v>
      </c>
      <c r="K1527" s="18">
        <f>G1527*结论【关键目标】!C$27*0.7735*0.001</f>
        <v>36.626771999999995</v>
      </c>
      <c r="L1527" s="5">
        <v>0</v>
      </c>
      <c r="M1527" s="5">
        <f>ABS(IF(L1527&lt;=0,L1527/耗电量关键数据!$B$6/1000,L1527/耗电量关键数据!$B$5/1000))</f>
        <v>0</v>
      </c>
      <c r="N1527" s="19">
        <f>耗电量关键数据!$B$14</f>
        <v>1.1688450000000001</v>
      </c>
      <c r="O1527" s="19">
        <f>耗电量关键数据!$B$15</f>
        <v>0.37403039999999999</v>
      </c>
      <c r="P1527" s="19">
        <f t="shared" si="209"/>
        <v>1.5428754000000002</v>
      </c>
      <c r="Q1527" s="19">
        <f t="shared" si="213"/>
        <v>1.5428754000000002</v>
      </c>
      <c r="R1527" s="20">
        <f t="shared" si="210"/>
        <v>35.083896599999996</v>
      </c>
      <c r="S1527" s="20">
        <f t="shared" si="214"/>
        <v>0</v>
      </c>
      <c r="T1527" s="20">
        <f>IF((T1526+R1527)&lt;0,0,IF((T1526+R1527)&gt;结论【关键目标】!C$28,结论【关键目标】!C$28,T1526+R1527))</f>
        <v>22</v>
      </c>
      <c r="U1527" s="19">
        <f>IF((T1526+R1527)&lt;结论【关键目标】!$C$28,0,(发电量计算【计算逻辑页】!R1527+发电量计算【计算逻辑页】!T1526-结论【关键目标】!$C$28))</f>
        <v>35.083896599999996</v>
      </c>
      <c r="V1527" s="5">
        <f t="shared" si="211"/>
        <v>12.279363809999998</v>
      </c>
      <c r="W1527" s="5">
        <f t="shared" si="212"/>
        <v>1.89279954072</v>
      </c>
      <c r="X1527" s="5">
        <f t="shared" si="215"/>
        <v>0</v>
      </c>
    </row>
    <row r="1528" spans="1:24" x14ac:dyDescent="0.15">
      <c r="A1528" s="7">
        <v>1527</v>
      </c>
      <c r="B1528" s="7">
        <v>3</v>
      </c>
      <c r="C1528" s="7">
        <v>5</v>
      </c>
      <c r="D1528" s="7">
        <v>15</v>
      </c>
      <c r="E1528" s="7">
        <v>64</v>
      </c>
      <c r="F1528" s="7">
        <v>4.9000000000000004</v>
      </c>
      <c r="G1528" s="7">
        <v>292.60000000000002</v>
      </c>
      <c r="H1528" s="7">
        <f t="shared" si="207"/>
        <v>7</v>
      </c>
      <c r="I1528" s="16">
        <f t="shared" si="208"/>
        <v>44990</v>
      </c>
      <c r="J1528" s="17">
        <v>1.2267999999999999</v>
      </c>
      <c r="K1528" s="18">
        <f>G1528*结论【关键目标】!C$27*0.7735*0.001</f>
        <v>27.159132</v>
      </c>
      <c r="L1528" s="5">
        <v>0</v>
      </c>
      <c r="M1528" s="5">
        <f>ABS(IF(L1528&lt;=0,L1528/耗电量关键数据!$B$6/1000,L1528/耗电量关键数据!$B$5/1000))</f>
        <v>0</v>
      </c>
      <c r="N1528" s="19">
        <f>耗电量关键数据!$B$14</f>
        <v>1.1688450000000001</v>
      </c>
      <c r="O1528" s="19">
        <f>耗电量关键数据!$B$15</f>
        <v>0.37403039999999999</v>
      </c>
      <c r="P1528" s="19">
        <f t="shared" si="209"/>
        <v>1.5428754000000002</v>
      </c>
      <c r="Q1528" s="19">
        <f t="shared" si="213"/>
        <v>1.5428754000000002</v>
      </c>
      <c r="R1528" s="20">
        <f t="shared" si="210"/>
        <v>25.6162566</v>
      </c>
      <c r="S1528" s="20">
        <f t="shared" si="214"/>
        <v>0</v>
      </c>
      <c r="T1528" s="20">
        <f>IF((T1527+R1528)&lt;0,0,IF((T1527+R1528)&gt;结论【关键目标】!C$28,结论【关键目标】!C$28,T1527+R1528))</f>
        <v>22</v>
      </c>
      <c r="U1528" s="19">
        <f>IF((T1527+R1528)&lt;结论【关键目标】!$C$28,0,(发电量计算【计算逻辑页】!R1528+发电量计算【计算逻辑页】!T1527-结论【关键目标】!$C$28))</f>
        <v>25.6162566</v>
      </c>
      <c r="V1528" s="5">
        <f t="shared" si="211"/>
        <v>8.9656898099999989</v>
      </c>
      <c r="W1528" s="5">
        <f t="shared" si="212"/>
        <v>1.89279954072</v>
      </c>
      <c r="X1528" s="5">
        <f t="shared" si="215"/>
        <v>0</v>
      </c>
    </row>
    <row r="1529" spans="1:24" x14ac:dyDescent="0.15">
      <c r="A1529" s="7">
        <v>1528</v>
      </c>
      <c r="B1529" s="7">
        <v>3</v>
      </c>
      <c r="C1529" s="7">
        <v>5</v>
      </c>
      <c r="D1529" s="7">
        <v>16</v>
      </c>
      <c r="E1529" s="7">
        <v>64</v>
      </c>
      <c r="F1529" s="7">
        <v>6</v>
      </c>
      <c r="G1529" s="7">
        <v>157.5</v>
      </c>
      <c r="H1529" s="7">
        <f t="shared" si="207"/>
        <v>7</v>
      </c>
      <c r="I1529" s="16">
        <f t="shared" si="208"/>
        <v>44990</v>
      </c>
      <c r="J1529" s="17">
        <v>0.70809999999999995</v>
      </c>
      <c r="K1529" s="18">
        <f>G1529*结论【关键目标】!C$27*0.7735*0.001</f>
        <v>14.619149999999999</v>
      </c>
      <c r="L1529" s="5">
        <v>0</v>
      </c>
      <c r="M1529" s="5">
        <f>ABS(IF(L1529&lt;=0,L1529/耗电量关键数据!$B$6/1000,L1529/耗电量关键数据!$B$5/1000))</f>
        <v>0</v>
      </c>
      <c r="N1529" s="19">
        <f>耗电量关键数据!$B$14</f>
        <v>1.1688450000000001</v>
      </c>
      <c r="O1529" s="19">
        <f>耗电量关键数据!$B$15</f>
        <v>0.37403039999999999</v>
      </c>
      <c r="P1529" s="19">
        <f t="shared" si="209"/>
        <v>1.5428754000000002</v>
      </c>
      <c r="Q1529" s="19">
        <f t="shared" si="213"/>
        <v>0</v>
      </c>
      <c r="R1529" s="20">
        <f t="shared" si="210"/>
        <v>14.619149999999999</v>
      </c>
      <c r="S1529" s="20">
        <f t="shared" si="214"/>
        <v>0</v>
      </c>
      <c r="T1529" s="20">
        <f>IF((T1528+R1529)&lt;0,0,IF((T1528+R1529)&gt;结论【关键目标】!C$28,结论【关键目标】!C$28,T1528+R1529))</f>
        <v>22</v>
      </c>
      <c r="U1529" s="19">
        <f>IF((T1528+R1529)&lt;结论【关键目标】!$C$28,0,(发电量计算【计算逻辑页】!R1529+发电量计算【计算逻辑页】!T1528-结论【关键目标】!$C$28))</f>
        <v>14.619149999999998</v>
      </c>
      <c r="V1529" s="5">
        <f t="shared" si="211"/>
        <v>5.1167024999999988</v>
      </c>
      <c r="W1529" s="5">
        <f t="shared" si="212"/>
        <v>1.0925100707400002</v>
      </c>
      <c r="X1529" s="5">
        <f t="shared" si="215"/>
        <v>0</v>
      </c>
    </row>
    <row r="1530" spans="1:24" x14ac:dyDescent="0.15">
      <c r="A1530" s="7">
        <v>1529</v>
      </c>
      <c r="B1530" s="7">
        <v>3</v>
      </c>
      <c r="C1530" s="7">
        <v>5</v>
      </c>
      <c r="D1530" s="7">
        <v>17</v>
      </c>
      <c r="E1530" s="7">
        <v>64</v>
      </c>
      <c r="F1530" s="7">
        <v>6</v>
      </c>
      <c r="G1530" s="7">
        <v>14.8</v>
      </c>
      <c r="H1530" s="7">
        <f t="shared" si="207"/>
        <v>7</v>
      </c>
      <c r="I1530" s="16">
        <f t="shared" si="208"/>
        <v>44990</v>
      </c>
      <c r="J1530" s="17">
        <v>0.70809999999999995</v>
      </c>
      <c r="K1530" s="18">
        <f>G1530*结论【关键目标】!C$27*0.7735*0.001</f>
        <v>1.3737359999999998</v>
      </c>
      <c r="L1530" s="5">
        <v>0</v>
      </c>
      <c r="M1530" s="5">
        <f>ABS(IF(L1530&lt;=0,L1530/耗电量关键数据!$B$6/1000,L1530/耗电量关键数据!$B$5/1000))</f>
        <v>0</v>
      </c>
      <c r="N1530" s="19">
        <f>耗电量关键数据!$B$14</f>
        <v>1.1688450000000001</v>
      </c>
      <c r="O1530" s="19">
        <f>耗电量关键数据!$B$15</f>
        <v>0.37403039999999999</v>
      </c>
      <c r="P1530" s="19">
        <f t="shared" si="209"/>
        <v>1.5428754000000002</v>
      </c>
      <c r="Q1530" s="19">
        <f t="shared" si="213"/>
        <v>0</v>
      </c>
      <c r="R1530" s="20">
        <f t="shared" si="210"/>
        <v>1.3737359999999998</v>
      </c>
      <c r="S1530" s="20">
        <f t="shared" si="214"/>
        <v>0</v>
      </c>
      <c r="T1530" s="20">
        <f>IF((T1529+R1530)&lt;0,0,IF((T1529+R1530)&gt;结论【关键目标】!C$28,结论【关键目标】!C$28,T1529+R1530))</f>
        <v>22</v>
      </c>
      <c r="U1530" s="19">
        <f>IF((T1529+R1530)&lt;结论【关键目标】!$C$28,0,(发电量计算【计算逻辑页】!R1530+发电量计算【计算逻辑页】!T1529-结论【关键目标】!$C$28))</f>
        <v>1.373736000000001</v>
      </c>
      <c r="V1530" s="5">
        <f t="shared" si="211"/>
        <v>0.48080760000000028</v>
      </c>
      <c r="W1530" s="5">
        <f t="shared" si="212"/>
        <v>0.97274246159999977</v>
      </c>
      <c r="X1530" s="5">
        <f t="shared" si="215"/>
        <v>0</v>
      </c>
    </row>
    <row r="1531" spans="1:24" x14ac:dyDescent="0.15">
      <c r="A1531" s="7">
        <v>1530</v>
      </c>
      <c r="B1531" s="7">
        <v>3</v>
      </c>
      <c r="C1531" s="7">
        <v>5</v>
      </c>
      <c r="D1531" s="7">
        <v>18</v>
      </c>
      <c r="E1531" s="7">
        <v>64</v>
      </c>
      <c r="F1531" s="7">
        <v>6.4</v>
      </c>
      <c r="G1531" s="7">
        <v>0</v>
      </c>
      <c r="H1531" s="7">
        <f t="shared" si="207"/>
        <v>7</v>
      </c>
      <c r="I1531" s="16">
        <f t="shared" si="208"/>
        <v>44990</v>
      </c>
      <c r="J1531" s="17">
        <v>0.70809999999999995</v>
      </c>
      <c r="K1531" s="18">
        <f>G1531*结论【关键目标】!C$27*0.7735*0.001</f>
        <v>0</v>
      </c>
      <c r="L1531" s="5">
        <v>-8874.8779770000001</v>
      </c>
      <c r="M1531" s="5">
        <f>ABS(IF(L1531&lt;=0,L1531/耗电量关键数据!$B$6/1000,L1531/耗电量关键数据!$B$5/1000))</f>
        <v>3.5499511907999999</v>
      </c>
      <c r="N1531" s="19">
        <f>耗电量关键数据!$B$14</f>
        <v>1.1688450000000001</v>
      </c>
      <c r="O1531" s="19">
        <f>耗电量关键数据!$B$15</f>
        <v>0.37403039999999999</v>
      </c>
      <c r="P1531" s="19">
        <f t="shared" si="209"/>
        <v>5.0928265907999997</v>
      </c>
      <c r="Q1531" s="19">
        <f t="shared" si="213"/>
        <v>0</v>
      </c>
      <c r="R1531" s="20">
        <f t="shared" si="210"/>
        <v>0</v>
      </c>
      <c r="S1531" s="20">
        <f t="shared" si="214"/>
        <v>0</v>
      </c>
      <c r="T1531" s="20">
        <f>IF((T1530+R1531)&lt;0,0,IF((T1530+R1531)&gt;结论【关键目标】!C$28,结论【关键目标】!C$28,T1530+R1531))</f>
        <v>22</v>
      </c>
      <c r="U1531" s="19">
        <f>IF((T1530+R1531)&lt;结论【关键目标】!$C$28,0,(发电量计算【计算逻辑页】!R1531+发电量计算【计算逻辑页】!T1530-结论【关键目标】!$C$28))</f>
        <v>0</v>
      </c>
      <c r="V1531" s="5">
        <f t="shared" si="211"/>
        <v>0</v>
      </c>
      <c r="W1531" s="5">
        <f t="shared" si="212"/>
        <v>0</v>
      </c>
      <c r="X1531" s="5">
        <f t="shared" si="215"/>
        <v>0</v>
      </c>
    </row>
    <row r="1532" spans="1:24" x14ac:dyDescent="0.15">
      <c r="A1532" s="7">
        <v>1531</v>
      </c>
      <c r="B1532" s="7">
        <v>3</v>
      </c>
      <c r="C1532" s="7">
        <v>5</v>
      </c>
      <c r="D1532" s="7">
        <v>19</v>
      </c>
      <c r="E1532" s="7">
        <v>64</v>
      </c>
      <c r="F1532" s="7">
        <v>5</v>
      </c>
      <c r="G1532" s="7">
        <v>0</v>
      </c>
      <c r="H1532" s="7">
        <f t="shared" si="207"/>
        <v>7</v>
      </c>
      <c r="I1532" s="16">
        <f t="shared" si="208"/>
        <v>44990</v>
      </c>
      <c r="J1532" s="17">
        <v>1.2267999999999999</v>
      </c>
      <c r="K1532" s="18">
        <f>G1532*结论【关键目标】!C$27*0.7735*0.001</f>
        <v>0</v>
      </c>
      <c r="L1532" s="5">
        <v>-984.43869689999997</v>
      </c>
      <c r="M1532" s="5">
        <f>ABS(IF(L1532&lt;=0,L1532/耗电量关键数据!$B$6/1000,L1532/耗电量关键数据!$B$5/1000))</f>
        <v>0.39377547876000002</v>
      </c>
      <c r="N1532" s="19">
        <f>耗电量关键数据!$B$14</f>
        <v>1.1688450000000001</v>
      </c>
      <c r="O1532" s="19">
        <f>耗电量关键数据!$B$15</f>
        <v>0.37403039999999999</v>
      </c>
      <c r="P1532" s="19">
        <f t="shared" si="209"/>
        <v>1.9366508787600001</v>
      </c>
      <c r="Q1532" s="19">
        <f t="shared" si="213"/>
        <v>1.9366508787600001</v>
      </c>
      <c r="R1532" s="20">
        <f t="shared" si="210"/>
        <v>-1.9366508787600001</v>
      </c>
      <c r="S1532" s="20">
        <f t="shared" si="214"/>
        <v>1.9366508787600001</v>
      </c>
      <c r="T1532" s="20">
        <f>IF((T1531+R1532)&lt;0,0,IF((T1531+R1532)&gt;结论【关键目标】!C$28,结论【关键目标】!C$28,T1531+R1532))</f>
        <v>20.063349121240002</v>
      </c>
      <c r="U1532" s="19">
        <f>IF((T1531+R1532)&lt;结论【关键目标】!$C$28,0,(发电量计算【计算逻辑页】!R1532+发电量计算【计算逻辑页】!T1531-结论【关键目标】!$C$28))</f>
        <v>0</v>
      </c>
      <c r="V1532" s="5">
        <f t="shared" si="211"/>
        <v>0</v>
      </c>
      <c r="W1532" s="5">
        <f t="shared" si="212"/>
        <v>0</v>
      </c>
      <c r="X1532" s="5">
        <f t="shared" si="215"/>
        <v>1.698055490496768</v>
      </c>
    </row>
    <row r="1533" spans="1:24" x14ac:dyDescent="0.15">
      <c r="A1533" s="7">
        <v>1532</v>
      </c>
      <c r="B1533" s="7">
        <v>3</v>
      </c>
      <c r="C1533" s="7">
        <v>5</v>
      </c>
      <c r="D1533" s="7">
        <v>20</v>
      </c>
      <c r="E1533" s="7">
        <v>64</v>
      </c>
      <c r="F1533" s="7">
        <v>4</v>
      </c>
      <c r="G1533" s="7">
        <v>0</v>
      </c>
      <c r="H1533" s="7">
        <f t="shared" si="207"/>
        <v>7</v>
      </c>
      <c r="I1533" s="16">
        <f t="shared" si="208"/>
        <v>44990</v>
      </c>
      <c r="J1533" s="17">
        <v>1.2267999999999999</v>
      </c>
      <c r="K1533" s="18">
        <f>G1533*结论【关键目标】!C$27*0.7735*0.001</f>
        <v>0</v>
      </c>
      <c r="L1533" s="5">
        <v>-10702.53832</v>
      </c>
      <c r="M1533" s="5">
        <f>ABS(IF(L1533&lt;=0,L1533/耗电量关键数据!$B$6/1000,L1533/耗电量关键数据!$B$5/1000))</f>
        <v>4.2810153279999996</v>
      </c>
      <c r="N1533" s="19">
        <f>耗电量关键数据!$B$14</f>
        <v>1.1688450000000001</v>
      </c>
      <c r="O1533" s="19">
        <f>耗电量关键数据!$B$15</f>
        <v>0.37403039999999999</v>
      </c>
      <c r="P1533" s="19">
        <f t="shared" si="209"/>
        <v>5.8238907279999994</v>
      </c>
      <c r="Q1533" s="19">
        <f t="shared" si="213"/>
        <v>5.8238907279999994</v>
      </c>
      <c r="R1533" s="20">
        <f t="shared" si="210"/>
        <v>-5.8238907279999994</v>
      </c>
      <c r="S1533" s="20">
        <f t="shared" si="214"/>
        <v>5.8238907279999994</v>
      </c>
      <c r="T1533" s="20">
        <f>IF((T1532+R1533)&lt;0,0,IF((T1532+R1533)&gt;结论【关键目标】!C$28,结论【关键目标】!C$28,T1532+R1533))</f>
        <v>14.239458393240003</v>
      </c>
      <c r="U1533" s="19">
        <f>IF((T1532+R1533)&lt;结论【关键目标】!$C$28,0,(发电量计算【计算逻辑页】!R1533+发电量计算【计算逻辑页】!T1532-结论【关键目标】!$C$28))</f>
        <v>0</v>
      </c>
      <c r="V1533" s="5">
        <f t="shared" si="211"/>
        <v>0</v>
      </c>
      <c r="W1533" s="5">
        <f t="shared" si="212"/>
        <v>0</v>
      </c>
      <c r="X1533" s="5">
        <f t="shared" si="215"/>
        <v>5.1063873903103989</v>
      </c>
    </row>
    <row r="1534" spans="1:24" x14ac:dyDescent="0.15">
      <c r="A1534" s="7">
        <v>1533</v>
      </c>
      <c r="B1534" s="7">
        <v>3</v>
      </c>
      <c r="C1534" s="7">
        <v>5</v>
      </c>
      <c r="D1534" s="7">
        <v>21</v>
      </c>
      <c r="E1534" s="7">
        <v>64</v>
      </c>
      <c r="F1534" s="7">
        <v>5.6</v>
      </c>
      <c r="G1534" s="7">
        <v>0</v>
      </c>
      <c r="H1534" s="7">
        <f t="shared" si="207"/>
        <v>7</v>
      </c>
      <c r="I1534" s="16">
        <f t="shared" si="208"/>
        <v>44990</v>
      </c>
      <c r="J1534" s="17">
        <v>1.2267999999999999</v>
      </c>
      <c r="K1534" s="18">
        <f>G1534*结论【关键目标】!C$27*0.7735*0.001</f>
        <v>0</v>
      </c>
      <c r="L1534" s="5">
        <v>-14295.04675</v>
      </c>
      <c r="M1534" s="5">
        <f>ABS(IF(L1534&lt;=0,L1534/耗电量关键数据!$B$6/1000,L1534/耗电量关键数据!$B$5/1000))</f>
        <v>5.7180187</v>
      </c>
      <c r="N1534" s="19">
        <f>耗电量关键数据!$B$14</f>
        <v>1.1688450000000001</v>
      </c>
      <c r="O1534" s="19">
        <f>耗电量关键数据!$B$15</f>
        <v>0.37403039999999999</v>
      </c>
      <c r="P1534" s="19">
        <f t="shared" si="209"/>
        <v>7.2608940999999998</v>
      </c>
      <c r="Q1534" s="19">
        <f t="shared" si="213"/>
        <v>7.2608940999999998</v>
      </c>
      <c r="R1534" s="20">
        <f t="shared" si="210"/>
        <v>-7.2608940999999998</v>
      </c>
      <c r="S1534" s="20">
        <f t="shared" si="214"/>
        <v>7.2608940999999998</v>
      </c>
      <c r="T1534" s="20">
        <f>IF((T1533+R1534)&lt;0,0,IF((T1533+R1534)&gt;结论【关键目标】!C$28,结论【关键目标】!C$28,T1533+R1534))</f>
        <v>6.9785642932400034</v>
      </c>
      <c r="U1534" s="19">
        <f>IF((T1533+R1534)&lt;结论【关键目标】!$C$28,0,(发电量计算【计算逻辑页】!R1534+发电量计算【计算逻辑页】!T1533-结论【关键目标】!$C$28))</f>
        <v>0</v>
      </c>
      <c r="V1534" s="5">
        <f t="shared" si="211"/>
        <v>0</v>
      </c>
      <c r="W1534" s="5">
        <f t="shared" si="212"/>
        <v>0</v>
      </c>
      <c r="X1534" s="5">
        <f t="shared" si="215"/>
        <v>6.1188051723128343</v>
      </c>
    </row>
    <row r="1535" spans="1:24" x14ac:dyDescent="0.15">
      <c r="A1535" s="7">
        <v>1534</v>
      </c>
      <c r="B1535" s="7">
        <v>3</v>
      </c>
      <c r="C1535" s="7">
        <v>5</v>
      </c>
      <c r="D1535" s="7">
        <v>22</v>
      </c>
      <c r="E1535" s="7">
        <v>64</v>
      </c>
      <c r="F1535" s="7">
        <v>3</v>
      </c>
      <c r="G1535" s="7">
        <v>0</v>
      </c>
      <c r="H1535" s="7">
        <f t="shared" si="207"/>
        <v>7</v>
      </c>
      <c r="I1535" s="16">
        <f t="shared" si="208"/>
        <v>44990</v>
      </c>
      <c r="J1535" s="17">
        <v>0.70809999999999995</v>
      </c>
      <c r="K1535" s="18">
        <f>G1535*结论【关键目标】!C$27*0.7735*0.001</f>
        <v>0</v>
      </c>
      <c r="L1535" s="5">
        <v>-16361.0023</v>
      </c>
      <c r="M1535" s="5">
        <f>ABS(IF(L1535&lt;=0,L1535/耗电量关键数据!$B$6/1000,L1535/耗电量关键数据!$B$5/1000))</f>
        <v>6.5444009200000002</v>
      </c>
      <c r="N1535" s="19">
        <f>耗电量关键数据!$B$14</f>
        <v>1.1688450000000001</v>
      </c>
      <c r="O1535" s="19">
        <f>耗电量关键数据!$B$15</f>
        <v>0.37403039999999999</v>
      </c>
      <c r="P1535" s="19">
        <f t="shared" si="209"/>
        <v>8.0872763200000009</v>
      </c>
      <c r="Q1535" s="19">
        <f t="shared" si="213"/>
        <v>0</v>
      </c>
      <c r="R1535" s="20">
        <f t="shared" si="210"/>
        <v>0</v>
      </c>
      <c r="S1535" s="20">
        <f t="shared" si="214"/>
        <v>0</v>
      </c>
      <c r="T1535" s="20">
        <f>IF((T1534+R1535)&lt;0,0,IF((T1534+R1535)&gt;结论【关键目标】!C$28,结论【关键目标】!C$28,T1534+R1535))</f>
        <v>6.9785642932400034</v>
      </c>
      <c r="U1535" s="19">
        <f>IF((T1534+R1535)&lt;结论【关键目标】!$C$28,0,(发电量计算【计算逻辑页】!R1535+发电量计算【计算逻辑页】!T1534-结论【关键目标】!$C$28))</f>
        <v>0</v>
      </c>
      <c r="V1535" s="5">
        <f t="shared" si="211"/>
        <v>0</v>
      </c>
      <c r="W1535" s="5">
        <f t="shared" si="212"/>
        <v>0</v>
      </c>
      <c r="X1535" s="5">
        <f t="shared" si="215"/>
        <v>0</v>
      </c>
    </row>
    <row r="1536" spans="1:24" x14ac:dyDescent="0.15">
      <c r="A1536" s="7">
        <v>1535</v>
      </c>
      <c r="B1536" s="7">
        <v>3</v>
      </c>
      <c r="C1536" s="7">
        <v>5</v>
      </c>
      <c r="D1536" s="7">
        <v>23</v>
      </c>
      <c r="E1536" s="7">
        <v>64</v>
      </c>
      <c r="F1536" s="7">
        <v>3</v>
      </c>
      <c r="G1536" s="7">
        <v>0</v>
      </c>
      <c r="H1536" s="7">
        <f t="shared" si="207"/>
        <v>7</v>
      </c>
      <c r="I1536" s="16">
        <f t="shared" si="208"/>
        <v>44990</v>
      </c>
      <c r="J1536" s="17">
        <v>0.70809999999999995</v>
      </c>
      <c r="K1536" s="18">
        <f>G1536*结论【关键目标】!C$27*0.7735*0.001</f>
        <v>0</v>
      </c>
      <c r="L1536" s="5">
        <v>-17983.75416</v>
      </c>
      <c r="M1536" s="5">
        <f>ABS(IF(L1536&lt;=0,L1536/耗电量关键数据!$B$6/1000,L1536/耗电量关键数据!$B$5/1000))</f>
        <v>7.1935016640000002</v>
      </c>
      <c r="N1536" s="19">
        <f>耗电量关键数据!$B$14</f>
        <v>1.1688450000000001</v>
      </c>
      <c r="O1536" s="19">
        <f>耗电量关键数据!$B$15</f>
        <v>0.37403039999999999</v>
      </c>
      <c r="P1536" s="19">
        <f t="shared" si="209"/>
        <v>8.7363770640000009</v>
      </c>
      <c r="Q1536" s="19">
        <f t="shared" si="213"/>
        <v>0</v>
      </c>
      <c r="R1536" s="20">
        <f t="shared" si="210"/>
        <v>0</v>
      </c>
      <c r="S1536" s="20">
        <f t="shared" si="214"/>
        <v>0</v>
      </c>
      <c r="T1536" s="20">
        <f>IF((T1535+R1536)&lt;0,0,IF((T1535+R1536)&gt;结论【关键目标】!C$28,结论【关键目标】!C$28,T1535+R1536))</f>
        <v>6.9785642932400034</v>
      </c>
      <c r="U1536" s="19">
        <f>IF((T1535+R1536)&lt;结论【关键目标】!$C$28,0,(发电量计算【计算逻辑页】!R1536+发电量计算【计算逻辑页】!T1535-结论【关键目标】!$C$28))</f>
        <v>0</v>
      </c>
      <c r="V1536" s="5">
        <f t="shared" si="211"/>
        <v>0</v>
      </c>
      <c r="W1536" s="5">
        <f t="shared" si="212"/>
        <v>0</v>
      </c>
      <c r="X1536" s="5">
        <f t="shared" si="215"/>
        <v>0</v>
      </c>
    </row>
    <row r="1537" spans="1:24" x14ac:dyDescent="0.15">
      <c r="A1537" s="7">
        <v>1536</v>
      </c>
      <c r="B1537" s="7">
        <v>3</v>
      </c>
      <c r="C1537" s="7">
        <v>5</v>
      </c>
      <c r="D1537" s="7">
        <v>24</v>
      </c>
      <c r="E1537" s="7">
        <v>64</v>
      </c>
      <c r="F1537" s="7">
        <v>4</v>
      </c>
      <c r="G1537" s="7">
        <v>0</v>
      </c>
      <c r="H1537" s="7">
        <f t="shared" si="207"/>
        <v>7</v>
      </c>
      <c r="I1537" s="16">
        <f t="shared" si="208"/>
        <v>44990</v>
      </c>
      <c r="J1537" s="17">
        <v>0.2407</v>
      </c>
      <c r="K1537" s="18">
        <f>G1537*结论【关键目标】!C$27*0.7735*0.001</f>
        <v>0</v>
      </c>
      <c r="L1537" s="5">
        <v>-20138.455870000002</v>
      </c>
      <c r="M1537" s="5">
        <f>ABS(IF(L1537&lt;=0,L1537/耗电量关键数据!$B$6/1000,L1537/耗电量关键数据!$B$5/1000))</f>
        <v>8.0553823480000002</v>
      </c>
      <c r="N1537" s="19">
        <f>耗电量关键数据!$B$14</f>
        <v>1.1688450000000001</v>
      </c>
      <c r="O1537" s="19">
        <f>耗电量关键数据!$B$15</f>
        <v>0.37403039999999999</v>
      </c>
      <c r="P1537" s="19">
        <f t="shared" si="209"/>
        <v>9.598257748</v>
      </c>
      <c r="Q1537" s="19">
        <f t="shared" si="213"/>
        <v>0</v>
      </c>
      <c r="R1537" s="20">
        <f t="shared" si="210"/>
        <v>0</v>
      </c>
      <c r="S1537" s="20">
        <f t="shared" si="214"/>
        <v>0</v>
      </c>
      <c r="T1537" s="20">
        <f>IF((T1536+R1537)&lt;0,0,IF((T1536+R1537)&gt;结论【关键目标】!C$28,结论【关键目标】!C$28,T1536+R1537))</f>
        <v>6.9785642932400034</v>
      </c>
      <c r="U1537" s="19">
        <f>IF((T1536+R1537)&lt;结论【关键目标】!$C$28,0,(发电量计算【计算逻辑页】!R1537+发电量计算【计算逻辑页】!T1536-结论【关键目标】!$C$28))</f>
        <v>0</v>
      </c>
      <c r="V1537" s="5">
        <f t="shared" si="211"/>
        <v>0</v>
      </c>
      <c r="W1537" s="5">
        <f t="shared" si="212"/>
        <v>0</v>
      </c>
      <c r="X1537" s="5">
        <f t="shared" si="215"/>
        <v>0</v>
      </c>
    </row>
    <row r="1538" spans="1:24" x14ac:dyDescent="0.15">
      <c r="A1538" s="7">
        <v>1537</v>
      </c>
      <c r="B1538" s="7">
        <v>3</v>
      </c>
      <c r="C1538" s="7">
        <v>6</v>
      </c>
      <c r="D1538" s="7">
        <v>1</v>
      </c>
      <c r="E1538" s="7">
        <v>65</v>
      </c>
      <c r="F1538" s="7">
        <v>1</v>
      </c>
      <c r="G1538" s="7">
        <v>0</v>
      </c>
      <c r="H1538" s="7">
        <f t="shared" ref="H1538:H1601" si="216">WEEKDAY(I:I,2)</f>
        <v>1</v>
      </c>
      <c r="I1538" s="16">
        <f t="shared" ref="I1538:I1601" si="217">DATE(2023,B1538,C1538)</f>
        <v>44991</v>
      </c>
      <c r="J1538" s="17">
        <v>0.2407</v>
      </c>
      <c r="K1538" s="18">
        <f>G1538*结论【关键目标】!C$27*0.7735*0.001</f>
        <v>0</v>
      </c>
      <c r="L1538" s="5">
        <v>-21848.207740000002</v>
      </c>
      <c r="M1538" s="5">
        <f>ABS(IF(L1538&lt;=0,L1538/耗电量关键数据!$B$6/1000,L1538/耗电量关键数据!$B$5/1000))</f>
        <v>8.7392830960000012</v>
      </c>
      <c r="N1538" s="5">
        <f>电气设备逐时使用率计算!H1514</f>
        <v>1.1688450000000001</v>
      </c>
      <c r="O1538" s="5">
        <f>灯光逐时使用率计算!H1514</f>
        <v>0.37403039999999999</v>
      </c>
      <c r="P1538" s="19">
        <f t="shared" ref="P1538:P1601" si="218">M1538+N1538+O1538</f>
        <v>10.282158496000003</v>
      </c>
      <c r="Q1538" s="19">
        <f t="shared" si="213"/>
        <v>0</v>
      </c>
      <c r="R1538" s="20">
        <f t="shared" ref="R1538:R1601" si="219">K1538-Q1538</f>
        <v>0</v>
      </c>
      <c r="S1538" s="20">
        <f t="shared" si="214"/>
        <v>0</v>
      </c>
      <c r="T1538" s="20">
        <f>IF((T1537+R1538)&lt;0,0,IF((T1537+R1538)&gt;结论【关键目标】!C$28,结论【关键目标】!C$28,T1537+R1538))</f>
        <v>6.9785642932400034</v>
      </c>
      <c r="U1538" s="19">
        <f>IF((T1537+R1538)&lt;结论【关键目标】!$C$28,0,(发电量计算【计算逻辑页】!R1538+发电量计算【计算逻辑页】!T1537-结论【关键目标】!$C$28))</f>
        <v>0</v>
      </c>
      <c r="V1538" s="5">
        <f t="shared" ref="V1538:V1601" si="220">IF(J1538&gt;0.35,U1538*0.35,0)</f>
        <v>0</v>
      </c>
      <c r="W1538" s="5">
        <f t="shared" ref="W1538:W1601" si="221">IF(P1538&gt;K1538,K1538*J1538,P1538*J1538)</f>
        <v>0</v>
      </c>
      <c r="X1538" s="5">
        <f t="shared" si="215"/>
        <v>0</v>
      </c>
    </row>
    <row r="1539" spans="1:24" x14ac:dyDescent="0.15">
      <c r="A1539" s="7">
        <v>1538</v>
      </c>
      <c r="B1539" s="7">
        <v>3</v>
      </c>
      <c r="C1539" s="7">
        <v>6</v>
      </c>
      <c r="D1539" s="7">
        <v>2</v>
      </c>
      <c r="E1539" s="7">
        <v>65</v>
      </c>
      <c r="F1539" s="7">
        <v>1.8</v>
      </c>
      <c r="G1539" s="7">
        <v>0</v>
      </c>
      <c r="H1539" s="7">
        <f t="shared" si="216"/>
        <v>1</v>
      </c>
      <c r="I1539" s="16">
        <f t="shared" si="217"/>
        <v>44991</v>
      </c>
      <c r="J1539" s="17">
        <v>0.2407</v>
      </c>
      <c r="K1539" s="18">
        <f>G1539*结论【关键目标】!C$27*0.7735*0.001</f>
        <v>0</v>
      </c>
      <c r="L1539" s="5">
        <v>-23587.972590000001</v>
      </c>
      <c r="M1539" s="5">
        <f>ABS(IF(L1539&lt;=0,L1539/耗电量关键数据!$B$6/1000,L1539/耗电量关键数据!$B$5/1000))</f>
        <v>9.4351890360000006</v>
      </c>
      <c r="N1539" s="5">
        <f>电气设备逐时使用率计算!H1515</f>
        <v>1.1688450000000001</v>
      </c>
      <c r="O1539" s="5">
        <f>灯光逐时使用率计算!H1515</f>
        <v>0.37403039999999999</v>
      </c>
      <c r="P1539" s="19">
        <f t="shared" si="218"/>
        <v>10.978064436000002</v>
      </c>
      <c r="Q1539" s="19">
        <f t="shared" ref="Q1539:Q1602" si="222">IF(J1539&gt;0.8,P1539,0)</f>
        <v>0</v>
      </c>
      <c r="R1539" s="20">
        <f t="shared" si="219"/>
        <v>0</v>
      </c>
      <c r="S1539" s="20">
        <f t="shared" ref="S1539:S1602" si="223">IF(R1539&lt;0,ABS(R1539),0)</f>
        <v>0</v>
      </c>
      <c r="T1539" s="20">
        <f>IF((T1538+R1539)&lt;0,0,IF((T1538+R1539)&gt;结论【关键目标】!C$28,结论【关键目标】!C$28,T1538+R1539))</f>
        <v>6.9785642932400034</v>
      </c>
      <c r="U1539" s="19">
        <f>IF((T1538+R1539)&lt;结论【关键目标】!$C$28,0,(发电量计算【计算逻辑页】!R1539+发电量计算【计算逻辑页】!T1538-结论【关键目标】!$C$28))</f>
        <v>0</v>
      </c>
      <c r="V1539" s="5">
        <f t="shared" si="220"/>
        <v>0</v>
      </c>
      <c r="W1539" s="5">
        <f t="shared" si="221"/>
        <v>0</v>
      </c>
      <c r="X1539" s="5">
        <f t="shared" si="215"/>
        <v>0</v>
      </c>
    </row>
    <row r="1540" spans="1:24" x14ac:dyDescent="0.15">
      <c r="A1540" s="7">
        <v>1539</v>
      </c>
      <c r="B1540" s="7">
        <v>3</v>
      </c>
      <c r="C1540" s="7">
        <v>6</v>
      </c>
      <c r="D1540" s="7">
        <v>3</v>
      </c>
      <c r="E1540" s="7">
        <v>65</v>
      </c>
      <c r="F1540" s="7">
        <v>2.6</v>
      </c>
      <c r="G1540" s="7">
        <v>0</v>
      </c>
      <c r="H1540" s="7">
        <f t="shared" si="216"/>
        <v>1</v>
      </c>
      <c r="I1540" s="16">
        <f t="shared" si="217"/>
        <v>44991</v>
      </c>
      <c r="J1540" s="17">
        <v>0.2407</v>
      </c>
      <c r="K1540" s="18">
        <f>G1540*结论【关键目标】!C$27*0.7735*0.001</f>
        <v>0</v>
      </c>
      <c r="L1540" s="5">
        <v>-25457.661459999999</v>
      </c>
      <c r="M1540" s="5">
        <f>ABS(IF(L1540&lt;=0,L1540/耗电量关键数据!$B$6/1000,L1540/耗电量关键数据!$B$5/1000))</f>
        <v>10.183064584</v>
      </c>
      <c r="N1540" s="5">
        <f>电气设备逐时使用率计算!H1516</f>
        <v>1.1688450000000001</v>
      </c>
      <c r="O1540" s="5">
        <f>灯光逐时使用率计算!H1516</f>
        <v>0.37403039999999999</v>
      </c>
      <c r="P1540" s="19">
        <f t="shared" si="218"/>
        <v>11.725939984000002</v>
      </c>
      <c r="Q1540" s="19">
        <f t="shared" si="222"/>
        <v>0</v>
      </c>
      <c r="R1540" s="20">
        <f t="shared" si="219"/>
        <v>0</v>
      </c>
      <c r="S1540" s="20">
        <f t="shared" si="223"/>
        <v>0</v>
      </c>
      <c r="T1540" s="20">
        <f>IF((T1539+R1540)&lt;0,0,IF((T1539+R1540)&gt;结论【关键目标】!C$28,结论【关键目标】!C$28,T1539+R1540))</f>
        <v>6.9785642932400034</v>
      </c>
      <c r="U1540" s="19">
        <f>IF((T1539+R1540)&lt;结论【关键目标】!$C$28,0,(发电量计算【计算逻辑页】!R1540+发电量计算【计算逻辑页】!T1539-结论【关键目标】!$C$28))</f>
        <v>0</v>
      </c>
      <c r="V1540" s="5">
        <f t="shared" si="220"/>
        <v>0</v>
      </c>
      <c r="W1540" s="5">
        <f t="shared" si="221"/>
        <v>0</v>
      </c>
      <c r="X1540" s="5">
        <f t="shared" ref="X1540:X1603" si="224">(J1540-0.35)*IF(T1540&gt;S1540,S1540,T1540)</f>
        <v>0</v>
      </c>
    </row>
    <row r="1541" spans="1:24" x14ac:dyDescent="0.15">
      <c r="A1541" s="7">
        <v>1540</v>
      </c>
      <c r="B1541" s="7">
        <v>3</v>
      </c>
      <c r="C1541" s="7">
        <v>6</v>
      </c>
      <c r="D1541" s="7">
        <v>4</v>
      </c>
      <c r="E1541" s="7">
        <v>65</v>
      </c>
      <c r="F1541" s="7">
        <v>1.8</v>
      </c>
      <c r="G1541" s="7">
        <v>0</v>
      </c>
      <c r="H1541" s="7">
        <f t="shared" si="216"/>
        <v>1</v>
      </c>
      <c r="I1541" s="16">
        <f t="shared" si="217"/>
        <v>44991</v>
      </c>
      <c r="J1541" s="17">
        <v>0.2407</v>
      </c>
      <c r="K1541" s="18">
        <f>G1541*结论【关键目标】!C$27*0.7735*0.001</f>
        <v>0</v>
      </c>
      <c r="L1541" s="5">
        <v>-26860.23012</v>
      </c>
      <c r="M1541" s="5">
        <f>ABS(IF(L1541&lt;=0,L1541/耗电量关键数据!$B$6/1000,L1541/耗电量关键数据!$B$5/1000))</f>
        <v>10.744092048000001</v>
      </c>
      <c r="N1541" s="5">
        <f>电气设备逐时使用率计算!H1517</f>
        <v>1.1688450000000001</v>
      </c>
      <c r="O1541" s="5">
        <f>灯光逐时使用率计算!H1517</f>
        <v>0.37403039999999999</v>
      </c>
      <c r="P1541" s="19">
        <f t="shared" si="218"/>
        <v>12.286967448</v>
      </c>
      <c r="Q1541" s="19">
        <f t="shared" si="222"/>
        <v>0</v>
      </c>
      <c r="R1541" s="20">
        <f t="shared" si="219"/>
        <v>0</v>
      </c>
      <c r="S1541" s="20">
        <f t="shared" si="223"/>
        <v>0</v>
      </c>
      <c r="T1541" s="20">
        <f>IF((T1540+R1541)&lt;0,0,IF((T1540+R1541)&gt;结论【关键目标】!C$28,结论【关键目标】!C$28,T1540+R1541))</f>
        <v>6.9785642932400034</v>
      </c>
      <c r="U1541" s="19">
        <f>IF((T1540+R1541)&lt;结论【关键目标】!$C$28,0,(发电量计算【计算逻辑页】!R1541+发电量计算【计算逻辑页】!T1540-结论【关键目标】!$C$28))</f>
        <v>0</v>
      </c>
      <c r="V1541" s="5">
        <f t="shared" si="220"/>
        <v>0</v>
      </c>
      <c r="W1541" s="5">
        <f t="shared" si="221"/>
        <v>0</v>
      </c>
      <c r="X1541" s="5">
        <f t="shared" si="224"/>
        <v>0</v>
      </c>
    </row>
    <row r="1542" spans="1:24" x14ac:dyDescent="0.15">
      <c r="A1542" s="7">
        <v>1541</v>
      </c>
      <c r="B1542" s="7">
        <v>3</v>
      </c>
      <c r="C1542" s="7">
        <v>6</v>
      </c>
      <c r="D1542" s="7">
        <v>5</v>
      </c>
      <c r="E1542" s="7">
        <v>65</v>
      </c>
      <c r="F1542" s="7">
        <v>1</v>
      </c>
      <c r="G1542" s="7">
        <v>0</v>
      </c>
      <c r="H1542" s="7">
        <f t="shared" si="216"/>
        <v>1</v>
      </c>
      <c r="I1542" s="16">
        <f t="shared" si="217"/>
        <v>44991</v>
      </c>
      <c r="J1542" s="17">
        <v>0.2407</v>
      </c>
      <c r="K1542" s="18">
        <f>G1542*结论【关键目标】!C$27*0.7735*0.001</f>
        <v>0</v>
      </c>
      <c r="L1542" s="5">
        <v>-28425.138660000001</v>
      </c>
      <c r="M1542" s="5">
        <f>ABS(IF(L1542&lt;=0,L1542/耗电量关键数据!$B$6/1000,L1542/耗电量关键数据!$B$5/1000))</f>
        <v>11.370055464000002</v>
      </c>
      <c r="N1542" s="5">
        <f>电气设备逐时使用率计算!H1518</f>
        <v>1.1688450000000001</v>
      </c>
      <c r="O1542" s="5">
        <f>灯光逐时使用率计算!H1518</f>
        <v>0.37403039999999999</v>
      </c>
      <c r="P1542" s="19">
        <f t="shared" si="218"/>
        <v>12.912930864000002</v>
      </c>
      <c r="Q1542" s="19">
        <f t="shared" si="222"/>
        <v>0</v>
      </c>
      <c r="R1542" s="20">
        <f t="shared" si="219"/>
        <v>0</v>
      </c>
      <c r="S1542" s="20">
        <f t="shared" si="223"/>
        <v>0</v>
      </c>
      <c r="T1542" s="20">
        <f>IF((T1541+R1542)&lt;0,0,IF((T1541+R1542)&gt;结论【关键目标】!C$28,结论【关键目标】!C$28,T1541+R1542))</f>
        <v>6.9785642932400034</v>
      </c>
      <c r="U1542" s="19">
        <f>IF((T1541+R1542)&lt;结论【关键目标】!$C$28,0,(发电量计算【计算逻辑页】!R1542+发电量计算【计算逻辑页】!T1541-结论【关键目标】!$C$28))</f>
        <v>0</v>
      </c>
      <c r="V1542" s="5">
        <f t="shared" si="220"/>
        <v>0</v>
      </c>
      <c r="W1542" s="5">
        <f t="shared" si="221"/>
        <v>0</v>
      </c>
      <c r="X1542" s="5">
        <f t="shared" si="224"/>
        <v>0</v>
      </c>
    </row>
    <row r="1543" spans="1:24" x14ac:dyDescent="0.15">
      <c r="A1543" s="7">
        <v>1542</v>
      </c>
      <c r="B1543" s="7">
        <v>3</v>
      </c>
      <c r="C1543" s="7">
        <v>6</v>
      </c>
      <c r="D1543" s="7">
        <v>6</v>
      </c>
      <c r="E1543" s="7">
        <v>65</v>
      </c>
      <c r="F1543" s="7">
        <v>0.8</v>
      </c>
      <c r="G1543" s="7">
        <v>0</v>
      </c>
      <c r="H1543" s="7">
        <f t="shared" si="216"/>
        <v>1</v>
      </c>
      <c r="I1543" s="16">
        <f t="shared" si="217"/>
        <v>44991</v>
      </c>
      <c r="J1543" s="17">
        <v>0.2407</v>
      </c>
      <c r="K1543" s="18">
        <f>G1543*结论【关键目标】!C$27*0.7735*0.001</f>
        <v>0</v>
      </c>
      <c r="L1543" s="5">
        <v>-26262.81076</v>
      </c>
      <c r="M1543" s="5">
        <f>ABS(IF(L1543&lt;=0,L1543/耗电量关键数据!$B$6/1000,L1543/耗电量关键数据!$B$5/1000))</f>
        <v>10.505124304000001</v>
      </c>
      <c r="N1543" s="5">
        <f>电气设备逐时使用率计算!H1519</f>
        <v>1.1688450000000001</v>
      </c>
      <c r="O1543" s="5">
        <f>灯光逐时使用率计算!H1519</f>
        <v>0.37403039999999999</v>
      </c>
      <c r="P1543" s="19">
        <f t="shared" si="218"/>
        <v>12.047999704</v>
      </c>
      <c r="Q1543" s="19">
        <f t="shared" si="222"/>
        <v>0</v>
      </c>
      <c r="R1543" s="20">
        <f t="shared" si="219"/>
        <v>0</v>
      </c>
      <c r="S1543" s="20">
        <f t="shared" si="223"/>
        <v>0</v>
      </c>
      <c r="T1543" s="20">
        <f>IF((T1542+R1543)&lt;0,0,IF((T1542+R1543)&gt;结论【关键目标】!C$28,结论【关键目标】!C$28,T1542+R1543))</f>
        <v>6.9785642932400034</v>
      </c>
      <c r="U1543" s="19">
        <f>IF((T1542+R1543)&lt;结论【关键目标】!$C$28,0,(发电量计算【计算逻辑页】!R1543+发电量计算【计算逻辑页】!T1542-结论【关键目标】!$C$28))</f>
        <v>0</v>
      </c>
      <c r="V1543" s="5">
        <f t="shared" si="220"/>
        <v>0</v>
      </c>
      <c r="W1543" s="5">
        <f t="shared" si="221"/>
        <v>0</v>
      </c>
      <c r="X1543" s="5">
        <f t="shared" si="224"/>
        <v>0</v>
      </c>
    </row>
    <row r="1544" spans="1:24" x14ac:dyDescent="0.15">
      <c r="A1544" s="7">
        <v>1543</v>
      </c>
      <c r="B1544" s="7">
        <v>3</v>
      </c>
      <c r="C1544" s="7">
        <v>6</v>
      </c>
      <c r="D1544" s="7">
        <v>7</v>
      </c>
      <c r="E1544" s="7">
        <v>65</v>
      </c>
      <c r="F1544" s="7">
        <v>1</v>
      </c>
      <c r="G1544" s="7">
        <v>45.9</v>
      </c>
      <c r="H1544" s="7">
        <f t="shared" si="216"/>
        <v>1</v>
      </c>
      <c r="I1544" s="16">
        <f t="shared" si="217"/>
        <v>44991</v>
      </c>
      <c r="J1544" s="17">
        <v>0.2407</v>
      </c>
      <c r="K1544" s="18">
        <f>G1544*结论【关键目标】!C$27*0.7735*0.001</f>
        <v>4.2604380000000006</v>
      </c>
      <c r="L1544" s="5">
        <v>-19165.38466</v>
      </c>
      <c r="M1544" s="5">
        <f>ABS(IF(L1544&lt;=0,L1544/耗电量关键数据!$B$6/1000,L1544/耗电量关键数据!$B$5/1000))</f>
        <v>7.666153864</v>
      </c>
      <c r="N1544" s="5">
        <f>电气设备逐时使用率计算!H1520</f>
        <v>2.3376900000000003</v>
      </c>
      <c r="O1544" s="5">
        <f>灯光逐时使用率计算!H1520</f>
        <v>1.2467680000000001</v>
      </c>
      <c r="P1544" s="19">
        <f t="shared" si="218"/>
        <v>11.250611864</v>
      </c>
      <c r="Q1544" s="19">
        <f t="shared" si="222"/>
        <v>0</v>
      </c>
      <c r="R1544" s="20">
        <f t="shared" si="219"/>
        <v>4.2604380000000006</v>
      </c>
      <c r="S1544" s="20">
        <f t="shared" si="223"/>
        <v>0</v>
      </c>
      <c r="T1544" s="20">
        <f>IF((T1543+R1544)&lt;0,0,IF((T1543+R1544)&gt;结论【关键目标】!C$28,结论【关键目标】!C$28,T1543+R1544))</f>
        <v>11.239002293240004</v>
      </c>
      <c r="U1544" s="19">
        <f>IF((T1543+R1544)&lt;结论【关键目标】!$C$28,0,(发电量计算【计算逻辑页】!R1544+发电量计算【计算逻辑页】!T1543-结论【关键目标】!$C$28))</f>
        <v>0</v>
      </c>
      <c r="V1544" s="5">
        <f t="shared" si="220"/>
        <v>0</v>
      </c>
      <c r="W1544" s="5">
        <f t="shared" si="221"/>
        <v>1.0254874266</v>
      </c>
      <c r="X1544" s="5">
        <f t="shared" si="224"/>
        <v>0</v>
      </c>
    </row>
    <row r="1545" spans="1:24" x14ac:dyDescent="0.15">
      <c r="A1545" s="7">
        <v>1544</v>
      </c>
      <c r="B1545" s="7">
        <v>3</v>
      </c>
      <c r="C1545" s="7">
        <v>6</v>
      </c>
      <c r="D1545" s="7">
        <v>8</v>
      </c>
      <c r="E1545" s="7">
        <v>65</v>
      </c>
      <c r="F1545" s="7">
        <v>1</v>
      </c>
      <c r="G1545" s="7">
        <v>138.5</v>
      </c>
      <c r="H1545" s="7">
        <f t="shared" si="216"/>
        <v>1</v>
      </c>
      <c r="I1545" s="16">
        <f t="shared" si="217"/>
        <v>44991</v>
      </c>
      <c r="J1545" s="17">
        <v>0.70809999999999995</v>
      </c>
      <c r="K1545" s="18">
        <f>G1545*结论【关键目标】!C$27*0.7735*0.001</f>
        <v>12.85557</v>
      </c>
      <c r="L1545" s="5">
        <v>-17623.923050000001</v>
      </c>
      <c r="M1545" s="5">
        <f>ABS(IF(L1545&lt;=0,L1545/耗电量关键数据!$B$6/1000,L1545/耗电量关键数据!$B$5/1000))</f>
        <v>7.0495692200000004</v>
      </c>
      <c r="N1545" s="5">
        <f>电气设备逐时使用率计算!H1521</f>
        <v>11.688450000000001</v>
      </c>
      <c r="O1545" s="5">
        <f>灯光逐时使用率计算!H1521</f>
        <v>6.2338399999999998</v>
      </c>
      <c r="P1545" s="19">
        <f t="shared" si="218"/>
        <v>24.971859220000002</v>
      </c>
      <c r="Q1545" s="19">
        <f t="shared" si="222"/>
        <v>0</v>
      </c>
      <c r="R1545" s="20">
        <f t="shared" si="219"/>
        <v>12.85557</v>
      </c>
      <c r="S1545" s="20">
        <f t="shared" si="223"/>
        <v>0</v>
      </c>
      <c r="T1545" s="20">
        <f>IF((T1544+R1545)&lt;0,0,IF((T1544+R1545)&gt;结论【关键目标】!C$28,结论【关键目标】!C$28,T1544+R1545))</f>
        <v>22</v>
      </c>
      <c r="U1545" s="19">
        <f>IF((T1544+R1545)&lt;结论【关键目标】!$C$28,0,(发电量计算【计算逻辑页】!R1545+发电量计算【计算逻辑页】!T1544-结论【关键目标】!$C$28))</f>
        <v>2.0945722932400059</v>
      </c>
      <c r="V1545" s="5">
        <f t="shared" si="220"/>
        <v>0.73310030263400205</v>
      </c>
      <c r="W1545" s="5">
        <f t="shared" si="221"/>
        <v>9.1030291170000002</v>
      </c>
      <c r="X1545" s="5">
        <f t="shared" si="224"/>
        <v>0</v>
      </c>
    </row>
    <row r="1546" spans="1:24" x14ac:dyDescent="0.15">
      <c r="A1546" s="7">
        <v>1545</v>
      </c>
      <c r="B1546" s="7">
        <v>3</v>
      </c>
      <c r="C1546" s="7">
        <v>6</v>
      </c>
      <c r="D1546" s="7">
        <v>9</v>
      </c>
      <c r="E1546" s="7">
        <v>65</v>
      </c>
      <c r="F1546" s="7">
        <v>1.4</v>
      </c>
      <c r="G1546" s="7">
        <v>228.4</v>
      </c>
      <c r="H1546" s="7">
        <f t="shared" si="216"/>
        <v>1</v>
      </c>
      <c r="I1546" s="16">
        <f t="shared" si="217"/>
        <v>44991</v>
      </c>
      <c r="J1546" s="17">
        <v>0.70809999999999995</v>
      </c>
      <c r="K1546" s="18">
        <f>G1546*结论【关键目标】!C$27*0.7735*0.001</f>
        <v>21.200088000000001</v>
      </c>
      <c r="L1546" s="5">
        <v>0</v>
      </c>
      <c r="M1546" s="5">
        <f>ABS(IF(L1546&lt;=0,L1546/耗电量关键数据!$B$6/1000,L1546/耗电量关键数据!$B$5/1000))</f>
        <v>0</v>
      </c>
      <c r="N1546" s="5">
        <f>电气设备逐时使用率计算!H1522</f>
        <v>22.208055000000002</v>
      </c>
      <c r="O1546" s="5">
        <f>灯光逐时使用率计算!H1522</f>
        <v>11.844296</v>
      </c>
      <c r="P1546" s="19">
        <f t="shared" si="218"/>
        <v>34.052351000000002</v>
      </c>
      <c r="Q1546" s="19">
        <f t="shared" si="222"/>
        <v>0</v>
      </c>
      <c r="R1546" s="20">
        <f t="shared" si="219"/>
        <v>21.200088000000001</v>
      </c>
      <c r="S1546" s="20">
        <f t="shared" si="223"/>
        <v>0</v>
      </c>
      <c r="T1546" s="20">
        <f>IF((T1545+R1546)&lt;0,0,IF((T1545+R1546)&gt;结论【关键目标】!C$28,结论【关键目标】!C$28,T1545+R1546))</f>
        <v>22</v>
      </c>
      <c r="U1546" s="19">
        <f>IF((T1545+R1546)&lt;结论【关键目标】!$C$28,0,(发电量计算【计算逻辑页】!R1546+发电量计算【计算逻辑页】!T1545-结论【关键目标】!$C$28))</f>
        <v>21.200088000000001</v>
      </c>
      <c r="V1546" s="5">
        <f t="shared" si="220"/>
        <v>7.4200308000000001</v>
      </c>
      <c r="W1546" s="5">
        <f t="shared" si="221"/>
        <v>15.011782312799999</v>
      </c>
      <c r="X1546" s="5">
        <f t="shared" si="224"/>
        <v>0</v>
      </c>
    </row>
    <row r="1547" spans="1:24" x14ac:dyDescent="0.15">
      <c r="A1547" s="7">
        <v>1546</v>
      </c>
      <c r="B1547" s="7">
        <v>3</v>
      </c>
      <c r="C1547" s="7">
        <v>6</v>
      </c>
      <c r="D1547" s="7">
        <v>10</v>
      </c>
      <c r="E1547" s="7">
        <v>65</v>
      </c>
      <c r="F1547" s="7">
        <v>2</v>
      </c>
      <c r="G1547" s="7">
        <v>273.89999999999998</v>
      </c>
      <c r="H1547" s="7">
        <f t="shared" si="216"/>
        <v>1</v>
      </c>
      <c r="I1547" s="16">
        <f t="shared" si="217"/>
        <v>44991</v>
      </c>
      <c r="J1547" s="17">
        <v>0.70809999999999995</v>
      </c>
      <c r="K1547" s="18">
        <f>G1547*结论【关键目标】!C$27*0.7735*0.001</f>
        <v>25.423397999999999</v>
      </c>
      <c r="L1547" s="5">
        <v>0</v>
      </c>
      <c r="M1547" s="5">
        <f>ABS(IF(L1547&lt;=0,L1547/耗电量关键数据!$B$6/1000,L1547/耗电量关键数据!$B$5/1000))</f>
        <v>0</v>
      </c>
      <c r="N1547" s="5">
        <f>电气设备逐时使用率计算!H1523</f>
        <v>22.208055000000002</v>
      </c>
      <c r="O1547" s="5">
        <f>灯光逐时使用率计算!H1523</f>
        <v>11.844296</v>
      </c>
      <c r="P1547" s="19">
        <f t="shared" si="218"/>
        <v>34.052351000000002</v>
      </c>
      <c r="Q1547" s="19">
        <f t="shared" si="222"/>
        <v>0</v>
      </c>
      <c r="R1547" s="20">
        <f t="shared" si="219"/>
        <v>25.423397999999999</v>
      </c>
      <c r="S1547" s="20">
        <f t="shared" si="223"/>
        <v>0</v>
      </c>
      <c r="T1547" s="20">
        <f>IF((T1546+R1547)&lt;0,0,IF((T1546+R1547)&gt;结论【关键目标】!C$28,结论【关键目标】!C$28,T1546+R1547))</f>
        <v>22</v>
      </c>
      <c r="U1547" s="19">
        <f>IF((T1546+R1547)&lt;结论【关键目标】!$C$28,0,(发电量计算【计算逻辑页】!R1547+发电量计算【计算逻辑页】!T1546-结论【关键目标】!$C$28))</f>
        <v>25.423397999999999</v>
      </c>
      <c r="V1547" s="5">
        <f t="shared" si="220"/>
        <v>8.8981892999999985</v>
      </c>
      <c r="W1547" s="5">
        <f t="shared" si="221"/>
        <v>18.002308123799999</v>
      </c>
      <c r="X1547" s="5">
        <f t="shared" si="224"/>
        <v>0</v>
      </c>
    </row>
    <row r="1548" spans="1:24" x14ac:dyDescent="0.15">
      <c r="A1548" s="7">
        <v>1547</v>
      </c>
      <c r="B1548" s="7">
        <v>3</v>
      </c>
      <c r="C1548" s="7">
        <v>6</v>
      </c>
      <c r="D1548" s="7">
        <v>11</v>
      </c>
      <c r="E1548" s="7">
        <v>65</v>
      </c>
      <c r="F1548" s="7">
        <v>3</v>
      </c>
      <c r="G1548" s="7">
        <v>349.2</v>
      </c>
      <c r="H1548" s="7">
        <f t="shared" si="216"/>
        <v>1</v>
      </c>
      <c r="I1548" s="16">
        <f t="shared" si="217"/>
        <v>44991</v>
      </c>
      <c r="J1548" s="17">
        <v>1.2267999999999999</v>
      </c>
      <c r="K1548" s="18">
        <f>G1548*结论【关键目标】!C$27*0.7735*0.001</f>
        <v>32.412743999999996</v>
      </c>
      <c r="L1548" s="5">
        <v>0</v>
      </c>
      <c r="M1548" s="5">
        <f>ABS(IF(L1548&lt;=0,L1548/耗电量关键数据!$B$6/1000,L1548/耗电量关键数据!$B$5/1000))</f>
        <v>0</v>
      </c>
      <c r="N1548" s="5">
        <f>电气设备逐时使用率计算!H1524</f>
        <v>22.208055000000002</v>
      </c>
      <c r="O1548" s="5">
        <f>灯光逐时使用率计算!H1524</f>
        <v>11.844296</v>
      </c>
      <c r="P1548" s="19">
        <f t="shared" si="218"/>
        <v>34.052351000000002</v>
      </c>
      <c r="Q1548" s="19">
        <f t="shared" si="222"/>
        <v>34.052351000000002</v>
      </c>
      <c r="R1548" s="20">
        <f t="shared" si="219"/>
        <v>-1.6396070000000051</v>
      </c>
      <c r="S1548" s="20">
        <f t="shared" si="223"/>
        <v>1.6396070000000051</v>
      </c>
      <c r="T1548" s="20">
        <f>IF((T1547+R1548)&lt;0,0,IF((T1547+R1548)&gt;结论【关键目标】!C$28,结论【关键目标】!C$28,T1547+R1548))</f>
        <v>20.360392999999995</v>
      </c>
      <c r="U1548" s="19">
        <f>IF((T1547+R1548)&lt;结论【关键目标】!$C$28,0,(发电量计算【计算逻辑页】!R1548+发电量计算【计算逻辑页】!T1547-结论【关键目标】!$C$28))</f>
        <v>0</v>
      </c>
      <c r="V1548" s="5">
        <f t="shared" si="220"/>
        <v>0</v>
      </c>
      <c r="W1548" s="5">
        <f t="shared" si="221"/>
        <v>39.763954339199991</v>
      </c>
      <c r="X1548" s="5">
        <f t="shared" si="224"/>
        <v>1.4376074176000044</v>
      </c>
    </row>
    <row r="1549" spans="1:24" x14ac:dyDescent="0.15">
      <c r="A1549" s="7">
        <v>1548</v>
      </c>
      <c r="B1549" s="7">
        <v>3</v>
      </c>
      <c r="C1549" s="7">
        <v>6</v>
      </c>
      <c r="D1549" s="7">
        <v>12</v>
      </c>
      <c r="E1549" s="7">
        <v>65</v>
      </c>
      <c r="F1549" s="7">
        <v>4.7</v>
      </c>
      <c r="G1549" s="7">
        <v>419</v>
      </c>
      <c r="H1549" s="7">
        <f t="shared" si="216"/>
        <v>1</v>
      </c>
      <c r="I1549" s="16">
        <f t="shared" si="217"/>
        <v>44991</v>
      </c>
      <c r="J1549" s="17">
        <v>1.2267999999999999</v>
      </c>
      <c r="K1549" s="18">
        <f>G1549*结论【关键目标】!C$27*0.7735*0.001</f>
        <v>38.891580000000005</v>
      </c>
      <c r="L1549" s="5">
        <v>0</v>
      </c>
      <c r="M1549" s="5">
        <f>ABS(IF(L1549&lt;=0,L1549/耗电量关键数据!$B$6/1000,L1549/耗电量关键数据!$B$5/1000))</f>
        <v>0</v>
      </c>
      <c r="N1549" s="5">
        <f>电气设备逐时使用率计算!H1525</f>
        <v>11.688450000000001</v>
      </c>
      <c r="O1549" s="5">
        <f>灯光逐时使用率计算!H1525</f>
        <v>9.9741440000000008</v>
      </c>
      <c r="P1549" s="19">
        <f t="shared" si="218"/>
        <v>21.662594000000002</v>
      </c>
      <c r="Q1549" s="19">
        <f t="shared" si="222"/>
        <v>21.662594000000002</v>
      </c>
      <c r="R1549" s="20">
        <f t="shared" si="219"/>
        <v>17.228986000000003</v>
      </c>
      <c r="S1549" s="20">
        <f t="shared" si="223"/>
        <v>0</v>
      </c>
      <c r="T1549" s="20">
        <f>IF((T1548+R1549)&lt;0,0,IF((T1548+R1549)&gt;结论【关键目标】!C$28,结论【关键目标】!C$28,T1548+R1549))</f>
        <v>22</v>
      </c>
      <c r="U1549" s="19">
        <f>IF((T1548+R1549)&lt;结论【关键目标】!$C$28,0,(发电量计算【计算逻辑页】!R1549+发电量计算【计算逻辑页】!T1548-结论【关键目标】!$C$28))</f>
        <v>15.589378999999994</v>
      </c>
      <c r="V1549" s="5">
        <f t="shared" si="220"/>
        <v>5.4562826499999977</v>
      </c>
      <c r="W1549" s="5">
        <f t="shared" si="221"/>
        <v>26.5756703192</v>
      </c>
      <c r="X1549" s="5">
        <f t="shared" si="224"/>
        <v>0</v>
      </c>
    </row>
    <row r="1550" spans="1:24" x14ac:dyDescent="0.15">
      <c r="A1550" s="7">
        <v>1549</v>
      </c>
      <c r="B1550" s="7">
        <v>3</v>
      </c>
      <c r="C1550" s="7">
        <v>6</v>
      </c>
      <c r="D1550" s="7">
        <v>13</v>
      </c>
      <c r="E1550" s="7">
        <v>65</v>
      </c>
      <c r="F1550" s="7">
        <v>5</v>
      </c>
      <c r="G1550" s="7">
        <v>394.1</v>
      </c>
      <c r="H1550" s="7">
        <f t="shared" si="216"/>
        <v>1</v>
      </c>
      <c r="I1550" s="16">
        <f t="shared" si="217"/>
        <v>44991</v>
      </c>
      <c r="J1550" s="17">
        <v>1.2267999999999999</v>
      </c>
      <c r="K1550" s="18">
        <f>G1550*结论【关键目标】!C$27*0.7735*0.001</f>
        <v>36.580362000000001</v>
      </c>
      <c r="L1550" s="5">
        <v>0</v>
      </c>
      <c r="M1550" s="5">
        <f>ABS(IF(L1550&lt;=0,L1550/耗电量关键数据!$B$6/1000,L1550/耗电量关键数据!$B$5/1000))</f>
        <v>0</v>
      </c>
      <c r="N1550" s="5">
        <f>电气设备逐时使用率计算!H1526</f>
        <v>11.688450000000001</v>
      </c>
      <c r="O1550" s="5">
        <f>灯光逐时使用率计算!H1526</f>
        <v>9.9741440000000008</v>
      </c>
      <c r="P1550" s="19">
        <f t="shared" si="218"/>
        <v>21.662594000000002</v>
      </c>
      <c r="Q1550" s="19">
        <f t="shared" si="222"/>
        <v>21.662594000000002</v>
      </c>
      <c r="R1550" s="20">
        <f t="shared" si="219"/>
        <v>14.917767999999999</v>
      </c>
      <c r="S1550" s="20">
        <f t="shared" si="223"/>
        <v>0</v>
      </c>
      <c r="T1550" s="20">
        <f>IF((T1549+R1550)&lt;0,0,IF((T1549+R1550)&gt;结论【关键目标】!C$28,结论【关键目标】!C$28,T1549+R1550))</f>
        <v>22</v>
      </c>
      <c r="U1550" s="19">
        <f>IF((T1549+R1550)&lt;结论【关键目标】!$C$28,0,(发电量计算【计算逻辑页】!R1550+发电量计算【计算逻辑页】!T1549-结论【关键目标】!$C$28))</f>
        <v>14.917767999999995</v>
      </c>
      <c r="V1550" s="5">
        <f t="shared" si="220"/>
        <v>5.2212187999999982</v>
      </c>
      <c r="W1550" s="5">
        <f t="shared" si="221"/>
        <v>26.5756703192</v>
      </c>
      <c r="X1550" s="5">
        <f t="shared" si="224"/>
        <v>0</v>
      </c>
    </row>
    <row r="1551" spans="1:24" x14ac:dyDescent="0.15">
      <c r="A1551" s="7">
        <v>1550</v>
      </c>
      <c r="B1551" s="7">
        <v>3</v>
      </c>
      <c r="C1551" s="7">
        <v>6</v>
      </c>
      <c r="D1551" s="7">
        <v>14</v>
      </c>
      <c r="E1551" s="7">
        <v>65</v>
      </c>
      <c r="F1551" s="7">
        <v>6</v>
      </c>
      <c r="G1551" s="7">
        <v>351.3</v>
      </c>
      <c r="H1551" s="7">
        <f t="shared" si="216"/>
        <v>1</v>
      </c>
      <c r="I1551" s="16">
        <f t="shared" si="217"/>
        <v>44991</v>
      </c>
      <c r="J1551" s="17">
        <v>1.2267999999999999</v>
      </c>
      <c r="K1551" s="18">
        <f>G1551*结论【关键目标】!C$27*0.7735*0.001</f>
        <v>32.607665999999995</v>
      </c>
      <c r="L1551" s="5">
        <v>0</v>
      </c>
      <c r="M1551" s="5">
        <f>ABS(IF(L1551&lt;=0,L1551/耗电量关键数据!$B$6/1000,L1551/耗电量关键数据!$B$5/1000))</f>
        <v>0</v>
      </c>
      <c r="N1551" s="5">
        <f>电气设备逐时使用率计算!H1527</f>
        <v>22.208055000000002</v>
      </c>
      <c r="O1551" s="5">
        <f>灯光逐时使用率计算!H1527</f>
        <v>11.844296</v>
      </c>
      <c r="P1551" s="19">
        <f t="shared" si="218"/>
        <v>34.052351000000002</v>
      </c>
      <c r="Q1551" s="19">
        <f t="shared" si="222"/>
        <v>34.052351000000002</v>
      </c>
      <c r="R1551" s="20">
        <f t="shared" si="219"/>
        <v>-1.4446850000000069</v>
      </c>
      <c r="S1551" s="20">
        <f t="shared" si="223"/>
        <v>1.4446850000000069</v>
      </c>
      <c r="T1551" s="20">
        <f>IF((T1550+R1551)&lt;0,0,IF((T1550+R1551)&gt;结论【关键目标】!C$28,结论【关键目标】!C$28,T1550+R1551))</f>
        <v>20.555314999999993</v>
      </c>
      <c r="U1551" s="19">
        <f>IF((T1550+R1551)&lt;结论【关键目标】!$C$28,0,(发电量计算【计算逻辑页】!R1551+发电量计算【计算逻辑页】!T1550-结论【关键目标】!$C$28))</f>
        <v>0</v>
      </c>
      <c r="V1551" s="5">
        <f t="shared" si="220"/>
        <v>0</v>
      </c>
      <c r="W1551" s="5">
        <f t="shared" si="221"/>
        <v>40.003084648799991</v>
      </c>
      <c r="X1551" s="5">
        <f t="shared" si="224"/>
        <v>1.2666998080000058</v>
      </c>
    </row>
    <row r="1552" spans="1:24" x14ac:dyDescent="0.15">
      <c r="A1552" s="7">
        <v>1551</v>
      </c>
      <c r="B1552" s="7">
        <v>3</v>
      </c>
      <c r="C1552" s="7">
        <v>6</v>
      </c>
      <c r="D1552" s="7">
        <v>15</v>
      </c>
      <c r="E1552" s="7">
        <v>65</v>
      </c>
      <c r="F1552" s="7">
        <v>8.3000000000000007</v>
      </c>
      <c r="G1552" s="7">
        <v>307.10000000000002</v>
      </c>
      <c r="H1552" s="7">
        <f t="shared" si="216"/>
        <v>1</v>
      </c>
      <c r="I1552" s="16">
        <f t="shared" si="217"/>
        <v>44991</v>
      </c>
      <c r="J1552" s="17">
        <v>1.2267999999999999</v>
      </c>
      <c r="K1552" s="18">
        <f>G1552*结论【关键目标】!C$27*0.7735*0.001</f>
        <v>28.505021999999997</v>
      </c>
      <c r="L1552" s="5">
        <v>0</v>
      </c>
      <c r="M1552" s="5">
        <f>ABS(IF(L1552&lt;=0,L1552/耗电量关键数据!$B$6/1000,L1552/耗电量关键数据!$B$5/1000))</f>
        <v>0</v>
      </c>
      <c r="N1552" s="5">
        <f>电气设备逐时使用率计算!H1528</f>
        <v>22.208055000000002</v>
      </c>
      <c r="O1552" s="5">
        <f>灯光逐时使用率计算!H1528</f>
        <v>11.844296</v>
      </c>
      <c r="P1552" s="19">
        <f t="shared" si="218"/>
        <v>34.052351000000002</v>
      </c>
      <c r="Q1552" s="19">
        <f t="shared" si="222"/>
        <v>34.052351000000002</v>
      </c>
      <c r="R1552" s="20">
        <f t="shared" si="219"/>
        <v>-5.5473290000000048</v>
      </c>
      <c r="S1552" s="20">
        <f t="shared" si="223"/>
        <v>5.5473290000000048</v>
      </c>
      <c r="T1552" s="20">
        <f>IF((T1551+R1552)&lt;0,0,IF((T1551+R1552)&gt;结论【关键目标】!C$28,结论【关键目标】!C$28,T1551+R1552))</f>
        <v>15.007985999999988</v>
      </c>
      <c r="U1552" s="19">
        <f>IF((T1551+R1552)&lt;结论【关键目标】!$C$28,0,(发电量计算【计算逻辑页】!R1552+发电量计算【计算逻辑页】!T1551-结论【关键目标】!$C$28))</f>
        <v>0</v>
      </c>
      <c r="V1552" s="5">
        <f t="shared" si="220"/>
        <v>0</v>
      </c>
      <c r="W1552" s="5">
        <f t="shared" si="221"/>
        <v>34.96996098959999</v>
      </c>
      <c r="X1552" s="5">
        <f t="shared" si="224"/>
        <v>4.8638980672000036</v>
      </c>
    </row>
    <row r="1553" spans="1:24" x14ac:dyDescent="0.15">
      <c r="A1553" s="7">
        <v>1552</v>
      </c>
      <c r="B1553" s="7">
        <v>3</v>
      </c>
      <c r="C1553" s="7">
        <v>6</v>
      </c>
      <c r="D1553" s="7">
        <v>16</v>
      </c>
      <c r="E1553" s="7">
        <v>65</v>
      </c>
      <c r="F1553" s="7">
        <v>8</v>
      </c>
      <c r="G1553" s="7">
        <v>151.6</v>
      </c>
      <c r="H1553" s="7">
        <f t="shared" si="216"/>
        <v>1</v>
      </c>
      <c r="I1553" s="16">
        <f t="shared" si="217"/>
        <v>44991</v>
      </c>
      <c r="J1553" s="17">
        <v>0.70809999999999995</v>
      </c>
      <c r="K1553" s="18">
        <f>G1553*结论【关键目标】!C$27*0.7735*0.001</f>
        <v>14.071511999999998</v>
      </c>
      <c r="L1553" s="5">
        <v>0</v>
      </c>
      <c r="M1553" s="5">
        <f>ABS(IF(L1553&lt;=0,L1553/耗电量关键数据!$B$6/1000,L1553/耗电量关键数据!$B$5/1000))</f>
        <v>0</v>
      </c>
      <c r="N1553" s="5">
        <f>电气设备逐时使用率计算!H1529</f>
        <v>22.208055000000002</v>
      </c>
      <c r="O1553" s="5">
        <f>灯光逐时使用率计算!H1529</f>
        <v>11.844296</v>
      </c>
      <c r="P1553" s="19">
        <f t="shared" si="218"/>
        <v>34.052351000000002</v>
      </c>
      <c r="Q1553" s="19">
        <f t="shared" si="222"/>
        <v>0</v>
      </c>
      <c r="R1553" s="20">
        <f t="shared" si="219"/>
        <v>14.071511999999998</v>
      </c>
      <c r="S1553" s="20">
        <f t="shared" si="223"/>
        <v>0</v>
      </c>
      <c r="T1553" s="20">
        <f>IF((T1552+R1553)&lt;0,0,IF((T1552+R1553)&gt;结论【关键目标】!C$28,结论【关键目标】!C$28,T1552+R1553))</f>
        <v>22</v>
      </c>
      <c r="U1553" s="19">
        <f>IF((T1552+R1553)&lt;结论【关键目标】!$C$28,0,(发电量计算【计算逻辑页】!R1553+发电量计算【计算逻辑页】!T1552-结论【关键目标】!$C$28))</f>
        <v>7.0794979999999867</v>
      </c>
      <c r="V1553" s="5">
        <f t="shared" si="220"/>
        <v>2.4778242999999951</v>
      </c>
      <c r="W1553" s="5">
        <f t="shared" si="221"/>
        <v>9.9640376471999978</v>
      </c>
      <c r="X1553" s="5">
        <f t="shared" si="224"/>
        <v>0</v>
      </c>
    </row>
    <row r="1554" spans="1:24" x14ac:dyDescent="0.15">
      <c r="A1554" s="7">
        <v>1553</v>
      </c>
      <c r="B1554" s="7">
        <v>3</v>
      </c>
      <c r="C1554" s="7">
        <v>6</v>
      </c>
      <c r="D1554" s="7">
        <v>17</v>
      </c>
      <c r="E1554" s="7">
        <v>65</v>
      </c>
      <c r="F1554" s="7">
        <v>8</v>
      </c>
      <c r="G1554" s="7">
        <v>17.399999999999999</v>
      </c>
      <c r="H1554" s="7">
        <f t="shared" si="216"/>
        <v>1</v>
      </c>
      <c r="I1554" s="16">
        <f t="shared" si="217"/>
        <v>44991</v>
      </c>
      <c r="J1554" s="17">
        <v>0.70809999999999995</v>
      </c>
      <c r="K1554" s="18">
        <f>G1554*结论【关键目标】!C$27*0.7735*0.001</f>
        <v>1.6150679999999999</v>
      </c>
      <c r="L1554" s="5">
        <v>0</v>
      </c>
      <c r="M1554" s="5">
        <f>ABS(IF(L1554&lt;=0,L1554/耗电量关键数据!$B$6/1000,L1554/耗电量关键数据!$B$5/1000))</f>
        <v>0</v>
      </c>
      <c r="N1554" s="5">
        <f>电气设备逐时使用率计算!H1530</f>
        <v>22.208055000000002</v>
      </c>
      <c r="O1554" s="5">
        <f>灯光逐时使用率计算!H1530</f>
        <v>11.844296</v>
      </c>
      <c r="P1554" s="19">
        <f t="shared" si="218"/>
        <v>34.052351000000002</v>
      </c>
      <c r="Q1554" s="19">
        <f t="shared" si="222"/>
        <v>0</v>
      </c>
      <c r="R1554" s="20">
        <f t="shared" si="219"/>
        <v>1.6150679999999999</v>
      </c>
      <c r="S1554" s="20">
        <f t="shared" si="223"/>
        <v>0</v>
      </c>
      <c r="T1554" s="20">
        <f>IF((T1553+R1554)&lt;0,0,IF((T1553+R1554)&gt;结论【关键目标】!C$28,结论【关键目标】!C$28,T1553+R1554))</f>
        <v>22</v>
      </c>
      <c r="U1554" s="19">
        <f>IF((T1553+R1554)&lt;结论【关键目标】!$C$28,0,(发电量计算【计算逻辑页】!R1554+发电量计算【计算逻辑页】!T1553-结论【关键目标】!$C$28))</f>
        <v>1.6150680000000008</v>
      </c>
      <c r="V1554" s="5">
        <f t="shared" si="220"/>
        <v>0.56527380000000027</v>
      </c>
      <c r="W1554" s="5">
        <f t="shared" si="221"/>
        <v>1.1436296507999999</v>
      </c>
      <c r="X1554" s="5">
        <f t="shared" si="224"/>
        <v>0</v>
      </c>
    </row>
    <row r="1555" spans="1:24" x14ac:dyDescent="0.15">
      <c r="A1555" s="7">
        <v>1554</v>
      </c>
      <c r="B1555" s="7">
        <v>3</v>
      </c>
      <c r="C1555" s="7">
        <v>6</v>
      </c>
      <c r="D1555" s="7">
        <v>18</v>
      </c>
      <c r="E1555" s="7">
        <v>65</v>
      </c>
      <c r="F1555" s="7">
        <v>7.7</v>
      </c>
      <c r="G1555" s="7">
        <v>0</v>
      </c>
      <c r="H1555" s="7">
        <f t="shared" si="216"/>
        <v>1</v>
      </c>
      <c r="I1555" s="16">
        <f t="shared" si="217"/>
        <v>44991</v>
      </c>
      <c r="J1555" s="17">
        <v>0.70809999999999995</v>
      </c>
      <c r="K1555" s="18">
        <f>G1555*结论【关键目标】!C$27*0.7735*0.001</f>
        <v>0</v>
      </c>
      <c r="L1555" s="5">
        <v>-10337.313050000001</v>
      </c>
      <c r="M1555" s="5">
        <f>ABS(IF(L1555&lt;=0,L1555/耗电量关键数据!$B$6/1000,L1555/耗电量关键数据!$B$5/1000))</f>
        <v>4.1349252200000004</v>
      </c>
      <c r="N1555" s="5">
        <f>电气设备逐时使用率计算!H1531</f>
        <v>7.0130699999999999</v>
      </c>
      <c r="O1555" s="5">
        <f>灯光逐时使用率计算!H1531</f>
        <v>3.7403040000000001</v>
      </c>
      <c r="P1555" s="19">
        <f t="shared" si="218"/>
        <v>14.88829922</v>
      </c>
      <c r="Q1555" s="19">
        <f t="shared" si="222"/>
        <v>0</v>
      </c>
      <c r="R1555" s="20">
        <f t="shared" si="219"/>
        <v>0</v>
      </c>
      <c r="S1555" s="20">
        <f t="shared" si="223"/>
        <v>0</v>
      </c>
      <c r="T1555" s="20">
        <f>IF((T1554+R1555)&lt;0,0,IF((T1554+R1555)&gt;结论【关键目标】!C$28,结论【关键目标】!C$28,T1554+R1555))</f>
        <v>22</v>
      </c>
      <c r="U1555" s="19">
        <f>IF((T1554+R1555)&lt;结论【关键目标】!$C$28,0,(发电量计算【计算逻辑页】!R1555+发电量计算【计算逻辑页】!T1554-结论【关键目标】!$C$28))</f>
        <v>0</v>
      </c>
      <c r="V1555" s="5">
        <f t="shared" si="220"/>
        <v>0</v>
      </c>
      <c r="W1555" s="5">
        <f t="shared" si="221"/>
        <v>0</v>
      </c>
      <c r="X1555" s="5">
        <f t="shared" si="224"/>
        <v>0</v>
      </c>
    </row>
    <row r="1556" spans="1:24" x14ac:dyDescent="0.15">
      <c r="A1556" s="7">
        <v>1555</v>
      </c>
      <c r="B1556" s="7">
        <v>3</v>
      </c>
      <c r="C1556" s="7">
        <v>6</v>
      </c>
      <c r="D1556" s="7">
        <v>19</v>
      </c>
      <c r="E1556" s="7">
        <v>65</v>
      </c>
      <c r="F1556" s="7">
        <v>6</v>
      </c>
      <c r="G1556" s="7">
        <v>0</v>
      </c>
      <c r="H1556" s="7">
        <f t="shared" si="216"/>
        <v>1</v>
      </c>
      <c r="I1556" s="16">
        <f t="shared" si="217"/>
        <v>44991</v>
      </c>
      <c r="J1556" s="17">
        <v>1.2267999999999999</v>
      </c>
      <c r="K1556" s="18">
        <f>G1556*结论【关键目标】!C$27*0.7735*0.001</f>
        <v>0</v>
      </c>
      <c r="L1556" s="5">
        <v>-2755.8359180000002</v>
      </c>
      <c r="M1556" s="5">
        <f>ABS(IF(L1556&lt;=0,L1556/耗电量关键数据!$B$6/1000,L1556/耗电量关键数据!$B$5/1000))</f>
        <v>1.1023343672000001</v>
      </c>
      <c r="N1556" s="5">
        <f>电气设备逐时使用率计算!H1532</f>
        <v>7.0130699999999999</v>
      </c>
      <c r="O1556" s="5">
        <f>灯光逐时使用率计算!H1532</f>
        <v>3.7403040000000001</v>
      </c>
      <c r="P1556" s="19">
        <f t="shared" si="218"/>
        <v>11.8557083672</v>
      </c>
      <c r="Q1556" s="19">
        <f t="shared" si="222"/>
        <v>11.8557083672</v>
      </c>
      <c r="R1556" s="20">
        <f t="shared" si="219"/>
        <v>-11.8557083672</v>
      </c>
      <c r="S1556" s="20">
        <f t="shared" si="223"/>
        <v>11.8557083672</v>
      </c>
      <c r="T1556" s="20">
        <f>IF((T1555+R1556)&lt;0,0,IF((T1555+R1556)&gt;结论【关键目标】!C$28,结论【关键目标】!C$28,T1555+R1556))</f>
        <v>10.1442916328</v>
      </c>
      <c r="U1556" s="19">
        <f>IF((T1555+R1556)&lt;结论【关键目标】!$C$28,0,(发电量计算【计算逻辑页】!R1556+发电量计算【计算逻辑页】!T1555-结论【关键目标】!$C$28))</f>
        <v>0</v>
      </c>
      <c r="V1556" s="5">
        <f t="shared" si="220"/>
        <v>0</v>
      </c>
      <c r="W1556" s="5">
        <f t="shared" si="221"/>
        <v>0</v>
      </c>
      <c r="X1556" s="5">
        <f t="shared" si="224"/>
        <v>8.8945149036390383</v>
      </c>
    </row>
    <row r="1557" spans="1:24" x14ac:dyDescent="0.15">
      <c r="A1557" s="7">
        <v>1556</v>
      </c>
      <c r="B1557" s="7">
        <v>3</v>
      </c>
      <c r="C1557" s="7">
        <v>6</v>
      </c>
      <c r="D1557" s="7">
        <v>20</v>
      </c>
      <c r="E1557" s="7">
        <v>65</v>
      </c>
      <c r="F1557" s="7">
        <v>5</v>
      </c>
      <c r="G1557" s="7">
        <v>0</v>
      </c>
      <c r="H1557" s="7">
        <f t="shared" si="216"/>
        <v>1</v>
      </c>
      <c r="I1557" s="16">
        <f t="shared" si="217"/>
        <v>44991</v>
      </c>
      <c r="J1557" s="17">
        <v>1.2267999999999999</v>
      </c>
      <c r="K1557" s="18">
        <f>G1557*结论【关键目标】!C$27*0.7735*0.001</f>
        <v>0</v>
      </c>
      <c r="L1557" s="5">
        <v>-12695.360189999999</v>
      </c>
      <c r="M1557" s="5">
        <f>ABS(IF(L1557&lt;=0,L1557/耗电量关键数据!$B$6/1000,L1557/耗电量关键数据!$B$5/1000))</f>
        <v>5.0781440759999992</v>
      </c>
      <c r="N1557" s="5">
        <f>电气设备逐时使用率计算!H1533</f>
        <v>1.1688450000000001</v>
      </c>
      <c r="O1557" s="5">
        <f>灯光逐时使用率计算!H1533</f>
        <v>0.37403039999999999</v>
      </c>
      <c r="P1557" s="19">
        <f t="shared" si="218"/>
        <v>6.621019475999999</v>
      </c>
      <c r="Q1557" s="19">
        <f t="shared" si="222"/>
        <v>6.621019475999999</v>
      </c>
      <c r="R1557" s="20">
        <f t="shared" si="219"/>
        <v>-6.621019475999999</v>
      </c>
      <c r="S1557" s="20">
        <f t="shared" si="223"/>
        <v>6.621019475999999</v>
      </c>
      <c r="T1557" s="20">
        <f>IF((T1556+R1557)&lt;0,0,IF((T1556+R1557)&gt;结论【关键目标】!C$28,结论【关键目标】!C$28,T1556+R1557))</f>
        <v>3.5232721568000009</v>
      </c>
      <c r="U1557" s="19">
        <f>IF((T1556+R1557)&lt;结论【关键目标】!$C$28,0,(发电量计算【计算逻辑页】!R1557+发电量计算【计算逻辑页】!T1556-结论【关键目标】!$C$28))</f>
        <v>0</v>
      </c>
      <c r="V1557" s="5">
        <f t="shared" si="220"/>
        <v>0</v>
      </c>
      <c r="W1557" s="5">
        <f t="shared" si="221"/>
        <v>0</v>
      </c>
      <c r="X1557" s="5">
        <f t="shared" si="224"/>
        <v>3.0892050270822407</v>
      </c>
    </row>
    <row r="1558" spans="1:24" x14ac:dyDescent="0.15">
      <c r="A1558" s="7">
        <v>1557</v>
      </c>
      <c r="B1558" s="7">
        <v>3</v>
      </c>
      <c r="C1558" s="7">
        <v>6</v>
      </c>
      <c r="D1558" s="7">
        <v>21</v>
      </c>
      <c r="E1558" s="7">
        <v>65</v>
      </c>
      <c r="F1558" s="7">
        <v>5.7</v>
      </c>
      <c r="G1558" s="7">
        <v>0</v>
      </c>
      <c r="H1558" s="7">
        <f t="shared" si="216"/>
        <v>1</v>
      </c>
      <c r="I1558" s="16">
        <f t="shared" si="217"/>
        <v>44991</v>
      </c>
      <c r="J1558" s="17">
        <v>1.2267999999999999</v>
      </c>
      <c r="K1558" s="18">
        <f>G1558*结论【关键目标】!C$27*0.7735*0.001</f>
        <v>0</v>
      </c>
      <c r="L1558" s="5">
        <v>-16287.868619999999</v>
      </c>
      <c r="M1558" s="5">
        <f>ABS(IF(L1558&lt;=0,L1558/耗电量关键数据!$B$6/1000,L1558/耗电量关键数据!$B$5/1000))</f>
        <v>6.5151474479999996</v>
      </c>
      <c r="N1558" s="5">
        <f>电气设备逐时使用率计算!H1534</f>
        <v>1.1688450000000001</v>
      </c>
      <c r="O1558" s="5">
        <f>灯光逐时使用率计算!H1534</f>
        <v>0.37403039999999999</v>
      </c>
      <c r="P1558" s="19">
        <f t="shared" si="218"/>
        <v>8.0580228480000002</v>
      </c>
      <c r="Q1558" s="19">
        <f t="shared" si="222"/>
        <v>8.0580228480000002</v>
      </c>
      <c r="R1558" s="20">
        <f t="shared" si="219"/>
        <v>-8.0580228480000002</v>
      </c>
      <c r="S1558" s="20">
        <f t="shared" si="223"/>
        <v>8.0580228480000002</v>
      </c>
      <c r="T1558" s="20">
        <f>IF((T1557+R1558)&lt;0,0,IF((T1557+R1558)&gt;结论【关键目标】!C$28,结论【关键目标】!C$28,T1557+R1558))</f>
        <v>0</v>
      </c>
      <c r="U1558" s="19">
        <f>IF((T1557+R1558)&lt;结论【关键目标】!$C$28,0,(发电量计算【计算逻辑页】!R1558+发电量计算【计算逻辑页】!T1557-结论【关键目标】!$C$28))</f>
        <v>0</v>
      </c>
      <c r="V1558" s="5">
        <f t="shared" si="220"/>
        <v>0</v>
      </c>
      <c r="W1558" s="5">
        <f t="shared" si="221"/>
        <v>0</v>
      </c>
      <c r="X1558" s="5">
        <f t="shared" si="224"/>
        <v>0</v>
      </c>
    </row>
    <row r="1559" spans="1:24" x14ac:dyDescent="0.15">
      <c r="A1559" s="7">
        <v>1558</v>
      </c>
      <c r="B1559" s="7">
        <v>3</v>
      </c>
      <c r="C1559" s="7">
        <v>6</v>
      </c>
      <c r="D1559" s="7">
        <v>22</v>
      </c>
      <c r="E1559" s="7">
        <v>65</v>
      </c>
      <c r="F1559" s="7">
        <v>4</v>
      </c>
      <c r="G1559" s="7">
        <v>0</v>
      </c>
      <c r="H1559" s="7">
        <f t="shared" si="216"/>
        <v>1</v>
      </c>
      <c r="I1559" s="16">
        <f t="shared" si="217"/>
        <v>44991</v>
      </c>
      <c r="J1559" s="17">
        <v>0.70809999999999995</v>
      </c>
      <c r="K1559" s="18">
        <f>G1559*结论【关键目标】!C$27*0.7735*0.001</f>
        <v>0</v>
      </c>
      <c r="L1559" s="5">
        <v>-18104.497179999998</v>
      </c>
      <c r="M1559" s="5">
        <f>ABS(IF(L1559&lt;=0,L1559/耗电量关键数据!$B$6/1000,L1559/耗电量关键数据!$B$5/1000))</f>
        <v>7.2417988719999995</v>
      </c>
      <c r="N1559" s="5">
        <f>电气设备逐时使用率计算!H1535</f>
        <v>1.1688450000000001</v>
      </c>
      <c r="O1559" s="5">
        <f>灯光逐时使用率计算!H1535</f>
        <v>0.37403039999999999</v>
      </c>
      <c r="P1559" s="19">
        <f t="shared" si="218"/>
        <v>8.7846742720000002</v>
      </c>
      <c r="Q1559" s="19">
        <f t="shared" si="222"/>
        <v>0</v>
      </c>
      <c r="R1559" s="20">
        <f t="shared" si="219"/>
        <v>0</v>
      </c>
      <c r="S1559" s="20">
        <f t="shared" si="223"/>
        <v>0</v>
      </c>
      <c r="T1559" s="20">
        <f>IF((T1558+R1559)&lt;0,0,IF((T1558+R1559)&gt;结论【关键目标】!C$28,结论【关键目标】!C$28,T1558+R1559))</f>
        <v>0</v>
      </c>
      <c r="U1559" s="19">
        <f>IF((T1558+R1559)&lt;结论【关键目标】!$C$28,0,(发电量计算【计算逻辑页】!R1559+发电量计算【计算逻辑页】!T1558-结论【关键目标】!$C$28))</f>
        <v>0</v>
      </c>
      <c r="V1559" s="5">
        <f t="shared" si="220"/>
        <v>0</v>
      </c>
      <c r="W1559" s="5">
        <f t="shared" si="221"/>
        <v>0</v>
      </c>
      <c r="X1559" s="5">
        <f t="shared" si="224"/>
        <v>0</v>
      </c>
    </row>
    <row r="1560" spans="1:24" x14ac:dyDescent="0.15">
      <c r="A1560" s="7">
        <v>1559</v>
      </c>
      <c r="B1560" s="7">
        <v>3</v>
      </c>
      <c r="C1560" s="7">
        <v>6</v>
      </c>
      <c r="D1560" s="7">
        <v>23</v>
      </c>
      <c r="E1560" s="7">
        <v>65</v>
      </c>
      <c r="F1560" s="7">
        <v>2</v>
      </c>
      <c r="G1560" s="7">
        <v>0</v>
      </c>
      <c r="H1560" s="7">
        <f t="shared" si="216"/>
        <v>1</v>
      </c>
      <c r="I1560" s="16">
        <f t="shared" si="217"/>
        <v>44991</v>
      </c>
      <c r="J1560" s="17">
        <v>0.70809999999999995</v>
      </c>
      <c r="K1560" s="18">
        <f>G1560*结论【关键目标】!C$27*0.7735*0.001</f>
        <v>0</v>
      </c>
      <c r="L1560" s="5">
        <v>-19509.312190000001</v>
      </c>
      <c r="M1560" s="5">
        <f>ABS(IF(L1560&lt;=0,L1560/耗电量关键数据!$B$6/1000,L1560/耗电量关键数据!$B$5/1000))</f>
        <v>7.8037248760000004</v>
      </c>
      <c r="N1560" s="5">
        <f>电气设备逐时使用率计算!H1536</f>
        <v>1.1688450000000001</v>
      </c>
      <c r="O1560" s="5">
        <f>灯光逐时使用率计算!H1536</f>
        <v>0.37403039999999999</v>
      </c>
      <c r="P1560" s="19">
        <f t="shared" si="218"/>
        <v>9.346600276000002</v>
      </c>
      <c r="Q1560" s="19">
        <f t="shared" si="222"/>
        <v>0</v>
      </c>
      <c r="R1560" s="20">
        <f t="shared" si="219"/>
        <v>0</v>
      </c>
      <c r="S1560" s="20">
        <f t="shared" si="223"/>
        <v>0</v>
      </c>
      <c r="T1560" s="20">
        <f>IF((T1559+R1560)&lt;0,0,IF((T1559+R1560)&gt;结论【关键目标】!C$28,结论【关键目标】!C$28,T1559+R1560))</f>
        <v>0</v>
      </c>
      <c r="U1560" s="19">
        <f>IF((T1559+R1560)&lt;结论【关键目标】!$C$28,0,(发电量计算【计算逻辑页】!R1560+发电量计算【计算逻辑页】!T1559-结论【关键目标】!$C$28))</f>
        <v>0</v>
      </c>
      <c r="V1560" s="5">
        <f t="shared" si="220"/>
        <v>0</v>
      </c>
      <c r="W1560" s="5">
        <f t="shared" si="221"/>
        <v>0</v>
      </c>
      <c r="X1560" s="5">
        <f t="shared" si="224"/>
        <v>0</v>
      </c>
    </row>
    <row r="1561" spans="1:24" x14ac:dyDescent="0.15">
      <c r="A1561" s="7">
        <v>1560</v>
      </c>
      <c r="B1561" s="7">
        <v>3</v>
      </c>
      <c r="C1561" s="7">
        <v>6</v>
      </c>
      <c r="D1561" s="7">
        <v>24</v>
      </c>
      <c r="E1561" s="7">
        <v>65</v>
      </c>
      <c r="F1561" s="7">
        <v>2.8</v>
      </c>
      <c r="G1561" s="7">
        <v>0</v>
      </c>
      <c r="H1561" s="7">
        <f t="shared" si="216"/>
        <v>1</v>
      </c>
      <c r="I1561" s="16">
        <f t="shared" si="217"/>
        <v>44991</v>
      </c>
      <c r="J1561" s="17">
        <v>0.2407</v>
      </c>
      <c r="K1561" s="18">
        <f>G1561*结论【关键目标】!C$27*0.7735*0.001</f>
        <v>0</v>
      </c>
      <c r="L1561" s="5">
        <v>-21228.140179999999</v>
      </c>
      <c r="M1561" s="5">
        <f>ABS(IF(L1561&lt;=0,L1561/耗电量关键数据!$B$6/1000,L1561/耗电量关键数据!$B$5/1000))</f>
        <v>8.4912560720000005</v>
      </c>
      <c r="N1561" s="5">
        <f>电气设备逐时使用率计算!H1537</f>
        <v>1.1688450000000001</v>
      </c>
      <c r="O1561" s="5">
        <f>灯光逐时使用率计算!H1537</f>
        <v>0.37403039999999999</v>
      </c>
      <c r="P1561" s="19">
        <f t="shared" si="218"/>
        <v>10.034131472</v>
      </c>
      <c r="Q1561" s="19">
        <f t="shared" si="222"/>
        <v>0</v>
      </c>
      <c r="R1561" s="20">
        <f t="shared" si="219"/>
        <v>0</v>
      </c>
      <c r="S1561" s="20">
        <f t="shared" si="223"/>
        <v>0</v>
      </c>
      <c r="T1561" s="20">
        <f>IF((T1560+R1561)&lt;0,0,IF((T1560+R1561)&gt;结论【关键目标】!C$28,结论【关键目标】!C$28,T1560+R1561))</f>
        <v>0</v>
      </c>
      <c r="U1561" s="19">
        <f>IF((T1560+R1561)&lt;结论【关键目标】!$C$28,0,(发电量计算【计算逻辑页】!R1561+发电量计算【计算逻辑页】!T1560-结论【关键目标】!$C$28))</f>
        <v>0</v>
      </c>
      <c r="V1561" s="5">
        <f t="shared" si="220"/>
        <v>0</v>
      </c>
      <c r="W1561" s="5">
        <f t="shared" si="221"/>
        <v>0</v>
      </c>
      <c r="X1561" s="5">
        <f t="shared" si="224"/>
        <v>0</v>
      </c>
    </row>
    <row r="1562" spans="1:24" x14ac:dyDescent="0.15">
      <c r="A1562" s="7">
        <v>1561</v>
      </c>
      <c r="B1562" s="7">
        <v>3</v>
      </c>
      <c r="C1562" s="7">
        <v>7</v>
      </c>
      <c r="D1562" s="7">
        <v>1</v>
      </c>
      <c r="E1562" s="7">
        <v>66</v>
      </c>
      <c r="F1562" s="7">
        <v>3</v>
      </c>
      <c r="G1562" s="7">
        <v>0</v>
      </c>
      <c r="H1562" s="7">
        <f t="shared" si="216"/>
        <v>2</v>
      </c>
      <c r="I1562" s="16">
        <f t="shared" si="217"/>
        <v>44992</v>
      </c>
      <c r="J1562" s="17">
        <v>0.2407</v>
      </c>
      <c r="K1562" s="18">
        <f>G1562*结论【关键目标】!C$27*0.7735*0.001</f>
        <v>0</v>
      </c>
      <c r="L1562" s="5">
        <v>-22719.955180000001</v>
      </c>
      <c r="M1562" s="5">
        <f>ABS(IF(L1562&lt;=0,L1562/耗电量关键数据!$B$6/1000,L1562/耗电量关键数据!$B$5/1000))</f>
        <v>9.0879820720000009</v>
      </c>
      <c r="N1562" s="5">
        <f>电气设备逐时使用率计算!H1538</f>
        <v>1.1688450000000001</v>
      </c>
      <c r="O1562" s="5">
        <f>灯光逐时使用率计算!H1538</f>
        <v>0.37403039999999999</v>
      </c>
      <c r="P1562" s="19">
        <f t="shared" si="218"/>
        <v>10.630857472000001</v>
      </c>
      <c r="Q1562" s="19">
        <f t="shared" si="222"/>
        <v>0</v>
      </c>
      <c r="R1562" s="20">
        <f t="shared" si="219"/>
        <v>0</v>
      </c>
      <c r="S1562" s="20">
        <f t="shared" si="223"/>
        <v>0</v>
      </c>
      <c r="T1562" s="20">
        <f>IF((T1561+R1562)&lt;0,0,IF((T1561+R1562)&gt;结论【关键目标】!C$28,结论【关键目标】!C$28,T1561+R1562))</f>
        <v>0</v>
      </c>
      <c r="U1562" s="19">
        <f>IF((T1561+R1562)&lt;结论【关键目标】!$C$28,0,(发电量计算【计算逻辑页】!R1562+发电量计算【计算逻辑页】!T1561-结论【关键目标】!$C$28))</f>
        <v>0</v>
      </c>
      <c r="V1562" s="5">
        <f t="shared" si="220"/>
        <v>0</v>
      </c>
      <c r="W1562" s="5">
        <f t="shared" si="221"/>
        <v>0</v>
      </c>
      <c r="X1562" s="5">
        <f t="shared" si="224"/>
        <v>0</v>
      </c>
    </row>
    <row r="1563" spans="1:24" x14ac:dyDescent="0.15">
      <c r="A1563" s="7">
        <v>1562</v>
      </c>
      <c r="B1563" s="7">
        <v>3</v>
      </c>
      <c r="C1563" s="7">
        <v>7</v>
      </c>
      <c r="D1563" s="7">
        <v>2</v>
      </c>
      <c r="E1563" s="7">
        <v>66</v>
      </c>
      <c r="F1563" s="7">
        <v>3.2</v>
      </c>
      <c r="G1563" s="7">
        <v>0</v>
      </c>
      <c r="H1563" s="7">
        <f t="shared" si="216"/>
        <v>2</v>
      </c>
      <c r="I1563" s="16">
        <f t="shared" si="217"/>
        <v>44992</v>
      </c>
      <c r="J1563" s="17">
        <v>0.2407</v>
      </c>
      <c r="K1563" s="18">
        <f>G1563*结论【关键目标】!C$27*0.7735*0.001</f>
        <v>0</v>
      </c>
      <c r="L1563" s="5">
        <v>-24241.783169999999</v>
      </c>
      <c r="M1563" s="5">
        <f>ABS(IF(L1563&lt;=0,L1563/耗电量关键数据!$B$6/1000,L1563/耗电量关键数据!$B$5/1000))</f>
        <v>9.6967132679999999</v>
      </c>
      <c r="N1563" s="5">
        <f>电气设备逐时使用率计算!H1539</f>
        <v>1.1688450000000001</v>
      </c>
      <c r="O1563" s="5">
        <f>灯光逐时使用率计算!H1539</f>
        <v>0.37403039999999999</v>
      </c>
      <c r="P1563" s="19">
        <f t="shared" si="218"/>
        <v>11.239588668000001</v>
      </c>
      <c r="Q1563" s="19">
        <f t="shared" si="222"/>
        <v>0</v>
      </c>
      <c r="R1563" s="20">
        <f t="shared" si="219"/>
        <v>0</v>
      </c>
      <c r="S1563" s="20">
        <f t="shared" si="223"/>
        <v>0</v>
      </c>
      <c r="T1563" s="20">
        <f>IF((T1562+R1563)&lt;0,0,IF((T1562+R1563)&gt;结论【关键目标】!C$28,结论【关键目标】!C$28,T1562+R1563))</f>
        <v>0</v>
      </c>
      <c r="U1563" s="19">
        <f>IF((T1562+R1563)&lt;结论【关键目标】!$C$28,0,(发电量计算【计算逻辑页】!R1563+发电量计算【计算逻辑页】!T1562-结论【关键目标】!$C$28))</f>
        <v>0</v>
      </c>
      <c r="V1563" s="5">
        <f t="shared" si="220"/>
        <v>0</v>
      </c>
      <c r="W1563" s="5">
        <f t="shared" si="221"/>
        <v>0</v>
      </c>
      <c r="X1563" s="5">
        <f t="shared" si="224"/>
        <v>0</v>
      </c>
    </row>
    <row r="1564" spans="1:24" x14ac:dyDescent="0.15">
      <c r="A1564" s="7">
        <v>1563</v>
      </c>
      <c r="B1564" s="7">
        <v>3</v>
      </c>
      <c r="C1564" s="7">
        <v>7</v>
      </c>
      <c r="D1564" s="7">
        <v>3</v>
      </c>
      <c r="E1564" s="7">
        <v>66</v>
      </c>
      <c r="F1564" s="7">
        <v>3.4</v>
      </c>
      <c r="G1564" s="7">
        <v>0</v>
      </c>
      <c r="H1564" s="7">
        <f t="shared" si="216"/>
        <v>2</v>
      </c>
      <c r="I1564" s="16">
        <f t="shared" si="217"/>
        <v>44992</v>
      </c>
      <c r="J1564" s="17">
        <v>0.2407</v>
      </c>
      <c r="K1564" s="18">
        <f>G1564*结论【关键目标】!C$27*0.7735*0.001</f>
        <v>0</v>
      </c>
      <c r="L1564" s="5">
        <v>-26111.472040000001</v>
      </c>
      <c r="M1564" s="5">
        <f>ABS(IF(L1564&lt;=0,L1564/耗电量关键数据!$B$6/1000,L1564/耗电量关键数据!$B$5/1000))</f>
        <v>10.444588816</v>
      </c>
      <c r="N1564" s="5">
        <f>电气设备逐时使用率计算!H1540</f>
        <v>1.1688450000000001</v>
      </c>
      <c r="O1564" s="5">
        <f>灯光逐时使用率计算!H1540</f>
        <v>0.37403039999999999</v>
      </c>
      <c r="P1564" s="19">
        <f t="shared" si="218"/>
        <v>11.987464216000001</v>
      </c>
      <c r="Q1564" s="19">
        <f t="shared" si="222"/>
        <v>0</v>
      </c>
      <c r="R1564" s="20">
        <f t="shared" si="219"/>
        <v>0</v>
      </c>
      <c r="S1564" s="20">
        <f t="shared" si="223"/>
        <v>0</v>
      </c>
      <c r="T1564" s="20">
        <f>IF((T1563+R1564)&lt;0,0,IF((T1563+R1564)&gt;结论【关键目标】!C$28,结论【关键目标】!C$28,T1563+R1564))</f>
        <v>0</v>
      </c>
      <c r="U1564" s="19">
        <f>IF((T1563+R1564)&lt;结论【关键目标】!$C$28,0,(发电量计算【计算逻辑页】!R1564+发电量计算【计算逻辑页】!T1563-结论【关键目标】!$C$28))</f>
        <v>0</v>
      </c>
      <c r="V1564" s="5">
        <f t="shared" si="220"/>
        <v>0</v>
      </c>
      <c r="W1564" s="5">
        <f t="shared" si="221"/>
        <v>0</v>
      </c>
      <c r="X1564" s="5">
        <f t="shared" si="224"/>
        <v>0</v>
      </c>
    </row>
    <row r="1565" spans="1:24" x14ac:dyDescent="0.15">
      <c r="A1565" s="7">
        <v>1564</v>
      </c>
      <c r="B1565" s="7">
        <v>3</v>
      </c>
      <c r="C1565" s="7">
        <v>7</v>
      </c>
      <c r="D1565" s="7">
        <v>4</v>
      </c>
      <c r="E1565" s="7">
        <v>66</v>
      </c>
      <c r="F1565" s="7">
        <v>2.7</v>
      </c>
      <c r="G1565" s="7">
        <v>0</v>
      </c>
      <c r="H1565" s="7">
        <f t="shared" si="216"/>
        <v>2</v>
      </c>
      <c r="I1565" s="16">
        <f t="shared" si="217"/>
        <v>44992</v>
      </c>
      <c r="J1565" s="17">
        <v>0.2407</v>
      </c>
      <c r="K1565" s="18">
        <f>G1565*结论【关键目标】!C$27*0.7735*0.001</f>
        <v>0</v>
      </c>
      <c r="L1565" s="5">
        <v>-27731.977559999999</v>
      </c>
      <c r="M1565" s="5">
        <f>ABS(IF(L1565&lt;=0,L1565/耗电量关键数据!$B$6/1000,L1565/耗电量关键数据!$B$5/1000))</f>
        <v>11.092791024</v>
      </c>
      <c r="N1565" s="5">
        <f>电气设备逐时使用率计算!H1541</f>
        <v>1.1688450000000001</v>
      </c>
      <c r="O1565" s="5">
        <f>灯光逐时使用率计算!H1541</f>
        <v>0.37403039999999999</v>
      </c>
      <c r="P1565" s="19">
        <f t="shared" si="218"/>
        <v>12.635666424000002</v>
      </c>
      <c r="Q1565" s="19">
        <f t="shared" si="222"/>
        <v>0</v>
      </c>
      <c r="R1565" s="20">
        <f t="shared" si="219"/>
        <v>0</v>
      </c>
      <c r="S1565" s="20">
        <f t="shared" si="223"/>
        <v>0</v>
      </c>
      <c r="T1565" s="20">
        <f>IF((T1564+R1565)&lt;0,0,IF((T1564+R1565)&gt;结论【关键目标】!C$28,结论【关键目标】!C$28,T1564+R1565))</f>
        <v>0</v>
      </c>
      <c r="U1565" s="19">
        <f>IF((T1564+R1565)&lt;结论【关键目标】!$C$28,0,(发电量计算【计算逻辑页】!R1565+发电量计算【计算逻辑页】!T1564-结论【关键目标】!$C$28))</f>
        <v>0</v>
      </c>
      <c r="V1565" s="5">
        <f t="shared" si="220"/>
        <v>0</v>
      </c>
      <c r="W1565" s="5">
        <f t="shared" si="221"/>
        <v>0</v>
      </c>
      <c r="X1565" s="5">
        <f t="shared" si="224"/>
        <v>0</v>
      </c>
    </row>
    <row r="1566" spans="1:24" x14ac:dyDescent="0.15">
      <c r="A1566" s="7">
        <v>1565</v>
      </c>
      <c r="B1566" s="7">
        <v>3</v>
      </c>
      <c r="C1566" s="7">
        <v>7</v>
      </c>
      <c r="D1566" s="7">
        <v>5</v>
      </c>
      <c r="E1566" s="7">
        <v>66</v>
      </c>
      <c r="F1566" s="7">
        <v>2</v>
      </c>
      <c r="G1566" s="7">
        <v>0</v>
      </c>
      <c r="H1566" s="7">
        <f t="shared" si="216"/>
        <v>2</v>
      </c>
      <c r="I1566" s="16">
        <f t="shared" si="217"/>
        <v>44992</v>
      </c>
      <c r="J1566" s="17">
        <v>0.2407</v>
      </c>
      <c r="K1566" s="18">
        <f>G1566*结论【关键目标】!C$27*0.7735*0.001</f>
        <v>0</v>
      </c>
      <c r="L1566" s="5">
        <v>-29514.822960000001</v>
      </c>
      <c r="M1566" s="5">
        <f>ABS(IF(L1566&lt;=0,L1566/耗电量关键数据!$B$6/1000,L1566/耗电量关键数据!$B$5/1000))</f>
        <v>11.805929184</v>
      </c>
      <c r="N1566" s="5">
        <f>电气设备逐时使用率计算!H1542</f>
        <v>1.1688450000000001</v>
      </c>
      <c r="O1566" s="5">
        <f>灯光逐时使用率计算!H1542</f>
        <v>0.37403039999999999</v>
      </c>
      <c r="P1566" s="19">
        <f t="shared" si="218"/>
        <v>13.348804584000002</v>
      </c>
      <c r="Q1566" s="19">
        <f t="shared" si="222"/>
        <v>0</v>
      </c>
      <c r="R1566" s="20">
        <f t="shared" si="219"/>
        <v>0</v>
      </c>
      <c r="S1566" s="20">
        <f t="shared" si="223"/>
        <v>0</v>
      </c>
      <c r="T1566" s="20">
        <f>IF((T1565+R1566)&lt;0,0,IF((T1565+R1566)&gt;结论【关键目标】!C$28,结论【关键目标】!C$28,T1565+R1566))</f>
        <v>0</v>
      </c>
      <c r="U1566" s="19">
        <f>IF((T1565+R1566)&lt;结论【关键目标】!$C$28,0,(发电量计算【计算逻辑页】!R1566+发电量计算【计算逻辑页】!T1565-结论【关键目标】!$C$28))</f>
        <v>0</v>
      </c>
      <c r="V1566" s="5">
        <f t="shared" si="220"/>
        <v>0</v>
      </c>
      <c r="W1566" s="5">
        <f t="shared" si="221"/>
        <v>0</v>
      </c>
      <c r="X1566" s="5">
        <f t="shared" si="224"/>
        <v>0</v>
      </c>
    </row>
    <row r="1567" spans="1:24" x14ac:dyDescent="0.15">
      <c r="A1567" s="7">
        <v>1566</v>
      </c>
      <c r="B1567" s="7">
        <v>3</v>
      </c>
      <c r="C1567" s="7">
        <v>7</v>
      </c>
      <c r="D1567" s="7">
        <v>6</v>
      </c>
      <c r="E1567" s="7">
        <v>66</v>
      </c>
      <c r="F1567" s="7">
        <v>2.6</v>
      </c>
      <c r="G1567" s="7">
        <v>0</v>
      </c>
      <c r="H1567" s="7">
        <f t="shared" si="216"/>
        <v>2</v>
      </c>
      <c r="I1567" s="16">
        <f t="shared" si="217"/>
        <v>44992</v>
      </c>
      <c r="J1567" s="17">
        <v>0.2407</v>
      </c>
      <c r="K1567" s="18">
        <f>G1567*结论【关键目标】!C$27*0.7735*0.001</f>
        <v>0</v>
      </c>
      <c r="L1567" s="5">
        <v>-27591.358680000001</v>
      </c>
      <c r="M1567" s="5">
        <f>ABS(IF(L1567&lt;=0,L1567/耗电量关键数据!$B$6/1000,L1567/耗电量关键数据!$B$5/1000))</f>
        <v>11.036543472000002</v>
      </c>
      <c r="N1567" s="5">
        <f>电气设备逐时使用率计算!H1543</f>
        <v>1.1688450000000001</v>
      </c>
      <c r="O1567" s="5">
        <f>灯光逐时使用率计算!H1543</f>
        <v>0.37403039999999999</v>
      </c>
      <c r="P1567" s="19">
        <f t="shared" si="218"/>
        <v>12.579418872000003</v>
      </c>
      <c r="Q1567" s="19">
        <f t="shared" si="222"/>
        <v>0</v>
      </c>
      <c r="R1567" s="20">
        <f t="shared" si="219"/>
        <v>0</v>
      </c>
      <c r="S1567" s="20">
        <f t="shared" si="223"/>
        <v>0</v>
      </c>
      <c r="T1567" s="20">
        <f>IF((T1566+R1567)&lt;0,0,IF((T1566+R1567)&gt;结论【关键目标】!C$28,结论【关键目标】!C$28,T1566+R1567))</f>
        <v>0</v>
      </c>
      <c r="U1567" s="19">
        <f>IF((T1566+R1567)&lt;结论【关键目标】!$C$28,0,(发电量计算【计算逻辑页】!R1567+发电量计算【计算逻辑页】!T1566-结论【关键目标】!$C$28))</f>
        <v>0</v>
      </c>
      <c r="V1567" s="5">
        <f t="shared" si="220"/>
        <v>0</v>
      </c>
      <c r="W1567" s="5">
        <f t="shared" si="221"/>
        <v>0</v>
      </c>
      <c r="X1567" s="5">
        <f t="shared" si="224"/>
        <v>0</v>
      </c>
    </row>
    <row r="1568" spans="1:24" x14ac:dyDescent="0.15">
      <c r="A1568" s="7">
        <v>1567</v>
      </c>
      <c r="B1568" s="7">
        <v>3</v>
      </c>
      <c r="C1568" s="7">
        <v>7</v>
      </c>
      <c r="D1568" s="7">
        <v>7</v>
      </c>
      <c r="E1568" s="7">
        <v>66</v>
      </c>
      <c r="F1568" s="7">
        <v>3</v>
      </c>
      <c r="G1568" s="7">
        <v>39.5</v>
      </c>
      <c r="H1568" s="7">
        <f t="shared" si="216"/>
        <v>2</v>
      </c>
      <c r="I1568" s="16">
        <f t="shared" si="217"/>
        <v>44992</v>
      </c>
      <c r="J1568" s="17">
        <v>0.2407</v>
      </c>
      <c r="K1568" s="18">
        <f>G1568*结论【关键目标】!C$27*0.7735*0.001</f>
        <v>3.6663899999999998</v>
      </c>
      <c r="L1568" s="5">
        <v>-20715.357230000001</v>
      </c>
      <c r="M1568" s="5">
        <f>ABS(IF(L1568&lt;=0,L1568/耗电量关键数据!$B$6/1000,L1568/耗电量关键数据!$B$5/1000))</f>
        <v>8.2861428919999991</v>
      </c>
      <c r="N1568" s="5">
        <f>电气设备逐时使用率计算!H1544</f>
        <v>2.3376900000000003</v>
      </c>
      <c r="O1568" s="5">
        <f>灯光逐时使用率计算!H1544</f>
        <v>1.2467680000000001</v>
      </c>
      <c r="P1568" s="19">
        <f t="shared" si="218"/>
        <v>11.870600891999999</v>
      </c>
      <c r="Q1568" s="19">
        <f t="shared" si="222"/>
        <v>0</v>
      </c>
      <c r="R1568" s="20">
        <f t="shared" si="219"/>
        <v>3.6663899999999998</v>
      </c>
      <c r="S1568" s="20">
        <f t="shared" si="223"/>
        <v>0</v>
      </c>
      <c r="T1568" s="20">
        <f>IF((T1567+R1568)&lt;0,0,IF((T1567+R1568)&gt;结论【关键目标】!C$28,结论【关键目标】!C$28,T1567+R1568))</f>
        <v>3.6663899999999998</v>
      </c>
      <c r="U1568" s="19">
        <f>IF((T1567+R1568)&lt;结论【关键目标】!$C$28,0,(发电量计算【计算逻辑页】!R1568+发电量计算【计算逻辑页】!T1567-结论【关键目标】!$C$28))</f>
        <v>0</v>
      </c>
      <c r="V1568" s="5">
        <f t="shared" si="220"/>
        <v>0</v>
      </c>
      <c r="W1568" s="5">
        <f t="shared" si="221"/>
        <v>0.882500073</v>
      </c>
      <c r="X1568" s="5">
        <f t="shared" si="224"/>
        <v>0</v>
      </c>
    </row>
    <row r="1569" spans="1:24" x14ac:dyDescent="0.15">
      <c r="A1569" s="7">
        <v>1568</v>
      </c>
      <c r="B1569" s="7">
        <v>3</v>
      </c>
      <c r="C1569" s="7">
        <v>7</v>
      </c>
      <c r="D1569" s="7">
        <v>8</v>
      </c>
      <c r="E1569" s="7">
        <v>66</v>
      </c>
      <c r="F1569" s="7">
        <v>2.5</v>
      </c>
      <c r="G1569" s="7">
        <v>127.5</v>
      </c>
      <c r="H1569" s="7">
        <f t="shared" si="216"/>
        <v>2</v>
      </c>
      <c r="I1569" s="16">
        <f t="shared" si="217"/>
        <v>44992</v>
      </c>
      <c r="J1569" s="17">
        <v>0.70809999999999995</v>
      </c>
      <c r="K1569" s="18">
        <f>G1569*结论【关键目标】!C$27*0.7735*0.001</f>
        <v>11.83455</v>
      </c>
      <c r="L1569" s="5">
        <v>-19573.836480000002</v>
      </c>
      <c r="M1569" s="5">
        <f>ABS(IF(L1569&lt;=0,L1569/耗电量关键数据!$B$6/1000,L1569/耗电量关键数据!$B$5/1000))</f>
        <v>7.8295345920000008</v>
      </c>
      <c r="N1569" s="5">
        <f>电气设备逐时使用率计算!H1545</f>
        <v>11.688450000000001</v>
      </c>
      <c r="O1569" s="5">
        <f>灯光逐时使用率计算!H1545</f>
        <v>6.2338399999999998</v>
      </c>
      <c r="P1569" s="19">
        <f t="shared" si="218"/>
        <v>25.751824592000002</v>
      </c>
      <c r="Q1569" s="19">
        <f t="shared" si="222"/>
        <v>0</v>
      </c>
      <c r="R1569" s="20">
        <f t="shared" si="219"/>
        <v>11.83455</v>
      </c>
      <c r="S1569" s="20">
        <f t="shared" si="223"/>
        <v>0</v>
      </c>
      <c r="T1569" s="20">
        <f>IF((T1568+R1569)&lt;0,0,IF((T1568+R1569)&gt;结论【关键目标】!C$28,结论【关键目标】!C$28,T1568+R1569))</f>
        <v>15.50094</v>
      </c>
      <c r="U1569" s="19">
        <f>IF((T1568+R1569)&lt;结论【关键目标】!$C$28,0,(发电量计算【计算逻辑页】!R1569+发电量计算【计算逻辑页】!T1568-结论【关键目标】!$C$28))</f>
        <v>0</v>
      </c>
      <c r="V1569" s="5">
        <f t="shared" si="220"/>
        <v>0</v>
      </c>
      <c r="W1569" s="5">
        <f t="shared" si="221"/>
        <v>8.3800448549999995</v>
      </c>
      <c r="X1569" s="5">
        <f t="shared" si="224"/>
        <v>0</v>
      </c>
    </row>
    <row r="1570" spans="1:24" x14ac:dyDescent="0.15">
      <c r="A1570" s="7">
        <v>1569</v>
      </c>
      <c r="B1570" s="7">
        <v>3</v>
      </c>
      <c r="C1570" s="7">
        <v>7</v>
      </c>
      <c r="D1570" s="7">
        <v>9</v>
      </c>
      <c r="E1570" s="7">
        <v>66</v>
      </c>
      <c r="F1570" s="7">
        <v>2</v>
      </c>
      <c r="G1570" s="7">
        <v>196.4</v>
      </c>
      <c r="H1570" s="7">
        <f t="shared" si="216"/>
        <v>2</v>
      </c>
      <c r="I1570" s="16">
        <f t="shared" si="217"/>
        <v>44992</v>
      </c>
      <c r="J1570" s="17">
        <v>0.70809999999999995</v>
      </c>
      <c r="K1570" s="18">
        <f>G1570*结论【关键目标】!C$27*0.7735*0.001</f>
        <v>18.229847999999997</v>
      </c>
      <c r="L1570" s="5">
        <v>-270.91135600000001</v>
      </c>
      <c r="M1570" s="5">
        <f>ABS(IF(L1570&lt;=0,L1570/耗电量关键数据!$B$6/1000,L1570/耗电量关键数据!$B$5/1000))</f>
        <v>0.1083645424</v>
      </c>
      <c r="N1570" s="5">
        <f>电气设备逐时使用率计算!H1546</f>
        <v>22.208055000000002</v>
      </c>
      <c r="O1570" s="5">
        <f>灯光逐时使用率计算!H1546</f>
        <v>11.844296</v>
      </c>
      <c r="P1570" s="19">
        <f t="shared" si="218"/>
        <v>34.160715542399998</v>
      </c>
      <c r="Q1570" s="19">
        <f t="shared" si="222"/>
        <v>0</v>
      </c>
      <c r="R1570" s="20">
        <f t="shared" si="219"/>
        <v>18.229847999999997</v>
      </c>
      <c r="S1570" s="20">
        <f t="shared" si="223"/>
        <v>0</v>
      </c>
      <c r="T1570" s="20">
        <f>IF((T1569+R1570)&lt;0,0,IF((T1569+R1570)&gt;结论【关键目标】!C$28,结论【关键目标】!C$28,T1569+R1570))</f>
        <v>22</v>
      </c>
      <c r="U1570" s="19">
        <f>IF((T1569+R1570)&lt;结论【关键目标】!$C$28,0,(发电量计算【计算逻辑页】!R1570+发电量计算【计算逻辑页】!T1569-结论【关键目标】!$C$28))</f>
        <v>11.730787999999997</v>
      </c>
      <c r="V1570" s="5">
        <f t="shared" si="220"/>
        <v>4.1057757999999991</v>
      </c>
      <c r="W1570" s="5">
        <f t="shared" si="221"/>
        <v>12.908555368799997</v>
      </c>
      <c r="X1570" s="5">
        <f t="shared" si="224"/>
        <v>0</v>
      </c>
    </row>
    <row r="1571" spans="1:24" x14ac:dyDescent="0.15">
      <c r="A1571" s="7">
        <v>1570</v>
      </c>
      <c r="B1571" s="7">
        <v>3</v>
      </c>
      <c r="C1571" s="7">
        <v>7</v>
      </c>
      <c r="D1571" s="7">
        <v>10</v>
      </c>
      <c r="E1571" s="7">
        <v>66</v>
      </c>
      <c r="F1571" s="7">
        <v>4</v>
      </c>
      <c r="G1571" s="7">
        <v>268.10000000000002</v>
      </c>
      <c r="H1571" s="7">
        <f t="shared" si="216"/>
        <v>2</v>
      </c>
      <c r="I1571" s="16">
        <f t="shared" si="217"/>
        <v>44992</v>
      </c>
      <c r="J1571" s="17">
        <v>0.70809999999999995</v>
      </c>
      <c r="K1571" s="18">
        <f>G1571*结论【关键目标】!C$27*0.7735*0.001</f>
        <v>24.885042000000002</v>
      </c>
      <c r="L1571" s="5">
        <v>0</v>
      </c>
      <c r="M1571" s="5">
        <f>ABS(IF(L1571&lt;=0,L1571/耗电量关键数据!$B$6/1000,L1571/耗电量关键数据!$B$5/1000))</f>
        <v>0</v>
      </c>
      <c r="N1571" s="5">
        <f>电气设备逐时使用率计算!H1547</f>
        <v>22.208055000000002</v>
      </c>
      <c r="O1571" s="5">
        <f>灯光逐时使用率计算!H1547</f>
        <v>11.844296</v>
      </c>
      <c r="P1571" s="19">
        <f t="shared" si="218"/>
        <v>34.052351000000002</v>
      </c>
      <c r="Q1571" s="19">
        <f t="shared" si="222"/>
        <v>0</v>
      </c>
      <c r="R1571" s="20">
        <f t="shared" si="219"/>
        <v>24.885042000000002</v>
      </c>
      <c r="S1571" s="20">
        <f t="shared" si="223"/>
        <v>0</v>
      </c>
      <c r="T1571" s="20">
        <f>IF((T1570+R1571)&lt;0,0,IF((T1570+R1571)&gt;结论【关键目标】!C$28,结论【关键目标】!C$28,T1570+R1571))</f>
        <v>22</v>
      </c>
      <c r="U1571" s="19">
        <f>IF((T1570+R1571)&lt;结论【关键目标】!$C$28,0,(发电量计算【计算逻辑页】!R1571+发电量计算【计算逻辑页】!T1570-结论【关键目标】!$C$28))</f>
        <v>24.885041999999999</v>
      </c>
      <c r="V1571" s="5">
        <f t="shared" si="220"/>
        <v>8.7097646999999991</v>
      </c>
      <c r="W1571" s="5">
        <f t="shared" si="221"/>
        <v>17.621098240200002</v>
      </c>
      <c r="X1571" s="5">
        <f t="shared" si="224"/>
        <v>0</v>
      </c>
    </row>
    <row r="1572" spans="1:24" x14ac:dyDescent="0.15">
      <c r="A1572" s="7">
        <v>1571</v>
      </c>
      <c r="B1572" s="7">
        <v>3</v>
      </c>
      <c r="C1572" s="7">
        <v>7</v>
      </c>
      <c r="D1572" s="7">
        <v>11</v>
      </c>
      <c r="E1572" s="7">
        <v>66</v>
      </c>
      <c r="F1572" s="7">
        <v>4</v>
      </c>
      <c r="G1572" s="7">
        <v>309.7</v>
      </c>
      <c r="H1572" s="7">
        <f t="shared" si="216"/>
        <v>2</v>
      </c>
      <c r="I1572" s="16">
        <f t="shared" si="217"/>
        <v>44992</v>
      </c>
      <c r="J1572" s="17">
        <v>1.2267999999999999</v>
      </c>
      <c r="K1572" s="18">
        <f>G1572*结论【关键目标】!C$27*0.7735*0.001</f>
        <v>28.746354</v>
      </c>
      <c r="L1572" s="5">
        <v>0</v>
      </c>
      <c r="M1572" s="5">
        <f>ABS(IF(L1572&lt;=0,L1572/耗电量关键数据!$B$6/1000,L1572/耗电量关键数据!$B$5/1000))</f>
        <v>0</v>
      </c>
      <c r="N1572" s="5">
        <f>电气设备逐时使用率计算!H1548</f>
        <v>22.208055000000002</v>
      </c>
      <c r="O1572" s="5">
        <f>灯光逐时使用率计算!H1548</f>
        <v>11.844296</v>
      </c>
      <c r="P1572" s="19">
        <f t="shared" si="218"/>
        <v>34.052351000000002</v>
      </c>
      <c r="Q1572" s="19">
        <f t="shared" si="222"/>
        <v>34.052351000000002</v>
      </c>
      <c r="R1572" s="20">
        <f t="shared" si="219"/>
        <v>-5.3059970000000014</v>
      </c>
      <c r="S1572" s="20">
        <f t="shared" si="223"/>
        <v>5.3059970000000014</v>
      </c>
      <c r="T1572" s="20">
        <f>IF((T1571+R1572)&lt;0,0,IF((T1571+R1572)&gt;结论【关键目标】!C$28,结论【关键目标】!C$28,T1571+R1572))</f>
        <v>16.694002999999999</v>
      </c>
      <c r="U1572" s="19">
        <f>IF((T1571+R1572)&lt;结论【关键目标】!$C$28,0,(发电量计算【计算逻辑页】!R1572+发电量计算【计算逻辑页】!T1571-结论【关键目标】!$C$28))</f>
        <v>0</v>
      </c>
      <c r="V1572" s="5">
        <f t="shared" si="220"/>
        <v>0</v>
      </c>
      <c r="W1572" s="5">
        <f t="shared" si="221"/>
        <v>35.266027087199994</v>
      </c>
      <c r="X1572" s="5">
        <f t="shared" si="224"/>
        <v>4.6522981696000008</v>
      </c>
    </row>
    <row r="1573" spans="1:24" x14ac:dyDescent="0.15">
      <c r="A1573" s="7">
        <v>1572</v>
      </c>
      <c r="B1573" s="7">
        <v>3</v>
      </c>
      <c r="C1573" s="7">
        <v>7</v>
      </c>
      <c r="D1573" s="7">
        <v>12</v>
      </c>
      <c r="E1573" s="7">
        <v>66</v>
      </c>
      <c r="F1573" s="7">
        <v>5.8</v>
      </c>
      <c r="G1573" s="7">
        <v>418.9</v>
      </c>
      <c r="H1573" s="7">
        <f t="shared" si="216"/>
        <v>2</v>
      </c>
      <c r="I1573" s="16">
        <f t="shared" si="217"/>
        <v>44992</v>
      </c>
      <c r="J1573" s="17">
        <v>1.2267999999999999</v>
      </c>
      <c r="K1573" s="18">
        <f>G1573*结论【关键目标】!C$27*0.7735*0.001</f>
        <v>38.882297999999999</v>
      </c>
      <c r="L1573" s="5">
        <v>0</v>
      </c>
      <c r="M1573" s="5">
        <f>ABS(IF(L1573&lt;=0,L1573/耗电量关键数据!$B$6/1000,L1573/耗电量关键数据!$B$5/1000))</f>
        <v>0</v>
      </c>
      <c r="N1573" s="5">
        <f>电气设备逐时使用率计算!H1549</f>
        <v>11.688450000000001</v>
      </c>
      <c r="O1573" s="5">
        <f>灯光逐时使用率计算!H1549</f>
        <v>9.9741440000000008</v>
      </c>
      <c r="P1573" s="19">
        <f t="shared" si="218"/>
        <v>21.662594000000002</v>
      </c>
      <c r="Q1573" s="19">
        <f t="shared" si="222"/>
        <v>21.662594000000002</v>
      </c>
      <c r="R1573" s="20">
        <f t="shared" si="219"/>
        <v>17.219703999999997</v>
      </c>
      <c r="S1573" s="20">
        <f t="shared" si="223"/>
        <v>0</v>
      </c>
      <c r="T1573" s="20">
        <f>IF((T1572+R1573)&lt;0,0,IF((T1572+R1573)&gt;结论【关键目标】!C$28,结论【关键目标】!C$28,T1572+R1573))</f>
        <v>22</v>
      </c>
      <c r="U1573" s="19">
        <f>IF((T1572+R1573)&lt;结论【关键目标】!$C$28,0,(发电量计算【计算逻辑页】!R1573+发电量计算【计算逻辑页】!T1572-结论【关键目标】!$C$28))</f>
        <v>11.913706999999995</v>
      </c>
      <c r="V1573" s="5">
        <f t="shared" si="220"/>
        <v>4.1697974499999981</v>
      </c>
      <c r="W1573" s="5">
        <f t="shared" si="221"/>
        <v>26.5756703192</v>
      </c>
      <c r="X1573" s="5">
        <f t="shared" si="224"/>
        <v>0</v>
      </c>
    </row>
    <row r="1574" spans="1:24" x14ac:dyDescent="0.15">
      <c r="A1574" s="7">
        <v>1573</v>
      </c>
      <c r="B1574" s="7">
        <v>3</v>
      </c>
      <c r="C1574" s="7">
        <v>7</v>
      </c>
      <c r="D1574" s="7">
        <v>13</v>
      </c>
      <c r="E1574" s="7">
        <v>66</v>
      </c>
      <c r="F1574" s="7">
        <v>7</v>
      </c>
      <c r="G1574" s="7">
        <v>388.6</v>
      </c>
      <c r="H1574" s="7">
        <f t="shared" si="216"/>
        <v>2</v>
      </c>
      <c r="I1574" s="16">
        <f t="shared" si="217"/>
        <v>44992</v>
      </c>
      <c r="J1574" s="17">
        <v>1.2267999999999999</v>
      </c>
      <c r="K1574" s="18">
        <f>G1574*结论【关键目标】!C$27*0.7735*0.001</f>
        <v>36.069851999999997</v>
      </c>
      <c r="L1574" s="5">
        <v>0</v>
      </c>
      <c r="M1574" s="5">
        <f>ABS(IF(L1574&lt;=0,L1574/耗电量关键数据!$B$6/1000,L1574/耗电量关键数据!$B$5/1000))</f>
        <v>0</v>
      </c>
      <c r="N1574" s="5">
        <f>电气设备逐时使用率计算!H1550</f>
        <v>11.688450000000001</v>
      </c>
      <c r="O1574" s="5">
        <f>灯光逐时使用率计算!H1550</f>
        <v>9.9741440000000008</v>
      </c>
      <c r="P1574" s="19">
        <f t="shared" si="218"/>
        <v>21.662594000000002</v>
      </c>
      <c r="Q1574" s="19">
        <f t="shared" si="222"/>
        <v>21.662594000000002</v>
      </c>
      <c r="R1574" s="20">
        <f t="shared" si="219"/>
        <v>14.407257999999995</v>
      </c>
      <c r="S1574" s="20">
        <f t="shared" si="223"/>
        <v>0</v>
      </c>
      <c r="T1574" s="20">
        <f>IF((T1573+R1574)&lt;0,0,IF((T1573+R1574)&gt;结论【关键目标】!C$28,结论【关键目标】!C$28,T1573+R1574))</f>
        <v>22</v>
      </c>
      <c r="U1574" s="19">
        <f>IF((T1573+R1574)&lt;结论【关键目标】!$C$28,0,(发电量计算【计算逻辑页】!R1574+发电量计算【计算逻辑页】!T1573-结论【关键目标】!$C$28))</f>
        <v>14.407257999999999</v>
      </c>
      <c r="V1574" s="5">
        <f t="shared" si="220"/>
        <v>5.0425402999999989</v>
      </c>
      <c r="W1574" s="5">
        <f t="shared" si="221"/>
        <v>26.5756703192</v>
      </c>
      <c r="X1574" s="5">
        <f t="shared" si="224"/>
        <v>0</v>
      </c>
    </row>
    <row r="1575" spans="1:24" x14ac:dyDescent="0.15">
      <c r="A1575" s="7">
        <v>1574</v>
      </c>
      <c r="B1575" s="7">
        <v>3</v>
      </c>
      <c r="C1575" s="7">
        <v>7</v>
      </c>
      <c r="D1575" s="7">
        <v>14</v>
      </c>
      <c r="E1575" s="7">
        <v>66</v>
      </c>
      <c r="F1575" s="7">
        <v>9</v>
      </c>
      <c r="G1575" s="7">
        <v>408.7</v>
      </c>
      <c r="H1575" s="7">
        <f t="shared" si="216"/>
        <v>2</v>
      </c>
      <c r="I1575" s="16">
        <f t="shared" si="217"/>
        <v>44992</v>
      </c>
      <c r="J1575" s="17">
        <v>1.2267999999999999</v>
      </c>
      <c r="K1575" s="18">
        <f>G1575*结论【关键目标】!C$27*0.7735*0.001</f>
        <v>37.935533999999997</v>
      </c>
      <c r="L1575" s="5">
        <v>0</v>
      </c>
      <c r="M1575" s="5">
        <f>ABS(IF(L1575&lt;=0,L1575/耗电量关键数据!$B$6/1000,L1575/耗电量关键数据!$B$5/1000))</f>
        <v>0</v>
      </c>
      <c r="N1575" s="5">
        <f>电气设备逐时使用率计算!H1551</f>
        <v>22.208055000000002</v>
      </c>
      <c r="O1575" s="5">
        <f>灯光逐时使用率计算!H1551</f>
        <v>11.844296</v>
      </c>
      <c r="P1575" s="19">
        <f t="shared" si="218"/>
        <v>34.052351000000002</v>
      </c>
      <c r="Q1575" s="19">
        <f t="shared" si="222"/>
        <v>34.052351000000002</v>
      </c>
      <c r="R1575" s="20">
        <f t="shared" si="219"/>
        <v>3.8831829999999954</v>
      </c>
      <c r="S1575" s="20">
        <f t="shared" si="223"/>
        <v>0</v>
      </c>
      <c r="T1575" s="20">
        <f>IF((T1574+R1575)&lt;0,0,IF((T1574+R1575)&gt;结论【关键目标】!C$28,结论【关键目标】!C$28,T1574+R1575))</f>
        <v>22</v>
      </c>
      <c r="U1575" s="19">
        <f>IF((T1574+R1575)&lt;结论【关键目标】!$C$28,0,(发电量计算【计算逻辑页】!R1575+发电量计算【计算逻辑页】!T1574-结论【关键目标】!$C$28))</f>
        <v>3.8831829999999954</v>
      </c>
      <c r="V1575" s="5">
        <f t="shared" si="220"/>
        <v>1.3591140499999983</v>
      </c>
      <c r="W1575" s="5">
        <f t="shared" si="221"/>
        <v>41.775424206799997</v>
      </c>
      <c r="X1575" s="5">
        <f t="shared" si="224"/>
        <v>0</v>
      </c>
    </row>
    <row r="1576" spans="1:24" x14ac:dyDescent="0.15">
      <c r="A1576" s="7">
        <v>1575</v>
      </c>
      <c r="B1576" s="7">
        <v>3</v>
      </c>
      <c r="C1576" s="7">
        <v>7</v>
      </c>
      <c r="D1576" s="7">
        <v>15</v>
      </c>
      <c r="E1576" s="7">
        <v>66</v>
      </c>
      <c r="F1576" s="7">
        <v>9.1</v>
      </c>
      <c r="G1576" s="7">
        <v>327.10000000000002</v>
      </c>
      <c r="H1576" s="7">
        <f t="shared" si="216"/>
        <v>2</v>
      </c>
      <c r="I1576" s="16">
        <f t="shared" si="217"/>
        <v>44992</v>
      </c>
      <c r="J1576" s="17">
        <v>1.2267999999999999</v>
      </c>
      <c r="K1576" s="18">
        <f>G1576*结论【关键目标】!C$27*0.7735*0.001</f>
        <v>30.361422000000001</v>
      </c>
      <c r="L1576" s="5">
        <v>0</v>
      </c>
      <c r="M1576" s="5">
        <f>ABS(IF(L1576&lt;=0,L1576/耗电量关键数据!$B$6/1000,L1576/耗电量关键数据!$B$5/1000))</f>
        <v>0</v>
      </c>
      <c r="N1576" s="5">
        <f>电气设备逐时使用率计算!H1552</f>
        <v>22.208055000000002</v>
      </c>
      <c r="O1576" s="5">
        <f>灯光逐时使用率计算!H1552</f>
        <v>11.844296</v>
      </c>
      <c r="P1576" s="19">
        <f t="shared" si="218"/>
        <v>34.052351000000002</v>
      </c>
      <c r="Q1576" s="19">
        <f t="shared" si="222"/>
        <v>34.052351000000002</v>
      </c>
      <c r="R1576" s="20">
        <f t="shared" si="219"/>
        <v>-3.6909290000000006</v>
      </c>
      <c r="S1576" s="20">
        <f t="shared" si="223"/>
        <v>3.6909290000000006</v>
      </c>
      <c r="T1576" s="20">
        <f>IF((T1575+R1576)&lt;0,0,IF((T1575+R1576)&gt;结论【关键目标】!C$28,结论【关键目标】!C$28,T1575+R1576))</f>
        <v>18.309070999999999</v>
      </c>
      <c r="U1576" s="19">
        <f>IF((T1575+R1576)&lt;结论【关键目标】!$C$28,0,(发电量计算【计算逻辑页】!R1576+发电量计算【计算逻辑页】!T1575-结论【关键目标】!$C$28))</f>
        <v>0</v>
      </c>
      <c r="V1576" s="5">
        <f t="shared" si="220"/>
        <v>0</v>
      </c>
      <c r="W1576" s="5">
        <f t="shared" si="221"/>
        <v>37.247392509599997</v>
      </c>
      <c r="X1576" s="5">
        <f t="shared" si="224"/>
        <v>3.2362065472000001</v>
      </c>
    </row>
    <row r="1577" spans="1:24" x14ac:dyDescent="0.15">
      <c r="A1577" s="7">
        <v>1576</v>
      </c>
      <c r="B1577" s="7">
        <v>3</v>
      </c>
      <c r="C1577" s="7">
        <v>7</v>
      </c>
      <c r="D1577" s="7">
        <v>16</v>
      </c>
      <c r="E1577" s="7">
        <v>66</v>
      </c>
      <c r="F1577" s="7">
        <v>9</v>
      </c>
      <c r="G1577" s="7">
        <v>152.9</v>
      </c>
      <c r="H1577" s="7">
        <f t="shared" si="216"/>
        <v>2</v>
      </c>
      <c r="I1577" s="16">
        <f t="shared" si="217"/>
        <v>44992</v>
      </c>
      <c r="J1577" s="17">
        <v>0.70809999999999995</v>
      </c>
      <c r="K1577" s="18">
        <f>G1577*结论【关键目标】!C$27*0.7735*0.001</f>
        <v>14.192178</v>
      </c>
      <c r="L1577" s="5">
        <v>0</v>
      </c>
      <c r="M1577" s="5">
        <f>ABS(IF(L1577&lt;=0,L1577/耗电量关键数据!$B$6/1000,L1577/耗电量关键数据!$B$5/1000))</f>
        <v>0</v>
      </c>
      <c r="N1577" s="5">
        <f>电气设备逐时使用率计算!H1553</f>
        <v>22.208055000000002</v>
      </c>
      <c r="O1577" s="5">
        <f>灯光逐时使用率计算!H1553</f>
        <v>11.844296</v>
      </c>
      <c r="P1577" s="19">
        <f t="shared" si="218"/>
        <v>34.052351000000002</v>
      </c>
      <c r="Q1577" s="19">
        <f t="shared" si="222"/>
        <v>0</v>
      </c>
      <c r="R1577" s="20">
        <f t="shared" si="219"/>
        <v>14.192178</v>
      </c>
      <c r="S1577" s="20">
        <f t="shared" si="223"/>
        <v>0</v>
      </c>
      <c r="T1577" s="20">
        <f>IF((T1576+R1577)&lt;0,0,IF((T1576+R1577)&gt;结论【关键目标】!C$28,结论【关键目标】!C$28,T1576+R1577))</f>
        <v>22</v>
      </c>
      <c r="U1577" s="19">
        <f>IF((T1576+R1577)&lt;结论【关键目标】!$C$28,0,(发电量计算【计算逻辑页】!R1577+发电量计算【计算逻辑页】!T1576-结论【关键目标】!$C$28))</f>
        <v>10.501249000000001</v>
      </c>
      <c r="V1577" s="5">
        <f t="shared" si="220"/>
        <v>3.67543715</v>
      </c>
      <c r="W1577" s="5">
        <f t="shared" si="221"/>
        <v>10.049481241799999</v>
      </c>
      <c r="X1577" s="5">
        <f t="shared" si="224"/>
        <v>0</v>
      </c>
    </row>
    <row r="1578" spans="1:24" x14ac:dyDescent="0.15">
      <c r="A1578" s="7">
        <v>1577</v>
      </c>
      <c r="B1578" s="7">
        <v>3</v>
      </c>
      <c r="C1578" s="7">
        <v>7</v>
      </c>
      <c r="D1578" s="7">
        <v>17</v>
      </c>
      <c r="E1578" s="7">
        <v>66</v>
      </c>
      <c r="F1578" s="7">
        <v>10</v>
      </c>
      <c r="G1578" s="7">
        <v>42</v>
      </c>
      <c r="H1578" s="7">
        <f t="shared" si="216"/>
        <v>2</v>
      </c>
      <c r="I1578" s="16">
        <f t="shared" si="217"/>
        <v>44992</v>
      </c>
      <c r="J1578" s="17">
        <v>0.70809999999999995</v>
      </c>
      <c r="K1578" s="18">
        <f>G1578*结论【关键目标】!C$27*0.7735*0.001</f>
        <v>3.8984399999999995</v>
      </c>
      <c r="L1578" s="5">
        <v>0</v>
      </c>
      <c r="M1578" s="5">
        <f>ABS(IF(L1578&lt;=0,L1578/耗电量关键数据!$B$6/1000,L1578/耗电量关键数据!$B$5/1000))</f>
        <v>0</v>
      </c>
      <c r="N1578" s="5">
        <f>电气设备逐时使用率计算!H1554</f>
        <v>22.208055000000002</v>
      </c>
      <c r="O1578" s="5">
        <f>灯光逐时使用率计算!H1554</f>
        <v>11.844296</v>
      </c>
      <c r="P1578" s="19">
        <f t="shared" si="218"/>
        <v>34.052351000000002</v>
      </c>
      <c r="Q1578" s="19">
        <f t="shared" si="222"/>
        <v>0</v>
      </c>
      <c r="R1578" s="20">
        <f t="shared" si="219"/>
        <v>3.8984399999999995</v>
      </c>
      <c r="S1578" s="20">
        <f t="shared" si="223"/>
        <v>0</v>
      </c>
      <c r="T1578" s="20">
        <f>IF((T1577+R1578)&lt;0,0,IF((T1577+R1578)&gt;结论【关键目标】!C$28,结论【关键目标】!C$28,T1577+R1578))</f>
        <v>22</v>
      </c>
      <c r="U1578" s="19">
        <f>IF((T1577+R1578)&lt;结论【关键目标】!$C$28,0,(发电量计算【计算逻辑页】!R1578+发电量计算【计算逻辑页】!T1577-结论【关键目标】!$C$28))</f>
        <v>3.8984400000000008</v>
      </c>
      <c r="V1578" s="5">
        <f t="shared" si="220"/>
        <v>1.3644540000000003</v>
      </c>
      <c r="W1578" s="5">
        <f t="shared" si="221"/>
        <v>2.7604853639999996</v>
      </c>
      <c r="X1578" s="5">
        <f t="shared" si="224"/>
        <v>0</v>
      </c>
    </row>
    <row r="1579" spans="1:24" x14ac:dyDescent="0.15">
      <c r="A1579" s="7">
        <v>1578</v>
      </c>
      <c r="B1579" s="7">
        <v>3</v>
      </c>
      <c r="C1579" s="7">
        <v>7</v>
      </c>
      <c r="D1579" s="7">
        <v>18</v>
      </c>
      <c r="E1579" s="7">
        <v>66</v>
      </c>
      <c r="F1579" s="7">
        <v>9.4</v>
      </c>
      <c r="G1579" s="7">
        <v>0</v>
      </c>
      <c r="H1579" s="7">
        <f t="shared" si="216"/>
        <v>2</v>
      </c>
      <c r="I1579" s="16">
        <f t="shared" si="217"/>
        <v>44992</v>
      </c>
      <c r="J1579" s="17">
        <v>0.70809999999999995</v>
      </c>
      <c r="K1579" s="18">
        <f>G1579*结论【关键目标】!C$27*0.7735*0.001</f>
        <v>0</v>
      </c>
      <c r="L1579" s="5">
        <v>-11068.53059</v>
      </c>
      <c r="M1579" s="5">
        <f>ABS(IF(L1579&lt;=0,L1579/耗电量关键数据!$B$6/1000,L1579/耗电量关键数据!$B$5/1000))</f>
        <v>4.4274122360000003</v>
      </c>
      <c r="N1579" s="5">
        <f>电气设备逐时使用率计算!H1555</f>
        <v>7.0130699999999999</v>
      </c>
      <c r="O1579" s="5">
        <f>灯光逐时使用率计算!H1555</f>
        <v>3.7403040000000001</v>
      </c>
      <c r="P1579" s="19">
        <f t="shared" si="218"/>
        <v>15.180786236000001</v>
      </c>
      <c r="Q1579" s="19">
        <f t="shared" si="222"/>
        <v>0</v>
      </c>
      <c r="R1579" s="20">
        <f t="shared" si="219"/>
        <v>0</v>
      </c>
      <c r="S1579" s="20">
        <f t="shared" si="223"/>
        <v>0</v>
      </c>
      <c r="T1579" s="20">
        <f>IF((T1578+R1579)&lt;0,0,IF((T1578+R1579)&gt;结论【关键目标】!C$28,结论【关键目标】!C$28,T1578+R1579))</f>
        <v>22</v>
      </c>
      <c r="U1579" s="19">
        <f>IF((T1578+R1579)&lt;结论【关键目标】!$C$28,0,(发电量计算【计算逻辑页】!R1579+发电量计算【计算逻辑页】!T1578-结论【关键目标】!$C$28))</f>
        <v>0</v>
      </c>
      <c r="V1579" s="5">
        <f t="shared" si="220"/>
        <v>0</v>
      </c>
      <c r="W1579" s="5">
        <f t="shared" si="221"/>
        <v>0</v>
      </c>
      <c r="X1579" s="5">
        <f t="shared" si="224"/>
        <v>0</v>
      </c>
    </row>
    <row r="1580" spans="1:24" x14ac:dyDescent="0.15">
      <c r="A1580" s="7">
        <v>1579</v>
      </c>
      <c r="B1580" s="7">
        <v>3</v>
      </c>
      <c r="C1580" s="7">
        <v>7</v>
      </c>
      <c r="D1580" s="7">
        <v>19</v>
      </c>
      <c r="E1580" s="7">
        <v>66</v>
      </c>
      <c r="F1580" s="7">
        <v>9</v>
      </c>
      <c r="G1580" s="7">
        <v>0</v>
      </c>
      <c r="H1580" s="7">
        <f t="shared" si="216"/>
        <v>2</v>
      </c>
      <c r="I1580" s="16">
        <f t="shared" si="217"/>
        <v>44992</v>
      </c>
      <c r="J1580" s="17">
        <v>1.2267999999999999</v>
      </c>
      <c r="K1580" s="18">
        <f>G1580*结论【关键目标】!C$27*0.7735*0.001</f>
        <v>0</v>
      </c>
      <c r="L1580" s="5">
        <v>-3641.534529</v>
      </c>
      <c r="M1580" s="5">
        <f>ABS(IF(L1580&lt;=0,L1580/耗电量关键数据!$B$6/1000,L1580/耗电量关键数据!$B$5/1000))</f>
        <v>1.4566138116</v>
      </c>
      <c r="N1580" s="5">
        <f>电气设备逐时使用率计算!H1556</f>
        <v>7.0130699999999999</v>
      </c>
      <c r="O1580" s="5">
        <f>灯光逐时使用率计算!H1556</f>
        <v>3.7403040000000001</v>
      </c>
      <c r="P1580" s="19">
        <f t="shared" si="218"/>
        <v>12.2099878116</v>
      </c>
      <c r="Q1580" s="19">
        <f t="shared" si="222"/>
        <v>12.2099878116</v>
      </c>
      <c r="R1580" s="20">
        <f t="shared" si="219"/>
        <v>-12.2099878116</v>
      </c>
      <c r="S1580" s="20">
        <f t="shared" si="223"/>
        <v>12.2099878116</v>
      </c>
      <c r="T1580" s="20">
        <f>IF((T1579+R1580)&lt;0,0,IF((T1579+R1580)&gt;结论【关键目标】!C$28,结论【关键目标】!C$28,T1579+R1580))</f>
        <v>9.7900121884000004</v>
      </c>
      <c r="U1580" s="19">
        <f>IF((T1579+R1580)&lt;结论【关键目标】!$C$28,0,(发电量计算【计算逻辑页】!R1580+发电量计算【计算逻辑页】!T1579-结论【关键目标】!$C$28))</f>
        <v>0</v>
      </c>
      <c r="V1580" s="5">
        <f t="shared" si="220"/>
        <v>0</v>
      </c>
      <c r="W1580" s="5">
        <f t="shared" si="221"/>
        <v>0</v>
      </c>
      <c r="X1580" s="5">
        <f t="shared" si="224"/>
        <v>8.5838826867891189</v>
      </c>
    </row>
    <row r="1581" spans="1:24" x14ac:dyDescent="0.15">
      <c r="A1581" s="7">
        <v>1580</v>
      </c>
      <c r="B1581" s="7">
        <v>3</v>
      </c>
      <c r="C1581" s="7">
        <v>7</v>
      </c>
      <c r="D1581" s="7">
        <v>20</v>
      </c>
      <c r="E1581" s="7">
        <v>66</v>
      </c>
      <c r="F1581" s="7">
        <v>8</v>
      </c>
      <c r="G1581" s="7">
        <v>0</v>
      </c>
      <c r="H1581" s="7">
        <f t="shared" si="216"/>
        <v>2</v>
      </c>
      <c r="I1581" s="16">
        <f t="shared" si="217"/>
        <v>44992</v>
      </c>
      <c r="J1581" s="17">
        <v>1.2267999999999999</v>
      </c>
      <c r="K1581" s="18">
        <f>G1581*结论【关键目标】!C$27*0.7735*0.001</f>
        <v>0</v>
      </c>
      <c r="L1581" s="5">
        <v>-14023.90811</v>
      </c>
      <c r="M1581" s="5">
        <f>ABS(IF(L1581&lt;=0,L1581/耗电量关键数据!$B$6/1000,L1581/耗电量关键数据!$B$5/1000))</f>
        <v>5.6095632440000003</v>
      </c>
      <c r="N1581" s="5">
        <f>电气设备逐时使用率计算!H1557</f>
        <v>1.1688450000000001</v>
      </c>
      <c r="O1581" s="5">
        <f>灯光逐时使用率计算!H1557</f>
        <v>0.37403039999999999</v>
      </c>
      <c r="P1581" s="19">
        <f t="shared" si="218"/>
        <v>7.1524386440000001</v>
      </c>
      <c r="Q1581" s="19">
        <f t="shared" si="222"/>
        <v>7.1524386440000001</v>
      </c>
      <c r="R1581" s="20">
        <f t="shared" si="219"/>
        <v>-7.1524386440000001</v>
      </c>
      <c r="S1581" s="20">
        <f t="shared" si="223"/>
        <v>7.1524386440000001</v>
      </c>
      <c r="T1581" s="20">
        <f>IF((T1580+R1581)&lt;0,0,IF((T1580+R1581)&gt;结论【关键目标】!C$28,结论【关键目标】!C$28,T1580+R1581))</f>
        <v>2.6375735444000004</v>
      </c>
      <c r="U1581" s="19">
        <f>IF((T1580+R1581)&lt;结论【关键目标】!$C$28,0,(发电量计算【计算逻辑页】!R1581+发电量计算【计算逻辑页】!T1580-结论【关键目标】!$C$28))</f>
        <v>0</v>
      </c>
      <c r="V1581" s="5">
        <f t="shared" si="220"/>
        <v>0</v>
      </c>
      <c r="W1581" s="5">
        <f t="shared" si="221"/>
        <v>0</v>
      </c>
      <c r="X1581" s="5">
        <f t="shared" si="224"/>
        <v>2.3126244837299201</v>
      </c>
    </row>
    <row r="1582" spans="1:24" x14ac:dyDescent="0.15">
      <c r="A1582" s="7">
        <v>1581</v>
      </c>
      <c r="B1582" s="7">
        <v>3</v>
      </c>
      <c r="C1582" s="7">
        <v>7</v>
      </c>
      <c r="D1582" s="7">
        <v>21</v>
      </c>
      <c r="E1582" s="7">
        <v>66</v>
      </c>
      <c r="F1582" s="7">
        <v>8.4</v>
      </c>
      <c r="G1582" s="7">
        <v>0</v>
      </c>
      <c r="H1582" s="7">
        <f t="shared" si="216"/>
        <v>2</v>
      </c>
      <c r="I1582" s="16">
        <f t="shared" si="217"/>
        <v>44992</v>
      </c>
      <c r="J1582" s="17">
        <v>1.2267999999999999</v>
      </c>
      <c r="K1582" s="18">
        <f>G1582*结论【关键目标】!C$27*0.7735*0.001</f>
        <v>0</v>
      </c>
      <c r="L1582" s="5">
        <v>-18059.26584</v>
      </c>
      <c r="M1582" s="5">
        <f>ABS(IF(L1582&lt;=0,L1582/耗电量关键数据!$B$6/1000,L1582/耗电量关键数据!$B$5/1000))</f>
        <v>7.2237063360000002</v>
      </c>
      <c r="N1582" s="5">
        <f>电气设备逐时使用率计算!H1558</f>
        <v>1.1688450000000001</v>
      </c>
      <c r="O1582" s="5">
        <f>灯光逐时使用率计算!H1558</f>
        <v>0.37403039999999999</v>
      </c>
      <c r="P1582" s="19">
        <f t="shared" si="218"/>
        <v>8.7665817360000009</v>
      </c>
      <c r="Q1582" s="19">
        <f t="shared" si="222"/>
        <v>8.7665817360000009</v>
      </c>
      <c r="R1582" s="20">
        <f t="shared" si="219"/>
        <v>-8.7665817360000009</v>
      </c>
      <c r="S1582" s="20">
        <f t="shared" si="223"/>
        <v>8.7665817360000009</v>
      </c>
      <c r="T1582" s="20">
        <f>IF((T1581+R1582)&lt;0,0,IF((T1581+R1582)&gt;结论【关键目标】!C$28,结论【关键目标】!C$28,T1581+R1582))</f>
        <v>0</v>
      </c>
      <c r="U1582" s="19">
        <f>IF((T1581+R1582)&lt;结论【关键目标】!$C$28,0,(发电量计算【计算逻辑页】!R1582+发电量计算【计算逻辑页】!T1581-结论【关键目标】!$C$28))</f>
        <v>0</v>
      </c>
      <c r="V1582" s="5">
        <f t="shared" si="220"/>
        <v>0</v>
      </c>
      <c r="W1582" s="5">
        <f t="shared" si="221"/>
        <v>0</v>
      </c>
      <c r="X1582" s="5">
        <f t="shared" si="224"/>
        <v>0</v>
      </c>
    </row>
    <row r="1583" spans="1:24" x14ac:dyDescent="0.15">
      <c r="A1583" s="7">
        <v>1582</v>
      </c>
      <c r="B1583" s="7">
        <v>3</v>
      </c>
      <c r="C1583" s="7">
        <v>7</v>
      </c>
      <c r="D1583" s="7">
        <v>22</v>
      </c>
      <c r="E1583" s="7">
        <v>66</v>
      </c>
      <c r="F1583" s="7">
        <v>7.6</v>
      </c>
      <c r="G1583" s="7">
        <v>0</v>
      </c>
      <c r="H1583" s="7">
        <f t="shared" si="216"/>
        <v>2</v>
      </c>
      <c r="I1583" s="16">
        <f t="shared" si="217"/>
        <v>44992</v>
      </c>
      <c r="J1583" s="17">
        <v>0.70809999999999995</v>
      </c>
      <c r="K1583" s="18">
        <f>G1583*结论【关键目标】!C$27*0.7735*0.001</f>
        <v>0</v>
      </c>
      <c r="L1583" s="5">
        <v>-20283.86579</v>
      </c>
      <c r="M1583" s="5">
        <f>ABS(IF(L1583&lt;=0,L1583/耗电量关键数据!$B$6/1000,L1583/耗电量关键数据!$B$5/1000))</f>
        <v>8.1135463160000008</v>
      </c>
      <c r="N1583" s="5">
        <f>电气设备逐时使用率计算!H1559</f>
        <v>1.1688450000000001</v>
      </c>
      <c r="O1583" s="5">
        <f>灯光逐时使用率计算!H1559</f>
        <v>0.37403039999999999</v>
      </c>
      <c r="P1583" s="19">
        <f t="shared" si="218"/>
        <v>9.6564217160000023</v>
      </c>
      <c r="Q1583" s="19">
        <f t="shared" si="222"/>
        <v>0</v>
      </c>
      <c r="R1583" s="20">
        <f t="shared" si="219"/>
        <v>0</v>
      </c>
      <c r="S1583" s="20">
        <f t="shared" si="223"/>
        <v>0</v>
      </c>
      <c r="T1583" s="20">
        <f>IF((T1582+R1583)&lt;0,0,IF((T1582+R1583)&gt;结论【关键目标】!C$28,结论【关键目标】!C$28,T1582+R1583))</f>
        <v>0</v>
      </c>
      <c r="U1583" s="19">
        <f>IF((T1582+R1583)&lt;结论【关键目标】!$C$28,0,(发电量计算【计算逻辑页】!R1583+发电量计算【计算逻辑页】!T1582-结论【关键目标】!$C$28))</f>
        <v>0</v>
      </c>
      <c r="V1583" s="5">
        <f t="shared" si="220"/>
        <v>0</v>
      </c>
      <c r="W1583" s="5">
        <f t="shared" si="221"/>
        <v>0</v>
      </c>
      <c r="X1583" s="5">
        <f t="shared" si="224"/>
        <v>0</v>
      </c>
    </row>
    <row r="1584" spans="1:24" x14ac:dyDescent="0.15">
      <c r="A1584" s="7">
        <v>1583</v>
      </c>
      <c r="B1584" s="7">
        <v>3</v>
      </c>
      <c r="C1584" s="7">
        <v>7</v>
      </c>
      <c r="D1584" s="7">
        <v>23</v>
      </c>
      <c r="E1584" s="7">
        <v>66</v>
      </c>
      <c r="F1584" s="7">
        <v>6.8</v>
      </c>
      <c r="G1584" s="7">
        <v>0</v>
      </c>
      <c r="H1584" s="7">
        <f t="shared" si="216"/>
        <v>2</v>
      </c>
      <c r="I1584" s="16">
        <f t="shared" si="217"/>
        <v>44992</v>
      </c>
      <c r="J1584" s="17">
        <v>0.70809999999999995</v>
      </c>
      <c r="K1584" s="18">
        <f>G1584*结论【关键目标】!C$27*0.7735*0.001</f>
        <v>0</v>
      </c>
      <c r="L1584" s="5">
        <v>-22124.554510000002</v>
      </c>
      <c r="M1584" s="5">
        <f>ABS(IF(L1584&lt;=0,L1584/耗电量关键数据!$B$6/1000,L1584/耗电量关键数据!$B$5/1000))</f>
        <v>8.8498218040000012</v>
      </c>
      <c r="N1584" s="5">
        <f>电气设备逐时使用率计算!H1560</f>
        <v>1.1688450000000001</v>
      </c>
      <c r="O1584" s="5">
        <f>灯光逐时使用率计算!H1560</f>
        <v>0.37403039999999999</v>
      </c>
      <c r="P1584" s="19">
        <f t="shared" si="218"/>
        <v>10.392697204000003</v>
      </c>
      <c r="Q1584" s="19">
        <f t="shared" si="222"/>
        <v>0</v>
      </c>
      <c r="R1584" s="20">
        <f t="shared" si="219"/>
        <v>0</v>
      </c>
      <c r="S1584" s="20">
        <f t="shared" si="223"/>
        <v>0</v>
      </c>
      <c r="T1584" s="20">
        <f>IF((T1583+R1584)&lt;0,0,IF((T1583+R1584)&gt;结论【关键目标】!C$28,结论【关键目标】!C$28,T1583+R1584))</f>
        <v>0</v>
      </c>
      <c r="U1584" s="19">
        <f>IF((T1583+R1584)&lt;结论【关键目标】!$C$28,0,(发电量计算【计算逻辑页】!R1584+发电量计算【计算逻辑页】!T1583-结论【关键目标】!$C$28))</f>
        <v>0</v>
      </c>
      <c r="V1584" s="5">
        <f t="shared" si="220"/>
        <v>0</v>
      </c>
      <c r="W1584" s="5">
        <f t="shared" si="221"/>
        <v>0</v>
      </c>
      <c r="X1584" s="5">
        <f t="shared" si="224"/>
        <v>0</v>
      </c>
    </row>
    <row r="1585" spans="1:24" x14ac:dyDescent="0.15">
      <c r="A1585" s="7">
        <v>1584</v>
      </c>
      <c r="B1585" s="7">
        <v>3</v>
      </c>
      <c r="C1585" s="7">
        <v>7</v>
      </c>
      <c r="D1585" s="7">
        <v>24</v>
      </c>
      <c r="E1585" s="7">
        <v>66</v>
      </c>
      <c r="F1585" s="7">
        <v>6</v>
      </c>
      <c r="G1585" s="7">
        <v>0</v>
      </c>
      <c r="H1585" s="7">
        <f t="shared" si="216"/>
        <v>2</v>
      </c>
      <c r="I1585" s="16">
        <f t="shared" si="217"/>
        <v>44992</v>
      </c>
      <c r="J1585" s="17">
        <v>0.2407</v>
      </c>
      <c r="K1585" s="18">
        <f>G1585*结论【关键目标】!C$27*0.7735*0.001</f>
        <v>0</v>
      </c>
      <c r="L1585" s="5">
        <v>-24279.256229999999</v>
      </c>
      <c r="M1585" s="5">
        <f>ABS(IF(L1585&lt;=0,L1585/耗电量关键数据!$B$6/1000,L1585/耗电量关键数据!$B$5/1000))</f>
        <v>9.7117024920000006</v>
      </c>
      <c r="N1585" s="5">
        <f>电气设备逐时使用率计算!H1561</f>
        <v>1.1688450000000001</v>
      </c>
      <c r="O1585" s="5">
        <f>灯光逐时使用率计算!H1561</f>
        <v>0.37403039999999999</v>
      </c>
      <c r="P1585" s="19">
        <f t="shared" si="218"/>
        <v>11.254577892000002</v>
      </c>
      <c r="Q1585" s="19">
        <f t="shared" si="222"/>
        <v>0</v>
      </c>
      <c r="R1585" s="20">
        <f t="shared" si="219"/>
        <v>0</v>
      </c>
      <c r="S1585" s="20">
        <f t="shared" si="223"/>
        <v>0</v>
      </c>
      <c r="T1585" s="20">
        <f>IF((T1584+R1585)&lt;0,0,IF((T1584+R1585)&gt;结论【关键目标】!C$28,结论【关键目标】!C$28,T1584+R1585))</f>
        <v>0</v>
      </c>
      <c r="U1585" s="19">
        <f>IF((T1584+R1585)&lt;结论【关键目标】!$C$28,0,(发电量计算【计算逻辑页】!R1585+发电量计算【计算逻辑页】!T1584-结论【关键目标】!$C$28))</f>
        <v>0</v>
      </c>
      <c r="V1585" s="5">
        <f t="shared" si="220"/>
        <v>0</v>
      </c>
      <c r="W1585" s="5">
        <f t="shared" si="221"/>
        <v>0</v>
      </c>
      <c r="X1585" s="5">
        <f t="shared" si="224"/>
        <v>0</v>
      </c>
    </row>
    <row r="1586" spans="1:24" x14ac:dyDescent="0.15">
      <c r="A1586" s="7">
        <v>1585</v>
      </c>
      <c r="B1586" s="7">
        <v>3</v>
      </c>
      <c r="C1586" s="7">
        <v>8</v>
      </c>
      <c r="D1586" s="7">
        <v>1</v>
      </c>
      <c r="E1586" s="7">
        <v>67</v>
      </c>
      <c r="F1586" s="7">
        <v>4</v>
      </c>
      <c r="G1586" s="7">
        <v>0</v>
      </c>
      <c r="H1586" s="7">
        <f t="shared" si="216"/>
        <v>3</v>
      </c>
      <c r="I1586" s="16">
        <f t="shared" si="217"/>
        <v>44993</v>
      </c>
      <c r="J1586" s="17">
        <v>0.2407</v>
      </c>
      <c r="K1586" s="18">
        <f>G1586*结论【关键目标】!C$27*0.7735*0.001</f>
        <v>0</v>
      </c>
      <c r="L1586" s="5">
        <v>-25989.008089999999</v>
      </c>
      <c r="M1586" s="5">
        <f>ABS(IF(L1586&lt;=0,L1586/耗电量关键数据!$B$6/1000,L1586/耗电量关键数据!$B$5/1000))</f>
        <v>10.395603235999999</v>
      </c>
      <c r="N1586" s="5">
        <f>电气设备逐时使用率计算!H1562</f>
        <v>1.1688450000000001</v>
      </c>
      <c r="O1586" s="5">
        <f>灯光逐时使用率计算!H1562</f>
        <v>0.37403039999999999</v>
      </c>
      <c r="P1586" s="19">
        <f t="shared" si="218"/>
        <v>11.938478636000001</v>
      </c>
      <c r="Q1586" s="19">
        <f t="shared" si="222"/>
        <v>0</v>
      </c>
      <c r="R1586" s="20">
        <f t="shared" si="219"/>
        <v>0</v>
      </c>
      <c r="S1586" s="20">
        <f t="shared" si="223"/>
        <v>0</v>
      </c>
      <c r="T1586" s="20">
        <f>IF((T1585+R1586)&lt;0,0,IF((T1585+R1586)&gt;结论【关键目标】!C$28,结论【关键目标】!C$28,T1585+R1586))</f>
        <v>0</v>
      </c>
      <c r="U1586" s="19">
        <f>IF((T1585+R1586)&lt;结论【关键目标】!$C$28,0,(发电量计算【计算逻辑页】!R1586+发电量计算【计算逻辑页】!T1585-结论【关键目标】!$C$28))</f>
        <v>0</v>
      </c>
      <c r="V1586" s="5">
        <f t="shared" si="220"/>
        <v>0</v>
      </c>
      <c r="W1586" s="5">
        <f t="shared" si="221"/>
        <v>0</v>
      </c>
      <c r="X1586" s="5">
        <f t="shared" si="224"/>
        <v>0</v>
      </c>
    </row>
    <row r="1587" spans="1:24" x14ac:dyDescent="0.15">
      <c r="A1587" s="7">
        <v>1586</v>
      </c>
      <c r="B1587" s="7">
        <v>3</v>
      </c>
      <c r="C1587" s="7">
        <v>8</v>
      </c>
      <c r="D1587" s="7">
        <v>2</v>
      </c>
      <c r="E1587" s="7">
        <v>67</v>
      </c>
      <c r="F1587" s="7">
        <v>3</v>
      </c>
      <c r="G1587" s="7">
        <v>0</v>
      </c>
      <c r="H1587" s="7">
        <f t="shared" si="216"/>
        <v>3</v>
      </c>
      <c r="I1587" s="16">
        <f t="shared" si="217"/>
        <v>44993</v>
      </c>
      <c r="J1587" s="17">
        <v>0.2407</v>
      </c>
      <c r="K1587" s="18">
        <f>G1587*结论【关键目标】!C$27*0.7735*0.001</f>
        <v>0</v>
      </c>
      <c r="L1587" s="5">
        <v>-27510.836080000001</v>
      </c>
      <c r="M1587" s="5">
        <f>ABS(IF(L1587&lt;=0,L1587/耗电量关键数据!$B$6/1000,L1587/耗电量关键数据!$B$5/1000))</f>
        <v>11.004334432</v>
      </c>
      <c r="N1587" s="5">
        <f>电气设备逐时使用率计算!H1563</f>
        <v>1.1688450000000001</v>
      </c>
      <c r="O1587" s="5">
        <f>灯光逐时使用率计算!H1563</f>
        <v>0.37403039999999999</v>
      </c>
      <c r="P1587" s="19">
        <f t="shared" si="218"/>
        <v>12.547209832000002</v>
      </c>
      <c r="Q1587" s="19">
        <f t="shared" si="222"/>
        <v>0</v>
      </c>
      <c r="R1587" s="20">
        <f t="shared" si="219"/>
        <v>0</v>
      </c>
      <c r="S1587" s="20">
        <f t="shared" si="223"/>
        <v>0</v>
      </c>
      <c r="T1587" s="20">
        <f>IF((T1586+R1587)&lt;0,0,IF((T1586+R1587)&gt;结论【关键目标】!C$28,结论【关键目标】!C$28,T1586+R1587))</f>
        <v>0</v>
      </c>
      <c r="U1587" s="19">
        <f>IF((T1586+R1587)&lt;结论【关键目标】!$C$28,0,(发电量计算【计算逻辑页】!R1587+发电量计算【计算逻辑页】!T1586-结论【关键目标】!$C$28))</f>
        <v>0</v>
      </c>
      <c r="V1587" s="5">
        <f t="shared" si="220"/>
        <v>0</v>
      </c>
      <c r="W1587" s="5">
        <f t="shared" si="221"/>
        <v>0</v>
      </c>
      <c r="X1587" s="5">
        <f t="shared" si="224"/>
        <v>0</v>
      </c>
    </row>
    <row r="1588" spans="1:24" x14ac:dyDescent="0.15">
      <c r="A1588" s="7">
        <v>1587</v>
      </c>
      <c r="B1588" s="7">
        <v>3</v>
      </c>
      <c r="C1588" s="7">
        <v>8</v>
      </c>
      <c r="D1588" s="7">
        <v>3</v>
      </c>
      <c r="E1588" s="7">
        <v>67</v>
      </c>
      <c r="F1588" s="7">
        <v>2.8</v>
      </c>
      <c r="G1588" s="7">
        <v>0</v>
      </c>
      <c r="H1588" s="7">
        <f t="shared" si="216"/>
        <v>3</v>
      </c>
      <c r="I1588" s="16">
        <f t="shared" si="217"/>
        <v>44993</v>
      </c>
      <c r="J1588" s="17">
        <v>0.2407</v>
      </c>
      <c r="K1588" s="18">
        <f>G1588*结论【关键目标】!C$27*0.7735*0.001</f>
        <v>0</v>
      </c>
      <c r="L1588" s="5">
        <v>-29162.588090000001</v>
      </c>
      <c r="M1588" s="5">
        <f>ABS(IF(L1588&lt;=0,L1588/耗电量关键数据!$B$6/1000,L1588/耗电量关键数据!$B$5/1000))</f>
        <v>11.665035236</v>
      </c>
      <c r="N1588" s="5">
        <f>电气设备逐时使用率计算!H1564</f>
        <v>1.1688450000000001</v>
      </c>
      <c r="O1588" s="5">
        <f>灯光逐时使用率计算!H1564</f>
        <v>0.37403039999999999</v>
      </c>
      <c r="P1588" s="19">
        <f t="shared" si="218"/>
        <v>13.207910635999999</v>
      </c>
      <c r="Q1588" s="19">
        <f t="shared" si="222"/>
        <v>0</v>
      </c>
      <c r="R1588" s="20">
        <f t="shared" si="219"/>
        <v>0</v>
      </c>
      <c r="S1588" s="20">
        <f t="shared" si="223"/>
        <v>0</v>
      </c>
      <c r="T1588" s="20">
        <f>IF((T1587+R1588)&lt;0,0,IF((T1587+R1588)&gt;结论【关键目标】!C$28,结论【关键目标】!C$28,T1587+R1588))</f>
        <v>0</v>
      </c>
      <c r="U1588" s="19">
        <f>IF((T1587+R1588)&lt;结论【关键目标】!$C$28,0,(发电量计算【计算逻辑页】!R1588+发电量计算【计算逻辑页】!T1587-结论【关键目标】!$C$28))</f>
        <v>0</v>
      </c>
      <c r="V1588" s="5">
        <f t="shared" si="220"/>
        <v>0</v>
      </c>
      <c r="W1588" s="5">
        <f t="shared" si="221"/>
        <v>0</v>
      </c>
      <c r="X1588" s="5">
        <f t="shared" si="224"/>
        <v>0</v>
      </c>
    </row>
    <row r="1589" spans="1:24" x14ac:dyDescent="0.15">
      <c r="A1589" s="7">
        <v>1588</v>
      </c>
      <c r="B1589" s="7">
        <v>3</v>
      </c>
      <c r="C1589" s="7">
        <v>8</v>
      </c>
      <c r="D1589" s="7">
        <v>4</v>
      </c>
      <c r="E1589" s="7">
        <v>67</v>
      </c>
      <c r="F1589" s="7">
        <v>1.9</v>
      </c>
      <c r="G1589" s="7">
        <v>0</v>
      </c>
      <c r="H1589" s="7">
        <f t="shared" si="216"/>
        <v>3</v>
      </c>
      <c r="I1589" s="16">
        <f t="shared" si="217"/>
        <v>44993</v>
      </c>
      <c r="J1589" s="17">
        <v>0.2407</v>
      </c>
      <c r="K1589" s="18">
        <f>G1589*结论【关键目标】!C$27*0.7735*0.001</f>
        <v>0</v>
      </c>
      <c r="L1589" s="5">
        <v>-30347.21989</v>
      </c>
      <c r="M1589" s="5">
        <f>ABS(IF(L1589&lt;=0,L1589/耗电量关键数据!$B$6/1000,L1589/耗电量关键数据!$B$5/1000))</f>
        <v>12.138887956000001</v>
      </c>
      <c r="N1589" s="5">
        <f>电气设备逐时使用率计算!H1565</f>
        <v>1.1688450000000001</v>
      </c>
      <c r="O1589" s="5">
        <f>灯光逐时使用率计算!H1565</f>
        <v>0.37403039999999999</v>
      </c>
      <c r="P1589" s="19">
        <f t="shared" si="218"/>
        <v>13.681763356000003</v>
      </c>
      <c r="Q1589" s="19">
        <f t="shared" si="222"/>
        <v>0</v>
      </c>
      <c r="R1589" s="20">
        <f t="shared" si="219"/>
        <v>0</v>
      </c>
      <c r="S1589" s="20">
        <f t="shared" si="223"/>
        <v>0</v>
      </c>
      <c r="T1589" s="20">
        <f>IF((T1588+R1589)&lt;0,0,IF((T1588+R1589)&gt;结论【关键目标】!C$28,结论【关键目标】!C$28,T1588+R1589))</f>
        <v>0</v>
      </c>
      <c r="U1589" s="19">
        <f>IF((T1588+R1589)&lt;结论【关键目标】!$C$28,0,(发电量计算【计算逻辑页】!R1589+发电量计算【计算逻辑页】!T1588-结论【关键目标】!$C$28))</f>
        <v>0</v>
      </c>
      <c r="V1589" s="5">
        <f t="shared" si="220"/>
        <v>0</v>
      </c>
      <c r="W1589" s="5">
        <f t="shared" si="221"/>
        <v>0</v>
      </c>
      <c r="X1589" s="5">
        <f t="shared" si="224"/>
        <v>0</v>
      </c>
    </row>
    <row r="1590" spans="1:24" x14ac:dyDescent="0.15">
      <c r="A1590" s="7">
        <v>1589</v>
      </c>
      <c r="B1590" s="7">
        <v>3</v>
      </c>
      <c r="C1590" s="7">
        <v>8</v>
      </c>
      <c r="D1590" s="7">
        <v>5</v>
      </c>
      <c r="E1590" s="7">
        <v>67</v>
      </c>
      <c r="F1590" s="7">
        <v>1</v>
      </c>
      <c r="G1590" s="7">
        <v>0</v>
      </c>
      <c r="H1590" s="7">
        <f t="shared" si="216"/>
        <v>3</v>
      </c>
      <c r="I1590" s="16">
        <f t="shared" si="217"/>
        <v>44993</v>
      </c>
      <c r="J1590" s="17">
        <v>0.2407</v>
      </c>
      <c r="K1590" s="18">
        <f>G1590*结论【关键目标】!C$27*0.7735*0.001</f>
        <v>0</v>
      </c>
      <c r="L1590" s="5">
        <v>-31476.254710000001</v>
      </c>
      <c r="M1590" s="5">
        <f>ABS(IF(L1590&lt;=0,L1590/耗电量关键数据!$B$6/1000,L1590/耗电量关键数据!$B$5/1000))</f>
        <v>12.590501884000002</v>
      </c>
      <c r="N1590" s="5">
        <f>电气设备逐时使用率计算!H1566</f>
        <v>1.1688450000000001</v>
      </c>
      <c r="O1590" s="5">
        <f>灯光逐时使用率计算!H1566</f>
        <v>0.37403039999999999</v>
      </c>
      <c r="P1590" s="19">
        <f t="shared" si="218"/>
        <v>14.133377284000003</v>
      </c>
      <c r="Q1590" s="19">
        <f t="shared" si="222"/>
        <v>0</v>
      </c>
      <c r="R1590" s="20">
        <f t="shared" si="219"/>
        <v>0</v>
      </c>
      <c r="S1590" s="20">
        <f t="shared" si="223"/>
        <v>0</v>
      </c>
      <c r="T1590" s="20">
        <f>IF((T1589+R1590)&lt;0,0,IF((T1589+R1590)&gt;结论【关键目标】!C$28,结论【关键目标】!C$28,T1589+R1590))</f>
        <v>0</v>
      </c>
      <c r="U1590" s="19">
        <f>IF((T1589+R1590)&lt;结论【关键目标】!$C$28,0,(发电量计算【计算逻辑页】!R1590+发电量计算【计算逻辑页】!T1589-结论【关键目标】!$C$28))</f>
        <v>0</v>
      </c>
      <c r="V1590" s="5">
        <f t="shared" si="220"/>
        <v>0</v>
      </c>
      <c r="W1590" s="5">
        <f t="shared" si="221"/>
        <v>0</v>
      </c>
      <c r="X1590" s="5">
        <f t="shared" si="224"/>
        <v>0</v>
      </c>
    </row>
    <row r="1591" spans="1:24" x14ac:dyDescent="0.15">
      <c r="A1591" s="7">
        <v>1590</v>
      </c>
      <c r="B1591" s="7">
        <v>3</v>
      </c>
      <c r="C1591" s="7">
        <v>8</v>
      </c>
      <c r="D1591" s="7">
        <v>6</v>
      </c>
      <c r="E1591" s="7">
        <v>67</v>
      </c>
      <c r="F1591" s="7">
        <v>1.2</v>
      </c>
      <c r="G1591" s="7">
        <v>0</v>
      </c>
      <c r="H1591" s="7">
        <f t="shared" si="216"/>
        <v>3</v>
      </c>
      <c r="I1591" s="16">
        <f t="shared" si="217"/>
        <v>44993</v>
      </c>
      <c r="J1591" s="17">
        <v>0.2407</v>
      </c>
      <c r="K1591" s="18">
        <f>G1591*结论【关键目标】!C$27*0.7735*0.001</f>
        <v>0</v>
      </c>
      <c r="L1591" s="5">
        <v>-28919.906589999999</v>
      </c>
      <c r="M1591" s="5">
        <f>ABS(IF(L1591&lt;=0,L1591/耗电量关键数据!$B$6/1000,L1591/耗电量关键数据!$B$5/1000))</f>
        <v>11.567962636000001</v>
      </c>
      <c r="N1591" s="5">
        <f>电气设备逐时使用率计算!H1567</f>
        <v>1.1688450000000001</v>
      </c>
      <c r="O1591" s="5">
        <f>灯光逐时使用率计算!H1567</f>
        <v>0.37403039999999999</v>
      </c>
      <c r="P1591" s="19">
        <f t="shared" si="218"/>
        <v>13.110838036000002</v>
      </c>
      <c r="Q1591" s="19">
        <f t="shared" si="222"/>
        <v>0</v>
      </c>
      <c r="R1591" s="20">
        <f t="shared" si="219"/>
        <v>0</v>
      </c>
      <c r="S1591" s="20">
        <f t="shared" si="223"/>
        <v>0</v>
      </c>
      <c r="T1591" s="20">
        <f>IF((T1590+R1591)&lt;0,0,IF((T1590+R1591)&gt;结论【关键目标】!C$28,结论【关键目标】!C$28,T1590+R1591))</f>
        <v>0</v>
      </c>
      <c r="U1591" s="19">
        <f>IF((T1590+R1591)&lt;结论【关键目标】!$C$28,0,(发电量计算【计算逻辑页】!R1591+发电量计算【计算逻辑页】!T1590-结论【关键目标】!$C$28))</f>
        <v>0</v>
      </c>
      <c r="V1591" s="5">
        <f t="shared" si="220"/>
        <v>0</v>
      </c>
      <c r="W1591" s="5">
        <f t="shared" si="221"/>
        <v>0</v>
      </c>
      <c r="X1591" s="5">
        <f t="shared" si="224"/>
        <v>0</v>
      </c>
    </row>
    <row r="1592" spans="1:24" x14ac:dyDescent="0.15">
      <c r="A1592" s="7">
        <v>1591</v>
      </c>
      <c r="B1592" s="7">
        <v>3</v>
      </c>
      <c r="C1592" s="7">
        <v>8</v>
      </c>
      <c r="D1592" s="7">
        <v>7</v>
      </c>
      <c r="E1592" s="7">
        <v>67</v>
      </c>
      <c r="F1592" s="7">
        <v>1</v>
      </c>
      <c r="G1592" s="7">
        <v>123</v>
      </c>
      <c r="H1592" s="7">
        <f t="shared" si="216"/>
        <v>3</v>
      </c>
      <c r="I1592" s="16">
        <f t="shared" si="217"/>
        <v>44993</v>
      </c>
      <c r="J1592" s="17">
        <v>0.2407</v>
      </c>
      <c r="K1592" s="18">
        <f>G1592*结论【关键目标】!C$27*0.7735*0.001</f>
        <v>11.41686</v>
      </c>
      <c r="L1592" s="5">
        <v>-21379.63119</v>
      </c>
      <c r="M1592" s="5">
        <f>ABS(IF(L1592&lt;=0,L1592/耗电量关键数据!$B$6/1000,L1592/耗电量关键数据!$B$5/1000))</f>
        <v>8.5518524760000005</v>
      </c>
      <c r="N1592" s="5">
        <f>电气设备逐时使用率计算!H1568</f>
        <v>2.3376900000000003</v>
      </c>
      <c r="O1592" s="5">
        <f>灯光逐时使用率计算!H1568</f>
        <v>1.2467680000000001</v>
      </c>
      <c r="P1592" s="19">
        <f t="shared" si="218"/>
        <v>12.136310476</v>
      </c>
      <c r="Q1592" s="19">
        <f t="shared" si="222"/>
        <v>0</v>
      </c>
      <c r="R1592" s="20">
        <f t="shared" si="219"/>
        <v>11.41686</v>
      </c>
      <c r="S1592" s="20">
        <f t="shared" si="223"/>
        <v>0</v>
      </c>
      <c r="T1592" s="20">
        <f>IF((T1591+R1592)&lt;0,0,IF((T1591+R1592)&gt;结论【关键目标】!C$28,结论【关键目标】!C$28,T1591+R1592))</f>
        <v>11.41686</v>
      </c>
      <c r="U1592" s="19">
        <f>IF((T1591+R1592)&lt;结论【关键目标】!$C$28,0,(发电量计算【计算逻辑页】!R1592+发电量计算【计算逻辑页】!T1591-结论【关键目标】!$C$28))</f>
        <v>0</v>
      </c>
      <c r="V1592" s="5">
        <f t="shared" si="220"/>
        <v>0</v>
      </c>
      <c r="W1592" s="5">
        <f t="shared" si="221"/>
        <v>2.748038202</v>
      </c>
      <c r="X1592" s="5">
        <f t="shared" si="224"/>
        <v>0</v>
      </c>
    </row>
    <row r="1593" spans="1:24" x14ac:dyDescent="0.15">
      <c r="A1593" s="7">
        <v>1592</v>
      </c>
      <c r="B1593" s="7">
        <v>3</v>
      </c>
      <c r="C1593" s="7">
        <v>8</v>
      </c>
      <c r="D1593" s="7">
        <v>8</v>
      </c>
      <c r="E1593" s="7">
        <v>67</v>
      </c>
      <c r="F1593" s="7">
        <v>0.4</v>
      </c>
      <c r="G1593" s="7">
        <v>272.7</v>
      </c>
      <c r="H1593" s="7">
        <f t="shared" si="216"/>
        <v>3</v>
      </c>
      <c r="I1593" s="16">
        <f t="shared" si="217"/>
        <v>44993</v>
      </c>
      <c r="J1593" s="17">
        <v>0.70809999999999995</v>
      </c>
      <c r="K1593" s="18">
        <f>G1593*结论【关键目标】!C$27*0.7735*0.001</f>
        <v>25.312014000000001</v>
      </c>
      <c r="L1593" s="5">
        <v>-19573.836480000002</v>
      </c>
      <c r="M1593" s="5">
        <f>ABS(IF(L1593&lt;=0,L1593/耗电量关键数据!$B$6/1000,L1593/耗电量关键数据!$B$5/1000))</f>
        <v>7.8295345920000008</v>
      </c>
      <c r="N1593" s="5">
        <f>电气设备逐时使用率计算!H1569</f>
        <v>11.688450000000001</v>
      </c>
      <c r="O1593" s="5">
        <f>灯光逐时使用率计算!H1569</f>
        <v>6.2338399999999998</v>
      </c>
      <c r="P1593" s="19">
        <f t="shared" si="218"/>
        <v>25.751824592000002</v>
      </c>
      <c r="Q1593" s="19">
        <f t="shared" si="222"/>
        <v>0</v>
      </c>
      <c r="R1593" s="20">
        <f t="shared" si="219"/>
        <v>25.312014000000001</v>
      </c>
      <c r="S1593" s="20">
        <f t="shared" si="223"/>
        <v>0</v>
      </c>
      <c r="T1593" s="20">
        <f>IF((T1592+R1593)&lt;0,0,IF((T1592+R1593)&gt;结论【关键目标】!C$28,结论【关键目标】!C$28,T1592+R1593))</f>
        <v>22</v>
      </c>
      <c r="U1593" s="19">
        <f>IF((T1592+R1593)&lt;结论【关键目标】!$C$28,0,(发电量计算【计算逻辑页】!R1593+发电量计算【计算逻辑页】!T1592-结论【关键目标】!$C$28))</f>
        <v>14.728874000000005</v>
      </c>
      <c r="V1593" s="5">
        <f t="shared" si="220"/>
        <v>5.1551059000000015</v>
      </c>
      <c r="W1593" s="5">
        <f t="shared" si="221"/>
        <v>17.923437113399999</v>
      </c>
      <c r="X1593" s="5">
        <f t="shared" si="224"/>
        <v>0</v>
      </c>
    </row>
    <row r="1594" spans="1:24" x14ac:dyDescent="0.15">
      <c r="A1594" s="7">
        <v>1593</v>
      </c>
      <c r="B1594" s="7">
        <v>3</v>
      </c>
      <c r="C1594" s="7">
        <v>8</v>
      </c>
      <c r="D1594" s="7">
        <v>9</v>
      </c>
      <c r="E1594" s="7">
        <v>67</v>
      </c>
      <c r="F1594" s="7">
        <v>0.1</v>
      </c>
      <c r="G1594" s="7">
        <v>383.1</v>
      </c>
      <c r="H1594" s="7">
        <f t="shared" si="216"/>
        <v>3</v>
      </c>
      <c r="I1594" s="16">
        <f t="shared" si="217"/>
        <v>44993</v>
      </c>
      <c r="J1594" s="17">
        <v>0.70809999999999995</v>
      </c>
      <c r="K1594" s="18">
        <f>G1594*结论【关键目标】!C$27*0.7735*0.001</f>
        <v>35.559342000000001</v>
      </c>
      <c r="L1594" s="5">
        <v>0</v>
      </c>
      <c r="M1594" s="5">
        <f>ABS(IF(L1594&lt;=0,L1594/耗电量关键数据!$B$6/1000,L1594/耗电量关键数据!$B$5/1000))</f>
        <v>0</v>
      </c>
      <c r="N1594" s="5">
        <f>电气设备逐时使用率计算!H1570</f>
        <v>22.208055000000002</v>
      </c>
      <c r="O1594" s="5">
        <f>灯光逐时使用率计算!H1570</f>
        <v>11.844296</v>
      </c>
      <c r="P1594" s="19">
        <f t="shared" si="218"/>
        <v>34.052351000000002</v>
      </c>
      <c r="Q1594" s="19">
        <f t="shared" si="222"/>
        <v>0</v>
      </c>
      <c r="R1594" s="20">
        <f t="shared" si="219"/>
        <v>35.559342000000001</v>
      </c>
      <c r="S1594" s="20">
        <f t="shared" si="223"/>
        <v>0</v>
      </c>
      <c r="T1594" s="20">
        <f>IF((T1593+R1594)&lt;0,0,IF((T1593+R1594)&gt;结论【关键目标】!C$28,结论【关键目标】!C$28,T1593+R1594))</f>
        <v>22</v>
      </c>
      <c r="U1594" s="19">
        <f>IF((T1593+R1594)&lt;结论【关键目标】!$C$28,0,(发电量计算【计算逻辑页】!R1594+发电量计算【计算逻辑页】!T1593-结论【关键目标】!$C$28))</f>
        <v>35.559342000000001</v>
      </c>
      <c r="V1594" s="5">
        <f t="shared" si="220"/>
        <v>12.4457697</v>
      </c>
      <c r="W1594" s="5">
        <f t="shared" si="221"/>
        <v>24.1124697431</v>
      </c>
      <c r="X1594" s="5">
        <f t="shared" si="224"/>
        <v>0</v>
      </c>
    </row>
    <row r="1595" spans="1:24" x14ac:dyDescent="0.15">
      <c r="A1595" s="7">
        <v>1594</v>
      </c>
      <c r="B1595" s="7">
        <v>3</v>
      </c>
      <c r="C1595" s="7">
        <v>8</v>
      </c>
      <c r="D1595" s="7">
        <v>10</v>
      </c>
      <c r="E1595" s="7">
        <v>67</v>
      </c>
      <c r="F1595" s="7">
        <v>0</v>
      </c>
      <c r="G1595" s="7">
        <v>493.7</v>
      </c>
      <c r="H1595" s="7">
        <f t="shared" si="216"/>
        <v>3</v>
      </c>
      <c r="I1595" s="16">
        <f t="shared" si="217"/>
        <v>44993</v>
      </c>
      <c r="J1595" s="17">
        <v>0.70809999999999995</v>
      </c>
      <c r="K1595" s="18">
        <f>G1595*结论【关键目标】!C$27*0.7735*0.001</f>
        <v>45.825233999999995</v>
      </c>
      <c r="L1595" s="5">
        <v>0</v>
      </c>
      <c r="M1595" s="5">
        <f>ABS(IF(L1595&lt;=0,L1595/耗电量关键数据!$B$6/1000,L1595/耗电量关键数据!$B$5/1000))</f>
        <v>0</v>
      </c>
      <c r="N1595" s="5">
        <f>电气设备逐时使用率计算!H1571</f>
        <v>22.208055000000002</v>
      </c>
      <c r="O1595" s="5">
        <f>灯光逐时使用率计算!H1571</f>
        <v>11.844296</v>
      </c>
      <c r="P1595" s="19">
        <f t="shared" si="218"/>
        <v>34.052351000000002</v>
      </c>
      <c r="Q1595" s="19">
        <f t="shared" si="222"/>
        <v>0</v>
      </c>
      <c r="R1595" s="20">
        <f t="shared" si="219"/>
        <v>45.825233999999995</v>
      </c>
      <c r="S1595" s="20">
        <f t="shared" si="223"/>
        <v>0</v>
      </c>
      <c r="T1595" s="20">
        <f>IF((T1594+R1595)&lt;0,0,IF((T1594+R1595)&gt;结论【关键目标】!C$28,结论【关键目标】!C$28,T1594+R1595))</f>
        <v>22</v>
      </c>
      <c r="U1595" s="19">
        <f>IF((T1594+R1595)&lt;结论【关键目标】!$C$28,0,(发电量计算【计算逻辑页】!R1595+发电量计算【计算逻辑页】!T1594-结论【关键目标】!$C$28))</f>
        <v>45.825233999999995</v>
      </c>
      <c r="V1595" s="5">
        <f t="shared" si="220"/>
        <v>16.038831899999998</v>
      </c>
      <c r="W1595" s="5">
        <f t="shared" si="221"/>
        <v>24.1124697431</v>
      </c>
      <c r="X1595" s="5">
        <f t="shared" si="224"/>
        <v>0</v>
      </c>
    </row>
    <row r="1596" spans="1:24" x14ac:dyDescent="0.15">
      <c r="A1596" s="7">
        <v>1595</v>
      </c>
      <c r="B1596" s="7">
        <v>3</v>
      </c>
      <c r="C1596" s="7">
        <v>8</v>
      </c>
      <c r="D1596" s="7">
        <v>11</v>
      </c>
      <c r="E1596" s="7">
        <v>67</v>
      </c>
      <c r="F1596" s="7">
        <v>2</v>
      </c>
      <c r="G1596" s="7">
        <v>609.1</v>
      </c>
      <c r="H1596" s="7">
        <f t="shared" si="216"/>
        <v>3</v>
      </c>
      <c r="I1596" s="16">
        <f t="shared" si="217"/>
        <v>44993</v>
      </c>
      <c r="J1596" s="17">
        <v>1.2267999999999999</v>
      </c>
      <c r="K1596" s="18">
        <f>G1596*结论【关键目标】!C$27*0.7735*0.001</f>
        <v>56.536662</v>
      </c>
      <c r="L1596" s="5">
        <v>0</v>
      </c>
      <c r="M1596" s="5">
        <f>ABS(IF(L1596&lt;=0,L1596/耗电量关键数据!$B$6/1000,L1596/耗电量关键数据!$B$5/1000))</f>
        <v>0</v>
      </c>
      <c r="N1596" s="5">
        <f>电气设备逐时使用率计算!H1572</f>
        <v>22.208055000000002</v>
      </c>
      <c r="O1596" s="5">
        <f>灯光逐时使用率计算!H1572</f>
        <v>11.844296</v>
      </c>
      <c r="P1596" s="19">
        <f t="shared" si="218"/>
        <v>34.052351000000002</v>
      </c>
      <c r="Q1596" s="19">
        <f t="shared" si="222"/>
        <v>34.052351000000002</v>
      </c>
      <c r="R1596" s="20">
        <f t="shared" si="219"/>
        <v>22.484310999999998</v>
      </c>
      <c r="S1596" s="20">
        <f t="shared" si="223"/>
        <v>0</v>
      </c>
      <c r="T1596" s="20">
        <f>IF((T1595+R1596)&lt;0,0,IF((T1595+R1596)&gt;结论【关键目标】!C$28,结论【关键目标】!C$28,T1595+R1596))</f>
        <v>22</v>
      </c>
      <c r="U1596" s="19">
        <f>IF((T1595+R1596)&lt;结论【关键目标】!$C$28,0,(发电量计算【计算逻辑页】!R1596+发电量计算【计算逻辑页】!T1595-结论【关键目标】!$C$28))</f>
        <v>22.484310999999998</v>
      </c>
      <c r="V1596" s="5">
        <f t="shared" si="220"/>
        <v>7.869508849999999</v>
      </c>
      <c r="W1596" s="5">
        <f t="shared" si="221"/>
        <v>41.775424206799997</v>
      </c>
      <c r="X1596" s="5">
        <f t="shared" si="224"/>
        <v>0</v>
      </c>
    </row>
    <row r="1597" spans="1:24" x14ac:dyDescent="0.15">
      <c r="A1597" s="7">
        <v>1596</v>
      </c>
      <c r="B1597" s="7">
        <v>3</v>
      </c>
      <c r="C1597" s="7">
        <v>8</v>
      </c>
      <c r="D1597" s="7">
        <v>12</v>
      </c>
      <c r="E1597" s="7">
        <v>67</v>
      </c>
      <c r="F1597" s="7">
        <v>2.6</v>
      </c>
      <c r="G1597" s="7">
        <v>668.8</v>
      </c>
      <c r="H1597" s="7">
        <f t="shared" si="216"/>
        <v>3</v>
      </c>
      <c r="I1597" s="16">
        <f t="shared" si="217"/>
        <v>44993</v>
      </c>
      <c r="J1597" s="17">
        <v>1.2267999999999999</v>
      </c>
      <c r="K1597" s="18">
        <f>G1597*结论【关键目标】!C$27*0.7735*0.001</f>
        <v>62.078015999999998</v>
      </c>
      <c r="L1597" s="5">
        <v>0</v>
      </c>
      <c r="M1597" s="5">
        <f>ABS(IF(L1597&lt;=0,L1597/耗电量关键数据!$B$6/1000,L1597/耗电量关键数据!$B$5/1000))</f>
        <v>0</v>
      </c>
      <c r="N1597" s="5">
        <f>电气设备逐时使用率计算!H1573</f>
        <v>11.688450000000001</v>
      </c>
      <c r="O1597" s="5">
        <f>灯光逐时使用率计算!H1573</f>
        <v>9.9741440000000008</v>
      </c>
      <c r="P1597" s="19">
        <f t="shared" si="218"/>
        <v>21.662594000000002</v>
      </c>
      <c r="Q1597" s="19">
        <f t="shared" si="222"/>
        <v>21.662594000000002</v>
      </c>
      <c r="R1597" s="20">
        <f t="shared" si="219"/>
        <v>40.415421999999992</v>
      </c>
      <c r="S1597" s="20">
        <f t="shared" si="223"/>
        <v>0</v>
      </c>
      <c r="T1597" s="20">
        <f>IF((T1596+R1597)&lt;0,0,IF((T1596+R1597)&gt;结论【关键目标】!C$28,结论【关键目标】!C$28,T1596+R1597))</f>
        <v>22</v>
      </c>
      <c r="U1597" s="19">
        <f>IF((T1596+R1597)&lt;结论【关键目标】!$C$28,0,(发电量计算【计算逻辑页】!R1597+发电量计算【计算逻辑页】!T1596-结论【关键目标】!$C$28))</f>
        <v>40.415421999999992</v>
      </c>
      <c r="V1597" s="5">
        <f t="shared" si="220"/>
        <v>14.145397699999997</v>
      </c>
      <c r="W1597" s="5">
        <f t="shared" si="221"/>
        <v>26.5756703192</v>
      </c>
      <c r="X1597" s="5">
        <f t="shared" si="224"/>
        <v>0</v>
      </c>
    </row>
    <row r="1598" spans="1:24" x14ac:dyDescent="0.15">
      <c r="A1598" s="7">
        <v>1597</v>
      </c>
      <c r="B1598" s="7">
        <v>3</v>
      </c>
      <c r="C1598" s="7">
        <v>8</v>
      </c>
      <c r="D1598" s="7">
        <v>13</v>
      </c>
      <c r="E1598" s="7">
        <v>67</v>
      </c>
      <c r="F1598" s="7">
        <v>5</v>
      </c>
      <c r="G1598" s="7">
        <v>661.2</v>
      </c>
      <c r="H1598" s="7">
        <f t="shared" si="216"/>
        <v>3</v>
      </c>
      <c r="I1598" s="16">
        <f t="shared" si="217"/>
        <v>44993</v>
      </c>
      <c r="J1598" s="17">
        <v>1.2267999999999999</v>
      </c>
      <c r="K1598" s="18">
        <f>G1598*结论【关键目标】!C$27*0.7735*0.001</f>
        <v>61.372583999999996</v>
      </c>
      <c r="L1598" s="5">
        <v>0</v>
      </c>
      <c r="M1598" s="5">
        <f>ABS(IF(L1598&lt;=0,L1598/耗电量关键数据!$B$6/1000,L1598/耗电量关键数据!$B$5/1000))</f>
        <v>0</v>
      </c>
      <c r="N1598" s="5">
        <f>电气设备逐时使用率计算!H1574</f>
        <v>11.688450000000001</v>
      </c>
      <c r="O1598" s="5">
        <f>灯光逐时使用率计算!H1574</f>
        <v>9.9741440000000008</v>
      </c>
      <c r="P1598" s="19">
        <f t="shared" si="218"/>
        <v>21.662594000000002</v>
      </c>
      <c r="Q1598" s="19">
        <f t="shared" si="222"/>
        <v>21.662594000000002</v>
      </c>
      <c r="R1598" s="20">
        <f t="shared" si="219"/>
        <v>39.709989999999991</v>
      </c>
      <c r="S1598" s="20">
        <f t="shared" si="223"/>
        <v>0</v>
      </c>
      <c r="T1598" s="20">
        <f>IF((T1597+R1598)&lt;0,0,IF((T1597+R1598)&gt;结论【关键目标】!C$28,结论【关键目标】!C$28,T1597+R1598))</f>
        <v>22</v>
      </c>
      <c r="U1598" s="19">
        <f>IF((T1597+R1598)&lt;结论【关键目标】!$C$28,0,(发电量计算【计算逻辑页】!R1598+发电量计算【计算逻辑页】!T1597-结论【关键目标】!$C$28))</f>
        <v>39.709989999999991</v>
      </c>
      <c r="V1598" s="5">
        <f t="shared" si="220"/>
        <v>13.898496499999997</v>
      </c>
      <c r="W1598" s="5">
        <f t="shared" si="221"/>
        <v>26.5756703192</v>
      </c>
      <c r="X1598" s="5">
        <f t="shared" si="224"/>
        <v>0</v>
      </c>
    </row>
    <row r="1599" spans="1:24" x14ac:dyDescent="0.15">
      <c r="A1599" s="7">
        <v>1598</v>
      </c>
      <c r="B1599" s="7">
        <v>3</v>
      </c>
      <c r="C1599" s="7">
        <v>8</v>
      </c>
      <c r="D1599" s="7">
        <v>14</v>
      </c>
      <c r="E1599" s="7">
        <v>67</v>
      </c>
      <c r="F1599" s="7">
        <v>0.1</v>
      </c>
      <c r="G1599" s="7">
        <v>419.4</v>
      </c>
      <c r="H1599" s="7">
        <f t="shared" si="216"/>
        <v>3</v>
      </c>
      <c r="I1599" s="16">
        <f t="shared" si="217"/>
        <v>44993</v>
      </c>
      <c r="J1599" s="17">
        <v>1.2267999999999999</v>
      </c>
      <c r="K1599" s="18">
        <f>G1599*结论【关键目标】!C$27*0.7735*0.001</f>
        <v>38.928708</v>
      </c>
      <c r="L1599" s="5">
        <v>0</v>
      </c>
      <c r="M1599" s="5">
        <f>ABS(IF(L1599&lt;=0,L1599/耗电量关键数据!$B$6/1000,L1599/耗电量关键数据!$B$5/1000))</f>
        <v>0</v>
      </c>
      <c r="N1599" s="5">
        <f>电气设备逐时使用率计算!H1575</f>
        <v>22.208055000000002</v>
      </c>
      <c r="O1599" s="5">
        <f>灯光逐时使用率计算!H1575</f>
        <v>11.844296</v>
      </c>
      <c r="P1599" s="19">
        <f t="shared" si="218"/>
        <v>34.052351000000002</v>
      </c>
      <c r="Q1599" s="19">
        <f t="shared" si="222"/>
        <v>34.052351000000002</v>
      </c>
      <c r="R1599" s="20">
        <f t="shared" si="219"/>
        <v>4.8763569999999987</v>
      </c>
      <c r="S1599" s="20">
        <f t="shared" si="223"/>
        <v>0</v>
      </c>
      <c r="T1599" s="20">
        <f>IF((T1598+R1599)&lt;0,0,IF((T1598+R1599)&gt;结论【关键目标】!C$28,结论【关键目标】!C$28,T1598+R1599))</f>
        <v>22</v>
      </c>
      <c r="U1599" s="19">
        <f>IF((T1598+R1599)&lt;结论【关键目标】!$C$28,0,(发电量计算【计算逻辑页】!R1599+发电量计算【计算逻辑页】!T1598-结论【关键目标】!$C$28))</f>
        <v>4.8763569999999987</v>
      </c>
      <c r="V1599" s="5">
        <f t="shared" si="220"/>
        <v>1.7067249499999995</v>
      </c>
      <c r="W1599" s="5">
        <f t="shared" si="221"/>
        <v>41.775424206799997</v>
      </c>
      <c r="X1599" s="5">
        <f t="shared" si="224"/>
        <v>0</v>
      </c>
    </row>
    <row r="1600" spans="1:24" x14ac:dyDescent="0.15">
      <c r="A1600" s="7">
        <v>1599</v>
      </c>
      <c r="B1600" s="7">
        <v>3</v>
      </c>
      <c r="C1600" s="7">
        <v>8</v>
      </c>
      <c r="D1600" s="7">
        <v>15</v>
      </c>
      <c r="E1600" s="7">
        <v>67</v>
      </c>
      <c r="F1600" s="7">
        <v>5.3</v>
      </c>
      <c r="G1600" s="7">
        <v>410.7</v>
      </c>
      <c r="H1600" s="7">
        <f t="shared" si="216"/>
        <v>3</v>
      </c>
      <c r="I1600" s="16">
        <f t="shared" si="217"/>
        <v>44993</v>
      </c>
      <c r="J1600" s="17">
        <v>1.2267999999999999</v>
      </c>
      <c r="K1600" s="18">
        <f>G1600*结论【关键目标】!C$27*0.7735*0.001</f>
        <v>38.121173999999996</v>
      </c>
      <c r="L1600" s="5">
        <v>0</v>
      </c>
      <c r="M1600" s="5">
        <f>ABS(IF(L1600&lt;=0,L1600/耗电量关键数据!$B$6/1000,L1600/耗电量关键数据!$B$5/1000))</f>
        <v>0</v>
      </c>
      <c r="N1600" s="5">
        <f>电气设备逐时使用率计算!H1576</f>
        <v>22.208055000000002</v>
      </c>
      <c r="O1600" s="5">
        <f>灯光逐时使用率计算!H1576</f>
        <v>11.844296</v>
      </c>
      <c r="P1600" s="19">
        <f t="shared" si="218"/>
        <v>34.052351000000002</v>
      </c>
      <c r="Q1600" s="19">
        <f t="shared" si="222"/>
        <v>34.052351000000002</v>
      </c>
      <c r="R1600" s="20">
        <f t="shared" si="219"/>
        <v>4.0688229999999947</v>
      </c>
      <c r="S1600" s="20">
        <f t="shared" si="223"/>
        <v>0</v>
      </c>
      <c r="T1600" s="20">
        <f>IF((T1599+R1600)&lt;0,0,IF((T1599+R1600)&gt;结论【关键目标】!C$28,结论【关键目标】!C$28,T1599+R1600))</f>
        <v>22</v>
      </c>
      <c r="U1600" s="19">
        <f>IF((T1599+R1600)&lt;结论【关键目标】!$C$28,0,(发电量计算【计算逻辑页】!R1600+发电量计算【计算逻辑页】!T1599-结论【关键目标】!$C$28))</f>
        <v>4.0688229999999947</v>
      </c>
      <c r="V1600" s="5">
        <f t="shared" si="220"/>
        <v>1.4240880499999982</v>
      </c>
      <c r="W1600" s="5">
        <f t="shared" si="221"/>
        <v>41.775424206799997</v>
      </c>
      <c r="X1600" s="5">
        <f t="shared" si="224"/>
        <v>0</v>
      </c>
    </row>
    <row r="1601" spans="1:24" x14ac:dyDescent="0.15">
      <c r="A1601" s="7">
        <v>1600</v>
      </c>
      <c r="B1601" s="7">
        <v>3</v>
      </c>
      <c r="C1601" s="7">
        <v>8</v>
      </c>
      <c r="D1601" s="7">
        <v>16</v>
      </c>
      <c r="E1601" s="7">
        <v>67</v>
      </c>
      <c r="F1601" s="7">
        <v>5</v>
      </c>
      <c r="G1601" s="7">
        <v>215.7</v>
      </c>
      <c r="H1601" s="7">
        <f t="shared" si="216"/>
        <v>3</v>
      </c>
      <c r="I1601" s="16">
        <f t="shared" si="217"/>
        <v>44993</v>
      </c>
      <c r="J1601" s="17">
        <v>0.70809999999999995</v>
      </c>
      <c r="K1601" s="18">
        <f>G1601*结论【关键目标】!C$27*0.7735*0.001</f>
        <v>20.021273999999998</v>
      </c>
      <c r="L1601" s="5">
        <v>0</v>
      </c>
      <c r="M1601" s="5">
        <f>ABS(IF(L1601&lt;=0,L1601/耗电量关键数据!$B$6/1000,L1601/耗电量关键数据!$B$5/1000))</f>
        <v>0</v>
      </c>
      <c r="N1601" s="5">
        <f>电气设备逐时使用率计算!H1577</f>
        <v>22.208055000000002</v>
      </c>
      <c r="O1601" s="5">
        <f>灯光逐时使用率计算!H1577</f>
        <v>11.844296</v>
      </c>
      <c r="P1601" s="19">
        <f t="shared" si="218"/>
        <v>34.052351000000002</v>
      </c>
      <c r="Q1601" s="19">
        <f t="shared" si="222"/>
        <v>0</v>
      </c>
      <c r="R1601" s="20">
        <f t="shared" si="219"/>
        <v>20.021273999999998</v>
      </c>
      <c r="S1601" s="20">
        <f t="shared" si="223"/>
        <v>0</v>
      </c>
      <c r="T1601" s="20">
        <f>IF((T1600+R1601)&lt;0,0,IF((T1600+R1601)&gt;结论【关键目标】!C$28,结论【关键目标】!C$28,T1600+R1601))</f>
        <v>22</v>
      </c>
      <c r="U1601" s="19">
        <f>IF((T1600+R1601)&lt;结论【关键目标】!$C$28,0,(发电量计算【计算逻辑页】!R1601+发电量计算【计算逻辑页】!T1600-结论【关键目标】!$C$28))</f>
        <v>20.021273999999998</v>
      </c>
      <c r="V1601" s="5">
        <f t="shared" si="220"/>
        <v>7.0074458999999987</v>
      </c>
      <c r="W1601" s="5">
        <f t="shared" si="221"/>
        <v>14.177064119399997</v>
      </c>
      <c r="X1601" s="5">
        <f t="shared" si="224"/>
        <v>0</v>
      </c>
    </row>
    <row r="1602" spans="1:24" x14ac:dyDescent="0.15">
      <c r="A1602" s="7">
        <v>1601</v>
      </c>
      <c r="B1602" s="7">
        <v>3</v>
      </c>
      <c r="C1602" s="7">
        <v>8</v>
      </c>
      <c r="D1602" s="7">
        <v>17</v>
      </c>
      <c r="E1602" s="7">
        <v>67</v>
      </c>
      <c r="F1602" s="7">
        <v>5</v>
      </c>
      <c r="G1602" s="7">
        <v>58.3</v>
      </c>
      <c r="H1602" s="7">
        <f t="shared" ref="H1602:H1665" si="225">WEEKDAY(I:I,2)</f>
        <v>3</v>
      </c>
      <c r="I1602" s="16">
        <f t="shared" ref="I1602:I1665" si="226">DATE(2023,B1602,C1602)</f>
        <v>44993</v>
      </c>
      <c r="J1602" s="17">
        <v>0.70809999999999995</v>
      </c>
      <c r="K1602" s="18">
        <f>G1602*结论【关键目标】!C$27*0.7735*0.001</f>
        <v>5.4114060000000004</v>
      </c>
      <c r="L1602" s="5">
        <v>0</v>
      </c>
      <c r="M1602" s="5">
        <f>ABS(IF(L1602&lt;=0,L1602/耗电量关键数据!$B$6/1000,L1602/耗电量关键数据!$B$5/1000))</f>
        <v>0</v>
      </c>
      <c r="N1602" s="5">
        <f>电气设备逐时使用率计算!H1578</f>
        <v>22.208055000000002</v>
      </c>
      <c r="O1602" s="5">
        <f>灯光逐时使用率计算!H1578</f>
        <v>11.844296</v>
      </c>
      <c r="P1602" s="19">
        <f t="shared" ref="P1602:P1665" si="227">M1602+N1602+O1602</f>
        <v>34.052351000000002</v>
      </c>
      <c r="Q1602" s="19">
        <f t="shared" si="222"/>
        <v>0</v>
      </c>
      <c r="R1602" s="20">
        <f t="shared" ref="R1602:R1665" si="228">K1602-Q1602</f>
        <v>5.4114060000000004</v>
      </c>
      <c r="S1602" s="20">
        <f t="shared" si="223"/>
        <v>0</v>
      </c>
      <c r="T1602" s="20">
        <f>IF((T1601+R1602)&lt;0,0,IF((T1601+R1602)&gt;结论【关键目标】!C$28,结论【关键目标】!C$28,T1601+R1602))</f>
        <v>22</v>
      </c>
      <c r="U1602" s="19">
        <f>IF((T1601+R1602)&lt;结论【关键目标】!$C$28,0,(发电量计算【计算逻辑页】!R1602+发电量计算【计算逻辑页】!T1601-结论【关键目标】!$C$28))</f>
        <v>5.4114059999999995</v>
      </c>
      <c r="V1602" s="5">
        <f t="shared" ref="V1602:V1665" si="229">IF(J1602&gt;0.35,U1602*0.35,0)</f>
        <v>1.8939920999999997</v>
      </c>
      <c r="W1602" s="5">
        <f t="shared" ref="W1602:W1665" si="230">IF(P1602&gt;K1602,K1602*J1602,P1602*J1602)</f>
        <v>3.8318165886000002</v>
      </c>
      <c r="X1602" s="5">
        <f t="shared" si="224"/>
        <v>0</v>
      </c>
    </row>
    <row r="1603" spans="1:24" x14ac:dyDescent="0.15">
      <c r="A1603" s="7">
        <v>1602</v>
      </c>
      <c r="B1603" s="7">
        <v>3</v>
      </c>
      <c r="C1603" s="7">
        <v>8</v>
      </c>
      <c r="D1603" s="7">
        <v>18</v>
      </c>
      <c r="E1603" s="7">
        <v>67</v>
      </c>
      <c r="F1603" s="7">
        <v>4.8</v>
      </c>
      <c r="G1603" s="7">
        <v>0</v>
      </c>
      <c r="H1603" s="7">
        <f t="shared" si="225"/>
        <v>3</v>
      </c>
      <c r="I1603" s="16">
        <f t="shared" si="226"/>
        <v>44993</v>
      </c>
      <c r="J1603" s="17">
        <v>0.70809999999999995</v>
      </c>
      <c r="K1603" s="18">
        <f>G1603*结论【关键目标】!C$27*0.7735*0.001</f>
        <v>0</v>
      </c>
      <c r="L1603" s="5">
        <v>-8143.660441</v>
      </c>
      <c r="M1603" s="5">
        <f>ABS(IF(L1603&lt;=0,L1603/耗电量关键数据!$B$6/1000,L1603/耗电量关键数据!$B$5/1000))</f>
        <v>3.2574641763999996</v>
      </c>
      <c r="N1603" s="5">
        <f>电气设备逐时使用率计算!H1579</f>
        <v>7.0130699999999999</v>
      </c>
      <c r="O1603" s="5">
        <f>灯光逐时使用率计算!H1579</f>
        <v>3.7403040000000001</v>
      </c>
      <c r="P1603" s="19">
        <f t="shared" si="227"/>
        <v>14.0108381764</v>
      </c>
      <c r="Q1603" s="19">
        <f t="shared" ref="Q1603:Q1666" si="231">IF(J1603&gt;0.8,P1603,0)</f>
        <v>0</v>
      </c>
      <c r="R1603" s="20">
        <f t="shared" si="228"/>
        <v>0</v>
      </c>
      <c r="S1603" s="20">
        <f t="shared" ref="S1603:S1666" si="232">IF(R1603&lt;0,ABS(R1603),0)</f>
        <v>0</v>
      </c>
      <c r="T1603" s="20">
        <f>IF((T1602+R1603)&lt;0,0,IF((T1602+R1603)&gt;结论【关键目标】!C$28,结论【关键目标】!C$28,T1602+R1603))</f>
        <v>22</v>
      </c>
      <c r="U1603" s="19">
        <f>IF((T1602+R1603)&lt;结论【关键目标】!$C$28,0,(发电量计算【计算逻辑页】!R1603+发电量计算【计算逻辑页】!T1602-结论【关键目标】!$C$28))</f>
        <v>0</v>
      </c>
      <c r="V1603" s="5">
        <f t="shared" si="229"/>
        <v>0</v>
      </c>
      <c r="W1603" s="5">
        <f t="shared" si="230"/>
        <v>0</v>
      </c>
      <c r="X1603" s="5">
        <f t="shared" si="224"/>
        <v>0</v>
      </c>
    </row>
    <row r="1604" spans="1:24" x14ac:dyDescent="0.15">
      <c r="A1604" s="7">
        <v>1603</v>
      </c>
      <c r="B1604" s="7">
        <v>3</v>
      </c>
      <c r="C1604" s="7">
        <v>8</v>
      </c>
      <c r="D1604" s="7">
        <v>19</v>
      </c>
      <c r="E1604" s="7">
        <v>67</v>
      </c>
      <c r="F1604" s="7">
        <v>4</v>
      </c>
      <c r="G1604" s="7">
        <v>0</v>
      </c>
      <c r="H1604" s="7">
        <f t="shared" si="225"/>
        <v>3</v>
      </c>
      <c r="I1604" s="16">
        <f t="shared" si="226"/>
        <v>44993</v>
      </c>
      <c r="J1604" s="17">
        <v>1.2267999999999999</v>
      </c>
      <c r="K1604" s="18">
        <f>G1604*结论【关键目标】!C$27*0.7735*0.001</f>
        <v>0</v>
      </c>
      <c r="L1604" s="5">
        <v>-984.43869689999997</v>
      </c>
      <c r="M1604" s="5">
        <f>ABS(IF(L1604&lt;=0,L1604/耗电量关键数据!$B$6/1000,L1604/耗电量关键数据!$B$5/1000))</f>
        <v>0.39377547876000002</v>
      </c>
      <c r="N1604" s="5">
        <f>电气设备逐时使用率计算!H1580</f>
        <v>7.0130699999999999</v>
      </c>
      <c r="O1604" s="5">
        <f>灯光逐时使用率计算!H1580</f>
        <v>3.7403040000000001</v>
      </c>
      <c r="P1604" s="19">
        <f t="shared" si="227"/>
        <v>11.147149478759999</v>
      </c>
      <c r="Q1604" s="19">
        <f t="shared" si="231"/>
        <v>11.147149478759999</v>
      </c>
      <c r="R1604" s="20">
        <f t="shared" si="228"/>
        <v>-11.147149478759999</v>
      </c>
      <c r="S1604" s="20">
        <f t="shared" si="232"/>
        <v>11.147149478759999</v>
      </c>
      <c r="T1604" s="20">
        <f>IF((T1603+R1604)&lt;0,0,IF((T1603+R1604)&gt;结论【关键目标】!C$28,结论【关键目标】!C$28,T1603+R1604))</f>
        <v>10.852850521240001</v>
      </c>
      <c r="U1604" s="19">
        <f>IF((T1603+R1604)&lt;结论【关键目标】!$C$28,0,(发电量计算【计算逻辑页】!R1604+发电量计算【计算逻辑页】!T1603-结论【关键目标】!$C$28))</f>
        <v>0</v>
      </c>
      <c r="V1604" s="5">
        <f t="shared" si="229"/>
        <v>0</v>
      </c>
      <c r="W1604" s="5">
        <f t="shared" si="230"/>
        <v>0</v>
      </c>
      <c r="X1604" s="5">
        <f t="shared" ref="X1604:X1667" si="233">(J1604-0.35)*IF(T1604&gt;S1604,S1604,T1604)</f>
        <v>9.5157793370232309</v>
      </c>
    </row>
    <row r="1605" spans="1:24" x14ac:dyDescent="0.15">
      <c r="A1605" s="7">
        <v>1604</v>
      </c>
      <c r="B1605" s="7">
        <v>3</v>
      </c>
      <c r="C1605" s="7">
        <v>8</v>
      </c>
      <c r="D1605" s="7">
        <v>20</v>
      </c>
      <c r="E1605" s="7">
        <v>67</v>
      </c>
      <c r="F1605" s="7">
        <v>2</v>
      </c>
      <c r="G1605" s="7">
        <v>0</v>
      </c>
      <c r="H1605" s="7">
        <f t="shared" si="225"/>
        <v>3</v>
      </c>
      <c r="I1605" s="16">
        <f t="shared" si="226"/>
        <v>44993</v>
      </c>
      <c r="J1605" s="17">
        <v>1.2267999999999999</v>
      </c>
      <c r="K1605" s="18">
        <f>G1605*结论【关键目标】!C$27*0.7735*0.001</f>
        <v>0</v>
      </c>
      <c r="L1605" s="5">
        <v>-11366.81227</v>
      </c>
      <c r="M1605" s="5">
        <f>ABS(IF(L1605&lt;=0,L1605/耗电量关键数据!$B$6/1000,L1605/耗电量关键数据!$B$5/1000))</f>
        <v>4.5467249079999998</v>
      </c>
      <c r="N1605" s="5">
        <f>电气设备逐时使用率计算!H1581</f>
        <v>1.1688450000000001</v>
      </c>
      <c r="O1605" s="5">
        <f>灯光逐时使用率计算!H1581</f>
        <v>0.37403039999999999</v>
      </c>
      <c r="P1605" s="19">
        <f t="shared" si="227"/>
        <v>6.0896003079999996</v>
      </c>
      <c r="Q1605" s="19">
        <f t="shared" si="231"/>
        <v>6.0896003079999996</v>
      </c>
      <c r="R1605" s="20">
        <f t="shared" si="228"/>
        <v>-6.0896003079999996</v>
      </c>
      <c r="S1605" s="20">
        <f t="shared" si="232"/>
        <v>6.0896003079999996</v>
      </c>
      <c r="T1605" s="20">
        <f>IF((T1604+R1605)&lt;0,0,IF((T1604+R1605)&gt;结论【关键目标】!C$28,结论【关键目标】!C$28,T1604+R1605))</f>
        <v>4.763250213240001</v>
      </c>
      <c r="U1605" s="19">
        <f>IF((T1604+R1605)&lt;结论【关键目标】!$C$28,0,(发电量计算【计算逻辑页】!R1605+发电量计算【计算逻辑页】!T1604-结论【关键目标】!$C$28))</f>
        <v>0</v>
      </c>
      <c r="V1605" s="5">
        <f t="shared" si="229"/>
        <v>0</v>
      </c>
      <c r="W1605" s="5">
        <f t="shared" si="230"/>
        <v>0</v>
      </c>
      <c r="X1605" s="5">
        <f t="shared" si="233"/>
        <v>4.1764177869688321</v>
      </c>
    </row>
    <row r="1606" spans="1:24" x14ac:dyDescent="0.15">
      <c r="A1606" s="7">
        <v>1605</v>
      </c>
      <c r="B1606" s="7">
        <v>3</v>
      </c>
      <c r="C1606" s="7">
        <v>8</v>
      </c>
      <c r="D1606" s="7">
        <v>21</v>
      </c>
      <c r="E1606" s="7">
        <v>67</v>
      </c>
      <c r="F1606" s="7">
        <v>1.5</v>
      </c>
      <c r="G1606" s="7">
        <v>0</v>
      </c>
      <c r="H1606" s="7">
        <f t="shared" si="225"/>
        <v>3</v>
      </c>
      <c r="I1606" s="16">
        <f t="shared" si="226"/>
        <v>44993</v>
      </c>
      <c r="J1606" s="17">
        <v>1.2267999999999999</v>
      </c>
      <c r="K1606" s="18">
        <f>G1606*结论【关键目标】!C$27*0.7735*0.001</f>
        <v>0</v>
      </c>
      <c r="L1606" s="5">
        <v>-15623.594660000001</v>
      </c>
      <c r="M1606" s="5">
        <f>ABS(IF(L1606&lt;=0,L1606/耗电量关键数据!$B$6/1000,L1606/耗电量关键数据!$B$5/1000))</f>
        <v>6.2494378640000008</v>
      </c>
      <c r="N1606" s="5">
        <f>电气设备逐时使用率计算!H1582</f>
        <v>1.1688450000000001</v>
      </c>
      <c r="O1606" s="5">
        <f>灯光逐时使用率计算!H1582</f>
        <v>0.37403039999999999</v>
      </c>
      <c r="P1606" s="19">
        <f t="shared" si="227"/>
        <v>7.7923132640000006</v>
      </c>
      <c r="Q1606" s="19">
        <f t="shared" si="231"/>
        <v>7.7923132640000006</v>
      </c>
      <c r="R1606" s="20">
        <f t="shared" si="228"/>
        <v>-7.7923132640000006</v>
      </c>
      <c r="S1606" s="20">
        <f t="shared" si="232"/>
        <v>7.7923132640000006</v>
      </c>
      <c r="T1606" s="20">
        <f>IF((T1605+R1606)&lt;0,0,IF((T1605+R1606)&gt;结论【关键目标】!C$28,结论【关键目标】!C$28,T1605+R1606))</f>
        <v>0</v>
      </c>
      <c r="U1606" s="19">
        <f>IF((T1605+R1606)&lt;结论【关键目标】!$C$28,0,(发电量计算【计算逻辑页】!R1606+发电量计算【计算逻辑页】!T1605-结论【关键目标】!$C$28))</f>
        <v>0</v>
      </c>
      <c r="V1606" s="5">
        <f t="shared" si="229"/>
        <v>0</v>
      </c>
      <c r="W1606" s="5">
        <f t="shared" si="230"/>
        <v>0</v>
      </c>
      <c r="X1606" s="5">
        <f t="shared" si="233"/>
        <v>0</v>
      </c>
    </row>
    <row r="1607" spans="1:24" x14ac:dyDescent="0.15">
      <c r="A1607" s="7">
        <v>1606</v>
      </c>
      <c r="B1607" s="7">
        <v>3</v>
      </c>
      <c r="C1607" s="7">
        <v>8</v>
      </c>
      <c r="D1607" s="7">
        <v>22</v>
      </c>
      <c r="E1607" s="7">
        <v>67</v>
      </c>
      <c r="F1607" s="7">
        <v>1</v>
      </c>
      <c r="G1607" s="7">
        <v>0</v>
      </c>
      <c r="H1607" s="7">
        <f t="shared" si="225"/>
        <v>3</v>
      </c>
      <c r="I1607" s="16">
        <f t="shared" si="226"/>
        <v>44993</v>
      </c>
      <c r="J1607" s="17">
        <v>0.70809999999999995</v>
      </c>
      <c r="K1607" s="18">
        <f>G1607*结论【关键目标】!C$27*0.7735*0.001</f>
        <v>0</v>
      </c>
      <c r="L1607" s="5">
        <v>-18104.497179999998</v>
      </c>
      <c r="M1607" s="5">
        <f>ABS(IF(L1607&lt;=0,L1607/耗电量关键数据!$B$6/1000,L1607/耗电量关键数据!$B$5/1000))</f>
        <v>7.2417988719999995</v>
      </c>
      <c r="N1607" s="5">
        <f>电气设备逐时使用率计算!H1583</f>
        <v>1.1688450000000001</v>
      </c>
      <c r="O1607" s="5">
        <f>灯光逐时使用率计算!H1583</f>
        <v>0.37403039999999999</v>
      </c>
      <c r="P1607" s="19">
        <f t="shared" si="227"/>
        <v>8.7846742720000002</v>
      </c>
      <c r="Q1607" s="19">
        <f t="shared" si="231"/>
        <v>0</v>
      </c>
      <c r="R1607" s="20">
        <f t="shared" si="228"/>
        <v>0</v>
      </c>
      <c r="S1607" s="20">
        <f t="shared" si="232"/>
        <v>0</v>
      </c>
      <c r="T1607" s="20">
        <f>IF((T1606+R1607)&lt;0,0,IF((T1606+R1607)&gt;结论【关键目标】!C$28,结论【关键目标】!C$28,T1606+R1607))</f>
        <v>0</v>
      </c>
      <c r="U1607" s="19">
        <f>IF((T1606+R1607)&lt;结论【关键目标】!$C$28,0,(发电量计算【计算逻辑页】!R1607+发电量计算【计算逻辑页】!T1606-结论【关键目标】!$C$28))</f>
        <v>0</v>
      </c>
      <c r="V1607" s="5">
        <f t="shared" si="229"/>
        <v>0</v>
      </c>
      <c r="W1607" s="5">
        <f t="shared" si="230"/>
        <v>0</v>
      </c>
      <c r="X1607" s="5">
        <f t="shared" si="233"/>
        <v>0</v>
      </c>
    </row>
    <row r="1608" spans="1:24" x14ac:dyDescent="0.15">
      <c r="A1608" s="7">
        <v>1607</v>
      </c>
      <c r="B1608" s="7">
        <v>3</v>
      </c>
      <c r="C1608" s="7">
        <v>8</v>
      </c>
      <c r="D1608" s="7">
        <v>23</v>
      </c>
      <c r="E1608" s="7">
        <v>67</v>
      </c>
      <c r="F1608" s="7">
        <v>0</v>
      </c>
      <c r="G1608" s="7">
        <v>0</v>
      </c>
      <c r="H1608" s="7">
        <f t="shared" si="225"/>
        <v>3</v>
      </c>
      <c r="I1608" s="16">
        <f t="shared" si="226"/>
        <v>44993</v>
      </c>
      <c r="J1608" s="17">
        <v>0.70809999999999995</v>
      </c>
      <c r="K1608" s="18">
        <f>G1608*结论【关键目标】!C$27*0.7735*0.001</f>
        <v>0</v>
      </c>
      <c r="L1608" s="5">
        <v>-20381.05963</v>
      </c>
      <c r="M1608" s="5">
        <f>ABS(IF(L1608&lt;=0,L1608/耗电量关键数据!$B$6/1000,L1608/耗电量关键数据!$B$5/1000))</f>
        <v>8.1524238520000001</v>
      </c>
      <c r="N1608" s="5">
        <f>电气设备逐时使用率计算!H1584</f>
        <v>1.1688450000000001</v>
      </c>
      <c r="O1608" s="5">
        <f>灯光逐时使用率计算!H1584</f>
        <v>0.37403039999999999</v>
      </c>
      <c r="P1608" s="19">
        <f t="shared" si="227"/>
        <v>9.6952992519999999</v>
      </c>
      <c r="Q1608" s="19">
        <f t="shared" si="231"/>
        <v>0</v>
      </c>
      <c r="R1608" s="20">
        <f t="shared" si="228"/>
        <v>0</v>
      </c>
      <c r="S1608" s="20">
        <f t="shared" si="232"/>
        <v>0</v>
      </c>
      <c r="T1608" s="20">
        <f>IF((T1607+R1608)&lt;0,0,IF((T1607+R1608)&gt;结论【关键目标】!C$28,结论【关键目标】!C$28,T1607+R1608))</f>
        <v>0</v>
      </c>
      <c r="U1608" s="19">
        <f>IF((T1607+R1608)&lt;结论【关键目标】!$C$28,0,(发电量计算【计算逻辑页】!R1608+发电量计算【计算逻辑页】!T1607-结论【关键目标】!$C$28))</f>
        <v>0</v>
      </c>
      <c r="V1608" s="5">
        <f t="shared" si="229"/>
        <v>0</v>
      </c>
      <c r="W1608" s="5">
        <f t="shared" si="230"/>
        <v>0</v>
      </c>
      <c r="X1608" s="5">
        <f t="shared" si="233"/>
        <v>0</v>
      </c>
    </row>
    <row r="1609" spans="1:24" s="3" customFormat="1" x14ac:dyDescent="0.15">
      <c r="A1609" s="7">
        <v>1608</v>
      </c>
      <c r="B1609" s="7">
        <v>3</v>
      </c>
      <c r="C1609" s="7">
        <v>8</v>
      </c>
      <c r="D1609" s="7">
        <v>24</v>
      </c>
      <c r="E1609" s="7">
        <v>67</v>
      </c>
      <c r="F1609" s="7">
        <v>-0.8</v>
      </c>
      <c r="G1609" s="7">
        <v>0</v>
      </c>
      <c r="H1609" s="7">
        <f t="shared" si="225"/>
        <v>3</v>
      </c>
      <c r="I1609" s="16">
        <f t="shared" si="226"/>
        <v>44993</v>
      </c>
      <c r="J1609" s="17">
        <v>0.2407</v>
      </c>
      <c r="K1609" s="18">
        <f>G1609*结论【关键目标】!C$27*0.7735*0.001</f>
        <v>0</v>
      </c>
      <c r="L1609" s="22">
        <v>-22753.698199999999</v>
      </c>
      <c r="M1609" s="22">
        <f>ABS(IF(L1609&lt;=0,L1609/耗电量关键数据!$B$6/1000,L1609/耗电量关键数据!$B$5/1000))</f>
        <v>9.1014792799999995</v>
      </c>
      <c r="N1609" s="22">
        <f>电气设备逐时使用率计算!H1585</f>
        <v>1.1688450000000001</v>
      </c>
      <c r="O1609" s="22">
        <f>灯光逐时使用率计算!H1585</f>
        <v>0.37403039999999999</v>
      </c>
      <c r="P1609" s="23">
        <f t="shared" si="227"/>
        <v>10.644354680000001</v>
      </c>
      <c r="Q1609" s="19">
        <f t="shared" si="231"/>
        <v>0</v>
      </c>
      <c r="R1609" s="20">
        <f t="shared" si="228"/>
        <v>0</v>
      </c>
      <c r="S1609" s="20">
        <f t="shared" si="232"/>
        <v>0</v>
      </c>
      <c r="T1609" s="20">
        <f>IF((T1608+R1609)&lt;0,0,IF((T1608+R1609)&gt;结论【关键目标】!C$28,结论【关键目标】!C$28,T1608+R1609))</f>
        <v>0</v>
      </c>
      <c r="U1609" s="19">
        <f>IF((T1608+R1609)&lt;结论【关键目标】!$C$28,0,(发电量计算【计算逻辑页】!R1609+发电量计算【计算逻辑页】!T1608-结论【关键目标】!$C$28))</f>
        <v>0</v>
      </c>
      <c r="V1609" s="5">
        <f t="shared" si="229"/>
        <v>0</v>
      </c>
      <c r="W1609" s="5">
        <f t="shared" si="230"/>
        <v>0</v>
      </c>
      <c r="X1609" s="5">
        <f t="shared" si="233"/>
        <v>0</v>
      </c>
    </row>
    <row r="1610" spans="1:24" x14ac:dyDescent="0.15">
      <c r="A1610" s="7">
        <v>1609</v>
      </c>
      <c r="B1610" s="7">
        <v>3</v>
      </c>
      <c r="C1610" s="7">
        <v>9</v>
      </c>
      <c r="D1610" s="7">
        <v>1</v>
      </c>
      <c r="E1610" s="7">
        <v>68</v>
      </c>
      <c r="F1610" s="7">
        <v>-1</v>
      </c>
      <c r="G1610" s="7">
        <v>0</v>
      </c>
      <c r="H1610" s="7">
        <f t="shared" si="225"/>
        <v>4</v>
      </c>
      <c r="I1610" s="16">
        <f t="shared" si="226"/>
        <v>44994</v>
      </c>
      <c r="J1610" s="17">
        <v>0.2407</v>
      </c>
      <c r="K1610" s="18">
        <f>G1610*结论【关键目标】!C$27*0.7735*0.001</f>
        <v>0</v>
      </c>
      <c r="L1610" s="5">
        <v>-28113.855019999999</v>
      </c>
      <c r="M1610" s="5">
        <f>ABS(IF(L1610&lt;=0,L1610/耗电量关键数据!$B$6/1000,L1610/耗电量关键数据!$B$5/1000))</f>
        <v>11.245542008000001</v>
      </c>
      <c r="N1610" s="5">
        <f>电气设备逐时使用率计算!H1586</f>
        <v>1.1688450000000001</v>
      </c>
      <c r="O1610" s="5">
        <f>灯光逐时使用率计算!H1586</f>
        <v>0.37403039999999999</v>
      </c>
      <c r="P1610" s="19">
        <f t="shared" si="227"/>
        <v>12.788417408000003</v>
      </c>
      <c r="Q1610" s="19">
        <f t="shared" si="231"/>
        <v>0</v>
      </c>
      <c r="R1610" s="20">
        <f t="shared" si="228"/>
        <v>0</v>
      </c>
      <c r="S1610" s="20">
        <f t="shared" si="232"/>
        <v>0</v>
      </c>
      <c r="T1610" s="20">
        <f>IF((T1609+R1610)&lt;0,0,IF((T1609+R1610)&gt;结论【关键目标】!C$28,结论【关键目标】!C$28,T1609+R1610))</f>
        <v>0</v>
      </c>
      <c r="U1610" s="19">
        <f>IF((T1609+R1610)&lt;结论【关键目标】!$C$28,0,(发电量计算【计算逻辑页】!R1610+发电量计算【计算逻辑页】!T1609-结论【关键目标】!$C$28))</f>
        <v>0</v>
      </c>
      <c r="V1610" s="5">
        <f t="shared" si="229"/>
        <v>0</v>
      </c>
      <c r="W1610" s="5">
        <f t="shared" si="230"/>
        <v>0</v>
      </c>
      <c r="X1610" s="5">
        <f t="shared" si="233"/>
        <v>0</v>
      </c>
    </row>
    <row r="1611" spans="1:24" x14ac:dyDescent="0.15">
      <c r="A1611" s="7">
        <v>1610</v>
      </c>
      <c r="B1611" s="7">
        <v>3</v>
      </c>
      <c r="C1611" s="7">
        <v>9</v>
      </c>
      <c r="D1611" s="7">
        <v>2</v>
      </c>
      <c r="E1611" s="7">
        <v>68</v>
      </c>
      <c r="F1611" s="7">
        <v>-1.6</v>
      </c>
      <c r="G1611" s="7">
        <v>0</v>
      </c>
      <c r="H1611" s="7">
        <f t="shared" si="225"/>
        <v>4</v>
      </c>
      <c r="I1611" s="16">
        <f t="shared" si="226"/>
        <v>44994</v>
      </c>
      <c r="J1611" s="17">
        <v>0.2407</v>
      </c>
      <c r="K1611" s="18">
        <f>G1611*结论【关键目标】!C$27*0.7735*0.001</f>
        <v>0</v>
      </c>
      <c r="L1611" s="5">
        <v>-29421.476190000001</v>
      </c>
      <c r="M1611" s="5">
        <f>ABS(IF(L1611&lt;=0,L1611/耗电量关键数据!$B$6/1000,L1611/耗电量关键数据!$B$5/1000))</f>
        <v>11.768590476000002</v>
      </c>
      <c r="N1611" s="5">
        <f>电气设备逐时使用率计算!H1587</f>
        <v>1.1688450000000001</v>
      </c>
      <c r="O1611" s="5">
        <f>灯光逐时使用率计算!H1587</f>
        <v>0.37403039999999999</v>
      </c>
      <c r="P1611" s="19">
        <f t="shared" si="227"/>
        <v>13.311465876000002</v>
      </c>
      <c r="Q1611" s="19">
        <f t="shared" si="231"/>
        <v>0</v>
      </c>
      <c r="R1611" s="20">
        <f t="shared" si="228"/>
        <v>0</v>
      </c>
      <c r="S1611" s="20">
        <f t="shared" si="232"/>
        <v>0</v>
      </c>
      <c r="T1611" s="20">
        <f>IF((T1610+R1611)&lt;0,0,IF((T1610+R1611)&gt;结论【关键目标】!C$28,结论【关键目标】!C$28,T1610+R1611))</f>
        <v>0</v>
      </c>
      <c r="U1611" s="19">
        <f>IF((T1610+R1611)&lt;结论【关键目标】!$C$28,0,(发电量计算【计算逻辑页】!R1611+发电量计算【计算逻辑页】!T1610-结论【关键目标】!$C$28))</f>
        <v>0</v>
      </c>
      <c r="V1611" s="5">
        <f t="shared" si="229"/>
        <v>0</v>
      </c>
      <c r="W1611" s="5">
        <f t="shared" si="230"/>
        <v>0</v>
      </c>
      <c r="X1611" s="5">
        <f t="shared" si="233"/>
        <v>0</v>
      </c>
    </row>
    <row r="1612" spans="1:24" x14ac:dyDescent="0.15">
      <c r="A1612" s="7">
        <v>1611</v>
      </c>
      <c r="B1612" s="7">
        <v>3</v>
      </c>
      <c r="C1612" s="7">
        <v>9</v>
      </c>
      <c r="D1612" s="7">
        <v>3</v>
      </c>
      <c r="E1612" s="7">
        <v>68</v>
      </c>
      <c r="F1612" s="7">
        <v>-2.1</v>
      </c>
      <c r="G1612" s="7">
        <v>0</v>
      </c>
      <c r="H1612" s="7">
        <f t="shared" si="225"/>
        <v>4</v>
      </c>
      <c r="I1612" s="16">
        <f t="shared" si="226"/>
        <v>44994</v>
      </c>
      <c r="J1612" s="17">
        <v>0.2407</v>
      </c>
      <c r="K1612" s="18">
        <f>G1612*结论【关键目标】!C$27*0.7735*0.001</f>
        <v>0</v>
      </c>
      <c r="L1612" s="5">
        <v>-30947.034210000002</v>
      </c>
      <c r="M1612" s="5">
        <f>ABS(IF(L1612&lt;=0,L1612/耗电量关键数据!$B$6/1000,L1612/耗电量关键数据!$B$5/1000))</f>
        <v>12.378813684000001</v>
      </c>
      <c r="N1612" s="5">
        <f>电气设备逐时使用率计算!H1588</f>
        <v>1.1688450000000001</v>
      </c>
      <c r="O1612" s="5">
        <f>灯光逐时使用率计算!H1588</f>
        <v>0.37403039999999999</v>
      </c>
      <c r="P1612" s="19">
        <f t="shared" si="227"/>
        <v>13.921689084000002</v>
      </c>
      <c r="Q1612" s="19">
        <f t="shared" si="231"/>
        <v>0</v>
      </c>
      <c r="R1612" s="20">
        <f t="shared" si="228"/>
        <v>0</v>
      </c>
      <c r="S1612" s="20">
        <f t="shared" si="232"/>
        <v>0</v>
      </c>
      <c r="T1612" s="20">
        <f>IF((T1611+R1612)&lt;0,0,IF((T1611+R1612)&gt;结论【关键目标】!C$28,结论【关键目标】!C$28,T1611+R1612))</f>
        <v>0</v>
      </c>
      <c r="U1612" s="19">
        <f>IF((T1611+R1612)&lt;结论【关键目标】!$C$28,0,(发电量计算【计算逻辑页】!R1612+发电量计算【计算逻辑页】!T1611-结论【关键目标】!$C$28))</f>
        <v>0</v>
      </c>
      <c r="V1612" s="5">
        <f t="shared" si="229"/>
        <v>0</v>
      </c>
      <c r="W1612" s="5">
        <f t="shared" si="230"/>
        <v>0</v>
      </c>
      <c r="X1612" s="5">
        <f t="shared" si="233"/>
        <v>0</v>
      </c>
    </row>
    <row r="1613" spans="1:24" x14ac:dyDescent="0.15">
      <c r="A1613" s="7">
        <v>1612</v>
      </c>
      <c r="B1613" s="7">
        <v>3</v>
      </c>
      <c r="C1613" s="7">
        <v>9</v>
      </c>
      <c r="D1613" s="7">
        <v>4</v>
      </c>
      <c r="E1613" s="7">
        <v>68</v>
      </c>
      <c r="F1613" s="7">
        <v>-2.5</v>
      </c>
      <c r="G1613" s="7">
        <v>0</v>
      </c>
      <c r="H1613" s="7">
        <f t="shared" si="225"/>
        <v>4</v>
      </c>
      <c r="I1613" s="16">
        <f t="shared" si="226"/>
        <v>44994</v>
      </c>
      <c r="J1613" s="17">
        <v>0.2407</v>
      </c>
      <c r="K1613" s="18">
        <f>G1613*结论【关键目标】!C$27*0.7735*0.001</f>
        <v>0</v>
      </c>
      <c r="L1613" s="5">
        <v>-32036.718509999999</v>
      </c>
      <c r="M1613" s="5">
        <f>ABS(IF(L1613&lt;=0,L1613/耗电量关键数据!$B$6/1000,L1613/耗电量关键数据!$B$5/1000))</f>
        <v>12.814687404000001</v>
      </c>
      <c r="N1613" s="5">
        <f>电气设备逐时使用率计算!H1589</f>
        <v>1.1688450000000001</v>
      </c>
      <c r="O1613" s="5">
        <f>灯光逐时使用率计算!H1589</f>
        <v>0.37403039999999999</v>
      </c>
      <c r="P1613" s="19">
        <f t="shared" si="227"/>
        <v>14.357562804000002</v>
      </c>
      <c r="Q1613" s="19">
        <f t="shared" si="231"/>
        <v>0</v>
      </c>
      <c r="R1613" s="20">
        <f t="shared" si="228"/>
        <v>0</v>
      </c>
      <c r="S1613" s="20">
        <f t="shared" si="232"/>
        <v>0</v>
      </c>
      <c r="T1613" s="20">
        <f>IF((T1612+R1613)&lt;0,0,IF((T1612+R1613)&gt;结论【关键目标】!C$28,结论【关键目标】!C$28,T1612+R1613))</f>
        <v>0</v>
      </c>
      <c r="U1613" s="19">
        <f>IF((T1612+R1613)&lt;结论【关键目标】!$C$28,0,(发电量计算【计算逻辑页】!R1613+发电量计算【计算逻辑页】!T1612-结论【关键目标】!$C$28))</f>
        <v>0</v>
      </c>
      <c r="V1613" s="5">
        <f t="shared" si="229"/>
        <v>0</v>
      </c>
      <c r="W1613" s="5">
        <f t="shared" si="230"/>
        <v>0</v>
      </c>
      <c r="X1613" s="5">
        <f t="shared" si="233"/>
        <v>0</v>
      </c>
    </row>
    <row r="1614" spans="1:24" x14ac:dyDescent="0.15">
      <c r="A1614" s="7">
        <v>1613</v>
      </c>
      <c r="B1614" s="7">
        <v>3</v>
      </c>
      <c r="C1614" s="7">
        <v>9</v>
      </c>
      <c r="D1614" s="7">
        <v>5</v>
      </c>
      <c r="E1614" s="7">
        <v>68</v>
      </c>
      <c r="F1614" s="7">
        <v>-3</v>
      </c>
      <c r="G1614" s="7">
        <v>0</v>
      </c>
      <c r="H1614" s="7">
        <f t="shared" si="225"/>
        <v>4</v>
      </c>
      <c r="I1614" s="16">
        <f t="shared" si="226"/>
        <v>44994</v>
      </c>
      <c r="J1614" s="17">
        <v>0.2407</v>
      </c>
      <c r="K1614" s="18">
        <f>G1614*结论【关键目标】!C$27*0.7735*0.001</f>
        <v>0</v>
      </c>
      <c r="L1614" s="5">
        <v>-32690.5291</v>
      </c>
      <c r="M1614" s="5">
        <f>ABS(IF(L1614&lt;=0,L1614/耗电量关键数据!$B$6/1000,L1614/耗电量关键数据!$B$5/1000))</f>
        <v>13.07621164</v>
      </c>
      <c r="N1614" s="5">
        <f>电气设备逐时使用率计算!H1590</f>
        <v>1.1688450000000001</v>
      </c>
      <c r="O1614" s="5">
        <f>灯光逐时使用率计算!H1590</f>
        <v>0.37403039999999999</v>
      </c>
      <c r="P1614" s="19">
        <f t="shared" si="227"/>
        <v>14.619087040000002</v>
      </c>
      <c r="Q1614" s="19">
        <f t="shared" si="231"/>
        <v>0</v>
      </c>
      <c r="R1614" s="20">
        <f t="shared" si="228"/>
        <v>0</v>
      </c>
      <c r="S1614" s="20">
        <f t="shared" si="232"/>
        <v>0</v>
      </c>
      <c r="T1614" s="20">
        <f>IF((T1613+R1614)&lt;0,0,IF((T1613+R1614)&gt;结论【关键目标】!C$28,结论【关键目标】!C$28,T1613+R1614))</f>
        <v>0</v>
      </c>
      <c r="U1614" s="19">
        <f>IF((T1613+R1614)&lt;结论【关键目标】!$C$28,0,(发电量计算【计算逻辑页】!R1614+发电量计算【计算逻辑页】!T1613-结论【关键目标】!$C$28))</f>
        <v>0</v>
      </c>
      <c r="V1614" s="5">
        <f t="shared" si="229"/>
        <v>0</v>
      </c>
      <c r="W1614" s="5">
        <f t="shared" si="230"/>
        <v>0</v>
      </c>
      <c r="X1614" s="5">
        <f t="shared" si="233"/>
        <v>0</v>
      </c>
    </row>
    <row r="1615" spans="1:24" x14ac:dyDescent="0.15">
      <c r="A1615" s="7">
        <v>1614</v>
      </c>
      <c r="B1615" s="7">
        <v>3</v>
      </c>
      <c r="C1615" s="7">
        <v>9</v>
      </c>
      <c r="D1615" s="7">
        <v>6</v>
      </c>
      <c r="E1615" s="7">
        <v>68</v>
      </c>
      <c r="F1615" s="7">
        <v>-3.4</v>
      </c>
      <c r="G1615" s="7">
        <v>0</v>
      </c>
      <c r="H1615" s="7">
        <f t="shared" si="225"/>
        <v>4</v>
      </c>
      <c r="I1615" s="16">
        <f t="shared" si="226"/>
        <v>44994</v>
      </c>
      <c r="J1615" s="17">
        <v>0.2407</v>
      </c>
      <c r="K1615" s="18">
        <f>G1615*结论【关键目标】!C$27*0.7735*0.001</f>
        <v>0</v>
      </c>
      <c r="L1615" s="5">
        <v>-30055.693190000002</v>
      </c>
      <c r="M1615" s="5">
        <f>ABS(IF(L1615&lt;=0,L1615/耗电量关键数据!$B$6/1000,L1615/耗电量关键数据!$B$5/1000))</f>
        <v>12.022277276000001</v>
      </c>
      <c r="N1615" s="5">
        <f>电气设备逐时使用率计算!H1591</f>
        <v>1.1688450000000001</v>
      </c>
      <c r="O1615" s="5">
        <f>灯光逐时使用率计算!H1591</f>
        <v>0.37403039999999999</v>
      </c>
      <c r="P1615" s="19">
        <f t="shared" si="227"/>
        <v>13.565152676000002</v>
      </c>
      <c r="Q1615" s="19">
        <f t="shared" si="231"/>
        <v>0</v>
      </c>
      <c r="R1615" s="20">
        <f t="shared" si="228"/>
        <v>0</v>
      </c>
      <c r="S1615" s="20">
        <f t="shared" si="232"/>
        <v>0</v>
      </c>
      <c r="T1615" s="20">
        <f>IF((T1614+R1615)&lt;0,0,IF((T1614+R1615)&gt;结论【关键目标】!C$28,结论【关键目标】!C$28,T1614+R1615))</f>
        <v>0</v>
      </c>
      <c r="U1615" s="19">
        <f>IF((T1614+R1615)&lt;结论【关键目标】!$C$28,0,(发电量计算【计算逻辑页】!R1615+发电量计算【计算逻辑页】!T1614-结论【关键目标】!$C$28))</f>
        <v>0</v>
      </c>
      <c r="V1615" s="5">
        <f t="shared" si="229"/>
        <v>0</v>
      </c>
      <c r="W1615" s="5">
        <f t="shared" si="230"/>
        <v>0</v>
      </c>
      <c r="X1615" s="5">
        <f t="shared" si="233"/>
        <v>0</v>
      </c>
    </row>
    <row r="1616" spans="1:24" x14ac:dyDescent="0.15">
      <c r="A1616" s="7">
        <v>1615</v>
      </c>
      <c r="B1616" s="7">
        <v>3</v>
      </c>
      <c r="C1616" s="7">
        <v>9</v>
      </c>
      <c r="D1616" s="7">
        <v>7</v>
      </c>
      <c r="E1616" s="7">
        <v>68</v>
      </c>
      <c r="F1616" s="7">
        <v>-4</v>
      </c>
      <c r="G1616" s="7">
        <v>111</v>
      </c>
      <c r="H1616" s="7">
        <f t="shared" si="225"/>
        <v>4</v>
      </c>
      <c r="I1616" s="16">
        <f t="shared" si="226"/>
        <v>44994</v>
      </c>
      <c r="J1616" s="17">
        <v>0.2407</v>
      </c>
      <c r="K1616" s="18">
        <f>G1616*结论【关键目标】!C$27*0.7735*0.001</f>
        <v>10.30302</v>
      </c>
      <c r="L1616" s="5">
        <v>-26132.637559999999</v>
      </c>
      <c r="M1616" s="5">
        <f>ABS(IF(L1616&lt;=0,L1616/耗电量关键数据!$B$6/1000,L1616/耗电量关键数据!$B$5/1000))</f>
        <v>10.453055023999999</v>
      </c>
      <c r="N1616" s="5">
        <f>电气设备逐时使用率计算!H1592</f>
        <v>2.3376900000000003</v>
      </c>
      <c r="O1616" s="5">
        <f>灯光逐时使用率计算!H1592</f>
        <v>1.2467680000000001</v>
      </c>
      <c r="P1616" s="19">
        <f t="shared" si="227"/>
        <v>14.037513023999999</v>
      </c>
      <c r="Q1616" s="19">
        <f t="shared" si="231"/>
        <v>0</v>
      </c>
      <c r="R1616" s="20">
        <f t="shared" si="228"/>
        <v>10.30302</v>
      </c>
      <c r="S1616" s="20">
        <f t="shared" si="232"/>
        <v>0</v>
      </c>
      <c r="T1616" s="20">
        <f>IF((T1615+R1616)&lt;0,0,IF((T1615+R1616)&gt;结论【关键目标】!C$28,结论【关键目标】!C$28,T1615+R1616))</f>
        <v>10.30302</v>
      </c>
      <c r="U1616" s="19">
        <f>IF((T1615+R1616)&lt;结论【关键目标】!$C$28,0,(发电量计算【计算逻辑页】!R1616+发电量计算【计算逻辑页】!T1615-结论【关键目标】!$C$28))</f>
        <v>0</v>
      </c>
      <c r="V1616" s="5">
        <f t="shared" si="229"/>
        <v>0</v>
      </c>
      <c r="W1616" s="5">
        <f t="shared" si="230"/>
        <v>2.479936914</v>
      </c>
      <c r="X1616" s="5">
        <f t="shared" si="233"/>
        <v>0</v>
      </c>
    </row>
    <row r="1617" spans="1:24" x14ac:dyDescent="0.15">
      <c r="A1617" s="7">
        <v>1616</v>
      </c>
      <c r="B1617" s="7">
        <v>3</v>
      </c>
      <c r="C1617" s="7">
        <v>9</v>
      </c>
      <c r="D1617" s="7">
        <v>8</v>
      </c>
      <c r="E1617" s="7">
        <v>68</v>
      </c>
      <c r="F1617" s="7">
        <v>-4</v>
      </c>
      <c r="G1617" s="7">
        <v>255</v>
      </c>
      <c r="H1617" s="7">
        <f t="shared" si="225"/>
        <v>4</v>
      </c>
      <c r="I1617" s="16">
        <f t="shared" si="226"/>
        <v>44994</v>
      </c>
      <c r="J1617" s="17">
        <v>0.70809999999999995</v>
      </c>
      <c r="K1617" s="18">
        <f>G1617*结论【关键目标】!C$27*0.7735*0.001</f>
        <v>23.6691</v>
      </c>
      <c r="L1617" s="5">
        <v>-23145.485359999999</v>
      </c>
      <c r="M1617" s="5">
        <f>ABS(IF(L1617&lt;=0,L1617/耗电量关键数据!$B$6/1000,L1617/耗电量关键数据!$B$5/1000))</f>
        <v>9.2581941439999991</v>
      </c>
      <c r="N1617" s="5">
        <f>电气设备逐时使用率计算!H1593</f>
        <v>11.688450000000001</v>
      </c>
      <c r="O1617" s="5">
        <f>灯光逐时使用率计算!H1593</f>
        <v>6.2338399999999998</v>
      </c>
      <c r="P1617" s="19">
        <f t="shared" si="227"/>
        <v>27.180484144000001</v>
      </c>
      <c r="Q1617" s="19">
        <f t="shared" si="231"/>
        <v>0</v>
      </c>
      <c r="R1617" s="20">
        <f t="shared" si="228"/>
        <v>23.6691</v>
      </c>
      <c r="S1617" s="20">
        <f t="shared" si="232"/>
        <v>0</v>
      </c>
      <c r="T1617" s="20">
        <f>IF((T1616+R1617)&lt;0,0,IF((T1616+R1617)&gt;结论【关键目标】!C$28,结论【关键目标】!C$28,T1616+R1617))</f>
        <v>22</v>
      </c>
      <c r="U1617" s="19">
        <f>IF((T1616+R1617)&lt;结论【关键目标】!$C$28,0,(发电量计算【计算逻辑页】!R1617+发电量计算【计算逻辑页】!T1616-结论【关键目标】!$C$28))</f>
        <v>11.972120000000004</v>
      </c>
      <c r="V1617" s="5">
        <f t="shared" si="229"/>
        <v>4.1902420000000014</v>
      </c>
      <c r="W1617" s="5">
        <f t="shared" si="230"/>
        <v>16.760089709999999</v>
      </c>
      <c r="X1617" s="5">
        <f t="shared" si="233"/>
        <v>0</v>
      </c>
    </row>
    <row r="1618" spans="1:24" x14ac:dyDescent="0.15">
      <c r="A1618" s="7">
        <v>1617</v>
      </c>
      <c r="B1618" s="7">
        <v>3</v>
      </c>
      <c r="C1618" s="7">
        <v>9</v>
      </c>
      <c r="D1618" s="7">
        <v>9</v>
      </c>
      <c r="E1618" s="7">
        <v>68</v>
      </c>
      <c r="F1618" s="7">
        <v>-2.9</v>
      </c>
      <c r="G1618" s="7">
        <v>393.1</v>
      </c>
      <c r="H1618" s="7">
        <f t="shared" si="225"/>
        <v>4</v>
      </c>
      <c r="I1618" s="16">
        <f t="shared" si="226"/>
        <v>44994</v>
      </c>
      <c r="J1618" s="17">
        <v>0.70809999999999995</v>
      </c>
      <c r="K1618" s="18">
        <f>G1618*结论【关键目标】!C$27*0.7735*0.001</f>
        <v>36.487542000000005</v>
      </c>
      <c r="L1618" s="5">
        <v>-15435.202209999999</v>
      </c>
      <c r="M1618" s="5">
        <f>ABS(IF(L1618&lt;=0,L1618/耗电量关键数据!$B$6/1000,L1618/耗电量关键数据!$B$5/1000))</f>
        <v>6.1740808840000003</v>
      </c>
      <c r="N1618" s="5">
        <f>电气设备逐时使用率计算!H1594</f>
        <v>22.208055000000002</v>
      </c>
      <c r="O1618" s="5">
        <f>灯光逐时使用率计算!H1594</f>
        <v>11.844296</v>
      </c>
      <c r="P1618" s="19">
        <f t="shared" si="227"/>
        <v>40.226431884</v>
      </c>
      <c r="Q1618" s="19">
        <f t="shared" si="231"/>
        <v>0</v>
      </c>
      <c r="R1618" s="20">
        <f t="shared" si="228"/>
        <v>36.487542000000005</v>
      </c>
      <c r="S1618" s="20">
        <f t="shared" si="232"/>
        <v>0</v>
      </c>
      <c r="T1618" s="20">
        <f>IF((T1617+R1618)&lt;0,0,IF((T1617+R1618)&gt;结论【关键目标】!C$28,结论【关键目标】!C$28,T1617+R1618))</f>
        <v>22</v>
      </c>
      <c r="U1618" s="19">
        <f>IF((T1617+R1618)&lt;结论【关键目标】!$C$28,0,(发电量计算【计算逻辑页】!R1618+发电量计算【计算逻辑页】!T1617-结论【关键目标】!$C$28))</f>
        <v>36.487542000000005</v>
      </c>
      <c r="V1618" s="5">
        <f t="shared" si="229"/>
        <v>12.7706397</v>
      </c>
      <c r="W1618" s="5">
        <f t="shared" si="230"/>
        <v>25.836828490200002</v>
      </c>
      <c r="X1618" s="5">
        <f t="shared" si="233"/>
        <v>0</v>
      </c>
    </row>
    <row r="1619" spans="1:24" x14ac:dyDescent="0.15">
      <c r="A1619" s="7">
        <v>1618</v>
      </c>
      <c r="B1619" s="7">
        <v>3</v>
      </c>
      <c r="C1619" s="7">
        <v>9</v>
      </c>
      <c r="D1619" s="7">
        <v>10</v>
      </c>
      <c r="E1619" s="7">
        <v>68</v>
      </c>
      <c r="F1619" s="7">
        <v>-1</v>
      </c>
      <c r="G1619" s="7">
        <v>566.29999999999995</v>
      </c>
      <c r="H1619" s="7">
        <f t="shared" si="225"/>
        <v>4</v>
      </c>
      <c r="I1619" s="16">
        <f t="shared" si="226"/>
        <v>44994</v>
      </c>
      <c r="J1619" s="17">
        <v>0.70809999999999995</v>
      </c>
      <c r="K1619" s="18">
        <f>G1619*结论【关键目标】!C$27*0.7735*0.001</f>
        <v>52.563966000000001</v>
      </c>
      <c r="L1619" s="5">
        <v>-8075.0279959999998</v>
      </c>
      <c r="M1619" s="5">
        <f>ABS(IF(L1619&lt;=0,L1619/耗电量关键数据!$B$6/1000,L1619/耗电量关键数据!$B$5/1000))</f>
        <v>3.2300111984000002</v>
      </c>
      <c r="N1619" s="5">
        <f>电气设备逐时使用率计算!H1595</f>
        <v>22.208055000000002</v>
      </c>
      <c r="O1619" s="5">
        <f>灯光逐时使用率计算!H1595</f>
        <v>11.844296</v>
      </c>
      <c r="P1619" s="19">
        <f t="shared" si="227"/>
        <v>37.282362198400001</v>
      </c>
      <c r="Q1619" s="19">
        <f t="shared" si="231"/>
        <v>0</v>
      </c>
      <c r="R1619" s="20">
        <f t="shared" si="228"/>
        <v>52.563966000000001</v>
      </c>
      <c r="S1619" s="20">
        <f t="shared" si="232"/>
        <v>0</v>
      </c>
      <c r="T1619" s="20">
        <f>IF((T1618+R1619)&lt;0,0,IF((T1618+R1619)&gt;结论【关键目标】!C$28,结论【关键目标】!C$28,T1618+R1619))</f>
        <v>22</v>
      </c>
      <c r="U1619" s="19">
        <f>IF((T1618+R1619)&lt;结论【关键目标】!$C$28,0,(发电量计算【计算逻辑页】!R1619+发电量计算【计算逻辑页】!T1618-结论【关键目标】!$C$28))</f>
        <v>52.563965999999994</v>
      </c>
      <c r="V1619" s="5">
        <f t="shared" si="229"/>
        <v>18.397388099999997</v>
      </c>
      <c r="W1619" s="5">
        <f t="shared" si="230"/>
        <v>26.399640672687038</v>
      </c>
      <c r="X1619" s="5">
        <f t="shared" si="233"/>
        <v>0</v>
      </c>
    </row>
    <row r="1620" spans="1:24" x14ac:dyDescent="0.15">
      <c r="A1620" s="7">
        <v>1619</v>
      </c>
      <c r="B1620" s="7">
        <v>3</v>
      </c>
      <c r="C1620" s="7">
        <v>9</v>
      </c>
      <c r="D1620" s="7">
        <v>11</v>
      </c>
      <c r="E1620" s="7">
        <v>68</v>
      </c>
      <c r="F1620" s="7">
        <v>0</v>
      </c>
      <c r="G1620" s="7">
        <v>653.6</v>
      </c>
      <c r="H1620" s="7">
        <f t="shared" si="225"/>
        <v>4</v>
      </c>
      <c r="I1620" s="16">
        <f t="shared" si="226"/>
        <v>44994</v>
      </c>
      <c r="J1620" s="17">
        <v>1.2267999999999999</v>
      </c>
      <c r="K1620" s="18">
        <f>G1620*结论【关键目标】!C$27*0.7735*0.001</f>
        <v>60.667151999999994</v>
      </c>
      <c r="L1620" s="5">
        <v>-2007.1068809999999</v>
      </c>
      <c r="M1620" s="5">
        <f>ABS(IF(L1620&lt;=0,L1620/耗电量关键数据!$B$6/1000,L1620/耗电量关键数据!$B$5/1000))</f>
        <v>0.80284275240000003</v>
      </c>
      <c r="N1620" s="5">
        <f>电气设备逐时使用率计算!H1596</f>
        <v>22.208055000000002</v>
      </c>
      <c r="O1620" s="5">
        <f>灯光逐时使用率计算!H1596</f>
        <v>11.844296</v>
      </c>
      <c r="P1620" s="19">
        <f t="shared" si="227"/>
        <v>34.855193752399998</v>
      </c>
      <c r="Q1620" s="19">
        <f t="shared" si="231"/>
        <v>34.855193752399998</v>
      </c>
      <c r="R1620" s="20">
        <f t="shared" si="228"/>
        <v>25.811958247599996</v>
      </c>
      <c r="S1620" s="20">
        <f t="shared" si="232"/>
        <v>0</v>
      </c>
      <c r="T1620" s="20">
        <f>IF((T1619+R1620)&lt;0,0,IF((T1619+R1620)&gt;结论【关键目标】!C$28,结论【关键目标】!C$28,T1619+R1620))</f>
        <v>22</v>
      </c>
      <c r="U1620" s="19">
        <f>IF((T1619+R1620)&lt;结论【关键目标】!$C$28,0,(发电量计算【计算逻辑页】!R1620+发电量计算【计算逻辑页】!T1619-结论【关键目标】!$C$28))</f>
        <v>25.811958247599996</v>
      </c>
      <c r="V1620" s="5">
        <f t="shared" si="229"/>
        <v>9.0341853866599973</v>
      </c>
      <c r="W1620" s="5">
        <f t="shared" si="230"/>
        <v>42.760351695444314</v>
      </c>
      <c r="X1620" s="5">
        <f t="shared" si="233"/>
        <v>0</v>
      </c>
    </row>
    <row r="1621" spans="1:24" x14ac:dyDescent="0.15">
      <c r="A1621" s="7">
        <v>1620</v>
      </c>
      <c r="B1621" s="7">
        <v>3</v>
      </c>
      <c r="C1621" s="7">
        <v>9</v>
      </c>
      <c r="D1621" s="7">
        <v>12</v>
      </c>
      <c r="E1621" s="7">
        <v>68</v>
      </c>
      <c r="F1621" s="7">
        <v>0.6</v>
      </c>
      <c r="G1621" s="7">
        <v>669.5</v>
      </c>
      <c r="H1621" s="7">
        <f t="shared" si="225"/>
        <v>4</v>
      </c>
      <c r="I1621" s="16">
        <f t="shared" si="226"/>
        <v>44994</v>
      </c>
      <c r="J1621" s="17">
        <v>1.2267999999999999</v>
      </c>
      <c r="K1621" s="18">
        <f>G1621*结论【关键目标】!C$27*0.7735*0.001</f>
        <v>62.142989999999998</v>
      </c>
      <c r="L1621" s="5">
        <v>0</v>
      </c>
      <c r="M1621" s="5">
        <f>ABS(IF(L1621&lt;=0,L1621/耗电量关键数据!$B$6/1000,L1621/耗电量关键数据!$B$5/1000))</f>
        <v>0</v>
      </c>
      <c r="N1621" s="5">
        <f>电气设备逐时使用率计算!H1597</f>
        <v>11.688450000000001</v>
      </c>
      <c r="O1621" s="5">
        <f>灯光逐时使用率计算!H1597</f>
        <v>9.9741440000000008</v>
      </c>
      <c r="P1621" s="19">
        <f t="shared" si="227"/>
        <v>21.662594000000002</v>
      </c>
      <c r="Q1621" s="19">
        <f t="shared" si="231"/>
        <v>21.662594000000002</v>
      </c>
      <c r="R1621" s="20">
        <f t="shared" si="228"/>
        <v>40.480395999999999</v>
      </c>
      <c r="S1621" s="20">
        <f t="shared" si="232"/>
        <v>0</v>
      </c>
      <c r="T1621" s="20">
        <f>IF((T1620+R1621)&lt;0,0,IF((T1620+R1621)&gt;结论【关键目标】!C$28,结论【关键目标】!C$28,T1620+R1621))</f>
        <v>22</v>
      </c>
      <c r="U1621" s="19">
        <f>IF((T1620+R1621)&lt;结论【关键目标】!$C$28,0,(发电量计算【计算逻辑页】!R1621+发电量计算【计算逻辑页】!T1620-结论【关键目标】!$C$28))</f>
        <v>40.480395999999999</v>
      </c>
      <c r="V1621" s="5">
        <f t="shared" si="229"/>
        <v>14.168138599999999</v>
      </c>
      <c r="W1621" s="5">
        <f t="shared" si="230"/>
        <v>26.5756703192</v>
      </c>
      <c r="X1621" s="5">
        <f t="shared" si="233"/>
        <v>0</v>
      </c>
    </row>
    <row r="1622" spans="1:24" x14ac:dyDescent="0.15">
      <c r="A1622" s="7">
        <v>1621</v>
      </c>
      <c r="B1622" s="7">
        <v>3</v>
      </c>
      <c r="C1622" s="7">
        <v>9</v>
      </c>
      <c r="D1622" s="7">
        <v>13</v>
      </c>
      <c r="E1622" s="7">
        <v>68</v>
      </c>
      <c r="F1622" s="7">
        <v>3</v>
      </c>
      <c r="G1622" s="7">
        <v>640</v>
      </c>
      <c r="H1622" s="7">
        <f t="shared" si="225"/>
        <v>4</v>
      </c>
      <c r="I1622" s="16">
        <f t="shared" si="226"/>
        <v>44994</v>
      </c>
      <c r="J1622" s="17">
        <v>1.2267999999999999</v>
      </c>
      <c r="K1622" s="18">
        <f>G1622*结论【关键目标】!C$27*0.7735*0.001</f>
        <v>59.404799999999994</v>
      </c>
      <c r="L1622" s="5">
        <v>0</v>
      </c>
      <c r="M1622" s="5">
        <f>ABS(IF(L1622&lt;=0,L1622/耗电量关键数据!$B$6/1000,L1622/耗电量关键数据!$B$5/1000))</f>
        <v>0</v>
      </c>
      <c r="N1622" s="5">
        <f>电气设备逐时使用率计算!H1598</f>
        <v>11.688450000000001</v>
      </c>
      <c r="O1622" s="5">
        <f>灯光逐时使用率计算!H1598</f>
        <v>9.9741440000000008</v>
      </c>
      <c r="P1622" s="19">
        <f t="shared" si="227"/>
        <v>21.662594000000002</v>
      </c>
      <c r="Q1622" s="19">
        <f t="shared" si="231"/>
        <v>21.662594000000002</v>
      </c>
      <c r="R1622" s="20">
        <f t="shared" si="228"/>
        <v>37.742205999999996</v>
      </c>
      <c r="S1622" s="20">
        <f t="shared" si="232"/>
        <v>0</v>
      </c>
      <c r="T1622" s="20">
        <f>IF((T1621+R1622)&lt;0,0,IF((T1621+R1622)&gt;结论【关键目标】!C$28,结论【关键目标】!C$28,T1621+R1622))</f>
        <v>22</v>
      </c>
      <c r="U1622" s="19">
        <f>IF((T1621+R1622)&lt;结论【关键目标】!$C$28,0,(发电量计算【计算逻辑页】!R1622+发电量计算【计算逻辑页】!T1621-结论【关键目标】!$C$28))</f>
        <v>37.742205999999996</v>
      </c>
      <c r="V1622" s="5">
        <f t="shared" si="229"/>
        <v>13.209772099999999</v>
      </c>
      <c r="W1622" s="5">
        <f t="shared" si="230"/>
        <v>26.5756703192</v>
      </c>
      <c r="X1622" s="5">
        <f t="shared" si="233"/>
        <v>0</v>
      </c>
    </row>
    <row r="1623" spans="1:24" x14ac:dyDescent="0.15">
      <c r="A1623" s="7">
        <v>1622</v>
      </c>
      <c r="B1623" s="7">
        <v>3</v>
      </c>
      <c r="C1623" s="7">
        <v>9</v>
      </c>
      <c r="D1623" s="7">
        <v>14</v>
      </c>
      <c r="E1623" s="7">
        <v>68</v>
      </c>
      <c r="F1623" s="7">
        <v>3</v>
      </c>
      <c r="G1623" s="7">
        <v>533.9</v>
      </c>
      <c r="H1623" s="7">
        <f t="shared" si="225"/>
        <v>4</v>
      </c>
      <c r="I1623" s="16">
        <f t="shared" si="226"/>
        <v>44994</v>
      </c>
      <c r="J1623" s="17">
        <v>1.2267999999999999</v>
      </c>
      <c r="K1623" s="18">
        <f>G1623*结论【关键目标】!C$27*0.7735*0.001</f>
        <v>49.556598000000001</v>
      </c>
      <c r="L1623" s="5">
        <v>0</v>
      </c>
      <c r="M1623" s="5">
        <f>ABS(IF(L1623&lt;=0,L1623/耗电量关键数据!$B$6/1000,L1623/耗电量关键数据!$B$5/1000))</f>
        <v>0</v>
      </c>
      <c r="N1623" s="5">
        <f>电气设备逐时使用率计算!H1599</f>
        <v>22.208055000000002</v>
      </c>
      <c r="O1623" s="5">
        <f>灯光逐时使用率计算!H1599</f>
        <v>11.844296</v>
      </c>
      <c r="P1623" s="19">
        <f t="shared" si="227"/>
        <v>34.052351000000002</v>
      </c>
      <c r="Q1623" s="19">
        <f t="shared" si="231"/>
        <v>34.052351000000002</v>
      </c>
      <c r="R1623" s="20">
        <f t="shared" si="228"/>
        <v>15.504246999999999</v>
      </c>
      <c r="S1623" s="20">
        <f t="shared" si="232"/>
        <v>0</v>
      </c>
      <c r="T1623" s="20">
        <f>IF((T1622+R1623)&lt;0,0,IF((T1622+R1623)&gt;结论【关键目标】!C$28,结论【关键目标】!C$28,T1622+R1623))</f>
        <v>22</v>
      </c>
      <c r="U1623" s="19">
        <f>IF((T1622+R1623)&lt;结论【关键目标】!$C$28,0,(发电量计算【计算逻辑页】!R1623+发电量计算【计算逻辑页】!T1622-结论【关键目标】!$C$28))</f>
        <v>15.504246999999999</v>
      </c>
      <c r="V1623" s="5">
        <f t="shared" si="229"/>
        <v>5.4264864499999996</v>
      </c>
      <c r="W1623" s="5">
        <f t="shared" si="230"/>
        <v>41.775424206799997</v>
      </c>
      <c r="X1623" s="5">
        <f t="shared" si="233"/>
        <v>0</v>
      </c>
    </row>
    <row r="1624" spans="1:24" x14ac:dyDescent="0.15">
      <c r="A1624" s="7">
        <v>1623</v>
      </c>
      <c r="B1624" s="7">
        <v>3</v>
      </c>
      <c r="C1624" s="7">
        <v>9</v>
      </c>
      <c r="D1624" s="7">
        <v>15</v>
      </c>
      <c r="E1624" s="7">
        <v>68</v>
      </c>
      <c r="F1624" s="7">
        <v>3.2</v>
      </c>
      <c r="G1624" s="7">
        <v>411</v>
      </c>
      <c r="H1624" s="7">
        <f t="shared" si="225"/>
        <v>4</v>
      </c>
      <c r="I1624" s="16">
        <f t="shared" si="226"/>
        <v>44994</v>
      </c>
      <c r="J1624" s="17">
        <v>1.2267999999999999</v>
      </c>
      <c r="K1624" s="18">
        <f>G1624*结论【关键目标】!C$27*0.7735*0.001</f>
        <v>38.14902</v>
      </c>
      <c r="L1624" s="5">
        <v>0</v>
      </c>
      <c r="M1624" s="5">
        <f>ABS(IF(L1624&lt;=0,L1624/耗电量关键数据!$B$6/1000,L1624/耗电量关键数据!$B$5/1000))</f>
        <v>0</v>
      </c>
      <c r="N1624" s="5">
        <f>电气设备逐时使用率计算!H1600</f>
        <v>22.208055000000002</v>
      </c>
      <c r="O1624" s="5">
        <f>灯光逐时使用率计算!H1600</f>
        <v>11.844296</v>
      </c>
      <c r="P1624" s="19">
        <f t="shared" si="227"/>
        <v>34.052351000000002</v>
      </c>
      <c r="Q1624" s="19">
        <f t="shared" si="231"/>
        <v>34.052351000000002</v>
      </c>
      <c r="R1624" s="20">
        <f t="shared" si="228"/>
        <v>4.0966689999999986</v>
      </c>
      <c r="S1624" s="20">
        <f t="shared" si="232"/>
        <v>0</v>
      </c>
      <c r="T1624" s="20">
        <f>IF((T1623+R1624)&lt;0,0,IF((T1623+R1624)&gt;结论【关键目标】!C$28,结论【关键目标】!C$28,T1623+R1624))</f>
        <v>22</v>
      </c>
      <c r="U1624" s="19">
        <f>IF((T1623+R1624)&lt;结论【关键目标】!$C$28,0,(发电量计算【计算逻辑页】!R1624+发电量计算【计算逻辑页】!T1623-结论【关键目标】!$C$28))</f>
        <v>4.0966689999999986</v>
      </c>
      <c r="V1624" s="5">
        <f t="shared" si="229"/>
        <v>1.4338341499999994</v>
      </c>
      <c r="W1624" s="5">
        <f t="shared" si="230"/>
        <v>41.775424206799997</v>
      </c>
      <c r="X1624" s="5">
        <f t="shared" si="233"/>
        <v>0</v>
      </c>
    </row>
    <row r="1625" spans="1:24" x14ac:dyDescent="0.15">
      <c r="A1625" s="7">
        <v>1624</v>
      </c>
      <c r="B1625" s="7">
        <v>3</v>
      </c>
      <c r="C1625" s="7">
        <v>9</v>
      </c>
      <c r="D1625" s="7">
        <v>16</v>
      </c>
      <c r="E1625" s="7">
        <v>68</v>
      </c>
      <c r="F1625" s="7">
        <v>4</v>
      </c>
      <c r="G1625" s="7">
        <v>226.8</v>
      </c>
      <c r="H1625" s="7">
        <f t="shared" si="225"/>
        <v>4</v>
      </c>
      <c r="I1625" s="16">
        <f t="shared" si="226"/>
        <v>44994</v>
      </c>
      <c r="J1625" s="17">
        <v>0.70809999999999995</v>
      </c>
      <c r="K1625" s="18">
        <f>G1625*结论【关键目标】!C$27*0.7735*0.001</f>
        <v>21.051575999999997</v>
      </c>
      <c r="L1625" s="5">
        <v>-1487.901732</v>
      </c>
      <c r="M1625" s="5">
        <f>ABS(IF(L1625&lt;=0,L1625/耗电量关键数据!$B$6/1000,L1625/耗电量关键数据!$B$5/1000))</f>
        <v>0.59516069279999995</v>
      </c>
      <c r="N1625" s="5">
        <f>电气设备逐时使用率计算!H1601</f>
        <v>22.208055000000002</v>
      </c>
      <c r="O1625" s="5">
        <f>灯光逐时使用率计算!H1601</f>
        <v>11.844296</v>
      </c>
      <c r="P1625" s="19">
        <f t="shared" si="227"/>
        <v>34.647511692800002</v>
      </c>
      <c r="Q1625" s="19">
        <f t="shared" si="231"/>
        <v>0</v>
      </c>
      <c r="R1625" s="20">
        <f t="shared" si="228"/>
        <v>21.051575999999997</v>
      </c>
      <c r="S1625" s="20">
        <f t="shared" si="232"/>
        <v>0</v>
      </c>
      <c r="T1625" s="20">
        <f>IF((T1624+R1625)&lt;0,0,IF((T1624+R1625)&gt;结论【关键目标】!C$28,结论【关键目标】!C$28,T1624+R1625))</f>
        <v>22</v>
      </c>
      <c r="U1625" s="19">
        <f>IF((T1624+R1625)&lt;结论【关键目标】!$C$28,0,(发电量计算【计算逻辑页】!R1625+发电量计算【计算逻辑页】!T1624-结论【关键目标】!$C$28))</f>
        <v>21.051575999999997</v>
      </c>
      <c r="V1625" s="5">
        <f t="shared" si="229"/>
        <v>7.3680515999999985</v>
      </c>
      <c r="W1625" s="5">
        <f t="shared" si="230"/>
        <v>14.906620965599997</v>
      </c>
      <c r="X1625" s="5">
        <f t="shared" si="233"/>
        <v>0</v>
      </c>
    </row>
    <row r="1626" spans="1:24" x14ac:dyDescent="0.15">
      <c r="A1626" s="7">
        <v>1625</v>
      </c>
      <c r="B1626" s="7">
        <v>3</v>
      </c>
      <c r="C1626" s="7">
        <v>9</v>
      </c>
      <c r="D1626" s="7">
        <v>17</v>
      </c>
      <c r="E1626" s="7">
        <v>68</v>
      </c>
      <c r="F1626" s="7">
        <v>4</v>
      </c>
      <c r="G1626" s="7">
        <v>51.4</v>
      </c>
      <c r="H1626" s="7">
        <f t="shared" si="225"/>
        <v>4</v>
      </c>
      <c r="I1626" s="16">
        <f t="shared" si="226"/>
        <v>44994</v>
      </c>
      <c r="J1626" s="17">
        <v>0.70809999999999995</v>
      </c>
      <c r="K1626" s="18">
        <f>G1626*结论【关键目标】!C$27*0.7735*0.001</f>
        <v>4.7709479999999997</v>
      </c>
      <c r="L1626" s="5">
        <v>-6905.501029</v>
      </c>
      <c r="M1626" s="5">
        <f>ABS(IF(L1626&lt;=0,L1626/耗电量关键数据!$B$6/1000,L1626/耗电量关键数据!$B$5/1000))</f>
        <v>2.7622004115999998</v>
      </c>
      <c r="N1626" s="5">
        <f>电气设备逐时使用率计算!H1602</f>
        <v>22.208055000000002</v>
      </c>
      <c r="O1626" s="5">
        <f>灯光逐时使用率计算!H1602</f>
        <v>11.844296</v>
      </c>
      <c r="P1626" s="19">
        <f t="shared" si="227"/>
        <v>36.8145514116</v>
      </c>
      <c r="Q1626" s="19">
        <f t="shared" si="231"/>
        <v>0</v>
      </c>
      <c r="R1626" s="20">
        <f t="shared" si="228"/>
        <v>4.7709479999999997</v>
      </c>
      <c r="S1626" s="20">
        <f t="shared" si="232"/>
        <v>0</v>
      </c>
      <c r="T1626" s="20">
        <f>IF((T1625+R1626)&lt;0,0,IF((T1625+R1626)&gt;结论【关键目标】!C$28,结论【关键目标】!C$28,T1625+R1626))</f>
        <v>22</v>
      </c>
      <c r="U1626" s="19">
        <f>IF((T1625+R1626)&lt;结论【关键目标】!$C$28,0,(发电量计算【计算逻辑页】!R1626+发电量计算【计算逻辑页】!T1625-结论【关键目标】!$C$28))</f>
        <v>4.7709480000000006</v>
      </c>
      <c r="V1626" s="5">
        <f t="shared" si="229"/>
        <v>1.6698318000000001</v>
      </c>
      <c r="W1626" s="5">
        <f t="shared" si="230"/>
        <v>3.3783082787999996</v>
      </c>
      <c r="X1626" s="5">
        <f t="shared" si="233"/>
        <v>0</v>
      </c>
    </row>
    <row r="1627" spans="1:24" x14ac:dyDescent="0.15">
      <c r="A1627" s="7">
        <v>1626</v>
      </c>
      <c r="B1627" s="7">
        <v>3</v>
      </c>
      <c r="C1627" s="7">
        <v>9</v>
      </c>
      <c r="D1627" s="7">
        <v>18</v>
      </c>
      <c r="E1627" s="7">
        <v>68</v>
      </c>
      <c r="F1627" s="7">
        <v>4.3</v>
      </c>
      <c r="G1627" s="7">
        <v>0</v>
      </c>
      <c r="H1627" s="7">
        <f t="shared" si="225"/>
        <v>4</v>
      </c>
      <c r="I1627" s="16">
        <f t="shared" si="226"/>
        <v>44994</v>
      </c>
      <c r="J1627" s="17">
        <v>0.70809999999999995</v>
      </c>
      <c r="K1627" s="18">
        <f>G1627*结论【关键目标】!C$27*0.7735*0.001</f>
        <v>0</v>
      </c>
      <c r="L1627" s="5">
        <v>-11499.839190000001</v>
      </c>
      <c r="M1627" s="5">
        <f>ABS(IF(L1627&lt;=0,L1627/耗电量关键数据!$B$6/1000,L1627/耗电量关键数据!$B$5/1000))</f>
        <v>4.5999356760000003</v>
      </c>
      <c r="N1627" s="5">
        <f>电气设备逐时使用率计算!H1603</f>
        <v>7.0130699999999999</v>
      </c>
      <c r="O1627" s="5">
        <f>灯光逐时使用率计算!H1603</f>
        <v>3.7403040000000001</v>
      </c>
      <c r="P1627" s="19">
        <f t="shared" si="227"/>
        <v>15.353309676</v>
      </c>
      <c r="Q1627" s="19">
        <f t="shared" si="231"/>
        <v>0</v>
      </c>
      <c r="R1627" s="20">
        <f t="shared" si="228"/>
        <v>0</v>
      </c>
      <c r="S1627" s="20">
        <f t="shared" si="232"/>
        <v>0</v>
      </c>
      <c r="T1627" s="20">
        <f>IF((T1626+R1627)&lt;0,0,IF((T1626+R1627)&gt;结论【关键目标】!C$28,结论【关键目标】!C$28,T1626+R1627))</f>
        <v>22</v>
      </c>
      <c r="U1627" s="19">
        <f>IF((T1626+R1627)&lt;结论【关键目标】!$C$28,0,(发电量计算【计算逻辑页】!R1627+发电量计算【计算逻辑页】!T1626-结论【关键目标】!$C$28))</f>
        <v>0</v>
      </c>
      <c r="V1627" s="5">
        <f t="shared" si="229"/>
        <v>0</v>
      </c>
      <c r="W1627" s="5">
        <f t="shared" si="230"/>
        <v>0</v>
      </c>
      <c r="X1627" s="5">
        <f t="shared" si="233"/>
        <v>0</v>
      </c>
    </row>
    <row r="1628" spans="1:24" x14ac:dyDescent="0.15">
      <c r="A1628" s="7">
        <v>1627</v>
      </c>
      <c r="B1628" s="7">
        <v>3</v>
      </c>
      <c r="C1628" s="7">
        <v>9</v>
      </c>
      <c r="D1628" s="7">
        <v>19</v>
      </c>
      <c r="E1628" s="7">
        <v>68</v>
      </c>
      <c r="F1628" s="7">
        <v>3</v>
      </c>
      <c r="G1628" s="7">
        <v>0</v>
      </c>
      <c r="H1628" s="7">
        <f t="shared" si="225"/>
        <v>4</v>
      </c>
      <c r="I1628" s="16">
        <f t="shared" si="226"/>
        <v>44994</v>
      </c>
      <c r="J1628" s="17">
        <v>1.2267999999999999</v>
      </c>
      <c r="K1628" s="18">
        <f>G1628*结论【关键目标】!C$27*0.7735*0.001</f>
        <v>0</v>
      </c>
      <c r="L1628" s="5">
        <v>-12842.629849999999</v>
      </c>
      <c r="M1628" s="5">
        <f>ABS(IF(L1628&lt;=0,L1628/耗电量关键数据!$B$6/1000,L1628/耗电量关键数据!$B$5/1000))</f>
        <v>5.1370519399999992</v>
      </c>
      <c r="N1628" s="5">
        <f>电气设备逐时使用率计算!H1604</f>
        <v>7.0130699999999999</v>
      </c>
      <c r="O1628" s="5">
        <f>灯光逐时使用率计算!H1604</f>
        <v>3.7403040000000001</v>
      </c>
      <c r="P1628" s="19">
        <f t="shared" si="227"/>
        <v>15.890425939999998</v>
      </c>
      <c r="Q1628" s="19">
        <f t="shared" si="231"/>
        <v>15.890425939999998</v>
      </c>
      <c r="R1628" s="20">
        <f t="shared" si="228"/>
        <v>-15.890425939999998</v>
      </c>
      <c r="S1628" s="20">
        <f t="shared" si="232"/>
        <v>15.890425939999998</v>
      </c>
      <c r="T1628" s="20">
        <f>IF((T1627+R1628)&lt;0,0,IF((T1627+R1628)&gt;结论【关键目标】!C$28,结论【关键目标】!C$28,T1627+R1628))</f>
        <v>6.1095740600000017</v>
      </c>
      <c r="U1628" s="19">
        <f>IF((T1627+R1628)&lt;结论【关键目标】!$C$28,0,(发电量计算【计算逻辑页】!R1628+发电量计算【计算逻辑页】!T1627-结论【关键目标】!$C$28))</f>
        <v>0</v>
      </c>
      <c r="V1628" s="5">
        <f t="shared" si="229"/>
        <v>0</v>
      </c>
      <c r="W1628" s="5">
        <f t="shared" si="230"/>
        <v>0</v>
      </c>
      <c r="X1628" s="5">
        <f t="shared" si="233"/>
        <v>5.356874535808001</v>
      </c>
    </row>
    <row r="1629" spans="1:24" x14ac:dyDescent="0.15">
      <c r="A1629" s="7">
        <v>1628</v>
      </c>
      <c r="B1629" s="7">
        <v>3</v>
      </c>
      <c r="C1629" s="7">
        <v>9</v>
      </c>
      <c r="D1629" s="7">
        <v>20</v>
      </c>
      <c r="E1629" s="7">
        <v>68</v>
      </c>
      <c r="F1629" s="7">
        <v>2</v>
      </c>
      <c r="G1629" s="7">
        <v>0</v>
      </c>
      <c r="H1629" s="7">
        <f t="shared" si="225"/>
        <v>4</v>
      </c>
      <c r="I1629" s="16">
        <f t="shared" si="226"/>
        <v>44994</v>
      </c>
      <c r="J1629" s="17">
        <v>1.2267999999999999</v>
      </c>
      <c r="K1629" s="18">
        <f>G1629*结论【关键目标】!C$27*0.7735*0.001</f>
        <v>0</v>
      </c>
      <c r="L1629" s="5">
        <v>-15278.301030000001</v>
      </c>
      <c r="M1629" s="5">
        <f>ABS(IF(L1629&lt;=0,L1629/耗电量关键数据!$B$6/1000,L1629/耗电量关键数据!$B$5/1000))</f>
        <v>6.1113204120000004</v>
      </c>
      <c r="N1629" s="5">
        <f>电气设备逐时使用率计算!H1605</f>
        <v>1.1688450000000001</v>
      </c>
      <c r="O1629" s="5">
        <f>灯光逐时使用率计算!H1605</f>
        <v>0.37403039999999999</v>
      </c>
      <c r="P1629" s="19">
        <f t="shared" si="227"/>
        <v>7.6541958120000002</v>
      </c>
      <c r="Q1629" s="19">
        <f t="shared" si="231"/>
        <v>7.6541958120000002</v>
      </c>
      <c r="R1629" s="20">
        <f t="shared" si="228"/>
        <v>-7.6541958120000002</v>
      </c>
      <c r="S1629" s="20">
        <f t="shared" si="232"/>
        <v>7.6541958120000002</v>
      </c>
      <c r="T1629" s="20">
        <f>IF((T1628+R1629)&lt;0,0,IF((T1628+R1629)&gt;结论【关键目标】!C$28,结论【关键目标】!C$28,T1628+R1629))</f>
        <v>0</v>
      </c>
      <c r="U1629" s="19">
        <f>IF((T1628+R1629)&lt;结论【关键目标】!$C$28,0,(发电量计算【计算逻辑页】!R1629+发电量计算【计算逻辑页】!T1628-结论【关键目标】!$C$28))</f>
        <v>0</v>
      </c>
      <c r="V1629" s="5">
        <f t="shared" si="229"/>
        <v>0</v>
      </c>
      <c r="W1629" s="5">
        <f t="shared" si="230"/>
        <v>0</v>
      </c>
      <c r="X1629" s="5">
        <f t="shared" si="233"/>
        <v>0</v>
      </c>
    </row>
    <row r="1630" spans="1:24" x14ac:dyDescent="0.15">
      <c r="A1630" s="7">
        <v>1629</v>
      </c>
      <c r="B1630" s="7">
        <v>3</v>
      </c>
      <c r="C1630" s="7">
        <v>9</v>
      </c>
      <c r="D1630" s="7">
        <v>21</v>
      </c>
      <c r="E1630" s="7">
        <v>68</v>
      </c>
      <c r="F1630" s="7">
        <v>0.6</v>
      </c>
      <c r="G1630" s="7">
        <v>0</v>
      </c>
      <c r="H1630" s="7">
        <f t="shared" si="225"/>
        <v>4</v>
      </c>
      <c r="I1630" s="16">
        <f t="shared" si="226"/>
        <v>44994</v>
      </c>
      <c r="J1630" s="17">
        <v>1.2267999999999999</v>
      </c>
      <c r="K1630" s="18">
        <f>G1630*结论【关键目标】!C$27*0.7735*0.001</f>
        <v>0</v>
      </c>
      <c r="L1630" s="5">
        <v>-17271.122909999998</v>
      </c>
      <c r="M1630" s="5">
        <f>ABS(IF(L1630&lt;=0,L1630/耗电量关键数据!$B$6/1000,L1630/耗电量关键数据!$B$5/1000))</f>
        <v>6.9084491639999994</v>
      </c>
      <c r="N1630" s="5">
        <f>电气设备逐时使用率计算!H1606</f>
        <v>1.1688450000000001</v>
      </c>
      <c r="O1630" s="5">
        <f>灯光逐时使用率计算!H1606</f>
        <v>0.37403039999999999</v>
      </c>
      <c r="P1630" s="19">
        <f t="shared" si="227"/>
        <v>8.4513245640000001</v>
      </c>
      <c r="Q1630" s="19">
        <f t="shared" si="231"/>
        <v>8.4513245640000001</v>
      </c>
      <c r="R1630" s="20">
        <f t="shared" si="228"/>
        <v>-8.4513245640000001</v>
      </c>
      <c r="S1630" s="20">
        <f t="shared" si="232"/>
        <v>8.4513245640000001</v>
      </c>
      <c r="T1630" s="20">
        <f>IF((T1629+R1630)&lt;0,0,IF((T1629+R1630)&gt;结论【关键目标】!C$28,结论【关键目标】!C$28,T1629+R1630))</f>
        <v>0</v>
      </c>
      <c r="U1630" s="19">
        <f>IF((T1629+R1630)&lt;结论【关键目标】!$C$28,0,(发电量计算【计算逻辑页】!R1630+发电量计算【计算逻辑页】!T1629-结论【关键目标】!$C$28))</f>
        <v>0</v>
      </c>
      <c r="V1630" s="5">
        <f t="shared" si="229"/>
        <v>0</v>
      </c>
      <c r="W1630" s="5">
        <f t="shared" si="230"/>
        <v>0</v>
      </c>
      <c r="X1630" s="5">
        <f t="shared" si="233"/>
        <v>0</v>
      </c>
    </row>
    <row r="1631" spans="1:24" x14ac:dyDescent="0.15">
      <c r="A1631" s="7">
        <v>1630</v>
      </c>
      <c r="B1631" s="7">
        <v>3</v>
      </c>
      <c r="C1631" s="7">
        <v>9</v>
      </c>
      <c r="D1631" s="7">
        <v>22</v>
      </c>
      <c r="E1631" s="7">
        <v>68</v>
      </c>
      <c r="F1631" s="7">
        <v>-1</v>
      </c>
      <c r="G1631" s="7">
        <v>0</v>
      </c>
      <c r="H1631" s="7">
        <f t="shared" si="225"/>
        <v>4</v>
      </c>
      <c r="I1631" s="16">
        <f t="shared" si="226"/>
        <v>44994</v>
      </c>
      <c r="J1631" s="17">
        <v>0.70809999999999995</v>
      </c>
      <c r="K1631" s="18">
        <f>G1631*结论【关键目标】!C$27*0.7735*0.001</f>
        <v>0</v>
      </c>
      <c r="L1631" s="5">
        <v>-18960.506880000001</v>
      </c>
      <c r="M1631" s="5">
        <f>ABS(IF(L1631&lt;=0,L1631/耗电量关键数据!$B$6/1000,L1631/耗电量关键数据!$B$5/1000))</f>
        <v>7.5842027520000004</v>
      </c>
      <c r="N1631" s="5">
        <f>电气设备逐时使用率计算!H1607</f>
        <v>1.1688450000000001</v>
      </c>
      <c r="O1631" s="5">
        <f>灯光逐时使用率计算!H1607</f>
        <v>0.37403039999999999</v>
      </c>
      <c r="P1631" s="19">
        <f t="shared" si="227"/>
        <v>9.1270781520000011</v>
      </c>
      <c r="Q1631" s="19">
        <f t="shared" si="231"/>
        <v>0</v>
      </c>
      <c r="R1631" s="20">
        <f t="shared" si="228"/>
        <v>0</v>
      </c>
      <c r="S1631" s="20">
        <f t="shared" si="232"/>
        <v>0</v>
      </c>
      <c r="T1631" s="20">
        <f>IF((T1630+R1631)&lt;0,0,IF((T1630+R1631)&gt;结论【关键目标】!C$28,结论【关键目标】!C$28,T1630+R1631))</f>
        <v>0</v>
      </c>
      <c r="U1631" s="19">
        <f>IF((T1630+R1631)&lt;结论【关键目标】!$C$28,0,(发电量计算【计算逻辑页】!R1631+发电量计算【计算逻辑页】!T1630-结论【关键目标】!$C$28))</f>
        <v>0</v>
      </c>
      <c r="V1631" s="5">
        <f t="shared" si="229"/>
        <v>0</v>
      </c>
      <c r="W1631" s="5">
        <f t="shared" si="230"/>
        <v>0</v>
      </c>
      <c r="X1631" s="5">
        <f t="shared" si="233"/>
        <v>0</v>
      </c>
    </row>
    <row r="1632" spans="1:24" x14ac:dyDescent="0.15">
      <c r="A1632" s="7">
        <v>1631</v>
      </c>
      <c r="B1632" s="7">
        <v>3</v>
      </c>
      <c r="C1632" s="7">
        <v>9</v>
      </c>
      <c r="D1632" s="7">
        <v>23</v>
      </c>
      <c r="E1632" s="7">
        <v>68</v>
      </c>
      <c r="F1632" s="7">
        <v>-1</v>
      </c>
      <c r="G1632" s="7">
        <v>0</v>
      </c>
      <c r="H1632" s="7">
        <f t="shared" si="225"/>
        <v>4</v>
      </c>
      <c r="I1632" s="16">
        <f t="shared" si="226"/>
        <v>44994</v>
      </c>
      <c r="J1632" s="17">
        <v>0.70809999999999995</v>
      </c>
      <c r="K1632" s="18">
        <f>G1632*结论【关键目标】!C$27*0.7735*0.001</f>
        <v>0</v>
      </c>
      <c r="L1632" s="5">
        <v>-20704.001759999999</v>
      </c>
      <c r="M1632" s="5">
        <f>ABS(IF(L1632&lt;=0,L1632/耗电量关键数据!$B$6/1000,L1632/耗电量关键数据!$B$5/1000))</f>
        <v>8.2816007040000006</v>
      </c>
      <c r="N1632" s="5">
        <f>电气设备逐时使用率计算!H1608</f>
        <v>1.1688450000000001</v>
      </c>
      <c r="O1632" s="5">
        <f>灯光逐时使用率计算!H1608</f>
        <v>0.37403039999999999</v>
      </c>
      <c r="P1632" s="19">
        <f t="shared" si="227"/>
        <v>9.8244761040000004</v>
      </c>
      <c r="Q1632" s="19">
        <f t="shared" si="231"/>
        <v>0</v>
      </c>
      <c r="R1632" s="20">
        <f t="shared" si="228"/>
        <v>0</v>
      </c>
      <c r="S1632" s="20">
        <f t="shared" si="232"/>
        <v>0</v>
      </c>
      <c r="T1632" s="20">
        <f>IF((T1631+R1632)&lt;0,0,IF((T1631+R1632)&gt;结论【关键目标】!C$28,结论【关键目标】!C$28,T1631+R1632))</f>
        <v>0</v>
      </c>
      <c r="U1632" s="19">
        <f>IF((T1631+R1632)&lt;结论【关键目标】!$C$28,0,(发电量计算【计算逻辑页】!R1632+发电量计算【计算逻辑页】!T1631-结论【关键目标】!$C$28))</f>
        <v>0</v>
      </c>
      <c r="V1632" s="5">
        <f t="shared" si="229"/>
        <v>0</v>
      </c>
      <c r="W1632" s="5">
        <f t="shared" si="230"/>
        <v>0</v>
      </c>
      <c r="X1632" s="5">
        <f t="shared" si="233"/>
        <v>0</v>
      </c>
    </row>
    <row r="1633" spans="1:24" x14ac:dyDescent="0.15">
      <c r="A1633" s="7">
        <v>1632</v>
      </c>
      <c r="B1633" s="7">
        <v>3</v>
      </c>
      <c r="C1633" s="7">
        <v>9</v>
      </c>
      <c r="D1633" s="7">
        <v>24</v>
      </c>
      <c r="E1633" s="7">
        <v>68</v>
      </c>
      <c r="F1633" s="7">
        <v>-2.9</v>
      </c>
      <c r="G1633" s="7">
        <v>0</v>
      </c>
      <c r="H1633" s="7">
        <f t="shared" si="225"/>
        <v>4</v>
      </c>
      <c r="I1633" s="16">
        <f t="shared" si="226"/>
        <v>44994</v>
      </c>
      <c r="J1633" s="17">
        <v>0.2407</v>
      </c>
      <c r="K1633" s="18">
        <f>G1633*结论【关键目标】!C$27*0.7735*0.001</f>
        <v>0</v>
      </c>
      <c r="L1633" s="5">
        <v>-22447.496650000001</v>
      </c>
      <c r="M1633" s="5">
        <f>ABS(IF(L1633&lt;=0,L1633/耗电量关键数据!$B$6/1000,L1633/耗电量关键数据!$B$5/1000))</f>
        <v>8.9789986600000002</v>
      </c>
      <c r="N1633" s="5">
        <f>电气设备逐时使用率计算!H1609</f>
        <v>1.1688450000000001</v>
      </c>
      <c r="O1633" s="5">
        <f>灯光逐时使用率计算!H1609</f>
        <v>0.37403039999999999</v>
      </c>
      <c r="P1633" s="19">
        <f t="shared" si="227"/>
        <v>10.52187406</v>
      </c>
      <c r="Q1633" s="19">
        <f t="shared" si="231"/>
        <v>0</v>
      </c>
      <c r="R1633" s="20">
        <f t="shared" si="228"/>
        <v>0</v>
      </c>
      <c r="S1633" s="20">
        <f t="shared" si="232"/>
        <v>0</v>
      </c>
      <c r="T1633" s="20">
        <f>IF((T1632+R1633)&lt;0,0,IF((T1632+R1633)&gt;结论【关键目标】!C$28,结论【关键目标】!C$28,T1632+R1633))</f>
        <v>0</v>
      </c>
      <c r="U1633" s="19">
        <f>IF((T1632+R1633)&lt;结论【关键目标】!$C$28,0,(发电量计算【计算逻辑页】!R1633+发电量计算【计算逻辑页】!T1632-结论【关键目标】!$C$28))</f>
        <v>0</v>
      </c>
      <c r="V1633" s="5">
        <f t="shared" si="229"/>
        <v>0</v>
      </c>
      <c r="W1633" s="5">
        <f t="shared" si="230"/>
        <v>0</v>
      </c>
      <c r="X1633" s="5">
        <f t="shared" si="233"/>
        <v>0</v>
      </c>
    </row>
    <row r="1634" spans="1:24" x14ac:dyDescent="0.15">
      <c r="A1634" s="7">
        <v>1633</v>
      </c>
      <c r="B1634" s="7">
        <v>3</v>
      </c>
      <c r="C1634" s="7">
        <v>10</v>
      </c>
      <c r="D1634" s="7">
        <v>1</v>
      </c>
      <c r="E1634" s="7">
        <v>69</v>
      </c>
      <c r="F1634" s="7">
        <v>-3.2</v>
      </c>
      <c r="G1634" s="7">
        <v>0</v>
      </c>
      <c r="H1634" s="7">
        <f t="shared" si="225"/>
        <v>5</v>
      </c>
      <c r="I1634" s="16">
        <f t="shared" si="226"/>
        <v>44995</v>
      </c>
      <c r="J1634" s="17">
        <v>0.2407</v>
      </c>
      <c r="K1634" s="18">
        <f>G1634*结论【关键目标】!C$27*0.7735*0.001</f>
        <v>0</v>
      </c>
      <c r="L1634" s="5">
        <v>-23973.054670000001</v>
      </c>
      <c r="M1634" s="5">
        <f>ABS(IF(L1634&lt;=0,L1634/耗电量关键数据!$B$6/1000,L1634/耗电量关键数据!$B$5/1000))</f>
        <v>9.589221868000001</v>
      </c>
      <c r="N1634" s="5">
        <f>电气设备逐时使用率计算!H1610</f>
        <v>1.1688450000000001</v>
      </c>
      <c r="O1634" s="5">
        <f>灯光逐时使用率计算!H1610</f>
        <v>0.37403039999999999</v>
      </c>
      <c r="P1634" s="19">
        <f t="shared" si="227"/>
        <v>11.132097268000001</v>
      </c>
      <c r="Q1634" s="19">
        <f t="shared" si="231"/>
        <v>0</v>
      </c>
      <c r="R1634" s="20">
        <f t="shared" si="228"/>
        <v>0</v>
      </c>
      <c r="S1634" s="20">
        <f t="shared" si="232"/>
        <v>0</v>
      </c>
      <c r="T1634" s="20">
        <f>IF((T1633+R1634)&lt;0,0,IF((T1633+R1634)&gt;结论【关键目标】!C$28,结论【关键目标】!C$28,T1633+R1634))</f>
        <v>0</v>
      </c>
      <c r="U1634" s="19">
        <f>IF((T1633+R1634)&lt;结论【关键目标】!$C$28,0,(发电量计算【计算逻辑页】!R1634+发电量计算【计算逻辑页】!T1633-结论【关键目标】!$C$28))</f>
        <v>0</v>
      </c>
      <c r="V1634" s="5">
        <f t="shared" si="229"/>
        <v>0</v>
      </c>
      <c r="W1634" s="5">
        <f t="shared" si="230"/>
        <v>0</v>
      </c>
      <c r="X1634" s="5">
        <f t="shared" si="233"/>
        <v>0</v>
      </c>
    </row>
    <row r="1635" spans="1:24" x14ac:dyDescent="0.15">
      <c r="A1635" s="7">
        <v>1634</v>
      </c>
      <c r="B1635" s="7">
        <v>3</v>
      </c>
      <c r="C1635" s="7">
        <v>10</v>
      </c>
      <c r="D1635" s="7">
        <v>2</v>
      </c>
      <c r="E1635" s="7">
        <v>69</v>
      </c>
      <c r="F1635" s="7">
        <v>-3.6</v>
      </c>
      <c r="G1635" s="7">
        <v>0</v>
      </c>
      <c r="H1635" s="7">
        <f t="shared" si="225"/>
        <v>5</v>
      </c>
      <c r="I1635" s="16">
        <f t="shared" si="226"/>
        <v>44995</v>
      </c>
      <c r="J1635" s="17">
        <v>0.2407</v>
      </c>
      <c r="K1635" s="18">
        <f>G1635*结论【关键目标】!C$27*0.7735*0.001</f>
        <v>0</v>
      </c>
      <c r="L1635" s="5">
        <v>-25280.67583</v>
      </c>
      <c r="M1635" s="5">
        <f>ABS(IF(L1635&lt;=0,L1635/耗电量关键数据!$B$6/1000,L1635/耗电量关键数据!$B$5/1000))</f>
        <v>10.112270332</v>
      </c>
      <c r="N1635" s="5">
        <f>电气设备逐时使用率计算!H1611</f>
        <v>1.1688450000000001</v>
      </c>
      <c r="O1635" s="5">
        <f>灯光逐时使用率计算!H1611</f>
        <v>0.37403039999999999</v>
      </c>
      <c r="P1635" s="19">
        <f t="shared" si="227"/>
        <v>11.655145731999999</v>
      </c>
      <c r="Q1635" s="19">
        <f t="shared" si="231"/>
        <v>0</v>
      </c>
      <c r="R1635" s="20">
        <f t="shared" si="228"/>
        <v>0</v>
      </c>
      <c r="S1635" s="20">
        <f t="shared" si="232"/>
        <v>0</v>
      </c>
      <c r="T1635" s="20">
        <f>IF((T1634+R1635)&lt;0,0,IF((T1634+R1635)&gt;结论【关键目标】!C$28,结论【关键目标】!C$28,T1634+R1635))</f>
        <v>0</v>
      </c>
      <c r="U1635" s="19">
        <f>IF((T1634+R1635)&lt;结论【关键目标】!$C$28,0,(发电量计算【计算逻辑页】!R1635+发电量计算【计算逻辑页】!T1634-结论【关键目标】!$C$28))</f>
        <v>0</v>
      </c>
      <c r="V1635" s="5">
        <f t="shared" si="229"/>
        <v>0</v>
      </c>
      <c r="W1635" s="5">
        <f t="shared" si="230"/>
        <v>0</v>
      </c>
      <c r="X1635" s="5">
        <f t="shared" si="233"/>
        <v>0</v>
      </c>
    </row>
    <row r="1636" spans="1:24" x14ac:dyDescent="0.15">
      <c r="A1636" s="7">
        <v>1635</v>
      </c>
      <c r="B1636" s="7">
        <v>3</v>
      </c>
      <c r="C1636" s="7">
        <v>10</v>
      </c>
      <c r="D1636" s="7">
        <v>3</v>
      </c>
      <c r="E1636" s="7">
        <v>69</v>
      </c>
      <c r="F1636" s="7">
        <v>-3.9</v>
      </c>
      <c r="G1636" s="7">
        <v>0</v>
      </c>
      <c r="H1636" s="7">
        <f t="shared" si="225"/>
        <v>5</v>
      </c>
      <c r="I1636" s="16">
        <f t="shared" si="226"/>
        <v>44995</v>
      </c>
      <c r="J1636" s="17">
        <v>0.2407</v>
      </c>
      <c r="K1636" s="18">
        <f>G1636*结论【关键目标】!C$27*0.7735*0.001</f>
        <v>0</v>
      </c>
      <c r="L1636" s="5">
        <v>-26806.23386</v>
      </c>
      <c r="M1636" s="5">
        <f>ABS(IF(L1636&lt;=0,L1636/耗电量关键数据!$B$6/1000,L1636/耗电量关键数据!$B$5/1000))</f>
        <v>10.722493544000001</v>
      </c>
      <c r="N1636" s="5">
        <f>电气设备逐时使用率计算!H1612</f>
        <v>1.1688450000000001</v>
      </c>
      <c r="O1636" s="5">
        <f>灯光逐时使用率计算!H1612</f>
        <v>0.37403039999999999</v>
      </c>
      <c r="P1636" s="19">
        <f t="shared" si="227"/>
        <v>12.265368944</v>
      </c>
      <c r="Q1636" s="19">
        <f t="shared" si="231"/>
        <v>0</v>
      </c>
      <c r="R1636" s="20">
        <f t="shared" si="228"/>
        <v>0</v>
      </c>
      <c r="S1636" s="20">
        <f t="shared" si="232"/>
        <v>0</v>
      </c>
      <c r="T1636" s="20">
        <f>IF((T1635+R1636)&lt;0,0,IF((T1635+R1636)&gt;结论【关键目标】!C$28,结论【关键目标】!C$28,T1635+R1636))</f>
        <v>0</v>
      </c>
      <c r="U1636" s="19">
        <f>IF((T1635+R1636)&lt;结论【关键目标】!$C$28,0,(发电量计算【计算逻辑页】!R1636+发电量计算【计算逻辑页】!T1635-结论【关键目标】!$C$28))</f>
        <v>0</v>
      </c>
      <c r="V1636" s="5">
        <f t="shared" si="229"/>
        <v>0</v>
      </c>
      <c r="W1636" s="5">
        <f t="shared" si="230"/>
        <v>0</v>
      </c>
      <c r="X1636" s="5">
        <f t="shared" si="233"/>
        <v>0</v>
      </c>
    </row>
    <row r="1637" spans="1:24" x14ac:dyDescent="0.15">
      <c r="A1637" s="7">
        <v>1636</v>
      </c>
      <c r="B1637" s="7">
        <v>3</v>
      </c>
      <c r="C1637" s="7">
        <v>10</v>
      </c>
      <c r="D1637" s="7">
        <v>4</v>
      </c>
      <c r="E1637" s="7">
        <v>69</v>
      </c>
      <c r="F1637" s="7">
        <v>-4.5</v>
      </c>
      <c r="G1637" s="7">
        <v>0</v>
      </c>
      <c r="H1637" s="7">
        <f t="shared" si="225"/>
        <v>5</v>
      </c>
      <c r="I1637" s="16">
        <f t="shared" si="226"/>
        <v>44995</v>
      </c>
      <c r="J1637" s="17">
        <v>0.2407</v>
      </c>
      <c r="K1637" s="18">
        <f>G1637*结论【关键目标】!C$27*0.7735*0.001</f>
        <v>0</v>
      </c>
      <c r="L1637" s="5">
        <v>-27895.918160000001</v>
      </c>
      <c r="M1637" s="5">
        <f>ABS(IF(L1637&lt;=0,L1637/耗电量关键数据!$B$6/1000,L1637/耗电量关键数据!$B$5/1000))</f>
        <v>11.158367264000001</v>
      </c>
      <c r="N1637" s="5">
        <f>电气设备逐时使用率计算!H1613</f>
        <v>1.1688450000000001</v>
      </c>
      <c r="O1637" s="5">
        <f>灯光逐时使用率计算!H1613</f>
        <v>0.37403039999999999</v>
      </c>
      <c r="P1637" s="19">
        <f t="shared" si="227"/>
        <v>12.701242664</v>
      </c>
      <c r="Q1637" s="19">
        <f t="shared" si="231"/>
        <v>0</v>
      </c>
      <c r="R1637" s="20">
        <f t="shared" si="228"/>
        <v>0</v>
      </c>
      <c r="S1637" s="20">
        <f t="shared" si="232"/>
        <v>0</v>
      </c>
      <c r="T1637" s="20">
        <f>IF((T1636+R1637)&lt;0,0,IF((T1636+R1637)&gt;结论【关键目标】!C$28,结论【关键目标】!C$28,T1636+R1637))</f>
        <v>0</v>
      </c>
      <c r="U1637" s="19">
        <f>IF((T1636+R1637)&lt;结论【关键目标】!$C$28,0,(发电量计算【计算逻辑页】!R1637+发电量计算【计算逻辑页】!T1636-结论【关键目标】!$C$28))</f>
        <v>0</v>
      </c>
      <c r="V1637" s="5">
        <f t="shared" si="229"/>
        <v>0</v>
      </c>
      <c r="W1637" s="5">
        <f t="shared" si="230"/>
        <v>0</v>
      </c>
      <c r="X1637" s="5">
        <f t="shared" si="233"/>
        <v>0</v>
      </c>
    </row>
    <row r="1638" spans="1:24" x14ac:dyDescent="0.15">
      <c r="A1638" s="7">
        <v>1637</v>
      </c>
      <c r="B1638" s="7">
        <v>3</v>
      </c>
      <c r="C1638" s="7">
        <v>10</v>
      </c>
      <c r="D1638" s="7">
        <v>5</v>
      </c>
      <c r="E1638" s="7">
        <v>69</v>
      </c>
      <c r="F1638" s="7">
        <v>-5.0999999999999996</v>
      </c>
      <c r="G1638" s="7">
        <v>0</v>
      </c>
      <c r="H1638" s="7">
        <f t="shared" si="225"/>
        <v>5</v>
      </c>
      <c r="I1638" s="16">
        <f t="shared" si="226"/>
        <v>44995</v>
      </c>
      <c r="J1638" s="17">
        <v>0.2407</v>
      </c>
      <c r="K1638" s="18">
        <f>G1638*结论【关键目标】!C$27*0.7735*0.001</f>
        <v>0</v>
      </c>
      <c r="L1638" s="5">
        <v>-28549.728739999999</v>
      </c>
      <c r="M1638" s="5">
        <f>ABS(IF(L1638&lt;=0,L1638/耗电量关键数据!$B$6/1000,L1638/耗电量关键数据!$B$5/1000))</f>
        <v>11.419891496</v>
      </c>
      <c r="N1638" s="5">
        <f>电气设备逐时使用率计算!H1614</f>
        <v>1.1688450000000001</v>
      </c>
      <c r="O1638" s="5">
        <f>灯光逐时使用率计算!H1614</f>
        <v>0.37403039999999999</v>
      </c>
      <c r="P1638" s="19">
        <f t="shared" si="227"/>
        <v>12.962766896</v>
      </c>
      <c r="Q1638" s="19">
        <f t="shared" si="231"/>
        <v>0</v>
      </c>
      <c r="R1638" s="20">
        <f t="shared" si="228"/>
        <v>0</v>
      </c>
      <c r="S1638" s="20">
        <f t="shared" si="232"/>
        <v>0</v>
      </c>
      <c r="T1638" s="20">
        <f>IF((T1637+R1638)&lt;0,0,IF((T1637+R1638)&gt;结论【关键目标】!C$28,结论【关键目标】!C$28,T1637+R1638))</f>
        <v>0</v>
      </c>
      <c r="U1638" s="19">
        <f>IF((T1637+R1638)&lt;结论【关键目标】!$C$28,0,(发电量计算【计算逻辑页】!R1638+发电量计算【计算逻辑页】!T1637-结论【关键目标】!$C$28))</f>
        <v>0</v>
      </c>
      <c r="V1638" s="5">
        <f t="shared" si="229"/>
        <v>0</v>
      </c>
      <c r="W1638" s="5">
        <f t="shared" si="230"/>
        <v>0</v>
      </c>
      <c r="X1638" s="5">
        <f t="shared" si="233"/>
        <v>0</v>
      </c>
    </row>
    <row r="1639" spans="1:24" x14ac:dyDescent="0.15">
      <c r="A1639" s="7">
        <v>1638</v>
      </c>
      <c r="B1639" s="7">
        <v>3</v>
      </c>
      <c r="C1639" s="7">
        <v>10</v>
      </c>
      <c r="D1639" s="7">
        <v>6</v>
      </c>
      <c r="E1639" s="7">
        <v>69</v>
      </c>
      <c r="F1639" s="7">
        <v>-5.7</v>
      </c>
      <c r="G1639" s="7">
        <v>0</v>
      </c>
      <c r="H1639" s="7">
        <f t="shared" si="225"/>
        <v>5</v>
      </c>
      <c r="I1639" s="16">
        <f t="shared" si="226"/>
        <v>44995</v>
      </c>
      <c r="J1639" s="17">
        <v>0.2407</v>
      </c>
      <c r="K1639" s="18">
        <f>G1639*结论【关键目标】!C$27*0.7735*0.001</f>
        <v>0</v>
      </c>
      <c r="L1639" s="5">
        <v>-26070.049439999999</v>
      </c>
      <c r="M1639" s="5">
        <f>ABS(IF(L1639&lt;=0,L1639/耗电量关键数据!$B$6/1000,L1639/耗电量关键数据!$B$5/1000))</f>
        <v>10.428019775999999</v>
      </c>
      <c r="N1639" s="5">
        <f>电气设备逐时使用率计算!H1615</f>
        <v>1.1688450000000001</v>
      </c>
      <c r="O1639" s="5">
        <f>灯光逐时使用率计算!H1615</f>
        <v>0.37403039999999999</v>
      </c>
      <c r="P1639" s="19">
        <f t="shared" si="227"/>
        <v>11.970895176000001</v>
      </c>
      <c r="Q1639" s="19">
        <f t="shared" si="231"/>
        <v>0</v>
      </c>
      <c r="R1639" s="20">
        <f t="shared" si="228"/>
        <v>0</v>
      </c>
      <c r="S1639" s="20">
        <f t="shared" si="232"/>
        <v>0</v>
      </c>
      <c r="T1639" s="20">
        <f>IF((T1638+R1639)&lt;0,0,IF((T1638+R1639)&gt;结论【关键目标】!C$28,结论【关键目标】!C$28,T1638+R1639))</f>
        <v>0</v>
      </c>
      <c r="U1639" s="19">
        <f>IF((T1638+R1639)&lt;结论【关键目标】!$C$28,0,(发电量计算【计算逻辑页】!R1639+发电量计算【计算逻辑页】!T1638-结论【关键目标】!$C$28))</f>
        <v>0</v>
      </c>
      <c r="V1639" s="5">
        <f t="shared" si="229"/>
        <v>0</v>
      </c>
      <c r="W1639" s="5">
        <f t="shared" si="230"/>
        <v>0</v>
      </c>
      <c r="X1639" s="5">
        <f t="shared" si="233"/>
        <v>0</v>
      </c>
    </row>
    <row r="1640" spans="1:24" x14ac:dyDescent="0.15">
      <c r="A1640" s="7">
        <v>1639</v>
      </c>
      <c r="B1640" s="7">
        <v>3</v>
      </c>
      <c r="C1640" s="7">
        <v>10</v>
      </c>
      <c r="D1640" s="7">
        <v>7</v>
      </c>
      <c r="E1640" s="7">
        <v>69</v>
      </c>
      <c r="F1640" s="7">
        <v>-6</v>
      </c>
      <c r="G1640" s="7">
        <v>99.4</v>
      </c>
      <c r="H1640" s="7">
        <f t="shared" si="225"/>
        <v>5</v>
      </c>
      <c r="I1640" s="16">
        <f t="shared" si="226"/>
        <v>44995</v>
      </c>
      <c r="J1640" s="17">
        <v>0.2407</v>
      </c>
      <c r="K1640" s="18">
        <f>G1640*结论【关键目标】!C$27*0.7735*0.001</f>
        <v>9.2263079999999995</v>
      </c>
      <c r="L1640" s="5">
        <v>-22368.418460000001</v>
      </c>
      <c r="M1640" s="5">
        <f>ABS(IF(L1640&lt;=0,L1640/耗电量关键数据!$B$6/1000,L1640/耗电量关键数据!$B$5/1000))</f>
        <v>8.9473673840000014</v>
      </c>
      <c r="N1640" s="5">
        <f>电气设备逐时使用率计算!H1616</f>
        <v>2.3376900000000003</v>
      </c>
      <c r="O1640" s="5">
        <f>灯光逐时使用率计算!H1616</f>
        <v>1.2467680000000001</v>
      </c>
      <c r="P1640" s="19">
        <f t="shared" si="227"/>
        <v>12.531825384000001</v>
      </c>
      <c r="Q1640" s="19">
        <f t="shared" si="231"/>
        <v>0</v>
      </c>
      <c r="R1640" s="20">
        <f t="shared" si="228"/>
        <v>9.2263079999999995</v>
      </c>
      <c r="S1640" s="20">
        <f t="shared" si="232"/>
        <v>0</v>
      </c>
      <c r="T1640" s="20">
        <f>IF((T1639+R1640)&lt;0,0,IF((T1639+R1640)&gt;结论【关键目标】!C$28,结论【关键目标】!C$28,T1639+R1640))</f>
        <v>9.2263079999999995</v>
      </c>
      <c r="U1640" s="19">
        <f>IF((T1639+R1640)&lt;结论【关键目标】!$C$28,0,(发电量计算【计算逻辑页】!R1640+发电量计算【计算逻辑页】!T1639-结论【关键目标】!$C$28))</f>
        <v>0</v>
      </c>
      <c r="V1640" s="5">
        <f t="shared" si="229"/>
        <v>0</v>
      </c>
      <c r="W1640" s="5">
        <f t="shared" si="230"/>
        <v>2.2207723356</v>
      </c>
      <c r="X1640" s="5">
        <f t="shared" si="233"/>
        <v>0</v>
      </c>
    </row>
    <row r="1641" spans="1:24" x14ac:dyDescent="0.15">
      <c r="A1641" s="7">
        <v>1640</v>
      </c>
      <c r="B1641" s="7">
        <v>3</v>
      </c>
      <c r="C1641" s="7">
        <v>10</v>
      </c>
      <c r="D1641" s="7">
        <v>8</v>
      </c>
      <c r="E1641" s="7">
        <v>69</v>
      </c>
      <c r="F1641" s="7">
        <v>-6</v>
      </c>
      <c r="G1641" s="7">
        <v>231.1</v>
      </c>
      <c r="H1641" s="7">
        <f t="shared" si="225"/>
        <v>5</v>
      </c>
      <c r="I1641" s="16">
        <f t="shared" si="226"/>
        <v>44995</v>
      </c>
      <c r="J1641" s="17">
        <v>0.70809999999999995</v>
      </c>
      <c r="K1641" s="18">
        <f>G1641*结论【关键目标】!C$27*0.7735*0.001</f>
        <v>21.450702</v>
      </c>
      <c r="L1641" s="5">
        <v>-19489.397679999998</v>
      </c>
      <c r="M1641" s="5">
        <f>ABS(IF(L1641&lt;=0,L1641/耗电量关键数据!$B$6/1000,L1641/耗电量关键数据!$B$5/1000))</f>
        <v>7.7957590719999992</v>
      </c>
      <c r="N1641" s="5">
        <f>电气设备逐时使用率计算!H1617</f>
        <v>11.688450000000001</v>
      </c>
      <c r="O1641" s="5">
        <f>灯光逐时使用率计算!H1617</f>
        <v>6.2338399999999998</v>
      </c>
      <c r="P1641" s="19">
        <f t="shared" si="227"/>
        <v>25.718049071999999</v>
      </c>
      <c r="Q1641" s="19">
        <f t="shared" si="231"/>
        <v>0</v>
      </c>
      <c r="R1641" s="20">
        <f t="shared" si="228"/>
        <v>21.450702</v>
      </c>
      <c r="S1641" s="20">
        <f t="shared" si="232"/>
        <v>0</v>
      </c>
      <c r="T1641" s="20">
        <f>IF((T1640+R1641)&lt;0,0,IF((T1640+R1641)&gt;结论【关键目标】!C$28,结论【关键目标】!C$28,T1640+R1641))</f>
        <v>22</v>
      </c>
      <c r="U1641" s="19">
        <f>IF((T1640+R1641)&lt;结论【关键目标】!$C$28,0,(发电量计算【计算逻辑页】!R1641+发电量计算【计算逻辑页】!T1640-结论【关键目标】!$C$28))</f>
        <v>8.6770099999999992</v>
      </c>
      <c r="V1641" s="5">
        <f t="shared" si="229"/>
        <v>3.0369534999999996</v>
      </c>
      <c r="W1641" s="5">
        <f t="shared" si="230"/>
        <v>15.189242086199998</v>
      </c>
      <c r="X1641" s="5">
        <f t="shared" si="233"/>
        <v>0</v>
      </c>
    </row>
    <row r="1642" spans="1:24" x14ac:dyDescent="0.15">
      <c r="A1642" s="7">
        <v>1641</v>
      </c>
      <c r="B1642" s="7">
        <v>3</v>
      </c>
      <c r="C1642" s="7">
        <v>10</v>
      </c>
      <c r="D1642" s="7">
        <v>9</v>
      </c>
      <c r="E1642" s="7">
        <v>69</v>
      </c>
      <c r="F1642" s="7">
        <v>-5</v>
      </c>
      <c r="G1642" s="7">
        <v>360.8</v>
      </c>
      <c r="H1642" s="7">
        <f t="shared" si="225"/>
        <v>5</v>
      </c>
      <c r="I1642" s="16">
        <f t="shared" si="226"/>
        <v>44995</v>
      </c>
      <c r="J1642" s="17">
        <v>0.70809999999999995</v>
      </c>
      <c r="K1642" s="18">
        <f>G1642*结论【关键目标】!C$27*0.7735*0.001</f>
        <v>33.489455999999997</v>
      </c>
      <c r="L1642" s="5">
        <v>-12510.332060000001</v>
      </c>
      <c r="M1642" s="5">
        <f>ABS(IF(L1642&lt;=0,L1642/耗电量关键数据!$B$6/1000,L1642/耗电量关键数据!$B$5/1000))</f>
        <v>5.004132824</v>
      </c>
      <c r="N1642" s="5">
        <f>电气设备逐时使用率计算!H1618</f>
        <v>22.208055000000002</v>
      </c>
      <c r="O1642" s="5">
        <f>灯光逐时使用率计算!H1618</f>
        <v>11.844296</v>
      </c>
      <c r="P1642" s="19">
        <f t="shared" si="227"/>
        <v>39.056483823999997</v>
      </c>
      <c r="Q1642" s="19">
        <f t="shared" si="231"/>
        <v>0</v>
      </c>
      <c r="R1642" s="20">
        <f t="shared" si="228"/>
        <v>33.489455999999997</v>
      </c>
      <c r="S1642" s="20">
        <f t="shared" si="232"/>
        <v>0</v>
      </c>
      <c r="T1642" s="20">
        <f>IF((T1641+R1642)&lt;0,0,IF((T1641+R1642)&gt;结论【关键目标】!C$28,结论【关键目标】!C$28,T1641+R1642))</f>
        <v>22</v>
      </c>
      <c r="U1642" s="19">
        <f>IF((T1641+R1642)&lt;结论【关键目标】!$C$28,0,(发电量计算【计算逻辑页】!R1642+发电量计算【计算逻辑页】!T1641-结论【关键目标】!$C$28))</f>
        <v>33.489455999999997</v>
      </c>
      <c r="V1642" s="5">
        <f t="shared" si="229"/>
        <v>11.721309599999998</v>
      </c>
      <c r="W1642" s="5">
        <f t="shared" si="230"/>
        <v>23.713883793599997</v>
      </c>
      <c r="X1642" s="5">
        <f t="shared" si="233"/>
        <v>0</v>
      </c>
    </row>
    <row r="1643" spans="1:24" x14ac:dyDescent="0.15">
      <c r="A1643" s="7">
        <v>1642</v>
      </c>
      <c r="B1643" s="7">
        <v>3</v>
      </c>
      <c r="C1643" s="7">
        <v>10</v>
      </c>
      <c r="D1643" s="7">
        <v>10</v>
      </c>
      <c r="E1643" s="7">
        <v>69</v>
      </c>
      <c r="F1643" s="7">
        <v>-3</v>
      </c>
      <c r="G1643" s="7">
        <v>498.3</v>
      </c>
      <c r="H1643" s="7">
        <f t="shared" si="225"/>
        <v>5</v>
      </c>
      <c r="I1643" s="16">
        <f t="shared" si="226"/>
        <v>44995</v>
      </c>
      <c r="J1643" s="17">
        <v>0.70809999999999995</v>
      </c>
      <c r="K1643" s="18">
        <f>G1643*结论【关键目标】!C$27*0.7735*0.001</f>
        <v>46.252206000000001</v>
      </c>
      <c r="L1643" s="5">
        <v>-6125.1145660000002</v>
      </c>
      <c r="M1643" s="5">
        <f>ABS(IF(L1643&lt;=0,L1643/耗电量关键数据!$B$6/1000,L1643/耗电量关键数据!$B$5/1000))</f>
        <v>2.4500458263999998</v>
      </c>
      <c r="N1643" s="5">
        <f>电气设备逐时使用率计算!H1619</f>
        <v>22.208055000000002</v>
      </c>
      <c r="O1643" s="5">
        <f>灯光逐时使用率计算!H1619</f>
        <v>11.844296</v>
      </c>
      <c r="P1643" s="19">
        <f t="shared" si="227"/>
        <v>36.502396826400002</v>
      </c>
      <c r="Q1643" s="19">
        <f t="shared" si="231"/>
        <v>0</v>
      </c>
      <c r="R1643" s="20">
        <f t="shared" si="228"/>
        <v>46.252206000000001</v>
      </c>
      <c r="S1643" s="20">
        <f t="shared" si="232"/>
        <v>0</v>
      </c>
      <c r="T1643" s="20">
        <f>IF((T1642+R1643)&lt;0,0,IF((T1642+R1643)&gt;结论【关键目标】!C$28,结论【关键目标】!C$28,T1642+R1643))</f>
        <v>22</v>
      </c>
      <c r="U1643" s="19">
        <f>IF((T1642+R1643)&lt;结论【关键目标】!$C$28,0,(发电量计算【计算逻辑页】!R1643+发电量计算【计算逻辑页】!T1642-结论【关键目标】!$C$28))</f>
        <v>46.252206000000001</v>
      </c>
      <c r="V1643" s="5">
        <f t="shared" si="229"/>
        <v>16.188272099999999</v>
      </c>
      <c r="W1643" s="5">
        <f t="shared" si="230"/>
        <v>25.847347192773839</v>
      </c>
      <c r="X1643" s="5">
        <f t="shared" si="233"/>
        <v>0</v>
      </c>
    </row>
    <row r="1644" spans="1:24" x14ac:dyDescent="0.15">
      <c r="A1644" s="7">
        <v>1643</v>
      </c>
      <c r="B1644" s="7">
        <v>3</v>
      </c>
      <c r="C1644" s="7">
        <v>10</v>
      </c>
      <c r="D1644" s="7">
        <v>11</v>
      </c>
      <c r="E1644" s="7">
        <v>69</v>
      </c>
      <c r="F1644" s="7">
        <v>-1</v>
      </c>
      <c r="G1644" s="7">
        <v>616.4</v>
      </c>
      <c r="H1644" s="7">
        <f t="shared" si="225"/>
        <v>5</v>
      </c>
      <c r="I1644" s="16">
        <f t="shared" si="226"/>
        <v>44995</v>
      </c>
      <c r="J1644" s="17">
        <v>1.2267999999999999</v>
      </c>
      <c r="K1644" s="18">
        <f>G1644*结论【关键目标】!C$27*0.7735*0.001</f>
        <v>57.214247999999998</v>
      </c>
      <c r="L1644" s="5">
        <v>-1032.1501659999999</v>
      </c>
      <c r="M1644" s="5">
        <f>ABS(IF(L1644&lt;=0,L1644/耗电量关键数据!$B$6/1000,L1644/耗电量关键数据!$B$5/1000))</f>
        <v>0.41286006639999995</v>
      </c>
      <c r="N1644" s="5">
        <f>电气设备逐时使用率计算!H1620</f>
        <v>22.208055000000002</v>
      </c>
      <c r="O1644" s="5">
        <f>灯光逐时使用率计算!H1620</f>
        <v>11.844296</v>
      </c>
      <c r="P1644" s="19">
        <f t="shared" si="227"/>
        <v>34.465211066400002</v>
      </c>
      <c r="Q1644" s="19">
        <f t="shared" si="231"/>
        <v>34.465211066400002</v>
      </c>
      <c r="R1644" s="20">
        <f t="shared" si="228"/>
        <v>22.749036933599996</v>
      </c>
      <c r="S1644" s="20">
        <f t="shared" si="232"/>
        <v>0</v>
      </c>
      <c r="T1644" s="20">
        <f>IF((T1643+R1644)&lt;0,0,IF((T1643+R1644)&gt;结论【关键目标】!C$28,结论【关键目标】!C$28,T1643+R1644))</f>
        <v>22</v>
      </c>
      <c r="U1644" s="19">
        <f>IF((T1643+R1644)&lt;结论【关键目标】!$C$28,0,(发电量计算【计算逻辑页】!R1644+发电量计算【计算逻辑页】!T1643-结论【关键目标】!$C$28))</f>
        <v>22.749036933599996</v>
      </c>
      <c r="V1644" s="5">
        <f t="shared" si="229"/>
        <v>7.9621629267599978</v>
      </c>
      <c r="W1644" s="5">
        <f t="shared" si="230"/>
        <v>42.281920936259517</v>
      </c>
      <c r="X1644" s="5">
        <f t="shared" si="233"/>
        <v>0</v>
      </c>
    </row>
    <row r="1645" spans="1:24" x14ac:dyDescent="0.15">
      <c r="A1645" s="7">
        <v>1644</v>
      </c>
      <c r="B1645" s="7">
        <v>3</v>
      </c>
      <c r="C1645" s="7">
        <v>10</v>
      </c>
      <c r="D1645" s="7">
        <v>12</v>
      </c>
      <c r="E1645" s="7">
        <v>69</v>
      </c>
      <c r="F1645" s="7">
        <v>2.2000000000000002</v>
      </c>
      <c r="G1645" s="7">
        <v>739.2</v>
      </c>
      <c r="H1645" s="7">
        <f t="shared" si="225"/>
        <v>5</v>
      </c>
      <c r="I1645" s="16">
        <f t="shared" si="226"/>
        <v>44995</v>
      </c>
      <c r="J1645" s="17">
        <v>1.2267999999999999</v>
      </c>
      <c r="K1645" s="18">
        <f>G1645*结论【关键目标】!C$27*0.7735*0.001</f>
        <v>68.612544</v>
      </c>
      <c r="L1645" s="5">
        <v>0</v>
      </c>
      <c r="M1645" s="5">
        <f>ABS(IF(L1645&lt;=0,L1645/耗电量关键数据!$B$6/1000,L1645/耗电量关键数据!$B$5/1000))</f>
        <v>0</v>
      </c>
      <c r="N1645" s="5">
        <f>电气设备逐时使用率计算!H1621</f>
        <v>11.688450000000001</v>
      </c>
      <c r="O1645" s="5">
        <f>灯光逐时使用率计算!H1621</f>
        <v>9.9741440000000008</v>
      </c>
      <c r="P1645" s="19">
        <f t="shared" si="227"/>
        <v>21.662594000000002</v>
      </c>
      <c r="Q1645" s="19">
        <f t="shared" si="231"/>
        <v>21.662594000000002</v>
      </c>
      <c r="R1645" s="20">
        <f t="shared" si="228"/>
        <v>46.949950000000001</v>
      </c>
      <c r="S1645" s="20">
        <f t="shared" si="232"/>
        <v>0</v>
      </c>
      <c r="T1645" s="20">
        <f>IF((T1644+R1645)&lt;0,0,IF((T1644+R1645)&gt;结论【关键目标】!C$28,结论【关键目标】!C$28,T1644+R1645))</f>
        <v>22</v>
      </c>
      <c r="U1645" s="19">
        <f>IF((T1644+R1645)&lt;结论【关键目标】!$C$28,0,(发电量计算【计算逻辑页】!R1645+发电量计算【计算逻辑页】!T1644-结论【关键目标】!$C$28))</f>
        <v>46.949950000000001</v>
      </c>
      <c r="V1645" s="5">
        <f t="shared" si="229"/>
        <v>16.432482499999999</v>
      </c>
      <c r="W1645" s="5">
        <f t="shared" si="230"/>
        <v>26.5756703192</v>
      </c>
      <c r="X1645" s="5">
        <f t="shared" si="233"/>
        <v>0</v>
      </c>
    </row>
    <row r="1646" spans="1:24" x14ac:dyDescent="0.15">
      <c r="A1646" s="7">
        <v>1645</v>
      </c>
      <c r="B1646" s="7">
        <v>3</v>
      </c>
      <c r="C1646" s="7">
        <v>10</v>
      </c>
      <c r="D1646" s="7">
        <v>13</v>
      </c>
      <c r="E1646" s="7">
        <v>69</v>
      </c>
      <c r="F1646" s="7">
        <v>5</v>
      </c>
      <c r="G1646" s="7">
        <v>695</v>
      </c>
      <c r="H1646" s="7">
        <f t="shared" si="225"/>
        <v>5</v>
      </c>
      <c r="I1646" s="16">
        <f t="shared" si="226"/>
        <v>44995</v>
      </c>
      <c r="J1646" s="17">
        <v>1.2267999999999999</v>
      </c>
      <c r="K1646" s="18">
        <f>G1646*结论【关键目标】!C$27*0.7735*0.001</f>
        <v>64.509900000000002</v>
      </c>
      <c r="L1646" s="5">
        <v>0</v>
      </c>
      <c r="M1646" s="5">
        <f>ABS(IF(L1646&lt;=0,L1646/耗电量关键数据!$B$6/1000,L1646/耗电量关键数据!$B$5/1000))</f>
        <v>0</v>
      </c>
      <c r="N1646" s="5">
        <f>电气设备逐时使用率计算!H1622</f>
        <v>11.688450000000001</v>
      </c>
      <c r="O1646" s="5">
        <f>灯光逐时使用率计算!H1622</f>
        <v>9.9741440000000008</v>
      </c>
      <c r="P1646" s="19">
        <f t="shared" si="227"/>
        <v>21.662594000000002</v>
      </c>
      <c r="Q1646" s="19">
        <f t="shared" si="231"/>
        <v>21.662594000000002</v>
      </c>
      <c r="R1646" s="20">
        <f t="shared" si="228"/>
        <v>42.847306000000003</v>
      </c>
      <c r="S1646" s="20">
        <f t="shared" si="232"/>
        <v>0</v>
      </c>
      <c r="T1646" s="20">
        <f>IF((T1645+R1646)&lt;0,0,IF((T1645+R1646)&gt;结论【关键目标】!C$28,结论【关键目标】!C$28,T1645+R1646))</f>
        <v>22</v>
      </c>
      <c r="U1646" s="19">
        <f>IF((T1645+R1646)&lt;结论【关键目标】!$C$28,0,(发电量计算【计算逻辑页】!R1646+发电量计算【计算逻辑页】!T1645-结论【关键目标】!$C$28))</f>
        <v>42.847306000000003</v>
      </c>
      <c r="V1646" s="5">
        <f t="shared" si="229"/>
        <v>14.9965571</v>
      </c>
      <c r="W1646" s="5">
        <f t="shared" si="230"/>
        <v>26.5756703192</v>
      </c>
      <c r="X1646" s="5">
        <f t="shared" si="233"/>
        <v>0</v>
      </c>
    </row>
    <row r="1647" spans="1:24" x14ac:dyDescent="0.15">
      <c r="A1647" s="7">
        <v>1646</v>
      </c>
      <c r="B1647" s="7">
        <v>3</v>
      </c>
      <c r="C1647" s="7">
        <v>10</v>
      </c>
      <c r="D1647" s="7">
        <v>14</v>
      </c>
      <c r="E1647" s="7">
        <v>69</v>
      </c>
      <c r="F1647" s="7">
        <v>6</v>
      </c>
      <c r="G1647" s="7">
        <v>581.20000000000005</v>
      </c>
      <c r="H1647" s="7">
        <f t="shared" si="225"/>
        <v>5</v>
      </c>
      <c r="I1647" s="16">
        <f t="shared" si="226"/>
        <v>44995</v>
      </c>
      <c r="J1647" s="17">
        <v>1.2267999999999999</v>
      </c>
      <c r="K1647" s="18">
        <f>G1647*结论【关键目标】!C$27*0.7735*0.001</f>
        <v>53.946984</v>
      </c>
      <c r="L1647" s="5">
        <v>0</v>
      </c>
      <c r="M1647" s="5">
        <f>ABS(IF(L1647&lt;=0,L1647/耗电量关键数据!$B$6/1000,L1647/耗电量关键数据!$B$5/1000))</f>
        <v>0</v>
      </c>
      <c r="N1647" s="5">
        <f>电气设备逐时使用率计算!H1623</f>
        <v>22.208055000000002</v>
      </c>
      <c r="O1647" s="5">
        <f>灯光逐时使用率计算!H1623</f>
        <v>11.844296</v>
      </c>
      <c r="P1647" s="19">
        <f t="shared" si="227"/>
        <v>34.052351000000002</v>
      </c>
      <c r="Q1647" s="19">
        <f t="shared" si="231"/>
        <v>34.052351000000002</v>
      </c>
      <c r="R1647" s="20">
        <f t="shared" si="228"/>
        <v>19.894632999999999</v>
      </c>
      <c r="S1647" s="20">
        <f t="shared" si="232"/>
        <v>0</v>
      </c>
      <c r="T1647" s="20">
        <f>IF((T1646+R1647)&lt;0,0,IF((T1646+R1647)&gt;结论【关键目标】!C$28,结论【关键目标】!C$28,T1646+R1647))</f>
        <v>22</v>
      </c>
      <c r="U1647" s="19">
        <f>IF((T1646+R1647)&lt;结论【关键目标】!$C$28,0,(发电量计算【计算逻辑页】!R1647+发电量计算【计算逻辑页】!T1646-结论【关键目标】!$C$28))</f>
        <v>19.894632999999999</v>
      </c>
      <c r="V1647" s="5">
        <f t="shared" si="229"/>
        <v>6.9631215499999994</v>
      </c>
      <c r="W1647" s="5">
        <f t="shared" si="230"/>
        <v>41.775424206799997</v>
      </c>
      <c r="X1647" s="5">
        <f t="shared" si="233"/>
        <v>0</v>
      </c>
    </row>
    <row r="1648" spans="1:24" x14ac:dyDescent="0.15">
      <c r="A1648" s="7">
        <v>1647</v>
      </c>
      <c r="B1648" s="7">
        <v>3</v>
      </c>
      <c r="C1648" s="7">
        <v>10</v>
      </c>
      <c r="D1648" s="7">
        <v>15</v>
      </c>
      <c r="E1648" s="7">
        <v>69</v>
      </c>
      <c r="F1648" s="7">
        <v>5.8</v>
      </c>
      <c r="G1648" s="7">
        <v>410.1</v>
      </c>
      <c r="H1648" s="7">
        <f t="shared" si="225"/>
        <v>5</v>
      </c>
      <c r="I1648" s="16">
        <f t="shared" si="226"/>
        <v>44995</v>
      </c>
      <c r="J1648" s="17">
        <v>1.2267999999999999</v>
      </c>
      <c r="K1648" s="18">
        <f>G1648*结论【关键目标】!C$27*0.7735*0.001</f>
        <v>38.065481999999996</v>
      </c>
      <c r="L1648" s="5">
        <v>0</v>
      </c>
      <c r="M1648" s="5">
        <f>ABS(IF(L1648&lt;=0,L1648/耗电量关键数据!$B$6/1000,L1648/耗电量关键数据!$B$5/1000))</f>
        <v>0</v>
      </c>
      <c r="N1648" s="5">
        <f>电气设备逐时使用率计算!H1624</f>
        <v>22.208055000000002</v>
      </c>
      <c r="O1648" s="5">
        <f>灯光逐时使用率计算!H1624</f>
        <v>11.844296</v>
      </c>
      <c r="P1648" s="19">
        <f t="shared" si="227"/>
        <v>34.052351000000002</v>
      </c>
      <c r="Q1648" s="19">
        <f t="shared" si="231"/>
        <v>34.052351000000002</v>
      </c>
      <c r="R1648" s="20">
        <f t="shared" si="228"/>
        <v>4.0131309999999942</v>
      </c>
      <c r="S1648" s="20">
        <f t="shared" si="232"/>
        <v>0</v>
      </c>
      <c r="T1648" s="20">
        <f>IF((T1647+R1648)&lt;0,0,IF((T1647+R1648)&gt;结论【关键目标】!C$28,结论【关键目标】!C$28,T1647+R1648))</f>
        <v>22</v>
      </c>
      <c r="U1648" s="19">
        <f>IF((T1647+R1648)&lt;结论【关键目标】!$C$28,0,(发电量计算【计算逻辑页】!R1648+发电量计算【计算逻辑页】!T1647-结论【关键目标】!$C$28))</f>
        <v>4.0131309999999942</v>
      </c>
      <c r="V1648" s="5">
        <f t="shared" si="229"/>
        <v>1.404595849999998</v>
      </c>
      <c r="W1648" s="5">
        <f t="shared" si="230"/>
        <v>41.775424206799997</v>
      </c>
      <c r="X1648" s="5">
        <f t="shared" si="233"/>
        <v>0</v>
      </c>
    </row>
    <row r="1649" spans="1:24" x14ac:dyDescent="0.15">
      <c r="A1649" s="7">
        <v>1648</v>
      </c>
      <c r="B1649" s="7">
        <v>3</v>
      </c>
      <c r="C1649" s="7">
        <v>10</v>
      </c>
      <c r="D1649" s="7">
        <v>16</v>
      </c>
      <c r="E1649" s="7">
        <v>69</v>
      </c>
      <c r="F1649" s="7">
        <v>6</v>
      </c>
      <c r="G1649" s="7">
        <v>219.5</v>
      </c>
      <c r="H1649" s="7">
        <f t="shared" si="225"/>
        <v>5</v>
      </c>
      <c r="I1649" s="16">
        <f t="shared" si="226"/>
        <v>44995</v>
      </c>
      <c r="J1649" s="17">
        <v>0.70809999999999995</v>
      </c>
      <c r="K1649" s="18">
        <f>G1649*结论【关键目标】!C$27*0.7735*0.001</f>
        <v>20.373989999999999</v>
      </c>
      <c r="L1649" s="5">
        <v>-3925.2935189999998</v>
      </c>
      <c r="M1649" s="5">
        <f>ABS(IF(L1649&lt;=0,L1649/耗电量关键数据!$B$6/1000,L1649/耗电量关键数据!$B$5/1000))</f>
        <v>1.5701174076</v>
      </c>
      <c r="N1649" s="5">
        <f>电气设备逐时使用率计算!H1625</f>
        <v>22.208055000000002</v>
      </c>
      <c r="O1649" s="5">
        <f>灯光逐时使用率计算!H1625</f>
        <v>11.844296</v>
      </c>
      <c r="P1649" s="19">
        <f t="shared" si="227"/>
        <v>35.622468407600003</v>
      </c>
      <c r="Q1649" s="19">
        <f t="shared" si="231"/>
        <v>0</v>
      </c>
      <c r="R1649" s="20">
        <f t="shared" si="228"/>
        <v>20.373989999999999</v>
      </c>
      <c r="S1649" s="20">
        <f t="shared" si="232"/>
        <v>0</v>
      </c>
      <c r="T1649" s="20">
        <f>IF((T1648+R1649)&lt;0,0,IF((T1648+R1649)&gt;结论【关键目标】!C$28,结论【关键目标】!C$28,T1648+R1649))</f>
        <v>22</v>
      </c>
      <c r="U1649" s="19">
        <f>IF((T1648+R1649)&lt;结论【关键目标】!$C$28,0,(发电量计算【计算逻辑页】!R1649+发电量计算【计算逻辑页】!T1648-结论【关键目标】!$C$28))</f>
        <v>20.373989999999999</v>
      </c>
      <c r="V1649" s="5">
        <f t="shared" si="229"/>
        <v>7.1308964999999995</v>
      </c>
      <c r="W1649" s="5">
        <f t="shared" si="230"/>
        <v>14.426822318999998</v>
      </c>
      <c r="X1649" s="5">
        <f t="shared" si="233"/>
        <v>0</v>
      </c>
    </row>
    <row r="1650" spans="1:24" x14ac:dyDescent="0.15">
      <c r="A1650" s="7">
        <v>1649</v>
      </c>
      <c r="B1650" s="7">
        <v>3</v>
      </c>
      <c r="C1650" s="7">
        <v>10</v>
      </c>
      <c r="D1650" s="7">
        <v>17</v>
      </c>
      <c r="E1650" s="7">
        <v>69</v>
      </c>
      <c r="F1650" s="7">
        <v>5</v>
      </c>
      <c r="G1650" s="7">
        <v>43.8</v>
      </c>
      <c r="H1650" s="7">
        <f t="shared" si="225"/>
        <v>5</v>
      </c>
      <c r="I1650" s="16">
        <f t="shared" si="226"/>
        <v>44995</v>
      </c>
      <c r="J1650" s="17">
        <v>0.70809999999999995</v>
      </c>
      <c r="K1650" s="18">
        <f>G1650*结论【关键目标】!C$27*0.7735*0.001</f>
        <v>4.0655159999999997</v>
      </c>
      <c r="L1650" s="5">
        <v>-9830.3711739999999</v>
      </c>
      <c r="M1650" s="5">
        <f>ABS(IF(L1650&lt;=0,L1650/耗电量关键数据!$B$6/1000,L1650/耗电量关键数据!$B$5/1000))</f>
        <v>3.9321484696</v>
      </c>
      <c r="N1650" s="5">
        <f>电气设备逐时使用率计算!H1626</f>
        <v>22.208055000000002</v>
      </c>
      <c r="O1650" s="5">
        <f>灯光逐时使用率计算!H1626</f>
        <v>11.844296</v>
      </c>
      <c r="P1650" s="19">
        <f t="shared" si="227"/>
        <v>37.984499469600003</v>
      </c>
      <c r="Q1650" s="19">
        <f t="shared" si="231"/>
        <v>0</v>
      </c>
      <c r="R1650" s="20">
        <f t="shared" si="228"/>
        <v>4.0655159999999997</v>
      </c>
      <c r="S1650" s="20">
        <f t="shared" si="232"/>
        <v>0</v>
      </c>
      <c r="T1650" s="20">
        <f>IF((T1649+R1650)&lt;0,0,IF((T1649+R1650)&gt;结论【关键目标】!C$28,结论【关键目标】!C$28,T1649+R1650))</f>
        <v>22</v>
      </c>
      <c r="U1650" s="19">
        <f>IF((T1649+R1650)&lt;结论【关键目标】!$C$28,0,(发电量计算【计算逻辑页】!R1650+发电量计算【计算逻辑页】!T1649-结论【关键目标】!$C$28))</f>
        <v>4.0655159999999988</v>
      </c>
      <c r="V1650" s="5">
        <f t="shared" si="229"/>
        <v>1.4229305999999995</v>
      </c>
      <c r="W1650" s="5">
        <f t="shared" si="230"/>
        <v>2.8787918795999996</v>
      </c>
      <c r="X1650" s="5">
        <f t="shared" si="233"/>
        <v>0</v>
      </c>
    </row>
    <row r="1651" spans="1:24" x14ac:dyDescent="0.15">
      <c r="A1651" s="7">
        <v>1650</v>
      </c>
      <c r="B1651" s="7">
        <v>3</v>
      </c>
      <c r="C1651" s="7">
        <v>10</v>
      </c>
      <c r="D1651" s="7">
        <v>18</v>
      </c>
      <c r="E1651" s="7">
        <v>69</v>
      </c>
      <c r="F1651" s="7">
        <v>5</v>
      </c>
      <c r="G1651" s="7">
        <v>0</v>
      </c>
      <c r="H1651" s="7">
        <f t="shared" si="225"/>
        <v>5</v>
      </c>
      <c r="I1651" s="16">
        <f t="shared" si="226"/>
        <v>44995</v>
      </c>
      <c r="J1651" s="17">
        <v>0.70809999999999995</v>
      </c>
      <c r="K1651" s="18">
        <f>G1651*结论【关键目标】!C$27*0.7735*0.001</f>
        <v>0</v>
      </c>
      <c r="L1651" s="5">
        <v>-14424.709339999999</v>
      </c>
      <c r="M1651" s="5">
        <f>ABS(IF(L1651&lt;=0,L1651/耗电量关键数据!$B$6/1000,L1651/耗电量关键数据!$B$5/1000))</f>
        <v>5.7698837359999997</v>
      </c>
      <c r="N1651" s="5">
        <f>电气设备逐时使用率计算!H1627</f>
        <v>7.0130699999999999</v>
      </c>
      <c r="O1651" s="5">
        <f>灯光逐时使用率计算!H1627</f>
        <v>3.7403040000000001</v>
      </c>
      <c r="P1651" s="19">
        <f t="shared" si="227"/>
        <v>16.523257735999998</v>
      </c>
      <c r="Q1651" s="19">
        <f t="shared" si="231"/>
        <v>0</v>
      </c>
      <c r="R1651" s="20">
        <f t="shared" si="228"/>
        <v>0</v>
      </c>
      <c r="S1651" s="20">
        <f t="shared" si="232"/>
        <v>0</v>
      </c>
      <c r="T1651" s="20">
        <f>IF((T1650+R1651)&lt;0,0,IF((T1650+R1651)&gt;结论【关键目标】!C$28,结论【关键目标】!C$28,T1650+R1651))</f>
        <v>22</v>
      </c>
      <c r="U1651" s="19">
        <f>IF((T1650+R1651)&lt;结论【关键目标】!$C$28,0,(发电量计算【计算逻辑页】!R1651+发电量计算【计算逻辑页】!T1650-结论【关键目标】!$C$28))</f>
        <v>0</v>
      </c>
      <c r="V1651" s="5">
        <f t="shared" si="229"/>
        <v>0</v>
      </c>
      <c r="W1651" s="5">
        <f t="shared" si="230"/>
        <v>0</v>
      </c>
      <c r="X1651" s="5">
        <f t="shared" si="233"/>
        <v>0</v>
      </c>
    </row>
    <row r="1652" spans="1:24" x14ac:dyDescent="0.15">
      <c r="A1652" s="7">
        <v>1651</v>
      </c>
      <c r="B1652" s="7">
        <v>3</v>
      </c>
      <c r="C1652" s="7">
        <v>10</v>
      </c>
      <c r="D1652" s="7">
        <v>19</v>
      </c>
      <c r="E1652" s="7">
        <v>69</v>
      </c>
      <c r="F1652" s="7">
        <v>5</v>
      </c>
      <c r="G1652" s="7">
        <v>0</v>
      </c>
      <c r="H1652" s="7">
        <f t="shared" si="225"/>
        <v>5</v>
      </c>
      <c r="I1652" s="16">
        <f t="shared" si="226"/>
        <v>44995</v>
      </c>
      <c r="J1652" s="17">
        <v>1.2267999999999999</v>
      </c>
      <c r="K1652" s="18">
        <f>G1652*结论【关键目标】!C$27*0.7735*0.001</f>
        <v>0</v>
      </c>
      <c r="L1652" s="5">
        <v>-15278.301030000001</v>
      </c>
      <c r="M1652" s="5">
        <f>ABS(IF(L1652&lt;=0,L1652/耗电量关键数据!$B$6/1000,L1652/耗电量关键数据!$B$5/1000))</f>
        <v>6.1113204120000004</v>
      </c>
      <c r="N1652" s="5">
        <f>电气设备逐时使用率计算!H1628</f>
        <v>7.0130699999999999</v>
      </c>
      <c r="O1652" s="5">
        <f>灯光逐时使用率计算!H1628</f>
        <v>3.7403040000000001</v>
      </c>
      <c r="P1652" s="19">
        <f t="shared" si="227"/>
        <v>16.864694411999999</v>
      </c>
      <c r="Q1652" s="19">
        <f t="shared" si="231"/>
        <v>16.864694411999999</v>
      </c>
      <c r="R1652" s="20">
        <f t="shared" si="228"/>
        <v>-16.864694411999999</v>
      </c>
      <c r="S1652" s="20">
        <f t="shared" si="232"/>
        <v>16.864694411999999</v>
      </c>
      <c r="T1652" s="20">
        <f>IF((T1651+R1652)&lt;0,0,IF((T1651+R1652)&gt;结论【关键目标】!C$28,结论【关键目标】!C$28,T1651+R1652))</f>
        <v>5.1353055880000014</v>
      </c>
      <c r="U1652" s="19">
        <f>IF((T1651+R1652)&lt;结论【关键目标】!$C$28,0,(发电量计算【计算逻辑页】!R1652+发电量计算【计算逻辑页】!T1651-结论【关键目标】!$C$28))</f>
        <v>0</v>
      </c>
      <c r="V1652" s="5">
        <f t="shared" si="229"/>
        <v>0</v>
      </c>
      <c r="W1652" s="5">
        <f t="shared" si="230"/>
        <v>0</v>
      </c>
      <c r="X1652" s="5">
        <f t="shared" si="233"/>
        <v>4.5026359395584006</v>
      </c>
    </row>
    <row r="1653" spans="1:24" x14ac:dyDescent="0.15">
      <c r="A1653" s="7">
        <v>1652</v>
      </c>
      <c r="B1653" s="7">
        <v>3</v>
      </c>
      <c r="C1653" s="7">
        <v>10</v>
      </c>
      <c r="D1653" s="7">
        <v>20</v>
      </c>
      <c r="E1653" s="7">
        <v>69</v>
      </c>
      <c r="F1653" s="7">
        <v>4</v>
      </c>
      <c r="G1653" s="7">
        <v>0</v>
      </c>
      <c r="H1653" s="7">
        <f t="shared" si="225"/>
        <v>5</v>
      </c>
      <c r="I1653" s="16">
        <f t="shared" si="226"/>
        <v>44995</v>
      </c>
      <c r="J1653" s="17">
        <v>1.2267999999999999</v>
      </c>
      <c r="K1653" s="18">
        <f>G1653*结论【关键目标】!C$27*0.7735*0.001</f>
        <v>0</v>
      </c>
      <c r="L1653" s="5">
        <v>-17713.97221</v>
      </c>
      <c r="M1653" s="5">
        <f>ABS(IF(L1653&lt;=0,L1653/耗电量关键数据!$B$6/1000,L1653/耗电量关键数据!$B$5/1000))</f>
        <v>7.0855888839999999</v>
      </c>
      <c r="N1653" s="5">
        <f>电气设备逐时使用率计算!H1629</f>
        <v>1.1688450000000001</v>
      </c>
      <c r="O1653" s="5">
        <f>灯光逐时使用率计算!H1629</f>
        <v>0.37403039999999999</v>
      </c>
      <c r="P1653" s="19">
        <f t="shared" si="227"/>
        <v>8.6284642840000014</v>
      </c>
      <c r="Q1653" s="19">
        <f t="shared" si="231"/>
        <v>8.6284642840000014</v>
      </c>
      <c r="R1653" s="20">
        <f t="shared" si="228"/>
        <v>-8.6284642840000014</v>
      </c>
      <c r="S1653" s="20">
        <f t="shared" si="232"/>
        <v>8.6284642840000014</v>
      </c>
      <c r="T1653" s="20">
        <f>IF((T1652+R1653)&lt;0,0,IF((T1652+R1653)&gt;结论【关键目标】!C$28,结论【关键目标】!C$28,T1652+R1653))</f>
        <v>0</v>
      </c>
      <c r="U1653" s="19">
        <f>IF((T1652+R1653)&lt;结论【关键目标】!$C$28,0,(发电量计算【计算逻辑页】!R1653+发电量计算【计算逻辑页】!T1652-结论【关键目标】!$C$28))</f>
        <v>0</v>
      </c>
      <c r="V1653" s="5">
        <f t="shared" si="229"/>
        <v>0</v>
      </c>
      <c r="W1653" s="5">
        <f t="shared" si="230"/>
        <v>0</v>
      </c>
      <c r="X1653" s="5">
        <f t="shared" si="233"/>
        <v>0</v>
      </c>
    </row>
    <row r="1654" spans="1:24" x14ac:dyDescent="0.15">
      <c r="A1654" s="7">
        <v>1653</v>
      </c>
      <c r="B1654" s="7">
        <v>3</v>
      </c>
      <c r="C1654" s="7">
        <v>10</v>
      </c>
      <c r="D1654" s="7">
        <v>21</v>
      </c>
      <c r="E1654" s="7">
        <v>69</v>
      </c>
      <c r="F1654" s="7">
        <v>3</v>
      </c>
      <c r="G1654" s="7">
        <v>0</v>
      </c>
      <c r="H1654" s="7">
        <f t="shared" si="225"/>
        <v>5</v>
      </c>
      <c r="I1654" s="16">
        <f t="shared" si="226"/>
        <v>44995</v>
      </c>
      <c r="J1654" s="17">
        <v>1.2267999999999999</v>
      </c>
      <c r="K1654" s="18">
        <f>G1654*结论【关键目标】!C$27*0.7735*0.001</f>
        <v>0</v>
      </c>
      <c r="L1654" s="5">
        <v>-19485.369429999999</v>
      </c>
      <c r="M1654" s="5">
        <f>ABS(IF(L1654&lt;=0,L1654/耗电量关键数据!$B$6/1000,L1654/耗电量关键数据!$B$5/1000))</f>
        <v>7.7941477719999996</v>
      </c>
      <c r="N1654" s="5">
        <f>电气设备逐时使用率计算!H1630</f>
        <v>1.1688450000000001</v>
      </c>
      <c r="O1654" s="5">
        <f>灯光逐时使用率计算!H1630</f>
        <v>0.37403039999999999</v>
      </c>
      <c r="P1654" s="19">
        <f t="shared" si="227"/>
        <v>9.3370231720000003</v>
      </c>
      <c r="Q1654" s="19">
        <f t="shared" si="231"/>
        <v>9.3370231720000003</v>
      </c>
      <c r="R1654" s="20">
        <f t="shared" si="228"/>
        <v>-9.3370231720000003</v>
      </c>
      <c r="S1654" s="20">
        <f t="shared" si="232"/>
        <v>9.3370231720000003</v>
      </c>
      <c r="T1654" s="20">
        <f>IF((T1653+R1654)&lt;0,0,IF((T1653+R1654)&gt;结论【关键目标】!C$28,结论【关键目标】!C$28,T1653+R1654))</f>
        <v>0</v>
      </c>
      <c r="U1654" s="19">
        <f>IF((T1653+R1654)&lt;结论【关键目标】!$C$28,0,(发电量计算【计算逻辑页】!R1654+发电量计算【计算逻辑页】!T1653-结论【关键目标】!$C$28))</f>
        <v>0</v>
      </c>
      <c r="V1654" s="5">
        <f t="shared" si="229"/>
        <v>0</v>
      </c>
      <c r="W1654" s="5">
        <f t="shared" si="230"/>
        <v>0</v>
      </c>
      <c r="X1654" s="5">
        <f t="shared" si="233"/>
        <v>0</v>
      </c>
    </row>
    <row r="1655" spans="1:24" x14ac:dyDescent="0.15">
      <c r="A1655" s="7">
        <v>1654</v>
      </c>
      <c r="B1655" s="7">
        <v>3</v>
      </c>
      <c r="C1655" s="7">
        <v>10</v>
      </c>
      <c r="D1655" s="7">
        <v>22</v>
      </c>
      <c r="E1655" s="7">
        <v>69</v>
      </c>
      <c r="F1655" s="7">
        <v>2</v>
      </c>
      <c r="G1655" s="7">
        <v>0</v>
      </c>
      <c r="H1655" s="7">
        <f t="shared" si="225"/>
        <v>5</v>
      </c>
      <c r="I1655" s="16">
        <f t="shared" si="226"/>
        <v>44995</v>
      </c>
      <c r="J1655" s="17">
        <v>0.70809999999999995</v>
      </c>
      <c r="K1655" s="18">
        <f>G1655*结论【关键目标】!C$27*0.7735*0.001</f>
        <v>0</v>
      </c>
      <c r="L1655" s="5">
        <v>-20921.938620000001</v>
      </c>
      <c r="M1655" s="5">
        <f>ABS(IF(L1655&lt;=0,L1655/耗电量关键数据!$B$6/1000,L1655/耗电量关键数据!$B$5/1000))</f>
        <v>8.3687754480000009</v>
      </c>
      <c r="N1655" s="5">
        <f>电气设备逐时使用率计算!H1631</f>
        <v>1.1688450000000001</v>
      </c>
      <c r="O1655" s="5">
        <f>灯光逐时使用率计算!H1631</f>
        <v>0.37403039999999999</v>
      </c>
      <c r="P1655" s="19">
        <f t="shared" si="227"/>
        <v>9.9116508480000025</v>
      </c>
      <c r="Q1655" s="19">
        <f t="shared" si="231"/>
        <v>0</v>
      </c>
      <c r="R1655" s="20">
        <f t="shared" si="228"/>
        <v>0</v>
      </c>
      <c r="S1655" s="20">
        <f t="shared" si="232"/>
        <v>0</v>
      </c>
      <c r="T1655" s="20">
        <f>IF((T1654+R1655)&lt;0,0,IF((T1654+R1655)&gt;结论【关键目标】!C$28,结论【关键目标】!C$28,T1654+R1655))</f>
        <v>0</v>
      </c>
      <c r="U1655" s="19">
        <f>IF((T1654+R1655)&lt;结论【关键目标】!$C$28,0,(发电量计算【计算逻辑页】!R1655+发电量计算【计算逻辑页】!T1654-结论【关键目标】!$C$28))</f>
        <v>0</v>
      </c>
      <c r="V1655" s="5">
        <f t="shared" si="229"/>
        <v>0</v>
      </c>
      <c r="W1655" s="5">
        <f t="shared" si="230"/>
        <v>0</v>
      </c>
      <c r="X1655" s="5">
        <f t="shared" si="233"/>
        <v>0</v>
      </c>
    </row>
    <row r="1656" spans="1:24" x14ac:dyDescent="0.15">
      <c r="A1656" s="7">
        <v>1655</v>
      </c>
      <c r="B1656" s="7">
        <v>3</v>
      </c>
      <c r="C1656" s="7">
        <v>10</v>
      </c>
      <c r="D1656" s="7">
        <v>23</v>
      </c>
      <c r="E1656" s="7">
        <v>69</v>
      </c>
      <c r="F1656" s="7">
        <v>1</v>
      </c>
      <c r="G1656" s="7">
        <v>0</v>
      </c>
      <c r="H1656" s="7">
        <f t="shared" si="225"/>
        <v>5</v>
      </c>
      <c r="I1656" s="16">
        <f t="shared" si="226"/>
        <v>44995</v>
      </c>
      <c r="J1656" s="17">
        <v>0.70809999999999995</v>
      </c>
      <c r="K1656" s="18">
        <f>G1656*结论【关键目标】!C$27*0.7735*0.001</f>
        <v>0</v>
      </c>
      <c r="L1656" s="5">
        <v>-22665.433509999999</v>
      </c>
      <c r="M1656" s="5">
        <f>ABS(IF(L1656&lt;=0,L1656/耗电量关键数据!$B$6/1000,L1656/耗电量关键数据!$B$5/1000))</f>
        <v>9.0661734039999988</v>
      </c>
      <c r="N1656" s="5">
        <f>电气设备逐时使用率计算!H1632</f>
        <v>1.1688450000000001</v>
      </c>
      <c r="O1656" s="5">
        <f>灯光逐时使用率计算!H1632</f>
        <v>0.37403039999999999</v>
      </c>
      <c r="P1656" s="19">
        <f t="shared" si="227"/>
        <v>10.609048803999999</v>
      </c>
      <c r="Q1656" s="19">
        <f t="shared" si="231"/>
        <v>0</v>
      </c>
      <c r="R1656" s="20">
        <f t="shared" si="228"/>
        <v>0</v>
      </c>
      <c r="S1656" s="20">
        <f t="shared" si="232"/>
        <v>0</v>
      </c>
      <c r="T1656" s="20">
        <f>IF((T1655+R1656)&lt;0,0,IF((T1655+R1656)&gt;结论【关键目标】!C$28,结论【关键目标】!C$28,T1655+R1656))</f>
        <v>0</v>
      </c>
      <c r="U1656" s="19">
        <f>IF((T1655+R1656)&lt;结论【关键目标】!$C$28,0,(发电量计算【计算逻辑页】!R1656+发电量计算【计算逻辑页】!T1655-结论【关键目标】!$C$28))</f>
        <v>0</v>
      </c>
      <c r="V1656" s="5">
        <f t="shared" si="229"/>
        <v>0</v>
      </c>
      <c r="W1656" s="5">
        <f t="shared" si="230"/>
        <v>0</v>
      </c>
      <c r="X1656" s="5">
        <f t="shared" si="233"/>
        <v>0</v>
      </c>
    </row>
    <row r="1657" spans="1:24" x14ac:dyDescent="0.15">
      <c r="A1657" s="7">
        <v>1656</v>
      </c>
      <c r="B1657" s="7">
        <v>3</v>
      </c>
      <c r="C1657" s="7">
        <v>10</v>
      </c>
      <c r="D1657" s="7">
        <v>24</v>
      </c>
      <c r="E1657" s="7">
        <v>69</v>
      </c>
      <c r="F1657" s="7">
        <v>1.3</v>
      </c>
      <c r="G1657" s="7">
        <v>0</v>
      </c>
      <c r="H1657" s="7">
        <f t="shared" si="225"/>
        <v>5</v>
      </c>
      <c r="I1657" s="16">
        <f t="shared" si="226"/>
        <v>44995</v>
      </c>
      <c r="J1657" s="17">
        <v>0.2407</v>
      </c>
      <c r="K1657" s="18">
        <f>G1657*结论【关键目标】!C$27*0.7735*0.001</f>
        <v>0</v>
      </c>
      <c r="L1657" s="5">
        <v>-24190.991529999999</v>
      </c>
      <c r="M1657" s="5">
        <f>ABS(IF(L1657&lt;=0,L1657/耗电量关键数据!$B$6/1000,L1657/耗电量关键数据!$B$5/1000))</f>
        <v>9.6763966120000013</v>
      </c>
      <c r="N1657" s="5">
        <f>电气设备逐时使用率计算!H1633</f>
        <v>1.1688450000000001</v>
      </c>
      <c r="O1657" s="5">
        <f>灯光逐时使用率计算!H1633</f>
        <v>0.37403039999999999</v>
      </c>
      <c r="P1657" s="19">
        <f t="shared" si="227"/>
        <v>11.219272012000003</v>
      </c>
      <c r="Q1657" s="19">
        <f t="shared" si="231"/>
        <v>0</v>
      </c>
      <c r="R1657" s="20">
        <f t="shared" si="228"/>
        <v>0</v>
      </c>
      <c r="S1657" s="20">
        <f t="shared" si="232"/>
        <v>0</v>
      </c>
      <c r="T1657" s="20">
        <f>IF((T1656+R1657)&lt;0,0,IF((T1656+R1657)&gt;结论【关键目标】!C$28,结论【关键目标】!C$28,T1656+R1657))</f>
        <v>0</v>
      </c>
      <c r="U1657" s="19">
        <f>IF((T1656+R1657)&lt;结论【关键目标】!$C$28,0,(发电量计算【计算逻辑页】!R1657+发电量计算【计算逻辑页】!T1656-结论【关键目标】!$C$28))</f>
        <v>0</v>
      </c>
      <c r="V1657" s="5">
        <f t="shared" si="229"/>
        <v>0</v>
      </c>
      <c r="W1657" s="5">
        <f t="shared" si="230"/>
        <v>0</v>
      </c>
      <c r="X1657" s="5">
        <f t="shared" si="233"/>
        <v>0</v>
      </c>
    </row>
    <row r="1658" spans="1:24" x14ac:dyDescent="0.15">
      <c r="A1658" s="7">
        <v>1657</v>
      </c>
      <c r="B1658" s="7">
        <v>3</v>
      </c>
      <c r="C1658" s="7">
        <v>11</v>
      </c>
      <c r="D1658" s="7">
        <v>1</v>
      </c>
      <c r="E1658" s="7">
        <v>70</v>
      </c>
      <c r="F1658" s="7">
        <v>0.9</v>
      </c>
      <c r="G1658" s="7">
        <v>0</v>
      </c>
      <c r="H1658" s="7">
        <f t="shared" si="225"/>
        <v>6</v>
      </c>
      <c r="I1658" s="16">
        <f t="shared" si="226"/>
        <v>44996</v>
      </c>
      <c r="J1658" s="17">
        <v>0.2407</v>
      </c>
      <c r="K1658" s="18">
        <f>G1658*结论【关键目标】!C$27*0.7735*0.001</f>
        <v>0</v>
      </c>
      <c r="L1658" s="5">
        <v>-22066.1446</v>
      </c>
      <c r="M1658" s="5">
        <f>ABS(IF(L1658&lt;=0,L1658/耗电量关键数据!$B$6/1000,L1658/耗电量关键数据!$B$5/1000))</f>
        <v>8.8264578399999998</v>
      </c>
      <c r="N1658" s="19">
        <f>耗电量关键数据!$B$14</f>
        <v>1.1688450000000001</v>
      </c>
      <c r="O1658" s="19">
        <f>耗电量关键数据!$B$15</f>
        <v>0.37403039999999999</v>
      </c>
      <c r="P1658" s="19">
        <f t="shared" si="227"/>
        <v>10.369333240000001</v>
      </c>
      <c r="Q1658" s="19">
        <f t="shared" si="231"/>
        <v>0</v>
      </c>
      <c r="R1658" s="20">
        <f t="shared" si="228"/>
        <v>0</v>
      </c>
      <c r="S1658" s="20">
        <f t="shared" si="232"/>
        <v>0</v>
      </c>
      <c r="T1658" s="20">
        <f>IF((T1657+R1658)&lt;0,0,IF((T1657+R1658)&gt;结论【关键目标】!C$28,结论【关键目标】!C$28,T1657+R1658))</f>
        <v>0</v>
      </c>
      <c r="U1658" s="19">
        <f>IF((T1657+R1658)&lt;结论【关键目标】!$C$28,0,(发电量计算【计算逻辑页】!R1658+发电量计算【计算逻辑页】!T1657-结论【关键目标】!$C$28))</f>
        <v>0</v>
      </c>
      <c r="V1658" s="5">
        <f t="shared" si="229"/>
        <v>0</v>
      </c>
      <c r="W1658" s="5">
        <f t="shared" si="230"/>
        <v>0</v>
      </c>
      <c r="X1658" s="5">
        <f t="shared" si="233"/>
        <v>0</v>
      </c>
    </row>
    <row r="1659" spans="1:24" x14ac:dyDescent="0.15">
      <c r="A1659" s="7">
        <v>1658</v>
      </c>
      <c r="B1659" s="7">
        <v>3</v>
      </c>
      <c r="C1659" s="7">
        <v>11</v>
      </c>
      <c r="D1659" s="7">
        <v>2</v>
      </c>
      <c r="E1659" s="7">
        <v>70</v>
      </c>
      <c r="F1659" s="7">
        <v>0.4</v>
      </c>
      <c r="G1659" s="7">
        <v>0</v>
      </c>
      <c r="H1659" s="7">
        <f t="shared" si="225"/>
        <v>6</v>
      </c>
      <c r="I1659" s="16">
        <f t="shared" si="226"/>
        <v>44996</v>
      </c>
      <c r="J1659" s="17">
        <v>0.2407</v>
      </c>
      <c r="K1659" s="18">
        <f>G1659*结论【关键目标】!C$27*0.7735*0.001</f>
        <v>0</v>
      </c>
      <c r="L1659" s="5">
        <v>-24023.846310000001</v>
      </c>
      <c r="M1659" s="5">
        <f>ABS(IF(L1659&lt;=0,L1659/耗电量关键数据!$B$6/1000,L1659/耗电量关键数据!$B$5/1000))</f>
        <v>9.6095385239999995</v>
      </c>
      <c r="N1659" s="19">
        <f>耗电量关键数据!$B$14</f>
        <v>1.1688450000000001</v>
      </c>
      <c r="O1659" s="19">
        <f>耗电量关键数据!$B$15</f>
        <v>0.37403039999999999</v>
      </c>
      <c r="P1659" s="19">
        <f t="shared" si="227"/>
        <v>11.152413923999999</v>
      </c>
      <c r="Q1659" s="19">
        <f t="shared" si="231"/>
        <v>0</v>
      </c>
      <c r="R1659" s="20">
        <f t="shared" si="228"/>
        <v>0</v>
      </c>
      <c r="S1659" s="20">
        <f t="shared" si="232"/>
        <v>0</v>
      </c>
      <c r="T1659" s="20">
        <f>IF((T1658+R1659)&lt;0,0,IF((T1658+R1659)&gt;结论【关键目标】!C$28,结论【关键目标】!C$28,T1658+R1659))</f>
        <v>0</v>
      </c>
      <c r="U1659" s="19">
        <f>IF((T1658+R1659)&lt;结论【关键目标】!$C$28,0,(发电量计算【计算逻辑页】!R1659+发电量计算【计算逻辑页】!T1658-结论【关键目标】!$C$28))</f>
        <v>0</v>
      </c>
      <c r="V1659" s="5">
        <f t="shared" si="229"/>
        <v>0</v>
      </c>
      <c r="W1659" s="5">
        <f t="shared" si="230"/>
        <v>0</v>
      </c>
      <c r="X1659" s="5">
        <f t="shared" si="233"/>
        <v>0</v>
      </c>
    </row>
    <row r="1660" spans="1:24" x14ac:dyDescent="0.15">
      <c r="A1660" s="7">
        <v>1659</v>
      </c>
      <c r="B1660" s="7">
        <v>3</v>
      </c>
      <c r="C1660" s="7">
        <v>11</v>
      </c>
      <c r="D1660" s="7">
        <v>3</v>
      </c>
      <c r="E1660" s="7">
        <v>70</v>
      </c>
      <c r="F1660" s="7">
        <v>0</v>
      </c>
      <c r="G1660" s="7">
        <v>0</v>
      </c>
      <c r="H1660" s="7">
        <f t="shared" si="225"/>
        <v>6</v>
      </c>
      <c r="I1660" s="16">
        <f t="shared" si="226"/>
        <v>44996</v>
      </c>
      <c r="J1660" s="17">
        <v>0.2407</v>
      </c>
      <c r="K1660" s="18">
        <f>G1660*结论【关键目标】!C$27*0.7735*0.001</f>
        <v>0</v>
      </c>
      <c r="L1660" s="5">
        <v>-25893.535179999999</v>
      </c>
      <c r="M1660" s="5">
        <f>ABS(IF(L1660&lt;=0,L1660/耗电量关键数据!$B$6/1000,L1660/耗电量关键数据!$B$5/1000))</f>
        <v>10.357414071999999</v>
      </c>
      <c r="N1660" s="19">
        <f>耗电量关键数据!$B$14</f>
        <v>1.1688450000000001</v>
      </c>
      <c r="O1660" s="19">
        <f>耗电量关键数据!$B$15</f>
        <v>0.37403039999999999</v>
      </c>
      <c r="P1660" s="19">
        <f t="shared" si="227"/>
        <v>11.900289471999999</v>
      </c>
      <c r="Q1660" s="19">
        <f t="shared" si="231"/>
        <v>0</v>
      </c>
      <c r="R1660" s="20">
        <f t="shared" si="228"/>
        <v>0</v>
      </c>
      <c r="S1660" s="20">
        <f t="shared" si="232"/>
        <v>0</v>
      </c>
      <c r="T1660" s="20">
        <f>IF((T1659+R1660)&lt;0,0,IF((T1659+R1660)&gt;结论【关键目标】!C$28,结论【关键目标】!C$28,T1659+R1660))</f>
        <v>0</v>
      </c>
      <c r="U1660" s="19">
        <f>IF((T1659+R1660)&lt;结论【关键目标】!$C$28,0,(发电量计算【计算逻辑页】!R1660+发电量计算【计算逻辑页】!T1659-结论【关键目标】!$C$28))</f>
        <v>0</v>
      </c>
      <c r="V1660" s="5">
        <f t="shared" si="229"/>
        <v>0</v>
      </c>
      <c r="W1660" s="5">
        <f t="shared" si="230"/>
        <v>0</v>
      </c>
      <c r="X1660" s="5">
        <f t="shared" si="233"/>
        <v>0</v>
      </c>
    </row>
    <row r="1661" spans="1:24" x14ac:dyDescent="0.15">
      <c r="A1661" s="7">
        <v>1660</v>
      </c>
      <c r="B1661" s="7">
        <v>3</v>
      </c>
      <c r="C1661" s="7">
        <v>11</v>
      </c>
      <c r="D1661" s="7">
        <v>4</v>
      </c>
      <c r="E1661" s="7">
        <v>70</v>
      </c>
      <c r="F1661" s="7">
        <v>0.3</v>
      </c>
      <c r="G1661" s="7">
        <v>0</v>
      </c>
      <c r="H1661" s="7">
        <f t="shared" si="225"/>
        <v>6</v>
      </c>
      <c r="I1661" s="16">
        <f t="shared" si="226"/>
        <v>44996</v>
      </c>
      <c r="J1661" s="17">
        <v>0.2407</v>
      </c>
      <c r="K1661" s="18">
        <f>G1661*结论【关键目标】!C$27*0.7735*0.001</f>
        <v>0</v>
      </c>
      <c r="L1661" s="5">
        <v>-27514.040700000001</v>
      </c>
      <c r="M1661" s="5">
        <f>ABS(IF(L1661&lt;=0,L1661/耗电量关键数据!$B$6/1000,L1661/耗电量关键数据!$B$5/1000))</f>
        <v>11.00561628</v>
      </c>
      <c r="N1661" s="19">
        <f>耗电量关键数据!$B$14</f>
        <v>1.1688450000000001</v>
      </c>
      <c r="O1661" s="19">
        <f>耗电量关键数据!$B$15</f>
        <v>0.37403039999999999</v>
      </c>
      <c r="P1661" s="19">
        <f t="shared" si="227"/>
        <v>12.54849168</v>
      </c>
      <c r="Q1661" s="19">
        <f t="shared" si="231"/>
        <v>0</v>
      </c>
      <c r="R1661" s="20">
        <f t="shared" si="228"/>
        <v>0</v>
      </c>
      <c r="S1661" s="20">
        <f t="shared" si="232"/>
        <v>0</v>
      </c>
      <c r="T1661" s="20">
        <f>IF((T1660+R1661)&lt;0,0,IF((T1660+R1661)&gt;结论【关键目标】!C$28,结论【关键目标】!C$28,T1660+R1661))</f>
        <v>0</v>
      </c>
      <c r="U1661" s="19">
        <f>IF((T1660+R1661)&lt;结论【关键目标】!$C$28,0,(发电量计算【计算逻辑页】!R1661+发电量计算【计算逻辑页】!T1660-结论【关键目标】!$C$28))</f>
        <v>0</v>
      </c>
      <c r="V1661" s="5">
        <f t="shared" si="229"/>
        <v>0</v>
      </c>
      <c r="W1661" s="5">
        <f t="shared" si="230"/>
        <v>0</v>
      </c>
      <c r="X1661" s="5">
        <f t="shared" si="233"/>
        <v>0</v>
      </c>
    </row>
    <row r="1662" spans="1:24" x14ac:dyDescent="0.15">
      <c r="A1662" s="7">
        <v>1661</v>
      </c>
      <c r="B1662" s="7">
        <v>3</v>
      </c>
      <c r="C1662" s="7">
        <v>11</v>
      </c>
      <c r="D1662" s="7">
        <v>5</v>
      </c>
      <c r="E1662" s="7">
        <v>70</v>
      </c>
      <c r="F1662" s="7">
        <v>0.5</v>
      </c>
      <c r="G1662" s="7">
        <v>0</v>
      </c>
      <c r="H1662" s="7">
        <f t="shared" si="225"/>
        <v>6</v>
      </c>
      <c r="I1662" s="16">
        <f t="shared" si="226"/>
        <v>44996</v>
      </c>
      <c r="J1662" s="17">
        <v>0.2407</v>
      </c>
      <c r="K1662" s="18">
        <f>G1662*结论【关键目标】!C$27*0.7735*0.001</f>
        <v>0</v>
      </c>
      <c r="L1662" s="5">
        <v>-29078.949240000002</v>
      </c>
      <c r="M1662" s="5">
        <f>ABS(IF(L1662&lt;=0,L1662/耗电量关键数据!$B$6/1000,L1662/耗电量关键数据!$B$5/1000))</f>
        <v>11.631579696000001</v>
      </c>
      <c r="N1662" s="19">
        <f>耗电量关键数据!$B$14</f>
        <v>1.1688450000000001</v>
      </c>
      <c r="O1662" s="19">
        <f>耗电量关键数据!$B$15</f>
        <v>0.37403039999999999</v>
      </c>
      <c r="P1662" s="19">
        <f t="shared" si="227"/>
        <v>13.174455096000001</v>
      </c>
      <c r="Q1662" s="19">
        <f t="shared" si="231"/>
        <v>0</v>
      </c>
      <c r="R1662" s="20">
        <f t="shared" si="228"/>
        <v>0</v>
      </c>
      <c r="S1662" s="20">
        <f t="shared" si="232"/>
        <v>0</v>
      </c>
      <c r="T1662" s="20">
        <f>IF((T1661+R1662)&lt;0,0,IF((T1661+R1662)&gt;结论【关键目标】!C$28,结论【关键目标】!C$28,T1661+R1662))</f>
        <v>0</v>
      </c>
      <c r="U1662" s="19">
        <f>IF((T1661+R1662)&lt;结论【关键目标】!$C$28,0,(发电量计算【计算逻辑页】!R1662+发电量计算【计算逻辑页】!T1661-结论【关键目标】!$C$28))</f>
        <v>0</v>
      </c>
      <c r="V1662" s="5">
        <f t="shared" si="229"/>
        <v>0</v>
      </c>
      <c r="W1662" s="5">
        <f t="shared" si="230"/>
        <v>0</v>
      </c>
      <c r="X1662" s="5">
        <f t="shared" si="233"/>
        <v>0</v>
      </c>
    </row>
    <row r="1663" spans="1:24" x14ac:dyDescent="0.15">
      <c r="A1663" s="7">
        <v>1662</v>
      </c>
      <c r="B1663" s="7">
        <v>3</v>
      </c>
      <c r="C1663" s="7">
        <v>11</v>
      </c>
      <c r="D1663" s="7">
        <v>6</v>
      </c>
      <c r="E1663" s="7">
        <v>70</v>
      </c>
      <c r="F1663" s="7">
        <v>0.8</v>
      </c>
      <c r="G1663" s="7">
        <v>0</v>
      </c>
      <c r="H1663" s="7">
        <f t="shared" si="225"/>
        <v>6</v>
      </c>
      <c r="I1663" s="16">
        <f t="shared" si="226"/>
        <v>44996</v>
      </c>
      <c r="J1663" s="17">
        <v>0.2407</v>
      </c>
      <c r="K1663" s="18">
        <f>G1663*结论【关键目标】!C$27*0.7735*0.001</f>
        <v>0</v>
      </c>
      <c r="L1663" s="5">
        <v>-26927.084719999999</v>
      </c>
      <c r="M1663" s="5">
        <f>ABS(IF(L1663&lt;=0,L1663/耗电量关键数据!$B$6/1000,L1663/耗电量关键数据!$B$5/1000))</f>
        <v>10.770833887999999</v>
      </c>
      <c r="N1663" s="19">
        <f>耗电量关键数据!$B$14</f>
        <v>1.1688450000000001</v>
      </c>
      <c r="O1663" s="19">
        <f>耗电量关键数据!$B$15</f>
        <v>0.37403039999999999</v>
      </c>
      <c r="P1663" s="19">
        <f t="shared" si="227"/>
        <v>12.313709288</v>
      </c>
      <c r="Q1663" s="19">
        <f t="shared" si="231"/>
        <v>0</v>
      </c>
      <c r="R1663" s="20">
        <f t="shared" si="228"/>
        <v>0</v>
      </c>
      <c r="S1663" s="20">
        <f t="shared" si="232"/>
        <v>0</v>
      </c>
      <c r="T1663" s="20">
        <f>IF((T1662+R1663)&lt;0,0,IF((T1662+R1663)&gt;结论【关键目标】!C$28,结论【关键目标】!C$28,T1662+R1663))</f>
        <v>0</v>
      </c>
      <c r="U1663" s="19">
        <f>IF((T1662+R1663)&lt;结论【关键目标】!$C$28,0,(发电量计算【计算逻辑页】!R1663+发电量计算【计算逻辑页】!T1662-结论【关键目标】!$C$28))</f>
        <v>0</v>
      </c>
      <c r="V1663" s="5">
        <f t="shared" si="229"/>
        <v>0</v>
      </c>
      <c r="W1663" s="5">
        <f t="shared" si="230"/>
        <v>0</v>
      </c>
      <c r="X1663" s="5">
        <f t="shared" si="233"/>
        <v>0</v>
      </c>
    </row>
    <row r="1664" spans="1:24" x14ac:dyDescent="0.15">
      <c r="A1664" s="7">
        <v>1663</v>
      </c>
      <c r="B1664" s="7">
        <v>3</v>
      </c>
      <c r="C1664" s="7">
        <v>11</v>
      </c>
      <c r="D1664" s="7">
        <v>7</v>
      </c>
      <c r="E1664" s="7">
        <v>70</v>
      </c>
      <c r="F1664" s="7">
        <v>-1</v>
      </c>
      <c r="G1664" s="7">
        <v>86.7</v>
      </c>
      <c r="H1664" s="7">
        <f t="shared" si="225"/>
        <v>6</v>
      </c>
      <c r="I1664" s="16">
        <f t="shared" si="226"/>
        <v>44996</v>
      </c>
      <c r="J1664" s="17">
        <v>0.2407</v>
      </c>
      <c r="K1664" s="18">
        <f>G1664*结论【关键目标】!C$27*0.7735*0.001</f>
        <v>8.0474940000000004</v>
      </c>
      <c r="L1664" s="5">
        <v>-19608.233970000001</v>
      </c>
      <c r="M1664" s="5">
        <f>ABS(IF(L1664&lt;=0,L1664/耗电量关键数据!$B$6/1000,L1664/耗电量关键数据!$B$5/1000))</f>
        <v>7.8432935880000008</v>
      </c>
      <c r="N1664" s="19">
        <f>耗电量关键数据!$B$14</f>
        <v>1.1688450000000001</v>
      </c>
      <c r="O1664" s="19">
        <f>耗电量关键数据!$B$15</f>
        <v>0.37403039999999999</v>
      </c>
      <c r="P1664" s="19">
        <f t="shared" si="227"/>
        <v>9.3861689880000014</v>
      </c>
      <c r="Q1664" s="19">
        <f t="shared" si="231"/>
        <v>0</v>
      </c>
      <c r="R1664" s="20">
        <f t="shared" si="228"/>
        <v>8.0474940000000004</v>
      </c>
      <c r="S1664" s="20">
        <f t="shared" si="232"/>
        <v>0</v>
      </c>
      <c r="T1664" s="20">
        <f>IF((T1663+R1664)&lt;0,0,IF((T1663+R1664)&gt;结论【关键目标】!C$28,结论【关键目标】!C$28,T1663+R1664))</f>
        <v>8.0474940000000004</v>
      </c>
      <c r="U1664" s="19">
        <f>IF((T1663+R1664)&lt;结论【关键目标】!$C$28,0,(发电量计算【计算逻辑页】!R1664+发电量计算【计算逻辑页】!T1663-结论【关键目标】!$C$28))</f>
        <v>0</v>
      </c>
      <c r="V1664" s="5">
        <f t="shared" si="229"/>
        <v>0</v>
      </c>
      <c r="W1664" s="5">
        <f t="shared" si="230"/>
        <v>1.9370318058</v>
      </c>
      <c r="X1664" s="5">
        <f t="shared" si="233"/>
        <v>0</v>
      </c>
    </row>
    <row r="1665" spans="1:24" x14ac:dyDescent="0.15">
      <c r="A1665" s="7">
        <v>1664</v>
      </c>
      <c r="B1665" s="7">
        <v>3</v>
      </c>
      <c r="C1665" s="7">
        <v>11</v>
      </c>
      <c r="D1665" s="7">
        <v>8</v>
      </c>
      <c r="E1665" s="7">
        <v>70</v>
      </c>
      <c r="F1665" s="7">
        <v>0</v>
      </c>
      <c r="G1665" s="7">
        <v>221.9</v>
      </c>
      <c r="H1665" s="7">
        <f t="shared" si="225"/>
        <v>6</v>
      </c>
      <c r="I1665" s="16">
        <f t="shared" si="226"/>
        <v>44996</v>
      </c>
      <c r="J1665" s="17">
        <v>0.70809999999999995</v>
      </c>
      <c r="K1665" s="18">
        <f>G1665*结论【关键目标】!C$27*0.7735*0.001</f>
        <v>20.596757999999998</v>
      </c>
      <c r="L1665" s="5">
        <v>-18111.401409999999</v>
      </c>
      <c r="M1665" s="5">
        <f>ABS(IF(L1665&lt;=0,L1665/耗电量关键数据!$B$6/1000,L1665/耗电量关键数据!$B$5/1000))</f>
        <v>7.2445605639999995</v>
      </c>
      <c r="N1665" s="19">
        <f>耗电量关键数据!$B$14</f>
        <v>1.1688450000000001</v>
      </c>
      <c r="O1665" s="19">
        <f>耗电量关键数据!$B$15</f>
        <v>0.37403039999999999</v>
      </c>
      <c r="P1665" s="19">
        <f t="shared" si="227"/>
        <v>8.7874359640000002</v>
      </c>
      <c r="Q1665" s="19">
        <f t="shared" si="231"/>
        <v>0</v>
      </c>
      <c r="R1665" s="20">
        <f t="shared" si="228"/>
        <v>20.596757999999998</v>
      </c>
      <c r="S1665" s="20">
        <f t="shared" si="232"/>
        <v>0</v>
      </c>
      <c r="T1665" s="20">
        <f>IF((T1664+R1665)&lt;0,0,IF((T1664+R1665)&gt;结论【关键目标】!C$28,结论【关键目标】!C$28,T1664+R1665))</f>
        <v>22</v>
      </c>
      <c r="U1665" s="19">
        <f>IF((T1664+R1665)&lt;结论【关键目标】!$C$28,0,(发电量计算【计算逻辑页】!R1665+发电量计算【计算逻辑页】!T1664-结论【关键目标】!$C$28))</f>
        <v>6.644251999999998</v>
      </c>
      <c r="V1665" s="5">
        <f t="shared" si="229"/>
        <v>2.3254881999999992</v>
      </c>
      <c r="W1665" s="5">
        <f t="shared" si="230"/>
        <v>6.2223834061084</v>
      </c>
      <c r="X1665" s="5">
        <f t="shared" si="233"/>
        <v>0</v>
      </c>
    </row>
    <row r="1666" spans="1:24" x14ac:dyDescent="0.15">
      <c r="A1666" s="7">
        <v>1665</v>
      </c>
      <c r="B1666" s="7">
        <v>3</v>
      </c>
      <c r="C1666" s="7">
        <v>11</v>
      </c>
      <c r="D1666" s="7">
        <v>9</v>
      </c>
      <c r="E1666" s="7">
        <v>70</v>
      </c>
      <c r="F1666" s="7">
        <v>1.6</v>
      </c>
      <c r="G1666" s="7">
        <v>374.1</v>
      </c>
      <c r="H1666" s="7">
        <f t="shared" ref="H1666:H1729" si="234">WEEKDAY(I:I,2)</f>
        <v>6</v>
      </c>
      <c r="I1666" s="16">
        <f t="shared" ref="I1666:I1729" si="235">DATE(2023,B1666,C1666)</f>
        <v>44996</v>
      </c>
      <c r="J1666" s="17">
        <v>0.70809999999999995</v>
      </c>
      <c r="K1666" s="18">
        <f>G1666*结论【关键目标】!C$27*0.7735*0.001</f>
        <v>34.723962</v>
      </c>
      <c r="L1666" s="5">
        <v>0</v>
      </c>
      <c r="M1666" s="5">
        <f>ABS(IF(L1666&lt;=0,L1666/耗电量关键数据!$B$6/1000,L1666/耗电量关键数据!$B$5/1000))</f>
        <v>0</v>
      </c>
      <c r="N1666" s="19">
        <f>耗电量关键数据!$B$14</f>
        <v>1.1688450000000001</v>
      </c>
      <c r="O1666" s="19">
        <f>耗电量关键数据!$B$15</f>
        <v>0.37403039999999999</v>
      </c>
      <c r="P1666" s="19">
        <f t="shared" ref="P1666:P1729" si="236">M1666+N1666+O1666</f>
        <v>1.5428754000000002</v>
      </c>
      <c r="Q1666" s="19">
        <f t="shared" si="231"/>
        <v>0</v>
      </c>
      <c r="R1666" s="20">
        <f t="shared" ref="R1666:R1729" si="237">K1666-Q1666</f>
        <v>34.723962</v>
      </c>
      <c r="S1666" s="20">
        <f t="shared" si="232"/>
        <v>0</v>
      </c>
      <c r="T1666" s="20">
        <f>IF((T1665+R1666)&lt;0,0,IF((T1665+R1666)&gt;结论【关键目标】!C$28,结论【关键目标】!C$28,T1665+R1666))</f>
        <v>22</v>
      </c>
      <c r="U1666" s="19">
        <f>IF((T1665+R1666)&lt;结论【关键目标】!$C$28,0,(发电量计算【计算逻辑页】!R1666+发电量计算【计算逻辑页】!T1665-结论【关键目标】!$C$28))</f>
        <v>34.723962</v>
      </c>
      <c r="V1666" s="5">
        <f t="shared" ref="V1666:V1729" si="238">IF(J1666&gt;0.35,U1666*0.35,0)</f>
        <v>12.153386699999999</v>
      </c>
      <c r="W1666" s="5">
        <f t="shared" ref="W1666:W1729" si="239">IF(P1666&gt;K1666,K1666*J1666,P1666*J1666)</f>
        <v>1.0925100707400002</v>
      </c>
      <c r="X1666" s="5">
        <f t="shared" si="233"/>
        <v>0</v>
      </c>
    </row>
    <row r="1667" spans="1:24" x14ac:dyDescent="0.15">
      <c r="A1667" s="7">
        <v>1666</v>
      </c>
      <c r="B1667" s="7">
        <v>3</v>
      </c>
      <c r="C1667" s="7">
        <v>11</v>
      </c>
      <c r="D1667" s="7">
        <v>10</v>
      </c>
      <c r="E1667" s="7">
        <v>70</v>
      </c>
      <c r="F1667" s="7">
        <v>2</v>
      </c>
      <c r="G1667" s="7">
        <v>497</v>
      </c>
      <c r="H1667" s="7">
        <f t="shared" si="234"/>
        <v>6</v>
      </c>
      <c r="I1667" s="16">
        <f t="shared" si="235"/>
        <v>44996</v>
      </c>
      <c r="J1667" s="17">
        <v>0.70809999999999995</v>
      </c>
      <c r="K1667" s="18">
        <f>G1667*结论【关键目标】!C$27*0.7735*0.001</f>
        <v>46.131540000000001</v>
      </c>
      <c r="L1667" s="5">
        <v>0</v>
      </c>
      <c r="M1667" s="5">
        <f>ABS(IF(L1667&lt;=0,L1667/耗电量关键数据!$B$6/1000,L1667/耗电量关键数据!$B$5/1000))</f>
        <v>0</v>
      </c>
      <c r="N1667" s="19">
        <f>耗电量关键数据!$B$14</f>
        <v>1.1688450000000001</v>
      </c>
      <c r="O1667" s="19">
        <f>耗电量关键数据!$B$15</f>
        <v>0.37403039999999999</v>
      </c>
      <c r="P1667" s="19">
        <f t="shared" si="236"/>
        <v>1.5428754000000002</v>
      </c>
      <c r="Q1667" s="19">
        <f t="shared" ref="Q1667:Q1730" si="240">IF(J1667&gt;0.8,P1667,0)</f>
        <v>0</v>
      </c>
      <c r="R1667" s="20">
        <f t="shared" si="237"/>
        <v>46.131540000000001</v>
      </c>
      <c r="S1667" s="20">
        <f t="shared" ref="S1667:S1730" si="241">IF(R1667&lt;0,ABS(R1667),0)</f>
        <v>0</v>
      </c>
      <c r="T1667" s="20">
        <f>IF((T1666+R1667)&lt;0,0,IF((T1666+R1667)&gt;结论【关键目标】!C$28,结论【关键目标】!C$28,T1666+R1667))</f>
        <v>22</v>
      </c>
      <c r="U1667" s="19">
        <f>IF((T1666+R1667)&lt;结论【关键目标】!$C$28,0,(发电量计算【计算逻辑页】!R1667+发电量计算【计算逻辑页】!T1666-结论【关键目标】!$C$28))</f>
        <v>46.131540000000001</v>
      </c>
      <c r="V1667" s="5">
        <f t="shared" si="238"/>
        <v>16.146038999999998</v>
      </c>
      <c r="W1667" s="5">
        <f t="shared" si="239"/>
        <v>1.0925100707400002</v>
      </c>
      <c r="X1667" s="5">
        <f t="shared" si="233"/>
        <v>0</v>
      </c>
    </row>
    <row r="1668" spans="1:24" x14ac:dyDescent="0.15">
      <c r="A1668" s="7">
        <v>1667</v>
      </c>
      <c r="B1668" s="7">
        <v>3</v>
      </c>
      <c r="C1668" s="7">
        <v>11</v>
      </c>
      <c r="D1668" s="7">
        <v>11</v>
      </c>
      <c r="E1668" s="7">
        <v>70</v>
      </c>
      <c r="F1668" s="7">
        <v>2</v>
      </c>
      <c r="G1668" s="7">
        <v>529.9</v>
      </c>
      <c r="H1668" s="7">
        <f t="shared" si="234"/>
        <v>6</v>
      </c>
      <c r="I1668" s="16">
        <f t="shared" si="235"/>
        <v>44996</v>
      </c>
      <c r="J1668" s="17">
        <v>1.2267999999999999</v>
      </c>
      <c r="K1668" s="18">
        <f>G1668*结论【关键目标】!C$27*0.7735*0.001</f>
        <v>49.185318000000002</v>
      </c>
      <c r="L1668" s="5">
        <v>0</v>
      </c>
      <c r="M1668" s="5">
        <f>ABS(IF(L1668&lt;=0,L1668/耗电量关键数据!$B$6/1000,L1668/耗电量关键数据!$B$5/1000))</f>
        <v>0</v>
      </c>
      <c r="N1668" s="19">
        <f>耗电量关键数据!$B$14</f>
        <v>1.1688450000000001</v>
      </c>
      <c r="O1668" s="19">
        <f>耗电量关键数据!$B$15</f>
        <v>0.37403039999999999</v>
      </c>
      <c r="P1668" s="19">
        <f t="shared" si="236"/>
        <v>1.5428754000000002</v>
      </c>
      <c r="Q1668" s="19">
        <f t="shared" si="240"/>
        <v>1.5428754000000002</v>
      </c>
      <c r="R1668" s="20">
        <f t="shared" si="237"/>
        <v>47.642442600000003</v>
      </c>
      <c r="S1668" s="20">
        <f t="shared" si="241"/>
        <v>0</v>
      </c>
      <c r="T1668" s="20">
        <f>IF((T1667+R1668)&lt;0,0,IF((T1667+R1668)&gt;结论【关键目标】!C$28,结论【关键目标】!C$28,T1667+R1668))</f>
        <v>22</v>
      </c>
      <c r="U1668" s="19">
        <f>IF((T1667+R1668)&lt;结论【关键目标】!$C$28,0,(发电量计算【计算逻辑页】!R1668+发电量计算【计算逻辑页】!T1667-结论【关键目标】!$C$28))</f>
        <v>47.64244260000001</v>
      </c>
      <c r="V1668" s="5">
        <f t="shared" si="238"/>
        <v>16.674854910000004</v>
      </c>
      <c r="W1668" s="5">
        <f t="shared" si="239"/>
        <v>1.89279954072</v>
      </c>
      <c r="X1668" s="5">
        <f t="shared" ref="X1668:X1731" si="242">(J1668-0.35)*IF(T1668&gt;S1668,S1668,T1668)</f>
        <v>0</v>
      </c>
    </row>
    <row r="1669" spans="1:24" x14ac:dyDescent="0.15">
      <c r="A1669" s="7">
        <v>1668</v>
      </c>
      <c r="B1669" s="7">
        <v>3</v>
      </c>
      <c r="C1669" s="7">
        <v>11</v>
      </c>
      <c r="D1669" s="7">
        <v>12</v>
      </c>
      <c r="E1669" s="7">
        <v>70</v>
      </c>
      <c r="F1669" s="7">
        <v>5</v>
      </c>
      <c r="G1669" s="7">
        <v>668.5</v>
      </c>
      <c r="H1669" s="7">
        <f t="shared" si="234"/>
        <v>6</v>
      </c>
      <c r="I1669" s="16">
        <f t="shared" si="235"/>
        <v>44996</v>
      </c>
      <c r="J1669" s="17">
        <v>1.2267999999999999</v>
      </c>
      <c r="K1669" s="18">
        <f>G1669*结论【关键目标】!C$27*0.7735*0.001</f>
        <v>62.050170000000001</v>
      </c>
      <c r="L1669" s="5">
        <v>0</v>
      </c>
      <c r="M1669" s="5">
        <f>ABS(IF(L1669&lt;=0,L1669/耗电量关键数据!$B$6/1000,L1669/耗电量关键数据!$B$5/1000))</f>
        <v>0</v>
      </c>
      <c r="N1669" s="19">
        <f>耗电量关键数据!$B$14</f>
        <v>1.1688450000000001</v>
      </c>
      <c r="O1669" s="19">
        <f>耗电量关键数据!$B$15</f>
        <v>0.37403039999999999</v>
      </c>
      <c r="P1669" s="19">
        <f t="shared" si="236"/>
        <v>1.5428754000000002</v>
      </c>
      <c r="Q1669" s="19">
        <f t="shared" si="240"/>
        <v>1.5428754000000002</v>
      </c>
      <c r="R1669" s="20">
        <f t="shared" si="237"/>
        <v>60.507294600000002</v>
      </c>
      <c r="S1669" s="20">
        <f t="shared" si="241"/>
        <v>0</v>
      </c>
      <c r="T1669" s="20">
        <f>IF((T1668+R1669)&lt;0,0,IF((T1668+R1669)&gt;结论【关键目标】!C$28,结论【关键目标】!C$28,T1668+R1669))</f>
        <v>22</v>
      </c>
      <c r="U1669" s="19">
        <f>IF((T1668+R1669)&lt;结论【关键目标】!$C$28,0,(发电量计算【计算逻辑页】!R1669+发电量计算【计算逻辑页】!T1668-结论【关键目标】!$C$28))</f>
        <v>60.507294599999994</v>
      </c>
      <c r="V1669" s="5">
        <f t="shared" si="238"/>
        <v>21.177553109999998</v>
      </c>
      <c r="W1669" s="5">
        <f t="shared" si="239"/>
        <v>1.89279954072</v>
      </c>
      <c r="X1669" s="5">
        <f t="shared" si="242"/>
        <v>0</v>
      </c>
    </row>
    <row r="1670" spans="1:24" x14ac:dyDescent="0.15">
      <c r="A1670" s="7">
        <v>1669</v>
      </c>
      <c r="B1670" s="7">
        <v>3</v>
      </c>
      <c r="C1670" s="7">
        <v>11</v>
      </c>
      <c r="D1670" s="7">
        <v>13</v>
      </c>
      <c r="E1670" s="7">
        <v>70</v>
      </c>
      <c r="F1670" s="7">
        <v>5</v>
      </c>
      <c r="G1670" s="7">
        <v>608</v>
      </c>
      <c r="H1670" s="7">
        <f t="shared" si="234"/>
        <v>6</v>
      </c>
      <c r="I1670" s="16">
        <f t="shared" si="235"/>
        <v>44996</v>
      </c>
      <c r="J1670" s="17">
        <v>1.2267999999999999</v>
      </c>
      <c r="K1670" s="18">
        <f>G1670*结论【关键目标】!C$27*0.7735*0.001</f>
        <v>56.434559999999998</v>
      </c>
      <c r="L1670" s="5">
        <v>0</v>
      </c>
      <c r="M1670" s="5">
        <f>ABS(IF(L1670&lt;=0,L1670/耗电量关键数据!$B$6/1000,L1670/耗电量关键数据!$B$5/1000))</f>
        <v>0</v>
      </c>
      <c r="N1670" s="19">
        <f>耗电量关键数据!$B$14</f>
        <v>1.1688450000000001</v>
      </c>
      <c r="O1670" s="19">
        <f>耗电量关键数据!$B$15</f>
        <v>0.37403039999999999</v>
      </c>
      <c r="P1670" s="19">
        <f t="shared" si="236"/>
        <v>1.5428754000000002</v>
      </c>
      <c r="Q1670" s="19">
        <f t="shared" si="240"/>
        <v>1.5428754000000002</v>
      </c>
      <c r="R1670" s="20">
        <f t="shared" si="237"/>
        <v>54.891684599999998</v>
      </c>
      <c r="S1670" s="20">
        <f t="shared" si="241"/>
        <v>0</v>
      </c>
      <c r="T1670" s="20">
        <f>IF((T1669+R1670)&lt;0,0,IF((T1669+R1670)&gt;结论【关键目标】!C$28,结论【关键目标】!C$28,T1669+R1670))</f>
        <v>22</v>
      </c>
      <c r="U1670" s="19">
        <f>IF((T1669+R1670)&lt;结论【关键目标】!$C$28,0,(发电量计算【计算逻辑页】!R1670+发电量计算【计算逻辑页】!T1669-结论【关键目标】!$C$28))</f>
        <v>54.891684599999991</v>
      </c>
      <c r="V1670" s="5">
        <f t="shared" si="238"/>
        <v>19.212089609999996</v>
      </c>
      <c r="W1670" s="5">
        <f t="shared" si="239"/>
        <v>1.89279954072</v>
      </c>
      <c r="X1670" s="5">
        <f t="shared" si="242"/>
        <v>0</v>
      </c>
    </row>
    <row r="1671" spans="1:24" x14ac:dyDescent="0.15">
      <c r="A1671" s="7">
        <v>1670</v>
      </c>
      <c r="B1671" s="7">
        <v>3</v>
      </c>
      <c r="C1671" s="7">
        <v>11</v>
      </c>
      <c r="D1671" s="7">
        <v>14</v>
      </c>
      <c r="E1671" s="7">
        <v>70</v>
      </c>
      <c r="F1671" s="7">
        <v>5</v>
      </c>
      <c r="G1671" s="7">
        <v>530.4</v>
      </c>
      <c r="H1671" s="7">
        <f t="shared" si="234"/>
        <v>6</v>
      </c>
      <c r="I1671" s="16">
        <f t="shared" si="235"/>
        <v>44996</v>
      </c>
      <c r="J1671" s="17">
        <v>1.2267999999999999</v>
      </c>
      <c r="K1671" s="18">
        <f>G1671*结论【关键目标】!C$27*0.7735*0.001</f>
        <v>49.231727999999997</v>
      </c>
      <c r="L1671" s="5">
        <v>0</v>
      </c>
      <c r="M1671" s="5">
        <f>ABS(IF(L1671&lt;=0,L1671/耗电量关键数据!$B$6/1000,L1671/耗电量关键数据!$B$5/1000))</f>
        <v>0</v>
      </c>
      <c r="N1671" s="19">
        <f>耗电量关键数据!$B$14</f>
        <v>1.1688450000000001</v>
      </c>
      <c r="O1671" s="19">
        <f>耗电量关键数据!$B$15</f>
        <v>0.37403039999999999</v>
      </c>
      <c r="P1671" s="19">
        <f t="shared" si="236"/>
        <v>1.5428754000000002</v>
      </c>
      <c r="Q1671" s="19">
        <f t="shared" si="240"/>
        <v>1.5428754000000002</v>
      </c>
      <c r="R1671" s="20">
        <f t="shared" si="237"/>
        <v>47.688852599999997</v>
      </c>
      <c r="S1671" s="20">
        <f t="shared" si="241"/>
        <v>0</v>
      </c>
      <c r="T1671" s="20">
        <f>IF((T1670+R1671)&lt;0,0,IF((T1670+R1671)&gt;结论【关键目标】!C$28,结论【关键目标】!C$28,T1670+R1671))</f>
        <v>22</v>
      </c>
      <c r="U1671" s="19">
        <f>IF((T1670+R1671)&lt;结论【关键目标】!$C$28,0,(发电量计算【计算逻辑页】!R1671+发电量计算【计算逻辑页】!T1670-结论【关键目标】!$C$28))</f>
        <v>47.68885259999999</v>
      </c>
      <c r="V1671" s="5">
        <f t="shared" si="238"/>
        <v>16.691098409999995</v>
      </c>
      <c r="W1671" s="5">
        <f t="shared" si="239"/>
        <v>1.89279954072</v>
      </c>
      <c r="X1671" s="5">
        <f t="shared" si="242"/>
        <v>0</v>
      </c>
    </row>
    <row r="1672" spans="1:24" x14ac:dyDescent="0.15">
      <c r="A1672" s="7">
        <v>1671</v>
      </c>
      <c r="B1672" s="7">
        <v>3</v>
      </c>
      <c r="C1672" s="7">
        <v>11</v>
      </c>
      <c r="D1672" s="7">
        <v>15</v>
      </c>
      <c r="E1672" s="7">
        <v>70</v>
      </c>
      <c r="F1672" s="7">
        <v>5.3</v>
      </c>
      <c r="G1672" s="7">
        <v>378.1</v>
      </c>
      <c r="H1672" s="7">
        <f t="shared" si="234"/>
        <v>6</v>
      </c>
      <c r="I1672" s="16">
        <f t="shared" si="235"/>
        <v>44996</v>
      </c>
      <c r="J1672" s="17">
        <v>1.2267999999999999</v>
      </c>
      <c r="K1672" s="18">
        <f>G1672*结论【关键目标】!C$27*0.7735*0.001</f>
        <v>35.095241999999999</v>
      </c>
      <c r="L1672" s="5">
        <v>0</v>
      </c>
      <c r="M1672" s="5">
        <f>ABS(IF(L1672&lt;=0,L1672/耗电量关键数据!$B$6/1000,L1672/耗电量关键数据!$B$5/1000))</f>
        <v>0</v>
      </c>
      <c r="N1672" s="19">
        <f>耗电量关键数据!$B$14</f>
        <v>1.1688450000000001</v>
      </c>
      <c r="O1672" s="19">
        <f>耗电量关键数据!$B$15</f>
        <v>0.37403039999999999</v>
      </c>
      <c r="P1672" s="19">
        <f t="shared" si="236"/>
        <v>1.5428754000000002</v>
      </c>
      <c r="Q1672" s="19">
        <f t="shared" si="240"/>
        <v>1.5428754000000002</v>
      </c>
      <c r="R1672" s="20">
        <f t="shared" si="237"/>
        <v>33.552366599999999</v>
      </c>
      <c r="S1672" s="20">
        <f t="shared" si="241"/>
        <v>0</v>
      </c>
      <c r="T1672" s="20">
        <f>IF((T1671+R1672)&lt;0,0,IF((T1671+R1672)&gt;结论【关键目标】!C$28,结论【关键目标】!C$28,T1671+R1672))</f>
        <v>22</v>
      </c>
      <c r="U1672" s="19">
        <f>IF((T1671+R1672)&lt;结论【关键目标】!$C$28,0,(发电量计算【计算逻辑页】!R1672+发电量计算【计算逻辑页】!T1671-结论【关键目标】!$C$28))</f>
        <v>33.552366599999999</v>
      </c>
      <c r="V1672" s="5">
        <f t="shared" si="238"/>
        <v>11.743328309999999</v>
      </c>
      <c r="W1672" s="5">
        <f t="shared" si="239"/>
        <v>1.89279954072</v>
      </c>
      <c r="X1672" s="5">
        <f t="shared" si="242"/>
        <v>0</v>
      </c>
    </row>
    <row r="1673" spans="1:24" x14ac:dyDescent="0.15">
      <c r="A1673" s="7">
        <v>1672</v>
      </c>
      <c r="B1673" s="7">
        <v>3</v>
      </c>
      <c r="C1673" s="7">
        <v>11</v>
      </c>
      <c r="D1673" s="7">
        <v>16</v>
      </c>
      <c r="E1673" s="7">
        <v>70</v>
      </c>
      <c r="F1673" s="7">
        <v>6</v>
      </c>
      <c r="G1673" s="7">
        <v>229.2</v>
      </c>
      <c r="H1673" s="7">
        <f t="shared" si="234"/>
        <v>6</v>
      </c>
      <c r="I1673" s="16">
        <f t="shared" si="235"/>
        <v>44996</v>
      </c>
      <c r="J1673" s="17">
        <v>0.70809999999999995</v>
      </c>
      <c r="K1673" s="18">
        <f>G1673*结论【关键目标】!C$27*0.7735*0.001</f>
        <v>21.274343999999999</v>
      </c>
      <c r="L1673" s="5">
        <v>0</v>
      </c>
      <c r="M1673" s="5">
        <f>ABS(IF(L1673&lt;=0,L1673/耗电量关键数据!$B$6/1000,L1673/耗电量关键数据!$B$5/1000))</f>
        <v>0</v>
      </c>
      <c r="N1673" s="19">
        <f>耗电量关键数据!$B$14</f>
        <v>1.1688450000000001</v>
      </c>
      <c r="O1673" s="19">
        <f>耗电量关键数据!$B$15</f>
        <v>0.37403039999999999</v>
      </c>
      <c r="P1673" s="19">
        <f t="shared" si="236"/>
        <v>1.5428754000000002</v>
      </c>
      <c r="Q1673" s="19">
        <f t="shared" si="240"/>
        <v>0</v>
      </c>
      <c r="R1673" s="20">
        <f t="shared" si="237"/>
        <v>21.274343999999999</v>
      </c>
      <c r="S1673" s="20">
        <f t="shared" si="241"/>
        <v>0</v>
      </c>
      <c r="T1673" s="20">
        <f>IF((T1672+R1673)&lt;0,0,IF((T1672+R1673)&gt;结论【关键目标】!C$28,结论【关键目标】!C$28,T1672+R1673))</f>
        <v>22</v>
      </c>
      <c r="U1673" s="19">
        <f>IF((T1672+R1673)&lt;结论【关键目标】!$C$28,0,(发电量计算【计算逻辑页】!R1673+发电量计算【计算逻辑页】!T1672-结论【关键目标】!$C$28))</f>
        <v>21.274343999999999</v>
      </c>
      <c r="V1673" s="5">
        <f t="shared" si="238"/>
        <v>7.4460203999999992</v>
      </c>
      <c r="W1673" s="5">
        <f t="shared" si="239"/>
        <v>1.0925100707400002</v>
      </c>
      <c r="X1673" s="5">
        <f t="shared" si="242"/>
        <v>0</v>
      </c>
    </row>
    <row r="1674" spans="1:24" x14ac:dyDescent="0.15">
      <c r="A1674" s="7">
        <v>1673</v>
      </c>
      <c r="B1674" s="7">
        <v>3</v>
      </c>
      <c r="C1674" s="7">
        <v>11</v>
      </c>
      <c r="D1674" s="7">
        <v>17</v>
      </c>
      <c r="E1674" s="7">
        <v>70</v>
      </c>
      <c r="F1674" s="7">
        <v>6</v>
      </c>
      <c r="G1674" s="7">
        <v>57.5</v>
      </c>
      <c r="H1674" s="7">
        <f t="shared" si="234"/>
        <v>6</v>
      </c>
      <c r="I1674" s="16">
        <f t="shared" si="235"/>
        <v>44996</v>
      </c>
      <c r="J1674" s="17">
        <v>0.70809999999999995</v>
      </c>
      <c r="K1674" s="18">
        <f>G1674*结论【关键目标】!C$27*0.7735*0.001</f>
        <v>5.3371499999999994</v>
      </c>
      <c r="L1674" s="5">
        <v>0</v>
      </c>
      <c r="M1674" s="5">
        <f>ABS(IF(L1674&lt;=0,L1674/耗电量关键数据!$B$6/1000,L1674/耗电量关键数据!$B$5/1000))</f>
        <v>0</v>
      </c>
      <c r="N1674" s="19">
        <f>耗电量关键数据!$B$14</f>
        <v>1.1688450000000001</v>
      </c>
      <c r="O1674" s="19">
        <f>耗电量关键数据!$B$15</f>
        <v>0.37403039999999999</v>
      </c>
      <c r="P1674" s="19">
        <f t="shared" si="236"/>
        <v>1.5428754000000002</v>
      </c>
      <c r="Q1674" s="19">
        <f t="shared" si="240"/>
        <v>0</v>
      </c>
      <c r="R1674" s="20">
        <f t="shared" si="237"/>
        <v>5.3371499999999994</v>
      </c>
      <c r="S1674" s="20">
        <f t="shared" si="241"/>
        <v>0</v>
      </c>
      <c r="T1674" s="20">
        <f>IF((T1673+R1674)&lt;0,0,IF((T1673+R1674)&gt;结论【关键目标】!C$28,结论【关键目标】!C$28,T1673+R1674))</f>
        <v>22</v>
      </c>
      <c r="U1674" s="19">
        <f>IF((T1673+R1674)&lt;结论【关键目标】!$C$28,0,(发电量计算【计算逻辑页】!R1674+发电量计算【计算逻辑页】!T1673-结论【关键目标】!$C$28))</f>
        <v>5.3371500000000012</v>
      </c>
      <c r="V1674" s="5">
        <f t="shared" si="238"/>
        <v>1.8680025000000002</v>
      </c>
      <c r="W1674" s="5">
        <f t="shared" si="239"/>
        <v>1.0925100707400002</v>
      </c>
      <c r="X1674" s="5">
        <f t="shared" si="242"/>
        <v>0</v>
      </c>
    </row>
    <row r="1675" spans="1:24" x14ac:dyDescent="0.15">
      <c r="A1675" s="7">
        <v>1674</v>
      </c>
      <c r="B1675" s="7">
        <v>3</v>
      </c>
      <c r="C1675" s="7">
        <v>11</v>
      </c>
      <c r="D1675" s="7">
        <v>18</v>
      </c>
      <c r="E1675" s="7">
        <v>70</v>
      </c>
      <c r="F1675" s="7">
        <v>5.6</v>
      </c>
      <c r="G1675" s="7">
        <v>0</v>
      </c>
      <c r="H1675" s="7">
        <f t="shared" si="234"/>
        <v>6</v>
      </c>
      <c r="I1675" s="16">
        <f t="shared" si="235"/>
        <v>44996</v>
      </c>
      <c r="J1675" s="17">
        <v>0.70809999999999995</v>
      </c>
      <c r="K1675" s="18">
        <f>G1675*结论【关键目标】!C$27*0.7735*0.001</f>
        <v>0</v>
      </c>
      <c r="L1675" s="5">
        <v>-6681.2253689999998</v>
      </c>
      <c r="M1675" s="5">
        <f>ABS(IF(L1675&lt;=0,L1675/耗电量关键数据!$B$6/1000,L1675/耗电量关键数据!$B$5/1000))</f>
        <v>2.6724901476</v>
      </c>
      <c r="N1675" s="19">
        <f>耗电量关键数据!$B$14</f>
        <v>1.1688450000000001</v>
      </c>
      <c r="O1675" s="19">
        <f>耗电量关键数据!$B$15</f>
        <v>0.37403039999999999</v>
      </c>
      <c r="P1675" s="19">
        <f t="shared" si="236"/>
        <v>4.2153655476000003</v>
      </c>
      <c r="Q1675" s="19">
        <f t="shared" si="240"/>
        <v>0</v>
      </c>
      <c r="R1675" s="20">
        <f t="shared" si="237"/>
        <v>0</v>
      </c>
      <c r="S1675" s="20">
        <f t="shared" si="241"/>
        <v>0</v>
      </c>
      <c r="T1675" s="20">
        <f>IF((T1674+R1675)&lt;0,0,IF((T1674+R1675)&gt;结论【关键目标】!C$28,结论【关键目标】!C$28,T1674+R1675))</f>
        <v>22</v>
      </c>
      <c r="U1675" s="19">
        <f>IF((T1674+R1675)&lt;结论【关键目标】!$C$28,0,(发电量计算【计算逻辑页】!R1675+发电量计算【计算逻辑页】!T1674-结论【关键目标】!$C$28))</f>
        <v>0</v>
      </c>
      <c r="V1675" s="5">
        <f t="shared" si="238"/>
        <v>0</v>
      </c>
      <c r="W1675" s="5">
        <f t="shared" si="239"/>
        <v>0</v>
      </c>
      <c r="X1675" s="5">
        <f t="shared" si="242"/>
        <v>0</v>
      </c>
    </row>
    <row r="1676" spans="1:24" x14ac:dyDescent="0.15">
      <c r="A1676" s="7">
        <v>1675</v>
      </c>
      <c r="B1676" s="7">
        <v>3</v>
      </c>
      <c r="C1676" s="7">
        <v>11</v>
      </c>
      <c r="D1676" s="7">
        <v>19</v>
      </c>
      <c r="E1676" s="7">
        <v>70</v>
      </c>
      <c r="F1676" s="7">
        <v>5</v>
      </c>
      <c r="G1676" s="7">
        <v>0</v>
      </c>
      <c r="H1676" s="7">
        <f t="shared" si="234"/>
        <v>6</v>
      </c>
      <c r="I1676" s="16">
        <f t="shared" si="235"/>
        <v>44996</v>
      </c>
      <c r="J1676" s="17">
        <v>1.2267999999999999</v>
      </c>
      <c r="K1676" s="18">
        <f>G1676*结论【关键目标】!C$27*0.7735*0.001</f>
        <v>0</v>
      </c>
      <c r="L1676" s="5">
        <v>0</v>
      </c>
      <c r="M1676" s="5">
        <f>ABS(IF(L1676&lt;=0,L1676/耗电量关键数据!$B$6/1000,L1676/耗电量关键数据!$B$5/1000))</f>
        <v>0</v>
      </c>
      <c r="N1676" s="19">
        <f>耗电量关键数据!$B$14</f>
        <v>1.1688450000000001</v>
      </c>
      <c r="O1676" s="19">
        <f>耗电量关键数据!$B$15</f>
        <v>0.37403039999999999</v>
      </c>
      <c r="P1676" s="19">
        <f t="shared" si="236"/>
        <v>1.5428754000000002</v>
      </c>
      <c r="Q1676" s="19">
        <f t="shared" si="240"/>
        <v>1.5428754000000002</v>
      </c>
      <c r="R1676" s="20">
        <f t="shared" si="237"/>
        <v>-1.5428754000000002</v>
      </c>
      <c r="S1676" s="20">
        <f t="shared" si="241"/>
        <v>1.5428754000000002</v>
      </c>
      <c r="T1676" s="20">
        <f>IF((T1675+R1676)&lt;0,0,IF((T1675+R1676)&gt;结论【关键目标】!C$28,结论【关键目标】!C$28,T1675+R1676))</f>
        <v>20.4571246</v>
      </c>
      <c r="U1676" s="19">
        <f>IF((T1675+R1676)&lt;结论【关键目标】!$C$28,0,(发电量计算【计算逻辑页】!R1676+发电量计算【计算逻辑页】!T1675-结论【关键目标】!$C$28))</f>
        <v>0</v>
      </c>
      <c r="V1676" s="5">
        <f t="shared" si="238"/>
        <v>0</v>
      </c>
      <c r="W1676" s="5">
        <f t="shared" si="239"/>
        <v>0</v>
      </c>
      <c r="X1676" s="5">
        <f t="shared" si="242"/>
        <v>1.3527931507200002</v>
      </c>
    </row>
    <row r="1677" spans="1:24" x14ac:dyDescent="0.15">
      <c r="A1677" s="7">
        <v>1676</v>
      </c>
      <c r="B1677" s="7">
        <v>3</v>
      </c>
      <c r="C1677" s="7">
        <v>11</v>
      </c>
      <c r="D1677" s="7">
        <v>20</v>
      </c>
      <c r="E1677" s="7">
        <v>70</v>
      </c>
      <c r="F1677" s="7">
        <v>3</v>
      </c>
      <c r="G1677" s="7">
        <v>0</v>
      </c>
      <c r="H1677" s="7">
        <f t="shared" si="234"/>
        <v>6</v>
      </c>
      <c r="I1677" s="16">
        <f t="shared" si="235"/>
        <v>44996</v>
      </c>
      <c r="J1677" s="17">
        <v>1.2267999999999999</v>
      </c>
      <c r="K1677" s="18">
        <f>G1677*结论【关键目标】!C$27*0.7735*0.001</f>
        <v>0</v>
      </c>
      <c r="L1677" s="5">
        <v>-9152.5657470000006</v>
      </c>
      <c r="M1677" s="5">
        <f>ABS(IF(L1677&lt;=0,L1677/耗电量关键数据!$B$6/1000,L1677/耗电量关键数据!$B$5/1000))</f>
        <v>3.6610262988000004</v>
      </c>
      <c r="N1677" s="19">
        <f>耗电量关键数据!$B$14</f>
        <v>1.1688450000000001</v>
      </c>
      <c r="O1677" s="19">
        <f>耗电量关键数据!$B$15</f>
        <v>0.37403039999999999</v>
      </c>
      <c r="P1677" s="19">
        <f t="shared" si="236"/>
        <v>5.2039016988000002</v>
      </c>
      <c r="Q1677" s="19">
        <f t="shared" si="240"/>
        <v>5.2039016988000002</v>
      </c>
      <c r="R1677" s="20">
        <f t="shared" si="237"/>
        <v>-5.2039016988000002</v>
      </c>
      <c r="S1677" s="20">
        <f t="shared" si="241"/>
        <v>5.2039016988000002</v>
      </c>
      <c r="T1677" s="20">
        <f>IF((T1676+R1677)&lt;0,0,IF((T1676+R1677)&gt;结论【关键目标】!C$28,结论【关键目标】!C$28,T1676+R1677))</f>
        <v>15.253222901200001</v>
      </c>
      <c r="U1677" s="19">
        <f>IF((T1676+R1677)&lt;结论【关键目标】!$C$28,0,(发电量计算【计算逻辑页】!R1677+发电量计算【计算逻辑页】!T1676-结论【关键目标】!$C$28))</f>
        <v>0</v>
      </c>
      <c r="V1677" s="5">
        <f t="shared" si="238"/>
        <v>0</v>
      </c>
      <c r="W1677" s="5">
        <f t="shared" si="239"/>
        <v>0</v>
      </c>
      <c r="X1677" s="5">
        <f t="shared" si="242"/>
        <v>4.56278100950784</v>
      </c>
    </row>
    <row r="1678" spans="1:24" x14ac:dyDescent="0.15">
      <c r="A1678" s="7">
        <v>1677</v>
      </c>
      <c r="B1678" s="7">
        <v>3</v>
      </c>
      <c r="C1678" s="7">
        <v>11</v>
      </c>
      <c r="D1678" s="7">
        <v>21</v>
      </c>
      <c r="E1678" s="7">
        <v>70</v>
      </c>
      <c r="F1678" s="7">
        <v>2.6</v>
      </c>
      <c r="G1678" s="7">
        <v>0</v>
      </c>
      <c r="H1678" s="7">
        <f t="shared" si="234"/>
        <v>6</v>
      </c>
      <c r="I1678" s="16">
        <f t="shared" si="235"/>
        <v>44996</v>
      </c>
      <c r="J1678" s="17">
        <v>1.2267999999999999</v>
      </c>
      <c r="K1678" s="18">
        <f>G1678*结论【关键目标】!C$27*0.7735*0.001</f>
        <v>0</v>
      </c>
      <c r="L1678" s="5">
        <v>-12966.49883</v>
      </c>
      <c r="M1678" s="5">
        <f>ABS(IF(L1678&lt;=0,L1678/耗电量关键数据!$B$6/1000,L1678/耗电量关键数据!$B$5/1000))</f>
        <v>5.1865995319999998</v>
      </c>
      <c r="N1678" s="19">
        <f>耗电量关键数据!$B$14</f>
        <v>1.1688450000000001</v>
      </c>
      <c r="O1678" s="19">
        <f>耗电量关键数据!$B$15</f>
        <v>0.37403039999999999</v>
      </c>
      <c r="P1678" s="19">
        <f t="shared" si="236"/>
        <v>6.7294749319999996</v>
      </c>
      <c r="Q1678" s="19">
        <f t="shared" si="240"/>
        <v>6.7294749319999996</v>
      </c>
      <c r="R1678" s="20">
        <f t="shared" si="237"/>
        <v>-6.7294749319999996</v>
      </c>
      <c r="S1678" s="20">
        <f t="shared" si="241"/>
        <v>6.7294749319999996</v>
      </c>
      <c r="T1678" s="20">
        <f>IF((T1677+R1678)&lt;0,0,IF((T1677+R1678)&gt;结论【关键目标】!C$28,结论【关键目标】!C$28,T1677+R1678))</f>
        <v>8.5237479692000022</v>
      </c>
      <c r="U1678" s="19">
        <f>IF((T1677+R1678)&lt;结论【关键目标】!$C$28,0,(发电量计算【计算逻辑页】!R1678+发电量计算【计算逻辑页】!T1677-结论【关键目标】!$C$28))</f>
        <v>0</v>
      </c>
      <c r="V1678" s="5">
        <f t="shared" si="238"/>
        <v>0</v>
      </c>
      <c r="W1678" s="5">
        <f t="shared" si="239"/>
        <v>0</v>
      </c>
      <c r="X1678" s="5">
        <f t="shared" si="242"/>
        <v>5.9004036203775989</v>
      </c>
    </row>
    <row r="1679" spans="1:24" x14ac:dyDescent="0.15">
      <c r="A1679" s="7">
        <v>1678</v>
      </c>
      <c r="B1679" s="7">
        <v>3</v>
      </c>
      <c r="C1679" s="7">
        <v>11</v>
      </c>
      <c r="D1679" s="7">
        <v>22</v>
      </c>
      <c r="E1679" s="7">
        <v>70</v>
      </c>
      <c r="F1679" s="7">
        <v>1</v>
      </c>
      <c r="G1679" s="7">
        <v>0</v>
      </c>
      <c r="H1679" s="7">
        <f t="shared" si="234"/>
        <v>6</v>
      </c>
      <c r="I1679" s="16">
        <f t="shared" si="235"/>
        <v>44996</v>
      </c>
      <c r="J1679" s="17">
        <v>0.70809999999999995</v>
      </c>
      <c r="K1679" s="18">
        <f>G1679*结论【关键目标】!C$27*0.7735*0.001</f>
        <v>0</v>
      </c>
      <c r="L1679" s="5">
        <v>-15489.254849999999</v>
      </c>
      <c r="M1679" s="5">
        <f>ABS(IF(L1679&lt;=0,L1679/耗电量关键数据!$B$6/1000,L1679/耗电量关键数据!$B$5/1000))</f>
        <v>6.1957019400000002</v>
      </c>
      <c r="N1679" s="19">
        <f>耗电量关键数据!$B$14</f>
        <v>1.1688450000000001</v>
      </c>
      <c r="O1679" s="19">
        <f>耗电量关键数据!$B$15</f>
        <v>0.37403039999999999</v>
      </c>
      <c r="P1679" s="19">
        <f t="shared" si="236"/>
        <v>7.73857734</v>
      </c>
      <c r="Q1679" s="19">
        <f t="shared" si="240"/>
        <v>0</v>
      </c>
      <c r="R1679" s="20">
        <f t="shared" si="237"/>
        <v>0</v>
      </c>
      <c r="S1679" s="20">
        <f t="shared" si="241"/>
        <v>0</v>
      </c>
      <c r="T1679" s="20">
        <f>IF((T1678+R1679)&lt;0,0,IF((T1678+R1679)&gt;结论【关键目标】!C$28,结论【关键目标】!C$28,T1678+R1679))</f>
        <v>8.5237479692000022</v>
      </c>
      <c r="U1679" s="19">
        <f>IF((T1678+R1679)&lt;结论【关键目标】!$C$28,0,(发电量计算【计算逻辑页】!R1679+发电量计算【计算逻辑页】!T1678-结论【关键目标】!$C$28))</f>
        <v>0</v>
      </c>
      <c r="V1679" s="5">
        <f t="shared" si="238"/>
        <v>0</v>
      </c>
      <c r="W1679" s="5">
        <f t="shared" si="239"/>
        <v>0</v>
      </c>
      <c r="X1679" s="5">
        <f t="shared" si="242"/>
        <v>0</v>
      </c>
    </row>
    <row r="1680" spans="1:24" x14ac:dyDescent="0.15">
      <c r="A1680" s="7">
        <v>1679</v>
      </c>
      <c r="B1680" s="7">
        <v>3</v>
      </c>
      <c r="C1680" s="7">
        <v>11</v>
      </c>
      <c r="D1680" s="7">
        <v>23</v>
      </c>
      <c r="E1680" s="7">
        <v>70</v>
      </c>
      <c r="F1680" s="7">
        <v>-1</v>
      </c>
      <c r="G1680" s="7">
        <v>0</v>
      </c>
      <c r="H1680" s="7">
        <f t="shared" si="234"/>
        <v>6</v>
      </c>
      <c r="I1680" s="16">
        <f t="shared" si="235"/>
        <v>44996</v>
      </c>
      <c r="J1680" s="17">
        <v>0.70809999999999995</v>
      </c>
      <c r="K1680" s="18">
        <f>G1680*结论【关键目标】!C$27*0.7735*0.001</f>
        <v>0</v>
      </c>
      <c r="L1680" s="5">
        <v>-17329.943579999999</v>
      </c>
      <c r="M1680" s="5">
        <f>ABS(IF(L1680&lt;=0,L1680/耗电量关键数据!$B$6/1000,L1680/耗电量关键数据!$B$5/1000))</f>
        <v>6.9319774320000001</v>
      </c>
      <c r="N1680" s="19">
        <f>耗电量关键数据!$B$14</f>
        <v>1.1688450000000001</v>
      </c>
      <c r="O1680" s="19">
        <f>耗电量关键数据!$B$15</f>
        <v>0.37403039999999999</v>
      </c>
      <c r="P1680" s="19">
        <f t="shared" si="236"/>
        <v>8.4748528320000016</v>
      </c>
      <c r="Q1680" s="19">
        <f t="shared" si="240"/>
        <v>0</v>
      </c>
      <c r="R1680" s="20">
        <f t="shared" si="237"/>
        <v>0</v>
      </c>
      <c r="S1680" s="20">
        <f t="shared" si="241"/>
        <v>0</v>
      </c>
      <c r="T1680" s="20">
        <f>IF((T1679+R1680)&lt;0,0,IF((T1679+R1680)&gt;结论【关键目标】!C$28,结论【关键目标】!C$28,T1679+R1680))</f>
        <v>8.5237479692000022</v>
      </c>
      <c r="U1680" s="19">
        <f>IF((T1679+R1680)&lt;结论【关键目标】!$C$28,0,(发电量计算【计算逻辑页】!R1680+发电量计算【计算逻辑页】!T1679-结论【关键目标】!$C$28))</f>
        <v>0</v>
      </c>
      <c r="V1680" s="5">
        <f t="shared" si="238"/>
        <v>0</v>
      </c>
      <c r="W1680" s="5">
        <f t="shared" si="239"/>
        <v>0</v>
      </c>
      <c r="X1680" s="5">
        <f t="shared" si="242"/>
        <v>0</v>
      </c>
    </row>
    <row r="1681" spans="1:24" x14ac:dyDescent="0.15">
      <c r="A1681" s="7">
        <v>1680</v>
      </c>
      <c r="B1681" s="7">
        <v>3</v>
      </c>
      <c r="C1681" s="7">
        <v>11</v>
      </c>
      <c r="D1681" s="7">
        <v>24</v>
      </c>
      <c r="E1681" s="7">
        <v>70</v>
      </c>
      <c r="F1681" s="7">
        <v>0.8</v>
      </c>
      <c r="G1681" s="7">
        <v>0</v>
      </c>
      <c r="H1681" s="7">
        <f t="shared" si="234"/>
        <v>6</v>
      </c>
      <c r="I1681" s="16">
        <f t="shared" si="235"/>
        <v>44996</v>
      </c>
      <c r="J1681" s="17">
        <v>0.2407</v>
      </c>
      <c r="K1681" s="18">
        <f>G1681*结论【关键目标】!C$27*0.7735*0.001</f>
        <v>0</v>
      </c>
      <c r="L1681" s="5">
        <v>-19484.64529</v>
      </c>
      <c r="M1681" s="5">
        <f>ABS(IF(L1681&lt;=0,L1681/耗电量关键数据!$B$6/1000,L1681/耗电量关键数据!$B$5/1000))</f>
        <v>7.793858116</v>
      </c>
      <c r="N1681" s="19">
        <f>耗电量关键数据!$B$14</f>
        <v>1.1688450000000001</v>
      </c>
      <c r="O1681" s="19">
        <f>耗电量关键数据!$B$15</f>
        <v>0.37403039999999999</v>
      </c>
      <c r="P1681" s="19">
        <f t="shared" si="236"/>
        <v>9.3367335160000007</v>
      </c>
      <c r="Q1681" s="19">
        <f t="shared" si="240"/>
        <v>0</v>
      </c>
      <c r="R1681" s="20">
        <f t="shared" si="237"/>
        <v>0</v>
      </c>
      <c r="S1681" s="20">
        <f t="shared" si="241"/>
        <v>0</v>
      </c>
      <c r="T1681" s="20">
        <f>IF((T1680+R1681)&lt;0,0,IF((T1680+R1681)&gt;结论【关键目标】!C$28,结论【关键目标】!C$28,T1680+R1681))</f>
        <v>8.5237479692000022</v>
      </c>
      <c r="U1681" s="19">
        <f>IF((T1680+R1681)&lt;结论【关键目标】!$C$28,0,(发电量计算【计算逻辑页】!R1681+发电量计算【计算逻辑页】!T1680-结论【关键目标】!$C$28))</f>
        <v>0</v>
      </c>
      <c r="V1681" s="5">
        <f t="shared" si="238"/>
        <v>0</v>
      </c>
      <c r="W1681" s="5">
        <f t="shared" si="239"/>
        <v>0</v>
      </c>
      <c r="X1681" s="5">
        <f t="shared" si="242"/>
        <v>0</v>
      </c>
    </row>
    <row r="1682" spans="1:24" x14ac:dyDescent="0.15">
      <c r="A1682" s="7">
        <v>1681</v>
      </c>
      <c r="B1682" s="7">
        <v>3</v>
      </c>
      <c r="C1682" s="7">
        <v>12</v>
      </c>
      <c r="D1682" s="7">
        <v>1</v>
      </c>
      <c r="E1682" s="7">
        <v>71</v>
      </c>
      <c r="F1682" s="7">
        <v>-2</v>
      </c>
      <c r="G1682" s="7">
        <v>0</v>
      </c>
      <c r="H1682" s="7">
        <f t="shared" si="234"/>
        <v>7</v>
      </c>
      <c r="I1682" s="16">
        <f t="shared" si="235"/>
        <v>44997</v>
      </c>
      <c r="J1682" s="17">
        <v>0.2407</v>
      </c>
      <c r="K1682" s="18">
        <f>G1682*结论【关键目标】!C$27*0.7735*0.001</f>
        <v>0</v>
      </c>
      <c r="L1682" s="5">
        <v>-21194.39716</v>
      </c>
      <c r="M1682" s="5">
        <f>ABS(IF(L1682&lt;=0,L1682/耗电量关键数据!$B$6/1000,L1682/耗电量关键数据!$B$5/1000))</f>
        <v>8.4777588640000001</v>
      </c>
      <c r="N1682" s="19">
        <f>耗电量关键数据!$B$14</f>
        <v>1.1688450000000001</v>
      </c>
      <c r="O1682" s="19">
        <f>耗电量关键数据!$B$15</f>
        <v>0.37403039999999999</v>
      </c>
      <c r="P1682" s="19">
        <f t="shared" si="236"/>
        <v>10.020634264</v>
      </c>
      <c r="Q1682" s="19">
        <f t="shared" si="240"/>
        <v>0</v>
      </c>
      <c r="R1682" s="20">
        <f t="shared" si="237"/>
        <v>0</v>
      </c>
      <c r="S1682" s="20">
        <f t="shared" si="241"/>
        <v>0</v>
      </c>
      <c r="T1682" s="20">
        <f>IF((T1681+R1682)&lt;0,0,IF((T1681+R1682)&gt;结论【关键目标】!C$28,结论【关键目标】!C$28,T1681+R1682))</f>
        <v>8.5237479692000022</v>
      </c>
      <c r="U1682" s="19">
        <f>IF((T1681+R1682)&lt;结论【关键目标】!$C$28,0,(发电量计算【计算逻辑页】!R1682+发电量计算【计算逻辑页】!T1681-结论【关键目标】!$C$28))</f>
        <v>0</v>
      </c>
      <c r="V1682" s="5">
        <f t="shared" si="238"/>
        <v>0</v>
      </c>
      <c r="W1682" s="5">
        <f t="shared" si="239"/>
        <v>0</v>
      </c>
      <c r="X1682" s="5">
        <f t="shared" si="242"/>
        <v>0</v>
      </c>
    </row>
    <row r="1683" spans="1:24" x14ac:dyDescent="0.15">
      <c r="A1683" s="7">
        <v>1682</v>
      </c>
      <c r="B1683" s="7">
        <v>3</v>
      </c>
      <c r="C1683" s="7">
        <v>12</v>
      </c>
      <c r="D1683" s="7">
        <v>2</v>
      </c>
      <c r="E1683" s="7">
        <v>71</v>
      </c>
      <c r="F1683" s="7">
        <v>-2</v>
      </c>
      <c r="G1683" s="7">
        <v>0</v>
      </c>
      <c r="H1683" s="7">
        <f t="shared" si="234"/>
        <v>7</v>
      </c>
      <c r="I1683" s="16">
        <f t="shared" si="235"/>
        <v>44997</v>
      </c>
      <c r="J1683" s="17">
        <v>0.2407</v>
      </c>
      <c r="K1683" s="18">
        <f>G1683*结论【关键目标】!C$27*0.7735*0.001</f>
        <v>0</v>
      </c>
      <c r="L1683" s="5">
        <v>-22934.16201</v>
      </c>
      <c r="M1683" s="5">
        <f>ABS(IF(L1683&lt;=0,L1683/耗电量关键数据!$B$6/1000,L1683/耗电量关键数据!$B$5/1000))</f>
        <v>9.1736648039999995</v>
      </c>
      <c r="N1683" s="19">
        <f>耗电量关键数据!$B$14</f>
        <v>1.1688450000000001</v>
      </c>
      <c r="O1683" s="19">
        <f>耗电量关键数据!$B$15</f>
        <v>0.37403039999999999</v>
      </c>
      <c r="P1683" s="19">
        <f t="shared" si="236"/>
        <v>10.716540203999999</v>
      </c>
      <c r="Q1683" s="19">
        <f t="shared" si="240"/>
        <v>0</v>
      </c>
      <c r="R1683" s="20">
        <f t="shared" si="237"/>
        <v>0</v>
      </c>
      <c r="S1683" s="20">
        <f t="shared" si="241"/>
        <v>0</v>
      </c>
      <c r="T1683" s="20">
        <f>IF((T1682+R1683)&lt;0,0,IF((T1682+R1683)&gt;结论【关键目标】!C$28,结论【关键目标】!C$28,T1682+R1683))</f>
        <v>8.5237479692000022</v>
      </c>
      <c r="U1683" s="19">
        <f>IF((T1682+R1683)&lt;结论【关键目标】!$C$28,0,(发电量计算【计算逻辑页】!R1683+发电量计算【计算逻辑页】!T1682-结论【关键目标】!$C$28))</f>
        <v>0</v>
      </c>
      <c r="V1683" s="5">
        <f t="shared" si="238"/>
        <v>0</v>
      </c>
      <c r="W1683" s="5">
        <f t="shared" si="239"/>
        <v>0</v>
      </c>
      <c r="X1683" s="5">
        <f t="shared" si="242"/>
        <v>0</v>
      </c>
    </row>
    <row r="1684" spans="1:24" x14ac:dyDescent="0.15">
      <c r="A1684" s="7">
        <v>1683</v>
      </c>
      <c r="B1684" s="7">
        <v>3</v>
      </c>
      <c r="C1684" s="7">
        <v>12</v>
      </c>
      <c r="D1684" s="7">
        <v>3</v>
      </c>
      <c r="E1684" s="7">
        <v>71</v>
      </c>
      <c r="F1684" s="7">
        <v>-1.9</v>
      </c>
      <c r="G1684" s="7">
        <v>0</v>
      </c>
      <c r="H1684" s="7">
        <f t="shared" si="234"/>
        <v>7</v>
      </c>
      <c r="I1684" s="16">
        <f t="shared" si="235"/>
        <v>44997</v>
      </c>
      <c r="J1684" s="17">
        <v>0.2407</v>
      </c>
      <c r="K1684" s="18">
        <f>G1684*结论【关键目标】!C$27*0.7735*0.001</f>
        <v>0</v>
      </c>
      <c r="L1684" s="5">
        <v>-24585.91401</v>
      </c>
      <c r="M1684" s="5">
        <f>ABS(IF(L1684&lt;=0,L1684/耗电量关键数据!$B$6/1000,L1684/耗电量关键数据!$B$5/1000))</f>
        <v>9.8343656040000003</v>
      </c>
      <c r="N1684" s="19">
        <f>耗电量关键数据!$B$14</f>
        <v>1.1688450000000001</v>
      </c>
      <c r="O1684" s="19">
        <f>耗电量关键数据!$B$15</f>
        <v>0.37403039999999999</v>
      </c>
      <c r="P1684" s="19">
        <f t="shared" si="236"/>
        <v>11.377241004</v>
      </c>
      <c r="Q1684" s="19">
        <f t="shared" si="240"/>
        <v>0</v>
      </c>
      <c r="R1684" s="20">
        <f t="shared" si="237"/>
        <v>0</v>
      </c>
      <c r="S1684" s="20">
        <f t="shared" si="241"/>
        <v>0</v>
      </c>
      <c r="T1684" s="20">
        <f>IF((T1683+R1684)&lt;0,0,IF((T1683+R1684)&gt;结论【关键目标】!C$28,结论【关键目标】!C$28,T1683+R1684))</f>
        <v>8.5237479692000022</v>
      </c>
      <c r="U1684" s="19">
        <f>IF((T1683+R1684)&lt;结论【关键目标】!$C$28,0,(发电量计算【计算逻辑页】!R1684+发电量计算【计算逻辑页】!T1683-结论【关键目标】!$C$28))</f>
        <v>0</v>
      </c>
      <c r="V1684" s="5">
        <f t="shared" si="238"/>
        <v>0</v>
      </c>
      <c r="W1684" s="5">
        <f t="shared" si="239"/>
        <v>0</v>
      </c>
      <c r="X1684" s="5">
        <f t="shared" si="242"/>
        <v>0</v>
      </c>
    </row>
    <row r="1685" spans="1:24" x14ac:dyDescent="0.15">
      <c r="A1685" s="7">
        <v>1684</v>
      </c>
      <c r="B1685" s="7">
        <v>3</v>
      </c>
      <c r="C1685" s="7">
        <v>12</v>
      </c>
      <c r="D1685" s="7">
        <v>4</v>
      </c>
      <c r="E1685" s="7">
        <v>71</v>
      </c>
      <c r="F1685" s="7">
        <v>-2.5</v>
      </c>
      <c r="G1685" s="7">
        <v>0</v>
      </c>
      <c r="H1685" s="7">
        <f t="shared" si="234"/>
        <v>7</v>
      </c>
      <c r="I1685" s="16">
        <f t="shared" si="235"/>
        <v>44997</v>
      </c>
      <c r="J1685" s="17">
        <v>0.2407</v>
      </c>
      <c r="K1685" s="18">
        <f>G1685*结论【关键目标】!C$27*0.7735*0.001</f>
        <v>0</v>
      </c>
      <c r="L1685" s="5">
        <v>-25552.608960000001</v>
      </c>
      <c r="M1685" s="5">
        <f>ABS(IF(L1685&lt;=0,L1685/耗电量关键数据!$B$6/1000,L1685/耗电量关键数据!$B$5/1000))</f>
        <v>10.221043584</v>
      </c>
      <c r="N1685" s="19">
        <f>耗电量关键数据!$B$14</f>
        <v>1.1688450000000001</v>
      </c>
      <c r="O1685" s="19">
        <f>耗电量关键数据!$B$15</f>
        <v>0.37403039999999999</v>
      </c>
      <c r="P1685" s="19">
        <f t="shared" si="236"/>
        <v>11.763918984000002</v>
      </c>
      <c r="Q1685" s="19">
        <f t="shared" si="240"/>
        <v>0</v>
      </c>
      <c r="R1685" s="20">
        <f t="shared" si="237"/>
        <v>0</v>
      </c>
      <c r="S1685" s="20">
        <f t="shared" si="241"/>
        <v>0</v>
      </c>
      <c r="T1685" s="20">
        <f>IF((T1684+R1685)&lt;0,0,IF((T1684+R1685)&gt;结论【关键目标】!C$28,结论【关键目标】!C$28,T1684+R1685))</f>
        <v>8.5237479692000022</v>
      </c>
      <c r="U1685" s="19">
        <f>IF((T1684+R1685)&lt;结论【关键目标】!$C$28,0,(发电量计算【计算逻辑页】!R1685+发电量计算【计算逻辑页】!T1684-结论【关键目标】!$C$28))</f>
        <v>0</v>
      </c>
      <c r="V1685" s="5">
        <f t="shared" si="238"/>
        <v>0</v>
      </c>
      <c r="W1685" s="5">
        <f t="shared" si="239"/>
        <v>0</v>
      </c>
      <c r="X1685" s="5">
        <f t="shared" si="242"/>
        <v>0</v>
      </c>
    </row>
    <row r="1686" spans="1:24" x14ac:dyDescent="0.15">
      <c r="A1686" s="7">
        <v>1685</v>
      </c>
      <c r="B1686" s="7">
        <v>3</v>
      </c>
      <c r="C1686" s="7">
        <v>12</v>
      </c>
      <c r="D1686" s="7">
        <v>5</v>
      </c>
      <c r="E1686" s="7">
        <v>71</v>
      </c>
      <c r="F1686" s="7">
        <v>-3</v>
      </c>
      <c r="G1686" s="7">
        <v>0</v>
      </c>
      <c r="H1686" s="7">
        <f t="shared" si="234"/>
        <v>7</v>
      </c>
      <c r="I1686" s="16">
        <f t="shared" si="235"/>
        <v>44997</v>
      </c>
      <c r="J1686" s="17">
        <v>0.2407</v>
      </c>
      <c r="K1686" s="18">
        <f>G1686*结论【关键目标】!C$27*0.7735*0.001</f>
        <v>0</v>
      </c>
      <c r="L1686" s="5">
        <v>-26681.643769999999</v>
      </c>
      <c r="M1686" s="5">
        <f>ABS(IF(L1686&lt;=0,L1686/耗电量关键数据!$B$6/1000,L1686/耗电量关键数据!$B$5/1000))</f>
        <v>10.672657508</v>
      </c>
      <c r="N1686" s="19">
        <f>耗电量关键数据!$B$14</f>
        <v>1.1688450000000001</v>
      </c>
      <c r="O1686" s="19">
        <f>耗电量关键数据!$B$15</f>
        <v>0.37403039999999999</v>
      </c>
      <c r="P1686" s="19">
        <f t="shared" si="236"/>
        <v>12.215532908000002</v>
      </c>
      <c r="Q1686" s="19">
        <f t="shared" si="240"/>
        <v>0</v>
      </c>
      <c r="R1686" s="20">
        <f t="shared" si="237"/>
        <v>0</v>
      </c>
      <c r="S1686" s="20">
        <f t="shared" si="241"/>
        <v>0</v>
      </c>
      <c r="T1686" s="20">
        <f>IF((T1685+R1686)&lt;0,0,IF((T1685+R1686)&gt;结论【关键目标】!C$28,结论【关键目标】!C$28,T1685+R1686))</f>
        <v>8.5237479692000022</v>
      </c>
      <c r="U1686" s="19">
        <f>IF((T1685+R1686)&lt;结论【关键目标】!$C$28,0,(发电量计算【计算逻辑页】!R1686+发电量计算【计算逻辑页】!T1685-结论【关键目标】!$C$28))</f>
        <v>0</v>
      </c>
      <c r="V1686" s="5">
        <f t="shared" si="238"/>
        <v>0</v>
      </c>
      <c r="W1686" s="5">
        <f t="shared" si="239"/>
        <v>0</v>
      </c>
      <c r="X1686" s="5">
        <f t="shared" si="242"/>
        <v>0</v>
      </c>
    </row>
    <row r="1687" spans="1:24" x14ac:dyDescent="0.15">
      <c r="A1687" s="7">
        <v>1686</v>
      </c>
      <c r="B1687" s="7">
        <v>3</v>
      </c>
      <c r="C1687" s="7">
        <v>12</v>
      </c>
      <c r="D1687" s="7">
        <v>6</v>
      </c>
      <c r="E1687" s="7">
        <v>71</v>
      </c>
      <c r="F1687" s="7">
        <v>-0.9</v>
      </c>
      <c r="G1687" s="7">
        <v>0</v>
      </c>
      <c r="H1687" s="7">
        <f t="shared" si="234"/>
        <v>7</v>
      </c>
      <c r="I1687" s="16">
        <f t="shared" si="235"/>
        <v>44997</v>
      </c>
      <c r="J1687" s="17">
        <v>0.2407</v>
      </c>
      <c r="K1687" s="18">
        <f>G1687*结论【关键目标】!C$27*0.7735*0.001</f>
        <v>0</v>
      </c>
      <c r="L1687" s="5">
        <v>-24048.56423</v>
      </c>
      <c r="M1687" s="5">
        <f>ABS(IF(L1687&lt;=0,L1687/耗电量关键数据!$B$6/1000,L1687/耗电量关键数据!$B$5/1000))</f>
        <v>9.6194256920000001</v>
      </c>
      <c r="N1687" s="19">
        <f>耗电量关键数据!$B$14</f>
        <v>1.1688450000000001</v>
      </c>
      <c r="O1687" s="19">
        <f>耗电量关键数据!$B$15</f>
        <v>0.37403039999999999</v>
      </c>
      <c r="P1687" s="19">
        <f t="shared" si="236"/>
        <v>11.162301092000002</v>
      </c>
      <c r="Q1687" s="19">
        <f t="shared" si="240"/>
        <v>0</v>
      </c>
      <c r="R1687" s="20">
        <f t="shared" si="237"/>
        <v>0</v>
      </c>
      <c r="S1687" s="20">
        <f t="shared" si="241"/>
        <v>0</v>
      </c>
      <c r="T1687" s="20">
        <f>IF((T1686+R1687)&lt;0,0,IF((T1686+R1687)&gt;结论【关键目标】!C$28,结论【关键目标】!C$28,T1686+R1687))</f>
        <v>8.5237479692000022</v>
      </c>
      <c r="U1687" s="19">
        <f>IF((T1686+R1687)&lt;结论【关键目标】!$C$28,0,(发电量计算【计算逻辑页】!R1687+发电量计算【计算逻辑页】!T1686-结论【关键目标】!$C$28))</f>
        <v>0</v>
      </c>
      <c r="V1687" s="5">
        <f t="shared" si="238"/>
        <v>0</v>
      </c>
      <c r="W1687" s="5">
        <f t="shared" si="239"/>
        <v>0</v>
      </c>
      <c r="X1687" s="5">
        <f t="shared" si="242"/>
        <v>0</v>
      </c>
    </row>
    <row r="1688" spans="1:24" x14ac:dyDescent="0.15">
      <c r="A1688" s="7">
        <v>1687</v>
      </c>
      <c r="B1688" s="7">
        <v>3</v>
      </c>
      <c r="C1688" s="7">
        <v>12</v>
      </c>
      <c r="D1688" s="7">
        <v>7</v>
      </c>
      <c r="E1688" s="7">
        <v>71</v>
      </c>
      <c r="F1688" s="7">
        <v>-3</v>
      </c>
      <c r="G1688" s="7">
        <v>122.2</v>
      </c>
      <c r="H1688" s="7">
        <f t="shared" si="234"/>
        <v>7</v>
      </c>
      <c r="I1688" s="16">
        <f t="shared" si="235"/>
        <v>44997</v>
      </c>
      <c r="J1688" s="17">
        <v>0.2407</v>
      </c>
      <c r="K1688" s="18">
        <f>G1688*结论【关键目标】!C$27*0.7735*0.001</f>
        <v>11.342604</v>
      </c>
      <c r="L1688" s="5">
        <v>-16065.43952</v>
      </c>
      <c r="M1688" s="5">
        <f>ABS(IF(L1688&lt;=0,L1688/耗电量关键数据!$B$6/1000,L1688/耗电量关键数据!$B$5/1000))</f>
        <v>6.426175808</v>
      </c>
      <c r="N1688" s="19">
        <f>耗电量关键数据!$B$14</f>
        <v>1.1688450000000001</v>
      </c>
      <c r="O1688" s="19">
        <f>耗电量关键数据!$B$15</f>
        <v>0.37403039999999999</v>
      </c>
      <c r="P1688" s="19">
        <f t="shared" si="236"/>
        <v>7.9690512079999998</v>
      </c>
      <c r="Q1688" s="19">
        <f t="shared" si="240"/>
        <v>0</v>
      </c>
      <c r="R1688" s="20">
        <f t="shared" si="237"/>
        <v>11.342604</v>
      </c>
      <c r="S1688" s="20">
        <f t="shared" si="241"/>
        <v>0</v>
      </c>
      <c r="T1688" s="20">
        <f>IF((T1687+R1688)&lt;0,0,IF((T1687+R1688)&gt;结论【关键目标】!C$28,结论【关键目标】!C$28,T1687+R1688))</f>
        <v>19.866351969200004</v>
      </c>
      <c r="U1688" s="19">
        <f>IF((T1687+R1688)&lt;结论【关键目标】!$C$28,0,(发电量计算【计算逻辑页】!R1688+发电量计算【计算逻辑页】!T1687-结论【关键目标】!$C$28))</f>
        <v>0</v>
      </c>
      <c r="V1688" s="5">
        <f t="shared" si="238"/>
        <v>0</v>
      </c>
      <c r="W1688" s="5">
        <f t="shared" si="239"/>
        <v>1.9181506257656</v>
      </c>
      <c r="X1688" s="5">
        <f t="shared" si="242"/>
        <v>0</v>
      </c>
    </row>
    <row r="1689" spans="1:24" x14ac:dyDescent="0.15">
      <c r="A1689" s="7">
        <v>1688</v>
      </c>
      <c r="B1689" s="7">
        <v>3</v>
      </c>
      <c r="C1689" s="7">
        <v>12</v>
      </c>
      <c r="D1689" s="7">
        <v>8</v>
      </c>
      <c r="E1689" s="7">
        <v>71</v>
      </c>
      <c r="F1689" s="7">
        <v>-3</v>
      </c>
      <c r="G1689" s="7">
        <v>259.7</v>
      </c>
      <c r="H1689" s="7">
        <f t="shared" si="234"/>
        <v>7</v>
      </c>
      <c r="I1689" s="16">
        <f t="shared" si="235"/>
        <v>44997</v>
      </c>
      <c r="J1689" s="17">
        <v>0.70809999999999995</v>
      </c>
      <c r="K1689" s="18">
        <f>G1689*结论【关键目标】!C$27*0.7735*0.001</f>
        <v>24.105353999999998</v>
      </c>
      <c r="L1689" s="5">
        <v>-13724.09619</v>
      </c>
      <c r="M1689" s="5">
        <f>ABS(IF(L1689&lt;=0,L1689/耗电量关键数据!$B$6/1000,L1689/耗电量关键数据!$B$5/1000))</f>
        <v>5.4896384759999997</v>
      </c>
      <c r="N1689" s="19">
        <f>耗电量关键数据!$B$14</f>
        <v>1.1688450000000001</v>
      </c>
      <c r="O1689" s="19">
        <f>耗电量关键数据!$B$15</f>
        <v>0.37403039999999999</v>
      </c>
      <c r="P1689" s="19">
        <f t="shared" si="236"/>
        <v>7.0325138759999994</v>
      </c>
      <c r="Q1689" s="19">
        <f t="shared" si="240"/>
        <v>0</v>
      </c>
      <c r="R1689" s="20">
        <f t="shared" si="237"/>
        <v>24.105353999999998</v>
      </c>
      <c r="S1689" s="20">
        <f t="shared" si="241"/>
        <v>0</v>
      </c>
      <c r="T1689" s="20">
        <f>IF((T1688+R1689)&lt;0,0,IF((T1688+R1689)&gt;结论【关键目标】!C$28,结论【关键目标】!C$28,T1688+R1689))</f>
        <v>22</v>
      </c>
      <c r="U1689" s="19">
        <f>IF((T1688+R1689)&lt;结论【关键目标】!$C$28,0,(发电量计算【计算逻辑页】!R1689+发电量计算【计算逻辑页】!T1688-结论【关键目标】!$C$28))</f>
        <v>21.971705969200002</v>
      </c>
      <c r="V1689" s="5">
        <f t="shared" si="238"/>
        <v>7.69009708922</v>
      </c>
      <c r="W1689" s="5">
        <f t="shared" si="239"/>
        <v>4.979723075595599</v>
      </c>
      <c r="X1689" s="5">
        <f t="shared" si="242"/>
        <v>0</v>
      </c>
    </row>
    <row r="1690" spans="1:24" x14ac:dyDescent="0.15">
      <c r="A1690" s="7">
        <v>1689</v>
      </c>
      <c r="B1690" s="7">
        <v>3</v>
      </c>
      <c r="C1690" s="7">
        <v>12</v>
      </c>
      <c r="D1690" s="7">
        <v>9</v>
      </c>
      <c r="E1690" s="7">
        <v>71</v>
      </c>
      <c r="F1690" s="7">
        <v>-0.3</v>
      </c>
      <c r="G1690" s="7">
        <v>414.3</v>
      </c>
      <c r="H1690" s="7">
        <f t="shared" si="234"/>
        <v>7</v>
      </c>
      <c r="I1690" s="16">
        <f t="shared" si="235"/>
        <v>44997</v>
      </c>
      <c r="J1690" s="17">
        <v>0.70809999999999995</v>
      </c>
      <c r="K1690" s="18">
        <f>G1690*结论【关键目标】!C$27*0.7735*0.001</f>
        <v>38.455325999999999</v>
      </c>
      <c r="L1690" s="5">
        <v>0</v>
      </c>
      <c r="M1690" s="5">
        <f>ABS(IF(L1690&lt;=0,L1690/耗电量关键数据!$B$6/1000,L1690/耗电量关键数据!$B$5/1000))</f>
        <v>0</v>
      </c>
      <c r="N1690" s="19">
        <f>耗电量关键数据!$B$14</f>
        <v>1.1688450000000001</v>
      </c>
      <c r="O1690" s="19">
        <f>耗电量关键数据!$B$15</f>
        <v>0.37403039999999999</v>
      </c>
      <c r="P1690" s="19">
        <f t="shared" si="236"/>
        <v>1.5428754000000002</v>
      </c>
      <c r="Q1690" s="19">
        <f t="shared" si="240"/>
        <v>0</v>
      </c>
      <c r="R1690" s="20">
        <f t="shared" si="237"/>
        <v>38.455325999999999</v>
      </c>
      <c r="S1690" s="20">
        <f t="shared" si="241"/>
        <v>0</v>
      </c>
      <c r="T1690" s="20">
        <f>IF((T1689+R1690)&lt;0,0,IF((T1689+R1690)&gt;结论【关键目标】!C$28,结论【关键目标】!C$28,T1689+R1690))</f>
        <v>22</v>
      </c>
      <c r="U1690" s="19">
        <f>IF((T1689+R1690)&lt;结论【关键目标】!$C$28,0,(发电量计算【计算逻辑页】!R1690+发电量计算【计算逻辑页】!T1689-结论【关键目标】!$C$28))</f>
        <v>38.455325999999999</v>
      </c>
      <c r="V1690" s="5">
        <f t="shared" si="238"/>
        <v>13.459364099999998</v>
      </c>
      <c r="W1690" s="5">
        <f t="shared" si="239"/>
        <v>1.0925100707400002</v>
      </c>
      <c r="X1690" s="5">
        <f t="shared" si="242"/>
        <v>0</v>
      </c>
    </row>
    <row r="1691" spans="1:24" x14ac:dyDescent="0.15">
      <c r="A1691" s="7">
        <v>1690</v>
      </c>
      <c r="B1691" s="7">
        <v>3</v>
      </c>
      <c r="C1691" s="7">
        <v>12</v>
      </c>
      <c r="D1691" s="7">
        <v>10</v>
      </c>
      <c r="E1691" s="7">
        <v>71</v>
      </c>
      <c r="F1691" s="7">
        <v>0</v>
      </c>
      <c r="G1691" s="7">
        <v>545.79999999999995</v>
      </c>
      <c r="H1691" s="7">
        <f t="shared" si="234"/>
        <v>7</v>
      </c>
      <c r="I1691" s="16">
        <f t="shared" si="235"/>
        <v>44997</v>
      </c>
      <c r="J1691" s="17">
        <v>0.70809999999999995</v>
      </c>
      <c r="K1691" s="18">
        <f>G1691*结论【关键目标】!C$27*0.7735*0.001</f>
        <v>50.661155999999998</v>
      </c>
      <c r="L1691" s="5">
        <v>0</v>
      </c>
      <c r="M1691" s="5">
        <f>ABS(IF(L1691&lt;=0,L1691/耗电量关键数据!$B$6/1000,L1691/耗电量关键数据!$B$5/1000))</f>
        <v>0</v>
      </c>
      <c r="N1691" s="19">
        <f>耗电量关键数据!$B$14</f>
        <v>1.1688450000000001</v>
      </c>
      <c r="O1691" s="19">
        <f>耗电量关键数据!$B$15</f>
        <v>0.37403039999999999</v>
      </c>
      <c r="P1691" s="19">
        <f t="shared" si="236"/>
        <v>1.5428754000000002</v>
      </c>
      <c r="Q1691" s="19">
        <f t="shared" si="240"/>
        <v>0</v>
      </c>
      <c r="R1691" s="20">
        <f t="shared" si="237"/>
        <v>50.661155999999998</v>
      </c>
      <c r="S1691" s="20">
        <f t="shared" si="241"/>
        <v>0</v>
      </c>
      <c r="T1691" s="20">
        <f>IF((T1690+R1691)&lt;0,0,IF((T1690+R1691)&gt;结论【关键目标】!C$28,结论【关键目标】!C$28,T1690+R1691))</f>
        <v>22</v>
      </c>
      <c r="U1691" s="19">
        <f>IF((T1690+R1691)&lt;结论【关键目标】!$C$28,0,(发电量计算【计算逻辑页】!R1691+发电量计算【计算逻辑页】!T1690-结论【关键目标】!$C$28))</f>
        <v>50.661156000000005</v>
      </c>
      <c r="V1691" s="5">
        <f t="shared" si="238"/>
        <v>17.731404600000001</v>
      </c>
      <c r="W1691" s="5">
        <f t="shared" si="239"/>
        <v>1.0925100707400002</v>
      </c>
      <c r="X1691" s="5">
        <f t="shared" si="242"/>
        <v>0</v>
      </c>
    </row>
    <row r="1692" spans="1:24" x14ac:dyDescent="0.15">
      <c r="A1692" s="7">
        <v>1691</v>
      </c>
      <c r="B1692" s="7">
        <v>3</v>
      </c>
      <c r="C1692" s="7">
        <v>12</v>
      </c>
      <c r="D1692" s="7">
        <v>11</v>
      </c>
      <c r="E1692" s="7">
        <v>71</v>
      </c>
      <c r="F1692" s="7">
        <v>1</v>
      </c>
      <c r="G1692" s="7">
        <v>652.29999999999995</v>
      </c>
      <c r="H1692" s="7">
        <f t="shared" si="234"/>
        <v>7</v>
      </c>
      <c r="I1692" s="16">
        <f t="shared" si="235"/>
        <v>44997</v>
      </c>
      <c r="J1692" s="17">
        <v>1.2267999999999999</v>
      </c>
      <c r="K1692" s="18">
        <f>G1692*结论【关键目标】!C$27*0.7735*0.001</f>
        <v>60.546486000000002</v>
      </c>
      <c r="L1692" s="5">
        <v>0</v>
      </c>
      <c r="M1692" s="5">
        <f>ABS(IF(L1692&lt;=0,L1692/耗电量关键数据!$B$6/1000,L1692/耗电量关键数据!$B$5/1000))</f>
        <v>0</v>
      </c>
      <c r="N1692" s="19">
        <f>耗电量关键数据!$B$14</f>
        <v>1.1688450000000001</v>
      </c>
      <c r="O1692" s="19">
        <f>耗电量关键数据!$B$15</f>
        <v>0.37403039999999999</v>
      </c>
      <c r="P1692" s="19">
        <f t="shared" si="236"/>
        <v>1.5428754000000002</v>
      </c>
      <c r="Q1692" s="19">
        <f t="shared" si="240"/>
        <v>1.5428754000000002</v>
      </c>
      <c r="R1692" s="20">
        <f t="shared" si="237"/>
        <v>59.003610600000002</v>
      </c>
      <c r="S1692" s="20">
        <f t="shared" si="241"/>
        <v>0</v>
      </c>
      <c r="T1692" s="20">
        <f>IF((T1691+R1692)&lt;0,0,IF((T1691+R1692)&gt;结论【关键目标】!C$28,结论【关键目标】!C$28,T1691+R1692))</f>
        <v>22</v>
      </c>
      <c r="U1692" s="19">
        <f>IF((T1691+R1692)&lt;结论【关键目标】!$C$28,0,(发电量计算【计算逻辑页】!R1692+发电量计算【计算逻辑页】!T1691-结论【关键目标】!$C$28))</f>
        <v>59.003610600000002</v>
      </c>
      <c r="V1692" s="5">
        <f t="shared" si="238"/>
        <v>20.651263709999998</v>
      </c>
      <c r="W1692" s="5">
        <f t="shared" si="239"/>
        <v>1.89279954072</v>
      </c>
      <c r="X1692" s="5">
        <f t="shared" si="242"/>
        <v>0</v>
      </c>
    </row>
    <row r="1693" spans="1:24" x14ac:dyDescent="0.15">
      <c r="A1693" s="7">
        <v>1692</v>
      </c>
      <c r="B1693" s="7">
        <v>3</v>
      </c>
      <c r="C1693" s="7">
        <v>12</v>
      </c>
      <c r="D1693" s="7">
        <v>12</v>
      </c>
      <c r="E1693" s="7">
        <v>71</v>
      </c>
      <c r="F1693" s="7">
        <v>2.2000000000000002</v>
      </c>
      <c r="G1693" s="7">
        <v>658.8</v>
      </c>
      <c r="H1693" s="7">
        <f t="shared" si="234"/>
        <v>7</v>
      </c>
      <c r="I1693" s="16">
        <f t="shared" si="235"/>
        <v>44997</v>
      </c>
      <c r="J1693" s="17">
        <v>1.2267999999999999</v>
      </c>
      <c r="K1693" s="18">
        <f>G1693*结论【关键目标】!C$27*0.7735*0.001</f>
        <v>61.149816000000001</v>
      </c>
      <c r="L1693" s="5">
        <v>0</v>
      </c>
      <c r="M1693" s="5">
        <f>ABS(IF(L1693&lt;=0,L1693/耗电量关键数据!$B$6/1000,L1693/耗电量关键数据!$B$5/1000))</f>
        <v>0</v>
      </c>
      <c r="N1693" s="19">
        <f>耗电量关键数据!$B$14</f>
        <v>1.1688450000000001</v>
      </c>
      <c r="O1693" s="19">
        <f>耗电量关键数据!$B$15</f>
        <v>0.37403039999999999</v>
      </c>
      <c r="P1693" s="19">
        <f t="shared" si="236"/>
        <v>1.5428754000000002</v>
      </c>
      <c r="Q1693" s="19">
        <f t="shared" si="240"/>
        <v>1.5428754000000002</v>
      </c>
      <c r="R1693" s="20">
        <f t="shared" si="237"/>
        <v>59.606940600000001</v>
      </c>
      <c r="S1693" s="20">
        <f t="shared" si="241"/>
        <v>0</v>
      </c>
      <c r="T1693" s="20">
        <f>IF((T1692+R1693)&lt;0,0,IF((T1692+R1693)&gt;结论【关键目标】!C$28,结论【关键目标】!C$28,T1692+R1693))</f>
        <v>22</v>
      </c>
      <c r="U1693" s="19">
        <f>IF((T1692+R1693)&lt;结论【关键目标】!$C$28,0,(发电量计算【计算逻辑页】!R1693+发电量计算【计算逻辑页】!T1692-结论【关键目标】!$C$28))</f>
        <v>59.606940600000001</v>
      </c>
      <c r="V1693" s="5">
        <f t="shared" si="238"/>
        <v>20.862429209999998</v>
      </c>
      <c r="W1693" s="5">
        <f t="shared" si="239"/>
        <v>1.89279954072</v>
      </c>
      <c r="X1693" s="5">
        <f t="shared" si="242"/>
        <v>0</v>
      </c>
    </row>
    <row r="1694" spans="1:24" x14ac:dyDescent="0.15">
      <c r="A1694" s="7">
        <v>1693</v>
      </c>
      <c r="B1694" s="7">
        <v>3</v>
      </c>
      <c r="C1694" s="7">
        <v>12</v>
      </c>
      <c r="D1694" s="7">
        <v>13</v>
      </c>
      <c r="E1694" s="7">
        <v>71</v>
      </c>
      <c r="F1694" s="7">
        <v>2</v>
      </c>
      <c r="G1694" s="7">
        <v>592.79999999999995</v>
      </c>
      <c r="H1694" s="7">
        <f t="shared" si="234"/>
        <v>7</v>
      </c>
      <c r="I1694" s="16">
        <f t="shared" si="235"/>
        <v>44997</v>
      </c>
      <c r="J1694" s="17">
        <v>1.2267999999999999</v>
      </c>
      <c r="K1694" s="18">
        <f>G1694*结论【关键目标】!C$27*0.7735*0.001</f>
        <v>55.023695999999994</v>
      </c>
      <c r="L1694" s="5">
        <v>0</v>
      </c>
      <c r="M1694" s="5">
        <f>ABS(IF(L1694&lt;=0,L1694/耗电量关键数据!$B$6/1000,L1694/耗电量关键数据!$B$5/1000))</f>
        <v>0</v>
      </c>
      <c r="N1694" s="19">
        <f>耗电量关键数据!$B$14</f>
        <v>1.1688450000000001</v>
      </c>
      <c r="O1694" s="19">
        <f>耗电量关键数据!$B$15</f>
        <v>0.37403039999999999</v>
      </c>
      <c r="P1694" s="19">
        <f t="shared" si="236"/>
        <v>1.5428754000000002</v>
      </c>
      <c r="Q1694" s="19">
        <f t="shared" si="240"/>
        <v>1.5428754000000002</v>
      </c>
      <c r="R1694" s="20">
        <f t="shared" si="237"/>
        <v>53.480820599999994</v>
      </c>
      <c r="S1694" s="20">
        <f t="shared" si="241"/>
        <v>0</v>
      </c>
      <c r="T1694" s="20">
        <f>IF((T1693+R1694)&lt;0,0,IF((T1693+R1694)&gt;结论【关键目标】!C$28,结论【关键目标】!C$28,T1693+R1694))</f>
        <v>22</v>
      </c>
      <c r="U1694" s="19">
        <f>IF((T1693+R1694)&lt;结论【关键目标】!$C$28,0,(发电量计算【计算逻辑页】!R1694+发电量计算【计算逻辑页】!T1693-结论【关键目标】!$C$28))</f>
        <v>53.480820599999987</v>
      </c>
      <c r="V1694" s="5">
        <f t="shared" si="238"/>
        <v>18.718287209999993</v>
      </c>
      <c r="W1694" s="5">
        <f t="shared" si="239"/>
        <v>1.89279954072</v>
      </c>
      <c r="X1694" s="5">
        <f t="shared" si="242"/>
        <v>0</v>
      </c>
    </row>
    <row r="1695" spans="1:24" x14ac:dyDescent="0.15">
      <c r="A1695" s="7">
        <v>1694</v>
      </c>
      <c r="B1695" s="7">
        <v>3</v>
      </c>
      <c r="C1695" s="7">
        <v>12</v>
      </c>
      <c r="D1695" s="7">
        <v>14</v>
      </c>
      <c r="E1695" s="7">
        <v>71</v>
      </c>
      <c r="F1695" s="7">
        <v>4</v>
      </c>
      <c r="G1695" s="7">
        <v>544</v>
      </c>
      <c r="H1695" s="7">
        <f t="shared" si="234"/>
        <v>7</v>
      </c>
      <c r="I1695" s="16">
        <f t="shared" si="235"/>
        <v>44997</v>
      </c>
      <c r="J1695" s="17">
        <v>1.2267999999999999</v>
      </c>
      <c r="K1695" s="18">
        <f>G1695*结论【关键目标】!C$27*0.7735*0.001</f>
        <v>50.494079999999997</v>
      </c>
      <c r="L1695" s="5">
        <v>0</v>
      </c>
      <c r="M1695" s="5">
        <f>ABS(IF(L1695&lt;=0,L1695/耗电量关键数据!$B$6/1000,L1695/耗电量关键数据!$B$5/1000))</f>
        <v>0</v>
      </c>
      <c r="N1695" s="19">
        <f>耗电量关键数据!$B$14</f>
        <v>1.1688450000000001</v>
      </c>
      <c r="O1695" s="19">
        <f>耗电量关键数据!$B$15</f>
        <v>0.37403039999999999</v>
      </c>
      <c r="P1695" s="19">
        <f t="shared" si="236"/>
        <v>1.5428754000000002</v>
      </c>
      <c r="Q1695" s="19">
        <f t="shared" si="240"/>
        <v>1.5428754000000002</v>
      </c>
      <c r="R1695" s="20">
        <f t="shared" si="237"/>
        <v>48.951204599999997</v>
      </c>
      <c r="S1695" s="20">
        <f t="shared" si="241"/>
        <v>0</v>
      </c>
      <c r="T1695" s="20">
        <f>IF((T1694+R1695)&lt;0,0,IF((T1694+R1695)&gt;结论【关键目标】!C$28,结论【关键目标】!C$28,T1694+R1695))</f>
        <v>22</v>
      </c>
      <c r="U1695" s="19">
        <f>IF((T1694+R1695)&lt;结论【关键目标】!$C$28,0,(发电量计算【计算逻辑页】!R1695+发电量计算【计算逻辑页】!T1694-结论【关键目标】!$C$28))</f>
        <v>48.951204599999997</v>
      </c>
      <c r="V1695" s="5">
        <f t="shared" si="238"/>
        <v>17.132921609999997</v>
      </c>
      <c r="W1695" s="5">
        <f t="shared" si="239"/>
        <v>1.89279954072</v>
      </c>
      <c r="X1695" s="5">
        <f t="shared" si="242"/>
        <v>0</v>
      </c>
    </row>
    <row r="1696" spans="1:24" x14ac:dyDescent="0.15">
      <c r="A1696" s="7">
        <v>1695</v>
      </c>
      <c r="B1696" s="7">
        <v>3</v>
      </c>
      <c r="C1696" s="7">
        <v>12</v>
      </c>
      <c r="D1696" s="7">
        <v>15</v>
      </c>
      <c r="E1696" s="7">
        <v>71</v>
      </c>
      <c r="F1696" s="7">
        <v>4.2</v>
      </c>
      <c r="G1696" s="7">
        <v>407.7</v>
      </c>
      <c r="H1696" s="7">
        <f t="shared" si="234"/>
        <v>7</v>
      </c>
      <c r="I1696" s="16">
        <f t="shared" si="235"/>
        <v>44997</v>
      </c>
      <c r="J1696" s="17">
        <v>1.2267999999999999</v>
      </c>
      <c r="K1696" s="18">
        <f>G1696*结论【关键目标】!C$27*0.7735*0.001</f>
        <v>37.842714000000001</v>
      </c>
      <c r="L1696" s="5">
        <v>0</v>
      </c>
      <c r="M1696" s="5">
        <f>ABS(IF(L1696&lt;=0,L1696/耗电量关键数据!$B$6/1000,L1696/耗电量关键数据!$B$5/1000))</f>
        <v>0</v>
      </c>
      <c r="N1696" s="19">
        <f>耗电量关键数据!$B$14</f>
        <v>1.1688450000000001</v>
      </c>
      <c r="O1696" s="19">
        <f>耗电量关键数据!$B$15</f>
        <v>0.37403039999999999</v>
      </c>
      <c r="P1696" s="19">
        <f t="shared" si="236"/>
        <v>1.5428754000000002</v>
      </c>
      <c r="Q1696" s="19">
        <f t="shared" si="240"/>
        <v>1.5428754000000002</v>
      </c>
      <c r="R1696" s="20">
        <f t="shared" si="237"/>
        <v>36.299838600000001</v>
      </c>
      <c r="S1696" s="20">
        <f t="shared" si="241"/>
        <v>0</v>
      </c>
      <c r="T1696" s="20">
        <f>IF((T1695+R1696)&lt;0,0,IF((T1695+R1696)&gt;结论【关键目标】!C$28,结论【关键目标】!C$28,T1695+R1696))</f>
        <v>22</v>
      </c>
      <c r="U1696" s="19">
        <f>IF((T1695+R1696)&lt;结论【关键目标】!$C$28,0,(发电量计算【计算逻辑页】!R1696+发电量计算【计算逻辑页】!T1695-结论【关键目标】!$C$28))</f>
        <v>36.299838600000001</v>
      </c>
      <c r="V1696" s="5">
        <f t="shared" si="238"/>
        <v>12.70494351</v>
      </c>
      <c r="W1696" s="5">
        <f t="shared" si="239"/>
        <v>1.89279954072</v>
      </c>
      <c r="X1696" s="5">
        <f t="shared" si="242"/>
        <v>0</v>
      </c>
    </row>
    <row r="1697" spans="1:24" x14ac:dyDescent="0.15">
      <c r="A1697" s="7">
        <v>1696</v>
      </c>
      <c r="B1697" s="7">
        <v>3</v>
      </c>
      <c r="C1697" s="7">
        <v>12</v>
      </c>
      <c r="D1697" s="7">
        <v>16</v>
      </c>
      <c r="E1697" s="7">
        <v>71</v>
      </c>
      <c r="F1697" s="7">
        <v>3</v>
      </c>
      <c r="G1697" s="7">
        <v>237.9</v>
      </c>
      <c r="H1697" s="7">
        <f t="shared" si="234"/>
        <v>7</v>
      </c>
      <c r="I1697" s="16">
        <f t="shared" si="235"/>
        <v>44997</v>
      </c>
      <c r="J1697" s="17">
        <v>0.70809999999999995</v>
      </c>
      <c r="K1697" s="18">
        <f>G1697*结论【关键目标】!C$27*0.7735*0.001</f>
        <v>22.081878</v>
      </c>
      <c r="L1697" s="5">
        <v>0</v>
      </c>
      <c r="M1697" s="5">
        <f>ABS(IF(L1697&lt;=0,L1697/耗电量关键数据!$B$6/1000,L1697/耗电量关键数据!$B$5/1000))</f>
        <v>0</v>
      </c>
      <c r="N1697" s="19">
        <f>耗电量关键数据!$B$14</f>
        <v>1.1688450000000001</v>
      </c>
      <c r="O1697" s="19">
        <f>耗电量关键数据!$B$15</f>
        <v>0.37403039999999999</v>
      </c>
      <c r="P1697" s="19">
        <f t="shared" si="236"/>
        <v>1.5428754000000002</v>
      </c>
      <c r="Q1697" s="19">
        <f t="shared" si="240"/>
        <v>0</v>
      </c>
      <c r="R1697" s="20">
        <f t="shared" si="237"/>
        <v>22.081878</v>
      </c>
      <c r="S1697" s="20">
        <f t="shared" si="241"/>
        <v>0</v>
      </c>
      <c r="T1697" s="20">
        <f>IF((T1696+R1697)&lt;0,0,IF((T1696+R1697)&gt;结论【关键目标】!C$28,结论【关键目标】!C$28,T1696+R1697))</f>
        <v>22</v>
      </c>
      <c r="U1697" s="19">
        <f>IF((T1696+R1697)&lt;结论【关键目标】!$C$28,0,(发电量计算【计算逻辑页】!R1697+发电量计算【计算逻辑页】!T1696-结论【关键目标】!$C$28))</f>
        <v>22.081878000000003</v>
      </c>
      <c r="V1697" s="5">
        <f t="shared" si="238"/>
        <v>7.728657300000001</v>
      </c>
      <c r="W1697" s="5">
        <f t="shared" si="239"/>
        <v>1.0925100707400002</v>
      </c>
      <c r="X1697" s="5">
        <f t="shared" si="242"/>
        <v>0</v>
      </c>
    </row>
    <row r="1698" spans="1:24" x14ac:dyDescent="0.15">
      <c r="A1698" s="7">
        <v>1697</v>
      </c>
      <c r="B1698" s="7">
        <v>3</v>
      </c>
      <c r="C1698" s="7">
        <v>12</v>
      </c>
      <c r="D1698" s="7">
        <v>17</v>
      </c>
      <c r="E1698" s="7">
        <v>71</v>
      </c>
      <c r="F1698" s="7">
        <v>3</v>
      </c>
      <c r="G1698" s="7">
        <v>56.8</v>
      </c>
      <c r="H1698" s="7">
        <f t="shared" si="234"/>
        <v>7</v>
      </c>
      <c r="I1698" s="16">
        <f t="shared" si="235"/>
        <v>44997</v>
      </c>
      <c r="J1698" s="17">
        <v>0.70809999999999995</v>
      </c>
      <c r="K1698" s="18">
        <f>G1698*结论【关键目标】!C$27*0.7735*0.001</f>
        <v>5.272176</v>
      </c>
      <c r="L1698" s="5">
        <v>0</v>
      </c>
      <c r="M1698" s="5">
        <f>ABS(IF(L1698&lt;=0,L1698/耗电量关键数据!$B$6/1000,L1698/耗电量关键数据!$B$5/1000))</f>
        <v>0</v>
      </c>
      <c r="N1698" s="19">
        <f>耗电量关键数据!$B$14</f>
        <v>1.1688450000000001</v>
      </c>
      <c r="O1698" s="19">
        <f>耗电量关键数据!$B$15</f>
        <v>0.37403039999999999</v>
      </c>
      <c r="P1698" s="19">
        <f t="shared" si="236"/>
        <v>1.5428754000000002</v>
      </c>
      <c r="Q1698" s="19">
        <f t="shared" si="240"/>
        <v>0</v>
      </c>
      <c r="R1698" s="20">
        <f t="shared" si="237"/>
        <v>5.272176</v>
      </c>
      <c r="S1698" s="20">
        <f t="shared" si="241"/>
        <v>0</v>
      </c>
      <c r="T1698" s="20">
        <f>IF((T1697+R1698)&lt;0,0,IF((T1697+R1698)&gt;结论【关键目标】!C$28,结论【关键目标】!C$28,T1697+R1698))</f>
        <v>22</v>
      </c>
      <c r="U1698" s="19">
        <f>IF((T1697+R1698)&lt;结论【关键目标】!$C$28,0,(发电量计算【计算逻辑页】!R1698+发电量计算【计算逻辑页】!T1697-结论【关键目标】!$C$28))</f>
        <v>5.2721760000000017</v>
      </c>
      <c r="V1698" s="5">
        <f t="shared" si="238"/>
        <v>1.8452616000000004</v>
      </c>
      <c r="W1698" s="5">
        <f t="shared" si="239"/>
        <v>1.0925100707400002</v>
      </c>
      <c r="X1698" s="5">
        <f t="shared" si="242"/>
        <v>0</v>
      </c>
    </row>
    <row r="1699" spans="1:24" x14ac:dyDescent="0.15">
      <c r="A1699" s="7">
        <v>1698</v>
      </c>
      <c r="B1699" s="7">
        <v>3</v>
      </c>
      <c r="C1699" s="7">
        <v>12</v>
      </c>
      <c r="D1699" s="7">
        <v>18</v>
      </c>
      <c r="E1699" s="7">
        <v>71</v>
      </c>
      <c r="F1699" s="7">
        <v>3.8</v>
      </c>
      <c r="G1699" s="7">
        <v>0</v>
      </c>
      <c r="H1699" s="7">
        <f t="shared" si="234"/>
        <v>7</v>
      </c>
      <c r="I1699" s="16">
        <f t="shared" si="235"/>
        <v>44997</v>
      </c>
      <c r="J1699" s="17">
        <v>0.70809999999999995</v>
      </c>
      <c r="K1699" s="18">
        <f>G1699*结论【关键目标】!C$27*0.7735*0.001</f>
        <v>0</v>
      </c>
      <c r="L1699" s="5">
        <v>-3025.1376879999998</v>
      </c>
      <c r="M1699" s="5">
        <f>ABS(IF(L1699&lt;=0,L1699/耗电量关键数据!$B$6/1000,L1699/耗电量关键数据!$B$5/1000))</f>
        <v>1.2100550751999999</v>
      </c>
      <c r="N1699" s="19">
        <f>耗电量关键数据!$B$14</f>
        <v>1.1688450000000001</v>
      </c>
      <c r="O1699" s="19">
        <f>耗电量关键数据!$B$15</f>
        <v>0.37403039999999999</v>
      </c>
      <c r="P1699" s="19">
        <f t="shared" si="236"/>
        <v>2.7529304751999999</v>
      </c>
      <c r="Q1699" s="19">
        <f t="shared" si="240"/>
        <v>0</v>
      </c>
      <c r="R1699" s="20">
        <f t="shared" si="237"/>
        <v>0</v>
      </c>
      <c r="S1699" s="20">
        <f t="shared" si="241"/>
        <v>0</v>
      </c>
      <c r="T1699" s="20">
        <f>IF((T1698+R1699)&lt;0,0,IF((T1698+R1699)&gt;结论【关键目标】!C$28,结论【关键目标】!C$28,T1698+R1699))</f>
        <v>22</v>
      </c>
      <c r="U1699" s="19">
        <f>IF((T1698+R1699)&lt;结论【关键目标】!$C$28,0,(发电量计算【计算逻辑页】!R1699+发电量计算【计算逻辑页】!T1698-结论【关键目标】!$C$28))</f>
        <v>0</v>
      </c>
      <c r="V1699" s="5">
        <f t="shared" si="238"/>
        <v>0</v>
      </c>
      <c r="W1699" s="5">
        <f t="shared" si="239"/>
        <v>0</v>
      </c>
      <c r="X1699" s="5">
        <f t="shared" si="242"/>
        <v>0</v>
      </c>
    </row>
    <row r="1700" spans="1:24" x14ac:dyDescent="0.15">
      <c r="A1700" s="7">
        <v>1699</v>
      </c>
      <c r="B1700" s="7">
        <v>3</v>
      </c>
      <c r="C1700" s="7">
        <v>12</v>
      </c>
      <c r="D1700" s="7">
        <v>19</v>
      </c>
      <c r="E1700" s="7">
        <v>71</v>
      </c>
      <c r="F1700" s="7">
        <v>2.8</v>
      </c>
      <c r="G1700" s="7">
        <v>0</v>
      </c>
      <c r="H1700" s="7">
        <f t="shared" si="234"/>
        <v>7</v>
      </c>
      <c r="I1700" s="16">
        <f t="shared" si="235"/>
        <v>44997</v>
      </c>
      <c r="J1700" s="17">
        <v>1.2267999999999999</v>
      </c>
      <c r="K1700" s="18">
        <f>G1700*结论【关键目标】!C$27*0.7735*0.001</f>
        <v>0</v>
      </c>
      <c r="L1700" s="5">
        <v>0</v>
      </c>
      <c r="M1700" s="5">
        <f>ABS(IF(L1700&lt;=0,L1700/耗电量关键数据!$B$6/1000,L1700/耗电量关键数据!$B$5/1000))</f>
        <v>0</v>
      </c>
      <c r="N1700" s="19">
        <f>耗电量关键数据!$B$14</f>
        <v>1.1688450000000001</v>
      </c>
      <c r="O1700" s="19">
        <f>耗电量关键数据!$B$15</f>
        <v>0.37403039999999999</v>
      </c>
      <c r="P1700" s="19">
        <f t="shared" si="236"/>
        <v>1.5428754000000002</v>
      </c>
      <c r="Q1700" s="19">
        <f t="shared" si="240"/>
        <v>1.5428754000000002</v>
      </c>
      <c r="R1700" s="20">
        <f t="shared" si="237"/>
        <v>-1.5428754000000002</v>
      </c>
      <c r="S1700" s="20">
        <f t="shared" si="241"/>
        <v>1.5428754000000002</v>
      </c>
      <c r="T1700" s="20">
        <f>IF((T1699+R1700)&lt;0,0,IF((T1699+R1700)&gt;结论【关键目标】!C$28,结论【关键目标】!C$28,T1699+R1700))</f>
        <v>20.4571246</v>
      </c>
      <c r="U1700" s="19">
        <f>IF((T1699+R1700)&lt;结论【关键目标】!$C$28,0,(发电量计算【计算逻辑页】!R1700+发电量计算【计算逻辑页】!T1699-结论【关键目标】!$C$28))</f>
        <v>0</v>
      </c>
      <c r="V1700" s="5">
        <f t="shared" si="238"/>
        <v>0</v>
      </c>
      <c r="W1700" s="5">
        <f t="shared" si="239"/>
        <v>0</v>
      </c>
      <c r="X1700" s="5">
        <f t="shared" si="242"/>
        <v>1.3527931507200002</v>
      </c>
    </row>
    <row r="1701" spans="1:24" x14ac:dyDescent="0.15">
      <c r="A1701" s="7">
        <v>1700</v>
      </c>
      <c r="B1701" s="7">
        <v>3</v>
      </c>
      <c r="C1701" s="7">
        <v>12</v>
      </c>
      <c r="D1701" s="7">
        <v>20</v>
      </c>
      <c r="E1701" s="7">
        <v>71</v>
      </c>
      <c r="F1701" s="7">
        <v>2</v>
      </c>
      <c r="G1701" s="7">
        <v>0</v>
      </c>
      <c r="H1701" s="7">
        <f t="shared" si="234"/>
        <v>7</v>
      </c>
      <c r="I1701" s="16">
        <f t="shared" si="235"/>
        <v>44997</v>
      </c>
      <c r="J1701" s="17">
        <v>1.2267999999999999</v>
      </c>
      <c r="K1701" s="18">
        <f>G1701*结论【关键目标】!C$27*0.7735*0.001</f>
        <v>0</v>
      </c>
      <c r="L1701" s="5">
        <v>-6274.045263</v>
      </c>
      <c r="M1701" s="5">
        <f>ABS(IF(L1701&lt;=0,L1701/耗电量关键数据!$B$6/1000,L1701/耗电量关键数据!$B$5/1000))</f>
        <v>2.5096181052000004</v>
      </c>
      <c r="N1701" s="19">
        <f>耗电量关键数据!$B$14</f>
        <v>1.1688450000000001</v>
      </c>
      <c r="O1701" s="19">
        <f>耗电量关键数据!$B$15</f>
        <v>0.37403039999999999</v>
      </c>
      <c r="P1701" s="19">
        <f t="shared" si="236"/>
        <v>4.0524935052000002</v>
      </c>
      <c r="Q1701" s="19">
        <f t="shared" si="240"/>
        <v>4.0524935052000002</v>
      </c>
      <c r="R1701" s="20">
        <f t="shared" si="237"/>
        <v>-4.0524935052000002</v>
      </c>
      <c r="S1701" s="20">
        <f t="shared" si="241"/>
        <v>4.0524935052000002</v>
      </c>
      <c r="T1701" s="20">
        <f>IF((T1700+R1701)&lt;0,0,IF((T1700+R1701)&gt;结论【关键目标】!C$28,结论【关键目标】!C$28,T1700+R1701))</f>
        <v>16.404631094799999</v>
      </c>
      <c r="U1701" s="19">
        <f>IF((T1700+R1701)&lt;结论【关键目标】!$C$28,0,(发电量计算【计算逻辑页】!R1701+发电量计算【计算逻辑页】!T1700-结论【关键目标】!$C$28))</f>
        <v>0</v>
      </c>
      <c r="V1701" s="5">
        <f t="shared" si="238"/>
        <v>0</v>
      </c>
      <c r="W1701" s="5">
        <f t="shared" si="239"/>
        <v>0</v>
      </c>
      <c r="X1701" s="5">
        <f t="shared" si="242"/>
        <v>3.55322630535936</v>
      </c>
    </row>
    <row r="1702" spans="1:24" x14ac:dyDescent="0.15">
      <c r="A1702" s="7">
        <v>1701</v>
      </c>
      <c r="B1702" s="7">
        <v>3</v>
      </c>
      <c r="C1702" s="7">
        <v>12</v>
      </c>
      <c r="D1702" s="7">
        <v>21</v>
      </c>
      <c r="E1702" s="7">
        <v>71</v>
      </c>
      <c r="F1702" s="7">
        <v>1</v>
      </c>
      <c r="G1702" s="7">
        <v>0</v>
      </c>
      <c r="H1702" s="7">
        <f t="shared" si="234"/>
        <v>7</v>
      </c>
      <c r="I1702" s="16">
        <f t="shared" si="235"/>
        <v>44997</v>
      </c>
      <c r="J1702" s="17">
        <v>1.2267999999999999</v>
      </c>
      <c r="K1702" s="18">
        <f>G1702*结论【关键目标】!C$27*0.7735*0.001</f>
        <v>0</v>
      </c>
      <c r="L1702" s="5">
        <v>-10087.978349999999</v>
      </c>
      <c r="M1702" s="5">
        <f>ABS(IF(L1702&lt;=0,L1702/耗电量关键数据!$B$6/1000,L1702/耗电量关键数据!$B$5/1000))</f>
        <v>4.0351913399999999</v>
      </c>
      <c r="N1702" s="19">
        <f>耗电量关键数据!$B$14</f>
        <v>1.1688450000000001</v>
      </c>
      <c r="O1702" s="19">
        <f>耗电量关键数据!$B$15</f>
        <v>0.37403039999999999</v>
      </c>
      <c r="P1702" s="19">
        <f t="shared" si="236"/>
        <v>5.5780667399999997</v>
      </c>
      <c r="Q1702" s="19">
        <f t="shared" si="240"/>
        <v>5.5780667399999997</v>
      </c>
      <c r="R1702" s="20">
        <f t="shared" si="237"/>
        <v>-5.5780667399999997</v>
      </c>
      <c r="S1702" s="20">
        <f t="shared" si="241"/>
        <v>5.5780667399999997</v>
      </c>
      <c r="T1702" s="20">
        <f>IF((T1701+R1702)&lt;0,0,IF((T1701+R1702)&gt;结论【关键目标】!C$28,结论【关键目标】!C$28,T1701+R1702))</f>
        <v>10.826564354799999</v>
      </c>
      <c r="U1702" s="19">
        <f>IF((T1701+R1702)&lt;结论【关键目标】!$C$28,0,(发电量计算【计算逻辑页】!R1702+发电量计算【计算逻辑页】!T1701-结论【关键目标】!$C$28))</f>
        <v>0</v>
      </c>
      <c r="V1702" s="5">
        <f t="shared" si="238"/>
        <v>0</v>
      </c>
      <c r="W1702" s="5">
        <f t="shared" si="239"/>
        <v>0</v>
      </c>
      <c r="X1702" s="5">
        <f t="shared" si="242"/>
        <v>4.8908489176319989</v>
      </c>
    </row>
    <row r="1703" spans="1:24" x14ac:dyDescent="0.15">
      <c r="A1703" s="7">
        <v>1702</v>
      </c>
      <c r="B1703" s="7">
        <v>3</v>
      </c>
      <c r="C1703" s="7">
        <v>12</v>
      </c>
      <c r="D1703" s="7">
        <v>22</v>
      </c>
      <c r="E1703" s="7">
        <v>71</v>
      </c>
      <c r="F1703" s="7">
        <v>1</v>
      </c>
      <c r="G1703" s="7">
        <v>0</v>
      </c>
      <c r="H1703" s="7">
        <f t="shared" si="234"/>
        <v>7</v>
      </c>
      <c r="I1703" s="16">
        <f t="shared" si="235"/>
        <v>44997</v>
      </c>
      <c r="J1703" s="17">
        <v>0.70809999999999995</v>
      </c>
      <c r="K1703" s="18">
        <f>G1703*结论【关键目标】!C$27*0.7735*0.001</f>
        <v>0</v>
      </c>
      <c r="L1703" s="5">
        <v>-12438.138800000001</v>
      </c>
      <c r="M1703" s="5">
        <f>ABS(IF(L1703&lt;=0,L1703/耗电量关键数据!$B$6/1000,L1703/耗电量关键数据!$B$5/1000))</f>
        <v>4.975255520000001</v>
      </c>
      <c r="N1703" s="19">
        <f>耗电量关键数据!$B$14</f>
        <v>1.1688450000000001</v>
      </c>
      <c r="O1703" s="19">
        <f>耗电量关键数据!$B$15</f>
        <v>0.37403039999999999</v>
      </c>
      <c r="P1703" s="19">
        <f t="shared" si="236"/>
        <v>6.5181309200000008</v>
      </c>
      <c r="Q1703" s="19">
        <f t="shared" si="240"/>
        <v>0</v>
      </c>
      <c r="R1703" s="20">
        <f t="shared" si="237"/>
        <v>0</v>
      </c>
      <c r="S1703" s="20">
        <f t="shared" si="241"/>
        <v>0</v>
      </c>
      <c r="T1703" s="20">
        <f>IF((T1702+R1703)&lt;0,0,IF((T1702+R1703)&gt;结论【关键目标】!C$28,结论【关键目标】!C$28,T1702+R1703))</f>
        <v>10.826564354799999</v>
      </c>
      <c r="U1703" s="19">
        <f>IF((T1702+R1703)&lt;结论【关键目标】!$C$28,0,(发电量计算【计算逻辑页】!R1703+发电量计算【计算逻辑页】!T1702-结论【关键目标】!$C$28))</f>
        <v>0</v>
      </c>
      <c r="V1703" s="5">
        <f t="shared" si="238"/>
        <v>0</v>
      </c>
      <c r="W1703" s="5">
        <f t="shared" si="239"/>
        <v>0</v>
      </c>
      <c r="X1703" s="5">
        <f t="shared" si="242"/>
        <v>0</v>
      </c>
    </row>
    <row r="1704" spans="1:24" x14ac:dyDescent="0.15">
      <c r="A1704" s="7">
        <v>1703</v>
      </c>
      <c r="B1704" s="7">
        <v>3</v>
      </c>
      <c r="C1704" s="7">
        <v>12</v>
      </c>
      <c r="D1704" s="7">
        <v>23</v>
      </c>
      <c r="E1704" s="7">
        <v>71</v>
      </c>
      <c r="F1704" s="7">
        <v>1</v>
      </c>
      <c r="G1704" s="7">
        <v>0</v>
      </c>
      <c r="H1704" s="7">
        <f t="shared" si="234"/>
        <v>7</v>
      </c>
      <c r="I1704" s="16">
        <f t="shared" si="235"/>
        <v>44997</v>
      </c>
      <c r="J1704" s="17">
        <v>0.70809999999999995</v>
      </c>
      <c r="K1704" s="18">
        <f>G1704*结论【关键目标】!C$27*0.7735*0.001</f>
        <v>0</v>
      </c>
      <c r="L1704" s="5">
        <v>-14278.82753</v>
      </c>
      <c r="M1704" s="5">
        <f>ABS(IF(L1704&lt;=0,L1704/耗电量关键数据!$B$6/1000,L1704/耗电量关键数据!$B$5/1000))</f>
        <v>5.711531012</v>
      </c>
      <c r="N1704" s="19">
        <f>耗电量关键数据!$B$14</f>
        <v>1.1688450000000001</v>
      </c>
      <c r="O1704" s="19">
        <f>耗电量关键数据!$B$15</f>
        <v>0.37403039999999999</v>
      </c>
      <c r="P1704" s="19">
        <f t="shared" si="236"/>
        <v>7.2544064119999998</v>
      </c>
      <c r="Q1704" s="19">
        <f t="shared" si="240"/>
        <v>0</v>
      </c>
      <c r="R1704" s="20">
        <f t="shared" si="237"/>
        <v>0</v>
      </c>
      <c r="S1704" s="20">
        <f t="shared" si="241"/>
        <v>0</v>
      </c>
      <c r="T1704" s="20">
        <f>IF((T1703+R1704)&lt;0,0,IF((T1703+R1704)&gt;结论【关键目标】!C$28,结论【关键目标】!C$28,T1703+R1704))</f>
        <v>10.826564354799999</v>
      </c>
      <c r="U1704" s="19">
        <f>IF((T1703+R1704)&lt;结论【关键目标】!$C$28,0,(发电量计算【计算逻辑页】!R1704+发电量计算【计算逻辑页】!T1703-结论【关键目标】!$C$28))</f>
        <v>0</v>
      </c>
      <c r="V1704" s="5">
        <f t="shared" si="238"/>
        <v>0</v>
      </c>
      <c r="W1704" s="5">
        <f t="shared" si="239"/>
        <v>0</v>
      </c>
      <c r="X1704" s="5">
        <f t="shared" si="242"/>
        <v>0</v>
      </c>
    </row>
    <row r="1705" spans="1:24" x14ac:dyDescent="0.15">
      <c r="A1705" s="7">
        <v>1704</v>
      </c>
      <c r="B1705" s="7">
        <v>3</v>
      </c>
      <c r="C1705" s="7">
        <v>12</v>
      </c>
      <c r="D1705" s="7">
        <v>24</v>
      </c>
      <c r="E1705" s="7">
        <v>71</v>
      </c>
      <c r="F1705" s="7">
        <v>0.4</v>
      </c>
      <c r="G1705" s="7">
        <v>0</v>
      </c>
      <c r="H1705" s="7">
        <f t="shared" si="234"/>
        <v>7</v>
      </c>
      <c r="I1705" s="16">
        <f t="shared" si="235"/>
        <v>44997</v>
      </c>
      <c r="J1705" s="17">
        <v>0.2407</v>
      </c>
      <c r="K1705" s="18">
        <f>G1705*结论【关键目标】!C$27*0.7735*0.001</f>
        <v>0</v>
      </c>
      <c r="L1705" s="5">
        <v>-16215.59238</v>
      </c>
      <c r="M1705" s="5">
        <f>ABS(IF(L1705&lt;=0,L1705/耗电量关键数据!$B$6/1000,L1705/耗电量关键数据!$B$5/1000))</f>
        <v>6.4862369520000005</v>
      </c>
      <c r="N1705" s="19">
        <f>耗电量关键数据!$B$14</f>
        <v>1.1688450000000001</v>
      </c>
      <c r="O1705" s="19">
        <f>耗电量关键数据!$B$15</f>
        <v>0.37403039999999999</v>
      </c>
      <c r="P1705" s="19">
        <f t="shared" si="236"/>
        <v>8.0291123520000003</v>
      </c>
      <c r="Q1705" s="19">
        <f t="shared" si="240"/>
        <v>0</v>
      </c>
      <c r="R1705" s="20">
        <f t="shared" si="237"/>
        <v>0</v>
      </c>
      <c r="S1705" s="20">
        <f t="shared" si="241"/>
        <v>0</v>
      </c>
      <c r="T1705" s="20">
        <f>IF((T1704+R1705)&lt;0,0,IF((T1704+R1705)&gt;结论【关键目标】!C$28,结论【关键目标】!C$28,T1704+R1705))</f>
        <v>10.826564354799999</v>
      </c>
      <c r="U1705" s="19">
        <f>IF((T1704+R1705)&lt;结论【关键目标】!$C$28,0,(发电量计算【计算逻辑页】!R1705+发电量计算【计算逻辑页】!T1704-结论【关键目标】!$C$28))</f>
        <v>0</v>
      </c>
      <c r="V1705" s="5">
        <f t="shared" si="238"/>
        <v>0</v>
      </c>
      <c r="W1705" s="5">
        <f t="shared" si="239"/>
        <v>0</v>
      </c>
      <c r="X1705" s="5">
        <f t="shared" si="242"/>
        <v>0</v>
      </c>
    </row>
    <row r="1706" spans="1:24" x14ac:dyDescent="0.15">
      <c r="A1706" s="7">
        <v>1705</v>
      </c>
      <c r="B1706" s="7">
        <v>3</v>
      </c>
      <c r="C1706" s="7">
        <v>13</v>
      </c>
      <c r="D1706" s="7">
        <v>1</v>
      </c>
      <c r="E1706" s="7">
        <v>72</v>
      </c>
      <c r="F1706" s="7">
        <v>0</v>
      </c>
      <c r="G1706" s="7">
        <v>0</v>
      </c>
      <c r="H1706" s="7">
        <f t="shared" si="234"/>
        <v>1</v>
      </c>
      <c r="I1706" s="16">
        <f t="shared" si="235"/>
        <v>44998</v>
      </c>
      <c r="J1706" s="17">
        <v>0.2407</v>
      </c>
      <c r="K1706" s="18">
        <f>G1706*结论【关键目标】!C$27*0.7735*0.001</f>
        <v>0</v>
      </c>
      <c r="L1706" s="5">
        <v>-17925.344249999998</v>
      </c>
      <c r="M1706" s="5">
        <f>ABS(IF(L1706&lt;=0,L1706/耗电量关键数据!$B$6/1000,L1706/耗电量关键数据!$B$5/1000))</f>
        <v>7.1701376999999997</v>
      </c>
      <c r="N1706" s="5">
        <f>电气设备逐时使用率计算!H1682</f>
        <v>1.1688450000000001</v>
      </c>
      <c r="O1706" s="5">
        <f>灯光逐时使用率计算!H1682</f>
        <v>0.37403039999999999</v>
      </c>
      <c r="P1706" s="19">
        <f t="shared" si="236"/>
        <v>8.7130130999999995</v>
      </c>
      <c r="Q1706" s="19">
        <f t="shared" si="240"/>
        <v>0</v>
      </c>
      <c r="R1706" s="20">
        <f t="shared" si="237"/>
        <v>0</v>
      </c>
      <c r="S1706" s="20">
        <f t="shared" si="241"/>
        <v>0</v>
      </c>
      <c r="T1706" s="20">
        <f>IF((T1705+R1706)&lt;0,0,IF((T1705+R1706)&gt;结论【关键目标】!C$28,结论【关键目标】!C$28,T1705+R1706))</f>
        <v>10.826564354799999</v>
      </c>
      <c r="U1706" s="19">
        <f>IF((T1705+R1706)&lt;结论【关键目标】!$C$28,0,(发电量计算【计算逻辑页】!R1706+发电量计算【计算逻辑页】!T1705-结论【关键目标】!$C$28))</f>
        <v>0</v>
      </c>
      <c r="V1706" s="5">
        <f t="shared" si="238"/>
        <v>0</v>
      </c>
      <c r="W1706" s="5">
        <f t="shared" si="239"/>
        <v>0</v>
      </c>
      <c r="X1706" s="5">
        <f t="shared" si="242"/>
        <v>0</v>
      </c>
    </row>
    <row r="1707" spans="1:24" x14ac:dyDescent="0.15">
      <c r="A1707" s="7">
        <v>1706</v>
      </c>
      <c r="B1707" s="7">
        <v>3</v>
      </c>
      <c r="C1707" s="7">
        <v>13</v>
      </c>
      <c r="D1707" s="7">
        <v>2</v>
      </c>
      <c r="E1707" s="7">
        <v>72</v>
      </c>
      <c r="F1707" s="7">
        <v>-0.6</v>
      </c>
      <c r="G1707" s="7">
        <v>0</v>
      </c>
      <c r="H1707" s="7">
        <f t="shared" si="234"/>
        <v>1</v>
      </c>
      <c r="I1707" s="16">
        <f t="shared" si="235"/>
        <v>44998</v>
      </c>
      <c r="J1707" s="17">
        <v>0.2407</v>
      </c>
      <c r="K1707" s="18">
        <f>G1707*结论【关键目标】!C$27*0.7735*0.001</f>
        <v>0</v>
      </c>
      <c r="L1707" s="5">
        <v>-19447.17224</v>
      </c>
      <c r="M1707" s="5">
        <f>ABS(IF(L1707&lt;=0,L1707/耗电量关键数据!$B$6/1000,L1707/耗电量关键数据!$B$5/1000))</f>
        <v>7.7788688959999996</v>
      </c>
      <c r="N1707" s="5">
        <f>电气设备逐时使用率计算!H1683</f>
        <v>1.1688450000000001</v>
      </c>
      <c r="O1707" s="5">
        <f>灯光逐时使用率计算!H1683</f>
        <v>0.37403039999999999</v>
      </c>
      <c r="P1707" s="19">
        <f t="shared" si="236"/>
        <v>9.3217442960000003</v>
      </c>
      <c r="Q1707" s="19">
        <f t="shared" si="240"/>
        <v>0</v>
      </c>
      <c r="R1707" s="20">
        <f t="shared" si="237"/>
        <v>0</v>
      </c>
      <c r="S1707" s="20">
        <f t="shared" si="241"/>
        <v>0</v>
      </c>
      <c r="T1707" s="20">
        <f>IF((T1706+R1707)&lt;0,0,IF((T1706+R1707)&gt;结论【关键目标】!C$28,结论【关键目标】!C$28,T1706+R1707))</f>
        <v>10.826564354799999</v>
      </c>
      <c r="U1707" s="19">
        <f>IF((T1706+R1707)&lt;结论【关键目标】!$C$28,0,(发电量计算【计算逻辑页】!R1707+发电量计算【计算逻辑页】!T1706-结论【关键目标】!$C$28))</f>
        <v>0</v>
      </c>
      <c r="V1707" s="5">
        <f t="shared" si="238"/>
        <v>0</v>
      </c>
      <c r="W1707" s="5">
        <f t="shared" si="239"/>
        <v>0</v>
      </c>
      <c r="X1707" s="5">
        <f t="shared" si="242"/>
        <v>0</v>
      </c>
    </row>
    <row r="1708" spans="1:24" x14ac:dyDescent="0.15">
      <c r="A1708" s="7">
        <v>1707</v>
      </c>
      <c r="B1708" s="7">
        <v>3</v>
      </c>
      <c r="C1708" s="7">
        <v>13</v>
      </c>
      <c r="D1708" s="7">
        <v>3</v>
      </c>
      <c r="E1708" s="7">
        <v>72</v>
      </c>
      <c r="F1708" s="7">
        <v>-1.1000000000000001</v>
      </c>
      <c r="G1708" s="7">
        <v>0</v>
      </c>
      <c r="H1708" s="7">
        <f t="shared" si="234"/>
        <v>1</v>
      </c>
      <c r="I1708" s="16">
        <f t="shared" si="235"/>
        <v>44998</v>
      </c>
      <c r="J1708" s="17">
        <v>0.2407</v>
      </c>
      <c r="K1708" s="18">
        <f>G1708*结论【关键目标】!C$27*0.7735*0.001</f>
        <v>0</v>
      </c>
      <c r="L1708" s="5">
        <v>-21098.92424</v>
      </c>
      <c r="M1708" s="5">
        <f>ABS(IF(L1708&lt;=0,L1708/耗电量关键数据!$B$6/1000,L1708/耗电量关键数据!$B$5/1000))</f>
        <v>8.4395696960000013</v>
      </c>
      <c r="N1708" s="5">
        <f>电气设备逐时使用率计算!H1684</f>
        <v>1.1688450000000001</v>
      </c>
      <c r="O1708" s="5">
        <f>灯光逐时使用率计算!H1684</f>
        <v>0.37403039999999999</v>
      </c>
      <c r="P1708" s="19">
        <f t="shared" si="236"/>
        <v>9.9824450960000011</v>
      </c>
      <c r="Q1708" s="19">
        <f t="shared" si="240"/>
        <v>0</v>
      </c>
      <c r="R1708" s="20">
        <f t="shared" si="237"/>
        <v>0</v>
      </c>
      <c r="S1708" s="20">
        <f t="shared" si="241"/>
        <v>0</v>
      </c>
      <c r="T1708" s="20">
        <f>IF((T1707+R1708)&lt;0,0,IF((T1707+R1708)&gt;结论【关键目标】!C$28,结论【关键目标】!C$28,T1707+R1708))</f>
        <v>10.826564354799999</v>
      </c>
      <c r="U1708" s="19">
        <f>IF((T1707+R1708)&lt;结论【关键目标】!$C$28,0,(发电量计算【计算逻辑页】!R1708+发电量计算【计算逻辑页】!T1707-结论【关键目标】!$C$28))</f>
        <v>0</v>
      </c>
      <c r="V1708" s="5">
        <f t="shared" si="238"/>
        <v>0</v>
      </c>
      <c r="W1708" s="5">
        <f t="shared" si="239"/>
        <v>0</v>
      </c>
      <c r="X1708" s="5">
        <f t="shared" si="242"/>
        <v>0</v>
      </c>
    </row>
    <row r="1709" spans="1:24" x14ac:dyDescent="0.15">
      <c r="A1709" s="7">
        <v>1708</v>
      </c>
      <c r="B1709" s="7">
        <v>3</v>
      </c>
      <c r="C1709" s="7">
        <v>13</v>
      </c>
      <c r="D1709" s="7">
        <v>4</v>
      </c>
      <c r="E1709" s="7">
        <v>72</v>
      </c>
      <c r="F1709" s="7">
        <v>-1.6</v>
      </c>
      <c r="G1709" s="7">
        <v>0</v>
      </c>
      <c r="H1709" s="7">
        <f t="shared" si="234"/>
        <v>1</v>
      </c>
      <c r="I1709" s="16">
        <f t="shared" si="235"/>
        <v>44998</v>
      </c>
      <c r="J1709" s="17">
        <v>0.2407</v>
      </c>
      <c r="K1709" s="18">
        <f>G1709*结论【关键目标】!C$27*0.7735*0.001</f>
        <v>0</v>
      </c>
      <c r="L1709" s="5">
        <v>-22283.556049999999</v>
      </c>
      <c r="M1709" s="5">
        <f>ABS(IF(L1709&lt;=0,L1709/耗电量关键数据!$B$6/1000,L1709/耗电量关键数据!$B$5/1000))</f>
        <v>8.9134224199999998</v>
      </c>
      <c r="N1709" s="5">
        <f>电气设备逐时使用率计算!H1685</f>
        <v>1.1688450000000001</v>
      </c>
      <c r="O1709" s="5">
        <f>灯光逐时使用率计算!H1685</f>
        <v>0.37403039999999999</v>
      </c>
      <c r="P1709" s="19">
        <f t="shared" si="236"/>
        <v>10.456297820000001</v>
      </c>
      <c r="Q1709" s="19">
        <f t="shared" si="240"/>
        <v>0</v>
      </c>
      <c r="R1709" s="20">
        <f t="shared" si="237"/>
        <v>0</v>
      </c>
      <c r="S1709" s="20">
        <f t="shared" si="241"/>
        <v>0</v>
      </c>
      <c r="T1709" s="20">
        <f>IF((T1708+R1709)&lt;0,0,IF((T1708+R1709)&gt;结论【关键目标】!C$28,结论【关键目标】!C$28,T1708+R1709))</f>
        <v>10.826564354799999</v>
      </c>
      <c r="U1709" s="19">
        <f>IF((T1708+R1709)&lt;结论【关键目标】!$C$28,0,(发电量计算【计算逻辑页】!R1709+发电量计算【计算逻辑页】!T1708-结论【关键目标】!$C$28))</f>
        <v>0</v>
      </c>
      <c r="V1709" s="5">
        <f t="shared" si="238"/>
        <v>0</v>
      </c>
      <c r="W1709" s="5">
        <f t="shared" si="239"/>
        <v>0</v>
      </c>
      <c r="X1709" s="5">
        <f t="shared" si="242"/>
        <v>0</v>
      </c>
    </row>
    <row r="1710" spans="1:24" x14ac:dyDescent="0.15">
      <c r="A1710" s="7">
        <v>1709</v>
      </c>
      <c r="B1710" s="7">
        <v>3</v>
      </c>
      <c r="C1710" s="7">
        <v>13</v>
      </c>
      <c r="D1710" s="7">
        <v>5</v>
      </c>
      <c r="E1710" s="7">
        <v>72</v>
      </c>
      <c r="F1710" s="7">
        <v>-2</v>
      </c>
      <c r="G1710" s="7">
        <v>0</v>
      </c>
      <c r="H1710" s="7">
        <f t="shared" si="234"/>
        <v>1</v>
      </c>
      <c r="I1710" s="16">
        <f t="shared" si="235"/>
        <v>44998</v>
      </c>
      <c r="J1710" s="17">
        <v>0.2407</v>
      </c>
      <c r="K1710" s="18">
        <f>G1710*结论【关键目标】!C$27*0.7735*0.001</f>
        <v>0</v>
      </c>
      <c r="L1710" s="5">
        <v>-23630.527719999998</v>
      </c>
      <c r="M1710" s="5">
        <f>ABS(IF(L1710&lt;=0,L1710/耗电量关键数据!$B$6/1000,L1710/耗电量关键数据!$B$5/1000))</f>
        <v>9.4522110880000003</v>
      </c>
      <c r="N1710" s="5">
        <f>电气设备逐时使用率计算!H1686</f>
        <v>1.1688450000000001</v>
      </c>
      <c r="O1710" s="5">
        <f>灯光逐时使用率计算!H1686</f>
        <v>0.37403039999999999</v>
      </c>
      <c r="P1710" s="19">
        <f t="shared" si="236"/>
        <v>10.995086488</v>
      </c>
      <c r="Q1710" s="19">
        <f t="shared" si="240"/>
        <v>0</v>
      </c>
      <c r="R1710" s="20">
        <f t="shared" si="237"/>
        <v>0</v>
      </c>
      <c r="S1710" s="20">
        <f t="shared" si="241"/>
        <v>0</v>
      </c>
      <c r="T1710" s="20">
        <f>IF((T1709+R1710)&lt;0,0,IF((T1709+R1710)&gt;结论【关键目标】!C$28,结论【关键目标】!C$28,T1709+R1710))</f>
        <v>10.826564354799999</v>
      </c>
      <c r="U1710" s="19">
        <f>IF((T1709+R1710)&lt;结论【关键目标】!$C$28,0,(发电量计算【计算逻辑页】!R1710+发电量计算【计算逻辑页】!T1709-结论【关键目标】!$C$28))</f>
        <v>0</v>
      </c>
      <c r="V1710" s="5">
        <f t="shared" si="238"/>
        <v>0</v>
      </c>
      <c r="W1710" s="5">
        <f t="shared" si="239"/>
        <v>0</v>
      </c>
      <c r="X1710" s="5">
        <f t="shared" si="242"/>
        <v>0</v>
      </c>
    </row>
    <row r="1711" spans="1:24" x14ac:dyDescent="0.15">
      <c r="A1711" s="7">
        <v>1710</v>
      </c>
      <c r="B1711" s="7">
        <v>3</v>
      </c>
      <c r="C1711" s="7">
        <v>13</v>
      </c>
      <c r="D1711" s="7">
        <v>6</v>
      </c>
      <c r="E1711" s="7">
        <v>72</v>
      </c>
      <c r="F1711" s="7">
        <v>-3.4</v>
      </c>
      <c r="G1711" s="7">
        <v>0</v>
      </c>
      <c r="H1711" s="7">
        <f t="shared" si="234"/>
        <v>1</v>
      </c>
      <c r="I1711" s="16">
        <f t="shared" si="235"/>
        <v>44998</v>
      </c>
      <c r="J1711" s="17">
        <v>0.2407</v>
      </c>
      <c r="K1711" s="18">
        <f>G1711*结论【关键目标】!C$27*0.7735*0.001</f>
        <v>0</v>
      </c>
      <c r="L1711" s="5">
        <v>-21391.468400000002</v>
      </c>
      <c r="M1711" s="5">
        <f>ABS(IF(L1711&lt;=0,L1711/耗电量关键数据!$B$6/1000,L1711/耗电量关键数据!$B$5/1000))</f>
        <v>8.5565873600000018</v>
      </c>
      <c r="N1711" s="5">
        <f>电气设备逐时使用率计算!H1687</f>
        <v>1.1688450000000001</v>
      </c>
      <c r="O1711" s="5">
        <f>灯光逐时使用率计算!H1687</f>
        <v>0.37403039999999999</v>
      </c>
      <c r="P1711" s="19">
        <f t="shared" si="236"/>
        <v>10.099462760000003</v>
      </c>
      <c r="Q1711" s="19">
        <f t="shared" si="240"/>
        <v>0</v>
      </c>
      <c r="R1711" s="20">
        <f t="shared" si="237"/>
        <v>0</v>
      </c>
      <c r="S1711" s="20">
        <f t="shared" si="241"/>
        <v>0</v>
      </c>
      <c r="T1711" s="20">
        <f>IF((T1710+R1711)&lt;0,0,IF((T1710+R1711)&gt;结论【关键目标】!C$28,结论【关键目标】!C$28,T1710+R1711))</f>
        <v>10.826564354799999</v>
      </c>
      <c r="U1711" s="19">
        <f>IF((T1710+R1711)&lt;结论【关键目标】!$C$28,0,(发电量计算【计算逻辑页】!R1711+发电量计算【计算逻辑页】!T1710-结论【关键目标】!$C$28))</f>
        <v>0</v>
      </c>
      <c r="V1711" s="5">
        <f t="shared" si="238"/>
        <v>0</v>
      </c>
      <c r="W1711" s="5">
        <f t="shared" si="239"/>
        <v>0</v>
      </c>
      <c r="X1711" s="5">
        <f t="shared" si="242"/>
        <v>0</v>
      </c>
    </row>
    <row r="1712" spans="1:24" x14ac:dyDescent="0.15">
      <c r="A1712" s="7">
        <v>1711</v>
      </c>
      <c r="B1712" s="7">
        <v>3</v>
      </c>
      <c r="C1712" s="7">
        <v>13</v>
      </c>
      <c r="D1712" s="7">
        <v>7</v>
      </c>
      <c r="E1712" s="7">
        <v>72</v>
      </c>
      <c r="F1712" s="7">
        <v>-2</v>
      </c>
      <c r="G1712" s="7">
        <v>144.30000000000001</v>
      </c>
      <c r="H1712" s="7">
        <f t="shared" si="234"/>
        <v>1</v>
      </c>
      <c r="I1712" s="16">
        <f t="shared" si="235"/>
        <v>44998</v>
      </c>
      <c r="J1712" s="17">
        <v>0.2407</v>
      </c>
      <c r="K1712" s="18">
        <f>G1712*结论【关键目标】!C$27*0.7735*0.001</f>
        <v>13.393926</v>
      </c>
      <c r="L1712" s="5">
        <v>-14072.61765</v>
      </c>
      <c r="M1712" s="5">
        <f>ABS(IF(L1712&lt;=0,L1712/耗电量关键数据!$B$6/1000,L1712/耗电量关键数据!$B$5/1000))</f>
        <v>5.6290470599999995</v>
      </c>
      <c r="N1712" s="5">
        <f>电气设备逐时使用率计算!H1688</f>
        <v>2.3376900000000003</v>
      </c>
      <c r="O1712" s="5">
        <f>灯光逐时使用率计算!H1688</f>
        <v>1.2467680000000001</v>
      </c>
      <c r="P1712" s="19">
        <f t="shared" si="236"/>
        <v>9.2135050599999992</v>
      </c>
      <c r="Q1712" s="19">
        <f t="shared" si="240"/>
        <v>0</v>
      </c>
      <c r="R1712" s="20">
        <f t="shared" si="237"/>
        <v>13.393926</v>
      </c>
      <c r="S1712" s="20">
        <f t="shared" si="241"/>
        <v>0</v>
      </c>
      <c r="T1712" s="20">
        <f>IF((T1711+R1712)&lt;0,0,IF((T1711+R1712)&gt;结论【关键目标】!C$28,结论【关键目标】!C$28,T1711+R1712))</f>
        <v>22</v>
      </c>
      <c r="U1712" s="19">
        <f>IF((T1711+R1712)&lt;结论【关键目标】!$C$28,0,(发电量计算【计算逻辑页】!R1712+发电量计算【计算逻辑页】!T1711-结论【关键目标】!$C$28))</f>
        <v>2.220490354799999</v>
      </c>
      <c r="V1712" s="5">
        <f t="shared" si="238"/>
        <v>0</v>
      </c>
      <c r="W1712" s="5">
        <f t="shared" si="239"/>
        <v>2.2176906679419996</v>
      </c>
      <c r="X1712" s="5">
        <f t="shared" si="242"/>
        <v>0</v>
      </c>
    </row>
    <row r="1713" spans="1:24" x14ac:dyDescent="0.15">
      <c r="A1713" s="7">
        <v>1712</v>
      </c>
      <c r="B1713" s="7">
        <v>3</v>
      </c>
      <c r="C1713" s="7">
        <v>13</v>
      </c>
      <c r="D1713" s="7">
        <v>8</v>
      </c>
      <c r="E1713" s="7">
        <v>72</v>
      </c>
      <c r="F1713" s="7">
        <v>-3</v>
      </c>
      <c r="G1713" s="7">
        <v>282.10000000000002</v>
      </c>
      <c r="H1713" s="7">
        <f t="shared" si="234"/>
        <v>1</v>
      </c>
      <c r="I1713" s="16">
        <f t="shared" si="235"/>
        <v>44998</v>
      </c>
      <c r="J1713" s="17">
        <v>0.70809999999999995</v>
      </c>
      <c r="K1713" s="18">
        <f>G1713*结论【关键目标】!C$27*0.7735*0.001</f>
        <v>26.184521999999998</v>
      </c>
      <c r="L1713" s="5">
        <v>-12017.92194</v>
      </c>
      <c r="M1713" s="5">
        <f>ABS(IF(L1713&lt;=0,L1713/耗电量关键数据!$B$6/1000,L1713/耗电量关键数据!$B$5/1000))</f>
        <v>4.8071687760000001</v>
      </c>
      <c r="N1713" s="5">
        <f>电气设备逐时使用率计算!H1689</f>
        <v>11.688450000000001</v>
      </c>
      <c r="O1713" s="5">
        <f>灯光逐时使用率计算!H1689</f>
        <v>6.2338399999999998</v>
      </c>
      <c r="P1713" s="19">
        <f t="shared" si="236"/>
        <v>22.729458776000001</v>
      </c>
      <c r="Q1713" s="19">
        <f t="shared" si="240"/>
        <v>0</v>
      </c>
      <c r="R1713" s="20">
        <f t="shared" si="237"/>
        <v>26.184521999999998</v>
      </c>
      <c r="S1713" s="20">
        <f t="shared" si="241"/>
        <v>0</v>
      </c>
      <c r="T1713" s="20">
        <f>IF((T1712+R1713)&lt;0,0,IF((T1712+R1713)&gt;结论【关键目标】!C$28,结论【关键目标】!C$28,T1712+R1713))</f>
        <v>22</v>
      </c>
      <c r="U1713" s="19">
        <f>IF((T1712+R1713)&lt;结论【关键目标】!$C$28,0,(发电量计算【计算逻辑页】!R1713+发电量计算【计算逻辑页】!T1712-结论【关键目标】!$C$28))</f>
        <v>26.184522000000001</v>
      </c>
      <c r="V1713" s="5">
        <f t="shared" si="238"/>
        <v>9.1645827000000004</v>
      </c>
      <c r="W1713" s="5">
        <f t="shared" si="239"/>
        <v>16.094729759285599</v>
      </c>
      <c r="X1713" s="5">
        <f t="shared" si="242"/>
        <v>0</v>
      </c>
    </row>
    <row r="1714" spans="1:24" x14ac:dyDescent="0.15">
      <c r="A1714" s="7">
        <v>1713</v>
      </c>
      <c r="B1714" s="7">
        <v>3</v>
      </c>
      <c r="C1714" s="7">
        <v>13</v>
      </c>
      <c r="D1714" s="7">
        <v>9</v>
      </c>
      <c r="E1714" s="7">
        <v>72</v>
      </c>
      <c r="F1714" s="7">
        <v>-1.9</v>
      </c>
      <c r="G1714" s="7">
        <v>450.5</v>
      </c>
      <c r="H1714" s="7">
        <f t="shared" si="234"/>
        <v>1</v>
      </c>
      <c r="I1714" s="16">
        <f t="shared" si="235"/>
        <v>44998</v>
      </c>
      <c r="J1714" s="17">
        <v>0.70809999999999995</v>
      </c>
      <c r="K1714" s="18">
        <f>G1714*结论【关键目标】!C$27*0.7735*0.001</f>
        <v>41.81541</v>
      </c>
      <c r="L1714" s="5">
        <v>0</v>
      </c>
      <c r="M1714" s="5">
        <f>ABS(IF(L1714&lt;=0,L1714/耗电量关键数据!$B$6/1000,L1714/耗电量关键数据!$B$5/1000))</f>
        <v>0</v>
      </c>
      <c r="N1714" s="5">
        <f>电气设备逐时使用率计算!H1690</f>
        <v>22.208055000000002</v>
      </c>
      <c r="O1714" s="5">
        <f>灯光逐时使用率计算!H1690</f>
        <v>11.844296</v>
      </c>
      <c r="P1714" s="19">
        <f t="shared" si="236"/>
        <v>34.052351000000002</v>
      </c>
      <c r="Q1714" s="19">
        <f t="shared" si="240"/>
        <v>0</v>
      </c>
      <c r="R1714" s="20">
        <f t="shared" si="237"/>
        <v>41.81541</v>
      </c>
      <c r="S1714" s="20">
        <f t="shared" si="241"/>
        <v>0</v>
      </c>
      <c r="T1714" s="20">
        <f>IF((T1713+R1714)&lt;0,0,IF((T1713+R1714)&gt;结论【关键目标】!C$28,结论【关键目标】!C$28,T1713+R1714))</f>
        <v>22</v>
      </c>
      <c r="U1714" s="19">
        <f>IF((T1713+R1714)&lt;结论【关键目标】!$C$28,0,(发电量计算【计算逻辑页】!R1714+发电量计算【计算逻辑页】!T1713-结论【关键目标】!$C$28))</f>
        <v>41.81541</v>
      </c>
      <c r="V1714" s="5">
        <f t="shared" si="238"/>
        <v>14.635393499999999</v>
      </c>
      <c r="W1714" s="5">
        <f t="shared" si="239"/>
        <v>24.1124697431</v>
      </c>
      <c r="X1714" s="5">
        <f t="shared" si="242"/>
        <v>0</v>
      </c>
    </row>
    <row r="1715" spans="1:24" x14ac:dyDescent="0.15">
      <c r="A1715" s="7">
        <v>1714</v>
      </c>
      <c r="B1715" s="7">
        <v>3</v>
      </c>
      <c r="C1715" s="7">
        <v>13</v>
      </c>
      <c r="D1715" s="7">
        <v>10</v>
      </c>
      <c r="E1715" s="7">
        <v>72</v>
      </c>
      <c r="F1715" s="7">
        <v>-1</v>
      </c>
      <c r="G1715" s="7">
        <v>557.20000000000005</v>
      </c>
      <c r="H1715" s="7">
        <f t="shared" si="234"/>
        <v>1</v>
      </c>
      <c r="I1715" s="16">
        <f t="shared" si="235"/>
        <v>44998</v>
      </c>
      <c r="J1715" s="17">
        <v>0.70809999999999995</v>
      </c>
      <c r="K1715" s="18">
        <f>G1715*结论【关键目标】!C$27*0.7735*0.001</f>
        <v>51.719304000000001</v>
      </c>
      <c r="L1715" s="5">
        <v>0</v>
      </c>
      <c r="M1715" s="5">
        <f>ABS(IF(L1715&lt;=0,L1715/耗电量关键数据!$B$6/1000,L1715/耗电量关键数据!$B$5/1000))</f>
        <v>0</v>
      </c>
      <c r="N1715" s="5">
        <f>电气设备逐时使用率计算!H1691</f>
        <v>22.208055000000002</v>
      </c>
      <c r="O1715" s="5">
        <f>灯光逐时使用率计算!H1691</f>
        <v>11.844296</v>
      </c>
      <c r="P1715" s="19">
        <f t="shared" si="236"/>
        <v>34.052351000000002</v>
      </c>
      <c r="Q1715" s="19">
        <f t="shared" si="240"/>
        <v>0</v>
      </c>
      <c r="R1715" s="20">
        <f t="shared" si="237"/>
        <v>51.719304000000001</v>
      </c>
      <c r="S1715" s="20">
        <f t="shared" si="241"/>
        <v>0</v>
      </c>
      <c r="T1715" s="20">
        <f>IF((T1714+R1715)&lt;0,0,IF((T1714+R1715)&gt;结论【关键目标】!C$28,结论【关键目标】!C$28,T1714+R1715))</f>
        <v>22</v>
      </c>
      <c r="U1715" s="19">
        <f>IF((T1714+R1715)&lt;结论【关键目标】!$C$28,0,(发电量计算【计算逻辑页】!R1715+发电量计算【计算逻辑页】!T1714-结论【关键目标】!$C$28))</f>
        <v>51.719303999999994</v>
      </c>
      <c r="V1715" s="5">
        <f t="shared" si="238"/>
        <v>18.101756399999996</v>
      </c>
      <c r="W1715" s="5">
        <f t="shared" si="239"/>
        <v>24.1124697431</v>
      </c>
      <c r="X1715" s="5">
        <f t="shared" si="242"/>
        <v>0</v>
      </c>
    </row>
    <row r="1716" spans="1:24" x14ac:dyDescent="0.15">
      <c r="A1716" s="7">
        <v>1715</v>
      </c>
      <c r="B1716" s="7">
        <v>3</v>
      </c>
      <c r="C1716" s="7">
        <v>13</v>
      </c>
      <c r="D1716" s="7">
        <v>11</v>
      </c>
      <c r="E1716" s="7">
        <v>72</v>
      </c>
      <c r="F1716" s="7">
        <v>1</v>
      </c>
      <c r="G1716" s="7">
        <v>687.3</v>
      </c>
      <c r="H1716" s="7">
        <f t="shared" si="234"/>
        <v>1</v>
      </c>
      <c r="I1716" s="16">
        <f t="shared" si="235"/>
        <v>44998</v>
      </c>
      <c r="J1716" s="17">
        <v>1.2267999999999999</v>
      </c>
      <c r="K1716" s="18">
        <f>G1716*结论【关键目标】!C$27*0.7735*0.001</f>
        <v>63.795185999999994</v>
      </c>
      <c r="L1716" s="5">
        <v>0</v>
      </c>
      <c r="M1716" s="5">
        <f>ABS(IF(L1716&lt;=0,L1716/耗电量关键数据!$B$6/1000,L1716/耗电量关键数据!$B$5/1000))</f>
        <v>0</v>
      </c>
      <c r="N1716" s="5">
        <f>电气设备逐时使用率计算!H1692</f>
        <v>22.208055000000002</v>
      </c>
      <c r="O1716" s="5">
        <f>灯光逐时使用率计算!H1692</f>
        <v>11.844296</v>
      </c>
      <c r="P1716" s="19">
        <f t="shared" si="236"/>
        <v>34.052351000000002</v>
      </c>
      <c r="Q1716" s="19">
        <f t="shared" si="240"/>
        <v>34.052351000000002</v>
      </c>
      <c r="R1716" s="20">
        <f t="shared" si="237"/>
        <v>29.742834999999992</v>
      </c>
      <c r="S1716" s="20">
        <f t="shared" si="241"/>
        <v>0</v>
      </c>
      <c r="T1716" s="20">
        <f>IF((T1715+R1716)&lt;0,0,IF((T1715+R1716)&gt;结论【关键目标】!C$28,结论【关键目标】!C$28,T1715+R1716))</f>
        <v>22</v>
      </c>
      <c r="U1716" s="19">
        <f>IF((T1715+R1716)&lt;结论【关键目标】!$C$28,0,(发电量计算【计算逻辑页】!R1716+发电量计算【计算逻辑页】!T1715-结论【关键目标】!$C$28))</f>
        <v>29.742834999999992</v>
      </c>
      <c r="V1716" s="5">
        <f t="shared" si="238"/>
        <v>10.409992249999997</v>
      </c>
      <c r="W1716" s="5">
        <f t="shared" si="239"/>
        <v>41.775424206799997</v>
      </c>
      <c r="X1716" s="5">
        <f t="shared" si="242"/>
        <v>0</v>
      </c>
    </row>
    <row r="1717" spans="1:24" x14ac:dyDescent="0.15">
      <c r="A1717" s="7">
        <v>1716</v>
      </c>
      <c r="B1717" s="7">
        <v>3</v>
      </c>
      <c r="C1717" s="7">
        <v>13</v>
      </c>
      <c r="D1717" s="7">
        <v>12</v>
      </c>
      <c r="E1717" s="7">
        <v>72</v>
      </c>
      <c r="F1717" s="7">
        <v>2.8</v>
      </c>
      <c r="G1717" s="7">
        <v>730.8</v>
      </c>
      <c r="H1717" s="7">
        <f t="shared" si="234"/>
        <v>1</v>
      </c>
      <c r="I1717" s="16">
        <f t="shared" si="235"/>
        <v>44998</v>
      </c>
      <c r="J1717" s="17">
        <v>1.2267999999999999</v>
      </c>
      <c r="K1717" s="18">
        <f>G1717*结论【关键目标】!C$27*0.7735*0.001</f>
        <v>67.832856000000007</v>
      </c>
      <c r="L1717" s="5">
        <v>0</v>
      </c>
      <c r="M1717" s="5">
        <f>ABS(IF(L1717&lt;=0,L1717/耗电量关键数据!$B$6/1000,L1717/耗电量关键数据!$B$5/1000))</f>
        <v>0</v>
      </c>
      <c r="N1717" s="5">
        <f>电气设备逐时使用率计算!H1693</f>
        <v>11.688450000000001</v>
      </c>
      <c r="O1717" s="5">
        <f>灯光逐时使用率计算!H1693</f>
        <v>9.9741440000000008</v>
      </c>
      <c r="P1717" s="19">
        <f t="shared" si="236"/>
        <v>21.662594000000002</v>
      </c>
      <c r="Q1717" s="19">
        <f t="shared" si="240"/>
        <v>21.662594000000002</v>
      </c>
      <c r="R1717" s="20">
        <f t="shared" si="237"/>
        <v>46.170262000000008</v>
      </c>
      <c r="S1717" s="20">
        <f t="shared" si="241"/>
        <v>0</v>
      </c>
      <c r="T1717" s="20">
        <f>IF((T1716+R1717)&lt;0,0,IF((T1716+R1717)&gt;结论【关键目标】!C$28,结论【关键目标】!C$28,T1716+R1717))</f>
        <v>22</v>
      </c>
      <c r="U1717" s="19">
        <f>IF((T1716+R1717)&lt;结论【关键目标】!$C$28,0,(发电量计算【计算逻辑页】!R1717+发电量计算【计算逻辑页】!T1716-结论【关键目标】!$C$28))</f>
        <v>46.170262000000008</v>
      </c>
      <c r="V1717" s="5">
        <f t="shared" si="238"/>
        <v>16.159591700000004</v>
      </c>
      <c r="W1717" s="5">
        <f t="shared" si="239"/>
        <v>26.5756703192</v>
      </c>
      <c r="X1717" s="5">
        <f t="shared" si="242"/>
        <v>0</v>
      </c>
    </row>
    <row r="1718" spans="1:24" x14ac:dyDescent="0.15">
      <c r="A1718" s="7">
        <v>1717</v>
      </c>
      <c r="B1718" s="7">
        <v>3</v>
      </c>
      <c r="C1718" s="7">
        <v>13</v>
      </c>
      <c r="D1718" s="7">
        <v>13</v>
      </c>
      <c r="E1718" s="7">
        <v>72</v>
      </c>
      <c r="F1718" s="7">
        <v>3</v>
      </c>
      <c r="G1718" s="7">
        <v>659.2</v>
      </c>
      <c r="H1718" s="7">
        <f t="shared" si="234"/>
        <v>1</v>
      </c>
      <c r="I1718" s="16">
        <f t="shared" si="235"/>
        <v>44998</v>
      </c>
      <c r="J1718" s="17">
        <v>1.2267999999999999</v>
      </c>
      <c r="K1718" s="18">
        <f>G1718*结论【关键目标】!C$27*0.7735*0.001</f>
        <v>61.186943999999997</v>
      </c>
      <c r="L1718" s="5">
        <v>0</v>
      </c>
      <c r="M1718" s="5">
        <f>ABS(IF(L1718&lt;=0,L1718/耗电量关键数据!$B$6/1000,L1718/耗电量关键数据!$B$5/1000))</f>
        <v>0</v>
      </c>
      <c r="N1718" s="5">
        <f>电气设备逐时使用率计算!H1694</f>
        <v>11.688450000000001</v>
      </c>
      <c r="O1718" s="5">
        <f>灯光逐时使用率计算!H1694</f>
        <v>9.9741440000000008</v>
      </c>
      <c r="P1718" s="19">
        <f t="shared" si="236"/>
        <v>21.662594000000002</v>
      </c>
      <c r="Q1718" s="19">
        <f t="shared" si="240"/>
        <v>21.662594000000002</v>
      </c>
      <c r="R1718" s="20">
        <f t="shared" si="237"/>
        <v>39.524349999999998</v>
      </c>
      <c r="S1718" s="20">
        <f t="shared" si="241"/>
        <v>0</v>
      </c>
      <c r="T1718" s="20">
        <f>IF((T1717+R1718)&lt;0,0,IF((T1717+R1718)&gt;结论【关键目标】!C$28,结论【关键目标】!C$28,T1717+R1718))</f>
        <v>22</v>
      </c>
      <c r="U1718" s="19">
        <f>IF((T1717+R1718)&lt;结论【关键目标】!$C$28,0,(发电量计算【计算逻辑页】!R1718+发电量计算【计算逻辑页】!T1717-结论【关键目标】!$C$28))</f>
        <v>39.524349999999998</v>
      </c>
      <c r="V1718" s="5">
        <f t="shared" si="238"/>
        <v>13.833522499999999</v>
      </c>
      <c r="W1718" s="5">
        <f t="shared" si="239"/>
        <v>26.5756703192</v>
      </c>
      <c r="X1718" s="5">
        <f t="shared" si="242"/>
        <v>0</v>
      </c>
    </row>
    <row r="1719" spans="1:24" x14ac:dyDescent="0.15">
      <c r="A1719" s="7">
        <v>1718</v>
      </c>
      <c r="B1719" s="7">
        <v>3</v>
      </c>
      <c r="C1719" s="7">
        <v>13</v>
      </c>
      <c r="D1719" s="7">
        <v>14</v>
      </c>
      <c r="E1719" s="7">
        <v>72</v>
      </c>
      <c r="F1719" s="7">
        <v>4</v>
      </c>
      <c r="G1719" s="7">
        <v>555.4</v>
      </c>
      <c r="H1719" s="7">
        <f t="shared" si="234"/>
        <v>1</v>
      </c>
      <c r="I1719" s="16">
        <f t="shared" si="235"/>
        <v>44998</v>
      </c>
      <c r="J1719" s="17">
        <v>1.2267999999999999</v>
      </c>
      <c r="K1719" s="18">
        <f>G1719*结论【关键目标】!C$27*0.7735*0.001</f>
        <v>51.552227999999999</v>
      </c>
      <c r="L1719" s="5">
        <v>0</v>
      </c>
      <c r="M1719" s="5">
        <f>ABS(IF(L1719&lt;=0,L1719/耗电量关键数据!$B$6/1000,L1719/耗电量关键数据!$B$5/1000))</f>
        <v>0</v>
      </c>
      <c r="N1719" s="5">
        <f>电气设备逐时使用率计算!H1695</f>
        <v>22.208055000000002</v>
      </c>
      <c r="O1719" s="5">
        <f>灯光逐时使用率计算!H1695</f>
        <v>11.844296</v>
      </c>
      <c r="P1719" s="19">
        <f t="shared" si="236"/>
        <v>34.052351000000002</v>
      </c>
      <c r="Q1719" s="19">
        <f t="shared" si="240"/>
        <v>34.052351000000002</v>
      </c>
      <c r="R1719" s="20">
        <f t="shared" si="237"/>
        <v>17.499876999999998</v>
      </c>
      <c r="S1719" s="20">
        <f t="shared" si="241"/>
        <v>0</v>
      </c>
      <c r="T1719" s="20">
        <f>IF((T1718+R1719)&lt;0,0,IF((T1718+R1719)&gt;结论【关键目标】!C$28,结论【关键目标】!C$28,T1718+R1719))</f>
        <v>22</v>
      </c>
      <c r="U1719" s="19">
        <f>IF((T1718+R1719)&lt;结论【关键目标】!$C$28,0,(发电量计算【计算逻辑页】!R1719+发电量计算【计算逻辑页】!T1718-结论【关键目标】!$C$28))</f>
        <v>17.499876999999998</v>
      </c>
      <c r="V1719" s="5">
        <f t="shared" si="238"/>
        <v>6.1249569499999987</v>
      </c>
      <c r="W1719" s="5">
        <f t="shared" si="239"/>
        <v>41.775424206799997</v>
      </c>
      <c r="X1719" s="5">
        <f t="shared" si="242"/>
        <v>0</v>
      </c>
    </row>
    <row r="1720" spans="1:24" x14ac:dyDescent="0.15">
      <c r="A1720" s="7">
        <v>1719</v>
      </c>
      <c r="B1720" s="7">
        <v>3</v>
      </c>
      <c r="C1720" s="7">
        <v>13</v>
      </c>
      <c r="D1720" s="7">
        <v>15</v>
      </c>
      <c r="E1720" s="7">
        <v>72</v>
      </c>
      <c r="F1720" s="7">
        <v>4.5999999999999996</v>
      </c>
      <c r="G1720" s="7">
        <v>425.6</v>
      </c>
      <c r="H1720" s="7">
        <f t="shared" si="234"/>
        <v>1</v>
      </c>
      <c r="I1720" s="16">
        <f t="shared" si="235"/>
        <v>44998</v>
      </c>
      <c r="J1720" s="17">
        <v>1.2267999999999999</v>
      </c>
      <c r="K1720" s="18">
        <f>G1720*结论【关键目标】!C$27*0.7735*0.001</f>
        <v>39.504191999999996</v>
      </c>
      <c r="L1720" s="5">
        <v>0</v>
      </c>
      <c r="M1720" s="5">
        <f>ABS(IF(L1720&lt;=0,L1720/耗电量关键数据!$B$6/1000,L1720/耗电量关键数据!$B$5/1000))</f>
        <v>0</v>
      </c>
      <c r="N1720" s="5">
        <f>电气设备逐时使用率计算!H1696</f>
        <v>22.208055000000002</v>
      </c>
      <c r="O1720" s="5">
        <f>灯光逐时使用率计算!H1696</f>
        <v>11.844296</v>
      </c>
      <c r="P1720" s="19">
        <f t="shared" si="236"/>
        <v>34.052351000000002</v>
      </c>
      <c r="Q1720" s="19">
        <f t="shared" si="240"/>
        <v>34.052351000000002</v>
      </c>
      <c r="R1720" s="20">
        <f t="shared" si="237"/>
        <v>5.4518409999999946</v>
      </c>
      <c r="S1720" s="20">
        <f t="shared" si="241"/>
        <v>0</v>
      </c>
      <c r="T1720" s="20">
        <f>IF((T1719+R1720)&lt;0,0,IF((T1719+R1720)&gt;结论【关键目标】!C$28,结论【关键目标】!C$28,T1719+R1720))</f>
        <v>22</v>
      </c>
      <c r="U1720" s="19">
        <f>IF((T1719+R1720)&lt;结论【关键目标】!$C$28,0,(发电量计算【计算逻辑页】!R1720+发电量计算【计算逻辑页】!T1719-结论【关键目标】!$C$28))</f>
        <v>5.4518409999999946</v>
      </c>
      <c r="V1720" s="5">
        <f t="shared" si="238"/>
        <v>1.9081443499999979</v>
      </c>
      <c r="W1720" s="5">
        <f t="shared" si="239"/>
        <v>41.775424206799997</v>
      </c>
      <c r="X1720" s="5">
        <f t="shared" si="242"/>
        <v>0</v>
      </c>
    </row>
    <row r="1721" spans="1:24" x14ac:dyDescent="0.15">
      <c r="A1721" s="7">
        <v>1720</v>
      </c>
      <c r="B1721" s="7">
        <v>3</v>
      </c>
      <c r="C1721" s="7">
        <v>13</v>
      </c>
      <c r="D1721" s="7">
        <v>16</v>
      </c>
      <c r="E1721" s="7">
        <v>72</v>
      </c>
      <c r="F1721" s="7">
        <v>6</v>
      </c>
      <c r="G1721" s="7">
        <v>261</v>
      </c>
      <c r="H1721" s="7">
        <f t="shared" si="234"/>
        <v>1</v>
      </c>
      <c r="I1721" s="16">
        <f t="shared" si="235"/>
        <v>44998</v>
      </c>
      <c r="J1721" s="17">
        <v>0.70809999999999995</v>
      </c>
      <c r="K1721" s="18">
        <f>G1721*结论【关键目标】!C$27*0.7735*0.001</f>
        <v>24.226020000000002</v>
      </c>
      <c r="L1721" s="5">
        <v>0</v>
      </c>
      <c r="M1721" s="5">
        <f>ABS(IF(L1721&lt;=0,L1721/耗电量关键数据!$B$6/1000,L1721/耗电量关键数据!$B$5/1000))</f>
        <v>0</v>
      </c>
      <c r="N1721" s="5">
        <f>电气设备逐时使用率计算!H1697</f>
        <v>22.208055000000002</v>
      </c>
      <c r="O1721" s="5">
        <f>灯光逐时使用率计算!H1697</f>
        <v>11.844296</v>
      </c>
      <c r="P1721" s="19">
        <f t="shared" si="236"/>
        <v>34.052351000000002</v>
      </c>
      <c r="Q1721" s="19">
        <f t="shared" si="240"/>
        <v>0</v>
      </c>
      <c r="R1721" s="20">
        <f t="shared" si="237"/>
        <v>24.226020000000002</v>
      </c>
      <c r="S1721" s="20">
        <f t="shared" si="241"/>
        <v>0</v>
      </c>
      <c r="T1721" s="20">
        <f>IF((T1720+R1721)&lt;0,0,IF((T1720+R1721)&gt;结论【关键目标】!C$28,结论【关键目标】!C$28,T1720+R1721))</f>
        <v>22</v>
      </c>
      <c r="U1721" s="19">
        <f>IF((T1720+R1721)&lt;结论【关键目标】!$C$28,0,(发电量计算【计算逻辑页】!R1721+发电量计算【计算逻辑页】!T1720-结论【关键目标】!$C$28))</f>
        <v>24.226020000000005</v>
      </c>
      <c r="V1721" s="5">
        <f t="shared" si="238"/>
        <v>8.4791070000000008</v>
      </c>
      <c r="W1721" s="5">
        <f t="shared" si="239"/>
        <v>17.154444762000001</v>
      </c>
      <c r="X1721" s="5">
        <f t="shared" si="242"/>
        <v>0</v>
      </c>
    </row>
    <row r="1722" spans="1:24" x14ac:dyDescent="0.15">
      <c r="A1722" s="7">
        <v>1721</v>
      </c>
      <c r="B1722" s="7">
        <v>3</v>
      </c>
      <c r="C1722" s="7">
        <v>13</v>
      </c>
      <c r="D1722" s="7">
        <v>17</v>
      </c>
      <c r="E1722" s="7">
        <v>72</v>
      </c>
      <c r="F1722" s="7">
        <v>6</v>
      </c>
      <c r="G1722" s="7">
        <v>72.3</v>
      </c>
      <c r="H1722" s="7">
        <f t="shared" si="234"/>
        <v>1</v>
      </c>
      <c r="I1722" s="16">
        <f t="shared" si="235"/>
        <v>44998</v>
      </c>
      <c r="J1722" s="17">
        <v>0.70809999999999995</v>
      </c>
      <c r="K1722" s="18">
        <f>G1722*结论【关键目标】!C$27*0.7735*0.001</f>
        <v>6.7108859999999995</v>
      </c>
      <c r="L1722" s="5">
        <v>0</v>
      </c>
      <c r="M1722" s="5">
        <f>ABS(IF(L1722&lt;=0,L1722/耗电量关键数据!$B$6/1000,L1722/耗电量关键数据!$B$5/1000))</f>
        <v>0</v>
      </c>
      <c r="N1722" s="5">
        <f>电气设备逐时使用率计算!H1698</f>
        <v>22.208055000000002</v>
      </c>
      <c r="O1722" s="5">
        <f>灯光逐时使用率计算!H1698</f>
        <v>11.844296</v>
      </c>
      <c r="P1722" s="19">
        <f t="shared" si="236"/>
        <v>34.052351000000002</v>
      </c>
      <c r="Q1722" s="19">
        <f t="shared" si="240"/>
        <v>0</v>
      </c>
      <c r="R1722" s="20">
        <f t="shared" si="237"/>
        <v>6.7108859999999995</v>
      </c>
      <c r="S1722" s="20">
        <f t="shared" si="241"/>
        <v>0</v>
      </c>
      <c r="T1722" s="20">
        <f>IF((T1721+R1722)&lt;0,0,IF((T1721+R1722)&gt;结论【关键目标】!C$28,结论【关键目标】!C$28,T1721+R1722))</f>
        <v>22</v>
      </c>
      <c r="U1722" s="19">
        <f>IF((T1721+R1722)&lt;结论【关键目标】!$C$28,0,(发电量计算【计算逻辑页】!R1722+发电量计算【计算逻辑页】!T1721-结论【关键目标】!$C$28))</f>
        <v>6.7108859999999986</v>
      </c>
      <c r="V1722" s="5">
        <f t="shared" si="238"/>
        <v>2.3488100999999992</v>
      </c>
      <c r="W1722" s="5">
        <f t="shared" si="239"/>
        <v>4.7519783765999994</v>
      </c>
      <c r="X1722" s="5">
        <f t="shared" si="242"/>
        <v>0</v>
      </c>
    </row>
    <row r="1723" spans="1:24" x14ac:dyDescent="0.15">
      <c r="A1723" s="7">
        <v>1722</v>
      </c>
      <c r="B1723" s="7">
        <v>3</v>
      </c>
      <c r="C1723" s="7">
        <v>13</v>
      </c>
      <c r="D1723" s="7">
        <v>18</v>
      </c>
      <c r="E1723" s="7">
        <v>72</v>
      </c>
      <c r="F1723" s="7">
        <v>6.7</v>
      </c>
      <c r="G1723" s="7">
        <v>0</v>
      </c>
      <c r="H1723" s="7">
        <f t="shared" si="234"/>
        <v>1</v>
      </c>
      <c r="I1723" s="16">
        <f t="shared" si="235"/>
        <v>44998</v>
      </c>
      <c r="J1723" s="17">
        <v>0.70809999999999995</v>
      </c>
      <c r="K1723" s="18">
        <f>G1723*结论【关键目标】!C$27*0.7735*0.001</f>
        <v>0</v>
      </c>
      <c r="L1723" s="5">
        <v>-4975.0511180000003</v>
      </c>
      <c r="M1723" s="5">
        <f>ABS(IF(L1723&lt;=0,L1723/耗电量关键数据!$B$6/1000,L1723/耗电量关键数据!$B$5/1000))</f>
        <v>1.9900204472</v>
      </c>
      <c r="N1723" s="5">
        <f>电气设备逐时使用率计算!H1699</f>
        <v>7.0130699999999999</v>
      </c>
      <c r="O1723" s="5">
        <f>灯光逐时使用率计算!H1699</f>
        <v>3.7403040000000001</v>
      </c>
      <c r="P1723" s="19">
        <f t="shared" si="236"/>
        <v>12.7433944472</v>
      </c>
      <c r="Q1723" s="19">
        <f t="shared" si="240"/>
        <v>0</v>
      </c>
      <c r="R1723" s="20">
        <f t="shared" si="237"/>
        <v>0</v>
      </c>
      <c r="S1723" s="20">
        <f t="shared" si="241"/>
        <v>0</v>
      </c>
      <c r="T1723" s="20">
        <f>IF((T1722+R1723)&lt;0,0,IF((T1722+R1723)&gt;结论【关键目标】!C$28,结论【关键目标】!C$28,T1722+R1723))</f>
        <v>22</v>
      </c>
      <c r="U1723" s="19">
        <f>IF((T1722+R1723)&lt;结论【关键目标】!$C$28,0,(发电量计算【计算逻辑页】!R1723+发电量计算【计算逻辑页】!T1722-结论【关键目标】!$C$28))</f>
        <v>0</v>
      </c>
      <c r="V1723" s="5">
        <f t="shared" si="238"/>
        <v>0</v>
      </c>
      <c r="W1723" s="5">
        <f t="shared" si="239"/>
        <v>0</v>
      </c>
      <c r="X1723" s="5">
        <f t="shared" si="242"/>
        <v>0</v>
      </c>
    </row>
    <row r="1724" spans="1:24" x14ac:dyDescent="0.15">
      <c r="A1724" s="7">
        <v>1723</v>
      </c>
      <c r="B1724" s="7">
        <v>3</v>
      </c>
      <c r="C1724" s="7">
        <v>13</v>
      </c>
      <c r="D1724" s="7">
        <v>19</v>
      </c>
      <c r="E1724" s="7">
        <v>72</v>
      </c>
      <c r="F1724" s="7">
        <v>5</v>
      </c>
      <c r="G1724" s="7">
        <v>0</v>
      </c>
      <c r="H1724" s="7">
        <f t="shared" si="234"/>
        <v>1</v>
      </c>
      <c r="I1724" s="16">
        <f t="shared" si="235"/>
        <v>44998</v>
      </c>
      <c r="J1724" s="17">
        <v>1.2267999999999999</v>
      </c>
      <c r="K1724" s="18">
        <f>G1724*结论【关键目标】!C$27*0.7735*0.001</f>
        <v>0</v>
      </c>
      <c r="L1724" s="5">
        <v>0</v>
      </c>
      <c r="M1724" s="5">
        <f>ABS(IF(L1724&lt;=0,L1724/耗电量关键数据!$B$6/1000,L1724/耗电量关键数据!$B$5/1000))</f>
        <v>0</v>
      </c>
      <c r="N1724" s="5">
        <f>电气设备逐时使用率计算!H1700</f>
        <v>7.0130699999999999</v>
      </c>
      <c r="O1724" s="5">
        <f>灯光逐时使用率计算!H1700</f>
        <v>3.7403040000000001</v>
      </c>
      <c r="P1724" s="19">
        <f t="shared" si="236"/>
        <v>10.753374000000001</v>
      </c>
      <c r="Q1724" s="19">
        <f t="shared" si="240"/>
        <v>10.753374000000001</v>
      </c>
      <c r="R1724" s="20">
        <f t="shared" si="237"/>
        <v>-10.753374000000001</v>
      </c>
      <c r="S1724" s="20">
        <f t="shared" si="241"/>
        <v>10.753374000000001</v>
      </c>
      <c r="T1724" s="20">
        <f>IF((T1723+R1724)&lt;0,0,IF((T1723+R1724)&gt;结论【关键目标】!C$28,结论【关键目标】!C$28,T1723+R1724))</f>
        <v>11.246625999999999</v>
      </c>
      <c r="U1724" s="19">
        <f>IF((T1723+R1724)&lt;结论【关键目标】!$C$28,0,(发电量计算【计算逻辑页】!R1724+发电量计算【计算逻辑页】!T1723-结论【关键目标】!$C$28))</f>
        <v>0</v>
      </c>
      <c r="V1724" s="5">
        <f t="shared" si="238"/>
        <v>0</v>
      </c>
      <c r="W1724" s="5">
        <f t="shared" si="239"/>
        <v>0</v>
      </c>
      <c r="X1724" s="5">
        <f t="shared" si="242"/>
        <v>9.428558323199999</v>
      </c>
    </row>
    <row r="1725" spans="1:24" x14ac:dyDescent="0.15">
      <c r="A1725" s="7">
        <v>1724</v>
      </c>
      <c r="B1725" s="7">
        <v>3</v>
      </c>
      <c r="C1725" s="7">
        <v>13</v>
      </c>
      <c r="D1725" s="7">
        <v>20</v>
      </c>
      <c r="E1725" s="7">
        <v>72</v>
      </c>
      <c r="F1725" s="7">
        <v>4</v>
      </c>
      <c r="G1725" s="7">
        <v>0</v>
      </c>
      <c r="H1725" s="7">
        <f t="shared" si="234"/>
        <v>1</v>
      </c>
      <c r="I1725" s="16">
        <f t="shared" si="235"/>
        <v>44998</v>
      </c>
      <c r="J1725" s="17">
        <v>1.2267999999999999</v>
      </c>
      <c r="K1725" s="18">
        <f>G1725*结论【关键目标】!C$27*0.7735*0.001</f>
        <v>0</v>
      </c>
      <c r="L1725" s="5">
        <v>-7602.5931790000004</v>
      </c>
      <c r="M1725" s="5">
        <f>ABS(IF(L1725&lt;=0,L1725/耗电量关键数据!$B$6/1000,L1725/耗电量关键数据!$B$5/1000))</f>
        <v>3.0410372716</v>
      </c>
      <c r="N1725" s="5">
        <f>电气设备逐时使用率计算!H1701</f>
        <v>1.1688450000000001</v>
      </c>
      <c r="O1725" s="5">
        <f>灯光逐时使用率计算!H1701</f>
        <v>0.37403039999999999</v>
      </c>
      <c r="P1725" s="19">
        <f t="shared" si="236"/>
        <v>4.5839126715999994</v>
      </c>
      <c r="Q1725" s="19">
        <f t="shared" si="240"/>
        <v>4.5839126715999994</v>
      </c>
      <c r="R1725" s="20">
        <f t="shared" si="237"/>
        <v>-4.5839126715999994</v>
      </c>
      <c r="S1725" s="20">
        <f t="shared" si="241"/>
        <v>4.5839126715999994</v>
      </c>
      <c r="T1725" s="20">
        <f>IF((T1724+R1725)&lt;0,0,IF((T1724+R1725)&gt;结论【关键目标】!C$28,结论【关键目标】!C$28,T1724+R1725))</f>
        <v>6.6627133283999997</v>
      </c>
      <c r="U1725" s="19">
        <f>IF((T1724+R1725)&lt;结论【关键目标】!$C$28,0,(发电量计算【计算逻辑页】!R1725+发电量计算【计算逻辑页】!T1724-结论【关键目标】!$C$28))</f>
        <v>0</v>
      </c>
      <c r="V1725" s="5">
        <f t="shared" si="238"/>
        <v>0</v>
      </c>
      <c r="W1725" s="5">
        <f t="shared" si="239"/>
        <v>0</v>
      </c>
      <c r="X1725" s="5">
        <f t="shared" si="242"/>
        <v>4.0191746304588793</v>
      </c>
    </row>
    <row r="1726" spans="1:24" x14ac:dyDescent="0.15">
      <c r="A1726" s="7">
        <v>1725</v>
      </c>
      <c r="B1726" s="7">
        <v>3</v>
      </c>
      <c r="C1726" s="7">
        <v>13</v>
      </c>
      <c r="D1726" s="7">
        <v>21</v>
      </c>
      <c r="E1726" s="7">
        <v>72</v>
      </c>
      <c r="F1726" s="7">
        <v>4.3</v>
      </c>
      <c r="G1726" s="7">
        <v>0</v>
      </c>
      <c r="H1726" s="7">
        <f t="shared" si="234"/>
        <v>1</v>
      </c>
      <c r="I1726" s="16">
        <f t="shared" si="235"/>
        <v>44998</v>
      </c>
      <c r="J1726" s="17">
        <v>1.2267999999999999</v>
      </c>
      <c r="K1726" s="18">
        <f>G1726*结论【关键目标】!C$27*0.7735*0.001</f>
        <v>0</v>
      </c>
      <c r="L1726" s="5">
        <v>-11195.10161</v>
      </c>
      <c r="M1726" s="5">
        <f>ABS(IF(L1726&lt;=0,L1726/耗电量关键数据!$B$6/1000,L1726/耗电量关键数据!$B$5/1000))</f>
        <v>4.478040644</v>
      </c>
      <c r="N1726" s="5">
        <f>电气设备逐时使用率计算!H1702</f>
        <v>1.1688450000000001</v>
      </c>
      <c r="O1726" s="5">
        <f>灯光逐时使用率计算!H1702</f>
        <v>0.37403039999999999</v>
      </c>
      <c r="P1726" s="19">
        <f t="shared" si="236"/>
        <v>6.0209160439999998</v>
      </c>
      <c r="Q1726" s="19">
        <f t="shared" si="240"/>
        <v>6.0209160439999998</v>
      </c>
      <c r="R1726" s="20">
        <f t="shared" si="237"/>
        <v>-6.0209160439999998</v>
      </c>
      <c r="S1726" s="20">
        <f t="shared" si="241"/>
        <v>6.0209160439999998</v>
      </c>
      <c r="T1726" s="20">
        <f>IF((T1725+R1726)&lt;0,0,IF((T1725+R1726)&gt;结论【关键目标】!C$28,结论【关键目标】!C$28,T1725+R1726))</f>
        <v>0.64179728439999995</v>
      </c>
      <c r="U1726" s="19">
        <f>IF((T1725+R1726)&lt;结论【关键目标】!$C$28,0,(发电量计算【计算逻辑页】!R1726+发电量计算【计算逻辑页】!T1725-结论【关键目标】!$C$28))</f>
        <v>0</v>
      </c>
      <c r="V1726" s="5">
        <f t="shared" si="238"/>
        <v>0</v>
      </c>
      <c r="W1726" s="5">
        <f t="shared" si="239"/>
        <v>0</v>
      </c>
      <c r="X1726" s="5">
        <f t="shared" si="242"/>
        <v>0.5627278589619199</v>
      </c>
    </row>
    <row r="1727" spans="1:24" x14ac:dyDescent="0.15">
      <c r="A1727" s="7">
        <v>1726</v>
      </c>
      <c r="B1727" s="7">
        <v>3</v>
      </c>
      <c r="C1727" s="7">
        <v>13</v>
      </c>
      <c r="D1727" s="7">
        <v>22</v>
      </c>
      <c r="E1727" s="7">
        <v>72</v>
      </c>
      <c r="F1727" s="7">
        <v>4</v>
      </c>
      <c r="G1727" s="7">
        <v>0</v>
      </c>
      <c r="H1727" s="7">
        <f t="shared" si="234"/>
        <v>1</v>
      </c>
      <c r="I1727" s="16">
        <f t="shared" si="235"/>
        <v>44998</v>
      </c>
      <c r="J1727" s="17">
        <v>0.70809999999999995</v>
      </c>
      <c r="K1727" s="18">
        <f>G1727*结论【关键目标】!C$27*0.7735*0.001</f>
        <v>0</v>
      </c>
      <c r="L1727" s="5">
        <v>-13091.94939</v>
      </c>
      <c r="M1727" s="5">
        <f>ABS(IF(L1727&lt;=0,L1727/耗电量关键数据!$B$6/1000,L1727/耗电量关键数据!$B$5/1000))</f>
        <v>5.2367797559999998</v>
      </c>
      <c r="N1727" s="5">
        <f>电气设备逐时使用率计算!H1703</f>
        <v>1.1688450000000001</v>
      </c>
      <c r="O1727" s="5">
        <f>灯光逐时使用率计算!H1703</f>
        <v>0.37403039999999999</v>
      </c>
      <c r="P1727" s="19">
        <f t="shared" si="236"/>
        <v>6.7796551559999996</v>
      </c>
      <c r="Q1727" s="19">
        <f t="shared" si="240"/>
        <v>0</v>
      </c>
      <c r="R1727" s="20">
        <f t="shared" si="237"/>
        <v>0</v>
      </c>
      <c r="S1727" s="20">
        <f t="shared" si="241"/>
        <v>0</v>
      </c>
      <c r="T1727" s="20">
        <f>IF((T1726+R1727)&lt;0,0,IF((T1726+R1727)&gt;结论【关键目标】!C$28,结论【关键目标】!C$28,T1726+R1727))</f>
        <v>0.64179728439999995</v>
      </c>
      <c r="U1727" s="19">
        <f>IF((T1726+R1727)&lt;结论【关键目标】!$C$28,0,(发电量计算【计算逻辑页】!R1727+发电量计算【计算逻辑页】!T1726-结论【关键目标】!$C$28))</f>
        <v>0</v>
      </c>
      <c r="V1727" s="5">
        <f t="shared" si="238"/>
        <v>0</v>
      </c>
      <c r="W1727" s="5">
        <f t="shared" si="239"/>
        <v>0</v>
      </c>
      <c r="X1727" s="5">
        <f t="shared" si="242"/>
        <v>0</v>
      </c>
    </row>
    <row r="1728" spans="1:24" x14ac:dyDescent="0.15">
      <c r="A1728" s="7">
        <v>1727</v>
      </c>
      <c r="B1728" s="7">
        <v>3</v>
      </c>
      <c r="C1728" s="7">
        <v>13</v>
      </c>
      <c r="D1728" s="7">
        <v>23</v>
      </c>
      <c r="E1728" s="7">
        <v>72</v>
      </c>
      <c r="F1728" s="7">
        <v>4</v>
      </c>
      <c r="G1728" s="7">
        <v>0</v>
      </c>
      <c r="H1728" s="7">
        <f t="shared" si="234"/>
        <v>1</v>
      </c>
      <c r="I1728" s="16">
        <f t="shared" si="235"/>
        <v>44998</v>
      </c>
      <c r="J1728" s="17">
        <v>0.70809999999999995</v>
      </c>
      <c r="K1728" s="18">
        <f>G1728*结论【关键目标】!C$27*0.7735*0.001</f>
        <v>0</v>
      </c>
      <c r="L1728" s="5">
        <v>-14496.76439</v>
      </c>
      <c r="M1728" s="5">
        <f>ABS(IF(L1728&lt;=0,L1728/耗电量关键数据!$B$6/1000,L1728/耗电量关键数据!$B$5/1000))</f>
        <v>5.7987057560000004</v>
      </c>
      <c r="N1728" s="5">
        <f>电气设备逐时使用率计算!H1704</f>
        <v>1.1688450000000001</v>
      </c>
      <c r="O1728" s="5">
        <f>灯光逐时使用率计算!H1704</f>
        <v>0.37403039999999999</v>
      </c>
      <c r="P1728" s="19">
        <f t="shared" si="236"/>
        <v>7.3415811560000002</v>
      </c>
      <c r="Q1728" s="19">
        <f t="shared" si="240"/>
        <v>0</v>
      </c>
      <c r="R1728" s="20">
        <f t="shared" si="237"/>
        <v>0</v>
      </c>
      <c r="S1728" s="20">
        <f t="shared" si="241"/>
        <v>0</v>
      </c>
      <c r="T1728" s="20">
        <f>IF((T1727+R1728)&lt;0,0,IF((T1727+R1728)&gt;结论【关键目标】!C$28,结论【关键目标】!C$28,T1727+R1728))</f>
        <v>0.64179728439999995</v>
      </c>
      <c r="U1728" s="19">
        <f>IF((T1727+R1728)&lt;结论【关键目标】!$C$28,0,(发电量计算【计算逻辑页】!R1728+发电量计算【计算逻辑页】!T1727-结论【关键目标】!$C$28))</f>
        <v>0</v>
      </c>
      <c r="V1728" s="5">
        <f t="shared" si="238"/>
        <v>0</v>
      </c>
      <c r="W1728" s="5">
        <f t="shared" si="239"/>
        <v>0</v>
      </c>
      <c r="X1728" s="5">
        <f t="shared" si="242"/>
        <v>0</v>
      </c>
    </row>
    <row r="1729" spans="1:24" x14ac:dyDescent="0.15">
      <c r="A1729" s="7">
        <v>1728</v>
      </c>
      <c r="B1729" s="7">
        <v>3</v>
      </c>
      <c r="C1729" s="7">
        <v>13</v>
      </c>
      <c r="D1729" s="7">
        <v>24</v>
      </c>
      <c r="E1729" s="7">
        <v>72</v>
      </c>
      <c r="F1729" s="7">
        <v>3.8</v>
      </c>
      <c r="G1729" s="7">
        <v>0</v>
      </c>
      <c r="H1729" s="7">
        <f t="shared" si="234"/>
        <v>1</v>
      </c>
      <c r="I1729" s="16">
        <f t="shared" si="235"/>
        <v>44998</v>
      </c>
      <c r="J1729" s="17">
        <v>0.2407</v>
      </c>
      <c r="K1729" s="18">
        <f>G1729*结论【关键目标】!C$27*0.7735*0.001</f>
        <v>0</v>
      </c>
      <c r="L1729" s="5">
        <v>-16433.52924</v>
      </c>
      <c r="M1729" s="5">
        <f>ABS(IF(L1729&lt;=0,L1729/耗电量关键数据!$B$6/1000,L1729/耗电量关键数据!$B$5/1000))</f>
        <v>6.573411696</v>
      </c>
      <c r="N1729" s="5">
        <f>电气设备逐时使用率计算!H1705</f>
        <v>1.1688450000000001</v>
      </c>
      <c r="O1729" s="5">
        <f>灯光逐时使用率计算!H1705</f>
        <v>0.37403039999999999</v>
      </c>
      <c r="P1729" s="19">
        <f t="shared" si="236"/>
        <v>8.1162870960000006</v>
      </c>
      <c r="Q1729" s="19">
        <f t="shared" si="240"/>
        <v>0</v>
      </c>
      <c r="R1729" s="20">
        <f t="shared" si="237"/>
        <v>0</v>
      </c>
      <c r="S1729" s="20">
        <f t="shared" si="241"/>
        <v>0</v>
      </c>
      <c r="T1729" s="20">
        <f>IF((T1728+R1729)&lt;0,0,IF((T1728+R1729)&gt;结论【关键目标】!C$28,结论【关键目标】!C$28,T1728+R1729))</f>
        <v>0.64179728439999995</v>
      </c>
      <c r="U1729" s="19">
        <f>IF((T1728+R1729)&lt;结论【关键目标】!$C$28,0,(发电量计算【计算逻辑页】!R1729+发电量计算【计算逻辑页】!T1728-结论【关键目标】!$C$28))</f>
        <v>0</v>
      </c>
      <c r="V1729" s="5">
        <f t="shared" si="238"/>
        <v>0</v>
      </c>
      <c r="W1729" s="5">
        <f t="shared" si="239"/>
        <v>0</v>
      </c>
      <c r="X1729" s="5">
        <f t="shared" si="242"/>
        <v>0</v>
      </c>
    </row>
    <row r="1730" spans="1:24" x14ac:dyDescent="0.15">
      <c r="A1730" s="7">
        <v>1729</v>
      </c>
      <c r="B1730" s="7">
        <v>3</v>
      </c>
      <c r="C1730" s="7">
        <v>14</v>
      </c>
      <c r="D1730" s="7">
        <v>1</v>
      </c>
      <c r="E1730" s="7">
        <v>73</v>
      </c>
      <c r="F1730" s="7">
        <v>4.0999999999999996</v>
      </c>
      <c r="G1730" s="7">
        <v>0</v>
      </c>
      <c r="H1730" s="7">
        <f t="shared" ref="H1730:H1793" si="243">WEEKDAY(I:I,2)</f>
        <v>2</v>
      </c>
      <c r="I1730" s="16">
        <f t="shared" ref="I1730:I1793" si="244">DATE(2023,B1730,C1730)</f>
        <v>44999</v>
      </c>
      <c r="J1730" s="17">
        <v>0.2407</v>
      </c>
      <c r="K1730" s="18">
        <f>G1730*结论【关键目标】!C$27*0.7735*0.001</f>
        <v>0</v>
      </c>
      <c r="L1730" s="5">
        <v>-17489.470529999999</v>
      </c>
      <c r="M1730" s="5">
        <f>ABS(IF(L1730&lt;=0,L1730/耗电量关键数据!$B$6/1000,L1730/耗电量关键数据!$B$5/1000))</f>
        <v>6.9957882119999999</v>
      </c>
      <c r="N1730" s="5">
        <f>电气设备逐时使用率计算!H1706</f>
        <v>1.1688450000000001</v>
      </c>
      <c r="O1730" s="5">
        <f>灯光逐时使用率计算!H1706</f>
        <v>0.37403039999999999</v>
      </c>
      <c r="P1730" s="19">
        <f t="shared" ref="P1730:P1793" si="245">M1730+N1730+O1730</f>
        <v>8.5386636120000006</v>
      </c>
      <c r="Q1730" s="19">
        <f t="shared" si="240"/>
        <v>0</v>
      </c>
      <c r="R1730" s="20">
        <f t="shared" ref="R1730:R1793" si="246">K1730-Q1730</f>
        <v>0</v>
      </c>
      <c r="S1730" s="20">
        <f t="shared" si="241"/>
        <v>0</v>
      </c>
      <c r="T1730" s="20">
        <f>IF((T1729+R1730)&lt;0,0,IF((T1729+R1730)&gt;结论【关键目标】!C$28,结论【关键目标】!C$28,T1729+R1730))</f>
        <v>0.64179728439999995</v>
      </c>
      <c r="U1730" s="19">
        <f>IF((T1729+R1730)&lt;结论【关键目标】!$C$28,0,(发电量计算【计算逻辑页】!R1730+发电量计算【计算逻辑页】!T1729-结论【关键目标】!$C$28))</f>
        <v>0</v>
      </c>
      <c r="V1730" s="5">
        <f t="shared" ref="V1730:V1793" si="247">IF(J1730&gt;0.35,U1730*0.35,0)</f>
        <v>0</v>
      </c>
      <c r="W1730" s="5">
        <f t="shared" ref="W1730:W1793" si="248">IF(P1730&gt;K1730,K1730*J1730,P1730*J1730)</f>
        <v>0</v>
      </c>
      <c r="X1730" s="5">
        <f t="shared" si="242"/>
        <v>0</v>
      </c>
    </row>
    <row r="1731" spans="1:24" x14ac:dyDescent="0.15">
      <c r="A1731" s="7">
        <v>1730</v>
      </c>
      <c r="B1731" s="7">
        <v>3</v>
      </c>
      <c r="C1731" s="7">
        <v>14</v>
      </c>
      <c r="D1731" s="7">
        <v>2</v>
      </c>
      <c r="E1731" s="7">
        <v>73</v>
      </c>
      <c r="F1731" s="7">
        <v>4.3</v>
      </c>
      <c r="G1731" s="7">
        <v>0</v>
      </c>
      <c r="H1731" s="7">
        <f t="shared" si="243"/>
        <v>2</v>
      </c>
      <c r="I1731" s="16">
        <f t="shared" si="244"/>
        <v>44999</v>
      </c>
      <c r="J1731" s="17">
        <v>0.2407</v>
      </c>
      <c r="K1731" s="18">
        <f>G1731*结论【关键目标】!C$27*0.7735*0.001</f>
        <v>0</v>
      </c>
      <c r="L1731" s="5">
        <v>-19011.29852</v>
      </c>
      <c r="M1731" s="5">
        <f>ABS(IF(L1731&lt;=0,L1731/耗电量关键数据!$B$6/1000,L1731/耗电量关键数据!$B$5/1000))</f>
        <v>7.6045194079999998</v>
      </c>
      <c r="N1731" s="5">
        <f>电气设备逐时使用率计算!H1707</f>
        <v>1.1688450000000001</v>
      </c>
      <c r="O1731" s="5">
        <f>灯光逐时使用率计算!H1707</f>
        <v>0.37403039999999999</v>
      </c>
      <c r="P1731" s="19">
        <f t="shared" si="245"/>
        <v>9.1473948079999996</v>
      </c>
      <c r="Q1731" s="19">
        <f t="shared" ref="Q1731:Q1794" si="249">IF(J1731&gt;0.8,P1731,0)</f>
        <v>0</v>
      </c>
      <c r="R1731" s="20">
        <f t="shared" si="246"/>
        <v>0</v>
      </c>
      <c r="S1731" s="20">
        <f t="shared" ref="S1731:S1794" si="250">IF(R1731&lt;0,ABS(R1731),0)</f>
        <v>0</v>
      </c>
      <c r="T1731" s="20">
        <f>IF((T1730+R1731)&lt;0,0,IF((T1730+R1731)&gt;结论【关键目标】!C$28,结论【关键目标】!C$28,T1730+R1731))</f>
        <v>0.64179728439999995</v>
      </c>
      <c r="U1731" s="19">
        <f>IF((T1730+R1731)&lt;结论【关键目标】!$C$28,0,(发电量计算【计算逻辑页】!R1731+发电量计算【计算逻辑页】!T1730-结论【关键目标】!$C$28))</f>
        <v>0</v>
      </c>
      <c r="V1731" s="5">
        <f t="shared" si="247"/>
        <v>0</v>
      </c>
      <c r="W1731" s="5">
        <f t="shared" si="248"/>
        <v>0</v>
      </c>
      <c r="X1731" s="5">
        <f t="shared" si="242"/>
        <v>0</v>
      </c>
    </row>
    <row r="1732" spans="1:24" x14ac:dyDescent="0.15">
      <c r="A1732" s="7">
        <v>1731</v>
      </c>
      <c r="B1732" s="7">
        <v>3</v>
      </c>
      <c r="C1732" s="7">
        <v>14</v>
      </c>
      <c r="D1732" s="7">
        <v>3</v>
      </c>
      <c r="E1732" s="7">
        <v>73</v>
      </c>
      <c r="F1732" s="7">
        <v>4.5999999999999996</v>
      </c>
      <c r="G1732" s="7">
        <v>0</v>
      </c>
      <c r="H1732" s="7">
        <f t="shared" si="243"/>
        <v>2</v>
      </c>
      <c r="I1732" s="16">
        <f t="shared" si="244"/>
        <v>44999</v>
      </c>
      <c r="J1732" s="17">
        <v>0.2407</v>
      </c>
      <c r="K1732" s="18">
        <f>G1732*结论【关键目标】!C$27*0.7735*0.001</f>
        <v>0</v>
      </c>
      <c r="L1732" s="5">
        <v>-20445.113659999999</v>
      </c>
      <c r="M1732" s="5">
        <f>ABS(IF(L1732&lt;=0,L1732/耗电量关键数据!$B$6/1000,L1732/耗电量关键数据!$B$5/1000))</f>
        <v>8.1780454640000002</v>
      </c>
      <c r="N1732" s="5">
        <f>电气设备逐时使用率计算!H1708</f>
        <v>1.1688450000000001</v>
      </c>
      <c r="O1732" s="5">
        <f>灯光逐时使用率计算!H1708</f>
        <v>0.37403039999999999</v>
      </c>
      <c r="P1732" s="19">
        <f t="shared" si="245"/>
        <v>9.7209208640000018</v>
      </c>
      <c r="Q1732" s="19">
        <f t="shared" si="249"/>
        <v>0</v>
      </c>
      <c r="R1732" s="20">
        <f t="shared" si="246"/>
        <v>0</v>
      </c>
      <c r="S1732" s="20">
        <f t="shared" si="250"/>
        <v>0</v>
      </c>
      <c r="T1732" s="20">
        <f>IF((T1731+R1732)&lt;0,0,IF((T1731+R1732)&gt;结论【关键目标】!C$28,结论【关键目标】!C$28,T1731+R1732))</f>
        <v>0.64179728439999995</v>
      </c>
      <c r="U1732" s="19">
        <f>IF((T1731+R1732)&lt;结论【关键目标】!$C$28,0,(发电量计算【计算逻辑页】!R1732+发电量计算【计算逻辑页】!T1731-结论【关键目标】!$C$28))</f>
        <v>0</v>
      </c>
      <c r="V1732" s="5">
        <f t="shared" si="247"/>
        <v>0</v>
      </c>
      <c r="W1732" s="5">
        <f t="shared" si="248"/>
        <v>0</v>
      </c>
      <c r="X1732" s="5">
        <f t="shared" ref="X1732:X1795" si="251">(J1732-0.35)*IF(T1732&gt;S1732,S1732,T1732)</f>
        <v>0</v>
      </c>
    </row>
    <row r="1733" spans="1:24" x14ac:dyDescent="0.15">
      <c r="A1733" s="7">
        <v>1732</v>
      </c>
      <c r="B1733" s="7">
        <v>3</v>
      </c>
      <c r="C1733" s="7">
        <v>14</v>
      </c>
      <c r="D1733" s="7">
        <v>4</v>
      </c>
      <c r="E1733" s="7">
        <v>73</v>
      </c>
      <c r="F1733" s="7">
        <v>2.8</v>
      </c>
      <c r="G1733" s="7">
        <v>0</v>
      </c>
      <c r="H1733" s="7">
        <f t="shared" si="243"/>
        <v>2</v>
      </c>
      <c r="I1733" s="16">
        <f t="shared" si="244"/>
        <v>44999</v>
      </c>
      <c r="J1733" s="17">
        <v>0.2407</v>
      </c>
      <c r="K1733" s="18">
        <f>G1733*结论【关键目标】!C$27*0.7735*0.001</f>
        <v>0</v>
      </c>
      <c r="L1733" s="5">
        <v>-21629.745470000002</v>
      </c>
      <c r="M1733" s="5">
        <f>ABS(IF(L1733&lt;=0,L1733/耗电量关键数据!$B$6/1000,L1733/耗电量关键数据!$B$5/1000))</f>
        <v>8.6518981880000005</v>
      </c>
      <c r="N1733" s="5">
        <f>电气设备逐时使用率计算!H1709</f>
        <v>1.1688450000000001</v>
      </c>
      <c r="O1733" s="5">
        <f>灯光逐时使用率计算!H1709</f>
        <v>0.37403039999999999</v>
      </c>
      <c r="P1733" s="19">
        <f t="shared" si="245"/>
        <v>10.194773588000002</v>
      </c>
      <c r="Q1733" s="19">
        <f t="shared" si="249"/>
        <v>0</v>
      </c>
      <c r="R1733" s="20">
        <f t="shared" si="246"/>
        <v>0</v>
      </c>
      <c r="S1733" s="20">
        <f t="shared" si="250"/>
        <v>0</v>
      </c>
      <c r="T1733" s="20">
        <f>IF((T1732+R1733)&lt;0,0,IF((T1732+R1733)&gt;结论【关键目标】!C$28,结论【关键目标】!C$28,T1732+R1733))</f>
        <v>0.64179728439999995</v>
      </c>
      <c r="U1733" s="19">
        <f>IF((T1732+R1733)&lt;结论【关键目标】!$C$28,0,(发电量计算【计算逻辑页】!R1733+发电量计算【计算逻辑页】!T1732-结论【关键目标】!$C$28))</f>
        <v>0</v>
      </c>
      <c r="V1733" s="5">
        <f t="shared" si="247"/>
        <v>0</v>
      </c>
      <c r="W1733" s="5">
        <f t="shared" si="248"/>
        <v>0</v>
      </c>
      <c r="X1733" s="5">
        <f t="shared" si="251"/>
        <v>0</v>
      </c>
    </row>
    <row r="1734" spans="1:24" x14ac:dyDescent="0.15">
      <c r="A1734" s="7">
        <v>1733</v>
      </c>
      <c r="B1734" s="7">
        <v>3</v>
      </c>
      <c r="C1734" s="7">
        <v>14</v>
      </c>
      <c r="D1734" s="7">
        <v>5</v>
      </c>
      <c r="E1734" s="7">
        <v>73</v>
      </c>
      <c r="F1734" s="7">
        <v>1</v>
      </c>
      <c r="G1734" s="7">
        <v>0</v>
      </c>
      <c r="H1734" s="7">
        <f t="shared" si="243"/>
        <v>2</v>
      </c>
      <c r="I1734" s="16">
        <f t="shared" si="244"/>
        <v>44999</v>
      </c>
      <c r="J1734" s="17">
        <v>0.2407</v>
      </c>
      <c r="K1734" s="18">
        <f>G1734*结论【关键目标】!C$27*0.7735*0.001</f>
        <v>0</v>
      </c>
      <c r="L1734" s="5">
        <v>-22976.717140000001</v>
      </c>
      <c r="M1734" s="5">
        <f>ABS(IF(L1734&lt;=0,L1734/耗电量关键数据!$B$6/1000,L1734/耗电量关键数据!$B$5/1000))</f>
        <v>9.190686856000001</v>
      </c>
      <c r="N1734" s="5">
        <f>电气设备逐时使用率计算!H1710</f>
        <v>1.1688450000000001</v>
      </c>
      <c r="O1734" s="5">
        <f>灯光逐时使用率计算!H1710</f>
        <v>0.37403039999999999</v>
      </c>
      <c r="P1734" s="19">
        <f t="shared" si="245"/>
        <v>10.733562256000001</v>
      </c>
      <c r="Q1734" s="19">
        <f t="shared" si="249"/>
        <v>0</v>
      </c>
      <c r="R1734" s="20">
        <f t="shared" si="246"/>
        <v>0</v>
      </c>
      <c r="S1734" s="20">
        <f t="shared" si="250"/>
        <v>0</v>
      </c>
      <c r="T1734" s="20">
        <f>IF((T1733+R1734)&lt;0,0,IF((T1733+R1734)&gt;结论【关键目标】!C$28,结论【关键目标】!C$28,T1733+R1734))</f>
        <v>0.64179728439999995</v>
      </c>
      <c r="U1734" s="19">
        <f>IF((T1733+R1734)&lt;结论【关键目标】!$C$28,0,(发电量计算【计算逻辑页】!R1734+发电量计算【计算逻辑页】!T1733-结论【关键目标】!$C$28))</f>
        <v>0</v>
      </c>
      <c r="V1734" s="5">
        <f t="shared" si="247"/>
        <v>0</v>
      </c>
      <c r="W1734" s="5">
        <f t="shared" si="248"/>
        <v>0</v>
      </c>
      <c r="X1734" s="5">
        <f t="shared" si="251"/>
        <v>0</v>
      </c>
    </row>
    <row r="1735" spans="1:24" x14ac:dyDescent="0.15">
      <c r="A1735" s="7">
        <v>1734</v>
      </c>
      <c r="B1735" s="7">
        <v>3</v>
      </c>
      <c r="C1735" s="7">
        <v>14</v>
      </c>
      <c r="D1735" s="7">
        <v>6</v>
      </c>
      <c r="E1735" s="7">
        <v>73</v>
      </c>
      <c r="F1735" s="7">
        <v>2.8</v>
      </c>
      <c r="G1735" s="7">
        <v>0</v>
      </c>
      <c r="H1735" s="7">
        <f t="shared" si="243"/>
        <v>2</v>
      </c>
      <c r="I1735" s="16">
        <f t="shared" si="244"/>
        <v>44999</v>
      </c>
      <c r="J1735" s="17">
        <v>0.2407</v>
      </c>
      <c r="K1735" s="18">
        <f>G1735*结论【关键目标】!C$27*0.7735*0.001</f>
        <v>0</v>
      </c>
      <c r="L1735" s="5">
        <v>-20727.194439999999</v>
      </c>
      <c r="M1735" s="5">
        <f>ABS(IF(L1735&lt;=0,L1735/耗电量关键数据!$B$6/1000,L1735/耗电量关键数据!$B$5/1000))</f>
        <v>8.2908777759999985</v>
      </c>
      <c r="N1735" s="5">
        <f>电气设备逐时使用率计算!H1711</f>
        <v>1.1688450000000001</v>
      </c>
      <c r="O1735" s="5">
        <f>灯光逐时使用率计算!H1711</f>
        <v>0.37403039999999999</v>
      </c>
      <c r="P1735" s="19">
        <f t="shared" si="245"/>
        <v>9.8337531760000001</v>
      </c>
      <c r="Q1735" s="19">
        <f t="shared" si="249"/>
        <v>0</v>
      </c>
      <c r="R1735" s="20">
        <f t="shared" si="246"/>
        <v>0</v>
      </c>
      <c r="S1735" s="20">
        <f t="shared" si="250"/>
        <v>0</v>
      </c>
      <c r="T1735" s="20">
        <f>IF((T1734+R1735)&lt;0,0,IF((T1734+R1735)&gt;结论【关键目标】!C$28,结论【关键目标】!C$28,T1734+R1735))</f>
        <v>0.64179728439999995</v>
      </c>
      <c r="U1735" s="19">
        <f>IF((T1734+R1735)&lt;结论【关键目标】!$C$28,0,(发电量计算【计算逻辑页】!R1735+发电量计算【计算逻辑页】!T1734-结论【关键目标】!$C$28))</f>
        <v>0</v>
      </c>
      <c r="V1735" s="5">
        <f t="shared" si="247"/>
        <v>0</v>
      </c>
      <c r="W1735" s="5">
        <f t="shared" si="248"/>
        <v>0</v>
      </c>
      <c r="X1735" s="5">
        <f t="shared" si="251"/>
        <v>0</v>
      </c>
    </row>
    <row r="1736" spans="1:24" x14ac:dyDescent="0.15">
      <c r="A1736" s="7">
        <v>1735</v>
      </c>
      <c r="B1736" s="7">
        <v>3</v>
      </c>
      <c r="C1736" s="7">
        <v>14</v>
      </c>
      <c r="D1736" s="7">
        <v>7</v>
      </c>
      <c r="E1736" s="7">
        <v>73</v>
      </c>
      <c r="F1736" s="7">
        <v>-2</v>
      </c>
      <c r="G1736" s="7">
        <v>112.9</v>
      </c>
      <c r="H1736" s="7">
        <f t="shared" si="243"/>
        <v>2</v>
      </c>
      <c r="I1736" s="16">
        <f t="shared" si="244"/>
        <v>44999</v>
      </c>
      <c r="J1736" s="17">
        <v>0.2407</v>
      </c>
      <c r="K1736" s="18">
        <f>G1736*结论【关键目标】!C$27*0.7735*0.001</f>
        <v>10.479377999999999</v>
      </c>
      <c r="L1736" s="5">
        <v>-13629.76835</v>
      </c>
      <c r="M1736" s="5">
        <f>ABS(IF(L1736&lt;=0,L1736/耗电量关键数据!$B$6/1000,L1736/耗电量关键数据!$B$5/1000))</f>
        <v>5.45190734</v>
      </c>
      <c r="N1736" s="5">
        <f>电气设备逐时使用率计算!H1712</f>
        <v>2.3376900000000003</v>
      </c>
      <c r="O1736" s="5">
        <f>灯光逐时使用率计算!H1712</f>
        <v>1.2467680000000001</v>
      </c>
      <c r="P1736" s="19">
        <f t="shared" si="245"/>
        <v>9.0363653399999997</v>
      </c>
      <c r="Q1736" s="19">
        <f t="shared" si="249"/>
        <v>0</v>
      </c>
      <c r="R1736" s="20">
        <f t="shared" si="246"/>
        <v>10.479377999999999</v>
      </c>
      <c r="S1736" s="20">
        <f t="shared" si="250"/>
        <v>0</v>
      </c>
      <c r="T1736" s="20">
        <f>IF((T1735+R1736)&lt;0,0,IF((T1735+R1736)&gt;结论【关键目标】!C$28,结论【关键目标】!C$28,T1735+R1736))</f>
        <v>11.1211752844</v>
      </c>
      <c r="U1736" s="19">
        <f>IF((T1735+R1736)&lt;结论【关键目标】!$C$28,0,(发电量计算【计算逻辑页】!R1736+发电量计算【计算逻辑页】!T1735-结论【关键目标】!$C$28))</f>
        <v>0</v>
      </c>
      <c r="V1736" s="5">
        <f t="shared" si="247"/>
        <v>0</v>
      </c>
      <c r="W1736" s="5">
        <f t="shared" si="248"/>
        <v>2.1750531373379998</v>
      </c>
      <c r="X1736" s="5">
        <f t="shared" si="251"/>
        <v>0</v>
      </c>
    </row>
    <row r="1737" spans="1:24" x14ac:dyDescent="0.15">
      <c r="A1737" s="7">
        <v>1736</v>
      </c>
      <c r="B1737" s="7">
        <v>3</v>
      </c>
      <c r="C1737" s="7">
        <v>14</v>
      </c>
      <c r="D1737" s="7">
        <v>8</v>
      </c>
      <c r="E1737" s="7">
        <v>73</v>
      </c>
      <c r="F1737" s="7">
        <v>2</v>
      </c>
      <c r="G1737" s="7">
        <v>308.8</v>
      </c>
      <c r="H1737" s="7">
        <f t="shared" si="243"/>
        <v>2</v>
      </c>
      <c r="I1737" s="16">
        <f t="shared" si="244"/>
        <v>44999</v>
      </c>
      <c r="J1737" s="17">
        <v>0.70809999999999995</v>
      </c>
      <c r="K1737" s="18">
        <f>G1737*结论【关键目标】!C$27*0.7735*0.001</f>
        <v>28.662815999999999</v>
      </c>
      <c r="L1737" s="5">
        <v>-11774.18276</v>
      </c>
      <c r="M1737" s="5">
        <f>ABS(IF(L1737&lt;=0,L1737/耗电量关键数据!$B$6/1000,L1737/耗电量关键数据!$B$5/1000))</f>
        <v>4.7096731039999993</v>
      </c>
      <c r="N1737" s="5">
        <f>电气设备逐时使用率计算!H1713</f>
        <v>11.688450000000001</v>
      </c>
      <c r="O1737" s="5">
        <f>灯光逐时使用率计算!H1713</f>
        <v>6.2338399999999998</v>
      </c>
      <c r="P1737" s="19">
        <f t="shared" si="245"/>
        <v>22.631963104</v>
      </c>
      <c r="Q1737" s="19">
        <f t="shared" si="249"/>
        <v>0</v>
      </c>
      <c r="R1737" s="20">
        <f t="shared" si="246"/>
        <v>28.662815999999999</v>
      </c>
      <c r="S1737" s="20">
        <f t="shared" si="250"/>
        <v>0</v>
      </c>
      <c r="T1737" s="20">
        <f>IF((T1736+R1737)&lt;0,0,IF((T1736+R1737)&gt;结论【关键目标】!C$28,结论【关键目标】!C$28,T1736+R1737))</f>
        <v>22</v>
      </c>
      <c r="U1737" s="19">
        <f>IF((T1736+R1737)&lt;结论【关键目标】!$C$28,0,(发电量计算【计算逻辑页】!R1737+发电量计算【计算逻辑页】!T1736-结论【关键目标】!$C$28))</f>
        <v>17.783991284400003</v>
      </c>
      <c r="V1737" s="5">
        <f t="shared" si="247"/>
        <v>6.2243969495400009</v>
      </c>
      <c r="W1737" s="5">
        <f t="shared" si="248"/>
        <v>16.025693073942399</v>
      </c>
      <c r="X1737" s="5">
        <f t="shared" si="251"/>
        <v>0</v>
      </c>
    </row>
    <row r="1738" spans="1:24" x14ac:dyDescent="0.15">
      <c r="A1738" s="7">
        <v>1737</v>
      </c>
      <c r="B1738" s="7">
        <v>3</v>
      </c>
      <c r="C1738" s="7">
        <v>14</v>
      </c>
      <c r="D1738" s="7">
        <v>9</v>
      </c>
      <c r="E1738" s="7">
        <v>73</v>
      </c>
      <c r="F1738" s="7">
        <v>3.9</v>
      </c>
      <c r="G1738" s="7">
        <v>456.8</v>
      </c>
      <c r="H1738" s="7">
        <f t="shared" si="243"/>
        <v>2</v>
      </c>
      <c r="I1738" s="16">
        <f t="shared" si="244"/>
        <v>44999</v>
      </c>
      <c r="J1738" s="17">
        <v>0.70809999999999995</v>
      </c>
      <c r="K1738" s="18">
        <f>G1738*结论【关键目标】!C$27*0.7735*0.001</f>
        <v>42.400176000000002</v>
      </c>
      <c r="L1738" s="5">
        <v>0</v>
      </c>
      <c r="M1738" s="5">
        <f>ABS(IF(L1738&lt;=0,L1738/耗电量关键数据!$B$6/1000,L1738/耗电量关键数据!$B$5/1000))</f>
        <v>0</v>
      </c>
      <c r="N1738" s="5">
        <f>电气设备逐时使用率计算!H1714</f>
        <v>22.208055000000002</v>
      </c>
      <c r="O1738" s="5">
        <f>灯光逐时使用率计算!H1714</f>
        <v>11.844296</v>
      </c>
      <c r="P1738" s="19">
        <f t="shared" si="245"/>
        <v>34.052351000000002</v>
      </c>
      <c r="Q1738" s="19">
        <f t="shared" si="249"/>
        <v>0</v>
      </c>
      <c r="R1738" s="20">
        <f t="shared" si="246"/>
        <v>42.400176000000002</v>
      </c>
      <c r="S1738" s="20">
        <f t="shared" si="250"/>
        <v>0</v>
      </c>
      <c r="T1738" s="20">
        <f>IF((T1737+R1738)&lt;0,0,IF((T1737+R1738)&gt;结论【关键目标】!C$28,结论【关键目标】!C$28,T1737+R1738))</f>
        <v>22</v>
      </c>
      <c r="U1738" s="19">
        <f>IF((T1737+R1738)&lt;结论【关键目标】!$C$28,0,(发电量计算【计算逻辑页】!R1738+发电量计算【计算逻辑页】!T1737-结论【关键目标】!$C$28))</f>
        <v>42.400176000000002</v>
      </c>
      <c r="V1738" s="5">
        <f t="shared" si="247"/>
        <v>14.8400616</v>
      </c>
      <c r="W1738" s="5">
        <f t="shared" si="248"/>
        <v>24.1124697431</v>
      </c>
      <c r="X1738" s="5">
        <f t="shared" si="251"/>
        <v>0</v>
      </c>
    </row>
    <row r="1739" spans="1:24" x14ac:dyDescent="0.15">
      <c r="A1739" s="7">
        <v>1738</v>
      </c>
      <c r="B1739" s="7">
        <v>3</v>
      </c>
      <c r="C1739" s="7">
        <v>14</v>
      </c>
      <c r="D1739" s="7">
        <v>10</v>
      </c>
      <c r="E1739" s="7">
        <v>73</v>
      </c>
      <c r="F1739" s="7">
        <v>5</v>
      </c>
      <c r="G1739" s="7">
        <v>661.2</v>
      </c>
      <c r="H1739" s="7">
        <f t="shared" si="243"/>
        <v>2</v>
      </c>
      <c r="I1739" s="16">
        <f t="shared" si="244"/>
        <v>44999</v>
      </c>
      <c r="J1739" s="17">
        <v>0.70809999999999995</v>
      </c>
      <c r="K1739" s="18">
        <f>G1739*结论【关键目标】!C$27*0.7735*0.001</f>
        <v>61.372583999999996</v>
      </c>
      <c r="L1739" s="5">
        <v>0</v>
      </c>
      <c r="M1739" s="5">
        <f>ABS(IF(L1739&lt;=0,L1739/耗电量关键数据!$B$6/1000,L1739/耗电量关键数据!$B$5/1000))</f>
        <v>0</v>
      </c>
      <c r="N1739" s="5">
        <f>电气设备逐时使用率计算!H1715</f>
        <v>22.208055000000002</v>
      </c>
      <c r="O1739" s="5">
        <f>灯光逐时使用率计算!H1715</f>
        <v>11.844296</v>
      </c>
      <c r="P1739" s="19">
        <f t="shared" si="245"/>
        <v>34.052351000000002</v>
      </c>
      <c r="Q1739" s="19">
        <f t="shared" si="249"/>
        <v>0</v>
      </c>
      <c r="R1739" s="20">
        <f t="shared" si="246"/>
        <v>61.372583999999996</v>
      </c>
      <c r="S1739" s="20">
        <f t="shared" si="250"/>
        <v>0</v>
      </c>
      <c r="T1739" s="20">
        <f>IF((T1738+R1739)&lt;0,0,IF((T1738+R1739)&gt;结论【关键目标】!C$28,结论【关键目标】!C$28,T1738+R1739))</f>
        <v>22</v>
      </c>
      <c r="U1739" s="19">
        <f>IF((T1738+R1739)&lt;结论【关键目标】!$C$28,0,(发电量计算【计算逻辑页】!R1739+发电量计算【计算逻辑页】!T1738-结论【关键目标】!$C$28))</f>
        <v>61.372583999999989</v>
      </c>
      <c r="V1739" s="5">
        <f t="shared" si="247"/>
        <v>21.480404399999994</v>
      </c>
      <c r="W1739" s="5">
        <f t="shared" si="248"/>
        <v>24.1124697431</v>
      </c>
      <c r="X1739" s="5">
        <f t="shared" si="251"/>
        <v>0</v>
      </c>
    </row>
    <row r="1740" spans="1:24" x14ac:dyDescent="0.15">
      <c r="A1740" s="7">
        <v>1739</v>
      </c>
      <c r="B1740" s="7">
        <v>3</v>
      </c>
      <c r="C1740" s="7">
        <v>14</v>
      </c>
      <c r="D1740" s="7">
        <v>11</v>
      </c>
      <c r="E1740" s="7">
        <v>73</v>
      </c>
      <c r="F1740" s="7">
        <v>6</v>
      </c>
      <c r="G1740" s="7">
        <v>678.9</v>
      </c>
      <c r="H1740" s="7">
        <f t="shared" si="243"/>
        <v>2</v>
      </c>
      <c r="I1740" s="16">
        <f t="shared" si="244"/>
        <v>44999</v>
      </c>
      <c r="J1740" s="17">
        <v>1.2267999999999999</v>
      </c>
      <c r="K1740" s="18">
        <f>G1740*结论【关键目标】!C$27*0.7735*0.001</f>
        <v>63.015498000000001</v>
      </c>
      <c r="L1740" s="5">
        <v>0</v>
      </c>
      <c r="M1740" s="5">
        <f>ABS(IF(L1740&lt;=0,L1740/耗电量关键数据!$B$6/1000,L1740/耗电量关键数据!$B$5/1000))</f>
        <v>0</v>
      </c>
      <c r="N1740" s="5">
        <f>电气设备逐时使用率计算!H1716</f>
        <v>22.208055000000002</v>
      </c>
      <c r="O1740" s="5">
        <f>灯光逐时使用率计算!H1716</f>
        <v>11.844296</v>
      </c>
      <c r="P1740" s="19">
        <f t="shared" si="245"/>
        <v>34.052351000000002</v>
      </c>
      <c r="Q1740" s="19">
        <f t="shared" si="249"/>
        <v>34.052351000000002</v>
      </c>
      <c r="R1740" s="20">
        <f t="shared" si="246"/>
        <v>28.963146999999999</v>
      </c>
      <c r="S1740" s="20">
        <f t="shared" si="250"/>
        <v>0</v>
      </c>
      <c r="T1740" s="20">
        <f>IF((T1739+R1740)&lt;0,0,IF((T1739+R1740)&gt;结论【关键目标】!C$28,结论【关键目标】!C$28,T1739+R1740))</f>
        <v>22</v>
      </c>
      <c r="U1740" s="19">
        <f>IF((T1739+R1740)&lt;结论【关键目标】!$C$28,0,(发电量计算【计算逻辑页】!R1740+发电量计算【计算逻辑页】!T1739-结论【关键目标】!$C$28))</f>
        <v>28.963146999999999</v>
      </c>
      <c r="V1740" s="5">
        <f t="shared" si="247"/>
        <v>10.137101449999999</v>
      </c>
      <c r="W1740" s="5">
        <f t="shared" si="248"/>
        <v>41.775424206799997</v>
      </c>
      <c r="X1740" s="5">
        <f t="shared" si="251"/>
        <v>0</v>
      </c>
    </row>
    <row r="1741" spans="1:24" x14ac:dyDescent="0.15">
      <c r="A1741" s="7">
        <v>1740</v>
      </c>
      <c r="B1741" s="7">
        <v>3</v>
      </c>
      <c r="C1741" s="7">
        <v>14</v>
      </c>
      <c r="D1741" s="7">
        <v>12</v>
      </c>
      <c r="E1741" s="7">
        <v>73</v>
      </c>
      <c r="F1741" s="7">
        <v>6.9</v>
      </c>
      <c r="G1741" s="7">
        <v>674.5</v>
      </c>
      <c r="H1741" s="7">
        <f t="shared" si="243"/>
        <v>2</v>
      </c>
      <c r="I1741" s="16">
        <f t="shared" si="244"/>
        <v>44999</v>
      </c>
      <c r="J1741" s="17">
        <v>1.2267999999999999</v>
      </c>
      <c r="K1741" s="18">
        <f>G1741*结论【关键目标】!C$27*0.7735*0.001</f>
        <v>62.607089999999999</v>
      </c>
      <c r="L1741" s="5">
        <v>0</v>
      </c>
      <c r="M1741" s="5">
        <f>ABS(IF(L1741&lt;=0,L1741/耗电量关键数据!$B$6/1000,L1741/耗电量关键数据!$B$5/1000))</f>
        <v>0</v>
      </c>
      <c r="N1741" s="5">
        <f>电气设备逐时使用率计算!H1717</f>
        <v>11.688450000000001</v>
      </c>
      <c r="O1741" s="5">
        <f>灯光逐时使用率计算!H1717</f>
        <v>9.9741440000000008</v>
      </c>
      <c r="P1741" s="19">
        <f t="shared" si="245"/>
        <v>21.662594000000002</v>
      </c>
      <c r="Q1741" s="19">
        <f t="shared" si="249"/>
        <v>21.662594000000002</v>
      </c>
      <c r="R1741" s="20">
        <f t="shared" si="246"/>
        <v>40.944496000000001</v>
      </c>
      <c r="S1741" s="20">
        <f t="shared" si="250"/>
        <v>0</v>
      </c>
      <c r="T1741" s="20">
        <f>IF((T1740+R1741)&lt;0,0,IF((T1740+R1741)&gt;结论【关键目标】!C$28,结论【关键目标】!C$28,T1740+R1741))</f>
        <v>22</v>
      </c>
      <c r="U1741" s="19">
        <f>IF((T1740+R1741)&lt;结论【关键目标】!$C$28,0,(发电量计算【计算逻辑页】!R1741+发电量计算【计算逻辑页】!T1740-结论【关键目标】!$C$28))</f>
        <v>40.944496000000001</v>
      </c>
      <c r="V1741" s="5">
        <f t="shared" si="247"/>
        <v>14.330573599999999</v>
      </c>
      <c r="W1741" s="5">
        <f t="shared" si="248"/>
        <v>26.5756703192</v>
      </c>
      <c r="X1741" s="5">
        <f t="shared" si="251"/>
        <v>0</v>
      </c>
    </row>
    <row r="1742" spans="1:24" x14ac:dyDescent="0.15">
      <c r="A1742" s="7">
        <v>1741</v>
      </c>
      <c r="B1742" s="7">
        <v>3</v>
      </c>
      <c r="C1742" s="7">
        <v>14</v>
      </c>
      <c r="D1742" s="7">
        <v>13</v>
      </c>
      <c r="E1742" s="7">
        <v>73</v>
      </c>
      <c r="F1742" s="7">
        <v>8</v>
      </c>
      <c r="G1742" s="7">
        <v>641</v>
      </c>
      <c r="H1742" s="7">
        <f t="shared" si="243"/>
        <v>2</v>
      </c>
      <c r="I1742" s="16">
        <f t="shared" si="244"/>
        <v>44999</v>
      </c>
      <c r="J1742" s="17">
        <v>1.2267999999999999</v>
      </c>
      <c r="K1742" s="18">
        <f>G1742*结论【关键目标】!C$27*0.7735*0.001</f>
        <v>59.497619999999998</v>
      </c>
      <c r="L1742" s="5">
        <v>0</v>
      </c>
      <c r="M1742" s="5">
        <f>ABS(IF(L1742&lt;=0,L1742/耗电量关键数据!$B$6/1000,L1742/耗电量关键数据!$B$5/1000))</f>
        <v>0</v>
      </c>
      <c r="N1742" s="5">
        <f>电气设备逐时使用率计算!H1718</f>
        <v>11.688450000000001</v>
      </c>
      <c r="O1742" s="5">
        <f>灯光逐时使用率计算!H1718</f>
        <v>9.9741440000000008</v>
      </c>
      <c r="P1742" s="19">
        <f t="shared" si="245"/>
        <v>21.662594000000002</v>
      </c>
      <c r="Q1742" s="19">
        <f t="shared" si="249"/>
        <v>21.662594000000002</v>
      </c>
      <c r="R1742" s="20">
        <f t="shared" si="246"/>
        <v>37.835025999999999</v>
      </c>
      <c r="S1742" s="20">
        <f t="shared" si="250"/>
        <v>0</v>
      </c>
      <c r="T1742" s="20">
        <f>IF((T1741+R1742)&lt;0,0,IF((T1741+R1742)&gt;结论【关键目标】!C$28,结论【关键目标】!C$28,T1741+R1742))</f>
        <v>22</v>
      </c>
      <c r="U1742" s="19">
        <f>IF((T1741+R1742)&lt;结论【关键目标】!$C$28,0,(发电量计算【计算逻辑页】!R1742+发电量计算【计算逻辑页】!T1741-结论【关键目标】!$C$28))</f>
        <v>37.835025999999999</v>
      </c>
      <c r="V1742" s="5">
        <f t="shared" si="247"/>
        <v>13.242259099999998</v>
      </c>
      <c r="W1742" s="5">
        <f t="shared" si="248"/>
        <v>26.5756703192</v>
      </c>
      <c r="X1742" s="5">
        <f t="shared" si="251"/>
        <v>0</v>
      </c>
    </row>
    <row r="1743" spans="1:24" x14ac:dyDescent="0.15">
      <c r="A1743" s="7">
        <v>1742</v>
      </c>
      <c r="B1743" s="7">
        <v>3</v>
      </c>
      <c r="C1743" s="7">
        <v>14</v>
      </c>
      <c r="D1743" s="7">
        <v>14</v>
      </c>
      <c r="E1743" s="7">
        <v>73</v>
      </c>
      <c r="F1743" s="7">
        <v>9</v>
      </c>
      <c r="G1743" s="7">
        <v>557.6</v>
      </c>
      <c r="H1743" s="7">
        <f t="shared" si="243"/>
        <v>2</v>
      </c>
      <c r="I1743" s="16">
        <f t="shared" si="244"/>
        <v>44999</v>
      </c>
      <c r="J1743" s="17">
        <v>1.2267999999999999</v>
      </c>
      <c r="K1743" s="18">
        <f>G1743*结论【关键目标】!C$27*0.7735*0.001</f>
        <v>51.756432000000004</v>
      </c>
      <c r="L1743" s="5">
        <v>0</v>
      </c>
      <c r="M1743" s="5">
        <f>ABS(IF(L1743&lt;=0,L1743/耗电量关键数据!$B$6/1000,L1743/耗电量关键数据!$B$5/1000))</f>
        <v>0</v>
      </c>
      <c r="N1743" s="5">
        <f>电气设备逐时使用率计算!H1719</f>
        <v>22.208055000000002</v>
      </c>
      <c r="O1743" s="5">
        <f>灯光逐时使用率计算!H1719</f>
        <v>11.844296</v>
      </c>
      <c r="P1743" s="19">
        <f t="shared" si="245"/>
        <v>34.052351000000002</v>
      </c>
      <c r="Q1743" s="19">
        <f t="shared" si="249"/>
        <v>34.052351000000002</v>
      </c>
      <c r="R1743" s="20">
        <f t="shared" si="246"/>
        <v>17.704081000000002</v>
      </c>
      <c r="S1743" s="20">
        <f t="shared" si="250"/>
        <v>0</v>
      </c>
      <c r="T1743" s="20">
        <f>IF((T1742+R1743)&lt;0,0,IF((T1742+R1743)&gt;结论【关键目标】!C$28,结论【关键目标】!C$28,T1742+R1743))</f>
        <v>22</v>
      </c>
      <c r="U1743" s="19">
        <f>IF((T1742+R1743)&lt;结论【关键目标】!$C$28,0,(发电量计算【计算逻辑页】!R1743+发电量计算【计算逻辑页】!T1742-结论【关键目标】!$C$28))</f>
        <v>17.704081000000002</v>
      </c>
      <c r="V1743" s="5">
        <f t="shared" si="247"/>
        <v>6.1964283500000006</v>
      </c>
      <c r="W1743" s="5">
        <f t="shared" si="248"/>
        <v>41.775424206799997</v>
      </c>
      <c r="X1743" s="5">
        <f t="shared" si="251"/>
        <v>0</v>
      </c>
    </row>
    <row r="1744" spans="1:24" x14ac:dyDescent="0.15">
      <c r="A1744" s="7">
        <v>1743</v>
      </c>
      <c r="B1744" s="7">
        <v>3</v>
      </c>
      <c r="C1744" s="7">
        <v>14</v>
      </c>
      <c r="D1744" s="7">
        <v>15</v>
      </c>
      <c r="E1744" s="7">
        <v>73</v>
      </c>
      <c r="F1744" s="7">
        <v>9.9</v>
      </c>
      <c r="G1744" s="7">
        <v>440.8</v>
      </c>
      <c r="H1744" s="7">
        <f t="shared" si="243"/>
        <v>2</v>
      </c>
      <c r="I1744" s="16">
        <f t="shared" si="244"/>
        <v>44999</v>
      </c>
      <c r="J1744" s="17">
        <v>1.2267999999999999</v>
      </c>
      <c r="K1744" s="18">
        <f>G1744*结论【关键目标】!C$27*0.7735*0.001</f>
        <v>40.915056</v>
      </c>
      <c r="L1744" s="5">
        <v>0</v>
      </c>
      <c r="M1744" s="5">
        <f>ABS(IF(L1744&lt;=0,L1744/耗电量关键数据!$B$6/1000,L1744/耗电量关键数据!$B$5/1000))</f>
        <v>0</v>
      </c>
      <c r="N1744" s="5">
        <f>电气设备逐时使用率计算!H1720</f>
        <v>22.208055000000002</v>
      </c>
      <c r="O1744" s="5">
        <f>灯光逐时使用率计算!H1720</f>
        <v>11.844296</v>
      </c>
      <c r="P1744" s="19">
        <f t="shared" si="245"/>
        <v>34.052351000000002</v>
      </c>
      <c r="Q1744" s="19">
        <f t="shared" si="249"/>
        <v>34.052351000000002</v>
      </c>
      <c r="R1744" s="20">
        <f t="shared" si="246"/>
        <v>6.8627049999999983</v>
      </c>
      <c r="S1744" s="20">
        <f t="shared" si="250"/>
        <v>0</v>
      </c>
      <c r="T1744" s="20">
        <f>IF((T1743+R1744)&lt;0,0,IF((T1743+R1744)&gt;结论【关键目标】!C$28,结论【关键目标】!C$28,T1743+R1744))</f>
        <v>22</v>
      </c>
      <c r="U1744" s="19">
        <f>IF((T1743+R1744)&lt;结论【关键目标】!$C$28,0,(发电量计算【计算逻辑页】!R1744+发电量计算【计算逻辑页】!T1743-结论【关键目标】!$C$28))</f>
        <v>6.8627049999999983</v>
      </c>
      <c r="V1744" s="5">
        <f t="shared" si="247"/>
        <v>2.4019467499999991</v>
      </c>
      <c r="W1744" s="5">
        <f t="shared" si="248"/>
        <v>41.775424206799997</v>
      </c>
      <c r="X1744" s="5">
        <f t="shared" si="251"/>
        <v>0</v>
      </c>
    </row>
    <row r="1745" spans="1:24" x14ac:dyDescent="0.15">
      <c r="A1745" s="7">
        <v>1744</v>
      </c>
      <c r="B1745" s="7">
        <v>3</v>
      </c>
      <c r="C1745" s="7">
        <v>14</v>
      </c>
      <c r="D1745" s="7">
        <v>16</v>
      </c>
      <c r="E1745" s="7">
        <v>73</v>
      </c>
      <c r="F1745" s="7">
        <v>10</v>
      </c>
      <c r="G1745" s="7">
        <v>254.8</v>
      </c>
      <c r="H1745" s="7">
        <f t="shared" si="243"/>
        <v>2</v>
      </c>
      <c r="I1745" s="16">
        <f t="shared" si="244"/>
        <v>44999</v>
      </c>
      <c r="J1745" s="17">
        <v>0.70809999999999995</v>
      </c>
      <c r="K1745" s="18">
        <f>G1745*结论【关键目标】!C$27*0.7735*0.001</f>
        <v>23.650535999999999</v>
      </c>
      <c r="L1745" s="5">
        <v>0</v>
      </c>
      <c r="M1745" s="5">
        <f>ABS(IF(L1745&lt;=0,L1745/耗电量关键数据!$B$6/1000,L1745/耗电量关键数据!$B$5/1000))</f>
        <v>0</v>
      </c>
      <c r="N1745" s="5">
        <f>电气设备逐时使用率计算!H1721</f>
        <v>22.208055000000002</v>
      </c>
      <c r="O1745" s="5">
        <f>灯光逐时使用率计算!H1721</f>
        <v>11.844296</v>
      </c>
      <c r="P1745" s="19">
        <f t="shared" si="245"/>
        <v>34.052351000000002</v>
      </c>
      <c r="Q1745" s="19">
        <f t="shared" si="249"/>
        <v>0</v>
      </c>
      <c r="R1745" s="20">
        <f t="shared" si="246"/>
        <v>23.650535999999999</v>
      </c>
      <c r="S1745" s="20">
        <f t="shared" si="250"/>
        <v>0</v>
      </c>
      <c r="T1745" s="20">
        <f>IF((T1744+R1745)&lt;0,0,IF((T1744+R1745)&gt;结论【关键目标】!C$28,结论【关键目标】!C$28,T1744+R1745))</f>
        <v>22</v>
      </c>
      <c r="U1745" s="19">
        <f>IF((T1744+R1745)&lt;结论【关键目标】!$C$28,0,(发电量计算【计算逻辑页】!R1745+发电量计算【计算逻辑页】!T1744-结论【关键目标】!$C$28))</f>
        <v>23.650536000000002</v>
      </c>
      <c r="V1745" s="5">
        <f t="shared" si="247"/>
        <v>8.2776876000000001</v>
      </c>
      <c r="W1745" s="5">
        <f t="shared" si="248"/>
        <v>16.746944541599998</v>
      </c>
      <c r="X1745" s="5">
        <f t="shared" si="251"/>
        <v>0</v>
      </c>
    </row>
    <row r="1746" spans="1:24" x14ac:dyDescent="0.15">
      <c r="A1746" s="7">
        <v>1745</v>
      </c>
      <c r="B1746" s="7">
        <v>3</v>
      </c>
      <c r="C1746" s="7">
        <v>14</v>
      </c>
      <c r="D1746" s="7">
        <v>17</v>
      </c>
      <c r="E1746" s="7">
        <v>73</v>
      </c>
      <c r="F1746" s="7">
        <v>11</v>
      </c>
      <c r="G1746" s="7">
        <v>75.3</v>
      </c>
      <c r="H1746" s="7">
        <f t="shared" si="243"/>
        <v>2</v>
      </c>
      <c r="I1746" s="16">
        <f t="shared" si="244"/>
        <v>44999</v>
      </c>
      <c r="J1746" s="17">
        <v>0.70809999999999995</v>
      </c>
      <c r="K1746" s="18">
        <f>G1746*结论【关键目标】!C$27*0.7735*0.001</f>
        <v>6.9893459999999994</v>
      </c>
      <c r="L1746" s="5">
        <v>0</v>
      </c>
      <c r="M1746" s="5">
        <f>ABS(IF(L1746&lt;=0,L1746/耗电量关键数据!$B$6/1000,L1746/耗电量关键数据!$B$5/1000))</f>
        <v>0</v>
      </c>
      <c r="N1746" s="5">
        <f>电气设备逐时使用率计算!H1722</f>
        <v>22.208055000000002</v>
      </c>
      <c r="O1746" s="5">
        <f>灯光逐时使用率计算!H1722</f>
        <v>11.844296</v>
      </c>
      <c r="P1746" s="19">
        <f t="shared" si="245"/>
        <v>34.052351000000002</v>
      </c>
      <c r="Q1746" s="19">
        <f t="shared" si="249"/>
        <v>0</v>
      </c>
      <c r="R1746" s="20">
        <f t="shared" si="246"/>
        <v>6.9893459999999994</v>
      </c>
      <c r="S1746" s="20">
        <f t="shared" si="250"/>
        <v>0</v>
      </c>
      <c r="T1746" s="20">
        <f>IF((T1745+R1746)&lt;0,0,IF((T1745+R1746)&gt;结论【关键目标】!C$28,结论【关键目标】!C$28,T1745+R1746))</f>
        <v>22</v>
      </c>
      <c r="U1746" s="19">
        <f>IF((T1745+R1746)&lt;结论【关键目标】!$C$28,0,(发电量计算【计算逻辑页】!R1746+发电量计算【计算逻辑页】!T1745-结论【关键目标】!$C$28))</f>
        <v>6.9893459999999976</v>
      </c>
      <c r="V1746" s="5">
        <f t="shared" si="247"/>
        <v>2.4462710999999988</v>
      </c>
      <c r="W1746" s="5">
        <f t="shared" si="248"/>
        <v>4.9491559025999994</v>
      </c>
      <c r="X1746" s="5">
        <f t="shared" si="251"/>
        <v>0</v>
      </c>
    </row>
    <row r="1747" spans="1:24" x14ac:dyDescent="0.15">
      <c r="A1747" s="7">
        <v>1746</v>
      </c>
      <c r="B1747" s="7">
        <v>3</v>
      </c>
      <c r="C1747" s="7">
        <v>14</v>
      </c>
      <c r="D1747" s="7">
        <v>18</v>
      </c>
      <c r="E1747" s="7">
        <v>73</v>
      </c>
      <c r="F1747" s="7">
        <v>11</v>
      </c>
      <c r="G1747" s="7">
        <v>0</v>
      </c>
      <c r="H1747" s="7">
        <f t="shared" si="243"/>
        <v>2</v>
      </c>
      <c r="I1747" s="16">
        <f t="shared" si="244"/>
        <v>44999</v>
      </c>
      <c r="J1747" s="17">
        <v>0.70809999999999995</v>
      </c>
      <c r="K1747" s="18">
        <f>G1747*结论【关键目标】!C$27*0.7735*0.001</f>
        <v>0</v>
      </c>
      <c r="L1747" s="5">
        <v>-5462.5294750000003</v>
      </c>
      <c r="M1747" s="5">
        <f>ABS(IF(L1747&lt;=0,L1747/耗电量关键数据!$B$6/1000,L1747/耗电量关键数据!$B$5/1000))</f>
        <v>2.1850117899999999</v>
      </c>
      <c r="N1747" s="5">
        <f>电气设备逐时使用率计算!H1723</f>
        <v>7.0130699999999999</v>
      </c>
      <c r="O1747" s="5">
        <f>灯光逐时使用率计算!H1723</f>
        <v>3.7403040000000001</v>
      </c>
      <c r="P1747" s="19">
        <f t="shared" si="245"/>
        <v>12.93838579</v>
      </c>
      <c r="Q1747" s="19">
        <f t="shared" si="249"/>
        <v>0</v>
      </c>
      <c r="R1747" s="20">
        <f t="shared" si="246"/>
        <v>0</v>
      </c>
      <c r="S1747" s="20">
        <f t="shared" si="250"/>
        <v>0</v>
      </c>
      <c r="T1747" s="20">
        <f>IF((T1746+R1747)&lt;0,0,IF((T1746+R1747)&gt;结论【关键目标】!C$28,结论【关键目标】!C$28,T1746+R1747))</f>
        <v>22</v>
      </c>
      <c r="U1747" s="19">
        <f>IF((T1746+R1747)&lt;结论【关键目标】!$C$28,0,(发电量计算【计算逻辑页】!R1747+发电量计算【计算逻辑页】!T1746-结论【关键目标】!$C$28))</f>
        <v>0</v>
      </c>
      <c r="V1747" s="5">
        <f t="shared" si="247"/>
        <v>0</v>
      </c>
      <c r="W1747" s="5">
        <f t="shared" si="248"/>
        <v>0</v>
      </c>
      <c r="X1747" s="5">
        <f t="shared" si="251"/>
        <v>0</v>
      </c>
    </row>
    <row r="1748" spans="1:24" x14ac:dyDescent="0.15">
      <c r="A1748" s="7">
        <v>1747</v>
      </c>
      <c r="B1748" s="7">
        <v>3</v>
      </c>
      <c r="C1748" s="7">
        <v>14</v>
      </c>
      <c r="D1748" s="7">
        <v>19</v>
      </c>
      <c r="E1748" s="7">
        <v>73</v>
      </c>
      <c r="F1748" s="7">
        <v>9</v>
      </c>
      <c r="G1748" s="7">
        <v>0</v>
      </c>
      <c r="H1748" s="7">
        <f t="shared" si="243"/>
        <v>2</v>
      </c>
      <c r="I1748" s="16">
        <f t="shared" si="244"/>
        <v>44999</v>
      </c>
      <c r="J1748" s="17">
        <v>1.2267999999999999</v>
      </c>
      <c r="K1748" s="18">
        <f>G1748*结论【关键目标】!C$27*0.7735*0.001</f>
        <v>0</v>
      </c>
      <c r="L1748" s="5">
        <v>0</v>
      </c>
      <c r="M1748" s="5">
        <f>ABS(IF(L1748&lt;=0,L1748/耗电量关键数据!$B$6/1000,L1748/耗电量关键数据!$B$5/1000))</f>
        <v>0</v>
      </c>
      <c r="N1748" s="5">
        <f>电气设备逐时使用率计算!H1724</f>
        <v>7.0130699999999999</v>
      </c>
      <c r="O1748" s="5">
        <f>灯光逐时使用率计算!H1724</f>
        <v>3.7403040000000001</v>
      </c>
      <c r="P1748" s="19">
        <f t="shared" si="245"/>
        <v>10.753374000000001</v>
      </c>
      <c r="Q1748" s="19">
        <f t="shared" si="249"/>
        <v>10.753374000000001</v>
      </c>
      <c r="R1748" s="20">
        <f t="shared" si="246"/>
        <v>-10.753374000000001</v>
      </c>
      <c r="S1748" s="20">
        <f t="shared" si="250"/>
        <v>10.753374000000001</v>
      </c>
      <c r="T1748" s="20">
        <f>IF((T1747+R1748)&lt;0,0,IF((T1747+R1748)&gt;结论【关键目标】!C$28,结论【关键目标】!C$28,T1747+R1748))</f>
        <v>11.246625999999999</v>
      </c>
      <c r="U1748" s="19">
        <f>IF((T1747+R1748)&lt;结论【关键目标】!$C$28,0,(发电量计算【计算逻辑页】!R1748+发电量计算【计算逻辑页】!T1747-结论【关键目标】!$C$28))</f>
        <v>0</v>
      </c>
      <c r="V1748" s="5">
        <f t="shared" si="247"/>
        <v>0</v>
      </c>
      <c r="W1748" s="5">
        <f t="shared" si="248"/>
        <v>0</v>
      </c>
      <c r="X1748" s="5">
        <f t="shared" si="251"/>
        <v>9.428558323199999</v>
      </c>
    </row>
    <row r="1749" spans="1:24" x14ac:dyDescent="0.15">
      <c r="A1749" s="7">
        <v>1748</v>
      </c>
      <c r="B1749" s="7">
        <v>3</v>
      </c>
      <c r="C1749" s="7">
        <v>14</v>
      </c>
      <c r="D1749" s="7">
        <v>20</v>
      </c>
      <c r="E1749" s="7">
        <v>73</v>
      </c>
      <c r="F1749" s="7">
        <v>8</v>
      </c>
      <c r="G1749" s="7">
        <v>0</v>
      </c>
      <c r="H1749" s="7">
        <f t="shared" si="243"/>
        <v>2</v>
      </c>
      <c r="I1749" s="16">
        <f t="shared" si="244"/>
        <v>44999</v>
      </c>
      <c r="J1749" s="17">
        <v>1.2267999999999999</v>
      </c>
      <c r="K1749" s="18">
        <f>G1749*结论【关键目标】!C$27*0.7735*0.001</f>
        <v>0</v>
      </c>
      <c r="L1749" s="5">
        <v>-7381.1685260000004</v>
      </c>
      <c r="M1749" s="5">
        <f>ABS(IF(L1749&lt;=0,L1749/耗电量关键数据!$B$6/1000,L1749/耗电量关键数据!$B$5/1000))</f>
        <v>2.9524674104000002</v>
      </c>
      <c r="N1749" s="5">
        <f>电气设备逐时使用率计算!H1725</f>
        <v>1.1688450000000001</v>
      </c>
      <c r="O1749" s="5">
        <f>灯光逐时使用率计算!H1725</f>
        <v>0.37403039999999999</v>
      </c>
      <c r="P1749" s="19">
        <f t="shared" si="245"/>
        <v>4.4953428103999995</v>
      </c>
      <c r="Q1749" s="19">
        <f t="shared" si="249"/>
        <v>4.4953428103999995</v>
      </c>
      <c r="R1749" s="20">
        <f t="shared" si="246"/>
        <v>-4.4953428103999995</v>
      </c>
      <c r="S1749" s="20">
        <f t="shared" si="250"/>
        <v>4.4953428103999995</v>
      </c>
      <c r="T1749" s="20">
        <f>IF((T1748+R1749)&lt;0,0,IF((T1748+R1749)&gt;结论【关键目标】!C$28,结论【关键目标】!C$28,T1748+R1749))</f>
        <v>6.7512831895999996</v>
      </c>
      <c r="U1749" s="19">
        <f>IF((T1748+R1749)&lt;结论【关键目标】!$C$28,0,(发电量计算【计算逻辑页】!R1749+发电量计算【计算逻辑页】!T1748-结论【关键目标】!$C$28))</f>
        <v>0</v>
      </c>
      <c r="V1749" s="5">
        <f t="shared" si="247"/>
        <v>0</v>
      </c>
      <c r="W1749" s="5">
        <f t="shared" si="248"/>
        <v>0</v>
      </c>
      <c r="X1749" s="5">
        <f t="shared" si="251"/>
        <v>3.941516576158719</v>
      </c>
    </row>
    <row r="1750" spans="1:24" x14ac:dyDescent="0.15">
      <c r="A1750" s="7">
        <v>1749</v>
      </c>
      <c r="B1750" s="7">
        <v>3</v>
      </c>
      <c r="C1750" s="7">
        <v>14</v>
      </c>
      <c r="D1750" s="7">
        <v>21</v>
      </c>
      <c r="E1750" s="7">
        <v>73</v>
      </c>
      <c r="F1750" s="7">
        <v>7.8</v>
      </c>
      <c r="G1750" s="7">
        <v>0</v>
      </c>
      <c r="H1750" s="7">
        <f t="shared" si="243"/>
        <v>2</v>
      </c>
      <c r="I1750" s="16">
        <f t="shared" si="244"/>
        <v>44999</v>
      </c>
      <c r="J1750" s="17">
        <v>1.2267999999999999</v>
      </c>
      <c r="K1750" s="18">
        <f>G1750*结论【关键目标】!C$27*0.7735*0.001</f>
        <v>0</v>
      </c>
      <c r="L1750" s="5">
        <v>-10973.676960000001</v>
      </c>
      <c r="M1750" s="5">
        <f>ABS(IF(L1750&lt;=0,L1750/耗电量关键数据!$B$6/1000,L1750/耗电量关键数据!$B$5/1000))</f>
        <v>4.3894707840000002</v>
      </c>
      <c r="N1750" s="5">
        <f>电气设备逐时使用率计算!H1726</f>
        <v>1.1688450000000001</v>
      </c>
      <c r="O1750" s="5">
        <f>灯光逐时使用率计算!H1726</f>
        <v>0.37403039999999999</v>
      </c>
      <c r="P1750" s="19">
        <f t="shared" si="245"/>
        <v>5.932346184</v>
      </c>
      <c r="Q1750" s="19">
        <f t="shared" si="249"/>
        <v>5.932346184</v>
      </c>
      <c r="R1750" s="20">
        <f t="shared" si="246"/>
        <v>-5.932346184</v>
      </c>
      <c r="S1750" s="20">
        <f t="shared" si="250"/>
        <v>5.932346184</v>
      </c>
      <c r="T1750" s="20">
        <f>IF((T1749+R1750)&lt;0,0,IF((T1749+R1750)&gt;结论【关键目标】!C$28,结论【关键目标】!C$28,T1749+R1750))</f>
        <v>0.8189370055999996</v>
      </c>
      <c r="U1750" s="19">
        <f>IF((T1749+R1750)&lt;结论【关键目标】!$C$28,0,(发电量计算【计算逻辑页】!R1750+发电量计算【计算逻辑页】!T1749-结论【关键目标】!$C$28))</f>
        <v>0</v>
      </c>
      <c r="V1750" s="5">
        <f t="shared" si="247"/>
        <v>0</v>
      </c>
      <c r="W1750" s="5">
        <f t="shared" si="248"/>
        <v>0</v>
      </c>
      <c r="X1750" s="5">
        <f t="shared" si="251"/>
        <v>0.71804396651007962</v>
      </c>
    </row>
    <row r="1751" spans="1:24" x14ac:dyDescent="0.15">
      <c r="A1751" s="7">
        <v>1750</v>
      </c>
      <c r="B1751" s="7">
        <v>3</v>
      </c>
      <c r="C1751" s="7">
        <v>14</v>
      </c>
      <c r="D1751" s="7">
        <v>22</v>
      </c>
      <c r="E1751" s="7">
        <v>73</v>
      </c>
      <c r="F1751" s="7">
        <v>4</v>
      </c>
      <c r="G1751" s="7">
        <v>0</v>
      </c>
      <c r="H1751" s="7">
        <f t="shared" si="243"/>
        <v>2</v>
      </c>
      <c r="I1751" s="16">
        <f t="shared" si="244"/>
        <v>44999</v>
      </c>
      <c r="J1751" s="17">
        <v>0.70809999999999995</v>
      </c>
      <c r="K1751" s="18">
        <f>G1751*结论【关键目标】!C$27*0.7735*0.001</f>
        <v>0</v>
      </c>
      <c r="L1751" s="5">
        <v>-13091.94939</v>
      </c>
      <c r="M1751" s="5">
        <f>ABS(IF(L1751&lt;=0,L1751/耗电量关键数据!$B$6/1000,L1751/耗电量关键数据!$B$5/1000))</f>
        <v>5.2367797559999998</v>
      </c>
      <c r="N1751" s="5">
        <f>电气设备逐时使用率计算!H1727</f>
        <v>1.1688450000000001</v>
      </c>
      <c r="O1751" s="5">
        <f>灯光逐时使用率计算!H1727</f>
        <v>0.37403039999999999</v>
      </c>
      <c r="P1751" s="19">
        <f t="shared" si="245"/>
        <v>6.7796551559999996</v>
      </c>
      <c r="Q1751" s="19">
        <f t="shared" si="249"/>
        <v>0</v>
      </c>
      <c r="R1751" s="20">
        <f t="shared" si="246"/>
        <v>0</v>
      </c>
      <c r="S1751" s="20">
        <f t="shared" si="250"/>
        <v>0</v>
      </c>
      <c r="T1751" s="20">
        <f>IF((T1750+R1751)&lt;0,0,IF((T1750+R1751)&gt;结论【关键目标】!C$28,结论【关键目标】!C$28,T1750+R1751))</f>
        <v>0.8189370055999996</v>
      </c>
      <c r="U1751" s="19">
        <f>IF((T1750+R1751)&lt;结论【关键目标】!$C$28,0,(发电量计算【计算逻辑页】!R1751+发电量计算【计算逻辑页】!T1750-结论【关键目标】!$C$28))</f>
        <v>0</v>
      </c>
      <c r="V1751" s="5">
        <f t="shared" si="247"/>
        <v>0</v>
      </c>
      <c r="W1751" s="5">
        <f t="shared" si="248"/>
        <v>0</v>
      </c>
      <c r="X1751" s="5">
        <f t="shared" si="251"/>
        <v>0</v>
      </c>
    </row>
    <row r="1752" spans="1:24" x14ac:dyDescent="0.15">
      <c r="A1752" s="7">
        <v>1751</v>
      </c>
      <c r="B1752" s="7">
        <v>3</v>
      </c>
      <c r="C1752" s="7">
        <v>14</v>
      </c>
      <c r="D1752" s="7">
        <v>23</v>
      </c>
      <c r="E1752" s="7">
        <v>73</v>
      </c>
      <c r="F1752" s="7">
        <v>4</v>
      </c>
      <c r="G1752" s="7">
        <v>0</v>
      </c>
      <c r="H1752" s="7">
        <f t="shared" si="243"/>
        <v>2</v>
      </c>
      <c r="I1752" s="16">
        <f t="shared" si="244"/>
        <v>44999</v>
      </c>
      <c r="J1752" s="17">
        <v>0.70809999999999995</v>
      </c>
      <c r="K1752" s="18">
        <f>G1752*结论【关键目标】!C$27*0.7735*0.001</f>
        <v>0</v>
      </c>
      <c r="L1752" s="5">
        <v>-14714.70125</v>
      </c>
      <c r="M1752" s="5">
        <f>ABS(IF(L1752&lt;=0,L1752/耗电量关键数据!$B$6/1000,L1752/耗电量关键数据!$B$5/1000))</f>
        <v>5.8858804999999998</v>
      </c>
      <c r="N1752" s="5">
        <f>电气设备逐时使用率计算!H1728</f>
        <v>1.1688450000000001</v>
      </c>
      <c r="O1752" s="5">
        <f>灯光逐时使用率计算!H1728</f>
        <v>0.37403039999999999</v>
      </c>
      <c r="P1752" s="19">
        <f t="shared" si="245"/>
        <v>7.4287558999999996</v>
      </c>
      <c r="Q1752" s="19">
        <f t="shared" si="249"/>
        <v>0</v>
      </c>
      <c r="R1752" s="20">
        <f t="shared" si="246"/>
        <v>0</v>
      </c>
      <c r="S1752" s="20">
        <f t="shared" si="250"/>
        <v>0</v>
      </c>
      <c r="T1752" s="20">
        <f>IF((T1751+R1752)&lt;0,0,IF((T1751+R1752)&gt;结论【关键目标】!C$28,结论【关键目标】!C$28,T1751+R1752))</f>
        <v>0.8189370055999996</v>
      </c>
      <c r="U1752" s="19">
        <f>IF((T1751+R1752)&lt;结论【关键目标】!$C$28,0,(发电量计算【计算逻辑页】!R1752+发电量计算【计算逻辑页】!T1751-结论【关键目标】!$C$28))</f>
        <v>0</v>
      </c>
      <c r="V1752" s="5">
        <f t="shared" si="247"/>
        <v>0</v>
      </c>
      <c r="W1752" s="5">
        <f t="shared" si="248"/>
        <v>0</v>
      </c>
      <c r="X1752" s="5">
        <f t="shared" si="251"/>
        <v>0</v>
      </c>
    </row>
    <row r="1753" spans="1:24" x14ac:dyDescent="0.15">
      <c r="A1753" s="7">
        <v>1752</v>
      </c>
      <c r="B1753" s="7">
        <v>3</v>
      </c>
      <c r="C1753" s="7">
        <v>14</v>
      </c>
      <c r="D1753" s="7">
        <v>24</v>
      </c>
      <c r="E1753" s="7">
        <v>73</v>
      </c>
      <c r="F1753" s="7">
        <v>5.2</v>
      </c>
      <c r="G1753" s="7">
        <v>0</v>
      </c>
      <c r="H1753" s="7">
        <f t="shared" si="243"/>
        <v>2</v>
      </c>
      <c r="I1753" s="16">
        <f t="shared" si="244"/>
        <v>44999</v>
      </c>
      <c r="J1753" s="17">
        <v>0.2407</v>
      </c>
      <c r="K1753" s="18">
        <f>G1753*结论【关键目标】!C$27*0.7735*0.001</f>
        <v>0</v>
      </c>
      <c r="L1753" s="5">
        <v>-16651.466100000001</v>
      </c>
      <c r="M1753" s="5">
        <f>ABS(IF(L1753&lt;=0,L1753/耗电量关键数据!$B$6/1000,L1753/耗电量关键数据!$B$5/1000))</f>
        <v>6.6605864400000012</v>
      </c>
      <c r="N1753" s="5">
        <f>电气设备逐时使用率计算!H1729</f>
        <v>1.1688450000000001</v>
      </c>
      <c r="O1753" s="5">
        <f>灯光逐时使用率计算!H1729</f>
        <v>0.37403039999999999</v>
      </c>
      <c r="P1753" s="19">
        <f t="shared" si="245"/>
        <v>8.203461840000001</v>
      </c>
      <c r="Q1753" s="19">
        <f t="shared" si="249"/>
        <v>0</v>
      </c>
      <c r="R1753" s="20">
        <f t="shared" si="246"/>
        <v>0</v>
      </c>
      <c r="S1753" s="20">
        <f t="shared" si="250"/>
        <v>0</v>
      </c>
      <c r="T1753" s="20">
        <f>IF((T1752+R1753)&lt;0,0,IF((T1752+R1753)&gt;结论【关键目标】!C$28,结论【关键目标】!C$28,T1752+R1753))</f>
        <v>0.8189370055999996</v>
      </c>
      <c r="U1753" s="19">
        <f>IF((T1752+R1753)&lt;结论【关键目标】!$C$28,0,(发电量计算【计算逻辑页】!R1753+发电量计算【计算逻辑页】!T1752-结论【关键目标】!$C$28))</f>
        <v>0</v>
      </c>
      <c r="V1753" s="5">
        <f t="shared" si="247"/>
        <v>0</v>
      </c>
      <c r="W1753" s="5">
        <f t="shared" si="248"/>
        <v>0</v>
      </c>
      <c r="X1753" s="5">
        <f t="shared" si="251"/>
        <v>0</v>
      </c>
    </row>
    <row r="1754" spans="1:24" x14ac:dyDescent="0.15">
      <c r="A1754" s="7">
        <v>1753</v>
      </c>
      <c r="B1754" s="7">
        <v>3</v>
      </c>
      <c r="C1754" s="7">
        <v>15</v>
      </c>
      <c r="D1754" s="7">
        <v>1</v>
      </c>
      <c r="E1754" s="7">
        <v>74</v>
      </c>
      <c r="F1754" s="7">
        <v>4.2</v>
      </c>
      <c r="G1754" s="7">
        <v>0</v>
      </c>
      <c r="H1754" s="7">
        <f t="shared" si="243"/>
        <v>3</v>
      </c>
      <c r="I1754" s="16">
        <f t="shared" si="244"/>
        <v>45000</v>
      </c>
      <c r="J1754" s="17">
        <v>0.2407</v>
      </c>
      <c r="K1754" s="18">
        <f>G1754*结论【关键目标】!C$27*0.7735*0.001</f>
        <v>0</v>
      </c>
      <c r="L1754" s="5">
        <v>-18143.28111</v>
      </c>
      <c r="M1754" s="5">
        <f>ABS(IF(L1754&lt;=0,L1754/耗电量关键数据!$B$6/1000,L1754/耗电量关键数据!$B$5/1000))</f>
        <v>7.2573124440000001</v>
      </c>
      <c r="N1754" s="5">
        <f>电气设备逐时使用率计算!H1730</f>
        <v>1.1688450000000001</v>
      </c>
      <c r="O1754" s="5">
        <f>灯光逐时使用率计算!H1730</f>
        <v>0.37403039999999999</v>
      </c>
      <c r="P1754" s="19">
        <f t="shared" si="245"/>
        <v>8.8001878440000016</v>
      </c>
      <c r="Q1754" s="19">
        <f t="shared" si="249"/>
        <v>0</v>
      </c>
      <c r="R1754" s="20">
        <f t="shared" si="246"/>
        <v>0</v>
      </c>
      <c r="S1754" s="20">
        <f t="shared" si="250"/>
        <v>0</v>
      </c>
      <c r="T1754" s="20">
        <f>IF((T1753+R1754)&lt;0,0,IF((T1753+R1754)&gt;结论【关键目标】!C$28,结论【关键目标】!C$28,T1753+R1754))</f>
        <v>0.8189370055999996</v>
      </c>
      <c r="U1754" s="19">
        <f>IF((T1753+R1754)&lt;结论【关键目标】!$C$28,0,(发电量计算【计算逻辑页】!R1754+发电量计算【计算逻辑页】!T1753-结论【关键目标】!$C$28))</f>
        <v>0</v>
      </c>
      <c r="V1754" s="5">
        <f t="shared" si="247"/>
        <v>0</v>
      </c>
      <c r="W1754" s="5">
        <f t="shared" si="248"/>
        <v>0</v>
      </c>
      <c r="X1754" s="5">
        <f t="shared" si="251"/>
        <v>0</v>
      </c>
    </row>
    <row r="1755" spans="1:24" x14ac:dyDescent="0.15">
      <c r="A1755" s="7">
        <v>1754</v>
      </c>
      <c r="B1755" s="7">
        <v>3</v>
      </c>
      <c r="C1755" s="7">
        <v>15</v>
      </c>
      <c r="D1755" s="7">
        <v>2</v>
      </c>
      <c r="E1755" s="7">
        <v>74</v>
      </c>
      <c r="F1755" s="7">
        <v>3.1</v>
      </c>
      <c r="G1755" s="7">
        <v>0</v>
      </c>
      <c r="H1755" s="7">
        <f t="shared" si="243"/>
        <v>3</v>
      </c>
      <c r="I1755" s="16">
        <f t="shared" si="244"/>
        <v>45000</v>
      </c>
      <c r="J1755" s="17">
        <v>0.2407</v>
      </c>
      <c r="K1755" s="18">
        <f>G1755*结论【关键目标】!C$27*0.7735*0.001</f>
        <v>0</v>
      </c>
      <c r="L1755" s="5">
        <v>-19883.045959999999</v>
      </c>
      <c r="M1755" s="5">
        <f>ABS(IF(L1755&lt;=0,L1755/耗电量关键数据!$B$6/1000,L1755/耗电量关键数据!$B$5/1000))</f>
        <v>7.9532183839999995</v>
      </c>
      <c r="N1755" s="5">
        <f>电气设备逐时使用率计算!H1731</f>
        <v>1.1688450000000001</v>
      </c>
      <c r="O1755" s="5">
        <f>灯光逐时使用率计算!H1731</f>
        <v>0.37403039999999999</v>
      </c>
      <c r="P1755" s="19">
        <f t="shared" si="245"/>
        <v>9.496093784000001</v>
      </c>
      <c r="Q1755" s="19">
        <f t="shared" si="249"/>
        <v>0</v>
      </c>
      <c r="R1755" s="20">
        <f t="shared" si="246"/>
        <v>0</v>
      </c>
      <c r="S1755" s="20">
        <f t="shared" si="250"/>
        <v>0</v>
      </c>
      <c r="T1755" s="20">
        <f>IF((T1754+R1755)&lt;0,0,IF((T1754+R1755)&gt;结论【关键目标】!C$28,结论【关键目标】!C$28,T1754+R1755))</f>
        <v>0.8189370055999996</v>
      </c>
      <c r="U1755" s="19">
        <f>IF((T1754+R1755)&lt;结论【关键目标】!$C$28,0,(发电量计算【计算逻辑页】!R1755+发电量计算【计算逻辑页】!T1754-结论【关键目标】!$C$28))</f>
        <v>0</v>
      </c>
      <c r="V1755" s="5">
        <f t="shared" si="247"/>
        <v>0</v>
      </c>
      <c r="W1755" s="5">
        <f t="shared" si="248"/>
        <v>0</v>
      </c>
      <c r="X1755" s="5">
        <f t="shared" si="251"/>
        <v>0</v>
      </c>
    </row>
    <row r="1756" spans="1:24" x14ac:dyDescent="0.15">
      <c r="A1756" s="7">
        <v>1755</v>
      </c>
      <c r="B1756" s="7">
        <v>3</v>
      </c>
      <c r="C1756" s="7">
        <v>15</v>
      </c>
      <c r="D1756" s="7">
        <v>3</v>
      </c>
      <c r="E1756" s="7">
        <v>74</v>
      </c>
      <c r="F1756" s="7">
        <v>2.1</v>
      </c>
      <c r="G1756" s="7">
        <v>0</v>
      </c>
      <c r="H1756" s="7">
        <f t="shared" si="243"/>
        <v>3</v>
      </c>
      <c r="I1756" s="16">
        <f t="shared" si="244"/>
        <v>45000</v>
      </c>
      <c r="J1756" s="17">
        <v>0.2407</v>
      </c>
      <c r="K1756" s="18">
        <f>G1756*结论【关键目标】!C$27*0.7735*0.001</f>
        <v>0</v>
      </c>
      <c r="L1756" s="5">
        <v>-21534.79796</v>
      </c>
      <c r="M1756" s="5">
        <f>ABS(IF(L1756&lt;=0,L1756/耗电量关键数据!$B$6/1000,L1756/耗电量关键数据!$B$5/1000))</f>
        <v>8.6139191840000002</v>
      </c>
      <c r="N1756" s="5">
        <f>电气设备逐时使用率计算!H1732</f>
        <v>1.1688450000000001</v>
      </c>
      <c r="O1756" s="5">
        <f>灯光逐时使用率计算!H1732</f>
        <v>0.37403039999999999</v>
      </c>
      <c r="P1756" s="19">
        <f t="shared" si="245"/>
        <v>10.156794584000002</v>
      </c>
      <c r="Q1756" s="19">
        <f t="shared" si="249"/>
        <v>0</v>
      </c>
      <c r="R1756" s="20">
        <f t="shared" si="246"/>
        <v>0</v>
      </c>
      <c r="S1756" s="20">
        <f t="shared" si="250"/>
        <v>0</v>
      </c>
      <c r="T1756" s="20">
        <f>IF((T1755+R1756)&lt;0,0,IF((T1755+R1756)&gt;结论【关键目标】!C$28,结论【关键目标】!C$28,T1755+R1756))</f>
        <v>0.8189370055999996</v>
      </c>
      <c r="U1756" s="19">
        <f>IF((T1755+R1756)&lt;结论【关键目标】!$C$28,0,(发电量计算【计算逻辑页】!R1756+发电量计算【计算逻辑页】!T1755-结论【关键目标】!$C$28))</f>
        <v>0</v>
      </c>
      <c r="V1756" s="5">
        <f t="shared" si="247"/>
        <v>0</v>
      </c>
      <c r="W1756" s="5">
        <f t="shared" si="248"/>
        <v>0</v>
      </c>
      <c r="X1756" s="5">
        <f t="shared" si="251"/>
        <v>0</v>
      </c>
    </row>
    <row r="1757" spans="1:24" x14ac:dyDescent="0.15">
      <c r="A1757" s="7">
        <v>1756</v>
      </c>
      <c r="B1757" s="7">
        <v>3</v>
      </c>
      <c r="C1757" s="7">
        <v>15</v>
      </c>
      <c r="D1757" s="7">
        <v>4</v>
      </c>
      <c r="E1757" s="7">
        <v>74</v>
      </c>
      <c r="F1757" s="7">
        <v>0.6</v>
      </c>
      <c r="G1757" s="7">
        <v>0</v>
      </c>
      <c r="H1757" s="7">
        <f t="shared" si="243"/>
        <v>3</v>
      </c>
      <c r="I1757" s="16">
        <f t="shared" si="244"/>
        <v>45000</v>
      </c>
      <c r="J1757" s="17">
        <v>0.2407</v>
      </c>
      <c r="K1757" s="18">
        <f>G1757*结论【关键目标】!C$27*0.7735*0.001</f>
        <v>0</v>
      </c>
      <c r="L1757" s="5">
        <v>-22719.429769999999</v>
      </c>
      <c r="M1757" s="5">
        <f>ABS(IF(L1757&lt;=0,L1757/耗电量关键数据!$B$6/1000,L1757/耗电量关键数据!$B$5/1000))</f>
        <v>9.0877719079999988</v>
      </c>
      <c r="N1757" s="5">
        <f>电气设备逐时使用率计算!H1733</f>
        <v>1.1688450000000001</v>
      </c>
      <c r="O1757" s="5">
        <f>灯光逐时使用率计算!H1733</f>
        <v>0.37403039999999999</v>
      </c>
      <c r="P1757" s="19">
        <f t="shared" si="245"/>
        <v>10.630647307999999</v>
      </c>
      <c r="Q1757" s="19">
        <f t="shared" si="249"/>
        <v>0</v>
      </c>
      <c r="R1757" s="20">
        <f t="shared" si="246"/>
        <v>0</v>
      </c>
      <c r="S1757" s="20">
        <f t="shared" si="250"/>
        <v>0</v>
      </c>
      <c r="T1757" s="20">
        <f>IF((T1756+R1757)&lt;0,0,IF((T1756+R1757)&gt;结论【关键目标】!C$28,结论【关键目标】!C$28,T1756+R1757))</f>
        <v>0.8189370055999996</v>
      </c>
      <c r="U1757" s="19">
        <f>IF((T1756+R1757)&lt;结论【关键目标】!$C$28,0,(发电量计算【计算逻辑页】!R1757+发电量计算【计算逻辑页】!T1756-结论【关键目标】!$C$28))</f>
        <v>0</v>
      </c>
      <c r="V1757" s="5">
        <f t="shared" si="247"/>
        <v>0</v>
      </c>
      <c r="W1757" s="5">
        <f t="shared" si="248"/>
        <v>0</v>
      </c>
      <c r="X1757" s="5">
        <f t="shared" si="251"/>
        <v>0</v>
      </c>
    </row>
    <row r="1758" spans="1:24" x14ac:dyDescent="0.15">
      <c r="A1758" s="7">
        <v>1757</v>
      </c>
      <c r="B1758" s="7">
        <v>3</v>
      </c>
      <c r="C1758" s="7">
        <v>15</v>
      </c>
      <c r="D1758" s="7">
        <v>5</v>
      </c>
      <c r="E1758" s="7">
        <v>74</v>
      </c>
      <c r="F1758" s="7">
        <v>-1</v>
      </c>
      <c r="G1758" s="7">
        <v>0</v>
      </c>
      <c r="H1758" s="7">
        <f t="shared" si="243"/>
        <v>3</v>
      </c>
      <c r="I1758" s="16">
        <f t="shared" si="244"/>
        <v>45000</v>
      </c>
      <c r="J1758" s="17">
        <v>0.2407</v>
      </c>
      <c r="K1758" s="18">
        <f>G1758*结论【关键目标】!C$27*0.7735*0.001</f>
        <v>0</v>
      </c>
      <c r="L1758" s="5">
        <v>-24066.401440000001</v>
      </c>
      <c r="M1758" s="5">
        <f>ABS(IF(L1758&lt;=0,L1758/耗电量关键数据!$B$6/1000,L1758/耗电量关键数据!$B$5/1000))</f>
        <v>9.6265605759999993</v>
      </c>
      <c r="N1758" s="5">
        <f>电气设备逐时使用率计算!H1734</f>
        <v>1.1688450000000001</v>
      </c>
      <c r="O1758" s="5">
        <f>灯光逐时使用率计算!H1734</f>
        <v>0.37403039999999999</v>
      </c>
      <c r="P1758" s="19">
        <f t="shared" si="245"/>
        <v>11.169435976000001</v>
      </c>
      <c r="Q1758" s="19">
        <f t="shared" si="249"/>
        <v>0</v>
      </c>
      <c r="R1758" s="20">
        <f t="shared" si="246"/>
        <v>0</v>
      </c>
      <c r="S1758" s="20">
        <f t="shared" si="250"/>
        <v>0</v>
      </c>
      <c r="T1758" s="20">
        <f>IF((T1757+R1758)&lt;0,0,IF((T1757+R1758)&gt;结论【关键目标】!C$28,结论【关键目标】!C$28,T1757+R1758))</f>
        <v>0.8189370055999996</v>
      </c>
      <c r="U1758" s="19">
        <f>IF((T1757+R1758)&lt;结论【关键目标】!$C$28,0,(发电量计算【计算逻辑页】!R1758+发电量计算【计算逻辑页】!T1757-结论【关键目标】!$C$28))</f>
        <v>0</v>
      </c>
      <c r="V1758" s="5">
        <f t="shared" si="247"/>
        <v>0</v>
      </c>
      <c r="W1758" s="5">
        <f t="shared" si="248"/>
        <v>0</v>
      </c>
      <c r="X1758" s="5">
        <f t="shared" si="251"/>
        <v>0</v>
      </c>
    </row>
    <row r="1759" spans="1:24" x14ac:dyDescent="0.15">
      <c r="A1759" s="7">
        <v>1758</v>
      </c>
      <c r="B1759" s="7">
        <v>3</v>
      </c>
      <c r="C1759" s="7">
        <v>15</v>
      </c>
      <c r="D1759" s="7">
        <v>6</v>
      </c>
      <c r="E1759" s="7">
        <v>74</v>
      </c>
      <c r="F1759" s="7">
        <v>-1.6</v>
      </c>
      <c r="G1759" s="7">
        <v>0</v>
      </c>
      <c r="H1759" s="7">
        <f t="shared" si="243"/>
        <v>3</v>
      </c>
      <c r="I1759" s="16">
        <f t="shared" si="244"/>
        <v>45000</v>
      </c>
      <c r="J1759" s="17">
        <v>0.2407</v>
      </c>
      <c r="K1759" s="18">
        <f>G1759*结论【关键目标】!C$27*0.7735*0.001</f>
        <v>0</v>
      </c>
      <c r="L1759" s="5">
        <v>-21834.317709999999</v>
      </c>
      <c r="M1759" s="5">
        <f>ABS(IF(L1759&lt;=0,L1759/耗电量关键数据!$B$6/1000,L1759/耗电量关键数据!$B$5/1000))</f>
        <v>8.7337270839999999</v>
      </c>
      <c r="N1759" s="5">
        <f>电气设备逐时使用率计算!H1735</f>
        <v>1.1688450000000001</v>
      </c>
      <c r="O1759" s="5">
        <f>灯光逐时使用率计算!H1735</f>
        <v>0.37403039999999999</v>
      </c>
      <c r="P1759" s="19">
        <f t="shared" si="245"/>
        <v>10.276602484</v>
      </c>
      <c r="Q1759" s="19">
        <f t="shared" si="249"/>
        <v>0</v>
      </c>
      <c r="R1759" s="20">
        <f t="shared" si="246"/>
        <v>0</v>
      </c>
      <c r="S1759" s="20">
        <f t="shared" si="250"/>
        <v>0</v>
      </c>
      <c r="T1759" s="20">
        <f>IF((T1758+R1759)&lt;0,0,IF((T1758+R1759)&gt;结论【关键目标】!C$28,结论【关键目标】!C$28,T1758+R1759))</f>
        <v>0.8189370055999996</v>
      </c>
      <c r="U1759" s="19">
        <f>IF((T1758+R1759)&lt;结论【关键目标】!$C$28,0,(发电量计算【计算逻辑页】!R1759+发电量计算【计算逻辑页】!T1758-结论【关键目标】!$C$28))</f>
        <v>0</v>
      </c>
      <c r="V1759" s="5">
        <f t="shared" si="247"/>
        <v>0</v>
      </c>
      <c r="W1759" s="5">
        <f t="shared" si="248"/>
        <v>0</v>
      </c>
      <c r="X1759" s="5">
        <f t="shared" si="251"/>
        <v>0</v>
      </c>
    </row>
    <row r="1760" spans="1:24" x14ac:dyDescent="0.15">
      <c r="A1760" s="7">
        <v>1759</v>
      </c>
      <c r="B1760" s="7">
        <v>3</v>
      </c>
      <c r="C1760" s="7">
        <v>15</v>
      </c>
      <c r="D1760" s="7">
        <v>7</v>
      </c>
      <c r="E1760" s="7">
        <v>74</v>
      </c>
      <c r="F1760" s="7">
        <v>-2.4</v>
      </c>
      <c r="G1760" s="7">
        <v>86.1</v>
      </c>
      <c r="H1760" s="7">
        <f t="shared" si="243"/>
        <v>3</v>
      </c>
      <c r="I1760" s="16">
        <f t="shared" si="244"/>
        <v>45000</v>
      </c>
      <c r="J1760" s="17">
        <v>0.2407</v>
      </c>
      <c r="K1760" s="18">
        <f>G1760*结论【关键目标】!C$27*0.7735*0.001</f>
        <v>7.9918019999999999</v>
      </c>
      <c r="L1760" s="5">
        <v>-14515.46696</v>
      </c>
      <c r="M1760" s="5">
        <f>ABS(IF(L1760&lt;=0,L1760/耗电量关键数据!$B$6/1000,L1760/耗电量关键数据!$B$5/1000))</f>
        <v>5.8061867839999994</v>
      </c>
      <c r="N1760" s="5">
        <f>电气设备逐时使用率计算!H1736</f>
        <v>2.3376900000000003</v>
      </c>
      <c r="O1760" s="5">
        <f>灯光逐时使用率计算!H1736</f>
        <v>1.2467680000000001</v>
      </c>
      <c r="P1760" s="19">
        <f t="shared" si="245"/>
        <v>9.3906447839999991</v>
      </c>
      <c r="Q1760" s="19">
        <f t="shared" si="249"/>
        <v>0</v>
      </c>
      <c r="R1760" s="20">
        <f t="shared" si="246"/>
        <v>7.9918019999999999</v>
      </c>
      <c r="S1760" s="20">
        <f t="shared" si="250"/>
        <v>0</v>
      </c>
      <c r="T1760" s="20">
        <f>IF((T1759+R1760)&lt;0,0,IF((T1759+R1760)&gt;结论【关键目标】!C$28,结论【关键目标】!C$28,T1759+R1760))</f>
        <v>8.8107390055999986</v>
      </c>
      <c r="U1760" s="19">
        <f>IF((T1759+R1760)&lt;结论【关键目标】!$C$28,0,(发电量计算【计算逻辑页】!R1760+发电量计算【计算逻辑页】!T1759-结论【关键目标】!$C$28))</f>
        <v>0</v>
      </c>
      <c r="V1760" s="5">
        <f t="shared" si="247"/>
        <v>0</v>
      </c>
      <c r="W1760" s="5">
        <f t="shared" si="248"/>
        <v>1.9236267413999999</v>
      </c>
      <c r="X1760" s="5">
        <f t="shared" si="251"/>
        <v>0</v>
      </c>
    </row>
    <row r="1761" spans="1:24" x14ac:dyDescent="0.15">
      <c r="A1761" s="7">
        <v>1760</v>
      </c>
      <c r="B1761" s="7">
        <v>3</v>
      </c>
      <c r="C1761" s="7">
        <v>15</v>
      </c>
      <c r="D1761" s="7">
        <v>8</v>
      </c>
      <c r="E1761" s="7">
        <v>74</v>
      </c>
      <c r="F1761" s="7">
        <v>-2</v>
      </c>
      <c r="G1761" s="7">
        <v>222.4</v>
      </c>
      <c r="H1761" s="7">
        <f t="shared" si="243"/>
        <v>3</v>
      </c>
      <c r="I1761" s="16">
        <f t="shared" si="244"/>
        <v>45000</v>
      </c>
      <c r="J1761" s="17">
        <v>0.70809999999999995</v>
      </c>
      <c r="K1761" s="18">
        <f>G1761*结论【关键目标】!C$27*0.7735*0.001</f>
        <v>20.643167999999999</v>
      </c>
      <c r="L1761" s="5">
        <v>-12505.400299999999</v>
      </c>
      <c r="M1761" s="5">
        <f>ABS(IF(L1761&lt;=0,L1761/耗电量关键数据!$B$6/1000,L1761/耗电量关键数据!$B$5/1000))</f>
        <v>5.0021601199999992</v>
      </c>
      <c r="N1761" s="5">
        <f>电气设备逐时使用率计算!H1737</f>
        <v>11.688450000000001</v>
      </c>
      <c r="O1761" s="5">
        <f>灯光逐时使用率计算!H1737</f>
        <v>6.2338399999999998</v>
      </c>
      <c r="P1761" s="19">
        <f t="shared" si="245"/>
        <v>22.924450120000003</v>
      </c>
      <c r="Q1761" s="19">
        <f t="shared" si="249"/>
        <v>0</v>
      </c>
      <c r="R1761" s="20">
        <f t="shared" si="246"/>
        <v>20.643167999999999</v>
      </c>
      <c r="S1761" s="20">
        <f t="shared" si="250"/>
        <v>0</v>
      </c>
      <c r="T1761" s="20">
        <f>IF((T1760+R1761)&lt;0,0,IF((T1760+R1761)&gt;结论【关键目标】!C$28,结论【关键目标】!C$28,T1760+R1761))</f>
        <v>22</v>
      </c>
      <c r="U1761" s="19">
        <f>IF((T1760+R1761)&lt;结论【关键目标】!$C$28,0,(发电量计算【计算逻辑页】!R1761+发电量计算【计算逻辑页】!T1760-结论【关键目标】!$C$28))</f>
        <v>7.4539070055999979</v>
      </c>
      <c r="V1761" s="5">
        <f t="shared" si="247"/>
        <v>2.6088674519599993</v>
      </c>
      <c r="W1761" s="5">
        <f t="shared" si="248"/>
        <v>14.617427260799998</v>
      </c>
      <c r="X1761" s="5">
        <f t="shared" si="251"/>
        <v>0</v>
      </c>
    </row>
    <row r="1762" spans="1:24" x14ac:dyDescent="0.15">
      <c r="A1762" s="7">
        <v>1761</v>
      </c>
      <c r="B1762" s="7">
        <v>3</v>
      </c>
      <c r="C1762" s="7">
        <v>15</v>
      </c>
      <c r="D1762" s="7">
        <v>9</v>
      </c>
      <c r="E1762" s="7">
        <v>74</v>
      </c>
      <c r="F1762" s="7">
        <v>0.4</v>
      </c>
      <c r="G1762" s="7">
        <v>388.6</v>
      </c>
      <c r="H1762" s="7">
        <f t="shared" si="243"/>
        <v>3</v>
      </c>
      <c r="I1762" s="16">
        <f t="shared" si="244"/>
        <v>45000</v>
      </c>
      <c r="J1762" s="17">
        <v>0.70809999999999995</v>
      </c>
      <c r="K1762" s="18">
        <f>G1762*结论【关键目标】!C$27*0.7735*0.001</f>
        <v>36.069851999999997</v>
      </c>
      <c r="L1762" s="5">
        <v>0</v>
      </c>
      <c r="M1762" s="5">
        <f>ABS(IF(L1762&lt;=0,L1762/耗电量关键数据!$B$6/1000,L1762/耗电量关键数据!$B$5/1000))</f>
        <v>0</v>
      </c>
      <c r="N1762" s="5">
        <f>电气设备逐时使用率计算!H1738</f>
        <v>22.208055000000002</v>
      </c>
      <c r="O1762" s="5">
        <f>灯光逐时使用率计算!H1738</f>
        <v>11.844296</v>
      </c>
      <c r="P1762" s="19">
        <f t="shared" si="245"/>
        <v>34.052351000000002</v>
      </c>
      <c r="Q1762" s="19">
        <f t="shared" si="249"/>
        <v>0</v>
      </c>
      <c r="R1762" s="20">
        <f t="shared" si="246"/>
        <v>36.069851999999997</v>
      </c>
      <c r="S1762" s="20">
        <f t="shared" si="250"/>
        <v>0</v>
      </c>
      <c r="T1762" s="20">
        <f>IF((T1761+R1762)&lt;0,0,IF((T1761+R1762)&gt;结论【关键目标】!C$28,结论【关键目标】!C$28,T1761+R1762))</f>
        <v>22</v>
      </c>
      <c r="U1762" s="19">
        <f>IF((T1761+R1762)&lt;结论【关键目标】!$C$28,0,(发电量计算【计算逻辑页】!R1762+发电量计算【计算逻辑页】!T1761-结论【关键目标】!$C$28))</f>
        <v>36.069851999999997</v>
      </c>
      <c r="V1762" s="5">
        <f t="shared" si="247"/>
        <v>12.624448199999998</v>
      </c>
      <c r="W1762" s="5">
        <f t="shared" si="248"/>
        <v>24.1124697431</v>
      </c>
      <c r="X1762" s="5">
        <f t="shared" si="251"/>
        <v>0</v>
      </c>
    </row>
    <row r="1763" spans="1:24" x14ac:dyDescent="0.15">
      <c r="A1763" s="7">
        <v>1762</v>
      </c>
      <c r="B1763" s="7">
        <v>3</v>
      </c>
      <c r="C1763" s="7">
        <v>15</v>
      </c>
      <c r="D1763" s="7">
        <v>10</v>
      </c>
      <c r="E1763" s="7">
        <v>74</v>
      </c>
      <c r="F1763" s="7">
        <v>3</v>
      </c>
      <c r="G1763" s="7">
        <v>576.5</v>
      </c>
      <c r="H1763" s="7">
        <f t="shared" si="243"/>
        <v>3</v>
      </c>
      <c r="I1763" s="16">
        <f t="shared" si="244"/>
        <v>45000</v>
      </c>
      <c r="J1763" s="17">
        <v>0.70809999999999995</v>
      </c>
      <c r="K1763" s="18">
        <f>G1763*结论【关键目标】!C$27*0.7735*0.001</f>
        <v>53.510729999999995</v>
      </c>
      <c r="L1763" s="5">
        <v>0</v>
      </c>
      <c r="M1763" s="5">
        <f>ABS(IF(L1763&lt;=0,L1763/耗电量关键数据!$B$6/1000,L1763/耗电量关键数据!$B$5/1000))</f>
        <v>0</v>
      </c>
      <c r="N1763" s="5">
        <f>电气设备逐时使用率计算!H1739</f>
        <v>22.208055000000002</v>
      </c>
      <c r="O1763" s="5">
        <f>灯光逐时使用率计算!H1739</f>
        <v>11.844296</v>
      </c>
      <c r="P1763" s="19">
        <f t="shared" si="245"/>
        <v>34.052351000000002</v>
      </c>
      <c r="Q1763" s="19">
        <f t="shared" si="249"/>
        <v>0</v>
      </c>
      <c r="R1763" s="20">
        <f t="shared" si="246"/>
        <v>53.510729999999995</v>
      </c>
      <c r="S1763" s="20">
        <f t="shared" si="250"/>
        <v>0</v>
      </c>
      <c r="T1763" s="20">
        <f>IF((T1762+R1763)&lt;0,0,IF((T1762+R1763)&gt;结论【关键目标】!C$28,结论【关键目标】!C$28,T1762+R1763))</f>
        <v>22</v>
      </c>
      <c r="U1763" s="19">
        <f>IF((T1762+R1763)&lt;结论【关键目标】!$C$28,0,(发电量计算【计算逻辑页】!R1763+发电量计算【计算逻辑页】!T1762-结论【关键目标】!$C$28))</f>
        <v>53.510729999999995</v>
      </c>
      <c r="V1763" s="5">
        <f t="shared" si="247"/>
        <v>18.728755499999998</v>
      </c>
      <c r="W1763" s="5">
        <f t="shared" si="248"/>
        <v>24.1124697431</v>
      </c>
      <c r="X1763" s="5">
        <f t="shared" si="251"/>
        <v>0</v>
      </c>
    </row>
    <row r="1764" spans="1:24" x14ac:dyDescent="0.15">
      <c r="A1764" s="7">
        <v>1763</v>
      </c>
      <c r="B1764" s="7">
        <v>3</v>
      </c>
      <c r="C1764" s="7">
        <v>15</v>
      </c>
      <c r="D1764" s="7">
        <v>11</v>
      </c>
      <c r="E1764" s="7">
        <v>74</v>
      </c>
      <c r="F1764" s="7">
        <v>5</v>
      </c>
      <c r="G1764" s="7">
        <v>681.1</v>
      </c>
      <c r="H1764" s="7">
        <f t="shared" si="243"/>
        <v>3</v>
      </c>
      <c r="I1764" s="16">
        <f t="shared" si="244"/>
        <v>45000</v>
      </c>
      <c r="J1764" s="17">
        <v>1.2267999999999999</v>
      </c>
      <c r="K1764" s="18">
        <f>G1764*结论【关键目标】!C$27*0.7735*0.001</f>
        <v>63.219701999999998</v>
      </c>
      <c r="L1764" s="5">
        <v>0</v>
      </c>
      <c r="M1764" s="5">
        <f>ABS(IF(L1764&lt;=0,L1764/耗电量关键数据!$B$6/1000,L1764/耗电量关键数据!$B$5/1000))</f>
        <v>0</v>
      </c>
      <c r="N1764" s="5">
        <f>电气设备逐时使用率计算!H1740</f>
        <v>22.208055000000002</v>
      </c>
      <c r="O1764" s="5">
        <f>灯光逐时使用率计算!H1740</f>
        <v>11.844296</v>
      </c>
      <c r="P1764" s="19">
        <f t="shared" si="245"/>
        <v>34.052351000000002</v>
      </c>
      <c r="Q1764" s="19">
        <f t="shared" si="249"/>
        <v>34.052351000000002</v>
      </c>
      <c r="R1764" s="20">
        <f t="shared" si="246"/>
        <v>29.167350999999996</v>
      </c>
      <c r="S1764" s="20">
        <f t="shared" si="250"/>
        <v>0</v>
      </c>
      <c r="T1764" s="20">
        <f>IF((T1763+R1764)&lt;0,0,IF((T1763+R1764)&gt;结论【关键目标】!C$28,结论【关键目标】!C$28,T1763+R1764))</f>
        <v>22</v>
      </c>
      <c r="U1764" s="19">
        <f>IF((T1763+R1764)&lt;结论【关键目标】!$C$28,0,(发电量计算【计算逻辑页】!R1764+发电量计算【计算逻辑页】!T1763-结论【关键目标】!$C$28))</f>
        <v>29.167350999999996</v>
      </c>
      <c r="V1764" s="5">
        <f t="shared" si="247"/>
        <v>10.208572849999998</v>
      </c>
      <c r="W1764" s="5">
        <f t="shared" si="248"/>
        <v>41.775424206799997</v>
      </c>
      <c r="X1764" s="5">
        <f t="shared" si="251"/>
        <v>0</v>
      </c>
    </row>
    <row r="1765" spans="1:24" x14ac:dyDescent="0.15">
      <c r="A1765" s="7">
        <v>1764</v>
      </c>
      <c r="B1765" s="7">
        <v>3</v>
      </c>
      <c r="C1765" s="7">
        <v>15</v>
      </c>
      <c r="D1765" s="7">
        <v>12</v>
      </c>
      <c r="E1765" s="7">
        <v>74</v>
      </c>
      <c r="F1765" s="7">
        <v>8.3000000000000007</v>
      </c>
      <c r="G1765" s="7">
        <v>771.6</v>
      </c>
      <c r="H1765" s="7">
        <f t="shared" si="243"/>
        <v>3</v>
      </c>
      <c r="I1765" s="16">
        <f t="shared" si="244"/>
        <v>45000</v>
      </c>
      <c r="J1765" s="17">
        <v>1.2267999999999999</v>
      </c>
      <c r="K1765" s="18">
        <f>G1765*结论【关键目标】!C$27*0.7735*0.001</f>
        <v>71.619911999999999</v>
      </c>
      <c r="L1765" s="5">
        <v>0</v>
      </c>
      <c r="M1765" s="5">
        <f>ABS(IF(L1765&lt;=0,L1765/耗电量关键数据!$B$6/1000,L1765/耗电量关键数据!$B$5/1000))</f>
        <v>0</v>
      </c>
      <c r="N1765" s="5">
        <f>电气设备逐时使用率计算!H1741</f>
        <v>11.688450000000001</v>
      </c>
      <c r="O1765" s="5">
        <f>灯光逐时使用率计算!H1741</f>
        <v>9.9741440000000008</v>
      </c>
      <c r="P1765" s="19">
        <f t="shared" si="245"/>
        <v>21.662594000000002</v>
      </c>
      <c r="Q1765" s="19">
        <f t="shared" si="249"/>
        <v>21.662594000000002</v>
      </c>
      <c r="R1765" s="20">
        <f t="shared" si="246"/>
        <v>49.957318000000001</v>
      </c>
      <c r="S1765" s="20">
        <f t="shared" si="250"/>
        <v>0</v>
      </c>
      <c r="T1765" s="20">
        <f>IF((T1764+R1765)&lt;0,0,IF((T1764+R1765)&gt;结论【关键目标】!C$28,结论【关键目标】!C$28,T1764+R1765))</f>
        <v>22</v>
      </c>
      <c r="U1765" s="19">
        <f>IF((T1764+R1765)&lt;结论【关键目标】!$C$28,0,(发电量计算【计算逻辑页】!R1765+发电量计算【计算逻辑页】!T1764-结论【关键目标】!$C$28))</f>
        <v>49.957318000000001</v>
      </c>
      <c r="V1765" s="5">
        <f t="shared" si="247"/>
        <v>17.485061299999998</v>
      </c>
      <c r="W1765" s="5">
        <f t="shared" si="248"/>
        <v>26.5756703192</v>
      </c>
      <c r="X1765" s="5">
        <f t="shared" si="251"/>
        <v>0</v>
      </c>
    </row>
    <row r="1766" spans="1:24" x14ac:dyDescent="0.15">
      <c r="A1766" s="7">
        <v>1765</v>
      </c>
      <c r="B1766" s="7">
        <v>3</v>
      </c>
      <c r="C1766" s="7">
        <v>15</v>
      </c>
      <c r="D1766" s="7">
        <v>13</v>
      </c>
      <c r="E1766" s="7">
        <v>74</v>
      </c>
      <c r="F1766" s="7">
        <v>9</v>
      </c>
      <c r="G1766" s="7">
        <v>670.8</v>
      </c>
      <c r="H1766" s="7">
        <f t="shared" si="243"/>
        <v>3</v>
      </c>
      <c r="I1766" s="16">
        <f t="shared" si="244"/>
        <v>45000</v>
      </c>
      <c r="J1766" s="17">
        <v>1.2267999999999999</v>
      </c>
      <c r="K1766" s="18">
        <f>G1766*结论【关键目标】!C$27*0.7735*0.001</f>
        <v>62.263655999999997</v>
      </c>
      <c r="L1766" s="5">
        <v>0</v>
      </c>
      <c r="M1766" s="5">
        <f>ABS(IF(L1766&lt;=0,L1766/耗电量关键数据!$B$6/1000,L1766/耗电量关键数据!$B$5/1000))</f>
        <v>0</v>
      </c>
      <c r="N1766" s="5">
        <f>电气设备逐时使用率计算!H1742</f>
        <v>11.688450000000001</v>
      </c>
      <c r="O1766" s="5">
        <f>灯光逐时使用率计算!H1742</f>
        <v>9.9741440000000008</v>
      </c>
      <c r="P1766" s="19">
        <f t="shared" si="245"/>
        <v>21.662594000000002</v>
      </c>
      <c r="Q1766" s="19">
        <f t="shared" si="249"/>
        <v>21.662594000000002</v>
      </c>
      <c r="R1766" s="20">
        <f t="shared" si="246"/>
        <v>40.601061999999999</v>
      </c>
      <c r="S1766" s="20">
        <f t="shared" si="250"/>
        <v>0</v>
      </c>
      <c r="T1766" s="20">
        <f>IF((T1765+R1766)&lt;0,0,IF((T1765+R1766)&gt;结论【关键目标】!C$28,结论【关键目标】!C$28,T1765+R1766))</f>
        <v>22</v>
      </c>
      <c r="U1766" s="19">
        <f>IF((T1765+R1766)&lt;结论【关键目标】!$C$28,0,(发电量计算【计算逻辑页】!R1766+发电量计算【计算逻辑页】!T1765-结论【关键目标】!$C$28))</f>
        <v>40.601061999999999</v>
      </c>
      <c r="V1766" s="5">
        <f t="shared" si="247"/>
        <v>14.210371699999998</v>
      </c>
      <c r="W1766" s="5">
        <f t="shared" si="248"/>
        <v>26.5756703192</v>
      </c>
      <c r="X1766" s="5">
        <f t="shared" si="251"/>
        <v>0</v>
      </c>
    </row>
    <row r="1767" spans="1:24" x14ac:dyDescent="0.15">
      <c r="A1767" s="7">
        <v>1766</v>
      </c>
      <c r="B1767" s="7">
        <v>3</v>
      </c>
      <c r="C1767" s="7">
        <v>15</v>
      </c>
      <c r="D1767" s="7">
        <v>14</v>
      </c>
      <c r="E1767" s="7">
        <v>74</v>
      </c>
      <c r="F1767" s="7">
        <v>11</v>
      </c>
      <c r="G1767" s="7">
        <v>591.20000000000005</v>
      </c>
      <c r="H1767" s="7">
        <f t="shared" si="243"/>
        <v>3</v>
      </c>
      <c r="I1767" s="16">
        <f t="shared" si="244"/>
        <v>45000</v>
      </c>
      <c r="J1767" s="17">
        <v>1.2267999999999999</v>
      </c>
      <c r="K1767" s="18">
        <f>G1767*结论【关键目标】!C$27*0.7735*0.001</f>
        <v>54.875184000000004</v>
      </c>
      <c r="L1767" s="5">
        <v>0</v>
      </c>
      <c r="M1767" s="5">
        <f>ABS(IF(L1767&lt;=0,L1767/耗电量关键数据!$B$6/1000,L1767/耗电量关键数据!$B$5/1000))</f>
        <v>0</v>
      </c>
      <c r="N1767" s="5">
        <f>电气设备逐时使用率计算!H1743</f>
        <v>22.208055000000002</v>
      </c>
      <c r="O1767" s="5">
        <f>灯光逐时使用率计算!H1743</f>
        <v>11.844296</v>
      </c>
      <c r="P1767" s="19">
        <f t="shared" si="245"/>
        <v>34.052351000000002</v>
      </c>
      <c r="Q1767" s="19">
        <f t="shared" si="249"/>
        <v>34.052351000000002</v>
      </c>
      <c r="R1767" s="20">
        <f t="shared" si="246"/>
        <v>20.822833000000003</v>
      </c>
      <c r="S1767" s="20">
        <f t="shared" si="250"/>
        <v>0</v>
      </c>
      <c r="T1767" s="20">
        <f>IF((T1766+R1767)&lt;0,0,IF((T1766+R1767)&gt;结论【关键目标】!C$28,结论【关键目标】!C$28,T1766+R1767))</f>
        <v>22</v>
      </c>
      <c r="U1767" s="19">
        <f>IF((T1766+R1767)&lt;结论【关键目标】!$C$28,0,(发电量计算【计算逻辑页】!R1767+发电量计算【计算逻辑页】!T1766-结论【关键目标】!$C$28))</f>
        <v>20.822833000000003</v>
      </c>
      <c r="V1767" s="5">
        <f t="shared" si="247"/>
        <v>7.2879915500000001</v>
      </c>
      <c r="W1767" s="5">
        <f t="shared" si="248"/>
        <v>41.775424206799997</v>
      </c>
      <c r="X1767" s="5">
        <f t="shared" si="251"/>
        <v>0</v>
      </c>
    </row>
    <row r="1768" spans="1:24" x14ac:dyDescent="0.15">
      <c r="A1768" s="7">
        <v>1767</v>
      </c>
      <c r="B1768" s="7">
        <v>3</v>
      </c>
      <c r="C1768" s="7">
        <v>15</v>
      </c>
      <c r="D1768" s="7">
        <v>15</v>
      </c>
      <c r="E1768" s="7">
        <v>74</v>
      </c>
      <c r="F1768" s="7">
        <v>11.4</v>
      </c>
      <c r="G1768" s="7">
        <v>429.3</v>
      </c>
      <c r="H1768" s="7">
        <f t="shared" si="243"/>
        <v>3</v>
      </c>
      <c r="I1768" s="16">
        <f t="shared" si="244"/>
        <v>45000</v>
      </c>
      <c r="J1768" s="17">
        <v>1.2267999999999999</v>
      </c>
      <c r="K1768" s="18">
        <f>G1768*结论【关键目标】!C$27*0.7735*0.001</f>
        <v>39.847625999999998</v>
      </c>
      <c r="L1768" s="5">
        <v>0</v>
      </c>
      <c r="M1768" s="5">
        <f>ABS(IF(L1768&lt;=0,L1768/耗电量关键数据!$B$6/1000,L1768/耗电量关键数据!$B$5/1000))</f>
        <v>0</v>
      </c>
      <c r="N1768" s="5">
        <f>电气设备逐时使用率计算!H1744</f>
        <v>22.208055000000002</v>
      </c>
      <c r="O1768" s="5">
        <f>灯光逐时使用率计算!H1744</f>
        <v>11.844296</v>
      </c>
      <c r="P1768" s="19">
        <f t="shared" si="245"/>
        <v>34.052351000000002</v>
      </c>
      <c r="Q1768" s="19">
        <f t="shared" si="249"/>
        <v>34.052351000000002</v>
      </c>
      <c r="R1768" s="20">
        <f t="shared" si="246"/>
        <v>5.7952749999999966</v>
      </c>
      <c r="S1768" s="20">
        <f t="shared" si="250"/>
        <v>0</v>
      </c>
      <c r="T1768" s="20">
        <f>IF((T1767+R1768)&lt;0,0,IF((T1767+R1768)&gt;结论【关键目标】!C$28,结论【关键目标】!C$28,T1767+R1768))</f>
        <v>22</v>
      </c>
      <c r="U1768" s="19">
        <f>IF((T1767+R1768)&lt;结论【关键目标】!$C$28,0,(发电量计算【计算逻辑页】!R1768+发电量计算【计算逻辑页】!T1767-结论【关键目标】!$C$28))</f>
        <v>5.7952749999999966</v>
      </c>
      <c r="V1768" s="5">
        <f t="shared" si="247"/>
        <v>2.0283462499999989</v>
      </c>
      <c r="W1768" s="5">
        <f t="shared" si="248"/>
        <v>41.775424206799997</v>
      </c>
      <c r="X1768" s="5">
        <f t="shared" si="251"/>
        <v>0</v>
      </c>
    </row>
    <row r="1769" spans="1:24" x14ac:dyDescent="0.15">
      <c r="A1769" s="7">
        <v>1768</v>
      </c>
      <c r="B1769" s="7">
        <v>3</v>
      </c>
      <c r="C1769" s="7">
        <v>15</v>
      </c>
      <c r="D1769" s="7">
        <v>16</v>
      </c>
      <c r="E1769" s="7">
        <v>74</v>
      </c>
      <c r="F1769" s="7">
        <v>12</v>
      </c>
      <c r="G1769" s="7">
        <v>263</v>
      </c>
      <c r="H1769" s="7">
        <f t="shared" si="243"/>
        <v>3</v>
      </c>
      <c r="I1769" s="16">
        <f t="shared" si="244"/>
        <v>45000</v>
      </c>
      <c r="J1769" s="17">
        <v>0.70809999999999995</v>
      </c>
      <c r="K1769" s="18">
        <f>G1769*结论【关键目标】!C$27*0.7735*0.001</f>
        <v>24.411660000000001</v>
      </c>
      <c r="L1769" s="5">
        <v>0</v>
      </c>
      <c r="M1769" s="5">
        <f>ABS(IF(L1769&lt;=0,L1769/耗电量关键数据!$B$6/1000,L1769/耗电量关键数据!$B$5/1000))</f>
        <v>0</v>
      </c>
      <c r="N1769" s="5">
        <f>电气设备逐时使用率计算!H1745</f>
        <v>22.208055000000002</v>
      </c>
      <c r="O1769" s="5">
        <f>灯光逐时使用率计算!H1745</f>
        <v>11.844296</v>
      </c>
      <c r="P1769" s="19">
        <f t="shared" si="245"/>
        <v>34.052351000000002</v>
      </c>
      <c r="Q1769" s="19">
        <f t="shared" si="249"/>
        <v>0</v>
      </c>
      <c r="R1769" s="20">
        <f t="shared" si="246"/>
        <v>24.411660000000001</v>
      </c>
      <c r="S1769" s="20">
        <f t="shared" si="250"/>
        <v>0</v>
      </c>
      <c r="T1769" s="20">
        <f>IF((T1768+R1769)&lt;0,0,IF((T1768+R1769)&gt;结论【关键目标】!C$28,结论【关键目标】!C$28,T1768+R1769))</f>
        <v>22</v>
      </c>
      <c r="U1769" s="19">
        <f>IF((T1768+R1769)&lt;结论【关键目标】!$C$28,0,(发电量计算【计算逻辑页】!R1769+发电量计算【计算逻辑页】!T1768-结论【关键目标】!$C$28))</f>
        <v>24.411659999999998</v>
      </c>
      <c r="V1769" s="5">
        <f t="shared" si="247"/>
        <v>8.5440809999999985</v>
      </c>
      <c r="W1769" s="5">
        <f t="shared" si="248"/>
        <v>17.285896445999999</v>
      </c>
      <c r="X1769" s="5">
        <f t="shared" si="251"/>
        <v>0</v>
      </c>
    </row>
    <row r="1770" spans="1:24" x14ac:dyDescent="0.15">
      <c r="A1770" s="7">
        <v>1769</v>
      </c>
      <c r="B1770" s="7">
        <v>3</v>
      </c>
      <c r="C1770" s="7">
        <v>15</v>
      </c>
      <c r="D1770" s="7">
        <v>17</v>
      </c>
      <c r="E1770" s="7">
        <v>74</v>
      </c>
      <c r="F1770" s="7">
        <v>12</v>
      </c>
      <c r="G1770" s="7">
        <v>73.3</v>
      </c>
      <c r="H1770" s="7">
        <f t="shared" si="243"/>
        <v>3</v>
      </c>
      <c r="I1770" s="16">
        <f t="shared" si="244"/>
        <v>45000</v>
      </c>
      <c r="J1770" s="17">
        <v>0.70809999999999995</v>
      </c>
      <c r="K1770" s="18">
        <f>G1770*结论【关键目标】!C$27*0.7735*0.001</f>
        <v>6.803706</v>
      </c>
      <c r="L1770" s="5">
        <v>0</v>
      </c>
      <c r="M1770" s="5">
        <f>ABS(IF(L1770&lt;=0,L1770/耗电量关键数据!$B$6/1000,L1770/耗电量关键数据!$B$5/1000))</f>
        <v>0</v>
      </c>
      <c r="N1770" s="5">
        <f>电气设备逐时使用率计算!H1746</f>
        <v>22.208055000000002</v>
      </c>
      <c r="O1770" s="5">
        <f>灯光逐时使用率计算!H1746</f>
        <v>11.844296</v>
      </c>
      <c r="P1770" s="19">
        <f t="shared" si="245"/>
        <v>34.052351000000002</v>
      </c>
      <c r="Q1770" s="19">
        <f t="shared" si="249"/>
        <v>0</v>
      </c>
      <c r="R1770" s="20">
        <f t="shared" si="246"/>
        <v>6.803706</v>
      </c>
      <c r="S1770" s="20">
        <f t="shared" si="250"/>
        <v>0</v>
      </c>
      <c r="T1770" s="20">
        <f>IF((T1769+R1770)&lt;0,0,IF((T1769+R1770)&gt;结论【关键目标】!C$28,结论【关键目标】!C$28,T1769+R1770))</f>
        <v>22</v>
      </c>
      <c r="U1770" s="19">
        <f>IF((T1769+R1770)&lt;结论【关键目标】!$C$28,0,(发电量计算【计算逻辑页】!R1770+发电量计算【计算逻辑页】!T1769-结论【关键目标】!$C$28))</f>
        <v>6.8037059999999983</v>
      </c>
      <c r="V1770" s="5">
        <f t="shared" si="247"/>
        <v>2.3812970999999994</v>
      </c>
      <c r="W1770" s="5">
        <f t="shared" si="248"/>
        <v>4.8177042185999994</v>
      </c>
      <c r="X1770" s="5">
        <f t="shared" si="251"/>
        <v>0</v>
      </c>
    </row>
    <row r="1771" spans="1:24" x14ac:dyDescent="0.15">
      <c r="A1771" s="7">
        <v>1770</v>
      </c>
      <c r="B1771" s="7">
        <v>3</v>
      </c>
      <c r="C1771" s="7">
        <v>15</v>
      </c>
      <c r="D1771" s="7">
        <v>18</v>
      </c>
      <c r="E1771" s="7">
        <v>74</v>
      </c>
      <c r="F1771" s="7">
        <v>11.8</v>
      </c>
      <c r="G1771" s="7">
        <v>0</v>
      </c>
      <c r="H1771" s="7">
        <f t="shared" si="243"/>
        <v>3</v>
      </c>
      <c r="I1771" s="16">
        <f t="shared" si="244"/>
        <v>45000</v>
      </c>
      <c r="J1771" s="17">
        <v>0.70809999999999995</v>
      </c>
      <c r="K1771" s="18">
        <f>G1771*结论【关键目标】!C$27*0.7735*0.001</f>
        <v>0</v>
      </c>
      <c r="L1771" s="5">
        <v>-2293.9201520000001</v>
      </c>
      <c r="M1771" s="5">
        <f>ABS(IF(L1771&lt;=0,L1771/耗电量关键数据!$B$6/1000,L1771/耗电量关键数据!$B$5/1000))</f>
        <v>0.91756806079999997</v>
      </c>
      <c r="N1771" s="5">
        <f>电气设备逐时使用率计算!H1747</f>
        <v>7.0130699999999999</v>
      </c>
      <c r="O1771" s="5">
        <f>灯光逐时使用率计算!H1747</f>
        <v>3.7403040000000001</v>
      </c>
      <c r="P1771" s="19">
        <f t="shared" si="245"/>
        <v>11.6709420608</v>
      </c>
      <c r="Q1771" s="19">
        <f t="shared" si="249"/>
        <v>0</v>
      </c>
      <c r="R1771" s="20">
        <f t="shared" si="246"/>
        <v>0</v>
      </c>
      <c r="S1771" s="20">
        <f t="shared" si="250"/>
        <v>0</v>
      </c>
      <c r="T1771" s="20">
        <f>IF((T1770+R1771)&lt;0,0,IF((T1770+R1771)&gt;结论【关键目标】!C$28,结论【关键目标】!C$28,T1770+R1771))</f>
        <v>22</v>
      </c>
      <c r="U1771" s="19">
        <f>IF((T1770+R1771)&lt;结论【关键目标】!$C$28,0,(发电量计算【计算逻辑页】!R1771+发电量计算【计算逻辑页】!T1770-结论【关键目标】!$C$28))</f>
        <v>0</v>
      </c>
      <c r="V1771" s="5">
        <f t="shared" si="247"/>
        <v>0</v>
      </c>
      <c r="W1771" s="5">
        <f t="shared" si="248"/>
        <v>0</v>
      </c>
      <c r="X1771" s="5">
        <f t="shared" si="251"/>
        <v>0</v>
      </c>
    </row>
    <row r="1772" spans="1:24" x14ac:dyDescent="0.15">
      <c r="A1772" s="7">
        <v>1771</v>
      </c>
      <c r="B1772" s="7">
        <v>3</v>
      </c>
      <c r="C1772" s="7">
        <v>15</v>
      </c>
      <c r="D1772" s="7">
        <v>19</v>
      </c>
      <c r="E1772" s="7">
        <v>74</v>
      </c>
      <c r="F1772" s="7">
        <v>11</v>
      </c>
      <c r="G1772" s="7">
        <v>0</v>
      </c>
      <c r="H1772" s="7">
        <f t="shared" si="243"/>
        <v>3</v>
      </c>
      <c r="I1772" s="16">
        <f t="shared" si="244"/>
        <v>45000</v>
      </c>
      <c r="J1772" s="17">
        <v>1.2267999999999999</v>
      </c>
      <c r="K1772" s="18">
        <f>G1772*结论【关键目标】!C$27*0.7735*0.001</f>
        <v>0</v>
      </c>
      <c r="L1772" s="5">
        <v>0</v>
      </c>
      <c r="M1772" s="5">
        <f>ABS(IF(L1772&lt;=0,L1772/耗电量关键数据!$B$6/1000,L1772/耗电量关键数据!$B$5/1000))</f>
        <v>0</v>
      </c>
      <c r="N1772" s="5">
        <f>电气设备逐时使用率计算!H1748</f>
        <v>7.0130699999999999</v>
      </c>
      <c r="O1772" s="5">
        <f>灯光逐时使用率计算!H1748</f>
        <v>3.7403040000000001</v>
      </c>
      <c r="P1772" s="19">
        <f t="shared" si="245"/>
        <v>10.753374000000001</v>
      </c>
      <c r="Q1772" s="19">
        <f t="shared" si="249"/>
        <v>10.753374000000001</v>
      </c>
      <c r="R1772" s="20">
        <f t="shared" si="246"/>
        <v>-10.753374000000001</v>
      </c>
      <c r="S1772" s="20">
        <f t="shared" si="250"/>
        <v>10.753374000000001</v>
      </c>
      <c r="T1772" s="20">
        <f>IF((T1771+R1772)&lt;0,0,IF((T1771+R1772)&gt;结论【关键目标】!C$28,结论【关键目标】!C$28,T1771+R1772))</f>
        <v>11.246625999999999</v>
      </c>
      <c r="U1772" s="19">
        <f>IF((T1771+R1772)&lt;结论【关键目标】!$C$28,0,(发电量计算【计算逻辑页】!R1772+发电量计算【计算逻辑页】!T1771-结论【关键目标】!$C$28))</f>
        <v>0</v>
      </c>
      <c r="V1772" s="5">
        <f t="shared" si="247"/>
        <v>0</v>
      </c>
      <c r="W1772" s="5">
        <f t="shared" si="248"/>
        <v>0</v>
      </c>
      <c r="X1772" s="5">
        <f t="shared" si="251"/>
        <v>9.428558323199999</v>
      </c>
    </row>
    <row r="1773" spans="1:24" x14ac:dyDescent="0.15">
      <c r="A1773" s="7">
        <v>1772</v>
      </c>
      <c r="B1773" s="7">
        <v>3</v>
      </c>
      <c r="C1773" s="7">
        <v>15</v>
      </c>
      <c r="D1773" s="7">
        <v>20</v>
      </c>
      <c r="E1773" s="7">
        <v>74</v>
      </c>
      <c r="F1773" s="7">
        <v>9</v>
      </c>
      <c r="G1773" s="7">
        <v>0</v>
      </c>
      <c r="H1773" s="7">
        <f t="shared" si="243"/>
        <v>3</v>
      </c>
      <c r="I1773" s="16">
        <f t="shared" si="244"/>
        <v>45000</v>
      </c>
      <c r="J1773" s="17">
        <v>1.2267999999999999</v>
      </c>
      <c r="K1773" s="18">
        <f>G1773*结论【关键目标】!C$27*0.7735*0.001</f>
        <v>0</v>
      </c>
      <c r="L1773" s="5">
        <v>-4502.6480419999998</v>
      </c>
      <c r="M1773" s="5">
        <f>ABS(IF(L1773&lt;=0,L1773/耗电量关键数据!$B$6/1000,L1773/耗电量关键数据!$B$5/1000))</f>
        <v>1.8010592167999999</v>
      </c>
      <c r="N1773" s="5">
        <f>电气设备逐时使用率计算!H1749</f>
        <v>1.1688450000000001</v>
      </c>
      <c r="O1773" s="5">
        <f>灯光逐时使用率计算!H1749</f>
        <v>0.37403039999999999</v>
      </c>
      <c r="P1773" s="19">
        <f t="shared" si="245"/>
        <v>3.3439346167999999</v>
      </c>
      <c r="Q1773" s="19">
        <f t="shared" si="249"/>
        <v>3.3439346167999999</v>
      </c>
      <c r="R1773" s="20">
        <f t="shared" si="246"/>
        <v>-3.3439346167999999</v>
      </c>
      <c r="S1773" s="20">
        <f t="shared" si="250"/>
        <v>3.3439346167999999</v>
      </c>
      <c r="T1773" s="20">
        <f>IF((T1772+R1773)&lt;0,0,IF((T1772+R1773)&gt;结论【关键目标】!C$28,结论【关键目标】!C$28,T1772+R1773))</f>
        <v>7.9026913831999988</v>
      </c>
      <c r="U1773" s="19">
        <f>IF((T1772+R1773)&lt;结论【关键目标】!$C$28,0,(发电量计算【计算逻辑页】!R1773+发电量计算【计算逻辑页】!T1772-结论【关键目标】!$C$28))</f>
        <v>0</v>
      </c>
      <c r="V1773" s="5">
        <f t="shared" si="247"/>
        <v>0</v>
      </c>
      <c r="W1773" s="5">
        <f t="shared" si="248"/>
        <v>0</v>
      </c>
      <c r="X1773" s="5">
        <f t="shared" si="251"/>
        <v>2.9319618720102398</v>
      </c>
    </row>
    <row r="1774" spans="1:24" x14ac:dyDescent="0.15">
      <c r="A1774" s="7">
        <v>1773</v>
      </c>
      <c r="B1774" s="7">
        <v>3</v>
      </c>
      <c r="C1774" s="7">
        <v>15</v>
      </c>
      <c r="D1774" s="7">
        <v>21</v>
      </c>
      <c r="E1774" s="7">
        <v>74</v>
      </c>
      <c r="F1774" s="7">
        <v>10.1</v>
      </c>
      <c r="G1774" s="7">
        <v>0</v>
      </c>
      <c r="H1774" s="7">
        <f t="shared" si="243"/>
        <v>3</v>
      </c>
      <c r="I1774" s="16">
        <f t="shared" si="244"/>
        <v>45000</v>
      </c>
      <c r="J1774" s="17">
        <v>1.2267999999999999</v>
      </c>
      <c r="K1774" s="18">
        <f>G1774*结论【关键目标】!C$27*0.7735*0.001</f>
        <v>0</v>
      </c>
      <c r="L1774" s="5">
        <v>-8095.1564719999997</v>
      </c>
      <c r="M1774" s="5">
        <f>ABS(IF(L1774&lt;=0,L1774/耗电量关键数据!$B$6/1000,L1774/耗电量关键数据!$B$5/1000))</f>
        <v>3.2380625888000001</v>
      </c>
      <c r="N1774" s="5">
        <f>电气设备逐时使用率计算!H1750</f>
        <v>1.1688450000000001</v>
      </c>
      <c r="O1774" s="5">
        <f>灯光逐时使用率计算!H1750</f>
        <v>0.37403039999999999</v>
      </c>
      <c r="P1774" s="19">
        <f t="shared" si="245"/>
        <v>4.7809379887999999</v>
      </c>
      <c r="Q1774" s="19">
        <f t="shared" si="249"/>
        <v>4.7809379887999999</v>
      </c>
      <c r="R1774" s="20">
        <f t="shared" si="246"/>
        <v>-4.7809379887999999</v>
      </c>
      <c r="S1774" s="20">
        <f t="shared" si="250"/>
        <v>4.7809379887999999</v>
      </c>
      <c r="T1774" s="20">
        <f>IF((T1773+R1774)&lt;0,0,IF((T1773+R1774)&gt;结论【关键目标】!C$28,结论【关键目标】!C$28,T1773+R1774))</f>
        <v>3.1217533943999989</v>
      </c>
      <c r="U1774" s="19">
        <f>IF((T1773+R1774)&lt;结论【关键目标】!$C$28,0,(发电量计算【计算逻辑页】!R1774+发电量计算【计算逻辑页】!T1773-结论【关键目标】!$C$28))</f>
        <v>0</v>
      </c>
      <c r="V1774" s="5">
        <f t="shared" si="247"/>
        <v>0</v>
      </c>
      <c r="W1774" s="5">
        <f t="shared" si="248"/>
        <v>0</v>
      </c>
      <c r="X1774" s="5">
        <f t="shared" si="251"/>
        <v>2.7371533762099189</v>
      </c>
    </row>
    <row r="1775" spans="1:24" x14ac:dyDescent="0.15">
      <c r="A1775" s="7">
        <v>1774</v>
      </c>
      <c r="B1775" s="7">
        <v>3</v>
      </c>
      <c r="C1775" s="7">
        <v>15</v>
      </c>
      <c r="D1775" s="7">
        <v>22</v>
      </c>
      <c r="E1775" s="7">
        <v>74</v>
      </c>
      <c r="F1775" s="7">
        <v>8</v>
      </c>
      <c r="G1775" s="7">
        <v>0</v>
      </c>
      <c r="H1775" s="7">
        <f t="shared" si="243"/>
        <v>3</v>
      </c>
      <c r="I1775" s="16">
        <f t="shared" si="244"/>
        <v>45000</v>
      </c>
      <c r="J1775" s="17">
        <v>0.70809999999999995</v>
      </c>
      <c r="K1775" s="18">
        <f>G1775*结论【关键目标】!C$27*0.7735*0.001</f>
        <v>0</v>
      </c>
      <c r="L1775" s="5">
        <v>-10476.707060000001</v>
      </c>
      <c r="M1775" s="5">
        <f>ABS(IF(L1775&lt;=0,L1775/耗电量关键数据!$B$6/1000,L1775/耗电量关键数据!$B$5/1000))</f>
        <v>4.1906828240000005</v>
      </c>
      <c r="N1775" s="5">
        <f>电气设备逐时使用率计算!H1751</f>
        <v>1.1688450000000001</v>
      </c>
      <c r="O1775" s="5">
        <f>灯光逐时使用率计算!H1751</f>
        <v>0.37403039999999999</v>
      </c>
      <c r="P1775" s="19">
        <f t="shared" si="245"/>
        <v>5.7335582240000003</v>
      </c>
      <c r="Q1775" s="19">
        <f t="shared" si="249"/>
        <v>0</v>
      </c>
      <c r="R1775" s="20">
        <f t="shared" si="246"/>
        <v>0</v>
      </c>
      <c r="S1775" s="20">
        <f t="shared" si="250"/>
        <v>0</v>
      </c>
      <c r="T1775" s="20">
        <f>IF((T1774+R1775)&lt;0,0,IF((T1774+R1775)&gt;结论【关键目标】!C$28,结论【关键目标】!C$28,T1774+R1775))</f>
        <v>3.1217533943999989</v>
      </c>
      <c r="U1775" s="19">
        <f>IF((T1774+R1775)&lt;结论【关键目标】!$C$28,0,(发电量计算【计算逻辑页】!R1775+发电量计算【计算逻辑页】!T1774-结论【关键目标】!$C$28))</f>
        <v>0</v>
      </c>
      <c r="V1775" s="5">
        <f t="shared" si="247"/>
        <v>0</v>
      </c>
      <c r="W1775" s="5">
        <f t="shared" si="248"/>
        <v>0</v>
      </c>
      <c r="X1775" s="5">
        <f t="shared" si="251"/>
        <v>0</v>
      </c>
    </row>
    <row r="1776" spans="1:24" x14ac:dyDescent="0.15">
      <c r="A1776" s="7">
        <v>1775</v>
      </c>
      <c r="B1776" s="7">
        <v>3</v>
      </c>
      <c r="C1776" s="7">
        <v>15</v>
      </c>
      <c r="D1776" s="7">
        <v>23</v>
      </c>
      <c r="E1776" s="7">
        <v>74</v>
      </c>
      <c r="F1776" s="7">
        <v>5</v>
      </c>
      <c r="G1776" s="7">
        <v>0</v>
      </c>
      <c r="H1776" s="7">
        <f t="shared" si="243"/>
        <v>3</v>
      </c>
      <c r="I1776" s="16">
        <f t="shared" si="244"/>
        <v>45000</v>
      </c>
      <c r="J1776" s="17">
        <v>0.70809999999999995</v>
      </c>
      <c r="K1776" s="18">
        <f>G1776*结论【关键目标】!C$27*0.7735*0.001</f>
        <v>0</v>
      </c>
      <c r="L1776" s="5">
        <v>-12099.458919999999</v>
      </c>
      <c r="M1776" s="5">
        <f>ABS(IF(L1776&lt;=0,L1776/耗电量关键数据!$B$6/1000,L1776/耗电量关键数据!$B$5/1000))</f>
        <v>4.8397835679999996</v>
      </c>
      <c r="N1776" s="5">
        <f>电气设备逐时使用率计算!H1752</f>
        <v>1.1688450000000001</v>
      </c>
      <c r="O1776" s="5">
        <f>灯光逐时使用率计算!H1752</f>
        <v>0.37403039999999999</v>
      </c>
      <c r="P1776" s="19">
        <f t="shared" si="245"/>
        <v>6.3826589679999994</v>
      </c>
      <c r="Q1776" s="19">
        <f t="shared" si="249"/>
        <v>0</v>
      </c>
      <c r="R1776" s="20">
        <f t="shared" si="246"/>
        <v>0</v>
      </c>
      <c r="S1776" s="20">
        <f t="shared" si="250"/>
        <v>0</v>
      </c>
      <c r="T1776" s="20">
        <f>IF((T1775+R1776)&lt;0,0,IF((T1775+R1776)&gt;结论【关键目标】!C$28,结论【关键目标】!C$28,T1775+R1776))</f>
        <v>3.1217533943999989</v>
      </c>
      <c r="U1776" s="19">
        <f>IF((T1775+R1776)&lt;结论【关键目标】!$C$28,0,(发电量计算【计算逻辑页】!R1776+发电量计算【计算逻辑页】!T1775-结论【关键目标】!$C$28))</f>
        <v>0</v>
      </c>
      <c r="V1776" s="5">
        <f t="shared" si="247"/>
        <v>0</v>
      </c>
      <c r="W1776" s="5">
        <f t="shared" si="248"/>
        <v>0</v>
      </c>
      <c r="X1776" s="5">
        <f t="shared" si="251"/>
        <v>0</v>
      </c>
    </row>
    <row r="1777" spans="1:24" x14ac:dyDescent="0.15">
      <c r="A1777" s="7">
        <v>1776</v>
      </c>
      <c r="B1777" s="7">
        <v>3</v>
      </c>
      <c r="C1777" s="7">
        <v>15</v>
      </c>
      <c r="D1777" s="7">
        <v>24</v>
      </c>
      <c r="E1777" s="7">
        <v>74</v>
      </c>
      <c r="F1777" s="7">
        <v>6.1</v>
      </c>
      <c r="G1777" s="7">
        <v>0</v>
      </c>
      <c r="H1777" s="7">
        <f t="shared" si="243"/>
        <v>3</v>
      </c>
      <c r="I1777" s="16">
        <f t="shared" si="244"/>
        <v>45000</v>
      </c>
      <c r="J1777" s="17">
        <v>0.2407</v>
      </c>
      <c r="K1777" s="18">
        <f>G1777*结论【关键目标】!C$27*0.7735*0.001</f>
        <v>0</v>
      </c>
      <c r="L1777" s="5">
        <v>-14254.16064</v>
      </c>
      <c r="M1777" s="5">
        <f>ABS(IF(L1777&lt;=0,L1777/耗电量关键数据!$B$6/1000,L1777/耗电量关键数据!$B$5/1000))</f>
        <v>5.7016642559999999</v>
      </c>
      <c r="N1777" s="5">
        <f>电气设备逐时使用率计算!H1753</f>
        <v>1.1688450000000001</v>
      </c>
      <c r="O1777" s="5">
        <f>灯光逐时使用率计算!H1753</f>
        <v>0.37403039999999999</v>
      </c>
      <c r="P1777" s="19">
        <f t="shared" si="245"/>
        <v>7.2445396559999997</v>
      </c>
      <c r="Q1777" s="19">
        <f t="shared" si="249"/>
        <v>0</v>
      </c>
      <c r="R1777" s="20">
        <f t="shared" si="246"/>
        <v>0</v>
      </c>
      <c r="S1777" s="20">
        <f t="shared" si="250"/>
        <v>0</v>
      </c>
      <c r="T1777" s="20">
        <f>IF((T1776+R1777)&lt;0,0,IF((T1776+R1777)&gt;结论【关键目标】!C$28,结论【关键目标】!C$28,T1776+R1777))</f>
        <v>3.1217533943999989</v>
      </c>
      <c r="U1777" s="19">
        <f>IF((T1776+R1777)&lt;结论【关键目标】!$C$28,0,(发电量计算【计算逻辑页】!R1777+发电量计算【计算逻辑页】!T1776-结论【关键目标】!$C$28))</f>
        <v>0</v>
      </c>
      <c r="V1777" s="5">
        <f t="shared" si="247"/>
        <v>0</v>
      </c>
      <c r="W1777" s="5">
        <f t="shared" si="248"/>
        <v>0</v>
      </c>
      <c r="X1777" s="5">
        <f t="shared" si="251"/>
        <v>0</v>
      </c>
    </row>
    <row r="1778" spans="1:24" x14ac:dyDescent="0.15">
      <c r="A1778" s="7">
        <v>1777</v>
      </c>
      <c r="B1778" s="7">
        <v>3</v>
      </c>
      <c r="C1778" s="7">
        <v>16</v>
      </c>
      <c r="D1778" s="7">
        <v>1</v>
      </c>
      <c r="E1778" s="7">
        <v>75</v>
      </c>
      <c r="F1778" s="7">
        <v>4</v>
      </c>
      <c r="G1778" s="7">
        <v>0</v>
      </c>
      <c r="H1778" s="7">
        <f t="shared" si="243"/>
        <v>4</v>
      </c>
      <c r="I1778" s="16">
        <f t="shared" si="244"/>
        <v>45001</v>
      </c>
      <c r="J1778" s="17">
        <v>0.2407</v>
      </c>
      <c r="K1778" s="18">
        <f>G1778*结论【关键目标】!C$27*0.7735*0.001</f>
        <v>0</v>
      </c>
      <c r="L1778" s="5">
        <v>0</v>
      </c>
      <c r="M1778" s="5">
        <f>ABS(IF(L1778&lt;=0,L1778/耗电量关键数据!$B$6/1000,L1778/耗电量关键数据!$B$5/1000))</f>
        <v>0</v>
      </c>
      <c r="N1778" s="5">
        <f>电气设备逐时使用率计算!H1754</f>
        <v>1.1688450000000001</v>
      </c>
      <c r="O1778" s="5">
        <f>灯光逐时使用率计算!H1754</f>
        <v>0.37403039999999999</v>
      </c>
      <c r="P1778" s="19">
        <f t="shared" si="245"/>
        <v>1.5428754000000002</v>
      </c>
      <c r="Q1778" s="19">
        <f t="shared" si="249"/>
        <v>0</v>
      </c>
      <c r="R1778" s="20">
        <f t="shared" si="246"/>
        <v>0</v>
      </c>
      <c r="S1778" s="20">
        <f t="shared" si="250"/>
        <v>0</v>
      </c>
      <c r="T1778" s="20">
        <f>IF((T1777+R1778)&lt;0,0,IF((T1777+R1778)&gt;结论【关键目标】!C$28,结论【关键目标】!C$28,T1777+R1778))</f>
        <v>3.1217533943999989</v>
      </c>
      <c r="U1778" s="19">
        <f>IF((T1777+R1778)&lt;结论【关键目标】!$C$28,0,(发电量计算【计算逻辑页】!R1778+发电量计算【计算逻辑页】!T1777-结论【关键目标】!$C$28))</f>
        <v>0</v>
      </c>
      <c r="V1778" s="5">
        <f t="shared" si="247"/>
        <v>0</v>
      </c>
      <c r="W1778" s="5">
        <f t="shared" si="248"/>
        <v>0</v>
      </c>
      <c r="X1778" s="5">
        <f t="shared" si="251"/>
        <v>0</v>
      </c>
    </row>
    <row r="1779" spans="1:24" x14ac:dyDescent="0.15">
      <c r="A1779" s="7">
        <v>1778</v>
      </c>
      <c r="B1779" s="7">
        <v>3</v>
      </c>
      <c r="C1779" s="7">
        <v>16</v>
      </c>
      <c r="D1779" s="7">
        <v>2</v>
      </c>
      <c r="E1779" s="7">
        <v>75</v>
      </c>
      <c r="F1779" s="7">
        <v>3.5</v>
      </c>
      <c r="G1779" s="7">
        <v>0</v>
      </c>
      <c r="H1779" s="7">
        <f t="shared" si="243"/>
        <v>4</v>
      </c>
      <c r="I1779" s="16">
        <f t="shared" si="244"/>
        <v>45001</v>
      </c>
      <c r="J1779" s="17">
        <v>0.2407</v>
      </c>
      <c r="K1779" s="18">
        <f>G1779*结论【关键目标】!C$27*0.7735*0.001</f>
        <v>0</v>
      </c>
      <c r="L1779" s="5">
        <v>0</v>
      </c>
      <c r="M1779" s="5">
        <f>ABS(IF(L1779&lt;=0,L1779/耗电量关键数据!$B$6/1000,L1779/耗电量关键数据!$B$5/1000))</f>
        <v>0</v>
      </c>
      <c r="N1779" s="5">
        <f>电气设备逐时使用率计算!H1755</f>
        <v>1.1688450000000001</v>
      </c>
      <c r="O1779" s="5">
        <f>灯光逐时使用率计算!H1755</f>
        <v>0.37403039999999999</v>
      </c>
      <c r="P1779" s="19">
        <f t="shared" si="245"/>
        <v>1.5428754000000002</v>
      </c>
      <c r="Q1779" s="19">
        <f t="shared" si="249"/>
        <v>0</v>
      </c>
      <c r="R1779" s="20">
        <f t="shared" si="246"/>
        <v>0</v>
      </c>
      <c r="S1779" s="20">
        <f t="shared" si="250"/>
        <v>0</v>
      </c>
      <c r="T1779" s="20">
        <f>IF((T1778+R1779)&lt;0,0,IF((T1778+R1779)&gt;结论【关键目标】!C$28,结论【关键目标】!C$28,T1778+R1779))</f>
        <v>3.1217533943999989</v>
      </c>
      <c r="U1779" s="19">
        <f>IF((T1778+R1779)&lt;结论【关键目标】!$C$28,0,(发电量计算【计算逻辑页】!R1779+发电量计算【计算逻辑页】!T1778-结论【关键目标】!$C$28))</f>
        <v>0</v>
      </c>
      <c r="V1779" s="5">
        <f t="shared" si="247"/>
        <v>0</v>
      </c>
      <c r="W1779" s="5">
        <f t="shared" si="248"/>
        <v>0</v>
      </c>
      <c r="X1779" s="5">
        <f t="shared" si="251"/>
        <v>0</v>
      </c>
    </row>
    <row r="1780" spans="1:24" x14ac:dyDescent="0.15">
      <c r="A1780" s="7">
        <v>1779</v>
      </c>
      <c r="B1780" s="7">
        <v>3</v>
      </c>
      <c r="C1780" s="7">
        <v>16</v>
      </c>
      <c r="D1780" s="7">
        <v>3</v>
      </c>
      <c r="E1780" s="7">
        <v>75</v>
      </c>
      <c r="F1780" s="7">
        <v>2.9</v>
      </c>
      <c r="G1780" s="7">
        <v>0</v>
      </c>
      <c r="H1780" s="7">
        <f t="shared" si="243"/>
        <v>4</v>
      </c>
      <c r="I1780" s="16">
        <f t="shared" si="244"/>
        <v>45001</v>
      </c>
      <c r="J1780" s="17">
        <v>0.2407</v>
      </c>
      <c r="K1780" s="18">
        <f>G1780*结论【关键目标】!C$27*0.7735*0.001</f>
        <v>0</v>
      </c>
      <c r="L1780" s="5">
        <v>0</v>
      </c>
      <c r="M1780" s="5">
        <f>ABS(IF(L1780&lt;=0,L1780/耗电量关键数据!$B$6/1000,L1780/耗电量关键数据!$B$5/1000))</f>
        <v>0</v>
      </c>
      <c r="N1780" s="5">
        <f>电气设备逐时使用率计算!H1756</f>
        <v>1.1688450000000001</v>
      </c>
      <c r="O1780" s="5">
        <f>灯光逐时使用率计算!H1756</f>
        <v>0.37403039999999999</v>
      </c>
      <c r="P1780" s="19">
        <f t="shared" si="245"/>
        <v>1.5428754000000002</v>
      </c>
      <c r="Q1780" s="19">
        <f t="shared" si="249"/>
        <v>0</v>
      </c>
      <c r="R1780" s="20">
        <f t="shared" si="246"/>
        <v>0</v>
      </c>
      <c r="S1780" s="20">
        <f t="shared" si="250"/>
        <v>0</v>
      </c>
      <c r="T1780" s="20">
        <f>IF((T1779+R1780)&lt;0,0,IF((T1779+R1780)&gt;结论【关键目标】!C$28,结论【关键目标】!C$28,T1779+R1780))</f>
        <v>3.1217533943999989</v>
      </c>
      <c r="U1780" s="19">
        <f>IF((T1779+R1780)&lt;结论【关键目标】!$C$28,0,(发电量计算【计算逻辑页】!R1780+发电量计算【计算逻辑页】!T1779-结论【关键目标】!$C$28))</f>
        <v>0</v>
      </c>
      <c r="V1780" s="5">
        <f t="shared" si="247"/>
        <v>0</v>
      </c>
      <c r="W1780" s="5">
        <f t="shared" si="248"/>
        <v>0</v>
      </c>
      <c r="X1780" s="5">
        <f t="shared" si="251"/>
        <v>0</v>
      </c>
    </row>
    <row r="1781" spans="1:24" x14ac:dyDescent="0.15">
      <c r="A1781" s="7">
        <v>1780</v>
      </c>
      <c r="B1781" s="7">
        <v>3</v>
      </c>
      <c r="C1781" s="7">
        <v>16</v>
      </c>
      <c r="D1781" s="7">
        <v>4</v>
      </c>
      <c r="E1781" s="7">
        <v>75</v>
      </c>
      <c r="F1781" s="7">
        <v>2</v>
      </c>
      <c r="G1781" s="7">
        <v>0</v>
      </c>
      <c r="H1781" s="7">
        <f t="shared" si="243"/>
        <v>4</v>
      </c>
      <c r="I1781" s="16">
        <f t="shared" si="244"/>
        <v>45001</v>
      </c>
      <c r="J1781" s="17">
        <v>0.2407</v>
      </c>
      <c r="K1781" s="18">
        <f>G1781*结论【关键目标】!C$27*0.7735*0.001</f>
        <v>0</v>
      </c>
      <c r="L1781" s="5">
        <v>0</v>
      </c>
      <c r="M1781" s="5">
        <f>ABS(IF(L1781&lt;=0,L1781/耗电量关键数据!$B$6/1000,L1781/耗电量关键数据!$B$5/1000))</f>
        <v>0</v>
      </c>
      <c r="N1781" s="5">
        <f>电气设备逐时使用率计算!H1757</f>
        <v>1.1688450000000001</v>
      </c>
      <c r="O1781" s="5">
        <f>灯光逐时使用率计算!H1757</f>
        <v>0.37403039999999999</v>
      </c>
      <c r="P1781" s="19">
        <f t="shared" si="245"/>
        <v>1.5428754000000002</v>
      </c>
      <c r="Q1781" s="19">
        <f t="shared" si="249"/>
        <v>0</v>
      </c>
      <c r="R1781" s="20">
        <f t="shared" si="246"/>
        <v>0</v>
      </c>
      <c r="S1781" s="20">
        <f t="shared" si="250"/>
        <v>0</v>
      </c>
      <c r="T1781" s="20">
        <f>IF((T1780+R1781)&lt;0,0,IF((T1780+R1781)&gt;结论【关键目标】!C$28,结论【关键目标】!C$28,T1780+R1781))</f>
        <v>3.1217533943999989</v>
      </c>
      <c r="U1781" s="19">
        <f>IF((T1780+R1781)&lt;结论【关键目标】!$C$28,0,(发电量计算【计算逻辑页】!R1781+发电量计算【计算逻辑页】!T1780-结论【关键目标】!$C$28))</f>
        <v>0</v>
      </c>
      <c r="V1781" s="5">
        <f t="shared" si="247"/>
        <v>0</v>
      </c>
      <c r="W1781" s="5">
        <f t="shared" si="248"/>
        <v>0</v>
      </c>
      <c r="X1781" s="5">
        <f t="shared" si="251"/>
        <v>0</v>
      </c>
    </row>
    <row r="1782" spans="1:24" x14ac:dyDescent="0.15">
      <c r="A1782" s="7">
        <v>1781</v>
      </c>
      <c r="B1782" s="7">
        <v>3</v>
      </c>
      <c r="C1782" s="7">
        <v>16</v>
      </c>
      <c r="D1782" s="7">
        <v>5</v>
      </c>
      <c r="E1782" s="7">
        <v>75</v>
      </c>
      <c r="F1782" s="7">
        <v>1</v>
      </c>
      <c r="G1782" s="7">
        <v>0</v>
      </c>
      <c r="H1782" s="7">
        <f t="shared" si="243"/>
        <v>4</v>
      </c>
      <c r="I1782" s="16">
        <f t="shared" si="244"/>
        <v>45001</v>
      </c>
      <c r="J1782" s="17">
        <v>0.2407</v>
      </c>
      <c r="K1782" s="18">
        <f>G1782*结论【关键目标】!C$27*0.7735*0.001</f>
        <v>0</v>
      </c>
      <c r="L1782" s="5">
        <v>0</v>
      </c>
      <c r="M1782" s="5">
        <f>ABS(IF(L1782&lt;=0,L1782/耗电量关键数据!$B$6/1000,L1782/耗电量关键数据!$B$5/1000))</f>
        <v>0</v>
      </c>
      <c r="N1782" s="5">
        <f>电气设备逐时使用率计算!H1758</f>
        <v>1.1688450000000001</v>
      </c>
      <c r="O1782" s="5">
        <f>灯光逐时使用率计算!H1758</f>
        <v>0.37403039999999999</v>
      </c>
      <c r="P1782" s="19">
        <f t="shared" si="245"/>
        <v>1.5428754000000002</v>
      </c>
      <c r="Q1782" s="19">
        <f t="shared" si="249"/>
        <v>0</v>
      </c>
      <c r="R1782" s="20">
        <f t="shared" si="246"/>
        <v>0</v>
      </c>
      <c r="S1782" s="20">
        <f t="shared" si="250"/>
        <v>0</v>
      </c>
      <c r="T1782" s="20">
        <f>IF((T1781+R1782)&lt;0,0,IF((T1781+R1782)&gt;结论【关键目标】!C$28,结论【关键目标】!C$28,T1781+R1782))</f>
        <v>3.1217533943999989</v>
      </c>
      <c r="U1782" s="19">
        <f>IF((T1781+R1782)&lt;结论【关键目标】!$C$28,0,(发电量计算【计算逻辑页】!R1782+发电量计算【计算逻辑页】!T1781-结论【关键目标】!$C$28))</f>
        <v>0</v>
      </c>
      <c r="V1782" s="5">
        <f t="shared" si="247"/>
        <v>0</v>
      </c>
      <c r="W1782" s="5">
        <f t="shared" si="248"/>
        <v>0</v>
      </c>
      <c r="X1782" s="5">
        <f t="shared" si="251"/>
        <v>0</v>
      </c>
    </row>
    <row r="1783" spans="1:24" x14ac:dyDescent="0.15">
      <c r="A1783" s="7">
        <v>1782</v>
      </c>
      <c r="B1783" s="7">
        <v>3</v>
      </c>
      <c r="C1783" s="7">
        <v>16</v>
      </c>
      <c r="D1783" s="7">
        <v>6</v>
      </c>
      <c r="E1783" s="7">
        <v>75</v>
      </c>
      <c r="F1783" s="7">
        <v>6</v>
      </c>
      <c r="G1783" s="7">
        <v>0</v>
      </c>
      <c r="H1783" s="7">
        <f t="shared" si="243"/>
        <v>4</v>
      </c>
      <c r="I1783" s="16">
        <f t="shared" si="244"/>
        <v>45001</v>
      </c>
      <c r="J1783" s="17">
        <v>0.2407</v>
      </c>
      <c r="K1783" s="18">
        <f>G1783*结论【关键目标】!C$27*0.7735*0.001</f>
        <v>0</v>
      </c>
      <c r="L1783" s="5">
        <v>0</v>
      </c>
      <c r="M1783" s="5">
        <f>ABS(IF(L1783&lt;=0,L1783/耗电量关键数据!$B$6/1000,L1783/耗电量关键数据!$B$5/1000))</f>
        <v>0</v>
      </c>
      <c r="N1783" s="5">
        <f>电气设备逐时使用率计算!H1759</f>
        <v>1.1688450000000001</v>
      </c>
      <c r="O1783" s="5">
        <f>灯光逐时使用率计算!H1759</f>
        <v>0.37403039999999999</v>
      </c>
      <c r="P1783" s="19">
        <f t="shared" si="245"/>
        <v>1.5428754000000002</v>
      </c>
      <c r="Q1783" s="19">
        <f t="shared" si="249"/>
        <v>0</v>
      </c>
      <c r="R1783" s="20">
        <f t="shared" si="246"/>
        <v>0</v>
      </c>
      <c r="S1783" s="20">
        <f t="shared" si="250"/>
        <v>0</v>
      </c>
      <c r="T1783" s="20">
        <f>IF((T1782+R1783)&lt;0,0,IF((T1782+R1783)&gt;结论【关键目标】!C$28,结论【关键目标】!C$28,T1782+R1783))</f>
        <v>3.1217533943999989</v>
      </c>
      <c r="U1783" s="19">
        <f>IF((T1782+R1783)&lt;结论【关键目标】!$C$28,0,(发电量计算【计算逻辑页】!R1783+发电量计算【计算逻辑页】!T1782-结论【关键目标】!$C$28))</f>
        <v>0</v>
      </c>
      <c r="V1783" s="5">
        <f t="shared" si="247"/>
        <v>0</v>
      </c>
      <c r="W1783" s="5">
        <f t="shared" si="248"/>
        <v>0</v>
      </c>
      <c r="X1783" s="5">
        <f t="shared" si="251"/>
        <v>0</v>
      </c>
    </row>
    <row r="1784" spans="1:24" x14ac:dyDescent="0.15">
      <c r="A1784" s="7">
        <v>1783</v>
      </c>
      <c r="B1784" s="7">
        <v>3</v>
      </c>
      <c r="C1784" s="7">
        <v>16</v>
      </c>
      <c r="D1784" s="7">
        <v>7</v>
      </c>
      <c r="E1784" s="7">
        <v>75</v>
      </c>
      <c r="F1784" s="7">
        <v>4.3</v>
      </c>
      <c r="G1784" s="7">
        <v>164</v>
      </c>
      <c r="H1784" s="7">
        <f t="shared" si="243"/>
        <v>4</v>
      </c>
      <c r="I1784" s="16">
        <f t="shared" si="244"/>
        <v>45001</v>
      </c>
      <c r="J1784" s="17">
        <v>0.2407</v>
      </c>
      <c r="K1784" s="18">
        <f>G1784*结论【关键目标】!C$27*0.7735*0.001</f>
        <v>15.222479999999999</v>
      </c>
      <c r="L1784" s="5">
        <v>0</v>
      </c>
      <c r="M1784" s="5">
        <f>ABS(IF(L1784&lt;=0,L1784/耗电量关键数据!$B$6/1000,L1784/耗电量关键数据!$B$5/1000))</f>
        <v>0</v>
      </c>
      <c r="N1784" s="5">
        <f>电气设备逐时使用率计算!H1760</f>
        <v>2.3376900000000003</v>
      </c>
      <c r="O1784" s="5">
        <f>灯光逐时使用率计算!H1760</f>
        <v>1.2467680000000001</v>
      </c>
      <c r="P1784" s="19">
        <f t="shared" si="245"/>
        <v>3.5844580000000006</v>
      </c>
      <c r="Q1784" s="19">
        <f t="shared" si="249"/>
        <v>0</v>
      </c>
      <c r="R1784" s="20">
        <f t="shared" si="246"/>
        <v>15.222479999999999</v>
      </c>
      <c r="S1784" s="20">
        <f t="shared" si="250"/>
        <v>0</v>
      </c>
      <c r="T1784" s="20">
        <f>IF((T1783+R1784)&lt;0,0,IF((T1783+R1784)&gt;结论【关键目标】!C$28,结论【关键目标】!C$28,T1783+R1784))</f>
        <v>18.3442333944</v>
      </c>
      <c r="U1784" s="19">
        <f>IF((T1783+R1784)&lt;结论【关键目标】!$C$28,0,(发电量计算【计算逻辑页】!R1784+发电量计算【计算逻辑页】!T1783-结论【关键目标】!$C$28))</f>
        <v>0</v>
      </c>
      <c r="V1784" s="5">
        <f t="shared" si="247"/>
        <v>0</v>
      </c>
      <c r="W1784" s="5">
        <f t="shared" si="248"/>
        <v>0.8627790406000001</v>
      </c>
      <c r="X1784" s="5">
        <f t="shared" si="251"/>
        <v>0</v>
      </c>
    </row>
    <row r="1785" spans="1:24" x14ac:dyDescent="0.15">
      <c r="A1785" s="7">
        <v>1784</v>
      </c>
      <c r="B1785" s="7">
        <v>3</v>
      </c>
      <c r="C1785" s="7">
        <v>16</v>
      </c>
      <c r="D1785" s="7">
        <v>8</v>
      </c>
      <c r="E1785" s="7">
        <v>75</v>
      </c>
      <c r="F1785" s="7">
        <v>3</v>
      </c>
      <c r="G1785" s="7">
        <v>307.10000000000002</v>
      </c>
      <c r="H1785" s="7">
        <f t="shared" si="243"/>
        <v>4</v>
      </c>
      <c r="I1785" s="16">
        <f t="shared" si="244"/>
        <v>45001</v>
      </c>
      <c r="J1785" s="17">
        <v>0.70809999999999995</v>
      </c>
      <c r="K1785" s="18">
        <f>G1785*结论【关键目标】!C$27*0.7735*0.001</f>
        <v>28.505021999999997</v>
      </c>
      <c r="L1785" s="5">
        <v>0</v>
      </c>
      <c r="M1785" s="5">
        <f>ABS(IF(L1785&lt;=0,L1785/耗电量关键数据!$B$6/1000,L1785/耗电量关键数据!$B$5/1000))</f>
        <v>0</v>
      </c>
      <c r="N1785" s="5">
        <f>电气设备逐时使用率计算!H1761</f>
        <v>11.688450000000001</v>
      </c>
      <c r="O1785" s="5">
        <f>灯光逐时使用率计算!H1761</f>
        <v>6.2338399999999998</v>
      </c>
      <c r="P1785" s="19">
        <f t="shared" si="245"/>
        <v>17.92229</v>
      </c>
      <c r="Q1785" s="19">
        <f t="shared" si="249"/>
        <v>0</v>
      </c>
      <c r="R1785" s="20">
        <f t="shared" si="246"/>
        <v>28.505021999999997</v>
      </c>
      <c r="S1785" s="20">
        <f t="shared" si="250"/>
        <v>0</v>
      </c>
      <c r="T1785" s="20">
        <f>IF((T1784+R1785)&lt;0,0,IF((T1784+R1785)&gt;结论【关键目标】!C$28,结论【关键目标】!C$28,T1784+R1785))</f>
        <v>22</v>
      </c>
      <c r="U1785" s="19">
        <f>IF((T1784+R1785)&lt;结论【关键目标】!$C$28,0,(发电量计算【计算逻辑页】!R1785+发电量计算【计算逻辑页】!T1784-结论【关键目标】!$C$28))</f>
        <v>24.849255394399997</v>
      </c>
      <c r="V1785" s="5">
        <f t="shared" si="247"/>
        <v>8.6972393880399981</v>
      </c>
      <c r="W1785" s="5">
        <f t="shared" si="248"/>
        <v>12.690773548999999</v>
      </c>
      <c r="X1785" s="5">
        <f t="shared" si="251"/>
        <v>0</v>
      </c>
    </row>
    <row r="1786" spans="1:24" x14ac:dyDescent="0.15">
      <c r="A1786" s="7">
        <v>1785</v>
      </c>
      <c r="B1786" s="7">
        <v>3</v>
      </c>
      <c r="C1786" s="7">
        <v>16</v>
      </c>
      <c r="D1786" s="7">
        <v>9</v>
      </c>
      <c r="E1786" s="7">
        <v>75</v>
      </c>
      <c r="F1786" s="7">
        <v>4</v>
      </c>
      <c r="G1786" s="7">
        <v>365</v>
      </c>
      <c r="H1786" s="7">
        <f t="shared" si="243"/>
        <v>4</v>
      </c>
      <c r="I1786" s="16">
        <f t="shared" si="244"/>
        <v>45001</v>
      </c>
      <c r="J1786" s="17">
        <v>0.70809999999999995</v>
      </c>
      <c r="K1786" s="18">
        <f>G1786*结论【关键目标】!C$27*0.7735*0.001</f>
        <v>33.879299999999994</v>
      </c>
      <c r="L1786" s="5">
        <v>0</v>
      </c>
      <c r="M1786" s="5">
        <f>ABS(IF(L1786&lt;=0,L1786/耗电量关键数据!$B$6/1000,L1786/耗电量关键数据!$B$5/1000))</f>
        <v>0</v>
      </c>
      <c r="N1786" s="5">
        <f>电气设备逐时使用率计算!H1762</f>
        <v>22.208055000000002</v>
      </c>
      <c r="O1786" s="5">
        <f>灯光逐时使用率计算!H1762</f>
        <v>11.844296</v>
      </c>
      <c r="P1786" s="19">
        <f t="shared" si="245"/>
        <v>34.052351000000002</v>
      </c>
      <c r="Q1786" s="19">
        <f t="shared" si="249"/>
        <v>0</v>
      </c>
      <c r="R1786" s="20">
        <f t="shared" si="246"/>
        <v>33.879299999999994</v>
      </c>
      <c r="S1786" s="20">
        <f t="shared" si="250"/>
        <v>0</v>
      </c>
      <c r="T1786" s="20">
        <f>IF((T1785+R1786)&lt;0,0,IF((T1785+R1786)&gt;结论【关键目标】!C$28,结论【关键目标】!C$28,T1785+R1786))</f>
        <v>22</v>
      </c>
      <c r="U1786" s="19">
        <f>IF((T1785+R1786)&lt;结论【关键目标】!$C$28,0,(发电量计算【计算逻辑页】!R1786+发电量计算【计算逻辑页】!T1785-结论【关键目标】!$C$28))</f>
        <v>33.879299999999994</v>
      </c>
      <c r="V1786" s="5">
        <f t="shared" si="247"/>
        <v>11.857754999999997</v>
      </c>
      <c r="W1786" s="5">
        <f t="shared" si="248"/>
        <v>23.989932329999995</v>
      </c>
      <c r="X1786" s="5">
        <f t="shared" si="251"/>
        <v>0</v>
      </c>
    </row>
    <row r="1787" spans="1:24" x14ac:dyDescent="0.15">
      <c r="A1787" s="7">
        <v>1786</v>
      </c>
      <c r="B1787" s="7">
        <v>3</v>
      </c>
      <c r="C1787" s="7">
        <v>16</v>
      </c>
      <c r="D1787" s="7">
        <v>10</v>
      </c>
      <c r="E1787" s="7">
        <v>75</v>
      </c>
      <c r="F1787" s="7">
        <v>5</v>
      </c>
      <c r="G1787" s="7">
        <v>562.5</v>
      </c>
      <c r="H1787" s="7">
        <f t="shared" si="243"/>
        <v>4</v>
      </c>
      <c r="I1787" s="16">
        <f t="shared" si="244"/>
        <v>45001</v>
      </c>
      <c r="J1787" s="17">
        <v>0.70809999999999995</v>
      </c>
      <c r="K1787" s="18">
        <f>G1787*结论【关键目标】!C$27*0.7735*0.001</f>
        <v>52.21125</v>
      </c>
      <c r="L1787" s="5">
        <v>0</v>
      </c>
      <c r="M1787" s="5">
        <f>ABS(IF(L1787&lt;=0,L1787/耗电量关键数据!$B$6/1000,L1787/耗电量关键数据!$B$5/1000))</f>
        <v>0</v>
      </c>
      <c r="N1787" s="5">
        <f>电气设备逐时使用率计算!H1763</f>
        <v>22.208055000000002</v>
      </c>
      <c r="O1787" s="5">
        <f>灯光逐时使用率计算!H1763</f>
        <v>11.844296</v>
      </c>
      <c r="P1787" s="19">
        <f t="shared" si="245"/>
        <v>34.052351000000002</v>
      </c>
      <c r="Q1787" s="19">
        <f t="shared" si="249"/>
        <v>0</v>
      </c>
      <c r="R1787" s="20">
        <f t="shared" si="246"/>
        <v>52.21125</v>
      </c>
      <c r="S1787" s="20">
        <f t="shared" si="250"/>
        <v>0</v>
      </c>
      <c r="T1787" s="20">
        <f>IF((T1786+R1787)&lt;0,0,IF((T1786+R1787)&gt;结论【关键目标】!C$28,结论【关键目标】!C$28,T1786+R1787))</f>
        <v>22</v>
      </c>
      <c r="U1787" s="19">
        <f>IF((T1786+R1787)&lt;结论【关键目标】!$C$28,0,(发电量计算【计算逻辑页】!R1787+发电量计算【计算逻辑页】!T1786-结论【关键目标】!$C$28))</f>
        <v>52.211250000000007</v>
      </c>
      <c r="V1787" s="5">
        <f t="shared" si="247"/>
        <v>18.273937500000002</v>
      </c>
      <c r="W1787" s="5">
        <f t="shared" si="248"/>
        <v>24.1124697431</v>
      </c>
      <c r="X1787" s="5">
        <f t="shared" si="251"/>
        <v>0</v>
      </c>
    </row>
    <row r="1788" spans="1:24" x14ac:dyDescent="0.15">
      <c r="A1788" s="7">
        <v>1787</v>
      </c>
      <c r="B1788" s="7">
        <v>3</v>
      </c>
      <c r="C1788" s="7">
        <v>16</v>
      </c>
      <c r="D1788" s="7">
        <v>11</v>
      </c>
      <c r="E1788" s="7">
        <v>75</v>
      </c>
      <c r="F1788" s="7">
        <v>6</v>
      </c>
      <c r="G1788" s="7">
        <v>681</v>
      </c>
      <c r="H1788" s="7">
        <f t="shared" si="243"/>
        <v>4</v>
      </c>
      <c r="I1788" s="16">
        <f t="shared" si="244"/>
        <v>45001</v>
      </c>
      <c r="J1788" s="17">
        <v>1.2267999999999999</v>
      </c>
      <c r="K1788" s="18">
        <f>G1788*结论【关键目标】!C$27*0.7735*0.001</f>
        <v>63.210419999999999</v>
      </c>
      <c r="L1788" s="5">
        <v>0</v>
      </c>
      <c r="M1788" s="5">
        <f>ABS(IF(L1788&lt;=0,L1788/耗电量关键数据!$B$6/1000,L1788/耗电量关键数据!$B$5/1000))</f>
        <v>0</v>
      </c>
      <c r="N1788" s="5">
        <f>电气设备逐时使用率计算!H1764</f>
        <v>22.208055000000002</v>
      </c>
      <c r="O1788" s="5">
        <f>灯光逐时使用率计算!H1764</f>
        <v>11.844296</v>
      </c>
      <c r="P1788" s="19">
        <f t="shared" si="245"/>
        <v>34.052351000000002</v>
      </c>
      <c r="Q1788" s="19">
        <f t="shared" si="249"/>
        <v>34.052351000000002</v>
      </c>
      <c r="R1788" s="20">
        <f t="shared" si="246"/>
        <v>29.158068999999998</v>
      </c>
      <c r="S1788" s="20">
        <f t="shared" si="250"/>
        <v>0</v>
      </c>
      <c r="T1788" s="20">
        <f>IF((T1787+R1788)&lt;0,0,IF((T1787+R1788)&gt;结论【关键目标】!C$28,结论【关键目标】!C$28,T1787+R1788))</f>
        <v>22</v>
      </c>
      <c r="U1788" s="19">
        <f>IF((T1787+R1788)&lt;结论【关键目标】!$C$28,0,(发电量计算【计算逻辑页】!R1788+发电量计算【计算逻辑页】!T1787-结论【关键目标】!$C$28))</f>
        <v>29.158068999999998</v>
      </c>
      <c r="V1788" s="5">
        <f t="shared" si="247"/>
        <v>10.205324149999999</v>
      </c>
      <c r="W1788" s="5">
        <f t="shared" si="248"/>
        <v>41.775424206799997</v>
      </c>
      <c r="X1788" s="5">
        <f t="shared" si="251"/>
        <v>0</v>
      </c>
    </row>
    <row r="1789" spans="1:24" x14ac:dyDescent="0.15">
      <c r="A1789" s="7">
        <v>1788</v>
      </c>
      <c r="B1789" s="7">
        <v>3</v>
      </c>
      <c r="C1789" s="7">
        <v>16</v>
      </c>
      <c r="D1789" s="7">
        <v>12</v>
      </c>
      <c r="E1789" s="7">
        <v>75</v>
      </c>
      <c r="F1789" s="7">
        <v>6.7</v>
      </c>
      <c r="G1789" s="7">
        <v>703.9</v>
      </c>
      <c r="H1789" s="7">
        <f t="shared" si="243"/>
        <v>4</v>
      </c>
      <c r="I1789" s="16">
        <f t="shared" si="244"/>
        <v>45001</v>
      </c>
      <c r="J1789" s="17">
        <v>1.2267999999999999</v>
      </c>
      <c r="K1789" s="18">
        <f>G1789*结论【关键目标】!C$27*0.7735*0.001</f>
        <v>65.335998000000004</v>
      </c>
      <c r="L1789" s="5">
        <v>0</v>
      </c>
      <c r="M1789" s="5">
        <f>ABS(IF(L1789&lt;=0,L1789/耗电量关键数据!$B$6/1000,L1789/耗电量关键数据!$B$5/1000))</f>
        <v>0</v>
      </c>
      <c r="N1789" s="5">
        <f>电气设备逐时使用率计算!H1765</f>
        <v>11.688450000000001</v>
      </c>
      <c r="O1789" s="5">
        <f>灯光逐时使用率计算!H1765</f>
        <v>9.9741440000000008</v>
      </c>
      <c r="P1789" s="19">
        <f t="shared" si="245"/>
        <v>21.662594000000002</v>
      </c>
      <c r="Q1789" s="19">
        <f t="shared" si="249"/>
        <v>21.662594000000002</v>
      </c>
      <c r="R1789" s="20">
        <f t="shared" si="246"/>
        <v>43.673404000000005</v>
      </c>
      <c r="S1789" s="20">
        <f t="shared" si="250"/>
        <v>0</v>
      </c>
      <c r="T1789" s="20">
        <f>IF((T1788+R1789)&lt;0,0,IF((T1788+R1789)&gt;结论【关键目标】!C$28,结论【关键目标】!C$28,T1788+R1789))</f>
        <v>22</v>
      </c>
      <c r="U1789" s="19">
        <f>IF((T1788+R1789)&lt;结论【关键目标】!$C$28,0,(发电量计算【计算逻辑页】!R1789+发电量计算【计算逻辑页】!T1788-结论【关键目标】!$C$28))</f>
        <v>43.673404000000005</v>
      </c>
      <c r="V1789" s="5">
        <f t="shared" si="247"/>
        <v>15.285691400000001</v>
      </c>
      <c r="W1789" s="5">
        <f t="shared" si="248"/>
        <v>26.5756703192</v>
      </c>
      <c r="X1789" s="5">
        <f t="shared" si="251"/>
        <v>0</v>
      </c>
    </row>
    <row r="1790" spans="1:24" x14ac:dyDescent="0.15">
      <c r="A1790" s="7">
        <v>1789</v>
      </c>
      <c r="B1790" s="7">
        <v>3</v>
      </c>
      <c r="C1790" s="7">
        <v>16</v>
      </c>
      <c r="D1790" s="7">
        <v>13</v>
      </c>
      <c r="E1790" s="7">
        <v>75</v>
      </c>
      <c r="F1790" s="7">
        <v>9</v>
      </c>
      <c r="G1790" s="7">
        <v>673.8</v>
      </c>
      <c r="H1790" s="7">
        <f t="shared" si="243"/>
        <v>4</v>
      </c>
      <c r="I1790" s="16">
        <f t="shared" si="244"/>
        <v>45001</v>
      </c>
      <c r="J1790" s="17">
        <v>1.2267999999999999</v>
      </c>
      <c r="K1790" s="18">
        <f>G1790*结论【关键目标】!C$27*0.7735*0.001</f>
        <v>62.542115999999993</v>
      </c>
      <c r="L1790" s="5">
        <v>0</v>
      </c>
      <c r="M1790" s="5">
        <f>ABS(IF(L1790&lt;=0,L1790/耗电量关键数据!$B$6/1000,L1790/耗电量关键数据!$B$5/1000))</f>
        <v>0</v>
      </c>
      <c r="N1790" s="5">
        <f>电气设备逐时使用率计算!H1766</f>
        <v>11.688450000000001</v>
      </c>
      <c r="O1790" s="5">
        <f>灯光逐时使用率计算!H1766</f>
        <v>9.9741440000000008</v>
      </c>
      <c r="P1790" s="19">
        <f t="shared" si="245"/>
        <v>21.662594000000002</v>
      </c>
      <c r="Q1790" s="19">
        <f t="shared" si="249"/>
        <v>21.662594000000002</v>
      </c>
      <c r="R1790" s="20">
        <f t="shared" si="246"/>
        <v>40.879521999999994</v>
      </c>
      <c r="S1790" s="20">
        <f t="shared" si="250"/>
        <v>0</v>
      </c>
      <c r="T1790" s="20">
        <f>IF((T1789+R1790)&lt;0,0,IF((T1789+R1790)&gt;结论【关键目标】!C$28,结论【关键目标】!C$28,T1789+R1790))</f>
        <v>22</v>
      </c>
      <c r="U1790" s="19">
        <f>IF((T1789+R1790)&lt;结论【关键目标】!$C$28,0,(发电量计算【计算逻辑页】!R1790+发电量计算【计算逻辑页】!T1789-结论【关键目标】!$C$28))</f>
        <v>40.879521999999994</v>
      </c>
      <c r="V1790" s="5">
        <f t="shared" si="247"/>
        <v>14.307832699999997</v>
      </c>
      <c r="W1790" s="5">
        <f t="shared" si="248"/>
        <v>26.5756703192</v>
      </c>
      <c r="X1790" s="5">
        <f t="shared" si="251"/>
        <v>0</v>
      </c>
    </row>
    <row r="1791" spans="1:24" x14ac:dyDescent="0.15">
      <c r="A1791" s="7">
        <v>1790</v>
      </c>
      <c r="B1791" s="7">
        <v>3</v>
      </c>
      <c r="C1791" s="7">
        <v>16</v>
      </c>
      <c r="D1791" s="7">
        <v>14</v>
      </c>
      <c r="E1791" s="7">
        <v>75</v>
      </c>
      <c r="F1791" s="7">
        <v>9</v>
      </c>
      <c r="G1791" s="7">
        <v>566.29999999999995</v>
      </c>
      <c r="H1791" s="7">
        <f t="shared" si="243"/>
        <v>4</v>
      </c>
      <c r="I1791" s="16">
        <f t="shared" si="244"/>
        <v>45001</v>
      </c>
      <c r="J1791" s="17">
        <v>1.2267999999999999</v>
      </c>
      <c r="K1791" s="18">
        <f>G1791*结论【关键目标】!C$27*0.7735*0.001</f>
        <v>52.563966000000001</v>
      </c>
      <c r="L1791" s="5">
        <v>0</v>
      </c>
      <c r="M1791" s="5">
        <f>ABS(IF(L1791&lt;=0,L1791/耗电量关键数据!$B$6/1000,L1791/耗电量关键数据!$B$5/1000))</f>
        <v>0</v>
      </c>
      <c r="N1791" s="5">
        <f>电气设备逐时使用率计算!H1767</f>
        <v>22.208055000000002</v>
      </c>
      <c r="O1791" s="5">
        <f>灯光逐时使用率计算!H1767</f>
        <v>11.844296</v>
      </c>
      <c r="P1791" s="19">
        <f t="shared" si="245"/>
        <v>34.052351000000002</v>
      </c>
      <c r="Q1791" s="19">
        <f t="shared" si="249"/>
        <v>34.052351000000002</v>
      </c>
      <c r="R1791" s="20">
        <f t="shared" si="246"/>
        <v>18.511614999999999</v>
      </c>
      <c r="S1791" s="20">
        <f t="shared" si="250"/>
        <v>0</v>
      </c>
      <c r="T1791" s="20">
        <f>IF((T1790+R1791)&lt;0,0,IF((T1790+R1791)&gt;结论【关键目标】!C$28,结论【关键目标】!C$28,T1790+R1791))</f>
        <v>22</v>
      </c>
      <c r="U1791" s="19">
        <f>IF((T1790+R1791)&lt;结论【关键目标】!$C$28,0,(发电量计算【计算逻辑页】!R1791+发电量计算【计算逻辑页】!T1790-结论【关键目标】!$C$28))</f>
        <v>18.511614999999999</v>
      </c>
      <c r="V1791" s="5">
        <f t="shared" si="247"/>
        <v>6.4790652499999997</v>
      </c>
      <c r="W1791" s="5">
        <f t="shared" si="248"/>
        <v>41.775424206799997</v>
      </c>
      <c r="X1791" s="5">
        <f t="shared" si="251"/>
        <v>0</v>
      </c>
    </row>
    <row r="1792" spans="1:24" x14ac:dyDescent="0.15">
      <c r="A1792" s="7">
        <v>1791</v>
      </c>
      <c r="B1792" s="7">
        <v>3</v>
      </c>
      <c r="C1792" s="7">
        <v>16</v>
      </c>
      <c r="D1792" s="7">
        <v>15</v>
      </c>
      <c r="E1792" s="7">
        <v>75</v>
      </c>
      <c r="F1792" s="7">
        <v>9.6999999999999993</v>
      </c>
      <c r="G1792" s="7">
        <v>449.6</v>
      </c>
      <c r="H1792" s="7">
        <f t="shared" si="243"/>
        <v>4</v>
      </c>
      <c r="I1792" s="16">
        <f t="shared" si="244"/>
        <v>45001</v>
      </c>
      <c r="J1792" s="17">
        <v>1.2267999999999999</v>
      </c>
      <c r="K1792" s="18">
        <f>G1792*结论【关键目标】!C$27*0.7735*0.001</f>
        <v>41.731871999999996</v>
      </c>
      <c r="L1792" s="5">
        <v>0</v>
      </c>
      <c r="M1792" s="5">
        <f>ABS(IF(L1792&lt;=0,L1792/耗电量关键数据!$B$6/1000,L1792/耗电量关键数据!$B$5/1000))</f>
        <v>0</v>
      </c>
      <c r="N1792" s="5">
        <f>电气设备逐时使用率计算!H1768</f>
        <v>22.208055000000002</v>
      </c>
      <c r="O1792" s="5">
        <f>灯光逐时使用率计算!H1768</f>
        <v>11.844296</v>
      </c>
      <c r="P1792" s="19">
        <f t="shared" si="245"/>
        <v>34.052351000000002</v>
      </c>
      <c r="Q1792" s="19">
        <f t="shared" si="249"/>
        <v>34.052351000000002</v>
      </c>
      <c r="R1792" s="20">
        <f t="shared" si="246"/>
        <v>7.679520999999994</v>
      </c>
      <c r="S1792" s="20">
        <f t="shared" si="250"/>
        <v>0</v>
      </c>
      <c r="T1792" s="20">
        <f>IF((T1791+R1792)&lt;0,0,IF((T1791+R1792)&gt;结论【关键目标】!C$28,结论【关键目标】!C$28,T1791+R1792))</f>
        <v>22</v>
      </c>
      <c r="U1792" s="19">
        <f>IF((T1791+R1792)&lt;结论【关键目标】!$C$28,0,(发电量计算【计算逻辑页】!R1792+发电量计算【计算逻辑页】!T1791-结论【关键目标】!$C$28))</f>
        <v>7.679520999999994</v>
      </c>
      <c r="V1792" s="5">
        <f t="shared" si="247"/>
        <v>2.6878323499999976</v>
      </c>
      <c r="W1792" s="5">
        <f t="shared" si="248"/>
        <v>41.775424206799997</v>
      </c>
      <c r="X1792" s="5">
        <f t="shared" si="251"/>
        <v>0</v>
      </c>
    </row>
    <row r="1793" spans="1:24" x14ac:dyDescent="0.15">
      <c r="A1793" s="7">
        <v>1792</v>
      </c>
      <c r="B1793" s="7">
        <v>3</v>
      </c>
      <c r="C1793" s="7">
        <v>16</v>
      </c>
      <c r="D1793" s="7">
        <v>16</v>
      </c>
      <c r="E1793" s="7">
        <v>75</v>
      </c>
      <c r="F1793" s="7">
        <v>10</v>
      </c>
      <c r="G1793" s="7">
        <v>251.5</v>
      </c>
      <c r="H1793" s="7">
        <f t="shared" si="243"/>
        <v>4</v>
      </c>
      <c r="I1793" s="16">
        <f t="shared" si="244"/>
        <v>45001</v>
      </c>
      <c r="J1793" s="17">
        <v>0.70809999999999995</v>
      </c>
      <c r="K1793" s="18">
        <f>G1793*结论【关键目标】!C$27*0.7735*0.001</f>
        <v>23.34423</v>
      </c>
      <c r="L1793" s="5">
        <v>0</v>
      </c>
      <c r="M1793" s="5">
        <f>ABS(IF(L1793&lt;=0,L1793/耗电量关键数据!$B$6/1000,L1793/耗电量关键数据!$B$5/1000))</f>
        <v>0</v>
      </c>
      <c r="N1793" s="5">
        <f>电气设备逐时使用率计算!H1769</f>
        <v>22.208055000000002</v>
      </c>
      <c r="O1793" s="5">
        <f>灯光逐时使用率计算!H1769</f>
        <v>11.844296</v>
      </c>
      <c r="P1793" s="19">
        <f t="shared" si="245"/>
        <v>34.052351000000002</v>
      </c>
      <c r="Q1793" s="19">
        <f t="shared" si="249"/>
        <v>0</v>
      </c>
      <c r="R1793" s="20">
        <f t="shared" si="246"/>
        <v>23.34423</v>
      </c>
      <c r="S1793" s="20">
        <f t="shared" si="250"/>
        <v>0</v>
      </c>
      <c r="T1793" s="20">
        <f>IF((T1792+R1793)&lt;0,0,IF((T1792+R1793)&gt;结论【关键目标】!C$28,结论【关键目标】!C$28,T1792+R1793))</f>
        <v>22</v>
      </c>
      <c r="U1793" s="19">
        <f>IF((T1792+R1793)&lt;结论【关键目标】!$C$28,0,(发电量计算【计算逻辑页】!R1793+发电量计算【计算逻辑页】!T1792-结论【关键目标】!$C$28))</f>
        <v>23.344229999999996</v>
      </c>
      <c r="V1793" s="5">
        <f t="shared" si="247"/>
        <v>8.1704804999999983</v>
      </c>
      <c r="W1793" s="5">
        <f t="shared" si="248"/>
        <v>16.530049262999999</v>
      </c>
      <c r="X1793" s="5">
        <f t="shared" si="251"/>
        <v>0</v>
      </c>
    </row>
    <row r="1794" spans="1:24" x14ac:dyDescent="0.15">
      <c r="A1794" s="7">
        <v>1793</v>
      </c>
      <c r="B1794" s="7">
        <v>3</v>
      </c>
      <c r="C1794" s="7">
        <v>16</v>
      </c>
      <c r="D1794" s="7">
        <v>17</v>
      </c>
      <c r="E1794" s="7">
        <v>75</v>
      </c>
      <c r="F1794" s="7">
        <v>11</v>
      </c>
      <c r="G1794" s="7">
        <v>84.6</v>
      </c>
      <c r="H1794" s="7">
        <f t="shared" ref="H1794:H1857" si="252">WEEKDAY(I:I,2)</f>
        <v>4</v>
      </c>
      <c r="I1794" s="16">
        <f t="shared" ref="I1794:I1857" si="253">DATE(2023,B1794,C1794)</f>
        <v>45001</v>
      </c>
      <c r="J1794" s="17">
        <v>0.70809999999999995</v>
      </c>
      <c r="K1794" s="18">
        <f>G1794*结论【关键目标】!C$27*0.7735*0.001</f>
        <v>7.8525719999999994</v>
      </c>
      <c r="L1794" s="5">
        <v>0</v>
      </c>
      <c r="M1794" s="5">
        <f>ABS(IF(L1794&lt;=0,L1794/耗电量关键数据!$B$6/1000,L1794/耗电量关键数据!$B$5/1000))</f>
        <v>0</v>
      </c>
      <c r="N1794" s="5">
        <f>电气设备逐时使用率计算!H1770</f>
        <v>22.208055000000002</v>
      </c>
      <c r="O1794" s="5">
        <f>灯光逐时使用率计算!H1770</f>
        <v>11.844296</v>
      </c>
      <c r="P1794" s="19">
        <f t="shared" ref="P1794:P1857" si="254">M1794+N1794+O1794</f>
        <v>34.052351000000002</v>
      </c>
      <c r="Q1794" s="19">
        <f t="shared" si="249"/>
        <v>0</v>
      </c>
      <c r="R1794" s="20">
        <f t="shared" ref="R1794:R1857" si="255">K1794-Q1794</f>
        <v>7.8525719999999994</v>
      </c>
      <c r="S1794" s="20">
        <f t="shared" si="250"/>
        <v>0</v>
      </c>
      <c r="T1794" s="20">
        <f>IF((T1793+R1794)&lt;0,0,IF((T1793+R1794)&gt;结论【关键目标】!C$28,结论【关键目标】!C$28,T1793+R1794))</f>
        <v>22</v>
      </c>
      <c r="U1794" s="19">
        <f>IF((T1793+R1794)&lt;结论【关键目标】!$C$28,0,(发电量计算【计算逻辑页】!R1794+发电量计算【计算逻辑页】!T1793-结论【关键目标】!$C$28))</f>
        <v>7.8525719999999986</v>
      </c>
      <c r="V1794" s="5">
        <f t="shared" ref="V1794:V1857" si="256">IF(J1794&gt;0.35,U1794*0.35,0)</f>
        <v>2.7484001999999994</v>
      </c>
      <c r="W1794" s="5">
        <f t="shared" ref="W1794:W1857" si="257">IF(P1794&gt;K1794,K1794*J1794,P1794*J1794)</f>
        <v>5.5604062331999993</v>
      </c>
      <c r="X1794" s="5">
        <f t="shared" si="251"/>
        <v>0</v>
      </c>
    </row>
    <row r="1795" spans="1:24" x14ac:dyDescent="0.15">
      <c r="A1795" s="7">
        <v>1794</v>
      </c>
      <c r="B1795" s="7">
        <v>3</v>
      </c>
      <c r="C1795" s="7">
        <v>16</v>
      </c>
      <c r="D1795" s="7">
        <v>18</v>
      </c>
      <c r="E1795" s="7">
        <v>75</v>
      </c>
      <c r="F1795" s="7">
        <v>11.2</v>
      </c>
      <c r="G1795" s="7">
        <v>0</v>
      </c>
      <c r="H1795" s="7">
        <f t="shared" si="252"/>
        <v>4</v>
      </c>
      <c r="I1795" s="16">
        <f t="shared" si="253"/>
        <v>45001</v>
      </c>
      <c r="J1795" s="17">
        <v>0.70809999999999995</v>
      </c>
      <c r="K1795" s="18">
        <f>G1795*结论【关键目标】!C$27*0.7735*0.001</f>
        <v>0</v>
      </c>
      <c r="L1795" s="5">
        <v>0</v>
      </c>
      <c r="M1795" s="5">
        <f>ABS(IF(L1795&lt;=0,L1795/耗电量关键数据!$B$6/1000,L1795/耗电量关键数据!$B$5/1000))</f>
        <v>0</v>
      </c>
      <c r="N1795" s="5">
        <f>电气设备逐时使用率计算!H1771</f>
        <v>7.0130699999999999</v>
      </c>
      <c r="O1795" s="5">
        <f>灯光逐时使用率计算!H1771</f>
        <v>3.7403040000000001</v>
      </c>
      <c r="P1795" s="19">
        <f t="shared" si="254"/>
        <v>10.753374000000001</v>
      </c>
      <c r="Q1795" s="19">
        <f t="shared" ref="Q1795:Q1858" si="258">IF(J1795&gt;0.8,P1795,0)</f>
        <v>0</v>
      </c>
      <c r="R1795" s="20">
        <f t="shared" si="255"/>
        <v>0</v>
      </c>
      <c r="S1795" s="20">
        <f t="shared" ref="S1795:S1858" si="259">IF(R1795&lt;0,ABS(R1795),0)</f>
        <v>0</v>
      </c>
      <c r="T1795" s="20">
        <f>IF((T1794+R1795)&lt;0,0,IF((T1794+R1795)&gt;结论【关键目标】!C$28,结论【关键目标】!C$28,T1794+R1795))</f>
        <v>22</v>
      </c>
      <c r="U1795" s="19">
        <f>IF((T1794+R1795)&lt;结论【关键目标】!$C$28,0,(发电量计算【计算逻辑页】!R1795+发电量计算【计算逻辑页】!T1794-结论【关键目标】!$C$28))</f>
        <v>0</v>
      </c>
      <c r="V1795" s="5">
        <f t="shared" si="256"/>
        <v>0</v>
      </c>
      <c r="W1795" s="5">
        <f t="shared" si="257"/>
        <v>0</v>
      </c>
      <c r="X1795" s="5">
        <f t="shared" si="251"/>
        <v>0</v>
      </c>
    </row>
    <row r="1796" spans="1:24" x14ac:dyDescent="0.15">
      <c r="A1796" s="7">
        <v>1795</v>
      </c>
      <c r="B1796" s="7">
        <v>3</v>
      </c>
      <c r="C1796" s="7">
        <v>16</v>
      </c>
      <c r="D1796" s="7">
        <v>19</v>
      </c>
      <c r="E1796" s="7">
        <v>75</v>
      </c>
      <c r="F1796" s="7">
        <v>9</v>
      </c>
      <c r="G1796" s="7">
        <v>0</v>
      </c>
      <c r="H1796" s="7">
        <f t="shared" si="252"/>
        <v>4</v>
      </c>
      <c r="I1796" s="16">
        <f t="shared" si="253"/>
        <v>45001</v>
      </c>
      <c r="J1796" s="17">
        <v>1.2267999999999999</v>
      </c>
      <c r="K1796" s="18">
        <f>G1796*结论【关键目标】!C$27*0.7735*0.001</f>
        <v>0</v>
      </c>
      <c r="L1796" s="5">
        <v>0</v>
      </c>
      <c r="M1796" s="5">
        <f>ABS(IF(L1796&lt;=0,L1796/耗电量关键数据!$B$6/1000,L1796/耗电量关键数据!$B$5/1000))</f>
        <v>0</v>
      </c>
      <c r="N1796" s="5">
        <f>电气设备逐时使用率计算!H1772</f>
        <v>7.0130699999999999</v>
      </c>
      <c r="O1796" s="5">
        <f>灯光逐时使用率计算!H1772</f>
        <v>3.7403040000000001</v>
      </c>
      <c r="P1796" s="19">
        <f t="shared" si="254"/>
        <v>10.753374000000001</v>
      </c>
      <c r="Q1796" s="19">
        <f t="shared" si="258"/>
        <v>10.753374000000001</v>
      </c>
      <c r="R1796" s="20">
        <f t="shared" si="255"/>
        <v>-10.753374000000001</v>
      </c>
      <c r="S1796" s="20">
        <f t="shared" si="259"/>
        <v>10.753374000000001</v>
      </c>
      <c r="T1796" s="20">
        <f>IF((T1795+R1796)&lt;0,0,IF((T1795+R1796)&gt;结论【关键目标】!C$28,结论【关键目标】!C$28,T1795+R1796))</f>
        <v>11.246625999999999</v>
      </c>
      <c r="U1796" s="19">
        <f>IF((T1795+R1796)&lt;结论【关键目标】!$C$28,0,(发电量计算【计算逻辑页】!R1796+发电量计算【计算逻辑页】!T1795-结论【关键目标】!$C$28))</f>
        <v>0</v>
      </c>
      <c r="V1796" s="5">
        <f t="shared" si="256"/>
        <v>0</v>
      </c>
      <c r="W1796" s="5">
        <f t="shared" si="257"/>
        <v>0</v>
      </c>
      <c r="X1796" s="5">
        <f t="shared" ref="X1796:X1859" si="260">(J1796-0.35)*IF(T1796&gt;S1796,S1796,T1796)</f>
        <v>9.428558323199999</v>
      </c>
    </row>
    <row r="1797" spans="1:24" x14ac:dyDescent="0.15">
      <c r="A1797" s="7">
        <v>1796</v>
      </c>
      <c r="B1797" s="7">
        <v>3</v>
      </c>
      <c r="C1797" s="7">
        <v>16</v>
      </c>
      <c r="D1797" s="7">
        <v>20</v>
      </c>
      <c r="E1797" s="7">
        <v>75</v>
      </c>
      <c r="F1797" s="7">
        <v>7</v>
      </c>
      <c r="G1797" s="7">
        <v>0</v>
      </c>
      <c r="H1797" s="7">
        <f t="shared" si="252"/>
        <v>4</v>
      </c>
      <c r="I1797" s="16">
        <f t="shared" si="253"/>
        <v>45001</v>
      </c>
      <c r="J1797" s="17">
        <v>1.2267999999999999</v>
      </c>
      <c r="K1797" s="18">
        <f>G1797*结论【关键目标】!C$27*0.7735*0.001</f>
        <v>0</v>
      </c>
      <c r="L1797" s="5">
        <v>0</v>
      </c>
      <c r="M1797" s="5">
        <f>ABS(IF(L1797&lt;=0,L1797/耗电量关键数据!$B$6/1000,L1797/耗电量关键数据!$B$5/1000))</f>
        <v>0</v>
      </c>
      <c r="N1797" s="5">
        <f>电气设备逐时使用率计算!H1773</f>
        <v>1.1688450000000001</v>
      </c>
      <c r="O1797" s="5">
        <f>灯光逐时使用率计算!H1773</f>
        <v>0.37403039999999999</v>
      </c>
      <c r="P1797" s="19">
        <f t="shared" si="254"/>
        <v>1.5428754000000002</v>
      </c>
      <c r="Q1797" s="19">
        <f t="shared" si="258"/>
        <v>1.5428754000000002</v>
      </c>
      <c r="R1797" s="20">
        <f t="shared" si="255"/>
        <v>-1.5428754000000002</v>
      </c>
      <c r="S1797" s="20">
        <f t="shared" si="259"/>
        <v>1.5428754000000002</v>
      </c>
      <c r="T1797" s="20">
        <f>IF((T1796+R1797)&lt;0,0,IF((T1796+R1797)&gt;结论【关键目标】!C$28,结论【关键目标】!C$28,T1796+R1797))</f>
        <v>9.7037505999999993</v>
      </c>
      <c r="U1797" s="19">
        <f>IF((T1796+R1797)&lt;结论【关键目标】!$C$28,0,(发电量计算【计算逻辑页】!R1797+发电量计算【计算逻辑页】!T1796-结论【关键目标】!$C$28))</f>
        <v>0</v>
      </c>
      <c r="V1797" s="5">
        <f t="shared" si="256"/>
        <v>0</v>
      </c>
      <c r="W1797" s="5">
        <f t="shared" si="257"/>
        <v>0</v>
      </c>
      <c r="X1797" s="5">
        <f t="shared" si="260"/>
        <v>1.3527931507200002</v>
      </c>
    </row>
    <row r="1798" spans="1:24" x14ac:dyDescent="0.15">
      <c r="A1798" s="7">
        <v>1797</v>
      </c>
      <c r="B1798" s="7">
        <v>3</v>
      </c>
      <c r="C1798" s="7">
        <v>16</v>
      </c>
      <c r="D1798" s="7">
        <v>21</v>
      </c>
      <c r="E1798" s="7">
        <v>75</v>
      </c>
      <c r="F1798" s="7">
        <v>7.1</v>
      </c>
      <c r="G1798" s="7">
        <v>0</v>
      </c>
      <c r="H1798" s="7">
        <f t="shared" si="252"/>
        <v>4</v>
      </c>
      <c r="I1798" s="16">
        <f t="shared" si="253"/>
        <v>45001</v>
      </c>
      <c r="J1798" s="17">
        <v>1.2267999999999999</v>
      </c>
      <c r="K1798" s="18">
        <f>G1798*结论【关键目标】!C$27*0.7735*0.001</f>
        <v>0</v>
      </c>
      <c r="L1798" s="5">
        <v>0</v>
      </c>
      <c r="M1798" s="5">
        <f>ABS(IF(L1798&lt;=0,L1798/耗电量关键数据!$B$6/1000,L1798/耗电量关键数据!$B$5/1000))</f>
        <v>0</v>
      </c>
      <c r="N1798" s="5">
        <f>电气设备逐时使用率计算!H1774</f>
        <v>1.1688450000000001</v>
      </c>
      <c r="O1798" s="5">
        <f>灯光逐时使用率计算!H1774</f>
        <v>0.37403039999999999</v>
      </c>
      <c r="P1798" s="19">
        <f t="shared" si="254"/>
        <v>1.5428754000000002</v>
      </c>
      <c r="Q1798" s="19">
        <f t="shared" si="258"/>
        <v>1.5428754000000002</v>
      </c>
      <c r="R1798" s="20">
        <f t="shared" si="255"/>
        <v>-1.5428754000000002</v>
      </c>
      <c r="S1798" s="20">
        <f t="shared" si="259"/>
        <v>1.5428754000000002</v>
      </c>
      <c r="T1798" s="20">
        <f>IF((T1797+R1798)&lt;0,0,IF((T1797+R1798)&gt;结论【关键目标】!C$28,结论【关键目标】!C$28,T1797+R1798))</f>
        <v>8.1608751999999996</v>
      </c>
      <c r="U1798" s="19">
        <f>IF((T1797+R1798)&lt;结论【关键目标】!$C$28,0,(发电量计算【计算逻辑页】!R1798+发电量计算【计算逻辑页】!T1797-结论【关键目标】!$C$28))</f>
        <v>0</v>
      </c>
      <c r="V1798" s="5">
        <f t="shared" si="256"/>
        <v>0</v>
      </c>
      <c r="W1798" s="5">
        <f t="shared" si="257"/>
        <v>0</v>
      </c>
      <c r="X1798" s="5">
        <f t="shared" si="260"/>
        <v>1.3527931507200002</v>
      </c>
    </row>
    <row r="1799" spans="1:24" x14ac:dyDescent="0.15">
      <c r="A1799" s="7">
        <v>1798</v>
      </c>
      <c r="B1799" s="7">
        <v>3</v>
      </c>
      <c r="C1799" s="7">
        <v>16</v>
      </c>
      <c r="D1799" s="7">
        <v>22</v>
      </c>
      <c r="E1799" s="7">
        <v>75</v>
      </c>
      <c r="F1799" s="7">
        <v>5</v>
      </c>
      <c r="G1799" s="7">
        <v>0</v>
      </c>
      <c r="H1799" s="7">
        <f t="shared" si="252"/>
        <v>4</v>
      </c>
      <c r="I1799" s="16">
        <f t="shared" si="253"/>
        <v>45001</v>
      </c>
      <c r="J1799" s="17">
        <v>0.70809999999999995</v>
      </c>
      <c r="K1799" s="18">
        <f>G1799*结论【关键目标】!C$27*0.7735*0.001</f>
        <v>0</v>
      </c>
      <c r="L1799" s="5">
        <v>0</v>
      </c>
      <c r="M1799" s="5">
        <f>ABS(IF(L1799&lt;=0,L1799/耗电量关键数据!$B$6/1000,L1799/耗电量关键数据!$B$5/1000))</f>
        <v>0</v>
      </c>
      <c r="N1799" s="5">
        <f>电气设备逐时使用率计算!H1775</f>
        <v>1.1688450000000001</v>
      </c>
      <c r="O1799" s="5">
        <f>灯光逐时使用率计算!H1775</f>
        <v>0.37403039999999999</v>
      </c>
      <c r="P1799" s="19">
        <f t="shared" si="254"/>
        <v>1.5428754000000002</v>
      </c>
      <c r="Q1799" s="19">
        <f t="shared" si="258"/>
        <v>0</v>
      </c>
      <c r="R1799" s="20">
        <f t="shared" si="255"/>
        <v>0</v>
      </c>
      <c r="S1799" s="20">
        <f t="shared" si="259"/>
        <v>0</v>
      </c>
      <c r="T1799" s="20">
        <f>IF((T1798+R1799)&lt;0,0,IF((T1798+R1799)&gt;结论【关键目标】!C$28,结论【关键目标】!C$28,T1798+R1799))</f>
        <v>8.1608751999999996</v>
      </c>
      <c r="U1799" s="19">
        <f>IF((T1798+R1799)&lt;结论【关键目标】!$C$28,0,(发电量计算【计算逻辑页】!R1799+发电量计算【计算逻辑页】!T1798-结论【关键目标】!$C$28))</f>
        <v>0</v>
      </c>
      <c r="V1799" s="5">
        <f t="shared" si="256"/>
        <v>0</v>
      </c>
      <c r="W1799" s="5">
        <f t="shared" si="257"/>
        <v>0</v>
      </c>
      <c r="X1799" s="5">
        <f t="shared" si="260"/>
        <v>0</v>
      </c>
    </row>
    <row r="1800" spans="1:24" x14ac:dyDescent="0.15">
      <c r="A1800" s="7">
        <v>1799</v>
      </c>
      <c r="B1800" s="7">
        <v>3</v>
      </c>
      <c r="C1800" s="7">
        <v>16</v>
      </c>
      <c r="D1800" s="7">
        <v>23</v>
      </c>
      <c r="E1800" s="7">
        <v>75</v>
      </c>
      <c r="F1800" s="7">
        <v>4</v>
      </c>
      <c r="G1800" s="7">
        <v>0</v>
      </c>
      <c r="H1800" s="7">
        <f t="shared" si="252"/>
        <v>4</v>
      </c>
      <c r="I1800" s="16">
        <f t="shared" si="253"/>
        <v>45001</v>
      </c>
      <c r="J1800" s="17">
        <v>0.70809999999999995</v>
      </c>
      <c r="K1800" s="18">
        <f>G1800*结论【关键目标】!C$27*0.7735*0.001</f>
        <v>0</v>
      </c>
      <c r="L1800" s="5">
        <v>0</v>
      </c>
      <c r="M1800" s="5">
        <f>ABS(IF(L1800&lt;=0,L1800/耗电量关键数据!$B$6/1000,L1800/耗电量关键数据!$B$5/1000))</f>
        <v>0</v>
      </c>
      <c r="N1800" s="5">
        <f>电气设备逐时使用率计算!H1776</f>
        <v>1.1688450000000001</v>
      </c>
      <c r="O1800" s="5">
        <f>灯光逐时使用率计算!H1776</f>
        <v>0.37403039999999999</v>
      </c>
      <c r="P1800" s="19">
        <f t="shared" si="254"/>
        <v>1.5428754000000002</v>
      </c>
      <c r="Q1800" s="19">
        <f t="shared" si="258"/>
        <v>0</v>
      </c>
      <c r="R1800" s="20">
        <f t="shared" si="255"/>
        <v>0</v>
      </c>
      <c r="S1800" s="20">
        <f t="shared" si="259"/>
        <v>0</v>
      </c>
      <c r="T1800" s="20">
        <f>IF((T1799+R1800)&lt;0,0,IF((T1799+R1800)&gt;结论【关键目标】!C$28,结论【关键目标】!C$28,T1799+R1800))</f>
        <v>8.1608751999999996</v>
      </c>
      <c r="U1800" s="19">
        <f>IF((T1799+R1800)&lt;结论【关键目标】!$C$28,0,(发电量计算【计算逻辑页】!R1800+发电量计算【计算逻辑页】!T1799-结论【关键目标】!$C$28))</f>
        <v>0</v>
      </c>
      <c r="V1800" s="5">
        <f t="shared" si="256"/>
        <v>0</v>
      </c>
      <c r="W1800" s="5">
        <f t="shared" si="257"/>
        <v>0</v>
      </c>
      <c r="X1800" s="5">
        <f t="shared" si="260"/>
        <v>0</v>
      </c>
    </row>
    <row r="1801" spans="1:24" x14ac:dyDescent="0.15">
      <c r="A1801" s="7">
        <v>1800</v>
      </c>
      <c r="B1801" s="7">
        <v>3</v>
      </c>
      <c r="C1801" s="7">
        <v>16</v>
      </c>
      <c r="D1801" s="7">
        <v>24</v>
      </c>
      <c r="E1801" s="7">
        <v>75</v>
      </c>
      <c r="F1801" s="7">
        <v>4.8</v>
      </c>
      <c r="G1801" s="7">
        <v>0</v>
      </c>
      <c r="H1801" s="7">
        <f t="shared" si="252"/>
        <v>4</v>
      </c>
      <c r="I1801" s="16">
        <f t="shared" si="253"/>
        <v>45001</v>
      </c>
      <c r="J1801" s="17">
        <v>0.2407</v>
      </c>
      <c r="K1801" s="18">
        <f>G1801*结论【关键目标】!C$27*0.7735*0.001</f>
        <v>0</v>
      </c>
      <c r="L1801" s="5">
        <v>0</v>
      </c>
      <c r="M1801" s="5">
        <f>ABS(IF(L1801&lt;=0,L1801/耗电量关键数据!$B$6/1000,L1801/耗电量关键数据!$B$5/1000))</f>
        <v>0</v>
      </c>
      <c r="N1801" s="5">
        <f>电气设备逐时使用率计算!H1777</f>
        <v>1.1688450000000001</v>
      </c>
      <c r="O1801" s="5">
        <f>灯光逐时使用率计算!H1777</f>
        <v>0.37403039999999999</v>
      </c>
      <c r="P1801" s="19">
        <f t="shared" si="254"/>
        <v>1.5428754000000002</v>
      </c>
      <c r="Q1801" s="19">
        <f t="shared" si="258"/>
        <v>0</v>
      </c>
      <c r="R1801" s="20">
        <f t="shared" si="255"/>
        <v>0</v>
      </c>
      <c r="S1801" s="20">
        <f t="shared" si="259"/>
        <v>0</v>
      </c>
      <c r="T1801" s="20">
        <f>IF((T1800+R1801)&lt;0,0,IF((T1800+R1801)&gt;结论【关键目标】!C$28,结论【关键目标】!C$28,T1800+R1801))</f>
        <v>8.1608751999999996</v>
      </c>
      <c r="U1801" s="19">
        <f>IF((T1800+R1801)&lt;结论【关键目标】!$C$28,0,(发电量计算【计算逻辑页】!R1801+发电量计算【计算逻辑页】!T1800-结论【关键目标】!$C$28))</f>
        <v>0</v>
      </c>
      <c r="V1801" s="5">
        <f t="shared" si="256"/>
        <v>0</v>
      </c>
      <c r="W1801" s="5">
        <f t="shared" si="257"/>
        <v>0</v>
      </c>
      <c r="X1801" s="5">
        <f t="shared" si="260"/>
        <v>0</v>
      </c>
    </row>
    <row r="1802" spans="1:24" x14ac:dyDescent="0.15">
      <c r="A1802" s="7">
        <v>1801</v>
      </c>
      <c r="B1802" s="7">
        <v>3</v>
      </c>
      <c r="C1802" s="7">
        <v>17</v>
      </c>
      <c r="D1802" s="7">
        <v>1</v>
      </c>
      <c r="E1802" s="7">
        <v>76</v>
      </c>
      <c r="F1802" s="7">
        <v>4.7</v>
      </c>
      <c r="G1802" s="7">
        <v>0</v>
      </c>
      <c r="H1802" s="7">
        <f t="shared" si="252"/>
        <v>5</v>
      </c>
      <c r="I1802" s="16">
        <f t="shared" si="253"/>
        <v>45002</v>
      </c>
      <c r="J1802" s="17">
        <v>0.2407</v>
      </c>
      <c r="K1802" s="18">
        <f>G1802*结论【关键目标】!C$27*0.7735*0.001</f>
        <v>0</v>
      </c>
      <c r="L1802" s="5">
        <v>0</v>
      </c>
      <c r="M1802" s="5">
        <f>ABS(IF(L1802&lt;=0,L1802/耗电量关键数据!$B$6/1000,L1802/耗电量关键数据!$B$5/1000))</f>
        <v>0</v>
      </c>
      <c r="N1802" s="5">
        <f>电气设备逐时使用率计算!H1778</f>
        <v>1.1688450000000001</v>
      </c>
      <c r="O1802" s="5">
        <f>灯光逐时使用率计算!H1778</f>
        <v>0.37403039999999999</v>
      </c>
      <c r="P1802" s="19">
        <f t="shared" si="254"/>
        <v>1.5428754000000002</v>
      </c>
      <c r="Q1802" s="19">
        <f t="shared" si="258"/>
        <v>0</v>
      </c>
      <c r="R1802" s="20">
        <f t="shared" si="255"/>
        <v>0</v>
      </c>
      <c r="S1802" s="20">
        <f t="shared" si="259"/>
        <v>0</v>
      </c>
      <c r="T1802" s="20">
        <f>IF((T1801+R1802)&lt;0,0,IF((T1801+R1802)&gt;结论【关键目标】!C$28,结论【关键目标】!C$28,T1801+R1802))</f>
        <v>8.1608751999999996</v>
      </c>
      <c r="U1802" s="19">
        <f>IF((T1801+R1802)&lt;结论【关键目标】!$C$28,0,(发电量计算【计算逻辑页】!R1802+发电量计算【计算逻辑页】!T1801-结论【关键目标】!$C$28))</f>
        <v>0</v>
      </c>
      <c r="V1802" s="5">
        <f t="shared" si="256"/>
        <v>0</v>
      </c>
      <c r="W1802" s="5">
        <f t="shared" si="257"/>
        <v>0</v>
      </c>
      <c r="X1802" s="5">
        <f t="shared" si="260"/>
        <v>0</v>
      </c>
    </row>
    <row r="1803" spans="1:24" x14ac:dyDescent="0.15">
      <c r="A1803" s="7">
        <v>1802</v>
      </c>
      <c r="B1803" s="7">
        <v>3</v>
      </c>
      <c r="C1803" s="7">
        <v>17</v>
      </c>
      <c r="D1803" s="7">
        <v>2</v>
      </c>
      <c r="E1803" s="7">
        <v>76</v>
      </c>
      <c r="F1803" s="7">
        <v>4.5</v>
      </c>
      <c r="G1803" s="7">
        <v>0</v>
      </c>
      <c r="H1803" s="7">
        <f t="shared" si="252"/>
        <v>5</v>
      </c>
      <c r="I1803" s="16">
        <f t="shared" si="253"/>
        <v>45002</v>
      </c>
      <c r="J1803" s="17">
        <v>0.2407</v>
      </c>
      <c r="K1803" s="18">
        <f>G1803*结论【关键目标】!C$27*0.7735*0.001</f>
        <v>0</v>
      </c>
      <c r="L1803" s="5">
        <v>0</v>
      </c>
      <c r="M1803" s="5">
        <f>ABS(IF(L1803&lt;=0,L1803/耗电量关键数据!$B$6/1000,L1803/耗电量关键数据!$B$5/1000))</f>
        <v>0</v>
      </c>
      <c r="N1803" s="5">
        <f>电气设备逐时使用率计算!H1779</f>
        <v>1.1688450000000001</v>
      </c>
      <c r="O1803" s="5">
        <f>灯光逐时使用率计算!H1779</f>
        <v>0.37403039999999999</v>
      </c>
      <c r="P1803" s="19">
        <f t="shared" si="254"/>
        <v>1.5428754000000002</v>
      </c>
      <c r="Q1803" s="19">
        <f t="shared" si="258"/>
        <v>0</v>
      </c>
      <c r="R1803" s="20">
        <f t="shared" si="255"/>
        <v>0</v>
      </c>
      <c r="S1803" s="20">
        <f t="shared" si="259"/>
        <v>0</v>
      </c>
      <c r="T1803" s="20">
        <f>IF((T1802+R1803)&lt;0,0,IF((T1802+R1803)&gt;结论【关键目标】!C$28,结论【关键目标】!C$28,T1802+R1803))</f>
        <v>8.1608751999999996</v>
      </c>
      <c r="U1803" s="19">
        <f>IF((T1802+R1803)&lt;结论【关键目标】!$C$28,0,(发电量计算【计算逻辑页】!R1803+发电量计算【计算逻辑页】!T1802-结论【关键目标】!$C$28))</f>
        <v>0</v>
      </c>
      <c r="V1803" s="5">
        <f t="shared" si="256"/>
        <v>0</v>
      </c>
      <c r="W1803" s="5">
        <f t="shared" si="257"/>
        <v>0</v>
      </c>
      <c r="X1803" s="5">
        <f t="shared" si="260"/>
        <v>0</v>
      </c>
    </row>
    <row r="1804" spans="1:24" x14ac:dyDescent="0.15">
      <c r="A1804" s="7">
        <v>1803</v>
      </c>
      <c r="B1804" s="7">
        <v>3</v>
      </c>
      <c r="C1804" s="7">
        <v>17</v>
      </c>
      <c r="D1804" s="7">
        <v>3</v>
      </c>
      <c r="E1804" s="7">
        <v>76</v>
      </c>
      <c r="F1804" s="7">
        <v>4.4000000000000004</v>
      </c>
      <c r="G1804" s="7">
        <v>0</v>
      </c>
      <c r="H1804" s="7">
        <f t="shared" si="252"/>
        <v>5</v>
      </c>
      <c r="I1804" s="16">
        <f t="shared" si="253"/>
        <v>45002</v>
      </c>
      <c r="J1804" s="17">
        <v>0.2407</v>
      </c>
      <c r="K1804" s="18">
        <f>G1804*结论【关键目标】!C$27*0.7735*0.001</f>
        <v>0</v>
      </c>
      <c r="L1804" s="5">
        <v>0</v>
      </c>
      <c r="M1804" s="5">
        <f>ABS(IF(L1804&lt;=0,L1804/耗电量关键数据!$B$6/1000,L1804/耗电量关键数据!$B$5/1000))</f>
        <v>0</v>
      </c>
      <c r="N1804" s="5">
        <f>电气设备逐时使用率计算!H1780</f>
        <v>1.1688450000000001</v>
      </c>
      <c r="O1804" s="5">
        <f>灯光逐时使用率计算!H1780</f>
        <v>0.37403039999999999</v>
      </c>
      <c r="P1804" s="19">
        <f t="shared" si="254"/>
        <v>1.5428754000000002</v>
      </c>
      <c r="Q1804" s="19">
        <f t="shared" si="258"/>
        <v>0</v>
      </c>
      <c r="R1804" s="20">
        <f t="shared" si="255"/>
        <v>0</v>
      </c>
      <c r="S1804" s="20">
        <f t="shared" si="259"/>
        <v>0</v>
      </c>
      <c r="T1804" s="20">
        <f>IF((T1803+R1804)&lt;0,0,IF((T1803+R1804)&gt;结论【关键目标】!C$28,结论【关键目标】!C$28,T1803+R1804))</f>
        <v>8.1608751999999996</v>
      </c>
      <c r="U1804" s="19">
        <f>IF((T1803+R1804)&lt;结论【关键目标】!$C$28,0,(发电量计算【计算逻辑页】!R1804+发电量计算【计算逻辑页】!T1803-结论【关键目标】!$C$28))</f>
        <v>0</v>
      </c>
      <c r="V1804" s="5">
        <f t="shared" si="256"/>
        <v>0</v>
      </c>
      <c r="W1804" s="5">
        <f t="shared" si="257"/>
        <v>0</v>
      </c>
      <c r="X1804" s="5">
        <f t="shared" si="260"/>
        <v>0</v>
      </c>
    </row>
    <row r="1805" spans="1:24" x14ac:dyDescent="0.15">
      <c r="A1805" s="7">
        <v>1804</v>
      </c>
      <c r="B1805" s="7">
        <v>3</v>
      </c>
      <c r="C1805" s="7">
        <v>17</v>
      </c>
      <c r="D1805" s="7">
        <v>4</v>
      </c>
      <c r="E1805" s="7">
        <v>76</v>
      </c>
      <c r="F1805" s="7">
        <v>1.7</v>
      </c>
      <c r="G1805" s="7">
        <v>0</v>
      </c>
      <c r="H1805" s="7">
        <f t="shared" si="252"/>
        <v>5</v>
      </c>
      <c r="I1805" s="16">
        <f t="shared" si="253"/>
        <v>45002</v>
      </c>
      <c r="J1805" s="17">
        <v>0.2407</v>
      </c>
      <c r="K1805" s="18">
        <f>G1805*结论【关键目标】!C$27*0.7735*0.001</f>
        <v>0</v>
      </c>
      <c r="L1805" s="5">
        <v>0</v>
      </c>
      <c r="M1805" s="5">
        <f>ABS(IF(L1805&lt;=0,L1805/耗电量关键数据!$B$6/1000,L1805/耗电量关键数据!$B$5/1000))</f>
        <v>0</v>
      </c>
      <c r="N1805" s="5">
        <f>电气设备逐时使用率计算!H1781</f>
        <v>1.1688450000000001</v>
      </c>
      <c r="O1805" s="5">
        <f>灯光逐时使用率计算!H1781</f>
        <v>0.37403039999999999</v>
      </c>
      <c r="P1805" s="19">
        <f t="shared" si="254"/>
        <v>1.5428754000000002</v>
      </c>
      <c r="Q1805" s="19">
        <f t="shared" si="258"/>
        <v>0</v>
      </c>
      <c r="R1805" s="20">
        <f t="shared" si="255"/>
        <v>0</v>
      </c>
      <c r="S1805" s="20">
        <f t="shared" si="259"/>
        <v>0</v>
      </c>
      <c r="T1805" s="20">
        <f>IF((T1804+R1805)&lt;0,0,IF((T1804+R1805)&gt;结论【关键目标】!C$28,结论【关键目标】!C$28,T1804+R1805))</f>
        <v>8.1608751999999996</v>
      </c>
      <c r="U1805" s="19">
        <f>IF((T1804+R1805)&lt;结论【关键目标】!$C$28,0,(发电量计算【计算逻辑页】!R1805+发电量计算【计算逻辑页】!T1804-结论【关键目标】!$C$28))</f>
        <v>0</v>
      </c>
      <c r="V1805" s="5">
        <f t="shared" si="256"/>
        <v>0</v>
      </c>
      <c r="W1805" s="5">
        <f t="shared" si="257"/>
        <v>0</v>
      </c>
      <c r="X1805" s="5">
        <f t="shared" si="260"/>
        <v>0</v>
      </c>
    </row>
    <row r="1806" spans="1:24" x14ac:dyDescent="0.15">
      <c r="A1806" s="7">
        <v>1805</v>
      </c>
      <c r="B1806" s="7">
        <v>3</v>
      </c>
      <c r="C1806" s="7">
        <v>17</v>
      </c>
      <c r="D1806" s="7">
        <v>5</v>
      </c>
      <c r="E1806" s="7">
        <v>76</v>
      </c>
      <c r="F1806" s="7">
        <v>-1</v>
      </c>
      <c r="G1806" s="7">
        <v>0</v>
      </c>
      <c r="H1806" s="7">
        <f t="shared" si="252"/>
        <v>5</v>
      </c>
      <c r="I1806" s="16">
        <f t="shared" si="253"/>
        <v>45002</v>
      </c>
      <c r="J1806" s="17">
        <v>0.2407</v>
      </c>
      <c r="K1806" s="18">
        <f>G1806*结论【关键目标】!C$27*0.7735*0.001</f>
        <v>0</v>
      </c>
      <c r="L1806" s="5">
        <v>0</v>
      </c>
      <c r="M1806" s="5">
        <f>ABS(IF(L1806&lt;=0,L1806/耗电量关键数据!$B$6/1000,L1806/耗电量关键数据!$B$5/1000))</f>
        <v>0</v>
      </c>
      <c r="N1806" s="5">
        <f>电气设备逐时使用率计算!H1782</f>
        <v>1.1688450000000001</v>
      </c>
      <c r="O1806" s="5">
        <f>灯光逐时使用率计算!H1782</f>
        <v>0.37403039999999999</v>
      </c>
      <c r="P1806" s="19">
        <f t="shared" si="254"/>
        <v>1.5428754000000002</v>
      </c>
      <c r="Q1806" s="19">
        <f t="shared" si="258"/>
        <v>0</v>
      </c>
      <c r="R1806" s="20">
        <f t="shared" si="255"/>
        <v>0</v>
      </c>
      <c r="S1806" s="20">
        <f t="shared" si="259"/>
        <v>0</v>
      </c>
      <c r="T1806" s="20">
        <f>IF((T1805+R1806)&lt;0,0,IF((T1805+R1806)&gt;结论【关键目标】!C$28,结论【关键目标】!C$28,T1805+R1806))</f>
        <v>8.1608751999999996</v>
      </c>
      <c r="U1806" s="19">
        <f>IF((T1805+R1806)&lt;结论【关键目标】!$C$28,0,(发电量计算【计算逻辑页】!R1806+发电量计算【计算逻辑页】!T1805-结论【关键目标】!$C$28))</f>
        <v>0</v>
      </c>
      <c r="V1806" s="5">
        <f t="shared" si="256"/>
        <v>0</v>
      </c>
      <c r="W1806" s="5">
        <f t="shared" si="257"/>
        <v>0</v>
      </c>
      <c r="X1806" s="5">
        <f t="shared" si="260"/>
        <v>0</v>
      </c>
    </row>
    <row r="1807" spans="1:24" x14ac:dyDescent="0.15">
      <c r="A1807" s="7">
        <v>1806</v>
      </c>
      <c r="B1807" s="7">
        <v>3</v>
      </c>
      <c r="C1807" s="7">
        <v>17</v>
      </c>
      <c r="D1807" s="7">
        <v>6</v>
      </c>
      <c r="E1807" s="7">
        <v>76</v>
      </c>
      <c r="F1807" s="7">
        <v>1.1000000000000001</v>
      </c>
      <c r="G1807" s="7">
        <v>0</v>
      </c>
      <c r="H1807" s="7">
        <f t="shared" si="252"/>
        <v>5</v>
      </c>
      <c r="I1807" s="16">
        <f t="shared" si="253"/>
        <v>45002</v>
      </c>
      <c r="J1807" s="17">
        <v>0.2407</v>
      </c>
      <c r="K1807" s="18">
        <f>G1807*结论【关键目标】!C$27*0.7735*0.001</f>
        <v>0</v>
      </c>
      <c r="L1807" s="5">
        <v>0</v>
      </c>
      <c r="M1807" s="5">
        <f>ABS(IF(L1807&lt;=0,L1807/耗电量关键数据!$B$6/1000,L1807/耗电量关键数据!$B$5/1000))</f>
        <v>0</v>
      </c>
      <c r="N1807" s="5">
        <f>电气设备逐时使用率计算!H1783</f>
        <v>1.1688450000000001</v>
      </c>
      <c r="O1807" s="5">
        <f>灯光逐时使用率计算!H1783</f>
        <v>0.37403039999999999</v>
      </c>
      <c r="P1807" s="19">
        <f t="shared" si="254"/>
        <v>1.5428754000000002</v>
      </c>
      <c r="Q1807" s="19">
        <f t="shared" si="258"/>
        <v>0</v>
      </c>
      <c r="R1807" s="20">
        <f t="shared" si="255"/>
        <v>0</v>
      </c>
      <c r="S1807" s="20">
        <f t="shared" si="259"/>
        <v>0</v>
      </c>
      <c r="T1807" s="20">
        <f>IF((T1806+R1807)&lt;0,0,IF((T1806+R1807)&gt;结论【关键目标】!C$28,结论【关键目标】!C$28,T1806+R1807))</f>
        <v>8.1608751999999996</v>
      </c>
      <c r="U1807" s="19">
        <f>IF((T1806+R1807)&lt;结论【关键目标】!$C$28,0,(发电量计算【计算逻辑页】!R1807+发电量计算【计算逻辑页】!T1806-结论【关键目标】!$C$28))</f>
        <v>0</v>
      </c>
      <c r="V1807" s="5">
        <f t="shared" si="256"/>
        <v>0</v>
      </c>
      <c r="W1807" s="5">
        <f t="shared" si="257"/>
        <v>0</v>
      </c>
      <c r="X1807" s="5">
        <f t="shared" si="260"/>
        <v>0</v>
      </c>
    </row>
    <row r="1808" spans="1:24" x14ac:dyDescent="0.15">
      <c r="A1808" s="7">
        <v>1807</v>
      </c>
      <c r="B1808" s="7">
        <v>3</v>
      </c>
      <c r="C1808" s="7">
        <v>17</v>
      </c>
      <c r="D1808" s="7">
        <v>7</v>
      </c>
      <c r="E1808" s="7">
        <v>76</v>
      </c>
      <c r="F1808" s="7">
        <v>-3</v>
      </c>
      <c r="G1808" s="7">
        <v>76.400000000000006</v>
      </c>
      <c r="H1808" s="7">
        <f t="shared" si="252"/>
        <v>5</v>
      </c>
      <c r="I1808" s="16">
        <f t="shared" si="253"/>
        <v>45002</v>
      </c>
      <c r="J1808" s="17">
        <v>0.2407</v>
      </c>
      <c r="K1808" s="18">
        <f>G1808*结论【关键目标】!C$27*0.7735*0.001</f>
        <v>7.0914479999999998</v>
      </c>
      <c r="L1808" s="5">
        <v>0</v>
      </c>
      <c r="M1808" s="5">
        <f>ABS(IF(L1808&lt;=0,L1808/耗电量关键数据!$B$6/1000,L1808/耗电量关键数据!$B$5/1000))</f>
        <v>0</v>
      </c>
      <c r="N1808" s="5">
        <f>电气设备逐时使用率计算!H1784</f>
        <v>2.3376900000000003</v>
      </c>
      <c r="O1808" s="5">
        <f>灯光逐时使用率计算!H1784</f>
        <v>1.2467680000000001</v>
      </c>
      <c r="P1808" s="19">
        <f t="shared" si="254"/>
        <v>3.5844580000000006</v>
      </c>
      <c r="Q1808" s="19">
        <f t="shared" si="258"/>
        <v>0</v>
      </c>
      <c r="R1808" s="20">
        <f t="shared" si="255"/>
        <v>7.0914479999999998</v>
      </c>
      <c r="S1808" s="20">
        <f t="shared" si="259"/>
        <v>0</v>
      </c>
      <c r="T1808" s="20">
        <f>IF((T1807+R1808)&lt;0,0,IF((T1807+R1808)&gt;结论【关键目标】!C$28,结论【关键目标】!C$28,T1807+R1808))</f>
        <v>15.252323199999999</v>
      </c>
      <c r="U1808" s="19">
        <f>IF((T1807+R1808)&lt;结论【关键目标】!$C$28,0,(发电量计算【计算逻辑页】!R1808+发电量计算【计算逻辑页】!T1807-结论【关键目标】!$C$28))</f>
        <v>0</v>
      </c>
      <c r="V1808" s="5">
        <f t="shared" si="256"/>
        <v>0</v>
      </c>
      <c r="W1808" s="5">
        <f t="shared" si="257"/>
        <v>0.8627790406000001</v>
      </c>
      <c r="X1808" s="5">
        <f t="shared" si="260"/>
        <v>0</v>
      </c>
    </row>
    <row r="1809" spans="1:24" x14ac:dyDescent="0.15">
      <c r="A1809" s="7">
        <v>1808</v>
      </c>
      <c r="B1809" s="7">
        <v>3</v>
      </c>
      <c r="C1809" s="7">
        <v>17</v>
      </c>
      <c r="D1809" s="7">
        <v>8</v>
      </c>
      <c r="E1809" s="7">
        <v>76</v>
      </c>
      <c r="F1809" s="7">
        <v>-3</v>
      </c>
      <c r="G1809" s="7">
        <v>183</v>
      </c>
      <c r="H1809" s="7">
        <f t="shared" si="252"/>
        <v>5</v>
      </c>
      <c r="I1809" s="16">
        <f t="shared" si="253"/>
        <v>45002</v>
      </c>
      <c r="J1809" s="17">
        <v>0.70809999999999995</v>
      </c>
      <c r="K1809" s="18">
        <f>G1809*结论【关键目标】!C$27*0.7735*0.001</f>
        <v>16.986059999999998</v>
      </c>
      <c r="L1809" s="5">
        <v>0</v>
      </c>
      <c r="M1809" s="5">
        <f>ABS(IF(L1809&lt;=0,L1809/耗电量关键数据!$B$6/1000,L1809/耗电量关键数据!$B$5/1000))</f>
        <v>0</v>
      </c>
      <c r="N1809" s="5">
        <f>电气设备逐时使用率计算!H1785</f>
        <v>11.688450000000001</v>
      </c>
      <c r="O1809" s="5">
        <f>灯光逐时使用率计算!H1785</f>
        <v>6.2338399999999998</v>
      </c>
      <c r="P1809" s="19">
        <f t="shared" si="254"/>
        <v>17.92229</v>
      </c>
      <c r="Q1809" s="19">
        <f t="shared" si="258"/>
        <v>0</v>
      </c>
      <c r="R1809" s="20">
        <f t="shared" si="255"/>
        <v>16.986059999999998</v>
      </c>
      <c r="S1809" s="20">
        <f t="shared" si="259"/>
        <v>0</v>
      </c>
      <c r="T1809" s="20">
        <f>IF((T1808+R1809)&lt;0,0,IF((T1808+R1809)&gt;结论【关键目标】!C$28,结论【关键目标】!C$28,T1808+R1809))</f>
        <v>22</v>
      </c>
      <c r="U1809" s="19">
        <f>IF((T1808+R1809)&lt;结论【关键目标】!$C$28,0,(发电量计算【计算逻辑页】!R1809+发电量计算【计算逻辑页】!T1808-结论【关键目标】!$C$28))</f>
        <v>10.238383200000001</v>
      </c>
      <c r="V1809" s="5">
        <f t="shared" si="256"/>
        <v>3.5834341200000002</v>
      </c>
      <c r="W1809" s="5">
        <f t="shared" si="257"/>
        <v>12.027829085999999</v>
      </c>
      <c r="X1809" s="5">
        <f t="shared" si="260"/>
        <v>0</v>
      </c>
    </row>
    <row r="1810" spans="1:24" x14ac:dyDescent="0.15">
      <c r="A1810" s="7">
        <v>1809</v>
      </c>
      <c r="B1810" s="7">
        <v>3</v>
      </c>
      <c r="C1810" s="7">
        <v>17</v>
      </c>
      <c r="D1810" s="7">
        <v>9</v>
      </c>
      <c r="E1810" s="7">
        <v>76</v>
      </c>
      <c r="F1810" s="7">
        <v>1</v>
      </c>
      <c r="G1810" s="7">
        <v>367.7</v>
      </c>
      <c r="H1810" s="7">
        <f t="shared" si="252"/>
        <v>5</v>
      </c>
      <c r="I1810" s="16">
        <f t="shared" si="253"/>
        <v>45002</v>
      </c>
      <c r="J1810" s="17">
        <v>0.70809999999999995</v>
      </c>
      <c r="K1810" s="18">
        <f>G1810*结论【关键目标】!C$27*0.7735*0.001</f>
        <v>34.129913999999999</v>
      </c>
      <c r="L1810" s="5">
        <v>0</v>
      </c>
      <c r="M1810" s="5">
        <f>ABS(IF(L1810&lt;=0,L1810/耗电量关键数据!$B$6/1000,L1810/耗电量关键数据!$B$5/1000))</f>
        <v>0</v>
      </c>
      <c r="N1810" s="5">
        <f>电气设备逐时使用率计算!H1786</f>
        <v>22.208055000000002</v>
      </c>
      <c r="O1810" s="5">
        <f>灯光逐时使用率计算!H1786</f>
        <v>11.844296</v>
      </c>
      <c r="P1810" s="19">
        <f t="shared" si="254"/>
        <v>34.052351000000002</v>
      </c>
      <c r="Q1810" s="19">
        <f t="shared" si="258"/>
        <v>0</v>
      </c>
      <c r="R1810" s="20">
        <f t="shared" si="255"/>
        <v>34.129913999999999</v>
      </c>
      <c r="S1810" s="20">
        <f t="shared" si="259"/>
        <v>0</v>
      </c>
      <c r="T1810" s="20">
        <f>IF((T1809+R1810)&lt;0,0,IF((T1809+R1810)&gt;结论【关键目标】!C$28,结论【关键目标】!C$28,T1809+R1810))</f>
        <v>22</v>
      </c>
      <c r="U1810" s="19">
        <f>IF((T1809+R1810)&lt;结论【关键目标】!$C$28,0,(发电量计算【计算逻辑页】!R1810+发电量计算【计算逻辑页】!T1809-结论【关键目标】!$C$28))</f>
        <v>34.129913999999999</v>
      </c>
      <c r="V1810" s="5">
        <f t="shared" si="256"/>
        <v>11.945469899999999</v>
      </c>
      <c r="W1810" s="5">
        <f t="shared" si="257"/>
        <v>24.1124697431</v>
      </c>
      <c r="X1810" s="5">
        <f t="shared" si="260"/>
        <v>0</v>
      </c>
    </row>
    <row r="1811" spans="1:24" x14ac:dyDescent="0.15">
      <c r="A1811" s="7">
        <v>1810</v>
      </c>
      <c r="B1811" s="7">
        <v>3</v>
      </c>
      <c r="C1811" s="7">
        <v>17</v>
      </c>
      <c r="D1811" s="7">
        <v>10</v>
      </c>
      <c r="E1811" s="7">
        <v>76</v>
      </c>
      <c r="F1811" s="7">
        <v>0</v>
      </c>
      <c r="G1811" s="7">
        <v>477</v>
      </c>
      <c r="H1811" s="7">
        <f t="shared" si="252"/>
        <v>5</v>
      </c>
      <c r="I1811" s="16">
        <f t="shared" si="253"/>
        <v>45002</v>
      </c>
      <c r="J1811" s="17">
        <v>0.70809999999999995</v>
      </c>
      <c r="K1811" s="18">
        <f>G1811*结论【关键目标】!C$27*0.7735*0.001</f>
        <v>44.27514</v>
      </c>
      <c r="L1811" s="5">
        <v>0</v>
      </c>
      <c r="M1811" s="5">
        <f>ABS(IF(L1811&lt;=0,L1811/耗电量关键数据!$B$6/1000,L1811/耗电量关键数据!$B$5/1000))</f>
        <v>0</v>
      </c>
      <c r="N1811" s="5">
        <f>电气设备逐时使用率计算!H1787</f>
        <v>22.208055000000002</v>
      </c>
      <c r="O1811" s="5">
        <f>灯光逐时使用率计算!H1787</f>
        <v>11.844296</v>
      </c>
      <c r="P1811" s="19">
        <f t="shared" si="254"/>
        <v>34.052351000000002</v>
      </c>
      <c r="Q1811" s="19">
        <f t="shared" si="258"/>
        <v>0</v>
      </c>
      <c r="R1811" s="20">
        <f t="shared" si="255"/>
        <v>44.27514</v>
      </c>
      <c r="S1811" s="20">
        <f t="shared" si="259"/>
        <v>0</v>
      </c>
      <c r="T1811" s="20">
        <f>IF((T1810+R1811)&lt;0,0,IF((T1810+R1811)&gt;结论【关键目标】!C$28,结论【关键目标】!C$28,T1810+R1811))</f>
        <v>22</v>
      </c>
      <c r="U1811" s="19">
        <f>IF((T1810+R1811)&lt;结论【关键目标】!$C$28,0,(发电量计算【计算逻辑页】!R1811+发电量计算【计算逻辑页】!T1810-结论【关键目标】!$C$28))</f>
        <v>44.275139999999993</v>
      </c>
      <c r="V1811" s="5">
        <f t="shared" si="256"/>
        <v>15.496298999999997</v>
      </c>
      <c r="W1811" s="5">
        <f t="shared" si="257"/>
        <v>24.1124697431</v>
      </c>
      <c r="X1811" s="5">
        <f t="shared" si="260"/>
        <v>0</v>
      </c>
    </row>
    <row r="1812" spans="1:24" x14ac:dyDescent="0.15">
      <c r="A1812" s="7">
        <v>1811</v>
      </c>
      <c r="B1812" s="7">
        <v>3</v>
      </c>
      <c r="C1812" s="7">
        <v>17</v>
      </c>
      <c r="D1812" s="7">
        <v>11</v>
      </c>
      <c r="E1812" s="7">
        <v>76</v>
      </c>
      <c r="F1812" s="7">
        <v>4</v>
      </c>
      <c r="G1812" s="7">
        <v>648</v>
      </c>
      <c r="H1812" s="7">
        <f t="shared" si="252"/>
        <v>5</v>
      </c>
      <c r="I1812" s="16">
        <f t="shared" si="253"/>
        <v>45002</v>
      </c>
      <c r="J1812" s="17">
        <v>1.2267999999999999</v>
      </c>
      <c r="K1812" s="18">
        <f>G1812*结论【关键目标】!C$27*0.7735*0.001</f>
        <v>60.147359999999999</v>
      </c>
      <c r="L1812" s="5">
        <v>0</v>
      </c>
      <c r="M1812" s="5">
        <f>ABS(IF(L1812&lt;=0,L1812/耗电量关键数据!$B$6/1000,L1812/耗电量关键数据!$B$5/1000))</f>
        <v>0</v>
      </c>
      <c r="N1812" s="5">
        <f>电气设备逐时使用率计算!H1788</f>
        <v>22.208055000000002</v>
      </c>
      <c r="O1812" s="5">
        <f>灯光逐时使用率计算!H1788</f>
        <v>11.844296</v>
      </c>
      <c r="P1812" s="19">
        <f t="shared" si="254"/>
        <v>34.052351000000002</v>
      </c>
      <c r="Q1812" s="19">
        <f t="shared" si="258"/>
        <v>34.052351000000002</v>
      </c>
      <c r="R1812" s="20">
        <f t="shared" si="255"/>
        <v>26.095008999999997</v>
      </c>
      <c r="S1812" s="20">
        <f t="shared" si="259"/>
        <v>0</v>
      </c>
      <c r="T1812" s="20">
        <f>IF((T1811+R1812)&lt;0,0,IF((T1811+R1812)&gt;结论【关键目标】!C$28,结论【关键目标】!C$28,T1811+R1812))</f>
        <v>22</v>
      </c>
      <c r="U1812" s="19">
        <f>IF((T1811+R1812)&lt;结论【关键目标】!$C$28,0,(发电量计算【计算逻辑页】!R1812+发电量计算【计算逻辑页】!T1811-结论【关键目标】!$C$28))</f>
        <v>26.095008999999997</v>
      </c>
      <c r="V1812" s="5">
        <f t="shared" si="256"/>
        <v>9.133253149999998</v>
      </c>
      <c r="W1812" s="5">
        <f t="shared" si="257"/>
        <v>41.775424206799997</v>
      </c>
      <c r="X1812" s="5">
        <f t="shared" si="260"/>
        <v>0</v>
      </c>
    </row>
    <row r="1813" spans="1:24" x14ac:dyDescent="0.15">
      <c r="A1813" s="7">
        <v>1812</v>
      </c>
      <c r="B1813" s="7">
        <v>3</v>
      </c>
      <c r="C1813" s="7">
        <v>17</v>
      </c>
      <c r="D1813" s="7">
        <v>12</v>
      </c>
      <c r="E1813" s="7">
        <v>76</v>
      </c>
      <c r="F1813" s="7">
        <v>10.3</v>
      </c>
      <c r="G1813" s="7">
        <v>729.9</v>
      </c>
      <c r="H1813" s="7">
        <f t="shared" si="252"/>
        <v>5</v>
      </c>
      <c r="I1813" s="16">
        <f t="shared" si="253"/>
        <v>45002</v>
      </c>
      <c r="J1813" s="17">
        <v>1.2267999999999999</v>
      </c>
      <c r="K1813" s="18">
        <f>G1813*结论【关键目标】!C$27*0.7735*0.001</f>
        <v>67.749318000000002</v>
      </c>
      <c r="L1813" s="5">
        <v>0</v>
      </c>
      <c r="M1813" s="5">
        <f>ABS(IF(L1813&lt;=0,L1813/耗电量关键数据!$B$6/1000,L1813/耗电量关键数据!$B$5/1000))</f>
        <v>0</v>
      </c>
      <c r="N1813" s="5">
        <f>电气设备逐时使用率计算!H1789</f>
        <v>11.688450000000001</v>
      </c>
      <c r="O1813" s="5">
        <f>灯光逐时使用率计算!H1789</f>
        <v>9.9741440000000008</v>
      </c>
      <c r="P1813" s="19">
        <f t="shared" si="254"/>
        <v>21.662594000000002</v>
      </c>
      <c r="Q1813" s="19">
        <f t="shared" si="258"/>
        <v>21.662594000000002</v>
      </c>
      <c r="R1813" s="20">
        <f t="shared" si="255"/>
        <v>46.086724000000004</v>
      </c>
      <c r="S1813" s="20">
        <f t="shared" si="259"/>
        <v>0</v>
      </c>
      <c r="T1813" s="20">
        <f>IF((T1812+R1813)&lt;0,0,IF((T1812+R1813)&gt;结论【关键目标】!C$28,结论【关键目标】!C$28,T1812+R1813))</f>
        <v>22</v>
      </c>
      <c r="U1813" s="19">
        <f>IF((T1812+R1813)&lt;结论【关键目标】!$C$28,0,(发电量计算【计算逻辑页】!R1813+发电量计算【计算逻辑页】!T1812-结论【关键目标】!$C$28))</f>
        <v>46.086724000000004</v>
      </c>
      <c r="V1813" s="5">
        <f t="shared" si="256"/>
        <v>16.130353400000001</v>
      </c>
      <c r="W1813" s="5">
        <f t="shared" si="257"/>
        <v>26.5756703192</v>
      </c>
      <c r="X1813" s="5">
        <f t="shared" si="260"/>
        <v>0</v>
      </c>
    </row>
    <row r="1814" spans="1:24" x14ac:dyDescent="0.15">
      <c r="A1814" s="7">
        <v>1813</v>
      </c>
      <c r="B1814" s="7">
        <v>3</v>
      </c>
      <c r="C1814" s="7">
        <v>17</v>
      </c>
      <c r="D1814" s="7">
        <v>13</v>
      </c>
      <c r="E1814" s="7">
        <v>76</v>
      </c>
      <c r="F1814" s="7">
        <v>10</v>
      </c>
      <c r="G1814" s="7">
        <v>779.9</v>
      </c>
      <c r="H1814" s="7">
        <f t="shared" si="252"/>
        <v>5</v>
      </c>
      <c r="I1814" s="16">
        <f t="shared" si="253"/>
        <v>45002</v>
      </c>
      <c r="J1814" s="17">
        <v>1.2267999999999999</v>
      </c>
      <c r="K1814" s="18">
        <f>G1814*结论【关键目标】!C$27*0.7735*0.001</f>
        <v>72.390318000000008</v>
      </c>
      <c r="L1814" s="5">
        <v>0</v>
      </c>
      <c r="M1814" s="5">
        <f>ABS(IF(L1814&lt;=0,L1814/耗电量关键数据!$B$6/1000,L1814/耗电量关键数据!$B$5/1000))</f>
        <v>0</v>
      </c>
      <c r="N1814" s="5">
        <f>电气设备逐时使用率计算!H1790</f>
        <v>11.688450000000001</v>
      </c>
      <c r="O1814" s="5">
        <f>灯光逐时使用率计算!H1790</f>
        <v>9.9741440000000008</v>
      </c>
      <c r="P1814" s="19">
        <f t="shared" si="254"/>
        <v>21.662594000000002</v>
      </c>
      <c r="Q1814" s="19">
        <f t="shared" si="258"/>
        <v>21.662594000000002</v>
      </c>
      <c r="R1814" s="20">
        <f t="shared" si="255"/>
        <v>50.727724000000009</v>
      </c>
      <c r="S1814" s="20">
        <f t="shared" si="259"/>
        <v>0</v>
      </c>
      <c r="T1814" s="20">
        <f>IF((T1813+R1814)&lt;0,0,IF((T1813+R1814)&gt;结论【关键目标】!C$28,结论【关键目标】!C$28,T1813+R1814))</f>
        <v>22</v>
      </c>
      <c r="U1814" s="19">
        <f>IF((T1813+R1814)&lt;结论【关键目标】!$C$28,0,(发电量计算【计算逻辑页】!R1814+发电量计算【计算逻辑页】!T1813-结论【关键目标】!$C$28))</f>
        <v>50.727724000000009</v>
      </c>
      <c r="V1814" s="5">
        <f t="shared" si="256"/>
        <v>17.7547034</v>
      </c>
      <c r="W1814" s="5">
        <f t="shared" si="257"/>
        <v>26.5756703192</v>
      </c>
      <c r="X1814" s="5">
        <f t="shared" si="260"/>
        <v>0</v>
      </c>
    </row>
    <row r="1815" spans="1:24" x14ac:dyDescent="0.15">
      <c r="A1815" s="7">
        <v>1814</v>
      </c>
      <c r="B1815" s="7">
        <v>3</v>
      </c>
      <c r="C1815" s="7">
        <v>17</v>
      </c>
      <c r="D1815" s="7">
        <v>14</v>
      </c>
      <c r="E1815" s="7">
        <v>76</v>
      </c>
      <c r="F1815" s="7">
        <v>12</v>
      </c>
      <c r="G1815" s="7">
        <v>649.6</v>
      </c>
      <c r="H1815" s="7">
        <f t="shared" si="252"/>
        <v>5</v>
      </c>
      <c r="I1815" s="16">
        <f t="shared" si="253"/>
        <v>45002</v>
      </c>
      <c r="J1815" s="17">
        <v>1.2267999999999999</v>
      </c>
      <c r="K1815" s="18">
        <f>G1815*结论【关键目标】!C$27*0.7735*0.001</f>
        <v>60.295871999999996</v>
      </c>
      <c r="L1815" s="5">
        <v>0</v>
      </c>
      <c r="M1815" s="5">
        <f>ABS(IF(L1815&lt;=0,L1815/耗电量关键数据!$B$6/1000,L1815/耗电量关键数据!$B$5/1000))</f>
        <v>0</v>
      </c>
      <c r="N1815" s="5">
        <f>电气设备逐时使用率计算!H1791</f>
        <v>22.208055000000002</v>
      </c>
      <c r="O1815" s="5">
        <f>灯光逐时使用率计算!H1791</f>
        <v>11.844296</v>
      </c>
      <c r="P1815" s="19">
        <f t="shared" si="254"/>
        <v>34.052351000000002</v>
      </c>
      <c r="Q1815" s="19">
        <f t="shared" si="258"/>
        <v>34.052351000000002</v>
      </c>
      <c r="R1815" s="20">
        <f t="shared" si="255"/>
        <v>26.243520999999994</v>
      </c>
      <c r="S1815" s="20">
        <f t="shared" si="259"/>
        <v>0</v>
      </c>
      <c r="T1815" s="20">
        <f>IF((T1814+R1815)&lt;0,0,IF((T1814+R1815)&gt;结论【关键目标】!C$28,结论【关键目标】!C$28,T1814+R1815))</f>
        <v>22</v>
      </c>
      <c r="U1815" s="19">
        <f>IF((T1814+R1815)&lt;结论【关键目标】!$C$28,0,(发电量计算【计算逻辑页】!R1815+发电量计算【计算逻辑页】!T1814-结论【关键目标】!$C$28))</f>
        <v>26.243520999999994</v>
      </c>
      <c r="V1815" s="5">
        <f t="shared" si="256"/>
        <v>9.1852323499999979</v>
      </c>
      <c r="W1815" s="5">
        <f t="shared" si="257"/>
        <v>41.775424206799997</v>
      </c>
      <c r="X1815" s="5">
        <f t="shared" si="260"/>
        <v>0</v>
      </c>
    </row>
    <row r="1816" spans="1:24" x14ac:dyDescent="0.15">
      <c r="A1816" s="7">
        <v>1815</v>
      </c>
      <c r="B1816" s="7">
        <v>3</v>
      </c>
      <c r="C1816" s="7">
        <v>17</v>
      </c>
      <c r="D1816" s="7">
        <v>15</v>
      </c>
      <c r="E1816" s="7">
        <v>76</v>
      </c>
      <c r="F1816" s="7">
        <v>13.1</v>
      </c>
      <c r="G1816" s="7">
        <v>432.4</v>
      </c>
      <c r="H1816" s="7">
        <f t="shared" si="252"/>
        <v>5</v>
      </c>
      <c r="I1816" s="16">
        <f t="shared" si="253"/>
        <v>45002</v>
      </c>
      <c r="J1816" s="17">
        <v>1.2267999999999999</v>
      </c>
      <c r="K1816" s="18">
        <f>G1816*结论【关键目标】!C$27*0.7735*0.001</f>
        <v>40.135367999999993</v>
      </c>
      <c r="L1816" s="5">
        <v>0</v>
      </c>
      <c r="M1816" s="5">
        <f>ABS(IF(L1816&lt;=0,L1816/耗电量关键数据!$B$6/1000,L1816/耗电量关键数据!$B$5/1000))</f>
        <v>0</v>
      </c>
      <c r="N1816" s="5">
        <f>电气设备逐时使用率计算!H1792</f>
        <v>22.208055000000002</v>
      </c>
      <c r="O1816" s="5">
        <f>灯光逐时使用率计算!H1792</f>
        <v>11.844296</v>
      </c>
      <c r="P1816" s="19">
        <f t="shared" si="254"/>
        <v>34.052351000000002</v>
      </c>
      <c r="Q1816" s="19">
        <f t="shared" si="258"/>
        <v>34.052351000000002</v>
      </c>
      <c r="R1816" s="20">
        <f t="shared" si="255"/>
        <v>6.083016999999991</v>
      </c>
      <c r="S1816" s="20">
        <f t="shared" si="259"/>
        <v>0</v>
      </c>
      <c r="T1816" s="20">
        <f>IF((T1815+R1816)&lt;0,0,IF((T1815+R1816)&gt;结论【关键目标】!C$28,结论【关键目标】!C$28,T1815+R1816))</f>
        <v>22</v>
      </c>
      <c r="U1816" s="19">
        <f>IF((T1815+R1816)&lt;结论【关键目标】!$C$28,0,(发电量计算【计算逻辑页】!R1816+发电量计算【计算逻辑页】!T1815-结论【关键目标】!$C$28))</f>
        <v>6.083016999999991</v>
      </c>
      <c r="V1816" s="5">
        <f t="shared" si="256"/>
        <v>2.1290559499999966</v>
      </c>
      <c r="W1816" s="5">
        <f t="shared" si="257"/>
        <v>41.775424206799997</v>
      </c>
      <c r="X1816" s="5">
        <f t="shared" si="260"/>
        <v>0</v>
      </c>
    </row>
    <row r="1817" spans="1:24" x14ac:dyDescent="0.15">
      <c r="A1817" s="7">
        <v>1816</v>
      </c>
      <c r="B1817" s="7">
        <v>3</v>
      </c>
      <c r="C1817" s="7">
        <v>17</v>
      </c>
      <c r="D1817" s="7">
        <v>16</v>
      </c>
      <c r="E1817" s="7">
        <v>76</v>
      </c>
      <c r="F1817" s="7">
        <v>14</v>
      </c>
      <c r="G1817" s="7">
        <v>284.8</v>
      </c>
      <c r="H1817" s="7">
        <f t="shared" si="252"/>
        <v>5</v>
      </c>
      <c r="I1817" s="16">
        <f t="shared" si="253"/>
        <v>45002</v>
      </c>
      <c r="J1817" s="17">
        <v>0.70809999999999995</v>
      </c>
      <c r="K1817" s="18">
        <f>G1817*结论【关键目标】!C$27*0.7735*0.001</f>
        <v>26.435136</v>
      </c>
      <c r="L1817" s="5">
        <v>0</v>
      </c>
      <c r="M1817" s="5">
        <f>ABS(IF(L1817&lt;=0,L1817/耗电量关键数据!$B$6/1000,L1817/耗电量关键数据!$B$5/1000))</f>
        <v>0</v>
      </c>
      <c r="N1817" s="5">
        <f>电气设备逐时使用率计算!H1793</f>
        <v>22.208055000000002</v>
      </c>
      <c r="O1817" s="5">
        <f>灯光逐时使用率计算!H1793</f>
        <v>11.844296</v>
      </c>
      <c r="P1817" s="19">
        <f t="shared" si="254"/>
        <v>34.052351000000002</v>
      </c>
      <c r="Q1817" s="19">
        <f t="shared" si="258"/>
        <v>0</v>
      </c>
      <c r="R1817" s="20">
        <f t="shared" si="255"/>
        <v>26.435136</v>
      </c>
      <c r="S1817" s="20">
        <f t="shared" si="259"/>
        <v>0</v>
      </c>
      <c r="T1817" s="20">
        <f>IF((T1816+R1817)&lt;0,0,IF((T1816+R1817)&gt;结论【关键目标】!C$28,结论【关键目标】!C$28,T1816+R1817))</f>
        <v>22</v>
      </c>
      <c r="U1817" s="19">
        <f>IF((T1816+R1817)&lt;结论【关键目标】!$C$28,0,(发电量计算【计算逻辑页】!R1817+发电量计算【计算逻辑页】!T1816-结论【关键目标】!$C$28))</f>
        <v>26.435136</v>
      </c>
      <c r="V1817" s="5">
        <f t="shared" si="256"/>
        <v>9.2522975999999986</v>
      </c>
      <c r="W1817" s="5">
        <f t="shared" si="257"/>
        <v>18.718719801599999</v>
      </c>
      <c r="X1817" s="5">
        <f t="shared" si="260"/>
        <v>0</v>
      </c>
    </row>
    <row r="1818" spans="1:24" x14ac:dyDescent="0.15">
      <c r="A1818" s="7">
        <v>1817</v>
      </c>
      <c r="B1818" s="7">
        <v>3</v>
      </c>
      <c r="C1818" s="7">
        <v>17</v>
      </c>
      <c r="D1818" s="7">
        <v>17</v>
      </c>
      <c r="E1818" s="7">
        <v>76</v>
      </c>
      <c r="F1818" s="7">
        <v>14</v>
      </c>
      <c r="G1818" s="7">
        <v>88.9</v>
      </c>
      <c r="H1818" s="7">
        <f t="shared" si="252"/>
        <v>5</v>
      </c>
      <c r="I1818" s="16">
        <f t="shared" si="253"/>
        <v>45002</v>
      </c>
      <c r="J1818" s="17">
        <v>0.70809999999999995</v>
      </c>
      <c r="K1818" s="18">
        <f>G1818*结论【关键目标】!C$27*0.7735*0.001</f>
        <v>8.2516980000000011</v>
      </c>
      <c r="L1818" s="5">
        <v>0</v>
      </c>
      <c r="M1818" s="5">
        <f>ABS(IF(L1818&lt;=0,L1818/耗电量关键数据!$B$6/1000,L1818/耗电量关键数据!$B$5/1000))</f>
        <v>0</v>
      </c>
      <c r="N1818" s="5">
        <f>电气设备逐时使用率计算!H1794</f>
        <v>22.208055000000002</v>
      </c>
      <c r="O1818" s="5">
        <f>灯光逐时使用率计算!H1794</f>
        <v>11.844296</v>
      </c>
      <c r="P1818" s="19">
        <f t="shared" si="254"/>
        <v>34.052351000000002</v>
      </c>
      <c r="Q1818" s="19">
        <f t="shared" si="258"/>
        <v>0</v>
      </c>
      <c r="R1818" s="20">
        <f t="shared" si="255"/>
        <v>8.2516980000000011</v>
      </c>
      <c r="S1818" s="20">
        <f t="shared" si="259"/>
        <v>0</v>
      </c>
      <c r="T1818" s="20">
        <f>IF((T1817+R1818)&lt;0,0,IF((T1817+R1818)&gt;结论【关键目标】!C$28,结论【关键目标】!C$28,T1817+R1818))</f>
        <v>22</v>
      </c>
      <c r="U1818" s="19">
        <f>IF((T1817+R1818)&lt;结论【关键目标】!$C$28,0,(发电量计算【计算逻辑页】!R1818+发电量计算【计算逻辑页】!T1817-结论【关键目标】!$C$28))</f>
        <v>8.2516980000000011</v>
      </c>
      <c r="V1818" s="5">
        <f t="shared" si="256"/>
        <v>2.8880943000000001</v>
      </c>
      <c r="W1818" s="5">
        <f t="shared" si="257"/>
        <v>5.8430273538000002</v>
      </c>
      <c r="X1818" s="5">
        <f t="shared" si="260"/>
        <v>0</v>
      </c>
    </row>
    <row r="1819" spans="1:24" x14ac:dyDescent="0.15">
      <c r="A1819" s="7">
        <v>1818</v>
      </c>
      <c r="B1819" s="7">
        <v>3</v>
      </c>
      <c r="C1819" s="7">
        <v>17</v>
      </c>
      <c r="D1819" s="7">
        <v>18</v>
      </c>
      <c r="E1819" s="7">
        <v>76</v>
      </c>
      <c r="F1819" s="7">
        <v>13.6</v>
      </c>
      <c r="G1819" s="7">
        <v>0</v>
      </c>
      <c r="H1819" s="7">
        <f t="shared" si="252"/>
        <v>5</v>
      </c>
      <c r="I1819" s="16">
        <f t="shared" si="253"/>
        <v>45002</v>
      </c>
      <c r="J1819" s="17">
        <v>0.70809999999999995</v>
      </c>
      <c r="K1819" s="18">
        <f>G1819*结论【关键目标】!C$27*0.7735*0.001</f>
        <v>0</v>
      </c>
      <c r="L1819" s="5">
        <v>0</v>
      </c>
      <c r="M1819" s="5">
        <f>ABS(IF(L1819&lt;=0,L1819/耗电量关键数据!$B$6/1000,L1819/耗电量关键数据!$B$5/1000))</f>
        <v>0</v>
      </c>
      <c r="N1819" s="5">
        <f>电气设备逐时使用率计算!H1795</f>
        <v>7.0130699999999999</v>
      </c>
      <c r="O1819" s="5">
        <f>灯光逐时使用率计算!H1795</f>
        <v>3.7403040000000001</v>
      </c>
      <c r="P1819" s="19">
        <f t="shared" si="254"/>
        <v>10.753374000000001</v>
      </c>
      <c r="Q1819" s="19">
        <f t="shared" si="258"/>
        <v>0</v>
      </c>
      <c r="R1819" s="20">
        <f t="shared" si="255"/>
        <v>0</v>
      </c>
      <c r="S1819" s="20">
        <f t="shared" si="259"/>
        <v>0</v>
      </c>
      <c r="T1819" s="20">
        <f>IF((T1818+R1819)&lt;0,0,IF((T1818+R1819)&gt;结论【关键目标】!C$28,结论【关键目标】!C$28,T1818+R1819))</f>
        <v>22</v>
      </c>
      <c r="U1819" s="19">
        <f>IF((T1818+R1819)&lt;结论【关键目标】!$C$28,0,(发电量计算【计算逻辑页】!R1819+发电量计算【计算逻辑页】!T1818-结论【关键目标】!$C$28))</f>
        <v>0</v>
      </c>
      <c r="V1819" s="5">
        <f t="shared" si="256"/>
        <v>0</v>
      </c>
      <c r="W1819" s="5">
        <f t="shared" si="257"/>
        <v>0</v>
      </c>
      <c r="X1819" s="5">
        <f t="shared" si="260"/>
        <v>0</v>
      </c>
    </row>
    <row r="1820" spans="1:24" x14ac:dyDescent="0.15">
      <c r="A1820" s="7">
        <v>1819</v>
      </c>
      <c r="B1820" s="7">
        <v>3</v>
      </c>
      <c r="C1820" s="7">
        <v>17</v>
      </c>
      <c r="D1820" s="7">
        <v>19</v>
      </c>
      <c r="E1820" s="7">
        <v>76</v>
      </c>
      <c r="F1820" s="7">
        <v>12</v>
      </c>
      <c r="G1820" s="7">
        <v>0</v>
      </c>
      <c r="H1820" s="7">
        <f t="shared" si="252"/>
        <v>5</v>
      </c>
      <c r="I1820" s="16">
        <f t="shared" si="253"/>
        <v>45002</v>
      </c>
      <c r="J1820" s="17">
        <v>1.2267999999999999</v>
      </c>
      <c r="K1820" s="18">
        <f>G1820*结论【关键目标】!C$27*0.7735*0.001</f>
        <v>0</v>
      </c>
      <c r="L1820" s="5">
        <v>0</v>
      </c>
      <c r="M1820" s="5">
        <f>ABS(IF(L1820&lt;=0,L1820/耗电量关键数据!$B$6/1000,L1820/耗电量关键数据!$B$5/1000))</f>
        <v>0</v>
      </c>
      <c r="N1820" s="5">
        <f>电气设备逐时使用率计算!H1796</f>
        <v>7.0130699999999999</v>
      </c>
      <c r="O1820" s="5">
        <f>灯光逐时使用率计算!H1796</f>
        <v>3.7403040000000001</v>
      </c>
      <c r="P1820" s="19">
        <f t="shared" si="254"/>
        <v>10.753374000000001</v>
      </c>
      <c r="Q1820" s="19">
        <f t="shared" si="258"/>
        <v>10.753374000000001</v>
      </c>
      <c r="R1820" s="20">
        <f t="shared" si="255"/>
        <v>-10.753374000000001</v>
      </c>
      <c r="S1820" s="20">
        <f t="shared" si="259"/>
        <v>10.753374000000001</v>
      </c>
      <c r="T1820" s="20">
        <f>IF((T1819+R1820)&lt;0,0,IF((T1819+R1820)&gt;结论【关键目标】!C$28,结论【关键目标】!C$28,T1819+R1820))</f>
        <v>11.246625999999999</v>
      </c>
      <c r="U1820" s="19">
        <f>IF((T1819+R1820)&lt;结论【关键目标】!$C$28,0,(发电量计算【计算逻辑页】!R1820+发电量计算【计算逻辑页】!T1819-结论【关键目标】!$C$28))</f>
        <v>0</v>
      </c>
      <c r="V1820" s="5">
        <f t="shared" si="256"/>
        <v>0</v>
      </c>
      <c r="W1820" s="5">
        <f t="shared" si="257"/>
        <v>0</v>
      </c>
      <c r="X1820" s="5">
        <f t="shared" si="260"/>
        <v>9.428558323199999</v>
      </c>
    </row>
    <row r="1821" spans="1:24" x14ac:dyDescent="0.15">
      <c r="A1821" s="7">
        <v>1820</v>
      </c>
      <c r="B1821" s="7">
        <v>3</v>
      </c>
      <c r="C1821" s="7">
        <v>17</v>
      </c>
      <c r="D1821" s="7">
        <v>20</v>
      </c>
      <c r="E1821" s="7">
        <v>76</v>
      </c>
      <c r="F1821" s="7">
        <v>11</v>
      </c>
      <c r="G1821" s="7">
        <v>0</v>
      </c>
      <c r="H1821" s="7">
        <f t="shared" si="252"/>
        <v>5</v>
      </c>
      <c r="I1821" s="16">
        <f t="shared" si="253"/>
        <v>45002</v>
      </c>
      <c r="J1821" s="17">
        <v>1.2267999999999999</v>
      </c>
      <c r="K1821" s="18">
        <f>G1821*结论【关键目标】!C$27*0.7735*0.001</f>
        <v>0</v>
      </c>
      <c r="L1821" s="5">
        <v>0</v>
      </c>
      <c r="M1821" s="5">
        <f>ABS(IF(L1821&lt;=0,L1821/耗电量关键数据!$B$6/1000,L1821/耗电量关键数据!$B$5/1000))</f>
        <v>0</v>
      </c>
      <c r="N1821" s="5">
        <f>电气设备逐时使用率计算!H1797</f>
        <v>1.1688450000000001</v>
      </c>
      <c r="O1821" s="5">
        <f>灯光逐时使用率计算!H1797</f>
        <v>0.37403039999999999</v>
      </c>
      <c r="P1821" s="19">
        <f t="shared" si="254"/>
        <v>1.5428754000000002</v>
      </c>
      <c r="Q1821" s="19">
        <f t="shared" si="258"/>
        <v>1.5428754000000002</v>
      </c>
      <c r="R1821" s="20">
        <f t="shared" si="255"/>
        <v>-1.5428754000000002</v>
      </c>
      <c r="S1821" s="20">
        <f t="shared" si="259"/>
        <v>1.5428754000000002</v>
      </c>
      <c r="T1821" s="20">
        <f>IF((T1820+R1821)&lt;0,0,IF((T1820+R1821)&gt;结论【关键目标】!C$28,结论【关键目标】!C$28,T1820+R1821))</f>
        <v>9.7037505999999993</v>
      </c>
      <c r="U1821" s="19">
        <f>IF((T1820+R1821)&lt;结论【关键目标】!$C$28,0,(发电量计算【计算逻辑页】!R1821+发电量计算【计算逻辑页】!T1820-结论【关键目标】!$C$28))</f>
        <v>0</v>
      </c>
      <c r="V1821" s="5">
        <f t="shared" si="256"/>
        <v>0</v>
      </c>
      <c r="W1821" s="5">
        <f t="shared" si="257"/>
        <v>0</v>
      </c>
      <c r="X1821" s="5">
        <f t="shared" si="260"/>
        <v>1.3527931507200002</v>
      </c>
    </row>
    <row r="1822" spans="1:24" x14ac:dyDescent="0.15">
      <c r="A1822" s="7">
        <v>1821</v>
      </c>
      <c r="B1822" s="7">
        <v>3</v>
      </c>
      <c r="C1822" s="7">
        <v>17</v>
      </c>
      <c r="D1822" s="7">
        <v>21</v>
      </c>
      <c r="E1822" s="7">
        <v>76</v>
      </c>
      <c r="F1822" s="7">
        <v>11.3</v>
      </c>
      <c r="G1822" s="7">
        <v>0</v>
      </c>
      <c r="H1822" s="7">
        <f t="shared" si="252"/>
        <v>5</v>
      </c>
      <c r="I1822" s="16">
        <f t="shared" si="253"/>
        <v>45002</v>
      </c>
      <c r="J1822" s="17">
        <v>1.2267999999999999</v>
      </c>
      <c r="K1822" s="18">
        <f>G1822*结论【关键目标】!C$27*0.7735*0.001</f>
        <v>0</v>
      </c>
      <c r="L1822" s="5">
        <v>0</v>
      </c>
      <c r="M1822" s="5">
        <f>ABS(IF(L1822&lt;=0,L1822/耗电量关键数据!$B$6/1000,L1822/耗电量关键数据!$B$5/1000))</f>
        <v>0</v>
      </c>
      <c r="N1822" s="5">
        <f>电气设备逐时使用率计算!H1798</f>
        <v>1.1688450000000001</v>
      </c>
      <c r="O1822" s="5">
        <f>灯光逐时使用率计算!H1798</f>
        <v>0.37403039999999999</v>
      </c>
      <c r="P1822" s="19">
        <f t="shared" si="254"/>
        <v>1.5428754000000002</v>
      </c>
      <c r="Q1822" s="19">
        <f t="shared" si="258"/>
        <v>1.5428754000000002</v>
      </c>
      <c r="R1822" s="20">
        <f t="shared" si="255"/>
        <v>-1.5428754000000002</v>
      </c>
      <c r="S1822" s="20">
        <f t="shared" si="259"/>
        <v>1.5428754000000002</v>
      </c>
      <c r="T1822" s="20">
        <f>IF((T1821+R1822)&lt;0,0,IF((T1821+R1822)&gt;结论【关键目标】!C$28,结论【关键目标】!C$28,T1821+R1822))</f>
        <v>8.1608751999999996</v>
      </c>
      <c r="U1822" s="19">
        <f>IF((T1821+R1822)&lt;结论【关键目标】!$C$28,0,(发电量计算【计算逻辑页】!R1822+发电量计算【计算逻辑页】!T1821-结论【关键目标】!$C$28))</f>
        <v>0</v>
      </c>
      <c r="V1822" s="5">
        <f t="shared" si="256"/>
        <v>0</v>
      </c>
      <c r="W1822" s="5">
        <f t="shared" si="257"/>
        <v>0</v>
      </c>
      <c r="X1822" s="5">
        <f t="shared" si="260"/>
        <v>1.3527931507200002</v>
      </c>
    </row>
    <row r="1823" spans="1:24" x14ac:dyDescent="0.15">
      <c r="A1823" s="7">
        <v>1822</v>
      </c>
      <c r="B1823" s="7">
        <v>3</v>
      </c>
      <c r="C1823" s="7">
        <v>17</v>
      </c>
      <c r="D1823" s="7">
        <v>22</v>
      </c>
      <c r="E1823" s="7">
        <v>76</v>
      </c>
      <c r="F1823" s="7">
        <v>9</v>
      </c>
      <c r="G1823" s="7">
        <v>0</v>
      </c>
      <c r="H1823" s="7">
        <f t="shared" si="252"/>
        <v>5</v>
      </c>
      <c r="I1823" s="16">
        <f t="shared" si="253"/>
        <v>45002</v>
      </c>
      <c r="J1823" s="17">
        <v>0.70809999999999995</v>
      </c>
      <c r="K1823" s="18">
        <f>G1823*结论【关键目标】!C$27*0.7735*0.001</f>
        <v>0</v>
      </c>
      <c r="L1823" s="5">
        <v>0</v>
      </c>
      <c r="M1823" s="5">
        <f>ABS(IF(L1823&lt;=0,L1823/耗电量关键数据!$B$6/1000,L1823/耗电量关键数据!$B$5/1000))</f>
        <v>0</v>
      </c>
      <c r="N1823" s="5">
        <f>电气设备逐时使用率计算!H1799</f>
        <v>1.1688450000000001</v>
      </c>
      <c r="O1823" s="5">
        <f>灯光逐时使用率计算!H1799</f>
        <v>0.37403039999999999</v>
      </c>
      <c r="P1823" s="19">
        <f t="shared" si="254"/>
        <v>1.5428754000000002</v>
      </c>
      <c r="Q1823" s="19">
        <f t="shared" si="258"/>
        <v>0</v>
      </c>
      <c r="R1823" s="20">
        <f t="shared" si="255"/>
        <v>0</v>
      </c>
      <c r="S1823" s="20">
        <f t="shared" si="259"/>
        <v>0</v>
      </c>
      <c r="T1823" s="20">
        <f>IF((T1822+R1823)&lt;0,0,IF((T1822+R1823)&gt;结论【关键目标】!C$28,结论【关键目标】!C$28,T1822+R1823))</f>
        <v>8.1608751999999996</v>
      </c>
      <c r="U1823" s="19">
        <f>IF((T1822+R1823)&lt;结论【关键目标】!$C$28,0,(发电量计算【计算逻辑页】!R1823+发电量计算【计算逻辑页】!T1822-结论【关键目标】!$C$28))</f>
        <v>0</v>
      </c>
      <c r="V1823" s="5">
        <f t="shared" si="256"/>
        <v>0</v>
      </c>
      <c r="W1823" s="5">
        <f t="shared" si="257"/>
        <v>0</v>
      </c>
      <c r="X1823" s="5">
        <f t="shared" si="260"/>
        <v>0</v>
      </c>
    </row>
    <row r="1824" spans="1:24" x14ac:dyDescent="0.15">
      <c r="A1824" s="7">
        <v>1823</v>
      </c>
      <c r="B1824" s="7">
        <v>3</v>
      </c>
      <c r="C1824" s="7">
        <v>17</v>
      </c>
      <c r="D1824" s="7">
        <v>23</v>
      </c>
      <c r="E1824" s="7">
        <v>76</v>
      </c>
      <c r="F1824" s="7">
        <v>7</v>
      </c>
      <c r="G1824" s="7">
        <v>0</v>
      </c>
      <c r="H1824" s="7">
        <f t="shared" si="252"/>
        <v>5</v>
      </c>
      <c r="I1824" s="16">
        <f t="shared" si="253"/>
        <v>45002</v>
      </c>
      <c r="J1824" s="17">
        <v>0.70809999999999995</v>
      </c>
      <c r="K1824" s="18">
        <f>G1824*结论【关键目标】!C$27*0.7735*0.001</f>
        <v>0</v>
      </c>
      <c r="L1824" s="5">
        <v>0</v>
      </c>
      <c r="M1824" s="5">
        <f>ABS(IF(L1824&lt;=0,L1824/耗电量关键数据!$B$6/1000,L1824/耗电量关键数据!$B$5/1000))</f>
        <v>0</v>
      </c>
      <c r="N1824" s="5">
        <f>电气设备逐时使用率计算!H1800</f>
        <v>1.1688450000000001</v>
      </c>
      <c r="O1824" s="5">
        <f>灯光逐时使用率计算!H1800</f>
        <v>0.37403039999999999</v>
      </c>
      <c r="P1824" s="19">
        <f t="shared" si="254"/>
        <v>1.5428754000000002</v>
      </c>
      <c r="Q1824" s="19">
        <f t="shared" si="258"/>
        <v>0</v>
      </c>
      <c r="R1824" s="20">
        <f t="shared" si="255"/>
        <v>0</v>
      </c>
      <c r="S1824" s="20">
        <f t="shared" si="259"/>
        <v>0</v>
      </c>
      <c r="T1824" s="20">
        <f>IF((T1823+R1824)&lt;0,0,IF((T1823+R1824)&gt;结论【关键目标】!C$28,结论【关键目标】!C$28,T1823+R1824))</f>
        <v>8.1608751999999996</v>
      </c>
      <c r="U1824" s="19">
        <f>IF((T1823+R1824)&lt;结论【关键目标】!$C$28,0,(发电量计算【计算逻辑页】!R1824+发电量计算【计算逻辑页】!T1823-结论【关键目标】!$C$28))</f>
        <v>0</v>
      </c>
      <c r="V1824" s="5">
        <f t="shared" si="256"/>
        <v>0</v>
      </c>
      <c r="W1824" s="5">
        <f t="shared" si="257"/>
        <v>0</v>
      </c>
      <c r="X1824" s="5">
        <f t="shared" si="260"/>
        <v>0</v>
      </c>
    </row>
    <row r="1825" spans="1:24" x14ac:dyDescent="0.15">
      <c r="A1825" s="7">
        <v>1824</v>
      </c>
      <c r="B1825" s="7">
        <v>3</v>
      </c>
      <c r="C1825" s="7">
        <v>17</v>
      </c>
      <c r="D1825" s="7">
        <v>24</v>
      </c>
      <c r="E1825" s="7">
        <v>76</v>
      </c>
      <c r="F1825" s="7">
        <v>8.8000000000000007</v>
      </c>
      <c r="G1825" s="7">
        <v>0</v>
      </c>
      <c r="H1825" s="7">
        <f t="shared" si="252"/>
        <v>5</v>
      </c>
      <c r="I1825" s="16">
        <f t="shared" si="253"/>
        <v>45002</v>
      </c>
      <c r="J1825" s="17">
        <v>0.2407</v>
      </c>
      <c r="K1825" s="18">
        <f>G1825*结论【关键目标】!C$27*0.7735*0.001</f>
        <v>0</v>
      </c>
      <c r="L1825" s="5">
        <v>0</v>
      </c>
      <c r="M1825" s="5">
        <f>ABS(IF(L1825&lt;=0,L1825/耗电量关键数据!$B$6/1000,L1825/耗电量关键数据!$B$5/1000))</f>
        <v>0</v>
      </c>
      <c r="N1825" s="5">
        <f>电气设备逐时使用率计算!H1801</f>
        <v>1.1688450000000001</v>
      </c>
      <c r="O1825" s="5">
        <f>灯光逐时使用率计算!H1801</f>
        <v>0.37403039999999999</v>
      </c>
      <c r="P1825" s="19">
        <f t="shared" si="254"/>
        <v>1.5428754000000002</v>
      </c>
      <c r="Q1825" s="19">
        <f t="shared" si="258"/>
        <v>0</v>
      </c>
      <c r="R1825" s="20">
        <f t="shared" si="255"/>
        <v>0</v>
      </c>
      <c r="S1825" s="20">
        <f t="shared" si="259"/>
        <v>0</v>
      </c>
      <c r="T1825" s="20">
        <f>IF((T1824+R1825)&lt;0,0,IF((T1824+R1825)&gt;结论【关键目标】!C$28,结论【关键目标】!C$28,T1824+R1825))</f>
        <v>8.1608751999999996</v>
      </c>
      <c r="U1825" s="19">
        <f>IF((T1824+R1825)&lt;结论【关键目标】!$C$28,0,(发电量计算【计算逻辑页】!R1825+发电量计算【计算逻辑页】!T1824-结论【关键目标】!$C$28))</f>
        <v>0</v>
      </c>
      <c r="V1825" s="5">
        <f t="shared" si="256"/>
        <v>0</v>
      </c>
      <c r="W1825" s="5">
        <f t="shared" si="257"/>
        <v>0</v>
      </c>
      <c r="X1825" s="5">
        <f t="shared" si="260"/>
        <v>0</v>
      </c>
    </row>
    <row r="1826" spans="1:24" x14ac:dyDescent="0.15">
      <c r="A1826" s="7">
        <v>1825</v>
      </c>
      <c r="B1826" s="7">
        <v>3</v>
      </c>
      <c r="C1826" s="7">
        <v>18</v>
      </c>
      <c r="D1826" s="7">
        <v>1</v>
      </c>
      <c r="E1826" s="7">
        <v>77</v>
      </c>
      <c r="F1826" s="7">
        <v>7.7</v>
      </c>
      <c r="G1826" s="7">
        <v>0</v>
      </c>
      <c r="H1826" s="7">
        <f t="shared" si="252"/>
        <v>6</v>
      </c>
      <c r="I1826" s="16">
        <f t="shared" si="253"/>
        <v>45003</v>
      </c>
      <c r="J1826" s="17">
        <v>0.2407</v>
      </c>
      <c r="K1826" s="18">
        <f>G1826*结论【关键目标】!C$27*0.7735*0.001</f>
        <v>0</v>
      </c>
      <c r="L1826" s="5">
        <v>0</v>
      </c>
      <c r="M1826" s="5">
        <f>ABS(IF(L1826&lt;=0,L1826/耗电量关键数据!$B$6/1000,L1826/耗电量关键数据!$B$5/1000))</f>
        <v>0</v>
      </c>
      <c r="N1826" s="19">
        <f>耗电量关键数据!$B$14</f>
        <v>1.1688450000000001</v>
      </c>
      <c r="O1826" s="19">
        <f>耗电量关键数据!$B$15</f>
        <v>0.37403039999999999</v>
      </c>
      <c r="P1826" s="19">
        <f t="shared" si="254"/>
        <v>1.5428754000000002</v>
      </c>
      <c r="Q1826" s="19">
        <f t="shared" si="258"/>
        <v>0</v>
      </c>
      <c r="R1826" s="20">
        <f t="shared" si="255"/>
        <v>0</v>
      </c>
      <c r="S1826" s="20">
        <f t="shared" si="259"/>
        <v>0</v>
      </c>
      <c r="T1826" s="20">
        <f>IF((T1825+R1826)&lt;0,0,IF((T1825+R1826)&gt;结论【关键目标】!C$28,结论【关键目标】!C$28,T1825+R1826))</f>
        <v>8.1608751999999996</v>
      </c>
      <c r="U1826" s="19">
        <f>IF((T1825+R1826)&lt;结论【关键目标】!$C$28,0,(发电量计算【计算逻辑页】!R1826+发电量计算【计算逻辑页】!T1825-结论【关键目标】!$C$28))</f>
        <v>0</v>
      </c>
      <c r="V1826" s="5">
        <f t="shared" si="256"/>
        <v>0</v>
      </c>
      <c r="W1826" s="5">
        <f t="shared" si="257"/>
        <v>0</v>
      </c>
      <c r="X1826" s="5">
        <f t="shared" si="260"/>
        <v>0</v>
      </c>
    </row>
    <row r="1827" spans="1:24" x14ac:dyDescent="0.15">
      <c r="A1827" s="7">
        <v>1826</v>
      </c>
      <c r="B1827" s="7">
        <v>3</v>
      </c>
      <c r="C1827" s="7">
        <v>18</v>
      </c>
      <c r="D1827" s="7">
        <v>2</v>
      </c>
      <c r="E1827" s="7">
        <v>77</v>
      </c>
      <c r="F1827" s="7">
        <v>6.7</v>
      </c>
      <c r="G1827" s="7">
        <v>0</v>
      </c>
      <c r="H1827" s="7">
        <f t="shared" si="252"/>
        <v>6</v>
      </c>
      <c r="I1827" s="16">
        <f t="shared" si="253"/>
        <v>45003</v>
      </c>
      <c r="J1827" s="17">
        <v>0.2407</v>
      </c>
      <c r="K1827" s="18">
        <f>G1827*结论【关键目标】!C$27*0.7735*0.001</f>
        <v>0</v>
      </c>
      <c r="L1827" s="5">
        <v>0</v>
      </c>
      <c r="M1827" s="5">
        <f>ABS(IF(L1827&lt;=0,L1827/耗电量关键数据!$B$6/1000,L1827/耗电量关键数据!$B$5/1000))</f>
        <v>0</v>
      </c>
      <c r="N1827" s="19">
        <f>耗电量关键数据!$B$14</f>
        <v>1.1688450000000001</v>
      </c>
      <c r="O1827" s="19">
        <f>耗电量关键数据!$B$15</f>
        <v>0.37403039999999999</v>
      </c>
      <c r="P1827" s="19">
        <f t="shared" si="254"/>
        <v>1.5428754000000002</v>
      </c>
      <c r="Q1827" s="19">
        <f t="shared" si="258"/>
        <v>0</v>
      </c>
      <c r="R1827" s="20">
        <f t="shared" si="255"/>
        <v>0</v>
      </c>
      <c r="S1827" s="20">
        <f t="shared" si="259"/>
        <v>0</v>
      </c>
      <c r="T1827" s="20">
        <f>IF((T1826+R1827)&lt;0,0,IF((T1826+R1827)&gt;结论【关键目标】!C$28,结论【关键目标】!C$28,T1826+R1827))</f>
        <v>8.1608751999999996</v>
      </c>
      <c r="U1827" s="19">
        <f>IF((T1826+R1827)&lt;结论【关键目标】!$C$28,0,(发电量计算【计算逻辑页】!R1827+发电量计算【计算逻辑页】!T1826-结论【关键目标】!$C$28))</f>
        <v>0</v>
      </c>
      <c r="V1827" s="5">
        <f t="shared" si="256"/>
        <v>0</v>
      </c>
      <c r="W1827" s="5">
        <f t="shared" si="257"/>
        <v>0</v>
      </c>
      <c r="X1827" s="5">
        <f t="shared" si="260"/>
        <v>0</v>
      </c>
    </row>
    <row r="1828" spans="1:24" x14ac:dyDescent="0.15">
      <c r="A1828" s="7">
        <v>1827</v>
      </c>
      <c r="B1828" s="7">
        <v>3</v>
      </c>
      <c r="C1828" s="7">
        <v>18</v>
      </c>
      <c r="D1828" s="7">
        <v>3</v>
      </c>
      <c r="E1828" s="7">
        <v>77</v>
      </c>
      <c r="F1828" s="7">
        <v>5.6</v>
      </c>
      <c r="G1828" s="7">
        <v>0</v>
      </c>
      <c r="H1828" s="7">
        <f t="shared" si="252"/>
        <v>6</v>
      </c>
      <c r="I1828" s="16">
        <f t="shared" si="253"/>
        <v>45003</v>
      </c>
      <c r="J1828" s="17">
        <v>0.2407</v>
      </c>
      <c r="K1828" s="18">
        <f>G1828*结论【关键目标】!C$27*0.7735*0.001</f>
        <v>0</v>
      </c>
      <c r="L1828" s="5">
        <v>0</v>
      </c>
      <c r="M1828" s="5">
        <f>ABS(IF(L1828&lt;=0,L1828/耗电量关键数据!$B$6/1000,L1828/耗电量关键数据!$B$5/1000))</f>
        <v>0</v>
      </c>
      <c r="N1828" s="19">
        <f>耗电量关键数据!$B$14</f>
        <v>1.1688450000000001</v>
      </c>
      <c r="O1828" s="19">
        <f>耗电量关键数据!$B$15</f>
        <v>0.37403039999999999</v>
      </c>
      <c r="P1828" s="19">
        <f t="shared" si="254"/>
        <v>1.5428754000000002</v>
      </c>
      <c r="Q1828" s="19">
        <f t="shared" si="258"/>
        <v>0</v>
      </c>
      <c r="R1828" s="20">
        <f t="shared" si="255"/>
        <v>0</v>
      </c>
      <c r="S1828" s="20">
        <f t="shared" si="259"/>
        <v>0</v>
      </c>
      <c r="T1828" s="20">
        <f>IF((T1827+R1828)&lt;0,0,IF((T1827+R1828)&gt;结论【关键目标】!C$28,结论【关键目标】!C$28,T1827+R1828))</f>
        <v>8.1608751999999996</v>
      </c>
      <c r="U1828" s="19">
        <f>IF((T1827+R1828)&lt;结论【关键目标】!$C$28,0,(发电量计算【计算逻辑页】!R1828+发电量计算【计算逻辑页】!T1827-结论【关键目标】!$C$28))</f>
        <v>0</v>
      </c>
      <c r="V1828" s="5">
        <f t="shared" si="256"/>
        <v>0</v>
      </c>
      <c r="W1828" s="5">
        <f t="shared" si="257"/>
        <v>0</v>
      </c>
      <c r="X1828" s="5">
        <f t="shared" si="260"/>
        <v>0</v>
      </c>
    </row>
    <row r="1829" spans="1:24" x14ac:dyDescent="0.15">
      <c r="A1829" s="7">
        <v>1828</v>
      </c>
      <c r="B1829" s="7">
        <v>3</v>
      </c>
      <c r="C1829" s="7">
        <v>18</v>
      </c>
      <c r="D1829" s="7">
        <v>4</v>
      </c>
      <c r="E1829" s="7">
        <v>77</v>
      </c>
      <c r="F1829" s="7">
        <v>5</v>
      </c>
      <c r="G1829" s="7">
        <v>0</v>
      </c>
      <c r="H1829" s="7">
        <f t="shared" si="252"/>
        <v>6</v>
      </c>
      <c r="I1829" s="16">
        <f t="shared" si="253"/>
        <v>45003</v>
      </c>
      <c r="J1829" s="17">
        <v>0.2407</v>
      </c>
      <c r="K1829" s="18">
        <f>G1829*结论【关键目标】!C$27*0.7735*0.001</f>
        <v>0</v>
      </c>
      <c r="L1829" s="5">
        <v>0</v>
      </c>
      <c r="M1829" s="5">
        <f>ABS(IF(L1829&lt;=0,L1829/耗电量关键数据!$B$6/1000,L1829/耗电量关键数据!$B$5/1000))</f>
        <v>0</v>
      </c>
      <c r="N1829" s="19">
        <f>耗电量关键数据!$B$14</f>
        <v>1.1688450000000001</v>
      </c>
      <c r="O1829" s="19">
        <f>耗电量关键数据!$B$15</f>
        <v>0.37403039999999999</v>
      </c>
      <c r="P1829" s="19">
        <f t="shared" si="254"/>
        <v>1.5428754000000002</v>
      </c>
      <c r="Q1829" s="19">
        <f t="shared" si="258"/>
        <v>0</v>
      </c>
      <c r="R1829" s="20">
        <f t="shared" si="255"/>
        <v>0</v>
      </c>
      <c r="S1829" s="20">
        <f t="shared" si="259"/>
        <v>0</v>
      </c>
      <c r="T1829" s="20">
        <f>IF((T1828+R1829)&lt;0,0,IF((T1828+R1829)&gt;结论【关键目标】!C$28,结论【关键目标】!C$28,T1828+R1829))</f>
        <v>8.1608751999999996</v>
      </c>
      <c r="U1829" s="19">
        <f>IF((T1828+R1829)&lt;结论【关键目标】!$C$28,0,(发电量计算【计算逻辑页】!R1829+发电量计算【计算逻辑页】!T1828-结论【关键目标】!$C$28))</f>
        <v>0</v>
      </c>
      <c r="V1829" s="5">
        <f t="shared" si="256"/>
        <v>0</v>
      </c>
      <c r="W1829" s="5">
        <f t="shared" si="257"/>
        <v>0</v>
      </c>
      <c r="X1829" s="5">
        <f t="shared" si="260"/>
        <v>0</v>
      </c>
    </row>
    <row r="1830" spans="1:24" x14ac:dyDescent="0.15">
      <c r="A1830" s="7">
        <v>1829</v>
      </c>
      <c r="B1830" s="7">
        <v>3</v>
      </c>
      <c r="C1830" s="7">
        <v>18</v>
      </c>
      <c r="D1830" s="7">
        <v>5</v>
      </c>
      <c r="E1830" s="7">
        <v>77</v>
      </c>
      <c r="F1830" s="7">
        <v>4.4000000000000004</v>
      </c>
      <c r="G1830" s="7">
        <v>0</v>
      </c>
      <c r="H1830" s="7">
        <f t="shared" si="252"/>
        <v>6</v>
      </c>
      <c r="I1830" s="16">
        <f t="shared" si="253"/>
        <v>45003</v>
      </c>
      <c r="J1830" s="17">
        <v>0.2407</v>
      </c>
      <c r="K1830" s="18">
        <f>G1830*结论【关键目标】!C$27*0.7735*0.001</f>
        <v>0</v>
      </c>
      <c r="L1830" s="5">
        <v>0</v>
      </c>
      <c r="M1830" s="5">
        <f>ABS(IF(L1830&lt;=0,L1830/耗电量关键数据!$B$6/1000,L1830/耗电量关键数据!$B$5/1000))</f>
        <v>0</v>
      </c>
      <c r="N1830" s="19">
        <f>耗电量关键数据!$B$14</f>
        <v>1.1688450000000001</v>
      </c>
      <c r="O1830" s="19">
        <f>耗电量关键数据!$B$15</f>
        <v>0.37403039999999999</v>
      </c>
      <c r="P1830" s="19">
        <f t="shared" si="254"/>
        <v>1.5428754000000002</v>
      </c>
      <c r="Q1830" s="19">
        <f t="shared" si="258"/>
        <v>0</v>
      </c>
      <c r="R1830" s="20">
        <f t="shared" si="255"/>
        <v>0</v>
      </c>
      <c r="S1830" s="20">
        <f t="shared" si="259"/>
        <v>0</v>
      </c>
      <c r="T1830" s="20">
        <f>IF((T1829+R1830)&lt;0,0,IF((T1829+R1830)&gt;结论【关键目标】!C$28,结论【关键目标】!C$28,T1829+R1830))</f>
        <v>8.1608751999999996</v>
      </c>
      <c r="U1830" s="19">
        <f>IF((T1829+R1830)&lt;结论【关键目标】!$C$28,0,(发电量计算【计算逻辑页】!R1830+发电量计算【计算逻辑页】!T1829-结论【关键目标】!$C$28))</f>
        <v>0</v>
      </c>
      <c r="V1830" s="5">
        <f t="shared" si="256"/>
        <v>0</v>
      </c>
      <c r="W1830" s="5">
        <f t="shared" si="257"/>
        <v>0</v>
      </c>
      <c r="X1830" s="5">
        <f t="shared" si="260"/>
        <v>0</v>
      </c>
    </row>
    <row r="1831" spans="1:24" x14ac:dyDescent="0.15">
      <c r="A1831" s="7">
        <v>1830</v>
      </c>
      <c r="B1831" s="7">
        <v>3</v>
      </c>
      <c r="C1831" s="7">
        <v>18</v>
      </c>
      <c r="D1831" s="7">
        <v>6</v>
      </c>
      <c r="E1831" s="7">
        <v>77</v>
      </c>
      <c r="F1831" s="7">
        <v>3.8</v>
      </c>
      <c r="G1831" s="7">
        <v>0</v>
      </c>
      <c r="H1831" s="7">
        <f t="shared" si="252"/>
        <v>6</v>
      </c>
      <c r="I1831" s="16">
        <f t="shared" si="253"/>
        <v>45003</v>
      </c>
      <c r="J1831" s="17">
        <v>0.2407</v>
      </c>
      <c r="K1831" s="18">
        <f>G1831*结论【关键目标】!C$27*0.7735*0.001</f>
        <v>0</v>
      </c>
      <c r="L1831" s="5">
        <v>0</v>
      </c>
      <c r="M1831" s="5">
        <f>ABS(IF(L1831&lt;=0,L1831/耗电量关键数据!$B$6/1000,L1831/耗电量关键数据!$B$5/1000))</f>
        <v>0</v>
      </c>
      <c r="N1831" s="19">
        <f>耗电量关键数据!$B$14</f>
        <v>1.1688450000000001</v>
      </c>
      <c r="O1831" s="19">
        <f>耗电量关键数据!$B$15</f>
        <v>0.37403039999999999</v>
      </c>
      <c r="P1831" s="19">
        <f t="shared" si="254"/>
        <v>1.5428754000000002</v>
      </c>
      <c r="Q1831" s="19">
        <f t="shared" si="258"/>
        <v>0</v>
      </c>
      <c r="R1831" s="20">
        <f t="shared" si="255"/>
        <v>0</v>
      </c>
      <c r="S1831" s="20">
        <f t="shared" si="259"/>
        <v>0</v>
      </c>
      <c r="T1831" s="20">
        <f>IF((T1830+R1831)&lt;0,0,IF((T1830+R1831)&gt;结论【关键目标】!C$28,结论【关键目标】!C$28,T1830+R1831))</f>
        <v>8.1608751999999996</v>
      </c>
      <c r="U1831" s="19">
        <f>IF((T1830+R1831)&lt;结论【关键目标】!$C$28,0,(发电量计算【计算逻辑页】!R1831+发电量计算【计算逻辑页】!T1830-结论【关键目标】!$C$28))</f>
        <v>0</v>
      </c>
      <c r="V1831" s="5">
        <f t="shared" si="256"/>
        <v>0</v>
      </c>
      <c r="W1831" s="5">
        <f t="shared" si="257"/>
        <v>0</v>
      </c>
      <c r="X1831" s="5">
        <f t="shared" si="260"/>
        <v>0</v>
      </c>
    </row>
    <row r="1832" spans="1:24" x14ac:dyDescent="0.15">
      <c r="A1832" s="7">
        <v>1831</v>
      </c>
      <c r="B1832" s="7">
        <v>3</v>
      </c>
      <c r="C1832" s="7">
        <v>18</v>
      </c>
      <c r="D1832" s="7">
        <v>7</v>
      </c>
      <c r="E1832" s="7">
        <v>77</v>
      </c>
      <c r="F1832" s="7">
        <v>2</v>
      </c>
      <c r="G1832" s="7">
        <v>103.7</v>
      </c>
      <c r="H1832" s="7">
        <f t="shared" si="252"/>
        <v>6</v>
      </c>
      <c r="I1832" s="16">
        <f t="shared" si="253"/>
        <v>45003</v>
      </c>
      <c r="J1832" s="17">
        <v>0.2407</v>
      </c>
      <c r="K1832" s="18">
        <f>G1832*结论【关键目标】!C$27*0.7735*0.001</f>
        <v>9.6254340000000003</v>
      </c>
      <c r="L1832" s="5">
        <v>0</v>
      </c>
      <c r="M1832" s="5">
        <f>ABS(IF(L1832&lt;=0,L1832/耗电量关键数据!$B$6/1000,L1832/耗电量关键数据!$B$5/1000))</f>
        <v>0</v>
      </c>
      <c r="N1832" s="19">
        <f>耗电量关键数据!$B$14</f>
        <v>1.1688450000000001</v>
      </c>
      <c r="O1832" s="19">
        <f>耗电量关键数据!$B$15</f>
        <v>0.37403039999999999</v>
      </c>
      <c r="P1832" s="19">
        <f t="shared" si="254"/>
        <v>1.5428754000000002</v>
      </c>
      <c r="Q1832" s="19">
        <f t="shared" si="258"/>
        <v>0</v>
      </c>
      <c r="R1832" s="20">
        <f t="shared" si="255"/>
        <v>9.6254340000000003</v>
      </c>
      <c r="S1832" s="20">
        <f t="shared" si="259"/>
        <v>0</v>
      </c>
      <c r="T1832" s="20">
        <f>IF((T1831+R1832)&lt;0,0,IF((T1831+R1832)&gt;结论【关键目标】!C$28,结论【关键目标】!C$28,T1831+R1832))</f>
        <v>17.786309199999998</v>
      </c>
      <c r="U1832" s="19">
        <f>IF((T1831+R1832)&lt;结论【关键目标】!$C$28,0,(发电量计算【计算逻辑页】!R1832+发电量计算【计算逻辑页】!T1831-结论【关键目标】!$C$28))</f>
        <v>0</v>
      </c>
      <c r="V1832" s="5">
        <f t="shared" si="256"/>
        <v>0</v>
      </c>
      <c r="W1832" s="5">
        <f t="shared" si="257"/>
        <v>0.37137010878000004</v>
      </c>
      <c r="X1832" s="5">
        <f t="shared" si="260"/>
        <v>0</v>
      </c>
    </row>
    <row r="1833" spans="1:24" x14ac:dyDescent="0.15">
      <c r="A1833" s="7">
        <v>1832</v>
      </c>
      <c r="B1833" s="7">
        <v>3</v>
      </c>
      <c r="C1833" s="7">
        <v>18</v>
      </c>
      <c r="D1833" s="7">
        <v>8</v>
      </c>
      <c r="E1833" s="7">
        <v>77</v>
      </c>
      <c r="F1833" s="7">
        <v>2</v>
      </c>
      <c r="G1833" s="7">
        <v>220.3</v>
      </c>
      <c r="H1833" s="7">
        <f t="shared" si="252"/>
        <v>6</v>
      </c>
      <c r="I1833" s="16">
        <f t="shared" si="253"/>
        <v>45003</v>
      </c>
      <c r="J1833" s="17">
        <v>0.70809999999999995</v>
      </c>
      <c r="K1833" s="18">
        <f>G1833*结论【关键目标】!C$27*0.7735*0.001</f>
        <v>20.448246000000001</v>
      </c>
      <c r="L1833" s="5">
        <v>0</v>
      </c>
      <c r="M1833" s="5">
        <f>ABS(IF(L1833&lt;=0,L1833/耗电量关键数据!$B$6/1000,L1833/耗电量关键数据!$B$5/1000))</f>
        <v>0</v>
      </c>
      <c r="N1833" s="19">
        <f>耗电量关键数据!$B$14</f>
        <v>1.1688450000000001</v>
      </c>
      <c r="O1833" s="19">
        <f>耗电量关键数据!$B$15</f>
        <v>0.37403039999999999</v>
      </c>
      <c r="P1833" s="19">
        <f t="shared" si="254"/>
        <v>1.5428754000000002</v>
      </c>
      <c r="Q1833" s="19">
        <f t="shared" si="258"/>
        <v>0</v>
      </c>
      <c r="R1833" s="20">
        <f t="shared" si="255"/>
        <v>20.448246000000001</v>
      </c>
      <c r="S1833" s="20">
        <f t="shared" si="259"/>
        <v>0</v>
      </c>
      <c r="T1833" s="20">
        <f>IF((T1832+R1833)&lt;0,0,IF((T1832+R1833)&gt;结论【关键目标】!C$28,结论【关键目标】!C$28,T1832+R1833))</f>
        <v>22</v>
      </c>
      <c r="U1833" s="19">
        <f>IF((T1832+R1833)&lt;结论【关键目标】!$C$28,0,(发电量计算【计算逻辑页】!R1833+发电量计算【计算逻辑页】!T1832-结论【关键目标】!$C$28))</f>
        <v>16.234555200000003</v>
      </c>
      <c r="V1833" s="5">
        <f t="shared" si="256"/>
        <v>5.6820943200000009</v>
      </c>
      <c r="W1833" s="5">
        <f t="shared" si="257"/>
        <v>1.0925100707400002</v>
      </c>
      <c r="X1833" s="5">
        <f t="shared" si="260"/>
        <v>0</v>
      </c>
    </row>
    <row r="1834" spans="1:24" x14ac:dyDescent="0.15">
      <c r="A1834" s="7">
        <v>1833</v>
      </c>
      <c r="B1834" s="7">
        <v>3</v>
      </c>
      <c r="C1834" s="7">
        <v>18</v>
      </c>
      <c r="D1834" s="7">
        <v>9</v>
      </c>
      <c r="E1834" s="7">
        <v>77</v>
      </c>
      <c r="F1834" s="7">
        <v>5.4</v>
      </c>
      <c r="G1834" s="7">
        <v>424</v>
      </c>
      <c r="H1834" s="7">
        <f t="shared" si="252"/>
        <v>6</v>
      </c>
      <c r="I1834" s="16">
        <f t="shared" si="253"/>
        <v>45003</v>
      </c>
      <c r="J1834" s="17">
        <v>0.70809999999999995</v>
      </c>
      <c r="K1834" s="18">
        <f>G1834*结论【关键目标】!C$27*0.7735*0.001</f>
        <v>39.35568</v>
      </c>
      <c r="L1834" s="5">
        <v>0</v>
      </c>
      <c r="M1834" s="5">
        <f>ABS(IF(L1834&lt;=0,L1834/耗电量关键数据!$B$6/1000,L1834/耗电量关键数据!$B$5/1000))</f>
        <v>0</v>
      </c>
      <c r="N1834" s="19">
        <f>耗电量关键数据!$B$14</f>
        <v>1.1688450000000001</v>
      </c>
      <c r="O1834" s="19">
        <f>耗电量关键数据!$B$15</f>
        <v>0.37403039999999999</v>
      </c>
      <c r="P1834" s="19">
        <f t="shared" si="254"/>
        <v>1.5428754000000002</v>
      </c>
      <c r="Q1834" s="19">
        <f t="shared" si="258"/>
        <v>0</v>
      </c>
      <c r="R1834" s="20">
        <f t="shared" si="255"/>
        <v>39.35568</v>
      </c>
      <c r="S1834" s="20">
        <f t="shared" si="259"/>
        <v>0</v>
      </c>
      <c r="T1834" s="20">
        <f>IF((T1833+R1834)&lt;0,0,IF((T1833+R1834)&gt;结论【关键目标】!C$28,结论【关键目标】!C$28,T1833+R1834))</f>
        <v>22</v>
      </c>
      <c r="U1834" s="19">
        <f>IF((T1833+R1834)&lt;结论【关键目标】!$C$28,0,(发电量计算【计算逻辑页】!R1834+发电量计算【计算逻辑页】!T1833-结论【关键目标】!$C$28))</f>
        <v>39.35568</v>
      </c>
      <c r="V1834" s="5">
        <f t="shared" si="256"/>
        <v>13.774488</v>
      </c>
      <c r="W1834" s="5">
        <f t="shared" si="257"/>
        <v>1.0925100707400002</v>
      </c>
      <c r="X1834" s="5">
        <f t="shared" si="260"/>
        <v>0</v>
      </c>
    </row>
    <row r="1835" spans="1:24" x14ac:dyDescent="0.15">
      <c r="A1835" s="7">
        <v>1834</v>
      </c>
      <c r="B1835" s="7">
        <v>3</v>
      </c>
      <c r="C1835" s="7">
        <v>18</v>
      </c>
      <c r="D1835" s="7">
        <v>10</v>
      </c>
      <c r="E1835" s="7">
        <v>77</v>
      </c>
      <c r="F1835" s="7">
        <v>6</v>
      </c>
      <c r="G1835" s="7">
        <v>554.79999999999995</v>
      </c>
      <c r="H1835" s="7">
        <f t="shared" si="252"/>
        <v>6</v>
      </c>
      <c r="I1835" s="16">
        <f t="shared" si="253"/>
        <v>45003</v>
      </c>
      <c r="J1835" s="17">
        <v>0.70809999999999995</v>
      </c>
      <c r="K1835" s="18">
        <f>G1835*结论【关键目标】!C$27*0.7735*0.001</f>
        <v>51.496535999999999</v>
      </c>
      <c r="L1835" s="5">
        <v>0</v>
      </c>
      <c r="M1835" s="5">
        <f>ABS(IF(L1835&lt;=0,L1835/耗电量关键数据!$B$6/1000,L1835/耗电量关键数据!$B$5/1000))</f>
        <v>0</v>
      </c>
      <c r="N1835" s="19">
        <f>耗电量关键数据!$B$14</f>
        <v>1.1688450000000001</v>
      </c>
      <c r="O1835" s="19">
        <f>耗电量关键数据!$B$15</f>
        <v>0.37403039999999999</v>
      </c>
      <c r="P1835" s="19">
        <f t="shared" si="254"/>
        <v>1.5428754000000002</v>
      </c>
      <c r="Q1835" s="19">
        <f t="shared" si="258"/>
        <v>0</v>
      </c>
      <c r="R1835" s="20">
        <f t="shared" si="255"/>
        <v>51.496535999999999</v>
      </c>
      <c r="S1835" s="20">
        <f t="shared" si="259"/>
        <v>0</v>
      </c>
      <c r="T1835" s="20">
        <f>IF((T1834+R1835)&lt;0,0,IF((T1834+R1835)&gt;结论【关键目标】!C$28,结论【关键目标】!C$28,T1834+R1835))</f>
        <v>22</v>
      </c>
      <c r="U1835" s="19">
        <f>IF((T1834+R1835)&lt;结论【关键目标】!$C$28,0,(发电量计算【计算逻辑页】!R1835+发电量计算【计算逻辑页】!T1834-结论【关键目标】!$C$28))</f>
        <v>51.496535999999992</v>
      </c>
      <c r="V1835" s="5">
        <f t="shared" si="256"/>
        <v>18.023787599999995</v>
      </c>
      <c r="W1835" s="5">
        <f t="shared" si="257"/>
        <v>1.0925100707400002</v>
      </c>
      <c r="X1835" s="5">
        <f t="shared" si="260"/>
        <v>0</v>
      </c>
    </row>
    <row r="1836" spans="1:24" x14ac:dyDescent="0.15">
      <c r="A1836" s="7">
        <v>1835</v>
      </c>
      <c r="B1836" s="7">
        <v>3</v>
      </c>
      <c r="C1836" s="7">
        <v>18</v>
      </c>
      <c r="D1836" s="7">
        <v>11</v>
      </c>
      <c r="E1836" s="7">
        <v>77</v>
      </c>
      <c r="F1836" s="7">
        <v>9</v>
      </c>
      <c r="G1836" s="7">
        <v>721.7</v>
      </c>
      <c r="H1836" s="7">
        <f t="shared" si="252"/>
        <v>6</v>
      </c>
      <c r="I1836" s="16">
        <f t="shared" si="253"/>
        <v>45003</v>
      </c>
      <c r="J1836" s="17">
        <v>1.2267999999999999</v>
      </c>
      <c r="K1836" s="18">
        <f>G1836*结论【关键目标】!C$27*0.7735*0.001</f>
        <v>66.988194000000007</v>
      </c>
      <c r="L1836" s="5">
        <v>0</v>
      </c>
      <c r="M1836" s="5">
        <f>ABS(IF(L1836&lt;=0,L1836/耗电量关键数据!$B$6/1000,L1836/耗电量关键数据!$B$5/1000))</f>
        <v>0</v>
      </c>
      <c r="N1836" s="19">
        <f>耗电量关键数据!$B$14</f>
        <v>1.1688450000000001</v>
      </c>
      <c r="O1836" s="19">
        <f>耗电量关键数据!$B$15</f>
        <v>0.37403039999999999</v>
      </c>
      <c r="P1836" s="19">
        <f t="shared" si="254"/>
        <v>1.5428754000000002</v>
      </c>
      <c r="Q1836" s="19">
        <f t="shared" si="258"/>
        <v>1.5428754000000002</v>
      </c>
      <c r="R1836" s="20">
        <f t="shared" si="255"/>
        <v>65.445318600000007</v>
      </c>
      <c r="S1836" s="20">
        <f t="shared" si="259"/>
        <v>0</v>
      </c>
      <c r="T1836" s="20">
        <f>IF((T1835+R1836)&lt;0,0,IF((T1835+R1836)&gt;结论【关键目标】!C$28,结论【关键目标】!C$28,T1835+R1836))</f>
        <v>22</v>
      </c>
      <c r="U1836" s="19">
        <f>IF((T1835+R1836)&lt;结论【关键目标】!$C$28,0,(发电量计算【计算逻辑页】!R1836+发电量计算【计算逻辑页】!T1835-结论【关键目标】!$C$28))</f>
        <v>65.445318600000007</v>
      </c>
      <c r="V1836" s="5">
        <f t="shared" si="256"/>
        <v>22.905861510000001</v>
      </c>
      <c r="W1836" s="5">
        <f t="shared" si="257"/>
        <v>1.89279954072</v>
      </c>
      <c r="X1836" s="5">
        <f t="shared" si="260"/>
        <v>0</v>
      </c>
    </row>
    <row r="1837" spans="1:24" x14ac:dyDescent="0.15">
      <c r="A1837" s="7">
        <v>1836</v>
      </c>
      <c r="B1837" s="7">
        <v>3</v>
      </c>
      <c r="C1837" s="7">
        <v>18</v>
      </c>
      <c r="D1837" s="7">
        <v>12</v>
      </c>
      <c r="E1837" s="7">
        <v>77</v>
      </c>
      <c r="F1837" s="7">
        <v>11.2</v>
      </c>
      <c r="G1837" s="7">
        <v>708.2</v>
      </c>
      <c r="H1837" s="7">
        <f t="shared" si="252"/>
        <v>6</v>
      </c>
      <c r="I1837" s="16">
        <f t="shared" si="253"/>
        <v>45003</v>
      </c>
      <c r="J1837" s="17">
        <v>1.2267999999999999</v>
      </c>
      <c r="K1837" s="18">
        <f>G1837*结论【关键目标】!C$27*0.7735*0.001</f>
        <v>65.735123999999999</v>
      </c>
      <c r="L1837" s="5">
        <v>0</v>
      </c>
      <c r="M1837" s="5">
        <f>ABS(IF(L1837&lt;=0,L1837/耗电量关键数据!$B$6/1000,L1837/耗电量关键数据!$B$5/1000))</f>
        <v>0</v>
      </c>
      <c r="N1837" s="19">
        <f>耗电量关键数据!$B$14</f>
        <v>1.1688450000000001</v>
      </c>
      <c r="O1837" s="19">
        <f>耗电量关键数据!$B$15</f>
        <v>0.37403039999999999</v>
      </c>
      <c r="P1837" s="19">
        <f t="shared" si="254"/>
        <v>1.5428754000000002</v>
      </c>
      <c r="Q1837" s="19">
        <f t="shared" si="258"/>
        <v>1.5428754000000002</v>
      </c>
      <c r="R1837" s="20">
        <f t="shared" si="255"/>
        <v>64.192248599999999</v>
      </c>
      <c r="S1837" s="20">
        <f t="shared" si="259"/>
        <v>0</v>
      </c>
      <c r="T1837" s="20">
        <f>IF((T1836+R1837)&lt;0,0,IF((T1836+R1837)&gt;结论【关键目标】!C$28,结论【关键目标】!C$28,T1836+R1837))</f>
        <v>22</v>
      </c>
      <c r="U1837" s="19">
        <f>IF((T1836+R1837)&lt;结论【关键目标】!$C$28,0,(发电量计算【计算逻辑页】!R1837+发电量计算【计算逻辑页】!T1836-结论【关键目标】!$C$28))</f>
        <v>64.192248599999999</v>
      </c>
      <c r="V1837" s="5">
        <f t="shared" si="256"/>
        <v>22.46728701</v>
      </c>
      <c r="W1837" s="5">
        <f t="shared" si="257"/>
        <v>1.89279954072</v>
      </c>
      <c r="X1837" s="5">
        <f t="shared" si="260"/>
        <v>0</v>
      </c>
    </row>
    <row r="1838" spans="1:24" x14ac:dyDescent="0.15">
      <c r="A1838" s="7">
        <v>1837</v>
      </c>
      <c r="B1838" s="7">
        <v>3</v>
      </c>
      <c r="C1838" s="7">
        <v>18</v>
      </c>
      <c r="D1838" s="7">
        <v>13</v>
      </c>
      <c r="E1838" s="7">
        <v>77</v>
      </c>
      <c r="F1838" s="7">
        <v>13</v>
      </c>
      <c r="G1838" s="7">
        <v>714.9</v>
      </c>
      <c r="H1838" s="7">
        <f t="shared" si="252"/>
        <v>6</v>
      </c>
      <c r="I1838" s="16">
        <f t="shared" si="253"/>
        <v>45003</v>
      </c>
      <c r="J1838" s="17">
        <v>1.2267999999999999</v>
      </c>
      <c r="K1838" s="18">
        <f>G1838*结论【关键目标】!C$27*0.7735*0.001</f>
        <v>66.357017999999997</v>
      </c>
      <c r="L1838" s="5">
        <v>0</v>
      </c>
      <c r="M1838" s="5">
        <f>ABS(IF(L1838&lt;=0,L1838/耗电量关键数据!$B$6/1000,L1838/耗电量关键数据!$B$5/1000))</f>
        <v>0</v>
      </c>
      <c r="N1838" s="19">
        <f>耗电量关键数据!$B$14</f>
        <v>1.1688450000000001</v>
      </c>
      <c r="O1838" s="19">
        <f>耗电量关键数据!$B$15</f>
        <v>0.37403039999999999</v>
      </c>
      <c r="P1838" s="19">
        <f t="shared" si="254"/>
        <v>1.5428754000000002</v>
      </c>
      <c r="Q1838" s="19">
        <f t="shared" si="258"/>
        <v>1.5428754000000002</v>
      </c>
      <c r="R1838" s="20">
        <f t="shared" si="255"/>
        <v>64.814142599999997</v>
      </c>
      <c r="S1838" s="20">
        <f t="shared" si="259"/>
        <v>0</v>
      </c>
      <c r="T1838" s="20">
        <f>IF((T1837+R1838)&lt;0,0,IF((T1837+R1838)&gt;结论【关键目标】!C$28,结论【关键目标】!C$28,T1837+R1838))</f>
        <v>22</v>
      </c>
      <c r="U1838" s="19">
        <f>IF((T1837+R1838)&lt;结论【关键目标】!$C$28,0,(发电量计算【计算逻辑页】!R1838+发电量计算【计算逻辑页】!T1837-结论【关键目标】!$C$28))</f>
        <v>64.814142599999997</v>
      </c>
      <c r="V1838" s="5">
        <f t="shared" si="256"/>
        <v>22.684949909999997</v>
      </c>
      <c r="W1838" s="5">
        <f t="shared" si="257"/>
        <v>1.89279954072</v>
      </c>
      <c r="X1838" s="5">
        <f t="shared" si="260"/>
        <v>0</v>
      </c>
    </row>
    <row r="1839" spans="1:24" x14ac:dyDescent="0.15">
      <c r="A1839" s="7">
        <v>1838</v>
      </c>
      <c r="B1839" s="7">
        <v>3</v>
      </c>
      <c r="C1839" s="7">
        <v>18</v>
      </c>
      <c r="D1839" s="7">
        <v>14</v>
      </c>
      <c r="E1839" s="7">
        <v>77</v>
      </c>
      <c r="F1839" s="7">
        <v>15</v>
      </c>
      <c r="G1839" s="7">
        <v>612</v>
      </c>
      <c r="H1839" s="7">
        <f t="shared" si="252"/>
        <v>6</v>
      </c>
      <c r="I1839" s="16">
        <f t="shared" si="253"/>
        <v>45003</v>
      </c>
      <c r="J1839" s="17">
        <v>1.2267999999999999</v>
      </c>
      <c r="K1839" s="18">
        <f>G1839*结论【关键目标】!C$27*0.7735*0.001</f>
        <v>56.805839999999996</v>
      </c>
      <c r="L1839" s="5">
        <v>0</v>
      </c>
      <c r="M1839" s="5">
        <f>ABS(IF(L1839&lt;=0,L1839/耗电量关键数据!$B$6/1000,L1839/耗电量关键数据!$B$5/1000))</f>
        <v>0</v>
      </c>
      <c r="N1839" s="19">
        <f>耗电量关键数据!$B$14</f>
        <v>1.1688450000000001</v>
      </c>
      <c r="O1839" s="19">
        <f>耗电量关键数据!$B$15</f>
        <v>0.37403039999999999</v>
      </c>
      <c r="P1839" s="19">
        <f t="shared" si="254"/>
        <v>1.5428754000000002</v>
      </c>
      <c r="Q1839" s="19">
        <f t="shared" si="258"/>
        <v>1.5428754000000002</v>
      </c>
      <c r="R1839" s="20">
        <f t="shared" si="255"/>
        <v>55.262964599999997</v>
      </c>
      <c r="S1839" s="20">
        <f t="shared" si="259"/>
        <v>0</v>
      </c>
      <c r="T1839" s="20">
        <f>IF((T1838+R1839)&lt;0,0,IF((T1838+R1839)&gt;结论【关键目标】!C$28,结论【关键目标】!C$28,T1838+R1839))</f>
        <v>22</v>
      </c>
      <c r="U1839" s="19">
        <f>IF((T1838+R1839)&lt;结论【关键目标】!$C$28,0,(发电量计算【计算逻辑页】!R1839+发电量计算【计算逻辑页】!T1838-结论【关键目标】!$C$28))</f>
        <v>55.262964600000004</v>
      </c>
      <c r="V1839" s="5">
        <f t="shared" si="256"/>
        <v>19.342037609999998</v>
      </c>
      <c r="W1839" s="5">
        <f t="shared" si="257"/>
        <v>1.89279954072</v>
      </c>
      <c r="X1839" s="5">
        <f t="shared" si="260"/>
        <v>0</v>
      </c>
    </row>
    <row r="1840" spans="1:24" x14ac:dyDescent="0.15">
      <c r="A1840" s="7">
        <v>1839</v>
      </c>
      <c r="B1840" s="7">
        <v>3</v>
      </c>
      <c r="C1840" s="7">
        <v>18</v>
      </c>
      <c r="D1840" s="7">
        <v>15</v>
      </c>
      <c r="E1840" s="7">
        <v>77</v>
      </c>
      <c r="F1840" s="7">
        <v>16</v>
      </c>
      <c r="G1840" s="7">
        <v>455.5</v>
      </c>
      <c r="H1840" s="7">
        <f t="shared" si="252"/>
        <v>6</v>
      </c>
      <c r="I1840" s="16">
        <f t="shared" si="253"/>
        <v>45003</v>
      </c>
      <c r="J1840" s="17">
        <v>1.2267999999999999</v>
      </c>
      <c r="K1840" s="18">
        <f>G1840*结论【关键目标】!C$27*0.7735*0.001</f>
        <v>42.279509999999995</v>
      </c>
      <c r="L1840" s="5">
        <v>0</v>
      </c>
      <c r="M1840" s="5">
        <f>ABS(IF(L1840&lt;=0,L1840/耗电量关键数据!$B$6/1000,L1840/耗电量关键数据!$B$5/1000))</f>
        <v>0</v>
      </c>
      <c r="N1840" s="19">
        <f>耗电量关键数据!$B$14</f>
        <v>1.1688450000000001</v>
      </c>
      <c r="O1840" s="19">
        <f>耗电量关键数据!$B$15</f>
        <v>0.37403039999999999</v>
      </c>
      <c r="P1840" s="19">
        <f t="shared" si="254"/>
        <v>1.5428754000000002</v>
      </c>
      <c r="Q1840" s="19">
        <f t="shared" si="258"/>
        <v>1.5428754000000002</v>
      </c>
      <c r="R1840" s="20">
        <f t="shared" si="255"/>
        <v>40.736634599999995</v>
      </c>
      <c r="S1840" s="20">
        <f t="shared" si="259"/>
        <v>0</v>
      </c>
      <c r="T1840" s="20">
        <f>IF((T1839+R1840)&lt;0,0,IF((T1839+R1840)&gt;结论【关键目标】!C$28,结论【关键目标】!C$28,T1839+R1840))</f>
        <v>22</v>
      </c>
      <c r="U1840" s="19">
        <f>IF((T1839+R1840)&lt;结论【关键目标】!$C$28,0,(发电量计算【计算逻辑页】!R1840+发电量计算【计算逻辑页】!T1839-结论【关键目标】!$C$28))</f>
        <v>40.736634599999995</v>
      </c>
      <c r="V1840" s="5">
        <f t="shared" si="256"/>
        <v>14.257822109999998</v>
      </c>
      <c r="W1840" s="5">
        <f t="shared" si="257"/>
        <v>1.89279954072</v>
      </c>
      <c r="X1840" s="5">
        <f t="shared" si="260"/>
        <v>0</v>
      </c>
    </row>
    <row r="1841" spans="1:24" x14ac:dyDescent="0.15">
      <c r="A1841" s="7">
        <v>1840</v>
      </c>
      <c r="B1841" s="7">
        <v>3</v>
      </c>
      <c r="C1841" s="7">
        <v>18</v>
      </c>
      <c r="D1841" s="7">
        <v>16</v>
      </c>
      <c r="E1841" s="7">
        <v>77</v>
      </c>
      <c r="F1841" s="7">
        <v>18</v>
      </c>
      <c r="G1841" s="7">
        <v>294.7</v>
      </c>
      <c r="H1841" s="7">
        <f t="shared" si="252"/>
        <v>6</v>
      </c>
      <c r="I1841" s="16">
        <f t="shared" si="253"/>
        <v>45003</v>
      </c>
      <c r="J1841" s="17">
        <v>0.70809999999999995</v>
      </c>
      <c r="K1841" s="18">
        <f>G1841*结论【关键目标】!C$27*0.7735*0.001</f>
        <v>27.354054000000001</v>
      </c>
      <c r="L1841" s="5">
        <v>0</v>
      </c>
      <c r="M1841" s="5">
        <f>ABS(IF(L1841&lt;=0,L1841/耗电量关键数据!$B$6/1000,L1841/耗电量关键数据!$B$5/1000))</f>
        <v>0</v>
      </c>
      <c r="N1841" s="19">
        <f>耗电量关键数据!$B$14</f>
        <v>1.1688450000000001</v>
      </c>
      <c r="O1841" s="19">
        <f>耗电量关键数据!$B$15</f>
        <v>0.37403039999999999</v>
      </c>
      <c r="P1841" s="19">
        <f t="shared" si="254"/>
        <v>1.5428754000000002</v>
      </c>
      <c r="Q1841" s="19">
        <f t="shared" si="258"/>
        <v>0</v>
      </c>
      <c r="R1841" s="20">
        <f t="shared" si="255"/>
        <v>27.354054000000001</v>
      </c>
      <c r="S1841" s="20">
        <f t="shared" si="259"/>
        <v>0</v>
      </c>
      <c r="T1841" s="20">
        <f>IF((T1840+R1841)&lt;0,0,IF((T1840+R1841)&gt;结论【关键目标】!C$28,结论【关键目标】!C$28,T1840+R1841))</f>
        <v>22</v>
      </c>
      <c r="U1841" s="19">
        <f>IF((T1840+R1841)&lt;结论【关键目标】!$C$28,0,(发电量计算【计算逻辑页】!R1841+发电量计算【计算逻辑页】!T1840-结论【关键目标】!$C$28))</f>
        <v>27.354054000000005</v>
      </c>
      <c r="V1841" s="5">
        <f t="shared" si="256"/>
        <v>9.5739189000000007</v>
      </c>
      <c r="W1841" s="5">
        <f t="shared" si="257"/>
        <v>1.0925100707400002</v>
      </c>
      <c r="X1841" s="5">
        <f t="shared" si="260"/>
        <v>0</v>
      </c>
    </row>
    <row r="1842" spans="1:24" x14ac:dyDescent="0.15">
      <c r="A1842" s="7">
        <v>1841</v>
      </c>
      <c r="B1842" s="7">
        <v>3</v>
      </c>
      <c r="C1842" s="7">
        <v>18</v>
      </c>
      <c r="D1842" s="7">
        <v>17</v>
      </c>
      <c r="E1842" s="7">
        <v>77</v>
      </c>
      <c r="F1842" s="7">
        <v>17</v>
      </c>
      <c r="G1842" s="7">
        <v>90.2</v>
      </c>
      <c r="H1842" s="7">
        <f t="shared" si="252"/>
        <v>6</v>
      </c>
      <c r="I1842" s="16">
        <f t="shared" si="253"/>
        <v>45003</v>
      </c>
      <c r="J1842" s="17">
        <v>0.70809999999999995</v>
      </c>
      <c r="K1842" s="18">
        <f>G1842*结论【关键目标】!C$27*0.7735*0.001</f>
        <v>8.3723639999999993</v>
      </c>
      <c r="L1842" s="5">
        <v>0</v>
      </c>
      <c r="M1842" s="5">
        <f>ABS(IF(L1842&lt;=0,L1842/耗电量关键数据!$B$6/1000,L1842/耗电量关键数据!$B$5/1000))</f>
        <v>0</v>
      </c>
      <c r="N1842" s="19">
        <f>耗电量关键数据!$B$14</f>
        <v>1.1688450000000001</v>
      </c>
      <c r="O1842" s="19">
        <f>耗电量关键数据!$B$15</f>
        <v>0.37403039999999999</v>
      </c>
      <c r="P1842" s="19">
        <f t="shared" si="254"/>
        <v>1.5428754000000002</v>
      </c>
      <c r="Q1842" s="19">
        <f t="shared" si="258"/>
        <v>0</v>
      </c>
      <c r="R1842" s="20">
        <f t="shared" si="255"/>
        <v>8.3723639999999993</v>
      </c>
      <c r="S1842" s="20">
        <f t="shared" si="259"/>
        <v>0</v>
      </c>
      <c r="T1842" s="20">
        <f>IF((T1841+R1842)&lt;0,0,IF((T1841+R1842)&gt;结论【关键目标】!C$28,结论【关键目标】!C$28,T1841+R1842))</f>
        <v>22</v>
      </c>
      <c r="U1842" s="19">
        <f>IF((T1841+R1842)&lt;结论【关键目标】!$C$28,0,(发电量计算【计算逻辑页】!R1842+发电量计算【计算逻辑页】!T1841-结论【关键目标】!$C$28))</f>
        <v>8.3723639999999975</v>
      </c>
      <c r="V1842" s="5">
        <f t="shared" si="256"/>
        <v>2.930327399999999</v>
      </c>
      <c r="W1842" s="5">
        <f t="shared" si="257"/>
        <v>1.0925100707400002</v>
      </c>
      <c r="X1842" s="5">
        <f t="shared" si="260"/>
        <v>0</v>
      </c>
    </row>
    <row r="1843" spans="1:24" x14ac:dyDescent="0.15">
      <c r="A1843" s="7">
        <v>1842</v>
      </c>
      <c r="B1843" s="7">
        <v>3</v>
      </c>
      <c r="C1843" s="7">
        <v>18</v>
      </c>
      <c r="D1843" s="7">
        <v>18</v>
      </c>
      <c r="E1843" s="7">
        <v>77</v>
      </c>
      <c r="F1843" s="7">
        <v>16.600000000000001</v>
      </c>
      <c r="G1843" s="7">
        <v>0</v>
      </c>
      <c r="H1843" s="7">
        <f t="shared" si="252"/>
        <v>6</v>
      </c>
      <c r="I1843" s="16">
        <f t="shared" si="253"/>
        <v>45003</v>
      </c>
      <c r="J1843" s="17">
        <v>0.70809999999999995</v>
      </c>
      <c r="K1843" s="18">
        <f>G1843*结论【关键目标】!C$27*0.7735*0.001</f>
        <v>0</v>
      </c>
      <c r="L1843" s="5">
        <v>0</v>
      </c>
      <c r="M1843" s="5">
        <f>ABS(IF(L1843&lt;=0,L1843/耗电量关键数据!$B$6/1000,L1843/耗电量关键数据!$B$5/1000))</f>
        <v>0</v>
      </c>
      <c r="N1843" s="19">
        <f>耗电量关键数据!$B$14</f>
        <v>1.1688450000000001</v>
      </c>
      <c r="O1843" s="19">
        <f>耗电量关键数据!$B$15</f>
        <v>0.37403039999999999</v>
      </c>
      <c r="P1843" s="19">
        <f t="shared" si="254"/>
        <v>1.5428754000000002</v>
      </c>
      <c r="Q1843" s="19">
        <f t="shared" si="258"/>
        <v>0</v>
      </c>
      <c r="R1843" s="20">
        <f t="shared" si="255"/>
        <v>0</v>
      </c>
      <c r="S1843" s="20">
        <f t="shared" si="259"/>
        <v>0</v>
      </c>
      <c r="T1843" s="20">
        <f>IF((T1842+R1843)&lt;0,0,IF((T1842+R1843)&gt;结论【关键目标】!C$28,结论【关键目标】!C$28,T1842+R1843))</f>
        <v>22</v>
      </c>
      <c r="U1843" s="19">
        <f>IF((T1842+R1843)&lt;结论【关键目标】!$C$28,0,(发电量计算【计算逻辑页】!R1843+发电量计算【计算逻辑页】!T1842-结论【关键目标】!$C$28))</f>
        <v>0</v>
      </c>
      <c r="V1843" s="5">
        <f t="shared" si="256"/>
        <v>0</v>
      </c>
      <c r="W1843" s="5">
        <f t="shared" si="257"/>
        <v>0</v>
      </c>
      <c r="X1843" s="5">
        <f t="shared" si="260"/>
        <v>0</v>
      </c>
    </row>
    <row r="1844" spans="1:24" x14ac:dyDescent="0.15">
      <c r="A1844" s="7">
        <v>1843</v>
      </c>
      <c r="B1844" s="7">
        <v>3</v>
      </c>
      <c r="C1844" s="7">
        <v>18</v>
      </c>
      <c r="D1844" s="7">
        <v>19</v>
      </c>
      <c r="E1844" s="7">
        <v>77</v>
      </c>
      <c r="F1844" s="7">
        <v>15</v>
      </c>
      <c r="G1844" s="7">
        <v>0</v>
      </c>
      <c r="H1844" s="7">
        <f t="shared" si="252"/>
        <v>6</v>
      </c>
      <c r="I1844" s="16">
        <f t="shared" si="253"/>
        <v>45003</v>
      </c>
      <c r="J1844" s="17">
        <v>1.2267999999999999</v>
      </c>
      <c r="K1844" s="18">
        <f>G1844*结论【关键目标】!C$27*0.7735*0.001</f>
        <v>0</v>
      </c>
      <c r="L1844" s="5">
        <v>0</v>
      </c>
      <c r="M1844" s="5">
        <f>ABS(IF(L1844&lt;=0,L1844/耗电量关键数据!$B$6/1000,L1844/耗电量关键数据!$B$5/1000))</f>
        <v>0</v>
      </c>
      <c r="N1844" s="19">
        <f>耗电量关键数据!$B$14</f>
        <v>1.1688450000000001</v>
      </c>
      <c r="O1844" s="19">
        <f>耗电量关键数据!$B$15</f>
        <v>0.37403039999999999</v>
      </c>
      <c r="P1844" s="19">
        <f t="shared" si="254"/>
        <v>1.5428754000000002</v>
      </c>
      <c r="Q1844" s="19">
        <f t="shared" si="258"/>
        <v>1.5428754000000002</v>
      </c>
      <c r="R1844" s="20">
        <f t="shared" si="255"/>
        <v>-1.5428754000000002</v>
      </c>
      <c r="S1844" s="20">
        <f t="shared" si="259"/>
        <v>1.5428754000000002</v>
      </c>
      <c r="T1844" s="20">
        <f>IF((T1843+R1844)&lt;0,0,IF((T1843+R1844)&gt;结论【关键目标】!C$28,结论【关键目标】!C$28,T1843+R1844))</f>
        <v>20.4571246</v>
      </c>
      <c r="U1844" s="19">
        <f>IF((T1843+R1844)&lt;结论【关键目标】!$C$28,0,(发电量计算【计算逻辑页】!R1844+发电量计算【计算逻辑页】!T1843-结论【关键目标】!$C$28))</f>
        <v>0</v>
      </c>
      <c r="V1844" s="5">
        <f t="shared" si="256"/>
        <v>0</v>
      </c>
      <c r="W1844" s="5">
        <f t="shared" si="257"/>
        <v>0</v>
      </c>
      <c r="X1844" s="5">
        <f t="shared" si="260"/>
        <v>1.3527931507200002</v>
      </c>
    </row>
    <row r="1845" spans="1:24" x14ac:dyDescent="0.15">
      <c r="A1845" s="7">
        <v>1844</v>
      </c>
      <c r="B1845" s="7">
        <v>3</v>
      </c>
      <c r="C1845" s="7">
        <v>18</v>
      </c>
      <c r="D1845" s="7">
        <v>20</v>
      </c>
      <c r="E1845" s="7">
        <v>77</v>
      </c>
      <c r="F1845" s="7">
        <v>13</v>
      </c>
      <c r="G1845" s="7">
        <v>0</v>
      </c>
      <c r="H1845" s="7">
        <f t="shared" si="252"/>
        <v>6</v>
      </c>
      <c r="I1845" s="16">
        <f t="shared" si="253"/>
        <v>45003</v>
      </c>
      <c r="J1845" s="17">
        <v>1.2267999999999999</v>
      </c>
      <c r="K1845" s="18">
        <f>G1845*结论【关键目标】!C$27*0.7735*0.001</f>
        <v>0</v>
      </c>
      <c r="L1845" s="5">
        <v>0</v>
      </c>
      <c r="M1845" s="5">
        <f>ABS(IF(L1845&lt;=0,L1845/耗电量关键数据!$B$6/1000,L1845/耗电量关键数据!$B$5/1000))</f>
        <v>0</v>
      </c>
      <c r="N1845" s="19">
        <f>耗电量关键数据!$B$14</f>
        <v>1.1688450000000001</v>
      </c>
      <c r="O1845" s="19">
        <f>耗电量关键数据!$B$15</f>
        <v>0.37403039999999999</v>
      </c>
      <c r="P1845" s="19">
        <f t="shared" si="254"/>
        <v>1.5428754000000002</v>
      </c>
      <c r="Q1845" s="19">
        <f t="shared" si="258"/>
        <v>1.5428754000000002</v>
      </c>
      <c r="R1845" s="20">
        <f t="shared" si="255"/>
        <v>-1.5428754000000002</v>
      </c>
      <c r="S1845" s="20">
        <f t="shared" si="259"/>
        <v>1.5428754000000002</v>
      </c>
      <c r="T1845" s="20">
        <f>IF((T1844+R1845)&lt;0,0,IF((T1844+R1845)&gt;结论【关键目标】!C$28,结论【关键目标】!C$28,T1844+R1845))</f>
        <v>18.9142492</v>
      </c>
      <c r="U1845" s="19">
        <f>IF((T1844+R1845)&lt;结论【关键目标】!$C$28,0,(发电量计算【计算逻辑页】!R1845+发电量计算【计算逻辑页】!T1844-结论【关键目标】!$C$28))</f>
        <v>0</v>
      </c>
      <c r="V1845" s="5">
        <f t="shared" si="256"/>
        <v>0</v>
      </c>
      <c r="W1845" s="5">
        <f t="shared" si="257"/>
        <v>0</v>
      </c>
      <c r="X1845" s="5">
        <f t="shared" si="260"/>
        <v>1.3527931507200002</v>
      </c>
    </row>
    <row r="1846" spans="1:24" x14ac:dyDescent="0.15">
      <c r="A1846" s="7">
        <v>1845</v>
      </c>
      <c r="B1846" s="7">
        <v>3</v>
      </c>
      <c r="C1846" s="7">
        <v>18</v>
      </c>
      <c r="D1846" s="7">
        <v>21</v>
      </c>
      <c r="E1846" s="7">
        <v>77</v>
      </c>
      <c r="F1846" s="7">
        <v>13.3</v>
      </c>
      <c r="G1846" s="7">
        <v>0</v>
      </c>
      <c r="H1846" s="7">
        <f t="shared" si="252"/>
        <v>6</v>
      </c>
      <c r="I1846" s="16">
        <f t="shared" si="253"/>
        <v>45003</v>
      </c>
      <c r="J1846" s="17">
        <v>1.2267999999999999</v>
      </c>
      <c r="K1846" s="18">
        <f>G1846*结论【关键目标】!C$27*0.7735*0.001</f>
        <v>0</v>
      </c>
      <c r="L1846" s="5">
        <v>0</v>
      </c>
      <c r="M1846" s="5">
        <f>ABS(IF(L1846&lt;=0,L1846/耗电量关键数据!$B$6/1000,L1846/耗电量关键数据!$B$5/1000))</f>
        <v>0</v>
      </c>
      <c r="N1846" s="19">
        <f>耗电量关键数据!$B$14</f>
        <v>1.1688450000000001</v>
      </c>
      <c r="O1846" s="19">
        <f>耗电量关键数据!$B$15</f>
        <v>0.37403039999999999</v>
      </c>
      <c r="P1846" s="19">
        <f t="shared" si="254"/>
        <v>1.5428754000000002</v>
      </c>
      <c r="Q1846" s="19">
        <f t="shared" si="258"/>
        <v>1.5428754000000002</v>
      </c>
      <c r="R1846" s="20">
        <f t="shared" si="255"/>
        <v>-1.5428754000000002</v>
      </c>
      <c r="S1846" s="20">
        <f t="shared" si="259"/>
        <v>1.5428754000000002</v>
      </c>
      <c r="T1846" s="20">
        <f>IF((T1845+R1846)&lt;0,0,IF((T1845+R1846)&gt;结论【关键目标】!C$28,结论【关键目标】!C$28,T1845+R1846))</f>
        <v>17.371373800000001</v>
      </c>
      <c r="U1846" s="19">
        <f>IF((T1845+R1846)&lt;结论【关键目标】!$C$28,0,(发电量计算【计算逻辑页】!R1846+发电量计算【计算逻辑页】!T1845-结论【关键目标】!$C$28))</f>
        <v>0</v>
      </c>
      <c r="V1846" s="5">
        <f t="shared" si="256"/>
        <v>0</v>
      </c>
      <c r="W1846" s="5">
        <f t="shared" si="257"/>
        <v>0</v>
      </c>
      <c r="X1846" s="5">
        <f t="shared" si="260"/>
        <v>1.3527931507200002</v>
      </c>
    </row>
    <row r="1847" spans="1:24" x14ac:dyDescent="0.15">
      <c r="A1847" s="7">
        <v>1846</v>
      </c>
      <c r="B1847" s="7">
        <v>3</v>
      </c>
      <c r="C1847" s="7">
        <v>18</v>
      </c>
      <c r="D1847" s="7">
        <v>22</v>
      </c>
      <c r="E1847" s="7">
        <v>77</v>
      </c>
      <c r="F1847" s="7">
        <v>10</v>
      </c>
      <c r="G1847" s="7">
        <v>0</v>
      </c>
      <c r="H1847" s="7">
        <f t="shared" si="252"/>
        <v>6</v>
      </c>
      <c r="I1847" s="16">
        <f t="shared" si="253"/>
        <v>45003</v>
      </c>
      <c r="J1847" s="17">
        <v>0.70809999999999995</v>
      </c>
      <c r="K1847" s="18">
        <f>G1847*结论【关键目标】!C$27*0.7735*0.001</f>
        <v>0</v>
      </c>
      <c r="L1847" s="5">
        <v>0</v>
      </c>
      <c r="M1847" s="5">
        <f>ABS(IF(L1847&lt;=0,L1847/耗电量关键数据!$B$6/1000,L1847/耗电量关键数据!$B$5/1000))</f>
        <v>0</v>
      </c>
      <c r="N1847" s="19">
        <f>耗电量关键数据!$B$14</f>
        <v>1.1688450000000001</v>
      </c>
      <c r="O1847" s="19">
        <f>耗电量关键数据!$B$15</f>
        <v>0.37403039999999999</v>
      </c>
      <c r="P1847" s="19">
        <f t="shared" si="254"/>
        <v>1.5428754000000002</v>
      </c>
      <c r="Q1847" s="19">
        <f t="shared" si="258"/>
        <v>0</v>
      </c>
      <c r="R1847" s="20">
        <f t="shared" si="255"/>
        <v>0</v>
      </c>
      <c r="S1847" s="20">
        <f t="shared" si="259"/>
        <v>0</v>
      </c>
      <c r="T1847" s="20">
        <f>IF((T1846+R1847)&lt;0,0,IF((T1846+R1847)&gt;结论【关键目标】!C$28,结论【关键目标】!C$28,T1846+R1847))</f>
        <v>17.371373800000001</v>
      </c>
      <c r="U1847" s="19">
        <f>IF((T1846+R1847)&lt;结论【关键目标】!$C$28,0,(发电量计算【计算逻辑页】!R1847+发电量计算【计算逻辑页】!T1846-结论【关键目标】!$C$28))</f>
        <v>0</v>
      </c>
      <c r="V1847" s="5">
        <f t="shared" si="256"/>
        <v>0</v>
      </c>
      <c r="W1847" s="5">
        <f t="shared" si="257"/>
        <v>0</v>
      </c>
      <c r="X1847" s="5">
        <f t="shared" si="260"/>
        <v>0</v>
      </c>
    </row>
    <row r="1848" spans="1:24" x14ac:dyDescent="0.15">
      <c r="A1848" s="7">
        <v>1847</v>
      </c>
      <c r="B1848" s="7">
        <v>3</v>
      </c>
      <c r="C1848" s="7">
        <v>18</v>
      </c>
      <c r="D1848" s="7">
        <v>23</v>
      </c>
      <c r="E1848" s="7">
        <v>77</v>
      </c>
      <c r="F1848" s="7">
        <v>8</v>
      </c>
      <c r="G1848" s="7">
        <v>0</v>
      </c>
      <c r="H1848" s="7">
        <f t="shared" si="252"/>
        <v>6</v>
      </c>
      <c r="I1848" s="16">
        <f t="shared" si="253"/>
        <v>45003</v>
      </c>
      <c r="J1848" s="17">
        <v>0.70809999999999995</v>
      </c>
      <c r="K1848" s="18">
        <f>G1848*结论【关键目标】!C$27*0.7735*0.001</f>
        <v>0</v>
      </c>
      <c r="L1848" s="5">
        <v>0</v>
      </c>
      <c r="M1848" s="5">
        <f>ABS(IF(L1848&lt;=0,L1848/耗电量关键数据!$B$6/1000,L1848/耗电量关键数据!$B$5/1000))</f>
        <v>0</v>
      </c>
      <c r="N1848" s="19">
        <f>耗电量关键数据!$B$14</f>
        <v>1.1688450000000001</v>
      </c>
      <c r="O1848" s="19">
        <f>耗电量关键数据!$B$15</f>
        <v>0.37403039999999999</v>
      </c>
      <c r="P1848" s="19">
        <f t="shared" si="254"/>
        <v>1.5428754000000002</v>
      </c>
      <c r="Q1848" s="19">
        <f t="shared" si="258"/>
        <v>0</v>
      </c>
      <c r="R1848" s="20">
        <f t="shared" si="255"/>
        <v>0</v>
      </c>
      <c r="S1848" s="20">
        <f t="shared" si="259"/>
        <v>0</v>
      </c>
      <c r="T1848" s="20">
        <f>IF((T1847+R1848)&lt;0,0,IF((T1847+R1848)&gt;结论【关键目标】!C$28,结论【关键目标】!C$28,T1847+R1848))</f>
        <v>17.371373800000001</v>
      </c>
      <c r="U1848" s="19">
        <f>IF((T1847+R1848)&lt;结论【关键目标】!$C$28,0,(发电量计算【计算逻辑页】!R1848+发电量计算【计算逻辑页】!T1847-结论【关键目标】!$C$28))</f>
        <v>0</v>
      </c>
      <c r="V1848" s="5">
        <f t="shared" si="256"/>
        <v>0</v>
      </c>
      <c r="W1848" s="5">
        <f t="shared" si="257"/>
        <v>0</v>
      </c>
      <c r="X1848" s="5">
        <f t="shared" si="260"/>
        <v>0</v>
      </c>
    </row>
    <row r="1849" spans="1:24" x14ac:dyDescent="0.15">
      <c r="A1849" s="7">
        <v>1848</v>
      </c>
      <c r="B1849" s="7">
        <v>3</v>
      </c>
      <c r="C1849" s="7">
        <v>18</v>
      </c>
      <c r="D1849" s="7">
        <v>24</v>
      </c>
      <c r="E1849" s="7">
        <v>77</v>
      </c>
      <c r="F1849" s="7">
        <v>7.9</v>
      </c>
      <c r="G1849" s="7">
        <v>0</v>
      </c>
      <c r="H1849" s="7">
        <f t="shared" si="252"/>
        <v>6</v>
      </c>
      <c r="I1849" s="16">
        <f t="shared" si="253"/>
        <v>45003</v>
      </c>
      <c r="J1849" s="17">
        <v>0.2407</v>
      </c>
      <c r="K1849" s="18">
        <f>G1849*结论【关键目标】!C$27*0.7735*0.001</f>
        <v>0</v>
      </c>
      <c r="L1849" s="5">
        <v>0</v>
      </c>
      <c r="M1849" s="5">
        <f>ABS(IF(L1849&lt;=0,L1849/耗电量关键数据!$B$6/1000,L1849/耗电量关键数据!$B$5/1000))</f>
        <v>0</v>
      </c>
      <c r="N1849" s="19">
        <f>耗电量关键数据!$B$14</f>
        <v>1.1688450000000001</v>
      </c>
      <c r="O1849" s="19">
        <f>耗电量关键数据!$B$15</f>
        <v>0.37403039999999999</v>
      </c>
      <c r="P1849" s="19">
        <f t="shared" si="254"/>
        <v>1.5428754000000002</v>
      </c>
      <c r="Q1849" s="19">
        <f t="shared" si="258"/>
        <v>0</v>
      </c>
      <c r="R1849" s="20">
        <f t="shared" si="255"/>
        <v>0</v>
      </c>
      <c r="S1849" s="20">
        <f t="shared" si="259"/>
        <v>0</v>
      </c>
      <c r="T1849" s="20">
        <f>IF((T1848+R1849)&lt;0,0,IF((T1848+R1849)&gt;结论【关键目标】!C$28,结论【关键目标】!C$28,T1848+R1849))</f>
        <v>17.371373800000001</v>
      </c>
      <c r="U1849" s="19">
        <f>IF((T1848+R1849)&lt;结论【关键目标】!$C$28,0,(发电量计算【计算逻辑页】!R1849+发电量计算【计算逻辑页】!T1848-结论【关键目标】!$C$28))</f>
        <v>0</v>
      </c>
      <c r="V1849" s="5">
        <f t="shared" si="256"/>
        <v>0</v>
      </c>
      <c r="W1849" s="5">
        <f t="shared" si="257"/>
        <v>0</v>
      </c>
      <c r="X1849" s="5">
        <f t="shared" si="260"/>
        <v>0</v>
      </c>
    </row>
    <row r="1850" spans="1:24" x14ac:dyDescent="0.15">
      <c r="A1850" s="7">
        <v>1849</v>
      </c>
      <c r="B1850" s="7">
        <v>3</v>
      </c>
      <c r="C1850" s="7">
        <v>19</v>
      </c>
      <c r="D1850" s="7">
        <v>1</v>
      </c>
      <c r="E1850" s="7">
        <v>78</v>
      </c>
      <c r="F1850" s="7">
        <v>7.3</v>
      </c>
      <c r="G1850" s="7">
        <v>0</v>
      </c>
      <c r="H1850" s="7">
        <f t="shared" si="252"/>
        <v>7</v>
      </c>
      <c r="I1850" s="16">
        <f t="shared" si="253"/>
        <v>45004</v>
      </c>
      <c r="J1850" s="17">
        <v>0.2407</v>
      </c>
      <c r="K1850" s="18">
        <f>G1850*结论【关键目标】!C$27*0.7735*0.001</f>
        <v>0</v>
      </c>
      <c r="L1850" s="5">
        <v>0</v>
      </c>
      <c r="M1850" s="5">
        <f>ABS(IF(L1850&lt;=0,L1850/耗电量关键数据!$B$6/1000,L1850/耗电量关键数据!$B$5/1000))</f>
        <v>0</v>
      </c>
      <c r="N1850" s="19">
        <f>耗电量关键数据!$B$14</f>
        <v>1.1688450000000001</v>
      </c>
      <c r="O1850" s="19">
        <f>耗电量关键数据!$B$15</f>
        <v>0.37403039999999999</v>
      </c>
      <c r="P1850" s="19">
        <f t="shared" si="254"/>
        <v>1.5428754000000002</v>
      </c>
      <c r="Q1850" s="19">
        <f t="shared" si="258"/>
        <v>0</v>
      </c>
      <c r="R1850" s="20">
        <f t="shared" si="255"/>
        <v>0</v>
      </c>
      <c r="S1850" s="20">
        <f t="shared" si="259"/>
        <v>0</v>
      </c>
      <c r="T1850" s="20">
        <f>IF((T1849+R1850)&lt;0,0,IF((T1849+R1850)&gt;结论【关键目标】!C$28,结论【关键目标】!C$28,T1849+R1850))</f>
        <v>17.371373800000001</v>
      </c>
      <c r="U1850" s="19">
        <f>IF((T1849+R1850)&lt;结论【关键目标】!$C$28,0,(发电量计算【计算逻辑页】!R1850+发电量计算【计算逻辑页】!T1849-结论【关键目标】!$C$28))</f>
        <v>0</v>
      </c>
      <c r="V1850" s="5">
        <f t="shared" si="256"/>
        <v>0</v>
      </c>
      <c r="W1850" s="5">
        <f t="shared" si="257"/>
        <v>0</v>
      </c>
      <c r="X1850" s="5">
        <f t="shared" si="260"/>
        <v>0</v>
      </c>
    </row>
    <row r="1851" spans="1:24" x14ac:dyDescent="0.15">
      <c r="A1851" s="7">
        <v>1850</v>
      </c>
      <c r="B1851" s="7">
        <v>3</v>
      </c>
      <c r="C1851" s="7">
        <v>19</v>
      </c>
      <c r="D1851" s="7">
        <v>2</v>
      </c>
      <c r="E1851" s="7">
        <v>78</v>
      </c>
      <c r="F1851" s="7">
        <v>6.8</v>
      </c>
      <c r="G1851" s="7">
        <v>0</v>
      </c>
      <c r="H1851" s="7">
        <f t="shared" si="252"/>
        <v>7</v>
      </c>
      <c r="I1851" s="16">
        <f t="shared" si="253"/>
        <v>45004</v>
      </c>
      <c r="J1851" s="17">
        <v>0.2407</v>
      </c>
      <c r="K1851" s="18">
        <f>G1851*结论【关键目标】!C$27*0.7735*0.001</f>
        <v>0</v>
      </c>
      <c r="L1851" s="5">
        <v>0</v>
      </c>
      <c r="M1851" s="5">
        <f>ABS(IF(L1851&lt;=0,L1851/耗电量关键数据!$B$6/1000,L1851/耗电量关键数据!$B$5/1000))</f>
        <v>0</v>
      </c>
      <c r="N1851" s="19">
        <f>耗电量关键数据!$B$14</f>
        <v>1.1688450000000001</v>
      </c>
      <c r="O1851" s="19">
        <f>耗电量关键数据!$B$15</f>
        <v>0.37403039999999999</v>
      </c>
      <c r="P1851" s="19">
        <f t="shared" si="254"/>
        <v>1.5428754000000002</v>
      </c>
      <c r="Q1851" s="19">
        <f t="shared" si="258"/>
        <v>0</v>
      </c>
      <c r="R1851" s="20">
        <f t="shared" si="255"/>
        <v>0</v>
      </c>
      <c r="S1851" s="20">
        <f t="shared" si="259"/>
        <v>0</v>
      </c>
      <c r="T1851" s="20">
        <f>IF((T1850+R1851)&lt;0,0,IF((T1850+R1851)&gt;结论【关键目标】!C$28,结论【关键目标】!C$28,T1850+R1851))</f>
        <v>17.371373800000001</v>
      </c>
      <c r="U1851" s="19">
        <f>IF((T1850+R1851)&lt;结论【关键目标】!$C$28,0,(发电量计算【计算逻辑页】!R1851+发电量计算【计算逻辑页】!T1850-结论【关键目标】!$C$28))</f>
        <v>0</v>
      </c>
      <c r="V1851" s="5">
        <f t="shared" si="256"/>
        <v>0</v>
      </c>
      <c r="W1851" s="5">
        <f t="shared" si="257"/>
        <v>0</v>
      </c>
      <c r="X1851" s="5">
        <f t="shared" si="260"/>
        <v>0</v>
      </c>
    </row>
    <row r="1852" spans="1:24" x14ac:dyDescent="0.15">
      <c r="A1852" s="7">
        <v>1851</v>
      </c>
      <c r="B1852" s="7">
        <v>3</v>
      </c>
      <c r="C1852" s="7">
        <v>19</v>
      </c>
      <c r="D1852" s="7">
        <v>3</v>
      </c>
      <c r="E1852" s="7">
        <v>78</v>
      </c>
      <c r="F1852" s="7">
        <v>6.2</v>
      </c>
      <c r="G1852" s="7">
        <v>0</v>
      </c>
      <c r="H1852" s="7">
        <f t="shared" si="252"/>
        <v>7</v>
      </c>
      <c r="I1852" s="16">
        <f t="shared" si="253"/>
        <v>45004</v>
      </c>
      <c r="J1852" s="17">
        <v>0.2407</v>
      </c>
      <c r="K1852" s="18">
        <f>G1852*结论【关键目标】!C$27*0.7735*0.001</f>
        <v>0</v>
      </c>
      <c r="L1852" s="5">
        <v>0</v>
      </c>
      <c r="M1852" s="5">
        <f>ABS(IF(L1852&lt;=0,L1852/耗电量关键数据!$B$6/1000,L1852/耗电量关键数据!$B$5/1000))</f>
        <v>0</v>
      </c>
      <c r="N1852" s="19">
        <f>耗电量关键数据!$B$14</f>
        <v>1.1688450000000001</v>
      </c>
      <c r="O1852" s="19">
        <f>耗电量关键数据!$B$15</f>
        <v>0.37403039999999999</v>
      </c>
      <c r="P1852" s="19">
        <f t="shared" si="254"/>
        <v>1.5428754000000002</v>
      </c>
      <c r="Q1852" s="19">
        <f t="shared" si="258"/>
        <v>0</v>
      </c>
      <c r="R1852" s="20">
        <f t="shared" si="255"/>
        <v>0</v>
      </c>
      <c r="S1852" s="20">
        <f t="shared" si="259"/>
        <v>0</v>
      </c>
      <c r="T1852" s="20">
        <f>IF((T1851+R1852)&lt;0,0,IF((T1851+R1852)&gt;结论【关键目标】!C$28,结论【关键目标】!C$28,T1851+R1852))</f>
        <v>17.371373800000001</v>
      </c>
      <c r="U1852" s="19">
        <f>IF((T1851+R1852)&lt;结论【关键目标】!$C$28,0,(发电量计算【计算逻辑页】!R1852+发电量计算【计算逻辑页】!T1851-结论【关键目标】!$C$28))</f>
        <v>0</v>
      </c>
      <c r="V1852" s="5">
        <f t="shared" si="256"/>
        <v>0</v>
      </c>
      <c r="W1852" s="5">
        <f t="shared" si="257"/>
        <v>0</v>
      </c>
      <c r="X1852" s="5">
        <f t="shared" si="260"/>
        <v>0</v>
      </c>
    </row>
    <row r="1853" spans="1:24" x14ac:dyDescent="0.15">
      <c r="A1853" s="7">
        <v>1852</v>
      </c>
      <c r="B1853" s="7">
        <v>3</v>
      </c>
      <c r="C1853" s="7">
        <v>19</v>
      </c>
      <c r="D1853" s="7">
        <v>4</v>
      </c>
      <c r="E1853" s="7">
        <v>78</v>
      </c>
      <c r="F1853" s="7">
        <v>4.5999999999999996</v>
      </c>
      <c r="G1853" s="7">
        <v>0</v>
      </c>
      <c r="H1853" s="7">
        <f t="shared" si="252"/>
        <v>7</v>
      </c>
      <c r="I1853" s="16">
        <f t="shared" si="253"/>
        <v>45004</v>
      </c>
      <c r="J1853" s="17">
        <v>0.2407</v>
      </c>
      <c r="K1853" s="18">
        <f>G1853*结论【关键目标】!C$27*0.7735*0.001</f>
        <v>0</v>
      </c>
      <c r="L1853" s="5">
        <v>0</v>
      </c>
      <c r="M1853" s="5">
        <f>ABS(IF(L1853&lt;=0,L1853/耗电量关键数据!$B$6/1000,L1853/耗电量关键数据!$B$5/1000))</f>
        <v>0</v>
      </c>
      <c r="N1853" s="19">
        <f>耗电量关键数据!$B$14</f>
        <v>1.1688450000000001</v>
      </c>
      <c r="O1853" s="19">
        <f>耗电量关键数据!$B$15</f>
        <v>0.37403039999999999</v>
      </c>
      <c r="P1853" s="19">
        <f t="shared" si="254"/>
        <v>1.5428754000000002</v>
      </c>
      <c r="Q1853" s="19">
        <f t="shared" si="258"/>
        <v>0</v>
      </c>
      <c r="R1853" s="20">
        <f t="shared" si="255"/>
        <v>0</v>
      </c>
      <c r="S1853" s="20">
        <f t="shared" si="259"/>
        <v>0</v>
      </c>
      <c r="T1853" s="20">
        <f>IF((T1852+R1853)&lt;0,0,IF((T1852+R1853)&gt;结论【关键目标】!C$28,结论【关键目标】!C$28,T1852+R1853))</f>
        <v>17.371373800000001</v>
      </c>
      <c r="U1853" s="19">
        <f>IF((T1852+R1853)&lt;结论【关键目标】!$C$28,0,(发电量计算【计算逻辑页】!R1853+发电量计算【计算逻辑页】!T1852-结论【关键目标】!$C$28))</f>
        <v>0</v>
      </c>
      <c r="V1853" s="5">
        <f t="shared" si="256"/>
        <v>0</v>
      </c>
      <c r="W1853" s="5">
        <f t="shared" si="257"/>
        <v>0</v>
      </c>
      <c r="X1853" s="5">
        <f t="shared" si="260"/>
        <v>0</v>
      </c>
    </row>
    <row r="1854" spans="1:24" x14ac:dyDescent="0.15">
      <c r="A1854" s="7">
        <v>1853</v>
      </c>
      <c r="B1854" s="7">
        <v>3</v>
      </c>
      <c r="C1854" s="7">
        <v>19</v>
      </c>
      <c r="D1854" s="7">
        <v>5</v>
      </c>
      <c r="E1854" s="7">
        <v>78</v>
      </c>
      <c r="F1854" s="7">
        <v>3</v>
      </c>
      <c r="G1854" s="7">
        <v>0</v>
      </c>
      <c r="H1854" s="7">
        <f t="shared" si="252"/>
        <v>7</v>
      </c>
      <c r="I1854" s="16">
        <f t="shared" si="253"/>
        <v>45004</v>
      </c>
      <c r="J1854" s="17">
        <v>0.2407</v>
      </c>
      <c r="K1854" s="18">
        <f>G1854*结论【关键目标】!C$27*0.7735*0.001</f>
        <v>0</v>
      </c>
      <c r="L1854" s="5">
        <v>0</v>
      </c>
      <c r="M1854" s="5">
        <f>ABS(IF(L1854&lt;=0,L1854/耗电量关键数据!$B$6/1000,L1854/耗电量关键数据!$B$5/1000))</f>
        <v>0</v>
      </c>
      <c r="N1854" s="19">
        <f>耗电量关键数据!$B$14</f>
        <v>1.1688450000000001</v>
      </c>
      <c r="O1854" s="19">
        <f>耗电量关键数据!$B$15</f>
        <v>0.37403039999999999</v>
      </c>
      <c r="P1854" s="19">
        <f t="shared" si="254"/>
        <v>1.5428754000000002</v>
      </c>
      <c r="Q1854" s="19">
        <f t="shared" si="258"/>
        <v>0</v>
      </c>
      <c r="R1854" s="20">
        <f t="shared" si="255"/>
        <v>0</v>
      </c>
      <c r="S1854" s="20">
        <f t="shared" si="259"/>
        <v>0</v>
      </c>
      <c r="T1854" s="20">
        <f>IF((T1853+R1854)&lt;0,0,IF((T1853+R1854)&gt;结论【关键目标】!C$28,结论【关键目标】!C$28,T1853+R1854))</f>
        <v>17.371373800000001</v>
      </c>
      <c r="U1854" s="19">
        <f>IF((T1853+R1854)&lt;结论【关键目标】!$C$28,0,(发电量计算【计算逻辑页】!R1854+发电量计算【计算逻辑页】!T1853-结论【关键目标】!$C$28))</f>
        <v>0</v>
      </c>
      <c r="V1854" s="5">
        <f t="shared" si="256"/>
        <v>0</v>
      </c>
      <c r="W1854" s="5">
        <f t="shared" si="257"/>
        <v>0</v>
      </c>
      <c r="X1854" s="5">
        <f t="shared" si="260"/>
        <v>0</v>
      </c>
    </row>
    <row r="1855" spans="1:24" x14ac:dyDescent="0.15">
      <c r="A1855" s="7">
        <v>1854</v>
      </c>
      <c r="B1855" s="7">
        <v>3</v>
      </c>
      <c r="C1855" s="7">
        <v>19</v>
      </c>
      <c r="D1855" s="7">
        <v>6</v>
      </c>
      <c r="E1855" s="7">
        <v>78</v>
      </c>
      <c r="F1855" s="7">
        <v>4.3</v>
      </c>
      <c r="G1855" s="7">
        <v>0</v>
      </c>
      <c r="H1855" s="7">
        <f t="shared" si="252"/>
        <v>7</v>
      </c>
      <c r="I1855" s="16">
        <f t="shared" si="253"/>
        <v>45004</v>
      </c>
      <c r="J1855" s="17">
        <v>0.2407</v>
      </c>
      <c r="K1855" s="18">
        <f>G1855*结论【关键目标】!C$27*0.7735*0.001</f>
        <v>0</v>
      </c>
      <c r="L1855" s="5">
        <v>0</v>
      </c>
      <c r="M1855" s="5">
        <f>ABS(IF(L1855&lt;=0,L1855/耗电量关键数据!$B$6/1000,L1855/耗电量关键数据!$B$5/1000))</f>
        <v>0</v>
      </c>
      <c r="N1855" s="19">
        <f>耗电量关键数据!$B$14</f>
        <v>1.1688450000000001</v>
      </c>
      <c r="O1855" s="19">
        <f>耗电量关键数据!$B$15</f>
        <v>0.37403039999999999</v>
      </c>
      <c r="P1855" s="19">
        <f t="shared" si="254"/>
        <v>1.5428754000000002</v>
      </c>
      <c r="Q1855" s="19">
        <f t="shared" si="258"/>
        <v>0</v>
      </c>
      <c r="R1855" s="20">
        <f t="shared" si="255"/>
        <v>0</v>
      </c>
      <c r="S1855" s="20">
        <f t="shared" si="259"/>
        <v>0</v>
      </c>
      <c r="T1855" s="20">
        <f>IF((T1854+R1855)&lt;0,0,IF((T1854+R1855)&gt;结论【关键目标】!C$28,结论【关键目标】!C$28,T1854+R1855))</f>
        <v>17.371373800000001</v>
      </c>
      <c r="U1855" s="19">
        <f>IF((T1854+R1855)&lt;结论【关键目标】!$C$28,0,(发电量计算【计算逻辑页】!R1855+发电量计算【计算逻辑页】!T1854-结论【关键目标】!$C$28))</f>
        <v>0</v>
      </c>
      <c r="V1855" s="5">
        <f t="shared" si="256"/>
        <v>0</v>
      </c>
      <c r="W1855" s="5">
        <f t="shared" si="257"/>
        <v>0</v>
      </c>
      <c r="X1855" s="5">
        <f t="shared" si="260"/>
        <v>0</v>
      </c>
    </row>
    <row r="1856" spans="1:24" x14ac:dyDescent="0.15">
      <c r="A1856" s="7">
        <v>1855</v>
      </c>
      <c r="B1856" s="7">
        <v>3</v>
      </c>
      <c r="C1856" s="7">
        <v>19</v>
      </c>
      <c r="D1856" s="7">
        <v>7</v>
      </c>
      <c r="E1856" s="7">
        <v>78</v>
      </c>
      <c r="F1856" s="7">
        <v>4</v>
      </c>
      <c r="G1856" s="7">
        <v>120.3</v>
      </c>
      <c r="H1856" s="7">
        <f t="shared" si="252"/>
        <v>7</v>
      </c>
      <c r="I1856" s="16">
        <f t="shared" si="253"/>
        <v>45004</v>
      </c>
      <c r="J1856" s="17">
        <v>0.2407</v>
      </c>
      <c r="K1856" s="18">
        <f>G1856*结论【关键目标】!C$27*0.7735*0.001</f>
        <v>11.166245999999999</v>
      </c>
      <c r="L1856" s="5">
        <v>0</v>
      </c>
      <c r="M1856" s="5">
        <f>ABS(IF(L1856&lt;=0,L1856/耗电量关键数据!$B$6/1000,L1856/耗电量关键数据!$B$5/1000))</f>
        <v>0</v>
      </c>
      <c r="N1856" s="19">
        <f>耗电量关键数据!$B$14</f>
        <v>1.1688450000000001</v>
      </c>
      <c r="O1856" s="19">
        <f>耗电量关键数据!$B$15</f>
        <v>0.37403039999999999</v>
      </c>
      <c r="P1856" s="19">
        <f t="shared" si="254"/>
        <v>1.5428754000000002</v>
      </c>
      <c r="Q1856" s="19">
        <f t="shared" si="258"/>
        <v>0</v>
      </c>
      <c r="R1856" s="20">
        <f t="shared" si="255"/>
        <v>11.166245999999999</v>
      </c>
      <c r="S1856" s="20">
        <f t="shared" si="259"/>
        <v>0</v>
      </c>
      <c r="T1856" s="20">
        <f>IF((T1855+R1856)&lt;0,0,IF((T1855+R1856)&gt;结论【关键目标】!C$28,结论【关键目标】!C$28,T1855+R1856))</f>
        <v>22</v>
      </c>
      <c r="U1856" s="19">
        <f>IF((T1855+R1856)&lt;结论【关键目标】!$C$28,0,(发电量计算【计算逻辑页】!R1856+发电量计算【计算逻辑页】!T1855-结论【关键目标】!$C$28))</f>
        <v>6.5376198000000016</v>
      </c>
      <c r="V1856" s="5">
        <f t="shared" si="256"/>
        <v>0</v>
      </c>
      <c r="W1856" s="5">
        <f t="shared" si="257"/>
        <v>0.37137010878000004</v>
      </c>
      <c r="X1856" s="5">
        <f t="shared" si="260"/>
        <v>0</v>
      </c>
    </row>
    <row r="1857" spans="1:24" x14ac:dyDescent="0.15">
      <c r="A1857" s="7">
        <v>1856</v>
      </c>
      <c r="B1857" s="7">
        <v>3</v>
      </c>
      <c r="C1857" s="7">
        <v>19</v>
      </c>
      <c r="D1857" s="7">
        <v>8</v>
      </c>
      <c r="E1857" s="7">
        <v>78</v>
      </c>
      <c r="F1857" s="7">
        <v>4</v>
      </c>
      <c r="G1857" s="7">
        <v>250.4</v>
      </c>
      <c r="H1857" s="7">
        <f t="shared" si="252"/>
        <v>7</v>
      </c>
      <c r="I1857" s="16">
        <f t="shared" si="253"/>
        <v>45004</v>
      </c>
      <c r="J1857" s="17">
        <v>0.70809999999999995</v>
      </c>
      <c r="K1857" s="18">
        <f>G1857*结论【关键目标】!C$27*0.7735*0.001</f>
        <v>23.242128000000001</v>
      </c>
      <c r="L1857" s="5">
        <v>0</v>
      </c>
      <c r="M1857" s="5">
        <f>ABS(IF(L1857&lt;=0,L1857/耗电量关键数据!$B$6/1000,L1857/耗电量关键数据!$B$5/1000))</f>
        <v>0</v>
      </c>
      <c r="N1857" s="19">
        <f>耗电量关键数据!$B$14</f>
        <v>1.1688450000000001</v>
      </c>
      <c r="O1857" s="19">
        <f>耗电量关键数据!$B$15</f>
        <v>0.37403039999999999</v>
      </c>
      <c r="P1857" s="19">
        <f t="shared" si="254"/>
        <v>1.5428754000000002</v>
      </c>
      <c r="Q1857" s="19">
        <f t="shared" si="258"/>
        <v>0</v>
      </c>
      <c r="R1857" s="20">
        <f t="shared" si="255"/>
        <v>23.242128000000001</v>
      </c>
      <c r="S1857" s="20">
        <f t="shared" si="259"/>
        <v>0</v>
      </c>
      <c r="T1857" s="20">
        <f>IF((T1856+R1857)&lt;0,0,IF((T1856+R1857)&gt;结论【关键目标】!C$28,结论【关键目标】!C$28,T1856+R1857))</f>
        <v>22</v>
      </c>
      <c r="U1857" s="19">
        <f>IF((T1856+R1857)&lt;结论【关键目标】!$C$28,0,(发电量计算【计算逻辑页】!R1857+发电量计算【计算逻辑页】!T1856-结论【关键目标】!$C$28))</f>
        <v>23.242128000000001</v>
      </c>
      <c r="V1857" s="5">
        <f t="shared" si="256"/>
        <v>8.1347448</v>
      </c>
      <c r="W1857" s="5">
        <f t="shared" si="257"/>
        <v>1.0925100707400002</v>
      </c>
      <c r="X1857" s="5">
        <f t="shared" si="260"/>
        <v>0</v>
      </c>
    </row>
    <row r="1858" spans="1:24" x14ac:dyDescent="0.15">
      <c r="A1858" s="7">
        <v>1857</v>
      </c>
      <c r="B1858" s="7">
        <v>3</v>
      </c>
      <c r="C1858" s="7">
        <v>19</v>
      </c>
      <c r="D1858" s="7">
        <v>9</v>
      </c>
      <c r="E1858" s="7">
        <v>78</v>
      </c>
      <c r="F1858" s="7">
        <v>5.5</v>
      </c>
      <c r="G1858" s="7">
        <v>357.8</v>
      </c>
      <c r="H1858" s="7">
        <f t="shared" ref="H1858:H1921" si="261">WEEKDAY(I:I,2)</f>
        <v>7</v>
      </c>
      <c r="I1858" s="16">
        <f t="shared" ref="I1858:I1921" si="262">DATE(2023,B1858,C1858)</f>
        <v>45004</v>
      </c>
      <c r="J1858" s="17">
        <v>0.70809999999999995</v>
      </c>
      <c r="K1858" s="18">
        <f>G1858*结论【关键目标】!C$27*0.7735*0.001</f>
        <v>33.210996000000002</v>
      </c>
      <c r="L1858" s="5">
        <v>0</v>
      </c>
      <c r="M1858" s="5">
        <f>ABS(IF(L1858&lt;=0,L1858/耗电量关键数据!$B$6/1000,L1858/耗电量关键数据!$B$5/1000))</f>
        <v>0</v>
      </c>
      <c r="N1858" s="19">
        <f>耗电量关键数据!$B$14</f>
        <v>1.1688450000000001</v>
      </c>
      <c r="O1858" s="19">
        <f>耗电量关键数据!$B$15</f>
        <v>0.37403039999999999</v>
      </c>
      <c r="P1858" s="19">
        <f t="shared" ref="P1858:P1921" si="263">M1858+N1858+O1858</f>
        <v>1.5428754000000002</v>
      </c>
      <c r="Q1858" s="19">
        <f t="shared" si="258"/>
        <v>0</v>
      </c>
      <c r="R1858" s="20">
        <f t="shared" ref="R1858:R1921" si="264">K1858-Q1858</f>
        <v>33.210996000000002</v>
      </c>
      <c r="S1858" s="20">
        <f t="shared" si="259"/>
        <v>0</v>
      </c>
      <c r="T1858" s="20">
        <f>IF((T1857+R1858)&lt;0,0,IF((T1857+R1858)&gt;结论【关键目标】!C$28,结论【关键目标】!C$28,T1857+R1858))</f>
        <v>22</v>
      </c>
      <c r="U1858" s="19">
        <f>IF((T1857+R1858)&lt;结论【关键目标】!$C$28,0,(发电量计算【计算逻辑页】!R1858+发电量计算【计算逻辑页】!T1857-结论【关键目标】!$C$28))</f>
        <v>33.210996000000002</v>
      </c>
      <c r="V1858" s="5">
        <f t="shared" ref="V1858:V1921" si="265">IF(J1858&gt;0.35,U1858*0.35,0)</f>
        <v>11.623848600000001</v>
      </c>
      <c r="W1858" s="5">
        <f t="shared" ref="W1858:W1921" si="266">IF(P1858&gt;K1858,K1858*J1858,P1858*J1858)</f>
        <v>1.0925100707400002</v>
      </c>
      <c r="X1858" s="5">
        <f t="shared" si="260"/>
        <v>0</v>
      </c>
    </row>
    <row r="1859" spans="1:24" x14ac:dyDescent="0.15">
      <c r="A1859" s="7">
        <v>1858</v>
      </c>
      <c r="B1859" s="7">
        <v>3</v>
      </c>
      <c r="C1859" s="7">
        <v>19</v>
      </c>
      <c r="D1859" s="7">
        <v>10</v>
      </c>
      <c r="E1859" s="7">
        <v>78</v>
      </c>
      <c r="F1859" s="7">
        <v>7</v>
      </c>
      <c r="G1859" s="7">
        <v>510.1</v>
      </c>
      <c r="H1859" s="7">
        <f t="shared" si="261"/>
        <v>7</v>
      </c>
      <c r="I1859" s="16">
        <f t="shared" si="262"/>
        <v>45004</v>
      </c>
      <c r="J1859" s="17">
        <v>0.70809999999999995</v>
      </c>
      <c r="K1859" s="18">
        <f>G1859*结论【关键目标】!C$27*0.7735*0.001</f>
        <v>47.347481999999999</v>
      </c>
      <c r="L1859" s="5">
        <v>0</v>
      </c>
      <c r="M1859" s="5">
        <f>ABS(IF(L1859&lt;=0,L1859/耗电量关键数据!$B$6/1000,L1859/耗电量关键数据!$B$5/1000))</f>
        <v>0</v>
      </c>
      <c r="N1859" s="19">
        <f>耗电量关键数据!$B$14</f>
        <v>1.1688450000000001</v>
      </c>
      <c r="O1859" s="19">
        <f>耗电量关键数据!$B$15</f>
        <v>0.37403039999999999</v>
      </c>
      <c r="P1859" s="19">
        <f t="shared" si="263"/>
        <v>1.5428754000000002</v>
      </c>
      <c r="Q1859" s="19">
        <f t="shared" ref="Q1859:Q1922" si="267">IF(J1859&gt;0.8,P1859,0)</f>
        <v>0</v>
      </c>
      <c r="R1859" s="20">
        <f t="shared" si="264"/>
        <v>47.347481999999999</v>
      </c>
      <c r="S1859" s="20">
        <f t="shared" ref="S1859:S1922" si="268">IF(R1859&lt;0,ABS(R1859),0)</f>
        <v>0</v>
      </c>
      <c r="T1859" s="20">
        <f>IF((T1858+R1859)&lt;0,0,IF((T1858+R1859)&gt;结论【关键目标】!C$28,结论【关键目标】!C$28,T1858+R1859))</f>
        <v>22</v>
      </c>
      <c r="U1859" s="19">
        <f>IF((T1858+R1859)&lt;结论【关键目标】!$C$28,0,(发电量计算【计算逻辑页】!R1859+发电量计算【计算逻辑页】!T1858-结论【关键目标】!$C$28))</f>
        <v>47.347481999999999</v>
      </c>
      <c r="V1859" s="5">
        <f t="shared" si="265"/>
        <v>16.571618699999998</v>
      </c>
      <c r="W1859" s="5">
        <f t="shared" si="266"/>
        <v>1.0925100707400002</v>
      </c>
      <c r="X1859" s="5">
        <f t="shared" si="260"/>
        <v>0</v>
      </c>
    </row>
    <row r="1860" spans="1:24" x14ac:dyDescent="0.15">
      <c r="A1860" s="7">
        <v>1859</v>
      </c>
      <c r="B1860" s="7">
        <v>3</v>
      </c>
      <c r="C1860" s="7">
        <v>19</v>
      </c>
      <c r="D1860" s="7">
        <v>11</v>
      </c>
      <c r="E1860" s="7">
        <v>78</v>
      </c>
      <c r="F1860" s="7">
        <v>9</v>
      </c>
      <c r="G1860" s="7">
        <v>640.79999999999995</v>
      </c>
      <c r="H1860" s="7">
        <f t="shared" si="261"/>
        <v>7</v>
      </c>
      <c r="I1860" s="16">
        <f t="shared" si="262"/>
        <v>45004</v>
      </c>
      <c r="J1860" s="17">
        <v>1.2267999999999999</v>
      </c>
      <c r="K1860" s="18">
        <f>G1860*结论【关键目标】!C$27*0.7735*0.001</f>
        <v>59.479056</v>
      </c>
      <c r="L1860" s="5">
        <v>0</v>
      </c>
      <c r="M1860" s="5">
        <f>ABS(IF(L1860&lt;=0,L1860/耗电量关键数据!$B$6/1000,L1860/耗电量关键数据!$B$5/1000))</f>
        <v>0</v>
      </c>
      <c r="N1860" s="19">
        <f>耗电量关键数据!$B$14</f>
        <v>1.1688450000000001</v>
      </c>
      <c r="O1860" s="19">
        <f>耗电量关键数据!$B$15</f>
        <v>0.37403039999999999</v>
      </c>
      <c r="P1860" s="19">
        <f t="shared" si="263"/>
        <v>1.5428754000000002</v>
      </c>
      <c r="Q1860" s="19">
        <f t="shared" si="267"/>
        <v>1.5428754000000002</v>
      </c>
      <c r="R1860" s="20">
        <f t="shared" si="264"/>
        <v>57.9361806</v>
      </c>
      <c r="S1860" s="20">
        <f t="shared" si="268"/>
        <v>0</v>
      </c>
      <c r="T1860" s="20">
        <f>IF((T1859+R1860)&lt;0,0,IF((T1859+R1860)&gt;结论【关键目标】!C$28,结论【关键目标】!C$28,T1859+R1860))</f>
        <v>22</v>
      </c>
      <c r="U1860" s="19">
        <f>IF((T1859+R1860)&lt;结论【关键目标】!$C$28,0,(发电量计算【计算逻辑页】!R1860+发电量计算【计算逻辑页】!T1859-结论【关键目标】!$C$28))</f>
        <v>57.9361806</v>
      </c>
      <c r="V1860" s="5">
        <f t="shared" si="265"/>
        <v>20.27766321</v>
      </c>
      <c r="W1860" s="5">
        <f t="shared" si="266"/>
        <v>1.89279954072</v>
      </c>
      <c r="X1860" s="5">
        <f t="shared" ref="X1860:X1923" si="269">(J1860-0.35)*IF(T1860&gt;S1860,S1860,T1860)</f>
        <v>0</v>
      </c>
    </row>
    <row r="1861" spans="1:24" x14ac:dyDescent="0.15">
      <c r="A1861" s="7">
        <v>1860</v>
      </c>
      <c r="B1861" s="7">
        <v>3</v>
      </c>
      <c r="C1861" s="7">
        <v>19</v>
      </c>
      <c r="D1861" s="7">
        <v>12</v>
      </c>
      <c r="E1861" s="7">
        <v>78</v>
      </c>
      <c r="F1861" s="7">
        <v>10.4</v>
      </c>
      <c r="G1861" s="7">
        <v>686.1</v>
      </c>
      <c r="H1861" s="7">
        <f t="shared" si="261"/>
        <v>7</v>
      </c>
      <c r="I1861" s="16">
        <f t="shared" si="262"/>
        <v>45004</v>
      </c>
      <c r="J1861" s="17">
        <v>1.2267999999999999</v>
      </c>
      <c r="K1861" s="18">
        <f>G1861*结论【关键目标】!C$27*0.7735*0.001</f>
        <v>63.683802</v>
      </c>
      <c r="L1861" s="5">
        <v>0</v>
      </c>
      <c r="M1861" s="5">
        <f>ABS(IF(L1861&lt;=0,L1861/耗电量关键数据!$B$6/1000,L1861/耗电量关键数据!$B$5/1000))</f>
        <v>0</v>
      </c>
      <c r="N1861" s="19">
        <f>耗电量关键数据!$B$14</f>
        <v>1.1688450000000001</v>
      </c>
      <c r="O1861" s="19">
        <f>耗电量关键数据!$B$15</f>
        <v>0.37403039999999999</v>
      </c>
      <c r="P1861" s="19">
        <f t="shared" si="263"/>
        <v>1.5428754000000002</v>
      </c>
      <c r="Q1861" s="19">
        <f t="shared" si="267"/>
        <v>1.5428754000000002</v>
      </c>
      <c r="R1861" s="20">
        <f t="shared" si="264"/>
        <v>62.1409266</v>
      </c>
      <c r="S1861" s="20">
        <f t="shared" si="268"/>
        <v>0</v>
      </c>
      <c r="T1861" s="20">
        <f>IF((T1860+R1861)&lt;0,0,IF((T1860+R1861)&gt;结论【关键目标】!C$28,结论【关键目标】!C$28,T1860+R1861))</f>
        <v>22</v>
      </c>
      <c r="U1861" s="19">
        <f>IF((T1860+R1861)&lt;结论【关键目标】!$C$28,0,(发电量计算【计算逻辑页】!R1861+发电量计算【计算逻辑页】!T1860-结论【关键目标】!$C$28))</f>
        <v>62.1409266</v>
      </c>
      <c r="V1861" s="5">
        <f t="shared" si="265"/>
        <v>21.749324309999999</v>
      </c>
      <c r="W1861" s="5">
        <f t="shared" si="266"/>
        <v>1.89279954072</v>
      </c>
      <c r="X1861" s="5">
        <f t="shared" si="269"/>
        <v>0</v>
      </c>
    </row>
    <row r="1862" spans="1:24" x14ac:dyDescent="0.15">
      <c r="A1862" s="7">
        <v>1861</v>
      </c>
      <c r="B1862" s="7">
        <v>3</v>
      </c>
      <c r="C1862" s="7">
        <v>19</v>
      </c>
      <c r="D1862" s="7">
        <v>13</v>
      </c>
      <c r="E1862" s="7">
        <v>78</v>
      </c>
      <c r="F1862" s="7">
        <v>11</v>
      </c>
      <c r="G1862" s="7">
        <v>644.1</v>
      </c>
      <c r="H1862" s="7">
        <f t="shared" si="261"/>
        <v>7</v>
      </c>
      <c r="I1862" s="16">
        <f t="shared" si="262"/>
        <v>45004</v>
      </c>
      <c r="J1862" s="17">
        <v>1.2267999999999999</v>
      </c>
      <c r="K1862" s="18">
        <f>G1862*结论【关键目标】!C$27*0.7735*0.001</f>
        <v>59.785361999999992</v>
      </c>
      <c r="L1862" s="5">
        <v>0</v>
      </c>
      <c r="M1862" s="5">
        <f>ABS(IF(L1862&lt;=0,L1862/耗电量关键数据!$B$6/1000,L1862/耗电量关键数据!$B$5/1000))</f>
        <v>0</v>
      </c>
      <c r="N1862" s="19">
        <f>耗电量关键数据!$B$14</f>
        <v>1.1688450000000001</v>
      </c>
      <c r="O1862" s="19">
        <f>耗电量关键数据!$B$15</f>
        <v>0.37403039999999999</v>
      </c>
      <c r="P1862" s="19">
        <f t="shared" si="263"/>
        <v>1.5428754000000002</v>
      </c>
      <c r="Q1862" s="19">
        <f t="shared" si="267"/>
        <v>1.5428754000000002</v>
      </c>
      <c r="R1862" s="20">
        <f t="shared" si="264"/>
        <v>58.242486599999992</v>
      </c>
      <c r="S1862" s="20">
        <f t="shared" si="268"/>
        <v>0</v>
      </c>
      <c r="T1862" s="20">
        <f>IF((T1861+R1862)&lt;0,0,IF((T1861+R1862)&gt;结论【关键目标】!C$28,结论【关键目标】!C$28,T1861+R1862))</f>
        <v>22</v>
      </c>
      <c r="U1862" s="19">
        <f>IF((T1861+R1862)&lt;结论【关键目标】!$C$28,0,(发电量计算【计算逻辑页】!R1862+发电量计算【计算逻辑页】!T1861-结论【关键目标】!$C$28))</f>
        <v>58.242486599999992</v>
      </c>
      <c r="V1862" s="5">
        <f t="shared" si="265"/>
        <v>20.384870309999997</v>
      </c>
      <c r="W1862" s="5">
        <f t="shared" si="266"/>
        <v>1.89279954072</v>
      </c>
      <c r="X1862" s="5">
        <f t="shared" si="269"/>
        <v>0</v>
      </c>
    </row>
    <row r="1863" spans="1:24" x14ac:dyDescent="0.15">
      <c r="A1863" s="7">
        <v>1862</v>
      </c>
      <c r="B1863" s="7">
        <v>3</v>
      </c>
      <c r="C1863" s="7">
        <v>19</v>
      </c>
      <c r="D1863" s="7">
        <v>14</v>
      </c>
      <c r="E1863" s="7">
        <v>78</v>
      </c>
      <c r="F1863" s="7">
        <v>13</v>
      </c>
      <c r="G1863" s="7">
        <v>570.29999999999995</v>
      </c>
      <c r="H1863" s="7">
        <f t="shared" si="261"/>
        <v>7</v>
      </c>
      <c r="I1863" s="16">
        <f t="shared" si="262"/>
        <v>45004</v>
      </c>
      <c r="J1863" s="17">
        <v>1.2267999999999999</v>
      </c>
      <c r="K1863" s="18">
        <f>G1863*结论【关键目标】!C$27*0.7735*0.001</f>
        <v>52.935245999999999</v>
      </c>
      <c r="L1863" s="5">
        <v>0</v>
      </c>
      <c r="M1863" s="5">
        <f>ABS(IF(L1863&lt;=0,L1863/耗电量关键数据!$B$6/1000,L1863/耗电量关键数据!$B$5/1000))</f>
        <v>0</v>
      </c>
      <c r="N1863" s="19">
        <f>耗电量关键数据!$B$14</f>
        <v>1.1688450000000001</v>
      </c>
      <c r="O1863" s="19">
        <f>耗电量关键数据!$B$15</f>
        <v>0.37403039999999999</v>
      </c>
      <c r="P1863" s="19">
        <f t="shared" si="263"/>
        <v>1.5428754000000002</v>
      </c>
      <c r="Q1863" s="19">
        <f t="shared" si="267"/>
        <v>1.5428754000000002</v>
      </c>
      <c r="R1863" s="20">
        <f t="shared" si="264"/>
        <v>51.3923706</v>
      </c>
      <c r="S1863" s="20">
        <f t="shared" si="268"/>
        <v>0</v>
      </c>
      <c r="T1863" s="20">
        <f>IF((T1862+R1863)&lt;0,0,IF((T1862+R1863)&gt;结论【关键目标】!C$28,结论【关键目标】!C$28,T1862+R1863))</f>
        <v>22</v>
      </c>
      <c r="U1863" s="19">
        <f>IF((T1862+R1863)&lt;结论【关键目标】!$C$28,0,(发电量计算【计算逻辑页】!R1863+发电量计算【计算逻辑页】!T1862-结论【关键目标】!$C$28))</f>
        <v>51.392370599999992</v>
      </c>
      <c r="V1863" s="5">
        <f t="shared" si="265"/>
        <v>17.987329709999997</v>
      </c>
      <c r="W1863" s="5">
        <f t="shared" si="266"/>
        <v>1.89279954072</v>
      </c>
      <c r="X1863" s="5">
        <f t="shared" si="269"/>
        <v>0</v>
      </c>
    </row>
    <row r="1864" spans="1:24" x14ac:dyDescent="0.15">
      <c r="A1864" s="7">
        <v>1863</v>
      </c>
      <c r="B1864" s="7">
        <v>3</v>
      </c>
      <c r="C1864" s="7">
        <v>19</v>
      </c>
      <c r="D1864" s="7">
        <v>15</v>
      </c>
      <c r="E1864" s="7">
        <v>78</v>
      </c>
      <c r="F1864" s="7">
        <v>11.8</v>
      </c>
      <c r="G1864" s="7">
        <v>400.1</v>
      </c>
      <c r="H1864" s="7">
        <f t="shared" si="261"/>
        <v>7</v>
      </c>
      <c r="I1864" s="16">
        <f t="shared" si="262"/>
        <v>45004</v>
      </c>
      <c r="J1864" s="17">
        <v>1.2267999999999999</v>
      </c>
      <c r="K1864" s="18">
        <f>G1864*结论【关键目标】!C$27*0.7735*0.001</f>
        <v>37.137281999999999</v>
      </c>
      <c r="L1864" s="5">
        <v>0</v>
      </c>
      <c r="M1864" s="5">
        <f>ABS(IF(L1864&lt;=0,L1864/耗电量关键数据!$B$6/1000,L1864/耗电量关键数据!$B$5/1000))</f>
        <v>0</v>
      </c>
      <c r="N1864" s="19">
        <f>耗电量关键数据!$B$14</f>
        <v>1.1688450000000001</v>
      </c>
      <c r="O1864" s="19">
        <f>耗电量关键数据!$B$15</f>
        <v>0.37403039999999999</v>
      </c>
      <c r="P1864" s="19">
        <f t="shared" si="263"/>
        <v>1.5428754000000002</v>
      </c>
      <c r="Q1864" s="19">
        <f t="shared" si="267"/>
        <v>1.5428754000000002</v>
      </c>
      <c r="R1864" s="20">
        <f t="shared" si="264"/>
        <v>35.594406599999999</v>
      </c>
      <c r="S1864" s="20">
        <f t="shared" si="268"/>
        <v>0</v>
      </c>
      <c r="T1864" s="20">
        <f>IF((T1863+R1864)&lt;0,0,IF((T1863+R1864)&gt;结论【关键目标】!C$28,结论【关键目标】!C$28,T1863+R1864))</f>
        <v>22</v>
      </c>
      <c r="U1864" s="19">
        <f>IF((T1863+R1864)&lt;结论【关键目标】!$C$28,0,(发电量计算【计算逻辑页】!R1864+发电量计算【计算逻辑页】!T1863-结论【关键目标】!$C$28))</f>
        <v>35.594406599999999</v>
      </c>
      <c r="V1864" s="5">
        <f t="shared" si="265"/>
        <v>12.45804231</v>
      </c>
      <c r="W1864" s="5">
        <f t="shared" si="266"/>
        <v>1.89279954072</v>
      </c>
      <c r="X1864" s="5">
        <f t="shared" si="269"/>
        <v>0</v>
      </c>
    </row>
    <row r="1865" spans="1:24" x14ac:dyDescent="0.15">
      <c r="A1865" s="7">
        <v>1864</v>
      </c>
      <c r="B1865" s="7">
        <v>3</v>
      </c>
      <c r="C1865" s="7">
        <v>19</v>
      </c>
      <c r="D1865" s="7">
        <v>16</v>
      </c>
      <c r="E1865" s="7">
        <v>78</v>
      </c>
      <c r="F1865" s="7">
        <v>13</v>
      </c>
      <c r="G1865" s="7">
        <v>258.2</v>
      </c>
      <c r="H1865" s="7">
        <f t="shared" si="261"/>
        <v>7</v>
      </c>
      <c r="I1865" s="16">
        <f t="shared" si="262"/>
        <v>45004</v>
      </c>
      <c r="J1865" s="17">
        <v>0.70809999999999995</v>
      </c>
      <c r="K1865" s="18">
        <f>G1865*结论【关键目标】!C$27*0.7735*0.001</f>
        <v>23.966124000000001</v>
      </c>
      <c r="L1865" s="5">
        <v>0</v>
      </c>
      <c r="M1865" s="5">
        <f>ABS(IF(L1865&lt;=0,L1865/耗电量关键数据!$B$6/1000,L1865/耗电量关键数据!$B$5/1000))</f>
        <v>0</v>
      </c>
      <c r="N1865" s="19">
        <f>耗电量关键数据!$B$14</f>
        <v>1.1688450000000001</v>
      </c>
      <c r="O1865" s="19">
        <f>耗电量关键数据!$B$15</f>
        <v>0.37403039999999999</v>
      </c>
      <c r="P1865" s="19">
        <f t="shared" si="263"/>
        <v>1.5428754000000002</v>
      </c>
      <c r="Q1865" s="19">
        <f t="shared" si="267"/>
        <v>0</v>
      </c>
      <c r="R1865" s="20">
        <f t="shared" si="264"/>
        <v>23.966124000000001</v>
      </c>
      <c r="S1865" s="20">
        <f t="shared" si="268"/>
        <v>0</v>
      </c>
      <c r="T1865" s="20">
        <f>IF((T1864+R1865)&lt;0,0,IF((T1864+R1865)&gt;结论【关键目标】!C$28,结论【关键目标】!C$28,T1864+R1865))</f>
        <v>22</v>
      </c>
      <c r="U1865" s="19">
        <f>IF((T1864+R1865)&lt;结论【关键目标】!$C$28,0,(发电量计算【计算逻辑页】!R1865+发电量计算【计算逻辑页】!T1864-结论【关键目标】!$C$28))</f>
        <v>23.966124000000001</v>
      </c>
      <c r="V1865" s="5">
        <f t="shared" si="265"/>
        <v>8.3881434000000006</v>
      </c>
      <c r="W1865" s="5">
        <f t="shared" si="266"/>
        <v>1.0925100707400002</v>
      </c>
      <c r="X1865" s="5">
        <f t="shared" si="269"/>
        <v>0</v>
      </c>
    </row>
    <row r="1866" spans="1:24" x14ac:dyDescent="0.15">
      <c r="A1866" s="7">
        <v>1865</v>
      </c>
      <c r="B1866" s="7">
        <v>3</v>
      </c>
      <c r="C1866" s="7">
        <v>19</v>
      </c>
      <c r="D1866" s="7">
        <v>17</v>
      </c>
      <c r="E1866" s="7">
        <v>78</v>
      </c>
      <c r="F1866" s="7">
        <v>12</v>
      </c>
      <c r="G1866" s="7">
        <v>70.900000000000006</v>
      </c>
      <c r="H1866" s="7">
        <f t="shared" si="261"/>
        <v>7</v>
      </c>
      <c r="I1866" s="16">
        <f t="shared" si="262"/>
        <v>45004</v>
      </c>
      <c r="J1866" s="17">
        <v>0.70809999999999995</v>
      </c>
      <c r="K1866" s="18">
        <f>G1866*结论【关键目标】!C$27*0.7735*0.001</f>
        <v>6.5809380000000006</v>
      </c>
      <c r="L1866" s="5">
        <v>0</v>
      </c>
      <c r="M1866" s="5">
        <f>ABS(IF(L1866&lt;=0,L1866/耗电量关键数据!$B$6/1000,L1866/耗电量关键数据!$B$5/1000))</f>
        <v>0</v>
      </c>
      <c r="N1866" s="19">
        <f>耗电量关键数据!$B$14</f>
        <v>1.1688450000000001</v>
      </c>
      <c r="O1866" s="19">
        <f>耗电量关键数据!$B$15</f>
        <v>0.37403039999999999</v>
      </c>
      <c r="P1866" s="19">
        <f t="shared" si="263"/>
        <v>1.5428754000000002</v>
      </c>
      <c r="Q1866" s="19">
        <f t="shared" si="267"/>
        <v>0</v>
      </c>
      <c r="R1866" s="20">
        <f t="shared" si="264"/>
        <v>6.5809380000000006</v>
      </c>
      <c r="S1866" s="20">
        <f t="shared" si="268"/>
        <v>0</v>
      </c>
      <c r="T1866" s="20">
        <f>IF((T1865+R1866)&lt;0,0,IF((T1865+R1866)&gt;结论【关键目标】!C$28,结论【关键目标】!C$28,T1865+R1866))</f>
        <v>22</v>
      </c>
      <c r="U1866" s="19">
        <f>IF((T1865+R1866)&lt;结论【关键目标】!$C$28,0,(发电量计算【计算逻辑页】!R1866+发电量计算【计算逻辑页】!T1865-结论【关键目标】!$C$28))</f>
        <v>6.5809379999999997</v>
      </c>
      <c r="V1866" s="5">
        <f t="shared" si="265"/>
        <v>2.3033282999999996</v>
      </c>
      <c r="W1866" s="5">
        <f t="shared" si="266"/>
        <v>1.0925100707400002</v>
      </c>
      <c r="X1866" s="5">
        <f t="shared" si="269"/>
        <v>0</v>
      </c>
    </row>
    <row r="1867" spans="1:24" x14ac:dyDescent="0.15">
      <c r="A1867" s="7">
        <v>1866</v>
      </c>
      <c r="B1867" s="7">
        <v>3</v>
      </c>
      <c r="C1867" s="7">
        <v>19</v>
      </c>
      <c r="D1867" s="7">
        <v>18</v>
      </c>
      <c r="E1867" s="7">
        <v>78</v>
      </c>
      <c r="F1867" s="7">
        <v>11.5</v>
      </c>
      <c r="G1867" s="7">
        <v>0</v>
      </c>
      <c r="H1867" s="7">
        <f t="shared" si="261"/>
        <v>7</v>
      </c>
      <c r="I1867" s="16">
        <f t="shared" si="262"/>
        <v>45004</v>
      </c>
      <c r="J1867" s="17">
        <v>0.70809999999999995</v>
      </c>
      <c r="K1867" s="18">
        <f>G1867*结论【关键目标】!C$27*0.7735*0.001</f>
        <v>0</v>
      </c>
      <c r="L1867" s="5">
        <v>0</v>
      </c>
      <c r="M1867" s="5">
        <f>ABS(IF(L1867&lt;=0,L1867/耗电量关键数据!$B$6/1000,L1867/耗电量关键数据!$B$5/1000))</f>
        <v>0</v>
      </c>
      <c r="N1867" s="19">
        <f>耗电量关键数据!$B$14</f>
        <v>1.1688450000000001</v>
      </c>
      <c r="O1867" s="19">
        <f>耗电量关键数据!$B$15</f>
        <v>0.37403039999999999</v>
      </c>
      <c r="P1867" s="19">
        <f t="shared" si="263"/>
        <v>1.5428754000000002</v>
      </c>
      <c r="Q1867" s="19">
        <f t="shared" si="267"/>
        <v>0</v>
      </c>
      <c r="R1867" s="20">
        <f t="shared" si="264"/>
        <v>0</v>
      </c>
      <c r="S1867" s="20">
        <f t="shared" si="268"/>
        <v>0</v>
      </c>
      <c r="T1867" s="20">
        <f>IF((T1866+R1867)&lt;0,0,IF((T1866+R1867)&gt;结论【关键目标】!C$28,结论【关键目标】!C$28,T1866+R1867))</f>
        <v>22</v>
      </c>
      <c r="U1867" s="19">
        <f>IF((T1866+R1867)&lt;结论【关键目标】!$C$28,0,(发电量计算【计算逻辑页】!R1867+发电量计算【计算逻辑页】!T1866-结论【关键目标】!$C$28))</f>
        <v>0</v>
      </c>
      <c r="V1867" s="5">
        <f t="shared" si="265"/>
        <v>0</v>
      </c>
      <c r="W1867" s="5">
        <f t="shared" si="266"/>
        <v>0</v>
      </c>
      <c r="X1867" s="5">
        <f t="shared" si="269"/>
        <v>0</v>
      </c>
    </row>
    <row r="1868" spans="1:24" x14ac:dyDescent="0.15">
      <c r="A1868" s="7">
        <v>1867</v>
      </c>
      <c r="B1868" s="7">
        <v>3</v>
      </c>
      <c r="C1868" s="7">
        <v>19</v>
      </c>
      <c r="D1868" s="7">
        <v>19</v>
      </c>
      <c r="E1868" s="7">
        <v>78</v>
      </c>
      <c r="F1868" s="7">
        <v>10</v>
      </c>
      <c r="G1868" s="7">
        <v>0</v>
      </c>
      <c r="H1868" s="7">
        <f t="shared" si="261"/>
        <v>7</v>
      </c>
      <c r="I1868" s="16">
        <f t="shared" si="262"/>
        <v>45004</v>
      </c>
      <c r="J1868" s="17">
        <v>1.2267999999999999</v>
      </c>
      <c r="K1868" s="18">
        <f>G1868*结论【关键目标】!C$27*0.7735*0.001</f>
        <v>0</v>
      </c>
      <c r="L1868" s="5">
        <v>0</v>
      </c>
      <c r="M1868" s="5">
        <f>ABS(IF(L1868&lt;=0,L1868/耗电量关键数据!$B$6/1000,L1868/耗电量关键数据!$B$5/1000))</f>
        <v>0</v>
      </c>
      <c r="N1868" s="19">
        <f>耗电量关键数据!$B$14</f>
        <v>1.1688450000000001</v>
      </c>
      <c r="O1868" s="19">
        <f>耗电量关键数据!$B$15</f>
        <v>0.37403039999999999</v>
      </c>
      <c r="P1868" s="19">
        <f t="shared" si="263"/>
        <v>1.5428754000000002</v>
      </c>
      <c r="Q1868" s="19">
        <f t="shared" si="267"/>
        <v>1.5428754000000002</v>
      </c>
      <c r="R1868" s="20">
        <f t="shared" si="264"/>
        <v>-1.5428754000000002</v>
      </c>
      <c r="S1868" s="20">
        <f t="shared" si="268"/>
        <v>1.5428754000000002</v>
      </c>
      <c r="T1868" s="20">
        <f>IF((T1867+R1868)&lt;0,0,IF((T1867+R1868)&gt;结论【关键目标】!C$28,结论【关键目标】!C$28,T1867+R1868))</f>
        <v>20.4571246</v>
      </c>
      <c r="U1868" s="19">
        <f>IF((T1867+R1868)&lt;结论【关键目标】!$C$28,0,(发电量计算【计算逻辑页】!R1868+发电量计算【计算逻辑页】!T1867-结论【关键目标】!$C$28))</f>
        <v>0</v>
      </c>
      <c r="V1868" s="5">
        <f t="shared" si="265"/>
        <v>0</v>
      </c>
      <c r="W1868" s="5">
        <f t="shared" si="266"/>
        <v>0</v>
      </c>
      <c r="X1868" s="5">
        <f t="shared" si="269"/>
        <v>1.3527931507200002</v>
      </c>
    </row>
    <row r="1869" spans="1:24" x14ac:dyDescent="0.15">
      <c r="A1869" s="7">
        <v>1868</v>
      </c>
      <c r="B1869" s="7">
        <v>3</v>
      </c>
      <c r="C1869" s="7">
        <v>19</v>
      </c>
      <c r="D1869" s="7">
        <v>20</v>
      </c>
      <c r="E1869" s="7">
        <v>78</v>
      </c>
      <c r="F1869" s="7">
        <v>8</v>
      </c>
      <c r="G1869" s="7">
        <v>0</v>
      </c>
      <c r="H1869" s="7">
        <f t="shared" si="261"/>
        <v>7</v>
      </c>
      <c r="I1869" s="16">
        <f t="shared" si="262"/>
        <v>45004</v>
      </c>
      <c r="J1869" s="17">
        <v>1.2267999999999999</v>
      </c>
      <c r="K1869" s="18">
        <f>G1869*结论【关键目标】!C$27*0.7735*0.001</f>
        <v>0</v>
      </c>
      <c r="L1869" s="5">
        <v>0</v>
      </c>
      <c r="M1869" s="5">
        <f>ABS(IF(L1869&lt;=0,L1869/耗电量关键数据!$B$6/1000,L1869/耗电量关键数据!$B$5/1000))</f>
        <v>0</v>
      </c>
      <c r="N1869" s="19">
        <f>耗电量关键数据!$B$14</f>
        <v>1.1688450000000001</v>
      </c>
      <c r="O1869" s="19">
        <f>耗电量关键数据!$B$15</f>
        <v>0.37403039999999999</v>
      </c>
      <c r="P1869" s="19">
        <f t="shared" si="263"/>
        <v>1.5428754000000002</v>
      </c>
      <c r="Q1869" s="19">
        <f t="shared" si="267"/>
        <v>1.5428754000000002</v>
      </c>
      <c r="R1869" s="20">
        <f t="shared" si="264"/>
        <v>-1.5428754000000002</v>
      </c>
      <c r="S1869" s="20">
        <f t="shared" si="268"/>
        <v>1.5428754000000002</v>
      </c>
      <c r="T1869" s="20">
        <f>IF((T1868+R1869)&lt;0,0,IF((T1868+R1869)&gt;结论【关键目标】!C$28,结论【关键目标】!C$28,T1868+R1869))</f>
        <v>18.9142492</v>
      </c>
      <c r="U1869" s="19">
        <f>IF((T1868+R1869)&lt;结论【关键目标】!$C$28,0,(发电量计算【计算逻辑页】!R1869+发电量计算【计算逻辑页】!T1868-结论【关键目标】!$C$28))</f>
        <v>0</v>
      </c>
      <c r="V1869" s="5">
        <f t="shared" si="265"/>
        <v>0</v>
      </c>
      <c r="W1869" s="5">
        <f t="shared" si="266"/>
        <v>0</v>
      </c>
      <c r="X1869" s="5">
        <f t="shared" si="269"/>
        <v>1.3527931507200002</v>
      </c>
    </row>
    <row r="1870" spans="1:24" x14ac:dyDescent="0.15">
      <c r="A1870" s="7">
        <v>1869</v>
      </c>
      <c r="B1870" s="7">
        <v>3</v>
      </c>
      <c r="C1870" s="7">
        <v>19</v>
      </c>
      <c r="D1870" s="7">
        <v>21</v>
      </c>
      <c r="E1870" s="7">
        <v>78</v>
      </c>
      <c r="F1870" s="7">
        <v>8.4</v>
      </c>
      <c r="G1870" s="7">
        <v>0</v>
      </c>
      <c r="H1870" s="7">
        <f t="shared" si="261"/>
        <v>7</v>
      </c>
      <c r="I1870" s="16">
        <f t="shared" si="262"/>
        <v>45004</v>
      </c>
      <c r="J1870" s="17">
        <v>1.2267999999999999</v>
      </c>
      <c r="K1870" s="18">
        <f>G1870*结论【关键目标】!C$27*0.7735*0.001</f>
        <v>0</v>
      </c>
      <c r="L1870" s="5">
        <v>0</v>
      </c>
      <c r="M1870" s="5">
        <f>ABS(IF(L1870&lt;=0,L1870/耗电量关键数据!$B$6/1000,L1870/耗电量关键数据!$B$5/1000))</f>
        <v>0</v>
      </c>
      <c r="N1870" s="19">
        <f>耗电量关键数据!$B$14</f>
        <v>1.1688450000000001</v>
      </c>
      <c r="O1870" s="19">
        <f>耗电量关键数据!$B$15</f>
        <v>0.37403039999999999</v>
      </c>
      <c r="P1870" s="19">
        <f t="shared" si="263"/>
        <v>1.5428754000000002</v>
      </c>
      <c r="Q1870" s="19">
        <f t="shared" si="267"/>
        <v>1.5428754000000002</v>
      </c>
      <c r="R1870" s="20">
        <f t="shared" si="264"/>
        <v>-1.5428754000000002</v>
      </c>
      <c r="S1870" s="20">
        <f t="shared" si="268"/>
        <v>1.5428754000000002</v>
      </c>
      <c r="T1870" s="20">
        <f>IF((T1869+R1870)&lt;0,0,IF((T1869+R1870)&gt;结论【关键目标】!C$28,结论【关键目标】!C$28,T1869+R1870))</f>
        <v>17.371373800000001</v>
      </c>
      <c r="U1870" s="19">
        <f>IF((T1869+R1870)&lt;结论【关键目标】!$C$28,0,(发电量计算【计算逻辑页】!R1870+发电量计算【计算逻辑页】!T1869-结论【关键目标】!$C$28))</f>
        <v>0</v>
      </c>
      <c r="V1870" s="5">
        <f t="shared" si="265"/>
        <v>0</v>
      </c>
      <c r="W1870" s="5">
        <f t="shared" si="266"/>
        <v>0</v>
      </c>
      <c r="X1870" s="5">
        <f t="shared" si="269"/>
        <v>1.3527931507200002</v>
      </c>
    </row>
    <row r="1871" spans="1:24" x14ac:dyDescent="0.15">
      <c r="A1871" s="7">
        <v>1870</v>
      </c>
      <c r="B1871" s="7">
        <v>3</v>
      </c>
      <c r="C1871" s="7">
        <v>19</v>
      </c>
      <c r="D1871" s="7">
        <v>22</v>
      </c>
      <c r="E1871" s="7">
        <v>78</v>
      </c>
      <c r="F1871" s="7">
        <v>7</v>
      </c>
      <c r="G1871" s="7">
        <v>0</v>
      </c>
      <c r="H1871" s="7">
        <f t="shared" si="261"/>
        <v>7</v>
      </c>
      <c r="I1871" s="16">
        <f t="shared" si="262"/>
        <v>45004</v>
      </c>
      <c r="J1871" s="17">
        <v>0.70809999999999995</v>
      </c>
      <c r="K1871" s="18">
        <f>G1871*结论【关键目标】!C$27*0.7735*0.001</f>
        <v>0</v>
      </c>
      <c r="L1871" s="5">
        <v>0</v>
      </c>
      <c r="M1871" s="5">
        <f>ABS(IF(L1871&lt;=0,L1871/耗电量关键数据!$B$6/1000,L1871/耗电量关键数据!$B$5/1000))</f>
        <v>0</v>
      </c>
      <c r="N1871" s="19">
        <f>耗电量关键数据!$B$14</f>
        <v>1.1688450000000001</v>
      </c>
      <c r="O1871" s="19">
        <f>耗电量关键数据!$B$15</f>
        <v>0.37403039999999999</v>
      </c>
      <c r="P1871" s="19">
        <f t="shared" si="263"/>
        <v>1.5428754000000002</v>
      </c>
      <c r="Q1871" s="19">
        <f t="shared" si="267"/>
        <v>0</v>
      </c>
      <c r="R1871" s="20">
        <f t="shared" si="264"/>
        <v>0</v>
      </c>
      <c r="S1871" s="20">
        <f t="shared" si="268"/>
        <v>0</v>
      </c>
      <c r="T1871" s="20">
        <f>IF((T1870+R1871)&lt;0,0,IF((T1870+R1871)&gt;结论【关键目标】!C$28,结论【关键目标】!C$28,T1870+R1871))</f>
        <v>17.371373800000001</v>
      </c>
      <c r="U1871" s="19">
        <f>IF((T1870+R1871)&lt;结论【关键目标】!$C$28,0,(发电量计算【计算逻辑页】!R1871+发电量计算【计算逻辑页】!T1870-结论【关键目标】!$C$28))</f>
        <v>0</v>
      </c>
      <c r="V1871" s="5">
        <f t="shared" si="265"/>
        <v>0</v>
      </c>
      <c r="W1871" s="5">
        <f t="shared" si="266"/>
        <v>0</v>
      </c>
      <c r="X1871" s="5">
        <f t="shared" si="269"/>
        <v>0</v>
      </c>
    </row>
    <row r="1872" spans="1:24" x14ac:dyDescent="0.15">
      <c r="A1872" s="7">
        <v>1871</v>
      </c>
      <c r="B1872" s="7">
        <v>3</v>
      </c>
      <c r="C1872" s="7">
        <v>19</v>
      </c>
      <c r="D1872" s="7">
        <v>23</v>
      </c>
      <c r="E1872" s="7">
        <v>78</v>
      </c>
      <c r="F1872" s="7">
        <v>6.4</v>
      </c>
      <c r="G1872" s="7">
        <v>0</v>
      </c>
      <c r="H1872" s="7">
        <f t="shared" si="261"/>
        <v>7</v>
      </c>
      <c r="I1872" s="16">
        <f t="shared" si="262"/>
        <v>45004</v>
      </c>
      <c r="J1872" s="17">
        <v>0.70809999999999995</v>
      </c>
      <c r="K1872" s="18">
        <f>G1872*结论【关键目标】!C$27*0.7735*0.001</f>
        <v>0</v>
      </c>
      <c r="L1872" s="5">
        <v>0</v>
      </c>
      <c r="M1872" s="5">
        <f>ABS(IF(L1872&lt;=0,L1872/耗电量关键数据!$B$6/1000,L1872/耗电量关键数据!$B$5/1000))</f>
        <v>0</v>
      </c>
      <c r="N1872" s="19">
        <f>耗电量关键数据!$B$14</f>
        <v>1.1688450000000001</v>
      </c>
      <c r="O1872" s="19">
        <f>耗电量关键数据!$B$15</f>
        <v>0.37403039999999999</v>
      </c>
      <c r="P1872" s="19">
        <f t="shared" si="263"/>
        <v>1.5428754000000002</v>
      </c>
      <c r="Q1872" s="19">
        <f t="shared" si="267"/>
        <v>0</v>
      </c>
      <c r="R1872" s="20">
        <f t="shared" si="264"/>
        <v>0</v>
      </c>
      <c r="S1872" s="20">
        <f t="shared" si="268"/>
        <v>0</v>
      </c>
      <c r="T1872" s="20">
        <f>IF((T1871+R1872)&lt;0,0,IF((T1871+R1872)&gt;结论【关键目标】!C$28,结论【关键目标】!C$28,T1871+R1872))</f>
        <v>17.371373800000001</v>
      </c>
      <c r="U1872" s="19">
        <f>IF((T1871+R1872)&lt;结论【关键目标】!$C$28,0,(发电量计算【计算逻辑页】!R1872+发电量计算【计算逻辑页】!T1871-结论【关键目标】!$C$28))</f>
        <v>0</v>
      </c>
      <c r="V1872" s="5">
        <f t="shared" si="265"/>
        <v>0</v>
      </c>
      <c r="W1872" s="5">
        <f t="shared" si="266"/>
        <v>0</v>
      </c>
      <c r="X1872" s="5">
        <f t="shared" si="269"/>
        <v>0</v>
      </c>
    </row>
    <row r="1873" spans="1:24" x14ac:dyDescent="0.15">
      <c r="A1873" s="7">
        <v>1872</v>
      </c>
      <c r="B1873" s="7">
        <v>3</v>
      </c>
      <c r="C1873" s="7">
        <v>19</v>
      </c>
      <c r="D1873" s="7">
        <v>24</v>
      </c>
      <c r="E1873" s="7">
        <v>78</v>
      </c>
      <c r="F1873" s="7">
        <v>5.8</v>
      </c>
      <c r="G1873" s="7">
        <v>0</v>
      </c>
      <c r="H1873" s="7">
        <f t="shared" si="261"/>
        <v>7</v>
      </c>
      <c r="I1873" s="16">
        <f t="shared" si="262"/>
        <v>45004</v>
      </c>
      <c r="J1873" s="17">
        <v>0.2407</v>
      </c>
      <c r="K1873" s="18">
        <f>G1873*结论【关键目标】!C$27*0.7735*0.001</f>
        <v>0</v>
      </c>
      <c r="L1873" s="5">
        <v>0</v>
      </c>
      <c r="M1873" s="5">
        <f>ABS(IF(L1873&lt;=0,L1873/耗电量关键数据!$B$6/1000,L1873/耗电量关键数据!$B$5/1000))</f>
        <v>0</v>
      </c>
      <c r="N1873" s="19">
        <f>耗电量关键数据!$B$14</f>
        <v>1.1688450000000001</v>
      </c>
      <c r="O1873" s="19">
        <f>耗电量关键数据!$B$15</f>
        <v>0.37403039999999999</v>
      </c>
      <c r="P1873" s="19">
        <f t="shared" si="263"/>
        <v>1.5428754000000002</v>
      </c>
      <c r="Q1873" s="19">
        <f t="shared" si="267"/>
        <v>0</v>
      </c>
      <c r="R1873" s="20">
        <f t="shared" si="264"/>
        <v>0</v>
      </c>
      <c r="S1873" s="20">
        <f t="shared" si="268"/>
        <v>0</v>
      </c>
      <c r="T1873" s="20">
        <f>IF((T1872+R1873)&lt;0,0,IF((T1872+R1873)&gt;结论【关键目标】!C$28,结论【关键目标】!C$28,T1872+R1873))</f>
        <v>17.371373800000001</v>
      </c>
      <c r="U1873" s="19">
        <f>IF((T1872+R1873)&lt;结论【关键目标】!$C$28,0,(发电量计算【计算逻辑页】!R1873+发电量计算【计算逻辑页】!T1872-结论【关键目标】!$C$28))</f>
        <v>0</v>
      </c>
      <c r="V1873" s="5">
        <f t="shared" si="265"/>
        <v>0</v>
      </c>
      <c r="W1873" s="5">
        <f t="shared" si="266"/>
        <v>0</v>
      </c>
      <c r="X1873" s="5">
        <f t="shared" si="269"/>
        <v>0</v>
      </c>
    </row>
    <row r="1874" spans="1:24" x14ac:dyDescent="0.15">
      <c r="A1874" s="7">
        <v>1873</v>
      </c>
      <c r="B1874" s="7">
        <v>3</v>
      </c>
      <c r="C1874" s="7">
        <v>20</v>
      </c>
      <c r="D1874" s="7">
        <v>1</v>
      </c>
      <c r="E1874" s="7">
        <v>79</v>
      </c>
      <c r="F1874" s="7">
        <v>5.2</v>
      </c>
      <c r="G1874" s="7">
        <v>0</v>
      </c>
      <c r="H1874" s="7">
        <f t="shared" si="261"/>
        <v>1</v>
      </c>
      <c r="I1874" s="16">
        <f t="shared" si="262"/>
        <v>45005</v>
      </c>
      <c r="J1874" s="17">
        <v>0.2407</v>
      </c>
      <c r="K1874" s="18">
        <f>G1874*结论【关键目标】!C$27*0.7735*0.001</f>
        <v>0</v>
      </c>
      <c r="L1874" s="5">
        <v>0</v>
      </c>
      <c r="M1874" s="5">
        <f>ABS(IF(L1874&lt;=0,L1874/耗电量关键数据!$B$6/1000,L1874/耗电量关键数据!$B$5/1000))</f>
        <v>0</v>
      </c>
      <c r="N1874" s="5">
        <f>电气设备逐时使用率计算!H1850</f>
        <v>1.1688450000000001</v>
      </c>
      <c r="O1874" s="5">
        <f>灯光逐时使用率计算!H1850</f>
        <v>0.37403039999999999</v>
      </c>
      <c r="P1874" s="19">
        <f t="shared" si="263"/>
        <v>1.5428754000000002</v>
      </c>
      <c r="Q1874" s="19">
        <f t="shared" si="267"/>
        <v>0</v>
      </c>
      <c r="R1874" s="20">
        <f t="shared" si="264"/>
        <v>0</v>
      </c>
      <c r="S1874" s="20">
        <f t="shared" si="268"/>
        <v>0</v>
      </c>
      <c r="T1874" s="20">
        <f>IF((T1873+R1874)&lt;0,0,IF((T1873+R1874)&gt;结论【关键目标】!C$28,结论【关键目标】!C$28,T1873+R1874))</f>
        <v>17.371373800000001</v>
      </c>
      <c r="U1874" s="19">
        <f>IF((T1873+R1874)&lt;结论【关键目标】!$C$28,0,(发电量计算【计算逻辑页】!R1874+发电量计算【计算逻辑页】!T1873-结论【关键目标】!$C$28))</f>
        <v>0</v>
      </c>
      <c r="V1874" s="5">
        <f t="shared" si="265"/>
        <v>0</v>
      </c>
      <c r="W1874" s="5">
        <f t="shared" si="266"/>
        <v>0</v>
      </c>
      <c r="X1874" s="5">
        <f t="shared" si="269"/>
        <v>0</v>
      </c>
    </row>
    <row r="1875" spans="1:24" x14ac:dyDescent="0.15">
      <c r="A1875" s="7">
        <v>1874</v>
      </c>
      <c r="B1875" s="7">
        <v>3</v>
      </c>
      <c r="C1875" s="7">
        <v>20</v>
      </c>
      <c r="D1875" s="7">
        <v>2</v>
      </c>
      <c r="E1875" s="7">
        <v>79</v>
      </c>
      <c r="F1875" s="7">
        <v>4.5999999999999996</v>
      </c>
      <c r="G1875" s="7">
        <v>0</v>
      </c>
      <c r="H1875" s="7">
        <f t="shared" si="261"/>
        <v>1</v>
      </c>
      <c r="I1875" s="16">
        <f t="shared" si="262"/>
        <v>45005</v>
      </c>
      <c r="J1875" s="17">
        <v>0.2407</v>
      </c>
      <c r="K1875" s="18">
        <f>G1875*结论【关键目标】!C$27*0.7735*0.001</f>
        <v>0</v>
      </c>
      <c r="L1875" s="5">
        <v>0</v>
      </c>
      <c r="M1875" s="5">
        <f>ABS(IF(L1875&lt;=0,L1875/耗电量关键数据!$B$6/1000,L1875/耗电量关键数据!$B$5/1000))</f>
        <v>0</v>
      </c>
      <c r="N1875" s="5">
        <f>电气设备逐时使用率计算!H1851</f>
        <v>1.1688450000000001</v>
      </c>
      <c r="O1875" s="5">
        <f>灯光逐时使用率计算!H1851</f>
        <v>0.37403039999999999</v>
      </c>
      <c r="P1875" s="19">
        <f t="shared" si="263"/>
        <v>1.5428754000000002</v>
      </c>
      <c r="Q1875" s="19">
        <f t="shared" si="267"/>
        <v>0</v>
      </c>
      <c r="R1875" s="20">
        <f t="shared" si="264"/>
        <v>0</v>
      </c>
      <c r="S1875" s="20">
        <f t="shared" si="268"/>
        <v>0</v>
      </c>
      <c r="T1875" s="20">
        <f>IF((T1874+R1875)&lt;0,0,IF((T1874+R1875)&gt;结论【关键目标】!C$28,结论【关键目标】!C$28,T1874+R1875))</f>
        <v>17.371373800000001</v>
      </c>
      <c r="U1875" s="19">
        <f>IF((T1874+R1875)&lt;结论【关键目标】!$C$28,0,(发电量计算【计算逻辑页】!R1875+发电量计算【计算逻辑页】!T1874-结论【关键目标】!$C$28))</f>
        <v>0</v>
      </c>
      <c r="V1875" s="5">
        <f t="shared" si="265"/>
        <v>0</v>
      </c>
      <c r="W1875" s="5">
        <f t="shared" si="266"/>
        <v>0</v>
      </c>
      <c r="X1875" s="5">
        <f t="shared" si="269"/>
        <v>0</v>
      </c>
    </row>
    <row r="1876" spans="1:24" x14ac:dyDescent="0.15">
      <c r="A1876" s="7">
        <v>1875</v>
      </c>
      <c r="B1876" s="7">
        <v>3</v>
      </c>
      <c r="C1876" s="7">
        <v>20</v>
      </c>
      <c r="D1876" s="7">
        <v>3</v>
      </c>
      <c r="E1876" s="7">
        <v>79</v>
      </c>
      <c r="F1876" s="7">
        <v>4</v>
      </c>
      <c r="G1876" s="7">
        <v>0</v>
      </c>
      <c r="H1876" s="7">
        <f t="shared" si="261"/>
        <v>1</v>
      </c>
      <c r="I1876" s="16">
        <f t="shared" si="262"/>
        <v>45005</v>
      </c>
      <c r="J1876" s="17">
        <v>0.2407</v>
      </c>
      <c r="K1876" s="18">
        <f>G1876*结论【关键目标】!C$27*0.7735*0.001</f>
        <v>0</v>
      </c>
      <c r="L1876" s="5">
        <v>0</v>
      </c>
      <c r="M1876" s="5">
        <f>ABS(IF(L1876&lt;=0,L1876/耗电量关键数据!$B$6/1000,L1876/耗电量关键数据!$B$5/1000))</f>
        <v>0</v>
      </c>
      <c r="N1876" s="5">
        <f>电气设备逐时使用率计算!H1852</f>
        <v>1.1688450000000001</v>
      </c>
      <c r="O1876" s="5">
        <f>灯光逐时使用率计算!H1852</f>
        <v>0.37403039999999999</v>
      </c>
      <c r="P1876" s="19">
        <f t="shared" si="263"/>
        <v>1.5428754000000002</v>
      </c>
      <c r="Q1876" s="19">
        <f t="shared" si="267"/>
        <v>0</v>
      </c>
      <c r="R1876" s="20">
        <f t="shared" si="264"/>
        <v>0</v>
      </c>
      <c r="S1876" s="20">
        <f t="shared" si="268"/>
        <v>0</v>
      </c>
      <c r="T1876" s="20">
        <f>IF((T1875+R1876)&lt;0,0,IF((T1875+R1876)&gt;结论【关键目标】!C$28,结论【关键目标】!C$28,T1875+R1876))</f>
        <v>17.371373800000001</v>
      </c>
      <c r="U1876" s="19">
        <f>IF((T1875+R1876)&lt;结论【关键目标】!$C$28,0,(发电量计算【计算逻辑页】!R1876+发电量计算【计算逻辑页】!T1875-结论【关键目标】!$C$28))</f>
        <v>0</v>
      </c>
      <c r="V1876" s="5">
        <f t="shared" si="265"/>
        <v>0</v>
      </c>
      <c r="W1876" s="5">
        <f t="shared" si="266"/>
        <v>0</v>
      </c>
      <c r="X1876" s="5">
        <f t="shared" si="269"/>
        <v>0</v>
      </c>
    </row>
    <row r="1877" spans="1:24" x14ac:dyDescent="0.15">
      <c r="A1877" s="7">
        <v>1876</v>
      </c>
      <c r="B1877" s="7">
        <v>3</v>
      </c>
      <c r="C1877" s="7">
        <v>20</v>
      </c>
      <c r="D1877" s="7">
        <v>4</v>
      </c>
      <c r="E1877" s="7">
        <v>79</v>
      </c>
      <c r="F1877" s="7">
        <v>3</v>
      </c>
      <c r="G1877" s="7">
        <v>0</v>
      </c>
      <c r="H1877" s="7">
        <f t="shared" si="261"/>
        <v>1</v>
      </c>
      <c r="I1877" s="16">
        <f t="shared" si="262"/>
        <v>45005</v>
      </c>
      <c r="J1877" s="17">
        <v>0.2407</v>
      </c>
      <c r="K1877" s="18">
        <f>G1877*结论【关键目标】!C$27*0.7735*0.001</f>
        <v>0</v>
      </c>
      <c r="L1877" s="5">
        <v>0</v>
      </c>
      <c r="M1877" s="5">
        <f>ABS(IF(L1877&lt;=0,L1877/耗电量关键数据!$B$6/1000,L1877/耗电量关键数据!$B$5/1000))</f>
        <v>0</v>
      </c>
      <c r="N1877" s="5">
        <f>电气设备逐时使用率计算!H1853</f>
        <v>1.1688450000000001</v>
      </c>
      <c r="O1877" s="5">
        <f>灯光逐时使用率计算!H1853</f>
        <v>0.37403039999999999</v>
      </c>
      <c r="P1877" s="19">
        <f t="shared" si="263"/>
        <v>1.5428754000000002</v>
      </c>
      <c r="Q1877" s="19">
        <f t="shared" si="267"/>
        <v>0</v>
      </c>
      <c r="R1877" s="20">
        <f t="shared" si="264"/>
        <v>0</v>
      </c>
      <c r="S1877" s="20">
        <f t="shared" si="268"/>
        <v>0</v>
      </c>
      <c r="T1877" s="20">
        <f>IF((T1876+R1877)&lt;0,0,IF((T1876+R1877)&gt;结论【关键目标】!C$28,结论【关键目标】!C$28,T1876+R1877))</f>
        <v>17.371373800000001</v>
      </c>
      <c r="U1877" s="19">
        <f>IF((T1876+R1877)&lt;结论【关键目标】!$C$28,0,(发电量计算【计算逻辑页】!R1877+发电量计算【计算逻辑页】!T1876-结论【关键目标】!$C$28))</f>
        <v>0</v>
      </c>
      <c r="V1877" s="5">
        <f t="shared" si="265"/>
        <v>0</v>
      </c>
      <c r="W1877" s="5">
        <f t="shared" si="266"/>
        <v>0</v>
      </c>
      <c r="X1877" s="5">
        <f t="shared" si="269"/>
        <v>0</v>
      </c>
    </row>
    <row r="1878" spans="1:24" x14ac:dyDescent="0.15">
      <c r="A1878" s="7">
        <v>1877</v>
      </c>
      <c r="B1878" s="7">
        <v>3</v>
      </c>
      <c r="C1878" s="7">
        <v>20</v>
      </c>
      <c r="D1878" s="7">
        <v>5</v>
      </c>
      <c r="E1878" s="7">
        <v>79</v>
      </c>
      <c r="F1878" s="7">
        <v>2</v>
      </c>
      <c r="G1878" s="7">
        <v>0</v>
      </c>
      <c r="H1878" s="7">
        <f t="shared" si="261"/>
        <v>1</v>
      </c>
      <c r="I1878" s="16">
        <f t="shared" si="262"/>
        <v>45005</v>
      </c>
      <c r="J1878" s="17">
        <v>0.2407</v>
      </c>
      <c r="K1878" s="18">
        <f>G1878*结论【关键目标】!C$27*0.7735*0.001</f>
        <v>0</v>
      </c>
      <c r="L1878" s="5">
        <v>0</v>
      </c>
      <c r="M1878" s="5">
        <f>ABS(IF(L1878&lt;=0,L1878/耗电量关键数据!$B$6/1000,L1878/耗电量关键数据!$B$5/1000))</f>
        <v>0</v>
      </c>
      <c r="N1878" s="5">
        <f>电气设备逐时使用率计算!H1854</f>
        <v>1.1688450000000001</v>
      </c>
      <c r="O1878" s="5">
        <f>灯光逐时使用率计算!H1854</f>
        <v>0.37403039999999999</v>
      </c>
      <c r="P1878" s="19">
        <f t="shared" si="263"/>
        <v>1.5428754000000002</v>
      </c>
      <c r="Q1878" s="19">
        <f t="shared" si="267"/>
        <v>0</v>
      </c>
      <c r="R1878" s="20">
        <f t="shared" si="264"/>
        <v>0</v>
      </c>
      <c r="S1878" s="20">
        <f t="shared" si="268"/>
        <v>0</v>
      </c>
      <c r="T1878" s="20">
        <f>IF((T1877+R1878)&lt;0,0,IF((T1877+R1878)&gt;结论【关键目标】!C$28,结论【关键目标】!C$28,T1877+R1878))</f>
        <v>17.371373800000001</v>
      </c>
      <c r="U1878" s="19">
        <f>IF((T1877+R1878)&lt;结论【关键目标】!$C$28,0,(发电量计算【计算逻辑页】!R1878+发电量计算【计算逻辑页】!T1877-结论【关键目标】!$C$28))</f>
        <v>0</v>
      </c>
      <c r="V1878" s="5">
        <f t="shared" si="265"/>
        <v>0</v>
      </c>
      <c r="W1878" s="5">
        <f t="shared" si="266"/>
        <v>0</v>
      </c>
      <c r="X1878" s="5">
        <f t="shared" si="269"/>
        <v>0</v>
      </c>
    </row>
    <row r="1879" spans="1:24" x14ac:dyDescent="0.15">
      <c r="A1879" s="7">
        <v>1878</v>
      </c>
      <c r="B1879" s="7">
        <v>3</v>
      </c>
      <c r="C1879" s="7">
        <v>20</v>
      </c>
      <c r="D1879" s="7">
        <v>6</v>
      </c>
      <c r="E1879" s="7">
        <v>79</v>
      </c>
      <c r="F1879" s="7">
        <v>1.8</v>
      </c>
      <c r="G1879" s="7">
        <v>0.2</v>
      </c>
      <c r="H1879" s="7">
        <f t="shared" si="261"/>
        <v>1</v>
      </c>
      <c r="I1879" s="16">
        <f t="shared" si="262"/>
        <v>45005</v>
      </c>
      <c r="J1879" s="17">
        <v>0.2407</v>
      </c>
      <c r="K1879" s="18">
        <f>G1879*结论【关键目标】!C$27*0.7735*0.001</f>
        <v>1.8564000000000001E-2</v>
      </c>
      <c r="L1879" s="5">
        <v>0</v>
      </c>
      <c r="M1879" s="5">
        <f>ABS(IF(L1879&lt;=0,L1879/耗电量关键数据!$B$6/1000,L1879/耗电量关键数据!$B$5/1000))</f>
        <v>0</v>
      </c>
      <c r="N1879" s="5">
        <f>电气设备逐时使用率计算!H1855</f>
        <v>1.1688450000000001</v>
      </c>
      <c r="O1879" s="5">
        <f>灯光逐时使用率计算!H1855</f>
        <v>0.37403039999999999</v>
      </c>
      <c r="P1879" s="19">
        <f t="shared" si="263"/>
        <v>1.5428754000000002</v>
      </c>
      <c r="Q1879" s="19">
        <f t="shared" si="267"/>
        <v>0</v>
      </c>
      <c r="R1879" s="20">
        <f t="shared" si="264"/>
        <v>1.8564000000000001E-2</v>
      </c>
      <c r="S1879" s="20">
        <f t="shared" si="268"/>
        <v>0</v>
      </c>
      <c r="T1879" s="20">
        <f>IF((T1878+R1879)&lt;0,0,IF((T1878+R1879)&gt;结论【关键目标】!C$28,结论【关键目标】!C$28,T1878+R1879))</f>
        <v>17.389937800000002</v>
      </c>
      <c r="U1879" s="19">
        <f>IF((T1878+R1879)&lt;结论【关键目标】!$C$28,0,(发电量计算【计算逻辑页】!R1879+发电量计算【计算逻辑页】!T1878-结论【关键目标】!$C$28))</f>
        <v>0</v>
      </c>
      <c r="V1879" s="5">
        <f t="shared" si="265"/>
        <v>0</v>
      </c>
      <c r="W1879" s="5">
        <f t="shared" si="266"/>
        <v>4.4683548000000002E-3</v>
      </c>
      <c r="X1879" s="5">
        <f t="shared" si="269"/>
        <v>0</v>
      </c>
    </row>
    <row r="1880" spans="1:24" x14ac:dyDescent="0.15">
      <c r="A1880" s="7">
        <v>1879</v>
      </c>
      <c r="B1880" s="7">
        <v>3</v>
      </c>
      <c r="C1880" s="7">
        <v>20</v>
      </c>
      <c r="D1880" s="7">
        <v>7</v>
      </c>
      <c r="E1880" s="7">
        <v>79</v>
      </c>
      <c r="F1880" s="7">
        <v>0</v>
      </c>
      <c r="G1880" s="7">
        <v>94.2</v>
      </c>
      <c r="H1880" s="7">
        <f t="shared" si="261"/>
        <v>1</v>
      </c>
      <c r="I1880" s="16">
        <f t="shared" si="262"/>
        <v>45005</v>
      </c>
      <c r="J1880" s="17">
        <v>0.2407</v>
      </c>
      <c r="K1880" s="18">
        <f>G1880*结论【关键目标】!C$27*0.7735*0.001</f>
        <v>8.7436439999999997</v>
      </c>
      <c r="L1880" s="5">
        <v>0</v>
      </c>
      <c r="M1880" s="5">
        <f>ABS(IF(L1880&lt;=0,L1880/耗电量关键数据!$B$6/1000,L1880/耗电量关键数据!$B$5/1000))</f>
        <v>0</v>
      </c>
      <c r="N1880" s="5">
        <f>电气设备逐时使用率计算!H1856</f>
        <v>2.3376900000000003</v>
      </c>
      <c r="O1880" s="5">
        <f>灯光逐时使用率计算!H1856</f>
        <v>1.2467680000000001</v>
      </c>
      <c r="P1880" s="19">
        <f t="shared" si="263"/>
        <v>3.5844580000000006</v>
      </c>
      <c r="Q1880" s="19">
        <f t="shared" si="267"/>
        <v>0</v>
      </c>
      <c r="R1880" s="20">
        <f t="shared" si="264"/>
        <v>8.7436439999999997</v>
      </c>
      <c r="S1880" s="20">
        <f t="shared" si="268"/>
        <v>0</v>
      </c>
      <c r="T1880" s="20">
        <f>IF((T1879+R1880)&lt;0,0,IF((T1879+R1880)&gt;结论【关键目标】!C$28,结论【关键目标】!C$28,T1879+R1880))</f>
        <v>22</v>
      </c>
      <c r="U1880" s="19">
        <f>IF((T1879+R1880)&lt;结论【关键目标】!$C$28,0,(发电量计算【计算逻辑页】!R1880+发电量计算【计算逻辑页】!T1879-结论【关键目标】!$C$28))</f>
        <v>4.1335818000000017</v>
      </c>
      <c r="V1880" s="5">
        <f t="shared" si="265"/>
        <v>0</v>
      </c>
      <c r="W1880" s="5">
        <f t="shared" si="266"/>
        <v>0.8627790406000001</v>
      </c>
      <c r="X1880" s="5">
        <f t="shared" si="269"/>
        <v>0</v>
      </c>
    </row>
    <row r="1881" spans="1:24" x14ac:dyDescent="0.15">
      <c r="A1881" s="7">
        <v>1880</v>
      </c>
      <c r="B1881" s="7">
        <v>3</v>
      </c>
      <c r="C1881" s="7">
        <v>20</v>
      </c>
      <c r="D1881" s="7">
        <v>8</v>
      </c>
      <c r="E1881" s="7">
        <v>79</v>
      </c>
      <c r="F1881" s="7">
        <v>0</v>
      </c>
      <c r="G1881" s="7">
        <v>192.4</v>
      </c>
      <c r="H1881" s="7">
        <f t="shared" si="261"/>
        <v>1</v>
      </c>
      <c r="I1881" s="16">
        <f t="shared" si="262"/>
        <v>45005</v>
      </c>
      <c r="J1881" s="17">
        <v>0.70809999999999995</v>
      </c>
      <c r="K1881" s="18">
        <f>G1881*结论【关键目标】!C$27*0.7735*0.001</f>
        <v>17.858567999999998</v>
      </c>
      <c r="L1881" s="5">
        <v>0</v>
      </c>
      <c r="M1881" s="5">
        <f>ABS(IF(L1881&lt;=0,L1881/耗电量关键数据!$B$6/1000,L1881/耗电量关键数据!$B$5/1000))</f>
        <v>0</v>
      </c>
      <c r="N1881" s="5">
        <f>电气设备逐时使用率计算!H1857</f>
        <v>11.688450000000001</v>
      </c>
      <c r="O1881" s="5">
        <f>灯光逐时使用率计算!H1857</f>
        <v>6.2338399999999998</v>
      </c>
      <c r="P1881" s="19">
        <f t="shared" si="263"/>
        <v>17.92229</v>
      </c>
      <c r="Q1881" s="19">
        <f t="shared" si="267"/>
        <v>0</v>
      </c>
      <c r="R1881" s="20">
        <f t="shared" si="264"/>
        <v>17.858567999999998</v>
      </c>
      <c r="S1881" s="20">
        <f t="shared" si="268"/>
        <v>0</v>
      </c>
      <c r="T1881" s="20">
        <f>IF((T1880+R1881)&lt;0,0,IF((T1880+R1881)&gt;结论【关键目标】!C$28,结论【关键目标】!C$28,T1880+R1881))</f>
        <v>22</v>
      </c>
      <c r="U1881" s="19">
        <f>IF((T1880+R1881)&lt;结论【关键目标】!$C$28,0,(发电量计算【计算逻辑页】!R1881+发电量计算【计算逻辑页】!T1880-结论【关键目标】!$C$28))</f>
        <v>17.858567999999998</v>
      </c>
      <c r="V1881" s="5">
        <f t="shared" si="265"/>
        <v>6.250498799999999</v>
      </c>
      <c r="W1881" s="5">
        <f t="shared" si="266"/>
        <v>12.645652000799998</v>
      </c>
      <c r="X1881" s="5">
        <f t="shared" si="269"/>
        <v>0</v>
      </c>
    </row>
    <row r="1882" spans="1:24" x14ac:dyDescent="0.15">
      <c r="A1882" s="7">
        <v>1881</v>
      </c>
      <c r="B1882" s="7">
        <v>3</v>
      </c>
      <c r="C1882" s="7">
        <v>20</v>
      </c>
      <c r="D1882" s="7">
        <v>9</v>
      </c>
      <c r="E1882" s="7">
        <v>79</v>
      </c>
      <c r="F1882" s="7">
        <v>4.5</v>
      </c>
      <c r="G1882" s="7">
        <v>441.4</v>
      </c>
      <c r="H1882" s="7">
        <f t="shared" si="261"/>
        <v>1</v>
      </c>
      <c r="I1882" s="16">
        <f t="shared" si="262"/>
        <v>45005</v>
      </c>
      <c r="J1882" s="17">
        <v>0.70809999999999995</v>
      </c>
      <c r="K1882" s="18">
        <f>G1882*结论【关键目标】!C$27*0.7735*0.001</f>
        <v>40.970748</v>
      </c>
      <c r="L1882" s="5">
        <v>0</v>
      </c>
      <c r="M1882" s="5">
        <f>ABS(IF(L1882&lt;=0,L1882/耗电量关键数据!$B$6/1000,L1882/耗电量关键数据!$B$5/1000))</f>
        <v>0</v>
      </c>
      <c r="N1882" s="5">
        <f>电气设备逐时使用率计算!H1858</f>
        <v>22.208055000000002</v>
      </c>
      <c r="O1882" s="5">
        <f>灯光逐时使用率计算!H1858</f>
        <v>11.844296</v>
      </c>
      <c r="P1882" s="19">
        <f t="shared" si="263"/>
        <v>34.052351000000002</v>
      </c>
      <c r="Q1882" s="19">
        <f t="shared" si="267"/>
        <v>0</v>
      </c>
      <c r="R1882" s="20">
        <f t="shared" si="264"/>
        <v>40.970748</v>
      </c>
      <c r="S1882" s="20">
        <f t="shared" si="268"/>
        <v>0</v>
      </c>
      <c r="T1882" s="20">
        <f>IF((T1881+R1882)&lt;0,0,IF((T1881+R1882)&gt;结论【关键目标】!C$28,结论【关键目标】!C$28,T1881+R1882))</f>
        <v>22</v>
      </c>
      <c r="U1882" s="19">
        <f>IF((T1881+R1882)&lt;结论【关键目标】!$C$28,0,(发电量计算【计算逻辑页】!R1882+发电量计算【计算逻辑页】!T1881-结论【关键目标】!$C$28))</f>
        <v>40.970748</v>
      </c>
      <c r="V1882" s="5">
        <f t="shared" si="265"/>
        <v>14.3397618</v>
      </c>
      <c r="W1882" s="5">
        <f t="shared" si="266"/>
        <v>24.1124697431</v>
      </c>
      <c r="X1882" s="5">
        <f t="shared" si="269"/>
        <v>0</v>
      </c>
    </row>
    <row r="1883" spans="1:24" x14ac:dyDescent="0.15">
      <c r="A1883" s="7">
        <v>1882</v>
      </c>
      <c r="B1883" s="7">
        <v>3</v>
      </c>
      <c r="C1883" s="7">
        <v>20</v>
      </c>
      <c r="D1883" s="7">
        <v>10</v>
      </c>
      <c r="E1883" s="7">
        <v>79</v>
      </c>
      <c r="F1883" s="7">
        <v>5</v>
      </c>
      <c r="G1883" s="7">
        <v>563.9</v>
      </c>
      <c r="H1883" s="7">
        <f t="shared" si="261"/>
        <v>1</v>
      </c>
      <c r="I1883" s="16">
        <f t="shared" si="262"/>
        <v>45005</v>
      </c>
      <c r="J1883" s="17">
        <v>0.70809999999999995</v>
      </c>
      <c r="K1883" s="18">
        <f>G1883*结论【关键目标】!C$27*0.7735*0.001</f>
        <v>52.341197999999999</v>
      </c>
      <c r="L1883" s="5">
        <v>0</v>
      </c>
      <c r="M1883" s="5">
        <f>ABS(IF(L1883&lt;=0,L1883/耗电量关键数据!$B$6/1000,L1883/耗电量关键数据!$B$5/1000))</f>
        <v>0</v>
      </c>
      <c r="N1883" s="5">
        <f>电气设备逐时使用率计算!H1859</f>
        <v>22.208055000000002</v>
      </c>
      <c r="O1883" s="5">
        <f>灯光逐时使用率计算!H1859</f>
        <v>11.844296</v>
      </c>
      <c r="P1883" s="19">
        <f t="shared" si="263"/>
        <v>34.052351000000002</v>
      </c>
      <c r="Q1883" s="19">
        <f t="shared" si="267"/>
        <v>0</v>
      </c>
      <c r="R1883" s="20">
        <f t="shared" si="264"/>
        <v>52.341197999999999</v>
      </c>
      <c r="S1883" s="20">
        <f t="shared" si="268"/>
        <v>0</v>
      </c>
      <c r="T1883" s="20">
        <f>IF((T1882+R1883)&lt;0,0,IF((T1882+R1883)&gt;结论【关键目标】!C$28,结论【关键目标】!C$28,T1882+R1883))</f>
        <v>22</v>
      </c>
      <c r="U1883" s="19">
        <f>IF((T1882+R1883)&lt;结论【关键目标】!$C$28,0,(发电量计算【计算逻辑页】!R1883+发电量计算【计算逻辑页】!T1882-结论【关键目标】!$C$28))</f>
        <v>52.341197999999991</v>
      </c>
      <c r="V1883" s="5">
        <f t="shared" si="265"/>
        <v>18.319419299999996</v>
      </c>
      <c r="W1883" s="5">
        <f t="shared" si="266"/>
        <v>24.1124697431</v>
      </c>
      <c r="X1883" s="5">
        <f t="shared" si="269"/>
        <v>0</v>
      </c>
    </row>
    <row r="1884" spans="1:24" x14ac:dyDescent="0.15">
      <c r="A1884" s="7">
        <v>1883</v>
      </c>
      <c r="B1884" s="7">
        <v>3</v>
      </c>
      <c r="C1884" s="7">
        <v>20</v>
      </c>
      <c r="D1884" s="7">
        <v>11</v>
      </c>
      <c r="E1884" s="7">
        <v>79</v>
      </c>
      <c r="F1884" s="7">
        <v>7</v>
      </c>
      <c r="G1884" s="7">
        <v>721</v>
      </c>
      <c r="H1884" s="7">
        <f t="shared" si="261"/>
        <v>1</v>
      </c>
      <c r="I1884" s="16">
        <f t="shared" si="262"/>
        <v>45005</v>
      </c>
      <c r="J1884" s="17">
        <v>1.2267999999999999</v>
      </c>
      <c r="K1884" s="18">
        <f>G1884*结论【关键目标】!C$27*0.7735*0.001</f>
        <v>66.923220000000001</v>
      </c>
      <c r="L1884" s="5">
        <v>0</v>
      </c>
      <c r="M1884" s="5">
        <f>ABS(IF(L1884&lt;=0,L1884/耗电量关键数据!$B$6/1000,L1884/耗电量关键数据!$B$5/1000))</f>
        <v>0</v>
      </c>
      <c r="N1884" s="5">
        <f>电气设备逐时使用率计算!H1860</f>
        <v>22.208055000000002</v>
      </c>
      <c r="O1884" s="5">
        <f>灯光逐时使用率计算!H1860</f>
        <v>11.844296</v>
      </c>
      <c r="P1884" s="19">
        <f t="shared" si="263"/>
        <v>34.052351000000002</v>
      </c>
      <c r="Q1884" s="19">
        <f t="shared" si="267"/>
        <v>34.052351000000002</v>
      </c>
      <c r="R1884" s="20">
        <f t="shared" si="264"/>
        <v>32.870868999999999</v>
      </c>
      <c r="S1884" s="20">
        <f t="shared" si="268"/>
        <v>0</v>
      </c>
      <c r="T1884" s="20">
        <f>IF((T1883+R1884)&lt;0,0,IF((T1883+R1884)&gt;结论【关键目标】!C$28,结论【关键目标】!C$28,T1883+R1884))</f>
        <v>22</v>
      </c>
      <c r="U1884" s="19">
        <f>IF((T1883+R1884)&lt;结论【关键目标】!$C$28,0,(发电量计算【计算逻辑页】!R1884+发电量计算【计算逻辑页】!T1883-结论【关键目标】!$C$28))</f>
        <v>32.870868999999999</v>
      </c>
      <c r="V1884" s="5">
        <f t="shared" si="265"/>
        <v>11.504804149999998</v>
      </c>
      <c r="W1884" s="5">
        <f t="shared" si="266"/>
        <v>41.775424206799997</v>
      </c>
      <c r="X1884" s="5">
        <f t="shared" si="269"/>
        <v>0</v>
      </c>
    </row>
    <row r="1885" spans="1:24" x14ac:dyDescent="0.15">
      <c r="A1885" s="7">
        <v>1884</v>
      </c>
      <c r="B1885" s="7">
        <v>3</v>
      </c>
      <c r="C1885" s="7">
        <v>20</v>
      </c>
      <c r="D1885" s="7">
        <v>12</v>
      </c>
      <c r="E1885" s="7">
        <v>79</v>
      </c>
      <c r="F1885" s="7">
        <v>9.1</v>
      </c>
      <c r="G1885" s="7">
        <v>696.9</v>
      </c>
      <c r="H1885" s="7">
        <f t="shared" si="261"/>
        <v>1</v>
      </c>
      <c r="I1885" s="16">
        <f t="shared" si="262"/>
        <v>45005</v>
      </c>
      <c r="J1885" s="17">
        <v>1.2267999999999999</v>
      </c>
      <c r="K1885" s="18">
        <f>G1885*结论【关键目标】!C$27*0.7735*0.001</f>
        <v>64.686257999999995</v>
      </c>
      <c r="L1885" s="5">
        <v>0</v>
      </c>
      <c r="M1885" s="5">
        <f>ABS(IF(L1885&lt;=0,L1885/耗电量关键数据!$B$6/1000,L1885/耗电量关键数据!$B$5/1000))</f>
        <v>0</v>
      </c>
      <c r="N1885" s="5">
        <f>电气设备逐时使用率计算!H1861</f>
        <v>11.688450000000001</v>
      </c>
      <c r="O1885" s="5">
        <f>灯光逐时使用率计算!H1861</f>
        <v>9.9741440000000008</v>
      </c>
      <c r="P1885" s="19">
        <f t="shared" si="263"/>
        <v>21.662594000000002</v>
      </c>
      <c r="Q1885" s="19">
        <f t="shared" si="267"/>
        <v>21.662594000000002</v>
      </c>
      <c r="R1885" s="20">
        <f t="shared" si="264"/>
        <v>43.023663999999997</v>
      </c>
      <c r="S1885" s="20">
        <f t="shared" si="268"/>
        <v>0</v>
      </c>
      <c r="T1885" s="20">
        <f>IF((T1884+R1885)&lt;0,0,IF((T1884+R1885)&gt;结论【关键目标】!C$28,结论【关键目标】!C$28,T1884+R1885))</f>
        <v>22</v>
      </c>
      <c r="U1885" s="19">
        <f>IF((T1884+R1885)&lt;结论【关键目标】!$C$28,0,(发电量计算【计算逻辑页】!R1885+发电量计算【计算逻辑页】!T1884-结论【关键目标】!$C$28))</f>
        <v>43.023663999999997</v>
      </c>
      <c r="V1885" s="5">
        <f t="shared" si="265"/>
        <v>15.058282399999998</v>
      </c>
      <c r="W1885" s="5">
        <f t="shared" si="266"/>
        <v>26.5756703192</v>
      </c>
      <c r="X1885" s="5">
        <f t="shared" si="269"/>
        <v>0</v>
      </c>
    </row>
    <row r="1886" spans="1:24" x14ac:dyDescent="0.15">
      <c r="A1886" s="7">
        <v>1885</v>
      </c>
      <c r="B1886" s="7">
        <v>3</v>
      </c>
      <c r="C1886" s="7">
        <v>20</v>
      </c>
      <c r="D1886" s="7">
        <v>13</v>
      </c>
      <c r="E1886" s="7">
        <v>79</v>
      </c>
      <c r="F1886" s="7">
        <v>11</v>
      </c>
      <c r="G1886" s="7">
        <v>690.5</v>
      </c>
      <c r="H1886" s="7">
        <f t="shared" si="261"/>
        <v>1</v>
      </c>
      <c r="I1886" s="16">
        <f t="shared" si="262"/>
        <v>45005</v>
      </c>
      <c r="J1886" s="17">
        <v>1.2267999999999999</v>
      </c>
      <c r="K1886" s="18">
        <f>G1886*结论【关键目标】!C$27*0.7735*0.001</f>
        <v>64.092209999999994</v>
      </c>
      <c r="L1886" s="5">
        <v>0</v>
      </c>
      <c r="M1886" s="5">
        <f>ABS(IF(L1886&lt;=0,L1886/耗电量关键数据!$B$6/1000,L1886/耗电量关键数据!$B$5/1000))</f>
        <v>0</v>
      </c>
      <c r="N1886" s="5">
        <f>电气设备逐时使用率计算!H1862</f>
        <v>11.688450000000001</v>
      </c>
      <c r="O1886" s="5">
        <f>灯光逐时使用率计算!H1862</f>
        <v>9.9741440000000008</v>
      </c>
      <c r="P1886" s="19">
        <f t="shared" si="263"/>
        <v>21.662594000000002</v>
      </c>
      <c r="Q1886" s="19">
        <f t="shared" si="267"/>
        <v>21.662594000000002</v>
      </c>
      <c r="R1886" s="20">
        <f t="shared" si="264"/>
        <v>42.429615999999996</v>
      </c>
      <c r="S1886" s="20">
        <f t="shared" si="268"/>
        <v>0</v>
      </c>
      <c r="T1886" s="20">
        <f>IF((T1885+R1886)&lt;0,0,IF((T1885+R1886)&gt;结论【关键目标】!C$28,结论【关键目标】!C$28,T1885+R1886))</f>
        <v>22</v>
      </c>
      <c r="U1886" s="19">
        <f>IF((T1885+R1886)&lt;结论【关键目标】!$C$28,0,(发电量计算【计算逻辑页】!R1886+发电量计算【计算逻辑页】!T1885-结论【关键目标】!$C$28))</f>
        <v>42.429615999999996</v>
      </c>
      <c r="V1886" s="5">
        <f t="shared" si="265"/>
        <v>14.850365599999998</v>
      </c>
      <c r="W1886" s="5">
        <f t="shared" si="266"/>
        <v>26.5756703192</v>
      </c>
      <c r="X1886" s="5">
        <f t="shared" si="269"/>
        <v>0</v>
      </c>
    </row>
    <row r="1887" spans="1:24" x14ac:dyDescent="0.15">
      <c r="A1887" s="7">
        <v>1886</v>
      </c>
      <c r="B1887" s="7">
        <v>3</v>
      </c>
      <c r="C1887" s="7">
        <v>20</v>
      </c>
      <c r="D1887" s="7">
        <v>14</v>
      </c>
      <c r="E1887" s="7">
        <v>79</v>
      </c>
      <c r="F1887" s="7">
        <v>12</v>
      </c>
      <c r="G1887" s="7">
        <v>588.1</v>
      </c>
      <c r="H1887" s="7">
        <f t="shared" si="261"/>
        <v>1</v>
      </c>
      <c r="I1887" s="16">
        <f t="shared" si="262"/>
        <v>45005</v>
      </c>
      <c r="J1887" s="17">
        <v>1.2267999999999999</v>
      </c>
      <c r="K1887" s="18">
        <f>G1887*结论【关键目标】!C$27*0.7735*0.001</f>
        <v>54.587441999999996</v>
      </c>
      <c r="L1887" s="5">
        <v>0</v>
      </c>
      <c r="M1887" s="5">
        <f>ABS(IF(L1887&lt;=0,L1887/耗电量关键数据!$B$6/1000,L1887/耗电量关键数据!$B$5/1000))</f>
        <v>0</v>
      </c>
      <c r="N1887" s="5">
        <f>电气设备逐时使用率计算!H1863</f>
        <v>22.208055000000002</v>
      </c>
      <c r="O1887" s="5">
        <f>灯光逐时使用率计算!H1863</f>
        <v>11.844296</v>
      </c>
      <c r="P1887" s="19">
        <f t="shared" si="263"/>
        <v>34.052351000000002</v>
      </c>
      <c r="Q1887" s="19">
        <f t="shared" si="267"/>
        <v>34.052351000000002</v>
      </c>
      <c r="R1887" s="20">
        <f t="shared" si="264"/>
        <v>20.535090999999994</v>
      </c>
      <c r="S1887" s="20">
        <f t="shared" si="268"/>
        <v>0</v>
      </c>
      <c r="T1887" s="20">
        <f>IF((T1886+R1887)&lt;0,0,IF((T1886+R1887)&gt;结论【关键目标】!C$28,结论【关键目标】!C$28,T1886+R1887))</f>
        <v>22</v>
      </c>
      <c r="U1887" s="19">
        <f>IF((T1886+R1887)&lt;结论【关键目标】!$C$28,0,(发电量计算【计算逻辑页】!R1887+发电量计算【计算逻辑页】!T1886-结论【关键目标】!$C$28))</f>
        <v>20.535090999999994</v>
      </c>
      <c r="V1887" s="5">
        <f t="shared" si="265"/>
        <v>7.1872818499999971</v>
      </c>
      <c r="W1887" s="5">
        <f t="shared" si="266"/>
        <v>41.775424206799997</v>
      </c>
      <c r="X1887" s="5">
        <f t="shared" si="269"/>
        <v>0</v>
      </c>
    </row>
    <row r="1888" spans="1:24" x14ac:dyDescent="0.15">
      <c r="A1888" s="7">
        <v>1887</v>
      </c>
      <c r="B1888" s="7">
        <v>3</v>
      </c>
      <c r="C1888" s="7">
        <v>20</v>
      </c>
      <c r="D1888" s="7">
        <v>15</v>
      </c>
      <c r="E1888" s="7">
        <v>79</v>
      </c>
      <c r="F1888" s="7">
        <v>10.7</v>
      </c>
      <c r="G1888" s="7">
        <v>395</v>
      </c>
      <c r="H1888" s="7">
        <f t="shared" si="261"/>
        <v>1</v>
      </c>
      <c r="I1888" s="16">
        <f t="shared" si="262"/>
        <v>45005</v>
      </c>
      <c r="J1888" s="17">
        <v>1.2267999999999999</v>
      </c>
      <c r="K1888" s="18">
        <f>G1888*结论【关键目标】!C$27*0.7735*0.001</f>
        <v>36.663900000000005</v>
      </c>
      <c r="L1888" s="5">
        <v>0</v>
      </c>
      <c r="M1888" s="5">
        <f>ABS(IF(L1888&lt;=0,L1888/耗电量关键数据!$B$6/1000,L1888/耗电量关键数据!$B$5/1000))</f>
        <v>0</v>
      </c>
      <c r="N1888" s="5">
        <f>电气设备逐时使用率计算!H1864</f>
        <v>22.208055000000002</v>
      </c>
      <c r="O1888" s="5">
        <f>灯光逐时使用率计算!H1864</f>
        <v>11.844296</v>
      </c>
      <c r="P1888" s="19">
        <f t="shared" si="263"/>
        <v>34.052351000000002</v>
      </c>
      <c r="Q1888" s="19">
        <f t="shared" si="267"/>
        <v>34.052351000000002</v>
      </c>
      <c r="R1888" s="20">
        <f t="shared" si="264"/>
        <v>2.6115490000000037</v>
      </c>
      <c r="S1888" s="20">
        <f t="shared" si="268"/>
        <v>0</v>
      </c>
      <c r="T1888" s="20">
        <f>IF((T1887+R1888)&lt;0,0,IF((T1887+R1888)&gt;结论【关键目标】!C$28,结论【关键目标】!C$28,T1887+R1888))</f>
        <v>22</v>
      </c>
      <c r="U1888" s="19">
        <f>IF((T1887+R1888)&lt;结论【关键目标】!$C$28,0,(发电量计算【计算逻辑页】!R1888+发电量计算【计算逻辑页】!T1887-结论【关键目标】!$C$28))</f>
        <v>2.6115490000000037</v>
      </c>
      <c r="V1888" s="5">
        <f t="shared" si="265"/>
        <v>0.91404215000000122</v>
      </c>
      <c r="W1888" s="5">
        <f t="shared" si="266"/>
        <v>41.775424206799997</v>
      </c>
      <c r="X1888" s="5">
        <f t="shared" si="269"/>
        <v>0</v>
      </c>
    </row>
    <row r="1889" spans="1:24" x14ac:dyDescent="0.15">
      <c r="A1889" s="7">
        <v>1888</v>
      </c>
      <c r="B1889" s="7">
        <v>3</v>
      </c>
      <c r="C1889" s="7">
        <v>20</v>
      </c>
      <c r="D1889" s="7">
        <v>16</v>
      </c>
      <c r="E1889" s="7">
        <v>79</v>
      </c>
      <c r="F1889" s="7">
        <v>11</v>
      </c>
      <c r="G1889" s="7">
        <v>227.3</v>
      </c>
      <c r="H1889" s="7">
        <f t="shared" si="261"/>
        <v>1</v>
      </c>
      <c r="I1889" s="16">
        <f t="shared" si="262"/>
        <v>45005</v>
      </c>
      <c r="J1889" s="17">
        <v>0.70809999999999995</v>
      </c>
      <c r="K1889" s="18">
        <f>G1889*结论【关键目标】!C$27*0.7735*0.001</f>
        <v>21.097986000000002</v>
      </c>
      <c r="L1889" s="5">
        <v>0</v>
      </c>
      <c r="M1889" s="5">
        <f>ABS(IF(L1889&lt;=0,L1889/耗电量关键数据!$B$6/1000,L1889/耗电量关键数据!$B$5/1000))</f>
        <v>0</v>
      </c>
      <c r="N1889" s="5">
        <f>电气设备逐时使用率计算!H1865</f>
        <v>22.208055000000002</v>
      </c>
      <c r="O1889" s="5">
        <f>灯光逐时使用率计算!H1865</f>
        <v>11.844296</v>
      </c>
      <c r="P1889" s="19">
        <f t="shared" si="263"/>
        <v>34.052351000000002</v>
      </c>
      <c r="Q1889" s="19">
        <f t="shared" si="267"/>
        <v>0</v>
      </c>
      <c r="R1889" s="20">
        <f t="shared" si="264"/>
        <v>21.097986000000002</v>
      </c>
      <c r="S1889" s="20">
        <f t="shared" si="268"/>
        <v>0</v>
      </c>
      <c r="T1889" s="20">
        <f>IF((T1888+R1889)&lt;0,0,IF((T1888+R1889)&gt;结论【关键目标】!C$28,结论【关键目标】!C$28,T1888+R1889))</f>
        <v>22</v>
      </c>
      <c r="U1889" s="19">
        <f>IF((T1888+R1889)&lt;结论【关键目标】!$C$28,0,(发电量计算【计算逻辑页】!R1889+发电量计算【计算逻辑页】!T1888-结论【关键目标】!$C$28))</f>
        <v>21.097986000000006</v>
      </c>
      <c r="V1889" s="5">
        <f t="shared" si="265"/>
        <v>7.3842951000000019</v>
      </c>
      <c r="W1889" s="5">
        <f t="shared" si="266"/>
        <v>14.939483886600001</v>
      </c>
      <c r="X1889" s="5">
        <f t="shared" si="269"/>
        <v>0</v>
      </c>
    </row>
    <row r="1890" spans="1:24" x14ac:dyDescent="0.15">
      <c r="A1890" s="7">
        <v>1889</v>
      </c>
      <c r="B1890" s="7">
        <v>3</v>
      </c>
      <c r="C1890" s="7">
        <v>20</v>
      </c>
      <c r="D1890" s="7">
        <v>17</v>
      </c>
      <c r="E1890" s="7">
        <v>79</v>
      </c>
      <c r="F1890" s="7">
        <v>11</v>
      </c>
      <c r="G1890" s="7">
        <v>70.599999999999994</v>
      </c>
      <c r="H1890" s="7">
        <f t="shared" si="261"/>
        <v>1</v>
      </c>
      <c r="I1890" s="16">
        <f t="shared" si="262"/>
        <v>45005</v>
      </c>
      <c r="J1890" s="17">
        <v>0.70809999999999995</v>
      </c>
      <c r="K1890" s="18">
        <f>G1890*结论【关键目标】!C$27*0.7735*0.001</f>
        <v>6.5530919999999995</v>
      </c>
      <c r="L1890" s="5">
        <v>0</v>
      </c>
      <c r="M1890" s="5">
        <f>ABS(IF(L1890&lt;=0,L1890/耗电量关键数据!$B$6/1000,L1890/耗电量关键数据!$B$5/1000))</f>
        <v>0</v>
      </c>
      <c r="N1890" s="5">
        <f>电气设备逐时使用率计算!H1866</f>
        <v>22.208055000000002</v>
      </c>
      <c r="O1890" s="5">
        <f>灯光逐时使用率计算!H1866</f>
        <v>11.844296</v>
      </c>
      <c r="P1890" s="19">
        <f t="shared" si="263"/>
        <v>34.052351000000002</v>
      </c>
      <c r="Q1890" s="19">
        <f t="shared" si="267"/>
        <v>0</v>
      </c>
      <c r="R1890" s="20">
        <f t="shared" si="264"/>
        <v>6.5530919999999995</v>
      </c>
      <c r="S1890" s="20">
        <f t="shared" si="268"/>
        <v>0</v>
      </c>
      <c r="T1890" s="20">
        <f>IF((T1889+R1890)&lt;0,0,IF((T1889+R1890)&gt;结论【关键目标】!C$28,结论【关键目标】!C$28,T1889+R1890))</f>
        <v>22</v>
      </c>
      <c r="U1890" s="19">
        <f>IF((T1889+R1890)&lt;结论【关键目标】!$C$28,0,(发电量计算【计算逻辑页】!R1890+发电量计算【计算逻辑页】!T1889-结论【关键目标】!$C$28))</f>
        <v>6.5530919999999995</v>
      </c>
      <c r="V1890" s="5">
        <f t="shared" si="265"/>
        <v>2.2935821999999995</v>
      </c>
      <c r="W1890" s="5">
        <f t="shared" si="266"/>
        <v>4.6402444451999996</v>
      </c>
      <c r="X1890" s="5">
        <f t="shared" si="269"/>
        <v>0</v>
      </c>
    </row>
    <row r="1891" spans="1:24" x14ac:dyDescent="0.15">
      <c r="A1891" s="7">
        <v>1890</v>
      </c>
      <c r="B1891" s="7">
        <v>3</v>
      </c>
      <c r="C1891" s="7">
        <v>20</v>
      </c>
      <c r="D1891" s="7">
        <v>18</v>
      </c>
      <c r="E1891" s="7">
        <v>79</v>
      </c>
      <c r="F1891" s="7">
        <v>10.4</v>
      </c>
      <c r="G1891" s="7">
        <v>0</v>
      </c>
      <c r="H1891" s="7">
        <f t="shared" si="261"/>
        <v>1</v>
      </c>
      <c r="I1891" s="16">
        <f t="shared" si="262"/>
        <v>45005</v>
      </c>
      <c r="J1891" s="17">
        <v>0.70809999999999995</v>
      </c>
      <c r="K1891" s="18">
        <f>G1891*结论【关键目标】!C$27*0.7735*0.001</f>
        <v>0</v>
      </c>
      <c r="L1891" s="5">
        <v>0</v>
      </c>
      <c r="M1891" s="5">
        <f>ABS(IF(L1891&lt;=0,L1891/耗电量关键数据!$B$6/1000,L1891/耗电量关键数据!$B$5/1000))</f>
        <v>0</v>
      </c>
      <c r="N1891" s="5">
        <f>电气设备逐时使用率计算!H1867</f>
        <v>7.0130699999999999</v>
      </c>
      <c r="O1891" s="5">
        <f>灯光逐时使用率计算!H1867</f>
        <v>3.7403040000000001</v>
      </c>
      <c r="P1891" s="19">
        <f t="shared" si="263"/>
        <v>10.753374000000001</v>
      </c>
      <c r="Q1891" s="19">
        <f t="shared" si="267"/>
        <v>0</v>
      </c>
      <c r="R1891" s="20">
        <f t="shared" si="264"/>
        <v>0</v>
      </c>
      <c r="S1891" s="20">
        <f t="shared" si="268"/>
        <v>0</v>
      </c>
      <c r="T1891" s="20">
        <f>IF((T1890+R1891)&lt;0,0,IF((T1890+R1891)&gt;结论【关键目标】!C$28,结论【关键目标】!C$28,T1890+R1891))</f>
        <v>22</v>
      </c>
      <c r="U1891" s="19">
        <f>IF((T1890+R1891)&lt;结论【关键目标】!$C$28,0,(发电量计算【计算逻辑页】!R1891+发电量计算【计算逻辑页】!T1890-结论【关键目标】!$C$28))</f>
        <v>0</v>
      </c>
      <c r="V1891" s="5">
        <f t="shared" si="265"/>
        <v>0</v>
      </c>
      <c r="W1891" s="5">
        <f t="shared" si="266"/>
        <v>0</v>
      </c>
      <c r="X1891" s="5">
        <f t="shared" si="269"/>
        <v>0</v>
      </c>
    </row>
    <row r="1892" spans="1:24" x14ac:dyDescent="0.15">
      <c r="A1892" s="7">
        <v>1891</v>
      </c>
      <c r="B1892" s="7">
        <v>3</v>
      </c>
      <c r="C1892" s="7">
        <v>20</v>
      </c>
      <c r="D1892" s="7">
        <v>19</v>
      </c>
      <c r="E1892" s="7">
        <v>79</v>
      </c>
      <c r="F1892" s="7">
        <v>10</v>
      </c>
      <c r="G1892" s="7">
        <v>0</v>
      </c>
      <c r="H1892" s="7">
        <f t="shared" si="261"/>
        <v>1</v>
      </c>
      <c r="I1892" s="16">
        <f t="shared" si="262"/>
        <v>45005</v>
      </c>
      <c r="J1892" s="17">
        <v>1.2267999999999999</v>
      </c>
      <c r="K1892" s="18">
        <f>G1892*结论【关键目标】!C$27*0.7735*0.001</f>
        <v>0</v>
      </c>
      <c r="L1892" s="5">
        <v>0</v>
      </c>
      <c r="M1892" s="5">
        <f>ABS(IF(L1892&lt;=0,L1892/耗电量关键数据!$B$6/1000,L1892/耗电量关键数据!$B$5/1000))</f>
        <v>0</v>
      </c>
      <c r="N1892" s="5">
        <f>电气设备逐时使用率计算!H1868</f>
        <v>7.0130699999999999</v>
      </c>
      <c r="O1892" s="5">
        <f>灯光逐时使用率计算!H1868</f>
        <v>3.7403040000000001</v>
      </c>
      <c r="P1892" s="19">
        <f t="shared" si="263"/>
        <v>10.753374000000001</v>
      </c>
      <c r="Q1892" s="19">
        <f t="shared" si="267"/>
        <v>10.753374000000001</v>
      </c>
      <c r="R1892" s="20">
        <f t="shared" si="264"/>
        <v>-10.753374000000001</v>
      </c>
      <c r="S1892" s="20">
        <f t="shared" si="268"/>
        <v>10.753374000000001</v>
      </c>
      <c r="T1892" s="20">
        <f>IF((T1891+R1892)&lt;0,0,IF((T1891+R1892)&gt;结论【关键目标】!C$28,结论【关键目标】!C$28,T1891+R1892))</f>
        <v>11.246625999999999</v>
      </c>
      <c r="U1892" s="19">
        <f>IF((T1891+R1892)&lt;结论【关键目标】!$C$28,0,(发电量计算【计算逻辑页】!R1892+发电量计算【计算逻辑页】!T1891-结论【关键目标】!$C$28))</f>
        <v>0</v>
      </c>
      <c r="V1892" s="5">
        <f t="shared" si="265"/>
        <v>0</v>
      </c>
      <c r="W1892" s="5">
        <f t="shared" si="266"/>
        <v>0</v>
      </c>
      <c r="X1892" s="5">
        <f t="shared" si="269"/>
        <v>9.428558323199999</v>
      </c>
    </row>
    <row r="1893" spans="1:24" x14ac:dyDescent="0.15">
      <c r="A1893" s="7">
        <v>1892</v>
      </c>
      <c r="B1893" s="7">
        <v>3</v>
      </c>
      <c r="C1893" s="7">
        <v>20</v>
      </c>
      <c r="D1893" s="7">
        <v>20</v>
      </c>
      <c r="E1893" s="7">
        <v>79</v>
      </c>
      <c r="F1893" s="7">
        <v>9</v>
      </c>
      <c r="G1893" s="7">
        <v>0</v>
      </c>
      <c r="H1893" s="7">
        <f t="shared" si="261"/>
        <v>1</v>
      </c>
      <c r="I1893" s="16">
        <f t="shared" si="262"/>
        <v>45005</v>
      </c>
      <c r="J1893" s="17">
        <v>1.2267999999999999</v>
      </c>
      <c r="K1893" s="18">
        <f>G1893*结论【关键目标】!C$27*0.7735*0.001</f>
        <v>0</v>
      </c>
      <c r="L1893" s="5">
        <v>0</v>
      </c>
      <c r="M1893" s="5">
        <f>ABS(IF(L1893&lt;=0,L1893/耗电量关键数据!$B$6/1000,L1893/耗电量关键数据!$B$5/1000))</f>
        <v>0</v>
      </c>
      <c r="N1893" s="5">
        <f>电气设备逐时使用率计算!H1869</f>
        <v>1.1688450000000001</v>
      </c>
      <c r="O1893" s="5">
        <f>灯光逐时使用率计算!H1869</f>
        <v>0.37403039999999999</v>
      </c>
      <c r="P1893" s="19">
        <f t="shared" si="263"/>
        <v>1.5428754000000002</v>
      </c>
      <c r="Q1893" s="19">
        <f t="shared" si="267"/>
        <v>1.5428754000000002</v>
      </c>
      <c r="R1893" s="20">
        <f t="shared" si="264"/>
        <v>-1.5428754000000002</v>
      </c>
      <c r="S1893" s="20">
        <f t="shared" si="268"/>
        <v>1.5428754000000002</v>
      </c>
      <c r="T1893" s="20">
        <f>IF((T1892+R1893)&lt;0,0,IF((T1892+R1893)&gt;结论【关键目标】!C$28,结论【关键目标】!C$28,T1892+R1893))</f>
        <v>9.7037505999999993</v>
      </c>
      <c r="U1893" s="19">
        <f>IF((T1892+R1893)&lt;结论【关键目标】!$C$28,0,(发电量计算【计算逻辑页】!R1893+发电量计算【计算逻辑页】!T1892-结论【关键目标】!$C$28))</f>
        <v>0</v>
      </c>
      <c r="V1893" s="5">
        <f t="shared" si="265"/>
        <v>0</v>
      </c>
      <c r="W1893" s="5">
        <f t="shared" si="266"/>
        <v>0</v>
      </c>
      <c r="X1893" s="5">
        <f t="shared" si="269"/>
        <v>1.3527931507200002</v>
      </c>
    </row>
    <row r="1894" spans="1:24" x14ac:dyDescent="0.15">
      <c r="A1894" s="7">
        <v>1893</v>
      </c>
      <c r="B1894" s="7">
        <v>3</v>
      </c>
      <c r="C1894" s="7">
        <v>20</v>
      </c>
      <c r="D1894" s="7">
        <v>21</v>
      </c>
      <c r="E1894" s="7">
        <v>79</v>
      </c>
      <c r="F1894" s="7">
        <v>8.4</v>
      </c>
      <c r="G1894" s="7">
        <v>0</v>
      </c>
      <c r="H1894" s="7">
        <f t="shared" si="261"/>
        <v>1</v>
      </c>
      <c r="I1894" s="16">
        <f t="shared" si="262"/>
        <v>45005</v>
      </c>
      <c r="J1894" s="17">
        <v>1.2267999999999999</v>
      </c>
      <c r="K1894" s="18">
        <f>G1894*结论【关键目标】!C$27*0.7735*0.001</f>
        <v>0</v>
      </c>
      <c r="L1894" s="5">
        <v>0</v>
      </c>
      <c r="M1894" s="5">
        <f>ABS(IF(L1894&lt;=0,L1894/耗电量关键数据!$B$6/1000,L1894/耗电量关键数据!$B$5/1000))</f>
        <v>0</v>
      </c>
      <c r="N1894" s="5">
        <f>电气设备逐时使用率计算!H1870</f>
        <v>1.1688450000000001</v>
      </c>
      <c r="O1894" s="5">
        <f>灯光逐时使用率计算!H1870</f>
        <v>0.37403039999999999</v>
      </c>
      <c r="P1894" s="19">
        <f t="shared" si="263"/>
        <v>1.5428754000000002</v>
      </c>
      <c r="Q1894" s="19">
        <f t="shared" si="267"/>
        <v>1.5428754000000002</v>
      </c>
      <c r="R1894" s="20">
        <f t="shared" si="264"/>
        <v>-1.5428754000000002</v>
      </c>
      <c r="S1894" s="20">
        <f t="shared" si="268"/>
        <v>1.5428754000000002</v>
      </c>
      <c r="T1894" s="20">
        <f>IF((T1893+R1894)&lt;0,0,IF((T1893+R1894)&gt;结论【关键目标】!C$28,结论【关键目标】!C$28,T1893+R1894))</f>
        <v>8.1608751999999996</v>
      </c>
      <c r="U1894" s="19">
        <f>IF((T1893+R1894)&lt;结论【关键目标】!$C$28,0,(发电量计算【计算逻辑页】!R1894+发电量计算【计算逻辑页】!T1893-结论【关键目标】!$C$28))</f>
        <v>0</v>
      </c>
      <c r="V1894" s="5">
        <f t="shared" si="265"/>
        <v>0</v>
      </c>
      <c r="W1894" s="5">
        <f t="shared" si="266"/>
        <v>0</v>
      </c>
      <c r="X1894" s="5">
        <f t="shared" si="269"/>
        <v>1.3527931507200002</v>
      </c>
    </row>
    <row r="1895" spans="1:24" x14ac:dyDescent="0.15">
      <c r="A1895" s="7">
        <v>1894</v>
      </c>
      <c r="B1895" s="7">
        <v>3</v>
      </c>
      <c r="C1895" s="7">
        <v>20</v>
      </c>
      <c r="D1895" s="7">
        <v>22</v>
      </c>
      <c r="E1895" s="7">
        <v>79</v>
      </c>
      <c r="F1895" s="7">
        <v>8</v>
      </c>
      <c r="G1895" s="7">
        <v>0</v>
      </c>
      <c r="H1895" s="7">
        <f t="shared" si="261"/>
        <v>1</v>
      </c>
      <c r="I1895" s="16">
        <f t="shared" si="262"/>
        <v>45005</v>
      </c>
      <c r="J1895" s="17">
        <v>0.70809999999999995</v>
      </c>
      <c r="K1895" s="18">
        <f>G1895*结论【关键目标】!C$27*0.7735*0.001</f>
        <v>0</v>
      </c>
      <c r="L1895" s="5">
        <v>0</v>
      </c>
      <c r="M1895" s="5">
        <f>ABS(IF(L1895&lt;=0,L1895/耗电量关键数据!$B$6/1000,L1895/耗电量关键数据!$B$5/1000))</f>
        <v>0</v>
      </c>
      <c r="N1895" s="5">
        <f>电气设备逐时使用率计算!H1871</f>
        <v>1.1688450000000001</v>
      </c>
      <c r="O1895" s="5">
        <f>灯光逐时使用率计算!H1871</f>
        <v>0.37403039999999999</v>
      </c>
      <c r="P1895" s="19">
        <f t="shared" si="263"/>
        <v>1.5428754000000002</v>
      </c>
      <c r="Q1895" s="19">
        <f t="shared" si="267"/>
        <v>0</v>
      </c>
      <c r="R1895" s="20">
        <f t="shared" si="264"/>
        <v>0</v>
      </c>
      <c r="S1895" s="20">
        <f t="shared" si="268"/>
        <v>0</v>
      </c>
      <c r="T1895" s="20">
        <f>IF((T1894+R1895)&lt;0,0,IF((T1894+R1895)&gt;结论【关键目标】!C$28,结论【关键目标】!C$28,T1894+R1895))</f>
        <v>8.1608751999999996</v>
      </c>
      <c r="U1895" s="19">
        <f>IF((T1894+R1895)&lt;结论【关键目标】!$C$28,0,(发电量计算【计算逻辑页】!R1895+发电量计算【计算逻辑页】!T1894-结论【关键目标】!$C$28))</f>
        <v>0</v>
      </c>
      <c r="V1895" s="5">
        <f t="shared" si="265"/>
        <v>0</v>
      </c>
      <c r="W1895" s="5">
        <f t="shared" si="266"/>
        <v>0</v>
      </c>
      <c r="X1895" s="5">
        <f t="shared" si="269"/>
        <v>0</v>
      </c>
    </row>
    <row r="1896" spans="1:24" x14ac:dyDescent="0.15">
      <c r="A1896" s="7">
        <v>1895</v>
      </c>
      <c r="B1896" s="7">
        <v>3</v>
      </c>
      <c r="C1896" s="7">
        <v>20</v>
      </c>
      <c r="D1896" s="7">
        <v>23</v>
      </c>
      <c r="E1896" s="7">
        <v>79</v>
      </c>
      <c r="F1896" s="7">
        <v>7</v>
      </c>
      <c r="G1896" s="7">
        <v>0</v>
      </c>
      <c r="H1896" s="7">
        <f t="shared" si="261"/>
        <v>1</v>
      </c>
      <c r="I1896" s="16">
        <f t="shared" si="262"/>
        <v>45005</v>
      </c>
      <c r="J1896" s="17">
        <v>0.70809999999999995</v>
      </c>
      <c r="K1896" s="18">
        <f>G1896*结论【关键目标】!C$27*0.7735*0.001</f>
        <v>0</v>
      </c>
      <c r="L1896" s="5">
        <v>0</v>
      </c>
      <c r="M1896" s="5">
        <f>ABS(IF(L1896&lt;=0,L1896/耗电量关键数据!$B$6/1000,L1896/耗电量关键数据!$B$5/1000))</f>
        <v>0</v>
      </c>
      <c r="N1896" s="5">
        <f>电气设备逐时使用率计算!H1872</f>
        <v>1.1688450000000001</v>
      </c>
      <c r="O1896" s="5">
        <f>灯光逐时使用率计算!H1872</f>
        <v>0.37403039999999999</v>
      </c>
      <c r="P1896" s="19">
        <f t="shared" si="263"/>
        <v>1.5428754000000002</v>
      </c>
      <c r="Q1896" s="19">
        <f t="shared" si="267"/>
        <v>0</v>
      </c>
      <c r="R1896" s="20">
        <f t="shared" si="264"/>
        <v>0</v>
      </c>
      <c r="S1896" s="20">
        <f t="shared" si="268"/>
        <v>0</v>
      </c>
      <c r="T1896" s="20">
        <f>IF((T1895+R1896)&lt;0,0,IF((T1895+R1896)&gt;结论【关键目标】!C$28,结论【关键目标】!C$28,T1895+R1896))</f>
        <v>8.1608751999999996</v>
      </c>
      <c r="U1896" s="19">
        <f>IF((T1895+R1896)&lt;结论【关键目标】!$C$28,0,(发电量计算【计算逻辑页】!R1896+发电量计算【计算逻辑页】!T1895-结论【关键目标】!$C$28))</f>
        <v>0</v>
      </c>
      <c r="V1896" s="5">
        <f t="shared" si="265"/>
        <v>0</v>
      </c>
      <c r="W1896" s="5">
        <f t="shared" si="266"/>
        <v>0</v>
      </c>
      <c r="X1896" s="5">
        <f t="shared" si="269"/>
        <v>0</v>
      </c>
    </row>
    <row r="1897" spans="1:24" x14ac:dyDescent="0.15">
      <c r="A1897" s="7">
        <v>1896</v>
      </c>
      <c r="B1897" s="7">
        <v>3</v>
      </c>
      <c r="C1897" s="7">
        <v>20</v>
      </c>
      <c r="D1897" s="7">
        <v>24</v>
      </c>
      <c r="E1897" s="7">
        <v>79</v>
      </c>
      <c r="F1897" s="7">
        <v>7.2</v>
      </c>
      <c r="G1897" s="7">
        <v>0</v>
      </c>
      <c r="H1897" s="7">
        <f t="shared" si="261"/>
        <v>1</v>
      </c>
      <c r="I1897" s="16">
        <f t="shared" si="262"/>
        <v>45005</v>
      </c>
      <c r="J1897" s="17">
        <v>0.2407</v>
      </c>
      <c r="K1897" s="18">
        <f>G1897*结论【关键目标】!C$27*0.7735*0.001</f>
        <v>0</v>
      </c>
      <c r="L1897" s="5">
        <v>0</v>
      </c>
      <c r="M1897" s="5">
        <f>ABS(IF(L1897&lt;=0,L1897/耗电量关键数据!$B$6/1000,L1897/耗电量关键数据!$B$5/1000))</f>
        <v>0</v>
      </c>
      <c r="N1897" s="5">
        <f>电气设备逐时使用率计算!H1873</f>
        <v>1.1688450000000001</v>
      </c>
      <c r="O1897" s="5">
        <f>灯光逐时使用率计算!H1873</f>
        <v>0.37403039999999999</v>
      </c>
      <c r="P1897" s="19">
        <f t="shared" si="263"/>
        <v>1.5428754000000002</v>
      </c>
      <c r="Q1897" s="19">
        <f t="shared" si="267"/>
        <v>0</v>
      </c>
      <c r="R1897" s="20">
        <f t="shared" si="264"/>
        <v>0</v>
      </c>
      <c r="S1897" s="20">
        <f t="shared" si="268"/>
        <v>0</v>
      </c>
      <c r="T1897" s="20">
        <f>IF((T1896+R1897)&lt;0,0,IF((T1896+R1897)&gt;结论【关键目标】!C$28,结论【关键目标】!C$28,T1896+R1897))</f>
        <v>8.1608751999999996</v>
      </c>
      <c r="U1897" s="19">
        <f>IF((T1896+R1897)&lt;结论【关键目标】!$C$28,0,(发电量计算【计算逻辑页】!R1897+发电量计算【计算逻辑页】!T1896-结论【关键目标】!$C$28))</f>
        <v>0</v>
      </c>
      <c r="V1897" s="5">
        <f t="shared" si="265"/>
        <v>0</v>
      </c>
      <c r="W1897" s="5">
        <f t="shared" si="266"/>
        <v>0</v>
      </c>
      <c r="X1897" s="5">
        <f t="shared" si="269"/>
        <v>0</v>
      </c>
    </row>
    <row r="1898" spans="1:24" x14ac:dyDescent="0.15">
      <c r="A1898" s="7">
        <v>1897</v>
      </c>
      <c r="B1898" s="7">
        <v>3</v>
      </c>
      <c r="C1898" s="7">
        <v>21</v>
      </c>
      <c r="D1898" s="7">
        <v>1</v>
      </c>
      <c r="E1898" s="7">
        <v>80</v>
      </c>
      <c r="F1898" s="7">
        <v>6</v>
      </c>
      <c r="G1898" s="7">
        <v>0</v>
      </c>
      <c r="H1898" s="7">
        <f t="shared" si="261"/>
        <v>2</v>
      </c>
      <c r="I1898" s="16">
        <f t="shared" si="262"/>
        <v>45006</v>
      </c>
      <c r="J1898" s="17">
        <v>0.2407</v>
      </c>
      <c r="K1898" s="18">
        <f>G1898*结论【关键目标】!C$27*0.7735*0.001</f>
        <v>0</v>
      </c>
      <c r="L1898" s="5">
        <v>0</v>
      </c>
      <c r="M1898" s="5">
        <f>ABS(IF(L1898&lt;=0,L1898/耗电量关键数据!$B$6/1000,L1898/耗电量关键数据!$B$5/1000))</f>
        <v>0</v>
      </c>
      <c r="N1898" s="5">
        <f>电气设备逐时使用率计算!H1874</f>
        <v>1.1688450000000001</v>
      </c>
      <c r="O1898" s="5">
        <f>灯光逐时使用率计算!H1874</f>
        <v>0.37403039999999999</v>
      </c>
      <c r="P1898" s="19">
        <f t="shared" si="263"/>
        <v>1.5428754000000002</v>
      </c>
      <c r="Q1898" s="19">
        <f t="shared" si="267"/>
        <v>0</v>
      </c>
      <c r="R1898" s="20">
        <f t="shared" si="264"/>
        <v>0</v>
      </c>
      <c r="S1898" s="20">
        <f t="shared" si="268"/>
        <v>0</v>
      </c>
      <c r="T1898" s="20">
        <f>IF((T1897+R1898)&lt;0,0,IF((T1897+R1898)&gt;结论【关键目标】!C$28,结论【关键目标】!C$28,T1897+R1898))</f>
        <v>8.1608751999999996</v>
      </c>
      <c r="U1898" s="19">
        <f>IF((T1897+R1898)&lt;结论【关键目标】!$C$28,0,(发电量计算【计算逻辑页】!R1898+发电量计算【计算逻辑页】!T1897-结论【关键目标】!$C$28))</f>
        <v>0</v>
      </c>
      <c r="V1898" s="5">
        <f t="shared" si="265"/>
        <v>0</v>
      </c>
      <c r="W1898" s="5">
        <f t="shared" si="266"/>
        <v>0</v>
      </c>
      <c r="X1898" s="5">
        <f t="shared" si="269"/>
        <v>0</v>
      </c>
    </row>
    <row r="1899" spans="1:24" x14ac:dyDescent="0.15">
      <c r="A1899" s="7">
        <v>1898</v>
      </c>
      <c r="B1899" s="7">
        <v>3</v>
      </c>
      <c r="C1899" s="7">
        <v>21</v>
      </c>
      <c r="D1899" s="7">
        <v>2</v>
      </c>
      <c r="E1899" s="7">
        <v>80</v>
      </c>
      <c r="F1899" s="7">
        <v>6</v>
      </c>
      <c r="G1899" s="7">
        <v>0</v>
      </c>
      <c r="H1899" s="7">
        <f t="shared" si="261"/>
        <v>2</v>
      </c>
      <c r="I1899" s="16">
        <f t="shared" si="262"/>
        <v>45006</v>
      </c>
      <c r="J1899" s="17">
        <v>0.2407</v>
      </c>
      <c r="K1899" s="18">
        <f>G1899*结论【关键目标】!C$27*0.7735*0.001</f>
        <v>0</v>
      </c>
      <c r="L1899" s="5">
        <v>0</v>
      </c>
      <c r="M1899" s="5">
        <f>ABS(IF(L1899&lt;=0,L1899/耗电量关键数据!$B$6/1000,L1899/耗电量关键数据!$B$5/1000))</f>
        <v>0</v>
      </c>
      <c r="N1899" s="5">
        <f>电气设备逐时使用率计算!H1875</f>
        <v>1.1688450000000001</v>
      </c>
      <c r="O1899" s="5">
        <f>灯光逐时使用率计算!H1875</f>
        <v>0.37403039999999999</v>
      </c>
      <c r="P1899" s="19">
        <f t="shared" si="263"/>
        <v>1.5428754000000002</v>
      </c>
      <c r="Q1899" s="19">
        <f t="shared" si="267"/>
        <v>0</v>
      </c>
      <c r="R1899" s="20">
        <f t="shared" si="264"/>
        <v>0</v>
      </c>
      <c r="S1899" s="20">
        <f t="shared" si="268"/>
        <v>0</v>
      </c>
      <c r="T1899" s="20">
        <f>IF((T1898+R1899)&lt;0,0,IF((T1898+R1899)&gt;结论【关键目标】!C$28,结论【关键目标】!C$28,T1898+R1899))</f>
        <v>8.1608751999999996</v>
      </c>
      <c r="U1899" s="19">
        <f>IF((T1898+R1899)&lt;结论【关键目标】!$C$28,0,(发电量计算【计算逻辑页】!R1899+发电量计算【计算逻辑页】!T1898-结论【关键目标】!$C$28))</f>
        <v>0</v>
      </c>
      <c r="V1899" s="5">
        <f t="shared" si="265"/>
        <v>0</v>
      </c>
      <c r="W1899" s="5">
        <f t="shared" si="266"/>
        <v>0</v>
      </c>
      <c r="X1899" s="5">
        <f t="shared" si="269"/>
        <v>0</v>
      </c>
    </row>
    <row r="1900" spans="1:24" x14ac:dyDescent="0.15">
      <c r="A1900" s="7">
        <v>1899</v>
      </c>
      <c r="B1900" s="7">
        <v>3</v>
      </c>
      <c r="C1900" s="7">
        <v>21</v>
      </c>
      <c r="D1900" s="7">
        <v>3</v>
      </c>
      <c r="E1900" s="7">
        <v>80</v>
      </c>
      <c r="F1900" s="7">
        <v>5.2</v>
      </c>
      <c r="G1900" s="7">
        <v>0</v>
      </c>
      <c r="H1900" s="7">
        <f t="shared" si="261"/>
        <v>2</v>
      </c>
      <c r="I1900" s="16">
        <f t="shared" si="262"/>
        <v>45006</v>
      </c>
      <c r="J1900" s="17">
        <v>0.2407</v>
      </c>
      <c r="K1900" s="18">
        <f>G1900*结论【关键目标】!C$27*0.7735*0.001</f>
        <v>0</v>
      </c>
      <c r="L1900" s="5">
        <v>0</v>
      </c>
      <c r="M1900" s="5">
        <f>ABS(IF(L1900&lt;=0,L1900/耗电量关键数据!$B$6/1000,L1900/耗电量关键数据!$B$5/1000))</f>
        <v>0</v>
      </c>
      <c r="N1900" s="5">
        <f>电气设备逐时使用率计算!H1876</f>
        <v>1.1688450000000001</v>
      </c>
      <c r="O1900" s="5">
        <f>灯光逐时使用率计算!H1876</f>
        <v>0.37403039999999999</v>
      </c>
      <c r="P1900" s="19">
        <f t="shared" si="263"/>
        <v>1.5428754000000002</v>
      </c>
      <c r="Q1900" s="19">
        <f t="shared" si="267"/>
        <v>0</v>
      </c>
      <c r="R1900" s="20">
        <f t="shared" si="264"/>
        <v>0</v>
      </c>
      <c r="S1900" s="20">
        <f t="shared" si="268"/>
        <v>0</v>
      </c>
      <c r="T1900" s="20">
        <f>IF((T1899+R1900)&lt;0,0,IF((T1899+R1900)&gt;结论【关键目标】!C$28,结论【关键目标】!C$28,T1899+R1900))</f>
        <v>8.1608751999999996</v>
      </c>
      <c r="U1900" s="19">
        <f>IF((T1899+R1900)&lt;结论【关键目标】!$C$28,0,(发电量计算【计算逻辑页】!R1900+发电量计算【计算逻辑页】!T1899-结论【关键目标】!$C$28))</f>
        <v>0</v>
      </c>
      <c r="V1900" s="5">
        <f t="shared" si="265"/>
        <v>0</v>
      </c>
      <c r="W1900" s="5">
        <f t="shared" si="266"/>
        <v>0</v>
      </c>
      <c r="X1900" s="5">
        <f t="shared" si="269"/>
        <v>0</v>
      </c>
    </row>
    <row r="1901" spans="1:24" x14ac:dyDescent="0.15">
      <c r="A1901" s="7">
        <v>1900</v>
      </c>
      <c r="B1901" s="7">
        <v>3</v>
      </c>
      <c r="C1901" s="7">
        <v>21</v>
      </c>
      <c r="D1901" s="7">
        <v>4</v>
      </c>
      <c r="E1901" s="7">
        <v>80</v>
      </c>
      <c r="F1901" s="7">
        <v>4.0999999999999996</v>
      </c>
      <c r="G1901" s="7">
        <v>0</v>
      </c>
      <c r="H1901" s="7">
        <f t="shared" si="261"/>
        <v>2</v>
      </c>
      <c r="I1901" s="16">
        <f t="shared" si="262"/>
        <v>45006</v>
      </c>
      <c r="J1901" s="17">
        <v>0.2407</v>
      </c>
      <c r="K1901" s="18">
        <f>G1901*结论【关键目标】!C$27*0.7735*0.001</f>
        <v>0</v>
      </c>
      <c r="L1901" s="5">
        <v>0</v>
      </c>
      <c r="M1901" s="5">
        <f>ABS(IF(L1901&lt;=0,L1901/耗电量关键数据!$B$6/1000,L1901/耗电量关键数据!$B$5/1000))</f>
        <v>0</v>
      </c>
      <c r="N1901" s="5">
        <f>电气设备逐时使用率计算!H1877</f>
        <v>1.1688450000000001</v>
      </c>
      <c r="O1901" s="5">
        <f>灯光逐时使用率计算!H1877</f>
        <v>0.37403039999999999</v>
      </c>
      <c r="P1901" s="19">
        <f t="shared" si="263"/>
        <v>1.5428754000000002</v>
      </c>
      <c r="Q1901" s="19">
        <f t="shared" si="267"/>
        <v>0</v>
      </c>
      <c r="R1901" s="20">
        <f t="shared" si="264"/>
        <v>0</v>
      </c>
      <c r="S1901" s="20">
        <f t="shared" si="268"/>
        <v>0</v>
      </c>
      <c r="T1901" s="20">
        <f>IF((T1900+R1901)&lt;0,0,IF((T1900+R1901)&gt;结论【关键目标】!C$28,结论【关键目标】!C$28,T1900+R1901))</f>
        <v>8.1608751999999996</v>
      </c>
      <c r="U1901" s="19">
        <f>IF((T1900+R1901)&lt;结论【关键目标】!$C$28,0,(发电量计算【计算逻辑页】!R1901+发电量计算【计算逻辑页】!T1900-结论【关键目标】!$C$28))</f>
        <v>0</v>
      </c>
      <c r="V1901" s="5">
        <f t="shared" si="265"/>
        <v>0</v>
      </c>
      <c r="W1901" s="5">
        <f t="shared" si="266"/>
        <v>0</v>
      </c>
      <c r="X1901" s="5">
        <f t="shared" si="269"/>
        <v>0</v>
      </c>
    </row>
    <row r="1902" spans="1:24" x14ac:dyDescent="0.15">
      <c r="A1902" s="7">
        <v>1901</v>
      </c>
      <c r="B1902" s="7">
        <v>3</v>
      </c>
      <c r="C1902" s="7">
        <v>21</v>
      </c>
      <c r="D1902" s="7">
        <v>5</v>
      </c>
      <c r="E1902" s="7">
        <v>80</v>
      </c>
      <c r="F1902" s="7">
        <v>3</v>
      </c>
      <c r="G1902" s="7">
        <v>0</v>
      </c>
      <c r="H1902" s="7">
        <f t="shared" si="261"/>
        <v>2</v>
      </c>
      <c r="I1902" s="16">
        <f t="shared" si="262"/>
        <v>45006</v>
      </c>
      <c r="J1902" s="17">
        <v>0.2407</v>
      </c>
      <c r="K1902" s="18">
        <f>G1902*结论【关键目标】!C$27*0.7735*0.001</f>
        <v>0</v>
      </c>
      <c r="L1902" s="5">
        <v>0</v>
      </c>
      <c r="M1902" s="5">
        <f>ABS(IF(L1902&lt;=0,L1902/耗电量关键数据!$B$6/1000,L1902/耗电量关键数据!$B$5/1000))</f>
        <v>0</v>
      </c>
      <c r="N1902" s="5">
        <f>电气设备逐时使用率计算!H1878</f>
        <v>1.1688450000000001</v>
      </c>
      <c r="O1902" s="5">
        <f>灯光逐时使用率计算!H1878</f>
        <v>0.37403039999999999</v>
      </c>
      <c r="P1902" s="19">
        <f t="shared" si="263"/>
        <v>1.5428754000000002</v>
      </c>
      <c r="Q1902" s="19">
        <f t="shared" si="267"/>
        <v>0</v>
      </c>
      <c r="R1902" s="20">
        <f t="shared" si="264"/>
        <v>0</v>
      </c>
      <c r="S1902" s="20">
        <f t="shared" si="268"/>
        <v>0</v>
      </c>
      <c r="T1902" s="20">
        <f>IF((T1901+R1902)&lt;0,0,IF((T1901+R1902)&gt;结论【关键目标】!C$28,结论【关键目标】!C$28,T1901+R1902))</f>
        <v>8.1608751999999996</v>
      </c>
      <c r="U1902" s="19">
        <f>IF((T1901+R1902)&lt;结论【关键目标】!$C$28,0,(发电量计算【计算逻辑页】!R1902+发电量计算【计算逻辑页】!T1901-结论【关键目标】!$C$28))</f>
        <v>0</v>
      </c>
      <c r="V1902" s="5">
        <f t="shared" si="265"/>
        <v>0</v>
      </c>
      <c r="W1902" s="5">
        <f t="shared" si="266"/>
        <v>0</v>
      </c>
      <c r="X1902" s="5">
        <f t="shared" si="269"/>
        <v>0</v>
      </c>
    </row>
    <row r="1903" spans="1:24" x14ac:dyDescent="0.15">
      <c r="A1903" s="7">
        <v>1902</v>
      </c>
      <c r="B1903" s="7">
        <v>3</v>
      </c>
      <c r="C1903" s="7">
        <v>21</v>
      </c>
      <c r="D1903" s="7">
        <v>6</v>
      </c>
      <c r="E1903" s="7">
        <v>80</v>
      </c>
      <c r="F1903" s="7">
        <v>3.8</v>
      </c>
      <c r="G1903" s="7">
        <v>0.2</v>
      </c>
      <c r="H1903" s="7">
        <f t="shared" si="261"/>
        <v>2</v>
      </c>
      <c r="I1903" s="16">
        <f t="shared" si="262"/>
        <v>45006</v>
      </c>
      <c r="J1903" s="17">
        <v>0.2407</v>
      </c>
      <c r="K1903" s="18">
        <f>G1903*结论【关键目标】!C$27*0.7735*0.001</f>
        <v>1.8564000000000001E-2</v>
      </c>
      <c r="L1903" s="5">
        <v>0</v>
      </c>
      <c r="M1903" s="5">
        <f>ABS(IF(L1903&lt;=0,L1903/耗电量关键数据!$B$6/1000,L1903/耗电量关键数据!$B$5/1000))</f>
        <v>0</v>
      </c>
      <c r="N1903" s="5">
        <f>电气设备逐时使用率计算!H1879</f>
        <v>1.1688450000000001</v>
      </c>
      <c r="O1903" s="5">
        <f>灯光逐时使用率计算!H1879</f>
        <v>0.37403039999999999</v>
      </c>
      <c r="P1903" s="19">
        <f t="shared" si="263"/>
        <v>1.5428754000000002</v>
      </c>
      <c r="Q1903" s="19">
        <f t="shared" si="267"/>
        <v>0</v>
      </c>
      <c r="R1903" s="20">
        <f t="shared" si="264"/>
        <v>1.8564000000000001E-2</v>
      </c>
      <c r="S1903" s="20">
        <f t="shared" si="268"/>
        <v>0</v>
      </c>
      <c r="T1903" s="20">
        <f>IF((T1902+R1903)&lt;0,0,IF((T1902+R1903)&gt;结论【关键目标】!C$28,结论【关键目标】!C$28,T1902+R1903))</f>
        <v>8.1794391999999991</v>
      </c>
      <c r="U1903" s="19">
        <f>IF((T1902+R1903)&lt;结论【关键目标】!$C$28,0,(发电量计算【计算逻辑页】!R1903+发电量计算【计算逻辑页】!T1902-结论【关键目标】!$C$28))</f>
        <v>0</v>
      </c>
      <c r="V1903" s="5">
        <f t="shared" si="265"/>
        <v>0</v>
      </c>
      <c r="W1903" s="5">
        <f t="shared" si="266"/>
        <v>4.4683548000000002E-3</v>
      </c>
      <c r="X1903" s="5">
        <f t="shared" si="269"/>
        <v>0</v>
      </c>
    </row>
    <row r="1904" spans="1:24" x14ac:dyDescent="0.15">
      <c r="A1904" s="7">
        <v>1903</v>
      </c>
      <c r="B1904" s="7">
        <v>3</v>
      </c>
      <c r="C1904" s="7">
        <v>21</v>
      </c>
      <c r="D1904" s="7">
        <v>7</v>
      </c>
      <c r="E1904" s="7">
        <v>80</v>
      </c>
      <c r="F1904" s="7">
        <v>3</v>
      </c>
      <c r="G1904" s="7">
        <v>103</v>
      </c>
      <c r="H1904" s="7">
        <f t="shared" si="261"/>
        <v>2</v>
      </c>
      <c r="I1904" s="16">
        <f t="shared" si="262"/>
        <v>45006</v>
      </c>
      <c r="J1904" s="17">
        <v>0.2407</v>
      </c>
      <c r="K1904" s="18">
        <f>G1904*结论【关键目标】!C$27*0.7735*0.001</f>
        <v>9.5604599999999991</v>
      </c>
      <c r="L1904" s="5">
        <v>0</v>
      </c>
      <c r="M1904" s="5">
        <f>ABS(IF(L1904&lt;=0,L1904/耗电量关键数据!$B$6/1000,L1904/耗电量关键数据!$B$5/1000))</f>
        <v>0</v>
      </c>
      <c r="N1904" s="5">
        <f>电气设备逐时使用率计算!H1880</f>
        <v>2.3376900000000003</v>
      </c>
      <c r="O1904" s="5">
        <f>灯光逐时使用率计算!H1880</f>
        <v>1.2467680000000001</v>
      </c>
      <c r="P1904" s="19">
        <f t="shared" si="263"/>
        <v>3.5844580000000006</v>
      </c>
      <c r="Q1904" s="19">
        <f t="shared" si="267"/>
        <v>0</v>
      </c>
      <c r="R1904" s="20">
        <f t="shared" si="264"/>
        <v>9.5604599999999991</v>
      </c>
      <c r="S1904" s="20">
        <f t="shared" si="268"/>
        <v>0</v>
      </c>
      <c r="T1904" s="20">
        <f>IF((T1903+R1904)&lt;0,0,IF((T1903+R1904)&gt;结论【关键目标】!C$28,结论【关键目标】!C$28,T1903+R1904))</f>
        <v>17.739899199999996</v>
      </c>
      <c r="U1904" s="19">
        <f>IF((T1903+R1904)&lt;结论【关键目标】!$C$28,0,(发电量计算【计算逻辑页】!R1904+发电量计算【计算逻辑页】!T1903-结论【关键目标】!$C$28))</f>
        <v>0</v>
      </c>
      <c r="V1904" s="5">
        <f t="shared" si="265"/>
        <v>0</v>
      </c>
      <c r="W1904" s="5">
        <f t="shared" si="266"/>
        <v>0.8627790406000001</v>
      </c>
      <c r="X1904" s="5">
        <f t="shared" si="269"/>
        <v>0</v>
      </c>
    </row>
    <row r="1905" spans="1:24" x14ac:dyDescent="0.15">
      <c r="A1905" s="7">
        <v>1904</v>
      </c>
      <c r="B1905" s="7">
        <v>3</v>
      </c>
      <c r="C1905" s="7">
        <v>21</v>
      </c>
      <c r="D1905" s="7">
        <v>8</v>
      </c>
      <c r="E1905" s="7">
        <v>80</v>
      </c>
      <c r="F1905" s="7">
        <v>3</v>
      </c>
      <c r="G1905" s="7">
        <v>235</v>
      </c>
      <c r="H1905" s="7">
        <f t="shared" si="261"/>
        <v>2</v>
      </c>
      <c r="I1905" s="16">
        <f t="shared" si="262"/>
        <v>45006</v>
      </c>
      <c r="J1905" s="17">
        <v>0.70809999999999995</v>
      </c>
      <c r="K1905" s="18">
        <f>G1905*结论【关键目标】!C$27*0.7735*0.001</f>
        <v>21.8127</v>
      </c>
      <c r="L1905" s="5">
        <v>0</v>
      </c>
      <c r="M1905" s="5">
        <f>ABS(IF(L1905&lt;=0,L1905/耗电量关键数据!$B$6/1000,L1905/耗电量关键数据!$B$5/1000))</f>
        <v>0</v>
      </c>
      <c r="N1905" s="5">
        <f>电气设备逐时使用率计算!H1881</f>
        <v>11.688450000000001</v>
      </c>
      <c r="O1905" s="5">
        <f>灯光逐时使用率计算!H1881</f>
        <v>6.2338399999999998</v>
      </c>
      <c r="P1905" s="19">
        <f t="shared" si="263"/>
        <v>17.92229</v>
      </c>
      <c r="Q1905" s="19">
        <f t="shared" si="267"/>
        <v>0</v>
      </c>
      <c r="R1905" s="20">
        <f t="shared" si="264"/>
        <v>21.8127</v>
      </c>
      <c r="S1905" s="20">
        <f t="shared" si="268"/>
        <v>0</v>
      </c>
      <c r="T1905" s="20">
        <f>IF((T1904+R1905)&lt;0,0,IF((T1904+R1905)&gt;结论【关键目标】!C$28,结论【关键目标】!C$28,T1904+R1905))</f>
        <v>22</v>
      </c>
      <c r="U1905" s="19">
        <f>IF((T1904+R1905)&lt;结论【关键目标】!$C$28,0,(发电量计算【计算逻辑页】!R1905+发电量计算【计算逻辑页】!T1904-结论【关键目标】!$C$28))</f>
        <v>17.552599199999996</v>
      </c>
      <c r="V1905" s="5">
        <f t="shared" si="265"/>
        <v>6.1434097199999984</v>
      </c>
      <c r="W1905" s="5">
        <f t="shared" si="266"/>
        <v>12.690773548999999</v>
      </c>
      <c r="X1905" s="5">
        <f t="shared" si="269"/>
        <v>0</v>
      </c>
    </row>
    <row r="1906" spans="1:24" x14ac:dyDescent="0.15">
      <c r="A1906" s="7">
        <v>1905</v>
      </c>
      <c r="B1906" s="7">
        <v>3</v>
      </c>
      <c r="C1906" s="7">
        <v>21</v>
      </c>
      <c r="D1906" s="7">
        <v>9</v>
      </c>
      <c r="E1906" s="7">
        <v>80</v>
      </c>
      <c r="F1906" s="7">
        <v>5.0999999999999996</v>
      </c>
      <c r="G1906" s="7">
        <v>361.4</v>
      </c>
      <c r="H1906" s="7">
        <f t="shared" si="261"/>
        <v>2</v>
      </c>
      <c r="I1906" s="16">
        <f t="shared" si="262"/>
        <v>45006</v>
      </c>
      <c r="J1906" s="17">
        <v>0.70809999999999995</v>
      </c>
      <c r="K1906" s="18">
        <f>G1906*结论【关键目标】!C$27*0.7735*0.001</f>
        <v>33.545148000000005</v>
      </c>
      <c r="L1906" s="5">
        <v>0</v>
      </c>
      <c r="M1906" s="5">
        <f>ABS(IF(L1906&lt;=0,L1906/耗电量关键数据!$B$6/1000,L1906/耗电量关键数据!$B$5/1000))</f>
        <v>0</v>
      </c>
      <c r="N1906" s="5">
        <f>电气设备逐时使用率计算!H1882</f>
        <v>22.208055000000002</v>
      </c>
      <c r="O1906" s="5">
        <f>灯光逐时使用率计算!H1882</f>
        <v>11.844296</v>
      </c>
      <c r="P1906" s="19">
        <f t="shared" si="263"/>
        <v>34.052351000000002</v>
      </c>
      <c r="Q1906" s="19">
        <f t="shared" si="267"/>
        <v>0</v>
      </c>
      <c r="R1906" s="20">
        <f t="shared" si="264"/>
        <v>33.545148000000005</v>
      </c>
      <c r="S1906" s="20">
        <f t="shared" si="268"/>
        <v>0</v>
      </c>
      <c r="T1906" s="20">
        <f>IF((T1905+R1906)&lt;0,0,IF((T1905+R1906)&gt;结论【关键目标】!C$28,结论【关键目标】!C$28,T1905+R1906))</f>
        <v>22</v>
      </c>
      <c r="U1906" s="19">
        <f>IF((T1905+R1906)&lt;结论【关键目标】!$C$28,0,(发电量计算【计算逻辑页】!R1906+发电量计算【计算逻辑页】!T1905-结论【关键目标】!$C$28))</f>
        <v>33.545148000000005</v>
      </c>
      <c r="V1906" s="5">
        <f t="shared" si="265"/>
        <v>11.740801800000002</v>
      </c>
      <c r="W1906" s="5">
        <f t="shared" si="266"/>
        <v>23.753319298800001</v>
      </c>
      <c r="X1906" s="5">
        <f t="shared" si="269"/>
        <v>0</v>
      </c>
    </row>
    <row r="1907" spans="1:24" x14ac:dyDescent="0.15">
      <c r="A1907" s="7">
        <v>1906</v>
      </c>
      <c r="B1907" s="7">
        <v>3</v>
      </c>
      <c r="C1907" s="7">
        <v>21</v>
      </c>
      <c r="D1907" s="7">
        <v>10</v>
      </c>
      <c r="E1907" s="7">
        <v>80</v>
      </c>
      <c r="F1907" s="7">
        <v>7</v>
      </c>
      <c r="G1907" s="7">
        <v>537.9</v>
      </c>
      <c r="H1907" s="7">
        <f t="shared" si="261"/>
        <v>2</v>
      </c>
      <c r="I1907" s="16">
        <f t="shared" si="262"/>
        <v>45006</v>
      </c>
      <c r="J1907" s="17">
        <v>0.70809999999999995</v>
      </c>
      <c r="K1907" s="18">
        <f>G1907*结论【关键目标】!C$27*0.7735*0.001</f>
        <v>49.927878</v>
      </c>
      <c r="L1907" s="5">
        <v>0</v>
      </c>
      <c r="M1907" s="5">
        <f>ABS(IF(L1907&lt;=0,L1907/耗电量关键数据!$B$6/1000,L1907/耗电量关键数据!$B$5/1000))</f>
        <v>0</v>
      </c>
      <c r="N1907" s="5">
        <f>电气设备逐时使用率计算!H1883</f>
        <v>22.208055000000002</v>
      </c>
      <c r="O1907" s="5">
        <f>灯光逐时使用率计算!H1883</f>
        <v>11.844296</v>
      </c>
      <c r="P1907" s="19">
        <f t="shared" si="263"/>
        <v>34.052351000000002</v>
      </c>
      <c r="Q1907" s="19">
        <f t="shared" si="267"/>
        <v>0</v>
      </c>
      <c r="R1907" s="20">
        <f t="shared" si="264"/>
        <v>49.927878</v>
      </c>
      <c r="S1907" s="20">
        <f t="shared" si="268"/>
        <v>0</v>
      </c>
      <c r="T1907" s="20">
        <f>IF((T1906+R1907)&lt;0,0,IF((T1906+R1907)&gt;结论【关键目标】!C$28,结论【关键目标】!C$28,T1906+R1907))</f>
        <v>22</v>
      </c>
      <c r="U1907" s="19">
        <f>IF((T1906+R1907)&lt;结论【关键目标】!$C$28,0,(发电量计算【计算逻辑页】!R1907+发电量计算【计算逻辑页】!T1906-结论【关键目标】!$C$28))</f>
        <v>49.927877999999993</v>
      </c>
      <c r="V1907" s="5">
        <f t="shared" si="265"/>
        <v>17.474757299999997</v>
      </c>
      <c r="W1907" s="5">
        <f t="shared" si="266"/>
        <v>24.1124697431</v>
      </c>
      <c r="X1907" s="5">
        <f t="shared" si="269"/>
        <v>0</v>
      </c>
    </row>
    <row r="1908" spans="1:24" x14ac:dyDescent="0.15">
      <c r="A1908" s="7">
        <v>1907</v>
      </c>
      <c r="B1908" s="7">
        <v>3</v>
      </c>
      <c r="C1908" s="7">
        <v>21</v>
      </c>
      <c r="D1908" s="7">
        <v>11</v>
      </c>
      <c r="E1908" s="7">
        <v>80</v>
      </c>
      <c r="F1908" s="7">
        <v>9</v>
      </c>
      <c r="G1908" s="7">
        <v>659.4</v>
      </c>
      <c r="H1908" s="7">
        <f t="shared" si="261"/>
        <v>2</v>
      </c>
      <c r="I1908" s="16">
        <f t="shared" si="262"/>
        <v>45006</v>
      </c>
      <c r="J1908" s="17">
        <v>1.2267999999999999</v>
      </c>
      <c r="K1908" s="18">
        <f>G1908*结论【关键目标】!C$27*0.7735*0.001</f>
        <v>61.205507999999995</v>
      </c>
      <c r="L1908" s="5">
        <v>0</v>
      </c>
      <c r="M1908" s="5">
        <f>ABS(IF(L1908&lt;=0,L1908/耗电量关键数据!$B$6/1000,L1908/耗电量关键数据!$B$5/1000))</f>
        <v>0</v>
      </c>
      <c r="N1908" s="5">
        <f>电气设备逐时使用率计算!H1884</f>
        <v>22.208055000000002</v>
      </c>
      <c r="O1908" s="5">
        <f>灯光逐时使用率计算!H1884</f>
        <v>11.844296</v>
      </c>
      <c r="P1908" s="19">
        <f t="shared" si="263"/>
        <v>34.052351000000002</v>
      </c>
      <c r="Q1908" s="19">
        <f t="shared" si="267"/>
        <v>34.052351000000002</v>
      </c>
      <c r="R1908" s="20">
        <f t="shared" si="264"/>
        <v>27.153156999999993</v>
      </c>
      <c r="S1908" s="20">
        <f t="shared" si="268"/>
        <v>0</v>
      </c>
      <c r="T1908" s="20">
        <f>IF((T1907+R1908)&lt;0,0,IF((T1907+R1908)&gt;结论【关键目标】!C$28,结论【关键目标】!C$28,T1907+R1908))</f>
        <v>22</v>
      </c>
      <c r="U1908" s="19">
        <f>IF((T1907+R1908)&lt;结论【关键目标】!$C$28,0,(发电量计算【计算逻辑页】!R1908+发电量计算【计算逻辑页】!T1907-结论【关键目标】!$C$28))</f>
        <v>27.153156999999993</v>
      </c>
      <c r="V1908" s="5">
        <f t="shared" si="265"/>
        <v>9.5036049499999962</v>
      </c>
      <c r="W1908" s="5">
        <f t="shared" si="266"/>
        <v>41.775424206799997</v>
      </c>
      <c r="X1908" s="5">
        <f t="shared" si="269"/>
        <v>0</v>
      </c>
    </row>
    <row r="1909" spans="1:24" x14ac:dyDescent="0.15">
      <c r="A1909" s="7">
        <v>1908</v>
      </c>
      <c r="B1909" s="7">
        <v>3</v>
      </c>
      <c r="C1909" s="7">
        <v>21</v>
      </c>
      <c r="D1909" s="7">
        <v>12</v>
      </c>
      <c r="E1909" s="7">
        <v>80</v>
      </c>
      <c r="F1909" s="7">
        <v>10.3</v>
      </c>
      <c r="G1909" s="7">
        <v>678.6</v>
      </c>
      <c r="H1909" s="7">
        <f t="shared" si="261"/>
        <v>2</v>
      </c>
      <c r="I1909" s="16">
        <f t="shared" si="262"/>
        <v>45006</v>
      </c>
      <c r="J1909" s="17">
        <v>1.2267999999999999</v>
      </c>
      <c r="K1909" s="18">
        <f>G1909*结论【关键目标】!C$27*0.7735*0.001</f>
        <v>62.987651999999997</v>
      </c>
      <c r="L1909" s="5">
        <v>0</v>
      </c>
      <c r="M1909" s="5">
        <f>ABS(IF(L1909&lt;=0,L1909/耗电量关键数据!$B$6/1000,L1909/耗电量关键数据!$B$5/1000))</f>
        <v>0</v>
      </c>
      <c r="N1909" s="5">
        <f>电气设备逐时使用率计算!H1885</f>
        <v>11.688450000000001</v>
      </c>
      <c r="O1909" s="5">
        <f>灯光逐时使用率计算!H1885</f>
        <v>9.9741440000000008</v>
      </c>
      <c r="P1909" s="19">
        <f t="shared" si="263"/>
        <v>21.662594000000002</v>
      </c>
      <c r="Q1909" s="19">
        <f t="shared" si="267"/>
        <v>21.662594000000002</v>
      </c>
      <c r="R1909" s="20">
        <f t="shared" si="264"/>
        <v>41.325057999999999</v>
      </c>
      <c r="S1909" s="20">
        <f t="shared" si="268"/>
        <v>0</v>
      </c>
      <c r="T1909" s="20">
        <f>IF((T1908+R1909)&lt;0,0,IF((T1908+R1909)&gt;结论【关键目标】!C$28,结论【关键目标】!C$28,T1908+R1909))</f>
        <v>22</v>
      </c>
      <c r="U1909" s="19">
        <f>IF((T1908+R1909)&lt;结论【关键目标】!$C$28,0,(发电量计算【计算逻辑页】!R1909+发电量计算【计算逻辑页】!T1908-结论【关键目标】!$C$28))</f>
        <v>41.325057999999999</v>
      </c>
      <c r="V1909" s="5">
        <f t="shared" si="265"/>
        <v>14.463770299999998</v>
      </c>
      <c r="W1909" s="5">
        <f t="shared" si="266"/>
        <v>26.5756703192</v>
      </c>
      <c r="X1909" s="5">
        <f t="shared" si="269"/>
        <v>0</v>
      </c>
    </row>
    <row r="1910" spans="1:24" x14ac:dyDescent="0.15">
      <c r="A1910" s="7">
        <v>1909</v>
      </c>
      <c r="B1910" s="7">
        <v>3</v>
      </c>
      <c r="C1910" s="7">
        <v>21</v>
      </c>
      <c r="D1910" s="7">
        <v>13</v>
      </c>
      <c r="E1910" s="7">
        <v>80</v>
      </c>
      <c r="F1910" s="7">
        <v>12</v>
      </c>
      <c r="G1910" s="7">
        <v>614.79999999999995</v>
      </c>
      <c r="H1910" s="7">
        <f t="shared" si="261"/>
        <v>2</v>
      </c>
      <c r="I1910" s="16">
        <f t="shared" si="262"/>
        <v>45006</v>
      </c>
      <c r="J1910" s="17">
        <v>1.2267999999999999</v>
      </c>
      <c r="K1910" s="18">
        <f>G1910*结论【关键目标】!C$27*0.7735*0.001</f>
        <v>57.065736000000001</v>
      </c>
      <c r="L1910" s="5">
        <v>0</v>
      </c>
      <c r="M1910" s="5">
        <f>ABS(IF(L1910&lt;=0,L1910/耗电量关键数据!$B$6/1000,L1910/耗电量关键数据!$B$5/1000))</f>
        <v>0</v>
      </c>
      <c r="N1910" s="5">
        <f>电气设备逐时使用率计算!H1886</f>
        <v>11.688450000000001</v>
      </c>
      <c r="O1910" s="5">
        <f>灯光逐时使用率计算!H1886</f>
        <v>9.9741440000000008</v>
      </c>
      <c r="P1910" s="19">
        <f t="shared" si="263"/>
        <v>21.662594000000002</v>
      </c>
      <c r="Q1910" s="19">
        <f t="shared" si="267"/>
        <v>21.662594000000002</v>
      </c>
      <c r="R1910" s="20">
        <f t="shared" si="264"/>
        <v>35.403142000000003</v>
      </c>
      <c r="S1910" s="20">
        <f t="shared" si="268"/>
        <v>0</v>
      </c>
      <c r="T1910" s="20">
        <f>IF((T1909+R1910)&lt;0,0,IF((T1909+R1910)&gt;结论【关键目标】!C$28,结论【关键目标】!C$28,T1909+R1910))</f>
        <v>22</v>
      </c>
      <c r="U1910" s="19">
        <f>IF((T1909+R1910)&lt;结论【关键目标】!$C$28,0,(发电量计算【计算逻辑页】!R1910+发电量计算【计算逻辑页】!T1909-结论【关键目标】!$C$28))</f>
        <v>35.403142000000003</v>
      </c>
      <c r="V1910" s="5">
        <f t="shared" si="265"/>
        <v>12.3910997</v>
      </c>
      <c r="W1910" s="5">
        <f t="shared" si="266"/>
        <v>26.5756703192</v>
      </c>
      <c r="X1910" s="5">
        <f t="shared" si="269"/>
        <v>0</v>
      </c>
    </row>
    <row r="1911" spans="1:24" x14ac:dyDescent="0.15">
      <c r="A1911" s="7">
        <v>1910</v>
      </c>
      <c r="B1911" s="7">
        <v>3</v>
      </c>
      <c r="C1911" s="7">
        <v>21</v>
      </c>
      <c r="D1911" s="7">
        <v>14</v>
      </c>
      <c r="E1911" s="7">
        <v>80</v>
      </c>
      <c r="F1911" s="7">
        <v>14</v>
      </c>
      <c r="G1911" s="7">
        <v>562.70000000000005</v>
      </c>
      <c r="H1911" s="7">
        <f t="shared" si="261"/>
        <v>2</v>
      </c>
      <c r="I1911" s="16">
        <f t="shared" si="262"/>
        <v>45006</v>
      </c>
      <c r="J1911" s="17">
        <v>1.2267999999999999</v>
      </c>
      <c r="K1911" s="18">
        <f>G1911*结论【关键目标】!C$27*0.7735*0.001</f>
        <v>52.229813999999998</v>
      </c>
      <c r="L1911" s="5">
        <v>0</v>
      </c>
      <c r="M1911" s="5">
        <f>ABS(IF(L1911&lt;=0,L1911/耗电量关键数据!$B$6/1000,L1911/耗电量关键数据!$B$5/1000))</f>
        <v>0</v>
      </c>
      <c r="N1911" s="5">
        <f>电气设备逐时使用率计算!H1887</f>
        <v>22.208055000000002</v>
      </c>
      <c r="O1911" s="5">
        <f>灯光逐时使用率计算!H1887</f>
        <v>11.844296</v>
      </c>
      <c r="P1911" s="19">
        <f t="shared" si="263"/>
        <v>34.052351000000002</v>
      </c>
      <c r="Q1911" s="19">
        <f t="shared" si="267"/>
        <v>34.052351000000002</v>
      </c>
      <c r="R1911" s="20">
        <f t="shared" si="264"/>
        <v>18.177462999999996</v>
      </c>
      <c r="S1911" s="20">
        <f t="shared" si="268"/>
        <v>0</v>
      </c>
      <c r="T1911" s="20">
        <f>IF((T1910+R1911)&lt;0,0,IF((T1910+R1911)&gt;结论【关键目标】!C$28,结论【关键目标】!C$28,T1910+R1911))</f>
        <v>22</v>
      </c>
      <c r="U1911" s="19">
        <f>IF((T1910+R1911)&lt;结论【关键目标】!$C$28,0,(发电量计算【计算逻辑页】!R1911+发电量计算【计算逻辑页】!T1910-结论【关键目标】!$C$28))</f>
        <v>18.177462999999996</v>
      </c>
      <c r="V1911" s="5">
        <f t="shared" si="265"/>
        <v>6.3621120499999986</v>
      </c>
      <c r="W1911" s="5">
        <f t="shared" si="266"/>
        <v>41.775424206799997</v>
      </c>
      <c r="X1911" s="5">
        <f t="shared" si="269"/>
        <v>0</v>
      </c>
    </row>
    <row r="1912" spans="1:24" x14ac:dyDescent="0.15">
      <c r="A1912" s="7">
        <v>1911</v>
      </c>
      <c r="B1912" s="7">
        <v>3</v>
      </c>
      <c r="C1912" s="7">
        <v>21</v>
      </c>
      <c r="D1912" s="7">
        <v>15</v>
      </c>
      <c r="E1912" s="7">
        <v>80</v>
      </c>
      <c r="F1912" s="7">
        <v>14.2</v>
      </c>
      <c r="G1912" s="7">
        <v>431.7</v>
      </c>
      <c r="H1912" s="7">
        <f t="shared" si="261"/>
        <v>2</v>
      </c>
      <c r="I1912" s="16">
        <f t="shared" si="262"/>
        <v>45006</v>
      </c>
      <c r="J1912" s="17">
        <v>1.2267999999999999</v>
      </c>
      <c r="K1912" s="18">
        <f>G1912*结论【关键目标】!C$27*0.7735*0.001</f>
        <v>40.070394</v>
      </c>
      <c r="L1912" s="5">
        <v>0</v>
      </c>
      <c r="M1912" s="5">
        <f>ABS(IF(L1912&lt;=0,L1912/耗电量关键数据!$B$6/1000,L1912/耗电量关键数据!$B$5/1000))</f>
        <v>0</v>
      </c>
      <c r="N1912" s="5">
        <f>电气设备逐时使用率计算!H1888</f>
        <v>22.208055000000002</v>
      </c>
      <c r="O1912" s="5">
        <f>灯光逐时使用率计算!H1888</f>
        <v>11.844296</v>
      </c>
      <c r="P1912" s="19">
        <f t="shared" si="263"/>
        <v>34.052351000000002</v>
      </c>
      <c r="Q1912" s="19">
        <f t="shared" si="267"/>
        <v>34.052351000000002</v>
      </c>
      <c r="R1912" s="20">
        <f t="shared" si="264"/>
        <v>6.0180429999999987</v>
      </c>
      <c r="S1912" s="20">
        <f t="shared" si="268"/>
        <v>0</v>
      </c>
      <c r="T1912" s="20">
        <f>IF((T1911+R1912)&lt;0,0,IF((T1911+R1912)&gt;结论【关键目标】!C$28,结论【关键目标】!C$28,T1911+R1912))</f>
        <v>22</v>
      </c>
      <c r="U1912" s="19">
        <f>IF((T1911+R1912)&lt;结论【关键目标】!$C$28,0,(发电量计算【计算逻辑页】!R1912+发电量计算【计算逻辑页】!T1911-结论【关键目标】!$C$28))</f>
        <v>6.0180429999999987</v>
      </c>
      <c r="V1912" s="5">
        <f t="shared" si="265"/>
        <v>2.1063150499999992</v>
      </c>
      <c r="W1912" s="5">
        <f t="shared" si="266"/>
        <v>41.775424206799997</v>
      </c>
      <c r="X1912" s="5">
        <f t="shared" si="269"/>
        <v>0</v>
      </c>
    </row>
    <row r="1913" spans="1:24" x14ac:dyDescent="0.15">
      <c r="A1913" s="7">
        <v>1912</v>
      </c>
      <c r="B1913" s="7">
        <v>3</v>
      </c>
      <c r="C1913" s="7">
        <v>21</v>
      </c>
      <c r="D1913" s="7">
        <v>16</v>
      </c>
      <c r="E1913" s="7">
        <v>80</v>
      </c>
      <c r="F1913" s="7">
        <v>16</v>
      </c>
      <c r="G1913" s="7">
        <v>287.10000000000002</v>
      </c>
      <c r="H1913" s="7">
        <f t="shared" si="261"/>
        <v>2</v>
      </c>
      <c r="I1913" s="16">
        <f t="shared" si="262"/>
        <v>45006</v>
      </c>
      <c r="J1913" s="17">
        <v>0.70809999999999995</v>
      </c>
      <c r="K1913" s="18">
        <f>G1913*结论【关键目标】!C$27*0.7735*0.001</f>
        <v>26.648622</v>
      </c>
      <c r="L1913" s="5">
        <v>0</v>
      </c>
      <c r="M1913" s="5">
        <f>ABS(IF(L1913&lt;=0,L1913/耗电量关键数据!$B$6/1000,L1913/耗电量关键数据!$B$5/1000))</f>
        <v>0</v>
      </c>
      <c r="N1913" s="5">
        <f>电气设备逐时使用率计算!H1889</f>
        <v>22.208055000000002</v>
      </c>
      <c r="O1913" s="5">
        <f>灯光逐时使用率计算!H1889</f>
        <v>11.844296</v>
      </c>
      <c r="P1913" s="19">
        <f t="shared" si="263"/>
        <v>34.052351000000002</v>
      </c>
      <c r="Q1913" s="19">
        <f t="shared" si="267"/>
        <v>0</v>
      </c>
      <c r="R1913" s="20">
        <f t="shared" si="264"/>
        <v>26.648622</v>
      </c>
      <c r="S1913" s="20">
        <f t="shared" si="268"/>
        <v>0</v>
      </c>
      <c r="T1913" s="20">
        <f>IF((T1912+R1913)&lt;0,0,IF((T1912+R1913)&gt;结论【关键目标】!C$28,结论【关键目标】!C$28,T1912+R1913))</f>
        <v>22</v>
      </c>
      <c r="U1913" s="19">
        <f>IF((T1912+R1913)&lt;结论【关键目标】!$C$28,0,(发电量计算【计算逻辑页】!R1913+发电量计算【计算逻辑页】!T1912-结论【关键目标】!$C$28))</f>
        <v>26.648622000000003</v>
      </c>
      <c r="V1913" s="5">
        <f t="shared" si="265"/>
        <v>9.3270177000000007</v>
      </c>
      <c r="W1913" s="5">
        <f t="shared" si="266"/>
        <v>18.869889238199999</v>
      </c>
      <c r="X1913" s="5">
        <f t="shared" si="269"/>
        <v>0</v>
      </c>
    </row>
    <row r="1914" spans="1:24" x14ac:dyDescent="0.15">
      <c r="A1914" s="7">
        <v>1913</v>
      </c>
      <c r="B1914" s="7">
        <v>3</v>
      </c>
      <c r="C1914" s="7">
        <v>21</v>
      </c>
      <c r="D1914" s="7">
        <v>17</v>
      </c>
      <c r="E1914" s="7">
        <v>80</v>
      </c>
      <c r="F1914" s="7">
        <v>15</v>
      </c>
      <c r="G1914" s="7">
        <v>89.2</v>
      </c>
      <c r="H1914" s="7">
        <f t="shared" si="261"/>
        <v>2</v>
      </c>
      <c r="I1914" s="16">
        <f t="shared" si="262"/>
        <v>45006</v>
      </c>
      <c r="J1914" s="17">
        <v>0.70809999999999995</v>
      </c>
      <c r="K1914" s="18">
        <f>G1914*结论【关键目标】!C$27*0.7735*0.001</f>
        <v>8.2795439999999996</v>
      </c>
      <c r="L1914" s="5">
        <v>0</v>
      </c>
      <c r="M1914" s="5">
        <f>ABS(IF(L1914&lt;=0,L1914/耗电量关键数据!$B$6/1000,L1914/耗电量关键数据!$B$5/1000))</f>
        <v>0</v>
      </c>
      <c r="N1914" s="5">
        <f>电气设备逐时使用率计算!H1890</f>
        <v>22.208055000000002</v>
      </c>
      <c r="O1914" s="5">
        <f>灯光逐时使用率计算!H1890</f>
        <v>11.844296</v>
      </c>
      <c r="P1914" s="19">
        <f t="shared" si="263"/>
        <v>34.052351000000002</v>
      </c>
      <c r="Q1914" s="19">
        <f t="shared" si="267"/>
        <v>0</v>
      </c>
      <c r="R1914" s="20">
        <f t="shared" si="264"/>
        <v>8.2795439999999996</v>
      </c>
      <c r="S1914" s="20">
        <f t="shared" si="268"/>
        <v>0</v>
      </c>
      <c r="T1914" s="20">
        <f>IF((T1913+R1914)&lt;0,0,IF((T1913+R1914)&gt;结论【关键目标】!C$28,结论【关键目标】!C$28,T1913+R1914))</f>
        <v>22</v>
      </c>
      <c r="U1914" s="19">
        <f>IF((T1913+R1914)&lt;结论【关键目标】!$C$28,0,(发电量计算【计算逻辑页】!R1914+发电量计算【计算逻辑页】!T1913-结论【关键目标】!$C$28))</f>
        <v>8.2795440000000013</v>
      </c>
      <c r="V1914" s="5">
        <f t="shared" si="265"/>
        <v>2.8978404000000002</v>
      </c>
      <c r="W1914" s="5">
        <f t="shared" si="266"/>
        <v>5.8627451063999994</v>
      </c>
      <c r="X1914" s="5">
        <f t="shared" si="269"/>
        <v>0</v>
      </c>
    </row>
    <row r="1915" spans="1:24" x14ac:dyDescent="0.15">
      <c r="A1915" s="7">
        <v>1914</v>
      </c>
      <c r="B1915" s="7">
        <v>3</v>
      </c>
      <c r="C1915" s="7">
        <v>21</v>
      </c>
      <c r="D1915" s="7">
        <v>18</v>
      </c>
      <c r="E1915" s="7">
        <v>80</v>
      </c>
      <c r="F1915" s="7">
        <v>14.3</v>
      </c>
      <c r="G1915" s="7">
        <v>0</v>
      </c>
      <c r="H1915" s="7">
        <f t="shared" si="261"/>
        <v>2</v>
      </c>
      <c r="I1915" s="16">
        <f t="shared" si="262"/>
        <v>45006</v>
      </c>
      <c r="J1915" s="17">
        <v>0.70809999999999995</v>
      </c>
      <c r="K1915" s="18">
        <f>G1915*结论【关键目标】!C$27*0.7735*0.001</f>
        <v>0</v>
      </c>
      <c r="L1915" s="5">
        <v>0</v>
      </c>
      <c r="M1915" s="5">
        <f>ABS(IF(L1915&lt;=0,L1915/耗电量关键数据!$B$6/1000,L1915/耗电量关键数据!$B$5/1000))</f>
        <v>0</v>
      </c>
      <c r="N1915" s="5">
        <f>电气设备逐时使用率计算!H1891</f>
        <v>7.0130699999999999</v>
      </c>
      <c r="O1915" s="5">
        <f>灯光逐时使用率计算!H1891</f>
        <v>3.7403040000000001</v>
      </c>
      <c r="P1915" s="19">
        <f t="shared" si="263"/>
        <v>10.753374000000001</v>
      </c>
      <c r="Q1915" s="19">
        <f t="shared" si="267"/>
        <v>0</v>
      </c>
      <c r="R1915" s="20">
        <f t="shared" si="264"/>
        <v>0</v>
      </c>
      <c r="S1915" s="20">
        <f t="shared" si="268"/>
        <v>0</v>
      </c>
      <c r="T1915" s="20">
        <f>IF((T1914+R1915)&lt;0,0,IF((T1914+R1915)&gt;结论【关键目标】!C$28,结论【关键目标】!C$28,T1914+R1915))</f>
        <v>22</v>
      </c>
      <c r="U1915" s="19">
        <f>IF((T1914+R1915)&lt;结论【关键目标】!$C$28,0,(发电量计算【计算逻辑页】!R1915+发电量计算【计算逻辑页】!T1914-结论【关键目标】!$C$28))</f>
        <v>0</v>
      </c>
      <c r="V1915" s="5">
        <f t="shared" si="265"/>
        <v>0</v>
      </c>
      <c r="W1915" s="5">
        <f t="shared" si="266"/>
        <v>0</v>
      </c>
      <c r="X1915" s="5">
        <f t="shared" si="269"/>
        <v>0</v>
      </c>
    </row>
    <row r="1916" spans="1:24" x14ac:dyDescent="0.15">
      <c r="A1916" s="7">
        <v>1915</v>
      </c>
      <c r="B1916" s="7">
        <v>3</v>
      </c>
      <c r="C1916" s="7">
        <v>21</v>
      </c>
      <c r="D1916" s="7">
        <v>19</v>
      </c>
      <c r="E1916" s="7">
        <v>80</v>
      </c>
      <c r="F1916" s="7">
        <v>13</v>
      </c>
      <c r="G1916" s="7">
        <v>0</v>
      </c>
      <c r="H1916" s="7">
        <f t="shared" si="261"/>
        <v>2</v>
      </c>
      <c r="I1916" s="16">
        <f t="shared" si="262"/>
        <v>45006</v>
      </c>
      <c r="J1916" s="17">
        <v>1.2267999999999999</v>
      </c>
      <c r="K1916" s="18">
        <f>G1916*结论【关键目标】!C$27*0.7735*0.001</f>
        <v>0</v>
      </c>
      <c r="L1916" s="5">
        <v>0</v>
      </c>
      <c r="M1916" s="5">
        <f>ABS(IF(L1916&lt;=0,L1916/耗电量关键数据!$B$6/1000,L1916/耗电量关键数据!$B$5/1000))</f>
        <v>0</v>
      </c>
      <c r="N1916" s="5">
        <f>电气设备逐时使用率计算!H1892</f>
        <v>7.0130699999999999</v>
      </c>
      <c r="O1916" s="5">
        <f>灯光逐时使用率计算!H1892</f>
        <v>3.7403040000000001</v>
      </c>
      <c r="P1916" s="19">
        <f t="shared" si="263"/>
        <v>10.753374000000001</v>
      </c>
      <c r="Q1916" s="19">
        <f t="shared" si="267"/>
        <v>10.753374000000001</v>
      </c>
      <c r="R1916" s="20">
        <f t="shared" si="264"/>
        <v>-10.753374000000001</v>
      </c>
      <c r="S1916" s="20">
        <f t="shared" si="268"/>
        <v>10.753374000000001</v>
      </c>
      <c r="T1916" s="20">
        <f>IF((T1915+R1916)&lt;0,0,IF((T1915+R1916)&gt;结论【关键目标】!C$28,结论【关键目标】!C$28,T1915+R1916))</f>
        <v>11.246625999999999</v>
      </c>
      <c r="U1916" s="19">
        <f>IF((T1915+R1916)&lt;结论【关键目标】!$C$28,0,(发电量计算【计算逻辑页】!R1916+发电量计算【计算逻辑页】!T1915-结论【关键目标】!$C$28))</f>
        <v>0</v>
      </c>
      <c r="V1916" s="5">
        <f t="shared" si="265"/>
        <v>0</v>
      </c>
      <c r="W1916" s="5">
        <f t="shared" si="266"/>
        <v>0</v>
      </c>
      <c r="X1916" s="5">
        <f t="shared" si="269"/>
        <v>9.428558323199999</v>
      </c>
    </row>
    <row r="1917" spans="1:24" x14ac:dyDescent="0.15">
      <c r="A1917" s="7">
        <v>1916</v>
      </c>
      <c r="B1917" s="7">
        <v>3</v>
      </c>
      <c r="C1917" s="7">
        <v>21</v>
      </c>
      <c r="D1917" s="7">
        <v>20</v>
      </c>
      <c r="E1917" s="7">
        <v>80</v>
      </c>
      <c r="F1917" s="7">
        <v>12</v>
      </c>
      <c r="G1917" s="7">
        <v>0</v>
      </c>
      <c r="H1917" s="7">
        <f t="shared" si="261"/>
        <v>2</v>
      </c>
      <c r="I1917" s="16">
        <f t="shared" si="262"/>
        <v>45006</v>
      </c>
      <c r="J1917" s="17">
        <v>1.2267999999999999</v>
      </c>
      <c r="K1917" s="18">
        <f>G1917*结论【关键目标】!C$27*0.7735*0.001</f>
        <v>0</v>
      </c>
      <c r="L1917" s="5">
        <v>0</v>
      </c>
      <c r="M1917" s="5">
        <f>ABS(IF(L1917&lt;=0,L1917/耗电量关键数据!$B$6/1000,L1917/耗电量关键数据!$B$5/1000))</f>
        <v>0</v>
      </c>
      <c r="N1917" s="5">
        <f>电气设备逐时使用率计算!H1893</f>
        <v>1.1688450000000001</v>
      </c>
      <c r="O1917" s="5">
        <f>灯光逐时使用率计算!H1893</f>
        <v>0.37403039999999999</v>
      </c>
      <c r="P1917" s="19">
        <f t="shared" si="263"/>
        <v>1.5428754000000002</v>
      </c>
      <c r="Q1917" s="19">
        <f t="shared" si="267"/>
        <v>1.5428754000000002</v>
      </c>
      <c r="R1917" s="20">
        <f t="shared" si="264"/>
        <v>-1.5428754000000002</v>
      </c>
      <c r="S1917" s="20">
        <f t="shared" si="268"/>
        <v>1.5428754000000002</v>
      </c>
      <c r="T1917" s="20">
        <f>IF((T1916+R1917)&lt;0,0,IF((T1916+R1917)&gt;结论【关键目标】!C$28,结论【关键目标】!C$28,T1916+R1917))</f>
        <v>9.7037505999999993</v>
      </c>
      <c r="U1917" s="19">
        <f>IF((T1916+R1917)&lt;结论【关键目标】!$C$28,0,(发电量计算【计算逻辑页】!R1917+发电量计算【计算逻辑页】!T1916-结论【关键目标】!$C$28))</f>
        <v>0</v>
      </c>
      <c r="V1917" s="5">
        <f t="shared" si="265"/>
        <v>0</v>
      </c>
      <c r="W1917" s="5">
        <f t="shared" si="266"/>
        <v>0</v>
      </c>
      <c r="X1917" s="5">
        <f t="shared" si="269"/>
        <v>1.3527931507200002</v>
      </c>
    </row>
    <row r="1918" spans="1:24" x14ac:dyDescent="0.15">
      <c r="A1918" s="7">
        <v>1917</v>
      </c>
      <c r="B1918" s="7">
        <v>3</v>
      </c>
      <c r="C1918" s="7">
        <v>21</v>
      </c>
      <c r="D1918" s="7">
        <v>21</v>
      </c>
      <c r="E1918" s="7">
        <v>80</v>
      </c>
      <c r="F1918" s="7">
        <v>11.5</v>
      </c>
      <c r="G1918" s="7">
        <v>0</v>
      </c>
      <c r="H1918" s="7">
        <f t="shared" si="261"/>
        <v>2</v>
      </c>
      <c r="I1918" s="16">
        <f t="shared" si="262"/>
        <v>45006</v>
      </c>
      <c r="J1918" s="17">
        <v>1.2267999999999999</v>
      </c>
      <c r="K1918" s="18">
        <f>G1918*结论【关键目标】!C$27*0.7735*0.001</f>
        <v>0</v>
      </c>
      <c r="L1918" s="5">
        <v>0</v>
      </c>
      <c r="M1918" s="5">
        <f>ABS(IF(L1918&lt;=0,L1918/耗电量关键数据!$B$6/1000,L1918/耗电量关键数据!$B$5/1000))</f>
        <v>0</v>
      </c>
      <c r="N1918" s="5">
        <f>电气设备逐时使用率计算!H1894</f>
        <v>1.1688450000000001</v>
      </c>
      <c r="O1918" s="5">
        <f>灯光逐时使用率计算!H1894</f>
        <v>0.37403039999999999</v>
      </c>
      <c r="P1918" s="19">
        <f t="shared" si="263"/>
        <v>1.5428754000000002</v>
      </c>
      <c r="Q1918" s="19">
        <f t="shared" si="267"/>
        <v>1.5428754000000002</v>
      </c>
      <c r="R1918" s="20">
        <f t="shared" si="264"/>
        <v>-1.5428754000000002</v>
      </c>
      <c r="S1918" s="20">
        <f t="shared" si="268"/>
        <v>1.5428754000000002</v>
      </c>
      <c r="T1918" s="20">
        <f>IF((T1917+R1918)&lt;0,0,IF((T1917+R1918)&gt;结论【关键目标】!C$28,结论【关键目标】!C$28,T1917+R1918))</f>
        <v>8.1608751999999996</v>
      </c>
      <c r="U1918" s="19">
        <f>IF((T1917+R1918)&lt;结论【关键目标】!$C$28,0,(发电量计算【计算逻辑页】!R1918+发电量计算【计算逻辑页】!T1917-结论【关键目标】!$C$28))</f>
        <v>0</v>
      </c>
      <c r="V1918" s="5">
        <f t="shared" si="265"/>
        <v>0</v>
      </c>
      <c r="W1918" s="5">
        <f t="shared" si="266"/>
        <v>0</v>
      </c>
      <c r="X1918" s="5">
        <f t="shared" si="269"/>
        <v>1.3527931507200002</v>
      </c>
    </row>
    <row r="1919" spans="1:24" x14ac:dyDescent="0.15">
      <c r="A1919" s="7">
        <v>1918</v>
      </c>
      <c r="B1919" s="7">
        <v>3</v>
      </c>
      <c r="C1919" s="7">
        <v>21</v>
      </c>
      <c r="D1919" s="7">
        <v>22</v>
      </c>
      <c r="E1919" s="7">
        <v>80</v>
      </c>
      <c r="F1919" s="7">
        <v>9</v>
      </c>
      <c r="G1919" s="7">
        <v>0</v>
      </c>
      <c r="H1919" s="7">
        <f t="shared" si="261"/>
        <v>2</v>
      </c>
      <c r="I1919" s="16">
        <f t="shared" si="262"/>
        <v>45006</v>
      </c>
      <c r="J1919" s="17">
        <v>0.70809999999999995</v>
      </c>
      <c r="K1919" s="18">
        <f>G1919*结论【关键目标】!C$27*0.7735*0.001</f>
        <v>0</v>
      </c>
      <c r="L1919" s="5">
        <v>0</v>
      </c>
      <c r="M1919" s="5">
        <f>ABS(IF(L1919&lt;=0,L1919/耗电量关键数据!$B$6/1000,L1919/耗电量关键数据!$B$5/1000))</f>
        <v>0</v>
      </c>
      <c r="N1919" s="5">
        <f>电气设备逐时使用率计算!H1895</f>
        <v>1.1688450000000001</v>
      </c>
      <c r="O1919" s="5">
        <f>灯光逐时使用率计算!H1895</f>
        <v>0.37403039999999999</v>
      </c>
      <c r="P1919" s="19">
        <f t="shared" si="263"/>
        <v>1.5428754000000002</v>
      </c>
      <c r="Q1919" s="19">
        <f t="shared" si="267"/>
        <v>0</v>
      </c>
      <c r="R1919" s="20">
        <f t="shared" si="264"/>
        <v>0</v>
      </c>
      <c r="S1919" s="20">
        <f t="shared" si="268"/>
        <v>0</v>
      </c>
      <c r="T1919" s="20">
        <f>IF((T1918+R1919)&lt;0,0,IF((T1918+R1919)&gt;结论【关键目标】!C$28,结论【关键目标】!C$28,T1918+R1919))</f>
        <v>8.1608751999999996</v>
      </c>
      <c r="U1919" s="19">
        <f>IF((T1918+R1919)&lt;结论【关键目标】!$C$28,0,(发电量计算【计算逻辑页】!R1919+发电量计算【计算逻辑页】!T1918-结论【关键目标】!$C$28))</f>
        <v>0</v>
      </c>
      <c r="V1919" s="5">
        <f t="shared" si="265"/>
        <v>0</v>
      </c>
      <c r="W1919" s="5">
        <f t="shared" si="266"/>
        <v>0</v>
      </c>
      <c r="X1919" s="5">
        <f t="shared" si="269"/>
        <v>0</v>
      </c>
    </row>
    <row r="1920" spans="1:24" x14ac:dyDescent="0.15">
      <c r="A1920" s="7">
        <v>1919</v>
      </c>
      <c r="B1920" s="7">
        <v>3</v>
      </c>
      <c r="C1920" s="7">
        <v>21</v>
      </c>
      <c r="D1920" s="7">
        <v>23</v>
      </c>
      <c r="E1920" s="7">
        <v>80</v>
      </c>
      <c r="F1920" s="7">
        <v>8</v>
      </c>
      <c r="G1920" s="7">
        <v>0</v>
      </c>
      <c r="H1920" s="7">
        <f t="shared" si="261"/>
        <v>2</v>
      </c>
      <c r="I1920" s="16">
        <f t="shared" si="262"/>
        <v>45006</v>
      </c>
      <c r="J1920" s="17">
        <v>0.70809999999999995</v>
      </c>
      <c r="K1920" s="18">
        <f>G1920*结论【关键目标】!C$27*0.7735*0.001</f>
        <v>0</v>
      </c>
      <c r="L1920" s="5">
        <v>0</v>
      </c>
      <c r="M1920" s="5">
        <f>ABS(IF(L1920&lt;=0,L1920/耗电量关键数据!$B$6/1000,L1920/耗电量关键数据!$B$5/1000))</f>
        <v>0</v>
      </c>
      <c r="N1920" s="5">
        <f>电气设备逐时使用率计算!H1896</f>
        <v>1.1688450000000001</v>
      </c>
      <c r="O1920" s="5">
        <f>灯光逐时使用率计算!H1896</f>
        <v>0.37403039999999999</v>
      </c>
      <c r="P1920" s="19">
        <f t="shared" si="263"/>
        <v>1.5428754000000002</v>
      </c>
      <c r="Q1920" s="19">
        <f t="shared" si="267"/>
        <v>0</v>
      </c>
      <c r="R1920" s="20">
        <f t="shared" si="264"/>
        <v>0</v>
      </c>
      <c r="S1920" s="20">
        <f t="shared" si="268"/>
        <v>0</v>
      </c>
      <c r="T1920" s="20">
        <f>IF((T1919+R1920)&lt;0,0,IF((T1919+R1920)&gt;结论【关键目标】!C$28,结论【关键目标】!C$28,T1919+R1920))</f>
        <v>8.1608751999999996</v>
      </c>
      <c r="U1920" s="19">
        <f>IF((T1919+R1920)&lt;结论【关键目标】!$C$28,0,(发电量计算【计算逻辑页】!R1920+发电量计算【计算逻辑页】!T1919-结论【关键目标】!$C$28))</f>
        <v>0</v>
      </c>
      <c r="V1920" s="5">
        <f t="shared" si="265"/>
        <v>0</v>
      </c>
      <c r="W1920" s="5">
        <f t="shared" si="266"/>
        <v>0</v>
      </c>
      <c r="X1920" s="5">
        <f t="shared" si="269"/>
        <v>0</v>
      </c>
    </row>
    <row r="1921" spans="1:24" x14ac:dyDescent="0.15">
      <c r="A1921" s="7">
        <v>1920</v>
      </c>
      <c r="B1921" s="7">
        <v>3</v>
      </c>
      <c r="C1921" s="7">
        <v>21</v>
      </c>
      <c r="D1921" s="7">
        <v>24</v>
      </c>
      <c r="E1921" s="7">
        <v>80</v>
      </c>
      <c r="F1921" s="7">
        <v>9</v>
      </c>
      <c r="G1921" s="7">
        <v>0</v>
      </c>
      <c r="H1921" s="7">
        <f t="shared" si="261"/>
        <v>2</v>
      </c>
      <c r="I1921" s="16">
        <f t="shared" si="262"/>
        <v>45006</v>
      </c>
      <c r="J1921" s="17">
        <v>0.2407</v>
      </c>
      <c r="K1921" s="18">
        <f>G1921*结论【关键目标】!C$27*0.7735*0.001</f>
        <v>0</v>
      </c>
      <c r="L1921" s="5">
        <v>0</v>
      </c>
      <c r="M1921" s="5">
        <f>ABS(IF(L1921&lt;=0,L1921/耗电量关键数据!$B$6/1000,L1921/耗电量关键数据!$B$5/1000))</f>
        <v>0</v>
      </c>
      <c r="N1921" s="5">
        <f>电气设备逐时使用率计算!H1897</f>
        <v>1.1688450000000001</v>
      </c>
      <c r="O1921" s="5">
        <f>灯光逐时使用率计算!H1897</f>
        <v>0.37403039999999999</v>
      </c>
      <c r="P1921" s="19">
        <f t="shared" si="263"/>
        <v>1.5428754000000002</v>
      </c>
      <c r="Q1921" s="19">
        <f t="shared" si="267"/>
        <v>0</v>
      </c>
      <c r="R1921" s="20">
        <f t="shared" si="264"/>
        <v>0</v>
      </c>
      <c r="S1921" s="20">
        <f t="shared" si="268"/>
        <v>0</v>
      </c>
      <c r="T1921" s="20">
        <f>IF((T1920+R1921)&lt;0,0,IF((T1920+R1921)&gt;结论【关键目标】!C$28,结论【关键目标】!C$28,T1920+R1921))</f>
        <v>8.1608751999999996</v>
      </c>
      <c r="U1921" s="19">
        <f>IF((T1920+R1921)&lt;结论【关键目标】!$C$28,0,(发电量计算【计算逻辑页】!R1921+发电量计算【计算逻辑页】!T1920-结论【关键目标】!$C$28))</f>
        <v>0</v>
      </c>
      <c r="V1921" s="5">
        <f t="shared" si="265"/>
        <v>0</v>
      </c>
      <c r="W1921" s="5">
        <f t="shared" si="266"/>
        <v>0</v>
      </c>
      <c r="X1921" s="5">
        <f t="shared" si="269"/>
        <v>0</v>
      </c>
    </row>
    <row r="1922" spans="1:24" x14ac:dyDescent="0.15">
      <c r="A1922" s="7">
        <v>1921</v>
      </c>
      <c r="B1922" s="7">
        <v>3</v>
      </c>
      <c r="C1922" s="7">
        <v>22</v>
      </c>
      <c r="D1922" s="7">
        <v>1</v>
      </c>
      <c r="E1922" s="7">
        <v>81</v>
      </c>
      <c r="F1922" s="7">
        <v>7</v>
      </c>
      <c r="G1922" s="7">
        <v>0</v>
      </c>
      <c r="H1922" s="7">
        <f t="shared" ref="H1922:H1985" si="270">WEEKDAY(I:I,2)</f>
        <v>3</v>
      </c>
      <c r="I1922" s="16">
        <f t="shared" ref="I1922:I1985" si="271">DATE(2023,B1922,C1922)</f>
        <v>45007</v>
      </c>
      <c r="J1922" s="17">
        <v>0.2407</v>
      </c>
      <c r="K1922" s="18">
        <f>G1922*结论【关键目标】!C$27*0.7735*0.001</f>
        <v>0</v>
      </c>
      <c r="L1922" s="5">
        <v>0</v>
      </c>
      <c r="M1922" s="5">
        <f>ABS(IF(L1922&lt;=0,L1922/耗电量关键数据!$B$6/1000,L1922/耗电量关键数据!$B$5/1000))</f>
        <v>0</v>
      </c>
      <c r="N1922" s="5">
        <f>电气设备逐时使用率计算!H1898</f>
        <v>1.1688450000000001</v>
      </c>
      <c r="O1922" s="5">
        <f>灯光逐时使用率计算!H1898</f>
        <v>0.37403039999999999</v>
      </c>
      <c r="P1922" s="19">
        <f t="shared" ref="P1922:P1985" si="272">M1922+N1922+O1922</f>
        <v>1.5428754000000002</v>
      </c>
      <c r="Q1922" s="19">
        <f t="shared" si="267"/>
        <v>0</v>
      </c>
      <c r="R1922" s="20">
        <f t="shared" ref="R1922:R1985" si="273">K1922-Q1922</f>
        <v>0</v>
      </c>
      <c r="S1922" s="20">
        <f t="shared" si="268"/>
        <v>0</v>
      </c>
      <c r="T1922" s="20">
        <f>IF((T1921+R1922)&lt;0,0,IF((T1921+R1922)&gt;结论【关键目标】!C$28,结论【关键目标】!C$28,T1921+R1922))</f>
        <v>8.1608751999999996</v>
      </c>
      <c r="U1922" s="19">
        <f>IF((T1921+R1922)&lt;结论【关键目标】!$C$28,0,(发电量计算【计算逻辑页】!R1922+发电量计算【计算逻辑页】!T1921-结论【关键目标】!$C$28))</f>
        <v>0</v>
      </c>
      <c r="V1922" s="5">
        <f t="shared" ref="V1922:V1985" si="274">IF(J1922&gt;0.35,U1922*0.35,0)</f>
        <v>0</v>
      </c>
      <c r="W1922" s="5">
        <f t="shared" ref="W1922:W1985" si="275">IF(P1922&gt;K1922,K1922*J1922,P1922*J1922)</f>
        <v>0</v>
      </c>
      <c r="X1922" s="5">
        <f t="shared" si="269"/>
        <v>0</v>
      </c>
    </row>
    <row r="1923" spans="1:24" x14ac:dyDescent="0.15">
      <c r="A1923" s="7">
        <v>1922</v>
      </c>
      <c r="B1923" s="7">
        <v>3</v>
      </c>
      <c r="C1923" s="7">
        <v>22</v>
      </c>
      <c r="D1923" s="7">
        <v>2</v>
      </c>
      <c r="E1923" s="7">
        <v>81</v>
      </c>
      <c r="F1923" s="7">
        <v>7</v>
      </c>
      <c r="G1923" s="7">
        <v>0</v>
      </c>
      <c r="H1923" s="7">
        <f t="shared" si="270"/>
        <v>3</v>
      </c>
      <c r="I1923" s="16">
        <f t="shared" si="271"/>
        <v>45007</v>
      </c>
      <c r="J1923" s="17">
        <v>0.2407</v>
      </c>
      <c r="K1923" s="18">
        <f>G1923*结论【关键目标】!C$27*0.7735*0.001</f>
        <v>0</v>
      </c>
      <c r="L1923" s="5">
        <v>0</v>
      </c>
      <c r="M1923" s="5">
        <f>ABS(IF(L1923&lt;=0,L1923/耗电量关键数据!$B$6/1000,L1923/耗电量关键数据!$B$5/1000))</f>
        <v>0</v>
      </c>
      <c r="N1923" s="5">
        <f>电气设备逐时使用率计算!H1899</f>
        <v>1.1688450000000001</v>
      </c>
      <c r="O1923" s="5">
        <f>灯光逐时使用率计算!H1899</f>
        <v>0.37403039999999999</v>
      </c>
      <c r="P1923" s="19">
        <f t="shared" si="272"/>
        <v>1.5428754000000002</v>
      </c>
      <c r="Q1923" s="19">
        <f t="shared" ref="Q1923:Q1986" si="276">IF(J1923&gt;0.8,P1923,0)</f>
        <v>0</v>
      </c>
      <c r="R1923" s="20">
        <f t="shared" si="273"/>
        <v>0</v>
      </c>
      <c r="S1923" s="20">
        <f t="shared" ref="S1923:S1986" si="277">IF(R1923&lt;0,ABS(R1923),0)</f>
        <v>0</v>
      </c>
      <c r="T1923" s="20">
        <f>IF((T1922+R1923)&lt;0,0,IF((T1922+R1923)&gt;结论【关键目标】!C$28,结论【关键目标】!C$28,T1922+R1923))</f>
        <v>8.1608751999999996</v>
      </c>
      <c r="U1923" s="19">
        <f>IF((T1922+R1923)&lt;结论【关键目标】!$C$28,0,(发电量计算【计算逻辑页】!R1923+发电量计算【计算逻辑页】!T1922-结论【关键目标】!$C$28))</f>
        <v>0</v>
      </c>
      <c r="V1923" s="5">
        <f t="shared" si="274"/>
        <v>0</v>
      </c>
      <c r="W1923" s="5">
        <f t="shared" si="275"/>
        <v>0</v>
      </c>
      <c r="X1923" s="5">
        <f t="shared" si="269"/>
        <v>0</v>
      </c>
    </row>
    <row r="1924" spans="1:24" x14ac:dyDescent="0.15">
      <c r="A1924" s="7">
        <v>1923</v>
      </c>
      <c r="B1924" s="7">
        <v>3</v>
      </c>
      <c r="C1924" s="7">
        <v>22</v>
      </c>
      <c r="D1924" s="7">
        <v>3</v>
      </c>
      <c r="E1924" s="7">
        <v>81</v>
      </c>
      <c r="F1924" s="7">
        <v>7</v>
      </c>
      <c r="G1924" s="7">
        <v>0</v>
      </c>
      <c r="H1924" s="7">
        <f t="shared" si="270"/>
        <v>3</v>
      </c>
      <c r="I1924" s="16">
        <f t="shared" si="271"/>
        <v>45007</v>
      </c>
      <c r="J1924" s="17">
        <v>0.2407</v>
      </c>
      <c r="K1924" s="18">
        <f>G1924*结论【关键目标】!C$27*0.7735*0.001</f>
        <v>0</v>
      </c>
      <c r="L1924" s="5">
        <v>0</v>
      </c>
      <c r="M1924" s="5">
        <f>ABS(IF(L1924&lt;=0,L1924/耗电量关键数据!$B$6/1000,L1924/耗电量关键数据!$B$5/1000))</f>
        <v>0</v>
      </c>
      <c r="N1924" s="5">
        <f>电气设备逐时使用率计算!H1900</f>
        <v>1.1688450000000001</v>
      </c>
      <c r="O1924" s="5">
        <f>灯光逐时使用率计算!H1900</f>
        <v>0.37403039999999999</v>
      </c>
      <c r="P1924" s="19">
        <f t="shared" si="272"/>
        <v>1.5428754000000002</v>
      </c>
      <c r="Q1924" s="19">
        <f t="shared" si="276"/>
        <v>0</v>
      </c>
      <c r="R1924" s="20">
        <f t="shared" si="273"/>
        <v>0</v>
      </c>
      <c r="S1924" s="20">
        <f t="shared" si="277"/>
        <v>0</v>
      </c>
      <c r="T1924" s="20">
        <f>IF((T1923+R1924)&lt;0,0,IF((T1923+R1924)&gt;结论【关键目标】!C$28,结论【关键目标】!C$28,T1923+R1924))</f>
        <v>8.1608751999999996</v>
      </c>
      <c r="U1924" s="19">
        <f>IF((T1923+R1924)&lt;结论【关键目标】!$C$28,0,(发电量计算【计算逻辑页】!R1924+发电量计算【计算逻辑页】!T1923-结论【关键目标】!$C$28))</f>
        <v>0</v>
      </c>
      <c r="V1924" s="5">
        <f t="shared" si="274"/>
        <v>0</v>
      </c>
      <c r="W1924" s="5">
        <f t="shared" si="275"/>
        <v>0</v>
      </c>
      <c r="X1924" s="5">
        <f t="shared" ref="X1924:X1987" si="278">(J1924-0.35)*IF(T1924&gt;S1924,S1924,T1924)</f>
        <v>0</v>
      </c>
    </row>
    <row r="1925" spans="1:24" x14ac:dyDescent="0.15">
      <c r="A1925" s="7">
        <v>1924</v>
      </c>
      <c r="B1925" s="7">
        <v>3</v>
      </c>
      <c r="C1925" s="7">
        <v>22</v>
      </c>
      <c r="D1925" s="7">
        <v>4</v>
      </c>
      <c r="E1925" s="7">
        <v>81</v>
      </c>
      <c r="F1925" s="7">
        <v>6</v>
      </c>
      <c r="G1925" s="7">
        <v>0</v>
      </c>
      <c r="H1925" s="7">
        <f t="shared" si="270"/>
        <v>3</v>
      </c>
      <c r="I1925" s="16">
        <f t="shared" si="271"/>
        <v>45007</v>
      </c>
      <c r="J1925" s="17">
        <v>0.2407</v>
      </c>
      <c r="K1925" s="18">
        <f>G1925*结论【关键目标】!C$27*0.7735*0.001</f>
        <v>0</v>
      </c>
      <c r="L1925" s="5">
        <v>0</v>
      </c>
      <c r="M1925" s="5">
        <f>ABS(IF(L1925&lt;=0,L1925/耗电量关键数据!$B$6/1000,L1925/耗电量关键数据!$B$5/1000))</f>
        <v>0</v>
      </c>
      <c r="N1925" s="5">
        <f>电气设备逐时使用率计算!H1901</f>
        <v>1.1688450000000001</v>
      </c>
      <c r="O1925" s="5">
        <f>灯光逐时使用率计算!H1901</f>
        <v>0.37403039999999999</v>
      </c>
      <c r="P1925" s="19">
        <f t="shared" si="272"/>
        <v>1.5428754000000002</v>
      </c>
      <c r="Q1925" s="19">
        <f t="shared" si="276"/>
        <v>0</v>
      </c>
      <c r="R1925" s="20">
        <f t="shared" si="273"/>
        <v>0</v>
      </c>
      <c r="S1925" s="20">
        <f t="shared" si="277"/>
        <v>0</v>
      </c>
      <c r="T1925" s="20">
        <f>IF((T1924+R1925)&lt;0,0,IF((T1924+R1925)&gt;结论【关键目标】!C$28,结论【关键目标】!C$28,T1924+R1925))</f>
        <v>8.1608751999999996</v>
      </c>
      <c r="U1925" s="19">
        <f>IF((T1924+R1925)&lt;结论【关键目标】!$C$28,0,(发电量计算【计算逻辑页】!R1925+发电量计算【计算逻辑页】!T1924-结论【关键目标】!$C$28))</f>
        <v>0</v>
      </c>
      <c r="V1925" s="5">
        <f t="shared" si="274"/>
        <v>0</v>
      </c>
      <c r="W1925" s="5">
        <f t="shared" si="275"/>
        <v>0</v>
      </c>
      <c r="X1925" s="5">
        <f t="shared" si="278"/>
        <v>0</v>
      </c>
    </row>
    <row r="1926" spans="1:24" x14ac:dyDescent="0.15">
      <c r="A1926" s="7">
        <v>1925</v>
      </c>
      <c r="B1926" s="7">
        <v>3</v>
      </c>
      <c r="C1926" s="7">
        <v>22</v>
      </c>
      <c r="D1926" s="7">
        <v>5</v>
      </c>
      <c r="E1926" s="7">
        <v>81</v>
      </c>
      <c r="F1926" s="7">
        <v>5</v>
      </c>
      <c r="G1926" s="7">
        <v>0</v>
      </c>
      <c r="H1926" s="7">
        <f t="shared" si="270"/>
        <v>3</v>
      </c>
      <c r="I1926" s="16">
        <f t="shared" si="271"/>
        <v>45007</v>
      </c>
      <c r="J1926" s="17">
        <v>0.2407</v>
      </c>
      <c r="K1926" s="18">
        <f>G1926*结论【关键目标】!C$27*0.7735*0.001</f>
        <v>0</v>
      </c>
      <c r="L1926" s="5">
        <v>0</v>
      </c>
      <c r="M1926" s="5">
        <f>ABS(IF(L1926&lt;=0,L1926/耗电量关键数据!$B$6/1000,L1926/耗电量关键数据!$B$5/1000))</f>
        <v>0</v>
      </c>
      <c r="N1926" s="5">
        <f>电气设备逐时使用率计算!H1902</f>
        <v>1.1688450000000001</v>
      </c>
      <c r="O1926" s="5">
        <f>灯光逐时使用率计算!H1902</f>
        <v>0.37403039999999999</v>
      </c>
      <c r="P1926" s="19">
        <f t="shared" si="272"/>
        <v>1.5428754000000002</v>
      </c>
      <c r="Q1926" s="19">
        <f t="shared" si="276"/>
        <v>0</v>
      </c>
      <c r="R1926" s="20">
        <f t="shared" si="273"/>
        <v>0</v>
      </c>
      <c r="S1926" s="20">
        <f t="shared" si="277"/>
        <v>0</v>
      </c>
      <c r="T1926" s="20">
        <f>IF((T1925+R1926)&lt;0,0,IF((T1925+R1926)&gt;结论【关键目标】!C$28,结论【关键目标】!C$28,T1925+R1926))</f>
        <v>8.1608751999999996</v>
      </c>
      <c r="U1926" s="19">
        <f>IF((T1925+R1926)&lt;结论【关键目标】!$C$28,0,(发电量计算【计算逻辑页】!R1926+发电量计算【计算逻辑页】!T1925-结论【关键目标】!$C$28))</f>
        <v>0</v>
      </c>
      <c r="V1926" s="5">
        <f t="shared" si="274"/>
        <v>0</v>
      </c>
      <c r="W1926" s="5">
        <f t="shared" si="275"/>
        <v>0</v>
      </c>
      <c r="X1926" s="5">
        <f t="shared" si="278"/>
        <v>0</v>
      </c>
    </row>
    <row r="1927" spans="1:24" x14ac:dyDescent="0.15">
      <c r="A1927" s="7">
        <v>1926</v>
      </c>
      <c r="B1927" s="7">
        <v>3</v>
      </c>
      <c r="C1927" s="7">
        <v>22</v>
      </c>
      <c r="D1927" s="7">
        <v>6</v>
      </c>
      <c r="E1927" s="7">
        <v>81</v>
      </c>
      <c r="F1927" s="7">
        <v>4.3</v>
      </c>
      <c r="G1927" s="7">
        <v>0.2</v>
      </c>
      <c r="H1927" s="7">
        <f t="shared" si="270"/>
        <v>3</v>
      </c>
      <c r="I1927" s="16">
        <f t="shared" si="271"/>
        <v>45007</v>
      </c>
      <c r="J1927" s="17">
        <v>0.2407</v>
      </c>
      <c r="K1927" s="18">
        <f>G1927*结论【关键目标】!C$27*0.7735*0.001</f>
        <v>1.8564000000000001E-2</v>
      </c>
      <c r="L1927" s="5">
        <v>0</v>
      </c>
      <c r="M1927" s="5">
        <f>ABS(IF(L1927&lt;=0,L1927/耗电量关键数据!$B$6/1000,L1927/耗电量关键数据!$B$5/1000))</f>
        <v>0</v>
      </c>
      <c r="N1927" s="5">
        <f>电气设备逐时使用率计算!H1903</f>
        <v>1.1688450000000001</v>
      </c>
      <c r="O1927" s="5">
        <f>灯光逐时使用率计算!H1903</f>
        <v>0.37403039999999999</v>
      </c>
      <c r="P1927" s="19">
        <f t="shared" si="272"/>
        <v>1.5428754000000002</v>
      </c>
      <c r="Q1927" s="19">
        <f t="shared" si="276"/>
        <v>0</v>
      </c>
      <c r="R1927" s="20">
        <f t="shared" si="273"/>
        <v>1.8564000000000001E-2</v>
      </c>
      <c r="S1927" s="20">
        <f t="shared" si="277"/>
        <v>0</v>
      </c>
      <c r="T1927" s="20">
        <f>IF((T1926+R1927)&lt;0,0,IF((T1926+R1927)&gt;结论【关键目标】!C$28,结论【关键目标】!C$28,T1926+R1927))</f>
        <v>8.1794391999999991</v>
      </c>
      <c r="U1927" s="19">
        <f>IF((T1926+R1927)&lt;结论【关键目标】!$C$28,0,(发电量计算【计算逻辑页】!R1927+发电量计算【计算逻辑页】!T1926-结论【关键目标】!$C$28))</f>
        <v>0</v>
      </c>
      <c r="V1927" s="5">
        <f t="shared" si="274"/>
        <v>0</v>
      </c>
      <c r="W1927" s="5">
        <f t="shared" si="275"/>
        <v>4.4683548000000002E-3</v>
      </c>
      <c r="X1927" s="5">
        <f t="shared" si="278"/>
        <v>0</v>
      </c>
    </row>
    <row r="1928" spans="1:24" x14ac:dyDescent="0.15">
      <c r="A1928" s="7">
        <v>1927</v>
      </c>
      <c r="B1928" s="7">
        <v>3</v>
      </c>
      <c r="C1928" s="7">
        <v>22</v>
      </c>
      <c r="D1928" s="7">
        <v>7</v>
      </c>
      <c r="E1928" s="7">
        <v>81</v>
      </c>
      <c r="F1928" s="7">
        <v>4</v>
      </c>
      <c r="G1928" s="7">
        <v>144.30000000000001</v>
      </c>
      <c r="H1928" s="7">
        <f t="shared" si="270"/>
        <v>3</v>
      </c>
      <c r="I1928" s="16">
        <f t="shared" si="271"/>
        <v>45007</v>
      </c>
      <c r="J1928" s="17">
        <v>0.2407</v>
      </c>
      <c r="K1928" s="18">
        <f>G1928*结论【关键目标】!C$27*0.7735*0.001</f>
        <v>13.393926</v>
      </c>
      <c r="L1928" s="5">
        <v>0</v>
      </c>
      <c r="M1928" s="5">
        <f>ABS(IF(L1928&lt;=0,L1928/耗电量关键数据!$B$6/1000,L1928/耗电量关键数据!$B$5/1000))</f>
        <v>0</v>
      </c>
      <c r="N1928" s="5">
        <f>电气设备逐时使用率计算!H1904</f>
        <v>2.3376900000000003</v>
      </c>
      <c r="O1928" s="5">
        <f>灯光逐时使用率计算!H1904</f>
        <v>1.2467680000000001</v>
      </c>
      <c r="P1928" s="19">
        <f t="shared" si="272"/>
        <v>3.5844580000000006</v>
      </c>
      <c r="Q1928" s="19">
        <f t="shared" si="276"/>
        <v>0</v>
      </c>
      <c r="R1928" s="20">
        <f t="shared" si="273"/>
        <v>13.393926</v>
      </c>
      <c r="S1928" s="20">
        <f t="shared" si="277"/>
        <v>0</v>
      </c>
      <c r="T1928" s="20">
        <f>IF((T1927+R1928)&lt;0,0,IF((T1927+R1928)&gt;结论【关键目标】!C$28,结论【关键目标】!C$28,T1927+R1928))</f>
        <v>21.573365199999998</v>
      </c>
      <c r="U1928" s="19">
        <f>IF((T1927+R1928)&lt;结论【关键目标】!$C$28,0,(发电量计算【计算逻辑页】!R1928+发电量计算【计算逻辑页】!T1927-结论【关键目标】!$C$28))</f>
        <v>0</v>
      </c>
      <c r="V1928" s="5">
        <f t="shared" si="274"/>
        <v>0</v>
      </c>
      <c r="W1928" s="5">
        <f t="shared" si="275"/>
        <v>0.8627790406000001</v>
      </c>
      <c r="X1928" s="5">
        <f t="shared" si="278"/>
        <v>0</v>
      </c>
    </row>
    <row r="1929" spans="1:24" x14ac:dyDescent="0.15">
      <c r="A1929" s="7">
        <v>1928</v>
      </c>
      <c r="B1929" s="7">
        <v>3</v>
      </c>
      <c r="C1929" s="7">
        <v>22</v>
      </c>
      <c r="D1929" s="7">
        <v>8</v>
      </c>
      <c r="E1929" s="7">
        <v>81</v>
      </c>
      <c r="F1929" s="7">
        <v>4</v>
      </c>
      <c r="G1929" s="7">
        <v>297.10000000000002</v>
      </c>
      <c r="H1929" s="7">
        <f t="shared" si="270"/>
        <v>3</v>
      </c>
      <c r="I1929" s="16">
        <f t="shared" si="271"/>
        <v>45007</v>
      </c>
      <c r="J1929" s="17">
        <v>0.70809999999999995</v>
      </c>
      <c r="K1929" s="18">
        <f>G1929*结论【关键目标】!C$27*0.7735*0.001</f>
        <v>27.576822</v>
      </c>
      <c r="L1929" s="5">
        <v>0</v>
      </c>
      <c r="M1929" s="5">
        <f>ABS(IF(L1929&lt;=0,L1929/耗电量关键数据!$B$6/1000,L1929/耗电量关键数据!$B$5/1000))</f>
        <v>0</v>
      </c>
      <c r="N1929" s="5">
        <f>电气设备逐时使用率计算!H1905</f>
        <v>11.688450000000001</v>
      </c>
      <c r="O1929" s="5">
        <f>灯光逐时使用率计算!H1905</f>
        <v>6.2338399999999998</v>
      </c>
      <c r="P1929" s="19">
        <f t="shared" si="272"/>
        <v>17.92229</v>
      </c>
      <c r="Q1929" s="19">
        <f t="shared" si="276"/>
        <v>0</v>
      </c>
      <c r="R1929" s="20">
        <f t="shared" si="273"/>
        <v>27.576822</v>
      </c>
      <c r="S1929" s="20">
        <f t="shared" si="277"/>
        <v>0</v>
      </c>
      <c r="T1929" s="20">
        <f>IF((T1928+R1929)&lt;0,0,IF((T1928+R1929)&gt;结论【关键目标】!C$28,结论【关键目标】!C$28,T1928+R1929))</f>
        <v>22</v>
      </c>
      <c r="U1929" s="19">
        <f>IF((T1928+R1929)&lt;结论【关键目标】!$C$28,0,(发电量计算【计算逻辑页】!R1929+发电量计算【计算逻辑页】!T1928-结论【关键目标】!$C$28))</f>
        <v>27.150187199999998</v>
      </c>
      <c r="V1929" s="5">
        <f t="shared" si="274"/>
        <v>9.5025655199999992</v>
      </c>
      <c r="W1929" s="5">
        <f t="shared" si="275"/>
        <v>12.690773548999999</v>
      </c>
      <c r="X1929" s="5">
        <f t="shared" si="278"/>
        <v>0</v>
      </c>
    </row>
    <row r="1930" spans="1:24" x14ac:dyDescent="0.15">
      <c r="A1930" s="7">
        <v>1929</v>
      </c>
      <c r="B1930" s="7">
        <v>3</v>
      </c>
      <c r="C1930" s="7">
        <v>22</v>
      </c>
      <c r="D1930" s="7">
        <v>9</v>
      </c>
      <c r="E1930" s="7">
        <v>81</v>
      </c>
      <c r="F1930" s="7">
        <v>5.2</v>
      </c>
      <c r="G1930" s="7">
        <v>454</v>
      </c>
      <c r="H1930" s="7">
        <f t="shared" si="270"/>
        <v>3</v>
      </c>
      <c r="I1930" s="16">
        <f t="shared" si="271"/>
        <v>45007</v>
      </c>
      <c r="J1930" s="17">
        <v>0.70809999999999995</v>
      </c>
      <c r="K1930" s="18">
        <f>G1930*结论【关键目标】!C$27*0.7735*0.001</f>
        <v>42.140279999999997</v>
      </c>
      <c r="L1930" s="5">
        <v>0</v>
      </c>
      <c r="M1930" s="5">
        <f>ABS(IF(L1930&lt;=0,L1930/耗电量关键数据!$B$6/1000,L1930/耗电量关键数据!$B$5/1000))</f>
        <v>0</v>
      </c>
      <c r="N1930" s="5">
        <f>电气设备逐时使用率计算!H1906</f>
        <v>22.208055000000002</v>
      </c>
      <c r="O1930" s="5">
        <f>灯光逐时使用率计算!H1906</f>
        <v>11.844296</v>
      </c>
      <c r="P1930" s="19">
        <f t="shared" si="272"/>
        <v>34.052351000000002</v>
      </c>
      <c r="Q1930" s="19">
        <f t="shared" si="276"/>
        <v>0</v>
      </c>
      <c r="R1930" s="20">
        <f t="shared" si="273"/>
        <v>42.140279999999997</v>
      </c>
      <c r="S1930" s="20">
        <f t="shared" si="277"/>
        <v>0</v>
      </c>
      <c r="T1930" s="20">
        <f>IF((T1929+R1930)&lt;0,0,IF((T1929+R1930)&gt;结论【关键目标】!C$28,结论【关键目标】!C$28,T1929+R1930))</f>
        <v>22</v>
      </c>
      <c r="U1930" s="19">
        <f>IF((T1929+R1930)&lt;结论【关键目标】!$C$28,0,(发电量计算【计算逻辑页】!R1930+发电量计算【计算逻辑页】!T1929-结论【关键目标】!$C$28))</f>
        <v>42.14027999999999</v>
      </c>
      <c r="V1930" s="5">
        <f t="shared" si="274"/>
        <v>14.749097999999995</v>
      </c>
      <c r="W1930" s="5">
        <f t="shared" si="275"/>
        <v>24.1124697431</v>
      </c>
      <c r="X1930" s="5">
        <f t="shared" si="278"/>
        <v>0</v>
      </c>
    </row>
    <row r="1931" spans="1:24" x14ac:dyDescent="0.15">
      <c r="A1931" s="7">
        <v>1930</v>
      </c>
      <c r="B1931" s="7">
        <v>3</v>
      </c>
      <c r="C1931" s="7">
        <v>22</v>
      </c>
      <c r="D1931" s="7">
        <v>10</v>
      </c>
      <c r="E1931" s="7">
        <v>81</v>
      </c>
      <c r="F1931" s="7">
        <v>6</v>
      </c>
      <c r="G1931" s="7">
        <v>589.6</v>
      </c>
      <c r="H1931" s="7">
        <f t="shared" si="270"/>
        <v>3</v>
      </c>
      <c r="I1931" s="16">
        <f t="shared" si="271"/>
        <v>45007</v>
      </c>
      <c r="J1931" s="17">
        <v>0.70809999999999995</v>
      </c>
      <c r="K1931" s="18">
        <f>G1931*结论【关键目标】!C$27*0.7735*0.001</f>
        <v>54.726672000000001</v>
      </c>
      <c r="L1931" s="5">
        <v>0</v>
      </c>
      <c r="M1931" s="5">
        <f>ABS(IF(L1931&lt;=0,L1931/耗电量关键数据!$B$6/1000,L1931/耗电量关键数据!$B$5/1000))</f>
        <v>0</v>
      </c>
      <c r="N1931" s="5">
        <f>电气设备逐时使用率计算!H1907</f>
        <v>22.208055000000002</v>
      </c>
      <c r="O1931" s="5">
        <f>灯光逐时使用率计算!H1907</f>
        <v>11.844296</v>
      </c>
      <c r="P1931" s="19">
        <f t="shared" si="272"/>
        <v>34.052351000000002</v>
      </c>
      <c r="Q1931" s="19">
        <f t="shared" si="276"/>
        <v>0</v>
      </c>
      <c r="R1931" s="20">
        <f t="shared" si="273"/>
        <v>54.726672000000001</v>
      </c>
      <c r="S1931" s="20">
        <f t="shared" si="277"/>
        <v>0</v>
      </c>
      <c r="T1931" s="20">
        <f>IF((T1930+R1931)&lt;0,0,IF((T1930+R1931)&gt;结论【关键目标】!C$28,结论【关键目标】!C$28,T1930+R1931))</f>
        <v>22</v>
      </c>
      <c r="U1931" s="19">
        <f>IF((T1930+R1931)&lt;结论【关键目标】!$C$28,0,(发电量计算【计算逻辑页】!R1931+发电量计算【计算逻辑页】!T1930-结论【关键目标】!$C$28))</f>
        <v>54.726672000000008</v>
      </c>
      <c r="V1931" s="5">
        <f t="shared" si="274"/>
        <v>19.154335200000002</v>
      </c>
      <c r="W1931" s="5">
        <f t="shared" si="275"/>
        <v>24.1124697431</v>
      </c>
      <c r="X1931" s="5">
        <f t="shared" si="278"/>
        <v>0</v>
      </c>
    </row>
    <row r="1932" spans="1:24" x14ac:dyDescent="0.15">
      <c r="A1932" s="7">
        <v>1931</v>
      </c>
      <c r="B1932" s="7">
        <v>3</v>
      </c>
      <c r="C1932" s="7">
        <v>22</v>
      </c>
      <c r="D1932" s="7">
        <v>11</v>
      </c>
      <c r="E1932" s="7">
        <v>81</v>
      </c>
      <c r="F1932" s="7">
        <v>7</v>
      </c>
      <c r="G1932" s="7">
        <v>683</v>
      </c>
      <c r="H1932" s="7">
        <f t="shared" si="270"/>
        <v>3</v>
      </c>
      <c r="I1932" s="16">
        <f t="shared" si="271"/>
        <v>45007</v>
      </c>
      <c r="J1932" s="17">
        <v>1.2267999999999999</v>
      </c>
      <c r="K1932" s="18">
        <f>G1932*结论【关键目标】!C$27*0.7735*0.001</f>
        <v>63.396059999999999</v>
      </c>
      <c r="L1932" s="5">
        <v>0</v>
      </c>
      <c r="M1932" s="5">
        <f>ABS(IF(L1932&lt;=0,L1932/耗电量关键数据!$B$6/1000,L1932/耗电量关键数据!$B$5/1000))</f>
        <v>0</v>
      </c>
      <c r="N1932" s="5">
        <f>电气设备逐时使用率计算!H1908</f>
        <v>22.208055000000002</v>
      </c>
      <c r="O1932" s="5">
        <f>灯光逐时使用率计算!H1908</f>
        <v>11.844296</v>
      </c>
      <c r="P1932" s="19">
        <f t="shared" si="272"/>
        <v>34.052351000000002</v>
      </c>
      <c r="Q1932" s="19">
        <f t="shared" si="276"/>
        <v>34.052351000000002</v>
      </c>
      <c r="R1932" s="20">
        <f t="shared" si="273"/>
        <v>29.343708999999997</v>
      </c>
      <c r="S1932" s="20">
        <f t="shared" si="277"/>
        <v>0</v>
      </c>
      <c r="T1932" s="20">
        <f>IF((T1931+R1932)&lt;0,0,IF((T1931+R1932)&gt;结论【关键目标】!C$28,结论【关键目标】!C$28,T1931+R1932))</f>
        <v>22</v>
      </c>
      <c r="U1932" s="19">
        <f>IF((T1931+R1932)&lt;结论【关键目标】!$C$28,0,(发电量计算【计算逻辑页】!R1932+发电量计算【计算逻辑页】!T1931-结论【关键目标】!$C$28))</f>
        <v>29.343708999999997</v>
      </c>
      <c r="V1932" s="5">
        <f t="shared" si="274"/>
        <v>10.270298149999999</v>
      </c>
      <c r="W1932" s="5">
        <f t="shared" si="275"/>
        <v>41.775424206799997</v>
      </c>
      <c r="X1932" s="5">
        <f t="shared" si="278"/>
        <v>0</v>
      </c>
    </row>
    <row r="1933" spans="1:24" x14ac:dyDescent="0.15">
      <c r="A1933" s="7">
        <v>1932</v>
      </c>
      <c r="B1933" s="7">
        <v>3</v>
      </c>
      <c r="C1933" s="7">
        <v>22</v>
      </c>
      <c r="D1933" s="7">
        <v>12</v>
      </c>
      <c r="E1933" s="7">
        <v>81</v>
      </c>
      <c r="F1933" s="7">
        <v>7.7</v>
      </c>
      <c r="G1933" s="7">
        <v>701.5</v>
      </c>
      <c r="H1933" s="7">
        <f t="shared" si="270"/>
        <v>3</v>
      </c>
      <c r="I1933" s="16">
        <f t="shared" si="271"/>
        <v>45007</v>
      </c>
      <c r="J1933" s="17">
        <v>1.2267999999999999</v>
      </c>
      <c r="K1933" s="18">
        <f>G1933*结论【关键目标】!C$27*0.7735*0.001</f>
        <v>65.113230000000001</v>
      </c>
      <c r="L1933" s="5">
        <v>0</v>
      </c>
      <c r="M1933" s="5">
        <f>ABS(IF(L1933&lt;=0,L1933/耗电量关键数据!$B$6/1000,L1933/耗电量关键数据!$B$5/1000))</f>
        <v>0</v>
      </c>
      <c r="N1933" s="5">
        <f>电气设备逐时使用率计算!H1909</f>
        <v>11.688450000000001</v>
      </c>
      <c r="O1933" s="5">
        <f>灯光逐时使用率计算!H1909</f>
        <v>9.9741440000000008</v>
      </c>
      <c r="P1933" s="19">
        <f t="shared" si="272"/>
        <v>21.662594000000002</v>
      </c>
      <c r="Q1933" s="19">
        <f t="shared" si="276"/>
        <v>21.662594000000002</v>
      </c>
      <c r="R1933" s="20">
        <f t="shared" si="273"/>
        <v>43.450636000000003</v>
      </c>
      <c r="S1933" s="20">
        <f t="shared" si="277"/>
        <v>0</v>
      </c>
      <c r="T1933" s="20">
        <f>IF((T1932+R1933)&lt;0,0,IF((T1932+R1933)&gt;结论【关键目标】!C$28,结论【关键目标】!C$28,T1932+R1933))</f>
        <v>22</v>
      </c>
      <c r="U1933" s="19">
        <f>IF((T1932+R1933)&lt;结论【关键目标】!$C$28,0,(发电量计算【计算逻辑页】!R1933+发电量计算【计算逻辑页】!T1932-结论【关键目标】!$C$28))</f>
        <v>43.450636000000003</v>
      </c>
      <c r="V1933" s="5">
        <f t="shared" si="274"/>
        <v>15.2077226</v>
      </c>
      <c r="W1933" s="5">
        <f t="shared" si="275"/>
        <v>26.5756703192</v>
      </c>
      <c r="X1933" s="5">
        <f t="shared" si="278"/>
        <v>0</v>
      </c>
    </row>
    <row r="1934" spans="1:24" x14ac:dyDescent="0.15">
      <c r="A1934" s="7">
        <v>1933</v>
      </c>
      <c r="B1934" s="7">
        <v>3</v>
      </c>
      <c r="C1934" s="7">
        <v>22</v>
      </c>
      <c r="D1934" s="7">
        <v>13</v>
      </c>
      <c r="E1934" s="7">
        <v>81</v>
      </c>
      <c r="F1934" s="7">
        <v>10</v>
      </c>
      <c r="G1934" s="7">
        <v>693.3</v>
      </c>
      <c r="H1934" s="7">
        <f t="shared" si="270"/>
        <v>3</v>
      </c>
      <c r="I1934" s="16">
        <f t="shared" si="271"/>
        <v>45007</v>
      </c>
      <c r="J1934" s="17">
        <v>1.2267999999999999</v>
      </c>
      <c r="K1934" s="18">
        <f>G1934*结论【关键目标】!C$27*0.7735*0.001</f>
        <v>64.352106000000006</v>
      </c>
      <c r="L1934" s="5">
        <v>0</v>
      </c>
      <c r="M1934" s="5">
        <f>ABS(IF(L1934&lt;=0,L1934/耗电量关键数据!$B$6/1000,L1934/耗电量关键数据!$B$5/1000))</f>
        <v>0</v>
      </c>
      <c r="N1934" s="5">
        <f>电气设备逐时使用率计算!H1910</f>
        <v>11.688450000000001</v>
      </c>
      <c r="O1934" s="5">
        <f>灯光逐时使用率计算!H1910</f>
        <v>9.9741440000000008</v>
      </c>
      <c r="P1934" s="19">
        <f t="shared" si="272"/>
        <v>21.662594000000002</v>
      </c>
      <c r="Q1934" s="19">
        <f t="shared" si="276"/>
        <v>21.662594000000002</v>
      </c>
      <c r="R1934" s="20">
        <f t="shared" si="273"/>
        <v>42.689512000000008</v>
      </c>
      <c r="S1934" s="20">
        <f t="shared" si="277"/>
        <v>0</v>
      </c>
      <c r="T1934" s="20">
        <f>IF((T1933+R1934)&lt;0,0,IF((T1933+R1934)&gt;结论【关键目标】!C$28,结论【关键目标】!C$28,T1933+R1934))</f>
        <v>22</v>
      </c>
      <c r="U1934" s="19">
        <f>IF((T1933+R1934)&lt;结论【关键目标】!$C$28,0,(发电量计算【计算逻辑页】!R1934+发电量计算【计算逻辑页】!T1933-结论【关键目标】!$C$28))</f>
        <v>42.689512000000008</v>
      </c>
      <c r="V1934" s="5">
        <f t="shared" si="274"/>
        <v>14.941329200000002</v>
      </c>
      <c r="W1934" s="5">
        <f t="shared" si="275"/>
        <v>26.5756703192</v>
      </c>
      <c r="X1934" s="5">
        <f t="shared" si="278"/>
        <v>0</v>
      </c>
    </row>
    <row r="1935" spans="1:24" x14ac:dyDescent="0.15">
      <c r="A1935" s="7">
        <v>1934</v>
      </c>
      <c r="B1935" s="7">
        <v>3</v>
      </c>
      <c r="C1935" s="7">
        <v>22</v>
      </c>
      <c r="D1935" s="7">
        <v>14</v>
      </c>
      <c r="E1935" s="7">
        <v>81</v>
      </c>
      <c r="F1935" s="7">
        <v>10</v>
      </c>
      <c r="G1935" s="7">
        <v>581.20000000000005</v>
      </c>
      <c r="H1935" s="7">
        <f t="shared" si="270"/>
        <v>3</v>
      </c>
      <c r="I1935" s="16">
        <f t="shared" si="271"/>
        <v>45007</v>
      </c>
      <c r="J1935" s="17">
        <v>1.2267999999999999</v>
      </c>
      <c r="K1935" s="18">
        <f>G1935*结论【关键目标】!C$27*0.7735*0.001</f>
        <v>53.946984</v>
      </c>
      <c r="L1935" s="5">
        <v>0</v>
      </c>
      <c r="M1935" s="5">
        <f>ABS(IF(L1935&lt;=0,L1935/耗电量关键数据!$B$6/1000,L1935/耗电量关键数据!$B$5/1000))</f>
        <v>0</v>
      </c>
      <c r="N1935" s="5">
        <f>电气设备逐时使用率计算!H1911</f>
        <v>22.208055000000002</v>
      </c>
      <c r="O1935" s="5">
        <f>灯光逐时使用率计算!H1911</f>
        <v>11.844296</v>
      </c>
      <c r="P1935" s="19">
        <f t="shared" si="272"/>
        <v>34.052351000000002</v>
      </c>
      <c r="Q1935" s="19">
        <f t="shared" si="276"/>
        <v>34.052351000000002</v>
      </c>
      <c r="R1935" s="20">
        <f t="shared" si="273"/>
        <v>19.894632999999999</v>
      </c>
      <c r="S1935" s="20">
        <f t="shared" si="277"/>
        <v>0</v>
      </c>
      <c r="T1935" s="20">
        <f>IF((T1934+R1935)&lt;0,0,IF((T1934+R1935)&gt;结论【关键目标】!C$28,结论【关键目标】!C$28,T1934+R1935))</f>
        <v>22</v>
      </c>
      <c r="U1935" s="19">
        <f>IF((T1934+R1935)&lt;结论【关键目标】!$C$28,0,(发电量计算【计算逻辑页】!R1935+发电量计算【计算逻辑页】!T1934-结论【关键目标】!$C$28))</f>
        <v>19.894632999999999</v>
      </c>
      <c r="V1935" s="5">
        <f t="shared" si="274"/>
        <v>6.9631215499999994</v>
      </c>
      <c r="W1935" s="5">
        <f t="shared" si="275"/>
        <v>41.775424206799997</v>
      </c>
      <c r="X1935" s="5">
        <f t="shared" si="278"/>
        <v>0</v>
      </c>
    </row>
    <row r="1936" spans="1:24" x14ac:dyDescent="0.15">
      <c r="A1936" s="7">
        <v>1935</v>
      </c>
      <c r="B1936" s="7">
        <v>3</v>
      </c>
      <c r="C1936" s="7">
        <v>22</v>
      </c>
      <c r="D1936" s="7">
        <v>15</v>
      </c>
      <c r="E1936" s="7">
        <v>81</v>
      </c>
      <c r="F1936" s="7">
        <v>10.199999999999999</v>
      </c>
      <c r="G1936" s="7">
        <v>454.7</v>
      </c>
      <c r="H1936" s="7">
        <f t="shared" si="270"/>
        <v>3</v>
      </c>
      <c r="I1936" s="16">
        <f t="shared" si="271"/>
        <v>45007</v>
      </c>
      <c r="J1936" s="17">
        <v>1.2267999999999999</v>
      </c>
      <c r="K1936" s="18">
        <f>G1936*结论【关键目标】!C$27*0.7735*0.001</f>
        <v>42.205254000000004</v>
      </c>
      <c r="L1936" s="5">
        <v>0</v>
      </c>
      <c r="M1936" s="5">
        <f>ABS(IF(L1936&lt;=0,L1936/耗电量关键数据!$B$6/1000,L1936/耗电量关键数据!$B$5/1000))</f>
        <v>0</v>
      </c>
      <c r="N1936" s="5">
        <f>电气设备逐时使用率计算!H1912</f>
        <v>22.208055000000002</v>
      </c>
      <c r="O1936" s="5">
        <f>灯光逐时使用率计算!H1912</f>
        <v>11.844296</v>
      </c>
      <c r="P1936" s="19">
        <f t="shared" si="272"/>
        <v>34.052351000000002</v>
      </c>
      <c r="Q1936" s="19">
        <f t="shared" si="276"/>
        <v>34.052351000000002</v>
      </c>
      <c r="R1936" s="20">
        <f t="shared" si="273"/>
        <v>8.152903000000002</v>
      </c>
      <c r="S1936" s="20">
        <f t="shared" si="277"/>
        <v>0</v>
      </c>
      <c r="T1936" s="20">
        <f>IF((T1935+R1936)&lt;0,0,IF((T1935+R1936)&gt;结论【关键目标】!C$28,结论【关键目标】!C$28,T1935+R1936))</f>
        <v>22</v>
      </c>
      <c r="U1936" s="19">
        <f>IF((T1935+R1936)&lt;结论【关键目标】!$C$28,0,(发电量计算【计算逻辑页】!R1936+发电量计算【计算逻辑页】!T1935-结论【关键目标】!$C$28))</f>
        <v>8.152903000000002</v>
      </c>
      <c r="V1936" s="5">
        <f t="shared" si="274"/>
        <v>2.8535160500000005</v>
      </c>
      <c r="W1936" s="5">
        <f t="shared" si="275"/>
        <v>41.775424206799997</v>
      </c>
      <c r="X1936" s="5">
        <f t="shared" si="278"/>
        <v>0</v>
      </c>
    </row>
    <row r="1937" spans="1:24" x14ac:dyDescent="0.15">
      <c r="A1937" s="7">
        <v>1936</v>
      </c>
      <c r="B1937" s="7">
        <v>3</v>
      </c>
      <c r="C1937" s="7">
        <v>22</v>
      </c>
      <c r="D1937" s="7">
        <v>16</v>
      </c>
      <c r="E1937" s="7">
        <v>81</v>
      </c>
      <c r="F1937" s="7">
        <v>11</v>
      </c>
      <c r="G1937" s="7">
        <v>270.39999999999998</v>
      </c>
      <c r="H1937" s="7">
        <f t="shared" si="270"/>
        <v>3</v>
      </c>
      <c r="I1937" s="16">
        <f t="shared" si="271"/>
        <v>45007</v>
      </c>
      <c r="J1937" s="17">
        <v>0.70809999999999995</v>
      </c>
      <c r="K1937" s="18">
        <f>G1937*结论【关键目标】!C$27*0.7735*0.001</f>
        <v>25.098527999999995</v>
      </c>
      <c r="L1937" s="5">
        <v>0</v>
      </c>
      <c r="M1937" s="5">
        <f>ABS(IF(L1937&lt;=0,L1937/耗电量关键数据!$B$6/1000,L1937/耗电量关键数据!$B$5/1000))</f>
        <v>0</v>
      </c>
      <c r="N1937" s="5">
        <f>电气设备逐时使用率计算!H1913</f>
        <v>22.208055000000002</v>
      </c>
      <c r="O1937" s="5">
        <f>灯光逐时使用率计算!H1913</f>
        <v>11.844296</v>
      </c>
      <c r="P1937" s="19">
        <f t="shared" si="272"/>
        <v>34.052351000000002</v>
      </c>
      <c r="Q1937" s="19">
        <f t="shared" si="276"/>
        <v>0</v>
      </c>
      <c r="R1937" s="20">
        <f t="shared" si="273"/>
        <v>25.098527999999995</v>
      </c>
      <c r="S1937" s="20">
        <f t="shared" si="277"/>
        <v>0</v>
      </c>
      <c r="T1937" s="20">
        <f>IF((T1936+R1937)&lt;0,0,IF((T1936+R1937)&gt;结论【关键目标】!C$28,结论【关键目标】!C$28,T1936+R1937))</f>
        <v>22</v>
      </c>
      <c r="U1937" s="19">
        <f>IF((T1936+R1937)&lt;结论【关键目标】!$C$28,0,(发电量计算【计算逻辑页】!R1937+发电量计算【计算逻辑页】!T1936-结论【关键目标】!$C$28))</f>
        <v>25.098527999999995</v>
      </c>
      <c r="V1937" s="5">
        <f t="shared" si="274"/>
        <v>8.7844847999999978</v>
      </c>
      <c r="W1937" s="5">
        <f t="shared" si="275"/>
        <v>17.772267676799995</v>
      </c>
      <c r="X1937" s="5">
        <f t="shared" si="278"/>
        <v>0</v>
      </c>
    </row>
    <row r="1938" spans="1:24" x14ac:dyDescent="0.15">
      <c r="A1938" s="7">
        <v>1937</v>
      </c>
      <c r="B1938" s="7">
        <v>3</v>
      </c>
      <c r="C1938" s="7">
        <v>22</v>
      </c>
      <c r="D1938" s="7">
        <v>17</v>
      </c>
      <c r="E1938" s="7">
        <v>81</v>
      </c>
      <c r="F1938" s="7">
        <v>11</v>
      </c>
      <c r="G1938" s="7">
        <v>100.1</v>
      </c>
      <c r="H1938" s="7">
        <f t="shared" si="270"/>
        <v>3</v>
      </c>
      <c r="I1938" s="16">
        <f t="shared" si="271"/>
        <v>45007</v>
      </c>
      <c r="J1938" s="17">
        <v>0.70809999999999995</v>
      </c>
      <c r="K1938" s="18">
        <f>G1938*结论【关键目标】!C$27*0.7735*0.001</f>
        <v>9.2912819999999989</v>
      </c>
      <c r="L1938" s="5">
        <v>0</v>
      </c>
      <c r="M1938" s="5">
        <f>ABS(IF(L1938&lt;=0,L1938/耗电量关键数据!$B$6/1000,L1938/耗电量关键数据!$B$5/1000))</f>
        <v>0</v>
      </c>
      <c r="N1938" s="5">
        <f>电气设备逐时使用率计算!H1914</f>
        <v>22.208055000000002</v>
      </c>
      <c r="O1938" s="5">
        <f>灯光逐时使用率计算!H1914</f>
        <v>11.844296</v>
      </c>
      <c r="P1938" s="19">
        <f t="shared" si="272"/>
        <v>34.052351000000002</v>
      </c>
      <c r="Q1938" s="19">
        <f t="shared" si="276"/>
        <v>0</v>
      </c>
      <c r="R1938" s="20">
        <f t="shared" si="273"/>
        <v>9.2912819999999989</v>
      </c>
      <c r="S1938" s="20">
        <f t="shared" si="277"/>
        <v>0</v>
      </c>
      <c r="T1938" s="20">
        <f>IF((T1937+R1938)&lt;0,0,IF((T1937+R1938)&gt;结论【关键目标】!C$28,结论【关键目标】!C$28,T1937+R1938))</f>
        <v>22</v>
      </c>
      <c r="U1938" s="19">
        <f>IF((T1937+R1938)&lt;结论【关键目标】!$C$28,0,(发电量计算【计算逻辑页】!R1938+发电量计算【计算逻辑页】!T1937-结论【关键目标】!$C$28))</f>
        <v>9.2912819999999989</v>
      </c>
      <c r="V1938" s="5">
        <f t="shared" si="274"/>
        <v>3.2519486999999994</v>
      </c>
      <c r="W1938" s="5">
        <f t="shared" si="275"/>
        <v>6.5791567841999985</v>
      </c>
      <c r="X1938" s="5">
        <f t="shared" si="278"/>
        <v>0</v>
      </c>
    </row>
    <row r="1939" spans="1:24" x14ac:dyDescent="0.15">
      <c r="A1939" s="7">
        <v>1938</v>
      </c>
      <c r="B1939" s="7">
        <v>3</v>
      </c>
      <c r="C1939" s="7">
        <v>22</v>
      </c>
      <c r="D1939" s="7">
        <v>18</v>
      </c>
      <c r="E1939" s="7">
        <v>81</v>
      </c>
      <c r="F1939" s="7">
        <v>10.9</v>
      </c>
      <c r="G1939" s="7">
        <v>0</v>
      </c>
      <c r="H1939" s="7">
        <f t="shared" si="270"/>
        <v>3</v>
      </c>
      <c r="I1939" s="16">
        <f t="shared" si="271"/>
        <v>45007</v>
      </c>
      <c r="J1939" s="17">
        <v>0.70809999999999995</v>
      </c>
      <c r="K1939" s="18">
        <f>G1939*结论【关键目标】!C$27*0.7735*0.001</f>
        <v>0</v>
      </c>
      <c r="L1939" s="5">
        <v>0</v>
      </c>
      <c r="M1939" s="5">
        <f>ABS(IF(L1939&lt;=0,L1939/耗电量关键数据!$B$6/1000,L1939/耗电量关键数据!$B$5/1000))</f>
        <v>0</v>
      </c>
      <c r="N1939" s="5">
        <f>电气设备逐时使用率计算!H1915</f>
        <v>7.0130699999999999</v>
      </c>
      <c r="O1939" s="5">
        <f>灯光逐时使用率计算!H1915</f>
        <v>3.7403040000000001</v>
      </c>
      <c r="P1939" s="19">
        <f t="shared" si="272"/>
        <v>10.753374000000001</v>
      </c>
      <c r="Q1939" s="19">
        <f t="shared" si="276"/>
        <v>0</v>
      </c>
      <c r="R1939" s="20">
        <f t="shared" si="273"/>
        <v>0</v>
      </c>
      <c r="S1939" s="20">
        <f t="shared" si="277"/>
        <v>0</v>
      </c>
      <c r="T1939" s="20">
        <f>IF((T1938+R1939)&lt;0,0,IF((T1938+R1939)&gt;结论【关键目标】!C$28,结论【关键目标】!C$28,T1938+R1939))</f>
        <v>22</v>
      </c>
      <c r="U1939" s="19">
        <f>IF((T1938+R1939)&lt;结论【关键目标】!$C$28,0,(发电量计算【计算逻辑页】!R1939+发电量计算【计算逻辑页】!T1938-结论【关键目标】!$C$28))</f>
        <v>0</v>
      </c>
      <c r="V1939" s="5">
        <f t="shared" si="274"/>
        <v>0</v>
      </c>
      <c r="W1939" s="5">
        <f t="shared" si="275"/>
        <v>0</v>
      </c>
      <c r="X1939" s="5">
        <f t="shared" si="278"/>
        <v>0</v>
      </c>
    </row>
    <row r="1940" spans="1:24" x14ac:dyDescent="0.15">
      <c r="A1940" s="7">
        <v>1939</v>
      </c>
      <c r="B1940" s="7">
        <v>3</v>
      </c>
      <c r="C1940" s="7">
        <v>22</v>
      </c>
      <c r="D1940" s="7">
        <v>19</v>
      </c>
      <c r="E1940" s="7">
        <v>81</v>
      </c>
      <c r="F1940" s="7">
        <v>9.4</v>
      </c>
      <c r="G1940" s="7">
        <v>0</v>
      </c>
      <c r="H1940" s="7">
        <f t="shared" si="270"/>
        <v>3</v>
      </c>
      <c r="I1940" s="16">
        <f t="shared" si="271"/>
        <v>45007</v>
      </c>
      <c r="J1940" s="17">
        <v>1.2267999999999999</v>
      </c>
      <c r="K1940" s="18">
        <f>G1940*结论【关键目标】!C$27*0.7735*0.001</f>
        <v>0</v>
      </c>
      <c r="L1940" s="5">
        <v>0</v>
      </c>
      <c r="M1940" s="5">
        <f>ABS(IF(L1940&lt;=0,L1940/耗电量关键数据!$B$6/1000,L1940/耗电量关键数据!$B$5/1000))</f>
        <v>0</v>
      </c>
      <c r="N1940" s="5">
        <f>电气设备逐时使用率计算!H1916</f>
        <v>7.0130699999999999</v>
      </c>
      <c r="O1940" s="5">
        <f>灯光逐时使用率计算!H1916</f>
        <v>3.7403040000000001</v>
      </c>
      <c r="P1940" s="19">
        <f t="shared" si="272"/>
        <v>10.753374000000001</v>
      </c>
      <c r="Q1940" s="19">
        <f t="shared" si="276"/>
        <v>10.753374000000001</v>
      </c>
      <c r="R1940" s="20">
        <f t="shared" si="273"/>
        <v>-10.753374000000001</v>
      </c>
      <c r="S1940" s="20">
        <f t="shared" si="277"/>
        <v>10.753374000000001</v>
      </c>
      <c r="T1940" s="20">
        <f>IF((T1939+R1940)&lt;0,0,IF((T1939+R1940)&gt;结论【关键目标】!C$28,结论【关键目标】!C$28,T1939+R1940))</f>
        <v>11.246625999999999</v>
      </c>
      <c r="U1940" s="19">
        <f>IF((T1939+R1940)&lt;结论【关键目标】!$C$28,0,(发电量计算【计算逻辑页】!R1940+发电量计算【计算逻辑页】!T1939-结论【关键目标】!$C$28))</f>
        <v>0</v>
      </c>
      <c r="V1940" s="5">
        <f t="shared" si="274"/>
        <v>0</v>
      </c>
      <c r="W1940" s="5">
        <f t="shared" si="275"/>
        <v>0</v>
      </c>
      <c r="X1940" s="5">
        <f t="shared" si="278"/>
        <v>9.428558323199999</v>
      </c>
    </row>
    <row r="1941" spans="1:24" x14ac:dyDescent="0.15">
      <c r="A1941" s="7">
        <v>1940</v>
      </c>
      <c r="B1941" s="7">
        <v>3</v>
      </c>
      <c r="C1941" s="7">
        <v>22</v>
      </c>
      <c r="D1941" s="7">
        <v>20</v>
      </c>
      <c r="E1941" s="7">
        <v>81</v>
      </c>
      <c r="F1941" s="7">
        <v>8</v>
      </c>
      <c r="G1941" s="7">
        <v>0</v>
      </c>
      <c r="H1941" s="7">
        <f t="shared" si="270"/>
        <v>3</v>
      </c>
      <c r="I1941" s="16">
        <f t="shared" si="271"/>
        <v>45007</v>
      </c>
      <c r="J1941" s="17">
        <v>1.2267999999999999</v>
      </c>
      <c r="K1941" s="18">
        <f>G1941*结论【关键目标】!C$27*0.7735*0.001</f>
        <v>0</v>
      </c>
      <c r="L1941" s="5">
        <v>0</v>
      </c>
      <c r="M1941" s="5">
        <f>ABS(IF(L1941&lt;=0,L1941/耗电量关键数据!$B$6/1000,L1941/耗电量关键数据!$B$5/1000))</f>
        <v>0</v>
      </c>
      <c r="N1941" s="5">
        <f>电气设备逐时使用率计算!H1917</f>
        <v>1.1688450000000001</v>
      </c>
      <c r="O1941" s="5">
        <f>灯光逐时使用率计算!H1917</f>
        <v>0.37403039999999999</v>
      </c>
      <c r="P1941" s="19">
        <f t="shared" si="272"/>
        <v>1.5428754000000002</v>
      </c>
      <c r="Q1941" s="19">
        <f t="shared" si="276"/>
        <v>1.5428754000000002</v>
      </c>
      <c r="R1941" s="20">
        <f t="shared" si="273"/>
        <v>-1.5428754000000002</v>
      </c>
      <c r="S1941" s="20">
        <f t="shared" si="277"/>
        <v>1.5428754000000002</v>
      </c>
      <c r="T1941" s="20">
        <f>IF((T1940+R1941)&lt;0,0,IF((T1940+R1941)&gt;结论【关键目标】!C$28,结论【关键目标】!C$28,T1940+R1941))</f>
        <v>9.7037505999999993</v>
      </c>
      <c r="U1941" s="19">
        <f>IF((T1940+R1941)&lt;结论【关键目标】!$C$28,0,(发电量计算【计算逻辑页】!R1941+发电量计算【计算逻辑页】!T1940-结论【关键目标】!$C$28))</f>
        <v>0</v>
      </c>
      <c r="V1941" s="5">
        <f t="shared" si="274"/>
        <v>0</v>
      </c>
      <c r="W1941" s="5">
        <f t="shared" si="275"/>
        <v>0</v>
      </c>
      <c r="X1941" s="5">
        <f t="shared" si="278"/>
        <v>1.3527931507200002</v>
      </c>
    </row>
    <row r="1942" spans="1:24" x14ac:dyDescent="0.15">
      <c r="A1942" s="7">
        <v>1941</v>
      </c>
      <c r="B1942" s="7">
        <v>3</v>
      </c>
      <c r="C1942" s="7">
        <v>22</v>
      </c>
      <c r="D1942" s="7">
        <v>21</v>
      </c>
      <c r="E1942" s="7">
        <v>81</v>
      </c>
      <c r="F1942" s="7">
        <v>7.8</v>
      </c>
      <c r="G1942" s="7">
        <v>0</v>
      </c>
      <c r="H1942" s="7">
        <f t="shared" si="270"/>
        <v>3</v>
      </c>
      <c r="I1942" s="16">
        <f t="shared" si="271"/>
        <v>45007</v>
      </c>
      <c r="J1942" s="17">
        <v>1.2267999999999999</v>
      </c>
      <c r="K1942" s="18">
        <f>G1942*结论【关键目标】!C$27*0.7735*0.001</f>
        <v>0</v>
      </c>
      <c r="L1942" s="5">
        <v>0</v>
      </c>
      <c r="M1942" s="5">
        <f>ABS(IF(L1942&lt;=0,L1942/耗电量关键数据!$B$6/1000,L1942/耗电量关键数据!$B$5/1000))</f>
        <v>0</v>
      </c>
      <c r="N1942" s="5">
        <f>电气设备逐时使用率计算!H1918</f>
        <v>1.1688450000000001</v>
      </c>
      <c r="O1942" s="5">
        <f>灯光逐时使用率计算!H1918</f>
        <v>0.37403039999999999</v>
      </c>
      <c r="P1942" s="19">
        <f t="shared" si="272"/>
        <v>1.5428754000000002</v>
      </c>
      <c r="Q1942" s="19">
        <f t="shared" si="276"/>
        <v>1.5428754000000002</v>
      </c>
      <c r="R1942" s="20">
        <f t="shared" si="273"/>
        <v>-1.5428754000000002</v>
      </c>
      <c r="S1942" s="20">
        <f t="shared" si="277"/>
        <v>1.5428754000000002</v>
      </c>
      <c r="T1942" s="20">
        <f>IF((T1941+R1942)&lt;0,0,IF((T1941+R1942)&gt;结论【关键目标】!C$28,结论【关键目标】!C$28,T1941+R1942))</f>
        <v>8.1608751999999996</v>
      </c>
      <c r="U1942" s="19">
        <f>IF((T1941+R1942)&lt;结论【关键目标】!$C$28,0,(发电量计算【计算逻辑页】!R1942+发电量计算【计算逻辑页】!T1941-结论【关键目标】!$C$28))</f>
        <v>0</v>
      </c>
      <c r="V1942" s="5">
        <f t="shared" si="274"/>
        <v>0</v>
      </c>
      <c r="W1942" s="5">
        <f t="shared" si="275"/>
        <v>0</v>
      </c>
      <c r="X1942" s="5">
        <f t="shared" si="278"/>
        <v>1.3527931507200002</v>
      </c>
    </row>
    <row r="1943" spans="1:24" x14ac:dyDescent="0.15">
      <c r="A1943" s="7">
        <v>1942</v>
      </c>
      <c r="B1943" s="7">
        <v>3</v>
      </c>
      <c r="C1943" s="7">
        <v>22</v>
      </c>
      <c r="D1943" s="7">
        <v>22</v>
      </c>
      <c r="E1943" s="7">
        <v>81</v>
      </c>
      <c r="F1943" s="7">
        <v>6</v>
      </c>
      <c r="G1943" s="7">
        <v>0</v>
      </c>
      <c r="H1943" s="7">
        <f t="shared" si="270"/>
        <v>3</v>
      </c>
      <c r="I1943" s="16">
        <f t="shared" si="271"/>
        <v>45007</v>
      </c>
      <c r="J1943" s="17">
        <v>0.70809999999999995</v>
      </c>
      <c r="K1943" s="18">
        <f>G1943*结论【关键目标】!C$27*0.7735*0.001</f>
        <v>0</v>
      </c>
      <c r="L1943" s="5">
        <v>0</v>
      </c>
      <c r="M1943" s="5">
        <f>ABS(IF(L1943&lt;=0,L1943/耗电量关键数据!$B$6/1000,L1943/耗电量关键数据!$B$5/1000))</f>
        <v>0</v>
      </c>
      <c r="N1943" s="5">
        <f>电气设备逐时使用率计算!H1919</f>
        <v>1.1688450000000001</v>
      </c>
      <c r="O1943" s="5">
        <f>灯光逐时使用率计算!H1919</f>
        <v>0.37403039999999999</v>
      </c>
      <c r="P1943" s="19">
        <f t="shared" si="272"/>
        <v>1.5428754000000002</v>
      </c>
      <c r="Q1943" s="19">
        <f t="shared" si="276"/>
        <v>0</v>
      </c>
      <c r="R1943" s="20">
        <f t="shared" si="273"/>
        <v>0</v>
      </c>
      <c r="S1943" s="20">
        <f t="shared" si="277"/>
        <v>0</v>
      </c>
      <c r="T1943" s="20">
        <f>IF((T1942+R1943)&lt;0,0,IF((T1942+R1943)&gt;结论【关键目标】!C$28,结论【关键目标】!C$28,T1942+R1943))</f>
        <v>8.1608751999999996</v>
      </c>
      <c r="U1943" s="19">
        <f>IF((T1942+R1943)&lt;结论【关键目标】!$C$28,0,(发电量计算【计算逻辑页】!R1943+发电量计算【计算逻辑页】!T1942-结论【关键目标】!$C$28))</f>
        <v>0</v>
      </c>
      <c r="V1943" s="5">
        <f t="shared" si="274"/>
        <v>0</v>
      </c>
      <c r="W1943" s="5">
        <f t="shared" si="275"/>
        <v>0</v>
      </c>
      <c r="X1943" s="5">
        <f t="shared" si="278"/>
        <v>0</v>
      </c>
    </row>
    <row r="1944" spans="1:24" x14ac:dyDescent="0.15">
      <c r="A1944" s="7">
        <v>1943</v>
      </c>
      <c r="B1944" s="7">
        <v>3</v>
      </c>
      <c r="C1944" s="7">
        <v>22</v>
      </c>
      <c r="D1944" s="7">
        <v>23</v>
      </c>
      <c r="E1944" s="7">
        <v>81</v>
      </c>
      <c r="F1944" s="7">
        <v>7</v>
      </c>
      <c r="G1944" s="7">
        <v>0</v>
      </c>
      <c r="H1944" s="7">
        <f t="shared" si="270"/>
        <v>3</v>
      </c>
      <c r="I1944" s="16">
        <f t="shared" si="271"/>
        <v>45007</v>
      </c>
      <c r="J1944" s="17">
        <v>0.70809999999999995</v>
      </c>
      <c r="K1944" s="18">
        <f>G1944*结论【关键目标】!C$27*0.7735*0.001</f>
        <v>0</v>
      </c>
      <c r="L1944" s="5">
        <v>0</v>
      </c>
      <c r="M1944" s="5">
        <f>ABS(IF(L1944&lt;=0,L1944/耗电量关键数据!$B$6/1000,L1944/耗电量关键数据!$B$5/1000))</f>
        <v>0</v>
      </c>
      <c r="N1944" s="5">
        <f>电气设备逐时使用率计算!H1920</f>
        <v>1.1688450000000001</v>
      </c>
      <c r="O1944" s="5">
        <f>灯光逐时使用率计算!H1920</f>
        <v>0.37403039999999999</v>
      </c>
      <c r="P1944" s="19">
        <f t="shared" si="272"/>
        <v>1.5428754000000002</v>
      </c>
      <c r="Q1944" s="19">
        <f t="shared" si="276"/>
        <v>0</v>
      </c>
      <c r="R1944" s="20">
        <f t="shared" si="273"/>
        <v>0</v>
      </c>
      <c r="S1944" s="20">
        <f t="shared" si="277"/>
        <v>0</v>
      </c>
      <c r="T1944" s="20">
        <f>IF((T1943+R1944)&lt;0,0,IF((T1943+R1944)&gt;结论【关键目标】!C$28,结论【关键目标】!C$28,T1943+R1944))</f>
        <v>8.1608751999999996</v>
      </c>
      <c r="U1944" s="19">
        <f>IF((T1943+R1944)&lt;结论【关键目标】!$C$28,0,(发电量计算【计算逻辑页】!R1944+发电量计算【计算逻辑页】!T1943-结论【关键目标】!$C$28))</f>
        <v>0</v>
      </c>
      <c r="V1944" s="5">
        <f t="shared" si="274"/>
        <v>0</v>
      </c>
      <c r="W1944" s="5">
        <f t="shared" si="275"/>
        <v>0</v>
      </c>
      <c r="X1944" s="5">
        <f t="shared" si="278"/>
        <v>0</v>
      </c>
    </row>
    <row r="1945" spans="1:24" x14ac:dyDescent="0.15">
      <c r="A1945" s="7">
        <v>1944</v>
      </c>
      <c r="B1945" s="7">
        <v>3</v>
      </c>
      <c r="C1945" s="7">
        <v>22</v>
      </c>
      <c r="D1945" s="7">
        <v>24</v>
      </c>
      <c r="E1945" s="7">
        <v>81</v>
      </c>
      <c r="F1945" s="7">
        <v>6</v>
      </c>
      <c r="G1945" s="7">
        <v>0</v>
      </c>
      <c r="H1945" s="7">
        <f t="shared" si="270"/>
        <v>3</v>
      </c>
      <c r="I1945" s="16">
        <f t="shared" si="271"/>
        <v>45007</v>
      </c>
      <c r="J1945" s="17">
        <v>0.2407</v>
      </c>
      <c r="K1945" s="18">
        <f>G1945*结论【关键目标】!C$27*0.7735*0.001</f>
        <v>0</v>
      </c>
      <c r="L1945" s="5">
        <v>0</v>
      </c>
      <c r="M1945" s="5">
        <f>ABS(IF(L1945&lt;=0,L1945/耗电量关键数据!$B$6/1000,L1945/耗电量关键数据!$B$5/1000))</f>
        <v>0</v>
      </c>
      <c r="N1945" s="5">
        <f>电气设备逐时使用率计算!H1921</f>
        <v>1.1688450000000001</v>
      </c>
      <c r="O1945" s="5">
        <f>灯光逐时使用率计算!H1921</f>
        <v>0.37403039999999999</v>
      </c>
      <c r="P1945" s="19">
        <f t="shared" si="272"/>
        <v>1.5428754000000002</v>
      </c>
      <c r="Q1945" s="19">
        <f t="shared" si="276"/>
        <v>0</v>
      </c>
      <c r="R1945" s="20">
        <f t="shared" si="273"/>
        <v>0</v>
      </c>
      <c r="S1945" s="20">
        <f t="shared" si="277"/>
        <v>0</v>
      </c>
      <c r="T1945" s="20">
        <f>IF((T1944+R1945)&lt;0,0,IF((T1944+R1945)&gt;结论【关键目标】!C$28,结论【关键目标】!C$28,T1944+R1945))</f>
        <v>8.1608751999999996</v>
      </c>
      <c r="U1945" s="19">
        <f>IF((T1944+R1945)&lt;结论【关键目标】!$C$28,0,(发电量计算【计算逻辑页】!R1945+发电量计算【计算逻辑页】!T1944-结论【关键目标】!$C$28))</f>
        <v>0</v>
      </c>
      <c r="V1945" s="5">
        <f t="shared" si="274"/>
        <v>0</v>
      </c>
      <c r="W1945" s="5">
        <f t="shared" si="275"/>
        <v>0</v>
      </c>
      <c r="X1945" s="5">
        <f t="shared" si="278"/>
        <v>0</v>
      </c>
    </row>
    <row r="1946" spans="1:24" x14ac:dyDescent="0.15">
      <c r="A1946" s="7">
        <v>1945</v>
      </c>
      <c r="B1946" s="7">
        <v>3</v>
      </c>
      <c r="C1946" s="7">
        <v>23</v>
      </c>
      <c r="D1946" s="7">
        <v>1</v>
      </c>
      <c r="E1946" s="7">
        <v>82</v>
      </c>
      <c r="F1946" s="7">
        <v>5</v>
      </c>
      <c r="G1946" s="7">
        <v>0</v>
      </c>
      <c r="H1946" s="7">
        <f t="shared" si="270"/>
        <v>4</v>
      </c>
      <c r="I1946" s="16">
        <f t="shared" si="271"/>
        <v>45008</v>
      </c>
      <c r="J1946" s="17">
        <v>0.2407</v>
      </c>
      <c r="K1946" s="18">
        <f>G1946*结论【关键目标】!C$27*0.7735*0.001</f>
        <v>0</v>
      </c>
      <c r="L1946" s="5">
        <v>0</v>
      </c>
      <c r="M1946" s="5">
        <f>ABS(IF(L1946&lt;=0,L1946/耗电量关键数据!$B$6/1000,L1946/耗电量关键数据!$B$5/1000))</f>
        <v>0</v>
      </c>
      <c r="N1946" s="5">
        <f>电气设备逐时使用率计算!H1922</f>
        <v>1.1688450000000001</v>
      </c>
      <c r="O1946" s="5">
        <f>灯光逐时使用率计算!H1922</f>
        <v>0.37403039999999999</v>
      </c>
      <c r="P1946" s="19">
        <f t="shared" si="272"/>
        <v>1.5428754000000002</v>
      </c>
      <c r="Q1946" s="19">
        <f t="shared" si="276"/>
        <v>0</v>
      </c>
      <c r="R1946" s="20">
        <f t="shared" si="273"/>
        <v>0</v>
      </c>
      <c r="S1946" s="20">
        <f t="shared" si="277"/>
        <v>0</v>
      </c>
      <c r="T1946" s="20">
        <f>IF((T1945+R1946)&lt;0,0,IF((T1945+R1946)&gt;结论【关键目标】!C$28,结论【关键目标】!C$28,T1945+R1946))</f>
        <v>8.1608751999999996</v>
      </c>
      <c r="U1946" s="19">
        <f>IF((T1945+R1946)&lt;结论【关键目标】!$C$28,0,(发电量计算【计算逻辑页】!R1946+发电量计算【计算逻辑页】!T1945-结论【关键目标】!$C$28))</f>
        <v>0</v>
      </c>
      <c r="V1946" s="5">
        <f t="shared" si="274"/>
        <v>0</v>
      </c>
      <c r="W1946" s="5">
        <f t="shared" si="275"/>
        <v>0</v>
      </c>
      <c r="X1946" s="5">
        <f t="shared" si="278"/>
        <v>0</v>
      </c>
    </row>
    <row r="1947" spans="1:24" x14ac:dyDescent="0.15">
      <c r="A1947" s="7">
        <v>1946</v>
      </c>
      <c r="B1947" s="7">
        <v>3</v>
      </c>
      <c r="C1947" s="7">
        <v>23</v>
      </c>
      <c r="D1947" s="7">
        <v>2</v>
      </c>
      <c r="E1947" s="7">
        <v>82</v>
      </c>
      <c r="F1947" s="7">
        <v>5.8</v>
      </c>
      <c r="G1947" s="7">
        <v>0</v>
      </c>
      <c r="H1947" s="7">
        <f t="shared" si="270"/>
        <v>4</v>
      </c>
      <c r="I1947" s="16">
        <f t="shared" si="271"/>
        <v>45008</v>
      </c>
      <c r="J1947" s="17">
        <v>0.2407</v>
      </c>
      <c r="K1947" s="18">
        <f>G1947*结论【关键目标】!C$27*0.7735*0.001</f>
        <v>0</v>
      </c>
      <c r="L1947" s="5">
        <v>0</v>
      </c>
      <c r="M1947" s="5">
        <f>ABS(IF(L1947&lt;=0,L1947/耗电量关键数据!$B$6/1000,L1947/耗电量关键数据!$B$5/1000))</f>
        <v>0</v>
      </c>
      <c r="N1947" s="5">
        <f>电气设备逐时使用率计算!H1923</f>
        <v>1.1688450000000001</v>
      </c>
      <c r="O1947" s="5">
        <f>灯光逐时使用率计算!H1923</f>
        <v>0.37403039999999999</v>
      </c>
      <c r="P1947" s="19">
        <f t="shared" si="272"/>
        <v>1.5428754000000002</v>
      </c>
      <c r="Q1947" s="19">
        <f t="shared" si="276"/>
        <v>0</v>
      </c>
      <c r="R1947" s="20">
        <f t="shared" si="273"/>
        <v>0</v>
      </c>
      <c r="S1947" s="20">
        <f t="shared" si="277"/>
        <v>0</v>
      </c>
      <c r="T1947" s="20">
        <f>IF((T1946+R1947)&lt;0,0,IF((T1946+R1947)&gt;结论【关键目标】!C$28,结论【关键目标】!C$28,T1946+R1947))</f>
        <v>8.1608751999999996</v>
      </c>
      <c r="U1947" s="19">
        <f>IF((T1946+R1947)&lt;结论【关键目标】!$C$28,0,(发电量计算【计算逻辑页】!R1947+发电量计算【计算逻辑页】!T1946-结论【关键目标】!$C$28))</f>
        <v>0</v>
      </c>
      <c r="V1947" s="5">
        <f t="shared" si="274"/>
        <v>0</v>
      </c>
      <c r="W1947" s="5">
        <f t="shared" si="275"/>
        <v>0</v>
      </c>
      <c r="X1947" s="5">
        <f t="shared" si="278"/>
        <v>0</v>
      </c>
    </row>
    <row r="1948" spans="1:24" x14ac:dyDescent="0.15">
      <c r="A1948" s="7">
        <v>1947</v>
      </c>
      <c r="B1948" s="7">
        <v>3</v>
      </c>
      <c r="C1948" s="7">
        <v>23</v>
      </c>
      <c r="D1948" s="7">
        <v>3</v>
      </c>
      <c r="E1948" s="7">
        <v>82</v>
      </c>
      <c r="F1948" s="7">
        <v>6.6</v>
      </c>
      <c r="G1948" s="7">
        <v>0</v>
      </c>
      <c r="H1948" s="7">
        <f t="shared" si="270"/>
        <v>4</v>
      </c>
      <c r="I1948" s="16">
        <f t="shared" si="271"/>
        <v>45008</v>
      </c>
      <c r="J1948" s="17">
        <v>0.2407</v>
      </c>
      <c r="K1948" s="18">
        <f>G1948*结论【关键目标】!C$27*0.7735*0.001</f>
        <v>0</v>
      </c>
      <c r="L1948" s="5">
        <v>0</v>
      </c>
      <c r="M1948" s="5">
        <f>ABS(IF(L1948&lt;=0,L1948/耗电量关键数据!$B$6/1000,L1948/耗电量关键数据!$B$5/1000))</f>
        <v>0</v>
      </c>
      <c r="N1948" s="5">
        <f>电气设备逐时使用率计算!H1924</f>
        <v>1.1688450000000001</v>
      </c>
      <c r="O1948" s="5">
        <f>灯光逐时使用率计算!H1924</f>
        <v>0.37403039999999999</v>
      </c>
      <c r="P1948" s="19">
        <f t="shared" si="272"/>
        <v>1.5428754000000002</v>
      </c>
      <c r="Q1948" s="19">
        <f t="shared" si="276"/>
        <v>0</v>
      </c>
      <c r="R1948" s="20">
        <f t="shared" si="273"/>
        <v>0</v>
      </c>
      <c r="S1948" s="20">
        <f t="shared" si="277"/>
        <v>0</v>
      </c>
      <c r="T1948" s="20">
        <f>IF((T1947+R1948)&lt;0,0,IF((T1947+R1948)&gt;结论【关键目标】!C$28,结论【关键目标】!C$28,T1947+R1948))</f>
        <v>8.1608751999999996</v>
      </c>
      <c r="U1948" s="19">
        <f>IF((T1947+R1948)&lt;结论【关键目标】!$C$28,0,(发电量计算【计算逻辑页】!R1948+发电量计算【计算逻辑页】!T1947-结论【关键目标】!$C$28))</f>
        <v>0</v>
      </c>
      <c r="V1948" s="5">
        <f t="shared" si="274"/>
        <v>0</v>
      </c>
      <c r="W1948" s="5">
        <f t="shared" si="275"/>
        <v>0</v>
      </c>
      <c r="X1948" s="5">
        <f t="shared" si="278"/>
        <v>0</v>
      </c>
    </row>
    <row r="1949" spans="1:24" x14ac:dyDescent="0.15">
      <c r="A1949" s="7">
        <v>1948</v>
      </c>
      <c r="B1949" s="7">
        <v>3</v>
      </c>
      <c r="C1949" s="7">
        <v>23</v>
      </c>
      <c r="D1949" s="7">
        <v>4</v>
      </c>
      <c r="E1949" s="7">
        <v>82</v>
      </c>
      <c r="F1949" s="7">
        <v>5.8</v>
      </c>
      <c r="G1949" s="7">
        <v>0</v>
      </c>
      <c r="H1949" s="7">
        <f t="shared" si="270"/>
        <v>4</v>
      </c>
      <c r="I1949" s="16">
        <f t="shared" si="271"/>
        <v>45008</v>
      </c>
      <c r="J1949" s="17">
        <v>0.2407</v>
      </c>
      <c r="K1949" s="18">
        <f>G1949*结论【关键目标】!C$27*0.7735*0.001</f>
        <v>0</v>
      </c>
      <c r="L1949" s="5">
        <v>0</v>
      </c>
      <c r="M1949" s="5">
        <f>ABS(IF(L1949&lt;=0,L1949/耗电量关键数据!$B$6/1000,L1949/耗电量关键数据!$B$5/1000))</f>
        <v>0</v>
      </c>
      <c r="N1949" s="5">
        <f>电气设备逐时使用率计算!H1925</f>
        <v>1.1688450000000001</v>
      </c>
      <c r="O1949" s="5">
        <f>灯光逐时使用率计算!H1925</f>
        <v>0.37403039999999999</v>
      </c>
      <c r="P1949" s="19">
        <f t="shared" si="272"/>
        <v>1.5428754000000002</v>
      </c>
      <c r="Q1949" s="19">
        <f t="shared" si="276"/>
        <v>0</v>
      </c>
      <c r="R1949" s="20">
        <f t="shared" si="273"/>
        <v>0</v>
      </c>
      <c r="S1949" s="20">
        <f t="shared" si="277"/>
        <v>0</v>
      </c>
      <c r="T1949" s="20">
        <f>IF((T1948+R1949)&lt;0,0,IF((T1948+R1949)&gt;结论【关键目标】!C$28,结论【关键目标】!C$28,T1948+R1949))</f>
        <v>8.1608751999999996</v>
      </c>
      <c r="U1949" s="19">
        <f>IF((T1948+R1949)&lt;结论【关键目标】!$C$28,0,(发电量计算【计算逻辑页】!R1949+发电量计算【计算逻辑页】!T1948-结论【关键目标】!$C$28))</f>
        <v>0</v>
      </c>
      <c r="V1949" s="5">
        <f t="shared" si="274"/>
        <v>0</v>
      </c>
      <c r="W1949" s="5">
        <f t="shared" si="275"/>
        <v>0</v>
      </c>
      <c r="X1949" s="5">
        <f t="shared" si="278"/>
        <v>0</v>
      </c>
    </row>
    <row r="1950" spans="1:24" x14ac:dyDescent="0.15">
      <c r="A1950" s="7">
        <v>1949</v>
      </c>
      <c r="B1950" s="7">
        <v>3</v>
      </c>
      <c r="C1950" s="7">
        <v>23</v>
      </c>
      <c r="D1950" s="7">
        <v>5</v>
      </c>
      <c r="E1950" s="7">
        <v>82</v>
      </c>
      <c r="F1950" s="7">
        <v>5</v>
      </c>
      <c r="G1950" s="7">
        <v>0</v>
      </c>
      <c r="H1950" s="7">
        <f t="shared" si="270"/>
        <v>4</v>
      </c>
      <c r="I1950" s="16">
        <f t="shared" si="271"/>
        <v>45008</v>
      </c>
      <c r="J1950" s="17">
        <v>0.2407</v>
      </c>
      <c r="K1950" s="18">
        <f>G1950*结论【关键目标】!C$27*0.7735*0.001</f>
        <v>0</v>
      </c>
      <c r="L1950" s="5">
        <v>0</v>
      </c>
      <c r="M1950" s="5">
        <f>ABS(IF(L1950&lt;=0,L1950/耗电量关键数据!$B$6/1000,L1950/耗电量关键数据!$B$5/1000))</f>
        <v>0</v>
      </c>
      <c r="N1950" s="5">
        <f>电气设备逐时使用率计算!H1926</f>
        <v>1.1688450000000001</v>
      </c>
      <c r="O1950" s="5">
        <f>灯光逐时使用率计算!H1926</f>
        <v>0.37403039999999999</v>
      </c>
      <c r="P1950" s="19">
        <f t="shared" si="272"/>
        <v>1.5428754000000002</v>
      </c>
      <c r="Q1950" s="19">
        <f t="shared" si="276"/>
        <v>0</v>
      </c>
      <c r="R1950" s="20">
        <f t="shared" si="273"/>
        <v>0</v>
      </c>
      <c r="S1950" s="20">
        <f t="shared" si="277"/>
        <v>0</v>
      </c>
      <c r="T1950" s="20">
        <f>IF((T1949+R1950)&lt;0,0,IF((T1949+R1950)&gt;结论【关键目标】!C$28,结论【关键目标】!C$28,T1949+R1950))</f>
        <v>8.1608751999999996</v>
      </c>
      <c r="U1950" s="19">
        <f>IF((T1949+R1950)&lt;结论【关键目标】!$C$28,0,(发电量计算【计算逻辑页】!R1950+发电量计算【计算逻辑页】!T1949-结论【关键目标】!$C$28))</f>
        <v>0</v>
      </c>
      <c r="V1950" s="5">
        <f t="shared" si="274"/>
        <v>0</v>
      </c>
      <c r="W1950" s="5">
        <f t="shared" si="275"/>
        <v>0</v>
      </c>
      <c r="X1950" s="5">
        <f t="shared" si="278"/>
        <v>0</v>
      </c>
    </row>
    <row r="1951" spans="1:24" x14ac:dyDescent="0.15">
      <c r="A1951" s="7">
        <v>1950</v>
      </c>
      <c r="B1951" s="7">
        <v>3</v>
      </c>
      <c r="C1951" s="7">
        <v>23</v>
      </c>
      <c r="D1951" s="7">
        <v>6</v>
      </c>
      <c r="E1951" s="7">
        <v>82</v>
      </c>
      <c r="F1951" s="7">
        <v>2.5</v>
      </c>
      <c r="G1951" s="7">
        <v>0.2</v>
      </c>
      <c r="H1951" s="7">
        <f t="shared" si="270"/>
        <v>4</v>
      </c>
      <c r="I1951" s="16">
        <f t="shared" si="271"/>
        <v>45008</v>
      </c>
      <c r="J1951" s="17">
        <v>0.2407</v>
      </c>
      <c r="K1951" s="18">
        <f>G1951*结论【关键目标】!C$27*0.7735*0.001</f>
        <v>1.8564000000000001E-2</v>
      </c>
      <c r="L1951" s="5">
        <v>0</v>
      </c>
      <c r="M1951" s="5">
        <f>ABS(IF(L1951&lt;=0,L1951/耗电量关键数据!$B$6/1000,L1951/耗电量关键数据!$B$5/1000))</f>
        <v>0</v>
      </c>
      <c r="N1951" s="5">
        <f>电气设备逐时使用率计算!H1927</f>
        <v>1.1688450000000001</v>
      </c>
      <c r="O1951" s="5">
        <f>灯光逐时使用率计算!H1927</f>
        <v>0.37403039999999999</v>
      </c>
      <c r="P1951" s="19">
        <f t="shared" si="272"/>
        <v>1.5428754000000002</v>
      </c>
      <c r="Q1951" s="19">
        <f t="shared" si="276"/>
        <v>0</v>
      </c>
      <c r="R1951" s="20">
        <f t="shared" si="273"/>
        <v>1.8564000000000001E-2</v>
      </c>
      <c r="S1951" s="20">
        <f t="shared" si="277"/>
        <v>0</v>
      </c>
      <c r="T1951" s="20">
        <f>IF((T1950+R1951)&lt;0,0,IF((T1950+R1951)&gt;结论【关键目标】!C$28,结论【关键目标】!C$28,T1950+R1951))</f>
        <v>8.1794391999999991</v>
      </c>
      <c r="U1951" s="19">
        <f>IF((T1950+R1951)&lt;结论【关键目标】!$C$28,0,(发电量计算【计算逻辑页】!R1951+发电量计算【计算逻辑页】!T1950-结论【关键目标】!$C$28))</f>
        <v>0</v>
      </c>
      <c r="V1951" s="5">
        <f t="shared" si="274"/>
        <v>0</v>
      </c>
      <c r="W1951" s="5">
        <f t="shared" si="275"/>
        <v>4.4683548000000002E-3</v>
      </c>
      <c r="X1951" s="5">
        <f t="shared" si="278"/>
        <v>0</v>
      </c>
    </row>
    <row r="1952" spans="1:24" x14ac:dyDescent="0.15">
      <c r="A1952" s="7">
        <v>1951</v>
      </c>
      <c r="B1952" s="7">
        <v>3</v>
      </c>
      <c r="C1952" s="7">
        <v>23</v>
      </c>
      <c r="D1952" s="7">
        <v>7</v>
      </c>
      <c r="E1952" s="7">
        <v>82</v>
      </c>
      <c r="F1952" s="7">
        <v>0</v>
      </c>
      <c r="G1952" s="7">
        <v>85.3</v>
      </c>
      <c r="H1952" s="7">
        <f t="shared" si="270"/>
        <v>4</v>
      </c>
      <c r="I1952" s="16">
        <f t="shared" si="271"/>
        <v>45008</v>
      </c>
      <c r="J1952" s="17">
        <v>0.2407</v>
      </c>
      <c r="K1952" s="18">
        <f>G1952*结论【关键目标】!C$27*0.7735*0.001</f>
        <v>7.9175459999999998</v>
      </c>
      <c r="L1952" s="5">
        <v>0</v>
      </c>
      <c r="M1952" s="5">
        <f>ABS(IF(L1952&lt;=0,L1952/耗电量关键数据!$B$6/1000,L1952/耗电量关键数据!$B$5/1000))</f>
        <v>0</v>
      </c>
      <c r="N1952" s="5">
        <f>电气设备逐时使用率计算!H1928</f>
        <v>2.3376900000000003</v>
      </c>
      <c r="O1952" s="5">
        <f>灯光逐时使用率计算!H1928</f>
        <v>1.2467680000000001</v>
      </c>
      <c r="P1952" s="19">
        <f t="shared" si="272"/>
        <v>3.5844580000000006</v>
      </c>
      <c r="Q1952" s="19">
        <f t="shared" si="276"/>
        <v>0</v>
      </c>
      <c r="R1952" s="20">
        <f t="shared" si="273"/>
        <v>7.9175459999999998</v>
      </c>
      <c r="S1952" s="20">
        <f t="shared" si="277"/>
        <v>0</v>
      </c>
      <c r="T1952" s="20">
        <f>IF((T1951+R1952)&lt;0,0,IF((T1951+R1952)&gt;结论【关键目标】!C$28,结论【关键目标】!C$28,T1951+R1952))</f>
        <v>16.096985199999999</v>
      </c>
      <c r="U1952" s="19">
        <f>IF((T1951+R1952)&lt;结论【关键目标】!$C$28,0,(发电量计算【计算逻辑页】!R1952+发电量计算【计算逻辑页】!T1951-结论【关键目标】!$C$28))</f>
        <v>0</v>
      </c>
      <c r="V1952" s="5">
        <f t="shared" si="274"/>
        <v>0</v>
      </c>
      <c r="W1952" s="5">
        <f t="shared" si="275"/>
        <v>0.8627790406000001</v>
      </c>
      <c r="X1952" s="5">
        <f t="shared" si="278"/>
        <v>0</v>
      </c>
    </row>
    <row r="1953" spans="1:24" x14ac:dyDescent="0.15">
      <c r="A1953" s="7">
        <v>1952</v>
      </c>
      <c r="B1953" s="7">
        <v>3</v>
      </c>
      <c r="C1953" s="7">
        <v>23</v>
      </c>
      <c r="D1953" s="7">
        <v>8</v>
      </c>
      <c r="E1953" s="7">
        <v>82</v>
      </c>
      <c r="F1953" s="7">
        <v>1</v>
      </c>
      <c r="G1953" s="7">
        <v>204.7</v>
      </c>
      <c r="H1953" s="7">
        <f t="shared" si="270"/>
        <v>4</v>
      </c>
      <c r="I1953" s="16">
        <f t="shared" si="271"/>
        <v>45008</v>
      </c>
      <c r="J1953" s="17">
        <v>0.70809999999999995</v>
      </c>
      <c r="K1953" s="18">
        <f>G1953*结论【关键目标】!C$27*0.7735*0.001</f>
        <v>19.000254000000002</v>
      </c>
      <c r="L1953" s="5">
        <v>0</v>
      </c>
      <c r="M1953" s="5">
        <f>ABS(IF(L1953&lt;=0,L1953/耗电量关键数据!$B$6/1000,L1953/耗电量关键数据!$B$5/1000))</f>
        <v>0</v>
      </c>
      <c r="N1953" s="5">
        <f>电气设备逐时使用率计算!H1929</f>
        <v>11.688450000000001</v>
      </c>
      <c r="O1953" s="5">
        <f>灯光逐时使用率计算!H1929</f>
        <v>6.2338399999999998</v>
      </c>
      <c r="P1953" s="19">
        <f t="shared" si="272"/>
        <v>17.92229</v>
      </c>
      <c r="Q1953" s="19">
        <f t="shared" si="276"/>
        <v>0</v>
      </c>
      <c r="R1953" s="20">
        <f t="shared" si="273"/>
        <v>19.000254000000002</v>
      </c>
      <c r="S1953" s="20">
        <f t="shared" si="277"/>
        <v>0</v>
      </c>
      <c r="T1953" s="20">
        <f>IF((T1952+R1953)&lt;0,0,IF((T1952+R1953)&gt;结论【关键目标】!C$28,结论【关键目标】!C$28,T1952+R1953))</f>
        <v>22</v>
      </c>
      <c r="U1953" s="19">
        <f>IF((T1952+R1953)&lt;结论【关键目标】!$C$28,0,(发电量计算【计算逻辑页】!R1953+发电量计算【计算逻辑页】!T1952-结论【关键目标】!$C$28))</f>
        <v>13.097239200000004</v>
      </c>
      <c r="V1953" s="5">
        <f t="shared" si="274"/>
        <v>4.5840337200000008</v>
      </c>
      <c r="W1953" s="5">
        <f t="shared" si="275"/>
        <v>12.690773548999999</v>
      </c>
      <c r="X1953" s="5">
        <f t="shared" si="278"/>
        <v>0</v>
      </c>
    </row>
    <row r="1954" spans="1:24" x14ac:dyDescent="0.15">
      <c r="A1954" s="7">
        <v>1953</v>
      </c>
      <c r="B1954" s="7">
        <v>3</v>
      </c>
      <c r="C1954" s="7">
        <v>23</v>
      </c>
      <c r="D1954" s="7">
        <v>9</v>
      </c>
      <c r="E1954" s="7">
        <v>82</v>
      </c>
      <c r="F1954" s="7">
        <v>3.7</v>
      </c>
      <c r="G1954" s="7">
        <v>407.7</v>
      </c>
      <c r="H1954" s="7">
        <f t="shared" si="270"/>
        <v>4</v>
      </c>
      <c r="I1954" s="16">
        <f t="shared" si="271"/>
        <v>45008</v>
      </c>
      <c r="J1954" s="17">
        <v>0.70809999999999995</v>
      </c>
      <c r="K1954" s="18">
        <f>G1954*结论【关键目标】!C$27*0.7735*0.001</f>
        <v>37.842714000000001</v>
      </c>
      <c r="L1954" s="5">
        <v>0</v>
      </c>
      <c r="M1954" s="5">
        <f>ABS(IF(L1954&lt;=0,L1954/耗电量关键数据!$B$6/1000,L1954/耗电量关键数据!$B$5/1000))</f>
        <v>0</v>
      </c>
      <c r="N1954" s="5">
        <f>电气设备逐时使用率计算!H1930</f>
        <v>22.208055000000002</v>
      </c>
      <c r="O1954" s="5">
        <f>灯光逐时使用率计算!H1930</f>
        <v>11.844296</v>
      </c>
      <c r="P1954" s="19">
        <f t="shared" si="272"/>
        <v>34.052351000000002</v>
      </c>
      <c r="Q1954" s="19">
        <f t="shared" si="276"/>
        <v>0</v>
      </c>
      <c r="R1954" s="20">
        <f t="shared" si="273"/>
        <v>37.842714000000001</v>
      </c>
      <c r="S1954" s="20">
        <f t="shared" si="277"/>
        <v>0</v>
      </c>
      <c r="T1954" s="20">
        <f>IF((T1953+R1954)&lt;0,0,IF((T1953+R1954)&gt;结论【关键目标】!C$28,结论【关键目标】!C$28,T1953+R1954))</f>
        <v>22</v>
      </c>
      <c r="U1954" s="19">
        <f>IF((T1953+R1954)&lt;结论【关键目标】!$C$28,0,(发电量计算【计算逻辑页】!R1954+发电量计算【计算逻辑页】!T1953-结论【关键目标】!$C$28))</f>
        <v>37.842714000000001</v>
      </c>
      <c r="V1954" s="5">
        <f t="shared" si="274"/>
        <v>13.2449499</v>
      </c>
      <c r="W1954" s="5">
        <f t="shared" si="275"/>
        <v>24.1124697431</v>
      </c>
      <c r="X1954" s="5">
        <f t="shared" si="278"/>
        <v>0</v>
      </c>
    </row>
    <row r="1955" spans="1:24" x14ac:dyDescent="0.15">
      <c r="A1955" s="7">
        <v>1954</v>
      </c>
      <c r="B1955" s="7">
        <v>3</v>
      </c>
      <c r="C1955" s="7">
        <v>23</v>
      </c>
      <c r="D1955" s="7">
        <v>10</v>
      </c>
      <c r="E1955" s="7">
        <v>82</v>
      </c>
      <c r="F1955" s="7">
        <v>7</v>
      </c>
      <c r="G1955" s="7">
        <v>644.29999999999995</v>
      </c>
      <c r="H1955" s="7">
        <f t="shared" si="270"/>
        <v>4</v>
      </c>
      <c r="I1955" s="16">
        <f t="shared" si="271"/>
        <v>45008</v>
      </c>
      <c r="J1955" s="17">
        <v>0.70809999999999995</v>
      </c>
      <c r="K1955" s="18">
        <f>G1955*结论【关键目标】!C$27*0.7735*0.001</f>
        <v>59.803926000000004</v>
      </c>
      <c r="L1955" s="5">
        <v>0</v>
      </c>
      <c r="M1955" s="5">
        <f>ABS(IF(L1955&lt;=0,L1955/耗电量关键数据!$B$6/1000,L1955/耗电量关键数据!$B$5/1000))</f>
        <v>0</v>
      </c>
      <c r="N1955" s="5">
        <f>电气设备逐时使用率计算!H1931</f>
        <v>22.208055000000002</v>
      </c>
      <c r="O1955" s="5">
        <f>灯光逐时使用率计算!H1931</f>
        <v>11.844296</v>
      </c>
      <c r="P1955" s="19">
        <f t="shared" si="272"/>
        <v>34.052351000000002</v>
      </c>
      <c r="Q1955" s="19">
        <f t="shared" si="276"/>
        <v>0</v>
      </c>
      <c r="R1955" s="20">
        <f t="shared" si="273"/>
        <v>59.803926000000004</v>
      </c>
      <c r="S1955" s="20">
        <f t="shared" si="277"/>
        <v>0</v>
      </c>
      <c r="T1955" s="20">
        <f>IF((T1954+R1955)&lt;0,0,IF((T1954+R1955)&gt;结论【关键目标】!C$28,结论【关键目标】!C$28,T1954+R1955))</f>
        <v>22</v>
      </c>
      <c r="U1955" s="19">
        <f>IF((T1954+R1955)&lt;结论【关键目标】!$C$28,0,(发电量计算【计算逻辑页】!R1955+发电量计算【计算逻辑页】!T1954-结论【关键目标】!$C$28))</f>
        <v>59.803926000000004</v>
      </c>
      <c r="V1955" s="5">
        <f t="shared" si="274"/>
        <v>20.931374099999999</v>
      </c>
      <c r="W1955" s="5">
        <f t="shared" si="275"/>
        <v>24.1124697431</v>
      </c>
      <c r="X1955" s="5">
        <f t="shared" si="278"/>
        <v>0</v>
      </c>
    </row>
    <row r="1956" spans="1:24" x14ac:dyDescent="0.15">
      <c r="A1956" s="7">
        <v>1955</v>
      </c>
      <c r="B1956" s="7">
        <v>3</v>
      </c>
      <c r="C1956" s="7">
        <v>23</v>
      </c>
      <c r="D1956" s="7">
        <v>11</v>
      </c>
      <c r="E1956" s="7">
        <v>82</v>
      </c>
      <c r="F1956" s="7">
        <v>7</v>
      </c>
      <c r="G1956" s="7">
        <v>643.6</v>
      </c>
      <c r="H1956" s="7">
        <f t="shared" si="270"/>
        <v>4</v>
      </c>
      <c r="I1956" s="16">
        <f t="shared" si="271"/>
        <v>45008</v>
      </c>
      <c r="J1956" s="17">
        <v>1.2267999999999999</v>
      </c>
      <c r="K1956" s="18">
        <f>G1956*结论【关键目标】!C$27*0.7735*0.001</f>
        <v>59.738951999999998</v>
      </c>
      <c r="L1956" s="5">
        <v>0</v>
      </c>
      <c r="M1956" s="5">
        <f>ABS(IF(L1956&lt;=0,L1956/耗电量关键数据!$B$6/1000,L1956/耗电量关键数据!$B$5/1000))</f>
        <v>0</v>
      </c>
      <c r="N1956" s="5">
        <f>电气设备逐时使用率计算!H1932</f>
        <v>22.208055000000002</v>
      </c>
      <c r="O1956" s="5">
        <f>灯光逐时使用率计算!H1932</f>
        <v>11.844296</v>
      </c>
      <c r="P1956" s="19">
        <f t="shared" si="272"/>
        <v>34.052351000000002</v>
      </c>
      <c r="Q1956" s="19">
        <f t="shared" si="276"/>
        <v>34.052351000000002</v>
      </c>
      <c r="R1956" s="20">
        <f t="shared" si="273"/>
        <v>25.686600999999996</v>
      </c>
      <c r="S1956" s="20">
        <f t="shared" si="277"/>
        <v>0</v>
      </c>
      <c r="T1956" s="20">
        <f>IF((T1955+R1956)&lt;0,0,IF((T1955+R1956)&gt;结论【关键目标】!C$28,结论【关键目标】!C$28,T1955+R1956))</f>
        <v>22</v>
      </c>
      <c r="U1956" s="19">
        <f>IF((T1955+R1956)&lt;结论【关键目标】!$C$28,0,(发电量计算【计算逻辑页】!R1956+发电量计算【计算逻辑页】!T1955-结论【关键目标】!$C$28))</f>
        <v>25.686600999999996</v>
      </c>
      <c r="V1956" s="5">
        <f t="shared" si="274"/>
        <v>8.9903103499999979</v>
      </c>
      <c r="W1956" s="5">
        <f t="shared" si="275"/>
        <v>41.775424206799997</v>
      </c>
      <c r="X1956" s="5">
        <f t="shared" si="278"/>
        <v>0</v>
      </c>
    </row>
    <row r="1957" spans="1:24" x14ac:dyDescent="0.15">
      <c r="A1957" s="7">
        <v>1956</v>
      </c>
      <c r="B1957" s="7">
        <v>3</v>
      </c>
      <c r="C1957" s="7">
        <v>23</v>
      </c>
      <c r="D1957" s="7">
        <v>12</v>
      </c>
      <c r="E1957" s="7">
        <v>82</v>
      </c>
      <c r="F1957" s="7">
        <v>7.4</v>
      </c>
      <c r="G1957" s="7">
        <v>622.20000000000005</v>
      </c>
      <c r="H1957" s="7">
        <f t="shared" si="270"/>
        <v>4</v>
      </c>
      <c r="I1957" s="16">
        <f t="shared" si="271"/>
        <v>45008</v>
      </c>
      <c r="J1957" s="17">
        <v>1.2267999999999999</v>
      </c>
      <c r="K1957" s="18">
        <f>G1957*结论【关键目标】!C$27*0.7735*0.001</f>
        <v>57.752603999999998</v>
      </c>
      <c r="L1957" s="5">
        <v>0</v>
      </c>
      <c r="M1957" s="5">
        <f>ABS(IF(L1957&lt;=0,L1957/耗电量关键数据!$B$6/1000,L1957/耗电量关键数据!$B$5/1000))</f>
        <v>0</v>
      </c>
      <c r="N1957" s="5">
        <f>电气设备逐时使用率计算!H1933</f>
        <v>11.688450000000001</v>
      </c>
      <c r="O1957" s="5">
        <f>灯光逐时使用率计算!H1933</f>
        <v>9.9741440000000008</v>
      </c>
      <c r="P1957" s="19">
        <f t="shared" si="272"/>
        <v>21.662594000000002</v>
      </c>
      <c r="Q1957" s="19">
        <f t="shared" si="276"/>
        <v>21.662594000000002</v>
      </c>
      <c r="R1957" s="20">
        <f t="shared" si="273"/>
        <v>36.090009999999992</v>
      </c>
      <c r="S1957" s="20">
        <f t="shared" si="277"/>
        <v>0</v>
      </c>
      <c r="T1957" s="20">
        <f>IF((T1956+R1957)&lt;0,0,IF((T1956+R1957)&gt;结论【关键目标】!C$28,结论【关键目标】!C$28,T1956+R1957))</f>
        <v>22</v>
      </c>
      <c r="U1957" s="19">
        <f>IF((T1956+R1957)&lt;结论【关键目标】!$C$28,0,(发电量计算【计算逻辑页】!R1957+发电量计算【计算逻辑页】!T1956-结论【关键目标】!$C$28))</f>
        <v>36.090009999999992</v>
      </c>
      <c r="V1957" s="5">
        <f t="shared" si="274"/>
        <v>12.631503499999997</v>
      </c>
      <c r="W1957" s="5">
        <f t="shared" si="275"/>
        <v>26.5756703192</v>
      </c>
      <c r="X1957" s="5">
        <f t="shared" si="278"/>
        <v>0</v>
      </c>
    </row>
    <row r="1958" spans="1:24" x14ac:dyDescent="0.15">
      <c r="A1958" s="7">
        <v>1957</v>
      </c>
      <c r="B1958" s="7">
        <v>3</v>
      </c>
      <c r="C1958" s="7">
        <v>23</v>
      </c>
      <c r="D1958" s="7">
        <v>13</v>
      </c>
      <c r="E1958" s="7">
        <v>82</v>
      </c>
      <c r="F1958" s="7">
        <v>10</v>
      </c>
      <c r="G1958" s="7">
        <v>600.20000000000005</v>
      </c>
      <c r="H1958" s="7">
        <f t="shared" si="270"/>
        <v>4</v>
      </c>
      <c r="I1958" s="16">
        <f t="shared" si="271"/>
        <v>45008</v>
      </c>
      <c r="J1958" s="17">
        <v>1.2267999999999999</v>
      </c>
      <c r="K1958" s="18">
        <f>G1958*结论【关键目标】!C$27*0.7735*0.001</f>
        <v>55.710563999999998</v>
      </c>
      <c r="L1958" s="5">
        <v>0</v>
      </c>
      <c r="M1958" s="5">
        <f>ABS(IF(L1958&lt;=0,L1958/耗电量关键数据!$B$6/1000,L1958/耗电量关键数据!$B$5/1000))</f>
        <v>0</v>
      </c>
      <c r="N1958" s="5">
        <f>电气设备逐时使用率计算!H1934</f>
        <v>11.688450000000001</v>
      </c>
      <c r="O1958" s="5">
        <f>灯光逐时使用率计算!H1934</f>
        <v>9.9741440000000008</v>
      </c>
      <c r="P1958" s="19">
        <f t="shared" si="272"/>
        <v>21.662594000000002</v>
      </c>
      <c r="Q1958" s="19">
        <f t="shared" si="276"/>
        <v>21.662594000000002</v>
      </c>
      <c r="R1958" s="20">
        <f t="shared" si="273"/>
        <v>34.047969999999992</v>
      </c>
      <c r="S1958" s="20">
        <f t="shared" si="277"/>
        <v>0</v>
      </c>
      <c r="T1958" s="20">
        <f>IF((T1957+R1958)&lt;0,0,IF((T1957+R1958)&gt;结论【关键目标】!C$28,结论【关键目标】!C$28,T1957+R1958))</f>
        <v>22</v>
      </c>
      <c r="U1958" s="19">
        <f>IF((T1957+R1958)&lt;结论【关键目标】!$C$28,0,(发电量计算【计算逻辑页】!R1958+发电量计算【计算逻辑页】!T1957-结论【关键目标】!$C$28))</f>
        <v>34.047969999999992</v>
      </c>
      <c r="V1958" s="5">
        <f t="shared" si="274"/>
        <v>11.916789499999997</v>
      </c>
      <c r="W1958" s="5">
        <f t="shared" si="275"/>
        <v>26.5756703192</v>
      </c>
      <c r="X1958" s="5">
        <f t="shared" si="278"/>
        <v>0</v>
      </c>
    </row>
    <row r="1959" spans="1:24" x14ac:dyDescent="0.15">
      <c r="A1959" s="7">
        <v>1958</v>
      </c>
      <c r="B1959" s="7">
        <v>3</v>
      </c>
      <c r="C1959" s="7">
        <v>23</v>
      </c>
      <c r="D1959" s="7">
        <v>14</v>
      </c>
      <c r="E1959" s="7">
        <v>82</v>
      </c>
      <c r="F1959" s="7">
        <v>11</v>
      </c>
      <c r="G1959" s="7">
        <v>568</v>
      </c>
      <c r="H1959" s="7">
        <f t="shared" si="270"/>
        <v>4</v>
      </c>
      <c r="I1959" s="16">
        <f t="shared" si="271"/>
        <v>45008</v>
      </c>
      <c r="J1959" s="17">
        <v>1.2267999999999999</v>
      </c>
      <c r="K1959" s="18">
        <f>G1959*结论【关键目标】!C$27*0.7735*0.001</f>
        <v>52.721759999999996</v>
      </c>
      <c r="L1959" s="5">
        <v>0</v>
      </c>
      <c r="M1959" s="5">
        <f>ABS(IF(L1959&lt;=0,L1959/耗电量关键数据!$B$6/1000,L1959/耗电量关键数据!$B$5/1000))</f>
        <v>0</v>
      </c>
      <c r="N1959" s="5">
        <f>电气设备逐时使用率计算!H1935</f>
        <v>22.208055000000002</v>
      </c>
      <c r="O1959" s="5">
        <f>灯光逐时使用率计算!H1935</f>
        <v>11.844296</v>
      </c>
      <c r="P1959" s="19">
        <f t="shared" si="272"/>
        <v>34.052351000000002</v>
      </c>
      <c r="Q1959" s="19">
        <f t="shared" si="276"/>
        <v>34.052351000000002</v>
      </c>
      <c r="R1959" s="20">
        <f t="shared" si="273"/>
        <v>18.669408999999995</v>
      </c>
      <c r="S1959" s="20">
        <f t="shared" si="277"/>
        <v>0</v>
      </c>
      <c r="T1959" s="20">
        <f>IF((T1958+R1959)&lt;0,0,IF((T1958+R1959)&gt;结论【关键目标】!C$28,结论【关键目标】!C$28,T1958+R1959))</f>
        <v>22</v>
      </c>
      <c r="U1959" s="19">
        <f>IF((T1958+R1959)&lt;结论【关键目标】!$C$28,0,(发电量计算【计算逻辑页】!R1959+发电量计算【计算逻辑页】!T1958-结论【关键目标】!$C$28))</f>
        <v>18.669408999999995</v>
      </c>
      <c r="V1959" s="5">
        <f t="shared" si="274"/>
        <v>6.5342931499999981</v>
      </c>
      <c r="W1959" s="5">
        <f t="shared" si="275"/>
        <v>41.775424206799997</v>
      </c>
      <c r="X1959" s="5">
        <f t="shared" si="278"/>
        <v>0</v>
      </c>
    </row>
    <row r="1960" spans="1:24" x14ac:dyDescent="0.15">
      <c r="A1960" s="7">
        <v>1959</v>
      </c>
      <c r="B1960" s="7">
        <v>3</v>
      </c>
      <c r="C1960" s="7">
        <v>23</v>
      </c>
      <c r="D1960" s="7">
        <v>15</v>
      </c>
      <c r="E1960" s="7">
        <v>82</v>
      </c>
      <c r="F1960" s="7">
        <v>10.1</v>
      </c>
      <c r="G1960" s="7">
        <v>431.4</v>
      </c>
      <c r="H1960" s="7">
        <f t="shared" si="270"/>
        <v>4</v>
      </c>
      <c r="I1960" s="16">
        <f t="shared" si="271"/>
        <v>45008</v>
      </c>
      <c r="J1960" s="17">
        <v>1.2267999999999999</v>
      </c>
      <c r="K1960" s="18">
        <f>G1960*结论【关键目标】!C$27*0.7735*0.001</f>
        <v>40.042547999999996</v>
      </c>
      <c r="L1960" s="5">
        <v>0</v>
      </c>
      <c r="M1960" s="5">
        <f>ABS(IF(L1960&lt;=0,L1960/耗电量关键数据!$B$6/1000,L1960/耗电量关键数据!$B$5/1000))</f>
        <v>0</v>
      </c>
      <c r="N1960" s="5">
        <f>电气设备逐时使用率计算!H1936</f>
        <v>22.208055000000002</v>
      </c>
      <c r="O1960" s="5">
        <f>灯光逐时使用率计算!H1936</f>
        <v>11.844296</v>
      </c>
      <c r="P1960" s="19">
        <f t="shared" si="272"/>
        <v>34.052351000000002</v>
      </c>
      <c r="Q1960" s="19">
        <f t="shared" si="276"/>
        <v>34.052351000000002</v>
      </c>
      <c r="R1960" s="20">
        <f t="shared" si="273"/>
        <v>5.9901969999999949</v>
      </c>
      <c r="S1960" s="20">
        <f t="shared" si="277"/>
        <v>0</v>
      </c>
      <c r="T1960" s="20">
        <f>IF((T1959+R1960)&lt;0,0,IF((T1959+R1960)&gt;结论【关键目标】!C$28,结论【关键目标】!C$28,T1959+R1960))</f>
        <v>22</v>
      </c>
      <c r="U1960" s="19">
        <f>IF((T1959+R1960)&lt;结论【关键目标】!$C$28,0,(发电量计算【计算逻辑页】!R1960+发电量计算【计算逻辑页】!T1959-结论【关键目标】!$C$28))</f>
        <v>5.9901969999999949</v>
      </c>
      <c r="V1960" s="5">
        <f t="shared" si="274"/>
        <v>2.0965689499999982</v>
      </c>
      <c r="W1960" s="5">
        <f t="shared" si="275"/>
        <v>41.775424206799997</v>
      </c>
      <c r="X1960" s="5">
        <f t="shared" si="278"/>
        <v>0</v>
      </c>
    </row>
    <row r="1961" spans="1:24" x14ac:dyDescent="0.15">
      <c r="A1961" s="7">
        <v>1960</v>
      </c>
      <c r="B1961" s="7">
        <v>3</v>
      </c>
      <c r="C1961" s="7">
        <v>23</v>
      </c>
      <c r="D1961" s="7">
        <v>16</v>
      </c>
      <c r="E1961" s="7">
        <v>82</v>
      </c>
      <c r="F1961" s="7">
        <v>12</v>
      </c>
      <c r="G1961" s="7">
        <v>286.89999999999998</v>
      </c>
      <c r="H1961" s="7">
        <f t="shared" si="270"/>
        <v>4</v>
      </c>
      <c r="I1961" s="16">
        <f t="shared" si="271"/>
        <v>45008</v>
      </c>
      <c r="J1961" s="17">
        <v>0.70809999999999995</v>
      </c>
      <c r="K1961" s="18">
        <f>G1961*结论【关键目标】!C$27*0.7735*0.001</f>
        <v>26.630057999999998</v>
      </c>
      <c r="L1961" s="5">
        <v>0</v>
      </c>
      <c r="M1961" s="5">
        <f>ABS(IF(L1961&lt;=0,L1961/耗电量关键数据!$B$6/1000,L1961/耗电量关键数据!$B$5/1000))</f>
        <v>0</v>
      </c>
      <c r="N1961" s="5">
        <f>电气设备逐时使用率计算!H1937</f>
        <v>22.208055000000002</v>
      </c>
      <c r="O1961" s="5">
        <f>灯光逐时使用率计算!H1937</f>
        <v>11.844296</v>
      </c>
      <c r="P1961" s="19">
        <f t="shared" si="272"/>
        <v>34.052351000000002</v>
      </c>
      <c r="Q1961" s="19">
        <f t="shared" si="276"/>
        <v>0</v>
      </c>
      <c r="R1961" s="20">
        <f t="shared" si="273"/>
        <v>26.630057999999998</v>
      </c>
      <c r="S1961" s="20">
        <f t="shared" si="277"/>
        <v>0</v>
      </c>
      <c r="T1961" s="20">
        <f>IF((T1960+R1961)&lt;0,0,IF((T1960+R1961)&gt;结论【关键目标】!C$28,结论【关键目标】!C$28,T1960+R1961))</f>
        <v>22</v>
      </c>
      <c r="U1961" s="19">
        <f>IF((T1960+R1961)&lt;结论【关键目标】!$C$28,0,(发电量计算【计算逻辑页】!R1961+发电量计算【计算逻辑页】!T1960-结论【关键目标】!$C$28))</f>
        <v>26.630057999999998</v>
      </c>
      <c r="V1961" s="5">
        <f t="shared" si="274"/>
        <v>9.3205202999999983</v>
      </c>
      <c r="W1961" s="5">
        <f t="shared" si="275"/>
        <v>18.856744069799998</v>
      </c>
      <c r="X1961" s="5">
        <f t="shared" si="278"/>
        <v>0</v>
      </c>
    </row>
    <row r="1962" spans="1:24" x14ac:dyDescent="0.15">
      <c r="A1962" s="7">
        <v>1961</v>
      </c>
      <c r="B1962" s="7">
        <v>3</v>
      </c>
      <c r="C1962" s="7">
        <v>23</v>
      </c>
      <c r="D1962" s="7">
        <v>17</v>
      </c>
      <c r="E1962" s="7">
        <v>82</v>
      </c>
      <c r="F1962" s="7">
        <v>11</v>
      </c>
      <c r="G1962" s="7">
        <v>101.7</v>
      </c>
      <c r="H1962" s="7">
        <f t="shared" si="270"/>
        <v>4</v>
      </c>
      <c r="I1962" s="16">
        <f t="shared" si="271"/>
        <v>45008</v>
      </c>
      <c r="J1962" s="17">
        <v>0.70809999999999995</v>
      </c>
      <c r="K1962" s="18">
        <f>G1962*结论【关键目标】!C$27*0.7735*0.001</f>
        <v>9.4397940000000009</v>
      </c>
      <c r="L1962" s="5">
        <v>0</v>
      </c>
      <c r="M1962" s="5">
        <f>ABS(IF(L1962&lt;=0,L1962/耗电量关键数据!$B$6/1000,L1962/耗电量关键数据!$B$5/1000))</f>
        <v>0</v>
      </c>
      <c r="N1962" s="5">
        <f>电气设备逐时使用率计算!H1938</f>
        <v>22.208055000000002</v>
      </c>
      <c r="O1962" s="5">
        <f>灯光逐时使用率计算!H1938</f>
        <v>11.844296</v>
      </c>
      <c r="P1962" s="19">
        <f t="shared" si="272"/>
        <v>34.052351000000002</v>
      </c>
      <c r="Q1962" s="19">
        <f t="shared" si="276"/>
        <v>0</v>
      </c>
      <c r="R1962" s="20">
        <f t="shared" si="273"/>
        <v>9.4397940000000009</v>
      </c>
      <c r="S1962" s="20">
        <f t="shared" si="277"/>
        <v>0</v>
      </c>
      <c r="T1962" s="20">
        <f>IF((T1961+R1962)&lt;0,0,IF((T1961+R1962)&gt;结论【关键目标】!C$28,结论【关键目标】!C$28,T1961+R1962))</f>
        <v>22</v>
      </c>
      <c r="U1962" s="19">
        <f>IF((T1961+R1962)&lt;结论【关键目标】!$C$28,0,(发电量计算【计算逻辑页】!R1962+发电量计算【计算逻辑页】!T1961-结论【关键目标】!$C$28))</f>
        <v>9.4397939999999991</v>
      </c>
      <c r="V1962" s="5">
        <f t="shared" si="274"/>
        <v>3.3039278999999997</v>
      </c>
      <c r="W1962" s="5">
        <f t="shared" si="275"/>
        <v>6.6843181314000004</v>
      </c>
      <c r="X1962" s="5">
        <f t="shared" si="278"/>
        <v>0</v>
      </c>
    </row>
    <row r="1963" spans="1:24" x14ac:dyDescent="0.15">
      <c r="A1963" s="7">
        <v>1962</v>
      </c>
      <c r="B1963" s="7">
        <v>3</v>
      </c>
      <c r="C1963" s="7">
        <v>23</v>
      </c>
      <c r="D1963" s="7">
        <v>18</v>
      </c>
      <c r="E1963" s="7">
        <v>82</v>
      </c>
      <c r="F1963" s="7">
        <v>10.1</v>
      </c>
      <c r="G1963" s="7">
        <v>0</v>
      </c>
      <c r="H1963" s="7">
        <f t="shared" si="270"/>
        <v>4</v>
      </c>
      <c r="I1963" s="16">
        <f t="shared" si="271"/>
        <v>45008</v>
      </c>
      <c r="J1963" s="17">
        <v>0.70809999999999995</v>
      </c>
      <c r="K1963" s="18">
        <f>G1963*结论【关键目标】!C$27*0.7735*0.001</f>
        <v>0</v>
      </c>
      <c r="L1963" s="5">
        <v>0</v>
      </c>
      <c r="M1963" s="5">
        <f>ABS(IF(L1963&lt;=0,L1963/耗电量关键数据!$B$6/1000,L1963/耗电量关键数据!$B$5/1000))</f>
        <v>0</v>
      </c>
      <c r="N1963" s="5">
        <f>电气设备逐时使用率计算!H1939</f>
        <v>7.0130699999999999</v>
      </c>
      <c r="O1963" s="5">
        <f>灯光逐时使用率计算!H1939</f>
        <v>3.7403040000000001</v>
      </c>
      <c r="P1963" s="19">
        <f t="shared" si="272"/>
        <v>10.753374000000001</v>
      </c>
      <c r="Q1963" s="19">
        <f t="shared" si="276"/>
        <v>0</v>
      </c>
      <c r="R1963" s="20">
        <f t="shared" si="273"/>
        <v>0</v>
      </c>
      <c r="S1963" s="20">
        <f t="shared" si="277"/>
        <v>0</v>
      </c>
      <c r="T1963" s="20">
        <f>IF((T1962+R1963)&lt;0,0,IF((T1962+R1963)&gt;结论【关键目标】!C$28,结论【关键目标】!C$28,T1962+R1963))</f>
        <v>22</v>
      </c>
      <c r="U1963" s="19">
        <f>IF((T1962+R1963)&lt;结论【关键目标】!$C$28,0,(发电量计算【计算逻辑页】!R1963+发电量计算【计算逻辑页】!T1962-结论【关键目标】!$C$28))</f>
        <v>0</v>
      </c>
      <c r="V1963" s="5">
        <f t="shared" si="274"/>
        <v>0</v>
      </c>
      <c r="W1963" s="5">
        <f t="shared" si="275"/>
        <v>0</v>
      </c>
      <c r="X1963" s="5">
        <f t="shared" si="278"/>
        <v>0</v>
      </c>
    </row>
    <row r="1964" spans="1:24" x14ac:dyDescent="0.15">
      <c r="A1964" s="7">
        <v>1963</v>
      </c>
      <c r="B1964" s="7">
        <v>3</v>
      </c>
      <c r="C1964" s="7">
        <v>23</v>
      </c>
      <c r="D1964" s="7">
        <v>19</v>
      </c>
      <c r="E1964" s="7">
        <v>82</v>
      </c>
      <c r="F1964" s="7">
        <v>8</v>
      </c>
      <c r="G1964" s="7">
        <v>0</v>
      </c>
      <c r="H1964" s="7">
        <f t="shared" si="270"/>
        <v>4</v>
      </c>
      <c r="I1964" s="16">
        <f t="shared" si="271"/>
        <v>45008</v>
      </c>
      <c r="J1964" s="17">
        <v>1.2267999999999999</v>
      </c>
      <c r="K1964" s="18">
        <f>G1964*结论【关键目标】!C$27*0.7735*0.001</f>
        <v>0</v>
      </c>
      <c r="L1964" s="5">
        <v>0</v>
      </c>
      <c r="M1964" s="5">
        <f>ABS(IF(L1964&lt;=0,L1964/耗电量关键数据!$B$6/1000,L1964/耗电量关键数据!$B$5/1000))</f>
        <v>0</v>
      </c>
      <c r="N1964" s="5">
        <f>电气设备逐时使用率计算!H1940</f>
        <v>7.0130699999999999</v>
      </c>
      <c r="O1964" s="5">
        <f>灯光逐时使用率计算!H1940</f>
        <v>3.7403040000000001</v>
      </c>
      <c r="P1964" s="19">
        <f t="shared" si="272"/>
        <v>10.753374000000001</v>
      </c>
      <c r="Q1964" s="19">
        <f t="shared" si="276"/>
        <v>10.753374000000001</v>
      </c>
      <c r="R1964" s="20">
        <f t="shared" si="273"/>
        <v>-10.753374000000001</v>
      </c>
      <c r="S1964" s="20">
        <f t="shared" si="277"/>
        <v>10.753374000000001</v>
      </c>
      <c r="T1964" s="20">
        <f>IF((T1963+R1964)&lt;0,0,IF((T1963+R1964)&gt;结论【关键目标】!C$28,结论【关键目标】!C$28,T1963+R1964))</f>
        <v>11.246625999999999</v>
      </c>
      <c r="U1964" s="19">
        <f>IF((T1963+R1964)&lt;结论【关键目标】!$C$28,0,(发电量计算【计算逻辑页】!R1964+发电量计算【计算逻辑页】!T1963-结论【关键目标】!$C$28))</f>
        <v>0</v>
      </c>
      <c r="V1964" s="5">
        <f t="shared" si="274"/>
        <v>0</v>
      </c>
      <c r="W1964" s="5">
        <f t="shared" si="275"/>
        <v>0</v>
      </c>
      <c r="X1964" s="5">
        <f t="shared" si="278"/>
        <v>9.428558323199999</v>
      </c>
    </row>
    <row r="1965" spans="1:24" x14ac:dyDescent="0.15">
      <c r="A1965" s="7">
        <v>1964</v>
      </c>
      <c r="B1965" s="7">
        <v>3</v>
      </c>
      <c r="C1965" s="7">
        <v>23</v>
      </c>
      <c r="D1965" s="7">
        <v>20</v>
      </c>
      <c r="E1965" s="7">
        <v>82</v>
      </c>
      <c r="F1965" s="7">
        <v>7</v>
      </c>
      <c r="G1965" s="7">
        <v>0</v>
      </c>
      <c r="H1965" s="7">
        <f t="shared" si="270"/>
        <v>4</v>
      </c>
      <c r="I1965" s="16">
        <f t="shared" si="271"/>
        <v>45008</v>
      </c>
      <c r="J1965" s="17">
        <v>1.2267999999999999</v>
      </c>
      <c r="K1965" s="18">
        <f>G1965*结论【关键目标】!C$27*0.7735*0.001</f>
        <v>0</v>
      </c>
      <c r="L1965" s="5">
        <v>0</v>
      </c>
      <c r="M1965" s="5">
        <f>ABS(IF(L1965&lt;=0,L1965/耗电量关键数据!$B$6/1000,L1965/耗电量关键数据!$B$5/1000))</f>
        <v>0</v>
      </c>
      <c r="N1965" s="5">
        <f>电气设备逐时使用率计算!H1941</f>
        <v>1.1688450000000001</v>
      </c>
      <c r="O1965" s="5">
        <f>灯光逐时使用率计算!H1941</f>
        <v>0.37403039999999999</v>
      </c>
      <c r="P1965" s="19">
        <f t="shared" si="272"/>
        <v>1.5428754000000002</v>
      </c>
      <c r="Q1965" s="19">
        <f t="shared" si="276"/>
        <v>1.5428754000000002</v>
      </c>
      <c r="R1965" s="20">
        <f t="shared" si="273"/>
        <v>-1.5428754000000002</v>
      </c>
      <c r="S1965" s="20">
        <f t="shared" si="277"/>
        <v>1.5428754000000002</v>
      </c>
      <c r="T1965" s="20">
        <f>IF((T1964+R1965)&lt;0,0,IF((T1964+R1965)&gt;结论【关键目标】!C$28,结论【关键目标】!C$28,T1964+R1965))</f>
        <v>9.7037505999999993</v>
      </c>
      <c r="U1965" s="19">
        <f>IF((T1964+R1965)&lt;结论【关键目标】!$C$28,0,(发电量计算【计算逻辑页】!R1965+发电量计算【计算逻辑页】!T1964-结论【关键目标】!$C$28))</f>
        <v>0</v>
      </c>
      <c r="V1965" s="5">
        <f t="shared" si="274"/>
        <v>0</v>
      </c>
      <c r="W1965" s="5">
        <f t="shared" si="275"/>
        <v>0</v>
      </c>
      <c r="X1965" s="5">
        <f t="shared" si="278"/>
        <v>1.3527931507200002</v>
      </c>
    </row>
    <row r="1966" spans="1:24" x14ac:dyDescent="0.15">
      <c r="A1966" s="7">
        <v>1965</v>
      </c>
      <c r="B1966" s="7">
        <v>3</v>
      </c>
      <c r="C1966" s="7">
        <v>23</v>
      </c>
      <c r="D1966" s="7">
        <v>21</v>
      </c>
      <c r="E1966" s="7">
        <v>82</v>
      </c>
      <c r="F1966" s="7">
        <v>6.5</v>
      </c>
      <c r="G1966" s="7">
        <v>0</v>
      </c>
      <c r="H1966" s="7">
        <f t="shared" si="270"/>
        <v>4</v>
      </c>
      <c r="I1966" s="16">
        <f t="shared" si="271"/>
        <v>45008</v>
      </c>
      <c r="J1966" s="17">
        <v>1.2267999999999999</v>
      </c>
      <c r="K1966" s="18">
        <f>G1966*结论【关键目标】!C$27*0.7735*0.001</f>
        <v>0</v>
      </c>
      <c r="L1966" s="5">
        <v>0</v>
      </c>
      <c r="M1966" s="5">
        <f>ABS(IF(L1966&lt;=0,L1966/耗电量关键数据!$B$6/1000,L1966/耗电量关键数据!$B$5/1000))</f>
        <v>0</v>
      </c>
      <c r="N1966" s="5">
        <f>电气设备逐时使用率计算!H1942</f>
        <v>1.1688450000000001</v>
      </c>
      <c r="O1966" s="5">
        <f>灯光逐时使用率计算!H1942</f>
        <v>0.37403039999999999</v>
      </c>
      <c r="P1966" s="19">
        <f t="shared" si="272"/>
        <v>1.5428754000000002</v>
      </c>
      <c r="Q1966" s="19">
        <f t="shared" si="276"/>
        <v>1.5428754000000002</v>
      </c>
      <c r="R1966" s="20">
        <f t="shared" si="273"/>
        <v>-1.5428754000000002</v>
      </c>
      <c r="S1966" s="20">
        <f t="shared" si="277"/>
        <v>1.5428754000000002</v>
      </c>
      <c r="T1966" s="20">
        <f>IF((T1965+R1966)&lt;0,0,IF((T1965+R1966)&gt;结论【关键目标】!C$28,结论【关键目标】!C$28,T1965+R1966))</f>
        <v>8.1608751999999996</v>
      </c>
      <c r="U1966" s="19">
        <f>IF((T1965+R1966)&lt;结论【关键目标】!$C$28,0,(发电量计算【计算逻辑页】!R1966+发电量计算【计算逻辑页】!T1965-结论【关键目标】!$C$28))</f>
        <v>0</v>
      </c>
      <c r="V1966" s="5">
        <f t="shared" si="274"/>
        <v>0</v>
      </c>
      <c r="W1966" s="5">
        <f t="shared" si="275"/>
        <v>0</v>
      </c>
      <c r="X1966" s="5">
        <f t="shared" si="278"/>
        <v>1.3527931507200002</v>
      </c>
    </row>
    <row r="1967" spans="1:24" x14ac:dyDescent="0.15">
      <c r="A1967" s="7">
        <v>1966</v>
      </c>
      <c r="B1967" s="7">
        <v>3</v>
      </c>
      <c r="C1967" s="7">
        <v>23</v>
      </c>
      <c r="D1967" s="7">
        <v>22</v>
      </c>
      <c r="E1967" s="7">
        <v>82</v>
      </c>
      <c r="F1967" s="7">
        <v>4</v>
      </c>
      <c r="G1967" s="7">
        <v>0</v>
      </c>
      <c r="H1967" s="7">
        <f t="shared" si="270"/>
        <v>4</v>
      </c>
      <c r="I1967" s="16">
        <f t="shared" si="271"/>
        <v>45008</v>
      </c>
      <c r="J1967" s="17">
        <v>0.70809999999999995</v>
      </c>
      <c r="K1967" s="18">
        <f>G1967*结论【关键目标】!C$27*0.7735*0.001</f>
        <v>0</v>
      </c>
      <c r="L1967" s="5">
        <v>0</v>
      </c>
      <c r="M1967" s="5">
        <f>ABS(IF(L1967&lt;=0,L1967/耗电量关键数据!$B$6/1000,L1967/耗电量关键数据!$B$5/1000))</f>
        <v>0</v>
      </c>
      <c r="N1967" s="5">
        <f>电气设备逐时使用率计算!H1943</f>
        <v>1.1688450000000001</v>
      </c>
      <c r="O1967" s="5">
        <f>灯光逐时使用率计算!H1943</f>
        <v>0.37403039999999999</v>
      </c>
      <c r="P1967" s="19">
        <f t="shared" si="272"/>
        <v>1.5428754000000002</v>
      </c>
      <c r="Q1967" s="19">
        <f t="shared" si="276"/>
        <v>0</v>
      </c>
      <c r="R1967" s="20">
        <f t="shared" si="273"/>
        <v>0</v>
      </c>
      <c r="S1967" s="20">
        <f t="shared" si="277"/>
        <v>0</v>
      </c>
      <c r="T1967" s="20">
        <f>IF((T1966+R1967)&lt;0,0,IF((T1966+R1967)&gt;结论【关键目标】!C$28,结论【关键目标】!C$28,T1966+R1967))</f>
        <v>8.1608751999999996</v>
      </c>
      <c r="U1967" s="19">
        <f>IF((T1966+R1967)&lt;结论【关键目标】!$C$28,0,(发电量计算【计算逻辑页】!R1967+发电量计算【计算逻辑页】!T1966-结论【关键目标】!$C$28))</f>
        <v>0</v>
      </c>
      <c r="V1967" s="5">
        <f t="shared" si="274"/>
        <v>0</v>
      </c>
      <c r="W1967" s="5">
        <f t="shared" si="275"/>
        <v>0</v>
      </c>
      <c r="X1967" s="5">
        <f t="shared" si="278"/>
        <v>0</v>
      </c>
    </row>
    <row r="1968" spans="1:24" x14ac:dyDescent="0.15">
      <c r="A1968" s="7">
        <v>1967</v>
      </c>
      <c r="B1968" s="7">
        <v>3</v>
      </c>
      <c r="C1968" s="7">
        <v>23</v>
      </c>
      <c r="D1968" s="7">
        <v>23</v>
      </c>
      <c r="E1968" s="7">
        <v>82</v>
      </c>
      <c r="F1968" s="7">
        <v>4</v>
      </c>
      <c r="G1968" s="7">
        <v>0</v>
      </c>
      <c r="H1968" s="7">
        <f t="shared" si="270"/>
        <v>4</v>
      </c>
      <c r="I1968" s="16">
        <f t="shared" si="271"/>
        <v>45008</v>
      </c>
      <c r="J1968" s="17">
        <v>0.70809999999999995</v>
      </c>
      <c r="K1968" s="18">
        <f>G1968*结论【关键目标】!C$27*0.7735*0.001</f>
        <v>0</v>
      </c>
      <c r="L1968" s="5">
        <v>0</v>
      </c>
      <c r="M1968" s="5">
        <f>ABS(IF(L1968&lt;=0,L1968/耗电量关键数据!$B$6/1000,L1968/耗电量关键数据!$B$5/1000))</f>
        <v>0</v>
      </c>
      <c r="N1968" s="5">
        <f>电气设备逐时使用率计算!H1944</f>
        <v>1.1688450000000001</v>
      </c>
      <c r="O1968" s="5">
        <f>灯光逐时使用率计算!H1944</f>
        <v>0.37403039999999999</v>
      </c>
      <c r="P1968" s="19">
        <f t="shared" si="272"/>
        <v>1.5428754000000002</v>
      </c>
      <c r="Q1968" s="19">
        <f t="shared" si="276"/>
        <v>0</v>
      </c>
      <c r="R1968" s="20">
        <f t="shared" si="273"/>
        <v>0</v>
      </c>
      <c r="S1968" s="20">
        <f t="shared" si="277"/>
        <v>0</v>
      </c>
      <c r="T1968" s="20">
        <f>IF((T1967+R1968)&lt;0,0,IF((T1967+R1968)&gt;结论【关键目标】!C$28,结论【关键目标】!C$28,T1967+R1968))</f>
        <v>8.1608751999999996</v>
      </c>
      <c r="U1968" s="19">
        <f>IF((T1967+R1968)&lt;结论【关键目标】!$C$28,0,(发电量计算【计算逻辑页】!R1968+发电量计算【计算逻辑页】!T1967-结论【关键目标】!$C$28))</f>
        <v>0</v>
      </c>
      <c r="V1968" s="5">
        <f t="shared" si="274"/>
        <v>0</v>
      </c>
      <c r="W1968" s="5">
        <f t="shared" si="275"/>
        <v>0</v>
      </c>
      <c r="X1968" s="5">
        <f t="shared" si="278"/>
        <v>0</v>
      </c>
    </row>
    <row r="1969" spans="1:24" x14ac:dyDescent="0.15">
      <c r="A1969" s="7">
        <v>1968</v>
      </c>
      <c r="B1969" s="7">
        <v>3</v>
      </c>
      <c r="C1969" s="7">
        <v>23</v>
      </c>
      <c r="D1969" s="7">
        <v>24</v>
      </c>
      <c r="E1969" s="7">
        <v>82</v>
      </c>
      <c r="F1969" s="7">
        <v>4</v>
      </c>
      <c r="G1969" s="7">
        <v>0</v>
      </c>
      <c r="H1969" s="7">
        <f t="shared" si="270"/>
        <v>4</v>
      </c>
      <c r="I1969" s="16">
        <f t="shared" si="271"/>
        <v>45008</v>
      </c>
      <c r="J1969" s="17">
        <v>0.2407</v>
      </c>
      <c r="K1969" s="18">
        <f>G1969*结论【关键目标】!C$27*0.7735*0.001</f>
        <v>0</v>
      </c>
      <c r="L1969" s="5">
        <v>0</v>
      </c>
      <c r="M1969" s="5">
        <f>ABS(IF(L1969&lt;=0,L1969/耗电量关键数据!$B$6/1000,L1969/耗电量关键数据!$B$5/1000))</f>
        <v>0</v>
      </c>
      <c r="N1969" s="5">
        <f>电气设备逐时使用率计算!H1945</f>
        <v>1.1688450000000001</v>
      </c>
      <c r="O1969" s="5">
        <f>灯光逐时使用率计算!H1945</f>
        <v>0.37403039999999999</v>
      </c>
      <c r="P1969" s="19">
        <f t="shared" si="272"/>
        <v>1.5428754000000002</v>
      </c>
      <c r="Q1969" s="19">
        <f t="shared" si="276"/>
        <v>0</v>
      </c>
      <c r="R1969" s="20">
        <f t="shared" si="273"/>
        <v>0</v>
      </c>
      <c r="S1969" s="20">
        <f t="shared" si="277"/>
        <v>0</v>
      </c>
      <c r="T1969" s="20">
        <f>IF((T1968+R1969)&lt;0,0,IF((T1968+R1969)&gt;结论【关键目标】!C$28,结论【关键目标】!C$28,T1968+R1969))</f>
        <v>8.1608751999999996</v>
      </c>
      <c r="U1969" s="19">
        <f>IF((T1968+R1969)&lt;结论【关键目标】!$C$28,0,(发电量计算【计算逻辑页】!R1969+发电量计算【计算逻辑页】!T1968-结论【关键目标】!$C$28))</f>
        <v>0</v>
      </c>
      <c r="V1969" s="5">
        <f t="shared" si="274"/>
        <v>0</v>
      </c>
      <c r="W1969" s="5">
        <f t="shared" si="275"/>
        <v>0</v>
      </c>
      <c r="X1969" s="5">
        <f t="shared" si="278"/>
        <v>0</v>
      </c>
    </row>
    <row r="1970" spans="1:24" x14ac:dyDescent="0.15">
      <c r="A1970" s="7">
        <v>1969</v>
      </c>
      <c r="B1970" s="7">
        <v>3</v>
      </c>
      <c r="C1970" s="7">
        <v>24</v>
      </c>
      <c r="D1970" s="7">
        <v>1</v>
      </c>
      <c r="E1970" s="7">
        <v>83</v>
      </c>
      <c r="F1970" s="7">
        <v>1</v>
      </c>
      <c r="G1970" s="7">
        <v>0</v>
      </c>
      <c r="H1970" s="7">
        <f t="shared" si="270"/>
        <v>5</v>
      </c>
      <c r="I1970" s="16">
        <f t="shared" si="271"/>
        <v>45009</v>
      </c>
      <c r="J1970" s="17">
        <v>0.2407</v>
      </c>
      <c r="K1970" s="18">
        <f>G1970*结论【关键目标】!C$27*0.7735*0.001</f>
        <v>0</v>
      </c>
      <c r="L1970" s="5">
        <v>0</v>
      </c>
      <c r="M1970" s="5">
        <f>ABS(IF(L1970&lt;=0,L1970/耗电量关键数据!$B$6/1000,L1970/耗电量关键数据!$B$5/1000))</f>
        <v>0</v>
      </c>
      <c r="N1970" s="5">
        <f>电气设备逐时使用率计算!H1946</f>
        <v>1.1688450000000001</v>
      </c>
      <c r="O1970" s="5">
        <f>灯光逐时使用率计算!H1946</f>
        <v>0.37403039999999999</v>
      </c>
      <c r="P1970" s="19">
        <f t="shared" si="272"/>
        <v>1.5428754000000002</v>
      </c>
      <c r="Q1970" s="19">
        <f t="shared" si="276"/>
        <v>0</v>
      </c>
      <c r="R1970" s="20">
        <f t="shared" si="273"/>
        <v>0</v>
      </c>
      <c r="S1970" s="20">
        <f t="shared" si="277"/>
        <v>0</v>
      </c>
      <c r="T1970" s="20">
        <f>IF((T1969+R1970)&lt;0,0,IF((T1969+R1970)&gt;结论【关键目标】!C$28,结论【关键目标】!C$28,T1969+R1970))</f>
        <v>8.1608751999999996</v>
      </c>
      <c r="U1970" s="19">
        <f>IF((T1969+R1970)&lt;结论【关键目标】!$C$28,0,(发电量计算【计算逻辑页】!R1970+发电量计算【计算逻辑页】!T1969-结论【关键目标】!$C$28))</f>
        <v>0</v>
      </c>
      <c r="V1970" s="5">
        <f t="shared" si="274"/>
        <v>0</v>
      </c>
      <c r="W1970" s="5">
        <f t="shared" si="275"/>
        <v>0</v>
      </c>
      <c r="X1970" s="5">
        <f t="shared" si="278"/>
        <v>0</v>
      </c>
    </row>
    <row r="1971" spans="1:24" x14ac:dyDescent="0.15">
      <c r="A1971" s="7">
        <v>1970</v>
      </c>
      <c r="B1971" s="7">
        <v>3</v>
      </c>
      <c r="C1971" s="7">
        <v>24</v>
      </c>
      <c r="D1971" s="7">
        <v>2</v>
      </c>
      <c r="E1971" s="7">
        <v>83</v>
      </c>
      <c r="F1971" s="7">
        <v>1.4</v>
      </c>
      <c r="G1971" s="7">
        <v>0</v>
      </c>
      <c r="H1971" s="7">
        <f t="shared" si="270"/>
        <v>5</v>
      </c>
      <c r="I1971" s="16">
        <f t="shared" si="271"/>
        <v>45009</v>
      </c>
      <c r="J1971" s="17">
        <v>0.2407</v>
      </c>
      <c r="K1971" s="18">
        <f>G1971*结论【关键目标】!C$27*0.7735*0.001</f>
        <v>0</v>
      </c>
      <c r="L1971" s="5">
        <v>0</v>
      </c>
      <c r="M1971" s="5">
        <f>ABS(IF(L1971&lt;=0,L1971/耗电量关键数据!$B$6/1000,L1971/耗电量关键数据!$B$5/1000))</f>
        <v>0</v>
      </c>
      <c r="N1971" s="5">
        <f>电气设备逐时使用率计算!H1947</f>
        <v>1.1688450000000001</v>
      </c>
      <c r="O1971" s="5">
        <f>灯光逐时使用率计算!H1947</f>
        <v>0.37403039999999999</v>
      </c>
      <c r="P1971" s="19">
        <f t="shared" si="272"/>
        <v>1.5428754000000002</v>
      </c>
      <c r="Q1971" s="19">
        <f t="shared" si="276"/>
        <v>0</v>
      </c>
      <c r="R1971" s="20">
        <f t="shared" si="273"/>
        <v>0</v>
      </c>
      <c r="S1971" s="20">
        <f t="shared" si="277"/>
        <v>0</v>
      </c>
      <c r="T1971" s="20">
        <f>IF((T1970+R1971)&lt;0,0,IF((T1970+R1971)&gt;结论【关键目标】!C$28,结论【关键目标】!C$28,T1970+R1971))</f>
        <v>8.1608751999999996</v>
      </c>
      <c r="U1971" s="19">
        <f>IF((T1970+R1971)&lt;结论【关键目标】!$C$28,0,(发电量计算【计算逻辑页】!R1971+发电量计算【计算逻辑页】!T1970-结论【关键目标】!$C$28))</f>
        <v>0</v>
      </c>
      <c r="V1971" s="5">
        <f t="shared" si="274"/>
        <v>0</v>
      </c>
      <c r="W1971" s="5">
        <f t="shared" si="275"/>
        <v>0</v>
      </c>
      <c r="X1971" s="5">
        <f t="shared" si="278"/>
        <v>0</v>
      </c>
    </row>
    <row r="1972" spans="1:24" x14ac:dyDescent="0.15">
      <c r="A1972" s="7">
        <v>1971</v>
      </c>
      <c r="B1972" s="7">
        <v>3</v>
      </c>
      <c r="C1972" s="7">
        <v>24</v>
      </c>
      <c r="D1972" s="7">
        <v>3</v>
      </c>
      <c r="E1972" s="7">
        <v>83</v>
      </c>
      <c r="F1972" s="7">
        <v>1.7</v>
      </c>
      <c r="G1972" s="7">
        <v>0</v>
      </c>
      <c r="H1972" s="7">
        <f t="shared" si="270"/>
        <v>5</v>
      </c>
      <c r="I1972" s="16">
        <f t="shared" si="271"/>
        <v>45009</v>
      </c>
      <c r="J1972" s="17">
        <v>0.2407</v>
      </c>
      <c r="K1972" s="18">
        <f>G1972*结论【关键目标】!C$27*0.7735*0.001</f>
        <v>0</v>
      </c>
      <c r="L1972" s="5">
        <v>0</v>
      </c>
      <c r="M1972" s="5">
        <f>ABS(IF(L1972&lt;=0,L1972/耗电量关键数据!$B$6/1000,L1972/耗电量关键数据!$B$5/1000))</f>
        <v>0</v>
      </c>
      <c r="N1972" s="5">
        <f>电气设备逐时使用率计算!H1948</f>
        <v>1.1688450000000001</v>
      </c>
      <c r="O1972" s="5">
        <f>灯光逐时使用率计算!H1948</f>
        <v>0.37403039999999999</v>
      </c>
      <c r="P1972" s="19">
        <f t="shared" si="272"/>
        <v>1.5428754000000002</v>
      </c>
      <c r="Q1972" s="19">
        <f t="shared" si="276"/>
        <v>0</v>
      </c>
      <c r="R1972" s="20">
        <f t="shared" si="273"/>
        <v>0</v>
      </c>
      <c r="S1972" s="20">
        <f t="shared" si="277"/>
        <v>0</v>
      </c>
      <c r="T1972" s="20">
        <f>IF((T1971+R1972)&lt;0,0,IF((T1971+R1972)&gt;结论【关键目标】!C$28,结论【关键目标】!C$28,T1971+R1972))</f>
        <v>8.1608751999999996</v>
      </c>
      <c r="U1972" s="19">
        <f>IF((T1971+R1972)&lt;结论【关键目标】!$C$28,0,(发电量计算【计算逻辑页】!R1972+发电量计算【计算逻辑页】!T1971-结论【关键目标】!$C$28))</f>
        <v>0</v>
      </c>
      <c r="V1972" s="5">
        <f t="shared" si="274"/>
        <v>0</v>
      </c>
      <c r="W1972" s="5">
        <f t="shared" si="275"/>
        <v>0</v>
      </c>
      <c r="X1972" s="5">
        <f t="shared" si="278"/>
        <v>0</v>
      </c>
    </row>
    <row r="1973" spans="1:24" x14ac:dyDescent="0.15">
      <c r="A1973" s="7">
        <v>1972</v>
      </c>
      <c r="B1973" s="7">
        <v>3</v>
      </c>
      <c r="C1973" s="7">
        <v>24</v>
      </c>
      <c r="D1973" s="7">
        <v>4</v>
      </c>
      <c r="E1973" s="7">
        <v>83</v>
      </c>
      <c r="F1973" s="7">
        <v>0.3</v>
      </c>
      <c r="G1973" s="7">
        <v>0</v>
      </c>
      <c r="H1973" s="7">
        <f t="shared" si="270"/>
        <v>5</v>
      </c>
      <c r="I1973" s="16">
        <f t="shared" si="271"/>
        <v>45009</v>
      </c>
      <c r="J1973" s="17">
        <v>0.2407</v>
      </c>
      <c r="K1973" s="18">
        <f>G1973*结论【关键目标】!C$27*0.7735*0.001</f>
        <v>0</v>
      </c>
      <c r="L1973" s="5">
        <v>0</v>
      </c>
      <c r="M1973" s="5">
        <f>ABS(IF(L1973&lt;=0,L1973/耗电量关键数据!$B$6/1000,L1973/耗电量关键数据!$B$5/1000))</f>
        <v>0</v>
      </c>
      <c r="N1973" s="5">
        <f>电气设备逐时使用率计算!H1949</f>
        <v>1.1688450000000001</v>
      </c>
      <c r="O1973" s="5">
        <f>灯光逐时使用率计算!H1949</f>
        <v>0.37403039999999999</v>
      </c>
      <c r="P1973" s="19">
        <f t="shared" si="272"/>
        <v>1.5428754000000002</v>
      </c>
      <c r="Q1973" s="19">
        <f t="shared" si="276"/>
        <v>0</v>
      </c>
      <c r="R1973" s="20">
        <f t="shared" si="273"/>
        <v>0</v>
      </c>
      <c r="S1973" s="20">
        <f t="shared" si="277"/>
        <v>0</v>
      </c>
      <c r="T1973" s="20">
        <f>IF((T1972+R1973)&lt;0,0,IF((T1972+R1973)&gt;结论【关键目标】!C$28,结论【关键目标】!C$28,T1972+R1973))</f>
        <v>8.1608751999999996</v>
      </c>
      <c r="U1973" s="19">
        <f>IF((T1972+R1973)&lt;结论【关键目标】!$C$28,0,(发电量计算【计算逻辑页】!R1973+发电量计算【计算逻辑页】!T1972-结论【关键目标】!$C$28))</f>
        <v>0</v>
      </c>
      <c r="V1973" s="5">
        <f t="shared" si="274"/>
        <v>0</v>
      </c>
      <c r="W1973" s="5">
        <f t="shared" si="275"/>
        <v>0</v>
      </c>
      <c r="X1973" s="5">
        <f t="shared" si="278"/>
        <v>0</v>
      </c>
    </row>
    <row r="1974" spans="1:24" x14ac:dyDescent="0.15">
      <c r="A1974" s="7">
        <v>1973</v>
      </c>
      <c r="B1974" s="7">
        <v>3</v>
      </c>
      <c r="C1974" s="7">
        <v>24</v>
      </c>
      <c r="D1974" s="7">
        <v>5</v>
      </c>
      <c r="E1974" s="7">
        <v>83</v>
      </c>
      <c r="F1974" s="7">
        <v>-1</v>
      </c>
      <c r="G1974" s="7">
        <v>0</v>
      </c>
      <c r="H1974" s="7">
        <f t="shared" si="270"/>
        <v>5</v>
      </c>
      <c r="I1974" s="16">
        <f t="shared" si="271"/>
        <v>45009</v>
      </c>
      <c r="J1974" s="17">
        <v>0.2407</v>
      </c>
      <c r="K1974" s="18">
        <f>G1974*结论【关键目标】!C$27*0.7735*0.001</f>
        <v>0</v>
      </c>
      <c r="L1974" s="5">
        <v>0</v>
      </c>
      <c r="M1974" s="5">
        <f>ABS(IF(L1974&lt;=0,L1974/耗电量关键数据!$B$6/1000,L1974/耗电量关键数据!$B$5/1000))</f>
        <v>0</v>
      </c>
      <c r="N1974" s="5">
        <f>电气设备逐时使用率计算!H1950</f>
        <v>1.1688450000000001</v>
      </c>
      <c r="O1974" s="5">
        <f>灯光逐时使用率计算!H1950</f>
        <v>0.37403039999999999</v>
      </c>
      <c r="P1974" s="19">
        <f t="shared" si="272"/>
        <v>1.5428754000000002</v>
      </c>
      <c r="Q1974" s="19">
        <f t="shared" si="276"/>
        <v>0</v>
      </c>
      <c r="R1974" s="20">
        <f t="shared" si="273"/>
        <v>0</v>
      </c>
      <c r="S1974" s="20">
        <f t="shared" si="277"/>
        <v>0</v>
      </c>
      <c r="T1974" s="20">
        <f>IF((T1973+R1974)&lt;0,0,IF((T1973+R1974)&gt;结论【关键目标】!C$28,结论【关键目标】!C$28,T1973+R1974))</f>
        <v>8.1608751999999996</v>
      </c>
      <c r="U1974" s="19">
        <f>IF((T1973+R1974)&lt;结论【关键目标】!$C$28,0,(发电量计算【计算逻辑页】!R1974+发电量计算【计算逻辑页】!T1973-结论【关键目标】!$C$28))</f>
        <v>0</v>
      </c>
      <c r="V1974" s="5">
        <f t="shared" si="274"/>
        <v>0</v>
      </c>
      <c r="W1974" s="5">
        <f t="shared" si="275"/>
        <v>0</v>
      </c>
      <c r="X1974" s="5">
        <f t="shared" si="278"/>
        <v>0</v>
      </c>
    </row>
    <row r="1975" spans="1:24" x14ac:dyDescent="0.15">
      <c r="A1975" s="7">
        <v>1974</v>
      </c>
      <c r="B1975" s="7">
        <v>3</v>
      </c>
      <c r="C1975" s="7">
        <v>24</v>
      </c>
      <c r="D1975" s="7">
        <v>6</v>
      </c>
      <c r="E1975" s="7">
        <v>83</v>
      </c>
      <c r="F1975" s="7">
        <v>-1</v>
      </c>
      <c r="G1975" s="7">
        <v>1.3</v>
      </c>
      <c r="H1975" s="7">
        <f t="shared" si="270"/>
        <v>5</v>
      </c>
      <c r="I1975" s="16">
        <f t="shared" si="271"/>
        <v>45009</v>
      </c>
      <c r="J1975" s="17">
        <v>0.2407</v>
      </c>
      <c r="K1975" s="18">
        <f>G1975*结论【关键目标】!C$27*0.7735*0.001</f>
        <v>0.120666</v>
      </c>
      <c r="L1975" s="5">
        <v>0</v>
      </c>
      <c r="M1975" s="5">
        <f>ABS(IF(L1975&lt;=0,L1975/耗电量关键数据!$B$6/1000,L1975/耗电量关键数据!$B$5/1000))</f>
        <v>0</v>
      </c>
      <c r="N1975" s="5">
        <f>电气设备逐时使用率计算!H1951</f>
        <v>1.1688450000000001</v>
      </c>
      <c r="O1975" s="5">
        <f>灯光逐时使用率计算!H1951</f>
        <v>0.37403039999999999</v>
      </c>
      <c r="P1975" s="19">
        <f t="shared" si="272"/>
        <v>1.5428754000000002</v>
      </c>
      <c r="Q1975" s="19">
        <f t="shared" si="276"/>
        <v>0</v>
      </c>
      <c r="R1975" s="20">
        <f t="shared" si="273"/>
        <v>0.120666</v>
      </c>
      <c r="S1975" s="20">
        <f t="shared" si="277"/>
        <v>0</v>
      </c>
      <c r="T1975" s="20">
        <f>IF((T1974+R1975)&lt;0,0,IF((T1974+R1975)&gt;结论【关键目标】!C$28,结论【关键目标】!C$28,T1974+R1975))</f>
        <v>8.2815411999999995</v>
      </c>
      <c r="U1975" s="19">
        <f>IF((T1974+R1975)&lt;结论【关键目标】!$C$28,0,(发电量计算【计算逻辑页】!R1975+发电量计算【计算逻辑页】!T1974-结论【关键目标】!$C$28))</f>
        <v>0</v>
      </c>
      <c r="V1975" s="5">
        <f t="shared" si="274"/>
        <v>0</v>
      </c>
      <c r="W1975" s="5">
        <f t="shared" si="275"/>
        <v>2.9044306199999998E-2</v>
      </c>
      <c r="X1975" s="5">
        <f t="shared" si="278"/>
        <v>0</v>
      </c>
    </row>
    <row r="1976" spans="1:24" x14ac:dyDescent="0.15">
      <c r="A1976" s="7">
        <v>1975</v>
      </c>
      <c r="B1976" s="7">
        <v>3</v>
      </c>
      <c r="C1976" s="7">
        <v>24</v>
      </c>
      <c r="D1976" s="7">
        <v>7</v>
      </c>
      <c r="E1976" s="7">
        <v>83</v>
      </c>
      <c r="F1976" s="7">
        <v>-1</v>
      </c>
      <c r="G1976" s="7">
        <v>152.1</v>
      </c>
      <c r="H1976" s="7">
        <f t="shared" si="270"/>
        <v>5</v>
      </c>
      <c r="I1976" s="16">
        <f t="shared" si="271"/>
        <v>45009</v>
      </c>
      <c r="J1976" s="17">
        <v>0.2407</v>
      </c>
      <c r="K1976" s="18">
        <f>G1976*结论【关键目标】!C$27*0.7735*0.001</f>
        <v>14.117921999999998</v>
      </c>
      <c r="L1976" s="5">
        <v>0</v>
      </c>
      <c r="M1976" s="5">
        <f>ABS(IF(L1976&lt;=0,L1976/耗电量关键数据!$B$6/1000,L1976/耗电量关键数据!$B$5/1000))</f>
        <v>0</v>
      </c>
      <c r="N1976" s="5">
        <f>电气设备逐时使用率计算!H1952</f>
        <v>2.3376900000000003</v>
      </c>
      <c r="O1976" s="5">
        <f>灯光逐时使用率计算!H1952</f>
        <v>1.2467680000000001</v>
      </c>
      <c r="P1976" s="19">
        <f t="shared" si="272"/>
        <v>3.5844580000000006</v>
      </c>
      <c r="Q1976" s="19">
        <f t="shared" si="276"/>
        <v>0</v>
      </c>
      <c r="R1976" s="20">
        <f t="shared" si="273"/>
        <v>14.117921999999998</v>
      </c>
      <c r="S1976" s="20">
        <f t="shared" si="277"/>
        <v>0</v>
      </c>
      <c r="T1976" s="20">
        <f>IF((T1975+R1976)&lt;0,0,IF((T1975+R1976)&gt;结论【关键目标】!C$28,结论【关键目标】!C$28,T1975+R1976))</f>
        <v>22</v>
      </c>
      <c r="U1976" s="19">
        <f>IF((T1975+R1976)&lt;结论【关键目标】!$C$28,0,(发电量计算【计算逻辑页】!R1976+发电量计算【计算逻辑页】!T1975-结论【关键目标】!$C$28))</f>
        <v>0.39946319999999957</v>
      </c>
      <c r="V1976" s="5">
        <f t="shared" si="274"/>
        <v>0</v>
      </c>
      <c r="W1976" s="5">
        <f t="shared" si="275"/>
        <v>0.8627790406000001</v>
      </c>
      <c r="X1976" s="5">
        <f t="shared" si="278"/>
        <v>0</v>
      </c>
    </row>
    <row r="1977" spans="1:24" x14ac:dyDescent="0.15">
      <c r="A1977" s="7">
        <v>1976</v>
      </c>
      <c r="B1977" s="7">
        <v>3</v>
      </c>
      <c r="C1977" s="7">
        <v>24</v>
      </c>
      <c r="D1977" s="7">
        <v>8</v>
      </c>
      <c r="E1977" s="7">
        <v>83</v>
      </c>
      <c r="F1977" s="7">
        <v>-1</v>
      </c>
      <c r="G1977" s="7">
        <v>286.10000000000002</v>
      </c>
      <c r="H1977" s="7">
        <f t="shared" si="270"/>
        <v>5</v>
      </c>
      <c r="I1977" s="16">
        <f t="shared" si="271"/>
        <v>45009</v>
      </c>
      <c r="J1977" s="17">
        <v>0.70809999999999995</v>
      </c>
      <c r="K1977" s="18">
        <f>G1977*结论【关键目标】!C$27*0.7735*0.001</f>
        <v>26.555802</v>
      </c>
      <c r="L1977" s="5">
        <v>0</v>
      </c>
      <c r="M1977" s="5">
        <f>ABS(IF(L1977&lt;=0,L1977/耗电量关键数据!$B$6/1000,L1977/耗电量关键数据!$B$5/1000))</f>
        <v>0</v>
      </c>
      <c r="N1977" s="5">
        <f>电气设备逐时使用率计算!H1953</f>
        <v>11.688450000000001</v>
      </c>
      <c r="O1977" s="5">
        <f>灯光逐时使用率计算!H1953</f>
        <v>6.2338399999999998</v>
      </c>
      <c r="P1977" s="19">
        <f t="shared" si="272"/>
        <v>17.92229</v>
      </c>
      <c r="Q1977" s="19">
        <f t="shared" si="276"/>
        <v>0</v>
      </c>
      <c r="R1977" s="20">
        <f t="shared" si="273"/>
        <v>26.555802</v>
      </c>
      <c r="S1977" s="20">
        <f t="shared" si="277"/>
        <v>0</v>
      </c>
      <c r="T1977" s="20">
        <f>IF((T1976+R1977)&lt;0,0,IF((T1976+R1977)&gt;结论【关键目标】!C$28,结论【关键目标】!C$28,T1976+R1977))</f>
        <v>22</v>
      </c>
      <c r="U1977" s="19">
        <f>IF((T1976+R1977)&lt;结论【关键目标】!$C$28,0,(发电量计算【计算逻辑页】!R1977+发电量计算【计算逻辑页】!T1976-结论【关键目标】!$C$28))</f>
        <v>26.555802</v>
      </c>
      <c r="V1977" s="5">
        <f t="shared" si="274"/>
        <v>9.2945306999999993</v>
      </c>
      <c r="W1977" s="5">
        <f t="shared" si="275"/>
        <v>12.690773548999999</v>
      </c>
      <c r="X1977" s="5">
        <f t="shared" si="278"/>
        <v>0</v>
      </c>
    </row>
    <row r="1978" spans="1:24" x14ac:dyDescent="0.15">
      <c r="A1978" s="7">
        <v>1977</v>
      </c>
      <c r="B1978" s="7">
        <v>3</v>
      </c>
      <c r="C1978" s="7">
        <v>24</v>
      </c>
      <c r="D1978" s="7">
        <v>9</v>
      </c>
      <c r="E1978" s="7">
        <v>83</v>
      </c>
      <c r="F1978" s="7">
        <v>2.8</v>
      </c>
      <c r="G1978" s="7">
        <v>438.1</v>
      </c>
      <c r="H1978" s="7">
        <f t="shared" si="270"/>
        <v>5</v>
      </c>
      <c r="I1978" s="16">
        <f t="shared" si="271"/>
        <v>45009</v>
      </c>
      <c r="J1978" s="17">
        <v>0.70809999999999995</v>
      </c>
      <c r="K1978" s="18">
        <f>G1978*结论【关键目标】!C$27*0.7735*0.001</f>
        <v>40.664441999999994</v>
      </c>
      <c r="L1978" s="5">
        <v>0</v>
      </c>
      <c r="M1978" s="5">
        <f>ABS(IF(L1978&lt;=0,L1978/耗电量关键数据!$B$6/1000,L1978/耗电量关键数据!$B$5/1000))</f>
        <v>0</v>
      </c>
      <c r="N1978" s="5">
        <f>电气设备逐时使用率计算!H1954</f>
        <v>22.208055000000002</v>
      </c>
      <c r="O1978" s="5">
        <f>灯光逐时使用率计算!H1954</f>
        <v>11.844296</v>
      </c>
      <c r="P1978" s="19">
        <f t="shared" si="272"/>
        <v>34.052351000000002</v>
      </c>
      <c r="Q1978" s="19">
        <f t="shared" si="276"/>
        <v>0</v>
      </c>
      <c r="R1978" s="20">
        <f t="shared" si="273"/>
        <v>40.664441999999994</v>
      </c>
      <c r="S1978" s="20">
        <f t="shared" si="277"/>
        <v>0</v>
      </c>
      <c r="T1978" s="20">
        <f>IF((T1977+R1978)&lt;0,0,IF((T1977+R1978)&gt;结论【关键目标】!C$28,结论【关键目标】!C$28,T1977+R1978))</f>
        <v>22</v>
      </c>
      <c r="U1978" s="19">
        <f>IF((T1977+R1978)&lt;结论【关键目标】!$C$28,0,(发电量计算【计算逻辑页】!R1978+发电量计算【计算逻辑页】!T1977-结论【关键目标】!$C$28))</f>
        <v>40.664441999999994</v>
      </c>
      <c r="V1978" s="5">
        <f t="shared" si="274"/>
        <v>14.232554699999996</v>
      </c>
      <c r="W1978" s="5">
        <f t="shared" si="275"/>
        <v>24.1124697431</v>
      </c>
      <c r="X1978" s="5">
        <f t="shared" si="278"/>
        <v>0</v>
      </c>
    </row>
    <row r="1979" spans="1:24" x14ac:dyDescent="0.15">
      <c r="A1979" s="7">
        <v>1978</v>
      </c>
      <c r="B1979" s="7">
        <v>3</v>
      </c>
      <c r="C1979" s="7">
        <v>24</v>
      </c>
      <c r="D1979" s="7">
        <v>10</v>
      </c>
      <c r="E1979" s="7">
        <v>83</v>
      </c>
      <c r="F1979" s="7">
        <v>3</v>
      </c>
      <c r="G1979" s="7">
        <v>602.70000000000005</v>
      </c>
      <c r="H1979" s="7">
        <f t="shared" si="270"/>
        <v>5</v>
      </c>
      <c r="I1979" s="16">
        <f t="shared" si="271"/>
        <v>45009</v>
      </c>
      <c r="J1979" s="17">
        <v>0.70809999999999995</v>
      </c>
      <c r="K1979" s="18">
        <f>G1979*结论【关键目标】!C$27*0.7735*0.001</f>
        <v>55.942613999999992</v>
      </c>
      <c r="L1979" s="5">
        <v>0</v>
      </c>
      <c r="M1979" s="5">
        <f>ABS(IF(L1979&lt;=0,L1979/耗电量关键数据!$B$6/1000,L1979/耗电量关键数据!$B$5/1000))</f>
        <v>0</v>
      </c>
      <c r="N1979" s="5">
        <f>电气设备逐时使用率计算!H1955</f>
        <v>22.208055000000002</v>
      </c>
      <c r="O1979" s="5">
        <f>灯光逐时使用率计算!H1955</f>
        <v>11.844296</v>
      </c>
      <c r="P1979" s="19">
        <f t="shared" si="272"/>
        <v>34.052351000000002</v>
      </c>
      <c r="Q1979" s="19">
        <f t="shared" si="276"/>
        <v>0</v>
      </c>
      <c r="R1979" s="20">
        <f t="shared" si="273"/>
        <v>55.942613999999992</v>
      </c>
      <c r="S1979" s="20">
        <f t="shared" si="277"/>
        <v>0</v>
      </c>
      <c r="T1979" s="20">
        <f>IF((T1978+R1979)&lt;0,0,IF((T1978+R1979)&gt;结论【关键目标】!C$28,结论【关键目标】!C$28,T1978+R1979))</f>
        <v>22</v>
      </c>
      <c r="U1979" s="19">
        <f>IF((T1978+R1979)&lt;结论【关键目标】!$C$28,0,(发电量计算【计算逻辑页】!R1979+发电量计算【计算逻辑页】!T1978-结论【关键目标】!$C$28))</f>
        <v>55.942613999999992</v>
      </c>
      <c r="V1979" s="5">
        <f t="shared" si="274"/>
        <v>19.579914899999995</v>
      </c>
      <c r="W1979" s="5">
        <f t="shared" si="275"/>
        <v>24.1124697431</v>
      </c>
      <c r="X1979" s="5">
        <f t="shared" si="278"/>
        <v>0</v>
      </c>
    </row>
    <row r="1980" spans="1:24" x14ac:dyDescent="0.15">
      <c r="A1980" s="7">
        <v>1979</v>
      </c>
      <c r="B1980" s="7">
        <v>3</v>
      </c>
      <c r="C1980" s="7">
        <v>24</v>
      </c>
      <c r="D1980" s="7">
        <v>11</v>
      </c>
      <c r="E1980" s="7">
        <v>83</v>
      </c>
      <c r="F1980" s="7">
        <v>5</v>
      </c>
      <c r="G1980" s="7">
        <v>739.3</v>
      </c>
      <c r="H1980" s="7">
        <f t="shared" si="270"/>
        <v>5</v>
      </c>
      <c r="I1980" s="16">
        <f t="shared" si="271"/>
        <v>45009</v>
      </c>
      <c r="J1980" s="17">
        <v>1.2267999999999999</v>
      </c>
      <c r="K1980" s="18">
        <f>G1980*结论【关键目标】!C$27*0.7735*0.001</f>
        <v>68.621825999999999</v>
      </c>
      <c r="L1980" s="5">
        <v>0</v>
      </c>
      <c r="M1980" s="5">
        <f>ABS(IF(L1980&lt;=0,L1980/耗电量关键数据!$B$6/1000,L1980/耗电量关键数据!$B$5/1000))</f>
        <v>0</v>
      </c>
      <c r="N1980" s="5">
        <f>电气设备逐时使用率计算!H1956</f>
        <v>22.208055000000002</v>
      </c>
      <c r="O1980" s="5">
        <f>灯光逐时使用率计算!H1956</f>
        <v>11.844296</v>
      </c>
      <c r="P1980" s="19">
        <f t="shared" si="272"/>
        <v>34.052351000000002</v>
      </c>
      <c r="Q1980" s="19">
        <f t="shared" si="276"/>
        <v>34.052351000000002</v>
      </c>
      <c r="R1980" s="20">
        <f t="shared" si="273"/>
        <v>34.569474999999997</v>
      </c>
      <c r="S1980" s="20">
        <f t="shared" si="277"/>
        <v>0</v>
      </c>
      <c r="T1980" s="20">
        <f>IF((T1979+R1980)&lt;0,0,IF((T1979+R1980)&gt;结论【关键目标】!C$28,结论【关键目标】!C$28,T1979+R1980))</f>
        <v>22</v>
      </c>
      <c r="U1980" s="19">
        <f>IF((T1979+R1980)&lt;结论【关键目标】!$C$28,0,(发电量计算【计算逻辑页】!R1980+发电量计算【计算逻辑页】!T1979-结论【关键目标】!$C$28))</f>
        <v>34.569474999999997</v>
      </c>
      <c r="V1980" s="5">
        <f t="shared" si="274"/>
        <v>12.099316249999998</v>
      </c>
      <c r="W1980" s="5">
        <f t="shared" si="275"/>
        <v>41.775424206799997</v>
      </c>
      <c r="X1980" s="5">
        <f t="shared" si="278"/>
        <v>0</v>
      </c>
    </row>
    <row r="1981" spans="1:24" x14ac:dyDescent="0.15">
      <c r="A1981" s="7">
        <v>1980</v>
      </c>
      <c r="B1981" s="7">
        <v>3</v>
      </c>
      <c r="C1981" s="7">
        <v>24</v>
      </c>
      <c r="D1981" s="7">
        <v>12</v>
      </c>
      <c r="E1981" s="7">
        <v>83</v>
      </c>
      <c r="F1981" s="7">
        <v>6.6</v>
      </c>
      <c r="G1981" s="7">
        <v>698.3</v>
      </c>
      <c r="H1981" s="7">
        <f t="shared" si="270"/>
        <v>5</v>
      </c>
      <c r="I1981" s="16">
        <f t="shared" si="271"/>
        <v>45009</v>
      </c>
      <c r="J1981" s="17">
        <v>1.2267999999999999</v>
      </c>
      <c r="K1981" s="18">
        <f>G1981*结论【关键目标】!C$27*0.7735*0.001</f>
        <v>64.816205999999994</v>
      </c>
      <c r="L1981" s="5">
        <v>0</v>
      </c>
      <c r="M1981" s="5">
        <f>ABS(IF(L1981&lt;=0,L1981/耗电量关键数据!$B$6/1000,L1981/耗电量关键数据!$B$5/1000))</f>
        <v>0</v>
      </c>
      <c r="N1981" s="5">
        <f>电气设备逐时使用率计算!H1957</f>
        <v>11.688450000000001</v>
      </c>
      <c r="O1981" s="5">
        <f>灯光逐时使用率计算!H1957</f>
        <v>9.9741440000000008</v>
      </c>
      <c r="P1981" s="19">
        <f t="shared" si="272"/>
        <v>21.662594000000002</v>
      </c>
      <c r="Q1981" s="19">
        <f t="shared" si="276"/>
        <v>21.662594000000002</v>
      </c>
      <c r="R1981" s="20">
        <f t="shared" si="273"/>
        <v>43.153611999999995</v>
      </c>
      <c r="S1981" s="20">
        <f t="shared" si="277"/>
        <v>0</v>
      </c>
      <c r="T1981" s="20">
        <f>IF((T1980+R1981)&lt;0,0,IF((T1980+R1981)&gt;结论【关键目标】!C$28,结论【关键目标】!C$28,T1980+R1981))</f>
        <v>22</v>
      </c>
      <c r="U1981" s="19">
        <f>IF((T1980+R1981)&lt;结论【关键目标】!$C$28,0,(发电量计算【计算逻辑页】!R1981+发电量计算【计算逻辑页】!T1980-结论【关键目标】!$C$28))</f>
        <v>43.153611999999995</v>
      </c>
      <c r="V1981" s="5">
        <f t="shared" si="274"/>
        <v>15.103764199999997</v>
      </c>
      <c r="W1981" s="5">
        <f t="shared" si="275"/>
        <v>26.5756703192</v>
      </c>
      <c r="X1981" s="5">
        <f t="shared" si="278"/>
        <v>0</v>
      </c>
    </row>
    <row r="1982" spans="1:24" x14ac:dyDescent="0.15">
      <c r="A1982" s="7">
        <v>1981</v>
      </c>
      <c r="B1982" s="7">
        <v>3</v>
      </c>
      <c r="C1982" s="7">
        <v>24</v>
      </c>
      <c r="D1982" s="7">
        <v>13</v>
      </c>
      <c r="E1982" s="7">
        <v>83</v>
      </c>
      <c r="F1982" s="7">
        <v>7</v>
      </c>
      <c r="G1982" s="7">
        <v>682.1</v>
      </c>
      <c r="H1982" s="7">
        <f t="shared" si="270"/>
        <v>5</v>
      </c>
      <c r="I1982" s="16">
        <f t="shared" si="271"/>
        <v>45009</v>
      </c>
      <c r="J1982" s="17">
        <v>1.2267999999999999</v>
      </c>
      <c r="K1982" s="18">
        <f>G1982*结论【关键目标】!C$27*0.7735*0.001</f>
        <v>63.312522000000001</v>
      </c>
      <c r="L1982" s="5">
        <v>0</v>
      </c>
      <c r="M1982" s="5">
        <f>ABS(IF(L1982&lt;=0,L1982/耗电量关键数据!$B$6/1000,L1982/耗电量关键数据!$B$5/1000))</f>
        <v>0</v>
      </c>
      <c r="N1982" s="5">
        <f>电气设备逐时使用率计算!H1958</f>
        <v>11.688450000000001</v>
      </c>
      <c r="O1982" s="5">
        <f>灯光逐时使用率计算!H1958</f>
        <v>9.9741440000000008</v>
      </c>
      <c r="P1982" s="19">
        <f t="shared" si="272"/>
        <v>21.662594000000002</v>
      </c>
      <c r="Q1982" s="19">
        <f t="shared" si="276"/>
        <v>21.662594000000002</v>
      </c>
      <c r="R1982" s="20">
        <f t="shared" si="273"/>
        <v>41.649928000000003</v>
      </c>
      <c r="S1982" s="20">
        <f t="shared" si="277"/>
        <v>0</v>
      </c>
      <c r="T1982" s="20">
        <f>IF((T1981+R1982)&lt;0,0,IF((T1981+R1982)&gt;结论【关键目标】!C$28,结论【关键目标】!C$28,T1981+R1982))</f>
        <v>22</v>
      </c>
      <c r="U1982" s="19">
        <f>IF((T1981+R1982)&lt;结论【关键目标】!$C$28,0,(发电量计算【计算逻辑页】!R1982+发电量计算【计算逻辑页】!T1981-结论【关键目标】!$C$28))</f>
        <v>41.649928000000003</v>
      </c>
      <c r="V1982" s="5">
        <f t="shared" si="274"/>
        <v>14.577474799999999</v>
      </c>
      <c r="W1982" s="5">
        <f t="shared" si="275"/>
        <v>26.5756703192</v>
      </c>
      <c r="X1982" s="5">
        <f t="shared" si="278"/>
        <v>0</v>
      </c>
    </row>
    <row r="1983" spans="1:24" x14ac:dyDescent="0.15">
      <c r="A1983" s="7">
        <v>1982</v>
      </c>
      <c r="B1983" s="7">
        <v>3</v>
      </c>
      <c r="C1983" s="7">
        <v>24</v>
      </c>
      <c r="D1983" s="7">
        <v>14</v>
      </c>
      <c r="E1983" s="7">
        <v>83</v>
      </c>
      <c r="F1983" s="7">
        <v>8</v>
      </c>
      <c r="G1983" s="7">
        <v>581.5</v>
      </c>
      <c r="H1983" s="7">
        <f t="shared" si="270"/>
        <v>5</v>
      </c>
      <c r="I1983" s="16">
        <f t="shared" si="271"/>
        <v>45009</v>
      </c>
      <c r="J1983" s="17">
        <v>1.2267999999999999</v>
      </c>
      <c r="K1983" s="18">
        <f>G1983*结论【关键目标】!C$27*0.7735*0.001</f>
        <v>53.974829999999997</v>
      </c>
      <c r="L1983" s="5">
        <v>0</v>
      </c>
      <c r="M1983" s="5">
        <f>ABS(IF(L1983&lt;=0,L1983/耗电量关键数据!$B$6/1000,L1983/耗电量关键数据!$B$5/1000))</f>
        <v>0</v>
      </c>
      <c r="N1983" s="5">
        <f>电气设备逐时使用率计算!H1959</f>
        <v>22.208055000000002</v>
      </c>
      <c r="O1983" s="5">
        <f>灯光逐时使用率计算!H1959</f>
        <v>11.844296</v>
      </c>
      <c r="P1983" s="19">
        <f t="shared" si="272"/>
        <v>34.052351000000002</v>
      </c>
      <c r="Q1983" s="19">
        <f t="shared" si="276"/>
        <v>34.052351000000002</v>
      </c>
      <c r="R1983" s="20">
        <f t="shared" si="273"/>
        <v>19.922478999999996</v>
      </c>
      <c r="S1983" s="20">
        <f t="shared" si="277"/>
        <v>0</v>
      </c>
      <c r="T1983" s="20">
        <f>IF((T1982+R1983)&lt;0,0,IF((T1982+R1983)&gt;结论【关键目标】!C$28,结论【关键目标】!C$28,T1982+R1983))</f>
        <v>22</v>
      </c>
      <c r="U1983" s="19">
        <f>IF((T1982+R1983)&lt;结论【关键目标】!$C$28,0,(发电量计算【计算逻辑页】!R1983+发电量计算【计算逻辑页】!T1982-结论【关键目标】!$C$28))</f>
        <v>19.922478999999996</v>
      </c>
      <c r="V1983" s="5">
        <f t="shared" si="274"/>
        <v>6.9728676499999978</v>
      </c>
      <c r="W1983" s="5">
        <f t="shared" si="275"/>
        <v>41.775424206799997</v>
      </c>
      <c r="X1983" s="5">
        <f t="shared" si="278"/>
        <v>0</v>
      </c>
    </row>
    <row r="1984" spans="1:24" x14ac:dyDescent="0.15">
      <c r="A1984" s="7">
        <v>1983</v>
      </c>
      <c r="B1984" s="7">
        <v>3</v>
      </c>
      <c r="C1984" s="7">
        <v>24</v>
      </c>
      <c r="D1984" s="7">
        <v>15</v>
      </c>
      <c r="E1984" s="7">
        <v>83</v>
      </c>
      <c r="F1984" s="7">
        <v>8.1999999999999993</v>
      </c>
      <c r="G1984" s="7">
        <v>417.9</v>
      </c>
      <c r="H1984" s="7">
        <f t="shared" si="270"/>
        <v>5</v>
      </c>
      <c r="I1984" s="16">
        <f t="shared" si="271"/>
        <v>45009</v>
      </c>
      <c r="J1984" s="17">
        <v>1.2267999999999999</v>
      </c>
      <c r="K1984" s="18">
        <f>G1984*结论【关键目标】!C$27*0.7735*0.001</f>
        <v>38.789477999999995</v>
      </c>
      <c r="L1984" s="5">
        <v>0</v>
      </c>
      <c r="M1984" s="5">
        <f>ABS(IF(L1984&lt;=0,L1984/耗电量关键数据!$B$6/1000,L1984/耗电量关键数据!$B$5/1000))</f>
        <v>0</v>
      </c>
      <c r="N1984" s="5">
        <f>电气设备逐时使用率计算!H1960</f>
        <v>22.208055000000002</v>
      </c>
      <c r="O1984" s="5">
        <f>灯光逐时使用率计算!H1960</f>
        <v>11.844296</v>
      </c>
      <c r="P1984" s="19">
        <f t="shared" si="272"/>
        <v>34.052351000000002</v>
      </c>
      <c r="Q1984" s="19">
        <f t="shared" si="276"/>
        <v>34.052351000000002</v>
      </c>
      <c r="R1984" s="20">
        <f t="shared" si="273"/>
        <v>4.7371269999999939</v>
      </c>
      <c r="S1984" s="20">
        <f t="shared" si="277"/>
        <v>0</v>
      </c>
      <c r="T1984" s="20">
        <f>IF((T1983+R1984)&lt;0,0,IF((T1983+R1984)&gt;结论【关键目标】!C$28,结论【关键目标】!C$28,T1983+R1984))</f>
        <v>22</v>
      </c>
      <c r="U1984" s="19">
        <f>IF((T1983+R1984)&lt;结论【关键目标】!$C$28,0,(发电量计算【计算逻辑页】!R1984+发电量计算【计算逻辑页】!T1983-结论【关键目标】!$C$28))</f>
        <v>4.7371269999999939</v>
      </c>
      <c r="V1984" s="5">
        <f t="shared" si="274"/>
        <v>1.6579944499999977</v>
      </c>
      <c r="W1984" s="5">
        <f t="shared" si="275"/>
        <v>41.775424206799997</v>
      </c>
      <c r="X1984" s="5">
        <f t="shared" si="278"/>
        <v>0</v>
      </c>
    </row>
    <row r="1985" spans="1:24" x14ac:dyDescent="0.15">
      <c r="A1985" s="7">
        <v>1984</v>
      </c>
      <c r="B1985" s="7">
        <v>3</v>
      </c>
      <c r="C1985" s="7">
        <v>24</v>
      </c>
      <c r="D1985" s="7">
        <v>16</v>
      </c>
      <c r="E1985" s="7">
        <v>83</v>
      </c>
      <c r="F1985" s="7">
        <v>8</v>
      </c>
      <c r="G1985" s="7">
        <v>264.7</v>
      </c>
      <c r="H1985" s="7">
        <f t="shared" si="270"/>
        <v>5</v>
      </c>
      <c r="I1985" s="16">
        <f t="shared" si="271"/>
        <v>45009</v>
      </c>
      <c r="J1985" s="17">
        <v>0.70809999999999995</v>
      </c>
      <c r="K1985" s="18">
        <f>G1985*结论【关键目标】!C$27*0.7735*0.001</f>
        <v>24.569453999999997</v>
      </c>
      <c r="L1985" s="5">
        <v>0</v>
      </c>
      <c r="M1985" s="5">
        <f>ABS(IF(L1985&lt;=0,L1985/耗电量关键数据!$B$6/1000,L1985/耗电量关键数据!$B$5/1000))</f>
        <v>0</v>
      </c>
      <c r="N1985" s="5">
        <f>电气设备逐时使用率计算!H1961</f>
        <v>22.208055000000002</v>
      </c>
      <c r="O1985" s="5">
        <f>灯光逐时使用率计算!H1961</f>
        <v>11.844296</v>
      </c>
      <c r="P1985" s="19">
        <f t="shared" si="272"/>
        <v>34.052351000000002</v>
      </c>
      <c r="Q1985" s="19">
        <f t="shared" si="276"/>
        <v>0</v>
      </c>
      <c r="R1985" s="20">
        <f t="shared" si="273"/>
        <v>24.569453999999997</v>
      </c>
      <c r="S1985" s="20">
        <f t="shared" si="277"/>
        <v>0</v>
      </c>
      <c r="T1985" s="20">
        <f>IF((T1984+R1985)&lt;0,0,IF((T1984+R1985)&gt;结论【关键目标】!C$28,结论【关键目标】!C$28,T1984+R1985))</f>
        <v>22</v>
      </c>
      <c r="U1985" s="19">
        <f>IF((T1984+R1985)&lt;结论【关键目标】!$C$28,0,(发电量计算【计算逻辑页】!R1985+发电量计算【计算逻辑页】!T1984-结论【关键目标】!$C$28))</f>
        <v>24.569453999999993</v>
      </c>
      <c r="V1985" s="5">
        <f t="shared" si="274"/>
        <v>8.5993088999999969</v>
      </c>
      <c r="W1985" s="5">
        <f t="shared" si="275"/>
        <v>17.397630377399995</v>
      </c>
      <c r="X1985" s="5">
        <f t="shared" si="278"/>
        <v>0</v>
      </c>
    </row>
    <row r="1986" spans="1:24" x14ac:dyDescent="0.15">
      <c r="A1986" s="7">
        <v>1985</v>
      </c>
      <c r="B1986" s="7">
        <v>3</v>
      </c>
      <c r="C1986" s="7">
        <v>24</v>
      </c>
      <c r="D1986" s="7">
        <v>17</v>
      </c>
      <c r="E1986" s="7">
        <v>83</v>
      </c>
      <c r="F1986" s="7">
        <v>9</v>
      </c>
      <c r="G1986" s="7">
        <v>103.2</v>
      </c>
      <c r="H1986" s="7">
        <f t="shared" ref="H1986:H2049" si="279">WEEKDAY(I:I,2)</f>
        <v>5</v>
      </c>
      <c r="I1986" s="16">
        <f t="shared" ref="I1986:I2049" si="280">DATE(2023,B1986,C1986)</f>
        <v>45009</v>
      </c>
      <c r="J1986" s="17">
        <v>0.70809999999999995</v>
      </c>
      <c r="K1986" s="18">
        <f>G1986*结论【关键目标】!C$27*0.7735*0.001</f>
        <v>9.5790240000000004</v>
      </c>
      <c r="L1986" s="5">
        <v>0</v>
      </c>
      <c r="M1986" s="5">
        <f>ABS(IF(L1986&lt;=0,L1986/耗电量关键数据!$B$6/1000,L1986/耗电量关键数据!$B$5/1000))</f>
        <v>0</v>
      </c>
      <c r="N1986" s="5">
        <f>电气设备逐时使用率计算!H1962</f>
        <v>22.208055000000002</v>
      </c>
      <c r="O1986" s="5">
        <f>灯光逐时使用率计算!H1962</f>
        <v>11.844296</v>
      </c>
      <c r="P1986" s="19">
        <f t="shared" ref="P1986:P2049" si="281">M1986+N1986+O1986</f>
        <v>34.052351000000002</v>
      </c>
      <c r="Q1986" s="19">
        <f t="shared" si="276"/>
        <v>0</v>
      </c>
      <c r="R1986" s="20">
        <f t="shared" ref="R1986:R2049" si="282">K1986-Q1986</f>
        <v>9.5790240000000004</v>
      </c>
      <c r="S1986" s="20">
        <f t="shared" si="277"/>
        <v>0</v>
      </c>
      <c r="T1986" s="20">
        <f>IF((T1985+R1986)&lt;0,0,IF((T1985+R1986)&gt;结论【关键目标】!C$28,结论【关键目标】!C$28,T1985+R1986))</f>
        <v>22</v>
      </c>
      <c r="U1986" s="19">
        <f>IF((T1985+R1986)&lt;结论【关键目标】!$C$28,0,(发电量计算【计算逻辑页】!R1986+发电量计算【计算逻辑页】!T1985-结论【关键目标】!$C$28))</f>
        <v>9.5790240000000004</v>
      </c>
      <c r="V1986" s="5">
        <f t="shared" ref="V1986:V2049" si="283">IF(J1986&gt;0.35,U1986*0.35,0)</f>
        <v>3.3526584000000001</v>
      </c>
      <c r="W1986" s="5">
        <f t="shared" ref="W1986:W2049" si="284">IF(P1986&gt;K1986,K1986*J1986,P1986*J1986)</f>
        <v>6.7829068943999999</v>
      </c>
      <c r="X1986" s="5">
        <f t="shared" si="278"/>
        <v>0</v>
      </c>
    </row>
    <row r="1987" spans="1:24" x14ac:dyDescent="0.15">
      <c r="A1987" s="7">
        <v>1986</v>
      </c>
      <c r="B1987" s="7">
        <v>3</v>
      </c>
      <c r="C1987" s="7">
        <v>24</v>
      </c>
      <c r="D1987" s="7">
        <v>18</v>
      </c>
      <c r="E1987" s="7">
        <v>83</v>
      </c>
      <c r="F1987" s="7">
        <v>7.4</v>
      </c>
      <c r="G1987" s="7">
        <v>0</v>
      </c>
      <c r="H1987" s="7">
        <f t="shared" si="279"/>
        <v>5</v>
      </c>
      <c r="I1987" s="16">
        <f t="shared" si="280"/>
        <v>45009</v>
      </c>
      <c r="J1987" s="17">
        <v>0.70809999999999995</v>
      </c>
      <c r="K1987" s="18">
        <f>G1987*结论【关键目标】!C$27*0.7735*0.001</f>
        <v>0</v>
      </c>
      <c r="L1987" s="5">
        <v>0</v>
      </c>
      <c r="M1987" s="5">
        <f>ABS(IF(L1987&lt;=0,L1987/耗电量关键数据!$B$6/1000,L1987/耗电量关键数据!$B$5/1000))</f>
        <v>0</v>
      </c>
      <c r="N1987" s="5">
        <f>电气设备逐时使用率计算!H1963</f>
        <v>7.0130699999999999</v>
      </c>
      <c r="O1987" s="5">
        <f>灯光逐时使用率计算!H1963</f>
        <v>3.7403040000000001</v>
      </c>
      <c r="P1987" s="19">
        <f t="shared" si="281"/>
        <v>10.753374000000001</v>
      </c>
      <c r="Q1987" s="19">
        <f t="shared" ref="Q1987:Q2050" si="285">IF(J1987&gt;0.8,P1987,0)</f>
        <v>0</v>
      </c>
      <c r="R1987" s="20">
        <f t="shared" si="282"/>
        <v>0</v>
      </c>
      <c r="S1987" s="20">
        <f t="shared" ref="S1987:S2050" si="286">IF(R1987&lt;0,ABS(R1987),0)</f>
        <v>0</v>
      </c>
      <c r="T1987" s="20">
        <f>IF((T1986+R1987)&lt;0,0,IF((T1986+R1987)&gt;结论【关键目标】!C$28,结论【关键目标】!C$28,T1986+R1987))</f>
        <v>22</v>
      </c>
      <c r="U1987" s="19">
        <f>IF((T1986+R1987)&lt;结论【关键目标】!$C$28,0,(发电量计算【计算逻辑页】!R1987+发电量计算【计算逻辑页】!T1986-结论【关键目标】!$C$28))</f>
        <v>0</v>
      </c>
      <c r="V1987" s="5">
        <f t="shared" si="283"/>
        <v>0</v>
      </c>
      <c r="W1987" s="5">
        <f t="shared" si="284"/>
        <v>0</v>
      </c>
      <c r="X1987" s="5">
        <f t="shared" si="278"/>
        <v>0</v>
      </c>
    </row>
    <row r="1988" spans="1:24" x14ac:dyDescent="0.15">
      <c r="A1988" s="7">
        <v>1987</v>
      </c>
      <c r="B1988" s="7">
        <v>3</v>
      </c>
      <c r="C1988" s="7">
        <v>24</v>
      </c>
      <c r="D1988" s="7">
        <v>19</v>
      </c>
      <c r="E1988" s="7">
        <v>83</v>
      </c>
      <c r="F1988" s="7">
        <v>7</v>
      </c>
      <c r="G1988" s="7">
        <v>0</v>
      </c>
      <c r="H1988" s="7">
        <f t="shared" si="279"/>
        <v>5</v>
      </c>
      <c r="I1988" s="16">
        <f t="shared" si="280"/>
        <v>45009</v>
      </c>
      <c r="J1988" s="17">
        <v>1.2267999999999999</v>
      </c>
      <c r="K1988" s="18">
        <f>G1988*结论【关键目标】!C$27*0.7735*0.001</f>
        <v>0</v>
      </c>
      <c r="L1988" s="5">
        <v>0</v>
      </c>
      <c r="M1988" s="5">
        <f>ABS(IF(L1988&lt;=0,L1988/耗电量关键数据!$B$6/1000,L1988/耗电量关键数据!$B$5/1000))</f>
        <v>0</v>
      </c>
      <c r="N1988" s="5">
        <f>电气设备逐时使用率计算!H1964</f>
        <v>7.0130699999999999</v>
      </c>
      <c r="O1988" s="5">
        <f>灯光逐时使用率计算!H1964</f>
        <v>3.7403040000000001</v>
      </c>
      <c r="P1988" s="19">
        <f t="shared" si="281"/>
        <v>10.753374000000001</v>
      </c>
      <c r="Q1988" s="19">
        <f t="shared" si="285"/>
        <v>10.753374000000001</v>
      </c>
      <c r="R1988" s="20">
        <f t="shared" si="282"/>
        <v>-10.753374000000001</v>
      </c>
      <c r="S1988" s="20">
        <f t="shared" si="286"/>
        <v>10.753374000000001</v>
      </c>
      <c r="T1988" s="20">
        <f>IF((T1987+R1988)&lt;0,0,IF((T1987+R1988)&gt;结论【关键目标】!C$28,结论【关键目标】!C$28,T1987+R1988))</f>
        <v>11.246625999999999</v>
      </c>
      <c r="U1988" s="19">
        <f>IF((T1987+R1988)&lt;结论【关键目标】!$C$28,0,(发电量计算【计算逻辑页】!R1988+发电量计算【计算逻辑页】!T1987-结论【关键目标】!$C$28))</f>
        <v>0</v>
      </c>
      <c r="V1988" s="5">
        <f t="shared" si="283"/>
        <v>0</v>
      </c>
      <c r="W1988" s="5">
        <f t="shared" si="284"/>
        <v>0</v>
      </c>
      <c r="X1988" s="5">
        <f t="shared" ref="X1988:X2051" si="287">(J1988-0.35)*IF(T1988&gt;S1988,S1988,T1988)</f>
        <v>9.428558323199999</v>
      </c>
    </row>
    <row r="1989" spans="1:24" x14ac:dyDescent="0.15">
      <c r="A1989" s="7">
        <v>1988</v>
      </c>
      <c r="B1989" s="7">
        <v>3</v>
      </c>
      <c r="C1989" s="7">
        <v>24</v>
      </c>
      <c r="D1989" s="7">
        <v>20</v>
      </c>
      <c r="E1989" s="7">
        <v>83</v>
      </c>
      <c r="F1989" s="7">
        <v>6</v>
      </c>
      <c r="G1989" s="7">
        <v>0</v>
      </c>
      <c r="H1989" s="7">
        <f t="shared" si="279"/>
        <v>5</v>
      </c>
      <c r="I1989" s="16">
        <f t="shared" si="280"/>
        <v>45009</v>
      </c>
      <c r="J1989" s="17">
        <v>1.2267999999999999</v>
      </c>
      <c r="K1989" s="18">
        <f>G1989*结论【关键目标】!C$27*0.7735*0.001</f>
        <v>0</v>
      </c>
      <c r="L1989" s="5">
        <v>0</v>
      </c>
      <c r="M1989" s="5">
        <f>ABS(IF(L1989&lt;=0,L1989/耗电量关键数据!$B$6/1000,L1989/耗电量关键数据!$B$5/1000))</f>
        <v>0</v>
      </c>
      <c r="N1989" s="5">
        <f>电气设备逐时使用率计算!H1965</f>
        <v>1.1688450000000001</v>
      </c>
      <c r="O1989" s="5">
        <f>灯光逐时使用率计算!H1965</f>
        <v>0.37403039999999999</v>
      </c>
      <c r="P1989" s="19">
        <f t="shared" si="281"/>
        <v>1.5428754000000002</v>
      </c>
      <c r="Q1989" s="19">
        <f t="shared" si="285"/>
        <v>1.5428754000000002</v>
      </c>
      <c r="R1989" s="20">
        <f t="shared" si="282"/>
        <v>-1.5428754000000002</v>
      </c>
      <c r="S1989" s="20">
        <f t="shared" si="286"/>
        <v>1.5428754000000002</v>
      </c>
      <c r="T1989" s="20">
        <f>IF((T1988+R1989)&lt;0,0,IF((T1988+R1989)&gt;结论【关键目标】!C$28,结论【关键目标】!C$28,T1988+R1989))</f>
        <v>9.7037505999999993</v>
      </c>
      <c r="U1989" s="19">
        <f>IF((T1988+R1989)&lt;结论【关键目标】!$C$28,0,(发电量计算【计算逻辑页】!R1989+发电量计算【计算逻辑页】!T1988-结论【关键目标】!$C$28))</f>
        <v>0</v>
      </c>
      <c r="V1989" s="5">
        <f t="shared" si="283"/>
        <v>0</v>
      </c>
      <c r="W1989" s="5">
        <f t="shared" si="284"/>
        <v>0</v>
      </c>
      <c r="X1989" s="5">
        <f t="shared" si="287"/>
        <v>1.3527931507200002</v>
      </c>
    </row>
    <row r="1990" spans="1:24" x14ac:dyDescent="0.15">
      <c r="A1990" s="7">
        <v>1989</v>
      </c>
      <c r="B1990" s="7">
        <v>3</v>
      </c>
      <c r="C1990" s="7">
        <v>24</v>
      </c>
      <c r="D1990" s="7">
        <v>21</v>
      </c>
      <c r="E1990" s="7">
        <v>83</v>
      </c>
      <c r="F1990" s="7">
        <v>5.4</v>
      </c>
      <c r="G1990" s="7">
        <v>0</v>
      </c>
      <c r="H1990" s="7">
        <f t="shared" si="279"/>
        <v>5</v>
      </c>
      <c r="I1990" s="16">
        <f t="shared" si="280"/>
        <v>45009</v>
      </c>
      <c r="J1990" s="17">
        <v>1.2267999999999999</v>
      </c>
      <c r="K1990" s="18">
        <f>G1990*结论【关键目标】!C$27*0.7735*0.001</f>
        <v>0</v>
      </c>
      <c r="L1990" s="5">
        <v>0</v>
      </c>
      <c r="M1990" s="5">
        <f>ABS(IF(L1990&lt;=0,L1990/耗电量关键数据!$B$6/1000,L1990/耗电量关键数据!$B$5/1000))</f>
        <v>0</v>
      </c>
      <c r="N1990" s="5">
        <f>电气设备逐时使用率计算!H1966</f>
        <v>1.1688450000000001</v>
      </c>
      <c r="O1990" s="5">
        <f>灯光逐时使用率计算!H1966</f>
        <v>0.37403039999999999</v>
      </c>
      <c r="P1990" s="19">
        <f t="shared" si="281"/>
        <v>1.5428754000000002</v>
      </c>
      <c r="Q1990" s="19">
        <f t="shared" si="285"/>
        <v>1.5428754000000002</v>
      </c>
      <c r="R1990" s="20">
        <f t="shared" si="282"/>
        <v>-1.5428754000000002</v>
      </c>
      <c r="S1990" s="20">
        <f t="shared" si="286"/>
        <v>1.5428754000000002</v>
      </c>
      <c r="T1990" s="20">
        <f>IF((T1989+R1990)&lt;0,0,IF((T1989+R1990)&gt;结论【关键目标】!C$28,结论【关键目标】!C$28,T1989+R1990))</f>
        <v>8.1608751999999996</v>
      </c>
      <c r="U1990" s="19">
        <f>IF((T1989+R1990)&lt;结论【关键目标】!$C$28,0,(发电量计算【计算逻辑页】!R1990+发电量计算【计算逻辑页】!T1989-结论【关键目标】!$C$28))</f>
        <v>0</v>
      </c>
      <c r="V1990" s="5">
        <f t="shared" si="283"/>
        <v>0</v>
      </c>
      <c r="W1990" s="5">
        <f t="shared" si="284"/>
        <v>0</v>
      </c>
      <c r="X1990" s="5">
        <f t="shared" si="287"/>
        <v>1.3527931507200002</v>
      </c>
    </row>
    <row r="1991" spans="1:24" x14ac:dyDescent="0.15">
      <c r="A1991" s="7">
        <v>1990</v>
      </c>
      <c r="B1991" s="7">
        <v>3</v>
      </c>
      <c r="C1991" s="7">
        <v>24</v>
      </c>
      <c r="D1991" s="7">
        <v>22</v>
      </c>
      <c r="E1991" s="7">
        <v>83</v>
      </c>
      <c r="F1991" s="7">
        <v>4.2</v>
      </c>
      <c r="G1991" s="7">
        <v>0</v>
      </c>
      <c r="H1991" s="7">
        <f t="shared" si="279"/>
        <v>5</v>
      </c>
      <c r="I1991" s="16">
        <f t="shared" si="280"/>
        <v>45009</v>
      </c>
      <c r="J1991" s="17">
        <v>0.70809999999999995</v>
      </c>
      <c r="K1991" s="18">
        <f>G1991*结论【关键目标】!C$27*0.7735*0.001</f>
        <v>0</v>
      </c>
      <c r="L1991" s="5">
        <v>0</v>
      </c>
      <c r="M1991" s="5">
        <f>ABS(IF(L1991&lt;=0,L1991/耗电量关键数据!$B$6/1000,L1991/耗电量关键数据!$B$5/1000))</f>
        <v>0</v>
      </c>
      <c r="N1991" s="5">
        <f>电气设备逐时使用率计算!H1967</f>
        <v>1.1688450000000001</v>
      </c>
      <c r="O1991" s="5">
        <f>灯光逐时使用率计算!H1967</f>
        <v>0.37403039999999999</v>
      </c>
      <c r="P1991" s="19">
        <f t="shared" si="281"/>
        <v>1.5428754000000002</v>
      </c>
      <c r="Q1991" s="19">
        <f t="shared" si="285"/>
        <v>0</v>
      </c>
      <c r="R1991" s="20">
        <f t="shared" si="282"/>
        <v>0</v>
      </c>
      <c r="S1991" s="20">
        <f t="shared" si="286"/>
        <v>0</v>
      </c>
      <c r="T1991" s="20">
        <f>IF((T1990+R1991)&lt;0,0,IF((T1990+R1991)&gt;结论【关键目标】!C$28,结论【关键目标】!C$28,T1990+R1991))</f>
        <v>8.1608751999999996</v>
      </c>
      <c r="U1991" s="19">
        <f>IF((T1990+R1991)&lt;结论【关键目标】!$C$28,0,(发电量计算【计算逻辑页】!R1991+发电量计算【计算逻辑页】!T1990-结论【关键目标】!$C$28))</f>
        <v>0</v>
      </c>
      <c r="V1991" s="5">
        <f t="shared" si="283"/>
        <v>0</v>
      </c>
      <c r="W1991" s="5">
        <f t="shared" si="284"/>
        <v>0</v>
      </c>
      <c r="X1991" s="5">
        <f t="shared" si="287"/>
        <v>0</v>
      </c>
    </row>
    <row r="1992" spans="1:24" x14ac:dyDescent="0.15">
      <c r="A1992" s="7">
        <v>1991</v>
      </c>
      <c r="B1992" s="7">
        <v>3</v>
      </c>
      <c r="C1992" s="7">
        <v>24</v>
      </c>
      <c r="D1992" s="7">
        <v>23</v>
      </c>
      <c r="E1992" s="7">
        <v>83</v>
      </c>
      <c r="F1992" s="7">
        <v>3</v>
      </c>
      <c r="G1992" s="7">
        <v>0</v>
      </c>
      <c r="H1992" s="7">
        <f t="shared" si="279"/>
        <v>5</v>
      </c>
      <c r="I1992" s="16">
        <f t="shared" si="280"/>
        <v>45009</v>
      </c>
      <c r="J1992" s="17">
        <v>0.70809999999999995</v>
      </c>
      <c r="K1992" s="18">
        <f>G1992*结论【关键目标】!C$27*0.7735*0.001</f>
        <v>0</v>
      </c>
      <c r="L1992" s="5">
        <v>0</v>
      </c>
      <c r="M1992" s="5">
        <f>ABS(IF(L1992&lt;=0,L1992/耗电量关键数据!$B$6/1000,L1992/耗电量关键数据!$B$5/1000))</f>
        <v>0</v>
      </c>
      <c r="N1992" s="5">
        <f>电气设备逐时使用率计算!H1968</f>
        <v>1.1688450000000001</v>
      </c>
      <c r="O1992" s="5">
        <f>灯光逐时使用率计算!H1968</f>
        <v>0.37403039999999999</v>
      </c>
      <c r="P1992" s="19">
        <f t="shared" si="281"/>
        <v>1.5428754000000002</v>
      </c>
      <c r="Q1992" s="19">
        <f t="shared" si="285"/>
        <v>0</v>
      </c>
      <c r="R1992" s="20">
        <f t="shared" si="282"/>
        <v>0</v>
      </c>
      <c r="S1992" s="20">
        <f t="shared" si="286"/>
        <v>0</v>
      </c>
      <c r="T1992" s="20">
        <f>IF((T1991+R1992)&lt;0,0,IF((T1991+R1992)&gt;结论【关键目标】!C$28,结论【关键目标】!C$28,T1991+R1992))</f>
        <v>8.1608751999999996</v>
      </c>
      <c r="U1992" s="19">
        <f>IF((T1991+R1992)&lt;结论【关键目标】!$C$28,0,(发电量计算【计算逻辑页】!R1992+发电量计算【计算逻辑页】!T1991-结论【关键目标】!$C$28))</f>
        <v>0</v>
      </c>
      <c r="V1992" s="5">
        <f t="shared" si="283"/>
        <v>0</v>
      </c>
      <c r="W1992" s="5">
        <f t="shared" si="284"/>
        <v>0</v>
      </c>
      <c r="X1992" s="5">
        <f t="shared" si="287"/>
        <v>0</v>
      </c>
    </row>
    <row r="1993" spans="1:24" x14ac:dyDescent="0.15">
      <c r="A1993" s="7">
        <v>1992</v>
      </c>
      <c r="B1993" s="7">
        <v>3</v>
      </c>
      <c r="C1993" s="7">
        <v>24</v>
      </c>
      <c r="D1993" s="7">
        <v>24</v>
      </c>
      <c r="E1993" s="7">
        <v>83</v>
      </c>
      <c r="F1993" s="7">
        <v>4.2</v>
      </c>
      <c r="G1993" s="7">
        <v>0</v>
      </c>
      <c r="H1993" s="7">
        <f t="shared" si="279"/>
        <v>5</v>
      </c>
      <c r="I1993" s="16">
        <f t="shared" si="280"/>
        <v>45009</v>
      </c>
      <c r="J1993" s="17">
        <v>0.2407</v>
      </c>
      <c r="K1993" s="18">
        <f>G1993*结论【关键目标】!C$27*0.7735*0.001</f>
        <v>0</v>
      </c>
      <c r="L1993" s="5">
        <v>0</v>
      </c>
      <c r="M1993" s="5">
        <f>ABS(IF(L1993&lt;=0,L1993/耗电量关键数据!$B$6/1000,L1993/耗电量关键数据!$B$5/1000))</f>
        <v>0</v>
      </c>
      <c r="N1993" s="5">
        <f>电气设备逐时使用率计算!H1969</f>
        <v>1.1688450000000001</v>
      </c>
      <c r="O1993" s="5">
        <f>灯光逐时使用率计算!H1969</f>
        <v>0.37403039999999999</v>
      </c>
      <c r="P1993" s="19">
        <f t="shared" si="281"/>
        <v>1.5428754000000002</v>
      </c>
      <c r="Q1993" s="19">
        <f t="shared" si="285"/>
        <v>0</v>
      </c>
      <c r="R1993" s="20">
        <f t="shared" si="282"/>
        <v>0</v>
      </c>
      <c r="S1993" s="20">
        <f t="shared" si="286"/>
        <v>0</v>
      </c>
      <c r="T1993" s="20">
        <f>IF((T1992+R1993)&lt;0,0,IF((T1992+R1993)&gt;结论【关键目标】!C$28,结论【关键目标】!C$28,T1992+R1993))</f>
        <v>8.1608751999999996</v>
      </c>
      <c r="U1993" s="19">
        <f>IF((T1992+R1993)&lt;结论【关键目标】!$C$28,0,(发电量计算【计算逻辑页】!R1993+发电量计算【计算逻辑页】!T1992-结论【关键目标】!$C$28))</f>
        <v>0</v>
      </c>
      <c r="V1993" s="5">
        <f t="shared" si="283"/>
        <v>0</v>
      </c>
      <c r="W1993" s="5">
        <f t="shared" si="284"/>
        <v>0</v>
      </c>
      <c r="X1993" s="5">
        <f t="shared" si="287"/>
        <v>0</v>
      </c>
    </row>
    <row r="1994" spans="1:24" x14ac:dyDescent="0.15">
      <c r="A1994" s="7">
        <v>1993</v>
      </c>
      <c r="B1994" s="7">
        <v>3</v>
      </c>
      <c r="C1994" s="7">
        <v>25</v>
      </c>
      <c r="D1994" s="7">
        <v>1</v>
      </c>
      <c r="E1994" s="7">
        <v>84</v>
      </c>
      <c r="F1994" s="7">
        <v>3.4</v>
      </c>
      <c r="G1994" s="7">
        <v>0</v>
      </c>
      <c r="H1994" s="7">
        <f t="shared" si="279"/>
        <v>6</v>
      </c>
      <c r="I1994" s="16">
        <f t="shared" si="280"/>
        <v>45010</v>
      </c>
      <c r="J1994" s="17">
        <v>0.2407</v>
      </c>
      <c r="K1994" s="18">
        <f>G1994*结论【关键目标】!C$27*0.7735*0.001</f>
        <v>0</v>
      </c>
      <c r="L1994" s="5">
        <v>0</v>
      </c>
      <c r="M1994" s="5">
        <f>ABS(IF(L1994&lt;=0,L1994/耗电量关键数据!$B$6/1000,L1994/耗电量关键数据!$B$5/1000))</f>
        <v>0</v>
      </c>
      <c r="N1994" s="19">
        <f>耗电量关键数据!$B$14</f>
        <v>1.1688450000000001</v>
      </c>
      <c r="O1994" s="19">
        <f>耗电量关键数据!$B$15</f>
        <v>0.37403039999999999</v>
      </c>
      <c r="P1994" s="19">
        <f t="shared" si="281"/>
        <v>1.5428754000000002</v>
      </c>
      <c r="Q1994" s="19">
        <f t="shared" si="285"/>
        <v>0</v>
      </c>
      <c r="R1994" s="20">
        <f t="shared" si="282"/>
        <v>0</v>
      </c>
      <c r="S1994" s="20">
        <f t="shared" si="286"/>
        <v>0</v>
      </c>
      <c r="T1994" s="20">
        <f>IF((T1993+R1994)&lt;0,0,IF((T1993+R1994)&gt;结论【关键目标】!C$28,结论【关键目标】!C$28,T1993+R1994))</f>
        <v>8.1608751999999996</v>
      </c>
      <c r="U1994" s="19">
        <f>IF((T1993+R1994)&lt;结论【关键目标】!$C$28,0,(发电量计算【计算逻辑页】!R1994+发电量计算【计算逻辑页】!T1993-结论【关键目标】!$C$28))</f>
        <v>0</v>
      </c>
      <c r="V1994" s="5">
        <f t="shared" si="283"/>
        <v>0</v>
      </c>
      <c r="W1994" s="5">
        <f t="shared" si="284"/>
        <v>0</v>
      </c>
      <c r="X1994" s="5">
        <f t="shared" si="287"/>
        <v>0</v>
      </c>
    </row>
    <row r="1995" spans="1:24" x14ac:dyDescent="0.15">
      <c r="A1995" s="7">
        <v>1994</v>
      </c>
      <c r="B1995" s="7">
        <v>3</v>
      </c>
      <c r="C1995" s="7">
        <v>25</v>
      </c>
      <c r="D1995" s="7">
        <v>2</v>
      </c>
      <c r="E1995" s="7">
        <v>84</v>
      </c>
      <c r="F1995" s="7">
        <v>2.7</v>
      </c>
      <c r="G1995" s="7">
        <v>0</v>
      </c>
      <c r="H1995" s="7">
        <f t="shared" si="279"/>
        <v>6</v>
      </c>
      <c r="I1995" s="16">
        <f t="shared" si="280"/>
        <v>45010</v>
      </c>
      <c r="J1995" s="17">
        <v>0.2407</v>
      </c>
      <c r="K1995" s="18">
        <f>G1995*结论【关键目标】!C$27*0.7735*0.001</f>
        <v>0</v>
      </c>
      <c r="L1995" s="5">
        <v>0</v>
      </c>
      <c r="M1995" s="5">
        <f>ABS(IF(L1995&lt;=0,L1995/耗电量关键数据!$B$6/1000,L1995/耗电量关键数据!$B$5/1000))</f>
        <v>0</v>
      </c>
      <c r="N1995" s="19">
        <f>耗电量关键数据!$B$14</f>
        <v>1.1688450000000001</v>
      </c>
      <c r="O1995" s="19">
        <f>耗电量关键数据!$B$15</f>
        <v>0.37403039999999999</v>
      </c>
      <c r="P1995" s="19">
        <f t="shared" si="281"/>
        <v>1.5428754000000002</v>
      </c>
      <c r="Q1995" s="19">
        <f t="shared" si="285"/>
        <v>0</v>
      </c>
      <c r="R1995" s="20">
        <f t="shared" si="282"/>
        <v>0</v>
      </c>
      <c r="S1995" s="20">
        <f t="shared" si="286"/>
        <v>0</v>
      </c>
      <c r="T1995" s="20">
        <f>IF((T1994+R1995)&lt;0,0,IF((T1994+R1995)&gt;结论【关键目标】!C$28,结论【关键目标】!C$28,T1994+R1995))</f>
        <v>8.1608751999999996</v>
      </c>
      <c r="U1995" s="19">
        <f>IF((T1994+R1995)&lt;结论【关键目标】!$C$28,0,(发电量计算【计算逻辑页】!R1995+发电量计算【计算逻辑页】!T1994-结论【关键目标】!$C$28))</f>
        <v>0</v>
      </c>
      <c r="V1995" s="5">
        <f t="shared" si="283"/>
        <v>0</v>
      </c>
      <c r="W1995" s="5">
        <f t="shared" si="284"/>
        <v>0</v>
      </c>
      <c r="X1995" s="5">
        <f t="shared" si="287"/>
        <v>0</v>
      </c>
    </row>
    <row r="1996" spans="1:24" x14ac:dyDescent="0.15">
      <c r="A1996" s="7">
        <v>1995</v>
      </c>
      <c r="B1996" s="7">
        <v>3</v>
      </c>
      <c r="C1996" s="7">
        <v>25</v>
      </c>
      <c r="D1996" s="7">
        <v>3</v>
      </c>
      <c r="E1996" s="7">
        <v>84</v>
      </c>
      <c r="F1996" s="7">
        <v>1.9</v>
      </c>
      <c r="G1996" s="7">
        <v>0</v>
      </c>
      <c r="H1996" s="7">
        <f t="shared" si="279"/>
        <v>6</v>
      </c>
      <c r="I1996" s="16">
        <f t="shared" si="280"/>
        <v>45010</v>
      </c>
      <c r="J1996" s="17">
        <v>0.2407</v>
      </c>
      <c r="K1996" s="18">
        <f>G1996*结论【关键目标】!C$27*0.7735*0.001</f>
        <v>0</v>
      </c>
      <c r="L1996" s="5">
        <v>0</v>
      </c>
      <c r="M1996" s="5">
        <f>ABS(IF(L1996&lt;=0,L1996/耗电量关键数据!$B$6/1000,L1996/耗电量关键数据!$B$5/1000))</f>
        <v>0</v>
      </c>
      <c r="N1996" s="19">
        <f>耗电量关键数据!$B$14</f>
        <v>1.1688450000000001</v>
      </c>
      <c r="O1996" s="19">
        <f>耗电量关键数据!$B$15</f>
        <v>0.37403039999999999</v>
      </c>
      <c r="P1996" s="19">
        <f t="shared" si="281"/>
        <v>1.5428754000000002</v>
      </c>
      <c r="Q1996" s="19">
        <f t="shared" si="285"/>
        <v>0</v>
      </c>
      <c r="R1996" s="20">
        <f t="shared" si="282"/>
        <v>0</v>
      </c>
      <c r="S1996" s="20">
        <f t="shared" si="286"/>
        <v>0</v>
      </c>
      <c r="T1996" s="20">
        <f>IF((T1995+R1996)&lt;0,0,IF((T1995+R1996)&gt;结论【关键目标】!C$28,结论【关键目标】!C$28,T1995+R1996))</f>
        <v>8.1608751999999996</v>
      </c>
      <c r="U1996" s="19">
        <f>IF((T1995+R1996)&lt;结论【关键目标】!$C$28,0,(发电量计算【计算逻辑页】!R1996+发电量计算【计算逻辑页】!T1995-结论【关键目标】!$C$28))</f>
        <v>0</v>
      </c>
      <c r="V1996" s="5">
        <f t="shared" si="283"/>
        <v>0</v>
      </c>
      <c r="W1996" s="5">
        <f t="shared" si="284"/>
        <v>0</v>
      </c>
      <c r="X1996" s="5">
        <f t="shared" si="287"/>
        <v>0</v>
      </c>
    </row>
    <row r="1997" spans="1:24" x14ac:dyDescent="0.15">
      <c r="A1997" s="7">
        <v>1996</v>
      </c>
      <c r="B1997" s="7">
        <v>3</v>
      </c>
      <c r="C1997" s="7">
        <v>25</v>
      </c>
      <c r="D1997" s="7">
        <v>4</v>
      </c>
      <c r="E1997" s="7">
        <v>84</v>
      </c>
      <c r="F1997" s="7">
        <v>1</v>
      </c>
      <c r="G1997" s="7">
        <v>0</v>
      </c>
      <c r="H1997" s="7">
        <f t="shared" si="279"/>
        <v>6</v>
      </c>
      <c r="I1997" s="16">
        <f t="shared" si="280"/>
        <v>45010</v>
      </c>
      <c r="J1997" s="17">
        <v>0.2407</v>
      </c>
      <c r="K1997" s="18">
        <f>G1997*结论【关键目标】!C$27*0.7735*0.001</f>
        <v>0</v>
      </c>
      <c r="L1997" s="5">
        <v>0</v>
      </c>
      <c r="M1997" s="5">
        <f>ABS(IF(L1997&lt;=0,L1997/耗电量关键数据!$B$6/1000,L1997/耗电量关键数据!$B$5/1000))</f>
        <v>0</v>
      </c>
      <c r="N1997" s="19">
        <f>耗电量关键数据!$B$14</f>
        <v>1.1688450000000001</v>
      </c>
      <c r="O1997" s="19">
        <f>耗电量关键数据!$B$15</f>
        <v>0.37403039999999999</v>
      </c>
      <c r="P1997" s="19">
        <f t="shared" si="281"/>
        <v>1.5428754000000002</v>
      </c>
      <c r="Q1997" s="19">
        <f t="shared" si="285"/>
        <v>0</v>
      </c>
      <c r="R1997" s="20">
        <f t="shared" si="282"/>
        <v>0</v>
      </c>
      <c r="S1997" s="20">
        <f t="shared" si="286"/>
        <v>0</v>
      </c>
      <c r="T1997" s="20">
        <f>IF((T1996+R1997)&lt;0,0,IF((T1996+R1997)&gt;结论【关键目标】!C$28,结论【关键目标】!C$28,T1996+R1997))</f>
        <v>8.1608751999999996</v>
      </c>
      <c r="U1997" s="19">
        <f>IF((T1996+R1997)&lt;结论【关键目标】!$C$28,0,(发电量计算【计算逻辑页】!R1997+发电量计算【计算逻辑页】!T1996-结论【关键目标】!$C$28))</f>
        <v>0</v>
      </c>
      <c r="V1997" s="5">
        <f t="shared" si="283"/>
        <v>0</v>
      </c>
      <c r="W1997" s="5">
        <f t="shared" si="284"/>
        <v>0</v>
      </c>
      <c r="X1997" s="5">
        <f t="shared" si="287"/>
        <v>0</v>
      </c>
    </row>
    <row r="1998" spans="1:24" x14ac:dyDescent="0.15">
      <c r="A1998" s="7">
        <v>1997</v>
      </c>
      <c r="B1998" s="7">
        <v>3</v>
      </c>
      <c r="C1998" s="7">
        <v>25</v>
      </c>
      <c r="D1998" s="7">
        <v>5</v>
      </c>
      <c r="E1998" s="7">
        <v>84</v>
      </c>
      <c r="F1998" s="7">
        <v>0</v>
      </c>
      <c r="G1998" s="7">
        <v>0</v>
      </c>
      <c r="H1998" s="7">
        <f t="shared" si="279"/>
        <v>6</v>
      </c>
      <c r="I1998" s="16">
        <f t="shared" si="280"/>
        <v>45010</v>
      </c>
      <c r="J1998" s="17">
        <v>0.2407</v>
      </c>
      <c r="K1998" s="18">
        <f>G1998*结论【关键目标】!C$27*0.7735*0.001</f>
        <v>0</v>
      </c>
      <c r="L1998" s="5">
        <v>0</v>
      </c>
      <c r="M1998" s="5">
        <f>ABS(IF(L1998&lt;=0,L1998/耗电量关键数据!$B$6/1000,L1998/耗电量关键数据!$B$5/1000))</f>
        <v>0</v>
      </c>
      <c r="N1998" s="19">
        <f>耗电量关键数据!$B$14</f>
        <v>1.1688450000000001</v>
      </c>
      <c r="O1998" s="19">
        <f>耗电量关键数据!$B$15</f>
        <v>0.37403039999999999</v>
      </c>
      <c r="P1998" s="19">
        <f t="shared" si="281"/>
        <v>1.5428754000000002</v>
      </c>
      <c r="Q1998" s="19">
        <f t="shared" si="285"/>
        <v>0</v>
      </c>
      <c r="R1998" s="20">
        <f t="shared" si="282"/>
        <v>0</v>
      </c>
      <c r="S1998" s="20">
        <f t="shared" si="286"/>
        <v>0</v>
      </c>
      <c r="T1998" s="20">
        <f>IF((T1997+R1998)&lt;0,0,IF((T1997+R1998)&gt;结论【关键目标】!C$28,结论【关键目标】!C$28,T1997+R1998))</f>
        <v>8.1608751999999996</v>
      </c>
      <c r="U1998" s="19">
        <f>IF((T1997+R1998)&lt;结论【关键目标】!$C$28,0,(发电量计算【计算逻辑页】!R1998+发电量计算【计算逻辑页】!T1997-结论【关键目标】!$C$28))</f>
        <v>0</v>
      </c>
      <c r="V1998" s="5">
        <f t="shared" si="283"/>
        <v>0</v>
      </c>
      <c r="W1998" s="5">
        <f t="shared" si="284"/>
        <v>0</v>
      </c>
      <c r="X1998" s="5">
        <f t="shared" si="287"/>
        <v>0</v>
      </c>
    </row>
    <row r="1999" spans="1:24" x14ac:dyDescent="0.15">
      <c r="A1999" s="7">
        <v>1998</v>
      </c>
      <c r="B1999" s="7">
        <v>3</v>
      </c>
      <c r="C1999" s="7">
        <v>25</v>
      </c>
      <c r="D1999" s="7">
        <v>6</v>
      </c>
      <c r="E1999" s="7">
        <v>84</v>
      </c>
      <c r="F1999" s="7">
        <v>-0.3</v>
      </c>
      <c r="G1999" s="7">
        <v>12.4</v>
      </c>
      <c r="H1999" s="7">
        <f t="shared" si="279"/>
        <v>6</v>
      </c>
      <c r="I1999" s="16">
        <f t="shared" si="280"/>
        <v>45010</v>
      </c>
      <c r="J1999" s="17">
        <v>0.2407</v>
      </c>
      <c r="K1999" s="18">
        <f>G1999*结论【关键目标】!C$27*0.7735*0.001</f>
        <v>1.1509679999999998</v>
      </c>
      <c r="L1999" s="5">
        <v>0</v>
      </c>
      <c r="M1999" s="5">
        <f>ABS(IF(L1999&lt;=0,L1999/耗电量关键数据!$B$6/1000,L1999/耗电量关键数据!$B$5/1000))</f>
        <v>0</v>
      </c>
      <c r="N1999" s="19">
        <f>耗电量关键数据!$B$14</f>
        <v>1.1688450000000001</v>
      </c>
      <c r="O1999" s="19">
        <f>耗电量关键数据!$B$15</f>
        <v>0.37403039999999999</v>
      </c>
      <c r="P1999" s="19">
        <f t="shared" si="281"/>
        <v>1.5428754000000002</v>
      </c>
      <c r="Q1999" s="19">
        <f t="shared" si="285"/>
        <v>0</v>
      </c>
      <c r="R1999" s="20">
        <f t="shared" si="282"/>
        <v>1.1509679999999998</v>
      </c>
      <c r="S1999" s="20">
        <f t="shared" si="286"/>
        <v>0</v>
      </c>
      <c r="T1999" s="20">
        <f>IF((T1998+R1999)&lt;0,0,IF((T1998+R1999)&gt;结论【关键目标】!C$28,结论【关键目标】!C$28,T1998+R1999))</f>
        <v>9.3118431999999984</v>
      </c>
      <c r="U1999" s="19">
        <f>IF((T1998+R1999)&lt;结论【关键目标】!$C$28,0,(发电量计算【计算逻辑页】!R1999+发电量计算【计算逻辑页】!T1998-结论【关键目标】!$C$28))</f>
        <v>0</v>
      </c>
      <c r="V1999" s="5">
        <f t="shared" si="283"/>
        <v>0</v>
      </c>
      <c r="W1999" s="5">
        <f t="shared" si="284"/>
        <v>0.27703799759999992</v>
      </c>
      <c r="X1999" s="5">
        <f t="shared" si="287"/>
        <v>0</v>
      </c>
    </row>
    <row r="2000" spans="1:24" x14ac:dyDescent="0.15">
      <c r="A2000" s="7">
        <v>1999</v>
      </c>
      <c r="B2000" s="7">
        <v>3</v>
      </c>
      <c r="C2000" s="7">
        <v>25</v>
      </c>
      <c r="D2000" s="7">
        <v>7</v>
      </c>
      <c r="E2000" s="7">
        <v>84</v>
      </c>
      <c r="F2000" s="7">
        <v>0</v>
      </c>
      <c r="G2000" s="7">
        <v>173.5</v>
      </c>
      <c r="H2000" s="7">
        <f t="shared" si="279"/>
        <v>6</v>
      </c>
      <c r="I2000" s="16">
        <f t="shared" si="280"/>
        <v>45010</v>
      </c>
      <c r="J2000" s="17">
        <v>0.2407</v>
      </c>
      <c r="K2000" s="18">
        <f>G2000*结论【关键目标】!C$27*0.7735*0.001</f>
        <v>16.10427</v>
      </c>
      <c r="L2000" s="5">
        <v>0</v>
      </c>
      <c r="M2000" s="5">
        <f>ABS(IF(L2000&lt;=0,L2000/耗电量关键数据!$B$6/1000,L2000/耗电量关键数据!$B$5/1000))</f>
        <v>0</v>
      </c>
      <c r="N2000" s="19">
        <f>耗电量关键数据!$B$14</f>
        <v>1.1688450000000001</v>
      </c>
      <c r="O2000" s="19">
        <f>耗电量关键数据!$B$15</f>
        <v>0.37403039999999999</v>
      </c>
      <c r="P2000" s="19">
        <f t="shared" si="281"/>
        <v>1.5428754000000002</v>
      </c>
      <c r="Q2000" s="19">
        <f t="shared" si="285"/>
        <v>0</v>
      </c>
      <c r="R2000" s="20">
        <f t="shared" si="282"/>
        <v>16.10427</v>
      </c>
      <c r="S2000" s="20">
        <f t="shared" si="286"/>
        <v>0</v>
      </c>
      <c r="T2000" s="20">
        <f>IF((T1999+R2000)&lt;0,0,IF((T1999+R2000)&gt;结论【关键目标】!C$28,结论【关键目标】!C$28,T1999+R2000))</f>
        <v>22</v>
      </c>
      <c r="U2000" s="19">
        <f>IF((T1999+R2000)&lt;结论【关键目标】!$C$28,0,(发电量计算【计算逻辑页】!R2000+发电量计算【计算逻辑页】!T1999-结论【关键目标】!$C$28))</f>
        <v>3.4161131999999981</v>
      </c>
      <c r="V2000" s="5">
        <f t="shared" si="283"/>
        <v>0</v>
      </c>
      <c r="W2000" s="5">
        <f t="shared" si="284"/>
        <v>0.37137010878000004</v>
      </c>
      <c r="X2000" s="5">
        <f t="shared" si="287"/>
        <v>0</v>
      </c>
    </row>
    <row r="2001" spans="1:24" x14ac:dyDescent="0.15">
      <c r="A2001" s="7">
        <v>2000</v>
      </c>
      <c r="B2001" s="7">
        <v>3</v>
      </c>
      <c r="C2001" s="7">
        <v>25</v>
      </c>
      <c r="D2001" s="7">
        <v>8</v>
      </c>
      <c r="E2001" s="7">
        <v>84</v>
      </c>
      <c r="F2001" s="7">
        <v>0</v>
      </c>
      <c r="G2001" s="7">
        <v>323.7</v>
      </c>
      <c r="H2001" s="7">
        <f t="shared" si="279"/>
        <v>6</v>
      </c>
      <c r="I2001" s="16">
        <f t="shared" si="280"/>
        <v>45010</v>
      </c>
      <c r="J2001" s="17">
        <v>0.70809999999999995</v>
      </c>
      <c r="K2001" s="18">
        <f>G2001*结论【关键目标】!C$27*0.7735*0.001</f>
        <v>30.045833999999999</v>
      </c>
      <c r="L2001" s="5">
        <v>0</v>
      </c>
      <c r="M2001" s="5">
        <f>ABS(IF(L2001&lt;=0,L2001/耗电量关键数据!$B$6/1000,L2001/耗电量关键数据!$B$5/1000))</f>
        <v>0</v>
      </c>
      <c r="N2001" s="19">
        <f>耗电量关键数据!$B$14</f>
        <v>1.1688450000000001</v>
      </c>
      <c r="O2001" s="19">
        <f>耗电量关键数据!$B$15</f>
        <v>0.37403039999999999</v>
      </c>
      <c r="P2001" s="19">
        <f t="shared" si="281"/>
        <v>1.5428754000000002</v>
      </c>
      <c r="Q2001" s="19">
        <f t="shared" si="285"/>
        <v>0</v>
      </c>
      <c r="R2001" s="20">
        <f t="shared" si="282"/>
        <v>30.045833999999999</v>
      </c>
      <c r="S2001" s="20">
        <f t="shared" si="286"/>
        <v>0</v>
      </c>
      <c r="T2001" s="20">
        <f>IF((T2000+R2001)&lt;0,0,IF((T2000+R2001)&gt;结论【关键目标】!C$28,结论【关键目标】!C$28,T2000+R2001))</f>
        <v>22</v>
      </c>
      <c r="U2001" s="19">
        <f>IF((T2000+R2001)&lt;结论【关键目标】!$C$28,0,(发电量计算【计算逻辑页】!R2001+发电量计算【计算逻辑页】!T2000-结论【关键目标】!$C$28))</f>
        <v>30.045833999999999</v>
      </c>
      <c r="V2001" s="5">
        <f t="shared" si="283"/>
        <v>10.516041899999999</v>
      </c>
      <c r="W2001" s="5">
        <f t="shared" si="284"/>
        <v>1.0925100707400002</v>
      </c>
      <c r="X2001" s="5">
        <f t="shared" si="287"/>
        <v>0</v>
      </c>
    </row>
    <row r="2002" spans="1:24" x14ac:dyDescent="0.15">
      <c r="A2002" s="7">
        <v>2001</v>
      </c>
      <c r="B2002" s="7">
        <v>3</v>
      </c>
      <c r="C2002" s="7">
        <v>25</v>
      </c>
      <c r="D2002" s="7">
        <v>9</v>
      </c>
      <c r="E2002" s="7">
        <v>84</v>
      </c>
      <c r="F2002" s="7">
        <v>1.4</v>
      </c>
      <c r="G2002" s="7">
        <v>492.7</v>
      </c>
      <c r="H2002" s="7">
        <f t="shared" si="279"/>
        <v>6</v>
      </c>
      <c r="I2002" s="16">
        <f t="shared" si="280"/>
        <v>45010</v>
      </c>
      <c r="J2002" s="17">
        <v>0.70809999999999995</v>
      </c>
      <c r="K2002" s="18">
        <f>G2002*结论【关键目标】!C$27*0.7735*0.001</f>
        <v>45.732413999999999</v>
      </c>
      <c r="L2002" s="5">
        <v>0</v>
      </c>
      <c r="M2002" s="5">
        <f>ABS(IF(L2002&lt;=0,L2002/耗电量关键数据!$B$6/1000,L2002/耗电量关键数据!$B$5/1000))</f>
        <v>0</v>
      </c>
      <c r="N2002" s="19">
        <f>耗电量关键数据!$B$14</f>
        <v>1.1688450000000001</v>
      </c>
      <c r="O2002" s="19">
        <f>耗电量关键数据!$B$15</f>
        <v>0.37403039999999999</v>
      </c>
      <c r="P2002" s="19">
        <f t="shared" si="281"/>
        <v>1.5428754000000002</v>
      </c>
      <c r="Q2002" s="19">
        <f t="shared" si="285"/>
        <v>0</v>
      </c>
      <c r="R2002" s="20">
        <f t="shared" si="282"/>
        <v>45.732413999999999</v>
      </c>
      <c r="S2002" s="20">
        <f t="shared" si="286"/>
        <v>0</v>
      </c>
      <c r="T2002" s="20">
        <f>IF((T2001+R2002)&lt;0,0,IF((T2001+R2002)&gt;结论【关键目标】!C$28,结论【关键目标】!C$28,T2001+R2002))</f>
        <v>22</v>
      </c>
      <c r="U2002" s="19">
        <f>IF((T2001+R2002)&lt;结论【关键目标】!$C$28,0,(发电量计算【计算逻辑页】!R2002+发电量计算【计算逻辑页】!T2001-结论【关键目标】!$C$28))</f>
        <v>45.732414000000006</v>
      </c>
      <c r="V2002" s="5">
        <f t="shared" si="283"/>
        <v>16.006344900000002</v>
      </c>
      <c r="W2002" s="5">
        <f t="shared" si="284"/>
        <v>1.0925100707400002</v>
      </c>
      <c r="X2002" s="5">
        <f t="shared" si="287"/>
        <v>0</v>
      </c>
    </row>
    <row r="2003" spans="1:24" x14ac:dyDescent="0.15">
      <c r="A2003" s="7">
        <v>2002</v>
      </c>
      <c r="B2003" s="7">
        <v>3</v>
      </c>
      <c r="C2003" s="7">
        <v>25</v>
      </c>
      <c r="D2003" s="7">
        <v>10</v>
      </c>
      <c r="E2003" s="7">
        <v>84</v>
      </c>
      <c r="F2003" s="7">
        <v>3</v>
      </c>
      <c r="G2003" s="7">
        <v>628.20000000000005</v>
      </c>
      <c r="H2003" s="7">
        <f t="shared" si="279"/>
        <v>6</v>
      </c>
      <c r="I2003" s="16">
        <f t="shared" si="280"/>
        <v>45010</v>
      </c>
      <c r="J2003" s="17">
        <v>0.70809999999999995</v>
      </c>
      <c r="K2003" s="18">
        <f>G2003*结论【关键目标】!C$27*0.7735*0.001</f>
        <v>58.309523999999996</v>
      </c>
      <c r="L2003" s="5">
        <v>0</v>
      </c>
      <c r="M2003" s="5">
        <f>ABS(IF(L2003&lt;=0,L2003/耗电量关键数据!$B$6/1000,L2003/耗电量关键数据!$B$5/1000))</f>
        <v>0</v>
      </c>
      <c r="N2003" s="19">
        <f>耗电量关键数据!$B$14</f>
        <v>1.1688450000000001</v>
      </c>
      <c r="O2003" s="19">
        <f>耗电量关键数据!$B$15</f>
        <v>0.37403039999999999</v>
      </c>
      <c r="P2003" s="19">
        <f t="shared" si="281"/>
        <v>1.5428754000000002</v>
      </c>
      <c r="Q2003" s="19">
        <f t="shared" si="285"/>
        <v>0</v>
      </c>
      <c r="R2003" s="20">
        <f t="shared" si="282"/>
        <v>58.309523999999996</v>
      </c>
      <c r="S2003" s="20">
        <f t="shared" si="286"/>
        <v>0</v>
      </c>
      <c r="T2003" s="20">
        <f>IF((T2002+R2003)&lt;0,0,IF((T2002+R2003)&gt;结论【关键目标】!C$28,结论【关键目标】!C$28,T2002+R2003))</f>
        <v>22</v>
      </c>
      <c r="U2003" s="19">
        <f>IF((T2002+R2003)&lt;结论【关键目标】!$C$28,0,(发电量计算【计算逻辑页】!R2003+发电量计算【计算逻辑页】!T2002-结论【关键目标】!$C$28))</f>
        <v>58.309523999999996</v>
      </c>
      <c r="V2003" s="5">
        <f t="shared" si="283"/>
        <v>20.408333399999997</v>
      </c>
      <c r="W2003" s="5">
        <f t="shared" si="284"/>
        <v>1.0925100707400002</v>
      </c>
      <c r="X2003" s="5">
        <f t="shared" si="287"/>
        <v>0</v>
      </c>
    </row>
    <row r="2004" spans="1:24" x14ac:dyDescent="0.15">
      <c r="A2004" s="7">
        <v>2003</v>
      </c>
      <c r="B2004" s="7">
        <v>3</v>
      </c>
      <c r="C2004" s="7">
        <v>25</v>
      </c>
      <c r="D2004" s="7">
        <v>11</v>
      </c>
      <c r="E2004" s="7">
        <v>84</v>
      </c>
      <c r="F2004" s="7">
        <v>4</v>
      </c>
      <c r="G2004" s="7">
        <v>673.4</v>
      </c>
      <c r="H2004" s="7">
        <f t="shared" si="279"/>
        <v>6</v>
      </c>
      <c r="I2004" s="16">
        <f t="shared" si="280"/>
        <v>45010</v>
      </c>
      <c r="J2004" s="17">
        <v>1.2267999999999999</v>
      </c>
      <c r="K2004" s="18">
        <f>G2004*结论【关键目标】!C$27*0.7735*0.001</f>
        <v>62.504987999999997</v>
      </c>
      <c r="L2004" s="5">
        <v>0</v>
      </c>
      <c r="M2004" s="5">
        <f>ABS(IF(L2004&lt;=0,L2004/耗电量关键数据!$B$6/1000,L2004/耗电量关键数据!$B$5/1000))</f>
        <v>0</v>
      </c>
      <c r="N2004" s="19">
        <f>耗电量关键数据!$B$14</f>
        <v>1.1688450000000001</v>
      </c>
      <c r="O2004" s="19">
        <f>耗电量关键数据!$B$15</f>
        <v>0.37403039999999999</v>
      </c>
      <c r="P2004" s="19">
        <f t="shared" si="281"/>
        <v>1.5428754000000002</v>
      </c>
      <c r="Q2004" s="19">
        <f t="shared" si="285"/>
        <v>1.5428754000000002</v>
      </c>
      <c r="R2004" s="20">
        <f t="shared" si="282"/>
        <v>60.962112599999998</v>
      </c>
      <c r="S2004" s="20">
        <f t="shared" si="286"/>
        <v>0</v>
      </c>
      <c r="T2004" s="20">
        <f>IF((T2003+R2004)&lt;0,0,IF((T2003+R2004)&gt;结论【关键目标】!C$28,结论【关键目标】!C$28,T2003+R2004))</f>
        <v>22</v>
      </c>
      <c r="U2004" s="19">
        <f>IF((T2003+R2004)&lt;结论【关键目标】!$C$28,0,(发电量计算【计算逻辑页】!R2004+发电量计算【计算逻辑页】!T2003-结论【关键目标】!$C$28))</f>
        <v>60.962112599999998</v>
      </c>
      <c r="V2004" s="5">
        <f t="shared" si="283"/>
        <v>21.336739409999996</v>
      </c>
      <c r="W2004" s="5">
        <f t="shared" si="284"/>
        <v>1.89279954072</v>
      </c>
      <c r="X2004" s="5">
        <f t="shared" si="287"/>
        <v>0</v>
      </c>
    </row>
    <row r="2005" spans="1:24" x14ac:dyDescent="0.15">
      <c r="A2005" s="7">
        <v>2004</v>
      </c>
      <c r="B2005" s="7">
        <v>3</v>
      </c>
      <c r="C2005" s="7">
        <v>25</v>
      </c>
      <c r="D2005" s="7">
        <v>12</v>
      </c>
      <c r="E2005" s="7">
        <v>84</v>
      </c>
      <c r="F2005" s="7">
        <v>4.5</v>
      </c>
      <c r="G2005" s="7">
        <v>746.6</v>
      </c>
      <c r="H2005" s="7">
        <f t="shared" si="279"/>
        <v>6</v>
      </c>
      <c r="I2005" s="16">
        <f t="shared" si="280"/>
        <v>45010</v>
      </c>
      <c r="J2005" s="17">
        <v>1.2267999999999999</v>
      </c>
      <c r="K2005" s="18">
        <f>G2005*结论【关键目标】!C$27*0.7735*0.001</f>
        <v>69.299412000000004</v>
      </c>
      <c r="L2005" s="5">
        <v>0</v>
      </c>
      <c r="M2005" s="5">
        <f>ABS(IF(L2005&lt;=0,L2005/耗电量关键数据!$B$6/1000,L2005/耗电量关键数据!$B$5/1000))</f>
        <v>0</v>
      </c>
      <c r="N2005" s="19">
        <f>耗电量关键数据!$B$14</f>
        <v>1.1688450000000001</v>
      </c>
      <c r="O2005" s="19">
        <f>耗电量关键数据!$B$15</f>
        <v>0.37403039999999999</v>
      </c>
      <c r="P2005" s="19">
        <f t="shared" si="281"/>
        <v>1.5428754000000002</v>
      </c>
      <c r="Q2005" s="19">
        <f t="shared" si="285"/>
        <v>1.5428754000000002</v>
      </c>
      <c r="R2005" s="20">
        <f t="shared" si="282"/>
        <v>67.756536600000004</v>
      </c>
      <c r="S2005" s="20">
        <f t="shared" si="286"/>
        <v>0</v>
      </c>
      <c r="T2005" s="20">
        <f>IF((T2004+R2005)&lt;0,0,IF((T2004+R2005)&gt;结论【关键目标】!C$28,结论【关键目标】!C$28,T2004+R2005))</f>
        <v>22</v>
      </c>
      <c r="U2005" s="19">
        <f>IF((T2004+R2005)&lt;结论【关键目标】!$C$28,0,(发电量计算【计算逻辑页】!R2005+发电量计算【计算逻辑页】!T2004-结论【关键目标】!$C$28))</f>
        <v>67.756536600000004</v>
      </c>
      <c r="V2005" s="5">
        <f t="shared" si="283"/>
        <v>23.714787810000001</v>
      </c>
      <c r="W2005" s="5">
        <f t="shared" si="284"/>
        <v>1.89279954072</v>
      </c>
      <c r="X2005" s="5">
        <f t="shared" si="287"/>
        <v>0</v>
      </c>
    </row>
    <row r="2006" spans="1:24" x14ac:dyDescent="0.15">
      <c r="A2006" s="7">
        <v>2005</v>
      </c>
      <c r="B2006" s="7">
        <v>3</v>
      </c>
      <c r="C2006" s="7">
        <v>25</v>
      </c>
      <c r="D2006" s="7">
        <v>13</v>
      </c>
      <c r="E2006" s="7">
        <v>84</v>
      </c>
      <c r="F2006" s="7">
        <v>7</v>
      </c>
      <c r="G2006" s="7">
        <v>712.9</v>
      </c>
      <c r="H2006" s="7">
        <f t="shared" si="279"/>
        <v>6</v>
      </c>
      <c r="I2006" s="16">
        <f t="shared" si="280"/>
        <v>45010</v>
      </c>
      <c r="J2006" s="17">
        <v>1.2267999999999999</v>
      </c>
      <c r="K2006" s="18">
        <f>G2006*结论【关键目标】!C$27*0.7735*0.001</f>
        <v>66.171378000000004</v>
      </c>
      <c r="L2006" s="5">
        <v>0</v>
      </c>
      <c r="M2006" s="5">
        <f>ABS(IF(L2006&lt;=0,L2006/耗电量关键数据!$B$6/1000,L2006/耗电量关键数据!$B$5/1000))</f>
        <v>0</v>
      </c>
      <c r="N2006" s="19">
        <f>耗电量关键数据!$B$14</f>
        <v>1.1688450000000001</v>
      </c>
      <c r="O2006" s="19">
        <f>耗电量关键数据!$B$15</f>
        <v>0.37403039999999999</v>
      </c>
      <c r="P2006" s="19">
        <f t="shared" si="281"/>
        <v>1.5428754000000002</v>
      </c>
      <c r="Q2006" s="19">
        <f t="shared" si="285"/>
        <v>1.5428754000000002</v>
      </c>
      <c r="R2006" s="20">
        <f t="shared" si="282"/>
        <v>64.628502600000004</v>
      </c>
      <c r="S2006" s="20">
        <f t="shared" si="286"/>
        <v>0</v>
      </c>
      <c r="T2006" s="20">
        <f>IF((T2005+R2006)&lt;0,0,IF((T2005+R2006)&gt;结论【关键目标】!C$28,结论【关键目标】!C$28,T2005+R2006))</f>
        <v>22</v>
      </c>
      <c r="U2006" s="19">
        <f>IF((T2005+R2006)&lt;结论【关键目标】!$C$28,0,(发电量计算【计算逻辑页】!R2006+发电量计算【计算逻辑页】!T2005-结论【关键目标】!$C$28))</f>
        <v>64.628502600000004</v>
      </c>
      <c r="V2006" s="5">
        <f t="shared" si="283"/>
        <v>22.619975910000001</v>
      </c>
      <c r="W2006" s="5">
        <f t="shared" si="284"/>
        <v>1.89279954072</v>
      </c>
      <c r="X2006" s="5">
        <f t="shared" si="287"/>
        <v>0</v>
      </c>
    </row>
    <row r="2007" spans="1:24" x14ac:dyDescent="0.15">
      <c r="A2007" s="7">
        <v>2006</v>
      </c>
      <c r="B2007" s="7">
        <v>3</v>
      </c>
      <c r="C2007" s="7">
        <v>25</v>
      </c>
      <c r="D2007" s="7">
        <v>14</v>
      </c>
      <c r="E2007" s="7">
        <v>84</v>
      </c>
      <c r="F2007" s="7">
        <v>8</v>
      </c>
      <c r="G2007" s="7">
        <v>626.70000000000005</v>
      </c>
      <c r="H2007" s="7">
        <f t="shared" si="279"/>
        <v>6</v>
      </c>
      <c r="I2007" s="16">
        <f t="shared" si="280"/>
        <v>45010</v>
      </c>
      <c r="J2007" s="17">
        <v>1.2267999999999999</v>
      </c>
      <c r="K2007" s="18">
        <f>G2007*结论【关键目标】!C$27*0.7735*0.001</f>
        <v>58.170293999999998</v>
      </c>
      <c r="L2007" s="5">
        <v>0</v>
      </c>
      <c r="M2007" s="5">
        <f>ABS(IF(L2007&lt;=0,L2007/耗电量关键数据!$B$6/1000,L2007/耗电量关键数据!$B$5/1000))</f>
        <v>0</v>
      </c>
      <c r="N2007" s="19">
        <f>耗电量关键数据!$B$14</f>
        <v>1.1688450000000001</v>
      </c>
      <c r="O2007" s="19">
        <f>耗电量关键数据!$B$15</f>
        <v>0.37403039999999999</v>
      </c>
      <c r="P2007" s="19">
        <f t="shared" si="281"/>
        <v>1.5428754000000002</v>
      </c>
      <c r="Q2007" s="19">
        <f t="shared" si="285"/>
        <v>1.5428754000000002</v>
      </c>
      <c r="R2007" s="20">
        <f t="shared" si="282"/>
        <v>56.627418599999999</v>
      </c>
      <c r="S2007" s="20">
        <f t="shared" si="286"/>
        <v>0</v>
      </c>
      <c r="T2007" s="20">
        <f>IF((T2006+R2007)&lt;0,0,IF((T2006+R2007)&gt;结论【关键目标】!C$28,结论【关键目标】!C$28,T2006+R2007))</f>
        <v>22</v>
      </c>
      <c r="U2007" s="19">
        <f>IF((T2006+R2007)&lt;结论【关键目标】!$C$28,0,(发电量计算【计算逻辑页】!R2007+发电量计算【计算逻辑页】!T2006-结论【关键目标】!$C$28))</f>
        <v>56.627418599999999</v>
      </c>
      <c r="V2007" s="5">
        <f t="shared" si="283"/>
        <v>19.819596509999997</v>
      </c>
      <c r="W2007" s="5">
        <f t="shared" si="284"/>
        <v>1.89279954072</v>
      </c>
      <c r="X2007" s="5">
        <f t="shared" si="287"/>
        <v>0</v>
      </c>
    </row>
    <row r="2008" spans="1:24" x14ac:dyDescent="0.15">
      <c r="A2008" s="7">
        <v>2007</v>
      </c>
      <c r="B2008" s="7">
        <v>3</v>
      </c>
      <c r="C2008" s="7">
        <v>25</v>
      </c>
      <c r="D2008" s="7">
        <v>15</v>
      </c>
      <c r="E2008" s="7">
        <v>84</v>
      </c>
      <c r="F2008" s="7">
        <v>7.6</v>
      </c>
      <c r="G2008" s="7">
        <v>491.9</v>
      </c>
      <c r="H2008" s="7">
        <f t="shared" si="279"/>
        <v>6</v>
      </c>
      <c r="I2008" s="16">
        <f t="shared" si="280"/>
        <v>45010</v>
      </c>
      <c r="J2008" s="17">
        <v>1.2267999999999999</v>
      </c>
      <c r="K2008" s="18">
        <f>G2008*结论【关键目标】!C$27*0.7735*0.001</f>
        <v>45.658158</v>
      </c>
      <c r="L2008" s="5">
        <v>0</v>
      </c>
      <c r="M2008" s="5">
        <f>ABS(IF(L2008&lt;=0,L2008/耗电量关键数据!$B$6/1000,L2008/耗电量关键数据!$B$5/1000))</f>
        <v>0</v>
      </c>
      <c r="N2008" s="19">
        <f>耗电量关键数据!$B$14</f>
        <v>1.1688450000000001</v>
      </c>
      <c r="O2008" s="19">
        <f>耗电量关键数据!$B$15</f>
        <v>0.37403039999999999</v>
      </c>
      <c r="P2008" s="19">
        <f t="shared" si="281"/>
        <v>1.5428754000000002</v>
      </c>
      <c r="Q2008" s="19">
        <f t="shared" si="285"/>
        <v>1.5428754000000002</v>
      </c>
      <c r="R2008" s="20">
        <f t="shared" si="282"/>
        <v>44.1152826</v>
      </c>
      <c r="S2008" s="20">
        <f t="shared" si="286"/>
        <v>0</v>
      </c>
      <c r="T2008" s="20">
        <f>IF((T2007+R2008)&lt;0,0,IF((T2007+R2008)&gt;结论【关键目标】!C$28,结论【关键目标】!C$28,T2007+R2008))</f>
        <v>22</v>
      </c>
      <c r="U2008" s="19">
        <f>IF((T2007+R2008)&lt;结论【关键目标】!$C$28,0,(发电量计算【计算逻辑页】!R2008+发电量计算【计算逻辑页】!T2007-结论【关键目标】!$C$28))</f>
        <v>44.1152826</v>
      </c>
      <c r="V2008" s="5">
        <f t="shared" si="283"/>
        <v>15.440348909999999</v>
      </c>
      <c r="W2008" s="5">
        <f t="shared" si="284"/>
        <v>1.89279954072</v>
      </c>
      <c r="X2008" s="5">
        <f t="shared" si="287"/>
        <v>0</v>
      </c>
    </row>
    <row r="2009" spans="1:24" x14ac:dyDescent="0.15">
      <c r="A2009" s="7">
        <v>2008</v>
      </c>
      <c r="B2009" s="7">
        <v>3</v>
      </c>
      <c r="C2009" s="7">
        <v>25</v>
      </c>
      <c r="D2009" s="7">
        <v>16</v>
      </c>
      <c r="E2009" s="7">
        <v>84</v>
      </c>
      <c r="F2009" s="7">
        <v>8</v>
      </c>
      <c r="G2009" s="7">
        <v>289.5</v>
      </c>
      <c r="H2009" s="7">
        <f t="shared" si="279"/>
        <v>6</v>
      </c>
      <c r="I2009" s="16">
        <f t="shared" si="280"/>
        <v>45010</v>
      </c>
      <c r="J2009" s="17">
        <v>0.70809999999999995</v>
      </c>
      <c r="K2009" s="18">
        <f>G2009*结论【关键目标】!C$27*0.7735*0.001</f>
        <v>26.871390000000002</v>
      </c>
      <c r="L2009" s="5">
        <v>0</v>
      </c>
      <c r="M2009" s="5">
        <f>ABS(IF(L2009&lt;=0,L2009/耗电量关键数据!$B$6/1000,L2009/耗电量关键数据!$B$5/1000))</f>
        <v>0</v>
      </c>
      <c r="N2009" s="19">
        <f>耗电量关键数据!$B$14</f>
        <v>1.1688450000000001</v>
      </c>
      <c r="O2009" s="19">
        <f>耗电量关键数据!$B$15</f>
        <v>0.37403039999999999</v>
      </c>
      <c r="P2009" s="19">
        <f t="shared" si="281"/>
        <v>1.5428754000000002</v>
      </c>
      <c r="Q2009" s="19">
        <f t="shared" si="285"/>
        <v>0</v>
      </c>
      <c r="R2009" s="20">
        <f t="shared" si="282"/>
        <v>26.871390000000002</v>
      </c>
      <c r="S2009" s="20">
        <f t="shared" si="286"/>
        <v>0</v>
      </c>
      <c r="T2009" s="20">
        <f>IF((T2008+R2009)&lt;0,0,IF((T2008+R2009)&gt;结论【关键目标】!C$28,结论【关键目标】!C$28,T2008+R2009))</f>
        <v>22</v>
      </c>
      <c r="U2009" s="19">
        <f>IF((T2008+R2009)&lt;结论【关键目标】!$C$28,0,(发电量计算【计算逻辑页】!R2009+发电量计算【计算逻辑页】!T2008-结论【关键目标】!$C$28))</f>
        <v>26.871390000000005</v>
      </c>
      <c r="V2009" s="5">
        <f t="shared" si="283"/>
        <v>9.4049865000000015</v>
      </c>
      <c r="W2009" s="5">
        <f t="shared" si="284"/>
        <v>1.0925100707400002</v>
      </c>
      <c r="X2009" s="5">
        <f t="shared" si="287"/>
        <v>0</v>
      </c>
    </row>
    <row r="2010" spans="1:24" x14ac:dyDescent="0.15">
      <c r="A2010" s="7">
        <v>2009</v>
      </c>
      <c r="B2010" s="7">
        <v>3</v>
      </c>
      <c r="C2010" s="7">
        <v>25</v>
      </c>
      <c r="D2010" s="7">
        <v>17</v>
      </c>
      <c r="E2010" s="7">
        <v>84</v>
      </c>
      <c r="F2010" s="7">
        <v>8</v>
      </c>
      <c r="G2010" s="7">
        <v>111.9</v>
      </c>
      <c r="H2010" s="7">
        <f t="shared" si="279"/>
        <v>6</v>
      </c>
      <c r="I2010" s="16">
        <f t="shared" si="280"/>
        <v>45010</v>
      </c>
      <c r="J2010" s="17">
        <v>0.70809999999999995</v>
      </c>
      <c r="K2010" s="18">
        <f>G2010*结论【关键目标】!C$27*0.7735*0.001</f>
        <v>10.386557999999999</v>
      </c>
      <c r="L2010" s="5">
        <v>0</v>
      </c>
      <c r="M2010" s="5">
        <f>ABS(IF(L2010&lt;=0,L2010/耗电量关键数据!$B$6/1000,L2010/耗电量关键数据!$B$5/1000))</f>
        <v>0</v>
      </c>
      <c r="N2010" s="19">
        <f>耗电量关键数据!$B$14</f>
        <v>1.1688450000000001</v>
      </c>
      <c r="O2010" s="19">
        <f>耗电量关键数据!$B$15</f>
        <v>0.37403039999999999</v>
      </c>
      <c r="P2010" s="19">
        <f t="shared" si="281"/>
        <v>1.5428754000000002</v>
      </c>
      <c r="Q2010" s="19">
        <f t="shared" si="285"/>
        <v>0</v>
      </c>
      <c r="R2010" s="20">
        <f t="shared" si="282"/>
        <v>10.386557999999999</v>
      </c>
      <c r="S2010" s="20">
        <f t="shared" si="286"/>
        <v>0</v>
      </c>
      <c r="T2010" s="20">
        <f>IF((T2009+R2010)&lt;0,0,IF((T2009+R2010)&gt;结论【关键目标】!C$28,结论【关键目标】!C$28,T2009+R2010))</f>
        <v>22</v>
      </c>
      <c r="U2010" s="19">
        <f>IF((T2009+R2010)&lt;结论【关键目标】!$C$28,0,(发电量计算【计算逻辑页】!R2010+发电量计算【计算逻辑页】!T2009-结论【关键目标】!$C$28))</f>
        <v>10.386558000000001</v>
      </c>
      <c r="V2010" s="5">
        <f t="shared" si="283"/>
        <v>3.6352953000000001</v>
      </c>
      <c r="W2010" s="5">
        <f t="shared" si="284"/>
        <v>1.0925100707400002</v>
      </c>
      <c r="X2010" s="5">
        <f t="shared" si="287"/>
        <v>0</v>
      </c>
    </row>
    <row r="2011" spans="1:24" x14ac:dyDescent="0.15">
      <c r="A2011" s="7">
        <v>2010</v>
      </c>
      <c r="B2011" s="7">
        <v>3</v>
      </c>
      <c r="C2011" s="7">
        <v>25</v>
      </c>
      <c r="D2011" s="7">
        <v>18</v>
      </c>
      <c r="E2011" s="7">
        <v>84</v>
      </c>
      <c r="F2011" s="7">
        <v>6.3</v>
      </c>
      <c r="G2011" s="7">
        <v>0</v>
      </c>
      <c r="H2011" s="7">
        <f t="shared" si="279"/>
        <v>6</v>
      </c>
      <c r="I2011" s="16">
        <f t="shared" si="280"/>
        <v>45010</v>
      </c>
      <c r="J2011" s="17">
        <v>0.70809999999999995</v>
      </c>
      <c r="K2011" s="18">
        <f>G2011*结论【关键目标】!C$27*0.7735*0.001</f>
        <v>0</v>
      </c>
      <c r="L2011" s="5">
        <v>0</v>
      </c>
      <c r="M2011" s="5">
        <f>ABS(IF(L2011&lt;=0,L2011/耗电量关键数据!$B$6/1000,L2011/耗电量关键数据!$B$5/1000))</f>
        <v>0</v>
      </c>
      <c r="N2011" s="19">
        <f>耗电量关键数据!$B$14</f>
        <v>1.1688450000000001</v>
      </c>
      <c r="O2011" s="19">
        <f>耗电量关键数据!$B$15</f>
        <v>0.37403039999999999</v>
      </c>
      <c r="P2011" s="19">
        <f t="shared" si="281"/>
        <v>1.5428754000000002</v>
      </c>
      <c r="Q2011" s="19">
        <f t="shared" si="285"/>
        <v>0</v>
      </c>
      <c r="R2011" s="20">
        <f t="shared" si="282"/>
        <v>0</v>
      </c>
      <c r="S2011" s="20">
        <f t="shared" si="286"/>
        <v>0</v>
      </c>
      <c r="T2011" s="20">
        <f>IF((T2010+R2011)&lt;0,0,IF((T2010+R2011)&gt;结论【关键目标】!C$28,结论【关键目标】!C$28,T2010+R2011))</f>
        <v>22</v>
      </c>
      <c r="U2011" s="19">
        <f>IF((T2010+R2011)&lt;结论【关键目标】!$C$28,0,(发电量计算【计算逻辑页】!R2011+发电量计算【计算逻辑页】!T2010-结论【关键目标】!$C$28))</f>
        <v>0</v>
      </c>
      <c r="V2011" s="5">
        <f t="shared" si="283"/>
        <v>0</v>
      </c>
      <c r="W2011" s="5">
        <f t="shared" si="284"/>
        <v>0</v>
      </c>
      <c r="X2011" s="5">
        <f t="shared" si="287"/>
        <v>0</v>
      </c>
    </row>
    <row r="2012" spans="1:24" x14ac:dyDescent="0.15">
      <c r="A2012" s="7">
        <v>2011</v>
      </c>
      <c r="B2012" s="7">
        <v>3</v>
      </c>
      <c r="C2012" s="7">
        <v>25</v>
      </c>
      <c r="D2012" s="7">
        <v>19</v>
      </c>
      <c r="E2012" s="7">
        <v>84</v>
      </c>
      <c r="F2012" s="7">
        <v>5</v>
      </c>
      <c r="G2012" s="7">
        <v>0</v>
      </c>
      <c r="H2012" s="7">
        <f t="shared" si="279"/>
        <v>6</v>
      </c>
      <c r="I2012" s="16">
        <f t="shared" si="280"/>
        <v>45010</v>
      </c>
      <c r="J2012" s="17">
        <v>1.2267999999999999</v>
      </c>
      <c r="K2012" s="18">
        <f>G2012*结论【关键目标】!C$27*0.7735*0.001</f>
        <v>0</v>
      </c>
      <c r="L2012" s="5">
        <v>0</v>
      </c>
      <c r="M2012" s="5">
        <f>ABS(IF(L2012&lt;=0,L2012/耗电量关键数据!$B$6/1000,L2012/耗电量关键数据!$B$5/1000))</f>
        <v>0</v>
      </c>
      <c r="N2012" s="19">
        <f>耗电量关键数据!$B$14</f>
        <v>1.1688450000000001</v>
      </c>
      <c r="O2012" s="19">
        <f>耗电量关键数据!$B$15</f>
        <v>0.37403039999999999</v>
      </c>
      <c r="P2012" s="19">
        <f t="shared" si="281"/>
        <v>1.5428754000000002</v>
      </c>
      <c r="Q2012" s="19">
        <f t="shared" si="285"/>
        <v>1.5428754000000002</v>
      </c>
      <c r="R2012" s="20">
        <f t="shared" si="282"/>
        <v>-1.5428754000000002</v>
      </c>
      <c r="S2012" s="20">
        <f t="shared" si="286"/>
        <v>1.5428754000000002</v>
      </c>
      <c r="T2012" s="20">
        <f>IF((T2011+R2012)&lt;0,0,IF((T2011+R2012)&gt;结论【关键目标】!C$28,结论【关键目标】!C$28,T2011+R2012))</f>
        <v>20.4571246</v>
      </c>
      <c r="U2012" s="19">
        <f>IF((T2011+R2012)&lt;结论【关键目标】!$C$28,0,(发电量计算【计算逻辑页】!R2012+发电量计算【计算逻辑页】!T2011-结论【关键目标】!$C$28))</f>
        <v>0</v>
      </c>
      <c r="V2012" s="5">
        <f t="shared" si="283"/>
        <v>0</v>
      </c>
      <c r="W2012" s="5">
        <f t="shared" si="284"/>
        <v>0</v>
      </c>
      <c r="X2012" s="5">
        <f t="shared" si="287"/>
        <v>1.3527931507200002</v>
      </c>
    </row>
    <row r="2013" spans="1:24" x14ac:dyDescent="0.15">
      <c r="A2013" s="7">
        <v>2012</v>
      </c>
      <c r="B2013" s="7">
        <v>3</v>
      </c>
      <c r="C2013" s="7">
        <v>25</v>
      </c>
      <c r="D2013" s="7">
        <v>20</v>
      </c>
      <c r="E2013" s="7">
        <v>84</v>
      </c>
      <c r="F2013" s="7">
        <v>4.4000000000000004</v>
      </c>
      <c r="G2013" s="7">
        <v>0</v>
      </c>
      <c r="H2013" s="7">
        <f t="shared" si="279"/>
        <v>6</v>
      </c>
      <c r="I2013" s="16">
        <f t="shared" si="280"/>
        <v>45010</v>
      </c>
      <c r="J2013" s="17">
        <v>1.2267999999999999</v>
      </c>
      <c r="K2013" s="18">
        <f>G2013*结论【关键目标】!C$27*0.7735*0.001</f>
        <v>0</v>
      </c>
      <c r="L2013" s="5">
        <v>0</v>
      </c>
      <c r="M2013" s="5">
        <f>ABS(IF(L2013&lt;=0,L2013/耗电量关键数据!$B$6/1000,L2013/耗电量关键数据!$B$5/1000))</f>
        <v>0</v>
      </c>
      <c r="N2013" s="19">
        <f>耗电量关键数据!$B$14</f>
        <v>1.1688450000000001</v>
      </c>
      <c r="O2013" s="19">
        <f>耗电量关键数据!$B$15</f>
        <v>0.37403039999999999</v>
      </c>
      <c r="P2013" s="19">
        <f t="shared" si="281"/>
        <v>1.5428754000000002</v>
      </c>
      <c r="Q2013" s="19">
        <f t="shared" si="285"/>
        <v>1.5428754000000002</v>
      </c>
      <c r="R2013" s="20">
        <f t="shared" si="282"/>
        <v>-1.5428754000000002</v>
      </c>
      <c r="S2013" s="20">
        <f t="shared" si="286"/>
        <v>1.5428754000000002</v>
      </c>
      <c r="T2013" s="20">
        <f>IF((T2012+R2013)&lt;0,0,IF((T2012+R2013)&gt;结论【关键目标】!C$28,结论【关键目标】!C$28,T2012+R2013))</f>
        <v>18.9142492</v>
      </c>
      <c r="U2013" s="19">
        <f>IF((T2012+R2013)&lt;结论【关键目标】!$C$28,0,(发电量计算【计算逻辑页】!R2013+发电量计算【计算逻辑页】!T2012-结论【关键目标】!$C$28))</f>
        <v>0</v>
      </c>
      <c r="V2013" s="5">
        <f t="shared" si="283"/>
        <v>0</v>
      </c>
      <c r="W2013" s="5">
        <f t="shared" si="284"/>
        <v>0</v>
      </c>
      <c r="X2013" s="5">
        <f t="shared" si="287"/>
        <v>1.3527931507200002</v>
      </c>
    </row>
    <row r="2014" spans="1:24" x14ac:dyDescent="0.15">
      <c r="A2014" s="7">
        <v>2013</v>
      </c>
      <c r="B2014" s="7">
        <v>3</v>
      </c>
      <c r="C2014" s="7">
        <v>25</v>
      </c>
      <c r="D2014" s="7">
        <v>21</v>
      </c>
      <c r="E2014" s="7">
        <v>84</v>
      </c>
      <c r="F2014" s="7">
        <v>3.8</v>
      </c>
      <c r="G2014" s="7">
        <v>0</v>
      </c>
      <c r="H2014" s="7">
        <f t="shared" si="279"/>
        <v>6</v>
      </c>
      <c r="I2014" s="16">
        <f t="shared" si="280"/>
        <v>45010</v>
      </c>
      <c r="J2014" s="17">
        <v>1.2267999999999999</v>
      </c>
      <c r="K2014" s="18">
        <f>G2014*结论【关键目标】!C$27*0.7735*0.001</f>
        <v>0</v>
      </c>
      <c r="L2014" s="5">
        <v>0</v>
      </c>
      <c r="M2014" s="5">
        <f>ABS(IF(L2014&lt;=0,L2014/耗电量关键数据!$B$6/1000,L2014/耗电量关键数据!$B$5/1000))</f>
        <v>0</v>
      </c>
      <c r="N2014" s="19">
        <f>耗电量关键数据!$B$14</f>
        <v>1.1688450000000001</v>
      </c>
      <c r="O2014" s="19">
        <f>耗电量关键数据!$B$15</f>
        <v>0.37403039999999999</v>
      </c>
      <c r="P2014" s="19">
        <f t="shared" si="281"/>
        <v>1.5428754000000002</v>
      </c>
      <c r="Q2014" s="19">
        <f t="shared" si="285"/>
        <v>1.5428754000000002</v>
      </c>
      <c r="R2014" s="20">
        <f t="shared" si="282"/>
        <v>-1.5428754000000002</v>
      </c>
      <c r="S2014" s="20">
        <f t="shared" si="286"/>
        <v>1.5428754000000002</v>
      </c>
      <c r="T2014" s="20">
        <f>IF((T2013+R2014)&lt;0,0,IF((T2013+R2014)&gt;结论【关键目标】!C$28,结论【关键目标】!C$28,T2013+R2014))</f>
        <v>17.371373800000001</v>
      </c>
      <c r="U2014" s="19">
        <f>IF((T2013+R2014)&lt;结论【关键目标】!$C$28,0,(发电量计算【计算逻辑页】!R2014+发电量计算【计算逻辑页】!T2013-结论【关键目标】!$C$28))</f>
        <v>0</v>
      </c>
      <c r="V2014" s="5">
        <f t="shared" si="283"/>
        <v>0</v>
      </c>
      <c r="W2014" s="5">
        <f t="shared" si="284"/>
        <v>0</v>
      </c>
      <c r="X2014" s="5">
        <f t="shared" si="287"/>
        <v>1.3527931507200002</v>
      </c>
    </row>
    <row r="2015" spans="1:24" x14ac:dyDescent="0.15">
      <c r="A2015" s="7">
        <v>2014</v>
      </c>
      <c r="B2015" s="7">
        <v>3</v>
      </c>
      <c r="C2015" s="7">
        <v>25</v>
      </c>
      <c r="D2015" s="7">
        <v>22</v>
      </c>
      <c r="E2015" s="7">
        <v>84</v>
      </c>
      <c r="F2015" s="7">
        <v>3</v>
      </c>
      <c r="G2015" s="7">
        <v>0</v>
      </c>
      <c r="H2015" s="7">
        <f t="shared" si="279"/>
        <v>6</v>
      </c>
      <c r="I2015" s="16">
        <f t="shared" si="280"/>
        <v>45010</v>
      </c>
      <c r="J2015" s="17">
        <v>0.70809999999999995</v>
      </c>
      <c r="K2015" s="18">
        <f>G2015*结论【关键目标】!C$27*0.7735*0.001</f>
        <v>0</v>
      </c>
      <c r="L2015" s="5">
        <v>0</v>
      </c>
      <c r="M2015" s="5">
        <f>ABS(IF(L2015&lt;=0,L2015/耗电量关键数据!$B$6/1000,L2015/耗电量关键数据!$B$5/1000))</f>
        <v>0</v>
      </c>
      <c r="N2015" s="19">
        <f>耗电量关键数据!$B$14</f>
        <v>1.1688450000000001</v>
      </c>
      <c r="O2015" s="19">
        <f>耗电量关键数据!$B$15</f>
        <v>0.37403039999999999</v>
      </c>
      <c r="P2015" s="19">
        <f t="shared" si="281"/>
        <v>1.5428754000000002</v>
      </c>
      <c r="Q2015" s="19">
        <f t="shared" si="285"/>
        <v>0</v>
      </c>
      <c r="R2015" s="20">
        <f t="shared" si="282"/>
        <v>0</v>
      </c>
      <c r="S2015" s="20">
        <f t="shared" si="286"/>
        <v>0</v>
      </c>
      <c r="T2015" s="20">
        <f>IF((T2014+R2015)&lt;0,0,IF((T2014+R2015)&gt;结论【关键目标】!C$28,结论【关键目标】!C$28,T2014+R2015))</f>
        <v>17.371373800000001</v>
      </c>
      <c r="U2015" s="19">
        <f>IF((T2014+R2015)&lt;结论【关键目标】!$C$28,0,(发电量计算【计算逻辑页】!R2015+发电量计算【计算逻辑页】!T2014-结论【关键目标】!$C$28))</f>
        <v>0</v>
      </c>
      <c r="V2015" s="5">
        <f t="shared" si="283"/>
        <v>0</v>
      </c>
      <c r="W2015" s="5">
        <f t="shared" si="284"/>
        <v>0</v>
      </c>
      <c r="X2015" s="5">
        <f t="shared" si="287"/>
        <v>0</v>
      </c>
    </row>
    <row r="2016" spans="1:24" x14ac:dyDescent="0.15">
      <c r="A2016" s="7">
        <v>2015</v>
      </c>
      <c r="B2016" s="7">
        <v>3</v>
      </c>
      <c r="C2016" s="7">
        <v>25</v>
      </c>
      <c r="D2016" s="7">
        <v>23</v>
      </c>
      <c r="E2016" s="7">
        <v>84</v>
      </c>
      <c r="F2016" s="7">
        <v>2</v>
      </c>
      <c r="G2016" s="7">
        <v>0</v>
      </c>
      <c r="H2016" s="7">
        <f t="shared" si="279"/>
        <v>6</v>
      </c>
      <c r="I2016" s="16">
        <f t="shared" si="280"/>
        <v>45010</v>
      </c>
      <c r="J2016" s="17">
        <v>0.70809999999999995</v>
      </c>
      <c r="K2016" s="18">
        <f>G2016*结论【关键目标】!C$27*0.7735*0.001</f>
        <v>0</v>
      </c>
      <c r="L2016" s="5">
        <v>0</v>
      </c>
      <c r="M2016" s="5">
        <f>ABS(IF(L2016&lt;=0,L2016/耗电量关键数据!$B$6/1000,L2016/耗电量关键数据!$B$5/1000))</f>
        <v>0</v>
      </c>
      <c r="N2016" s="19">
        <f>耗电量关键数据!$B$14</f>
        <v>1.1688450000000001</v>
      </c>
      <c r="O2016" s="19">
        <f>耗电量关键数据!$B$15</f>
        <v>0.37403039999999999</v>
      </c>
      <c r="P2016" s="19">
        <f t="shared" si="281"/>
        <v>1.5428754000000002</v>
      </c>
      <c r="Q2016" s="19">
        <f t="shared" si="285"/>
        <v>0</v>
      </c>
      <c r="R2016" s="20">
        <f t="shared" si="282"/>
        <v>0</v>
      </c>
      <c r="S2016" s="20">
        <f t="shared" si="286"/>
        <v>0</v>
      </c>
      <c r="T2016" s="20">
        <f>IF((T2015+R2016)&lt;0,0,IF((T2015+R2016)&gt;结论【关键目标】!C$28,结论【关键目标】!C$28,T2015+R2016))</f>
        <v>17.371373800000001</v>
      </c>
      <c r="U2016" s="19">
        <f>IF((T2015+R2016)&lt;结论【关键目标】!$C$28,0,(发电量计算【计算逻辑页】!R2016+发电量计算【计算逻辑页】!T2015-结论【关键目标】!$C$28))</f>
        <v>0</v>
      </c>
      <c r="V2016" s="5">
        <f t="shared" si="283"/>
        <v>0</v>
      </c>
      <c r="W2016" s="5">
        <f t="shared" si="284"/>
        <v>0</v>
      </c>
      <c r="X2016" s="5">
        <f t="shared" si="287"/>
        <v>0</v>
      </c>
    </row>
    <row r="2017" spans="1:24" x14ac:dyDescent="0.15">
      <c r="A2017" s="7">
        <v>2016</v>
      </c>
      <c r="B2017" s="7">
        <v>3</v>
      </c>
      <c r="C2017" s="7">
        <v>25</v>
      </c>
      <c r="D2017" s="7">
        <v>24</v>
      </c>
      <c r="E2017" s="7">
        <v>84</v>
      </c>
      <c r="F2017" s="7">
        <v>2.2000000000000002</v>
      </c>
      <c r="G2017" s="7">
        <v>0</v>
      </c>
      <c r="H2017" s="7">
        <f t="shared" si="279"/>
        <v>6</v>
      </c>
      <c r="I2017" s="16">
        <f t="shared" si="280"/>
        <v>45010</v>
      </c>
      <c r="J2017" s="17">
        <v>0.2407</v>
      </c>
      <c r="K2017" s="18">
        <f>G2017*结论【关键目标】!C$27*0.7735*0.001</f>
        <v>0</v>
      </c>
      <c r="L2017" s="5">
        <v>0</v>
      </c>
      <c r="M2017" s="5">
        <f>ABS(IF(L2017&lt;=0,L2017/耗电量关键数据!$B$6/1000,L2017/耗电量关键数据!$B$5/1000))</f>
        <v>0</v>
      </c>
      <c r="N2017" s="19">
        <f>耗电量关键数据!$B$14</f>
        <v>1.1688450000000001</v>
      </c>
      <c r="O2017" s="19">
        <f>耗电量关键数据!$B$15</f>
        <v>0.37403039999999999</v>
      </c>
      <c r="P2017" s="19">
        <f t="shared" si="281"/>
        <v>1.5428754000000002</v>
      </c>
      <c r="Q2017" s="19">
        <f t="shared" si="285"/>
        <v>0</v>
      </c>
      <c r="R2017" s="20">
        <f t="shared" si="282"/>
        <v>0</v>
      </c>
      <c r="S2017" s="20">
        <f t="shared" si="286"/>
        <v>0</v>
      </c>
      <c r="T2017" s="20">
        <f>IF((T2016+R2017)&lt;0,0,IF((T2016+R2017)&gt;结论【关键目标】!C$28,结论【关键目标】!C$28,T2016+R2017))</f>
        <v>17.371373800000001</v>
      </c>
      <c r="U2017" s="19">
        <f>IF((T2016+R2017)&lt;结论【关键目标】!$C$28,0,(发电量计算【计算逻辑页】!R2017+发电量计算【计算逻辑页】!T2016-结论【关键目标】!$C$28))</f>
        <v>0</v>
      </c>
      <c r="V2017" s="5">
        <f t="shared" si="283"/>
        <v>0</v>
      </c>
      <c r="W2017" s="5">
        <f t="shared" si="284"/>
        <v>0</v>
      </c>
      <c r="X2017" s="5">
        <f t="shared" si="287"/>
        <v>0</v>
      </c>
    </row>
    <row r="2018" spans="1:24" x14ac:dyDescent="0.15">
      <c r="A2018" s="7">
        <v>2017</v>
      </c>
      <c r="B2018" s="7">
        <v>3</v>
      </c>
      <c r="C2018" s="7">
        <v>26</v>
      </c>
      <c r="D2018" s="7">
        <v>1</v>
      </c>
      <c r="E2018" s="7">
        <v>85</v>
      </c>
      <c r="F2018" s="7">
        <v>1.6</v>
      </c>
      <c r="G2018" s="7">
        <v>0</v>
      </c>
      <c r="H2018" s="7">
        <f t="shared" si="279"/>
        <v>7</v>
      </c>
      <c r="I2018" s="16">
        <f t="shared" si="280"/>
        <v>45011</v>
      </c>
      <c r="J2018" s="17">
        <v>0.2407</v>
      </c>
      <c r="K2018" s="18">
        <f>G2018*结论【关键目标】!C$27*0.7735*0.001</f>
        <v>0</v>
      </c>
      <c r="L2018" s="5">
        <v>0</v>
      </c>
      <c r="M2018" s="5">
        <f>ABS(IF(L2018&lt;=0,L2018/耗电量关键数据!$B$6/1000,L2018/耗电量关键数据!$B$5/1000))</f>
        <v>0</v>
      </c>
      <c r="N2018" s="19">
        <f>耗电量关键数据!$B$14</f>
        <v>1.1688450000000001</v>
      </c>
      <c r="O2018" s="19">
        <f>耗电量关键数据!$B$15</f>
        <v>0.37403039999999999</v>
      </c>
      <c r="P2018" s="19">
        <f t="shared" si="281"/>
        <v>1.5428754000000002</v>
      </c>
      <c r="Q2018" s="19">
        <f t="shared" si="285"/>
        <v>0</v>
      </c>
      <c r="R2018" s="20">
        <f t="shared" si="282"/>
        <v>0</v>
      </c>
      <c r="S2018" s="20">
        <f t="shared" si="286"/>
        <v>0</v>
      </c>
      <c r="T2018" s="20">
        <f>IF((T2017+R2018)&lt;0,0,IF((T2017+R2018)&gt;结论【关键目标】!C$28,结论【关键目标】!C$28,T2017+R2018))</f>
        <v>17.371373800000001</v>
      </c>
      <c r="U2018" s="19">
        <f>IF((T2017+R2018)&lt;结论【关键目标】!$C$28,0,(发电量计算【计算逻辑页】!R2018+发电量计算【计算逻辑页】!T2017-结论【关键目标】!$C$28))</f>
        <v>0</v>
      </c>
      <c r="V2018" s="5">
        <f t="shared" si="283"/>
        <v>0</v>
      </c>
      <c r="W2018" s="5">
        <f t="shared" si="284"/>
        <v>0</v>
      </c>
      <c r="X2018" s="5">
        <f t="shared" si="287"/>
        <v>0</v>
      </c>
    </row>
    <row r="2019" spans="1:24" x14ac:dyDescent="0.15">
      <c r="A2019" s="7">
        <v>2018</v>
      </c>
      <c r="B2019" s="7">
        <v>3</v>
      </c>
      <c r="C2019" s="7">
        <v>26</v>
      </c>
      <c r="D2019" s="7">
        <v>2</v>
      </c>
      <c r="E2019" s="7">
        <v>85</v>
      </c>
      <c r="F2019" s="7">
        <v>1.1000000000000001</v>
      </c>
      <c r="G2019" s="7">
        <v>0</v>
      </c>
      <c r="H2019" s="7">
        <f t="shared" si="279"/>
        <v>7</v>
      </c>
      <c r="I2019" s="16">
        <f t="shared" si="280"/>
        <v>45011</v>
      </c>
      <c r="J2019" s="17">
        <v>0.2407</v>
      </c>
      <c r="K2019" s="18">
        <f>G2019*结论【关键目标】!C$27*0.7735*0.001</f>
        <v>0</v>
      </c>
      <c r="L2019" s="5">
        <v>0</v>
      </c>
      <c r="M2019" s="5">
        <f>ABS(IF(L2019&lt;=0,L2019/耗电量关键数据!$B$6/1000,L2019/耗电量关键数据!$B$5/1000))</f>
        <v>0</v>
      </c>
      <c r="N2019" s="19">
        <f>耗电量关键数据!$B$14</f>
        <v>1.1688450000000001</v>
      </c>
      <c r="O2019" s="19">
        <f>耗电量关键数据!$B$15</f>
        <v>0.37403039999999999</v>
      </c>
      <c r="P2019" s="19">
        <f t="shared" si="281"/>
        <v>1.5428754000000002</v>
      </c>
      <c r="Q2019" s="19">
        <f t="shared" si="285"/>
        <v>0</v>
      </c>
      <c r="R2019" s="20">
        <f t="shared" si="282"/>
        <v>0</v>
      </c>
      <c r="S2019" s="20">
        <f t="shared" si="286"/>
        <v>0</v>
      </c>
      <c r="T2019" s="20">
        <f>IF((T2018+R2019)&lt;0,0,IF((T2018+R2019)&gt;结论【关键目标】!C$28,结论【关键目标】!C$28,T2018+R2019))</f>
        <v>17.371373800000001</v>
      </c>
      <c r="U2019" s="19">
        <f>IF((T2018+R2019)&lt;结论【关键目标】!$C$28,0,(发电量计算【计算逻辑页】!R2019+发电量计算【计算逻辑页】!T2018-结论【关键目标】!$C$28))</f>
        <v>0</v>
      </c>
      <c r="V2019" s="5">
        <f t="shared" si="283"/>
        <v>0</v>
      </c>
      <c r="W2019" s="5">
        <f t="shared" si="284"/>
        <v>0</v>
      </c>
      <c r="X2019" s="5">
        <f t="shared" si="287"/>
        <v>0</v>
      </c>
    </row>
    <row r="2020" spans="1:24" x14ac:dyDescent="0.15">
      <c r="A2020" s="7">
        <v>2019</v>
      </c>
      <c r="B2020" s="7">
        <v>3</v>
      </c>
      <c r="C2020" s="7">
        <v>26</v>
      </c>
      <c r="D2020" s="7">
        <v>3</v>
      </c>
      <c r="E2020" s="7">
        <v>85</v>
      </c>
      <c r="F2020" s="7">
        <v>0.5</v>
      </c>
      <c r="G2020" s="7">
        <v>0</v>
      </c>
      <c r="H2020" s="7">
        <f t="shared" si="279"/>
        <v>7</v>
      </c>
      <c r="I2020" s="16">
        <f t="shared" si="280"/>
        <v>45011</v>
      </c>
      <c r="J2020" s="17">
        <v>0.2407</v>
      </c>
      <c r="K2020" s="18">
        <f>G2020*结论【关键目标】!C$27*0.7735*0.001</f>
        <v>0</v>
      </c>
      <c r="L2020" s="5">
        <v>0</v>
      </c>
      <c r="M2020" s="5">
        <f>ABS(IF(L2020&lt;=0,L2020/耗电量关键数据!$B$6/1000,L2020/耗电量关键数据!$B$5/1000))</f>
        <v>0</v>
      </c>
      <c r="N2020" s="19">
        <f>耗电量关键数据!$B$14</f>
        <v>1.1688450000000001</v>
      </c>
      <c r="O2020" s="19">
        <f>耗电量关键数据!$B$15</f>
        <v>0.37403039999999999</v>
      </c>
      <c r="P2020" s="19">
        <f t="shared" si="281"/>
        <v>1.5428754000000002</v>
      </c>
      <c r="Q2020" s="19">
        <f t="shared" si="285"/>
        <v>0</v>
      </c>
      <c r="R2020" s="20">
        <f t="shared" si="282"/>
        <v>0</v>
      </c>
      <c r="S2020" s="20">
        <f t="shared" si="286"/>
        <v>0</v>
      </c>
      <c r="T2020" s="20">
        <f>IF((T2019+R2020)&lt;0,0,IF((T2019+R2020)&gt;结论【关键目标】!C$28,结论【关键目标】!C$28,T2019+R2020))</f>
        <v>17.371373800000001</v>
      </c>
      <c r="U2020" s="19">
        <f>IF((T2019+R2020)&lt;结论【关键目标】!$C$28,0,(发电量计算【计算逻辑页】!R2020+发电量计算【计算逻辑页】!T2019-结论【关键目标】!$C$28))</f>
        <v>0</v>
      </c>
      <c r="V2020" s="5">
        <f t="shared" si="283"/>
        <v>0</v>
      </c>
      <c r="W2020" s="5">
        <f t="shared" si="284"/>
        <v>0</v>
      </c>
      <c r="X2020" s="5">
        <f t="shared" si="287"/>
        <v>0</v>
      </c>
    </row>
    <row r="2021" spans="1:24" x14ac:dyDescent="0.15">
      <c r="A2021" s="7">
        <v>2020</v>
      </c>
      <c r="B2021" s="7">
        <v>3</v>
      </c>
      <c r="C2021" s="7">
        <v>26</v>
      </c>
      <c r="D2021" s="7">
        <v>4</v>
      </c>
      <c r="E2021" s="7">
        <v>85</v>
      </c>
      <c r="F2021" s="7">
        <v>-0.2</v>
      </c>
      <c r="G2021" s="7">
        <v>0</v>
      </c>
      <c r="H2021" s="7">
        <f t="shared" si="279"/>
        <v>7</v>
      </c>
      <c r="I2021" s="16">
        <f t="shared" si="280"/>
        <v>45011</v>
      </c>
      <c r="J2021" s="17">
        <v>0.2407</v>
      </c>
      <c r="K2021" s="18">
        <f>G2021*结论【关键目标】!C$27*0.7735*0.001</f>
        <v>0</v>
      </c>
      <c r="L2021" s="5">
        <v>0</v>
      </c>
      <c r="M2021" s="5">
        <f>ABS(IF(L2021&lt;=0,L2021/耗电量关键数据!$B$6/1000,L2021/耗电量关键数据!$B$5/1000))</f>
        <v>0</v>
      </c>
      <c r="N2021" s="19">
        <f>耗电量关键数据!$B$14</f>
        <v>1.1688450000000001</v>
      </c>
      <c r="O2021" s="19">
        <f>耗电量关键数据!$B$15</f>
        <v>0.37403039999999999</v>
      </c>
      <c r="P2021" s="19">
        <f t="shared" si="281"/>
        <v>1.5428754000000002</v>
      </c>
      <c r="Q2021" s="19">
        <f t="shared" si="285"/>
        <v>0</v>
      </c>
      <c r="R2021" s="20">
        <f t="shared" si="282"/>
        <v>0</v>
      </c>
      <c r="S2021" s="20">
        <f t="shared" si="286"/>
        <v>0</v>
      </c>
      <c r="T2021" s="20">
        <f>IF((T2020+R2021)&lt;0,0,IF((T2020+R2021)&gt;结论【关键目标】!C$28,结论【关键目标】!C$28,T2020+R2021))</f>
        <v>17.371373800000001</v>
      </c>
      <c r="U2021" s="19">
        <f>IF((T2020+R2021)&lt;结论【关键目标】!$C$28,0,(发电量计算【计算逻辑页】!R2021+发电量计算【计算逻辑页】!T2020-结论【关键目标】!$C$28))</f>
        <v>0</v>
      </c>
      <c r="V2021" s="5">
        <f t="shared" si="283"/>
        <v>0</v>
      </c>
      <c r="W2021" s="5">
        <f t="shared" si="284"/>
        <v>0</v>
      </c>
      <c r="X2021" s="5">
        <f t="shared" si="287"/>
        <v>0</v>
      </c>
    </row>
    <row r="2022" spans="1:24" x14ac:dyDescent="0.15">
      <c r="A2022" s="7">
        <v>2021</v>
      </c>
      <c r="B2022" s="7">
        <v>3</v>
      </c>
      <c r="C2022" s="7">
        <v>26</v>
      </c>
      <c r="D2022" s="7">
        <v>5</v>
      </c>
      <c r="E2022" s="7">
        <v>85</v>
      </c>
      <c r="F2022" s="7">
        <v>-1</v>
      </c>
      <c r="G2022" s="7">
        <v>0</v>
      </c>
      <c r="H2022" s="7">
        <f t="shared" si="279"/>
        <v>7</v>
      </c>
      <c r="I2022" s="16">
        <f t="shared" si="280"/>
        <v>45011</v>
      </c>
      <c r="J2022" s="17">
        <v>0.2407</v>
      </c>
      <c r="K2022" s="18">
        <f>G2022*结论【关键目标】!C$27*0.7735*0.001</f>
        <v>0</v>
      </c>
      <c r="L2022" s="5">
        <v>0</v>
      </c>
      <c r="M2022" s="5">
        <f>ABS(IF(L2022&lt;=0,L2022/耗电量关键数据!$B$6/1000,L2022/耗电量关键数据!$B$5/1000))</f>
        <v>0</v>
      </c>
      <c r="N2022" s="19">
        <f>耗电量关键数据!$B$14</f>
        <v>1.1688450000000001</v>
      </c>
      <c r="O2022" s="19">
        <f>耗电量关键数据!$B$15</f>
        <v>0.37403039999999999</v>
      </c>
      <c r="P2022" s="19">
        <f t="shared" si="281"/>
        <v>1.5428754000000002</v>
      </c>
      <c r="Q2022" s="19">
        <f t="shared" si="285"/>
        <v>0</v>
      </c>
      <c r="R2022" s="20">
        <f t="shared" si="282"/>
        <v>0</v>
      </c>
      <c r="S2022" s="20">
        <f t="shared" si="286"/>
        <v>0</v>
      </c>
      <c r="T2022" s="20">
        <f>IF((T2021+R2022)&lt;0,0,IF((T2021+R2022)&gt;结论【关键目标】!C$28,结论【关键目标】!C$28,T2021+R2022))</f>
        <v>17.371373800000001</v>
      </c>
      <c r="U2022" s="19">
        <f>IF((T2021+R2022)&lt;结论【关键目标】!$C$28,0,(发电量计算【计算逻辑页】!R2022+发电量计算【计算逻辑页】!T2021-结论【关键目标】!$C$28))</f>
        <v>0</v>
      </c>
      <c r="V2022" s="5">
        <f t="shared" si="283"/>
        <v>0</v>
      </c>
      <c r="W2022" s="5">
        <f t="shared" si="284"/>
        <v>0</v>
      </c>
      <c r="X2022" s="5">
        <f t="shared" si="287"/>
        <v>0</v>
      </c>
    </row>
    <row r="2023" spans="1:24" x14ac:dyDescent="0.15">
      <c r="A2023" s="7">
        <v>2022</v>
      </c>
      <c r="B2023" s="7">
        <v>3</v>
      </c>
      <c r="C2023" s="7">
        <v>26</v>
      </c>
      <c r="D2023" s="7">
        <v>6</v>
      </c>
      <c r="E2023" s="7">
        <v>85</v>
      </c>
      <c r="F2023" s="7">
        <v>-1.7</v>
      </c>
      <c r="G2023" s="7">
        <v>11.5</v>
      </c>
      <c r="H2023" s="7">
        <f t="shared" si="279"/>
        <v>7</v>
      </c>
      <c r="I2023" s="16">
        <f t="shared" si="280"/>
        <v>45011</v>
      </c>
      <c r="J2023" s="17">
        <v>0.2407</v>
      </c>
      <c r="K2023" s="18">
        <f>G2023*结论【关键目标】!C$27*0.7735*0.001</f>
        <v>1.0674300000000001</v>
      </c>
      <c r="L2023" s="5">
        <v>0</v>
      </c>
      <c r="M2023" s="5">
        <f>ABS(IF(L2023&lt;=0,L2023/耗电量关键数据!$B$6/1000,L2023/耗电量关键数据!$B$5/1000))</f>
        <v>0</v>
      </c>
      <c r="N2023" s="19">
        <f>耗电量关键数据!$B$14</f>
        <v>1.1688450000000001</v>
      </c>
      <c r="O2023" s="19">
        <f>耗电量关键数据!$B$15</f>
        <v>0.37403039999999999</v>
      </c>
      <c r="P2023" s="19">
        <f t="shared" si="281"/>
        <v>1.5428754000000002</v>
      </c>
      <c r="Q2023" s="19">
        <f t="shared" si="285"/>
        <v>0</v>
      </c>
      <c r="R2023" s="20">
        <f t="shared" si="282"/>
        <v>1.0674300000000001</v>
      </c>
      <c r="S2023" s="20">
        <f t="shared" si="286"/>
        <v>0</v>
      </c>
      <c r="T2023" s="20">
        <f>IF((T2022+R2023)&lt;0,0,IF((T2022+R2023)&gt;结论【关键目标】!C$28,结论【关键目标】!C$28,T2022+R2023))</f>
        <v>18.438803800000002</v>
      </c>
      <c r="U2023" s="19">
        <f>IF((T2022+R2023)&lt;结论【关键目标】!$C$28,0,(发电量计算【计算逻辑页】!R2023+发电量计算【计算逻辑页】!T2022-结论【关键目标】!$C$28))</f>
        <v>0</v>
      </c>
      <c r="V2023" s="5">
        <f t="shared" si="283"/>
        <v>0</v>
      </c>
      <c r="W2023" s="5">
        <f t="shared" si="284"/>
        <v>0.25693040100000003</v>
      </c>
      <c r="X2023" s="5">
        <f t="shared" si="287"/>
        <v>0</v>
      </c>
    </row>
    <row r="2024" spans="1:24" x14ac:dyDescent="0.15">
      <c r="A2024" s="7">
        <v>2023</v>
      </c>
      <c r="B2024" s="7">
        <v>3</v>
      </c>
      <c r="C2024" s="7">
        <v>26</v>
      </c>
      <c r="D2024" s="7">
        <v>7</v>
      </c>
      <c r="E2024" s="7">
        <v>85</v>
      </c>
      <c r="F2024" s="7">
        <v>-2</v>
      </c>
      <c r="G2024" s="7">
        <v>163.69999999999999</v>
      </c>
      <c r="H2024" s="7">
        <f t="shared" si="279"/>
        <v>7</v>
      </c>
      <c r="I2024" s="16">
        <f t="shared" si="280"/>
        <v>45011</v>
      </c>
      <c r="J2024" s="17">
        <v>0.2407</v>
      </c>
      <c r="K2024" s="18">
        <f>G2024*结论【关键目标】!C$27*0.7735*0.001</f>
        <v>15.194634000000001</v>
      </c>
      <c r="L2024" s="5">
        <v>0</v>
      </c>
      <c r="M2024" s="5">
        <f>ABS(IF(L2024&lt;=0,L2024/耗电量关键数据!$B$6/1000,L2024/耗电量关键数据!$B$5/1000))</f>
        <v>0</v>
      </c>
      <c r="N2024" s="19">
        <f>耗电量关键数据!$B$14</f>
        <v>1.1688450000000001</v>
      </c>
      <c r="O2024" s="19">
        <f>耗电量关键数据!$B$15</f>
        <v>0.37403039999999999</v>
      </c>
      <c r="P2024" s="19">
        <f t="shared" si="281"/>
        <v>1.5428754000000002</v>
      </c>
      <c r="Q2024" s="19">
        <f t="shared" si="285"/>
        <v>0</v>
      </c>
      <c r="R2024" s="20">
        <f t="shared" si="282"/>
        <v>15.194634000000001</v>
      </c>
      <c r="S2024" s="20">
        <f t="shared" si="286"/>
        <v>0</v>
      </c>
      <c r="T2024" s="20">
        <f>IF((T2023+R2024)&lt;0,0,IF((T2023+R2024)&gt;结论【关键目标】!C$28,结论【关键目标】!C$28,T2023+R2024))</f>
        <v>22</v>
      </c>
      <c r="U2024" s="19">
        <f>IF((T2023+R2024)&lt;结论【关键目标】!$C$28,0,(发电量计算【计算逻辑页】!R2024+发电量计算【计算逻辑页】!T2023-结论【关键目标】!$C$28))</f>
        <v>11.633437800000003</v>
      </c>
      <c r="V2024" s="5">
        <f t="shared" si="283"/>
        <v>0</v>
      </c>
      <c r="W2024" s="5">
        <f t="shared" si="284"/>
        <v>0.37137010878000004</v>
      </c>
      <c r="X2024" s="5">
        <f t="shared" si="287"/>
        <v>0</v>
      </c>
    </row>
    <row r="2025" spans="1:24" x14ac:dyDescent="0.15">
      <c r="A2025" s="7">
        <v>2024</v>
      </c>
      <c r="B2025" s="7">
        <v>3</v>
      </c>
      <c r="C2025" s="7">
        <v>26</v>
      </c>
      <c r="D2025" s="7">
        <v>8</v>
      </c>
      <c r="E2025" s="7">
        <v>85</v>
      </c>
      <c r="F2025" s="7">
        <v>-1</v>
      </c>
      <c r="G2025" s="7">
        <v>313.39999999999998</v>
      </c>
      <c r="H2025" s="7">
        <f t="shared" si="279"/>
        <v>7</v>
      </c>
      <c r="I2025" s="16">
        <f t="shared" si="280"/>
        <v>45011</v>
      </c>
      <c r="J2025" s="17">
        <v>0.70809999999999995</v>
      </c>
      <c r="K2025" s="18">
        <f>G2025*结论【关键目标】!C$27*0.7735*0.001</f>
        <v>29.089788000000002</v>
      </c>
      <c r="L2025" s="5">
        <v>0</v>
      </c>
      <c r="M2025" s="5">
        <f>ABS(IF(L2025&lt;=0,L2025/耗电量关键数据!$B$6/1000,L2025/耗电量关键数据!$B$5/1000))</f>
        <v>0</v>
      </c>
      <c r="N2025" s="19">
        <f>耗电量关键数据!$B$14</f>
        <v>1.1688450000000001</v>
      </c>
      <c r="O2025" s="19">
        <f>耗电量关键数据!$B$15</f>
        <v>0.37403039999999999</v>
      </c>
      <c r="P2025" s="19">
        <f t="shared" si="281"/>
        <v>1.5428754000000002</v>
      </c>
      <c r="Q2025" s="19">
        <f t="shared" si="285"/>
        <v>0</v>
      </c>
      <c r="R2025" s="20">
        <f t="shared" si="282"/>
        <v>29.089788000000002</v>
      </c>
      <c r="S2025" s="20">
        <f t="shared" si="286"/>
        <v>0</v>
      </c>
      <c r="T2025" s="20">
        <f>IF((T2024+R2025)&lt;0,0,IF((T2024+R2025)&gt;结论【关键目标】!C$28,结论【关键目标】!C$28,T2024+R2025))</f>
        <v>22</v>
      </c>
      <c r="U2025" s="19">
        <f>IF((T2024+R2025)&lt;结论【关键目标】!$C$28,0,(发电量计算【计算逻辑页】!R2025+发电量计算【计算逻辑页】!T2024-结论【关键目标】!$C$28))</f>
        <v>29.089787999999999</v>
      </c>
      <c r="V2025" s="5">
        <f t="shared" si="283"/>
        <v>10.1814258</v>
      </c>
      <c r="W2025" s="5">
        <f t="shared" si="284"/>
        <v>1.0925100707400002</v>
      </c>
      <c r="X2025" s="5">
        <f t="shared" si="287"/>
        <v>0</v>
      </c>
    </row>
    <row r="2026" spans="1:24" x14ac:dyDescent="0.15">
      <c r="A2026" s="7">
        <v>2025</v>
      </c>
      <c r="B2026" s="7">
        <v>3</v>
      </c>
      <c r="C2026" s="7">
        <v>26</v>
      </c>
      <c r="D2026" s="7">
        <v>9</v>
      </c>
      <c r="E2026" s="7">
        <v>85</v>
      </c>
      <c r="F2026" s="7">
        <v>2.4</v>
      </c>
      <c r="G2026" s="7">
        <v>527.70000000000005</v>
      </c>
      <c r="H2026" s="7">
        <f t="shared" si="279"/>
        <v>7</v>
      </c>
      <c r="I2026" s="16">
        <f t="shared" si="280"/>
        <v>45011</v>
      </c>
      <c r="J2026" s="17">
        <v>0.70809999999999995</v>
      </c>
      <c r="K2026" s="18">
        <f>G2026*结论【关键目标】!C$27*0.7735*0.001</f>
        <v>48.981114000000005</v>
      </c>
      <c r="L2026" s="5">
        <v>0</v>
      </c>
      <c r="M2026" s="5">
        <f>ABS(IF(L2026&lt;=0,L2026/耗电量关键数据!$B$6/1000,L2026/耗电量关键数据!$B$5/1000))</f>
        <v>0</v>
      </c>
      <c r="N2026" s="19">
        <f>耗电量关键数据!$B$14</f>
        <v>1.1688450000000001</v>
      </c>
      <c r="O2026" s="19">
        <f>耗电量关键数据!$B$15</f>
        <v>0.37403039999999999</v>
      </c>
      <c r="P2026" s="19">
        <f t="shared" si="281"/>
        <v>1.5428754000000002</v>
      </c>
      <c r="Q2026" s="19">
        <f t="shared" si="285"/>
        <v>0</v>
      </c>
      <c r="R2026" s="20">
        <f t="shared" si="282"/>
        <v>48.981114000000005</v>
      </c>
      <c r="S2026" s="20">
        <f t="shared" si="286"/>
        <v>0</v>
      </c>
      <c r="T2026" s="20">
        <f>IF((T2025+R2026)&lt;0,0,IF((T2025+R2026)&gt;结论【关键目标】!C$28,结论【关键目标】!C$28,T2025+R2026))</f>
        <v>22</v>
      </c>
      <c r="U2026" s="19">
        <f>IF((T2025+R2026)&lt;结论【关键目标】!$C$28,0,(发电量计算【计算逻辑页】!R2026+发电量计算【计算逻辑页】!T2025-结论【关键目标】!$C$28))</f>
        <v>48.981114000000005</v>
      </c>
      <c r="V2026" s="5">
        <f t="shared" si="283"/>
        <v>17.143389899999999</v>
      </c>
      <c r="W2026" s="5">
        <f t="shared" si="284"/>
        <v>1.0925100707400002</v>
      </c>
      <c r="X2026" s="5">
        <f t="shared" si="287"/>
        <v>0</v>
      </c>
    </row>
    <row r="2027" spans="1:24" x14ac:dyDescent="0.15">
      <c r="A2027" s="7">
        <v>2026</v>
      </c>
      <c r="B2027" s="7">
        <v>3</v>
      </c>
      <c r="C2027" s="7">
        <v>26</v>
      </c>
      <c r="D2027" s="7">
        <v>10</v>
      </c>
      <c r="E2027" s="7">
        <v>85</v>
      </c>
      <c r="F2027" s="7">
        <v>4</v>
      </c>
      <c r="G2027" s="7">
        <v>682.9</v>
      </c>
      <c r="H2027" s="7">
        <f t="shared" si="279"/>
        <v>7</v>
      </c>
      <c r="I2027" s="16">
        <f t="shared" si="280"/>
        <v>45011</v>
      </c>
      <c r="J2027" s="17">
        <v>0.70809999999999995</v>
      </c>
      <c r="K2027" s="18">
        <f>G2027*结论【关键目标】!C$27*0.7735*0.001</f>
        <v>63.386778</v>
      </c>
      <c r="L2027" s="5">
        <v>0</v>
      </c>
      <c r="M2027" s="5">
        <f>ABS(IF(L2027&lt;=0,L2027/耗电量关键数据!$B$6/1000,L2027/耗电量关键数据!$B$5/1000))</f>
        <v>0</v>
      </c>
      <c r="N2027" s="19">
        <f>耗电量关键数据!$B$14</f>
        <v>1.1688450000000001</v>
      </c>
      <c r="O2027" s="19">
        <f>耗电量关键数据!$B$15</f>
        <v>0.37403039999999999</v>
      </c>
      <c r="P2027" s="19">
        <f t="shared" si="281"/>
        <v>1.5428754000000002</v>
      </c>
      <c r="Q2027" s="19">
        <f t="shared" si="285"/>
        <v>0</v>
      </c>
      <c r="R2027" s="20">
        <f t="shared" si="282"/>
        <v>63.386778</v>
      </c>
      <c r="S2027" s="20">
        <f t="shared" si="286"/>
        <v>0</v>
      </c>
      <c r="T2027" s="20">
        <f>IF((T2026+R2027)&lt;0,0,IF((T2026+R2027)&gt;结论【关键目标】!C$28,结论【关键目标】!C$28,T2026+R2027))</f>
        <v>22</v>
      </c>
      <c r="U2027" s="19">
        <f>IF((T2026+R2027)&lt;结论【关键目标】!$C$28,0,(发电量计算【计算逻辑页】!R2027+发电量计算【计算逻辑页】!T2026-结论【关键目标】!$C$28))</f>
        <v>63.386777999999993</v>
      </c>
      <c r="V2027" s="5">
        <f t="shared" si="283"/>
        <v>22.185372299999997</v>
      </c>
      <c r="W2027" s="5">
        <f t="shared" si="284"/>
        <v>1.0925100707400002</v>
      </c>
      <c r="X2027" s="5">
        <f t="shared" si="287"/>
        <v>0</v>
      </c>
    </row>
    <row r="2028" spans="1:24" x14ac:dyDescent="0.15">
      <c r="A2028" s="7">
        <v>2027</v>
      </c>
      <c r="B2028" s="7">
        <v>3</v>
      </c>
      <c r="C2028" s="7">
        <v>26</v>
      </c>
      <c r="D2028" s="7">
        <v>11</v>
      </c>
      <c r="E2028" s="7">
        <v>85</v>
      </c>
      <c r="F2028" s="7">
        <v>6</v>
      </c>
      <c r="G2028" s="7">
        <v>791.3</v>
      </c>
      <c r="H2028" s="7">
        <f t="shared" si="279"/>
        <v>7</v>
      </c>
      <c r="I2028" s="16">
        <f t="shared" si="280"/>
        <v>45011</v>
      </c>
      <c r="J2028" s="17">
        <v>1.2267999999999999</v>
      </c>
      <c r="K2028" s="18">
        <f>G2028*结论【关键目标】!C$27*0.7735*0.001</f>
        <v>73.448465999999996</v>
      </c>
      <c r="L2028" s="5">
        <v>0</v>
      </c>
      <c r="M2028" s="5">
        <f>ABS(IF(L2028&lt;=0,L2028/耗电量关键数据!$B$6/1000,L2028/耗电量关键数据!$B$5/1000))</f>
        <v>0</v>
      </c>
      <c r="N2028" s="19">
        <f>耗电量关键数据!$B$14</f>
        <v>1.1688450000000001</v>
      </c>
      <c r="O2028" s="19">
        <f>耗电量关键数据!$B$15</f>
        <v>0.37403039999999999</v>
      </c>
      <c r="P2028" s="19">
        <f t="shared" si="281"/>
        <v>1.5428754000000002</v>
      </c>
      <c r="Q2028" s="19">
        <f t="shared" si="285"/>
        <v>1.5428754000000002</v>
      </c>
      <c r="R2028" s="20">
        <f t="shared" si="282"/>
        <v>71.905590599999996</v>
      </c>
      <c r="S2028" s="20">
        <f t="shared" si="286"/>
        <v>0</v>
      </c>
      <c r="T2028" s="20">
        <f>IF((T2027+R2028)&lt;0,0,IF((T2027+R2028)&gt;结论【关键目标】!C$28,结论【关键目标】!C$28,T2027+R2028))</f>
        <v>22</v>
      </c>
      <c r="U2028" s="19">
        <f>IF((T2027+R2028)&lt;结论【关键目标】!$C$28,0,(发电量计算【计算逻辑页】!R2028+发电量计算【计算逻辑页】!T2027-结论【关键目标】!$C$28))</f>
        <v>71.905590599999996</v>
      </c>
      <c r="V2028" s="5">
        <f t="shared" si="283"/>
        <v>25.166956709999997</v>
      </c>
      <c r="W2028" s="5">
        <f t="shared" si="284"/>
        <v>1.89279954072</v>
      </c>
      <c r="X2028" s="5">
        <f t="shared" si="287"/>
        <v>0</v>
      </c>
    </row>
    <row r="2029" spans="1:24" x14ac:dyDescent="0.15">
      <c r="A2029" s="7">
        <v>2028</v>
      </c>
      <c r="B2029" s="7">
        <v>3</v>
      </c>
      <c r="C2029" s="7">
        <v>26</v>
      </c>
      <c r="D2029" s="7">
        <v>12</v>
      </c>
      <c r="E2029" s="7">
        <v>85</v>
      </c>
      <c r="F2029" s="7">
        <v>6.9</v>
      </c>
      <c r="G2029" s="7">
        <v>671.7</v>
      </c>
      <c r="H2029" s="7">
        <f t="shared" si="279"/>
        <v>7</v>
      </c>
      <c r="I2029" s="16">
        <f t="shared" si="280"/>
        <v>45011</v>
      </c>
      <c r="J2029" s="17">
        <v>1.2267999999999999</v>
      </c>
      <c r="K2029" s="18">
        <f>G2029*结论【关键目标】!C$27*0.7735*0.001</f>
        <v>62.347193999999995</v>
      </c>
      <c r="L2029" s="5">
        <v>0</v>
      </c>
      <c r="M2029" s="5">
        <f>ABS(IF(L2029&lt;=0,L2029/耗电量关键数据!$B$6/1000,L2029/耗电量关键数据!$B$5/1000))</f>
        <v>0</v>
      </c>
      <c r="N2029" s="19">
        <f>耗电量关键数据!$B$14</f>
        <v>1.1688450000000001</v>
      </c>
      <c r="O2029" s="19">
        <f>耗电量关键数据!$B$15</f>
        <v>0.37403039999999999</v>
      </c>
      <c r="P2029" s="19">
        <f t="shared" si="281"/>
        <v>1.5428754000000002</v>
      </c>
      <c r="Q2029" s="19">
        <f t="shared" si="285"/>
        <v>1.5428754000000002</v>
      </c>
      <c r="R2029" s="20">
        <f t="shared" si="282"/>
        <v>60.804318599999995</v>
      </c>
      <c r="S2029" s="20">
        <f t="shared" si="286"/>
        <v>0</v>
      </c>
      <c r="T2029" s="20">
        <f>IF((T2028+R2029)&lt;0,0,IF((T2028+R2029)&gt;结论【关键目标】!C$28,结论【关键目标】!C$28,T2028+R2029))</f>
        <v>22</v>
      </c>
      <c r="U2029" s="19">
        <f>IF((T2028+R2029)&lt;结论【关键目标】!$C$28,0,(发电量计算【计算逻辑页】!R2029+发电量计算【计算逻辑页】!T2028-结论【关键目标】!$C$28))</f>
        <v>60.804318599999988</v>
      </c>
      <c r="V2029" s="5">
        <f t="shared" si="283"/>
        <v>21.281511509999994</v>
      </c>
      <c r="W2029" s="5">
        <f t="shared" si="284"/>
        <v>1.89279954072</v>
      </c>
      <c r="X2029" s="5">
        <f t="shared" si="287"/>
        <v>0</v>
      </c>
    </row>
    <row r="2030" spans="1:24" x14ac:dyDescent="0.15">
      <c r="A2030" s="7">
        <v>2029</v>
      </c>
      <c r="B2030" s="7">
        <v>3</v>
      </c>
      <c r="C2030" s="7">
        <v>26</v>
      </c>
      <c r="D2030" s="7">
        <v>13</v>
      </c>
      <c r="E2030" s="7">
        <v>85</v>
      </c>
      <c r="F2030" s="7">
        <v>10</v>
      </c>
      <c r="G2030" s="7">
        <v>753.9</v>
      </c>
      <c r="H2030" s="7">
        <f t="shared" si="279"/>
        <v>7</v>
      </c>
      <c r="I2030" s="16">
        <f t="shared" si="280"/>
        <v>45011</v>
      </c>
      <c r="J2030" s="17">
        <v>1.2267999999999999</v>
      </c>
      <c r="K2030" s="18">
        <f>G2030*结论【关键目标】!C$27*0.7735*0.001</f>
        <v>69.976997999999995</v>
      </c>
      <c r="L2030" s="5">
        <v>0</v>
      </c>
      <c r="M2030" s="5">
        <f>ABS(IF(L2030&lt;=0,L2030/耗电量关键数据!$B$6/1000,L2030/耗电量关键数据!$B$5/1000))</f>
        <v>0</v>
      </c>
      <c r="N2030" s="19">
        <f>耗电量关键数据!$B$14</f>
        <v>1.1688450000000001</v>
      </c>
      <c r="O2030" s="19">
        <f>耗电量关键数据!$B$15</f>
        <v>0.37403039999999999</v>
      </c>
      <c r="P2030" s="19">
        <f t="shared" si="281"/>
        <v>1.5428754000000002</v>
      </c>
      <c r="Q2030" s="19">
        <f t="shared" si="285"/>
        <v>1.5428754000000002</v>
      </c>
      <c r="R2030" s="20">
        <f t="shared" si="282"/>
        <v>68.434122599999995</v>
      </c>
      <c r="S2030" s="20">
        <f t="shared" si="286"/>
        <v>0</v>
      </c>
      <c r="T2030" s="20">
        <f>IF((T2029+R2030)&lt;0,0,IF((T2029+R2030)&gt;结论【关键目标】!C$28,结论【关键目标】!C$28,T2029+R2030))</f>
        <v>22</v>
      </c>
      <c r="U2030" s="19">
        <f>IF((T2029+R2030)&lt;结论【关键目标】!$C$28,0,(发电量计算【计算逻辑页】!R2030+发电量计算【计算逻辑页】!T2029-结论【关键目标】!$C$28))</f>
        <v>68.434122599999995</v>
      </c>
      <c r="V2030" s="5">
        <f t="shared" si="283"/>
        <v>23.951942909999996</v>
      </c>
      <c r="W2030" s="5">
        <f t="shared" si="284"/>
        <v>1.89279954072</v>
      </c>
      <c r="X2030" s="5">
        <f t="shared" si="287"/>
        <v>0</v>
      </c>
    </row>
    <row r="2031" spans="1:24" x14ac:dyDescent="0.15">
      <c r="A2031" s="7">
        <v>2030</v>
      </c>
      <c r="B2031" s="7">
        <v>3</v>
      </c>
      <c r="C2031" s="7">
        <v>26</v>
      </c>
      <c r="D2031" s="7">
        <v>14</v>
      </c>
      <c r="E2031" s="7">
        <v>85</v>
      </c>
      <c r="F2031" s="7">
        <v>10</v>
      </c>
      <c r="G2031" s="7">
        <v>616.70000000000005</v>
      </c>
      <c r="H2031" s="7">
        <f t="shared" si="279"/>
        <v>7</v>
      </c>
      <c r="I2031" s="16">
        <f t="shared" si="280"/>
        <v>45011</v>
      </c>
      <c r="J2031" s="17">
        <v>1.2267999999999999</v>
      </c>
      <c r="K2031" s="18">
        <f>G2031*结论【关键目标】!C$27*0.7735*0.001</f>
        <v>57.242094000000002</v>
      </c>
      <c r="L2031" s="5">
        <v>0</v>
      </c>
      <c r="M2031" s="5">
        <f>ABS(IF(L2031&lt;=0,L2031/耗电量关键数据!$B$6/1000,L2031/耗电量关键数据!$B$5/1000))</f>
        <v>0</v>
      </c>
      <c r="N2031" s="19">
        <f>耗电量关键数据!$B$14</f>
        <v>1.1688450000000001</v>
      </c>
      <c r="O2031" s="19">
        <f>耗电量关键数据!$B$15</f>
        <v>0.37403039999999999</v>
      </c>
      <c r="P2031" s="19">
        <f t="shared" si="281"/>
        <v>1.5428754000000002</v>
      </c>
      <c r="Q2031" s="19">
        <f t="shared" si="285"/>
        <v>1.5428754000000002</v>
      </c>
      <c r="R2031" s="20">
        <f t="shared" si="282"/>
        <v>55.699218600000002</v>
      </c>
      <c r="S2031" s="20">
        <f t="shared" si="286"/>
        <v>0</v>
      </c>
      <c r="T2031" s="20">
        <f>IF((T2030+R2031)&lt;0,0,IF((T2030+R2031)&gt;结论【关键目标】!C$28,结论【关键目标】!C$28,T2030+R2031))</f>
        <v>22</v>
      </c>
      <c r="U2031" s="19">
        <f>IF((T2030+R2031)&lt;结论【关键目标】!$C$28,0,(发电量计算【计算逻辑页】!R2031+发电量计算【计算逻辑页】!T2030-结论【关键目标】!$C$28))</f>
        <v>55.699218599999995</v>
      </c>
      <c r="V2031" s="5">
        <f t="shared" si="283"/>
        <v>19.494726509999996</v>
      </c>
      <c r="W2031" s="5">
        <f t="shared" si="284"/>
        <v>1.89279954072</v>
      </c>
      <c r="X2031" s="5">
        <f t="shared" si="287"/>
        <v>0</v>
      </c>
    </row>
    <row r="2032" spans="1:24" x14ac:dyDescent="0.15">
      <c r="A2032" s="7">
        <v>2031</v>
      </c>
      <c r="B2032" s="7">
        <v>3</v>
      </c>
      <c r="C2032" s="7">
        <v>26</v>
      </c>
      <c r="D2032" s="7">
        <v>15</v>
      </c>
      <c r="E2032" s="7">
        <v>85</v>
      </c>
      <c r="F2032" s="7">
        <v>9.9</v>
      </c>
      <c r="G2032" s="7">
        <v>469.8</v>
      </c>
      <c r="H2032" s="7">
        <f t="shared" si="279"/>
        <v>7</v>
      </c>
      <c r="I2032" s="16">
        <f t="shared" si="280"/>
        <v>45011</v>
      </c>
      <c r="J2032" s="17">
        <v>1.2267999999999999</v>
      </c>
      <c r="K2032" s="18">
        <f>G2032*结论【关键目标】!C$27*0.7735*0.001</f>
        <v>43.606835999999994</v>
      </c>
      <c r="L2032" s="5">
        <v>0</v>
      </c>
      <c r="M2032" s="5">
        <f>ABS(IF(L2032&lt;=0,L2032/耗电量关键数据!$B$6/1000,L2032/耗电量关键数据!$B$5/1000))</f>
        <v>0</v>
      </c>
      <c r="N2032" s="19">
        <f>耗电量关键数据!$B$14</f>
        <v>1.1688450000000001</v>
      </c>
      <c r="O2032" s="19">
        <f>耗电量关键数据!$B$15</f>
        <v>0.37403039999999999</v>
      </c>
      <c r="P2032" s="19">
        <f t="shared" si="281"/>
        <v>1.5428754000000002</v>
      </c>
      <c r="Q2032" s="19">
        <f t="shared" si="285"/>
        <v>1.5428754000000002</v>
      </c>
      <c r="R2032" s="20">
        <f t="shared" si="282"/>
        <v>42.063960599999994</v>
      </c>
      <c r="S2032" s="20">
        <f t="shared" si="286"/>
        <v>0</v>
      </c>
      <c r="T2032" s="20">
        <f>IF((T2031+R2032)&lt;0,0,IF((T2031+R2032)&gt;结论【关键目标】!C$28,结论【关键目标】!C$28,T2031+R2032))</f>
        <v>22</v>
      </c>
      <c r="U2032" s="19">
        <f>IF((T2031+R2032)&lt;结论【关键目标】!$C$28,0,(发电量计算【计算逻辑页】!R2032+发电量计算【计算逻辑页】!T2031-结论【关键目标】!$C$28))</f>
        <v>42.063960600000001</v>
      </c>
      <c r="V2032" s="5">
        <f t="shared" si="283"/>
        <v>14.72238621</v>
      </c>
      <c r="W2032" s="5">
        <f t="shared" si="284"/>
        <v>1.89279954072</v>
      </c>
      <c r="X2032" s="5">
        <f t="shared" si="287"/>
        <v>0</v>
      </c>
    </row>
    <row r="2033" spans="1:24" x14ac:dyDescent="0.15">
      <c r="A2033" s="7">
        <v>2032</v>
      </c>
      <c r="B2033" s="7">
        <v>3</v>
      </c>
      <c r="C2033" s="7">
        <v>26</v>
      </c>
      <c r="D2033" s="7">
        <v>16</v>
      </c>
      <c r="E2033" s="7">
        <v>85</v>
      </c>
      <c r="F2033" s="7">
        <v>12</v>
      </c>
      <c r="G2033" s="7">
        <v>305.8</v>
      </c>
      <c r="H2033" s="7">
        <f t="shared" si="279"/>
        <v>7</v>
      </c>
      <c r="I2033" s="16">
        <f t="shared" si="280"/>
        <v>45011</v>
      </c>
      <c r="J2033" s="17">
        <v>0.70809999999999995</v>
      </c>
      <c r="K2033" s="18">
        <f>G2033*结论【关键目标】!C$27*0.7735*0.001</f>
        <v>28.384356</v>
      </c>
      <c r="L2033" s="5">
        <v>0</v>
      </c>
      <c r="M2033" s="5">
        <f>ABS(IF(L2033&lt;=0,L2033/耗电量关键数据!$B$6/1000,L2033/耗电量关键数据!$B$5/1000))</f>
        <v>0</v>
      </c>
      <c r="N2033" s="19">
        <f>耗电量关键数据!$B$14</f>
        <v>1.1688450000000001</v>
      </c>
      <c r="O2033" s="19">
        <f>耗电量关键数据!$B$15</f>
        <v>0.37403039999999999</v>
      </c>
      <c r="P2033" s="19">
        <f t="shared" si="281"/>
        <v>1.5428754000000002</v>
      </c>
      <c r="Q2033" s="19">
        <f t="shared" si="285"/>
        <v>0</v>
      </c>
      <c r="R2033" s="20">
        <f t="shared" si="282"/>
        <v>28.384356</v>
      </c>
      <c r="S2033" s="20">
        <f t="shared" si="286"/>
        <v>0</v>
      </c>
      <c r="T2033" s="20">
        <f>IF((T2032+R2033)&lt;0,0,IF((T2032+R2033)&gt;结论【关键目标】!C$28,结论【关键目标】!C$28,T2032+R2033))</f>
        <v>22</v>
      </c>
      <c r="U2033" s="19">
        <f>IF((T2032+R2033)&lt;结论【关键目标】!$C$28,0,(发电量计算【计算逻辑页】!R2033+发电量计算【计算逻辑页】!T2032-结论【关键目标】!$C$28))</f>
        <v>28.384355999999997</v>
      </c>
      <c r="V2033" s="5">
        <f t="shared" si="283"/>
        <v>9.9345245999999978</v>
      </c>
      <c r="W2033" s="5">
        <f t="shared" si="284"/>
        <v>1.0925100707400002</v>
      </c>
      <c r="X2033" s="5">
        <f t="shared" si="287"/>
        <v>0</v>
      </c>
    </row>
    <row r="2034" spans="1:24" x14ac:dyDescent="0.15">
      <c r="A2034" s="7">
        <v>2033</v>
      </c>
      <c r="B2034" s="7">
        <v>3</v>
      </c>
      <c r="C2034" s="7">
        <v>26</v>
      </c>
      <c r="D2034" s="7">
        <v>17</v>
      </c>
      <c r="E2034" s="7">
        <v>85</v>
      </c>
      <c r="F2034" s="7">
        <v>11</v>
      </c>
      <c r="G2034" s="7">
        <v>121.7</v>
      </c>
      <c r="H2034" s="7">
        <f t="shared" si="279"/>
        <v>7</v>
      </c>
      <c r="I2034" s="16">
        <f t="shared" si="280"/>
        <v>45011</v>
      </c>
      <c r="J2034" s="17">
        <v>0.70809999999999995</v>
      </c>
      <c r="K2034" s="18">
        <f>G2034*结论【关键目标】!C$27*0.7735*0.001</f>
        <v>11.296194</v>
      </c>
      <c r="L2034" s="5">
        <v>0</v>
      </c>
      <c r="M2034" s="5">
        <f>ABS(IF(L2034&lt;=0,L2034/耗电量关键数据!$B$6/1000,L2034/耗电量关键数据!$B$5/1000))</f>
        <v>0</v>
      </c>
      <c r="N2034" s="19">
        <f>耗电量关键数据!$B$14</f>
        <v>1.1688450000000001</v>
      </c>
      <c r="O2034" s="19">
        <f>耗电量关键数据!$B$15</f>
        <v>0.37403039999999999</v>
      </c>
      <c r="P2034" s="19">
        <f t="shared" si="281"/>
        <v>1.5428754000000002</v>
      </c>
      <c r="Q2034" s="19">
        <f t="shared" si="285"/>
        <v>0</v>
      </c>
      <c r="R2034" s="20">
        <f t="shared" si="282"/>
        <v>11.296194</v>
      </c>
      <c r="S2034" s="20">
        <f t="shared" si="286"/>
        <v>0</v>
      </c>
      <c r="T2034" s="20">
        <f>IF((T2033+R2034)&lt;0,0,IF((T2033+R2034)&gt;结论【关键目标】!C$28,结论【关键目标】!C$28,T2033+R2034))</f>
        <v>22</v>
      </c>
      <c r="U2034" s="19">
        <f>IF((T2033+R2034)&lt;结论【关键目标】!$C$28,0,(发电量计算【计算逻辑页】!R2034+发电量计算【计算逻辑页】!T2033-结论【关键目标】!$C$28))</f>
        <v>11.296194</v>
      </c>
      <c r="V2034" s="5">
        <f t="shared" si="283"/>
        <v>3.9536678999999997</v>
      </c>
      <c r="W2034" s="5">
        <f t="shared" si="284"/>
        <v>1.0925100707400002</v>
      </c>
      <c r="X2034" s="5">
        <f t="shared" si="287"/>
        <v>0</v>
      </c>
    </row>
    <row r="2035" spans="1:24" x14ac:dyDescent="0.15">
      <c r="A2035" s="7">
        <v>2034</v>
      </c>
      <c r="B2035" s="7">
        <v>3</v>
      </c>
      <c r="C2035" s="7">
        <v>26</v>
      </c>
      <c r="D2035" s="7">
        <v>18</v>
      </c>
      <c r="E2035" s="7">
        <v>85</v>
      </c>
      <c r="F2035" s="7">
        <v>11.1</v>
      </c>
      <c r="G2035" s="7">
        <v>0</v>
      </c>
      <c r="H2035" s="7">
        <f t="shared" si="279"/>
        <v>7</v>
      </c>
      <c r="I2035" s="16">
        <f t="shared" si="280"/>
        <v>45011</v>
      </c>
      <c r="J2035" s="17">
        <v>0.70809999999999995</v>
      </c>
      <c r="K2035" s="18">
        <f>G2035*结论【关键目标】!C$27*0.7735*0.001</f>
        <v>0</v>
      </c>
      <c r="L2035" s="5">
        <v>0</v>
      </c>
      <c r="M2035" s="5">
        <f>ABS(IF(L2035&lt;=0,L2035/耗电量关键数据!$B$6/1000,L2035/耗电量关键数据!$B$5/1000))</f>
        <v>0</v>
      </c>
      <c r="N2035" s="19">
        <f>耗电量关键数据!$B$14</f>
        <v>1.1688450000000001</v>
      </c>
      <c r="O2035" s="19">
        <f>耗电量关键数据!$B$15</f>
        <v>0.37403039999999999</v>
      </c>
      <c r="P2035" s="19">
        <f t="shared" si="281"/>
        <v>1.5428754000000002</v>
      </c>
      <c r="Q2035" s="19">
        <f t="shared" si="285"/>
        <v>0</v>
      </c>
      <c r="R2035" s="20">
        <f t="shared" si="282"/>
        <v>0</v>
      </c>
      <c r="S2035" s="20">
        <f t="shared" si="286"/>
        <v>0</v>
      </c>
      <c r="T2035" s="20">
        <f>IF((T2034+R2035)&lt;0,0,IF((T2034+R2035)&gt;结论【关键目标】!C$28,结论【关键目标】!C$28,T2034+R2035))</f>
        <v>22</v>
      </c>
      <c r="U2035" s="19">
        <f>IF((T2034+R2035)&lt;结论【关键目标】!$C$28,0,(发电量计算【计算逻辑页】!R2035+发电量计算【计算逻辑页】!T2034-结论【关键目标】!$C$28))</f>
        <v>0</v>
      </c>
      <c r="V2035" s="5">
        <f t="shared" si="283"/>
        <v>0</v>
      </c>
      <c r="W2035" s="5">
        <f t="shared" si="284"/>
        <v>0</v>
      </c>
      <c r="X2035" s="5">
        <f t="shared" si="287"/>
        <v>0</v>
      </c>
    </row>
    <row r="2036" spans="1:24" x14ac:dyDescent="0.15">
      <c r="A2036" s="7">
        <v>2035</v>
      </c>
      <c r="B2036" s="7">
        <v>3</v>
      </c>
      <c r="C2036" s="7">
        <v>26</v>
      </c>
      <c r="D2036" s="7">
        <v>19</v>
      </c>
      <c r="E2036" s="7">
        <v>85</v>
      </c>
      <c r="F2036" s="7">
        <v>10</v>
      </c>
      <c r="G2036" s="7">
        <v>0</v>
      </c>
      <c r="H2036" s="7">
        <f t="shared" si="279"/>
        <v>7</v>
      </c>
      <c r="I2036" s="16">
        <f t="shared" si="280"/>
        <v>45011</v>
      </c>
      <c r="J2036" s="17">
        <v>1.2267999999999999</v>
      </c>
      <c r="K2036" s="18">
        <f>G2036*结论【关键目标】!C$27*0.7735*0.001</f>
        <v>0</v>
      </c>
      <c r="L2036" s="5">
        <v>0</v>
      </c>
      <c r="M2036" s="5">
        <f>ABS(IF(L2036&lt;=0,L2036/耗电量关键数据!$B$6/1000,L2036/耗电量关键数据!$B$5/1000))</f>
        <v>0</v>
      </c>
      <c r="N2036" s="19">
        <f>耗电量关键数据!$B$14</f>
        <v>1.1688450000000001</v>
      </c>
      <c r="O2036" s="19">
        <f>耗电量关键数据!$B$15</f>
        <v>0.37403039999999999</v>
      </c>
      <c r="P2036" s="19">
        <f t="shared" si="281"/>
        <v>1.5428754000000002</v>
      </c>
      <c r="Q2036" s="19">
        <f t="shared" si="285"/>
        <v>1.5428754000000002</v>
      </c>
      <c r="R2036" s="20">
        <f t="shared" si="282"/>
        <v>-1.5428754000000002</v>
      </c>
      <c r="S2036" s="20">
        <f t="shared" si="286"/>
        <v>1.5428754000000002</v>
      </c>
      <c r="T2036" s="20">
        <f>IF((T2035+R2036)&lt;0,0,IF((T2035+R2036)&gt;结论【关键目标】!C$28,结论【关键目标】!C$28,T2035+R2036))</f>
        <v>20.4571246</v>
      </c>
      <c r="U2036" s="19">
        <f>IF((T2035+R2036)&lt;结论【关键目标】!$C$28,0,(发电量计算【计算逻辑页】!R2036+发电量计算【计算逻辑页】!T2035-结论【关键目标】!$C$28))</f>
        <v>0</v>
      </c>
      <c r="V2036" s="5">
        <f t="shared" si="283"/>
        <v>0</v>
      </c>
      <c r="W2036" s="5">
        <f t="shared" si="284"/>
        <v>0</v>
      </c>
      <c r="X2036" s="5">
        <f t="shared" si="287"/>
        <v>1.3527931507200002</v>
      </c>
    </row>
    <row r="2037" spans="1:24" x14ac:dyDescent="0.15">
      <c r="A2037" s="7">
        <v>2036</v>
      </c>
      <c r="B2037" s="7">
        <v>3</v>
      </c>
      <c r="C2037" s="7">
        <v>26</v>
      </c>
      <c r="D2037" s="7">
        <v>20</v>
      </c>
      <c r="E2037" s="7">
        <v>85</v>
      </c>
      <c r="F2037" s="7">
        <v>9</v>
      </c>
      <c r="G2037" s="7">
        <v>0</v>
      </c>
      <c r="H2037" s="7">
        <f t="shared" si="279"/>
        <v>7</v>
      </c>
      <c r="I2037" s="16">
        <f t="shared" si="280"/>
        <v>45011</v>
      </c>
      <c r="J2037" s="17">
        <v>1.2267999999999999</v>
      </c>
      <c r="K2037" s="18">
        <f>G2037*结论【关键目标】!C$27*0.7735*0.001</f>
        <v>0</v>
      </c>
      <c r="L2037" s="5">
        <v>0</v>
      </c>
      <c r="M2037" s="5">
        <f>ABS(IF(L2037&lt;=0,L2037/耗电量关键数据!$B$6/1000,L2037/耗电量关键数据!$B$5/1000))</f>
        <v>0</v>
      </c>
      <c r="N2037" s="19">
        <f>耗电量关键数据!$B$14</f>
        <v>1.1688450000000001</v>
      </c>
      <c r="O2037" s="19">
        <f>耗电量关键数据!$B$15</f>
        <v>0.37403039999999999</v>
      </c>
      <c r="P2037" s="19">
        <f t="shared" si="281"/>
        <v>1.5428754000000002</v>
      </c>
      <c r="Q2037" s="19">
        <f t="shared" si="285"/>
        <v>1.5428754000000002</v>
      </c>
      <c r="R2037" s="20">
        <f t="shared" si="282"/>
        <v>-1.5428754000000002</v>
      </c>
      <c r="S2037" s="20">
        <f t="shared" si="286"/>
        <v>1.5428754000000002</v>
      </c>
      <c r="T2037" s="20">
        <f>IF((T2036+R2037)&lt;0,0,IF((T2036+R2037)&gt;结论【关键目标】!C$28,结论【关键目标】!C$28,T2036+R2037))</f>
        <v>18.9142492</v>
      </c>
      <c r="U2037" s="19">
        <f>IF((T2036+R2037)&lt;结论【关键目标】!$C$28,0,(发电量计算【计算逻辑页】!R2037+发电量计算【计算逻辑页】!T2036-结论【关键目标】!$C$28))</f>
        <v>0</v>
      </c>
      <c r="V2037" s="5">
        <f t="shared" si="283"/>
        <v>0</v>
      </c>
      <c r="W2037" s="5">
        <f t="shared" si="284"/>
        <v>0</v>
      </c>
      <c r="X2037" s="5">
        <f t="shared" si="287"/>
        <v>1.3527931507200002</v>
      </c>
    </row>
    <row r="2038" spans="1:24" x14ac:dyDescent="0.15">
      <c r="A2038" s="7">
        <v>2037</v>
      </c>
      <c r="B2038" s="7">
        <v>3</v>
      </c>
      <c r="C2038" s="7">
        <v>26</v>
      </c>
      <c r="D2038" s="7">
        <v>21</v>
      </c>
      <c r="E2038" s="7">
        <v>85</v>
      </c>
      <c r="F2038" s="7">
        <v>8.9</v>
      </c>
      <c r="G2038" s="7">
        <v>0</v>
      </c>
      <c r="H2038" s="7">
        <f t="shared" si="279"/>
        <v>7</v>
      </c>
      <c r="I2038" s="16">
        <f t="shared" si="280"/>
        <v>45011</v>
      </c>
      <c r="J2038" s="17">
        <v>1.2267999999999999</v>
      </c>
      <c r="K2038" s="18">
        <f>G2038*结论【关键目标】!C$27*0.7735*0.001</f>
        <v>0</v>
      </c>
      <c r="L2038" s="5">
        <v>0</v>
      </c>
      <c r="M2038" s="5">
        <f>ABS(IF(L2038&lt;=0,L2038/耗电量关键数据!$B$6/1000,L2038/耗电量关键数据!$B$5/1000))</f>
        <v>0</v>
      </c>
      <c r="N2038" s="19">
        <f>耗电量关键数据!$B$14</f>
        <v>1.1688450000000001</v>
      </c>
      <c r="O2038" s="19">
        <f>耗电量关键数据!$B$15</f>
        <v>0.37403039999999999</v>
      </c>
      <c r="P2038" s="19">
        <f t="shared" si="281"/>
        <v>1.5428754000000002</v>
      </c>
      <c r="Q2038" s="19">
        <f t="shared" si="285"/>
        <v>1.5428754000000002</v>
      </c>
      <c r="R2038" s="20">
        <f t="shared" si="282"/>
        <v>-1.5428754000000002</v>
      </c>
      <c r="S2038" s="20">
        <f t="shared" si="286"/>
        <v>1.5428754000000002</v>
      </c>
      <c r="T2038" s="20">
        <f>IF((T2037+R2038)&lt;0,0,IF((T2037+R2038)&gt;结论【关键目标】!C$28,结论【关键目标】!C$28,T2037+R2038))</f>
        <v>17.371373800000001</v>
      </c>
      <c r="U2038" s="19">
        <f>IF((T2037+R2038)&lt;结论【关键目标】!$C$28,0,(发电量计算【计算逻辑页】!R2038+发电量计算【计算逻辑页】!T2037-结论【关键目标】!$C$28))</f>
        <v>0</v>
      </c>
      <c r="V2038" s="5">
        <f t="shared" si="283"/>
        <v>0</v>
      </c>
      <c r="W2038" s="5">
        <f t="shared" si="284"/>
        <v>0</v>
      </c>
      <c r="X2038" s="5">
        <f t="shared" si="287"/>
        <v>1.3527931507200002</v>
      </c>
    </row>
    <row r="2039" spans="1:24" x14ac:dyDescent="0.15">
      <c r="A2039" s="7">
        <v>2038</v>
      </c>
      <c r="B2039" s="7">
        <v>3</v>
      </c>
      <c r="C2039" s="7">
        <v>26</v>
      </c>
      <c r="D2039" s="7">
        <v>22</v>
      </c>
      <c r="E2039" s="7">
        <v>85</v>
      </c>
      <c r="F2039" s="7">
        <v>8</v>
      </c>
      <c r="G2039" s="7">
        <v>0</v>
      </c>
      <c r="H2039" s="7">
        <f t="shared" si="279"/>
        <v>7</v>
      </c>
      <c r="I2039" s="16">
        <f t="shared" si="280"/>
        <v>45011</v>
      </c>
      <c r="J2039" s="17">
        <v>0.70809999999999995</v>
      </c>
      <c r="K2039" s="18">
        <f>G2039*结论【关键目标】!C$27*0.7735*0.001</f>
        <v>0</v>
      </c>
      <c r="L2039" s="5">
        <v>0</v>
      </c>
      <c r="M2039" s="5">
        <f>ABS(IF(L2039&lt;=0,L2039/耗电量关键数据!$B$6/1000,L2039/耗电量关键数据!$B$5/1000))</f>
        <v>0</v>
      </c>
      <c r="N2039" s="19">
        <f>耗电量关键数据!$B$14</f>
        <v>1.1688450000000001</v>
      </c>
      <c r="O2039" s="19">
        <f>耗电量关键数据!$B$15</f>
        <v>0.37403039999999999</v>
      </c>
      <c r="P2039" s="19">
        <f t="shared" si="281"/>
        <v>1.5428754000000002</v>
      </c>
      <c r="Q2039" s="19">
        <f t="shared" si="285"/>
        <v>0</v>
      </c>
      <c r="R2039" s="20">
        <f t="shared" si="282"/>
        <v>0</v>
      </c>
      <c r="S2039" s="20">
        <f t="shared" si="286"/>
        <v>0</v>
      </c>
      <c r="T2039" s="20">
        <f>IF((T2038+R2039)&lt;0,0,IF((T2038+R2039)&gt;结论【关键目标】!C$28,结论【关键目标】!C$28,T2038+R2039))</f>
        <v>17.371373800000001</v>
      </c>
      <c r="U2039" s="19">
        <f>IF((T2038+R2039)&lt;结论【关键目标】!$C$28,0,(发电量计算【计算逻辑页】!R2039+发电量计算【计算逻辑页】!T2038-结论【关键目标】!$C$28))</f>
        <v>0</v>
      </c>
      <c r="V2039" s="5">
        <f t="shared" si="283"/>
        <v>0</v>
      </c>
      <c r="W2039" s="5">
        <f t="shared" si="284"/>
        <v>0</v>
      </c>
      <c r="X2039" s="5">
        <f t="shared" si="287"/>
        <v>0</v>
      </c>
    </row>
    <row r="2040" spans="1:24" x14ac:dyDescent="0.15">
      <c r="A2040" s="7">
        <v>2039</v>
      </c>
      <c r="B2040" s="7">
        <v>3</v>
      </c>
      <c r="C2040" s="7">
        <v>26</v>
      </c>
      <c r="D2040" s="7">
        <v>23</v>
      </c>
      <c r="E2040" s="7">
        <v>85</v>
      </c>
      <c r="F2040" s="7">
        <v>7</v>
      </c>
      <c r="G2040" s="7">
        <v>0</v>
      </c>
      <c r="H2040" s="7">
        <f t="shared" si="279"/>
        <v>7</v>
      </c>
      <c r="I2040" s="16">
        <f t="shared" si="280"/>
        <v>45011</v>
      </c>
      <c r="J2040" s="17">
        <v>0.70809999999999995</v>
      </c>
      <c r="K2040" s="18">
        <f>G2040*结论【关键目标】!C$27*0.7735*0.001</f>
        <v>0</v>
      </c>
      <c r="L2040" s="5">
        <v>0</v>
      </c>
      <c r="M2040" s="5">
        <f>ABS(IF(L2040&lt;=0,L2040/耗电量关键数据!$B$6/1000,L2040/耗电量关键数据!$B$5/1000))</f>
        <v>0</v>
      </c>
      <c r="N2040" s="19">
        <f>耗电量关键数据!$B$14</f>
        <v>1.1688450000000001</v>
      </c>
      <c r="O2040" s="19">
        <f>耗电量关键数据!$B$15</f>
        <v>0.37403039999999999</v>
      </c>
      <c r="P2040" s="19">
        <f t="shared" si="281"/>
        <v>1.5428754000000002</v>
      </c>
      <c r="Q2040" s="19">
        <f t="shared" si="285"/>
        <v>0</v>
      </c>
      <c r="R2040" s="20">
        <f t="shared" si="282"/>
        <v>0</v>
      </c>
      <c r="S2040" s="20">
        <f t="shared" si="286"/>
        <v>0</v>
      </c>
      <c r="T2040" s="20">
        <f>IF((T2039+R2040)&lt;0,0,IF((T2039+R2040)&gt;结论【关键目标】!C$28,结论【关键目标】!C$28,T2039+R2040))</f>
        <v>17.371373800000001</v>
      </c>
      <c r="U2040" s="19">
        <f>IF((T2039+R2040)&lt;结论【关键目标】!$C$28,0,(发电量计算【计算逻辑页】!R2040+发电量计算【计算逻辑页】!T2039-结论【关键目标】!$C$28))</f>
        <v>0</v>
      </c>
      <c r="V2040" s="5">
        <f t="shared" si="283"/>
        <v>0</v>
      </c>
      <c r="W2040" s="5">
        <f t="shared" si="284"/>
        <v>0</v>
      </c>
      <c r="X2040" s="5">
        <f t="shared" si="287"/>
        <v>0</v>
      </c>
    </row>
    <row r="2041" spans="1:24" x14ac:dyDescent="0.15">
      <c r="A2041" s="7">
        <v>2040</v>
      </c>
      <c r="B2041" s="7">
        <v>3</v>
      </c>
      <c r="C2041" s="7">
        <v>26</v>
      </c>
      <c r="D2041" s="7">
        <v>24</v>
      </c>
      <c r="E2041" s="7">
        <v>85</v>
      </c>
      <c r="F2041" s="7">
        <v>6.5</v>
      </c>
      <c r="G2041" s="7">
        <v>0</v>
      </c>
      <c r="H2041" s="7">
        <f t="shared" si="279"/>
        <v>7</v>
      </c>
      <c r="I2041" s="16">
        <f t="shared" si="280"/>
        <v>45011</v>
      </c>
      <c r="J2041" s="17">
        <v>0.2407</v>
      </c>
      <c r="K2041" s="18">
        <f>G2041*结论【关键目标】!C$27*0.7735*0.001</f>
        <v>0</v>
      </c>
      <c r="L2041" s="5">
        <v>0</v>
      </c>
      <c r="M2041" s="5">
        <f>ABS(IF(L2041&lt;=0,L2041/耗电量关键数据!$B$6/1000,L2041/耗电量关键数据!$B$5/1000))</f>
        <v>0</v>
      </c>
      <c r="N2041" s="19">
        <f>耗电量关键数据!$B$14</f>
        <v>1.1688450000000001</v>
      </c>
      <c r="O2041" s="19">
        <f>耗电量关键数据!$B$15</f>
        <v>0.37403039999999999</v>
      </c>
      <c r="P2041" s="19">
        <f t="shared" si="281"/>
        <v>1.5428754000000002</v>
      </c>
      <c r="Q2041" s="19">
        <f t="shared" si="285"/>
        <v>0</v>
      </c>
      <c r="R2041" s="20">
        <f t="shared" si="282"/>
        <v>0</v>
      </c>
      <c r="S2041" s="20">
        <f t="shared" si="286"/>
        <v>0</v>
      </c>
      <c r="T2041" s="20">
        <f>IF((T2040+R2041)&lt;0,0,IF((T2040+R2041)&gt;结论【关键目标】!C$28,结论【关键目标】!C$28,T2040+R2041))</f>
        <v>17.371373800000001</v>
      </c>
      <c r="U2041" s="19">
        <f>IF((T2040+R2041)&lt;结论【关键目标】!$C$28,0,(发电量计算【计算逻辑页】!R2041+发电量计算【计算逻辑页】!T2040-结论【关键目标】!$C$28))</f>
        <v>0</v>
      </c>
      <c r="V2041" s="5">
        <f t="shared" si="283"/>
        <v>0</v>
      </c>
      <c r="W2041" s="5">
        <f t="shared" si="284"/>
        <v>0</v>
      </c>
      <c r="X2041" s="5">
        <f t="shared" si="287"/>
        <v>0</v>
      </c>
    </row>
    <row r="2042" spans="1:24" x14ac:dyDescent="0.15">
      <c r="A2042" s="7">
        <v>2041</v>
      </c>
      <c r="B2042" s="7">
        <v>3</v>
      </c>
      <c r="C2042" s="7">
        <v>27</v>
      </c>
      <c r="D2042" s="7">
        <v>1</v>
      </c>
      <c r="E2042" s="7">
        <v>86</v>
      </c>
      <c r="F2042" s="7">
        <v>2</v>
      </c>
      <c r="G2042" s="7">
        <v>0</v>
      </c>
      <c r="H2042" s="7">
        <f t="shared" si="279"/>
        <v>1</v>
      </c>
      <c r="I2042" s="16">
        <f t="shared" si="280"/>
        <v>45012</v>
      </c>
      <c r="J2042" s="17">
        <v>0.2407</v>
      </c>
      <c r="K2042" s="18">
        <f>G2042*结论【关键目标】!C$27*0.7735*0.001</f>
        <v>0</v>
      </c>
      <c r="L2042" s="5">
        <v>0</v>
      </c>
      <c r="M2042" s="5">
        <f>ABS(IF(L2042&lt;=0,L2042/耗电量关键数据!$B$6/1000,L2042/耗电量关键数据!$B$5/1000))</f>
        <v>0</v>
      </c>
      <c r="N2042" s="5">
        <f>电气设备逐时使用率计算!H2018</f>
        <v>1.1688450000000001</v>
      </c>
      <c r="O2042" s="5">
        <f>灯光逐时使用率计算!H2018</f>
        <v>0.37403039999999999</v>
      </c>
      <c r="P2042" s="19">
        <f t="shared" si="281"/>
        <v>1.5428754000000002</v>
      </c>
      <c r="Q2042" s="19">
        <f t="shared" si="285"/>
        <v>0</v>
      </c>
      <c r="R2042" s="20">
        <f t="shared" si="282"/>
        <v>0</v>
      </c>
      <c r="S2042" s="20">
        <f t="shared" si="286"/>
        <v>0</v>
      </c>
      <c r="T2042" s="20">
        <f>IF((T2041+R2042)&lt;0,0,IF((T2041+R2042)&gt;结论【关键目标】!C$28,结论【关键目标】!C$28,T2041+R2042))</f>
        <v>17.371373800000001</v>
      </c>
      <c r="U2042" s="19">
        <f>IF((T2041+R2042)&lt;结论【关键目标】!$C$28,0,(发电量计算【计算逻辑页】!R2042+发电量计算【计算逻辑页】!T2041-结论【关键目标】!$C$28))</f>
        <v>0</v>
      </c>
      <c r="V2042" s="5">
        <f t="shared" si="283"/>
        <v>0</v>
      </c>
      <c r="W2042" s="5">
        <f t="shared" si="284"/>
        <v>0</v>
      </c>
      <c r="X2042" s="5">
        <f t="shared" si="287"/>
        <v>0</v>
      </c>
    </row>
    <row r="2043" spans="1:24" x14ac:dyDescent="0.15">
      <c r="A2043" s="7">
        <v>2042</v>
      </c>
      <c r="B2043" s="7">
        <v>3</v>
      </c>
      <c r="C2043" s="7">
        <v>27</v>
      </c>
      <c r="D2043" s="7">
        <v>2</v>
      </c>
      <c r="E2043" s="7">
        <v>86</v>
      </c>
      <c r="F2043" s="7">
        <v>3.1</v>
      </c>
      <c r="G2043" s="7">
        <v>0</v>
      </c>
      <c r="H2043" s="7">
        <f t="shared" si="279"/>
        <v>1</v>
      </c>
      <c r="I2043" s="16">
        <f t="shared" si="280"/>
        <v>45012</v>
      </c>
      <c r="J2043" s="17">
        <v>0.2407</v>
      </c>
      <c r="K2043" s="18">
        <f>G2043*结论【关键目标】!C$27*0.7735*0.001</f>
        <v>0</v>
      </c>
      <c r="L2043" s="5">
        <v>0</v>
      </c>
      <c r="M2043" s="5">
        <f>ABS(IF(L2043&lt;=0,L2043/耗电量关键数据!$B$6/1000,L2043/耗电量关键数据!$B$5/1000))</f>
        <v>0</v>
      </c>
      <c r="N2043" s="5">
        <f>电气设备逐时使用率计算!H2019</f>
        <v>1.1688450000000001</v>
      </c>
      <c r="O2043" s="5">
        <f>灯光逐时使用率计算!H2019</f>
        <v>0.37403039999999999</v>
      </c>
      <c r="P2043" s="19">
        <f t="shared" si="281"/>
        <v>1.5428754000000002</v>
      </c>
      <c r="Q2043" s="19">
        <f t="shared" si="285"/>
        <v>0</v>
      </c>
      <c r="R2043" s="20">
        <f t="shared" si="282"/>
        <v>0</v>
      </c>
      <c r="S2043" s="20">
        <f t="shared" si="286"/>
        <v>0</v>
      </c>
      <c r="T2043" s="20">
        <f>IF((T2042+R2043)&lt;0,0,IF((T2042+R2043)&gt;结论【关键目标】!C$28,结论【关键目标】!C$28,T2042+R2043))</f>
        <v>17.371373800000001</v>
      </c>
      <c r="U2043" s="19">
        <f>IF((T2042+R2043)&lt;结论【关键目标】!$C$28,0,(发电量计算【计算逻辑页】!R2043+发电量计算【计算逻辑页】!T2042-结论【关键目标】!$C$28))</f>
        <v>0</v>
      </c>
      <c r="V2043" s="5">
        <f t="shared" si="283"/>
        <v>0</v>
      </c>
      <c r="W2043" s="5">
        <f t="shared" si="284"/>
        <v>0</v>
      </c>
      <c r="X2043" s="5">
        <f t="shared" si="287"/>
        <v>0</v>
      </c>
    </row>
    <row r="2044" spans="1:24" x14ac:dyDescent="0.15">
      <c r="A2044" s="7">
        <v>2043</v>
      </c>
      <c r="B2044" s="7">
        <v>3</v>
      </c>
      <c r="C2044" s="7">
        <v>27</v>
      </c>
      <c r="D2044" s="7">
        <v>3</v>
      </c>
      <c r="E2044" s="7">
        <v>86</v>
      </c>
      <c r="F2044" s="7">
        <v>4.2</v>
      </c>
      <c r="G2044" s="7">
        <v>0</v>
      </c>
      <c r="H2044" s="7">
        <f t="shared" si="279"/>
        <v>1</v>
      </c>
      <c r="I2044" s="16">
        <f t="shared" si="280"/>
        <v>45012</v>
      </c>
      <c r="J2044" s="17">
        <v>0.2407</v>
      </c>
      <c r="K2044" s="18">
        <f>G2044*结论【关键目标】!C$27*0.7735*0.001</f>
        <v>0</v>
      </c>
      <c r="L2044" s="5">
        <v>0</v>
      </c>
      <c r="M2044" s="5">
        <f>ABS(IF(L2044&lt;=0,L2044/耗电量关键数据!$B$6/1000,L2044/耗电量关键数据!$B$5/1000))</f>
        <v>0</v>
      </c>
      <c r="N2044" s="5">
        <f>电气设备逐时使用率计算!H2020</f>
        <v>1.1688450000000001</v>
      </c>
      <c r="O2044" s="5">
        <f>灯光逐时使用率计算!H2020</f>
        <v>0.37403039999999999</v>
      </c>
      <c r="P2044" s="19">
        <f t="shared" si="281"/>
        <v>1.5428754000000002</v>
      </c>
      <c r="Q2044" s="19">
        <f t="shared" si="285"/>
        <v>0</v>
      </c>
      <c r="R2044" s="20">
        <f t="shared" si="282"/>
        <v>0</v>
      </c>
      <c r="S2044" s="20">
        <f t="shared" si="286"/>
        <v>0</v>
      </c>
      <c r="T2044" s="20">
        <f>IF((T2043+R2044)&lt;0,0,IF((T2043+R2044)&gt;结论【关键目标】!C$28,结论【关键目标】!C$28,T2043+R2044))</f>
        <v>17.371373800000001</v>
      </c>
      <c r="U2044" s="19">
        <f>IF((T2043+R2044)&lt;结论【关键目标】!$C$28,0,(发电量计算【计算逻辑页】!R2044+发电量计算【计算逻辑页】!T2043-结论【关键目标】!$C$28))</f>
        <v>0</v>
      </c>
      <c r="V2044" s="5">
        <f t="shared" si="283"/>
        <v>0</v>
      </c>
      <c r="W2044" s="5">
        <f t="shared" si="284"/>
        <v>0</v>
      </c>
      <c r="X2044" s="5">
        <f t="shared" si="287"/>
        <v>0</v>
      </c>
    </row>
    <row r="2045" spans="1:24" x14ac:dyDescent="0.15">
      <c r="A2045" s="7">
        <v>2044</v>
      </c>
      <c r="B2045" s="7">
        <v>3</v>
      </c>
      <c r="C2045" s="7">
        <v>27</v>
      </c>
      <c r="D2045" s="7">
        <v>4</v>
      </c>
      <c r="E2045" s="7">
        <v>86</v>
      </c>
      <c r="F2045" s="7">
        <v>2.1</v>
      </c>
      <c r="G2045" s="7">
        <v>0</v>
      </c>
      <c r="H2045" s="7">
        <f t="shared" si="279"/>
        <v>1</v>
      </c>
      <c r="I2045" s="16">
        <f t="shared" si="280"/>
        <v>45012</v>
      </c>
      <c r="J2045" s="17">
        <v>0.2407</v>
      </c>
      <c r="K2045" s="18">
        <f>G2045*结论【关键目标】!C$27*0.7735*0.001</f>
        <v>0</v>
      </c>
      <c r="L2045" s="5">
        <v>0</v>
      </c>
      <c r="M2045" s="5">
        <f>ABS(IF(L2045&lt;=0,L2045/耗电量关键数据!$B$6/1000,L2045/耗电量关键数据!$B$5/1000))</f>
        <v>0</v>
      </c>
      <c r="N2045" s="5">
        <f>电气设备逐时使用率计算!H2021</f>
        <v>1.1688450000000001</v>
      </c>
      <c r="O2045" s="5">
        <f>灯光逐时使用率计算!H2021</f>
        <v>0.37403039999999999</v>
      </c>
      <c r="P2045" s="19">
        <f t="shared" si="281"/>
        <v>1.5428754000000002</v>
      </c>
      <c r="Q2045" s="19">
        <f t="shared" si="285"/>
        <v>0</v>
      </c>
      <c r="R2045" s="20">
        <f t="shared" si="282"/>
        <v>0</v>
      </c>
      <c r="S2045" s="20">
        <f t="shared" si="286"/>
        <v>0</v>
      </c>
      <c r="T2045" s="20">
        <f>IF((T2044+R2045)&lt;0,0,IF((T2044+R2045)&gt;结论【关键目标】!C$28,结论【关键目标】!C$28,T2044+R2045))</f>
        <v>17.371373800000001</v>
      </c>
      <c r="U2045" s="19">
        <f>IF((T2044+R2045)&lt;结论【关键目标】!$C$28,0,(发电量计算【计算逻辑页】!R2045+发电量计算【计算逻辑页】!T2044-结论【关键目标】!$C$28))</f>
        <v>0</v>
      </c>
      <c r="V2045" s="5">
        <f t="shared" si="283"/>
        <v>0</v>
      </c>
      <c r="W2045" s="5">
        <f t="shared" si="284"/>
        <v>0</v>
      </c>
      <c r="X2045" s="5">
        <f t="shared" si="287"/>
        <v>0</v>
      </c>
    </row>
    <row r="2046" spans="1:24" x14ac:dyDescent="0.15">
      <c r="A2046" s="7">
        <v>2045</v>
      </c>
      <c r="B2046" s="7">
        <v>3</v>
      </c>
      <c r="C2046" s="7">
        <v>27</v>
      </c>
      <c r="D2046" s="7">
        <v>5</v>
      </c>
      <c r="E2046" s="7">
        <v>86</v>
      </c>
      <c r="F2046" s="7">
        <v>0</v>
      </c>
      <c r="G2046" s="7">
        <v>0</v>
      </c>
      <c r="H2046" s="7">
        <f t="shared" si="279"/>
        <v>1</v>
      </c>
      <c r="I2046" s="16">
        <f t="shared" si="280"/>
        <v>45012</v>
      </c>
      <c r="J2046" s="17">
        <v>0.2407</v>
      </c>
      <c r="K2046" s="18">
        <f>G2046*结论【关键目标】!C$27*0.7735*0.001</f>
        <v>0</v>
      </c>
      <c r="L2046" s="5">
        <v>0</v>
      </c>
      <c r="M2046" s="5">
        <f>ABS(IF(L2046&lt;=0,L2046/耗电量关键数据!$B$6/1000,L2046/耗电量关键数据!$B$5/1000))</f>
        <v>0</v>
      </c>
      <c r="N2046" s="5">
        <f>电气设备逐时使用率计算!H2022</f>
        <v>1.1688450000000001</v>
      </c>
      <c r="O2046" s="5">
        <f>灯光逐时使用率计算!H2022</f>
        <v>0.37403039999999999</v>
      </c>
      <c r="P2046" s="19">
        <f t="shared" si="281"/>
        <v>1.5428754000000002</v>
      </c>
      <c r="Q2046" s="19">
        <f t="shared" si="285"/>
        <v>0</v>
      </c>
      <c r="R2046" s="20">
        <f t="shared" si="282"/>
        <v>0</v>
      </c>
      <c r="S2046" s="20">
        <f t="shared" si="286"/>
        <v>0</v>
      </c>
      <c r="T2046" s="20">
        <f>IF((T2045+R2046)&lt;0,0,IF((T2045+R2046)&gt;结论【关键目标】!C$28,结论【关键目标】!C$28,T2045+R2046))</f>
        <v>17.371373800000001</v>
      </c>
      <c r="U2046" s="19">
        <f>IF((T2045+R2046)&lt;结论【关键目标】!$C$28,0,(发电量计算【计算逻辑页】!R2046+发电量计算【计算逻辑页】!T2045-结论【关键目标】!$C$28))</f>
        <v>0</v>
      </c>
      <c r="V2046" s="5">
        <f t="shared" si="283"/>
        <v>0</v>
      </c>
      <c r="W2046" s="5">
        <f t="shared" si="284"/>
        <v>0</v>
      </c>
      <c r="X2046" s="5">
        <f t="shared" si="287"/>
        <v>0</v>
      </c>
    </row>
    <row r="2047" spans="1:24" x14ac:dyDescent="0.15">
      <c r="A2047" s="7">
        <v>2046</v>
      </c>
      <c r="B2047" s="7">
        <v>3</v>
      </c>
      <c r="C2047" s="7">
        <v>27</v>
      </c>
      <c r="D2047" s="7">
        <v>6</v>
      </c>
      <c r="E2047" s="7">
        <v>86</v>
      </c>
      <c r="F2047" s="7">
        <v>0.2</v>
      </c>
      <c r="G2047" s="7">
        <v>7.4</v>
      </c>
      <c r="H2047" s="7">
        <f t="shared" si="279"/>
        <v>1</v>
      </c>
      <c r="I2047" s="16">
        <f t="shared" si="280"/>
        <v>45012</v>
      </c>
      <c r="J2047" s="17">
        <v>0.2407</v>
      </c>
      <c r="K2047" s="18">
        <f>G2047*结论【关键目标】!C$27*0.7735*0.001</f>
        <v>0.68686799999999992</v>
      </c>
      <c r="L2047" s="5">
        <v>0</v>
      </c>
      <c r="M2047" s="5">
        <f>ABS(IF(L2047&lt;=0,L2047/耗电量关键数据!$B$6/1000,L2047/耗电量关键数据!$B$5/1000))</f>
        <v>0</v>
      </c>
      <c r="N2047" s="5">
        <f>电气设备逐时使用率计算!H2023</f>
        <v>1.1688450000000001</v>
      </c>
      <c r="O2047" s="5">
        <f>灯光逐时使用率计算!H2023</f>
        <v>0.37403039999999999</v>
      </c>
      <c r="P2047" s="19">
        <f t="shared" si="281"/>
        <v>1.5428754000000002</v>
      </c>
      <c r="Q2047" s="19">
        <f t="shared" si="285"/>
        <v>0</v>
      </c>
      <c r="R2047" s="20">
        <f t="shared" si="282"/>
        <v>0.68686799999999992</v>
      </c>
      <c r="S2047" s="20">
        <f t="shared" si="286"/>
        <v>0</v>
      </c>
      <c r="T2047" s="20">
        <f>IF((T2046+R2047)&lt;0,0,IF((T2046+R2047)&gt;结论【关键目标】!C$28,结论【关键目标】!C$28,T2046+R2047))</f>
        <v>18.058241800000001</v>
      </c>
      <c r="U2047" s="19">
        <f>IF((T2046+R2047)&lt;结论【关键目标】!$C$28,0,(发电量计算【计算逻辑页】!R2047+发电量计算【计算逻辑页】!T2046-结论【关键目标】!$C$28))</f>
        <v>0</v>
      </c>
      <c r="V2047" s="5">
        <f t="shared" si="283"/>
        <v>0</v>
      </c>
      <c r="W2047" s="5">
        <f t="shared" si="284"/>
        <v>0.16532912759999999</v>
      </c>
      <c r="X2047" s="5">
        <f t="shared" si="287"/>
        <v>0</v>
      </c>
    </row>
    <row r="2048" spans="1:24" x14ac:dyDescent="0.15">
      <c r="A2048" s="7">
        <v>2047</v>
      </c>
      <c r="B2048" s="7">
        <v>3</v>
      </c>
      <c r="C2048" s="7">
        <v>27</v>
      </c>
      <c r="D2048" s="7">
        <v>7</v>
      </c>
      <c r="E2048" s="7">
        <v>86</v>
      </c>
      <c r="F2048" s="7">
        <v>0</v>
      </c>
      <c r="G2048" s="7">
        <v>139</v>
      </c>
      <c r="H2048" s="7">
        <f t="shared" si="279"/>
        <v>1</v>
      </c>
      <c r="I2048" s="16">
        <f t="shared" si="280"/>
        <v>45012</v>
      </c>
      <c r="J2048" s="17">
        <v>0.2407</v>
      </c>
      <c r="K2048" s="18">
        <f>G2048*结论【关键目标】!C$27*0.7735*0.001</f>
        <v>12.90198</v>
      </c>
      <c r="L2048" s="5">
        <v>0</v>
      </c>
      <c r="M2048" s="5">
        <f>ABS(IF(L2048&lt;=0,L2048/耗电量关键数据!$B$6/1000,L2048/耗电量关键数据!$B$5/1000))</f>
        <v>0</v>
      </c>
      <c r="N2048" s="5">
        <f>电气设备逐时使用率计算!H2024</f>
        <v>2.3376900000000003</v>
      </c>
      <c r="O2048" s="5">
        <f>灯光逐时使用率计算!H2024</f>
        <v>1.2467680000000001</v>
      </c>
      <c r="P2048" s="19">
        <f t="shared" si="281"/>
        <v>3.5844580000000006</v>
      </c>
      <c r="Q2048" s="19">
        <f t="shared" si="285"/>
        <v>0</v>
      </c>
      <c r="R2048" s="20">
        <f t="shared" si="282"/>
        <v>12.90198</v>
      </c>
      <c r="S2048" s="20">
        <f t="shared" si="286"/>
        <v>0</v>
      </c>
      <c r="T2048" s="20">
        <f>IF((T2047+R2048)&lt;0,0,IF((T2047+R2048)&gt;结论【关键目标】!C$28,结论【关键目标】!C$28,T2047+R2048))</f>
        <v>22</v>
      </c>
      <c r="U2048" s="19">
        <f>IF((T2047+R2048)&lt;结论【关键目标】!$C$28,0,(发电量计算【计算逻辑页】!R2048+发电量计算【计算逻辑页】!T2047-结论【关键目标】!$C$28))</f>
        <v>8.9602217999999993</v>
      </c>
      <c r="V2048" s="5">
        <f t="shared" si="283"/>
        <v>0</v>
      </c>
      <c r="W2048" s="5">
        <f t="shared" si="284"/>
        <v>0.8627790406000001</v>
      </c>
      <c r="X2048" s="5">
        <f t="shared" si="287"/>
        <v>0</v>
      </c>
    </row>
    <row r="2049" spans="1:24" x14ac:dyDescent="0.15">
      <c r="A2049" s="7">
        <v>2048</v>
      </c>
      <c r="B2049" s="7">
        <v>3</v>
      </c>
      <c r="C2049" s="7">
        <v>27</v>
      </c>
      <c r="D2049" s="7">
        <v>8</v>
      </c>
      <c r="E2049" s="7">
        <v>86</v>
      </c>
      <c r="F2049" s="7">
        <v>1</v>
      </c>
      <c r="G2049" s="7">
        <v>304.7</v>
      </c>
      <c r="H2049" s="7">
        <f t="shared" si="279"/>
        <v>1</v>
      </c>
      <c r="I2049" s="16">
        <f t="shared" si="280"/>
        <v>45012</v>
      </c>
      <c r="J2049" s="17">
        <v>0.70809999999999995</v>
      </c>
      <c r="K2049" s="18">
        <f>G2049*结论【关键目标】!C$27*0.7735*0.001</f>
        <v>28.282253999999998</v>
      </c>
      <c r="L2049" s="5">
        <v>0</v>
      </c>
      <c r="M2049" s="5">
        <f>ABS(IF(L2049&lt;=0,L2049/耗电量关键数据!$B$6/1000,L2049/耗电量关键数据!$B$5/1000))</f>
        <v>0</v>
      </c>
      <c r="N2049" s="5">
        <f>电气设备逐时使用率计算!H2025</f>
        <v>11.688450000000001</v>
      </c>
      <c r="O2049" s="5">
        <f>灯光逐时使用率计算!H2025</f>
        <v>6.2338399999999998</v>
      </c>
      <c r="P2049" s="19">
        <f t="shared" si="281"/>
        <v>17.92229</v>
      </c>
      <c r="Q2049" s="19">
        <f t="shared" si="285"/>
        <v>0</v>
      </c>
      <c r="R2049" s="20">
        <f t="shared" si="282"/>
        <v>28.282253999999998</v>
      </c>
      <c r="S2049" s="20">
        <f t="shared" si="286"/>
        <v>0</v>
      </c>
      <c r="T2049" s="20">
        <f>IF((T2048+R2049)&lt;0,0,IF((T2048+R2049)&gt;结论【关键目标】!C$28,结论【关键目标】!C$28,T2048+R2049))</f>
        <v>22</v>
      </c>
      <c r="U2049" s="19">
        <f>IF((T2048+R2049)&lt;结论【关键目标】!$C$28,0,(发电量计算【计算逻辑页】!R2049+发电量计算【计算逻辑页】!T2048-结论【关键目标】!$C$28))</f>
        <v>28.282253999999995</v>
      </c>
      <c r="V2049" s="5">
        <f t="shared" si="283"/>
        <v>9.8987888999999978</v>
      </c>
      <c r="W2049" s="5">
        <f t="shared" si="284"/>
        <v>12.690773548999999</v>
      </c>
      <c r="X2049" s="5">
        <f t="shared" si="287"/>
        <v>0</v>
      </c>
    </row>
    <row r="2050" spans="1:24" x14ac:dyDescent="0.15">
      <c r="A2050" s="7">
        <v>2049</v>
      </c>
      <c r="B2050" s="7">
        <v>3</v>
      </c>
      <c r="C2050" s="7">
        <v>27</v>
      </c>
      <c r="D2050" s="7">
        <v>9</v>
      </c>
      <c r="E2050" s="7">
        <v>86</v>
      </c>
      <c r="F2050" s="7">
        <v>4.5</v>
      </c>
      <c r="G2050" s="7">
        <v>528.20000000000005</v>
      </c>
      <c r="H2050" s="7">
        <f t="shared" ref="H2050:H2113" si="288">WEEKDAY(I:I,2)</f>
        <v>1</v>
      </c>
      <c r="I2050" s="16">
        <f t="shared" ref="I2050:I2113" si="289">DATE(2023,B2050,C2050)</f>
        <v>45012</v>
      </c>
      <c r="J2050" s="17">
        <v>0.70809999999999995</v>
      </c>
      <c r="K2050" s="18">
        <f>G2050*结论【关键目标】!C$27*0.7735*0.001</f>
        <v>49.027524000000007</v>
      </c>
      <c r="L2050" s="5">
        <v>0</v>
      </c>
      <c r="M2050" s="5">
        <f>ABS(IF(L2050&lt;=0,L2050/耗电量关键数据!$B$6/1000,L2050/耗电量关键数据!$B$5/1000))</f>
        <v>0</v>
      </c>
      <c r="N2050" s="5">
        <f>电气设备逐时使用率计算!H2026</f>
        <v>22.208055000000002</v>
      </c>
      <c r="O2050" s="5">
        <f>灯光逐时使用率计算!H2026</f>
        <v>11.844296</v>
      </c>
      <c r="P2050" s="19">
        <f t="shared" ref="P2050:P2113" si="290">M2050+N2050+O2050</f>
        <v>34.052351000000002</v>
      </c>
      <c r="Q2050" s="19">
        <f t="shared" si="285"/>
        <v>0</v>
      </c>
      <c r="R2050" s="20">
        <f t="shared" ref="R2050:R2113" si="291">K2050-Q2050</f>
        <v>49.027524000000007</v>
      </c>
      <c r="S2050" s="20">
        <f t="shared" si="286"/>
        <v>0</v>
      </c>
      <c r="T2050" s="20">
        <f>IF((T2049+R2050)&lt;0,0,IF((T2049+R2050)&gt;结论【关键目标】!C$28,结论【关键目标】!C$28,T2049+R2050))</f>
        <v>22</v>
      </c>
      <c r="U2050" s="19">
        <f>IF((T2049+R2050)&lt;结论【关键目标】!$C$28,0,(发电量计算【计算逻辑页】!R2050+发电量计算【计算逻辑页】!T2049-结论【关键目标】!$C$28))</f>
        <v>49.027524</v>
      </c>
      <c r="V2050" s="5">
        <f t="shared" ref="V2050:V2113" si="292">IF(J2050&gt;0.35,U2050*0.35,0)</f>
        <v>17.159633399999997</v>
      </c>
      <c r="W2050" s="5">
        <f t="shared" ref="W2050:W2113" si="293">IF(P2050&gt;K2050,K2050*J2050,P2050*J2050)</f>
        <v>24.1124697431</v>
      </c>
      <c r="X2050" s="5">
        <f t="shared" si="287"/>
        <v>0</v>
      </c>
    </row>
    <row r="2051" spans="1:24" x14ac:dyDescent="0.15">
      <c r="A2051" s="7">
        <v>2050</v>
      </c>
      <c r="B2051" s="7">
        <v>3</v>
      </c>
      <c r="C2051" s="7">
        <v>27</v>
      </c>
      <c r="D2051" s="7">
        <v>10</v>
      </c>
      <c r="E2051" s="7">
        <v>86</v>
      </c>
      <c r="F2051" s="7">
        <v>6</v>
      </c>
      <c r="G2051" s="7">
        <v>657.9</v>
      </c>
      <c r="H2051" s="7">
        <f t="shared" si="288"/>
        <v>1</v>
      </c>
      <c r="I2051" s="16">
        <f t="shared" si="289"/>
        <v>45012</v>
      </c>
      <c r="J2051" s="17">
        <v>0.70809999999999995</v>
      </c>
      <c r="K2051" s="18">
        <f>G2051*结论【关键目标】!C$27*0.7735*0.001</f>
        <v>61.066277999999997</v>
      </c>
      <c r="L2051" s="5">
        <v>0</v>
      </c>
      <c r="M2051" s="5">
        <f>ABS(IF(L2051&lt;=0,L2051/耗电量关键数据!$B$6/1000,L2051/耗电量关键数据!$B$5/1000))</f>
        <v>0</v>
      </c>
      <c r="N2051" s="5">
        <f>电气设备逐时使用率计算!H2027</f>
        <v>22.208055000000002</v>
      </c>
      <c r="O2051" s="5">
        <f>灯光逐时使用率计算!H2027</f>
        <v>11.844296</v>
      </c>
      <c r="P2051" s="19">
        <f t="shared" si="290"/>
        <v>34.052351000000002</v>
      </c>
      <c r="Q2051" s="19">
        <f t="shared" ref="Q2051:Q2114" si="294">IF(J2051&gt;0.8,P2051,0)</f>
        <v>0</v>
      </c>
      <c r="R2051" s="20">
        <f t="shared" si="291"/>
        <v>61.066277999999997</v>
      </c>
      <c r="S2051" s="20">
        <f t="shared" ref="S2051:S2114" si="295">IF(R2051&lt;0,ABS(R2051),0)</f>
        <v>0</v>
      </c>
      <c r="T2051" s="20">
        <f>IF((T2050+R2051)&lt;0,0,IF((T2050+R2051)&gt;结论【关键目标】!C$28,结论【关键目标】!C$28,T2050+R2051))</f>
        <v>22</v>
      </c>
      <c r="U2051" s="19">
        <f>IF((T2050+R2051)&lt;结论【关键目标】!$C$28,0,(发电量计算【计算逻辑页】!R2051+发电量计算【计算逻辑页】!T2050-结论【关键目标】!$C$28))</f>
        <v>61.066277999999997</v>
      </c>
      <c r="V2051" s="5">
        <f t="shared" si="292"/>
        <v>21.373197299999998</v>
      </c>
      <c r="W2051" s="5">
        <f t="shared" si="293"/>
        <v>24.1124697431</v>
      </c>
      <c r="X2051" s="5">
        <f t="shared" si="287"/>
        <v>0</v>
      </c>
    </row>
    <row r="2052" spans="1:24" x14ac:dyDescent="0.15">
      <c r="A2052" s="7">
        <v>2051</v>
      </c>
      <c r="B2052" s="7">
        <v>3</v>
      </c>
      <c r="C2052" s="7">
        <v>27</v>
      </c>
      <c r="D2052" s="7">
        <v>11</v>
      </c>
      <c r="E2052" s="7">
        <v>86</v>
      </c>
      <c r="F2052" s="7">
        <v>8</v>
      </c>
      <c r="G2052" s="7">
        <v>746.7</v>
      </c>
      <c r="H2052" s="7">
        <f t="shared" si="288"/>
        <v>1</v>
      </c>
      <c r="I2052" s="16">
        <f t="shared" si="289"/>
        <v>45012</v>
      </c>
      <c r="J2052" s="17">
        <v>1.2267999999999999</v>
      </c>
      <c r="K2052" s="18">
        <f>G2052*结论【关键目标】!C$27*0.7735*0.001</f>
        <v>69.308694000000003</v>
      </c>
      <c r="L2052" s="5">
        <v>0</v>
      </c>
      <c r="M2052" s="5">
        <f>ABS(IF(L2052&lt;=0,L2052/耗电量关键数据!$B$6/1000,L2052/耗电量关键数据!$B$5/1000))</f>
        <v>0</v>
      </c>
      <c r="N2052" s="5">
        <f>电气设备逐时使用率计算!H2028</f>
        <v>22.208055000000002</v>
      </c>
      <c r="O2052" s="5">
        <f>灯光逐时使用率计算!H2028</f>
        <v>11.844296</v>
      </c>
      <c r="P2052" s="19">
        <f t="shared" si="290"/>
        <v>34.052351000000002</v>
      </c>
      <c r="Q2052" s="19">
        <f t="shared" si="294"/>
        <v>34.052351000000002</v>
      </c>
      <c r="R2052" s="20">
        <f t="shared" si="291"/>
        <v>35.256343000000001</v>
      </c>
      <c r="S2052" s="20">
        <f t="shared" si="295"/>
        <v>0</v>
      </c>
      <c r="T2052" s="20">
        <f>IF((T2051+R2052)&lt;0,0,IF((T2051+R2052)&gt;结论【关键目标】!C$28,结论【关键目标】!C$28,T2051+R2052))</f>
        <v>22</v>
      </c>
      <c r="U2052" s="19">
        <f>IF((T2051+R2052)&lt;结论【关键目标】!$C$28,0,(发电量计算【计算逻辑页】!R2052+发电量计算【计算逻辑页】!T2051-结论【关键目标】!$C$28))</f>
        <v>35.256343000000001</v>
      </c>
      <c r="V2052" s="5">
        <f t="shared" si="292"/>
        <v>12.33972005</v>
      </c>
      <c r="W2052" s="5">
        <f t="shared" si="293"/>
        <v>41.775424206799997</v>
      </c>
      <c r="X2052" s="5">
        <f t="shared" ref="X2052:X2115" si="296">(J2052-0.35)*IF(T2052&gt;S2052,S2052,T2052)</f>
        <v>0</v>
      </c>
    </row>
    <row r="2053" spans="1:24" x14ac:dyDescent="0.15">
      <c r="A2053" s="7">
        <v>2052</v>
      </c>
      <c r="B2053" s="7">
        <v>3</v>
      </c>
      <c r="C2053" s="7">
        <v>27</v>
      </c>
      <c r="D2053" s="7">
        <v>12</v>
      </c>
      <c r="E2053" s="7">
        <v>86</v>
      </c>
      <c r="F2053" s="7">
        <v>11.3</v>
      </c>
      <c r="G2053" s="7">
        <v>780.8</v>
      </c>
      <c r="H2053" s="7">
        <f t="shared" si="288"/>
        <v>1</v>
      </c>
      <c r="I2053" s="16">
        <f t="shared" si="289"/>
        <v>45012</v>
      </c>
      <c r="J2053" s="17">
        <v>1.2267999999999999</v>
      </c>
      <c r="K2053" s="18">
        <f>G2053*结论【关键目标】!C$27*0.7735*0.001</f>
        <v>72.473855999999998</v>
      </c>
      <c r="L2053" s="5">
        <v>0</v>
      </c>
      <c r="M2053" s="5">
        <f>ABS(IF(L2053&lt;=0,L2053/耗电量关键数据!$B$6/1000,L2053/耗电量关键数据!$B$5/1000))</f>
        <v>0</v>
      </c>
      <c r="N2053" s="5">
        <f>电气设备逐时使用率计算!H2029</f>
        <v>11.688450000000001</v>
      </c>
      <c r="O2053" s="5">
        <f>灯光逐时使用率计算!H2029</f>
        <v>9.9741440000000008</v>
      </c>
      <c r="P2053" s="19">
        <f t="shared" si="290"/>
        <v>21.662594000000002</v>
      </c>
      <c r="Q2053" s="19">
        <f t="shared" si="294"/>
        <v>21.662594000000002</v>
      </c>
      <c r="R2053" s="20">
        <f t="shared" si="291"/>
        <v>50.811261999999999</v>
      </c>
      <c r="S2053" s="20">
        <f t="shared" si="295"/>
        <v>0</v>
      </c>
      <c r="T2053" s="20">
        <f>IF((T2052+R2053)&lt;0,0,IF((T2052+R2053)&gt;结论【关键目标】!C$28,结论【关键目标】!C$28,T2052+R2053))</f>
        <v>22</v>
      </c>
      <c r="U2053" s="19">
        <f>IF((T2052+R2053)&lt;结论【关键目标】!$C$28,0,(发电量计算【计算逻辑页】!R2053+发电量计算【计算逻辑页】!T2052-结论【关键目标】!$C$28))</f>
        <v>50.811261999999999</v>
      </c>
      <c r="V2053" s="5">
        <f t="shared" si="292"/>
        <v>17.7839417</v>
      </c>
      <c r="W2053" s="5">
        <f t="shared" si="293"/>
        <v>26.5756703192</v>
      </c>
      <c r="X2053" s="5">
        <f t="shared" si="296"/>
        <v>0</v>
      </c>
    </row>
    <row r="2054" spans="1:24" x14ac:dyDescent="0.15">
      <c r="A2054" s="7">
        <v>2053</v>
      </c>
      <c r="B2054" s="7">
        <v>3</v>
      </c>
      <c r="C2054" s="7">
        <v>27</v>
      </c>
      <c r="D2054" s="7">
        <v>13</v>
      </c>
      <c r="E2054" s="7">
        <v>86</v>
      </c>
      <c r="F2054" s="7">
        <v>13</v>
      </c>
      <c r="G2054" s="7">
        <v>755.2</v>
      </c>
      <c r="H2054" s="7">
        <f t="shared" si="288"/>
        <v>1</v>
      </c>
      <c r="I2054" s="16">
        <f t="shared" si="289"/>
        <v>45012</v>
      </c>
      <c r="J2054" s="17">
        <v>1.2267999999999999</v>
      </c>
      <c r="K2054" s="18">
        <f>G2054*结论【关键目标】!C$27*0.7735*0.001</f>
        <v>70.097663999999995</v>
      </c>
      <c r="L2054" s="5">
        <v>0</v>
      </c>
      <c r="M2054" s="5">
        <f>ABS(IF(L2054&lt;=0,L2054/耗电量关键数据!$B$6/1000,L2054/耗电量关键数据!$B$5/1000))</f>
        <v>0</v>
      </c>
      <c r="N2054" s="5">
        <f>电气设备逐时使用率计算!H2030</f>
        <v>11.688450000000001</v>
      </c>
      <c r="O2054" s="5">
        <f>灯光逐时使用率计算!H2030</f>
        <v>9.9741440000000008</v>
      </c>
      <c r="P2054" s="19">
        <f t="shared" si="290"/>
        <v>21.662594000000002</v>
      </c>
      <c r="Q2054" s="19">
        <f t="shared" si="294"/>
        <v>21.662594000000002</v>
      </c>
      <c r="R2054" s="20">
        <f t="shared" si="291"/>
        <v>48.435069999999996</v>
      </c>
      <c r="S2054" s="20">
        <f t="shared" si="295"/>
        <v>0</v>
      </c>
      <c r="T2054" s="20">
        <f>IF((T2053+R2054)&lt;0,0,IF((T2053+R2054)&gt;结论【关键目标】!C$28,结论【关键目标】!C$28,T2053+R2054))</f>
        <v>22</v>
      </c>
      <c r="U2054" s="19">
        <f>IF((T2053+R2054)&lt;结论【关键目标】!$C$28,0,(发电量计算【计算逻辑页】!R2054+发电量计算【计算逻辑页】!T2053-结论【关键目标】!$C$28))</f>
        <v>48.435069999999996</v>
      </c>
      <c r="V2054" s="5">
        <f t="shared" si="292"/>
        <v>16.952274499999998</v>
      </c>
      <c r="W2054" s="5">
        <f t="shared" si="293"/>
        <v>26.5756703192</v>
      </c>
      <c r="X2054" s="5">
        <f t="shared" si="296"/>
        <v>0</v>
      </c>
    </row>
    <row r="2055" spans="1:24" x14ac:dyDescent="0.15">
      <c r="A2055" s="7">
        <v>2054</v>
      </c>
      <c r="B2055" s="7">
        <v>3</v>
      </c>
      <c r="C2055" s="7">
        <v>27</v>
      </c>
      <c r="D2055" s="7">
        <v>14</v>
      </c>
      <c r="E2055" s="7">
        <v>86</v>
      </c>
      <c r="F2055" s="7">
        <v>15</v>
      </c>
      <c r="G2055" s="7">
        <v>671.4</v>
      </c>
      <c r="H2055" s="7">
        <f t="shared" si="288"/>
        <v>1</v>
      </c>
      <c r="I2055" s="16">
        <f t="shared" si="289"/>
        <v>45012</v>
      </c>
      <c r="J2055" s="17">
        <v>1.2267999999999999</v>
      </c>
      <c r="K2055" s="18">
        <f>G2055*结论【关键目标】!C$27*0.7735*0.001</f>
        <v>62.319347999999998</v>
      </c>
      <c r="L2055" s="5">
        <v>0</v>
      </c>
      <c r="M2055" s="5">
        <f>ABS(IF(L2055&lt;=0,L2055/耗电量关键数据!$B$6/1000,L2055/耗电量关键数据!$B$5/1000))</f>
        <v>0</v>
      </c>
      <c r="N2055" s="5">
        <f>电气设备逐时使用率计算!H2031</f>
        <v>22.208055000000002</v>
      </c>
      <c r="O2055" s="5">
        <f>灯光逐时使用率计算!H2031</f>
        <v>11.844296</v>
      </c>
      <c r="P2055" s="19">
        <f t="shared" si="290"/>
        <v>34.052351000000002</v>
      </c>
      <c r="Q2055" s="19">
        <f t="shared" si="294"/>
        <v>34.052351000000002</v>
      </c>
      <c r="R2055" s="20">
        <f t="shared" si="291"/>
        <v>28.266996999999996</v>
      </c>
      <c r="S2055" s="20">
        <f t="shared" si="295"/>
        <v>0</v>
      </c>
      <c r="T2055" s="20">
        <f>IF((T2054+R2055)&lt;0,0,IF((T2054+R2055)&gt;结论【关键目标】!C$28,结论【关键目标】!C$28,T2054+R2055))</f>
        <v>22</v>
      </c>
      <c r="U2055" s="19">
        <f>IF((T2054+R2055)&lt;结论【关键目标】!$C$28,0,(发电量计算【计算逻辑页】!R2055+发电量计算【计算逻辑页】!T2054-结论【关键目标】!$C$28))</f>
        <v>28.266996999999996</v>
      </c>
      <c r="V2055" s="5">
        <f t="shared" si="292"/>
        <v>9.893448949999998</v>
      </c>
      <c r="W2055" s="5">
        <f t="shared" si="293"/>
        <v>41.775424206799997</v>
      </c>
      <c r="X2055" s="5">
        <f t="shared" si="296"/>
        <v>0</v>
      </c>
    </row>
    <row r="2056" spans="1:24" x14ac:dyDescent="0.15">
      <c r="A2056" s="7">
        <v>2055</v>
      </c>
      <c r="B2056" s="7">
        <v>3</v>
      </c>
      <c r="C2056" s="7">
        <v>27</v>
      </c>
      <c r="D2056" s="7">
        <v>15</v>
      </c>
      <c r="E2056" s="7">
        <v>86</v>
      </c>
      <c r="F2056" s="7">
        <v>16.7</v>
      </c>
      <c r="G2056" s="7">
        <v>511.1</v>
      </c>
      <c r="H2056" s="7">
        <f t="shared" si="288"/>
        <v>1</v>
      </c>
      <c r="I2056" s="16">
        <f t="shared" si="289"/>
        <v>45012</v>
      </c>
      <c r="J2056" s="17">
        <v>1.2267999999999999</v>
      </c>
      <c r="K2056" s="18">
        <f>G2056*结论【关键目标】!C$27*0.7735*0.001</f>
        <v>47.440301999999996</v>
      </c>
      <c r="L2056" s="5">
        <v>0</v>
      </c>
      <c r="M2056" s="5">
        <f>ABS(IF(L2056&lt;=0,L2056/耗电量关键数据!$B$6/1000,L2056/耗电量关键数据!$B$5/1000))</f>
        <v>0</v>
      </c>
      <c r="N2056" s="5">
        <f>电气设备逐时使用率计算!H2032</f>
        <v>22.208055000000002</v>
      </c>
      <c r="O2056" s="5">
        <f>灯光逐时使用率计算!H2032</f>
        <v>11.844296</v>
      </c>
      <c r="P2056" s="19">
        <f t="shared" si="290"/>
        <v>34.052351000000002</v>
      </c>
      <c r="Q2056" s="19">
        <f t="shared" si="294"/>
        <v>34.052351000000002</v>
      </c>
      <c r="R2056" s="20">
        <f t="shared" si="291"/>
        <v>13.387950999999994</v>
      </c>
      <c r="S2056" s="20">
        <f t="shared" si="295"/>
        <v>0</v>
      </c>
      <c r="T2056" s="20">
        <f>IF((T2055+R2056)&lt;0,0,IF((T2055+R2056)&gt;结论【关键目标】!C$28,结论【关键目标】!C$28,T2055+R2056))</f>
        <v>22</v>
      </c>
      <c r="U2056" s="19">
        <f>IF((T2055+R2056)&lt;结论【关键目标】!$C$28,0,(发电量计算【计算逻辑页】!R2056+发电量计算【计算逻辑页】!T2055-结论【关键目标】!$C$28))</f>
        <v>13.387950999999994</v>
      </c>
      <c r="V2056" s="5">
        <f t="shared" si="292"/>
        <v>4.6857828499999972</v>
      </c>
      <c r="W2056" s="5">
        <f t="shared" si="293"/>
        <v>41.775424206799997</v>
      </c>
      <c r="X2056" s="5">
        <f t="shared" si="296"/>
        <v>0</v>
      </c>
    </row>
    <row r="2057" spans="1:24" x14ac:dyDescent="0.15">
      <c r="A2057" s="7">
        <v>2056</v>
      </c>
      <c r="B2057" s="7">
        <v>3</v>
      </c>
      <c r="C2057" s="7">
        <v>27</v>
      </c>
      <c r="D2057" s="7">
        <v>16</v>
      </c>
      <c r="E2057" s="7">
        <v>86</v>
      </c>
      <c r="F2057" s="7">
        <v>17</v>
      </c>
      <c r="G2057" s="7">
        <v>326.7</v>
      </c>
      <c r="H2057" s="7">
        <f t="shared" si="288"/>
        <v>1</v>
      </c>
      <c r="I2057" s="16">
        <f t="shared" si="289"/>
        <v>45012</v>
      </c>
      <c r="J2057" s="17">
        <v>0.70809999999999995</v>
      </c>
      <c r="K2057" s="18">
        <f>G2057*结论【关键目标】!C$27*0.7735*0.001</f>
        <v>30.324293999999998</v>
      </c>
      <c r="L2057" s="5">
        <v>0</v>
      </c>
      <c r="M2057" s="5">
        <f>ABS(IF(L2057&lt;=0,L2057/耗电量关键数据!$B$6/1000,L2057/耗电量关键数据!$B$5/1000))</f>
        <v>0</v>
      </c>
      <c r="N2057" s="5">
        <f>电气设备逐时使用率计算!H2033</f>
        <v>22.208055000000002</v>
      </c>
      <c r="O2057" s="5">
        <f>灯光逐时使用率计算!H2033</f>
        <v>11.844296</v>
      </c>
      <c r="P2057" s="19">
        <f t="shared" si="290"/>
        <v>34.052351000000002</v>
      </c>
      <c r="Q2057" s="19">
        <f t="shared" si="294"/>
        <v>0</v>
      </c>
      <c r="R2057" s="20">
        <f t="shared" si="291"/>
        <v>30.324293999999998</v>
      </c>
      <c r="S2057" s="20">
        <f t="shared" si="295"/>
        <v>0</v>
      </c>
      <c r="T2057" s="20">
        <f>IF((T2056+R2057)&lt;0,0,IF((T2056+R2057)&gt;结论【关键目标】!C$28,结论【关键目标】!C$28,T2056+R2057))</f>
        <v>22</v>
      </c>
      <c r="U2057" s="19">
        <f>IF((T2056+R2057)&lt;结论【关键目标】!$C$28,0,(发电量计算【计算逻辑页】!R2057+发电量计算【计算逻辑页】!T2056-结论【关键目标】!$C$28))</f>
        <v>30.324293999999995</v>
      </c>
      <c r="V2057" s="5">
        <f t="shared" si="292"/>
        <v>10.613502899999997</v>
      </c>
      <c r="W2057" s="5">
        <f t="shared" si="293"/>
        <v>21.472632581399996</v>
      </c>
      <c r="X2057" s="5">
        <f t="shared" si="296"/>
        <v>0</v>
      </c>
    </row>
    <row r="2058" spans="1:24" x14ac:dyDescent="0.15">
      <c r="A2058" s="7">
        <v>2057</v>
      </c>
      <c r="B2058" s="7">
        <v>3</v>
      </c>
      <c r="C2058" s="7">
        <v>27</v>
      </c>
      <c r="D2058" s="7">
        <v>17</v>
      </c>
      <c r="E2058" s="7">
        <v>86</v>
      </c>
      <c r="F2058" s="7">
        <v>18</v>
      </c>
      <c r="G2058" s="7">
        <v>132.4</v>
      </c>
      <c r="H2058" s="7">
        <f t="shared" si="288"/>
        <v>1</v>
      </c>
      <c r="I2058" s="16">
        <f t="shared" si="289"/>
        <v>45012</v>
      </c>
      <c r="J2058" s="17">
        <v>0.70809999999999995</v>
      </c>
      <c r="K2058" s="18">
        <f>G2058*结论【关键目标】!C$27*0.7735*0.001</f>
        <v>12.289368</v>
      </c>
      <c r="L2058" s="5">
        <v>0</v>
      </c>
      <c r="M2058" s="5">
        <f>ABS(IF(L2058&lt;=0,L2058/耗电量关键数据!$B$6/1000,L2058/耗电量关键数据!$B$5/1000))</f>
        <v>0</v>
      </c>
      <c r="N2058" s="5">
        <f>电气设备逐时使用率计算!H2034</f>
        <v>22.208055000000002</v>
      </c>
      <c r="O2058" s="5">
        <f>灯光逐时使用率计算!H2034</f>
        <v>11.844296</v>
      </c>
      <c r="P2058" s="19">
        <f t="shared" si="290"/>
        <v>34.052351000000002</v>
      </c>
      <c r="Q2058" s="19">
        <f t="shared" si="294"/>
        <v>0</v>
      </c>
      <c r="R2058" s="20">
        <f t="shared" si="291"/>
        <v>12.289368</v>
      </c>
      <c r="S2058" s="20">
        <f t="shared" si="295"/>
        <v>0</v>
      </c>
      <c r="T2058" s="20">
        <f>IF((T2057+R2058)&lt;0,0,IF((T2057+R2058)&gt;结论【关键目标】!C$28,结论【关键目标】!C$28,T2057+R2058))</f>
        <v>22</v>
      </c>
      <c r="U2058" s="19">
        <f>IF((T2057+R2058)&lt;结论【关键目标】!$C$28,0,(发电量计算【计算逻辑页】!R2058+发电量计算【计算逻辑页】!T2057-结论【关键目标】!$C$28))</f>
        <v>12.289367999999996</v>
      </c>
      <c r="V2058" s="5">
        <f t="shared" si="292"/>
        <v>4.3012787999999986</v>
      </c>
      <c r="W2058" s="5">
        <f t="shared" si="293"/>
        <v>8.7021014807999997</v>
      </c>
      <c r="X2058" s="5">
        <f t="shared" si="296"/>
        <v>0</v>
      </c>
    </row>
    <row r="2059" spans="1:24" x14ac:dyDescent="0.15">
      <c r="A2059" s="7">
        <v>2058</v>
      </c>
      <c r="B2059" s="7">
        <v>3</v>
      </c>
      <c r="C2059" s="7">
        <v>27</v>
      </c>
      <c r="D2059" s="7">
        <v>18</v>
      </c>
      <c r="E2059" s="7">
        <v>86</v>
      </c>
      <c r="F2059" s="7">
        <v>17.5</v>
      </c>
      <c r="G2059" s="7">
        <v>0</v>
      </c>
      <c r="H2059" s="7">
        <f t="shared" si="288"/>
        <v>1</v>
      </c>
      <c r="I2059" s="16">
        <f t="shared" si="289"/>
        <v>45012</v>
      </c>
      <c r="J2059" s="17">
        <v>0.70809999999999995</v>
      </c>
      <c r="K2059" s="18">
        <f>G2059*结论【关键目标】!C$27*0.7735*0.001</f>
        <v>0</v>
      </c>
      <c r="L2059" s="5">
        <v>0</v>
      </c>
      <c r="M2059" s="5">
        <f>ABS(IF(L2059&lt;=0,L2059/耗电量关键数据!$B$6/1000,L2059/耗电量关键数据!$B$5/1000))</f>
        <v>0</v>
      </c>
      <c r="N2059" s="5">
        <f>电气设备逐时使用率计算!H2035</f>
        <v>7.0130699999999999</v>
      </c>
      <c r="O2059" s="5">
        <f>灯光逐时使用率计算!H2035</f>
        <v>3.7403040000000001</v>
      </c>
      <c r="P2059" s="19">
        <f t="shared" si="290"/>
        <v>10.753374000000001</v>
      </c>
      <c r="Q2059" s="19">
        <f t="shared" si="294"/>
        <v>0</v>
      </c>
      <c r="R2059" s="20">
        <f t="shared" si="291"/>
        <v>0</v>
      </c>
      <c r="S2059" s="20">
        <f t="shared" si="295"/>
        <v>0</v>
      </c>
      <c r="T2059" s="20">
        <f>IF((T2058+R2059)&lt;0,0,IF((T2058+R2059)&gt;结论【关键目标】!C$28,结论【关键目标】!C$28,T2058+R2059))</f>
        <v>22</v>
      </c>
      <c r="U2059" s="19">
        <f>IF((T2058+R2059)&lt;结论【关键目标】!$C$28,0,(发电量计算【计算逻辑页】!R2059+发电量计算【计算逻辑页】!T2058-结论【关键目标】!$C$28))</f>
        <v>0</v>
      </c>
      <c r="V2059" s="5">
        <f t="shared" si="292"/>
        <v>0</v>
      </c>
      <c r="W2059" s="5">
        <f t="shared" si="293"/>
        <v>0</v>
      </c>
      <c r="X2059" s="5">
        <f t="shared" si="296"/>
        <v>0</v>
      </c>
    </row>
    <row r="2060" spans="1:24" x14ac:dyDescent="0.15">
      <c r="A2060" s="7">
        <v>2059</v>
      </c>
      <c r="B2060" s="7">
        <v>3</v>
      </c>
      <c r="C2060" s="7">
        <v>27</v>
      </c>
      <c r="D2060" s="7">
        <v>19</v>
      </c>
      <c r="E2060" s="7">
        <v>86</v>
      </c>
      <c r="F2060" s="7">
        <v>15.4</v>
      </c>
      <c r="G2060" s="7">
        <v>0</v>
      </c>
      <c r="H2060" s="7">
        <f t="shared" si="288"/>
        <v>1</v>
      </c>
      <c r="I2060" s="16">
        <f t="shared" si="289"/>
        <v>45012</v>
      </c>
      <c r="J2060" s="17">
        <v>1.2267999999999999</v>
      </c>
      <c r="K2060" s="18">
        <f>G2060*结论【关键目标】!C$27*0.7735*0.001</f>
        <v>0</v>
      </c>
      <c r="L2060" s="5">
        <v>0</v>
      </c>
      <c r="M2060" s="5">
        <f>ABS(IF(L2060&lt;=0,L2060/耗电量关键数据!$B$6/1000,L2060/耗电量关键数据!$B$5/1000))</f>
        <v>0</v>
      </c>
      <c r="N2060" s="5">
        <f>电气设备逐时使用率计算!H2036</f>
        <v>7.0130699999999999</v>
      </c>
      <c r="O2060" s="5">
        <f>灯光逐时使用率计算!H2036</f>
        <v>3.7403040000000001</v>
      </c>
      <c r="P2060" s="19">
        <f t="shared" si="290"/>
        <v>10.753374000000001</v>
      </c>
      <c r="Q2060" s="19">
        <f t="shared" si="294"/>
        <v>10.753374000000001</v>
      </c>
      <c r="R2060" s="20">
        <f t="shared" si="291"/>
        <v>-10.753374000000001</v>
      </c>
      <c r="S2060" s="20">
        <f t="shared" si="295"/>
        <v>10.753374000000001</v>
      </c>
      <c r="T2060" s="20">
        <f>IF((T2059+R2060)&lt;0,0,IF((T2059+R2060)&gt;结论【关键目标】!C$28,结论【关键目标】!C$28,T2059+R2060))</f>
        <v>11.246625999999999</v>
      </c>
      <c r="U2060" s="19">
        <f>IF((T2059+R2060)&lt;结论【关键目标】!$C$28,0,(发电量计算【计算逻辑页】!R2060+发电量计算【计算逻辑页】!T2059-结论【关键目标】!$C$28))</f>
        <v>0</v>
      </c>
      <c r="V2060" s="5">
        <f t="shared" si="292"/>
        <v>0</v>
      </c>
      <c r="W2060" s="5">
        <f t="shared" si="293"/>
        <v>0</v>
      </c>
      <c r="X2060" s="5">
        <f t="shared" si="296"/>
        <v>9.428558323199999</v>
      </c>
    </row>
    <row r="2061" spans="1:24" x14ac:dyDescent="0.15">
      <c r="A2061" s="7">
        <v>2060</v>
      </c>
      <c r="B2061" s="7">
        <v>3</v>
      </c>
      <c r="C2061" s="7">
        <v>27</v>
      </c>
      <c r="D2061" s="7">
        <v>20</v>
      </c>
      <c r="E2061" s="7">
        <v>86</v>
      </c>
      <c r="F2061" s="7">
        <v>14</v>
      </c>
      <c r="G2061" s="7">
        <v>0</v>
      </c>
      <c r="H2061" s="7">
        <f t="shared" si="288"/>
        <v>1</v>
      </c>
      <c r="I2061" s="16">
        <f t="shared" si="289"/>
        <v>45012</v>
      </c>
      <c r="J2061" s="17">
        <v>1.2267999999999999</v>
      </c>
      <c r="K2061" s="18">
        <f>G2061*结论【关键目标】!C$27*0.7735*0.001</f>
        <v>0</v>
      </c>
      <c r="L2061" s="5">
        <v>0</v>
      </c>
      <c r="M2061" s="5">
        <f>ABS(IF(L2061&lt;=0,L2061/耗电量关键数据!$B$6/1000,L2061/耗电量关键数据!$B$5/1000))</f>
        <v>0</v>
      </c>
      <c r="N2061" s="5">
        <f>电气设备逐时使用率计算!H2037</f>
        <v>1.1688450000000001</v>
      </c>
      <c r="O2061" s="5">
        <f>灯光逐时使用率计算!H2037</f>
        <v>0.37403039999999999</v>
      </c>
      <c r="P2061" s="19">
        <f t="shared" si="290"/>
        <v>1.5428754000000002</v>
      </c>
      <c r="Q2061" s="19">
        <f t="shared" si="294"/>
        <v>1.5428754000000002</v>
      </c>
      <c r="R2061" s="20">
        <f t="shared" si="291"/>
        <v>-1.5428754000000002</v>
      </c>
      <c r="S2061" s="20">
        <f t="shared" si="295"/>
        <v>1.5428754000000002</v>
      </c>
      <c r="T2061" s="20">
        <f>IF((T2060+R2061)&lt;0,0,IF((T2060+R2061)&gt;结论【关键目标】!C$28,结论【关键目标】!C$28,T2060+R2061))</f>
        <v>9.7037505999999993</v>
      </c>
      <c r="U2061" s="19">
        <f>IF((T2060+R2061)&lt;结论【关键目标】!$C$28,0,(发电量计算【计算逻辑页】!R2061+发电量计算【计算逻辑页】!T2060-结论【关键目标】!$C$28))</f>
        <v>0</v>
      </c>
      <c r="V2061" s="5">
        <f t="shared" si="292"/>
        <v>0</v>
      </c>
      <c r="W2061" s="5">
        <f t="shared" si="293"/>
        <v>0</v>
      </c>
      <c r="X2061" s="5">
        <f t="shared" si="296"/>
        <v>1.3527931507200002</v>
      </c>
    </row>
    <row r="2062" spans="1:24" x14ac:dyDescent="0.15">
      <c r="A2062" s="7">
        <v>2061</v>
      </c>
      <c r="B2062" s="7">
        <v>3</v>
      </c>
      <c r="C2062" s="7">
        <v>27</v>
      </c>
      <c r="D2062" s="7">
        <v>21</v>
      </c>
      <c r="E2062" s="7">
        <v>86</v>
      </c>
      <c r="F2062" s="7">
        <v>15.5</v>
      </c>
      <c r="G2062" s="7">
        <v>0</v>
      </c>
      <c r="H2062" s="7">
        <f t="shared" si="288"/>
        <v>1</v>
      </c>
      <c r="I2062" s="16">
        <f t="shared" si="289"/>
        <v>45012</v>
      </c>
      <c r="J2062" s="17">
        <v>1.2267999999999999</v>
      </c>
      <c r="K2062" s="18">
        <f>G2062*结论【关键目标】!C$27*0.7735*0.001</f>
        <v>0</v>
      </c>
      <c r="L2062" s="5">
        <v>0</v>
      </c>
      <c r="M2062" s="5">
        <f>ABS(IF(L2062&lt;=0,L2062/耗电量关键数据!$B$6/1000,L2062/耗电量关键数据!$B$5/1000))</f>
        <v>0</v>
      </c>
      <c r="N2062" s="5">
        <f>电气设备逐时使用率计算!H2038</f>
        <v>1.1688450000000001</v>
      </c>
      <c r="O2062" s="5">
        <f>灯光逐时使用率计算!H2038</f>
        <v>0.37403039999999999</v>
      </c>
      <c r="P2062" s="19">
        <f t="shared" si="290"/>
        <v>1.5428754000000002</v>
      </c>
      <c r="Q2062" s="19">
        <f t="shared" si="294"/>
        <v>1.5428754000000002</v>
      </c>
      <c r="R2062" s="20">
        <f t="shared" si="291"/>
        <v>-1.5428754000000002</v>
      </c>
      <c r="S2062" s="20">
        <f t="shared" si="295"/>
        <v>1.5428754000000002</v>
      </c>
      <c r="T2062" s="20">
        <f>IF((T2061+R2062)&lt;0,0,IF((T2061+R2062)&gt;结论【关键目标】!C$28,结论【关键目标】!C$28,T2061+R2062))</f>
        <v>8.1608751999999996</v>
      </c>
      <c r="U2062" s="19">
        <f>IF((T2061+R2062)&lt;结论【关键目标】!$C$28,0,(发电量计算【计算逻辑页】!R2062+发电量计算【计算逻辑页】!T2061-结论【关键目标】!$C$28))</f>
        <v>0</v>
      </c>
      <c r="V2062" s="5">
        <f t="shared" si="292"/>
        <v>0</v>
      </c>
      <c r="W2062" s="5">
        <f t="shared" si="293"/>
        <v>0</v>
      </c>
      <c r="X2062" s="5">
        <f t="shared" si="296"/>
        <v>1.3527931507200002</v>
      </c>
    </row>
    <row r="2063" spans="1:24" x14ac:dyDescent="0.15">
      <c r="A2063" s="7">
        <v>2062</v>
      </c>
      <c r="B2063" s="7">
        <v>3</v>
      </c>
      <c r="C2063" s="7">
        <v>27</v>
      </c>
      <c r="D2063" s="7">
        <v>22</v>
      </c>
      <c r="E2063" s="7">
        <v>86</v>
      </c>
      <c r="F2063" s="7">
        <v>14.2</v>
      </c>
      <c r="G2063" s="7">
        <v>0</v>
      </c>
      <c r="H2063" s="7">
        <f t="shared" si="288"/>
        <v>1</v>
      </c>
      <c r="I2063" s="16">
        <f t="shared" si="289"/>
        <v>45012</v>
      </c>
      <c r="J2063" s="17">
        <v>0.70809999999999995</v>
      </c>
      <c r="K2063" s="18">
        <f>G2063*结论【关键目标】!C$27*0.7735*0.001</f>
        <v>0</v>
      </c>
      <c r="L2063" s="5">
        <v>0</v>
      </c>
      <c r="M2063" s="5">
        <f>ABS(IF(L2063&lt;=0,L2063/耗电量关键数据!$B$6/1000,L2063/耗电量关键数据!$B$5/1000))</f>
        <v>0</v>
      </c>
      <c r="N2063" s="5">
        <f>电气设备逐时使用率计算!H2039</f>
        <v>1.1688450000000001</v>
      </c>
      <c r="O2063" s="5">
        <f>灯光逐时使用率计算!H2039</f>
        <v>0.37403039999999999</v>
      </c>
      <c r="P2063" s="19">
        <f t="shared" si="290"/>
        <v>1.5428754000000002</v>
      </c>
      <c r="Q2063" s="19">
        <f t="shared" si="294"/>
        <v>0</v>
      </c>
      <c r="R2063" s="20">
        <f t="shared" si="291"/>
        <v>0</v>
      </c>
      <c r="S2063" s="20">
        <f t="shared" si="295"/>
        <v>0</v>
      </c>
      <c r="T2063" s="20">
        <f>IF((T2062+R2063)&lt;0,0,IF((T2062+R2063)&gt;结论【关键目标】!C$28,结论【关键目标】!C$28,T2062+R2063))</f>
        <v>8.1608751999999996</v>
      </c>
      <c r="U2063" s="19">
        <f>IF((T2062+R2063)&lt;结论【关键目标】!$C$28,0,(发电量计算【计算逻辑页】!R2063+发电量计算【计算逻辑页】!T2062-结论【关键目标】!$C$28))</f>
        <v>0</v>
      </c>
      <c r="V2063" s="5">
        <f t="shared" si="292"/>
        <v>0</v>
      </c>
      <c r="W2063" s="5">
        <f t="shared" si="293"/>
        <v>0</v>
      </c>
      <c r="X2063" s="5">
        <f t="shared" si="296"/>
        <v>0</v>
      </c>
    </row>
    <row r="2064" spans="1:24" x14ac:dyDescent="0.15">
      <c r="A2064" s="7">
        <v>2063</v>
      </c>
      <c r="B2064" s="7">
        <v>3</v>
      </c>
      <c r="C2064" s="7">
        <v>27</v>
      </c>
      <c r="D2064" s="7">
        <v>23</v>
      </c>
      <c r="E2064" s="7">
        <v>86</v>
      </c>
      <c r="F2064" s="7">
        <v>12.8</v>
      </c>
      <c r="G2064" s="7">
        <v>0</v>
      </c>
      <c r="H2064" s="7">
        <f t="shared" si="288"/>
        <v>1</v>
      </c>
      <c r="I2064" s="16">
        <f t="shared" si="289"/>
        <v>45012</v>
      </c>
      <c r="J2064" s="17">
        <v>0.70809999999999995</v>
      </c>
      <c r="K2064" s="18">
        <f>G2064*结论【关键目标】!C$27*0.7735*0.001</f>
        <v>0</v>
      </c>
      <c r="L2064" s="5">
        <v>0</v>
      </c>
      <c r="M2064" s="5">
        <f>ABS(IF(L2064&lt;=0,L2064/耗电量关键数据!$B$6/1000,L2064/耗电量关键数据!$B$5/1000))</f>
        <v>0</v>
      </c>
      <c r="N2064" s="5">
        <f>电气设备逐时使用率计算!H2040</f>
        <v>1.1688450000000001</v>
      </c>
      <c r="O2064" s="5">
        <f>灯光逐时使用率计算!H2040</f>
        <v>0.37403039999999999</v>
      </c>
      <c r="P2064" s="19">
        <f t="shared" si="290"/>
        <v>1.5428754000000002</v>
      </c>
      <c r="Q2064" s="19">
        <f t="shared" si="294"/>
        <v>0</v>
      </c>
      <c r="R2064" s="20">
        <f t="shared" si="291"/>
        <v>0</v>
      </c>
      <c r="S2064" s="20">
        <f t="shared" si="295"/>
        <v>0</v>
      </c>
      <c r="T2064" s="20">
        <f>IF((T2063+R2064)&lt;0,0,IF((T2063+R2064)&gt;结论【关键目标】!C$28,结论【关键目标】!C$28,T2063+R2064))</f>
        <v>8.1608751999999996</v>
      </c>
      <c r="U2064" s="19">
        <f>IF((T2063+R2064)&lt;结论【关键目标】!$C$28,0,(发电量计算【计算逻辑页】!R2064+发电量计算【计算逻辑页】!T2063-结论【关键目标】!$C$28))</f>
        <v>0</v>
      </c>
      <c r="V2064" s="5">
        <f t="shared" si="292"/>
        <v>0</v>
      </c>
      <c r="W2064" s="5">
        <f t="shared" si="293"/>
        <v>0</v>
      </c>
      <c r="X2064" s="5">
        <f t="shared" si="296"/>
        <v>0</v>
      </c>
    </row>
    <row r="2065" spans="1:24" x14ac:dyDescent="0.15">
      <c r="A2065" s="7">
        <v>2064</v>
      </c>
      <c r="B2065" s="7">
        <v>3</v>
      </c>
      <c r="C2065" s="7">
        <v>27</v>
      </c>
      <c r="D2065" s="7">
        <v>24</v>
      </c>
      <c r="E2065" s="7">
        <v>86</v>
      </c>
      <c r="F2065" s="7">
        <v>11.5</v>
      </c>
      <c r="G2065" s="7">
        <v>0</v>
      </c>
      <c r="H2065" s="7">
        <f t="shared" si="288"/>
        <v>1</v>
      </c>
      <c r="I2065" s="16">
        <f t="shared" si="289"/>
        <v>45012</v>
      </c>
      <c r="J2065" s="17">
        <v>0.2407</v>
      </c>
      <c r="K2065" s="18">
        <f>G2065*结论【关键目标】!C$27*0.7735*0.001</f>
        <v>0</v>
      </c>
      <c r="L2065" s="5">
        <v>0</v>
      </c>
      <c r="M2065" s="5">
        <f>ABS(IF(L2065&lt;=0,L2065/耗电量关键数据!$B$6/1000,L2065/耗电量关键数据!$B$5/1000))</f>
        <v>0</v>
      </c>
      <c r="N2065" s="5">
        <f>电气设备逐时使用率计算!H2041</f>
        <v>1.1688450000000001</v>
      </c>
      <c r="O2065" s="5">
        <f>灯光逐时使用率计算!H2041</f>
        <v>0.37403039999999999</v>
      </c>
      <c r="P2065" s="19">
        <f t="shared" si="290"/>
        <v>1.5428754000000002</v>
      </c>
      <c r="Q2065" s="19">
        <f t="shared" si="294"/>
        <v>0</v>
      </c>
      <c r="R2065" s="20">
        <f t="shared" si="291"/>
        <v>0</v>
      </c>
      <c r="S2065" s="20">
        <f t="shared" si="295"/>
        <v>0</v>
      </c>
      <c r="T2065" s="20">
        <f>IF((T2064+R2065)&lt;0,0,IF((T2064+R2065)&gt;结论【关键目标】!C$28,结论【关键目标】!C$28,T2064+R2065))</f>
        <v>8.1608751999999996</v>
      </c>
      <c r="U2065" s="19">
        <f>IF((T2064+R2065)&lt;结论【关键目标】!$C$28,0,(发电量计算【计算逻辑页】!R2065+发电量计算【计算逻辑页】!T2064-结论【关键目标】!$C$28))</f>
        <v>0</v>
      </c>
      <c r="V2065" s="5">
        <f t="shared" si="292"/>
        <v>0</v>
      </c>
      <c r="W2065" s="5">
        <f t="shared" si="293"/>
        <v>0</v>
      </c>
      <c r="X2065" s="5">
        <f t="shared" si="296"/>
        <v>0</v>
      </c>
    </row>
    <row r="2066" spans="1:24" x14ac:dyDescent="0.15">
      <c r="A2066" s="7">
        <v>2065</v>
      </c>
      <c r="B2066" s="7">
        <v>3</v>
      </c>
      <c r="C2066" s="7">
        <v>28</v>
      </c>
      <c r="D2066" s="7">
        <v>1</v>
      </c>
      <c r="E2066" s="7">
        <v>87</v>
      </c>
      <c r="F2066" s="7">
        <v>9</v>
      </c>
      <c r="G2066" s="7">
        <v>0</v>
      </c>
      <c r="H2066" s="7">
        <f t="shared" si="288"/>
        <v>2</v>
      </c>
      <c r="I2066" s="16">
        <f t="shared" si="289"/>
        <v>45013</v>
      </c>
      <c r="J2066" s="17">
        <v>0.2407</v>
      </c>
      <c r="K2066" s="18">
        <f>G2066*结论【关键目标】!C$27*0.7735*0.001</f>
        <v>0</v>
      </c>
      <c r="L2066" s="5">
        <v>0</v>
      </c>
      <c r="M2066" s="5">
        <f>ABS(IF(L2066&lt;=0,L2066/耗电量关键数据!$B$6/1000,L2066/耗电量关键数据!$B$5/1000))</f>
        <v>0</v>
      </c>
      <c r="N2066" s="5">
        <f>电气设备逐时使用率计算!H2042</f>
        <v>1.1688450000000001</v>
      </c>
      <c r="O2066" s="5">
        <f>灯光逐时使用率计算!H2042</f>
        <v>0.37403039999999999</v>
      </c>
      <c r="P2066" s="19">
        <f t="shared" si="290"/>
        <v>1.5428754000000002</v>
      </c>
      <c r="Q2066" s="19">
        <f t="shared" si="294"/>
        <v>0</v>
      </c>
      <c r="R2066" s="20">
        <f t="shared" si="291"/>
        <v>0</v>
      </c>
      <c r="S2066" s="20">
        <f t="shared" si="295"/>
        <v>0</v>
      </c>
      <c r="T2066" s="20">
        <f>IF((T2065+R2066)&lt;0,0,IF((T2065+R2066)&gt;结论【关键目标】!C$28,结论【关键目标】!C$28,T2065+R2066))</f>
        <v>8.1608751999999996</v>
      </c>
      <c r="U2066" s="19">
        <f>IF((T2065+R2066)&lt;结论【关键目标】!$C$28,0,(发电量计算【计算逻辑页】!R2066+发电量计算【计算逻辑页】!T2065-结论【关键目标】!$C$28))</f>
        <v>0</v>
      </c>
      <c r="V2066" s="5">
        <f t="shared" si="292"/>
        <v>0</v>
      </c>
      <c r="W2066" s="5">
        <f t="shared" si="293"/>
        <v>0</v>
      </c>
      <c r="X2066" s="5">
        <f t="shared" si="296"/>
        <v>0</v>
      </c>
    </row>
    <row r="2067" spans="1:24" x14ac:dyDescent="0.15">
      <c r="A2067" s="7">
        <v>2066</v>
      </c>
      <c r="B2067" s="7">
        <v>3</v>
      </c>
      <c r="C2067" s="7">
        <v>28</v>
      </c>
      <c r="D2067" s="7">
        <v>2</v>
      </c>
      <c r="E2067" s="7">
        <v>87</v>
      </c>
      <c r="F2067" s="7">
        <v>8.4</v>
      </c>
      <c r="G2067" s="7">
        <v>0</v>
      </c>
      <c r="H2067" s="7">
        <f t="shared" si="288"/>
        <v>2</v>
      </c>
      <c r="I2067" s="16">
        <f t="shared" si="289"/>
        <v>45013</v>
      </c>
      <c r="J2067" s="17">
        <v>0.2407</v>
      </c>
      <c r="K2067" s="18">
        <f>G2067*结论【关键目标】!C$27*0.7735*0.001</f>
        <v>0</v>
      </c>
      <c r="L2067" s="5">
        <v>0</v>
      </c>
      <c r="M2067" s="5">
        <f>ABS(IF(L2067&lt;=0,L2067/耗电量关键数据!$B$6/1000,L2067/耗电量关键数据!$B$5/1000))</f>
        <v>0</v>
      </c>
      <c r="N2067" s="5">
        <f>电气设备逐时使用率计算!H2043</f>
        <v>1.1688450000000001</v>
      </c>
      <c r="O2067" s="5">
        <f>灯光逐时使用率计算!H2043</f>
        <v>0.37403039999999999</v>
      </c>
      <c r="P2067" s="19">
        <f t="shared" si="290"/>
        <v>1.5428754000000002</v>
      </c>
      <c r="Q2067" s="19">
        <f t="shared" si="294"/>
        <v>0</v>
      </c>
      <c r="R2067" s="20">
        <f t="shared" si="291"/>
        <v>0</v>
      </c>
      <c r="S2067" s="20">
        <f t="shared" si="295"/>
        <v>0</v>
      </c>
      <c r="T2067" s="20">
        <f>IF((T2066+R2067)&lt;0,0,IF((T2066+R2067)&gt;结论【关键目标】!C$28,结论【关键目标】!C$28,T2066+R2067))</f>
        <v>8.1608751999999996</v>
      </c>
      <c r="U2067" s="19">
        <f>IF((T2066+R2067)&lt;结论【关键目标】!$C$28,0,(发电量计算【计算逻辑页】!R2067+发电量计算【计算逻辑页】!T2066-结论【关键目标】!$C$28))</f>
        <v>0</v>
      </c>
      <c r="V2067" s="5">
        <f t="shared" si="292"/>
        <v>0</v>
      </c>
      <c r="W2067" s="5">
        <f t="shared" si="293"/>
        <v>0</v>
      </c>
      <c r="X2067" s="5">
        <f t="shared" si="296"/>
        <v>0</v>
      </c>
    </row>
    <row r="2068" spans="1:24" x14ac:dyDescent="0.15">
      <c r="A2068" s="7">
        <v>2067</v>
      </c>
      <c r="B2068" s="7">
        <v>3</v>
      </c>
      <c r="C2068" s="7">
        <v>28</v>
      </c>
      <c r="D2068" s="7">
        <v>3</v>
      </c>
      <c r="E2068" s="7">
        <v>87</v>
      </c>
      <c r="F2068" s="7">
        <v>7.7</v>
      </c>
      <c r="G2068" s="7">
        <v>0</v>
      </c>
      <c r="H2068" s="7">
        <f t="shared" si="288"/>
        <v>2</v>
      </c>
      <c r="I2068" s="16">
        <f t="shared" si="289"/>
        <v>45013</v>
      </c>
      <c r="J2068" s="17">
        <v>0.2407</v>
      </c>
      <c r="K2068" s="18">
        <f>G2068*结论【关键目标】!C$27*0.7735*0.001</f>
        <v>0</v>
      </c>
      <c r="L2068" s="5">
        <v>0</v>
      </c>
      <c r="M2068" s="5">
        <f>ABS(IF(L2068&lt;=0,L2068/耗电量关键数据!$B$6/1000,L2068/耗电量关键数据!$B$5/1000))</f>
        <v>0</v>
      </c>
      <c r="N2068" s="5">
        <f>电气设备逐时使用率计算!H2044</f>
        <v>1.1688450000000001</v>
      </c>
      <c r="O2068" s="5">
        <f>灯光逐时使用率计算!H2044</f>
        <v>0.37403039999999999</v>
      </c>
      <c r="P2068" s="19">
        <f t="shared" si="290"/>
        <v>1.5428754000000002</v>
      </c>
      <c r="Q2068" s="19">
        <f t="shared" si="294"/>
        <v>0</v>
      </c>
      <c r="R2068" s="20">
        <f t="shared" si="291"/>
        <v>0</v>
      </c>
      <c r="S2068" s="20">
        <f t="shared" si="295"/>
        <v>0</v>
      </c>
      <c r="T2068" s="20">
        <f>IF((T2067+R2068)&lt;0,0,IF((T2067+R2068)&gt;结论【关键目标】!C$28,结论【关键目标】!C$28,T2067+R2068))</f>
        <v>8.1608751999999996</v>
      </c>
      <c r="U2068" s="19">
        <f>IF((T2067+R2068)&lt;结论【关键目标】!$C$28,0,(发电量计算【计算逻辑页】!R2068+发电量计算【计算逻辑页】!T2067-结论【关键目标】!$C$28))</f>
        <v>0</v>
      </c>
      <c r="V2068" s="5">
        <f t="shared" si="292"/>
        <v>0</v>
      </c>
      <c r="W2068" s="5">
        <f t="shared" si="293"/>
        <v>0</v>
      </c>
      <c r="X2068" s="5">
        <f t="shared" si="296"/>
        <v>0</v>
      </c>
    </row>
    <row r="2069" spans="1:24" x14ac:dyDescent="0.15">
      <c r="A2069" s="7">
        <v>2068</v>
      </c>
      <c r="B2069" s="7">
        <v>3</v>
      </c>
      <c r="C2069" s="7">
        <v>28</v>
      </c>
      <c r="D2069" s="7">
        <v>4</v>
      </c>
      <c r="E2069" s="7">
        <v>87</v>
      </c>
      <c r="F2069" s="7">
        <v>6.4</v>
      </c>
      <c r="G2069" s="7">
        <v>0</v>
      </c>
      <c r="H2069" s="7">
        <f t="shared" si="288"/>
        <v>2</v>
      </c>
      <c r="I2069" s="16">
        <f t="shared" si="289"/>
        <v>45013</v>
      </c>
      <c r="J2069" s="17">
        <v>0.2407</v>
      </c>
      <c r="K2069" s="18">
        <f>G2069*结论【关键目标】!C$27*0.7735*0.001</f>
        <v>0</v>
      </c>
      <c r="L2069" s="5">
        <v>0</v>
      </c>
      <c r="M2069" s="5">
        <f>ABS(IF(L2069&lt;=0,L2069/耗电量关键数据!$B$6/1000,L2069/耗电量关键数据!$B$5/1000))</f>
        <v>0</v>
      </c>
      <c r="N2069" s="5">
        <f>电气设备逐时使用率计算!H2045</f>
        <v>1.1688450000000001</v>
      </c>
      <c r="O2069" s="5">
        <f>灯光逐时使用率计算!H2045</f>
        <v>0.37403039999999999</v>
      </c>
      <c r="P2069" s="19">
        <f t="shared" si="290"/>
        <v>1.5428754000000002</v>
      </c>
      <c r="Q2069" s="19">
        <f t="shared" si="294"/>
        <v>0</v>
      </c>
      <c r="R2069" s="20">
        <f t="shared" si="291"/>
        <v>0</v>
      </c>
      <c r="S2069" s="20">
        <f t="shared" si="295"/>
        <v>0</v>
      </c>
      <c r="T2069" s="20">
        <f>IF((T2068+R2069)&lt;0,0,IF((T2068+R2069)&gt;结论【关键目标】!C$28,结论【关键目标】!C$28,T2068+R2069))</f>
        <v>8.1608751999999996</v>
      </c>
      <c r="U2069" s="19">
        <f>IF((T2068+R2069)&lt;结论【关键目标】!$C$28,0,(发电量计算【计算逻辑页】!R2069+发电量计算【计算逻辑页】!T2068-结论【关键目标】!$C$28))</f>
        <v>0</v>
      </c>
      <c r="V2069" s="5">
        <f t="shared" si="292"/>
        <v>0</v>
      </c>
      <c r="W2069" s="5">
        <f t="shared" si="293"/>
        <v>0</v>
      </c>
      <c r="X2069" s="5">
        <f t="shared" si="296"/>
        <v>0</v>
      </c>
    </row>
    <row r="2070" spans="1:24" x14ac:dyDescent="0.15">
      <c r="A2070" s="7">
        <v>2069</v>
      </c>
      <c r="B2070" s="7">
        <v>3</v>
      </c>
      <c r="C2070" s="7">
        <v>28</v>
      </c>
      <c r="D2070" s="7">
        <v>5</v>
      </c>
      <c r="E2070" s="7">
        <v>87</v>
      </c>
      <c r="F2070" s="7">
        <v>5</v>
      </c>
      <c r="G2070" s="7">
        <v>0</v>
      </c>
      <c r="H2070" s="7">
        <f t="shared" si="288"/>
        <v>2</v>
      </c>
      <c r="I2070" s="16">
        <f t="shared" si="289"/>
        <v>45013</v>
      </c>
      <c r="J2070" s="17">
        <v>0.2407</v>
      </c>
      <c r="K2070" s="18">
        <f>G2070*结论【关键目标】!C$27*0.7735*0.001</f>
        <v>0</v>
      </c>
      <c r="L2070" s="5">
        <v>0</v>
      </c>
      <c r="M2070" s="5">
        <f>ABS(IF(L2070&lt;=0,L2070/耗电量关键数据!$B$6/1000,L2070/耗电量关键数据!$B$5/1000))</f>
        <v>0</v>
      </c>
      <c r="N2070" s="5">
        <f>电气设备逐时使用率计算!H2046</f>
        <v>1.1688450000000001</v>
      </c>
      <c r="O2070" s="5">
        <f>灯光逐时使用率计算!H2046</f>
        <v>0.37403039999999999</v>
      </c>
      <c r="P2070" s="19">
        <f t="shared" si="290"/>
        <v>1.5428754000000002</v>
      </c>
      <c r="Q2070" s="19">
        <f t="shared" si="294"/>
        <v>0</v>
      </c>
      <c r="R2070" s="20">
        <f t="shared" si="291"/>
        <v>0</v>
      </c>
      <c r="S2070" s="20">
        <f t="shared" si="295"/>
        <v>0</v>
      </c>
      <c r="T2070" s="20">
        <f>IF((T2069+R2070)&lt;0,0,IF((T2069+R2070)&gt;结论【关键目标】!C$28,结论【关键目标】!C$28,T2069+R2070))</f>
        <v>8.1608751999999996</v>
      </c>
      <c r="U2070" s="19">
        <f>IF((T2069+R2070)&lt;结论【关键目标】!$C$28,0,(发电量计算【计算逻辑页】!R2070+发电量计算【计算逻辑页】!T2069-结论【关键目标】!$C$28))</f>
        <v>0</v>
      </c>
      <c r="V2070" s="5">
        <f t="shared" si="292"/>
        <v>0</v>
      </c>
      <c r="W2070" s="5">
        <f t="shared" si="293"/>
        <v>0</v>
      </c>
      <c r="X2070" s="5">
        <f t="shared" si="296"/>
        <v>0</v>
      </c>
    </row>
    <row r="2071" spans="1:24" x14ac:dyDescent="0.15">
      <c r="A2071" s="7">
        <v>2070</v>
      </c>
      <c r="B2071" s="7">
        <v>3</v>
      </c>
      <c r="C2071" s="7">
        <v>28</v>
      </c>
      <c r="D2071" s="7">
        <v>6</v>
      </c>
      <c r="E2071" s="7">
        <v>87</v>
      </c>
      <c r="F2071" s="7">
        <v>6.3</v>
      </c>
      <c r="G2071" s="7">
        <v>10.9</v>
      </c>
      <c r="H2071" s="7">
        <f t="shared" si="288"/>
        <v>2</v>
      </c>
      <c r="I2071" s="16">
        <f t="shared" si="289"/>
        <v>45013</v>
      </c>
      <c r="J2071" s="17">
        <v>0.2407</v>
      </c>
      <c r="K2071" s="18">
        <f>G2071*结论【关键目标】!C$27*0.7735*0.001</f>
        <v>1.011738</v>
      </c>
      <c r="L2071" s="5">
        <v>0</v>
      </c>
      <c r="M2071" s="5">
        <f>ABS(IF(L2071&lt;=0,L2071/耗电量关键数据!$B$6/1000,L2071/耗电量关键数据!$B$5/1000))</f>
        <v>0</v>
      </c>
      <c r="N2071" s="5">
        <f>电气设备逐时使用率计算!H2047</f>
        <v>1.1688450000000001</v>
      </c>
      <c r="O2071" s="5">
        <f>灯光逐时使用率计算!H2047</f>
        <v>0.37403039999999999</v>
      </c>
      <c r="P2071" s="19">
        <f t="shared" si="290"/>
        <v>1.5428754000000002</v>
      </c>
      <c r="Q2071" s="19">
        <f t="shared" si="294"/>
        <v>0</v>
      </c>
      <c r="R2071" s="20">
        <f t="shared" si="291"/>
        <v>1.011738</v>
      </c>
      <c r="S2071" s="20">
        <f t="shared" si="295"/>
        <v>0</v>
      </c>
      <c r="T2071" s="20">
        <f>IF((T2070+R2071)&lt;0,0,IF((T2070+R2071)&gt;结论【关键目标】!C$28,结论【关键目标】!C$28,T2070+R2071))</f>
        <v>9.1726131999999989</v>
      </c>
      <c r="U2071" s="19">
        <f>IF((T2070+R2071)&lt;结论【关键目标】!$C$28,0,(发电量计算【计算逻辑页】!R2071+发电量计算【计算逻辑页】!T2070-结论【关键目标】!$C$28))</f>
        <v>0</v>
      </c>
      <c r="V2071" s="5">
        <f t="shared" si="292"/>
        <v>0</v>
      </c>
      <c r="W2071" s="5">
        <f t="shared" si="293"/>
        <v>0.2435253366</v>
      </c>
      <c r="X2071" s="5">
        <f t="shared" si="296"/>
        <v>0</v>
      </c>
    </row>
    <row r="2072" spans="1:24" x14ac:dyDescent="0.15">
      <c r="A2072" s="7">
        <v>2071</v>
      </c>
      <c r="B2072" s="7">
        <v>3</v>
      </c>
      <c r="C2072" s="7">
        <v>28</v>
      </c>
      <c r="D2072" s="7">
        <v>7</v>
      </c>
      <c r="E2072" s="7">
        <v>87</v>
      </c>
      <c r="F2072" s="7">
        <v>5</v>
      </c>
      <c r="G2072" s="7">
        <v>122.5</v>
      </c>
      <c r="H2072" s="7">
        <f t="shared" si="288"/>
        <v>2</v>
      </c>
      <c r="I2072" s="16">
        <f t="shared" si="289"/>
        <v>45013</v>
      </c>
      <c r="J2072" s="17">
        <v>0.2407</v>
      </c>
      <c r="K2072" s="18">
        <f>G2072*结论【关键目标】!C$27*0.7735*0.001</f>
        <v>11.37045</v>
      </c>
      <c r="L2072" s="5">
        <v>0</v>
      </c>
      <c r="M2072" s="5">
        <f>ABS(IF(L2072&lt;=0,L2072/耗电量关键数据!$B$6/1000,L2072/耗电量关键数据!$B$5/1000))</f>
        <v>0</v>
      </c>
      <c r="N2072" s="5">
        <f>电气设备逐时使用率计算!H2048</f>
        <v>2.3376900000000003</v>
      </c>
      <c r="O2072" s="5">
        <f>灯光逐时使用率计算!H2048</f>
        <v>1.2467680000000001</v>
      </c>
      <c r="P2072" s="19">
        <f t="shared" si="290"/>
        <v>3.5844580000000006</v>
      </c>
      <c r="Q2072" s="19">
        <f t="shared" si="294"/>
        <v>0</v>
      </c>
      <c r="R2072" s="20">
        <f t="shared" si="291"/>
        <v>11.37045</v>
      </c>
      <c r="S2072" s="20">
        <f t="shared" si="295"/>
        <v>0</v>
      </c>
      <c r="T2072" s="20">
        <f>IF((T2071+R2072)&lt;0,0,IF((T2071+R2072)&gt;结论【关键目标】!C$28,结论【关键目标】!C$28,T2071+R2072))</f>
        <v>20.543063199999999</v>
      </c>
      <c r="U2072" s="19">
        <f>IF((T2071+R2072)&lt;结论【关键目标】!$C$28,0,(发电量计算【计算逻辑页】!R2072+发电量计算【计算逻辑页】!T2071-结论【关键目标】!$C$28))</f>
        <v>0</v>
      </c>
      <c r="V2072" s="5">
        <f t="shared" si="292"/>
        <v>0</v>
      </c>
      <c r="W2072" s="5">
        <f t="shared" si="293"/>
        <v>0.8627790406000001</v>
      </c>
      <c r="X2072" s="5">
        <f t="shared" si="296"/>
        <v>0</v>
      </c>
    </row>
    <row r="2073" spans="1:24" x14ac:dyDescent="0.15">
      <c r="A2073" s="7">
        <v>2072</v>
      </c>
      <c r="B2073" s="7">
        <v>3</v>
      </c>
      <c r="C2073" s="7">
        <v>28</v>
      </c>
      <c r="D2073" s="7">
        <v>8</v>
      </c>
      <c r="E2073" s="7">
        <v>87</v>
      </c>
      <c r="F2073" s="7">
        <v>7.1</v>
      </c>
      <c r="G2073" s="7">
        <v>294.3</v>
      </c>
      <c r="H2073" s="7">
        <f t="shared" si="288"/>
        <v>2</v>
      </c>
      <c r="I2073" s="16">
        <f t="shared" si="289"/>
        <v>45013</v>
      </c>
      <c r="J2073" s="17">
        <v>0.70809999999999995</v>
      </c>
      <c r="K2073" s="18">
        <f>G2073*结论【关键目标】!C$27*0.7735*0.001</f>
        <v>27.316925999999999</v>
      </c>
      <c r="L2073" s="5">
        <v>0</v>
      </c>
      <c r="M2073" s="5">
        <f>ABS(IF(L2073&lt;=0,L2073/耗电量关键数据!$B$6/1000,L2073/耗电量关键数据!$B$5/1000))</f>
        <v>0</v>
      </c>
      <c r="N2073" s="5">
        <f>电气设备逐时使用率计算!H2049</f>
        <v>11.688450000000001</v>
      </c>
      <c r="O2073" s="5">
        <f>灯光逐时使用率计算!H2049</f>
        <v>6.2338399999999998</v>
      </c>
      <c r="P2073" s="19">
        <f t="shared" si="290"/>
        <v>17.92229</v>
      </c>
      <c r="Q2073" s="19">
        <f t="shared" si="294"/>
        <v>0</v>
      </c>
      <c r="R2073" s="20">
        <f t="shared" si="291"/>
        <v>27.316925999999999</v>
      </c>
      <c r="S2073" s="20">
        <f t="shared" si="295"/>
        <v>0</v>
      </c>
      <c r="T2073" s="20">
        <f>IF((T2072+R2073)&lt;0,0,IF((T2072+R2073)&gt;结论【关键目标】!C$28,结论【关键目标】!C$28,T2072+R2073))</f>
        <v>22</v>
      </c>
      <c r="U2073" s="19">
        <f>IF((T2072+R2073)&lt;结论【关键目标】!$C$28,0,(发电量计算【计算逻辑页】!R2073+发电量计算【计算逻辑页】!T2072-结论【关键目标】!$C$28))</f>
        <v>25.859989200000001</v>
      </c>
      <c r="V2073" s="5">
        <f t="shared" si="292"/>
        <v>9.05099622</v>
      </c>
      <c r="W2073" s="5">
        <f t="shared" si="293"/>
        <v>12.690773548999999</v>
      </c>
      <c r="X2073" s="5">
        <f t="shared" si="296"/>
        <v>0</v>
      </c>
    </row>
    <row r="2074" spans="1:24" x14ac:dyDescent="0.15">
      <c r="A2074" s="7">
        <v>2073</v>
      </c>
      <c r="B2074" s="7">
        <v>3</v>
      </c>
      <c r="C2074" s="7">
        <v>28</v>
      </c>
      <c r="D2074" s="7">
        <v>9</v>
      </c>
      <c r="E2074" s="7">
        <v>87</v>
      </c>
      <c r="F2074" s="7">
        <v>9.1</v>
      </c>
      <c r="G2074" s="7">
        <v>453.3</v>
      </c>
      <c r="H2074" s="7">
        <f t="shared" si="288"/>
        <v>2</v>
      </c>
      <c r="I2074" s="16">
        <f t="shared" si="289"/>
        <v>45013</v>
      </c>
      <c r="J2074" s="17">
        <v>0.70809999999999995</v>
      </c>
      <c r="K2074" s="18">
        <f>G2074*结论【关键目标】!C$27*0.7735*0.001</f>
        <v>42.075305999999998</v>
      </c>
      <c r="L2074" s="5">
        <v>0</v>
      </c>
      <c r="M2074" s="5">
        <f>ABS(IF(L2074&lt;=0,L2074/耗电量关键数据!$B$6/1000,L2074/耗电量关键数据!$B$5/1000))</f>
        <v>0</v>
      </c>
      <c r="N2074" s="5">
        <f>电气设备逐时使用率计算!H2050</f>
        <v>22.208055000000002</v>
      </c>
      <c r="O2074" s="5">
        <f>灯光逐时使用率计算!H2050</f>
        <v>11.844296</v>
      </c>
      <c r="P2074" s="19">
        <f t="shared" si="290"/>
        <v>34.052351000000002</v>
      </c>
      <c r="Q2074" s="19">
        <f t="shared" si="294"/>
        <v>0</v>
      </c>
      <c r="R2074" s="20">
        <f t="shared" si="291"/>
        <v>42.075305999999998</v>
      </c>
      <c r="S2074" s="20">
        <f t="shared" si="295"/>
        <v>0</v>
      </c>
      <c r="T2074" s="20">
        <f>IF((T2073+R2074)&lt;0,0,IF((T2073+R2074)&gt;结论【关键目标】!C$28,结论【关键目标】!C$28,T2073+R2074))</f>
        <v>22</v>
      </c>
      <c r="U2074" s="19">
        <f>IF((T2073+R2074)&lt;结论【关键目标】!$C$28,0,(发电量计算【计算逻辑页】!R2074+发电量计算【计算逻辑页】!T2073-结论【关键目标】!$C$28))</f>
        <v>42.075305999999998</v>
      </c>
      <c r="V2074" s="5">
        <f t="shared" si="292"/>
        <v>14.726357099999998</v>
      </c>
      <c r="W2074" s="5">
        <f t="shared" si="293"/>
        <v>24.1124697431</v>
      </c>
      <c r="X2074" s="5">
        <f t="shared" si="296"/>
        <v>0</v>
      </c>
    </row>
    <row r="2075" spans="1:24" x14ac:dyDescent="0.15">
      <c r="A2075" s="7">
        <v>2074</v>
      </c>
      <c r="B2075" s="7">
        <v>3</v>
      </c>
      <c r="C2075" s="7">
        <v>28</v>
      </c>
      <c r="D2075" s="7">
        <v>10</v>
      </c>
      <c r="E2075" s="7">
        <v>87</v>
      </c>
      <c r="F2075" s="7">
        <v>10</v>
      </c>
      <c r="G2075" s="7">
        <v>599.5</v>
      </c>
      <c r="H2075" s="7">
        <f t="shared" si="288"/>
        <v>2</v>
      </c>
      <c r="I2075" s="16">
        <f t="shared" si="289"/>
        <v>45013</v>
      </c>
      <c r="J2075" s="17">
        <v>0.70809999999999995</v>
      </c>
      <c r="K2075" s="18">
        <f>G2075*结论【关键目标】!C$27*0.7735*0.001</f>
        <v>55.645589999999999</v>
      </c>
      <c r="L2075" s="5">
        <v>0</v>
      </c>
      <c r="M2075" s="5">
        <f>ABS(IF(L2075&lt;=0,L2075/耗电量关键数据!$B$6/1000,L2075/耗电量关键数据!$B$5/1000))</f>
        <v>0</v>
      </c>
      <c r="N2075" s="5">
        <f>电气设备逐时使用率计算!H2051</f>
        <v>22.208055000000002</v>
      </c>
      <c r="O2075" s="5">
        <f>灯光逐时使用率计算!H2051</f>
        <v>11.844296</v>
      </c>
      <c r="P2075" s="19">
        <f t="shared" si="290"/>
        <v>34.052351000000002</v>
      </c>
      <c r="Q2075" s="19">
        <f t="shared" si="294"/>
        <v>0</v>
      </c>
      <c r="R2075" s="20">
        <f t="shared" si="291"/>
        <v>55.645589999999999</v>
      </c>
      <c r="S2075" s="20">
        <f t="shared" si="295"/>
        <v>0</v>
      </c>
      <c r="T2075" s="20">
        <f>IF((T2074+R2075)&lt;0,0,IF((T2074+R2075)&gt;结论【关键目标】!C$28,结论【关键目标】!C$28,T2074+R2075))</f>
        <v>22</v>
      </c>
      <c r="U2075" s="19">
        <f>IF((T2074+R2075)&lt;结论【关键目标】!$C$28,0,(发电量计算【计算逻辑页】!R2075+发电量计算【计算逻辑页】!T2074-结论【关键目标】!$C$28))</f>
        <v>55.645589999999999</v>
      </c>
      <c r="V2075" s="5">
        <f t="shared" si="292"/>
        <v>19.475956499999999</v>
      </c>
      <c r="W2075" s="5">
        <f t="shared" si="293"/>
        <v>24.1124697431</v>
      </c>
      <c r="X2075" s="5">
        <f t="shared" si="296"/>
        <v>0</v>
      </c>
    </row>
    <row r="2076" spans="1:24" x14ac:dyDescent="0.15">
      <c r="A2076" s="7">
        <v>2075</v>
      </c>
      <c r="B2076" s="7">
        <v>3</v>
      </c>
      <c r="C2076" s="7">
        <v>28</v>
      </c>
      <c r="D2076" s="7">
        <v>11</v>
      </c>
      <c r="E2076" s="7">
        <v>87</v>
      </c>
      <c r="F2076" s="7">
        <v>11</v>
      </c>
      <c r="G2076" s="7">
        <v>631.79999999999995</v>
      </c>
      <c r="H2076" s="7">
        <f t="shared" si="288"/>
        <v>2</v>
      </c>
      <c r="I2076" s="16">
        <f t="shared" si="289"/>
        <v>45013</v>
      </c>
      <c r="J2076" s="17">
        <v>1.2267999999999999</v>
      </c>
      <c r="K2076" s="18">
        <f>G2076*结论【关键目标】!C$27*0.7735*0.001</f>
        <v>58.643675999999999</v>
      </c>
      <c r="L2076" s="5">
        <v>0</v>
      </c>
      <c r="M2076" s="5">
        <f>ABS(IF(L2076&lt;=0,L2076/耗电量关键数据!$B$6/1000,L2076/耗电量关键数据!$B$5/1000))</f>
        <v>0</v>
      </c>
      <c r="N2076" s="5">
        <f>电气设备逐时使用率计算!H2052</f>
        <v>22.208055000000002</v>
      </c>
      <c r="O2076" s="5">
        <f>灯光逐时使用率计算!H2052</f>
        <v>11.844296</v>
      </c>
      <c r="P2076" s="19">
        <f t="shared" si="290"/>
        <v>34.052351000000002</v>
      </c>
      <c r="Q2076" s="19">
        <f t="shared" si="294"/>
        <v>34.052351000000002</v>
      </c>
      <c r="R2076" s="20">
        <f t="shared" si="291"/>
        <v>24.591324999999998</v>
      </c>
      <c r="S2076" s="20">
        <f t="shared" si="295"/>
        <v>0</v>
      </c>
      <c r="T2076" s="20">
        <f>IF((T2075+R2076)&lt;0,0,IF((T2075+R2076)&gt;结论【关键目标】!C$28,结论【关键目标】!C$28,T2075+R2076))</f>
        <v>22</v>
      </c>
      <c r="U2076" s="19">
        <f>IF((T2075+R2076)&lt;结论【关键目标】!$C$28,0,(发电量计算【计算逻辑页】!R2076+发电量计算【计算逻辑页】!T2075-结论【关键目标】!$C$28))</f>
        <v>24.591324999999998</v>
      </c>
      <c r="V2076" s="5">
        <f t="shared" si="292"/>
        <v>8.6069637499999985</v>
      </c>
      <c r="W2076" s="5">
        <f t="shared" si="293"/>
        <v>41.775424206799997</v>
      </c>
      <c r="X2076" s="5">
        <f t="shared" si="296"/>
        <v>0</v>
      </c>
    </row>
    <row r="2077" spans="1:24" x14ac:dyDescent="0.15">
      <c r="A2077" s="7">
        <v>2076</v>
      </c>
      <c r="B2077" s="7">
        <v>3</v>
      </c>
      <c r="C2077" s="7">
        <v>28</v>
      </c>
      <c r="D2077" s="7">
        <v>12</v>
      </c>
      <c r="E2077" s="7">
        <v>87</v>
      </c>
      <c r="F2077" s="7">
        <v>12.7</v>
      </c>
      <c r="G2077" s="7">
        <v>655</v>
      </c>
      <c r="H2077" s="7">
        <f t="shared" si="288"/>
        <v>2</v>
      </c>
      <c r="I2077" s="16">
        <f t="shared" si="289"/>
        <v>45013</v>
      </c>
      <c r="J2077" s="17">
        <v>1.2267999999999999</v>
      </c>
      <c r="K2077" s="18">
        <f>G2077*结论【关键目标】!C$27*0.7735*0.001</f>
        <v>60.7971</v>
      </c>
      <c r="L2077" s="5">
        <v>0</v>
      </c>
      <c r="M2077" s="5">
        <f>ABS(IF(L2077&lt;=0,L2077/耗电量关键数据!$B$6/1000,L2077/耗电量关键数据!$B$5/1000))</f>
        <v>0</v>
      </c>
      <c r="N2077" s="5">
        <f>电气设备逐时使用率计算!H2053</f>
        <v>11.688450000000001</v>
      </c>
      <c r="O2077" s="5">
        <f>灯光逐时使用率计算!H2053</f>
        <v>9.9741440000000008</v>
      </c>
      <c r="P2077" s="19">
        <f t="shared" si="290"/>
        <v>21.662594000000002</v>
      </c>
      <c r="Q2077" s="19">
        <f t="shared" si="294"/>
        <v>21.662594000000002</v>
      </c>
      <c r="R2077" s="20">
        <f t="shared" si="291"/>
        <v>39.134506000000002</v>
      </c>
      <c r="S2077" s="20">
        <f t="shared" si="295"/>
        <v>0</v>
      </c>
      <c r="T2077" s="20">
        <f>IF((T2076+R2077)&lt;0,0,IF((T2076+R2077)&gt;结论【关键目标】!C$28,结论【关键目标】!C$28,T2076+R2077))</f>
        <v>22</v>
      </c>
      <c r="U2077" s="19">
        <f>IF((T2076+R2077)&lt;结论【关键目标】!$C$28,0,(发电量计算【计算逻辑页】!R2077+发电量计算【计算逻辑页】!T2076-结论【关键目标】!$C$28))</f>
        <v>39.134506000000002</v>
      </c>
      <c r="V2077" s="5">
        <f t="shared" si="292"/>
        <v>13.6970771</v>
      </c>
      <c r="W2077" s="5">
        <f t="shared" si="293"/>
        <v>26.5756703192</v>
      </c>
      <c r="X2077" s="5">
        <f t="shared" si="296"/>
        <v>0</v>
      </c>
    </row>
    <row r="2078" spans="1:24" x14ac:dyDescent="0.15">
      <c r="A2078" s="7">
        <v>2077</v>
      </c>
      <c r="B2078" s="7">
        <v>3</v>
      </c>
      <c r="C2078" s="7">
        <v>28</v>
      </c>
      <c r="D2078" s="7">
        <v>13</v>
      </c>
      <c r="E2078" s="7">
        <v>87</v>
      </c>
      <c r="F2078" s="7">
        <v>14</v>
      </c>
      <c r="G2078" s="7">
        <v>650.9</v>
      </c>
      <c r="H2078" s="7">
        <f t="shared" si="288"/>
        <v>2</v>
      </c>
      <c r="I2078" s="16">
        <f t="shared" si="289"/>
        <v>45013</v>
      </c>
      <c r="J2078" s="17">
        <v>1.2267999999999999</v>
      </c>
      <c r="K2078" s="18">
        <f>G2078*结论【关键目标】!C$27*0.7735*0.001</f>
        <v>60.416538000000003</v>
      </c>
      <c r="L2078" s="5">
        <v>0</v>
      </c>
      <c r="M2078" s="5">
        <f>ABS(IF(L2078&lt;=0,L2078/耗电量关键数据!$B$6/1000,L2078/耗电量关键数据!$B$5/1000))</f>
        <v>0</v>
      </c>
      <c r="N2078" s="5">
        <f>电气设备逐时使用率计算!H2054</f>
        <v>11.688450000000001</v>
      </c>
      <c r="O2078" s="5">
        <f>灯光逐时使用率计算!H2054</f>
        <v>9.9741440000000008</v>
      </c>
      <c r="P2078" s="19">
        <f t="shared" si="290"/>
        <v>21.662594000000002</v>
      </c>
      <c r="Q2078" s="19">
        <f t="shared" si="294"/>
        <v>21.662594000000002</v>
      </c>
      <c r="R2078" s="20">
        <f t="shared" si="291"/>
        <v>38.753944000000004</v>
      </c>
      <c r="S2078" s="20">
        <f t="shared" si="295"/>
        <v>0</v>
      </c>
      <c r="T2078" s="20">
        <f>IF((T2077+R2078)&lt;0,0,IF((T2077+R2078)&gt;结论【关键目标】!C$28,结论【关键目标】!C$28,T2077+R2078))</f>
        <v>22</v>
      </c>
      <c r="U2078" s="19">
        <f>IF((T2077+R2078)&lt;结论【关键目标】!$C$28,0,(发电量计算【计算逻辑页】!R2078+发电量计算【计算逻辑页】!T2077-结论【关键目标】!$C$28))</f>
        <v>38.753944000000004</v>
      </c>
      <c r="V2078" s="5">
        <f t="shared" si="292"/>
        <v>13.5638804</v>
      </c>
      <c r="W2078" s="5">
        <f t="shared" si="293"/>
        <v>26.5756703192</v>
      </c>
      <c r="X2078" s="5">
        <f t="shared" si="296"/>
        <v>0</v>
      </c>
    </row>
    <row r="2079" spans="1:24" x14ac:dyDescent="0.15">
      <c r="A2079" s="7">
        <v>2078</v>
      </c>
      <c r="B2079" s="7">
        <v>3</v>
      </c>
      <c r="C2079" s="7">
        <v>28</v>
      </c>
      <c r="D2079" s="7">
        <v>14</v>
      </c>
      <c r="E2079" s="7">
        <v>87</v>
      </c>
      <c r="F2079" s="7">
        <v>16</v>
      </c>
      <c r="G2079" s="7">
        <v>603.6</v>
      </c>
      <c r="H2079" s="7">
        <f t="shared" si="288"/>
        <v>2</v>
      </c>
      <c r="I2079" s="16">
        <f t="shared" si="289"/>
        <v>45013</v>
      </c>
      <c r="J2079" s="17">
        <v>1.2267999999999999</v>
      </c>
      <c r="K2079" s="18">
        <f>G2079*结论【关键目标】!C$27*0.7735*0.001</f>
        <v>56.026151999999996</v>
      </c>
      <c r="L2079" s="5">
        <v>0</v>
      </c>
      <c r="M2079" s="5">
        <f>ABS(IF(L2079&lt;=0,L2079/耗电量关键数据!$B$6/1000,L2079/耗电量关键数据!$B$5/1000))</f>
        <v>0</v>
      </c>
      <c r="N2079" s="5">
        <f>电气设备逐时使用率计算!H2055</f>
        <v>22.208055000000002</v>
      </c>
      <c r="O2079" s="5">
        <f>灯光逐时使用率计算!H2055</f>
        <v>11.844296</v>
      </c>
      <c r="P2079" s="19">
        <f t="shared" si="290"/>
        <v>34.052351000000002</v>
      </c>
      <c r="Q2079" s="19">
        <f t="shared" si="294"/>
        <v>34.052351000000002</v>
      </c>
      <c r="R2079" s="20">
        <f t="shared" si="291"/>
        <v>21.973800999999995</v>
      </c>
      <c r="S2079" s="20">
        <f t="shared" si="295"/>
        <v>0</v>
      </c>
      <c r="T2079" s="20">
        <f>IF((T2078+R2079)&lt;0,0,IF((T2078+R2079)&gt;结论【关键目标】!C$28,结论【关键目标】!C$28,T2078+R2079))</f>
        <v>22</v>
      </c>
      <c r="U2079" s="19">
        <f>IF((T2078+R2079)&lt;结论【关键目标】!$C$28,0,(发电量计算【计算逻辑页】!R2079+发电量计算【计算逻辑页】!T2078-结论【关键目标】!$C$28))</f>
        <v>21.973800999999995</v>
      </c>
      <c r="V2079" s="5">
        <f t="shared" si="292"/>
        <v>7.6908303499999979</v>
      </c>
      <c r="W2079" s="5">
        <f t="shared" si="293"/>
        <v>41.775424206799997</v>
      </c>
      <c r="X2079" s="5">
        <f t="shared" si="296"/>
        <v>0</v>
      </c>
    </row>
    <row r="2080" spans="1:24" x14ac:dyDescent="0.15">
      <c r="A2080" s="7">
        <v>2079</v>
      </c>
      <c r="B2080" s="7">
        <v>3</v>
      </c>
      <c r="C2080" s="7">
        <v>28</v>
      </c>
      <c r="D2080" s="7">
        <v>15</v>
      </c>
      <c r="E2080" s="7">
        <v>87</v>
      </c>
      <c r="F2080" s="7">
        <v>14.9</v>
      </c>
      <c r="G2080" s="7">
        <v>444.5</v>
      </c>
      <c r="H2080" s="7">
        <f t="shared" si="288"/>
        <v>2</v>
      </c>
      <c r="I2080" s="16">
        <f t="shared" si="289"/>
        <v>45013</v>
      </c>
      <c r="J2080" s="17">
        <v>1.2267999999999999</v>
      </c>
      <c r="K2080" s="18">
        <f>G2080*结论【关键目标】!C$27*0.7735*0.001</f>
        <v>41.258490000000002</v>
      </c>
      <c r="L2080" s="5">
        <v>0</v>
      </c>
      <c r="M2080" s="5">
        <f>ABS(IF(L2080&lt;=0,L2080/耗电量关键数据!$B$6/1000,L2080/耗电量关键数据!$B$5/1000))</f>
        <v>0</v>
      </c>
      <c r="N2080" s="5">
        <f>电气设备逐时使用率计算!H2056</f>
        <v>22.208055000000002</v>
      </c>
      <c r="O2080" s="5">
        <f>灯光逐时使用率计算!H2056</f>
        <v>11.844296</v>
      </c>
      <c r="P2080" s="19">
        <f t="shared" si="290"/>
        <v>34.052351000000002</v>
      </c>
      <c r="Q2080" s="19">
        <f t="shared" si="294"/>
        <v>34.052351000000002</v>
      </c>
      <c r="R2080" s="20">
        <f t="shared" si="291"/>
        <v>7.2061390000000003</v>
      </c>
      <c r="S2080" s="20">
        <f t="shared" si="295"/>
        <v>0</v>
      </c>
      <c r="T2080" s="20">
        <f>IF((T2079+R2080)&lt;0,0,IF((T2079+R2080)&gt;结论【关键目标】!C$28,结论【关键目标】!C$28,T2079+R2080))</f>
        <v>22</v>
      </c>
      <c r="U2080" s="19">
        <f>IF((T2079+R2080)&lt;结论【关键目标】!$C$28,0,(发电量计算【计算逻辑页】!R2080+发电量计算【计算逻辑页】!T2079-结论【关键目标】!$C$28))</f>
        <v>7.2061390000000003</v>
      </c>
      <c r="V2080" s="5">
        <f t="shared" si="292"/>
        <v>2.5221486500000001</v>
      </c>
      <c r="W2080" s="5">
        <f t="shared" si="293"/>
        <v>41.775424206799997</v>
      </c>
      <c r="X2080" s="5">
        <f t="shared" si="296"/>
        <v>0</v>
      </c>
    </row>
    <row r="2081" spans="1:24" x14ac:dyDescent="0.15">
      <c r="A2081" s="7">
        <v>2080</v>
      </c>
      <c r="B2081" s="7">
        <v>3</v>
      </c>
      <c r="C2081" s="7">
        <v>28</v>
      </c>
      <c r="D2081" s="7">
        <v>16</v>
      </c>
      <c r="E2081" s="7">
        <v>87</v>
      </c>
      <c r="F2081" s="7">
        <v>16</v>
      </c>
      <c r="G2081" s="7">
        <v>290.10000000000002</v>
      </c>
      <c r="H2081" s="7">
        <f t="shared" si="288"/>
        <v>2</v>
      </c>
      <c r="I2081" s="16">
        <f t="shared" si="289"/>
        <v>45013</v>
      </c>
      <c r="J2081" s="17">
        <v>0.70809999999999995</v>
      </c>
      <c r="K2081" s="18">
        <f>G2081*结论【关键目标】!C$27*0.7735*0.001</f>
        <v>26.927081999999999</v>
      </c>
      <c r="L2081" s="5">
        <v>0</v>
      </c>
      <c r="M2081" s="5">
        <f>ABS(IF(L2081&lt;=0,L2081/耗电量关键数据!$B$6/1000,L2081/耗电量关键数据!$B$5/1000))</f>
        <v>0</v>
      </c>
      <c r="N2081" s="5">
        <f>电气设备逐时使用率计算!H2057</f>
        <v>22.208055000000002</v>
      </c>
      <c r="O2081" s="5">
        <f>灯光逐时使用率计算!H2057</f>
        <v>11.844296</v>
      </c>
      <c r="P2081" s="19">
        <f t="shared" si="290"/>
        <v>34.052351000000002</v>
      </c>
      <c r="Q2081" s="19">
        <f t="shared" si="294"/>
        <v>0</v>
      </c>
      <c r="R2081" s="20">
        <f t="shared" si="291"/>
        <v>26.927081999999999</v>
      </c>
      <c r="S2081" s="20">
        <f t="shared" si="295"/>
        <v>0</v>
      </c>
      <c r="T2081" s="20">
        <f>IF((T2080+R2081)&lt;0,0,IF((T2080+R2081)&gt;结论【关键目标】!C$28,结论【关键目标】!C$28,T2080+R2081))</f>
        <v>22</v>
      </c>
      <c r="U2081" s="19">
        <f>IF((T2080+R2081)&lt;结论【关键目标】!$C$28,0,(发电量计算【计算逻辑页】!R2081+发电量计算【计算逻辑页】!T2080-结论【关键目标】!$C$28))</f>
        <v>26.927081999999999</v>
      </c>
      <c r="V2081" s="5">
        <f t="shared" si="292"/>
        <v>9.4244786999999981</v>
      </c>
      <c r="W2081" s="5">
        <f t="shared" si="293"/>
        <v>19.067066764199996</v>
      </c>
      <c r="X2081" s="5">
        <f t="shared" si="296"/>
        <v>0</v>
      </c>
    </row>
    <row r="2082" spans="1:24" x14ac:dyDescent="0.15">
      <c r="A2082" s="7">
        <v>2081</v>
      </c>
      <c r="B2082" s="7">
        <v>3</v>
      </c>
      <c r="C2082" s="7">
        <v>28</v>
      </c>
      <c r="D2082" s="7">
        <v>17</v>
      </c>
      <c r="E2082" s="7">
        <v>87</v>
      </c>
      <c r="F2082" s="7">
        <v>16</v>
      </c>
      <c r="G2082" s="7">
        <v>111.2</v>
      </c>
      <c r="H2082" s="7">
        <f t="shared" si="288"/>
        <v>2</v>
      </c>
      <c r="I2082" s="16">
        <f t="shared" si="289"/>
        <v>45013</v>
      </c>
      <c r="J2082" s="17">
        <v>0.70809999999999995</v>
      </c>
      <c r="K2082" s="18">
        <f>G2082*结论【关键目标】!C$27*0.7735*0.001</f>
        <v>10.321584</v>
      </c>
      <c r="L2082" s="5">
        <v>0</v>
      </c>
      <c r="M2082" s="5">
        <f>ABS(IF(L2082&lt;=0,L2082/耗电量关键数据!$B$6/1000,L2082/耗电量关键数据!$B$5/1000))</f>
        <v>0</v>
      </c>
      <c r="N2082" s="5">
        <f>电气设备逐时使用率计算!H2058</f>
        <v>22.208055000000002</v>
      </c>
      <c r="O2082" s="5">
        <f>灯光逐时使用率计算!H2058</f>
        <v>11.844296</v>
      </c>
      <c r="P2082" s="19">
        <f t="shared" si="290"/>
        <v>34.052351000000002</v>
      </c>
      <c r="Q2082" s="19">
        <f t="shared" si="294"/>
        <v>0</v>
      </c>
      <c r="R2082" s="20">
        <f t="shared" si="291"/>
        <v>10.321584</v>
      </c>
      <c r="S2082" s="20">
        <f t="shared" si="295"/>
        <v>0</v>
      </c>
      <c r="T2082" s="20">
        <f>IF((T2081+R2082)&lt;0,0,IF((T2081+R2082)&gt;结论【关键目标】!C$28,结论【关键目标】!C$28,T2081+R2082))</f>
        <v>22</v>
      </c>
      <c r="U2082" s="19">
        <f>IF((T2081+R2082)&lt;结论【关键目标】!$C$28,0,(发电量计算【计算逻辑页】!R2082+发电量计算【计算逻辑页】!T2081-结论【关键目标】!$C$28))</f>
        <v>10.321584000000001</v>
      </c>
      <c r="V2082" s="5">
        <f t="shared" si="292"/>
        <v>3.6125544000000001</v>
      </c>
      <c r="W2082" s="5">
        <f t="shared" si="293"/>
        <v>7.3087136303999989</v>
      </c>
      <c r="X2082" s="5">
        <f t="shared" si="296"/>
        <v>0</v>
      </c>
    </row>
    <row r="2083" spans="1:24" x14ac:dyDescent="0.15">
      <c r="A2083" s="7">
        <v>2082</v>
      </c>
      <c r="B2083" s="7">
        <v>3</v>
      </c>
      <c r="C2083" s="7">
        <v>28</v>
      </c>
      <c r="D2083" s="7">
        <v>18</v>
      </c>
      <c r="E2083" s="7">
        <v>87</v>
      </c>
      <c r="F2083" s="7">
        <v>14.7</v>
      </c>
      <c r="G2083" s="7">
        <v>0</v>
      </c>
      <c r="H2083" s="7">
        <f t="shared" si="288"/>
        <v>2</v>
      </c>
      <c r="I2083" s="16">
        <f t="shared" si="289"/>
        <v>45013</v>
      </c>
      <c r="J2083" s="17">
        <v>0.70809999999999995</v>
      </c>
      <c r="K2083" s="18">
        <f>G2083*结论【关键目标】!C$27*0.7735*0.001</f>
        <v>0</v>
      </c>
      <c r="L2083" s="5">
        <v>0</v>
      </c>
      <c r="M2083" s="5">
        <f>ABS(IF(L2083&lt;=0,L2083/耗电量关键数据!$B$6/1000,L2083/耗电量关键数据!$B$5/1000))</f>
        <v>0</v>
      </c>
      <c r="N2083" s="5">
        <f>电气设备逐时使用率计算!H2059</f>
        <v>7.0130699999999999</v>
      </c>
      <c r="O2083" s="5">
        <f>灯光逐时使用率计算!H2059</f>
        <v>3.7403040000000001</v>
      </c>
      <c r="P2083" s="19">
        <f t="shared" si="290"/>
        <v>10.753374000000001</v>
      </c>
      <c r="Q2083" s="19">
        <f t="shared" si="294"/>
        <v>0</v>
      </c>
      <c r="R2083" s="20">
        <f t="shared" si="291"/>
        <v>0</v>
      </c>
      <c r="S2083" s="20">
        <f t="shared" si="295"/>
        <v>0</v>
      </c>
      <c r="T2083" s="20">
        <f>IF((T2082+R2083)&lt;0,0,IF((T2082+R2083)&gt;结论【关键目标】!C$28,结论【关键目标】!C$28,T2082+R2083))</f>
        <v>22</v>
      </c>
      <c r="U2083" s="19">
        <f>IF((T2082+R2083)&lt;结论【关键目标】!$C$28,0,(发电量计算【计算逻辑页】!R2083+发电量计算【计算逻辑页】!T2082-结论【关键目标】!$C$28))</f>
        <v>0</v>
      </c>
      <c r="V2083" s="5">
        <f t="shared" si="292"/>
        <v>0</v>
      </c>
      <c r="W2083" s="5">
        <f t="shared" si="293"/>
        <v>0</v>
      </c>
      <c r="X2083" s="5">
        <f t="shared" si="296"/>
        <v>0</v>
      </c>
    </row>
    <row r="2084" spans="1:24" x14ac:dyDescent="0.15">
      <c r="A2084" s="7">
        <v>2083</v>
      </c>
      <c r="B2084" s="7">
        <v>3</v>
      </c>
      <c r="C2084" s="7">
        <v>28</v>
      </c>
      <c r="D2084" s="7">
        <v>19</v>
      </c>
      <c r="E2084" s="7">
        <v>87</v>
      </c>
      <c r="F2084" s="7">
        <v>13.9</v>
      </c>
      <c r="G2084" s="7">
        <v>0</v>
      </c>
      <c r="H2084" s="7">
        <f t="shared" si="288"/>
        <v>2</v>
      </c>
      <c r="I2084" s="16">
        <f t="shared" si="289"/>
        <v>45013</v>
      </c>
      <c r="J2084" s="17">
        <v>1.2267999999999999</v>
      </c>
      <c r="K2084" s="18">
        <f>G2084*结论【关键目标】!C$27*0.7735*0.001</f>
        <v>0</v>
      </c>
      <c r="L2084" s="5">
        <v>0</v>
      </c>
      <c r="M2084" s="5">
        <f>ABS(IF(L2084&lt;=0,L2084/耗电量关键数据!$B$6/1000,L2084/耗电量关键数据!$B$5/1000))</f>
        <v>0</v>
      </c>
      <c r="N2084" s="5">
        <f>电气设备逐时使用率计算!H2060</f>
        <v>7.0130699999999999</v>
      </c>
      <c r="O2084" s="5">
        <f>灯光逐时使用率计算!H2060</f>
        <v>3.7403040000000001</v>
      </c>
      <c r="P2084" s="19">
        <f t="shared" si="290"/>
        <v>10.753374000000001</v>
      </c>
      <c r="Q2084" s="19">
        <f t="shared" si="294"/>
        <v>10.753374000000001</v>
      </c>
      <c r="R2084" s="20">
        <f t="shared" si="291"/>
        <v>-10.753374000000001</v>
      </c>
      <c r="S2084" s="20">
        <f t="shared" si="295"/>
        <v>10.753374000000001</v>
      </c>
      <c r="T2084" s="20">
        <f>IF((T2083+R2084)&lt;0,0,IF((T2083+R2084)&gt;结论【关键目标】!C$28,结论【关键目标】!C$28,T2083+R2084))</f>
        <v>11.246625999999999</v>
      </c>
      <c r="U2084" s="19">
        <f>IF((T2083+R2084)&lt;结论【关键目标】!$C$28,0,(发电量计算【计算逻辑页】!R2084+发电量计算【计算逻辑页】!T2083-结论【关键目标】!$C$28))</f>
        <v>0</v>
      </c>
      <c r="V2084" s="5">
        <f t="shared" si="292"/>
        <v>0</v>
      </c>
      <c r="W2084" s="5">
        <f t="shared" si="293"/>
        <v>0</v>
      </c>
      <c r="X2084" s="5">
        <f t="shared" si="296"/>
        <v>9.428558323199999</v>
      </c>
    </row>
    <row r="2085" spans="1:24" x14ac:dyDescent="0.15">
      <c r="A2085" s="7">
        <v>2084</v>
      </c>
      <c r="B2085" s="7">
        <v>3</v>
      </c>
      <c r="C2085" s="7">
        <v>28</v>
      </c>
      <c r="D2085" s="7">
        <v>20</v>
      </c>
      <c r="E2085" s="7">
        <v>87</v>
      </c>
      <c r="F2085" s="7">
        <v>12</v>
      </c>
      <c r="G2085" s="7">
        <v>0</v>
      </c>
      <c r="H2085" s="7">
        <f t="shared" si="288"/>
        <v>2</v>
      </c>
      <c r="I2085" s="16">
        <f t="shared" si="289"/>
        <v>45013</v>
      </c>
      <c r="J2085" s="17">
        <v>1.2267999999999999</v>
      </c>
      <c r="K2085" s="18">
        <f>G2085*结论【关键目标】!C$27*0.7735*0.001</f>
        <v>0</v>
      </c>
      <c r="L2085" s="5">
        <v>0</v>
      </c>
      <c r="M2085" s="5">
        <f>ABS(IF(L2085&lt;=0,L2085/耗电量关键数据!$B$6/1000,L2085/耗电量关键数据!$B$5/1000))</f>
        <v>0</v>
      </c>
      <c r="N2085" s="5">
        <f>电气设备逐时使用率计算!H2061</f>
        <v>1.1688450000000001</v>
      </c>
      <c r="O2085" s="5">
        <f>灯光逐时使用率计算!H2061</f>
        <v>0.37403039999999999</v>
      </c>
      <c r="P2085" s="19">
        <f t="shared" si="290"/>
        <v>1.5428754000000002</v>
      </c>
      <c r="Q2085" s="19">
        <f t="shared" si="294"/>
        <v>1.5428754000000002</v>
      </c>
      <c r="R2085" s="20">
        <f t="shared" si="291"/>
        <v>-1.5428754000000002</v>
      </c>
      <c r="S2085" s="20">
        <f t="shared" si="295"/>
        <v>1.5428754000000002</v>
      </c>
      <c r="T2085" s="20">
        <f>IF((T2084+R2085)&lt;0,0,IF((T2084+R2085)&gt;结论【关键目标】!C$28,结论【关键目标】!C$28,T2084+R2085))</f>
        <v>9.7037505999999993</v>
      </c>
      <c r="U2085" s="19">
        <f>IF((T2084+R2085)&lt;结论【关键目标】!$C$28,0,(发电量计算【计算逻辑页】!R2085+发电量计算【计算逻辑页】!T2084-结论【关键目标】!$C$28))</f>
        <v>0</v>
      </c>
      <c r="V2085" s="5">
        <f t="shared" si="292"/>
        <v>0</v>
      </c>
      <c r="W2085" s="5">
        <f t="shared" si="293"/>
        <v>0</v>
      </c>
      <c r="X2085" s="5">
        <f t="shared" si="296"/>
        <v>1.3527931507200002</v>
      </c>
    </row>
    <row r="2086" spans="1:24" x14ac:dyDescent="0.15">
      <c r="A2086" s="7">
        <v>2085</v>
      </c>
      <c r="B2086" s="7">
        <v>3</v>
      </c>
      <c r="C2086" s="7">
        <v>28</v>
      </c>
      <c r="D2086" s="7">
        <v>21</v>
      </c>
      <c r="E2086" s="7">
        <v>87</v>
      </c>
      <c r="F2086" s="7">
        <v>11.9</v>
      </c>
      <c r="G2086" s="7">
        <v>0</v>
      </c>
      <c r="H2086" s="7">
        <f t="shared" si="288"/>
        <v>2</v>
      </c>
      <c r="I2086" s="16">
        <f t="shared" si="289"/>
        <v>45013</v>
      </c>
      <c r="J2086" s="17">
        <v>1.2267999999999999</v>
      </c>
      <c r="K2086" s="18">
        <f>G2086*结论【关键目标】!C$27*0.7735*0.001</f>
        <v>0</v>
      </c>
      <c r="L2086" s="5">
        <v>0</v>
      </c>
      <c r="M2086" s="5">
        <f>ABS(IF(L2086&lt;=0,L2086/耗电量关键数据!$B$6/1000,L2086/耗电量关键数据!$B$5/1000))</f>
        <v>0</v>
      </c>
      <c r="N2086" s="5">
        <f>电气设备逐时使用率计算!H2062</f>
        <v>1.1688450000000001</v>
      </c>
      <c r="O2086" s="5">
        <f>灯光逐时使用率计算!H2062</f>
        <v>0.37403039999999999</v>
      </c>
      <c r="P2086" s="19">
        <f t="shared" si="290"/>
        <v>1.5428754000000002</v>
      </c>
      <c r="Q2086" s="19">
        <f t="shared" si="294"/>
        <v>1.5428754000000002</v>
      </c>
      <c r="R2086" s="20">
        <f t="shared" si="291"/>
        <v>-1.5428754000000002</v>
      </c>
      <c r="S2086" s="20">
        <f t="shared" si="295"/>
        <v>1.5428754000000002</v>
      </c>
      <c r="T2086" s="20">
        <f>IF((T2085+R2086)&lt;0,0,IF((T2085+R2086)&gt;结论【关键目标】!C$28,结论【关键目标】!C$28,T2085+R2086))</f>
        <v>8.1608751999999996</v>
      </c>
      <c r="U2086" s="19">
        <f>IF((T2085+R2086)&lt;结论【关键目标】!$C$28,0,(发电量计算【计算逻辑页】!R2086+发电量计算【计算逻辑页】!T2085-结论【关键目标】!$C$28))</f>
        <v>0</v>
      </c>
      <c r="V2086" s="5">
        <f t="shared" si="292"/>
        <v>0</v>
      </c>
      <c r="W2086" s="5">
        <f t="shared" si="293"/>
        <v>0</v>
      </c>
      <c r="X2086" s="5">
        <f t="shared" si="296"/>
        <v>1.3527931507200002</v>
      </c>
    </row>
    <row r="2087" spans="1:24" x14ac:dyDescent="0.15">
      <c r="A2087" s="7">
        <v>2086</v>
      </c>
      <c r="B2087" s="7">
        <v>3</v>
      </c>
      <c r="C2087" s="7">
        <v>28</v>
      </c>
      <c r="D2087" s="7">
        <v>22</v>
      </c>
      <c r="E2087" s="7">
        <v>87</v>
      </c>
      <c r="F2087" s="7">
        <v>9</v>
      </c>
      <c r="G2087" s="7">
        <v>0</v>
      </c>
      <c r="H2087" s="7">
        <f t="shared" si="288"/>
        <v>2</v>
      </c>
      <c r="I2087" s="16">
        <f t="shared" si="289"/>
        <v>45013</v>
      </c>
      <c r="J2087" s="17">
        <v>0.70809999999999995</v>
      </c>
      <c r="K2087" s="18">
        <f>G2087*结论【关键目标】!C$27*0.7735*0.001</f>
        <v>0</v>
      </c>
      <c r="L2087" s="5">
        <v>0</v>
      </c>
      <c r="M2087" s="5">
        <f>ABS(IF(L2087&lt;=0,L2087/耗电量关键数据!$B$6/1000,L2087/耗电量关键数据!$B$5/1000))</f>
        <v>0</v>
      </c>
      <c r="N2087" s="5">
        <f>电气设备逐时使用率计算!H2063</f>
        <v>1.1688450000000001</v>
      </c>
      <c r="O2087" s="5">
        <f>灯光逐时使用率计算!H2063</f>
        <v>0.37403039999999999</v>
      </c>
      <c r="P2087" s="19">
        <f t="shared" si="290"/>
        <v>1.5428754000000002</v>
      </c>
      <c r="Q2087" s="19">
        <f t="shared" si="294"/>
        <v>0</v>
      </c>
      <c r="R2087" s="20">
        <f t="shared" si="291"/>
        <v>0</v>
      </c>
      <c r="S2087" s="20">
        <f t="shared" si="295"/>
        <v>0</v>
      </c>
      <c r="T2087" s="20">
        <f>IF((T2086+R2087)&lt;0,0,IF((T2086+R2087)&gt;结论【关键目标】!C$28,结论【关键目标】!C$28,T2086+R2087))</f>
        <v>8.1608751999999996</v>
      </c>
      <c r="U2087" s="19">
        <f>IF((T2086+R2087)&lt;结论【关键目标】!$C$28,0,(发电量计算【计算逻辑页】!R2087+发电量计算【计算逻辑页】!T2086-结论【关键目标】!$C$28))</f>
        <v>0</v>
      </c>
      <c r="V2087" s="5">
        <f t="shared" si="292"/>
        <v>0</v>
      </c>
      <c r="W2087" s="5">
        <f t="shared" si="293"/>
        <v>0</v>
      </c>
      <c r="X2087" s="5">
        <f t="shared" si="296"/>
        <v>0</v>
      </c>
    </row>
    <row r="2088" spans="1:24" x14ac:dyDescent="0.15">
      <c r="A2088" s="7">
        <v>2087</v>
      </c>
      <c r="B2088" s="7">
        <v>3</v>
      </c>
      <c r="C2088" s="7">
        <v>28</v>
      </c>
      <c r="D2088" s="7">
        <v>23</v>
      </c>
      <c r="E2088" s="7">
        <v>87</v>
      </c>
      <c r="F2088" s="7">
        <v>5</v>
      </c>
      <c r="G2088" s="7">
        <v>0</v>
      </c>
      <c r="H2088" s="7">
        <f t="shared" si="288"/>
        <v>2</v>
      </c>
      <c r="I2088" s="16">
        <f t="shared" si="289"/>
        <v>45013</v>
      </c>
      <c r="J2088" s="17">
        <v>0.70809999999999995</v>
      </c>
      <c r="K2088" s="18">
        <f>G2088*结论【关键目标】!C$27*0.7735*0.001</f>
        <v>0</v>
      </c>
      <c r="L2088" s="5">
        <v>0</v>
      </c>
      <c r="M2088" s="5">
        <f>ABS(IF(L2088&lt;=0,L2088/耗电量关键数据!$B$6/1000,L2088/耗电量关键数据!$B$5/1000))</f>
        <v>0</v>
      </c>
      <c r="N2088" s="5">
        <f>电气设备逐时使用率计算!H2064</f>
        <v>1.1688450000000001</v>
      </c>
      <c r="O2088" s="5">
        <f>灯光逐时使用率计算!H2064</f>
        <v>0.37403039999999999</v>
      </c>
      <c r="P2088" s="19">
        <f t="shared" si="290"/>
        <v>1.5428754000000002</v>
      </c>
      <c r="Q2088" s="19">
        <f t="shared" si="294"/>
        <v>0</v>
      </c>
      <c r="R2088" s="20">
        <f t="shared" si="291"/>
        <v>0</v>
      </c>
      <c r="S2088" s="20">
        <f t="shared" si="295"/>
        <v>0</v>
      </c>
      <c r="T2088" s="20">
        <f>IF((T2087+R2088)&lt;0,0,IF((T2087+R2088)&gt;结论【关键目标】!C$28,结论【关键目标】!C$28,T2087+R2088))</f>
        <v>8.1608751999999996</v>
      </c>
      <c r="U2088" s="19">
        <f>IF((T2087+R2088)&lt;结论【关键目标】!$C$28,0,(发电量计算【计算逻辑页】!R2088+发电量计算【计算逻辑页】!T2087-结论【关键目标】!$C$28))</f>
        <v>0</v>
      </c>
      <c r="V2088" s="5">
        <f t="shared" si="292"/>
        <v>0</v>
      </c>
      <c r="W2088" s="5">
        <f t="shared" si="293"/>
        <v>0</v>
      </c>
      <c r="X2088" s="5">
        <f t="shared" si="296"/>
        <v>0</v>
      </c>
    </row>
    <row r="2089" spans="1:24" x14ac:dyDescent="0.15">
      <c r="A2089" s="7">
        <v>2088</v>
      </c>
      <c r="B2089" s="7">
        <v>3</v>
      </c>
      <c r="C2089" s="7">
        <v>28</v>
      </c>
      <c r="D2089" s="7">
        <v>24</v>
      </c>
      <c r="E2089" s="7">
        <v>87</v>
      </c>
      <c r="F2089" s="7">
        <v>7.5</v>
      </c>
      <c r="G2089" s="7">
        <v>0</v>
      </c>
      <c r="H2089" s="7">
        <f t="shared" si="288"/>
        <v>2</v>
      </c>
      <c r="I2089" s="16">
        <f t="shared" si="289"/>
        <v>45013</v>
      </c>
      <c r="J2089" s="17">
        <v>0.2407</v>
      </c>
      <c r="K2089" s="18">
        <f>G2089*结论【关键目标】!C$27*0.7735*0.001</f>
        <v>0</v>
      </c>
      <c r="L2089" s="5">
        <v>0</v>
      </c>
      <c r="M2089" s="5">
        <f>ABS(IF(L2089&lt;=0,L2089/耗电量关键数据!$B$6/1000,L2089/耗电量关键数据!$B$5/1000))</f>
        <v>0</v>
      </c>
      <c r="N2089" s="5">
        <f>电气设备逐时使用率计算!H2065</f>
        <v>1.1688450000000001</v>
      </c>
      <c r="O2089" s="5">
        <f>灯光逐时使用率计算!H2065</f>
        <v>0.37403039999999999</v>
      </c>
      <c r="P2089" s="19">
        <f t="shared" si="290"/>
        <v>1.5428754000000002</v>
      </c>
      <c r="Q2089" s="19">
        <f t="shared" si="294"/>
        <v>0</v>
      </c>
      <c r="R2089" s="20">
        <f t="shared" si="291"/>
        <v>0</v>
      </c>
      <c r="S2089" s="20">
        <f t="shared" si="295"/>
        <v>0</v>
      </c>
      <c r="T2089" s="20">
        <f>IF((T2088+R2089)&lt;0,0,IF((T2088+R2089)&gt;结论【关键目标】!C$28,结论【关键目标】!C$28,T2088+R2089))</f>
        <v>8.1608751999999996</v>
      </c>
      <c r="U2089" s="19">
        <f>IF((T2088+R2089)&lt;结论【关键目标】!$C$28,0,(发电量计算【计算逻辑页】!R2089+发电量计算【计算逻辑页】!T2088-结论【关键目标】!$C$28))</f>
        <v>0</v>
      </c>
      <c r="V2089" s="5">
        <f t="shared" si="292"/>
        <v>0</v>
      </c>
      <c r="W2089" s="5">
        <f t="shared" si="293"/>
        <v>0</v>
      </c>
      <c r="X2089" s="5">
        <f t="shared" si="296"/>
        <v>0</v>
      </c>
    </row>
    <row r="2090" spans="1:24" x14ac:dyDescent="0.15">
      <c r="A2090" s="7">
        <v>2089</v>
      </c>
      <c r="B2090" s="7">
        <v>3</v>
      </c>
      <c r="C2090" s="7">
        <v>29</v>
      </c>
      <c r="D2090" s="7">
        <v>1</v>
      </c>
      <c r="E2090" s="7">
        <v>88</v>
      </c>
      <c r="F2090" s="7">
        <v>6.4</v>
      </c>
      <c r="G2090" s="7">
        <v>0</v>
      </c>
      <c r="H2090" s="7">
        <f t="shared" si="288"/>
        <v>3</v>
      </c>
      <c r="I2090" s="16">
        <f t="shared" si="289"/>
        <v>45014</v>
      </c>
      <c r="J2090" s="17">
        <v>0.2407</v>
      </c>
      <c r="K2090" s="18">
        <f>G2090*结论【关键目标】!C$27*0.7735*0.001</f>
        <v>0</v>
      </c>
      <c r="L2090" s="5">
        <v>0</v>
      </c>
      <c r="M2090" s="5">
        <f>ABS(IF(L2090&lt;=0,L2090/耗电量关键数据!$B$6/1000,L2090/耗电量关键数据!$B$5/1000))</f>
        <v>0</v>
      </c>
      <c r="N2090" s="5">
        <f>电气设备逐时使用率计算!H2066</f>
        <v>1.1688450000000001</v>
      </c>
      <c r="O2090" s="5">
        <f>灯光逐时使用率计算!H2066</f>
        <v>0.37403039999999999</v>
      </c>
      <c r="P2090" s="19">
        <f t="shared" si="290"/>
        <v>1.5428754000000002</v>
      </c>
      <c r="Q2090" s="19">
        <f t="shared" si="294"/>
        <v>0</v>
      </c>
      <c r="R2090" s="20">
        <f t="shared" si="291"/>
        <v>0</v>
      </c>
      <c r="S2090" s="20">
        <f t="shared" si="295"/>
        <v>0</v>
      </c>
      <c r="T2090" s="20">
        <f>IF((T2089+R2090)&lt;0,0,IF((T2089+R2090)&gt;结论【关键目标】!C$28,结论【关键目标】!C$28,T2089+R2090))</f>
        <v>8.1608751999999996</v>
      </c>
      <c r="U2090" s="19">
        <f>IF((T2089+R2090)&lt;结论【关键目标】!$C$28,0,(发电量计算【计算逻辑页】!R2090+发电量计算【计算逻辑页】!T2089-结论【关键目标】!$C$28))</f>
        <v>0</v>
      </c>
      <c r="V2090" s="5">
        <f t="shared" si="292"/>
        <v>0</v>
      </c>
      <c r="W2090" s="5">
        <f t="shared" si="293"/>
        <v>0</v>
      </c>
      <c r="X2090" s="5">
        <f t="shared" si="296"/>
        <v>0</v>
      </c>
    </row>
    <row r="2091" spans="1:24" x14ac:dyDescent="0.15">
      <c r="A2091" s="7">
        <v>2090</v>
      </c>
      <c r="B2091" s="7">
        <v>3</v>
      </c>
      <c r="C2091" s="7">
        <v>29</v>
      </c>
      <c r="D2091" s="7">
        <v>2</v>
      </c>
      <c r="E2091" s="7">
        <v>88</v>
      </c>
      <c r="F2091" s="7">
        <v>5.3</v>
      </c>
      <c r="G2091" s="7">
        <v>0</v>
      </c>
      <c r="H2091" s="7">
        <f t="shared" si="288"/>
        <v>3</v>
      </c>
      <c r="I2091" s="16">
        <f t="shared" si="289"/>
        <v>45014</v>
      </c>
      <c r="J2091" s="17">
        <v>0.2407</v>
      </c>
      <c r="K2091" s="18">
        <f>G2091*结论【关键目标】!C$27*0.7735*0.001</f>
        <v>0</v>
      </c>
      <c r="L2091" s="5">
        <v>0</v>
      </c>
      <c r="M2091" s="5">
        <f>ABS(IF(L2091&lt;=0,L2091/耗电量关键数据!$B$6/1000,L2091/耗电量关键数据!$B$5/1000))</f>
        <v>0</v>
      </c>
      <c r="N2091" s="5">
        <f>电气设备逐时使用率计算!H2067</f>
        <v>1.1688450000000001</v>
      </c>
      <c r="O2091" s="5">
        <f>灯光逐时使用率计算!H2067</f>
        <v>0.37403039999999999</v>
      </c>
      <c r="P2091" s="19">
        <f t="shared" si="290"/>
        <v>1.5428754000000002</v>
      </c>
      <c r="Q2091" s="19">
        <f t="shared" si="294"/>
        <v>0</v>
      </c>
      <c r="R2091" s="20">
        <f t="shared" si="291"/>
        <v>0</v>
      </c>
      <c r="S2091" s="20">
        <f t="shared" si="295"/>
        <v>0</v>
      </c>
      <c r="T2091" s="20">
        <f>IF((T2090+R2091)&lt;0,0,IF((T2090+R2091)&gt;结论【关键目标】!C$28,结论【关键目标】!C$28,T2090+R2091))</f>
        <v>8.1608751999999996</v>
      </c>
      <c r="U2091" s="19">
        <f>IF((T2090+R2091)&lt;结论【关键目标】!$C$28,0,(发电量计算【计算逻辑页】!R2091+发电量计算【计算逻辑页】!T2090-结论【关键目标】!$C$28))</f>
        <v>0</v>
      </c>
      <c r="V2091" s="5">
        <f t="shared" si="292"/>
        <v>0</v>
      </c>
      <c r="W2091" s="5">
        <f t="shared" si="293"/>
        <v>0</v>
      </c>
      <c r="X2091" s="5">
        <f t="shared" si="296"/>
        <v>0</v>
      </c>
    </row>
    <row r="2092" spans="1:24" x14ac:dyDescent="0.15">
      <c r="A2092" s="7">
        <v>2091</v>
      </c>
      <c r="B2092" s="7">
        <v>3</v>
      </c>
      <c r="C2092" s="7">
        <v>29</v>
      </c>
      <c r="D2092" s="7">
        <v>3</v>
      </c>
      <c r="E2092" s="7">
        <v>88</v>
      </c>
      <c r="F2092" s="7">
        <v>4.2</v>
      </c>
      <c r="G2092" s="7">
        <v>0</v>
      </c>
      <c r="H2092" s="7">
        <f t="shared" si="288"/>
        <v>3</v>
      </c>
      <c r="I2092" s="16">
        <f t="shared" si="289"/>
        <v>45014</v>
      </c>
      <c r="J2092" s="17">
        <v>0.2407</v>
      </c>
      <c r="K2092" s="18">
        <f>G2092*结论【关键目标】!C$27*0.7735*0.001</f>
        <v>0</v>
      </c>
      <c r="L2092" s="5">
        <v>0</v>
      </c>
      <c r="M2092" s="5">
        <f>ABS(IF(L2092&lt;=0,L2092/耗电量关键数据!$B$6/1000,L2092/耗电量关键数据!$B$5/1000))</f>
        <v>0</v>
      </c>
      <c r="N2092" s="5">
        <f>电气设备逐时使用率计算!H2068</f>
        <v>1.1688450000000001</v>
      </c>
      <c r="O2092" s="5">
        <f>灯光逐时使用率计算!H2068</f>
        <v>0.37403039999999999</v>
      </c>
      <c r="P2092" s="19">
        <f t="shared" si="290"/>
        <v>1.5428754000000002</v>
      </c>
      <c r="Q2092" s="19">
        <f t="shared" si="294"/>
        <v>0</v>
      </c>
      <c r="R2092" s="20">
        <f t="shared" si="291"/>
        <v>0</v>
      </c>
      <c r="S2092" s="20">
        <f t="shared" si="295"/>
        <v>0</v>
      </c>
      <c r="T2092" s="20">
        <f>IF((T2091+R2092)&lt;0,0,IF((T2091+R2092)&gt;结论【关键目标】!C$28,结论【关键目标】!C$28,T2091+R2092))</f>
        <v>8.1608751999999996</v>
      </c>
      <c r="U2092" s="19">
        <f>IF((T2091+R2092)&lt;结论【关键目标】!$C$28,0,(发电量计算【计算逻辑页】!R2092+发电量计算【计算逻辑页】!T2091-结论【关键目标】!$C$28))</f>
        <v>0</v>
      </c>
      <c r="V2092" s="5">
        <f t="shared" si="292"/>
        <v>0</v>
      </c>
      <c r="W2092" s="5">
        <f t="shared" si="293"/>
        <v>0</v>
      </c>
      <c r="X2092" s="5">
        <f t="shared" si="296"/>
        <v>0</v>
      </c>
    </row>
    <row r="2093" spans="1:24" x14ac:dyDescent="0.15">
      <c r="A2093" s="7">
        <v>2092</v>
      </c>
      <c r="B2093" s="7">
        <v>3</v>
      </c>
      <c r="C2093" s="7">
        <v>29</v>
      </c>
      <c r="D2093" s="7">
        <v>4</v>
      </c>
      <c r="E2093" s="7">
        <v>88</v>
      </c>
      <c r="F2093" s="7">
        <v>3.8</v>
      </c>
      <c r="G2093" s="7">
        <v>0</v>
      </c>
      <c r="H2093" s="7">
        <f t="shared" si="288"/>
        <v>3</v>
      </c>
      <c r="I2093" s="16">
        <f t="shared" si="289"/>
        <v>45014</v>
      </c>
      <c r="J2093" s="17">
        <v>0.2407</v>
      </c>
      <c r="K2093" s="18">
        <f>G2093*结论【关键目标】!C$27*0.7735*0.001</f>
        <v>0</v>
      </c>
      <c r="L2093" s="5">
        <v>0</v>
      </c>
      <c r="M2093" s="5">
        <f>ABS(IF(L2093&lt;=0,L2093/耗电量关键数据!$B$6/1000,L2093/耗电量关键数据!$B$5/1000))</f>
        <v>0</v>
      </c>
      <c r="N2093" s="5">
        <f>电气设备逐时使用率计算!H2069</f>
        <v>1.1688450000000001</v>
      </c>
      <c r="O2093" s="5">
        <f>灯光逐时使用率计算!H2069</f>
        <v>0.37403039999999999</v>
      </c>
      <c r="P2093" s="19">
        <f t="shared" si="290"/>
        <v>1.5428754000000002</v>
      </c>
      <c r="Q2093" s="19">
        <f t="shared" si="294"/>
        <v>0</v>
      </c>
      <c r="R2093" s="20">
        <f t="shared" si="291"/>
        <v>0</v>
      </c>
      <c r="S2093" s="20">
        <f t="shared" si="295"/>
        <v>0</v>
      </c>
      <c r="T2093" s="20">
        <f>IF((T2092+R2093)&lt;0,0,IF((T2092+R2093)&gt;结论【关键目标】!C$28,结论【关键目标】!C$28,T2092+R2093))</f>
        <v>8.1608751999999996</v>
      </c>
      <c r="U2093" s="19">
        <f>IF((T2092+R2093)&lt;结论【关键目标】!$C$28,0,(发电量计算【计算逻辑页】!R2093+发电量计算【计算逻辑页】!T2092-结论【关键目标】!$C$28))</f>
        <v>0</v>
      </c>
      <c r="V2093" s="5">
        <f t="shared" si="292"/>
        <v>0</v>
      </c>
      <c r="W2093" s="5">
        <f t="shared" si="293"/>
        <v>0</v>
      </c>
      <c r="X2093" s="5">
        <f t="shared" si="296"/>
        <v>0</v>
      </c>
    </row>
    <row r="2094" spans="1:24" x14ac:dyDescent="0.15">
      <c r="A2094" s="7">
        <v>2093</v>
      </c>
      <c r="B2094" s="7">
        <v>3</v>
      </c>
      <c r="C2094" s="7">
        <v>29</v>
      </c>
      <c r="D2094" s="7">
        <v>5</v>
      </c>
      <c r="E2094" s="7">
        <v>88</v>
      </c>
      <c r="F2094" s="7">
        <v>3.5</v>
      </c>
      <c r="G2094" s="7">
        <v>0</v>
      </c>
      <c r="H2094" s="7">
        <f t="shared" si="288"/>
        <v>3</v>
      </c>
      <c r="I2094" s="16">
        <f t="shared" si="289"/>
        <v>45014</v>
      </c>
      <c r="J2094" s="17">
        <v>0.2407</v>
      </c>
      <c r="K2094" s="18">
        <f>G2094*结论【关键目标】!C$27*0.7735*0.001</f>
        <v>0</v>
      </c>
      <c r="L2094" s="5">
        <v>0</v>
      </c>
      <c r="M2094" s="5">
        <f>ABS(IF(L2094&lt;=0,L2094/耗电量关键数据!$B$6/1000,L2094/耗电量关键数据!$B$5/1000))</f>
        <v>0</v>
      </c>
      <c r="N2094" s="5">
        <f>电气设备逐时使用率计算!H2070</f>
        <v>1.1688450000000001</v>
      </c>
      <c r="O2094" s="5">
        <f>灯光逐时使用率计算!H2070</f>
        <v>0.37403039999999999</v>
      </c>
      <c r="P2094" s="19">
        <f t="shared" si="290"/>
        <v>1.5428754000000002</v>
      </c>
      <c r="Q2094" s="19">
        <f t="shared" si="294"/>
        <v>0</v>
      </c>
      <c r="R2094" s="20">
        <f t="shared" si="291"/>
        <v>0</v>
      </c>
      <c r="S2094" s="20">
        <f t="shared" si="295"/>
        <v>0</v>
      </c>
      <c r="T2094" s="20">
        <f>IF((T2093+R2094)&lt;0,0,IF((T2093+R2094)&gt;结论【关键目标】!C$28,结论【关键目标】!C$28,T2093+R2094))</f>
        <v>8.1608751999999996</v>
      </c>
      <c r="U2094" s="19">
        <f>IF((T2093+R2094)&lt;结论【关键目标】!$C$28,0,(发电量计算【计算逻辑页】!R2094+发电量计算【计算逻辑页】!T2093-结论【关键目标】!$C$28))</f>
        <v>0</v>
      </c>
      <c r="V2094" s="5">
        <f t="shared" si="292"/>
        <v>0</v>
      </c>
      <c r="W2094" s="5">
        <f t="shared" si="293"/>
        <v>0</v>
      </c>
      <c r="X2094" s="5">
        <f t="shared" si="296"/>
        <v>0</v>
      </c>
    </row>
    <row r="2095" spans="1:24" x14ac:dyDescent="0.15">
      <c r="A2095" s="7">
        <v>2094</v>
      </c>
      <c r="B2095" s="7">
        <v>3</v>
      </c>
      <c r="C2095" s="7">
        <v>29</v>
      </c>
      <c r="D2095" s="7">
        <v>6</v>
      </c>
      <c r="E2095" s="7">
        <v>88</v>
      </c>
      <c r="F2095" s="7">
        <v>3.1</v>
      </c>
      <c r="G2095" s="7">
        <v>18.5</v>
      </c>
      <c r="H2095" s="7">
        <f t="shared" si="288"/>
        <v>3</v>
      </c>
      <c r="I2095" s="16">
        <f t="shared" si="289"/>
        <v>45014</v>
      </c>
      <c r="J2095" s="17">
        <v>0.2407</v>
      </c>
      <c r="K2095" s="18">
        <f>G2095*结论【关键目标】!C$27*0.7735*0.001</f>
        <v>1.7171699999999999</v>
      </c>
      <c r="L2095" s="5">
        <v>0</v>
      </c>
      <c r="M2095" s="5">
        <f>ABS(IF(L2095&lt;=0,L2095/耗电量关键数据!$B$6/1000,L2095/耗电量关键数据!$B$5/1000))</f>
        <v>0</v>
      </c>
      <c r="N2095" s="5">
        <f>电气设备逐时使用率计算!H2071</f>
        <v>1.1688450000000001</v>
      </c>
      <c r="O2095" s="5">
        <f>灯光逐时使用率计算!H2071</f>
        <v>0.37403039999999999</v>
      </c>
      <c r="P2095" s="19">
        <f t="shared" si="290"/>
        <v>1.5428754000000002</v>
      </c>
      <c r="Q2095" s="19">
        <f t="shared" si="294"/>
        <v>0</v>
      </c>
      <c r="R2095" s="20">
        <f t="shared" si="291"/>
        <v>1.7171699999999999</v>
      </c>
      <c r="S2095" s="20">
        <f t="shared" si="295"/>
        <v>0</v>
      </c>
      <c r="T2095" s="20">
        <f>IF((T2094+R2095)&lt;0,0,IF((T2094+R2095)&gt;结论【关键目标】!C$28,结论【关键目标】!C$28,T2094+R2095))</f>
        <v>9.878045199999999</v>
      </c>
      <c r="U2095" s="19">
        <f>IF((T2094+R2095)&lt;结论【关键目标】!$C$28,0,(发电量计算【计算逻辑页】!R2095+发电量计算【计算逻辑页】!T2094-结论【关键目标】!$C$28))</f>
        <v>0</v>
      </c>
      <c r="V2095" s="5">
        <f t="shared" si="292"/>
        <v>0</v>
      </c>
      <c r="W2095" s="5">
        <f t="shared" si="293"/>
        <v>0.37137010878000004</v>
      </c>
      <c r="X2095" s="5">
        <f t="shared" si="296"/>
        <v>0</v>
      </c>
    </row>
    <row r="2096" spans="1:24" x14ac:dyDescent="0.15">
      <c r="A2096" s="7">
        <v>2095</v>
      </c>
      <c r="B2096" s="7">
        <v>3</v>
      </c>
      <c r="C2096" s="7">
        <v>29</v>
      </c>
      <c r="D2096" s="7">
        <v>7</v>
      </c>
      <c r="E2096" s="7">
        <v>88</v>
      </c>
      <c r="F2096" s="7">
        <v>3</v>
      </c>
      <c r="G2096" s="7">
        <v>144.5</v>
      </c>
      <c r="H2096" s="7">
        <f t="shared" si="288"/>
        <v>3</v>
      </c>
      <c r="I2096" s="16">
        <f t="shared" si="289"/>
        <v>45014</v>
      </c>
      <c r="J2096" s="17">
        <v>0.2407</v>
      </c>
      <c r="K2096" s="18">
        <f>G2096*结论【关键目标】!C$27*0.7735*0.001</f>
        <v>13.41249</v>
      </c>
      <c r="L2096" s="5">
        <v>0</v>
      </c>
      <c r="M2096" s="5">
        <f>ABS(IF(L2096&lt;=0,L2096/耗电量关键数据!$B$6/1000,L2096/耗电量关键数据!$B$5/1000))</f>
        <v>0</v>
      </c>
      <c r="N2096" s="5">
        <f>电气设备逐时使用率计算!H2072</f>
        <v>2.3376900000000003</v>
      </c>
      <c r="O2096" s="5">
        <f>灯光逐时使用率计算!H2072</f>
        <v>1.2467680000000001</v>
      </c>
      <c r="P2096" s="19">
        <f t="shared" si="290"/>
        <v>3.5844580000000006</v>
      </c>
      <c r="Q2096" s="19">
        <f t="shared" si="294"/>
        <v>0</v>
      </c>
      <c r="R2096" s="20">
        <f t="shared" si="291"/>
        <v>13.41249</v>
      </c>
      <c r="S2096" s="20">
        <f t="shared" si="295"/>
        <v>0</v>
      </c>
      <c r="T2096" s="20">
        <f>IF((T2095+R2096)&lt;0,0,IF((T2095+R2096)&gt;结论【关键目标】!C$28,结论【关键目标】!C$28,T2095+R2096))</f>
        <v>22</v>
      </c>
      <c r="U2096" s="19">
        <f>IF((T2095+R2096)&lt;结论【关键目标】!$C$28,0,(发电量计算【计算逻辑页】!R2096+发电量计算【计算逻辑页】!T2095-结论【关键目标】!$C$28))</f>
        <v>1.2905352000000008</v>
      </c>
      <c r="V2096" s="5">
        <f t="shared" si="292"/>
        <v>0</v>
      </c>
      <c r="W2096" s="5">
        <f t="shared" si="293"/>
        <v>0.8627790406000001</v>
      </c>
      <c r="X2096" s="5">
        <f t="shared" si="296"/>
        <v>0</v>
      </c>
    </row>
    <row r="2097" spans="1:24" x14ac:dyDescent="0.15">
      <c r="A2097" s="7">
        <v>2096</v>
      </c>
      <c r="B2097" s="7">
        <v>3</v>
      </c>
      <c r="C2097" s="7">
        <v>29</v>
      </c>
      <c r="D2097" s="7">
        <v>8</v>
      </c>
      <c r="E2097" s="7">
        <v>88</v>
      </c>
      <c r="F2097" s="7">
        <v>3.4</v>
      </c>
      <c r="G2097" s="7">
        <v>274.39999999999998</v>
      </c>
      <c r="H2097" s="7">
        <f t="shared" si="288"/>
        <v>3</v>
      </c>
      <c r="I2097" s="16">
        <f t="shared" si="289"/>
        <v>45014</v>
      </c>
      <c r="J2097" s="17">
        <v>0.70809999999999995</v>
      </c>
      <c r="K2097" s="18">
        <f>G2097*结论【关键目标】!C$27*0.7735*0.001</f>
        <v>25.469807999999997</v>
      </c>
      <c r="L2097" s="5">
        <v>0</v>
      </c>
      <c r="M2097" s="5">
        <f>ABS(IF(L2097&lt;=0,L2097/耗电量关键数据!$B$6/1000,L2097/耗电量关键数据!$B$5/1000))</f>
        <v>0</v>
      </c>
      <c r="N2097" s="5">
        <f>电气设备逐时使用率计算!H2073</f>
        <v>11.688450000000001</v>
      </c>
      <c r="O2097" s="5">
        <f>灯光逐时使用率计算!H2073</f>
        <v>6.2338399999999998</v>
      </c>
      <c r="P2097" s="19">
        <f t="shared" si="290"/>
        <v>17.92229</v>
      </c>
      <c r="Q2097" s="19">
        <f t="shared" si="294"/>
        <v>0</v>
      </c>
      <c r="R2097" s="20">
        <f t="shared" si="291"/>
        <v>25.469807999999997</v>
      </c>
      <c r="S2097" s="20">
        <f t="shared" si="295"/>
        <v>0</v>
      </c>
      <c r="T2097" s="20">
        <f>IF((T2096+R2097)&lt;0,0,IF((T2096+R2097)&gt;结论【关键目标】!C$28,结论【关键目标】!C$28,T2096+R2097))</f>
        <v>22</v>
      </c>
      <c r="U2097" s="19">
        <f>IF((T2096+R2097)&lt;结论【关键目标】!$C$28,0,(发电量计算【计算逻辑页】!R2097+发电量计算【计算逻辑页】!T2096-结论【关键目标】!$C$28))</f>
        <v>25.469808</v>
      </c>
      <c r="V2097" s="5">
        <f t="shared" si="292"/>
        <v>8.9144328000000002</v>
      </c>
      <c r="W2097" s="5">
        <f t="shared" si="293"/>
        <v>12.690773548999999</v>
      </c>
      <c r="X2097" s="5">
        <f t="shared" si="296"/>
        <v>0</v>
      </c>
    </row>
    <row r="2098" spans="1:24" x14ac:dyDescent="0.15">
      <c r="A2098" s="7">
        <v>2097</v>
      </c>
      <c r="B2098" s="7">
        <v>3</v>
      </c>
      <c r="C2098" s="7">
        <v>29</v>
      </c>
      <c r="D2098" s="7">
        <v>9</v>
      </c>
      <c r="E2098" s="7">
        <v>88</v>
      </c>
      <c r="F2098" s="7">
        <v>4.5</v>
      </c>
      <c r="G2098" s="7">
        <v>416.2</v>
      </c>
      <c r="H2098" s="7">
        <f t="shared" si="288"/>
        <v>3</v>
      </c>
      <c r="I2098" s="16">
        <f t="shared" si="289"/>
        <v>45014</v>
      </c>
      <c r="J2098" s="17">
        <v>0.70809999999999995</v>
      </c>
      <c r="K2098" s="18">
        <f>G2098*结论【关键目标】!C$27*0.7735*0.001</f>
        <v>38.631684</v>
      </c>
      <c r="L2098" s="5">
        <v>0</v>
      </c>
      <c r="M2098" s="5">
        <f>ABS(IF(L2098&lt;=0,L2098/耗电量关键数据!$B$6/1000,L2098/耗电量关键数据!$B$5/1000))</f>
        <v>0</v>
      </c>
      <c r="N2098" s="5">
        <f>电气设备逐时使用率计算!H2074</f>
        <v>22.208055000000002</v>
      </c>
      <c r="O2098" s="5">
        <f>灯光逐时使用率计算!H2074</f>
        <v>11.844296</v>
      </c>
      <c r="P2098" s="19">
        <f t="shared" si="290"/>
        <v>34.052351000000002</v>
      </c>
      <c r="Q2098" s="19">
        <f t="shared" si="294"/>
        <v>0</v>
      </c>
      <c r="R2098" s="20">
        <f t="shared" si="291"/>
        <v>38.631684</v>
      </c>
      <c r="S2098" s="20">
        <f t="shared" si="295"/>
        <v>0</v>
      </c>
      <c r="T2098" s="20">
        <f>IF((T2097+R2098)&lt;0,0,IF((T2097+R2098)&gt;结论【关键目标】!C$28,结论【关键目标】!C$28,T2097+R2098))</f>
        <v>22</v>
      </c>
      <c r="U2098" s="19">
        <f>IF((T2097+R2098)&lt;结论【关键目标】!$C$28,0,(发电量计算【计算逻辑页】!R2098+发电量计算【计算逻辑页】!T2097-结论【关键目标】!$C$28))</f>
        <v>38.631684</v>
      </c>
      <c r="V2098" s="5">
        <f t="shared" si="292"/>
        <v>13.521089399999999</v>
      </c>
      <c r="W2098" s="5">
        <f t="shared" si="293"/>
        <v>24.1124697431</v>
      </c>
      <c r="X2098" s="5">
        <f t="shared" si="296"/>
        <v>0</v>
      </c>
    </row>
    <row r="2099" spans="1:24" x14ac:dyDescent="0.15">
      <c r="A2099" s="7">
        <v>2098</v>
      </c>
      <c r="B2099" s="7">
        <v>3</v>
      </c>
      <c r="C2099" s="7">
        <v>29</v>
      </c>
      <c r="D2099" s="7">
        <v>10</v>
      </c>
      <c r="E2099" s="7">
        <v>88</v>
      </c>
      <c r="F2099" s="7">
        <v>6</v>
      </c>
      <c r="G2099" s="7">
        <v>587.20000000000005</v>
      </c>
      <c r="H2099" s="7">
        <f t="shared" si="288"/>
        <v>3</v>
      </c>
      <c r="I2099" s="16">
        <f t="shared" si="289"/>
        <v>45014</v>
      </c>
      <c r="J2099" s="17">
        <v>0.70809999999999995</v>
      </c>
      <c r="K2099" s="18">
        <f>G2099*结论【关键目标】!C$27*0.7735*0.001</f>
        <v>54.503903999999999</v>
      </c>
      <c r="L2099" s="5">
        <v>0</v>
      </c>
      <c r="M2099" s="5">
        <f>ABS(IF(L2099&lt;=0,L2099/耗电量关键数据!$B$6/1000,L2099/耗电量关键数据!$B$5/1000))</f>
        <v>0</v>
      </c>
      <c r="N2099" s="5">
        <f>电气设备逐时使用率计算!H2075</f>
        <v>22.208055000000002</v>
      </c>
      <c r="O2099" s="5">
        <f>灯光逐时使用率计算!H2075</f>
        <v>11.844296</v>
      </c>
      <c r="P2099" s="19">
        <f t="shared" si="290"/>
        <v>34.052351000000002</v>
      </c>
      <c r="Q2099" s="19">
        <f t="shared" si="294"/>
        <v>0</v>
      </c>
      <c r="R2099" s="20">
        <f t="shared" si="291"/>
        <v>54.503903999999999</v>
      </c>
      <c r="S2099" s="20">
        <f t="shared" si="295"/>
        <v>0</v>
      </c>
      <c r="T2099" s="20">
        <f>IF((T2098+R2099)&lt;0,0,IF((T2098+R2099)&gt;结论【关键目标】!C$28,结论【关键目标】!C$28,T2098+R2099))</f>
        <v>22</v>
      </c>
      <c r="U2099" s="19">
        <f>IF((T2098+R2099)&lt;结论【关键目标】!$C$28,0,(发电量计算【计算逻辑页】!R2099+发电量计算【计算逻辑页】!T2098-结论【关键目标】!$C$28))</f>
        <v>54.503904000000006</v>
      </c>
      <c r="V2099" s="5">
        <f t="shared" si="292"/>
        <v>19.076366400000001</v>
      </c>
      <c r="W2099" s="5">
        <f t="shared" si="293"/>
        <v>24.1124697431</v>
      </c>
      <c r="X2099" s="5">
        <f t="shared" si="296"/>
        <v>0</v>
      </c>
    </row>
    <row r="2100" spans="1:24" x14ac:dyDescent="0.15">
      <c r="A2100" s="7">
        <v>2099</v>
      </c>
      <c r="B2100" s="7">
        <v>3</v>
      </c>
      <c r="C2100" s="7">
        <v>29</v>
      </c>
      <c r="D2100" s="7">
        <v>11</v>
      </c>
      <c r="E2100" s="7">
        <v>88</v>
      </c>
      <c r="F2100" s="7">
        <v>9</v>
      </c>
      <c r="G2100" s="7">
        <v>743.1</v>
      </c>
      <c r="H2100" s="7">
        <f t="shared" si="288"/>
        <v>3</v>
      </c>
      <c r="I2100" s="16">
        <f t="shared" si="289"/>
        <v>45014</v>
      </c>
      <c r="J2100" s="17">
        <v>1.2267999999999999</v>
      </c>
      <c r="K2100" s="18">
        <f>G2100*结论【关键目标】!C$27*0.7735*0.001</f>
        <v>68.974542</v>
      </c>
      <c r="L2100" s="5">
        <v>0</v>
      </c>
      <c r="M2100" s="5">
        <f>ABS(IF(L2100&lt;=0,L2100/耗电量关键数据!$B$6/1000,L2100/耗电量关键数据!$B$5/1000))</f>
        <v>0</v>
      </c>
      <c r="N2100" s="5">
        <f>电气设备逐时使用率计算!H2076</f>
        <v>22.208055000000002</v>
      </c>
      <c r="O2100" s="5">
        <f>灯光逐时使用率计算!H2076</f>
        <v>11.844296</v>
      </c>
      <c r="P2100" s="19">
        <f t="shared" si="290"/>
        <v>34.052351000000002</v>
      </c>
      <c r="Q2100" s="19">
        <f t="shared" si="294"/>
        <v>34.052351000000002</v>
      </c>
      <c r="R2100" s="20">
        <f t="shared" si="291"/>
        <v>34.922190999999998</v>
      </c>
      <c r="S2100" s="20">
        <f t="shared" si="295"/>
        <v>0</v>
      </c>
      <c r="T2100" s="20">
        <f>IF((T2099+R2100)&lt;0,0,IF((T2099+R2100)&gt;结论【关键目标】!C$28,结论【关键目标】!C$28,T2099+R2100))</f>
        <v>22</v>
      </c>
      <c r="U2100" s="19">
        <f>IF((T2099+R2100)&lt;结论【关键目标】!$C$28,0,(发电量计算【计算逻辑页】!R2100+发电量计算【计算逻辑页】!T2099-结论【关键目标】!$C$28))</f>
        <v>34.922190999999998</v>
      </c>
      <c r="V2100" s="5">
        <f t="shared" si="292"/>
        <v>12.222766849999999</v>
      </c>
      <c r="W2100" s="5">
        <f t="shared" si="293"/>
        <v>41.775424206799997</v>
      </c>
      <c r="X2100" s="5">
        <f t="shared" si="296"/>
        <v>0</v>
      </c>
    </row>
    <row r="2101" spans="1:24" x14ac:dyDescent="0.15">
      <c r="A2101" s="7">
        <v>2100</v>
      </c>
      <c r="B2101" s="7">
        <v>3</v>
      </c>
      <c r="C2101" s="7">
        <v>29</v>
      </c>
      <c r="D2101" s="7">
        <v>12</v>
      </c>
      <c r="E2101" s="7">
        <v>88</v>
      </c>
      <c r="F2101" s="7">
        <v>9.6999999999999993</v>
      </c>
      <c r="G2101" s="7">
        <v>770.1</v>
      </c>
      <c r="H2101" s="7">
        <f t="shared" si="288"/>
        <v>3</v>
      </c>
      <c r="I2101" s="16">
        <f t="shared" si="289"/>
        <v>45014</v>
      </c>
      <c r="J2101" s="17">
        <v>1.2267999999999999</v>
      </c>
      <c r="K2101" s="18">
        <f>G2101*结论【关键目标】!C$27*0.7735*0.001</f>
        <v>71.480682000000002</v>
      </c>
      <c r="L2101" s="5">
        <v>0</v>
      </c>
      <c r="M2101" s="5">
        <f>ABS(IF(L2101&lt;=0,L2101/耗电量关键数据!$B$6/1000,L2101/耗电量关键数据!$B$5/1000))</f>
        <v>0</v>
      </c>
      <c r="N2101" s="5">
        <f>电气设备逐时使用率计算!H2077</f>
        <v>11.688450000000001</v>
      </c>
      <c r="O2101" s="5">
        <f>灯光逐时使用率计算!H2077</f>
        <v>9.9741440000000008</v>
      </c>
      <c r="P2101" s="19">
        <f t="shared" si="290"/>
        <v>21.662594000000002</v>
      </c>
      <c r="Q2101" s="19">
        <f t="shared" si="294"/>
        <v>21.662594000000002</v>
      </c>
      <c r="R2101" s="20">
        <f t="shared" si="291"/>
        <v>49.818088000000003</v>
      </c>
      <c r="S2101" s="20">
        <f t="shared" si="295"/>
        <v>0</v>
      </c>
      <c r="T2101" s="20">
        <f>IF((T2100+R2101)&lt;0,0,IF((T2100+R2101)&gt;结论【关键目标】!C$28,结论【关键目标】!C$28,T2100+R2101))</f>
        <v>22</v>
      </c>
      <c r="U2101" s="19">
        <f>IF((T2100+R2101)&lt;结论【关键目标】!$C$28,0,(发电量计算【计算逻辑页】!R2101+发电量计算【计算逻辑页】!T2100-结论【关键目标】!$C$28))</f>
        <v>49.818088000000003</v>
      </c>
      <c r="V2101" s="5">
        <f t="shared" si="292"/>
        <v>17.4363308</v>
      </c>
      <c r="W2101" s="5">
        <f t="shared" si="293"/>
        <v>26.5756703192</v>
      </c>
      <c r="X2101" s="5">
        <f t="shared" si="296"/>
        <v>0</v>
      </c>
    </row>
    <row r="2102" spans="1:24" x14ac:dyDescent="0.15">
      <c r="A2102" s="7">
        <v>2101</v>
      </c>
      <c r="B2102" s="7">
        <v>3</v>
      </c>
      <c r="C2102" s="7">
        <v>29</v>
      </c>
      <c r="D2102" s="7">
        <v>13</v>
      </c>
      <c r="E2102" s="7">
        <v>88</v>
      </c>
      <c r="F2102" s="7">
        <v>12</v>
      </c>
      <c r="G2102" s="7">
        <v>760.1</v>
      </c>
      <c r="H2102" s="7">
        <f t="shared" si="288"/>
        <v>3</v>
      </c>
      <c r="I2102" s="16">
        <f t="shared" si="289"/>
        <v>45014</v>
      </c>
      <c r="J2102" s="17">
        <v>1.2267999999999999</v>
      </c>
      <c r="K2102" s="18">
        <f>G2102*结论【关键目标】!C$27*0.7735*0.001</f>
        <v>70.552482000000012</v>
      </c>
      <c r="L2102" s="5">
        <v>0</v>
      </c>
      <c r="M2102" s="5">
        <f>ABS(IF(L2102&lt;=0,L2102/耗电量关键数据!$B$6/1000,L2102/耗电量关键数据!$B$5/1000))</f>
        <v>0</v>
      </c>
      <c r="N2102" s="5">
        <f>电气设备逐时使用率计算!H2078</f>
        <v>11.688450000000001</v>
      </c>
      <c r="O2102" s="5">
        <f>灯光逐时使用率计算!H2078</f>
        <v>9.9741440000000008</v>
      </c>
      <c r="P2102" s="19">
        <f t="shared" si="290"/>
        <v>21.662594000000002</v>
      </c>
      <c r="Q2102" s="19">
        <f t="shared" si="294"/>
        <v>21.662594000000002</v>
      </c>
      <c r="R2102" s="20">
        <f t="shared" si="291"/>
        <v>48.889888000000013</v>
      </c>
      <c r="S2102" s="20">
        <f t="shared" si="295"/>
        <v>0</v>
      </c>
      <c r="T2102" s="20">
        <f>IF((T2101+R2102)&lt;0,0,IF((T2101+R2102)&gt;结论【关键目标】!C$28,结论【关键目标】!C$28,T2101+R2102))</f>
        <v>22</v>
      </c>
      <c r="U2102" s="19">
        <f>IF((T2101+R2102)&lt;结论【关键目标】!$C$28,0,(发电量计算【计算逻辑页】!R2102+发电量计算【计算逻辑页】!T2101-结论【关键目标】!$C$28))</f>
        <v>48.889888000000013</v>
      </c>
      <c r="V2102" s="5">
        <f t="shared" si="292"/>
        <v>17.111460800000003</v>
      </c>
      <c r="W2102" s="5">
        <f t="shared" si="293"/>
        <v>26.5756703192</v>
      </c>
      <c r="X2102" s="5">
        <f t="shared" si="296"/>
        <v>0</v>
      </c>
    </row>
    <row r="2103" spans="1:24" x14ac:dyDescent="0.15">
      <c r="A2103" s="7">
        <v>2102</v>
      </c>
      <c r="B2103" s="7">
        <v>3</v>
      </c>
      <c r="C2103" s="7">
        <v>29</v>
      </c>
      <c r="D2103" s="7">
        <v>14</v>
      </c>
      <c r="E2103" s="7">
        <v>88</v>
      </c>
      <c r="F2103" s="7">
        <v>13</v>
      </c>
      <c r="G2103" s="7">
        <v>623.6</v>
      </c>
      <c r="H2103" s="7">
        <f t="shared" si="288"/>
        <v>3</v>
      </c>
      <c r="I2103" s="16">
        <f t="shared" si="289"/>
        <v>45014</v>
      </c>
      <c r="J2103" s="17">
        <v>1.2267999999999999</v>
      </c>
      <c r="K2103" s="18">
        <f>G2103*结论【关键目标】!C$27*0.7735*0.001</f>
        <v>57.882551999999997</v>
      </c>
      <c r="L2103" s="5">
        <v>0</v>
      </c>
      <c r="M2103" s="5">
        <f>ABS(IF(L2103&lt;=0,L2103/耗电量关键数据!$B$6/1000,L2103/耗电量关键数据!$B$5/1000))</f>
        <v>0</v>
      </c>
      <c r="N2103" s="5">
        <f>电气设备逐时使用率计算!H2079</f>
        <v>22.208055000000002</v>
      </c>
      <c r="O2103" s="5">
        <f>灯光逐时使用率计算!H2079</f>
        <v>11.844296</v>
      </c>
      <c r="P2103" s="19">
        <f t="shared" si="290"/>
        <v>34.052351000000002</v>
      </c>
      <c r="Q2103" s="19">
        <f t="shared" si="294"/>
        <v>34.052351000000002</v>
      </c>
      <c r="R2103" s="20">
        <f t="shared" si="291"/>
        <v>23.830200999999995</v>
      </c>
      <c r="S2103" s="20">
        <f t="shared" si="295"/>
        <v>0</v>
      </c>
      <c r="T2103" s="20">
        <f>IF((T2102+R2103)&lt;0,0,IF((T2102+R2103)&gt;结论【关键目标】!C$28,结论【关键目标】!C$28,T2102+R2103))</f>
        <v>22</v>
      </c>
      <c r="U2103" s="19">
        <f>IF((T2102+R2103)&lt;结论【关键目标】!$C$28,0,(发电量计算【计算逻辑页】!R2103+发电量计算【计算逻辑页】!T2102-结论【关键目标】!$C$28))</f>
        <v>23.830200999999995</v>
      </c>
      <c r="V2103" s="5">
        <f t="shared" si="292"/>
        <v>8.3405703499999984</v>
      </c>
      <c r="W2103" s="5">
        <f t="shared" si="293"/>
        <v>41.775424206799997</v>
      </c>
      <c r="X2103" s="5">
        <f t="shared" si="296"/>
        <v>0</v>
      </c>
    </row>
    <row r="2104" spans="1:24" x14ac:dyDescent="0.15">
      <c r="A2104" s="7">
        <v>2103</v>
      </c>
      <c r="B2104" s="7">
        <v>3</v>
      </c>
      <c r="C2104" s="7">
        <v>29</v>
      </c>
      <c r="D2104" s="7">
        <v>15</v>
      </c>
      <c r="E2104" s="7">
        <v>88</v>
      </c>
      <c r="F2104" s="7">
        <v>13.3</v>
      </c>
      <c r="G2104" s="7">
        <v>495.1</v>
      </c>
      <c r="H2104" s="7">
        <f t="shared" si="288"/>
        <v>3</v>
      </c>
      <c r="I2104" s="16">
        <f t="shared" si="289"/>
        <v>45014</v>
      </c>
      <c r="J2104" s="17">
        <v>1.2267999999999999</v>
      </c>
      <c r="K2104" s="18">
        <f>G2104*结论【关键目标】!C$27*0.7735*0.001</f>
        <v>45.955182000000001</v>
      </c>
      <c r="L2104" s="5">
        <v>0</v>
      </c>
      <c r="M2104" s="5">
        <f>ABS(IF(L2104&lt;=0,L2104/耗电量关键数据!$B$6/1000,L2104/耗电量关键数据!$B$5/1000))</f>
        <v>0</v>
      </c>
      <c r="N2104" s="5">
        <f>电气设备逐时使用率计算!H2080</f>
        <v>22.208055000000002</v>
      </c>
      <c r="O2104" s="5">
        <f>灯光逐时使用率计算!H2080</f>
        <v>11.844296</v>
      </c>
      <c r="P2104" s="19">
        <f t="shared" si="290"/>
        <v>34.052351000000002</v>
      </c>
      <c r="Q2104" s="19">
        <f t="shared" si="294"/>
        <v>34.052351000000002</v>
      </c>
      <c r="R2104" s="20">
        <f t="shared" si="291"/>
        <v>11.902830999999999</v>
      </c>
      <c r="S2104" s="20">
        <f t="shared" si="295"/>
        <v>0</v>
      </c>
      <c r="T2104" s="20">
        <f>IF((T2103+R2104)&lt;0,0,IF((T2103+R2104)&gt;结论【关键目标】!C$28,结论【关键目标】!C$28,T2103+R2104))</f>
        <v>22</v>
      </c>
      <c r="U2104" s="19">
        <f>IF((T2103+R2104)&lt;结论【关键目标】!$C$28,0,(发电量计算【计算逻辑页】!R2104+发电量计算【计算逻辑页】!T2103-结论【关键目标】!$C$28))</f>
        <v>11.902830999999999</v>
      </c>
      <c r="V2104" s="5">
        <f t="shared" si="292"/>
        <v>4.1659908499999991</v>
      </c>
      <c r="W2104" s="5">
        <f t="shared" si="293"/>
        <v>41.775424206799997</v>
      </c>
      <c r="X2104" s="5">
        <f t="shared" si="296"/>
        <v>0</v>
      </c>
    </row>
    <row r="2105" spans="1:24" x14ac:dyDescent="0.15">
      <c r="A2105" s="7">
        <v>2104</v>
      </c>
      <c r="B2105" s="7">
        <v>3</v>
      </c>
      <c r="C2105" s="7">
        <v>29</v>
      </c>
      <c r="D2105" s="7">
        <v>16</v>
      </c>
      <c r="E2105" s="7">
        <v>88</v>
      </c>
      <c r="F2105" s="7">
        <v>13.8</v>
      </c>
      <c r="G2105" s="7">
        <v>312.2</v>
      </c>
      <c r="H2105" s="7">
        <f t="shared" si="288"/>
        <v>3</v>
      </c>
      <c r="I2105" s="16">
        <f t="shared" si="289"/>
        <v>45014</v>
      </c>
      <c r="J2105" s="17">
        <v>0.70809999999999995</v>
      </c>
      <c r="K2105" s="18">
        <f>G2105*结论【关键目标】!C$27*0.7735*0.001</f>
        <v>28.978403999999998</v>
      </c>
      <c r="L2105" s="5">
        <v>0</v>
      </c>
      <c r="M2105" s="5">
        <f>ABS(IF(L2105&lt;=0,L2105/耗电量关键数据!$B$6/1000,L2105/耗电量关键数据!$B$5/1000))</f>
        <v>0</v>
      </c>
      <c r="N2105" s="5">
        <f>电气设备逐时使用率计算!H2081</f>
        <v>22.208055000000002</v>
      </c>
      <c r="O2105" s="5">
        <f>灯光逐时使用率计算!H2081</f>
        <v>11.844296</v>
      </c>
      <c r="P2105" s="19">
        <f t="shared" si="290"/>
        <v>34.052351000000002</v>
      </c>
      <c r="Q2105" s="19">
        <f t="shared" si="294"/>
        <v>0</v>
      </c>
      <c r="R2105" s="20">
        <f t="shared" si="291"/>
        <v>28.978403999999998</v>
      </c>
      <c r="S2105" s="20">
        <f t="shared" si="295"/>
        <v>0</v>
      </c>
      <c r="T2105" s="20">
        <f>IF((T2104+R2105)&lt;0,0,IF((T2104+R2105)&gt;结论【关键目标】!C$28,结论【关键目标】!C$28,T2104+R2105))</f>
        <v>22</v>
      </c>
      <c r="U2105" s="19">
        <f>IF((T2104+R2105)&lt;结论【关键目标】!$C$28,0,(发电量计算【计算逻辑页】!R2105+发电量计算【计算逻辑页】!T2104-结论【关键目标】!$C$28))</f>
        <v>28.978403999999998</v>
      </c>
      <c r="V2105" s="5">
        <f t="shared" si="292"/>
        <v>10.142441399999999</v>
      </c>
      <c r="W2105" s="5">
        <f t="shared" si="293"/>
        <v>20.519607872399998</v>
      </c>
      <c r="X2105" s="5">
        <f t="shared" si="296"/>
        <v>0</v>
      </c>
    </row>
    <row r="2106" spans="1:24" x14ac:dyDescent="0.15">
      <c r="A2106" s="7">
        <v>2105</v>
      </c>
      <c r="B2106" s="7">
        <v>3</v>
      </c>
      <c r="C2106" s="7">
        <v>29</v>
      </c>
      <c r="D2106" s="7">
        <v>17</v>
      </c>
      <c r="E2106" s="7">
        <v>88</v>
      </c>
      <c r="F2106" s="7">
        <v>14</v>
      </c>
      <c r="G2106" s="7">
        <v>128.4</v>
      </c>
      <c r="H2106" s="7">
        <f t="shared" si="288"/>
        <v>3</v>
      </c>
      <c r="I2106" s="16">
        <f t="shared" si="289"/>
        <v>45014</v>
      </c>
      <c r="J2106" s="17">
        <v>0.70809999999999995</v>
      </c>
      <c r="K2106" s="18">
        <f>G2106*结论【关键目标】!C$27*0.7735*0.001</f>
        <v>11.918087999999999</v>
      </c>
      <c r="L2106" s="5">
        <v>0</v>
      </c>
      <c r="M2106" s="5">
        <f>ABS(IF(L2106&lt;=0,L2106/耗电量关键数据!$B$6/1000,L2106/耗电量关键数据!$B$5/1000))</f>
        <v>0</v>
      </c>
      <c r="N2106" s="5">
        <f>电气设备逐时使用率计算!H2082</f>
        <v>22.208055000000002</v>
      </c>
      <c r="O2106" s="5">
        <f>灯光逐时使用率计算!H2082</f>
        <v>11.844296</v>
      </c>
      <c r="P2106" s="19">
        <f t="shared" si="290"/>
        <v>34.052351000000002</v>
      </c>
      <c r="Q2106" s="19">
        <f t="shared" si="294"/>
        <v>0</v>
      </c>
      <c r="R2106" s="20">
        <f t="shared" si="291"/>
        <v>11.918087999999999</v>
      </c>
      <c r="S2106" s="20">
        <f t="shared" si="295"/>
        <v>0</v>
      </c>
      <c r="T2106" s="20">
        <f>IF((T2105+R2106)&lt;0,0,IF((T2105+R2106)&gt;结论【关键目标】!C$28,结论【关键目标】!C$28,T2105+R2106))</f>
        <v>22</v>
      </c>
      <c r="U2106" s="19">
        <f>IF((T2105+R2106)&lt;结论【关键目标】!$C$28,0,(发电量计算【计算逻辑页】!R2106+发电量计算【计算逻辑页】!T2105-结论【关键目标】!$C$28))</f>
        <v>11.918087999999997</v>
      </c>
      <c r="V2106" s="5">
        <f t="shared" si="292"/>
        <v>4.1713307999999989</v>
      </c>
      <c r="W2106" s="5">
        <f t="shared" si="293"/>
        <v>8.439198112799998</v>
      </c>
      <c r="X2106" s="5">
        <f t="shared" si="296"/>
        <v>0</v>
      </c>
    </row>
    <row r="2107" spans="1:24" x14ac:dyDescent="0.15">
      <c r="A2107" s="7">
        <v>2106</v>
      </c>
      <c r="B2107" s="7">
        <v>3</v>
      </c>
      <c r="C2107" s="7">
        <v>29</v>
      </c>
      <c r="D2107" s="7">
        <v>18</v>
      </c>
      <c r="E2107" s="7">
        <v>88</v>
      </c>
      <c r="F2107" s="7">
        <v>14</v>
      </c>
      <c r="G2107" s="7">
        <v>0</v>
      </c>
      <c r="H2107" s="7">
        <f t="shared" si="288"/>
        <v>3</v>
      </c>
      <c r="I2107" s="16">
        <f t="shared" si="289"/>
        <v>45014</v>
      </c>
      <c r="J2107" s="17">
        <v>0.70809999999999995</v>
      </c>
      <c r="K2107" s="18">
        <f>G2107*结论【关键目标】!C$27*0.7735*0.001</f>
        <v>0</v>
      </c>
      <c r="L2107" s="5">
        <v>0</v>
      </c>
      <c r="M2107" s="5">
        <f>ABS(IF(L2107&lt;=0,L2107/耗电量关键数据!$B$6/1000,L2107/耗电量关键数据!$B$5/1000))</f>
        <v>0</v>
      </c>
      <c r="N2107" s="5">
        <f>电气设备逐时使用率计算!H2083</f>
        <v>7.0130699999999999</v>
      </c>
      <c r="O2107" s="5">
        <f>灯光逐时使用率计算!H2083</f>
        <v>3.7403040000000001</v>
      </c>
      <c r="P2107" s="19">
        <f t="shared" si="290"/>
        <v>10.753374000000001</v>
      </c>
      <c r="Q2107" s="19">
        <f t="shared" si="294"/>
        <v>0</v>
      </c>
      <c r="R2107" s="20">
        <f t="shared" si="291"/>
        <v>0</v>
      </c>
      <c r="S2107" s="20">
        <f t="shared" si="295"/>
        <v>0</v>
      </c>
      <c r="T2107" s="20">
        <f>IF((T2106+R2107)&lt;0,0,IF((T2106+R2107)&gt;结论【关键目标】!C$28,结论【关键目标】!C$28,T2106+R2107))</f>
        <v>22</v>
      </c>
      <c r="U2107" s="19">
        <f>IF((T2106+R2107)&lt;结论【关键目标】!$C$28,0,(发电量计算【计算逻辑页】!R2107+发电量计算【计算逻辑页】!T2106-结论【关键目标】!$C$28))</f>
        <v>0</v>
      </c>
      <c r="V2107" s="5">
        <f t="shared" si="292"/>
        <v>0</v>
      </c>
      <c r="W2107" s="5">
        <f t="shared" si="293"/>
        <v>0</v>
      </c>
      <c r="X2107" s="5">
        <f t="shared" si="296"/>
        <v>0</v>
      </c>
    </row>
    <row r="2108" spans="1:24" x14ac:dyDescent="0.15">
      <c r="A2108" s="7">
        <v>2107</v>
      </c>
      <c r="B2108" s="7">
        <v>3</v>
      </c>
      <c r="C2108" s="7">
        <v>29</v>
      </c>
      <c r="D2108" s="7">
        <v>19</v>
      </c>
      <c r="E2108" s="7">
        <v>88</v>
      </c>
      <c r="F2108" s="7">
        <v>13</v>
      </c>
      <c r="G2108" s="7">
        <v>0</v>
      </c>
      <c r="H2108" s="7">
        <f t="shared" si="288"/>
        <v>3</v>
      </c>
      <c r="I2108" s="16">
        <f t="shared" si="289"/>
        <v>45014</v>
      </c>
      <c r="J2108" s="17">
        <v>1.2267999999999999</v>
      </c>
      <c r="K2108" s="18">
        <f>G2108*结论【关键目标】!C$27*0.7735*0.001</f>
        <v>0</v>
      </c>
      <c r="L2108" s="5">
        <v>0</v>
      </c>
      <c r="M2108" s="5">
        <f>ABS(IF(L2108&lt;=0,L2108/耗电量关键数据!$B$6/1000,L2108/耗电量关键数据!$B$5/1000))</f>
        <v>0</v>
      </c>
      <c r="N2108" s="5">
        <f>电气设备逐时使用率计算!H2084</f>
        <v>7.0130699999999999</v>
      </c>
      <c r="O2108" s="5">
        <f>灯光逐时使用率计算!H2084</f>
        <v>3.7403040000000001</v>
      </c>
      <c r="P2108" s="19">
        <f t="shared" si="290"/>
        <v>10.753374000000001</v>
      </c>
      <c r="Q2108" s="19">
        <f t="shared" si="294"/>
        <v>10.753374000000001</v>
      </c>
      <c r="R2108" s="20">
        <f t="shared" si="291"/>
        <v>-10.753374000000001</v>
      </c>
      <c r="S2108" s="20">
        <f t="shared" si="295"/>
        <v>10.753374000000001</v>
      </c>
      <c r="T2108" s="20">
        <f>IF((T2107+R2108)&lt;0,0,IF((T2107+R2108)&gt;结论【关键目标】!C$28,结论【关键目标】!C$28,T2107+R2108))</f>
        <v>11.246625999999999</v>
      </c>
      <c r="U2108" s="19">
        <f>IF((T2107+R2108)&lt;结论【关键目标】!$C$28,0,(发电量计算【计算逻辑页】!R2108+发电量计算【计算逻辑页】!T2107-结论【关键目标】!$C$28))</f>
        <v>0</v>
      </c>
      <c r="V2108" s="5">
        <f t="shared" si="292"/>
        <v>0</v>
      </c>
      <c r="W2108" s="5">
        <f t="shared" si="293"/>
        <v>0</v>
      </c>
      <c r="X2108" s="5">
        <f t="shared" si="296"/>
        <v>9.428558323199999</v>
      </c>
    </row>
    <row r="2109" spans="1:24" x14ac:dyDescent="0.15">
      <c r="A2109" s="7">
        <v>2108</v>
      </c>
      <c r="B2109" s="7">
        <v>3</v>
      </c>
      <c r="C2109" s="7">
        <v>29</v>
      </c>
      <c r="D2109" s="7">
        <v>20</v>
      </c>
      <c r="E2109" s="7">
        <v>88</v>
      </c>
      <c r="F2109" s="7">
        <v>12.6</v>
      </c>
      <c r="G2109" s="7">
        <v>0</v>
      </c>
      <c r="H2109" s="7">
        <f t="shared" si="288"/>
        <v>3</v>
      </c>
      <c r="I2109" s="16">
        <f t="shared" si="289"/>
        <v>45014</v>
      </c>
      <c r="J2109" s="17">
        <v>1.2267999999999999</v>
      </c>
      <c r="K2109" s="18">
        <f>G2109*结论【关键目标】!C$27*0.7735*0.001</f>
        <v>0</v>
      </c>
      <c r="L2109" s="5">
        <v>0</v>
      </c>
      <c r="M2109" s="5">
        <f>ABS(IF(L2109&lt;=0,L2109/耗电量关键数据!$B$6/1000,L2109/耗电量关键数据!$B$5/1000))</f>
        <v>0</v>
      </c>
      <c r="N2109" s="5">
        <f>电气设备逐时使用率计算!H2085</f>
        <v>1.1688450000000001</v>
      </c>
      <c r="O2109" s="5">
        <f>灯光逐时使用率计算!H2085</f>
        <v>0.37403039999999999</v>
      </c>
      <c r="P2109" s="19">
        <f t="shared" si="290"/>
        <v>1.5428754000000002</v>
      </c>
      <c r="Q2109" s="19">
        <f t="shared" si="294"/>
        <v>1.5428754000000002</v>
      </c>
      <c r="R2109" s="20">
        <f t="shared" si="291"/>
        <v>-1.5428754000000002</v>
      </c>
      <c r="S2109" s="20">
        <f t="shared" si="295"/>
        <v>1.5428754000000002</v>
      </c>
      <c r="T2109" s="20">
        <f>IF((T2108+R2109)&lt;0,0,IF((T2108+R2109)&gt;结论【关键目标】!C$28,结论【关键目标】!C$28,T2108+R2109))</f>
        <v>9.7037505999999993</v>
      </c>
      <c r="U2109" s="19">
        <f>IF((T2108+R2109)&lt;结论【关键目标】!$C$28,0,(发电量计算【计算逻辑页】!R2109+发电量计算【计算逻辑页】!T2108-结论【关键目标】!$C$28))</f>
        <v>0</v>
      </c>
      <c r="V2109" s="5">
        <f t="shared" si="292"/>
        <v>0</v>
      </c>
      <c r="W2109" s="5">
        <f t="shared" si="293"/>
        <v>0</v>
      </c>
      <c r="X2109" s="5">
        <f t="shared" si="296"/>
        <v>1.3527931507200002</v>
      </c>
    </row>
    <row r="2110" spans="1:24" x14ac:dyDescent="0.15">
      <c r="A2110" s="7">
        <v>2109</v>
      </c>
      <c r="B2110" s="7">
        <v>3</v>
      </c>
      <c r="C2110" s="7">
        <v>29</v>
      </c>
      <c r="D2110" s="7">
        <v>21</v>
      </c>
      <c r="E2110" s="7">
        <v>88</v>
      </c>
      <c r="F2110" s="7">
        <v>12.2</v>
      </c>
      <c r="G2110" s="7">
        <v>0</v>
      </c>
      <c r="H2110" s="7">
        <f t="shared" si="288"/>
        <v>3</v>
      </c>
      <c r="I2110" s="16">
        <f t="shared" si="289"/>
        <v>45014</v>
      </c>
      <c r="J2110" s="17">
        <v>1.2267999999999999</v>
      </c>
      <c r="K2110" s="18">
        <f>G2110*结论【关键目标】!C$27*0.7735*0.001</f>
        <v>0</v>
      </c>
      <c r="L2110" s="5">
        <v>0</v>
      </c>
      <c r="M2110" s="5">
        <f>ABS(IF(L2110&lt;=0,L2110/耗电量关键数据!$B$6/1000,L2110/耗电量关键数据!$B$5/1000))</f>
        <v>0</v>
      </c>
      <c r="N2110" s="5">
        <f>电气设备逐时使用率计算!H2086</f>
        <v>1.1688450000000001</v>
      </c>
      <c r="O2110" s="5">
        <f>灯光逐时使用率计算!H2086</f>
        <v>0.37403039999999999</v>
      </c>
      <c r="P2110" s="19">
        <f t="shared" si="290"/>
        <v>1.5428754000000002</v>
      </c>
      <c r="Q2110" s="19">
        <f t="shared" si="294"/>
        <v>1.5428754000000002</v>
      </c>
      <c r="R2110" s="20">
        <f t="shared" si="291"/>
        <v>-1.5428754000000002</v>
      </c>
      <c r="S2110" s="20">
        <f t="shared" si="295"/>
        <v>1.5428754000000002</v>
      </c>
      <c r="T2110" s="20">
        <f>IF((T2109+R2110)&lt;0,0,IF((T2109+R2110)&gt;结论【关键目标】!C$28,结论【关键目标】!C$28,T2109+R2110))</f>
        <v>8.1608751999999996</v>
      </c>
      <c r="U2110" s="19">
        <f>IF((T2109+R2110)&lt;结论【关键目标】!$C$28,0,(发电量计算【计算逻辑页】!R2110+发电量计算【计算逻辑页】!T2109-结论【关键目标】!$C$28))</f>
        <v>0</v>
      </c>
      <c r="V2110" s="5">
        <f t="shared" si="292"/>
        <v>0</v>
      </c>
      <c r="W2110" s="5">
        <f t="shared" si="293"/>
        <v>0</v>
      </c>
      <c r="X2110" s="5">
        <f t="shared" si="296"/>
        <v>1.3527931507200002</v>
      </c>
    </row>
    <row r="2111" spans="1:24" x14ac:dyDescent="0.15">
      <c r="A2111" s="7">
        <v>2110</v>
      </c>
      <c r="B2111" s="7">
        <v>3</v>
      </c>
      <c r="C2111" s="7">
        <v>29</v>
      </c>
      <c r="D2111" s="7">
        <v>22</v>
      </c>
      <c r="E2111" s="7">
        <v>88</v>
      </c>
      <c r="F2111" s="7">
        <v>11.1</v>
      </c>
      <c r="G2111" s="7">
        <v>0</v>
      </c>
      <c r="H2111" s="7">
        <f t="shared" si="288"/>
        <v>3</v>
      </c>
      <c r="I2111" s="16">
        <f t="shared" si="289"/>
        <v>45014</v>
      </c>
      <c r="J2111" s="17">
        <v>0.70809999999999995</v>
      </c>
      <c r="K2111" s="18">
        <f>G2111*结论【关键目标】!C$27*0.7735*0.001</f>
        <v>0</v>
      </c>
      <c r="L2111" s="5">
        <v>0</v>
      </c>
      <c r="M2111" s="5">
        <f>ABS(IF(L2111&lt;=0,L2111/耗电量关键数据!$B$6/1000,L2111/耗电量关键数据!$B$5/1000))</f>
        <v>0</v>
      </c>
      <c r="N2111" s="5">
        <f>电气设备逐时使用率计算!H2087</f>
        <v>1.1688450000000001</v>
      </c>
      <c r="O2111" s="5">
        <f>灯光逐时使用率计算!H2087</f>
        <v>0.37403039999999999</v>
      </c>
      <c r="P2111" s="19">
        <f t="shared" si="290"/>
        <v>1.5428754000000002</v>
      </c>
      <c r="Q2111" s="19">
        <f t="shared" si="294"/>
        <v>0</v>
      </c>
      <c r="R2111" s="20">
        <f t="shared" si="291"/>
        <v>0</v>
      </c>
      <c r="S2111" s="20">
        <f t="shared" si="295"/>
        <v>0</v>
      </c>
      <c r="T2111" s="20">
        <f>IF((T2110+R2111)&lt;0,0,IF((T2110+R2111)&gt;结论【关键目标】!C$28,结论【关键目标】!C$28,T2110+R2111))</f>
        <v>8.1608751999999996</v>
      </c>
      <c r="U2111" s="19">
        <f>IF((T2110+R2111)&lt;结论【关键目标】!$C$28,0,(发电量计算【计算逻辑页】!R2111+发电量计算【计算逻辑页】!T2110-结论【关键目标】!$C$28))</f>
        <v>0</v>
      </c>
      <c r="V2111" s="5">
        <f t="shared" si="292"/>
        <v>0</v>
      </c>
      <c r="W2111" s="5">
        <f t="shared" si="293"/>
        <v>0</v>
      </c>
      <c r="X2111" s="5">
        <f t="shared" si="296"/>
        <v>0</v>
      </c>
    </row>
    <row r="2112" spans="1:24" x14ac:dyDescent="0.15">
      <c r="A2112" s="7">
        <v>2111</v>
      </c>
      <c r="B2112" s="7">
        <v>3</v>
      </c>
      <c r="C2112" s="7">
        <v>29</v>
      </c>
      <c r="D2112" s="7">
        <v>23</v>
      </c>
      <c r="E2112" s="7">
        <v>88</v>
      </c>
      <c r="F2112" s="7">
        <v>10</v>
      </c>
      <c r="G2112" s="7">
        <v>0</v>
      </c>
      <c r="H2112" s="7">
        <f t="shared" si="288"/>
        <v>3</v>
      </c>
      <c r="I2112" s="16">
        <f t="shared" si="289"/>
        <v>45014</v>
      </c>
      <c r="J2112" s="17">
        <v>0.70809999999999995</v>
      </c>
      <c r="K2112" s="18">
        <f>G2112*结论【关键目标】!C$27*0.7735*0.001</f>
        <v>0</v>
      </c>
      <c r="L2112" s="5">
        <v>0</v>
      </c>
      <c r="M2112" s="5">
        <f>ABS(IF(L2112&lt;=0,L2112/耗电量关键数据!$B$6/1000,L2112/耗电量关键数据!$B$5/1000))</f>
        <v>0</v>
      </c>
      <c r="N2112" s="5">
        <f>电气设备逐时使用率计算!H2088</f>
        <v>1.1688450000000001</v>
      </c>
      <c r="O2112" s="5">
        <f>灯光逐时使用率计算!H2088</f>
        <v>0.37403039999999999</v>
      </c>
      <c r="P2112" s="19">
        <f t="shared" si="290"/>
        <v>1.5428754000000002</v>
      </c>
      <c r="Q2112" s="19">
        <f t="shared" si="294"/>
        <v>0</v>
      </c>
      <c r="R2112" s="20">
        <f t="shared" si="291"/>
        <v>0</v>
      </c>
      <c r="S2112" s="20">
        <f t="shared" si="295"/>
        <v>0</v>
      </c>
      <c r="T2112" s="20">
        <f>IF((T2111+R2112)&lt;0,0,IF((T2111+R2112)&gt;结论【关键目标】!C$28,结论【关键目标】!C$28,T2111+R2112))</f>
        <v>8.1608751999999996</v>
      </c>
      <c r="U2112" s="19">
        <f>IF((T2111+R2112)&lt;结论【关键目标】!$C$28,0,(发电量计算【计算逻辑页】!R2112+发电量计算【计算逻辑页】!T2111-结论【关键目标】!$C$28))</f>
        <v>0</v>
      </c>
      <c r="V2112" s="5">
        <f t="shared" si="292"/>
        <v>0</v>
      </c>
      <c r="W2112" s="5">
        <f t="shared" si="293"/>
        <v>0</v>
      </c>
      <c r="X2112" s="5">
        <f t="shared" si="296"/>
        <v>0</v>
      </c>
    </row>
    <row r="2113" spans="1:24" x14ac:dyDescent="0.15">
      <c r="A2113" s="7">
        <v>2112</v>
      </c>
      <c r="B2113" s="7">
        <v>3</v>
      </c>
      <c r="C2113" s="7">
        <v>29</v>
      </c>
      <c r="D2113" s="7">
        <v>24</v>
      </c>
      <c r="E2113" s="7">
        <v>88</v>
      </c>
      <c r="F2113" s="7">
        <v>8.9</v>
      </c>
      <c r="G2113" s="7">
        <v>0</v>
      </c>
      <c r="H2113" s="7">
        <f t="shared" si="288"/>
        <v>3</v>
      </c>
      <c r="I2113" s="16">
        <f t="shared" si="289"/>
        <v>45014</v>
      </c>
      <c r="J2113" s="17">
        <v>0.2407</v>
      </c>
      <c r="K2113" s="18">
        <f>G2113*结论【关键目标】!C$27*0.7735*0.001</f>
        <v>0</v>
      </c>
      <c r="L2113" s="5">
        <v>0</v>
      </c>
      <c r="M2113" s="5">
        <f>ABS(IF(L2113&lt;=0,L2113/耗电量关键数据!$B$6/1000,L2113/耗电量关键数据!$B$5/1000))</f>
        <v>0</v>
      </c>
      <c r="N2113" s="5">
        <f>电气设备逐时使用率计算!H2089</f>
        <v>1.1688450000000001</v>
      </c>
      <c r="O2113" s="5">
        <f>灯光逐时使用率计算!H2089</f>
        <v>0.37403039999999999</v>
      </c>
      <c r="P2113" s="19">
        <f t="shared" si="290"/>
        <v>1.5428754000000002</v>
      </c>
      <c r="Q2113" s="19">
        <f t="shared" si="294"/>
        <v>0</v>
      </c>
      <c r="R2113" s="20">
        <f t="shared" si="291"/>
        <v>0</v>
      </c>
      <c r="S2113" s="20">
        <f t="shared" si="295"/>
        <v>0</v>
      </c>
      <c r="T2113" s="20">
        <f>IF((T2112+R2113)&lt;0,0,IF((T2112+R2113)&gt;结论【关键目标】!C$28,结论【关键目标】!C$28,T2112+R2113))</f>
        <v>8.1608751999999996</v>
      </c>
      <c r="U2113" s="19">
        <f>IF((T2112+R2113)&lt;结论【关键目标】!$C$28,0,(发电量计算【计算逻辑页】!R2113+发电量计算【计算逻辑页】!T2112-结论【关键目标】!$C$28))</f>
        <v>0</v>
      </c>
      <c r="V2113" s="5">
        <f t="shared" si="292"/>
        <v>0</v>
      </c>
      <c r="W2113" s="5">
        <f t="shared" si="293"/>
        <v>0</v>
      </c>
      <c r="X2113" s="5">
        <f t="shared" si="296"/>
        <v>0</v>
      </c>
    </row>
    <row r="2114" spans="1:24" x14ac:dyDescent="0.15">
      <c r="A2114" s="7">
        <v>2113</v>
      </c>
      <c r="B2114" s="7">
        <v>3</v>
      </c>
      <c r="C2114" s="7">
        <v>30</v>
      </c>
      <c r="D2114" s="7">
        <v>1</v>
      </c>
      <c r="E2114" s="7">
        <v>89</v>
      </c>
      <c r="F2114" s="7">
        <v>7.9</v>
      </c>
      <c r="G2114" s="7">
        <v>0</v>
      </c>
      <c r="H2114" s="7">
        <f t="shared" ref="H2114:H2177" si="297">WEEKDAY(I:I,2)</f>
        <v>4</v>
      </c>
      <c r="I2114" s="16">
        <f t="shared" ref="I2114:I2177" si="298">DATE(2023,B2114,C2114)</f>
        <v>45015</v>
      </c>
      <c r="J2114" s="17">
        <v>0.2407</v>
      </c>
      <c r="K2114" s="18">
        <f>G2114*结论【关键目标】!C$27*0.7735*0.001</f>
        <v>0</v>
      </c>
      <c r="L2114" s="5">
        <v>0</v>
      </c>
      <c r="M2114" s="5">
        <f>ABS(IF(L2114&lt;=0,L2114/耗电量关键数据!$B$6/1000,L2114/耗电量关键数据!$B$5/1000))</f>
        <v>0</v>
      </c>
      <c r="N2114" s="5">
        <f>电气设备逐时使用率计算!H2090</f>
        <v>1.1688450000000001</v>
      </c>
      <c r="O2114" s="5">
        <f>灯光逐时使用率计算!H2090</f>
        <v>0.37403039999999999</v>
      </c>
      <c r="P2114" s="19">
        <f t="shared" ref="P2114:P2177" si="299">M2114+N2114+O2114</f>
        <v>1.5428754000000002</v>
      </c>
      <c r="Q2114" s="19">
        <f t="shared" si="294"/>
        <v>0</v>
      </c>
      <c r="R2114" s="20">
        <f t="shared" ref="R2114:R2177" si="300">K2114-Q2114</f>
        <v>0</v>
      </c>
      <c r="S2114" s="20">
        <f t="shared" si="295"/>
        <v>0</v>
      </c>
      <c r="T2114" s="20">
        <f>IF((T2113+R2114)&lt;0,0,IF((T2113+R2114)&gt;结论【关键目标】!C$28,结论【关键目标】!C$28,T2113+R2114))</f>
        <v>8.1608751999999996</v>
      </c>
      <c r="U2114" s="19">
        <f>IF((T2113+R2114)&lt;结论【关键目标】!$C$28,0,(发电量计算【计算逻辑页】!R2114+发电量计算【计算逻辑页】!T2113-结论【关键目标】!$C$28))</f>
        <v>0</v>
      </c>
      <c r="V2114" s="5">
        <f t="shared" ref="V2114:V2177" si="301">IF(J2114&gt;0.35,U2114*0.35,0)</f>
        <v>0</v>
      </c>
      <c r="W2114" s="5">
        <f t="shared" ref="W2114:W2177" si="302">IF(P2114&gt;K2114,K2114*J2114,P2114*J2114)</f>
        <v>0</v>
      </c>
      <c r="X2114" s="5">
        <f t="shared" si="296"/>
        <v>0</v>
      </c>
    </row>
    <row r="2115" spans="1:24" x14ac:dyDescent="0.15">
      <c r="A2115" s="7">
        <v>2114</v>
      </c>
      <c r="B2115" s="7">
        <v>3</v>
      </c>
      <c r="C2115" s="7">
        <v>30</v>
      </c>
      <c r="D2115" s="7">
        <v>2</v>
      </c>
      <c r="E2115" s="7">
        <v>89</v>
      </c>
      <c r="F2115" s="7">
        <v>6.9</v>
      </c>
      <c r="G2115" s="7">
        <v>0</v>
      </c>
      <c r="H2115" s="7">
        <f t="shared" si="297"/>
        <v>4</v>
      </c>
      <c r="I2115" s="16">
        <f t="shared" si="298"/>
        <v>45015</v>
      </c>
      <c r="J2115" s="17">
        <v>0.2407</v>
      </c>
      <c r="K2115" s="18">
        <f>G2115*结论【关键目标】!C$27*0.7735*0.001</f>
        <v>0</v>
      </c>
      <c r="L2115" s="5">
        <v>0</v>
      </c>
      <c r="M2115" s="5">
        <f>ABS(IF(L2115&lt;=0,L2115/耗电量关键数据!$B$6/1000,L2115/耗电量关键数据!$B$5/1000))</f>
        <v>0</v>
      </c>
      <c r="N2115" s="5">
        <f>电气设备逐时使用率计算!H2091</f>
        <v>1.1688450000000001</v>
      </c>
      <c r="O2115" s="5">
        <f>灯光逐时使用率计算!H2091</f>
        <v>0.37403039999999999</v>
      </c>
      <c r="P2115" s="19">
        <f t="shared" si="299"/>
        <v>1.5428754000000002</v>
      </c>
      <c r="Q2115" s="19">
        <f t="shared" ref="Q2115:Q2178" si="303">IF(J2115&gt;0.8,P2115,0)</f>
        <v>0</v>
      </c>
      <c r="R2115" s="20">
        <f t="shared" si="300"/>
        <v>0</v>
      </c>
      <c r="S2115" s="20">
        <f t="shared" ref="S2115:S2178" si="304">IF(R2115&lt;0,ABS(R2115),0)</f>
        <v>0</v>
      </c>
      <c r="T2115" s="20">
        <f>IF((T2114+R2115)&lt;0,0,IF((T2114+R2115)&gt;结论【关键目标】!C$28,结论【关键目标】!C$28,T2114+R2115))</f>
        <v>8.1608751999999996</v>
      </c>
      <c r="U2115" s="19">
        <f>IF((T2114+R2115)&lt;结论【关键目标】!$C$28,0,(发电量计算【计算逻辑页】!R2115+发电量计算【计算逻辑页】!T2114-结论【关键目标】!$C$28))</f>
        <v>0</v>
      </c>
      <c r="V2115" s="5">
        <f t="shared" si="301"/>
        <v>0</v>
      </c>
      <c r="W2115" s="5">
        <f t="shared" si="302"/>
        <v>0</v>
      </c>
      <c r="X2115" s="5">
        <f t="shared" si="296"/>
        <v>0</v>
      </c>
    </row>
    <row r="2116" spans="1:24" x14ac:dyDescent="0.15">
      <c r="A2116" s="7">
        <v>2115</v>
      </c>
      <c r="B2116" s="7">
        <v>3</v>
      </c>
      <c r="C2116" s="7">
        <v>30</v>
      </c>
      <c r="D2116" s="7">
        <v>3</v>
      </c>
      <c r="E2116" s="7">
        <v>89</v>
      </c>
      <c r="F2116" s="7">
        <v>5.9</v>
      </c>
      <c r="G2116" s="7">
        <v>0</v>
      </c>
      <c r="H2116" s="7">
        <f t="shared" si="297"/>
        <v>4</v>
      </c>
      <c r="I2116" s="16">
        <f t="shared" si="298"/>
        <v>45015</v>
      </c>
      <c r="J2116" s="17">
        <v>0.2407</v>
      </c>
      <c r="K2116" s="18">
        <f>G2116*结论【关键目标】!C$27*0.7735*0.001</f>
        <v>0</v>
      </c>
      <c r="L2116" s="5">
        <v>0</v>
      </c>
      <c r="M2116" s="5">
        <f>ABS(IF(L2116&lt;=0,L2116/耗电量关键数据!$B$6/1000,L2116/耗电量关键数据!$B$5/1000))</f>
        <v>0</v>
      </c>
      <c r="N2116" s="5">
        <f>电气设备逐时使用率计算!H2092</f>
        <v>1.1688450000000001</v>
      </c>
      <c r="O2116" s="5">
        <f>灯光逐时使用率计算!H2092</f>
        <v>0.37403039999999999</v>
      </c>
      <c r="P2116" s="19">
        <f t="shared" si="299"/>
        <v>1.5428754000000002</v>
      </c>
      <c r="Q2116" s="19">
        <f t="shared" si="303"/>
        <v>0</v>
      </c>
      <c r="R2116" s="20">
        <f t="shared" si="300"/>
        <v>0</v>
      </c>
      <c r="S2116" s="20">
        <f t="shared" si="304"/>
        <v>0</v>
      </c>
      <c r="T2116" s="20">
        <f>IF((T2115+R2116)&lt;0,0,IF((T2115+R2116)&gt;结论【关键目标】!C$28,结论【关键目标】!C$28,T2115+R2116))</f>
        <v>8.1608751999999996</v>
      </c>
      <c r="U2116" s="19">
        <f>IF((T2115+R2116)&lt;结论【关键目标】!$C$28,0,(发电量计算【计算逻辑页】!R2116+发电量计算【计算逻辑页】!T2115-结论【关键目标】!$C$28))</f>
        <v>0</v>
      </c>
      <c r="V2116" s="5">
        <f t="shared" si="301"/>
        <v>0</v>
      </c>
      <c r="W2116" s="5">
        <f t="shared" si="302"/>
        <v>0</v>
      </c>
      <c r="X2116" s="5">
        <f t="shared" ref="X2116:X2179" si="305">(J2116-0.35)*IF(T2116&gt;S2116,S2116,T2116)</f>
        <v>0</v>
      </c>
    </row>
    <row r="2117" spans="1:24" x14ac:dyDescent="0.15">
      <c r="A2117" s="7">
        <v>2116</v>
      </c>
      <c r="B2117" s="7">
        <v>3</v>
      </c>
      <c r="C2117" s="7">
        <v>30</v>
      </c>
      <c r="D2117" s="7">
        <v>4</v>
      </c>
      <c r="E2117" s="7">
        <v>89</v>
      </c>
      <c r="F2117" s="7">
        <v>5.5</v>
      </c>
      <c r="G2117" s="7">
        <v>0</v>
      </c>
      <c r="H2117" s="7">
        <f t="shared" si="297"/>
        <v>4</v>
      </c>
      <c r="I2117" s="16">
        <f t="shared" si="298"/>
        <v>45015</v>
      </c>
      <c r="J2117" s="17">
        <v>0.2407</v>
      </c>
      <c r="K2117" s="18">
        <f>G2117*结论【关键目标】!C$27*0.7735*0.001</f>
        <v>0</v>
      </c>
      <c r="L2117" s="5">
        <v>0</v>
      </c>
      <c r="M2117" s="5">
        <f>ABS(IF(L2117&lt;=0,L2117/耗电量关键数据!$B$6/1000,L2117/耗电量关键数据!$B$5/1000))</f>
        <v>0</v>
      </c>
      <c r="N2117" s="5">
        <f>电气设备逐时使用率计算!H2093</f>
        <v>1.1688450000000001</v>
      </c>
      <c r="O2117" s="5">
        <f>灯光逐时使用率计算!H2093</f>
        <v>0.37403039999999999</v>
      </c>
      <c r="P2117" s="19">
        <f t="shared" si="299"/>
        <v>1.5428754000000002</v>
      </c>
      <c r="Q2117" s="19">
        <f t="shared" si="303"/>
        <v>0</v>
      </c>
      <c r="R2117" s="20">
        <f t="shared" si="300"/>
        <v>0</v>
      </c>
      <c r="S2117" s="20">
        <f t="shared" si="304"/>
        <v>0</v>
      </c>
      <c r="T2117" s="20">
        <f>IF((T2116+R2117)&lt;0,0,IF((T2116+R2117)&gt;结论【关键目标】!C$28,结论【关键目标】!C$28,T2116+R2117))</f>
        <v>8.1608751999999996</v>
      </c>
      <c r="U2117" s="19">
        <f>IF((T2116+R2117)&lt;结论【关键目标】!$C$28,0,(发电量计算【计算逻辑页】!R2117+发电量计算【计算逻辑页】!T2116-结论【关键目标】!$C$28))</f>
        <v>0</v>
      </c>
      <c r="V2117" s="5">
        <f t="shared" si="301"/>
        <v>0</v>
      </c>
      <c r="W2117" s="5">
        <f t="shared" si="302"/>
        <v>0</v>
      </c>
      <c r="X2117" s="5">
        <f t="shared" si="305"/>
        <v>0</v>
      </c>
    </row>
    <row r="2118" spans="1:24" x14ac:dyDescent="0.15">
      <c r="A2118" s="7">
        <v>2117</v>
      </c>
      <c r="B2118" s="7">
        <v>3</v>
      </c>
      <c r="C2118" s="7">
        <v>30</v>
      </c>
      <c r="D2118" s="7">
        <v>5</v>
      </c>
      <c r="E2118" s="7">
        <v>89</v>
      </c>
      <c r="F2118" s="7">
        <v>5.2</v>
      </c>
      <c r="G2118" s="7">
        <v>0</v>
      </c>
      <c r="H2118" s="7">
        <f t="shared" si="297"/>
        <v>4</v>
      </c>
      <c r="I2118" s="16">
        <f t="shared" si="298"/>
        <v>45015</v>
      </c>
      <c r="J2118" s="17">
        <v>0.2407</v>
      </c>
      <c r="K2118" s="18">
        <f>G2118*结论【关键目标】!C$27*0.7735*0.001</f>
        <v>0</v>
      </c>
      <c r="L2118" s="5">
        <v>0</v>
      </c>
      <c r="M2118" s="5">
        <f>ABS(IF(L2118&lt;=0,L2118/耗电量关键数据!$B$6/1000,L2118/耗电量关键数据!$B$5/1000))</f>
        <v>0</v>
      </c>
      <c r="N2118" s="5">
        <f>电气设备逐时使用率计算!H2094</f>
        <v>1.1688450000000001</v>
      </c>
      <c r="O2118" s="5">
        <f>灯光逐时使用率计算!H2094</f>
        <v>0.37403039999999999</v>
      </c>
      <c r="P2118" s="19">
        <f t="shared" si="299"/>
        <v>1.5428754000000002</v>
      </c>
      <c r="Q2118" s="19">
        <f t="shared" si="303"/>
        <v>0</v>
      </c>
      <c r="R2118" s="20">
        <f t="shared" si="300"/>
        <v>0</v>
      </c>
      <c r="S2118" s="20">
        <f t="shared" si="304"/>
        <v>0</v>
      </c>
      <c r="T2118" s="20">
        <f>IF((T2117+R2118)&lt;0,0,IF((T2117+R2118)&gt;结论【关键目标】!C$28,结论【关键目标】!C$28,T2117+R2118))</f>
        <v>8.1608751999999996</v>
      </c>
      <c r="U2118" s="19">
        <f>IF((T2117+R2118)&lt;结论【关键目标】!$C$28,0,(发电量计算【计算逻辑页】!R2118+发电量计算【计算逻辑页】!T2117-结论【关键目标】!$C$28))</f>
        <v>0</v>
      </c>
      <c r="V2118" s="5">
        <f t="shared" si="301"/>
        <v>0</v>
      </c>
      <c r="W2118" s="5">
        <f t="shared" si="302"/>
        <v>0</v>
      </c>
      <c r="X2118" s="5">
        <f t="shared" si="305"/>
        <v>0</v>
      </c>
    </row>
    <row r="2119" spans="1:24" x14ac:dyDescent="0.15">
      <c r="A2119" s="7">
        <v>2118</v>
      </c>
      <c r="B2119" s="7">
        <v>3</v>
      </c>
      <c r="C2119" s="7">
        <v>30</v>
      </c>
      <c r="D2119" s="7">
        <v>6</v>
      </c>
      <c r="E2119" s="7">
        <v>89</v>
      </c>
      <c r="F2119" s="7">
        <v>4.8</v>
      </c>
      <c r="G2119" s="7">
        <v>16.600000000000001</v>
      </c>
      <c r="H2119" s="7">
        <f t="shared" si="297"/>
        <v>4</v>
      </c>
      <c r="I2119" s="16">
        <f t="shared" si="298"/>
        <v>45015</v>
      </c>
      <c r="J2119" s="17">
        <v>0.2407</v>
      </c>
      <c r="K2119" s="18">
        <f>G2119*结论【关键目标】!C$27*0.7735*0.001</f>
        <v>1.5408120000000001</v>
      </c>
      <c r="L2119" s="5">
        <v>0</v>
      </c>
      <c r="M2119" s="5">
        <f>ABS(IF(L2119&lt;=0,L2119/耗电量关键数据!$B$6/1000,L2119/耗电量关键数据!$B$5/1000))</f>
        <v>0</v>
      </c>
      <c r="N2119" s="5">
        <f>电气设备逐时使用率计算!H2095</f>
        <v>1.1688450000000001</v>
      </c>
      <c r="O2119" s="5">
        <f>灯光逐时使用率计算!H2095</f>
        <v>0.37403039999999999</v>
      </c>
      <c r="P2119" s="19">
        <f t="shared" si="299"/>
        <v>1.5428754000000002</v>
      </c>
      <c r="Q2119" s="19">
        <f t="shared" si="303"/>
        <v>0</v>
      </c>
      <c r="R2119" s="20">
        <f t="shared" si="300"/>
        <v>1.5408120000000001</v>
      </c>
      <c r="S2119" s="20">
        <f t="shared" si="304"/>
        <v>0</v>
      </c>
      <c r="T2119" s="20">
        <f>IF((T2118+R2119)&lt;0,0,IF((T2118+R2119)&gt;结论【关键目标】!C$28,结论【关键目标】!C$28,T2118+R2119))</f>
        <v>9.7016872000000003</v>
      </c>
      <c r="U2119" s="19">
        <f>IF((T2118+R2119)&lt;结论【关键目标】!$C$28,0,(发电量计算【计算逻辑页】!R2119+发电量计算【计算逻辑页】!T2118-结论【关键目标】!$C$28))</f>
        <v>0</v>
      </c>
      <c r="V2119" s="5">
        <f t="shared" si="301"/>
        <v>0</v>
      </c>
      <c r="W2119" s="5">
        <f t="shared" si="302"/>
        <v>0.37087344840000003</v>
      </c>
      <c r="X2119" s="5">
        <f t="shared" si="305"/>
        <v>0</v>
      </c>
    </row>
    <row r="2120" spans="1:24" x14ac:dyDescent="0.15">
      <c r="A2120" s="7">
        <v>2119</v>
      </c>
      <c r="B2120" s="7">
        <v>3</v>
      </c>
      <c r="C2120" s="7">
        <v>30</v>
      </c>
      <c r="D2120" s="7">
        <v>7</v>
      </c>
      <c r="E2120" s="7">
        <v>89</v>
      </c>
      <c r="F2120" s="7">
        <v>2</v>
      </c>
      <c r="G2120" s="7">
        <v>115.7</v>
      </c>
      <c r="H2120" s="7">
        <f t="shared" si="297"/>
        <v>4</v>
      </c>
      <c r="I2120" s="16">
        <f t="shared" si="298"/>
        <v>45015</v>
      </c>
      <c r="J2120" s="17">
        <v>0.2407</v>
      </c>
      <c r="K2120" s="18">
        <f>G2120*结论【关键目标】!C$27*0.7735*0.001</f>
        <v>10.739274</v>
      </c>
      <c r="L2120" s="5">
        <v>0</v>
      </c>
      <c r="M2120" s="5">
        <f>ABS(IF(L2120&lt;=0,L2120/耗电量关键数据!$B$6/1000,L2120/耗电量关键数据!$B$5/1000))</f>
        <v>0</v>
      </c>
      <c r="N2120" s="5">
        <f>电气设备逐时使用率计算!H2096</f>
        <v>2.3376900000000003</v>
      </c>
      <c r="O2120" s="5">
        <f>灯光逐时使用率计算!H2096</f>
        <v>1.2467680000000001</v>
      </c>
      <c r="P2120" s="19">
        <f t="shared" si="299"/>
        <v>3.5844580000000006</v>
      </c>
      <c r="Q2120" s="19">
        <f t="shared" si="303"/>
        <v>0</v>
      </c>
      <c r="R2120" s="20">
        <f t="shared" si="300"/>
        <v>10.739274</v>
      </c>
      <c r="S2120" s="20">
        <f t="shared" si="304"/>
        <v>0</v>
      </c>
      <c r="T2120" s="20">
        <f>IF((T2119+R2120)&lt;0,0,IF((T2119+R2120)&gt;结论【关键目标】!C$28,结论【关键目标】!C$28,T2119+R2120))</f>
        <v>20.4409612</v>
      </c>
      <c r="U2120" s="19">
        <f>IF((T2119+R2120)&lt;结论【关键目标】!$C$28,0,(发电量计算【计算逻辑页】!R2120+发电量计算【计算逻辑页】!T2119-结论【关键目标】!$C$28))</f>
        <v>0</v>
      </c>
      <c r="V2120" s="5">
        <f t="shared" si="301"/>
        <v>0</v>
      </c>
      <c r="W2120" s="5">
        <f t="shared" si="302"/>
        <v>0.8627790406000001</v>
      </c>
      <c r="X2120" s="5">
        <f t="shared" si="305"/>
        <v>0</v>
      </c>
    </row>
    <row r="2121" spans="1:24" x14ac:dyDescent="0.15">
      <c r="A2121" s="7">
        <v>2120</v>
      </c>
      <c r="B2121" s="7">
        <v>3</v>
      </c>
      <c r="C2121" s="7">
        <v>30</v>
      </c>
      <c r="D2121" s="7">
        <v>8</v>
      </c>
      <c r="E2121" s="7">
        <v>89</v>
      </c>
      <c r="F2121" s="7">
        <v>4</v>
      </c>
      <c r="G2121" s="7">
        <v>263.8</v>
      </c>
      <c r="H2121" s="7">
        <f t="shared" si="297"/>
        <v>4</v>
      </c>
      <c r="I2121" s="16">
        <f t="shared" si="298"/>
        <v>45015</v>
      </c>
      <c r="J2121" s="17">
        <v>0.70809999999999995</v>
      </c>
      <c r="K2121" s="18">
        <f>G2121*结论【关键目标】!C$27*0.7735*0.001</f>
        <v>24.485916</v>
      </c>
      <c r="L2121" s="5">
        <v>0</v>
      </c>
      <c r="M2121" s="5">
        <f>ABS(IF(L2121&lt;=0,L2121/耗电量关键数据!$B$6/1000,L2121/耗电量关键数据!$B$5/1000))</f>
        <v>0</v>
      </c>
      <c r="N2121" s="5">
        <f>电气设备逐时使用率计算!H2097</f>
        <v>11.688450000000001</v>
      </c>
      <c r="O2121" s="5">
        <f>灯光逐时使用率计算!H2097</f>
        <v>6.2338399999999998</v>
      </c>
      <c r="P2121" s="19">
        <f t="shared" si="299"/>
        <v>17.92229</v>
      </c>
      <c r="Q2121" s="19">
        <f t="shared" si="303"/>
        <v>0</v>
      </c>
      <c r="R2121" s="20">
        <f t="shared" si="300"/>
        <v>24.485916</v>
      </c>
      <c r="S2121" s="20">
        <f t="shared" si="304"/>
        <v>0</v>
      </c>
      <c r="T2121" s="20">
        <f>IF((T2120+R2121)&lt;0,0,IF((T2120+R2121)&gt;结论【关键目标】!C$28,结论【关键目标】!C$28,T2120+R2121))</f>
        <v>22</v>
      </c>
      <c r="U2121" s="19">
        <f>IF((T2120+R2121)&lt;结论【关键目标】!$C$28,0,(发电量计算【计算逻辑页】!R2121+发电量计算【计算逻辑页】!T2120-结论【关键目标】!$C$28))</f>
        <v>22.9268772</v>
      </c>
      <c r="V2121" s="5">
        <f t="shared" si="301"/>
        <v>8.0244070199999999</v>
      </c>
      <c r="W2121" s="5">
        <f t="shared" si="302"/>
        <v>12.690773548999999</v>
      </c>
      <c r="X2121" s="5">
        <f t="shared" si="305"/>
        <v>0</v>
      </c>
    </row>
    <row r="2122" spans="1:24" x14ac:dyDescent="0.15">
      <c r="A2122" s="7">
        <v>2121</v>
      </c>
      <c r="B2122" s="7">
        <v>3</v>
      </c>
      <c r="C2122" s="7">
        <v>30</v>
      </c>
      <c r="D2122" s="7">
        <v>9</v>
      </c>
      <c r="E2122" s="7">
        <v>89</v>
      </c>
      <c r="F2122" s="7">
        <v>7</v>
      </c>
      <c r="G2122" s="7">
        <v>444</v>
      </c>
      <c r="H2122" s="7">
        <f t="shared" si="297"/>
        <v>4</v>
      </c>
      <c r="I2122" s="16">
        <f t="shared" si="298"/>
        <v>45015</v>
      </c>
      <c r="J2122" s="17">
        <v>0.70809999999999995</v>
      </c>
      <c r="K2122" s="18">
        <f>G2122*结论【关键目标】!C$27*0.7735*0.001</f>
        <v>41.21208</v>
      </c>
      <c r="L2122" s="5">
        <v>0</v>
      </c>
      <c r="M2122" s="5">
        <f>ABS(IF(L2122&lt;=0,L2122/耗电量关键数据!$B$6/1000,L2122/耗电量关键数据!$B$5/1000))</f>
        <v>0</v>
      </c>
      <c r="N2122" s="5">
        <f>电气设备逐时使用率计算!H2098</f>
        <v>22.208055000000002</v>
      </c>
      <c r="O2122" s="5">
        <f>灯光逐时使用率计算!H2098</f>
        <v>11.844296</v>
      </c>
      <c r="P2122" s="19">
        <f t="shared" si="299"/>
        <v>34.052351000000002</v>
      </c>
      <c r="Q2122" s="19">
        <f t="shared" si="303"/>
        <v>0</v>
      </c>
      <c r="R2122" s="20">
        <f t="shared" si="300"/>
        <v>41.21208</v>
      </c>
      <c r="S2122" s="20">
        <f t="shared" si="304"/>
        <v>0</v>
      </c>
      <c r="T2122" s="20">
        <f>IF((T2121+R2122)&lt;0,0,IF((T2121+R2122)&gt;结论【关键目标】!C$28,结论【关键目标】!C$28,T2121+R2122))</f>
        <v>22</v>
      </c>
      <c r="U2122" s="19">
        <f>IF((T2121+R2122)&lt;结论【关键目标】!$C$28,0,(发电量计算【计算逻辑页】!R2122+发电量计算【计算逻辑页】!T2121-结论【关键目标】!$C$28))</f>
        <v>41.21208</v>
      </c>
      <c r="V2122" s="5">
        <f t="shared" si="301"/>
        <v>14.424227999999999</v>
      </c>
      <c r="W2122" s="5">
        <f t="shared" si="302"/>
        <v>24.1124697431</v>
      </c>
      <c r="X2122" s="5">
        <f t="shared" si="305"/>
        <v>0</v>
      </c>
    </row>
    <row r="2123" spans="1:24" x14ac:dyDescent="0.15">
      <c r="A2123" s="7">
        <v>2122</v>
      </c>
      <c r="B2123" s="7">
        <v>3</v>
      </c>
      <c r="C2123" s="7">
        <v>30</v>
      </c>
      <c r="D2123" s="7">
        <v>10</v>
      </c>
      <c r="E2123" s="7">
        <v>89</v>
      </c>
      <c r="F2123" s="7">
        <v>9</v>
      </c>
      <c r="G2123" s="7">
        <v>667.3</v>
      </c>
      <c r="H2123" s="7">
        <f t="shared" si="297"/>
        <v>4</v>
      </c>
      <c r="I2123" s="16">
        <f t="shared" si="298"/>
        <v>45015</v>
      </c>
      <c r="J2123" s="17">
        <v>0.70809999999999995</v>
      </c>
      <c r="K2123" s="18">
        <f>G2123*结论【关键目标】!C$27*0.7735*0.001</f>
        <v>61.938786</v>
      </c>
      <c r="L2123" s="5">
        <v>0</v>
      </c>
      <c r="M2123" s="5">
        <f>ABS(IF(L2123&lt;=0,L2123/耗电量关键数据!$B$6/1000,L2123/耗电量关键数据!$B$5/1000))</f>
        <v>0</v>
      </c>
      <c r="N2123" s="5">
        <f>电气设备逐时使用率计算!H2099</f>
        <v>22.208055000000002</v>
      </c>
      <c r="O2123" s="5">
        <f>灯光逐时使用率计算!H2099</f>
        <v>11.844296</v>
      </c>
      <c r="P2123" s="19">
        <f t="shared" si="299"/>
        <v>34.052351000000002</v>
      </c>
      <c r="Q2123" s="19">
        <f t="shared" si="303"/>
        <v>0</v>
      </c>
      <c r="R2123" s="20">
        <f t="shared" si="300"/>
        <v>61.938786</v>
      </c>
      <c r="S2123" s="20">
        <f t="shared" si="304"/>
        <v>0</v>
      </c>
      <c r="T2123" s="20">
        <f>IF((T2122+R2123)&lt;0,0,IF((T2122+R2123)&gt;结论【关键目标】!C$28,结论【关键目标】!C$28,T2122+R2123))</f>
        <v>22</v>
      </c>
      <c r="U2123" s="19">
        <f>IF((T2122+R2123)&lt;结论【关键目标】!$C$28,0,(发电量计算【计算逻辑页】!R2123+发电量计算【计算逻辑页】!T2122-结论【关键目标】!$C$28))</f>
        <v>61.938785999999993</v>
      </c>
      <c r="V2123" s="5">
        <f t="shared" si="301"/>
        <v>21.678575099999996</v>
      </c>
      <c r="W2123" s="5">
        <f t="shared" si="302"/>
        <v>24.1124697431</v>
      </c>
      <c r="X2123" s="5">
        <f t="shared" si="305"/>
        <v>0</v>
      </c>
    </row>
    <row r="2124" spans="1:24" x14ac:dyDescent="0.15">
      <c r="A2124" s="7">
        <v>2123</v>
      </c>
      <c r="B2124" s="7">
        <v>3</v>
      </c>
      <c r="C2124" s="7">
        <v>30</v>
      </c>
      <c r="D2124" s="7">
        <v>11</v>
      </c>
      <c r="E2124" s="7">
        <v>89</v>
      </c>
      <c r="F2124" s="7">
        <v>11</v>
      </c>
      <c r="G2124" s="7">
        <v>749.4</v>
      </c>
      <c r="H2124" s="7">
        <f t="shared" si="297"/>
        <v>4</v>
      </c>
      <c r="I2124" s="16">
        <f t="shared" si="298"/>
        <v>45015</v>
      </c>
      <c r="J2124" s="17">
        <v>1.2267999999999999</v>
      </c>
      <c r="K2124" s="18">
        <f>G2124*结论【关键目标】!C$27*0.7735*0.001</f>
        <v>69.559307999999987</v>
      </c>
      <c r="L2124" s="5">
        <v>0</v>
      </c>
      <c r="M2124" s="5">
        <f>ABS(IF(L2124&lt;=0,L2124/耗电量关键数据!$B$6/1000,L2124/耗电量关键数据!$B$5/1000))</f>
        <v>0</v>
      </c>
      <c r="N2124" s="5">
        <f>电气设备逐时使用率计算!H2100</f>
        <v>22.208055000000002</v>
      </c>
      <c r="O2124" s="5">
        <f>灯光逐时使用率计算!H2100</f>
        <v>11.844296</v>
      </c>
      <c r="P2124" s="19">
        <f t="shared" si="299"/>
        <v>34.052351000000002</v>
      </c>
      <c r="Q2124" s="19">
        <f t="shared" si="303"/>
        <v>34.052351000000002</v>
      </c>
      <c r="R2124" s="20">
        <f t="shared" si="300"/>
        <v>35.506956999999986</v>
      </c>
      <c r="S2124" s="20">
        <f t="shared" si="304"/>
        <v>0</v>
      </c>
      <c r="T2124" s="20">
        <f>IF((T2123+R2124)&lt;0,0,IF((T2123+R2124)&gt;结论【关键目标】!C$28,结论【关键目标】!C$28,T2123+R2124))</f>
        <v>22</v>
      </c>
      <c r="U2124" s="19">
        <f>IF((T2123+R2124)&lt;结论【关键目标】!$C$28,0,(发电量计算【计算逻辑页】!R2124+发电量计算【计算逻辑页】!T2123-结论【关键目标】!$C$28))</f>
        <v>35.506956999999986</v>
      </c>
      <c r="V2124" s="5">
        <f t="shared" si="301"/>
        <v>12.427434949999995</v>
      </c>
      <c r="W2124" s="5">
        <f t="shared" si="302"/>
        <v>41.775424206799997</v>
      </c>
      <c r="X2124" s="5">
        <f t="shared" si="305"/>
        <v>0</v>
      </c>
    </row>
    <row r="2125" spans="1:24" x14ac:dyDescent="0.15">
      <c r="A2125" s="7">
        <v>2124</v>
      </c>
      <c r="B2125" s="7">
        <v>3</v>
      </c>
      <c r="C2125" s="7">
        <v>30</v>
      </c>
      <c r="D2125" s="7">
        <v>12</v>
      </c>
      <c r="E2125" s="7">
        <v>89</v>
      </c>
      <c r="F2125" s="7">
        <v>13.3</v>
      </c>
      <c r="G2125" s="7">
        <v>756.1</v>
      </c>
      <c r="H2125" s="7">
        <f t="shared" si="297"/>
        <v>4</v>
      </c>
      <c r="I2125" s="16">
        <f t="shared" si="298"/>
        <v>45015</v>
      </c>
      <c r="J2125" s="17">
        <v>1.2267999999999999</v>
      </c>
      <c r="K2125" s="18">
        <f>G2125*结论【关键目标】!C$27*0.7735*0.001</f>
        <v>70.181201999999985</v>
      </c>
      <c r="L2125" s="5">
        <v>0</v>
      </c>
      <c r="M2125" s="5">
        <f>ABS(IF(L2125&lt;=0,L2125/耗电量关键数据!$B$6/1000,L2125/耗电量关键数据!$B$5/1000))</f>
        <v>0</v>
      </c>
      <c r="N2125" s="5">
        <f>电气设备逐时使用率计算!H2101</f>
        <v>11.688450000000001</v>
      </c>
      <c r="O2125" s="5">
        <f>灯光逐时使用率计算!H2101</f>
        <v>9.9741440000000008</v>
      </c>
      <c r="P2125" s="19">
        <f t="shared" si="299"/>
        <v>21.662594000000002</v>
      </c>
      <c r="Q2125" s="19">
        <f t="shared" si="303"/>
        <v>21.662594000000002</v>
      </c>
      <c r="R2125" s="20">
        <f t="shared" si="300"/>
        <v>48.518607999999986</v>
      </c>
      <c r="S2125" s="20">
        <f t="shared" si="304"/>
        <v>0</v>
      </c>
      <c r="T2125" s="20">
        <f>IF((T2124+R2125)&lt;0,0,IF((T2124+R2125)&gt;结论【关键目标】!C$28,结论【关键目标】!C$28,T2124+R2125))</f>
        <v>22</v>
      </c>
      <c r="U2125" s="19">
        <f>IF((T2124+R2125)&lt;结论【关键目标】!$C$28,0,(发电量计算【计算逻辑页】!R2125+发电量计算【计算逻辑页】!T2124-结论【关键目标】!$C$28))</f>
        <v>48.518607999999986</v>
      </c>
      <c r="V2125" s="5">
        <f t="shared" si="301"/>
        <v>16.981512799999994</v>
      </c>
      <c r="W2125" s="5">
        <f t="shared" si="302"/>
        <v>26.5756703192</v>
      </c>
      <c r="X2125" s="5">
        <f t="shared" si="305"/>
        <v>0</v>
      </c>
    </row>
    <row r="2126" spans="1:24" x14ac:dyDescent="0.15">
      <c r="A2126" s="7">
        <v>2125</v>
      </c>
      <c r="B2126" s="7">
        <v>3</v>
      </c>
      <c r="C2126" s="7">
        <v>30</v>
      </c>
      <c r="D2126" s="7">
        <v>13</v>
      </c>
      <c r="E2126" s="7">
        <v>89</v>
      </c>
      <c r="F2126" s="7">
        <v>16</v>
      </c>
      <c r="G2126" s="7">
        <v>761</v>
      </c>
      <c r="H2126" s="7">
        <f t="shared" si="297"/>
        <v>4</v>
      </c>
      <c r="I2126" s="16">
        <f t="shared" si="298"/>
        <v>45015</v>
      </c>
      <c r="J2126" s="17">
        <v>1.2267999999999999</v>
      </c>
      <c r="K2126" s="18">
        <f>G2126*结论【关键目标】!C$27*0.7735*0.001</f>
        <v>70.636020000000002</v>
      </c>
      <c r="L2126" s="5">
        <v>0</v>
      </c>
      <c r="M2126" s="5">
        <f>ABS(IF(L2126&lt;=0,L2126/耗电量关键数据!$B$6/1000,L2126/耗电量关键数据!$B$5/1000))</f>
        <v>0</v>
      </c>
      <c r="N2126" s="5">
        <f>电气设备逐时使用率计算!H2102</f>
        <v>11.688450000000001</v>
      </c>
      <c r="O2126" s="5">
        <f>灯光逐时使用率计算!H2102</f>
        <v>9.9741440000000008</v>
      </c>
      <c r="P2126" s="19">
        <f t="shared" si="299"/>
        <v>21.662594000000002</v>
      </c>
      <c r="Q2126" s="19">
        <f t="shared" si="303"/>
        <v>21.662594000000002</v>
      </c>
      <c r="R2126" s="20">
        <f t="shared" si="300"/>
        <v>48.973426000000003</v>
      </c>
      <c r="S2126" s="20">
        <f t="shared" si="304"/>
        <v>0</v>
      </c>
      <c r="T2126" s="20">
        <f>IF((T2125+R2126)&lt;0,0,IF((T2125+R2126)&gt;结论【关键目标】!C$28,结论【关键目标】!C$28,T2125+R2126))</f>
        <v>22</v>
      </c>
      <c r="U2126" s="19">
        <f>IF((T2125+R2126)&lt;结论【关键目标】!$C$28,0,(发电量计算【计算逻辑页】!R2126+发电量计算【计算逻辑页】!T2125-结论【关键目标】!$C$28))</f>
        <v>48.973426000000003</v>
      </c>
      <c r="V2126" s="5">
        <f t="shared" si="301"/>
        <v>17.140699099999999</v>
      </c>
      <c r="W2126" s="5">
        <f t="shared" si="302"/>
        <v>26.5756703192</v>
      </c>
      <c r="X2126" s="5">
        <f t="shared" si="305"/>
        <v>0</v>
      </c>
    </row>
    <row r="2127" spans="1:24" x14ac:dyDescent="0.15">
      <c r="A2127" s="7">
        <v>2126</v>
      </c>
      <c r="B2127" s="7">
        <v>3</v>
      </c>
      <c r="C2127" s="7">
        <v>30</v>
      </c>
      <c r="D2127" s="7">
        <v>14</v>
      </c>
      <c r="E2127" s="7">
        <v>89</v>
      </c>
      <c r="F2127" s="7">
        <v>17</v>
      </c>
      <c r="G2127" s="7">
        <v>654</v>
      </c>
      <c r="H2127" s="7">
        <f t="shared" si="297"/>
        <v>4</v>
      </c>
      <c r="I2127" s="16">
        <f t="shared" si="298"/>
        <v>45015</v>
      </c>
      <c r="J2127" s="17">
        <v>1.2267999999999999</v>
      </c>
      <c r="K2127" s="18">
        <f>G2127*结论【关键目标】!C$27*0.7735*0.001</f>
        <v>60.704279999999997</v>
      </c>
      <c r="L2127" s="5">
        <v>0</v>
      </c>
      <c r="M2127" s="5">
        <f>ABS(IF(L2127&lt;=0,L2127/耗电量关键数据!$B$6/1000,L2127/耗电量关键数据!$B$5/1000))</f>
        <v>0</v>
      </c>
      <c r="N2127" s="5">
        <f>电气设备逐时使用率计算!H2103</f>
        <v>22.208055000000002</v>
      </c>
      <c r="O2127" s="5">
        <f>灯光逐时使用率计算!H2103</f>
        <v>11.844296</v>
      </c>
      <c r="P2127" s="19">
        <f t="shared" si="299"/>
        <v>34.052351000000002</v>
      </c>
      <c r="Q2127" s="19">
        <f t="shared" si="303"/>
        <v>34.052351000000002</v>
      </c>
      <c r="R2127" s="20">
        <f t="shared" si="300"/>
        <v>26.651928999999996</v>
      </c>
      <c r="S2127" s="20">
        <f t="shared" si="304"/>
        <v>0</v>
      </c>
      <c r="T2127" s="20">
        <f>IF((T2126+R2127)&lt;0,0,IF((T2126+R2127)&gt;结论【关键目标】!C$28,结论【关键目标】!C$28,T2126+R2127))</f>
        <v>22</v>
      </c>
      <c r="U2127" s="19">
        <f>IF((T2126+R2127)&lt;结论【关键目标】!$C$28,0,(发电量计算【计算逻辑页】!R2127+发电量计算【计算逻辑页】!T2126-结论【关键目标】!$C$28))</f>
        <v>26.651928999999996</v>
      </c>
      <c r="V2127" s="5">
        <f t="shared" si="301"/>
        <v>9.3281751499999981</v>
      </c>
      <c r="W2127" s="5">
        <f t="shared" si="302"/>
        <v>41.775424206799997</v>
      </c>
      <c r="X2127" s="5">
        <f t="shared" si="305"/>
        <v>0</v>
      </c>
    </row>
    <row r="2128" spans="1:24" x14ac:dyDescent="0.15">
      <c r="A2128" s="7">
        <v>2127</v>
      </c>
      <c r="B2128" s="7">
        <v>3</v>
      </c>
      <c r="C2128" s="7">
        <v>30</v>
      </c>
      <c r="D2128" s="7">
        <v>15</v>
      </c>
      <c r="E2128" s="7">
        <v>89</v>
      </c>
      <c r="F2128" s="7">
        <v>19</v>
      </c>
      <c r="G2128" s="7">
        <v>510.6</v>
      </c>
      <c r="H2128" s="7">
        <f t="shared" si="297"/>
        <v>4</v>
      </c>
      <c r="I2128" s="16">
        <f t="shared" si="298"/>
        <v>45015</v>
      </c>
      <c r="J2128" s="17">
        <v>1.2267999999999999</v>
      </c>
      <c r="K2128" s="18">
        <f>G2128*结论【关键目标】!C$27*0.7735*0.001</f>
        <v>47.393892000000001</v>
      </c>
      <c r="L2128" s="5">
        <v>0</v>
      </c>
      <c r="M2128" s="5">
        <f>ABS(IF(L2128&lt;=0,L2128/耗电量关键数据!$B$6/1000,L2128/耗电量关键数据!$B$5/1000))</f>
        <v>0</v>
      </c>
      <c r="N2128" s="5">
        <f>电气设备逐时使用率计算!H2104</f>
        <v>22.208055000000002</v>
      </c>
      <c r="O2128" s="5">
        <f>灯光逐时使用率计算!H2104</f>
        <v>11.844296</v>
      </c>
      <c r="P2128" s="19">
        <f t="shared" si="299"/>
        <v>34.052351000000002</v>
      </c>
      <c r="Q2128" s="19">
        <f t="shared" si="303"/>
        <v>34.052351000000002</v>
      </c>
      <c r="R2128" s="20">
        <f t="shared" si="300"/>
        <v>13.341540999999999</v>
      </c>
      <c r="S2128" s="20">
        <f t="shared" si="304"/>
        <v>0</v>
      </c>
      <c r="T2128" s="20">
        <f>IF((T2127+R2128)&lt;0,0,IF((T2127+R2128)&gt;结论【关键目标】!C$28,结论【关键目标】!C$28,T2127+R2128))</f>
        <v>22</v>
      </c>
      <c r="U2128" s="19">
        <f>IF((T2127+R2128)&lt;结论【关键目标】!$C$28,0,(发电量计算【计算逻辑页】!R2128+发电量计算【计算逻辑页】!T2127-结论【关键目标】!$C$28))</f>
        <v>13.341540999999999</v>
      </c>
      <c r="V2128" s="5">
        <f t="shared" si="301"/>
        <v>4.6695393499999991</v>
      </c>
      <c r="W2128" s="5">
        <f t="shared" si="302"/>
        <v>41.775424206799997</v>
      </c>
      <c r="X2128" s="5">
        <f t="shared" si="305"/>
        <v>0</v>
      </c>
    </row>
    <row r="2129" spans="1:24" x14ac:dyDescent="0.15">
      <c r="A2129" s="7">
        <v>2128</v>
      </c>
      <c r="B2129" s="7">
        <v>3</v>
      </c>
      <c r="C2129" s="7">
        <v>30</v>
      </c>
      <c r="D2129" s="7">
        <v>16</v>
      </c>
      <c r="E2129" s="7">
        <v>89</v>
      </c>
      <c r="F2129" s="7">
        <v>20</v>
      </c>
      <c r="G2129" s="7">
        <v>327.2</v>
      </c>
      <c r="H2129" s="7">
        <f t="shared" si="297"/>
        <v>4</v>
      </c>
      <c r="I2129" s="16">
        <f t="shared" si="298"/>
        <v>45015</v>
      </c>
      <c r="J2129" s="17">
        <v>0.70809999999999995</v>
      </c>
      <c r="K2129" s="18">
        <f>G2129*结论【关键目标】!C$27*0.7735*0.001</f>
        <v>30.370704</v>
      </c>
      <c r="L2129" s="5">
        <v>0</v>
      </c>
      <c r="M2129" s="5">
        <f>ABS(IF(L2129&lt;=0,L2129/耗电量关键数据!$B$6/1000,L2129/耗电量关键数据!$B$5/1000))</f>
        <v>0</v>
      </c>
      <c r="N2129" s="5">
        <f>电气设备逐时使用率计算!H2105</f>
        <v>22.208055000000002</v>
      </c>
      <c r="O2129" s="5">
        <f>灯光逐时使用率计算!H2105</f>
        <v>11.844296</v>
      </c>
      <c r="P2129" s="19">
        <f t="shared" si="299"/>
        <v>34.052351000000002</v>
      </c>
      <c r="Q2129" s="19">
        <f t="shared" si="303"/>
        <v>0</v>
      </c>
      <c r="R2129" s="20">
        <f t="shared" si="300"/>
        <v>30.370704</v>
      </c>
      <c r="S2129" s="20">
        <f t="shared" si="304"/>
        <v>0</v>
      </c>
      <c r="T2129" s="20">
        <f>IF((T2128+R2129)&lt;0,0,IF((T2128+R2129)&gt;结论【关键目标】!C$28,结论【关键目标】!C$28,T2128+R2129))</f>
        <v>22</v>
      </c>
      <c r="U2129" s="19">
        <f>IF((T2128+R2129)&lt;结论【关键目标】!$C$28,0,(发电量计算【计算逻辑页】!R2129+发电量计算【计算逻辑页】!T2128-结论【关键目标】!$C$28))</f>
        <v>30.370704000000003</v>
      </c>
      <c r="V2129" s="5">
        <f t="shared" si="301"/>
        <v>10.6297464</v>
      </c>
      <c r="W2129" s="5">
        <f t="shared" si="302"/>
        <v>21.505495502399999</v>
      </c>
      <c r="X2129" s="5">
        <f t="shared" si="305"/>
        <v>0</v>
      </c>
    </row>
    <row r="2130" spans="1:24" x14ac:dyDescent="0.15">
      <c r="A2130" s="7">
        <v>2129</v>
      </c>
      <c r="B2130" s="7">
        <v>3</v>
      </c>
      <c r="C2130" s="7">
        <v>30</v>
      </c>
      <c r="D2130" s="7">
        <v>17</v>
      </c>
      <c r="E2130" s="7">
        <v>89</v>
      </c>
      <c r="F2130" s="7">
        <v>21</v>
      </c>
      <c r="G2130" s="7">
        <v>145.4</v>
      </c>
      <c r="H2130" s="7">
        <f t="shared" si="297"/>
        <v>4</v>
      </c>
      <c r="I2130" s="16">
        <f t="shared" si="298"/>
        <v>45015</v>
      </c>
      <c r="J2130" s="17">
        <v>0.70809999999999995</v>
      </c>
      <c r="K2130" s="18">
        <f>G2130*结论【关键目标】!C$27*0.7735*0.001</f>
        <v>13.496028000000001</v>
      </c>
      <c r="L2130" s="5">
        <v>0</v>
      </c>
      <c r="M2130" s="5">
        <f>ABS(IF(L2130&lt;=0,L2130/耗电量关键数据!$B$6/1000,L2130/耗电量关键数据!$B$5/1000))</f>
        <v>0</v>
      </c>
      <c r="N2130" s="5">
        <f>电气设备逐时使用率计算!H2106</f>
        <v>22.208055000000002</v>
      </c>
      <c r="O2130" s="5">
        <f>灯光逐时使用率计算!H2106</f>
        <v>11.844296</v>
      </c>
      <c r="P2130" s="19">
        <f t="shared" si="299"/>
        <v>34.052351000000002</v>
      </c>
      <c r="Q2130" s="19">
        <f t="shared" si="303"/>
        <v>0</v>
      </c>
      <c r="R2130" s="20">
        <f t="shared" si="300"/>
        <v>13.496028000000001</v>
      </c>
      <c r="S2130" s="20">
        <f t="shared" si="304"/>
        <v>0</v>
      </c>
      <c r="T2130" s="20">
        <f>IF((T2129+R2130)&lt;0,0,IF((T2129+R2130)&gt;结论【关键目标】!C$28,结论【关键目标】!C$28,T2129+R2130))</f>
        <v>22</v>
      </c>
      <c r="U2130" s="19">
        <f>IF((T2129+R2130)&lt;结论【关键目标】!$C$28,0,(发电量计算【计算逻辑页】!R2130+发电量计算【计算逻辑页】!T2129-结论【关键目标】!$C$28))</f>
        <v>13.496028000000003</v>
      </c>
      <c r="V2130" s="5">
        <f t="shared" si="301"/>
        <v>4.7236098000000002</v>
      </c>
      <c r="W2130" s="5">
        <f t="shared" si="302"/>
        <v>9.5565374268000003</v>
      </c>
      <c r="X2130" s="5">
        <f t="shared" si="305"/>
        <v>0</v>
      </c>
    </row>
    <row r="2131" spans="1:24" x14ac:dyDescent="0.15">
      <c r="A2131" s="7">
        <v>2130</v>
      </c>
      <c r="B2131" s="7">
        <v>3</v>
      </c>
      <c r="C2131" s="7">
        <v>30</v>
      </c>
      <c r="D2131" s="7">
        <v>18</v>
      </c>
      <c r="E2131" s="7">
        <v>89</v>
      </c>
      <c r="F2131" s="7">
        <v>19.7</v>
      </c>
      <c r="G2131" s="7">
        <v>0</v>
      </c>
      <c r="H2131" s="7">
        <f t="shared" si="297"/>
        <v>4</v>
      </c>
      <c r="I2131" s="16">
        <f t="shared" si="298"/>
        <v>45015</v>
      </c>
      <c r="J2131" s="17">
        <v>0.70809999999999995</v>
      </c>
      <c r="K2131" s="18">
        <f>G2131*结论【关键目标】!C$27*0.7735*0.001</f>
        <v>0</v>
      </c>
      <c r="L2131" s="5">
        <v>0</v>
      </c>
      <c r="M2131" s="5">
        <f>ABS(IF(L2131&lt;=0,L2131/耗电量关键数据!$B$6/1000,L2131/耗电量关键数据!$B$5/1000))</f>
        <v>0</v>
      </c>
      <c r="N2131" s="5">
        <f>电气设备逐时使用率计算!H2107</f>
        <v>7.0130699999999999</v>
      </c>
      <c r="O2131" s="5">
        <f>灯光逐时使用率计算!H2107</f>
        <v>3.7403040000000001</v>
      </c>
      <c r="P2131" s="19">
        <f t="shared" si="299"/>
        <v>10.753374000000001</v>
      </c>
      <c r="Q2131" s="19">
        <f t="shared" si="303"/>
        <v>0</v>
      </c>
      <c r="R2131" s="20">
        <f t="shared" si="300"/>
        <v>0</v>
      </c>
      <c r="S2131" s="20">
        <f t="shared" si="304"/>
        <v>0</v>
      </c>
      <c r="T2131" s="20">
        <f>IF((T2130+R2131)&lt;0,0,IF((T2130+R2131)&gt;结论【关键目标】!C$28,结论【关键目标】!C$28,T2130+R2131))</f>
        <v>22</v>
      </c>
      <c r="U2131" s="19">
        <f>IF((T2130+R2131)&lt;结论【关键目标】!$C$28,0,(发电量计算【计算逻辑页】!R2131+发电量计算【计算逻辑页】!T2130-结论【关键目标】!$C$28))</f>
        <v>0</v>
      </c>
      <c r="V2131" s="5">
        <f t="shared" si="301"/>
        <v>0</v>
      </c>
      <c r="W2131" s="5">
        <f t="shared" si="302"/>
        <v>0</v>
      </c>
      <c r="X2131" s="5">
        <f t="shared" si="305"/>
        <v>0</v>
      </c>
    </row>
    <row r="2132" spans="1:24" x14ac:dyDescent="0.15">
      <c r="A2132" s="7">
        <v>2131</v>
      </c>
      <c r="B2132" s="7">
        <v>3</v>
      </c>
      <c r="C2132" s="7">
        <v>30</v>
      </c>
      <c r="D2132" s="7">
        <v>19</v>
      </c>
      <c r="E2132" s="7">
        <v>89</v>
      </c>
      <c r="F2132" s="7">
        <v>18.600000000000001</v>
      </c>
      <c r="G2132" s="7">
        <v>0</v>
      </c>
      <c r="H2132" s="7">
        <f t="shared" si="297"/>
        <v>4</v>
      </c>
      <c r="I2132" s="16">
        <f t="shared" si="298"/>
        <v>45015</v>
      </c>
      <c r="J2132" s="17">
        <v>1.2267999999999999</v>
      </c>
      <c r="K2132" s="18">
        <f>G2132*结论【关键目标】!C$27*0.7735*0.001</f>
        <v>0</v>
      </c>
      <c r="L2132" s="5">
        <v>0</v>
      </c>
      <c r="M2132" s="5">
        <f>ABS(IF(L2132&lt;=0,L2132/耗电量关键数据!$B$6/1000,L2132/耗电量关键数据!$B$5/1000))</f>
        <v>0</v>
      </c>
      <c r="N2132" s="5">
        <f>电气设备逐时使用率计算!H2108</f>
        <v>7.0130699999999999</v>
      </c>
      <c r="O2132" s="5">
        <f>灯光逐时使用率计算!H2108</f>
        <v>3.7403040000000001</v>
      </c>
      <c r="P2132" s="19">
        <f t="shared" si="299"/>
        <v>10.753374000000001</v>
      </c>
      <c r="Q2132" s="19">
        <f t="shared" si="303"/>
        <v>10.753374000000001</v>
      </c>
      <c r="R2132" s="20">
        <f t="shared" si="300"/>
        <v>-10.753374000000001</v>
      </c>
      <c r="S2132" s="20">
        <f t="shared" si="304"/>
        <v>10.753374000000001</v>
      </c>
      <c r="T2132" s="20">
        <f>IF((T2131+R2132)&lt;0,0,IF((T2131+R2132)&gt;结论【关键目标】!C$28,结论【关键目标】!C$28,T2131+R2132))</f>
        <v>11.246625999999999</v>
      </c>
      <c r="U2132" s="19">
        <f>IF((T2131+R2132)&lt;结论【关键目标】!$C$28,0,(发电量计算【计算逻辑页】!R2132+发电量计算【计算逻辑页】!T2131-结论【关键目标】!$C$28))</f>
        <v>0</v>
      </c>
      <c r="V2132" s="5">
        <f t="shared" si="301"/>
        <v>0</v>
      </c>
      <c r="W2132" s="5">
        <f t="shared" si="302"/>
        <v>0</v>
      </c>
      <c r="X2132" s="5">
        <f t="shared" si="305"/>
        <v>9.428558323199999</v>
      </c>
    </row>
    <row r="2133" spans="1:24" x14ac:dyDescent="0.15">
      <c r="A2133" s="7">
        <v>2132</v>
      </c>
      <c r="B2133" s="7">
        <v>3</v>
      </c>
      <c r="C2133" s="7">
        <v>30</v>
      </c>
      <c r="D2133" s="7">
        <v>20</v>
      </c>
      <c r="E2133" s="7">
        <v>89</v>
      </c>
      <c r="F2133" s="7">
        <v>17</v>
      </c>
      <c r="G2133" s="7">
        <v>0</v>
      </c>
      <c r="H2133" s="7">
        <f t="shared" si="297"/>
        <v>4</v>
      </c>
      <c r="I2133" s="16">
        <f t="shared" si="298"/>
        <v>45015</v>
      </c>
      <c r="J2133" s="17">
        <v>1.2267999999999999</v>
      </c>
      <c r="K2133" s="18">
        <f>G2133*结论【关键目标】!C$27*0.7735*0.001</f>
        <v>0</v>
      </c>
      <c r="L2133" s="5">
        <v>0</v>
      </c>
      <c r="M2133" s="5">
        <f>ABS(IF(L2133&lt;=0,L2133/耗电量关键数据!$B$6/1000,L2133/耗电量关键数据!$B$5/1000))</f>
        <v>0</v>
      </c>
      <c r="N2133" s="5">
        <f>电气设备逐时使用率计算!H2109</f>
        <v>1.1688450000000001</v>
      </c>
      <c r="O2133" s="5">
        <f>灯光逐时使用率计算!H2109</f>
        <v>0.37403039999999999</v>
      </c>
      <c r="P2133" s="19">
        <f t="shared" si="299"/>
        <v>1.5428754000000002</v>
      </c>
      <c r="Q2133" s="19">
        <f t="shared" si="303"/>
        <v>1.5428754000000002</v>
      </c>
      <c r="R2133" s="20">
        <f t="shared" si="300"/>
        <v>-1.5428754000000002</v>
      </c>
      <c r="S2133" s="20">
        <f t="shared" si="304"/>
        <v>1.5428754000000002</v>
      </c>
      <c r="T2133" s="20">
        <f>IF((T2132+R2133)&lt;0,0,IF((T2132+R2133)&gt;结论【关键目标】!C$28,结论【关键目标】!C$28,T2132+R2133))</f>
        <v>9.7037505999999993</v>
      </c>
      <c r="U2133" s="19">
        <f>IF((T2132+R2133)&lt;结论【关键目标】!$C$28,0,(发电量计算【计算逻辑页】!R2133+发电量计算【计算逻辑页】!T2132-结论【关键目标】!$C$28))</f>
        <v>0</v>
      </c>
      <c r="V2133" s="5">
        <f t="shared" si="301"/>
        <v>0</v>
      </c>
      <c r="W2133" s="5">
        <f t="shared" si="302"/>
        <v>0</v>
      </c>
      <c r="X2133" s="5">
        <f t="shared" si="305"/>
        <v>1.3527931507200002</v>
      </c>
    </row>
    <row r="2134" spans="1:24" x14ac:dyDescent="0.15">
      <c r="A2134" s="7">
        <v>2133</v>
      </c>
      <c r="B2134" s="7">
        <v>3</v>
      </c>
      <c r="C2134" s="7">
        <v>30</v>
      </c>
      <c r="D2134" s="7">
        <v>21</v>
      </c>
      <c r="E2134" s="7">
        <v>89</v>
      </c>
      <c r="F2134" s="7">
        <v>16</v>
      </c>
      <c r="G2134" s="7">
        <v>0</v>
      </c>
      <c r="H2134" s="7">
        <f t="shared" si="297"/>
        <v>4</v>
      </c>
      <c r="I2134" s="16">
        <f t="shared" si="298"/>
        <v>45015</v>
      </c>
      <c r="J2134" s="17">
        <v>1.2267999999999999</v>
      </c>
      <c r="K2134" s="18">
        <f>G2134*结论【关键目标】!C$27*0.7735*0.001</f>
        <v>0</v>
      </c>
      <c r="L2134" s="5">
        <v>0</v>
      </c>
      <c r="M2134" s="5">
        <f>ABS(IF(L2134&lt;=0,L2134/耗电量关键数据!$B$6/1000,L2134/耗电量关键数据!$B$5/1000))</f>
        <v>0</v>
      </c>
      <c r="N2134" s="5">
        <f>电气设备逐时使用率计算!H2110</f>
        <v>1.1688450000000001</v>
      </c>
      <c r="O2134" s="5">
        <f>灯光逐时使用率计算!H2110</f>
        <v>0.37403039999999999</v>
      </c>
      <c r="P2134" s="19">
        <f t="shared" si="299"/>
        <v>1.5428754000000002</v>
      </c>
      <c r="Q2134" s="19">
        <f t="shared" si="303"/>
        <v>1.5428754000000002</v>
      </c>
      <c r="R2134" s="20">
        <f t="shared" si="300"/>
        <v>-1.5428754000000002</v>
      </c>
      <c r="S2134" s="20">
        <f t="shared" si="304"/>
        <v>1.5428754000000002</v>
      </c>
      <c r="T2134" s="20">
        <f>IF((T2133+R2134)&lt;0,0,IF((T2133+R2134)&gt;结论【关键目标】!C$28,结论【关键目标】!C$28,T2133+R2134))</f>
        <v>8.1608751999999996</v>
      </c>
      <c r="U2134" s="19">
        <f>IF((T2133+R2134)&lt;结论【关键目标】!$C$28,0,(发电量计算【计算逻辑页】!R2134+发电量计算【计算逻辑页】!T2133-结论【关键目标】!$C$28))</f>
        <v>0</v>
      </c>
      <c r="V2134" s="5">
        <f t="shared" si="301"/>
        <v>0</v>
      </c>
      <c r="W2134" s="5">
        <f t="shared" si="302"/>
        <v>0</v>
      </c>
      <c r="X2134" s="5">
        <f t="shared" si="305"/>
        <v>1.3527931507200002</v>
      </c>
    </row>
    <row r="2135" spans="1:24" x14ac:dyDescent="0.15">
      <c r="A2135" s="7">
        <v>2134</v>
      </c>
      <c r="B2135" s="7">
        <v>3</v>
      </c>
      <c r="C2135" s="7">
        <v>30</v>
      </c>
      <c r="D2135" s="7">
        <v>22</v>
      </c>
      <c r="E2135" s="7">
        <v>89</v>
      </c>
      <c r="F2135" s="7">
        <v>13</v>
      </c>
      <c r="G2135" s="7">
        <v>0</v>
      </c>
      <c r="H2135" s="7">
        <f t="shared" si="297"/>
        <v>4</v>
      </c>
      <c r="I2135" s="16">
        <f t="shared" si="298"/>
        <v>45015</v>
      </c>
      <c r="J2135" s="17">
        <v>0.70809999999999995</v>
      </c>
      <c r="K2135" s="18">
        <f>G2135*结论【关键目标】!C$27*0.7735*0.001</f>
        <v>0</v>
      </c>
      <c r="L2135" s="5">
        <v>0</v>
      </c>
      <c r="M2135" s="5">
        <f>ABS(IF(L2135&lt;=0,L2135/耗电量关键数据!$B$6/1000,L2135/耗电量关键数据!$B$5/1000))</f>
        <v>0</v>
      </c>
      <c r="N2135" s="5">
        <f>电气设备逐时使用率计算!H2111</f>
        <v>1.1688450000000001</v>
      </c>
      <c r="O2135" s="5">
        <f>灯光逐时使用率计算!H2111</f>
        <v>0.37403039999999999</v>
      </c>
      <c r="P2135" s="19">
        <f t="shared" si="299"/>
        <v>1.5428754000000002</v>
      </c>
      <c r="Q2135" s="19">
        <f t="shared" si="303"/>
        <v>0</v>
      </c>
      <c r="R2135" s="20">
        <f t="shared" si="300"/>
        <v>0</v>
      </c>
      <c r="S2135" s="20">
        <f t="shared" si="304"/>
        <v>0</v>
      </c>
      <c r="T2135" s="20">
        <f>IF((T2134+R2135)&lt;0,0,IF((T2134+R2135)&gt;结论【关键目标】!C$28,结论【关键目标】!C$28,T2134+R2135))</f>
        <v>8.1608751999999996</v>
      </c>
      <c r="U2135" s="19">
        <f>IF((T2134+R2135)&lt;结论【关键目标】!$C$28,0,(发电量计算【计算逻辑页】!R2135+发电量计算【计算逻辑页】!T2134-结论【关键目标】!$C$28))</f>
        <v>0</v>
      </c>
      <c r="V2135" s="5">
        <f t="shared" si="301"/>
        <v>0</v>
      </c>
      <c r="W2135" s="5">
        <f t="shared" si="302"/>
        <v>0</v>
      </c>
      <c r="X2135" s="5">
        <f t="shared" si="305"/>
        <v>0</v>
      </c>
    </row>
    <row r="2136" spans="1:24" x14ac:dyDescent="0.15">
      <c r="A2136" s="7">
        <v>2135</v>
      </c>
      <c r="B2136" s="7">
        <v>3</v>
      </c>
      <c r="C2136" s="7">
        <v>30</v>
      </c>
      <c r="D2136" s="7">
        <v>23</v>
      </c>
      <c r="E2136" s="7">
        <v>89</v>
      </c>
      <c r="F2136" s="7">
        <v>11</v>
      </c>
      <c r="G2136" s="7">
        <v>0</v>
      </c>
      <c r="H2136" s="7">
        <f t="shared" si="297"/>
        <v>4</v>
      </c>
      <c r="I2136" s="16">
        <f t="shared" si="298"/>
        <v>45015</v>
      </c>
      <c r="J2136" s="17">
        <v>0.70809999999999995</v>
      </c>
      <c r="K2136" s="18">
        <f>G2136*结论【关键目标】!C$27*0.7735*0.001</f>
        <v>0</v>
      </c>
      <c r="L2136" s="5">
        <v>0</v>
      </c>
      <c r="M2136" s="5">
        <f>ABS(IF(L2136&lt;=0,L2136/耗电量关键数据!$B$6/1000,L2136/耗电量关键数据!$B$5/1000))</f>
        <v>0</v>
      </c>
      <c r="N2136" s="5">
        <f>电气设备逐时使用率计算!H2112</f>
        <v>1.1688450000000001</v>
      </c>
      <c r="O2136" s="5">
        <f>灯光逐时使用率计算!H2112</f>
        <v>0.37403039999999999</v>
      </c>
      <c r="P2136" s="19">
        <f t="shared" si="299"/>
        <v>1.5428754000000002</v>
      </c>
      <c r="Q2136" s="19">
        <f t="shared" si="303"/>
        <v>0</v>
      </c>
      <c r="R2136" s="20">
        <f t="shared" si="300"/>
        <v>0</v>
      </c>
      <c r="S2136" s="20">
        <f t="shared" si="304"/>
        <v>0</v>
      </c>
      <c r="T2136" s="20">
        <f>IF((T2135+R2136)&lt;0,0,IF((T2135+R2136)&gt;结论【关键目标】!C$28,结论【关键目标】!C$28,T2135+R2136))</f>
        <v>8.1608751999999996</v>
      </c>
      <c r="U2136" s="19">
        <f>IF((T2135+R2136)&lt;结论【关键目标】!$C$28,0,(发电量计算【计算逻辑页】!R2136+发电量计算【计算逻辑页】!T2135-结论【关键目标】!$C$28))</f>
        <v>0</v>
      </c>
      <c r="V2136" s="5">
        <f t="shared" si="301"/>
        <v>0</v>
      </c>
      <c r="W2136" s="5">
        <f t="shared" si="302"/>
        <v>0</v>
      </c>
      <c r="X2136" s="5">
        <f t="shared" si="305"/>
        <v>0</v>
      </c>
    </row>
    <row r="2137" spans="1:24" x14ac:dyDescent="0.15">
      <c r="A2137" s="7">
        <v>2136</v>
      </c>
      <c r="B2137" s="7">
        <v>3</v>
      </c>
      <c r="C2137" s="7">
        <v>30</v>
      </c>
      <c r="D2137" s="7">
        <v>24</v>
      </c>
      <c r="E2137" s="7">
        <v>89</v>
      </c>
      <c r="F2137" s="7">
        <v>10.7</v>
      </c>
      <c r="G2137" s="7">
        <v>0</v>
      </c>
      <c r="H2137" s="7">
        <f t="shared" si="297"/>
        <v>4</v>
      </c>
      <c r="I2137" s="16">
        <f t="shared" si="298"/>
        <v>45015</v>
      </c>
      <c r="J2137" s="17">
        <v>0.2407</v>
      </c>
      <c r="K2137" s="18">
        <f>G2137*结论【关键目标】!C$27*0.7735*0.001</f>
        <v>0</v>
      </c>
      <c r="L2137" s="5">
        <v>0</v>
      </c>
      <c r="M2137" s="5">
        <f>ABS(IF(L2137&lt;=0,L2137/耗电量关键数据!$B$6/1000,L2137/耗电量关键数据!$B$5/1000))</f>
        <v>0</v>
      </c>
      <c r="N2137" s="5">
        <f>电气设备逐时使用率计算!H2113</f>
        <v>1.1688450000000001</v>
      </c>
      <c r="O2137" s="5">
        <f>灯光逐时使用率计算!H2113</f>
        <v>0.37403039999999999</v>
      </c>
      <c r="P2137" s="19">
        <f t="shared" si="299"/>
        <v>1.5428754000000002</v>
      </c>
      <c r="Q2137" s="19">
        <f t="shared" si="303"/>
        <v>0</v>
      </c>
      <c r="R2137" s="20">
        <f t="shared" si="300"/>
        <v>0</v>
      </c>
      <c r="S2137" s="20">
        <f t="shared" si="304"/>
        <v>0</v>
      </c>
      <c r="T2137" s="20">
        <f>IF((T2136+R2137)&lt;0,0,IF((T2136+R2137)&gt;结论【关键目标】!C$28,结论【关键目标】!C$28,T2136+R2137))</f>
        <v>8.1608751999999996</v>
      </c>
      <c r="U2137" s="19">
        <f>IF((T2136+R2137)&lt;结论【关键目标】!$C$28,0,(发电量计算【计算逻辑页】!R2137+发电量计算【计算逻辑页】!T2136-结论【关键目标】!$C$28))</f>
        <v>0</v>
      </c>
      <c r="V2137" s="5">
        <f t="shared" si="301"/>
        <v>0</v>
      </c>
      <c r="W2137" s="5">
        <f t="shared" si="302"/>
        <v>0</v>
      </c>
      <c r="X2137" s="5">
        <f t="shared" si="305"/>
        <v>0</v>
      </c>
    </row>
    <row r="2138" spans="1:24" x14ac:dyDescent="0.15">
      <c r="A2138" s="7">
        <v>2137</v>
      </c>
      <c r="B2138" s="7">
        <v>3</v>
      </c>
      <c r="C2138" s="7">
        <v>31</v>
      </c>
      <c r="D2138" s="7">
        <v>1</v>
      </c>
      <c r="E2138" s="7">
        <v>90</v>
      </c>
      <c r="F2138" s="7">
        <v>10.6</v>
      </c>
      <c r="G2138" s="7">
        <v>0</v>
      </c>
      <c r="H2138" s="7">
        <f t="shared" si="297"/>
        <v>5</v>
      </c>
      <c r="I2138" s="16">
        <f t="shared" si="298"/>
        <v>45016</v>
      </c>
      <c r="J2138" s="17">
        <v>0.2407</v>
      </c>
      <c r="K2138" s="18">
        <f>G2138*结论【关键目标】!C$27*0.7735*0.001</f>
        <v>0</v>
      </c>
      <c r="L2138" s="5">
        <v>0</v>
      </c>
      <c r="M2138" s="5">
        <f>ABS(IF(L2138&lt;=0,L2138/耗电量关键数据!$B$6/1000,L2138/耗电量关键数据!$B$5/1000))</f>
        <v>0</v>
      </c>
      <c r="N2138" s="5">
        <f>电气设备逐时使用率计算!H2114</f>
        <v>1.1688450000000001</v>
      </c>
      <c r="O2138" s="5">
        <f>灯光逐时使用率计算!H2114</f>
        <v>0.37403039999999999</v>
      </c>
      <c r="P2138" s="19">
        <f t="shared" si="299"/>
        <v>1.5428754000000002</v>
      </c>
      <c r="Q2138" s="19">
        <f t="shared" si="303"/>
        <v>0</v>
      </c>
      <c r="R2138" s="20">
        <f t="shared" si="300"/>
        <v>0</v>
      </c>
      <c r="S2138" s="20">
        <f t="shared" si="304"/>
        <v>0</v>
      </c>
      <c r="T2138" s="20">
        <f>IF((T2137+R2138)&lt;0,0,IF((T2137+R2138)&gt;结论【关键目标】!C$28,结论【关键目标】!C$28,T2137+R2138))</f>
        <v>8.1608751999999996</v>
      </c>
      <c r="U2138" s="19">
        <f>IF((T2137+R2138)&lt;结论【关键目标】!$C$28,0,(发电量计算【计算逻辑页】!R2138+发电量计算【计算逻辑页】!T2137-结论【关键目标】!$C$28))</f>
        <v>0</v>
      </c>
      <c r="V2138" s="5">
        <f t="shared" si="301"/>
        <v>0</v>
      </c>
      <c r="W2138" s="5">
        <f t="shared" si="302"/>
        <v>0</v>
      </c>
      <c r="X2138" s="5">
        <f t="shared" si="305"/>
        <v>0</v>
      </c>
    </row>
    <row r="2139" spans="1:24" x14ac:dyDescent="0.15">
      <c r="A2139" s="7">
        <v>2138</v>
      </c>
      <c r="B2139" s="7">
        <v>3</v>
      </c>
      <c r="C2139" s="7">
        <v>31</v>
      </c>
      <c r="D2139" s="7">
        <v>2</v>
      </c>
      <c r="E2139" s="7">
        <v>90</v>
      </c>
      <c r="F2139" s="7">
        <v>10.4</v>
      </c>
      <c r="G2139" s="7">
        <v>0</v>
      </c>
      <c r="H2139" s="7">
        <f t="shared" si="297"/>
        <v>5</v>
      </c>
      <c r="I2139" s="16">
        <f t="shared" si="298"/>
        <v>45016</v>
      </c>
      <c r="J2139" s="17">
        <v>0.2407</v>
      </c>
      <c r="K2139" s="18">
        <f>G2139*结论【关键目标】!C$27*0.7735*0.001</f>
        <v>0</v>
      </c>
      <c r="L2139" s="5">
        <v>0</v>
      </c>
      <c r="M2139" s="5">
        <f>ABS(IF(L2139&lt;=0,L2139/耗电量关键数据!$B$6/1000,L2139/耗电量关键数据!$B$5/1000))</f>
        <v>0</v>
      </c>
      <c r="N2139" s="5">
        <f>电气设备逐时使用率计算!H2115</f>
        <v>1.1688450000000001</v>
      </c>
      <c r="O2139" s="5">
        <f>灯光逐时使用率计算!H2115</f>
        <v>0.37403039999999999</v>
      </c>
      <c r="P2139" s="19">
        <f t="shared" si="299"/>
        <v>1.5428754000000002</v>
      </c>
      <c r="Q2139" s="19">
        <f t="shared" si="303"/>
        <v>0</v>
      </c>
      <c r="R2139" s="20">
        <f t="shared" si="300"/>
        <v>0</v>
      </c>
      <c r="S2139" s="20">
        <f t="shared" si="304"/>
        <v>0</v>
      </c>
      <c r="T2139" s="20">
        <f>IF((T2138+R2139)&lt;0,0,IF((T2138+R2139)&gt;结论【关键目标】!C$28,结论【关键目标】!C$28,T2138+R2139))</f>
        <v>8.1608751999999996</v>
      </c>
      <c r="U2139" s="19">
        <f>IF((T2138+R2139)&lt;结论【关键目标】!$C$28,0,(发电量计算【计算逻辑页】!R2139+发电量计算【计算逻辑页】!T2138-结论【关键目标】!$C$28))</f>
        <v>0</v>
      </c>
      <c r="V2139" s="5">
        <f t="shared" si="301"/>
        <v>0</v>
      </c>
      <c r="W2139" s="5">
        <f t="shared" si="302"/>
        <v>0</v>
      </c>
      <c r="X2139" s="5">
        <f t="shared" si="305"/>
        <v>0</v>
      </c>
    </row>
    <row r="2140" spans="1:24" x14ac:dyDescent="0.15">
      <c r="A2140" s="7">
        <v>2139</v>
      </c>
      <c r="B2140" s="7">
        <v>3</v>
      </c>
      <c r="C2140" s="7">
        <v>31</v>
      </c>
      <c r="D2140" s="7">
        <v>3</v>
      </c>
      <c r="E2140" s="7">
        <v>90</v>
      </c>
      <c r="F2140" s="7">
        <v>10.3</v>
      </c>
      <c r="G2140" s="7">
        <v>0</v>
      </c>
      <c r="H2140" s="7">
        <f t="shared" si="297"/>
        <v>5</v>
      </c>
      <c r="I2140" s="16">
        <f t="shared" si="298"/>
        <v>45016</v>
      </c>
      <c r="J2140" s="17">
        <v>0.2407</v>
      </c>
      <c r="K2140" s="18">
        <f>G2140*结论【关键目标】!C$27*0.7735*0.001</f>
        <v>0</v>
      </c>
      <c r="L2140" s="5">
        <v>0</v>
      </c>
      <c r="M2140" s="5">
        <f>ABS(IF(L2140&lt;=0,L2140/耗电量关键数据!$B$6/1000,L2140/耗电量关键数据!$B$5/1000))</f>
        <v>0</v>
      </c>
      <c r="N2140" s="5">
        <f>电气设备逐时使用率计算!H2116</f>
        <v>1.1688450000000001</v>
      </c>
      <c r="O2140" s="5">
        <f>灯光逐时使用率计算!H2116</f>
        <v>0.37403039999999999</v>
      </c>
      <c r="P2140" s="19">
        <f t="shared" si="299"/>
        <v>1.5428754000000002</v>
      </c>
      <c r="Q2140" s="19">
        <f t="shared" si="303"/>
        <v>0</v>
      </c>
      <c r="R2140" s="20">
        <f t="shared" si="300"/>
        <v>0</v>
      </c>
      <c r="S2140" s="20">
        <f t="shared" si="304"/>
        <v>0</v>
      </c>
      <c r="T2140" s="20">
        <f>IF((T2139+R2140)&lt;0,0,IF((T2139+R2140)&gt;结论【关键目标】!C$28,结论【关键目标】!C$28,T2139+R2140))</f>
        <v>8.1608751999999996</v>
      </c>
      <c r="U2140" s="19">
        <f>IF((T2139+R2140)&lt;结论【关键目标】!$C$28,0,(发电量计算【计算逻辑页】!R2140+发电量计算【计算逻辑页】!T2139-结论【关键目标】!$C$28))</f>
        <v>0</v>
      </c>
      <c r="V2140" s="5">
        <f t="shared" si="301"/>
        <v>0</v>
      </c>
      <c r="W2140" s="5">
        <f t="shared" si="302"/>
        <v>0</v>
      </c>
      <c r="X2140" s="5">
        <f t="shared" si="305"/>
        <v>0</v>
      </c>
    </row>
    <row r="2141" spans="1:24" x14ac:dyDescent="0.15">
      <c r="A2141" s="7">
        <v>2140</v>
      </c>
      <c r="B2141" s="7">
        <v>3</v>
      </c>
      <c r="C2141" s="7">
        <v>31</v>
      </c>
      <c r="D2141" s="7">
        <v>4</v>
      </c>
      <c r="E2141" s="7">
        <v>90</v>
      </c>
      <c r="F2141" s="7">
        <v>9.1999999999999993</v>
      </c>
      <c r="G2141" s="7">
        <v>0</v>
      </c>
      <c r="H2141" s="7">
        <f t="shared" si="297"/>
        <v>5</v>
      </c>
      <c r="I2141" s="16">
        <f t="shared" si="298"/>
        <v>45016</v>
      </c>
      <c r="J2141" s="17">
        <v>0.2407</v>
      </c>
      <c r="K2141" s="18">
        <f>G2141*结论【关键目标】!C$27*0.7735*0.001</f>
        <v>0</v>
      </c>
      <c r="L2141" s="5">
        <v>0</v>
      </c>
      <c r="M2141" s="5">
        <f>ABS(IF(L2141&lt;=0,L2141/耗电量关键数据!$B$6/1000,L2141/耗电量关键数据!$B$5/1000))</f>
        <v>0</v>
      </c>
      <c r="N2141" s="5">
        <f>电气设备逐时使用率计算!H2117</f>
        <v>1.1688450000000001</v>
      </c>
      <c r="O2141" s="5">
        <f>灯光逐时使用率计算!H2117</f>
        <v>0.37403039999999999</v>
      </c>
      <c r="P2141" s="19">
        <f t="shared" si="299"/>
        <v>1.5428754000000002</v>
      </c>
      <c r="Q2141" s="19">
        <f t="shared" si="303"/>
        <v>0</v>
      </c>
      <c r="R2141" s="20">
        <f t="shared" si="300"/>
        <v>0</v>
      </c>
      <c r="S2141" s="20">
        <f t="shared" si="304"/>
        <v>0</v>
      </c>
      <c r="T2141" s="20">
        <f>IF((T2140+R2141)&lt;0,0,IF((T2140+R2141)&gt;结论【关键目标】!C$28,结论【关键目标】!C$28,T2140+R2141))</f>
        <v>8.1608751999999996</v>
      </c>
      <c r="U2141" s="19">
        <f>IF((T2140+R2141)&lt;结论【关键目标】!$C$28,0,(发电量计算【计算逻辑页】!R2141+发电量计算【计算逻辑页】!T2140-结论【关键目标】!$C$28))</f>
        <v>0</v>
      </c>
      <c r="V2141" s="5">
        <f t="shared" si="301"/>
        <v>0</v>
      </c>
      <c r="W2141" s="5">
        <f t="shared" si="302"/>
        <v>0</v>
      </c>
      <c r="X2141" s="5">
        <f t="shared" si="305"/>
        <v>0</v>
      </c>
    </row>
    <row r="2142" spans="1:24" x14ac:dyDescent="0.15">
      <c r="A2142" s="7">
        <v>2141</v>
      </c>
      <c r="B2142" s="7">
        <v>3</v>
      </c>
      <c r="C2142" s="7">
        <v>31</v>
      </c>
      <c r="D2142" s="7">
        <v>5</v>
      </c>
      <c r="E2142" s="7">
        <v>90</v>
      </c>
      <c r="F2142" s="7">
        <v>8</v>
      </c>
      <c r="G2142" s="7">
        <v>0</v>
      </c>
      <c r="H2142" s="7">
        <f t="shared" si="297"/>
        <v>5</v>
      </c>
      <c r="I2142" s="16">
        <f t="shared" si="298"/>
        <v>45016</v>
      </c>
      <c r="J2142" s="17">
        <v>0.2407</v>
      </c>
      <c r="K2142" s="18">
        <f>G2142*结论【关键目标】!C$27*0.7735*0.001</f>
        <v>0</v>
      </c>
      <c r="L2142" s="5">
        <v>0</v>
      </c>
      <c r="M2142" s="5">
        <f>ABS(IF(L2142&lt;=0,L2142/耗电量关键数据!$B$6/1000,L2142/耗电量关键数据!$B$5/1000))</f>
        <v>0</v>
      </c>
      <c r="N2142" s="5">
        <f>电气设备逐时使用率计算!H2118</f>
        <v>1.1688450000000001</v>
      </c>
      <c r="O2142" s="5">
        <f>灯光逐时使用率计算!H2118</f>
        <v>0.37403039999999999</v>
      </c>
      <c r="P2142" s="19">
        <f t="shared" si="299"/>
        <v>1.5428754000000002</v>
      </c>
      <c r="Q2142" s="19">
        <f t="shared" si="303"/>
        <v>0</v>
      </c>
      <c r="R2142" s="20">
        <f t="shared" si="300"/>
        <v>0</v>
      </c>
      <c r="S2142" s="20">
        <f t="shared" si="304"/>
        <v>0</v>
      </c>
      <c r="T2142" s="20">
        <f>IF((T2141+R2142)&lt;0,0,IF((T2141+R2142)&gt;结论【关键目标】!C$28,结论【关键目标】!C$28,T2141+R2142))</f>
        <v>8.1608751999999996</v>
      </c>
      <c r="U2142" s="19">
        <f>IF((T2141+R2142)&lt;结论【关键目标】!$C$28,0,(发电量计算【计算逻辑页】!R2142+发电量计算【计算逻辑页】!T2141-结论【关键目标】!$C$28))</f>
        <v>0</v>
      </c>
      <c r="V2142" s="5">
        <f t="shared" si="301"/>
        <v>0</v>
      </c>
      <c r="W2142" s="5">
        <f t="shared" si="302"/>
        <v>0</v>
      </c>
      <c r="X2142" s="5">
        <f t="shared" si="305"/>
        <v>0</v>
      </c>
    </row>
    <row r="2143" spans="1:24" x14ac:dyDescent="0.15">
      <c r="A2143" s="7">
        <v>2142</v>
      </c>
      <c r="B2143" s="7">
        <v>3</v>
      </c>
      <c r="C2143" s="7">
        <v>31</v>
      </c>
      <c r="D2143" s="7">
        <v>6</v>
      </c>
      <c r="E2143" s="7">
        <v>90</v>
      </c>
      <c r="F2143" s="7">
        <v>6.9</v>
      </c>
      <c r="G2143" s="7">
        <v>10.4</v>
      </c>
      <c r="H2143" s="7">
        <f t="shared" si="297"/>
        <v>5</v>
      </c>
      <c r="I2143" s="16">
        <f t="shared" si="298"/>
        <v>45016</v>
      </c>
      <c r="J2143" s="17">
        <v>0.2407</v>
      </c>
      <c r="K2143" s="18">
        <f>G2143*结论【关键目标】!C$27*0.7735*0.001</f>
        <v>0.96532799999999996</v>
      </c>
      <c r="L2143" s="5">
        <v>0</v>
      </c>
      <c r="M2143" s="5">
        <f>ABS(IF(L2143&lt;=0,L2143/耗电量关键数据!$B$6/1000,L2143/耗电量关键数据!$B$5/1000))</f>
        <v>0</v>
      </c>
      <c r="N2143" s="5">
        <f>电气设备逐时使用率计算!H2119</f>
        <v>1.1688450000000001</v>
      </c>
      <c r="O2143" s="5">
        <f>灯光逐时使用率计算!H2119</f>
        <v>0.37403039999999999</v>
      </c>
      <c r="P2143" s="19">
        <f t="shared" si="299"/>
        <v>1.5428754000000002</v>
      </c>
      <c r="Q2143" s="19">
        <f t="shared" si="303"/>
        <v>0</v>
      </c>
      <c r="R2143" s="20">
        <f t="shared" si="300"/>
        <v>0.96532799999999996</v>
      </c>
      <c r="S2143" s="20">
        <f t="shared" si="304"/>
        <v>0</v>
      </c>
      <c r="T2143" s="20">
        <f>IF((T2142+R2143)&lt;0,0,IF((T2142+R2143)&gt;结论【关键目标】!C$28,结论【关键目标】!C$28,T2142+R2143))</f>
        <v>9.1262031999999991</v>
      </c>
      <c r="U2143" s="19">
        <f>IF((T2142+R2143)&lt;结论【关键目标】!$C$28,0,(发电量计算【计算逻辑页】!R2143+发电量计算【计算逻辑页】!T2142-结论【关键目标】!$C$28))</f>
        <v>0</v>
      </c>
      <c r="V2143" s="5">
        <f t="shared" si="301"/>
        <v>0</v>
      </c>
      <c r="W2143" s="5">
        <f t="shared" si="302"/>
        <v>0.23235444959999998</v>
      </c>
      <c r="X2143" s="5">
        <f t="shared" si="305"/>
        <v>0</v>
      </c>
    </row>
    <row r="2144" spans="1:24" x14ac:dyDescent="0.15">
      <c r="A2144" s="7">
        <v>2143</v>
      </c>
      <c r="B2144" s="7">
        <v>3</v>
      </c>
      <c r="C2144" s="7">
        <v>31</v>
      </c>
      <c r="D2144" s="7">
        <v>7</v>
      </c>
      <c r="E2144" s="7">
        <v>90</v>
      </c>
      <c r="F2144" s="7">
        <v>7</v>
      </c>
      <c r="G2144" s="7">
        <v>136.4</v>
      </c>
      <c r="H2144" s="7">
        <f t="shared" si="297"/>
        <v>5</v>
      </c>
      <c r="I2144" s="16">
        <f t="shared" si="298"/>
        <v>45016</v>
      </c>
      <c r="J2144" s="17">
        <v>0.2407</v>
      </c>
      <c r="K2144" s="18">
        <f>G2144*结论【关键目标】!C$27*0.7735*0.001</f>
        <v>12.660648</v>
      </c>
      <c r="L2144" s="5">
        <v>0</v>
      </c>
      <c r="M2144" s="5">
        <f>ABS(IF(L2144&lt;=0,L2144/耗电量关键数据!$B$6/1000,L2144/耗电量关键数据!$B$5/1000))</f>
        <v>0</v>
      </c>
      <c r="N2144" s="5">
        <f>电气设备逐时使用率计算!H2120</f>
        <v>2.3376900000000003</v>
      </c>
      <c r="O2144" s="5">
        <f>灯光逐时使用率计算!H2120</f>
        <v>1.2467680000000001</v>
      </c>
      <c r="P2144" s="19">
        <f t="shared" si="299"/>
        <v>3.5844580000000006</v>
      </c>
      <c r="Q2144" s="19">
        <f t="shared" si="303"/>
        <v>0</v>
      </c>
      <c r="R2144" s="20">
        <f t="shared" si="300"/>
        <v>12.660648</v>
      </c>
      <c r="S2144" s="20">
        <f t="shared" si="304"/>
        <v>0</v>
      </c>
      <c r="T2144" s="20">
        <f>IF((T2143+R2144)&lt;0,0,IF((T2143+R2144)&gt;结论【关键目标】!C$28,结论【关键目标】!C$28,T2143+R2144))</f>
        <v>21.786851200000001</v>
      </c>
      <c r="U2144" s="19">
        <f>IF((T2143+R2144)&lt;结论【关键目标】!$C$28,0,(发电量计算【计算逻辑页】!R2144+发电量计算【计算逻辑页】!T2143-结论【关键目标】!$C$28))</f>
        <v>0</v>
      </c>
      <c r="V2144" s="5">
        <f t="shared" si="301"/>
        <v>0</v>
      </c>
      <c r="W2144" s="5">
        <f t="shared" si="302"/>
        <v>0.8627790406000001</v>
      </c>
      <c r="X2144" s="5">
        <f t="shared" si="305"/>
        <v>0</v>
      </c>
    </row>
    <row r="2145" spans="1:24" x14ac:dyDescent="0.15">
      <c r="A2145" s="7">
        <v>2144</v>
      </c>
      <c r="B2145" s="7">
        <v>3</v>
      </c>
      <c r="C2145" s="7">
        <v>31</v>
      </c>
      <c r="D2145" s="7">
        <v>8</v>
      </c>
      <c r="E2145" s="7">
        <v>90</v>
      </c>
      <c r="F2145" s="7">
        <v>8</v>
      </c>
      <c r="G2145" s="7">
        <v>283.89999999999998</v>
      </c>
      <c r="H2145" s="7">
        <f t="shared" si="297"/>
        <v>5</v>
      </c>
      <c r="I2145" s="16">
        <f t="shared" si="298"/>
        <v>45016</v>
      </c>
      <c r="J2145" s="17">
        <v>0.70809999999999995</v>
      </c>
      <c r="K2145" s="18">
        <f>G2145*结论【关键目标】!C$27*0.7735*0.001</f>
        <v>26.351597999999999</v>
      </c>
      <c r="L2145" s="5">
        <v>0</v>
      </c>
      <c r="M2145" s="5">
        <f>ABS(IF(L2145&lt;=0,L2145/耗电量关键数据!$B$6/1000,L2145/耗电量关键数据!$B$5/1000))</f>
        <v>0</v>
      </c>
      <c r="N2145" s="5">
        <f>电气设备逐时使用率计算!H2121</f>
        <v>11.688450000000001</v>
      </c>
      <c r="O2145" s="5">
        <f>灯光逐时使用率计算!H2121</f>
        <v>6.2338399999999998</v>
      </c>
      <c r="P2145" s="19">
        <f t="shared" si="299"/>
        <v>17.92229</v>
      </c>
      <c r="Q2145" s="19">
        <f t="shared" si="303"/>
        <v>0</v>
      </c>
      <c r="R2145" s="20">
        <f t="shared" si="300"/>
        <v>26.351597999999999</v>
      </c>
      <c r="S2145" s="20">
        <f t="shared" si="304"/>
        <v>0</v>
      </c>
      <c r="T2145" s="20">
        <f>IF((T2144+R2145)&lt;0,0,IF((T2144+R2145)&gt;结论【关键目标】!C$28,结论【关键目标】!C$28,T2144+R2145))</f>
        <v>22</v>
      </c>
      <c r="U2145" s="19">
        <f>IF((T2144+R2145)&lt;结论【关键目标】!$C$28,0,(发电量计算【计算逻辑页】!R2145+发电量计算【计算逻辑页】!T2144-结论【关键目标】!$C$28))</f>
        <v>26.138449199999997</v>
      </c>
      <c r="V2145" s="5">
        <f t="shared" si="301"/>
        <v>9.1484572199999974</v>
      </c>
      <c r="W2145" s="5">
        <f t="shared" si="302"/>
        <v>12.690773548999999</v>
      </c>
      <c r="X2145" s="5">
        <f t="shared" si="305"/>
        <v>0</v>
      </c>
    </row>
    <row r="2146" spans="1:24" x14ac:dyDescent="0.15">
      <c r="A2146" s="7">
        <v>2145</v>
      </c>
      <c r="B2146" s="7">
        <v>3</v>
      </c>
      <c r="C2146" s="7">
        <v>31</v>
      </c>
      <c r="D2146" s="7">
        <v>9</v>
      </c>
      <c r="E2146" s="7">
        <v>90</v>
      </c>
      <c r="F2146" s="7">
        <v>9.1999999999999993</v>
      </c>
      <c r="G2146" s="7">
        <v>418.2</v>
      </c>
      <c r="H2146" s="7">
        <f t="shared" si="297"/>
        <v>5</v>
      </c>
      <c r="I2146" s="16">
        <f t="shared" si="298"/>
        <v>45016</v>
      </c>
      <c r="J2146" s="17">
        <v>0.70809999999999995</v>
      </c>
      <c r="K2146" s="18">
        <f>G2146*结论【关键目标】!C$27*0.7735*0.001</f>
        <v>38.817323999999999</v>
      </c>
      <c r="L2146" s="5">
        <v>0</v>
      </c>
      <c r="M2146" s="5">
        <f>ABS(IF(L2146&lt;=0,L2146/耗电量关键数据!$B$6/1000,L2146/耗电量关键数据!$B$5/1000))</f>
        <v>0</v>
      </c>
      <c r="N2146" s="5">
        <f>电气设备逐时使用率计算!H2122</f>
        <v>22.208055000000002</v>
      </c>
      <c r="O2146" s="5">
        <f>灯光逐时使用率计算!H2122</f>
        <v>11.844296</v>
      </c>
      <c r="P2146" s="19">
        <f t="shared" si="299"/>
        <v>34.052351000000002</v>
      </c>
      <c r="Q2146" s="19">
        <f t="shared" si="303"/>
        <v>0</v>
      </c>
      <c r="R2146" s="20">
        <f t="shared" si="300"/>
        <v>38.817323999999999</v>
      </c>
      <c r="S2146" s="20">
        <f t="shared" si="304"/>
        <v>0</v>
      </c>
      <c r="T2146" s="20">
        <f>IF((T2145+R2146)&lt;0,0,IF((T2145+R2146)&gt;结论【关键目标】!C$28,结论【关键目标】!C$28,T2145+R2146))</f>
        <v>22</v>
      </c>
      <c r="U2146" s="19">
        <f>IF((T2145+R2146)&lt;结论【关键目标】!$C$28,0,(发电量计算【计算逻辑页】!R2146+发电量计算【计算逻辑页】!T2145-结论【关键目标】!$C$28))</f>
        <v>38.817323999999999</v>
      </c>
      <c r="V2146" s="5">
        <f t="shared" si="301"/>
        <v>13.586063399999999</v>
      </c>
      <c r="W2146" s="5">
        <f t="shared" si="302"/>
        <v>24.1124697431</v>
      </c>
      <c r="X2146" s="5">
        <f t="shared" si="305"/>
        <v>0</v>
      </c>
    </row>
    <row r="2147" spans="1:24" x14ac:dyDescent="0.15">
      <c r="A2147" s="7">
        <v>2146</v>
      </c>
      <c r="B2147" s="7">
        <v>3</v>
      </c>
      <c r="C2147" s="7">
        <v>31</v>
      </c>
      <c r="D2147" s="7">
        <v>10</v>
      </c>
      <c r="E2147" s="7">
        <v>90</v>
      </c>
      <c r="F2147" s="7">
        <v>12</v>
      </c>
      <c r="G2147" s="7">
        <v>594.4</v>
      </c>
      <c r="H2147" s="7">
        <f t="shared" si="297"/>
        <v>5</v>
      </c>
      <c r="I2147" s="16">
        <f t="shared" si="298"/>
        <v>45016</v>
      </c>
      <c r="J2147" s="17">
        <v>0.70809999999999995</v>
      </c>
      <c r="K2147" s="18">
        <f>G2147*结论【关键目标】!C$27*0.7735*0.001</f>
        <v>55.172207999999998</v>
      </c>
      <c r="L2147" s="5">
        <v>0</v>
      </c>
      <c r="M2147" s="5">
        <f>ABS(IF(L2147&lt;=0,L2147/耗电量关键数据!$B$6/1000,L2147/耗电量关键数据!$B$5/1000))</f>
        <v>0</v>
      </c>
      <c r="N2147" s="5">
        <f>电气设备逐时使用率计算!H2123</f>
        <v>22.208055000000002</v>
      </c>
      <c r="O2147" s="5">
        <f>灯光逐时使用率计算!H2123</f>
        <v>11.844296</v>
      </c>
      <c r="P2147" s="19">
        <f t="shared" si="299"/>
        <v>34.052351000000002</v>
      </c>
      <c r="Q2147" s="19">
        <f t="shared" si="303"/>
        <v>0</v>
      </c>
      <c r="R2147" s="20">
        <f t="shared" si="300"/>
        <v>55.172207999999998</v>
      </c>
      <c r="S2147" s="20">
        <f t="shared" si="304"/>
        <v>0</v>
      </c>
      <c r="T2147" s="20">
        <f>IF((T2146+R2147)&lt;0,0,IF((T2146+R2147)&gt;结论【关键目标】!C$28,结论【关键目标】!C$28,T2146+R2147))</f>
        <v>22</v>
      </c>
      <c r="U2147" s="19">
        <f>IF((T2146+R2147)&lt;结论【关键目标】!$C$28,0,(发电量计算【计算逻辑页】!R2147+发电量计算【计算逻辑页】!T2146-结论【关键目标】!$C$28))</f>
        <v>55.172207999999998</v>
      </c>
      <c r="V2147" s="5">
        <f t="shared" si="301"/>
        <v>19.310272799999996</v>
      </c>
      <c r="W2147" s="5">
        <f t="shared" si="302"/>
        <v>24.1124697431</v>
      </c>
      <c r="X2147" s="5">
        <f t="shared" si="305"/>
        <v>0</v>
      </c>
    </row>
    <row r="2148" spans="1:24" x14ac:dyDescent="0.15">
      <c r="A2148" s="7">
        <v>2147</v>
      </c>
      <c r="B2148" s="7">
        <v>3</v>
      </c>
      <c r="C2148" s="7">
        <v>31</v>
      </c>
      <c r="D2148" s="7">
        <v>11</v>
      </c>
      <c r="E2148" s="7">
        <v>90</v>
      </c>
      <c r="F2148" s="7">
        <v>15</v>
      </c>
      <c r="G2148" s="7">
        <v>731.2</v>
      </c>
      <c r="H2148" s="7">
        <f t="shared" si="297"/>
        <v>5</v>
      </c>
      <c r="I2148" s="16">
        <f t="shared" si="298"/>
        <v>45016</v>
      </c>
      <c r="J2148" s="17">
        <v>1.2267999999999999</v>
      </c>
      <c r="K2148" s="18">
        <f>G2148*结论【关键目标】!C$27*0.7735*0.001</f>
        <v>67.869984000000002</v>
      </c>
      <c r="L2148" s="5">
        <v>0</v>
      </c>
      <c r="M2148" s="5">
        <f>ABS(IF(L2148&lt;=0,L2148/耗电量关键数据!$B$6/1000,L2148/耗电量关键数据!$B$5/1000))</f>
        <v>0</v>
      </c>
      <c r="N2148" s="5">
        <f>电气设备逐时使用率计算!H2124</f>
        <v>22.208055000000002</v>
      </c>
      <c r="O2148" s="5">
        <f>灯光逐时使用率计算!H2124</f>
        <v>11.844296</v>
      </c>
      <c r="P2148" s="19">
        <f t="shared" si="299"/>
        <v>34.052351000000002</v>
      </c>
      <c r="Q2148" s="19">
        <f t="shared" si="303"/>
        <v>34.052351000000002</v>
      </c>
      <c r="R2148" s="20">
        <f t="shared" si="300"/>
        <v>33.817633000000001</v>
      </c>
      <c r="S2148" s="20">
        <f t="shared" si="304"/>
        <v>0</v>
      </c>
      <c r="T2148" s="20">
        <f>IF((T2147+R2148)&lt;0,0,IF((T2147+R2148)&gt;结论【关键目标】!C$28,结论【关键目标】!C$28,T2147+R2148))</f>
        <v>22</v>
      </c>
      <c r="U2148" s="19">
        <f>IF((T2147+R2148)&lt;结论【关键目标】!$C$28,0,(发电量计算【计算逻辑页】!R2148+发电量计算【计算逻辑页】!T2147-结论【关键目标】!$C$28))</f>
        <v>33.817633000000001</v>
      </c>
      <c r="V2148" s="5">
        <f t="shared" si="301"/>
        <v>11.83617155</v>
      </c>
      <c r="W2148" s="5">
        <f t="shared" si="302"/>
        <v>41.775424206799997</v>
      </c>
      <c r="X2148" s="5">
        <f t="shared" si="305"/>
        <v>0</v>
      </c>
    </row>
    <row r="2149" spans="1:24" x14ac:dyDescent="0.15">
      <c r="A2149" s="7">
        <v>2148</v>
      </c>
      <c r="B2149" s="7">
        <v>3</v>
      </c>
      <c r="C2149" s="7">
        <v>31</v>
      </c>
      <c r="D2149" s="7">
        <v>12</v>
      </c>
      <c r="E2149" s="7">
        <v>90</v>
      </c>
      <c r="F2149" s="7">
        <v>17.5</v>
      </c>
      <c r="G2149" s="7">
        <v>735.1</v>
      </c>
      <c r="H2149" s="7">
        <f t="shared" si="297"/>
        <v>5</v>
      </c>
      <c r="I2149" s="16">
        <f t="shared" si="298"/>
        <v>45016</v>
      </c>
      <c r="J2149" s="17">
        <v>1.2267999999999999</v>
      </c>
      <c r="K2149" s="18">
        <f>G2149*结论【关键目标】!C$27*0.7735*0.001</f>
        <v>68.231982000000002</v>
      </c>
      <c r="L2149" s="5">
        <v>0</v>
      </c>
      <c r="M2149" s="5">
        <f>ABS(IF(L2149&lt;=0,L2149/耗电量关键数据!$B$6/1000,L2149/耗电量关键数据!$B$5/1000))</f>
        <v>0</v>
      </c>
      <c r="N2149" s="5">
        <f>电气设备逐时使用率计算!H2125</f>
        <v>11.688450000000001</v>
      </c>
      <c r="O2149" s="5">
        <f>灯光逐时使用率计算!H2125</f>
        <v>9.9741440000000008</v>
      </c>
      <c r="P2149" s="19">
        <f t="shared" si="299"/>
        <v>21.662594000000002</v>
      </c>
      <c r="Q2149" s="19">
        <f t="shared" si="303"/>
        <v>21.662594000000002</v>
      </c>
      <c r="R2149" s="20">
        <f t="shared" si="300"/>
        <v>46.569388000000004</v>
      </c>
      <c r="S2149" s="20">
        <f t="shared" si="304"/>
        <v>0</v>
      </c>
      <c r="T2149" s="20">
        <f>IF((T2148+R2149)&lt;0,0,IF((T2148+R2149)&gt;结论【关键目标】!C$28,结论【关键目标】!C$28,T2148+R2149))</f>
        <v>22</v>
      </c>
      <c r="U2149" s="19">
        <f>IF((T2148+R2149)&lt;结论【关键目标】!$C$28,0,(发电量计算【计算逻辑页】!R2149+发电量计算【计算逻辑页】!T2148-结论【关键目标】!$C$28))</f>
        <v>46.569388000000004</v>
      </c>
      <c r="V2149" s="5">
        <f t="shared" si="301"/>
        <v>16.2992858</v>
      </c>
      <c r="W2149" s="5">
        <f t="shared" si="302"/>
        <v>26.5756703192</v>
      </c>
      <c r="X2149" s="5">
        <f t="shared" si="305"/>
        <v>0</v>
      </c>
    </row>
    <row r="2150" spans="1:24" x14ac:dyDescent="0.15">
      <c r="A2150" s="7">
        <v>2149</v>
      </c>
      <c r="B2150" s="7">
        <v>3</v>
      </c>
      <c r="C2150" s="7">
        <v>31</v>
      </c>
      <c r="D2150" s="7">
        <v>13</v>
      </c>
      <c r="E2150" s="7">
        <v>90</v>
      </c>
      <c r="F2150" s="7">
        <v>20</v>
      </c>
      <c r="G2150" s="7">
        <v>764.7</v>
      </c>
      <c r="H2150" s="7">
        <f t="shared" si="297"/>
        <v>5</v>
      </c>
      <c r="I2150" s="16">
        <f t="shared" si="298"/>
        <v>45016</v>
      </c>
      <c r="J2150" s="17">
        <v>1.2267999999999999</v>
      </c>
      <c r="K2150" s="18">
        <f>G2150*结论【关键目标】!C$27*0.7735*0.001</f>
        <v>70.979454000000004</v>
      </c>
      <c r="L2150" s="5">
        <v>0</v>
      </c>
      <c r="M2150" s="5">
        <f>ABS(IF(L2150&lt;=0,L2150/耗电量关键数据!$B$6/1000,L2150/耗电量关键数据!$B$5/1000))</f>
        <v>0</v>
      </c>
      <c r="N2150" s="5">
        <f>电气设备逐时使用率计算!H2126</f>
        <v>11.688450000000001</v>
      </c>
      <c r="O2150" s="5">
        <f>灯光逐时使用率计算!H2126</f>
        <v>9.9741440000000008</v>
      </c>
      <c r="P2150" s="19">
        <f t="shared" si="299"/>
        <v>21.662594000000002</v>
      </c>
      <c r="Q2150" s="19">
        <f t="shared" si="303"/>
        <v>21.662594000000002</v>
      </c>
      <c r="R2150" s="20">
        <f t="shared" si="300"/>
        <v>49.316860000000005</v>
      </c>
      <c r="S2150" s="20">
        <f t="shared" si="304"/>
        <v>0</v>
      </c>
      <c r="T2150" s="20">
        <f>IF((T2149+R2150)&lt;0,0,IF((T2149+R2150)&gt;结论【关键目标】!C$28,结论【关键目标】!C$28,T2149+R2150))</f>
        <v>22</v>
      </c>
      <c r="U2150" s="19">
        <f>IF((T2149+R2150)&lt;结论【关键目标】!$C$28,0,(发电量计算【计算逻辑页】!R2150+发电量计算【计算逻辑页】!T2149-结论【关键目标】!$C$28))</f>
        <v>49.316860000000005</v>
      </c>
      <c r="V2150" s="5">
        <f t="shared" si="301"/>
        <v>17.260901</v>
      </c>
      <c r="W2150" s="5">
        <f t="shared" si="302"/>
        <v>26.5756703192</v>
      </c>
      <c r="X2150" s="5">
        <f t="shared" si="305"/>
        <v>0</v>
      </c>
    </row>
    <row r="2151" spans="1:24" x14ac:dyDescent="0.15">
      <c r="A2151" s="7">
        <v>2150</v>
      </c>
      <c r="B2151" s="7">
        <v>3</v>
      </c>
      <c r="C2151" s="7">
        <v>31</v>
      </c>
      <c r="D2151" s="7">
        <v>14</v>
      </c>
      <c r="E2151" s="7">
        <v>90</v>
      </c>
      <c r="F2151" s="7">
        <v>21</v>
      </c>
      <c r="G2151" s="7">
        <v>636.5</v>
      </c>
      <c r="H2151" s="7">
        <f t="shared" si="297"/>
        <v>5</v>
      </c>
      <c r="I2151" s="16">
        <f t="shared" si="298"/>
        <v>45016</v>
      </c>
      <c r="J2151" s="17">
        <v>1.2267999999999999</v>
      </c>
      <c r="K2151" s="18">
        <f>G2151*结论【关键目标】!C$27*0.7735*0.001</f>
        <v>59.079930000000004</v>
      </c>
      <c r="L2151" s="5">
        <v>0</v>
      </c>
      <c r="M2151" s="5">
        <f>ABS(IF(L2151&lt;=0,L2151/耗电量关键数据!$B$6/1000,L2151/耗电量关键数据!$B$5/1000))</f>
        <v>0</v>
      </c>
      <c r="N2151" s="5">
        <f>电气设备逐时使用率计算!H2127</f>
        <v>22.208055000000002</v>
      </c>
      <c r="O2151" s="5">
        <f>灯光逐时使用率计算!H2127</f>
        <v>11.844296</v>
      </c>
      <c r="P2151" s="19">
        <f t="shared" si="299"/>
        <v>34.052351000000002</v>
      </c>
      <c r="Q2151" s="19">
        <f t="shared" si="303"/>
        <v>34.052351000000002</v>
      </c>
      <c r="R2151" s="20">
        <f t="shared" si="300"/>
        <v>25.027579000000003</v>
      </c>
      <c r="S2151" s="20">
        <f t="shared" si="304"/>
        <v>0</v>
      </c>
      <c r="T2151" s="20">
        <f>IF((T2150+R2151)&lt;0,0,IF((T2150+R2151)&gt;结论【关键目标】!C$28,结论【关键目标】!C$28,T2150+R2151))</f>
        <v>22</v>
      </c>
      <c r="U2151" s="19">
        <f>IF((T2150+R2151)&lt;结论【关键目标】!$C$28,0,(发电量计算【计算逻辑页】!R2151+发电量计算【计算逻辑页】!T2150-结论【关键目标】!$C$28))</f>
        <v>25.027579000000003</v>
      </c>
      <c r="V2151" s="5">
        <f t="shared" si="301"/>
        <v>8.7596526499999996</v>
      </c>
      <c r="W2151" s="5">
        <f t="shared" si="302"/>
        <v>41.775424206799997</v>
      </c>
      <c r="X2151" s="5">
        <f t="shared" si="305"/>
        <v>0</v>
      </c>
    </row>
    <row r="2152" spans="1:24" x14ac:dyDescent="0.15">
      <c r="A2152" s="7">
        <v>2151</v>
      </c>
      <c r="B2152" s="7">
        <v>3</v>
      </c>
      <c r="C2152" s="7">
        <v>31</v>
      </c>
      <c r="D2152" s="7">
        <v>15</v>
      </c>
      <c r="E2152" s="7">
        <v>90</v>
      </c>
      <c r="F2152" s="7">
        <v>21.7</v>
      </c>
      <c r="G2152" s="7">
        <v>465.1</v>
      </c>
      <c r="H2152" s="7">
        <f t="shared" si="297"/>
        <v>5</v>
      </c>
      <c r="I2152" s="16">
        <f t="shared" si="298"/>
        <v>45016</v>
      </c>
      <c r="J2152" s="17">
        <v>1.2267999999999999</v>
      </c>
      <c r="K2152" s="18">
        <f>G2152*结论【关键目标】!C$27*0.7735*0.001</f>
        <v>43.170581999999996</v>
      </c>
      <c r="L2152" s="5">
        <v>0</v>
      </c>
      <c r="M2152" s="5">
        <f>ABS(IF(L2152&lt;=0,L2152/耗电量关键数据!$B$6/1000,L2152/耗电量关键数据!$B$5/1000))</f>
        <v>0</v>
      </c>
      <c r="N2152" s="5">
        <f>电气设备逐时使用率计算!H2128</f>
        <v>22.208055000000002</v>
      </c>
      <c r="O2152" s="5">
        <f>灯光逐时使用率计算!H2128</f>
        <v>11.844296</v>
      </c>
      <c r="P2152" s="19">
        <f t="shared" si="299"/>
        <v>34.052351000000002</v>
      </c>
      <c r="Q2152" s="19">
        <f t="shared" si="303"/>
        <v>34.052351000000002</v>
      </c>
      <c r="R2152" s="20">
        <f t="shared" si="300"/>
        <v>9.1182309999999944</v>
      </c>
      <c r="S2152" s="20">
        <f t="shared" si="304"/>
        <v>0</v>
      </c>
      <c r="T2152" s="20">
        <f>IF((T2151+R2152)&lt;0,0,IF((T2151+R2152)&gt;结论【关键目标】!C$28,结论【关键目标】!C$28,T2151+R2152))</f>
        <v>22</v>
      </c>
      <c r="U2152" s="19">
        <f>IF((T2151+R2152)&lt;结论【关键目标】!$C$28,0,(发电量计算【计算逻辑页】!R2152+发电量计算【计算逻辑页】!T2151-结论【关键目标】!$C$28))</f>
        <v>9.1182309999999944</v>
      </c>
      <c r="V2152" s="5">
        <f t="shared" si="301"/>
        <v>3.191380849999998</v>
      </c>
      <c r="W2152" s="5">
        <f t="shared" si="302"/>
        <v>41.775424206799997</v>
      </c>
      <c r="X2152" s="5">
        <f t="shared" si="305"/>
        <v>0</v>
      </c>
    </row>
    <row r="2153" spans="1:24" x14ac:dyDescent="0.15">
      <c r="A2153" s="7">
        <v>2152</v>
      </c>
      <c r="B2153" s="7">
        <v>3</v>
      </c>
      <c r="C2153" s="7">
        <v>31</v>
      </c>
      <c r="D2153" s="7">
        <v>16</v>
      </c>
      <c r="E2153" s="7">
        <v>90</v>
      </c>
      <c r="F2153" s="7">
        <v>22</v>
      </c>
      <c r="G2153" s="7">
        <v>292</v>
      </c>
      <c r="H2153" s="7">
        <f t="shared" si="297"/>
        <v>5</v>
      </c>
      <c r="I2153" s="16">
        <f t="shared" si="298"/>
        <v>45016</v>
      </c>
      <c r="J2153" s="17">
        <v>0.70809999999999995</v>
      </c>
      <c r="K2153" s="18">
        <f>G2153*结论【关键目标】!C$27*0.7735*0.001</f>
        <v>27.103439999999999</v>
      </c>
      <c r="L2153" s="5">
        <v>0</v>
      </c>
      <c r="M2153" s="5">
        <f>ABS(IF(L2153&lt;=0,L2153/耗电量关键数据!$B$6/1000,L2153/耗电量关键数据!$B$5/1000))</f>
        <v>0</v>
      </c>
      <c r="N2153" s="5">
        <f>电气设备逐时使用率计算!H2129</f>
        <v>22.208055000000002</v>
      </c>
      <c r="O2153" s="5">
        <f>灯光逐时使用率计算!H2129</f>
        <v>11.844296</v>
      </c>
      <c r="P2153" s="19">
        <f t="shared" si="299"/>
        <v>34.052351000000002</v>
      </c>
      <c r="Q2153" s="19">
        <f t="shared" si="303"/>
        <v>0</v>
      </c>
      <c r="R2153" s="20">
        <f t="shared" si="300"/>
        <v>27.103439999999999</v>
      </c>
      <c r="S2153" s="20">
        <f t="shared" si="304"/>
        <v>0</v>
      </c>
      <c r="T2153" s="20">
        <f>IF((T2152+R2153)&lt;0,0,IF((T2152+R2153)&gt;结论【关键目标】!C$28,结论【关键目标】!C$28,T2152+R2153))</f>
        <v>22</v>
      </c>
      <c r="U2153" s="19">
        <f>IF((T2152+R2153)&lt;结论【关键目标】!$C$28,0,(发电量计算【计算逻辑页】!R2153+发电量计算【计算逻辑页】!T2152-结论【关键目标】!$C$28))</f>
        <v>27.103439999999999</v>
      </c>
      <c r="V2153" s="5">
        <f t="shared" si="301"/>
        <v>9.486203999999999</v>
      </c>
      <c r="W2153" s="5">
        <f t="shared" si="302"/>
        <v>19.191945863999997</v>
      </c>
      <c r="X2153" s="5">
        <f t="shared" si="305"/>
        <v>0</v>
      </c>
    </row>
    <row r="2154" spans="1:24" x14ac:dyDescent="0.15">
      <c r="A2154" s="7">
        <v>2153</v>
      </c>
      <c r="B2154" s="7">
        <v>3</v>
      </c>
      <c r="C2154" s="7">
        <v>31</v>
      </c>
      <c r="D2154" s="7">
        <v>17</v>
      </c>
      <c r="E2154" s="7">
        <v>90</v>
      </c>
      <c r="F2154" s="7">
        <v>22</v>
      </c>
      <c r="G2154" s="7">
        <v>122.7</v>
      </c>
      <c r="H2154" s="7">
        <f t="shared" si="297"/>
        <v>5</v>
      </c>
      <c r="I2154" s="16">
        <f t="shared" si="298"/>
        <v>45016</v>
      </c>
      <c r="J2154" s="17">
        <v>0.70809999999999995</v>
      </c>
      <c r="K2154" s="18">
        <f>G2154*结论【关键目标】!C$27*0.7735*0.001</f>
        <v>11.389014</v>
      </c>
      <c r="L2154" s="5">
        <v>0</v>
      </c>
      <c r="M2154" s="5">
        <f>ABS(IF(L2154&lt;=0,L2154/耗电量关键数据!$B$6/1000,L2154/耗电量关键数据!$B$5/1000))</f>
        <v>0</v>
      </c>
      <c r="N2154" s="5">
        <f>电气设备逐时使用率计算!H2130</f>
        <v>22.208055000000002</v>
      </c>
      <c r="O2154" s="5">
        <f>灯光逐时使用率计算!H2130</f>
        <v>11.844296</v>
      </c>
      <c r="P2154" s="19">
        <f t="shared" si="299"/>
        <v>34.052351000000002</v>
      </c>
      <c r="Q2154" s="19">
        <f t="shared" si="303"/>
        <v>0</v>
      </c>
      <c r="R2154" s="20">
        <f t="shared" si="300"/>
        <v>11.389014</v>
      </c>
      <c r="S2154" s="20">
        <f t="shared" si="304"/>
        <v>0</v>
      </c>
      <c r="T2154" s="20">
        <f>IF((T2153+R2154)&lt;0,0,IF((T2153+R2154)&gt;结论【关键目标】!C$28,结论【关键目标】!C$28,T2153+R2154))</f>
        <v>22</v>
      </c>
      <c r="U2154" s="19">
        <f>IF((T2153+R2154)&lt;结论【关键目标】!$C$28,0,(发电量计算【计算逻辑页】!R2154+发电量计算【计算逻辑页】!T2153-结论【关键目标】!$C$28))</f>
        <v>11.389014000000003</v>
      </c>
      <c r="V2154" s="5">
        <f t="shared" si="301"/>
        <v>3.9861549000000007</v>
      </c>
      <c r="W2154" s="5">
        <f t="shared" si="302"/>
        <v>8.0645608134</v>
      </c>
      <c r="X2154" s="5">
        <f t="shared" si="305"/>
        <v>0</v>
      </c>
    </row>
    <row r="2155" spans="1:24" x14ac:dyDescent="0.15">
      <c r="A2155" s="7">
        <v>2154</v>
      </c>
      <c r="B2155" s="7">
        <v>3</v>
      </c>
      <c r="C2155" s="7">
        <v>31</v>
      </c>
      <c r="D2155" s="7">
        <v>18</v>
      </c>
      <c r="E2155" s="7">
        <v>90</v>
      </c>
      <c r="F2155" s="7">
        <v>22.4</v>
      </c>
      <c r="G2155" s="7">
        <v>0</v>
      </c>
      <c r="H2155" s="7">
        <f t="shared" si="297"/>
        <v>5</v>
      </c>
      <c r="I2155" s="16">
        <f t="shared" si="298"/>
        <v>45016</v>
      </c>
      <c r="J2155" s="17">
        <v>0.70809999999999995</v>
      </c>
      <c r="K2155" s="18">
        <f>G2155*结论【关键目标】!C$27*0.7735*0.001</f>
        <v>0</v>
      </c>
      <c r="L2155" s="5">
        <v>0</v>
      </c>
      <c r="M2155" s="5">
        <f>ABS(IF(L2155&lt;=0,L2155/耗电量关键数据!$B$6/1000,L2155/耗电量关键数据!$B$5/1000))</f>
        <v>0</v>
      </c>
      <c r="N2155" s="5">
        <f>电气设备逐时使用率计算!H2131</f>
        <v>7.0130699999999999</v>
      </c>
      <c r="O2155" s="5">
        <f>灯光逐时使用率计算!H2131</f>
        <v>3.7403040000000001</v>
      </c>
      <c r="P2155" s="19">
        <f t="shared" si="299"/>
        <v>10.753374000000001</v>
      </c>
      <c r="Q2155" s="19">
        <f t="shared" si="303"/>
        <v>0</v>
      </c>
      <c r="R2155" s="20">
        <f t="shared" si="300"/>
        <v>0</v>
      </c>
      <c r="S2155" s="20">
        <f t="shared" si="304"/>
        <v>0</v>
      </c>
      <c r="T2155" s="20">
        <f>IF((T2154+R2155)&lt;0,0,IF((T2154+R2155)&gt;结论【关键目标】!C$28,结论【关键目标】!C$28,T2154+R2155))</f>
        <v>22</v>
      </c>
      <c r="U2155" s="19">
        <f>IF((T2154+R2155)&lt;结论【关键目标】!$C$28,0,(发电量计算【计算逻辑页】!R2155+发电量计算【计算逻辑页】!T2154-结论【关键目标】!$C$28))</f>
        <v>0</v>
      </c>
      <c r="V2155" s="5">
        <f t="shared" si="301"/>
        <v>0</v>
      </c>
      <c r="W2155" s="5">
        <f t="shared" si="302"/>
        <v>0</v>
      </c>
      <c r="X2155" s="5">
        <f t="shared" si="305"/>
        <v>0</v>
      </c>
    </row>
    <row r="2156" spans="1:24" x14ac:dyDescent="0.15">
      <c r="A2156" s="7">
        <v>2155</v>
      </c>
      <c r="B2156" s="7">
        <v>3</v>
      </c>
      <c r="C2156" s="7">
        <v>31</v>
      </c>
      <c r="D2156" s="7">
        <v>19</v>
      </c>
      <c r="E2156" s="7">
        <v>90</v>
      </c>
      <c r="F2156" s="7">
        <v>21</v>
      </c>
      <c r="G2156" s="7">
        <v>0</v>
      </c>
      <c r="H2156" s="7">
        <f t="shared" si="297"/>
        <v>5</v>
      </c>
      <c r="I2156" s="16">
        <f t="shared" si="298"/>
        <v>45016</v>
      </c>
      <c r="J2156" s="17">
        <v>1.2267999999999999</v>
      </c>
      <c r="K2156" s="18">
        <f>G2156*结论【关键目标】!C$27*0.7735*0.001</f>
        <v>0</v>
      </c>
      <c r="L2156" s="5">
        <v>0</v>
      </c>
      <c r="M2156" s="5">
        <f>ABS(IF(L2156&lt;=0,L2156/耗电量关键数据!$B$6/1000,L2156/耗电量关键数据!$B$5/1000))</f>
        <v>0</v>
      </c>
      <c r="N2156" s="5">
        <f>电气设备逐时使用率计算!H2132</f>
        <v>7.0130699999999999</v>
      </c>
      <c r="O2156" s="5">
        <f>灯光逐时使用率计算!H2132</f>
        <v>3.7403040000000001</v>
      </c>
      <c r="P2156" s="19">
        <f t="shared" si="299"/>
        <v>10.753374000000001</v>
      </c>
      <c r="Q2156" s="19">
        <f t="shared" si="303"/>
        <v>10.753374000000001</v>
      </c>
      <c r="R2156" s="20">
        <f t="shared" si="300"/>
        <v>-10.753374000000001</v>
      </c>
      <c r="S2156" s="20">
        <f t="shared" si="304"/>
        <v>10.753374000000001</v>
      </c>
      <c r="T2156" s="20">
        <f>IF((T2155+R2156)&lt;0,0,IF((T2155+R2156)&gt;结论【关键目标】!C$28,结论【关键目标】!C$28,T2155+R2156))</f>
        <v>11.246625999999999</v>
      </c>
      <c r="U2156" s="19">
        <f>IF((T2155+R2156)&lt;结论【关键目标】!$C$28,0,(发电量计算【计算逻辑页】!R2156+发电量计算【计算逻辑页】!T2155-结论【关键目标】!$C$28))</f>
        <v>0</v>
      </c>
      <c r="V2156" s="5">
        <f t="shared" si="301"/>
        <v>0</v>
      </c>
      <c r="W2156" s="5">
        <f t="shared" si="302"/>
        <v>0</v>
      </c>
      <c r="X2156" s="5">
        <f t="shared" si="305"/>
        <v>9.428558323199999</v>
      </c>
    </row>
    <row r="2157" spans="1:24" x14ac:dyDescent="0.15">
      <c r="A2157" s="7">
        <v>2156</v>
      </c>
      <c r="B2157" s="7">
        <v>3</v>
      </c>
      <c r="C2157" s="7">
        <v>31</v>
      </c>
      <c r="D2157" s="7">
        <v>20</v>
      </c>
      <c r="E2157" s="7">
        <v>90</v>
      </c>
      <c r="F2157" s="7">
        <v>19</v>
      </c>
      <c r="G2157" s="7">
        <v>0</v>
      </c>
      <c r="H2157" s="7">
        <f t="shared" si="297"/>
        <v>5</v>
      </c>
      <c r="I2157" s="16">
        <f t="shared" si="298"/>
        <v>45016</v>
      </c>
      <c r="J2157" s="17">
        <v>1.2267999999999999</v>
      </c>
      <c r="K2157" s="18">
        <f>G2157*结论【关键目标】!C$27*0.7735*0.001</f>
        <v>0</v>
      </c>
      <c r="L2157" s="5">
        <v>0</v>
      </c>
      <c r="M2157" s="5">
        <f>ABS(IF(L2157&lt;=0,L2157/耗电量关键数据!$B$6/1000,L2157/耗电量关键数据!$B$5/1000))</f>
        <v>0</v>
      </c>
      <c r="N2157" s="5">
        <f>电气设备逐时使用率计算!H2133</f>
        <v>1.1688450000000001</v>
      </c>
      <c r="O2157" s="5">
        <f>灯光逐时使用率计算!H2133</f>
        <v>0.37403039999999999</v>
      </c>
      <c r="P2157" s="19">
        <f t="shared" si="299"/>
        <v>1.5428754000000002</v>
      </c>
      <c r="Q2157" s="19">
        <f t="shared" si="303"/>
        <v>1.5428754000000002</v>
      </c>
      <c r="R2157" s="20">
        <f t="shared" si="300"/>
        <v>-1.5428754000000002</v>
      </c>
      <c r="S2157" s="20">
        <f t="shared" si="304"/>
        <v>1.5428754000000002</v>
      </c>
      <c r="T2157" s="20">
        <f>IF((T2156+R2157)&lt;0,0,IF((T2156+R2157)&gt;结论【关键目标】!C$28,结论【关键目标】!C$28,T2156+R2157))</f>
        <v>9.7037505999999993</v>
      </c>
      <c r="U2157" s="19">
        <f>IF((T2156+R2157)&lt;结论【关键目标】!$C$28,0,(发电量计算【计算逻辑页】!R2157+发电量计算【计算逻辑页】!T2156-结论【关键目标】!$C$28))</f>
        <v>0</v>
      </c>
      <c r="V2157" s="5">
        <f t="shared" si="301"/>
        <v>0</v>
      </c>
      <c r="W2157" s="5">
        <f t="shared" si="302"/>
        <v>0</v>
      </c>
      <c r="X2157" s="5">
        <f t="shared" si="305"/>
        <v>1.3527931507200002</v>
      </c>
    </row>
    <row r="2158" spans="1:24" x14ac:dyDescent="0.15">
      <c r="A2158" s="7">
        <v>2157</v>
      </c>
      <c r="B2158" s="7">
        <v>3</v>
      </c>
      <c r="C2158" s="7">
        <v>31</v>
      </c>
      <c r="D2158" s="7">
        <v>21</v>
      </c>
      <c r="E2158" s="7">
        <v>90</v>
      </c>
      <c r="F2158" s="7">
        <v>17.899999999999999</v>
      </c>
      <c r="G2158" s="7">
        <v>0</v>
      </c>
      <c r="H2158" s="7">
        <f t="shared" si="297"/>
        <v>5</v>
      </c>
      <c r="I2158" s="16">
        <f t="shared" si="298"/>
        <v>45016</v>
      </c>
      <c r="J2158" s="17">
        <v>1.2267999999999999</v>
      </c>
      <c r="K2158" s="18">
        <f>G2158*结论【关键目标】!C$27*0.7735*0.001</f>
        <v>0</v>
      </c>
      <c r="L2158" s="5">
        <v>0</v>
      </c>
      <c r="M2158" s="5">
        <f>ABS(IF(L2158&lt;=0,L2158/耗电量关键数据!$B$6/1000,L2158/耗电量关键数据!$B$5/1000))</f>
        <v>0</v>
      </c>
      <c r="N2158" s="5">
        <f>电气设备逐时使用率计算!H2134</f>
        <v>1.1688450000000001</v>
      </c>
      <c r="O2158" s="5">
        <f>灯光逐时使用率计算!H2134</f>
        <v>0.37403039999999999</v>
      </c>
      <c r="P2158" s="19">
        <f t="shared" si="299"/>
        <v>1.5428754000000002</v>
      </c>
      <c r="Q2158" s="19">
        <f t="shared" si="303"/>
        <v>1.5428754000000002</v>
      </c>
      <c r="R2158" s="20">
        <f t="shared" si="300"/>
        <v>-1.5428754000000002</v>
      </c>
      <c r="S2158" s="20">
        <f t="shared" si="304"/>
        <v>1.5428754000000002</v>
      </c>
      <c r="T2158" s="20">
        <f>IF((T2157+R2158)&lt;0,0,IF((T2157+R2158)&gt;结论【关键目标】!C$28,结论【关键目标】!C$28,T2157+R2158))</f>
        <v>8.1608751999999996</v>
      </c>
      <c r="U2158" s="19">
        <f>IF((T2157+R2158)&lt;结论【关键目标】!$C$28,0,(发电量计算【计算逻辑页】!R2158+发电量计算【计算逻辑页】!T2157-结论【关键目标】!$C$28))</f>
        <v>0</v>
      </c>
      <c r="V2158" s="5">
        <f t="shared" si="301"/>
        <v>0</v>
      </c>
      <c r="W2158" s="5">
        <f t="shared" si="302"/>
        <v>0</v>
      </c>
      <c r="X2158" s="5">
        <f t="shared" si="305"/>
        <v>1.3527931507200002</v>
      </c>
    </row>
    <row r="2159" spans="1:24" x14ac:dyDescent="0.15">
      <c r="A2159" s="7">
        <v>2158</v>
      </c>
      <c r="B2159" s="7">
        <v>3</v>
      </c>
      <c r="C2159" s="7">
        <v>31</v>
      </c>
      <c r="D2159" s="7">
        <v>22</v>
      </c>
      <c r="E2159" s="7">
        <v>90</v>
      </c>
      <c r="F2159" s="7">
        <v>16.8</v>
      </c>
      <c r="G2159" s="7">
        <v>0</v>
      </c>
      <c r="H2159" s="7">
        <f t="shared" si="297"/>
        <v>5</v>
      </c>
      <c r="I2159" s="16">
        <f t="shared" si="298"/>
        <v>45016</v>
      </c>
      <c r="J2159" s="17">
        <v>0.70809999999999995</v>
      </c>
      <c r="K2159" s="18">
        <f>G2159*结论【关键目标】!C$27*0.7735*0.001</f>
        <v>0</v>
      </c>
      <c r="L2159" s="5">
        <v>0</v>
      </c>
      <c r="M2159" s="5">
        <f>ABS(IF(L2159&lt;=0,L2159/耗电量关键数据!$B$6/1000,L2159/耗电量关键数据!$B$5/1000))</f>
        <v>0</v>
      </c>
      <c r="N2159" s="5">
        <f>电气设备逐时使用率计算!H2135</f>
        <v>1.1688450000000001</v>
      </c>
      <c r="O2159" s="5">
        <f>灯光逐时使用率计算!H2135</f>
        <v>0.37403039999999999</v>
      </c>
      <c r="P2159" s="19">
        <f t="shared" si="299"/>
        <v>1.5428754000000002</v>
      </c>
      <c r="Q2159" s="19">
        <f t="shared" si="303"/>
        <v>0</v>
      </c>
      <c r="R2159" s="20">
        <f t="shared" si="300"/>
        <v>0</v>
      </c>
      <c r="S2159" s="20">
        <f t="shared" si="304"/>
        <v>0</v>
      </c>
      <c r="T2159" s="20">
        <f>IF((T2158+R2159)&lt;0,0,IF((T2158+R2159)&gt;结论【关键目标】!C$28,结论【关键目标】!C$28,T2158+R2159))</f>
        <v>8.1608751999999996</v>
      </c>
      <c r="U2159" s="19">
        <f>IF((T2158+R2159)&lt;结论【关键目标】!$C$28,0,(发电量计算【计算逻辑页】!R2159+发电量计算【计算逻辑页】!T2158-结论【关键目标】!$C$28))</f>
        <v>0</v>
      </c>
      <c r="V2159" s="5">
        <f t="shared" si="301"/>
        <v>0</v>
      </c>
      <c r="W2159" s="5">
        <f t="shared" si="302"/>
        <v>0</v>
      </c>
      <c r="X2159" s="5">
        <f t="shared" si="305"/>
        <v>0</v>
      </c>
    </row>
    <row r="2160" spans="1:24" x14ac:dyDescent="0.15">
      <c r="A2160" s="7">
        <v>2159</v>
      </c>
      <c r="B2160" s="7">
        <v>3</v>
      </c>
      <c r="C2160" s="7">
        <v>31</v>
      </c>
      <c r="D2160" s="7">
        <v>23</v>
      </c>
      <c r="E2160" s="7">
        <v>90</v>
      </c>
      <c r="F2160" s="7">
        <v>15.7</v>
      </c>
      <c r="G2160" s="7">
        <v>0</v>
      </c>
      <c r="H2160" s="7">
        <f t="shared" si="297"/>
        <v>5</v>
      </c>
      <c r="I2160" s="16">
        <f t="shared" si="298"/>
        <v>45016</v>
      </c>
      <c r="J2160" s="17">
        <v>0.70809999999999995</v>
      </c>
      <c r="K2160" s="18">
        <f>G2160*结论【关键目标】!C$27*0.7735*0.001</f>
        <v>0</v>
      </c>
      <c r="L2160" s="5">
        <v>0</v>
      </c>
      <c r="M2160" s="5">
        <f>ABS(IF(L2160&lt;=0,L2160/耗电量关键数据!$B$6/1000,L2160/耗电量关键数据!$B$5/1000))</f>
        <v>0</v>
      </c>
      <c r="N2160" s="5">
        <f>电气设备逐时使用率计算!H2136</f>
        <v>1.1688450000000001</v>
      </c>
      <c r="O2160" s="5">
        <f>灯光逐时使用率计算!H2136</f>
        <v>0.37403039999999999</v>
      </c>
      <c r="P2160" s="19">
        <f t="shared" si="299"/>
        <v>1.5428754000000002</v>
      </c>
      <c r="Q2160" s="19">
        <f t="shared" si="303"/>
        <v>0</v>
      </c>
      <c r="R2160" s="20">
        <f t="shared" si="300"/>
        <v>0</v>
      </c>
      <c r="S2160" s="20">
        <f t="shared" si="304"/>
        <v>0</v>
      </c>
      <c r="T2160" s="20">
        <f>IF((T2159+R2160)&lt;0,0,IF((T2159+R2160)&gt;结论【关键目标】!C$28,结论【关键目标】!C$28,T2159+R2160))</f>
        <v>8.1608751999999996</v>
      </c>
      <c r="U2160" s="19">
        <f>IF((T2159+R2160)&lt;结论【关键目标】!$C$28,0,(发电量计算【计算逻辑页】!R2160+发电量计算【计算逻辑页】!T2159-结论【关键目标】!$C$28))</f>
        <v>0</v>
      </c>
      <c r="V2160" s="5">
        <f t="shared" si="301"/>
        <v>0</v>
      </c>
      <c r="W2160" s="5">
        <f t="shared" si="302"/>
        <v>0</v>
      </c>
      <c r="X2160" s="5">
        <f t="shared" si="305"/>
        <v>0</v>
      </c>
    </row>
    <row r="2161" spans="1:24" x14ac:dyDescent="0.15">
      <c r="A2161" s="7">
        <v>2160</v>
      </c>
      <c r="B2161" s="7">
        <v>3</v>
      </c>
      <c r="C2161" s="7">
        <v>31</v>
      </c>
      <c r="D2161" s="7">
        <v>24</v>
      </c>
      <c r="E2161" s="7">
        <v>90</v>
      </c>
      <c r="F2161" s="7">
        <v>14.6</v>
      </c>
      <c r="G2161" s="7">
        <v>0</v>
      </c>
      <c r="H2161" s="7">
        <f t="shared" si="297"/>
        <v>5</v>
      </c>
      <c r="I2161" s="16">
        <f t="shared" si="298"/>
        <v>45016</v>
      </c>
      <c r="J2161" s="17">
        <v>0.2407</v>
      </c>
      <c r="K2161" s="18">
        <f>G2161*结论【关键目标】!C$27*0.7735*0.001</f>
        <v>0</v>
      </c>
      <c r="L2161" s="5">
        <v>0</v>
      </c>
      <c r="M2161" s="5">
        <f>ABS(IF(L2161&lt;=0,L2161/耗电量关键数据!$B$6/1000,L2161/耗电量关键数据!$B$5/1000))</f>
        <v>0</v>
      </c>
      <c r="N2161" s="5">
        <f>电气设备逐时使用率计算!H2137</f>
        <v>1.1688450000000001</v>
      </c>
      <c r="O2161" s="5">
        <f>灯光逐时使用率计算!H2137</f>
        <v>0.37403039999999999</v>
      </c>
      <c r="P2161" s="19">
        <f t="shared" si="299"/>
        <v>1.5428754000000002</v>
      </c>
      <c r="Q2161" s="19">
        <f t="shared" si="303"/>
        <v>0</v>
      </c>
      <c r="R2161" s="20">
        <f t="shared" si="300"/>
        <v>0</v>
      </c>
      <c r="S2161" s="20">
        <f t="shared" si="304"/>
        <v>0</v>
      </c>
      <c r="T2161" s="20">
        <f>IF((T2160+R2161)&lt;0,0,IF((T2160+R2161)&gt;结论【关键目标】!C$28,结论【关键目标】!C$28,T2160+R2161))</f>
        <v>8.1608751999999996</v>
      </c>
      <c r="U2161" s="19">
        <f>IF((T2160+R2161)&lt;结论【关键目标】!$C$28,0,(发电量计算【计算逻辑页】!R2161+发电量计算【计算逻辑页】!T2160-结论【关键目标】!$C$28))</f>
        <v>0</v>
      </c>
      <c r="V2161" s="5">
        <f t="shared" si="301"/>
        <v>0</v>
      </c>
      <c r="W2161" s="5">
        <f t="shared" si="302"/>
        <v>0</v>
      </c>
      <c r="X2161" s="5">
        <f t="shared" si="305"/>
        <v>0</v>
      </c>
    </row>
    <row r="2162" spans="1:24" x14ac:dyDescent="0.15">
      <c r="A2162" s="7">
        <v>2161</v>
      </c>
      <c r="B2162" s="7">
        <v>4</v>
      </c>
      <c r="C2162" s="7">
        <v>1</v>
      </c>
      <c r="D2162" s="7">
        <v>1</v>
      </c>
      <c r="E2162" s="7">
        <v>91</v>
      </c>
      <c r="F2162" s="7">
        <v>13.4</v>
      </c>
      <c r="G2162" s="7">
        <v>0</v>
      </c>
      <c r="H2162" s="7">
        <f t="shared" si="297"/>
        <v>6</v>
      </c>
      <c r="I2162" s="16">
        <f t="shared" si="298"/>
        <v>45017</v>
      </c>
      <c r="J2162" s="17">
        <v>0.2407</v>
      </c>
      <c r="K2162" s="18">
        <f>G2162*结论【关键目标】!C$27*0.7735*0.001</f>
        <v>0</v>
      </c>
      <c r="L2162" s="5">
        <v>0</v>
      </c>
      <c r="M2162" s="5">
        <f>ABS(IF(L2162&lt;=0,L2162/耗电量关键数据!$B$6/1000,L2162/耗电量关键数据!$B$5/1000))</f>
        <v>0</v>
      </c>
      <c r="N2162" s="19">
        <f>耗电量关键数据!$B$14</f>
        <v>1.1688450000000001</v>
      </c>
      <c r="O2162" s="19">
        <f>耗电量关键数据!$B$15</f>
        <v>0.37403039999999999</v>
      </c>
      <c r="P2162" s="19">
        <f t="shared" si="299"/>
        <v>1.5428754000000002</v>
      </c>
      <c r="Q2162" s="19">
        <f t="shared" si="303"/>
        <v>0</v>
      </c>
      <c r="R2162" s="20">
        <f t="shared" si="300"/>
        <v>0</v>
      </c>
      <c r="S2162" s="20">
        <f t="shared" si="304"/>
        <v>0</v>
      </c>
      <c r="T2162" s="20">
        <f>IF((T2161+R2162)&lt;0,0,IF((T2161+R2162)&gt;结论【关键目标】!C$28,结论【关键目标】!C$28,T2161+R2162))</f>
        <v>8.1608751999999996</v>
      </c>
      <c r="U2162" s="19">
        <f>IF((T2161+R2162)&lt;结论【关键目标】!$C$28,0,(发电量计算【计算逻辑页】!R2162+发电量计算【计算逻辑页】!T2161-结论【关键目标】!$C$28))</f>
        <v>0</v>
      </c>
      <c r="V2162" s="5">
        <f t="shared" si="301"/>
        <v>0</v>
      </c>
      <c r="W2162" s="5">
        <f t="shared" si="302"/>
        <v>0</v>
      </c>
      <c r="X2162" s="5">
        <f t="shared" si="305"/>
        <v>0</v>
      </c>
    </row>
    <row r="2163" spans="1:24" x14ac:dyDescent="0.15">
      <c r="A2163" s="7">
        <v>2162</v>
      </c>
      <c r="B2163" s="7">
        <v>4</v>
      </c>
      <c r="C2163" s="7">
        <v>1</v>
      </c>
      <c r="D2163" s="7">
        <v>2</v>
      </c>
      <c r="E2163" s="7">
        <v>91</v>
      </c>
      <c r="F2163" s="7">
        <v>12.3</v>
      </c>
      <c r="G2163" s="7">
        <v>0</v>
      </c>
      <c r="H2163" s="7">
        <f t="shared" si="297"/>
        <v>6</v>
      </c>
      <c r="I2163" s="16">
        <f t="shared" si="298"/>
        <v>45017</v>
      </c>
      <c r="J2163" s="17">
        <v>0.2407</v>
      </c>
      <c r="K2163" s="18">
        <f>G2163*结论【关键目标】!C$27*0.7735*0.001</f>
        <v>0</v>
      </c>
      <c r="L2163" s="5">
        <v>0</v>
      </c>
      <c r="M2163" s="5">
        <f>ABS(IF(L2163&lt;=0,L2163/耗电量关键数据!$B$6/1000,L2163/耗电量关键数据!$B$5/1000))</f>
        <v>0</v>
      </c>
      <c r="N2163" s="19">
        <f>耗电量关键数据!$B$14</f>
        <v>1.1688450000000001</v>
      </c>
      <c r="O2163" s="19">
        <f>耗电量关键数据!$B$15</f>
        <v>0.37403039999999999</v>
      </c>
      <c r="P2163" s="19">
        <f t="shared" si="299"/>
        <v>1.5428754000000002</v>
      </c>
      <c r="Q2163" s="19">
        <f t="shared" si="303"/>
        <v>0</v>
      </c>
      <c r="R2163" s="20">
        <f t="shared" si="300"/>
        <v>0</v>
      </c>
      <c r="S2163" s="20">
        <f t="shared" si="304"/>
        <v>0</v>
      </c>
      <c r="T2163" s="20">
        <f>IF((T2162+R2163)&lt;0,0,IF((T2162+R2163)&gt;结论【关键目标】!C$28,结论【关键目标】!C$28,T2162+R2163))</f>
        <v>8.1608751999999996</v>
      </c>
      <c r="U2163" s="19">
        <f>IF((T2162+R2163)&lt;结论【关键目标】!$C$28,0,(发电量计算【计算逻辑页】!R2163+发电量计算【计算逻辑页】!T2162-结论【关键目标】!$C$28))</f>
        <v>0</v>
      </c>
      <c r="V2163" s="5">
        <f t="shared" si="301"/>
        <v>0</v>
      </c>
      <c r="W2163" s="5">
        <f t="shared" si="302"/>
        <v>0</v>
      </c>
      <c r="X2163" s="5">
        <f t="shared" si="305"/>
        <v>0</v>
      </c>
    </row>
    <row r="2164" spans="1:24" x14ac:dyDescent="0.15">
      <c r="A2164" s="7">
        <v>2163</v>
      </c>
      <c r="B2164" s="7">
        <v>4</v>
      </c>
      <c r="C2164" s="7">
        <v>1</v>
      </c>
      <c r="D2164" s="7">
        <v>3</v>
      </c>
      <c r="E2164" s="7">
        <v>91</v>
      </c>
      <c r="F2164" s="7">
        <v>11.2</v>
      </c>
      <c r="G2164" s="7">
        <v>0</v>
      </c>
      <c r="H2164" s="7">
        <f t="shared" si="297"/>
        <v>6</v>
      </c>
      <c r="I2164" s="16">
        <f t="shared" si="298"/>
        <v>45017</v>
      </c>
      <c r="J2164" s="17">
        <v>0.2407</v>
      </c>
      <c r="K2164" s="18">
        <f>G2164*结论【关键目标】!C$27*0.7735*0.001</f>
        <v>0</v>
      </c>
      <c r="L2164" s="5">
        <v>0</v>
      </c>
      <c r="M2164" s="5">
        <f>ABS(IF(L2164&lt;=0,L2164/耗电量关键数据!$B$6/1000,L2164/耗电量关键数据!$B$5/1000))</f>
        <v>0</v>
      </c>
      <c r="N2164" s="19">
        <f>耗电量关键数据!$B$14</f>
        <v>1.1688450000000001</v>
      </c>
      <c r="O2164" s="19">
        <f>耗电量关键数据!$B$15</f>
        <v>0.37403039999999999</v>
      </c>
      <c r="P2164" s="19">
        <f t="shared" si="299"/>
        <v>1.5428754000000002</v>
      </c>
      <c r="Q2164" s="19">
        <f t="shared" si="303"/>
        <v>0</v>
      </c>
      <c r="R2164" s="20">
        <f t="shared" si="300"/>
        <v>0</v>
      </c>
      <c r="S2164" s="20">
        <f t="shared" si="304"/>
        <v>0</v>
      </c>
      <c r="T2164" s="20">
        <f>IF((T2163+R2164)&lt;0,0,IF((T2163+R2164)&gt;结论【关键目标】!C$28,结论【关键目标】!C$28,T2163+R2164))</f>
        <v>8.1608751999999996</v>
      </c>
      <c r="U2164" s="19">
        <f>IF((T2163+R2164)&lt;结论【关键目标】!$C$28,0,(发电量计算【计算逻辑页】!R2164+发电量计算【计算逻辑页】!T2163-结论【关键目标】!$C$28))</f>
        <v>0</v>
      </c>
      <c r="V2164" s="5">
        <f t="shared" si="301"/>
        <v>0</v>
      </c>
      <c r="W2164" s="5">
        <f t="shared" si="302"/>
        <v>0</v>
      </c>
      <c r="X2164" s="5">
        <f t="shared" si="305"/>
        <v>0</v>
      </c>
    </row>
    <row r="2165" spans="1:24" x14ac:dyDescent="0.15">
      <c r="A2165" s="7">
        <v>2164</v>
      </c>
      <c r="B2165" s="7">
        <v>4</v>
      </c>
      <c r="C2165" s="7">
        <v>1</v>
      </c>
      <c r="D2165" s="7">
        <v>4</v>
      </c>
      <c r="E2165" s="7">
        <v>91</v>
      </c>
      <c r="F2165" s="7">
        <v>10.1</v>
      </c>
      <c r="G2165" s="7">
        <v>0</v>
      </c>
      <c r="H2165" s="7">
        <f t="shared" si="297"/>
        <v>6</v>
      </c>
      <c r="I2165" s="16">
        <f t="shared" si="298"/>
        <v>45017</v>
      </c>
      <c r="J2165" s="17">
        <v>0.2407</v>
      </c>
      <c r="K2165" s="18">
        <f>G2165*结论【关键目标】!C$27*0.7735*0.001</f>
        <v>0</v>
      </c>
      <c r="L2165" s="5">
        <v>0</v>
      </c>
      <c r="M2165" s="5">
        <f>ABS(IF(L2165&lt;=0,L2165/耗电量关键数据!$B$6/1000,L2165/耗电量关键数据!$B$5/1000))</f>
        <v>0</v>
      </c>
      <c r="N2165" s="19">
        <f>耗电量关键数据!$B$14</f>
        <v>1.1688450000000001</v>
      </c>
      <c r="O2165" s="19">
        <f>耗电量关键数据!$B$15</f>
        <v>0.37403039999999999</v>
      </c>
      <c r="P2165" s="19">
        <f t="shared" si="299"/>
        <v>1.5428754000000002</v>
      </c>
      <c r="Q2165" s="19">
        <f t="shared" si="303"/>
        <v>0</v>
      </c>
      <c r="R2165" s="20">
        <f t="shared" si="300"/>
        <v>0</v>
      </c>
      <c r="S2165" s="20">
        <f t="shared" si="304"/>
        <v>0</v>
      </c>
      <c r="T2165" s="20">
        <f>IF((T2164+R2165)&lt;0,0,IF((T2164+R2165)&gt;结论【关键目标】!C$28,结论【关键目标】!C$28,T2164+R2165))</f>
        <v>8.1608751999999996</v>
      </c>
      <c r="U2165" s="19">
        <f>IF((T2164+R2165)&lt;结论【关键目标】!$C$28,0,(发电量计算【计算逻辑页】!R2165+发电量计算【计算逻辑页】!T2164-结论【关键目标】!$C$28))</f>
        <v>0</v>
      </c>
      <c r="V2165" s="5">
        <f t="shared" si="301"/>
        <v>0</v>
      </c>
      <c r="W2165" s="5">
        <f t="shared" si="302"/>
        <v>0</v>
      </c>
      <c r="X2165" s="5">
        <f t="shared" si="305"/>
        <v>0</v>
      </c>
    </row>
    <row r="2166" spans="1:24" x14ac:dyDescent="0.15">
      <c r="A2166" s="7">
        <v>2165</v>
      </c>
      <c r="B2166" s="7">
        <v>4</v>
      </c>
      <c r="C2166" s="7">
        <v>1</v>
      </c>
      <c r="D2166" s="7">
        <v>5</v>
      </c>
      <c r="E2166" s="7">
        <v>91</v>
      </c>
      <c r="F2166" s="7">
        <v>9</v>
      </c>
      <c r="G2166" s="7">
        <v>0</v>
      </c>
      <c r="H2166" s="7">
        <f t="shared" si="297"/>
        <v>6</v>
      </c>
      <c r="I2166" s="16">
        <f t="shared" si="298"/>
        <v>45017</v>
      </c>
      <c r="J2166" s="17">
        <v>0.2407</v>
      </c>
      <c r="K2166" s="18">
        <f>G2166*结论【关键目标】!C$27*0.7735*0.001</f>
        <v>0</v>
      </c>
      <c r="L2166" s="5">
        <v>0</v>
      </c>
      <c r="M2166" s="5">
        <f>ABS(IF(L2166&lt;=0,L2166/耗电量关键数据!$B$6/1000,L2166/耗电量关键数据!$B$5/1000))</f>
        <v>0</v>
      </c>
      <c r="N2166" s="19">
        <f>耗电量关键数据!$B$14</f>
        <v>1.1688450000000001</v>
      </c>
      <c r="O2166" s="19">
        <f>耗电量关键数据!$B$15</f>
        <v>0.37403039999999999</v>
      </c>
      <c r="P2166" s="19">
        <f t="shared" si="299"/>
        <v>1.5428754000000002</v>
      </c>
      <c r="Q2166" s="19">
        <f t="shared" si="303"/>
        <v>0</v>
      </c>
      <c r="R2166" s="20">
        <f t="shared" si="300"/>
        <v>0</v>
      </c>
      <c r="S2166" s="20">
        <f t="shared" si="304"/>
        <v>0</v>
      </c>
      <c r="T2166" s="20">
        <f>IF((T2165+R2166)&lt;0,0,IF((T2165+R2166)&gt;结论【关键目标】!C$28,结论【关键目标】!C$28,T2165+R2166))</f>
        <v>8.1608751999999996</v>
      </c>
      <c r="U2166" s="19">
        <f>IF((T2165+R2166)&lt;结论【关键目标】!$C$28,0,(发电量计算【计算逻辑页】!R2166+发电量计算【计算逻辑页】!T2165-结论【关键目标】!$C$28))</f>
        <v>0</v>
      </c>
      <c r="V2166" s="5">
        <f t="shared" si="301"/>
        <v>0</v>
      </c>
      <c r="W2166" s="5">
        <f t="shared" si="302"/>
        <v>0</v>
      </c>
      <c r="X2166" s="5">
        <f t="shared" si="305"/>
        <v>0</v>
      </c>
    </row>
    <row r="2167" spans="1:24" x14ac:dyDescent="0.15">
      <c r="A2167" s="7">
        <v>2166</v>
      </c>
      <c r="B2167" s="7">
        <v>4</v>
      </c>
      <c r="C2167" s="7">
        <v>1</v>
      </c>
      <c r="D2167" s="7">
        <v>6</v>
      </c>
      <c r="E2167" s="7">
        <v>91</v>
      </c>
      <c r="F2167" s="7">
        <v>7.7</v>
      </c>
      <c r="G2167" s="7">
        <v>17.399999999999999</v>
      </c>
      <c r="H2167" s="7">
        <f t="shared" si="297"/>
        <v>6</v>
      </c>
      <c r="I2167" s="16">
        <f t="shared" si="298"/>
        <v>45017</v>
      </c>
      <c r="J2167" s="17">
        <v>0.2407</v>
      </c>
      <c r="K2167" s="18">
        <f>G2167*结论【关键目标】!C$27*0.7735*0.001</f>
        <v>1.6150679999999999</v>
      </c>
      <c r="L2167" s="5">
        <v>0</v>
      </c>
      <c r="M2167" s="5">
        <f>ABS(IF(L2167&lt;=0,L2167/耗电量关键数据!$B$6/1000,L2167/耗电量关键数据!$B$5/1000))</f>
        <v>0</v>
      </c>
      <c r="N2167" s="19">
        <f>耗电量关键数据!$B$14</f>
        <v>1.1688450000000001</v>
      </c>
      <c r="O2167" s="19">
        <f>耗电量关键数据!$B$15</f>
        <v>0.37403039999999999</v>
      </c>
      <c r="P2167" s="19">
        <f t="shared" si="299"/>
        <v>1.5428754000000002</v>
      </c>
      <c r="Q2167" s="19">
        <f t="shared" si="303"/>
        <v>0</v>
      </c>
      <c r="R2167" s="20">
        <f t="shared" si="300"/>
        <v>1.6150679999999999</v>
      </c>
      <c r="S2167" s="20">
        <f t="shared" si="304"/>
        <v>0</v>
      </c>
      <c r="T2167" s="20">
        <f>IF((T2166+R2167)&lt;0,0,IF((T2166+R2167)&gt;结论【关键目标】!C$28,结论【关键目标】!C$28,T2166+R2167))</f>
        <v>9.7759432000000004</v>
      </c>
      <c r="U2167" s="19">
        <f>IF((T2166+R2167)&lt;结论【关键目标】!$C$28,0,(发电量计算【计算逻辑页】!R2167+发电量计算【计算逻辑页】!T2166-结论【关键目标】!$C$28))</f>
        <v>0</v>
      </c>
      <c r="V2167" s="5">
        <f t="shared" si="301"/>
        <v>0</v>
      </c>
      <c r="W2167" s="5">
        <f t="shared" si="302"/>
        <v>0.37137010878000004</v>
      </c>
      <c r="X2167" s="5">
        <f t="shared" si="305"/>
        <v>0</v>
      </c>
    </row>
    <row r="2168" spans="1:24" x14ac:dyDescent="0.15">
      <c r="A2168" s="7">
        <v>2167</v>
      </c>
      <c r="B2168" s="7">
        <v>4</v>
      </c>
      <c r="C2168" s="7">
        <v>1</v>
      </c>
      <c r="D2168" s="7">
        <v>7</v>
      </c>
      <c r="E2168" s="7">
        <v>91</v>
      </c>
      <c r="F2168" s="7">
        <v>8</v>
      </c>
      <c r="G2168" s="7">
        <v>122.9</v>
      </c>
      <c r="H2168" s="7">
        <f t="shared" si="297"/>
        <v>6</v>
      </c>
      <c r="I2168" s="16">
        <f t="shared" si="298"/>
        <v>45017</v>
      </c>
      <c r="J2168" s="17">
        <v>0.2407</v>
      </c>
      <c r="K2168" s="18">
        <f>G2168*结论【关键目标】!C$27*0.7735*0.001</f>
        <v>11.407577999999999</v>
      </c>
      <c r="L2168" s="5">
        <v>0</v>
      </c>
      <c r="M2168" s="5">
        <f>ABS(IF(L2168&lt;=0,L2168/耗电量关键数据!$B$6/1000,L2168/耗电量关键数据!$B$5/1000))</f>
        <v>0</v>
      </c>
      <c r="N2168" s="19">
        <f>耗电量关键数据!$B$14</f>
        <v>1.1688450000000001</v>
      </c>
      <c r="O2168" s="19">
        <f>耗电量关键数据!$B$15</f>
        <v>0.37403039999999999</v>
      </c>
      <c r="P2168" s="19">
        <f t="shared" si="299"/>
        <v>1.5428754000000002</v>
      </c>
      <c r="Q2168" s="19">
        <f t="shared" si="303"/>
        <v>0</v>
      </c>
      <c r="R2168" s="20">
        <f t="shared" si="300"/>
        <v>11.407577999999999</v>
      </c>
      <c r="S2168" s="20">
        <f t="shared" si="304"/>
        <v>0</v>
      </c>
      <c r="T2168" s="20">
        <f>IF((T2167+R2168)&lt;0,0,IF((T2167+R2168)&gt;结论【关键目标】!C$28,结论【关键目标】!C$28,T2167+R2168))</f>
        <v>21.183521200000001</v>
      </c>
      <c r="U2168" s="19">
        <f>IF((T2167+R2168)&lt;结论【关键目标】!$C$28,0,(发电量计算【计算逻辑页】!R2168+发电量计算【计算逻辑页】!T2167-结论【关键目标】!$C$28))</f>
        <v>0</v>
      </c>
      <c r="V2168" s="5">
        <f t="shared" si="301"/>
        <v>0</v>
      </c>
      <c r="W2168" s="5">
        <f t="shared" si="302"/>
        <v>0.37137010878000004</v>
      </c>
      <c r="X2168" s="5">
        <f t="shared" si="305"/>
        <v>0</v>
      </c>
    </row>
    <row r="2169" spans="1:24" x14ac:dyDescent="0.15">
      <c r="A2169" s="7">
        <v>2168</v>
      </c>
      <c r="B2169" s="7">
        <v>4</v>
      </c>
      <c r="C2169" s="7">
        <v>1</v>
      </c>
      <c r="D2169" s="7">
        <v>8</v>
      </c>
      <c r="E2169" s="7">
        <v>91</v>
      </c>
      <c r="F2169" s="7">
        <v>8</v>
      </c>
      <c r="G2169" s="7">
        <v>219.6</v>
      </c>
      <c r="H2169" s="7">
        <f t="shared" si="297"/>
        <v>6</v>
      </c>
      <c r="I2169" s="16">
        <f t="shared" si="298"/>
        <v>45017</v>
      </c>
      <c r="J2169" s="17">
        <v>0.70809999999999995</v>
      </c>
      <c r="K2169" s="18">
        <f>G2169*结论【关键目标】!C$27*0.7735*0.001</f>
        <v>20.383272000000002</v>
      </c>
      <c r="L2169" s="5">
        <v>0</v>
      </c>
      <c r="M2169" s="5">
        <f>ABS(IF(L2169&lt;=0,L2169/耗电量关键数据!$B$6/1000,L2169/耗电量关键数据!$B$5/1000))</f>
        <v>0</v>
      </c>
      <c r="N2169" s="19">
        <f>耗电量关键数据!$B$14</f>
        <v>1.1688450000000001</v>
      </c>
      <c r="O2169" s="19">
        <f>耗电量关键数据!$B$15</f>
        <v>0.37403039999999999</v>
      </c>
      <c r="P2169" s="19">
        <f t="shared" si="299"/>
        <v>1.5428754000000002</v>
      </c>
      <c r="Q2169" s="19">
        <f t="shared" si="303"/>
        <v>0</v>
      </c>
      <c r="R2169" s="20">
        <f t="shared" si="300"/>
        <v>20.383272000000002</v>
      </c>
      <c r="S2169" s="20">
        <f t="shared" si="304"/>
        <v>0</v>
      </c>
      <c r="T2169" s="20">
        <f>IF((T2168+R2169)&lt;0,0,IF((T2168+R2169)&gt;结论【关键目标】!C$28,结论【关键目标】!C$28,T2168+R2169))</f>
        <v>22</v>
      </c>
      <c r="U2169" s="19">
        <f>IF((T2168+R2169)&lt;结论【关键目标】!$C$28,0,(发电量计算【计算逻辑页】!R2169+发电量计算【计算逻辑页】!T2168-结论【关键目标】!$C$28))</f>
        <v>19.566793200000006</v>
      </c>
      <c r="V2169" s="5">
        <f t="shared" si="301"/>
        <v>6.8483776200000017</v>
      </c>
      <c r="W2169" s="5">
        <f t="shared" si="302"/>
        <v>1.0925100707400002</v>
      </c>
      <c r="X2169" s="5">
        <f t="shared" si="305"/>
        <v>0</v>
      </c>
    </row>
    <row r="2170" spans="1:24" x14ac:dyDescent="0.15">
      <c r="A2170" s="7">
        <v>2169</v>
      </c>
      <c r="B2170" s="7">
        <v>4</v>
      </c>
      <c r="C2170" s="7">
        <v>1</v>
      </c>
      <c r="D2170" s="7">
        <v>9</v>
      </c>
      <c r="E2170" s="7">
        <v>91</v>
      </c>
      <c r="F2170" s="7">
        <v>6.6</v>
      </c>
      <c r="G2170" s="7">
        <v>230</v>
      </c>
      <c r="H2170" s="7">
        <f t="shared" si="297"/>
        <v>6</v>
      </c>
      <c r="I2170" s="16">
        <f t="shared" si="298"/>
        <v>45017</v>
      </c>
      <c r="J2170" s="17">
        <v>0.70809999999999995</v>
      </c>
      <c r="K2170" s="18">
        <f>G2170*结论【关键目标】!C$27*0.7735*0.001</f>
        <v>21.348599999999998</v>
      </c>
      <c r="L2170" s="5">
        <v>0</v>
      </c>
      <c r="M2170" s="5">
        <f>ABS(IF(L2170&lt;=0,L2170/耗电量关键数据!$B$6/1000,L2170/耗电量关键数据!$B$5/1000))</f>
        <v>0</v>
      </c>
      <c r="N2170" s="19">
        <f>耗电量关键数据!$B$14</f>
        <v>1.1688450000000001</v>
      </c>
      <c r="O2170" s="19">
        <f>耗电量关键数据!$B$15</f>
        <v>0.37403039999999999</v>
      </c>
      <c r="P2170" s="19">
        <f t="shared" si="299"/>
        <v>1.5428754000000002</v>
      </c>
      <c r="Q2170" s="19">
        <f t="shared" si="303"/>
        <v>0</v>
      </c>
      <c r="R2170" s="20">
        <f t="shared" si="300"/>
        <v>21.348599999999998</v>
      </c>
      <c r="S2170" s="20">
        <f t="shared" si="304"/>
        <v>0</v>
      </c>
      <c r="T2170" s="20">
        <f>IF((T2169+R2170)&lt;0,0,IF((T2169+R2170)&gt;结论【关键目标】!C$28,结论【关键目标】!C$28,T2169+R2170))</f>
        <v>22</v>
      </c>
      <c r="U2170" s="19">
        <f>IF((T2169+R2170)&lt;结论【关键目标】!$C$28,0,(发电量计算【计算逻辑页】!R2170+发电量计算【计算逻辑页】!T2169-结论【关键目标】!$C$28))</f>
        <v>21.348599999999998</v>
      </c>
      <c r="V2170" s="5">
        <f t="shared" si="301"/>
        <v>7.4720099999999983</v>
      </c>
      <c r="W2170" s="5">
        <f t="shared" si="302"/>
        <v>1.0925100707400002</v>
      </c>
      <c r="X2170" s="5">
        <f t="shared" si="305"/>
        <v>0</v>
      </c>
    </row>
    <row r="2171" spans="1:24" x14ac:dyDescent="0.15">
      <c r="A2171" s="7">
        <v>2170</v>
      </c>
      <c r="B2171" s="7">
        <v>4</v>
      </c>
      <c r="C2171" s="7">
        <v>1</v>
      </c>
      <c r="D2171" s="7">
        <v>10</v>
      </c>
      <c r="E2171" s="7">
        <v>91</v>
      </c>
      <c r="F2171" s="7">
        <v>7</v>
      </c>
      <c r="G2171" s="7">
        <v>269.8</v>
      </c>
      <c r="H2171" s="7">
        <f t="shared" si="297"/>
        <v>6</v>
      </c>
      <c r="I2171" s="16">
        <f t="shared" si="298"/>
        <v>45017</v>
      </c>
      <c r="J2171" s="17">
        <v>0.70809999999999995</v>
      </c>
      <c r="K2171" s="18">
        <f>G2171*结论【关键目标】!C$27*0.7735*0.001</f>
        <v>25.042836000000001</v>
      </c>
      <c r="L2171" s="5">
        <v>0</v>
      </c>
      <c r="M2171" s="5">
        <f>ABS(IF(L2171&lt;=0,L2171/耗电量关键数据!$B$6/1000,L2171/耗电量关键数据!$B$5/1000))</f>
        <v>0</v>
      </c>
      <c r="N2171" s="19">
        <f>耗电量关键数据!$B$14</f>
        <v>1.1688450000000001</v>
      </c>
      <c r="O2171" s="19">
        <f>耗电量关键数据!$B$15</f>
        <v>0.37403039999999999</v>
      </c>
      <c r="P2171" s="19">
        <f t="shared" si="299"/>
        <v>1.5428754000000002</v>
      </c>
      <c r="Q2171" s="19">
        <f t="shared" si="303"/>
        <v>0</v>
      </c>
      <c r="R2171" s="20">
        <f t="shared" si="300"/>
        <v>25.042836000000001</v>
      </c>
      <c r="S2171" s="20">
        <f t="shared" si="304"/>
        <v>0</v>
      </c>
      <c r="T2171" s="20">
        <f>IF((T2170+R2171)&lt;0,0,IF((T2170+R2171)&gt;结论【关键目标】!C$28,结论【关键目标】!C$28,T2170+R2171))</f>
        <v>22</v>
      </c>
      <c r="U2171" s="19">
        <f>IF((T2170+R2171)&lt;结论【关键目标】!$C$28,0,(发电量计算【计算逻辑页】!R2171+发电量计算【计算逻辑页】!T2170-结论【关键目标】!$C$28))</f>
        <v>25.042836000000001</v>
      </c>
      <c r="V2171" s="5">
        <f t="shared" si="301"/>
        <v>8.7649925999999994</v>
      </c>
      <c r="W2171" s="5">
        <f t="shared" si="302"/>
        <v>1.0925100707400002</v>
      </c>
      <c r="X2171" s="5">
        <f t="shared" si="305"/>
        <v>0</v>
      </c>
    </row>
    <row r="2172" spans="1:24" x14ac:dyDescent="0.15">
      <c r="A2172" s="7">
        <v>2171</v>
      </c>
      <c r="B2172" s="7">
        <v>4</v>
      </c>
      <c r="C2172" s="7">
        <v>1</v>
      </c>
      <c r="D2172" s="7">
        <v>11</v>
      </c>
      <c r="E2172" s="7">
        <v>91</v>
      </c>
      <c r="F2172" s="7">
        <v>6</v>
      </c>
      <c r="G2172" s="7">
        <v>248.9</v>
      </c>
      <c r="H2172" s="7">
        <f t="shared" si="297"/>
        <v>6</v>
      </c>
      <c r="I2172" s="16">
        <f t="shared" si="298"/>
        <v>45017</v>
      </c>
      <c r="J2172" s="17">
        <v>1.2267999999999999</v>
      </c>
      <c r="K2172" s="18">
        <f>G2172*结论【关键目标】!C$27*0.7735*0.001</f>
        <v>23.102897999999996</v>
      </c>
      <c r="L2172" s="5">
        <v>0</v>
      </c>
      <c r="M2172" s="5">
        <f>ABS(IF(L2172&lt;=0,L2172/耗电量关键数据!$B$6/1000,L2172/耗电量关键数据!$B$5/1000))</f>
        <v>0</v>
      </c>
      <c r="N2172" s="19">
        <f>耗电量关键数据!$B$14</f>
        <v>1.1688450000000001</v>
      </c>
      <c r="O2172" s="19">
        <f>耗电量关键数据!$B$15</f>
        <v>0.37403039999999999</v>
      </c>
      <c r="P2172" s="19">
        <f t="shared" si="299"/>
        <v>1.5428754000000002</v>
      </c>
      <c r="Q2172" s="19">
        <f t="shared" si="303"/>
        <v>1.5428754000000002</v>
      </c>
      <c r="R2172" s="20">
        <f t="shared" si="300"/>
        <v>21.560022599999996</v>
      </c>
      <c r="S2172" s="20">
        <f t="shared" si="304"/>
        <v>0</v>
      </c>
      <c r="T2172" s="20">
        <f>IF((T2171+R2172)&lt;0,0,IF((T2171+R2172)&gt;结论【关键目标】!C$28,结论【关键目标】!C$28,T2171+R2172))</f>
        <v>22</v>
      </c>
      <c r="U2172" s="19">
        <f>IF((T2171+R2172)&lt;结论【关键目标】!$C$28,0,(发电量计算【计算逻辑页】!R2172+发电量计算【计算逻辑页】!T2171-结论【关键目标】!$C$28))</f>
        <v>21.560022599999996</v>
      </c>
      <c r="V2172" s="5">
        <f t="shared" si="301"/>
        <v>7.5460079099999984</v>
      </c>
      <c r="W2172" s="5">
        <f t="shared" si="302"/>
        <v>1.89279954072</v>
      </c>
      <c r="X2172" s="5">
        <f t="shared" si="305"/>
        <v>0</v>
      </c>
    </row>
    <row r="2173" spans="1:24" x14ac:dyDescent="0.15">
      <c r="A2173" s="7">
        <v>2172</v>
      </c>
      <c r="B2173" s="7">
        <v>4</v>
      </c>
      <c r="C2173" s="7">
        <v>1</v>
      </c>
      <c r="D2173" s="7">
        <v>12</v>
      </c>
      <c r="E2173" s="7">
        <v>91</v>
      </c>
      <c r="F2173" s="7">
        <v>6.2</v>
      </c>
      <c r="G2173" s="7">
        <v>294.10000000000002</v>
      </c>
      <c r="H2173" s="7">
        <f t="shared" si="297"/>
        <v>6</v>
      </c>
      <c r="I2173" s="16">
        <f t="shared" si="298"/>
        <v>45017</v>
      </c>
      <c r="J2173" s="17">
        <v>1.2267999999999999</v>
      </c>
      <c r="K2173" s="18">
        <f>G2173*结论【关键目标】!C$27*0.7735*0.001</f>
        <v>27.298361999999997</v>
      </c>
      <c r="L2173" s="5">
        <v>0</v>
      </c>
      <c r="M2173" s="5">
        <f>ABS(IF(L2173&lt;=0,L2173/耗电量关键数据!$B$6/1000,L2173/耗电量关键数据!$B$5/1000))</f>
        <v>0</v>
      </c>
      <c r="N2173" s="19">
        <f>耗电量关键数据!$B$14</f>
        <v>1.1688450000000001</v>
      </c>
      <c r="O2173" s="19">
        <f>耗电量关键数据!$B$15</f>
        <v>0.37403039999999999</v>
      </c>
      <c r="P2173" s="19">
        <f t="shared" si="299"/>
        <v>1.5428754000000002</v>
      </c>
      <c r="Q2173" s="19">
        <f t="shared" si="303"/>
        <v>1.5428754000000002</v>
      </c>
      <c r="R2173" s="20">
        <f t="shared" si="300"/>
        <v>25.755486599999998</v>
      </c>
      <c r="S2173" s="20">
        <f t="shared" si="304"/>
        <v>0</v>
      </c>
      <c r="T2173" s="20">
        <f>IF((T2172+R2173)&lt;0,0,IF((T2172+R2173)&gt;结论【关键目标】!C$28,结论【关键目标】!C$28,T2172+R2173))</f>
        <v>22</v>
      </c>
      <c r="U2173" s="19">
        <f>IF((T2172+R2173)&lt;结论【关键目标】!$C$28,0,(发电量计算【计算逻辑页】!R2173+发电量计算【计算逻辑页】!T2172-结论【关键目标】!$C$28))</f>
        <v>25.755486599999998</v>
      </c>
      <c r="V2173" s="5">
        <f t="shared" si="301"/>
        <v>9.0144203099999984</v>
      </c>
      <c r="W2173" s="5">
        <f t="shared" si="302"/>
        <v>1.89279954072</v>
      </c>
      <c r="X2173" s="5">
        <f t="shared" si="305"/>
        <v>0</v>
      </c>
    </row>
    <row r="2174" spans="1:24" x14ac:dyDescent="0.15">
      <c r="A2174" s="7">
        <v>2173</v>
      </c>
      <c r="B2174" s="7">
        <v>4</v>
      </c>
      <c r="C2174" s="7">
        <v>1</v>
      </c>
      <c r="D2174" s="7">
        <v>13</v>
      </c>
      <c r="E2174" s="7">
        <v>91</v>
      </c>
      <c r="F2174" s="7">
        <v>6</v>
      </c>
      <c r="G2174" s="7">
        <v>234.5</v>
      </c>
      <c r="H2174" s="7">
        <f t="shared" si="297"/>
        <v>6</v>
      </c>
      <c r="I2174" s="16">
        <f t="shared" si="298"/>
        <v>45017</v>
      </c>
      <c r="J2174" s="17">
        <v>1.2267999999999999</v>
      </c>
      <c r="K2174" s="18">
        <f>G2174*结论【关键目标】!C$27*0.7735*0.001</f>
        <v>21.766289999999998</v>
      </c>
      <c r="L2174" s="5">
        <v>0</v>
      </c>
      <c r="M2174" s="5">
        <f>ABS(IF(L2174&lt;=0,L2174/耗电量关键数据!$B$6/1000,L2174/耗电量关键数据!$B$5/1000))</f>
        <v>0</v>
      </c>
      <c r="N2174" s="19">
        <f>耗电量关键数据!$B$14</f>
        <v>1.1688450000000001</v>
      </c>
      <c r="O2174" s="19">
        <f>耗电量关键数据!$B$15</f>
        <v>0.37403039999999999</v>
      </c>
      <c r="P2174" s="19">
        <f t="shared" si="299"/>
        <v>1.5428754000000002</v>
      </c>
      <c r="Q2174" s="19">
        <f t="shared" si="303"/>
        <v>1.5428754000000002</v>
      </c>
      <c r="R2174" s="20">
        <f t="shared" si="300"/>
        <v>20.223414599999998</v>
      </c>
      <c r="S2174" s="20">
        <f t="shared" si="304"/>
        <v>0</v>
      </c>
      <c r="T2174" s="20">
        <f>IF((T2173+R2174)&lt;0,0,IF((T2173+R2174)&gt;结论【关键目标】!C$28,结论【关键目标】!C$28,T2173+R2174))</f>
        <v>22</v>
      </c>
      <c r="U2174" s="19">
        <f>IF((T2173+R2174)&lt;结论【关键目标】!$C$28,0,(发电量计算【计算逻辑页】!R2174+发电量计算【计算逻辑页】!T2173-结论【关键目标】!$C$28))</f>
        <v>20.223414599999998</v>
      </c>
      <c r="V2174" s="5">
        <f t="shared" si="301"/>
        <v>7.0781951099999985</v>
      </c>
      <c r="W2174" s="5">
        <f t="shared" si="302"/>
        <v>1.89279954072</v>
      </c>
      <c r="X2174" s="5">
        <f t="shared" si="305"/>
        <v>0</v>
      </c>
    </row>
    <row r="2175" spans="1:24" x14ac:dyDescent="0.15">
      <c r="A2175" s="7">
        <v>2174</v>
      </c>
      <c r="B2175" s="7">
        <v>4</v>
      </c>
      <c r="C2175" s="7">
        <v>1</v>
      </c>
      <c r="D2175" s="7">
        <v>14</v>
      </c>
      <c r="E2175" s="7">
        <v>91</v>
      </c>
      <c r="F2175" s="7">
        <v>6</v>
      </c>
      <c r="G2175" s="7">
        <v>222.1</v>
      </c>
      <c r="H2175" s="7">
        <f t="shared" si="297"/>
        <v>6</v>
      </c>
      <c r="I2175" s="16">
        <f t="shared" si="298"/>
        <v>45017</v>
      </c>
      <c r="J2175" s="17">
        <v>1.2267999999999999</v>
      </c>
      <c r="K2175" s="18">
        <f>G2175*结论【关键目标】!C$27*0.7735*0.001</f>
        <v>20.615321999999999</v>
      </c>
      <c r="L2175" s="5">
        <v>0</v>
      </c>
      <c r="M2175" s="5">
        <f>ABS(IF(L2175&lt;=0,L2175/耗电量关键数据!$B$6/1000,L2175/耗电量关键数据!$B$5/1000))</f>
        <v>0</v>
      </c>
      <c r="N2175" s="19">
        <f>耗电量关键数据!$B$14</f>
        <v>1.1688450000000001</v>
      </c>
      <c r="O2175" s="19">
        <f>耗电量关键数据!$B$15</f>
        <v>0.37403039999999999</v>
      </c>
      <c r="P2175" s="19">
        <f t="shared" si="299"/>
        <v>1.5428754000000002</v>
      </c>
      <c r="Q2175" s="19">
        <f t="shared" si="303"/>
        <v>1.5428754000000002</v>
      </c>
      <c r="R2175" s="20">
        <f t="shared" si="300"/>
        <v>19.072446599999999</v>
      </c>
      <c r="S2175" s="20">
        <f t="shared" si="304"/>
        <v>0</v>
      </c>
      <c r="T2175" s="20">
        <f>IF((T2174+R2175)&lt;0,0,IF((T2174+R2175)&gt;结论【关键目标】!C$28,结论【关键目标】!C$28,T2174+R2175))</f>
        <v>22</v>
      </c>
      <c r="U2175" s="19">
        <f>IF((T2174+R2175)&lt;结论【关键目标】!$C$28,0,(发电量计算【计算逻辑页】!R2175+发电量计算【计算逻辑页】!T2174-结论【关键目标】!$C$28))</f>
        <v>19.072446599999999</v>
      </c>
      <c r="V2175" s="5">
        <f t="shared" si="301"/>
        <v>6.6753563099999997</v>
      </c>
      <c r="W2175" s="5">
        <f t="shared" si="302"/>
        <v>1.89279954072</v>
      </c>
      <c r="X2175" s="5">
        <f t="shared" si="305"/>
        <v>0</v>
      </c>
    </row>
    <row r="2176" spans="1:24" x14ac:dyDescent="0.15">
      <c r="A2176" s="7">
        <v>2175</v>
      </c>
      <c r="B2176" s="7">
        <v>4</v>
      </c>
      <c r="C2176" s="7">
        <v>1</v>
      </c>
      <c r="D2176" s="7">
        <v>15</v>
      </c>
      <c r="E2176" s="7">
        <v>91</v>
      </c>
      <c r="F2176" s="7">
        <v>6.8</v>
      </c>
      <c r="G2176" s="7">
        <v>206</v>
      </c>
      <c r="H2176" s="7">
        <f t="shared" si="297"/>
        <v>6</v>
      </c>
      <c r="I2176" s="16">
        <f t="shared" si="298"/>
        <v>45017</v>
      </c>
      <c r="J2176" s="17">
        <v>1.2267999999999999</v>
      </c>
      <c r="K2176" s="18">
        <f>G2176*结论【关键目标】!C$27*0.7735*0.001</f>
        <v>19.120919999999998</v>
      </c>
      <c r="L2176" s="5">
        <v>0</v>
      </c>
      <c r="M2176" s="5">
        <f>ABS(IF(L2176&lt;=0,L2176/耗电量关键数据!$B$6/1000,L2176/耗电量关键数据!$B$5/1000))</f>
        <v>0</v>
      </c>
      <c r="N2176" s="19">
        <f>耗电量关键数据!$B$14</f>
        <v>1.1688450000000001</v>
      </c>
      <c r="O2176" s="19">
        <f>耗电量关键数据!$B$15</f>
        <v>0.37403039999999999</v>
      </c>
      <c r="P2176" s="19">
        <f t="shared" si="299"/>
        <v>1.5428754000000002</v>
      </c>
      <c r="Q2176" s="19">
        <f t="shared" si="303"/>
        <v>1.5428754000000002</v>
      </c>
      <c r="R2176" s="20">
        <f t="shared" si="300"/>
        <v>17.578044599999998</v>
      </c>
      <c r="S2176" s="20">
        <f t="shared" si="304"/>
        <v>0</v>
      </c>
      <c r="T2176" s="20">
        <f>IF((T2175+R2176)&lt;0,0,IF((T2175+R2176)&gt;结论【关键目标】!C$28,结论【关键目标】!C$28,T2175+R2176))</f>
        <v>22</v>
      </c>
      <c r="U2176" s="19">
        <f>IF((T2175+R2176)&lt;结论【关键目标】!$C$28,0,(发电量计算【计算逻辑页】!R2176+发电量计算【计算逻辑页】!T2175-结论【关键目标】!$C$28))</f>
        <v>17.578044599999998</v>
      </c>
      <c r="V2176" s="5">
        <f t="shared" si="301"/>
        <v>6.1523156099999987</v>
      </c>
      <c r="W2176" s="5">
        <f t="shared" si="302"/>
        <v>1.89279954072</v>
      </c>
      <c r="X2176" s="5">
        <f t="shared" si="305"/>
        <v>0</v>
      </c>
    </row>
    <row r="2177" spans="1:24" x14ac:dyDescent="0.15">
      <c r="A2177" s="7">
        <v>2176</v>
      </c>
      <c r="B2177" s="7">
        <v>4</v>
      </c>
      <c r="C2177" s="7">
        <v>1</v>
      </c>
      <c r="D2177" s="7">
        <v>16</v>
      </c>
      <c r="E2177" s="7">
        <v>91</v>
      </c>
      <c r="F2177" s="7">
        <v>6</v>
      </c>
      <c r="G2177" s="7">
        <v>109.8</v>
      </c>
      <c r="H2177" s="7">
        <f t="shared" si="297"/>
        <v>6</v>
      </c>
      <c r="I2177" s="16">
        <f t="shared" si="298"/>
        <v>45017</v>
      </c>
      <c r="J2177" s="17">
        <v>0.70809999999999995</v>
      </c>
      <c r="K2177" s="18">
        <f>G2177*结论【关键目标】!C$27*0.7735*0.001</f>
        <v>10.191636000000001</v>
      </c>
      <c r="L2177" s="5">
        <v>0</v>
      </c>
      <c r="M2177" s="5">
        <f>ABS(IF(L2177&lt;=0,L2177/耗电量关键数据!$B$6/1000,L2177/耗电量关键数据!$B$5/1000))</f>
        <v>0</v>
      </c>
      <c r="N2177" s="19">
        <f>耗电量关键数据!$B$14</f>
        <v>1.1688450000000001</v>
      </c>
      <c r="O2177" s="19">
        <f>耗电量关键数据!$B$15</f>
        <v>0.37403039999999999</v>
      </c>
      <c r="P2177" s="19">
        <f t="shared" si="299"/>
        <v>1.5428754000000002</v>
      </c>
      <c r="Q2177" s="19">
        <f t="shared" si="303"/>
        <v>0</v>
      </c>
      <c r="R2177" s="20">
        <f t="shared" si="300"/>
        <v>10.191636000000001</v>
      </c>
      <c r="S2177" s="20">
        <f t="shared" si="304"/>
        <v>0</v>
      </c>
      <c r="T2177" s="20">
        <f>IF((T2176+R2177)&lt;0,0,IF((T2176+R2177)&gt;结论【关键目标】!C$28,结论【关键目标】!C$28,T2176+R2177))</f>
        <v>22</v>
      </c>
      <c r="U2177" s="19">
        <f>IF((T2176+R2177)&lt;结论【关键目标】!$C$28,0,(发电量计算【计算逻辑页】!R2177+发电量计算【计算逻辑页】!T2176-结论【关键目标】!$C$28))</f>
        <v>10.191636000000003</v>
      </c>
      <c r="V2177" s="5">
        <f t="shared" si="301"/>
        <v>3.5670726000000008</v>
      </c>
      <c r="W2177" s="5">
        <f t="shared" si="302"/>
        <v>1.0925100707400002</v>
      </c>
      <c r="X2177" s="5">
        <f t="shared" si="305"/>
        <v>0</v>
      </c>
    </row>
    <row r="2178" spans="1:24" x14ac:dyDescent="0.15">
      <c r="A2178" s="7">
        <v>2177</v>
      </c>
      <c r="B2178" s="7">
        <v>4</v>
      </c>
      <c r="C2178" s="7">
        <v>1</v>
      </c>
      <c r="D2178" s="7">
        <v>17</v>
      </c>
      <c r="E2178" s="7">
        <v>91</v>
      </c>
      <c r="F2178" s="7">
        <v>7</v>
      </c>
      <c r="G2178" s="7">
        <v>50.6</v>
      </c>
      <c r="H2178" s="7">
        <f t="shared" ref="H2178:H2241" si="306">WEEKDAY(I:I,2)</f>
        <v>6</v>
      </c>
      <c r="I2178" s="16">
        <f t="shared" ref="I2178:I2241" si="307">DATE(2023,B2178,C2178)</f>
        <v>45017</v>
      </c>
      <c r="J2178" s="17">
        <v>0.70809999999999995</v>
      </c>
      <c r="K2178" s="18">
        <f>G2178*结论【关键目标】!C$27*0.7735*0.001</f>
        <v>4.6966920000000005</v>
      </c>
      <c r="L2178" s="5">
        <v>0</v>
      </c>
      <c r="M2178" s="5">
        <f>ABS(IF(L2178&lt;=0,L2178/耗电量关键数据!$B$6/1000,L2178/耗电量关键数据!$B$5/1000))</f>
        <v>0</v>
      </c>
      <c r="N2178" s="19">
        <f>耗电量关键数据!$B$14</f>
        <v>1.1688450000000001</v>
      </c>
      <c r="O2178" s="19">
        <f>耗电量关键数据!$B$15</f>
        <v>0.37403039999999999</v>
      </c>
      <c r="P2178" s="19">
        <f t="shared" ref="P2178:P2241" si="308">M2178+N2178+O2178</f>
        <v>1.5428754000000002</v>
      </c>
      <c r="Q2178" s="19">
        <f t="shared" si="303"/>
        <v>0</v>
      </c>
      <c r="R2178" s="20">
        <f t="shared" ref="R2178:R2241" si="309">K2178-Q2178</f>
        <v>4.6966920000000005</v>
      </c>
      <c r="S2178" s="20">
        <f t="shared" si="304"/>
        <v>0</v>
      </c>
      <c r="T2178" s="20">
        <f>IF((T2177+R2178)&lt;0,0,IF((T2177+R2178)&gt;结论【关键目标】!C$28,结论【关键目标】!C$28,T2177+R2178))</f>
        <v>22</v>
      </c>
      <c r="U2178" s="19">
        <f>IF((T2177+R2178)&lt;结论【关键目标】!$C$28,0,(发电量计算【计算逻辑页】!R2178+发电量计算【计算逻辑页】!T2177-结论【关键目标】!$C$28))</f>
        <v>4.6966919999999988</v>
      </c>
      <c r="V2178" s="5">
        <f t="shared" ref="V2178:V2241" si="310">IF(J2178&gt;0.35,U2178*0.35,0)</f>
        <v>1.6438421999999995</v>
      </c>
      <c r="W2178" s="5">
        <f t="shared" ref="W2178:W2241" si="311">IF(P2178&gt;K2178,K2178*J2178,P2178*J2178)</f>
        <v>1.0925100707400002</v>
      </c>
      <c r="X2178" s="5">
        <f t="shared" si="305"/>
        <v>0</v>
      </c>
    </row>
    <row r="2179" spans="1:24" x14ac:dyDescent="0.15">
      <c r="A2179" s="7">
        <v>2178</v>
      </c>
      <c r="B2179" s="7">
        <v>4</v>
      </c>
      <c r="C2179" s="7">
        <v>1</v>
      </c>
      <c r="D2179" s="7">
        <v>18</v>
      </c>
      <c r="E2179" s="7">
        <v>91</v>
      </c>
      <c r="F2179" s="7">
        <v>6.8</v>
      </c>
      <c r="G2179" s="7">
        <v>0</v>
      </c>
      <c r="H2179" s="7">
        <f t="shared" si="306"/>
        <v>6</v>
      </c>
      <c r="I2179" s="16">
        <f t="shared" si="307"/>
        <v>45017</v>
      </c>
      <c r="J2179" s="17">
        <v>0.70809999999999995</v>
      </c>
      <c r="K2179" s="18">
        <f>G2179*结论【关键目标】!C$27*0.7735*0.001</f>
        <v>0</v>
      </c>
      <c r="L2179" s="5">
        <v>0</v>
      </c>
      <c r="M2179" s="5">
        <f>ABS(IF(L2179&lt;=0,L2179/耗电量关键数据!$B$6/1000,L2179/耗电量关键数据!$B$5/1000))</f>
        <v>0</v>
      </c>
      <c r="N2179" s="19">
        <f>耗电量关键数据!$B$14</f>
        <v>1.1688450000000001</v>
      </c>
      <c r="O2179" s="19">
        <f>耗电量关键数据!$B$15</f>
        <v>0.37403039999999999</v>
      </c>
      <c r="P2179" s="19">
        <f t="shared" si="308"/>
        <v>1.5428754000000002</v>
      </c>
      <c r="Q2179" s="19">
        <f t="shared" ref="Q2179:Q2242" si="312">IF(J2179&gt;0.8,P2179,0)</f>
        <v>0</v>
      </c>
      <c r="R2179" s="20">
        <f t="shared" si="309"/>
        <v>0</v>
      </c>
      <c r="S2179" s="20">
        <f t="shared" ref="S2179:S2242" si="313">IF(R2179&lt;0,ABS(R2179),0)</f>
        <v>0</v>
      </c>
      <c r="T2179" s="20">
        <f>IF((T2178+R2179)&lt;0,0,IF((T2178+R2179)&gt;结论【关键目标】!C$28,结论【关键目标】!C$28,T2178+R2179))</f>
        <v>22</v>
      </c>
      <c r="U2179" s="19">
        <f>IF((T2178+R2179)&lt;结论【关键目标】!$C$28,0,(发电量计算【计算逻辑页】!R2179+发电量计算【计算逻辑页】!T2178-结论【关键目标】!$C$28))</f>
        <v>0</v>
      </c>
      <c r="V2179" s="5">
        <f t="shared" si="310"/>
        <v>0</v>
      </c>
      <c r="W2179" s="5">
        <f t="shared" si="311"/>
        <v>0</v>
      </c>
      <c r="X2179" s="5">
        <f t="shared" si="305"/>
        <v>0</v>
      </c>
    </row>
    <row r="2180" spans="1:24" x14ac:dyDescent="0.15">
      <c r="A2180" s="7">
        <v>2179</v>
      </c>
      <c r="B2180" s="7">
        <v>4</v>
      </c>
      <c r="C2180" s="7">
        <v>1</v>
      </c>
      <c r="D2180" s="7">
        <v>19</v>
      </c>
      <c r="E2180" s="7">
        <v>91</v>
      </c>
      <c r="F2180" s="7">
        <v>7</v>
      </c>
      <c r="G2180" s="7">
        <v>0</v>
      </c>
      <c r="H2180" s="7">
        <f t="shared" si="306"/>
        <v>6</v>
      </c>
      <c r="I2180" s="16">
        <f t="shared" si="307"/>
        <v>45017</v>
      </c>
      <c r="J2180" s="17">
        <v>1.2267999999999999</v>
      </c>
      <c r="K2180" s="18">
        <f>G2180*结论【关键目标】!C$27*0.7735*0.001</f>
        <v>0</v>
      </c>
      <c r="L2180" s="5">
        <v>0</v>
      </c>
      <c r="M2180" s="5">
        <f>ABS(IF(L2180&lt;=0,L2180/耗电量关键数据!$B$6/1000,L2180/耗电量关键数据!$B$5/1000))</f>
        <v>0</v>
      </c>
      <c r="N2180" s="19">
        <f>耗电量关键数据!$B$14</f>
        <v>1.1688450000000001</v>
      </c>
      <c r="O2180" s="19">
        <f>耗电量关键数据!$B$15</f>
        <v>0.37403039999999999</v>
      </c>
      <c r="P2180" s="19">
        <f t="shared" si="308"/>
        <v>1.5428754000000002</v>
      </c>
      <c r="Q2180" s="19">
        <f t="shared" si="312"/>
        <v>1.5428754000000002</v>
      </c>
      <c r="R2180" s="20">
        <f t="shared" si="309"/>
        <v>-1.5428754000000002</v>
      </c>
      <c r="S2180" s="20">
        <f t="shared" si="313"/>
        <v>1.5428754000000002</v>
      </c>
      <c r="T2180" s="20">
        <f>IF((T2179+R2180)&lt;0,0,IF((T2179+R2180)&gt;结论【关键目标】!C$28,结论【关键目标】!C$28,T2179+R2180))</f>
        <v>20.4571246</v>
      </c>
      <c r="U2180" s="19">
        <f>IF((T2179+R2180)&lt;结论【关键目标】!$C$28,0,(发电量计算【计算逻辑页】!R2180+发电量计算【计算逻辑页】!T2179-结论【关键目标】!$C$28))</f>
        <v>0</v>
      </c>
      <c r="V2180" s="5">
        <f t="shared" si="310"/>
        <v>0</v>
      </c>
      <c r="W2180" s="5">
        <f t="shared" si="311"/>
        <v>0</v>
      </c>
      <c r="X2180" s="5">
        <f t="shared" ref="X2180:X2243" si="314">(J2180-0.35)*IF(T2180&gt;S2180,S2180,T2180)</f>
        <v>1.3527931507200002</v>
      </c>
    </row>
    <row r="2181" spans="1:24" x14ac:dyDescent="0.15">
      <c r="A2181" s="7">
        <v>2180</v>
      </c>
      <c r="B2181" s="7">
        <v>4</v>
      </c>
      <c r="C2181" s="7">
        <v>1</v>
      </c>
      <c r="D2181" s="7">
        <v>20</v>
      </c>
      <c r="E2181" s="7">
        <v>91</v>
      </c>
      <c r="F2181" s="7">
        <v>7</v>
      </c>
      <c r="G2181" s="7">
        <v>0</v>
      </c>
      <c r="H2181" s="7">
        <f t="shared" si="306"/>
        <v>6</v>
      </c>
      <c r="I2181" s="16">
        <f t="shared" si="307"/>
        <v>45017</v>
      </c>
      <c r="J2181" s="17">
        <v>1.2267999999999999</v>
      </c>
      <c r="K2181" s="18">
        <f>G2181*结论【关键目标】!C$27*0.7735*0.001</f>
        <v>0</v>
      </c>
      <c r="L2181" s="5">
        <v>0</v>
      </c>
      <c r="M2181" s="5">
        <f>ABS(IF(L2181&lt;=0,L2181/耗电量关键数据!$B$6/1000,L2181/耗电量关键数据!$B$5/1000))</f>
        <v>0</v>
      </c>
      <c r="N2181" s="19">
        <f>耗电量关键数据!$B$14</f>
        <v>1.1688450000000001</v>
      </c>
      <c r="O2181" s="19">
        <f>耗电量关键数据!$B$15</f>
        <v>0.37403039999999999</v>
      </c>
      <c r="P2181" s="19">
        <f t="shared" si="308"/>
        <v>1.5428754000000002</v>
      </c>
      <c r="Q2181" s="19">
        <f t="shared" si="312"/>
        <v>1.5428754000000002</v>
      </c>
      <c r="R2181" s="20">
        <f t="shared" si="309"/>
        <v>-1.5428754000000002</v>
      </c>
      <c r="S2181" s="20">
        <f t="shared" si="313"/>
        <v>1.5428754000000002</v>
      </c>
      <c r="T2181" s="20">
        <f>IF((T2180+R2181)&lt;0,0,IF((T2180+R2181)&gt;结论【关键目标】!C$28,结论【关键目标】!C$28,T2180+R2181))</f>
        <v>18.9142492</v>
      </c>
      <c r="U2181" s="19">
        <f>IF((T2180+R2181)&lt;结论【关键目标】!$C$28,0,(发电量计算【计算逻辑页】!R2181+发电量计算【计算逻辑页】!T2180-结论【关键目标】!$C$28))</f>
        <v>0</v>
      </c>
      <c r="V2181" s="5">
        <f t="shared" si="310"/>
        <v>0</v>
      </c>
      <c r="W2181" s="5">
        <f t="shared" si="311"/>
        <v>0</v>
      </c>
      <c r="X2181" s="5">
        <f t="shared" si="314"/>
        <v>1.3527931507200002</v>
      </c>
    </row>
    <row r="2182" spans="1:24" x14ac:dyDescent="0.15">
      <c r="A2182" s="7">
        <v>2181</v>
      </c>
      <c r="B2182" s="7">
        <v>4</v>
      </c>
      <c r="C2182" s="7">
        <v>1</v>
      </c>
      <c r="D2182" s="7">
        <v>21</v>
      </c>
      <c r="E2182" s="7">
        <v>91</v>
      </c>
      <c r="F2182" s="7">
        <v>7</v>
      </c>
      <c r="G2182" s="7">
        <v>0</v>
      </c>
      <c r="H2182" s="7">
        <f t="shared" si="306"/>
        <v>6</v>
      </c>
      <c r="I2182" s="16">
        <f t="shared" si="307"/>
        <v>45017</v>
      </c>
      <c r="J2182" s="17">
        <v>1.2267999999999999</v>
      </c>
      <c r="K2182" s="18">
        <f>G2182*结论【关键目标】!C$27*0.7735*0.001</f>
        <v>0</v>
      </c>
      <c r="L2182" s="5">
        <v>0</v>
      </c>
      <c r="M2182" s="5">
        <f>ABS(IF(L2182&lt;=0,L2182/耗电量关键数据!$B$6/1000,L2182/耗电量关键数据!$B$5/1000))</f>
        <v>0</v>
      </c>
      <c r="N2182" s="19">
        <f>耗电量关键数据!$B$14</f>
        <v>1.1688450000000001</v>
      </c>
      <c r="O2182" s="19">
        <f>耗电量关键数据!$B$15</f>
        <v>0.37403039999999999</v>
      </c>
      <c r="P2182" s="19">
        <f t="shared" si="308"/>
        <v>1.5428754000000002</v>
      </c>
      <c r="Q2182" s="19">
        <f t="shared" si="312"/>
        <v>1.5428754000000002</v>
      </c>
      <c r="R2182" s="20">
        <f t="shared" si="309"/>
        <v>-1.5428754000000002</v>
      </c>
      <c r="S2182" s="20">
        <f t="shared" si="313"/>
        <v>1.5428754000000002</v>
      </c>
      <c r="T2182" s="20">
        <f>IF((T2181+R2182)&lt;0,0,IF((T2181+R2182)&gt;结论【关键目标】!C$28,结论【关键目标】!C$28,T2181+R2182))</f>
        <v>17.371373800000001</v>
      </c>
      <c r="U2182" s="19">
        <f>IF((T2181+R2182)&lt;结论【关键目标】!$C$28,0,(发电量计算【计算逻辑页】!R2182+发电量计算【计算逻辑页】!T2181-结论【关键目标】!$C$28))</f>
        <v>0</v>
      </c>
      <c r="V2182" s="5">
        <f t="shared" si="310"/>
        <v>0</v>
      </c>
      <c r="W2182" s="5">
        <f t="shared" si="311"/>
        <v>0</v>
      </c>
      <c r="X2182" s="5">
        <f t="shared" si="314"/>
        <v>1.3527931507200002</v>
      </c>
    </row>
    <row r="2183" spans="1:24" x14ac:dyDescent="0.15">
      <c r="A2183" s="7">
        <v>2182</v>
      </c>
      <c r="B2183" s="7">
        <v>4</v>
      </c>
      <c r="C2183" s="7">
        <v>1</v>
      </c>
      <c r="D2183" s="7">
        <v>22</v>
      </c>
      <c r="E2183" s="7">
        <v>91</v>
      </c>
      <c r="F2183" s="7">
        <v>7</v>
      </c>
      <c r="G2183" s="7">
        <v>0</v>
      </c>
      <c r="H2183" s="7">
        <f t="shared" si="306"/>
        <v>6</v>
      </c>
      <c r="I2183" s="16">
        <f t="shared" si="307"/>
        <v>45017</v>
      </c>
      <c r="J2183" s="17">
        <v>0.70809999999999995</v>
      </c>
      <c r="K2183" s="18">
        <f>G2183*结论【关键目标】!C$27*0.7735*0.001</f>
        <v>0</v>
      </c>
      <c r="L2183" s="5">
        <v>0</v>
      </c>
      <c r="M2183" s="5">
        <f>ABS(IF(L2183&lt;=0,L2183/耗电量关键数据!$B$6/1000,L2183/耗电量关键数据!$B$5/1000))</f>
        <v>0</v>
      </c>
      <c r="N2183" s="19">
        <f>耗电量关键数据!$B$14</f>
        <v>1.1688450000000001</v>
      </c>
      <c r="O2183" s="19">
        <f>耗电量关键数据!$B$15</f>
        <v>0.37403039999999999</v>
      </c>
      <c r="P2183" s="19">
        <f t="shared" si="308"/>
        <v>1.5428754000000002</v>
      </c>
      <c r="Q2183" s="19">
        <f t="shared" si="312"/>
        <v>0</v>
      </c>
      <c r="R2183" s="20">
        <f t="shared" si="309"/>
        <v>0</v>
      </c>
      <c r="S2183" s="20">
        <f t="shared" si="313"/>
        <v>0</v>
      </c>
      <c r="T2183" s="20">
        <f>IF((T2182+R2183)&lt;0,0,IF((T2182+R2183)&gt;结论【关键目标】!C$28,结论【关键目标】!C$28,T2182+R2183))</f>
        <v>17.371373800000001</v>
      </c>
      <c r="U2183" s="19">
        <f>IF((T2182+R2183)&lt;结论【关键目标】!$C$28,0,(发电量计算【计算逻辑页】!R2183+发电量计算【计算逻辑页】!T2182-结论【关键目标】!$C$28))</f>
        <v>0</v>
      </c>
      <c r="V2183" s="5">
        <f t="shared" si="310"/>
        <v>0</v>
      </c>
      <c r="W2183" s="5">
        <f t="shared" si="311"/>
        <v>0</v>
      </c>
      <c r="X2183" s="5">
        <f t="shared" si="314"/>
        <v>0</v>
      </c>
    </row>
    <row r="2184" spans="1:24" x14ac:dyDescent="0.15">
      <c r="A2184" s="7">
        <v>2183</v>
      </c>
      <c r="B2184" s="7">
        <v>4</v>
      </c>
      <c r="C2184" s="7">
        <v>1</v>
      </c>
      <c r="D2184" s="7">
        <v>23</v>
      </c>
      <c r="E2184" s="7">
        <v>91</v>
      </c>
      <c r="F2184" s="7">
        <v>7</v>
      </c>
      <c r="G2184" s="7">
        <v>0</v>
      </c>
      <c r="H2184" s="7">
        <f t="shared" si="306"/>
        <v>6</v>
      </c>
      <c r="I2184" s="16">
        <f t="shared" si="307"/>
        <v>45017</v>
      </c>
      <c r="J2184" s="17">
        <v>0.70809999999999995</v>
      </c>
      <c r="K2184" s="18">
        <f>G2184*结论【关键目标】!C$27*0.7735*0.001</f>
        <v>0</v>
      </c>
      <c r="L2184" s="5">
        <v>0</v>
      </c>
      <c r="M2184" s="5">
        <f>ABS(IF(L2184&lt;=0,L2184/耗电量关键数据!$B$6/1000,L2184/耗电量关键数据!$B$5/1000))</f>
        <v>0</v>
      </c>
      <c r="N2184" s="19">
        <f>耗电量关键数据!$B$14</f>
        <v>1.1688450000000001</v>
      </c>
      <c r="O2184" s="19">
        <f>耗电量关键数据!$B$15</f>
        <v>0.37403039999999999</v>
      </c>
      <c r="P2184" s="19">
        <f t="shared" si="308"/>
        <v>1.5428754000000002</v>
      </c>
      <c r="Q2184" s="19">
        <f t="shared" si="312"/>
        <v>0</v>
      </c>
      <c r="R2184" s="20">
        <f t="shared" si="309"/>
        <v>0</v>
      </c>
      <c r="S2184" s="20">
        <f t="shared" si="313"/>
        <v>0</v>
      </c>
      <c r="T2184" s="20">
        <f>IF((T2183+R2184)&lt;0,0,IF((T2183+R2184)&gt;结论【关键目标】!C$28,结论【关键目标】!C$28,T2183+R2184))</f>
        <v>17.371373800000001</v>
      </c>
      <c r="U2184" s="19">
        <f>IF((T2183+R2184)&lt;结论【关键目标】!$C$28,0,(发电量计算【计算逻辑页】!R2184+发电量计算【计算逻辑页】!T2183-结论【关键目标】!$C$28))</f>
        <v>0</v>
      </c>
      <c r="V2184" s="5">
        <f t="shared" si="310"/>
        <v>0</v>
      </c>
      <c r="W2184" s="5">
        <f t="shared" si="311"/>
        <v>0</v>
      </c>
      <c r="X2184" s="5">
        <f t="shared" si="314"/>
        <v>0</v>
      </c>
    </row>
    <row r="2185" spans="1:24" x14ac:dyDescent="0.15">
      <c r="A2185" s="7">
        <v>2184</v>
      </c>
      <c r="B2185" s="7">
        <v>4</v>
      </c>
      <c r="C2185" s="7">
        <v>1</v>
      </c>
      <c r="D2185" s="7">
        <v>24</v>
      </c>
      <c r="E2185" s="7">
        <v>91</v>
      </c>
      <c r="F2185" s="7">
        <v>6.8</v>
      </c>
      <c r="G2185" s="7">
        <v>0</v>
      </c>
      <c r="H2185" s="7">
        <f t="shared" si="306"/>
        <v>6</v>
      </c>
      <c r="I2185" s="16">
        <f t="shared" si="307"/>
        <v>45017</v>
      </c>
      <c r="J2185" s="17">
        <v>0.2407</v>
      </c>
      <c r="K2185" s="18">
        <f>G2185*结论【关键目标】!C$27*0.7735*0.001</f>
        <v>0</v>
      </c>
      <c r="L2185" s="5">
        <v>0</v>
      </c>
      <c r="M2185" s="5">
        <f>ABS(IF(L2185&lt;=0,L2185/耗电量关键数据!$B$6/1000,L2185/耗电量关键数据!$B$5/1000))</f>
        <v>0</v>
      </c>
      <c r="N2185" s="19">
        <f>耗电量关键数据!$B$14</f>
        <v>1.1688450000000001</v>
      </c>
      <c r="O2185" s="19">
        <f>耗电量关键数据!$B$15</f>
        <v>0.37403039999999999</v>
      </c>
      <c r="P2185" s="19">
        <f t="shared" si="308"/>
        <v>1.5428754000000002</v>
      </c>
      <c r="Q2185" s="19">
        <f t="shared" si="312"/>
        <v>0</v>
      </c>
      <c r="R2185" s="20">
        <f t="shared" si="309"/>
        <v>0</v>
      </c>
      <c r="S2185" s="20">
        <f t="shared" si="313"/>
        <v>0</v>
      </c>
      <c r="T2185" s="20">
        <f>IF((T2184+R2185)&lt;0,0,IF((T2184+R2185)&gt;结论【关键目标】!C$28,结论【关键目标】!C$28,T2184+R2185))</f>
        <v>17.371373800000001</v>
      </c>
      <c r="U2185" s="19">
        <f>IF((T2184+R2185)&lt;结论【关键目标】!$C$28,0,(发电量计算【计算逻辑页】!R2185+发电量计算【计算逻辑页】!T2184-结论【关键目标】!$C$28))</f>
        <v>0</v>
      </c>
      <c r="V2185" s="5">
        <f t="shared" si="310"/>
        <v>0</v>
      </c>
      <c r="W2185" s="5">
        <f t="shared" si="311"/>
        <v>0</v>
      </c>
      <c r="X2185" s="5">
        <f t="shared" si="314"/>
        <v>0</v>
      </c>
    </row>
    <row r="2186" spans="1:24" x14ac:dyDescent="0.15">
      <c r="A2186" s="7">
        <v>2185</v>
      </c>
      <c r="B2186" s="7">
        <v>4</v>
      </c>
      <c r="C2186" s="7">
        <v>2</v>
      </c>
      <c r="D2186" s="7">
        <v>1</v>
      </c>
      <c r="E2186" s="7">
        <v>92</v>
      </c>
      <c r="F2186" s="7">
        <v>7</v>
      </c>
      <c r="G2186" s="7">
        <v>0</v>
      </c>
      <c r="H2186" s="7">
        <f t="shared" si="306"/>
        <v>7</v>
      </c>
      <c r="I2186" s="16">
        <f t="shared" si="307"/>
        <v>45018</v>
      </c>
      <c r="J2186" s="17">
        <v>0.2407</v>
      </c>
      <c r="K2186" s="18">
        <f>G2186*结论【关键目标】!C$27*0.7735*0.001</f>
        <v>0</v>
      </c>
      <c r="L2186" s="5">
        <v>0</v>
      </c>
      <c r="M2186" s="5">
        <f>ABS(IF(L2186&lt;=0,L2186/耗电量关键数据!$B$6/1000,L2186/耗电量关键数据!$B$5/1000))</f>
        <v>0</v>
      </c>
      <c r="N2186" s="19">
        <f>耗电量关键数据!$B$14</f>
        <v>1.1688450000000001</v>
      </c>
      <c r="O2186" s="19">
        <f>耗电量关键数据!$B$15</f>
        <v>0.37403039999999999</v>
      </c>
      <c r="P2186" s="19">
        <f t="shared" si="308"/>
        <v>1.5428754000000002</v>
      </c>
      <c r="Q2186" s="19">
        <f t="shared" si="312"/>
        <v>0</v>
      </c>
      <c r="R2186" s="20">
        <f t="shared" si="309"/>
        <v>0</v>
      </c>
      <c r="S2186" s="20">
        <f t="shared" si="313"/>
        <v>0</v>
      </c>
      <c r="T2186" s="20">
        <f>IF((T2185+R2186)&lt;0,0,IF((T2185+R2186)&gt;结论【关键目标】!C$28,结论【关键目标】!C$28,T2185+R2186))</f>
        <v>17.371373800000001</v>
      </c>
      <c r="U2186" s="19">
        <f>IF((T2185+R2186)&lt;结论【关键目标】!$C$28,0,(发电量计算【计算逻辑页】!R2186+发电量计算【计算逻辑页】!T2185-结论【关键目标】!$C$28))</f>
        <v>0</v>
      </c>
      <c r="V2186" s="5">
        <f t="shared" si="310"/>
        <v>0</v>
      </c>
      <c r="W2186" s="5">
        <f t="shared" si="311"/>
        <v>0</v>
      </c>
      <c r="X2186" s="5">
        <f t="shared" si="314"/>
        <v>0</v>
      </c>
    </row>
    <row r="2187" spans="1:24" x14ac:dyDescent="0.15">
      <c r="A2187" s="7">
        <v>2186</v>
      </c>
      <c r="B2187" s="7">
        <v>4</v>
      </c>
      <c r="C2187" s="7">
        <v>2</v>
      </c>
      <c r="D2187" s="7">
        <v>2</v>
      </c>
      <c r="E2187" s="7">
        <v>92</v>
      </c>
      <c r="F2187" s="7">
        <v>7</v>
      </c>
      <c r="G2187" s="7">
        <v>0</v>
      </c>
      <c r="H2187" s="7">
        <f t="shared" si="306"/>
        <v>7</v>
      </c>
      <c r="I2187" s="16">
        <f t="shared" si="307"/>
        <v>45018</v>
      </c>
      <c r="J2187" s="17">
        <v>0.2407</v>
      </c>
      <c r="K2187" s="18">
        <f>G2187*结论【关键目标】!C$27*0.7735*0.001</f>
        <v>0</v>
      </c>
      <c r="L2187" s="5">
        <v>0</v>
      </c>
      <c r="M2187" s="5">
        <f>ABS(IF(L2187&lt;=0,L2187/耗电量关键数据!$B$6/1000,L2187/耗电量关键数据!$B$5/1000))</f>
        <v>0</v>
      </c>
      <c r="N2187" s="19">
        <f>耗电量关键数据!$B$14</f>
        <v>1.1688450000000001</v>
      </c>
      <c r="O2187" s="19">
        <f>耗电量关键数据!$B$15</f>
        <v>0.37403039999999999</v>
      </c>
      <c r="P2187" s="19">
        <f t="shared" si="308"/>
        <v>1.5428754000000002</v>
      </c>
      <c r="Q2187" s="19">
        <f t="shared" si="312"/>
        <v>0</v>
      </c>
      <c r="R2187" s="20">
        <f t="shared" si="309"/>
        <v>0</v>
      </c>
      <c r="S2187" s="20">
        <f t="shared" si="313"/>
        <v>0</v>
      </c>
      <c r="T2187" s="20">
        <f>IF((T2186+R2187)&lt;0,0,IF((T2186+R2187)&gt;结论【关键目标】!C$28,结论【关键目标】!C$28,T2186+R2187))</f>
        <v>17.371373800000001</v>
      </c>
      <c r="U2187" s="19">
        <f>IF((T2186+R2187)&lt;结论【关键目标】!$C$28,0,(发电量计算【计算逻辑页】!R2187+发电量计算【计算逻辑页】!T2186-结论【关键目标】!$C$28))</f>
        <v>0</v>
      </c>
      <c r="V2187" s="5">
        <f t="shared" si="310"/>
        <v>0</v>
      </c>
      <c r="W2187" s="5">
        <f t="shared" si="311"/>
        <v>0</v>
      </c>
      <c r="X2187" s="5">
        <f t="shared" si="314"/>
        <v>0</v>
      </c>
    </row>
    <row r="2188" spans="1:24" x14ac:dyDescent="0.15">
      <c r="A2188" s="7">
        <v>2187</v>
      </c>
      <c r="B2188" s="7">
        <v>4</v>
      </c>
      <c r="C2188" s="7">
        <v>2</v>
      </c>
      <c r="D2188" s="7">
        <v>3</v>
      </c>
      <c r="E2188" s="7">
        <v>92</v>
      </c>
      <c r="F2188" s="7">
        <v>7.1</v>
      </c>
      <c r="G2188" s="7">
        <v>0</v>
      </c>
      <c r="H2188" s="7">
        <f t="shared" si="306"/>
        <v>7</v>
      </c>
      <c r="I2188" s="16">
        <f t="shared" si="307"/>
        <v>45018</v>
      </c>
      <c r="J2188" s="17">
        <v>0.2407</v>
      </c>
      <c r="K2188" s="18">
        <f>G2188*结论【关键目标】!C$27*0.7735*0.001</f>
        <v>0</v>
      </c>
      <c r="L2188" s="5">
        <v>0</v>
      </c>
      <c r="M2188" s="5">
        <f>ABS(IF(L2188&lt;=0,L2188/耗电量关键数据!$B$6/1000,L2188/耗电量关键数据!$B$5/1000))</f>
        <v>0</v>
      </c>
      <c r="N2188" s="19">
        <f>耗电量关键数据!$B$14</f>
        <v>1.1688450000000001</v>
      </c>
      <c r="O2188" s="19">
        <f>耗电量关键数据!$B$15</f>
        <v>0.37403039999999999</v>
      </c>
      <c r="P2188" s="19">
        <f t="shared" si="308"/>
        <v>1.5428754000000002</v>
      </c>
      <c r="Q2188" s="19">
        <f t="shared" si="312"/>
        <v>0</v>
      </c>
      <c r="R2188" s="20">
        <f t="shared" si="309"/>
        <v>0</v>
      </c>
      <c r="S2188" s="20">
        <f t="shared" si="313"/>
        <v>0</v>
      </c>
      <c r="T2188" s="20">
        <f>IF((T2187+R2188)&lt;0,0,IF((T2187+R2188)&gt;结论【关键目标】!C$28,结论【关键目标】!C$28,T2187+R2188))</f>
        <v>17.371373800000001</v>
      </c>
      <c r="U2188" s="19">
        <f>IF((T2187+R2188)&lt;结论【关键目标】!$C$28,0,(发电量计算【计算逻辑页】!R2188+发电量计算【计算逻辑页】!T2187-结论【关键目标】!$C$28))</f>
        <v>0</v>
      </c>
      <c r="V2188" s="5">
        <f t="shared" si="310"/>
        <v>0</v>
      </c>
      <c r="W2188" s="5">
        <f t="shared" si="311"/>
        <v>0</v>
      </c>
      <c r="X2188" s="5">
        <f t="shared" si="314"/>
        <v>0</v>
      </c>
    </row>
    <row r="2189" spans="1:24" x14ac:dyDescent="0.15">
      <c r="A2189" s="7">
        <v>2188</v>
      </c>
      <c r="B2189" s="7">
        <v>4</v>
      </c>
      <c r="C2189" s="7">
        <v>2</v>
      </c>
      <c r="D2189" s="7">
        <v>4</v>
      </c>
      <c r="E2189" s="7">
        <v>92</v>
      </c>
      <c r="F2189" s="7">
        <v>7</v>
      </c>
      <c r="G2189" s="7">
        <v>0</v>
      </c>
      <c r="H2189" s="7">
        <f t="shared" si="306"/>
        <v>7</v>
      </c>
      <c r="I2189" s="16">
        <f t="shared" si="307"/>
        <v>45018</v>
      </c>
      <c r="J2189" s="17">
        <v>0.2407</v>
      </c>
      <c r="K2189" s="18">
        <f>G2189*结论【关键目标】!C$27*0.7735*0.001</f>
        <v>0</v>
      </c>
      <c r="L2189" s="5">
        <v>0</v>
      </c>
      <c r="M2189" s="5">
        <f>ABS(IF(L2189&lt;=0,L2189/耗电量关键数据!$B$6/1000,L2189/耗电量关键数据!$B$5/1000))</f>
        <v>0</v>
      </c>
      <c r="N2189" s="19">
        <f>耗电量关键数据!$B$14</f>
        <v>1.1688450000000001</v>
      </c>
      <c r="O2189" s="19">
        <f>耗电量关键数据!$B$15</f>
        <v>0.37403039999999999</v>
      </c>
      <c r="P2189" s="19">
        <f t="shared" si="308"/>
        <v>1.5428754000000002</v>
      </c>
      <c r="Q2189" s="19">
        <f t="shared" si="312"/>
        <v>0</v>
      </c>
      <c r="R2189" s="20">
        <f t="shared" si="309"/>
        <v>0</v>
      </c>
      <c r="S2189" s="20">
        <f t="shared" si="313"/>
        <v>0</v>
      </c>
      <c r="T2189" s="20">
        <f>IF((T2188+R2189)&lt;0,0,IF((T2188+R2189)&gt;结论【关键目标】!C$28,结论【关键目标】!C$28,T2188+R2189))</f>
        <v>17.371373800000001</v>
      </c>
      <c r="U2189" s="19">
        <f>IF((T2188+R2189)&lt;结论【关键目标】!$C$28,0,(发电量计算【计算逻辑页】!R2189+发电量计算【计算逻辑页】!T2188-结论【关键目标】!$C$28))</f>
        <v>0</v>
      </c>
      <c r="V2189" s="5">
        <f t="shared" si="310"/>
        <v>0</v>
      </c>
      <c r="W2189" s="5">
        <f t="shared" si="311"/>
        <v>0</v>
      </c>
      <c r="X2189" s="5">
        <f t="shared" si="314"/>
        <v>0</v>
      </c>
    </row>
    <row r="2190" spans="1:24" x14ac:dyDescent="0.15">
      <c r="A2190" s="7">
        <v>2189</v>
      </c>
      <c r="B2190" s="7">
        <v>4</v>
      </c>
      <c r="C2190" s="7">
        <v>2</v>
      </c>
      <c r="D2190" s="7">
        <v>5</v>
      </c>
      <c r="E2190" s="7">
        <v>92</v>
      </c>
      <c r="F2190" s="7">
        <v>7</v>
      </c>
      <c r="G2190" s="7">
        <v>0</v>
      </c>
      <c r="H2190" s="7">
        <f t="shared" si="306"/>
        <v>7</v>
      </c>
      <c r="I2190" s="16">
        <f t="shared" si="307"/>
        <v>45018</v>
      </c>
      <c r="J2190" s="17">
        <v>0.2407</v>
      </c>
      <c r="K2190" s="18">
        <f>G2190*结论【关键目标】!C$27*0.7735*0.001</f>
        <v>0</v>
      </c>
      <c r="L2190" s="5">
        <v>0</v>
      </c>
      <c r="M2190" s="5">
        <f>ABS(IF(L2190&lt;=0,L2190/耗电量关键数据!$B$6/1000,L2190/耗电量关键数据!$B$5/1000))</f>
        <v>0</v>
      </c>
      <c r="N2190" s="19">
        <f>耗电量关键数据!$B$14</f>
        <v>1.1688450000000001</v>
      </c>
      <c r="O2190" s="19">
        <f>耗电量关键数据!$B$15</f>
        <v>0.37403039999999999</v>
      </c>
      <c r="P2190" s="19">
        <f t="shared" si="308"/>
        <v>1.5428754000000002</v>
      </c>
      <c r="Q2190" s="19">
        <f t="shared" si="312"/>
        <v>0</v>
      </c>
      <c r="R2190" s="20">
        <f t="shared" si="309"/>
        <v>0</v>
      </c>
      <c r="S2190" s="20">
        <f t="shared" si="313"/>
        <v>0</v>
      </c>
      <c r="T2190" s="20">
        <f>IF((T2189+R2190)&lt;0,0,IF((T2189+R2190)&gt;结论【关键目标】!C$28,结论【关键目标】!C$28,T2189+R2190))</f>
        <v>17.371373800000001</v>
      </c>
      <c r="U2190" s="19">
        <f>IF((T2189+R2190)&lt;结论【关键目标】!$C$28,0,(发电量计算【计算逻辑页】!R2190+发电量计算【计算逻辑页】!T2189-结论【关键目标】!$C$28))</f>
        <v>0</v>
      </c>
      <c r="V2190" s="5">
        <f t="shared" si="310"/>
        <v>0</v>
      </c>
      <c r="W2190" s="5">
        <f t="shared" si="311"/>
        <v>0</v>
      </c>
      <c r="X2190" s="5">
        <f t="shared" si="314"/>
        <v>0</v>
      </c>
    </row>
    <row r="2191" spans="1:24" x14ac:dyDescent="0.15">
      <c r="A2191" s="7">
        <v>2190</v>
      </c>
      <c r="B2191" s="7">
        <v>4</v>
      </c>
      <c r="C2191" s="7">
        <v>2</v>
      </c>
      <c r="D2191" s="7">
        <v>6</v>
      </c>
      <c r="E2191" s="7">
        <v>92</v>
      </c>
      <c r="F2191" s="7">
        <v>7.4</v>
      </c>
      <c r="G2191" s="7">
        <v>8.4</v>
      </c>
      <c r="H2191" s="7">
        <f t="shared" si="306"/>
        <v>7</v>
      </c>
      <c r="I2191" s="16">
        <f t="shared" si="307"/>
        <v>45018</v>
      </c>
      <c r="J2191" s="17">
        <v>0.2407</v>
      </c>
      <c r="K2191" s="18">
        <f>G2191*结论【关键目标】!C$27*0.7735*0.001</f>
        <v>0.77968800000000005</v>
      </c>
      <c r="L2191" s="5">
        <v>0</v>
      </c>
      <c r="M2191" s="5">
        <f>ABS(IF(L2191&lt;=0,L2191/耗电量关键数据!$B$6/1000,L2191/耗电量关键数据!$B$5/1000))</f>
        <v>0</v>
      </c>
      <c r="N2191" s="19">
        <f>耗电量关键数据!$B$14</f>
        <v>1.1688450000000001</v>
      </c>
      <c r="O2191" s="19">
        <f>耗电量关键数据!$B$15</f>
        <v>0.37403039999999999</v>
      </c>
      <c r="P2191" s="19">
        <f t="shared" si="308"/>
        <v>1.5428754000000002</v>
      </c>
      <c r="Q2191" s="19">
        <f t="shared" si="312"/>
        <v>0</v>
      </c>
      <c r="R2191" s="20">
        <f t="shared" si="309"/>
        <v>0.77968800000000005</v>
      </c>
      <c r="S2191" s="20">
        <f t="shared" si="313"/>
        <v>0</v>
      </c>
      <c r="T2191" s="20">
        <f>IF((T2190+R2191)&lt;0,0,IF((T2190+R2191)&gt;结论【关键目标】!C$28,结论【关键目标】!C$28,T2190+R2191))</f>
        <v>18.151061800000001</v>
      </c>
      <c r="U2191" s="19">
        <f>IF((T2190+R2191)&lt;结论【关键目标】!$C$28,0,(发电量计算【计算逻辑页】!R2191+发电量计算【计算逻辑页】!T2190-结论【关键目标】!$C$28))</f>
        <v>0</v>
      </c>
      <c r="V2191" s="5">
        <f t="shared" si="310"/>
        <v>0</v>
      </c>
      <c r="W2191" s="5">
        <f t="shared" si="311"/>
        <v>0.18767090160000002</v>
      </c>
      <c r="X2191" s="5">
        <f t="shared" si="314"/>
        <v>0</v>
      </c>
    </row>
    <row r="2192" spans="1:24" x14ac:dyDescent="0.15">
      <c r="A2192" s="7">
        <v>2191</v>
      </c>
      <c r="B2192" s="7">
        <v>4</v>
      </c>
      <c r="C2192" s="7">
        <v>2</v>
      </c>
      <c r="D2192" s="7">
        <v>7</v>
      </c>
      <c r="E2192" s="7">
        <v>92</v>
      </c>
      <c r="F2192" s="7">
        <v>7</v>
      </c>
      <c r="G2192" s="7">
        <v>108.4</v>
      </c>
      <c r="H2192" s="7">
        <f t="shared" si="306"/>
        <v>7</v>
      </c>
      <c r="I2192" s="16">
        <f t="shared" si="307"/>
        <v>45018</v>
      </c>
      <c r="J2192" s="17">
        <v>0.2407</v>
      </c>
      <c r="K2192" s="18">
        <f>G2192*结论【关键目标】!C$27*0.7735*0.001</f>
        <v>10.061688</v>
      </c>
      <c r="L2192" s="5">
        <v>0</v>
      </c>
      <c r="M2192" s="5">
        <f>ABS(IF(L2192&lt;=0,L2192/耗电量关键数据!$B$6/1000,L2192/耗电量关键数据!$B$5/1000))</f>
        <v>0</v>
      </c>
      <c r="N2192" s="19">
        <f>耗电量关键数据!$B$14</f>
        <v>1.1688450000000001</v>
      </c>
      <c r="O2192" s="19">
        <f>耗电量关键数据!$B$15</f>
        <v>0.37403039999999999</v>
      </c>
      <c r="P2192" s="19">
        <f t="shared" si="308"/>
        <v>1.5428754000000002</v>
      </c>
      <c r="Q2192" s="19">
        <f t="shared" si="312"/>
        <v>0</v>
      </c>
      <c r="R2192" s="20">
        <f t="shared" si="309"/>
        <v>10.061688</v>
      </c>
      <c r="S2192" s="20">
        <f t="shared" si="313"/>
        <v>0</v>
      </c>
      <c r="T2192" s="20">
        <f>IF((T2191+R2192)&lt;0,0,IF((T2191+R2192)&gt;结论【关键目标】!C$28,结论【关键目标】!C$28,T2191+R2192))</f>
        <v>22</v>
      </c>
      <c r="U2192" s="19">
        <f>IF((T2191+R2192)&lt;结论【关键目标】!$C$28,0,(发电量计算【计算逻辑页】!R2192+发电量计算【计算逻辑页】!T2191-结论【关键目标】!$C$28))</f>
        <v>6.212749800000001</v>
      </c>
      <c r="V2192" s="5">
        <f t="shared" si="310"/>
        <v>0</v>
      </c>
      <c r="W2192" s="5">
        <f t="shared" si="311"/>
        <v>0.37137010878000004</v>
      </c>
      <c r="X2192" s="5">
        <f t="shared" si="314"/>
        <v>0</v>
      </c>
    </row>
    <row r="2193" spans="1:24" x14ac:dyDescent="0.15">
      <c r="A2193" s="7">
        <v>2192</v>
      </c>
      <c r="B2193" s="7">
        <v>4</v>
      </c>
      <c r="C2193" s="7">
        <v>2</v>
      </c>
      <c r="D2193" s="7">
        <v>8</v>
      </c>
      <c r="E2193" s="7">
        <v>92</v>
      </c>
      <c r="F2193" s="7">
        <v>7</v>
      </c>
      <c r="G2193" s="7">
        <v>214.9</v>
      </c>
      <c r="H2193" s="7">
        <f t="shared" si="306"/>
        <v>7</v>
      </c>
      <c r="I2193" s="16">
        <f t="shared" si="307"/>
        <v>45018</v>
      </c>
      <c r="J2193" s="17">
        <v>0.70809999999999995</v>
      </c>
      <c r="K2193" s="18">
        <f>G2193*结论【关键目标】!C$27*0.7735*0.001</f>
        <v>19.947018</v>
      </c>
      <c r="L2193" s="5">
        <v>0</v>
      </c>
      <c r="M2193" s="5">
        <f>ABS(IF(L2193&lt;=0,L2193/耗电量关键数据!$B$6/1000,L2193/耗电量关键数据!$B$5/1000))</f>
        <v>0</v>
      </c>
      <c r="N2193" s="19">
        <f>耗电量关键数据!$B$14</f>
        <v>1.1688450000000001</v>
      </c>
      <c r="O2193" s="19">
        <f>耗电量关键数据!$B$15</f>
        <v>0.37403039999999999</v>
      </c>
      <c r="P2193" s="19">
        <f t="shared" si="308"/>
        <v>1.5428754000000002</v>
      </c>
      <c r="Q2193" s="19">
        <f t="shared" si="312"/>
        <v>0</v>
      </c>
      <c r="R2193" s="20">
        <f t="shared" si="309"/>
        <v>19.947018</v>
      </c>
      <c r="S2193" s="20">
        <f t="shared" si="313"/>
        <v>0</v>
      </c>
      <c r="T2193" s="20">
        <f>IF((T2192+R2193)&lt;0,0,IF((T2192+R2193)&gt;结论【关键目标】!C$28,结论【关键目标】!C$28,T2192+R2193))</f>
        <v>22</v>
      </c>
      <c r="U2193" s="19">
        <f>IF((T2192+R2193)&lt;结论【关键目标】!$C$28,0,(发电量计算【计算逻辑页】!R2193+发电量计算【计算逻辑页】!T2192-结论【关键目标】!$C$28))</f>
        <v>19.947018</v>
      </c>
      <c r="V2193" s="5">
        <f t="shared" si="310"/>
        <v>6.9814562999999996</v>
      </c>
      <c r="W2193" s="5">
        <f t="shared" si="311"/>
        <v>1.0925100707400002</v>
      </c>
      <c r="X2193" s="5">
        <f t="shared" si="314"/>
        <v>0</v>
      </c>
    </row>
    <row r="2194" spans="1:24" x14ac:dyDescent="0.15">
      <c r="A2194" s="7">
        <v>2193</v>
      </c>
      <c r="B2194" s="7">
        <v>4</v>
      </c>
      <c r="C2194" s="7">
        <v>2</v>
      </c>
      <c r="D2194" s="7">
        <v>9</v>
      </c>
      <c r="E2194" s="7">
        <v>92</v>
      </c>
      <c r="F2194" s="7">
        <v>6.9</v>
      </c>
      <c r="G2194" s="7">
        <v>294.2</v>
      </c>
      <c r="H2194" s="7">
        <f t="shared" si="306"/>
        <v>7</v>
      </c>
      <c r="I2194" s="16">
        <f t="shared" si="307"/>
        <v>45018</v>
      </c>
      <c r="J2194" s="17">
        <v>0.70809999999999995</v>
      </c>
      <c r="K2194" s="18">
        <f>G2194*结论【关键目标】!C$27*0.7735*0.001</f>
        <v>27.307644</v>
      </c>
      <c r="L2194" s="5">
        <v>0</v>
      </c>
      <c r="M2194" s="5">
        <f>ABS(IF(L2194&lt;=0,L2194/耗电量关键数据!$B$6/1000,L2194/耗电量关键数据!$B$5/1000))</f>
        <v>0</v>
      </c>
      <c r="N2194" s="19">
        <f>耗电量关键数据!$B$14</f>
        <v>1.1688450000000001</v>
      </c>
      <c r="O2194" s="19">
        <f>耗电量关键数据!$B$15</f>
        <v>0.37403039999999999</v>
      </c>
      <c r="P2194" s="19">
        <f t="shared" si="308"/>
        <v>1.5428754000000002</v>
      </c>
      <c r="Q2194" s="19">
        <f t="shared" si="312"/>
        <v>0</v>
      </c>
      <c r="R2194" s="20">
        <f t="shared" si="309"/>
        <v>27.307644</v>
      </c>
      <c r="S2194" s="20">
        <f t="shared" si="313"/>
        <v>0</v>
      </c>
      <c r="T2194" s="20">
        <f>IF((T2193+R2194)&lt;0,0,IF((T2193+R2194)&gt;结论【关键目标】!C$28,结论【关键目标】!C$28,T2193+R2194))</f>
        <v>22</v>
      </c>
      <c r="U2194" s="19">
        <f>IF((T2193+R2194)&lt;结论【关键目标】!$C$28,0,(发电量计算【计算逻辑页】!R2194+发电量计算【计算逻辑页】!T2193-结论【关键目标】!$C$28))</f>
        <v>27.307643999999996</v>
      </c>
      <c r="V2194" s="5">
        <f t="shared" si="310"/>
        <v>9.5576753999999973</v>
      </c>
      <c r="W2194" s="5">
        <f t="shared" si="311"/>
        <v>1.0925100707400002</v>
      </c>
      <c r="X2194" s="5">
        <f t="shared" si="314"/>
        <v>0</v>
      </c>
    </row>
    <row r="2195" spans="1:24" x14ac:dyDescent="0.15">
      <c r="A2195" s="7">
        <v>2194</v>
      </c>
      <c r="B2195" s="7">
        <v>4</v>
      </c>
      <c r="C2195" s="7">
        <v>2</v>
      </c>
      <c r="D2195" s="7">
        <v>10</v>
      </c>
      <c r="E2195" s="7">
        <v>92</v>
      </c>
      <c r="F2195" s="7">
        <v>7</v>
      </c>
      <c r="G2195" s="7">
        <v>375.9</v>
      </c>
      <c r="H2195" s="7">
        <f t="shared" si="306"/>
        <v>7</v>
      </c>
      <c r="I2195" s="16">
        <f t="shared" si="307"/>
        <v>45018</v>
      </c>
      <c r="J2195" s="17">
        <v>0.70809999999999995</v>
      </c>
      <c r="K2195" s="18">
        <f>G2195*结论【关键目标】!C$27*0.7735*0.001</f>
        <v>34.891038000000002</v>
      </c>
      <c r="L2195" s="5">
        <v>0</v>
      </c>
      <c r="M2195" s="5">
        <f>ABS(IF(L2195&lt;=0,L2195/耗电量关键数据!$B$6/1000,L2195/耗电量关键数据!$B$5/1000))</f>
        <v>0</v>
      </c>
      <c r="N2195" s="19">
        <f>耗电量关键数据!$B$14</f>
        <v>1.1688450000000001</v>
      </c>
      <c r="O2195" s="19">
        <f>耗电量关键数据!$B$15</f>
        <v>0.37403039999999999</v>
      </c>
      <c r="P2195" s="19">
        <f t="shared" si="308"/>
        <v>1.5428754000000002</v>
      </c>
      <c r="Q2195" s="19">
        <f t="shared" si="312"/>
        <v>0</v>
      </c>
      <c r="R2195" s="20">
        <f t="shared" si="309"/>
        <v>34.891038000000002</v>
      </c>
      <c r="S2195" s="20">
        <f t="shared" si="313"/>
        <v>0</v>
      </c>
      <c r="T2195" s="20">
        <f>IF((T2194+R2195)&lt;0,0,IF((T2194+R2195)&gt;结论【关键目标】!C$28,结论【关键目标】!C$28,T2194+R2195))</f>
        <v>22</v>
      </c>
      <c r="U2195" s="19">
        <f>IF((T2194+R2195)&lt;结论【关键目标】!$C$28,0,(发电量计算【计算逻辑页】!R2195+发电量计算【计算逻辑页】!T2194-结论【关键目标】!$C$28))</f>
        <v>34.891038000000002</v>
      </c>
      <c r="V2195" s="5">
        <f t="shared" si="310"/>
        <v>12.211863299999999</v>
      </c>
      <c r="W2195" s="5">
        <f t="shared" si="311"/>
        <v>1.0925100707400002</v>
      </c>
      <c r="X2195" s="5">
        <f t="shared" si="314"/>
        <v>0</v>
      </c>
    </row>
    <row r="2196" spans="1:24" x14ac:dyDescent="0.15">
      <c r="A2196" s="7">
        <v>2195</v>
      </c>
      <c r="B2196" s="7">
        <v>4</v>
      </c>
      <c r="C2196" s="7">
        <v>2</v>
      </c>
      <c r="D2196" s="7">
        <v>11</v>
      </c>
      <c r="E2196" s="7">
        <v>92</v>
      </c>
      <c r="F2196" s="7">
        <v>8</v>
      </c>
      <c r="G2196" s="7">
        <v>438.7</v>
      </c>
      <c r="H2196" s="7">
        <f t="shared" si="306"/>
        <v>7</v>
      </c>
      <c r="I2196" s="16">
        <f t="shared" si="307"/>
        <v>45018</v>
      </c>
      <c r="J2196" s="17">
        <v>1.2267999999999999</v>
      </c>
      <c r="K2196" s="18">
        <f>G2196*结论【关键目标】!C$27*0.7735*0.001</f>
        <v>40.720134000000002</v>
      </c>
      <c r="L2196" s="5">
        <v>0</v>
      </c>
      <c r="M2196" s="5">
        <f>ABS(IF(L2196&lt;=0,L2196/耗电量关键数据!$B$6/1000,L2196/耗电量关键数据!$B$5/1000))</f>
        <v>0</v>
      </c>
      <c r="N2196" s="19">
        <f>耗电量关键数据!$B$14</f>
        <v>1.1688450000000001</v>
      </c>
      <c r="O2196" s="19">
        <f>耗电量关键数据!$B$15</f>
        <v>0.37403039999999999</v>
      </c>
      <c r="P2196" s="19">
        <f t="shared" si="308"/>
        <v>1.5428754000000002</v>
      </c>
      <c r="Q2196" s="19">
        <f t="shared" si="312"/>
        <v>1.5428754000000002</v>
      </c>
      <c r="R2196" s="20">
        <f t="shared" si="309"/>
        <v>39.177258600000002</v>
      </c>
      <c r="S2196" s="20">
        <f t="shared" si="313"/>
        <v>0</v>
      </c>
      <c r="T2196" s="20">
        <f>IF((T2195+R2196)&lt;0,0,IF((T2195+R2196)&gt;结论【关键目标】!C$28,结论【关键目标】!C$28,T2195+R2196))</f>
        <v>22</v>
      </c>
      <c r="U2196" s="19">
        <f>IF((T2195+R2196)&lt;结论【关键目标】!$C$28,0,(发电量计算【计算逻辑页】!R2196+发电量计算【计算逻辑页】!T2195-结论【关键目标】!$C$28))</f>
        <v>39.177258600000002</v>
      </c>
      <c r="V2196" s="5">
        <f t="shared" si="310"/>
        <v>13.71204051</v>
      </c>
      <c r="W2196" s="5">
        <f t="shared" si="311"/>
        <v>1.89279954072</v>
      </c>
      <c r="X2196" s="5">
        <f t="shared" si="314"/>
        <v>0</v>
      </c>
    </row>
    <row r="2197" spans="1:24" x14ac:dyDescent="0.15">
      <c r="A2197" s="7">
        <v>2196</v>
      </c>
      <c r="B2197" s="7">
        <v>4</v>
      </c>
      <c r="C2197" s="7">
        <v>2</v>
      </c>
      <c r="D2197" s="7">
        <v>12</v>
      </c>
      <c r="E2197" s="7">
        <v>92</v>
      </c>
      <c r="F2197" s="7">
        <v>8.6</v>
      </c>
      <c r="G2197" s="7">
        <v>503.4</v>
      </c>
      <c r="H2197" s="7">
        <f t="shared" si="306"/>
        <v>7</v>
      </c>
      <c r="I2197" s="16">
        <f t="shared" si="307"/>
        <v>45018</v>
      </c>
      <c r="J2197" s="17">
        <v>1.2267999999999999</v>
      </c>
      <c r="K2197" s="18">
        <f>G2197*结论【关键目标】!C$27*0.7735*0.001</f>
        <v>46.725587999999995</v>
      </c>
      <c r="L2197" s="5">
        <v>0</v>
      </c>
      <c r="M2197" s="5">
        <f>ABS(IF(L2197&lt;=0,L2197/耗电量关键数据!$B$6/1000,L2197/耗电量关键数据!$B$5/1000))</f>
        <v>0</v>
      </c>
      <c r="N2197" s="19">
        <f>耗电量关键数据!$B$14</f>
        <v>1.1688450000000001</v>
      </c>
      <c r="O2197" s="19">
        <f>耗电量关键数据!$B$15</f>
        <v>0.37403039999999999</v>
      </c>
      <c r="P2197" s="19">
        <f t="shared" si="308"/>
        <v>1.5428754000000002</v>
      </c>
      <c r="Q2197" s="19">
        <f t="shared" si="312"/>
        <v>1.5428754000000002</v>
      </c>
      <c r="R2197" s="20">
        <f t="shared" si="309"/>
        <v>45.182712599999995</v>
      </c>
      <c r="S2197" s="20">
        <f t="shared" si="313"/>
        <v>0</v>
      </c>
      <c r="T2197" s="20">
        <f>IF((T2196+R2197)&lt;0,0,IF((T2196+R2197)&gt;结论【关键目标】!C$28,结论【关键目标】!C$28,T2196+R2197))</f>
        <v>22</v>
      </c>
      <c r="U2197" s="19">
        <f>IF((T2196+R2197)&lt;结论【关键目标】!$C$28,0,(发电量计算【计算逻辑页】!R2197+发电量计算【计算逻辑页】!T2196-结论【关键目标】!$C$28))</f>
        <v>45.182712600000002</v>
      </c>
      <c r="V2197" s="5">
        <f t="shared" si="310"/>
        <v>15.813949409999999</v>
      </c>
      <c r="W2197" s="5">
        <f t="shared" si="311"/>
        <v>1.89279954072</v>
      </c>
      <c r="X2197" s="5">
        <f t="shared" si="314"/>
        <v>0</v>
      </c>
    </row>
    <row r="2198" spans="1:24" x14ac:dyDescent="0.15">
      <c r="A2198" s="7">
        <v>2197</v>
      </c>
      <c r="B2198" s="7">
        <v>4</v>
      </c>
      <c r="C2198" s="7">
        <v>2</v>
      </c>
      <c r="D2198" s="7">
        <v>13</v>
      </c>
      <c r="E2198" s="7">
        <v>92</v>
      </c>
      <c r="F2198" s="7">
        <v>10</v>
      </c>
      <c r="G2198" s="7">
        <v>497.9</v>
      </c>
      <c r="H2198" s="7">
        <f t="shared" si="306"/>
        <v>7</v>
      </c>
      <c r="I2198" s="16">
        <f t="shared" si="307"/>
        <v>45018</v>
      </c>
      <c r="J2198" s="17">
        <v>1.2267999999999999</v>
      </c>
      <c r="K2198" s="18">
        <f>G2198*结论【关键目标】!C$27*0.7735*0.001</f>
        <v>46.215078000000005</v>
      </c>
      <c r="L2198" s="5">
        <v>0</v>
      </c>
      <c r="M2198" s="5">
        <f>ABS(IF(L2198&lt;=0,L2198/耗电量关键数据!$B$6/1000,L2198/耗电量关键数据!$B$5/1000))</f>
        <v>0</v>
      </c>
      <c r="N2198" s="19">
        <f>耗电量关键数据!$B$14</f>
        <v>1.1688450000000001</v>
      </c>
      <c r="O2198" s="19">
        <f>耗电量关键数据!$B$15</f>
        <v>0.37403039999999999</v>
      </c>
      <c r="P2198" s="19">
        <f t="shared" si="308"/>
        <v>1.5428754000000002</v>
      </c>
      <c r="Q2198" s="19">
        <f t="shared" si="312"/>
        <v>1.5428754000000002</v>
      </c>
      <c r="R2198" s="20">
        <f t="shared" si="309"/>
        <v>44.672202600000006</v>
      </c>
      <c r="S2198" s="20">
        <f t="shared" si="313"/>
        <v>0</v>
      </c>
      <c r="T2198" s="20">
        <f>IF((T2197+R2198)&lt;0,0,IF((T2197+R2198)&gt;结论【关键目标】!C$28,结论【关键目标】!C$28,T2197+R2198))</f>
        <v>22</v>
      </c>
      <c r="U2198" s="19">
        <f>IF((T2197+R2198)&lt;结论【关键目标】!$C$28,0,(发电量计算【计算逻辑页】!R2198+发电量计算【计算逻辑页】!T2197-结论【关键目标】!$C$28))</f>
        <v>44.672202600000006</v>
      </c>
      <c r="V2198" s="5">
        <f t="shared" si="310"/>
        <v>15.635270910000001</v>
      </c>
      <c r="W2198" s="5">
        <f t="shared" si="311"/>
        <v>1.89279954072</v>
      </c>
      <c r="X2198" s="5">
        <f t="shared" si="314"/>
        <v>0</v>
      </c>
    </row>
    <row r="2199" spans="1:24" x14ac:dyDescent="0.15">
      <c r="A2199" s="7">
        <v>2198</v>
      </c>
      <c r="B2199" s="7">
        <v>4</v>
      </c>
      <c r="C2199" s="7">
        <v>2</v>
      </c>
      <c r="D2199" s="7">
        <v>14</v>
      </c>
      <c r="E2199" s="7">
        <v>92</v>
      </c>
      <c r="F2199" s="7">
        <v>11</v>
      </c>
      <c r="G2199" s="7">
        <v>450.1</v>
      </c>
      <c r="H2199" s="7">
        <f t="shared" si="306"/>
        <v>7</v>
      </c>
      <c r="I2199" s="16">
        <f t="shared" si="307"/>
        <v>45018</v>
      </c>
      <c r="J2199" s="17">
        <v>1.2267999999999999</v>
      </c>
      <c r="K2199" s="18">
        <f>G2199*结论【关键目标】!C$27*0.7735*0.001</f>
        <v>41.778281999999997</v>
      </c>
      <c r="L2199" s="5">
        <v>0</v>
      </c>
      <c r="M2199" s="5">
        <f>ABS(IF(L2199&lt;=0,L2199/耗电量关键数据!$B$6/1000,L2199/耗电量关键数据!$B$5/1000))</f>
        <v>0</v>
      </c>
      <c r="N2199" s="19">
        <f>耗电量关键数据!$B$14</f>
        <v>1.1688450000000001</v>
      </c>
      <c r="O2199" s="19">
        <f>耗电量关键数据!$B$15</f>
        <v>0.37403039999999999</v>
      </c>
      <c r="P2199" s="19">
        <f t="shared" si="308"/>
        <v>1.5428754000000002</v>
      </c>
      <c r="Q2199" s="19">
        <f t="shared" si="312"/>
        <v>1.5428754000000002</v>
      </c>
      <c r="R2199" s="20">
        <f t="shared" si="309"/>
        <v>40.235406599999997</v>
      </c>
      <c r="S2199" s="20">
        <f t="shared" si="313"/>
        <v>0</v>
      </c>
      <c r="T2199" s="20">
        <f>IF((T2198+R2199)&lt;0,0,IF((T2198+R2199)&gt;结论【关键目标】!C$28,结论【关键目标】!C$28,T2198+R2199))</f>
        <v>22</v>
      </c>
      <c r="U2199" s="19">
        <f>IF((T2198+R2199)&lt;结论【关键目标】!$C$28,0,(发电量计算【计算逻辑页】!R2199+发电量计算【计算逻辑页】!T2198-结论【关键目标】!$C$28))</f>
        <v>40.235406599999997</v>
      </c>
      <c r="V2199" s="5">
        <f t="shared" si="310"/>
        <v>14.082392309999998</v>
      </c>
      <c r="W2199" s="5">
        <f t="shared" si="311"/>
        <v>1.89279954072</v>
      </c>
      <c r="X2199" s="5">
        <f t="shared" si="314"/>
        <v>0</v>
      </c>
    </row>
    <row r="2200" spans="1:24" x14ac:dyDescent="0.15">
      <c r="A2200" s="7">
        <v>2199</v>
      </c>
      <c r="B2200" s="7">
        <v>4</v>
      </c>
      <c r="C2200" s="7">
        <v>2</v>
      </c>
      <c r="D2200" s="7">
        <v>15</v>
      </c>
      <c r="E2200" s="7">
        <v>92</v>
      </c>
      <c r="F2200" s="7">
        <v>11.3</v>
      </c>
      <c r="G2200" s="7">
        <v>373.1</v>
      </c>
      <c r="H2200" s="7">
        <f t="shared" si="306"/>
        <v>7</v>
      </c>
      <c r="I2200" s="16">
        <f t="shared" si="307"/>
        <v>45018</v>
      </c>
      <c r="J2200" s="17">
        <v>1.2267999999999999</v>
      </c>
      <c r="K2200" s="18">
        <f>G2200*结论【关键目标】!C$27*0.7735*0.001</f>
        <v>34.631142000000004</v>
      </c>
      <c r="L2200" s="5">
        <v>0</v>
      </c>
      <c r="M2200" s="5">
        <f>ABS(IF(L2200&lt;=0,L2200/耗电量关键数据!$B$6/1000,L2200/耗电量关键数据!$B$5/1000))</f>
        <v>0</v>
      </c>
      <c r="N2200" s="19">
        <f>耗电量关键数据!$B$14</f>
        <v>1.1688450000000001</v>
      </c>
      <c r="O2200" s="19">
        <f>耗电量关键数据!$B$15</f>
        <v>0.37403039999999999</v>
      </c>
      <c r="P2200" s="19">
        <f t="shared" si="308"/>
        <v>1.5428754000000002</v>
      </c>
      <c r="Q2200" s="19">
        <f t="shared" si="312"/>
        <v>1.5428754000000002</v>
      </c>
      <c r="R2200" s="20">
        <f t="shared" si="309"/>
        <v>33.088266600000004</v>
      </c>
      <c r="S2200" s="20">
        <f t="shared" si="313"/>
        <v>0</v>
      </c>
      <c r="T2200" s="20">
        <f>IF((T2199+R2200)&lt;0,0,IF((T2199+R2200)&gt;结论【关键目标】!C$28,结论【关键目标】!C$28,T2199+R2200))</f>
        <v>22</v>
      </c>
      <c r="U2200" s="19">
        <f>IF((T2199+R2200)&lt;结论【关键目标】!$C$28,0,(发电量计算【计算逻辑页】!R2200+发电量计算【计算逻辑页】!T2199-结论【关键目标】!$C$28))</f>
        <v>33.088266600000004</v>
      </c>
      <c r="V2200" s="5">
        <f t="shared" si="310"/>
        <v>11.58089331</v>
      </c>
      <c r="W2200" s="5">
        <f t="shared" si="311"/>
        <v>1.89279954072</v>
      </c>
      <c r="X2200" s="5">
        <f t="shared" si="314"/>
        <v>0</v>
      </c>
    </row>
    <row r="2201" spans="1:24" x14ac:dyDescent="0.15">
      <c r="A2201" s="7">
        <v>2200</v>
      </c>
      <c r="B2201" s="7">
        <v>4</v>
      </c>
      <c r="C2201" s="7">
        <v>2</v>
      </c>
      <c r="D2201" s="7">
        <v>16</v>
      </c>
      <c r="E2201" s="7">
        <v>92</v>
      </c>
      <c r="F2201" s="7">
        <v>12</v>
      </c>
      <c r="G2201" s="7">
        <v>248</v>
      </c>
      <c r="H2201" s="7">
        <f t="shared" si="306"/>
        <v>7</v>
      </c>
      <c r="I2201" s="16">
        <f t="shared" si="307"/>
        <v>45018</v>
      </c>
      <c r="J2201" s="17">
        <v>0.70809999999999995</v>
      </c>
      <c r="K2201" s="18">
        <f>G2201*结论【关键目标】!C$27*0.7735*0.001</f>
        <v>23.019360000000002</v>
      </c>
      <c r="L2201" s="5">
        <v>0</v>
      </c>
      <c r="M2201" s="5">
        <f>ABS(IF(L2201&lt;=0,L2201/耗电量关键数据!$B$6/1000,L2201/耗电量关键数据!$B$5/1000))</f>
        <v>0</v>
      </c>
      <c r="N2201" s="19">
        <f>耗电量关键数据!$B$14</f>
        <v>1.1688450000000001</v>
      </c>
      <c r="O2201" s="19">
        <f>耗电量关键数据!$B$15</f>
        <v>0.37403039999999999</v>
      </c>
      <c r="P2201" s="19">
        <f t="shared" si="308"/>
        <v>1.5428754000000002</v>
      </c>
      <c r="Q2201" s="19">
        <f t="shared" si="312"/>
        <v>0</v>
      </c>
      <c r="R2201" s="20">
        <f t="shared" si="309"/>
        <v>23.019360000000002</v>
      </c>
      <c r="S2201" s="20">
        <f t="shared" si="313"/>
        <v>0</v>
      </c>
      <c r="T2201" s="20">
        <f>IF((T2200+R2201)&lt;0,0,IF((T2200+R2201)&gt;结论【关键目标】!C$28,结论【关键目标】!C$28,T2200+R2201))</f>
        <v>22</v>
      </c>
      <c r="U2201" s="19">
        <f>IF((T2200+R2201)&lt;结论【关键目标】!$C$28,0,(发电量计算【计算逻辑页】!R2201+发电量计算【计算逻辑页】!T2200-结论【关键目标】!$C$28))</f>
        <v>23.019360000000006</v>
      </c>
      <c r="V2201" s="5">
        <f t="shared" si="310"/>
        <v>8.056776000000001</v>
      </c>
      <c r="W2201" s="5">
        <f t="shared" si="311"/>
        <v>1.0925100707400002</v>
      </c>
      <c r="X2201" s="5">
        <f t="shared" si="314"/>
        <v>0</v>
      </c>
    </row>
    <row r="2202" spans="1:24" x14ac:dyDescent="0.15">
      <c r="A2202" s="7">
        <v>2201</v>
      </c>
      <c r="B2202" s="7">
        <v>4</v>
      </c>
      <c r="C2202" s="7">
        <v>2</v>
      </c>
      <c r="D2202" s="7">
        <v>17</v>
      </c>
      <c r="E2202" s="7">
        <v>92</v>
      </c>
      <c r="F2202" s="7">
        <v>12</v>
      </c>
      <c r="G2202" s="7">
        <v>108.8</v>
      </c>
      <c r="H2202" s="7">
        <f t="shared" si="306"/>
        <v>7</v>
      </c>
      <c r="I2202" s="16">
        <f t="shared" si="307"/>
        <v>45018</v>
      </c>
      <c r="J2202" s="17">
        <v>0.70809999999999995</v>
      </c>
      <c r="K2202" s="18">
        <f>G2202*结论【关键目标】!C$27*0.7735*0.001</f>
        <v>10.098815999999999</v>
      </c>
      <c r="L2202" s="5">
        <v>0</v>
      </c>
      <c r="M2202" s="5">
        <f>ABS(IF(L2202&lt;=0,L2202/耗电量关键数据!$B$6/1000,L2202/耗电量关键数据!$B$5/1000))</f>
        <v>0</v>
      </c>
      <c r="N2202" s="19">
        <f>耗电量关键数据!$B$14</f>
        <v>1.1688450000000001</v>
      </c>
      <c r="O2202" s="19">
        <f>耗电量关键数据!$B$15</f>
        <v>0.37403039999999999</v>
      </c>
      <c r="P2202" s="19">
        <f t="shared" si="308"/>
        <v>1.5428754000000002</v>
      </c>
      <c r="Q2202" s="19">
        <f t="shared" si="312"/>
        <v>0</v>
      </c>
      <c r="R2202" s="20">
        <f t="shared" si="309"/>
        <v>10.098815999999999</v>
      </c>
      <c r="S2202" s="20">
        <f t="shared" si="313"/>
        <v>0</v>
      </c>
      <c r="T2202" s="20">
        <f>IF((T2201+R2202)&lt;0,0,IF((T2201+R2202)&gt;结论【关键目标】!C$28,结论【关键目标】!C$28,T2201+R2202))</f>
        <v>22</v>
      </c>
      <c r="U2202" s="19">
        <f>IF((T2201+R2202)&lt;结论【关键目标】!$C$28,0,(发电量计算【计算逻辑页】!R2202+发电量计算【计算逻辑页】!T2201-结论【关键目标】!$C$28))</f>
        <v>10.098815999999999</v>
      </c>
      <c r="V2202" s="5">
        <f t="shared" si="310"/>
        <v>3.5345855999999993</v>
      </c>
      <c r="W2202" s="5">
        <f t="shared" si="311"/>
        <v>1.0925100707400002</v>
      </c>
      <c r="X2202" s="5">
        <f t="shared" si="314"/>
        <v>0</v>
      </c>
    </row>
    <row r="2203" spans="1:24" x14ac:dyDescent="0.15">
      <c r="A2203" s="7">
        <v>2202</v>
      </c>
      <c r="B2203" s="7">
        <v>4</v>
      </c>
      <c r="C2203" s="7">
        <v>2</v>
      </c>
      <c r="D2203" s="7">
        <v>18</v>
      </c>
      <c r="E2203" s="7">
        <v>92</v>
      </c>
      <c r="F2203" s="7">
        <v>11.6</v>
      </c>
      <c r="G2203" s="7">
        <v>0</v>
      </c>
      <c r="H2203" s="7">
        <f t="shared" si="306"/>
        <v>7</v>
      </c>
      <c r="I2203" s="16">
        <f t="shared" si="307"/>
        <v>45018</v>
      </c>
      <c r="J2203" s="17">
        <v>0.70809999999999995</v>
      </c>
      <c r="K2203" s="18">
        <f>G2203*结论【关键目标】!C$27*0.7735*0.001</f>
        <v>0</v>
      </c>
      <c r="L2203" s="5">
        <v>0</v>
      </c>
      <c r="M2203" s="5">
        <f>ABS(IF(L2203&lt;=0,L2203/耗电量关键数据!$B$6/1000,L2203/耗电量关键数据!$B$5/1000))</f>
        <v>0</v>
      </c>
      <c r="N2203" s="19">
        <f>耗电量关键数据!$B$14</f>
        <v>1.1688450000000001</v>
      </c>
      <c r="O2203" s="19">
        <f>耗电量关键数据!$B$15</f>
        <v>0.37403039999999999</v>
      </c>
      <c r="P2203" s="19">
        <f t="shared" si="308"/>
        <v>1.5428754000000002</v>
      </c>
      <c r="Q2203" s="19">
        <f t="shared" si="312"/>
        <v>0</v>
      </c>
      <c r="R2203" s="20">
        <f t="shared" si="309"/>
        <v>0</v>
      </c>
      <c r="S2203" s="20">
        <f t="shared" si="313"/>
        <v>0</v>
      </c>
      <c r="T2203" s="20">
        <f>IF((T2202+R2203)&lt;0,0,IF((T2202+R2203)&gt;结论【关键目标】!C$28,结论【关键目标】!C$28,T2202+R2203))</f>
        <v>22</v>
      </c>
      <c r="U2203" s="19">
        <f>IF((T2202+R2203)&lt;结论【关键目标】!$C$28,0,(发电量计算【计算逻辑页】!R2203+发电量计算【计算逻辑页】!T2202-结论【关键目标】!$C$28))</f>
        <v>0</v>
      </c>
      <c r="V2203" s="5">
        <f t="shared" si="310"/>
        <v>0</v>
      </c>
      <c r="W2203" s="5">
        <f t="shared" si="311"/>
        <v>0</v>
      </c>
      <c r="X2203" s="5">
        <f t="shared" si="314"/>
        <v>0</v>
      </c>
    </row>
    <row r="2204" spans="1:24" x14ac:dyDescent="0.15">
      <c r="A2204" s="7">
        <v>2203</v>
      </c>
      <c r="B2204" s="7">
        <v>4</v>
      </c>
      <c r="C2204" s="7">
        <v>2</v>
      </c>
      <c r="D2204" s="7">
        <v>19</v>
      </c>
      <c r="E2204" s="7">
        <v>92</v>
      </c>
      <c r="F2204" s="7">
        <v>11</v>
      </c>
      <c r="G2204" s="7">
        <v>0</v>
      </c>
      <c r="H2204" s="7">
        <f t="shared" si="306"/>
        <v>7</v>
      </c>
      <c r="I2204" s="16">
        <f t="shared" si="307"/>
        <v>45018</v>
      </c>
      <c r="J2204" s="17">
        <v>1.2267999999999999</v>
      </c>
      <c r="K2204" s="18">
        <f>G2204*结论【关键目标】!C$27*0.7735*0.001</f>
        <v>0</v>
      </c>
      <c r="L2204" s="5">
        <v>0</v>
      </c>
      <c r="M2204" s="5">
        <f>ABS(IF(L2204&lt;=0,L2204/耗电量关键数据!$B$6/1000,L2204/耗电量关键数据!$B$5/1000))</f>
        <v>0</v>
      </c>
      <c r="N2204" s="19">
        <f>耗电量关键数据!$B$14</f>
        <v>1.1688450000000001</v>
      </c>
      <c r="O2204" s="19">
        <f>耗电量关键数据!$B$15</f>
        <v>0.37403039999999999</v>
      </c>
      <c r="P2204" s="19">
        <f t="shared" si="308"/>
        <v>1.5428754000000002</v>
      </c>
      <c r="Q2204" s="19">
        <f t="shared" si="312"/>
        <v>1.5428754000000002</v>
      </c>
      <c r="R2204" s="20">
        <f t="shared" si="309"/>
        <v>-1.5428754000000002</v>
      </c>
      <c r="S2204" s="20">
        <f t="shared" si="313"/>
        <v>1.5428754000000002</v>
      </c>
      <c r="T2204" s="20">
        <f>IF((T2203+R2204)&lt;0,0,IF((T2203+R2204)&gt;结论【关键目标】!C$28,结论【关键目标】!C$28,T2203+R2204))</f>
        <v>20.4571246</v>
      </c>
      <c r="U2204" s="19">
        <f>IF((T2203+R2204)&lt;结论【关键目标】!$C$28,0,(发电量计算【计算逻辑页】!R2204+发电量计算【计算逻辑页】!T2203-结论【关键目标】!$C$28))</f>
        <v>0</v>
      </c>
      <c r="V2204" s="5">
        <f t="shared" si="310"/>
        <v>0</v>
      </c>
      <c r="W2204" s="5">
        <f t="shared" si="311"/>
        <v>0</v>
      </c>
      <c r="X2204" s="5">
        <f t="shared" si="314"/>
        <v>1.3527931507200002</v>
      </c>
    </row>
    <row r="2205" spans="1:24" x14ac:dyDescent="0.15">
      <c r="A2205" s="7">
        <v>2204</v>
      </c>
      <c r="B2205" s="7">
        <v>4</v>
      </c>
      <c r="C2205" s="7">
        <v>2</v>
      </c>
      <c r="D2205" s="7">
        <v>20</v>
      </c>
      <c r="E2205" s="7">
        <v>92</v>
      </c>
      <c r="F2205" s="7">
        <v>10</v>
      </c>
      <c r="G2205" s="7">
        <v>0</v>
      </c>
      <c r="H2205" s="7">
        <f t="shared" si="306"/>
        <v>7</v>
      </c>
      <c r="I2205" s="16">
        <f t="shared" si="307"/>
        <v>45018</v>
      </c>
      <c r="J2205" s="17">
        <v>1.2267999999999999</v>
      </c>
      <c r="K2205" s="18">
        <f>G2205*结论【关键目标】!C$27*0.7735*0.001</f>
        <v>0</v>
      </c>
      <c r="L2205" s="5">
        <v>0</v>
      </c>
      <c r="M2205" s="5">
        <f>ABS(IF(L2205&lt;=0,L2205/耗电量关键数据!$B$6/1000,L2205/耗电量关键数据!$B$5/1000))</f>
        <v>0</v>
      </c>
      <c r="N2205" s="19">
        <f>耗电量关键数据!$B$14</f>
        <v>1.1688450000000001</v>
      </c>
      <c r="O2205" s="19">
        <f>耗电量关键数据!$B$15</f>
        <v>0.37403039999999999</v>
      </c>
      <c r="P2205" s="19">
        <f t="shared" si="308"/>
        <v>1.5428754000000002</v>
      </c>
      <c r="Q2205" s="19">
        <f t="shared" si="312"/>
        <v>1.5428754000000002</v>
      </c>
      <c r="R2205" s="20">
        <f t="shared" si="309"/>
        <v>-1.5428754000000002</v>
      </c>
      <c r="S2205" s="20">
        <f t="shared" si="313"/>
        <v>1.5428754000000002</v>
      </c>
      <c r="T2205" s="20">
        <f>IF((T2204+R2205)&lt;0,0,IF((T2204+R2205)&gt;结论【关键目标】!C$28,结论【关键目标】!C$28,T2204+R2205))</f>
        <v>18.9142492</v>
      </c>
      <c r="U2205" s="19">
        <f>IF((T2204+R2205)&lt;结论【关键目标】!$C$28,0,(发电量计算【计算逻辑页】!R2205+发电量计算【计算逻辑页】!T2204-结论【关键目标】!$C$28))</f>
        <v>0</v>
      </c>
      <c r="V2205" s="5">
        <f t="shared" si="310"/>
        <v>0</v>
      </c>
      <c r="W2205" s="5">
        <f t="shared" si="311"/>
        <v>0</v>
      </c>
      <c r="X2205" s="5">
        <f t="shared" si="314"/>
        <v>1.3527931507200002</v>
      </c>
    </row>
    <row r="2206" spans="1:24" x14ac:dyDescent="0.15">
      <c r="A2206" s="7">
        <v>2205</v>
      </c>
      <c r="B2206" s="7">
        <v>4</v>
      </c>
      <c r="C2206" s="7">
        <v>2</v>
      </c>
      <c r="D2206" s="7">
        <v>21</v>
      </c>
      <c r="E2206" s="7">
        <v>92</v>
      </c>
      <c r="F2206" s="7">
        <v>9.3000000000000007</v>
      </c>
      <c r="G2206" s="7">
        <v>0</v>
      </c>
      <c r="H2206" s="7">
        <f t="shared" si="306"/>
        <v>7</v>
      </c>
      <c r="I2206" s="16">
        <f t="shared" si="307"/>
        <v>45018</v>
      </c>
      <c r="J2206" s="17">
        <v>1.2267999999999999</v>
      </c>
      <c r="K2206" s="18">
        <f>G2206*结论【关键目标】!C$27*0.7735*0.001</f>
        <v>0</v>
      </c>
      <c r="L2206" s="5">
        <v>0</v>
      </c>
      <c r="M2206" s="5">
        <f>ABS(IF(L2206&lt;=0,L2206/耗电量关键数据!$B$6/1000,L2206/耗电量关键数据!$B$5/1000))</f>
        <v>0</v>
      </c>
      <c r="N2206" s="19">
        <f>耗电量关键数据!$B$14</f>
        <v>1.1688450000000001</v>
      </c>
      <c r="O2206" s="19">
        <f>耗电量关键数据!$B$15</f>
        <v>0.37403039999999999</v>
      </c>
      <c r="P2206" s="19">
        <f t="shared" si="308"/>
        <v>1.5428754000000002</v>
      </c>
      <c r="Q2206" s="19">
        <f t="shared" si="312"/>
        <v>1.5428754000000002</v>
      </c>
      <c r="R2206" s="20">
        <f t="shared" si="309"/>
        <v>-1.5428754000000002</v>
      </c>
      <c r="S2206" s="20">
        <f t="shared" si="313"/>
        <v>1.5428754000000002</v>
      </c>
      <c r="T2206" s="20">
        <f>IF((T2205+R2206)&lt;0,0,IF((T2205+R2206)&gt;结论【关键目标】!C$28,结论【关键目标】!C$28,T2205+R2206))</f>
        <v>17.371373800000001</v>
      </c>
      <c r="U2206" s="19">
        <f>IF((T2205+R2206)&lt;结论【关键目标】!$C$28,0,(发电量计算【计算逻辑页】!R2206+发电量计算【计算逻辑页】!T2205-结论【关键目标】!$C$28))</f>
        <v>0</v>
      </c>
      <c r="V2206" s="5">
        <f t="shared" si="310"/>
        <v>0</v>
      </c>
      <c r="W2206" s="5">
        <f t="shared" si="311"/>
        <v>0</v>
      </c>
      <c r="X2206" s="5">
        <f t="shared" si="314"/>
        <v>1.3527931507200002</v>
      </c>
    </row>
    <row r="2207" spans="1:24" x14ac:dyDescent="0.15">
      <c r="A2207" s="7">
        <v>2206</v>
      </c>
      <c r="B2207" s="7">
        <v>4</v>
      </c>
      <c r="C2207" s="7">
        <v>2</v>
      </c>
      <c r="D2207" s="7">
        <v>22</v>
      </c>
      <c r="E2207" s="7">
        <v>92</v>
      </c>
      <c r="F2207" s="7">
        <v>8</v>
      </c>
      <c r="G2207" s="7">
        <v>0</v>
      </c>
      <c r="H2207" s="7">
        <f t="shared" si="306"/>
        <v>7</v>
      </c>
      <c r="I2207" s="16">
        <f t="shared" si="307"/>
        <v>45018</v>
      </c>
      <c r="J2207" s="17">
        <v>0.70809999999999995</v>
      </c>
      <c r="K2207" s="18">
        <f>G2207*结论【关键目标】!C$27*0.7735*0.001</f>
        <v>0</v>
      </c>
      <c r="L2207" s="5">
        <v>0</v>
      </c>
      <c r="M2207" s="5">
        <f>ABS(IF(L2207&lt;=0,L2207/耗电量关键数据!$B$6/1000,L2207/耗电量关键数据!$B$5/1000))</f>
        <v>0</v>
      </c>
      <c r="N2207" s="19">
        <f>耗电量关键数据!$B$14</f>
        <v>1.1688450000000001</v>
      </c>
      <c r="O2207" s="19">
        <f>耗电量关键数据!$B$15</f>
        <v>0.37403039999999999</v>
      </c>
      <c r="P2207" s="19">
        <f t="shared" si="308"/>
        <v>1.5428754000000002</v>
      </c>
      <c r="Q2207" s="19">
        <f t="shared" si="312"/>
        <v>0</v>
      </c>
      <c r="R2207" s="20">
        <f t="shared" si="309"/>
        <v>0</v>
      </c>
      <c r="S2207" s="20">
        <f t="shared" si="313"/>
        <v>0</v>
      </c>
      <c r="T2207" s="20">
        <f>IF((T2206+R2207)&lt;0,0,IF((T2206+R2207)&gt;结论【关键目标】!C$28,结论【关键目标】!C$28,T2206+R2207))</f>
        <v>17.371373800000001</v>
      </c>
      <c r="U2207" s="19">
        <f>IF((T2206+R2207)&lt;结论【关键目标】!$C$28,0,(发电量计算【计算逻辑页】!R2207+发电量计算【计算逻辑页】!T2206-结论【关键目标】!$C$28))</f>
        <v>0</v>
      </c>
      <c r="V2207" s="5">
        <f t="shared" si="310"/>
        <v>0</v>
      </c>
      <c r="W2207" s="5">
        <f t="shared" si="311"/>
        <v>0</v>
      </c>
      <c r="X2207" s="5">
        <f t="shared" si="314"/>
        <v>0</v>
      </c>
    </row>
    <row r="2208" spans="1:24" x14ac:dyDescent="0.15">
      <c r="A2208" s="7">
        <v>2207</v>
      </c>
      <c r="B2208" s="7">
        <v>4</v>
      </c>
      <c r="C2208" s="7">
        <v>2</v>
      </c>
      <c r="D2208" s="7">
        <v>23</v>
      </c>
      <c r="E2208" s="7">
        <v>92</v>
      </c>
      <c r="F2208" s="7">
        <v>7</v>
      </c>
      <c r="G2208" s="7">
        <v>0</v>
      </c>
      <c r="H2208" s="7">
        <f t="shared" si="306"/>
        <v>7</v>
      </c>
      <c r="I2208" s="16">
        <f t="shared" si="307"/>
        <v>45018</v>
      </c>
      <c r="J2208" s="17">
        <v>0.70809999999999995</v>
      </c>
      <c r="K2208" s="18">
        <f>G2208*结论【关键目标】!C$27*0.7735*0.001</f>
        <v>0</v>
      </c>
      <c r="L2208" s="5">
        <v>0</v>
      </c>
      <c r="M2208" s="5">
        <f>ABS(IF(L2208&lt;=0,L2208/耗电量关键数据!$B$6/1000,L2208/耗电量关键数据!$B$5/1000))</f>
        <v>0</v>
      </c>
      <c r="N2208" s="19">
        <f>耗电量关键数据!$B$14</f>
        <v>1.1688450000000001</v>
      </c>
      <c r="O2208" s="19">
        <f>耗电量关键数据!$B$15</f>
        <v>0.37403039999999999</v>
      </c>
      <c r="P2208" s="19">
        <f t="shared" si="308"/>
        <v>1.5428754000000002</v>
      </c>
      <c r="Q2208" s="19">
        <f t="shared" si="312"/>
        <v>0</v>
      </c>
      <c r="R2208" s="20">
        <f t="shared" si="309"/>
        <v>0</v>
      </c>
      <c r="S2208" s="20">
        <f t="shared" si="313"/>
        <v>0</v>
      </c>
      <c r="T2208" s="20">
        <f>IF((T2207+R2208)&lt;0,0,IF((T2207+R2208)&gt;结论【关键目标】!C$28,结论【关键目标】!C$28,T2207+R2208))</f>
        <v>17.371373800000001</v>
      </c>
      <c r="U2208" s="19">
        <f>IF((T2207+R2208)&lt;结论【关键目标】!$C$28,0,(发电量计算【计算逻辑页】!R2208+发电量计算【计算逻辑页】!T2207-结论【关键目标】!$C$28))</f>
        <v>0</v>
      </c>
      <c r="V2208" s="5">
        <f t="shared" si="310"/>
        <v>0</v>
      </c>
      <c r="W2208" s="5">
        <f t="shared" si="311"/>
        <v>0</v>
      </c>
      <c r="X2208" s="5">
        <f t="shared" si="314"/>
        <v>0</v>
      </c>
    </row>
    <row r="2209" spans="1:24" x14ac:dyDescent="0.15">
      <c r="A2209" s="7">
        <v>2208</v>
      </c>
      <c r="B2209" s="7">
        <v>4</v>
      </c>
      <c r="C2209" s="7">
        <v>2</v>
      </c>
      <c r="D2209" s="7">
        <v>24</v>
      </c>
      <c r="E2209" s="7">
        <v>92</v>
      </c>
      <c r="F2209" s="7">
        <v>8.3000000000000007</v>
      </c>
      <c r="G2209" s="7">
        <v>0</v>
      </c>
      <c r="H2209" s="7">
        <f t="shared" si="306"/>
        <v>7</v>
      </c>
      <c r="I2209" s="16">
        <f t="shared" si="307"/>
        <v>45018</v>
      </c>
      <c r="J2209" s="17">
        <v>0.2407</v>
      </c>
      <c r="K2209" s="18">
        <f>G2209*结论【关键目标】!C$27*0.7735*0.001</f>
        <v>0</v>
      </c>
      <c r="L2209" s="5">
        <v>0</v>
      </c>
      <c r="M2209" s="5">
        <f>ABS(IF(L2209&lt;=0,L2209/耗电量关键数据!$B$6/1000,L2209/耗电量关键数据!$B$5/1000))</f>
        <v>0</v>
      </c>
      <c r="N2209" s="19">
        <f>耗电量关键数据!$B$14</f>
        <v>1.1688450000000001</v>
      </c>
      <c r="O2209" s="19">
        <f>耗电量关键数据!$B$15</f>
        <v>0.37403039999999999</v>
      </c>
      <c r="P2209" s="19">
        <f t="shared" si="308"/>
        <v>1.5428754000000002</v>
      </c>
      <c r="Q2209" s="19">
        <f t="shared" si="312"/>
        <v>0</v>
      </c>
      <c r="R2209" s="20">
        <f t="shared" si="309"/>
        <v>0</v>
      </c>
      <c r="S2209" s="20">
        <f t="shared" si="313"/>
        <v>0</v>
      </c>
      <c r="T2209" s="20">
        <f>IF((T2208+R2209)&lt;0,0,IF((T2208+R2209)&gt;结论【关键目标】!C$28,结论【关键目标】!C$28,T2208+R2209))</f>
        <v>17.371373800000001</v>
      </c>
      <c r="U2209" s="19">
        <f>IF((T2208+R2209)&lt;结论【关键目标】!$C$28,0,(发电量计算【计算逻辑页】!R2209+发电量计算【计算逻辑页】!T2208-结论【关键目标】!$C$28))</f>
        <v>0</v>
      </c>
      <c r="V2209" s="5">
        <f t="shared" si="310"/>
        <v>0</v>
      </c>
      <c r="W2209" s="5">
        <f t="shared" si="311"/>
        <v>0</v>
      </c>
      <c r="X2209" s="5">
        <f t="shared" si="314"/>
        <v>0</v>
      </c>
    </row>
    <row r="2210" spans="1:24" x14ac:dyDescent="0.15">
      <c r="A2210" s="7">
        <v>2209</v>
      </c>
      <c r="B2210" s="7">
        <v>4</v>
      </c>
      <c r="C2210" s="7">
        <v>3</v>
      </c>
      <c r="D2210" s="7">
        <v>1</v>
      </c>
      <c r="E2210" s="7">
        <v>93</v>
      </c>
      <c r="F2210" s="7">
        <v>7</v>
      </c>
      <c r="G2210" s="7">
        <v>0</v>
      </c>
      <c r="H2210" s="7">
        <f t="shared" si="306"/>
        <v>1</v>
      </c>
      <c r="I2210" s="16">
        <f t="shared" si="307"/>
        <v>45019</v>
      </c>
      <c r="J2210" s="17">
        <v>0.2407</v>
      </c>
      <c r="K2210" s="18">
        <f>G2210*结论【关键目标】!C$27*0.7735*0.001</f>
        <v>0</v>
      </c>
      <c r="L2210" s="5">
        <v>0</v>
      </c>
      <c r="M2210" s="5">
        <f>ABS(IF(L2210&lt;=0,L2210/耗电量关键数据!$B$6/1000,L2210/耗电量关键数据!$B$5/1000))</f>
        <v>0</v>
      </c>
      <c r="N2210" s="5">
        <f>电气设备逐时使用率计算!H2186</f>
        <v>1.1688450000000001</v>
      </c>
      <c r="O2210" s="5">
        <f>灯光逐时使用率计算!H2186</f>
        <v>0.37403039999999999</v>
      </c>
      <c r="P2210" s="19">
        <f t="shared" si="308"/>
        <v>1.5428754000000002</v>
      </c>
      <c r="Q2210" s="19">
        <f t="shared" si="312"/>
        <v>0</v>
      </c>
      <c r="R2210" s="20">
        <f t="shared" si="309"/>
        <v>0</v>
      </c>
      <c r="S2210" s="20">
        <f t="shared" si="313"/>
        <v>0</v>
      </c>
      <c r="T2210" s="20">
        <f>IF((T2209+R2210)&lt;0,0,IF((T2209+R2210)&gt;结论【关键目标】!C$28,结论【关键目标】!C$28,T2209+R2210))</f>
        <v>17.371373800000001</v>
      </c>
      <c r="U2210" s="19">
        <f>IF((T2209+R2210)&lt;结论【关键目标】!$C$28,0,(发电量计算【计算逻辑页】!R2210+发电量计算【计算逻辑页】!T2209-结论【关键目标】!$C$28))</f>
        <v>0</v>
      </c>
      <c r="V2210" s="5">
        <f t="shared" si="310"/>
        <v>0</v>
      </c>
      <c r="W2210" s="5">
        <f t="shared" si="311"/>
        <v>0</v>
      </c>
      <c r="X2210" s="5">
        <f t="shared" si="314"/>
        <v>0</v>
      </c>
    </row>
    <row r="2211" spans="1:24" x14ac:dyDescent="0.15">
      <c r="A2211" s="7">
        <v>2210</v>
      </c>
      <c r="B2211" s="7">
        <v>4</v>
      </c>
      <c r="C2211" s="7">
        <v>3</v>
      </c>
      <c r="D2211" s="7">
        <v>2</v>
      </c>
      <c r="E2211" s="7">
        <v>93</v>
      </c>
      <c r="F2211" s="7">
        <v>7</v>
      </c>
      <c r="G2211" s="7">
        <v>0</v>
      </c>
      <c r="H2211" s="7">
        <f t="shared" si="306"/>
        <v>1</v>
      </c>
      <c r="I2211" s="16">
        <f t="shared" si="307"/>
        <v>45019</v>
      </c>
      <c r="J2211" s="17">
        <v>0.2407</v>
      </c>
      <c r="K2211" s="18">
        <f>G2211*结论【关键目标】!C$27*0.7735*0.001</f>
        <v>0</v>
      </c>
      <c r="L2211" s="5">
        <v>0</v>
      </c>
      <c r="M2211" s="5">
        <f>ABS(IF(L2211&lt;=0,L2211/耗电量关键数据!$B$6/1000,L2211/耗电量关键数据!$B$5/1000))</f>
        <v>0</v>
      </c>
      <c r="N2211" s="5">
        <f>电气设备逐时使用率计算!H2187</f>
        <v>1.1688450000000001</v>
      </c>
      <c r="O2211" s="5">
        <f>灯光逐时使用率计算!H2187</f>
        <v>0.37403039999999999</v>
      </c>
      <c r="P2211" s="19">
        <f t="shared" si="308"/>
        <v>1.5428754000000002</v>
      </c>
      <c r="Q2211" s="19">
        <f t="shared" si="312"/>
        <v>0</v>
      </c>
      <c r="R2211" s="20">
        <f t="shared" si="309"/>
        <v>0</v>
      </c>
      <c r="S2211" s="20">
        <f t="shared" si="313"/>
        <v>0</v>
      </c>
      <c r="T2211" s="20">
        <f>IF((T2210+R2211)&lt;0,0,IF((T2210+R2211)&gt;结论【关键目标】!C$28,结论【关键目标】!C$28,T2210+R2211))</f>
        <v>17.371373800000001</v>
      </c>
      <c r="U2211" s="19">
        <f>IF((T2210+R2211)&lt;结论【关键目标】!$C$28,0,(发电量计算【计算逻辑页】!R2211+发电量计算【计算逻辑页】!T2210-结论【关键目标】!$C$28))</f>
        <v>0</v>
      </c>
      <c r="V2211" s="5">
        <f t="shared" si="310"/>
        <v>0</v>
      </c>
      <c r="W2211" s="5">
        <f t="shared" si="311"/>
        <v>0</v>
      </c>
      <c r="X2211" s="5">
        <f t="shared" si="314"/>
        <v>0</v>
      </c>
    </row>
    <row r="2212" spans="1:24" x14ac:dyDescent="0.15">
      <c r="A2212" s="7">
        <v>2211</v>
      </c>
      <c r="B2212" s="7">
        <v>4</v>
      </c>
      <c r="C2212" s="7">
        <v>3</v>
      </c>
      <c r="D2212" s="7">
        <v>3</v>
      </c>
      <c r="E2212" s="7">
        <v>93</v>
      </c>
      <c r="F2212" s="7">
        <v>6.9</v>
      </c>
      <c r="G2212" s="7">
        <v>0</v>
      </c>
      <c r="H2212" s="7">
        <f t="shared" si="306"/>
        <v>1</v>
      </c>
      <c r="I2212" s="16">
        <f t="shared" si="307"/>
        <v>45019</v>
      </c>
      <c r="J2212" s="17">
        <v>0.2407</v>
      </c>
      <c r="K2212" s="18">
        <f>G2212*结论【关键目标】!C$27*0.7735*0.001</f>
        <v>0</v>
      </c>
      <c r="L2212" s="5">
        <v>0</v>
      </c>
      <c r="M2212" s="5">
        <f>ABS(IF(L2212&lt;=0,L2212/耗电量关键数据!$B$6/1000,L2212/耗电量关键数据!$B$5/1000))</f>
        <v>0</v>
      </c>
      <c r="N2212" s="5">
        <f>电气设备逐时使用率计算!H2188</f>
        <v>1.1688450000000001</v>
      </c>
      <c r="O2212" s="5">
        <f>灯光逐时使用率计算!H2188</f>
        <v>0.37403039999999999</v>
      </c>
      <c r="P2212" s="19">
        <f t="shared" si="308"/>
        <v>1.5428754000000002</v>
      </c>
      <c r="Q2212" s="19">
        <f t="shared" si="312"/>
        <v>0</v>
      </c>
      <c r="R2212" s="20">
        <f t="shared" si="309"/>
        <v>0</v>
      </c>
      <c r="S2212" s="20">
        <f t="shared" si="313"/>
        <v>0</v>
      </c>
      <c r="T2212" s="20">
        <f>IF((T2211+R2212)&lt;0,0,IF((T2211+R2212)&gt;结论【关键目标】!C$28,结论【关键目标】!C$28,T2211+R2212))</f>
        <v>17.371373800000001</v>
      </c>
      <c r="U2212" s="19">
        <f>IF((T2211+R2212)&lt;结论【关键目标】!$C$28,0,(发电量计算【计算逻辑页】!R2212+发电量计算【计算逻辑页】!T2211-结论【关键目标】!$C$28))</f>
        <v>0</v>
      </c>
      <c r="V2212" s="5">
        <f t="shared" si="310"/>
        <v>0</v>
      </c>
      <c r="W2212" s="5">
        <f t="shared" si="311"/>
        <v>0</v>
      </c>
      <c r="X2212" s="5">
        <f t="shared" si="314"/>
        <v>0</v>
      </c>
    </row>
    <row r="2213" spans="1:24" x14ac:dyDescent="0.15">
      <c r="A2213" s="7">
        <v>2212</v>
      </c>
      <c r="B2213" s="7">
        <v>4</v>
      </c>
      <c r="C2213" s="7">
        <v>3</v>
      </c>
      <c r="D2213" s="7">
        <v>4</v>
      </c>
      <c r="E2213" s="7">
        <v>93</v>
      </c>
      <c r="F2213" s="7">
        <v>6</v>
      </c>
      <c r="G2213" s="7">
        <v>0</v>
      </c>
      <c r="H2213" s="7">
        <f t="shared" si="306"/>
        <v>1</v>
      </c>
      <c r="I2213" s="16">
        <f t="shared" si="307"/>
        <v>45019</v>
      </c>
      <c r="J2213" s="17">
        <v>0.2407</v>
      </c>
      <c r="K2213" s="18">
        <f>G2213*结论【关键目标】!C$27*0.7735*0.001</f>
        <v>0</v>
      </c>
      <c r="L2213" s="5">
        <v>0</v>
      </c>
      <c r="M2213" s="5">
        <f>ABS(IF(L2213&lt;=0,L2213/耗电量关键数据!$B$6/1000,L2213/耗电量关键数据!$B$5/1000))</f>
        <v>0</v>
      </c>
      <c r="N2213" s="5">
        <f>电气设备逐时使用率计算!H2189</f>
        <v>1.1688450000000001</v>
      </c>
      <c r="O2213" s="5">
        <f>灯光逐时使用率计算!H2189</f>
        <v>0.37403039999999999</v>
      </c>
      <c r="P2213" s="19">
        <f t="shared" si="308"/>
        <v>1.5428754000000002</v>
      </c>
      <c r="Q2213" s="19">
        <f t="shared" si="312"/>
        <v>0</v>
      </c>
      <c r="R2213" s="20">
        <f t="shared" si="309"/>
        <v>0</v>
      </c>
      <c r="S2213" s="20">
        <f t="shared" si="313"/>
        <v>0</v>
      </c>
      <c r="T2213" s="20">
        <f>IF((T2212+R2213)&lt;0,0,IF((T2212+R2213)&gt;结论【关键目标】!C$28,结论【关键目标】!C$28,T2212+R2213))</f>
        <v>17.371373800000001</v>
      </c>
      <c r="U2213" s="19">
        <f>IF((T2212+R2213)&lt;结论【关键目标】!$C$28,0,(发电量计算【计算逻辑页】!R2213+发电量计算【计算逻辑页】!T2212-结论【关键目标】!$C$28))</f>
        <v>0</v>
      </c>
      <c r="V2213" s="5">
        <f t="shared" si="310"/>
        <v>0</v>
      </c>
      <c r="W2213" s="5">
        <f t="shared" si="311"/>
        <v>0</v>
      </c>
      <c r="X2213" s="5">
        <f t="shared" si="314"/>
        <v>0</v>
      </c>
    </row>
    <row r="2214" spans="1:24" x14ac:dyDescent="0.15">
      <c r="A2214" s="7">
        <v>2213</v>
      </c>
      <c r="B2214" s="7">
        <v>4</v>
      </c>
      <c r="C2214" s="7">
        <v>3</v>
      </c>
      <c r="D2214" s="7">
        <v>5</v>
      </c>
      <c r="E2214" s="7">
        <v>93</v>
      </c>
      <c r="F2214" s="7">
        <v>5</v>
      </c>
      <c r="G2214" s="7">
        <v>0</v>
      </c>
      <c r="H2214" s="7">
        <f t="shared" si="306"/>
        <v>1</v>
      </c>
      <c r="I2214" s="16">
        <f t="shared" si="307"/>
        <v>45019</v>
      </c>
      <c r="J2214" s="17">
        <v>0.2407</v>
      </c>
      <c r="K2214" s="18">
        <f>G2214*结论【关键目标】!C$27*0.7735*0.001</f>
        <v>0</v>
      </c>
      <c r="L2214" s="5">
        <v>0</v>
      </c>
      <c r="M2214" s="5">
        <f>ABS(IF(L2214&lt;=0,L2214/耗电量关键数据!$B$6/1000,L2214/耗电量关键数据!$B$5/1000))</f>
        <v>0</v>
      </c>
      <c r="N2214" s="5">
        <f>电气设备逐时使用率计算!H2190</f>
        <v>1.1688450000000001</v>
      </c>
      <c r="O2214" s="5">
        <f>灯光逐时使用率计算!H2190</f>
        <v>0.37403039999999999</v>
      </c>
      <c r="P2214" s="19">
        <f t="shared" si="308"/>
        <v>1.5428754000000002</v>
      </c>
      <c r="Q2214" s="19">
        <f t="shared" si="312"/>
        <v>0</v>
      </c>
      <c r="R2214" s="20">
        <f t="shared" si="309"/>
        <v>0</v>
      </c>
      <c r="S2214" s="20">
        <f t="shared" si="313"/>
        <v>0</v>
      </c>
      <c r="T2214" s="20">
        <f>IF((T2213+R2214)&lt;0,0,IF((T2213+R2214)&gt;结论【关键目标】!C$28,结论【关键目标】!C$28,T2213+R2214))</f>
        <v>17.371373800000001</v>
      </c>
      <c r="U2214" s="19">
        <f>IF((T2213+R2214)&lt;结论【关键目标】!$C$28,0,(发电量计算【计算逻辑页】!R2214+发电量计算【计算逻辑页】!T2213-结论【关键目标】!$C$28))</f>
        <v>0</v>
      </c>
      <c r="V2214" s="5">
        <f t="shared" si="310"/>
        <v>0</v>
      </c>
      <c r="W2214" s="5">
        <f t="shared" si="311"/>
        <v>0</v>
      </c>
      <c r="X2214" s="5">
        <f t="shared" si="314"/>
        <v>0</v>
      </c>
    </row>
    <row r="2215" spans="1:24" x14ac:dyDescent="0.15">
      <c r="A2215" s="7">
        <v>2214</v>
      </c>
      <c r="B2215" s="7">
        <v>4</v>
      </c>
      <c r="C2215" s="7">
        <v>3</v>
      </c>
      <c r="D2215" s="7">
        <v>6</v>
      </c>
      <c r="E2215" s="7">
        <v>93</v>
      </c>
      <c r="F2215" s="7">
        <v>5.9</v>
      </c>
      <c r="G2215" s="7">
        <v>30.6</v>
      </c>
      <c r="H2215" s="7">
        <f t="shared" si="306"/>
        <v>1</v>
      </c>
      <c r="I2215" s="16">
        <f t="shared" si="307"/>
        <v>45019</v>
      </c>
      <c r="J2215" s="17">
        <v>0.2407</v>
      </c>
      <c r="K2215" s="18">
        <f>G2215*结论【关键目标】!C$27*0.7735*0.001</f>
        <v>2.8402919999999998</v>
      </c>
      <c r="L2215" s="5">
        <v>0</v>
      </c>
      <c r="M2215" s="5">
        <f>ABS(IF(L2215&lt;=0,L2215/耗电量关键数据!$B$6/1000,L2215/耗电量关键数据!$B$5/1000))</f>
        <v>0</v>
      </c>
      <c r="N2215" s="5">
        <f>电气设备逐时使用率计算!H2191</f>
        <v>1.1688450000000001</v>
      </c>
      <c r="O2215" s="5">
        <f>灯光逐时使用率计算!H2191</f>
        <v>0.37403039999999999</v>
      </c>
      <c r="P2215" s="19">
        <f t="shared" si="308"/>
        <v>1.5428754000000002</v>
      </c>
      <c r="Q2215" s="19">
        <f t="shared" si="312"/>
        <v>0</v>
      </c>
      <c r="R2215" s="20">
        <f t="shared" si="309"/>
        <v>2.8402919999999998</v>
      </c>
      <c r="S2215" s="20">
        <f t="shared" si="313"/>
        <v>0</v>
      </c>
      <c r="T2215" s="20">
        <f>IF((T2214+R2215)&lt;0,0,IF((T2214+R2215)&gt;结论【关键目标】!C$28,结论【关键目标】!C$28,T2214+R2215))</f>
        <v>20.211665799999999</v>
      </c>
      <c r="U2215" s="19">
        <f>IF((T2214+R2215)&lt;结论【关键目标】!$C$28,0,(发电量计算【计算逻辑页】!R2215+发电量计算【计算逻辑页】!T2214-结论【关键目标】!$C$28))</f>
        <v>0</v>
      </c>
      <c r="V2215" s="5">
        <f t="shared" si="310"/>
        <v>0</v>
      </c>
      <c r="W2215" s="5">
        <f t="shared" si="311"/>
        <v>0.37137010878000004</v>
      </c>
      <c r="X2215" s="5">
        <f t="shared" si="314"/>
        <v>0</v>
      </c>
    </row>
    <row r="2216" spans="1:24" x14ac:dyDescent="0.15">
      <c r="A2216" s="7">
        <v>2215</v>
      </c>
      <c r="B2216" s="7">
        <v>4</v>
      </c>
      <c r="C2216" s="7">
        <v>3</v>
      </c>
      <c r="D2216" s="7">
        <v>7</v>
      </c>
      <c r="E2216" s="7">
        <v>93</v>
      </c>
      <c r="F2216" s="7">
        <v>5</v>
      </c>
      <c r="G2216" s="7">
        <v>138.5</v>
      </c>
      <c r="H2216" s="7">
        <f t="shared" si="306"/>
        <v>1</v>
      </c>
      <c r="I2216" s="16">
        <f t="shared" si="307"/>
        <v>45019</v>
      </c>
      <c r="J2216" s="17">
        <v>0.2407</v>
      </c>
      <c r="K2216" s="18">
        <f>G2216*结论【关键目标】!C$27*0.7735*0.001</f>
        <v>12.85557</v>
      </c>
      <c r="L2216" s="5">
        <v>0</v>
      </c>
      <c r="M2216" s="5">
        <f>ABS(IF(L2216&lt;=0,L2216/耗电量关键数据!$B$6/1000,L2216/耗电量关键数据!$B$5/1000))</f>
        <v>0</v>
      </c>
      <c r="N2216" s="5">
        <f>电气设备逐时使用率计算!H2192</f>
        <v>2.3376900000000003</v>
      </c>
      <c r="O2216" s="5">
        <f>灯光逐时使用率计算!H2192</f>
        <v>1.2467680000000001</v>
      </c>
      <c r="P2216" s="19">
        <f t="shared" si="308"/>
        <v>3.5844580000000006</v>
      </c>
      <c r="Q2216" s="19">
        <f t="shared" si="312"/>
        <v>0</v>
      </c>
      <c r="R2216" s="20">
        <f t="shared" si="309"/>
        <v>12.85557</v>
      </c>
      <c r="S2216" s="20">
        <f t="shared" si="313"/>
        <v>0</v>
      </c>
      <c r="T2216" s="20">
        <f>IF((T2215+R2216)&lt;0,0,IF((T2215+R2216)&gt;结论【关键目标】!C$28,结论【关键目标】!C$28,T2215+R2216))</f>
        <v>22</v>
      </c>
      <c r="U2216" s="19">
        <f>IF((T2215+R2216)&lt;结论【关键目标】!$C$28,0,(发电量计算【计算逻辑页】!R2216+发电量计算【计算逻辑页】!T2215-结论【关键目标】!$C$28))</f>
        <v>11.067235799999999</v>
      </c>
      <c r="V2216" s="5">
        <f t="shared" si="310"/>
        <v>0</v>
      </c>
      <c r="W2216" s="5">
        <f t="shared" si="311"/>
        <v>0.8627790406000001</v>
      </c>
      <c r="X2216" s="5">
        <f t="shared" si="314"/>
        <v>0</v>
      </c>
    </row>
    <row r="2217" spans="1:24" x14ac:dyDescent="0.15">
      <c r="A2217" s="7">
        <v>2216</v>
      </c>
      <c r="B2217" s="7">
        <v>4</v>
      </c>
      <c r="C2217" s="7">
        <v>3</v>
      </c>
      <c r="D2217" s="7">
        <v>8</v>
      </c>
      <c r="E2217" s="7">
        <v>93</v>
      </c>
      <c r="F2217" s="7">
        <v>5</v>
      </c>
      <c r="G2217" s="7">
        <v>259.3</v>
      </c>
      <c r="H2217" s="7">
        <f t="shared" si="306"/>
        <v>1</v>
      </c>
      <c r="I2217" s="16">
        <f t="shared" si="307"/>
        <v>45019</v>
      </c>
      <c r="J2217" s="17">
        <v>0.70809999999999995</v>
      </c>
      <c r="K2217" s="18">
        <f>G2217*结论【关键目标】!C$27*0.7735*0.001</f>
        <v>24.068225999999999</v>
      </c>
      <c r="L2217" s="5">
        <v>0</v>
      </c>
      <c r="M2217" s="5">
        <f>ABS(IF(L2217&lt;=0,L2217/耗电量关键数据!$B$6/1000,L2217/耗电量关键数据!$B$5/1000))</f>
        <v>0</v>
      </c>
      <c r="N2217" s="5">
        <f>电气设备逐时使用率计算!H2193</f>
        <v>11.688450000000001</v>
      </c>
      <c r="O2217" s="5">
        <f>灯光逐时使用率计算!H2193</f>
        <v>6.2338399999999998</v>
      </c>
      <c r="P2217" s="19">
        <f t="shared" si="308"/>
        <v>17.92229</v>
      </c>
      <c r="Q2217" s="19">
        <f t="shared" si="312"/>
        <v>0</v>
      </c>
      <c r="R2217" s="20">
        <f t="shared" si="309"/>
        <v>24.068225999999999</v>
      </c>
      <c r="S2217" s="20">
        <f t="shared" si="313"/>
        <v>0</v>
      </c>
      <c r="T2217" s="20">
        <f>IF((T2216+R2217)&lt;0,0,IF((T2216+R2217)&gt;结论【关键目标】!C$28,结论【关键目标】!C$28,T2216+R2217))</f>
        <v>22</v>
      </c>
      <c r="U2217" s="19">
        <f>IF((T2216+R2217)&lt;结论【关键目标】!$C$28,0,(发电量计算【计算逻辑页】!R2217+发电量计算【计算逻辑页】!T2216-结论【关键目标】!$C$28))</f>
        <v>24.068225999999996</v>
      </c>
      <c r="V2217" s="5">
        <f t="shared" si="310"/>
        <v>8.4238790999999971</v>
      </c>
      <c r="W2217" s="5">
        <f t="shared" si="311"/>
        <v>12.690773548999999</v>
      </c>
      <c r="X2217" s="5">
        <f t="shared" si="314"/>
        <v>0</v>
      </c>
    </row>
    <row r="2218" spans="1:24" x14ac:dyDescent="0.15">
      <c r="A2218" s="7">
        <v>2217</v>
      </c>
      <c r="B2218" s="7">
        <v>4</v>
      </c>
      <c r="C2218" s="7">
        <v>3</v>
      </c>
      <c r="D2218" s="7">
        <v>9</v>
      </c>
      <c r="E2218" s="7">
        <v>93</v>
      </c>
      <c r="F2218" s="7">
        <v>7</v>
      </c>
      <c r="G2218" s="7">
        <v>387.8</v>
      </c>
      <c r="H2218" s="7">
        <f t="shared" si="306"/>
        <v>1</v>
      </c>
      <c r="I2218" s="16">
        <f t="shared" si="307"/>
        <v>45019</v>
      </c>
      <c r="J2218" s="17">
        <v>0.70809999999999995</v>
      </c>
      <c r="K2218" s="18">
        <f>G2218*结论【关键目标】!C$27*0.7735*0.001</f>
        <v>35.995595999999999</v>
      </c>
      <c r="L2218" s="5">
        <v>0</v>
      </c>
      <c r="M2218" s="5">
        <f>ABS(IF(L2218&lt;=0,L2218/耗电量关键数据!$B$6/1000,L2218/耗电量关键数据!$B$5/1000))</f>
        <v>0</v>
      </c>
      <c r="N2218" s="5">
        <f>电气设备逐时使用率计算!H2194</f>
        <v>22.208055000000002</v>
      </c>
      <c r="O2218" s="5">
        <f>灯光逐时使用率计算!H2194</f>
        <v>11.844296</v>
      </c>
      <c r="P2218" s="19">
        <f t="shared" si="308"/>
        <v>34.052351000000002</v>
      </c>
      <c r="Q2218" s="19">
        <f t="shared" si="312"/>
        <v>0</v>
      </c>
      <c r="R2218" s="20">
        <f t="shared" si="309"/>
        <v>35.995595999999999</v>
      </c>
      <c r="S2218" s="20">
        <f t="shared" si="313"/>
        <v>0</v>
      </c>
      <c r="T2218" s="20">
        <f>IF((T2217+R2218)&lt;0,0,IF((T2217+R2218)&gt;结论【关键目标】!C$28,结论【关键目标】!C$28,T2217+R2218))</f>
        <v>22</v>
      </c>
      <c r="U2218" s="19">
        <f>IF((T2217+R2218)&lt;结论【关键目标】!$C$28,0,(发电量计算【计算逻辑页】!R2218+发电量计算【计算逻辑页】!T2217-结论【关键目标】!$C$28))</f>
        <v>35.995595999999999</v>
      </c>
      <c r="V2218" s="5">
        <f t="shared" si="310"/>
        <v>12.598458599999999</v>
      </c>
      <c r="W2218" s="5">
        <f t="shared" si="311"/>
        <v>24.1124697431</v>
      </c>
      <c r="X2218" s="5">
        <f t="shared" si="314"/>
        <v>0</v>
      </c>
    </row>
    <row r="2219" spans="1:24" x14ac:dyDescent="0.15">
      <c r="A2219" s="7">
        <v>2218</v>
      </c>
      <c r="B2219" s="7">
        <v>4</v>
      </c>
      <c r="C2219" s="7">
        <v>3</v>
      </c>
      <c r="D2219" s="7">
        <v>10</v>
      </c>
      <c r="E2219" s="7">
        <v>93</v>
      </c>
      <c r="F2219" s="7">
        <v>9</v>
      </c>
      <c r="G2219" s="7">
        <v>560.9</v>
      </c>
      <c r="H2219" s="7">
        <f t="shared" si="306"/>
        <v>1</v>
      </c>
      <c r="I2219" s="16">
        <f t="shared" si="307"/>
        <v>45019</v>
      </c>
      <c r="J2219" s="17">
        <v>0.70809999999999995</v>
      </c>
      <c r="K2219" s="18">
        <f>G2219*结论【关键目标】!C$27*0.7735*0.001</f>
        <v>52.062737999999996</v>
      </c>
      <c r="L2219" s="5">
        <v>0</v>
      </c>
      <c r="M2219" s="5">
        <f>ABS(IF(L2219&lt;=0,L2219/耗电量关键数据!$B$6/1000,L2219/耗电量关键数据!$B$5/1000))</f>
        <v>0</v>
      </c>
      <c r="N2219" s="5">
        <f>电气设备逐时使用率计算!H2195</f>
        <v>22.208055000000002</v>
      </c>
      <c r="O2219" s="5">
        <f>灯光逐时使用率计算!H2195</f>
        <v>11.844296</v>
      </c>
      <c r="P2219" s="19">
        <f t="shared" si="308"/>
        <v>34.052351000000002</v>
      </c>
      <c r="Q2219" s="19">
        <f t="shared" si="312"/>
        <v>0</v>
      </c>
      <c r="R2219" s="20">
        <f t="shared" si="309"/>
        <v>52.062737999999996</v>
      </c>
      <c r="S2219" s="20">
        <f t="shared" si="313"/>
        <v>0</v>
      </c>
      <c r="T2219" s="20">
        <f>IF((T2218+R2219)&lt;0,0,IF((T2218+R2219)&gt;结论【关键目标】!C$28,结论【关键目标】!C$28,T2218+R2219))</f>
        <v>22</v>
      </c>
      <c r="U2219" s="19">
        <f>IF((T2218+R2219)&lt;结论【关键目标】!$C$28,0,(发电量计算【计算逻辑页】!R2219+发电量计算【计算逻辑页】!T2218-结论【关键目标】!$C$28))</f>
        <v>52.062737999999996</v>
      </c>
      <c r="V2219" s="5">
        <f t="shared" si="310"/>
        <v>18.221958299999997</v>
      </c>
      <c r="W2219" s="5">
        <f t="shared" si="311"/>
        <v>24.1124697431</v>
      </c>
      <c r="X2219" s="5">
        <f t="shared" si="314"/>
        <v>0</v>
      </c>
    </row>
    <row r="2220" spans="1:24" x14ac:dyDescent="0.15">
      <c r="A2220" s="7">
        <v>2219</v>
      </c>
      <c r="B2220" s="7">
        <v>4</v>
      </c>
      <c r="C2220" s="7">
        <v>3</v>
      </c>
      <c r="D2220" s="7">
        <v>11</v>
      </c>
      <c r="E2220" s="7">
        <v>93</v>
      </c>
      <c r="F2220" s="7">
        <v>10</v>
      </c>
      <c r="G2220" s="7">
        <v>644.6</v>
      </c>
      <c r="H2220" s="7">
        <f t="shared" si="306"/>
        <v>1</v>
      </c>
      <c r="I2220" s="16">
        <f t="shared" si="307"/>
        <v>45019</v>
      </c>
      <c r="J2220" s="17">
        <v>1.2267999999999999</v>
      </c>
      <c r="K2220" s="18">
        <f>G2220*结论【关键目标】!C$27*0.7735*0.001</f>
        <v>59.831772000000001</v>
      </c>
      <c r="L2220" s="5">
        <v>0</v>
      </c>
      <c r="M2220" s="5">
        <f>ABS(IF(L2220&lt;=0,L2220/耗电量关键数据!$B$6/1000,L2220/耗电量关键数据!$B$5/1000))</f>
        <v>0</v>
      </c>
      <c r="N2220" s="5">
        <f>电气设备逐时使用率计算!H2196</f>
        <v>22.208055000000002</v>
      </c>
      <c r="O2220" s="5">
        <f>灯光逐时使用率计算!H2196</f>
        <v>11.844296</v>
      </c>
      <c r="P2220" s="19">
        <f t="shared" si="308"/>
        <v>34.052351000000002</v>
      </c>
      <c r="Q2220" s="19">
        <f t="shared" si="312"/>
        <v>34.052351000000002</v>
      </c>
      <c r="R2220" s="20">
        <f t="shared" si="309"/>
        <v>25.779420999999999</v>
      </c>
      <c r="S2220" s="20">
        <f t="shared" si="313"/>
        <v>0</v>
      </c>
      <c r="T2220" s="20">
        <f>IF((T2219+R2220)&lt;0,0,IF((T2219+R2220)&gt;结论【关键目标】!C$28,结论【关键目标】!C$28,T2219+R2220))</f>
        <v>22</v>
      </c>
      <c r="U2220" s="19">
        <f>IF((T2219+R2220)&lt;结论【关键目标】!$C$28,0,(发电量计算【计算逻辑页】!R2220+发电量计算【计算逻辑页】!T2219-结论【关键目标】!$C$28))</f>
        <v>25.779420999999999</v>
      </c>
      <c r="V2220" s="5">
        <f t="shared" si="310"/>
        <v>9.0227973499999994</v>
      </c>
      <c r="W2220" s="5">
        <f t="shared" si="311"/>
        <v>41.775424206799997</v>
      </c>
      <c r="X2220" s="5">
        <f t="shared" si="314"/>
        <v>0</v>
      </c>
    </row>
    <row r="2221" spans="1:24" x14ac:dyDescent="0.15">
      <c r="A2221" s="7">
        <v>2220</v>
      </c>
      <c r="B2221" s="7">
        <v>4</v>
      </c>
      <c r="C2221" s="7">
        <v>3</v>
      </c>
      <c r="D2221" s="7">
        <v>12</v>
      </c>
      <c r="E2221" s="7">
        <v>93</v>
      </c>
      <c r="F2221" s="7">
        <v>10.199999999999999</v>
      </c>
      <c r="G2221" s="7">
        <v>634.6</v>
      </c>
      <c r="H2221" s="7">
        <f t="shared" si="306"/>
        <v>1</v>
      </c>
      <c r="I2221" s="16">
        <f t="shared" si="307"/>
        <v>45019</v>
      </c>
      <c r="J2221" s="17">
        <v>1.2267999999999999</v>
      </c>
      <c r="K2221" s="18">
        <f>G2221*结论【关键目标】!C$27*0.7735*0.001</f>
        <v>58.903572000000004</v>
      </c>
      <c r="L2221" s="5">
        <v>0</v>
      </c>
      <c r="M2221" s="5">
        <f>ABS(IF(L2221&lt;=0,L2221/耗电量关键数据!$B$6/1000,L2221/耗电量关键数据!$B$5/1000))</f>
        <v>0</v>
      </c>
      <c r="N2221" s="5">
        <f>电气设备逐时使用率计算!H2197</f>
        <v>11.688450000000001</v>
      </c>
      <c r="O2221" s="5">
        <f>灯光逐时使用率计算!H2197</f>
        <v>9.9741440000000008</v>
      </c>
      <c r="P2221" s="19">
        <f t="shared" si="308"/>
        <v>21.662594000000002</v>
      </c>
      <c r="Q2221" s="19">
        <f t="shared" si="312"/>
        <v>21.662594000000002</v>
      </c>
      <c r="R2221" s="20">
        <f t="shared" si="309"/>
        <v>37.240977999999998</v>
      </c>
      <c r="S2221" s="20">
        <f t="shared" si="313"/>
        <v>0</v>
      </c>
      <c r="T2221" s="20">
        <f>IF((T2220+R2221)&lt;0,0,IF((T2220+R2221)&gt;结论【关键目标】!C$28,结论【关键目标】!C$28,T2220+R2221))</f>
        <v>22</v>
      </c>
      <c r="U2221" s="19">
        <f>IF((T2220+R2221)&lt;结论【关键目标】!$C$28,0,(发电量计算【计算逻辑页】!R2221+发电量计算【计算逻辑页】!T2220-结论【关键目标】!$C$28))</f>
        <v>37.240977999999998</v>
      </c>
      <c r="V2221" s="5">
        <f t="shared" si="310"/>
        <v>13.034342299999999</v>
      </c>
      <c r="W2221" s="5">
        <f t="shared" si="311"/>
        <v>26.5756703192</v>
      </c>
      <c r="X2221" s="5">
        <f t="shared" si="314"/>
        <v>0</v>
      </c>
    </row>
    <row r="2222" spans="1:24" x14ac:dyDescent="0.15">
      <c r="A2222" s="7">
        <v>2221</v>
      </c>
      <c r="B2222" s="7">
        <v>4</v>
      </c>
      <c r="C2222" s="7">
        <v>3</v>
      </c>
      <c r="D2222" s="7">
        <v>13</v>
      </c>
      <c r="E2222" s="7">
        <v>93</v>
      </c>
      <c r="F2222" s="7">
        <v>12</v>
      </c>
      <c r="G2222" s="7">
        <v>627.20000000000005</v>
      </c>
      <c r="H2222" s="7">
        <f t="shared" si="306"/>
        <v>1</v>
      </c>
      <c r="I2222" s="16">
        <f t="shared" si="307"/>
        <v>45019</v>
      </c>
      <c r="J2222" s="17">
        <v>1.2267999999999999</v>
      </c>
      <c r="K2222" s="18">
        <f>G2222*结论【关键目标】!C$27*0.7735*0.001</f>
        <v>58.216704</v>
      </c>
      <c r="L2222" s="5">
        <v>0</v>
      </c>
      <c r="M2222" s="5">
        <f>ABS(IF(L2222&lt;=0,L2222/耗电量关键数据!$B$6/1000,L2222/耗电量关键数据!$B$5/1000))</f>
        <v>0</v>
      </c>
      <c r="N2222" s="5">
        <f>电气设备逐时使用率计算!H2198</f>
        <v>11.688450000000001</v>
      </c>
      <c r="O2222" s="5">
        <f>灯光逐时使用率计算!H2198</f>
        <v>9.9741440000000008</v>
      </c>
      <c r="P2222" s="19">
        <f t="shared" si="308"/>
        <v>21.662594000000002</v>
      </c>
      <c r="Q2222" s="19">
        <f t="shared" si="312"/>
        <v>21.662594000000002</v>
      </c>
      <c r="R2222" s="20">
        <f t="shared" si="309"/>
        <v>36.554109999999994</v>
      </c>
      <c r="S2222" s="20">
        <f t="shared" si="313"/>
        <v>0</v>
      </c>
      <c r="T2222" s="20">
        <f>IF((T2221+R2222)&lt;0,0,IF((T2221+R2222)&gt;结论【关键目标】!C$28,结论【关键目标】!C$28,T2221+R2222))</f>
        <v>22</v>
      </c>
      <c r="U2222" s="19">
        <f>IF((T2221+R2222)&lt;结论【关键目标】!$C$28,0,(发电量计算【计算逻辑页】!R2222+发电量计算【计算逻辑页】!T2221-结论【关键目标】!$C$28))</f>
        <v>36.554109999999994</v>
      </c>
      <c r="V2222" s="5">
        <f t="shared" si="310"/>
        <v>12.793938499999998</v>
      </c>
      <c r="W2222" s="5">
        <f t="shared" si="311"/>
        <v>26.5756703192</v>
      </c>
      <c r="X2222" s="5">
        <f t="shared" si="314"/>
        <v>0</v>
      </c>
    </row>
    <row r="2223" spans="1:24" x14ac:dyDescent="0.15">
      <c r="A2223" s="7">
        <v>2222</v>
      </c>
      <c r="B2223" s="7">
        <v>4</v>
      </c>
      <c r="C2223" s="7">
        <v>3</v>
      </c>
      <c r="D2223" s="7">
        <v>14</v>
      </c>
      <c r="E2223" s="7">
        <v>93</v>
      </c>
      <c r="F2223" s="7">
        <v>13</v>
      </c>
      <c r="G2223" s="7">
        <v>553.79999999999995</v>
      </c>
      <c r="H2223" s="7">
        <f t="shared" si="306"/>
        <v>1</v>
      </c>
      <c r="I2223" s="16">
        <f t="shared" si="307"/>
        <v>45019</v>
      </c>
      <c r="J2223" s="17">
        <v>1.2267999999999999</v>
      </c>
      <c r="K2223" s="18">
        <f>G2223*结论【关键目标】!C$27*0.7735*0.001</f>
        <v>51.403716000000003</v>
      </c>
      <c r="L2223" s="5">
        <v>0</v>
      </c>
      <c r="M2223" s="5">
        <f>ABS(IF(L2223&lt;=0,L2223/耗电量关键数据!$B$6/1000,L2223/耗电量关键数据!$B$5/1000))</f>
        <v>0</v>
      </c>
      <c r="N2223" s="5">
        <f>电气设备逐时使用率计算!H2199</f>
        <v>22.208055000000002</v>
      </c>
      <c r="O2223" s="5">
        <f>灯光逐时使用率计算!H2199</f>
        <v>11.844296</v>
      </c>
      <c r="P2223" s="19">
        <f t="shared" si="308"/>
        <v>34.052351000000002</v>
      </c>
      <c r="Q2223" s="19">
        <f t="shared" si="312"/>
        <v>34.052351000000002</v>
      </c>
      <c r="R2223" s="20">
        <f t="shared" si="309"/>
        <v>17.351365000000001</v>
      </c>
      <c r="S2223" s="20">
        <f t="shared" si="313"/>
        <v>0</v>
      </c>
      <c r="T2223" s="20">
        <f>IF((T2222+R2223)&lt;0,0,IF((T2222+R2223)&gt;结论【关键目标】!C$28,结论【关键目标】!C$28,T2222+R2223))</f>
        <v>22</v>
      </c>
      <c r="U2223" s="19">
        <f>IF((T2222+R2223)&lt;结论【关键目标】!$C$28,0,(发电量计算【计算逻辑页】!R2223+发电量计算【计算逻辑页】!T2222-结论【关键目标】!$C$28))</f>
        <v>17.351365000000001</v>
      </c>
      <c r="V2223" s="5">
        <f t="shared" si="310"/>
        <v>6.0729777499999997</v>
      </c>
      <c r="W2223" s="5">
        <f t="shared" si="311"/>
        <v>41.775424206799997</v>
      </c>
      <c r="X2223" s="5">
        <f t="shared" si="314"/>
        <v>0</v>
      </c>
    </row>
    <row r="2224" spans="1:24" x14ac:dyDescent="0.15">
      <c r="A2224" s="7">
        <v>2223</v>
      </c>
      <c r="B2224" s="7">
        <v>4</v>
      </c>
      <c r="C2224" s="7">
        <v>3</v>
      </c>
      <c r="D2224" s="7">
        <v>15</v>
      </c>
      <c r="E2224" s="7">
        <v>93</v>
      </c>
      <c r="F2224" s="7">
        <v>12.7</v>
      </c>
      <c r="G2224" s="7">
        <v>433.1</v>
      </c>
      <c r="H2224" s="7">
        <f t="shared" si="306"/>
        <v>1</v>
      </c>
      <c r="I2224" s="16">
        <f t="shared" si="307"/>
        <v>45019</v>
      </c>
      <c r="J2224" s="17">
        <v>1.2267999999999999</v>
      </c>
      <c r="K2224" s="18">
        <f>G2224*结论【关键目标】!C$27*0.7735*0.001</f>
        <v>40.200341999999999</v>
      </c>
      <c r="L2224" s="5">
        <v>0</v>
      </c>
      <c r="M2224" s="5">
        <f>ABS(IF(L2224&lt;=0,L2224/耗电量关键数据!$B$6/1000,L2224/耗电量关键数据!$B$5/1000))</f>
        <v>0</v>
      </c>
      <c r="N2224" s="5">
        <f>电气设备逐时使用率计算!H2200</f>
        <v>22.208055000000002</v>
      </c>
      <c r="O2224" s="5">
        <f>灯光逐时使用率计算!H2200</f>
        <v>11.844296</v>
      </c>
      <c r="P2224" s="19">
        <f t="shared" si="308"/>
        <v>34.052351000000002</v>
      </c>
      <c r="Q2224" s="19">
        <f t="shared" si="312"/>
        <v>34.052351000000002</v>
      </c>
      <c r="R2224" s="20">
        <f t="shared" si="309"/>
        <v>6.1479909999999975</v>
      </c>
      <c r="S2224" s="20">
        <f t="shared" si="313"/>
        <v>0</v>
      </c>
      <c r="T2224" s="20">
        <f>IF((T2223+R2224)&lt;0,0,IF((T2223+R2224)&gt;结论【关键目标】!C$28,结论【关键目标】!C$28,T2223+R2224))</f>
        <v>22</v>
      </c>
      <c r="U2224" s="19">
        <f>IF((T2223+R2224)&lt;结论【关键目标】!$C$28,0,(发电量计算【计算逻辑页】!R2224+发电量计算【计算逻辑页】!T2223-结论【关键目标】!$C$28))</f>
        <v>6.1479909999999975</v>
      </c>
      <c r="V2224" s="5">
        <f t="shared" si="310"/>
        <v>2.1517968499999989</v>
      </c>
      <c r="W2224" s="5">
        <f t="shared" si="311"/>
        <v>41.775424206799997</v>
      </c>
      <c r="X2224" s="5">
        <f t="shared" si="314"/>
        <v>0</v>
      </c>
    </row>
    <row r="2225" spans="1:24" x14ac:dyDescent="0.15">
      <c r="A2225" s="7">
        <v>2224</v>
      </c>
      <c r="B2225" s="7">
        <v>4</v>
      </c>
      <c r="C2225" s="7">
        <v>3</v>
      </c>
      <c r="D2225" s="7">
        <v>16</v>
      </c>
      <c r="E2225" s="7">
        <v>93</v>
      </c>
      <c r="F2225" s="7">
        <v>13</v>
      </c>
      <c r="G2225" s="7">
        <v>279.3</v>
      </c>
      <c r="H2225" s="7">
        <f t="shared" si="306"/>
        <v>1</v>
      </c>
      <c r="I2225" s="16">
        <f t="shared" si="307"/>
        <v>45019</v>
      </c>
      <c r="J2225" s="17">
        <v>0.70809999999999995</v>
      </c>
      <c r="K2225" s="18">
        <f>G2225*结论【关键目标】!C$27*0.7735*0.001</f>
        <v>25.924626</v>
      </c>
      <c r="L2225" s="5">
        <v>0</v>
      </c>
      <c r="M2225" s="5">
        <f>ABS(IF(L2225&lt;=0,L2225/耗电量关键数据!$B$6/1000,L2225/耗电量关键数据!$B$5/1000))</f>
        <v>0</v>
      </c>
      <c r="N2225" s="5">
        <f>电气设备逐时使用率计算!H2201</f>
        <v>22.208055000000002</v>
      </c>
      <c r="O2225" s="5">
        <f>灯光逐时使用率计算!H2201</f>
        <v>11.844296</v>
      </c>
      <c r="P2225" s="19">
        <f t="shared" si="308"/>
        <v>34.052351000000002</v>
      </c>
      <c r="Q2225" s="19">
        <f t="shared" si="312"/>
        <v>0</v>
      </c>
      <c r="R2225" s="20">
        <f t="shared" si="309"/>
        <v>25.924626</v>
      </c>
      <c r="S2225" s="20">
        <f t="shared" si="313"/>
        <v>0</v>
      </c>
      <c r="T2225" s="20">
        <f>IF((T2224+R2225)&lt;0,0,IF((T2224+R2225)&gt;结论【关键目标】!C$28,结论【关键目标】!C$28,T2224+R2225))</f>
        <v>22</v>
      </c>
      <c r="U2225" s="19">
        <f>IF((T2224+R2225)&lt;结论【关键目标】!$C$28,0,(发电量计算【计算逻辑页】!R2225+发电量计算【计算逻辑页】!T2224-结论【关键目标】!$C$28))</f>
        <v>25.924626000000004</v>
      </c>
      <c r="V2225" s="5">
        <f t="shared" si="310"/>
        <v>9.0736191000000002</v>
      </c>
      <c r="W2225" s="5">
        <f t="shared" si="311"/>
        <v>18.3572276706</v>
      </c>
      <c r="X2225" s="5">
        <f t="shared" si="314"/>
        <v>0</v>
      </c>
    </row>
    <row r="2226" spans="1:24" x14ac:dyDescent="0.15">
      <c r="A2226" s="7">
        <v>2225</v>
      </c>
      <c r="B2226" s="7">
        <v>4</v>
      </c>
      <c r="C2226" s="7">
        <v>3</v>
      </c>
      <c r="D2226" s="7">
        <v>17</v>
      </c>
      <c r="E2226" s="7">
        <v>93</v>
      </c>
      <c r="F2226" s="7">
        <v>14</v>
      </c>
      <c r="G2226" s="7">
        <v>126.7</v>
      </c>
      <c r="H2226" s="7">
        <f t="shared" si="306"/>
        <v>1</v>
      </c>
      <c r="I2226" s="16">
        <f t="shared" si="307"/>
        <v>45019</v>
      </c>
      <c r="J2226" s="17">
        <v>0.70809999999999995</v>
      </c>
      <c r="K2226" s="18">
        <f>G2226*结论【关键目标】!C$27*0.7735*0.001</f>
        <v>11.760294</v>
      </c>
      <c r="L2226" s="5">
        <v>0</v>
      </c>
      <c r="M2226" s="5">
        <f>ABS(IF(L2226&lt;=0,L2226/耗电量关键数据!$B$6/1000,L2226/耗电量关键数据!$B$5/1000))</f>
        <v>0</v>
      </c>
      <c r="N2226" s="5">
        <f>电气设备逐时使用率计算!H2202</f>
        <v>22.208055000000002</v>
      </c>
      <c r="O2226" s="5">
        <f>灯光逐时使用率计算!H2202</f>
        <v>11.844296</v>
      </c>
      <c r="P2226" s="19">
        <f t="shared" si="308"/>
        <v>34.052351000000002</v>
      </c>
      <c r="Q2226" s="19">
        <f t="shared" si="312"/>
        <v>0</v>
      </c>
      <c r="R2226" s="20">
        <f t="shared" si="309"/>
        <v>11.760294</v>
      </c>
      <c r="S2226" s="20">
        <f t="shared" si="313"/>
        <v>0</v>
      </c>
      <c r="T2226" s="20">
        <f>IF((T2225+R2226)&lt;0,0,IF((T2225+R2226)&gt;结论【关键目标】!C$28,结论【关键目标】!C$28,T2225+R2226))</f>
        <v>22</v>
      </c>
      <c r="U2226" s="19">
        <f>IF((T2225+R2226)&lt;结论【关键目标】!$C$28,0,(发电量计算【计算逻辑页】!R2226+发电量计算【计算逻辑页】!T2225-结论【关键目标】!$C$28))</f>
        <v>11.760294000000002</v>
      </c>
      <c r="V2226" s="5">
        <f t="shared" si="310"/>
        <v>4.1161029000000005</v>
      </c>
      <c r="W2226" s="5">
        <f t="shared" si="311"/>
        <v>8.3274641813999999</v>
      </c>
      <c r="X2226" s="5">
        <f t="shared" si="314"/>
        <v>0</v>
      </c>
    </row>
    <row r="2227" spans="1:24" x14ac:dyDescent="0.15">
      <c r="A2227" s="7">
        <v>2226</v>
      </c>
      <c r="B2227" s="7">
        <v>4</v>
      </c>
      <c r="C2227" s="7">
        <v>3</v>
      </c>
      <c r="D2227" s="7">
        <v>18</v>
      </c>
      <c r="E2227" s="7">
        <v>93</v>
      </c>
      <c r="F2227" s="7">
        <v>12.2</v>
      </c>
      <c r="G2227" s="7">
        <v>0</v>
      </c>
      <c r="H2227" s="7">
        <f t="shared" si="306"/>
        <v>1</v>
      </c>
      <c r="I2227" s="16">
        <f t="shared" si="307"/>
        <v>45019</v>
      </c>
      <c r="J2227" s="17">
        <v>0.70809999999999995</v>
      </c>
      <c r="K2227" s="18">
        <f>G2227*结论【关键目标】!C$27*0.7735*0.001</f>
        <v>0</v>
      </c>
      <c r="L2227" s="5">
        <v>0</v>
      </c>
      <c r="M2227" s="5">
        <f>ABS(IF(L2227&lt;=0,L2227/耗电量关键数据!$B$6/1000,L2227/耗电量关键数据!$B$5/1000))</f>
        <v>0</v>
      </c>
      <c r="N2227" s="5">
        <f>电气设备逐时使用率计算!H2203</f>
        <v>7.0130699999999999</v>
      </c>
      <c r="O2227" s="5">
        <f>灯光逐时使用率计算!H2203</f>
        <v>3.7403040000000001</v>
      </c>
      <c r="P2227" s="19">
        <f t="shared" si="308"/>
        <v>10.753374000000001</v>
      </c>
      <c r="Q2227" s="19">
        <f t="shared" si="312"/>
        <v>0</v>
      </c>
      <c r="R2227" s="20">
        <f t="shared" si="309"/>
        <v>0</v>
      </c>
      <c r="S2227" s="20">
        <f t="shared" si="313"/>
        <v>0</v>
      </c>
      <c r="T2227" s="20">
        <f>IF((T2226+R2227)&lt;0,0,IF((T2226+R2227)&gt;结论【关键目标】!C$28,结论【关键目标】!C$28,T2226+R2227))</f>
        <v>22</v>
      </c>
      <c r="U2227" s="19">
        <f>IF((T2226+R2227)&lt;结论【关键目标】!$C$28,0,(发电量计算【计算逻辑页】!R2227+发电量计算【计算逻辑页】!T2226-结论【关键目标】!$C$28))</f>
        <v>0</v>
      </c>
      <c r="V2227" s="5">
        <f t="shared" si="310"/>
        <v>0</v>
      </c>
      <c r="W2227" s="5">
        <f t="shared" si="311"/>
        <v>0</v>
      </c>
      <c r="X2227" s="5">
        <f t="shared" si="314"/>
        <v>0</v>
      </c>
    </row>
    <row r="2228" spans="1:24" x14ac:dyDescent="0.15">
      <c r="A2228" s="7">
        <v>2227</v>
      </c>
      <c r="B2228" s="7">
        <v>4</v>
      </c>
      <c r="C2228" s="7">
        <v>3</v>
      </c>
      <c r="D2228" s="7">
        <v>19</v>
      </c>
      <c r="E2228" s="7">
        <v>93</v>
      </c>
      <c r="F2228" s="7">
        <v>12</v>
      </c>
      <c r="G2228" s="7">
        <v>0</v>
      </c>
      <c r="H2228" s="7">
        <f t="shared" si="306"/>
        <v>1</v>
      </c>
      <c r="I2228" s="16">
        <f t="shared" si="307"/>
        <v>45019</v>
      </c>
      <c r="J2228" s="17">
        <v>1.2267999999999999</v>
      </c>
      <c r="K2228" s="18">
        <f>G2228*结论【关键目标】!C$27*0.7735*0.001</f>
        <v>0</v>
      </c>
      <c r="L2228" s="5">
        <v>0</v>
      </c>
      <c r="M2228" s="5">
        <f>ABS(IF(L2228&lt;=0,L2228/耗电量关键数据!$B$6/1000,L2228/耗电量关键数据!$B$5/1000))</f>
        <v>0</v>
      </c>
      <c r="N2228" s="5">
        <f>电气设备逐时使用率计算!H2204</f>
        <v>7.0130699999999999</v>
      </c>
      <c r="O2228" s="5">
        <f>灯光逐时使用率计算!H2204</f>
        <v>3.7403040000000001</v>
      </c>
      <c r="P2228" s="19">
        <f t="shared" si="308"/>
        <v>10.753374000000001</v>
      </c>
      <c r="Q2228" s="19">
        <f t="shared" si="312"/>
        <v>10.753374000000001</v>
      </c>
      <c r="R2228" s="20">
        <f t="shared" si="309"/>
        <v>-10.753374000000001</v>
      </c>
      <c r="S2228" s="20">
        <f t="shared" si="313"/>
        <v>10.753374000000001</v>
      </c>
      <c r="T2228" s="20">
        <f>IF((T2227+R2228)&lt;0,0,IF((T2227+R2228)&gt;结论【关键目标】!C$28,结论【关键目标】!C$28,T2227+R2228))</f>
        <v>11.246625999999999</v>
      </c>
      <c r="U2228" s="19">
        <f>IF((T2227+R2228)&lt;结论【关键目标】!$C$28,0,(发电量计算【计算逻辑页】!R2228+发电量计算【计算逻辑页】!T2227-结论【关键目标】!$C$28))</f>
        <v>0</v>
      </c>
      <c r="V2228" s="5">
        <f t="shared" si="310"/>
        <v>0</v>
      </c>
      <c r="W2228" s="5">
        <f t="shared" si="311"/>
        <v>0</v>
      </c>
      <c r="X2228" s="5">
        <f t="shared" si="314"/>
        <v>9.428558323199999</v>
      </c>
    </row>
    <row r="2229" spans="1:24" x14ac:dyDescent="0.15">
      <c r="A2229" s="7">
        <v>2228</v>
      </c>
      <c r="B2229" s="7">
        <v>4</v>
      </c>
      <c r="C2229" s="7">
        <v>3</v>
      </c>
      <c r="D2229" s="7">
        <v>20</v>
      </c>
      <c r="E2229" s="7">
        <v>93</v>
      </c>
      <c r="F2229" s="7">
        <v>10</v>
      </c>
      <c r="G2229" s="7">
        <v>0</v>
      </c>
      <c r="H2229" s="7">
        <f t="shared" si="306"/>
        <v>1</v>
      </c>
      <c r="I2229" s="16">
        <f t="shared" si="307"/>
        <v>45019</v>
      </c>
      <c r="J2229" s="17">
        <v>1.2267999999999999</v>
      </c>
      <c r="K2229" s="18">
        <f>G2229*结论【关键目标】!C$27*0.7735*0.001</f>
        <v>0</v>
      </c>
      <c r="L2229" s="5">
        <v>0</v>
      </c>
      <c r="M2229" s="5">
        <f>ABS(IF(L2229&lt;=0,L2229/耗电量关键数据!$B$6/1000,L2229/耗电量关键数据!$B$5/1000))</f>
        <v>0</v>
      </c>
      <c r="N2229" s="5">
        <f>电气设备逐时使用率计算!H2205</f>
        <v>1.1688450000000001</v>
      </c>
      <c r="O2229" s="5">
        <f>灯光逐时使用率计算!H2205</f>
        <v>0.37403039999999999</v>
      </c>
      <c r="P2229" s="19">
        <f t="shared" si="308"/>
        <v>1.5428754000000002</v>
      </c>
      <c r="Q2229" s="19">
        <f t="shared" si="312"/>
        <v>1.5428754000000002</v>
      </c>
      <c r="R2229" s="20">
        <f t="shared" si="309"/>
        <v>-1.5428754000000002</v>
      </c>
      <c r="S2229" s="20">
        <f t="shared" si="313"/>
        <v>1.5428754000000002</v>
      </c>
      <c r="T2229" s="20">
        <f>IF((T2228+R2229)&lt;0,0,IF((T2228+R2229)&gt;结论【关键目标】!C$28,结论【关键目标】!C$28,T2228+R2229))</f>
        <v>9.7037505999999993</v>
      </c>
      <c r="U2229" s="19">
        <f>IF((T2228+R2229)&lt;结论【关键目标】!$C$28,0,(发电量计算【计算逻辑页】!R2229+发电量计算【计算逻辑页】!T2228-结论【关键目标】!$C$28))</f>
        <v>0</v>
      </c>
      <c r="V2229" s="5">
        <f t="shared" si="310"/>
        <v>0</v>
      </c>
      <c r="W2229" s="5">
        <f t="shared" si="311"/>
        <v>0</v>
      </c>
      <c r="X2229" s="5">
        <f t="shared" si="314"/>
        <v>1.3527931507200002</v>
      </c>
    </row>
    <row r="2230" spans="1:24" x14ac:dyDescent="0.15">
      <c r="A2230" s="7">
        <v>2229</v>
      </c>
      <c r="B2230" s="7">
        <v>4</v>
      </c>
      <c r="C2230" s="7">
        <v>3</v>
      </c>
      <c r="D2230" s="7">
        <v>21</v>
      </c>
      <c r="E2230" s="7">
        <v>93</v>
      </c>
      <c r="F2230" s="7">
        <v>9.1</v>
      </c>
      <c r="G2230" s="7">
        <v>0</v>
      </c>
      <c r="H2230" s="7">
        <f t="shared" si="306"/>
        <v>1</v>
      </c>
      <c r="I2230" s="16">
        <f t="shared" si="307"/>
        <v>45019</v>
      </c>
      <c r="J2230" s="17">
        <v>1.2267999999999999</v>
      </c>
      <c r="K2230" s="18">
        <f>G2230*结论【关键目标】!C$27*0.7735*0.001</f>
        <v>0</v>
      </c>
      <c r="L2230" s="5">
        <v>0</v>
      </c>
      <c r="M2230" s="5">
        <f>ABS(IF(L2230&lt;=0,L2230/耗电量关键数据!$B$6/1000,L2230/耗电量关键数据!$B$5/1000))</f>
        <v>0</v>
      </c>
      <c r="N2230" s="5">
        <f>电气设备逐时使用率计算!H2206</f>
        <v>1.1688450000000001</v>
      </c>
      <c r="O2230" s="5">
        <f>灯光逐时使用率计算!H2206</f>
        <v>0.37403039999999999</v>
      </c>
      <c r="P2230" s="19">
        <f t="shared" si="308"/>
        <v>1.5428754000000002</v>
      </c>
      <c r="Q2230" s="19">
        <f t="shared" si="312"/>
        <v>1.5428754000000002</v>
      </c>
      <c r="R2230" s="20">
        <f t="shared" si="309"/>
        <v>-1.5428754000000002</v>
      </c>
      <c r="S2230" s="20">
        <f t="shared" si="313"/>
        <v>1.5428754000000002</v>
      </c>
      <c r="T2230" s="20">
        <f>IF((T2229+R2230)&lt;0,0,IF((T2229+R2230)&gt;结论【关键目标】!C$28,结论【关键目标】!C$28,T2229+R2230))</f>
        <v>8.1608751999999996</v>
      </c>
      <c r="U2230" s="19">
        <f>IF((T2229+R2230)&lt;结论【关键目标】!$C$28,0,(发电量计算【计算逻辑页】!R2230+发电量计算【计算逻辑页】!T2229-结论【关键目标】!$C$28))</f>
        <v>0</v>
      </c>
      <c r="V2230" s="5">
        <f t="shared" si="310"/>
        <v>0</v>
      </c>
      <c r="W2230" s="5">
        <f t="shared" si="311"/>
        <v>0</v>
      </c>
      <c r="X2230" s="5">
        <f t="shared" si="314"/>
        <v>1.3527931507200002</v>
      </c>
    </row>
    <row r="2231" spans="1:24" x14ac:dyDescent="0.15">
      <c r="A2231" s="7">
        <v>2230</v>
      </c>
      <c r="B2231" s="7">
        <v>4</v>
      </c>
      <c r="C2231" s="7">
        <v>3</v>
      </c>
      <c r="D2231" s="7">
        <v>22</v>
      </c>
      <c r="E2231" s="7">
        <v>93</v>
      </c>
      <c r="F2231" s="7">
        <v>7</v>
      </c>
      <c r="G2231" s="7">
        <v>0</v>
      </c>
      <c r="H2231" s="7">
        <f t="shared" si="306"/>
        <v>1</v>
      </c>
      <c r="I2231" s="16">
        <f t="shared" si="307"/>
        <v>45019</v>
      </c>
      <c r="J2231" s="17">
        <v>0.70809999999999995</v>
      </c>
      <c r="K2231" s="18">
        <f>G2231*结论【关键目标】!C$27*0.7735*0.001</f>
        <v>0</v>
      </c>
      <c r="L2231" s="5">
        <v>0</v>
      </c>
      <c r="M2231" s="5">
        <f>ABS(IF(L2231&lt;=0,L2231/耗电量关键数据!$B$6/1000,L2231/耗电量关键数据!$B$5/1000))</f>
        <v>0</v>
      </c>
      <c r="N2231" s="5">
        <f>电气设备逐时使用率计算!H2207</f>
        <v>1.1688450000000001</v>
      </c>
      <c r="O2231" s="5">
        <f>灯光逐时使用率计算!H2207</f>
        <v>0.37403039999999999</v>
      </c>
      <c r="P2231" s="19">
        <f t="shared" si="308"/>
        <v>1.5428754000000002</v>
      </c>
      <c r="Q2231" s="19">
        <f t="shared" si="312"/>
        <v>0</v>
      </c>
      <c r="R2231" s="20">
        <f t="shared" si="309"/>
        <v>0</v>
      </c>
      <c r="S2231" s="20">
        <f t="shared" si="313"/>
        <v>0</v>
      </c>
      <c r="T2231" s="20">
        <f>IF((T2230+R2231)&lt;0,0,IF((T2230+R2231)&gt;结论【关键目标】!C$28,结论【关键目标】!C$28,T2230+R2231))</f>
        <v>8.1608751999999996</v>
      </c>
      <c r="U2231" s="19">
        <f>IF((T2230+R2231)&lt;结论【关键目标】!$C$28,0,(发电量计算【计算逻辑页】!R2231+发电量计算【计算逻辑页】!T2230-结论【关键目标】!$C$28))</f>
        <v>0</v>
      </c>
      <c r="V2231" s="5">
        <f t="shared" si="310"/>
        <v>0</v>
      </c>
      <c r="W2231" s="5">
        <f t="shared" si="311"/>
        <v>0</v>
      </c>
      <c r="X2231" s="5">
        <f t="shared" si="314"/>
        <v>0</v>
      </c>
    </row>
    <row r="2232" spans="1:24" x14ac:dyDescent="0.15">
      <c r="A2232" s="7">
        <v>2231</v>
      </c>
      <c r="B2232" s="7">
        <v>4</v>
      </c>
      <c r="C2232" s="7">
        <v>3</v>
      </c>
      <c r="D2232" s="7">
        <v>23</v>
      </c>
      <c r="E2232" s="7">
        <v>93</v>
      </c>
      <c r="F2232" s="7">
        <v>7</v>
      </c>
      <c r="G2232" s="7">
        <v>0</v>
      </c>
      <c r="H2232" s="7">
        <f t="shared" si="306"/>
        <v>1</v>
      </c>
      <c r="I2232" s="16">
        <f t="shared" si="307"/>
        <v>45019</v>
      </c>
      <c r="J2232" s="17">
        <v>0.70809999999999995</v>
      </c>
      <c r="K2232" s="18">
        <f>G2232*结论【关键目标】!C$27*0.7735*0.001</f>
        <v>0</v>
      </c>
      <c r="L2232" s="5">
        <v>0</v>
      </c>
      <c r="M2232" s="5">
        <f>ABS(IF(L2232&lt;=0,L2232/耗电量关键数据!$B$6/1000,L2232/耗电量关键数据!$B$5/1000))</f>
        <v>0</v>
      </c>
      <c r="N2232" s="5">
        <f>电气设备逐时使用率计算!H2208</f>
        <v>1.1688450000000001</v>
      </c>
      <c r="O2232" s="5">
        <f>灯光逐时使用率计算!H2208</f>
        <v>0.37403039999999999</v>
      </c>
      <c r="P2232" s="19">
        <f t="shared" si="308"/>
        <v>1.5428754000000002</v>
      </c>
      <c r="Q2232" s="19">
        <f t="shared" si="312"/>
        <v>0</v>
      </c>
      <c r="R2232" s="20">
        <f t="shared" si="309"/>
        <v>0</v>
      </c>
      <c r="S2232" s="20">
        <f t="shared" si="313"/>
        <v>0</v>
      </c>
      <c r="T2232" s="20">
        <f>IF((T2231+R2232)&lt;0,0,IF((T2231+R2232)&gt;结论【关键目标】!C$28,结论【关键目标】!C$28,T2231+R2232))</f>
        <v>8.1608751999999996</v>
      </c>
      <c r="U2232" s="19">
        <f>IF((T2231+R2232)&lt;结论【关键目标】!$C$28,0,(发电量计算【计算逻辑页】!R2232+发电量计算【计算逻辑页】!T2231-结论【关键目标】!$C$28))</f>
        <v>0</v>
      </c>
      <c r="V2232" s="5">
        <f t="shared" si="310"/>
        <v>0</v>
      </c>
      <c r="W2232" s="5">
        <f t="shared" si="311"/>
        <v>0</v>
      </c>
      <c r="X2232" s="5">
        <f t="shared" si="314"/>
        <v>0</v>
      </c>
    </row>
    <row r="2233" spans="1:24" x14ac:dyDescent="0.15">
      <c r="A2233" s="7">
        <v>2232</v>
      </c>
      <c r="B2233" s="7">
        <v>4</v>
      </c>
      <c r="C2233" s="7">
        <v>3</v>
      </c>
      <c r="D2233" s="7">
        <v>24</v>
      </c>
      <c r="E2233" s="7">
        <v>93</v>
      </c>
      <c r="F2233" s="7">
        <v>6.4</v>
      </c>
      <c r="G2233" s="7">
        <v>0</v>
      </c>
      <c r="H2233" s="7">
        <f t="shared" si="306"/>
        <v>1</v>
      </c>
      <c r="I2233" s="16">
        <f t="shared" si="307"/>
        <v>45019</v>
      </c>
      <c r="J2233" s="17">
        <v>0.2407</v>
      </c>
      <c r="K2233" s="18">
        <f>G2233*结论【关键目标】!C$27*0.7735*0.001</f>
        <v>0</v>
      </c>
      <c r="L2233" s="5">
        <v>0</v>
      </c>
      <c r="M2233" s="5">
        <f>ABS(IF(L2233&lt;=0,L2233/耗电量关键数据!$B$6/1000,L2233/耗电量关键数据!$B$5/1000))</f>
        <v>0</v>
      </c>
      <c r="N2233" s="5">
        <f>电气设备逐时使用率计算!H2209</f>
        <v>1.1688450000000001</v>
      </c>
      <c r="O2233" s="5">
        <f>灯光逐时使用率计算!H2209</f>
        <v>0.37403039999999999</v>
      </c>
      <c r="P2233" s="19">
        <f t="shared" si="308"/>
        <v>1.5428754000000002</v>
      </c>
      <c r="Q2233" s="19">
        <f t="shared" si="312"/>
        <v>0</v>
      </c>
      <c r="R2233" s="20">
        <f t="shared" si="309"/>
        <v>0</v>
      </c>
      <c r="S2233" s="20">
        <f t="shared" si="313"/>
        <v>0</v>
      </c>
      <c r="T2233" s="20">
        <f>IF((T2232+R2233)&lt;0,0,IF((T2232+R2233)&gt;结论【关键目标】!C$28,结论【关键目标】!C$28,T2232+R2233))</f>
        <v>8.1608751999999996</v>
      </c>
      <c r="U2233" s="19">
        <f>IF((T2232+R2233)&lt;结论【关键目标】!$C$28,0,(发电量计算【计算逻辑页】!R2233+发电量计算【计算逻辑页】!T2232-结论【关键目标】!$C$28))</f>
        <v>0</v>
      </c>
      <c r="V2233" s="5">
        <f t="shared" si="310"/>
        <v>0</v>
      </c>
      <c r="W2233" s="5">
        <f t="shared" si="311"/>
        <v>0</v>
      </c>
      <c r="X2233" s="5">
        <f t="shared" si="314"/>
        <v>0</v>
      </c>
    </row>
    <row r="2234" spans="1:24" x14ac:dyDescent="0.15">
      <c r="A2234" s="7">
        <v>2233</v>
      </c>
      <c r="B2234" s="7">
        <v>4</v>
      </c>
      <c r="C2234" s="7">
        <v>4</v>
      </c>
      <c r="D2234" s="7">
        <v>1</v>
      </c>
      <c r="E2234" s="7">
        <v>94</v>
      </c>
      <c r="F2234" s="7">
        <v>5</v>
      </c>
      <c r="G2234" s="7">
        <v>0</v>
      </c>
      <c r="H2234" s="7">
        <f t="shared" si="306"/>
        <v>2</v>
      </c>
      <c r="I2234" s="16">
        <f t="shared" si="307"/>
        <v>45020</v>
      </c>
      <c r="J2234" s="17">
        <v>0.2407</v>
      </c>
      <c r="K2234" s="18">
        <f>G2234*结论【关键目标】!C$27*0.7735*0.001</f>
        <v>0</v>
      </c>
      <c r="L2234" s="5">
        <v>0</v>
      </c>
      <c r="M2234" s="5">
        <f>ABS(IF(L2234&lt;=0,L2234/耗电量关键数据!$B$6/1000,L2234/耗电量关键数据!$B$5/1000))</f>
        <v>0</v>
      </c>
      <c r="N2234" s="5">
        <f>电气设备逐时使用率计算!H2210</f>
        <v>1.1688450000000001</v>
      </c>
      <c r="O2234" s="5">
        <f>灯光逐时使用率计算!H2210</f>
        <v>0.37403039999999999</v>
      </c>
      <c r="P2234" s="19">
        <f t="shared" si="308"/>
        <v>1.5428754000000002</v>
      </c>
      <c r="Q2234" s="19">
        <f t="shared" si="312"/>
        <v>0</v>
      </c>
      <c r="R2234" s="20">
        <f t="shared" si="309"/>
        <v>0</v>
      </c>
      <c r="S2234" s="20">
        <f t="shared" si="313"/>
        <v>0</v>
      </c>
      <c r="T2234" s="20">
        <f>IF((T2233+R2234)&lt;0,0,IF((T2233+R2234)&gt;结论【关键目标】!C$28,结论【关键目标】!C$28,T2233+R2234))</f>
        <v>8.1608751999999996</v>
      </c>
      <c r="U2234" s="19">
        <f>IF((T2233+R2234)&lt;结论【关键目标】!$C$28,0,(发电量计算【计算逻辑页】!R2234+发电量计算【计算逻辑页】!T2233-结论【关键目标】!$C$28))</f>
        <v>0</v>
      </c>
      <c r="V2234" s="5">
        <f t="shared" si="310"/>
        <v>0</v>
      </c>
      <c r="W2234" s="5">
        <f t="shared" si="311"/>
        <v>0</v>
      </c>
      <c r="X2234" s="5">
        <f t="shared" si="314"/>
        <v>0</v>
      </c>
    </row>
    <row r="2235" spans="1:24" x14ac:dyDescent="0.15">
      <c r="A2235" s="7">
        <v>2234</v>
      </c>
      <c r="B2235" s="7">
        <v>4</v>
      </c>
      <c r="C2235" s="7">
        <v>4</v>
      </c>
      <c r="D2235" s="7">
        <v>2</v>
      </c>
      <c r="E2235" s="7">
        <v>94</v>
      </c>
      <c r="F2235" s="7">
        <v>5</v>
      </c>
      <c r="G2235" s="7">
        <v>0</v>
      </c>
      <c r="H2235" s="7">
        <f t="shared" si="306"/>
        <v>2</v>
      </c>
      <c r="I2235" s="16">
        <f t="shared" si="307"/>
        <v>45020</v>
      </c>
      <c r="J2235" s="17">
        <v>0.2407</v>
      </c>
      <c r="K2235" s="18">
        <f>G2235*结论【关键目标】!C$27*0.7735*0.001</f>
        <v>0</v>
      </c>
      <c r="L2235" s="5">
        <v>0</v>
      </c>
      <c r="M2235" s="5">
        <f>ABS(IF(L2235&lt;=0,L2235/耗电量关键数据!$B$6/1000,L2235/耗电量关键数据!$B$5/1000))</f>
        <v>0</v>
      </c>
      <c r="N2235" s="5">
        <f>电气设备逐时使用率计算!H2211</f>
        <v>1.1688450000000001</v>
      </c>
      <c r="O2235" s="5">
        <f>灯光逐时使用率计算!H2211</f>
        <v>0.37403039999999999</v>
      </c>
      <c r="P2235" s="19">
        <f t="shared" si="308"/>
        <v>1.5428754000000002</v>
      </c>
      <c r="Q2235" s="19">
        <f t="shared" si="312"/>
        <v>0</v>
      </c>
      <c r="R2235" s="20">
        <f t="shared" si="309"/>
        <v>0</v>
      </c>
      <c r="S2235" s="20">
        <f t="shared" si="313"/>
        <v>0</v>
      </c>
      <c r="T2235" s="20">
        <f>IF((T2234+R2235)&lt;0,0,IF((T2234+R2235)&gt;结论【关键目标】!C$28,结论【关键目标】!C$28,T2234+R2235))</f>
        <v>8.1608751999999996</v>
      </c>
      <c r="U2235" s="19">
        <f>IF((T2234+R2235)&lt;结论【关键目标】!$C$28,0,(发电量计算【计算逻辑页】!R2235+发电量计算【计算逻辑页】!T2234-结论【关键目标】!$C$28))</f>
        <v>0</v>
      </c>
      <c r="V2235" s="5">
        <f t="shared" si="310"/>
        <v>0</v>
      </c>
      <c r="W2235" s="5">
        <f t="shared" si="311"/>
        <v>0</v>
      </c>
      <c r="X2235" s="5">
        <f t="shared" si="314"/>
        <v>0</v>
      </c>
    </row>
    <row r="2236" spans="1:24" x14ac:dyDescent="0.15">
      <c r="A2236" s="7">
        <v>2235</v>
      </c>
      <c r="B2236" s="7">
        <v>4</v>
      </c>
      <c r="C2236" s="7">
        <v>4</v>
      </c>
      <c r="D2236" s="7">
        <v>3</v>
      </c>
      <c r="E2236" s="7">
        <v>94</v>
      </c>
      <c r="F2236" s="7">
        <v>4.8</v>
      </c>
      <c r="G2236" s="7">
        <v>0</v>
      </c>
      <c r="H2236" s="7">
        <f t="shared" si="306"/>
        <v>2</v>
      </c>
      <c r="I2236" s="16">
        <f t="shared" si="307"/>
        <v>45020</v>
      </c>
      <c r="J2236" s="17">
        <v>0.2407</v>
      </c>
      <c r="K2236" s="18">
        <f>G2236*结论【关键目标】!C$27*0.7735*0.001</f>
        <v>0</v>
      </c>
      <c r="L2236" s="5">
        <v>0</v>
      </c>
      <c r="M2236" s="5">
        <f>ABS(IF(L2236&lt;=0,L2236/耗电量关键数据!$B$6/1000,L2236/耗电量关键数据!$B$5/1000))</f>
        <v>0</v>
      </c>
      <c r="N2236" s="5">
        <f>电气设备逐时使用率计算!H2212</f>
        <v>1.1688450000000001</v>
      </c>
      <c r="O2236" s="5">
        <f>灯光逐时使用率计算!H2212</f>
        <v>0.37403039999999999</v>
      </c>
      <c r="P2236" s="19">
        <f t="shared" si="308"/>
        <v>1.5428754000000002</v>
      </c>
      <c r="Q2236" s="19">
        <f t="shared" si="312"/>
        <v>0</v>
      </c>
      <c r="R2236" s="20">
        <f t="shared" si="309"/>
        <v>0</v>
      </c>
      <c r="S2236" s="20">
        <f t="shared" si="313"/>
        <v>0</v>
      </c>
      <c r="T2236" s="20">
        <f>IF((T2235+R2236)&lt;0,0,IF((T2235+R2236)&gt;结论【关键目标】!C$28,结论【关键目标】!C$28,T2235+R2236))</f>
        <v>8.1608751999999996</v>
      </c>
      <c r="U2236" s="19">
        <f>IF((T2235+R2236)&lt;结论【关键目标】!$C$28,0,(发电量计算【计算逻辑页】!R2236+发电量计算【计算逻辑页】!T2235-结论【关键目标】!$C$28))</f>
        <v>0</v>
      </c>
      <c r="V2236" s="5">
        <f t="shared" si="310"/>
        <v>0</v>
      </c>
      <c r="W2236" s="5">
        <f t="shared" si="311"/>
        <v>0</v>
      </c>
      <c r="X2236" s="5">
        <f t="shared" si="314"/>
        <v>0</v>
      </c>
    </row>
    <row r="2237" spans="1:24" x14ac:dyDescent="0.15">
      <c r="A2237" s="7">
        <v>2236</v>
      </c>
      <c r="B2237" s="7">
        <v>4</v>
      </c>
      <c r="C2237" s="7">
        <v>4</v>
      </c>
      <c r="D2237" s="7">
        <v>4</v>
      </c>
      <c r="E2237" s="7">
        <v>94</v>
      </c>
      <c r="F2237" s="7">
        <v>3</v>
      </c>
      <c r="G2237" s="7">
        <v>0</v>
      </c>
      <c r="H2237" s="7">
        <f t="shared" si="306"/>
        <v>2</v>
      </c>
      <c r="I2237" s="16">
        <f t="shared" si="307"/>
        <v>45020</v>
      </c>
      <c r="J2237" s="17">
        <v>0.2407</v>
      </c>
      <c r="K2237" s="18">
        <f>G2237*结论【关键目标】!C$27*0.7735*0.001</f>
        <v>0</v>
      </c>
      <c r="L2237" s="5">
        <v>0</v>
      </c>
      <c r="M2237" s="5">
        <f>ABS(IF(L2237&lt;=0,L2237/耗电量关键数据!$B$6/1000,L2237/耗电量关键数据!$B$5/1000))</f>
        <v>0</v>
      </c>
      <c r="N2237" s="5">
        <f>电气设备逐时使用率计算!H2213</f>
        <v>1.1688450000000001</v>
      </c>
      <c r="O2237" s="5">
        <f>灯光逐时使用率计算!H2213</f>
        <v>0.37403039999999999</v>
      </c>
      <c r="P2237" s="19">
        <f t="shared" si="308"/>
        <v>1.5428754000000002</v>
      </c>
      <c r="Q2237" s="19">
        <f t="shared" si="312"/>
        <v>0</v>
      </c>
      <c r="R2237" s="20">
        <f t="shared" si="309"/>
        <v>0</v>
      </c>
      <c r="S2237" s="20">
        <f t="shared" si="313"/>
        <v>0</v>
      </c>
      <c r="T2237" s="20">
        <f>IF((T2236+R2237)&lt;0,0,IF((T2236+R2237)&gt;结论【关键目标】!C$28,结论【关键目标】!C$28,T2236+R2237))</f>
        <v>8.1608751999999996</v>
      </c>
      <c r="U2237" s="19">
        <f>IF((T2236+R2237)&lt;结论【关键目标】!$C$28,0,(发电量计算【计算逻辑页】!R2237+发电量计算【计算逻辑页】!T2236-结论【关键目标】!$C$28))</f>
        <v>0</v>
      </c>
      <c r="V2237" s="5">
        <f t="shared" si="310"/>
        <v>0</v>
      </c>
      <c r="W2237" s="5">
        <f t="shared" si="311"/>
        <v>0</v>
      </c>
      <c r="X2237" s="5">
        <f t="shared" si="314"/>
        <v>0</v>
      </c>
    </row>
    <row r="2238" spans="1:24" x14ac:dyDescent="0.15">
      <c r="A2238" s="7">
        <v>2237</v>
      </c>
      <c r="B2238" s="7">
        <v>4</v>
      </c>
      <c r="C2238" s="7">
        <v>4</v>
      </c>
      <c r="D2238" s="7">
        <v>5</v>
      </c>
      <c r="E2238" s="7">
        <v>94</v>
      </c>
      <c r="F2238" s="7">
        <v>3</v>
      </c>
      <c r="G2238" s="7">
        <v>0</v>
      </c>
      <c r="H2238" s="7">
        <f t="shared" si="306"/>
        <v>2</v>
      </c>
      <c r="I2238" s="16">
        <f t="shared" si="307"/>
        <v>45020</v>
      </c>
      <c r="J2238" s="17">
        <v>0.2407</v>
      </c>
      <c r="K2238" s="18">
        <f>G2238*结论【关键目标】!C$27*0.7735*0.001</f>
        <v>0</v>
      </c>
      <c r="L2238" s="5">
        <v>0</v>
      </c>
      <c r="M2238" s="5">
        <f>ABS(IF(L2238&lt;=0,L2238/耗电量关键数据!$B$6/1000,L2238/耗电量关键数据!$B$5/1000))</f>
        <v>0</v>
      </c>
      <c r="N2238" s="5">
        <f>电气设备逐时使用率计算!H2214</f>
        <v>1.1688450000000001</v>
      </c>
      <c r="O2238" s="5">
        <f>灯光逐时使用率计算!H2214</f>
        <v>0.37403039999999999</v>
      </c>
      <c r="P2238" s="19">
        <f t="shared" si="308"/>
        <v>1.5428754000000002</v>
      </c>
      <c r="Q2238" s="19">
        <f t="shared" si="312"/>
        <v>0</v>
      </c>
      <c r="R2238" s="20">
        <f t="shared" si="309"/>
        <v>0</v>
      </c>
      <c r="S2238" s="20">
        <f t="shared" si="313"/>
        <v>0</v>
      </c>
      <c r="T2238" s="20">
        <f>IF((T2237+R2238)&lt;0,0,IF((T2237+R2238)&gt;结论【关键目标】!C$28,结论【关键目标】!C$28,T2237+R2238))</f>
        <v>8.1608751999999996</v>
      </c>
      <c r="U2238" s="19">
        <f>IF((T2237+R2238)&lt;结论【关键目标】!$C$28,0,(发电量计算【计算逻辑页】!R2238+发电量计算【计算逻辑页】!T2237-结论【关键目标】!$C$28))</f>
        <v>0</v>
      </c>
      <c r="V2238" s="5">
        <f t="shared" si="310"/>
        <v>0</v>
      </c>
      <c r="W2238" s="5">
        <f t="shared" si="311"/>
        <v>0</v>
      </c>
      <c r="X2238" s="5">
        <f t="shared" si="314"/>
        <v>0</v>
      </c>
    </row>
    <row r="2239" spans="1:24" x14ac:dyDescent="0.15">
      <c r="A2239" s="7">
        <v>2238</v>
      </c>
      <c r="B2239" s="7">
        <v>4</v>
      </c>
      <c r="C2239" s="7">
        <v>4</v>
      </c>
      <c r="D2239" s="7">
        <v>6</v>
      </c>
      <c r="E2239" s="7">
        <v>94</v>
      </c>
      <c r="F2239" s="7">
        <v>3.3</v>
      </c>
      <c r="G2239" s="7">
        <v>5.9</v>
      </c>
      <c r="H2239" s="7">
        <f t="shared" si="306"/>
        <v>2</v>
      </c>
      <c r="I2239" s="16">
        <f t="shared" si="307"/>
        <v>45020</v>
      </c>
      <c r="J2239" s="17">
        <v>0.2407</v>
      </c>
      <c r="K2239" s="18">
        <f>G2239*结论【关键目标】!C$27*0.7735*0.001</f>
        <v>0.54763799999999996</v>
      </c>
      <c r="L2239" s="5">
        <v>0</v>
      </c>
      <c r="M2239" s="5">
        <f>ABS(IF(L2239&lt;=0,L2239/耗电量关键数据!$B$6/1000,L2239/耗电量关键数据!$B$5/1000))</f>
        <v>0</v>
      </c>
      <c r="N2239" s="5">
        <f>电气设备逐时使用率计算!H2215</f>
        <v>1.1688450000000001</v>
      </c>
      <c r="O2239" s="5">
        <f>灯光逐时使用率计算!H2215</f>
        <v>0.37403039999999999</v>
      </c>
      <c r="P2239" s="19">
        <f t="shared" si="308"/>
        <v>1.5428754000000002</v>
      </c>
      <c r="Q2239" s="19">
        <f t="shared" si="312"/>
        <v>0</v>
      </c>
      <c r="R2239" s="20">
        <f t="shared" si="309"/>
        <v>0.54763799999999996</v>
      </c>
      <c r="S2239" s="20">
        <f t="shared" si="313"/>
        <v>0</v>
      </c>
      <c r="T2239" s="20">
        <f>IF((T2238+R2239)&lt;0,0,IF((T2238+R2239)&gt;结论【关键目标】!C$28,结论【关键目标】!C$28,T2238+R2239))</f>
        <v>8.7085131999999987</v>
      </c>
      <c r="U2239" s="19">
        <f>IF((T2238+R2239)&lt;结论【关键目标】!$C$28,0,(发电量计算【计算逻辑页】!R2239+发电量计算【计算逻辑页】!T2238-结论【关键目标】!$C$28))</f>
        <v>0</v>
      </c>
      <c r="V2239" s="5">
        <f t="shared" si="310"/>
        <v>0</v>
      </c>
      <c r="W2239" s="5">
        <f t="shared" si="311"/>
        <v>0.13181646659999999</v>
      </c>
      <c r="X2239" s="5">
        <f t="shared" si="314"/>
        <v>0</v>
      </c>
    </row>
    <row r="2240" spans="1:24" x14ac:dyDescent="0.15">
      <c r="A2240" s="7">
        <v>2239</v>
      </c>
      <c r="B2240" s="7">
        <v>4</v>
      </c>
      <c r="C2240" s="7">
        <v>4</v>
      </c>
      <c r="D2240" s="7">
        <v>7</v>
      </c>
      <c r="E2240" s="7">
        <v>94</v>
      </c>
      <c r="F2240" s="7">
        <v>3</v>
      </c>
      <c r="G2240" s="7">
        <v>81.8</v>
      </c>
      <c r="H2240" s="7">
        <f t="shared" si="306"/>
        <v>2</v>
      </c>
      <c r="I2240" s="16">
        <f t="shared" si="307"/>
        <v>45020</v>
      </c>
      <c r="J2240" s="17">
        <v>0.2407</v>
      </c>
      <c r="K2240" s="18">
        <f>G2240*结论【关键目标】!C$27*0.7735*0.001</f>
        <v>7.592676</v>
      </c>
      <c r="L2240" s="5">
        <v>0</v>
      </c>
      <c r="M2240" s="5">
        <f>ABS(IF(L2240&lt;=0,L2240/耗电量关键数据!$B$6/1000,L2240/耗电量关键数据!$B$5/1000))</f>
        <v>0</v>
      </c>
      <c r="N2240" s="5">
        <f>电气设备逐时使用率计算!H2216</f>
        <v>2.3376900000000003</v>
      </c>
      <c r="O2240" s="5">
        <f>灯光逐时使用率计算!H2216</f>
        <v>1.2467680000000001</v>
      </c>
      <c r="P2240" s="19">
        <f t="shared" si="308"/>
        <v>3.5844580000000006</v>
      </c>
      <c r="Q2240" s="19">
        <f t="shared" si="312"/>
        <v>0</v>
      </c>
      <c r="R2240" s="20">
        <f t="shared" si="309"/>
        <v>7.592676</v>
      </c>
      <c r="S2240" s="20">
        <f t="shared" si="313"/>
        <v>0</v>
      </c>
      <c r="T2240" s="20">
        <f>IF((T2239+R2240)&lt;0,0,IF((T2239+R2240)&gt;结论【关键目标】!C$28,结论【关键目标】!C$28,T2239+R2240))</f>
        <v>16.3011892</v>
      </c>
      <c r="U2240" s="19">
        <f>IF((T2239+R2240)&lt;结论【关键目标】!$C$28,0,(发电量计算【计算逻辑页】!R2240+发电量计算【计算逻辑页】!T2239-结论【关键目标】!$C$28))</f>
        <v>0</v>
      </c>
      <c r="V2240" s="5">
        <f t="shared" si="310"/>
        <v>0</v>
      </c>
      <c r="W2240" s="5">
        <f t="shared" si="311"/>
        <v>0.8627790406000001</v>
      </c>
      <c r="X2240" s="5">
        <f t="shared" si="314"/>
        <v>0</v>
      </c>
    </row>
    <row r="2241" spans="1:24" x14ac:dyDescent="0.15">
      <c r="A2241" s="7">
        <v>2240</v>
      </c>
      <c r="B2241" s="7">
        <v>4</v>
      </c>
      <c r="C2241" s="7">
        <v>4</v>
      </c>
      <c r="D2241" s="7">
        <v>8</v>
      </c>
      <c r="E2241" s="7">
        <v>94</v>
      </c>
      <c r="F2241" s="7">
        <v>3</v>
      </c>
      <c r="G2241" s="7">
        <v>150.4</v>
      </c>
      <c r="H2241" s="7">
        <f t="shared" si="306"/>
        <v>2</v>
      </c>
      <c r="I2241" s="16">
        <f t="shared" si="307"/>
        <v>45020</v>
      </c>
      <c r="J2241" s="17">
        <v>0.70809999999999995</v>
      </c>
      <c r="K2241" s="18">
        <f>G2241*结论【关键目标】!C$27*0.7735*0.001</f>
        <v>13.960127999999999</v>
      </c>
      <c r="L2241" s="5">
        <v>0</v>
      </c>
      <c r="M2241" s="5">
        <f>ABS(IF(L2241&lt;=0,L2241/耗电量关键数据!$B$6/1000,L2241/耗电量关键数据!$B$5/1000))</f>
        <v>0</v>
      </c>
      <c r="N2241" s="5">
        <f>电气设备逐时使用率计算!H2217</f>
        <v>11.688450000000001</v>
      </c>
      <c r="O2241" s="5">
        <f>灯光逐时使用率计算!H2217</f>
        <v>6.2338399999999998</v>
      </c>
      <c r="P2241" s="19">
        <f t="shared" si="308"/>
        <v>17.92229</v>
      </c>
      <c r="Q2241" s="19">
        <f t="shared" si="312"/>
        <v>0</v>
      </c>
      <c r="R2241" s="20">
        <f t="shared" si="309"/>
        <v>13.960127999999999</v>
      </c>
      <c r="S2241" s="20">
        <f t="shared" si="313"/>
        <v>0</v>
      </c>
      <c r="T2241" s="20">
        <f>IF((T2240+R2241)&lt;0,0,IF((T2240+R2241)&gt;结论【关键目标】!C$28,结论【关键目标】!C$28,T2240+R2241))</f>
        <v>22</v>
      </c>
      <c r="U2241" s="19">
        <f>IF((T2240+R2241)&lt;结论【关键目标】!$C$28,0,(发电量计算【计算逻辑页】!R2241+发电量计算【计算逻辑页】!T2240-结论【关键目标】!$C$28))</f>
        <v>8.2613172000000006</v>
      </c>
      <c r="V2241" s="5">
        <f t="shared" si="310"/>
        <v>2.8914610199999999</v>
      </c>
      <c r="W2241" s="5">
        <f t="shared" si="311"/>
        <v>9.8851666367999993</v>
      </c>
      <c r="X2241" s="5">
        <f t="shared" si="314"/>
        <v>0</v>
      </c>
    </row>
    <row r="2242" spans="1:24" x14ac:dyDescent="0.15">
      <c r="A2242" s="7">
        <v>2241</v>
      </c>
      <c r="B2242" s="7">
        <v>4</v>
      </c>
      <c r="C2242" s="7">
        <v>4</v>
      </c>
      <c r="D2242" s="7">
        <v>9</v>
      </c>
      <c r="E2242" s="7">
        <v>94</v>
      </c>
      <c r="F2242" s="7">
        <v>5.3</v>
      </c>
      <c r="G2242" s="7">
        <v>284.89999999999998</v>
      </c>
      <c r="H2242" s="7">
        <f t="shared" ref="H2242:H2305" si="315">WEEKDAY(I:I,2)</f>
        <v>2</v>
      </c>
      <c r="I2242" s="16">
        <f t="shared" ref="I2242:I2305" si="316">DATE(2023,B2242,C2242)</f>
        <v>45020</v>
      </c>
      <c r="J2242" s="17">
        <v>0.70809999999999995</v>
      </c>
      <c r="K2242" s="18">
        <f>G2242*结论【关键目标】!C$27*0.7735*0.001</f>
        <v>26.444417999999999</v>
      </c>
      <c r="L2242" s="5">
        <v>0</v>
      </c>
      <c r="M2242" s="5">
        <f>ABS(IF(L2242&lt;=0,L2242/耗电量关键数据!$B$6/1000,L2242/耗电量关键数据!$B$5/1000))</f>
        <v>0</v>
      </c>
      <c r="N2242" s="5">
        <f>电气设备逐时使用率计算!H2218</f>
        <v>22.208055000000002</v>
      </c>
      <c r="O2242" s="5">
        <f>灯光逐时使用率计算!H2218</f>
        <v>11.844296</v>
      </c>
      <c r="P2242" s="19">
        <f t="shared" ref="P2242:P2305" si="317">M2242+N2242+O2242</f>
        <v>34.052351000000002</v>
      </c>
      <c r="Q2242" s="19">
        <f t="shared" si="312"/>
        <v>0</v>
      </c>
      <c r="R2242" s="20">
        <f t="shared" ref="R2242:R2305" si="318">K2242-Q2242</f>
        <v>26.444417999999999</v>
      </c>
      <c r="S2242" s="20">
        <f t="shared" si="313"/>
        <v>0</v>
      </c>
      <c r="T2242" s="20">
        <f>IF((T2241+R2242)&lt;0,0,IF((T2241+R2242)&gt;结论【关键目标】!C$28,结论【关键目标】!C$28,T2241+R2242))</f>
        <v>22</v>
      </c>
      <c r="U2242" s="19">
        <f>IF((T2241+R2242)&lt;结论【关键目标】!$C$28,0,(发电量计算【计算逻辑页】!R2242+发电量计算【计算逻辑页】!T2241-结论【关键目标】!$C$28))</f>
        <v>26.444417999999999</v>
      </c>
      <c r="V2242" s="5">
        <f t="shared" ref="V2242:V2305" si="319">IF(J2242&gt;0.35,U2242*0.35,0)</f>
        <v>9.2555462999999989</v>
      </c>
      <c r="W2242" s="5">
        <f t="shared" ref="W2242:W2305" si="320">IF(P2242&gt;K2242,K2242*J2242,P2242*J2242)</f>
        <v>18.7252923858</v>
      </c>
      <c r="X2242" s="5">
        <f t="shared" si="314"/>
        <v>0</v>
      </c>
    </row>
    <row r="2243" spans="1:24" x14ac:dyDescent="0.15">
      <c r="A2243" s="7">
        <v>2242</v>
      </c>
      <c r="B2243" s="7">
        <v>4</v>
      </c>
      <c r="C2243" s="7">
        <v>4</v>
      </c>
      <c r="D2243" s="7">
        <v>10</v>
      </c>
      <c r="E2243" s="7">
        <v>94</v>
      </c>
      <c r="F2243" s="7">
        <v>8</v>
      </c>
      <c r="G2243" s="7">
        <v>486.8</v>
      </c>
      <c r="H2243" s="7">
        <f t="shared" si="315"/>
        <v>2</v>
      </c>
      <c r="I2243" s="16">
        <f t="shared" si="316"/>
        <v>45020</v>
      </c>
      <c r="J2243" s="17">
        <v>0.70809999999999995</v>
      </c>
      <c r="K2243" s="18">
        <f>G2243*结论【关键目标】!C$27*0.7735*0.001</f>
        <v>45.184775999999999</v>
      </c>
      <c r="L2243" s="5">
        <v>0</v>
      </c>
      <c r="M2243" s="5">
        <f>ABS(IF(L2243&lt;=0,L2243/耗电量关键数据!$B$6/1000,L2243/耗电量关键数据!$B$5/1000))</f>
        <v>0</v>
      </c>
      <c r="N2243" s="5">
        <f>电气设备逐时使用率计算!H2219</f>
        <v>22.208055000000002</v>
      </c>
      <c r="O2243" s="5">
        <f>灯光逐时使用率计算!H2219</f>
        <v>11.844296</v>
      </c>
      <c r="P2243" s="19">
        <f t="shared" si="317"/>
        <v>34.052351000000002</v>
      </c>
      <c r="Q2243" s="19">
        <f t="shared" ref="Q2243:Q2306" si="321">IF(J2243&gt;0.8,P2243,0)</f>
        <v>0</v>
      </c>
      <c r="R2243" s="20">
        <f t="shared" si="318"/>
        <v>45.184775999999999</v>
      </c>
      <c r="S2243" s="20">
        <f t="shared" ref="S2243:S2306" si="322">IF(R2243&lt;0,ABS(R2243),0)</f>
        <v>0</v>
      </c>
      <c r="T2243" s="20">
        <f>IF((T2242+R2243)&lt;0,0,IF((T2242+R2243)&gt;结论【关键目标】!C$28,结论【关键目标】!C$28,T2242+R2243))</f>
        <v>22</v>
      </c>
      <c r="U2243" s="19">
        <f>IF((T2242+R2243)&lt;结论【关键目标】!$C$28,0,(发电量计算【计算逻辑页】!R2243+发电量计算【计算逻辑页】!T2242-结论【关键目标】!$C$28))</f>
        <v>45.184775999999999</v>
      </c>
      <c r="V2243" s="5">
        <f t="shared" si="319"/>
        <v>15.814671599999999</v>
      </c>
      <c r="W2243" s="5">
        <f t="shared" si="320"/>
        <v>24.1124697431</v>
      </c>
      <c r="X2243" s="5">
        <f t="shared" si="314"/>
        <v>0</v>
      </c>
    </row>
    <row r="2244" spans="1:24" x14ac:dyDescent="0.15">
      <c r="A2244" s="7">
        <v>2243</v>
      </c>
      <c r="B2244" s="7">
        <v>4</v>
      </c>
      <c r="C2244" s="7">
        <v>4</v>
      </c>
      <c r="D2244" s="7">
        <v>11</v>
      </c>
      <c r="E2244" s="7">
        <v>94</v>
      </c>
      <c r="F2244" s="7">
        <v>11</v>
      </c>
      <c r="G2244" s="7">
        <v>620.5</v>
      </c>
      <c r="H2244" s="7">
        <f t="shared" si="315"/>
        <v>2</v>
      </c>
      <c r="I2244" s="16">
        <f t="shared" si="316"/>
        <v>45020</v>
      </c>
      <c r="J2244" s="17">
        <v>1.2267999999999999</v>
      </c>
      <c r="K2244" s="18">
        <f>G2244*结论【关键目标】!C$27*0.7735*0.001</f>
        <v>57.594809999999995</v>
      </c>
      <c r="L2244" s="5">
        <v>0</v>
      </c>
      <c r="M2244" s="5">
        <f>ABS(IF(L2244&lt;=0,L2244/耗电量关键数据!$B$6/1000,L2244/耗电量关键数据!$B$5/1000))</f>
        <v>0</v>
      </c>
      <c r="N2244" s="5">
        <f>电气设备逐时使用率计算!H2220</f>
        <v>22.208055000000002</v>
      </c>
      <c r="O2244" s="5">
        <f>灯光逐时使用率计算!H2220</f>
        <v>11.844296</v>
      </c>
      <c r="P2244" s="19">
        <f t="shared" si="317"/>
        <v>34.052351000000002</v>
      </c>
      <c r="Q2244" s="19">
        <f t="shared" si="321"/>
        <v>34.052351000000002</v>
      </c>
      <c r="R2244" s="20">
        <f t="shared" si="318"/>
        <v>23.542458999999994</v>
      </c>
      <c r="S2244" s="20">
        <f t="shared" si="322"/>
        <v>0</v>
      </c>
      <c r="T2244" s="20">
        <f>IF((T2243+R2244)&lt;0,0,IF((T2243+R2244)&gt;结论【关键目标】!C$28,结论【关键目标】!C$28,T2243+R2244))</f>
        <v>22</v>
      </c>
      <c r="U2244" s="19">
        <f>IF((T2243+R2244)&lt;结论【关键目标】!$C$28,0,(发电量计算【计算逻辑页】!R2244+发电量计算【计算逻辑页】!T2243-结论【关键目标】!$C$28))</f>
        <v>23.542458999999994</v>
      </c>
      <c r="V2244" s="5">
        <f t="shared" si="319"/>
        <v>8.2398606499999971</v>
      </c>
      <c r="W2244" s="5">
        <f t="shared" si="320"/>
        <v>41.775424206799997</v>
      </c>
      <c r="X2244" s="5">
        <f t="shared" ref="X2244:X2307" si="323">(J2244-0.35)*IF(T2244&gt;S2244,S2244,T2244)</f>
        <v>0</v>
      </c>
    </row>
    <row r="2245" spans="1:24" x14ac:dyDescent="0.15">
      <c r="A2245" s="7">
        <v>2244</v>
      </c>
      <c r="B2245" s="7">
        <v>4</v>
      </c>
      <c r="C2245" s="7">
        <v>4</v>
      </c>
      <c r="D2245" s="7">
        <v>12</v>
      </c>
      <c r="E2245" s="7">
        <v>94</v>
      </c>
      <c r="F2245" s="7">
        <v>11.6</v>
      </c>
      <c r="G2245" s="7">
        <v>618</v>
      </c>
      <c r="H2245" s="7">
        <f t="shared" si="315"/>
        <v>2</v>
      </c>
      <c r="I2245" s="16">
        <f t="shared" si="316"/>
        <v>45020</v>
      </c>
      <c r="J2245" s="17">
        <v>1.2267999999999999</v>
      </c>
      <c r="K2245" s="18">
        <f>G2245*结论【关键目标】!C$27*0.7735*0.001</f>
        <v>57.362759999999994</v>
      </c>
      <c r="L2245" s="5">
        <v>0</v>
      </c>
      <c r="M2245" s="5">
        <f>ABS(IF(L2245&lt;=0,L2245/耗电量关键数据!$B$6/1000,L2245/耗电量关键数据!$B$5/1000))</f>
        <v>0</v>
      </c>
      <c r="N2245" s="5">
        <f>电气设备逐时使用率计算!H2221</f>
        <v>11.688450000000001</v>
      </c>
      <c r="O2245" s="5">
        <f>灯光逐时使用率计算!H2221</f>
        <v>9.9741440000000008</v>
      </c>
      <c r="P2245" s="19">
        <f t="shared" si="317"/>
        <v>21.662594000000002</v>
      </c>
      <c r="Q2245" s="19">
        <f t="shared" si="321"/>
        <v>21.662594000000002</v>
      </c>
      <c r="R2245" s="20">
        <f t="shared" si="318"/>
        <v>35.700165999999996</v>
      </c>
      <c r="S2245" s="20">
        <f t="shared" si="322"/>
        <v>0</v>
      </c>
      <c r="T2245" s="20">
        <f>IF((T2244+R2245)&lt;0,0,IF((T2244+R2245)&gt;结论【关键目标】!C$28,结论【关键目标】!C$28,T2244+R2245))</f>
        <v>22</v>
      </c>
      <c r="U2245" s="19">
        <f>IF((T2244+R2245)&lt;结论【关键目标】!$C$28,0,(发电量计算【计算逻辑页】!R2245+发电量计算【计算逻辑页】!T2244-结论【关键目标】!$C$28))</f>
        <v>35.700165999999996</v>
      </c>
      <c r="V2245" s="5">
        <f t="shared" si="319"/>
        <v>12.495058099999998</v>
      </c>
      <c r="W2245" s="5">
        <f t="shared" si="320"/>
        <v>26.5756703192</v>
      </c>
      <c r="X2245" s="5">
        <f t="shared" si="323"/>
        <v>0</v>
      </c>
    </row>
    <row r="2246" spans="1:24" x14ac:dyDescent="0.15">
      <c r="A2246" s="7">
        <v>2245</v>
      </c>
      <c r="B2246" s="7">
        <v>4</v>
      </c>
      <c r="C2246" s="7">
        <v>4</v>
      </c>
      <c r="D2246" s="7">
        <v>13</v>
      </c>
      <c r="E2246" s="7">
        <v>94</v>
      </c>
      <c r="F2246" s="7">
        <v>14</v>
      </c>
      <c r="G2246" s="7">
        <v>607.70000000000005</v>
      </c>
      <c r="H2246" s="7">
        <f t="shared" si="315"/>
        <v>2</v>
      </c>
      <c r="I2246" s="16">
        <f t="shared" si="316"/>
        <v>45020</v>
      </c>
      <c r="J2246" s="17">
        <v>1.2267999999999999</v>
      </c>
      <c r="K2246" s="18">
        <f>G2246*结论【关键目标】!C$27*0.7735*0.001</f>
        <v>56.406714000000001</v>
      </c>
      <c r="L2246" s="5">
        <v>0</v>
      </c>
      <c r="M2246" s="5">
        <f>ABS(IF(L2246&lt;=0,L2246/耗电量关键数据!$B$6/1000,L2246/耗电量关键数据!$B$5/1000))</f>
        <v>0</v>
      </c>
      <c r="N2246" s="5">
        <f>电气设备逐时使用率计算!H2222</f>
        <v>11.688450000000001</v>
      </c>
      <c r="O2246" s="5">
        <f>灯光逐时使用率计算!H2222</f>
        <v>9.9741440000000008</v>
      </c>
      <c r="P2246" s="19">
        <f t="shared" si="317"/>
        <v>21.662594000000002</v>
      </c>
      <c r="Q2246" s="19">
        <f t="shared" si="321"/>
        <v>21.662594000000002</v>
      </c>
      <c r="R2246" s="20">
        <f t="shared" si="318"/>
        <v>34.744119999999995</v>
      </c>
      <c r="S2246" s="20">
        <f t="shared" si="322"/>
        <v>0</v>
      </c>
      <c r="T2246" s="20">
        <f>IF((T2245+R2246)&lt;0,0,IF((T2245+R2246)&gt;结论【关键目标】!C$28,结论【关键目标】!C$28,T2245+R2246))</f>
        <v>22</v>
      </c>
      <c r="U2246" s="19">
        <f>IF((T2245+R2246)&lt;结论【关键目标】!$C$28,0,(发电量计算【计算逻辑页】!R2246+发电量计算【计算逻辑页】!T2245-结论【关键目标】!$C$28))</f>
        <v>34.744119999999995</v>
      </c>
      <c r="V2246" s="5">
        <f t="shared" si="319"/>
        <v>12.160441999999998</v>
      </c>
      <c r="W2246" s="5">
        <f t="shared" si="320"/>
        <v>26.5756703192</v>
      </c>
      <c r="X2246" s="5">
        <f t="shared" si="323"/>
        <v>0</v>
      </c>
    </row>
    <row r="2247" spans="1:24" x14ac:dyDescent="0.15">
      <c r="A2247" s="7">
        <v>2246</v>
      </c>
      <c r="B2247" s="7">
        <v>4</v>
      </c>
      <c r="C2247" s="7">
        <v>4</v>
      </c>
      <c r="D2247" s="7">
        <v>14</v>
      </c>
      <c r="E2247" s="7">
        <v>94</v>
      </c>
      <c r="F2247" s="7">
        <v>15</v>
      </c>
      <c r="G2247" s="7">
        <v>474.5</v>
      </c>
      <c r="H2247" s="7">
        <f t="shared" si="315"/>
        <v>2</v>
      </c>
      <c r="I2247" s="16">
        <f t="shared" si="316"/>
        <v>45020</v>
      </c>
      <c r="J2247" s="17">
        <v>1.2267999999999999</v>
      </c>
      <c r="K2247" s="18">
        <f>G2247*结论【关键目标】!C$27*0.7735*0.001</f>
        <v>44.043089999999999</v>
      </c>
      <c r="L2247" s="5">
        <v>0</v>
      </c>
      <c r="M2247" s="5">
        <f>ABS(IF(L2247&lt;=0,L2247/耗电量关键数据!$B$6/1000,L2247/耗电量关键数据!$B$5/1000))</f>
        <v>0</v>
      </c>
      <c r="N2247" s="5">
        <f>电气设备逐时使用率计算!H2223</f>
        <v>22.208055000000002</v>
      </c>
      <c r="O2247" s="5">
        <f>灯光逐时使用率计算!H2223</f>
        <v>11.844296</v>
      </c>
      <c r="P2247" s="19">
        <f t="shared" si="317"/>
        <v>34.052351000000002</v>
      </c>
      <c r="Q2247" s="19">
        <f t="shared" si="321"/>
        <v>34.052351000000002</v>
      </c>
      <c r="R2247" s="20">
        <f t="shared" si="318"/>
        <v>9.9907389999999978</v>
      </c>
      <c r="S2247" s="20">
        <f t="shared" si="322"/>
        <v>0</v>
      </c>
      <c r="T2247" s="20">
        <f>IF((T2246+R2247)&lt;0,0,IF((T2246+R2247)&gt;结论【关键目标】!C$28,结论【关键目标】!C$28,T2246+R2247))</f>
        <v>22</v>
      </c>
      <c r="U2247" s="19">
        <f>IF((T2246+R2247)&lt;结论【关键目标】!$C$28,0,(发电量计算【计算逻辑页】!R2247+发电量计算【计算逻辑页】!T2246-结论【关键目标】!$C$28))</f>
        <v>9.9907389999999978</v>
      </c>
      <c r="V2247" s="5">
        <f t="shared" si="319"/>
        <v>3.496758649999999</v>
      </c>
      <c r="W2247" s="5">
        <f t="shared" si="320"/>
        <v>41.775424206799997</v>
      </c>
      <c r="X2247" s="5">
        <f t="shared" si="323"/>
        <v>0</v>
      </c>
    </row>
    <row r="2248" spans="1:24" x14ac:dyDescent="0.15">
      <c r="A2248" s="7">
        <v>2247</v>
      </c>
      <c r="B2248" s="7">
        <v>4</v>
      </c>
      <c r="C2248" s="7">
        <v>4</v>
      </c>
      <c r="D2248" s="7">
        <v>15</v>
      </c>
      <c r="E2248" s="7">
        <v>94</v>
      </c>
      <c r="F2248" s="7">
        <v>15.7</v>
      </c>
      <c r="G2248" s="7">
        <v>391.6</v>
      </c>
      <c r="H2248" s="7">
        <f t="shared" si="315"/>
        <v>2</v>
      </c>
      <c r="I2248" s="16">
        <f t="shared" si="316"/>
        <v>45020</v>
      </c>
      <c r="J2248" s="17">
        <v>1.2267999999999999</v>
      </c>
      <c r="K2248" s="18">
        <f>G2248*结论【关键目标】!C$27*0.7735*0.001</f>
        <v>36.348312</v>
      </c>
      <c r="L2248" s="5">
        <v>0</v>
      </c>
      <c r="M2248" s="5">
        <f>ABS(IF(L2248&lt;=0,L2248/耗电量关键数据!$B$6/1000,L2248/耗电量关键数据!$B$5/1000))</f>
        <v>0</v>
      </c>
      <c r="N2248" s="5">
        <f>电气设备逐时使用率计算!H2224</f>
        <v>22.208055000000002</v>
      </c>
      <c r="O2248" s="5">
        <f>灯光逐时使用率计算!H2224</f>
        <v>11.844296</v>
      </c>
      <c r="P2248" s="19">
        <f t="shared" si="317"/>
        <v>34.052351000000002</v>
      </c>
      <c r="Q2248" s="19">
        <f t="shared" si="321"/>
        <v>34.052351000000002</v>
      </c>
      <c r="R2248" s="20">
        <f t="shared" si="318"/>
        <v>2.2959609999999984</v>
      </c>
      <c r="S2248" s="20">
        <f t="shared" si="322"/>
        <v>0</v>
      </c>
      <c r="T2248" s="20">
        <f>IF((T2247+R2248)&lt;0,0,IF((T2247+R2248)&gt;结论【关键目标】!C$28,结论【关键目标】!C$28,T2247+R2248))</f>
        <v>22</v>
      </c>
      <c r="U2248" s="19">
        <f>IF((T2247+R2248)&lt;结论【关键目标】!$C$28,0,(发电量计算【计算逻辑页】!R2248+发电量计算【计算逻辑页】!T2247-结论【关键目标】!$C$28))</f>
        <v>2.2959609999999984</v>
      </c>
      <c r="V2248" s="5">
        <f t="shared" si="319"/>
        <v>0.80358634999999934</v>
      </c>
      <c r="W2248" s="5">
        <f t="shared" si="320"/>
        <v>41.775424206799997</v>
      </c>
      <c r="X2248" s="5">
        <f t="shared" si="323"/>
        <v>0</v>
      </c>
    </row>
    <row r="2249" spans="1:24" x14ac:dyDescent="0.15">
      <c r="A2249" s="7">
        <v>2248</v>
      </c>
      <c r="B2249" s="7">
        <v>4</v>
      </c>
      <c r="C2249" s="7">
        <v>4</v>
      </c>
      <c r="D2249" s="7">
        <v>16</v>
      </c>
      <c r="E2249" s="7">
        <v>94</v>
      </c>
      <c r="F2249" s="7">
        <v>17</v>
      </c>
      <c r="G2249" s="7">
        <v>265.60000000000002</v>
      </c>
      <c r="H2249" s="7">
        <f t="shared" si="315"/>
        <v>2</v>
      </c>
      <c r="I2249" s="16">
        <f t="shared" si="316"/>
        <v>45020</v>
      </c>
      <c r="J2249" s="17">
        <v>0.70809999999999995</v>
      </c>
      <c r="K2249" s="18">
        <f>G2249*结论【关键目标】!C$27*0.7735*0.001</f>
        <v>24.652992000000001</v>
      </c>
      <c r="L2249" s="5">
        <v>0</v>
      </c>
      <c r="M2249" s="5">
        <f>ABS(IF(L2249&lt;=0,L2249/耗电量关键数据!$B$6/1000,L2249/耗电量关键数据!$B$5/1000))</f>
        <v>0</v>
      </c>
      <c r="N2249" s="5">
        <f>电气设备逐时使用率计算!H2225</f>
        <v>22.208055000000002</v>
      </c>
      <c r="O2249" s="5">
        <f>灯光逐时使用率计算!H2225</f>
        <v>11.844296</v>
      </c>
      <c r="P2249" s="19">
        <f t="shared" si="317"/>
        <v>34.052351000000002</v>
      </c>
      <c r="Q2249" s="19">
        <f t="shared" si="321"/>
        <v>0</v>
      </c>
      <c r="R2249" s="20">
        <f t="shared" si="318"/>
        <v>24.652992000000001</v>
      </c>
      <c r="S2249" s="20">
        <f t="shared" si="322"/>
        <v>0</v>
      </c>
      <c r="T2249" s="20">
        <f>IF((T2248+R2249)&lt;0,0,IF((T2248+R2249)&gt;结论【关键目标】!C$28,结论【关键目标】!C$28,T2248+R2249))</f>
        <v>22</v>
      </c>
      <c r="U2249" s="19">
        <f>IF((T2248+R2249)&lt;结论【关键目标】!$C$28,0,(发电量计算【计算逻辑页】!R2249+发电量计算【计算逻辑页】!T2248-结论【关键目标】!$C$28))</f>
        <v>24.652991999999998</v>
      </c>
      <c r="V2249" s="5">
        <f t="shared" si="319"/>
        <v>8.6285471999999981</v>
      </c>
      <c r="W2249" s="5">
        <f t="shared" si="320"/>
        <v>17.456783635200001</v>
      </c>
      <c r="X2249" s="5">
        <f t="shared" si="323"/>
        <v>0</v>
      </c>
    </row>
    <row r="2250" spans="1:24" x14ac:dyDescent="0.15">
      <c r="A2250" s="7">
        <v>2249</v>
      </c>
      <c r="B2250" s="7">
        <v>4</v>
      </c>
      <c r="C2250" s="7">
        <v>4</v>
      </c>
      <c r="D2250" s="7">
        <v>17</v>
      </c>
      <c r="E2250" s="7">
        <v>94</v>
      </c>
      <c r="F2250" s="7">
        <v>17</v>
      </c>
      <c r="G2250" s="7">
        <v>116.4</v>
      </c>
      <c r="H2250" s="7">
        <f t="shared" si="315"/>
        <v>2</v>
      </c>
      <c r="I2250" s="16">
        <f t="shared" si="316"/>
        <v>45020</v>
      </c>
      <c r="J2250" s="17">
        <v>0.70809999999999995</v>
      </c>
      <c r="K2250" s="18">
        <f>G2250*结论【关键目标】!C$27*0.7735*0.001</f>
        <v>10.804247999999999</v>
      </c>
      <c r="L2250" s="5">
        <v>0</v>
      </c>
      <c r="M2250" s="5">
        <f>ABS(IF(L2250&lt;=0,L2250/耗电量关键数据!$B$6/1000,L2250/耗电量关键数据!$B$5/1000))</f>
        <v>0</v>
      </c>
      <c r="N2250" s="5">
        <f>电气设备逐时使用率计算!H2226</f>
        <v>22.208055000000002</v>
      </c>
      <c r="O2250" s="5">
        <f>灯光逐时使用率计算!H2226</f>
        <v>11.844296</v>
      </c>
      <c r="P2250" s="19">
        <f t="shared" si="317"/>
        <v>34.052351000000002</v>
      </c>
      <c r="Q2250" s="19">
        <f t="shared" si="321"/>
        <v>0</v>
      </c>
      <c r="R2250" s="20">
        <f t="shared" si="318"/>
        <v>10.804247999999999</v>
      </c>
      <c r="S2250" s="20">
        <f t="shared" si="322"/>
        <v>0</v>
      </c>
      <c r="T2250" s="20">
        <f>IF((T2249+R2250)&lt;0,0,IF((T2249+R2250)&gt;结论【关键目标】!C$28,结论【关键目标】!C$28,T2249+R2250))</f>
        <v>22</v>
      </c>
      <c r="U2250" s="19">
        <f>IF((T2249+R2250)&lt;结论【关键目标】!$C$28,0,(发电量计算【计算逻辑页】!R2250+发电量计算【计算逻辑页】!T2249-结论【关键目标】!$C$28))</f>
        <v>10.804248000000001</v>
      </c>
      <c r="V2250" s="5">
        <f t="shared" si="319"/>
        <v>3.7814868000000001</v>
      </c>
      <c r="W2250" s="5">
        <f t="shared" si="320"/>
        <v>7.6504880087999991</v>
      </c>
      <c r="X2250" s="5">
        <f t="shared" si="323"/>
        <v>0</v>
      </c>
    </row>
    <row r="2251" spans="1:24" x14ac:dyDescent="0.15">
      <c r="A2251" s="7">
        <v>2250</v>
      </c>
      <c r="B2251" s="7">
        <v>4</v>
      </c>
      <c r="C2251" s="7">
        <v>4</v>
      </c>
      <c r="D2251" s="7">
        <v>18</v>
      </c>
      <c r="E2251" s="7">
        <v>94</v>
      </c>
      <c r="F2251" s="7">
        <v>15.9</v>
      </c>
      <c r="G2251" s="7">
        <v>0</v>
      </c>
      <c r="H2251" s="7">
        <f t="shared" si="315"/>
        <v>2</v>
      </c>
      <c r="I2251" s="16">
        <f t="shared" si="316"/>
        <v>45020</v>
      </c>
      <c r="J2251" s="17">
        <v>0.70809999999999995</v>
      </c>
      <c r="K2251" s="18">
        <f>G2251*结论【关键目标】!C$27*0.7735*0.001</f>
        <v>0</v>
      </c>
      <c r="L2251" s="5">
        <v>0</v>
      </c>
      <c r="M2251" s="5">
        <f>ABS(IF(L2251&lt;=0,L2251/耗电量关键数据!$B$6/1000,L2251/耗电量关键数据!$B$5/1000))</f>
        <v>0</v>
      </c>
      <c r="N2251" s="5">
        <f>电气设备逐时使用率计算!H2227</f>
        <v>7.0130699999999999</v>
      </c>
      <c r="O2251" s="5">
        <f>灯光逐时使用率计算!H2227</f>
        <v>3.7403040000000001</v>
      </c>
      <c r="P2251" s="19">
        <f t="shared" si="317"/>
        <v>10.753374000000001</v>
      </c>
      <c r="Q2251" s="19">
        <f t="shared" si="321"/>
        <v>0</v>
      </c>
      <c r="R2251" s="20">
        <f t="shared" si="318"/>
        <v>0</v>
      </c>
      <c r="S2251" s="20">
        <f t="shared" si="322"/>
        <v>0</v>
      </c>
      <c r="T2251" s="20">
        <f>IF((T2250+R2251)&lt;0,0,IF((T2250+R2251)&gt;结论【关键目标】!C$28,结论【关键目标】!C$28,T2250+R2251))</f>
        <v>22</v>
      </c>
      <c r="U2251" s="19">
        <f>IF((T2250+R2251)&lt;结论【关键目标】!$C$28,0,(发电量计算【计算逻辑页】!R2251+发电量计算【计算逻辑页】!T2250-结论【关键目标】!$C$28))</f>
        <v>0</v>
      </c>
      <c r="V2251" s="5">
        <f t="shared" si="319"/>
        <v>0</v>
      </c>
      <c r="W2251" s="5">
        <f t="shared" si="320"/>
        <v>0</v>
      </c>
      <c r="X2251" s="5">
        <f t="shared" si="323"/>
        <v>0</v>
      </c>
    </row>
    <row r="2252" spans="1:24" x14ac:dyDescent="0.15">
      <c r="A2252" s="7">
        <v>2251</v>
      </c>
      <c r="B2252" s="7">
        <v>4</v>
      </c>
      <c r="C2252" s="7">
        <v>4</v>
      </c>
      <c r="D2252" s="7">
        <v>19</v>
      </c>
      <c r="E2252" s="7">
        <v>94</v>
      </c>
      <c r="F2252" s="7">
        <v>15</v>
      </c>
      <c r="G2252" s="7">
        <v>0</v>
      </c>
      <c r="H2252" s="7">
        <f t="shared" si="315"/>
        <v>2</v>
      </c>
      <c r="I2252" s="16">
        <f t="shared" si="316"/>
        <v>45020</v>
      </c>
      <c r="J2252" s="17">
        <v>1.2267999999999999</v>
      </c>
      <c r="K2252" s="18">
        <f>G2252*结论【关键目标】!C$27*0.7735*0.001</f>
        <v>0</v>
      </c>
      <c r="L2252" s="5">
        <v>0</v>
      </c>
      <c r="M2252" s="5">
        <f>ABS(IF(L2252&lt;=0,L2252/耗电量关键数据!$B$6/1000,L2252/耗电量关键数据!$B$5/1000))</f>
        <v>0</v>
      </c>
      <c r="N2252" s="5">
        <f>电气设备逐时使用率计算!H2228</f>
        <v>7.0130699999999999</v>
      </c>
      <c r="O2252" s="5">
        <f>灯光逐时使用率计算!H2228</f>
        <v>3.7403040000000001</v>
      </c>
      <c r="P2252" s="19">
        <f t="shared" si="317"/>
        <v>10.753374000000001</v>
      </c>
      <c r="Q2252" s="19">
        <f t="shared" si="321"/>
        <v>10.753374000000001</v>
      </c>
      <c r="R2252" s="20">
        <f t="shared" si="318"/>
        <v>-10.753374000000001</v>
      </c>
      <c r="S2252" s="20">
        <f t="shared" si="322"/>
        <v>10.753374000000001</v>
      </c>
      <c r="T2252" s="20">
        <f>IF((T2251+R2252)&lt;0,0,IF((T2251+R2252)&gt;结论【关键目标】!C$28,结论【关键目标】!C$28,T2251+R2252))</f>
        <v>11.246625999999999</v>
      </c>
      <c r="U2252" s="19">
        <f>IF((T2251+R2252)&lt;结论【关键目标】!$C$28,0,(发电量计算【计算逻辑页】!R2252+发电量计算【计算逻辑页】!T2251-结论【关键目标】!$C$28))</f>
        <v>0</v>
      </c>
      <c r="V2252" s="5">
        <f t="shared" si="319"/>
        <v>0</v>
      </c>
      <c r="W2252" s="5">
        <f t="shared" si="320"/>
        <v>0</v>
      </c>
      <c r="X2252" s="5">
        <f t="shared" si="323"/>
        <v>9.428558323199999</v>
      </c>
    </row>
    <row r="2253" spans="1:24" x14ac:dyDescent="0.15">
      <c r="A2253" s="7">
        <v>2252</v>
      </c>
      <c r="B2253" s="7">
        <v>4</v>
      </c>
      <c r="C2253" s="7">
        <v>4</v>
      </c>
      <c r="D2253" s="7">
        <v>20</v>
      </c>
      <c r="E2253" s="7">
        <v>94</v>
      </c>
      <c r="F2253" s="7">
        <v>13</v>
      </c>
      <c r="G2253" s="7">
        <v>0</v>
      </c>
      <c r="H2253" s="7">
        <f t="shared" si="315"/>
        <v>2</v>
      </c>
      <c r="I2253" s="16">
        <f t="shared" si="316"/>
        <v>45020</v>
      </c>
      <c r="J2253" s="17">
        <v>1.2267999999999999</v>
      </c>
      <c r="K2253" s="18">
        <f>G2253*结论【关键目标】!C$27*0.7735*0.001</f>
        <v>0</v>
      </c>
      <c r="L2253" s="5">
        <v>0</v>
      </c>
      <c r="M2253" s="5">
        <f>ABS(IF(L2253&lt;=0,L2253/耗电量关键数据!$B$6/1000,L2253/耗电量关键数据!$B$5/1000))</f>
        <v>0</v>
      </c>
      <c r="N2253" s="5">
        <f>电气设备逐时使用率计算!H2229</f>
        <v>1.1688450000000001</v>
      </c>
      <c r="O2253" s="5">
        <f>灯光逐时使用率计算!H2229</f>
        <v>0.37403039999999999</v>
      </c>
      <c r="P2253" s="19">
        <f t="shared" si="317"/>
        <v>1.5428754000000002</v>
      </c>
      <c r="Q2253" s="19">
        <f t="shared" si="321"/>
        <v>1.5428754000000002</v>
      </c>
      <c r="R2253" s="20">
        <f t="shared" si="318"/>
        <v>-1.5428754000000002</v>
      </c>
      <c r="S2253" s="20">
        <f t="shared" si="322"/>
        <v>1.5428754000000002</v>
      </c>
      <c r="T2253" s="20">
        <f>IF((T2252+R2253)&lt;0,0,IF((T2252+R2253)&gt;结论【关键目标】!C$28,结论【关键目标】!C$28,T2252+R2253))</f>
        <v>9.7037505999999993</v>
      </c>
      <c r="U2253" s="19">
        <f>IF((T2252+R2253)&lt;结论【关键目标】!$C$28,0,(发电量计算【计算逻辑页】!R2253+发电量计算【计算逻辑页】!T2252-结论【关键目标】!$C$28))</f>
        <v>0</v>
      </c>
      <c r="V2253" s="5">
        <f t="shared" si="319"/>
        <v>0</v>
      </c>
      <c r="W2253" s="5">
        <f t="shared" si="320"/>
        <v>0</v>
      </c>
      <c r="X2253" s="5">
        <f t="shared" si="323"/>
        <v>1.3527931507200002</v>
      </c>
    </row>
    <row r="2254" spans="1:24" x14ac:dyDescent="0.15">
      <c r="A2254" s="7">
        <v>2253</v>
      </c>
      <c r="B2254" s="7">
        <v>4</v>
      </c>
      <c r="C2254" s="7">
        <v>4</v>
      </c>
      <c r="D2254" s="7">
        <v>21</v>
      </c>
      <c r="E2254" s="7">
        <v>94</v>
      </c>
      <c r="F2254" s="7">
        <v>12.6</v>
      </c>
      <c r="G2254" s="7">
        <v>0</v>
      </c>
      <c r="H2254" s="7">
        <f t="shared" si="315"/>
        <v>2</v>
      </c>
      <c r="I2254" s="16">
        <f t="shared" si="316"/>
        <v>45020</v>
      </c>
      <c r="J2254" s="17">
        <v>1.2267999999999999</v>
      </c>
      <c r="K2254" s="18">
        <f>G2254*结论【关键目标】!C$27*0.7735*0.001</f>
        <v>0</v>
      </c>
      <c r="L2254" s="5">
        <v>0</v>
      </c>
      <c r="M2254" s="5">
        <f>ABS(IF(L2254&lt;=0,L2254/耗电量关键数据!$B$6/1000,L2254/耗电量关键数据!$B$5/1000))</f>
        <v>0</v>
      </c>
      <c r="N2254" s="5">
        <f>电气设备逐时使用率计算!H2230</f>
        <v>1.1688450000000001</v>
      </c>
      <c r="O2254" s="5">
        <f>灯光逐时使用率计算!H2230</f>
        <v>0.37403039999999999</v>
      </c>
      <c r="P2254" s="19">
        <f t="shared" si="317"/>
        <v>1.5428754000000002</v>
      </c>
      <c r="Q2254" s="19">
        <f t="shared" si="321"/>
        <v>1.5428754000000002</v>
      </c>
      <c r="R2254" s="20">
        <f t="shared" si="318"/>
        <v>-1.5428754000000002</v>
      </c>
      <c r="S2254" s="20">
        <f t="shared" si="322"/>
        <v>1.5428754000000002</v>
      </c>
      <c r="T2254" s="20">
        <f>IF((T2253+R2254)&lt;0,0,IF((T2253+R2254)&gt;结论【关键目标】!C$28,结论【关键目标】!C$28,T2253+R2254))</f>
        <v>8.1608751999999996</v>
      </c>
      <c r="U2254" s="19">
        <f>IF((T2253+R2254)&lt;结论【关键目标】!$C$28,0,(发电量计算【计算逻辑页】!R2254+发电量计算【计算逻辑页】!T2253-结论【关键目标】!$C$28))</f>
        <v>0</v>
      </c>
      <c r="V2254" s="5">
        <f t="shared" si="319"/>
        <v>0</v>
      </c>
      <c r="W2254" s="5">
        <f t="shared" si="320"/>
        <v>0</v>
      </c>
      <c r="X2254" s="5">
        <f t="shared" si="323"/>
        <v>1.3527931507200002</v>
      </c>
    </row>
    <row r="2255" spans="1:24" x14ac:dyDescent="0.15">
      <c r="A2255" s="7">
        <v>2254</v>
      </c>
      <c r="B2255" s="7">
        <v>4</v>
      </c>
      <c r="C2255" s="7">
        <v>4</v>
      </c>
      <c r="D2255" s="7">
        <v>22</v>
      </c>
      <c r="E2255" s="7">
        <v>94</v>
      </c>
      <c r="F2255" s="7">
        <v>11</v>
      </c>
      <c r="G2255" s="7">
        <v>0</v>
      </c>
      <c r="H2255" s="7">
        <f t="shared" si="315"/>
        <v>2</v>
      </c>
      <c r="I2255" s="16">
        <f t="shared" si="316"/>
        <v>45020</v>
      </c>
      <c r="J2255" s="17">
        <v>0.70809999999999995</v>
      </c>
      <c r="K2255" s="18">
        <f>G2255*结论【关键目标】!C$27*0.7735*0.001</f>
        <v>0</v>
      </c>
      <c r="L2255" s="5">
        <v>0</v>
      </c>
      <c r="M2255" s="5">
        <f>ABS(IF(L2255&lt;=0,L2255/耗电量关键数据!$B$6/1000,L2255/耗电量关键数据!$B$5/1000))</f>
        <v>0</v>
      </c>
      <c r="N2255" s="5">
        <f>电气设备逐时使用率计算!H2231</f>
        <v>1.1688450000000001</v>
      </c>
      <c r="O2255" s="5">
        <f>灯光逐时使用率计算!H2231</f>
        <v>0.37403039999999999</v>
      </c>
      <c r="P2255" s="19">
        <f t="shared" si="317"/>
        <v>1.5428754000000002</v>
      </c>
      <c r="Q2255" s="19">
        <f t="shared" si="321"/>
        <v>0</v>
      </c>
      <c r="R2255" s="20">
        <f t="shared" si="318"/>
        <v>0</v>
      </c>
      <c r="S2255" s="20">
        <f t="shared" si="322"/>
        <v>0</v>
      </c>
      <c r="T2255" s="20">
        <f>IF((T2254+R2255)&lt;0,0,IF((T2254+R2255)&gt;结论【关键目标】!C$28,结论【关键目标】!C$28,T2254+R2255))</f>
        <v>8.1608751999999996</v>
      </c>
      <c r="U2255" s="19">
        <f>IF((T2254+R2255)&lt;结论【关键目标】!$C$28,0,(发电量计算【计算逻辑页】!R2255+发电量计算【计算逻辑页】!T2254-结论【关键目标】!$C$28))</f>
        <v>0</v>
      </c>
      <c r="V2255" s="5">
        <f t="shared" si="319"/>
        <v>0</v>
      </c>
      <c r="W2255" s="5">
        <f t="shared" si="320"/>
        <v>0</v>
      </c>
      <c r="X2255" s="5">
        <f t="shared" si="323"/>
        <v>0</v>
      </c>
    </row>
    <row r="2256" spans="1:24" x14ac:dyDescent="0.15">
      <c r="A2256" s="7">
        <v>2255</v>
      </c>
      <c r="B2256" s="7">
        <v>4</v>
      </c>
      <c r="C2256" s="7">
        <v>4</v>
      </c>
      <c r="D2256" s="7">
        <v>23</v>
      </c>
      <c r="E2256" s="7">
        <v>94</v>
      </c>
      <c r="F2256" s="7">
        <v>10</v>
      </c>
      <c r="G2256" s="7">
        <v>0</v>
      </c>
      <c r="H2256" s="7">
        <f t="shared" si="315"/>
        <v>2</v>
      </c>
      <c r="I2256" s="16">
        <f t="shared" si="316"/>
        <v>45020</v>
      </c>
      <c r="J2256" s="17">
        <v>0.70809999999999995</v>
      </c>
      <c r="K2256" s="18">
        <f>G2256*结论【关键目标】!C$27*0.7735*0.001</f>
        <v>0</v>
      </c>
      <c r="L2256" s="5">
        <v>0</v>
      </c>
      <c r="M2256" s="5">
        <f>ABS(IF(L2256&lt;=0,L2256/耗电量关键数据!$B$6/1000,L2256/耗电量关键数据!$B$5/1000))</f>
        <v>0</v>
      </c>
      <c r="N2256" s="5">
        <f>电气设备逐时使用率计算!H2232</f>
        <v>1.1688450000000001</v>
      </c>
      <c r="O2256" s="5">
        <f>灯光逐时使用率计算!H2232</f>
        <v>0.37403039999999999</v>
      </c>
      <c r="P2256" s="19">
        <f t="shared" si="317"/>
        <v>1.5428754000000002</v>
      </c>
      <c r="Q2256" s="19">
        <f t="shared" si="321"/>
        <v>0</v>
      </c>
      <c r="R2256" s="20">
        <f t="shared" si="318"/>
        <v>0</v>
      </c>
      <c r="S2256" s="20">
        <f t="shared" si="322"/>
        <v>0</v>
      </c>
      <c r="T2256" s="20">
        <f>IF((T2255+R2256)&lt;0,0,IF((T2255+R2256)&gt;结论【关键目标】!C$28,结论【关键目标】!C$28,T2255+R2256))</f>
        <v>8.1608751999999996</v>
      </c>
      <c r="U2256" s="19">
        <f>IF((T2255+R2256)&lt;结论【关键目标】!$C$28,0,(发电量计算【计算逻辑页】!R2256+发电量计算【计算逻辑页】!T2255-结论【关键目标】!$C$28))</f>
        <v>0</v>
      </c>
      <c r="V2256" s="5">
        <f t="shared" si="319"/>
        <v>0</v>
      </c>
      <c r="W2256" s="5">
        <f t="shared" si="320"/>
        <v>0</v>
      </c>
      <c r="X2256" s="5">
        <f t="shared" si="323"/>
        <v>0</v>
      </c>
    </row>
    <row r="2257" spans="1:24" x14ac:dyDescent="0.15">
      <c r="A2257" s="7">
        <v>2256</v>
      </c>
      <c r="B2257" s="7">
        <v>4</v>
      </c>
      <c r="C2257" s="7">
        <v>4</v>
      </c>
      <c r="D2257" s="7">
        <v>24</v>
      </c>
      <c r="E2257" s="7">
        <v>94</v>
      </c>
      <c r="F2257" s="7">
        <v>10.4</v>
      </c>
      <c r="G2257" s="7">
        <v>0</v>
      </c>
      <c r="H2257" s="7">
        <f t="shared" si="315"/>
        <v>2</v>
      </c>
      <c r="I2257" s="16">
        <f t="shared" si="316"/>
        <v>45020</v>
      </c>
      <c r="J2257" s="17">
        <v>0.2407</v>
      </c>
      <c r="K2257" s="18">
        <f>G2257*结论【关键目标】!C$27*0.7735*0.001</f>
        <v>0</v>
      </c>
      <c r="L2257" s="5">
        <v>0</v>
      </c>
      <c r="M2257" s="5">
        <f>ABS(IF(L2257&lt;=0,L2257/耗电量关键数据!$B$6/1000,L2257/耗电量关键数据!$B$5/1000))</f>
        <v>0</v>
      </c>
      <c r="N2257" s="5">
        <f>电气设备逐时使用率计算!H2233</f>
        <v>1.1688450000000001</v>
      </c>
      <c r="O2257" s="5">
        <f>灯光逐时使用率计算!H2233</f>
        <v>0.37403039999999999</v>
      </c>
      <c r="P2257" s="19">
        <f t="shared" si="317"/>
        <v>1.5428754000000002</v>
      </c>
      <c r="Q2257" s="19">
        <f t="shared" si="321"/>
        <v>0</v>
      </c>
      <c r="R2257" s="20">
        <f t="shared" si="318"/>
        <v>0</v>
      </c>
      <c r="S2257" s="20">
        <f t="shared" si="322"/>
        <v>0</v>
      </c>
      <c r="T2257" s="20">
        <f>IF((T2256+R2257)&lt;0,0,IF((T2256+R2257)&gt;结论【关键目标】!C$28,结论【关键目标】!C$28,T2256+R2257))</f>
        <v>8.1608751999999996</v>
      </c>
      <c r="U2257" s="19">
        <f>IF((T2256+R2257)&lt;结论【关键目标】!$C$28,0,(发电量计算【计算逻辑页】!R2257+发电量计算【计算逻辑页】!T2256-结论【关键目标】!$C$28))</f>
        <v>0</v>
      </c>
      <c r="V2257" s="5">
        <f t="shared" si="319"/>
        <v>0</v>
      </c>
      <c r="W2257" s="5">
        <f t="shared" si="320"/>
        <v>0</v>
      </c>
      <c r="X2257" s="5">
        <f t="shared" si="323"/>
        <v>0</v>
      </c>
    </row>
    <row r="2258" spans="1:24" x14ac:dyDescent="0.15">
      <c r="A2258" s="7">
        <v>2257</v>
      </c>
      <c r="B2258" s="7">
        <v>4</v>
      </c>
      <c r="C2258" s="7">
        <v>5</v>
      </c>
      <c r="D2258" s="7">
        <v>1</v>
      </c>
      <c r="E2258" s="7">
        <v>95</v>
      </c>
      <c r="F2258" s="7">
        <v>9</v>
      </c>
      <c r="G2258" s="7">
        <v>0</v>
      </c>
      <c r="H2258" s="7">
        <f t="shared" si="315"/>
        <v>3</v>
      </c>
      <c r="I2258" s="16">
        <f t="shared" si="316"/>
        <v>45021</v>
      </c>
      <c r="J2258" s="17">
        <v>0.2407</v>
      </c>
      <c r="K2258" s="18">
        <f>G2258*结论【关键目标】!C$27*0.7735*0.001</f>
        <v>0</v>
      </c>
      <c r="L2258" s="5">
        <v>0</v>
      </c>
      <c r="M2258" s="5">
        <f>ABS(IF(L2258&lt;=0,L2258/耗电量关键数据!$B$6/1000,L2258/耗电量关键数据!$B$5/1000))</f>
        <v>0</v>
      </c>
      <c r="N2258" s="5">
        <f>电气设备逐时使用率计算!H2234</f>
        <v>1.1688450000000001</v>
      </c>
      <c r="O2258" s="5">
        <f>灯光逐时使用率计算!H2234</f>
        <v>0.37403039999999999</v>
      </c>
      <c r="P2258" s="19">
        <f t="shared" si="317"/>
        <v>1.5428754000000002</v>
      </c>
      <c r="Q2258" s="19">
        <f t="shared" si="321"/>
        <v>0</v>
      </c>
      <c r="R2258" s="20">
        <f t="shared" si="318"/>
        <v>0</v>
      </c>
      <c r="S2258" s="20">
        <f t="shared" si="322"/>
        <v>0</v>
      </c>
      <c r="T2258" s="20">
        <f>IF((T2257+R2258)&lt;0,0,IF((T2257+R2258)&gt;结论【关键目标】!C$28,结论【关键目标】!C$28,T2257+R2258))</f>
        <v>8.1608751999999996</v>
      </c>
      <c r="U2258" s="19">
        <f>IF((T2257+R2258)&lt;结论【关键目标】!$C$28,0,(发电量计算【计算逻辑页】!R2258+发电量计算【计算逻辑页】!T2257-结论【关键目标】!$C$28))</f>
        <v>0</v>
      </c>
      <c r="V2258" s="5">
        <f t="shared" si="319"/>
        <v>0</v>
      </c>
      <c r="W2258" s="5">
        <f t="shared" si="320"/>
        <v>0</v>
      </c>
      <c r="X2258" s="5">
        <f t="shared" si="323"/>
        <v>0</v>
      </c>
    </row>
    <row r="2259" spans="1:24" x14ac:dyDescent="0.15">
      <c r="A2259" s="7">
        <v>2258</v>
      </c>
      <c r="B2259" s="7">
        <v>4</v>
      </c>
      <c r="C2259" s="7">
        <v>5</v>
      </c>
      <c r="D2259" s="7">
        <v>2</v>
      </c>
      <c r="E2259" s="7">
        <v>95</v>
      </c>
      <c r="F2259" s="7">
        <v>8</v>
      </c>
      <c r="G2259" s="7">
        <v>0</v>
      </c>
      <c r="H2259" s="7">
        <f t="shared" si="315"/>
        <v>3</v>
      </c>
      <c r="I2259" s="16">
        <f t="shared" si="316"/>
        <v>45021</v>
      </c>
      <c r="J2259" s="17">
        <v>0.2407</v>
      </c>
      <c r="K2259" s="18">
        <f>G2259*结论【关键目标】!C$27*0.7735*0.001</f>
        <v>0</v>
      </c>
      <c r="L2259" s="5">
        <v>0</v>
      </c>
      <c r="M2259" s="5">
        <f>ABS(IF(L2259&lt;=0,L2259/耗电量关键数据!$B$6/1000,L2259/耗电量关键数据!$B$5/1000))</f>
        <v>0</v>
      </c>
      <c r="N2259" s="5">
        <f>电气设备逐时使用率计算!H2235</f>
        <v>1.1688450000000001</v>
      </c>
      <c r="O2259" s="5">
        <f>灯光逐时使用率计算!H2235</f>
        <v>0.37403039999999999</v>
      </c>
      <c r="P2259" s="19">
        <f t="shared" si="317"/>
        <v>1.5428754000000002</v>
      </c>
      <c r="Q2259" s="19">
        <f t="shared" si="321"/>
        <v>0</v>
      </c>
      <c r="R2259" s="20">
        <f t="shared" si="318"/>
        <v>0</v>
      </c>
      <c r="S2259" s="20">
        <f t="shared" si="322"/>
        <v>0</v>
      </c>
      <c r="T2259" s="20">
        <f>IF((T2258+R2259)&lt;0,0,IF((T2258+R2259)&gt;结论【关键目标】!C$28,结论【关键目标】!C$28,T2258+R2259))</f>
        <v>8.1608751999999996</v>
      </c>
      <c r="U2259" s="19">
        <f>IF((T2258+R2259)&lt;结论【关键目标】!$C$28,0,(发电量计算【计算逻辑页】!R2259+发电量计算【计算逻辑页】!T2258-结论【关键目标】!$C$28))</f>
        <v>0</v>
      </c>
      <c r="V2259" s="5">
        <f t="shared" si="319"/>
        <v>0</v>
      </c>
      <c r="W2259" s="5">
        <f t="shared" si="320"/>
        <v>0</v>
      </c>
      <c r="X2259" s="5">
        <f t="shared" si="323"/>
        <v>0</v>
      </c>
    </row>
    <row r="2260" spans="1:24" x14ac:dyDescent="0.15">
      <c r="A2260" s="7">
        <v>2259</v>
      </c>
      <c r="B2260" s="7">
        <v>4</v>
      </c>
      <c r="C2260" s="7">
        <v>5</v>
      </c>
      <c r="D2260" s="7">
        <v>3</v>
      </c>
      <c r="E2260" s="7">
        <v>95</v>
      </c>
      <c r="F2260" s="7">
        <v>8.6999999999999993</v>
      </c>
      <c r="G2260" s="7">
        <v>0</v>
      </c>
      <c r="H2260" s="7">
        <f t="shared" si="315"/>
        <v>3</v>
      </c>
      <c r="I2260" s="16">
        <f t="shared" si="316"/>
        <v>45021</v>
      </c>
      <c r="J2260" s="17">
        <v>0.2407</v>
      </c>
      <c r="K2260" s="18">
        <f>G2260*结论【关键目标】!C$27*0.7735*0.001</f>
        <v>0</v>
      </c>
      <c r="L2260" s="5">
        <v>0</v>
      </c>
      <c r="M2260" s="5">
        <f>ABS(IF(L2260&lt;=0,L2260/耗电量关键数据!$B$6/1000,L2260/耗电量关键数据!$B$5/1000))</f>
        <v>0</v>
      </c>
      <c r="N2260" s="5">
        <f>电气设备逐时使用率计算!H2236</f>
        <v>1.1688450000000001</v>
      </c>
      <c r="O2260" s="5">
        <f>灯光逐时使用率计算!H2236</f>
        <v>0.37403039999999999</v>
      </c>
      <c r="P2260" s="19">
        <f t="shared" si="317"/>
        <v>1.5428754000000002</v>
      </c>
      <c r="Q2260" s="19">
        <f t="shared" si="321"/>
        <v>0</v>
      </c>
      <c r="R2260" s="20">
        <f t="shared" si="318"/>
        <v>0</v>
      </c>
      <c r="S2260" s="20">
        <f t="shared" si="322"/>
        <v>0</v>
      </c>
      <c r="T2260" s="20">
        <f>IF((T2259+R2260)&lt;0,0,IF((T2259+R2260)&gt;结论【关键目标】!C$28,结论【关键目标】!C$28,T2259+R2260))</f>
        <v>8.1608751999999996</v>
      </c>
      <c r="U2260" s="19">
        <f>IF((T2259+R2260)&lt;结论【关键目标】!$C$28,0,(发电量计算【计算逻辑页】!R2260+发电量计算【计算逻辑页】!T2259-结论【关键目标】!$C$28))</f>
        <v>0</v>
      </c>
      <c r="V2260" s="5">
        <f t="shared" si="319"/>
        <v>0</v>
      </c>
      <c r="W2260" s="5">
        <f t="shared" si="320"/>
        <v>0</v>
      </c>
      <c r="X2260" s="5">
        <f t="shared" si="323"/>
        <v>0</v>
      </c>
    </row>
    <row r="2261" spans="1:24" x14ac:dyDescent="0.15">
      <c r="A2261" s="7">
        <v>2260</v>
      </c>
      <c r="B2261" s="7">
        <v>4</v>
      </c>
      <c r="C2261" s="7">
        <v>5</v>
      </c>
      <c r="D2261" s="7">
        <v>4</v>
      </c>
      <c r="E2261" s="7">
        <v>95</v>
      </c>
      <c r="F2261" s="7">
        <v>7</v>
      </c>
      <c r="G2261" s="7">
        <v>0</v>
      </c>
      <c r="H2261" s="7">
        <f t="shared" si="315"/>
        <v>3</v>
      </c>
      <c r="I2261" s="16">
        <f t="shared" si="316"/>
        <v>45021</v>
      </c>
      <c r="J2261" s="17">
        <v>0.2407</v>
      </c>
      <c r="K2261" s="18">
        <f>G2261*结论【关键目标】!C$27*0.7735*0.001</f>
        <v>0</v>
      </c>
      <c r="L2261" s="5">
        <v>0</v>
      </c>
      <c r="M2261" s="5">
        <f>ABS(IF(L2261&lt;=0,L2261/耗电量关键数据!$B$6/1000,L2261/耗电量关键数据!$B$5/1000))</f>
        <v>0</v>
      </c>
      <c r="N2261" s="5">
        <f>电气设备逐时使用率计算!H2237</f>
        <v>1.1688450000000001</v>
      </c>
      <c r="O2261" s="5">
        <f>灯光逐时使用率计算!H2237</f>
        <v>0.37403039999999999</v>
      </c>
      <c r="P2261" s="19">
        <f t="shared" si="317"/>
        <v>1.5428754000000002</v>
      </c>
      <c r="Q2261" s="19">
        <f t="shared" si="321"/>
        <v>0</v>
      </c>
      <c r="R2261" s="20">
        <f t="shared" si="318"/>
        <v>0</v>
      </c>
      <c r="S2261" s="20">
        <f t="shared" si="322"/>
        <v>0</v>
      </c>
      <c r="T2261" s="20">
        <f>IF((T2260+R2261)&lt;0,0,IF((T2260+R2261)&gt;结论【关键目标】!C$28,结论【关键目标】!C$28,T2260+R2261))</f>
        <v>8.1608751999999996</v>
      </c>
      <c r="U2261" s="19">
        <f>IF((T2260+R2261)&lt;结论【关键目标】!$C$28,0,(发电量计算【计算逻辑页】!R2261+发电量计算【计算逻辑页】!T2260-结论【关键目标】!$C$28))</f>
        <v>0</v>
      </c>
      <c r="V2261" s="5">
        <f t="shared" si="319"/>
        <v>0</v>
      </c>
      <c r="W2261" s="5">
        <f t="shared" si="320"/>
        <v>0</v>
      </c>
      <c r="X2261" s="5">
        <f t="shared" si="323"/>
        <v>0</v>
      </c>
    </row>
    <row r="2262" spans="1:24" x14ac:dyDescent="0.15">
      <c r="A2262" s="7">
        <v>2261</v>
      </c>
      <c r="B2262" s="7">
        <v>4</v>
      </c>
      <c r="C2262" s="7">
        <v>5</v>
      </c>
      <c r="D2262" s="7">
        <v>5</v>
      </c>
      <c r="E2262" s="7">
        <v>95</v>
      </c>
      <c r="F2262" s="7">
        <v>7</v>
      </c>
      <c r="G2262" s="7">
        <v>0</v>
      </c>
      <c r="H2262" s="7">
        <f t="shared" si="315"/>
        <v>3</v>
      </c>
      <c r="I2262" s="16">
        <f t="shared" si="316"/>
        <v>45021</v>
      </c>
      <c r="J2262" s="17">
        <v>0.2407</v>
      </c>
      <c r="K2262" s="18">
        <f>G2262*结论【关键目标】!C$27*0.7735*0.001</f>
        <v>0</v>
      </c>
      <c r="L2262" s="5">
        <v>0</v>
      </c>
      <c r="M2262" s="5">
        <f>ABS(IF(L2262&lt;=0,L2262/耗电量关键数据!$B$6/1000,L2262/耗电量关键数据!$B$5/1000))</f>
        <v>0</v>
      </c>
      <c r="N2262" s="5">
        <f>电气设备逐时使用率计算!H2238</f>
        <v>1.1688450000000001</v>
      </c>
      <c r="O2262" s="5">
        <f>灯光逐时使用率计算!H2238</f>
        <v>0.37403039999999999</v>
      </c>
      <c r="P2262" s="19">
        <f t="shared" si="317"/>
        <v>1.5428754000000002</v>
      </c>
      <c r="Q2262" s="19">
        <f t="shared" si="321"/>
        <v>0</v>
      </c>
      <c r="R2262" s="20">
        <f t="shared" si="318"/>
        <v>0</v>
      </c>
      <c r="S2262" s="20">
        <f t="shared" si="322"/>
        <v>0</v>
      </c>
      <c r="T2262" s="20">
        <f>IF((T2261+R2262)&lt;0,0,IF((T2261+R2262)&gt;结论【关键目标】!C$28,结论【关键目标】!C$28,T2261+R2262))</f>
        <v>8.1608751999999996</v>
      </c>
      <c r="U2262" s="19">
        <f>IF((T2261+R2262)&lt;结论【关键目标】!$C$28,0,(发电量计算【计算逻辑页】!R2262+发电量计算【计算逻辑页】!T2261-结论【关键目标】!$C$28))</f>
        <v>0</v>
      </c>
      <c r="V2262" s="5">
        <f t="shared" si="319"/>
        <v>0</v>
      </c>
      <c r="W2262" s="5">
        <f t="shared" si="320"/>
        <v>0</v>
      </c>
      <c r="X2262" s="5">
        <f t="shared" si="323"/>
        <v>0</v>
      </c>
    </row>
    <row r="2263" spans="1:24" x14ac:dyDescent="0.15">
      <c r="A2263" s="7">
        <v>2262</v>
      </c>
      <c r="B2263" s="7">
        <v>4</v>
      </c>
      <c r="C2263" s="7">
        <v>5</v>
      </c>
      <c r="D2263" s="7">
        <v>6</v>
      </c>
      <c r="E2263" s="7">
        <v>95</v>
      </c>
      <c r="F2263" s="7">
        <v>6.7</v>
      </c>
      <c r="G2263" s="7">
        <v>6.1</v>
      </c>
      <c r="H2263" s="7">
        <f t="shared" si="315"/>
        <v>3</v>
      </c>
      <c r="I2263" s="16">
        <f t="shared" si="316"/>
        <v>45021</v>
      </c>
      <c r="J2263" s="17">
        <v>0.2407</v>
      </c>
      <c r="K2263" s="18">
        <f>G2263*结论【关键目标】!C$27*0.7735*0.001</f>
        <v>0.56620199999999998</v>
      </c>
      <c r="L2263" s="5">
        <v>0</v>
      </c>
      <c r="M2263" s="5">
        <f>ABS(IF(L2263&lt;=0,L2263/耗电量关键数据!$B$6/1000,L2263/耗电量关键数据!$B$5/1000))</f>
        <v>0</v>
      </c>
      <c r="N2263" s="5">
        <f>电气设备逐时使用率计算!H2239</f>
        <v>1.1688450000000001</v>
      </c>
      <c r="O2263" s="5">
        <f>灯光逐时使用率计算!H2239</f>
        <v>0.37403039999999999</v>
      </c>
      <c r="P2263" s="19">
        <f t="shared" si="317"/>
        <v>1.5428754000000002</v>
      </c>
      <c r="Q2263" s="19">
        <f t="shared" si="321"/>
        <v>0</v>
      </c>
      <c r="R2263" s="20">
        <f t="shared" si="318"/>
        <v>0.56620199999999998</v>
      </c>
      <c r="S2263" s="20">
        <f t="shared" si="322"/>
        <v>0</v>
      </c>
      <c r="T2263" s="20">
        <f>IF((T2262+R2263)&lt;0,0,IF((T2262+R2263)&gt;结论【关键目标】!C$28,结论【关键目标】!C$28,T2262+R2263))</f>
        <v>8.7270772000000001</v>
      </c>
      <c r="U2263" s="19">
        <f>IF((T2262+R2263)&lt;结论【关键目标】!$C$28,0,(发电量计算【计算逻辑页】!R2263+发电量计算【计算逻辑页】!T2262-结论【关键目标】!$C$28))</f>
        <v>0</v>
      </c>
      <c r="V2263" s="5">
        <f t="shared" si="319"/>
        <v>0</v>
      </c>
      <c r="W2263" s="5">
        <f t="shared" si="320"/>
        <v>0.13628482140000001</v>
      </c>
      <c r="X2263" s="5">
        <f t="shared" si="323"/>
        <v>0</v>
      </c>
    </row>
    <row r="2264" spans="1:24" x14ac:dyDescent="0.15">
      <c r="A2264" s="7">
        <v>2263</v>
      </c>
      <c r="B2264" s="7">
        <v>4</v>
      </c>
      <c r="C2264" s="7">
        <v>5</v>
      </c>
      <c r="D2264" s="7">
        <v>7</v>
      </c>
      <c r="E2264" s="7">
        <v>95</v>
      </c>
      <c r="F2264" s="7">
        <v>6</v>
      </c>
      <c r="G2264" s="7">
        <v>72.900000000000006</v>
      </c>
      <c r="H2264" s="7">
        <f t="shared" si="315"/>
        <v>3</v>
      </c>
      <c r="I2264" s="16">
        <f t="shared" si="316"/>
        <v>45021</v>
      </c>
      <c r="J2264" s="17">
        <v>0.2407</v>
      </c>
      <c r="K2264" s="18">
        <f>G2264*结论【关键目标】!C$27*0.7735*0.001</f>
        <v>6.766578</v>
      </c>
      <c r="L2264" s="5">
        <v>0</v>
      </c>
      <c r="M2264" s="5">
        <f>ABS(IF(L2264&lt;=0,L2264/耗电量关键数据!$B$6/1000,L2264/耗电量关键数据!$B$5/1000))</f>
        <v>0</v>
      </c>
      <c r="N2264" s="5">
        <f>电气设备逐时使用率计算!H2240</f>
        <v>2.3376900000000003</v>
      </c>
      <c r="O2264" s="5">
        <f>灯光逐时使用率计算!H2240</f>
        <v>1.2467680000000001</v>
      </c>
      <c r="P2264" s="19">
        <f t="shared" si="317"/>
        <v>3.5844580000000006</v>
      </c>
      <c r="Q2264" s="19">
        <f t="shared" si="321"/>
        <v>0</v>
      </c>
      <c r="R2264" s="20">
        <f t="shared" si="318"/>
        <v>6.766578</v>
      </c>
      <c r="S2264" s="20">
        <f t="shared" si="322"/>
        <v>0</v>
      </c>
      <c r="T2264" s="20">
        <f>IF((T2263+R2264)&lt;0,0,IF((T2263+R2264)&gt;结论【关键目标】!C$28,结论【关键目标】!C$28,T2263+R2264))</f>
        <v>15.493655199999999</v>
      </c>
      <c r="U2264" s="19">
        <f>IF((T2263+R2264)&lt;结论【关键目标】!$C$28,0,(发电量计算【计算逻辑页】!R2264+发电量计算【计算逻辑页】!T2263-结论【关键目标】!$C$28))</f>
        <v>0</v>
      </c>
      <c r="V2264" s="5">
        <f t="shared" si="319"/>
        <v>0</v>
      </c>
      <c r="W2264" s="5">
        <f t="shared" si="320"/>
        <v>0.8627790406000001</v>
      </c>
      <c r="X2264" s="5">
        <f t="shared" si="323"/>
        <v>0</v>
      </c>
    </row>
    <row r="2265" spans="1:24" x14ac:dyDescent="0.15">
      <c r="A2265" s="7">
        <v>2264</v>
      </c>
      <c r="B2265" s="7">
        <v>4</v>
      </c>
      <c r="C2265" s="7">
        <v>5</v>
      </c>
      <c r="D2265" s="7">
        <v>8</v>
      </c>
      <c r="E2265" s="7">
        <v>95</v>
      </c>
      <c r="F2265" s="7">
        <v>6</v>
      </c>
      <c r="G2265" s="7">
        <v>135.4</v>
      </c>
      <c r="H2265" s="7">
        <f t="shared" si="315"/>
        <v>3</v>
      </c>
      <c r="I2265" s="16">
        <f t="shared" si="316"/>
        <v>45021</v>
      </c>
      <c r="J2265" s="17">
        <v>0.70809999999999995</v>
      </c>
      <c r="K2265" s="18">
        <f>G2265*结论【关键目标】!C$27*0.7735*0.001</f>
        <v>12.567828</v>
      </c>
      <c r="L2265" s="5">
        <v>0</v>
      </c>
      <c r="M2265" s="5">
        <f>ABS(IF(L2265&lt;=0,L2265/耗电量关键数据!$B$6/1000,L2265/耗电量关键数据!$B$5/1000))</f>
        <v>0</v>
      </c>
      <c r="N2265" s="5">
        <f>电气设备逐时使用率计算!H2241</f>
        <v>11.688450000000001</v>
      </c>
      <c r="O2265" s="5">
        <f>灯光逐时使用率计算!H2241</f>
        <v>6.2338399999999998</v>
      </c>
      <c r="P2265" s="19">
        <f t="shared" si="317"/>
        <v>17.92229</v>
      </c>
      <c r="Q2265" s="19">
        <f t="shared" si="321"/>
        <v>0</v>
      </c>
      <c r="R2265" s="20">
        <f t="shared" si="318"/>
        <v>12.567828</v>
      </c>
      <c r="S2265" s="20">
        <f t="shared" si="322"/>
        <v>0</v>
      </c>
      <c r="T2265" s="20">
        <f>IF((T2264+R2265)&lt;0,0,IF((T2264+R2265)&gt;结论【关键目标】!C$28,结论【关键目标】!C$28,T2264+R2265))</f>
        <v>22</v>
      </c>
      <c r="U2265" s="19">
        <f>IF((T2264+R2265)&lt;结论【关键目标】!$C$28,0,(发电量计算【计算逻辑页】!R2265+发电量计算【计算逻辑页】!T2264-结论【关键目标】!$C$28))</f>
        <v>6.0614831999999979</v>
      </c>
      <c r="V2265" s="5">
        <f t="shared" si="319"/>
        <v>2.121519119999999</v>
      </c>
      <c r="W2265" s="5">
        <f t="shared" si="320"/>
        <v>8.8992790068000005</v>
      </c>
      <c r="X2265" s="5">
        <f t="shared" si="323"/>
        <v>0</v>
      </c>
    </row>
    <row r="2266" spans="1:24" x14ac:dyDescent="0.15">
      <c r="A2266" s="7">
        <v>2265</v>
      </c>
      <c r="B2266" s="7">
        <v>4</v>
      </c>
      <c r="C2266" s="7">
        <v>5</v>
      </c>
      <c r="D2266" s="7">
        <v>9</v>
      </c>
      <c r="E2266" s="7">
        <v>95</v>
      </c>
      <c r="F2266" s="7">
        <v>7.8</v>
      </c>
      <c r="G2266" s="7">
        <v>271.7</v>
      </c>
      <c r="H2266" s="7">
        <f t="shared" si="315"/>
        <v>3</v>
      </c>
      <c r="I2266" s="16">
        <f t="shared" si="316"/>
        <v>45021</v>
      </c>
      <c r="J2266" s="17">
        <v>0.70809999999999995</v>
      </c>
      <c r="K2266" s="18">
        <f>G2266*结论【关键目标】!C$27*0.7735*0.001</f>
        <v>25.219194000000002</v>
      </c>
      <c r="L2266" s="5">
        <v>0</v>
      </c>
      <c r="M2266" s="5">
        <f>ABS(IF(L2266&lt;=0,L2266/耗电量关键数据!$B$6/1000,L2266/耗电量关键数据!$B$5/1000))</f>
        <v>0</v>
      </c>
      <c r="N2266" s="5">
        <f>电气设备逐时使用率计算!H2242</f>
        <v>22.208055000000002</v>
      </c>
      <c r="O2266" s="5">
        <f>灯光逐时使用率计算!H2242</f>
        <v>11.844296</v>
      </c>
      <c r="P2266" s="19">
        <f t="shared" si="317"/>
        <v>34.052351000000002</v>
      </c>
      <c r="Q2266" s="19">
        <f t="shared" si="321"/>
        <v>0</v>
      </c>
      <c r="R2266" s="20">
        <f t="shared" si="318"/>
        <v>25.219194000000002</v>
      </c>
      <c r="S2266" s="20">
        <f t="shared" si="322"/>
        <v>0</v>
      </c>
      <c r="T2266" s="20">
        <f>IF((T2265+R2266)&lt;0,0,IF((T2265+R2266)&gt;结论【关键目标】!C$28,结论【关键目标】!C$28,T2265+R2266))</f>
        <v>22</v>
      </c>
      <c r="U2266" s="19">
        <f>IF((T2265+R2266)&lt;结论【关键目标】!$C$28,0,(发电量计算【计算逻辑页】!R2266+发电量计算【计算逻辑页】!T2265-结论【关键目标】!$C$28))</f>
        <v>25.219194000000002</v>
      </c>
      <c r="V2266" s="5">
        <f t="shared" si="319"/>
        <v>8.8267179000000002</v>
      </c>
      <c r="W2266" s="5">
        <f t="shared" si="320"/>
        <v>17.857711271399999</v>
      </c>
      <c r="X2266" s="5">
        <f t="shared" si="323"/>
        <v>0</v>
      </c>
    </row>
    <row r="2267" spans="1:24" x14ac:dyDescent="0.15">
      <c r="A2267" s="7">
        <v>2266</v>
      </c>
      <c r="B2267" s="7">
        <v>4</v>
      </c>
      <c r="C2267" s="7">
        <v>5</v>
      </c>
      <c r="D2267" s="7">
        <v>10</v>
      </c>
      <c r="E2267" s="7">
        <v>95</v>
      </c>
      <c r="F2267" s="7">
        <v>10</v>
      </c>
      <c r="G2267" s="7">
        <v>379.1</v>
      </c>
      <c r="H2267" s="7">
        <f t="shared" si="315"/>
        <v>3</v>
      </c>
      <c r="I2267" s="16">
        <f t="shared" si="316"/>
        <v>45021</v>
      </c>
      <c r="J2267" s="17">
        <v>0.70809999999999995</v>
      </c>
      <c r="K2267" s="18">
        <f>G2267*结论【关键目标】!C$27*0.7735*0.001</f>
        <v>35.188062000000002</v>
      </c>
      <c r="L2267" s="5">
        <v>0</v>
      </c>
      <c r="M2267" s="5">
        <f>ABS(IF(L2267&lt;=0,L2267/耗电量关键数据!$B$6/1000,L2267/耗电量关键数据!$B$5/1000))</f>
        <v>0</v>
      </c>
      <c r="N2267" s="5">
        <f>电气设备逐时使用率计算!H2243</f>
        <v>22.208055000000002</v>
      </c>
      <c r="O2267" s="5">
        <f>灯光逐时使用率计算!H2243</f>
        <v>11.844296</v>
      </c>
      <c r="P2267" s="19">
        <f t="shared" si="317"/>
        <v>34.052351000000002</v>
      </c>
      <c r="Q2267" s="19">
        <f t="shared" si="321"/>
        <v>0</v>
      </c>
      <c r="R2267" s="20">
        <f t="shared" si="318"/>
        <v>35.188062000000002</v>
      </c>
      <c r="S2267" s="20">
        <f t="shared" si="322"/>
        <v>0</v>
      </c>
      <c r="T2267" s="20">
        <f>IF((T2266+R2267)&lt;0,0,IF((T2266+R2267)&gt;结论【关键目标】!C$28,结论【关键目标】!C$28,T2266+R2267))</f>
        <v>22</v>
      </c>
      <c r="U2267" s="19">
        <f>IF((T2266+R2267)&lt;结论【关键目标】!$C$28,0,(发电量计算【计算逻辑页】!R2267+发电量计算【计算逻辑页】!T2266-结论【关键目标】!$C$28))</f>
        <v>35.188062000000002</v>
      </c>
      <c r="V2267" s="5">
        <f t="shared" si="319"/>
        <v>12.315821700000001</v>
      </c>
      <c r="W2267" s="5">
        <f t="shared" si="320"/>
        <v>24.1124697431</v>
      </c>
      <c r="X2267" s="5">
        <f t="shared" si="323"/>
        <v>0</v>
      </c>
    </row>
    <row r="2268" spans="1:24" x14ac:dyDescent="0.15">
      <c r="A2268" s="7">
        <v>2267</v>
      </c>
      <c r="B2268" s="7">
        <v>4</v>
      </c>
      <c r="C2268" s="7">
        <v>5</v>
      </c>
      <c r="D2268" s="7">
        <v>11</v>
      </c>
      <c r="E2268" s="7">
        <v>95</v>
      </c>
      <c r="F2268" s="7">
        <v>13</v>
      </c>
      <c r="G2268" s="7">
        <v>528.6</v>
      </c>
      <c r="H2268" s="7">
        <f t="shared" si="315"/>
        <v>3</v>
      </c>
      <c r="I2268" s="16">
        <f t="shared" si="316"/>
        <v>45021</v>
      </c>
      <c r="J2268" s="17">
        <v>1.2267999999999999</v>
      </c>
      <c r="K2268" s="18">
        <f>G2268*结论【关键目标】!C$27*0.7735*0.001</f>
        <v>49.064651999999995</v>
      </c>
      <c r="L2268" s="5">
        <v>0</v>
      </c>
      <c r="M2268" s="5">
        <f>ABS(IF(L2268&lt;=0,L2268/耗电量关键数据!$B$6/1000,L2268/耗电量关键数据!$B$5/1000))</f>
        <v>0</v>
      </c>
      <c r="N2268" s="5">
        <f>电气设备逐时使用率计算!H2244</f>
        <v>22.208055000000002</v>
      </c>
      <c r="O2268" s="5">
        <f>灯光逐时使用率计算!H2244</f>
        <v>11.844296</v>
      </c>
      <c r="P2268" s="19">
        <f t="shared" si="317"/>
        <v>34.052351000000002</v>
      </c>
      <c r="Q2268" s="19">
        <f t="shared" si="321"/>
        <v>34.052351000000002</v>
      </c>
      <c r="R2268" s="20">
        <f t="shared" si="318"/>
        <v>15.012300999999994</v>
      </c>
      <c r="S2268" s="20">
        <f t="shared" si="322"/>
        <v>0</v>
      </c>
      <c r="T2268" s="20">
        <f>IF((T2267+R2268)&lt;0,0,IF((T2267+R2268)&gt;结论【关键目标】!C$28,结论【关键目标】!C$28,T2267+R2268))</f>
        <v>22</v>
      </c>
      <c r="U2268" s="19">
        <f>IF((T2267+R2268)&lt;结论【关键目标】!$C$28,0,(发电量计算【计算逻辑页】!R2268+发电量计算【计算逻辑页】!T2267-结论【关键目标】!$C$28))</f>
        <v>15.012300999999994</v>
      </c>
      <c r="V2268" s="5">
        <f t="shared" si="319"/>
        <v>5.2543053499999974</v>
      </c>
      <c r="W2268" s="5">
        <f t="shared" si="320"/>
        <v>41.775424206799997</v>
      </c>
      <c r="X2268" s="5">
        <f t="shared" si="323"/>
        <v>0</v>
      </c>
    </row>
    <row r="2269" spans="1:24" x14ac:dyDescent="0.15">
      <c r="A2269" s="7">
        <v>2268</v>
      </c>
      <c r="B2269" s="7">
        <v>4</v>
      </c>
      <c r="C2269" s="7">
        <v>5</v>
      </c>
      <c r="D2269" s="7">
        <v>12</v>
      </c>
      <c r="E2269" s="7">
        <v>95</v>
      </c>
      <c r="F2269" s="7">
        <v>14.4</v>
      </c>
      <c r="G2269" s="7">
        <v>565.20000000000005</v>
      </c>
      <c r="H2269" s="7">
        <f t="shared" si="315"/>
        <v>3</v>
      </c>
      <c r="I2269" s="16">
        <f t="shared" si="316"/>
        <v>45021</v>
      </c>
      <c r="J2269" s="17">
        <v>1.2267999999999999</v>
      </c>
      <c r="K2269" s="18">
        <f>G2269*结论【关键目标】!C$27*0.7735*0.001</f>
        <v>52.461863999999998</v>
      </c>
      <c r="L2269" s="5">
        <v>0</v>
      </c>
      <c r="M2269" s="5">
        <f>ABS(IF(L2269&lt;=0,L2269/耗电量关键数据!$B$6/1000,L2269/耗电量关键数据!$B$5/1000))</f>
        <v>0</v>
      </c>
      <c r="N2269" s="5">
        <f>电气设备逐时使用率计算!H2245</f>
        <v>11.688450000000001</v>
      </c>
      <c r="O2269" s="5">
        <f>灯光逐时使用率计算!H2245</f>
        <v>9.9741440000000008</v>
      </c>
      <c r="P2269" s="19">
        <f t="shared" si="317"/>
        <v>21.662594000000002</v>
      </c>
      <c r="Q2269" s="19">
        <f t="shared" si="321"/>
        <v>21.662594000000002</v>
      </c>
      <c r="R2269" s="20">
        <f t="shared" si="318"/>
        <v>30.799269999999996</v>
      </c>
      <c r="S2269" s="20">
        <f t="shared" si="322"/>
        <v>0</v>
      </c>
      <c r="T2269" s="20">
        <f>IF((T2268+R2269)&lt;0,0,IF((T2268+R2269)&gt;结论【关键目标】!C$28,结论【关键目标】!C$28,T2268+R2269))</f>
        <v>22</v>
      </c>
      <c r="U2269" s="19">
        <f>IF((T2268+R2269)&lt;结论【关键目标】!$C$28,0,(发电量计算【计算逻辑页】!R2269+发电量计算【计算逻辑页】!T2268-结论【关键目标】!$C$28))</f>
        <v>30.799269999999993</v>
      </c>
      <c r="V2269" s="5">
        <f t="shared" si="319"/>
        <v>10.779744499999996</v>
      </c>
      <c r="W2269" s="5">
        <f t="shared" si="320"/>
        <v>26.5756703192</v>
      </c>
      <c r="X2269" s="5">
        <f t="shared" si="323"/>
        <v>0</v>
      </c>
    </row>
    <row r="2270" spans="1:24" x14ac:dyDescent="0.15">
      <c r="A2270" s="7">
        <v>2269</v>
      </c>
      <c r="B2270" s="7">
        <v>4</v>
      </c>
      <c r="C2270" s="7">
        <v>5</v>
      </c>
      <c r="D2270" s="7">
        <v>13</v>
      </c>
      <c r="E2270" s="7">
        <v>95</v>
      </c>
      <c r="F2270" s="7">
        <v>18</v>
      </c>
      <c r="G2270" s="7">
        <v>633.20000000000005</v>
      </c>
      <c r="H2270" s="7">
        <f t="shared" si="315"/>
        <v>3</v>
      </c>
      <c r="I2270" s="16">
        <f t="shared" si="316"/>
        <v>45021</v>
      </c>
      <c r="J2270" s="17">
        <v>1.2267999999999999</v>
      </c>
      <c r="K2270" s="18">
        <f>G2270*结论【关键目标】!C$27*0.7735*0.001</f>
        <v>58.773623999999998</v>
      </c>
      <c r="L2270" s="5">
        <v>0</v>
      </c>
      <c r="M2270" s="5">
        <f>ABS(IF(L2270&lt;=0,L2270/耗电量关键数据!$B$6/1000,L2270/耗电量关键数据!$B$5/1000))</f>
        <v>0</v>
      </c>
      <c r="N2270" s="5">
        <f>电气设备逐时使用率计算!H2246</f>
        <v>11.688450000000001</v>
      </c>
      <c r="O2270" s="5">
        <f>灯光逐时使用率计算!H2246</f>
        <v>9.9741440000000008</v>
      </c>
      <c r="P2270" s="19">
        <f t="shared" si="317"/>
        <v>21.662594000000002</v>
      </c>
      <c r="Q2270" s="19">
        <f t="shared" si="321"/>
        <v>21.662594000000002</v>
      </c>
      <c r="R2270" s="20">
        <f t="shared" si="318"/>
        <v>37.11103</v>
      </c>
      <c r="S2270" s="20">
        <f t="shared" si="322"/>
        <v>0</v>
      </c>
      <c r="T2270" s="20">
        <f>IF((T2269+R2270)&lt;0,0,IF((T2269+R2270)&gt;结论【关键目标】!C$28,结论【关键目标】!C$28,T2269+R2270))</f>
        <v>22</v>
      </c>
      <c r="U2270" s="19">
        <f>IF((T2269+R2270)&lt;结论【关键目标】!$C$28,0,(发电量计算【计算逻辑页】!R2270+发电量计算【计算逻辑页】!T2269-结论【关键目标】!$C$28))</f>
        <v>37.11103</v>
      </c>
      <c r="V2270" s="5">
        <f t="shared" si="319"/>
        <v>12.988860499999999</v>
      </c>
      <c r="W2270" s="5">
        <f t="shared" si="320"/>
        <v>26.5756703192</v>
      </c>
      <c r="X2270" s="5">
        <f t="shared" si="323"/>
        <v>0</v>
      </c>
    </row>
    <row r="2271" spans="1:24" x14ac:dyDescent="0.15">
      <c r="A2271" s="7">
        <v>2270</v>
      </c>
      <c r="B2271" s="7">
        <v>4</v>
      </c>
      <c r="C2271" s="7">
        <v>5</v>
      </c>
      <c r="D2271" s="7">
        <v>14</v>
      </c>
      <c r="E2271" s="7">
        <v>95</v>
      </c>
      <c r="F2271" s="7">
        <v>19</v>
      </c>
      <c r="G2271" s="7">
        <v>542.29999999999995</v>
      </c>
      <c r="H2271" s="7">
        <f t="shared" si="315"/>
        <v>3</v>
      </c>
      <c r="I2271" s="16">
        <f t="shared" si="316"/>
        <v>45021</v>
      </c>
      <c r="J2271" s="17">
        <v>1.2267999999999999</v>
      </c>
      <c r="K2271" s="18">
        <f>G2271*结论【关键目标】!C$27*0.7735*0.001</f>
        <v>50.336285999999994</v>
      </c>
      <c r="L2271" s="5">
        <v>0</v>
      </c>
      <c r="M2271" s="5">
        <f>ABS(IF(L2271&lt;=0,L2271/耗电量关键数据!$B$6/1000,L2271/耗电量关键数据!$B$5/1000))</f>
        <v>0</v>
      </c>
      <c r="N2271" s="5">
        <f>电气设备逐时使用率计算!H2247</f>
        <v>22.208055000000002</v>
      </c>
      <c r="O2271" s="5">
        <f>灯光逐时使用率计算!H2247</f>
        <v>11.844296</v>
      </c>
      <c r="P2271" s="19">
        <f t="shared" si="317"/>
        <v>34.052351000000002</v>
      </c>
      <c r="Q2271" s="19">
        <f t="shared" si="321"/>
        <v>34.052351000000002</v>
      </c>
      <c r="R2271" s="20">
        <f t="shared" si="318"/>
        <v>16.283934999999992</v>
      </c>
      <c r="S2271" s="20">
        <f t="shared" si="322"/>
        <v>0</v>
      </c>
      <c r="T2271" s="20">
        <f>IF((T2270+R2271)&lt;0,0,IF((T2270+R2271)&gt;结论【关键目标】!C$28,结论【关键目标】!C$28,T2270+R2271))</f>
        <v>22</v>
      </c>
      <c r="U2271" s="19">
        <f>IF((T2270+R2271)&lt;结论【关键目标】!$C$28,0,(发电量计算【计算逻辑页】!R2271+发电量计算【计算逻辑页】!T2270-结论【关键目标】!$C$28))</f>
        <v>16.283934999999992</v>
      </c>
      <c r="V2271" s="5">
        <f t="shared" si="319"/>
        <v>5.6993772499999968</v>
      </c>
      <c r="W2271" s="5">
        <f t="shared" si="320"/>
        <v>41.775424206799997</v>
      </c>
      <c r="X2271" s="5">
        <f t="shared" si="323"/>
        <v>0</v>
      </c>
    </row>
    <row r="2272" spans="1:24" x14ac:dyDescent="0.15">
      <c r="A2272" s="7">
        <v>2271</v>
      </c>
      <c r="B2272" s="7">
        <v>4</v>
      </c>
      <c r="C2272" s="7">
        <v>5</v>
      </c>
      <c r="D2272" s="7">
        <v>15</v>
      </c>
      <c r="E2272" s="7">
        <v>95</v>
      </c>
      <c r="F2272" s="7">
        <v>19</v>
      </c>
      <c r="G2272" s="7">
        <v>412.2</v>
      </c>
      <c r="H2272" s="7">
        <f t="shared" si="315"/>
        <v>3</v>
      </c>
      <c r="I2272" s="16">
        <f t="shared" si="316"/>
        <v>45021</v>
      </c>
      <c r="J2272" s="17">
        <v>1.2267999999999999</v>
      </c>
      <c r="K2272" s="18">
        <f>G2272*结论【关键目标】!C$27*0.7735*0.001</f>
        <v>38.260403999999994</v>
      </c>
      <c r="L2272" s="5">
        <v>0</v>
      </c>
      <c r="M2272" s="5">
        <f>ABS(IF(L2272&lt;=0,L2272/耗电量关键数据!$B$6/1000,L2272/耗电量关键数据!$B$5/1000))</f>
        <v>0</v>
      </c>
      <c r="N2272" s="5">
        <f>电气设备逐时使用率计算!H2248</f>
        <v>22.208055000000002</v>
      </c>
      <c r="O2272" s="5">
        <f>灯光逐时使用率计算!H2248</f>
        <v>11.844296</v>
      </c>
      <c r="P2272" s="19">
        <f t="shared" si="317"/>
        <v>34.052351000000002</v>
      </c>
      <c r="Q2272" s="19">
        <f t="shared" si="321"/>
        <v>34.052351000000002</v>
      </c>
      <c r="R2272" s="20">
        <f t="shared" si="318"/>
        <v>4.2080529999999925</v>
      </c>
      <c r="S2272" s="20">
        <f t="shared" si="322"/>
        <v>0</v>
      </c>
      <c r="T2272" s="20">
        <f>IF((T2271+R2272)&lt;0,0,IF((T2271+R2272)&gt;结论【关键目标】!C$28,结论【关键目标】!C$28,T2271+R2272))</f>
        <v>22</v>
      </c>
      <c r="U2272" s="19">
        <f>IF((T2271+R2272)&lt;结论【关键目标】!$C$28,0,(发电量计算【计算逻辑页】!R2272+发电量计算【计算逻辑页】!T2271-结论【关键目标】!$C$28))</f>
        <v>4.2080529999999925</v>
      </c>
      <c r="V2272" s="5">
        <f t="shared" si="319"/>
        <v>1.4728185499999973</v>
      </c>
      <c r="W2272" s="5">
        <f t="shared" si="320"/>
        <v>41.775424206799997</v>
      </c>
      <c r="X2272" s="5">
        <f t="shared" si="323"/>
        <v>0</v>
      </c>
    </row>
    <row r="2273" spans="1:24" x14ac:dyDescent="0.15">
      <c r="A2273" s="7">
        <v>2272</v>
      </c>
      <c r="B2273" s="7">
        <v>4</v>
      </c>
      <c r="C2273" s="7">
        <v>5</v>
      </c>
      <c r="D2273" s="7">
        <v>16</v>
      </c>
      <c r="E2273" s="7">
        <v>95</v>
      </c>
      <c r="F2273" s="7">
        <v>21</v>
      </c>
      <c r="G2273" s="7">
        <v>295.5</v>
      </c>
      <c r="H2273" s="7">
        <f t="shared" si="315"/>
        <v>3</v>
      </c>
      <c r="I2273" s="16">
        <f t="shared" si="316"/>
        <v>45021</v>
      </c>
      <c r="J2273" s="17">
        <v>0.70809999999999995</v>
      </c>
      <c r="K2273" s="18">
        <f>G2273*结论【关键目标】!C$27*0.7735*0.001</f>
        <v>27.42831</v>
      </c>
      <c r="L2273" s="5">
        <v>0</v>
      </c>
      <c r="M2273" s="5">
        <f>ABS(IF(L2273&lt;=0,L2273/耗电量关键数据!$B$6/1000,L2273/耗电量关键数据!$B$5/1000))</f>
        <v>0</v>
      </c>
      <c r="N2273" s="5">
        <f>电气设备逐时使用率计算!H2249</f>
        <v>22.208055000000002</v>
      </c>
      <c r="O2273" s="5">
        <f>灯光逐时使用率计算!H2249</f>
        <v>11.844296</v>
      </c>
      <c r="P2273" s="19">
        <f t="shared" si="317"/>
        <v>34.052351000000002</v>
      </c>
      <c r="Q2273" s="19">
        <f t="shared" si="321"/>
        <v>0</v>
      </c>
      <c r="R2273" s="20">
        <f t="shared" si="318"/>
        <v>27.42831</v>
      </c>
      <c r="S2273" s="20">
        <f t="shared" si="322"/>
        <v>0</v>
      </c>
      <c r="T2273" s="20">
        <f>IF((T2272+R2273)&lt;0,0,IF((T2272+R2273)&gt;结论【关键目标】!C$28,结论【关键目标】!C$28,T2272+R2273))</f>
        <v>22</v>
      </c>
      <c r="U2273" s="19">
        <f>IF((T2272+R2273)&lt;结论【关键目标】!$C$28,0,(发电量计算【计算逻辑页】!R2273+发电量计算【计算逻辑页】!T2272-结论【关键目标】!$C$28))</f>
        <v>27.428309999999996</v>
      </c>
      <c r="V2273" s="5">
        <f t="shared" si="319"/>
        <v>9.599908499999998</v>
      </c>
      <c r="W2273" s="5">
        <f t="shared" si="320"/>
        <v>19.421986310999998</v>
      </c>
      <c r="X2273" s="5">
        <f t="shared" si="323"/>
        <v>0</v>
      </c>
    </row>
    <row r="2274" spans="1:24" x14ac:dyDescent="0.15">
      <c r="A2274" s="7">
        <v>2273</v>
      </c>
      <c r="B2274" s="7">
        <v>4</v>
      </c>
      <c r="C2274" s="7">
        <v>5</v>
      </c>
      <c r="D2274" s="7">
        <v>17</v>
      </c>
      <c r="E2274" s="7">
        <v>95</v>
      </c>
      <c r="F2274" s="7">
        <v>21</v>
      </c>
      <c r="G2274" s="7">
        <v>138</v>
      </c>
      <c r="H2274" s="7">
        <f t="shared" si="315"/>
        <v>3</v>
      </c>
      <c r="I2274" s="16">
        <f t="shared" si="316"/>
        <v>45021</v>
      </c>
      <c r="J2274" s="17">
        <v>0.70809999999999995</v>
      </c>
      <c r="K2274" s="18">
        <f>G2274*结论【关键目标】!C$27*0.7735*0.001</f>
        <v>12.80916</v>
      </c>
      <c r="L2274" s="5">
        <v>0</v>
      </c>
      <c r="M2274" s="5">
        <f>ABS(IF(L2274&lt;=0,L2274/耗电量关键数据!$B$6/1000,L2274/耗电量关键数据!$B$5/1000))</f>
        <v>0</v>
      </c>
      <c r="N2274" s="5">
        <f>电气设备逐时使用率计算!H2250</f>
        <v>22.208055000000002</v>
      </c>
      <c r="O2274" s="5">
        <f>灯光逐时使用率计算!H2250</f>
        <v>11.844296</v>
      </c>
      <c r="P2274" s="19">
        <f t="shared" si="317"/>
        <v>34.052351000000002</v>
      </c>
      <c r="Q2274" s="19">
        <f t="shared" si="321"/>
        <v>0</v>
      </c>
      <c r="R2274" s="20">
        <f t="shared" si="318"/>
        <v>12.80916</v>
      </c>
      <c r="S2274" s="20">
        <f t="shared" si="322"/>
        <v>0</v>
      </c>
      <c r="T2274" s="20">
        <f>IF((T2273+R2274)&lt;0,0,IF((T2273+R2274)&gt;结论【关键目标】!C$28,结论【关键目标】!C$28,T2273+R2274))</f>
        <v>22</v>
      </c>
      <c r="U2274" s="19">
        <f>IF((T2273+R2274)&lt;结论【关键目标】!$C$28,0,(发电量计算【计算逻辑页】!R2274+发电量计算【计算逻辑页】!T2273-结论【关键目标】!$C$28))</f>
        <v>12.809159999999999</v>
      </c>
      <c r="V2274" s="5">
        <f t="shared" si="319"/>
        <v>4.4832059999999991</v>
      </c>
      <c r="W2274" s="5">
        <f t="shared" si="320"/>
        <v>9.0701661959999988</v>
      </c>
      <c r="X2274" s="5">
        <f t="shared" si="323"/>
        <v>0</v>
      </c>
    </row>
    <row r="2275" spans="1:24" x14ac:dyDescent="0.15">
      <c r="A2275" s="7">
        <v>2274</v>
      </c>
      <c r="B2275" s="7">
        <v>4</v>
      </c>
      <c r="C2275" s="7">
        <v>5</v>
      </c>
      <c r="D2275" s="7">
        <v>18</v>
      </c>
      <c r="E2275" s="7">
        <v>95</v>
      </c>
      <c r="F2275" s="7">
        <v>19.2</v>
      </c>
      <c r="G2275" s="7">
        <v>0</v>
      </c>
      <c r="H2275" s="7">
        <f t="shared" si="315"/>
        <v>3</v>
      </c>
      <c r="I2275" s="16">
        <f t="shared" si="316"/>
        <v>45021</v>
      </c>
      <c r="J2275" s="17">
        <v>0.70809999999999995</v>
      </c>
      <c r="K2275" s="18">
        <f>G2275*结论【关键目标】!C$27*0.7735*0.001</f>
        <v>0</v>
      </c>
      <c r="L2275" s="5">
        <v>0</v>
      </c>
      <c r="M2275" s="5">
        <f>ABS(IF(L2275&lt;=0,L2275/耗电量关键数据!$B$6/1000,L2275/耗电量关键数据!$B$5/1000))</f>
        <v>0</v>
      </c>
      <c r="N2275" s="5">
        <f>电气设备逐时使用率计算!H2251</f>
        <v>7.0130699999999999</v>
      </c>
      <c r="O2275" s="5">
        <f>灯光逐时使用率计算!H2251</f>
        <v>3.7403040000000001</v>
      </c>
      <c r="P2275" s="19">
        <f t="shared" si="317"/>
        <v>10.753374000000001</v>
      </c>
      <c r="Q2275" s="19">
        <f t="shared" si="321"/>
        <v>0</v>
      </c>
      <c r="R2275" s="20">
        <f t="shared" si="318"/>
        <v>0</v>
      </c>
      <c r="S2275" s="20">
        <f t="shared" si="322"/>
        <v>0</v>
      </c>
      <c r="T2275" s="20">
        <f>IF((T2274+R2275)&lt;0,0,IF((T2274+R2275)&gt;结论【关键目标】!C$28,结论【关键目标】!C$28,T2274+R2275))</f>
        <v>22</v>
      </c>
      <c r="U2275" s="19">
        <f>IF((T2274+R2275)&lt;结论【关键目标】!$C$28,0,(发电量计算【计算逻辑页】!R2275+发电量计算【计算逻辑页】!T2274-结论【关键目标】!$C$28))</f>
        <v>0</v>
      </c>
      <c r="V2275" s="5">
        <f t="shared" si="319"/>
        <v>0</v>
      </c>
      <c r="W2275" s="5">
        <f t="shared" si="320"/>
        <v>0</v>
      </c>
      <c r="X2275" s="5">
        <f t="shared" si="323"/>
        <v>0</v>
      </c>
    </row>
    <row r="2276" spans="1:24" x14ac:dyDescent="0.15">
      <c r="A2276" s="7">
        <v>2275</v>
      </c>
      <c r="B2276" s="7">
        <v>4</v>
      </c>
      <c r="C2276" s="7">
        <v>5</v>
      </c>
      <c r="D2276" s="7">
        <v>19</v>
      </c>
      <c r="E2276" s="7">
        <v>95</v>
      </c>
      <c r="F2276" s="7">
        <v>19</v>
      </c>
      <c r="G2276" s="7">
        <v>0</v>
      </c>
      <c r="H2276" s="7">
        <f t="shared" si="315"/>
        <v>3</v>
      </c>
      <c r="I2276" s="16">
        <f t="shared" si="316"/>
        <v>45021</v>
      </c>
      <c r="J2276" s="17">
        <v>1.2267999999999999</v>
      </c>
      <c r="K2276" s="18">
        <f>G2276*结论【关键目标】!C$27*0.7735*0.001</f>
        <v>0</v>
      </c>
      <c r="L2276" s="5">
        <v>0</v>
      </c>
      <c r="M2276" s="5">
        <f>ABS(IF(L2276&lt;=0,L2276/耗电量关键数据!$B$6/1000,L2276/耗电量关键数据!$B$5/1000))</f>
        <v>0</v>
      </c>
      <c r="N2276" s="5">
        <f>电气设备逐时使用率计算!H2252</f>
        <v>7.0130699999999999</v>
      </c>
      <c r="O2276" s="5">
        <f>灯光逐时使用率计算!H2252</f>
        <v>3.7403040000000001</v>
      </c>
      <c r="P2276" s="19">
        <f t="shared" si="317"/>
        <v>10.753374000000001</v>
      </c>
      <c r="Q2276" s="19">
        <f t="shared" si="321"/>
        <v>10.753374000000001</v>
      </c>
      <c r="R2276" s="20">
        <f t="shared" si="318"/>
        <v>-10.753374000000001</v>
      </c>
      <c r="S2276" s="20">
        <f t="shared" si="322"/>
        <v>10.753374000000001</v>
      </c>
      <c r="T2276" s="20">
        <f>IF((T2275+R2276)&lt;0,0,IF((T2275+R2276)&gt;结论【关键目标】!C$28,结论【关键目标】!C$28,T2275+R2276))</f>
        <v>11.246625999999999</v>
      </c>
      <c r="U2276" s="19">
        <f>IF((T2275+R2276)&lt;结论【关键目标】!$C$28,0,(发电量计算【计算逻辑页】!R2276+发电量计算【计算逻辑页】!T2275-结论【关键目标】!$C$28))</f>
        <v>0</v>
      </c>
      <c r="V2276" s="5">
        <f t="shared" si="319"/>
        <v>0</v>
      </c>
      <c r="W2276" s="5">
        <f t="shared" si="320"/>
        <v>0</v>
      </c>
      <c r="X2276" s="5">
        <f t="shared" si="323"/>
        <v>9.428558323199999</v>
      </c>
    </row>
    <row r="2277" spans="1:24" x14ac:dyDescent="0.15">
      <c r="A2277" s="7">
        <v>2276</v>
      </c>
      <c r="B2277" s="7">
        <v>4</v>
      </c>
      <c r="C2277" s="7">
        <v>5</v>
      </c>
      <c r="D2277" s="7">
        <v>20</v>
      </c>
      <c r="E2277" s="7">
        <v>95</v>
      </c>
      <c r="F2277" s="7">
        <v>17</v>
      </c>
      <c r="G2277" s="7">
        <v>0</v>
      </c>
      <c r="H2277" s="7">
        <f t="shared" si="315"/>
        <v>3</v>
      </c>
      <c r="I2277" s="16">
        <f t="shared" si="316"/>
        <v>45021</v>
      </c>
      <c r="J2277" s="17">
        <v>1.2267999999999999</v>
      </c>
      <c r="K2277" s="18">
        <f>G2277*结论【关键目标】!C$27*0.7735*0.001</f>
        <v>0</v>
      </c>
      <c r="L2277" s="5">
        <v>0</v>
      </c>
      <c r="M2277" s="5">
        <f>ABS(IF(L2277&lt;=0,L2277/耗电量关键数据!$B$6/1000,L2277/耗电量关键数据!$B$5/1000))</f>
        <v>0</v>
      </c>
      <c r="N2277" s="5">
        <f>电气设备逐时使用率计算!H2253</f>
        <v>1.1688450000000001</v>
      </c>
      <c r="O2277" s="5">
        <f>灯光逐时使用率计算!H2253</f>
        <v>0.37403039999999999</v>
      </c>
      <c r="P2277" s="19">
        <f t="shared" si="317"/>
        <v>1.5428754000000002</v>
      </c>
      <c r="Q2277" s="19">
        <f t="shared" si="321"/>
        <v>1.5428754000000002</v>
      </c>
      <c r="R2277" s="20">
        <f t="shared" si="318"/>
        <v>-1.5428754000000002</v>
      </c>
      <c r="S2277" s="20">
        <f t="shared" si="322"/>
        <v>1.5428754000000002</v>
      </c>
      <c r="T2277" s="20">
        <f>IF((T2276+R2277)&lt;0,0,IF((T2276+R2277)&gt;结论【关键目标】!C$28,结论【关键目标】!C$28,T2276+R2277))</f>
        <v>9.7037505999999993</v>
      </c>
      <c r="U2277" s="19">
        <f>IF((T2276+R2277)&lt;结论【关键目标】!$C$28,0,(发电量计算【计算逻辑页】!R2277+发电量计算【计算逻辑页】!T2276-结论【关键目标】!$C$28))</f>
        <v>0</v>
      </c>
      <c r="V2277" s="5">
        <f t="shared" si="319"/>
        <v>0</v>
      </c>
      <c r="W2277" s="5">
        <f t="shared" si="320"/>
        <v>0</v>
      </c>
      <c r="X2277" s="5">
        <f t="shared" si="323"/>
        <v>1.3527931507200002</v>
      </c>
    </row>
    <row r="2278" spans="1:24" x14ac:dyDescent="0.15">
      <c r="A2278" s="7">
        <v>2277</v>
      </c>
      <c r="B2278" s="7">
        <v>4</v>
      </c>
      <c r="C2278" s="7">
        <v>5</v>
      </c>
      <c r="D2278" s="7">
        <v>21</v>
      </c>
      <c r="E2278" s="7">
        <v>95</v>
      </c>
      <c r="F2278" s="7">
        <v>15.3</v>
      </c>
      <c r="G2278" s="7">
        <v>0</v>
      </c>
      <c r="H2278" s="7">
        <f t="shared" si="315"/>
        <v>3</v>
      </c>
      <c r="I2278" s="16">
        <f t="shared" si="316"/>
        <v>45021</v>
      </c>
      <c r="J2278" s="17">
        <v>1.2267999999999999</v>
      </c>
      <c r="K2278" s="18">
        <f>G2278*结论【关键目标】!C$27*0.7735*0.001</f>
        <v>0</v>
      </c>
      <c r="L2278" s="5">
        <v>0</v>
      </c>
      <c r="M2278" s="5">
        <f>ABS(IF(L2278&lt;=0,L2278/耗电量关键数据!$B$6/1000,L2278/耗电量关键数据!$B$5/1000))</f>
        <v>0</v>
      </c>
      <c r="N2278" s="5">
        <f>电气设备逐时使用率计算!H2254</f>
        <v>1.1688450000000001</v>
      </c>
      <c r="O2278" s="5">
        <f>灯光逐时使用率计算!H2254</f>
        <v>0.37403039999999999</v>
      </c>
      <c r="P2278" s="19">
        <f t="shared" si="317"/>
        <v>1.5428754000000002</v>
      </c>
      <c r="Q2278" s="19">
        <f t="shared" si="321"/>
        <v>1.5428754000000002</v>
      </c>
      <c r="R2278" s="20">
        <f t="shared" si="318"/>
        <v>-1.5428754000000002</v>
      </c>
      <c r="S2278" s="20">
        <f t="shared" si="322"/>
        <v>1.5428754000000002</v>
      </c>
      <c r="T2278" s="20">
        <f>IF((T2277+R2278)&lt;0,0,IF((T2277+R2278)&gt;结论【关键目标】!C$28,结论【关键目标】!C$28,T2277+R2278))</f>
        <v>8.1608751999999996</v>
      </c>
      <c r="U2278" s="19">
        <f>IF((T2277+R2278)&lt;结论【关键目标】!$C$28,0,(发电量计算【计算逻辑页】!R2278+发电量计算【计算逻辑页】!T2277-结论【关键目标】!$C$28))</f>
        <v>0</v>
      </c>
      <c r="V2278" s="5">
        <f t="shared" si="319"/>
        <v>0</v>
      </c>
      <c r="W2278" s="5">
        <f t="shared" si="320"/>
        <v>0</v>
      </c>
      <c r="X2278" s="5">
        <f t="shared" si="323"/>
        <v>1.3527931507200002</v>
      </c>
    </row>
    <row r="2279" spans="1:24" x14ac:dyDescent="0.15">
      <c r="A2279" s="7">
        <v>2278</v>
      </c>
      <c r="B2279" s="7">
        <v>4</v>
      </c>
      <c r="C2279" s="7">
        <v>5</v>
      </c>
      <c r="D2279" s="7">
        <v>22</v>
      </c>
      <c r="E2279" s="7">
        <v>95</v>
      </c>
      <c r="F2279" s="7">
        <v>12</v>
      </c>
      <c r="G2279" s="7">
        <v>0</v>
      </c>
      <c r="H2279" s="7">
        <f t="shared" si="315"/>
        <v>3</v>
      </c>
      <c r="I2279" s="16">
        <f t="shared" si="316"/>
        <v>45021</v>
      </c>
      <c r="J2279" s="17">
        <v>0.70809999999999995</v>
      </c>
      <c r="K2279" s="18">
        <f>G2279*结论【关键目标】!C$27*0.7735*0.001</f>
        <v>0</v>
      </c>
      <c r="L2279" s="5">
        <v>0</v>
      </c>
      <c r="M2279" s="5">
        <f>ABS(IF(L2279&lt;=0,L2279/耗电量关键数据!$B$6/1000,L2279/耗电量关键数据!$B$5/1000))</f>
        <v>0</v>
      </c>
      <c r="N2279" s="5">
        <f>电气设备逐时使用率计算!H2255</f>
        <v>1.1688450000000001</v>
      </c>
      <c r="O2279" s="5">
        <f>灯光逐时使用率计算!H2255</f>
        <v>0.37403039999999999</v>
      </c>
      <c r="P2279" s="19">
        <f t="shared" si="317"/>
        <v>1.5428754000000002</v>
      </c>
      <c r="Q2279" s="19">
        <f t="shared" si="321"/>
        <v>0</v>
      </c>
      <c r="R2279" s="20">
        <f t="shared" si="318"/>
        <v>0</v>
      </c>
      <c r="S2279" s="20">
        <f t="shared" si="322"/>
        <v>0</v>
      </c>
      <c r="T2279" s="20">
        <f>IF((T2278+R2279)&lt;0,0,IF((T2278+R2279)&gt;结论【关键目标】!C$28,结论【关键目标】!C$28,T2278+R2279))</f>
        <v>8.1608751999999996</v>
      </c>
      <c r="U2279" s="19">
        <f>IF((T2278+R2279)&lt;结论【关键目标】!$C$28,0,(发电量计算【计算逻辑页】!R2279+发电量计算【计算逻辑页】!T2278-结论【关键目标】!$C$28))</f>
        <v>0</v>
      </c>
      <c r="V2279" s="5">
        <f t="shared" si="319"/>
        <v>0</v>
      </c>
      <c r="W2279" s="5">
        <f t="shared" si="320"/>
        <v>0</v>
      </c>
      <c r="X2279" s="5">
        <f t="shared" si="323"/>
        <v>0</v>
      </c>
    </row>
    <row r="2280" spans="1:24" x14ac:dyDescent="0.15">
      <c r="A2280" s="7">
        <v>2279</v>
      </c>
      <c r="B2280" s="7">
        <v>4</v>
      </c>
      <c r="C2280" s="7">
        <v>5</v>
      </c>
      <c r="D2280" s="7">
        <v>23</v>
      </c>
      <c r="E2280" s="7">
        <v>95</v>
      </c>
      <c r="F2280" s="7">
        <v>12</v>
      </c>
      <c r="G2280" s="7">
        <v>0</v>
      </c>
      <c r="H2280" s="7">
        <f t="shared" si="315"/>
        <v>3</v>
      </c>
      <c r="I2280" s="16">
        <f t="shared" si="316"/>
        <v>45021</v>
      </c>
      <c r="J2280" s="17">
        <v>0.70809999999999995</v>
      </c>
      <c r="K2280" s="18">
        <f>G2280*结论【关键目标】!C$27*0.7735*0.001</f>
        <v>0</v>
      </c>
      <c r="L2280" s="5">
        <v>0</v>
      </c>
      <c r="M2280" s="5">
        <f>ABS(IF(L2280&lt;=0,L2280/耗电量关键数据!$B$6/1000,L2280/耗电量关键数据!$B$5/1000))</f>
        <v>0</v>
      </c>
      <c r="N2280" s="5">
        <f>电气设备逐时使用率计算!H2256</f>
        <v>1.1688450000000001</v>
      </c>
      <c r="O2280" s="5">
        <f>灯光逐时使用率计算!H2256</f>
        <v>0.37403039999999999</v>
      </c>
      <c r="P2280" s="19">
        <f t="shared" si="317"/>
        <v>1.5428754000000002</v>
      </c>
      <c r="Q2280" s="19">
        <f t="shared" si="321"/>
        <v>0</v>
      </c>
      <c r="R2280" s="20">
        <f t="shared" si="318"/>
        <v>0</v>
      </c>
      <c r="S2280" s="20">
        <f t="shared" si="322"/>
        <v>0</v>
      </c>
      <c r="T2280" s="20">
        <f>IF((T2279+R2280)&lt;0,0,IF((T2279+R2280)&gt;结论【关键目标】!C$28,结论【关键目标】!C$28,T2279+R2280))</f>
        <v>8.1608751999999996</v>
      </c>
      <c r="U2280" s="19">
        <f>IF((T2279+R2280)&lt;结论【关键目标】!$C$28,0,(发电量计算【计算逻辑页】!R2280+发电量计算【计算逻辑页】!T2279-结论【关键目标】!$C$28))</f>
        <v>0</v>
      </c>
      <c r="V2280" s="5">
        <f t="shared" si="319"/>
        <v>0</v>
      </c>
      <c r="W2280" s="5">
        <f t="shared" si="320"/>
        <v>0</v>
      </c>
      <c r="X2280" s="5">
        <f t="shared" si="323"/>
        <v>0</v>
      </c>
    </row>
    <row r="2281" spans="1:24" x14ac:dyDescent="0.15">
      <c r="A2281" s="7">
        <v>2280</v>
      </c>
      <c r="B2281" s="7">
        <v>4</v>
      </c>
      <c r="C2281" s="7">
        <v>5</v>
      </c>
      <c r="D2281" s="7">
        <v>24</v>
      </c>
      <c r="E2281" s="7">
        <v>95</v>
      </c>
      <c r="F2281" s="7">
        <v>11.9</v>
      </c>
      <c r="G2281" s="7">
        <v>0</v>
      </c>
      <c r="H2281" s="7">
        <f t="shared" si="315"/>
        <v>3</v>
      </c>
      <c r="I2281" s="16">
        <f t="shared" si="316"/>
        <v>45021</v>
      </c>
      <c r="J2281" s="17">
        <v>0.2407</v>
      </c>
      <c r="K2281" s="18">
        <f>G2281*结论【关键目标】!C$27*0.7735*0.001</f>
        <v>0</v>
      </c>
      <c r="L2281" s="5">
        <v>0</v>
      </c>
      <c r="M2281" s="5">
        <f>ABS(IF(L2281&lt;=0,L2281/耗电量关键数据!$B$6/1000,L2281/耗电量关键数据!$B$5/1000))</f>
        <v>0</v>
      </c>
      <c r="N2281" s="5">
        <f>电气设备逐时使用率计算!H2257</f>
        <v>1.1688450000000001</v>
      </c>
      <c r="O2281" s="5">
        <f>灯光逐时使用率计算!H2257</f>
        <v>0.37403039999999999</v>
      </c>
      <c r="P2281" s="19">
        <f t="shared" si="317"/>
        <v>1.5428754000000002</v>
      </c>
      <c r="Q2281" s="19">
        <f t="shared" si="321"/>
        <v>0</v>
      </c>
      <c r="R2281" s="20">
        <f t="shared" si="318"/>
        <v>0</v>
      </c>
      <c r="S2281" s="20">
        <f t="shared" si="322"/>
        <v>0</v>
      </c>
      <c r="T2281" s="20">
        <f>IF((T2280+R2281)&lt;0,0,IF((T2280+R2281)&gt;结论【关键目标】!C$28,结论【关键目标】!C$28,T2280+R2281))</f>
        <v>8.1608751999999996</v>
      </c>
      <c r="U2281" s="19">
        <f>IF((T2280+R2281)&lt;结论【关键目标】!$C$28,0,(发电量计算【计算逻辑页】!R2281+发电量计算【计算逻辑页】!T2280-结论【关键目标】!$C$28))</f>
        <v>0</v>
      </c>
      <c r="V2281" s="5">
        <f t="shared" si="319"/>
        <v>0</v>
      </c>
      <c r="W2281" s="5">
        <f t="shared" si="320"/>
        <v>0</v>
      </c>
      <c r="X2281" s="5">
        <f t="shared" si="323"/>
        <v>0</v>
      </c>
    </row>
    <row r="2282" spans="1:24" x14ac:dyDescent="0.15">
      <c r="A2282" s="7">
        <v>2281</v>
      </c>
      <c r="B2282" s="7">
        <v>4</v>
      </c>
      <c r="C2282" s="7">
        <v>6</v>
      </c>
      <c r="D2282" s="7">
        <v>1</v>
      </c>
      <c r="E2282" s="7">
        <v>96</v>
      </c>
      <c r="F2282" s="7">
        <v>10</v>
      </c>
      <c r="G2282" s="7">
        <v>0</v>
      </c>
      <c r="H2282" s="7">
        <f t="shared" si="315"/>
        <v>4</v>
      </c>
      <c r="I2282" s="16">
        <f t="shared" si="316"/>
        <v>45022</v>
      </c>
      <c r="J2282" s="17">
        <v>0.2407</v>
      </c>
      <c r="K2282" s="18">
        <f>G2282*结论【关键目标】!C$27*0.7735*0.001</f>
        <v>0</v>
      </c>
      <c r="L2282" s="5">
        <v>0</v>
      </c>
      <c r="M2282" s="5">
        <f>ABS(IF(L2282&lt;=0,L2282/耗电量关键数据!$B$6/1000,L2282/耗电量关键数据!$B$5/1000))</f>
        <v>0</v>
      </c>
      <c r="N2282" s="5">
        <f>电气设备逐时使用率计算!H2258</f>
        <v>1.1688450000000001</v>
      </c>
      <c r="O2282" s="5">
        <f>灯光逐时使用率计算!H2258</f>
        <v>0.37403039999999999</v>
      </c>
      <c r="P2282" s="19">
        <f t="shared" si="317"/>
        <v>1.5428754000000002</v>
      </c>
      <c r="Q2282" s="19">
        <f t="shared" si="321"/>
        <v>0</v>
      </c>
      <c r="R2282" s="20">
        <f t="shared" si="318"/>
        <v>0</v>
      </c>
      <c r="S2282" s="20">
        <f t="shared" si="322"/>
        <v>0</v>
      </c>
      <c r="T2282" s="20">
        <f>IF((T2281+R2282)&lt;0,0,IF((T2281+R2282)&gt;结论【关键目标】!C$28,结论【关键目标】!C$28,T2281+R2282))</f>
        <v>8.1608751999999996</v>
      </c>
      <c r="U2282" s="19">
        <f>IF((T2281+R2282)&lt;结论【关键目标】!$C$28,0,(发电量计算【计算逻辑页】!R2282+发电量计算【计算逻辑页】!T2281-结论【关键目标】!$C$28))</f>
        <v>0</v>
      </c>
      <c r="V2282" s="5">
        <f t="shared" si="319"/>
        <v>0</v>
      </c>
      <c r="W2282" s="5">
        <f t="shared" si="320"/>
        <v>0</v>
      </c>
      <c r="X2282" s="5">
        <f t="shared" si="323"/>
        <v>0</v>
      </c>
    </row>
    <row r="2283" spans="1:24" x14ac:dyDescent="0.15">
      <c r="A2283" s="7">
        <v>2282</v>
      </c>
      <c r="B2283" s="7">
        <v>4</v>
      </c>
      <c r="C2283" s="7">
        <v>6</v>
      </c>
      <c r="D2283" s="7">
        <v>2</v>
      </c>
      <c r="E2283" s="7">
        <v>96</v>
      </c>
      <c r="F2283" s="7">
        <v>9.6</v>
      </c>
      <c r="G2283" s="7">
        <v>0</v>
      </c>
      <c r="H2283" s="7">
        <f t="shared" si="315"/>
        <v>4</v>
      </c>
      <c r="I2283" s="16">
        <f t="shared" si="316"/>
        <v>45022</v>
      </c>
      <c r="J2283" s="17">
        <v>0.2407</v>
      </c>
      <c r="K2283" s="18">
        <f>G2283*结论【关键目标】!C$27*0.7735*0.001</f>
        <v>0</v>
      </c>
      <c r="L2283" s="5">
        <v>0</v>
      </c>
      <c r="M2283" s="5">
        <f>ABS(IF(L2283&lt;=0,L2283/耗电量关键数据!$B$6/1000,L2283/耗电量关键数据!$B$5/1000))</f>
        <v>0</v>
      </c>
      <c r="N2283" s="5">
        <f>电气设备逐时使用率计算!H2259</f>
        <v>1.1688450000000001</v>
      </c>
      <c r="O2283" s="5">
        <f>灯光逐时使用率计算!H2259</f>
        <v>0.37403039999999999</v>
      </c>
      <c r="P2283" s="19">
        <f t="shared" si="317"/>
        <v>1.5428754000000002</v>
      </c>
      <c r="Q2283" s="19">
        <f t="shared" si="321"/>
        <v>0</v>
      </c>
      <c r="R2283" s="20">
        <f t="shared" si="318"/>
        <v>0</v>
      </c>
      <c r="S2283" s="20">
        <f t="shared" si="322"/>
        <v>0</v>
      </c>
      <c r="T2283" s="20">
        <f>IF((T2282+R2283)&lt;0,0,IF((T2282+R2283)&gt;结论【关键目标】!C$28,结论【关键目标】!C$28,T2282+R2283))</f>
        <v>8.1608751999999996</v>
      </c>
      <c r="U2283" s="19">
        <f>IF((T2282+R2283)&lt;结论【关键目标】!$C$28,0,(发电量计算【计算逻辑页】!R2283+发电量计算【计算逻辑页】!T2282-结论【关键目标】!$C$28))</f>
        <v>0</v>
      </c>
      <c r="V2283" s="5">
        <f t="shared" si="319"/>
        <v>0</v>
      </c>
      <c r="W2283" s="5">
        <f t="shared" si="320"/>
        <v>0</v>
      </c>
      <c r="X2283" s="5">
        <f t="shared" si="323"/>
        <v>0</v>
      </c>
    </row>
    <row r="2284" spans="1:24" x14ac:dyDescent="0.15">
      <c r="A2284" s="7">
        <v>2283</v>
      </c>
      <c r="B2284" s="7">
        <v>4</v>
      </c>
      <c r="C2284" s="7">
        <v>6</v>
      </c>
      <c r="D2284" s="7">
        <v>3</v>
      </c>
      <c r="E2284" s="7">
        <v>96</v>
      </c>
      <c r="F2284" s="7">
        <v>9.1999999999999993</v>
      </c>
      <c r="G2284" s="7">
        <v>0</v>
      </c>
      <c r="H2284" s="7">
        <f t="shared" si="315"/>
        <v>4</v>
      </c>
      <c r="I2284" s="16">
        <f t="shared" si="316"/>
        <v>45022</v>
      </c>
      <c r="J2284" s="17">
        <v>0.2407</v>
      </c>
      <c r="K2284" s="18">
        <f>G2284*结论【关键目标】!C$27*0.7735*0.001</f>
        <v>0</v>
      </c>
      <c r="L2284" s="5">
        <v>0</v>
      </c>
      <c r="M2284" s="5">
        <f>ABS(IF(L2284&lt;=0,L2284/耗电量关键数据!$B$6/1000,L2284/耗电量关键数据!$B$5/1000))</f>
        <v>0</v>
      </c>
      <c r="N2284" s="5">
        <f>电气设备逐时使用率计算!H2260</f>
        <v>1.1688450000000001</v>
      </c>
      <c r="O2284" s="5">
        <f>灯光逐时使用率计算!H2260</f>
        <v>0.37403039999999999</v>
      </c>
      <c r="P2284" s="19">
        <f t="shared" si="317"/>
        <v>1.5428754000000002</v>
      </c>
      <c r="Q2284" s="19">
        <f t="shared" si="321"/>
        <v>0</v>
      </c>
      <c r="R2284" s="20">
        <f t="shared" si="318"/>
        <v>0</v>
      </c>
      <c r="S2284" s="20">
        <f t="shared" si="322"/>
        <v>0</v>
      </c>
      <c r="T2284" s="20">
        <f>IF((T2283+R2284)&lt;0,0,IF((T2283+R2284)&gt;结论【关键目标】!C$28,结论【关键目标】!C$28,T2283+R2284))</f>
        <v>8.1608751999999996</v>
      </c>
      <c r="U2284" s="19">
        <f>IF((T2283+R2284)&lt;结论【关键目标】!$C$28,0,(发电量计算【计算逻辑页】!R2284+发电量计算【计算逻辑页】!T2283-结论【关键目标】!$C$28))</f>
        <v>0</v>
      </c>
      <c r="V2284" s="5">
        <f t="shared" si="319"/>
        <v>0</v>
      </c>
      <c r="W2284" s="5">
        <f t="shared" si="320"/>
        <v>0</v>
      </c>
      <c r="X2284" s="5">
        <f t="shared" si="323"/>
        <v>0</v>
      </c>
    </row>
    <row r="2285" spans="1:24" x14ac:dyDescent="0.15">
      <c r="A2285" s="7">
        <v>2284</v>
      </c>
      <c r="B2285" s="7">
        <v>4</v>
      </c>
      <c r="C2285" s="7">
        <v>6</v>
      </c>
      <c r="D2285" s="7">
        <v>4</v>
      </c>
      <c r="E2285" s="7">
        <v>96</v>
      </c>
      <c r="F2285" s="7">
        <v>9</v>
      </c>
      <c r="G2285" s="7">
        <v>0</v>
      </c>
      <c r="H2285" s="7">
        <f t="shared" si="315"/>
        <v>4</v>
      </c>
      <c r="I2285" s="16">
        <f t="shared" si="316"/>
        <v>45022</v>
      </c>
      <c r="J2285" s="17">
        <v>0.2407</v>
      </c>
      <c r="K2285" s="18">
        <f>G2285*结论【关键目标】!C$27*0.7735*0.001</f>
        <v>0</v>
      </c>
      <c r="L2285" s="5">
        <v>0</v>
      </c>
      <c r="M2285" s="5">
        <f>ABS(IF(L2285&lt;=0,L2285/耗电量关键数据!$B$6/1000,L2285/耗电量关键数据!$B$5/1000))</f>
        <v>0</v>
      </c>
      <c r="N2285" s="5">
        <f>电气设备逐时使用率计算!H2261</f>
        <v>1.1688450000000001</v>
      </c>
      <c r="O2285" s="5">
        <f>灯光逐时使用率计算!H2261</f>
        <v>0.37403039999999999</v>
      </c>
      <c r="P2285" s="19">
        <f t="shared" si="317"/>
        <v>1.5428754000000002</v>
      </c>
      <c r="Q2285" s="19">
        <f t="shared" si="321"/>
        <v>0</v>
      </c>
      <c r="R2285" s="20">
        <f t="shared" si="318"/>
        <v>0</v>
      </c>
      <c r="S2285" s="20">
        <f t="shared" si="322"/>
        <v>0</v>
      </c>
      <c r="T2285" s="20">
        <f>IF((T2284+R2285)&lt;0,0,IF((T2284+R2285)&gt;结论【关键目标】!C$28,结论【关键目标】!C$28,T2284+R2285))</f>
        <v>8.1608751999999996</v>
      </c>
      <c r="U2285" s="19">
        <f>IF((T2284+R2285)&lt;结论【关键目标】!$C$28,0,(发电量计算【计算逻辑页】!R2285+发电量计算【计算逻辑页】!T2284-结论【关键目标】!$C$28))</f>
        <v>0</v>
      </c>
      <c r="V2285" s="5">
        <f t="shared" si="319"/>
        <v>0</v>
      </c>
      <c r="W2285" s="5">
        <f t="shared" si="320"/>
        <v>0</v>
      </c>
      <c r="X2285" s="5">
        <f t="shared" si="323"/>
        <v>0</v>
      </c>
    </row>
    <row r="2286" spans="1:24" x14ac:dyDescent="0.15">
      <c r="A2286" s="7">
        <v>2285</v>
      </c>
      <c r="B2286" s="7">
        <v>4</v>
      </c>
      <c r="C2286" s="7">
        <v>6</v>
      </c>
      <c r="D2286" s="7">
        <v>5</v>
      </c>
      <c r="E2286" s="7">
        <v>96</v>
      </c>
      <c r="F2286" s="7">
        <v>9</v>
      </c>
      <c r="G2286" s="7">
        <v>0</v>
      </c>
      <c r="H2286" s="7">
        <f t="shared" si="315"/>
        <v>4</v>
      </c>
      <c r="I2286" s="16">
        <f t="shared" si="316"/>
        <v>45022</v>
      </c>
      <c r="J2286" s="17">
        <v>0.2407</v>
      </c>
      <c r="K2286" s="18">
        <f>G2286*结论【关键目标】!C$27*0.7735*0.001</f>
        <v>0</v>
      </c>
      <c r="L2286" s="5">
        <v>0</v>
      </c>
      <c r="M2286" s="5">
        <f>ABS(IF(L2286&lt;=0,L2286/耗电量关键数据!$B$6/1000,L2286/耗电量关键数据!$B$5/1000))</f>
        <v>0</v>
      </c>
      <c r="N2286" s="5">
        <f>电气设备逐时使用率计算!H2262</f>
        <v>1.1688450000000001</v>
      </c>
      <c r="O2286" s="5">
        <f>灯光逐时使用率计算!H2262</f>
        <v>0.37403039999999999</v>
      </c>
      <c r="P2286" s="19">
        <f t="shared" si="317"/>
        <v>1.5428754000000002</v>
      </c>
      <c r="Q2286" s="19">
        <f t="shared" si="321"/>
        <v>0</v>
      </c>
      <c r="R2286" s="20">
        <f t="shared" si="318"/>
        <v>0</v>
      </c>
      <c r="S2286" s="20">
        <f t="shared" si="322"/>
        <v>0</v>
      </c>
      <c r="T2286" s="20">
        <f>IF((T2285+R2286)&lt;0,0,IF((T2285+R2286)&gt;结论【关键目标】!C$28,结论【关键目标】!C$28,T2285+R2286))</f>
        <v>8.1608751999999996</v>
      </c>
      <c r="U2286" s="19">
        <f>IF((T2285+R2286)&lt;结论【关键目标】!$C$28,0,(发电量计算【计算逻辑页】!R2286+发电量计算【计算逻辑页】!T2285-结论【关键目标】!$C$28))</f>
        <v>0</v>
      </c>
      <c r="V2286" s="5">
        <f t="shared" si="319"/>
        <v>0</v>
      </c>
      <c r="W2286" s="5">
        <f t="shared" si="320"/>
        <v>0</v>
      </c>
      <c r="X2286" s="5">
        <f t="shared" si="323"/>
        <v>0</v>
      </c>
    </row>
    <row r="2287" spans="1:24" x14ac:dyDescent="0.15">
      <c r="A2287" s="7">
        <v>2286</v>
      </c>
      <c r="B2287" s="7">
        <v>4</v>
      </c>
      <c r="C2287" s="7">
        <v>6</v>
      </c>
      <c r="D2287" s="7">
        <v>6</v>
      </c>
      <c r="E2287" s="7">
        <v>96</v>
      </c>
      <c r="F2287" s="7">
        <v>6.2</v>
      </c>
      <c r="G2287" s="7">
        <v>4.3</v>
      </c>
      <c r="H2287" s="7">
        <f t="shared" si="315"/>
        <v>4</v>
      </c>
      <c r="I2287" s="16">
        <f t="shared" si="316"/>
        <v>45022</v>
      </c>
      <c r="J2287" s="17">
        <v>0.2407</v>
      </c>
      <c r="K2287" s="18">
        <f>G2287*结论【关键目标】!C$27*0.7735*0.001</f>
        <v>0.39912599999999998</v>
      </c>
      <c r="L2287" s="5">
        <v>0</v>
      </c>
      <c r="M2287" s="5">
        <f>ABS(IF(L2287&lt;=0,L2287/耗电量关键数据!$B$6/1000,L2287/耗电量关键数据!$B$5/1000))</f>
        <v>0</v>
      </c>
      <c r="N2287" s="5">
        <f>电气设备逐时使用率计算!H2263</f>
        <v>1.1688450000000001</v>
      </c>
      <c r="O2287" s="5">
        <f>灯光逐时使用率计算!H2263</f>
        <v>0.37403039999999999</v>
      </c>
      <c r="P2287" s="19">
        <f t="shared" si="317"/>
        <v>1.5428754000000002</v>
      </c>
      <c r="Q2287" s="19">
        <f t="shared" si="321"/>
        <v>0</v>
      </c>
      <c r="R2287" s="20">
        <f t="shared" si="318"/>
        <v>0.39912599999999998</v>
      </c>
      <c r="S2287" s="20">
        <f t="shared" si="322"/>
        <v>0</v>
      </c>
      <c r="T2287" s="20">
        <f>IF((T2286+R2287)&lt;0,0,IF((T2286+R2287)&gt;结论【关键目标】!C$28,结论【关键目标】!C$28,T2286+R2287))</f>
        <v>8.5600012000000003</v>
      </c>
      <c r="U2287" s="19">
        <f>IF((T2286+R2287)&lt;结论【关键目标】!$C$28,0,(发电量计算【计算逻辑页】!R2287+发电量计算【计算逻辑页】!T2286-结论【关键目标】!$C$28))</f>
        <v>0</v>
      </c>
      <c r="V2287" s="5">
        <f t="shared" si="319"/>
        <v>0</v>
      </c>
      <c r="W2287" s="5">
        <f t="shared" si="320"/>
        <v>9.6069628199999993E-2</v>
      </c>
      <c r="X2287" s="5">
        <f t="shared" si="323"/>
        <v>0</v>
      </c>
    </row>
    <row r="2288" spans="1:24" x14ac:dyDescent="0.15">
      <c r="A2288" s="7">
        <v>2287</v>
      </c>
      <c r="B2288" s="7">
        <v>4</v>
      </c>
      <c r="C2288" s="7">
        <v>6</v>
      </c>
      <c r="D2288" s="7">
        <v>7</v>
      </c>
      <c r="E2288" s="7">
        <v>96</v>
      </c>
      <c r="F2288" s="7">
        <v>6</v>
      </c>
      <c r="G2288" s="7">
        <v>67.900000000000006</v>
      </c>
      <c r="H2288" s="7">
        <f t="shared" si="315"/>
        <v>4</v>
      </c>
      <c r="I2288" s="16">
        <f t="shared" si="316"/>
        <v>45022</v>
      </c>
      <c r="J2288" s="17">
        <v>0.2407</v>
      </c>
      <c r="K2288" s="18">
        <f>G2288*结论【关键目标】!C$27*0.7735*0.001</f>
        <v>6.3024779999999998</v>
      </c>
      <c r="L2288" s="5">
        <v>0</v>
      </c>
      <c r="M2288" s="5">
        <f>ABS(IF(L2288&lt;=0,L2288/耗电量关键数据!$B$6/1000,L2288/耗电量关键数据!$B$5/1000))</f>
        <v>0</v>
      </c>
      <c r="N2288" s="5">
        <f>电气设备逐时使用率计算!H2264</f>
        <v>2.3376900000000003</v>
      </c>
      <c r="O2288" s="5">
        <f>灯光逐时使用率计算!H2264</f>
        <v>1.2467680000000001</v>
      </c>
      <c r="P2288" s="19">
        <f t="shared" si="317"/>
        <v>3.5844580000000006</v>
      </c>
      <c r="Q2288" s="19">
        <f t="shared" si="321"/>
        <v>0</v>
      </c>
      <c r="R2288" s="20">
        <f t="shared" si="318"/>
        <v>6.3024779999999998</v>
      </c>
      <c r="S2288" s="20">
        <f t="shared" si="322"/>
        <v>0</v>
      </c>
      <c r="T2288" s="20">
        <f>IF((T2287+R2288)&lt;0,0,IF((T2287+R2288)&gt;结论【关键目标】!C$28,结论【关键目标】!C$28,T2287+R2288))</f>
        <v>14.862479199999999</v>
      </c>
      <c r="U2288" s="19">
        <f>IF((T2287+R2288)&lt;结论【关键目标】!$C$28,0,(发电量计算【计算逻辑页】!R2288+发电量计算【计算逻辑页】!T2287-结论【关键目标】!$C$28))</f>
        <v>0</v>
      </c>
      <c r="V2288" s="5">
        <f t="shared" si="319"/>
        <v>0</v>
      </c>
      <c r="W2288" s="5">
        <f t="shared" si="320"/>
        <v>0.8627790406000001</v>
      </c>
      <c r="X2288" s="5">
        <f t="shared" si="323"/>
        <v>0</v>
      </c>
    </row>
    <row r="2289" spans="1:24" x14ac:dyDescent="0.15">
      <c r="A2289" s="7">
        <v>2288</v>
      </c>
      <c r="B2289" s="7">
        <v>4</v>
      </c>
      <c r="C2289" s="7">
        <v>6</v>
      </c>
      <c r="D2289" s="7">
        <v>8</v>
      </c>
      <c r="E2289" s="7">
        <v>96</v>
      </c>
      <c r="F2289" s="7">
        <v>7</v>
      </c>
      <c r="G2289" s="7">
        <v>123.4</v>
      </c>
      <c r="H2289" s="7">
        <f t="shared" si="315"/>
        <v>4</v>
      </c>
      <c r="I2289" s="16">
        <f t="shared" si="316"/>
        <v>45022</v>
      </c>
      <c r="J2289" s="17">
        <v>0.70809999999999995</v>
      </c>
      <c r="K2289" s="18">
        <f>G2289*结论【关键目标】!C$27*0.7735*0.001</f>
        <v>11.453987999999999</v>
      </c>
      <c r="L2289" s="5">
        <v>0</v>
      </c>
      <c r="M2289" s="5">
        <f>ABS(IF(L2289&lt;=0,L2289/耗电量关键数据!$B$6/1000,L2289/耗电量关键数据!$B$5/1000))</f>
        <v>0</v>
      </c>
      <c r="N2289" s="5">
        <f>电气设备逐时使用率计算!H2265</f>
        <v>11.688450000000001</v>
      </c>
      <c r="O2289" s="5">
        <f>灯光逐时使用率计算!H2265</f>
        <v>6.2338399999999998</v>
      </c>
      <c r="P2289" s="19">
        <f t="shared" si="317"/>
        <v>17.92229</v>
      </c>
      <c r="Q2289" s="19">
        <f t="shared" si="321"/>
        <v>0</v>
      </c>
      <c r="R2289" s="20">
        <f t="shared" si="318"/>
        <v>11.453987999999999</v>
      </c>
      <c r="S2289" s="20">
        <f t="shared" si="322"/>
        <v>0</v>
      </c>
      <c r="T2289" s="20">
        <f>IF((T2288+R2289)&lt;0,0,IF((T2288+R2289)&gt;结论【关键目标】!C$28,结论【关键目标】!C$28,T2288+R2289))</f>
        <v>22</v>
      </c>
      <c r="U2289" s="19">
        <f>IF((T2288+R2289)&lt;结论【关键目标】!$C$28,0,(发电量计算【计算逻辑页】!R2289+发电量计算【计算逻辑页】!T2288-结论【关键目标】!$C$28))</f>
        <v>4.3164671999999982</v>
      </c>
      <c r="V2289" s="5">
        <f t="shared" si="319"/>
        <v>1.5107635199999994</v>
      </c>
      <c r="W2289" s="5">
        <f t="shared" si="320"/>
        <v>8.110568902799999</v>
      </c>
      <c r="X2289" s="5">
        <f t="shared" si="323"/>
        <v>0</v>
      </c>
    </row>
    <row r="2290" spans="1:24" x14ac:dyDescent="0.15">
      <c r="A2290" s="7">
        <v>2289</v>
      </c>
      <c r="B2290" s="7">
        <v>4</v>
      </c>
      <c r="C2290" s="7">
        <v>6</v>
      </c>
      <c r="D2290" s="7">
        <v>9</v>
      </c>
      <c r="E2290" s="7">
        <v>96</v>
      </c>
      <c r="F2290" s="7">
        <v>10.7</v>
      </c>
      <c r="G2290" s="7">
        <v>371</v>
      </c>
      <c r="H2290" s="7">
        <f t="shared" si="315"/>
        <v>4</v>
      </c>
      <c r="I2290" s="16">
        <f t="shared" si="316"/>
        <v>45022</v>
      </c>
      <c r="J2290" s="17">
        <v>0.70809999999999995</v>
      </c>
      <c r="K2290" s="18">
        <f>G2290*结论【关键目标】!C$27*0.7735*0.001</f>
        <v>34.436219999999999</v>
      </c>
      <c r="L2290" s="5">
        <v>0</v>
      </c>
      <c r="M2290" s="5">
        <f>ABS(IF(L2290&lt;=0,L2290/耗电量关键数据!$B$6/1000,L2290/耗电量关键数据!$B$5/1000))</f>
        <v>0</v>
      </c>
      <c r="N2290" s="5">
        <f>电气设备逐时使用率计算!H2266</f>
        <v>22.208055000000002</v>
      </c>
      <c r="O2290" s="5">
        <f>灯光逐时使用率计算!H2266</f>
        <v>11.844296</v>
      </c>
      <c r="P2290" s="19">
        <f t="shared" si="317"/>
        <v>34.052351000000002</v>
      </c>
      <c r="Q2290" s="19">
        <f t="shared" si="321"/>
        <v>0</v>
      </c>
      <c r="R2290" s="20">
        <f t="shared" si="318"/>
        <v>34.436219999999999</v>
      </c>
      <c r="S2290" s="20">
        <f t="shared" si="322"/>
        <v>0</v>
      </c>
      <c r="T2290" s="20">
        <f>IF((T2289+R2290)&lt;0,0,IF((T2289+R2290)&gt;结论【关键目标】!C$28,结论【关键目标】!C$28,T2289+R2290))</f>
        <v>22</v>
      </c>
      <c r="U2290" s="19">
        <f>IF((T2289+R2290)&lt;结论【关键目标】!$C$28,0,(发电量计算【计算逻辑页】!R2290+发电量计算【计算逻辑页】!T2289-结论【关键目标】!$C$28))</f>
        <v>34.436219999999999</v>
      </c>
      <c r="V2290" s="5">
        <f t="shared" si="319"/>
        <v>12.052676999999999</v>
      </c>
      <c r="W2290" s="5">
        <f t="shared" si="320"/>
        <v>24.1124697431</v>
      </c>
      <c r="X2290" s="5">
        <f t="shared" si="323"/>
        <v>0</v>
      </c>
    </row>
    <row r="2291" spans="1:24" x14ac:dyDescent="0.15">
      <c r="A2291" s="7">
        <v>2290</v>
      </c>
      <c r="B2291" s="7">
        <v>4</v>
      </c>
      <c r="C2291" s="7">
        <v>6</v>
      </c>
      <c r="D2291" s="7">
        <v>10</v>
      </c>
      <c r="E2291" s="7">
        <v>96</v>
      </c>
      <c r="F2291" s="7">
        <v>13</v>
      </c>
      <c r="G2291" s="7">
        <v>511.9</v>
      </c>
      <c r="H2291" s="7">
        <f t="shared" si="315"/>
        <v>4</v>
      </c>
      <c r="I2291" s="16">
        <f t="shared" si="316"/>
        <v>45022</v>
      </c>
      <c r="J2291" s="17">
        <v>0.70809999999999995</v>
      </c>
      <c r="K2291" s="18">
        <f>G2291*结论【关键目标】!C$27*0.7735*0.001</f>
        <v>47.514558000000001</v>
      </c>
      <c r="L2291" s="5">
        <v>0</v>
      </c>
      <c r="M2291" s="5">
        <f>ABS(IF(L2291&lt;=0,L2291/耗电量关键数据!$B$6/1000,L2291/耗电量关键数据!$B$5/1000))</f>
        <v>0</v>
      </c>
      <c r="N2291" s="5">
        <f>电气设备逐时使用率计算!H2267</f>
        <v>22.208055000000002</v>
      </c>
      <c r="O2291" s="5">
        <f>灯光逐时使用率计算!H2267</f>
        <v>11.844296</v>
      </c>
      <c r="P2291" s="19">
        <f t="shared" si="317"/>
        <v>34.052351000000002</v>
      </c>
      <c r="Q2291" s="19">
        <f t="shared" si="321"/>
        <v>0</v>
      </c>
      <c r="R2291" s="20">
        <f t="shared" si="318"/>
        <v>47.514558000000001</v>
      </c>
      <c r="S2291" s="20">
        <f t="shared" si="322"/>
        <v>0</v>
      </c>
      <c r="T2291" s="20">
        <f>IF((T2290+R2291)&lt;0,0,IF((T2290+R2291)&gt;结论【关键目标】!C$28,结论【关键目标】!C$28,T2290+R2291))</f>
        <v>22</v>
      </c>
      <c r="U2291" s="19">
        <f>IF((T2290+R2291)&lt;结论【关键目标】!$C$28,0,(发电量计算【计算逻辑页】!R2291+发电量计算【计算逻辑页】!T2290-结论【关键目标】!$C$28))</f>
        <v>47.514557999999994</v>
      </c>
      <c r="V2291" s="5">
        <f t="shared" si="319"/>
        <v>16.630095299999997</v>
      </c>
      <c r="W2291" s="5">
        <f t="shared" si="320"/>
        <v>24.1124697431</v>
      </c>
      <c r="X2291" s="5">
        <f t="shared" si="323"/>
        <v>0</v>
      </c>
    </row>
    <row r="2292" spans="1:24" x14ac:dyDescent="0.15">
      <c r="A2292" s="7">
        <v>2291</v>
      </c>
      <c r="B2292" s="7">
        <v>4</v>
      </c>
      <c r="C2292" s="7">
        <v>6</v>
      </c>
      <c r="D2292" s="7">
        <v>11</v>
      </c>
      <c r="E2292" s="7">
        <v>96</v>
      </c>
      <c r="F2292" s="7">
        <v>15</v>
      </c>
      <c r="G2292" s="7">
        <v>608.1</v>
      </c>
      <c r="H2292" s="7">
        <f t="shared" si="315"/>
        <v>4</v>
      </c>
      <c r="I2292" s="16">
        <f t="shared" si="316"/>
        <v>45022</v>
      </c>
      <c r="J2292" s="17">
        <v>1.2267999999999999</v>
      </c>
      <c r="K2292" s="18">
        <f>G2292*结论【关键目标】!C$27*0.7735*0.001</f>
        <v>56.443841999999997</v>
      </c>
      <c r="L2292" s="5">
        <v>0</v>
      </c>
      <c r="M2292" s="5">
        <f>ABS(IF(L2292&lt;=0,L2292/耗电量关键数据!$B$6/1000,L2292/耗电量关键数据!$B$5/1000))</f>
        <v>0</v>
      </c>
      <c r="N2292" s="5">
        <f>电气设备逐时使用率计算!H2268</f>
        <v>22.208055000000002</v>
      </c>
      <c r="O2292" s="5">
        <f>灯光逐时使用率计算!H2268</f>
        <v>11.844296</v>
      </c>
      <c r="P2292" s="19">
        <f t="shared" si="317"/>
        <v>34.052351000000002</v>
      </c>
      <c r="Q2292" s="19">
        <f t="shared" si="321"/>
        <v>34.052351000000002</v>
      </c>
      <c r="R2292" s="20">
        <f t="shared" si="318"/>
        <v>22.391490999999995</v>
      </c>
      <c r="S2292" s="20">
        <f t="shared" si="322"/>
        <v>0</v>
      </c>
      <c r="T2292" s="20">
        <f>IF((T2291+R2292)&lt;0,0,IF((T2291+R2292)&gt;结论【关键目标】!C$28,结论【关键目标】!C$28,T2291+R2292))</f>
        <v>22</v>
      </c>
      <c r="U2292" s="19">
        <f>IF((T2291+R2292)&lt;结论【关键目标】!$C$28,0,(发电量计算【计算逻辑页】!R2292+发电量计算【计算逻辑页】!T2291-结论【关键目标】!$C$28))</f>
        <v>22.391490999999995</v>
      </c>
      <c r="V2292" s="5">
        <f t="shared" si="319"/>
        <v>7.8370218499999975</v>
      </c>
      <c r="W2292" s="5">
        <f t="shared" si="320"/>
        <v>41.775424206799997</v>
      </c>
      <c r="X2292" s="5">
        <f t="shared" si="323"/>
        <v>0</v>
      </c>
    </row>
    <row r="2293" spans="1:24" x14ac:dyDescent="0.15">
      <c r="A2293" s="7">
        <v>2292</v>
      </c>
      <c r="B2293" s="7">
        <v>4</v>
      </c>
      <c r="C2293" s="7">
        <v>6</v>
      </c>
      <c r="D2293" s="7">
        <v>12</v>
      </c>
      <c r="E2293" s="7">
        <v>96</v>
      </c>
      <c r="F2293" s="7">
        <v>17.5</v>
      </c>
      <c r="G2293" s="7">
        <v>690</v>
      </c>
      <c r="H2293" s="7">
        <f t="shared" si="315"/>
        <v>4</v>
      </c>
      <c r="I2293" s="16">
        <f t="shared" si="316"/>
        <v>45022</v>
      </c>
      <c r="J2293" s="17">
        <v>1.2267999999999999</v>
      </c>
      <c r="K2293" s="18">
        <f>G2293*结论【关键目标】!C$27*0.7735*0.001</f>
        <v>64.0458</v>
      </c>
      <c r="L2293" s="5">
        <v>0</v>
      </c>
      <c r="M2293" s="5">
        <f>ABS(IF(L2293&lt;=0,L2293/耗电量关键数据!$B$6/1000,L2293/耗电量关键数据!$B$5/1000))</f>
        <v>0</v>
      </c>
      <c r="N2293" s="5">
        <f>电气设备逐时使用率计算!H2269</f>
        <v>11.688450000000001</v>
      </c>
      <c r="O2293" s="5">
        <f>灯光逐时使用率计算!H2269</f>
        <v>9.9741440000000008</v>
      </c>
      <c r="P2293" s="19">
        <f t="shared" si="317"/>
        <v>21.662594000000002</v>
      </c>
      <c r="Q2293" s="19">
        <f t="shared" si="321"/>
        <v>21.662594000000002</v>
      </c>
      <c r="R2293" s="20">
        <f t="shared" si="318"/>
        <v>42.383206000000001</v>
      </c>
      <c r="S2293" s="20">
        <f t="shared" si="322"/>
        <v>0</v>
      </c>
      <c r="T2293" s="20">
        <f>IF((T2292+R2293)&lt;0,0,IF((T2292+R2293)&gt;结论【关键目标】!C$28,结论【关键目标】!C$28,T2292+R2293))</f>
        <v>22</v>
      </c>
      <c r="U2293" s="19">
        <f>IF((T2292+R2293)&lt;结论【关键目标】!$C$28,0,(发电量计算【计算逻辑页】!R2293+发电量计算【计算逻辑页】!T2292-结论【关键目标】!$C$28))</f>
        <v>42.383206000000001</v>
      </c>
      <c r="V2293" s="5">
        <f t="shared" si="319"/>
        <v>14.8341221</v>
      </c>
      <c r="W2293" s="5">
        <f t="shared" si="320"/>
        <v>26.5756703192</v>
      </c>
      <c r="X2293" s="5">
        <f t="shared" si="323"/>
        <v>0</v>
      </c>
    </row>
    <row r="2294" spans="1:24" x14ac:dyDescent="0.15">
      <c r="A2294" s="7">
        <v>2293</v>
      </c>
      <c r="B2294" s="7">
        <v>4</v>
      </c>
      <c r="C2294" s="7">
        <v>6</v>
      </c>
      <c r="D2294" s="7">
        <v>13</v>
      </c>
      <c r="E2294" s="7">
        <v>96</v>
      </c>
      <c r="F2294" s="7">
        <v>18.899999999999999</v>
      </c>
      <c r="G2294" s="7">
        <v>662.6</v>
      </c>
      <c r="H2294" s="7">
        <f t="shared" si="315"/>
        <v>4</v>
      </c>
      <c r="I2294" s="16">
        <f t="shared" si="316"/>
        <v>45022</v>
      </c>
      <c r="J2294" s="17">
        <v>1.2267999999999999</v>
      </c>
      <c r="K2294" s="18">
        <f>G2294*结论【关键目标】!C$27*0.7735*0.001</f>
        <v>61.502532000000002</v>
      </c>
      <c r="L2294" s="5">
        <v>0</v>
      </c>
      <c r="M2294" s="5">
        <f>ABS(IF(L2294&lt;=0,L2294/耗电量关键数据!$B$6/1000,L2294/耗电量关键数据!$B$5/1000))</f>
        <v>0</v>
      </c>
      <c r="N2294" s="5">
        <f>电气设备逐时使用率计算!H2270</f>
        <v>11.688450000000001</v>
      </c>
      <c r="O2294" s="5">
        <f>灯光逐时使用率计算!H2270</f>
        <v>9.9741440000000008</v>
      </c>
      <c r="P2294" s="19">
        <f t="shared" si="317"/>
        <v>21.662594000000002</v>
      </c>
      <c r="Q2294" s="19">
        <f t="shared" si="321"/>
        <v>21.662594000000002</v>
      </c>
      <c r="R2294" s="20">
        <f t="shared" si="318"/>
        <v>39.839938000000004</v>
      </c>
      <c r="S2294" s="20">
        <f t="shared" si="322"/>
        <v>0</v>
      </c>
      <c r="T2294" s="20">
        <f>IF((T2293+R2294)&lt;0,0,IF((T2293+R2294)&gt;结论【关键目标】!C$28,结论【关键目标】!C$28,T2293+R2294))</f>
        <v>22</v>
      </c>
      <c r="U2294" s="19">
        <f>IF((T2293+R2294)&lt;结论【关键目标】!$C$28,0,(发电量计算【计算逻辑页】!R2294+发电量计算【计算逻辑页】!T2293-结论【关键目标】!$C$28))</f>
        <v>39.839938000000004</v>
      </c>
      <c r="V2294" s="5">
        <f t="shared" si="319"/>
        <v>13.943978300000001</v>
      </c>
      <c r="W2294" s="5">
        <f t="shared" si="320"/>
        <v>26.5756703192</v>
      </c>
      <c r="X2294" s="5">
        <f t="shared" si="323"/>
        <v>0</v>
      </c>
    </row>
    <row r="2295" spans="1:24" x14ac:dyDescent="0.15">
      <c r="A2295" s="7">
        <v>2294</v>
      </c>
      <c r="B2295" s="7">
        <v>4</v>
      </c>
      <c r="C2295" s="7">
        <v>6</v>
      </c>
      <c r="D2295" s="7">
        <v>14</v>
      </c>
      <c r="E2295" s="7">
        <v>96</v>
      </c>
      <c r="F2295" s="7">
        <v>20</v>
      </c>
      <c r="G2295" s="7">
        <v>576.20000000000005</v>
      </c>
      <c r="H2295" s="7">
        <f t="shared" si="315"/>
        <v>4</v>
      </c>
      <c r="I2295" s="16">
        <f t="shared" si="316"/>
        <v>45022</v>
      </c>
      <c r="J2295" s="17">
        <v>1.2267999999999999</v>
      </c>
      <c r="K2295" s="18">
        <f>G2295*结论【关键目标】!C$27*0.7735*0.001</f>
        <v>53.482883999999999</v>
      </c>
      <c r="L2295" s="5">
        <v>0</v>
      </c>
      <c r="M2295" s="5">
        <f>ABS(IF(L2295&lt;=0,L2295/耗电量关键数据!$B$6/1000,L2295/耗电量关键数据!$B$5/1000))</f>
        <v>0</v>
      </c>
      <c r="N2295" s="5">
        <f>电气设备逐时使用率计算!H2271</f>
        <v>22.208055000000002</v>
      </c>
      <c r="O2295" s="5">
        <f>灯光逐时使用率计算!H2271</f>
        <v>11.844296</v>
      </c>
      <c r="P2295" s="19">
        <f t="shared" si="317"/>
        <v>34.052351000000002</v>
      </c>
      <c r="Q2295" s="19">
        <f t="shared" si="321"/>
        <v>34.052351000000002</v>
      </c>
      <c r="R2295" s="20">
        <f t="shared" si="318"/>
        <v>19.430532999999997</v>
      </c>
      <c r="S2295" s="20">
        <f t="shared" si="322"/>
        <v>0</v>
      </c>
      <c r="T2295" s="20">
        <f>IF((T2294+R2295)&lt;0,0,IF((T2294+R2295)&gt;结论【关键目标】!C$28,结论【关键目标】!C$28,T2294+R2295))</f>
        <v>22</v>
      </c>
      <c r="U2295" s="19">
        <f>IF((T2294+R2295)&lt;结论【关键目标】!$C$28,0,(发电量计算【计算逻辑页】!R2295+发电量计算【计算逻辑页】!T2294-结论【关键目标】!$C$28))</f>
        <v>19.430532999999997</v>
      </c>
      <c r="V2295" s="5">
        <f t="shared" si="319"/>
        <v>6.8006865499999982</v>
      </c>
      <c r="W2295" s="5">
        <f t="shared" si="320"/>
        <v>41.775424206799997</v>
      </c>
      <c r="X2295" s="5">
        <f t="shared" si="323"/>
        <v>0</v>
      </c>
    </row>
    <row r="2296" spans="1:24" x14ac:dyDescent="0.15">
      <c r="A2296" s="7">
        <v>2295</v>
      </c>
      <c r="B2296" s="7">
        <v>4</v>
      </c>
      <c r="C2296" s="7">
        <v>6</v>
      </c>
      <c r="D2296" s="7">
        <v>15</v>
      </c>
      <c r="E2296" s="7">
        <v>96</v>
      </c>
      <c r="F2296" s="7">
        <v>20.399999999999999</v>
      </c>
      <c r="G2296" s="7">
        <v>435.7</v>
      </c>
      <c r="H2296" s="7">
        <f t="shared" si="315"/>
        <v>4</v>
      </c>
      <c r="I2296" s="16">
        <f t="shared" si="316"/>
        <v>45022</v>
      </c>
      <c r="J2296" s="17">
        <v>1.2267999999999999</v>
      </c>
      <c r="K2296" s="18">
        <f>G2296*结论【关键目标】!C$27*0.7735*0.001</f>
        <v>40.441673999999999</v>
      </c>
      <c r="L2296" s="5">
        <v>0</v>
      </c>
      <c r="M2296" s="5">
        <f>ABS(IF(L2296&lt;=0,L2296/耗电量关键数据!$B$6/1000,L2296/耗电量关键数据!$B$5/1000))</f>
        <v>0</v>
      </c>
      <c r="N2296" s="5">
        <f>电气设备逐时使用率计算!H2272</f>
        <v>22.208055000000002</v>
      </c>
      <c r="O2296" s="5">
        <f>灯光逐时使用率计算!H2272</f>
        <v>11.844296</v>
      </c>
      <c r="P2296" s="19">
        <f t="shared" si="317"/>
        <v>34.052351000000002</v>
      </c>
      <c r="Q2296" s="19">
        <f t="shared" si="321"/>
        <v>34.052351000000002</v>
      </c>
      <c r="R2296" s="20">
        <f t="shared" si="318"/>
        <v>6.3893229999999974</v>
      </c>
      <c r="S2296" s="20">
        <f t="shared" si="322"/>
        <v>0</v>
      </c>
      <c r="T2296" s="20">
        <f>IF((T2295+R2296)&lt;0,0,IF((T2295+R2296)&gt;结论【关键目标】!C$28,结论【关键目标】!C$28,T2295+R2296))</f>
        <v>22</v>
      </c>
      <c r="U2296" s="19">
        <f>IF((T2295+R2296)&lt;结论【关键目标】!$C$28,0,(发电量计算【计算逻辑页】!R2296+发电量计算【计算逻辑页】!T2295-结论【关键目标】!$C$28))</f>
        <v>6.3893229999999974</v>
      </c>
      <c r="V2296" s="5">
        <f t="shared" si="319"/>
        <v>2.2362630499999989</v>
      </c>
      <c r="W2296" s="5">
        <f t="shared" si="320"/>
        <v>41.775424206799997</v>
      </c>
      <c r="X2296" s="5">
        <f t="shared" si="323"/>
        <v>0</v>
      </c>
    </row>
    <row r="2297" spans="1:24" x14ac:dyDescent="0.15">
      <c r="A2297" s="7">
        <v>2296</v>
      </c>
      <c r="B2297" s="7">
        <v>4</v>
      </c>
      <c r="C2297" s="7">
        <v>6</v>
      </c>
      <c r="D2297" s="7">
        <v>16</v>
      </c>
      <c r="E2297" s="7">
        <v>96</v>
      </c>
      <c r="F2297" s="7">
        <v>21</v>
      </c>
      <c r="G2297" s="7">
        <v>288.5</v>
      </c>
      <c r="H2297" s="7">
        <f t="shared" si="315"/>
        <v>4</v>
      </c>
      <c r="I2297" s="16">
        <f t="shared" si="316"/>
        <v>45022</v>
      </c>
      <c r="J2297" s="17">
        <v>0.70809999999999995</v>
      </c>
      <c r="K2297" s="18">
        <f>G2297*结论【关键目标】!C$27*0.7735*0.001</f>
        <v>26.778570000000002</v>
      </c>
      <c r="L2297" s="5">
        <v>0</v>
      </c>
      <c r="M2297" s="5">
        <f>ABS(IF(L2297&lt;=0,L2297/耗电量关键数据!$B$6/1000,L2297/耗电量关键数据!$B$5/1000))</f>
        <v>0</v>
      </c>
      <c r="N2297" s="5">
        <f>电气设备逐时使用率计算!H2273</f>
        <v>22.208055000000002</v>
      </c>
      <c r="O2297" s="5">
        <f>灯光逐时使用率计算!H2273</f>
        <v>11.844296</v>
      </c>
      <c r="P2297" s="19">
        <f t="shared" si="317"/>
        <v>34.052351000000002</v>
      </c>
      <c r="Q2297" s="19">
        <f t="shared" si="321"/>
        <v>0</v>
      </c>
      <c r="R2297" s="20">
        <f t="shared" si="318"/>
        <v>26.778570000000002</v>
      </c>
      <c r="S2297" s="20">
        <f t="shared" si="322"/>
        <v>0</v>
      </c>
      <c r="T2297" s="20">
        <f>IF((T2296+R2297)&lt;0,0,IF((T2296+R2297)&gt;结论【关键目标】!C$28,结论【关键目标】!C$28,T2296+R2297))</f>
        <v>22</v>
      </c>
      <c r="U2297" s="19">
        <f>IF((T2296+R2297)&lt;结论【关键目标】!$C$28,0,(发电量计算【计算逻辑页】!R2297+发电量计算【计算逻辑页】!T2296-结论【关键目标】!$C$28))</f>
        <v>26.778570000000002</v>
      </c>
      <c r="V2297" s="5">
        <f t="shared" si="319"/>
        <v>9.3724995</v>
      </c>
      <c r="W2297" s="5">
        <f t="shared" si="320"/>
        <v>18.961905417000001</v>
      </c>
      <c r="X2297" s="5">
        <f t="shared" si="323"/>
        <v>0</v>
      </c>
    </row>
    <row r="2298" spans="1:24" x14ac:dyDescent="0.15">
      <c r="A2298" s="7">
        <v>2297</v>
      </c>
      <c r="B2298" s="7">
        <v>4</v>
      </c>
      <c r="C2298" s="7">
        <v>6</v>
      </c>
      <c r="D2298" s="7">
        <v>17</v>
      </c>
      <c r="E2298" s="7">
        <v>96</v>
      </c>
      <c r="F2298" s="7">
        <v>22</v>
      </c>
      <c r="G2298" s="7">
        <v>138.80000000000001</v>
      </c>
      <c r="H2298" s="7">
        <f t="shared" si="315"/>
        <v>4</v>
      </c>
      <c r="I2298" s="16">
        <f t="shared" si="316"/>
        <v>45022</v>
      </c>
      <c r="J2298" s="17">
        <v>0.70809999999999995</v>
      </c>
      <c r="K2298" s="18">
        <f>G2298*结论【关键目标】!C$27*0.7735*0.001</f>
        <v>12.883415999999999</v>
      </c>
      <c r="L2298" s="5">
        <v>0</v>
      </c>
      <c r="M2298" s="5">
        <f>ABS(IF(L2298&lt;=0,L2298/耗电量关键数据!$B$6/1000,L2298/耗电量关键数据!$B$5/1000))</f>
        <v>0</v>
      </c>
      <c r="N2298" s="5">
        <f>电气设备逐时使用率计算!H2274</f>
        <v>22.208055000000002</v>
      </c>
      <c r="O2298" s="5">
        <f>灯光逐时使用率计算!H2274</f>
        <v>11.844296</v>
      </c>
      <c r="P2298" s="19">
        <f t="shared" si="317"/>
        <v>34.052351000000002</v>
      </c>
      <c r="Q2298" s="19">
        <f t="shared" si="321"/>
        <v>0</v>
      </c>
      <c r="R2298" s="20">
        <f t="shared" si="318"/>
        <v>12.883415999999999</v>
      </c>
      <c r="S2298" s="20">
        <f t="shared" si="322"/>
        <v>0</v>
      </c>
      <c r="T2298" s="20">
        <f>IF((T2297+R2298)&lt;0,0,IF((T2297+R2298)&gt;结论【关键目标】!C$28,结论【关键目标】!C$28,T2297+R2298))</f>
        <v>22</v>
      </c>
      <c r="U2298" s="19">
        <f>IF((T2297+R2298)&lt;结论【关键目标】!$C$28,0,(发电量计算【计算逻辑页】!R2298+发电量计算【计算逻辑页】!T2297-结论【关键目标】!$C$28))</f>
        <v>12.883415999999997</v>
      </c>
      <c r="V2298" s="5">
        <f t="shared" si="319"/>
        <v>4.5091955999999982</v>
      </c>
      <c r="W2298" s="5">
        <f t="shared" si="320"/>
        <v>9.1227468695999985</v>
      </c>
      <c r="X2298" s="5">
        <f t="shared" si="323"/>
        <v>0</v>
      </c>
    </row>
    <row r="2299" spans="1:24" x14ac:dyDescent="0.15">
      <c r="A2299" s="7">
        <v>2298</v>
      </c>
      <c r="B2299" s="7">
        <v>4</v>
      </c>
      <c r="C2299" s="7">
        <v>6</v>
      </c>
      <c r="D2299" s="7">
        <v>18</v>
      </c>
      <c r="E2299" s="7">
        <v>96</v>
      </c>
      <c r="F2299" s="7">
        <v>20.6</v>
      </c>
      <c r="G2299" s="7">
        <v>0</v>
      </c>
      <c r="H2299" s="7">
        <f t="shared" si="315"/>
        <v>4</v>
      </c>
      <c r="I2299" s="16">
        <f t="shared" si="316"/>
        <v>45022</v>
      </c>
      <c r="J2299" s="17">
        <v>0.70809999999999995</v>
      </c>
      <c r="K2299" s="18">
        <f>G2299*结论【关键目标】!C$27*0.7735*0.001</f>
        <v>0</v>
      </c>
      <c r="L2299" s="5">
        <v>0</v>
      </c>
      <c r="M2299" s="5">
        <f>ABS(IF(L2299&lt;=0,L2299/耗电量关键数据!$B$6/1000,L2299/耗电量关键数据!$B$5/1000))</f>
        <v>0</v>
      </c>
      <c r="N2299" s="5">
        <f>电气设备逐时使用率计算!H2275</f>
        <v>7.0130699999999999</v>
      </c>
      <c r="O2299" s="5">
        <f>灯光逐时使用率计算!H2275</f>
        <v>3.7403040000000001</v>
      </c>
      <c r="P2299" s="19">
        <f t="shared" si="317"/>
        <v>10.753374000000001</v>
      </c>
      <c r="Q2299" s="19">
        <f t="shared" si="321"/>
        <v>0</v>
      </c>
      <c r="R2299" s="20">
        <f t="shared" si="318"/>
        <v>0</v>
      </c>
      <c r="S2299" s="20">
        <f t="shared" si="322"/>
        <v>0</v>
      </c>
      <c r="T2299" s="20">
        <f>IF((T2298+R2299)&lt;0,0,IF((T2298+R2299)&gt;结论【关键目标】!C$28,结论【关键目标】!C$28,T2298+R2299))</f>
        <v>22</v>
      </c>
      <c r="U2299" s="19">
        <f>IF((T2298+R2299)&lt;结论【关键目标】!$C$28,0,(发电量计算【计算逻辑页】!R2299+发电量计算【计算逻辑页】!T2298-结论【关键目标】!$C$28))</f>
        <v>0</v>
      </c>
      <c r="V2299" s="5">
        <f t="shared" si="319"/>
        <v>0</v>
      </c>
      <c r="W2299" s="5">
        <f t="shared" si="320"/>
        <v>0</v>
      </c>
      <c r="X2299" s="5">
        <f t="shared" si="323"/>
        <v>0</v>
      </c>
    </row>
    <row r="2300" spans="1:24" x14ac:dyDescent="0.15">
      <c r="A2300" s="7">
        <v>2299</v>
      </c>
      <c r="B2300" s="7">
        <v>4</v>
      </c>
      <c r="C2300" s="7">
        <v>6</v>
      </c>
      <c r="D2300" s="7">
        <v>19</v>
      </c>
      <c r="E2300" s="7">
        <v>96</v>
      </c>
      <c r="F2300" s="7">
        <v>20</v>
      </c>
      <c r="G2300" s="7">
        <v>0</v>
      </c>
      <c r="H2300" s="7">
        <f t="shared" si="315"/>
        <v>4</v>
      </c>
      <c r="I2300" s="16">
        <f t="shared" si="316"/>
        <v>45022</v>
      </c>
      <c r="J2300" s="17">
        <v>1.2267999999999999</v>
      </c>
      <c r="K2300" s="18">
        <f>G2300*结论【关键目标】!C$27*0.7735*0.001</f>
        <v>0</v>
      </c>
      <c r="L2300" s="5">
        <v>0</v>
      </c>
      <c r="M2300" s="5">
        <f>ABS(IF(L2300&lt;=0,L2300/耗电量关键数据!$B$6/1000,L2300/耗电量关键数据!$B$5/1000))</f>
        <v>0</v>
      </c>
      <c r="N2300" s="5">
        <f>电气设备逐时使用率计算!H2276</f>
        <v>7.0130699999999999</v>
      </c>
      <c r="O2300" s="5">
        <f>灯光逐时使用率计算!H2276</f>
        <v>3.7403040000000001</v>
      </c>
      <c r="P2300" s="19">
        <f t="shared" si="317"/>
        <v>10.753374000000001</v>
      </c>
      <c r="Q2300" s="19">
        <f t="shared" si="321"/>
        <v>10.753374000000001</v>
      </c>
      <c r="R2300" s="20">
        <f t="shared" si="318"/>
        <v>-10.753374000000001</v>
      </c>
      <c r="S2300" s="20">
        <f t="shared" si="322"/>
        <v>10.753374000000001</v>
      </c>
      <c r="T2300" s="20">
        <f>IF((T2299+R2300)&lt;0,0,IF((T2299+R2300)&gt;结论【关键目标】!C$28,结论【关键目标】!C$28,T2299+R2300))</f>
        <v>11.246625999999999</v>
      </c>
      <c r="U2300" s="19">
        <f>IF((T2299+R2300)&lt;结论【关键目标】!$C$28,0,(发电量计算【计算逻辑页】!R2300+发电量计算【计算逻辑页】!T2299-结论【关键目标】!$C$28))</f>
        <v>0</v>
      </c>
      <c r="V2300" s="5">
        <f t="shared" si="319"/>
        <v>0</v>
      </c>
      <c r="W2300" s="5">
        <f t="shared" si="320"/>
        <v>0</v>
      </c>
      <c r="X2300" s="5">
        <f t="shared" si="323"/>
        <v>9.428558323199999</v>
      </c>
    </row>
    <row r="2301" spans="1:24" x14ac:dyDescent="0.15">
      <c r="A2301" s="7">
        <v>2300</v>
      </c>
      <c r="B2301" s="7">
        <v>4</v>
      </c>
      <c r="C2301" s="7">
        <v>6</v>
      </c>
      <c r="D2301" s="7">
        <v>20</v>
      </c>
      <c r="E2301" s="7">
        <v>96</v>
      </c>
      <c r="F2301" s="7">
        <v>17</v>
      </c>
      <c r="G2301" s="7">
        <v>0</v>
      </c>
      <c r="H2301" s="7">
        <f t="shared" si="315"/>
        <v>4</v>
      </c>
      <c r="I2301" s="16">
        <f t="shared" si="316"/>
        <v>45022</v>
      </c>
      <c r="J2301" s="17">
        <v>1.2267999999999999</v>
      </c>
      <c r="K2301" s="18">
        <f>G2301*结论【关键目标】!C$27*0.7735*0.001</f>
        <v>0</v>
      </c>
      <c r="L2301" s="5">
        <v>0</v>
      </c>
      <c r="M2301" s="5">
        <f>ABS(IF(L2301&lt;=0,L2301/耗电量关键数据!$B$6/1000,L2301/耗电量关键数据!$B$5/1000))</f>
        <v>0</v>
      </c>
      <c r="N2301" s="5">
        <f>电气设备逐时使用率计算!H2277</f>
        <v>1.1688450000000001</v>
      </c>
      <c r="O2301" s="5">
        <f>灯光逐时使用率计算!H2277</f>
        <v>0.37403039999999999</v>
      </c>
      <c r="P2301" s="19">
        <f t="shared" si="317"/>
        <v>1.5428754000000002</v>
      </c>
      <c r="Q2301" s="19">
        <f t="shared" si="321"/>
        <v>1.5428754000000002</v>
      </c>
      <c r="R2301" s="20">
        <f t="shared" si="318"/>
        <v>-1.5428754000000002</v>
      </c>
      <c r="S2301" s="20">
        <f t="shared" si="322"/>
        <v>1.5428754000000002</v>
      </c>
      <c r="T2301" s="20">
        <f>IF((T2300+R2301)&lt;0,0,IF((T2300+R2301)&gt;结论【关键目标】!C$28,结论【关键目标】!C$28,T2300+R2301))</f>
        <v>9.7037505999999993</v>
      </c>
      <c r="U2301" s="19">
        <f>IF((T2300+R2301)&lt;结论【关键目标】!$C$28,0,(发电量计算【计算逻辑页】!R2301+发电量计算【计算逻辑页】!T2300-结论【关键目标】!$C$28))</f>
        <v>0</v>
      </c>
      <c r="V2301" s="5">
        <f t="shared" si="319"/>
        <v>0</v>
      </c>
      <c r="W2301" s="5">
        <f t="shared" si="320"/>
        <v>0</v>
      </c>
      <c r="X2301" s="5">
        <f t="shared" si="323"/>
        <v>1.3527931507200002</v>
      </c>
    </row>
    <row r="2302" spans="1:24" x14ac:dyDescent="0.15">
      <c r="A2302" s="7">
        <v>2301</v>
      </c>
      <c r="B2302" s="7">
        <v>4</v>
      </c>
      <c r="C2302" s="7">
        <v>6</v>
      </c>
      <c r="D2302" s="7">
        <v>21</v>
      </c>
      <c r="E2302" s="7">
        <v>96</v>
      </c>
      <c r="F2302" s="7">
        <v>17</v>
      </c>
      <c r="G2302" s="7">
        <v>0</v>
      </c>
      <c r="H2302" s="7">
        <f t="shared" si="315"/>
        <v>4</v>
      </c>
      <c r="I2302" s="16">
        <f t="shared" si="316"/>
        <v>45022</v>
      </c>
      <c r="J2302" s="17">
        <v>1.2267999999999999</v>
      </c>
      <c r="K2302" s="18">
        <f>G2302*结论【关键目标】!C$27*0.7735*0.001</f>
        <v>0</v>
      </c>
      <c r="L2302" s="5">
        <v>0</v>
      </c>
      <c r="M2302" s="5">
        <f>ABS(IF(L2302&lt;=0,L2302/耗电量关键数据!$B$6/1000,L2302/耗电量关键数据!$B$5/1000))</f>
        <v>0</v>
      </c>
      <c r="N2302" s="5">
        <f>电气设备逐时使用率计算!H2278</f>
        <v>1.1688450000000001</v>
      </c>
      <c r="O2302" s="5">
        <f>灯光逐时使用率计算!H2278</f>
        <v>0.37403039999999999</v>
      </c>
      <c r="P2302" s="19">
        <f t="shared" si="317"/>
        <v>1.5428754000000002</v>
      </c>
      <c r="Q2302" s="19">
        <f t="shared" si="321"/>
        <v>1.5428754000000002</v>
      </c>
      <c r="R2302" s="20">
        <f t="shared" si="318"/>
        <v>-1.5428754000000002</v>
      </c>
      <c r="S2302" s="20">
        <f t="shared" si="322"/>
        <v>1.5428754000000002</v>
      </c>
      <c r="T2302" s="20">
        <f>IF((T2301+R2302)&lt;0,0,IF((T2301+R2302)&gt;结论【关键目标】!C$28,结论【关键目标】!C$28,T2301+R2302))</f>
        <v>8.1608751999999996</v>
      </c>
      <c r="U2302" s="19">
        <f>IF((T2301+R2302)&lt;结论【关键目标】!$C$28,0,(发电量计算【计算逻辑页】!R2302+发电量计算【计算逻辑页】!T2301-结论【关键目标】!$C$28))</f>
        <v>0</v>
      </c>
      <c r="V2302" s="5">
        <f t="shared" si="319"/>
        <v>0</v>
      </c>
      <c r="W2302" s="5">
        <f t="shared" si="320"/>
        <v>0</v>
      </c>
      <c r="X2302" s="5">
        <f t="shared" si="323"/>
        <v>1.3527931507200002</v>
      </c>
    </row>
    <row r="2303" spans="1:24" x14ac:dyDescent="0.15">
      <c r="A2303" s="7">
        <v>2302</v>
      </c>
      <c r="B2303" s="7">
        <v>4</v>
      </c>
      <c r="C2303" s="7">
        <v>6</v>
      </c>
      <c r="D2303" s="7">
        <v>22</v>
      </c>
      <c r="E2303" s="7">
        <v>96</v>
      </c>
      <c r="F2303" s="7">
        <v>14</v>
      </c>
      <c r="G2303" s="7">
        <v>0</v>
      </c>
      <c r="H2303" s="7">
        <f t="shared" si="315"/>
        <v>4</v>
      </c>
      <c r="I2303" s="16">
        <f t="shared" si="316"/>
        <v>45022</v>
      </c>
      <c r="J2303" s="17">
        <v>0.70809999999999995</v>
      </c>
      <c r="K2303" s="18">
        <f>G2303*结论【关键目标】!C$27*0.7735*0.001</f>
        <v>0</v>
      </c>
      <c r="L2303" s="5">
        <v>0</v>
      </c>
      <c r="M2303" s="5">
        <f>ABS(IF(L2303&lt;=0,L2303/耗电量关键数据!$B$6/1000,L2303/耗电量关键数据!$B$5/1000))</f>
        <v>0</v>
      </c>
      <c r="N2303" s="5">
        <f>电气设备逐时使用率计算!H2279</f>
        <v>1.1688450000000001</v>
      </c>
      <c r="O2303" s="5">
        <f>灯光逐时使用率计算!H2279</f>
        <v>0.37403039999999999</v>
      </c>
      <c r="P2303" s="19">
        <f t="shared" si="317"/>
        <v>1.5428754000000002</v>
      </c>
      <c r="Q2303" s="19">
        <f t="shared" si="321"/>
        <v>0</v>
      </c>
      <c r="R2303" s="20">
        <f t="shared" si="318"/>
        <v>0</v>
      </c>
      <c r="S2303" s="20">
        <f t="shared" si="322"/>
        <v>0</v>
      </c>
      <c r="T2303" s="20">
        <f>IF((T2302+R2303)&lt;0,0,IF((T2302+R2303)&gt;结论【关键目标】!C$28,结论【关键目标】!C$28,T2302+R2303))</f>
        <v>8.1608751999999996</v>
      </c>
      <c r="U2303" s="19">
        <f>IF((T2302+R2303)&lt;结论【关键目标】!$C$28,0,(发电量计算【计算逻辑页】!R2303+发电量计算【计算逻辑页】!T2302-结论【关键目标】!$C$28))</f>
        <v>0</v>
      </c>
      <c r="V2303" s="5">
        <f t="shared" si="319"/>
        <v>0</v>
      </c>
      <c r="W2303" s="5">
        <f t="shared" si="320"/>
        <v>0</v>
      </c>
      <c r="X2303" s="5">
        <f t="shared" si="323"/>
        <v>0</v>
      </c>
    </row>
    <row r="2304" spans="1:24" x14ac:dyDescent="0.15">
      <c r="A2304" s="7">
        <v>2303</v>
      </c>
      <c r="B2304" s="7">
        <v>4</v>
      </c>
      <c r="C2304" s="7">
        <v>6</v>
      </c>
      <c r="D2304" s="7">
        <v>23</v>
      </c>
      <c r="E2304" s="7">
        <v>96</v>
      </c>
      <c r="F2304" s="7">
        <v>14</v>
      </c>
      <c r="G2304" s="7">
        <v>0</v>
      </c>
      <c r="H2304" s="7">
        <f t="shared" si="315"/>
        <v>4</v>
      </c>
      <c r="I2304" s="16">
        <f t="shared" si="316"/>
        <v>45022</v>
      </c>
      <c r="J2304" s="17">
        <v>0.70809999999999995</v>
      </c>
      <c r="K2304" s="18">
        <f>G2304*结论【关键目标】!C$27*0.7735*0.001</f>
        <v>0</v>
      </c>
      <c r="L2304" s="5">
        <v>0</v>
      </c>
      <c r="M2304" s="5">
        <f>ABS(IF(L2304&lt;=0,L2304/耗电量关键数据!$B$6/1000,L2304/耗电量关键数据!$B$5/1000))</f>
        <v>0</v>
      </c>
      <c r="N2304" s="5">
        <f>电气设备逐时使用率计算!H2280</f>
        <v>1.1688450000000001</v>
      </c>
      <c r="O2304" s="5">
        <f>灯光逐时使用率计算!H2280</f>
        <v>0.37403039999999999</v>
      </c>
      <c r="P2304" s="19">
        <f t="shared" si="317"/>
        <v>1.5428754000000002</v>
      </c>
      <c r="Q2304" s="19">
        <f t="shared" si="321"/>
        <v>0</v>
      </c>
      <c r="R2304" s="20">
        <f t="shared" si="318"/>
        <v>0</v>
      </c>
      <c r="S2304" s="20">
        <f t="shared" si="322"/>
        <v>0</v>
      </c>
      <c r="T2304" s="20">
        <f>IF((T2303+R2304)&lt;0,0,IF((T2303+R2304)&gt;结论【关键目标】!C$28,结论【关键目标】!C$28,T2303+R2304))</f>
        <v>8.1608751999999996</v>
      </c>
      <c r="U2304" s="19">
        <f>IF((T2303+R2304)&lt;结论【关键目标】!$C$28,0,(发电量计算【计算逻辑页】!R2304+发电量计算【计算逻辑页】!T2303-结论【关键目标】!$C$28))</f>
        <v>0</v>
      </c>
      <c r="V2304" s="5">
        <f t="shared" si="319"/>
        <v>0</v>
      </c>
      <c r="W2304" s="5">
        <f t="shared" si="320"/>
        <v>0</v>
      </c>
      <c r="X2304" s="5">
        <f t="shared" si="323"/>
        <v>0</v>
      </c>
    </row>
    <row r="2305" spans="1:24" x14ac:dyDescent="0.15">
      <c r="A2305" s="7">
        <v>2304</v>
      </c>
      <c r="B2305" s="7">
        <v>4</v>
      </c>
      <c r="C2305" s="7">
        <v>6</v>
      </c>
      <c r="D2305" s="7">
        <v>24</v>
      </c>
      <c r="E2305" s="7">
        <v>96</v>
      </c>
      <c r="F2305" s="7">
        <v>14.2</v>
      </c>
      <c r="G2305" s="7">
        <v>0</v>
      </c>
      <c r="H2305" s="7">
        <f t="shared" si="315"/>
        <v>4</v>
      </c>
      <c r="I2305" s="16">
        <f t="shared" si="316"/>
        <v>45022</v>
      </c>
      <c r="J2305" s="17">
        <v>0.2407</v>
      </c>
      <c r="K2305" s="18">
        <f>G2305*结论【关键目标】!C$27*0.7735*0.001</f>
        <v>0</v>
      </c>
      <c r="L2305" s="5">
        <v>0</v>
      </c>
      <c r="M2305" s="5">
        <f>ABS(IF(L2305&lt;=0,L2305/耗电量关键数据!$B$6/1000,L2305/耗电量关键数据!$B$5/1000))</f>
        <v>0</v>
      </c>
      <c r="N2305" s="5">
        <f>电气设备逐时使用率计算!H2281</f>
        <v>1.1688450000000001</v>
      </c>
      <c r="O2305" s="5">
        <f>灯光逐时使用率计算!H2281</f>
        <v>0.37403039999999999</v>
      </c>
      <c r="P2305" s="19">
        <f t="shared" si="317"/>
        <v>1.5428754000000002</v>
      </c>
      <c r="Q2305" s="19">
        <f t="shared" si="321"/>
        <v>0</v>
      </c>
      <c r="R2305" s="20">
        <f t="shared" si="318"/>
        <v>0</v>
      </c>
      <c r="S2305" s="20">
        <f t="shared" si="322"/>
        <v>0</v>
      </c>
      <c r="T2305" s="20">
        <f>IF((T2304+R2305)&lt;0,0,IF((T2304+R2305)&gt;结论【关键目标】!C$28,结论【关键目标】!C$28,T2304+R2305))</f>
        <v>8.1608751999999996</v>
      </c>
      <c r="U2305" s="19">
        <f>IF((T2304+R2305)&lt;结论【关键目标】!$C$28,0,(发电量计算【计算逻辑页】!R2305+发电量计算【计算逻辑页】!T2304-结论【关键目标】!$C$28))</f>
        <v>0</v>
      </c>
      <c r="V2305" s="5">
        <f t="shared" si="319"/>
        <v>0</v>
      </c>
      <c r="W2305" s="5">
        <f t="shared" si="320"/>
        <v>0</v>
      </c>
      <c r="X2305" s="5">
        <f t="shared" si="323"/>
        <v>0</v>
      </c>
    </row>
    <row r="2306" spans="1:24" x14ac:dyDescent="0.15">
      <c r="A2306" s="7">
        <v>2305</v>
      </c>
      <c r="B2306" s="7">
        <v>4</v>
      </c>
      <c r="C2306" s="7">
        <v>7</v>
      </c>
      <c r="D2306" s="7">
        <v>1</v>
      </c>
      <c r="E2306" s="7">
        <v>97</v>
      </c>
      <c r="F2306" s="7">
        <v>11</v>
      </c>
      <c r="G2306" s="7">
        <v>0</v>
      </c>
      <c r="H2306" s="7">
        <f t="shared" ref="H2306:H2369" si="324">WEEKDAY(I:I,2)</f>
        <v>5</v>
      </c>
      <c r="I2306" s="16">
        <f t="shared" ref="I2306:I2369" si="325">DATE(2023,B2306,C2306)</f>
        <v>45023</v>
      </c>
      <c r="J2306" s="17">
        <v>0.2407</v>
      </c>
      <c r="K2306" s="18">
        <f>G2306*结论【关键目标】!C$27*0.7735*0.001</f>
        <v>0</v>
      </c>
      <c r="L2306" s="5">
        <v>0</v>
      </c>
      <c r="M2306" s="5">
        <f>ABS(IF(L2306&lt;=0,L2306/耗电量关键数据!$B$6/1000,L2306/耗电量关键数据!$B$5/1000))</f>
        <v>0</v>
      </c>
      <c r="N2306" s="5">
        <f>电气设备逐时使用率计算!H2282</f>
        <v>1.1688450000000001</v>
      </c>
      <c r="O2306" s="5">
        <f>灯光逐时使用率计算!H2282</f>
        <v>0.37403039999999999</v>
      </c>
      <c r="P2306" s="19">
        <f t="shared" ref="P2306:P2369" si="326">M2306+N2306+O2306</f>
        <v>1.5428754000000002</v>
      </c>
      <c r="Q2306" s="19">
        <f t="shared" si="321"/>
        <v>0</v>
      </c>
      <c r="R2306" s="20">
        <f t="shared" ref="R2306:R2369" si="327">K2306-Q2306</f>
        <v>0</v>
      </c>
      <c r="S2306" s="20">
        <f t="shared" si="322"/>
        <v>0</v>
      </c>
      <c r="T2306" s="20">
        <f>IF((T2305+R2306)&lt;0,0,IF((T2305+R2306)&gt;结论【关键目标】!C$28,结论【关键目标】!C$28,T2305+R2306))</f>
        <v>8.1608751999999996</v>
      </c>
      <c r="U2306" s="19">
        <f>IF((T2305+R2306)&lt;结论【关键目标】!$C$28,0,(发电量计算【计算逻辑页】!R2306+发电量计算【计算逻辑页】!T2305-结论【关键目标】!$C$28))</f>
        <v>0</v>
      </c>
      <c r="V2306" s="5">
        <f t="shared" ref="V2306:V2369" si="328">IF(J2306&gt;0.35,U2306*0.35,0)</f>
        <v>0</v>
      </c>
      <c r="W2306" s="5">
        <f t="shared" ref="W2306:W2369" si="329">IF(P2306&gt;K2306,K2306*J2306,P2306*J2306)</f>
        <v>0</v>
      </c>
      <c r="X2306" s="5">
        <f t="shared" si="323"/>
        <v>0</v>
      </c>
    </row>
    <row r="2307" spans="1:24" x14ac:dyDescent="0.15">
      <c r="A2307" s="7">
        <v>2306</v>
      </c>
      <c r="B2307" s="7">
        <v>4</v>
      </c>
      <c r="C2307" s="7">
        <v>7</v>
      </c>
      <c r="D2307" s="7">
        <v>2</v>
      </c>
      <c r="E2307" s="7">
        <v>97</v>
      </c>
      <c r="F2307" s="7">
        <v>11</v>
      </c>
      <c r="G2307" s="7">
        <v>0</v>
      </c>
      <c r="H2307" s="7">
        <f t="shared" si="324"/>
        <v>5</v>
      </c>
      <c r="I2307" s="16">
        <f t="shared" si="325"/>
        <v>45023</v>
      </c>
      <c r="J2307" s="17">
        <v>0.2407</v>
      </c>
      <c r="K2307" s="18">
        <f>G2307*结论【关键目标】!C$27*0.7735*0.001</f>
        <v>0</v>
      </c>
      <c r="L2307" s="5">
        <v>0</v>
      </c>
      <c r="M2307" s="5">
        <f>ABS(IF(L2307&lt;=0,L2307/耗电量关键数据!$B$6/1000,L2307/耗电量关键数据!$B$5/1000))</f>
        <v>0</v>
      </c>
      <c r="N2307" s="5">
        <f>电气设备逐时使用率计算!H2283</f>
        <v>1.1688450000000001</v>
      </c>
      <c r="O2307" s="5">
        <f>灯光逐时使用率计算!H2283</f>
        <v>0.37403039999999999</v>
      </c>
      <c r="P2307" s="19">
        <f t="shared" si="326"/>
        <v>1.5428754000000002</v>
      </c>
      <c r="Q2307" s="19">
        <f t="shared" ref="Q2307:Q2370" si="330">IF(J2307&gt;0.8,P2307,0)</f>
        <v>0</v>
      </c>
      <c r="R2307" s="20">
        <f t="shared" si="327"/>
        <v>0</v>
      </c>
      <c r="S2307" s="20">
        <f t="shared" ref="S2307:S2370" si="331">IF(R2307&lt;0,ABS(R2307),0)</f>
        <v>0</v>
      </c>
      <c r="T2307" s="20">
        <f>IF((T2306+R2307)&lt;0,0,IF((T2306+R2307)&gt;结论【关键目标】!C$28,结论【关键目标】!C$28,T2306+R2307))</f>
        <v>8.1608751999999996</v>
      </c>
      <c r="U2307" s="19">
        <f>IF((T2306+R2307)&lt;结论【关键目标】!$C$28,0,(发电量计算【计算逻辑页】!R2307+发电量计算【计算逻辑页】!T2306-结论【关键目标】!$C$28))</f>
        <v>0</v>
      </c>
      <c r="V2307" s="5">
        <f t="shared" si="328"/>
        <v>0</v>
      </c>
      <c r="W2307" s="5">
        <f t="shared" si="329"/>
        <v>0</v>
      </c>
      <c r="X2307" s="5">
        <f t="shared" si="323"/>
        <v>0</v>
      </c>
    </row>
    <row r="2308" spans="1:24" x14ac:dyDescent="0.15">
      <c r="A2308" s="7">
        <v>2307</v>
      </c>
      <c r="B2308" s="7">
        <v>4</v>
      </c>
      <c r="C2308" s="7">
        <v>7</v>
      </c>
      <c r="D2308" s="7">
        <v>3</v>
      </c>
      <c r="E2308" s="7">
        <v>97</v>
      </c>
      <c r="F2308" s="7">
        <v>11.3</v>
      </c>
      <c r="G2308" s="7">
        <v>0</v>
      </c>
      <c r="H2308" s="7">
        <f t="shared" si="324"/>
        <v>5</v>
      </c>
      <c r="I2308" s="16">
        <f t="shared" si="325"/>
        <v>45023</v>
      </c>
      <c r="J2308" s="17">
        <v>0.2407</v>
      </c>
      <c r="K2308" s="18">
        <f>G2308*结论【关键目标】!C$27*0.7735*0.001</f>
        <v>0</v>
      </c>
      <c r="L2308" s="5">
        <v>0</v>
      </c>
      <c r="M2308" s="5">
        <f>ABS(IF(L2308&lt;=0,L2308/耗电量关键数据!$B$6/1000,L2308/耗电量关键数据!$B$5/1000))</f>
        <v>0</v>
      </c>
      <c r="N2308" s="5">
        <f>电气设备逐时使用率计算!H2284</f>
        <v>1.1688450000000001</v>
      </c>
      <c r="O2308" s="5">
        <f>灯光逐时使用率计算!H2284</f>
        <v>0.37403039999999999</v>
      </c>
      <c r="P2308" s="19">
        <f t="shared" si="326"/>
        <v>1.5428754000000002</v>
      </c>
      <c r="Q2308" s="19">
        <f t="shared" si="330"/>
        <v>0</v>
      </c>
      <c r="R2308" s="20">
        <f t="shared" si="327"/>
        <v>0</v>
      </c>
      <c r="S2308" s="20">
        <f t="shared" si="331"/>
        <v>0</v>
      </c>
      <c r="T2308" s="20">
        <f>IF((T2307+R2308)&lt;0,0,IF((T2307+R2308)&gt;结论【关键目标】!C$28,结论【关键目标】!C$28,T2307+R2308))</f>
        <v>8.1608751999999996</v>
      </c>
      <c r="U2308" s="19">
        <f>IF((T2307+R2308)&lt;结论【关键目标】!$C$28,0,(发电量计算【计算逻辑页】!R2308+发电量计算【计算逻辑页】!T2307-结论【关键目标】!$C$28))</f>
        <v>0</v>
      </c>
      <c r="V2308" s="5">
        <f t="shared" si="328"/>
        <v>0</v>
      </c>
      <c r="W2308" s="5">
        <f t="shared" si="329"/>
        <v>0</v>
      </c>
      <c r="X2308" s="5">
        <f t="shared" ref="X2308:X2371" si="332">(J2308-0.35)*IF(T2308&gt;S2308,S2308,T2308)</f>
        <v>0</v>
      </c>
    </row>
    <row r="2309" spans="1:24" x14ac:dyDescent="0.15">
      <c r="A2309" s="7">
        <v>2308</v>
      </c>
      <c r="B2309" s="7">
        <v>4</v>
      </c>
      <c r="C2309" s="7">
        <v>7</v>
      </c>
      <c r="D2309" s="7">
        <v>4</v>
      </c>
      <c r="E2309" s="7">
        <v>97</v>
      </c>
      <c r="F2309" s="7">
        <v>11</v>
      </c>
      <c r="G2309" s="7">
        <v>0</v>
      </c>
      <c r="H2309" s="7">
        <f t="shared" si="324"/>
        <v>5</v>
      </c>
      <c r="I2309" s="16">
        <f t="shared" si="325"/>
        <v>45023</v>
      </c>
      <c r="J2309" s="17">
        <v>0.2407</v>
      </c>
      <c r="K2309" s="18">
        <f>G2309*结论【关键目标】!C$27*0.7735*0.001</f>
        <v>0</v>
      </c>
      <c r="L2309" s="5">
        <v>0</v>
      </c>
      <c r="M2309" s="5">
        <f>ABS(IF(L2309&lt;=0,L2309/耗电量关键数据!$B$6/1000,L2309/耗电量关键数据!$B$5/1000))</f>
        <v>0</v>
      </c>
      <c r="N2309" s="5">
        <f>电气设备逐时使用率计算!H2285</f>
        <v>1.1688450000000001</v>
      </c>
      <c r="O2309" s="5">
        <f>灯光逐时使用率计算!H2285</f>
        <v>0.37403039999999999</v>
      </c>
      <c r="P2309" s="19">
        <f t="shared" si="326"/>
        <v>1.5428754000000002</v>
      </c>
      <c r="Q2309" s="19">
        <f t="shared" si="330"/>
        <v>0</v>
      </c>
      <c r="R2309" s="20">
        <f t="shared" si="327"/>
        <v>0</v>
      </c>
      <c r="S2309" s="20">
        <f t="shared" si="331"/>
        <v>0</v>
      </c>
      <c r="T2309" s="20">
        <f>IF((T2308+R2309)&lt;0,0,IF((T2308+R2309)&gt;结论【关键目标】!C$28,结论【关键目标】!C$28,T2308+R2309))</f>
        <v>8.1608751999999996</v>
      </c>
      <c r="U2309" s="19">
        <f>IF((T2308+R2309)&lt;结论【关键目标】!$C$28,0,(发电量计算【计算逻辑页】!R2309+发电量计算【计算逻辑页】!T2308-结论【关键目标】!$C$28))</f>
        <v>0</v>
      </c>
      <c r="V2309" s="5">
        <f t="shared" si="328"/>
        <v>0</v>
      </c>
      <c r="W2309" s="5">
        <f t="shared" si="329"/>
        <v>0</v>
      </c>
      <c r="X2309" s="5">
        <f t="shared" si="332"/>
        <v>0</v>
      </c>
    </row>
    <row r="2310" spans="1:24" x14ac:dyDescent="0.15">
      <c r="A2310" s="7">
        <v>2309</v>
      </c>
      <c r="B2310" s="7">
        <v>4</v>
      </c>
      <c r="C2310" s="7">
        <v>7</v>
      </c>
      <c r="D2310" s="7">
        <v>5</v>
      </c>
      <c r="E2310" s="7">
        <v>97</v>
      </c>
      <c r="F2310" s="7">
        <v>10</v>
      </c>
      <c r="G2310" s="7">
        <v>0</v>
      </c>
      <c r="H2310" s="7">
        <f t="shared" si="324"/>
        <v>5</v>
      </c>
      <c r="I2310" s="16">
        <f t="shared" si="325"/>
        <v>45023</v>
      </c>
      <c r="J2310" s="17">
        <v>0.2407</v>
      </c>
      <c r="K2310" s="18">
        <f>G2310*结论【关键目标】!C$27*0.7735*0.001</f>
        <v>0</v>
      </c>
      <c r="L2310" s="5">
        <v>0</v>
      </c>
      <c r="M2310" s="5">
        <f>ABS(IF(L2310&lt;=0,L2310/耗电量关键数据!$B$6/1000,L2310/耗电量关键数据!$B$5/1000))</f>
        <v>0</v>
      </c>
      <c r="N2310" s="5">
        <f>电气设备逐时使用率计算!H2286</f>
        <v>1.1688450000000001</v>
      </c>
      <c r="O2310" s="5">
        <f>灯光逐时使用率计算!H2286</f>
        <v>0.37403039999999999</v>
      </c>
      <c r="P2310" s="19">
        <f t="shared" si="326"/>
        <v>1.5428754000000002</v>
      </c>
      <c r="Q2310" s="19">
        <f t="shared" si="330"/>
        <v>0</v>
      </c>
      <c r="R2310" s="20">
        <f t="shared" si="327"/>
        <v>0</v>
      </c>
      <c r="S2310" s="20">
        <f t="shared" si="331"/>
        <v>0</v>
      </c>
      <c r="T2310" s="20">
        <f>IF((T2309+R2310)&lt;0,0,IF((T2309+R2310)&gt;结论【关键目标】!C$28,结论【关键目标】!C$28,T2309+R2310))</f>
        <v>8.1608751999999996</v>
      </c>
      <c r="U2310" s="19">
        <f>IF((T2309+R2310)&lt;结论【关键目标】!$C$28,0,(发电量计算【计算逻辑页】!R2310+发电量计算【计算逻辑页】!T2309-结论【关键目标】!$C$28))</f>
        <v>0</v>
      </c>
      <c r="V2310" s="5">
        <f t="shared" si="328"/>
        <v>0</v>
      </c>
      <c r="W2310" s="5">
        <f t="shared" si="329"/>
        <v>0</v>
      </c>
      <c r="X2310" s="5">
        <f t="shared" si="332"/>
        <v>0</v>
      </c>
    </row>
    <row r="2311" spans="1:24" x14ac:dyDescent="0.15">
      <c r="A2311" s="7">
        <v>2310</v>
      </c>
      <c r="B2311" s="7">
        <v>4</v>
      </c>
      <c r="C2311" s="7">
        <v>7</v>
      </c>
      <c r="D2311" s="7">
        <v>6</v>
      </c>
      <c r="E2311" s="7">
        <v>97</v>
      </c>
      <c r="F2311" s="7">
        <v>9.8000000000000007</v>
      </c>
      <c r="G2311" s="7">
        <v>22.3</v>
      </c>
      <c r="H2311" s="7">
        <f t="shared" si="324"/>
        <v>5</v>
      </c>
      <c r="I2311" s="16">
        <f t="shared" si="325"/>
        <v>45023</v>
      </c>
      <c r="J2311" s="17">
        <v>0.2407</v>
      </c>
      <c r="K2311" s="18">
        <f>G2311*结论【关键目标】!C$27*0.7735*0.001</f>
        <v>2.0698859999999999</v>
      </c>
      <c r="L2311" s="5">
        <v>0</v>
      </c>
      <c r="M2311" s="5">
        <f>ABS(IF(L2311&lt;=0,L2311/耗电量关键数据!$B$6/1000,L2311/耗电量关键数据!$B$5/1000))</f>
        <v>0</v>
      </c>
      <c r="N2311" s="5">
        <f>电气设备逐时使用率计算!H2287</f>
        <v>1.1688450000000001</v>
      </c>
      <c r="O2311" s="5">
        <f>灯光逐时使用率计算!H2287</f>
        <v>0.37403039999999999</v>
      </c>
      <c r="P2311" s="19">
        <f t="shared" si="326"/>
        <v>1.5428754000000002</v>
      </c>
      <c r="Q2311" s="19">
        <f t="shared" si="330"/>
        <v>0</v>
      </c>
      <c r="R2311" s="20">
        <f t="shared" si="327"/>
        <v>2.0698859999999999</v>
      </c>
      <c r="S2311" s="20">
        <f t="shared" si="331"/>
        <v>0</v>
      </c>
      <c r="T2311" s="20">
        <f>IF((T2310+R2311)&lt;0,0,IF((T2310+R2311)&gt;结论【关键目标】!C$28,结论【关键目标】!C$28,T2310+R2311))</f>
        <v>10.2307612</v>
      </c>
      <c r="U2311" s="19">
        <f>IF((T2310+R2311)&lt;结论【关键目标】!$C$28,0,(发电量计算【计算逻辑页】!R2311+发电量计算【计算逻辑页】!T2310-结论【关键目标】!$C$28))</f>
        <v>0</v>
      </c>
      <c r="V2311" s="5">
        <f t="shared" si="328"/>
        <v>0</v>
      </c>
      <c r="W2311" s="5">
        <f t="shared" si="329"/>
        <v>0.37137010878000004</v>
      </c>
      <c r="X2311" s="5">
        <f t="shared" si="332"/>
        <v>0</v>
      </c>
    </row>
    <row r="2312" spans="1:24" x14ac:dyDescent="0.15">
      <c r="A2312" s="7">
        <v>2311</v>
      </c>
      <c r="B2312" s="7">
        <v>4</v>
      </c>
      <c r="C2312" s="7">
        <v>7</v>
      </c>
      <c r="D2312" s="7">
        <v>7</v>
      </c>
      <c r="E2312" s="7">
        <v>97</v>
      </c>
      <c r="F2312" s="7">
        <v>9</v>
      </c>
      <c r="G2312" s="7">
        <v>91.3</v>
      </c>
      <c r="H2312" s="7">
        <f t="shared" si="324"/>
        <v>5</v>
      </c>
      <c r="I2312" s="16">
        <f t="shared" si="325"/>
        <v>45023</v>
      </c>
      <c r="J2312" s="17">
        <v>0.2407</v>
      </c>
      <c r="K2312" s="18">
        <f>G2312*结论【关键目标】!C$27*0.7735*0.001</f>
        <v>8.4744660000000014</v>
      </c>
      <c r="L2312" s="5">
        <v>0</v>
      </c>
      <c r="M2312" s="5">
        <f>ABS(IF(L2312&lt;=0,L2312/耗电量关键数据!$B$6/1000,L2312/耗电量关键数据!$B$5/1000))</f>
        <v>0</v>
      </c>
      <c r="N2312" s="5">
        <f>电气设备逐时使用率计算!H2288</f>
        <v>2.3376900000000003</v>
      </c>
      <c r="O2312" s="5">
        <f>灯光逐时使用率计算!H2288</f>
        <v>1.2467680000000001</v>
      </c>
      <c r="P2312" s="19">
        <f t="shared" si="326"/>
        <v>3.5844580000000006</v>
      </c>
      <c r="Q2312" s="19">
        <f t="shared" si="330"/>
        <v>0</v>
      </c>
      <c r="R2312" s="20">
        <f t="shared" si="327"/>
        <v>8.4744660000000014</v>
      </c>
      <c r="S2312" s="20">
        <f t="shared" si="331"/>
        <v>0</v>
      </c>
      <c r="T2312" s="20">
        <f>IF((T2311+R2312)&lt;0,0,IF((T2311+R2312)&gt;结论【关键目标】!C$28,结论【关键目标】!C$28,T2311+R2312))</f>
        <v>18.705227200000003</v>
      </c>
      <c r="U2312" s="19">
        <f>IF((T2311+R2312)&lt;结论【关键目标】!$C$28,0,(发电量计算【计算逻辑页】!R2312+发电量计算【计算逻辑页】!T2311-结论【关键目标】!$C$28))</f>
        <v>0</v>
      </c>
      <c r="V2312" s="5">
        <f t="shared" si="328"/>
        <v>0</v>
      </c>
      <c r="W2312" s="5">
        <f t="shared" si="329"/>
        <v>0.8627790406000001</v>
      </c>
      <c r="X2312" s="5">
        <f t="shared" si="332"/>
        <v>0</v>
      </c>
    </row>
    <row r="2313" spans="1:24" x14ac:dyDescent="0.15">
      <c r="A2313" s="7">
        <v>2312</v>
      </c>
      <c r="B2313" s="7">
        <v>4</v>
      </c>
      <c r="C2313" s="7">
        <v>7</v>
      </c>
      <c r="D2313" s="7">
        <v>8</v>
      </c>
      <c r="E2313" s="7">
        <v>97</v>
      </c>
      <c r="F2313" s="7">
        <v>10</v>
      </c>
      <c r="G2313" s="7">
        <v>203</v>
      </c>
      <c r="H2313" s="7">
        <f t="shared" si="324"/>
        <v>5</v>
      </c>
      <c r="I2313" s="16">
        <f t="shared" si="325"/>
        <v>45023</v>
      </c>
      <c r="J2313" s="17">
        <v>0.70809999999999995</v>
      </c>
      <c r="K2313" s="18">
        <f>G2313*结论【关键目标】!C$27*0.7735*0.001</f>
        <v>18.842459999999999</v>
      </c>
      <c r="L2313" s="5">
        <v>0</v>
      </c>
      <c r="M2313" s="5">
        <f>ABS(IF(L2313&lt;=0,L2313/耗电量关键数据!$B$6/1000,L2313/耗电量关键数据!$B$5/1000))</f>
        <v>0</v>
      </c>
      <c r="N2313" s="5">
        <f>电气设备逐时使用率计算!H2289</f>
        <v>11.688450000000001</v>
      </c>
      <c r="O2313" s="5">
        <f>灯光逐时使用率计算!H2289</f>
        <v>6.2338399999999998</v>
      </c>
      <c r="P2313" s="19">
        <f t="shared" si="326"/>
        <v>17.92229</v>
      </c>
      <c r="Q2313" s="19">
        <f t="shared" si="330"/>
        <v>0</v>
      </c>
      <c r="R2313" s="20">
        <f t="shared" si="327"/>
        <v>18.842459999999999</v>
      </c>
      <c r="S2313" s="20">
        <f t="shared" si="331"/>
        <v>0</v>
      </c>
      <c r="T2313" s="20">
        <f>IF((T2312+R2313)&lt;0,0,IF((T2312+R2313)&gt;结论【关键目标】!C$28,结论【关键目标】!C$28,T2312+R2313))</f>
        <v>22</v>
      </c>
      <c r="U2313" s="19">
        <f>IF((T2312+R2313)&lt;结论【关键目标】!$C$28,0,(发电量计算【计算逻辑页】!R2313+发电量计算【计算逻辑页】!T2312-结论【关键目标】!$C$28))</f>
        <v>15.547687199999999</v>
      </c>
      <c r="V2313" s="5">
        <f t="shared" si="328"/>
        <v>5.441690519999999</v>
      </c>
      <c r="W2313" s="5">
        <f t="shared" si="329"/>
        <v>12.690773548999999</v>
      </c>
      <c r="X2313" s="5">
        <f t="shared" si="332"/>
        <v>0</v>
      </c>
    </row>
    <row r="2314" spans="1:24" x14ac:dyDescent="0.15">
      <c r="A2314" s="7">
        <v>2313</v>
      </c>
      <c r="B2314" s="7">
        <v>4</v>
      </c>
      <c r="C2314" s="7">
        <v>7</v>
      </c>
      <c r="D2314" s="7">
        <v>9</v>
      </c>
      <c r="E2314" s="7">
        <v>97</v>
      </c>
      <c r="F2314" s="7">
        <v>11</v>
      </c>
      <c r="G2314" s="7">
        <v>329.6</v>
      </c>
      <c r="H2314" s="7">
        <f t="shared" si="324"/>
        <v>5</v>
      </c>
      <c r="I2314" s="16">
        <f t="shared" si="325"/>
        <v>45023</v>
      </c>
      <c r="J2314" s="17">
        <v>0.70809999999999995</v>
      </c>
      <c r="K2314" s="18">
        <f>G2314*结论【关键目标】!C$27*0.7735*0.001</f>
        <v>30.593471999999998</v>
      </c>
      <c r="L2314" s="5">
        <v>0</v>
      </c>
      <c r="M2314" s="5">
        <f>ABS(IF(L2314&lt;=0,L2314/耗电量关键数据!$B$6/1000,L2314/耗电量关键数据!$B$5/1000))</f>
        <v>0</v>
      </c>
      <c r="N2314" s="5">
        <f>电气设备逐时使用率计算!H2290</f>
        <v>22.208055000000002</v>
      </c>
      <c r="O2314" s="5">
        <f>灯光逐时使用率计算!H2290</f>
        <v>11.844296</v>
      </c>
      <c r="P2314" s="19">
        <f t="shared" si="326"/>
        <v>34.052351000000002</v>
      </c>
      <c r="Q2314" s="19">
        <f t="shared" si="330"/>
        <v>0</v>
      </c>
      <c r="R2314" s="20">
        <f t="shared" si="327"/>
        <v>30.593471999999998</v>
      </c>
      <c r="S2314" s="20">
        <f t="shared" si="331"/>
        <v>0</v>
      </c>
      <c r="T2314" s="20">
        <f>IF((T2313+R2314)&lt;0,0,IF((T2313+R2314)&gt;结论【关键目标】!C$28,结论【关键目标】!C$28,T2313+R2314))</f>
        <v>22</v>
      </c>
      <c r="U2314" s="19">
        <f>IF((T2313+R2314)&lt;结论【关键目标】!$C$28,0,(发电量计算【计算逻辑页】!R2314+发电量计算【计算逻辑页】!T2313-结论【关键目标】!$C$28))</f>
        <v>30.593471999999998</v>
      </c>
      <c r="V2314" s="5">
        <f t="shared" si="328"/>
        <v>10.707715199999999</v>
      </c>
      <c r="W2314" s="5">
        <f t="shared" si="329"/>
        <v>21.663237523199996</v>
      </c>
      <c r="X2314" s="5">
        <f t="shared" si="332"/>
        <v>0</v>
      </c>
    </row>
    <row r="2315" spans="1:24" x14ac:dyDescent="0.15">
      <c r="A2315" s="7">
        <v>2314</v>
      </c>
      <c r="B2315" s="7">
        <v>4</v>
      </c>
      <c r="C2315" s="7">
        <v>7</v>
      </c>
      <c r="D2315" s="7">
        <v>10</v>
      </c>
      <c r="E2315" s="7">
        <v>97</v>
      </c>
      <c r="F2315" s="7">
        <v>12</v>
      </c>
      <c r="G2315" s="7">
        <v>424.1</v>
      </c>
      <c r="H2315" s="7">
        <f t="shared" si="324"/>
        <v>5</v>
      </c>
      <c r="I2315" s="16">
        <f t="shared" si="325"/>
        <v>45023</v>
      </c>
      <c r="J2315" s="17">
        <v>0.70809999999999995</v>
      </c>
      <c r="K2315" s="18">
        <f>G2315*结论【关键目标】!C$27*0.7735*0.001</f>
        <v>39.364961999999998</v>
      </c>
      <c r="L2315" s="5">
        <v>0</v>
      </c>
      <c r="M2315" s="5">
        <f>ABS(IF(L2315&lt;=0,L2315/耗电量关键数据!$B$6/1000,L2315/耗电量关键数据!$B$5/1000))</f>
        <v>0</v>
      </c>
      <c r="N2315" s="5">
        <f>电气设备逐时使用率计算!H2291</f>
        <v>22.208055000000002</v>
      </c>
      <c r="O2315" s="5">
        <f>灯光逐时使用率计算!H2291</f>
        <v>11.844296</v>
      </c>
      <c r="P2315" s="19">
        <f t="shared" si="326"/>
        <v>34.052351000000002</v>
      </c>
      <c r="Q2315" s="19">
        <f t="shared" si="330"/>
        <v>0</v>
      </c>
      <c r="R2315" s="20">
        <f t="shared" si="327"/>
        <v>39.364961999999998</v>
      </c>
      <c r="S2315" s="20">
        <f t="shared" si="331"/>
        <v>0</v>
      </c>
      <c r="T2315" s="20">
        <f>IF((T2314+R2315)&lt;0,0,IF((T2314+R2315)&gt;结论【关键目标】!C$28,结论【关键目标】!C$28,T2314+R2315))</f>
        <v>22</v>
      </c>
      <c r="U2315" s="19">
        <f>IF((T2314+R2315)&lt;结论【关键目标】!$C$28,0,(发电量计算【计算逻辑页】!R2315+发电量计算【计算逻辑页】!T2314-结论【关键目标】!$C$28))</f>
        <v>39.364961999999998</v>
      </c>
      <c r="V2315" s="5">
        <f t="shared" si="328"/>
        <v>13.777736699999998</v>
      </c>
      <c r="W2315" s="5">
        <f t="shared" si="329"/>
        <v>24.1124697431</v>
      </c>
      <c r="X2315" s="5">
        <f t="shared" si="332"/>
        <v>0</v>
      </c>
    </row>
    <row r="2316" spans="1:24" x14ac:dyDescent="0.15">
      <c r="A2316" s="7">
        <v>2315</v>
      </c>
      <c r="B2316" s="7">
        <v>4</v>
      </c>
      <c r="C2316" s="7">
        <v>7</v>
      </c>
      <c r="D2316" s="7">
        <v>11</v>
      </c>
      <c r="E2316" s="7">
        <v>97</v>
      </c>
      <c r="F2316" s="7">
        <v>14</v>
      </c>
      <c r="G2316" s="7">
        <v>505.3</v>
      </c>
      <c r="H2316" s="7">
        <f t="shared" si="324"/>
        <v>5</v>
      </c>
      <c r="I2316" s="16">
        <f t="shared" si="325"/>
        <v>45023</v>
      </c>
      <c r="J2316" s="17">
        <v>1.2267999999999999</v>
      </c>
      <c r="K2316" s="18">
        <f>G2316*结论【关键目标】!C$27*0.7735*0.001</f>
        <v>46.901945999999995</v>
      </c>
      <c r="L2316" s="5">
        <v>0</v>
      </c>
      <c r="M2316" s="5">
        <f>ABS(IF(L2316&lt;=0,L2316/耗电量关键数据!$B$6/1000,L2316/耗电量关键数据!$B$5/1000))</f>
        <v>0</v>
      </c>
      <c r="N2316" s="5">
        <f>电气设备逐时使用率计算!H2292</f>
        <v>22.208055000000002</v>
      </c>
      <c r="O2316" s="5">
        <f>灯光逐时使用率计算!H2292</f>
        <v>11.844296</v>
      </c>
      <c r="P2316" s="19">
        <f t="shared" si="326"/>
        <v>34.052351000000002</v>
      </c>
      <c r="Q2316" s="19">
        <f t="shared" si="330"/>
        <v>34.052351000000002</v>
      </c>
      <c r="R2316" s="20">
        <f t="shared" si="327"/>
        <v>12.849594999999994</v>
      </c>
      <c r="S2316" s="20">
        <f t="shared" si="331"/>
        <v>0</v>
      </c>
      <c r="T2316" s="20">
        <f>IF((T2315+R2316)&lt;0,0,IF((T2315+R2316)&gt;结论【关键目标】!C$28,结论【关键目标】!C$28,T2315+R2316))</f>
        <v>22</v>
      </c>
      <c r="U2316" s="19">
        <f>IF((T2315+R2316)&lt;结论【关键目标】!$C$28,0,(发电量计算【计算逻辑页】!R2316+发电量计算【计算逻辑页】!T2315-结论【关键目标】!$C$28))</f>
        <v>12.849594999999994</v>
      </c>
      <c r="V2316" s="5">
        <f t="shared" si="328"/>
        <v>4.4973582499999978</v>
      </c>
      <c r="W2316" s="5">
        <f t="shared" si="329"/>
        <v>41.775424206799997</v>
      </c>
      <c r="X2316" s="5">
        <f t="shared" si="332"/>
        <v>0</v>
      </c>
    </row>
    <row r="2317" spans="1:24" x14ac:dyDescent="0.15">
      <c r="A2317" s="7">
        <v>2316</v>
      </c>
      <c r="B2317" s="7">
        <v>4</v>
      </c>
      <c r="C2317" s="7">
        <v>7</v>
      </c>
      <c r="D2317" s="7">
        <v>12</v>
      </c>
      <c r="E2317" s="7">
        <v>97</v>
      </c>
      <c r="F2317" s="7">
        <v>14.1</v>
      </c>
      <c r="G2317" s="7">
        <v>495.5</v>
      </c>
      <c r="H2317" s="7">
        <f t="shared" si="324"/>
        <v>5</v>
      </c>
      <c r="I2317" s="16">
        <f t="shared" si="325"/>
        <v>45023</v>
      </c>
      <c r="J2317" s="17">
        <v>1.2267999999999999</v>
      </c>
      <c r="K2317" s="18">
        <f>G2317*结论【关键目标】!C$27*0.7735*0.001</f>
        <v>45.992309999999996</v>
      </c>
      <c r="L2317" s="5">
        <v>0</v>
      </c>
      <c r="M2317" s="5">
        <f>ABS(IF(L2317&lt;=0,L2317/耗电量关键数据!$B$6/1000,L2317/耗电量关键数据!$B$5/1000))</f>
        <v>0</v>
      </c>
      <c r="N2317" s="5">
        <f>电气设备逐时使用率计算!H2293</f>
        <v>11.688450000000001</v>
      </c>
      <c r="O2317" s="5">
        <f>灯光逐时使用率计算!H2293</f>
        <v>9.9741440000000008</v>
      </c>
      <c r="P2317" s="19">
        <f t="shared" si="326"/>
        <v>21.662594000000002</v>
      </c>
      <c r="Q2317" s="19">
        <f t="shared" si="330"/>
        <v>21.662594000000002</v>
      </c>
      <c r="R2317" s="20">
        <f t="shared" si="327"/>
        <v>24.329715999999994</v>
      </c>
      <c r="S2317" s="20">
        <f t="shared" si="331"/>
        <v>0</v>
      </c>
      <c r="T2317" s="20">
        <f>IF((T2316+R2317)&lt;0,0,IF((T2316+R2317)&gt;结论【关键目标】!C$28,结论【关键目标】!C$28,T2316+R2317))</f>
        <v>22</v>
      </c>
      <c r="U2317" s="19">
        <f>IF((T2316+R2317)&lt;结论【关键目标】!$C$28,0,(发电量计算【计算逻辑页】!R2317+发电量计算【计算逻辑页】!T2316-结论【关键目标】!$C$28))</f>
        <v>24.329715999999991</v>
      </c>
      <c r="V2317" s="5">
        <f t="shared" si="328"/>
        <v>8.515400599999996</v>
      </c>
      <c r="W2317" s="5">
        <f t="shared" si="329"/>
        <v>26.5756703192</v>
      </c>
      <c r="X2317" s="5">
        <f t="shared" si="332"/>
        <v>0</v>
      </c>
    </row>
    <row r="2318" spans="1:24" x14ac:dyDescent="0.15">
      <c r="A2318" s="7">
        <v>2317</v>
      </c>
      <c r="B2318" s="7">
        <v>4</v>
      </c>
      <c r="C2318" s="7">
        <v>7</v>
      </c>
      <c r="D2318" s="7">
        <v>13</v>
      </c>
      <c r="E2318" s="7">
        <v>97</v>
      </c>
      <c r="F2318" s="7">
        <v>15</v>
      </c>
      <c r="G2318" s="7">
        <v>483.9</v>
      </c>
      <c r="H2318" s="7">
        <f t="shared" si="324"/>
        <v>5</v>
      </c>
      <c r="I2318" s="16">
        <f t="shared" si="325"/>
        <v>45023</v>
      </c>
      <c r="J2318" s="17">
        <v>1.2267999999999999</v>
      </c>
      <c r="K2318" s="18">
        <f>G2318*结论【关键目标】!C$27*0.7735*0.001</f>
        <v>44.915597999999996</v>
      </c>
      <c r="L2318" s="5">
        <v>0</v>
      </c>
      <c r="M2318" s="5">
        <f>ABS(IF(L2318&lt;=0,L2318/耗电量关键数据!$B$6/1000,L2318/耗电量关键数据!$B$5/1000))</f>
        <v>0</v>
      </c>
      <c r="N2318" s="5">
        <f>电气设备逐时使用率计算!H2294</f>
        <v>11.688450000000001</v>
      </c>
      <c r="O2318" s="5">
        <f>灯光逐时使用率计算!H2294</f>
        <v>9.9741440000000008</v>
      </c>
      <c r="P2318" s="19">
        <f t="shared" si="326"/>
        <v>21.662594000000002</v>
      </c>
      <c r="Q2318" s="19">
        <f t="shared" si="330"/>
        <v>21.662594000000002</v>
      </c>
      <c r="R2318" s="20">
        <f t="shared" si="327"/>
        <v>23.253003999999994</v>
      </c>
      <c r="S2318" s="20">
        <f t="shared" si="331"/>
        <v>0</v>
      </c>
      <c r="T2318" s="20">
        <f>IF((T2317+R2318)&lt;0,0,IF((T2317+R2318)&gt;结论【关键目标】!C$28,结论【关键目标】!C$28,T2317+R2318))</f>
        <v>22</v>
      </c>
      <c r="U2318" s="19">
        <f>IF((T2317+R2318)&lt;结论【关键目标】!$C$28,0,(发电量计算【计算逻辑页】!R2318+发电量计算【计算逻辑页】!T2317-结论【关键目标】!$C$28))</f>
        <v>23.25300399999999</v>
      </c>
      <c r="V2318" s="5">
        <f t="shared" si="328"/>
        <v>8.1385513999999954</v>
      </c>
      <c r="W2318" s="5">
        <f t="shared" si="329"/>
        <v>26.5756703192</v>
      </c>
      <c r="X2318" s="5">
        <f t="shared" si="332"/>
        <v>0</v>
      </c>
    </row>
    <row r="2319" spans="1:24" x14ac:dyDescent="0.15">
      <c r="A2319" s="7">
        <v>2318</v>
      </c>
      <c r="B2319" s="7">
        <v>4</v>
      </c>
      <c r="C2319" s="7">
        <v>7</v>
      </c>
      <c r="D2319" s="7">
        <v>14</v>
      </c>
      <c r="E2319" s="7">
        <v>97</v>
      </c>
      <c r="F2319" s="7">
        <v>16</v>
      </c>
      <c r="G2319" s="7">
        <v>419</v>
      </c>
      <c r="H2319" s="7">
        <f t="shared" si="324"/>
        <v>5</v>
      </c>
      <c r="I2319" s="16">
        <f t="shared" si="325"/>
        <v>45023</v>
      </c>
      <c r="J2319" s="17">
        <v>1.2267999999999999</v>
      </c>
      <c r="K2319" s="18">
        <f>G2319*结论【关键目标】!C$27*0.7735*0.001</f>
        <v>38.891580000000005</v>
      </c>
      <c r="L2319" s="5">
        <v>0</v>
      </c>
      <c r="M2319" s="5">
        <f>ABS(IF(L2319&lt;=0,L2319/耗电量关键数据!$B$6/1000,L2319/耗电量关键数据!$B$5/1000))</f>
        <v>0</v>
      </c>
      <c r="N2319" s="5">
        <f>电气设备逐时使用率计算!H2295</f>
        <v>22.208055000000002</v>
      </c>
      <c r="O2319" s="5">
        <f>灯光逐时使用率计算!H2295</f>
        <v>11.844296</v>
      </c>
      <c r="P2319" s="19">
        <f t="shared" si="326"/>
        <v>34.052351000000002</v>
      </c>
      <c r="Q2319" s="19">
        <f t="shared" si="330"/>
        <v>34.052351000000002</v>
      </c>
      <c r="R2319" s="20">
        <f t="shared" si="327"/>
        <v>4.8392290000000031</v>
      </c>
      <c r="S2319" s="20">
        <f t="shared" si="331"/>
        <v>0</v>
      </c>
      <c r="T2319" s="20">
        <f>IF((T2318+R2319)&lt;0,0,IF((T2318+R2319)&gt;结论【关键目标】!C$28,结论【关键目标】!C$28,T2318+R2319))</f>
        <v>22</v>
      </c>
      <c r="U2319" s="19">
        <f>IF((T2318+R2319)&lt;结论【关键目标】!$C$28,0,(发电量计算【计算逻辑页】!R2319+发电量计算【计算逻辑页】!T2318-结论【关键目标】!$C$28))</f>
        <v>4.8392290000000031</v>
      </c>
      <c r="V2319" s="5">
        <f t="shared" si="328"/>
        <v>1.693730150000001</v>
      </c>
      <c r="W2319" s="5">
        <f t="shared" si="329"/>
        <v>41.775424206799997</v>
      </c>
      <c r="X2319" s="5">
        <f t="shared" si="332"/>
        <v>0</v>
      </c>
    </row>
    <row r="2320" spans="1:24" x14ac:dyDescent="0.15">
      <c r="A2320" s="7">
        <v>2319</v>
      </c>
      <c r="B2320" s="7">
        <v>4</v>
      </c>
      <c r="C2320" s="7">
        <v>7</v>
      </c>
      <c r="D2320" s="7">
        <v>15</v>
      </c>
      <c r="E2320" s="7">
        <v>97</v>
      </c>
      <c r="F2320" s="7">
        <v>17.3</v>
      </c>
      <c r="G2320" s="7">
        <v>391.4</v>
      </c>
      <c r="H2320" s="7">
        <f t="shared" si="324"/>
        <v>5</v>
      </c>
      <c r="I2320" s="16">
        <f t="shared" si="325"/>
        <v>45023</v>
      </c>
      <c r="J2320" s="17">
        <v>1.2267999999999999</v>
      </c>
      <c r="K2320" s="18">
        <f>G2320*结论【关键目标】!C$27*0.7735*0.001</f>
        <v>36.329748000000002</v>
      </c>
      <c r="L2320" s="5">
        <v>0</v>
      </c>
      <c r="M2320" s="5">
        <f>ABS(IF(L2320&lt;=0,L2320/耗电量关键数据!$B$6/1000,L2320/耗电量关键数据!$B$5/1000))</f>
        <v>0</v>
      </c>
      <c r="N2320" s="5">
        <f>电气设备逐时使用率计算!H2296</f>
        <v>22.208055000000002</v>
      </c>
      <c r="O2320" s="5">
        <f>灯光逐时使用率计算!H2296</f>
        <v>11.844296</v>
      </c>
      <c r="P2320" s="19">
        <f t="shared" si="326"/>
        <v>34.052351000000002</v>
      </c>
      <c r="Q2320" s="19">
        <f t="shared" si="330"/>
        <v>34.052351000000002</v>
      </c>
      <c r="R2320" s="20">
        <f t="shared" si="327"/>
        <v>2.2773970000000006</v>
      </c>
      <c r="S2320" s="20">
        <f t="shared" si="331"/>
        <v>0</v>
      </c>
      <c r="T2320" s="20">
        <f>IF((T2319+R2320)&lt;0,0,IF((T2319+R2320)&gt;结论【关键目标】!C$28,结论【关键目标】!C$28,T2319+R2320))</f>
        <v>22</v>
      </c>
      <c r="U2320" s="19">
        <f>IF((T2319+R2320)&lt;结论【关键目标】!$C$28,0,(发电量计算【计算逻辑页】!R2320+发电量计算【计算逻辑页】!T2319-结论【关键目标】!$C$28))</f>
        <v>2.2773970000000006</v>
      </c>
      <c r="V2320" s="5">
        <f t="shared" si="328"/>
        <v>0.79708895000000013</v>
      </c>
      <c r="W2320" s="5">
        <f t="shared" si="329"/>
        <v>41.775424206799997</v>
      </c>
      <c r="X2320" s="5">
        <f t="shared" si="332"/>
        <v>0</v>
      </c>
    </row>
    <row r="2321" spans="1:24" x14ac:dyDescent="0.15">
      <c r="A2321" s="7">
        <v>2320</v>
      </c>
      <c r="B2321" s="7">
        <v>4</v>
      </c>
      <c r="C2321" s="7">
        <v>7</v>
      </c>
      <c r="D2321" s="7">
        <v>16</v>
      </c>
      <c r="E2321" s="7">
        <v>97</v>
      </c>
      <c r="F2321" s="7">
        <v>17</v>
      </c>
      <c r="G2321" s="7">
        <v>243</v>
      </c>
      <c r="H2321" s="7">
        <f t="shared" si="324"/>
        <v>5</v>
      </c>
      <c r="I2321" s="16">
        <f t="shared" si="325"/>
        <v>45023</v>
      </c>
      <c r="J2321" s="17">
        <v>0.70809999999999995</v>
      </c>
      <c r="K2321" s="18">
        <f>G2321*结论【关键目标】!C$27*0.7735*0.001</f>
        <v>22.555260000000001</v>
      </c>
      <c r="L2321" s="5">
        <v>0</v>
      </c>
      <c r="M2321" s="5">
        <f>ABS(IF(L2321&lt;=0,L2321/耗电量关键数据!$B$6/1000,L2321/耗电量关键数据!$B$5/1000))</f>
        <v>0</v>
      </c>
      <c r="N2321" s="5">
        <f>电气设备逐时使用率计算!H2297</f>
        <v>22.208055000000002</v>
      </c>
      <c r="O2321" s="5">
        <f>灯光逐时使用率计算!H2297</f>
        <v>11.844296</v>
      </c>
      <c r="P2321" s="19">
        <f t="shared" si="326"/>
        <v>34.052351000000002</v>
      </c>
      <c r="Q2321" s="19">
        <f t="shared" si="330"/>
        <v>0</v>
      </c>
      <c r="R2321" s="20">
        <f t="shared" si="327"/>
        <v>22.555260000000001</v>
      </c>
      <c r="S2321" s="20">
        <f t="shared" si="331"/>
        <v>0</v>
      </c>
      <c r="T2321" s="20">
        <f>IF((T2320+R2321)&lt;0,0,IF((T2320+R2321)&gt;结论【关键目标】!C$28,结论【关键目标】!C$28,T2320+R2321))</f>
        <v>22</v>
      </c>
      <c r="U2321" s="19">
        <f>IF((T2320+R2321)&lt;结论【关键目标】!$C$28,0,(发电量计算【计算逻辑页】!R2321+发电量计算【计算逻辑页】!T2320-结论【关键目标】!$C$28))</f>
        <v>22.555260000000004</v>
      </c>
      <c r="V2321" s="5">
        <f t="shared" si="328"/>
        <v>7.8943410000000007</v>
      </c>
      <c r="W2321" s="5">
        <f t="shared" si="329"/>
        <v>15.971379605999999</v>
      </c>
      <c r="X2321" s="5">
        <f t="shared" si="332"/>
        <v>0</v>
      </c>
    </row>
    <row r="2322" spans="1:24" x14ac:dyDescent="0.15">
      <c r="A2322" s="7">
        <v>2321</v>
      </c>
      <c r="B2322" s="7">
        <v>4</v>
      </c>
      <c r="C2322" s="7">
        <v>7</v>
      </c>
      <c r="D2322" s="7">
        <v>17</v>
      </c>
      <c r="E2322" s="7">
        <v>97</v>
      </c>
      <c r="F2322" s="7">
        <v>18</v>
      </c>
      <c r="G2322" s="7">
        <v>116</v>
      </c>
      <c r="H2322" s="7">
        <f t="shared" si="324"/>
        <v>5</v>
      </c>
      <c r="I2322" s="16">
        <f t="shared" si="325"/>
        <v>45023</v>
      </c>
      <c r="J2322" s="17">
        <v>0.70809999999999995</v>
      </c>
      <c r="K2322" s="18">
        <f>G2322*结论【关键目标】!C$27*0.7735*0.001</f>
        <v>10.767119999999998</v>
      </c>
      <c r="L2322" s="5">
        <v>0</v>
      </c>
      <c r="M2322" s="5">
        <f>ABS(IF(L2322&lt;=0,L2322/耗电量关键数据!$B$6/1000,L2322/耗电量关键数据!$B$5/1000))</f>
        <v>0</v>
      </c>
      <c r="N2322" s="5">
        <f>电气设备逐时使用率计算!H2298</f>
        <v>22.208055000000002</v>
      </c>
      <c r="O2322" s="5">
        <f>灯光逐时使用率计算!H2298</f>
        <v>11.844296</v>
      </c>
      <c r="P2322" s="19">
        <f t="shared" si="326"/>
        <v>34.052351000000002</v>
      </c>
      <c r="Q2322" s="19">
        <f t="shared" si="330"/>
        <v>0</v>
      </c>
      <c r="R2322" s="20">
        <f t="shared" si="327"/>
        <v>10.767119999999998</v>
      </c>
      <c r="S2322" s="20">
        <f t="shared" si="331"/>
        <v>0</v>
      </c>
      <c r="T2322" s="20">
        <f>IF((T2321+R2322)&lt;0,0,IF((T2321+R2322)&gt;结论【关键目标】!C$28,结论【关键目标】!C$28,T2321+R2322))</f>
        <v>22</v>
      </c>
      <c r="U2322" s="19">
        <f>IF((T2321+R2322)&lt;结论【关键目标】!$C$28,0,(发电量计算【计算逻辑页】!R2322+发电量计算【计算逻辑页】!T2321-结论【关键目标】!$C$28))</f>
        <v>10.767119999999998</v>
      </c>
      <c r="V2322" s="5">
        <f t="shared" si="328"/>
        <v>3.7684919999999993</v>
      </c>
      <c r="W2322" s="5">
        <f t="shared" si="329"/>
        <v>7.6241976719999984</v>
      </c>
      <c r="X2322" s="5">
        <f t="shared" si="332"/>
        <v>0</v>
      </c>
    </row>
    <row r="2323" spans="1:24" x14ac:dyDescent="0.15">
      <c r="A2323" s="7">
        <v>2322</v>
      </c>
      <c r="B2323" s="7">
        <v>4</v>
      </c>
      <c r="C2323" s="7">
        <v>7</v>
      </c>
      <c r="D2323" s="7">
        <v>18</v>
      </c>
      <c r="E2323" s="7">
        <v>97</v>
      </c>
      <c r="F2323" s="7">
        <v>18.7</v>
      </c>
      <c r="G2323" s="7">
        <v>0</v>
      </c>
      <c r="H2323" s="7">
        <f t="shared" si="324"/>
        <v>5</v>
      </c>
      <c r="I2323" s="16">
        <f t="shared" si="325"/>
        <v>45023</v>
      </c>
      <c r="J2323" s="17">
        <v>0.70809999999999995</v>
      </c>
      <c r="K2323" s="18">
        <f>G2323*结论【关键目标】!C$27*0.7735*0.001</f>
        <v>0</v>
      </c>
      <c r="L2323" s="5">
        <v>0</v>
      </c>
      <c r="M2323" s="5">
        <f>ABS(IF(L2323&lt;=0,L2323/耗电量关键数据!$B$6/1000,L2323/耗电量关键数据!$B$5/1000))</f>
        <v>0</v>
      </c>
      <c r="N2323" s="5">
        <f>电气设备逐时使用率计算!H2299</f>
        <v>7.0130699999999999</v>
      </c>
      <c r="O2323" s="5">
        <f>灯光逐时使用率计算!H2299</f>
        <v>3.7403040000000001</v>
      </c>
      <c r="P2323" s="19">
        <f t="shared" si="326"/>
        <v>10.753374000000001</v>
      </c>
      <c r="Q2323" s="19">
        <f t="shared" si="330"/>
        <v>0</v>
      </c>
      <c r="R2323" s="20">
        <f t="shared" si="327"/>
        <v>0</v>
      </c>
      <c r="S2323" s="20">
        <f t="shared" si="331"/>
        <v>0</v>
      </c>
      <c r="T2323" s="20">
        <f>IF((T2322+R2323)&lt;0,0,IF((T2322+R2323)&gt;结论【关键目标】!C$28,结论【关键目标】!C$28,T2322+R2323))</f>
        <v>22</v>
      </c>
      <c r="U2323" s="19">
        <f>IF((T2322+R2323)&lt;结论【关键目标】!$C$28,0,(发电量计算【计算逻辑页】!R2323+发电量计算【计算逻辑页】!T2322-结论【关键目标】!$C$28))</f>
        <v>0</v>
      </c>
      <c r="V2323" s="5">
        <f t="shared" si="328"/>
        <v>0</v>
      </c>
      <c r="W2323" s="5">
        <f t="shared" si="329"/>
        <v>0</v>
      </c>
      <c r="X2323" s="5">
        <f t="shared" si="332"/>
        <v>0</v>
      </c>
    </row>
    <row r="2324" spans="1:24" x14ac:dyDescent="0.15">
      <c r="A2324" s="7">
        <v>2323</v>
      </c>
      <c r="B2324" s="7">
        <v>4</v>
      </c>
      <c r="C2324" s="7">
        <v>7</v>
      </c>
      <c r="D2324" s="7">
        <v>19</v>
      </c>
      <c r="E2324" s="7">
        <v>97</v>
      </c>
      <c r="F2324" s="7">
        <v>17</v>
      </c>
      <c r="G2324" s="7">
        <v>0</v>
      </c>
      <c r="H2324" s="7">
        <f t="shared" si="324"/>
        <v>5</v>
      </c>
      <c r="I2324" s="16">
        <f t="shared" si="325"/>
        <v>45023</v>
      </c>
      <c r="J2324" s="17">
        <v>1.2267999999999999</v>
      </c>
      <c r="K2324" s="18">
        <f>G2324*结论【关键目标】!C$27*0.7735*0.001</f>
        <v>0</v>
      </c>
      <c r="L2324" s="5">
        <v>0</v>
      </c>
      <c r="M2324" s="5">
        <f>ABS(IF(L2324&lt;=0,L2324/耗电量关键数据!$B$6/1000,L2324/耗电量关键数据!$B$5/1000))</f>
        <v>0</v>
      </c>
      <c r="N2324" s="5">
        <f>电气设备逐时使用率计算!H2300</f>
        <v>7.0130699999999999</v>
      </c>
      <c r="O2324" s="5">
        <f>灯光逐时使用率计算!H2300</f>
        <v>3.7403040000000001</v>
      </c>
      <c r="P2324" s="19">
        <f t="shared" si="326"/>
        <v>10.753374000000001</v>
      </c>
      <c r="Q2324" s="19">
        <f t="shared" si="330"/>
        <v>10.753374000000001</v>
      </c>
      <c r="R2324" s="20">
        <f t="shared" si="327"/>
        <v>-10.753374000000001</v>
      </c>
      <c r="S2324" s="20">
        <f t="shared" si="331"/>
        <v>10.753374000000001</v>
      </c>
      <c r="T2324" s="20">
        <f>IF((T2323+R2324)&lt;0,0,IF((T2323+R2324)&gt;结论【关键目标】!C$28,结论【关键目标】!C$28,T2323+R2324))</f>
        <v>11.246625999999999</v>
      </c>
      <c r="U2324" s="19">
        <f>IF((T2323+R2324)&lt;结论【关键目标】!$C$28,0,(发电量计算【计算逻辑页】!R2324+发电量计算【计算逻辑页】!T2323-结论【关键目标】!$C$28))</f>
        <v>0</v>
      </c>
      <c r="V2324" s="5">
        <f t="shared" si="328"/>
        <v>0</v>
      </c>
      <c r="W2324" s="5">
        <f t="shared" si="329"/>
        <v>0</v>
      </c>
      <c r="X2324" s="5">
        <f t="shared" si="332"/>
        <v>9.428558323199999</v>
      </c>
    </row>
    <row r="2325" spans="1:24" x14ac:dyDescent="0.15">
      <c r="A2325" s="7">
        <v>2324</v>
      </c>
      <c r="B2325" s="7">
        <v>4</v>
      </c>
      <c r="C2325" s="7">
        <v>7</v>
      </c>
      <c r="D2325" s="7">
        <v>20</v>
      </c>
      <c r="E2325" s="7">
        <v>97</v>
      </c>
      <c r="F2325" s="7">
        <v>13</v>
      </c>
      <c r="G2325" s="7">
        <v>0</v>
      </c>
      <c r="H2325" s="7">
        <f t="shared" si="324"/>
        <v>5</v>
      </c>
      <c r="I2325" s="16">
        <f t="shared" si="325"/>
        <v>45023</v>
      </c>
      <c r="J2325" s="17">
        <v>1.2267999999999999</v>
      </c>
      <c r="K2325" s="18">
        <f>G2325*结论【关键目标】!C$27*0.7735*0.001</f>
        <v>0</v>
      </c>
      <c r="L2325" s="5">
        <v>0</v>
      </c>
      <c r="M2325" s="5">
        <f>ABS(IF(L2325&lt;=0,L2325/耗电量关键数据!$B$6/1000,L2325/耗电量关键数据!$B$5/1000))</f>
        <v>0</v>
      </c>
      <c r="N2325" s="5">
        <f>电气设备逐时使用率计算!H2301</f>
        <v>1.1688450000000001</v>
      </c>
      <c r="O2325" s="5">
        <f>灯光逐时使用率计算!H2301</f>
        <v>0.37403039999999999</v>
      </c>
      <c r="P2325" s="19">
        <f t="shared" si="326"/>
        <v>1.5428754000000002</v>
      </c>
      <c r="Q2325" s="19">
        <f t="shared" si="330"/>
        <v>1.5428754000000002</v>
      </c>
      <c r="R2325" s="20">
        <f t="shared" si="327"/>
        <v>-1.5428754000000002</v>
      </c>
      <c r="S2325" s="20">
        <f t="shared" si="331"/>
        <v>1.5428754000000002</v>
      </c>
      <c r="T2325" s="20">
        <f>IF((T2324+R2325)&lt;0,0,IF((T2324+R2325)&gt;结论【关键目标】!C$28,结论【关键目标】!C$28,T2324+R2325))</f>
        <v>9.7037505999999993</v>
      </c>
      <c r="U2325" s="19">
        <f>IF((T2324+R2325)&lt;结论【关键目标】!$C$28,0,(发电量计算【计算逻辑页】!R2325+发电量计算【计算逻辑页】!T2324-结论【关键目标】!$C$28))</f>
        <v>0</v>
      </c>
      <c r="V2325" s="5">
        <f t="shared" si="328"/>
        <v>0</v>
      </c>
      <c r="W2325" s="5">
        <f t="shared" si="329"/>
        <v>0</v>
      </c>
      <c r="X2325" s="5">
        <f t="shared" si="332"/>
        <v>1.3527931507200002</v>
      </c>
    </row>
    <row r="2326" spans="1:24" x14ac:dyDescent="0.15">
      <c r="A2326" s="7">
        <v>2325</v>
      </c>
      <c r="B2326" s="7">
        <v>4</v>
      </c>
      <c r="C2326" s="7">
        <v>7</v>
      </c>
      <c r="D2326" s="7">
        <v>21</v>
      </c>
      <c r="E2326" s="7">
        <v>97</v>
      </c>
      <c r="F2326" s="7">
        <v>11.9</v>
      </c>
      <c r="G2326" s="7">
        <v>0</v>
      </c>
      <c r="H2326" s="7">
        <f t="shared" si="324"/>
        <v>5</v>
      </c>
      <c r="I2326" s="16">
        <f t="shared" si="325"/>
        <v>45023</v>
      </c>
      <c r="J2326" s="17">
        <v>1.2267999999999999</v>
      </c>
      <c r="K2326" s="18">
        <f>G2326*结论【关键目标】!C$27*0.7735*0.001</f>
        <v>0</v>
      </c>
      <c r="L2326" s="5">
        <v>0</v>
      </c>
      <c r="M2326" s="5">
        <f>ABS(IF(L2326&lt;=0,L2326/耗电量关键数据!$B$6/1000,L2326/耗电量关键数据!$B$5/1000))</f>
        <v>0</v>
      </c>
      <c r="N2326" s="5">
        <f>电气设备逐时使用率计算!H2302</f>
        <v>1.1688450000000001</v>
      </c>
      <c r="O2326" s="5">
        <f>灯光逐时使用率计算!H2302</f>
        <v>0.37403039999999999</v>
      </c>
      <c r="P2326" s="19">
        <f t="shared" si="326"/>
        <v>1.5428754000000002</v>
      </c>
      <c r="Q2326" s="19">
        <f t="shared" si="330"/>
        <v>1.5428754000000002</v>
      </c>
      <c r="R2326" s="20">
        <f t="shared" si="327"/>
        <v>-1.5428754000000002</v>
      </c>
      <c r="S2326" s="20">
        <f t="shared" si="331"/>
        <v>1.5428754000000002</v>
      </c>
      <c r="T2326" s="20">
        <f>IF((T2325+R2326)&lt;0,0,IF((T2325+R2326)&gt;结论【关键目标】!C$28,结论【关键目标】!C$28,T2325+R2326))</f>
        <v>8.1608751999999996</v>
      </c>
      <c r="U2326" s="19">
        <f>IF((T2325+R2326)&lt;结论【关键目标】!$C$28,0,(发电量计算【计算逻辑页】!R2326+发电量计算【计算逻辑页】!T2325-结论【关键目标】!$C$28))</f>
        <v>0</v>
      </c>
      <c r="V2326" s="5">
        <f t="shared" si="328"/>
        <v>0</v>
      </c>
      <c r="W2326" s="5">
        <f t="shared" si="329"/>
        <v>0</v>
      </c>
      <c r="X2326" s="5">
        <f t="shared" si="332"/>
        <v>1.3527931507200002</v>
      </c>
    </row>
    <row r="2327" spans="1:24" x14ac:dyDescent="0.15">
      <c r="A2327" s="7">
        <v>2326</v>
      </c>
      <c r="B2327" s="7">
        <v>4</v>
      </c>
      <c r="C2327" s="7">
        <v>7</v>
      </c>
      <c r="D2327" s="7">
        <v>22</v>
      </c>
      <c r="E2327" s="7">
        <v>97</v>
      </c>
      <c r="F2327" s="7">
        <v>11</v>
      </c>
      <c r="G2327" s="7">
        <v>0</v>
      </c>
      <c r="H2327" s="7">
        <f t="shared" si="324"/>
        <v>5</v>
      </c>
      <c r="I2327" s="16">
        <f t="shared" si="325"/>
        <v>45023</v>
      </c>
      <c r="J2327" s="17">
        <v>0.70809999999999995</v>
      </c>
      <c r="K2327" s="18">
        <f>G2327*结论【关键目标】!C$27*0.7735*0.001</f>
        <v>0</v>
      </c>
      <c r="L2327" s="5">
        <v>0</v>
      </c>
      <c r="M2327" s="5">
        <f>ABS(IF(L2327&lt;=0,L2327/耗电量关键数据!$B$6/1000,L2327/耗电量关键数据!$B$5/1000))</f>
        <v>0</v>
      </c>
      <c r="N2327" s="5">
        <f>电气设备逐时使用率计算!H2303</f>
        <v>1.1688450000000001</v>
      </c>
      <c r="O2327" s="5">
        <f>灯光逐时使用率计算!H2303</f>
        <v>0.37403039999999999</v>
      </c>
      <c r="P2327" s="19">
        <f t="shared" si="326"/>
        <v>1.5428754000000002</v>
      </c>
      <c r="Q2327" s="19">
        <f t="shared" si="330"/>
        <v>0</v>
      </c>
      <c r="R2327" s="20">
        <f t="shared" si="327"/>
        <v>0</v>
      </c>
      <c r="S2327" s="20">
        <f t="shared" si="331"/>
        <v>0</v>
      </c>
      <c r="T2327" s="20">
        <f>IF((T2326+R2327)&lt;0,0,IF((T2326+R2327)&gt;结论【关键目标】!C$28,结论【关键目标】!C$28,T2326+R2327))</f>
        <v>8.1608751999999996</v>
      </c>
      <c r="U2327" s="19">
        <f>IF((T2326+R2327)&lt;结论【关键目标】!$C$28,0,(发电量计算【计算逻辑页】!R2327+发电量计算【计算逻辑页】!T2326-结论【关键目标】!$C$28))</f>
        <v>0</v>
      </c>
      <c r="V2327" s="5">
        <f t="shared" si="328"/>
        <v>0</v>
      </c>
      <c r="W2327" s="5">
        <f t="shared" si="329"/>
        <v>0</v>
      </c>
      <c r="X2327" s="5">
        <f t="shared" si="332"/>
        <v>0</v>
      </c>
    </row>
    <row r="2328" spans="1:24" x14ac:dyDescent="0.15">
      <c r="A2328" s="7">
        <v>2327</v>
      </c>
      <c r="B2328" s="7">
        <v>4</v>
      </c>
      <c r="C2328" s="7">
        <v>7</v>
      </c>
      <c r="D2328" s="7">
        <v>23</v>
      </c>
      <c r="E2328" s="7">
        <v>97</v>
      </c>
      <c r="F2328" s="7">
        <v>10</v>
      </c>
      <c r="G2328" s="7">
        <v>0</v>
      </c>
      <c r="H2328" s="7">
        <f t="shared" si="324"/>
        <v>5</v>
      </c>
      <c r="I2328" s="16">
        <f t="shared" si="325"/>
        <v>45023</v>
      </c>
      <c r="J2328" s="17">
        <v>0.70809999999999995</v>
      </c>
      <c r="K2328" s="18">
        <f>G2328*结论【关键目标】!C$27*0.7735*0.001</f>
        <v>0</v>
      </c>
      <c r="L2328" s="5">
        <v>0</v>
      </c>
      <c r="M2328" s="5">
        <f>ABS(IF(L2328&lt;=0,L2328/耗电量关键数据!$B$6/1000,L2328/耗电量关键数据!$B$5/1000))</f>
        <v>0</v>
      </c>
      <c r="N2328" s="5">
        <f>电气设备逐时使用率计算!H2304</f>
        <v>1.1688450000000001</v>
      </c>
      <c r="O2328" s="5">
        <f>灯光逐时使用率计算!H2304</f>
        <v>0.37403039999999999</v>
      </c>
      <c r="P2328" s="19">
        <f t="shared" si="326"/>
        <v>1.5428754000000002</v>
      </c>
      <c r="Q2328" s="19">
        <f t="shared" si="330"/>
        <v>0</v>
      </c>
      <c r="R2328" s="20">
        <f t="shared" si="327"/>
        <v>0</v>
      </c>
      <c r="S2328" s="20">
        <f t="shared" si="331"/>
        <v>0</v>
      </c>
      <c r="T2328" s="20">
        <f>IF((T2327+R2328)&lt;0,0,IF((T2327+R2328)&gt;结论【关键目标】!C$28,结论【关键目标】!C$28,T2327+R2328))</f>
        <v>8.1608751999999996</v>
      </c>
      <c r="U2328" s="19">
        <f>IF((T2327+R2328)&lt;结论【关键目标】!$C$28,0,(发电量计算【计算逻辑页】!R2328+发电量计算【计算逻辑页】!T2327-结论【关键目标】!$C$28))</f>
        <v>0</v>
      </c>
      <c r="V2328" s="5">
        <f t="shared" si="328"/>
        <v>0</v>
      </c>
      <c r="W2328" s="5">
        <f t="shared" si="329"/>
        <v>0</v>
      </c>
      <c r="X2328" s="5">
        <f t="shared" si="332"/>
        <v>0</v>
      </c>
    </row>
    <row r="2329" spans="1:24" x14ac:dyDescent="0.15">
      <c r="A2329" s="7">
        <v>2328</v>
      </c>
      <c r="B2329" s="7">
        <v>4</v>
      </c>
      <c r="C2329" s="7">
        <v>7</v>
      </c>
      <c r="D2329" s="7">
        <v>24</v>
      </c>
      <c r="E2329" s="7">
        <v>97</v>
      </c>
      <c r="F2329" s="7">
        <v>10.6</v>
      </c>
      <c r="G2329" s="7">
        <v>0</v>
      </c>
      <c r="H2329" s="7">
        <f t="shared" si="324"/>
        <v>5</v>
      </c>
      <c r="I2329" s="16">
        <f t="shared" si="325"/>
        <v>45023</v>
      </c>
      <c r="J2329" s="17">
        <v>0.2407</v>
      </c>
      <c r="K2329" s="18">
        <f>G2329*结论【关键目标】!C$27*0.7735*0.001</f>
        <v>0</v>
      </c>
      <c r="L2329" s="5">
        <v>0</v>
      </c>
      <c r="M2329" s="5">
        <f>ABS(IF(L2329&lt;=0,L2329/耗电量关键数据!$B$6/1000,L2329/耗电量关键数据!$B$5/1000))</f>
        <v>0</v>
      </c>
      <c r="N2329" s="5">
        <f>电气设备逐时使用率计算!H2305</f>
        <v>1.1688450000000001</v>
      </c>
      <c r="O2329" s="5">
        <f>灯光逐时使用率计算!H2305</f>
        <v>0.37403039999999999</v>
      </c>
      <c r="P2329" s="19">
        <f t="shared" si="326"/>
        <v>1.5428754000000002</v>
      </c>
      <c r="Q2329" s="19">
        <f t="shared" si="330"/>
        <v>0</v>
      </c>
      <c r="R2329" s="20">
        <f t="shared" si="327"/>
        <v>0</v>
      </c>
      <c r="S2329" s="20">
        <f t="shared" si="331"/>
        <v>0</v>
      </c>
      <c r="T2329" s="20">
        <f>IF((T2328+R2329)&lt;0,0,IF((T2328+R2329)&gt;结论【关键目标】!C$28,结论【关键目标】!C$28,T2328+R2329))</f>
        <v>8.1608751999999996</v>
      </c>
      <c r="U2329" s="19">
        <f>IF((T2328+R2329)&lt;结论【关键目标】!$C$28,0,(发电量计算【计算逻辑页】!R2329+发电量计算【计算逻辑页】!T2328-结论【关键目标】!$C$28))</f>
        <v>0</v>
      </c>
      <c r="V2329" s="5">
        <f t="shared" si="328"/>
        <v>0</v>
      </c>
      <c r="W2329" s="5">
        <f t="shared" si="329"/>
        <v>0</v>
      </c>
      <c r="X2329" s="5">
        <f t="shared" si="332"/>
        <v>0</v>
      </c>
    </row>
    <row r="2330" spans="1:24" x14ac:dyDescent="0.15">
      <c r="A2330" s="7">
        <v>2329</v>
      </c>
      <c r="B2330" s="7">
        <v>4</v>
      </c>
      <c r="C2330" s="7">
        <v>8</v>
      </c>
      <c r="D2330" s="7">
        <v>1</v>
      </c>
      <c r="E2330" s="7">
        <v>98</v>
      </c>
      <c r="F2330" s="7">
        <v>9</v>
      </c>
      <c r="G2330" s="7">
        <v>0</v>
      </c>
      <c r="H2330" s="7">
        <f t="shared" si="324"/>
        <v>6</v>
      </c>
      <c r="I2330" s="16">
        <f t="shared" si="325"/>
        <v>45024</v>
      </c>
      <c r="J2330" s="17">
        <v>0.2407</v>
      </c>
      <c r="K2330" s="18">
        <f>G2330*结论【关键目标】!C$27*0.7735*0.001</f>
        <v>0</v>
      </c>
      <c r="L2330" s="5">
        <v>0</v>
      </c>
      <c r="M2330" s="5">
        <f>ABS(IF(L2330&lt;=0,L2330/耗电量关键数据!$B$6/1000,L2330/耗电量关键数据!$B$5/1000))</f>
        <v>0</v>
      </c>
      <c r="N2330" s="19">
        <f>耗电量关键数据!$B$14</f>
        <v>1.1688450000000001</v>
      </c>
      <c r="O2330" s="19">
        <f>耗电量关键数据!$B$15</f>
        <v>0.37403039999999999</v>
      </c>
      <c r="P2330" s="19">
        <f t="shared" si="326"/>
        <v>1.5428754000000002</v>
      </c>
      <c r="Q2330" s="19">
        <f t="shared" si="330"/>
        <v>0</v>
      </c>
      <c r="R2330" s="20">
        <f t="shared" si="327"/>
        <v>0</v>
      </c>
      <c r="S2330" s="20">
        <f t="shared" si="331"/>
        <v>0</v>
      </c>
      <c r="T2330" s="20">
        <f>IF((T2329+R2330)&lt;0,0,IF((T2329+R2330)&gt;结论【关键目标】!C$28,结论【关键目标】!C$28,T2329+R2330))</f>
        <v>8.1608751999999996</v>
      </c>
      <c r="U2330" s="19">
        <f>IF((T2329+R2330)&lt;结论【关键目标】!$C$28,0,(发电量计算【计算逻辑页】!R2330+发电量计算【计算逻辑页】!T2329-结论【关键目标】!$C$28))</f>
        <v>0</v>
      </c>
      <c r="V2330" s="5">
        <f t="shared" si="328"/>
        <v>0</v>
      </c>
      <c r="W2330" s="5">
        <f t="shared" si="329"/>
        <v>0</v>
      </c>
      <c r="X2330" s="5">
        <f t="shared" si="332"/>
        <v>0</v>
      </c>
    </row>
    <row r="2331" spans="1:24" x14ac:dyDescent="0.15">
      <c r="A2331" s="7">
        <v>2330</v>
      </c>
      <c r="B2331" s="7">
        <v>4</v>
      </c>
      <c r="C2331" s="7">
        <v>8</v>
      </c>
      <c r="D2331" s="7">
        <v>2</v>
      </c>
      <c r="E2331" s="7">
        <v>98</v>
      </c>
      <c r="F2331" s="7">
        <v>8</v>
      </c>
      <c r="G2331" s="7">
        <v>0</v>
      </c>
      <c r="H2331" s="7">
        <f t="shared" si="324"/>
        <v>6</v>
      </c>
      <c r="I2331" s="16">
        <f t="shared" si="325"/>
        <v>45024</v>
      </c>
      <c r="J2331" s="17">
        <v>0.2407</v>
      </c>
      <c r="K2331" s="18">
        <f>G2331*结论【关键目标】!C$27*0.7735*0.001</f>
        <v>0</v>
      </c>
      <c r="L2331" s="5">
        <v>0</v>
      </c>
      <c r="M2331" s="5">
        <f>ABS(IF(L2331&lt;=0,L2331/耗电量关键数据!$B$6/1000,L2331/耗电量关键数据!$B$5/1000))</f>
        <v>0</v>
      </c>
      <c r="N2331" s="19">
        <f>耗电量关键数据!$B$14</f>
        <v>1.1688450000000001</v>
      </c>
      <c r="O2331" s="19">
        <f>耗电量关键数据!$B$15</f>
        <v>0.37403039999999999</v>
      </c>
      <c r="P2331" s="19">
        <f t="shared" si="326"/>
        <v>1.5428754000000002</v>
      </c>
      <c r="Q2331" s="19">
        <f t="shared" si="330"/>
        <v>0</v>
      </c>
      <c r="R2331" s="20">
        <f t="shared" si="327"/>
        <v>0</v>
      </c>
      <c r="S2331" s="20">
        <f t="shared" si="331"/>
        <v>0</v>
      </c>
      <c r="T2331" s="20">
        <f>IF((T2330+R2331)&lt;0,0,IF((T2330+R2331)&gt;结论【关键目标】!C$28,结论【关键目标】!C$28,T2330+R2331))</f>
        <v>8.1608751999999996</v>
      </c>
      <c r="U2331" s="19">
        <f>IF((T2330+R2331)&lt;结论【关键目标】!$C$28,0,(发电量计算【计算逻辑页】!R2331+发电量计算【计算逻辑页】!T2330-结论【关键目标】!$C$28))</f>
        <v>0</v>
      </c>
      <c r="V2331" s="5">
        <f t="shared" si="328"/>
        <v>0</v>
      </c>
      <c r="W2331" s="5">
        <f t="shared" si="329"/>
        <v>0</v>
      </c>
      <c r="X2331" s="5">
        <f t="shared" si="332"/>
        <v>0</v>
      </c>
    </row>
    <row r="2332" spans="1:24" x14ac:dyDescent="0.15">
      <c r="A2332" s="7">
        <v>2331</v>
      </c>
      <c r="B2332" s="7">
        <v>4</v>
      </c>
      <c r="C2332" s="7">
        <v>8</v>
      </c>
      <c r="D2332" s="7">
        <v>3</v>
      </c>
      <c r="E2332" s="7">
        <v>98</v>
      </c>
      <c r="F2332" s="7">
        <v>8.3000000000000007</v>
      </c>
      <c r="G2332" s="7">
        <v>0</v>
      </c>
      <c r="H2332" s="7">
        <f t="shared" si="324"/>
        <v>6</v>
      </c>
      <c r="I2332" s="16">
        <f t="shared" si="325"/>
        <v>45024</v>
      </c>
      <c r="J2332" s="17">
        <v>0.2407</v>
      </c>
      <c r="K2332" s="18">
        <f>G2332*结论【关键目标】!C$27*0.7735*0.001</f>
        <v>0</v>
      </c>
      <c r="L2332" s="5">
        <v>0</v>
      </c>
      <c r="M2332" s="5">
        <f>ABS(IF(L2332&lt;=0,L2332/耗电量关键数据!$B$6/1000,L2332/耗电量关键数据!$B$5/1000))</f>
        <v>0</v>
      </c>
      <c r="N2332" s="19">
        <f>耗电量关键数据!$B$14</f>
        <v>1.1688450000000001</v>
      </c>
      <c r="O2332" s="19">
        <f>耗电量关键数据!$B$15</f>
        <v>0.37403039999999999</v>
      </c>
      <c r="P2332" s="19">
        <f t="shared" si="326"/>
        <v>1.5428754000000002</v>
      </c>
      <c r="Q2332" s="19">
        <f t="shared" si="330"/>
        <v>0</v>
      </c>
      <c r="R2332" s="20">
        <f t="shared" si="327"/>
        <v>0</v>
      </c>
      <c r="S2332" s="20">
        <f t="shared" si="331"/>
        <v>0</v>
      </c>
      <c r="T2332" s="20">
        <f>IF((T2331+R2332)&lt;0,0,IF((T2331+R2332)&gt;结论【关键目标】!C$28,结论【关键目标】!C$28,T2331+R2332))</f>
        <v>8.1608751999999996</v>
      </c>
      <c r="U2332" s="19">
        <f>IF((T2331+R2332)&lt;结论【关键目标】!$C$28,0,(发电量计算【计算逻辑页】!R2332+发电量计算【计算逻辑页】!T2331-结论【关键目标】!$C$28))</f>
        <v>0</v>
      </c>
      <c r="V2332" s="5">
        <f t="shared" si="328"/>
        <v>0</v>
      </c>
      <c r="W2332" s="5">
        <f t="shared" si="329"/>
        <v>0</v>
      </c>
      <c r="X2332" s="5">
        <f t="shared" si="332"/>
        <v>0</v>
      </c>
    </row>
    <row r="2333" spans="1:24" x14ac:dyDescent="0.15">
      <c r="A2333" s="7">
        <v>2332</v>
      </c>
      <c r="B2333" s="7">
        <v>4</v>
      </c>
      <c r="C2333" s="7">
        <v>8</v>
      </c>
      <c r="D2333" s="7">
        <v>4</v>
      </c>
      <c r="E2333" s="7">
        <v>98</v>
      </c>
      <c r="F2333" s="7">
        <v>8</v>
      </c>
      <c r="G2333" s="7">
        <v>0</v>
      </c>
      <c r="H2333" s="7">
        <f t="shared" si="324"/>
        <v>6</v>
      </c>
      <c r="I2333" s="16">
        <f t="shared" si="325"/>
        <v>45024</v>
      </c>
      <c r="J2333" s="17">
        <v>0.2407</v>
      </c>
      <c r="K2333" s="18">
        <f>G2333*结论【关键目标】!C$27*0.7735*0.001</f>
        <v>0</v>
      </c>
      <c r="L2333" s="5">
        <v>0</v>
      </c>
      <c r="M2333" s="5">
        <f>ABS(IF(L2333&lt;=0,L2333/耗电量关键数据!$B$6/1000,L2333/耗电量关键数据!$B$5/1000))</f>
        <v>0</v>
      </c>
      <c r="N2333" s="19">
        <f>耗电量关键数据!$B$14</f>
        <v>1.1688450000000001</v>
      </c>
      <c r="O2333" s="19">
        <f>耗电量关键数据!$B$15</f>
        <v>0.37403039999999999</v>
      </c>
      <c r="P2333" s="19">
        <f t="shared" si="326"/>
        <v>1.5428754000000002</v>
      </c>
      <c r="Q2333" s="19">
        <f t="shared" si="330"/>
        <v>0</v>
      </c>
      <c r="R2333" s="20">
        <f t="shared" si="327"/>
        <v>0</v>
      </c>
      <c r="S2333" s="20">
        <f t="shared" si="331"/>
        <v>0</v>
      </c>
      <c r="T2333" s="20">
        <f>IF((T2332+R2333)&lt;0,0,IF((T2332+R2333)&gt;结论【关键目标】!C$28,结论【关键目标】!C$28,T2332+R2333))</f>
        <v>8.1608751999999996</v>
      </c>
      <c r="U2333" s="19">
        <f>IF((T2332+R2333)&lt;结论【关键目标】!$C$28,0,(发电量计算【计算逻辑页】!R2333+发电量计算【计算逻辑页】!T2332-结论【关键目标】!$C$28))</f>
        <v>0</v>
      </c>
      <c r="V2333" s="5">
        <f t="shared" si="328"/>
        <v>0</v>
      </c>
      <c r="W2333" s="5">
        <f t="shared" si="329"/>
        <v>0</v>
      </c>
      <c r="X2333" s="5">
        <f t="shared" si="332"/>
        <v>0</v>
      </c>
    </row>
    <row r="2334" spans="1:24" x14ac:dyDescent="0.15">
      <c r="A2334" s="7">
        <v>2333</v>
      </c>
      <c r="B2334" s="7">
        <v>4</v>
      </c>
      <c r="C2334" s="7">
        <v>8</v>
      </c>
      <c r="D2334" s="7">
        <v>5</v>
      </c>
      <c r="E2334" s="7">
        <v>98</v>
      </c>
      <c r="F2334" s="7">
        <v>8</v>
      </c>
      <c r="G2334" s="7">
        <v>0</v>
      </c>
      <c r="H2334" s="7">
        <f t="shared" si="324"/>
        <v>6</v>
      </c>
      <c r="I2334" s="16">
        <f t="shared" si="325"/>
        <v>45024</v>
      </c>
      <c r="J2334" s="17">
        <v>0.2407</v>
      </c>
      <c r="K2334" s="18">
        <f>G2334*结论【关键目标】!C$27*0.7735*0.001</f>
        <v>0</v>
      </c>
      <c r="L2334" s="5">
        <v>0</v>
      </c>
      <c r="M2334" s="5">
        <f>ABS(IF(L2334&lt;=0,L2334/耗电量关键数据!$B$6/1000,L2334/耗电量关键数据!$B$5/1000))</f>
        <v>0</v>
      </c>
      <c r="N2334" s="19">
        <f>耗电量关键数据!$B$14</f>
        <v>1.1688450000000001</v>
      </c>
      <c r="O2334" s="19">
        <f>耗电量关键数据!$B$15</f>
        <v>0.37403039999999999</v>
      </c>
      <c r="P2334" s="19">
        <f t="shared" si="326"/>
        <v>1.5428754000000002</v>
      </c>
      <c r="Q2334" s="19">
        <f t="shared" si="330"/>
        <v>0</v>
      </c>
      <c r="R2334" s="20">
        <f t="shared" si="327"/>
        <v>0</v>
      </c>
      <c r="S2334" s="20">
        <f t="shared" si="331"/>
        <v>0</v>
      </c>
      <c r="T2334" s="20">
        <f>IF((T2333+R2334)&lt;0,0,IF((T2333+R2334)&gt;结论【关键目标】!C$28,结论【关键目标】!C$28,T2333+R2334))</f>
        <v>8.1608751999999996</v>
      </c>
      <c r="U2334" s="19">
        <f>IF((T2333+R2334)&lt;结论【关键目标】!$C$28,0,(发电量计算【计算逻辑页】!R2334+发电量计算【计算逻辑页】!T2333-结论【关键目标】!$C$28))</f>
        <v>0</v>
      </c>
      <c r="V2334" s="5">
        <f t="shared" si="328"/>
        <v>0</v>
      </c>
      <c r="W2334" s="5">
        <f t="shared" si="329"/>
        <v>0</v>
      </c>
      <c r="X2334" s="5">
        <f t="shared" si="332"/>
        <v>0</v>
      </c>
    </row>
    <row r="2335" spans="1:24" x14ac:dyDescent="0.15">
      <c r="A2335" s="7">
        <v>2334</v>
      </c>
      <c r="B2335" s="7">
        <v>4</v>
      </c>
      <c r="C2335" s="7">
        <v>8</v>
      </c>
      <c r="D2335" s="7">
        <v>6</v>
      </c>
      <c r="E2335" s="7">
        <v>98</v>
      </c>
      <c r="F2335" s="7">
        <v>8.1</v>
      </c>
      <c r="G2335" s="7">
        <v>38.1</v>
      </c>
      <c r="H2335" s="7">
        <f t="shared" si="324"/>
        <v>6</v>
      </c>
      <c r="I2335" s="16">
        <f t="shared" si="325"/>
        <v>45024</v>
      </c>
      <c r="J2335" s="17">
        <v>0.2407</v>
      </c>
      <c r="K2335" s="18">
        <f>G2335*结论【关键目标】!C$27*0.7735*0.001</f>
        <v>3.5364420000000001</v>
      </c>
      <c r="L2335" s="5">
        <v>0</v>
      </c>
      <c r="M2335" s="5">
        <f>ABS(IF(L2335&lt;=0,L2335/耗电量关键数据!$B$6/1000,L2335/耗电量关键数据!$B$5/1000))</f>
        <v>0</v>
      </c>
      <c r="N2335" s="19">
        <f>耗电量关键数据!$B$14</f>
        <v>1.1688450000000001</v>
      </c>
      <c r="O2335" s="19">
        <f>耗电量关键数据!$B$15</f>
        <v>0.37403039999999999</v>
      </c>
      <c r="P2335" s="19">
        <f t="shared" si="326"/>
        <v>1.5428754000000002</v>
      </c>
      <c r="Q2335" s="19">
        <f t="shared" si="330"/>
        <v>0</v>
      </c>
      <c r="R2335" s="20">
        <f t="shared" si="327"/>
        <v>3.5364420000000001</v>
      </c>
      <c r="S2335" s="20">
        <f t="shared" si="331"/>
        <v>0</v>
      </c>
      <c r="T2335" s="20">
        <f>IF((T2334+R2335)&lt;0,0,IF((T2334+R2335)&gt;结论【关键目标】!C$28,结论【关键目标】!C$28,T2334+R2335))</f>
        <v>11.697317200000001</v>
      </c>
      <c r="U2335" s="19">
        <f>IF((T2334+R2335)&lt;结论【关键目标】!$C$28,0,(发电量计算【计算逻辑页】!R2335+发电量计算【计算逻辑页】!T2334-结论【关键目标】!$C$28))</f>
        <v>0</v>
      </c>
      <c r="V2335" s="5">
        <f t="shared" si="328"/>
        <v>0</v>
      </c>
      <c r="W2335" s="5">
        <f t="shared" si="329"/>
        <v>0.37137010878000004</v>
      </c>
      <c r="X2335" s="5">
        <f t="shared" si="332"/>
        <v>0</v>
      </c>
    </row>
    <row r="2336" spans="1:24" x14ac:dyDescent="0.15">
      <c r="A2336" s="7">
        <v>2335</v>
      </c>
      <c r="B2336" s="7">
        <v>4</v>
      </c>
      <c r="C2336" s="7">
        <v>8</v>
      </c>
      <c r="D2336" s="7">
        <v>7</v>
      </c>
      <c r="E2336" s="7">
        <v>98</v>
      </c>
      <c r="F2336" s="7">
        <v>8</v>
      </c>
      <c r="G2336" s="7">
        <v>147</v>
      </c>
      <c r="H2336" s="7">
        <f t="shared" si="324"/>
        <v>6</v>
      </c>
      <c r="I2336" s="16">
        <f t="shared" si="325"/>
        <v>45024</v>
      </c>
      <c r="J2336" s="17">
        <v>0.2407</v>
      </c>
      <c r="K2336" s="18">
        <f>G2336*结论【关键目标】!C$27*0.7735*0.001</f>
        <v>13.644539999999999</v>
      </c>
      <c r="L2336" s="5">
        <v>0</v>
      </c>
      <c r="M2336" s="5">
        <f>ABS(IF(L2336&lt;=0,L2336/耗电量关键数据!$B$6/1000,L2336/耗电量关键数据!$B$5/1000))</f>
        <v>0</v>
      </c>
      <c r="N2336" s="19">
        <f>耗电量关键数据!$B$14</f>
        <v>1.1688450000000001</v>
      </c>
      <c r="O2336" s="19">
        <f>耗电量关键数据!$B$15</f>
        <v>0.37403039999999999</v>
      </c>
      <c r="P2336" s="19">
        <f t="shared" si="326"/>
        <v>1.5428754000000002</v>
      </c>
      <c r="Q2336" s="19">
        <f t="shared" si="330"/>
        <v>0</v>
      </c>
      <c r="R2336" s="20">
        <f t="shared" si="327"/>
        <v>13.644539999999999</v>
      </c>
      <c r="S2336" s="20">
        <f t="shared" si="331"/>
        <v>0</v>
      </c>
      <c r="T2336" s="20">
        <f>IF((T2335+R2336)&lt;0,0,IF((T2335+R2336)&gt;结论【关键目标】!C$28,结论【关键目标】!C$28,T2335+R2336))</f>
        <v>22</v>
      </c>
      <c r="U2336" s="19">
        <f>IF((T2335+R2336)&lt;结论【关键目标】!$C$28,0,(发电量计算【计算逻辑页】!R2336+发电量计算【计算逻辑页】!T2335-结论【关键目标】!$C$28))</f>
        <v>3.3418571999999998</v>
      </c>
      <c r="V2336" s="5">
        <f t="shared" si="328"/>
        <v>0</v>
      </c>
      <c r="W2336" s="5">
        <f t="shared" si="329"/>
        <v>0.37137010878000004</v>
      </c>
      <c r="X2336" s="5">
        <f t="shared" si="332"/>
        <v>0</v>
      </c>
    </row>
    <row r="2337" spans="1:24" x14ac:dyDescent="0.15">
      <c r="A2337" s="7">
        <v>2336</v>
      </c>
      <c r="B2337" s="7">
        <v>4</v>
      </c>
      <c r="C2337" s="7">
        <v>8</v>
      </c>
      <c r="D2337" s="7">
        <v>8</v>
      </c>
      <c r="E2337" s="7">
        <v>98</v>
      </c>
      <c r="F2337" s="7">
        <v>9</v>
      </c>
      <c r="G2337" s="7">
        <v>356.5</v>
      </c>
      <c r="H2337" s="7">
        <f t="shared" si="324"/>
        <v>6</v>
      </c>
      <c r="I2337" s="16">
        <f t="shared" si="325"/>
        <v>45024</v>
      </c>
      <c r="J2337" s="17">
        <v>0.70809999999999995</v>
      </c>
      <c r="K2337" s="18">
        <f>G2337*结论【关键目标】!C$27*0.7735*0.001</f>
        <v>33.090330000000002</v>
      </c>
      <c r="L2337" s="5">
        <v>0</v>
      </c>
      <c r="M2337" s="5">
        <f>ABS(IF(L2337&lt;=0,L2337/耗电量关键数据!$B$6/1000,L2337/耗电量关键数据!$B$5/1000))</f>
        <v>0</v>
      </c>
      <c r="N2337" s="19">
        <f>耗电量关键数据!$B$14</f>
        <v>1.1688450000000001</v>
      </c>
      <c r="O2337" s="19">
        <f>耗电量关键数据!$B$15</f>
        <v>0.37403039999999999</v>
      </c>
      <c r="P2337" s="19">
        <f t="shared" si="326"/>
        <v>1.5428754000000002</v>
      </c>
      <c r="Q2337" s="19">
        <f t="shared" si="330"/>
        <v>0</v>
      </c>
      <c r="R2337" s="20">
        <f t="shared" si="327"/>
        <v>33.090330000000002</v>
      </c>
      <c r="S2337" s="20">
        <f t="shared" si="331"/>
        <v>0</v>
      </c>
      <c r="T2337" s="20">
        <f>IF((T2336+R2337)&lt;0,0,IF((T2336+R2337)&gt;结论【关键目标】!C$28,结论【关键目标】!C$28,T2336+R2337))</f>
        <v>22</v>
      </c>
      <c r="U2337" s="19">
        <f>IF((T2336+R2337)&lt;结论【关键目标】!$C$28,0,(发电量计算【计算逻辑页】!R2337+发电量计算【计算逻辑页】!T2336-结论【关键目标】!$C$28))</f>
        <v>33.090330000000002</v>
      </c>
      <c r="V2337" s="5">
        <f t="shared" si="328"/>
        <v>11.5816155</v>
      </c>
      <c r="W2337" s="5">
        <f t="shared" si="329"/>
        <v>1.0925100707400002</v>
      </c>
      <c r="X2337" s="5">
        <f t="shared" si="332"/>
        <v>0</v>
      </c>
    </row>
    <row r="2338" spans="1:24" x14ac:dyDescent="0.15">
      <c r="A2338" s="7">
        <v>2337</v>
      </c>
      <c r="B2338" s="7">
        <v>4</v>
      </c>
      <c r="C2338" s="7">
        <v>8</v>
      </c>
      <c r="D2338" s="7">
        <v>9</v>
      </c>
      <c r="E2338" s="7">
        <v>98</v>
      </c>
      <c r="F2338" s="7">
        <v>10.8</v>
      </c>
      <c r="G2338" s="7">
        <v>547.9</v>
      </c>
      <c r="H2338" s="7">
        <f t="shared" si="324"/>
        <v>6</v>
      </c>
      <c r="I2338" s="16">
        <f t="shared" si="325"/>
        <v>45024</v>
      </c>
      <c r="J2338" s="17">
        <v>0.70809999999999995</v>
      </c>
      <c r="K2338" s="18">
        <f>G2338*结论【关键目标】!C$27*0.7735*0.001</f>
        <v>50.856078000000004</v>
      </c>
      <c r="L2338" s="5">
        <v>0</v>
      </c>
      <c r="M2338" s="5">
        <f>ABS(IF(L2338&lt;=0,L2338/耗电量关键数据!$B$6/1000,L2338/耗电量关键数据!$B$5/1000))</f>
        <v>0</v>
      </c>
      <c r="N2338" s="19">
        <f>耗电量关键数据!$B$14</f>
        <v>1.1688450000000001</v>
      </c>
      <c r="O2338" s="19">
        <f>耗电量关键数据!$B$15</f>
        <v>0.37403039999999999</v>
      </c>
      <c r="P2338" s="19">
        <f t="shared" si="326"/>
        <v>1.5428754000000002</v>
      </c>
      <c r="Q2338" s="19">
        <f t="shared" si="330"/>
        <v>0</v>
      </c>
      <c r="R2338" s="20">
        <f t="shared" si="327"/>
        <v>50.856078000000004</v>
      </c>
      <c r="S2338" s="20">
        <f t="shared" si="331"/>
        <v>0</v>
      </c>
      <c r="T2338" s="20">
        <f>IF((T2337+R2338)&lt;0,0,IF((T2337+R2338)&gt;结论【关键目标】!C$28,结论【关键目标】!C$28,T2337+R2338))</f>
        <v>22</v>
      </c>
      <c r="U2338" s="19">
        <f>IF((T2337+R2338)&lt;结论【关键目标】!$C$28,0,(发电量计算【计算逻辑页】!R2338+发电量计算【计算逻辑页】!T2337-结论【关键目标】!$C$28))</f>
        <v>50.856077999999997</v>
      </c>
      <c r="V2338" s="5">
        <f t="shared" si="328"/>
        <v>17.799627299999997</v>
      </c>
      <c r="W2338" s="5">
        <f t="shared" si="329"/>
        <v>1.0925100707400002</v>
      </c>
      <c r="X2338" s="5">
        <f t="shared" si="332"/>
        <v>0</v>
      </c>
    </row>
    <row r="2339" spans="1:24" x14ac:dyDescent="0.15">
      <c r="A2339" s="7">
        <v>2338</v>
      </c>
      <c r="B2339" s="7">
        <v>4</v>
      </c>
      <c r="C2339" s="7">
        <v>8</v>
      </c>
      <c r="D2339" s="7">
        <v>10</v>
      </c>
      <c r="E2339" s="7">
        <v>98</v>
      </c>
      <c r="F2339" s="7">
        <v>12</v>
      </c>
      <c r="G2339" s="7">
        <v>664</v>
      </c>
      <c r="H2339" s="7">
        <f t="shared" si="324"/>
        <v>6</v>
      </c>
      <c r="I2339" s="16">
        <f t="shared" si="325"/>
        <v>45024</v>
      </c>
      <c r="J2339" s="17">
        <v>0.70809999999999995</v>
      </c>
      <c r="K2339" s="18">
        <f>G2339*结论【关键目标】!C$27*0.7735*0.001</f>
        <v>61.632479999999994</v>
      </c>
      <c r="L2339" s="5">
        <v>0</v>
      </c>
      <c r="M2339" s="5">
        <f>ABS(IF(L2339&lt;=0,L2339/耗电量关键数据!$B$6/1000,L2339/耗电量关键数据!$B$5/1000))</f>
        <v>0</v>
      </c>
      <c r="N2339" s="19">
        <f>耗电量关键数据!$B$14</f>
        <v>1.1688450000000001</v>
      </c>
      <c r="O2339" s="19">
        <f>耗电量关键数据!$B$15</f>
        <v>0.37403039999999999</v>
      </c>
      <c r="P2339" s="19">
        <f t="shared" si="326"/>
        <v>1.5428754000000002</v>
      </c>
      <c r="Q2339" s="19">
        <f t="shared" si="330"/>
        <v>0</v>
      </c>
      <c r="R2339" s="20">
        <f t="shared" si="327"/>
        <v>61.632479999999994</v>
      </c>
      <c r="S2339" s="20">
        <f t="shared" si="331"/>
        <v>0</v>
      </c>
      <c r="T2339" s="20">
        <f>IF((T2338+R2339)&lt;0,0,IF((T2338+R2339)&gt;结论【关键目标】!C$28,结论【关键目标】!C$28,T2338+R2339))</f>
        <v>22</v>
      </c>
      <c r="U2339" s="19">
        <f>IF((T2338+R2339)&lt;结论【关键目标】!$C$28,0,(发电量计算【计算逻辑页】!R2339+发电量计算【计算逻辑页】!T2338-结论【关键目标】!$C$28))</f>
        <v>61.632479999999987</v>
      </c>
      <c r="V2339" s="5">
        <f t="shared" si="328"/>
        <v>21.571367999999993</v>
      </c>
      <c r="W2339" s="5">
        <f t="shared" si="329"/>
        <v>1.0925100707400002</v>
      </c>
      <c r="X2339" s="5">
        <f t="shared" si="332"/>
        <v>0</v>
      </c>
    </row>
    <row r="2340" spans="1:24" x14ac:dyDescent="0.15">
      <c r="A2340" s="7">
        <v>2339</v>
      </c>
      <c r="B2340" s="7">
        <v>4</v>
      </c>
      <c r="C2340" s="7">
        <v>8</v>
      </c>
      <c r="D2340" s="7">
        <v>11</v>
      </c>
      <c r="E2340" s="7">
        <v>98</v>
      </c>
      <c r="F2340" s="7">
        <v>13</v>
      </c>
      <c r="G2340" s="7">
        <v>741.1</v>
      </c>
      <c r="H2340" s="7">
        <f t="shared" si="324"/>
        <v>6</v>
      </c>
      <c r="I2340" s="16">
        <f t="shared" si="325"/>
        <v>45024</v>
      </c>
      <c r="J2340" s="17">
        <v>1.2267999999999999</v>
      </c>
      <c r="K2340" s="18">
        <f>G2340*结论【关键目标】!C$27*0.7735*0.001</f>
        <v>68.788902000000007</v>
      </c>
      <c r="L2340" s="5">
        <v>0</v>
      </c>
      <c r="M2340" s="5">
        <f>ABS(IF(L2340&lt;=0,L2340/耗电量关键数据!$B$6/1000,L2340/耗电量关键数据!$B$5/1000))</f>
        <v>0</v>
      </c>
      <c r="N2340" s="19">
        <f>耗电量关键数据!$B$14</f>
        <v>1.1688450000000001</v>
      </c>
      <c r="O2340" s="19">
        <f>耗电量关键数据!$B$15</f>
        <v>0.37403039999999999</v>
      </c>
      <c r="P2340" s="19">
        <f t="shared" si="326"/>
        <v>1.5428754000000002</v>
      </c>
      <c r="Q2340" s="19">
        <f t="shared" si="330"/>
        <v>1.5428754000000002</v>
      </c>
      <c r="R2340" s="20">
        <f t="shared" si="327"/>
        <v>67.246026600000008</v>
      </c>
      <c r="S2340" s="20">
        <f t="shared" si="331"/>
        <v>0</v>
      </c>
      <c r="T2340" s="20">
        <f>IF((T2339+R2340)&lt;0,0,IF((T2339+R2340)&gt;结论【关键目标】!C$28,结论【关键目标】!C$28,T2339+R2340))</f>
        <v>22</v>
      </c>
      <c r="U2340" s="19">
        <f>IF((T2339+R2340)&lt;结论【关键目标】!$C$28,0,(发电量计算【计算逻辑页】!R2340+发电量计算【计算逻辑页】!T2339-结论【关键目标】!$C$28))</f>
        <v>67.246026600000008</v>
      </c>
      <c r="V2340" s="5">
        <f t="shared" si="328"/>
        <v>23.536109310000001</v>
      </c>
      <c r="W2340" s="5">
        <f t="shared" si="329"/>
        <v>1.89279954072</v>
      </c>
      <c r="X2340" s="5">
        <f t="shared" si="332"/>
        <v>0</v>
      </c>
    </row>
    <row r="2341" spans="1:24" x14ac:dyDescent="0.15">
      <c r="A2341" s="7">
        <v>2340</v>
      </c>
      <c r="B2341" s="7">
        <v>4</v>
      </c>
      <c r="C2341" s="7">
        <v>8</v>
      </c>
      <c r="D2341" s="7">
        <v>12</v>
      </c>
      <c r="E2341" s="7">
        <v>98</v>
      </c>
      <c r="F2341" s="7">
        <v>12.7</v>
      </c>
      <c r="G2341" s="7">
        <v>714.4</v>
      </c>
      <c r="H2341" s="7">
        <f t="shared" si="324"/>
        <v>6</v>
      </c>
      <c r="I2341" s="16">
        <f t="shared" si="325"/>
        <v>45024</v>
      </c>
      <c r="J2341" s="17">
        <v>1.2267999999999999</v>
      </c>
      <c r="K2341" s="18">
        <f>G2341*结论【关键目标】!C$27*0.7735*0.001</f>
        <v>66.310607999999988</v>
      </c>
      <c r="L2341" s="5">
        <v>0</v>
      </c>
      <c r="M2341" s="5">
        <f>ABS(IF(L2341&lt;=0,L2341/耗电量关键数据!$B$6/1000,L2341/耗电量关键数据!$B$5/1000))</f>
        <v>0</v>
      </c>
      <c r="N2341" s="19">
        <f>耗电量关键数据!$B$14</f>
        <v>1.1688450000000001</v>
      </c>
      <c r="O2341" s="19">
        <f>耗电量关键数据!$B$15</f>
        <v>0.37403039999999999</v>
      </c>
      <c r="P2341" s="19">
        <f t="shared" si="326"/>
        <v>1.5428754000000002</v>
      </c>
      <c r="Q2341" s="19">
        <f t="shared" si="330"/>
        <v>1.5428754000000002</v>
      </c>
      <c r="R2341" s="20">
        <f t="shared" si="327"/>
        <v>64.767732599999988</v>
      </c>
      <c r="S2341" s="20">
        <f t="shared" si="331"/>
        <v>0</v>
      </c>
      <c r="T2341" s="20">
        <f>IF((T2340+R2341)&lt;0,0,IF((T2340+R2341)&gt;结论【关键目标】!C$28,结论【关键目标】!C$28,T2340+R2341))</f>
        <v>22</v>
      </c>
      <c r="U2341" s="19">
        <f>IF((T2340+R2341)&lt;结论【关键目标】!$C$28,0,(发电量计算【计算逻辑页】!R2341+发电量计算【计算逻辑页】!T2340-结论【关键目标】!$C$28))</f>
        <v>64.767732599999988</v>
      </c>
      <c r="V2341" s="5">
        <f t="shared" si="328"/>
        <v>22.668706409999995</v>
      </c>
      <c r="W2341" s="5">
        <f t="shared" si="329"/>
        <v>1.89279954072</v>
      </c>
      <c r="X2341" s="5">
        <f t="shared" si="332"/>
        <v>0</v>
      </c>
    </row>
    <row r="2342" spans="1:24" x14ac:dyDescent="0.15">
      <c r="A2342" s="7">
        <v>2341</v>
      </c>
      <c r="B2342" s="7">
        <v>4</v>
      </c>
      <c r="C2342" s="7">
        <v>8</v>
      </c>
      <c r="D2342" s="7">
        <v>13</v>
      </c>
      <c r="E2342" s="7">
        <v>98</v>
      </c>
      <c r="F2342" s="7">
        <v>14</v>
      </c>
      <c r="G2342" s="7">
        <v>676.7</v>
      </c>
      <c r="H2342" s="7">
        <f t="shared" si="324"/>
        <v>6</v>
      </c>
      <c r="I2342" s="16">
        <f t="shared" si="325"/>
        <v>45024</v>
      </c>
      <c r="J2342" s="17">
        <v>1.2267999999999999</v>
      </c>
      <c r="K2342" s="18">
        <f>G2342*结论【关键目标】!C$27*0.7735*0.001</f>
        <v>62.811293999999997</v>
      </c>
      <c r="L2342" s="5">
        <v>0</v>
      </c>
      <c r="M2342" s="5">
        <f>ABS(IF(L2342&lt;=0,L2342/耗电量关键数据!$B$6/1000,L2342/耗电量关键数据!$B$5/1000))</f>
        <v>0</v>
      </c>
      <c r="N2342" s="19">
        <f>耗电量关键数据!$B$14</f>
        <v>1.1688450000000001</v>
      </c>
      <c r="O2342" s="19">
        <f>耗电量关键数据!$B$15</f>
        <v>0.37403039999999999</v>
      </c>
      <c r="P2342" s="19">
        <f t="shared" si="326"/>
        <v>1.5428754000000002</v>
      </c>
      <c r="Q2342" s="19">
        <f t="shared" si="330"/>
        <v>1.5428754000000002</v>
      </c>
      <c r="R2342" s="20">
        <f t="shared" si="327"/>
        <v>61.268418599999997</v>
      </c>
      <c r="S2342" s="20">
        <f t="shared" si="331"/>
        <v>0</v>
      </c>
      <c r="T2342" s="20">
        <f>IF((T2341+R2342)&lt;0,0,IF((T2341+R2342)&gt;结论【关键目标】!C$28,结论【关键目标】!C$28,T2341+R2342))</f>
        <v>22</v>
      </c>
      <c r="U2342" s="19">
        <f>IF((T2341+R2342)&lt;结论【关键目标】!$C$28,0,(发电量计算【计算逻辑页】!R2342+发电量计算【计算逻辑页】!T2341-结论【关键目标】!$C$28))</f>
        <v>61.26841859999999</v>
      </c>
      <c r="V2342" s="5">
        <f t="shared" si="328"/>
        <v>21.443946509999996</v>
      </c>
      <c r="W2342" s="5">
        <f t="shared" si="329"/>
        <v>1.89279954072</v>
      </c>
      <c r="X2342" s="5">
        <f t="shared" si="332"/>
        <v>0</v>
      </c>
    </row>
    <row r="2343" spans="1:24" x14ac:dyDescent="0.15">
      <c r="A2343" s="7">
        <v>2342</v>
      </c>
      <c r="B2343" s="7">
        <v>4</v>
      </c>
      <c r="C2343" s="7">
        <v>8</v>
      </c>
      <c r="D2343" s="7">
        <v>14</v>
      </c>
      <c r="E2343" s="7">
        <v>98</v>
      </c>
      <c r="F2343" s="7">
        <v>15</v>
      </c>
      <c r="G2343" s="7">
        <v>600.79999999999995</v>
      </c>
      <c r="H2343" s="7">
        <f t="shared" si="324"/>
        <v>6</v>
      </c>
      <c r="I2343" s="16">
        <f t="shared" si="325"/>
        <v>45024</v>
      </c>
      <c r="J2343" s="17">
        <v>1.2267999999999999</v>
      </c>
      <c r="K2343" s="18">
        <f>G2343*结论【关键目标】!C$27*0.7735*0.001</f>
        <v>55.766255999999998</v>
      </c>
      <c r="L2343" s="5">
        <v>0</v>
      </c>
      <c r="M2343" s="5">
        <f>ABS(IF(L2343&lt;=0,L2343/耗电量关键数据!$B$6/1000,L2343/耗电量关键数据!$B$5/1000))</f>
        <v>0</v>
      </c>
      <c r="N2343" s="19">
        <f>耗电量关键数据!$B$14</f>
        <v>1.1688450000000001</v>
      </c>
      <c r="O2343" s="19">
        <f>耗电量关键数据!$B$15</f>
        <v>0.37403039999999999</v>
      </c>
      <c r="P2343" s="19">
        <f t="shared" si="326"/>
        <v>1.5428754000000002</v>
      </c>
      <c r="Q2343" s="19">
        <f t="shared" si="330"/>
        <v>1.5428754000000002</v>
      </c>
      <c r="R2343" s="20">
        <f t="shared" si="327"/>
        <v>54.223380599999999</v>
      </c>
      <c r="S2343" s="20">
        <f t="shared" si="331"/>
        <v>0</v>
      </c>
      <c r="T2343" s="20">
        <f>IF((T2342+R2343)&lt;0,0,IF((T2342+R2343)&gt;结论【关键目标】!C$28,结论【关键目标】!C$28,T2342+R2343))</f>
        <v>22</v>
      </c>
      <c r="U2343" s="19">
        <f>IF((T2342+R2343)&lt;结论【关键目标】!$C$28,0,(发电量计算【计算逻辑页】!R2343+发电量计算【计算逻辑页】!T2342-结论【关键目标】!$C$28))</f>
        <v>54.223380599999999</v>
      </c>
      <c r="V2343" s="5">
        <f t="shared" si="328"/>
        <v>18.978183209999997</v>
      </c>
      <c r="W2343" s="5">
        <f t="shared" si="329"/>
        <v>1.89279954072</v>
      </c>
      <c r="X2343" s="5">
        <f t="shared" si="332"/>
        <v>0</v>
      </c>
    </row>
    <row r="2344" spans="1:24" x14ac:dyDescent="0.15">
      <c r="A2344" s="7">
        <v>2343</v>
      </c>
      <c r="B2344" s="7">
        <v>4</v>
      </c>
      <c r="C2344" s="7">
        <v>8</v>
      </c>
      <c r="D2344" s="7">
        <v>15</v>
      </c>
      <c r="E2344" s="7">
        <v>98</v>
      </c>
      <c r="F2344" s="7">
        <v>14.1</v>
      </c>
      <c r="G2344" s="7">
        <v>478.2</v>
      </c>
      <c r="H2344" s="7">
        <f t="shared" si="324"/>
        <v>6</v>
      </c>
      <c r="I2344" s="16">
        <f t="shared" si="325"/>
        <v>45024</v>
      </c>
      <c r="J2344" s="17">
        <v>1.2267999999999999</v>
      </c>
      <c r="K2344" s="18">
        <f>G2344*结论【关键目标】!C$27*0.7735*0.001</f>
        <v>44.386524000000001</v>
      </c>
      <c r="L2344" s="5">
        <v>0</v>
      </c>
      <c r="M2344" s="5">
        <f>ABS(IF(L2344&lt;=0,L2344/耗电量关键数据!$B$6/1000,L2344/耗电量关键数据!$B$5/1000))</f>
        <v>0</v>
      </c>
      <c r="N2344" s="19">
        <f>耗电量关键数据!$B$14</f>
        <v>1.1688450000000001</v>
      </c>
      <c r="O2344" s="19">
        <f>耗电量关键数据!$B$15</f>
        <v>0.37403039999999999</v>
      </c>
      <c r="P2344" s="19">
        <f t="shared" si="326"/>
        <v>1.5428754000000002</v>
      </c>
      <c r="Q2344" s="19">
        <f t="shared" si="330"/>
        <v>1.5428754000000002</v>
      </c>
      <c r="R2344" s="20">
        <f t="shared" si="327"/>
        <v>42.843648600000002</v>
      </c>
      <c r="S2344" s="20">
        <f t="shared" si="331"/>
        <v>0</v>
      </c>
      <c r="T2344" s="20">
        <f>IF((T2343+R2344)&lt;0,0,IF((T2343+R2344)&gt;结论【关键目标】!C$28,结论【关键目标】!C$28,T2343+R2344))</f>
        <v>22</v>
      </c>
      <c r="U2344" s="19">
        <f>IF((T2343+R2344)&lt;结论【关键目标】!$C$28,0,(发电量计算【计算逻辑页】!R2344+发电量计算【计算逻辑页】!T2343-结论【关键目标】!$C$28))</f>
        <v>42.843648599999995</v>
      </c>
      <c r="V2344" s="5">
        <f t="shared" si="328"/>
        <v>14.995277009999997</v>
      </c>
      <c r="W2344" s="5">
        <f t="shared" si="329"/>
        <v>1.89279954072</v>
      </c>
      <c r="X2344" s="5">
        <f t="shared" si="332"/>
        <v>0</v>
      </c>
    </row>
    <row r="2345" spans="1:24" x14ac:dyDescent="0.15">
      <c r="A2345" s="7">
        <v>2344</v>
      </c>
      <c r="B2345" s="7">
        <v>4</v>
      </c>
      <c r="C2345" s="7">
        <v>8</v>
      </c>
      <c r="D2345" s="7">
        <v>16</v>
      </c>
      <c r="E2345" s="7">
        <v>98</v>
      </c>
      <c r="F2345" s="7">
        <v>16</v>
      </c>
      <c r="G2345" s="7">
        <v>338.6</v>
      </c>
      <c r="H2345" s="7">
        <f t="shared" si="324"/>
        <v>6</v>
      </c>
      <c r="I2345" s="16">
        <f t="shared" si="325"/>
        <v>45024</v>
      </c>
      <c r="J2345" s="17">
        <v>0.70809999999999995</v>
      </c>
      <c r="K2345" s="18">
        <f>G2345*结论【关键目标】!C$27*0.7735*0.001</f>
        <v>31.428851999999999</v>
      </c>
      <c r="L2345" s="5">
        <v>0</v>
      </c>
      <c r="M2345" s="5">
        <f>ABS(IF(L2345&lt;=0,L2345/耗电量关键数据!$B$6/1000,L2345/耗电量关键数据!$B$5/1000))</f>
        <v>0</v>
      </c>
      <c r="N2345" s="19">
        <f>耗电量关键数据!$B$14</f>
        <v>1.1688450000000001</v>
      </c>
      <c r="O2345" s="19">
        <f>耗电量关键数据!$B$15</f>
        <v>0.37403039999999999</v>
      </c>
      <c r="P2345" s="19">
        <f t="shared" si="326"/>
        <v>1.5428754000000002</v>
      </c>
      <c r="Q2345" s="19">
        <f t="shared" si="330"/>
        <v>0</v>
      </c>
      <c r="R2345" s="20">
        <f t="shared" si="327"/>
        <v>31.428851999999999</v>
      </c>
      <c r="S2345" s="20">
        <f t="shared" si="331"/>
        <v>0</v>
      </c>
      <c r="T2345" s="20">
        <f>IF((T2344+R2345)&lt;0,0,IF((T2344+R2345)&gt;结论【关键目标】!C$28,结论【关键目标】!C$28,T2344+R2345))</f>
        <v>22</v>
      </c>
      <c r="U2345" s="19">
        <f>IF((T2344+R2345)&lt;结论【关键目标】!$C$28,0,(发电量计算【计算逻辑页】!R2345+发电量计算【计算逻辑页】!T2344-结论【关键目标】!$C$28))</f>
        <v>31.428851999999999</v>
      </c>
      <c r="V2345" s="5">
        <f t="shared" si="328"/>
        <v>11.000098199999998</v>
      </c>
      <c r="W2345" s="5">
        <f t="shared" si="329"/>
        <v>1.0925100707400002</v>
      </c>
      <c r="X2345" s="5">
        <f t="shared" si="332"/>
        <v>0</v>
      </c>
    </row>
    <row r="2346" spans="1:24" x14ac:dyDescent="0.15">
      <c r="A2346" s="7">
        <v>2345</v>
      </c>
      <c r="B2346" s="7">
        <v>4</v>
      </c>
      <c r="C2346" s="7">
        <v>8</v>
      </c>
      <c r="D2346" s="7">
        <v>17</v>
      </c>
      <c r="E2346" s="7">
        <v>98</v>
      </c>
      <c r="F2346" s="7">
        <v>15</v>
      </c>
      <c r="G2346" s="7">
        <v>154.4</v>
      </c>
      <c r="H2346" s="7">
        <f t="shared" si="324"/>
        <v>6</v>
      </c>
      <c r="I2346" s="16">
        <f t="shared" si="325"/>
        <v>45024</v>
      </c>
      <c r="J2346" s="17">
        <v>0.70809999999999995</v>
      </c>
      <c r="K2346" s="18">
        <f>G2346*结论【关键目标】!C$27*0.7735*0.001</f>
        <v>14.331408</v>
      </c>
      <c r="L2346" s="5">
        <v>0</v>
      </c>
      <c r="M2346" s="5">
        <f>ABS(IF(L2346&lt;=0,L2346/耗电量关键数据!$B$6/1000,L2346/耗电量关键数据!$B$5/1000))</f>
        <v>0</v>
      </c>
      <c r="N2346" s="19">
        <f>耗电量关键数据!$B$14</f>
        <v>1.1688450000000001</v>
      </c>
      <c r="O2346" s="19">
        <f>耗电量关键数据!$B$15</f>
        <v>0.37403039999999999</v>
      </c>
      <c r="P2346" s="19">
        <f t="shared" si="326"/>
        <v>1.5428754000000002</v>
      </c>
      <c r="Q2346" s="19">
        <f t="shared" si="330"/>
        <v>0</v>
      </c>
      <c r="R2346" s="20">
        <f t="shared" si="327"/>
        <v>14.331408</v>
      </c>
      <c r="S2346" s="20">
        <f t="shared" si="331"/>
        <v>0</v>
      </c>
      <c r="T2346" s="20">
        <f>IF((T2345+R2346)&lt;0,0,IF((T2345+R2346)&gt;结论【关键目标】!C$28,结论【关键目标】!C$28,T2345+R2346))</f>
        <v>22</v>
      </c>
      <c r="U2346" s="19">
        <f>IF((T2345+R2346)&lt;结论【关键目标】!$C$28,0,(发电量计算【计算逻辑页】!R2346+发电量计算【计算逻辑页】!T2345-结论【关键目标】!$C$28))</f>
        <v>14.331407999999996</v>
      </c>
      <c r="V2346" s="5">
        <f t="shared" si="328"/>
        <v>5.0159927999999985</v>
      </c>
      <c r="W2346" s="5">
        <f t="shared" si="329"/>
        <v>1.0925100707400002</v>
      </c>
      <c r="X2346" s="5">
        <f t="shared" si="332"/>
        <v>0</v>
      </c>
    </row>
    <row r="2347" spans="1:24" x14ac:dyDescent="0.15">
      <c r="A2347" s="7">
        <v>2346</v>
      </c>
      <c r="B2347" s="7">
        <v>4</v>
      </c>
      <c r="C2347" s="7">
        <v>8</v>
      </c>
      <c r="D2347" s="7">
        <v>18</v>
      </c>
      <c r="E2347" s="7">
        <v>98</v>
      </c>
      <c r="F2347" s="7">
        <v>14.5</v>
      </c>
      <c r="G2347" s="7">
        <v>0</v>
      </c>
      <c r="H2347" s="7">
        <f t="shared" si="324"/>
        <v>6</v>
      </c>
      <c r="I2347" s="16">
        <f t="shared" si="325"/>
        <v>45024</v>
      </c>
      <c r="J2347" s="17">
        <v>0.70809999999999995</v>
      </c>
      <c r="K2347" s="18">
        <f>G2347*结论【关键目标】!C$27*0.7735*0.001</f>
        <v>0</v>
      </c>
      <c r="L2347" s="5">
        <v>0</v>
      </c>
      <c r="M2347" s="5">
        <f>ABS(IF(L2347&lt;=0,L2347/耗电量关键数据!$B$6/1000,L2347/耗电量关键数据!$B$5/1000))</f>
        <v>0</v>
      </c>
      <c r="N2347" s="19">
        <f>耗电量关键数据!$B$14</f>
        <v>1.1688450000000001</v>
      </c>
      <c r="O2347" s="19">
        <f>耗电量关键数据!$B$15</f>
        <v>0.37403039999999999</v>
      </c>
      <c r="P2347" s="19">
        <f t="shared" si="326"/>
        <v>1.5428754000000002</v>
      </c>
      <c r="Q2347" s="19">
        <f t="shared" si="330"/>
        <v>0</v>
      </c>
      <c r="R2347" s="20">
        <f t="shared" si="327"/>
        <v>0</v>
      </c>
      <c r="S2347" s="20">
        <f t="shared" si="331"/>
        <v>0</v>
      </c>
      <c r="T2347" s="20">
        <f>IF((T2346+R2347)&lt;0,0,IF((T2346+R2347)&gt;结论【关键目标】!C$28,结论【关键目标】!C$28,T2346+R2347))</f>
        <v>22</v>
      </c>
      <c r="U2347" s="19">
        <f>IF((T2346+R2347)&lt;结论【关键目标】!$C$28,0,(发电量计算【计算逻辑页】!R2347+发电量计算【计算逻辑页】!T2346-结论【关键目标】!$C$28))</f>
        <v>0</v>
      </c>
      <c r="V2347" s="5">
        <f t="shared" si="328"/>
        <v>0</v>
      </c>
      <c r="W2347" s="5">
        <f t="shared" si="329"/>
        <v>0</v>
      </c>
      <c r="X2347" s="5">
        <f t="shared" si="332"/>
        <v>0</v>
      </c>
    </row>
    <row r="2348" spans="1:24" x14ac:dyDescent="0.15">
      <c r="A2348" s="7">
        <v>2347</v>
      </c>
      <c r="B2348" s="7">
        <v>4</v>
      </c>
      <c r="C2348" s="7">
        <v>8</v>
      </c>
      <c r="D2348" s="7">
        <v>19</v>
      </c>
      <c r="E2348" s="7">
        <v>98</v>
      </c>
      <c r="F2348" s="7">
        <v>14</v>
      </c>
      <c r="G2348" s="7">
        <v>0</v>
      </c>
      <c r="H2348" s="7">
        <f t="shared" si="324"/>
        <v>6</v>
      </c>
      <c r="I2348" s="16">
        <f t="shared" si="325"/>
        <v>45024</v>
      </c>
      <c r="J2348" s="17">
        <v>1.2267999999999999</v>
      </c>
      <c r="K2348" s="18">
        <f>G2348*结论【关键目标】!C$27*0.7735*0.001</f>
        <v>0</v>
      </c>
      <c r="L2348" s="5">
        <v>0</v>
      </c>
      <c r="M2348" s="5">
        <f>ABS(IF(L2348&lt;=0,L2348/耗电量关键数据!$B$6/1000,L2348/耗电量关键数据!$B$5/1000))</f>
        <v>0</v>
      </c>
      <c r="N2348" s="19">
        <f>耗电量关键数据!$B$14</f>
        <v>1.1688450000000001</v>
      </c>
      <c r="O2348" s="19">
        <f>耗电量关键数据!$B$15</f>
        <v>0.37403039999999999</v>
      </c>
      <c r="P2348" s="19">
        <f t="shared" si="326"/>
        <v>1.5428754000000002</v>
      </c>
      <c r="Q2348" s="19">
        <f t="shared" si="330"/>
        <v>1.5428754000000002</v>
      </c>
      <c r="R2348" s="20">
        <f t="shared" si="327"/>
        <v>-1.5428754000000002</v>
      </c>
      <c r="S2348" s="20">
        <f t="shared" si="331"/>
        <v>1.5428754000000002</v>
      </c>
      <c r="T2348" s="20">
        <f>IF((T2347+R2348)&lt;0,0,IF((T2347+R2348)&gt;结论【关键目标】!C$28,结论【关键目标】!C$28,T2347+R2348))</f>
        <v>20.4571246</v>
      </c>
      <c r="U2348" s="19">
        <f>IF((T2347+R2348)&lt;结论【关键目标】!$C$28,0,(发电量计算【计算逻辑页】!R2348+发电量计算【计算逻辑页】!T2347-结论【关键目标】!$C$28))</f>
        <v>0</v>
      </c>
      <c r="V2348" s="5">
        <f t="shared" si="328"/>
        <v>0</v>
      </c>
      <c r="W2348" s="5">
        <f t="shared" si="329"/>
        <v>0</v>
      </c>
      <c r="X2348" s="5">
        <f t="shared" si="332"/>
        <v>1.3527931507200002</v>
      </c>
    </row>
    <row r="2349" spans="1:24" x14ac:dyDescent="0.15">
      <c r="A2349" s="7">
        <v>2348</v>
      </c>
      <c r="B2349" s="7">
        <v>4</v>
      </c>
      <c r="C2349" s="7">
        <v>8</v>
      </c>
      <c r="D2349" s="7">
        <v>20</v>
      </c>
      <c r="E2349" s="7">
        <v>98</v>
      </c>
      <c r="F2349" s="7">
        <v>12</v>
      </c>
      <c r="G2349" s="7">
        <v>0</v>
      </c>
      <c r="H2349" s="7">
        <f t="shared" si="324"/>
        <v>6</v>
      </c>
      <c r="I2349" s="16">
        <f t="shared" si="325"/>
        <v>45024</v>
      </c>
      <c r="J2349" s="17">
        <v>1.2267999999999999</v>
      </c>
      <c r="K2349" s="18">
        <f>G2349*结论【关键目标】!C$27*0.7735*0.001</f>
        <v>0</v>
      </c>
      <c r="L2349" s="5">
        <v>0</v>
      </c>
      <c r="M2349" s="5">
        <f>ABS(IF(L2349&lt;=0,L2349/耗电量关键数据!$B$6/1000,L2349/耗电量关键数据!$B$5/1000))</f>
        <v>0</v>
      </c>
      <c r="N2349" s="19">
        <f>耗电量关键数据!$B$14</f>
        <v>1.1688450000000001</v>
      </c>
      <c r="O2349" s="19">
        <f>耗电量关键数据!$B$15</f>
        <v>0.37403039999999999</v>
      </c>
      <c r="P2349" s="19">
        <f t="shared" si="326"/>
        <v>1.5428754000000002</v>
      </c>
      <c r="Q2349" s="19">
        <f t="shared" si="330"/>
        <v>1.5428754000000002</v>
      </c>
      <c r="R2349" s="20">
        <f t="shared" si="327"/>
        <v>-1.5428754000000002</v>
      </c>
      <c r="S2349" s="20">
        <f t="shared" si="331"/>
        <v>1.5428754000000002</v>
      </c>
      <c r="T2349" s="20">
        <f>IF((T2348+R2349)&lt;0,0,IF((T2348+R2349)&gt;结论【关键目标】!C$28,结论【关键目标】!C$28,T2348+R2349))</f>
        <v>18.9142492</v>
      </c>
      <c r="U2349" s="19">
        <f>IF((T2348+R2349)&lt;结论【关键目标】!$C$28,0,(发电量计算【计算逻辑页】!R2349+发电量计算【计算逻辑页】!T2348-结论【关键目标】!$C$28))</f>
        <v>0</v>
      </c>
      <c r="V2349" s="5">
        <f t="shared" si="328"/>
        <v>0</v>
      </c>
      <c r="W2349" s="5">
        <f t="shared" si="329"/>
        <v>0</v>
      </c>
      <c r="X2349" s="5">
        <f t="shared" si="332"/>
        <v>1.3527931507200002</v>
      </c>
    </row>
    <row r="2350" spans="1:24" x14ac:dyDescent="0.15">
      <c r="A2350" s="7">
        <v>2349</v>
      </c>
      <c r="B2350" s="7">
        <v>4</v>
      </c>
      <c r="C2350" s="7">
        <v>8</v>
      </c>
      <c r="D2350" s="7">
        <v>21</v>
      </c>
      <c r="E2350" s="7">
        <v>98</v>
      </c>
      <c r="F2350" s="7">
        <v>13</v>
      </c>
      <c r="G2350" s="7">
        <v>0</v>
      </c>
      <c r="H2350" s="7">
        <f t="shared" si="324"/>
        <v>6</v>
      </c>
      <c r="I2350" s="16">
        <f t="shared" si="325"/>
        <v>45024</v>
      </c>
      <c r="J2350" s="17">
        <v>1.2267999999999999</v>
      </c>
      <c r="K2350" s="18">
        <f>G2350*结论【关键目标】!C$27*0.7735*0.001</f>
        <v>0</v>
      </c>
      <c r="L2350" s="5">
        <v>0</v>
      </c>
      <c r="M2350" s="5">
        <f>ABS(IF(L2350&lt;=0,L2350/耗电量关键数据!$B$6/1000,L2350/耗电量关键数据!$B$5/1000))</f>
        <v>0</v>
      </c>
      <c r="N2350" s="19">
        <f>耗电量关键数据!$B$14</f>
        <v>1.1688450000000001</v>
      </c>
      <c r="O2350" s="19">
        <f>耗电量关键数据!$B$15</f>
        <v>0.37403039999999999</v>
      </c>
      <c r="P2350" s="19">
        <f t="shared" si="326"/>
        <v>1.5428754000000002</v>
      </c>
      <c r="Q2350" s="19">
        <f t="shared" si="330"/>
        <v>1.5428754000000002</v>
      </c>
      <c r="R2350" s="20">
        <f t="shared" si="327"/>
        <v>-1.5428754000000002</v>
      </c>
      <c r="S2350" s="20">
        <f t="shared" si="331"/>
        <v>1.5428754000000002</v>
      </c>
      <c r="T2350" s="20">
        <f>IF((T2349+R2350)&lt;0,0,IF((T2349+R2350)&gt;结论【关键目标】!C$28,结论【关键目标】!C$28,T2349+R2350))</f>
        <v>17.371373800000001</v>
      </c>
      <c r="U2350" s="19">
        <f>IF((T2349+R2350)&lt;结论【关键目标】!$C$28,0,(发电量计算【计算逻辑页】!R2350+发电量计算【计算逻辑页】!T2349-结论【关键目标】!$C$28))</f>
        <v>0</v>
      </c>
      <c r="V2350" s="5">
        <f t="shared" si="328"/>
        <v>0</v>
      </c>
      <c r="W2350" s="5">
        <f t="shared" si="329"/>
        <v>0</v>
      </c>
      <c r="X2350" s="5">
        <f t="shared" si="332"/>
        <v>1.3527931507200002</v>
      </c>
    </row>
    <row r="2351" spans="1:24" x14ac:dyDescent="0.15">
      <c r="A2351" s="7">
        <v>2350</v>
      </c>
      <c r="B2351" s="7">
        <v>4</v>
      </c>
      <c r="C2351" s="7">
        <v>8</v>
      </c>
      <c r="D2351" s="7">
        <v>22</v>
      </c>
      <c r="E2351" s="7">
        <v>98</v>
      </c>
      <c r="F2351" s="7">
        <v>12</v>
      </c>
      <c r="G2351" s="7">
        <v>0</v>
      </c>
      <c r="H2351" s="7">
        <f t="shared" si="324"/>
        <v>6</v>
      </c>
      <c r="I2351" s="16">
        <f t="shared" si="325"/>
        <v>45024</v>
      </c>
      <c r="J2351" s="17">
        <v>0.70809999999999995</v>
      </c>
      <c r="K2351" s="18">
        <f>G2351*结论【关键目标】!C$27*0.7735*0.001</f>
        <v>0</v>
      </c>
      <c r="L2351" s="5">
        <v>0</v>
      </c>
      <c r="M2351" s="5">
        <f>ABS(IF(L2351&lt;=0,L2351/耗电量关键数据!$B$6/1000,L2351/耗电量关键数据!$B$5/1000))</f>
        <v>0</v>
      </c>
      <c r="N2351" s="19">
        <f>耗电量关键数据!$B$14</f>
        <v>1.1688450000000001</v>
      </c>
      <c r="O2351" s="19">
        <f>耗电量关键数据!$B$15</f>
        <v>0.37403039999999999</v>
      </c>
      <c r="P2351" s="19">
        <f t="shared" si="326"/>
        <v>1.5428754000000002</v>
      </c>
      <c r="Q2351" s="19">
        <f t="shared" si="330"/>
        <v>0</v>
      </c>
      <c r="R2351" s="20">
        <f t="shared" si="327"/>
        <v>0</v>
      </c>
      <c r="S2351" s="20">
        <f t="shared" si="331"/>
        <v>0</v>
      </c>
      <c r="T2351" s="20">
        <f>IF((T2350+R2351)&lt;0,0,IF((T2350+R2351)&gt;结论【关键目标】!C$28,结论【关键目标】!C$28,T2350+R2351))</f>
        <v>17.371373800000001</v>
      </c>
      <c r="U2351" s="19">
        <f>IF((T2350+R2351)&lt;结论【关键目标】!$C$28,0,(发电量计算【计算逻辑页】!R2351+发电量计算【计算逻辑页】!T2350-结论【关键目标】!$C$28))</f>
        <v>0</v>
      </c>
      <c r="V2351" s="5">
        <f t="shared" si="328"/>
        <v>0</v>
      </c>
      <c r="W2351" s="5">
        <f t="shared" si="329"/>
        <v>0</v>
      </c>
      <c r="X2351" s="5">
        <f t="shared" si="332"/>
        <v>0</v>
      </c>
    </row>
    <row r="2352" spans="1:24" x14ac:dyDescent="0.15">
      <c r="A2352" s="7">
        <v>2351</v>
      </c>
      <c r="B2352" s="7">
        <v>4</v>
      </c>
      <c r="C2352" s="7">
        <v>8</v>
      </c>
      <c r="D2352" s="7">
        <v>23</v>
      </c>
      <c r="E2352" s="7">
        <v>98</v>
      </c>
      <c r="F2352" s="7">
        <v>11.8</v>
      </c>
      <c r="G2352" s="7">
        <v>0</v>
      </c>
      <c r="H2352" s="7">
        <f t="shared" si="324"/>
        <v>6</v>
      </c>
      <c r="I2352" s="16">
        <f t="shared" si="325"/>
        <v>45024</v>
      </c>
      <c r="J2352" s="17">
        <v>0.70809999999999995</v>
      </c>
      <c r="K2352" s="18">
        <f>G2352*结论【关键目标】!C$27*0.7735*0.001</f>
        <v>0</v>
      </c>
      <c r="L2352" s="5">
        <v>0</v>
      </c>
      <c r="M2352" s="5">
        <f>ABS(IF(L2352&lt;=0,L2352/耗电量关键数据!$B$6/1000,L2352/耗电量关键数据!$B$5/1000))</f>
        <v>0</v>
      </c>
      <c r="N2352" s="19">
        <f>耗电量关键数据!$B$14</f>
        <v>1.1688450000000001</v>
      </c>
      <c r="O2352" s="19">
        <f>耗电量关键数据!$B$15</f>
        <v>0.37403039999999999</v>
      </c>
      <c r="P2352" s="19">
        <f t="shared" si="326"/>
        <v>1.5428754000000002</v>
      </c>
      <c r="Q2352" s="19">
        <f t="shared" si="330"/>
        <v>0</v>
      </c>
      <c r="R2352" s="20">
        <f t="shared" si="327"/>
        <v>0</v>
      </c>
      <c r="S2352" s="20">
        <f t="shared" si="331"/>
        <v>0</v>
      </c>
      <c r="T2352" s="20">
        <f>IF((T2351+R2352)&lt;0,0,IF((T2351+R2352)&gt;结论【关键目标】!C$28,结论【关键目标】!C$28,T2351+R2352))</f>
        <v>17.371373800000001</v>
      </c>
      <c r="U2352" s="19">
        <f>IF((T2351+R2352)&lt;结论【关键目标】!$C$28,0,(发电量计算【计算逻辑页】!R2352+发电量计算【计算逻辑页】!T2351-结论【关键目标】!$C$28))</f>
        <v>0</v>
      </c>
      <c r="V2352" s="5">
        <f t="shared" si="328"/>
        <v>0</v>
      </c>
      <c r="W2352" s="5">
        <f t="shared" si="329"/>
        <v>0</v>
      </c>
      <c r="X2352" s="5">
        <f t="shared" si="332"/>
        <v>0</v>
      </c>
    </row>
    <row r="2353" spans="1:24" x14ac:dyDescent="0.15">
      <c r="A2353" s="7">
        <v>2352</v>
      </c>
      <c r="B2353" s="7">
        <v>4</v>
      </c>
      <c r="C2353" s="7">
        <v>8</v>
      </c>
      <c r="D2353" s="7">
        <v>24</v>
      </c>
      <c r="E2353" s="7">
        <v>98</v>
      </c>
      <c r="F2353" s="7">
        <v>11.6</v>
      </c>
      <c r="G2353" s="7">
        <v>0</v>
      </c>
      <c r="H2353" s="7">
        <f t="shared" si="324"/>
        <v>6</v>
      </c>
      <c r="I2353" s="16">
        <f t="shared" si="325"/>
        <v>45024</v>
      </c>
      <c r="J2353" s="17">
        <v>0.2407</v>
      </c>
      <c r="K2353" s="18">
        <f>G2353*结论【关键目标】!C$27*0.7735*0.001</f>
        <v>0</v>
      </c>
      <c r="L2353" s="5">
        <v>0</v>
      </c>
      <c r="M2353" s="5">
        <f>ABS(IF(L2353&lt;=0,L2353/耗电量关键数据!$B$6/1000,L2353/耗电量关键数据!$B$5/1000))</f>
        <v>0</v>
      </c>
      <c r="N2353" s="19">
        <f>耗电量关键数据!$B$14</f>
        <v>1.1688450000000001</v>
      </c>
      <c r="O2353" s="19">
        <f>耗电量关键数据!$B$15</f>
        <v>0.37403039999999999</v>
      </c>
      <c r="P2353" s="19">
        <f t="shared" si="326"/>
        <v>1.5428754000000002</v>
      </c>
      <c r="Q2353" s="19">
        <f t="shared" si="330"/>
        <v>0</v>
      </c>
      <c r="R2353" s="20">
        <f t="shared" si="327"/>
        <v>0</v>
      </c>
      <c r="S2353" s="20">
        <f t="shared" si="331"/>
        <v>0</v>
      </c>
      <c r="T2353" s="20">
        <f>IF((T2352+R2353)&lt;0,0,IF((T2352+R2353)&gt;结论【关键目标】!C$28,结论【关键目标】!C$28,T2352+R2353))</f>
        <v>17.371373800000001</v>
      </c>
      <c r="U2353" s="19">
        <f>IF((T2352+R2353)&lt;结论【关键目标】!$C$28,0,(发电量计算【计算逻辑页】!R2353+发电量计算【计算逻辑页】!T2352-结论【关键目标】!$C$28))</f>
        <v>0</v>
      </c>
      <c r="V2353" s="5">
        <f t="shared" si="328"/>
        <v>0</v>
      </c>
      <c r="W2353" s="5">
        <f t="shared" si="329"/>
        <v>0</v>
      </c>
      <c r="X2353" s="5">
        <f t="shared" si="332"/>
        <v>0</v>
      </c>
    </row>
    <row r="2354" spans="1:24" x14ac:dyDescent="0.15">
      <c r="A2354" s="7">
        <v>2353</v>
      </c>
      <c r="B2354" s="7">
        <v>4</v>
      </c>
      <c r="C2354" s="7">
        <v>9</v>
      </c>
      <c r="D2354" s="7">
        <v>1</v>
      </c>
      <c r="E2354" s="7">
        <v>99</v>
      </c>
      <c r="F2354" s="7">
        <v>10</v>
      </c>
      <c r="G2354" s="7">
        <v>0</v>
      </c>
      <c r="H2354" s="7">
        <f t="shared" si="324"/>
        <v>7</v>
      </c>
      <c r="I2354" s="16">
        <f t="shared" si="325"/>
        <v>45025</v>
      </c>
      <c r="J2354" s="17">
        <v>0.2407</v>
      </c>
      <c r="K2354" s="18">
        <f>G2354*结论【关键目标】!C$27*0.7735*0.001</f>
        <v>0</v>
      </c>
      <c r="L2354" s="5">
        <v>0</v>
      </c>
      <c r="M2354" s="5">
        <f>ABS(IF(L2354&lt;=0,L2354/耗电量关键数据!$B$6/1000,L2354/耗电量关键数据!$B$5/1000))</f>
        <v>0</v>
      </c>
      <c r="N2354" s="19">
        <f>耗电量关键数据!$B$14</f>
        <v>1.1688450000000001</v>
      </c>
      <c r="O2354" s="19">
        <f>耗电量关键数据!$B$15</f>
        <v>0.37403039999999999</v>
      </c>
      <c r="P2354" s="19">
        <f t="shared" si="326"/>
        <v>1.5428754000000002</v>
      </c>
      <c r="Q2354" s="19">
        <f t="shared" si="330"/>
        <v>0</v>
      </c>
      <c r="R2354" s="20">
        <f t="shared" si="327"/>
        <v>0</v>
      </c>
      <c r="S2354" s="20">
        <f t="shared" si="331"/>
        <v>0</v>
      </c>
      <c r="T2354" s="20">
        <f>IF((T2353+R2354)&lt;0,0,IF((T2353+R2354)&gt;结论【关键目标】!C$28,结论【关键目标】!C$28,T2353+R2354))</f>
        <v>17.371373800000001</v>
      </c>
      <c r="U2354" s="19">
        <f>IF((T2353+R2354)&lt;结论【关键目标】!$C$28,0,(发电量计算【计算逻辑页】!R2354+发电量计算【计算逻辑页】!T2353-结论【关键目标】!$C$28))</f>
        <v>0</v>
      </c>
      <c r="V2354" s="5">
        <f t="shared" si="328"/>
        <v>0</v>
      </c>
      <c r="W2354" s="5">
        <f t="shared" si="329"/>
        <v>0</v>
      </c>
      <c r="X2354" s="5">
        <f t="shared" si="332"/>
        <v>0</v>
      </c>
    </row>
    <row r="2355" spans="1:24" x14ac:dyDescent="0.15">
      <c r="A2355" s="7">
        <v>2354</v>
      </c>
      <c r="B2355" s="7">
        <v>4</v>
      </c>
      <c r="C2355" s="7">
        <v>9</v>
      </c>
      <c r="D2355" s="7">
        <v>2</v>
      </c>
      <c r="E2355" s="7">
        <v>99</v>
      </c>
      <c r="F2355" s="7">
        <v>10</v>
      </c>
      <c r="G2355" s="7">
        <v>0</v>
      </c>
      <c r="H2355" s="7">
        <f t="shared" si="324"/>
        <v>7</v>
      </c>
      <c r="I2355" s="16">
        <f t="shared" si="325"/>
        <v>45025</v>
      </c>
      <c r="J2355" s="17">
        <v>0.2407</v>
      </c>
      <c r="K2355" s="18">
        <f>G2355*结论【关键目标】!C$27*0.7735*0.001</f>
        <v>0</v>
      </c>
      <c r="L2355" s="5">
        <v>0</v>
      </c>
      <c r="M2355" s="5">
        <f>ABS(IF(L2355&lt;=0,L2355/耗电量关键数据!$B$6/1000,L2355/耗电量关键数据!$B$5/1000))</f>
        <v>0</v>
      </c>
      <c r="N2355" s="19">
        <f>耗电量关键数据!$B$14</f>
        <v>1.1688450000000001</v>
      </c>
      <c r="O2355" s="19">
        <f>耗电量关键数据!$B$15</f>
        <v>0.37403039999999999</v>
      </c>
      <c r="P2355" s="19">
        <f t="shared" si="326"/>
        <v>1.5428754000000002</v>
      </c>
      <c r="Q2355" s="19">
        <f t="shared" si="330"/>
        <v>0</v>
      </c>
      <c r="R2355" s="20">
        <f t="shared" si="327"/>
        <v>0</v>
      </c>
      <c r="S2355" s="20">
        <f t="shared" si="331"/>
        <v>0</v>
      </c>
      <c r="T2355" s="20">
        <f>IF((T2354+R2355)&lt;0,0,IF((T2354+R2355)&gt;结论【关键目标】!C$28,结论【关键目标】!C$28,T2354+R2355))</f>
        <v>17.371373800000001</v>
      </c>
      <c r="U2355" s="19">
        <f>IF((T2354+R2355)&lt;结论【关键目标】!$C$28,0,(发电量计算【计算逻辑页】!R2355+发电量计算【计算逻辑页】!T2354-结论【关键目标】!$C$28))</f>
        <v>0</v>
      </c>
      <c r="V2355" s="5">
        <f t="shared" si="328"/>
        <v>0</v>
      </c>
      <c r="W2355" s="5">
        <f t="shared" si="329"/>
        <v>0</v>
      </c>
      <c r="X2355" s="5">
        <f t="shared" si="332"/>
        <v>0</v>
      </c>
    </row>
    <row r="2356" spans="1:24" x14ac:dyDescent="0.15">
      <c r="A2356" s="7">
        <v>2355</v>
      </c>
      <c r="B2356" s="7">
        <v>4</v>
      </c>
      <c r="C2356" s="7">
        <v>9</v>
      </c>
      <c r="D2356" s="7">
        <v>3</v>
      </c>
      <c r="E2356" s="7">
        <v>99</v>
      </c>
      <c r="F2356" s="7">
        <v>9.1999999999999993</v>
      </c>
      <c r="G2356" s="7">
        <v>0</v>
      </c>
      <c r="H2356" s="7">
        <f t="shared" si="324"/>
        <v>7</v>
      </c>
      <c r="I2356" s="16">
        <f t="shared" si="325"/>
        <v>45025</v>
      </c>
      <c r="J2356" s="17">
        <v>0.2407</v>
      </c>
      <c r="K2356" s="18">
        <f>G2356*结论【关键目标】!C$27*0.7735*0.001</f>
        <v>0</v>
      </c>
      <c r="L2356" s="5">
        <v>0</v>
      </c>
      <c r="M2356" s="5">
        <f>ABS(IF(L2356&lt;=0,L2356/耗电量关键数据!$B$6/1000,L2356/耗电量关键数据!$B$5/1000))</f>
        <v>0</v>
      </c>
      <c r="N2356" s="19">
        <f>耗电量关键数据!$B$14</f>
        <v>1.1688450000000001</v>
      </c>
      <c r="O2356" s="19">
        <f>耗电量关键数据!$B$15</f>
        <v>0.37403039999999999</v>
      </c>
      <c r="P2356" s="19">
        <f t="shared" si="326"/>
        <v>1.5428754000000002</v>
      </c>
      <c r="Q2356" s="19">
        <f t="shared" si="330"/>
        <v>0</v>
      </c>
      <c r="R2356" s="20">
        <f t="shared" si="327"/>
        <v>0</v>
      </c>
      <c r="S2356" s="20">
        <f t="shared" si="331"/>
        <v>0</v>
      </c>
      <c r="T2356" s="20">
        <f>IF((T2355+R2356)&lt;0,0,IF((T2355+R2356)&gt;结论【关键目标】!C$28,结论【关键目标】!C$28,T2355+R2356))</f>
        <v>17.371373800000001</v>
      </c>
      <c r="U2356" s="19">
        <f>IF((T2355+R2356)&lt;结论【关键目标】!$C$28,0,(发电量计算【计算逻辑页】!R2356+发电量计算【计算逻辑页】!T2355-结论【关键目标】!$C$28))</f>
        <v>0</v>
      </c>
      <c r="V2356" s="5">
        <f t="shared" si="328"/>
        <v>0</v>
      </c>
      <c r="W2356" s="5">
        <f t="shared" si="329"/>
        <v>0</v>
      </c>
      <c r="X2356" s="5">
        <f t="shared" si="332"/>
        <v>0</v>
      </c>
    </row>
    <row r="2357" spans="1:24" x14ac:dyDescent="0.15">
      <c r="A2357" s="7">
        <v>2356</v>
      </c>
      <c r="B2357" s="7">
        <v>4</v>
      </c>
      <c r="C2357" s="7">
        <v>9</v>
      </c>
      <c r="D2357" s="7">
        <v>4</v>
      </c>
      <c r="E2357" s="7">
        <v>99</v>
      </c>
      <c r="F2357" s="7">
        <v>9</v>
      </c>
      <c r="G2357" s="7">
        <v>0</v>
      </c>
      <c r="H2357" s="7">
        <f t="shared" si="324"/>
        <v>7</v>
      </c>
      <c r="I2357" s="16">
        <f t="shared" si="325"/>
        <v>45025</v>
      </c>
      <c r="J2357" s="17">
        <v>0.2407</v>
      </c>
      <c r="K2357" s="18">
        <f>G2357*结论【关键目标】!C$27*0.7735*0.001</f>
        <v>0</v>
      </c>
      <c r="L2357" s="5">
        <v>0</v>
      </c>
      <c r="M2357" s="5">
        <f>ABS(IF(L2357&lt;=0,L2357/耗电量关键数据!$B$6/1000,L2357/耗电量关键数据!$B$5/1000))</f>
        <v>0</v>
      </c>
      <c r="N2357" s="19">
        <f>耗电量关键数据!$B$14</f>
        <v>1.1688450000000001</v>
      </c>
      <c r="O2357" s="19">
        <f>耗电量关键数据!$B$15</f>
        <v>0.37403039999999999</v>
      </c>
      <c r="P2357" s="19">
        <f t="shared" si="326"/>
        <v>1.5428754000000002</v>
      </c>
      <c r="Q2357" s="19">
        <f t="shared" si="330"/>
        <v>0</v>
      </c>
      <c r="R2357" s="20">
        <f t="shared" si="327"/>
        <v>0</v>
      </c>
      <c r="S2357" s="20">
        <f t="shared" si="331"/>
        <v>0</v>
      </c>
      <c r="T2357" s="20">
        <f>IF((T2356+R2357)&lt;0,0,IF((T2356+R2357)&gt;结论【关键目标】!C$28,结论【关键目标】!C$28,T2356+R2357))</f>
        <v>17.371373800000001</v>
      </c>
      <c r="U2357" s="19">
        <f>IF((T2356+R2357)&lt;结论【关键目标】!$C$28,0,(发电量计算【计算逻辑页】!R2357+发电量计算【计算逻辑页】!T2356-结论【关键目标】!$C$28))</f>
        <v>0</v>
      </c>
      <c r="V2357" s="5">
        <f t="shared" si="328"/>
        <v>0</v>
      </c>
      <c r="W2357" s="5">
        <f t="shared" si="329"/>
        <v>0</v>
      </c>
      <c r="X2357" s="5">
        <f t="shared" si="332"/>
        <v>0</v>
      </c>
    </row>
    <row r="2358" spans="1:24" x14ac:dyDescent="0.15">
      <c r="A2358" s="7">
        <v>2357</v>
      </c>
      <c r="B2358" s="7">
        <v>4</v>
      </c>
      <c r="C2358" s="7">
        <v>9</v>
      </c>
      <c r="D2358" s="7">
        <v>5</v>
      </c>
      <c r="E2358" s="7">
        <v>99</v>
      </c>
      <c r="F2358" s="7">
        <v>6</v>
      </c>
      <c r="G2358" s="7">
        <v>0</v>
      </c>
      <c r="H2358" s="7">
        <f t="shared" si="324"/>
        <v>7</v>
      </c>
      <c r="I2358" s="16">
        <f t="shared" si="325"/>
        <v>45025</v>
      </c>
      <c r="J2358" s="17">
        <v>0.2407</v>
      </c>
      <c r="K2358" s="18">
        <f>G2358*结论【关键目标】!C$27*0.7735*0.001</f>
        <v>0</v>
      </c>
      <c r="L2358" s="5">
        <v>0</v>
      </c>
      <c r="M2358" s="5">
        <f>ABS(IF(L2358&lt;=0,L2358/耗电量关键数据!$B$6/1000,L2358/耗电量关键数据!$B$5/1000))</f>
        <v>0</v>
      </c>
      <c r="N2358" s="19">
        <f>耗电量关键数据!$B$14</f>
        <v>1.1688450000000001</v>
      </c>
      <c r="O2358" s="19">
        <f>耗电量关键数据!$B$15</f>
        <v>0.37403039999999999</v>
      </c>
      <c r="P2358" s="19">
        <f t="shared" si="326"/>
        <v>1.5428754000000002</v>
      </c>
      <c r="Q2358" s="19">
        <f t="shared" si="330"/>
        <v>0</v>
      </c>
      <c r="R2358" s="20">
        <f t="shared" si="327"/>
        <v>0</v>
      </c>
      <c r="S2358" s="20">
        <f t="shared" si="331"/>
        <v>0</v>
      </c>
      <c r="T2358" s="20">
        <f>IF((T2357+R2358)&lt;0,0,IF((T2357+R2358)&gt;结论【关键目标】!C$28,结论【关键目标】!C$28,T2357+R2358))</f>
        <v>17.371373800000001</v>
      </c>
      <c r="U2358" s="19">
        <f>IF((T2357+R2358)&lt;结论【关键目标】!$C$28,0,(发电量计算【计算逻辑页】!R2358+发电量计算【计算逻辑页】!T2357-结论【关键目标】!$C$28))</f>
        <v>0</v>
      </c>
      <c r="V2358" s="5">
        <f t="shared" si="328"/>
        <v>0</v>
      </c>
      <c r="W2358" s="5">
        <f t="shared" si="329"/>
        <v>0</v>
      </c>
      <c r="X2358" s="5">
        <f t="shared" si="332"/>
        <v>0</v>
      </c>
    </row>
    <row r="2359" spans="1:24" x14ac:dyDescent="0.15">
      <c r="A2359" s="7">
        <v>2358</v>
      </c>
      <c r="B2359" s="7">
        <v>4</v>
      </c>
      <c r="C2359" s="7">
        <v>9</v>
      </c>
      <c r="D2359" s="7">
        <v>6</v>
      </c>
      <c r="E2359" s="7">
        <v>99</v>
      </c>
      <c r="F2359" s="7">
        <v>6.4</v>
      </c>
      <c r="G2359" s="7">
        <v>53.8</v>
      </c>
      <c r="H2359" s="7">
        <f t="shared" si="324"/>
        <v>7</v>
      </c>
      <c r="I2359" s="16">
        <f t="shared" si="325"/>
        <v>45025</v>
      </c>
      <c r="J2359" s="17">
        <v>0.2407</v>
      </c>
      <c r="K2359" s="18">
        <f>G2359*结论【关键目标】!C$27*0.7735*0.001</f>
        <v>4.9937159999999992</v>
      </c>
      <c r="L2359" s="5">
        <v>0</v>
      </c>
      <c r="M2359" s="5">
        <f>ABS(IF(L2359&lt;=0,L2359/耗电量关键数据!$B$6/1000,L2359/耗电量关键数据!$B$5/1000))</f>
        <v>0</v>
      </c>
      <c r="N2359" s="19">
        <f>耗电量关键数据!$B$14</f>
        <v>1.1688450000000001</v>
      </c>
      <c r="O2359" s="19">
        <f>耗电量关键数据!$B$15</f>
        <v>0.37403039999999999</v>
      </c>
      <c r="P2359" s="19">
        <f t="shared" si="326"/>
        <v>1.5428754000000002</v>
      </c>
      <c r="Q2359" s="19">
        <f t="shared" si="330"/>
        <v>0</v>
      </c>
      <c r="R2359" s="20">
        <f t="shared" si="327"/>
        <v>4.9937159999999992</v>
      </c>
      <c r="S2359" s="20">
        <f t="shared" si="331"/>
        <v>0</v>
      </c>
      <c r="T2359" s="20">
        <f>IF((T2358+R2359)&lt;0,0,IF((T2358+R2359)&gt;结论【关键目标】!C$28,结论【关键目标】!C$28,T2358+R2359))</f>
        <v>22</v>
      </c>
      <c r="U2359" s="19">
        <f>IF((T2358+R2359)&lt;结论【关键目标】!$C$28,0,(发电量计算【计算逻辑页】!R2359+发电量计算【计算逻辑页】!T2358-结论【关键目标】!$C$28))</f>
        <v>0.3650897999999998</v>
      </c>
      <c r="V2359" s="5">
        <f t="shared" si="328"/>
        <v>0</v>
      </c>
      <c r="W2359" s="5">
        <f t="shared" si="329"/>
        <v>0.37137010878000004</v>
      </c>
      <c r="X2359" s="5">
        <f t="shared" si="332"/>
        <v>0</v>
      </c>
    </row>
    <row r="2360" spans="1:24" x14ac:dyDescent="0.15">
      <c r="A2360" s="7">
        <v>2359</v>
      </c>
      <c r="B2360" s="7">
        <v>4</v>
      </c>
      <c r="C2360" s="7">
        <v>9</v>
      </c>
      <c r="D2360" s="7">
        <v>7</v>
      </c>
      <c r="E2360" s="7">
        <v>99</v>
      </c>
      <c r="F2360" s="7">
        <v>7</v>
      </c>
      <c r="G2360" s="7">
        <v>200.6</v>
      </c>
      <c r="H2360" s="7">
        <f t="shared" si="324"/>
        <v>7</v>
      </c>
      <c r="I2360" s="16">
        <f t="shared" si="325"/>
        <v>45025</v>
      </c>
      <c r="J2360" s="17">
        <v>0.2407</v>
      </c>
      <c r="K2360" s="18">
        <f>G2360*结论【关键目标】!C$27*0.7735*0.001</f>
        <v>18.619692000000001</v>
      </c>
      <c r="L2360" s="5">
        <v>0</v>
      </c>
      <c r="M2360" s="5">
        <f>ABS(IF(L2360&lt;=0,L2360/耗电量关键数据!$B$6/1000,L2360/耗电量关键数据!$B$5/1000))</f>
        <v>0</v>
      </c>
      <c r="N2360" s="19">
        <f>耗电量关键数据!$B$14</f>
        <v>1.1688450000000001</v>
      </c>
      <c r="O2360" s="19">
        <f>耗电量关键数据!$B$15</f>
        <v>0.37403039999999999</v>
      </c>
      <c r="P2360" s="19">
        <f t="shared" si="326"/>
        <v>1.5428754000000002</v>
      </c>
      <c r="Q2360" s="19">
        <f t="shared" si="330"/>
        <v>0</v>
      </c>
      <c r="R2360" s="20">
        <f t="shared" si="327"/>
        <v>18.619692000000001</v>
      </c>
      <c r="S2360" s="20">
        <f t="shared" si="331"/>
        <v>0</v>
      </c>
      <c r="T2360" s="20">
        <f>IF((T2359+R2360)&lt;0,0,IF((T2359+R2360)&gt;结论【关键目标】!C$28,结论【关键目标】!C$28,T2359+R2360))</f>
        <v>22</v>
      </c>
      <c r="U2360" s="19">
        <f>IF((T2359+R2360)&lt;结论【关键目标】!$C$28,0,(发电量计算【计算逻辑页】!R2360+发电量计算【计算逻辑页】!T2359-结论【关键目标】!$C$28))</f>
        <v>18.619692000000001</v>
      </c>
      <c r="V2360" s="5">
        <f t="shared" si="328"/>
        <v>0</v>
      </c>
      <c r="W2360" s="5">
        <f t="shared" si="329"/>
        <v>0.37137010878000004</v>
      </c>
      <c r="X2360" s="5">
        <f t="shared" si="332"/>
        <v>0</v>
      </c>
    </row>
    <row r="2361" spans="1:24" x14ac:dyDescent="0.15">
      <c r="A2361" s="7">
        <v>2360</v>
      </c>
      <c r="B2361" s="7">
        <v>4</v>
      </c>
      <c r="C2361" s="7">
        <v>9</v>
      </c>
      <c r="D2361" s="7">
        <v>8</v>
      </c>
      <c r="E2361" s="7">
        <v>99</v>
      </c>
      <c r="F2361" s="7">
        <v>8</v>
      </c>
      <c r="G2361" s="7">
        <v>388.1</v>
      </c>
      <c r="H2361" s="7">
        <f t="shared" si="324"/>
        <v>7</v>
      </c>
      <c r="I2361" s="16">
        <f t="shared" si="325"/>
        <v>45025</v>
      </c>
      <c r="J2361" s="17">
        <v>0.70809999999999995</v>
      </c>
      <c r="K2361" s="18">
        <f>G2361*结论【关键目标】!C$27*0.7735*0.001</f>
        <v>36.023441999999996</v>
      </c>
      <c r="L2361" s="5">
        <v>0</v>
      </c>
      <c r="M2361" s="5">
        <f>ABS(IF(L2361&lt;=0,L2361/耗电量关键数据!$B$6/1000,L2361/耗电量关键数据!$B$5/1000))</f>
        <v>0</v>
      </c>
      <c r="N2361" s="19">
        <f>耗电量关键数据!$B$14</f>
        <v>1.1688450000000001</v>
      </c>
      <c r="O2361" s="19">
        <f>耗电量关键数据!$B$15</f>
        <v>0.37403039999999999</v>
      </c>
      <c r="P2361" s="19">
        <f t="shared" si="326"/>
        <v>1.5428754000000002</v>
      </c>
      <c r="Q2361" s="19">
        <f t="shared" si="330"/>
        <v>0</v>
      </c>
      <c r="R2361" s="20">
        <f t="shared" si="327"/>
        <v>36.023441999999996</v>
      </c>
      <c r="S2361" s="20">
        <f t="shared" si="331"/>
        <v>0</v>
      </c>
      <c r="T2361" s="20">
        <f>IF((T2360+R2361)&lt;0,0,IF((T2360+R2361)&gt;结论【关键目标】!C$28,结论【关键目标】!C$28,T2360+R2361))</f>
        <v>22</v>
      </c>
      <c r="U2361" s="19">
        <f>IF((T2360+R2361)&lt;结论【关键目标】!$C$28,0,(发电量计算【计算逻辑页】!R2361+发电量计算【计算逻辑页】!T2360-结论【关键目标】!$C$28))</f>
        <v>36.023441999999996</v>
      </c>
      <c r="V2361" s="5">
        <f t="shared" si="328"/>
        <v>12.608204699999998</v>
      </c>
      <c r="W2361" s="5">
        <f t="shared" si="329"/>
        <v>1.0925100707400002</v>
      </c>
      <c r="X2361" s="5">
        <f t="shared" si="332"/>
        <v>0</v>
      </c>
    </row>
    <row r="2362" spans="1:24" x14ac:dyDescent="0.15">
      <c r="A2362" s="7">
        <v>2361</v>
      </c>
      <c r="B2362" s="7">
        <v>4</v>
      </c>
      <c r="C2362" s="7">
        <v>9</v>
      </c>
      <c r="D2362" s="7">
        <v>9</v>
      </c>
      <c r="E2362" s="7">
        <v>99</v>
      </c>
      <c r="F2362" s="7">
        <v>9.9</v>
      </c>
      <c r="G2362" s="7">
        <v>548.5</v>
      </c>
      <c r="H2362" s="7">
        <f t="shared" si="324"/>
        <v>7</v>
      </c>
      <c r="I2362" s="16">
        <f t="shared" si="325"/>
        <v>45025</v>
      </c>
      <c r="J2362" s="17">
        <v>0.70809999999999995</v>
      </c>
      <c r="K2362" s="18">
        <f>G2362*结论【关键目标】!C$27*0.7735*0.001</f>
        <v>50.911769999999997</v>
      </c>
      <c r="L2362" s="5">
        <v>0</v>
      </c>
      <c r="M2362" s="5">
        <f>ABS(IF(L2362&lt;=0,L2362/耗电量关键数据!$B$6/1000,L2362/耗电量关键数据!$B$5/1000))</f>
        <v>0</v>
      </c>
      <c r="N2362" s="19">
        <f>耗电量关键数据!$B$14</f>
        <v>1.1688450000000001</v>
      </c>
      <c r="O2362" s="19">
        <f>耗电量关键数据!$B$15</f>
        <v>0.37403039999999999</v>
      </c>
      <c r="P2362" s="19">
        <f t="shared" si="326"/>
        <v>1.5428754000000002</v>
      </c>
      <c r="Q2362" s="19">
        <f t="shared" si="330"/>
        <v>0</v>
      </c>
      <c r="R2362" s="20">
        <f t="shared" si="327"/>
        <v>50.911769999999997</v>
      </c>
      <c r="S2362" s="20">
        <f t="shared" si="331"/>
        <v>0</v>
      </c>
      <c r="T2362" s="20">
        <f>IF((T2361+R2362)&lt;0,0,IF((T2361+R2362)&gt;结论【关键目标】!C$28,结论【关键目标】!C$28,T2361+R2362))</f>
        <v>22</v>
      </c>
      <c r="U2362" s="19">
        <f>IF((T2361+R2362)&lt;结论【关键目标】!$C$28,0,(发电量计算【计算逻辑页】!R2362+发电量计算【计算逻辑页】!T2361-结论【关键目标】!$C$28))</f>
        <v>50.91176999999999</v>
      </c>
      <c r="V2362" s="5">
        <f t="shared" si="328"/>
        <v>17.819119499999996</v>
      </c>
      <c r="W2362" s="5">
        <f t="shared" si="329"/>
        <v>1.0925100707400002</v>
      </c>
      <c r="X2362" s="5">
        <f t="shared" si="332"/>
        <v>0</v>
      </c>
    </row>
    <row r="2363" spans="1:24" x14ac:dyDescent="0.15">
      <c r="A2363" s="7">
        <v>2362</v>
      </c>
      <c r="B2363" s="7">
        <v>4</v>
      </c>
      <c r="C2363" s="7">
        <v>9</v>
      </c>
      <c r="D2363" s="7">
        <v>10</v>
      </c>
      <c r="E2363" s="7">
        <v>99</v>
      </c>
      <c r="F2363" s="7">
        <v>12.1</v>
      </c>
      <c r="G2363" s="7">
        <v>699.6</v>
      </c>
      <c r="H2363" s="7">
        <f t="shared" si="324"/>
        <v>7</v>
      </c>
      <c r="I2363" s="16">
        <f t="shared" si="325"/>
        <v>45025</v>
      </c>
      <c r="J2363" s="17">
        <v>0.70809999999999995</v>
      </c>
      <c r="K2363" s="18">
        <f>G2363*结论【关键目标】!C$27*0.7735*0.001</f>
        <v>64.936871999999994</v>
      </c>
      <c r="L2363" s="5">
        <v>0</v>
      </c>
      <c r="M2363" s="5">
        <f>ABS(IF(L2363&lt;=0,L2363/耗电量关键数据!$B$6/1000,L2363/耗电量关键数据!$B$5/1000))</f>
        <v>0</v>
      </c>
      <c r="N2363" s="19">
        <f>耗电量关键数据!$B$14</f>
        <v>1.1688450000000001</v>
      </c>
      <c r="O2363" s="19">
        <f>耗电量关键数据!$B$15</f>
        <v>0.37403039999999999</v>
      </c>
      <c r="P2363" s="19">
        <f t="shared" si="326"/>
        <v>1.5428754000000002</v>
      </c>
      <c r="Q2363" s="19">
        <f t="shared" si="330"/>
        <v>0</v>
      </c>
      <c r="R2363" s="20">
        <f t="shared" si="327"/>
        <v>64.936871999999994</v>
      </c>
      <c r="S2363" s="20">
        <f t="shared" si="331"/>
        <v>0</v>
      </c>
      <c r="T2363" s="20">
        <f>IF((T2362+R2363)&lt;0,0,IF((T2362+R2363)&gt;结论【关键目标】!C$28,结论【关键目标】!C$28,T2362+R2363))</f>
        <v>22</v>
      </c>
      <c r="U2363" s="19">
        <f>IF((T2362+R2363)&lt;结论【关键目标】!$C$28,0,(发电量计算【计算逻辑页】!R2363+发电量计算【计算逻辑页】!T2362-结论【关键目标】!$C$28))</f>
        <v>64.936871999999994</v>
      </c>
      <c r="V2363" s="5">
        <f t="shared" si="328"/>
        <v>22.727905199999995</v>
      </c>
      <c r="W2363" s="5">
        <f t="shared" si="329"/>
        <v>1.0925100707400002</v>
      </c>
      <c r="X2363" s="5">
        <f t="shared" si="332"/>
        <v>0</v>
      </c>
    </row>
    <row r="2364" spans="1:24" x14ac:dyDescent="0.15">
      <c r="A2364" s="7">
        <v>2363</v>
      </c>
      <c r="B2364" s="7">
        <v>4</v>
      </c>
      <c r="C2364" s="7">
        <v>9</v>
      </c>
      <c r="D2364" s="7">
        <v>11</v>
      </c>
      <c r="E2364" s="7">
        <v>99</v>
      </c>
      <c r="F2364" s="7">
        <v>14</v>
      </c>
      <c r="G2364" s="7">
        <v>792.5</v>
      </c>
      <c r="H2364" s="7">
        <f t="shared" si="324"/>
        <v>7</v>
      </c>
      <c r="I2364" s="16">
        <f t="shared" si="325"/>
        <v>45025</v>
      </c>
      <c r="J2364" s="17">
        <v>1.2267999999999999</v>
      </c>
      <c r="K2364" s="18">
        <f>G2364*结论【关键目标】!C$27*0.7735*0.001</f>
        <v>73.559849999999997</v>
      </c>
      <c r="L2364" s="5">
        <v>0</v>
      </c>
      <c r="M2364" s="5">
        <f>ABS(IF(L2364&lt;=0,L2364/耗电量关键数据!$B$6/1000,L2364/耗电量关键数据!$B$5/1000))</f>
        <v>0</v>
      </c>
      <c r="N2364" s="19">
        <f>耗电量关键数据!$B$14</f>
        <v>1.1688450000000001</v>
      </c>
      <c r="O2364" s="19">
        <f>耗电量关键数据!$B$15</f>
        <v>0.37403039999999999</v>
      </c>
      <c r="P2364" s="19">
        <f t="shared" si="326"/>
        <v>1.5428754000000002</v>
      </c>
      <c r="Q2364" s="19">
        <f t="shared" si="330"/>
        <v>1.5428754000000002</v>
      </c>
      <c r="R2364" s="20">
        <f t="shared" si="327"/>
        <v>72.016974599999998</v>
      </c>
      <c r="S2364" s="20">
        <f t="shared" si="331"/>
        <v>0</v>
      </c>
      <c r="T2364" s="20">
        <f>IF((T2363+R2364)&lt;0,0,IF((T2363+R2364)&gt;结论【关键目标】!C$28,结论【关键目标】!C$28,T2363+R2364))</f>
        <v>22</v>
      </c>
      <c r="U2364" s="19">
        <f>IF((T2363+R2364)&lt;结论【关键目标】!$C$28,0,(发电量计算【计算逻辑页】!R2364+发电量计算【计算逻辑页】!T2363-结论【关键目标】!$C$28))</f>
        <v>72.016974599999998</v>
      </c>
      <c r="V2364" s="5">
        <f t="shared" si="328"/>
        <v>25.205941109999998</v>
      </c>
      <c r="W2364" s="5">
        <f t="shared" si="329"/>
        <v>1.89279954072</v>
      </c>
      <c r="X2364" s="5">
        <f t="shared" si="332"/>
        <v>0</v>
      </c>
    </row>
    <row r="2365" spans="1:24" x14ac:dyDescent="0.15">
      <c r="A2365" s="7">
        <v>2364</v>
      </c>
      <c r="B2365" s="7">
        <v>4</v>
      </c>
      <c r="C2365" s="7">
        <v>9</v>
      </c>
      <c r="D2365" s="7">
        <v>12</v>
      </c>
      <c r="E2365" s="7">
        <v>99</v>
      </c>
      <c r="F2365" s="7">
        <v>14.5</v>
      </c>
      <c r="G2365" s="7">
        <v>779.5</v>
      </c>
      <c r="H2365" s="7">
        <f t="shared" si="324"/>
        <v>7</v>
      </c>
      <c r="I2365" s="16">
        <f t="shared" si="325"/>
        <v>45025</v>
      </c>
      <c r="J2365" s="17">
        <v>1.2267999999999999</v>
      </c>
      <c r="K2365" s="18">
        <f>G2365*结论【关键目标】!C$27*0.7735*0.001</f>
        <v>72.353189999999998</v>
      </c>
      <c r="L2365" s="5">
        <v>0</v>
      </c>
      <c r="M2365" s="5">
        <f>ABS(IF(L2365&lt;=0,L2365/耗电量关键数据!$B$6/1000,L2365/耗电量关键数据!$B$5/1000))</f>
        <v>0</v>
      </c>
      <c r="N2365" s="19">
        <f>耗电量关键数据!$B$14</f>
        <v>1.1688450000000001</v>
      </c>
      <c r="O2365" s="19">
        <f>耗电量关键数据!$B$15</f>
        <v>0.37403039999999999</v>
      </c>
      <c r="P2365" s="19">
        <f t="shared" si="326"/>
        <v>1.5428754000000002</v>
      </c>
      <c r="Q2365" s="19">
        <f t="shared" si="330"/>
        <v>1.5428754000000002</v>
      </c>
      <c r="R2365" s="20">
        <f t="shared" si="327"/>
        <v>70.810314599999998</v>
      </c>
      <c r="S2365" s="20">
        <f t="shared" si="331"/>
        <v>0</v>
      </c>
      <c r="T2365" s="20">
        <f>IF((T2364+R2365)&lt;0,0,IF((T2364+R2365)&gt;结论【关键目标】!C$28,结论【关键目标】!C$28,T2364+R2365))</f>
        <v>22</v>
      </c>
      <c r="U2365" s="19">
        <f>IF((T2364+R2365)&lt;结论【关键目标】!$C$28,0,(发电量计算【计算逻辑页】!R2365+发电量计算【计算逻辑页】!T2364-结论【关键目标】!$C$28))</f>
        <v>70.810314599999998</v>
      </c>
      <c r="V2365" s="5">
        <f t="shared" si="328"/>
        <v>24.783610109999998</v>
      </c>
      <c r="W2365" s="5">
        <f t="shared" si="329"/>
        <v>1.89279954072</v>
      </c>
      <c r="X2365" s="5">
        <f t="shared" si="332"/>
        <v>0</v>
      </c>
    </row>
    <row r="2366" spans="1:24" x14ac:dyDescent="0.15">
      <c r="A2366" s="7">
        <v>2365</v>
      </c>
      <c r="B2366" s="7">
        <v>4</v>
      </c>
      <c r="C2366" s="7">
        <v>9</v>
      </c>
      <c r="D2366" s="7">
        <v>13</v>
      </c>
      <c r="E2366" s="7">
        <v>99</v>
      </c>
      <c r="F2366" s="7">
        <v>17</v>
      </c>
      <c r="G2366" s="7">
        <v>740.4</v>
      </c>
      <c r="H2366" s="7">
        <f t="shared" si="324"/>
        <v>7</v>
      </c>
      <c r="I2366" s="16">
        <f t="shared" si="325"/>
        <v>45025</v>
      </c>
      <c r="J2366" s="17">
        <v>1.2267999999999999</v>
      </c>
      <c r="K2366" s="18">
        <f>G2366*结论【关键目标】!C$27*0.7735*0.001</f>
        <v>68.723928000000001</v>
      </c>
      <c r="L2366" s="5">
        <v>0</v>
      </c>
      <c r="M2366" s="5">
        <f>ABS(IF(L2366&lt;=0,L2366/耗电量关键数据!$B$6/1000,L2366/耗电量关键数据!$B$5/1000))</f>
        <v>0</v>
      </c>
      <c r="N2366" s="19">
        <f>耗电量关键数据!$B$14</f>
        <v>1.1688450000000001</v>
      </c>
      <c r="O2366" s="19">
        <f>耗电量关键数据!$B$15</f>
        <v>0.37403039999999999</v>
      </c>
      <c r="P2366" s="19">
        <f t="shared" si="326"/>
        <v>1.5428754000000002</v>
      </c>
      <c r="Q2366" s="19">
        <f t="shared" si="330"/>
        <v>1.5428754000000002</v>
      </c>
      <c r="R2366" s="20">
        <f t="shared" si="327"/>
        <v>67.181052600000001</v>
      </c>
      <c r="S2366" s="20">
        <f t="shared" si="331"/>
        <v>0</v>
      </c>
      <c r="T2366" s="20">
        <f>IF((T2365+R2366)&lt;0,0,IF((T2365+R2366)&gt;结论【关键目标】!C$28,结论【关键目标】!C$28,T2365+R2366))</f>
        <v>22</v>
      </c>
      <c r="U2366" s="19">
        <f>IF((T2365+R2366)&lt;结论【关键目标】!$C$28,0,(发电量计算【计算逻辑页】!R2366+发电量计算【计算逻辑页】!T2365-结论【关键目标】!$C$28))</f>
        <v>67.181052600000001</v>
      </c>
      <c r="V2366" s="5">
        <f t="shared" si="328"/>
        <v>23.513368409999998</v>
      </c>
      <c r="W2366" s="5">
        <f t="shared" si="329"/>
        <v>1.89279954072</v>
      </c>
      <c r="X2366" s="5">
        <f t="shared" si="332"/>
        <v>0</v>
      </c>
    </row>
    <row r="2367" spans="1:24" x14ac:dyDescent="0.15">
      <c r="A2367" s="7">
        <v>2366</v>
      </c>
      <c r="B2367" s="7">
        <v>4</v>
      </c>
      <c r="C2367" s="7">
        <v>9</v>
      </c>
      <c r="D2367" s="7">
        <v>14</v>
      </c>
      <c r="E2367" s="7">
        <v>99</v>
      </c>
      <c r="F2367" s="7">
        <v>18</v>
      </c>
      <c r="G2367" s="7">
        <v>640.79999999999995</v>
      </c>
      <c r="H2367" s="7">
        <f t="shared" si="324"/>
        <v>7</v>
      </c>
      <c r="I2367" s="16">
        <f t="shared" si="325"/>
        <v>45025</v>
      </c>
      <c r="J2367" s="17">
        <v>1.2267999999999999</v>
      </c>
      <c r="K2367" s="18">
        <f>G2367*结论【关键目标】!C$27*0.7735*0.001</f>
        <v>59.479056</v>
      </c>
      <c r="L2367" s="5">
        <v>0</v>
      </c>
      <c r="M2367" s="5">
        <f>ABS(IF(L2367&lt;=0,L2367/耗电量关键数据!$B$6/1000,L2367/耗电量关键数据!$B$5/1000))</f>
        <v>0</v>
      </c>
      <c r="N2367" s="19">
        <f>耗电量关键数据!$B$14</f>
        <v>1.1688450000000001</v>
      </c>
      <c r="O2367" s="19">
        <f>耗电量关键数据!$B$15</f>
        <v>0.37403039999999999</v>
      </c>
      <c r="P2367" s="19">
        <f t="shared" si="326"/>
        <v>1.5428754000000002</v>
      </c>
      <c r="Q2367" s="19">
        <f t="shared" si="330"/>
        <v>1.5428754000000002</v>
      </c>
      <c r="R2367" s="20">
        <f t="shared" si="327"/>
        <v>57.9361806</v>
      </c>
      <c r="S2367" s="20">
        <f t="shared" si="331"/>
        <v>0</v>
      </c>
      <c r="T2367" s="20">
        <f>IF((T2366+R2367)&lt;0,0,IF((T2366+R2367)&gt;结论【关键目标】!C$28,结论【关键目标】!C$28,T2366+R2367))</f>
        <v>22</v>
      </c>
      <c r="U2367" s="19">
        <f>IF((T2366+R2367)&lt;结论【关键目标】!$C$28,0,(发电量计算【计算逻辑页】!R2367+发电量计算【计算逻辑页】!T2366-结论【关键目标】!$C$28))</f>
        <v>57.9361806</v>
      </c>
      <c r="V2367" s="5">
        <f t="shared" si="328"/>
        <v>20.27766321</v>
      </c>
      <c r="W2367" s="5">
        <f t="shared" si="329"/>
        <v>1.89279954072</v>
      </c>
      <c r="X2367" s="5">
        <f t="shared" si="332"/>
        <v>0</v>
      </c>
    </row>
    <row r="2368" spans="1:24" x14ac:dyDescent="0.15">
      <c r="A2368" s="7">
        <v>2367</v>
      </c>
      <c r="B2368" s="7">
        <v>4</v>
      </c>
      <c r="C2368" s="7">
        <v>9</v>
      </c>
      <c r="D2368" s="7">
        <v>15</v>
      </c>
      <c r="E2368" s="7">
        <v>99</v>
      </c>
      <c r="F2368" s="7">
        <v>17.600000000000001</v>
      </c>
      <c r="G2368" s="7">
        <v>511.5</v>
      </c>
      <c r="H2368" s="7">
        <f t="shared" si="324"/>
        <v>7</v>
      </c>
      <c r="I2368" s="16">
        <f t="shared" si="325"/>
        <v>45025</v>
      </c>
      <c r="J2368" s="17">
        <v>1.2267999999999999</v>
      </c>
      <c r="K2368" s="18">
        <f>G2368*结论【关键目标】!C$27*0.7735*0.001</f>
        <v>47.477429999999998</v>
      </c>
      <c r="L2368" s="5">
        <v>0</v>
      </c>
      <c r="M2368" s="5">
        <f>ABS(IF(L2368&lt;=0,L2368/耗电量关键数据!$B$6/1000,L2368/耗电量关键数据!$B$5/1000))</f>
        <v>0</v>
      </c>
      <c r="N2368" s="19">
        <f>耗电量关键数据!$B$14</f>
        <v>1.1688450000000001</v>
      </c>
      <c r="O2368" s="19">
        <f>耗电量关键数据!$B$15</f>
        <v>0.37403039999999999</v>
      </c>
      <c r="P2368" s="19">
        <f t="shared" si="326"/>
        <v>1.5428754000000002</v>
      </c>
      <c r="Q2368" s="19">
        <f t="shared" si="330"/>
        <v>1.5428754000000002</v>
      </c>
      <c r="R2368" s="20">
        <f t="shared" si="327"/>
        <v>45.934554599999998</v>
      </c>
      <c r="S2368" s="20">
        <f t="shared" si="331"/>
        <v>0</v>
      </c>
      <c r="T2368" s="20">
        <f>IF((T2367+R2368)&lt;0,0,IF((T2367+R2368)&gt;结论【关键目标】!C$28,结论【关键目标】!C$28,T2367+R2368))</f>
        <v>22</v>
      </c>
      <c r="U2368" s="19">
        <f>IF((T2367+R2368)&lt;结论【关键目标】!$C$28,0,(发电量计算【计算逻辑页】!R2368+发电量计算【计算逻辑页】!T2367-结论【关键目标】!$C$28))</f>
        <v>45.934554599999998</v>
      </c>
      <c r="V2368" s="5">
        <f t="shared" si="328"/>
        <v>16.077094109999997</v>
      </c>
      <c r="W2368" s="5">
        <f t="shared" si="329"/>
        <v>1.89279954072</v>
      </c>
      <c r="X2368" s="5">
        <f t="shared" si="332"/>
        <v>0</v>
      </c>
    </row>
    <row r="2369" spans="1:24" x14ac:dyDescent="0.15">
      <c r="A2369" s="7">
        <v>2368</v>
      </c>
      <c r="B2369" s="7">
        <v>4</v>
      </c>
      <c r="C2369" s="7">
        <v>9</v>
      </c>
      <c r="D2369" s="7">
        <v>16</v>
      </c>
      <c r="E2369" s="7">
        <v>99</v>
      </c>
      <c r="F2369" s="7">
        <v>19</v>
      </c>
      <c r="G2369" s="7">
        <v>335.9</v>
      </c>
      <c r="H2369" s="7">
        <f t="shared" si="324"/>
        <v>7</v>
      </c>
      <c r="I2369" s="16">
        <f t="shared" si="325"/>
        <v>45025</v>
      </c>
      <c r="J2369" s="17">
        <v>0.70809999999999995</v>
      </c>
      <c r="K2369" s="18">
        <f>G2369*结论【关键目标】!C$27*0.7735*0.001</f>
        <v>31.178237999999997</v>
      </c>
      <c r="L2369" s="5">
        <v>0</v>
      </c>
      <c r="M2369" s="5">
        <f>ABS(IF(L2369&lt;=0,L2369/耗电量关键数据!$B$6/1000,L2369/耗电量关键数据!$B$5/1000))</f>
        <v>0</v>
      </c>
      <c r="N2369" s="19">
        <f>耗电量关键数据!$B$14</f>
        <v>1.1688450000000001</v>
      </c>
      <c r="O2369" s="19">
        <f>耗电量关键数据!$B$15</f>
        <v>0.37403039999999999</v>
      </c>
      <c r="P2369" s="19">
        <f t="shared" si="326"/>
        <v>1.5428754000000002</v>
      </c>
      <c r="Q2369" s="19">
        <f t="shared" si="330"/>
        <v>0</v>
      </c>
      <c r="R2369" s="20">
        <f t="shared" si="327"/>
        <v>31.178237999999997</v>
      </c>
      <c r="S2369" s="20">
        <f t="shared" si="331"/>
        <v>0</v>
      </c>
      <c r="T2369" s="20">
        <f>IF((T2368+R2369)&lt;0,0,IF((T2368+R2369)&gt;结论【关键目标】!C$28,结论【关键目标】!C$28,T2368+R2369))</f>
        <v>22</v>
      </c>
      <c r="U2369" s="19">
        <f>IF((T2368+R2369)&lt;结论【关键目标】!$C$28,0,(发电量计算【计算逻辑页】!R2369+发电量计算【计算逻辑页】!T2368-结论【关键目标】!$C$28))</f>
        <v>31.178237999999993</v>
      </c>
      <c r="V2369" s="5">
        <f t="shared" si="328"/>
        <v>10.912383299999997</v>
      </c>
      <c r="W2369" s="5">
        <f t="shared" si="329"/>
        <v>1.0925100707400002</v>
      </c>
      <c r="X2369" s="5">
        <f t="shared" si="332"/>
        <v>0</v>
      </c>
    </row>
    <row r="2370" spans="1:24" x14ac:dyDescent="0.15">
      <c r="A2370" s="7">
        <v>2369</v>
      </c>
      <c r="B2370" s="7">
        <v>4</v>
      </c>
      <c r="C2370" s="7">
        <v>9</v>
      </c>
      <c r="D2370" s="7">
        <v>17</v>
      </c>
      <c r="E2370" s="7">
        <v>99</v>
      </c>
      <c r="F2370" s="7">
        <v>20</v>
      </c>
      <c r="G2370" s="7">
        <v>167.9</v>
      </c>
      <c r="H2370" s="7">
        <f t="shared" ref="H2370:H2433" si="333">WEEKDAY(I:I,2)</f>
        <v>7</v>
      </c>
      <c r="I2370" s="16">
        <f t="shared" ref="I2370:I2433" si="334">DATE(2023,B2370,C2370)</f>
        <v>45025</v>
      </c>
      <c r="J2370" s="17">
        <v>0.70809999999999995</v>
      </c>
      <c r="K2370" s="18">
        <f>G2370*结论【关键目标】!C$27*0.7735*0.001</f>
        <v>15.584477999999999</v>
      </c>
      <c r="L2370" s="5">
        <v>0</v>
      </c>
      <c r="M2370" s="5">
        <f>ABS(IF(L2370&lt;=0,L2370/耗电量关键数据!$B$6/1000,L2370/耗电量关键数据!$B$5/1000))</f>
        <v>0</v>
      </c>
      <c r="N2370" s="19">
        <f>耗电量关键数据!$B$14</f>
        <v>1.1688450000000001</v>
      </c>
      <c r="O2370" s="19">
        <f>耗电量关键数据!$B$15</f>
        <v>0.37403039999999999</v>
      </c>
      <c r="P2370" s="19">
        <f t="shared" ref="P2370:P2433" si="335">M2370+N2370+O2370</f>
        <v>1.5428754000000002</v>
      </c>
      <c r="Q2370" s="19">
        <f t="shared" si="330"/>
        <v>0</v>
      </c>
      <c r="R2370" s="20">
        <f t="shared" ref="R2370:R2433" si="336">K2370-Q2370</f>
        <v>15.584477999999999</v>
      </c>
      <c r="S2370" s="20">
        <f t="shared" si="331"/>
        <v>0</v>
      </c>
      <c r="T2370" s="20">
        <f>IF((T2369+R2370)&lt;0,0,IF((T2369+R2370)&gt;结论【关键目标】!C$28,结论【关键目标】!C$28,T2369+R2370))</f>
        <v>22</v>
      </c>
      <c r="U2370" s="19">
        <f>IF((T2369+R2370)&lt;结论【关键目标】!$C$28,0,(发电量计算【计算逻辑页】!R2370+发电量计算【计算逻辑页】!T2369-结论【关键目标】!$C$28))</f>
        <v>15.584477999999997</v>
      </c>
      <c r="V2370" s="5">
        <f t="shared" ref="V2370:V2433" si="337">IF(J2370&gt;0.35,U2370*0.35,0)</f>
        <v>5.454567299999999</v>
      </c>
      <c r="W2370" s="5">
        <f t="shared" ref="W2370:W2433" si="338">IF(P2370&gt;K2370,K2370*J2370,P2370*J2370)</f>
        <v>1.0925100707400002</v>
      </c>
      <c r="X2370" s="5">
        <f t="shared" si="332"/>
        <v>0</v>
      </c>
    </row>
    <row r="2371" spans="1:24" x14ac:dyDescent="0.15">
      <c r="A2371" s="7">
        <v>2370</v>
      </c>
      <c r="B2371" s="7">
        <v>4</v>
      </c>
      <c r="C2371" s="7">
        <v>9</v>
      </c>
      <c r="D2371" s="7">
        <v>18</v>
      </c>
      <c r="E2371" s="7">
        <v>99</v>
      </c>
      <c r="F2371" s="7">
        <v>18.399999999999999</v>
      </c>
      <c r="G2371" s="7">
        <v>0</v>
      </c>
      <c r="H2371" s="7">
        <f t="shared" si="333"/>
        <v>7</v>
      </c>
      <c r="I2371" s="16">
        <f t="shared" si="334"/>
        <v>45025</v>
      </c>
      <c r="J2371" s="17">
        <v>0.70809999999999995</v>
      </c>
      <c r="K2371" s="18">
        <f>G2371*结论【关键目标】!C$27*0.7735*0.001</f>
        <v>0</v>
      </c>
      <c r="L2371" s="5">
        <v>0</v>
      </c>
      <c r="M2371" s="5">
        <f>ABS(IF(L2371&lt;=0,L2371/耗电量关键数据!$B$6/1000,L2371/耗电量关键数据!$B$5/1000))</f>
        <v>0</v>
      </c>
      <c r="N2371" s="19">
        <f>耗电量关键数据!$B$14</f>
        <v>1.1688450000000001</v>
      </c>
      <c r="O2371" s="19">
        <f>耗电量关键数据!$B$15</f>
        <v>0.37403039999999999</v>
      </c>
      <c r="P2371" s="19">
        <f t="shared" si="335"/>
        <v>1.5428754000000002</v>
      </c>
      <c r="Q2371" s="19">
        <f t="shared" ref="Q2371:Q2434" si="339">IF(J2371&gt;0.8,P2371,0)</f>
        <v>0</v>
      </c>
      <c r="R2371" s="20">
        <f t="shared" si="336"/>
        <v>0</v>
      </c>
      <c r="S2371" s="20">
        <f t="shared" ref="S2371:S2434" si="340">IF(R2371&lt;0,ABS(R2371),0)</f>
        <v>0</v>
      </c>
      <c r="T2371" s="20">
        <f>IF((T2370+R2371)&lt;0,0,IF((T2370+R2371)&gt;结论【关键目标】!C$28,结论【关键目标】!C$28,T2370+R2371))</f>
        <v>22</v>
      </c>
      <c r="U2371" s="19">
        <f>IF((T2370+R2371)&lt;结论【关键目标】!$C$28,0,(发电量计算【计算逻辑页】!R2371+发电量计算【计算逻辑页】!T2370-结论【关键目标】!$C$28))</f>
        <v>0</v>
      </c>
      <c r="V2371" s="5">
        <f t="shared" si="337"/>
        <v>0</v>
      </c>
      <c r="W2371" s="5">
        <f t="shared" si="338"/>
        <v>0</v>
      </c>
      <c r="X2371" s="5">
        <f t="shared" si="332"/>
        <v>0</v>
      </c>
    </row>
    <row r="2372" spans="1:24" x14ac:dyDescent="0.15">
      <c r="A2372" s="7">
        <v>2371</v>
      </c>
      <c r="B2372" s="7">
        <v>4</v>
      </c>
      <c r="C2372" s="7">
        <v>9</v>
      </c>
      <c r="D2372" s="7">
        <v>19</v>
      </c>
      <c r="E2372" s="7">
        <v>99</v>
      </c>
      <c r="F2372" s="7">
        <v>19</v>
      </c>
      <c r="G2372" s="7">
        <v>0</v>
      </c>
      <c r="H2372" s="7">
        <f t="shared" si="333"/>
        <v>7</v>
      </c>
      <c r="I2372" s="16">
        <f t="shared" si="334"/>
        <v>45025</v>
      </c>
      <c r="J2372" s="17">
        <v>1.2267999999999999</v>
      </c>
      <c r="K2372" s="18">
        <f>G2372*结论【关键目标】!C$27*0.7735*0.001</f>
        <v>0</v>
      </c>
      <c r="L2372" s="5">
        <v>0</v>
      </c>
      <c r="M2372" s="5">
        <f>ABS(IF(L2372&lt;=0,L2372/耗电量关键数据!$B$6/1000,L2372/耗电量关键数据!$B$5/1000))</f>
        <v>0</v>
      </c>
      <c r="N2372" s="19">
        <f>耗电量关键数据!$B$14</f>
        <v>1.1688450000000001</v>
      </c>
      <c r="O2372" s="19">
        <f>耗电量关键数据!$B$15</f>
        <v>0.37403039999999999</v>
      </c>
      <c r="P2372" s="19">
        <f t="shared" si="335"/>
        <v>1.5428754000000002</v>
      </c>
      <c r="Q2372" s="19">
        <f t="shared" si="339"/>
        <v>1.5428754000000002</v>
      </c>
      <c r="R2372" s="20">
        <f t="shared" si="336"/>
        <v>-1.5428754000000002</v>
      </c>
      <c r="S2372" s="20">
        <f t="shared" si="340"/>
        <v>1.5428754000000002</v>
      </c>
      <c r="T2372" s="20">
        <f>IF((T2371+R2372)&lt;0,0,IF((T2371+R2372)&gt;结论【关键目标】!C$28,结论【关键目标】!C$28,T2371+R2372))</f>
        <v>20.4571246</v>
      </c>
      <c r="U2372" s="19">
        <f>IF((T2371+R2372)&lt;结论【关键目标】!$C$28,0,(发电量计算【计算逻辑页】!R2372+发电量计算【计算逻辑页】!T2371-结论【关键目标】!$C$28))</f>
        <v>0</v>
      </c>
      <c r="V2372" s="5">
        <f t="shared" si="337"/>
        <v>0</v>
      </c>
      <c r="W2372" s="5">
        <f t="shared" si="338"/>
        <v>0</v>
      </c>
      <c r="X2372" s="5">
        <f t="shared" ref="X2372:X2435" si="341">(J2372-0.35)*IF(T2372&gt;S2372,S2372,T2372)</f>
        <v>1.3527931507200002</v>
      </c>
    </row>
    <row r="2373" spans="1:24" x14ac:dyDescent="0.15">
      <c r="A2373" s="7">
        <v>2372</v>
      </c>
      <c r="B2373" s="7">
        <v>4</v>
      </c>
      <c r="C2373" s="7">
        <v>9</v>
      </c>
      <c r="D2373" s="7">
        <v>20</v>
      </c>
      <c r="E2373" s="7">
        <v>99</v>
      </c>
      <c r="F2373" s="7">
        <v>17</v>
      </c>
      <c r="G2373" s="7">
        <v>0</v>
      </c>
      <c r="H2373" s="7">
        <f t="shared" si="333"/>
        <v>7</v>
      </c>
      <c r="I2373" s="16">
        <f t="shared" si="334"/>
        <v>45025</v>
      </c>
      <c r="J2373" s="17">
        <v>1.2267999999999999</v>
      </c>
      <c r="K2373" s="18">
        <f>G2373*结论【关键目标】!C$27*0.7735*0.001</f>
        <v>0</v>
      </c>
      <c r="L2373" s="5">
        <v>0</v>
      </c>
      <c r="M2373" s="5">
        <f>ABS(IF(L2373&lt;=0,L2373/耗电量关键数据!$B$6/1000,L2373/耗电量关键数据!$B$5/1000))</f>
        <v>0</v>
      </c>
      <c r="N2373" s="19">
        <f>耗电量关键数据!$B$14</f>
        <v>1.1688450000000001</v>
      </c>
      <c r="O2373" s="19">
        <f>耗电量关键数据!$B$15</f>
        <v>0.37403039999999999</v>
      </c>
      <c r="P2373" s="19">
        <f t="shared" si="335"/>
        <v>1.5428754000000002</v>
      </c>
      <c r="Q2373" s="19">
        <f t="shared" si="339"/>
        <v>1.5428754000000002</v>
      </c>
      <c r="R2373" s="20">
        <f t="shared" si="336"/>
        <v>-1.5428754000000002</v>
      </c>
      <c r="S2373" s="20">
        <f t="shared" si="340"/>
        <v>1.5428754000000002</v>
      </c>
      <c r="T2373" s="20">
        <f>IF((T2372+R2373)&lt;0,0,IF((T2372+R2373)&gt;结论【关键目标】!C$28,结论【关键目标】!C$28,T2372+R2373))</f>
        <v>18.9142492</v>
      </c>
      <c r="U2373" s="19">
        <f>IF((T2372+R2373)&lt;结论【关键目标】!$C$28,0,(发电量计算【计算逻辑页】!R2373+发电量计算【计算逻辑页】!T2372-结论【关键目标】!$C$28))</f>
        <v>0</v>
      </c>
      <c r="V2373" s="5">
        <f t="shared" si="337"/>
        <v>0</v>
      </c>
      <c r="W2373" s="5">
        <f t="shared" si="338"/>
        <v>0</v>
      </c>
      <c r="X2373" s="5">
        <f t="shared" si="341"/>
        <v>1.3527931507200002</v>
      </c>
    </row>
    <row r="2374" spans="1:24" x14ac:dyDescent="0.15">
      <c r="A2374" s="7">
        <v>2373</v>
      </c>
      <c r="B2374" s="7">
        <v>4</v>
      </c>
      <c r="C2374" s="7">
        <v>9</v>
      </c>
      <c r="D2374" s="7">
        <v>21</v>
      </c>
      <c r="E2374" s="7">
        <v>99</v>
      </c>
      <c r="F2374" s="7">
        <v>13.7</v>
      </c>
      <c r="G2374" s="7">
        <v>0</v>
      </c>
      <c r="H2374" s="7">
        <f t="shared" si="333"/>
        <v>7</v>
      </c>
      <c r="I2374" s="16">
        <f t="shared" si="334"/>
        <v>45025</v>
      </c>
      <c r="J2374" s="17">
        <v>1.2267999999999999</v>
      </c>
      <c r="K2374" s="18">
        <f>G2374*结论【关键目标】!C$27*0.7735*0.001</f>
        <v>0</v>
      </c>
      <c r="L2374" s="5">
        <v>0</v>
      </c>
      <c r="M2374" s="5">
        <f>ABS(IF(L2374&lt;=0,L2374/耗电量关键数据!$B$6/1000,L2374/耗电量关键数据!$B$5/1000))</f>
        <v>0</v>
      </c>
      <c r="N2374" s="19">
        <f>耗电量关键数据!$B$14</f>
        <v>1.1688450000000001</v>
      </c>
      <c r="O2374" s="19">
        <f>耗电量关键数据!$B$15</f>
        <v>0.37403039999999999</v>
      </c>
      <c r="P2374" s="19">
        <f t="shared" si="335"/>
        <v>1.5428754000000002</v>
      </c>
      <c r="Q2374" s="19">
        <f t="shared" si="339"/>
        <v>1.5428754000000002</v>
      </c>
      <c r="R2374" s="20">
        <f t="shared" si="336"/>
        <v>-1.5428754000000002</v>
      </c>
      <c r="S2374" s="20">
        <f t="shared" si="340"/>
        <v>1.5428754000000002</v>
      </c>
      <c r="T2374" s="20">
        <f>IF((T2373+R2374)&lt;0,0,IF((T2373+R2374)&gt;结论【关键目标】!C$28,结论【关键目标】!C$28,T2373+R2374))</f>
        <v>17.371373800000001</v>
      </c>
      <c r="U2374" s="19">
        <f>IF((T2373+R2374)&lt;结论【关键目标】!$C$28,0,(发电量计算【计算逻辑页】!R2374+发电量计算【计算逻辑页】!T2373-结论【关键目标】!$C$28))</f>
        <v>0</v>
      </c>
      <c r="V2374" s="5">
        <f t="shared" si="337"/>
        <v>0</v>
      </c>
      <c r="W2374" s="5">
        <f t="shared" si="338"/>
        <v>0</v>
      </c>
      <c r="X2374" s="5">
        <f t="shared" si="341"/>
        <v>1.3527931507200002</v>
      </c>
    </row>
    <row r="2375" spans="1:24" x14ac:dyDescent="0.15">
      <c r="A2375" s="7">
        <v>2374</v>
      </c>
      <c r="B2375" s="7">
        <v>4</v>
      </c>
      <c r="C2375" s="7">
        <v>9</v>
      </c>
      <c r="D2375" s="7">
        <v>22</v>
      </c>
      <c r="E2375" s="7">
        <v>99</v>
      </c>
      <c r="F2375" s="7">
        <v>14</v>
      </c>
      <c r="G2375" s="7">
        <v>0</v>
      </c>
      <c r="H2375" s="7">
        <f t="shared" si="333"/>
        <v>7</v>
      </c>
      <c r="I2375" s="16">
        <f t="shared" si="334"/>
        <v>45025</v>
      </c>
      <c r="J2375" s="17">
        <v>0.70809999999999995</v>
      </c>
      <c r="K2375" s="18">
        <f>G2375*结论【关键目标】!C$27*0.7735*0.001</f>
        <v>0</v>
      </c>
      <c r="L2375" s="5">
        <v>0</v>
      </c>
      <c r="M2375" s="5">
        <f>ABS(IF(L2375&lt;=0,L2375/耗电量关键数据!$B$6/1000,L2375/耗电量关键数据!$B$5/1000))</f>
        <v>0</v>
      </c>
      <c r="N2375" s="19">
        <f>耗电量关键数据!$B$14</f>
        <v>1.1688450000000001</v>
      </c>
      <c r="O2375" s="19">
        <f>耗电量关键数据!$B$15</f>
        <v>0.37403039999999999</v>
      </c>
      <c r="P2375" s="19">
        <f t="shared" si="335"/>
        <v>1.5428754000000002</v>
      </c>
      <c r="Q2375" s="19">
        <f t="shared" si="339"/>
        <v>0</v>
      </c>
      <c r="R2375" s="20">
        <f t="shared" si="336"/>
        <v>0</v>
      </c>
      <c r="S2375" s="20">
        <f t="shared" si="340"/>
        <v>0</v>
      </c>
      <c r="T2375" s="20">
        <f>IF((T2374+R2375)&lt;0,0,IF((T2374+R2375)&gt;结论【关键目标】!C$28,结论【关键目标】!C$28,T2374+R2375))</f>
        <v>17.371373800000001</v>
      </c>
      <c r="U2375" s="19">
        <f>IF((T2374+R2375)&lt;结论【关键目标】!$C$28,0,(发电量计算【计算逻辑页】!R2375+发电量计算【计算逻辑页】!T2374-结论【关键目标】!$C$28))</f>
        <v>0</v>
      </c>
      <c r="V2375" s="5">
        <f t="shared" si="337"/>
        <v>0</v>
      </c>
      <c r="W2375" s="5">
        <f t="shared" si="338"/>
        <v>0</v>
      </c>
      <c r="X2375" s="5">
        <f t="shared" si="341"/>
        <v>0</v>
      </c>
    </row>
    <row r="2376" spans="1:24" x14ac:dyDescent="0.15">
      <c r="A2376" s="7">
        <v>2375</v>
      </c>
      <c r="B2376" s="7">
        <v>4</v>
      </c>
      <c r="C2376" s="7">
        <v>9</v>
      </c>
      <c r="D2376" s="7">
        <v>23</v>
      </c>
      <c r="E2376" s="7">
        <v>99</v>
      </c>
      <c r="F2376" s="7">
        <v>13</v>
      </c>
      <c r="G2376" s="7">
        <v>0</v>
      </c>
      <c r="H2376" s="7">
        <f t="shared" si="333"/>
        <v>7</v>
      </c>
      <c r="I2376" s="16">
        <f t="shared" si="334"/>
        <v>45025</v>
      </c>
      <c r="J2376" s="17">
        <v>0.70809999999999995</v>
      </c>
      <c r="K2376" s="18">
        <f>G2376*结论【关键目标】!C$27*0.7735*0.001</f>
        <v>0</v>
      </c>
      <c r="L2376" s="5">
        <v>0</v>
      </c>
      <c r="M2376" s="5">
        <f>ABS(IF(L2376&lt;=0,L2376/耗电量关键数据!$B$6/1000,L2376/耗电量关键数据!$B$5/1000))</f>
        <v>0</v>
      </c>
      <c r="N2376" s="19">
        <f>耗电量关键数据!$B$14</f>
        <v>1.1688450000000001</v>
      </c>
      <c r="O2376" s="19">
        <f>耗电量关键数据!$B$15</f>
        <v>0.37403039999999999</v>
      </c>
      <c r="P2376" s="19">
        <f t="shared" si="335"/>
        <v>1.5428754000000002</v>
      </c>
      <c r="Q2376" s="19">
        <f t="shared" si="339"/>
        <v>0</v>
      </c>
      <c r="R2376" s="20">
        <f t="shared" si="336"/>
        <v>0</v>
      </c>
      <c r="S2376" s="20">
        <f t="shared" si="340"/>
        <v>0</v>
      </c>
      <c r="T2376" s="20">
        <f>IF((T2375+R2376)&lt;0,0,IF((T2375+R2376)&gt;结论【关键目标】!C$28,结论【关键目标】!C$28,T2375+R2376))</f>
        <v>17.371373800000001</v>
      </c>
      <c r="U2376" s="19">
        <f>IF((T2375+R2376)&lt;结论【关键目标】!$C$28,0,(发电量计算【计算逻辑页】!R2376+发电量计算【计算逻辑页】!T2375-结论【关键目标】!$C$28))</f>
        <v>0</v>
      </c>
      <c r="V2376" s="5">
        <f t="shared" si="337"/>
        <v>0</v>
      </c>
      <c r="W2376" s="5">
        <f t="shared" si="338"/>
        <v>0</v>
      </c>
      <c r="X2376" s="5">
        <f t="shared" si="341"/>
        <v>0</v>
      </c>
    </row>
    <row r="2377" spans="1:24" x14ac:dyDescent="0.15">
      <c r="A2377" s="7">
        <v>2376</v>
      </c>
      <c r="B2377" s="7">
        <v>4</v>
      </c>
      <c r="C2377" s="7">
        <v>9</v>
      </c>
      <c r="D2377" s="7">
        <v>24</v>
      </c>
      <c r="E2377" s="7">
        <v>99</v>
      </c>
      <c r="F2377" s="7">
        <v>11.3</v>
      </c>
      <c r="G2377" s="7">
        <v>0</v>
      </c>
      <c r="H2377" s="7">
        <f t="shared" si="333"/>
        <v>7</v>
      </c>
      <c r="I2377" s="16">
        <f t="shared" si="334"/>
        <v>45025</v>
      </c>
      <c r="J2377" s="17">
        <v>0.2407</v>
      </c>
      <c r="K2377" s="18">
        <f>G2377*结论【关键目标】!C$27*0.7735*0.001</f>
        <v>0</v>
      </c>
      <c r="L2377" s="5">
        <v>0</v>
      </c>
      <c r="M2377" s="5">
        <f>ABS(IF(L2377&lt;=0,L2377/耗电量关键数据!$B$6/1000,L2377/耗电量关键数据!$B$5/1000))</f>
        <v>0</v>
      </c>
      <c r="N2377" s="19">
        <f>耗电量关键数据!$B$14</f>
        <v>1.1688450000000001</v>
      </c>
      <c r="O2377" s="19">
        <f>耗电量关键数据!$B$15</f>
        <v>0.37403039999999999</v>
      </c>
      <c r="P2377" s="19">
        <f t="shared" si="335"/>
        <v>1.5428754000000002</v>
      </c>
      <c r="Q2377" s="19">
        <f t="shared" si="339"/>
        <v>0</v>
      </c>
      <c r="R2377" s="20">
        <f t="shared" si="336"/>
        <v>0</v>
      </c>
      <c r="S2377" s="20">
        <f t="shared" si="340"/>
        <v>0</v>
      </c>
      <c r="T2377" s="20">
        <f>IF((T2376+R2377)&lt;0,0,IF((T2376+R2377)&gt;结论【关键目标】!C$28,结论【关键目标】!C$28,T2376+R2377))</f>
        <v>17.371373800000001</v>
      </c>
      <c r="U2377" s="19">
        <f>IF((T2376+R2377)&lt;结论【关键目标】!$C$28,0,(发电量计算【计算逻辑页】!R2377+发电量计算【计算逻辑页】!T2376-结论【关键目标】!$C$28))</f>
        <v>0</v>
      </c>
      <c r="V2377" s="5">
        <f t="shared" si="337"/>
        <v>0</v>
      </c>
      <c r="W2377" s="5">
        <f t="shared" si="338"/>
        <v>0</v>
      </c>
      <c r="X2377" s="5">
        <f t="shared" si="341"/>
        <v>0</v>
      </c>
    </row>
    <row r="2378" spans="1:24" x14ac:dyDescent="0.15">
      <c r="A2378" s="7">
        <v>2377</v>
      </c>
      <c r="B2378" s="7">
        <v>4</v>
      </c>
      <c r="C2378" s="7">
        <v>10</v>
      </c>
      <c r="D2378" s="7">
        <v>1</v>
      </c>
      <c r="E2378" s="7">
        <v>100</v>
      </c>
      <c r="F2378" s="7">
        <v>13</v>
      </c>
      <c r="G2378" s="7">
        <v>0</v>
      </c>
      <c r="H2378" s="7">
        <f t="shared" si="333"/>
        <v>1</v>
      </c>
      <c r="I2378" s="16">
        <f t="shared" si="334"/>
        <v>45026</v>
      </c>
      <c r="J2378" s="17">
        <v>0.2407</v>
      </c>
      <c r="K2378" s="18">
        <f>G2378*结论【关键目标】!C$27*0.7735*0.001</f>
        <v>0</v>
      </c>
      <c r="L2378" s="5">
        <v>0</v>
      </c>
      <c r="M2378" s="5">
        <f>ABS(IF(L2378&lt;=0,L2378/耗电量关键数据!$B$6/1000,L2378/耗电量关键数据!$B$5/1000))</f>
        <v>0</v>
      </c>
      <c r="N2378" s="5">
        <f>电气设备逐时使用率计算!H2354</f>
        <v>1.1688450000000001</v>
      </c>
      <c r="O2378" s="5">
        <f>灯光逐时使用率计算!H2354</f>
        <v>0.37403039999999999</v>
      </c>
      <c r="P2378" s="19">
        <f t="shared" si="335"/>
        <v>1.5428754000000002</v>
      </c>
      <c r="Q2378" s="19">
        <f t="shared" si="339"/>
        <v>0</v>
      </c>
      <c r="R2378" s="20">
        <f t="shared" si="336"/>
        <v>0</v>
      </c>
      <c r="S2378" s="20">
        <f t="shared" si="340"/>
        <v>0</v>
      </c>
      <c r="T2378" s="20">
        <f>IF((T2377+R2378)&lt;0,0,IF((T2377+R2378)&gt;结论【关键目标】!C$28,结论【关键目标】!C$28,T2377+R2378))</f>
        <v>17.371373800000001</v>
      </c>
      <c r="U2378" s="19">
        <f>IF((T2377+R2378)&lt;结论【关键目标】!$C$28,0,(发电量计算【计算逻辑页】!R2378+发电量计算【计算逻辑页】!T2377-结论【关键目标】!$C$28))</f>
        <v>0</v>
      </c>
      <c r="V2378" s="5">
        <f t="shared" si="337"/>
        <v>0</v>
      </c>
      <c r="W2378" s="5">
        <f t="shared" si="338"/>
        <v>0</v>
      </c>
      <c r="X2378" s="5">
        <f t="shared" si="341"/>
        <v>0</v>
      </c>
    </row>
    <row r="2379" spans="1:24" x14ac:dyDescent="0.15">
      <c r="A2379" s="7">
        <v>2378</v>
      </c>
      <c r="B2379" s="7">
        <v>4</v>
      </c>
      <c r="C2379" s="7">
        <v>10</v>
      </c>
      <c r="D2379" s="7">
        <v>2</v>
      </c>
      <c r="E2379" s="7">
        <v>100</v>
      </c>
      <c r="F2379" s="7">
        <v>12</v>
      </c>
      <c r="G2379" s="7">
        <v>0</v>
      </c>
      <c r="H2379" s="7">
        <f t="shared" si="333"/>
        <v>1</v>
      </c>
      <c r="I2379" s="16">
        <f t="shared" si="334"/>
        <v>45026</v>
      </c>
      <c r="J2379" s="17">
        <v>0.2407</v>
      </c>
      <c r="K2379" s="18">
        <f>G2379*结论【关键目标】!C$27*0.7735*0.001</f>
        <v>0</v>
      </c>
      <c r="L2379" s="5">
        <v>0</v>
      </c>
      <c r="M2379" s="5">
        <f>ABS(IF(L2379&lt;=0,L2379/耗电量关键数据!$B$6/1000,L2379/耗电量关键数据!$B$5/1000))</f>
        <v>0</v>
      </c>
      <c r="N2379" s="5">
        <f>电气设备逐时使用率计算!H2355</f>
        <v>1.1688450000000001</v>
      </c>
      <c r="O2379" s="5">
        <f>灯光逐时使用率计算!H2355</f>
        <v>0.37403039999999999</v>
      </c>
      <c r="P2379" s="19">
        <f t="shared" si="335"/>
        <v>1.5428754000000002</v>
      </c>
      <c r="Q2379" s="19">
        <f t="shared" si="339"/>
        <v>0</v>
      </c>
      <c r="R2379" s="20">
        <f t="shared" si="336"/>
        <v>0</v>
      </c>
      <c r="S2379" s="20">
        <f t="shared" si="340"/>
        <v>0</v>
      </c>
      <c r="T2379" s="20">
        <f>IF((T2378+R2379)&lt;0,0,IF((T2378+R2379)&gt;结论【关键目标】!C$28,结论【关键目标】!C$28,T2378+R2379))</f>
        <v>17.371373800000001</v>
      </c>
      <c r="U2379" s="19">
        <f>IF((T2378+R2379)&lt;结论【关键目标】!$C$28,0,(发电量计算【计算逻辑页】!R2379+发电量计算【计算逻辑页】!T2378-结论【关键目标】!$C$28))</f>
        <v>0</v>
      </c>
      <c r="V2379" s="5">
        <f t="shared" si="337"/>
        <v>0</v>
      </c>
      <c r="W2379" s="5">
        <f t="shared" si="338"/>
        <v>0</v>
      </c>
      <c r="X2379" s="5">
        <f t="shared" si="341"/>
        <v>0</v>
      </c>
    </row>
    <row r="2380" spans="1:24" x14ac:dyDescent="0.15">
      <c r="A2380" s="7">
        <v>2379</v>
      </c>
      <c r="B2380" s="7">
        <v>4</v>
      </c>
      <c r="C2380" s="7">
        <v>10</v>
      </c>
      <c r="D2380" s="7">
        <v>3</v>
      </c>
      <c r="E2380" s="7">
        <v>100</v>
      </c>
      <c r="F2380" s="7">
        <v>8.1</v>
      </c>
      <c r="G2380" s="7">
        <v>0</v>
      </c>
      <c r="H2380" s="7">
        <f t="shared" si="333"/>
        <v>1</v>
      </c>
      <c r="I2380" s="16">
        <f t="shared" si="334"/>
        <v>45026</v>
      </c>
      <c r="J2380" s="17">
        <v>0.2407</v>
      </c>
      <c r="K2380" s="18">
        <f>G2380*结论【关键目标】!C$27*0.7735*0.001</f>
        <v>0</v>
      </c>
      <c r="L2380" s="5">
        <v>0</v>
      </c>
      <c r="M2380" s="5">
        <f>ABS(IF(L2380&lt;=0,L2380/耗电量关键数据!$B$6/1000,L2380/耗电量关键数据!$B$5/1000))</f>
        <v>0</v>
      </c>
      <c r="N2380" s="5">
        <f>电气设备逐时使用率计算!H2356</f>
        <v>1.1688450000000001</v>
      </c>
      <c r="O2380" s="5">
        <f>灯光逐时使用率计算!H2356</f>
        <v>0.37403039999999999</v>
      </c>
      <c r="P2380" s="19">
        <f t="shared" si="335"/>
        <v>1.5428754000000002</v>
      </c>
      <c r="Q2380" s="19">
        <f t="shared" si="339"/>
        <v>0</v>
      </c>
      <c r="R2380" s="20">
        <f t="shared" si="336"/>
        <v>0</v>
      </c>
      <c r="S2380" s="20">
        <f t="shared" si="340"/>
        <v>0</v>
      </c>
      <c r="T2380" s="20">
        <f>IF((T2379+R2380)&lt;0,0,IF((T2379+R2380)&gt;结论【关键目标】!C$28,结论【关键目标】!C$28,T2379+R2380))</f>
        <v>17.371373800000001</v>
      </c>
      <c r="U2380" s="19">
        <f>IF((T2379+R2380)&lt;结论【关键目标】!$C$28,0,(发电量计算【计算逻辑页】!R2380+发电量计算【计算逻辑页】!T2379-结论【关键目标】!$C$28))</f>
        <v>0</v>
      </c>
      <c r="V2380" s="5">
        <f t="shared" si="337"/>
        <v>0</v>
      </c>
      <c r="W2380" s="5">
        <f t="shared" si="338"/>
        <v>0</v>
      </c>
      <c r="X2380" s="5">
        <f t="shared" si="341"/>
        <v>0</v>
      </c>
    </row>
    <row r="2381" spans="1:24" x14ac:dyDescent="0.15">
      <c r="A2381" s="7">
        <v>2380</v>
      </c>
      <c r="B2381" s="7">
        <v>4</v>
      </c>
      <c r="C2381" s="7">
        <v>10</v>
      </c>
      <c r="D2381" s="7">
        <v>4</v>
      </c>
      <c r="E2381" s="7">
        <v>100</v>
      </c>
      <c r="F2381" s="7">
        <v>8</v>
      </c>
      <c r="G2381" s="7">
        <v>0</v>
      </c>
      <c r="H2381" s="7">
        <f t="shared" si="333"/>
        <v>1</v>
      </c>
      <c r="I2381" s="16">
        <f t="shared" si="334"/>
        <v>45026</v>
      </c>
      <c r="J2381" s="17">
        <v>0.2407</v>
      </c>
      <c r="K2381" s="18">
        <f>G2381*结论【关键目标】!C$27*0.7735*0.001</f>
        <v>0</v>
      </c>
      <c r="L2381" s="5">
        <v>0</v>
      </c>
      <c r="M2381" s="5">
        <f>ABS(IF(L2381&lt;=0,L2381/耗电量关键数据!$B$6/1000,L2381/耗电量关键数据!$B$5/1000))</f>
        <v>0</v>
      </c>
      <c r="N2381" s="5">
        <f>电气设备逐时使用率计算!H2357</f>
        <v>1.1688450000000001</v>
      </c>
      <c r="O2381" s="5">
        <f>灯光逐时使用率计算!H2357</f>
        <v>0.37403039999999999</v>
      </c>
      <c r="P2381" s="19">
        <f t="shared" si="335"/>
        <v>1.5428754000000002</v>
      </c>
      <c r="Q2381" s="19">
        <f t="shared" si="339"/>
        <v>0</v>
      </c>
      <c r="R2381" s="20">
        <f t="shared" si="336"/>
        <v>0</v>
      </c>
      <c r="S2381" s="20">
        <f t="shared" si="340"/>
        <v>0</v>
      </c>
      <c r="T2381" s="20">
        <f>IF((T2380+R2381)&lt;0,0,IF((T2380+R2381)&gt;结论【关键目标】!C$28,结论【关键目标】!C$28,T2380+R2381))</f>
        <v>17.371373800000001</v>
      </c>
      <c r="U2381" s="19">
        <f>IF((T2380+R2381)&lt;结论【关键目标】!$C$28,0,(发电量计算【计算逻辑页】!R2381+发电量计算【计算逻辑页】!T2380-结论【关键目标】!$C$28))</f>
        <v>0</v>
      </c>
      <c r="V2381" s="5">
        <f t="shared" si="337"/>
        <v>0</v>
      </c>
      <c r="W2381" s="5">
        <f t="shared" si="338"/>
        <v>0</v>
      </c>
      <c r="X2381" s="5">
        <f t="shared" si="341"/>
        <v>0</v>
      </c>
    </row>
    <row r="2382" spans="1:24" x14ac:dyDescent="0.15">
      <c r="A2382" s="7">
        <v>2381</v>
      </c>
      <c r="B2382" s="7">
        <v>4</v>
      </c>
      <c r="C2382" s="7">
        <v>10</v>
      </c>
      <c r="D2382" s="7">
        <v>5</v>
      </c>
      <c r="E2382" s="7">
        <v>100</v>
      </c>
      <c r="F2382" s="7">
        <v>10</v>
      </c>
      <c r="G2382" s="7">
        <v>0</v>
      </c>
      <c r="H2382" s="7">
        <f t="shared" si="333"/>
        <v>1</v>
      </c>
      <c r="I2382" s="16">
        <f t="shared" si="334"/>
        <v>45026</v>
      </c>
      <c r="J2382" s="17">
        <v>0.2407</v>
      </c>
      <c r="K2382" s="18">
        <f>G2382*结论【关键目标】!C$27*0.7735*0.001</f>
        <v>0</v>
      </c>
      <c r="L2382" s="5">
        <v>0</v>
      </c>
      <c r="M2382" s="5">
        <f>ABS(IF(L2382&lt;=0,L2382/耗电量关键数据!$B$6/1000,L2382/耗电量关键数据!$B$5/1000))</f>
        <v>0</v>
      </c>
      <c r="N2382" s="5">
        <f>电气设备逐时使用率计算!H2358</f>
        <v>1.1688450000000001</v>
      </c>
      <c r="O2382" s="5">
        <f>灯光逐时使用率计算!H2358</f>
        <v>0.37403039999999999</v>
      </c>
      <c r="P2382" s="19">
        <f t="shared" si="335"/>
        <v>1.5428754000000002</v>
      </c>
      <c r="Q2382" s="19">
        <f t="shared" si="339"/>
        <v>0</v>
      </c>
      <c r="R2382" s="20">
        <f t="shared" si="336"/>
        <v>0</v>
      </c>
      <c r="S2382" s="20">
        <f t="shared" si="340"/>
        <v>0</v>
      </c>
      <c r="T2382" s="20">
        <f>IF((T2381+R2382)&lt;0,0,IF((T2381+R2382)&gt;结论【关键目标】!C$28,结论【关键目标】!C$28,T2381+R2382))</f>
        <v>17.371373800000001</v>
      </c>
      <c r="U2382" s="19">
        <f>IF((T2381+R2382)&lt;结论【关键目标】!$C$28,0,(发电量计算【计算逻辑页】!R2382+发电量计算【计算逻辑页】!T2381-结论【关键目标】!$C$28))</f>
        <v>0</v>
      </c>
      <c r="V2382" s="5">
        <f t="shared" si="337"/>
        <v>0</v>
      </c>
      <c r="W2382" s="5">
        <f t="shared" si="338"/>
        <v>0</v>
      </c>
      <c r="X2382" s="5">
        <f t="shared" si="341"/>
        <v>0</v>
      </c>
    </row>
    <row r="2383" spans="1:24" x14ac:dyDescent="0.15">
      <c r="A2383" s="7">
        <v>2382</v>
      </c>
      <c r="B2383" s="7">
        <v>4</v>
      </c>
      <c r="C2383" s="7">
        <v>10</v>
      </c>
      <c r="D2383" s="7">
        <v>6</v>
      </c>
      <c r="E2383" s="7">
        <v>100</v>
      </c>
      <c r="F2383" s="7">
        <v>7.4</v>
      </c>
      <c r="G2383" s="7">
        <v>41.1</v>
      </c>
      <c r="H2383" s="7">
        <f t="shared" si="333"/>
        <v>1</v>
      </c>
      <c r="I2383" s="16">
        <f t="shared" si="334"/>
        <v>45026</v>
      </c>
      <c r="J2383" s="17">
        <v>0.2407</v>
      </c>
      <c r="K2383" s="18">
        <f>G2383*结论【关键目标】!C$27*0.7735*0.001</f>
        <v>3.814902</v>
      </c>
      <c r="L2383" s="5">
        <v>0</v>
      </c>
      <c r="M2383" s="5">
        <f>ABS(IF(L2383&lt;=0,L2383/耗电量关键数据!$B$6/1000,L2383/耗电量关键数据!$B$5/1000))</f>
        <v>0</v>
      </c>
      <c r="N2383" s="5">
        <f>电气设备逐时使用率计算!H2359</f>
        <v>1.1688450000000001</v>
      </c>
      <c r="O2383" s="5">
        <f>灯光逐时使用率计算!H2359</f>
        <v>0.37403039999999999</v>
      </c>
      <c r="P2383" s="19">
        <f t="shared" si="335"/>
        <v>1.5428754000000002</v>
      </c>
      <c r="Q2383" s="19">
        <f t="shared" si="339"/>
        <v>0</v>
      </c>
      <c r="R2383" s="20">
        <f t="shared" si="336"/>
        <v>3.814902</v>
      </c>
      <c r="S2383" s="20">
        <f t="shared" si="340"/>
        <v>0</v>
      </c>
      <c r="T2383" s="20">
        <f>IF((T2382+R2383)&lt;0,0,IF((T2382+R2383)&gt;结论【关键目标】!C$28,结论【关键目标】!C$28,T2382+R2383))</f>
        <v>21.186275800000001</v>
      </c>
      <c r="U2383" s="19">
        <f>IF((T2382+R2383)&lt;结论【关键目标】!$C$28,0,(发电量计算【计算逻辑页】!R2383+发电量计算【计算逻辑页】!T2382-结论【关键目标】!$C$28))</f>
        <v>0</v>
      </c>
      <c r="V2383" s="5">
        <f t="shared" si="337"/>
        <v>0</v>
      </c>
      <c r="W2383" s="5">
        <f t="shared" si="338"/>
        <v>0.37137010878000004</v>
      </c>
      <c r="X2383" s="5">
        <f t="shared" si="341"/>
        <v>0</v>
      </c>
    </row>
    <row r="2384" spans="1:24" x14ac:dyDescent="0.15">
      <c r="A2384" s="7">
        <v>2383</v>
      </c>
      <c r="B2384" s="7">
        <v>4</v>
      </c>
      <c r="C2384" s="7">
        <v>10</v>
      </c>
      <c r="D2384" s="7">
        <v>7</v>
      </c>
      <c r="E2384" s="7">
        <v>100</v>
      </c>
      <c r="F2384" s="7">
        <v>12</v>
      </c>
      <c r="G2384" s="7">
        <v>242.6</v>
      </c>
      <c r="H2384" s="7">
        <f t="shared" si="333"/>
        <v>1</v>
      </c>
      <c r="I2384" s="16">
        <f t="shared" si="334"/>
        <v>45026</v>
      </c>
      <c r="J2384" s="17">
        <v>0.2407</v>
      </c>
      <c r="K2384" s="18">
        <f>G2384*结论【关键目标】!C$27*0.7735*0.001</f>
        <v>22.518131999999998</v>
      </c>
      <c r="L2384" s="5">
        <v>0</v>
      </c>
      <c r="M2384" s="5">
        <f>ABS(IF(L2384&lt;=0,L2384/耗电量关键数据!$B$6/1000,L2384/耗电量关键数据!$B$5/1000))</f>
        <v>0</v>
      </c>
      <c r="N2384" s="5">
        <f>电气设备逐时使用率计算!H2360</f>
        <v>2.3376900000000003</v>
      </c>
      <c r="O2384" s="5">
        <f>灯光逐时使用率计算!H2360</f>
        <v>1.2467680000000001</v>
      </c>
      <c r="P2384" s="19">
        <f t="shared" si="335"/>
        <v>3.5844580000000006</v>
      </c>
      <c r="Q2384" s="19">
        <f t="shared" si="339"/>
        <v>0</v>
      </c>
      <c r="R2384" s="20">
        <f t="shared" si="336"/>
        <v>22.518131999999998</v>
      </c>
      <c r="S2384" s="20">
        <f t="shared" si="340"/>
        <v>0</v>
      </c>
      <c r="T2384" s="20">
        <f>IF((T2383+R2384)&lt;0,0,IF((T2383+R2384)&gt;结论【关键目标】!C$28,结论【关键目标】!C$28,T2383+R2384))</f>
        <v>22</v>
      </c>
      <c r="U2384" s="19">
        <f>IF((T2383+R2384)&lt;结论【关键目标】!$C$28,0,(发电量计算【计算逻辑页】!R2384+发电量计算【计算逻辑页】!T2383-结论【关键目标】!$C$28))</f>
        <v>21.704407799999998</v>
      </c>
      <c r="V2384" s="5">
        <f t="shared" si="337"/>
        <v>0</v>
      </c>
      <c r="W2384" s="5">
        <f t="shared" si="338"/>
        <v>0.8627790406000001</v>
      </c>
      <c r="X2384" s="5">
        <f t="shared" si="341"/>
        <v>0</v>
      </c>
    </row>
    <row r="2385" spans="1:24" x14ac:dyDescent="0.15">
      <c r="A2385" s="7">
        <v>2384</v>
      </c>
      <c r="B2385" s="7">
        <v>4</v>
      </c>
      <c r="C2385" s="7">
        <v>10</v>
      </c>
      <c r="D2385" s="7">
        <v>8</v>
      </c>
      <c r="E2385" s="7">
        <v>100</v>
      </c>
      <c r="F2385" s="7">
        <v>11</v>
      </c>
      <c r="G2385" s="7">
        <v>325.89999999999998</v>
      </c>
      <c r="H2385" s="7">
        <f t="shared" si="333"/>
        <v>1</v>
      </c>
      <c r="I2385" s="16">
        <f t="shared" si="334"/>
        <v>45026</v>
      </c>
      <c r="J2385" s="17">
        <v>0.70809999999999995</v>
      </c>
      <c r="K2385" s="18">
        <f>G2385*结论【关键目标】!C$27*0.7735*0.001</f>
        <v>30.250037999999996</v>
      </c>
      <c r="L2385" s="5">
        <v>0</v>
      </c>
      <c r="M2385" s="5">
        <f>ABS(IF(L2385&lt;=0,L2385/耗电量关键数据!$B$6/1000,L2385/耗电量关键数据!$B$5/1000))</f>
        <v>0</v>
      </c>
      <c r="N2385" s="5">
        <f>电气设备逐时使用率计算!H2361</f>
        <v>11.688450000000001</v>
      </c>
      <c r="O2385" s="5">
        <f>灯光逐时使用率计算!H2361</f>
        <v>6.2338399999999998</v>
      </c>
      <c r="P2385" s="19">
        <f t="shared" si="335"/>
        <v>17.92229</v>
      </c>
      <c r="Q2385" s="19">
        <f t="shared" si="339"/>
        <v>0</v>
      </c>
      <c r="R2385" s="20">
        <f t="shared" si="336"/>
        <v>30.250037999999996</v>
      </c>
      <c r="S2385" s="20">
        <f t="shared" si="340"/>
        <v>0</v>
      </c>
      <c r="T2385" s="20">
        <f>IF((T2384+R2385)&lt;0,0,IF((T2384+R2385)&gt;结论【关键目标】!C$28,结论【关键目标】!C$28,T2384+R2385))</f>
        <v>22</v>
      </c>
      <c r="U2385" s="19">
        <f>IF((T2384+R2385)&lt;结论【关键目标】!$C$28,0,(发电量计算【计算逻辑页】!R2385+发电量计算【计算逻辑页】!T2384-结论【关键目标】!$C$28))</f>
        <v>30.250037999999996</v>
      </c>
      <c r="V2385" s="5">
        <f t="shared" si="337"/>
        <v>10.587513299999998</v>
      </c>
      <c r="W2385" s="5">
        <f t="shared" si="338"/>
        <v>12.690773548999999</v>
      </c>
      <c r="X2385" s="5">
        <f t="shared" si="341"/>
        <v>0</v>
      </c>
    </row>
    <row r="2386" spans="1:24" x14ac:dyDescent="0.15">
      <c r="A2386" s="7">
        <v>2385</v>
      </c>
      <c r="B2386" s="7">
        <v>4</v>
      </c>
      <c r="C2386" s="7">
        <v>10</v>
      </c>
      <c r="D2386" s="7">
        <v>9</v>
      </c>
      <c r="E2386" s="7">
        <v>100</v>
      </c>
      <c r="F2386" s="7">
        <v>14.2</v>
      </c>
      <c r="G2386" s="7">
        <v>571.9</v>
      </c>
      <c r="H2386" s="7">
        <f t="shared" si="333"/>
        <v>1</v>
      </c>
      <c r="I2386" s="16">
        <f t="shared" si="334"/>
        <v>45026</v>
      </c>
      <c r="J2386" s="17">
        <v>0.70809999999999995</v>
      </c>
      <c r="K2386" s="18">
        <f>G2386*结论【关键目标】!C$27*0.7735*0.001</f>
        <v>53.083757999999996</v>
      </c>
      <c r="L2386" s="5">
        <v>0</v>
      </c>
      <c r="M2386" s="5">
        <f>ABS(IF(L2386&lt;=0,L2386/耗电量关键数据!$B$6/1000,L2386/耗电量关键数据!$B$5/1000))</f>
        <v>0</v>
      </c>
      <c r="N2386" s="5">
        <f>电气设备逐时使用率计算!H2362</f>
        <v>22.208055000000002</v>
      </c>
      <c r="O2386" s="5">
        <f>灯光逐时使用率计算!H2362</f>
        <v>11.844296</v>
      </c>
      <c r="P2386" s="19">
        <f t="shared" si="335"/>
        <v>34.052351000000002</v>
      </c>
      <c r="Q2386" s="19">
        <f t="shared" si="339"/>
        <v>0</v>
      </c>
      <c r="R2386" s="20">
        <f t="shared" si="336"/>
        <v>53.083757999999996</v>
      </c>
      <c r="S2386" s="20">
        <f t="shared" si="340"/>
        <v>0</v>
      </c>
      <c r="T2386" s="20">
        <f>IF((T2385+R2386)&lt;0,0,IF((T2385+R2386)&gt;结论【关键目标】!C$28,结论【关键目标】!C$28,T2385+R2386))</f>
        <v>22</v>
      </c>
      <c r="U2386" s="19">
        <f>IF((T2385+R2386)&lt;结论【关键目标】!$C$28,0,(发电量计算【计算逻辑页】!R2386+发电量计算【计算逻辑页】!T2385-结论【关键目标】!$C$28))</f>
        <v>53.083757999999989</v>
      </c>
      <c r="V2386" s="5">
        <f t="shared" si="337"/>
        <v>18.579315299999994</v>
      </c>
      <c r="W2386" s="5">
        <f t="shared" si="338"/>
        <v>24.1124697431</v>
      </c>
      <c r="X2386" s="5">
        <f t="shared" si="341"/>
        <v>0</v>
      </c>
    </row>
    <row r="2387" spans="1:24" x14ac:dyDescent="0.15">
      <c r="A2387" s="7">
        <v>2386</v>
      </c>
      <c r="B2387" s="7">
        <v>4</v>
      </c>
      <c r="C2387" s="7">
        <v>10</v>
      </c>
      <c r="D2387" s="7">
        <v>10</v>
      </c>
      <c r="E2387" s="7">
        <v>100</v>
      </c>
      <c r="F2387" s="7">
        <v>17</v>
      </c>
      <c r="G2387" s="7">
        <v>646.1</v>
      </c>
      <c r="H2387" s="7">
        <f t="shared" si="333"/>
        <v>1</v>
      </c>
      <c r="I2387" s="16">
        <f t="shared" si="334"/>
        <v>45026</v>
      </c>
      <c r="J2387" s="17">
        <v>0.70809999999999995</v>
      </c>
      <c r="K2387" s="18">
        <f>G2387*结论【关键目标】!C$27*0.7735*0.001</f>
        <v>59.971001999999999</v>
      </c>
      <c r="L2387" s="5">
        <v>0</v>
      </c>
      <c r="M2387" s="5">
        <f>ABS(IF(L2387&lt;=0,L2387/耗电量关键数据!$B$6/1000,L2387/耗电量关键数据!$B$5/1000))</f>
        <v>0</v>
      </c>
      <c r="N2387" s="5">
        <f>电气设备逐时使用率计算!H2363</f>
        <v>22.208055000000002</v>
      </c>
      <c r="O2387" s="5">
        <f>灯光逐时使用率计算!H2363</f>
        <v>11.844296</v>
      </c>
      <c r="P2387" s="19">
        <f t="shared" si="335"/>
        <v>34.052351000000002</v>
      </c>
      <c r="Q2387" s="19">
        <f t="shared" si="339"/>
        <v>0</v>
      </c>
      <c r="R2387" s="20">
        <f t="shared" si="336"/>
        <v>59.971001999999999</v>
      </c>
      <c r="S2387" s="20">
        <f t="shared" si="340"/>
        <v>0</v>
      </c>
      <c r="T2387" s="20">
        <f>IF((T2386+R2387)&lt;0,0,IF((T2386+R2387)&gt;结论【关键目标】!C$28,结论【关键目标】!C$28,T2386+R2387))</f>
        <v>22</v>
      </c>
      <c r="U2387" s="19">
        <f>IF((T2386+R2387)&lt;结论【关键目标】!$C$28,0,(发电量计算【计算逻辑页】!R2387+发电量计算【计算逻辑页】!T2386-结论【关键目标】!$C$28))</f>
        <v>59.971001999999999</v>
      </c>
      <c r="V2387" s="5">
        <f t="shared" si="337"/>
        <v>20.989850699999998</v>
      </c>
      <c r="W2387" s="5">
        <f t="shared" si="338"/>
        <v>24.1124697431</v>
      </c>
      <c r="X2387" s="5">
        <f t="shared" si="341"/>
        <v>0</v>
      </c>
    </row>
    <row r="2388" spans="1:24" x14ac:dyDescent="0.15">
      <c r="A2388" s="7">
        <v>2387</v>
      </c>
      <c r="B2388" s="7">
        <v>4</v>
      </c>
      <c r="C2388" s="7">
        <v>10</v>
      </c>
      <c r="D2388" s="7">
        <v>11</v>
      </c>
      <c r="E2388" s="7">
        <v>100</v>
      </c>
      <c r="F2388" s="7">
        <v>19</v>
      </c>
      <c r="G2388" s="7">
        <v>737.2</v>
      </c>
      <c r="H2388" s="7">
        <f t="shared" si="333"/>
        <v>1</v>
      </c>
      <c r="I2388" s="16">
        <f t="shared" si="334"/>
        <v>45026</v>
      </c>
      <c r="J2388" s="17">
        <v>1.2267999999999999</v>
      </c>
      <c r="K2388" s="18">
        <f>G2388*结论【关键目标】!C$27*0.7735*0.001</f>
        <v>68.426903999999993</v>
      </c>
      <c r="L2388" s="5">
        <v>0</v>
      </c>
      <c r="M2388" s="5">
        <f>ABS(IF(L2388&lt;=0,L2388/耗电量关键数据!$B$6/1000,L2388/耗电量关键数据!$B$5/1000))</f>
        <v>0</v>
      </c>
      <c r="N2388" s="5">
        <f>电气设备逐时使用率计算!H2364</f>
        <v>22.208055000000002</v>
      </c>
      <c r="O2388" s="5">
        <f>灯光逐时使用率计算!H2364</f>
        <v>11.844296</v>
      </c>
      <c r="P2388" s="19">
        <f t="shared" si="335"/>
        <v>34.052351000000002</v>
      </c>
      <c r="Q2388" s="19">
        <f t="shared" si="339"/>
        <v>34.052351000000002</v>
      </c>
      <c r="R2388" s="20">
        <f t="shared" si="336"/>
        <v>34.374552999999992</v>
      </c>
      <c r="S2388" s="20">
        <f t="shared" si="340"/>
        <v>0</v>
      </c>
      <c r="T2388" s="20">
        <f>IF((T2387+R2388)&lt;0,0,IF((T2387+R2388)&gt;结论【关键目标】!C$28,结论【关键目标】!C$28,T2387+R2388))</f>
        <v>22</v>
      </c>
      <c r="U2388" s="19">
        <f>IF((T2387+R2388)&lt;结论【关键目标】!$C$28,0,(发电量计算【计算逻辑页】!R2388+发电量计算【计算逻辑页】!T2387-结论【关键目标】!$C$28))</f>
        <v>34.374552999999992</v>
      </c>
      <c r="V2388" s="5">
        <f t="shared" si="337"/>
        <v>12.031093549999996</v>
      </c>
      <c r="W2388" s="5">
        <f t="shared" si="338"/>
        <v>41.775424206799997</v>
      </c>
      <c r="X2388" s="5">
        <f t="shared" si="341"/>
        <v>0</v>
      </c>
    </row>
    <row r="2389" spans="1:24" x14ac:dyDescent="0.15">
      <c r="A2389" s="7">
        <v>2388</v>
      </c>
      <c r="B2389" s="7">
        <v>4</v>
      </c>
      <c r="C2389" s="7">
        <v>10</v>
      </c>
      <c r="D2389" s="7">
        <v>12</v>
      </c>
      <c r="E2389" s="7">
        <v>100</v>
      </c>
      <c r="F2389" s="7">
        <v>19.7</v>
      </c>
      <c r="G2389" s="7">
        <v>778.4</v>
      </c>
      <c r="H2389" s="7">
        <f t="shared" si="333"/>
        <v>1</v>
      </c>
      <c r="I2389" s="16">
        <f t="shared" si="334"/>
        <v>45026</v>
      </c>
      <c r="J2389" s="17">
        <v>1.2267999999999999</v>
      </c>
      <c r="K2389" s="18">
        <f>G2389*结论【关键目标】!C$27*0.7735*0.001</f>
        <v>72.25108800000001</v>
      </c>
      <c r="L2389" s="5">
        <v>0</v>
      </c>
      <c r="M2389" s="5">
        <f>ABS(IF(L2389&lt;=0,L2389/耗电量关键数据!$B$6/1000,L2389/耗电量关键数据!$B$5/1000))</f>
        <v>0</v>
      </c>
      <c r="N2389" s="5">
        <f>电气设备逐时使用率计算!H2365</f>
        <v>11.688450000000001</v>
      </c>
      <c r="O2389" s="5">
        <f>灯光逐时使用率计算!H2365</f>
        <v>9.9741440000000008</v>
      </c>
      <c r="P2389" s="19">
        <f t="shared" si="335"/>
        <v>21.662594000000002</v>
      </c>
      <c r="Q2389" s="19">
        <f t="shared" si="339"/>
        <v>21.662594000000002</v>
      </c>
      <c r="R2389" s="20">
        <f t="shared" si="336"/>
        <v>50.588494000000011</v>
      </c>
      <c r="S2389" s="20">
        <f t="shared" si="340"/>
        <v>0</v>
      </c>
      <c r="T2389" s="20">
        <f>IF((T2388+R2389)&lt;0,0,IF((T2388+R2389)&gt;结论【关键目标】!C$28,结论【关键目标】!C$28,T2388+R2389))</f>
        <v>22</v>
      </c>
      <c r="U2389" s="19">
        <f>IF((T2388+R2389)&lt;结论【关键目标】!$C$28,0,(发电量计算【计算逻辑页】!R2389+发电量计算【计算逻辑页】!T2388-结论【关键目标】!$C$28))</f>
        <v>50.588494000000011</v>
      </c>
      <c r="V2389" s="5">
        <f t="shared" si="337"/>
        <v>17.705972900000003</v>
      </c>
      <c r="W2389" s="5">
        <f t="shared" si="338"/>
        <v>26.5756703192</v>
      </c>
      <c r="X2389" s="5">
        <f t="shared" si="341"/>
        <v>0</v>
      </c>
    </row>
    <row r="2390" spans="1:24" x14ac:dyDescent="0.15">
      <c r="A2390" s="7">
        <v>2389</v>
      </c>
      <c r="B2390" s="7">
        <v>4</v>
      </c>
      <c r="C2390" s="7">
        <v>10</v>
      </c>
      <c r="D2390" s="7">
        <v>13</v>
      </c>
      <c r="E2390" s="7">
        <v>100</v>
      </c>
      <c r="F2390" s="7">
        <v>20.3</v>
      </c>
      <c r="G2390" s="7">
        <v>704</v>
      </c>
      <c r="H2390" s="7">
        <f t="shared" si="333"/>
        <v>1</v>
      </c>
      <c r="I2390" s="16">
        <f t="shared" si="334"/>
        <v>45026</v>
      </c>
      <c r="J2390" s="17">
        <v>1.2267999999999999</v>
      </c>
      <c r="K2390" s="18">
        <f>G2390*结论【关键目标】!C$27*0.7735*0.001</f>
        <v>65.345280000000002</v>
      </c>
      <c r="L2390" s="5">
        <v>0</v>
      </c>
      <c r="M2390" s="5">
        <f>ABS(IF(L2390&lt;=0,L2390/耗电量关键数据!$B$6/1000,L2390/耗电量关键数据!$B$5/1000))</f>
        <v>0</v>
      </c>
      <c r="N2390" s="5">
        <f>电气设备逐时使用率计算!H2366</f>
        <v>11.688450000000001</v>
      </c>
      <c r="O2390" s="5">
        <f>灯光逐时使用率计算!H2366</f>
        <v>9.9741440000000008</v>
      </c>
      <c r="P2390" s="19">
        <f t="shared" si="335"/>
        <v>21.662594000000002</v>
      </c>
      <c r="Q2390" s="19">
        <f t="shared" si="339"/>
        <v>21.662594000000002</v>
      </c>
      <c r="R2390" s="20">
        <f t="shared" si="336"/>
        <v>43.682686000000004</v>
      </c>
      <c r="S2390" s="20">
        <f t="shared" si="340"/>
        <v>0</v>
      </c>
      <c r="T2390" s="20">
        <f>IF((T2389+R2390)&lt;0,0,IF((T2389+R2390)&gt;结论【关键目标】!C$28,结论【关键目标】!C$28,T2389+R2390))</f>
        <v>22</v>
      </c>
      <c r="U2390" s="19">
        <f>IF((T2389+R2390)&lt;结论【关键目标】!$C$28,0,(发电量计算【计算逻辑页】!R2390+发电量计算【计算逻辑页】!T2389-结论【关键目标】!$C$28))</f>
        <v>43.682686000000004</v>
      </c>
      <c r="V2390" s="5">
        <f t="shared" si="337"/>
        <v>15.2889401</v>
      </c>
      <c r="W2390" s="5">
        <f t="shared" si="338"/>
        <v>26.5756703192</v>
      </c>
      <c r="X2390" s="5">
        <f t="shared" si="341"/>
        <v>0</v>
      </c>
    </row>
    <row r="2391" spans="1:24" x14ac:dyDescent="0.15">
      <c r="A2391" s="7">
        <v>2390</v>
      </c>
      <c r="B2391" s="7">
        <v>4</v>
      </c>
      <c r="C2391" s="7">
        <v>10</v>
      </c>
      <c r="D2391" s="7">
        <v>14</v>
      </c>
      <c r="E2391" s="7">
        <v>100</v>
      </c>
      <c r="F2391" s="7">
        <v>21</v>
      </c>
      <c r="G2391" s="7">
        <v>602.6</v>
      </c>
      <c r="H2391" s="7">
        <f t="shared" si="333"/>
        <v>1</v>
      </c>
      <c r="I2391" s="16">
        <f t="shared" si="334"/>
        <v>45026</v>
      </c>
      <c r="J2391" s="17">
        <v>1.2267999999999999</v>
      </c>
      <c r="K2391" s="18">
        <f>G2391*结论【关键目标】!C$27*0.7735*0.001</f>
        <v>55.933331999999993</v>
      </c>
      <c r="L2391" s="5">
        <v>0</v>
      </c>
      <c r="M2391" s="5">
        <f>ABS(IF(L2391&lt;=0,L2391/耗电量关键数据!$B$6/1000,L2391/耗电量关键数据!$B$5/1000))</f>
        <v>0</v>
      </c>
      <c r="N2391" s="5">
        <f>电气设备逐时使用率计算!H2367</f>
        <v>22.208055000000002</v>
      </c>
      <c r="O2391" s="5">
        <f>灯光逐时使用率计算!H2367</f>
        <v>11.844296</v>
      </c>
      <c r="P2391" s="19">
        <f t="shared" si="335"/>
        <v>34.052351000000002</v>
      </c>
      <c r="Q2391" s="19">
        <f t="shared" si="339"/>
        <v>34.052351000000002</v>
      </c>
      <c r="R2391" s="20">
        <f t="shared" si="336"/>
        <v>21.880980999999991</v>
      </c>
      <c r="S2391" s="20">
        <f t="shared" si="340"/>
        <v>0</v>
      </c>
      <c r="T2391" s="20">
        <f>IF((T2390+R2391)&lt;0,0,IF((T2390+R2391)&gt;结论【关键目标】!C$28,结论【关键目标】!C$28,T2390+R2391))</f>
        <v>22</v>
      </c>
      <c r="U2391" s="19">
        <f>IF((T2390+R2391)&lt;结论【关键目标】!$C$28,0,(发电量计算【计算逻辑页】!R2391+发电量计算【计算逻辑页】!T2390-结论【关键目标】!$C$28))</f>
        <v>21.880980999999991</v>
      </c>
      <c r="V2391" s="5">
        <f t="shared" si="337"/>
        <v>7.6583433499999964</v>
      </c>
      <c r="W2391" s="5">
        <f t="shared" si="338"/>
        <v>41.775424206799997</v>
      </c>
      <c r="X2391" s="5">
        <f t="shared" si="341"/>
        <v>0</v>
      </c>
    </row>
    <row r="2392" spans="1:24" x14ac:dyDescent="0.15">
      <c r="A2392" s="7">
        <v>2391</v>
      </c>
      <c r="B2392" s="7">
        <v>4</v>
      </c>
      <c r="C2392" s="7">
        <v>10</v>
      </c>
      <c r="D2392" s="7">
        <v>15</v>
      </c>
      <c r="E2392" s="7">
        <v>100</v>
      </c>
      <c r="F2392" s="7">
        <v>22.1</v>
      </c>
      <c r="G2392" s="7">
        <v>498.7</v>
      </c>
      <c r="H2392" s="7">
        <f t="shared" si="333"/>
        <v>1</v>
      </c>
      <c r="I2392" s="16">
        <f t="shared" si="334"/>
        <v>45026</v>
      </c>
      <c r="J2392" s="17">
        <v>1.2267999999999999</v>
      </c>
      <c r="K2392" s="18">
        <f>G2392*结论【关键目标】!C$27*0.7735*0.001</f>
        <v>46.289333999999997</v>
      </c>
      <c r="L2392" s="5">
        <v>0</v>
      </c>
      <c r="M2392" s="5">
        <f>ABS(IF(L2392&lt;=0,L2392/耗电量关键数据!$B$6/1000,L2392/耗电量关键数据!$B$5/1000))</f>
        <v>0</v>
      </c>
      <c r="N2392" s="5">
        <f>电气设备逐时使用率计算!H2368</f>
        <v>22.208055000000002</v>
      </c>
      <c r="O2392" s="5">
        <f>灯光逐时使用率计算!H2368</f>
        <v>11.844296</v>
      </c>
      <c r="P2392" s="19">
        <f t="shared" si="335"/>
        <v>34.052351000000002</v>
      </c>
      <c r="Q2392" s="19">
        <f t="shared" si="339"/>
        <v>34.052351000000002</v>
      </c>
      <c r="R2392" s="20">
        <f t="shared" si="336"/>
        <v>12.236982999999995</v>
      </c>
      <c r="S2392" s="20">
        <f t="shared" si="340"/>
        <v>0</v>
      </c>
      <c r="T2392" s="20">
        <f>IF((T2391+R2392)&lt;0,0,IF((T2391+R2392)&gt;结论【关键目标】!C$28,结论【关键目标】!C$28,T2391+R2392))</f>
        <v>22</v>
      </c>
      <c r="U2392" s="19">
        <f>IF((T2391+R2392)&lt;结论【关键目标】!$C$28,0,(发电量计算【计算逻辑页】!R2392+发电量计算【计算逻辑页】!T2391-结论【关键目标】!$C$28))</f>
        <v>12.236982999999995</v>
      </c>
      <c r="V2392" s="5">
        <f t="shared" si="337"/>
        <v>4.2829440499999976</v>
      </c>
      <c r="W2392" s="5">
        <f t="shared" si="338"/>
        <v>41.775424206799997</v>
      </c>
      <c r="X2392" s="5">
        <f t="shared" si="341"/>
        <v>0</v>
      </c>
    </row>
    <row r="2393" spans="1:24" x14ac:dyDescent="0.15">
      <c r="A2393" s="7">
        <v>2392</v>
      </c>
      <c r="B2393" s="7">
        <v>4</v>
      </c>
      <c r="C2393" s="7">
        <v>10</v>
      </c>
      <c r="D2393" s="7">
        <v>16</v>
      </c>
      <c r="E2393" s="7">
        <v>100</v>
      </c>
      <c r="F2393" s="7">
        <v>23.1</v>
      </c>
      <c r="G2393" s="7">
        <v>351.7</v>
      </c>
      <c r="H2393" s="7">
        <f t="shared" si="333"/>
        <v>1</v>
      </c>
      <c r="I2393" s="16">
        <f t="shared" si="334"/>
        <v>45026</v>
      </c>
      <c r="J2393" s="17">
        <v>0.70809999999999995</v>
      </c>
      <c r="K2393" s="18">
        <f>G2393*结论【关键目标】!C$27*0.7735*0.001</f>
        <v>32.644793999999997</v>
      </c>
      <c r="L2393" s="5">
        <v>0</v>
      </c>
      <c r="M2393" s="5">
        <f>ABS(IF(L2393&lt;=0,L2393/耗电量关键数据!$B$6/1000,L2393/耗电量关键数据!$B$5/1000))</f>
        <v>0</v>
      </c>
      <c r="N2393" s="5">
        <f>电气设备逐时使用率计算!H2369</f>
        <v>22.208055000000002</v>
      </c>
      <c r="O2393" s="5">
        <f>灯光逐时使用率计算!H2369</f>
        <v>11.844296</v>
      </c>
      <c r="P2393" s="19">
        <f t="shared" si="335"/>
        <v>34.052351000000002</v>
      </c>
      <c r="Q2393" s="19">
        <f t="shared" si="339"/>
        <v>0</v>
      </c>
      <c r="R2393" s="20">
        <f t="shared" si="336"/>
        <v>32.644793999999997</v>
      </c>
      <c r="S2393" s="20">
        <f t="shared" si="340"/>
        <v>0</v>
      </c>
      <c r="T2393" s="20">
        <f>IF((T2392+R2393)&lt;0,0,IF((T2392+R2393)&gt;结论【关键目标】!C$28,结论【关键目标】!C$28,T2392+R2393))</f>
        <v>22</v>
      </c>
      <c r="U2393" s="19">
        <f>IF((T2392+R2393)&lt;结论【关键目标】!$C$28,0,(发电量计算【计算逻辑页】!R2393+发电量计算【计算逻辑页】!T2392-结论【关键目标】!$C$28))</f>
        <v>32.644793999999997</v>
      </c>
      <c r="V2393" s="5">
        <f t="shared" si="337"/>
        <v>11.425677899999998</v>
      </c>
      <c r="W2393" s="5">
        <f t="shared" si="338"/>
        <v>23.115778631399998</v>
      </c>
      <c r="X2393" s="5">
        <f t="shared" si="341"/>
        <v>0</v>
      </c>
    </row>
    <row r="2394" spans="1:24" x14ac:dyDescent="0.15">
      <c r="A2394" s="7">
        <v>2393</v>
      </c>
      <c r="B2394" s="7">
        <v>4</v>
      </c>
      <c r="C2394" s="7">
        <v>10</v>
      </c>
      <c r="D2394" s="7">
        <v>17</v>
      </c>
      <c r="E2394" s="7">
        <v>100</v>
      </c>
      <c r="F2394" s="7">
        <v>23</v>
      </c>
      <c r="G2394" s="7">
        <v>173.9</v>
      </c>
      <c r="H2394" s="7">
        <f t="shared" si="333"/>
        <v>1</v>
      </c>
      <c r="I2394" s="16">
        <f t="shared" si="334"/>
        <v>45026</v>
      </c>
      <c r="J2394" s="17">
        <v>0.70809999999999995</v>
      </c>
      <c r="K2394" s="18">
        <f>G2394*结论【关键目标】!C$27*0.7735*0.001</f>
        <v>16.141397999999999</v>
      </c>
      <c r="L2394" s="5">
        <v>0</v>
      </c>
      <c r="M2394" s="5">
        <f>ABS(IF(L2394&lt;=0,L2394/耗电量关键数据!$B$6/1000,L2394/耗电量关键数据!$B$5/1000))</f>
        <v>0</v>
      </c>
      <c r="N2394" s="5">
        <f>电气设备逐时使用率计算!H2370</f>
        <v>22.208055000000002</v>
      </c>
      <c r="O2394" s="5">
        <f>灯光逐时使用率计算!H2370</f>
        <v>11.844296</v>
      </c>
      <c r="P2394" s="19">
        <f t="shared" si="335"/>
        <v>34.052351000000002</v>
      </c>
      <c r="Q2394" s="19">
        <f t="shared" si="339"/>
        <v>0</v>
      </c>
      <c r="R2394" s="20">
        <f t="shared" si="336"/>
        <v>16.141397999999999</v>
      </c>
      <c r="S2394" s="20">
        <f t="shared" si="340"/>
        <v>0</v>
      </c>
      <c r="T2394" s="20">
        <f>IF((T2393+R2394)&lt;0,0,IF((T2393+R2394)&gt;结论【关键目标】!C$28,结论【关键目标】!C$28,T2393+R2394))</f>
        <v>22</v>
      </c>
      <c r="U2394" s="19">
        <f>IF((T2393+R2394)&lt;结论【关键目标】!$C$28,0,(发电量计算【计算逻辑页】!R2394+发电量计算【计算逻辑页】!T2393-结论【关键目标】!$C$28))</f>
        <v>16.141397999999995</v>
      </c>
      <c r="V2394" s="5">
        <f t="shared" si="337"/>
        <v>5.6494892999999982</v>
      </c>
      <c r="W2394" s="5">
        <f t="shared" si="338"/>
        <v>11.429723923799999</v>
      </c>
      <c r="X2394" s="5">
        <f t="shared" si="341"/>
        <v>0</v>
      </c>
    </row>
    <row r="2395" spans="1:24" x14ac:dyDescent="0.15">
      <c r="A2395" s="7">
        <v>2394</v>
      </c>
      <c r="B2395" s="7">
        <v>4</v>
      </c>
      <c r="C2395" s="7">
        <v>10</v>
      </c>
      <c r="D2395" s="7">
        <v>18</v>
      </c>
      <c r="E2395" s="7">
        <v>100</v>
      </c>
      <c r="F2395" s="7">
        <v>22.7</v>
      </c>
      <c r="G2395" s="7">
        <v>0</v>
      </c>
      <c r="H2395" s="7">
        <f t="shared" si="333"/>
        <v>1</v>
      </c>
      <c r="I2395" s="16">
        <f t="shared" si="334"/>
        <v>45026</v>
      </c>
      <c r="J2395" s="17">
        <v>0.70809999999999995</v>
      </c>
      <c r="K2395" s="18">
        <f>G2395*结论【关键目标】!C$27*0.7735*0.001</f>
        <v>0</v>
      </c>
      <c r="L2395" s="5">
        <v>0</v>
      </c>
      <c r="M2395" s="5">
        <f>ABS(IF(L2395&lt;=0,L2395/耗电量关键数据!$B$6/1000,L2395/耗电量关键数据!$B$5/1000))</f>
        <v>0</v>
      </c>
      <c r="N2395" s="5">
        <f>电气设备逐时使用率计算!H2371</f>
        <v>7.0130699999999999</v>
      </c>
      <c r="O2395" s="5">
        <f>灯光逐时使用率计算!H2371</f>
        <v>3.7403040000000001</v>
      </c>
      <c r="P2395" s="19">
        <f t="shared" si="335"/>
        <v>10.753374000000001</v>
      </c>
      <c r="Q2395" s="19">
        <f t="shared" si="339"/>
        <v>0</v>
      </c>
      <c r="R2395" s="20">
        <f t="shared" si="336"/>
        <v>0</v>
      </c>
      <c r="S2395" s="20">
        <f t="shared" si="340"/>
        <v>0</v>
      </c>
      <c r="T2395" s="20">
        <f>IF((T2394+R2395)&lt;0,0,IF((T2394+R2395)&gt;结论【关键目标】!C$28,结论【关键目标】!C$28,T2394+R2395))</f>
        <v>22</v>
      </c>
      <c r="U2395" s="19">
        <f>IF((T2394+R2395)&lt;结论【关键目标】!$C$28,0,(发电量计算【计算逻辑页】!R2395+发电量计算【计算逻辑页】!T2394-结论【关键目标】!$C$28))</f>
        <v>0</v>
      </c>
      <c r="V2395" s="5">
        <f t="shared" si="337"/>
        <v>0</v>
      </c>
      <c r="W2395" s="5">
        <f t="shared" si="338"/>
        <v>0</v>
      </c>
      <c r="X2395" s="5">
        <f t="shared" si="341"/>
        <v>0</v>
      </c>
    </row>
    <row r="2396" spans="1:24" x14ac:dyDescent="0.15">
      <c r="A2396" s="7">
        <v>2395</v>
      </c>
      <c r="B2396" s="7">
        <v>4</v>
      </c>
      <c r="C2396" s="7">
        <v>10</v>
      </c>
      <c r="D2396" s="7">
        <v>19</v>
      </c>
      <c r="E2396" s="7">
        <v>100</v>
      </c>
      <c r="F2396" s="7">
        <v>22</v>
      </c>
      <c r="G2396" s="7">
        <v>0</v>
      </c>
      <c r="H2396" s="7">
        <f t="shared" si="333"/>
        <v>1</v>
      </c>
      <c r="I2396" s="16">
        <f t="shared" si="334"/>
        <v>45026</v>
      </c>
      <c r="J2396" s="17">
        <v>1.2267999999999999</v>
      </c>
      <c r="K2396" s="18">
        <f>G2396*结论【关键目标】!C$27*0.7735*0.001</f>
        <v>0</v>
      </c>
      <c r="L2396" s="5">
        <v>0</v>
      </c>
      <c r="M2396" s="5">
        <f>ABS(IF(L2396&lt;=0,L2396/耗电量关键数据!$B$6/1000,L2396/耗电量关键数据!$B$5/1000))</f>
        <v>0</v>
      </c>
      <c r="N2396" s="5">
        <f>电气设备逐时使用率计算!H2372</f>
        <v>7.0130699999999999</v>
      </c>
      <c r="O2396" s="5">
        <f>灯光逐时使用率计算!H2372</f>
        <v>3.7403040000000001</v>
      </c>
      <c r="P2396" s="19">
        <f t="shared" si="335"/>
        <v>10.753374000000001</v>
      </c>
      <c r="Q2396" s="19">
        <f t="shared" si="339"/>
        <v>10.753374000000001</v>
      </c>
      <c r="R2396" s="20">
        <f t="shared" si="336"/>
        <v>-10.753374000000001</v>
      </c>
      <c r="S2396" s="20">
        <f t="shared" si="340"/>
        <v>10.753374000000001</v>
      </c>
      <c r="T2396" s="20">
        <f>IF((T2395+R2396)&lt;0,0,IF((T2395+R2396)&gt;结论【关键目标】!C$28,结论【关键目标】!C$28,T2395+R2396))</f>
        <v>11.246625999999999</v>
      </c>
      <c r="U2396" s="19">
        <f>IF((T2395+R2396)&lt;结论【关键目标】!$C$28,0,(发电量计算【计算逻辑页】!R2396+发电量计算【计算逻辑页】!T2395-结论【关键目标】!$C$28))</f>
        <v>0</v>
      </c>
      <c r="V2396" s="5">
        <f t="shared" si="337"/>
        <v>0</v>
      </c>
      <c r="W2396" s="5">
        <f t="shared" si="338"/>
        <v>0</v>
      </c>
      <c r="X2396" s="5">
        <f t="shared" si="341"/>
        <v>9.428558323199999</v>
      </c>
    </row>
    <row r="2397" spans="1:24" x14ac:dyDescent="0.15">
      <c r="A2397" s="7">
        <v>2396</v>
      </c>
      <c r="B2397" s="7">
        <v>4</v>
      </c>
      <c r="C2397" s="7">
        <v>10</v>
      </c>
      <c r="D2397" s="7">
        <v>20</v>
      </c>
      <c r="E2397" s="7">
        <v>100</v>
      </c>
      <c r="F2397" s="7">
        <v>17</v>
      </c>
      <c r="G2397" s="7">
        <v>0</v>
      </c>
      <c r="H2397" s="7">
        <f t="shared" si="333"/>
        <v>1</v>
      </c>
      <c r="I2397" s="16">
        <f t="shared" si="334"/>
        <v>45026</v>
      </c>
      <c r="J2397" s="17">
        <v>1.2267999999999999</v>
      </c>
      <c r="K2397" s="18">
        <f>G2397*结论【关键目标】!C$27*0.7735*0.001</f>
        <v>0</v>
      </c>
      <c r="L2397" s="5">
        <v>0</v>
      </c>
      <c r="M2397" s="5">
        <f>ABS(IF(L2397&lt;=0,L2397/耗电量关键数据!$B$6/1000,L2397/耗电量关键数据!$B$5/1000))</f>
        <v>0</v>
      </c>
      <c r="N2397" s="5">
        <f>电气设备逐时使用率计算!H2373</f>
        <v>1.1688450000000001</v>
      </c>
      <c r="O2397" s="5">
        <f>灯光逐时使用率计算!H2373</f>
        <v>0.37403039999999999</v>
      </c>
      <c r="P2397" s="19">
        <f t="shared" si="335"/>
        <v>1.5428754000000002</v>
      </c>
      <c r="Q2397" s="19">
        <f t="shared" si="339"/>
        <v>1.5428754000000002</v>
      </c>
      <c r="R2397" s="20">
        <f t="shared" si="336"/>
        <v>-1.5428754000000002</v>
      </c>
      <c r="S2397" s="20">
        <f t="shared" si="340"/>
        <v>1.5428754000000002</v>
      </c>
      <c r="T2397" s="20">
        <f>IF((T2396+R2397)&lt;0,0,IF((T2396+R2397)&gt;结论【关键目标】!C$28,结论【关键目标】!C$28,T2396+R2397))</f>
        <v>9.7037505999999993</v>
      </c>
      <c r="U2397" s="19">
        <f>IF((T2396+R2397)&lt;结论【关键目标】!$C$28,0,(发电量计算【计算逻辑页】!R2397+发电量计算【计算逻辑页】!T2396-结论【关键目标】!$C$28))</f>
        <v>0</v>
      </c>
      <c r="V2397" s="5">
        <f t="shared" si="337"/>
        <v>0</v>
      </c>
      <c r="W2397" s="5">
        <f t="shared" si="338"/>
        <v>0</v>
      </c>
      <c r="X2397" s="5">
        <f t="shared" si="341"/>
        <v>1.3527931507200002</v>
      </c>
    </row>
    <row r="2398" spans="1:24" x14ac:dyDescent="0.15">
      <c r="A2398" s="7">
        <v>2397</v>
      </c>
      <c r="B2398" s="7">
        <v>4</v>
      </c>
      <c r="C2398" s="7">
        <v>10</v>
      </c>
      <c r="D2398" s="7">
        <v>21</v>
      </c>
      <c r="E2398" s="7">
        <v>100</v>
      </c>
      <c r="F2398" s="7">
        <v>19.899999999999999</v>
      </c>
      <c r="G2398" s="7">
        <v>0</v>
      </c>
      <c r="H2398" s="7">
        <f t="shared" si="333"/>
        <v>1</v>
      </c>
      <c r="I2398" s="16">
        <f t="shared" si="334"/>
        <v>45026</v>
      </c>
      <c r="J2398" s="17">
        <v>1.2267999999999999</v>
      </c>
      <c r="K2398" s="18">
        <f>G2398*结论【关键目标】!C$27*0.7735*0.001</f>
        <v>0</v>
      </c>
      <c r="L2398" s="5">
        <v>0</v>
      </c>
      <c r="M2398" s="5">
        <f>ABS(IF(L2398&lt;=0,L2398/耗电量关键数据!$B$6/1000,L2398/耗电量关键数据!$B$5/1000))</f>
        <v>0</v>
      </c>
      <c r="N2398" s="5">
        <f>电气设备逐时使用率计算!H2374</f>
        <v>1.1688450000000001</v>
      </c>
      <c r="O2398" s="5">
        <f>灯光逐时使用率计算!H2374</f>
        <v>0.37403039999999999</v>
      </c>
      <c r="P2398" s="19">
        <f t="shared" si="335"/>
        <v>1.5428754000000002</v>
      </c>
      <c r="Q2398" s="19">
        <f t="shared" si="339"/>
        <v>1.5428754000000002</v>
      </c>
      <c r="R2398" s="20">
        <f t="shared" si="336"/>
        <v>-1.5428754000000002</v>
      </c>
      <c r="S2398" s="20">
        <f t="shared" si="340"/>
        <v>1.5428754000000002</v>
      </c>
      <c r="T2398" s="20">
        <f>IF((T2397+R2398)&lt;0,0,IF((T2397+R2398)&gt;结论【关键目标】!C$28,结论【关键目标】!C$28,T2397+R2398))</f>
        <v>8.1608751999999996</v>
      </c>
      <c r="U2398" s="19">
        <f>IF((T2397+R2398)&lt;结论【关键目标】!$C$28,0,(发电量计算【计算逻辑页】!R2398+发电量计算【计算逻辑页】!T2397-结论【关键目标】!$C$28))</f>
        <v>0</v>
      </c>
      <c r="V2398" s="5">
        <f t="shared" si="337"/>
        <v>0</v>
      </c>
      <c r="W2398" s="5">
        <f t="shared" si="338"/>
        <v>0</v>
      </c>
      <c r="X2398" s="5">
        <f t="shared" si="341"/>
        <v>1.3527931507200002</v>
      </c>
    </row>
    <row r="2399" spans="1:24" x14ac:dyDescent="0.15">
      <c r="A2399" s="7">
        <v>2398</v>
      </c>
      <c r="B2399" s="7">
        <v>4</v>
      </c>
      <c r="C2399" s="7">
        <v>10</v>
      </c>
      <c r="D2399" s="7">
        <v>22</v>
      </c>
      <c r="E2399" s="7">
        <v>100</v>
      </c>
      <c r="F2399" s="7">
        <v>14</v>
      </c>
      <c r="G2399" s="7">
        <v>0</v>
      </c>
      <c r="H2399" s="7">
        <f t="shared" si="333"/>
        <v>1</v>
      </c>
      <c r="I2399" s="16">
        <f t="shared" si="334"/>
        <v>45026</v>
      </c>
      <c r="J2399" s="17">
        <v>0.70809999999999995</v>
      </c>
      <c r="K2399" s="18">
        <f>G2399*结论【关键目标】!C$27*0.7735*0.001</f>
        <v>0</v>
      </c>
      <c r="L2399" s="5">
        <v>0</v>
      </c>
      <c r="M2399" s="5">
        <f>ABS(IF(L2399&lt;=0,L2399/耗电量关键数据!$B$6/1000,L2399/耗电量关键数据!$B$5/1000))</f>
        <v>0</v>
      </c>
      <c r="N2399" s="5">
        <f>电气设备逐时使用率计算!H2375</f>
        <v>1.1688450000000001</v>
      </c>
      <c r="O2399" s="5">
        <f>灯光逐时使用率计算!H2375</f>
        <v>0.37403039999999999</v>
      </c>
      <c r="P2399" s="19">
        <f t="shared" si="335"/>
        <v>1.5428754000000002</v>
      </c>
      <c r="Q2399" s="19">
        <f t="shared" si="339"/>
        <v>0</v>
      </c>
      <c r="R2399" s="20">
        <f t="shared" si="336"/>
        <v>0</v>
      </c>
      <c r="S2399" s="20">
        <f t="shared" si="340"/>
        <v>0</v>
      </c>
      <c r="T2399" s="20">
        <f>IF((T2398+R2399)&lt;0,0,IF((T2398+R2399)&gt;结论【关键目标】!C$28,结论【关键目标】!C$28,T2398+R2399))</f>
        <v>8.1608751999999996</v>
      </c>
      <c r="U2399" s="19">
        <f>IF((T2398+R2399)&lt;结论【关键目标】!$C$28,0,(发电量计算【计算逻辑页】!R2399+发电量计算【计算逻辑页】!T2398-结论【关键目标】!$C$28))</f>
        <v>0</v>
      </c>
      <c r="V2399" s="5">
        <f t="shared" si="337"/>
        <v>0</v>
      </c>
      <c r="W2399" s="5">
        <f t="shared" si="338"/>
        <v>0</v>
      </c>
      <c r="X2399" s="5">
        <f t="shared" si="341"/>
        <v>0</v>
      </c>
    </row>
    <row r="2400" spans="1:24" x14ac:dyDescent="0.15">
      <c r="A2400" s="7">
        <v>2399</v>
      </c>
      <c r="B2400" s="7">
        <v>4</v>
      </c>
      <c r="C2400" s="7">
        <v>10</v>
      </c>
      <c r="D2400" s="7">
        <v>23</v>
      </c>
      <c r="E2400" s="7">
        <v>100</v>
      </c>
      <c r="F2400" s="7">
        <v>16</v>
      </c>
      <c r="G2400" s="7">
        <v>0</v>
      </c>
      <c r="H2400" s="7">
        <f t="shared" si="333"/>
        <v>1</v>
      </c>
      <c r="I2400" s="16">
        <f t="shared" si="334"/>
        <v>45026</v>
      </c>
      <c r="J2400" s="17">
        <v>0.70809999999999995</v>
      </c>
      <c r="K2400" s="18">
        <f>G2400*结论【关键目标】!C$27*0.7735*0.001</f>
        <v>0</v>
      </c>
      <c r="L2400" s="5">
        <v>0</v>
      </c>
      <c r="M2400" s="5">
        <f>ABS(IF(L2400&lt;=0,L2400/耗电量关键数据!$B$6/1000,L2400/耗电量关键数据!$B$5/1000))</f>
        <v>0</v>
      </c>
      <c r="N2400" s="5">
        <f>电气设备逐时使用率计算!H2376</f>
        <v>1.1688450000000001</v>
      </c>
      <c r="O2400" s="5">
        <f>灯光逐时使用率计算!H2376</f>
        <v>0.37403039999999999</v>
      </c>
      <c r="P2400" s="19">
        <f t="shared" si="335"/>
        <v>1.5428754000000002</v>
      </c>
      <c r="Q2400" s="19">
        <f t="shared" si="339"/>
        <v>0</v>
      </c>
      <c r="R2400" s="20">
        <f t="shared" si="336"/>
        <v>0</v>
      </c>
      <c r="S2400" s="20">
        <f t="shared" si="340"/>
        <v>0</v>
      </c>
      <c r="T2400" s="20">
        <f>IF((T2399+R2400)&lt;0,0,IF((T2399+R2400)&gt;结论【关键目标】!C$28,结论【关键目标】!C$28,T2399+R2400))</f>
        <v>8.1608751999999996</v>
      </c>
      <c r="U2400" s="19">
        <f>IF((T2399+R2400)&lt;结论【关键目标】!$C$28,0,(发电量计算【计算逻辑页】!R2400+发电量计算【计算逻辑页】!T2399-结论【关键目标】!$C$28))</f>
        <v>0</v>
      </c>
      <c r="V2400" s="5">
        <f t="shared" si="337"/>
        <v>0</v>
      </c>
      <c r="W2400" s="5">
        <f t="shared" si="338"/>
        <v>0</v>
      </c>
      <c r="X2400" s="5">
        <f t="shared" si="341"/>
        <v>0</v>
      </c>
    </row>
    <row r="2401" spans="1:24" x14ac:dyDescent="0.15">
      <c r="A2401" s="7">
        <v>2400</v>
      </c>
      <c r="B2401" s="7">
        <v>4</v>
      </c>
      <c r="C2401" s="7">
        <v>10</v>
      </c>
      <c r="D2401" s="7">
        <v>24</v>
      </c>
      <c r="E2401" s="7">
        <v>100</v>
      </c>
      <c r="F2401" s="7">
        <v>17.600000000000001</v>
      </c>
      <c r="G2401" s="7">
        <v>0</v>
      </c>
      <c r="H2401" s="7">
        <f t="shared" si="333"/>
        <v>1</v>
      </c>
      <c r="I2401" s="16">
        <f t="shared" si="334"/>
        <v>45026</v>
      </c>
      <c r="J2401" s="17">
        <v>0.2407</v>
      </c>
      <c r="K2401" s="18">
        <f>G2401*结论【关键目标】!C$27*0.7735*0.001</f>
        <v>0</v>
      </c>
      <c r="L2401" s="5">
        <v>0</v>
      </c>
      <c r="M2401" s="5">
        <f>ABS(IF(L2401&lt;=0,L2401/耗电量关键数据!$B$6/1000,L2401/耗电量关键数据!$B$5/1000))</f>
        <v>0</v>
      </c>
      <c r="N2401" s="5">
        <f>电气设备逐时使用率计算!H2377</f>
        <v>1.1688450000000001</v>
      </c>
      <c r="O2401" s="5">
        <f>灯光逐时使用率计算!H2377</f>
        <v>0.37403039999999999</v>
      </c>
      <c r="P2401" s="19">
        <f t="shared" si="335"/>
        <v>1.5428754000000002</v>
      </c>
      <c r="Q2401" s="19">
        <f t="shared" si="339"/>
        <v>0</v>
      </c>
      <c r="R2401" s="20">
        <f t="shared" si="336"/>
        <v>0</v>
      </c>
      <c r="S2401" s="20">
        <f t="shared" si="340"/>
        <v>0</v>
      </c>
      <c r="T2401" s="20">
        <f>IF((T2400+R2401)&lt;0,0,IF((T2400+R2401)&gt;结论【关键目标】!C$28,结论【关键目标】!C$28,T2400+R2401))</f>
        <v>8.1608751999999996</v>
      </c>
      <c r="U2401" s="19">
        <f>IF((T2400+R2401)&lt;结论【关键目标】!$C$28,0,(发电量计算【计算逻辑页】!R2401+发电量计算【计算逻辑页】!T2400-结论【关键目标】!$C$28))</f>
        <v>0</v>
      </c>
      <c r="V2401" s="5">
        <f t="shared" si="337"/>
        <v>0</v>
      </c>
      <c r="W2401" s="5">
        <f t="shared" si="338"/>
        <v>0</v>
      </c>
      <c r="X2401" s="5">
        <f t="shared" si="341"/>
        <v>0</v>
      </c>
    </row>
    <row r="2402" spans="1:24" x14ac:dyDescent="0.15">
      <c r="A2402" s="7">
        <v>2401</v>
      </c>
      <c r="B2402" s="7">
        <v>4</v>
      </c>
      <c r="C2402" s="7">
        <v>11</v>
      </c>
      <c r="D2402" s="7">
        <v>1</v>
      </c>
      <c r="E2402" s="7">
        <v>101</v>
      </c>
      <c r="F2402" s="7">
        <v>15</v>
      </c>
      <c r="G2402" s="7">
        <v>0</v>
      </c>
      <c r="H2402" s="7">
        <f t="shared" si="333"/>
        <v>2</v>
      </c>
      <c r="I2402" s="16">
        <f t="shared" si="334"/>
        <v>45027</v>
      </c>
      <c r="J2402" s="17">
        <v>0.2407</v>
      </c>
      <c r="K2402" s="18">
        <f>G2402*结论【关键目标】!C$27*0.7735*0.001</f>
        <v>0</v>
      </c>
      <c r="L2402" s="5">
        <v>0</v>
      </c>
      <c r="M2402" s="5">
        <f>ABS(IF(L2402&lt;=0,L2402/耗电量关键数据!$B$6/1000,L2402/耗电量关键数据!$B$5/1000))</f>
        <v>0</v>
      </c>
      <c r="N2402" s="5">
        <f>电气设备逐时使用率计算!H2378</f>
        <v>1.1688450000000001</v>
      </c>
      <c r="O2402" s="5">
        <f>灯光逐时使用率计算!H2378</f>
        <v>0.37403039999999999</v>
      </c>
      <c r="P2402" s="19">
        <f t="shared" si="335"/>
        <v>1.5428754000000002</v>
      </c>
      <c r="Q2402" s="19">
        <f t="shared" si="339"/>
        <v>0</v>
      </c>
      <c r="R2402" s="20">
        <f t="shared" si="336"/>
        <v>0</v>
      </c>
      <c r="S2402" s="20">
        <f t="shared" si="340"/>
        <v>0</v>
      </c>
      <c r="T2402" s="20">
        <f>IF((T2401+R2402)&lt;0,0,IF((T2401+R2402)&gt;结论【关键目标】!C$28,结论【关键目标】!C$28,T2401+R2402))</f>
        <v>8.1608751999999996</v>
      </c>
      <c r="U2402" s="19">
        <f>IF((T2401+R2402)&lt;结论【关键目标】!$C$28,0,(发电量计算【计算逻辑页】!R2402+发电量计算【计算逻辑页】!T2401-结论【关键目标】!$C$28))</f>
        <v>0</v>
      </c>
      <c r="V2402" s="5">
        <f t="shared" si="337"/>
        <v>0</v>
      </c>
      <c r="W2402" s="5">
        <f t="shared" si="338"/>
        <v>0</v>
      </c>
      <c r="X2402" s="5">
        <f t="shared" si="341"/>
        <v>0</v>
      </c>
    </row>
    <row r="2403" spans="1:24" x14ac:dyDescent="0.15">
      <c r="A2403" s="7">
        <v>2402</v>
      </c>
      <c r="B2403" s="7">
        <v>4</v>
      </c>
      <c r="C2403" s="7">
        <v>11</v>
      </c>
      <c r="D2403" s="7">
        <v>2</v>
      </c>
      <c r="E2403" s="7">
        <v>101</v>
      </c>
      <c r="F2403" s="7">
        <v>12</v>
      </c>
      <c r="G2403" s="7">
        <v>0</v>
      </c>
      <c r="H2403" s="7">
        <f t="shared" si="333"/>
        <v>2</v>
      </c>
      <c r="I2403" s="16">
        <f t="shared" si="334"/>
        <v>45027</v>
      </c>
      <c r="J2403" s="17">
        <v>0.2407</v>
      </c>
      <c r="K2403" s="18">
        <f>G2403*结论【关键目标】!C$27*0.7735*0.001</f>
        <v>0</v>
      </c>
      <c r="L2403" s="5">
        <v>0</v>
      </c>
      <c r="M2403" s="5">
        <f>ABS(IF(L2403&lt;=0,L2403/耗电量关键数据!$B$6/1000,L2403/耗电量关键数据!$B$5/1000))</f>
        <v>0</v>
      </c>
      <c r="N2403" s="5">
        <f>电气设备逐时使用率计算!H2379</f>
        <v>1.1688450000000001</v>
      </c>
      <c r="O2403" s="5">
        <f>灯光逐时使用率计算!H2379</f>
        <v>0.37403039999999999</v>
      </c>
      <c r="P2403" s="19">
        <f t="shared" si="335"/>
        <v>1.5428754000000002</v>
      </c>
      <c r="Q2403" s="19">
        <f t="shared" si="339"/>
        <v>0</v>
      </c>
      <c r="R2403" s="20">
        <f t="shared" si="336"/>
        <v>0</v>
      </c>
      <c r="S2403" s="20">
        <f t="shared" si="340"/>
        <v>0</v>
      </c>
      <c r="T2403" s="20">
        <f>IF((T2402+R2403)&lt;0,0,IF((T2402+R2403)&gt;结论【关键目标】!C$28,结论【关键目标】!C$28,T2402+R2403))</f>
        <v>8.1608751999999996</v>
      </c>
      <c r="U2403" s="19">
        <f>IF((T2402+R2403)&lt;结论【关键目标】!$C$28,0,(发电量计算【计算逻辑页】!R2403+发电量计算【计算逻辑页】!T2402-结论【关键目标】!$C$28))</f>
        <v>0</v>
      </c>
      <c r="V2403" s="5">
        <f t="shared" si="337"/>
        <v>0</v>
      </c>
      <c r="W2403" s="5">
        <f t="shared" si="338"/>
        <v>0</v>
      </c>
      <c r="X2403" s="5">
        <f t="shared" si="341"/>
        <v>0</v>
      </c>
    </row>
    <row r="2404" spans="1:24" x14ac:dyDescent="0.15">
      <c r="A2404" s="7">
        <v>2403</v>
      </c>
      <c r="B2404" s="7">
        <v>4</v>
      </c>
      <c r="C2404" s="7">
        <v>11</v>
      </c>
      <c r="D2404" s="7">
        <v>3</v>
      </c>
      <c r="E2404" s="7">
        <v>101</v>
      </c>
      <c r="F2404" s="7">
        <v>14.1</v>
      </c>
      <c r="G2404" s="7">
        <v>0</v>
      </c>
      <c r="H2404" s="7">
        <f t="shared" si="333"/>
        <v>2</v>
      </c>
      <c r="I2404" s="16">
        <f t="shared" si="334"/>
        <v>45027</v>
      </c>
      <c r="J2404" s="17">
        <v>0.2407</v>
      </c>
      <c r="K2404" s="18">
        <f>G2404*结论【关键目标】!C$27*0.7735*0.001</f>
        <v>0</v>
      </c>
      <c r="L2404" s="5">
        <v>0</v>
      </c>
      <c r="M2404" s="5">
        <f>ABS(IF(L2404&lt;=0,L2404/耗电量关键数据!$B$6/1000,L2404/耗电量关键数据!$B$5/1000))</f>
        <v>0</v>
      </c>
      <c r="N2404" s="5">
        <f>电气设备逐时使用率计算!H2380</f>
        <v>1.1688450000000001</v>
      </c>
      <c r="O2404" s="5">
        <f>灯光逐时使用率计算!H2380</f>
        <v>0.37403039999999999</v>
      </c>
      <c r="P2404" s="19">
        <f t="shared" si="335"/>
        <v>1.5428754000000002</v>
      </c>
      <c r="Q2404" s="19">
        <f t="shared" si="339"/>
        <v>0</v>
      </c>
      <c r="R2404" s="20">
        <f t="shared" si="336"/>
        <v>0</v>
      </c>
      <c r="S2404" s="20">
        <f t="shared" si="340"/>
        <v>0</v>
      </c>
      <c r="T2404" s="20">
        <f>IF((T2403+R2404)&lt;0,0,IF((T2403+R2404)&gt;结论【关键目标】!C$28,结论【关键目标】!C$28,T2403+R2404))</f>
        <v>8.1608751999999996</v>
      </c>
      <c r="U2404" s="19">
        <f>IF((T2403+R2404)&lt;结论【关键目标】!$C$28,0,(发电量计算【计算逻辑页】!R2404+发电量计算【计算逻辑页】!T2403-结论【关键目标】!$C$28))</f>
        <v>0</v>
      </c>
      <c r="V2404" s="5">
        <f t="shared" si="337"/>
        <v>0</v>
      </c>
      <c r="W2404" s="5">
        <f t="shared" si="338"/>
        <v>0</v>
      </c>
      <c r="X2404" s="5">
        <f t="shared" si="341"/>
        <v>0</v>
      </c>
    </row>
    <row r="2405" spans="1:24" x14ac:dyDescent="0.15">
      <c r="A2405" s="7">
        <v>2404</v>
      </c>
      <c r="B2405" s="7">
        <v>4</v>
      </c>
      <c r="C2405" s="7">
        <v>11</v>
      </c>
      <c r="D2405" s="7">
        <v>4</v>
      </c>
      <c r="E2405" s="7">
        <v>101</v>
      </c>
      <c r="F2405" s="7">
        <v>11</v>
      </c>
      <c r="G2405" s="7">
        <v>0</v>
      </c>
      <c r="H2405" s="7">
        <f t="shared" si="333"/>
        <v>2</v>
      </c>
      <c r="I2405" s="16">
        <f t="shared" si="334"/>
        <v>45027</v>
      </c>
      <c r="J2405" s="17">
        <v>0.2407</v>
      </c>
      <c r="K2405" s="18">
        <f>G2405*结论【关键目标】!C$27*0.7735*0.001</f>
        <v>0</v>
      </c>
      <c r="L2405" s="5">
        <v>0</v>
      </c>
      <c r="M2405" s="5">
        <f>ABS(IF(L2405&lt;=0,L2405/耗电量关键数据!$B$6/1000,L2405/耗电量关键数据!$B$5/1000))</f>
        <v>0</v>
      </c>
      <c r="N2405" s="5">
        <f>电气设备逐时使用率计算!H2381</f>
        <v>1.1688450000000001</v>
      </c>
      <c r="O2405" s="5">
        <f>灯光逐时使用率计算!H2381</f>
        <v>0.37403039999999999</v>
      </c>
      <c r="P2405" s="19">
        <f t="shared" si="335"/>
        <v>1.5428754000000002</v>
      </c>
      <c r="Q2405" s="19">
        <f t="shared" si="339"/>
        <v>0</v>
      </c>
      <c r="R2405" s="20">
        <f t="shared" si="336"/>
        <v>0</v>
      </c>
      <c r="S2405" s="20">
        <f t="shared" si="340"/>
        <v>0</v>
      </c>
      <c r="T2405" s="20">
        <f>IF((T2404+R2405)&lt;0,0,IF((T2404+R2405)&gt;结论【关键目标】!C$28,结论【关键目标】!C$28,T2404+R2405))</f>
        <v>8.1608751999999996</v>
      </c>
      <c r="U2405" s="19">
        <f>IF((T2404+R2405)&lt;结论【关键目标】!$C$28,0,(发电量计算【计算逻辑页】!R2405+发电量计算【计算逻辑页】!T2404-结论【关键目标】!$C$28))</f>
        <v>0</v>
      </c>
      <c r="V2405" s="5">
        <f t="shared" si="337"/>
        <v>0</v>
      </c>
      <c r="W2405" s="5">
        <f t="shared" si="338"/>
        <v>0</v>
      </c>
      <c r="X2405" s="5">
        <f t="shared" si="341"/>
        <v>0</v>
      </c>
    </row>
    <row r="2406" spans="1:24" x14ac:dyDescent="0.15">
      <c r="A2406" s="7">
        <v>2405</v>
      </c>
      <c r="B2406" s="7">
        <v>4</v>
      </c>
      <c r="C2406" s="7">
        <v>11</v>
      </c>
      <c r="D2406" s="7">
        <v>5</v>
      </c>
      <c r="E2406" s="7">
        <v>101</v>
      </c>
      <c r="F2406" s="7">
        <v>10</v>
      </c>
      <c r="G2406" s="7">
        <v>0</v>
      </c>
      <c r="H2406" s="7">
        <f t="shared" si="333"/>
        <v>2</v>
      </c>
      <c r="I2406" s="16">
        <f t="shared" si="334"/>
        <v>45027</v>
      </c>
      <c r="J2406" s="17">
        <v>0.2407</v>
      </c>
      <c r="K2406" s="18">
        <f>G2406*结论【关键目标】!C$27*0.7735*0.001</f>
        <v>0</v>
      </c>
      <c r="L2406" s="5">
        <v>0</v>
      </c>
      <c r="M2406" s="5">
        <f>ABS(IF(L2406&lt;=0,L2406/耗电量关键数据!$B$6/1000,L2406/耗电量关键数据!$B$5/1000))</f>
        <v>0</v>
      </c>
      <c r="N2406" s="5">
        <f>电气设备逐时使用率计算!H2382</f>
        <v>1.1688450000000001</v>
      </c>
      <c r="O2406" s="5">
        <f>灯光逐时使用率计算!H2382</f>
        <v>0.37403039999999999</v>
      </c>
      <c r="P2406" s="19">
        <f t="shared" si="335"/>
        <v>1.5428754000000002</v>
      </c>
      <c r="Q2406" s="19">
        <f t="shared" si="339"/>
        <v>0</v>
      </c>
      <c r="R2406" s="20">
        <f t="shared" si="336"/>
        <v>0</v>
      </c>
      <c r="S2406" s="20">
        <f t="shared" si="340"/>
        <v>0</v>
      </c>
      <c r="T2406" s="20">
        <f>IF((T2405+R2406)&lt;0,0,IF((T2405+R2406)&gt;结论【关键目标】!C$28,结论【关键目标】!C$28,T2405+R2406))</f>
        <v>8.1608751999999996</v>
      </c>
      <c r="U2406" s="19">
        <f>IF((T2405+R2406)&lt;结论【关键目标】!$C$28,0,(发电量计算【计算逻辑页】!R2406+发电量计算【计算逻辑页】!T2405-结论【关键目标】!$C$28))</f>
        <v>0</v>
      </c>
      <c r="V2406" s="5">
        <f t="shared" si="337"/>
        <v>0</v>
      </c>
      <c r="W2406" s="5">
        <f t="shared" si="338"/>
        <v>0</v>
      </c>
      <c r="X2406" s="5">
        <f t="shared" si="341"/>
        <v>0</v>
      </c>
    </row>
    <row r="2407" spans="1:24" x14ac:dyDescent="0.15">
      <c r="A2407" s="7">
        <v>2406</v>
      </c>
      <c r="B2407" s="7">
        <v>4</v>
      </c>
      <c r="C2407" s="7">
        <v>11</v>
      </c>
      <c r="D2407" s="7">
        <v>6</v>
      </c>
      <c r="E2407" s="7">
        <v>101</v>
      </c>
      <c r="F2407" s="7">
        <v>11.4</v>
      </c>
      <c r="G2407" s="7">
        <v>53</v>
      </c>
      <c r="H2407" s="7">
        <f t="shared" si="333"/>
        <v>2</v>
      </c>
      <c r="I2407" s="16">
        <f t="shared" si="334"/>
        <v>45027</v>
      </c>
      <c r="J2407" s="17">
        <v>0.2407</v>
      </c>
      <c r="K2407" s="18">
        <f>G2407*结论【关键目标】!C$27*0.7735*0.001</f>
        <v>4.9194599999999999</v>
      </c>
      <c r="L2407" s="5">
        <v>0</v>
      </c>
      <c r="M2407" s="5">
        <f>ABS(IF(L2407&lt;=0,L2407/耗电量关键数据!$B$6/1000,L2407/耗电量关键数据!$B$5/1000))</f>
        <v>0</v>
      </c>
      <c r="N2407" s="5">
        <f>电气设备逐时使用率计算!H2383</f>
        <v>1.1688450000000001</v>
      </c>
      <c r="O2407" s="5">
        <f>灯光逐时使用率计算!H2383</f>
        <v>0.37403039999999999</v>
      </c>
      <c r="P2407" s="19">
        <f t="shared" si="335"/>
        <v>1.5428754000000002</v>
      </c>
      <c r="Q2407" s="19">
        <f t="shared" si="339"/>
        <v>0</v>
      </c>
      <c r="R2407" s="20">
        <f t="shared" si="336"/>
        <v>4.9194599999999999</v>
      </c>
      <c r="S2407" s="20">
        <f t="shared" si="340"/>
        <v>0</v>
      </c>
      <c r="T2407" s="20">
        <f>IF((T2406+R2407)&lt;0,0,IF((T2406+R2407)&gt;结论【关键目标】!C$28,结论【关键目标】!C$28,T2406+R2407))</f>
        <v>13.0803352</v>
      </c>
      <c r="U2407" s="19">
        <f>IF((T2406+R2407)&lt;结论【关键目标】!$C$28,0,(发电量计算【计算逻辑页】!R2407+发电量计算【计算逻辑页】!T2406-结论【关键目标】!$C$28))</f>
        <v>0</v>
      </c>
      <c r="V2407" s="5">
        <f t="shared" si="337"/>
        <v>0</v>
      </c>
      <c r="W2407" s="5">
        <f t="shared" si="338"/>
        <v>0.37137010878000004</v>
      </c>
      <c r="X2407" s="5">
        <f t="shared" si="341"/>
        <v>0</v>
      </c>
    </row>
    <row r="2408" spans="1:24" x14ac:dyDescent="0.15">
      <c r="A2408" s="7">
        <v>2407</v>
      </c>
      <c r="B2408" s="7">
        <v>4</v>
      </c>
      <c r="C2408" s="7">
        <v>11</v>
      </c>
      <c r="D2408" s="7">
        <v>7</v>
      </c>
      <c r="E2408" s="7">
        <v>101</v>
      </c>
      <c r="F2408" s="7">
        <v>9</v>
      </c>
      <c r="G2408" s="7">
        <v>191.5</v>
      </c>
      <c r="H2408" s="7">
        <f t="shared" si="333"/>
        <v>2</v>
      </c>
      <c r="I2408" s="16">
        <f t="shared" si="334"/>
        <v>45027</v>
      </c>
      <c r="J2408" s="17">
        <v>0.2407</v>
      </c>
      <c r="K2408" s="18">
        <f>G2408*结论【关键目标】!C$27*0.7735*0.001</f>
        <v>17.775029999999997</v>
      </c>
      <c r="L2408" s="5">
        <v>0</v>
      </c>
      <c r="M2408" s="5">
        <f>ABS(IF(L2408&lt;=0,L2408/耗电量关键数据!$B$6/1000,L2408/耗电量关键数据!$B$5/1000))</f>
        <v>0</v>
      </c>
      <c r="N2408" s="5">
        <f>电气设备逐时使用率计算!H2384</f>
        <v>2.3376900000000003</v>
      </c>
      <c r="O2408" s="5">
        <f>灯光逐时使用率计算!H2384</f>
        <v>1.2467680000000001</v>
      </c>
      <c r="P2408" s="19">
        <f t="shared" si="335"/>
        <v>3.5844580000000006</v>
      </c>
      <c r="Q2408" s="19">
        <f t="shared" si="339"/>
        <v>0</v>
      </c>
      <c r="R2408" s="20">
        <f t="shared" si="336"/>
        <v>17.775029999999997</v>
      </c>
      <c r="S2408" s="20">
        <f t="shared" si="340"/>
        <v>0</v>
      </c>
      <c r="T2408" s="20">
        <f>IF((T2407+R2408)&lt;0,0,IF((T2407+R2408)&gt;结论【关键目标】!C$28,结论【关键目标】!C$28,T2407+R2408))</f>
        <v>22</v>
      </c>
      <c r="U2408" s="19">
        <f>IF((T2407+R2408)&lt;结论【关键目标】!$C$28,0,(发电量计算【计算逻辑页】!R2408+发电量计算【计算逻辑页】!T2407-结论【关键目标】!$C$28))</f>
        <v>8.8553651999999978</v>
      </c>
      <c r="V2408" s="5">
        <f t="shared" si="337"/>
        <v>0</v>
      </c>
      <c r="W2408" s="5">
        <f t="shared" si="338"/>
        <v>0.8627790406000001</v>
      </c>
      <c r="X2408" s="5">
        <f t="shared" si="341"/>
        <v>0</v>
      </c>
    </row>
    <row r="2409" spans="1:24" x14ac:dyDescent="0.15">
      <c r="A2409" s="7">
        <v>2408</v>
      </c>
      <c r="B2409" s="7">
        <v>4</v>
      </c>
      <c r="C2409" s="7">
        <v>11</v>
      </c>
      <c r="D2409" s="7">
        <v>8</v>
      </c>
      <c r="E2409" s="7">
        <v>101</v>
      </c>
      <c r="F2409" s="7">
        <v>11</v>
      </c>
      <c r="G2409" s="7">
        <v>348</v>
      </c>
      <c r="H2409" s="7">
        <f t="shared" si="333"/>
        <v>2</v>
      </c>
      <c r="I2409" s="16">
        <f t="shared" si="334"/>
        <v>45027</v>
      </c>
      <c r="J2409" s="17">
        <v>0.70809999999999995</v>
      </c>
      <c r="K2409" s="18">
        <f>G2409*结论【关键目标】!C$27*0.7735*0.001</f>
        <v>32.301359999999995</v>
      </c>
      <c r="L2409" s="5">
        <v>0</v>
      </c>
      <c r="M2409" s="5">
        <f>ABS(IF(L2409&lt;=0,L2409/耗电量关键数据!$B$6/1000,L2409/耗电量关键数据!$B$5/1000))</f>
        <v>0</v>
      </c>
      <c r="N2409" s="5">
        <f>电气设备逐时使用率计算!H2385</f>
        <v>11.688450000000001</v>
      </c>
      <c r="O2409" s="5">
        <f>灯光逐时使用率计算!H2385</f>
        <v>6.2338399999999998</v>
      </c>
      <c r="P2409" s="19">
        <f t="shared" si="335"/>
        <v>17.92229</v>
      </c>
      <c r="Q2409" s="19">
        <f t="shared" si="339"/>
        <v>0</v>
      </c>
      <c r="R2409" s="20">
        <f t="shared" si="336"/>
        <v>32.301359999999995</v>
      </c>
      <c r="S2409" s="20">
        <f t="shared" si="340"/>
        <v>0</v>
      </c>
      <c r="T2409" s="20">
        <f>IF((T2408+R2409)&lt;0,0,IF((T2408+R2409)&gt;结论【关键目标】!C$28,结论【关键目标】!C$28,T2408+R2409))</f>
        <v>22</v>
      </c>
      <c r="U2409" s="19">
        <f>IF((T2408+R2409)&lt;结论【关键目标】!$C$28,0,(发电量计算【计算逻辑页】!R2409+发电量计算【计算逻辑页】!T2408-结论【关键目标】!$C$28))</f>
        <v>32.301359999999995</v>
      </c>
      <c r="V2409" s="5">
        <f t="shared" si="337"/>
        <v>11.305475999999997</v>
      </c>
      <c r="W2409" s="5">
        <f t="shared" si="338"/>
        <v>12.690773548999999</v>
      </c>
      <c r="X2409" s="5">
        <f t="shared" si="341"/>
        <v>0</v>
      </c>
    </row>
    <row r="2410" spans="1:24" x14ac:dyDescent="0.15">
      <c r="A2410" s="7">
        <v>2409</v>
      </c>
      <c r="B2410" s="7">
        <v>4</v>
      </c>
      <c r="C2410" s="7">
        <v>11</v>
      </c>
      <c r="D2410" s="7">
        <v>9</v>
      </c>
      <c r="E2410" s="7">
        <v>101</v>
      </c>
      <c r="F2410" s="7">
        <v>15.1</v>
      </c>
      <c r="G2410" s="7">
        <v>541.5</v>
      </c>
      <c r="H2410" s="7">
        <f t="shared" si="333"/>
        <v>2</v>
      </c>
      <c r="I2410" s="16">
        <f t="shared" si="334"/>
        <v>45027</v>
      </c>
      <c r="J2410" s="17">
        <v>0.70809999999999995</v>
      </c>
      <c r="K2410" s="18">
        <f>G2410*结论【关键目标】!C$27*0.7735*0.001</f>
        <v>50.262030000000003</v>
      </c>
      <c r="L2410" s="5">
        <v>0</v>
      </c>
      <c r="M2410" s="5">
        <f>ABS(IF(L2410&lt;=0,L2410/耗电量关键数据!$B$6/1000,L2410/耗电量关键数据!$B$5/1000))</f>
        <v>0</v>
      </c>
      <c r="N2410" s="5">
        <f>电气设备逐时使用率计算!H2386</f>
        <v>22.208055000000002</v>
      </c>
      <c r="O2410" s="5">
        <f>灯光逐时使用率计算!H2386</f>
        <v>11.844296</v>
      </c>
      <c r="P2410" s="19">
        <f t="shared" si="335"/>
        <v>34.052351000000002</v>
      </c>
      <c r="Q2410" s="19">
        <f t="shared" si="339"/>
        <v>0</v>
      </c>
      <c r="R2410" s="20">
        <f t="shared" si="336"/>
        <v>50.262030000000003</v>
      </c>
      <c r="S2410" s="20">
        <f t="shared" si="340"/>
        <v>0</v>
      </c>
      <c r="T2410" s="20">
        <f>IF((T2409+R2410)&lt;0,0,IF((T2409+R2410)&gt;结论【关键目标】!C$28,结论【关键目标】!C$28,T2409+R2410))</f>
        <v>22</v>
      </c>
      <c r="U2410" s="19">
        <f>IF((T2409+R2410)&lt;结论【关键目标】!$C$28,0,(发电量计算【计算逻辑页】!R2410+发电量计算【计算逻辑页】!T2409-结论【关键目标】!$C$28))</f>
        <v>50.26203000000001</v>
      </c>
      <c r="V2410" s="5">
        <f t="shared" si="337"/>
        <v>17.591710500000001</v>
      </c>
      <c r="W2410" s="5">
        <f t="shared" si="338"/>
        <v>24.1124697431</v>
      </c>
      <c r="X2410" s="5">
        <f t="shared" si="341"/>
        <v>0</v>
      </c>
    </row>
    <row r="2411" spans="1:24" x14ac:dyDescent="0.15">
      <c r="A2411" s="7">
        <v>2410</v>
      </c>
      <c r="B2411" s="7">
        <v>4</v>
      </c>
      <c r="C2411" s="7">
        <v>11</v>
      </c>
      <c r="D2411" s="7">
        <v>10</v>
      </c>
      <c r="E2411" s="7">
        <v>101</v>
      </c>
      <c r="F2411" s="7">
        <v>16.899999999999999</v>
      </c>
      <c r="G2411" s="7">
        <v>749.1</v>
      </c>
      <c r="H2411" s="7">
        <f t="shared" si="333"/>
        <v>2</v>
      </c>
      <c r="I2411" s="16">
        <f t="shared" si="334"/>
        <v>45027</v>
      </c>
      <c r="J2411" s="17">
        <v>0.70809999999999995</v>
      </c>
      <c r="K2411" s="18">
        <f>G2411*结论【关键目标】!C$27*0.7735*0.001</f>
        <v>69.531462000000005</v>
      </c>
      <c r="L2411" s="5">
        <v>0</v>
      </c>
      <c r="M2411" s="5">
        <f>ABS(IF(L2411&lt;=0,L2411/耗电量关键数据!$B$6/1000,L2411/耗电量关键数据!$B$5/1000))</f>
        <v>0</v>
      </c>
      <c r="N2411" s="5">
        <f>电气设备逐时使用率计算!H2387</f>
        <v>22.208055000000002</v>
      </c>
      <c r="O2411" s="5">
        <f>灯光逐时使用率计算!H2387</f>
        <v>11.844296</v>
      </c>
      <c r="P2411" s="19">
        <f t="shared" si="335"/>
        <v>34.052351000000002</v>
      </c>
      <c r="Q2411" s="19">
        <f t="shared" si="339"/>
        <v>0</v>
      </c>
      <c r="R2411" s="20">
        <f t="shared" si="336"/>
        <v>69.531462000000005</v>
      </c>
      <c r="S2411" s="20">
        <f t="shared" si="340"/>
        <v>0</v>
      </c>
      <c r="T2411" s="20">
        <f>IF((T2410+R2411)&lt;0,0,IF((T2410+R2411)&gt;结论【关键目标】!C$28,结论【关键目标】!C$28,T2410+R2411))</f>
        <v>22</v>
      </c>
      <c r="U2411" s="19">
        <f>IF((T2410+R2411)&lt;结论【关键目标】!$C$28,0,(发电量计算【计算逻辑页】!R2411+发电量计算【计算逻辑页】!T2410-结论【关键目标】!$C$28))</f>
        <v>69.531462000000005</v>
      </c>
      <c r="V2411" s="5">
        <f t="shared" si="337"/>
        <v>24.3360117</v>
      </c>
      <c r="W2411" s="5">
        <f t="shared" si="338"/>
        <v>24.1124697431</v>
      </c>
      <c r="X2411" s="5">
        <f t="shared" si="341"/>
        <v>0</v>
      </c>
    </row>
    <row r="2412" spans="1:24" x14ac:dyDescent="0.15">
      <c r="A2412" s="7">
        <v>2411</v>
      </c>
      <c r="B2412" s="7">
        <v>4</v>
      </c>
      <c r="C2412" s="7">
        <v>11</v>
      </c>
      <c r="D2412" s="7">
        <v>11</v>
      </c>
      <c r="E2412" s="7">
        <v>101</v>
      </c>
      <c r="F2412" s="7">
        <v>18</v>
      </c>
      <c r="G2412" s="7">
        <v>728.1</v>
      </c>
      <c r="H2412" s="7">
        <f t="shared" si="333"/>
        <v>2</v>
      </c>
      <c r="I2412" s="16">
        <f t="shared" si="334"/>
        <v>45027</v>
      </c>
      <c r="J2412" s="17">
        <v>1.2267999999999999</v>
      </c>
      <c r="K2412" s="18">
        <f>G2412*结论【关键目标】!C$27*0.7735*0.001</f>
        <v>67.582241999999994</v>
      </c>
      <c r="L2412" s="5">
        <v>0</v>
      </c>
      <c r="M2412" s="5">
        <f>ABS(IF(L2412&lt;=0,L2412/耗电量关键数据!$B$6/1000,L2412/耗电量关键数据!$B$5/1000))</f>
        <v>0</v>
      </c>
      <c r="N2412" s="5">
        <f>电气设备逐时使用率计算!H2388</f>
        <v>22.208055000000002</v>
      </c>
      <c r="O2412" s="5">
        <f>灯光逐时使用率计算!H2388</f>
        <v>11.844296</v>
      </c>
      <c r="P2412" s="19">
        <f t="shared" si="335"/>
        <v>34.052351000000002</v>
      </c>
      <c r="Q2412" s="19">
        <f t="shared" si="339"/>
        <v>34.052351000000002</v>
      </c>
      <c r="R2412" s="20">
        <f t="shared" si="336"/>
        <v>33.529890999999992</v>
      </c>
      <c r="S2412" s="20">
        <f t="shared" si="340"/>
        <v>0</v>
      </c>
      <c r="T2412" s="20">
        <f>IF((T2411+R2412)&lt;0,0,IF((T2411+R2412)&gt;结论【关键目标】!C$28,结论【关键目标】!C$28,T2411+R2412))</f>
        <v>22</v>
      </c>
      <c r="U2412" s="19">
        <f>IF((T2411+R2412)&lt;结论【关键目标】!$C$28,0,(发电量计算【计算逻辑页】!R2412+发电量计算【计算逻辑页】!T2411-结论【关键目标】!$C$28))</f>
        <v>33.529890999999992</v>
      </c>
      <c r="V2412" s="5">
        <f t="shared" si="337"/>
        <v>11.735461849999997</v>
      </c>
      <c r="W2412" s="5">
        <f t="shared" si="338"/>
        <v>41.775424206799997</v>
      </c>
      <c r="X2412" s="5">
        <f t="shared" si="341"/>
        <v>0</v>
      </c>
    </row>
    <row r="2413" spans="1:24" x14ac:dyDescent="0.15">
      <c r="A2413" s="7">
        <v>2412</v>
      </c>
      <c r="B2413" s="7">
        <v>4</v>
      </c>
      <c r="C2413" s="7">
        <v>11</v>
      </c>
      <c r="D2413" s="7">
        <v>12</v>
      </c>
      <c r="E2413" s="7">
        <v>101</v>
      </c>
      <c r="F2413" s="7">
        <v>18.600000000000001</v>
      </c>
      <c r="G2413" s="7">
        <v>744</v>
      </c>
      <c r="H2413" s="7">
        <f t="shared" si="333"/>
        <v>2</v>
      </c>
      <c r="I2413" s="16">
        <f t="shared" si="334"/>
        <v>45027</v>
      </c>
      <c r="J2413" s="17">
        <v>1.2267999999999999</v>
      </c>
      <c r="K2413" s="18">
        <f>G2413*结论【关键目标】!C$27*0.7735*0.001</f>
        <v>69.058080000000004</v>
      </c>
      <c r="L2413" s="5">
        <v>0</v>
      </c>
      <c r="M2413" s="5">
        <f>ABS(IF(L2413&lt;=0,L2413/耗电量关键数据!$B$6/1000,L2413/耗电量关键数据!$B$5/1000))</f>
        <v>0</v>
      </c>
      <c r="N2413" s="5">
        <f>电气设备逐时使用率计算!H2389</f>
        <v>11.688450000000001</v>
      </c>
      <c r="O2413" s="5">
        <f>灯光逐时使用率计算!H2389</f>
        <v>9.9741440000000008</v>
      </c>
      <c r="P2413" s="19">
        <f t="shared" si="335"/>
        <v>21.662594000000002</v>
      </c>
      <c r="Q2413" s="19">
        <f t="shared" si="339"/>
        <v>21.662594000000002</v>
      </c>
      <c r="R2413" s="20">
        <f t="shared" si="336"/>
        <v>47.395486000000005</v>
      </c>
      <c r="S2413" s="20">
        <f t="shared" si="340"/>
        <v>0</v>
      </c>
      <c r="T2413" s="20">
        <f>IF((T2412+R2413)&lt;0,0,IF((T2412+R2413)&gt;结论【关键目标】!C$28,结论【关键目标】!C$28,T2412+R2413))</f>
        <v>22</v>
      </c>
      <c r="U2413" s="19">
        <f>IF((T2412+R2413)&lt;结论【关键目标】!$C$28,0,(发电量计算【计算逻辑页】!R2413+发电量计算【计算逻辑页】!T2412-结论【关键目标】!$C$28))</f>
        <v>47.395486000000005</v>
      </c>
      <c r="V2413" s="5">
        <f t="shared" si="337"/>
        <v>16.5884201</v>
      </c>
      <c r="W2413" s="5">
        <f t="shared" si="338"/>
        <v>26.5756703192</v>
      </c>
      <c r="X2413" s="5">
        <f t="shared" si="341"/>
        <v>0</v>
      </c>
    </row>
    <row r="2414" spans="1:24" x14ac:dyDescent="0.15">
      <c r="A2414" s="7">
        <v>2413</v>
      </c>
      <c r="B2414" s="7">
        <v>4</v>
      </c>
      <c r="C2414" s="7">
        <v>11</v>
      </c>
      <c r="D2414" s="7">
        <v>13</v>
      </c>
      <c r="E2414" s="7">
        <v>101</v>
      </c>
      <c r="F2414" s="7">
        <v>20</v>
      </c>
      <c r="G2414" s="7">
        <v>716.2</v>
      </c>
      <c r="H2414" s="7">
        <f t="shared" si="333"/>
        <v>2</v>
      </c>
      <c r="I2414" s="16">
        <f t="shared" si="334"/>
        <v>45027</v>
      </c>
      <c r="J2414" s="17">
        <v>1.2267999999999999</v>
      </c>
      <c r="K2414" s="18">
        <f>G2414*结论【关键目标】!C$27*0.7735*0.001</f>
        <v>66.477683999999996</v>
      </c>
      <c r="L2414" s="5">
        <v>0</v>
      </c>
      <c r="M2414" s="5">
        <f>ABS(IF(L2414&lt;=0,L2414/耗电量关键数据!$B$6/1000,L2414/耗电量关键数据!$B$5/1000))</f>
        <v>0</v>
      </c>
      <c r="N2414" s="5">
        <f>电气设备逐时使用率计算!H2390</f>
        <v>11.688450000000001</v>
      </c>
      <c r="O2414" s="5">
        <f>灯光逐时使用率计算!H2390</f>
        <v>9.9741440000000008</v>
      </c>
      <c r="P2414" s="19">
        <f t="shared" si="335"/>
        <v>21.662594000000002</v>
      </c>
      <c r="Q2414" s="19">
        <f t="shared" si="339"/>
        <v>21.662594000000002</v>
      </c>
      <c r="R2414" s="20">
        <f t="shared" si="336"/>
        <v>44.815089999999998</v>
      </c>
      <c r="S2414" s="20">
        <f t="shared" si="340"/>
        <v>0</v>
      </c>
      <c r="T2414" s="20">
        <f>IF((T2413+R2414)&lt;0,0,IF((T2413+R2414)&gt;结论【关键目标】!C$28,结论【关键目标】!C$28,T2413+R2414))</f>
        <v>22</v>
      </c>
      <c r="U2414" s="19">
        <f>IF((T2413+R2414)&lt;结论【关键目标】!$C$28,0,(发电量计算【计算逻辑页】!R2414+发电量计算【计算逻辑页】!T2413-结论【关键目标】!$C$28))</f>
        <v>44.815089999999998</v>
      </c>
      <c r="V2414" s="5">
        <f t="shared" si="337"/>
        <v>15.685281499999999</v>
      </c>
      <c r="W2414" s="5">
        <f t="shared" si="338"/>
        <v>26.5756703192</v>
      </c>
      <c r="X2414" s="5">
        <f t="shared" si="341"/>
        <v>0</v>
      </c>
    </row>
    <row r="2415" spans="1:24" x14ac:dyDescent="0.15">
      <c r="A2415" s="7">
        <v>2414</v>
      </c>
      <c r="B2415" s="7">
        <v>4</v>
      </c>
      <c r="C2415" s="7">
        <v>11</v>
      </c>
      <c r="D2415" s="7">
        <v>14</v>
      </c>
      <c r="E2415" s="7">
        <v>101</v>
      </c>
      <c r="F2415" s="7">
        <v>20</v>
      </c>
      <c r="G2415" s="7">
        <v>613.20000000000005</v>
      </c>
      <c r="H2415" s="7">
        <f t="shared" si="333"/>
        <v>2</v>
      </c>
      <c r="I2415" s="16">
        <f t="shared" si="334"/>
        <v>45027</v>
      </c>
      <c r="J2415" s="17">
        <v>1.2267999999999999</v>
      </c>
      <c r="K2415" s="18">
        <f>G2415*结论【关键目标】!C$27*0.7735*0.001</f>
        <v>56.917223999999997</v>
      </c>
      <c r="L2415" s="5">
        <v>0</v>
      </c>
      <c r="M2415" s="5">
        <f>ABS(IF(L2415&lt;=0,L2415/耗电量关键数据!$B$6/1000,L2415/耗电量关键数据!$B$5/1000))</f>
        <v>0</v>
      </c>
      <c r="N2415" s="5">
        <f>电气设备逐时使用率计算!H2391</f>
        <v>22.208055000000002</v>
      </c>
      <c r="O2415" s="5">
        <f>灯光逐时使用率计算!H2391</f>
        <v>11.844296</v>
      </c>
      <c r="P2415" s="19">
        <f t="shared" si="335"/>
        <v>34.052351000000002</v>
      </c>
      <c r="Q2415" s="19">
        <f t="shared" si="339"/>
        <v>34.052351000000002</v>
      </c>
      <c r="R2415" s="20">
        <f t="shared" si="336"/>
        <v>22.864872999999996</v>
      </c>
      <c r="S2415" s="20">
        <f t="shared" si="340"/>
        <v>0</v>
      </c>
      <c r="T2415" s="20">
        <f>IF((T2414+R2415)&lt;0,0,IF((T2414+R2415)&gt;结论【关键目标】!C$28,结论【关键目标】!C$28,T2414+R2415))</f>
        <v>22</v>
      </c>
      <c r="U2415" s="19">
        <f>IF((T2414+R2415)&lt;结论【关键目标】!$C$28,0,(发电量计算【计算逻辑页】!R2415+发电量计算【计算逻辑页】!T2414-结论【关键目标】!$C$28))</f>
        <v>22.864872999999996</v>
      </c>
      <c r="V2415" s="5">
        <f t="shared" si="337"/>
        <v>8.0027055499999982</v>
      </c>
      <c r="W2415" s="5">
        <f t="shared" si="338"/>
        <v>41.775424206799997</v>
      </c>
      <c r="X2415" s="5">
        <f t="shared" si="341"/>
        <v>0</v>
      </c>
    </row>
    <row r="2416" spans="1:24" x14ac:dyDescent="0.15">
      <c r="A2416" s="7">
        <v>2415</v>
      </c>
      <c r="B2416" s="7">
        <v>4</v>
      </c>
      <c r="C2416" s="7">
        <v>11</v>
      </c>
      <c r="D2416" s="7">
        <v>15</v>
      </c>
      <c r="E2416" s="7">
        <v>101</v>
      </c>
      <c r="F2416" s="7">
        <v>21.2</v>
      </c>
      <c r="G2416" s="7">
        <v>507.3</v>
      </c>
      <c r="H2416" s="7">
        <f t="shared" si="333"/>
        <v>2</v>
      </c>
      <c r="I2416" s="16">
        <f t="shared" si="334"/>
        <v>45027</v>
      </c>
      <c r="J2416" s="17">
        <v>1.2267999999999999</v>
      </c>
      <c r="K2416" s="18">
        <f>G2416*结论【关键目标】!C$27*0.7735*0.001</f>
        <v>47.087585999999995</v>
      </c>
      <c r="L2416" s="5">
        <v>0</v>
      </c>
      <c r="M2416" s="5">
        <f>ABS(IF(L2416&lt;=0,L2416/耗电量关键数据!$B$6/1000,L2416/耗电量关键数据!$B$5/1000))</f>
        <v>0</v>
      </c>
      <c r="N2416" s="5">
        <f>电气设备逐时使用率计算!H2392</f>
        <v>22.208055000000002</v>
      </c>
      <c r="O2416" s="5">
        <f>灯光逐时使用率计算!H2392</f>
        <v>11.844296</v>
      </c>
      <c r="P2416" s="19">
        <f t="shared" si="335"/>
        <v>34.052351000000002</v>
      </c>
      <c r="Q2416" s="19">
        <f t="shared" si="339"/>
        <v>34.052351000000002</v>
      </c>
      <c r="R2416" s="20">
        <f t="shared" si="336"/>
        <v>13.035234999999993</v>
      </c>
      <c r="S2416" s="20">
        <f t="shared" si="340"/>
        <v>0</v>
      </c>
      <c r="T2416" s="20">
        <f>IF((T2415+R2416)&lt;0,0,IF((T2415+R2416)&gt;结论【关键目标】!C$28,结论【关键目标】!C$28,T2415+R2416))</f>
        <v>22</v>
      </c>
      <c r="U2416" s="19">
        <f>IF((T2415+R2416)&lt;结论【关键目标】!$C$28,0,(发电量计算【计算逻辑页】!R2416+发电量计算【计算逻辑页】!T2415-结论【关键目标】!$C$28))</f>
        <v>13.035234999999993</v>
      </c>
      <c r="V2416" s="5">
        <f t="shared" si="337"/>
        <v>4.5623322499999972</v>
      </c>
      <c r="W2416" s="5">
        <f t="shared" si="338"/>
        <v>41.775424206799997</v>
      </c>
      <c r="X2416" s="5">
        <f t="shared" si="341"/>
        <v>0</v>
      </c>
    </row>
    <row r="2417" spans="1:24" x14ac:dyDescent="0.15">
      <c r="A2417" s="7">
        <v>2416</v>
      </c>
      <c r="B2417" s="7">
        <v>4</v>
      </c>
      <c r="C2417" s="7">
        <v>11</v>
      </c>
      <c r="D2417" s="7">
        <v>16</v>
      </c>
      <c r="E2417" s="7">
        <v>101</v>
      </c>
      <c r="F2417" s="7">
        <v>22</v>
      </c>
      <c r="G2417" s="7">
        <v>349.7</v>
      </c>
      <c r="H2417" s="7">
        <f t="shared" si="333"/>
        <v>2</v>
      </c>
      <c r="I2417" s="16">
        <f t="shared" si="334"/>
        <v>45027</v>
      </c>
      <c r="J2417" s="17">
        <v>0.70809999999999995</v>
      </c>
      <c r="K2417" s="18">
        <f>G2417*结论【关键目标】!C$27*0.7735*0.001</f>
        <v>32.459153999999998</v>
      </c>
      <c r="L2417" s="5">
        <v>0</v>
      </c>
      <c r="M2417" s="5">
        <f>ABS(IF(L2417&lt;=0,L2417/耗电量关键数据!$B$6/1000,L2417/耗电量关键数据!$B$5/1000))</f>
        <v>0</v>
      </c>
      <c r="N2417" s="5">
        <f>电气设备逐时使用率计算!H2393</f>
        <v>22.208055000000002</v>
      </c>
      <c r="O2417" s="5">
        <f>灯光逐时使用率计算!H2393</f>
        <v>11.844296</v>
      </c>
      <c r="P2417" s="19">
        <f t="shared" si="335"/>
        <v>34.052351000000002</v>
      </c>
      <c r="Q2417" s="19">
        <f t="shared" si="339"/>
        <v>0</v>
      </c>
      <c r="R2417" s="20">
        <f t="shared" si="336"/>
        <v>32.459153999999998</v>
      </c>
      <c r="S2417" s="20">
        <f t="shared" si="340"/>
        <v>0</v>
      </c>
      <c r="T2417" s="20">
        <f>IF((T2416+R2417)&lt;0,0,IF((T2416+R2417)&gt;结论【关键目标】!C$28,结论【关键目标】!C$28,T2416+R2417))</f>
        <v>22</v>
      </c>
      <c r="U2417" s="19">
        <f>IF((T2416+R2417)&lt;结论【关键目标】!$C$28,0,(发电量计算【计算逻辑页】!R2417+发电量计算【计算逻辑页】!T2416-结论【关键目标】!$C$28))</f>
        <v>32.459153999999998</v>
      </c>
      <c r="V2417" s="5">
        <f t="shared" si="337"/>
        <v>11.360703899999999</v>
      </c>
      <c r="W2417" s="5">
        <f t="shared" si="338"/>
        <v>22.984326947399996</v>
      </c>
      <c r="X2417" s="5">
        <f t="shared" si="341"/>
        <v>0</v>
      </c>
    </row>
    <row r="2418" spans="1:24" x14ac:dyDescent="0.15">
      <c r="A2418" s="7">
        <v>2417</v>
      </c>
      <c r="B2418" s="7">
        <v>4</v>
      </c>
      <c r="C2418" s="7">
        <v>11</v>
      </c>
      <c r="D2418" s="7">
        <v>17</v>
      </c>
      <c r="E2418" s="7">
        <v>101</v>
      </c>
      <c r="F2418" s="7">
        <v>23</v>
      </c>
      <c r="G2418" s="7">
        <v>183.9</v>
      </c>
      <c r="H2418" s="7">
        <f t="shared" si="333"/>
        <v>2</v>
      </c>
      <c r="I2418" s="16">
        <f t="shared" si="334"/>
        <v>45027</v>
      </c>
      <c r="J2418" s="17">
        <v>0.70809999999999995</v>
      </c>
      <c r="K2418" s="18">
        <f>G2418*结论【关键目标】!C$27*0.7735*0.001</f>
        <v>17.069597999999999</v>
      </c>
      <c r="L2418" s="5">
        <v>0</v>
      </c>
      <c r="M2418" s="5">
        <f>ABS(IF(L2418&lt;=0,L2418/耗电量关键数据!$B$6/1000,L2418/耗电量关键数据!$B$5/1000))</f>
        <v>0</v>
      </c>
      <c r="N2418" s="5">
        <f>电气设备逐时使用率计算!H2394</f>
        <v>22.208055000000002</v>
      </c>
      <c r="O2418" s="5">
        <f>灯光逐时使用率计算!H2394</f>
        <v>11.844296</v>
      </c>
      <c r="P2418" s="19">
        <f t="shared" si="335"/>
        <v>34.052351000000002</v>
      </c>
      <c r="Q2418" s="19">
        <f t="shared" si="339"/>
        <v>0</v>
      </c>
      <c r="R2418" s="20">
        <f t="shared" si="336"/>
        <v>17.069597999999999</v>
      </c>
      <c r="S2418" s="20">
        <f t="shared" si="340"/>
        <v>0</v>
      </c>
      <c r="T2418" s="20">
        <f>IF((T2417+R2418)&lt;0,0,IF((T2417+R2418)&gt;结论【关键目标】!C$28,结论【关键目标】!C$28,T2417+R2418))</f>
        <v>22</v>
      </c>
      <c r="U2418" s="19">
        <f>IF((T2417+R2418)&lt;结论【关键目标】!$C$28,0,(发电量计算【计算逻辑页】!R2418+发电量计算【计算逻辑页】!T2417-结论【关键目标】!$C$28))</f>
        <v>17.069597999999999</v>
      </c>
      <c r="V2418" s="5">
        <f t="shared" si="337"/>
        <v>5.9743592999999997</v>
      </c>
      <c r="W2418" s="5">
        <f t="shared" si="338"/>
        <v>12.086982343799999</v>
      </c>
      <c r="X2418" s="5">
        <f t="shared" si="341"/>
        <v>0</v>
      </c>
    </row>
    <row r="2419" spans="1:24" x14ac:dyDescent="0.15">
      <c r="A2419" s="7">
        <v>2418</v>
      </c>
      <c r="B2419" s="7">
        <v>4</v>
      </c>
      <c r="C2419" s="7">
        <v>11</v>
      </c>
      <c r="D2419" s="7">
        <v>18</v>
      </c>
      <c r="E2419" s="7">
        <v>101</v>
      </c>
      <c r="F2419" s="7">
        <v>21.8</v>
      </c>
      <c r="G2419" s="7">
        <v>0</v>
      </c>
      <c r="H2419" s="7">
        <f t="shared" si="333"/>
        <v>2</v>
      </c>
      <c r="I2419" s="16">
        <f t="shared" si="334"/>
        <v>45027</v>
      </c>
      <c r="J2419" s="17">
        <v>0.70809999999999995</v>
      </c>
      <c r="K2419" s="18">
        <f>G2419*结论【关键目标】!C$27*0.7735*0.001</f>
        <v>0</v>
      </c>
      <c r="L2419" s="5">
        <v>0</v>
      </c>
      <c r="M2419" s="5">
        <f>ABS(IF(L2419&lt;=0,L2419/耗电量关键数据!$B$6/1000,L2419/耗电量关键数据!$B$5/1000))</f>
        <v>0</v>
      </c>
      <c r="N2419" s="5">
        <f>电气设备逐时使用率计算!H2395</f>
        <v>7.0130699999999999</v>
      </c>
      <c r="O2419" s="5">
        <f>灯光逐时使用率计算!H2395</f>
        <v>3.7403040000000001</v>
      </c>
      <c r="P2419" s="19">
        <f t="shared" si="335"/>
        <v>10.753374000000001</v>
      </c>
      <c r="Q2419" s="19">
        <f t="shared" si="339"/>
        <v>0</v>
      </c>
      <c r="R2419" s="20">
        <f t="shared" si="336"/>
        <v>0</v>
      </c>
      <c r="S2419" s="20">
        <f t="shared" si="340"/>
        <v>0</v>
      </c>
      <c r="T2419" s="20">
        <f>IF((T2418+R2419)&lt;0,0,IF((T2418+R2419)&gt;结论【关键目标】!C$28,结论【关键目标】!C$28,T2418+R2419))</f>
        <v>22</v>
      </c>
      <c r="U2419" s="19">
        <f>IF((T2418+R2419)&lt;结论【关键目标】!$C$28,0,(发电量计算【计算逻辑页】!R2419+发电量计算【计算逻辑页】!T2418-结论【关键目标】!$C$28))</f>
        <v>0</v>
      </c>
      <c r="V2419" s="5">
        <f t="shared" si="337"/>
        <v>0</v>
      </c>
      <c r="W2419" s="5">
        <f t="shared" si="338"/>
        <v>0</v>
      </c>
      <c r="X2419" s="5">
        <f t="shared" si="341"/>
        <v>0</v>
      </c>
    </row>
    <row r="2420" spans="1:24" x14ac:dyDescent="0.15">
      <c r="A2420" s="7">
        <v>2419</v>
      </c>
      <c r="B2420" s="7">
        <v>4</v>
      </c>
      <c r="C2420" s="7">
        <v>11</v>
      </c>
      <c r="D2420" s="7">
        <v>19</v>
      </c>
      <c r="E2420" s="7">
        <v>101</v>
      </c>
      <c r="F2420" s="7">
        <v>21</v>
      </c>
      <c r="G2420" s="7">
        <v>0</v>
      </c>
      <c r="H2420" s="7">
        <f t="shared" si="333"/>
        <v>2</v>
      </c>
      <c r="I2420" s="16">
        <f t="shared" si="334"/>
        <v>45027</v>
      </c>
      <c r="J2420" s="17">
        <v>1.2267999999999999</v>
      </c>
      <c r="K2420" s="18">
        <f>G2420*结论【关键目标】!C$27*0.7735*0.001</f>
        <v>0</v>
      </c>
      <c r="L2420" s="5">
        <v>0</v>
      </c>
      <c r="M2420" s="5">
        <f>ABS(IF(L2420&lt;=0,L2420/耗电量关键数据!$B$6/1000,L2420/耗电量关键数据!$B$5/1000))</f>
        <v>0</v>
      </c>
      <c r="N2420" s="5">
        <f>电气设备逐时使用率计算!H2396</f>
        <v>7.0130699999999999</v>
      </c>
      <c r="O2420" s="5">
        <f>灯光逐时使用率计算!H2396</f>
        <v>3.7403040000000001</v>
      </c>
      <c r="P2420" s="19">
        <f t="shared" si="335"/>
        <v>10.753374000000001</v>
      </c>
      <c r="Q2420" s="19">
        <f t="shared" si="339"/>
        <v>10.753374000000001</v>
      </c>
      <c r="R2420" s="20">
        <f t="shared" si="336"/>
        <v>-10.753374000000001</v>
      </c>
      <c r="S2420" s="20">
        <f t="shared" si="340"/>
        <v>10.753374000000001</v>
      </c>
      <c r="T2420" s="20">
        <f>IF((T2419+R2420)&lt;0,0,IF((T2419+R2420)&gt;结论【关键目标】!C$28,结论【关键目标】!C$28,T2419+R2420))</f>
        <v>11.246625999999999</v>
      </c>
      <c r="U2420" s="19">
        <f>IF((T2419+R2420)&lt;结论【关键目标】!$C$28,0,(发电量计算【计算逻辑页】!R2420+发电量计算【计算逻辑页】!T2419-结论【关键目标】!$C$28))</f>
        <v>0</v>
      </c>
      <c r="V2420" s="5">
        <f t="shared" si="337"/>
        <v>0</v>
      </c>
      <c r="W2420" s="5">
        <f t="shared" si="338"/>
        <v>0</v>
      </c>
      <c r="X2420" s="5">
        <f t="shared" si="341"/>
        <v>9.428558323199999</v>
      </c>
    </row>
    <row r="2421" spans="1:24" x14ac:dyDescent="0.15">
      <c r="A2421" s="7">
        <v>2420</v>
      </c>
      <c r="B2421" s="7">
        <v>4</v>
      </c>
      <c r="C2421" s="7">
        <v>11</v>
      </c>
      <c r="D2421" s="7">
        <v>20</v>
      </c>
      <c r="E2421" s="7">
        <v>101</v>
      </c>
      <c r="F2421" s="7">
        <v>19</v>
      </c>
      <c r="G2421" s="7">
        <v>0</v>
      </c>
      <c r="H2421" s="7">
        <f t="shared" si="333"/>
        <v>2</v>
      </c>
      <c r="I2421" s="16">
        <f t="shared" si="334"/>
        <v>45027</v>
      </c>
      <c r="J2421" s="17">
        <v>1.2267999999999999</v>
      </c>
      <c r="K2421" s="18">
        <f>G2421*结论【关键目标】!C$27*0.7735*0.001</f>
        <v>0</v>
      </c>
      <c r="L2421" s="5">
        <v>0</v>
      </c>
      <c r="M2421" s="5">
        <f>ABS(IF(L2421&lt;=0,L2421/耗电量关键数据!$B$6/1000,L2421/耗电量关键数据!$B$5/1000))</f>
        <v>0</v>
      </c>
      <c r="N2421" s="5">
        <f>电气设备逐时使用率计算!H2397</f>
        <v>1.1688450000000001</v>
      </c>
      <c r="O2421" s="5">
        <f>灯光逐时使用率计算!H2397</f>
        <v>0.37403039999999999</v>
      </c>
      <c r="P2421" s="19">
        <f t="shared" si="335"/>
        <v>1.5428754000000002</v>
      </c>
      <c r="Q2421" s="19">
        <f t="shared" si="339"/>
        <v>1.5428754000000002</v>
      </c>
      <c r="R2421" s="20">
        <f t="shared" si="336"/>
        <v>-1.5428754000000002</v>
      </c>
      <c r="S2421" s="20">
        <f t="shared" si="340"/>
        <v>1.5428754000000002</v>
      </c>
      <c r="T2421" s="20">
        <f>IF((T2420+R2421)&lt;0,0,IF((T2420+R2421)&gt;结论【关键目标】!C$28,结论【关键目标】!C$28,T2420+R2421))</f>
        <v>9.7037505999999993</v>
      </c>
      <c r="U2421" s="19">
        <f>IF((T2420+R2421)&lt;结论【关键目标】!$C$28,0,(发电量计算【计算逻辑页】!R2421+发电量计算【计算逻辑页】!T2420-结论【关键目标】!$C$28))</f>
        <v>0</v>
      </c>
      <c r="V2421" s="5">
        <f t="shared" si="337"/>
        <v>0</v>
      </c>
      <c r="W2421" s="5">
        <f t="shared" si="338"/>
        <v>0</v>
      </c>
      <c r="X2421" s="5">
        <f t="shared" si="341"/>
        <v>1.3527931507200002</v>
      </c>
    </row>
    <row r="2422" spans="1:24" x14ac:dyDescent="0.15">
      <c r="A2422" s="7">
        <v>2421</v>
      </c>
      <c r="B2422" s="7">
        <v>4</v>
      </c>
      <c r="C2422" s="7">
        <v>11</v>
      </c>
      <c r="D2422" s="7">
        <v>21</v>
      </c>
      <c r="E2422" s="7">
        <v>101</v>
      </c>
      <c r="F2422" s="7">
        <v>17.3</v>
      </c>
      <c r="G2422" s="7">
        <v>0</v>
      </c>
      <c r="H2422" s="7">
        <f t="shared" si="333"/>
        <v>2</v>
      </c>
      <c r="I2422" s="16">
        <f t="shared" si="334"/>
        <v>45027</v>
      </c>
      <c r="J2422" s="17">
        <v>1.2267999999999999</v>
      </c>
      <c r="K2422" s="18">
        <f>G2422*结论【关键目标】!C$27*0.7735*0.001</f>
        <v>0</v>
      </c>
      <c r="L2422" s="5">
        <v>0</v>
      </c>
      <c r="M2422" s="5">
        <f>ABS(IF(L2422&lt;=0,L2422/耗电量关键数据!$B$6/1000,L2422/耗电量关键数据!$B$5/1000))</f>
        <v>0</v>
      </c>
      <c r="N2422" s="5">
        <f>电气设备逐时使用率计算!H2398</f>
        <v>1.1688450000000001</v>
      </c>
      <c r="O2422" s="5">
        <f>灯光逐时使用率计算!H2398</f>
        <v>0.37403039999999999</v>
      </c>
      <c r="P2422" s="19">
        <f t="shared" si="335"/>
        <v>1.5428754000000002</v>
      </c>
      <c r="Q2422" s="19">
        <f t="shared" si="339"/>
        <v>1.5428754000000002</v>
      </c>
      <c r="R2422" s="20">
        <f t="shared" si="336"/>
        <v>-1.5428754000000002</v>
      </c>
      <c r="S2422" s="20">
        <f t="shared" si="340"/>
        <v>1.5428754000000002</v>
      </c>
      <c r="T2422" s="20">
        <f>IF((T2421+R2422)&lt;0,0,IF((T2421+R2422)&gt;结论【关键目标】!C$28,结论【关键目标】!C$28,T2421+R2422))</f>
        <v>8.1608751999999996</v>
      </c>
      <c r="U2422" s="19">
        <f>IF((T2421+R2422)&lt;结论【关键目标】!$C$28,0,(发电量计算【计算逻辑页】!R2422+发电量计算【计算逻辑页】!T2421-结论【关键目标】!$C$28))</f>
        <v>0</v>
      </c>
      <c r="V2422" s="5">
        <f t="shared" si="337"/>
        <v>0</v>
      </c>
      <c r="W2422" s="5">
        <f t="shared" si="338"/>
        <v>0</v>
      </c>
      <c r="X2422" s="5">
        <f t="shared" si="341"/>
        <v>1.3527931507200002</v>
      </c>
    </row>
    <row r="2423" spans="1:24" x14ac:dyDescent="0.15">
      <c r="A2423" s="7">
        <v>2422</v>
      </c>
      <c r="B2423" s="7">
        <v>4</v>
      </c>
      <c r="C2423" s="7">
        <v>11</v>
      </c>
      <c r="D2423" s="7">
        <v>22</v>
      </c>
      <c r="E2423" s="7">
        <v>101</v>
      </c>
      <c r="F2423" s="7">
        <v>18</v>
      </c>
      <c r="G2423" s="7">
        <v>0</v>
      </c>
      <c r="H2423" s="7">
        <f t="shared" si="333"/>
        <v>2</v>
      </c>
      <c r="I2423" s="16">
        <f t="shared" si="334"/>
        <v>45027</v>
      </c>
      <c r="J2423" s="17">
        <v>0.70809999999999995</v>
      </c>
      <c r="K2423" s="18">
        <f>G2423*结论【关键目标】!C$27*0.7735*0.001</f>
        <v>0</v>
      </c>
      <c r="L2423" s="5">
        <v>0</v>
      </c>
      <c r="M2423" s="5">
        <f>ABS(IF(L2423&lt;=0,L2423/耗电量关键数据!$B$6/1000,L2423/耗电量关键数据!$B$5/1000))</f>
        <v>0</v>
      </c>
      <c r="N2423" s="5">
        <f>电气设备逐时使用率计算!H2399</f>
        <v>1.1688450000000001</v>
      </c>
      <c r="O2423" s="5">
        <f>灯光逐时使用率计算!H2399</f>
        <v>0.37403039999999999</v>
      </c>
      <c r="P2423" s="19">
        <f t="shared" si="335"/>
        <v>1.5428754000000002</v>
      </c>
      <c r="Q2423" s="19">
        <f t="shared" si="339"/>
        <v>0</v>
      </c>
      <c r="R2423" s="20">
        <f t="shared" si="336"/>
        <v>0</v>
      </c>
      <c r="S2423" s="20">
        <f t="shared" si="340"/>
        <v>0</v>
      </c>
      <c r="T2423" s="20">
        <f>IF((T2422+R2423)&lt;0,0,IF((T2422+R2423)&gt;结论【关键目标】!C$28,结论【关键目标】!C$28,T2422+R2423))</f>
        <v>8.1608751999999996</v>
      </c>
      <c r="U2423" s="19">
        <f>IF((T2422+R2423)&lt;结论【关键目标】!$C$28,0,(发电量计算【计算逻辑页】!R2423+发电量计算【计算逻辑页】!T2422-结论【关键目标】!$C$28))</f>
        <v>0</v>
      </c>
      <c r="V2423" s="5">
        <f t="shared" si="337"/>
        <v>0</v>
      </c>
      <c r="W2423" s="5">
        <f t="shared" si="338"/>
        <v>0</v>
      </c>
      <c r="X2423" s="5">
        <f t="shared" si="341"/>
        <v>0</v>
      </c>
    </row>
    <row r="2424" spans="1:24" x14ac:dyDescent="0.15">
      <c r="A2424" s="7">
        <v>2423</v>
      </c>
      <c r="B2424" s="7">
        <v>4</v>
      </c>
      <c r="C2424" s="7">
        <v>11</v>
      </c>
      <c r="D2424" s="7">
        <v>23</v>
      </c>
      <c r="E2424" s="7">
        <v>101</v>
      </c>
      <c r="F2424" s="7">
        <v>17</v>
      </c>
      <c r="G2424" s="7">
        <v>0</v>
      </c>
      <c r="H2424" s="7">
        <f t="shared" si="333"/>
        <v>2</v>
      </c>
      <c r="I2424" s="16">
        <f t="shared" si="334"/>
        <v>45027</v>
      </c>
      <c r="J2424" s="17">
        <v>0.70809999999999995</v>
      </c>
      <c r="K2424" s="18">
        <f>G2424*结论【关键目标】!C$27*0.7735*0.001</f>
        <v>0</v>
      </c>
      <c r="L2424" s="5">
        <v>0</v>
      </c>
      <c r="M2424" s="5">
        <f>ABS(IF(L2424&lt;=0,L2424/耗电量关键数据!$B$6/1000,L2424/耗电量关键数据!$B$5/1000))</f>
        <v>0</v>
      </c>
      <c r="N2424" s="5">
        <f>电气设备逐时使用率计算!H2400</f>
        <v>1.1688450000000001</v>
      </c>
      <c r="O2424" s="5">
        <f>灯光逐时使用率计算!H2400</f>
        <v>0.37403039999999999</v>
      </c>
      <c r="P2424" s="19">
        <f t="shared" si="335"/>
        <v>1.5428754000000002</v>
      </c>
      <c r="Q2424" s="19">
        <f t="shared" si="339"/>
        <v>0</v>
      </c>
      <c r="R2424" s="20">
        <f t="shared" si="336"/>
        <v>0</v>
      </c>
      <c r="S2424" s="20">
        <f t="shared" si="340"/>
        <v>0</v>
      </c>
      <c r="T2424" s="20">
        <f>IF((T2423+R2424)&lt;0,0,IF((T2423+R2424)&gt;结论【关键目标】!C$28,结论【关键目标】!C$28,T2423+R2424))</f>
        <v>8.1608751999999996</v>
      </c>
      <c r="U2424" s="19">
        <f>IF((T2423+R2424)&lt;结论【关键目标】!$C$28,0,(发电量计算【计算逻辑页】!R2424+发电量计算【计算逻辑页】!T2423-结论【关键目标】!$C$28))</f>
        <v>0</v>
      </c>
      <c r="V2424" s="5">
        <f t="shared" si="337"/>
        <v>0</v>
      </c>
      <c r="W2424" s="5">
        <f t="shared" si="338"/>
        <v>0</v>
      </c>
      <c r="X2424" s="5">
        <f t="shared" si="341"/>
        <v>0</v>
      </c>
    </row>
    <row r="2425" spans="1:24" x14ac:dyDescent="0.15">
      <c r="A2425" s="7">
        <v>2424</v>
      </c>
      <c r="B2425" s="7">
        <v>4</v>
      </c>
      <c r="C2425" s="7">
        <v>11</v>
      </c>
      <c r="D2425" s="7">
        <v>24</v>
      </c>
      <c r="E2425" s="7">
        <v>101</v>
      </c>
      <c r="F2425" s="7">
        <v>15.1</v>
      </c>
      <c r="G2425" s="7">
        <v>0</v>
      </c>
      <c r="H2425" s="7">
        <f t="shared" si="333"/>
        <v>2</v>
      </c>
      <c r="I2425" s="16">
        <f t="shared" si="334"/>
        <v>45027</v>
      </c>
      <c r="J2425" s="17">
        <v>0.2407</v>
      </c>
      <c r="K2425" s="18">
        <f>G2425*结论【关键目标】!C$27*0.7735*0.001</f>
        <v>0</v>
      </c>
      <c r="L2425" s="5">
        <v>0</v>
      </c>
      <c r="M2425" s="5">
        <f>ABS(IF(L2425&lt;=0,L2425/耗电量关键数据!$B$6/1000,L2425/耗电量关键数据!$B$5/1000))</f>
        <v>0</v>
      </c>
      <c r="N2425" s="5">
        <f>电气设备逐时使用率计算!H2401</f>
        <v>1.1688450000000001</v>
      </c>
      <c r="O2425" s="5">
        <f>灯光逐时使用率计算!H2401</f>
        <v>0.37403039999999999</v>
      </c>
      <c r="P2425" s="19">
        <f t="shared" si="335"/>
        <v>1.5428754000000002</v>
      </c>
      <c r="Q2425" s="19">
        <f t="shared" si="339"/>
        <v>0</v>
      </c>
      <c r="R2425" s="20">
        <f t="shared" si="336"/>
        <v>0</v>
      </c>
      <c r="S2425" s="20">
        <f t="shared" si="340"/>
        <v>0</v>
      </c>
      <c r="T2425" s="20">
        <f>IF((T2424+R2425)&lt;0,0,IF((T2424+R2425)&gt;结论【关键目标】!C$28,结论【关键目标】!C$28,T2424+R2425))</f>
        <v>8.1608751999999996</v>
      </c>
      <c r="U2425" s="19">
        <f>IF((T2424+R2425)&lt;结论【关键目标】!$C$28,0,(发电量计算【计算逻辑页】!R2425+发电量计算【计算逻辑页】!T2424-结论【关键目标】!$C$28))</f>
        <v>0</v>
      </c>
      <c r="V2425" s="5">
        <f t="shared" si="337"/>
        <v>0</v>
      </c>
      <c r="W2425" s="5">
        <f t="shared" si="338"/>
        <v>0</v>
      </c>
      <c r="X2425" s="5">
        <f t="shared" si="341"/>
        <v>0</v>
      </c>
    </row>
    <row r="2426" spans="1:24" x14ac:dyDescent="0.15">
      <c r="A2426" s="7">
        <v>2425</v>
      </c>
      <c r="B2426" s="7">
        <v>4</v>
      </c>
      <c r="C2426" s="7">
        <v>12</v>
      </c>
      <c r="D2426" s="7">
        <v>1</v>
      </c>
      <c r="E2426" s="7">
        <v>102</v>
      </c>
      <c r="F2426" s="7">
        <v>11</v>
      </c>
      <c r="G2426" s="7">
        <v>0</v>
      </c>
      <c r="H2426" s="7">
        <f t="shared" si="333"/>
        <v>3</v>
      </c>
      <c r="I2426" s="16">
        <f t="shared" si="334"/>
        <v>45028</v>
      </c>
      <c r="J2426" s="17">
        <v>0.2407</v>
      </c>
      <c r="K2426" s="18">
        <f>G2426*结论【关键目标】!C$27*0.7735*0.001</f>
        <v>0</v>
      </c>
      <c r="L2426" s="5">
        <v>0</v>
      </c>
      <c r="M2426" s="5">
        <f>ABS(IF(L2426&lt;=0,L2426/耗电量关键数据!$B$6/1000,L2426/耗电量关键数据!$B$5/1000))</f>
        <v>0</v>
      </c>
      <c r="N2426" s="5">
        <f>电气设备逐时使用率计算!H2402</f>
        <v>1.1688450000000001</v>
      </c>
      <c r="O2426" s="5">
        <f>灯光逐时使用率计算!H2402</f>
        <v>0.37403039999999999</v>
      </c>
      <c r="P2426" s="19">
        <f t="shared" si="335"/>
        <v>1.5428754000000002</v>
      </c>
      <c r="Q2426" s="19">
        <f t="shared" si="339"/>
        <v>0</v>
      </c>
      <c r="R2426" s="20">
        <f t="shared" si="336"/>
        <v>0</v>
      </c>
      <c r="S2426" s="20">
        <f t="shared" si="340"/>
        <v>0</v>
      </c>
      <c r="T2426" s="20">
        <f>IF((T2425+R2426)&lt;0,0,IF((T2425+R2426)&gt;结论【关键目标】!C$28,结论【关键目标】!C$28,T2425+R2426))</f>
        <v>8.1608751999999996</v>
      </c>
      <c r="U2426" s="19">
        <f>IF((T2425+R2426)&lt;结论【关键目标】!$C$28,0,(发电量计算【计算逻辑页】!R2426+发电量计算【计算逻辑页】!T2425-结论【关键目标】!$C$28))</f>
        <v>0</v>
      </c>
      <c r="V2426" s="5">
        <f t="shared" si="337"/>
        <v>0</v>
      </c>
      <c r="W2426" s="5">
        <f t="shared" si="338"/>
        <v>0</v>
      </c>
      <c r="X2426" s="5">
        <f t="shared" si="341"/>
        <v>0</v>
      </c>
    </row>
    <row r="2427" spans="1:24" x14ac:dyDescent="0.15">
      <c r="A2427" s="7">
        <v>2426</v>
      </c>
      <c r="B2427" s="7">
        <v>4</v>
      </c>
      <c r="C2427" s="7">
        <v>12</v>
      </c>
      <c r="D2427" s="7">
        <v>2</v>
      </c>
      <c r="E2427" s="7">
        <v>102</v>
      </c>
      <c r="F2427" s="7">
        <v>11</v>
      </c>
      <c r="G2427" s="7">
        <v>0</v>
      </c>
      <c r="H2427" s="7">
        <f t="shared" si="333"/>
        <v>3</v>
      </c>
      <c r="I2427" s="16">
        <f t="shared" si="334"/>
        <v>45028</v>
      </c>
      <c r="J2427" s="17">
        <v>0.2407</v>
      </c>
      <c r="K2427" s="18">
        <f>G2427*结论【关键目标】!C$27*0.7735*0.001</f>
        <v>0</v>
      </c>
      <c r="L2427" s="5">
        <v>0</v>
      </c>
      <c r="M2427" s="5">
        <f>ABS(IF(L2427&lt;=0,L2427/耗电量关键数据!$B$6/1000,L2427/耗电量关键数据!$B$5/1000))</f>
        <v>0</v>
      </c>
      <c r="N2427" s="5">
        <f>电气设备逐时使用率计算!H2403</f>
        <v>1.1688450000000001</v>
      </c>
      <c r="O2427" s="5">
        <f>灯光逐时使用率计算!H2403</f>
        <v>0.37403039999999999</v>
      </c>
      <c r="P2427" s="19">
        <f t="shared" si="335"/>
        <v>1.5428754000000002</v>
      </c>
      <c r="Q2427" s="19">
        <f t="shared" si="339"/>
        <v>0</v>
      </c>
      <c r="R2427" s="20">
        <f t="shared" si="336"/>
        <v>0</v>
      </c>
      <c r="S2427" s="20">
        <f t="shared" si="340"/>
        <v>0</v>
      </c>
      <c r="T2427" s="20">
        <f>IF((T2426+R2427)&lt;0,0,IF((T2426+R2427)&gt;结论【关键目标】!C$28,结论【关键目标】!C$28,T2426+R2427))</f>
        <v>8.1608751999999996</v>
      </c>
      <c r="U2427" s="19">
        <f>IF((T2426+R2427)&lt;结论【关键目标】!$C$28,0,(发电量计算【计算逻辑页】!R2427+发电量计算【计算逻辑页】!T2426-结论【关键目标】!$C$28))</f>
        <v>0</v>
      </c>
      <c r="V2427" s="5">
        <f t="shared" si="337"/>
        <v>0</v>
      </c>
      <c r="W2427" s="5">
        <f t="shared" si="338"/>
        <v>0</v>
      </c>
      <c r="X2427" s="5">
        <f t="shared" si="341"/>
        <v>0</v>
      </c>
    </row>
    <row r="2428" spans="1:24" x14ac:dyDescent="0.15">
      <c r="A2428" s="7">
        <v>2427</v>
      </c>
      <c r="B2428" s="7">
        <v>4</v>
      </c>
      <c r="C2428" s="7">
        <v>12</v>
      </c>
      <c r="D2428" s="7">
        <v>3</v>
      </c>
      <c r="E2428" s="7">
        <v>102</v>
      </c>
      <c r="F2428" s="7">
        <v>11.6</v>
      </c>
      <c r="G2428" s="7">
        <v>0</v>
      </c>
      <c r="H2428" s="7">
        <f t="shared" si="333"/>
        <v>3</v>
      </c>
      <c r="I2428" s="16">
        <f t="shared" si="334"/>
        <v>45028</v>
      </c>
      <c r="J2428" s="17">
        <v>0.2407</v>
      </c>
      <c r="K2428" s="18">
        <f>G2428*结论【关键目标】!C$27*0.7735*0.001</f>
        <v>0</v>
      </c>
      <c r="L2428" s="5">
        <v>0</v>
      </c>
      <c r="M2428" s="5">
        <f>ABS(IF(L2428&lt;=0,L2428/耗电量关键数据!$B$6/1000,L2428/耗电量关键数据!$B$5/1000))</f>
        <v>0</v>
      </c>
      <c r="N2428" s="5">
        <f>电气设备逐时使用率计算!H2404</f>
        <v>1.1688450000000001</v>
      </c>
      <c r="O2428" s="5">
        <f>灯光逐时使用率计算!H2404</f>
        <v>0.37403039999999999</v>
      </c>
      <c r="P2428" s="19">
        <f t="shared" si="335"/>
        <v>1.5428754000000002</v>
      </c>
      <c r="Q2428" s="19">
        <f t="shared" si="339"/>
        <v>0</v>
      </c>
      <c r="R2428" s="20">
        <f t="shared" si="336"/>
        <v>0</v>
      </c>
      <c r="S2428" s="20">
        <f t="shared" si="340"/>
        <v>0</v>
      </c>
      <c r="T2428" s="20">
        <f>IF((T2427+R2428)&lt;0,0,IF((T2427+R2428)&gt;结论【关键目标】!C$28,结论【关键目标】!C$28,T2427+R2428))</f>
        <v>8.1608751999999996</v>
      </c>
      <c r="U2428" s="19">
        <f>IF((T2427+R2428)&lt;结论【关键目标】!$C$28,0,(发电量计算【计算逻辑页】!R2428+发电量计算【计算逻辑页】!T2427-结论【关键目标】!$C$28))</f>
        <v>0</v>
      </c>
      <c r="V2428" s="5">
        <f t="shared" si="337"/>
        <v>0</v>
      </c>
      <c r="W2428" s="5">
        <f t="shared" si="338"/>
        <v>0</v>
      </c>
      <c r="X2428" s="5">
        <f t="shared" si="341"/>
        <v>0</v>
      </c>
    </row>
    <row r="2429" spans="1:24" x14ac:dyDescent="0.15">
      <c r="A2429" s="7">
        <v>2428</v>
      </c>
      <c r="B2429" s="7">
        <v>4</v>
      </c>
      <c r="C2429" s="7">
        <v>12</v>
      </c>
      <c r="D2429" s="7">
        <v>4</v>
      </c>
      <c r="E2429" s="7">
        <v>102</v>
      </c>
      <c r="F2429" s="7">
        <v>9</v>
      </c>
      <c r="G2429" s="7">
        <v>0</v>
      </c>
      <c r="H2429" s="7">
        <f t="shared" si="333"/>
        <v>3</v>
      </c>
      <c r="I2429" s="16">
        <f t="shared" si="334"/>
        <v>45028</v>
      </c>
      <c r="J2429" s="17">
        <v>0.2407</v>
      </c>
      <c r="K2429" s="18">
        <f>G2429*结论【关键目标】!C$27*0.7735*0.001</f>
        <v>0</v>
      </c>
      <c r="L2429" s="5">
        <v>0</v>
      </c>
      <c r="M2429" s="5">
        <f>ABS(IF(L2429&lt;=0,L2429/耗电量关键数据!$B$6/1000,L2429/耗电量关键数据!$B$5/1000))</f>
        <v>0</v>
      </c>
      <c r="N2429" s="5">
        <f>电气设备逐时使用率计算!H2405</f>
        <v>1.1688450000000001</v>
      </c>
      <c r="O2429" s="5">
        <f>灯光逐时使用率计算!H2405</f>
        <v>0.37403039999999999</v>
      </c>
      <c r="P2429" s="19">
        <f t="shared" si="335"/>
        <v>1.5428754000000002</v>
      </c>
      <c r="Q2429" s="19">
        <f t="shared" si="339"/>
        <v>0</v>
      </c>
      <c r="R2429" s="20">
        <f t="shared" si="336"/>
        <v>0</v>
      </c>
      <c r="S2429" s="20">
        <f t="shared" si="340"/>
        <v>0</v>
      </c>
      <c r="T2429" s="20">
        <f>IF((T2428+R2429)&lt;0,0,IF((T2428+R2429)&gt;结论【关键目标】!C$28,结论【关键目标】!C$28,T2428+R2429))</f>
        <v>8.1608751999999996</v>
      </c>
      <c r="U2429" s="19">
        <f>IF((T2428+R2429)&lt;结论【关键目标】!$C$28,0,(发电量计算【计算逻辑页】!R2429+发电量计算【计算逻辑页】!T2428-结论【关键目标】!$C$28))</f>
        <v>0</v>
      </c>
      <c r="V2429" s="5">
        <f t="shared" si="337"/>
        <v>0</v>
      </c>
      <c r="W2429" s="5">
        <f t="shared" si="338"/>
        <v>0</v>
      </c>
      <c r="X2429" s="5">
        <f t="shared" si="341"/>
        <v>0</v>
      </c>
    </row>
    <row r="2430" spans="1:24" x14ac:dyDescent="0.15">
      <c r="A2430" s="7">
        <v>2429</v>
      </c>
      <c r="B2430" s="7">
        <v>4</v>
      </c>
      <c r="C2430" s="7">
        <v>12</v>
      </c>
      <c r="D2430" s="7">
        <v>5</v>
      </c>
      <c r="E2430" s="7">
        <v>102</v>
      </c>
      <c r="F2430" s="7">
        <v>8</v>
      </c>
      <c r="G2430" s="7">
        <v>0</v>
      </c>
      <c r="H2430" s="7">
        <f t="shared" si="333"/>
        <v>3</v>
      </c>
      <c r="I2430" s="16">
        <f t="shared" si="334"/>
        <v>45028</v>
      </c>
      <c r="J2430" s="17">
        <v>0.2407</v>
      </c>
      <c r="K2430" s="18">
        <f>G2430*结论【关键目标】!C$27*0.7735*0.001</f>
        <v>0</v>
      </c>
      <c r="L2430" s="5">
        <v>0</v>
      </c>
      <c r="M2430" s="5">
        <f>ABS(IF(L2430&lt;=0,L2430/耗电量关键数据!$B$6/1000,L2430/耗电量关键数据!$B$5/1000))</f>
        <v>0</v>
      </c>
      <c r="N2430" s="5">
        <f>电气设备逐时使用率计算!H2406</f>
        <v>1.1688450000000001</v>
      </c>
      <c r="O2430" s="5">
        <f>灯光逐时使用率计算!H2406</f>
        <v>0.37403039999999999</v>
      </c>
      <c r="P2430" s="19">
        <f t="shared" si="335"/>
        <v>1.5428754000000002</v>
      </c>
      <c r="Q2430" s="19">
        <f t="shared" si="339"/>
        <v>0</v>
      </c>
      <c r="R2430" s="20">
        <f t="shared" si="336"/>
        <v>0</v>
      </c>
      <c r="S2430" s="20">
        <f t="shared" si="340"/>
        <v>0</v>
      </c>
      <c r="T2430" s="20">
        <f>IF((T2429+R2430)&lt;0,0,IF((T2429+R2430)&gt;结论【关键目标】!C$28,结论【关键目标】!C$28,T2429+R2430))</f>
        <v>8.1608751999999996</v>
      </c>
      <c r="U2430" s="19">
        <f>IF((T2429+R2430)&lt;结论【关键目标】!$C$28,0,(发电量计算【计算逻辑页】!R2430+发电量计算【计算逻辑页】!T2429-结论【关键目标】!$C$28))</f>
        <v>0</v>
      </c>
      <c r="V2430" s="5">
        <f t="shared" si="337"/>
        <v>0</v>
      </c>
      <c r="W2430" s="5">
        <f t="shared" si="338"/>
        <v>0</v>
      </c>
      <c r="X2430" s="5">
        <f t="shared" si="341"/>
        <v>0</v>
      </c>
    </row>
    <row r="2431" spans="1:24" x14ac:dyDescent="0.15">
      <c r="A2431" s="7">
        <v>2430</v>
      </c>
      <c r="B2431" s="7">
        <v>4</v>
      </c>
      <c r="C2431" s="7">
        <v>12</v>
      </c>
      <c r="D2431" s="7">
        <v>6</v>
      </c>
      <c r="E2431" s="7">
        <v>102</v>
      </c>
      <c r="F2431" s="7">
        <v>8.4</v>
      </c>
      <c r="G2431" s="7">
        <v>31.4</v>
      </c>
      <c r="H2431" s="7">
        <f t="shared" si="333"/>
        <v>3</v>
      </c>
      <c r="I2431" s="16">
        <f t="shared" si="334"/>
        <v>45028</v>
      </c>
      <c r="J2431" s="17">
        <v>0.2407</v>
      </c>
      <c r="K2431" s="18">
        <f>G2431*结论【关键目标】!C$27*0.7735*0.001</f>
        <v>2.9145479999999999</v>
      </c>
      <c r="L2431" s="5">
        <v>0</v>
      </c>
      <c r="M2431" s="5">
        <f>ABS(IF(L2431&lt;=0,L2431/耗电量关键数据!$B$6/1000,L2431/耗电量关键数据!$B$5/1000))</f>
        <v>0</v>
      </c>
      <c r="N2431" s="5">
        <f>电气设备逐时使用率计算!H2407</f>
        <v>1.1688450000000001</v>
      </c>
      <c r="O2431" s="5">
        <f>灯光逐时使用率计算!H2407</f>
        <v>0.37403039999999999</v>
      </c>
      <c r="P2431" s="19">
        <f t="shared" si="335"/>
        <v>1.5428754000000002</v>
      </c>
      <c r="Q2431" s="19">
        <f t="shared" si="339"/>
        <v>0</v>
      </c>
      <c r="R2431" s="20">
        <f t="shared" si="336"/>
        <v>2.9145479999999999</v>
      </c>
      <c r="S2431" s="20">
        <f t="shared" si="340"/>
        <v>0</v>
      </c>
      <c r="T2431" s="20">
        <f>IF((T2430+R2431)&lt;0,0,IF((T2430+R2431)&gt;结论【关键目标】!C$28,结论【关键目标】!C$28,T2430+R2431))</f>
        <v>11.075423199999999</v>
      </c>
      <c r="U2431" s="19">
        <f>IF((T2430+R2431)&lt;结论【关键目标】!$C$28,0,(发电量计算【计算逻辑页】!R2431+发电量计算【计算逻辑页】!T2430-结论【关键目标】!$C$28))</f>
        <v>0</v>
      </c>
      <c r="V2431" s="5">
        <f t="shared" si="337"/>
        <v>0</v>
      </c>
      <c r="W2431" s="5">
        <f t="shared" si="338"/>
        <v>0.37137010878000004</v>
      </c>
      <c r="X2431" s="5">
        <f t="shared" si="341"/>
        <v>0</v>
      </c>
    </row>
    <row r="2432" spans="1:24" x14ac:dyDescent="0.15">
      <c r="A2432" s="7">
        <v>2431</v>
      </c>
      <c r="B2432" s="7">
        <v>4</v>
      </c>
      <c r="C2432" s="7">
        <v>12</v>
      </c>
      <c r="D2432" s="7">
        <v>7</v>
      </c>
      <c r="E2432" s="7">
        <v>102</v>
      </c>
      <c r="F2432" s="7">
        <v>8</v>
      </c>
      <c r="G2432" s="7">
        <v>168.1</v>
      </c>
      <c r="H2432" s="7">
        <f t="shared" si="333"/>
        <v>3</v>
      </c>
      <c r="I2432" s="16">
        <f t="shared" si="334"/>
        <v>45028</v>
      </c>
      <c r="J2432" s="17">
        <v>0.2407</v>
      </c>
      <c r="K2432" s="18">
        <f>G2432*结论【关键目标】!C$27*0.7735*0.001</f>
        <v>15.603042</v>
      </c>
      <c r="L2432" s="5">
        <v>0</v>
      </c>
      <c r="M2432" s="5">
        <f>ABS(IF(L2432&lt;=0,L2432/耗电量关键数据!$B$6/1000,L2432/耗电量关键数据!$B$5/1000))</f>
        <v>0</v>
      </c>
      <c r="N2432" s="5">
        <f>电气设备逐时使用率计算!H2408</f>
        <v>2.3376900000000003</v>
      </c>
      <c r="O2432" s="5">
        <f>灯光逐时使用率计算!H2408</f>
        <v>1.2467680000000001</v>
      </c>
      <c r="P2432" s="19">
        <f t="shared" si="335"/>
        <v>3.5844580000000006</v>
      </c>
      <c r="Q2432" s="19">
        <f t="shared" si="339"/>
        <v>0</v>
      </c>
      <c r="R2432" s="20">
        <f t="shared" si="336"/>
        <v>15.603042</v>
      </c>
      <c r="S2432" s="20">
        <f t="shared" si="340"/>
        <v>0</v>
      </c>
      <c r="T2432" s="20">
        <f>IF((T2431+R2432)&lt;0,0,IF((T2431+R2432)&gt;结论【关键目标】!C$28,结论【关键目标】!C$28,T2431+R2432))</f>
        <v>22</v>
      </c>
      <c r="U2432" s="19">
        <f>IF((T2431+R2432)&lt;结论【关键目标】!$C$28,0,(发电量计算【计算逻辑页】!R2432+发电量计算【计算逻辑页】!T2431-结论【关键目标】!$C$28))</f>
        <v>4.678465199999998</v>
      </c>
      <c r="V2432" s="5">
        <f t="shared" si="337"/>
        <v>0</v>
      </c>
      <c r="W2432" s="5">
        <f t="shared" si="338"/>
        <v>0.8627790406000001</v>
      </c>
      <c r="X2432" s="5">
        <f t="shared" si="341"/>
        <v>0</v>
      </c>
    </row>
    <row r="2433" spans="1:24" x14ac:dyDescent="0.15">
      <c r="A2433" s="7">
        <v>2432</v>
      </c>
      <c r="B2433" s="7">
        <v>4</v>
      </c>
      <c r="C2433" s="7">
        <v>12</v>
      </c>
      <c r="D2433" s="7">
        <v>8</v>
      </c>
      <c r="E2433" s="7">
        <v>102</v>
      </c>
      <c r="F2433" s="7">
        <v>8</v>
      </c>
      <c r="G2433" s="7">
        <v>253</v>
      </c>
      <c r="H2433" s="7">
        <f t="shared" si="333"/>
        <v>3</v>
      </c>
      <c r="I2433" s="16">
        <f t="shared" si="334"/>
        <v>45028</v>
      </c>
      <c r="J2433" s="17">
        <v>0.70809999999999995</v>
      </c>
      <c r="K2433" s="18">
        <f>G2433*结论【关键目标】!C$27*0.7735*0.001</f>
        <v>23.483460000000001</v>
      </c>
      <c r="L2433" s="5">
        <v>0</v>
      </c>
      <c r="M2433" s="5">
        <f>ABS(IF(L2433&lt;=0,L2433/耗电量关键数据!$B$6/1000,L2433/耗电量关键数据!$B$5/1000))</f>
        <v>0</v>
      </c>
      <c r="N2433" s="5">
        <f>电气设备逐时使用率计算!H2409</f>
        <v>11.688450000000001</v>
      </c>
      <c r="O2433" s="5">
        <f>灯光逐时使用率计算!H2409</f>
        <v>6.2338399999999998</v>
      </c>
      <c r="P2433" s="19">
        <f t="shared" si="335"/>
        <v>17.92229</v>
      </c>
      <c r="Q2433" s="19">
        <f t="shared" si="339"/>
        <v>0</v>
      </c>
      <c r="R2433" s="20">
        <f t="shared" si="336"/>
        <v>23.483460000000001</v>
      </c>
      <c r="S2433" s="20">
        <f t="shared" si="340"/>
        <v>0</v>
      </c>
      <c r="T2433" s="20">
        <f>IF((T2432+R2433)&lt;0,0,IF((T2432+R2433)&gt;结论【关键目标】!C$28,结论【关键目标】!C$28,T2432+R2433))</f>
        <v>22</v>
      </c>
      <c r="U2433" s="19">
        <f>IF((T2432+R2433)&lt;结论【关键目标】!$C$28,0,(发电量计算【计算逻辑页】!R2433+发电量计算【计算逻辑页】!T2432-结论【关键目标】!$C$28))</f>
        <v>23.483460000000001</v>
      </c>
      <c r="V2433" s="5">
        <f t="shared" si="337"/>
        <v>8.2192109999999996</v>
      </c>
      <c r="W2433" s="5">
        <f t="shared" si="338"/>
        <v>12.690773548999999</v>
      </c>
      <c r="X2433" s="5">
        <f t="shared" si="341"/>
        <v>0</v>
      </c>
    </row>
    <row r="2434" spans="1:24" x14ac:dyDescent="0.15">
      <c r="A2434" s="7">
        <v>2433</v>
      </c>
      <c r="B2434" s="7">
        <v>4</v>
      </c>
      <c r="C2434" s="7">
        <v>12</v>
      </c>
      <c r="D2434" s="7">
        <v>9</v>
      </c>
      <c r="E2434" s="7">
        <v>102</v>
      </c>
      <c r="F2434" s="7">
        <v>13.2</v>
      </c>
      <c r="G2434" s="7">
        <v>488.3</v>
      </c>
      <c r="H2434" s="7">
        <f t="shared" ref="H2434:H2497" si="342">WEEKDAY(I:I,2)</f>
        <v>3</v>
      </c>
      <c r="I2434" s="16">
        <f t="shared" ref="I2434:I2497" si="343">DATE(2023,B2434,C2434)</f>
        <v>45028</v>
      </c>
      <c r="J2434" s="17">
        <v>0.70809999999999995</v>
      </c>
      <c r="K2434" s="18">
        <f>G2434*结论【关键目标】!C$27*0.7735*0.001</f>
        <v>45.324006000000004</v>
      </c>
      <c r="L2434" s="5">
        <v>0</v>
      </c>
      <c r="M2434" s="5">
        <f>ABS(IF(L2434&lt;=0,L2434/耗电量关键数据!$B$6/1000,L2434/耗电量关键数据!$B$5/1000))</f>
        <v>0</v>
      </c>
      <c r="N2434" s="5">
        <f>电气设备逐时使用率计算!H2410</f>
        <v>22.208055000000002</v>
      </c>
      <c r="O2434" s="5">
        <f>灯光逐时使用率计算!H2410</f>
        <v>11.844296</v>
      </c>
      <c r="P2434" s="19">
        <f t="shared" ref="P2434:P2497" si="344">M2434+N2434+O2434</f>
        <v>34.052351000000002</v>
      </c>
      <c r="Q2434" s="19">
        <f t="shared" si="339"/>
        <v>0</v>
      </c>
      <c r="R2434" s="20">
        <f t="shared" ref="R2434:R2497" si="345">K2434-Q2434</f>
        <v>45.324006000000004</v>
      </c>
      <c r="S2434" s="20">
        <f t="shared" si="340"/>
        <v>0</v>
      </c>
      <c r="T2434" s="20">
        <f>IF((T2433+R2434)&lt;0,0,IF((T2433+R2434)&gt;结论【关键目标】!C$28,结论【关键目标】!C$28,T2433+R2434))</f>
        <v>22</v>
      </c>
      <c r="U2434" s="19">
        <f>IF((T2433+R2434)&lt;结论【关键目标】!$C$28,0,(发电量计算【计算逻辑页】!R2434+发电量计算【计算逻辑页】!T2433-结论【关键目标】!$C$28))</f>
        <v>45.324005999999997</v>
      </c>
      <c r="V2434" s="5">
        <f t="shared" ref="V2434:V2497" si="346">IF(J2434&gt;0.35,U2434*0.35,0)</f>
        <v>15.863402099999998</v>
      </c>
      <c r="W2434" s="5">
        <f t="shared" ref="W2434:W2497" si="347">IF(P2434&gt;K2434,K2434*J2434,P2434*J2434)</f>
        <v>24.1124697431</v>
      </c>
      <c r="X2434" s="5">
        <f t="shared" si="341"/>
        <v>0</v>
      </c>
    </row>
    <row r="2435" spans="1:24" x14ac:dyDescent="0.15">
      <c r="A2435" s="7">
        <v>2434</v>
      </c>
      <c r="B2435" s="7">
        <v>4</v>
      </c>
      <c r="C2435" s="7">
        <v>12</v>
      </c>
      <c r="D2435" s="7">
        <v>10</v>
      </c>
      <c r="E2435" s="7">
        <v>102</v>
      </c>
      <c r="F2435" s="7">
        <v>15</v>
      </c>
      <c r="G2435" s="7">
        <v>648.9</v>
      </c>
      <c r="H2435" s="7">
        <f t="shared" si="342"/>
        <v>3</v>
      </c>
      <c r="I2435" s="16">
        <f t="shared" si="343"/>
        <v>45028</v>
      </c>
      <c r="J2435" s="17">
        <v>0.70809999999999995</v>
      </c>
      <c r="K2435" s="18">
        <f>G2435*结论【关键目标】!C$27*0.7735*0.001</f>
        <v>60.230897999999996</v>
      </c>
      <c r="L2435" s="5">
        <v>0</v>
      </c>
      <c r="M2435" s="5">
        <f>ABS(IF(L2435&lt;=0,L2435/耗电量关键数据!$B$6/1000,L2435/耗电量关键数据!$B$5/1000))</f>
        <v>0</v>
      </c>
      <c r="N2435" s="5">
        <f>电气设备逐时使用率计算!H2411</f>
        <v>22.208055000000002</v>
      </c>
      <c r="O2435" s="5">
        <f>灯光逐时使用率计算!H2411</f>
        <v>11.844296</v>
      </c>
      <c r="P2435" s="19">
        <f t="shared" si="344"/>
        <v>34.052351000000002</v>
      </c>
      <c r="Q2435" s="19">
        <f t="shared" ref="Q2435:Q2498" si="348">IF(J2435&gt;0.8,P2435,0)</f>
        <v>0</v>
      </c>
      <c r="R2435" s="20">
        <f t="shared" si="345"/>
        <v>60.230897999999996</v>
      </c>
      <c r="S2435" s="20">
        <f t="shared" ref="S2435:S2498" si="349">IF(R2435&lt;0,ABS(R2435),0)</f>
        <v>0</v>
      </c>
      <c r="T2435" s="20">
        <f>IF((T2434+R2435)&lt;0,0,IF((T2434+R2435)&gt;结论【关键目标】!C$28,结论【关键目标】!C$28,T2434+R2435))</f>
        <v>22</v>
      </c>
      <c r="U2435" s="19">
        <f>IF((T2434+R2435)&lt;结论【关键目标】!$C$28,0,(发电量计算【计算逻辑页】!R2435+发电量计算【计算逻辑页】!T2434-结论【关键目标】!$C$28))</f>
        <v>60.230897999999996</v>
      </c>
      <c r="V2435" s="5">
        <f t="shared" si="346"/>
        <v>21.080814299999997</v>
      </c>
      <c r="W2435" s="5">
        <f t="shared" si="347"/>
        <v>24.1124697431</v>
      </c>
      <c r="X2435" s="5">
        <f t="shared" si="341"/>
        <v>0</v>
      </c>
    </row>
    <row r="2436" spans="1:24" x14ac:dyDescent="0.15">
      <c r="A2436" s="7">
        <v>2435</v>
      </c>
      <c r="B2436" s="7">
        <v>4</v>
      </c>
      <c r="C2436" s="7">
        <v>12</v>
      </c>
      <c r="D2436" s="7">
        <v>11</v>
      </c>
      <c r="E2436" s="7">
        <v>102</v>
      </c>
      <c r="F2436" s="7">
        <v>18</v>
      </c>
      <c r="G2436" s="7">
        <v>731.8</v>
      </c>
      <c r="H2436" s="7">
        <f t="shared" si="342"/>
        <v>3</v>
      </c>
      <c r="I2436" s="16">
        <f t="shared" si="343"/>
        <v>45028</v>
      </c>
      <c r="J2436" s="17">
        <v>1.2267999999999999</v>
      </c>
      <c r="K2436" s="18">
        <f>G2436*结论【关键目标】!C$27*0.7735*0.001</f>
        <v>67.925675999999996</v>
      </c>
      <c r="L2436" s="5">
        <v>0</v>
      </c>
      <c r="M2436" s="5">
        <f>ABS(IF(L2436&lt;=0,L2436/耗电量关键数据!$B$6/1000,L2436/耗电量关键数据!$B$5/1000))</f>
        <v>0</v>
      </c>
      <c r="N2436" s="5">
        <f>电气设备逐时使用率计算!H2412</f>
        <v>22.208055000000002</v>
      </c>
      <c r="O2436" s="5">
        <f>灯光逐时使用率计算!H2412</f>
        <v>11.844296</v>
      </c>
      <c r="P2436" s="19">
        <f t="shared" si="344"/>
        <v>34.052351000000002</v>
      </c>
      <c r="Q2436" s="19">
        <f t="shared" si="348"/>
        <v>34.052351000000002</v>
      </c>
      <c r="R2436" s="20">
        <f t="shared" si="345"/>
        <v>33.873324999999994</v>
      </c>
      <c r="S2436" s="20">
        <f t="shared" si="349"/>
        <v>0</v>
      </c>
      <c r="T2436" s="20">
        <f>IF((T2435+R2436)&lt;0,0,IF((T2435+R2436)&gt;结论【关键目标】!C$28,结论【关键目标】!C$28,T2435+R2436))</f>
        <v>22</v>
      </c>
      <c r="U2436" s="19">
        <f>IF((T2435+R2436)&lt;结论【关键目标】!$C$28,0,(发电量计算【计算逻辑页】!R2436+发电量计算【计算逻辑页】!T2435-结论【关键目标】!$C$28))</f>
        <v>33.873324999999994</v>
      </c>
      <c r="V2436" s="5">
        <f t="shared" si="346"/>
        <v>11.855663749999998</v>
      </c>
      <c r="W2436" s="5">
        <f t="shared" si="347"/>
        <v>41.775424206799997</v>
      </c>
      <c r="X2436" s="5">
        <f t="shared" ref="X2436:X2499" si="350">(J2436-0.35)*IF(T2436&gt;S2436,S2436,T2436)</f>
        <v>0</v>
      </c>
    </row>
    <row r="2437" spans="1:24" x14ac:dyDescent="0.15">
      <c r="A2437" s="7">
        <v>2436</v>
      </c>
      <c r="B2437" s="7">
        <v>4</v>
      </c>
      <c r="C2437" s="7">
        <v>12</v>
      </c>
      <c r="D2437" s="7">
        <v>12</v>
      </c>
      <c r="E2437" s="7">
        <v>102</v>
      </c>
      <c r="F2437" s="7">
        <v>20</v>
      </c>
      <c r="G2437" s="7">
        <v>743.7</v>
      </c>
      <c r="H2437" s="7">
        <f t="shared" si="342"/>
        <v>3</v>
      </c>
      <c r="I2437" s="16">
        <f t="shared" si="343"/>
        <v>45028</v>
      </c>
      <c r="J2437" s="17">
        <v>1.2267999999999999</v>
      </c>
      <c r="K2437" s="18">
        <f>G2437*结论【关键目标】!C$27*0.7735*0.001</f>
        <v>69.030233999999993</v>
      </c>
      <c r="L2437" s="5">
        <v>0</v>
      </c>
      <c r="M2437" s="5">
        <f>ABS(IF(L2437&lt;=0,L2437/耗电量关键数据!$B$6/1000,L2437/耗电量关键数据!$B$5/1000))</f>
        <v>0</v>
      </c>
      <c r="N2437" s="5">
        <f>电气设备逐时使用率计算!H2413</f>
        <v>11.688450000000001</v>
      </c>
      <c r="O2437" s="5">
        <f>灯光逐时使用率计算!H2413</f>
        <v>9.9741440000000008</v>
      </c>
      <c r="P2437" s="19">
        <f t="shared" si="344"/>
        <v>21.662594000000002</v>
      </c>
      <c r="Q2437" s="19">
        <f t="shared" si="348"/>
        <v>21.662594000000002</v>
      </c>
      <c r="R2437" s="20">
        <f t="shared" si="345"/>
        <v>47.367639999999994</v>
      </c>
      <c r="S2437" s="20">
        <f t="shared" si="349"/>
        <v>0</v>
      </c>
      <c r="T2437" s="20">
        <f>IF((T2436+R2437)&lt;0,0,IF((T2436+R2437)&gt;结论【关键目标】!C$28,结论【关键目标】!C$28,T2436+R2437))</f>
        <v>22</v>
      </c>
      <c r="U2437" s="19">
        <f>IF((T2436+R2437)&lt;结论【关键目标】!$C$28,0,(发电量计算【计算逻辑页】!R2437+发电量计算【计算逻辑页】!T2436-结论【关键目标】!$C$28))</f>
        <v>47.367639999999994</v>
      </c>
      <c r="V2437" s="5">
        <f t="shared" si="346"/>
        <v>16.578673999999996</v>
      </c>
      <c r="W2437" s="5">
        <f t="shared" si="347"/>
        <v>26.5756703192</v>
      </c>
      <c r="X2437" s="5">
        <f t="shared" si="350"/>
        <v>0</v>
      </c>
    </row>
    <row r="2438" spans="1:24" x14ac:dyDescent="0.15">
      <c r="A2438" s="7">
        <v>2437</v>
      </c>
      <c r="B2438" s="7">
        <v>4</v>
      </c>
      <c r="C2438" s="7">
        <v>12</v>
      </c>
      <c r="D2438" s="7">
        <v>13</v>
      </c>
      <c r="E2438" s="7">
        <v>102</v>
      </c>
      <c r="F2438" s="7">
        <v>23</v>
      </c>
      <c r="G2438" s="7">
        <v>737.7</v>
      </c>
      <c r="H2438" s="7">
        <f t="shared" si="342"/>
        <v>3</v>
      </c>
      <c r="I2438" s="16">
        <f t="shared" si="343"/>
        <v>45028</v>
      </c>
      <c r="J2438" s="17">
        <v>1.2267999999999999</v>
      </c>
      <c r="K2438" s="18">
        <f>G2438*结论【关键目标】!C$27*0.7735*0.001</f>
        <v>68.473314000000002</v>
      </c>
      <c r="L2438" s="5">
        <v>0</v>
      </c>
      <c r="M2438" s="5">
        <f>ABS(IF(L2438&lt;=0,L2438/耗电量关键数据!$B$6/1000,L2438/耗电量关键数据!$B$5/1000))</f>
        <v>0</v>
      </c>
      <c r="N2438" s="5">
        <f>电气设备逐时使用率计算!H2414</f>
        <v>11.688450000000001</v>
      </c>
      <c r="O2438" s="5">
        <f>灯光逐时使用率计算!H2414</f>
        <v>9.9741440000000008</v>
      </c>
      <c r="P2438" s="19">
        <f t="shared" si="344"/>
        <v>21.662594000000002</v>
      </c>
      <c r="Q2438" s="19">
        <f t="shared" si="348"/>
        <v>21.662594000000002</v>
      </c>
      <c r="R2438" s="20">
        <f t="shared" si="345"/>
        <v>46.810720000000003</v>
      </c>
      <c r="S2438" s="20">
        <f t="shared" si="349"/>
        <v>0</v>
      </c>
      <c r="T2438" s="20">
        <f>IF((T2437+R2438)&lt;0,0,IF((T2437+R2438)&gt;结论【关键目标】!C$28,结论【关键目标】!C$28,T2437+R2438))</f>
        <v>22</v>
      </c>
      <c r="U2438" s="19">
        <f>IF((T2437+R2438)&lt;结论【关键目标】!$C$28,0,(发电量计算【计算逻辑页】!R2438+发电量计算【计算逻辑页】!T2437-结论【关键目标】!$C$28))</f>
        <v>46.810720000000003</v>
      </c>
      <c r="V2438" s="5">
        <f t="shared" si="346"/>
        <v>16.383752000000001</v>
      </c>
      <c r="W2438" s="5">
        <f t="shared" si="347"/>
        <v>26.5756703192</v>
      </c>
      <c r="X2438" s="5">
        <f t="shared" si="350"/>
        <v>0</v>
      </c>
    </row>
    <row r="2439" spans="1:24" x14ac:dyDescent="0.15">
      <c r="A2439" s="7">
        <v>2438</v>
      </c>
      <c r="B2439" s="7">
        <v>4</v>
      </c>
      <c r="C2439" s="7">
        <v>12</v>
      </c>
      <c r="D2439" s="7">
        <v>14</v>
      </c>
      <c r="E2439" s="7">
        <v>102</v>
      </c>
      <c r="F2439" s="7">
        <v>25</v>
      </c>
      <c r="G2439" s="7">
        <v>720.4</v>
      </c>
      <c r="H2439" s="7">
        <f t="shared" si="342"/>
        <v>3</v>
      </c>
      <c r="I2439" s="16">
        <f t="shared" si="343"/>
        <v>45028</v>
      </c>
      <c r="J2439" s="17">
        <v>1.2267999999999999</v>
      </c>
      <c r="K2439" s="18">
        <f>G2439*结论【关键目标】!C$27*0.7735*0.001</f>
        <v>66.867527999999993</v>
      </c>
      <c r="L2439" s="5">
        <v>0</v>
      </c>
      <c r="M2439" s="5">
        <f>ABS(IF(L2439&lt;=0,L2439/耗电量关键数据!$B$6/1000,L2439/耗电量关键数据!$B$5/1000))</f>
        <v>0</v>
      </c>
      <c r="N2439" s="5">
        <f>电气设备逐时使用率计算!H2415</f>
        <v>22.208055000000002</v>
      </c>
      <c r="O2439" s="5">
        <f>灯光逐时使用率计算!H2415</f>
        <v>11.844296</v>
      </c>
      <c r="P2439" s="19">
        <f t="shared" si="344"/>
        <v>34.052351000000002</v>
      </c>
      <c r="Q2439" s="19">
        <f t="shared" si="348"/>
        <v>34.052351000000002</v>
      </c>
      <c r="R2439" s="20">
        <f t="shared" si="345"/>
        <v>32.815176999999991</v>
      </c>
      <c r="S2439" s="20">
        <f t="shared" si="349"/>
        <v>0</v>
      </c>
      <c r="T2439" s="20">
        <f>IF((T2438+R2439)&lt;0,0,IF((T2438+R2439)&gt;结论【关键目标】!C$28,结论【关键目标】!C$28,T2438+R2439))</f>
        <v>22</v>
      </c>
      <c r="U2439" s="19">
        <f>IF((T2438+R2439)&lt;结论【关键目标】!$C$28,0,(发电量计算【计算逻辑页】!R2439+发电量计算【计算逻辑页】!T2438-结论【关键目标】!$C$28))</f>
        <v>32.815176999999991</v>
      </c>
      <c r="V2439" s="5">
        <f t="shared" si="346"/>
        <v>11.485311949999996</v>
      </c>
      <c r="W2439" s="5">
        <f t="shared" si="347"/>
        <v>41.775424206799997</v>
      </c>
      <c r="X2439" s="5">
        <f t="shared" si="350"/>
        <v>0</v>
      </c>
    </row>
    <row r="2440" spans="1:24" x14ac:dyDescent="0.15">
      <c r="A2440" s="7">
        <v>2439</v>
      </c>
      <c r="B2440" s="7">
        <v>4</v>
      </c>
      <c r="C2440" s="7">
        <v>12</v>
      </c>
      <c r="D2440" s="7">
        <v>15</v>
      </c>
      <c r="E2440" s="7">
        <v>102</v>
      </c>
      <c r="F2440" s="7">
        <v>24</v>
      </c>
      <c r="G2440" s="7">
        <v>522.6</v>
      </c>
      <c r="H2440" s="7">
        <f t="shared" si="342"/>
        <v>3</v>
      </c>
      <c r="I2440" s="16">
        <f t="shared" si="343"/>
        <v>45028</v>
      </c>
      <c r="J2440" s="17">
        <v>1.2267999999999999</v>
      </c>
      <c r="K2440" s="18">
        <f>G2440*结论【关键目标】!C$27*0.7735*0.001</f>
        <v>48.507731999999997</v>
      </c>
      <c r="L2440" s="5">
        <v>0</v>
      </c>
      <c r="M2440" s="5">
        <f>ABS(IF(L2440&lt;=0,L2440/耗电量关键数据!$B$6/1000,L2440/耗电量关键数据!$B$5/1000))</f>
        <v>0</v>
      </c>
      <c r="N2440" s="5">
        <f>电气设备逐时使用率计算!H2416</f>
        <v>22.208055000000002</v>
      </c>
      <c r="O2440" s="5">
        <f>灯光逐时使用率计算!H2416</f>
        <v>11.844296</v>
      </c>
      <c r="P2440" s="19">
        <f t="shared" si="344"/>
        <v>34.052351000000002</v>
      </c>
      <c r="Q2440" s="19">
        <f t="shared" si="348"/>
        <v>34.052351000000002</v>
      </c>
      <c r="R2440" s="20">
        <f t="shared" si="345"/>
        <v>14.455380999999996</v>
      </c>
      <c r="S2440" s="20">
        <f t="shared" si="349"/>
        <v>0</v>
      </c>
      <c r="T2440" s="20">
        <f>IF((T2439+R2440)&lt;0,0,IF((T2439+R2440)&gt;结论【关键目标】!C$28,结论【关键目标】!C$28,T2439+R2440))</f>
        <v>22</v>
      </c>
      <c r="U2440" s="19">
        <f>IF((T2439+R2440)&lt;结论【关键目标】!$C$28,0,(发电量计算【计算逻辑页】!R2440+发电量计算【计算逻辑页】!T2439-结论【关键目标】!$C$28))</f>
        <v>14.455380999999996</v>
      </c>
      <c r="V2440" s="5">
        <f t="shared" si="346"/>
        <v>5.0593833499999983</v>
      </c>
      <c r="W2440" s="5">
        <f t="shared" si="347"/>
        <v>41.775424206799997</v>
      </c>
      <c r="X2440" s="5">
        <f t="shared" si="350"/>
        <v>0</v>
      </c>
    </row>
    <row r="2441" spans="1:24" x14ac:dyDescent="0.15">
      <c r="A2441" s="7">
        <v>2440</v>
      </c>
      <c r="B2441" s="7">
        <v>4</v>
      </c>
      <c r="C2441" s="7">
        <v>12</v>
      </c>
      <c r="D2441" s="7">
        <v>16</v>
      </c>
      <c r="E2441" s="7">
        <v>102</v>
      </c>
      <c r="F2441" s="7">
        <v>25</v>
      </c>
      <c r="G2441" s="7">
        <v>346.2</v>
      </c>
      <c r="H2441" s="7">
        <f t="shared" si="342"/>
        <v>3</v>
      </c>
      <c r="I2441" s="16">
        <f t="shared" si="343"/>
        <v>45028</v>
      </c>
      <c r="J2441" s="17">
        <v>0.70809999999999995</v>
      </c>
      <c r="K2441" s="18">
        <f>G2441*结论【关键目标】!C$27*0.7735*0.001</f>
        <v>32.134284000000001</v>
      </c>
      <c r="L2441" s="5">
        <v>0</v>
      </c>
      <c r="M2441" s="5">
        <f>ABS(IF(L2441&lt;=0,L2441/耗电量关键数据!$B$6/1000,L2441/耗电量关键数据!$B$5/1000))</f>
        <v>0</v>
      </c>
      <c r="N2441" s="5">
        <f>电气设备逐时使用率计算!H2417</f>
        <v>22.208055000000002</v>
      </c>
      <c r="O2441" s="5">
        <f>灯光逐时使用率计算!H2417</f>
        <v>11.844296</v>
      </c>
      <c r="P2441" s="19">
        <f t="shared" si="344"/>
        <v>34.052351000000002</v>
      </c>
      <c r="Q2441" s="19">
        <f t="shared" si="348"/>
        <v>0</v>
      </c>
      <c r="R2441" s="20">
        <f t="shared" si="345"/>
        <v>32.134284000000001</v>
      </c>
      <c r="S2441" s="20">
        <f t="shared" si="349"/>
        <v>0</v>
      </c>
      <c r="T2441" s="20">
        <f>IF((T2440+R2441)&lt;0,0,IF((T2440+R2441)&gt;结论【关键目标】!C$28,结论【关键目标】!C$28,T2440+R2441))</f>
        <v>22</v>
      </c>
      <c r="U2441" s="19">
        <f>IF((T2440+R2441)&lt;结论【关键目标】!$C$28,0,(发电量计算【计算逻辑页】!R2441+发电量计算【计算逻辑页】!T2440-结论【关键目标】!$C$28))</f>
        <v>32.134284000000001</v>
      </c>
      <c r="V2441" s="5">
        <f t="shared" si="346"/>
        <v>11.2469994</v>
      </c>
      <c r="W2441" s="5">
        <f t="shared" si="347"/>
        <v>22.754286500399999</v>
      </c>
      <c r="X2441" s="5">
        <f t="shared" si="350"/>
        <v>0</v>
      </c>
    </row>
    <row r="2442" spans="1:24" x14ac:dyDescent="0.15">
      <c r="A2442" s="7">
        <v>2441</v>
      </c>
      <c r="B2442" s="7">
        <v>4</v>
      </c>
      <c r="C2442" s="7">
        <v>12</v>
      </c>
      <c r="D2442" s="7">
        <v>17</v>
      </c>
      <c r="E2442" s="7">
        <v>102</v>
      </c>
      <c r="F2442" s="7">
        <v>25</v>
      </c>
      <c r="G2442" s="7">
        <v>168.1</v>
      </c>
      <c r="H2442" s="7">
        <f t="shared" si="342"/>
        <v>3</v>
      </c>
      <c r="I2442" s="16">
        <f t="shared" si="343"/>
        <v>45028</v>
      </c>
      <c r="J2442" s="17">
        <v>0.70809999999999995</v>
      </c>
      <c r="K2442" s="18">
        <f>G2442*结论【关键目标】!C$27*0.7735*0.001</f>
        <v>15.603042</v>
      </c>
      <c r="L2442" s="5">
        <v>0</v>
      </c>
      <c r="M2442" s="5">
        <f>ABS(IF(L2442&lt;=0,L2442/耗电量关键数据!$B$6/1000,L2442/耗电量关键数据!$B$5/1000))</f>
        <v>0</v>
      </c>
      <c r="N2442" s="5">
        <f>电气设备逐时使用率计算!H2418</f>
        <v>22.208055000000002</v>
      </c>
      <c r="O2442" s="5">
        <f>灯光逐时使用率计算!H2418</f>
        <v>11.844296</v>
      </c>
      <c r="P2442" s="19">
        <f t="shared" si="344"/>
        <v>34.052351000000002</v>
      </c>
      <c r="Q2442" s="19">
        <f t="shared" si="348"/>
        <v>0</v>
      </c>
      <c r="R2442" s="20">
        <f t="shared" si="345"/>
        <v>15.603042</v>
      </c>
      <c r="S2442" s="20">
        <f t="shared" si="349"/>
        <v>0</v>
      </c>
      <c r="T2442" s="20">
        <f>IF((T2441+R2442)&lt;0,0,IF((T2441+R2442)&gt;结论【关键目标】!C$28,结论【关键目标】!C$28,T2441+R2442))</f>
        <v>22</v>
      </c>
      <c r="U2442" s="19">
        <f>IF((T2441+R2442)&lt;结论【关键目标】!$C$28,0,(发电量计算【计算逻辑页】!R2442+发电量计算【计算逻辑页】!T2441-结论【关键目标】!$C$28))</f>
        <v>15.603042000000002</v>
      </c>
      <c r="V2442" s="5">
        <f t="shared" si="346"/>
        <v>5.4610647000000005</v>
      </c>
      <c r="W2442" s="5">
        <f t="shared" si="347"/>
        <v>11.048514040199999</v>
      </c>
      <c r="X2442" s="5">
        <f t="shared" si="350"/>
        <v>0</v>
      </c>
    </row>
    <row r="2443" spans="1:24" x14ac:dyDescent="0.15">
      <c r="A2443" s="7">
        <v>2442</v>
      </c>
      <c r="B2443" s="7">
        <v>4</v>
      </c>
      <c r="C2443" s="7">
        <v>12</v>
      </c>
      <c r="D2443" s="7">
        <v>18</v>
      </c>
      <c r="E2443" s="7">
        <v>102</v>
      </c>
      <c r="F2443" s="7">
        <v>24.2</v>
      </c>
      <c r="G2443" s="7">
        <v>0.2</v>
      </c>
      <c r="H2443" s="7">
        <f t="shared" si="342"/>
        <v>3</v>
      </c>
      <c r="I2443" s="16">
        <f t="shared" si="343"/>
        <v>45028</v>
      </c>
      <c r="J2443" s="17">
        <v>0.70809999999999995</v>
      </c>
      <c r="K2443" s="18">
        <f>G2443*结论【关键目标】!C$27*0.7735*0.001</f>
        <v>1.8564000000000001E-2</v>
      </c>
      <c r="L2443" s="5">
        <v>0</v>
      </c>
      <c r="M2443" s="5">
        <f>ABS(IF(L2443&lt;=0,L2443/耗电量关键数据!$B$6/1000,L2443/耗电量关键数据!$B$5/1000))</f>
        <v>0</v>
      </c>
      <c r="N2443" s="5">
        <f>电气设备逐时使用率计算!H2419</f>
        <v>7.0130699999999999</v>
      </c>
      <c r="O2443" s="5">
        <f>灯光逐时使用率计算!H2419</f>
        <v>3.7403040000000001</v>
      </c>
      <c r="P2443" s="19">
        <f t="shared" si="344"/>
        <v>10.753374000000001</v>
      </c>
      <c r="Q2443" s="19">
        <f t="shared" si="348"/>
        <v>0</v>
      </c>
      <c r="R2443" s="20">
        <f t="shared" si="345"/>
        <v>1.8564000000000001E-2</v>
      </c>
      <c r="S2443" s="20">
        <f t="shared" si="349"/>
        <v>0</v>
      </c>
      <c r="T2443" s="20">
        <f>IF((T2442+R2443)&lt;0,0,IF((T2442+R2443)&gt;结论【关键目标】!C$28,结论【关键目标】!C$28,T2442+R2443))</f>
        <v>22</v>
      </c>
      <c r="U2443" s="19">
        <f>IF((T2442+R2443)&lt;结论【关键目标】!$C$28,0,(发电量计算【计算逻辑页】!R2443+发电量计算【计算逻辑页】!T2442-结论【关键目标】!$C$28))</f>
        <v>1.8564000000001357E-2</v>
      </c>
      <c r="V2443" s="5">
        <f t="shared" si="346"/>
        <v>6.4974000000004748E-3</v>
      </c>
      <c r="W2443" s="5">
        <f t="shared" si="347"/>
        <v>1.3145168399999999E-2</v>
      </c>
      <c r="X2443" s="5">
        <f t="shared" si="350"/>
        <v>0</v>
      </c>
    </row>
    <row r="2444" spans="1:24" x14ac:dyDescent="0.15">
      <c r="A2444" s="7">
        <v>2443</v>
      </c>
      <c r="B2444" s="7">
        <v>4</v>
      </c>
      <c r="C2444" s="7">
        <v>12</v>
      </c>
      <c r="D2444" s="7">
        <v>19</v>
      </c>
      <c r="E2444" s="7">
        <v>102</v>
      </c>
      <c r="F2444" s="7">
        <v>23</v>
      </c>
      <c r="G2444" s="7">
        <v>0</v>
      </c>
      <c r="H2444" s="7">
        <f t="shared" si="342"/>
        <v>3</v>
      </c>
      <c r="I2444" s="16">
        <f t="shared" si="343"/>
        <v>45028</v>
      </c>
      <c r="J2444" s="17">
        <v>1.2267999999999999</v>
      </c>
      <c r="K2444" s="18">
        <f>G2444*结论【关键目标】!C$27*0.7735*0.001</f>
        <v>0</v>
      </c>
      <c r="L2444" s="5">
        <v>0</v>
      </c>
      <c r="M2444" s="5">
        <f>ABS(IF(L2444&lt;=0,L2444/耗电量关键数据!$B$6/1000,L2444/耗电量关键数据!$B$5/1000))</f>
        <v>0</v>
      </c>
      <c r="N2444" s="5">
        <f>电气设备逐时使用率计算!H2420</f>
        <v>7.0130699999999999</v>
      </c>
      <c r="O2444" s="5">
        <f>灯光逐时使用率计算!H2420</f>
        <v>3.7403040000000001</v>
      </c>
      <c r="P2444" s="19">
        <f t="shared" si="344"/>
        <v>10.753374000000001</v>
      </c>
      <c r="Q2444" s="19">
        <f t="shared" si="348"/>
        <v>10.753374000000001</v>
      </c>
      <c r="R2444" s="20">
        <f t="shared" si="345"/>
        <v>-10.753374000000001</v>
      </c>
      <c r="S2444" s="20">
        <f t="shared" si="349"/>
        <v>10.753374000000001</v>
      </c>
      <c r="T2444" s="20">
        <f>IF((T2443+R2444)&lt;0,0,IF((T2443+R2444)&gt;结论【关键目标】!C$28,结论【关键目标】!C$28,T2443+R2444))</f>
        <v>11.246625999999999</v>
      </c>
      <c r="U2444" s="19">
        <f>IF((T2443+R2444)&lt;结论【关键目标】!$C$28,0,(发电量计算【计算逻辑页】!R2444+发电量计算【计算逻辑页】!T2443-结论【关键目标】!$C$28))</f>
        <v>0</v>
      </c>
      <c r="V2444" s="5">
        <f t="shared" si="346"/>
        <v>0</v>
      </c>
      <c r="W2444" s="5">
        <f t="shared" si="347"/>
        <v>0</v>
      </c>
      <c r="X2444" s="5">
        <f t="shared" si="350"/>
        <v>9.428558323199999</v>
      </c>
    </row>
    <row r="2445" spans="1:24" x14ac:dyDescent="0.15">
      <c r="A2445" s="7">
        <v>2444</v>
      </c>
      <c r="B2445" s="7">
        <v>4</v>
      </c>
      <c r="C2445" s="7">
        <v>12</v>
      </c>
      <c r="D2445" s="7">
        <v>20</v>
      </c>
      <c r="E2445" s="7">
        <v>102</v>
      </c>
      <c r="F2445" s="7">
        <v>21</v>
      </c>
      <c r="G2445" s="7">
        <v>0</v>
      </c>
      <c r="H2445" s="7">
        <f t="shared" si="342"/>
        <v>3</v>
      </c>
      <c r="I2445" s="16">
        <f t="shared" si="343"/>
        <v>45028</v>
      </c>
      <c r="J2445" s="17">
        <v>1.2267999999999999</v>
      </c>
      <c r="K2445" s="18">
        <f>G2445*结论【关键目标】!C$27*0.7735*0.001</f>
        <v>0</v>
      </c>
      <c r="L2445" s="5">
        <v>0</v>
      </c>
      <c r="M2445" s="5">
        <f>ABS(IF(L2445&lt;=0,L2445/耗电量关键数据!$B$6/1000,L2445/耗电量关键数据!$B$5/1000))</f>
        <v>0</v>
      </c>
      <c r="N2445" s="5">
        <f>电气设备逐时使用率计算!H2421</f>
        <v>1.1688450000000001</v>
      </c>
      <c r="O2445" s="5">
        <f>灯光逐时使用率计算!H2421</f>
        <v>0.37403039999999999</v>
      </c>
      <c r="P2445" s="19">
        <f t="shared" si="344"/>
        <v>1.5428754000000002</v>
      </c>
      <c r="Q2445" s="19">
        <f t="shared" si="348"/>
        <v>1.5428754000000002</v>
      </c>
      <c r="R2445" s="20">
        <f t="shared" si="345"/>
        <v>-1.5428754000000002</v>
      </c>
      <c r="S2445" s="20">
        <f t="shared" si="349"/>
        <v>1.5428754000000002</v>
      </c>
      <c r="T2445" s="20">
        <f>IF((T2444+R2445)&lt;0,0,IF((T2444+R2445)&gt;结论【关键目标】!C$28,结论【关键目标】!C$28,T2444+R2445))</f>
        <v>9.7037505999999993</v>
      </c>
      <c r="U2445" s="19">
        <f>IF((T2444+R2445)&lt;结论【关键目标】!$C$28,0,(发电量计算【计算逻辑页】!R2445+发电量计算【计算逻辑页】!T2444-结论【关键目标】!$C$28))</f>
        <v>0</v>
      </c>
      <c r="V2445" s="5">
        <f t="shared" si="346"/>
        <v>0</v>
      </c>
      <c r="W2445" s="5">
        <f t="shared" si="347"/>
        <v>0</v>
      </c>
      <c r="X2445" s="5">
        <f t="shared" si="350"/>
        <v>1.3527931507200002</v>
      </c>
    </row>
    <row r="2446" spans="1:24" x14ac:dyDescent="0.15">
      <c r="A2446" s="7">
        <v>2445</v>
      </c>
      <c r="B2446" s="7">
        <v>4</v>
      </c>
      <c r="C2446" s="7">
        <v>12</v>
      </c>
      <c r="D2446" s="7">
        <v>21</v>
      </c>
      <c r="E2446" s="7">
        <v>102</v>
      </c>
      <c r="F2446" s="7">
        <v>18.600000000000001</v>
      </c>
      <c r="G2446" s="7">
        <v>0</v>
      </c>
      <c r="H2446" s="7">
        <f t="shared" si="342"/>
        <v>3</v>
      </c>
      <c r="I2446" s="16">
        <f t="shared" si="343"/>
        <v>45028</v>
      </c>
      <c r="J2446" s="17">
        <v>1.2267999999999999</v>
      </c>
      <c r="K2446" s="18">
        <f>G2446*结论【关键目标】!C$27*0.7735*0.001</f>
        <v>0</v>
      </c>
      <c r="L2446" s="5">
        <v>0</v>
      </c>
      <c r="M2446" s="5">
        <f>ABS(IF(L2446&lt;=0,L2446/耗电量关键数据!$B$6/1000,L2446/耗电量关键数据!$B$5/1000))</f>
        <v>0</v>
      </c>
      <c r="N2446" s="5">
        <f>电气设备逐时使用率计算!H2422</f>
        <v>1.1688450000000001</v>
      </c>
      <c r="O2446" s="5">
        <f>灯光逐时使用率计算!H2422</f>
        <v>0.37403039999999999</v>
      </c>
      <c r="P2446" s="19">
        <f t="shared" si="344"/>
        <v>1.5428754000000002</v>
      </c>
      <c r="Q2446" s="19">
        <f t="shared" si="348"/>
        <v>1.5428754000000002</v>
      </c>
      <c r="R2446" s="20">
        <f t="shared" si="345"/>
        <v>-1.5428754000000002</v>
      </c>
      <c r="S2446" s="20">
        <f t="shared" si="349"/>
        <v>1.5428754000000002</v>
      </c>
      <c r="T2446" s="20">
        <f>IF((T2445+R2446)&lt;0,0,IF((T2445+R2446)&gt;结论【关键目标】!C$28,结论【关键目标】!C$28,T2445+R2446))</f>
        <v>8.1608751999999996</v>
      </c>
      <c r="U2446" s="19">
        <f>IF((T2445+R2446)&lt;结论【关键目标】!$C$28,0,(发电量计算【计算逻辑页】!R2446+发电量计算【计算逻辑页】!T2445-结论【关键目标】!$C$28))</f>
        <v>0</v>
      </c>
      <c r="V2446" s="5">
        <f t="shared" si="346"/>
        <v>0</v>
      </c>
      <c r="W2446" s="5">
        <f t="shared" si="347"/>
        <v>0</v>
      </c>
      <c r="X2446" s="5">
        <f t="shared" si="350"/>
        <v>1.3527931507200002</v>
      </c>
    </row>
    <row r="2447" spans="1:24" x14ac:dyDescent="0.15">
      <c r="A2447" s="7">
        <v>2446</v>
      </c>
      <c r="B2447" s="7">
        <v>4</v>
      </c>
      <c r="C2447" s="7">
        <v>12</v>
      </c>
      <c r="D2447" s="7">
        <v>22</v>
      </c>
      <c r="E2447" s="7">
        <v>102</v>
      </c>
      <c r="F2447" s="7">
        <v>20</v>
      </c>
      <c r="G2447" s="7">
        <v>0</v>
      </c>
      <c r="H2447" s="7">
        <f t="shared" si="342"/>
        <v>3</v>
      </c>
      <c r="I2447" s="16">
        <f t="shared" si="343"/>
        <v>45028</v>
      </c>
      <c r="J2447" s="17">
        <v>0.70809999999999995</v>
      </c>
      <c r="K2447" s="18">
        <f>G2447*结论【关键目标】!C$27*0.7735*0.001</f>
        <v>0</v>
      </c>
      <c r="L2447" s="5">
        <v>0</v>
      </c>
      <c r="M2447" s="5">
        <f>ABS(IF(L2447&lt;=0,L2447/耗电量关键数据!$B$6/1000,L2447/耗电量关键数据!$B$5/1000))</f>
        <v>0</v>
      </c>
      <c r="N2447" s="5">
        <f>电气设备逐时使用率计算!H2423</f>
        <v>1.1688450000000001</v>
      </c>
      <c r="O2447" s="5">
        <f>灯光逐时使用率计算!H2423</f>
        <v>0.37403039999999999</v>
      </c>
      <c r="P2447" s="19">
        <f t="shared" si="344"/>
        <v>1.5428754000000002</v>
      </c>
      <c r="Q2447" s="19">
        <f t="shared" si="348"/>
        <v>0</v>
      </c>
      <c r="R2447" s="20">
        <f t="shared" si="345"/>
        <v>0</v>
      </c>
      <c r="S2447" s="20">
        <f t="shared" si="349"/>
        <v>0</v>
      </c>
      <c r="T2447" s="20">
        <f>IF((T2446+R2447)&lt;0,0,IF((T2446+R2447)&gt;结论【关键目标】!C$28,结论【关键目标】!C$28,T2446+R2447))</f>
        <v>8.1608751999999996</v>
      </c>
      <c r="U2447" s="19">
        <f>IF((T2446+R2447)&lt;结论【关键目标】!$C$28,0,(发电量计算【计算逻辑页】!R2447+发电量计算【计算逻辑页】!T2446-结论【关键目标】!$C$28))</f>
        <v>0</v>
      </c>
      <c r="V2447" s="5">
        <f t="shared" si="346"/>
        <v>0</v>
      </c>
      <c r="W2447" s="5">
        <f t="shared" si="347"/>
        <v>0</v>
      </c>
      <c r="X2447" s="5">
        <f t="shared" si="350"/>
        <v>0</v>
      </c>
    </row>
    <row r="2448" spans="1:24" x14ac:dyDescent="0.15">
      <c r="A2448" s="7">
        <v>2447</v>
      </c>
      <c r="B2448" s="7">
        <v>4</v>
      </c>
      <c r="C2448" s="7">
        <v>12</v>
      </c>
      <c r="D2448" s="7">
        <v>23</v>
      </c>
      <c r="E2448" s="7">
        <v>102</v>
      </c>
      <c r="F2448" s="7">
        <v>19</v>
      </c>
      <c r="G2448" s="7">
        <v>0</v>
      </c>
      <c r="H2448" s="7">
        <f t="shared" si="342"/>
        <v>3</v>
      </c>
      <c r="I2448" s="16">
        <f t="shared" si="343"/>
        <v>45028</v>
      </c>
      <c r="J2448" s="17">
        <v>0.70809999999999995</v>
      </c>
      <c r="K2448" s="18">
        <f>G2448*结论【关键目标】!C$27*0.7735*0.001</f>
        <v>0</v>
      </c>
      <c r="L2448" s="5">
        <v>0</v>
      </c>
      <c r="M2448" s="5">
        <f>ABS(IF(L2448&lt;=0,L2448/耗电量关键数据!$B$6/1000,L2448/耗电量关键数据!$B$5/1000))</f>
        <v>0</v>
      </c>
      <c r="N2448" s="5">
        <f>电气设备逐时使用率计算!H2424</f>
        <v>1.1688450000000001</v>
      </c>
      <c r="O2448" s="5">
        <f>灯光逐时使用率计算!H2424</f>
        <v>0.37403039999999999</v>
      </c>
      <c r="P2448" s="19">
        <f t="shared" si="344"/>
        <v>1.5428754000000002</v>
      </c>
      <c r="Q2448" s="19">
        <f t="shared" si="348"/>
        <v>0</v>
      </c>
      <c r="R2448" s="20">
        <f t="shared" si="345"/>
        <v>0</v>
      </c>
      <c r="S2448" s="20">
        <f t="shared" si="349"/>
        <v>0</v>
      </c>
      <c r="T2448" s="20">
        <f>IF((T2447+R2448)&lt;0,0,IF((T2447+R2448)&gt;结论【关键目标】!C$28,结论【关键目标】!C$28,T2447+R2448))</f>
        <v>8.1608751999999996</v>
      </c>
      <c r="U2448" s="19">
        <f>IF((T2447+R2448)&lt;结论【关键目标】!$C$28,0,(发电量计算【计算逻辑页】!R2448+发电量计算【计算逻辑页】!T2447-结论【关键目标】!$C$28))</f>
        <v>0</v>
      </c>
      <c r="V2448" s="5">
        <f t="shared" si="346"/>
        <v>0</v>
      </c>
      <c r="W2448" s="5">
        <f t="shared" si="347"/>
        <v>0</v>
      </c>
      <c r="X2448" s="5">
        <f t="shared" si="350"/>
        <v>0</v>
      </c>
    </row>
    <row r="2449" spans="1:24" x14ac:dyDescent="0.15">
      <c r="A2449" s="7">
        <v>2448</v>
      </c>
      <c r="B2449" s="7">
        <v>4</v>
      </c>
      <c r="C2449" s="7">
        <v>12</v>
      </c>
      <c r="D2449" s="7">
        <v>24</v>
      </c>
      <c r="E2449" s="7">
        <v>102</v>
      </c>
      <c r="F2449" s="7">
        <v>16.899999999999999</v>
      </c>
      <c r="G2449" s="7">
        <v>0</v>
      </c>
      <c r="H2449" s="7">
        <f t="shared" si="342"/>
        <v>3</v>
      </c>
      <c r="I2449" s="16">
        <f t="shared" si="343"/>
        <v>45028</v>
      </c>
      <c r="J2449" s="17">
        <v>0.2407</v>
      </c>
      <c r="K2449" s="18">
        <f>G2449*结论【关键目标】!C$27*0.7735*0.001</f>
        <v>0</v>
      </c>
      <c r="L2449" s="5">
        <v>0</v>
      </c>
      <c r="M2449" s="5">
        <f>ABS(IF(L2449&lt;=0,L2449/耗电量关键数据!$B$6/1000,L2449/耗电量关键数据!$B$5/1000))</f>
        <v>0</v>
      </c>
      <c r="N2449" s="5">
        <f>电气设备逐时使用率计算!H2425</f>
        <v>1.1688450000000001</v>
      </c>
      <c r="O2449" s="5">
        <f>灯光逐时使用率计算!H2425</f>
        <v>0.37403039999999999</v>
      </c>
      <c r="P2449" s="19">
        <f t="shared" si="344"/>
        <v>1.5428754000000002</v>
      </c>
      <c r="Q2449" s="19">
        <f t="shared" si="348"/>
        <v>0</v>
      </c>
      <c r="R2449" s="20">
        <f t="shared" si="345"/>
        <v>0</v>
      </c>
      <c r="S2449" s="20">
        <f t="shared" si="349"/>
        <v>0</v>
      </c>
      <c r="T2449" s="20">
        <f>IF((T2448+R2449)&lt;0,0,IF((T2448+R2449)&gt;结论【关键目标】!C$28,结论【关键目标】!C$28,T2448+R2449))</f>
        <v>8.1608751999999996</v>
      </c>
      <c r="U2449" s="19">
        <f>IF((T2448+R2449)&lt;结论【关键目标】!$C$28,0,(发电量计算【计算逻辑页】!R2449+发电量计算【计算逻辑页】!T2448-结论【关键目标】!$C$28))</f>
        <v>0</v>
      </c>
      <c r="V2449" s="5">
        <f t="shared" si="346"/>
        <v>0</v>
      </c>
      <c r="W2449" s="5">
        <f t="shared" si="347"/>
        <v>0</v>
      </c>
      <c r="X2449" s="5">
        <f t="shared" si="350"/>
        <v>0</v>
      </c>
    </row>
    <row r="2450" spans="1:24" x14ac:dyDescent="0.15">
      <c r="A2450" s="7">
        <v>2449</v>
      </c>
      <c r="B2450" s="7">
        <v>4</v>
      </c>
      <c r="C2450" s="7">
        <v>13</v>
      </c>
      <c r="D2450" s="7">
        <v>1</v>
      </c>
      <c r="E2450" s="7">
        <v>103</v>
      </c>
      <c r="F2450" s="7">
        <v>14</v>
      </c>
      <c r="G2450" s="7">
        <v>0</v>
      </c>
      <c r="H2450" s="7">
        <f t="shared" si="342"/>
        <v>4</v>
      </c>
      <c r="I2450" s="16">
        <f t="shared" si="343"/>
        <v>45029</v>
      </c>
      <c r="J2450" s="17">
        <v>0.2407</v>
      </c>
      <c r="K2450" s="18">
        <f>G2450*结论【关键目标】!C$27*0.7735*0.001</f>
        <v>0</v>
      </c>
      <c r="L2450" s="5">
        <v>0</v>
      </c>
      <c r="M2450" s="5">
        <f>ABS(IF(L2450&lt;=0,L2450/耗电量关键数据!$B$6/1000,L2450/耗电量关键数据!$B$5/1000))</f>
        <v>0</v>
      </c>
      <c r="N2450" s="5">
        <f>电气设备逐时使用率计算!H2426</f>
        <v>1.1688450000000001</v>
      </c>
      <c r="O2450" s="5">
        <f>灯光逐时使用率计算!H2426</f>
        <v>0.37403039999999999</v>
      </c>
      <c r="P2450" s="19">
        <f t="shared" si="344"/>
        <v>1.5428754000000002</v>
      </c>
      <c r="Q2450" s="19">
        <f t="shared" si="348"/>
        <v>0</v>
      </c>
      <c r="R2450" s="20">
        <f t="shared" si="345"/>
        <v>0</v>
      </c>
      <c r="S2450" s="20">
        <f t="shared" si="349"/>
        <v>0</v>
      </c>
      <c r="T2450" s="20">
        <f>IF((T2449+R2450)&lt;0,0,IF((T2449+R2450)&gt;结论【关键目标】!C$28,结论【关键目标】!C$28,T2449+R2450))</f>
        <v>8.1608751999999996</v>
      </c>
      <c r="U2450" s="19">
        <f>IF((T2449+R2450)&lt;结论【关键目标】!$C$28,0,(发电量计算【计算逻辑页】!R2450+发电量计算【计算逻辑页】!T2449-结论【关键目标】!$C$28))</f>
        <v>0</v>
      </c>
      <c r="V2450" s="5">
        <f t="shared" si="346"/>
        <v>0</v>
      </c>
      <c r="W2450" s="5">
        <f t="shared" si="347"/>
        <v>0</v>
      </c>
      <c r="X2450" s="5">
        <f t="shared" si="350"/>
        <v>0</v>
      </c>
    </row>
    <row r="2451" spans="1:24" x14ac:dyDescent="0.15">
      <c r="A2451" s="7">
        <v>2450</v>
      </c>
      <c r="B2451" s="7">
        <v>4</v>
      </c>
      <c r="C2451" s="7">
        <v>13</v>
      </c>
      <c r="D2451" s="7">
        <v>2</v>
      </c>
      <c r="E2451" s="7">
        <v>103</v>
      </c>
      <c r="F2451" s="7">
        <v>12</v>
      </c>
      <c r="G2451" s="7">
        <v>0</v>
      </c>
      <c r="H2451" s="7">
        <f t="shared" si="342"/>
        <v>4</v>
      </c>
      <c r="I2451" s="16">
        <f t="shared" si="343"/>
        <v>45029</v>
      </c>
      <c r="J2451" s="17">
        <v>0.2407</v>
      </c>
      <c r="K2451" s="18">
        <f>G2451*结论【关键目标】!C$27*0.7735*0.001</f>
        <v>0</v>
      </c>
      <c r="L2451" s="5">
        <v>0</v>
      </c>
      <c r="M2451" s="5">
        <f>ABS(IF(L2451&lt;=0,L2451/耗电量关键数据!$B$6/1000,L2451/耗电量关键数据!$B$5/1000))</f>
        <v>0</v>
      </c>
      <c r="N2451" s="5">
        <f>电气设备逐时使用率计算!H2427</f>
        <v>1.1688450000000001</v>
      </c>
      <c r="O2451" s="5">
        <f>灯光逐时使用率计算!H2427</f>
        <v>0.37403039999999999</v>
      </c>
      <c r="P2451" s="19">
        <f t="shared" si="344"/>
        <v>1.5428754000000002</v>
      </c>
      <c r="Q2451" s="19">
        <f t="shared" si="348"/>
        <v>0</v>
      </c>
      <c r="R2451" s="20">
        <f t="shared" si="345"/>
        <v>0</v>
      </c>
      <c r="S2451" s="20">
        <f t="shared" si="349"/>
        <v>0</v>
      </c>
      <c r="T2451" s="20">
        <f>IF((T2450+R2451)&lt;0,0,IF((T2450+R2451)&gt;结论【关键目标】!C$28,结论【关键目标】!C$28,T2450+R2451))</f>
        <v>8.1608751999999996</v>
      </c>
      <c r="U2451" s="19">
        <f>IF((T2450+R2451)&lt;结论【关键目标】!$C$28,0,(发电量计算【计算逻辑页】!R2451+发电量计算【计算逻辑页】!T2450-结论【关键目标】!$C$28))</f>
        <v>0</v>
      </c>
      <c r="V2451" s="5">
        <f t="shared" si="346"/>
        <v>0</v>
      </c>
      <c r="W2451" s="5">
        <f t="shared" si="347"/>
        <v>0</v>
      </c>
      <c r="X2451" s="5">
        <f t="shared" si="350"/>
        <v>0</v>
      </c>
    </row>
    <row r="2452" spans="1:24" x14ac:dyDescent="0.15">
      <c r="A2452" s="7">
        <v>2451</v>
      </c>
      <c r="B2452" s="7">
        <v>4</v>
      </c>
      <c r="C2452" s="7">
        <v>13</v>
      </c>
      <c r="D2452" s="7">
        <v>3</v>
      </c>
      <c r="E2452" s="7">
        <v>103</v>
      </c>
      <c r="F2452" s="7">
        <v>13</v>
      </c>
      <c r="G2452" s="7">
        <v>0</v>
      </c>
      <c r="H2452" s="7">
        <f t="shared" si="342"/>
        <v>4</v>
      </c>
      <c r="I2452" s="16">
        <f t="shared" si="343"/>
        <v>45029</v>
      </c>
      <c r="J2452" s="17">
        <v>0.2407</v>
      </c>
      <c r="K2452" s="18">
        <f>G2452*结论【关键目标】!C$27*0.7735*0.001</f>
        <v>0</v>
      </c>
      <c r="L2452" s="5">
        <v>0</v>
      </c>
      <c r="M2452" s="5">
        <f>ABS(IF(L2452&lt;=0,L2452/耗电量关键数据!$B$6/1000,L2452/耗电量关键数据!$B$5/1000))</f>
        <v>0</v>
      </c>
      <c r="N2452" s="5">
        <f>电气设备逐时使用率计算!H2428</f>
        <v>1.1688450000000001</v>
      </c>
      <c r="O2452" s="5">
        <f>灯光逐时使用率计算!H2428</f>
        <v>0.37403039999999999</v>
      </c>
      <c r="P2452" s="19">
        <f t="shared" si="344"/>
        <v>1.5428754000000002</v>
      </c>
      <c r="Q2452" s="19">
        <f t="shared" si="348"/>
        <v>0</v>
      </c>
      <c r="R2452" s="20">
        <f t="shared" si="345"/>
        <v>0</v>
      </c>
      <c r="S2452" s="20">
        <f t="shared" si="349"/>
        <v>0</v>
      </c>
      <c r="T2452" s="20">
        <f>IF((T2451+R2452)&lt;0,0,IF((T2451+R2452)&gt;结论【关键目标】!C$28,结论【关键目标】!C$28,T2451+R2452))</f>
        <v>8.1608751999999996</v>
      </c>
      <c r="U2452" s="19">
        <f>IF((T2451+R2452)&lt;结论【关键目标】!$C$28,0,(发电量计算【计算逻辑页】!R2452+发电量计算【计算逻辑页】!T2451-结论【关键目标】!$C$28))</f>
        <v>0</v>
      </c>
      <c r="V2452" s="5">
        <f t="shared" si="346"/>
        <v>0</v>
      </c>
      <c r="W2452" s="5">
        <f t="shared" si="347"/>
        <v>0</v>
      </c>
      <c r="X2452" s="5">
        <f t="shared" si="350"/>
        <v>0</v>
      </c>
    </row>
    <row r="2453" spans="1:24" x14ac:dyDescent="0.15">
      <c r="A2453" s="7">
        <v>2452</v>
      </c>
      <c r="B2453" s="7">
        <v>4</v>
      </c>
      <c r="C2453" s="7">
        <v>13</v>
      </c>
      <c r="D2453" s="7">
        <v>4</v>
      </c>
      <c r="E2453" s="7">
        <v>103</v>
      </c>
      <c r="F2453" s="7">
        <v>10</v>
      </c>
      <c r="G2453" s="7">
        <v>0</v>
      </c>
      <c r="H2453" s="7">
        <f t="shared" si="342"/>
        <v>4</v>
      </c>
      <c r="I2453" s="16">
        <f t="shared" si="343"/>
        <v>45029</v>
      </c>
      <c r="J2453" s="17">
        <v>0.2407</v>
      </c>
      <c r="K2453" s="18">
        <f>G2453*结论【关键目标】!C$27*0.7735*0.001</f>
        <v>0</v>
      </c>
      <c r="L2453" s="5">
        <v>0</v>
      </c>
      <c r="M2453" s="5">
        <f>ABS(IF(L2453&lt;=0,L2453/耗电量关键数据!$B$6/1000,L2453/耗电量关键数据!$B$5/1000))</f>
        <v>0</v>
      </c>
      <c r="N2453" s="5">
        <f>电气设备逐时使用率计算!H2429</f>
        <v>1.1688450000000001</v>
      </c>
      <c r="O2453" s="5">
        <f>灯光逐时使用率计算!H2429</f>
        <v>0.37403039999999999</v>
      </c>
      <c r="P2453" s="19">
        <f t="shared" si="344"/>
        <v>1.5428754000000002</v>
      </c>
      <c r="Q2453" s="19">
        <f t="shared" si="348"/>
        <v>0</v>
      </c>
      <c r="R2453" s="20">
        <f t="shared" si="345"/>
        <v>0</v>
      </c>
      <c r="S2453" s="20">
        <f t="shared" si="349"/>
        <v>0</v>
      </c>
      <c r="T2453" s="20">
        <f>IF((T2452+R2453)&lt;0,0,IF((T2452+R2453)&gt;结论【关键目标】!C$28,结论【关键目标】!C$28,T2452+R2453))</f>
        <v>8.1608751999999996</v>
      </c>
      <c r="U2453" s="19">
        <f>IF((T2452+R2453)&lt;结论【关键目标】!$C$28,0,(发电量计算【计算逻辑页】!R2453+发电量计算【计算逻辑页】!T2452-结论【关键目标】!$C$28))</f>
        <v>0</v>
      </c>
      <c r="V2453" s="5">
        <f t="shared" si="346"/>
        <v>0</v>
      </c>
      <c r="W2453" s="5">
        <f t="shared" si="347"/>
        <v>0</v>
      </c>
      <c r="X2453" s="5">
        <f t="shared" si="350"/>
        <v>0</v>
      </c>
    </row>
    <row r="2454" spans="1:24" x14ac:dyDescent="0.15">
      <c r="A2454" s="7">
        <v>2453</v>
      </c>
      <c r="B2454" s="7">
        <v>4</v>
      </c>
      <c r="C2454" s="7">
        <v>13</v>
      </c>
      <c r="D2454" s="7">
        <v>5</v>
      </c>
      <c r="E2454" s="7">
        <v>103</v>
      </c>
      <c r="F2454" s="7">
        <v>11</v>
      </c>
      <c r="G2454" s="7">
        <v>0</v>
      </c>
      <c r="H2454" s="7">
        <f t="shared" si="342"/>
        <v>4</v>
      </c>
      <c r="I2454" s="16">
        <f t="shared" si="343"/>
        <v>45029</v>
      </c>
      <c r="J2454" s="17">
        <v>0.2407</v>
      </c>
      <c r="K2454" s="18">
        <f>G2454*结论【关键目标】!C$27*0.7735*0.001</f>
        <v>0</v>
      </c>
      <c r="L2454" s="5">
        <v>0</v>
      </c>
      <c r="M2454" s="5">
        <f>ABS(IF(L2454&lt;=0,L2454/耗电量关键数据!$B$6/1000,L2454/耗电量关键数据!$B$5/1000))</f>
        <v>0</v>
      </c>
      <c r="N2454" s="5">
        <f>电气设备逐时使用率计算!H2430</f>
        <v>1.1688450000000001</v>
      </c>
      <c r="O2454" s="5">
        <f>灯光逐时使用率计算!H2430</f>
        <v>0.37403039999999999</v>
      </c>
      <c r="P2454" s="19">
        <f t="shared" si="344"/>
        <v>1.5428754000000002</v>
      </c>
      <c r="Q2454" s="19">
        <f t="shared" si="348"/>
        <v>0</v>
      </c>
      <c r="R2454" s="20">
        <f t="shared" si="345"/>
        <v>0</v>
      </c>
      <c r="S2454" s="20">
        <f t="shared" si="349"/>
        <v>0</v>
      </c>
      <c r="T2454" s="20">
        <f>IF((T2453+R2454)&lt;0,0,IF((T2453+R2454)&gt;结论【关键目标】!C$28,结论【关键目标】!C$28,T2453+R2454))</f>
        <v>8.1608751999999996</v>
      </c>
      <c r="U2454" s="19">
        <f>IF((T2453+R2454)&lt;结论【关键目标】!$C$28,0,(发电量计算【计算逻辑页】!R2454+发电量计算【计算逻辑页】!T2453-结论【关键目标】!$C$28))</f>
        <v>0</v>
      </c>
      <c r="V2454" s="5">
        <f t="shared" si="346"/>
        <v>0</v>
      </c>
      <c r="W2454" s="5">
        <f t="shared" si="347"/>
        <v>0</v>
      </c>
      <c r="X2454" s="5">
        <f t="shared" si="350"/>
        <v>0</v>
      </c>
    </row>
    <row r="2455" spans="1:24" x14ac:dyDescent="0.15">
      <c r="A2455" s="7">
        <v>2454</v>
      </c>
      <c r="B2455" s="7">
        <v>4</v>
      </c>
      <c r="C2455" s="7">
        <v>13</v>
      </c>
      <c r="D2455" s="7">
        <v>6</v>
      </c>
      <c r="E2455" s="7">
        <v>103</v>
      </c>
      <c r="F2455" s="7">
        <v>9.5</v>
      </c>
      <c r="G2455" s="7">
        <v>30.8</v>
      </c>
      <c r="H2455" s="7">
        <f t="shared" si="342"/>
        <v>4</v>
      </c>
      <c r="I2455" s="16">
        <f t="shared" si="343"/>
        <v>45029</v>
      </c>
      <c r="J2455" s="17">
        <v>0.2407</v>
      </c>
      <c r="K2455" s="18">
        <f>G2455*结论【关键目标】!C$27*0.7735*0.001</f>
        <v>2.8588559999999998</v>
      </c>
      <c r="L2455" s="5">
        <v>0</v>
      </c>
      <c r="M2455" s="5">
        <f>ABS(IF(L2455&lt;=0,L2455/耗电量关键数据!$B$6/1000,L2455/耗电量关键数据!$B$5/1000))</f>
        <v>0</v>
      </c>
      <c r="N2455" s="5">
        <f>电气设备逐时使用率计算!H2431</f>
        <v>1.1688450000000001</v>
      </c>
      <c r="O2455" s="5">
        <f>灯光逐时使用率计算!H2431</f>
        <v>0.37403039999999999</v>
      </c>
      <c r="P2455" s="19">
        <f t="shared" si="344"/>
        <v>1.5428754000000002</v>
      </c>
      <c r="Q2455" s="19">
        <f t="shared" si="348"/>
        <v>0</v>
      </c>
      <c r="R2455" s="20">
        <f t="shared" si="345"/>
        <v>2.8588559999999998</v>
      </c>
      <c r="S2455" s="20">
        <f t="shared" si="349"/>
        <v>0</v>
      </c>
      <c r="T2455" s="20">
        <f>IF((T2454+R2455)&lt;0,0,IF((T2454+R2455)&gt;结论【关键目标】!C$28,结论【关键目标】!C$28,T2454+R2455))</f>
        <v>11.019731199999999</v>
      </c>
      <c r="U2455" s="19">
        <f>IF((T2454+R2455)&lt;结论【关键目标】!$C$28,0,(发电量计算【计算逻辑页】!R2455+发电量计算【计算逻辑页】!T2454-结论【关键目标】!$C$28))</f>
        <v>0</v>
      </c>
      <c r="V2455" s="5">
        <f t="shared" si="346"/>
        <v>0</v>
      </c>
      <c r="W2455" s="5">
        <f t="shared" si="347"/>
        <v>0.37137010878000004</v>
      </c>
      <c r="X2455" s="5">
        <f t="shared" si="350"/>
        <v>0</v>
      </c>
    </row>
    <row r="2456" spans="1:24" x14ac:dyDescent="0.15">
      <c r="A2456" s="7">
        <v>2455</v>
      </c>
      <c r="B2456" s="7">
        <v>4</v>
      </c>
      <c r="C2456" s="7">
        <v>13</v>
      </c>
      <c r="D2456" s="7">
        <v>7</v>
      </c>
      <c r="E2456" s="7">
        <v>103</v>
      </c>
      <c r="F2456" s="7">
        <v>9</v>
      </c>
      <c r="G2456" s="7">
        <v>154.30000000000001</v>
      </c>
      <c r="H2456" s="7">
        <f t="shared" si="342"/>
        <v>4</v>
      </c>
      <c r="I2456" s="16">
        <f t="shared" si="343"/>
        <v>45029</v>
      </c>
      <c r="J2456" s="17">
        <v>0.2407</v>
      </c>
      <c r="K2456" s="18">
        <f>G2456*结论【关键目标】!C$27*0.7735*0.001</f>
        <v>14.322126000000001</v>
      </c>
      <c r="L2456" s="5">
        <v>0</v>
      </c>
      <c r="M2456" s="5">
        <f>ABS(IF(L2456&lt;=0,L2456/耗电量关键数据!$B$6/1000,L2456/耗电量关键数据!$B$5/1000))</f>
        <v>0</v>
      </c>
      <c r="N2456" s="5">
        <f>电气设备逐时使用率计算!H2432</f>
        <v>2.3376900000000003</v>
      </c>
      <c r="O2456" s="5">
        <f>灯光逐时使用率计算!H2432</f>
        <v>1.2467680000000001</v>
      </c>
      <c r="P2456" s="19">
        <f t="shared" si="344"/>
        <v>3.5844580000000006</v>
      </c>
      <c r="Q2456" s="19">
        <f t="shared" si="348"/>
        <v>0</v>
      </c>
      <c r="R2456" s="20">
        <f t="shared" si="345"/>
        <v>14.322126000000001</v>
      </c>
      <c r="S2456" s="20">
        <f t="shared" si="349"/>
        <v>0</v>
      </c>
      <c r="T2456" s="20">
        <f>IF((T2455+R2456)&lt;0,0,IF((T2455+R2456)&gt;结论【关键目标】!C$28,结论【关键目标】!C$28,T2455+R2456))</f>
        <v>22</v>
      </c>
      <c r="U2456" s="19">
        <f>IF((T2455+R2456)&lt;结论【关键目标】!$C$28,0,(发电量计算【计算逻辑页】!R2456+发电量计算【计算逻辑页】!T2455-结论【关键目标】!$C$28))</f>
        <v>3.3418571999999998</v>
      </c>
      <c r="V2456" s="5">
        <f t="shared" si="346"/>
        <v>0</v>
      </c>
      <c r="W2456" s="5">
        <f t="shared" si="347"/>
        <v>0.8627790406000001</v>
      </c>
      <c r="X2456" s="5">
        <f t="shared" si="350"/>
        <v>0</v>
      </c>
    </row>
    <row r="2457" spans="1:24" x14ac:dyDescent="0.15">
      <c r="A2457" s="7">
        <v>2456</v>
      </c>
      <c r="B2457" s="7">
        <v>4</v>
      </c>
      <c r="C2457" s="7">
        <v>13</v>
      </c>
      <c r="D2457" s="7">
        <v>8</v>
      </c>
      <c r="E2457" s="7">
        <v>103</v>
      </c>
      <c r="F2457" s="7">
        <v>12</v>
      </c>
      <c r="G2457" s="7">
        <v>326.10000000000002</v>
      </c>
      <c r="H2457" s="7">
        <f t="shared" si="342"/>
        <v>4</v>
      </c>
      <c r="I2457" s="16">
        <f t="shared" si="343"/>
        <v>45029</v>
      </c>
      <c r="J2457" s="17">
        <v>0.70809999999999995</v>
      </c>
      <c r="K2457" s="18">
        <f>G2457*结论【关键目标】!C$27*0.7735*0.001</f>
        <v>30.268602000000001</v>
      </c>
      <c r="L2457" s="5">
        <v>0</v>
      </c>
      <c r="M2457" s="5">
        <f>ABS(IF(L2457&lt;=0,L2457/耗电量关键数据!$B$6/1000,L2457/耗电量关键数据!$B$5/1000))</f>
        <v>0</v>
      </c>
      <c r="N2457" s="5">
        <f>电气设备逐时使用率计算!H2433</f>
        <v>11.688450000000001</v>
      </c>
      <c r="O2457" s="5">
        <f>灯光逐时使用率计算!H2433</f>
        <v>6.2338399999999998</v>
      </c>
      <c r="P2457" s="19">
        <f t="shared" si="344"/>
        <v>17.92229</v>
      </c>
      <c r="Q2457" s="19">
        <f t="shared" si="348"/>
        <v>0</v>
      </c>
      <c r="R2457" s="20">
        <f t="shared" si="345"/>
        <v>30.268602000000001</v>
      </c>
      <c r="S2457" s="20">
        <f t="shared" si="349"/>
        <v>0</v>
      </c>
      <c r="T2457" s="20">
        <f>IF((T2456+R2457)&lt;0,0,IF((T2456+R2457)&gt;结论【关键目标】!C$28,结论【关键目标】!C$28,T2456+R2457))</f>
        <v>22</v>
      </c>
      <c r="U2457" s="19">
        <f>IF((T2456+R2457)&lt;结论【关键目标】!$C$28,0,(发电量计算【计算逻辑页】!R2457+发电量计算【计算逻辑页】!T2456-结论【关键目标】!$C$28))</f>
        <v>30.268602000000001</v>
      </c>
      <c r="V2457" s="5">
        <f t="shared" si="346"/>
        <v>10.5940107</v>
      </c>
      <c r="W2457" s="5">
        <f t="shared" si="347"/>
        <v>12.690773548999999</v>
      </c>
      <c r="X2457" s="5">
        <f t="shared" si="350"/>
        <v>0</v>
      </c>
    </row>
    <row r="2458" spans="1:24" x14ac:dyDescent="0.15">
      <c r="A2458" s="7">
        <v>2457</v>
      </c>
      <c r="B2458" s="7">
        <v>4</v>
      </c>
      <c r="C2458" s="7">
        <v>13</v>
      </c>
      <c r="D2458" s="7">
        <v>9</v>
      </c>
      <c r="E2458" s="7">
        <v>103</v>
      </c>
      <c r="F2458" s="7">
        <v>15</v>
      </c>
      <c r="G2458" s="7">
        <v>511.8</v>
      </c>
      <c r="H2458" s="7">
        <f t="shared" si="342"/>
        <v>4</v>
      </c>
      <c r="I2458" s="16">
        <f t="shared" si="343"/>
        <v>45029</v>
      </c>
      <c r="J2458" s="17">
        <v>0.70809999999999995</v>
      </c>
      <c r="K2458" s="18">
        <f>G2458*结论【关键目标】!C$27*0.7735*0.001</f>
        <v>47.505276000000002</v>
      </c>
      <c r="L2458" s="5">
        <v>0</v>
      </c>
      <c r="M2458" s="5">
        <f>ABS(IF(L2458&lt;=0,L2458/耗电量关键数据!$B$6/1000,L2458/耗电量关键数据!$B$5/1000))</f>
        <v>0</v>
      </c>
      <c r="N2458" s="5">
        <f>电气设备逐时使用率计算!H2434</f>
        <v>22.208055000000002</v>
      </c>
      <c r="O2458" s="5">
        <f>灯光逐时使用率计算!H2434</f>
        <v>11.844296</v>
      </c>
      <c r="P2458" s="19">
        <f t="shared" si="344"/>
        <v>34.052351000000002</v>
      </c>
      <c r="Q2458" s="19">
        <f t="shared" si="348"/>
        <v>0</v>
      </c>
      <c r="R2458" s="20">
        <f t="shared" si="345"/>
        <v>47.505276000000002</v>
      </c>
      <c r="S2458" s="20">
        <f t="shared" si="349"/>
        <v>0</v>
      </c>
      <c r="T2458" s="20">
        <f>IF((T2457+R2458)&lt;0,0,IF((T2457+R2458)&gt;结论【关键目标】!C$28,结论【关键目标】!C$28,T2457+R2458))</f>
        <v>22</v>
      </c>
      <c r="U2458" s="19">
        <f>IF((T2457+R2458)&lt;结论【关键目标】!$C$28,0,(发电量计算【计算逻辑页】!R2458+发电量计算【计算逻辑页】!T2457-结论【关键目标】!$C$28))</f>
        <v>47.505276000000009</v>
      </c>
      <c r="V2458" s="5">
        <f t="shared" si="346"/>
        <v>16.626846600000004</v>
      </c>
      <c r="W2458" s="5">
        <f t="shared" si="347"/>
        <v>24.1124697431</v>
      </c>
      <c r="X2458" s="5">
        <f t="shared" si="350"/>
        <v>0</v>
      </c>
    </row>
    <row r="2459" spans="1:24" x14ac:dyDescent="0.15">
      <c r="A2459" s="7">
        <v>2458</v>
      </c>
      <c r="B2459" s="7">
        <v>4</v>
      </c>
      <c r="C2459" s="7">
        <v>13</v>
      </c>
      <c r="D2459" s="7">
        <v>10</v>
      </c>
      <c r="E2459" s="7">
        <v>103</v>
      </c>
      <c r="F2459" s="7">
        <v>19</v>
      </c>
      <c r="G2459" s="7">
        <v>753.6</v>
      </c>
      <c r="H2459" s="7">
        <f t="shared" si="342"/>
        <v>4</v>
      </c>
      <c r="I2459" s="16">
        <f t="shared" si="343"/>
        <v>45029</v>
      </c>
      <c r="J2459" s="17">
        <v>0.70809999999999995</v>
      </c>
      <c r="K2459" s="18">
        <f>G2459*结论【关键目标】!C$27*0.7735*0.001</f>
        <v>69.949151999999998</v>
      </c>
      <c r="L2459" s="5">
        <v>0</v>
      </c>
      <c r="M2459" s="5">
        <f>ABS(IF(L2459&lt;=0,L2459/耗电量关键数据!$B$6/1000,L2459/耗电量关键数据!$B$5/1000))</f>
        <v>0</v>
      </c>
      <c r="N2459" s="5">
        <f>电气设备逐时使用率计算!H2435</f>
        <v>22.208055000000002</v>
      </c>
      <c r="O2459" s="5">
        <f>灯光逐时使用率计算!H2435</f>
        <v>11.844296</v>
      </c>
      <c r="P2459" s="19">
        <f t="shared" si="344"/>
        <v>34.052351000000002</v>
      </c>
      <c r="Q2459" s="19">
        <f t="shared" si="348"/>
        <v>0</v>
      </c>
      <c r="R2459" s="20">
        <f t="shared" si="345"/>
        <v>69.949151999999998</v>
      </c>
      <c r="S2459" s="20">
        <f t="shared" si="349"/>
        <v>0</v>
      </c>
      <c r="T2459" s="20">
        <f>IF((T2458+R2459)&lt;0,0,IF((T2458+R2459)&gt;结论【关键目标】!C$28,结论【关键目标】!C$28,T2458+R2459))</f>
        <v>22</v>
      </c>
      <c r="U2459" s="19">
        <f>IF((T2458+R2459)&lt;结论【关键目标】!$C$28,0,(发电量计算【计算逻辑页】!R2459+发电量计算【计算逻辑页】!T2458-结论【关键目标】!$C$28))</f>
        <v>69.949151999999998</v>
      </c>
      <c r="V2459" s="5">
        <f t="shared" si="346"/>
        <v>24.482203199999997</v>
      </c>
      <c r="W2459" s="5">
        <f t="shared" si="347"/>
        <v>24.1124697431</v>
      </c>
      <c r="X2459" s="5">
        <f t="shared" si="350"/>
        <v>0</v>
      </c>
    </row>
    <row r="2460" spans="1:24" x14ac:dyDescent="0.15">
      <c r="A2460" s="7">
        <v>2459</v>
      </c>
      <c r="B2460" s="7">
        <v>4</v>
      </c>
      <c r="C2460" s="7">
        <v>13</v>
      </c>
      <c r="D2460" s="7">
        <v>11</v>
      </c>
      <c r="E2460" s="7">
        <v>103</v>
      </c>
      <c r="F2460" s="7">
        <v>21</v>
      </c>
      <c r="G2460" s="7">
        <v>741.8</v>
      </c>
      <c r="H2460" s="7">
        <f t="shared" si="342"/>
        <v>4</v>
      </c>
      <c r="I2460" s="16">
        <f t="shared" si="343"/>
        <v>45029</v>
      </c>
      <c r="J2460" s="17">
        <v>1.2267999999999999</v>
      </c>
      <c r="K2460" s="18">
        <f>G2460*结论【关键目标】!C$27*0.7735*0.001</f>
        <v>68.853876</v>
      </c>
      <c r="L2460" s="5">
        <v>0</v>
      </c>
      <c r="M2460" s="5">
        <f>ABS(IF(L2460&lt;=0,L2460/耗电量关键数据!$B$6/1000,L2460/耗电量关键数据!$B$5/1000))</f>
        <v>0</v>
      </c>
      <c r="N2460" s="5">
        <f>电气设备逐时使用率计算!H2436</f>
        <v>22.208055000000002</v>
      </c>
      <c r="O2460" s="5">
        <f>灯光逐时使用率计算!H2436</f>
        <v>11.844296</v>
      </c>
      <c r="P2460" s="19">
        <f t="shared" si="344"/>
        <v>34.052351000000002</v>
      </c>
      <c r="Q2460" s="19">
        <f t="shared" si="348"/>
        <v>34.052351000000002</v>
      </c>
      <c r="R2460" s="20">
        <f t="shared" si="345"/>
        <v>34.801524999999998</v>
      </c>
      <c r="S2460" s="20">
        <f t="shared" si="349"/>
        <v>0</v>
      </c>
      <c r="T2460" s="20">
        <f>IF((T2459+R2460)&lt;0,0,IF((T2459+R2460)&gt;结论【关键目标】!C$28,结论【关键目标】!C$28,T2459+R2460))</f>
        <v>22</v>
      </c>
      <c r="U2460" s="19">
        <f>IF((T2459+R2460)&lt;结论【关键目标】!$C$28,0,(发电量计算【计算逻辑页】!R2460+发电量计算【计算逻辑页】!T2459-结论【关键目标】!$C$28))</f>
        <v>34.801524999999998</v>
      </c>
      <c r="V2460" s="5">
        <f t="shared" si="346"/>
        <v>12.180533749999999</v>
      </c>
      <c r="W2460" s="5">
        <f t="shared" si="347"/>
        <v>41.775424206799997</v>
      </c>
      <c r="X2460" s="5">
        <f t="shared" si="350"/>
        <v>0</v>
      </c>
    </row>
    <row r="2461" spans="1:24" x14ac:dyDescent="0.15">
      <c r="A2461" s="7">
        <v>2460</v>
      </c>
      <c r="B2461" s="7">
        <v>4</v>
      </c>
      <c r="C2461" s="7">
        <v>13</v>
      </c>
      <c r="D2461" s="7">
        <v>12</v>
      </c>
      <c r="E2461" s="7">
        <v>103</v>
      </c>
      <c r="F2461" s="7">
        <v>22.8</v>
      </c>
      <c r="G2461" s="7">
        <v>756.6</v>
      </c>
      <c r="H2461" s="7">
        <f t="shared" si="342"/>
        <v>4</v>
      </c>
      <c r="I2461" s="16">
        <f t="shared" si="343"/>
        <v>45029</v>
      </c>
      <c r="J2461" s="17">
        <v>1.2267999999999999</v>
      </c>
      <c r="K2461" s="18">
        <f>G2461*结论【关键目标】!C$27*0.7735*0.001</f>
        <v>70.227611999999993</v>
      </c>
      <c r="L2461" s="5">
        <v>0</v>
      </c>
      <c r="M2461" s="5">
        <f>ABS(IF(L2461&lt;=0,L2461/耗电量关键数据!$B$6/1000,L2461/耗电量关键数据!$B$5/1000))</f>
        <v>0</v>
      </c>
      <c r="N2461" s="5">
        <f>电气设备逐时使用率计算!H2437</f>
        <v>11.688450000000001</v>
      </c>
      <c r="O2461" s="5">
        <f>灯光逐时使用率计算!H2437</f>
        <v>9.9741440000000008</v>
      </c>
      <c r="P2461" s="19">
        <f t="shared" si="344"/>
        <v>21.662594000000002</v>
      </c>
      <c r="Q2461" s="19">
        <f t="shared" si="348"/>
        <v>21.662594000000002</v>
      </c>
      <c r="R2461" s="20">
        <f t="shared" si="345"/>
        <v>48.565017999999995</v>
      </c>
      <c r="S2461" s="20">
        <f t="shared" si="349"/>
        <v>0</v>
      </c>
      <c r="T2461" s="20">
        <f>IF((T2460+R2461)&lt;0,0,IF((T2460+R2461)&gt;结论【关键目标】!C$28,结论【关键目标】!C$28,T2460+R2461))</f>
        <v>22</v>
      </c>
      <c r="U2461" s="19">
        <f>IF((T2460+R2461)&lt;结论【关键目标】!$C$28,0,(发电量计算【计算逻辑页】!R2461+发电量计算【计算逻辑页】!T2460-结论【关键目标】!$C$28))</f>
        <v>48.565017999999995</v>
      </c>
      <c r="V2461" s="5">
        <f t="shared" si="346"/>
        <v>16.997756299999995</v>
      </c>
      <c r="W2461" s="5">
        <f t="shared" si="347"/>
        <v>26.5756703192</v>
      </c>
      <c r="X2461" s="5">
        <f t="shared" si="350"/>
        <v>0</v>
      </c>
    </row>
    <row r="2462" spans="1:24" x14ac:dyDescent="0.15">
      <c r="A2462" s="7">
        <v>2461</v>
      </c>
      <c r="B2462" s="7">
        <v>4</v>
      </c>
      <c r="C2462" s="7">
        <v>13</v>
      </c>
      <c r="D2462" s="7">
        <v>13</v>
      </c>
      <c r="E2462" s="7">
        <v>103</v>
      </c>
      <c r="F2462" s="7">
        <v>25</v>
      </c>
      <c r="G2462" s="7">
        <v>756.7</v>
      </c>
      <c r="H2462" s="7">
        <f t="shared" si="342"/>
        <v>4</v>
      </c>
      <c r="I2462" s="16">
        <f t="shared" si="343"/>
        <v>45029</v>
      </c>
      <c r="J2462" s="17">
        <v>1.2267999999999999</v>
      </c>
      <c r="K2462" s="18">
        <f>G2462*结论【关键目标】!C$27*0.7735*0.001</f>
        <v>70.236894000000007</v>
      </c>
      <c r="L2462" s="5">
        <v>0</v>
      </c>
      <c r="M2462" s="5">
        <f>ABS(IF(L2462&lt;=0,L2462/耗电量关键数据!$B$6/1000,L2462/耗电量关键数据!$B$5/1000))</f>
        <v>0</v>
      </c>
      <c r="N2462" s="5">
        <f>电气设备逐时使用率计算!H2438</f>
        <v>11.688450000000001</v>
      </c>
      <c r="O2462" s="5">
        <f>灯光逐时使用率计算!H2438</f>
        <v>9.9741440000000008</v>
      </c>
      <c r="P2462" s="19">
        <f t="shared" si="344"/>
        <v>21.662594000000002</v>
      </c>
      <c r="Q2462" s="19">
        <f t="shared" si="348"/>
        <v>21.662594000000002</v>
      </c>
      <c r="R2462" s="20">
        <f t="shared" si="345"/>
        <v>48.574300000000008</v>
      </c>
      <c r="S2462" s="20">
        <f t="shared" si="349"/>
        <v>0</v>
      </c>
      <c r="T2462" s="20">
        <f>IF((T2461+R2462)&lt;0,0,IF((T2461+R2462)&gt;结论【关键目标】!C$28,结论【关键目标】!C$28,T2461+R2462))</f>
        <v>22</v>
      </c>
      <c r="U2462" s="19">
        <f>IF((T2461+R2462)&lt;结论【关键目标】!$C$28,0,(发电量计算【计算逻辑页】!R2462+发电量计算【计算逻辑页】!T2461-结论【关键目标】!$C$28))</f>
        <v>48.574300000000008</v>
      </c>
      <c r="V2462" s="5">
        <f t="shared" si="346"/>
        <v>17.001005000000003</v>
      </c>
      <c r="W2462" s="5">
        <f t="shared" si="347"/>
        <v>26.5756703192</v>
      </c>
      <c r="X2462" s="5">
        <f t="shared" si="350"/>
        <v>0</v>
      </c>
    </row>
    <row r="2463" spans="1:24" x14ac:dyDescent="0.15">
      <c r="A2463" s="7">
        <v>2462</v>
      </c>
      <c r="B2463" s="7">
        <v>4</v>
      </c>
      <c r="C2463" s="7">
        <v>13</v>
      </c>
      <c r="D2463" s="7">
        <v>14</v>
      </c>
      <c r="E2463" s="7">
        <v>103</v>
      </c>
      <c r="F2463" s="7">
        <v>26</v>
      </c>
      <c r="G2463" s="7">
        <v>660.9</v>
      </c>
      <c r="H2463" s="7">
        <f t="shared" si="342"/>
        <v>4</v>
      </c>
      <c r="I2463" s="16">
        <f t="shared" si="343"/>
        <v>45029</v>
      </c>
      <c r="J2463" s="17">
        <v>1.2267999999999999</v>
      </c>
      <c r="K2463" s="18">
        <f>G2463*结论【关键目标】!C$27*0.7735*0.001</f>
        <v>61.344738</v>
      </c>
      <c r="L2463" s="5">
        <v>0</v>
      </c>
      <c r="M2463" s="5">
        <f>ABS(IF(L2463&lt;=0,L2463/耗电量关键数据!$B$6/1000,L2463/耗电量关键数据!$B$5/1000))</f>
        <v>0</v>
      </c>
      <c r="N2463" s="5">
        <f>电气设备逐时使用率计算!H2439</f>
        <v>22.208055000000002</v>
      </c>
      <c r="O2463" s="5">
        <f>灯光逐时使用率计算!H2439</f>
        <v>11.844296</v>
      </c>
      <c r="P2463" s="19">
        <f t="shared" si="344"/>
        <v>34.052351000000002</v>
      </c>
      <c r="Q2463" s="19">
        <f t="shared" si="348"/>
        <v>34.052351000000002</v>
      </c>
      <c r="R2463" s="20">
        <f t="shared" si="345"/>
        <v>27.292386999999998</v>
      </c>
      <c r="S2463" s="20">
        <f t="shared" si="349"/>
        <v>0</v>
      </c>
      <c r="T2463" s="20">
        <f>IF((T2462+R2463)&lt;0,0,IF((T2462+R2463)&gt;结论【关键目标】!C$28,结论【关键目标】!C$28,T2462+R2463))</f>
        <v>22</v>
      </c>
      <c r="U2463" s="19">
        <f>IF((T2462+R2463)&lt;结论【关键目标】!$C$28,0,(发电量计算【计算逻辑页】!R2463+发电量计算【计算逻辑页】!T2462-结论【关键目标】!$C$28))</f>
        <v>27.292386999999998</v>
      </c>
      <c r="V2463" s="5">
        <f t="shared" si="346"/>
        <v>9.5523354499999993</v>
      </c>
      <c r="W2463" s="5">
        <f t="shared" si="347"/>
        <v>41.775424206799997</v>
      </c>
      <c r="X2463" s="5">
        <f t="shared" si="350"/>
        <v>0</v>
      </c>
    </row>
    <row r="2464" spans="1:24" x14ac:dyDescent="0.15">
      <c r="A2464" s="7">
        <v>2463</v>
      </c>
      <c r="B2464" s="7">
        <v>4</v>
      </c>
      <c r="C2464" s="7">
        <v>13</v>
      </c>
      <c r="D2464" s="7">
        <v>15</v>
      </c>
      <c r="E2464" s="7">
        <v>103</v>
      </c>
      <c r="F2464" s="7">
        <v>24.4</v>
      </c>
      <c r="G2464" s="7">
        <v>453.8</v>
      </c>
      <c r="H2464" s="7">
        <f t="shared" si="342"/>
        <v>4</v>
      </c>
      <c r="I2464" s="16">
        <f t="shared" si="343"/>
        <v>45029</v>
      </c>
      <c r="J2464" s="17">
        <v>1.2267999999999999</v>
      </c>
      <c r="K2464" s="18">
        <f>G2464*结论【关键目标】!C$27*0.7735*0.001</f>
        <v>42.121715999999999</v>
      </c>
      <c r="L2464" s="5">
        <v>0</v>
      </c>
      <c r="M2464" s="5">
        <f>ABS(IF(L2464&lt;=0,L2464/耗电量关键数据!$B$6/1000,L2464/耗电量关键数据!$B$5/1000))</f>
        <v>0</v>
      </c>
      <c r="N2464" s="5">
        <f>电气设备逐时使用率计算!H2440</f>
        <v>22.208055000000002</v>
      </c>
      <c r="O2464" s="5">
        <f>灯光逐时使用率计算!H2440</f>
        <v>11.844296</v>
      </c>
      <c r="P2464" s="19">
        <f t="shared" si="344"/>
        <v>34.052351000000002</v>
      </c>
      <c r="Q2464" s="19">
        <f t="shared" si="348"/>
        <v>34.052351000000002</v>
      </c>
      <c r="R2464" s="20">
        <f t="shared" si="345"/>
        <v>8.0693649999999977</v>
      </c>
      <c r="S2464" s="20">
        <f t="shared" si="349"/>
        <v>0</v>
      </c>
      <c r="T2464" s="20">
        <f>IF((T2463+R2464)&lt;0,0,IF((T2463+R2464)&gt;结论【关键目标】!C$28,结论【关键目标】!C$28,T2463+R2464))</f>
        <v>22</v>
      </c>
      <c r="U2464" s="19">
        <f>IF((T2463+R2464)&lt;结论【关键目标】!$C$28,0,(发电量计算【计算逻辑页】!R2464+发电量计算【计算逻辑页】!T2463-结论【关键目标】!$C$28))</f>
        <v>8.0693649999999977</v>
      </c>
      <c r="V2464" s="5">
        <f t="shared" si="346"/>
        <v>2.8242777499999989</v>
      </c>
      <c r="W2464" s="5">
        <f t="shared" si="347"/>
        <v>41.775424206799997</v>
      </c>
      <c r="X2464" s="5">
        <f t="shared" si="350"/>
        <v>0</v>
      </c>
    </row>
    <row r="2465" spans="1:24" x14ac:dyDescent="0.15">
      <c r="A2465" s="7">
        <v>2464</v>
      </c>
      <c r="B2465" s="7">
        <v>4</v>
      </c>
      <c r="C2465" s="7">
        <v>13</v>
      </c>
      <c r="D2465" s="7">
        <v>16</v>
      </c>
      <c r="E2465" s="7">
        <v>103</v>
      </c>
      <c r="F2465" s="7">
        <v>26</v>
      </c>
      <c r="G2465" s="7">
        <v>323.10000000000002</v>
      </c>
      <c r="H2465" s="7">
        <f t="shared" si="342"/>
        <v>4</v>
      </c>
      <c r="I2465" s="16">
        <f t="shared" si="343"/>
        <v>45029</v>
      </c>
      <c r="J2465" s="17">
        <v>0.70809999999999995</v>
      </c>
      <c r="K2465" s="18">
        <f>G2465*结论【关键目标】!C$27*0.7735*0.001</f>
        <v>29.990141999999999</v>
      </c>
      <c r="L2465" s="5">
        <v>0</v>
      </c>
      <c r="M2465" s="5">
        <f>ABS(IF(L2465&lt;=0,L2465/耗电量关键数据!$B$6/1000,L2465/耗电量关键数据!$B$5/1000))</f>
        <v>0</v>
      </c>
      <c r="N2465" s="5">
        <f>电气设备逐时使用率计算!H2441</f>
        <v>22.208055000000002</v>
      </c>
      <c r="O2465" s="5">
        <f>灯光逐时使用率计算!H2441</f>
        <v>11.844296</v>
      </c>
      <c r="P2465" s="19">
        <f t="shared" si="344"/>
        <v>34.052351000000002</v>
      </c>
      <c r="Q2465" s="19">
        <f t="shared" si="348"/>
        <v>0</v>
      </c>
      <c r="R2465" s="20">
        <f t="shared" si="345"/>
        <v>29.990141999999999</v>
      </c>
      <c r="S2465" s="20">
        <f t="shared" si="349"/>
        <v>0</v>
      </c>
      <c r="T2465" s="20">
        <f>IF((T2464+R2465)&lt;0,0,IF((T2464+R2465)&gt;结论【关键目标】!C$28,结论【关键目标】!C$28,T2464+R2465))</f>
        <v>22</v>
      </c>
      <c r="U2465" s="19">
        <f>IF((T2464+R2465)&lt;结论【关键目标】!$C$28,0,(发电量计算【计算逻辑页】!R2465+发电量计算【计算逻辑页】!T2464-结论【关键目标】!$C$28))</f>
        <v>29.990141999999999</v>
      </c>
      <c r="V2465" s="5">
        <f t="shared" si="346"/>
        <v>10.496549699999999</v>
      </c>
      <c r="W2465" s="5">
        <f t="shared" si="347"/>
        <v>21.236019550199998</v>
      </c>
      <c r="X2465" s="5">
        <f t="shared" si="350"/>
        <v>0</v>
      </c>
    </row>
    <row r="2466" spans="1:24" x14ac:dyDescent="0.15">
      <c r="A2466" s="7">
        <v>2465</v>
      </c>
      <c r="B2466" s="7">
        <v>4</v>
      </c>
      <c r="C2466" s="7">
        <v>13</v>
      </c>
      <c r="D2466" s="7">
        <v>17</v>
      </c>
      <c r="E2466" s="7">
        <v>103</v>
      </c>
      <c r="F2466" s="7">
        <v>22</v>
      </c>
      <c r="G2466" s="7">
        <v>128.19999999999999</v>
      </c>
      <c r="H2466" s="7">
        <f t="shared" si="342"/>
        <v>4</v>
      </c>
      <c r="I2466" s="16">
        <f t="shared" si="343"/>
        <v>45029</v>
      </c>
      <c r="J2466" s="17">
        <v>0.70809999999999995</v>
      </c>
      <c r="K2466" s="18">
        <f>G2466*结论【关键目标】!C$27*0.7735*0.001</f>
        <v>11.899523999999998</v>
      </c>
      <c r="L2466" s="5">
        <v>0</v>
      </c>
      <c r="M2466" s="5">
        <f>ABS(IF(L2466&lt;=0,L2466/耗电量关键数据!$B$6/1000,L2466/耗电量关键数据!$B$5/1000))</f>
        <v>0</v>
      </c>
      <c r="N2466" s="5">
        <f>电气设备逐时使用率计算!H2442</f>
        <v>22.208055000000002</v>
      </c>
      <c r="O2466" s="5">
        <f>灯光逐时使用率计算!H2442</f>
        <v>11.844296</v>
      </c>
      <c r="P2466" s="19">
        <f t="shared" si="344"/>
        <v>34.052351000000002</v>
      </c>
      <c r="Q2466" s="19">
        <f t="shared" si="348"/>
        <v>0</v>
      </c>
      <c r="R2466" s="20">
        <f t="shared" si="345"/>
        <v>11.899523999999998</v>
      </c>
      <c r="S2466" s="20">
        <f t="shared" si="349"/>
        <v>0</v>
      </c>
      <c r="T2466" s="20">
        <f>IF((T2465+R2466)&lt;0,0,IF((T2465+R2466)&gt;结论【关键目标】!C$28,结论【关键目标】!C$28,T2465+R2466))</f>
        <v>22</v>
      </c>
      <c r="U2466" s="19">
        <f>IF((T2465+R2466)&lt;结论【关键目标】!$C$28,0,(发电量计算【计算逻辑页】!R2466+发电量计算【计算逻辑页】!T2465-结论【关键目标】!$C$28))</f>
        <v>11.899524</v>
      </c>
      <c r="V2466" s="5">
        <f t="shared" si="346"/>
        <v>4.1648334</v>
      </c>
      <c r="W2466" s="5">
        <f t="shared" si="347"/>
        <v>8.4260529443999985</v>
      </c>
      <c r="X2466" s="5">
        <f t="shared" si="350"/>
        <v>0</v>
      </c>
    </row>
    <row r="2467" spans="1:24" x14ac:dyDescent="0.15">
      <c r="A2467" s="7">
        <v>2466</v>
      </c>
      <c r="B2467" s="7">
        <v>4</v>
      </c>
      <c r="C2467" s="7">
        <v>13</v>
      </c>
      <c r="D2467" s="7">
        <v>18</v>
      </c>
      <c r="E2467" s="7">
        <v>103</v>
      </c>
      <c r="F2467" s="7">
        <v>18.2</v>
      </c>
      <c r="G2467" s="7">
        <v>0.2</v>
      </c>
      <c r="H2467" s="7">
        <f t="shared" si="342"/>
        <v>4</v>
      </c>
      <c r="I2467" s="16">
        <f t="shared" si="343"/>
        <v>45029</v>
      </c>
      <c r="J2467" s="17">
        <v>0.70809999999999995</v>
      </c>
      <c r="K2467" s="18">
        <f>G2467*结论【关键目标】!C$27*0.7735*0.001</f>
        <v>1.8564000000000001E-2</v>
      </c>
      <c r="L2467" s="5">
        <v>0</v>
      </c>
      <c r="M2467" s="5">
        <f>ABS(IF(L2467&lt;=0,L2467/耗电量关键数据!$B$6/1000,L2467/耗电量关键数据!$B$5/1000))</f>
        <v>0</v>
      </c>
      <c r="N2467" s="5">
        <f>电气设备逐时使用率计算!H2443</f>
        <v>7.0130699999999999</v>
      </c>
      <c r="O2467" s="5">
        <f>灯光逐时使用率计算!H2443</f>
        <v>3.7403040000000001</v>
      </c>
      <c r="P2467" s="19">
        <f t="shared" si="344"/>
        <v>10.753374000000001</v>
      </c>
      <c r="Q2467" s="19">
        <f t="shared" si="348"/>
        <v>0</v>
      </c>
      <c r="R2467" s="20">
        <f t="shared" si="345"/>
        <v>1.8564000000000001E-2</v>
      </c>
      <c r="S2467" s="20">
        <f t="shared" si="349"/>
        <v>0</v>
      </c>
      <c r="T2467" s="20">
        <f>IF((T2466+R2467)&lt;0,0,IF((T2466+R2467)&gt;结论【关键目标】!C$28,结论【关键目标】!C$28,T2466+R2467))</f>
        <v>22</v>
      </c>
      <c r="U2467" s="19">
        <f>IF((T2466+R2467)&lt;结论【关键目标】!$C$28,0,(发电量计算【计算逻辑页】!R2467+发电量计算【计算逻辑页】!T2466-结论【关键目标】!$C$28))</f>
        <v>1.8564000000001357E-2</v>
      </c>
      <c r="V2467" s="5">
        <f t="shared" si="346"/>
        <v>6.4974000000004748E-3</v>
      </c>
      <c r="W2467" s="5">
        <f t="shared" si="347"/>
        <v>1.3145168399999999E-2</v>
      </c>
      <c r="X2467" s="5">
        <f t="shared" si="350"/>
        <v>0</v>
      </c>
    </row>
    <row r="2468" spans="1:24" x14ac:dyDescent="0.15">
      <c r="A2468" s="7">
        <v>2467</v>
      </c>
      <c r="B2468" s="7">
        <v>4</v>
      </c>
      <c r="C2468" s="7">
        <v>13</v>
      </c>
      <c r="D2468" s="7">
        <v>19</v>
      </c>
      <c r="E2468" s="7">
        <v>103</v>
      </c>
      <c r="F2468" s="7">
        <v>19</v>
      </c>
      <c r="G2468" s="7">
        <v>0</v>
      </c>
      <c r="H2468" s="7">
        <f t="shared" si="342"/>
        <v>4</v>
      </c>
      <c r="I2468" s="16">
        <f t="shared" si="343"/>
        <v>45029</v>
      </c>
      <c r="J2468" s="17">
        <v>1.2267999999999999</v>
      </c>
      <c r="K2468" s="18">
        <f>G2468*结论【关键目标】!C$27*0.7735*0.001</f>
        <v>0</v>
      </c>
      <c r="L2468" s="5">
        <v>0</v>
      </c>
      <c r="M2468" s="5">
        <f>ABS(IF(L2468&lt;=0,L2468/耗电量关键数据!$B$6/1000,L2468/耗电量关键数据!$B$5/1000))</f>
        <v>0</v>
      </c>
      <c r="N2468" s="5">
        <f>电气设备逐时使用率计算!H2444</f>
        <v>7.0130699999999999</v>
      </c>
      <c r="O2468" s="5">
        <f>灯光逐时使用率计算!H2444</f>
        <v>3.7403040000000001</v>
      </c>
      <c r="P2468" s="19">
        <f t="shared" si="344"/>
        <v>10.753374000000001</v>
      </c>
      <c r="Q2468" s="19">
        <f t="shared" si="348"/>
        <v>10.753374000000001</v>
      </c>
      <c r="R2468" s="20">
        <f t="shared" si="345"/>
        <v>-10.753374000000001</v>
      </c>
      <c r="S2468" s="20">
        <f t="shared" si="349"/>
        <v>10.753374000000001</v>
      </c>
      <c r="T2468" s="20">
        <f>IF((T2467+R2468)&lt;0,0,IF((T2467+R2468)&gt;结论【关键目标】!C$28,结论【关键目标】!C$28,T2467+R2468))</f>
        <v>11.246625999999999</v>
      </c>
      <c r="U2468" s="19">
        <f>IF((T2467+R2468)&lt;结论【关键目标】!$C$28,0,(发电量计算【计算逻辑页】!R2468+发电量计算【计算逻辑页】!T2467-结论【关键目标】!$C$28))</f>
        <v>0</v>
      </c>
      <c r="V2468" s="5">
        <f t="shared" si="346"/>
        <v>0</v>
      </c>
      <c r="W2468" s="5">
        <f t="shared" si="347"/>
        <v>0</v>
      </c>
      <c r="X2468" s="5">
        <f t="shared" si="350"/>
        <v>9.428558323199999</v>
      </c>
    </row>
    <row r="2469" spans="1:24" x14ac:dyDescent="0.15">
      <c r="A2469" s="7">
        <v>2468</v>
      </c>
      <c r="B2469" s="7">
        <v>4</v>
      </c>
      <c r="C2469" s="7">
        <v>13</v>
      </c>
      <c r="D2469" s="7">
        <v>20</v>
      </c>
      <c r="E2469" s="7">
        <v>103</v>
      </c>
      <c r="F2469" s="7">
        <v>18</v>
      </c>
      <c r="G2469" s="7">
        <v>0</v>
      </c>
      <c r="H2469" s="7">
        <f t="shared" si="342"/>
        <v>4</v>
      </c>
      <c r="I2469" s="16">
        <f t="shared" si="343"/>
        <v>45029</v>
      </c>
      <c r="J2469" s="17">
        <v>1.2267999999999999</v>
      </c>
      <c r="K2469" s="18">
        <f>G2469*结论【关键目标】!C$27*0.7735*0.001</f>
        <v>0</v>
      </c>
      <c r="L2469" s="5">
        <v>0</v>
      </c>
      <c r="M2469" s="5">
        <f>ABS(IF(L2469&lt;=0,L2469/耗电量关键数据!$B$6/1000,L2469/耗电量关键数据!$B$5/1000))</f>
        <v>0</v>
      </c>
      <c r="N2469" s="5">
        <f>电气设备逐时使用率计算!H2445</f>
        <v>1.1688450000000001</v>
      </c>
      <c r="O2469" s="5">
        <f>灯光逐时使用率计算!H2445</f>
        <v>0.37403039999999999</v>
      </c>
      <c r="P2469" s="19">
        <f t="shared" si="344"/>
        <v>1.5428754000000002</v>
      </c>
      <c r="Q2469" s="19">
        <f t="shared" si="348"/>
        <v>1.5428754000000002</v>
      </c>
      <c r="R2469" s="20">
        <f t="shared" si="345"/>
        <v>-1.5428754000000002</v>
      </c>
      <c r="S2469" s="20">
        <f t="shared" si="349"/>
        <v>1.5428754000000002</v>
      </c>
      <c r="T2469" s="20">
        <f>IF((T2468+R2469)&lt;0,0,IF((T2468+R2469)&gt;结论【关键目标】!C$28,结论【关键目标】!C$28,T2468+R2469))</f>
        <v>9.7037505999999993</v>
      </c>
      <c r="U2469" s="19">
        <f>IF((T2468+R2469)&lt;结论【关键目标】!$C$28,0,(发电量计算【计算逻辑页】!R2469+发电量计算【计算逻辑页】!T2468-结论【关键目标】!$C$28))</f>
        <v>0</v>
      </c>
      <c r="V2469" s="5">
        <f t="shared" si="346"/>
        <v>0</v>
      </c>
      <c r="W2469" s="5">
        <f t="shared" si="347"/>
        <v>0</v>
      </c>
      <c r="X2469" s="5">
        <f t="shared" si="350"/>
        <v>1.3527931507200002</v>
      </c>
    </row>
    <row r="2470" spans="1:24" x14ac:dyDescent="0.15">
      <c r="A2470" s="7">
        <v>2469</v>
      </c>
      <c r="B2470" s="7">
        <v>4</v>
      </c>
      <c r="C2470" s="7">
        <v>13</v>
      </c>
      <c r="D2470" s="7">
        <v>21</v>
      </c>
      <c r="E2470" s="7">
        <v>103</v>
      </c>
      <c r="F2470" s="7">
        <v>15.3</v>
      </c>
      <c r="G2470" s="7">
        <v>0</v>
      </c>
      <c r="H2470" s="7">
        <f t="shared" si="342"/>
        <v>4</v>
      </c>
      <c r="I2470" s="16">
        <f t="shared" si="343"/>
        <v>45029</v>
      </c>
      <c r="J2470" s="17">
        <v>1.2267999999999999</v>
      </c>
      <c r="K2470" s="18">
        <f>G2470*结论【关键目标】!C$27*0.7735*0.001</f>
        <v>0</v>
      </c>
      <c r="L2470" s="5">
        <v>0</v>
      </c>
      <c r="M2470" s="5">
        <f>ABS(IF(L2470&lt;=0,L2470/耗电量关键数据!$B$6/1000,L2470/耗电量关键数据!$B$5/1000))</f>
        <v>0</v>
      </c>
      <c r="N2470" s="5">
        <f>电气设备逐时使用率计算!H2446</f>
        <v>1.1688450000000001</v>
      </c>
      <c r="O2470" s="5">
        <f>灯光逐时使用率计算!H2446</f>
        <v>0.37403039999999999</v>
      </c>
      <c r="P2470" s="19">
        <f t="shared" si="344"/>
        <v>1.5428754000000002</v>
      </c>
      <c r="Q2470" s="19">
        <f t="shared" si="348"/>
        <v>1.5428754000000002</v>
      </c>
      <c r="R2470" s="20">
        <f t="shared" si="345"/>
        <v>-1.5428754000000002</v>
      </c>
      <c r="S2470" s="20">
        <f t="shared" si="349"/>
        <v>1.5428754000000002</v>
      </c>
      <c r="T2470" s="20">
        <f>IF((T2469+R2470)&lt;0,0,IF((T2469+R2470)&gt;结论【关键目标】!C$28,结论【关键目标】!C$28,T2469+R2470))</f>
        <v>8.1608751999999996</v>
      </c>
      <c r="U2470" s="19">
        <f>IF((T2469+R2470)&lt;结论【关键目标】!$C$28,0,(发电量计算【计算逻辑页】!R2470+发电量计算【计算逻辑页】!T2469-结论【关键目标】!$C$28))</f>
        <v>0</v>
      </c>
      <c r="V2470" s="5">
        <f t="shared" si="346"/>
        <v>0</v>
      </c>
      <c r="W2470" s="5">
        <f t="shared" si="347"/>
        <v>0</v>
      </c>
      <c r="X2470" s="5">
        <f t="shared" si="350"/>
        <v>1.3527931507200002</v>
      </c>
    </row>
    <row r="2471" spans="1:24" x14ac:dyDescent="0.15">
      <c r="A2471" s="7">
        <v>2470</v>
      </c>
      <c r="B2471" s="7">
        <v>4</v>
      </c>
      <c r="C2471" s="7">
        <v>13</v>
      </c>
      <c r="D2471" s="7">
        <v>22</v>
      </c>
      <c r="E2471" s="7">
        <v>103</v>
      </c>
      <c r="F2471" s="7">
        <v>17</v>
      </c>
      <c r="G2471" s="7">
        <v>0</v>
      </c>
      <c r="H2471" s="7">
        <f t="shared" si="342"/>
        <v>4</v>
      </c>
      <c r="I2471" s="16">
        <f t="shared" si="343"/>
        <v>45029</v>
      </c>
      <c r="J2471" s="17">
        <v>0.70809999999999995</v>
      </c>
      <c r="K2471" s="18">
        <f>G2471*结论【关键目标】!C$27*0.7735*0.001</f>
        <v>0</v>
      </c>
      <c r="L2471" s="5">
        <v>0</v>
      </c>
      <c r="M2471" s="5">
        <f>ABS(IF(L2471&lt;=0,L2471/耗电量关键数据!$B$6/1000,L2471/耗电量关键数据!$B$5/1000))</f>
        <v>0</v>
      </c>
      <c r="N2471" s="5">
        <f>电气设备逐时使用率计算!H2447</f>
        <v>1.1688450000000001</v>
      </c>
      <c r="O2471" s="5">
        <f>灯光逐时使用率计算!H2447</f>
        <v>0.37403039999999999</v>
      </c>
      <c r="P2471" s="19">
        <f t="shared" si="344"/>
        <v>1.5428754000000002</v>
      </c>
      <c r="Q2471" s="19">
        <f t="shared" si="348"/>
        <v>0</v>
      </c>
      <c r="R2471" s="20">
        <f t="shared" si="345"/>
        <v>0</v>
      </c>
      <c r="S2471" s="20">
        <f t="shared" si="349"/>
        <v>0</v>
      </c>
      <c r="T2471" s="20">
        <f>IF((T2470+R2471)&lt;0,0,IF((T2470+R2471)&gt;结论【关键目标】!C$28,结论【关键目标】!C$28,T2470+R2471))</f>
        <v>8.1608751999999996</v>
      </c>
      <c r="U2471" s="19">
        <f>IF((T2470+R2471)&lt;结论【关键目标】!$C$28,0,(发电量计算【计算逻辑页】!R2471+发电量计算【计算逻辑页】!T2470-结论【关键目标】!$C$28))</f>
        <v>0</v>
      </c>
      <c r="V2471" s="5">
        <f t="shared" si="346"/>
        <v>0</v>
      </c>
      <c r="W2471" s="5">
        <f t="shared" si="347"/>
        <v>0</v>
      </c>
      <c r="X2471" s="5">
        <f t="shared" si="350"/>
        <v>0</v>
      </c>
    </row>
    <row r="2472" spans="1:24" x14ac:dyDescent="0.15">
      <c r="A2472" s="7">
        <v>2471</v>
      </c>
      <c r="B2472" s="7">
        <v>4</v>
      </c>
      <c r="C2472" s="7">
        <v>13</v>
      </c>
      <c r="D2472" s="7">
        <v>23</v>
      </c>
      <c r="E2472" s="7">
        <v>103</v>
      </c>
      <c r="F2472" s="7">
        <v>16</v>
      </c>
      <c r="G2472" s="7">
        <v>0</v>
      </c>
      <c r="H2472" s="7">
        <f t="shared" si="342"/>
        <v>4</v>
      </c>
      <c r="I2472" s="16">
        <f t="shared" si="343"/>
        <v>45029</v>
      </c>
      <c r="J2472" s="17">
        <v>0.70809999999999995</v>
      </c>
      <c r="K2472" s="18">
        <f>G2472*结论【关键目标】!C$27*0.7735*0.001</f>
        <v>0</v>
      </c>
      <c r="L2472" s="5">
        <v>0</v>
      </c>
      <c r="M2472" s="5">
        <f>ABS(IF(L2472&lt;=0,L2472/耗电量关键数据!$B$6/1000,L2472/耗电量关键数据!$B$5/1000))</f>
        <v>0</v>
      </c>
      <c r="N2472" s="5">
        <f>电气设备逐时使用率计算!H2448</f>
        <v>1.1688450000000001</v>
      </c>
      <c r="O2472" s="5">
        <f>灯光逐时使用率计算!H2448</f>
        <v>0.37403039999999999</v>
      </c>
      <c r="P2472" s="19">
        <f t="shared" si="344"/>
        <v>1.5428754000000002</v>
      </c>
      <c r="Q2472" s="19">
        <f t="shared" si="348"/>
        <v>0</v>
      </c>
      <c r="R2472" s="20">
        <f t="shared" si="345"/>
        <v>0</v>
      </c>
      <c r="S2472" s="20">
        <f t="shared" si="349"/>
        <v>0</v>
      </c>
      <c r="T2472" s="20">
        <f>IF((T2471+R2472)&lt;0,0,IF((T2471+R2472)&gt;结论【关键目标】!C$28,结论【关键目标】!C$28,T2471+R2472))</f>
        <v>8.1608751999999996</v>
      </c>
      <c r="U2472" s="19">
        <f>IF((T2471+R2472)&lt;结论【关键目标】!$C$28,0,(发电量计算【计算逻辑页】!R2472+发电量计算【计算逻辑页】!T2471-结论【关键目标】!$C$28))</f>
        <v>0</v>
      </c>
      <c r="V2472" s="5">
        <f t="shared" si="346"/>
        <v>0</v>
      </c>
      <c r="W2472" s="5">
        <f t="shared" si="347"/>
        <v>0</v>
      </c>
      <c r="X2472" s="5">
        <f t="shared" si="350"/>
        <v>0</v>
      </c>
    </row>
    <row r="2473" spans="1:24" x14ac:dyDescent="0.15">
      <c r="A2473" s="7">
        <v>2472</v>
      </c>
      <c r="B2473" s="7">
        <v>4</v>
      </c>
      <c r="C2473" s="7">
        <v>13</v>
      </c>
      <c r="D2473" s="7">
        <v>24</v>
      </c>
      <c r="E2473" s="7">
        <v>103</v>
      </c>
      <c r="F2473" s="7">
        <v>13.1</v>
      </c>
      <c r="G2473" s="7">
        <v>0</v>
      </c>
      <c r="H2473" s="7">
        <f t="shared" si="342"/>
        <v>4</v>
      </c>
      <c r="I2473" s="16">
        <f t="shared" si="343"/>
        <v>45029</v>
      </c>
      <c r="J2473" s="17">
        <v>0.2407</v>
      </c>
      <c r="K2473" s="18">
        <f>G2473*结论【关键目标】!C$27*0.7735*0.001</f>
        <v>0</v>
      </c>
      <c r="L2473" s="5">
        <v>0</v>
      </c>
      <c r="M2473" s="5">
        <f>ABS(IF(L2473&lt;=0,L2473/耗电量关键数据!$B$6/1000,L2473/耗电量关键数据!$B$5/1000))</f>
        <v>0</v>
      </c>
      <c r="N2473" s="5">
        <f>电气设备逐时使用率计算!H2449</f>
        <v>1.1688450000000001</v>
      </c>
      <c r="O2473" s="5">
        <f>灯光逐时使用率计算!H2449</f>
        <v>0.37403039999999999</v>
      </c>
      <c r="P2473" s="19">
        <f t="shared" si="344"/>
        <v>1.5428754000000002</v>
      </c>
      <c r="Q2473" s="19">
        <f t="shared" si="348"/>
        <v>0</v>
      </c>
      <c r="R2473" s="20">
        <f t="shared" si="345"/>
        <v>0</v>
      </c>
      <c r="S2473" s="20">
        <f t="shared" si="349"/>
        <v>0</v>
      </c>
      <c r="T2473" s="20">
        <f>IF((T2472+R2473)&lt;0,0,IF((T2472+R2473)&gt;结论【关键目标】!C$28,结论【关键目标】!C$28,T2472+R2473))</f>
        <v>8.1608751999999996</v>
      </c>
      <c r="U2473" s="19">
        <f>IF((T2472+R2473)&lt;结论【关键目标】!$C$28,0,(发电量计算【计算逻辑页】!R2473+发电量计算【计算逻辑页】!T2472-结论【关键目标】!$C$28))</f>
        <v>0</v>
      </c>
      <c r="V2473" s="5">
        <f t="shared" si="346"/>
        <v>0</v>
      </c>
      <c r="W2473" s="5">
        <f t="shared" si="347"/>
        <v>0</v>
      </c>
      <c r="X2473" s="5">
        <f t="shared" si="350"/>
        <v>0</v>
      </c>
    </row>
    <row r="2474" spans="1:24" x14ac:dyDescent="0.15">
      <c r="A2474" s="7">
        <v>2473</v>
      </c>
      <c r="B2474" s="7">
        <v>4</v>
      </c>
      <c r="C2474" s="7">
        <v>14</v>
      </c>
      <c r="D2474" s="7">
        <v>1</v>
      </c>
      <c r="E2474" s="7">
        <v>104</v>
      </c>
      <c r="F2474" s="7">
        <v>12</v>
      </c>
      <c r="G2474" s="7">
        <v>0</v>
      </c>
      <c r="H2474" s="7">
        <f t="shared" si="342"/>
        <v>5</v>
      </c>
      <c r="I2474" s="16">
        <f t="shared" si="343"/>
        <v>45030</v>
      </c>
      <c r="J2474" s="17">
        <v>0.2407</v>
      </c>
      <c r="K2474" s="18">
        <f>G2474*结论【关键目标】!C$27*0.7735*0.001</f>
        <v>0</v>
      </c>
      <c r="L2474" s="5">
        <v>0</v>
      </c>
      <c r="M2474" s="5">
        <f>ABS(IF(L2474&lt;=0,L2474/耗电量关键数据!$B$6/1000,L2474/耗电量关键数据!$B$5/1000))</f>
        <v>0</v>
      </c>
      <c r="N2474" s="5">
        <f>电气设备逐时使用率计算!H2450</f>
        <v>1.1688450000000001</v>
      </c>
      <c r="O2474" s="5">
        <f>灯光逐时使用率计算!H2450</f>
        <v>0.37403039999999999</v>
      </c>
      <c r="P2474" s="19">
        <f t="shared" si="344"/>
        <v>1.5428754000000002</v>
      </c>
      <c r="Q2474" s="19">
        <f t="shared" si="348"/>
        <v>0</v>
      </c>
      <c r="R2474" s="20">
        <f t="shared" si="345"/>
        <v>0</v>
      </c>
      <c r="S2474" s="20">
        <f t="shared" si="349"/>
        <v>0</v>
      </c>
      <c r="T2474" s="20">
        <f>IF((T2473+R2474)&lt;0,0,IF((T2473+R2474)&gt;结论【关键目标】!C$28,结论【关键目标】!C$28,T2473+R2474))</f>
        <v>8.1608751999999996</v>
      </c>
      <c r="U2474" s="19">
        <f>IF((T2473+R2474)&lt;结论【关键目标】!$C$28,0,(发电量计算【计算逻辑页】!R2474+发电量计算【计算逻辑页】!T2473-结论【关键目标】!$C$28))</f>
        <v>0</v>
      </c>
      <c r="V2474" s="5">
        <f t="shared" si="346"/>
        <v>0</v>
      </c>
      <c r="W2474" s="5">
        <f t="shared" si="347"/>
        <v>0</v>
      </c>
      <c r="X2474" s="5">
        <f t="shared" si="350"/>
        <v>0</v>
      </c>
    </row>
    <row r="2475" spans="1:24" x14ac:dyDescent="0.15">
      <c r="A2475" s="7">
        <v>2474</v>
      </c>
      <c r="B2475" s="7">
        <v>4</v>
      </c>
      <c r="C2475" s="7">
        <v>14</v>
      </c>
      <c r="D2475" s="7">
        <v>2</v>
      </c>
      <c r="E2475" s="7">
        <v>104</v>
      </c>
      <c r="F2475" s="7">
        <v>12</v>
      </c>
      <c r="G2475" s="7">
        <v>0</v>
      </c>
      <c r="H2475" s="7">
        <f t="shared" si="342"/>
        <v>5</v>
      </c>
      <c r="I2475" s="16">
        <f t="shared" si="343"/>
        <v>45030</v>
      </c>
      <c r="J2475" s="17">
        <v>0.2407</v>
      </c>
      <c r="K2475" s="18">
        <f>G2475*结论【关键目标】!C$27*0.7735*0.001</f>
        <v>0</v>
      </c>
      <c r="L2475" s="5">
        <v>0</v>
      </c>
      <c r="M2475" s="5">
        <f>ABS(IF(L2475&lt;=0,L2475/耗电量关键数据!$B$6/1000,L2475/耗电量关键数据!$B$5/1000))</f>
        <v>0</v>
      </c>
      <c r="N2475" s="5">
        <f>电气设备逐时使用率计算!H2451</f>
        <v>1.1688450000000001</v>
      </c>
      <c r="O2475" s="5">
        <f>灯光逐时使用率计算!H2451</f>
        <v>0.37403039999999999</v>
      </c>
      <c r="P2475" s="19">
        <f t="shared" si="344"/>
        <v>1.5428754000000002</v>
      </c>
      <c r="Q2475" s="19">
        <f t="shared" si="348"/>
        <v>0</v>
      </c>
      <c r="R2475" s="20">
        <f t="shared" si="345"/>
        <v>0</v>
      </c>
      <c r="S2475" s="20">
        <f t="shared" si="349"/>
        <v>0</v>
      </c>
      <c r="T2475" s="20">
        <f>IF((T2474+R2475)&lt;0,0,IF((T2474+R2475)&gt;结论【关键目标】!C$28,结论【关键目标】!C$28,T2474+R2475))</f>
        <v>8.1608751999999996</v>
      </c>
      <c r="U2475" s="19">
        <f>IF((T2474+R2475)&lt;结论【关键目标】!$C$28,0,(发电量计算【计算逻辑页】!R2475+发电量计算【计算逻辑页】!T2474-结论【关键目标】!$C$28))</f>
        <v>0</v>
      </c>
      <c r="V2475" s="5">
        <f t="shared" si="346"/>
        <v>0</v>
      </c>
      <c r="W2475" s="5">
        <f t="shared" si="347"/>
        <v>0</v>
      </c>
      <c r="X2475" s="5">
        <f t="shared" si="350"/>
        <v>0</v>
      </c>
    </row>
    <row r="2476" spans="1:24" x14ac:dyDescent="0.15">
      <c r="A2476" s="7">
        <v>2475</v>
      </c>
      <c r="B2476" s="7">
        <v>4</v>
      </c>
      <c r="C2476" s="7">
        <v>14</v>
      </c>
      <c r="D2476" s="7">
        <v>3</v>
      </c>
      <c r="E2476" s="7">
        <v>104</v>
      </c>
      <c r="F2476" s="7">
        <v>8.4</v>
      </c>
      <c r="G2476" s="7">
        <v>0</v>
      </c>
      <c r="H2476" s="7">
        <f t="shared" si="342"/>
        <v>5</v>
      </c>
      <c r="I2476" s="16">
        <f t="shared" si="343"/>
        <v>45030</v>
      </c>
      <c r="J2476" s="17">
        <v>0.2407</v>
      </c>
      <c r="K2476" s="18">
        <f>G2476*结论【关键目标】!C$27*0.7735*0.001</f>
        <v>0</v>
      </c>
      <c r="L2476" s="5">
        <v>0</v>
      </c>
      <c r="M2476" s="5">
        <f>ABS(IF(L2476&lt;=0,L2476/耗电量关键数据!$B$6/1000,L2476/耗电量关键数据!$B$5/1000))</f>
        <v>0</v>
      </c>
      <c r="N2476" s="5">
        <f>电气设备逐时使用率计算!H2452</f>
        <v>1.1688450000000001</v>
      </c>
      <c r="O2476" s="5">
        <f>灯光逐时使用率计算!H2452</f>
        <v>0.37403039999999999</v>
      </c>
      <c r="P2476" s="19">
        <f t="shared" si="344"/>
        <v>1.5428754000000002</v>
      </c>
      <c r="Q2476" s="19">
        <f t="shared" si="348"/>
        <v>0</v>
      </c>
      <c r="R2476" s="20">
        <f t="shared" si="345"/>
        <v>0</v>
      </c>
      <c r="S2476" s="20">
        <f t="shared" si="349"/>
        <v>0</v>
      </c>
      <c r="T2476" s="20">
        <f>IF((T2475+R2476)&lt;0,0,IF((T2475+R2476)&gt;结论【关键目标】!C$28,结论【关键目标】!C$28,T2475+R2476))</f>
        <v>8.1608751999999996</v>
      </c>
      <c r="U2476" s="19">
        <f>IF((T2475+R2476)&lt;结论【关键目标】!$C$28,0,(发电量计算【计算逻辑页】!R2476+发电量计算【计算逻辑页】!T2475-结论【关键目标】!$C$28))</f>
        <v>0</v>
      </c>
      <c r="V2476" s="5">
        <f t="shared" si="346"/>
        <v>0</v>
      </c>
      <c r="W2476" s="5">
        <f t="shared" si="347"/>
        <v>0</v>
      </c>
      <c r="X2476" s="5">
        <f t="shared" si="350"/>
        <v>0</v>
      </c>
    </row>
    <row r="2477" spans="1:24" x14ac:dyDescent="0.15">
      <c r="A2477" s="7">
        <v>2476</v>
      </c>
      <c r="B2477" s="7">
        <v>4</v>
      </c>
      <c r="C2477" s="7">
        <v>14</v>
      </c>
      <c r="D2477" s="7">
        <v>4</v>
      </c>
      <c r="E2477" s="7">
        <v>104</v>
      </c>
      <c r="F2477" s="7">
        <v>8.1</v>
      </c>
      <c r="G2477" s="7">
        <v>0</v>
      </c>
      <c r="H2477" s="7">
        <f t="shared" si="342"/>
        <v>5</v>
      </c>
      <c r="I2477" s="16">
        <f t="shared" si="343"/>
        <v>45030</v>
      </c>
      <c r="J2477" s="17">
        <v>0.2407</v>
      </c>
      <c r="K2477" s="18">
        <f>G2477*结论【关键目标】!C$27*0.7735*0.001</f>
        <v>0</v>
      </c>
      <c r="L2477" s="5">
        <v>0</v>
      </c>
      <c r="M2477" s="5">
        <f>ABS(IF(L2477&lt;=0,L2477/耗电量关键数据!$B$6/1000,L2477/耗电量关键数据!$B$5/1000))</f>
        <v>0</v>
      </c>
      <c r="N2477" s="5">
        <f>电气设备逐时使用率计算!H2453</f>
        <v>1.1688450000000001</v>
      </c>
      <c r="O2477" s="5">
        <f>灯光逐时使用率计算!H2453</f>
        <v>0.37403039999999999</v>
      </c>
      <c r="P2477" s="19">
        <f t="shared" si="344"/>
        <v>1.5428754000000002</v>
      </c>
      <c r="Q2477" s="19">
        <f t="shared" si="348"/>
        <v>0</v>
      </c>
      <c r="R2477" s="20">
        <f t="shared" si="345"/>
        <v>0</v>
      </c>
      <c r="S2477" s="20">
        <f t="shared" si="349"/>
        <v>0</v>
      </c>
      <c r="T2477" s="20">
        <f>IF((T2476+R2477)&lt;0,0,IF((T2476+R2477)&gt;结论【关键目标】!C$28,结论【关键目标】!C$28,T2476+R2477))</f>
        <v>8.1608751999999996</v>
      </c>
      <c r="U2477" s="19">
        <f>IF((T2476+R2477)&lt;结论【关键目标】!$C$28,0,(发电量计算【计算逻辑页】!R2477+发电量计算【计算逻辑页】!T2476-结论【关键目标】!$C$28))</f>
        <v>0</v>
      </c>
      <c r="V2477" s="5">
        <f t="shared" si="346"/>
        <v>0</v>
      </c>
      <c r="W2477" s="5">
        <f t="shared" si="347"/>
        <v>0</v>
      </c>
      <c r="X2477" s="5">
        <f t="shared" si="350"/>
        <v>0</v>
      </c>
    </row>
    <row r="2478" spans="1:24" x14ac:dyDescent="0.15">
      <c r="A2478" s="7">
        <v>2477</v>
      </c>
      <c r="B2478" s="7">
        <v>4</v>
      </c>
      <c r="C2478" s="7">
        <v>14</v>
      </c>
      <c r="D2478" s="7">
        <v>5</v>
      </c>
      <c r="E2478" s="7">
        <v>104</v>
      </c>
      <c r="F2478" s="7">
        <v>7.7</v>
      </c>
      <c r="G2478" s="7">
        <v>0</v>
      </c>
      <c r="H2478" s="7">
        <f t="shared" si="342"/>
        <v>5</v>
      </c>
      <c r="I2478" s="16">
        <f t="shared" si="343"/>
        <v>45030</v>
      </c>
      <c r="J2478" s="17">
        <v>0.2407</v>
      </c>
      <c r="K2478" s="18">
        <f>G2478*结论【关键目标】!C$27*0.7735*0.001</f>
        <v>0</v>
      </c>
      <c r="L2478" s="5">
        <v>0</v>
      </c>
      <c r="M2478" s="5">
        <f>ABS(IF(L2478&lt;=0,L2478/耗电量关键数据!$B$6/1000,L2478/耗电量关键数据!$B$5/1000))</f>
        <v>0</v>
      </c>
      <c r="N2478" s="5">
        <f>电气设备逐时使用率计算!H2454</f>
        <v>1.1688450000000001</v>
      </c>
      <c r="O2478" s="5">
        <f>灯光逐时使用率计算!H2454</f>
        <v>0.37403039999999999</v>
      </c>
      <c r="P2478" s="19">
        <f t="shared" si="344"/>
        <v>1.5428754000000002</v>
      </c>
      <c r="Q2478" s="19">
        <f t="shared" si="348"/>
        <v>0</v>
      </c>
      <c r="R2478" s="20">
        <f t="shared" si="345"/>
        <v>0</v>
      </c>
      <c r="S2478" s="20">
        <f t="shared" si="349"/>
        <v>0</v>
      </c>
      <c r="T2478" s="20">
        <f>IF((T2477+R2478)&lt;0,0,IF((T2477+R2478)&gt;结论【关键目标】!C$28,结论【关键目标】!C$28,T2477+R2478))</f>
        <v>8.1608751999999996</v>
      </c>
      <c r="U2478" s="19">
        <f>IF((T2477+R2478)&lt;结论【关键目标】!$C$28,0,(发电量计算【计算逻辑页】!R2478+发电量计算【计算逻辑页】!T2477-结论【关键目标】!$C$28))</f>
        <v>0</v>
      </c>
      <c r="V2478" s="5">
        <f t="shared" si="346"/>
        <v>0</v>
      </c>
      <c r="W2478" s="5">
        <f t="shared" si="347"/>
        <v>0</v>
      </c>
      <c r="X2478" s="5">
        <f t="shared" si="350"/>
        <v>0</v>
      </c>
    </row>
    <row r="2479" spans="1:24" x14ac:dyDescent="0.15">
      <c r="A2479" s="7">
        <v>2478</v>
      </c>
      <c r="B2479" s="7">
        <v>4</v>
      </c>
      <c r="C2479" s="7">
        <v>14</v>
      </c>
      <c r="D2479" s="7">
        <v>6</v>
      </c>
      <c r="E2479" s="7">
        <v>104</v>
      </c>
      <c r="F2479" s="7">
        <v>7.4</v>
      </c>
      <c r="G2479" s="7">
        <v>35.200000000000003</v>
      </c>
      <c r="H2479" s="7">
        <f t="shared" si="342"/>
        <v>5</v>
      </c>
      <c r="I2479" s="16">
        <f t="shared" si="343"/>
        <v>45030</v>
      </c>
      <c r="J2479" s="17">
        <v>0.2407</v>
      </c>
      <c r="K2479" s="18">
        <f>G2479*结论【关键目标】!C$27*0.7735*0.001</f>
        <v>3.2672639999999999</v>
      </c>
      <c r="L2479" s="5">
        <v>0</v>
      </c>
      <c r="M2479" s="5">
        <f>ABS(IF(L2479&lt;=0,L2479/耗电量关键数据!$B$6/1000,L2479/耗电量关键数据!$B$5/1000))</f>
        <v>0</v>
      </c>
      <c r="N2479" s="5">
        <f>电气设备逐时使用率计算!H2455</f>
        <v>1.1688450000000001</v>
      </c>
      <c r="O2479" s="5">
        <f>灯光逐时使用率计算!H2455</f>
        <v>0.37403039999999999</v>
      </c>
      <c r="P2479" s="19">
        <f t="shared" si="344"/>
        <v>1.5428754000000002</v>
      </c>
      <c r="Q2479" s="19">
        <f t="shared" si="348"/>
        <v>0</v>
      </c>
      <c r="R2479" s="20">
        <f t="shared" si="345"/>
        <v>3.2672639999999999</v>
      </c>
      <c r="S2479" s="20">
        <f t="shared" si="349"/>
        <v>0</v>
      </c>
      <c r="T2479" s="20">
        <f>IF((T2478+R2479)&lt;0,0,IF((T2478+R2479)&gt;结论【关键目标】!C$28,结论【关键目标】!C$28,T2478+R2479))</f>
        <v>11.4281392</v>
      </c>
      <c r="U2479" s="19">
        <f>IF((T2478+R2479)&lt;结论【关键目标】!$C$28,0,(发电量计算【计算逻辑页】!R2479+发电量计算【计算逻辑页】!T2478-结论【关键目标】!$C$28))</f>
        <v>0</v>
      </c>
      <c r="V2479" s="5">
        <f t="shared" si="346"/>
        <v>0</v>
      </c>
      <c r="W2479" s="5">
        <f t="shared" si="347"/>
        <v>0.37137010878000004</v>
      </c>
      <c r="X2479" s="5">
        <f t="shared" si="350"/>
        <v>0</v>
      </c>
    </row>
    <row r="2480" spans="1:24" x14ac:dyDescent="0.15">
      <c r="A2480" s="7">
        <v>2479</v>
      </c>
      <c r="B2480" s="7">
        <v>4</v>
      </c>
      <c r="C2480" s="7">
        <v>14</v>
      </c>
      <c r="D2480" s="7">
        <v>7</v>
      </c>
      <c r="E2480" s="7">
        <v>104</v>
      </c>
      <c r="F2480" s="7">
        <v>9</v>
      </c>
      <c r="G2480" s="7">
        <v>188</v>
      </c>
      <c r="H2480" s="7">
        <f t="shared" si="342"/>
        <v>5</v>
      </c>
      <c r="I2480" s="16">
        <f t="shared" si="343"/>
        <v>45030</v>
      </c>
      <c r="J2480" s="17">
        <v>0.2407</v>
      </c>
      <c r="K2480" s="18">
        <f>G2480*结论【关键目标】!C$27*0.7735*0.001</f>
        <v>17.45016</v>
      </c>
      <c r="L2480" s="5">
        <v>0</v>
      </c>
      <c r="M2480" s="5">
        <f>ABS(IF(L2480&lt;=0,L2480/耗电量关键数据!$B$6/1000,L2480/耗电量关键数据!$B$5/1000))</f>
        <v>0</v>
      </c>
      <c r="N2480" s="5">
        <f>电气设备逐时使用率计算!H2456</f>
        <v>2.3376900000000003</v>
      </c>
      <c r="O2480" s="5">
        <f>灯光逐时使用率计算!H2456</f>
        <v>1.2467680000000001</v>
      </c>
      <c r="P2480" s="19">
        <f t="shared" si="344"/>
        <v>3.5844580000000006</v>
      </c>
      <c r="Q2480" s="19">
        <f t="shared" si="348"/>
        <v>0</v>
      </c>
      <c r="R2480" s="20">
        <f t="shared" si="345"/>
        <v>17.45016</v>
      </c>
      <c r="S2480" s="20">
        <f t="shared" si="349"/>
        <v>0</v>
      </c>
      <c r="T2480" s="20">
        <f>IF((T2479+R2480)&lt;0,0,IF((T2479+R2480)&gt;结论【关键目标】!C$28,结论【关键目标】!C$28,T2479+R2480))</f>
        <v>22</v>
      </c>
      <c r="U2480" s="19">
        <f>IF((T2479+R2480)&lt;结论【关键目标】!$C$28,0,(发电量计算【计算逻辑页】!R2480+发电量计算【计算逻辑页】!T2479-结论【关键目标】!$C$28))</f>
        <v>6.8782992000000007</v>
      </c>
      <c r="V2480" s="5">
        <f t="shared" si="346"/>
        <v>0</v>
      </c>
      <c r="W2480" s="5">
        <f t="shared" si="347"/>
        <v>0.8627790406000001</v>
      </c>
      <c r="X2480" s="5">
        <f t="shared" si="350"/>
        <v>0</v>
      </c>
    </row>
    <row r="2481" spans="1:24" x14ac:dyDescent="0.15">
      <c r="A2481" s="7">
        <v>2480</v>
      </c>
      <c r="B2481" s="7">
        <v>4</v>
      </c>
      <c r="C2481" s="7">
        <v>14</v>
      </c>
      <c r="D2481" s="7">
        <v>8</v>
      </c>
      <c r="E2481" s="7">
        <v>104</v>
      </c>
      <c r="F2481" s="7">
        <v>9</v>
      </c>
      <c r="G2481" s="7">
        <v>289.2</v>
      </c>
      <c r="H2481" s="7">
        <f t="shared" si="342"/>
        <v>5</v>
      </c>
      <c r="I2481" s="16">
        <f t="shared" si="343"/>
        <v>45030</v>
      </c>
      <c r="J2481" s="17">
        <v>0.70809999999999995</v>
      </c>
      <c r="K2481" s="18">
        <f>G2481*结论【关键目标】!C$27*0.7735*0.001</f>
        <v>26.843543999999998</v>
      </c>
      <c r="L2481" s="5">
        <v>0</v>
      </c>
      <c r="M2481" s="5">
        <f>ABS(IF(L2481&lt;=0,L2481/耗电量关键数据!$B$6/1000,L2481/耗电量关键数据!$B$5/1000))</f>
        <v>0</v>
      </c>
      <c r="N2481" s="5">
        <f>电气设备逐时使用率计算!H2457</f>
        <v>11.688450000000001</v>
      </c>
      <c r="O2481" s="5">
        <f>灯光逐时使用率计算!H2457</f>
        <v>6.2338399999999998</v>
      </c>
      <c r="P2481" s="19">
        <f t="shared" si="344"/>
        <v>17.92229</v>
      </c>
      <c r="Q2481" s="19">
        <f t="shared" si="348"/>
        <v>0</v>
      </c>
      <c r="R2481" s="20">
        <f t="shared" si="345"/>
        <v>26.843543999999998</v>
      </c>
      <c r="S2481" s="20">
        <f t="shared" si="349"/>
        <v>0</v>
      </c>
      <c r="T2481" s="20">
        <f>IF((T2480+R2481)&lt;0,0,IF((T2480+R2481)&gt;结论【关键目标】!C$28,结论【关键目标】!C$28,T2480+R2481))</f>
        <v>22</v>
      </c>
      <c r="U2481" s="19">
        <f>IF((T2480+R2481)&lt;结论【关键目标】!$C$28,0,(发电量计算【计算逻辑页】!R2481+发电量计算【计算逻辑页】!T2480-结论【关键目标】!$C$28))</f>
        <v>26.843543999999994</v>
      </c>
      <c r="V2481" s="5">
        <f t="shared" si="346"/>
        <v>9.3952403999999969</v>
      </c>
      <c r="W2481" s="5">
        <f t="shared" si="347"/>
        <v>12.690773548999999</v>
      </c>
      <c r="X2481" s="5">
        <f t="shared" si="350"/>
        <v>0</v>
      </c>
    </row>
    <row r="2482" spans="1:24" x14ac:dyDescent="0.15">
      <c r="A2482" s="7">
        <v>2481</v>
      </c>
      <c r="B2482" s="7">
        <v>4</v>
      </c>
      <c r="C2482" s="7">
        <v>14</v>
      </c>
      <c r="D2482" s="7">
        <v>9</v>
      </c>
      <c r="E2482" s="7">
        <v>104</v>
      </c>
      <c r="F2482" s="7">
        <v>12.8</v>
      </c>
      <c r="G2482" s="7">
        <v>533.20000000000005</v>
      </c>
      <c r="H2482" s="7">
        <f t="shared" si="342"/>
        <v>5</v>
      </c>
      <c r="I2482" s="16">
        <f t="shared" si="343"/>
        <v>45030</v>
      </c>
      <c r="J2482" s="17">
        <v>0.70809999999999995</v>
      </c>
      <c r="K2482" s="18">
        <f>G2482*结论【关键目标】!C$27*0.7735*0.001</f>
        <v>49.491624000000002</v>
      </c>
      <c r="L2482" s="5">
        <v>0</v>
      </c>
      <c r="M2482" s="5">
        <f>ABS(IF(L2482&lt;=0,L2482/耗电量关键数据!$B$6/1000,L2482/耗电量关键数据!$B$5/1000))</f>
        <v>0</v>
      </c>
      <c r="N2482" s="5">
        <f>电气设备逐时使用率计算!H2458</f>
        <v>22.208055000000002</v>
      </c>
      <c r="O2482" s="5">
        <f>灯光逐时使用率计算!H2458</f>
        <v>11.844296</v>
      </c>
      <c r="P2482" s="19">
        <f t="shared" si="344"/>
        <v>34.052351000000002</v>
      </c>
      <c r="Q2482" s="19">
        <f t="shared" si="348"/>
        <v>0</v>
      </c>
      <c r="R2482" s="20">
        <f t="shared" si="345"/>
        <v>49.491624000000002</v>
      </c>
      <c r="S2482" s="20">
        <f t="shared" si="349"/>
        <v>0</v>
      </c>
      <c r="T2482" s="20">
        <f>IF((T2481+R2482)&lt;0,0,IF((T2481+R2482)&gt;结论【关键目标】!C$28,结论【关键目标】!C$28,T2481+R2482))</f>
        <v>22</v>
      </c>
      <c r="U2482" s="19">
        <f>IF((T2481+R2482)&lt;结论【关键目标】!$C$28,0,(发电量计算【计算逻辑页】!R2482+发电量计算【计算逻辑页】!T2481-结论【关键目标】!$C$28))</f>
        <v>49.491624000000002</v>
      </c>
      <c r="V2482" s="5">
        <f t="shared" si="346"/>
        <v>17.322068399999999</v>
      </c>
      <c r="W2482" s="5">
        <f t="shared" si="347"/>
        <v>24.1124697431</v>
      </c>
      <c r="X2482" s="5">
        <f t="shared" si="350"/>
        <v>0</v>
      </c>
    </row>
    <row r="2483" spans="1:24" x14ac:dyDescent="0.15">
      <c r="A2483" s="7">
        <v>2482</v>
      </c>
      <c r="B2483" s="7">
        <v>4</v>
      </c>
      <c r="C2483" s="7">
        <v>14</v>
      </c>
      <c r="D2483" s="7">
        <v>10</v>
      </c>
      <c r="E2483" s="7">
        <v>104</v>
      </c>
      <c r="F2483" s="7">
        <v>15</v>
      </c>
      <c r="G2483" s="7">
        <v>674.6</v>
      </c>
      <c r="H2483" s="7">
        <f t="shared" si="342"/>
        <v>5</v>
      </c>
      <c r="I2483" s="16">
        <f t="shared" si="343"/>
        <v>45030</v>
      </c>
      <c r="J2483" s="17">
        <v>0.70809999999999995</v>
      </c>
      <c r="K2483" s="18">
        <f>G2483*结论【关键目标】!C$27*0.7735*0.001</f>
        <v>62.616371999999998</v>
      </c>
      <c r="L2483" s="5">
        <v>0</v>
      </c>
      <c r="M2483" s="5">
        <f>ABS(IF(L2483&lt;=0,L2483/耗电量关键数据!$B$6/1000,L2483/耗电量关键数据!$B$5/1000))</f>
        <v>0</v>
      </c>
      <c r="N2483" s="5">
        <f>电气设备逐时使用率计算!H2459</f>
        <v>22.208055000000002</v>
      </c>
      <c r="O2483" s="5">
        <f>灯光逐时使用率计算!H2459</f>
        <v>11.844296</v>
      </c>
      <c r="P2483" s="19">
        <f t="shared" si="344"/>
        <v>34.052351000000002</v>
      </c>
      <c r="Q2483" s="19">
        <f t="shared" si="348"/>
        <v>0</v>
      </c>
      <c r="R2483" s="20">
        <f t="shared" si="345"/>
        <v>62.616371999999998</v>
      </c>
      <c r="S2483" s="20">
        <f t="shared" si="349"/>
        <v>0</v>
      </c>
      <c r="T2483" s="20">
        <f>IF((T2482+R2483)&lt;0,0,IF((T2482+R2483)&gt;结论【关键目标】!C$28,结论【关键目标】!C$28,T2482+R2483))</f>
        <v>22</v>
      </c>
      <c r="U2483" s="19">
        <f>IF((T2482+R2483)&lt;结论【关键目标】!$C$28,0,(发电量计算【计算逻辑页】!R2483+发电量计算【计算逻辑页】!T2482-结论【关键目标】!$C$28))</f>
        <v>62.616371999999998</v>
      </c>
      <c r="V2483" s="5">
        <f t="shared" si="346"/>
        <v>21.915730199999999</v>
      </c>
      <c r="W2483" s="5">
        <f t="shared" si="347"/>
        <v>24.1124697431</v>
      </c>
      <c r="X2483" s="5">
        <f t="shared" si="350"/>
        <v>0</v>
      </c>
    </row>
    <row r="2484" spans="1:24" x14ac:dyDescent="0.15">
      <c r="A2484" s="7">
        <v>2483</v>
      </c>
      <c r="B2484" s="7">
        <v>4</v>
      </c>
      <c r="C2484" s="7">
        <v>14</v>
      </c>
      <c r="D2484" s="7">
        <v>11</v>
      </c>
      <c r="E2484" s="7">
        <v>104</v>
      </c>
      <c r="F2484" s="7">
        <v>15</v>
      </c>
      <c r="G2484" s="7">
        <v>744.9</v>
      </c>
      <c r="H2484" s="7">
        <f t="shared" si="342"/>
        <v>5</v>
      </c>
      <c r="I2484" s="16">
        <f t="shared" si="343"/>
        <v>45030</v>
      </c>
      <c r="J2484" s="17">
        <v>1.2267999999999999</v>
      </c>
      <c r="K2484" s="18">
        <f>G2484*结论【关键目标】!C$27*0.7735*0.001</f>
        <v>69.141618000000008</v>
      </c>
      <c r="L2484" s="5">
        <v>0</v>
      </c>
      <c r="M2484" s="5">
        <f>ABS(IF(L2484&lt;=0,L2484/耗电量关键数据!$B$6/1000,L2484/耗电量关键数据!$B$5/1000))</f>
        <v>0</v>
      </c>
      <c r="N2484" s="5">
        <f>电气设备逐时使用率计算!H2460</f>
        <v>22.208055000000002</v>
      </c>
      <c r="O2484" s="5">
        <f>灯光逐时使用率计算!H2460</f>
        <v>11.844296</v>
      </c>
      <c r="P2484" s="19">
        <f t="shared" si="344"/>
        <v>34.052351000000002</v>
      </c>
      <c r="Q2484" s="19">
        <f t="shared" si="348"/>
        <v>34.052351000000002</v>
      </c>
      <c r="R2484" s="20">
        <f t="shared" si="345"/>
        <v>35.089267000000007</v>
      </c>
      <c r="S2484" s="20">
        <f t="shared" si="349"/>
        <v>0</v>
      </c>
      <c r="T2484" s="20">
        <f>IF((T2483+R2484)&lt;0,0,IF((T2483+R2484)&gt;结论【关键目标】!C$28,结论【关键目标】!C$28,T2483+R2484))</f>
        <v>22</v>
      </c>
      <c r="U2484" s="19">
        <f>IF((T2483+R2484)&lt;结论【关键目标】!$C$28,0,(发电量计算【计算逻辑页】!R2484+发电量计算【计算逻辑页】!T2483-结论【关键目标】!$C$28))</f>
        <v>35.089267000000007</v>
      </c>
      <c r="V2484" s="5">
        <f t="shared" si="346"/>
        <v>12.281243450000002</v>
      </c>
      <c r="W2484" s="5">
        <f t="shared" si="347"/>
        <v>41.775424206799997</v>
      </c>
      <c r="X2484" s="5">
        <f t="shared" si="350"/>
        <v>0</v>
      </c>
    </row>
    <row r="2485" spans="1:24" x14ac:dyDescent="0.15">
      <c r="A2485" s="7">
        <v>2484</v>
      </c>
      <c r="B2485" s="7">
        <v>4</v>
      </c>
      <c r="C2485" s="7">
        <v>14</v>
      </c>
      <c r="D2485" s="7">
        <v>12</v>
      </c>
      <c r="E2485" s="7">
        <v>104</v>
      </c>
      <c r="F2485" s="7">
        <v>15.4</v>
      </c>
      <c r="G2485" s="7">
        <v>655.9</v>
      </c>
      <c r="H2485" s="7">
        <f t="shared" si="342"/>
        <v>5</v>
      </c>
      <c r="I2485" s="16">
        <f t="shared" si="343"/>
        <v>45030</v>
      </c>
      <c r="J2485" s="17">
        <v>1.2267999999999999</v>
      </c>
      <c r="K2485" s="18">
        <f>G2485*结论【关键目标】!C$27*0.7735*0.001</f>
        <v>60.880637999999998</v>
      </c>
      <c r="L2485" s="5">
        <v>0</v>
      </c>
      <c r="M2485" s="5">
        <f>ABS(IF(L2485&lt;=0,L2485/耗电量关键数据!$B$6/1000,L2485/耗电量关键数据!$B$5/1000))</f>
        <v>0</v>
      </c>
      <c r="N2485" s="5">
        <f>电气设备逐时使用率计算!H2461</f>
        <v>11.688450000000001</v>
      </c>
      <c r="O2485" s="5">
        <f>灯光逐时使用率计算!H2461</f>
        <v>9.9741440000000008</v>
      </c>
      <c r="P2485" s="19">
        <f t="shared" si="344"/>
        <v>21.662594000000002</v>
      </c>
      <c r="Q2485" s="19">
        <f t="shared" si="348"/>
        <v>21.662594000000002</v>
      </c>
      <c r="R2485" s="20">
        <f t="shared" si="345"/>
        <v>39.218043999999992</v>
      </c>
      <c r="S2485" s="20">
        <f t="shared" si="349"/>
        <v>0</v>
      </c>
      <c r="T2485" s="20">
        <f>IF((T2484+R2485)&lt;0,0,IF((T2484+R2485)&gt;结论【关键目标】!C$28,结论【关键目标】!C$28,T2484+R2485))</f>
        <v>22</v>
      </c>
      <c r="U2485" s="19">
        <f>IF((T2484+R2485)&lt;结论【关键目标】!$C$28,0,(发电量计算【计算逻辑页】!R2485+发电量计算【计算逻辑页】!T2484-结论【关键目标】!$C$28))</f>
        <v>39.218043999999992</v>
      </c>
      <c r="V2485" s="5">
        <f t="shared" si="346"/>
        <v>13.726315399999997</v>
      </c>
      <c r="W2485" s="5">
        <f t="shared" si="347"/>
        <v>26.5756703192</v>
      </c>
      <c r="X2485" s="5">
        <f t="shared" si="350"/>
        <v>0</v>
      </c>
    </row>
    <row r="2486" spans="1:24" x14ac:dyDescent="0.15">
      <c r="A2486" s="7">
        <v>2485</v>
      </c>
      <c r="B2486" s="7">
        <v>4</v>
      </c>
      <c r="C2486" s="7">
        <v>14</v>
      </c>
      <c r="D2486" s="7">
        <v>13</v>
      </c>
      <c r="E2486" s="7">
        <v>104</v>
      </c>
      <c r="F2486" s="7">
        <v>17</v>
      </c>
      <c r="G2486" s="7">
        <v>652.79999999999995</v>
      </c>
      <c r="H2486" s="7">
        <f t="shared" si="342"/>
        <v>5</v>
      </c>
      <c r="I2486" s="16">
        <f t="shared" si="343"/>
        <v>45030</v>
      </c>
      <c r="J2486" s="17">
        <v>1.2267999999999999</v>
      </c>
      <c r="K2486" s="18">
        <f>G2486*结论【关键目标】!C$27*0.7735*0.001</f>
        <v>60.592896000000003</v>
      </c>
      <c r="L2486" s="5">
        <v>0</v>
      </c>
      <c r="M2486" s="5">
        <f>ABS(IF(L2486&lt;=0,L2486/耗电量关键数据!$B$6/1000,L2486/耗电量关键数据!$B$5/1000))</f>
        <v>0</v>
      </c>
      <c r="N2486" s="5">
        <f>电气设备逐时使用率计算!H2462</f>
        <v>11.688450000000001</v>
      </c>
      <c r="O2486" s="5">
        <f>灯光逐时使用率计算!H2462</f>
        <v>9.9741440000000008</v>
      </c>
      <c r="P2486" s="19">
        <f t="shared" si="344"/>
        <v>21.662594000000002</v>
      </c>
      <c r="Q2486" s="19">
        <f t="shared" si="348"/>
        <v>21.662594000000002</v>
      </c>
      <c r="R2486" s="20">
        <f t="shared" si="345"/>
        <v>38.930301999999998</v>
      </c>
      <c r="S2486" s="20">
        <f t="shared" si="349"/>
        <v>0</v>
      </c>
      <c r="T2486" s="20">
        <f>IF((T2485+R2486)&lt;0,0,IF((T2485+R2486)&gt;结论【关键目标】!C$28,结论【关键目标】!C$28,T2485+R2486))</f>
        <v>22</v>
      </c>
      <c r="U2486" s="19">
        <f>IF((T2485+R2486)&lt;结论【关键目标】!$C$28,0,(发电量计算【计算逻辑页】!R2486+发电量计算【计算逻辑页】!T2485-结论【关键目标】!$C$28))</f>
        <v>38.930301999999998</v>
      </c>
      <c r="V2486" s="5">
        <f t="shared" si="346"/>
        <v>13.625605699999998</v>
      </c>
      <c r="W2486" s="5">
        <f t="shared" si="347"/>
        <v>26.5756703192</v>
      </c>
      <c r="X2486" s="5">
        <f t="shared" si="350"/>
        <v>0</v>
      </c>
    </row>
    <row r="2487" spans="1:24" x14ac:dyDescent="0.15">
      <c r="A2487" s="7">
        <v>2486</v>
      </c>
      <c r="B2487" s="7">
        <v>4</v>
      </c>
      <c r="C2487" s="7">
        <v>14</v>
      </c>
      <c r="D2487" s="7">
        <v>14</v>
      </c>
      <c r="E2487" s="7">
        <v>104</v>
      </c>
      <c r="F2487" s="7">
        <v>19</v>
      </c>
      <c r="G2487" s="7">
        <v>622.9</v>
      </c>
      <c r="H2487" s="7">
        <f t="shared" si="342"/>
        <v>5</v>
      </c>
      <c r="I2487" s="16">
        <f t="shared" si="343"/>
        <v>45030</v>
      </c>
      <c r="J2487" s="17">
        <v>1.2267999999999999</v>
      </c>
      <c r="K2487" s="18">
        <f>G2487*结论【关键目标】!C$27*0.7735*0.001</f>
        <v>57.817577999999997</v>
      </c>
      <c r="L2487" s="5">
        <v>0</v>
      </c>
      <c r="M2487" s="5">
        <f>ABS(IF(L2487&lt;=0,L2487/耗电量关键数据!$B$6/1000,L2487/耗电量关键数据!$B$5/1000))</f>
        <v>0</v>
      </c>
      <c r="N2487" s="5">
        <f>电气设备逐时使用率计算!H2463</f>
        <v>22.208055000000002</v>
      </c>
      <c r="O2487" s="5">
        <f>灯光逐时使用率计算!H2463</f>
        <v>11.844296</v>
      </c>
      <c r="P2487" s="19">
        <f t="shared" si="344"/>
        <v>34.052351000000002</v>
      </c>
      <c r="Q2487" s="19">
        <f t="shared" si="348"/>
        <v>34.052351000000002</v>
      </c>
      <c r="R2487" s="20">
        <f t="shared" si="345"/>
        <v>23.765226999999996</v>
      </c>
      <c r="S2487" s="20">
        <f t="shared" si="349"/>
        <v>0</v>
      </c>
      <c r="T2487" s="20">
        <f>IF((T2486+R2487)&lt;0,0,IF((T2486+R2487)&gt;结论【关键目标】!C$28,结论【关键目标】!C$28,T2486+R2487))</f>
        <v>22</v>
      </c>
      <c r="U2487" s="19">
        <f>IF((T2486+R2487)&lt;结论【关键目标】!$C$28,0,(发电量计算【计算逻辑页】!R2487+发电量计算【计算逻辑页】!T2486-结论【关键目标】!$C$28))</f>
        <v>23.765226999999996</v>
      </c>
      <c r="V2487" s="5">
        <f t="shared" si="346"/>
        <v>8.3178294499999978</v>
      </c>
      <c r="W2487" s="5">
        <f t="shared" si="347"/>
        <v>41.775424206799997</v>
      </c>
      <c r="X2487" s="5">
        <f t="shared" si="350"/>
        <v>0</v>
      </c>
    </row>
    <row r="2488" spans="1:24" x14ac:dyDescent="0.15">
      <c r="A2488" s="7">
        <v>2487</v>
      </c>
      <c r="B2488" s="7">
        <v>4</v>
      </c>
      <c r="C2488" s="7">
        <v>14</v>
      </c>
      <c r="D2488" s="7">
        <v>15</v>
      </c>
      <c r="E2488" s="7">
        <v>104</v>
      </c>
      <c r="F2488" s="7">
        <v>18</v>
      </c>
      <c r="G2488" s="7">
        <v>461.5</v>
      </c>
      <c r="H2488" s="7">
        <f t="shared" si="342"/>
        <v>5</v>
      </c>
      <c r="I2488" s="16">
        <f t="shared" si="343"/>
        <v>45030</v>
      </c>
      <c r="J2488" s="17">
        <v>1.2267999999999999</v>
      </c>
      <c r="K2488" s="18">
        <f>G2488*结论【关键目标】!C$27*0.7735*0.001</f>
        <v>42.83643</v>
      </c>
      <c r="L2488" s="5">
        <v>0</v>
      </c>
      <c r="M2488" s="5">
        <f>ABS(IF(L2488&lt;=0,L2488/耗电量关键数据!$B$6/1000,L2488/耗电量关键数据!$B$5/1000))</f>
        <v>0</v>
      </c>
      <c r="N2488" s="5">
        <f>电气设备逐时使用率计算!H2464</f>
        <v>22.208055000000002</v>
      </c>
      <c r="O2488" s="5">
        <f>灯光逐时使用率计算!H2464</f>
        <v>11.844296</v>
      </c>
      <c r="P2488" s="19">
        <f t="shared" si="344"/>
        <v>34.052351000000002</v>
      </c>
      <c r="Q2488" s="19">
        <f t="shared" si="348"/>
        <v>34.052351000000002</v>
      </c>
      <c r="R2488" s="20">
        <f t="shared" si="345"/>
        <v>8.7840789999999984</v>
      </c>
      <c r="S2488" s="20">
        <f t="shared" si="349"/>
        <v>0</v>
      </c>
      <c r="T2488" s="20">
        <f>IF((T2487+R2488)&lt;0,0,IF((T2487+R2488)&gt;结论【关键目标】!C$28,结论【关键目标】!C$28,T2487+R2488))</f>
        <v>22</v>
      </c>
      <c r="U2488" s="19">
        <f>IF((T2487+R2488)&lt;结论【关键目标】!$C$28,0,(发电量计算【计算逻辑页】!R2488+发电量计算【计算逻辑页】!T2487-结论【关键目标】!$C$28))</f>
        <v>8.7840789999999984</v>
      </c>
      <c r="V2488" s="5">
        <f t="shared" si="346"/>
        <v>3.0744276499999992</v>
      </c>
      <c r="W2488" s="5">
        <f t="shared" si="347"/>
        <v>41.775424206799997</v>
      </c>
      <c r="X2488" s="5">
        <f t="shared" si="350"/>
        <v>0</v>
      </c>
    </row>
    <row r="2489" spans="1:24" x14ac:dyDescent="0.15">
      <c r="A2489" s="7">
        <v>2488</v>
      </c>
      <c r="B2489" s="7">
        <v>4</v>
      </c>
      <c r="C2489" s="7">
        <v>14</v>
      </c>
      <c r="D2489" s="7">
        <v>16</v>
      </c>
      <c r="E2489" s="7">
        <v>104</v>
      </c>
      <c r="F2489" s="7">
        <v>19</v>
      </c>
      <c r="G2489" s="7">
        <v>333.8</v>
      </c>
      <c r="H2489" s="7">
        <f t="shared" si="342"/>
        <v>5</v>
      </c>
      <c r="I2489" s="16">
        <f t="shared" si="343"/>
        <v>45030</v>
      </c>
      <c r="J2489" s="17">
        <v>0.70809999999999995</v>
      </c>
      <c r="K2489" s="18">
        <f>G2489*结论【关键目标】!C$27*0.7735*0.001</f>
        <v>30.983315999999999</v>
      </c>
      <c r="L2489" s="5">
        <v>0</v>
      </c>
      <c r="M2489" s="5">
        <f>ABS(IF(L2489&lt;=0,L2489/耗电量关键数据!$B$6/1000,L2489/耗电量关键数据!$B$5/1000))</f>
        <v>0</v>
      </c>
      <c r="N2489" s="5">
        <f>电气设备逐时使用率计算!H2465</f>
        <v>22.208055000000002</v>
      </c>
      <c r="O2489" s="5">
        <f>灯光逐时使用率计算!H2465</f>
        <v>11.844296</v>
      </c>
      <c r="P2489" s="19">
        <f t="shared" si="344"/>
        <v>34.052351000000002</v>
      </c>
      <c r="Q2489" s="19">
        <f t="shared" si="348"/>
        <v>0</v>
      </c>
      <c r="R2489" s="20">
        <f t="shared" si="345"/>
        <v>30.983315999999999</v>
      </c>
      <c r="S2489" s="20">
        <f t="shared" si="349"/>
        <v>0</v>
      </c>
      <c r="T2489" s="20">
        <f>IF((T2488+R2489)&lt;0,0,IF((T2488+R2489)&gt;结论【关键目标】!C$28,结论【关键目标】!C$28,T2488+R2489))</f>
        <v>22</v>
      </c>
      <c r="U2489" s="19">
        <f>IF((T2488+R2489)&lt;结论【关键目标】!$C$28,0,(发电量计算【计算逻辑页】!R2489+发电量计算【计算逻辑页】!T2488-结论【关键目标】!$C$28))</f>
        <v>30.983316000000002</v>
      </c>
      <c r="V2489" s="5">
        <f t="shared" si="346"/>
        <v>10.8441606</v>
      </c>
      <c r="W2489" s="5">
        <f t="shared" si="347"/>
        <v>21.939286059599997</v>
      </c>
      <c r="X2489" s="5">
        <f t="shared" si="350"/>
        <v>0</v>
      </c>
    </row>
    <row r="2490" spans="1:24" x14ac:dyDescent="0.15">
      <c r="A2490" s="7">
        <v>2489</v>
      </c>
      <c r="B2490" s="7">
        <v>4</v>
      </c>
      <c r="C2490" s="7">
        <v>14</v>
      </c>
      <c r="D2490" s="7">
        <v>17</v>
      </c>
      <c r="E2490" s="7">
        <v>104</v>
      </c>
      <c r="F2490" s="7">
        <v>18.600000000000001</v>
      </c>
      <c r="G2490" s="7">
        <v>152.5</v>
      </c>
      <c r="H2490" s="7">
        <f t="shared" si="342"/>
        <v>5</v>
      </c>
      <c r="I2490" s="16">
        <f t="shared" si="343"/>
        <v>45030</v>
      </c>
      <c r="J2490" s="17">
        <v>0.70809999999999995</v>
      </c>
      <c r="K2490" s="18">
        <f>G2490*结论【关键目标】!C$27*0.7735*0.001</f>
        <v>14.155049999999999</v>
      </c>
      <c r="L2490" s="5">
        <v>0</v>
      </c>
      <c r="M2490" s="5">
        <f>ABS(IF(L2490&lt;=0,L2490/耗电量关键数据!$B$6/1000,L2490/耗电量关键数据!$B$5/1000))</f>
        <v>0</v>
      </c>
      <c r="N2490" s="5">
        <f>电气设备逐时使用率计算!H2466</f>
        <v>22.208055000000002</v>
      </c>
      <c r="O2490" s="5">
        <f>灯光逐时使用率计算!H2466</f>
        <v>11.844296</v>
      </c>
      <c r="P2490" s="19">
        <f t="shared" si="344"/>
        <v>34.052351000000002</v>
      </c>
      <c r="Q2490" s="19">
        <f t="shared" si="348"/>
        <v>0</v>
      </c>
      <c r="R2490" s="20">
        <f t="shared" si="345"/>
        <v>14.155049999999999</v>
      </c>
      <c r="S2490" s="20">
        <f t="shared" si="349"/>
        <v>0</v>
      </c>
      <c r="T2490" s="20">
        <f>IF((T2489+R2490)&lt;0,0,IF((T2489+R2490)&gt;结论【关键目标】!C$28,结论【关键目标】!C$28,T2489+R2490))</f>
        <v>22</v>
      </c>
      <c r="U2490" s="19">
        <f>IF((T2489+R2490)&lt;结论【关键目标】!$C$28,0,(发电量计算【计算逻辑页】!R2490+发电量计算【计算逻辑页】!T2489-结论【关键目标】!$C$28))</f>
        <v>14.155050000000003</v>
      </c>
      <c r="V2490" s="5">
        <f t="shared" si="346"/>
        <v>4.9542675000000003</v>
      </c>
      <c r="W2490" s="5">
        <f t="shared" si="347"/>
        <v>10.023190904999998</v>
      </c>
      <c r="X2490" s="5">
        <f t="shared" si="350"/>
        <v>0</v>
      </c>
    </row>
    <row r="2491" spans="1:24" x14ac:dyDescent="0.15">
      <c r="A2491" s="7">
        <v>2490</v>
      </c>
      <c r="B2491" s="7">
        <v>4</v>
      </c>
      <c r="C2491" s="7">
        <v>14</v>
      </c>
      <c r="D2491" s="7">
        <v>18</v>
      </c>
      <c r="E2491" s="7">
        <v>104</v>
      </c>
      <c r="F2491" s="7">
        <v>18.2</v>
      </c>
      <c r="G2491" s="7">
        <v>3.1</v>
      </c>
      <c r="H2491" s="7">
        <f t="shared" si="342"/>
        <v>5</v>
      </c>
      <c r="I2491" s="16">
        <f t="shared" si="343"/>
        <v>45030</v>
      </c>
      <c r="J2491" s="17">
        <v>0.70809999999999995</v>
      </c>
      <c r="K2491" s="18">
        <f>G2491*结论【关键目标】!C$27*0.7735*0.001</f>
        <v>0.28774199999999994</v>
      </c>
      <c r="L2491" s="5">
        <v>0</v>
      </c>
      <c r="M2491" s="5">
        <f>ABS(IF(L2491&lt;=0,L2491/耗电量关键数据!$B$6/1000,L2491/耗电量关键数据!$B$5/1000))</f>
        <v>0</v>
      </c>
      <c r="N2491" s="5">
        <f>电气设备逐时使用率计算!H2467</f>
        <v>7.0130699999999999</v>
      </c>
      <c r="O2491" s="5">
        <f>灯光逐时使用率计算!H2467</f>
        <v>3.7403040000000001</v>
      </c>
      <c r="P2491" s="19">
        <f t="shared" si="344"/>
        <v>10.753374000000001</v>
      </c>
      <c r="Q2491" s="19">
        <f t="shared" si="348"/>
        <v>0</v>
      </c>
      <c r="R2491" s="20">
        <f t="shared" si="345"/>
        <v>0.28774199999999994</v>
      </c>
      <c r="S2491" s="20">
        <f t="shared" si="349"/>
        <v>0</v>
      </c>
      <c r="T2491" s="20">
        <f>IF((T2490+R2491)&lt;0,0,IF((T2490+R2491)&gt;结论【关键目标】!C$28,结论【关键目标】!C$28,T2490+R2491))</f>
        <v>22</v>
      </c>
      <c r="U2491" s="19">
        <f>IF((T2490+R2491)&lt;结论【关键目标】!$C$28,0,(发电量计算【计算逻辑页】!R2491+发电量计算【计算逻辑页】!T2490-结论【关键目标】!$C$28))</f>
        <v>0.2877420000000015</v>
      </c>
      <c r="V2491" s="5">
        <f t="shared" si="346"/>
        <v>0.10070970000000051</v>
      </c>
      <c r="W2491" s="5">
        <f t="shared" si="347"/>
        <v>0.20375011019999995</v>
      </c>
      <c r="X2491" s="5">
        <f t="shared" si="350"/>
        <v>0</v>
      </c>
    </row>
    <row r="2492" spans="1:24" x14ac:dyDescent="0.15">
      <c r="A2492" s="7">
        <v>2491</v>
      </c>
      <c r="B2492" s="7">
        <v>4</v>
      </c>
      <c r="C2492" s="7">
        <v>14</v>
      </c>
      <c r="D2492" s="7">
        <v>19</v>
      </c>
      <c r="E2492" s="7">
        <v>104</v>
      </c>
      <c r="F2492" s="7">
        <v>18</v>
      </c>
      <c r="G2492" s="7">
        <v>0</v>
      </c>
      <c r="H2492" s="7">
        <f t="shared" si="342"/>
        <v>5</v>
      </c>
      <c r="I2492" s="16">
        <f t="shared" si="343"/>
        <v>45030</v>
      </c>
      <c r="J2492" s="17">
        <v>1.2267999999999999</v>
      </c>
      <c r="K2492" s="18">
        <f>G2492*结论【关键目标】!C$27*0.7735*0.001</f>
        <v>0</v>
      </c>
      <c r="L2492" s="5">
        <v>0</v>
      </c>
      <c r="M2492" s="5">
        <f>ABS(IF(L2492&lt;=0,L2492/耗电量关键数据!$B$6/1000,L2492/耗电量关键数据!$B$5/1000))</f>
        <v>0</v>
      </c>
      <c r="N2492" s="5">
        <f>电气设备逐时使用率计算!H2468</f>
        <v>7.0130699999999999</v>
      </c>
      <c r="O2492" s="5">
        <f>灯光逐时使用率计算!H2468</f>
        <v>3.7403040000000001</v>
      </c>
      <c r="P2492" s="19">
        <f t="shared" si="344"/>
        <v>10.753374000000001</v>
      </c>
      <c r="Q2492" s="19">
        <f t="shared" si="348"/>
        <v>10.753374000000001</v>
      </c>
      <c r="R2492" s="20">
        <f t="shared" si="345"/>
        <v>-10.753374000000001</v>
      </c>
      <c r="S2492" s="20">
        <f t="shared" si="349"/>
        <v>10.753374000000001</v>
      </c>
      <c r="T2492" s="20">
        <f>IF((T2491+R2492)&lt;0,0,IF((T2491+R2492)&gt;结论【关键目标】!C$28,结论【关键目标】!C$28,T2491+R2492))</f>
        <v>11.246625999999999</v>
      </c>
      <c r="U2492" s="19">
        <f>IF((T2491+R2492)&lt;结论【关键目标】!$C$28,0,(发电量计算【计算逻辑页】!R2492+发电量计算【计算逻辑页】!T2491-结论【关键目标】!$C$28))</f>
        <v>0</v>
      </c>
      <c r="V2492" s="5">
        <f t="shared" si="346"/>
        <v>0</v>
      </c>
      <c r="W2492" s="5">
        <f t="shared" si="347"/>
        <v>0</v>
      </c>
      <c r="X2492" s="5">
        <f t="shared" si="350"/>
        <v>9.428558323199999</v>
      </c>
    </row>
    <row r="2493" spans="1:24" x14ac:dyDescent="0.15">
      <c r="A2493" s="7">
        <v>2492</v>
      </c>
      <c r="B2493" s="7">
        <v>4</v>
      </c>
      <c r="C2493" s="7">
        <v>14</v>
      </c>
      <c r="D2493" s="7">
        <v>20</v>
      </c>
      <c r="E2493" s="7">
        <v>104</v>
      </c>
      <c r="F2493" s="7">
        <v>17</v>
      </c>
      <c r="G2493" s="7">
        <v>0</v>
      </c>
      <c r="H2493" s="7">
        <f t="shared" si="342"/>
        <v>5</v>
      </c>
      <c r="I2493" s="16">
        <f t="shared" si="343"/>
        <v>45030</v>
      </c>
      <c r="J2493" s="17">
        <v>1.2267999999999999</v>
      </c>
      <c r="K2493" s="18">
        <f>G2493*结论【关键目标】!C$27*0.7735*0.001</f>
        <v>0</v>
      </c>
      <c r="L2493" s="5">
        <v>0</v>
      </c>
      <c r="M2493" s="5">
        <f>ABS(IF(L2493&lt;=0,L2493/耗电量关键数据!$B$6/1000,L2493/耗电量关键数据!$B$5/1000))</f>
        <v>0</v>
      </c>
      <c r="N2493" s="5">
        <f>电气设备逐时使用率计算!H2469</f>
        <v>1.1688450000000001</v>
      </c>
      <c r="O2493" s="5">
        <f>灯光逐时使用率计算!H2469</f>
        <v>0.37403039999999999</v>
      </c>
      <c r="P2493" s="19">
        <f t="shared" si="344"/>
        <v>1.5428754000000002</v>
      </c>
      <c r="Q2493" s="19">
        <f t="shared" si="348"/>
        <v>1.5428754000000002</v>
      </c>
      <c r="R2493" s="20">
        <f t="shared" si="345"/>
        <v>-1.5428754000000002</v>
      </c>
      <c r="S2493" s="20">
        <f t="shared" si="349"/>
        <v>1.5428754000000002</v>
      </c>
      <c r="T2493" s="20">
        <f>IF((T2492+R2493)&lt;0,0,IF((T2492+R2493)&gt;结论【关键目标】!C$28,结论【关键目标】!C$28,T2492+R2493))</f>
        <v>9.7037505999999993</v>
      </c>
      <c r="U2493" s="19">
        <f>IF((T2492+R2493)&lt;结论【关键目标】!$C$28,0,(发电量计算【计算逻辑页】!R2493+发电量计算【计算逻辑页】!T2492-结论【关键目标】!$C$28))</f>
        <v>0</v>
      </c>
      <c r="V2493" s="5">
        <f t="shared" si="346"/>
        <v>0</v>
      </c>
      <c r="W2493" s="5">
        <f t="shared" si="347"/>
        <v>0</v>
      </c>
      <c r="X2493" s="5">
        <f t="shared" si="350"/>
        <v>1.3527931507200002</v>
      </c>
    </row>
    <row r="2494" spans="1:24" x14ac:dyDescent="0.15">
      <c r="A2494" s="7">
        <v>2493</v>
      </c>
      <c r="B2494" s="7">
        <v>4</v>
      </c>
      <c r="C2494" s="7">
        <v>14</v>
      </c>
      <c r="D2494" s="7">
        <v>21</v>
      </c>
      <c r="E2494" s="7">
        <v>104</v>
      </c>
      <c r="F2494" s="7">
        <v>14.7</v>
      </c>
      <c r="G2494" s="7">
        <v>0</v>
      </c>
      <c r="H2494" s="7">
        <f t="shared" si="342"/>
        <v>5</v>
      </c>
      <c r="I2494" s="16">
        <f t="shared" si="343"/>
        <v>45030</v>
      </c>
      <c r="J2494" s="17">
        <v>1.2267999999999999</v>
      </c>
      <c r="K2494" s="18">
        <f>G2494*结论【关键目标】!C$27*0.7735*0.001</f>
        <v>0</v>
      </c>
      <c r="L2494" s="5">
        <v>0</v>
      </c>
      <c r="M2494" s="5">
        <f>ABS(IF(L2494&lt;=0,L2494/耗电量关键数据!$B$6/1000,L2494/耗电量关键数据!$B$5/1000))</f>
        <v>0</v>
      </c>
      <c r="N2494" s="5">
        <f>电气设备逐时使用率计算!H2470</f>
        <v>1.1688450000000001</v>
      </c>
      <c r="O2494" s="5">
        <f>灯光逐时使用率计算!H2470</f>
        <v>0.37403039999999999</v>
      </c>
      <c r="P2494" s="19">
        <f t="shared" si="344"/>
        <v>1.5428754000000002</v>
      </c>
      <c r="Q2494" s="19">
        <f t="shared" si="348"/>
        <v>1.5428754000000002</v>
      </c>
      <c r="R2494" s="20">
        <f t="shared" si="345"/>
        <v>-1.5428754000000002</v>
      </c>
      <c r="S2494" s="20">
        <f t="shared" si="349"/>
        <v>1.5428754000000002</v>
      </c>
      <c r="T2494" s="20">
        <f>IF((T2493+R2494)&lt;0,0,IF((T2493+R2494)&gt;结论【关键目标】!C$28,结论【关键目标】!C$28,T2493+R2494))</f>
        <v>8.1608751999999996</v>
      </c>
      <c r="U2494" s="19">
        <f>IF((T2493+R2494)&lt;结论【关键目标】!$C$28,0,(发电量计算【计算逻辑页】!R2494+发电量计算【计算逻辑页】!T2493-结论【关键目标】!$C$28))</f>
        <v>0</v>
      </c>
      <c r="V2494" s="5">
        <f t="shared" si="346"/>
        <v>0</v>
      </c>
      <c r="W2494" s="5">
        <f t="shared" si="347"/>
        <v>0</v>
      </c>
      <c r="X2494" s="5">
        <f t="shared" si="350"/>
        <v>1.3527931507200002</v>
      </c>
    </row>
    <row r="2495" spans="1:24" x14ac:dyDescent="0.15">
      <c r="A2495" s="7">
        <v>2494</v>
      </c>
      <c r="B2495" s="7">
        <v>4</v>
      </c>
      <c r="C2495" s="7">
        <v>14</v>
      </c>
      <c r="D2495" s="7">
        <v>22</v>
      </c>
      <c r="E2495" s="7">
        <v>104</v>
      </c>
      <c r="F2495" s="7">
        <v>13</v>
      </c>
      <c r="G2495" s="7">
        <v>0</v>
      </c>
      <c r="H2495" s="7">
        <f t="shared" si="342"/>
        <v>5</v>
      </c>
      <c r="I2495" s="16">
        <f t="shared" si="343"/>
        <v>45030</v>
      </c>
      <c r="J2495" s="17">
        <v>0.70809999999999995</v>
      </c>
      <c r="K2495" s="18">
        <f>G2495*结论【关键目标】!C$27*0.7735*0.001</f>
        <v>0</v>
      </c>
      <c r="L2495" s="5">
        <v>0</v>
      </c>
      <c r="M2495" s="5">
        <f>ABS(IF(L2495&lt;=0,L2495/耗电量关键数据!$B$6/1000,L2495/耗电量关键数据!$B$5/1000))</f>
        <v>0</v>
      </c>
      <c r="N2495" s="5">
        <f>电气设备逐时使用率计算!H2471</f>
        <v>1.1688450000000001</v>
      </c>
      <c r="O2495" s="5">
        <f>灯光逐时使用率计算!H2471</f>
        <v>0.37403039999999999</v>
      </c>
      <c r="P2495" s="19">
        <f t="shared" si="344"/>
        <v>1.5428754000000002</v>
      </c>
      <c r="Q2495" s="19">
        <f t="shared" si="348"/>
        <v>0</v>
      </c>
      <c r="R2495" s="20">
        <f t="shared" si="345"/>
        <v>0</v>
      </c>
      <c r="S2495" s="20">
        <f t="shared" si="349"/>
        <v>0</v>
      </c>
      <c r="T2495" s="20">
        <f>IF((T2494+R2495)&lt;0,0,IF((T2494+R2495)&gt;结论【关键目标】!C$28,结论【关键目标】!C$28,T2494+R2495))</f>
        <v>8.1608751999999996</v>
      </c>
      <c r="U2495" s="19">
        <f>IF((T2494+R2495)&lt;结论【关键目标】!$C$28,0,(发电量计算【计算逻辑页】!R2495+发电量计算【计算逻辑页】!T2494-结论【关键目标】!$C$28))</f>
        <v>0</v>
      </c>
      <c r="V2495" s="5">
        <f t="shared" si="346"/>
        <v>0</v>
      </c>
      <c r="W2495" s="5">
        <f t="shared" si="347"/>
        <v>0</v>
      </c>
      <c r="X2495" s="5">
        <f t="shared" si="350"/>
        <v>0</v>
      </c>
    </row>
    <row r="2496" spans="1:24" x14ac:dyDescent="0.15">
      <c r="A2496" s="7">
        <v>2495</v>
      </c>
      <c r="B2496" s="7">
        <v>4</v>
      </c>
      <c r="C2496" s="7">
        <v>14</v>
      </c>
      <c r="D2496" s="7">
        <v>23</v>
      </c>
      <c r="E2496" s="7">
        <v>104</v>
      </c>
      <c r="F2496" s="7">
        <v>13</v>
      </c>
      <c r="G2496" s="7">
        <v>0</v>
      </c>
      <c r="H2496" s="7">
        <f t="shared" si="342"/>
        <v>5</v>
      </c>
      <c r="I2496" s="16">
        <f t="shared" si="343"/>
        <v>45030</v>
      </c>
      <c r="J2496" s="17">
        <v>0.70809999999999995</v>
      </c>
      <c r="K2496" s="18">
        <f>G2496*结论【关键目标】!C$27*0.7735*0.001</f>
        <v>0</v>
      </c>
      <c r="L2496" s="5">
        <v>0</v>
      </c>
      <c r="M2496" s="5">
        <f>ABS(IF(L2496&lt;=0,L2496/耗电量关键数据!$B$6/1000,L2496/耗电量关键数据!$B$5/1000))</f>
        <v>0</v>
      </c>
      <c r="N2496" s="5">
        <f>电气设备逐时使用率计算!H2472</f>
        <v>1.1688450000000001</v>
      </c>
      <c r="O2496" s="5">
        <f>灯光逐时使用率计算!H2472</f>
        <v>0.37403039999999999</v>
      </c>
      <c r="P2496" s="19">
        <f t="shared" si="344"/>
        <v>1.5428754000000002</v>
      </c>
      <c r="Q2496" s="19">
        <f t="shared" si="348"/>
        <v>0</v>
      </c>
      <c r="R2496" s="20">
        <f t="shared" si="345"/>
        <v>0</v>
      </c>
      <c r="S2496" s="20">
        <f t="shared" si="349"/>
        <v>0</v>
      </c>
      <c r="T2496" s="20">
        <f>IF((T2495+R2496)&lt;0,0,IF((T2495+R2496)&gt;结论【关键目标】!C$28,结论【关键目标】!C$28,T2495+R2496))</f>
        <v>8.1608751999999996</v>
      </c>
      <c r="U2496" s="19">
        <f>IF((T2495+R2496)&lt;结论【关键目标】!$C$28,0,(发电量计算【计算逻辑页】!R2496+发电量计算【计算逻辑页】!T2495-结论【关键目标】!$C$28))</f>
        <v>0</v>
      </c>
      <c r="V2496" s="5">
        <f t="shared" si="346"/>
        <v>0</v>
      </c>
      <c r="W2496" s="5">
        <f t="shared" si="347"/>
        <v>0</v>
      </c>
      <c r="X2496" s="5">
        <f t="shared" si="350"/>
        <v>0</v>
      </c>
    </row>
    <row r="2497" spans="1:24" x14ac:dyDescent="0.15">
      <c r="A2497" s="7">
        <v>2496</v>
      </c>
      <c r="B2497" s="7">
        <v>4</v>
      </c>
      <c r="C2497" s="7">
        <v>14</v>
      </c>
      <c r="D2497" s="7">
        <v>24</v>
      </c>
      <c r="E2497" s="7">
        <v>104</v>
      </c>
      <c r="F2497" s="7">
        <v>12</v>
      </c>
      <c r="G2497" s="7">
        <v>0</v>
      </c>
      <c r="H2497" s="7">
        <f t="shared" si="342"/>
        <v>5</v>
      </c>
      <c r="I2497" s="16">
        <f t="shared" si="343"/>
        <v>45030</v>
      </c>
      <c r="J2497" s="17">
        <v>0.2407</v>
      </c>
      <c r="K2497" s="18">
        <f>G2497*结论【关键目标】!C$27*0.7735*0.001</f>
        <v>0</v>
      </c>
      <c r="L2497" s="5">
        <v>0</v>
      </c>
      <c r="M2497" s="5">
        <f>ABS(IF(L2497&lt;=0,L2497/耗电量关键数据!$B$6/1000,L2497/耗电量关键数据!$B$5/1000))</f>
        <v>0</v>
      </c>
      <c r="N2497" s="5">
        <f>电气设备逐时使用率计算!H2473</f>
        <v>1.1688450000000001</v>
      </c>
      <c r="O2497" s="5">
        <f>灯光逐时使用率计算!H2473</f>
        <v>0.37403039999999999</v>
      </c>
      <c r="P2497" s="19">
        <f t="shared" si="344"/>
        <v>1.5428754000000002</v>
      </c>
      <c r="Q2497" s="19">
        <f t="shared" si="348"/>
        <v>0</v>
      </c>
      <c r="R2497" s="20">
        <f t="shared" si="345"/>
        <v>0</v>
      </c>
      <c r="S2497" s="20">
        <f t="shared" si="349"/>
        <v>0</v>
      </c>
      <c r="T2497" s="20">
        <f>IF((T2496+R2497)&lt;0,0,IF((T2496+R2497)&gt;结论【关键目标】!C$28,结论【关键目标】!C$28,T2496+R2497))</f>
        <v>8.1608751999999996</v>
      </c>
      <c r="U2497" s="19">
        <f>IF((T2496+R2497)&lt;结论【关键目标】!$C$28,0,(发电量计算【计算逻辑页】!R2497+发电量计算【计算逻辑页】!T2496-结论【关键目标】!$C$28))</f>
        <v>0</v>
      </c>
      <c r="V2497" s="5">
        <f t="shared" si="346"/>
        <v>0</v>
      </c>
      <c r="W2497" s="5">
        <f t="shared" si="347"/>
        <v>0</v>
      </c>
      <c r="X2497" s="5">
        <f t="shared" si="350"/>
        <v>0</v>
      </c>
    </row>
    <row r="2498" spans="1:24" x14ac:dyDescent="0.15">
      <c r="A2498" s="7">
        <v>2497</v>
      </c>
      <c r="B2498" s="7">
        <v>4</v>
      </c>
      <c r="C2498" s="7">
        <v>15</v>
      </c>
      <c r="D2498" s="7">
        <v>1</v>
      </c>
      <c r="E2498" s="7">
        <v>105</v>
      </c>
      <c r="F2498" s="7">
        <v>10</v>
      </c>
      <c r="G2498" s="7">
        <v>0</v>
      </c>
      <c r="H2498" s="7">
        <f t="shared" ref="H2498:H2561" si="351">WEEKDAY(I:I,2)</f>
        <v>6</v>
      </c>
      <c r="I2498" s="16">
        <f t="shared" ref="I2498:I2561" si="352">DATE(2023,B2498,C2498)</f>
        <v>45031</v>
      </c>
      <c r="J2498" s="17">
        <v>0.2407</v>
      </c>
      <c r="K2498" s="18">
        <f>G2498*结论【关键目标】!C$27*0.7735*0.001</f>
        <v>0</v>
      </c>
      <c r="L2498" s="5">
        <v>0</v>
      </c>
      <c r="M2498" s="5">
        <f>ABS(IF(L2498&lt;=0,L2498/耗电量关键数据!$B$6/1000,L2498/耗电量关键数据!$B$5/1000))</f>
        <v>0</v>
      </c>
      <c r="N2498" s="19">
        <f>耗电量关键数据!$B$14</f>
        <v>1.1688450000000001</v>
      </c>
      <c r="O2498" s="19">
        <f>耗电量关键数据!$B$15</f>
        <v>0.37403039999999999</v>
      </c>
      <c r="P2498" s="19">
        <f t="shared" ref="P2498:P2561" si="353">M2498+N2498+O2498</f>
        <v>1.5428754000000002</v>
      </c>
      <c r="Q2498" s="19">
        <f t="shared" si="348"/>
        <v>0</v>
      </c>
      <c r="R2498" s="20">
        <f t="shared" ref="R2498:R2561" si="354">K2498-Q2498</f>
        <v>0</v>
      </c>
      <c r="S2498" s="20">
        <f t="shared" si="349"/>
        <v>0</v>
      </c>
      <c r="T2498" s="20">
        <f>IF((T2497+R2498)&lt;0,0,IF((T2497+R2498)&gt;结论【关键目标】!C$28,结论【关键目标】!C$28,T2497+R2498))</f>
        <v>8.1608751999999996</v>
      </c>
      <c r="U2498" s="19">
        <f>IF((T2497+R2498)&lt;结论【关键目标】!$C$28,0,(发电量计算【计算逻辑页】!R2498+发电量计算【计算逻辑页】!T2497-结论【关键目标】!$C$28))</f>
        <v>0</v>
      </c>
      <c r="V2498" s="5">
        <f t="shared" ref="V2498:V2561" si="355">IF(J2498&gt;0.35,U2498*0.35,0)</f>
        <v>0</v>
      </c>
      <c r="W2498" s="5">
        <f t="shared" ref="W2498:W2561" si="356">IF(P2498&gt;K2498,K2498*J2498,P2498*J2498)</f>
        <v>0</v>
      </c>
      <c r="X2498" s="5">
        <f t="shared" si="350"/>
        <v>0</v>
      </c>
    </row>
    <row r="2499" spans="1:24" x14ac:dyDescent="0.15">
      <c r="A2499" s="7">
        <v>2498</v>
      </c>
      <c r="B2499" s="7">
        <v>4</v>
      </c>
      <c r="C2499" s="7">
        <v>15</v>
      </c>
      <c r="D2499" s="7">
        <v>2</v>
      </c>
      <c r="E2499" s="7">
        <v>105</v>
      </c>
      <c r="F2499" s="7">
        <v>9</v>
      </c>
      <c r="G2499" s="7">
        <v>0</v>
      </c>
      <c r="H2499" s="7">
        <f t="shared" si="351"/>
        <v>6</v>
      </c>
      <c r="I2499" s="16">
        <f t="shared" si="352"/>
        <v>45031</v>
      </c>
      <c r="J2499" s="17">
        <v>0.2407</v>
      </c>
      <c r="K2499" s="18">
        <f>G2499*结论【关键目标】!C$27*0.7735*0.001</f>
        <v>0</v>
      </c>
      <c r="L2499" s="5">
        <v>0</v>
      </c>
      <c r="M2499" s="5">
        <f>ABS(IF(L2499&lt;=0,L2499/耗电量关键数据!$B$6/1000,L2499/耗电量关键数据!$B$5/1000))</f>
        <v>0</v>
      </c>
      <c r="N2499" s="19">
        <f>耗电量关键数据!$B$14</f>
        <v>1.1688450000000001</v>
      </c>
      <c r="O2499" s="19">
        <f>耗电量关键数据!$B$15</f>
        <v>0.37403039999999999</v>
      </c>
      <c r="P2499" s="19">
        <f t="shared" si="353"/>
        <v>1.5428754000000002</v>
      </c>
      <c r="Q2499" s="19">
        <f t="shared" ref="Q2499:Q2562" si="357">IF(J2499&gt;0.8,P2499,0)</f>
        <v>0</v>
      </c>
      <c r="R2499" s="20">
        <f t="shared" si="354"/>
        <v>0</v>
      </c>
      <c r="S2499" s="20">
        <f t="shared" ref="S2499:S2562" si="358">IF(R2499&lt;0,ABS(R2499),0)</f>
        <v>0</v>
      </c>
      <c r="T2499" s="20">
        <f>IF((T2498+R2499)&lt;0,0,IF((T2498+R2499)&gt;结论【关键目标】!C$28,结论【关键目标】!C$28,T2498+R2499))</f>
        <v>8.1608751999999996</v>
      </c>
      <c r="U2499" s="19">
        <f>IF((T2498+R2499)&lt;结论【关键目标】!$C$28,0,(发电量计算【计算逻辑页】!R2499+发电量计算【计算逻辑页】!T2498-结论【关键目标】!$C$28))</f>
        <v>0</v>
      </c>
      <c r="V2499" s="5">
        <f t="shared" si="355"/>
        <v>0</v>
      </c>
      <c r="W2499" s="5">
        <f t="shared" si="356"/>
        <v>0</v>
      </c>
      <c r="X2499" s="5">
        <f t="shared" si="350"/>
        <v>0</v>
      </c>
    </row>
    <row r="2500" spans="1:24" x14ac:dyDescent="0.15">
      <c r="A2500" s="7">
        <v>2499</v>
      </c>
      <c r="B2500" s="7">
        <v>4</v>
      </c>
      <c r="C2500" s="7">
        <v>15</v>
      </c>
      <c r="D2500" s="7">
        <v>3</v>
      </c>
      <c r="E2500" s="7">
        <v>105</v>
      </c>
      <c r="F2500" s="7">
        <v>9.3000000000000007</v>
      </c>
      <c r="G2500" s="7">
        <v>0</v>
      </c>
      <c r="H2500" s="7">
        <f t="shared" si="351"/>
        <v>6</v>
      </c>
      <c r="I2500" s="16">
        <f t="shared" si="352"/>
        <v>45031</v>
      </c>
      <c r="J2500" s="17">
        <v>0.2407</v>
      </c>
      <c r="K2500" s="18">
        <f>G2500*结论【关键目标】!C$27*0.7735*0.001</f>
        <v>0</v>
      </c>
      <c r="L2500" s="5">
        <v>0</v>
      </c>
      <c r="M2500" s="5">
        <f>ABS(IF(L2500&lt;=0,L2500/耗电量关键数据!$B$6/1000,L2500/耗电量关键数据!$B$5/1000))</f>
        <v>0</v>
      </c>
      <c r="N2500" s="19">
        <f>耗电量关键数据!$B$14</f>
        <v>1.1688450000000001</v>
      </c>
      <c r="O2500" s="19">
        <f>耗电量关键数据!$B$15</f>
        <v>0.37403039999999999</v>
      </c>
      <c r="P2500" s="19">
        <f t="shared" si="353"/>
        <v>1.5428754000000002</v>
      </c>
      <c r="Q2500" s="19">
        <f t="shared" si="357"/>
        <v>0</v>
      </c>
      <c r="R2500" s="20">
        <f t="shared" si="354"/>
        <v>0</v>
      </c>
      <c r="S2500" s="20">
        <f t="shared" si="358"/>
        <v>0</v>
      </c>
      <c r="T2500" s="20">
        <f>IF((T2499+R2500)&lt;0,0,IF((T2499+R2500)&gt;结论【关键目标】!C$28,结论【关键目标】!C$28,T2499+R2500))</f>
        <v>8.1608751999999996</v>
      </c>
      <c r="U2500" s="19">
        <f>IF((T2499+R2500)&lt;结论【关键目标】!$C$28,0,(发电量计算【计算逻辑页】!R2500+发电量计算【计算逻辑页】!T2499-结论【关键目标】!$C$28))</f>
        <v>0</v>
      </c>
      <c r="V2500" s="5">
        <f t="shared" si="355"/>
        <v>0</v>
      </c>
      <c r="W2500" s="5">
        <f t="shared" si="356"/>
        <v>0</v>
      </c>
      <c r="X2500" s="5">
        <f t="shared" ref="X2500:X2563" si="359">(J2500-0.35)*IF(T2500&gt;S2500,S2500,T2500)</f>
        <v>0</v>
      </c>
    </row>
    <row r="2501" spans="1:24" x14ac:dyDescent="0.15">
      <c r="A2501" s="7">
        <v>2500</v>
      </c>
      <c r="B2501" s="7">
        <v>4</v>
      </c>
      <c r="C2501" s="7">
        <v>15</v>
      </c>
      <c r="D2501" s="7">
        <v>4</v>
      </c>
      <c r="E2501" s="7">
        <v>105</v>
      </c>
      <c r="F2501" s="7">
        <v>7</v>
      </c>
      <c r="G2501" s="7">
        <v>0</v>
      </c>
      <c r="H2501" s="7">
        <f t="shared" si="351"/>
        <v>6</v>
      </c>
      <c r="I2501" s="16">
        <f t="shared" si="352"/>
        <v>45031</v>
      </c>
      <c r="J2501" s="17">
        <v>0.2407</v>
      </c>
      <c r="K2501" s="18">
        <f>G2501*结论【关键目标】!C$27*0.7735*0.001</f>
        <v>0</v>
      </c>
      <c r="L2501" s="5">
        <v>0</v>
      </c>
      <c r="M2501" s="5">
        <f>ABS(IF(L2501&lt;=0,L2501/耗电量关键数据!$B$6/1000,L2501/耗电量关键数据!$B$5/1000))</f>
        <v>0</v>
      </c>
      <c r="N2501" s="19">
        <f>耗电量关键数据!$B$14</f>
        <v>1.1688450000000001</v>
      </c>
      <c r="O2501" s="19">
        <f>耗电量关键数据!$B$15</f>
        <v>0.37403039999999999</v>
      </c>
      <c r="P2501" s="19">
        <f t="shared" si="353"/>
        <v>1.5428754000000002</v>
      </c>
      <c r="Q2501" s="19">
        <f t="shared" si="357"/>
        <v>0</v>
      </c>
      <c r="R2501" s="20">
        <f t="shared" si="354"/>
        <v>0</v>
      </c>
      <c r="S2501" s="20">
        <f t="shared" si="358"/>
        <v>0</v>
      </c>
      <c r="T2501" s="20">
        <f>IF((T2500+R2501)&lt;0,0,IF((T2500+R2501)&gt;结论【关键目标】!C$28,结论【关键目标】!C$28,T2500+R2501))</f>
        <v>8.1608751999999996</v>
      </c>
      <c r="U2501" s="19">
        <f>IF((T2500+R2501)&lt;结论【关键目标】!$C$28,0,(发电量计算【计算逻辑页】!R2501+发电量计算【计算逻辑页】!T2500-结论【关键目标】!$C$28))</f>
        <v>0</v>
      </c>
      <c r="V2501" s="5">
        <f t="shared" si="355"/>
        <v>0</v>
      </c>
      <c r="W2501" s="5">
        <f t="shared" si="356"/>
        <v>0</v>
      </c>
      <c r="X2501" s="5">
        <f t="shared" si="359"/>
        <v>0</v>
      </c>
    </row>
    <row r="2502" spans="1:24" x14ac:dyDescent="0.15">
      <c r="A2502" s="7">
        <v>2501</v>
      </c>
      <c r="B2502" s="7">
        <v>4</v>
      </c>
      <c r="C2502" s="7">
        <v>15</v>
      </c>
      <c r="D2502" s="7">
        <v>5</v>
      </c>
      <c r="E2502" s="7">
        <v>105</v>
      </c>
      <c r="F2502" s="7">
        <v>9</v>
      </c>
      <c r="G2502" s="7">
        <v>0</v>
      </c>
      <c r="H2502" s="7">
        <f t="shared" si="351"/>
        <v>6</v>
      </c>
      <c r="I2502" s="16">
        <f t="shared" si="352"/>
        <v>45031</v>
      </c>
      <c r="J2502" s="17">
        <v>0.2407</v>
      </c>
      <c r="K2502" s="18">
        <f>G2502*结论【关键目标】!C$27*0.7735*0.001</f>
        <v>0</v>
      </c>
      <c r="L2502" s="5">
        <v>0</v>
      </c>
      <c r="M2502" s="5">
        <f>ABS(IF(L2502&lt;=0,L2502/耗电量关键数据!$B$6/1000,L2502/耗电量关键数据!$B$5/1000))</f>
        <v>0</v>
      </c>
      <c r="N2502" s="19">
        <f>耗电量关键数据!$B$14</f>
        <v>1.1688450000000001</v>
      </c>
      <c r="O2502" s="19">
        <f>耗电量关键数据!$B$15</f>
        <v>0.37403039999999999</v>
      </c>
      <c r="P2502" s="19">
        <f t="shared" si="353"/>
        <v>1.5428754000000002</v>
      </c>
      <c r="Q2502" s="19">
        <f t="shared" si="357"/>
        <v>0</v>
      </c>
      <c r="R2502" s="20">
        <f t="shared" si="354"/>
        <v>0</v>
      </c>
      <c r="S2502" s="20">
        <f t="shared" si="358"/>
        <v>0</v>
      </c>
      <c r="T2502" s="20">
        <f>IF((T2501+R2502)&lt;0,0,IF((T2501+R2502)&gt;结论【关键目标】!C$28,结论【关键目标】!C$28,T2501+R2502))</f>
        <v>8.1608751999999996</v>
      </c>
      <c r="U2502" s="19">
        <f>IF((T2501+R2502)&lt;结论【关键目标】!$C$28,0,(发电量计算【计算逻辑页】!R2502+发电量计算【计算逻辑页】!T2501-结论【关键目标】!$C$28))</f>
        <v>0</v>
      </c>
      <c r="V2502" s="5">
        <f t="shared" si="355"/>
        <v>0</v>
      </c>
      <c r="W2502" s="5">
        <f t="shared" si="356"/>
        <v>0</v>
      </c>
      <c r="X2502" s="5">
        <f t="shared" si="359"/>
        <v>0</v>
      </c>
    </row>
    <row r="2503" spans="1:24" x14ac:dyDescent="0.15">
      <c r="A2503" s="7">
        <v>2502</v>
      </c>
      <c r="B2503" s="7">
        <v>4</v>
      </c>
      <c r="C2503" s="7">
        <v>15</v>
      </c>
      <c r="D2503" s="7">
        <v>6</v>
      </c>
      <c r="E2503" s="7">
        <v>105</v>
      </c>
      <c r="F2503" s="7">
        <v>8.3000000000000007</v>
      </c>
      <c r="G2503" s="7">
        <v>40.700000000000003</v>
      </c>
      <c r="H2503" s="7">
        <f t="shared" si="351"/>
        <v>6</v>
      </c>
      <c r="I2503" s="16">
        <f t="shared" si="352"/>
        <v>45031</v>
      </c>
      <c r="J2503" s="17">
        <v>0.2407</v>
      </c>
      <c r="K2503" s="18">
        <f>G2503*结论【关键目标】!C$27*0.7735*0.001</f>
        <v>3.777774</v>
      </c>
      <c r="L2503" s="5">
        <v>0</v>
      </c>
      <c r="M2503" s="5">
        <f>ABS(IF(L2503&lt;=0,L2503/耗电量关键数据!$B$6/1000,L2503/耗电量关键数据!$B$5/1000))</f>
        <v>0</v>
      </c>
      <c r="N2503" s="19">
        <f>耗电量关键数据!$B$14</f>
        <v>1.1688450000000001</v>
      </c>
      <c r="O2503" s="19">
        <f>耗电量关键数据!$B$15</f>
        <v>0.37403039999999999</v>
      </c>
      <c r="P2503" s="19">
        <f t="shared" si="353"/>
        <v>1.5428754000000002</v>
      </c>
      <c r="Q2503" s="19">
        <f t="shared" si="357"/>
        <v>0</v>
      </c>
      <c r="R2503" s="20">
        <f t="shared" si="354"/>
        <v>3.777774</v>
      </c>
      <c r="S2503" s="20">
        <f t="shared" si="358"/>
        <v>0</v>
      </c>
      <c r="T2503" s="20">
        <f>IF((T2502+R2503)&lt;0,0,IF((T2502+R2503)&gt;结论【关键目标】!C$28,结论【关键目标】!C$28,T2502+R2503))</f>
        <v>11.9386492</v>
      </c>
      <c r="U2503" s="19">
        <f>IF((T2502+R2503)&lt;结论【关键目标】!$C$28,0,(发电量计算【计算逻辑页】!R2503+发电量计算【计算逻辑页】!T2502-结论【关键目标】!$C$28))</f>
        <v>0</v>
      </c>
      <c r="V2503" s="5">
        <f t="shared" si="355"/>
        <v>0</v>
      </c>
      <c r="W2503" s="5">
        <f t="shared" si="356"/>
        <v>0.37137010878000004</v>
      </c>
      <c r="X2503" s="5">
        <f t="shared" si="359"/>
        <v>0</v>
      </c>
    </row>
    <row r="2504" spans="1:24" x14ac:dyDescent="0.15">
      <c r="A2504" s="7">
        <v>2503</v>
      </c>
      <c r="B2504" s="7">
        <v>4</v>
      </c>
      <c r="C2504" s="7">
        <v>15</v>
      </c>
      <c r="D2504" s="7">
        <v>7</v>
      </c>
      <c r="E2504" s="7">
        <v>105</v>
      </c>
      <c r="F2504" s="7">
        <v>8</v>
      </c>
      <c r="G2504" s="7">
        <v>171.2</v>
      </c>
      <c r="H2504" s="7">
        <f t="shared" si="351"/>
        <v>6</v>
      </c>
      <c r="I2504" s="16">
        <f t="shared" si="352"/>
        <v>45031</v>
      </c>
      <c r="J2504" s="17">
        <v>0.2407</v>
      </c>
      <c r="K2504" s="18">
        <f>G2504*结论【关键目标】!C$27*0.7735*0.001</f>
        <v>15.890784</v>
      </c>
      <c r="L2504" s="5">
        <v>0</v>
      </c>
      <c r="M2504" s="5">
        <f>ABS(IF(L2504&lt;=0,L2504/耗电量关键数据!$B$6/1000,L2504/耗电量关键数据!$B$5/1000))</f>
        <v>0</v>
      </c>
      <c r="N2504" s="19">
        <f>耗电量关键数据!$B$14</f>
        <v>1.1688450000000001</v>
      </c>
      <c r="O2504" s="19">
        <f>耗电量关键数据!$B$15</f>
        <v>0.37403039999999999</v>
      </c>
      <c r="P2504" s="19">
        <f t="shared" si="353"/>
        <v>1.5428754000000002</v>
      </c>
      <c r="Q2504" s="19">
        <f t="shared" si="357"/>
        <v>0</v>
      </c>
      <c r="R2504" s="20">
        <f t="shared" si="354"/>
        <v>15.890784</v>
      </c>
      <c r="S2504" s="20">
        <f t="shared" si="358"/>
        <v>0</v>
      </c>
      <c r="T2504" s="20">
        <f>IF((T2503+R2504)&lt;0,0,IF((T2503+R2504)&gt;结论【关键目标】!C$28,结论【关键目标】!C$28,T2503+R2504))</f>
        <v>22</v>
      </c>
      <c r="U2504" s="19">
        <f>IF((T2503+R2504)&lt;结论【关键目标】!$C$28,0,(发电量计算【计算逻辑页】!R2504+发电量计算【计算逻辑页】!T2503-结论【关键目标】!$C$28))</f>
        <v>5.8294332000000004</v>
      </c>
      <c r="V2504" s="5">
        <f t="shared" si="355"/>
        <v>0</v>
      </c>
      <c r="W2504" s="5">
        <f t="shared" si="356"/>
        <v>0.37137010878000004</v>
      </c>
      <c r="X2504" s="5">
        <f t="shared" si="359"/>
        <v>0</v>
      </c>
    </row>
    <row r="2505" spans="1:24" x14ac:dyDescent="0.15">
      <c r="A2505" s="7">
        <v>2504</v>
      </c>
      <c r="B2505" s="7">
        <v>4</v>
      </c>
      <c r="C2505" s="7">
        <v>15</v>
      </c>
      <c r="D2505" s="7">
        <v>8</v>
      </c>
      <c r="E2505" s="7">
        <v>105</v>
      </c>
      <c r="F2505" s="7">
        <v>9</v>
      </c>
      <c r="G2505" s="7">
        <v>254.1</v>
      </c>
      <c r="H2505" s="7">
        <f t="shared" si="351"/>
        <v>6</v>
      </c>
      <c r="I2505" s="16">
        <f t="shared" si="352"/>
        <v>45031</v>
      </c>
      <c r="J2505" s="17">
        <v>0.70809999999999995</v>
      </c>
      <c r="K2505" s="18">
        <f>G2505*结论【关键目标】!C$27*0.7735*0.001</f>
        <v>23.585561999999999</v>
      </c>
      <c r="L2505" s="5">
        <v>0</v>
      </c>
      <c r="M2505" s="5">
        <f>ABS(IF(L2505&lt;=0,L2505/耗电量关键数据!$B$6/1000,L2505/耗电量关键数据!$B$5/1000))</f>
        <v>0</v>
      </c>
      <c r="N2505" s="19">
        <f>耗电量关键数据!$B$14</f>
        <v>1.1688450000000001</v>
      </c>
      <c r="O2505" s="19">
        <f>耗电量关键数据!$B$15</f>
        <v>0.37403039999999999</v>
      </c>
      <c r="P2505" s="19">
        <f t="shared" si="353"/>
        <v>1.5428754000000002</v>
      </c>
      <c r="Q2505" s="19">
        <f t="shared" si="357"/>
        <v>0</v>
      </c>
      <c r="R2505" s="20">
        <f t="shared" si="354"/>
        <v>23.585561999999999</v>
      </c>
      <c r="S2505" s="20">
        <f t="shared" si="358"/>
        <v>0</v>
      </c>
      <c r="T2505" s="20">
        <f>IF((T2504+R2505)&lt;0,0,IF((T2504+R2505)&gt;结论【关键目标】!C$28,结论【关键目标】!C$28,T2504+R2505))</f>
        <v>22</v>
      </c>
      <c r="U2505" s="19">
        <f>IF((T2504+R2505)&lt;结论【关键目标】!$C$28,0,(发电量计算【计算逻辑页】!R2505+发电量计算【计算逻辑页】!T2504-结论【关键目标】!$C$28))</f>
        <v>23.585561999999996</v>
      </c>
      <c r="V2505" s="5">
        <f t="shared" si="355"/>
        <v>8.2549466999999979</v>
      </c>
      <c r="W2505" s="5">
        <f t="shared" si="356"/>
        <v>1.0925100707400002</v>
      </c>
      <c r="X2505" s="5">
        <f t="shared" si="359"/>
        <v>0</v>
      </c>
    </row>
    <row r="2506" spans="1:24" x14ac:dyDescent="0.15">
      <c r="A2506" s="7">
        <v>2505</v>
      </c>
      <c r="B2506" s="7">
        <v>4</v>
      </c>
      <c r="C2506" s="7">
        <v>15</v>
      </c>
      <c r="D2506" s="7">
        <v>9</v>
      </c>
      <c r="E2506" s="7">
        <v>105</v>
      </c>
      <c r="F2506" s="7">
        <v>11.8</v>
      </c>
      <c r="G2506" s="7">
        <v>390.5</v>
      </c>
      <c r="H2506" s="7">
        <f t="shared" si="351"/>
        <v>6</v>
      </c>
      <c r="I2506" s="16">
        <f t="shared" si="352"/>
        <v>45031</v>
      </c>
      <c r="J2506" s="17">
        <v>0.70809999999999995</v>
      </c>
      <c r="K2506" s="18">
        <f>G2506*结论【关键目标】!C$27*0.7735*0.001</f>
        <v>36.246209999999998</v>
      </c>
      <c r="L2506" s="5">
        <v>0</v>
      </c>
      <c r="M2506" s="5">
        <f>ABS(IF(L2506&lt;=0,L2506/耗电量关键数据!$B$6/1000,L2506/耗电量关键数据!$B$5/1000))</f>
        <v>0</v>
      </c>
      <c r="N2506" s="19">
        <f>耗电量关键数据!$B$14</f>
        <v>1.1688450000000001</v>
      </c>
      <c r="O2506" s="19">
        <f>耗电量关键数据!$B$15</f>
        <v>0.37403039999999999</v>
      </c>
      <c r="P2506" s="19">
        <f t="shared" si="353"/>
        <v>1.5428754000000002</v>
      </c>
      <c r="Q2506" s="19">
        <f t="shared" si="357"/>
        <v>0</v>
      </c>
      <c r="R2506" s="20">
        <f t="shared" si="354"/>
        <v>36.246209999999998</v>
      </c>
      <c r="S2506" s="20">
        <f t="shared" si="358"/>
        <v>0</v>
      </c>
      <c r="T2506" s="20">
        <f>IF((T2505+R2506)&lt;0,0,IF((T2505+R2506)&gt;结论【关键目标】!C$28,结论【关键目标】!C$28,T2505+R2506))</f>
        <v>22</v>
      </c>
      <c r="U2506" s="19">
        <f>IF((T2505+R2506)&lt;结论【关键目标】!$C$28,0,(发电量计算【计算逻辑页】!R2506+发电量计算【计算逻辑页】!T2505-结论【关键目标】!$C$28))</f>
        <v>36.246209999999998</v>
      </c>
      <c r="V2506" s="5">
        <f t="shared" si="355"/>
        <v>12.686173499999999</v>
      </c>
      <c r="W2506" s="5">
        <f t="shared" si="356"/>
        <v>1.0925100707400002</v>
      </c>
      <c r="X2506" s="5">
        <f t="shared" si="359"/>
        <v>0</v>
      </c>
    </row>
    <row r="2507" spans="1:24" x14ac:dyDescent="0.15">
      <c r="A2507" s="7">
        <v>2506</v>
      </c>
      <c r="B2507" s="7">
        <v>4</v>
      </c>
      <c r="C2507" s="7">
        <v>15</v>
      </c>
      <c r="D2507" s="7">
        <v>10</v>
      </c>
      <c r="E2507" s="7">
        <v>105</v>
      </c>
      <c r="F2507" s="7">
        <v>13.7</v>
      </c>
      <c r="G2507" s="7">
        <v>598.29999999999995</v>
      </c>
      <c r="H2507" s="7">
        <f t="shared" si="351"/>
        <v>6</v>
      </c>
      <c r="I2507" s="16">
        <f t="shared" si="352"/>
        <v>45031</v>
      </c>
      <c r="J2507" s="17">
        <v>0.70809999999999995</v>
      </c>
      <c r="K2507" s="18">
        <f>G2507*结论【关键目标】!C$27*0.7735*0.001</f>
        <v>55.534205999999998</v>
      </c>
      <c r="L2507" s="5">
        <v>0</v>
      </c>
      <c r="M2507" s="5">
        <f>ABS(IF(L2507&lt;=0,L2507/耗电量关键数据!$B$6/1000,L2507/耗电量关键数据!$B$5/1000))</f>
        <v>0</v>
      </c>
      <c r="N2507" s="19">
        <f>耗电量关键数据!$B$14</f>
        <v>1.1688450000000001</v>
      </c>
      <c r="O2507" s="19">
        <f>耗电量关键数据!$B$15</f>
        <v>0.37403039999999999</v>
      </c>
      <c r="P2507" s="19">
        <f t="shared" si="353"/>
        <v>1.5428754000000002</v>
      </c>
      <c r="Q2507" s="19">
        <f t="shared" si="357"/>
        <v>0</v>
      </c>
      <c r="R2507" s="20">
        <f t="shared" si="354"/>
        <v>55.534205999999998</v>
      </c>
      <c r="S2507" s="20">
        <f t="shared" si="358"/>
        <v>0</v>
      </c>
      <c r="T2507" s="20">
        <f>IF((T2506+R2507)&lt;0,0,IF((T2506+R2507)&gt;结论【关键目标】!C$28,结论【关键目标】!C$28,T2506+R2507))</f>
        <v>22</v>
      </c>
      <c r="U2507" s="19">
        <f>IF((T2506+R2507)&lt;结论【关键目标】!$C$28,0,(发电量计算【计算逻辑页】!R2507+发电量计算【计算逻辑页】!T2506-结论【关键目标】!$C$28))</f>
        <v>55.534205999999998</v>
      </c>
      <c r="V2507" s="5">
        <f t="shared" si="355"/>
        <v>19.436972099999998</v>
      </c>
      <c r="W2507" s="5">
        <f t="shared" si="356"/>
        <v>1.0925100707400002</v>
      </c>
      <c r="X2507" s="5">
        <f t="shared" si="359"/>
        <v>0</v>
      </c>
    </row>
    <row r="2508" spans="1:24" x14ac:dyDescent="0.15">
      <c r="A2508" s="7">
        <v>2507</v>
      </c>
      <c r="B2508" s="7">
        <v>4</v>
      </c>
      <c r="C2508" s="7">
        <v>15</v>
      </c>
      <c r="D2508" s="7">
        <v>11</v>
      </c>
      <c r="E2508" s="7">
        <v>105</v>
      </c>
      <c r="F2508" s="7">
        <v>16</v>
      </c>
      <c r="G2508" s="7">
        <v>727.2</v>
      </c>
      <c r="H2508" s="7">
        <f t="shared" si="351"/>
        <v>6</v>
      </c>
      <c r="I2508" s="16">
        <f t="shared" si="352"/>
        <v>45031</v>
      </c>
      <c r="J2508" s="17">
        <v>1.2267999999999999</v>
      </c>
      <c r="K2508" s="18">
        <f>G2508*结论【关键目标】!C$27*0.7735*0.001</f>
        <v>67.498704000000004</v>
      </c>
      <c r="L2508" s="5">
        <v>0</v>
      </c>
      <c r="M2508" s="5">
        <f>ABS(IF(L2508&lt;=0,L2508/耗电量关键数据!$B$6/1000,L2508/耗电量关键数据!$B$5/1000))</f>
        <v>0</v>
      </c>
      <c r="N2508" s="19">
        <f>耗电量关键数据!$B$14</f>
        <v>1.1688450000000001</v>
      </c>
      <c r="O2508" s="19">
        <f>耗电量关键数据!$B$15</f>
        <v>0.37403039999999999</v>
      </c>
      <c r="P2508" s="19">
        <f t="shared" si="353"/>
        <v>1.5428754000000002</v>
      </c>
      <c r="Q2508" s="19">
        <f t="shared" si="357"/>
        <v>1.5428754000000002</v>
      </c>
      <c r="R2508" s="20">
        <f t="shared" si="354"/>
        <v>65.955828600000004</v>
      </c>
      <c r="S2508" s="20">
        <f t="shared" si="358"/>
        <v>0</v>
      </c>
      <c r="T2508" s="20">
        <f>IF((T2507+R2508)&lt;0,0,IF((T2507+R2508)&gt;结论【关键目标】!C$28,结论【关键目标】!C$28,T2507+R2508))</f>
        <v>22</v>
      </c>
      <c r="U2508" s="19">
        <f>IF((T2507+R2508)&lt;结论【关键目标】!$C$28,0,(发电量计算【计算逻辑页】!R2508+发电量计算【计算逻辑页】!T2507-结论【关键目标】!$C$28))</f>
        <v>65.955828600000004</v>
      </c>
      <c r="V2508" s="5">
        <f t="shared" si="355"/>
        <v>23.084540010000001</v>
      </c>
      <c r="W2508" s="5">
        <f t="shared" si="356"/>
        <v>1.89279954072</v>
      </c>
      <c r="X2508" s="5">
        <f t="shared" si="359"/>
        <v>0</v>
      </c>
    </row>
    <row r="2509" spans="1:24" x14ac:dyDescent="0.15">
      <c r="A2509" s="7">
        <v>2508</v>
      </c>
      <c r="B2509" s="7">
        <v>4</v>
      </c>
      <c r="C2509" s="7">
        <v>15</v>
      </c>
      <c r="D2509" s="7">
        <v>12</v>
      </c>
      <c r="E2509" s="7">
        <v>105</v>
      </c>
      <c r="F2509" s="7">
        <v>18.2</v>
      </c>
      <c r="G2509" s="7">
        <v>721.3</v>
      </c>
      <c r="H2509" s="7">
        <f t="shared" si="351"/>
        <v>6</v>
      </c>
      <c r="I2509" s="16">
        <f t="shared" si="352"/>
        <v>45031</v>
      </c>
      <c r="J2509" s="17">
        <v>1.2267999999999999</v>
      </c>
      <c r="K2509" s="18">
        <f>G2509*结论【关键目标】!C$27*0.7735*0.001</f>
        <v>66.951065999999997</v>
      </c>
      <c r="L2509" s="5">
        <v>0</v>
      </c>
      <c r="M2509" s="5">
        <f>ABS(IF(L2509&lt;=0,L2509/耗电量关键数据!$B$6/1000,L2509/耗电量关键数据!$B$5/1000))</f>
        <v>0</v>
      </c>
      <c r="N2509" s="19">
        <f>耗电量关键数据!$B$14</f>
        <v>1.1688450000000001</v>
      </c>
      <c r="O2509" s="19">
        <f>耗电量关键数据!$B$15</f>
        <v>0.37403039999999999</v>
      </c>
      <c r="P2509" s="19">
        <f t="shared" si="353"/>
        <v>1.5428754000000002</v>
      </c>
      <c r="Q2509" s="19">
        <f t="shared" si="357"/>
        <v>1.5428754000000002</v>
      </c>
      <c r="R2509" s="20">
        <f t="shared" si="354"/>
        <v>65.408190599999998</v>
      </c>
      <c r="S2509" s="20">
        <f t="shared" si="358"/>
        <v>0</v>
      </c>
      <c r="T2509" s="20">
        <f>IF((T2508+R2509)&lt;0,0,IF((T2508+R2509)&gt;结论【关键目标】!C$28,结论【关键目标】!C$28,T2508+R2509))</f>
        <v>22</v>
      </c>
      <c r="U2509" s="19">
        <f>IF((T2508+R2509)&lt;结论【关键目标】!$C$28,0,(发电量计算【计算逻辑页】!R2509+发电量计算【计算逻辑页】!T2508-结论【关键目标】!$C$28))</f>
        <v>65.408190599999998</v>
      </c>
      <c r="V2509" s="5">
        <f t="shared" si="355"/>
        <v>22.892866709999996</v>
      </c>
      <c r="W2509" s="5">
        <f t="shared" si="356"/>
        <v>1.89279954072</v>
      </c>
      <c r="X2509" s="5">
        <f t="shared" si="359"/>
        <v>0</v>
      </c>
    </row>
    <row r="2510" spans="1:24" x14ac:dyDescent="0.15">
      <c r="A2510" s="7">
        <v>2509</v>
      </c>
      <c r="B2510" s="7">
        <v>4</v>
      </c>
      <c r="C2510" s="7">
        <v>15</v>
      </c>
      <c r="D2510" s="7">
        <v>13</v>
      </c>
      <c r="E2510" s="7">
        <v>105</v>
      </c>
      <c r="F2510" s="7">
        <v>20</v>
      </c>
      <c r="G2510" s="7">
        <v>708.1</v>
      </c>
      <c r="H2510" s="7">
        <f t="shared" si="351"/>
        <v>6</v>
      </c>
      <c r="I2510" s="16">
        <f t="shared" si="352"/>
        <v>45031</v>
      </c>
      <c r="J2510" s="17">
        <v>1.2267999999999999</v>
      </c>
      <c r="K2510" s="18">
        <f>G2510*结论【关键目标】!C$27*0.7735*0.001</f>
        <v>65.725842</v>
      </c>
      <c r="L2510" s="5">
        <v>0</v>
      </c>
      <c r="M2510" s="5">
        <f>ABS(IF(L2510&lt;=0,L2510/耗电量关键数据!$B$6/1000,L2510/耗电量关键数据!$B$5/1000))</f>
        <v>0</v>
      </c>
      <c r="N2510" s="19">
        <f>耗电量关键数据!$B$14</f>
        <v>1.1688450000000001</v>
      </c>
      <c r="O2510" s="19">
        <f>耗电量关键数据!$B$15</f>
        <v>0.37403039999999999</v>
      </c>
      <c r="P2510" s="19">
        <f t="shared" si="353"/>
        <v>1.5428754000000002</v>
      </c>
      <c r="Q2510" s="19">
        <f t="shared" si="357"/>
        <v>1.5428754000000002</v>
      </c>
      <c r="R2510" s="20">
        <f t="shared" si="354"/>
        <v>64.1829666</v>
      </c>
      <c r="S2510" s="20">
        <f t="shared" si="358"/>
        <v>0</v>
      </c>
      <c r="T2510" s="20">
        <f>IF((T2509+R2510)&lt;0,0,IF((T2509+R2510)&gt;结论【关键目标】!C$28,结论【关键目标】!C$28,T2509+R2510))</f>
        <v>22</v>
      </c>
      <c r="U2510" s="19">
        <f>IF((T2509+R2510)&lt;结论【关键目标】!$C$28,0,(发电量计算【计算逻辑页】!R2510+发电量计算【计算逻辑页】!T2509-结论【关键目标】!$C$28))</f>
        <v>64.1829666</v>
      </c>
      <c r="V2510" s="5">
        <f t="shared" si="355"/>
        <v>22.464038309999999</v>
      </c>
      <c r="W2510" s="5">
        <f t="shared" si="356"/>
        <v>1.89279954072</v>
      </c>
      <c r="X2510" s="5">
        <f t="shared" si="359"/>
        <v>0</v>
      </c>
    </row>
    <row r="2511" spans="1:24" x14ac:dyDescent="0.15">
      <c r="A2511" s="7">
        <v>2510</v>
      </c>
      <c r="B2511" s="7">
        <v>4</v>
      </c>
      <c r="C2511" s="7">
        <v>15</v>
      </c>
      <c r="D2511" s="7">
        <v>14</v>
      </c>
      <c r="E2511" s="7">
        <v>105</v>
      </c>
      <c r="F2511" s="7">
        <v>21</v>
      </c>
      <c r="G2511" s="7">
        <v>620.20000000000005</v>
      </c>
      <c r="H2511" s="7">
        <f t="shared" si="351"/>
        <v>6</v>
      </c>
      <c r="I2511" s="16">
        <f t="shared" si="352"/>
        <v>45031</v>
      </c>
      <c r="J2511" s="17">
        <v>1.2267999999999999</v>
      </c>
      <c r="K2511" s="18">
        <f>G2511*结论【关键目标】!C$27*0.7735*0.001</f>
        <v>57.566963999999999</v>
      </c>
      <c r="L2511" s="5">
        <v>0</v>
      </c>
      <c r="M2511" s="5">
        <f>ABS(IF(L2511&lt;=0,L2511/耗电量关键数据!$B$6/1000,L2511/耗电量关键数据!$B$5/1000))</f>
        <v>0</v>
      </c>
      <c r="N2511" s="19">
        <f>耗电量关键数据!$B$14</f>
        <v>1.1688450000000001</v>
      </c>
      <c r="O2511" s="19">
        <f>耗电量关键数据!$B$15</f>
        <v>0.37403039999999999</v>
      </c>
      <c r="P2511" s="19">
        <f t="shared" si="353"/>
        <v>1.5428754000000002</v>
      </c>
      <c r="Q2511" s="19">
        <f t="shared" si="357"/>
        <v>1.5428754000000002</v>
      </c>
      <c r="R2511" s="20">
        <f t="shared" si="354"/>
        <v>56.024088599999999</v>
      </c>
      <c r="S2511" s="20">
        <f t="shared" si="358"/>
        <v>0</v>
      </c>
      <c r="T2511" s="20">
        <f>IF((T2510+R2511)&lt;0,0,IF((T2510+R2511)&gt;结论【关键目标】!C$28,结论【关键目标】!C$28,T2510+R2511))</f>
        <v>22</v>
      </c>
      <c r="U2511" s="19">
        <f>IF((T2510+R2511)&lt;结论【关键目标】!$C$28,0,(发电量计算【计算逻辑页】!R2511+发电量计算【计算逻辑页】!T2510-结论【关键目标】!$C$28))</f>
        <v>56.024088599999999</v>
      </c>
      <c r="V2511" s="5">
        <f t="shared" si="355"/>
        <v>19.608431009999997</v>
      </c>
      <c r="W2511" s="5">
        <f t="shared" si="356"/>
        <v>1.89279954072</v>
      </c>
      <c r="X2511" s="5">
        <f t="shared" si="359"/>
        <v>0</v>
      </c>
    </row>
    <row r="2512" spans="1:24" x14ac:dyDescent="0.15">
      <c r="A2512" s="7">
        <v>2511</v>
      </c>
      <c r="B2512" s="7">
        <v>4</v>
      </c>
      <c r="C2512" s="7">
        <v>15</v>
      </c>
      <c r="D2512" s="7">
        <v>15</v>
      </c>
      <c r="E2512" s="7">
        <v>105</v>
      </c>
      <c r="F2512" s="7">
        <v>20.7</v>
      </c>
      <c r="G2512" s="7">
        <v>457.3</v>
      </c>
      <c r="H2512" s="7">
        <f t="shared" si="351"/>
        <v>6</v>
      </c>
      <c r="I2512" s="16">
        <f t="shared" si="352"/>
        <v>45031</v>
      </c>
      <c r="J2512" s="17">
        <v>1.2267999999999999</v>
      </c>
      <c r="K2512" s="18">
        <f>G2512*结论【关键目标】!C$27*0.7735*0.001</f>
        <v>42.446585999999996</v>
      </c>
      <c r="L2512" s="5">
        <v>0</v>
      </c>
      <c r="M2512" s="5">
        <f>ABS(IF(L2512&lt;=0,L2512/耗电量关键数据!$B$6/1000,L2512/耗电量关键数据!$B$5/1000))</f>
        <v>0</v>
      </c>
      <c r="N2512" s="19">
        <f>耗电量关键数据!$B$14</f>
        <v>1.1688450000000001</v>
      </c>
      <c r="O2512" s="19">
        <f>耗电量关键数据!$B$15</f>
        <v>0.37403039999999999</v>
      </c>
      <c r="P2512" s="19">
        <f t="shared" si="353"/>
        <v>1.5428754000000002</v>
      </c>
      <c r="Q2512" s="19">
        <f t="shared" si="357"/>
        <v>1.5428754000000002</v>
      </c>
      <c r="R2512" s="20">
        <f t="shared" si="354"/>
        <v>40.903710599999997</v>
      </c>
      <c r="S2512" s="20">
        <f t="shared" si="358"/>
        <v>0</v>
      </c>
      <c r="T2512" s="20">
        <f>IF((T2511+R2512)&lt;0,0,IF((T2511+R2512)&gt;结论【关键目标】!C$28,结论【关键目标】!C$28,T2511+R2512))</f>
        <v>22</v>
      </c>
      <c r="U2512" s="19">
        <f>IF((T2511+R2512)&lt;结论【关键目标】!$C$28,0,(发电量计算【计算逻辑页】!R2512+发电量计算【计算逻辑页】!T2511-结论【关键目标】!$C$28))</f>
        <v>40.903710599999997</v>
      </c>
      <c r="V2512" s="5">
        <f t="shared" si="355"/>
        <v>14.316298709999998</v>
      </c>
      <c r="W2512" s="5">
        <f t="shared" si="356"/>
        <v>1.89279954072</v>
      </c>
      <c r="X2512" s="5">
        <f t="shared" si="359"/>
        <v>0</v>
      </c>
    </row>
    <row r="2513" spans="1:24" x14ac:dyDescent="0.15">
      <c r="A2513" s="7">
        <v>2512</v>
      </c>
      <c r="B2513" s="7">
        <v>4</v>
      </c>
      <c r="C2513" s="7">
        <v>15</v>
      </c>
      <c r="D2513" s="7">
        <v>16</v>
      </c>
      <c r="E2513" s="7">
        <v>105</v>
      </c>
      <c r="F2513" s="7">
        <v>23</v>
      </c>
      <c r="G2513" s="7">
        <v>343.2</v>
      </c>
      <c r="H2513" s="7">
        <f t="shared" si="351"/>
        <v>6</v>
      </c>
      <c r="I2513" s="16">
        <f t="shared" si="352"/>
        <v>45031</v>
      </c>
      <c r="J2513" s="17">
        <v>0.70809999999999995</v>
      </c>
      <c r="K2513" s="18">
        <f>G2513*结论【关键目标】!C$27*0.7735*0.001</f>
        <v>31.855823999999998</v>
      </c>
      <c r="L2513" s="5">
        <v>0</v>
      </c>
      <c r="M2513" s="5">
        <f>ABS(IF(L2513&lt;=0,L2513/耗电量关键数据!$B$6/1000,L2513/耗电量关键数据!$B$5/1000))</f>
        <v>0</v>
      </c>
      <c r="N2513" s="19">
        <f>耗电量关键数据!$B$14</f>
        <v>1.1688450000000001</v>
      </c>
      <c r="O2513" s="19">
        <f>耗电量关键数据!$B$15</f>
        <v>0.37403039999999999</v>
      </c>
      <c r="P2513" s="19">
        <f t="shared" si="353"/>
        <v>1.5428754000000002</v>
      </c>
      <c r="Q2513" s="19">
        <f t="shared" si="357"/>
        <v>0</v>
      </c>
      <c r="R2513" s="20">
        <f t="shared" si="354"/>
        <v>31.855823999999998</v>
      </c>
      <c r="S2513" s="20">
        <f t="shared" si="358"/>
        <v>0</v>
      </c>
      <c r="T2513" s="20">
        <f>IF((T2512+R2513)&lt;0,0,IF((T2512+R2513)&gt;结论【关键目标】!C$28,结论【关键目标】!C$28,T2512+R2513))</f>
        <v>22</v>
      </c>
      <c r="U2513" s="19">
        <f>IF((T2512+R2513)&lt;结论【关键目标】!$C$28,0,(发电量计算【计算逻辑页】!R2513+发电量计算【计算逻辑页】!T2512-结论【关键目标】!$C$28))</f>
        <v>31.855823999999998</v>
      </c>
      <c r="V2513" s="5">
        <f t="shared" si="355"/>
        <v>11.149538399999999</v>
      </c>
      <c r="W2513" s="5">
        <f t="shared" si="356"/>
        <v>1.0925100707400002</v>
      </c>
      <c r="X2513" s="5">
        <f t="shared" si="359"/>
        <v>0</v>
      </c>
    </row>
    <row r="2514" spans="1:24" x14ac:dyDescent="0.15">
      <c r="A2514" s="7">
        <v>2513</v>
      </c>
      <c r="B2514" s="7">
        <v>4</v>
      </c>
      <c r="C2514" s="7">
        <v>15</v>
      </c>
      <c r="D2514" s="7">
        <v>17</v>
      </c>
      <c r="E2514" s="7">
        <v>105</v>
      </c>
      <c r="F2514" s="7">
        <v>21</v>
      </c>
      <c r="G2514" s="7">
        <v>158.6</v>
      </c>
      <c r="H2514" s="7">
        <f t="shared" si="351"/>
        <v>6</v>
      </c>
      <c r="I2514" s="16">
        <f t="shared" si="352"/>
        <v>45031</v>
      </c>
      <c r="J2514" s="17">
        <v>0.70809999999999995</v>
      </c>
      <c r="K2514" s="18">
        <f>G2514*结论【关键目标】!C$27*0.7735*0.001</f>
        <v>14.721252</v>
      </c>
      <c r="L2514" s="5">
        <v>0</v>
      </c>
      <c r="M2514" s="5">
        <f>ABS(IF(L2514&lt;=0,L2514/耗电量关键数据!$B$6/1000,L2514/耗电量关键数据!$B$5/1000))</f>
        <v>0</v>
      </c>
      <c r="N2514" s="19">
        <f>耗电量关键数据!$B$14</f>
        <v>1.1688450000000001</v>
      </c>
      <c r="O2514" s="19">
        <f>耗电量关键数据!$B$15</f>
        <v>0.37403039999999999</v>
      </c>
      <c r="P2514" s="19">
        <f t="shared" si="353"/>
        <v>1.5428754000000002</v>
      </c>
      <c r="Q2514" s="19">
        <f t="shared" si="357"/>
        <v>0</v>
      </c>
      <c r="R2514" s="20">
        <f t="shared" si="354"/>
        <v>14.721252</v>
      </c>
      <c r="S2514" s="20">
        <f t="shared" si="358"/>
        <v>0</v>
      </c>
      <c r="T2514" s="20">
        <f>IF((T2513+R2514)&lt;0,0,IF((T2513+R2514)&gt;结论【关键目标】!C$28,结论【关键目标】!C$28,T2513+R2514))</f>
        <v>22</v>
      </c>
      <c r="U2514" s="19">
        <f>IF((T2513+R2514)&lt;结论【关键目标】!$C$28,0,(发电量计算【计算逻辑页】!R2514+发电量计算【计算逻辑页】!T2513-结论【关键目标】!$C$28))</f>
        <v>14.721252</v>
      </c>
      <c r="V2514" s="5">
        <f t="shared" si="355"/>
        <v>5.1524381999999997</v>
      </c>
      <c r="W2514" s="5">
        <f t="shared" si="356"/>
        <v>1.0925100707400002</v>
      </c>
      <c r="X2514" s="5">
        <f t="shared" si="359"/>
        <v>0</v>
      </c>
    </row>
    <row r="2515" spans="1:24" x14ac:dyDescent="0.15">
      <c r="A2515" s="7">
        <v>2514</v>
      </c>
      <c r="B2515" s="7">
        <v>4</v>
      </c>
      <c r="C2515" s="7">
        <v>15</v>
      </c>
      <c r="D2515" s="7">
        <v>18</v>
      </c>
      <c r="E2515" s="7">
        <v>105</v>
      </c>
      <c r="F2515" s="7">
        <v>21</v>
      </c>
      <c r="G2515" s="7">
        <v>5</v>
      </c>
      <c r="H2515" s="7">
        <f t="shared" si="351"/>
        <v>6</v>
      </c>
      <c r="I2515" s="16">
        <f t="shared" si="352"/>
        <v>45031</v>
      </c>
      <c r="J2515" s="17">
        <v>0.70809999999999995</v>
      </c>
      <c r="K2515" s="18">
        <f>G2515*结论【关键目标】!C$27*0.7735*0.001</f>
        <v>0.46409999999999996</v>
      </c>
      <c r="L2515" s="5">
        <v>0</v>
      </c>
      <c r="M2515" s="5">
        <f>ABS(IF(L2515&lt;=0,L2515/耗电量关键数据!$B$6/1000,L2515/耗电量关键数据!$B$5/1000))</f>
        <v>0</v>
      </c>
      <c r="N2515" s="19">
        <f>耗电量关键数据!$B$14</f>
        <v>1.1688450000000001</v>
      </c>
      <c r="O2515" s="19">
        <f>耗电量关键数据!$B$15</f>
        <v>0.37403039999999999</v>
      </c>
      <c r="P2515" s="19">
        <f t="shared" si="353"/>
        <v>1.5428754000000002</v>
      </c>
      <c r="Q2515" s="19">
        <f t="shared" si="357"/>
        <v>0</v>
      </c>
      <c r="R2515" s="20">
        <f t="shared" si="354"/>
        <v>0.46409999999999996</v>
      </c>
      <c r="S2515" s="20">
        <f t="shared" si="358"/>
        <v>0</v>
      </c>
      <c r="T2515" s="20">
        <f>IF((T2514+R2515)&lt;0,0,IF((T2514+R2515)&gt;结论【关键目标】!C$28,结论【关键目标】!C$28,T2514+R2515))</f>
        <v>22</v>
      </c>
      <c r="U2515" s="19">
        <f>IF((T2514+R2515)&lt;结论【关键目标】!$C$28,0,(发电量计算【计算逻辑页】!R2515+发电量计算【计算逻辑页】!T2514-结论【关键目标】!$C$28))</f>
        <v>0.4640999999999984</v>
      </c>
      <c r="V2515" s="5">
        <f t="shared" si="355"/>
        <v>0.16243499999999944</v>
      </c>
      <c r="W2515" s="5">
        <f t="shared" si="356"/>
        <v>0.32862920999999995</v>
      </c>
      <c r="X2515" s="5">
        <f t="shared" si="359"/>
        <v>0</v>
      </c>
    </row>
    <row r="2516" spans="1:24" x14ac:dyDescent="0.15">
      <c r="A2516" s="7">
        <v>2515</v>
      </c>
      <c r="B2516" s="7">
        <v>4</v>
      </c>
      <c r="C2516" s="7">
        <v>15</v>
      </c>
      <c r="D2516" s="7">
        <v>19</v>
      </c>
      <c r="E2516" s="7">
        <v>105</v>
      </c>
      <c r="F2516" s="7">
        <v>21</v>
      </c>
      <c r="G2516" s="7">
        <v>0</v>
      </c>
      <c r="H2516" s="7">
        <f t="shared" si="351"/>
        <v>6</v>
      </c>
      <c r="I2516" s="16">
        <f t="shared" si="352"/>
        <v>45031</v>
      </c>
      <c r="J2516" s="17">
        <v>1.2267999999999999</v>
      </c>
      <c r="K2516" s="18">
        <f>G2516*结论【关键目标】!C$27*0.7735*0.001</f>
        <v>0</v>
      </c>
      <c r="L2516" s="5">
        <v>0</v>
      </c>
      <c r="M2516" s="5">
        <f>ABS(IF(L2516&lt;=0,L2516/耗电量关键数据!$B$6/1000,L2516/耗电量关键数据!$B$5/1000))</f>
        <v>0</v>
      </c>
      <c r="N2516" s="19">
        <f>耗电量关键数据!$B$14</f>
        <v>1.1688450000000001</v>
      </c>
      <c r="O2516" s="19">
        <f>耗电量关键数据!$B$15</f>
        <v>0.37403039999999999</v>
      </c>
      <c r="P2516" s="19">
        <f t="shared" si="353"/>
        <v>1.5428754000000002</v>
      </c>
      <c r="Q2516" s="19">
        <f t="shared" si="357"/>
        <v>1.5428754000000002</v>
      </c>
      <c r="R2516" s="20">
        <f t="shared" si="354"/>
        <v>-1.5428754000000002</v>
      </c>
      <c r="S2516" s="20">
        <f t="shared" si="358"/>
        <v>1.5428754000000002</v>
      </c>
      <c r="T2516" s="20">
        <f>IF((T2515+R2516)&lt;0,0,IF((T2515+R2516)&gt;结论【关键目标】!C$28,结论【关键目标】!C$28,T2515+R2516))</f>
        <v>20.4571246</v>
      </c>
      <c r="U2516" s="19">
        <f>IF((T2515+R2516)&lt;结论【关键目标】!$C$28,0,(发电量计算【计算逻辑页】!R2516+发电量计算【计算逻辑页】!T2515-结论【关键目标】!$C$28))</f>
        <v>0</v>
      </c>
      <c r="V2516" s="5">
        <f t="shared" si="355"/>
        <v>0</v>
      </c>
      <c r="W2516" s="5">
        <f t="shared" si="356"/>
        <v>0</v>
      </c>
      <c r="X2516" s="5">
        <f t="shared" si="359"/>
        <v>1.3527931507200002</v>
      </c>
    </row>
    <row r="2517" spans="1:24" x14ac:dyDescent="0.15">
      <c r="A2517" s="7">
        <v>2516</v>
      </c>
      <c r="B2517" s="7">
        <v>4</v>
      </c>
      <c r="C2517" s="7">
        <v>15</v>
      </c>
      <c r="D2517" s="7">
        <v>20</v>
      </c>
      <c r="E2517" s="7">
        <v>105</v>
      </c>
      <c r="F2517" s="7">
        <v>19</v>
      </c>
      <c r="G2517" s="7">
        <v>0</v>
      </c>
      <c r="H2517" s="7">
        <f t="shared" si="351"/>
        <v>6</v>
      </c>
      <c r="I2517" s="16">
        <f t="shared" si="352"/>
        <v>45031</v>
      </c>
      <c r="J2517" s="17">
        <v>1.2267999999999999</v>
      </c>
      <c r="K2517" s="18">
        <f>G2517*结论【关键目标】!C$27*0.7735*0.001</f>
        <v>0</v>
      </c>
      <c r="L2517" s="5">
        <v>0</v>
      </c>
      <c r="M2517" s="5">
        <f>ABS(IF(L2517&lt;=0,L2517/耗电量关键数据!$B$6/1000,L2517/耗电量关键数据!$B$5/1000))</f>
        <v>0</v>
      </c>
      <c r="N2517" s="19">
        <f>耗电量关键数据!$B$14</f>
        <v>1.1688450000000001</v>
      </c>
      <c r="O2517" s="19">
        <f>耗电量关键数据!$B$15</f>
        <v>0.37403039999999999</v>
      </c>
      <c r="P2517" s="19">
        <f t="shared" si="353"/>
        <v>1.5428754000000002</v>
      </c>
      <c r="Q2517" s="19">
        <f t="shared" si="357"/>
        <v>1.5428754000000002</v>
      </c>
      <c r="R2517" s="20">
        <f t="shared" si="354"/>
        <v>-1.5428754000000002</v>
      </c>
      <c r="S2517" s="20">
        <f t="shared" si="358"/>
        <v>1.5428754000000002</v>
      </c>
      <c r="T2517" s="20">
        <f>IF((T2516+R2517)&lt;0,0,IF((T2516+R2517)&gt;结论【关键目标】!C$28,结论【关键目标】!C$28,T2516+R2517))</f>
        <v>18.9142492</v>
      </c>
      <c r="U2517" s="19">
        <f>IF((T2516+R2517)&lt;结论【关键目标】!$C$28,0,(发电量计算【计算逻辑页】!R2517+发电量计算【计算逻辑页】!T2516-结论【关键目标】!$C$28))</f>
        <v>0</v>
      </c>
      <c r="V2517" s="5">
        <f t="shared" si="355"/>
        <v>0</v>
      </c>
      <c r="W2517" s="5">
        <f t="shared" si="356"/>
        <v>0</v>
      </c>
      <c r="X2517" s="5">
        <f t="shared" si="359"/>
        <v>1.3527931507200002</v>
      </c>
    </row>
    <row r="2518" spans="1:24" x14ac:dyDescent="0.15">
      <c r="A2518" s="7">
        <v>2517</v>
      </c>
      <c r="B2518" s="7">
        <v>4</v>
      </c>
      <c r="C2518" s="7">
        <v>15</v>
      </c>
      <c r="D2518" s="7">
        <v>21</v>
      </c>
      <c r="E2518" s="7">
        <v>105</v>
      </c>
      <c r="F2518" s="7">
        <v>17.7</v>
      </c>
      <c r="G2518" s="7">
        <v>0</v>
      </c>
      <c r="H2518" s="7">
        <f t="shared" si="351"/>
        <v>6</v>
      </c>
      <c r="I2518" s="16">
        <f t="shared" si="352"/>
        <v>45031</v>
      </c>
      <c r="J2518" s="17">
        <v>1.2267999999999999</v>
      </c>
      <c r="K2518" s="18">
        <f>G2518*结论【关键目标】!C$27*0.7735*0.001</f>
        <v>0</v>
      </c>
      <c r="L2518" s="5">
        <v>0</v>
      </c>
      <c r="M2518" s="5">
        <f>ABS(IF(L2518&lt;=0,L2518/耗电量关键数据!$B$6/1000,L2518/耗电量关键数据!$B$5/1000))</f>
        <v>0</v>
      </c>
      <c r="N2518" s="19">
        <f>耗电量关键数据!$B$14</f>
        <v>1.1688450000000001</v>
      </c>
      <c r="O2518" s="19">
        <f>耗电量关键数据!$B$15</f>
        <v>0.37403039999999999</v>
      </c>
      <c r="P2518" s="19">
        <f t="shared" si="353"/>
        <v>1.5428754000000002</v>
      </c>
      <c r="Q2518" s="19">
        <f t="shared" si="357"/>
        <v>1.5428754000000002</v>
      </c>
      <c r="R2518" s="20">
        <f t="shared" si="354"/>
        <v>-1.5428754000000002</v>
      </c>
      <c r="S2518" s="20">
        <f t="shared" si="358"/>
        <v>1.5428754000000002</v>
      </c>
      <c r="T2518" s="20">
        <f>IF((T2517+R2518)&lt;0,0,IF((T2517+R2518)&gt;结论【关键目标】!C$28,结论【关键目标】!C$28,T2517+R2518))</f>
        <v>17.371373800000001</v>
      </c>
      <c r="U2518" s="19">
        <f>IF((T2517+R2518)&lt;结论【关键目标】!$C$28,0,(发电量计算【计算逻辑页】!R2518+发电量计算【计算逻辑页】!T2517-结论【关键目标】!$C$28))</f>
        <v>0</v>
      </c>
      <c r="V2518" s="5">
        <f t="shared" si="355"/>
        <v>0</v>
      </c>
      <c r="W2518" s="5">
        <f t="shared" si="356"/>
        <v>0</v>
      </c>
      <c r="X2518" s="5">
        <f t="shared" si="359"/>
        <v>1.3527931507200002</v>
      </c>
    </row>
    <row r="2519" spans="1:24" x14ac:dyDescent="0.15">
      <c r="A2519" s="7">
        <v>2518</v>
      </c>
      <c r="B2519" s="7">
        <v>4</v>
      </c>
      <c r="C2519" s="7">
        <v>15</v>
      </c>
      <c r="D2519" s="7">
        <v>22</v>
      </c>
      <c r="E2519" s="7">
        <v>105</v>
      </c>
      <c r="F2519" s="7">
        <v>17</v>
      </c>
      <c r="G2519" s="7">
        <v>0</v>
      </c>
      <c r="H2519" s="7">
        <f t="shared" si="351"/>
        <v>6</v>
      </c>
      <c r="I2519" s="16">
        <f t="shared" si="352"/>
        <v>45031</v>
      </c>
      <c r="J2519" s="17">
        <v>0.70809999999999995</v>
      </c>
      <c r="K2519" s="18">
        <f>G2519*结论【关键目标】!C$27*0.7735*0.001</f>
        <v>0</v>
      </c>
      <c r="L2519" s="5">
        <v>0</v>
      </c>
      <c r="M2519" s="5">
        <f>ABS(IF(L2519&lt;=0,L2519/耗电量关键数据!$B$6/1000,L2519/耗电量关键数据!$B$5/1000))</f>
        <v>0</v>
      </c>
      <c r="N2519" s="19">
        <f>耗电量关键数据!$B$14</f>
        <v>1.1688450000000001</v>
      </c>
      <c r="O2519" s="19">
        <f>耗电量关键数据!$B$15</f>
        <v>0.37403039999999999</v>
      </c>
      <c r="P2519" s="19">
        <f t="shared" si="353"/>
        <v>1.5428754000000002</v>
      </c>
      <c r="Q2519" s="19">
        <f t="shared" si="357"/>
        <v>0</v>
      </c>
      <c r="R2519" s="20">
        <f t="shared" si="354"/>
        <v>0</v>
      </c>
      <c r="S2519" s="20">
        <f t="shared" si="358"/>
        <v>0</v>
      </c>
      <c r="T2519" s="20">
        <f>IF((T2518+R2519)&lt;0,0,IF((T2518+R2519)&gt;结论【关键目标】!C$28,结论【关键目标】!C$28,T2518+R2519))</f>
        <v>17.371373800000001</v>
      </c>
      <c r="U2519" s="19">
        <f>IF((T2518+R2519)&lt;结论【关键目标】!$C$28,0,(发电量计算【计算逻辑页】!R2519+发电量计算【计算逻辑页】!T2518-结论【关键目标】!$C$28))</f>
        <v>0</v>
      </c>
      <c r="V2519" s="5">
        <f t="shared" si="355"/>
        <v>0</v>
      </c>
      <c r="W2519" s="5">
        <f t="shared" si="356"/>
        <v>0</v>
      </c>
      <c r="X2519" s="5">
        <f t="shared" si="359"/>
        <v>0</v>
      </c>
    </row>
    <row r="2520" spans="1:24" x14ac:dyDescent="0.15">
      <c r="A2520" s="7">
        <v>2519</v>
      </c>
      <c r="B2520" s="7">
        <v>4</v>
      </c>
      <c r="C2520" s="7">
        <v>15</v>
      </c>
      <c r="D2520" s="7">
        <v>23</v>
      </c>
      <c r="E2520" s="7">
        <v>105</v>
      </c>
      <c r="F2520" s="7">
        <v>15</v>
      </c>
      <c r="G2520" s="7">
        <v>0</v>
      </c>
      <c r="H2520" s="7">
        <f t="shared" si="351"/>
        <v>6</v>
      </c>
      <c r="I2520" s="16">
        <f t="shared" si="352"/>
        <v>45031</v>
      </c>
      <c r="J2520" s="17">
        <v>0.70809999999999995</v>
      </c>
      <c r="K2520" s="18">
        <f>G2520*结论【关键目标】!C$27*0.7735*0.001</f>
        <v>0</v>
      </c>
      <c r="L2520" s="5">
        <v>0</v>
      </c>
      <c r="M2520" s="5">
        <f>ABS(IF(L2520&lt;=0,L2520/耗电量关键数据!$B$6/1000,L2520/耗电量关键数据!$B$5/1000))</f>
        <v>0</v>
      </c>
      <c r="N2520" s="19">
        <f>耗电量关键数据!$B$14</f>
        <v>1.1688450000000001</v>
      </c>
      <c r="O2520" s="19">
        <f>耗电量关键数据!$B$15</f>
        <v>0.37403039999999999</v>
      </c>
      <c r="P2520" s="19">
        <f t="shared" si="353"/>
        <v>1.5428754000000002</v>
      </c>
      <c r="Q2520" s="19">
        <f t="shared" si="357"/>
        <v>0</v>
      </c>
      <c r="R2520" s="20">
        <f t="shared" si="354"/>
        <v>0</v>
      </c>
      <c r="S2520" s="20">
        <f t="shared" si="358"/>
        <v>0</v>
      </c>
      <c r="T2520" s="20">
        <f>IF((T2519+R2520)&lt;0,0,IF((T2519+R2520)&gt;结论【关键目标】!C$28,结论【关键目标】!C$28,T2519+R2520))</f>
        <v>17.371373800000001</v>
      </c>
      <c r="U2520" s="19">
        <f>IF((T2519+R2520)&lt;结论【关键目标】!$C$28,0,(发电量计算【计算逻辑页】!R2520+发电量计算【计算逻辑页】!T2519-结论【关键目标】!$C$28))</f>
        <v>0</v>
      </c>
      <c r="V2520" s="5">
        <f t="shared" si="355"/>
        <v>0</v>
      </c>
      <c r="W2520" s="5">
        <f t="shared" si="356"/>
        <v>0</v>
      </c>
      <c r="X2520" s="5">
        <f t="shared" si="359"/>
        <v>0</v>
      </c>
    </row>
    <row r="2521" spans="1:24" x14ac:dyDescent="0.15">
      <c r="A2521" s="7">
        <v>2520</v>
      </c>
      <c r="B2521" s="7">
        <v>4</v>
      </c>
      <c r="C2521" s="7">
        <v>15</v>
      </c>
      <c r="D2521" s="7">
        <v>24</v>
      </c>
      <c r="E2521" s="7">
        <v>105</v>
      </c>
      <c r="F2521" s="7">
        <v>14.4</v>
      </c>
      <c r="G2521" s="7">
        <v>0</v>
      </c>
      <c r="H2521" s="7">
        <f t="shared" si="351"/>
        <v>6</v>
      </c>
      <c r="I2521" s="16">
        <f t="shared" si="352"/>
        <v>45031</v>
      </c>
      <c r="J2521" s="17">
        <v>0.2407</v>
      </c>
      <c r="K2521" s="18">
        <f>G2521*结论【关键目标】!C$27*0.7735*0.001</f>
        <v>0</v>
      </c>
      <c r="L2521" s="5">
        <v>0</v>
      </c>
      <c r="M2521" s="5">
        <f>ABS(IF(L2521&lt;=0,L2521/耗电量关键数据!$B$6/1000,L2521/耗电量关键数据!$B$5/1000))</f>
        <v>0</v>
      </c>
      <c r="N2521" s="19">
        <f>耗电量关键数据!$B$14</f>
        <v>1.1688450000000001</v>
      </c>
      <c r="O2521" s="19">
        <f>耗电量关键数据!$B$15</f>
        <v>0.37403039999999999</v>
      </c>
      <c r="P2521" s="19">
        <f t="shared" si="353"/>
        <v>1.5428754000000002</v>
      </c>
      <c r="Q2521" s="19">
        <f t="shared" si="357"/>
        <v>0</v>
      </c>
      <c r="R2521" s="20">
        <f t="shared" si="354"/>
        <v>0</v>
      </c>
      <c r="S2521" s="20">
        <f t="shared" si="358"/>
        <v>0</v>
      </c>
      <c r="T2521" s="20">
        <f>IF((T2520+R2521)&lt;0,0,IF((T2520+R2521)&gt;结论【关键目标】!C$28,结论【关键目标】!C$28,T2520+R2521))</f>
        <v>17.371373800000001</v>
      </c>
      <c r="U2521" s="19">
        <f>IF((T2520+R2521)&lt;结论【关键目标】!$C$28,0,(发电量计算【计算逻辑页】!R2521+发电量计算【计算逻辑页】!T2520-结论【关键目标】!$C$28))</f>
        <v>0</v>
      </c>
      <c r="V2521" s="5">
        <f t="shared" si="355"/>
        <v>0</v>
      </c>
      <c r="W2521" s="5">
        <f t="shared" si="356"/>
        <v>0</v>
      </c>
      <c r="X2521" s="5">
        <f t="shared" si="359"/>
        <v>0</v>
      </c>
    </row>
    <row r="2522" spans="1:24" x14ac:dyDescent="0.15">
      <c r="A2522" s="7">
        <v>2521</v>
      </c>
      <c r="B2522" s="7">
        <v>4</v>
      </c>
      <c r="C2522" s="7">
        <v>16</v>
      </c>
      <c r="D2522" s="7">
        <v>1</v>
      </c>
      <c r="E2522" s="7">
        <v>106</v>
      </c>
      <c r="F2522" s="7">
        <v>12</v>
      </c>
      <c r="G2522" s="7">
        <v>0</v>
      </c>
      <c r="H2522" s="7">
        <f t="shared" si="351"/>
        <v>7</v>
      </c>
      <c r="I2522" s="16">
        <f t="shared" si="352"/>
        <v>45032</v>
      </c>
      <c r="J2522" s="17">
        <v>0.2407</v>
      </c>
      <c r="K2522" s="18">
        <f>G2522*结论【关键目标】!C$27*0.7735*0.001</f>
        <v>0</v>
      </c>
      <c r="L2522" s="5">
        <v>0</v>
      </c>
      <c r="M2522" s="5">
        <f>ABS(IF(L2522&lt;=0,L2522/耗电量关键数据!$B$6/1000,L2522/耗电量关键数据!$B$5/1000))</f>
        <v>0</v>
      </c>
      <c r="N2522" s="19">
        <f>耗电量关键数据!$B$14</f>
        <v>1.1688450000000001</v>
      </c>
      <c r="O2522" s="19">
        <f>耗电量关键数据!$B$15</f>
        <v>0.37403039999999999</v>
      </c>
      <c r="P2522" s="19">
        <f t="shared" si="353"/>
        <v>1.5428754000000002</v>
      </c>
      <c r="Q2522" s="19">
        <f t="shared" si="357"/>
        <v>0</v>
      </c>
      <c r="R2522" s="20">
        <f t="shared" si="354"/>
        <v>0</v>
      </c>
      <c r="S2522" s="20">
        <f t="shared" si="358"/>
        <v>0</v>
      </c>
      <c r="T2522" s="20">
        <f>IF((T2521+R2522)&lt;0,0,IF((T2521+R2522)&gt;结论【关键目标】!C$28,结论【关键目标】!C$28,T2521+R2522))</f>
        <v>17.371373800000001</v>
      </c>
      <c r="U2522" s="19">
        <f>IF((T2521+R2522)&lt;结论【关键目标】!$C$28,0,(发电量计算【计算逻辑页】!R2522+发电量计算【计算逻辑页】!T2521-结论【关键目标】!$C$28))</f>
        <v>0</v>
      </c>
      <c r="V2522" s="5">
        <f t="shared" si="355"/>
        <v>0</v>
      </c>
      <c r="W2522" s="5">
        <f t="shared" si="356"/>
        <v>0</v>
      </c>
      <c r="X2522" s="5">
        <f t="shared" si="359"/>
        <v>0</v>
      </c>
    </row>
    <row r="2523" spans="1:24" x14ac:dyDescent="0.15">
      <c r="A2523" s="7">
        <v>2522</v>
      </c>
      <c r="B2523" s="7">
        <v>4</v>
      </c>
      <c r="C2523" s="7">
        <v>16</v>
      </c>
      <c r="D2523" s="7">
        <v>2</v>
      </c>
      <c r="E2523" s="7">
        <v>106</v>
      </c>
      <c r="F2523" s="7">
        <v>11</v>
      </c>
      <c r="G2523" s="7">
        <v>0</v>
      </c>
      <c r="H2523" s="7">
        <f t="shared" si="351"/>
        <v>7</v>
      </c>
      <c r="I2523" s="16">
        <f t="shared" si="352"/>
        <v>45032</v>
      </c>
      <c r="J2523" s="17">
        <v>0.2407</v>
      </c>
      <c r="K2523" s="18">
        <f>G2523*结论【关键目标】!C$27*0.7735*0.001</f>
        <v>0</v>
      </c>
      <c r="L2523" s="5">
        <v>0</v>
      </c>
      <c r="M2523" s="5">
        <f>ABS(IF(L2523&lt;=0,L2523/耗电量关键数据!$B$6/1000,L2523/耗电量关键数据!$B$5/1000))</f>
        <v>0</v>
      </c>
      <c r="N2523" s="19">
        <f>耗电量关键数据!$B$14</f>
        <v>1.1688450000000001</v>
      </c>
      <c r="O2523" s="19">
        <f>耗电量关键数据!$B$15</f>
        <v>0.37403039999999999</v>
      </c>
      <c r="P2523" s="19">
        <f t="shared" si="353"/>
        <v>1.5428754000000002</v>
      </c>
      <c r="Q2523" s="19">
        <f t="shared" si="357"/>
        <v>0</v>
      </c>
      <c r="R2523" s="20">
        <f t="shared" si="354"/>
        <v>0</v>
      </c>
      <c r="S2523" s="20">
        <f t="shared" si="358"/>
        <v>0</v>
      </c>
      <c r="T2523" s="20">
        <f>IF((T2522+R2523)&lt;0,0,IF((T2522+R2523)&gt;结论【关键目标】!C$28,结论【关键目标】!C$28,T2522+R2523))</f>
        <v>17.371373800000001</v>
      </c>
      <c r="U2523" s="19">
        <f>IF((T2522+R2523)&lt;结论【关键目标】!$C$28,0,(发电量计算【计算逻辑页】!R2523+发电量计算【计算逻辑页】!T2522-结论【关键目标】!$C$28))</f>
        <v>0</v>
      </c>
      <c r="V2523" s="5">
        <f t="shared" si="355"/>
        <v>0</v>
      </c>
      <c r="W2523" s="5">
        <f t="shared" si="356"/>
        <v>0</v>
      </c>
      <c r="X2523" s="5">
        <f t="shared" si="359"/>
        <v>0</v>
      </c>
    </row>
    <row r="2524" spans="1:24" x14ac:dyDescent="0.15">
      <c r="A2524" s="7">
        <v>2523</v>
      </c>
      <c r="B2524" s="7">
        <v>4</v>
      </c>
      <c r="C2524" s="7">
        <v>16</v>
      </c>
      <c r="D2524" s="7">
        <v>3</v>
      </c>
      <c r="E2524" s="7">
        <v>106</v>
      </c>
      <c r="F2524" s="7">
        <v>10.9</v>
      </c>
      <c r="G2524" s="7">
        <v>0</v>
      </c>
      <c r="H2524" s="7">
        <f t="shared" si="351"/>
        <v>7</v>
      </c>
      <c r="I2524" s="16">
        <f t="shared" si="352"/>
        <v>45032</v>
      </c>
      <c r="J2524" s="17">
        <v>0.2407</v>
      </c>
      <c r="K2524" s="18">
        <f>G2524*结论【关键目标】!C$27*0.7735*0.001</f>
        <v>0</v>
      </c>
      <c r="L2524" s="5">
        <v>0</v>
      </c>
      <c r="M2524" s="5">
        <f>ABS(IF(L2524&lt;=0,L2524/耗电量关键数据!$B$6/1000,L2524/耗电量关键数据!$B$5/1000))</f>
        <v>0</v>
      </c>
      <c r="N2524" s="19">
        <f>耗电量关键数据!$B$14</f>
        <v>1.1688450000000001</v>
      </c>
      <c r="O2524" s="19">
        <f>耗电量关键数据!$B$15</f>
        <v>0.37403039999999999</v>
      </c>
      <c r="P2524" s="19">
        <f t="shared" si="353"/>
        <v>1.5428754000000002</v>
      </c>
      <c r="Q2524" s="19">
        <f t="shared" si="357"/>
        <v>0</v>
      </c>
      <c r="R2524" s="20">
        <f t="shared" si="354"/>
        <v>0</v>
      </c>
      <c r="S2524" s="20">
        <f t="shared" si="358"/>
        <v>0</v>
      </c>
      <c r="T2524" s="20">
        <f>IF((T2523+R2524)&lt;0,0,IF((T2523+R2524)&gt;结论【关键目标】!C$28,结论【关键目标】!C$28,T2523+R2524))</f>
        <v>17.371373800000001</v>
      </c>
      <c r="U2524" s="19">
        <f>IF((T2523+R2524)&lt;结论【关键目标】!$C$28,0,(发电量计算【计算逻辑页】!R2524+发电量计算【计算逻辑页】!T2523-结论【关键目标】!$C$28))</f>
        <v>0</v>
      </c>
      <c r="V2524" s="5">
        <f t="shared" si="355"/>
        <v>0</v>
      </c>
      <c r="W2524" s="5">
        <f t="shared" si="356"/>
        <v>0</v>
      </c>
      <c r="X2524" s="5">
        <f t="shared" si="359"/>
        <v>0</v>
      </c>
    </row>
    <row r="2525" spans="1:24" x14ac:dyDescent="0.15">
      <c r="A2525" s="7">
        <v>2524</v>
      </c>
      <c r="B2525" s="7">
        <v>4</v>
      </c>
      <c r="C2525" s="7">
        <v>16</v>
      </c>
      <c r="D2525" s="7">
        <v>4</v>
      </c>
      <c r="E2525" s="7">
        <v>106</v>
      </c>
      <c r="F2525" s="7">
        <v>10</v>
      </c>
      <c r="G2525" s="7">
        <v>0</v>
      </c>
      <c r="H2525" s="7">
        <f t="shared" si="351"/>
        <v>7</v>
      </c>
      <c r="I2525" s="16">
        <f t="shared" si="352"/>
        <v>45032</v>
      </c>
      <c r="J2525" s="17">
        <v>0.2407</v>
      </c>
      <c r="K2525" s="18">
        <f>G2525*结论【关键目标】!C$27*0.7735*0.001</f>
        <v>0</v>
      </c>
      <c r="L2525" s="5">
        <v>0</v>
      </c>
      <c r="M2525" s="5">
        <f>ABS(IF(L2525&lt;=0,L2525/耗电量关键数据!$B$6/1000,L2525/耗电量关键数据!$B$5/1000))</f>
        <v>0</v>
      </c>
      <c r="N2525" s="19">
        <f>耗电量关键数据!$B$14</f>
        <v>1.1688450000000001</v>
      </c>
      <c r="O2525" s="19">
        <f>耗电量关键数据!$B$15</f>
        <v>0.37403039999999999</v>
      </c>
      <c r="P2525" s="19">
        <f t="shared" si="353"/>
        <v>1.5428754000000002</v>
      </c>
      <c r="Q2525" s="19">
        <f t="shared" si="357"/>
        <v>0</v>
      </c>
      <c r="R2525" s="20">
        <f t="shared" si="354"/>
        <v>0</v>
      </c>
      <c r="S2525" s="20">
        <f t="shared" si="358"/>
        <v>0</v>
      </c>
      <c r="T2525" s="20">
        <f>IF((T2524+R2525)&lt;0,0,IF((T2524+R2525)&gt;结论【关键目标】!C$28,结论【关键目标】!C$28,T2524+R2525))</f>
        <v>17.371373800000001</v>
      </c>
      <c r="U2525" s="19">
        <f>IF((T2524+R2525)&lt;结论【关键目标】!$C$28,0,(发电量计算【计算逻辑页】!R2525+发电量计算【计算逻辑页】!T2524-结论【关键目标】!$C$28))</f>
        <v>0</v>
      </c>
      <c r="V2525" s="5">
        <f t="shared" si="355"/>
        <v>0</v>
      </c>
      <c r="W2525" s="5">
        <f t="shared" si="356"/>
        <v>0</v>
      </c>
      <c r="X2525" s="5">
        <f t="shared" si="359"/>
        <v>0</v>
      </c>
    </row>
    <row r="2526" spans="1:24" x14ac:dyDescent="0.15">
      <c r="A2526" s="7">
        <v>2525</v>
      </c>
      <c r="B2526" s="7">
        <v>4</v>
      </c>
      <c r="C2526" s="7">
        <v>16</v>
      </c>
      <c r="D2526" s="7">
        <v>5</v>
      </c>
      <c r="E2526" s="7">
        <v>106</v>
      </c>
      <c r="F2526" s="7">
        <v>9</v>
      </c>
      <c r="G2526" s="7">
        <v>0</v>
      </c>
      <c r="H2526" s="7">
        <f t="shared" si="351"/>
        <v>7</v>
      </c>
      <c r="I2526" s="16">
        <f t="shared" si="352"/>
        <v>45032</v>
      </c>
      <c r="J2526" s="17">
        <v>0.2407</v>
      </c>
      <c r="K2526" s="18">
        <f>G2526*结论【关键目标】!C$27*0.7735*0.001</f>
        <v>0</v>
      </c>
      <c r="L2526" s="5">
        <v>0</v>
      </c>
      <c r="M2526" s="5">
        <f>ABS(IF(L2526&lt;=0,L2526/耗电量关键数据!$B$6/1000,L2526/耗电量关键数据!$B$5/1000))</f>
        <v>0</v>
      </c>
      <c r="N2526" s="19">
        <f>耗电量关键数据!$B$14</f>
        <v>1.1688450000000001</v>
      </c>
      <c r="O2526" s="19">
        <f>耗电量关键数据!$B$15</f>
        <v>0.37403039999999999</v>
      </c>
      <c r="P2526" s="19">
        <f t="shared" si="353"/>
        <v>1.5428754000000002</v>
      </c>
      <c r="Q2526" s="19">
        <f t="shared" si="357"/>
        <v>0</v>
      </c>
      <c r="R2526" s="20">
        <f t="shared" si="354"/>
        <v>0</v>
      </c>
      <c r="S2526" s="20">
        <f t="shared" si="358"/>
        <v>0</v>
      </c>
      <c r="T2526" s="20">
        <f>IF((T2525+R2526)&lt;0,0,IF((T2525+R2526)&gt;结论【关键目标】!C$28,结论【关键目标】!C$28,T2525+R2526))</f>
        <v>17.371373800000001</v>
      </c>
      <c r="U2526" s="19">
        <f>IF((T2525+R2526)&lt;结论【关键目标】!$C$28,0,(发电量计算【计算逻辑页】!R2526+发电量计算【计算逻辑页】!T2525-结论【关键目标】!$C$28))</f>
        <v>0</v>
      </c>
      <c r="V2526" s="5">
        <f t="shared" si="355"/>
        <v>0</v>
      </c>
      <c r="W2526" s="5">
        <f t="shared" si="356"/>
        <v>0</v>
      </c>
      <c r="X2526" s="5">
        <f t="shared" si="359"/>
        <v>0</v>
      </c>
    </row>
    <row r="2527" spans="1:24" x14ac:dyDescent="0.15">
      <c r="A2527" s="7">
        <v>2526</v>
      </c>
      <c r="B2527" s="7">
        <v>4</v>
      </c>
      <c r="C2527" s="7">
        <v>16</v>
      </c>
      <c r="D2527" s="7">
        <v>6</v>
      </c>
      <c r="E2527" s="7">
        <v>106</v>
      </c>
      <c r="F2527" s="7">
        <v>9.1999999999999993</v>
      </c>
      <c r="G2527" s="7">
        <v>68.5</v>
      </c>
      <c r="H2527" s="7">
        <f t="shared" si="351"/>
        <v>7</v>
      </c>
      <c r="I2527" s="16">
        <f t="shared" si="352"/>
        <v>45032</v>
      </c>
      <c r="J2527" s="17">
        <v>0.2407</v>
      </c>
      <c r="K2527" s="18">
        <f>G2527*结论【关键目标】!C$27*0.7735*0.001</f>
        <v>6.3581700000000003</v>
      </c>
      <c r="L2527" s="5">
        <v>0</v>
      </c>
      <c r="M2527" s="5">
        <f>ABS(IF(L2527&lt;=0,L2527/耗电量关键数据!$B$6/1000,L2527/耗电量关键数据!$B$5/1000))</f>
        <v>0</v>
      </c>
      <c r="N2527" s="19">
        <f>耗电量关键数据!$B$14</f>
        <v>1.1688450000000001</v>
      </c>
      <c r="O2527" s="19">
        <f>耗电量关键数据!$B$15</f>
        <v>0.37403039999999999</v>
      </c>
      <c r="P2527" s="19">
        <f t="shared" si="353"/>
        <v>1.5428754000000002</v>
      </c>
      <c r="Q2527" s="19">
        <f t="shared" si="357"/>
        <v>0</v>
      </c>
      <c r="R2527" s="20">
        <f t="shared" si="354"/>
        <v>6.3581700000000003</v>
      </c>
      <c r="S2527" s="20">
        <f t="shared" si="358"/>
        <v>0</v>
      </c>
      <c r="T2527" s="20">
        <f>IF((T2526+R2527)&lt;0,0,IF((T2526+R2527)&gt;结论【关键目标】!C$28,结论【关键目标】!C$28,T2526+R2527))</f>
        <v>22</v>
      </c>
      <c r="U2527" s="19">
        <f>IF((T2526+R2527)&lt;结论【关键目标】!$C$28,0,(发电量计算【计算逻辑页】!R2527+发电量计算【计算逻辑页】!T2526-结论【关键目标】!$C$28))</f>
        <v>1.7295438000000019</v>
      </c>
      <c r="V2527" s="5">
        <f t="shared" si="355"/>
        <v>0</v>
      </c>
      <c r="W2527" s="5">
        <f t="shared" si="356"/>
        <v>0.37137010878000004</v>
      </c>
      <c r="X2527" s="5">
        <f t="shared" si="359"/>
        <v>0</v>
      </c>
    </row>
    <row r="2528" spans="1:24" x14ac:dyDescent="0.15">
      <c r="A2528" s="7">
        <v>2527</v>
      </c>
      <c r="B2528" s="7">
        <v>4</v>
      </c>
      <c r="C2528" s="7">
        <v>16</v>
      </c>
      <c r="D2528" s="7">
        <v>7</v>
      </c>
      <c r="E2528" s="7">
        <v>106</v>
      </c>
      <c r="F2528" s="7">
        <v>8</v>
      </c>
      <c r="G2528" s="7">
        <v>186.1</v>
      </c>
      <c r="H2528" s="7">
        <f t="shared" si="351"/>
        <v>7</v>
      </c>
      <c r="I2528" s="16">
        <f t="shared" si="352"/>
        <v>45032</v>
      </c>
      <c r="J2528" s="17">
        <v>0.2407</v>
      </c>
      <c r="K2528" s="18">
        <f>G2528*结论【关键目标】!C$27*0.7735*0.001</f>
        <v>17.273802</v>
      </c>
      <c r="L2528" s="5">
        <v>0</v>
      </c>
      <c r="M2528" s="5">
        <f>ABS(IF(L2528&lt;=0,L2528/耗电量关键数据!$B$6/1000,L2528/耗电量关键数据!$B$5/1000))</f>
        <v>0</v>
      </c>
      <c r="N2528" s="19">
        <f>耗电量关键数据!$B$14</f>
        <v>1.1688450000000001</v>
      </c>
      <c r="O2528" s="19">
        <f>耗电量关键数据!$B$15</f>
        <v>0.37403039999999999</v>
      </c>
      <c r="P2528" s="19">
        <f t="shared" si="353"/>
        <v>1.5428754000000002</v>
      </c>
      <c r="Q2528" s="19">
        <f t="shared" si="357"/>
        <v>0</v>
      </c>
      <c r="R2528" s="20">
        <f t="shared" si="354"/>
        <v>17.273802</v>
      </c>
      <c r="S2528" s="20">
        <f t="shared" si="358"/>
        <v>0</v>
      </c>
      <c r="T2528" s="20">
        <f>IF((T2527+R2528)&lt;0,0,IF((T2527+R2528)&gt;结论【关键目标】!C$28,结论【关键目标】!C$28,T2527+R2528))</f>
        <v>22</v>
      </c>
      <c r="U2528" s="19">
        <f>IF((T2527+R2528)&lt;结论【关键目标】!$C$28,0,(发电量计算【计算逻辑页】!R2528+发电量计算【计算逻辑页】!T2527-结论【关键目标】!$C$28))</f>
        <v>17.273802000000003</v>
      </c>
      <c r="V2528" s="5">
        <f t="shared" si="355"/>
        <v>0</v>
      </c>
      <c r="W2528" s="5">
        <f t="shared" si="356"/>
        <v>0.37137010878000004</v>
      </c>
      <c r="X2528" s="5">
        <f t="shared" si="359"/>
        <v>0</v>
      </c>
    </row>
    <row r="2529" spans="1:24" x14ac:dyDescent="0.15">
      <c r="A2529" s="7">
        <v>2528</v>
      </c>
      <c r="B2529" s="7">
        <v>4</v>
      </c>
      <c r="C2529" s="7">
        <v>16</v>
      </c>
      <c r="D2529" s="7">
        <v>8</v>
      </c>
      <c r="E2529" s="7">
        <v>106</v>
      </c>
      <c r="F2529" s="7">
        <v>9</v>
      </c>
      <c r="G2529" s="7">
        <v>333.4</v>
      </c>
      <c r="H2529" s="7">
        <f t="shared" si="351"/>
        <v>7</v>
      </c>
      <c r="I2529" s="16">
        <f t="shared" si="352"/>
        <v>45032</v>
      </c>
      <c r="J2529" s="17">
        <v>0.70809999999999995</v>
      </c>
      <c r="K2529" s="18">
        <f>G2529*结论【关键目标】!C$27*0.7735*0.001</f>
        <v>30.946187999999999</v>
      </c>
      <c r="L2529" s="5">
        <v>0</v>
      </c>
      <c r="M2529" s="5">
        <f>ABS(IF(L2529&lt;=0,L2529/耗电量关键数据!$B$6/1000,L2529/耗电量关键数据!$B$5/1000))</f>
        <v>0</v>
      </c>
      <c r="N2529" s="19">
        <f>耗电量关键数据!$B$14</f>
        <v>1.1688450000000001</v>
      </c>
      <c r="O2529" s="19">
        <f>耗电量关键数据!$B$15</f>
        <v>0.37403039999999999</v>
      </c>
      <c r="P2529" s="19">
        <f t="shared" si="353"/>
        <v>1.5428754000000002</v>
      </c>
      <c r="Q2529" s="19">
        <f t="shared" si="357"/>
        <v>0</v>
      </c>
      <c r="R2529" s="20">
        <f t="shared" si="354"/>
        <v>30.946187999999999</v>
      </c>
      <c r="S2529" s="20">
        <f t="shared" si="358"/>
        <v>0</v>
      </c>
      <c r="T2529" s="20">
        <f>IF((T2528+R2529)&lt;0,0,IF((T2528+R2529)&gt;结论【关键目标】!C$28,结论【关键目标】!C$28,T2528+R2529))</f>
        <v>22</v>
      </c>
      <c r="U2529" s="19">
        <f>IF((T2528+R2529)&lt;结论【关键目标】!$C$28,0,(发电量计算【计算逻辑页】!R2529+发电量计算【计算逻辑页】!T2528-结论【关键目标】!$C$28))</f>
        <v>30.946187999999999</v>
      </c>
      <c r="V2529" s="5">
        <f t="shared" si="355"/>
        <v>10.831165799999999</v>
      </c>
      <c r="W2529" s="5">
        <f t="shared" si="356"/>
        <v>1.0925100707400002</v>
      </c>
      <c r="X2529" s="5">
        <f t="shared" si="359"/>
        <v>0</v>
      </c>
    </row>
    <row r="2530" spans="1:24" x14ac:dyDescent="0.15">
      <c r="A2530" s="7">
        <v>2529</v>
      </c>
      <c r="B2530" s="7">
        <v>4</v>
      </c>
      <c r="C2530" s="7">
        <v>16</v>
      </c>
      <c r="D2530" s="7">
        <v>9</v>
      </c>
      <c r="E2530" s="7">
        <v>106</v>
      </c>
      <c r="F2530" s="7">
        <v>10.6</v>
      </c>
      <c r="G2530" s="7">
        <v>485.1</v>
      </c>
      <c r="H2530" s="7">
        <f t="shared" si="351"/>
        <v>7</v>
      </c>
      <c r="I2530" s="16">
        <f t="shared" si="352"/>
        <v>45032</v>
      </c>
      <c r="J2530" s="17">
        <v>0.70809999999999995</v>
      </c>
      <c r="K2530" s="18">
        <f>G2530*结论【关键目标】!C$27*0.7735*0.001</f>
        <v>45.026981999999997</v>
      </c>
      <c r="L2530" s="5">
        <v>0</v>
      </c>
      <c r="M2530" s="5">
        <f>ABS(IF(L2530&lt;=0,L2530/耗电量关键数据!$B$6/1000,L2530/耗电量关键数据!$B$5/1000))</f>
        <v>0</v>
      </c>
      <c r="N2530" s="19">
        <f>耗电量关键数据!$B$14</f>
        <v>1.1688450000000001</v>
      </c>
      <c r="O2530" s="19">
        <f>耗电量关键数据!$B$15</f>
        <v>0.37403039999999999</v>
      </c>
      <c r="P2530" s="19">
        <f t="shared" si="353"/>
        <v>1.5428754000000002</v>
      </c>
      <c r="Q2530" s="19">
        <f t="shared" si="357"/>
        <v>0</v>
      </c>
      <c r="R2530" s="20">
        <f t="shared" si="354"/>
        <v>45.026981999999997</v>
      </c>
      <c r="S2530" s="20">
        <f t="shared" si="358"/>
        <v>0</v>
      </c>
      <c r="T2530" s="20">
        <f>IF((T2529+R2530)&lt;0,0,IF((T2529+R2530)&gt;结论【关键目标】!C$28,结论【关键目标】!C$28,T2529+R2530))</f>
        <v>22</v>
      </c>
      <c r="U2530" s="19">
        <f>IF((T2529+R2530)&lt;结论【关键目标】!$C$28,0,(发电量计算【计算逻辑页】!R2530+发电量计算【计算逻辑页】!T2529-结论【关键目标】!$C$28))</f>
        <v>45.026982000000004</v>
      </c>
      <c r="V2530" s="5">
        <f t="shared" si="355"/>
        <v>15.7594437</v>
      </c>
      <c r="W2530" s="5">
        <f t="shared" si="356"/>
        <v>1.0925100707400002</v>
      </c>
      <c r="X2530" s="5">
        <f t="shared" si="359"/>
        <v>0</v>
      </c>
    </row>
    <row r="2531" spans="1:24" x14ac:dyDescent="0.15">
      <c r="A2531" s="7">
        <v>2530</v>
      </c>
      <c r="B2531" s="7">
        <v>4</v>
      </c>
      <c r="C2531" s="7">
        <v>16</v>
      </c>
      <c r="D2531" s="7">
        <v>10</v>
      </c>
      <c r="E2531" s="7">
        <v>106</v>
      </c>
      <c r="F2531" s="7">
        <v>12</v>
      </c>
      <c r="G2531" s="7">
        <v>626.70000000000005</v>
      </c>
      <c r="H2531" s="7">
        <f t="shared" si="351"/>
        <v>7</v>
      </c>
      <c r="I2531" s="16">
        <f t="shared" si="352"/>
        <v>45032</v>
      </c>
      <c r="J2531" s="17">
        <v>0.70809999999999995</v>
      </c>
      <c r="K2531" s="18">
        <f>G2531*结论【关键目标】!C$27*0.7735*0.001</f>
        <v>58.170293999999998</v>
      </c>
      <c r="L2531" s="5">
        <v>0</v>
      </c>
      <c r="M2531" s="5">
        <f>ABS(IF(L2531&lt;=0,L2531/耗电量关键数据!$B$6/1000,L2531/耗电量关键数据!$B$5/1000))</f>
        <v>0</v>
      </c>
      <c r="N2531" s="19">
        <f>耗电量关键数据!$B$14</f>
        <v>1.1688450000000001</v>
      </c>
      <c r="O2531" s="19">
        <f>耗电量关键数据!$B$15</f>
        <v>0.37403039999999999</v>
      </c>
      <c r="P2531" s="19">
        <f t="shared" si="353"/>
        <v>1.5428754000000002</v>
      </c>
      <c r="Q2531" s="19">
        <f t="shared" si="357"/>
        <v>0</v>
      </c>
      <c r="R2531" s="20">
        <f t="shared" si="354"/>
        <v>58.170293999999998</v>
      </c>
      <c r="S2531" s="20">
        <f t="shared" si="358"/>
        <v>0</v>
      </c>
      <c r="T2531" s="20">
        <f>IF((T2530+R2531)&lt;0,0,IF((T2530+R2531)&gt;结论【关键目标】!C$28,结论【关键目标】!C$28,T2530+R2531))</f>
        <v>22</v>
      </c>
      <c r="U2531" s="19">
        <f>IF((T2530+R2531)&lt;结论【关键目标】!$C$28,0,(发电量计算【计算逻辑页】!R2531+发电量计算【计算逻辑页】!T2530-结论【关键目标】!$C$28))</f>
        <v>58.170293999999998</v>
      </c>
      <c r="V2531" s="5">
        <f t="shared" si="355"/>
        <v>20.359602899999999</v>
      </c>
      <c r="W2531" s="5">
        <f t="shared" si="356"/>
        <v>1.0925100707400002</v>
      </c>
      <c r="X2531" s="5">
        <f t="shared" si="359"/>
        <v>0</v>
      </c>
    </row>
    <row r="2532" spans="1:24" x14ac:dyDescent="0.15">
      <c r="A2532" s="7">
        <v>2531</v>
      </c>
      <c r="B2532" s="7">
        <v>4</v>
      </c>
      <c r="C2532" s="7">
        <v>16</v>
      </c>
      <c r="D2532" s="7">
        <v>11</v>
      </c>
      <c r="E2532" s="7">
        <v>106</v>
      </c>
      <c r="F2532" s="7">
        <v>14</v>
      </c>
      <c r="G2532" s="7">
        <v>706.6</v>
      </c>
      <c r="H2532" s="7">
        <f t="shared" si="351"/>
        <v>7</v>
      </c>
      <c r="I2532" s="16">
        <f t="shared" si="352"/>
        <v>45032</v>
      </c>
      <c r="J2532" s="17">
        <v>1.2267999999999999</v>
      </c>
      <c r="K2532" s="18">
        <f>G2532*结论【关键目标】!C$27*0.7735*0.001</f>
        <v>65.586611999999988</v>
      </c>
      <c r="L2532" s="5">
        <v>0</v>
      </c>
      <c r="M2532" s="5">
        <f>ABS(IF(L2532&lt;=0,L2532/耗电量关键数据!$B$6/1000,L2532/耗电量关键数据!$B$5/1000))</f>
        <v>0</v>
      </c>
      <c r="N2532" s="19">
        <f>耗电量关键数据!$B$14</f>
        <v>1.1688450000000001</v>
      </c>
      <c r="O2532" s="19">
        <f>耗电量关键数据!$B$15</f>
        <v>0.37403039999999999</v>
      </c>
      <c r="P2532" s="19">
        <f t="shared" si="353"/>
        <v>1.5428754000000002</v>
      </c>
      <c r="Q2532" s="19">
        <f t="shared" si="357"/>
        <v>1.5428754000000002</v>
      </c>
      <c r="R2532" s="20">
        <f t="shared" si="354"/>
        <v>64.043736599999988</v>
      </c>
      <c r="S2532" s="20">
        <f t="shared" si="358"/>
        <v>0</v>
      </c>
      <c r="T2532" s="20">
        <f>IF((T2531+R2532)&lt;0,0,IF((T2531+R2532)&gt;结论【关键目标】!C$28,结论【关键目标】!C$28,T2531+R2532))</f>
        <v>22</v>
      </c>
      <c r="U2532" s="19">
        <f>IF((T2531+R2532)&lt;结论【关键目标】!$C$28,0,(发电量计算【计算逻辑页】!R2532+发电量计算【计算逻辑页】!T2531-结论【关键目标】!$C$28))</f>
        <v>64.043736599999988</v>
      </c>
      <c r="V2532" s="5">
        <f t="shared" si="355"/>
        <v>22.415307809999995</v>
      </c>
      <c r="W2532" s="5">
        <f t="shared" si="356"/>
        <v>1.89279954072</v>
      </c>
      <c r="X2532" s="5">
        <f t="shared" si="359"/>
        <v>0</v>
      </c>
    </row>
    <row r="2533" spans="1:24" x14ac:dyDescent="0.15">
      <c r="A2533" s="7">
        <v>2532</v>
      </c>
      <c r="B2533" s="7">
        <v>4</v>
      </c>
      <c r="C2533" s="7">
        <v>16</v>
      </c>
      <c r="D2533" s="7">
        <v>12</v>
      </c>
      <c r="E2533" s="7">
        <v>106</v>
      </c>
      <c r="F2533" s="7">
        <v>14.3</v>
      </c>
      <c r="G2533" s="7">
        <v>712.4</v>
      </c>
      <c r="H2533" s="7">
        <f t="shared" si="351"/>
        <v>7</v>
      </c>
      <c r="I2533" s="16">
        <f t="shared" si="352"/>
        <v>45032</v>
      </c>
      <c r="J2533" s="17">
        <v>1.2267999999999999</v>
      </c>
      <c r="K2533" s="18">
        <f>G2533*结论【关键目标】!C$27*0.7735*0.001</f>
        <v>66.124967999999996</v>
      </c>
      <c r="L2533" s="5">
        <v>0</v>
      </c>
      <c r="M2533" s="5">
        <f>ABS(IF(L2533&lt;=0,L2533/耗电量关键数据!$B$6/1000,L2533/耗电量关键数据!$B$5/1000))</f>
        <v>0</v>
      </c>
      <c r="N2533" s="19">
        <f>耗电量关键数据!$B$14</f>
        <v>1.1688450000000001</v>
      </c>
      <c r="O2533" s="19">
        <f>耗电量关键数据!$B$15</f>
        <v>0.37403039999999999</v>
      </c>
      <c r="P2533" s="19">
        <f t="shared" si="353"/>
        <v>1.5428754000000002</v>
      </c>
      <c r="Q2533" s="19">
        <f t="shared" si="357"/>
        <v>1.5428754000000002</v>
      </c>
      <c r="R2533" s="20">
        <f t="shared" si="354"/>
        <v>64.582092599999996</v>
      </c>
      <c r="S2533" s="20">
        <f t="shared" si="358"/>
        <v>0</v>
      </c>
      <c r="T2533" s="20">
        <f>IF((T2532+R2533)&lt;0,0,IF((T2532+R2533)&gt;结论【关键目标】!C$28,结论【关键目标】!C$28,T2532+R2533))</f>
        <v>22</v>
      </c>
      <c r="U2533" s="19">
        <f>IF((T2532+R2533)&lt;结论【关键目标】!$C$28,0,(发电量计算【计算逻辑页】!R2533+发电量计算【计算逻辑页】!T2532-结论【关键目标】!$C$28))</f>
        <v>64.582092599999996</v>
      </c>
      <c r="V2533" s="5">
        <f t="shared" si="355"/>
        <v>22.603732409999996</v>
      </c>
      <c r="W2533" s="5">
        <f t="shared" si="356"/>
        <v>1.89279954072</v>
      </c>
      <c r="X2533" s="5">
        <f t="shared" si="359"/>
        <v>0</v>
      </c>
    </row>
    <row r="2534" spans="1:24" x14ac:dyDescent="0.15">
      <c r="A2534" s="7">
        <v>2533</v>
      </c>
      <c r="B2534" s="7">
        <v>4</v>
      </c>
      <c r="C2534" s="7">
        <v>16</v>
      </c>
      <c r="D2534" s="7">
        <v>13</v>
      </c>
      <c r="E2534" s="7">
        <v>106</v>
      </c>
      <c r="F2534" s="7">
        <v>16</v>
      </c>
      <c r="G2534" s="7">
        <v>696.9</v>
      </c>
      <c r="H2534" s="7">
        <f t="shared" si="351"/>
        <v>7</v>
      </c>
      <c r="I2534" s="16">
        <f t="shared" si="352"/>
        <v>45032</v>
      </c>
      <c r="J2534" s="17">
        <v>1.2267999999999999</v>
      </c>
      <c r="K2534" s="18">
        <f>G2534*结论【关键目标】!C$27*0.7735*0.001</f>
        <v>64.686257999999995</v>
      </c>
      <c r="L2534" s="5">
        <v>0</v>
      </c>
      <c r="M2534" s="5">
        <f>ABS(IF(L2534&lt;=0,L2534/耗电量关键数据!$B$6/1000,L2534/耗电量关键数据!$B$5/1000))</f>
        <v>0</v>
      </c>
      <c r="N2534" s="19">
        <f>耗电量关键数据!$B$14</f>
        <v>1.1688450000000001</v>
      </c>
      <c r="O2534" s="19">
        <f>耗电量关键数据!$B$15</f>
        <v>0.37403039999999999</v>
      </c>
      <c r="P2534" s="19">
        <f t="shared" si="353"/>
        <v>1.5428754000000002</v>
      </c>
      <c r="Q2534" s="19">
        <f t="shared" si="357"/>
        <v>1.5428754000000002</v>
      </c>
      <c r="R2534" s="20">
        <f t="shared" si="354"/>
        <v>63.143382599999995</v>
      </c>
      <c r="S2534" s="20">
        <f t="shared" si="358"/>
        <v>0</v>
      </c>
      <c r="T2534" s="20">
        <f>IF((T2533+R2534)&lt;0,0,IF((T2533+R2534)&gt;结论【关键目标】!C$28,结论【关键目标】!C$28,T2533+R2534))</f>
        <v>22</v>
      </c>
      <c r="U2534" s="19">
        <f>IF((T2533+R2534)&lt;结论【关键目标】!$C$28,0,(发电量计算【计算逻辑页】!R2534+发电量计算【计算逻辑页】!T2533-结论【关键目标】!$C$28))</f>
        <v>63.143382599999995</v>
      </c>
      <c r="V2534" s="5">
        <f t="shared" si="355"/>
        <v>22.100183909999998</v>
      </c>
      <c r="W2534" s="5">
        <f t="shared" si="356"/>
        <v>1.89279954072</v>
      </c>
      <c r="X2534" s="5">
        <f t="shared" si="359"/>
        <v>0</v>
      </c>
    </row>
    <row r="2535" spans="1:24" x14ac:dyDescent="0.15">
      <c r="A2535" s="7">
        <v>2534</v>
      </c>
      <c r="B2535" s="7">
        <v>4</v>
      </c>
      <c r="C2535" s="7">
        <v>16</v>
      </c>
      <c r="D2535" s="7">
        <v>14</v>
      </c>
      <c r="E2535" s="7">
        <v>106</v>
      </c>
      <c r="F2535" s="7">
        <v>16</v>
      </c>
      <c r="G2535" s="7">
        <v>593.5</v>
      </c>
      <c r="H2535" s="7">
        <f t="shared" si="351"/>
        <v>7</v>
      </c>
      <c r="I2535" s="16">
        <f t="shared" si="352"/>
        <v>45032</v>
      </c>
      <c r="J2535" s="17">
        <v>1.2267999999999999</v>
      </c>
      <c r="K2535" s="18">
        <f>G2535*结论【关键目标】!C$27*0.7735*0.001</f>
        <v>55.08867</v>
      </c>
      <c r="L2535" s="5">
        <v>0</v>
      </c>
      <c r="M2535" s="5">
        <f>ABS(IF(L2535&lt;=0,L2535/耗电量关键数据!$B$6/1000,L2535/耗电量关键数据!$B$5/1000))</f>
        <v>0</v>
      </c>
      <c r="N2535" s="19">
        <f>耗电量关键数据!$B$14</f>
        <v>1.1688450000000001</v>
      </c>
      <c r="O2535" s="19">
        <f>耗电量关键数据!$B$15</f>
        <v>0.37403039999999999</v>
      </c>
      <c r="P2535" s="19">
        <f t="shared" si="353"/>
        <v>1.5428754000000002</v>
      </c>
      <c r="Q2535" s="19">
        <f t="shared" si="357"/>
        <v>1.5428754000000002</v>
      </c>
      <c r="R2535" s="20">
        <f t="shared" si="354"/>
        <v>53.545794600000001</v>
      </c>
      <c r="S2535" s="20">
        <f t="shared" si="358"/>
        <v>0</v>
      </c>
      <c r="T2535" s="20">
        <f>IF((T2534+R2535)&lt;0,0,IF((T2534+R2535)&gt;结论【关键目标】!C$28,结论【关键目标】!C$28,T2534+R2535))</f>
        <v>22</v>
      </c>
      <c r="U2535" s="19">
        <f>IF((T2534+R2535)&lt;结论【关键目标】!$C$28,0,(发电量计算【计算逻辑页】!R2535+发电量计算【计算逻辑页】!T2534-结论【关键目标】!$C$28))</f>
        <v>53.545794599999994</v>
      </c>
      <c r="V2535" s="5">
        <f t="shared" si="355"/>
        <v>18.741028109999995</v>
      </c>
      <c r="W2535" s="5">
        <f t="shared" si="356"/>
        <v>1.89279954072</v>
      </c>
      <c r="X2535" s="5">
        <f t="shared" si="359"/>
        <v>0</v>
      </c>
    </row>
    <row r="2536" spans="1:24" x14ac:dyDescent="0.15">
      <c r="A2536" s="7">
        <v>2535</v>
      </c>
      <c r="B2536" s="7">
        <v>4</v>
      </c>
      <c r="C2536" s="7">
        <v>16</v>
      </c>
      <c r="D2536" s="7">
        <v>15</v>
      </c>
      <c r="E2536" s="7">
        <v>106</v>
      </c>
      <c r="F2536" s="7">
        <v>16.5</v>
      </c>
      <c r="G2536" s="7">
        <v>471.2</v>
      </c>
      <c r="H2536" s="7">
        <f t="shared" si="351"/>
        <v>7</v>
      </c>
      <c r="I2536" s="16">
        <f t="shared" si="352"/>
        <v>45032</v>
      </c>
      <c r="J2536" s="17">
        <v>1.2267999999999999</v>
      </c>
      <c r="K2536" s="18">
        <f>G2536*结论【关键目标】!C$27*0.7735*0.001</f>
        <v>43.736784</v>
      </c>
      <c r="L2536" s="5">
        <v>0</v>
      </c>
      <c r="M2536" s="5">
        <f>ABS(IF(L2536&lt;=0,L2536/耗电量关键数据!$B$6/1000,L2536/耗电量关键数据!$B$5/1000))</f>
        <v>0</v>
      </c>
      <c r="N2536" s="19">
        <f>耗电量关键数据!$B$14</f>
        <v>1.1688450000000001</v>
      </c>
      <c r="O2536" s="19">
        <f>耗电量关键数据!$B$15</f>
        <v>0.37403039999999999</v>
      </c>
      <c r="P2536" s="19">
        <f t="shared" si="353"/>
        <v>1.5428754000000002</v>
      </c>
      <c r="Q2536" s="19">
        <f t="shared" si="357"/>
        <v>1.5428754000000002</v>
      </c>
      <c r="R2536" s="20">
        <f t="shared" si="354"/>
        <v>42.1939086</v>
      </c>
      <c r="S2536" s="20">
        <f t="shared" si="358"/>
        <v>0</v>
      </c>
      <c r="T2536" s="20">
        <f>IF((T2535+R2536)&lt;0,0,IF((T2535+R2536)&gt;结论【关键目标】!C$28,结论【关键目标】!C$28,T2535+R2536))</f>
        <v>22</v>
      </c>
      <c r="U2536" s="19">
        <f>IF((T2535+R2536)&lt;结论【关键目标】!$C$28,0,(发电量计算【计算逻辑页】!R2536+发电量计算【计算逻辑页】!T2535-结论【关键目标】!$C$28))</f>
        <v>42.1939086</v>
      </c>
      <c r="V2536" s="5">
        <f t="shared" si="355"/>
        <v>14.767868009999999</v>
      </c>
      <c r="W2536" s="5">
        <f t="shared" si="356"/>
        <v>1.89279954072</v>
      </c>
      <c r="X2536" s="5">
        <f t="shared" si="359"/>
        <v>0</v>
      </c>
    </row>
    <row r="2537" spans="1:24" x14ac:dyDescent="0.15">
      <c r="A2537" s="7">
        <v>2536</v>
      </c>
      <c r="B2537" s="7">
        <v>4</v>
      </c>
      <c r="C2537" s="7">
        <v>16</v>
      </c>
      <c r="D2537" s="7">
        <v>16</v>
      </c>
      <c r="E2537" s="7">
        <v>106</v>
      </c>
      <c r="F2537" s="7">
        <v>17</v>
      </c>
      <c r="G2537" s="7">
        <v>333.2</v>
      </c>
      <c r="H2537" s="7">
        <f t="shared" si="351"/>
        <v>7</v>
      </c>
      <c r="I2537" s="16">
        <f t="shared" si="352"/>
        <v>45032</v>
      </c>
      <c r="J2537" s="17">
        <v>0.70809999999999995</v>
      </c>
      <c r="K2537" s="18">
        <f>G2537*结论【关键目标】!C$27*0.7735*0.001</f>
        <v>30.927624000000002</v>
      </c>
      <c r="L2537" s="5">
        <v>0</v>
      </c>
      <c r="M2537" s="5">
        <f>ABS(IF(L2537&lt;=0,L2537/耗电量关键数据!$B$6/1000,L2537/耗电量关键数据!$B$5/1000))</f>
        <v>0</v>
      </c>
      <c r="N2537" s="19">
        <f>耗电量关键数据!$B$14</f>
        <v>1.1688450000000001</v>
      </c>
      <c r="O2537" s="19">
        <f>耗电量关键数据!$B$15</f>
        <v>0.37403039999999999</v>
      </c>
      <c r="P2537" s="19">
        <f t="shared" si="353"/>
        <v>1.5428754000000002</v>
      </c>
      <c r="Q2537" s="19">
        <f t="shared" si="357"/>
        <v>0</v>
      </c>
      <c r="R2537" s="20">
        <f t="shared" si="354"/>
        <v>30.927624000000002</v>
      </c>
      <c r="S2537" s="20">
        <f t="shared" si="358"/>
        <v>0</v>
      </c>
      <c r="T2537" s="20">
        <f>IF((T2536+R2537)&lt;0,0,IF((T2536+R2537)&gt;结论【关键目标】!C$28,结论【关键目标】!C$28,T2536+R2537))</f>
        <v>22</v>
      </c>
      <c r="U2537" s="19">
        <f>IF((T2536+R2537)&lt;结论【关键目标】!$C$28,0,(发电量计算【计算逻辑页】!R2537+发电量计算【计算逻辑页】!T2536-结论【关键目标】!$C$28))</f>
        <v>30.927624000000002</v>
      </c>
      <c r="V2537" s="5">
        <f t="shared" si="355"/>
        <v>10.8246684</v>
      </c>
      <c r="W2537" s="5">
        <f t="shared" si="356"/>
        <v>1.0925100707400002</v>
      </c>
      <c r="X2537" s="5">
        <f t="shared" si="359"/>
        <v>0</v>
      </c>
    </row>
    <row r="2538" spans="1:24" x14ac:dyDescent="0.15">
      <c r="A2538" s="7">
        <v>2537</v>
      </c>
      <c r="B2538" s="7">
        <v>4</v>
      </c>
      <c r="C2538" s="7">
        <v>16</v>
      </c>
      <c r="D2538" s="7">
        <v>17</v>
      </c>
      <c r="E2538" s="7">
        <v>106</v>
      </c>
      <c r="F2538" s="7">
        <v>18</v>
      </c>
      <c r="G2538" s="7">
        <v>185.2</v>
      </c>
      <c r="H2538" s="7">
        <f t="shared" si="351"/>
        <v>7</v>
      </c>
      <c r="I2538" s="16">
        <f t="shared" si="352"/>
        <v>45032</v>
      </c>
      <c r="J2538" s="17">
        <v>0.70809999999999995</v>
      </c>
      <c r="K2538" s="18">
        <f>G2538*结论【关键目标】!C$27*0.7735*0.001</f>
        <v>17.190263999999999</v>
      </c>
      <c r="L2538" s="5">
        <v>0</v>
      </c>
      <c r="M2538" s="5">
        <f>ABS(IF(L2538&lt;=0,L2538/耗电量关键数据!$B$6/1000,L2538/耗电量关键数据!$B$5/1000))</f>
        <v>0</v>
      </c>
      <c r="N2538" s="19">
        <f>耗电量关键数据!$B$14</f>
        <v>1.1688450000000001</v>
      </c>
      <c r="O2538" s="19">
        <f>耗电量关键数据!$B$15</f>
        <v>0.37403039999999999</v>
      </c>
      <c r="P2538" s="19">
        <f t="shared" si="353"/>
        <v>1.5428754000000002</v>
      </c>
      <c r="Q2538" s="19">
        <f t="shared" si="357"/>
        <v>0</v>
      </c>
      <c r="R2538" s="20">
        <f t="shared" si="354"/>
        <v>17.190263999999999</v>
      </c>
      <c r="S2538" s="20">
        <f t="shared" si="358"/>
        <v>0</v>
      </c>
      <c r="T2538" s="20">
        <f>IF((T2537+R2538)&lt;0,0,IF((T2537+R2538)&gt;结论【关键目标】!C$28,结论【关键目标】!C$28,T2537+R2538))</f>
        <v>22</v>
      </c>
      <c r="U2538" s="19">
        <f>IF((T2537+R2538)&lt;结论【关键目标】!$C$28,0,(发电量计算【计算逻辑页】!R2538+发电量计算【计算逻辑页】!T2537-结论【关键目标】!$C$28))</f>
        <v>17.190263999999999</v>
      </c>
      <c r="V2538" s="5">
        <f t="shared" si="355"/>
        <v>6.0165923999999995</v>
      </c>
      <c r="W2538" s="5">
        <f t="shared" si="356"/>
        <v>1.0925100707400002</v>
      </c>
      <c r="X2538" s="5">
        <f t="shared" si="359"/>
        <v>0</v>
      </c>
    </row>
    <row r="2539" spans="1:24" x14ac:dyDescent="0.15">
      <c r="A2539" s="7">
        <v>2538</v>
      </c>
      <c r="B2539" s="7">
        <v>4</v>
      </c>
      <c r="C2539" s="7">
        <v>16</v>
      </c>
      <c r="D2539" s="7">
        <v>18</v>
      </c>
      <c r="E2539" s="7">
        <v>106</v>
      </c>
      <c r="F2539" s="7">
        <v>16.899999999999999</v>
      </c>
      <c r="G2539" s="7">
        <v>9.9</v>
      </c>
      <c r="H2539" s="7">
        <f t="shared" si="351"/>
        <v>7</v>
      </c>
      <c r="I2539" s="16">
        <f t="shared" si="352"/>
        <v>45032</v>
      </c>
      <c r="J2539" s="17">
        <v>0.70809999999999995</v>
      </c>
      <c r="K2539" s="18">
        <f>G2539*结论【关键目标】!C$27*0.7735*0.001</f>
        <v>0.91891800000000001</v>
      </c>
      <c r="L2539" s="5">
        <v>0</v>
      </c>
      <c r="M2539" s="5">
        <f>ABS(IF(L2539&lt;=0,L2539/耗电量关键数据!$B$6/1000,L2539/耗电量关键数据!$B$5/1000))</f>
        <v>0</v>
      </c>
      <c r="N2539" s="19">
        <f>耗电量关键数据!$B$14</f>
        <v>1.1688450000000001</v>
      </c>
      <c r="O2539" s="19">
        <f>耗电量关键数据!$B$15</f>
        <v>0.37403039999999999</v>
      </c>
      <c r="P2539" s="19">
        <f t="shared" si="353"/>
        <v>1.5428754000000002</v>
      </c>
      <c r="Q2539" s="19">
        <f t="shared" si="357"/>
        <v>0</v>
      </c>
      <c r="R2539" s="20">
        <f t="shared" si="354"/>
        <v>0.91891800000000001</v>
      </c>
      <c r="S2539" s="20">
        <f t="shared" si="358"/>
        <v>0</v>
      </c>
      <c r="T2539" s="20">
        <f>IF((T2538+R2539)&lt;0,0,IF((T2538+R2539)&gt;结论【关键目标】!C$28,结论【关键目标】!C$28,T2538+R2539))</f>
        <v>22</v>
      </c>
      <c r="U2539" s="19">
        <f>IF((T2538+R2539)&lt;结论【关键目标】!$C$28,0,(发电量计算【计算逻辑页】!R2539+发电量计算【计算逻辑页】!T2538-结论【关键目标】!$C$28))</f>
        <v>0.91891800000000146</v>
      </c>
      <c r="V2539" s="5">
        <f t="shared" si="355"/>
        <v>0.3216213000000005</v>
      </c>
      <c r="W2539" s="5">
        <f t="shared" si="356"/>
        <v>0.65068583579999995</v>
      </c>
      <c r="X2539" s="5">
        <f t="shared" si="359"/>
        <v>0</v>
      </c>
    </row>
    <row r="2540" spans="1:24" x14ac:dyDescent="0.15">
      <c r="A2540" s="7">
        <v>2539</v>
      </c>
      <c r="B2540" s="7">
        <v>4</v>
      </c>
      <c r="C2540" s="7">
        <v>16</v>
      </c>
      <c r="D2540" s="7">
        <v>19</v>
      </c>
      <c r="E2540" s="7">
        <v>106</v>
      </c>
      <c r="F2540" s="7">
        <v>17</v>
      </c>
      <c r="G2540" s="7">
        <v>0</v>
      </c>
      <c r="H2540" s="7">
        <f t="shared" si="351"/>
        <v>7</v>
      </c>
      <c r="I2540" s="16">
        <f t="shared" si="352"/>
        <v>45032</v>
      </c>
      <c r="J2540" s="17">
        <v>1.2267999999999999</v>
      </c>
      <c r="K2540" s="18">
        <f>G2540*结论【关键目标】!C$27*0.7735*0.001</f>
        <v>0</v>
      </c>
      <c r="L2540" s="5">
        <v>0</v>
      </c>
      <c r="M2540" s="5">
        <f>ABS(IF(L2540&lt;=0,L2540/耗电量关键数据!$B$6/1000,L2540/耗电量关键数据!$B$5/1000))</f>
        <v>0</v>
      </c>
      <c r="N2540" s="19">
        <f>耗电量关键数据!$B$14</f>
        <v>1.1688450000000001</v>
      </c>
      <c r="O2540" s="19">
        <f>耗电量关键数据!$B$15</f>
        <v>0.37403039999999999</v>
      </c>
      <c r="P2540" s="19">
        <f t="shared" si="353"/>
        <v>1.5428754000000002</v>
      </c>
      <c r="Q2540" s="19">
        <f t="shared" si="357"/>
        <v>1.5428754000000002</v>
      </c>
      <c r="R2540" s="20">
        <f t="shared" si="354"/>
        <v>-1.5428754000000002</v>
      </c>
      <c r="S2540" s="20">
        <f t="shared" si="358"/>
        <v>1.5428754000000002</v>
      </c>
      <c r="T2540" s="20">
        <f>IF((T2539+R2540)&lt;0,0,IF((T2539+R2540)&gt;结论【关键目标】!C$28,结论【关键目标】!C$28,T2539+R2540))</f>
        <v>20.4571246</v>
      </c>
      <c r="U2540" s="19">
        <f>IF((T2539+R2540)&lt;结论【关键目标】!$C$28,0,(发电量计算【计算逻辑页】!R2540+发电量计算【计算逻辑页】!T2539-结论【关键目标】!$C$28))</f>
        <v>0</v>
      </c>
      <c r="V2540" s="5">
        <f t="shared" si="355"/>
        <v>0</v>
      </c>
      <c r="W2540" s="5">
        <f t="shared" si="356"/>
        <v>0</v>
      </c>
      <c r="X2540" s="5">
        <f t="shared" si="359"/>
        <v>1.3527931507200002</v>
      </c>
    </row>
    <row r="2541" spans="1:24" x14ac:dyDescent="0.15">
      <c r="A2541" s="7">
        <v>2540</v>
      </c>
      <c r="B2541" s="7">
        <v>4</v>
      </c>
      <c r="C2541" s="7">
        <v>16</v>
      </c>
      <c r="D2541" s="7">
        <v>20</v>
      </c>
      <c r="E2541" s="7">
        <v>106</v>
      </c>
      <c r="F2541" s="7">
        <v>16</v>
      </c>
      <c r="G2541" s="7">
        <v>0</v>
      </c>
      <c r="H2541" s="7">
        <f t="shared" si="351"/>
        <v>7</v>
      </c>
      <c r="I2541" s="16">
        <f t="shared" si="352"/>
        <v>45032</v>
      </c>
      <c r="J2541" s="17">
        <v>1.2267999999999999</v>
      </c>
      <c r="K2541" s="18">
        <f>G2541*结论【关键目标】!C$27*0.7735*0.001</f>
        <v>0</v>
      </c>
      <c r="L2541" s="5">
        <v>0</v>
      </c>
      <c r="M2541" s="5">
        <f>ABS(IF(L2541&lt;=0,L2541/耗电量关键数据!$B$6/1000,L2541/耗电量关键数据!$B$5/1000))</f>
        <v>0</v>
      </c>
      <c r="N2541" s="19">
        <f>耗电量关键数据!$B$14</f>
        <v>1.1688450000000001</v>
      </c>
      <c r="O2541" s="19">
        <f>耗电量关键数据!$B$15</f>
        <v>0.37403039999999999</v>
      </c>
      <c r="P2541" s="19">
        <f t="shared" si="353"/>
        <v>1.5428754000000002</v>
      </c>
      <c r="Q2541" s="19">
        <f t="shared" si="357"/>
        <v>1.5428754000000002</v>
      </c>
      <c r="R2541" s="20">
        <f t="shared" si="354"/>
        <v>-1.5428754000000002</v>
      </c>
      <c r="S2541" s="20">
        <f t="shared" si="358"/>
        <v>1.5428754000000002</v>
      </c>
      <c r="T2541" s="20">
        <f>IF((T2540+R2541)&lt;0,0,IF((T2540+R2541)&gt;结论【关键目标】!C$28,结论【关键目标】!C$28,T2540+R2541))</f>
        <v>18.9142492</v>
      </c>
      <c r="U2541" s="19">
        <f>IF((T2540+R2541)&lt;结论【关键目标】!$C$28,0,(发电量计算【计算逻辑页】!R2541+发电量计算【计算逻辑页】!T2540-结论【关键目标】!$C$28))</f>
        <v>0</v>
      </c>
      <c r="V2541" s="5">
        <f t="shared" si="355"/>
        <v>0</v>
      </c>
      <c r="W2541" s="5">
        <f t="shared" si="356"/>
        <v>0</v>
      </c>
      <c r="X2541" s="5">
        <f t="shared" si="359"/>
        <v>1.3527931507200002</v>
      </c>
    </row>
    <row r="2542" spans="1:24" x14ac:dyDescent="0.15">
      <c r="A2542" s="7">
        <v>2541</v>
      </c>
      <c r="B2542" s="7">
        <v>4</v>
      </c>
      <c r="C2542" s="7">
        <v>16</v>
      </c>
      <c r="D2542" s="7">
        <v>21</v>
      </c>
      <c r="E2542" s="7">
        <v>106</v>
      </c>
      <c r="F2542" s="7">
        <v>13.7</v>
      </c>
      <c r="G2542" s="7">
        <v>0</v>
      </c>
      <c r="H2542" s="7">
        <f t="shared" si="351"/>
        <v>7</v>
      </c>
      <c r="I2542" s="16">
        <f t="shared" si="352"/>
        <v>45032</v>
      </c>
      <c r="J2542" s="17">
        <v>1.2267999999999999</v>
      </c>
      <c r="K2542" s="18">
        <f>G2542*结论【关键目标】!C$27*0.7735*0.001</f>
        <v>0</v>
      </c>
      <c r="L2542" s="5">
        <v>0</v>
      </c>
      <c r="M2542" s="5">
        <f>ABS(IF(L2542&lt;=0,L2542/耗电量关键数据!$B$6/1000,L2542/耗电量关键数据!$B$5/1000))</f>
        <v>0</v>
      </c>
      <c r="N2542" s="19">
        <f>耗电量关键数据!$B$14</f>
        <v>1.1688450000000001</v>
      </c>
      <c r="O2542" s="19">
        <f>耗电量关键数据!$B$15</f>
        <v>0.37403039999999999</v>
      </c>
      <c r="P2542" s="19">
        <f t="shared" si="353"/>
        <v>1.5428754000000002</v>
      </c>
      <c r="Q2542" s="19">
        <f t="shared" si="357"/>
        <v>1.5428754000000002</v>
      </c>
      <c r="R2542" s="20">
        <f t="shared" si="354"/>
        <v>-1.5428754000000002</v>
      </c>
      <c r="S2542" s="20">
        <f t="shared" si="358"/>
        <v>1.5428754000000002</v>
      </c>
      <c r="T2542" s="20">
        <f>IF((T2541+R2542)&lt;0,0,IF((T2541+R2542)&gt;结论【关键目标】!C$28,结论【关键目标】!C$28,T2541+R2542))</f>
        <v>17.371373800000001</v>
      </c>
      <c r="U2542" s="19">
        <f>IF((T2541+R2542)&lt;结论【关键目标】!$C$28,0,(发电量计算【计算逻辑页】!R2542+发电量计算【计算逻辑页】!T2541-结论【关键目标】!$C$28))</f>
        <v>0</v>
      </c>
      <c r="V2542" s="5">
        <f t="shared" si="355"/>
        <v>0</v>
      </c>
      <c r="W2542" s="5">
        <f t="shared" si="356"/>
        <v>0</v>
      </c>
      <c r="X2542" s="5">
        <f t="shared" si="359"/>
        <v>1.3527931507200002</v>
      </c>
    </row>
    <row r="2543" spans="1:24" x14ac:dyDescent="0.15">
      <c r="A2543" s="7">
        <v>2542</v>
      </c>
      <c r="B2543" s="7">
        <v>4</v>
      </c>
      <c r="C2543" s="7">
        <v>16</v>
      </c>
      <c r="D2543" s="7">
        <v>22</v>
      </c>
      <c r="E2543" s="7">
        <v>106</v>
      </c>
      <c r="F2543" s="7">
        <v>14</v>
      </c>
      <c r="G2543" s="7">
        <v>0</v>
      </c>
      <c r="H2543" s="7">
        <f t="shared" si="351"/>
        <v>7</v>
      </c>
      <c r="I2543" s="16">
        <f t="shared" si="352"/>
        <v>45032</v>
      </c>
      <c r="J2543" s="17">
        <v>0.70809999999999995</v>
      </c>
      <c r="K2543" s="18">
        <f>G2543*结论【关键目标】!C$27*0.7735*0.001</f>
        <v>0</v>
      </c>
      <c r="L2543" s="5">
        <v>0</v>
      </c>
      <c r="M2543" s="5">
        <f>ABS(IF(L2543&lt;=0,L2543/耗电量关键数据!$B$6/1000,L2543/耗电量关键数据!$B$5/1000))</f>
        <v>0</v>
      </c>
      <c r="N2543" s="19">
        <f>耗电量关键数据!$B$14</f>
        <v>1.1688450000000001</v>
      </c>
      <c r="O2543" s="19">
        <f>耗电量关键数据!$B$15</f>
        <v>0.37403039999999999</v>
      </c>
      <c r="P2543" s="19">
        <f t="shared" si="353"/>
        <v>1.5428754000000002</v>
      </c>
      <c r="Q2543" s="19">
        <f t="shared" si="357"/>
        <v>0</v>
      </c>
      <c r="R2543" s="20">
        <f t="shared" si="354"/>
        <v>0</v>
      </c>
      <c r="S2543" s="20">
        <f t="shared" si="358"/>
        <v>0</v>
      </c>
      <c r="T2543" s="20">
        <f>IF((T2542+R2543)&lt;0,0,IF((T2542+R2543)&gt;结论【关键目标】!C$28,结论【关键目标】!C$28,T2542+R2543))</f>
        <v>17.371373800000001</v>
      </c>
      <c r="U2543" s="19">
        <f>IF((T2542+R2543)&lt;结论【关键目标】!$C$28,0,(发电量计算【计算逻辑页】!R2543+发电量计算【计算逻辑页】!T2542-结论【关键目标】!$C$28))</f>
        <v>0</v>
      </c>
      <c r="V2543" s="5">
        <f t="shared" si="355"/>
        <v>0</v>
      </c>
      <c r="W2543" s="5">
        <f t="shared" si="356"/>
        <v>0</v>
      </c>
      <c r="X2543" s="5">
        <f t="shared" si="359"/>
        <v>0</v>
      </c>
    </row>
    <row r="2544" spans="1:24" x14ac:dyDescent="0.15">
      <c r="A2544" s="7">
        <v>2543</v>
      </c>
      <c r="B2544" s="7">
        <v>4</v>
      </c>
      <c r="C2544" s="7">
        <v>16</v>
      </c>
      <c r="D2544" s="7">
        <v>23</v>
      </c>
      <c r="E2544" s="7">
        <v>106</v>
      </c>
      <c r="F2544" s="7">
        <v>13</v>
      </c>
      <c r="G2544" s="7">
        <v>0</v>
      </c>
      <c r="H2544" s="7">
        <f t="shared" si="351"/>
        <v>7</v>
      </c>
      <c r="I2544" s="16">
        <f t="shared" si="352"/>
        <v>45032</v>
      </c>
      <c r="J2544" s="17">
        <v>0.70809999999999995</v>
      </c>
      <c r="K2544" s="18">
        <f>G2544*结论【关键目标】!C$27*0.7735*0.001</f>
        <v>0</v>
      </c>
      <c r="L2544" s="5">
        <v>0</v>
      </c>
      <c r="M2544" s="5">
        <f>ABS(IF(L2544&lt;=0,L2544/耗电量关键数据!$B$6/1000,L2544/耗电量关键数据!$B$5/1000))</f>
        <v>0</v>
      </c>
      <c r="N2544" s="19">
        <f>耗电量关键数据!$B$14</f>
        <v>1.1688450000000001</v>
      </c>
      <c r="O2544" s="19">
        <f>耗电量关键数据!$B$15</f>
        <v>0.37403039999999999</v>
      </c>
      <c r="P2544" s="19">
        <f t="shared" si="353"/>
        <v>1.5428754000000002</v>
      </c>
      <c r="Q2544" s="19">
        <f t="shared" si="357"/>
        <v>0</v>
      </c>
      <c r="R2544" s="20">
        <f t="shared" si="354"/>
        <v>0</v>
      </c>
      <c r="S2544" s="20">
        <f t="shared" si="358"/>
        <v>0</v>
      </c>
      <c r="T2544" s="20">
        <f>IF((T2543+R2544)&lt;0,0,IF((T2543+R2544)&gt;结论【关键目标】!C$28,结论【关键目标】!C$28,T2543+R2544))</f>
        <v>17.371373800000001</v>
      </c>
      <c r="U2544" s="19">
        <f>IF((T2543+R2544)&lt;结论【关键目标】!$C$28,0,(发电量计算【计算逻辑页】!R2544+发电量计算【计算逻辑页】!T2543-结论【关键目标】!$C$28))</f>
        <v>0</v>
      </c>
      <c r="V2544" s="5">
        <f t="shared" si="355"/>
        <v>0</v>
      </c>
      <c r="W2544" s="5">
        <f t="shared" si="356"/>
        <v>0</v>
      </c>
      <c r="X2544" s="5">
        <f t="shared" si="359"/>
        <v>0</v>
      </c>
    </row>
    <row r="2545" spans="1:24" x14ac:dyDescent="0.15">
      <c r="A2545" s="7">
        <v>2544</v>
      </c>
      <c r="B2545" s="7">
        <v>4</v>
      </c>
      <c r="C2545" s="7">
        <v>16</v>
      </c>
      <c r="D2545" s="7">
        <v>24</v>
      </c>
      <c r="E2545" s="7">
        <v>106</v>
      </c>
      <c r="F2545" s="7">
        <v>11.7</v>
      </c>
      <c r="G2545" s="7">
        <v>0</v>
      </c>
      <c r="H2545" s="7">
        <f t="shared" si="351"/>
        <v>7</v>
      </c>
      <c r="I2545" s="16">
        <f t="shared" si="352"/>
        <v>45032</v>
      </c>
      <c r="J2545" s="17">
        <v>0.2407</v>
      </c>
      <c r="K2545" s="18">
        <f>G2545*结论【关键目标】!C$27*0.7735*0.001</f>
        <v>0</v>
      </c>
      <c r="L2545" s="5">
        <v>0</v>
      </c>
      <c r="M2545" s="5">
        <f>ABS(IF(L2545&lt;=0,L2545/耗电量关键数据!$B$6/1000,L2545/耗电量关键数据!$B$5/1000))</f>
        <v>0</v>
      </c>
      <c r="N2545" s="19">
        <f>耗电量关键数据!$B$14</f>
        <v>1.1688450000000001</v>
      </c>
      <c r="O2545" s="19">
        <f>耗电量关键数据!$B$15</f>
        <v>0.37403039999999999</v>
      </c>
      <c r="P2545" s="19">
        <f t="shared" si="353"/>
        <v>1.5428754000000002</v>
      </c>
      <c r="Q2545" s="19">
        <f t="shared" si="357"/>
        <v>0</v>
      </c>
      <c r="R2545" s="20">
        <f t="shared" si="354"/>
        <v>0</v>
      </c>
      <c r="S2545" s="20">
        <f t="shared" si="358"/>
        <v>0</v>
      </c>
      <c r="T2545" s="20">
        <f>IF((T2544+R2545)&lt;0,0,IF((T2544+R2545)&gt;结论【关键目标】!C$28,结论【关键目标】!C$28,T2544+R2545))</f>
        <v>17.371373800000001</v>
      </c>
      <c r="U2545" s="19">
        <f>IF((T2544+R2545)&lt;结论【关键目标】!$C$28,0,(发电量计算【计算逻辑页】!R2545+发电量计算【计算逻辑页】!T2544-结论【关键目标】!$C$28))</f>
        <v>0</v>
      </c>
      <c r="V2545" s="5">
        <f t="shared" si="355"/>
        <v>0</v>
      </c>
      <c r="W2545" s="5">
        <f t="shared" si="356"/>
        <v>0</v>
      </c>
      <c r="X2545" s="5">
        <f t="shared" si="359"/>
        <v>0</v>
      </c>
    </row>
    <row r="2546" spans="1:24" x14ac:dyDescent="0.15">
      <c r="A2546" s="7">
        <v>2545</v>
      </c>
      <c r="B2546" s="7">
        <v>4</v>
      </c>
      <c r="C2546" s="7">
        <v>17</v>
      </c>
      <c r="D2546" s="7">
        <v>1</v>
      </c>
      <c r="E2546" s="7">
        <v>107</v>
      </c>
      <c r="F2546" s="7">
        <v>9</v>
      </c>
      <c r="G2546" s="7">
        <v>0</v>
      </c>
      <c r="H2546" s="7">
        <f t="shared" si="351"/>
        <v>1</v>
      </c>
      <c r="I2546" s="16">
        <f t="shared" si="352"/>
        <v>45033</v>
      </c>
      <c r="J2546" s="17">
        <v>0.2407</v>
      </c>
      <c r="K2546" s="18">
        <f>G2546*结论【关键目标】!C$27*0.7735*0.001</f>
        <v>0</v>
      </c>
      <c r="L2546" s="5">
        <v>0</v>
      </c>
      <c r="M2546" s="5">
        <f>ABS(IF(L2546&lt;=0,L2546/耗电量关键数据!$B$6/1000,L2546/耗电量关键数据!$B$5/1000))</f>
        <v>0</v>
      </c>
      <c r="N2546" s="5">
        <f>电气设备逐时使用率计算!H2522</f>
        <v>1.1688450000000001</v>
      </c>
      <c r="O2546" s="5">
        <f>灯光逐时使用率计算!H2522</f>
        <v>0.37403039999999999</v>
      </c>
      <c r="P2546" s="19">
        <f t="shared" si="353"/>
        <v>1.5428754000000002</v>
      </c>
      <c r="Q2546" s="19">
        <f t="shared" si="357"/>
        <v>0</v>
      </c>
      <c r="R2546" s="20">
        <f t="shared" si="354"/>
        <v>0</v>
      </c>
      <c r="S2546" s="20">
        <f t="shared" si="358"/>
        <v>0</v>
      </c>
      <c r="T2546" s="20">
        <f>IF((T2545+R2546)&lt;0,0,IF((T2545+R2546)&gt;结论【关键目标】!C$28,结论【关键目标】!C$28,T2545+R2546))</f>
        <v>17.371373800000001</v>
      </c>
      <c r="U2546" s="19">
        <f>IF((T2545+R2546)&lt;结论【关键目标】!$C$28,0,(发电量计算【计算逻辑页】!R2546+发电量计算【计算逻辑页】!T2545-结论【关键目标】!$C$28))</f>
        <v>0</v>
      </c>
      <c r="V2546" s="5">
        <f t="shared" si="355"/>
        <v>0</v>
      </c>
      <c r="W2546" s="5">
        <f t="shared" si="356"/>
        <v>0</v>
      </c>
      <c r="X2546" s="5">
        <f t="shared" si="359"/>
        <v>0</v>
      </c>
    </row>
    <row r="2547" spans="1:24" x14ac:dyDescent="0.15">
      <c r="A2547" s="7">
        <v>2546</v>
      </c>
      <c r="B2547" s="7">
        <v>4</v>
      </c>
      <c r="C2547" s="7">
        <v>17</v>
      </c>
      <c r="D2547" s="7">
        <v>2</v>
      </c>
      <c r="E2547" s="7">
        <v>107</v>
      </c>
      <c r="F2547" s="7">
        <v>7</v>
      </c>
      <c r="G2547" s="7">
        <v>0</v>
      </c>
      <c r="H2547" s="7">
        <f t="shared" si="351"/>
        <v>1</v>
      </c>
      <c r="I2547" s="16">
        <f t="shared" si="352"/>
        <v>45033</v>
      </c>
      <c r="J2547" s="17">
        <v>0.2407</v>
      </c>
      <c r="K2547" s="18">
        <f>G2547*结论【关键目标】!C$27*0.7735*0.001</f>
        <v>0</v>
      </c>
      <c r="L2547" s="5">
        <v>0</v>
      </c>
      <c r="M2547" s="5">
        <f>ABS(IF(L2547&lt;=0,L2547/耗电量关键数据!$B$6/1000,L2547/耗电量关键数据!$B$5/1000))</f>
        <v>0</v>
      </c>
      <c r="N2547" s="5">
        <f>电气设备逐时使用率计算!H2523</f>
        <v>1.1688450000000001</v>
      </c>
      <c r="O2547" s="5">
        <f>灯光逐时使用率计算!H2523</f>
        <v>0.37403039999999999</v>
      </c>
      <c r="P2547" s="19">
        <f t="shared" si="353"/>
        <v>1.5428754000000002</v>
      </c>
      <c r="Q2547" s="19">
        <f t="shared" si="357"/>
        <v>0</v>
      </c>
      <c r="R2547" s="20">
        <f t="shared" si="354"/>
        <v>0</v>
      </c>
      <c r="S2547" s="20">
        <f t="shared" si="358"/>
        <v>0</v>
      </c>
      <c r="T2547" s="20">
        <f>IF((T2546+R2547)&lt;0,0,IF((T2546+R2547)&gt;结论【关键目标】!C$28,结论【关键目标】!C$28,T2546+R2547))</f>
        <v>17.371373800000001</v>
      </c>
      <c r="U2547" s="19">
        <f>IF((T2546+R2547)&lt;结论【关键目标】!$C$28,0,(发电量计算【计算逻辑页】!R2547+发电量计算【计算逻辑页】!T2546-结论【关键目标】!$C$28))</f>
        <v>0</v>
      </c>
      <c r="V2547" s="5">
        <f t="shared" si="355"/>
        <v>0</v>
      </c>
      <c r="W2547" s="5">
        <f t="shared" si="356"/>
        <v>0</v>
      </c>
      <c r="X2547" s="5">
        <f t="shared" si="359"/>
        <v>0</v>
      </c>
    </row>
    <row r="2548" spans="1:24" x14ac:dyDescent="0.15">
      <c r="A2548" s="7">
        <v>2547</v>
      </c>
      <c r="B2548" s="7">
        <v>4</v>
      </c>
      <c r="C2548" s="7">
        <v>17</v>
      </c>
      <c r="D2548" s="7">
        <v>3</v>
      </c>
      <c r="E2548" s="7">
        <v>107</v>
      </c>
      <c r="F2548" s="7">
        <v>8.5</v>
      </c>
      <c r="G2548" s="7">
        <v>0</v>
      </c>
      <c r="H2548" s="7">
        <f t="shared" si="351"/>
        <v>1</v>
      </c>
      <c r="I2548" s="16">
        <f t="shared" si="352"/>
        <v>45033</v>
      </c>
      <c r="J2548" s="17">
        <v>0.2407</v>
      </c>
      <c r="K2548" s="18">
        <f>G2548*结论【关键目标】!C$27*0.7735*0.001</f>
        <v>0</v>
      </c>
      <c r="L2548" s="5">
        <v>0</v>
      </c>
      <c r="M2548" s="5">
        <f>ABS(IF(L2548&lt;=0,L2548/耗电量关键数据!$B$6/1000,L2548/耗电量关键数据!$B$5/1000))</f>
        <v>0</v>
      </c>
      <c r="N2548" s="5">
        <f>电气设备逐时使用率计算!H2524</f>
        <v>1.1688450000000001</v>
      </c>
      <c r="O2548" s="5">
        <f>灯光逐时使用率计算!H2524</f>
        <v>0.37403039999999999</v>
      </c>
      <c r="P2548" s="19">
        <f t="shared" si="353"/>
        <v>1.5428754000000002</v>
      </c>
      <c r="Q2548" s="19">
        <f t="shared" si="357"/>
        <v>0</v>
      </c>
      <c r="R2548" s="20">
        <f t="shared" si="354"/>
        <v>0</v>
      </c>
      <c r="S2548" s="20">
        <f t="shared" si="358"/>
        <v>0</v>
      </c>
      <c r="T2548" s="20">
        <f>IF((T2547+R2548)&lt;0,0,IF((T2547+R2548)&gt;结论【关键目标】!C$28,结论【关键目标】!C$28,T2547+R2548))</f>
        <v>17.371373800000001</v>
      </c>
      <c r="U2548" s="19">
        <f>IF((T2547+R2548)&lt;结论【关键目标】!$C$28,0,(发电量计算【计算逻辑页】!R2548+发电量计算【计算逻辑页】!T2547-结论【关键目标】!$C$28))</f>
        <v>0</v>
      </c>
      <c r="V2548" s="5">
        <f t="shared" si="355"/>
        <v>0</v>
      </c>
      <c r="W2548" s="5">
        <f t="shared" si="356"/>
        <v>0</v>
      </c>
      <c r="X2548" s="5">
        <f t="shared" si="359"/>
        <v>0</v>
      </c>
    </row>
    <row r="2549" spans="1:24" x14ac:dyDescent="0.15">
      <c r="A2549" s="7">
        <v>2548</v>
      </c>
      <c r="B2549" s="7">
        <v>4</v>
      </c>
      <c r="C2549" s="7">
        <v>17</v>
      </c>
      <c r="D2549" s="7">
        <v>4</v>
      </c>
      <c r="E2549" s="7">
        <v>107</v>
      </c>
      <c r="F2549" s="7">
        <v>7</v>
      </c>
      <c r="G2549" s="7">
        <v>0</v>
      </c>
      <c r="H2549" s="7">
        <f t="shared" si="351"/>
        <v>1</v>
      </c>
      <c r="I2549" s="16">
        <f t="shared" si="352"/>
        <v>45033</v>
      </c>
      <c r="J2549" s="17">
        <v>0.2407</v>
      </c>
      <c r="K2549" s="18">
        <f>G2549*结论【关键目标】!C$27*0.7735*0.001</f>
        <v>0</v>
      </c>
      <c r="L2549" s="5">
        <v>0</v>
      </c>
      <c r="M2549" s="5">
        <f>ABS(IF(L2549&lt;=0,L2549/耗电量关键数据!$B$6/1000,L2549/耗电量关键数据!$B$5/1000))</f>
        <v>0</v>
      </c>
      <c r="N2549" s="5">
        <f>电气设备逐时使用率计算!H2525</f>
        <v>1.1688450000000001</v>
      </c>
      <c r="O2549" s="5">
        <f>灯光逐时使用率计算!H2525</f>
        <v>0.37403039999999999</v>
      </c>
      <c r="P2549" s="19">
        <f t="shared" si="353"/>
        <v>1.5428754000000002</v>
      </c>
      <c r="Q2549" s="19">
        <f t="shared" si="357"/>
        <v>0</v>
      </c>
      <c r="R2549" s="20">
        <f t="shared" si="354"/>
        <v>0</v>
      </c>
      <c r="S2549" s="20">
        <f t="shared" si="358"/>
        <v>0</v>
      </c>
      <c r="T2549" s="20">
        <f>IF((T2548+R2549)&lt;0,0,IF((T2548+R2549)&gt;结论【关键目标】!C$28,结论【关键目标】!C$28,T2548+R2549))</f>
        <v>17.371373800000001</v>
      </c>
      <c r="U2549" s="19">
        <f>IF((T2548+R2549)&lt;结论【关键目标】!$C$28,0,(发电量计算【计算逻辑页】!R2549+发电量计算【计算逻辑页】!T2548-结论【关键目标】!$C$28))</f>
        <v>0</v>
      </c>
      <c r="V2549" s="5">
        <f t="shared" si="355"/>
        <v>0</v>
      </c>
      <c r="W2549" s="5">
        <f t="shared" si="356"/>
        <v>0</v>
      </c>
      <c r="X2549" s="5">
        <f t="shared" si="359"/>
        <v>0</v>
      </c>
    </row>
    <row r="2550" spans="1:24" x14ac:dyDescent="0.15">
      <c r="A2550" s="7">
        <v>2549</v>
      </c>
      <c r="B2550" s="7">
        <v>4</v>
      </c>
      <c r="C2550" s="7">
        <v>17</v>
      </c>
      <c r="D2550" s="7">
        <v>5</v>
      </c>
      <c r="E2550" s="7">
        <v>107</v>
      </c>
      <c r="F2550" s="7">
        <v>6</v>
      </c>
      <c r="G2550" s="7">
        <v>0</v>
      </c>
      <c r="H2550" s="7">
        <f t="shared" si="351"/>
        <v>1</v>
      </c>
      <c r="I2550" s="16">
        <f t="shared" si="352"/>
        <v>45033</v>
      </c>
      <c r="J2550" s="17">
        <v>0.2407</v>
      </c>
      <c r="K2550" s="18">
        <f>G2550*结论【关键目标】!C$27*0.7735*0.001</f>
        <v>0</v>
      </c>
      <c r="L2550" s="5">
        <v>0</v>
      </c>
      <c r="M2550" s="5">
        <f>ABS(IF(L2550&lt;=0,L2550/耗电量关键数据!$B$6/1000,L2550/耗电量关键数据!$B$5/1000))</f>
        <v>0</v>
      </c>
      <c r="N2550" s="5">
        <f>电气设备逐时使用率计算!H2526</f>
        <v>1.1688450000000001</v>
      </c>
      <c r="O2550" s="5">
        <f>灯光逐时使用率计算!H2526</f>
        <v>0.37403039999999999</v>
      </c>
      <c r="P2550" s="19">
        <f t="shared" si="353"/>
        <v>1.5428754000000002</v>
      </c>
      <c r="Q2550" s="19">
        <f t="shared" si="357"/>
        <v>0</v>
      </c>
      <c r="R2550" s="20">
        <f t="shared" si="354"/>
        <v>0</v>
      </c>
      <c r="S2550" s="20">
        <f t="shared" si="358"/>
        <v>0</v>
      </c>
      <c r="T2550" s="20">
        <f>IF((T2549+R2550)&lt;0,0,IF((T2549+R2550)&gt;结论【关键目标】!C$28,结论【关键目标】!C$28,T2549+R2550))</f>
        <v>17.371373800000001</v>
      </c>
      <c r="U2550" s="19">
        <f>IF((T2549+R2550)&lt;结论【关键目标】!$C$28,0,(发电量计算【计算逻辑页】!R2550+发电量计算【计算逻辑页】!T2549-结论【关键目标】!$C$28))</f>
        <v>0</v>
      </c>
      <c r="V2550" s="5">
        <f t="shared" si="355"/>
        <v>0</v>
      </c>
      <c r="W2550" s="5">
        <f t="shared" si="356"/>
        <v>0</v>
      </c>
      <c r="X2550" s="5">
        <f t="shared" si="359"/>
        <v>0</v>
      </c>
    </row>
    <row r="2551" spans="1:24" x14ac:dyDescent="0.15">
      <c r="A2551" s="7">
        <v>2550</v>
      </c>
      <c r="B2551" s="7">
        <v>4</v>
      </c>
      <c r="C2551" s="7">
        <v>17</v>
      </c>
      <c r="D2551" s="7">
        <v>6</v>
      </c>
      <c r="E2551" s="7">
        <v>107</v>
      </c>
      <c r="F2551" s="7">
        <v>6.2</v>
      </c>
      <c r="G2551" s="7">
        <v>35</v>
      </c>
      <c r="H2551" s="7">
        <f t="shared" si="351"/>
        <v>1</v>
      </c>
      <c r="I2551" s="16">
        <f t="shared" si="352"/>
        <v>45033</v>
      </c>
      <c r="J2551" s="17">
        <v>0.2407</v>
      </c>
      <c r="K2551" s="18">
        <f>G2551*结论【关键目标】!C$27*0.7735*0.001</f>
        <v>3.2486999999999999</v>
      </c>
      <c r="L2551" s="5">
        <v>0</v>
      </c>
      <c r="M2551" s="5">
        <f>ABS(IF(L2551&lt;=0,L2551/耗电量关键数据!$B$6/1000,L2551/耗电量关键数据!$B$5/1000))</f>
        <v>0</v>
      </c>
      <c r="N2551" s="5">
        <f>电气设备逐时使用率计算!H2527</f>
        <v>1.1688450000000001</v>
      </c>
      <c r="O2551" s="5">
        <f>灯光逐时使用率计算!H2527</f>
        <v>0.37403039999999999</v>
      </c>
      <c r="P2551" s="19">
        <f t="shared" si="353"/>
        <v>1.5428754000000002</v>
      </c>
      <c r="Q2551" s="19">
        <f t="shared" si="357"/>
        <v>0</v>
      </c>
      <c r="R2551" s="20">
        <f t="shared" si="354"/>
        <v>3.2486999999999999</v>
      </c>
      <c r="S2551" s="20">
        <f t="shared" si="358"/>
        <v>0</v>
      </c>
      <c r="T2551" s="20">
        <f>IF((T2550+R2551)&lt;0,0,IF((T2550+R2551)&gt;结论【关键目标】!C$28,结论【关键目标】!C$28,T2550+R2551))</f>
        <v>20.6200738</v>
      </c>
      <c r="U2551" s="19">
        <f>IF((T2550+R2551)&lt;结论【关键目标】!$C$28,0,(发电量计算【计算逻辑页】!R2551+发电量计算【计算逻辑页】!T2550-结论【关键目标】!$C$28))</f>
        <v>0</v>
      </c>
      <c r="V2551" s="5">
        <f t="shared" si="355"/>
        <v>0</v>
      </c>
      <c r="W2551" s="5">
        <f t="shared" si="356"/>
        <v>0.37137010878000004</v>
      </c>
      <c r="X2551" s="5">
        <f t="shared" si="359"/>
        <v>0</v>
      </c>
    </row>
    <row r="2552" spans="1:24" x14ac:dyDescent="0.15">
      <c r="A2552" s="7">
        <v>2551</v>
      </c>
      <c r="B2552" s="7">
        <v>4</v>
      </c>
      <c r="C2552" s="7">
        <v>17</v>
      </c>
      <c r="D2552" s="7">
        <v>7</v>
      </c>
      <c r="E2552" s="7">
        <v>107</v>
      </c>
      <c r="F2552" s="7">
        <v>5</v>
      </c>
      <c r="G2552" s="7">
        <v>109.1</v>
      </c>
      <c r="H2552" s="7">
        <f t="shared" si="351"/>
        <v>1</v>
      </c>
      <c r="I2552" s="16">
        <f t="shared" si="352"/>
        <v>45033</v>
      </c>
      <c r="J2552" s="17">
        <v>0.2407</v>
      </c>
      <c r="K2552" s="18">
        <f>G2552*结论【关键目标】!C$27*0.7735*0.001</f>
        <v>10.126662</v>
      </c>
      <c r="L2552" s="5">
        <v>0</v>
      </c>
      <c r="M2552" s="5">
        <f>ABS(IF(L2552&lt;=0,L2552/耗电量关键数据!$B$6/1000,L2552/耗电量关键数据!$B$5/1000))</f>
        <v>0</v>
      </c>
      <c r="N2552" s="5">
        <f>电气设备逐时使用率计算!H2528</f>
        <v>2.3376900000000003</v>
      </c>
      <c r="O2552" s="5">
        <f>灯光逐时使用率计算!H2528</f>
        <v>1.2467680000000001</v>
      </c>
      <c r="P2552" s="19">
        <f t="shared" si="353"/>
        <v>3.5844580000000006</v>
      </c>
      <c r="Q2552" s="19">
        <f t="shared" si="357"/>
        <v>0</v>
      </c>
      <c r="R2552" s="20">
        <f t="shared" si="354"/>
        <v>10.126662</v>
      </c>
      <c r="S2552" s="20">
        <f t="shared" si="358"/>
        <v>0</v>
      </c>
      <c r="T2552" s="20">
        <f>IF((T2551+R2552)&lt;0,0,IF((T2551+R2552)&gt;结论【关键目标】!C$28,结论【关键目标】!C$28,T2551+R2552))</f>
        <v>22</v>
      </c>
      <c r="U2552" s="19">
        <f>IF((T2551+R2552)&lt;结论【关键目标】!$C$28,0,(发电量计算【计算逻辑页】!R2552+发电量计算【计算逻辑页】!T2551-结论【关键目标】!$C$28))</f>
        <v>8.7467357999999997</v>
      </c>
      <c r="V2552" s="5">
        <f t="shared" si="355"/>
        <v>0</v>
      </c>
      <c r="W2552" s="5">
        <f t="shared" si="356"/>
        <v>0.8627790406000001</v>
      </c>
      <c r="X2552" s="5">
        <f t="shared" si="359"/>
        <v>0</v>
      </c>
    </row>
    <row r="2553" spans="1:24" x14ac:dyDescent="0.15">
      <c r="A2553" s="7">
        <v>2552</v>
      </c>
      <c r="B2553" s="7">
        <v>4</v>
      </c>
      <c r="C2553" s="7">
        <v>17</v>
      </c>
      <c r="D2553" s="7">
        <v>8</v>
      </c>
      <c r="E2553" s="7">
        <v>107</v>
      </c>
      <c r="F2553" s="7">
        <v>6</v>
      </c>
      <c r="G2553" s="7">
        <v>206.3</v>
      </c>
      <c r="H2553" s="7">
        <f t="shared" si="351"/>
        <v>1</v>
      </c>
      <c r="I2553" s="16">
        <f t="shared" si="352"/>
        <v>45033</v>
      </c>
      <c r="J2553" s="17">
        <v>0.70809999999999995</v>
      </c>
      <c r="K2553" s="18">
        <f>G2553*结论【关键目标】!C$27*0.7735*0.001</f>
        <v>19.148765999999998</v>
      </c>
      <c r="L2553" s="5">
        <v>0</v>
      </c>
      <c r="M2553" s="5">
        <f>ABS(IF(L2553&lt;=0,L2553/耗电量关键数据!$B$6/1000,L2553/耗电量关键数据!$B$5/1000))</f>
        <v>0</v>
      </c>
      <c r="N2553" s="5">
        <f>电气设备逐时使用率计算!H2529</f>
        <v>11.688450000000001</v>
      </c>
      <c r="O2553" s="5">
        <f>灯光逐时使用率计算!H2529</f>
        <v>6.2338399999999998</v>
      </c>
      <c r="P2553" s="19">
        <f t="shared" si="353"/>
        <v>17.92229</v>
      </c>
      <c r="Q2553" s="19">
        <f t="shared" si="357"/>
        <v>0</v>
      </c>
      <c r="R2553" s="20">
        <f t="shared" si="354"/>
        <v>19.148765999999998</v>
      </c>
      <c r="S2553" s="20">
        <f t="shared" si="358"/>
        <v>0</v>
      </c>
      <c r="T2553" s="20">
        <f>IF((T2552+R2553)&lt;0,0,IF((T2552+R2553)&gt;结论【关键目标】!C$28,结论【关键目标】!C$28,T2552+R2553))</f>
        <v>22</v>
      </c>
      <c r="U2553" s="19">
        <f>IF((T2552+R2553)&lt;结论【关键目标】!$C$28,0,(发电量计算【计算逻辑页】!R2553+发电量计算【计算逻辑页】!T2552-结论【关键目标】!$C$28))</f>
        <v>19.148765999999995</v>
      </c>
      <c r="V2553" s="5">
        <f t="shared" si="355"/>
        <v>6.7020680999999982</v>
      </c>
      <c r="W2553" s="5">
        <f t="shared" si="356"/>
        <v>12.690773548999999</v>
      </c>
      <c r="X2553" s="5">
        <f t="shared" si="359"/>
        <v>0</v>
      </c>
    </row>
    <row r="2554" spans="1:24" x14ac:dyDescent="0.15">
      <c r="A2554" s="7">
        <v>2553</v>
      </c>
      <c r="B2554" s="7">
        <v>4</v>
      </c>
      <c r="C2554" s="7">
        <v>17</v>
      </c>
      <c r="D2554" s="7">
        <v>9</v>
      </c>
      <c r="E2554" s="7">
        <v>107</v>
      </c>
      <c r="F2554" s="7">
        <v>9.4</v>
      </c>
      <c r="G2554" s="7">
        <v>419.3</v>
      </c>
      <c r="H2554" s="7">
        <f t="shared" si="351"/>
        <v>1</v>
      </c>
      <c r="I2554" s="16">
        <f t="shared" si="352"/>
        <v>45033</v>
      </c>
      <c r="J2554" s="17">
        <v>0.70809999999999995</v>
      </c>
      <c r="K2554" s="18">
        <f>G2554*结论【关键目标】!C$27*0.7735*0.001</f>
        <v>38.919426000000001</v>
      </c>
      <c r="L2554" s="5">
        <v>0</v>
      </c>
      <c r="M2554" s="5">
        <f>ABS(IF(L2554&lt;=0,L2554/耗电量关键数据!$B$6/1000,L2554/耗电量关键数据!$B$5/1000))</f>
        <v>0</v>
      </c>
      <c r="N2554" s="5">
        <f>电气设备逐时使用率计算!H2530</f>
        <v>22.208055000000002</v>
      </c>
      <c r="O2554" s="5">
        <f>灯光逐时使用率计算!H2530</f>
        <v>11.844296</v>
      </c>
      <c r="P2554" s="19">
        <f t="shared" si="353"/>
        <v>34.052351000000002</v>
      </c>
      <c r="Q2554" s="19">
        <f t="shared" si="357"/>
        <v>0</v>
      </c>
      <c r="R2554" s="20">
        <f t="shared" si="354"/>
        <v>38.919426000000001</v>
      </c>
      <c r="S2554" s="20">
        <f t="shared" si="358"/>
        <v>0</v>
      </c>
      <c r="T2554" s="20">
        <f>IF((T2553+R2554)&lt;0,0,IF((T2553+R2554)&gt;结论【关键目标】!C$28,结论【关键目标】!C$28,T2553+R2554))</f>
        <v>22</v>
      </c>
      <c r="U2554" s="19">
        <f>IF((T2553+R2554)&lt;结论【关键目标】!$C$28,0,(发电量计算【计算逻辑页】!R2554+发电量计算【计算逻辑页】!T2553-结论【关键目标】!$C$28))</f>
        <v>38.919426000000001</v>
      </c>
      <c r="V2554" s="5">
        <f t="shared" si="355"/>
        <v>13.6217991</v>
      </c>
      <c r="W2554" s="5">
        <f t="shared" si="356"/>
        <v>24.1124697431</v>
      </c>
      <c r="X2554" s="5">
        <f t="shared" si="359"/>
        <v>0</v>
      </c>
    </row>
    <row r="2555" spans="1:24" x14ac:dyDescent="0.15">
      <c r="A2555" s="7">
        <v>2554</v>
      </c>
      <c r="B2555" s="7">
        <v>4</v>
      </c>
      <c r="C2555" s="7">
        <v>17</v>
      </c>
      <c r="D2555" s="7">
        <v>10</v>
      </c>
      <c r="E2555" s="7">
        <v>107</v>
      </c>
      <c r="F2555" s="7">
        <v>12</v>
      </c>
      <c r="G2555" s="7">
        <v>622.1</v>
      </c>
      <c r="H2555" s="7">
        <f t="shared" si="351"/>
        <v>1</v>
      </c>
      <c r="I2555" s="16">
        <f t="shared" si="352"/>
        <v>45033</v>
      </c>
      <c r="J2555" s="17">
        <v>0.70809999999999995</v>
      </c>
      <c r="K2555" s="18">
        <f>G2555*结论【关键目标】!C$27*0.7735*0.001</f>
        <v>57.743321999999999</v>
      </c>
      <c r="L2555" s="5">
        <v>0</v>
      </c>
      <c r="M2555" s="5">
        <f>ABS(IF(L2555&lt;=0,L2555/耗电量关键数据!$B$6/1000,L2555/耗电量关键数据!$B$5/1000))</f>
        <v>0</v>
      </c>
      <c r="N2555" s="5">
        <f>电气设备逐时使用率计算!H2531</f>
        <v>22.208055000000002</v>
      </c>
      <c r="O2555" s="5">
        <f>灯光逐时使用率计算!H2531</f>
        <v>11.844296</v>
      </c>
      <c r="P2555" s="19">
        <f t="shared" si="353"/>
        <v>34.052351000000002</v>
      </c>
      <c r="Q2555" s="19">
        <f t="shared" si="357"/>
        <v>0</v>
      </c>
      <c r="R2555" s="20">
        <f t="shared" si="354"/>
        <v>57.743321999999999</v>
      </c>
      <c r="S2555" s="20">
        <f t="shared" si="358"/>
        <v>0</v>
      </c>
      <c r="T2555" s="20">
        <f>IF((T2554+R2555)&lt;0,0,IF((T2554+R2555)&gt;结论【关键目标】!C$28,结论【关键目标】!C$28,T2554+R2555))</f>
        <v>22</v>
      </c>
      <c r="U2555" s="19">
        <f>IF((T2554+R2555)&lt;结论【关键目标】!$C$28,0,(发电量计算【计算逻辑页】!R2555+发电量计算【计算逻辑页】!T2554-结论【关键目标】!$C$28))</f>
        <v>57.743322000000006</v>
      </c>
      <c r="V2555" s="5">
        <f t="shared" si="355"/>
        <v>20.210162700000001</v>
      </c>
      <c r="W2555" s="5">
        <f t="shared" si="356"/>
        <v>24.1124697431</v>
      </c>
      <c r="X2555" s="5">
        <f t="shared" si="359"/>
        <v>0</v>
      </c>
    </row>
    <row r="2556" spans="1:24" x14ac:dyDescent="0.15">
      <c r="A2556" s="7">
        <v>2555</v>
      </c>
      <c r="B2556" s="7">
        <v>4</v>
      </c>
      <c r="C2556" s="7">
        <v>17</v>
      </c>
      <c r="D2556" s="7">
        <v>11</v>
      </c>
      <c r="E2556" s="7">
        <v>107</v>
      </c>
      <c r="F2556" s="7">
        <v>15</v>
      </c>
      <c r="G2556" s="7">
        <v>793.7</v>
      </c>
      <c r="H2556" s="7">
        <f t="shared" si="351"/>
        <v>1</v>
      </c>
      <c r="I2556" s="16">
        <f t="shared" si="352"/>
        <v>45033</v>
      </c>
      <c r="J2556" s="17">
        <v>1.2267999999999999</v>
      </c>
      <c r="K2556" s="18">
        <f>G2556*结论【关键目标】!C$27*0.7735*0.001</f>
        <v>73.671233999999998</v>
      </c>
      <c r="L2556" s="5">
        <v>0</v>
      </c>
      <c r="M2556" s="5">
        <f>ABS(IF(L2556&lt;=0,L2556/耗电量关键数据!$B$6/1000,L2556/耗电量关键数据!$B$5/1000))</f>
        <v>0</v>
      </c>
      <c r="N2556" s="5">
        <f>电气设备逐时使用率计算!H2532</f>
        <v>22.208055000000002</v>
      </c>
      <c r="O2556" s="5">
        <f>灯光逐时使用率计算!H2532</f>
        <v>11.844296</v>
      </c>
      <c r="P2556" s="19">
        <f t="shared" si="353"/>
        <v>34.052351000000002</v>
      </c>
      <c r="Q2556" s="19">
        <f t="shared" si="357"/>
        <v>34.052351000000002</v>
      </c>
      <c r="R2556" s="20">
        <f t="shared" si="354"/>
        <v>39.618882999999997</v>
      </c>
      <c r="S2556" s="20">
        <f t="shared" si="358"/>
        <v>0</v>
      </c>
      <c r="T2556" s="20">
        <f>IF((T2555+R2556)&lt;0,0,IF((T2555+R2556)&gt;结论【关键目标】!C$28,结论【关键目标】!C$28,T2555+R2556))</f>
        <v>22</v>
      </c>
      <c r="U2556" s="19">
        <f>IF((T2555+R2556)&lt;结论【关键目标】!$C$28,0,(发电量计算【计算逻辑页】!R2556+发电量计算【计算逻辑页】!T2555-结论【关键目标】!$C$28))</f>
        <v>39.618882999999997</v>
      </c>
      <c r="V2556" s="5">
        <f t="shared" si="355"/>
        <v>13.866609049999997</v>
      </c>
      <c r="W2556" s="5">
        <f t="shared" si="356"/>
        <v>41.775424206799997</v>
      </c>
      <c r="X2556" s="5">
        <f t="shared" si="359"/>
        <v>0</v>
      </c>
    </row>
    <row r="2557" spans="1:24" x14ac:dyDescent="0.15">
      <c r="A2557" s="7">
        <v>2556</v>
      </c>
      <c r="B2557" s="7">
        <v>4</v>
      </c>
      <c r="C2557" s="7">
        <v>17</v>
      </c>
      <c r="D2557" s="7">
        <v>12</v>
      </c>
      <c r="E2557" s="7">
        <v>107</v>
      </c>
      <c r="F2557" s="7">
        <v>16.3</v>
      </c>
      <c r="G2557" s="7">
        <v>725.4</v>
      </c>
      <c r="H2557" s="7">
        <f t="shared" si="351"/>
        <v>1</v>
      </c>
      <c r="I2557" s="16">
        <f t="shared" si="352"/>
        <v>45033</v>
      </c>
      <c r="J2557" s="17">
        <v>1.2267999999999999</v>
      </c>
      <c r="K2557" s="18">
        <f>G2557*结论【关键目标】!C$27*0.7735*0.001</f>
        <v>67.331627999999995</v>
      </c>
      <c r="L2557" s="5">
        <v>0</v>
      </c>
      <c r="M2557" s="5">
        <f>ABS(IF(L2557&lt;=0,L2557/耗电量关键数据!$B$6/1000,L2557/耗电量关键数据!$B$5/1000))</f>
        <v>0</v>
      </c>
      <c r="N2557" s="5">
        <f>电气设备逐时使用率计算!H2533</f>
        <v>11.688450000000001</v>
      </c>
      <c r="O2557" s="5">
        <f>灯光逐时使用率计算!H2533</f>
        <v>9.9741440000000008</v>
      </c>
      <c r="P2557" s="19">
        <f t="shared" si="353"/>
        <v>21.662594000000002</v>
      </c>
      <c r="Q2557" s="19">
        <f t="shared" si="357"/>
        <v>21.662594000000002</v>
      </c>
      <c r="R2557" s="20">
        <f t="shared" si="354"/>
        <v>45.669033999999996</v>
      </c>
      <c r="S2557" s="20">
        <f t="shared" si="358"/>
        <v>0</v>
      </c>
      <c r="T2557" s="20">
        <f>IF((T2556+R2557)&lt;0,0,IF((T2556+R2557)&gt;结论【关键目标】!C$28,结论【关键目标】!C$28,T2556+R2557))</f>
        <v>22</v>
      </c>
      <c r="U2557" s="19">
        <f>IF((T2556+R2557)&lt;结论【关键目标】!$C$28,0,(发电量计算【计算逻辑页】!R2557+发电量计算【计算逻辑页】!T2556-结论【关键目标】!$C$28))</f>
        <v>45.669033999999996</v>
      </c>
      <c r="V2557" s="5">
        <f t="shared" si="355"/>
        <v>15.984161899999998</v>
      </c>
      <c r="W2557" s="5">
        <f t="shared" si="356"/>
        <v>26.5756703192</v>
      </c>
      <c r="X2557" s="5">
        <f t="shared" si="359"/>
        <v>0</v>
      </c>
    </row>
    <row r="2558" spans="1:24" x14ac:dyDescent="0.15">
      <c r="A2558" s="7">
        <v>2557</v>
      </c>
      <c r="B2558" s="7">
        <v>4</v>
      </c>
      <c r="C2558" s="7">
        <v>17</v>
      </c>
      <c r="D2558" s="7">
        <v>13</v>
      </c>
      <c r="E2558" s="7">
        <v>107</v>
      </c>
      <c r="F2558" s="7">
        <v>18</v>
      </c>
      <c r="G2558" s="7">
        <v>739.3</v>
      </c>
      <c r="H2558" s="7">
        <f t="shared" si="351"/>
        <v>1</v>
      </c>
      <c r="I2558" s="16">
        <f t="shared" si="352"/>
        <v>45033</v>
      </c>
      <c r="J2558" s="17">
        <v>1.2267999999999999</v>
      </c>
      <c r="K2558" s="18">
        <f>G2558*结论【关键目标】!C$27*0.7735*0.001</f>
        <v>68.621825999999999</v>
      </c>
      <c r="L2558" s="5">
        <v>0</v>
      </c>
      <c r="M2558" s="5">
        <f>ABS(IF(L2558&lt;=0,L2558/耗电量关键数据!$B$6/1000,L2558/耗电量关键数据!$B$5/1000))</f>
        <v>0</v>
      </c>
      <c r="N2558" s="5">
        <f>电气设备逐时使用率计算!H2534</f>
        <v>11.688450000000001</v>
      </c>
      <c r="O2558" s="5">
        <f>灯光逐时使用率计算!H2534</f>
        <v>9.9741440000000008</v>
      </c>
      <c r="P2558" s="19">
        <f t="shared" si="353"/>
        <v>21.662594000000002</v>
      </c>
      <c r="Q2558" s="19">
        <f t="shared" si="357"/>
        <v>21.662594000000002</v>
      </c>
      <c r="R2558" s="20">
        <f t="shared" si="354"/>
        <v>46.959232</v>
      </c>
      <c r="S2558" s="20">
        <f t="shared" si="358"/>
        <v>0</v>
      </c>
      <c r="T2558" s="20">
        <f>IF((T2557+R2558)&lt;0,0,IF((T2557+R2558)&gt;结论【关键目标】!C$28,结论【关键目标】!C$28,T2557+R2558))</f>
        <v>22</v>
      </c>
      <c r="U2558" s="19">
        <f>IF((T2557+R2558)&lt;结论【关键目标】!$C$28,0,(发电量计算【计算逻辑页】!R2558+发电量计算【计算逻辑页】!T2557-结论【关键目标】!$C$28))</f>
        <v>46.959232</v>
      </c>
      <c r="V2558" s="5">
        <f t="shared" si="355"/>
        <v>16.435731199999999</v>
      </c>
      <c r="W2558" s="5">
        <f t="shared" si="356"/>
        <v>26.5756703192</v>
      </c>
      <c r="X2558" s="5">
        <f t="shared" si="359"/>
        <v>0</v>
      </c>
    </row>
    <row r="2559" spans="1:24" x14ac:dyDescent="0.15">
      <c r="A2559" s="7">
        <v>2558</v>
      </c>
      <c r="B2559" s="7">
        <v>4</v>
      </c>
      <c r="C2559" s="7">
        <v>17</v>
      </c>
      <c r="D2559" s="7">
        <v>14</v>
      </c>
      <c r="E2559" s="7">
        <v>107</v>
      </c>
      <c r="F2559" s="7">
        <v>19</v>
      </c>
      <c r="G2559" s="7">
        <v>637.4</v>
      </c>
      <c r="H2559" s="7">
        <f t="shared" si="351"/>
        <v>1</v>
      </c>
      <c r="I2559" s="16">
        <f t="shared" si="352"/>
        <v>45033</v>
      </c>
      <c r="J2559" s="17">
        <v>1.2267999999999999</v>
      </c>
      <c r="K2559" s="18">
        <f>G2559*结论【关键目标】!C$27*0.7735*0.001</f>
        <v>59.163468000000002</v>
      </c>
      <c r="L2559" s="5">
        <v>0</v>
      </c>
      <c r="M2559" s="5">
        <f>ABS(IF(L2559&lt;=0,L2559/耗电量关键数据!$B$6/1000,L2559/耗电量关键数据!$B$5/1000))</f>
        <v>0</v>
      </c>
      <c r="N2559" s="5">
        <f>电气设备逐时使用率计算!H2535</f>
        <v>22.208055000000002</v>
      </c>
      <c r="O2559" s="5">
        <f>灯光逐时使用率计算!H2535</f>
        <v>11.844296</v>
      </c>
      <c r="P2559" s="19">
        <f t="shared" si="353"/>
        <v>34.052351000000002</v>
      </c>
      <c r="Q2559" s="19">
        <f t="shared" si="357"/>
        <v>34.052351000000002</v>
      </c>
      <c r="R2559" s="20">
        <f t="shared" si="354"/>
        <v>25.111117</v>
      </c>
      <c r="S2559" s="20">
        <f t="shared" si="358"/>
        <v>0</v>
      </c>
      <c r="T2559" s="20">
        <f>IF((T2558+R2559)&lt;0,0,IF((T2558+R2559)&gt;结论【关键目标】!C$28,结论【关键目标】!C$28,T2558+R2559))</f>
        <v>22</v>
      </c>
      <c r="U2559" s="19">
        <f>IF((T2558+R2559)&lt;结论【关键目标】!$C$28,0,(发电量计算【计算逻辑页】!R2559+发电量计算【计算逻辑页】!T2558-结论【关键目标】!$C$28))</f>
        <v>25.111117</v>
      </c>
      <c r="V2559" s="5">
        <f t="shared" si="355"/>
        <v>8.788890949999999</v>
      </c>
      <c r="W2559" s="5">
        <f t="shared" si="356"/>
        <v>41.775424206799997</v>
      </c>
      <c r="X2559" s="5">
        <f t="shared" si="359"/>
        <v>0</v>
      </c>
    </row>
    <row r="2560" spans="1:24" x14ac:dyDescent="0.15">
      <c r="A2560" s="7">
        <v>2559</v>
      </c>
      <c r="B2560" s="7">
        <v>4</v>
      </c>
      <c r="C2560" s="7">
        <v>17</v>
      </c>
      <c r="D2560" s="7">
        <v>15</v>
      </c>
      <c r="E2560" s="7">
        <v>107</v>
      </c>
      <c r="F2560" s="7">
        <v>19.600000000000001</v>
      </c>
      <c r="G2560" s="7">
        <v>489.6</v>
      </c>
      <c r="H2560" s="7">
        <f t="shared" si="351"/>
        <v>1</v>
      </c>
      <c r="I2560" s="16">
        <f t="shared" si="352"/>
        <v>45033</v>
      </c>
      <c r="J2560" s="17">
        <v>1.2267999999999999</v>
      </c>
      <c r="K2560" s="18">
        <f>G2560*结论【关键目标】!C$27*0.7735*0.001</f>
        <v>45.444671999999997</v>
      </c>
      <c r="L2560" s="5">
        <v>0</v>
      </c>
      <c r="M2560" s="5">
        <f>ABS(IF(L2560&lt;=0,L2560/耗电量关键数据!$B$6/1000,L2560/耗电量关键数据!$B$5/1000))</f>
        <v>0</v>
      </c>
      <c r="N2560" s="5">
        <f>电气设备逐时使用率计算!H2536</f>
        <v>22.208055000000002</v>
      </c>
      <c r="O2560" s="5">
        <f>灯光逐时使用率计算!H2536</f>
        <v>11.844296</v>
      </c>
      <c r="P2560" s="19">
        <f t="shared" si="353"/>
        <v>34.052351000000002</v>
      </c>
      <c r="Q2560" s="19">
        <f t="shared" si="357"/>
        <v>34.052351000000002</v>
      </c>
      <c r="R2560" s="20">
        <f t="shared" si="354"/>
        <v>11.392320999999995</v>
      </c>
      <c r="S2560" s="20">
        <f t="shared" si="358"/>
        <v>0</v>
      </c>
      <c r="T2560" s="20">
        <f>IF((T2559+R2560)&lt;0,0,IF((T2559+R2560)&gt;结论【关键目标】!C$28,结论【关键目标】!C$28,T2559+R2560))</f>
        <v>22</v>
      </c>
      <c r="U2560" s="19">
        <f>IF((T2559+R2560)&lt;结论【关键目标】!$C$28,0,(发电量计算【计算逻辑页】!R2560+发电量计算【计算逻辑页】!T2559-结论【关键目标】!$C$28))</f>
        <v>11.392320999999995</v>
      </c>
      <c r="V2560" s="5">
        <f t="shared" si="355"/>
        <v>3.9873123499999981</v>
      </c>
      <c r="W2560" s="5">
        <f t="shared" si="356"/>
        <v>41.775424206799997</v>
      </c>
      <c r="X2560" s="5">
        <f t="shared" si="359"/>
        <v>0</v>
      </c>
    </row>
    <row r="2561" spans="1:24" x14ac:dyDescent="0.15">
      <c r="A2561" s="7">
        <v>2560</v>
      </c>
      <c r="B2561" s="7">
        <v>4</v>
      </c>
      <c r="C2561" s="7">
        <v>17</v>
      </c>
      <c r="D2561" s="7">
        <v>16</v>
      </c>
      <c r="E2561" s="7">
        <v>107</v>
      </c>
      <c r="F2561" s="7">
        <v>21</v>
      </c>
      <c r="G2561" s="7">
        <v>360.5</v>
      </c>
      <c r="H2561" s="7">
        <f t="shared" si="351"/>
        <v>1</v>
      </c>
      <c r="I2561" s="16">
        <f t="shared" si="352"/>
        <v>45033</v>
      </c>
      <c r="J2561" s="17">
        <v>0.70809999999999995</v>
      </c>
      <c r="K2561" s="18">
        <f>G2561*结论【关键目标】!C$27*0.7735*0.001</f>
        <v>33.46161</v>
      </c>
      <c r="L2561" s="5">
        <v>0</v>
      </c>
      <c r="M2561" s="5">
        <f>ABS(IF(L2561&lt;=0,L2561/耗电量关键数据!$B$6/1000,L2561/耗电量关键数据!$B$5/1000))</f>
        <v>0</v>
      </c>
      <c r="N2561" s="5">
        <f>电气设备逐时使用率计算!H2537</f>
        <v>22.208055000000002</v>
      </c>
      <c r="O2561" s="5">
        <f>灯光逐时使用率计算!H2537</f>
        <v>11.844296</v>
      </c>
      <c r="P2561" s="19">
        <f t="shared" si="353"/>
        <v>34.052351000000002</v>
      </c>
      <c r="Q2561" s="19">
        <f t="shared" si="357"/>
        <v>0</v>
      </c>
      <c r="R2561" s="20">
        <f t="shared" si="354"/>
        <v>33.46161</v>
      </c>
      <c r="S2561" s="20">
        <f t="shared" si="358"/>
        <v>0</v>
      </c>
      <c r="T2561" s="20">
        <f>IF((T2560+R2561)&lt;0,0,IF((T2560+R2561)&gt;结论【关键目标】!C$28,结论【关键目标】!C$28,T2560+R2561))</f>
        <v>22</v>
      </c>
      <c r="U2561" s="19">
        <f>IF((T2560+R2561)&lt;结论【关键目标】!$C$28,0,(发电量计算【计算逻辑页】!R2561+发电量计算【计算逻辑页】!T2560-结论【关键目标】!$C$28))</f>
        <v>33.46161</v>
      </c>
      <c r="V2561" s="5">
        <f t="shared" si="355"/>
        <v>11.711563499999999</v>
      </c>
      <c r="W2561" s="5">
        <f t="shared" si="356"/>
        <v>23.694166040999999</v>
      </c>
      <c r="X2561" s="5">
        <f t="shared" si="359"/>
        <v>0</v>
      </c>
    </row>
    <row r="2562" spans="1:24" x14ac:dyDescent="0.15">
      <c r="A2562" s="7">
        <v>2561</v>
      </c>
      <c r="B2562" s="7">
        <v>4</v>
      </c>
      <c r="C2562" s="7">
        <v>17</v>
      </c>
      <c r="D2562" s="7">
        <v>17</v>
      </c>
      <c r="E2562" s="7">
        <v>107</v>
      </c>
      <c r="F2562" s="7">
        <v>20</v>
      </c>
      <c r="G2562" s="7">
        <v>173.8</v>
      </c>
      <c r="H2562" s="7">
        <f t="shared" ref="H2562:H2625" si="360">WEEKDAY(I:I,2)</f>
        <v>1</v>
      </c>
      <c r="I2562" s="16">
        <f t="shared" ref="I2562:I2625" si="361">DATE(2023,B2562,C2562)</f>
        <v>45033</v>
      </c>
      <c r="J2562" s="17">
        <v>0.70809999999999995</v>
      </c>
      <c r="K2562" s="18">
        <f>G2562*结论【关键目标】!C$27*0.7735*0.001</f>
        <v>16.132116</v>
      </c>
      <c r="L2562" s="5">
        <v>0</v>
      </c>
      <c r="M2562" s="5">
        <f>ABS(IF(L2562&lt;=0,L2562/耗电量关键数据!$B$6/1000,L2562/耗电量关键数据!$B$5/1000))</f>
        <v>0</v>
      </c>
      <c r="N2562" s="5">
        <f>电气设备逐时使用率计算!H2538</f>
        <v>22.208055000000002</v>
      </c>
      <c r="O2562" s="5">
        <f>灯光逐时使用率计算!H2538</f>
        <v>11.844296</v>
      </c>
      <c r="P2562" s="19">
        <f t="shared" ref="P2562:P2625" si="362">M2562+N2562+O2562</f>
        <v>34.052351000000002</v>
      </c>
      <c r="Q2562" s="19">
        <f t="shared" si="357"/>
        <v>0</v>
      </c>
      <c r="R2562" s="20">
        <f t="shared" ref="R2562:R2625" si="363">K2562-Q2562</f>
        <v>16.132116</v>
      </c>
      <c r="S2562" s="20">
        <f t="shared" si="358"/>
        <v>0</v>
      </c>
      <c r="T2562" s="20">
        <f>IF((T2561+R2562)&lt;0,0,IF((T2561+R2562)&gt;结论【关键目标】!C$28,结论【关键目标】!C$28,T2561+R2562))</f>
        <v>22</v>
      </c>
      <c r="U2562" s="19">
        <f>IF((T2561+R2562)&lt;结论【关键目标】!$C$28,0,(发电量计算【计算逻辑页】!R2562+发电量计算【计算逻辑页】!T2561-结论【关键目标】!$C$28))</f>
        <v>16.132115999999996</v>
      </c>
      <c r="V2562" s="5">
        <f t="shared" ref="V2562:V2625" si="364">IF(J2562&gt;0.35,U2562*0.35,0)</f>
        <v>5.6462405999999987</v>
      </c>
      <c r="W2562" s="5">
        <f t="shared" ref="W2562:W2625" si="365">IF(P2562&gt;K2562,K2562*J2562,P2562*J2562)</f>
        <v>11.423151339599999</v>
      </c>
      <c r="X2562" s="5">
        <f t="shared" si="359"/>
        <v>0</v>
      </c>
    </row>
    <row r="2563" spans="1:24" x14ac:dyDescent="0.15">
      <c r="A2563" s="7">
        <v>2562</v>
      </c>
      <c r="B2563" s="7">
        <v>4</v>
      </c>
      <c r="C2563" s="7">
        <v>17</v>
      </c>
      <c r="D2563" s="7">
        <v>18</v>
      </c>
      <c r="E2563" s="7">
        <v>107</v>
      </c>
      <c r="F2563" s="7">
        <v>18.8</v>
      </c>
      <c r="G2563" s="7">
        <v>10.6</v>
      </c>
      <c r="H2563" s="7">
        <f t="shared" si="360"/>
        <v>1</v>
      </c>
      <c r="I2563" s="16">
        <f t="shared" si="361"/>
        <v>45033</v>
      </c>
      <c r="J2563" s="17">
        <v>0.70809999999999995</v>
      </c>
      <c r="K2563" s="18">
        <f>G2563*结论【关键目标】!C$27*0.7735*0.001</f>
        <v>0.98389199999999999</v>
      </c>
      <c r="L2563" s="5">
        <v>0</v>
      </c>
      <c r="M2563" s="5">
        <f>ABS(IF(L2563&lt;=0,L2563/耗电量关键数据!$B$6/1000,L2563/耗电量关键数据!$B$5/1000))</f>
        <v>0</v>
      </c>
      <c r="N2563" s="5">
        <f>电气设备逐时使用率计算!H2539</f>
        <v>7.0130699999999999</v>
      </c>
      <c r="O2563" s="5">
        <f>灯光逐时使用率计算!H2539</f>
        <v>3.7403040000000001</v>
      </c>
      <c r="P2563" s="19">
        <f t="shared" si="362"/>
        <v>10.753374000000001</v>
      </c>
      <c r="Q2563" s="19">
        <f t="shared" ref="Q2563:Q2626" si="366">IF(J2563&gt;0.8,P2563,0)</f>
        <v>0</v>
      </c>
      <c r="R2563" s="20">
        <f t="shared" si="363"/>
        <v>0.98389199999999999</v>
      </c>
      <c r="S2563" s="20">
        <f t="shared" ref="S2563:S2626" si="367">IF(R2563&lt;0,ABS(R2563),0)</f>
        <v>0</v>
      </c>
      <c r="T2563" s="20">
        <f>IF((T2562+R2563)&lt;0,0,IF((T2562+R2563)&gt;结论【关键目标】!C$28,结论【关键目标】!C$28,T2562+R2563))</f>
        <v>22</v>
      </c>
      <c r="U2563" s="19">
        <f>IF((T2562+R2563)&lt;结论【关键目标】!$C$28,0,(发电量计算【计算逻辑页】!R2563+发电量计算【计算逻辑页】!T2562-结论【关键目标】!$C$28))</f>
        <v>0.98389200000000088</v>
      </c>
      <c r="V2563" s="5">
        <f t="shared" si="364"/>
        <v>0.34436220000000028</v>
      </c>
      <c r="W2563" s="5">
        <f t="shared" si="365"/>
        <v>0.69669392519999995</v>
      </c>
      <c r="X2563" s="5">
        <f t="shared" si="359"/>
        <v>0</v>
      </c>
    </row>
    <row r="2564" spans="1:24" x14ac:dyDescent="0.15">
      <c r="A2564" s="7">
        <v>2563</v>
      </c>
      <c r="B2564" s="7">
        <v>4</v>
      </c>
      <c r="C2564" s="7">
        <v>17</v>
      </c>
      <c r="D2564" s="7">
        <v>19</v>
      </c>
      <c r="E2564" s="7">
        <v>107</v>
      </c>
      <c r="F2564" s="7">
        <v>19</v>
      </c>
      <c r="G2564" s="7">
        <v>0</v>
      </c>
      <c r="H2564" s="7">
        <f t="shared" si="360"/>
        <v>1</v>
      </c>
      <c r="I2564" s="16">
        <f t="shared" si="361"/>
        <v>45033</v>
      </c>
      <c r="J2564" s="17">
        <v>1.2267999999999999</v>
      </c>
      <c r="K2564" s="18">
        <f>G2564*结论【关键目标】!C$27*0.7735*0.001</f>
        <v>0</v>
      </c>
      <c r="L2564" s="5">
        <v>0</v>
      </c>
      <c r="M2564" s="5">
        <f>ABS(IF(L2564&lt;=0,L2564/耗电量关键数据!$B$6/1000,L2564/耗电量关键数据!$B$5/1000))</f>
        <v>0</v>
      </c>
      <c r="N2564" s="5">
        <f>电气设备逐时使用率计算!H2540</f>
        <v>7.0130699999999999</v>
      </c>
      <c r="O2564" s="5">
        <f>灯光逐时使用率计算!H2540</f>
        <v>3.7403040000000001</v>
      </c>
      <c r="P2564" s="19">
        <f t="shared" si="362"/>
        <v>10.753374000000001</v>
      </c>
      <c r="Q2564" s="19">
        <f t="shared" si="366"/>
        <v>10.753374000000001</v>
      </c>
      <c r="R2564" s="20">
        <f t="shared" si="363"/>
        <v>-10.753374000000001</v>
      </c>
      <c r="S2564" s="20">
        <f t="shared" si="367"/>
        <v>10.753374000000001</v>
      </c>
      <c r="T2564" s="20">
        <f>IF((T2563+R2564)&lt;0,0,IF((T2563+R2564)&gt;结论【关键目标】!C$28,结论【关键目标】!C$28,T2563+R2564))</f>
        <v>11.246625999999999</v>
      </c>
      <c r="U2564" s="19">
        <f>IF((T2563+R2564)&lt;结论【关键目标】!$C$28,0,(发电量计算【计算逻辑页】!R2564+发电量计算【计算逻辑页】!T2563-结论【关键目标】!$C$28))</f>
        <v>0</v>
      </c>
      <c r="V2564" s="5">
        <f t="shared" si="364"/>
        <v>0</v>
      </c>
      <c r="W2564" s="5">
        <f t="shared" si="365"/>
        <v>0</v>
      </c>
      <c r="X2564" s="5">
        <f t="shared" ref="X2564:X2627" si="368">(J2564-0.35)*IF(T2564&gt;S2564,S2564,T2564)</f>
        <v>9.428558323199999</v>
      </c>
    </row>
    <row r="2565" spans="1:24" x14ac:dyDescent="0.15">
      <c r="A2565" s="7">
        <v>2564</v>
      </c>
      <c r="B2565" s="7">
        <v>4</v>
      </c>
      <c r="C2565" s="7">
        <v>17</v>
      </c>
      <c r="D2565" s="7">
        <v>20</v>
      </c>
      <c r="E2565" s="7">
        <v>107</v>
      </c>
      <c r="F2565" s="7">
        <v>17</v>
      </c>
      <c r="G2565" s="7">
        <v>0</v>
      </c>
      <c r="H2565" s="7">
        <f t="shared" si="360"/>
        <v>1</v>
      </c>
      <c r="I2565" s="16">
        <f t="shared" si="361"/>
        <v>45033</v>
      </c>
      <c r="J2565" s="17">
        <v>1.2267999999999999</v>
      </c>
      <c r="K2565" s="18">
        <f>G2565*结论【关键目标】!C$27*0.7735*0.001</f>
        <v>0</v>
      </c>
      <c r="L2565" s="5">
        <v>0</v>
      </c>
      <c r="M2565" s="5">
        <f>ABS(IF(L2565&lt;=0,L2565/耗电量关键数据!$B$6/1000,L2565/耗电量关键数据!$B$5/1000))</f>
        <v>0</v>
      </c>
      <c r="N2565" s="5">
        <f>电气设备逐时使用率计算!H2541</f>
        <v>1.1688450000000001</v>
      </c>
      <c r="O2565" s="5">
        <f>灯光逐时使用率计算!H2541</f>
        <v>0.37403039999999999</v>
      </c>
      <c r="P2565" s="19">
        <f t="shared" si="362"/>
        <v>1.5428754000000002</v>
      </c>
      <c r="Q2565" s="19">
        <f t="shared" si="366"/>
        <v>1.5428754000000002</v>
      </c>
      <c r="R2565" s="20">
        <f t="shared" si="363"/>
        <v>-1.5428754000000002</v>
      </c>
      <c r="S2565" s="20">
        <f t="shared" si="367"/>
        <v>1.5428754000000002</v>
      </c>
      <c r="T2565" s="20">
        <f>IF((T2564+R2565)&lt;0,0,IF((T2564+R2565)&gt;结论【关键目标】!C$28,结论【关键目标】!C$28,T2564+R2565))</f>
        <v>9.7037505999999993</v>
      </c>
      <c r="U2565" s="19">
        <f>IF((T2564+R2565)&lt;结论【关键目标】!$C$28,0,(发电量计算【计算逻辑页】!R2565+发电量计算【计算逻辑页】!T2564-结论【关键目标】!$C$28))</f>
        <v>0</v>
      </c>
      <c r="V2565" s="5">
        <f t="shared" si="364"/>
        <v>0</v>
      </c>
      <c r="W2565" s="5">
        <f t="shared" si="365"/>
        <v>0</v>
      </c>
      <c r="X2565" s="5">
        <f t="shared" si="368"/>
        <v>1.3527931507200002</v>
      </c>
    </row>
    <row r="2566" spans="1:24" x14ac:dyDescent="0.15">
      <c r="A2566" s="7">
        <v>2565</v>
      </c>
      <c r="B2566" s="7">
        <v>4</v>
      </c>
      <c r="C2566" s="7">
        <v>17</v>
      </c>
      <c r="D2566" s="7">
        <v>21</v>
      </c>
      <c r="E2566" s="7">
        <v>107</v>
      </c>
      <c r="F2566" s="7">
        <v>14.8</v>
      </c>
      <c r="G2566" s="7">
        <v>0</v>
      </c>
      <c r="H2566" s="7">
        <f t="shared" si="360"/>
        <v>1</v>
      </c>
      <c r="I2566" s="16">
        <f t="shared" si="361"/>
        <v>45033</v>
      </c>
      <c r="J2566" s="17">
        <v>1.2267999999999999</v>
      </c>
      <c r="K2566" s="18">
        <f>G2566*结论【关键目标】!C$27*0.7735*0.001</f>
        <v>0</v>
      </c>
      <c r="L2566" s="5">
        <v>0</v>
      </c>
      <c r="M2566" s="5">
        <f>ABS(IF(L2566&lt;=0,L2566/耗电量关键数据!$B$6/1000,L2566/耗电量关键数据!$B$5/1000))</f>
        <v>0</v>
      </c>
      <c r="N2566" s="5">
        <f>电气设备逐时使用率计算!H2542</f>
        <v>1.1688450000000001</v>
      </c>
      <c r="O2566" s="5">
        <f>灯光逐时使用率计算!H2542</f>
        <v>0.37403039999999999</v>
      </c>
      <c r="P2566" s="19">
        <f t="shared" si="362"/>
        <v>1.5428754000000002</v>
      </c>
      <c r="Q2566" s="19">
        <f t="shared" si="366"/>
        <v>1.5428754000000002</v>
      </c>
      <c r="R2566" s="20">
        <f t="shared" si="363"/>
        <v>-1.5428754000000002</v>
      </c>
      <c r="S2566" s="20">
        <f t="shared" si="367"/>
        <v>1.5428754000000002</v>
      </c>
      <c r="T2566" s="20">
        <f>IF((T2565+R2566)&lt;0,0,IF((T2565+R2566)&gt;结论【关键目标】!C$28,结论【关键目标】!C$28,T2565+R2566))</f>
        <v>8.1608751999999996</v>
      </c>
      <c r="U2566" s="19">
        <f>IF((T2565+R2566)&lt;结论【关键目标】!$C$28,0,(发电量计算【计算逻辑页】!R2566+发电量计算【计算逻辑页】!T2565-结论【关键目标】!$C$28))</f>
        <v>0</v>
      </c>
      <c r="V2566" s="5">
        <f t="shared" si="364"/>
        <v>0</v>
      </c>
      <c r="W2566" s="5">
        <f t="shared" si="365"/>
        <v>0</v>
      </c>
      <c r="X2566" s="5">
        <f t="shared" si="368"/>
        <v>1.3527931507200002</v>
      </c>
    </row>
    <row r="2567" spans="1:24" x14ac:dyDescent="0.15">
      <c r="A2567" s="7">
        <v>2566</v>
      </c>
      <c r="B2567" s="7">
        <v>4</v>
      </c>
      <c r="C2567" s="7">
        <v>17</v>
      </c>
      <c r="D2567" s="7">
        <v>22</v>
      </c>
      <c r="E2567" s="7">
        <v>107</v>
      </c>
      <c r="F2567" s="7">
        <v>16</v>
      </c>
      <c r="G2567" s="7">
        <v>0</v>
      </c>
      <c r="H2567" s="7">
        <f t="shared" si="360"/>
        <v>1</v>
      </c>
      <c r="I2567" s="16">
        <f t="shared" si="361"/>
        <v>45033</v>
      </c>
      <c r="J2567" s="17">
        <v>0.70809999999999995</v>
      </c>
      <c r="K2567" s="18">
        <f>G2567*结论【关键目标】!C$27*0.7735*0.001</f>
        <v>0</v>
      </c>
      <c r="L2567" s="5">
        <v>0</v>
      </c>
      <c r="M2567" s="5">
        <f>ABS(IF(L2567&lt;=0,L2567/耗电量关键数据!$B$6/1000,L2567/耗电量关键数据!$B$5/1000))</f>
        <v>0</v>
      </c>
      <c r="N2567" s="5">
        <f>电气设备逐时使用率计算!H2543</f>
        <v>1.1688450000000001</v>
      </c>
      <c r="O2567" s="5">
        <f>灯光逐时使用率计算!H2543</f>
        <v>0.37403039999999999</v>
      </c>
      <c r="P2567" s="19">
        <f t="shared" si="362"/>
        <v>1.5428754000000002</v>
      </c>
      <c r="Q2567" s="19">
        <f t="shared" si="366"/>
        <v>0</v>
      </c>
      <c r="R2567" s="20">
        <f t="shared" si="363"/>
        <v>0</v>
      </c>
      <c r="S2567" s="20">
        <f t="shared" si="367"/>
        <v>0</v>
      </c>
      <c r="T2567" s="20">
        <f>IF((T2566+R2567)&lt;0,0,IF((T2566+R2567)&gt;结论【关键目标】!C$28,结论【关键目标】!C$28,T2566+R2567))</f>
        <v>8.1608751999999996</v>
      </c>
      <c r="U2567" s="19">
        <f>IF((T2566+R2567)&lt;结论【关键目标】!$C$28,0,(发电量计算【计算逻辑页】!R2567+发电量计算【计算逻辑页】!T2566-结论【关键目标】!$C$28))</f>
        <v>0</v>
      </c>
      <c r="V2567" s="5">
        <f t="shared" si="364"/>
        <v>0</v>
      </c>
      <c r="W2567" s="5">
        <f t="shared" si="365"/>
        <v>0</v>
      </c>
      <c r="X2567" s="5">
        <f t="shared" si="368"/>
        <v>0</v>
      </c>
    </row>
    <row r="2568" spans="1:24" x14ac:dyDescent="0.15">
      <c r="A2568" s="7">
        <v>2567</v>
      </c>
      <c r="B2568" s="7">
        <v>4</v>
      </c>
      <c r="C2568" s="7">
        <v>17</v>
      </c>
      <c r="D2568" s="7">
        <v>23</v>
      </c>
      <c r="E2568" s="7">
        <v>107</v>
      </c>
      <c r="F2568" s="7">
        <v>14</v>
      </c>
      <c r="G2568" s="7">
        <v>0</v>
      </c>
      <c r="H2568" s="7">
        <f t="shared" si="360"/>
        <v>1</v>
      </c>
      <c r="I2568" s="16">
        <f t="shared" si="361"/>
        <v>45033</v>
      </c>
      <c r="J2568" s="17">
        <v>0.70809999999999995</v>
      </c>
      <c r="K2568" s="18">
        <f>G2568*结论【关键目标】!C$27*0.7735*0.001</f>
        <v>0</v>
      </c>
      <c r="L2568" s="5">
        <v>0</v>
      </c>
      <c r="M2568" s="5">
        <f>ABS(IF(L2568&lt;=0,L2568/耗电量关键数据!$B$6/1000,L2568/耗电量关键数据!$B$5/1000))</f>
        <v>0</v>
      </c>
      <c r="N2568" s="5">
        <f>电气设备逐时使用率计算!H2544</f>
        <v>1.1688450000000001</v>
      </c>
      <c r="O2568" s="5">
        <f>灯光逐时使用率计算!H2544</f>
        <v>0.37403039999999999</v>
      </c>
      <c r="P2568" s="19">
        <f t="shared" si="362"/>
        <v>1.5428754000000002</v>
      </c>
      <c r="Q2568" s="19">
        <f t="shared" si="366"/>
        <v>0</v>
      </c>
      <c r="R2568" s="20">
        <f t="shared" si="363"/>
        <v>0</v>
      </c>
      <c r="S2568" s="20">
        <f t="shared" si="367"/>
        <v>0</v>
      </c>
      <c r="T2568" s="20">
        <f>IF((T2567+R2568)&lt;0,0,IF((T2567+R2568)&gt;结论【关键目标】!C$28,结论【关键目标】!C$28,T2567+R2568))</f>
        <v>8.1608751999999996</v>
      </c>
      <c r="U2568" s="19">
        <f>IF((T2567+R2568)&lt;结论【关键目标】!$C$28,0,(发电量计算【计算逻辑页】!R2568+发电量计算【计算逻辑页】!T2567-结论【关键目标】!$C$28))</f>
        <v>0</v>
      </c>
      <c r="V2568" s="5">
        <f t="shared" si="364"/>
        <v>0</v>
      </c>
      <c r="W2568" s="5">
        <f t="shared" si="365"/>
        <v>0</v>
      </c>
      <c r="X2568" s="5">
        <f t="shared" si="368"/>
        <v>0</v>
      </c>
    </row>
    <row r="2569" spans="1:24" x14ac:dyDescent="0.15">
      <c r="A2569" s="7">
        <v>2568</v>
      </c>
      <c r="B2569" s="7">
        <v>4</v>
      </c>
      <c r="C2569" s="7">
        <v>17</v>
      </c>
      <c r="D2569" s="7">
        <v>24</v>
      </c>
      <c r="E2569" s="7">
        <v>107</v>
      </c>
      <c r="F2569" s="7">
        <v>12.4</v>
      </c>
      <c r="G2569" s="7">
        <v>0</v>
      </c>
      <c r="H2569" s="7">
        <f t="shared" si="360"/>
        <v>1</v>
      </c>
      <c r="I2569" s="16">
        <f t="shared" si="361"/>
        <v>45033</v>
      </c>
      <c r="J2569" s="17">
        <v>0.2407</v>
      </c>
      <c r="K2569" s="18">
        <f>G2569*结论【关键目标】!C$27*0.7735*0.001</f>
        <v>0</v>
      </c>
      <c r="L2569" s="5">
        <v>0</v>
      </c>
      <c r="M2569" s="5">
        <f>ABS(IF(L2569&lt;=0,L2569/耗电量关键数据!$B$6/1000,L2569/耗电量关键数据!$B$5/1000))</f>
        <v>0</v>
      </c>
      <c r="N2569" s="5">
        <f>电气设备逐时使用率计算!H2545</f>
        <v>1.1688450000000001</v>
      </c>
      <c r="O2569" s="5">
        <f>灯光逐时使用率计算!H2545</f>
        <v>0.37403039999999999</v>
      </c>
      <c r="P2569" s="19">
        <f t="shared" si="362"/>
        <v>1.5428754000000002</v>
      </c>
      <c r="Q2569" s="19">
        <f t="shared" si="366"/>
        <v>0</v>
      </c>
      <c r="R2569" s="20">
        <f t="shared" si="363"/>
        <v>0</v>
      </c>
      <c r="S2569" s="20">
        <f t="shared" si="367"/>
        <v>0</v>
      </c>
      <c r="T2569" s="20">
        <f>IF((T2568+R2569)&lt;0,0,IF((T2568+R2569)&gt;结论【关键目标】!C$28,结论【关键目标】!C$28,T2568+R2569))</f>
        <v>8.1608751999999996</v>
      </c>
      <c r="U2569" s="19">
        <f>IF((T2568+R2569)&lt;结论【关键目标】!$C$28,0,(发电量计算【计算逻辑页】!R2569+发电量计算【计算逻辑页】!T2568-结论【关键目标】!$C$28))</f>
        <v>0</v>
      </c>
      <c r="V2569" s="5">
        <f t="shared" si="364"/>
        <v>0</v>
      </c>
      <c r="W2569" s="5">
        <f t="shared" si="365"/>
        <v>0</v>
      </c>
      <c r="X2569" s="5">
        <f t="shared" si="368"/>
        <v>0</v>
      </c>
    </row>
    <row r="2570" spans="1:24" x14ac:dyDescent="0.15">
      <c r="A2570" s="7">
        <v>2569</v>
      </c>
      <c r="B2570" s="7">
        <v>4</v>
      </c>
      <c r="C2570" s="7">
        <v>18</v>
      </c>
      <c r="D2570" s="7">
        <v>1</v>
      </c>
      <c r="E2570" s="7">
        <v>108</v>
      </c>
      <c r="F2570" s="7">
        <v>12</v>
      </c>
      <c r="G2570" s="7">
        <v>0</v>
      </c>
      <c r="H2570" s="7">
        <f t="shared" si="360"/>
        <v>2</v>
      </c>
      <c r="I2570" s="16">
        <f t="shared" si="361"/>
        <v>45034</v>
      </c>
      <c r="J2570" s="17">
        <v>0.2407</v>
      </c>
      <c r="K2570" s="18">
        <f>G2570*结论【关键目标】!C$27*0.7735*0.001</f>
        <v>0</v>
      </c>
      <c r="L2570" s="5">
        <v>0</v>
      </c>
      <c r="M2570" s="5">
        <f>ABS(IF(L2570&lt;=0,L2570/耗电量关键数据!$B$6/1000,L2570/耗电量关键数据!$B$5/1000))</f>
        <v>0</v>
      </c>
      <c r="N2570" s="5">
        <f>电气设备逐时使用率计算!H2546</f>
        <v>1.1688450000000001</v>
      </c>
      <c r="O2570" s="5">
        <f>灯光逐时使用率计算!H2546</f>
        <v>0.37403039999999999</v>
      </c>
      <c r="P2570" s="19">
        <f t="shared" si="362"/>
        <v>1.5428754000000002</v>
      </c>
      <c r="Q2570" s="19">
        <f t="shared" si="366"/>
        <v>0</v>
      </c>
      <c r="R2570" s="20">
        <f t="shared" si="363"/>
        <v>0</v>
      </c>
      <c r="S2570" s="20">
        <f t="shared" si="367"/>
        <v>0</v>
      </c>
      <c r="T2570" s="20">
        <f>IF((T2569+R2570)&lt;0,0,IF((T2569+R2570)&gt;结论【关键目标】!C$28,结论【关键目标】!C$28,T2569+R2570))</f>
        <v>8.1608751999999996</v>
      </c>
      <c r="U2570" s="19">
        <f>IF((T2569+R2570)&lt;结论【关键目标】!$C$28,0,(发电量计算【计算逻辑页】!R2570+发电量计算【计算逻辑页】!T2569-结论【关键目标】!$C$28))</f>
        <v>0</v>
      </c>
      <c r="V2570" s="5">
        <f t="shared" si="364"/>
        <v>0</v>
      </c>
      <c r="W2570" s="5">
        <f t="shared" si="365"/>
        <v>0</v>
      </c>
      <c r="X2570" s="5">
        <f t="shared" si="368"/>
        <v>0</v>
      </c>
    </row>
    <row r="2571" spans="1:24" x14ac:dyDescent="0.15">
      <c r="A2571" s="7">
        <v>2570</v>
      </c>
      <c r="B2571" s="7">
        <v>4</v>
      </c>
      <c r="C2571" s="7">
        <v>18</v>
      </c>
      <c r="D2571" s="7">
        <v>2</v>
      </c>
      <c r="E2571" s="7">
        <v>108</v>
      </c>
      <c r="F2571" s="7">
        <v>10</v>
      </c>
      <c r="G2571" s="7">
        <v>0</v>
      </c>
      <c r="H2571" s="7">
        <f t="shared" si="360"/>
        <v>2</v>
      </c>
      <c r="I2571" s="16">
        <f t="shared" si="361"/>
        <v>45034</v>
      </c>
      <c r="J2571" s="17">
        <v>0.2407</v>
      </c>
      <c r="K2571" s="18">
        <f>G2571*结论【关键目标】!C$27*0.7735*0.001</f>
        <v>0</v>
      </c>
      <c r="L2571" s="5">
        <v>0</v>
      </c>
      <c r="M2571" s="5">
        <f>ABS(IF(L2571&lt;=0,L2571/耗电量关键数据!$B$6/1000,L2571/耗电量关键数据!$B$5/1000))</f>
        <v>0</v>
      </c>
      <c r="N2571" s="5">
        <f>电气设备逐时使用率计算!H2547</f>
        <v>1.1688450000000001</v>
      </c>
      <c r="O2571" s="5">
        <f>灯光逐时使用率计算!H2547</f>
        <v>0.37403039999999999</v>
      </c>
      <c r="P2571" s="19">
        <f t="shared" si="362"/>
        <v>1.5428754000000002</v>
      </c>
      <c r="Q2571" s="19">
        <f t="shared" si="366"/>
        <v>0</v>
      </c>
      <c r="R2571" s="20">
        <f t="shared" si="363"/>
        <v>0</v>
      </c>
      <c r="S2571" s="20">
        <f t="shared" si="367"/>
        <v>0</v>
      </c>
      <c r="T2571" s="20">
        <f>IF((T2570+R2571)&lt;0,0,IF((T2570+R2571)&gt;结论【关键目标】!C$28,结论【关键目标】!C$28,T2570+R2571))</f>
        <v>8.1608751999999996</v>
      </c>
      <c r="U2571" s="19">
        <f>IF((T2570+R2571)&lt;结论【关键目标】!$C$28,0,(发电量计算【计算逻辑页】!R2571+发电量计算【计算逻辑页】!T2570-结论【关键目标】!$C$28))</f>
        <v>0</v>
      </c>
      <c r="V2571" s="5">
        <f t="shared" si="364"/>
        <v>0</v>
      </c>
      <c r="W2571" s="5">
        <f t="shared" si="365"/>
        <v>0</v>
      </c>
      <c r="X2571" s="5">
        <f t="shared" si="368"/>
        <v>0</v>
      </c>
    </row>
    <row r="2572" spans="1:24" x14ac:dyDescent="0.15">
      <c r="A2572" s="7">
        <v>2571</v>
      </c>
      <c r="B2572" s="7">
        <v>4</v>
      </c>
      <c r="C2572" s="7">
        <v>18</v>
      </c>
      <c r="D2572" s="7">
        <v>3</v>
      </c>
      <c r="E2572" s="7">
        <v>108</v>
      </c>
      <c r="F2572" s="7">
        <v>10.3</v>
      </c>
      <c r="G2572" s="7">
        <v>0</v>
      </c>
      <c r="H2572" s="7">
        <f t="shared" si="360"/>
        <v>2</v>
      </c>
      <c r="I2572" s="16">
        <f t="shared" si="361"/>
        <v>45034</v>
      </c>
      <c r="J2572" s="17">
        <v>0.2407</v>
      </c>
      <c r="K2572" s="18">
        <f>G2572*结论【关键目标】!C$27*0.7735*0.001</f>
        <v>0</v>
      </c>
      <c r="L2572" s="5">
        <v>0</v>
      </c>
      <c r="M2572" s="5">
        <f>ABS(IF(L2572&lt;=0,L2572/耗电量关键数据!$B$6/1000,L2572/耗电量关键数据!$B$5/1000))</f>
        <v>0</v>
      </c>
      <c r="N2572" s="5">
        <f>电气设备逐时使用率计算!H2548</f>
        <v>1.1688450000000001</v>
      </c>
      <c r="O2572" s="5">
        <f>灯光逐时使用率计算!H2548</f>
        <v>0.37403039999999999</v>
      </c>
      <c r="P2572" s="19">
        <f t="shared" si="362"/>
        <v>1.5428754000000002</v>
      </c>
      <c r="Q2572" s="19">
        <f t="shared" si="366"/>
        <v>0</v>
      </c>
      <c r="R2572" s="20">
        <f t="shared" si="363"/>
        <v>0</v>
      </c>
      <c r="S2572" s="20">
        <f t="shared" si="367"/>
        <v>0</v>
      </c>
      <c r="T2572" s="20">
        <f>IF((T2571+R2572)&lt;0,0,IF((T2571+R2572)&gt;结论【关键目标】!C$28,结论【关键目标】!C$28,T2571+R2572))</f>
        <v>8.1608751999999996</v>
      </c>
      <c r="U2572" s="19">
        <f>IF((T2571+R2572)&lt;结论【关键目标】!$C$28,0,(发电量计算【计算逻辑页】!R2572+发电量计算【计算逻辑页】!T2571-结论【关键目标】!$C$28))</f>
        <v>0</v>
      </c>
      <c r="V2572" s="5">
        <f t="shared" si="364"/>
        <v>0</v>
      </c>
      <c r="W2572" s="5">
        <f t="shared" si="365"/>
        <v>0</v>
      </c>
      <c r="X2572" s="5">
        <f t="shared" si="368"/>
        <v>0</v>
      </c>
    </row>
    <row r="2573" spans="1:24" x14ac:dyDescent="0.15">
      <c r="A2573" s="7">
        <v>2572</v>
      </c>
      <c r="B2573" s="7">
        <v>4</v>
      </c>
      <c r="C2573" s="7">
        <v>18</v>
      </c>
      <c r="D2573" s="7">
        <v>4</v>
      </c>
      <c r="E2573" s="7">
        <v>108</v>
      </c>
      <c r="F2573" s="7">
        <v>8</v>
      </c>
      <c r="G2573" s="7">
        <v>0</v>
      </c>
      <c r="H2573" s="7">
        <f t="shared" si="360"/>
        <v>2</v>
      </c>
      <c r="I2573" s="16">
        <f t="shared" si="361"/>
        <v>45034</v>
      </c>
      <c r="J2573" s="17">
        <v>0.2407</v>
      </c>
      <c r="K2573" s="18">
        <f>G2573*结论【关键目标】!C$27*0.7735*0.001</f>
        <v>0</v>
      </c>
      <c r="L2573" s="5">
        <v>0</v>
      </c>
      <c r="M2573" s="5">
        <f>ABS(IF(L2573&lt;=0,L2573/耗电量关键数据!$B$6/1000,L2573/耗电量关键数据!$B$5/1000))</f>
        <v>0</v>
      </c>
      <c r="N2573" s="5">
        <f>电气设备逐时使用率计算!H2549</f>
        <v>1.1688450000000001</v>
      </c>
      <c r="O2573" s="5">
        <f>灯光逐时使用率计算!H2549</f>
        <v>0.37403039999999999</v>
      </c>
      <c r="P2573" s="19">
        <f t="shared" si="362"/>
        <v>1.5428754000000002</v>
      </c>
      <c r="Q2573" s="19">
        <f t="shared" si="366"/>
        <v>0</v>
      </c>
      <c r="R2573" s="20">
        <f t="shared" si="363"/>
        <v>0</v>
      </c>
      <c r="S2573" s="20">
        <f t="shared" si="367"/>
        <v>0</v>
      </c>
      <c r="T2573" s="20">
        <f>IF((T2572+R2573)&lt;0,0,IF((T2572+R2573)&gt;结论【关键目标】!C$28,结论【关键目标】!C$28,T2572+R2573))</f>
        <v>8.1608751999999996</v>
      </c>
      <c r="U2573" s="19">
        <f>IF((T2572+R2573)&lt;结论【关键目标】!$C$28,0,(发电量计算【计算逻辑页】!R2573+发电量计算【计算逻辑页】!T2572-结论【关键目标】!$C$28))</f>
        <v>0</v>
      </c>
      <c r="V2573" s="5">
        <f t="shared" si="364"/>
        <v>0</v>
      </c>
      <c r="W2573" s="5">
        <f t="shared" si="365"/>
        <v>0</v>
      </c>
      <c r="X2573" s="5">
        <f t="shared" si="368"/>
        <v>0</v>
      </c>
    </row>
    <row r="2574" spans="1:24" x14ac:dyDescent="0.15">
      <c r="A2574" s="7">
        <v>2573</v>
      </c>
      <c r="B2574" s="7">
        <v>4</v>
      </c>
      <c r="C2574" s="7">
        <v>18</v>
      </c>
      <c r="D2574" s="7">
        <v>5</v>
      </c>
      <c r="E2574" s="7">
        <v>108</v>
      </c>
      <c r="F2574" s="7">
        <v>8</v>
      </c>
      <c r="G2574" s="7">
        <v>0</v>
      </c>
      <c r="H2574" s="7">
        <f t="shared" si="360"/>
        <v>2</v>
      </c>
      <c r="I2574" s="16">
        <f t="shared" si="361"/>
        <v>45034</v>
      </c>
      <c r="J2574" s="17">
        <v>0.2407</v>
      </c>
      <c r="K2574" s="18">
        <f>G2574*结论【关键目标】!C$27*0.7735*0.001</f>
        <v>0</v>
      </c>
      <c r="L2574" s="5">
        <v>0</v>
      </c>
      <c r="M2574" s="5">
        <f>ABS(IF(L2574&lt;=0,L2574/耗电量关键数据!$B$6/1000,L2574/耗电量关键数据!$B$5/1000))</f>
        <v>0</v>
      </c>
      <c r="N2574" s="5">
        <f>电气设备逐时使用率计算!H2550</f>
        <v>1.1688450000000001</v>
      </c>
      <c r="O2574" s="5">
        <f>灯光逐时使用率计算!H2550</f>
        <v>0.37403039999999999</v>
      </c>
      <c r="P2574" s="19">
        <f t="shared" si="362"/>
        <v>1.5428754000000002</v>
      </c>
      <c r="Q2574" s="19">
        <f t="shared" si="366"/>
        <v>0</v>
      </c>
      <c r="R2574" s="20">
        <f t="shared" si="363"/>
        <v>0</v>
      </c>
      <c r="S2574" s="20">
        <f t="shared" si="367"/>
        <v>0</v>
      </c>
      <c r="T2574" s="20">
        <f>IF((T2573+R2574)&lt;0,0,IF((T2573+R2574)&gt;结论【关键目标】!C$28,结论【关键目标】!C$28,T2573+R2574))</f>
        <v>8.1608751999999996</v>
      </c>
      <c r="U2574" s="19">
        <f>IF((T2573+R2574)&lt;结论【关键目标】!$C$28,0,(发电量计算【计算逻辑页】!R2574+发电量计算【计算逻辑页】!T2573-结论【关键目标】!$C$28))</f>
        <v>0</v>
      </c>
      <c r="V2574" s="5">
        <f t="shared" si="364"/>
        <v>0</v>
      </c>
      <c r="W2574" s="5">
        <f t="shared" si="365"/>
        <v>0</v>
      </c>
      <c r="X2574" s="5">
        <f t="shared" si="368"/>
        <v>0</v>
      </c>
    </row>
    <row r="2575" spans="1:24" x14ac:dyDescent="0.15">
      <c r="A2575" s="7">
        <v>2574</v>
      </c>
      <c r="B2575" s="7">
        <v>4</v>
      </c>
      <c r="C2575" s="7">
        <v>18</v>
      </c>
      <c r="D2575" s="7">
        <v>6</v>
      </c>
      <c r="E2575" s="7">
        <v>108</v>
      </c>
      <c r="F2575" s="7">
        <v>8.4</v>
      </c>
      <c r="G2575" s="7">
        <v>42.7</v>
      </c>
      <c r="H2575" s="7">
        <f t="shared" si="360"/>
        <v>2</v>
      </c>
      <c r="I2575" s="16">
        <f t="shared" si="361"/>
        <v>45034</v>
      </c>
      <c r="J2575" s="17">
        <v>0.2407</v>
      </c>
      <c r="K2575" s="18">
        <f>G2575*结论【关键目标】!C$27*0.7735*0.001</f>
        <v>3.9634139999999998</v>
      </c>
      <c r="L2575" s="5">
        <v>0</v>
      </c>
      <c r="M2575" s="5">
        <f>ABS(IF(L2575&lt;=0,L2575/耗电量关键数据!$B$6/1000,L2575/耗电量关键数据!$B$5/1000))</f>
        <v>0</v>
      </c>
      <c r="N2575" s="5">
        <f>电气设备逐时使用率计算!H2551</f>
        <v>1.1688450000000001</v>
      </c>
      <c r="O2575" s="5">
        <f>灯光逐时使用率计算!H2551</f>
        <v>0.37403039999999999</v>
      </c>
      <c r="P2575" s="19">
        <f t="shared" si="362"/>
        <v>1.5428754000000002</v>
      </c>
      <c r="Q2575" s="19">
        <f t="shared" si="366"/>
        <v>0</v>
      </c>
      <c r="R2575" s="20">
        <f t="shared" si="363"/>
        <v>3.9634139999999998</v>
      </c>
      <c r="S2575" s="20">
        <f t="shared" si="367"/>
        <v>0</v>
      </c>
      <c r="T2575" s="20">
        <f>IF((T2574+R2575)&lt;0,0,IF((T2574+R2575)&gt;结论【关键目标】!C$28,结论【关键目标】!C$28,T2574+R2575))</f>
        <v>12.1242892</v>
      </c>
      <c r="U2575" s="19">
        <f>IF((T2574+R2575)&lt;结论【关键目标】!$C$28,0,(发电量计算【计算逻辑页】!R2575+发电量计算【计算逻辑页】!T2574-结论【关键目标】!$C$28))</f>
        <v>0</v>
      </c>
      <c r="V2575" s="5">
        <f t="shared" si="364"/>
        <v>0</v>
      </c>
      <c r="W2575" s="5">
        <f t="shared" si="365"/>
        <v>0.37137010878000004</v>
      </c>
      <c r="X2575" s="5">
        <f t="shared" si="368"/>
        <v>0</v>
      </c>
    </row>
    <row r="2576" spans="1:24" x14ac:dyDescent="0.15">
      <c r="A2576" s="7">
        <v>2575</v>
      </c>
      <c r="B2576" s="7">
        <v>4</v>
      </c>
      <c r="C2576" s="7">
        <v>18</v>
      </c>
      <c r="D2576" s="7">
        <v>7</v>
      </c>
      <c r="E2576" s="7">
        <v>108</v>
      </c>
      <c r="F2576" s="7">
        <v>7</v>
      </c>
      <c r="G2576" s="7">
        <v>128.6</v>
      </c>
      <c r="H2576" s="7">
        <f t="shared" si="360"/>
        <v>2</v>
      </c>
      <c r="I2576" s="16">
        <f t="shared" si="361"/>
        <v>45034</v>
      </c>
      <c r="J2576" s="17">
        <v>0.2407</v>
      </c>
      <c r="K2576" s="18">
        <f>G2576*结论【关键目标】!C$27*0.7735*0.001</f>
        <v>11.936652</v>
      </c>
      <c r="L2576" s="5">
        <v>0</v>
      </c>
      <c r="M2576" s="5">
        <f>ABS(IF(L2576&lt;=0,L2576/耗电量关键数据!$B$6/1000,L2576/耗电量关键数据!$B$5/1000))</f>
        <v>0</v>
      </c>
      <c r="N2576" s="5">
        <f>电气设备逐时使用率计算!H2552</f>
        <v>2.3376900000000003</v>
      </c>
      <c r="O2576" s="5">
        <f>灯光逐时使用率计算!H2552</f>
        <v>1.2467680000000001</v>
      </c>
      <c r="P2576" s="19">
        <f t="shared" si="362"/>
        <v>3.5844580000000006</v>
      </c>
      <c r="Q2576" s="19">
        <f t="shared" si="366"/>
        <v>0</v>
      </c>
      <c r="R2576" s="20">
        <f t="shared" si="363"/>
        <v>11.936652</v>
      </c>
      <c r="S2576" s="20">
        <f t="shared" si="367"/>
        <v>0</v>
      </c>
      <c r="T2576" s="20">
        <f>IF((T2575+R2576)&lt;0,0,IF((T2575+R2576)&gt;结论【关键目标】!C$28,结论【关键目标】!C$28,T2575+R2576))</f>
        <v>22</v>
      </c>
      <c r="U2576" s="19">
        <f>IF((T2575+R2576)&lt;结论【关键目标】!$C$28,0,(发电量计算【计算逻辑页】!R2576+发电量计算【计算逻辑页】!T2575-结论【关键目标】!$C$28))</f>
        <v>2.060941200000002</v>
      </c>
      <c r="V2576" s="5">
        <f t="shared" si="364"/>
        <v>0</v>
      </c>
      <c r="W2576" s="5">
        <f t="shared" si="365"/>
        <v>0.8627790406000001</v>
      </c>
      <c r="X2576" s="5">
        <f t="shared" si="368"/>
        <v>0</v>
      </c>
    </row>
    <row r="2577" spans="1:24" x14ac:dyDescent="0.15">
      <c r="A2577" s="7">
        <v>2576</v>
      </c>
      <c r="B2577" s="7">
        <v>4</v>
      </c>
      <c r="C2577" s="7">
        <v>18</v>
      </c>
      <c r="D2577" s="7">
        <v>8</v>
      </c>
      <c r="E2577" s="7">
        <v>108</v>
      </c>
      <c r="F2577" s="7">
        <v>9</v>
      </c>
      <c r="G2577" s="7">
        <v>258.60000000000002</v>
      </c>
      <c r="H2577" s="7">
        <f t="shared" si="360"/>
        <v>2</v>
      </c>
      <c r="I2577" s="16">
        <f t="shared" si="361"/>
        <v>45034</v>
      </c>
      <c r="J2577" s="17">
        <v>0.70809999999999995</v>
      </c>
      <c r="K2577" s="18">
        <f>G2577*结论【关键目标】!C$27*0.7735*0.001</f>
        <v>24.003252</v>
      </c>
      <c r="L2577" s="5">
        <v>0</v>
      </c>
      <c r="M2577" s="5">
        <f>ABS(IF(L2577&lt;=0,L2577/耗电量关键数据!$B$6/1000,L2577/耗电量关键数据!$B$5/1000))</f>
        <v>0</v>
      </c>
      <c r="N2577" s="5">
        <f>电气设备逐时使用率计算!H2553</f>
        <v>11.688450000000001</v>
      </c>
      <c r="O2577" s="5">
        <f>灯光逐时使用率计算!H2553</f>
        <v>6.2338399999999998</v>
      </c>
      <c r="P2577" s="19">
        <f t="shared" si="362"/>
        <v>17.92229</v>
      </c>
      <c r="Q2577" s="19">
        <f t="shared" si="366"/>
        <v>0</v>
      </c>
      <c r="R2577" s="20">
        <f t="shared" si="363"/>
        <v>24.003252</v>
      </c>
      <c r="S2577" s="20">
        <f t="shared" si="367"/>
        <v>0</v>
      </c>
      <c r="T2577" s="20">
        <f>IF((T2576+R2577)&lt;0,0,IF((T2576+R2577)&gt;结论【关键目标】!C$28,结论【关键目标】!C$28,T2576+R2577))</f>
        <v>22</v>
      </c>
      <c r="U2577" s="19">
        <f>IF((T2576+R2577)&lt;结论【关键目标】!$C$28,0,(发电量计算【计算逻辑页】!R2577+发电量计算【计算逻辑页】!T2576-结论【关键目标】!$C$28))</f>
        <v>24.003252000000003</v>
      </c>
      <c r="V2577" s="5">
        <f t="shared" si="364"/>
        <v>8.4011382000000001</v>
      </c>
      <c r="W2577" s="5">
        <f t="shared" si="365"/>
        <v>12.690773548999999</v>
      </c>
      <c r="X2577" s="5">
        <f t="shared" si="368"/>
        <v>0</v>
      </c>
    </row>
    <row r="2578" spans="1:24" x14ac:dyDescent="0.15">
      <c r="A2578" s="7">
        <v>2577</v>
      </c>
      <c r="B2578" s="7">
        <v>4</v>
      </c>
      <c r="C2578" s="7">
        <v>18</v>
      </c>
      <c r="D2578" s="7">
        <v>9</v>
      </c>
      <c r="E2578" s="7">
        <v>108</v>
      </c>
      <c r="F2578" s="7">
        <v>12</v>
      </c>
      <c r="G2578" s="7">
        <v>434.5</v>
      </c>
      <c r="H2578" s="7">
        <f t="shared" si="360"/>
        <v>2</v>
      </c>
      <c r="I2578" s="16">
        <f t="shared" si="361"/>
        <v>45034</v>
      </c>
      <c r="J2578" s="17">
        <v>0.70809999999999995</v>
      </c>
      <c r="K2578" s="18">
        <f>G2578*结论【关键目标】!C$27*0.7735*0.001</f>
        <v>40.330290000000005</v>
      </c>
      <c r="L2578" s="5">
        <v>0</v>
      </c>
      <c r="M2578" s="5">
        <f>ABS(IF(L2578&lt;=0,L2578/耗电量关键数据!$B$6/1000,L2578/耗电量关键数据!$B$5/1000))</f>
        <v>0</v>
      </c>
      <c r="N2578" s="5">
        <f>电气设备逐时使用率计算!H2554</f>
        <v>22.208055000000002</v>
      </c>
      <c r="O2578" s="5">
        <f>灯光逐时使用率计算!H2554</f>
        <v>11.844296</v>
      </c>
      <c r="P2578" s="19">
        <f t="shared" si="362"/>
        <v>34.052351000000002</v>
      </c>
      <c r="Q2578" s="19">
        <f t="shared" si="366"/>
        <v>0</v>
      </c>
      <c r="R2578" s="20">
        <f t="shared" si="363"/>
        <v>40.330290000000005</v>
      </c>
      <c r="S2578" s="20">
        <f t="shared" si="367"/>
        <v>0</v>
      </c>
      <c r="T2578" s="20">
        <f>IF((T2577+R2578)&lt;0,0,IF((T2577+R2578)&gt;结论【关键目标】!C$28,结论【关键目标】!C$28,T2577+R2578))</f>
        <v>22</v>
      </c>
      <c r="U2578" s="19">
        <f>IF((T2577+R2578)&lt;结论【关键目标】!$C$28,0,(发电量计算【计算逻辑页】!R2578+发电量计算【计算逻辑页】!T2577-结论【关键目标】!$C$28))</f>
        <v>40.330290000000005</v>
      </c>
      <c r="V2578" s="5">
        <f t="shared" si="364"/>
        <v>14.1156015</v>
      </c>
      <c r="W2578" s="5">
        <f t="shared" si="365"/>
        <v>24.1124697431</v>
      </c>
      <c r="X2578" s="5">
        <f t="shared" si="368"/>
        <v>0</v>
      </c>
    </row>
    <row r="2579" spans="1:24" x14ac:dyDescent="0.15">
      <c r="A2579" s="7">
        <v>2578</v>
      </c>
      <c r="B2579" s="7">
        <v>4</v>
      </c>
      <c r="C2579" s="7">
        <v>18</v>
      </c>
      <c r="D2579" s="7">
        <v>10</v>
      </c>
      <c r="E2579" s="7">
        <v>108</v>
      </c>
      <c r="F2579" s="7">
        <v>14</v>
      </c>
      <c r="G2579" s="7">
        <v>600</v>
      </c>
      <c r="H2579" s="7">
        <f t="shared" si="360"/>
        <v>2</v>
      </c>
      <c r="I2579" s="16">
        <f t="shared" si="361"/>
        <v>45034</v>
      </c>
      <c r="J2579" s="17">
        <v>0.70809999999999995</v>
      </c>
      <c r="K2579" s="18">
        <f>G2579*结论【关键目标】!C$27*0.7735*0.001</f>
        <v>55.692</v>
      </c>
      <c r="L2579" s="5">
        <v>0</v>
      </c>
      <c r="M2579" s="5">
        <f>ABS(IF(L2579&lt;=0,L2579/耗电量关键数据!$B$6/1000,L2579/耗电量关键数据!$B$5/1000))</f>
        <v>0</v>
      </c>
      <c r="N2579" s="5">
        <f>电气设备逐时使用率计算!H2555</f>
        <v>22.208055000000002</v>
      </c>
      <c r="O2579" s="5">
        <f>灯光逐时使用率计算!H2555</f>
        <v>11.844296</v>
      </c>
      <c r="P2579" s="19">
        <f t="shared" si="362"/>
        <v>34.052351000000002</v>
      </c>
      <c r="Q2579" s="19">
        <f t="shared" si="366"/>
        <v>0</v>
      </c>
      <c r="R2579" s="20">
        <f t="shared" si="363"/>
        <v>55.692</v>
      </c>
      <c r="S2579" s="20">
        <f t="shared" si="367"/>
        <v>0</v>
      </c>
      <c r="T2579" s="20">
        <f>IF((T2578+R2579)&lt;0,0,IF((T2578+R2579)&gt;结论【关键目标】!C$28,结论【关键目标】!C$28,T2578+R2579))</f>
        <v>22</v>
      </c>
      <c r="U2579" s="19">
        <f>IF((T2578+R2579)&lt;结论【关键目标】!$C$28,0,(发电量计算【计算逻辑页】!R2579+发电量计算【计算逻辑页】!T2578-结论【关键目标】!$C$28))</f>
        <v>55.692000000000007</v>
      </c>
      <c r="V2579" s="5">
        <f t="shared" si="364"/>
        <v>19.4922</v>
      </c>
      <c r="W2579" s="5">
        <f t="shared" si="365"/>
        <v>24.1124697431</v>
      </c>
      <c r="X2579" s="5">
        <f t="shared" si="368"/>
        <v>0</v>
      </c>
    </row>
    <row r="2580" spans="1:24" x14ac:dyDescent="0.15">
      <c r="A2580" s="7">
        <v>2579</v>
      </c>
      <c r="B2580" s="7">
        <v>4</v>
      </c>
      <c r="C2580" s="7">
        <v>18</v>
      </c>
      <c r="D2580" s="7">
        <v>11</v>
      </c>
      <c r="E2580" s="7">
        <v>108</v>
      </c>
      <c r="F2580" s="7">
        <v>16</v>
      </c>
      <c r="G2580" s="7">
        <v>695.9</v>
      </c>
      <c r="H2580" s="7">
        <f t="shared" si="360"/>
        <v>2</v>
      </c>
      <c r="I2580" s="16">
        <f t="shared" si="361"/>
        <v>45034</v>
      </c>
      <c r="J2580" s="17">
        <v>1.2267999999999999</v>
      </c>
      <c r="K2580" s="18">
        <f>G2580*结论【关键目标】!C$27*0.7735*0.001</f>
        <v>64.593437999999992</v>
      </c>
      <c r="L2580" s="5">
        <v>0</v>
      </c>
      <c r="M2580" s="5">
        <f>ABS(IF(L2580&lt;=0,L2580/耗电量关键数据!$B$6/1000,L2580/耗电量关键数据!$B$5/1000))</f>
        <v>0</v>
      </c>
      <c r="N2580" s="5">
        <f>电气设备逐时使用率计算!H2556</f>
        <v>22.208055000000002</v>
      </c>
      <c r="O2580" s="5">
        <f>灯光逐时使用率计算!H2556</f>
        <v>11.844296</v>
      </c>
      <c r="P2580" s="19">
        <f t="shared" si="362"/>
        <v>34.052351000000002</v>
      </c>
      <c r="Q2580" s="19">
        <f t="shared" si="366"/>
        <v>34.052351000000002</v>
      </c>
      <c r="R2580" s="20">
        <f t="shared" si="363"/>
        <v>30.54108699999999</v>
      </c>
      <c r="S2580" s="20">
        <f t="shared" si="367"/>
        <v>0</v>
      </c>
      <c r="T2580" s="20">
        <f>IF((T2579+R2580)&lt;0,0,IF((T2579+R2580)&gt;结论【关键目标】!C$28,结论【关键目标】!C$28,T2579+R2580))</f>
        <v>22</v>
      </c>
      <c r="U2580" s="19">
        <f>IF((T2579+R2580)&lt;结论【关键目标】!$C$28,0,(发电量计算【计算逻辑页】!R2580+发电量计算【计算逻辑页】!T2579-结论【关键目标】!$C$28))</f>
        <v>30.54108699999999</v>
      </c>
      <c r="V2580" s="5">
        <f t="shared" si="364"/>
        <v>10.689380449999996</v>
      </c>
      <c r="W2580" s="5">
        <f t="shared" si="365"/>
        <v>41.775424206799997</v>
      </c>
      <c r="X2580" s="5">
        <f t="shared" si="368"/>
        <v>0</v>
      </c>
    </row>
    <row r="2581" spans="1:24" x14ac:dyDescent="0.15">
      <c r="A2581" s="7">
        <v>2580</v>
      </c>
      <c r="B2581" s="7">
        <v>4</v>
      </c>
      <c r="C2581" s="7">
        <v>18</v>
      </c>
      <c r="D2581" s="7">
        <v>12</v>
      </c>
      <c r="E2581" s="7">
        <v>108</v>
      </c>
      <c r="F2581" s="7">
        <v>17.399999999999999</v>
      </c>
      <c r="G2581" s="7">
        <v>701.1</v>
      </c>
      <c r="H2581" s="7">
        <f t="shared" si="360"/>
        <v>2</v>
      </c>
      <c r="I2581" s="16">
        <f t="shared" si="361"/>
        <v>45034</v>
      </c>
      <c r="J2581" s="17">
        <v>1.2267999999999999</v>
      </c>
      <c r="K2581" s="18">
        <f>G2581*结论【关键目标】!C$27*0.7735*0.001</f>
        <v>65.076102000000006</v>
      </c>
      <c r="L2581" s="5">
        <v>0</v>
      </c>
      <c r="M2581" s="5">
        <f>ABS(IF(L2581&lt;=0,L2581/耗电量关键数据!$B$6/1000,L2581/耗电量关键数据!$B$5/1000))</f>
        <v>0</v>
      </c>
      <c r="N2581" s="5">
        <f>电气设备逐时使用率计算!H2557</f>
        <v>11.688450000000001</v>
      </c>
      <c r="O2581" s="5">
        <f>灯光逐时使用率计算!H2557</f>
        <v>9.9741440000000008</v>
      </c>
      <c r="P2581" s="19">
        <f t="shared" si="362"/>
        <v>21.662594000000002</v>
      </c>
      <c r="Q2581" s="19">
        <f t="shared" si="366"/>
        <v>21.662594000000002</v>
      </c>
      <c r="R2581" s="20">
        <f t="shared" si="363"/>
        <v>43.413508000000007</v>
      </c>
      <c r="S2581" s="20">
        <f t="shared" si="367"/>
        <v>0</v>
      </c>
      <c r="T2581" s="20">
        <f>IF((T2580+R2581)&lt;0,0,IF((T2580+R2581)&gt;结论【关键目标】!C$28,结论【关键目标】!C$28,T2580+R2581))</f>
        <v>22</v>
      </c>
      <c r="U2581" s="19">
        <f>IF((T2580+R2581)&lt;结论【关键目标】!$C$28,0,(发电量计算【计算逻辑页】!R2581+发电量计算【计算逻辑页】!T2580-结论【关键目标】!$C$28))</f>
        <v>43.413508000000007</v>
      </c>
      <c r="V2581" s="5">
        <f t="shared" si="364"/>
        <v>15.194727800000001</v>
      </c>
      <c r="W2581" s="5">
        <f t="shared" si="365"/>
        <v>26.5756703192</v>
      </c>
      <c r="X2581" s="5">
        <f t="shared" si="368"/>
        <v>0</v>
      </c>
    </row>
    <row r="2582" spans="1:24" x14ac:dyDescent="0.15">
      <c r="A2582" s="7">
        <v>2581</v>
      </c>
      <c r="B2582" s="7">
        <v>4</v>
      </c>
      <c r="C2582" s="7">
        <v>18</v>
      </c>
      <c r="D2582" s="7">
        <v>13</v>
      </c>
      <c r="E2582" s="7">
        <v>108</v>
      </c>
      <c r="F2582" s="7">
        <v>19</v>
      </c>
      <c r="G2582" s="7">
        <v>662.3</v>
      </c>
      <c r="H2582" s="7">
        <f t="shared" si="360"/>
        <v>2</v>
      </c>
      <c r="I2582" s="16">
        <f t="shared" si="361"/>
        <v>45034</v>
      </c>
      <c r="J2582" s="17">
        <v>1.2267999999999999</v>
      </c>
      <c r="K2582" s="18">
        <f>G2582*结论【关键目标】!C$27*0.7735*0.001</f>
        <v>61.474685999999998</v>
      </c>
      <c r="L2582" s="5">
        <v>0</v>
      </c>
      <c r="M2582" s="5">
        <f>ABS(IF(L2582&lt;=0,L2582/耗电量关键数据!$B$6/1000,L2582/耗电量关键数据!$B$5/1000))</f>
        <v>0</v>
      </c>
      <c r="N2582" s="5">
        <f>电气设备逐时使用率计算!H2558</f>
        <v>11.688450000000001</v>
      </c>
      <c r="O2582" s="5">
        <f>灯光逐时使用率计算!H2558</f>
        <v>9.9741440000000008</v>
      </c>
      <c r="P2582" s="19">
        <f t="shared" si="362"/>
        <v>21.662594000000002</v>
      </c>
      <c r="Q2582" s="19">
        <f t="shared" si="366"/>
        <v>21.662594000000002</v>
      </c>
      <c r="R2582" s="20">
        <f t="shared" si="363"/>
        <v>39.812091999999993</v>
      </c>
      <c r="S2582" s="20">
        <f t="shared" si="367"/>
        <v>0</v>
      </c>
      <c r="T2582" s="20">
        <f>IF((T2581+R2582)&lt;0,0,IF((T2581+R2582)&gt;结论【关键目标】!C$28,结论【关键目标】!C$28,T2581+R2582))</f>
        <v>22</v>
      </c>
      <c r="U2582" s="19">
        <f>IF((T2581+R2582)&lt;结论【关键目标】!$C$28,0,(发电量计算【计算逻辑页】!R2582+发电量计算【计算逻辑页】!T2581-结论【关键目标】!$C$28))</f>
        <v>39.812091999999993</v>
      </c>
      <c r="V2582" s="5">
        <f t="shared" si="364"/>
        <v>13.934232199999997</v>
      </c>
      <c r="W2582" s="5">
        <f t="shared" si="365"/>
        <v>26.5756703192</v>
      </c>
      <c r="X2582" s="5">
        <f t="shared" si="368"/>
        <v>0</v>
      </c>
    </row>
    <row r="2583" spans="1:24" x14ac:dyDescent="0.15">
      <c r="A2583" s="7">
        <v>2582</v>
      </c>
      <c r="B2583" s="7">
        <v>4</v>
      </c>
      <c r="C2583" s="7">
        <v>18</v>
      </c>
      <c r="D2583" s="7">
        <v>14</v>
      </c>
      <c r="E2583" s="7">
        <v>108</v>
      </c>
      <c r="F2583" s="7">
        <v>21</v>
      </c>
      <c r="G2583" s="7">
        <v>603.20000000000005</v>
      </c>
      <c r="H2583" s="7">
        <f t="shared" si="360"/>
        <v>2</v>
      </c>
      <c r="I2583" s="16">
        <f t="shared" si="361"/>
        <v>45034</v>
      </c>
      <c r="J2583" s="17">
        <v>1.2267999999999999</v>
      </c>
      <c r="K2583" s="18">
        <f>G2583*结论【关键目标】!C$27*0.7735*0.001</f>
        <v>55.989024000000001</v>
      </c>
      <c r="L2583" s="5">
        <v>0</v>
      </c>
      <c r="M2583" s="5">
        <f>ABS(IF(L2583&lt;=0,L2583/耗电量关键数据!$B$6/1000,L2583/耗电量关键数据!$B$5/1000))</f>
        <v>0</v>
      </c>
      <c r="N2583" s="5">
        <f>电气设备逐时使用率计算!H2559</f>
        <v>22.208055000000002</v>
      </c>
      <c r="O2583" s="5">
        <f>灯光逐时使用率计算!H2559</f>
        <v>11.844296</v>
      </c>
      <c r="P2583" s="19">
        <f t="shared" si="362"/>
        <v>34.052351000000002</v>
      </c>
      <c r="Q2583" s="19">
        <f t="shared" si="366"/>
        <v>34.052351000000002</v>
      </c>
      <c r="R2583" s="20">
        <f t="shared" si="363"/>
        <v>21.936672999999999</v>
      </c>
      <c r="S2583" s="20">
        <f t="shared" si="367"/>
        <v>0</v>
      </c>
      <c r="T2583" s="20">
        <f>IF((T2582+R2583)&lt;0,0,IF((T2582+R2583)&gt;结论【关键目标】!C$28,结论【关键目标】!C$28,T2582+R2583))</f>
        <v>22</v>
      </c>
      <c r="U2583" s="19">
        <f>IF((T2582+R2583)&lt;结论【关键目标】!$C$28,0,(发电量计算【计算逻辑页】!R2583+发电量计算【计算逻辑页】!T2582-结论【关键目标】!$C$28))</f>
        <v>21.936672999999999</v>
      </c>
      <c r="V2583" s="5">
        <f t="shared" si="364"/>
        <v>7.6778355499999993</v>
      </c>
      <c r="W2583" s="5">
        <f t="shared" si="365"/>
        <v>41.775424206799997</v>
      </c>
      <c r="X2583" s="5">
        <f t="shared" si="368"/>
        <v>0</v>
      </c>
    </row>
    <row r="2584" spans="1:24" x14ac:dyDescent="0.15">
      <c r="A2584" s="7">
        <v>2583</v>
      </c>
      <c r="B2584" s="7">
        <v>4</v>
      </c>
      <c r="C2584" s="7">
        <v>18</v>
      </c>
      <c r="D2584" s="7">
        <v>15</v>
      </c>
      <c r="E2584" s="7">
        <v>108</v>
      </c>
      <c r="F2584" s="7">
        <v>21.1</v>
      </c>
      <c r="G2584" s="7">
        <v>470.8</v>
      </c>
      <c r="H2584" s="7">
        <f t="shared" si="360"/>
        <v>2</v>
      </c>
      <c r="I2584" s="16">
        <f t="shared" si="361"/>
        <v>45034</v>
      </c>
      <c r="J2584" s="17">
        <v>1.2267999999999999</v>
      </c>
      <c r="K2584" s="18">
        <f>G2584*结论【关键目标】!C$27*0.7735*0.001</f>
        <v>43.699655999999997</v>
      </c>
      <c r="L2584" s="5">
        <v>0</v>
      </c>
      <c r="M2584" s="5">
        <f>ABS(IF(L2584&lt;=0,L2584/耗电量关键数据!$B$6/1000,L2584/耗电量关键数据!$B$5/1000))</f>
        <v>0</v>
      </c>
      <c r="N2584" s="5">
        <f>电气设备逐时使用率计算!H2560</f>
        <v>22.208055000000002</v>
      </c>
      <c r="O2584" s="5">
        <f>灯光逐时使用率计算!H2560</f>
        <v>11.844296</v>
      </c>
      <c r="P2584" s="19">
        <f t="shared" si="362"/>
        <v>34.052351000000002</v>
      </c>
      <c r="Q2584" s="19">
        <f t="shared" si="366"/>
        <v>34.052351000000002</v>
      </c>
      <c r="R2584" s="20">
        <f t="shared" si="363"/>
        <v>9.6473049999999958</v>
      </c>
      <c r="S2584" s="20">
        <f t="shared" si="367"/>
        <v>0</v>
      </c>
      <c r="T2584" s="20">
        <f>IF((T2583+R2584)&lt;0,0,IF((T2583+R2584)&gt;结论【关键目标】!C$28,结论【关键目标】!C$28,T2583+R2584))</f>
        <v>22</v>
      </c>
      <c r="U2584" s="19">
        <f>IF((T2583+R2584)&lt;结论【关键目标】!$C$28,0,(发电量计算【计算逻辑页】!R2584+发电量计算【计算逻辑页】!T2583-结论【关键目标】!$C$28))</f>
        <v>9.6473049999999958</v>
      </c>
      <c r="V2584" s="5">
        <f t="shared" si="364"/>
        <v>3.3765567499999984</v>
      </c>
      <c r="W2584" s="5">
        <f t="shared" si="365"/>
        <v>41.775424206799997</v>
      </c>
      <c r="X2584" s="5">
        <f t="shared" si="368"/>
        <v>0</v>
      </c>
    </row>
    <row r="2585" spans="1:24" x14ac:dyDescent="0.15">
      <c r="A2585" s="7">
        <v>2584</v>
      </c>
      <c r="B2585" s="7">
        <v>4</v>
      </c>
      <c r="C2585" s="7">
        <v>18</v>
      </c>
      <c r="D2585" s="7">
        <v>16</v>
      </c>
      <c r="E2585" s="7">
        <v>108</v>
      </c>
      <c r="F2585" s="7">
        <v>23</v>
      </c>
      <c r="G2585" s="7">
        <v>341.5</v>
      </c>
      <c r="H2585" s="7">
        <f t="shared" si="360"/>
        <v>2</v>
      </c>
      <c r="I2585" s="16">
        <f t="shared" si="361"/>
        <v>45034</v>
      </c>
      <c r="J2585" s="17">
        <v>0.70809999999999995</v>
      </c>
      <c r="K2585" s="18">
        <f>G2585*结论【关键目标】!C$27*0.7735*0.001</f>
        <v>31.698029999999999</v>
      </c>
      <c r="L2585" s="5">
        <v>0</v>
      </c>
      <c r="M2585" s="5">
        <f>ABS(IF(L2585&lt;=0,L2585/耗电量关键数据!$B$6/1000,L2585/耗电量关键数据!$B$5/1000))</f>
        <v>0</v>
      </c>
      <c r="N2585" s="5">
        <f>电气设备逐时使用率计算!H2561</f>
        <v>22.208055000000002</v>
      </c>
      <c r="O2585" s="5">
        <f>灯光逐时使用率计算!H2561</f>
        <v>11.844296</v>
      </c>
      <c r="P2585" s="19">
        <f t="shared" si="362"/>
        <v>34.052351000000002</v>
      </c>
      <c r="Q2585" s="19">
        <f t="shared" si="366"/>
        <v>0</v>
      </c>
      <c r="R2585" s="20">
        <f t="shared" si="363"/>
        <v>31.698029999999999</v>
      </c>
      <c r="S2585" s="20">
        <f t="shared" si="367"/>
        <v>0</v>
      </c>
      <c r="T2585" s="20">
        <f>IF((T2584+R2585)&lt;0,0,IF((T2584+R2585)&gt;结论【关键目标】!C$28,结论【关键目标】!C$28,T2584+R2585))</f>
        <v>22</v>
      </c>
      <c r="U2585" s="19">
        <f>IF((T2584+R2585)&lt;结论【关键目标】!$C$28,0,(发电量计算【计算逻辑页】!R2585+发电量计算【计算逻辑页】!T2584-结论【关键目标】!$C$28))</f>
        <v>31.698030000000003</v>
      </c>
      <c r="V2585" s="5">
        <f t="shared" si="364"/>
        <v>11.094310500000001</v>
      </c>
      <c r="W2585" s="5">
        <f t="shared" si="365"/>
        <v>22.445375042999999</v>
      </c>
      <c r="X2585" s="5">
        <f t="shared" si="368"/>
        <v>0</v>
      </c>
    </row>
    <row r="2586" spans="1:24" x14ac:dyDescent="0.15">
      <c r="A2586" s="7">
        <v>2585</v>
      </c>
      <c r="B2586" s="7">
        <v>4</v>
      </c>
      <c r="C2586" s="7">
        <v>18</v>
      </c>
      <c r="D2586" s="7">
        <v>17</v>
      </c>
      <c r="E2586" s="7">
        <v>108</v>
      </c>
      <c r="F2586" s="7">
        <v>23</v>
      </c>
      <c r="G2586" s="7">
        <v>171.1</v>
      </c>
      <c r="H2586" s="7">
        <f t="shared" si="360"/>
        <v>2</v>
      </c>
      <c r="I2586" s="16">
        <f t="shared" si="361"/>
        <v>45034</v>
      </c>
      <c r="J2586" s="17">
        <v>0.70809999999999995</v>
      </c>
      <c r="K2586" s="18">
        <f>G2586*结论【关键目标】!C$27*0.7735*0.001</f>
        <v>15.881501999999999</v>
      </c>
      <c r="L2586" s="5">
        <v>0</v>
      </c>
      <c r="M2586" s="5">
        <f>ABS(IF(L2586&lt;=0,L2586/耗电量关键数据!$B$6/1000,L2586/耗电量关键数据!$B$5/1000))</f>
        <v>0</v>
      </c>
      <c r="N2586" s="5">
        <f>电气设备逐时使用率计算!H2562</f>
        <v>22.208055000000002</v>
      </c>
      <c r="O2586" s="5">
        <f>灯光逐时使用率计算!H2562</f>
        <v>11.844296</v>
      </c>
      <c r="P2586" s="19">
        <f t="shared" si="362"/>
        <v>34.052351000000002</v>
      </c>
      <c r="Q2586" s="19">
        <f t="shared" si="366"/>
        <v>0</v>
      </c>
      <c r="R2586" s="20">
        <f t="shared" si="363"/>
        <v>15.881501999999999</v>
      </c>
      <c r="S2586" s="20">
        <f t="shared" si="367"/>
        <v>0</v>
      </c>
      <c r="T2586" s="20">
        <f>IF((T2585+R2586)&lt;0,0,IF((T2585+R2586)&gt;结论【关键目标】!C$28,结论【关键目标】!C$28,T2585+R2586))</f>
        <v>22</v>
      </c>
      <c r="U2586" s="19">
        <f>IF((T2585+R2586)&lt;结论【关键目标】!$C$28,0,(发电量计算【计算逻辑页】!R2586+发电量计算【计算逻辑页】!T2585-结论【关键目标】!$C$28))</f>
        <v>15.881501999999998</v>
      </c>
      <c r="V2586" s="5">
        <f t="shared" si="364"/>
        <v>5.5585256999999988</v>
      </c>
      <c r="W2586" s="5">
        <f t="shared" si="365"/>
        <v>11.245691566199998</v>
      </c>
      <c r="X2586" s="5">
        <f t="shared" si="368"/>
        <v>0</v>
      </c>
    </row>
    <row r="2587" spans="1:24" x14ac:dyDescent="0.15">
      <c r="A2587" s="7">
        <v>2586</v>
      </c>
      <c r="B2587" s="7">
        <v>4</v>
      </c>
      <c r="C2587" s="7">
        <v>18</v>
      </c>
      <c r="D2587" s="7">
        <v>18</v>
      </c>
      <c r="E2587" s="7">
        <v>108</v>
      </c>
      <c r="F2587" s="7">
        <v>21</v>
      </c>
      <c r="G2587" s="7">
        <v>15.3</v>
      </c>
      <c r="H2587" s="7">
        <f t="shared" si="360"/>
        <v>2</v>
      </c>
      <c r="I2587" s="16">
        <f t="shared" si="361"/>
        <v>45034</v>
      </c>
      <c r="J2587" s="17">
        <v>0.70809999999999995</v>
      </c>
      <c r="K2587" s="18">
        <f>G2587*结论【关键目标】!C$27*0.7735*0.001</f>
        <v>1.4201459999999999</v>
      </c>
      <c r="L2587" s="5">
        <v>0</v>
      </c>
      <c r="M2587" s="5">
        <f>ABS(IF(L2587&lt;=0,L2587/耗电量关键数据!$B$6/1000,L2587/耗电量关键数据!$B$5/1000))</f>
        <v>0</v>
      </c>
      <c r="N2587" s="5">
        <f>电气设备逐时使用率计算!H2563</f>
        <v>7.0130699999999999</v>
      </c>
      <c r="O2587" s="5">
        <f>灯光逐时使用率计算!H2563</f>
        <v>3.7403040000000001</v>
      </c>
      <c r="P2587" s="19">
        <f t="shared" si="362"/>
        <v>10.753374000000001</v>
      </c>
      <c r="Q2587" s="19">
        <f t="shared" si="366"/>
        <v>0</v>
      </c>
      <c r="R2587" s="20">
        <f t="shared" si="363"/>
        <v>1.4201459999999999</v>
      </c>
      <c r="S2587" s="20">
        <f t="shared" si="367"/>
        <v>0</v>
      </c>
      <c r="T2587" s="20">
        <f>IF((T2586+R2587)&lt;0,0,IF((T2586+R2587)&gt;结论【关键目标】!C$28,结论【关键目标】!C$28,T2586+R2587))</f>
        <v>22</v>
      </c>
      <c r="U2587" s="19">
        <f>IF((T2586+R2587)&lt;结论【关键目标】!$C$28,0,(发电量计算【计算逻辑页】!R2587+发电量计算【计算逻辑页】!T2586-结论【关键目标】!$C$28))</f>
        <v>1.420145999999999</v>
      </c>
      <c r="V2587" s="5">
        <f t="shared" si="364"/>
        <v>0.49705109999999963</v>
      </c>
      <c r="W2587" s="5">
        <f t="shared" si="365"/>
        <v>1.0056053825999998</v>
      </c>
      <c r="X2587" s="5">
        <f t="shared" si="368"/>
        <v>0</v>
      </c>
    </row>
    <row r="2588" spans="1:24" x14ac:dyDescent="0.15">
      <c r="A2588" s="7">
        <v>2587</v>
      </c>
      <c r="B2588" s="7">
        <v>4</v>
      </c>
      <c r="C2588" s="7">
        <v>18</v>
      </c>
      <c r="D2588" s="7">
        <v>19</v>
      </c>
      <c r="E2588" s="7">
        <v>108</v>
      </c>
      <c r="F2588" s="7">
        <v>21</v>
      </c>
      <c r="G2588" s="7">
        <v>0</v>
      </c>
      <c r="H2588" s="7">
        <f t="shared" si="360"/>
        <v>2</v>
      </c>
      <c r="I2588" s="16">
        <f t="shared" si="361"/>
        <v>45034</v>
      </c>
      <c r="J2588" s="17">
        <v>1.2267999999999999</v>
      </c>
      <c r="K2588" s="18">
        <f>G2588*结论【关键目标】!C$27*0.7735*0.001</f>
        <v>0</v>
      </c>
      <c r="L2588" s="5">
        <v>0</v>
      </c>
      <c r="M2588" s="5">
        <f>ABS(IF(L2588&lt;=0,L2588/耗电量关键数据!$B$6/1000,L2588/耗电量关键数据!$B$5/1000))</f>
        <v>0</v>
      </c>
      <c r="N2588" s="5">
        <f>电气设备逐时使用率计算!H2564</f>
        <v>7.0130699999999999</v>
      </c>
      <c r="O2588" s="5">
        <f>灯光逐时使用率计算!H2564</f>
        <v>3.7403040000000001</v>
      </c>
      <c r="P2588" s="19">
        <f t="shared" si="362"/>
        <v>10.753374000000001</v>
      </c>
      <c r="Q2588" s="19">
        <f t="shared" si="366"/>
        <v>10.753374000000001</v>
      </c>
      <c r="R2588" s="20">
        <f t="shared" si="363"/>
        <v>-10.753374000000001</v>
      </c>
      <c r="S2588" s="20">
        <f t="shared" si="367"/>
        <v>10.753374000000001</v>
      </c>
      <c r="T2588" s="20">
        <f>IF((T2587+R2588)&lt;0,0,IF((T2587+R2588)&gt;结论【关键目标】!C$28,结论【关键目标】!C$28,T2587+R2588))</f>
        <v>11.246625999999999</v>
      </c>
      <c r="U2588" s="19">
        <f>IF((T2587+R2588)&lt;结论【关键目标】!$C$28,0,(发电量计算【计算逻辑页】!R2588+发电量计算【计算逻辑页】!T2587-结论【关键目标】!$C$28))</f>
        <v>0</v>
      </c>
      <c r="V2588" s="5">
        <f t="shared" si="364"/>
        <v>0</v>
      </c>
      <c r="W2588" s="5">
        <f t="shared" si="365"/>
        <v>0</v>
      </c>
      <c r="X2588" s="5">
        <f t="shared" si="368"/>
        <v>9.428558323199999</v>
      </c>
    </row>
    <row r="2589" spans="1:24" x14ac:dyDescent="0.15">
      <c r="A2589" s="7">
        <v>2588</v>
      </c>
      <c r="B2589" s="7">
        <v>4</v>
      </c>
      <c r="C2589" s="7">
        <v>18</v>
      </c>
      <c r="D2589" s="7">
        <v>20</v>
      </c>
      <c r="E2589" s="7">
        <v>108</v>
      </c>
      <c r="F2589" s="7">
        <v>18</v>
      </c>
      <c r="G2589" s="7">
        <v>0</v>
      </c>
      <c r="H2589" s="7">
        <f t="shared" si="360"/>
        <v>2</v>
      </c>
      <c r="I2589" s="16">
        <f t="shared" si="361"/>
        <v>45034</v>
      </c>
      <c r="J2589" s="17">
        <v>1.2267999999999999</v>
      </c>
      <c r="K2589" s="18">
        <f>G2589*结论【关键目标】!C$27*0.7735*0.001</f>
        <v>0</v>
      </c>
      <c r="L2589" s="5">
        <v>0</v>
      </c>
      <c r="M2589" s="5">
        <f>ABS(IF(L2589&lt;=0,L2589/耗电量关键数据!$B$6/1000,L2589/耗电量关键数据!$B$5/1000))</f>
        <v>0</v>
      </c>
      <c r="N2589" s="5">
        <f>电气设备逐时使用率计算!H2565</f>
        <v>1.1688450000000001</v>
      </c>
      <c r="O2589" s="5">
        <f>灯光逐时使用率计算!H2565</f>
        <v>0.37403039999999999</v>
      </c>
      <c r="P2589" s="19">
        <f t="shared" si="362"/>
        <v>1.5428754000000002</v>
      </c>
      <c r="Q2589" s="19">
        <f t="shared" si="366"/>
        <v>1.5428754000000002</v>
      </c>
      <c r="R2589" s="20">
        <f t="shared" si="363"/>
        <v>-1.5428754000000002</v>
      </c>
      <c r="S2589" s="20">
        <f t="shared" si="367"/>
        <v>1.5428754000000002</v>
      </c>
      <c r="T2589" s="20">
        <f>IF((T2588+R2589)&lt;0,0,IF((T2588+R2589)&gt;结论【关键目标】!C$28,结论【关键目标】!C$28,T2588+R2589))</f>
        <v>9.7037505999999993</v>
      </c>
      <c r="U2589" s="19">
        <f>IF((T2588+R2589)&lt;结论【关键目标】!$C$28,0,(发电量计算【计算逻辑页】!R2589+发电量计算【计算逻辑页】!T2588-结论【关键目标】!$C$28))</f>
        <v>0</v>
      </c>
      <c r="V2589" s="5">
        <f t="shared" si="364"/>
        <v>0</v>
      </c>
      <c r="W2589" s="5">
        <f t="shared" si="365"/>
        <v>0</v>
      </c>
      <c r="X2589" s="5">
        <f t="shared" si="368"/>
        <v>1.3527931507200002</v>
      </c>
    </row>
    <row r="2590" spans="1:24" x14ac:dyDescent="0.15">
      <c r="A2590" s="7">
        <v>2589</v>
      </c>
      <c r="B2590" s="7">
        <v>4</v>
      </c>
      <c r="C2590" s="7">
        <v>18</v>
      </c>
      <c r="D2590" s="7">
        <v>21</v>
      </c>
      <c r="E2590" s="7">
        <v>108</v>
      </c>
      <c r="F2590" s="7">
        <v>17.7</v>
      </c>
      <c r="G2590" s="7">
        <v>0</v>
      </c>
      <c r="H2590" s="7">
        <f t="shared" si="360"/>
        <v>2</v>
      </c>
      <c r="I2590" s="16">
        <f t="shared" si="361"/>
        <v>45034</v>
      </c>
      <c r="J2590" s="17">
        <v>1.2267999999999999</v>
      </c>
      <c r="K2590" s="18">
        <f>G2590*结论【关键目标】!C$27*0.7735*0.001</f>
        <v>0</v>
      </c>
      <c r="L2590" s="5">
        <v>0</v>
      </c>
      <c r="M2590" s="5">
        <f>ABS(IF(L2590&lt;=0,L2590/耗电量关键数据!$B$6/1000,L2590/耗电量关键数据!$B$5/1000))</f>
        <v>0</v>
      </c>
      <c r="N2590" s="5">
        <f>电气设备逐时使用率计算!H2566</f>
        <v>1.1688450000000001</v>
      </c>
      <c r="O2590" s="5">
        <f>灯光逐时使用率计算!H2566</f>
        <v>0.37403039999999999</v>
      </c>
      <c r="P2590" s="19">
        <f t="shared" si="362"/>
        <v>1.5428754000000002</v>
      </c>
      <c r="Q2590" s="19">
        <f t="shared" si="366"/>
        <v>1.5428754000000002</v>
      </c>
      <c r="R2590" s="20">
        <f t="shared" si="363"/>
        <v>-1.5428754000000002</v>
      </c>
      <c r="S2590" s="20">
        <f t="shared" si="367"/>
        <v>1.5428754000000002</v>
      </c>
      <c r="T2590" s="20">
        <f>IF((T2589+R2590)&lt;0,0,IF((T2589+R2590)&gt;结论【关键目标】!C$28,结论【关键目标】!C$28,T2589+R2590))</f>
        <v>8.1608751999999996</v>
      </c>
      <c r="U2590" s="19">
        <f>IF((T2589+R2590)&lt;结论【关键目标】!$C$28,0,(发电量计算【计算逻辑页】!R2590+发电量计算【计算逻辑页】!T2589-结论【关键目标】!$C$28))</f>
        <v>0</v>
      </c>
      <c r="V2590" s="5">
        <f t="shared" si="364"/>
        <v>0</v>
      </c>
      <c r="W2590" s="5">
        <f t="shared" si="365"/>
        <v>0</v>
      </c>
      <c r="X2590" s="5">
        <f t="shared" si="368"/>
        <v>1.3527931507200002</v>
      </c>
    </row>
    <row r="2591" spans="1:24" x14ac:dyDescent="0.15">
      <c r="A2591" s="7">
        <v>2590</v>
      </c>
      <c r="B2591" s="7">
        <v>4</v>
      </c>
      <c r="C2591" s="7">
        <v>18</v>
      </c>
      <c r="D2591" s="7">
        <v>22</v>
      </c>
      <c r="E2591" s="7">
        <v>108</v>
      </c>
      <c r="F2591" s="7">
        <v>15</v>
      </c>
      <c r="G2591" s="7">
        <v>0</v>
      </c>
      <c r="H2591" s="7">
        <f t="shared" si="360"/>
        <v>2</v>
      </c>
      <c r="I2591" s="16">
        <f t="shared" si="361"/>
        <v>45034</v>
      </c>
      <c r="J2591" s="17">
        <v>0.70809999999999995</v>
      </c>
      <c r="K2591" s="18">
        <f>G2591*结论【关键目标】!C$27*0.7735*0.001</f>
        <v>0</v>
      </c>
      <c r="L2591" s="5">
        <v>0</v>
      </c>
      <c r="M2591" s="5">
        <f>ABS(IF(L2591&lt;=0,L2591/耗电量关键数据!$B$6/1000,L2591/耗电量关键数据!$B$5/1000))</f>
        <v>0</v>
      </c>
      <c r="N2591" s="5">
        <f>电气设备逐时使用率计算!H2567</f>
        <v>1.1688450000000001</v>
      </c>
      <c r="O2591" s="5">
        <f>灯光逐时使用率计算!H2567</f>
        <v>0.37403039999999999</v>
      </c>
      <c r="P2591" s="19">
        <f t="shared" si="362"/>
        <v>1.5428754000000002</v>
      </c>
      <c r="Q2591" s="19">
        <f t="shared" si="366"/>
        <v>0</v>
      </c>
      <c r="R2591" s="20">
        <f t="shared" si="363"/>
        <v>0</v>
      </c>
      <c r="S2591" s="20">
        <f t="shared" si="367"/>
        <v>0</v>
      </c>
      <c r="T2591" s="20">
        <f>IF((T2590+R2591)&lt;0,0,IF((T2590+R2591)&gt;结论【关键目标】!C$28,结论【关键目标】!C$28,T2590+R2591))</f>
        <v>8.1608751999999996</v>
      </c>
      <c r="U2591" s="19">
        <f>IF((T2590+R2591)&lt;结论【关键目标】!$C$28,0,(发电量计算【计算逻辑页】!R2591+发电量计算【计算逻辑页】!T2590-结论【关键目标】!$C$28))</f>
        <v>0</v>
      </c>
      <c r="V2591" s="5">
        <f t="shared" si="364"/>
        <v>0</v>
      </c>
      <c r="W2591" s="5">
        <f t="shared" si="365"/>
        <v>0</v>
      </c>
      <c r="X2591" s="5">
        <f t="shared" si="368"/>
        <v>0</v>
      </c>
    </row>
    <row r="2592" spans="1:24" x14ac:dyDescent="0.15">
      <c r="A2592" s="7">
        <v>2591</v>
      </c>
      <c r="B2592" s="7">
        <v>4</v>
      </c>
      <c r="C2592" s="7">
        <v>18</v>
      </c>
      <c r="D2592" s="7">
        <v>23</v>
      </c>
      <c r="E2592" s="7">
        <v>108</v>
      </c>
      <c r="F2592" s="7">
        <v>14</v>
      </c>
      <c r="G2592" s="7">
        <v>0</v>
      </c>
      <c r="H2592" s="7">
        <f t="shared" si="360"/>
        <v>2</v>
      </c>
      <c r="I2592" s="16">
        <f t="shared" si="361"/>
        <v>45034</v>
      </c>
      <c r="J2592" s="17">
        <v>0.70809999999999995</v>
      </c>
      <c r="K2592" s="18">
        <f>G2592*结论【关键目标】!C$27*0.7735*0.001</f>
        <v>0</v>
      </c>
      <c r="L2592" s="5">
        <v>0</v>
      </c>
      <c r="M2592" s="5">
        <f>ABS(IF(L2592&lt;=0,L2592/耗电量关键数据!$B$6/1000,L2592/耗电量关键数据!$B$5/1000))</f>
        <v>0</v>
      </c>
      <c r="N2592" s="5">
        <f>电气设备逐时使用率计算!H2568</f>
        <v>1.1688450000000001</v>
      </c>
      <c r="O2592" s="5">
        <f>灯光逐时使用率计算!H2568</f>
        <v>0.37403039999999999</v>
      </c>
      <c r="P2592" s="19">
        <f t="shared" si="362"/>
        <v>1.5428754000000002</v>
      </c>
      <c r="Q2592" s="19">
        <f t="shared" si="366"/>
        <v>0</v>
      </c>
      <c r="R2592" s="20">
        <f t="shared" si="363"/>
        <v>0</v>
      </c>
      <c r="S2592" s="20">
        <f t="shared" si="367"/>
        <v>0</v>
      </c>
      <c r="T2592" s="20">
        <f>IF((T2591+R2592)&lt;0,0,IF((T2591+R2592)&gt;结论【关键目标】!C$28,结论【关键目标】!C$28,T2591+R2592))</f>
        <v>8.1608751999999996</v>
      </c>
      <c r="U2592" s="19">
        <f>IF((T2591+R2592)&lt;结论【关键目标】!$C$28,0,(发电量计算【计算逻辑页】!R2592+发电量计算【计算逻辑页】!T2591-结论【关键目标】!$C$28))</f>
        <v>0</v>
      </c>
      <c r="V2592" s="5">
        <f t="shared" si="364"/>
        <v>0</v>
      </c>
      <c r="W2592" s="5">
        <f t="shared" si="365"/>
        <v>0</v>
      </c>
      <c r="X2592" s="5">
        <f t="shared" si="368"/>
        <v>0</v>
      </c>
    </row>
    <row r="2593" spans="1:24" x14ac:dyDescent="0.15">
      <c r="A2593" s="7">
        <v>2592</v>
      </c>
      <c r="B2593" s="7">
        <v>4</v>
      </c>
      <c r="C2593" s="7">
        <v>18</v>
      </c>
      <c r="D2593" s="7">
        <v>24</v>
      </c>
      <c r="E2593" s="7">
        <v>108</v>
      </c>
      <c r="F2593" s="7">
        <v>15.8</v>
      </c>
      <c r="G2593" s="7">
        <v>0</v>
      </c>
      <c r="H2593" s="7">
        <f t="shared" si="360"/>
        <v>2</v>
      </c>
      <c r="I2593" s="16">
        <f t="shared" si="361"/>
        <v>45034</v>
      </c>
      <c r="J2593" s="17">
        <v>0.2407</v>
      </c>
      <c r="K2593" s="18">
        <f>G2593*结论【关键目标】!C$27*0.7735*0.001</f>
        <v>0</v>
      </c>
      <c r="L2593" s="5">
        <v>0</v>
      </c>
      <c r="M2593" s="5">
        <f>ABS(IF(L2593&lt;=0,L2593/耗电量关键数据!$B$6/1000,L2593/耗电量关键数据!$B$5/1000))</f>
        <v>0</v>
      </c>
      <c r="N2593" s="5">
        <f>电气设备逐时使用率计算!H2569</f>
        <v>1.1688450000000001</v>
      </c>
      <c r="O2593" s="5">
        <f>灯光逐时使用率计算!H2569</f>
        <v>0.37403039999999999</v>
      </c>
      <c r="P2593" s="19">
        <f t="shared" si="362"/>
        <v>1.5428754000000002</v>
      </c>
      <c r="Q2593" s="19">
        <f t="shared" si="366"/>
        <v>0</v>
      </c>
      <c r="R2593" s="20">
        <f t="shared" si="363"/>
        <v>0</v>
      </c>
      <c r="S2593" s="20">
        <f t="shared" si="367"/>
        <v>0</v>
      </c>
      <c r="T2593" s="20">
        <f>IF((T2592+R2593)&lt;0,0,IF((T2592+R2593)&gt;结论【关键目标】!C$28,结论【关键目标】!C$28,T2592+R2593))</f>
        <v>8.1608751999999996</v>
      </c>
      <c r="U2593" s="19">
        <f>IF((T2592+R2593)&lt;结论【关键目标】!$C$28,0,(发电量计算【计算逻辑页】!R2593+发电量计算【计算逻辑页】!T2592-结论【关键目标】!$C$28))</f>
        <v>0</v>
      </c>
      <c r="V2593" s="5">
        <f t="shared" si="364"/>
        <v>0</v>
      </c>
      <c r="W2593" s="5">
        <f t="shared" si="365"/>
        <v>0</v>
      </c>
      <c r="X2593" s="5">
        <f t="shared" si="368"/>
        <v>0</v>
      </c>
    </row>
    <row r="2594" spans="1:24" x14ac:dyDescent="0.15">
      <c r="A2594" s="7">
        <v>2593</v>
      </c>
      <c r="B2594" s="7">
        <v>4</v>
      </c>
      <c r="C2594" s="7">
        <v>19</v>
      </c>
      <c r="D2594" s="7">
        <v>1</v>
      </c>
      <c r="E2594" s="7">
        <v>109</v>
      </c>
      <c r="F2594" s="7">
        <v>13</v>
      </c>
      <c r="G2594" s="7">
        <v>0</v>
      </c>
      <c r="H2594" s="7">
        <f t="shared" si="360"/>
        <v>3</v>
      </c>
      <c r="I2594" s="16">
        <f t="shared" si="361"/>
        <v>45035</v>
      </c>
      <c r="J2594" s="17">
        <v>0.2407</v>
      </c>
      <c r="K2594" s="18">
        <f>G2594*结论【关键目标】!C$27*0.7735*0.001</f>
        <v>0</v>
      </c>
      <c r="L2594" s="5">
        <v>0</v>
      </c>
      <c r="M2594" s="5">
        <f>ABS(IF(L2594&lt;=0,L2594/耗电量关键数据!$B$6/1000,L2594/耗电量关键数据!$B$5/1000))</f>
        <v>0</v>
      </c>
      <c r="N2594" s="5">
        <f>电气设备逐时使用率计算!H2570</f>
        <v>1.1688450000000001</v>
      </c>
      <c r="O2594" s="5">
        <f>灯光逐时使用率计算!H2570</f>
        <v>0.37403039999999999</v>
      </c>
      <c r="P2594" s="19">
        <f t="shared" si="362"/>
        <v>1.5428754000000002</v>
      </c>
      <c r="Q2594" s="19">
        <f t="shared" si="366"/>
        <v>0</v>
      </c>
      <c r="R2594" s="20">
        <f t="shared" si="363"/>
        <v>0</v>
      </c>
      <c r="S2594" s="20">
        <f t="shared" si="367"/>
        <v>0</v>
      </c>
      <c r="T2594" s="20">
        <f>IF((T2593+R2594)&lt;0,0,IF((T2593+R2594)&gt;结论【关键目标】!C$28,结论【关键目标】!C$28,T2593+R2594))</f>
        <v>8.1608751999999996</v>
      </c>
      <c r="U2594" s="19">
        <f>IF((T2593+R2594)&lt;结论【关键目标】!$C$28,0,(发电量计算【计算逻辑页】!R2594+发电量计算【计算逻辑页】!T2593-结论【关键目标】!$C$28))</f>
        <v>0</v>
      </c>
      <c r="V2594" s="5">
        <f t="shared" si="364"/>
        <v>0</v>
      </c>
      <c r="W2594" s="5">
        <f t="shared" si="365"/>
        <v>0</v>
      </c>
      <c r="X2594" s="5">
        <f t="shared" si="368"/>
        <v>0</v>
      </c>
    </row>
    <row r="2595" spans="1:24" x14ac:dyDescent="0.15">
      <c r="A2595" s="7">
        <v>2594</v>
      </c>
      <c r="B2595" s="7">
        <v>4</v>
      </c>
      <c r="C2595" s="7">
        <v>19</v>
      </c>
      <c r="D2595" s="7">
        <v>2</v>
      </c>
      <c r="E2595" s="7">
        <v>109</v>
      </c>
      <c r="F2595" s="7">
        <v>13</v>
      </c>
      <c r="G2595" s="7">
        <v>0</v>
      </c>
      <c r="H2595" s="7">
        <f t="shared" si="360"/>
        <v>3</v>
      </c>
      <c r="I2595" s="16">
        <f t="shared" si="361"/>
        <v>45035</v>
      </c>
      <c r="J2595" s="17">
        <v>0.2407</v>
      </c>
      <c r="K2595" s="18">
        <f>G2595*结论【关键目标】!C$27*0.7735*0.001</f>
        <v>0</v>
      </c>
      <c r="L2595" s="5">
        <v>0</v>
      </c>
      <c r="M2595" s="5">
        <f>ABS(IF(L2595&lt;=0,L2595/耗电量关键数据!$B$6/1000,L2595/耗电量关键数据!$B$5/1000))</f>
        <v>0</v>
      </c>
      <c r="N2595" s="5">
        <f>电气设备逐时使用率计算!H2571</f>
        <v>1.1688450000000001</v>
      </c>
      <c r="O2595" s="5">
        <f>灯光逐时使用率计算!H2571</f>
        <v>0.37403039999999999</v>
      </c>
      <c r="P2595" s="19">
        <f t="shared" si="362"/>
        <v>1.5428754000000002</v>
      </c>
      <c r="Q2595" s="19">
        <f t="shared" si="366"/>
        <v>0</v>
      </c>
      <c r="R2595" s="20">
        <f t="shared" si="363"/>
        <v>0</v>
      </c>
      <c r="S2595" s="20">
        <f t="shared" si="367"/>
        <v>0</v>
      </c>
      <c r="T2595" s="20">
        <f>IF((T2594+R2595)&lt;0,0,IF((T2594+R2595)&gt;结论【关键目标】!C$28,结论【关键目标】!C$28,T2594+R2595))</f>
        <v>8.1608751999999996</v>
      </c>
      <c r="U2595" s="19">
        <f>IF((T2594+R2595)&lt;结论【关键目标】!$C$28,0,(发电量计算【计算逻辑页】!R2595+发电量计算【计算逻辑页】!T2594-结论【关键目标】!$C$28))</f>
        <v>0</v>
      </c>
      <c r="V2595" s="5">
        <f t="shared" si="364"/>
        <v>0</v>
      </c>
      <c r="W2595" s="5">
        <f t="shared" si="365"/>
        <v>0</v>
      </c>
      <c r="X2595" s="5">
        <f t="shared" si="368"/>
        <v>0</v>
      </c>
    </row>
    <row r="2596" spans="1:24" x14ac:dyDescent="0.15">
      <c r="A2596" s="7">
        <v>2595</v>
      </c>
      <c r="B2596" s="7">
        <v>4</v>
      </c>
      <c r="C2596" s="7">
        <v>19</v>
      </c>
      <c r="D2596" s="7">
        <v>3</v>
      </c>
      <c r="E2596" s="7">
        <v>109</v>
      </c>
      <c r="F2596" s="7">
        <v>13.6</v>
      </c>
      <c r="G2596" s="7">
        <v>0</v>
      </c>
      <c r="H2596" s="7">
        <f t="shared" si="360"/>
        <v>3</v>
      </c>
      <c r="I2596" s="16">
        <f t="shared" si="361"/>
        <v>45035</v>
      </c>
      <c r="J2596" s="17">
        <v>0.2407</v>
      </c>
      <c r="K2596" s="18">
        <f>G2596*结论【关键目标】!C$27*0.7735*0.001</f>
        <v>0</v>
      </c>
      <c r="L2596" s="5">
        <v>0</v>
      </c>
      <c r="M2596" s="5">
        <f>ABS(IF(L2596&lt;=0,L2596/耗电量关键数据!$B$6/1000,L2596/耗电量关键数据!$B$5/1000))</f>
        <v>0</v>
      </c>
      <c r="N2596" s="5">
        <f>电气设备逐时使用率计算!H2572</f>
        <v>1.1688450000000001</v>
      </c>
      <c r="O2596" s="5">
        <f>灯光逐时使用率计算!H2572</f>
        <v>0.37403039999999999</v>
      </c>
      <c r="P2596" s="19">
        <f t="shared" si="362"/>
        <v>1.5428754000000002</v>
      </c>
      <c r="Q2596" s="19">
        <f t="shared" si="366"/>
        <v>0</v>
      </c>
      <c r="R2596" s="20">
        <f t="shared" si="363"/>
        <v>0</v>
      </c>
      <c r="S2596" s="20">
        <f t="shared" si="367"/>
        <v>0</v>
      </c>
      <c r="T2596" s="20">
        <f>IF((T2595+R2596)&lt;0,0,IF((T2595+R2596)&gt;结论【关键目标】!C$28,结论【关键目标】!C$28,T2595+R2596))</f>
        <v>8.1608751999999996</v>
      </c>
      <c r="U2596" s="19">
        <f>IF((T2595+R2596)&lt;结论【关键目标】!$C$28,0,(发电量计算【计算逻辑页】!R2596+发电量计算【计算逻辑页】!T2595-结论【关键目标】!$C$28))</f>
        <v>0</v>
      </c>
      <c r="V2596" s="5">
        <f t="shared" si="364"/>
        <v>0</v>
      </c>
      <c r="W2596" s="5">
        <f t="shared" si="365"/>
        <v>0</v>
      </c>
      <c r="X2596" s="5">
        <f t="shared" si="368"/>
        <v>0</v>
      </c>
    </row>
    <row r="2597" spans="1:24" x14ac:dyDescent="0.15">
      <c r="A2597" s="7">
        <v>2596</v>
      </c>
      <c r="B2597" s="7">
        <v>4</v>
      </c>
      <c r="C2597" s="7">
        <v>19</v>
      </c>
      <c r="D2597" s="7">
        <v>4</v>
      </c>
      <c r="E2597" s="7">
        <v>109</v>
      </c>
      <c r="F2597" s="7">
        <v>12</v>
      </c>
      <c r="G2597" s="7">
        <v>0</v>
      </c>
      <c r="H2597" s="7">
        <f t="shared" si="360"/>
        <v>3</v>
      </c>
      <c r="I2597" s="16">
        <f t="shared" si="361"/>
        <v>45035</v>
      </c>
      <c r="J2597" s="17">
        <v>0.2407</v>
      </c>
      <c r="K2597" s="18">
        <f>G2597*结论【关键目标】!C$27*0.7735*0.001</f>
        <v>0</v>
      </c>
      <c r="L2597" s="5">
        <v>0</v>
      </c>
      <c r="M2597" s="5">
        <f>ABS(IF(L2597&lt;=0,L2597/耗电量关键数据!$B$6/1000,L2597/耗电量关键数据!$B$5/1000))</f>
        <v>0</v>
      </c>
      <c r="N2597" s="5">
        <f>电气设备逐时使用率计算!H2573</f>
        <v>1.1688450000000001</v>
      </c>
      <c r="O2597" s="5">
        <f>灯光逐时使用率计算!H2573</f>
        <v>0.37403039999999999</v>
      </c>
      <c r="P2597" s="19">
        <f t="shared" si="362"/>
        <v>1.5428754000000002</v>
      </c>
      <c r="Q2597" s="19">
        <f t="shared" si="366"/>
        <v>0</v>
      </c>
      <c r="R2597" s="20">
        <f t="shared" si="363"/>
        <v>0</v>
      </c>
      <c r="S2597" s="20">
        <f t="shared" si="367"/>
        <v>0</v>
      </c>
      <c r="T2597" s="20">
        <f>IF((T2596+R2597)&lt;0,0,IF((T2596+R2597)&gt;结论【关键目标】!C$28,结论【关键目标】!C$28,T2596+R2597))</f>
        <v>8.1608751999999996</v>
      </c>
      <c r="U2597" s="19">
        <f>IF((T2596+R2597)&lt;结论【关键目标】!$C$28,0,(发电量计算【计算逻辑页】!R2597+发电量计算【计算逻辑页】!T2596-结论【关键目标】!$C$28))</f>
        <v>0</v>
      </c>
      <c r="V2597" s="5">
        <f t="shared" si="364"/>
        <v>0</v>
      </c>
      <c r="W2597" s="5">
        <f t="shared" si="365"/>
        <v>0</v>
      </c>
      <c r="X2597" s="5">
        <f t="shared" si="368"/>
        <v>0</v>
      </c>
    </row>
    <row r="2598" spans="1:24" x14ac:dyDescent="0.15">
      <c r="A2598" s="7">
        <v>2597</v>
      </c>
      <c r="B2598" s="7">
        <v>4</v>
      </c>
      <c r="C2598" s="7">
        <v>19</v>
      </c>
      <c r="D2598" s="7">
        <v>5</v>
      </c>
      <c r="E2598" s="7">
        <v>109</v>
      </c>
      <c r="F2598" s="7">
        <v>11</v>
      </c>
      <c r="G2598" s="7">
        <v>0</v>
      </c>
      <c r="H2598" s="7">
        <f t="shared" si="360"/>
        <v>3</v>
      </c>
      <c r="I2598" s="16">
        <f t="shared" si="361"/>
        <v>45035</v>
      </c>
      <c r="J2598" s="17">
        <v>0.2407</v>
      </c>
      <c r="K2598" s="18">
        <f>G2598*结论【关键目标】!C$27*0.7735*0.001</f>
        <v>0</v>
      </c>
      <c r="L2598" s="5">
        <v>0</v>
      </c>
      <c r="M2598" s="5">
        <f>ABS(IF(L2598&lt;=0,L2598/耗电量关键数据!$B$6/1000,L2598/耗电量关键数据!$B$5/1000))</f>
        <v>0</v>
      </c>
      <c r="N2598" s="5">
        <f>电气设备逐时使用率计算!H2574</f>
        <v>1.1688450000000001</v>
      </c>
      <c r="O2598" s="5">
        <f>灯光逐时使用率计算!H2574</f>
        <v>0.37403039999999999</v>
      </c>
      <c r="P2598" s="19">
        <f t="shared" si="362"/>
        <v>1.5428754000000002</v>
      </c>
      <c r="Q2598" s="19">
        <f t="shared" si="366"/>
        <v>0</v>
      </c>
      <c r="R2598" s="20">
        <f t="shared" si="363"/>
        <v>0</v>
      </c>
      <c r="S2598" s="20">
        <f t="shared" si="367"/>
        <v>0</v>
      </c>
      <c r="T2598" s="20">
        <f>IF((T2597+R2598)&lt;0,0,IF((T2597+R2598)&gt;结论【关键目标】!C$28,结论【关键目标】!C$28,T2597+R2598))</f>
        <v>8.1608751999999996</v>
      </c>
      <c r="U2598" s="19">
        <f>IF((T2597+R2598)&lt;结论【关键目标】!$C$28,0,(发电量计算【计算逻辑页】!R2598+发电量计算【计算逻辑页】!T2597-结论【关键目标】!$C$28))</f>
        <v>0</v>
      </c>
      <c r="V2598" s="5">
        <f t="shared" si="364"/>
        <v>0</v>
      </c>
      <c r="W2598" s="5">
        <f t="shared" si="365"/>
        <v>0</v>
      </c>
      <c r="X2598" s="5">
        <f t="shared" si="368"/>
        <v>0</v>
      </c>
    </row>
    <row r="2599" spans="1:24" x14ac:dyDescent="0.15">
      <c r="A2599" s="7">
        <v>2598</v>
      </c>
      <c r="B2599" s="7">
        <v>4</v>
      </c>
      <c r="C2599" s="7">
        <v>19</v>
      </c>
      <c r="D2599" s="7">
        <v>6</v>
      </c>
      <c r="E2599" s="7">
        <v>109</v>
      </c>
      <c r="F2599" s="7">
        <v>12.1</v>
      </c>
      <c r="G2599" s="7">
        <v>42.4</v>
      </c>
      <c r="H2599" s="7">
        <f t="shared" si="360"/>
        <v>3</v>
      </c>
      <c r="I2599" s="16">
        <f t="shared" si="361"/>
        <v>45035</v>
      </c>
      <c r="J2599" s="17">
        <v>0.2407</v>
      </c>
      <c r="K2599" s="18">
        <f>G2599*结论【关键目标】!C$27*0.7735*0.001</f>
        <v>3.935568</v>
      </c>
      <c r="L2599" s="5">
        <v>0</v>
      </c>
      <c r="M2599" s="5">
        <f>ABS(IF(L2599&lt;=0,L2599/耗电量关键数据!$B$6/1000,L2599/耗电量关键数据!$B$5/1000))</f>
        <v>0</v>
      </c>
      <c r="N2599" s="5">
        <f>电气设备逐时使用率计算!H2575</f>
        <v>1.1688450000000001</v>
      </c>
      <c r="O2599" s="5">
        <f>灯光逐时使用率计算!H2575</f>
        <v>0.37403039999999999</v>
      </c>
      <c r="P2599" s="19">
        <f t="shared" si="362"/>
        <v>1.5428754000000002</v>
      </c>
      <c r="Q2599" s="19">
        <f t="shared" si="366"/>
        <v>0</v>
      </c>
      <c r="R2599" s="20">
        <f t="shared" si="363"/>
        <v>3.935568</v>
      </c>
      <c r="S2599" s="20">
        <f t="shared" si="367"/>
        <v>0</v>
      </c>
      <c r="T2599" s="20">
        <f>IF((T2598+R2599)&lt;0,0,IF((T2598+R2599)&gt;结论【关键目标】!C$28,结论【关键目标】!C$28,T2598+R2599))</f>
        <v>12.0964432</v>
      </c>
      <c r="U2599" s="19">
        <f>IF((T2598+R2599)&lt;结论【关键目标】!$C$28,0,(发电量计算【计算逻辑页】!R2599+发电量计算【计算逻辑页】!T2598-结论【关键目标】!$C$28))</f>
        <v>0</v>
      </c>
      <c r="V2599" s="5">
        <f t="shared" si="364"/>
        <v>0</v>
      </c>
      <c r="W2599" s="5">
        <f t="shared" si="365"/>
        <v>0.37137010878000004</v>
      </c>
      <c r="X2599" s="5">
        <f t="shared" si="368"/>
        <v>0</v>
      </c>
    </row>
    <row r="2600" spans="1:24" x14ac:dyDescent="0.15">
      <c r="A2600" s="7">
        <v>2599</v>
      </c>
      <c r="B2600" s="7">
        <v>4</v>
      </c>
      <c r="C2600" s="7">
        <v>19</v>
      </c>
      <c r="D2600" s="7">
        <v>7</v>
      </c>
      <c r="E2600" s="7">
        <v>109</v>
      </c>
      <c r="F2600" s="7">
        <v>11</v>
      </c>
      <c r="G2600" s="7">
        <v>115.4</v>
      </c>
      <c r="H2600" s="7">
        <f t="shared" si="360"/>
        <v>3</v>
      </c>
      <c r="I2600" s="16">
        <f t="shared" si="361"/>
        <v>45035</v>
      </c>
      <c r="J2600" s="17">
        <v>0.2407</v>
      </c>
      <c r="K2600" s="18">
        <f>G2600*结论【关键目标】!C$27*0.7735*0.001</f>
        <v>10.711428</v>
      </c>
      <c r="L2600" s="5">
        <v>0</v>
      </c>
      <c r="M2600" s="5">
        <f>ABS(IF(L2600&lt;=0,L2600/耗电量关键数据!$B$6/1000,L2600/耗电量关键数据!$B$5/1000))</f>
        <v>0</v>
      </c>
      <c r="N2600" s="5">
        <f>电气设备逐时使用率计算!H2576</f>
        <v>2.3376900000000003</v>
      </c>
      <c r="O2600" s="5">
        <f>灯光逐时使用率计算!H2576</f>
        <v>1.2467680000000001</v>
      </c>
      <c r="P2600" s="19">
        <f t="shared" si="362"/>
        <v>3.5844580000000006</v>
      </c>
      <c r="Q2600" s="19">
        <f t="shared" si="366"/>
        <v>0</v>
      </c>
      <c r="R2600" s="20">
        <f t="shared" si="363"/>
        <v>10.711428</v>
      </c>
      <c r="S2600" s="20">
        <f t="shared" si="367"/>
        <v>0</v>
      </c>
      <c r="T2600" s="20">
        <f>IF((T2599+R2600)&lt;0,0,IF((T2599+R2600)&gt;结论【关键目标】!C$28,结论【关键目标】!C$28,T2599+R2600))</f>
        <v>22</v>
      </c>
      <c r="U2600" s="19">
        <f>IF((T2599+R2600)&lt;结论【关键目标】!$C$28,0,(发电量计算【计算逻辑页】!R2600+发电量计算【计算逻辑页】!T2599-结论【关键目标】!$C$28))</f>
        <v>0.80787120000000101</v>
      </c>
      <c r="V2600" s="5">
        <f t="shared" si="364"/>
        <v>0</v>
      </c>
      <c r="W2600" s="5">
        <f t="shared" si="365"/>
        <v>0.8627790406000001</v>
      </c>
      <c r="X2600" s="5">
        <f t="shared" si="368"/>
        <v>0</v>
      </c>
    </row>
    <row r="2601" spans="1:24" x14ac:dyDescent="0.15">
      <c r="A2601" s="7">
        <v>2600</v>
      </c>
      <c r="B2601" s="7">
        <v>4</v>
      </c>
      <c r="C2601" s="7">
        <v>19</v>
      </c>
      <c r="D2601" s="7">
        <v>8</v>
      </c>
      <c r="E2601" s="7">
        <v>109</v>
      </c>
      <c r="F2601" s="7">
        <v>10</v>
      </c>
      <c r="G2601" s="7">
        <v>171.8</v>
      </c>
      <c r="H2601" s="7">
        <f t="shared" si="360"/>
        <v>3</v>
      </c>
      <c r="I2601" s="16">
        <f t="shared" si="361"/>
        <v>45035</v>
      </c>
      <c r="J2601" s="17">
        <v>0.70809999999999995</v>
      </c>
      <c r="K2601" s="18">
        <f>G2601*结论【关键目标】!C$27*0.7735*0.001</f>
        <v>15.946475999999999</v>
      </c>
      <c r="L2601" s="5">
        <v>0</v>
      </c>
      <c r="M2601" s="5">
        <f>ABS(IF(L2601&lt;=0,L2601/耗电量关键数据!$B$6/1000,L2601/耗电量关键数据!$B$5/1000))</f>
        <v>0</v>
      </c>
      <c r="N2601" s="5">
        <f>电气设备逐时使用率计算!H2577</f>
        <v>11.688450000000001</v>
      </c>
      <c r="O2601" s="5">
        <f>灯光逐时使用率计算!H2577</f>
        <v>6.2338399999999998</v>
      </c>
      <c r="P2601" s="19">
        <f t="shared" si="362"/>
        <v>17.92229</v>
      </c>
      <c r="Q2601" s="19">
        <f t="shared" si="366"/>
        <v>0</v>
      </c>
      <c r="R2601" s="20">
        <f t="shared" si="363"/>
        <v>15.946475999999999</v>
      </c>
      <c r="S2601" s="20">
        <f t="shared" si="367"/>
        <v>0</v>
      </c>
      <c r="T2601" s="20">
        <f>IF((T2600+R2601)&lt;0,0,IF((T2600+R2601)&gt;结论【关键目标】!C$28,结论【关键目标】!C$28,T2600+R2601))</f>
        <v>22</v>
      </c>
      <c r="U2601" s="19">
        <f>IF((T2600+R2601)&lt;结论【关键目标】!$C$28,0,(发电量计算【计算逻辑页】!R2601+发电量计算【计算逻辑页】!T2600-结论【关键目标】!$C$28))</f>
        <v>15.946475999999997</v>
      </c>
      <c r="V2601" s="5">
        <f t="shared" si="364"/>
        <v>5.5812665999999984</v>
      </c>
      <c r="W2601" s="5">
        <f t="shared" si="365"/>
        <v>11.291699655599999</v>
      </c>
      <c r="X2601" s="5">
        <f t="shared" si="368"/>
        <v>0</v>
      </c>
    </row>
    <row r="2602" spans="1:24" x14ac:dyDescent="0.15">
      <c r="A2602" s="7">
        <v>2601</v>
      </c>
      <c r="B2602" s="7">
        <v>4</v>
      </c>
      <c r="C2602" s="7">
        <v>19</v>
      </c>
      <c r="D2602" s="7">
        <v>9</v>
      </c>
      <c r="E2602" s="7">
        <v>109</v>
      </c>
      <c r="F2602" s="7">
        <v>11.7</v>
      </c>
      <c r="G2602" s="7">
        <v>303.7</v>
      </c>
      <c r="H2602" s="7">
        <f t="shared" si="360"/>
        <v>3</v>
      </c>
      <c r="I2602" s="16">
        <f t="shared" si="361"/>
        <v>45035</v>
      </c>
      <c r="J2602" s="17">
        <v>0.70809999999999995</v>
      </c>
      <c r="K2602" s="18">
        <f>G2602*结论【关键目标】!C$27*0.7735*0.001</f>
        <v>28.189433999999999</v>
      </c>
      <c r="L2602" s="5">
        <v>0</v>
      </c>
      <c r="M2602" s="5">
        <f>ABS(IF(L2602&lt;=0,L2602/耗电量关键数据!$B$6/1000,L2602/耗电量关键数据!$B$5/1000))</f>
        <v>0</v>
      </c>
      <c r="N2602" s="5">
        <f>电气设备逐时使用率计算!H2578</f>
        <v>22.208055000000002</v>
      </c>
      <c r="O2602" s="5">
        <f>灯光逐时使用率计算!H2578</f>
        <v>11.844296</v>
      </c>
      <c r="P2602" s="19">
        <f t="shared" si="362"/>
        <v>34.052351000000002</v>
      </c>
      <c r="Q2602" s="19">
        <f t="shared" si="366"/>
        <v>0</v>
      </c>
      <c r="R2602" s="20">
        <f t="shared" si="363"/>
        <v>28.189433999999999</v>
      </c>
      <c r="S2602" s="20">
        <f t="shared" si="367"/>
        <v>0</v>
      </c>
      <c r="T2602" s="20">
        <f>IF((T2601+R2602)&lt;0,0,IF((T2601+R2602)&gt;结论【关键目标】!C$28,结论【关键目标】!C$28,T2601+R2602))</f>
        <v>22</v>
      </c>
      <c r="U2602" s="19">
        <f>IF((T2601+R2602)&lt;结论【关键目标】!$C$28,0,(发电量计算【计算逻辑页】!R2602+发电量计算【计算逻辑页】!T2601-结论【关键目标】!$C$28))</f>
        <v>28.189433999999999</v>
      </c>
      <c r="V2602" s="5">
        <f t="shared" si="364"/>
        <v>9.8663018999999981</v>
      </c>
      <c r="W2602" s="5">
        <f t="shared" si="365"/>
        <v>19.960938215399999</v>
      </c>
      <c r="X2602" s="5">
        <f t="shared" si="368"/>
        <v>0</v>
      </c>
    </row>
    <row r="2603" spans="1:24" x14ac:dyDescent="0.15">
      <c r="A2603" s="7">
        <v>2602</v>
      </c>
      <c r="B2603" s="7">
        <v>4</v>
      </c>
      <c r="C2603" s="7">
        <v>19</v>
      </c>
      <c r="D2603" s="7">
        <v>10</v>
      </c>
      <c r="E2603" s="7">
        <v>109</v>
      </c>
      <c r="F2603" s="7">
        <v>12</v>
      </c>
      <c r="G2603" s="7">
        <v>333.6</v>
      </c>
      <c r="H2603" s="7">
        <f t="shared" si="360"/>
        <v>3</v>
      </c>
      <c r="I2603" s="16">
        <f t="shared" si="361"/>
        <v>45035</v>
      </c>
      <c r="J2603" s="17">
        <v>0.70809999999999995</v>
      </c>
      <c r="K2603" s="18">
        <f>G2603*结论【关键目标】!C$27*0.7735*0.001</f>
        <v>30.964752000000001</v>
      </c>
      <c r="L2603" s="5">
        <v>0</v>
      </c>
      <c r="M2603" s="5">
        <f>ABS(IF(L2603&lt;=0,L2603/耗电量关键数据!$B$6/1000,L2603/耗电量关键数据!$B$5/1000))</f>
        <v>0</v>
      </c>
      <c r="N2603" s="5">
        <f>电气设备逐时使用率计算!H2579</f>
        <v>22.208055000000002</v>
      </c>
      <c r="O2603" s="5">
        <f>灯光逐时使用率计算!H2579</f>
        <v>11.844296</v>
      </c>
      <c r="P2603" s="19">
        <f t="shared" si="362"/>
        <v>34.052351000000002</v>
      </c>
      <c r="Q2603" s="19">
        <f t="shared" si="366"/>
        <v>0</v>
      </c>
      <c r="R2603" s="20">
        <f t="shared" si="363"/>
        <v>30.964752000000001</v>
      </c>
      <c r="S2603" s="20">
        <f t="shared" si="367"/>
        <v>0</v>
      </c>
      <c r="T2603" s="20">
        <f>IF((T2602+R2603)&lt;0,0,IF((T2602+R2603)&gt;结论【关键目标】!C$28,结论【关键目标】!C$28,T2602+R2603))</f>
        <v>22</v>
      </c>
      <c r="U2603" s="19">
        <f>IF((T2602+R2603)&lt;结论【关键目标】!$C$28,0,(发电量计算【计算逻辑页】!R2603+发电量计算【计算逻辑页】!T2602-结论【关键目标】!$C$28))</f>
        <v>30.964752000000004</v>
      </c>
      <c r="V2603" s="5">
        <f t="shared" si="364"/>
        <v>10.837663200000001</v>
      </c>
      <c r="W2603" s="5">
        <f t="shared" si="365"/>
        <v>21.926140891199999</v>
      </c>
      <c r="X2603" s="5">
        <f t="shared" si="368"/>
        <v>0</v>
      </c>
    </row>
    <row r="2604" spans="1:24" x14ac:dyDescent="0.15">
      <c r="A2604" s="7">
        <v>2603</v>
      </c>
      <c r="B2604" s="7">
        <v>4</v>
      </c>
      <c r="C2604" s="7">
        <v>19</v>
      </c>
      <c r="D2604" s="7">
        <v>11</v>
      </c>
      <c r="E2604" s="7">
        <v>109</v>
      </c>
      <c r="F2604" s="7">
        <v>13</v>
      </c>
      <c r="G2604" s="7">
        <v>444</v>
      </c>
      <c r="H2604" s="7">
        <f t="shared" si="360"/>
        <v>3</v>
      </c>
      <c r="I2604" s="16">
        <f t="shared" si="361"/>
        <v>45035</v>
      </c>
      <c r="J2604" s="17">
        <v>1.2267999999999999</v>
      </c>
      <c r="K2604" s="18">
        <f>G2604*结论【关键目标】!C$27*0.7735*0.001</f>
        <v>41.21208</v>
      </c>
      <c r="L2604" s="5">
        <v>0</v>
      </c>
      <c r="M2604" s="5">
        <f>ABS(IF(L2604&lt;=0,L2604/耗电量关键数据!$B$6/1000,L2604/耗电量关键数据!$B$5/1000))</f>
        <v>0</v>
      </c>
      <c r="N2604" s="5">
        <f>电气设备逐时使用率计算!H2580</f>
        <v>22.208055000000002</v>
      </c>
      <c r="O2604" s="5">
        <f>灯光逐时使用率计算!H2580</f>
        <v>11.844296</v>
      </c>
      <c r="P2604" s="19">
        <f t="shared" si="362"/>
        <v>34.052351000000002</v>
      </c>
      <c r="Q2604" s="19">
        <f t="shared" si="366"/>
        <v>34.052351000000002</v>
      </c>
      <c r="R2604" s="20">
        <f t="shared" si="363"/>
        <v>7.1597289999999987</v>
      </c>
      <c r="S2604" s="20">
        <f t="shared" si="367"/>
        <v>0</v>
      </c>
      <c r="T2604" s="20">
        <f>IF((T2603+R2604)&lt;0,0,IF((T2603+R2604)&gt;结论【关键目标】!C$28,结论【关键目标】!C$28,T2603+R2604))</f>
        <v>22</v>
      </c>
      <c r="U2604" s="19">
        <f>IF((T2603+R2604)&lt;结论【关键目标】!$C$28,0,(发电量计算【计算逻辑页】!R2604+发电量计算【计算逻辑页】!T2603-结论【关键目标】!$C$28))</f>
        <v>7.1597289999999987</v>
      </c>
      <c r="V2604" s="5">
        <f t="shared" si="364"/>
        <v>2.5059051499999994</v>
      </c>
      <c r="W2604" s="5">
        <f t="shared" si="365"/>
        <v>41.775424206799997</v>
      </c>
      <c r="X2604" s="5">
        <f t="shared" si="368"/>
        <v>0</v>
      </c>
    </row>
    <row r="2605" spans="1:24" x14ac:dyDescent="0.15">
      <c r="A2605" s="7">
        <v>2604</v>
      </c>
      <c r="B2605" s="7">
        <v>4</v>
      </c>
      <c r="C2605" s="7">
        <v>19</v>
      </c>
      <c r="D2605" s="7">
        <v>12</v>
      </c>
      <c r="E2605" s="7">
        <v>109</v>
      </c>
      <c r="F2605" s="7">
        <v>13.3</v>
      </c>
      <c r="G2605" s="7">
        <v>434.6</v>
      </c>
      <c r="H2605" s="7">
        <f t="shared" si="360"/>
        <v>3</v>
      </c>
      <c r="I2605" s="16">
        <f t="shared" si="361"/>
        <v>45035</v>
      </c>
      <c r="J2605" s="17">
        <v>1.2267999999999999</v>
      </c>
      <c r="K2605" s="18">
        <f>G2605*结论【关键目标】!C$27*0.7735*0.001</f>
        <v>40.339572000000004</v>
      </c>
      <c r="L2605" s="5">
        <v>0</v>
      </c>
      <c r="M2605" s="5">
        <f>ABS(IF(L2605&lt;=0,L2605/耗电量关键数据!$B$6/1000,L2605/耗电量关键数据!$B$5/1000))</f>
        <v>0</v>
      </c>
      <c r="N2605" s="5">
        <f>电气设备逐时使用率计算!H2581</f>
        <v>11.688450000000001</v>
      </c>
      <c r="O2605" s="5">
        <f>灯光逐时使用率计算!H2581</f>
        <v>9.9741440000000008</v>
      </c>
      <c r="P2605" s="19">
        <f t="shared" si="362"/>
        <v>21.662594000000002</v>
      </c>
      <c r="Q2605" s="19">
        <f t="shared" si="366"/>
        <v>21.662594000000002</v>
      </c>
      <c r="R2605" s="20">
        <f t="shared" si="363"/>
        <v>18.676978000000002</v>
      </c>
      <c r="S2605" s="20">
        <f t="shared" si="367"/>
        <v>0</v>
      </c>
      <c r="T2605" s="20">
        <f>IF((T2604+R2605)&lt;0,0,IF((T2604+R2605)&gt;结论【关键目标】!C$28,结论【关键目标】!C$28,T2604+R2605))</f>
        <v>22</v>
      </c>
      <c r="U2605" s="19">
        <f>IF((T2604+R2605)&lt;结论【关键目标】!$C$28,0,(发电量计算【计算逻辑页】!R2605+发电量计算【计算逻辑页】!T2604-结论【关键目标】!$C$28))</f>
        <v>18.676978000000005</v>
      </c>
      <c r="V2605" s="5">
        <f t="shared" si="364"/>
        <v>6.5369423000000015</v>
      </c>
      <c r="W2605" s="5">
        <f t="shared" si="365"/>
        <v>26.5756703192</v>
      </c>
      <c r="X2605" s="5">
        <f t="shared" si="368"/>
        <v>0</v>
      </c>
    </row>
    <row r="2606" spans="1:24" x14ac:dyDescent="0.15">
      <c r="A2606" s="7">
        <v>2605</v>
      </c>
      <c r="B2606" s="7">
        <v>4</v>
      </c>
      <c r="C2606" s="7">
        <v>19</v>
      </c>
      <c r="D2606" s="7">
        <v>13</v>
      </c>
      <c r="E2606" s="7">
        <v>109</v>
      </c>
      <c r="F2606" s="7">
        <v>14</v>
      </c>
      <c r="G2606" s="7">
        <v>403.3</v>
      </c>
      <c r="H2606" s="7">
        <f t="shared" si="360"/>
        <v>3</v>
      </c>
      <c r="I2606" s="16">
        <f t="shared" si="361"/>
        <v>45035</v>
      </c>
      <c r="J2606" s="17">
        <v>1.2267999999999999</v>
      </c>
      <c r="K2606" s="18">
        <f>G2606*结论【关键目标】!C$27*0.7735*0.001</f>
        <v>37.434305999999999</v>
      </c>
      <c r="L2606" s="5">
        <v>0</v>
      </c>
      <c r="M2606" s="5">
        <f>ABS(IF(L2606&lt;=0,L2606/耗电量关键数据!$B$6/1000,L2606/耗电量关键数据!$B$5/1000))</f>
        <v>0</v>
      </c>
      <c r="N2606" s="5">
        <f>电气设备逐时使用率计算!H2582</f>
        <v>11.688450000000001</v>
      </c>
      <c r="O2606" s="5">
        <f>灯光逐时使用率计算!H2582</f>
        <v>9.9741440000000008</v>
      </c>
      <c r="P2606" s="19">
        <f t="shared" si="362"/>
        <v>21.662594000000002</v>
      </c>
      <c r="Q2606" s="19">
        <f t="shared" si="366"/>
        <v>21.662594000000002</v>
      </c>
      <c r="R2606" s="20">
        <f t="shared" si="363"/>
        <v>15.771711999999997</v>
      </c>
      <c r="S2606" s="20">
        <f t="shared" si="367"/>
        <v>0</v>
      </c>
      <c r="T2606" s="20">
        <f>IF((T2605+R2606)&lt;0,0,IF((T2605+R2606)&gt;结论【关键目标】!C$28,结论【关键目标】!C$28,T2605+R2606))</f>
        <v>22</v>
      </c>
      <c r="U2606" s="19">
        <f>IF((T2605+R2606)&lt;结论【关键目标】!$C$28,0,(发电量计算【计算逻辑页】!R2606+发电量计算【计算逻辑页】!T2605-结论【关键目标】!$C$28))</f>
        <v>15.771711999999994</v>
      </c>
      <c r="V2606" s="5">
        <f t="shared" si="364"/>
        <v>5.5200991999999971</v>
      </c>
      <c r="W2606" s="5">
        <f t="shared" si="365"/>
        <v>26.5756703192</v>
      </c>
      <c r="X2606" s="5">
        <f t="shared" si="368"/>
        <v>0</v>
      </c>
    </row>
    <row r="2607" spans="1:24" x14ac:dyDescent="0.15">
      <c r="A2607" s="7">
        <v>2606</v>
      </c>
      <c r="B2607" s="7">
        <v>4</v>
      </c>
      <c r="C2607" s="7">
        <v>19</v>
      </c>
      <c r="D2607" s="7">
        <v>14</v>
      </c>
      <c r="E2607" s="7">
        <v>109</v>
      </c>
      <c r="F2607" s="7">
        <v>15</v>
      </c>
      <c r="G2607" s="7">
        <v>373.6</v>
      </c>
      <c r="H2607" s="7">
        <f t="shared" si="360"/>
        <v>3</v>
      </c>
      <c r="I2607" s="16">
        <f t="shared" si="361"/>
        <v>45035</v>
      </c>
      <c r="J2607" s="17">
        <v>1.2267999999999999</v>
      </c>
      <c r="K2607" s="18">
        <f>G2607*结论【关键目标】!C$27*0.7735*0.001</f>
        <v>34.677551999999999</v>
      </c>
      <c r="L2607" s="5">
        <v>0</v>
      </c>
      <c r="M2607" s="5">
        <f>ABS(IF(L2607&lt;=0,L2607/耗电量关键数据!$B$6/1000,L2607/耗电量关键数据!$B$5/1000))</f>
        <v>0</v>
      </c>
      <c r="N2607" s="5">
        <f>电气设备逐时使用率计算!H2583</f>
        <v>22.208055000000002</v>
      </c>
      <c r="O2607" s="5">
        <f>灯光逐时使用率计算!H2583</f>
        <v>11.844296</v>
      </c>
      <c r="P2607" s="19">
        <f t="shared" si="362"/>
        <v>34.052351000000002</v>
      </c>
      <c r="Q2607" s="19">
        <f t="shared" si="366"/>
        <v>34.052351000000002</v>
      </c>
      <c r="R2607" s="20">
        <f t="shared" si="363"/>
        <v>0.62520099999999701</v>
      </c>
      <c r="S2607" s="20">
        <f t="shared" si="367"/>
        <v>0</v>
      </c>
      <c r="T2607" s="20">
        <f>IF((T2606+R2607)&lt;0,0,IF((T2606+R2607)&gt;结论【关键目标】!C$28,结论【关键目标】!C$28,T2606+R2607))</f>
        <v>22</v>
      </c>
      <c r="U2607" s="19">
        <f>IF((T2606+R2607)&lt;结论【关键目标】!$C$28,0,(发电量计算【计算逻辑页】!R2607+发电量计算【计算逻辑页】!T2606-结论【关键目标】!$C$28))</f>
        <v>0.62520099999999701</v>
      </c>
      <c r="V2607" s="5">
        <f t="shared" si="364"/>
        <v>0.21882034999999894</v>
      </c>
      <c r="W2607" s="5">
        <f t="shared" si="365"/>
        <v>41.775424206799997</v>
      </c>
      <c r="X2607" s="5">
        <f t="shared" si="368"/>
        <v>0</v>
      </c>
    </row>
    <row r="2608" spans="1:24" x14ac:dyDescent="0.15">
      <c r="A2608" s="7">
        <v>2607</v>
      </c>
      <c r="B2608" s="7">
        <v>4</v>
      </c>
      <c r="C2608" s="7">
        <v>19</v>
      </c>
      <c r="D2608" s="7">
        <v>15</v>
      </c>
      <c r="E2608" s="7">
        <v>109</v>
      </c>
      <c r="F2608" s="7">
        <v>15.3</v>
      </c>
      <c r="G2608" s="7">
        <v>330.9</v>
      </c>
      <c r="H2608" s="7">
        <f t="shared" si="360"/>
        <v>3</v>
      </c>
      <c r="I2608" s="16">
        <f t="shared" si="361"/>
        <v>45035</v>
      </c>
      <c r="J2608" s="17">
        <v>1.2267999999999999</v>
      </c>
      <c r="K2608" s="18">
        <f>G2608*结论【关键目标】!C$27*0.7735*0.001</f>
        <v>30.714137999999998</v>
      </c>
      <c r="L2608" s="5">
        <v>0</v>
      </c>
      <c r="M2608" s="5">
        <f>ABS(IF(L2608&lt;=0,L2608/耗电量关键数据!$B$6/1000,L2608/耗电量关键数据!$B$5/1000))</f>
        <v>0</v>
      </c>
      <c r="N2608" s="5">
        <f>电气设备逐时使用率计算!H2584</f>
        <v>22.208055000000002</v>
      </c>
      <c r="O2608" s="5">
        <f>灯光逐时使用率计算!H2584</f>
        <v>11.844296</v>
      </c>
      <c r="P2608" s="19">
        <f t="shared" si="362"/>
        <v>34.052351000000002</v>
      </c>
      <c r="Q2608" s="19">
        <f t="shared" si="366"/>
        <v>34.052351000000002</v>
      </c>
      <c r="R2608" s="20">
        <f t="shared" si="363"/>
        <v>-3.3382130000000032</v>
      </c>
      <c r="S2608" s="20">
        <f t="shared" si="367"/>
        <v>3.3382130000000032</v>
      </c>
      <c r="T2608" s="20">
        <f>IF((T2607+R2608)&lt;0,0,IF((T2607+R2608)&gt;结论【关键目标】!C$28,结论【关键目标】!C$28,T2607+R2608))</f>
        <v>18.661786999999997</v>
      </c>
      <c r="U2608" s="19">
        <f>IF((T2607+R2608)&lt;结论【关键目标】!$C$28,0,(发电量计算【计算逻辑页】!R2608+发电量计算【计算逻辑页】!T2607-结论【关键目标】!$C$28))</f>
        <v>0</v>
      </c>
      <c r="V2608" s="5">
        <f t="shared" si="364"/>
        <v>0</v>
      </c>
      <c r="W2608" s="5">
        <f t="shared" si="365"/>
        <v>37.680104498399992</v>
      </c>
      <c r="X2608" s="5">
        <f t="shared" si="368"/>
        <v>2.9269451584000024</v>
      </c>
    </row>
    <row r="2609" spans="1:24" x14ac:dyDescent="0.15">
      <c r="A2609" s="7">
        <v>2608</v>
      </c>
      <c r="B2609" s="7">
        <v>4</v>
      </c>
      <c r="C2609" s="7">
        <v>19</v>
      </c>
      <c r="D2609" s="7">
        <v>16</v>
      </c>
      <c r="E2609" s="7">
        <v>109</v>
      </c>
      <c r="F2609" s="7">
        <v>16</v>
      </c>
      <c r="G2609" s="7">
        <v>220.2</v>
      </c>
      <c r="H2609" s="7">
        <f t="shared" si="360"/>
        <v>3</v>
      </c>
      <c r="I2609" s="16">
        <f t="shared" si="361"/>
        <v>45035</v>
      </c>
      <c r="J2609" s="17">
        <v>0.70809999999999995</v>
      </c>
      <c r="K2609" s="18">
        <f>G2609*结论【关键目标】!C$27*0.7735*0.001</f>
        <v>20.438964000000002</v>
      </c>
      <c r="L2609" s="5">
        <v>0</v>
      </c>
      <c r="M2609" s="5">
        <f>ABS(IF(L2609&lt;=0,L2609/耗电量关键数据!$B$6/1000,L2609/耗电量关键数据!$B$5/1000))</f>
        <v>0</v>
      </c>
      <c r="N2609" s="5">
        <f>电气设备逐时使用率计算!H2585</f>
        <v>22.208055000000002</v>
      </c>
      <c r="O2609" s="5">
        <f>灯光逐时使用率计算!H2585</f>
        <v>11.844296</v>
      </c>
      <c r="P2609" s="19">
        <f t="shared" si="362"/>
        <v>34.052351000000002</v>
      </c>
      <c r="Q2609" s="19">
        <f t="shared" si="366"/>
        <v>0</v>
      </c>
      <c r="R2609" s="20">
        <f t="shared" si="363"/>
        <v>20.438964000000002</v>
      </c>
      <c r="S2609" s="20">
        <f t="shared" si="367"/>
        <v>0</v>
      </c>
      <c r="T2609" s="20">
        <f>IF((T2608+R2609)&lt;0,0,IF((T2608+R2609)&gt;结论【关键目标】!C$28,结论【关键目标】!C$28,T2608+R2609))</f>
        <v>22</v>
      </c>
      <c r="U2609" s="19">
        <f>IF((T2608+R2609)&lt;结论【关键目标】!$C$28,0,(发电量计算【计算逻辑页】!R2609+发电量计算【计算逻辑页】!T2608-结论【关键目标】!$C$28))</f>
        <v>17.100751000000002</v>
      </c>
      <c r="V2609" s="5">
        <f t="shared" si="364"/>
        <v>5.9852628500000007</v>
      </c>
      <c r="W2609" s="5">
        <f t="shared" si="365"/>
        <v>14.4728304084</v>
      </c>
      <c r="X2609" s="5">
        <f t="shared" si="368"/>
        <v>0</v>
      </c>
    </row>
    <row r="2610" spans="1:24" x14ac:dyDescent="0.15">
      <c r="A2610" s="7">
        <v>2609</v>
      </c>
      <c r="B2610" s="7">
        <v>4</v>
      </c>
      <c r="C2610" s="7">
        <v>19</v>
      </c>
      <c r="D2610" s="7">
        <v>17</v>
      </c>
      <c r="E2610" s="7">
        <v>109</v>
      </c>
      <c r="F2610" s="7">
        <v>16</v>
      </c>
      <c r="G2610" s="7">
        <v>108</v>
      </c>
      <c r="H2610" s="7">
        <f t="shared" si="360"/>
        <v>3</v>
      </c>
      <c r="I2610" s="16">
        <f t="shared" si="361"/>
        <v>45035</v>
      </c>
      <c r="J2610" s="17">
        <v>0.70809999999999995</v>
      </c>
      <c r="K2610" s="18">
        <f>G2610*结论【关键目标】!C$27*0.7735*0.001</f>
        <v>10.024559999999999</v>
      </c>
      <c r="L2610" s="5">
        <v>0</v>
      </c>
      <c r="M2610" s="5">
        <f>ABS(IF(L2610&lt;=0,L2610/耗电量关键数据!$B$6/1000,L2610/耗电量关键数据!$B$5/1000))</f>
        <v>0</v>
      </c>
      <c r="N2610" s="5">
        <f>电气设备逐时使用率计算!H2586</f>
        <v>22.208055000000002</v>
      </c>
      <c r="O2610" s="5">
        <f>灯光逐时使用率计算!H2586</f>
        <v>11.844296</v>
      </c>
      <c r="P2610" s="19">
        <f t="shared" si="362"/>
        <v>34.052351000000002</v>
      </c>
      <c r="Q2610" s="19">
        <f t="shared" si="366"/>
        <v>0</v>
      </c>
      <c r="R2610" s="20">
        <f t="shared" si="363"/>
        <v>10.024559999999999</v>
      </c>
      <c r="S2610" s="20">
        <f t="shared" si="367"/>
        <v>0</v>
      </c>
      <c r="T2610" s="20">
        <f>IF((T2609+R2610)&lt;0,0,IF((T2609+R2610)&gt;结论【关键目标】!C$28,结论【关键目标】!C$28,T2609+R2610))</f>
        <v>22</v>
      </c>
      <c r="U2610" s="19">
        <f>IF((T2609+R2610)&lt;结论【关键目标】!$C$28,0,(发电量计算【计算逻辑页】!R2610+发电量计算【计算逻辑页】!T2609-结论【关键目标】!$C$28))</f>
        <v>10.024560000000001</v>
      </c>
      <c r="V2610" s="5">
        <f t="shared" si="364"/>
        <v>3.5085960000000003</v>
      </c>
      <c r="W2610" s="5">
        <f t="shared" si="365"/>
        <v>7.0983909359999986</v>
      </c>
      <c r="X2610" s="5">
        <f t="shared" si="368"/>
        <v>0</v>
      </c>
    </row>
    <row r="2611" spans="1:24" x14ac:dyDescent="0.15">
      <c r="A2611" s="7">
        <v>2610</v>
      </c>
      <c r="B2611" s="7">
        <v>4</v>
      </c>
      <c r="C2611" s="7">
        <v>19</v>
      </c>
      <c r="D2611" s="7">
        <v>18</v>
      </c>
      <c r="E2611" s="7">
        <v>109</v>
      </c>
      <c r="F2611" s="7">
        <v>17.3</v>
      </c>
      <c r="G2611" s="7">
        <v>8.3000000000000007</v>
      </c>
      <c r="H2611" s="7">
        <f t="shared" si="360"/>
        <v>3</v>
      </c>
      <c r="I2611" s="16">
        <f t="shared" si="361"/>
        <v>45035</v>
      </c>
      <c r="J2611" s="17">
        <v>0.70809999999999995</v>
      </c>
      <c r="K2611" s="18">
        <f>G2611*结论【关键目标】!C$27*0.7735*0.001</f>
        <v>0.77040600000000004</v>
      </c>
      <c r="L2611" s="5">
        <v>0</v>
      </c>
      <c r="M2611" s="5">
        <f>ABS(IF(L2611&lt;=0,L2611/耗电量关键数据!$B$6/1000,L2611/耗电量关键数据!$B$5/1000))</f>
        <v>0</v>
      </c>
      <c r="N2611" s="5">
        <f>电气设备逐时使用率计算!H2587</f>
        <v>7.0130699999999999</v>
      </c>
      <c r="O2611" s="5">
        <f>灯光逐时使用率计算!H2587</f>
        <v>3.7403040000000001</v>
      </c>
      <c r="P2611" s="19">
        <f t="shared" si="362"/>
        <v>10.753374000000001</v>
      </c>
      <c r="Q2611" s="19">
        <f t="shared" si="366"/>
        <v>0</v>
      </c>
      <c r="R2611" s="20">
        <f t="shared" si="363"/>
        <v>0.77040600000000004</v>
      </c>
      <c r="S2611" s="20">
        <f t="shared" si="367"/>
        <v>0</v>
      </c>
      <c r="T2611" s="20">
        <f>IF((T2610+R2611)&lt;0,0,IF((T2610+R2611)&gt;结论【关键目标】!C$28,结论【关键目标】!C$28,T2610+R2611))</f>
        <v>22</v>
      </c>
      <c r="U2611" s="19">
        <f>IF((T2610+R2611)&lt;结论【关键目标】!$C$28,0,(发电量计算【计算逻辑页】!R2611+发电量计算【计算逻辑页】!T2610-结论【关键目标】!$C$28))</f>
        <v>0.77040600000000126</v>
      </c>
      <c r="V2611" s="5">
        <f t="shared" si="364"/>
        <v>0.26964210000000044</v>
      </c>
      <c r="W2611" s="5">
        <f t="shared" si="365"/>
        <v>0.54552448860000002</v>
      </c>
      <c r="X2611" s="5">
        <f t="shared" si="368"/>
        <v>0</v>
      </c>
    </row>
    <row r="2612" spans="1:24" x14ac:dyDescent="0.15">
      <c r="A2612" s="7">
        <v>2611</v>
      </c>
      <c r="B2612" s="7">
        <v>4</v>
      </c>
      <c r="C2612" s="7">
        <v>19</v>
      </c>
      <c r="D2612" s="7">
        <v>19</v>
      </c>
      <c r="E2612" s="7">
        <v>109</v>
      </c>
      <c r="F2612" s="7">
        <v>16</v>
      </c>
      <c r="G2612" s="7">
        <v>0</v>
      </c>
      <c r="H2612" s="7">
        <f t="shared" si="360"/>
        <v>3</v>
      </c>
      <c r="I2612" s="16">
        <f t="shared" si="361"/>
        <v>45035</v>
      </c>
      <c r="J2612" s="17">
        <v>1.2267999999999999</v>
      </c>
      <c r="K2612" s="18">
        <f>G2612*结论【关键目标】!C$27*0.7735*0.001</f>
        <v>0</v>
      </c>
      <c r="L2612" s="5">
        <v>0</v>
      </c>
      <c r="M2612" s="5">
        <f>ABS(IF(L2612&lt;=0,L2612/耗电量关键数据!$B$6/1000,L2612/耗电量关键数据!$B$5/1000))</f>
        <v>0</v>
      </c>
      <c r="N2612" s="5">
        <f>电气设备逐时使用率计算!H2588</f>
        <v>7.0130699999999999</v>
      </c>
      <c r="O2612" s="5">
        <f>灯光逐时使用率计算!H2588</f>
        <v>3.7403040000000001</v>
      </c>
      <c r="P2612" s="19">
        <f t="shared" si="362"/>
        <v>10.753374000000001</v>
      </c>
      <c r="Q2612" s="19">
        <f t="shared" si="366"/>
        <v>10.753374000000001</v>
      </c>
      <c r="R2612" s="20">
        <f t="shared" si="363"/>
        <v>-10.753374000000001</v>
      </c>
      <c r="S2612" s="20">
        <f t="shared" si="367"/>
        <v>10.753374000000001</v>
      </c>
      <c r="T2612" s="20">
        <f>IF((T2611+R2612)&lt;0,0,IF((T2611+R2612)&gt;结论【关键目标】!C$28,结论【关键目标】!C$28,T2611+R2612))</f>
        <v>11.246625999999999</v>
      </c>
      <c r="U2612" s="19">
        <f>IF((T2611+R2612)&lt;结论【关键目标】!$C$28,0,(发电量计算【计算逻辑页】!R2612+发电量计算【计算逻辑页】!T2611-结论【关键目标】!$C$28))</f>
        <v>0</v>
      </c>
      <c r="V2612" s="5">
        <f t="shared" si="364"/>
        <v>0</v>
      </c>
      <c r="W2612" s="5">
        <f t="shared" si="365"/>
        <v>0</v>
      </c>
      <c r="X2612" s="5">
        <f t="shared" si="368"/>
        <v>9.428558323199999</v>
      </c>
    </row>
    <row r="2613" spans="1:24" x14ac:dyDescent="0.15">
      <c r="A2613" s="7">
        <v>2612</v>
      </c>
      <c r="B2613" s="7">
        <v>4</v>
      </c>
      <c r="C2613" s="7">
        <v>19</v>
      </c>
      <c r="D2613" s="7">
        <v>20</v>
      </c>
      <c r="E2613" s="7">
        <v>109</v>
      </c>
      <c r="F2613" s="7">
        <v>15</v>
      </c>
      <c r="G2613" s="7">
        <v>0</v>
      </c>
      <c r="H2613" s="7">
        <f t="shared" si="360"/>
        <v>3</v>
      </c>
      <c r="I2613" s="16">
        <f t="shared" si="361"/>
        <v>45035</v>
      </c>
      <c r="J2613" s="17">
        <v>1.2267999999999999</v>
      </c>
      <c r="K2613" s="18">
        <f>G2613*结论【关键目标】!C$27*0.7735*0.001</f>
        <v>0</v>
      </c>
      <c r="L2613" s="5">
        <v>0</v>
      </c>
      <c r="M2613" s="5">
        <f>ABS(IF(L2613&lt;=0,L2613/耗电量关键数据!$B$6/1000,L2613/耗电量关键数据!$B$5/1000))</f>
        <v>0</v>
      </c>
      <c r="N2613" s="5">
        <f>电气设备逐时使用率计算!H2589</f>
        <v>1.1688450000000001</v>
      </c>
      <c r="O2613" s="5">
        <f>灯光逐时使用率计算!H2589</f>
        <v>0.37403039999999999</v>
      </c>
      <c r="P2613" s="19">
        <f t="shared" si="362"/>
        <v>1.5428754000000002</v>
      </c>
      <c r="Q2613" s="19">
        <f t="shared" si="366"/>
        <v>1.5428754000000002</v>
      </c>
      <c r="R2613" s="20">
        <f t="shared" si="363"/>
        <v>-1.5428754000000002</v>
      </c>
      <c r="S2613" s="20">
        <f t="shared" si="367"/>
        <v>1.5428754000000002</v>
      </c>
      <c r="T2613" s="20">
        <f>IF((T2612+R2613)&lt;0,0,IF((T2612+R2613)&gt;结论【关键目标】!C$28,结论【关键目标】!C$28,T2612+R2613))</f>
        <v>9.7037505999999993</v>
      </c>
      <c r="U2613" s="19">
        <f>IF((T2612+R2613)&lt;结论【关键目标】!$C$28,0,(发电量计算【计算逻辑页】!R2613+发电量计算【计算逻辑页】!T2612-结论【关键目标】!$C$28))</f>
        <v>0</v>
      </c>
      <c r="V2613" s="5">
        <f t="shared" si="364"/>
        <v>0</v>
      </c>
      <c r="W2613" s="5">
        <f t="shared" si="365"/>
        <v>0</v>
      </c>
      <c r="X2613" s="5">
        <f t="shared" si="368"/>
        <v>1.3527931507200002</v>
      </c>
    </row>
    <row r="2614" spans="1:24" x14ac:dyDescent="0.15">
      <c r="A2614" s="7">
        <v>2613</v>
      </c>
      <c r="B2614" s="7">
        <v>4</v>
      </c>
      <c r="C2614" s="7">
        <v>19</v>
      </c>
      <c r="D2614" s="7">
        <v>21</v>
      </c>
      <c r="E2614" s="7">
        <v>109</v>
      </c>
      <c r="F2614" s="7">
        <v>14.7</v>
      </c>
      <c r="G2614" s="7">
        <v>0</v>
      </c>
      <c r="H2614" s="7">
        <f t="shared" si="360"/>
        <v>3</v>
      </c>
      <c r="I2614" s="16">
        <f t="shared" si="361"/>
        <v>45035</v>
      </c>
      <c r="J2614" s="17">
        <v>1.2267999999999999</v>
      </c>
      <c r="K2614" s="18">
        <f>G2614*结论【关键目标】!C$27*0.7735*0.001</f>
        <v>0</v>
      </c>
      <c r="L2614" s="5">
        <v>0</v>
      </c>
      <c r="M2614" s="5">
        <f>ABS(IF(L2614&lt;=0,L2614/耗电量关键数据!$B$6/1000,L2614/耗电量关键数据!$B$5/1000))</f>
        <v>0</v>
      </c>
      <c r="N2614" s="5">
        <f>电气设备逐时使用率计算!H2590</f>
        <v>1.1688450000000001</v>
      </c>
      <c r="O2614" s="5">
        <f>灯光逐时使用率计算!H2590</f>
        <v>0.37403039999999999</v>
      </c>
      <c r="P2614" s="19">
        <f t="shared" si="362"/>
        <v>1.5428754000000002</v>
      </c>
      <c r="Q2614" s="19">
        <f t="shared" si="366"/>
        <v>1.5428754000000002</v>
      </c>
      <c r="R2614" s="20">
        <f t="shared" si="363"/>
        <v>-1.5428754000000002</v>
      </c>
      <c r="S2614" s="20">
        <f t="shared" si="367"/>
        <v>1.5428754000000002</v>
      </c>
      <c r="T2614" s="20">
        <f>IF((T2613+R2614)&lt;0,0,IF((T2613+R2614)&gt;结论【关键目标】!C$28,结论【关键目标】!C$28,T2613+R2614))</f>
        <v>8.1608751999999996</v>
      </c>
      <c r="U2614" s="19">
        <f>IF((T2613+R2614)&lt;结论【关键目标】!$C$28,0,(发电量计算【计算逻辑页】!R2614+发电量计算【计算逻辑页】!T2613-结论【关键目标】!$C$28))</f>
        <v>0</v>
      </c>
      <c r="V2614" s="5">
        <f t="shared" si="364"/>
        <v>0</v>
      </c>
      <c r="W2614" s="5">
        <f t="shared" si="365"/>
        <v>0</v>
      </c>
      <c r="X2614" s="5">
        <f t="shared" si="368"/>
        <v>1.3527931507200002</v>
      </c>
    </row>
    <row r="2615" spans="1:24" x14ac:dyDescent="0.15">
      <c r="A2615" s="7">
        <v>2614</v>
      </c>
      <c r="B2615" s="7">
        <v>4</v>
      </c>
      <c r="C2615" s="7">
        <v>19</v>
      </c>
      <c r="D2615" s="7">
        <v>22</v>
      </c>
      <c r="E2615" s="7">
        <v>109</v>
      </c>
      <c r="F2615" s="7">
        <v>14.4</v>
      </c>
      <c r="G2615" s="7">
        <v>0</v>
      </c>
      <c r="H2615" s="7">
        <f t="shared" si="360"/>
        <v>3</v>
      </c>
      <c r="I2615" s="16">
        <f t="shared" si="361"/>
        <v>45035</v>
      </c>
      <c r="J2615" s="17">
        <v>0.70809999999999995</v>
      </c>
      <c r="K2615" s="18">
        <f>G2615*结论【关键目标】!C$27*0.7735*0.001</f>
        <v>0</v>
      </c>
      <c r="L2615" s="5">
        <v>0</v>
      </c>
      <c r="M2615" s="5">
        <f>ABS(IF(L2615&lt;=0,L2615/耗电量关键数据!$B$6/1000,L2615/耗电量关键数据!$B$5/1000))</f>
        <v>0</v>
      </c>
      <c r="N2615" s="5">
        <f>电气设备逐时使用率计算!H2591</f>
        <v>1.1688450000000001</v>
      </c>
      <c r="O2615" s="5">
        <f>灯光逐时使用率计算!H2591</f>
        <v>0.37403039999999999</v>
      </c>
      <c r="P2615" s="19">
        <f t="shared" si="362"/>
        <v>1.5428754000000002</v>
      </c>
      <c r="Q2615" s="19">
        <f t="shared" si="366"/>
        <v>0</v>
      </c>
      <c r="R2615" s="20">
        <f t="shared" si="363"/>
        <v>0</v>
      </c>
      <c r="S2615" s="20">
        <f t="shared" si="367"/>
        <v>0</v>
      </c>
      <c r="T2615" s="20">
        <f>IF((T2614+R2615)&lt;0,0,IF((T2614+R2615)&gt;结论【关键目标】!C$28,结论【关键目标】!C$28,T2614+R2615))</f>
        <v>8.1608751999999996</v>
      </c>
      <c r="U2615" s="19">
        <f>IF((T2614+R2615)&lt;结论【关键目标】!$C$28,0,(发电量计算【计算逻辑页】!R2615+发电量计算【计算逻辑页】!T2614-结论【关键目标】!$C$28))</f>
        <v>0</v>
      </c>
      <c r="V2615" s="5">
        <f t="shared" si="364"/>
        <v>0</v>
      </c>
      <c r="W2615" s="5">
        <f t="shared" si="365"/>
        <v>0</v>
      </c>
      <c r="X2615" s="5">
        <f t="shared" si="368"/>
        <v>0</v>
      </c>
    </row>
    <row r="2616" spans="1:24" x14ac:dyDescent="0.15">
      <c r="A2616" s="7">
        <v>2615</v>
      </c>
      <c r="B2616" s="7">
        <v>4</v>
      </c>
      <c r="C2616" s="7">
        <v>19</v>
      </c>
      <c r="D2616" s="7">
        <v>23</v>
      </c>
      <c r="E2616" s="7">
        <v>109</v>
      </c>
      <c r="F2616" s="7">
        <v>14</v>
      </c>
      <c r="G2616" s="7">
        <v>0</v>
      </c>
      <c r="H2616" s="7">
        <f t="shared" si="360"/>
        <v>3</v>
      </c>
      <c r="I2616" s="16">
        <f t="shared" si="361"/>
        <v>45035</v>
      </c>
      <c r="J2616" s="17">
        <v>0.70809999999999995</v>
      </c>
      <c r="K2616" s="18">
        <f>G2616*结论【关键目标】!C$27*0.7735*0.001</f>
        <v>0</v>
      </c>
      <c r="L2616" s="5">
        <v>0</v>
      </c>
      <c r="M2616" s="5">
        <f>ABS(IF(L2616&lt;=0,L2616/耗电量关键数据!$B$6/1000,L2616/耗电量关键数据!$B$5/1000))</f>
        <v>0</v>
      </c>
      <c r="N2616" s="5">
        <f>电气设备逐时使用率计算!H2592</f>
        <v>1.1688450000000001</v>
      </c>
      <c r="O2616" s="5">
        <f>灯光逐时使用率计算!H2592</f>
        <v>0.37403039999999999</v>
      </c>
      <c r="P2616" s="19">
        <f t="shared" si="362"/>
        <v>1.5428754000000002</v>
      </c>
      <c r="Q2616" s="19">
        <f t="shared" si="366"/>
        <v>0</v>
      </c>
      <c r="R2616" s="20">
        <f t="shared" si="363"/>
        <v>0</v>
      </c>
      <c r="S2616" s="20">
        <f t="shared" si="367"/>
        <v>0</v>
      </c>
      <c r="T2616" s="20">
        <f>IF((T2615+R2616)&lt;0,0,IF((T2615+R2616)&gt;结论【关键目标】!C$28,结论【关键目标】!C$28,T2615+R2616))</f>
        <v>8.1608751999999996</v>
      </c>
      <c r="U2616" s="19">
        <f>IF((T2615+R2616)&lt;结论【关键目标】!$C$28,0,(发电量计算【计算逻辑页】!R2616+发电量计算【计算逻辑页】!T2615-结论【关键目标】!$C$28))</f>
        <v>0</v>
      </c>
      <c r="V2616" s="5">
        <f t="shared" si="364"/>
        <v>0</v>
      </c>
      <c r="W2616" s="5">
        <f t="shared" si="365"/>
        <v>0</v>
      </c>
      <c r="X2616" s="5">
        <f t="shared" si="368"/>
        <v>0</v>
      </c>
    </row>
    <row r="2617" spans="1:24" x14ac:dyDescent="0.15">
      <c r="A2617" s="7">
        <v>2616</v>
      </c>
      <c r="B2617" s="7">
        <v>4</v>
      </c>
      <c r="C2617" s="7">
        <v>19</v>
      </c>
      <c r="D2617" s="7">
        <v>24</v>
      </c>
      <c r="E2617" s="7">
        <v>109</v>
      </c>
      <c r="F2617" s="7">
        <v>13.7</v>
      </c>
      <c r="G2617" s="7">
        <v>0</v>
      </c>
      <c r="H2617" s="7">
        <f t="shared" si="360"/>
        <v>3</v>
      </c>
      <c r="I2617" s="16">
        <f t="shared" si="361"/>
        <v>45035</v>
      </c>
      <c r="J2617" s="17">
        <v>0.2407</v>
      </c>
      <c r="K2617" s="18">
        <f>G2617*结论【关键目标】!C$27*0.7735*0.001</f>
        <v>0</v>
      </c>
      <c r="L2617" s="5">
        <v>0</v>
      </c>
      <c r="M2617" s="5">
        <f>ABS(IF(L2617&lt;=0,L2617/耗电量关键数据!$B$6/1000,L2617/耗电量关键数据!$B$5/1000))</f>
        <v>0</v>
      </c>
      <c r="N2617" s="5">
        <f>电气设备逐时使用率计算!H2593</f>
        <v>1.1688450000000001</v>
      </c>
      <c r="O2617" s="5">
        <f>灯光逐时使用率计算!H2593</f>
        <v>0.37403039999999999</v>
      </c>
      <c r="P2617" s="19">
        <f t="shared" si="362"/>
        <v>1.5428754000000002</v>
      </c>
      <c r="Q2617" s="19">
        <f t="shared" si="366"/>
        <v>0</v>
      </c>
      <c r="R2617" s="20">
        <f t="shared" si="363"/>
        <v>0</v>
      </c>
      <c r="S2617" s="20">
        <f t="shared" si="367"/>
        <v>0</v>
      </c>
      <c r="T2617" s="20">
        <f>IF((T2616+R2617)&lt;0,0,IF((T2616+R2617)&gt;结论【关键目标】!C$28,结论【关键目标】!C$28,T2616+R2617))</f>
        <v>8.1608751999999996</v>
      </c>
      <c r="U2617" s="19">
        <f>IF((T2616+R2617)&lt;结论【关键目标】!$C$28,0,(发电量计算【计算逻辑页】!R2617+发电量计算【计算逻辑页】!T2616-结论【关键目标】!$C$28))</f>
        <v>0</v>
      </c>
      <c r="V2617" s="5">
        <f t="shared" si="364"/>
        <v>0</v>
      </c>
      <c r="W2617" s="5">
        <f t="shared" si="365"/>
        <v>0</v>
      </c>
      <c r="X2617" s="5">
        <f t="shared" si="368"/>
        <v>0</v>
      </c>
    </row>
    <row r="2618" spans="1:24" x14ac:dyDescent="0.15">
      <c r="A2618" s="7">
        <v>2617</v>
      </c>
      <c r="B2618" s="7">
        <v>4</v>
      </c>
      <c r="C2618" s="7">
        <v>20</v>
      </c>
      <c r="D2618" s="7">
        <v>1</v>
      </c>
      <c r="E2618" s="7">
        <v>110</v>
      </c>
      <c r="F2618" s="7">
        <v>13.6</v>
      </c>
      <c r="G2618" s="7">
        <v>0</v>
      </c>
      <c r="H2618" s="7">
        <f t="shared" si="360"/>
        <v>4</v>
      </c>
      <c r="I2618" s="16">
        <f t="shared" si="361"/>
        <v>45036</v>
      </c>
      <c r="J2618" s="17">
        <v>0.2407</v>
      </c>
      <c r="K2618" s="18">
        <f>G2618*结论【关键目标】!C$27*0.7735*0.001</f>
        <v>0</v>
      </c>
      <c r="L2618" s="5">
        <v>0</v>
      </c>
      <c r="M2618" s="5">
        <f>ABS(IF(L2618&lt;=0,L2618/耗电量关键数据!$B$6/1000,L2618/耗电量关键数据!$B$5/1000))</f>
        <v>0</v>
      </c>
      <c r="N2618" s="5">
        <f>电气设备逐时使用率计算!H2594</f>
        <v>1.1688450000000001</v>
      </c>
      <c r="O2618" s="5">
        <f>灯光逐时使用率计算!H2594</f>
        <v>0.37403039999999999</v>
      </c>
      <c r="P2618" s="19">
        <f t="shared" si="362"/>
        <v>1.5428754000000002</v>
      </c>
      <c r="Q2618" s="19">
        <f t="shared" si="366"/>
        <v>0</v>
      </c>
      <c r="R2618" s="20">
        <f t="shared" si="363"/>
        <v>0</v>
      </c>
      <c r="S2618" s="20">
        <f t="shared" si="367"/>
        <v>0</v>
      </c>
      <c r="T2618" s="20">
        <f>IF((T2617+R2618)&lt;0,0,IF((T2617+R2618)&gt;结论【关键目标】!C$28,结论【关键目标】!C$28,T2617+R2618))</f>
        <v>8.1608751999999996</v>
      </c>
      <c r="U2618" s="19">
        <f>IF((T2617+R2618)&lt;结论【关键目标】!$C$28,0,(发电量计算【计算逻辑页】!R2618+发电量计算【计算逻辑页】!T2617-结论【关键目标】!$C$28))</f>
        <v>0</v>
      </c>
      <c r="V2618" s="5">
        <f t="shared" si="364"/>
        <v>0</v>
      </c>
      <c r="W2618" s="5">
        <f t="shared" si="365"/>
        <v>0</v>
      </c>
      <c r="X2618" s="5">
        <f t="shared" si="368"/>
        <v>0</v>
      </c>
    </row>
    <row r="2619" spans="1:24" x14ac:dyDescent="0.15">
      <c r="A2619" s="7">
        <v>2618</v>
      </c>
      <c r="B2619" s="7">
        <v>4</v>
      </c>
      <c r="C2619" s="7">
        <v>20</v>
      </c>
      <c r="D2619" s="7">
        <v>2</v>
      </c>
      <c r="E2619" s="7">
        <v>110</v>
      </c>
      <c r="F2619" s="7">
        <v>13.4</v>
      </c>
      <c r="G2619" s="7">
        <v>0</v>
      </c>
      <c r="H2619" s="7">
        <f t="shared" si="360"/>
        <v>4</v>
      </c>
      <c r="I2619" s="16">
        <f t="shared" si="361"/>
        <v>45036</v>
      </c>
      <c r="J2619" s="17">
        <v>0.2407</v>
      </c>
      <c r="K2619" s="18">
        <f>G2619*结论【关键目标】!C$27*0.7735*0.001</f>
        <v>0</v>
      </c>
      <c r="L2619" s="5">
        <v>0</v>
      </c>
      <c r="M2619" s="5">
        <f>ABS(IF(L2619&lt;=0,L2619/耗电量关键数据!$B$6/1000,L2619/耗电量关键数据!$B$5/1000))</f>
        <v>0</v>
      </c>
      <c r="N2619" s="5">
        <f>电气设备逐时使用率计算!H2595</f>
        <v>1.1688450000000001</v>
      </c>
      <c r="O2619" s="5">
        <f>灯光逐时使用率计算!H2595</f>
        <v>0.37403039999999999</v>
      </c>
      <c r="P2619" s="19">
        <f t="shared" si="362"/>
        <v>1.5428754000000002</v>
      </c>
      <c r="Q2619" s="19">
        <f t="shared" si="366"/>
        <v>0</v>
      </c>
      <c r="R2619" s="20">
        <f t="shared" si="363"/>
        <v>0</v>
      </c>
      <c r="S2619" s="20">
        <f t="shared" si="367"/>
        <v>0</v>
      </c>
      <c r="T2619" s="20">
        <f>IF((T2618+R2619)&lt;0,0,IF((T2618+R2619)&gt;结论【关键目标】!C$28,结论【关键目标】!C$28,T2618+R2619))</f>
        <v>8.1608751999999996</v>
      </c>
      <c r="U2619" s="19">
        <f>IF((T2618+R2619)&lt;结论【关键目标】!$C$28,0,(发电量计算【计算逻辑页】!R2619+发电量计算【计算逻辑页】!T2618-结论【关键目标】!$C$28))</f>
        <v>0</v>
      </c>
      <c r="V2619" s="5">
        <f t="shared" si="364"/>
        <v>0</v>
      </c>
      <c r="W2619" s="5">
        <f t="shared" si="365"/>
        <v>0</v>
      </c>
      <c r="X2619" s="5">
        <f t="shared" si="368"/>
        <v>0</v>
      </c>
    </row>
    <row r="2620" spans="1:24" x14ac:dyDescent="0.15">
      <c r="A2620" s="7">
        <v>2619</v>
      </c>
      <c r="B2620" s="7">
        <v>4</v>
      </c>
      <c r="C2620" s="7">
        <v>20</v>
      </c>
      <c r="D2620" s="7">
        <v>3</v>
      </c>
      <c r="E2620" s="7">
        <v>110</v>
      </c>
      <c r="F2620" s="7">
        <v>13.3</v>
      </c>
      <c r="G2620" s="7">
        <v>0</v>
      </c>
      <c r="H2620" s="7">
        <f t="shared" si="360"/>
        <v>4</v>
      </c>
      <c r="I2620" s="16">
        <f t="shared" si="361"/>
        <v>45036</v>
      </c>
      <c r="J2620" s="17">
        <v>0.2407</v>
      </c>
      <c r="K2620" s="18">
        <f>G2620*结论【关键目标】!C$27*0.7735*0.001</f>
        <v>0</v>
      </c>
      <c r="L2620" s="5">
        <v>0</v>
      </c>
      <c r="M2620" s="5">
        <f>ABS(IF(L2620&lt;=0,L2620/耗电量关键数据!$B$6/1000,L2620/耗电量关键数据!$B$5/1000))</f>
        <v>0</v>
      </c>
      <c r="N2620" s="5">
        <f>电气设备逐时使用率计算!H2596</f>
        <v>1.1688450000000001</v>
      </c>
      <c r="O2620" s="5">
        <f>灯光逐时使用率计算!H2596</f>
        <v>0.37403039999999999</v>
      </c>
      <c r="P2620" s="19">
        <f t="shared" si="362"/>
        <v>1.5428754000000002</v>
      </c>
      <c r="Q2620" s="19">
        <f t="shared" si="366"/>
        <v>0</v>
      </c>
      <c r="R2620" s="20">
        <f t="shared" si="363"/>
        <v>0</v>
      </c>
      <c r="S2620" s="20">
        <f t="shared" si="367"/>
        <v>0</v>
      </c>
      <c r="T2620" s="20">
        <f>IF((T2619+R2620)&lt;0,0,IF((T2619+R2620)&gt;结论【关键目标】!C$28,结论【关键目标】!C$28,T2619+R2620))</f>
        <v>8.1608751999999996</v>
      </c>
      <c r="U2620" s="19">
        <f>IF((T2619+R2620)&lt;结论【关键目标】!$C$28,0,(发电量计算【计算逻辑页】!R2620+发电量计算【计算逻辑页】!T2619-结论【关键目标】!$C$28))</f>
        <v>0</v>
      </c>
      <c r="V2620" s="5">
        <f t="shared" si="364"/>
        <v>0</v>
      </c>
      <c r="W2620" s="5">
        <f t="shared" si="365"/>
        <v>0</v>
      </c>
      <c r="X2620" s="5">
        <f t="shared" si="368"/>
        <v>0</v>
      </c>
    </row>
    <row r="2621" spans="1:24" x14ac:dyDescent="0.15">
      <c r="A2621" s="7">
        <v>2620</v>
      </c>
      <c r="B2621" s="7">
        <v>4</v>
      </c>
      <c r="C2621" s="7">
        <v>20</v>
      </c>
      <c r="D2621" s="7">
        <v>4</v>
      </c>
      <c r="E2621" s="7">
        <v>110</v>
      </c>
      <c r="F2621" s="7">
        <v>11</v>
      </c>
      <c r="G2621" s="7">
        <v>0</v>
      </c>
      <c r="H2621" s="7">
        <f t="shared" si="360"/>
        <v>4</v>
      </c>
      <c r="I2621" s="16">
        <f t="shared" si="361"/>
        <v>45036</v>
      </c>
      <c r="J2621" s="17">
        <v>0.2407</v>
      </c>
      <c r="K2621" s="18">
        <f>G2621*结论【关键目标】!C$27*0.7735*0.001</f>
        <v>0</v>
      </c>
      <c r="L2621" s="5">
        <v>0</v>
      </c>
      <c r="M2621" s="5">
        <f>ABS(IF(L2621&lt;=0,L2621/耗电量关键数据!$B$6/1000,L2621/耗电量关键数据!$B$5/1000))</f>
        <v>0</v>
      </c>
      <c r="N2621" s="5">
        <f>电气设备逐时使用率计算!H2597</f>
        <v>1.1688450000000001</v>
      </c>
      <c r="O2621" s="5">
        <f>灯光逐时使用率计算!H2597</f>
        <v>0.37403039999999999</v>
      </c>
      <c r="P2621" s="19">
        <f t="shared" si="362"/>
        <v>1.5428754000000002</v>
      </c>
      <c r="Q2621" s="19">
        <f t="shared" si="366"/>
        <v>0</v>
      </c>
      <c r="R2621" s="20">
        <f t="shared" si="363"/>
        <v>0</v>
      </c>
      <c r="S2621" s="20">
        <f t="shared" si="367"/>
        <v>0</v>
      </c>
      <c r="T2621" s="20">
        <f>IF((T2620+R2621)&lt;0,0,IF((T2620+R2621)&gt;结论【关键目标】!C$28,结论【关键目标】!C$28,T2620+R2621))</f>
        <v>8.1608751999999996</v>
      </c>
      <c r="U2621" s="19">
        <f>IF((T2620+R2621)&lt;结论【关键目标】!$C$28,0,(发电量计算【计算逻辑页】!R2621+发电量计算【计算逻辑页】!T2620-结论【关键目标】!$C$28))</f>
        <v>0</v>
      </c>
      <c r="V2621" s="5">
        <f t="shared" si="364"/>
        <v>0</v>
      </c>
      <c r="W2621" s="5">
        <f t="shared" si="365"/>
        <v>0</v>
      </c>
      <c r="X2621" s="5">
        <f t="shared" si="368"/>
        <v>0</v>
      </c>
    </row>
    <row r="2622" spans="1:24" x14ac:dyDescent="0.15">
      <c r="A2622" s="7">
        <v>2621</v>
      </c>
      <c r="B2622" s="7">
        <v>4</v>
      </c>
      <c r="C2622" s="7">
        <v>20</v>
      </c>
      <c r="D2622" s="7">
        <v>5</v>
      </c>
      <c r="E2622" s="7">
        <v>110</v>
      </c>
      <c r="F2622" s="7">
        <v>12</v>
      </c>
      <c r="G2622" s="7">
        <v>0</v>
      </c>
      <c r="H2622" s="7">
        <f t="shared" si="360"/>
        <v>4</v>
      </c>
      <c r="I2622" s="16">
        <f t="shared" si="361"/>
        <v>45036</v>
      </c>
      <c r="J2622" s="17">
        <v>0.2407</v>
      </c>
      <c r="K2622" s="18">
        <f>G2622*结论【关键目标】!C$27*0.7735*0.001</f>
        <v>0</v>
      </c>
      <c r="L2622" s="5">
        <v>0</v>
      </c>
      <c r="M2622" s="5">
        <f>ABS(IF(L2622&lt;=0,L2622/耗电量关键数据!$B$6/1000,L2622/耗电量关键数据!$B$5/1000))</f>
        <v>0</v>
      </c>
      <c r="N2622" s="5">
        <f>电气设备逐时使用率计算!H2598</f>
        <v>1.1688450000000001</v>
      </c>
      <c r="O2622" s="5">
        <f>灯光逐时使用率计算!H2598</f>
        <v>0.37403039999999999</v>
      </c>
      <c r="P2622" s="19">
        <f t="shared" si="362"/>
        <v>1.5428754000000002</v>
      </c>
      <c r="Q2622" s="19">
        <f t="shared" si="366"/>
        <v>0</v>
      </c>
      <c r="R2622" s="20">
        <f t="shared" si="363"/>
        <v>0</v>
      </c>
      <c r="S2622" s="20">
        <f t="shared" si="367"/>
        <v>0</v>
      </c>
      <c r="T2622" s="20">
        <f>IF((T2621+R2622)&lt;0,0,IF((T2621+R2622)&gt;结论【关键目标】!C$28,结论【关键目标】!C$28,T2621+R2622))</f>
        <v>8.1608751999999996</v>
      </c>
      <c r="U2622" s="19">
        <f>IF((T2621+R2622)&lt;结论【关键目标】!$C$28,0,(发电量计算【计算逻辑页】!R2622+发电量计算【计算逻辑页】!T2621-结论【关键目标】!$C$28))</f>
        <v>0</v>
      </c>
      <c r="V2622" s="5">
        <f t="shared" si="364"/>
        <v>0</v>
      </c>
      <c r="W2622" s="5">
        <f t="shared" si="365"/>
        <v>0</v>
      </c>
      <c r="X2622" s="5">
        <f t="shared" si="368"/>
        <v>0</v>
      </c>
    </row>
    <row r="2623" spans="1:24" x14ac:dyDescent="0.15">
      <c r="A2623" s="7">
        <v>2622</v>
      </c>
      <c r="B2623" s="7">
        <v>4</v>
      </c>
      <c r="C2623" s="7">
        <v>20</v>
      </c>
      <c r="D2623" s="7">
        <v>6</v>
      </c>
      <c r="E2623" s="7">
        <v>110</v>
      </c>
      <c r="F2623" s="7">
        <v>13.4</v>
      </c>
      <c r="G2623" s="7">
        <v>51.4</v>
      </c>
      <c r="H2623" s="7">
        <f t="shared" si="360"/>
        <v>4</v>
      </c>
      <c r="I2623" s="16">
        <f t="shared" si="361"/>
        <v>45036</v>
      </c>
      <c r="J2623" s="17">
        <v>0.2407</v>
      </c>
      <c r="K2623" s="18">
        <f>G2623*结论【关键目标】!C$27*0.7735*0.001</f>
        <v>4.7709479999999997</v>
      </c>
      <c r="L2623" s="5">
        <v>0</v>
      </c>
      <c r="M2623" s="5">
        <f>ABS(IF(L2623&lt;=0,L2623/耗电量关键数据!$B$6/1000,L2623/耗电量关键数据!$B$5/1000))</f>
        <v>0</v>
      </c>
      <c r="N2623" s="5">
        <f>电气设备逐时使用率计算!H2599</f>
        <v>1.1688450000000001</v>
      </c>
      <c r="O2623" s="5">
        <f>灯光逐时使用率计算!H2599</f>
        <v>0.37403039999999999</v>
      </c>
      <c r="P2623" s="19">
        <f t="shared" si="362"/>
        <v>1.5428754000000002</v>
      </c>
      <c r="Q2623" s="19">
        <f t="shared" si="366"/>
        <v>0</v>
      </c>
      <c r="R2623" s="20">
        <f t="shared" si="363"/>
        <v>4.7709479999999997</v>
      </c>
      <c r="S2623" s="20">
        <f t="shared" si="367"/>
        <v>0</v>
      </c>
      <c r="T2623" s="20">
        <f>IF((T2622+R2623)&lt;0,0,IF((T2622+R2623)&gt;结论【关键目标】!C$28,结论【关键目标】!C$28,T2622+R2623))</f>
        <v>12.9318232</v>
      </c>
      <c r="U2623" s="19">
        <f>IF((T2622+R2623)&lt;结论【关键目标】!$C$28,0,(发电量计算【计算逻辑页】!R2623+发电量计算【计算逻辑页】!T2622-结论【关键目标】!$C$28))</f>
        <v>0</v>
      </c>
      <c r="V2623" s="5">
        <f t="shared" si="364"/>
        <v>0</v>
      </c>
      <c r="W2623" s="5">
        <f t="shared" si="365"/>
        <v>0.37137010878000004</v>
      </c>
      <c r="X2623" s="5">
        <f t="shared" si="368"/>
        <v>0</v>
      </c>
    </row>
    <row r="2624" spans="1:24" x14ac:dyDescent="0.15">
      <c r="A2624" s="7">
        <v>2623</v>
      </c>
      <c r="B2624" s="7">
        <v>4</v>
      </c>
      <c r="C2624" s="7">
        <v>20</v>
      </c>
      <c r="D2624" s="7">
        <v>7</v>
      </c>
      <c r="E2624" s="7">
        <v>110</v>
      </c>
      <c r="F2624" s="7">
        <v>12</v>
      </c>
      <c r="G2624" s="7">
        <v>166.6</v>
      </c>
      <c r="H2624" s="7">
        <f t="shared" si="360"/>
        <v>4</v>
      </c>
      <c r="I2624" s="16">
        <f t="shared" si="361"/>
        <v>45036</v>
      </c>
      <c r="J2624" s="17">
        <v>0.2407</v>
      </c>
      <c r="K2624" s="18">
        <f>G2624*结论【关键目标】!C$27*0.7735*0.001</f>
        <v>15.463812000000001</v>
      </c>
      <c r="L2624" s="5">
        <v>0</v>
      </c>
      <c r="M2624" s="5">
        <f>ABS(IF(L2624&lt;=0,L2624/耗电量关键数据!$B$6/1000,L2624/耗电量关键数据!$B$5/1000))</f>
        <v>0</v>
      </c>
      <c r="N2624" s="5">
        <f>电气设备逐时使用率计算!H2600</f>
        <v>2.3376900000000003</v>
      </c>
      <c r="O2624" s="5">
        <f>灯光逐时使用率计算!H2600</f>
        <v>1.2467680000000001</v>
      </c>
      <c r="P2624" s="19">
        <f t="shared" si="362"/>
        <v>3.5844580000000006</v>
      </c>
      <c r="Q2624" s="19">
        <f t="shared" si="366"/>
        <v>0</v>
      </c>
      <c r="R2624" s="20">
        <f t="shared" si="363"/>
        <v>15.463812000000001</v>
      </c>
      <c r="S2624" s="20">
        <f t="shared" si="367"/>
        <v>0</v>
      </c>
      <c r="T2624" s="20">
        <f>IF((T2623+R2624)&lt;0,0,IF((T2623+R2624)&gt;结论【关键目标】!C$28,结论【关键目标】!C$28,T2623+R2624))</f>
        <v>22</v>
      </c>
      <c r="U2624" s="19">
        <f>IF((T2623+R2624)&lt;结论【关键目标】!$C$28,0,(发电量计算【计算逻辑页】!R2624+发电量计算【计算逻辑页】!T2623-结论【关键目标】!$C$28))</f>
        <v>6.395635200000001</v>
      </c>
      <c r="V2624" s="5">
        <f t="shared" si="364"/>
        <v>0</v>
      </c>
      <c r="W2624" s="5">
        <f t="shared" si="365"/>
        <v>0.8627790406000001</v>
      </c>
      <c r="X2624" s="5">
        <f t="shared" si="368"/>
        <v>0</v>
      </c>
    </row>
    <row r="2625" spans="1:24" x14ac:dyDescent="0.15">
      <c r="A2625" s="7">
        <v>2624</v>
      </c>
      <c r="B2625" s="7">
        <v>4</v>
      </c>
      <c r="C2625" s="7">
        <v>20</v>
      </c>
      <c r="D2625" s="7">
        <v>8</v>
      </c>
      <c r="E2625" s="7">
        <v>110</v>
      </c>
      <c r="F2625" s="7">
        <v>14</v>
      </c>
      <c r="G2625" s="7">
        <v>351.6</v>
      </c>
      <c r="H2625" s="7">
        <f t="shared" si="360"/>
        <v>4</v>
      </c>
      <c r="I2625" s="16">
        <f t="shared" si="361"/>
        <v>45036</v>
      </c>
      <c r="J2625" s="17">
        <v>0.70809999999999995</v>
      </c>
      <c r="K2625" s="18">
        <f>G2625*结论【关键目标】!C$27*0.7735*0.001</f>
        <v>32.635511999999999</v>
      </c>
      <c r="L2625" s="5">
        <v>0</v>
      </c>
      <c r="M2625" s="5">
        <f>ABS(IF(L2625&lt;=0,L2625/耗电量关键数据!$B$6/1000,L2625/耗电量关键数据!$B$5/1000))</f>
        <v>0</v>
      </c>
      <c r="N2625" s="5">
        <f>电气设备逐时使用率计算!H2601</f>
        <v>11.688450000000001</v>
      </c>
      <c r="O2625" s="5">
        <f>灯光逐时使用率计算!H2601</f>
        <v>6.2338399999999998</v>
      </c>
      <c r="P2625" s="19">
        <f t="shared" si="362"/>
        <v>17.92229</v>
      </c>
      <c r="Q2625" s="19">
        <f t="shared" si="366"/>
        <v>0</v>
      </c>
      <c r="R2625" s="20">
        <f t="shared" si="363"/>
        <v>32.635511999999999</v>
      </c>
      <c r="S2625" s="20">
        <f t="shared" si="367"/>
        <v>0</v>
      </c>
      <c r="T2625" s="20">
        <f>IF((T2624+R2625)&lt;0,0,IF((T2624+R2625)&gt;结论【关键目标】!C$28,结论【关键目标】!C$28,T2624+R2625))</f>
        <v>22</v>
      </c>
      <c r="U2625" s="19">
        <f>IF((T2624+R2625)&lt;结论【关键目标】!$C$28,0,(发电量计算【计算逻辑页】!R2625+发电量计算【计算逻辑页】!T2624-结论【关键目标】!$C$28))</f>
        <v>32.635511999999999</v>
      </c>
      <c r="V2625" s="5">
        <f t="shared" si="364"/>
        <v>11.422429199999998</v>
      </c>
      <c r="W2625" s="5">
        <f t="shared" si="365"/>
        <v>12.690773548999999</v>
      </c>
      <c r="X2625" s="5">
        <f t="shared" si="368"/>
        <v>0</v>
      </c>
    </row>
    <row r="2626" spans="1:24" x14ac:dyDescent="0.15">
      <c r="A2626" s="7">
        <v>2625</v>
      </c>
      <c r="B2626" s="7">
        <v>4</v>
      </c>
      <c r="C2626" s="7">
        <v>20</v>
      </c>
      <c r="D2626" s="7">
        <v>9</v>
      </c>
      <c r="E2626" s="7">
        <v>110</v>
      </c>
      <c r="F2626" s="7">
        <v>14.4</v>
      </c>
      <c r="G2626" s="7">
        <v>452.8</v>
      </c>
      <c r="H2626" s="7">
        <f t="shared" ref="H2626:H2689" si="369">WEEKDAY(I:I,2)</f>
        <v>4</v>
      </c>
      <c r="I2626" s="16">
        <f t="shared" ref="I2626:I2689" si="370">DATE(2023,B2626,C2626)</f>
        <v>45036</v>
      </c>
      <c r="J2626" s="17">
        <v>0.70809999999999995</v>
      </c>
      <c r="K2626" s="18">
        <f>G2626*结论【关键目标】!C$27*0.7735*0.001</f>
        <v>42.028896000000003</v>
      </c>
      <c r="L2626" s="5">
        <v>0</v>
      </c>
      <c r="M2626" s="5">
        <f>ABS(IF(L2626&lt;=0,L2626/耗电量关键数据!$B$6/1000,L2626/耗电量关键数据!$B$5/1000))</f>
        <v>0</v>
      </c>
      <c r="N2626" s="5">
        <f>电气设备逐时使用率计算!H2602</f>
        <v>22.208055000000002</v>
      </c>
      <c r="O2626" s="5">
        <f>灯光逐时使用率计算!H2602</f>
        <v>11.844296</v>
      </c>
      <c r="P2626" s="19">
        <f t="shared" ref="P2626:P2689" si="371">M2626+N2626+O2626</f>
        <v>34.052351000000002</v>
      </c>
      <c r="Q2626" s="19">
        <f t="shared" si="366"/>
        <v>0</v>
      </c>
      <c r="R2626" s="20">
        <f t="shared" ref="R2626:R2689" si="372">K2626-Q2626</f>
        <v>42.028896000000003</v>
      </c>
      <c r="S2626" s="20">
        <f t="shared" si="367"/>
        <v>0</v>
      </c>
      <c r="T2626" s="20">
        <f>IF((T2625+R2626)&lt;0,0,IF((T2625+R2626)&gt;结论【关键目标】!C$28,结论【关键目标】!C$28,T2625+R2626))</f>
        <v>22</v>
      </c>
      <c r="U2626" s="19">
        <f>IF((T2625+R2626)&lt;结论【关键目标】!$C$28,0,(发电量计算【计算逻辑页】!R2626+发电量计算【计算逻辑页】!T2625-结论【关键目标】!$C$28))</f>
        <v>42.028896000000003</v>
      </c>
      <c r="V2626" s="5">
        <f t="shared" ref="V2626:V2689" si="373">IF(J2626&gt;0.35,U2626*0.35,0)</f>
        <v>14.7101136</v>
      </c>
      <c r="W2626" s="5">
        <f t="shared" ref="W2626:W2689" si="374">IF(P2626&gt;K2626,K2626*J2626,P2626*J2626)</f>
        <v>24.1124697431</v>
      </c>
      <c r="X2626" s="5">
        <f t="shared" si="368"/>
        <v>0</v>
      </c>
    </row>
    <row r="2627" spans="1:24" x14ac:dyDescent="0.15">
      <c r="A2627" s="7">
        <v>2626</v>
      </c>
      <c r="B2627" s="7">
        <v>4</v>
      </c>
      <c r="C2627" s="7">
        <v>20</v>
      </c>
      <c r="D2627" s="7">
        <v>10</v>
      </c>
      <c r="E2627" s="7">
        <v>110</v>
      </c>
      <c r="F2627" s="7">
        <v>16</v>
      </c>
      <c r="G2627" s="7">
        <v>630.29999999999995</v>
      </c>
      <c r="H2627" s="7">
        <f t="shared" si="369"/>
        <v>4</v>
      </c>
      <c r="I2627" s="16">
        <f t="shared" si="370"/>
        <v>45036</v>
      </c>
      <c r="J2627" s="17">
        <v>0.70809999999999995</v>
      </c>
      <c r="K2627" s="18">
        <f>G2627*结论【关键目标】!C$27*0.7735*0.001</f>
        <v>58.504445999999994</v>
      </c>
      <c r="L2627" s="5">
        <v>0</v>
      </c>
      <c r="M2627" s="5">
        <f>ABS(IF(L2627&lt;=0,L2627/耗电量关键数据!$B$6/1000,L2627/耗电量关键数据!$B$5/1000))</f>
        <v>0</v>
      </c>
      <c r="N2627" s="5">
        <f>电气设备逐时使用率计算!H2603</f>
        <v>22.208055000000002</v>
      </c>
      <c r="O2627" s="5">
        <f>灯光逐时使用率计算!H2603</f>
        <v>11.844296</v>
      </c>
      <c r="P2627" s="19">
        <f t="shared" si="371"/>
        <v>34.052351000000002</v>
      </c>
      <c r="Q2627" s="19">
        <f t="shared" ref="Q2627:Q2690" si="375">IF(J2627&gt;0.8,P2627,0)</f>
        <v>0</v>
      </c>
      <c r="R2627" s="20">
        <f t="shared" si="372"/>
        <v>58.504445999999994</v>
      </c>
      <c r="S2627" s="20">
        <f t="shared" ref="S2627:S2690" si="376">IF(R2627&lt;0,ABS(R2627),0)</f>
        <v>0</v>
      </c>
      <c r="T2627" s="20">
        <f>IF((T2626+R2627)&lt;0,0,IF((T2626+R2627)&gt;结论【关键目标】!C$28,结论【关键目标】!C$28,T2626+R2627))</f>
        <v>22</v>
      </c>
      <c r="U2627" s="19">
        <f>IF((T2626+R2627)&lt;结论【关键目标】!$C$28,0,(发电量计算【计算逻辑页】!R2627+发电量计算【计算逻辑页】!T2626-结论【关键目标】!$C$28))</f>
        <v>58.504446000000002</v>
      </c>
      <c r="V2627" s="5">
        <f t="shared" si="373"/>
        <v>20.4765561</v>
      </c>
      <c r="W2627" s="5">
        <f t="shared" si="374"/>
        <v>24.1124697431</v>
      </c>
      <c r="X2627" s="5">
        <f t="shared" si="368"/>
        <v>0</v>
      </c>
    </row>
    <row r="2628" spans="1:24" x14ac:dyDescent="0.15">
      <c r="A2628" s="7">
        <v>2627</v>
      </c>
      <c r="B2628" s="7">
        <v>4</v>
      </c>
      <c r="C2628" s="7">
        <v>20</v>
      </c>
      <c r="D2628" s="7">
        <v>11</v>
      </c>
      <c r="E2628" s="7">
        <v>110</v>
      </c>
      <c r="F2628" s="7">
        <v>17</v>
      </c>
      <c r="G2628" s="7">
        <v>683.2</v>
      </c>
      <c r="H2628" s="7">
        <f t="shared" si="369"/>
        <v>4</v>
      </c>
      <c r="I2628" s="16">
        <f t="shared" si="370"/>
        <v>45036</v>
      </c>
      <c r="J2628" s="17">
        <v>1.2267999999999999</v>
      </c>
      <c r="K2628" s="18">
        <f>G2628*结论【关键目标】!C$27*0.7735*0.001</f>
        <v>63.414623999999996</v>
      </c>
      <c r="L2628" s="5">
        <v>0</v>
      </c>
      <c r="M2628" s="5">
        <f>ABS(IF(L2628&lt;=0,L2628/耗电量关键数据!$B$6/1000,L2628/耗电量关键数据!$B$5/1000))</f>
        <v>0</v>
      </c>
      <c r="N2628" s="5">
        <f>电气设备逐时使用率计算!H2604</f>
        <v>22.208055000000002</v>
      </c>
      <c r="O2628" s="5">
        <f>灯光逐时使用率计算!H2604</f>
        <v>11.844296</v>
      </c>
      <c r="P2628" s="19">
        <f t="shared" si="371"/>
        <v>34.052351000000002</v>
      </c>
      <c r="Q2628" s="19">
        <f t="shared" si="375"/>
        <v>34.052351000000002</v>
      </c>
      <c r="R2628" s="20">
        <f t="shared" si="372"/>
        <v>29.362272999999995</v>
      </c>
      <c r="S2628" s="20">
        <f t="shared" si="376"/>
        <v>0</v>
      </c>
      <c r="T2628" s="20">
        <f>IF((T2627+R2628)&lt;0,0,IF((T2627+R2628)&gt;结论【关键目标】!C$28,结论【关键目标】!C$28,T2627+R2628))</f>
        <v>22</v>
      </c>
      <c r="U2628" s="19">
        <f>IF((T2627+R2628)&lt;结论【关键目标】!$C$28,0,(发电量计算【计算逻辑页】!R2628+发电量计算【计算逻辑页】!T2627-结论【关键目标】!$C$28))</f>
        <v>29.362272999999995</v>
      </c>
      <c r="V2628" s="5">
        <f t="shared" si="373"/>
        <v>10.276795549999997</v>
      </c>
      <c r="W2628" s="5">
        <f t="shared" si="374"/>
        <v>41.775424206799997</v>
      </c>
      <c r="X2628" s="5">
        <f t="shared" ref="X2628:X2691" si="377">(J2628-0.35)*IF(T2628&gt;S2628,S2628,T2628)</f>
        <v>0</v>
      </c>
    </row>
    <row r="2629" spans="1:24" x14ac:dyDescent="0.15">
      <c r="A2629" s="7">
        <v>2628</v>
      </c>
      <c r="B2629" s="7">
        <v>4</v>
      </c>
      <c r="C2629" s="7">
        <v>20</v>
      </c>
      <c r="D2629" s="7">
        <v>12</v>
      </c>
      <c r="E2629" s="7">
        <v>110</v>
      </c>
      <c r="F2629" s="7">
        <v>18.2</v>
      </c>
      <c r="G2629" s="7">
        <v>732.9</v>
      </c>
      <c r="H2629" s="7">
        <f t="shared" si="369"/>
        <v>4</v>
      </c>
      <c r="I2629" s="16">
        <f t="shared" si="370"/>
        <v>45036</v>
      </c>
      <c r="J2629" s="17">
        <v>1.2267999999999999</v>
      </c>
      <c r="K2629" s="18">
        <f>G2629*结论【关键目标】!C$27*0.7735*0.001</f>
        <v>68.027777999999998</v>
      </c>
      <c r="L2629" s="5">
        <v>0</v>
      </c>
      <c r="M2629" s="5">
        <f>ABS(IF(L2629&lt;=0,L2629/耗电量关键数据!$B$6/1000,L2629/耗电量关键数据!$B$5/1000))</f>
        <v>0</v>
      </c>
      <c r="N2629" s="5">
        <f>电气设备逐时使用率计算!H2605</f>
        <v>11.688450000000001</v>
      </c>
      <c r="O2629" s="5">
        <f>灯光逐时使用率计算!H2605</f>
        <v>9.9741440000000008</v>
      </c>
      <c r="P2629" s="19">
        <f t="shared" si="371"/>
        <v>21.662594000000002</v>
      </c>
      <c r="Q2629" s="19">
        <f t="shared" si="375"/>
        <v>21.662594000000002</v>
      </c>
      <c r="R2629" s="20">
        <f t="shared" si="372"/>
        <v>46.365183999999999</v>
      </c>
      <c r="S2629" s="20">
        <f t="shared" si="376"/>
        <v>0</v>
      </c>
      <c r="T2629" s="20">
        <f>IF((T2628+R2629)&lt;0,0,IF((T2628+R2629)&gt;结论【关键目标】!C$28,结论【关键目标】!C$28,T2628+R2629))</f>
        <v>22</v>
      </c>
      <c r="U2629" s="19">
        <f>IF((T2628+R2629)&lt;结论【关键目标】!$C$28,0,(发电量计算【计算逻辑页】!R2629+发电量计算【计算逻辑页】!T2628-结论【关键目标】!$C$28))</f>
        <v>46.365183999999999</v>
      </c>
      <c r="V2629" s="5">
        <f t="shared" si="373"/>
        <v>16.2278144</v>
      </c>
      <c r="W2629" s="5">
        <f t="shared" si="374"/>
        <v>26.5756703192</v>
      </c>
      <c r="X2629" s="5">
        <f t="shared" si="377"/>
        <v>0</v>
      </c>
    </row>
    <row r="2630" spans="1:24" x14ac:dyDescent="0.15">
      <c r="A2630" s="7">
        <v>2629</v>
      </c>
      <c r="B2630" s="7">
        <v>4</v>
      </c>
      <c r="C2630" s="7">
        <v>20</v>
      </c>
      <c r="D2630" s="7">
        <v>13</v>
      </c>
      <c r="E2630" s="7">
        <v>110</v>
      </c>
      <c r="F2630" s="7">
        <v>20</v>
      </c>
      <c r="G2630" s="7">
        <v>723.6</v>
      </c>
      <c r="H2630" s="7">
        <f t="shared" si="369"/>
        <v>4</v>
      </c>
      <c r="I2630" s="16">
        <f t="shared" si="370"/>
        <v>45036</v>
      </c>
      <c r="J2630" s="17">
        <v>1.2267999999999999</v>
      </c>
      <c r="K2630" s="18">
        <f>G2630*结论【关键目标】!C$27*0.7735*0.001</f>
        <v>67.164552</v>
      </c>
      <c r="L2630" s="5">
        <v>0</v>
      </c>
      <c r="M2630" s="5">
        <f>ABS(IF(L2630&lt;=0,L2630/耗电量关键数据!$B$6/1000,L2630/耗电量关键数据!$B$5/1000))</f>
        <v>0</v>
      </c>
      <c r="N2630" s="5">
        <f>电气设备逐时使用率计算!H2606</f>
        <v>11.688450000000001</v>
      </c>
      <c r="O2630" s="5">
        <f>灯光逐时使用率计算!H2606</f>
        <v>9.9741440000000008</v>
      </c>
      <c r="P2630" s="19">
        <f t="shared" si="371"/>
        <v>21.662594000000002</v>
      </c>
      <c r="Q2630" s="19">
        <f t="shared" si="375"/>
        <v>21.662594000000002</v>
      </c>
      <c r="R2630" s="20">
        <f t="shared" si="372"/>
        <v>45.501958000000002</v>
      </c>
      <c r="S2630" s="20">
        <f t="shared" si="376"/>
        <v>0</v>
      </c>
      <c r="T2630" s="20">
        <f>IF((T2629+R2630)&lt;0,0,IF((T2629+R2630)&gt;结论【关键目标】!C$28,结论【关键目标】!C$28,T2629+R2630))</f>
        <v>22</v>
      </c>
      <c r="U2630" s="19">
        <f>IF((T2629+R2630)&lt;结论【关键目标】!$C$28,0,(发电量计算【计算逻辑页】!R2630+发电量计算【计算逻辑页】!T2629-结论【关键目标】!$C$28))</f>
        <v>45.501958000000002</v>
      </c>
      <c r="V2630" s="5">
        <f t="shared" si="373"/>
        <v>15.9256853</v>
      </c>
      <c r="W2630" s="5">
        <f t="shared" si="374"/>
        <v>26.5756703192</v>
      </c>
      <c r="X2630" s="5">
        <f t="shared" si="377"/>
        <v>0</v>
      </c>
    </row>
    <row r="2631" spans="1:24" x14ac:dyDescent="0.15">
      <c r="A2631" s="7">
        <v>2630</v>
      </c>
      <c r="B2631" s="7">
        <v>4</v>
      </c>
      <c r="C2631" s="7">
        <v>20</v>
      </c>
      <c r="D2631" s="7">
        <v>14</v>
      </c>
      <c r="E2631" s="7">
        <v>110</v>
      </c>
      <c r="F2631" s="7">
        <v>21</v>
      </c>
      <c r="G2631" s="7">
        <v>661.9</v>
      </c>
      <c r="H2631" s="7">
        <f t="shared" si="369"/>
        <v>4</v>
      </c>
      <c r="I2631" s="16">
        <f t="shared" si="370"/>
        <v>45036</v>
      </c>
      <c r="J2631" s="17">
        <v>1.2267999999999999</v>
      </c>
      <c r="K2631" s="18">
        <f>G2631*结论【关键目标】!C$27*0.7735*0.001</f>
        <v>61.437557999999996</v>
      </c>
      <c r="L2631" s="5">
        <v>0</v>
      </c>
      <c r="M2631" s="5">
        <f>ABS(IF(L2631&lt;=0,L2631/耗电量关键数据!$B$6/1000,L2631/耗电量关键数据!$B$5/1000))</f>
        <v>0</v>
      </c>
      <c r="N2631" s="5">
        <f>电气设备逐时使用率计算!H2607</f>
        <v>22.208055000000002</v>
      </c>
      <c r="O2631" s="5">
        <f>灯光逐时使用率计算!H2607</f>
        <v>11.844296</v>
      </c>
      <c r="P2631" s="19">
        <f t="shared" si="371"/>
        <v>34.052351000000002</v>
      </c>
      <c r="Q2631" s="19">
        <f t="shared" si="375"/>
        <v>34.052351000000002</v>
      </c>
      <c r="R2631" s="20">
        <f t="shared" si="372"/>
        <v>27.385206999999994</v>
      </c>
      <c r="S2631" s="20">
        <f t="shared" si="376"/>
        <v>0</v>
      </c>
      <c r="T2631" s="20">
        <f>IF((T2630+R2631)&lt;0,0,IF((T2630+R2631)&gt;结论【关键目标】!C$28,结论【关键目标】!C$28,T2630+R2631))</f>
        <v>22</v>
      </c>
      <c r="U2631" s="19">
        <f>IF((T2630+R2631)&lt;结论【关键目标】!$C$28,0,(发电量计算【计算逻辑页】!R2631+发电量计算【计算逻辑页】!T2630-结论【关键目标】!$C$28))</f>
        <v>27.385206999999994</v>
      </c>
      <c r="V2631" s="5">
        <f t="shared" si="373"/>
        <v>9.5848224499999972</v>
      </c>
      <c r="W2631" s="5">
        <f t="shared" si="374"/>
        <v>41.775424206799997</v>
      </c>
      <c r="X2631" s="5">
        <f t="shared" si="377"/>
        <v>0</v>
      </c>
    </row>
    <row r="2632" spans="1:24" x14ac:dyDescent="0.15">
      <c r="A2632" s="7">
        <v>2631</v>
      </c>
      <c r="B2632" s="7">
        <v>4</v>
      </c>
      <c r="C2632" s="7">
        <v>20</v>
      </c>
      <c r="D2632" s="7">
        <v>15</v>
      </c>
      <c r="E2632" s="7">
        <v>110</v>
      </c>
      <c r="F2632" s="7">
        <v>20.9</v>
      </c>
      <c r="G2632" s="7">
        <v>512.9</v>
      </c>
      <c r="H2632" s="7">
        <f t="shared" si="369"/>
        <v>4</v>
      </c>
      <c r="I2632" s="16">
        <f t="shared" si="370"/>
        <v>45036</v>
      </c>
      <c r="J2632" s="17">
        <v>1.2267999999999999</v>
      </c>
      <c r="K2632" s="18">
        <f>G2632*结论【关键目标】!C$27*0.7735*0.001</f>
        <v>47.607377999999997</v>
      </c>
      <c r="L2632" s="5">
        <v>0</v>
      </c>
      <c r="M2632" s="5">
        <f>ABS(IF(L2632&lt;=0,L2632/耗电量关键数据!$B$6/1000,L2632/耗电量关键数据!$B$5/1000))</f>
        <v>0</v>
      </c>
      <c r="N2632" s="5">
        <f>电气设备逐时使用率计算!H2608</f>
        <v>22.208055000000002</v>
      </c>
      <c r="O2632" s="5">
        <f>灯光逐时使用率计算!H2608</f>
        <v>11.844296</v>
      </c>
      <c r="P2632" s="19">
        <f t="shared" si="371"/>
        <v>34.052351000000002</v>
      </c>
      <c r="Q2632" s="19">
        <f t="shared" si="375"/>
        <v>34.052351000000002</v>
      </c>
      <c r="R2632" s="20">
        <f t="shared" si="372"/>
        <v>13.555026999999995</v>
      </c>
      <c r="S2632" s="20">
        <f t="shared" si="376"/>
        <v>0</v>
      </c>
      <c r="T2632" s="20">
        <f>IF((T2631+R2632)&lt;0,0,IF((T2631+R2632)&gt;结论【关键目标】!C$28,结论【关键目标】!C$28,T2631+R2632))</f>
        <v>22</v>
      </c>
      <c r="U2632" s="19">
        <f>IF((T2631+R2632)&lt;结论【关键目标】!$C$28,0,(发电量计算【计算逻辑页】!R2632+发电量计算【计算逻辑页】!T2631-结论【关键目标】!$C$28))</f>
        <v>13.555026999999995</v>
      </c>
      <c r="V2632" s="5">
        <f t="shared" si="373"/>
        <v>4.7442594499999977</v>
      </c>
      <c r="W2632" s="5">
        <f t="shared" si="374"/>
        <v>41.775424206799997</v>
      </c>
      <c r="X2632" s="5">
        <f t="shared" si="377"/>
        <v>0</v>
      </c>
    </row>
    <row r="2633" spans="1:24" x14ac:dyDescent="0.15">
      <c r="A2633" s="7">
        <v>2632</v>
      </c>
      <c r="B2633" s="7">
        <v>4</v>
      </c>
      <c r="C2633" s="7">
        <v>20</v>
      </c>
      <c r="D2633" s="7">
        <v>16</v>
      </c>
      <c r="E2633" s="7">
        <v>110</v>
      </c>
      <c r="F2633" s="7">
        <v>20</v>
      </c>
      <c r="G2633" s="7">
        <v>329.7</v>
      </c>
      <c r="H2633" s="7">
        <f t="shared" si="369"/>
        <v>4</v>
      </c>
      <c r="I2633" s="16">
        <f t="shared" si="370"/>
        <v>45036</v>
      </c>
      <c r="J2633" s="17">
        <v>0.70809999999999995</v>
      </c>
      <c r="K2633" s="18">
        <f>G2633*结论【关键目标】!C$27*0.7735*0.001</f>
        <v>30.602753999999997</v>
      </c>
      <c r="L2633" s="5">
        <v>0</v>
      </c>
      <c r="M2633" s="5">
        <f>ABS(IF(L2633&lt;=0,L2633/耗电量关键数据!$B$6/1000,L2633/耗电量关键数据!$B$5/1000))</f>
        <v>0</v>
      </c>
      <c r="N2633" s="5">
        <f>电气设备逐时使用率计算!H2609</f>
        <v>22.208055000000002</v>
      </c>
      <c r="O2633" s="5">
        <f>灯光逐时使用率计算!H2609</f>
        <v>11.844296</v>
      </c>
      <c r="P2633" s="19">
        <f t="shared" si="371"/>
        <v>34.052351000000002</v>
      </c>
      <c r="Q2633" s="19">
        <f t="shared" si="375"/>
        <v>0</v>
      </c>
      <c r="R2633" s="20">
        <f t="shared" si="372"/>
        <v>30.602753999999997</v>
      </c>
      <c r="S2633" s="20">
        <f t="shared" si="376"/>
        <v>0</v>
      </c>
      <c r="T2633" s="20">
        <f>IF((T2632+R2633)&lt;0,0,IF((T2632+R2633)&gt;结论【关键目标】!C$28,结论【关键目标】!C$28,T2632+R2633))</f>
        <v>22</v>
      </c>
      <c r="U2633" s="19">
        <f>IF((T2632+R2633)&lt;结论【关键目标】!$C$28,0,(发电量计算【计算逻辑页】!R2633+发电量计算【计算逻辑页】!T2632-结论【关键目标】!$C$28))</f>
        <v>30.602753999999997</v>
      </c>
      <c r="V2633" s="5">
        <f t="shared" si="373"/>
        <v>10.710963899999998</v>
      </c>
      <c r="W2633" s="5">
        <f t="shared" si="374"/>
        <v>21.669810107399996</v>
      </c>
      <c r="X2633" s="5">
        <f t="shared" si="377"/>
        <v>0</v>
      </c>
    </row>
    <row r="2634" spans="1:24" x14ac:dyDescent="0.15">
      <c r="A2634" s="7">
        <v>2633</v>
      </c>
      <c r="B2634" s="7">
        <v>4</v>
      </c>
      <c r="C2634" s="7">
        <v>20</v>
      </c>
      <c r="D2634" s="7">
        <v>17</v>
      </c>
      <c r="E2634" s="7">
        <v>110</v>
      </c>
      <c r="F2634" s="7">
        <v>20</v>
      </c>
      <c r="G2634" s="7">
        <v>173.7</v>
      </c>
      <c r="H2634" s="7">
        <f t="shared" si="369"/>
        <v>4</v>
      </c>
      <c r="I2634" s="16">
        <f t="shared" si="370"/>
        <v>45036</v>
      </c>
      <c r="J2634" s="17">
        <v>0.70809999999999995</v>
      </c>
      <c r="K2634" s="18">
        <f>G2634*结论【关键目标】!C$27*0.7735*0.001</f>
        <v>16.122834000000001</v>
      </c>
      <c r="L2634" s="5">
        <v>0</v>
      </c>
      <c r="M2634" s="5">
        <f>ABS(IF(L2634&lt;=0,L2634/耗电量关键数据!$B$6/1000,L2634/耗电量关键数据!$B$5/1000))</f>
        <v>0</v>
      </c>
      <c r="N2634" s="5">
        <f>电气设备逐时使用率计算!H2610</f>
        <v>22.208055000000002</v>
      </c>
      <c r="O2634" s="5">
        <f>灯光逐时使用率计算!H2610</f>
        <v>11.844296</v>
      </c>
      <c r="P2634" s="19">
        <f t="shared" si="371"/>
        <v>34.052351000000002</v>
      </c>
      <c r="Q2634" s="19">
        <f t="shared" si="375"/>
        <v>0</v>
      </c>
      <c r="R2634" s="20">
        <f t="shared" si="372"/>
        <v>16.122834000000001</v>
      </c>
      <c r="S2634" s="20">
        <f t="shared" si="376"/>
        <v>0</v>
      </c>
      <c r="T2634" s="20">
        <f>IF((T2633+R2634)&lt;0,0,IF((T2633+R2634)&gt;结论【关键目标】!C$28,结论【关键目标】!C$28,T2633+R2634))</f>
        <v>22</v>
      </c>
      <c r="U2634" s="19">
        <f>IF((T2633+R2634)&lt;结论【关键目标】!$C$28,0,(发电量计算【计算逻辑页】!R2634+发电量计算【计算逻辑页】!T2633-结论【关键目标】!$C$28))</f>
        <v>16.122833999999997</v>
      </c>
      <c r="V2634" s="5">
        <f t="shared" si="373"/>
        <v>5.6429918999999984</v>
      </c>
      <c r="W2634" s="5">
        <f t="shared" si="374"/>
        <v>11.4165787554</v>
      </c>
      <c r="X2634" s="5">
        <f t="shared" si="377"/>
        <v>0</v>
      </c>
    </row>
    <row r="2635" spans="1:24" x14ac:dyDescent="0.15">
      <c r="A2635" s="7">
        <v>2634</v>
      </c>
      <c r="B2635" s="7">
        <v>4</v>
      </c>
      <c r="C2635" s="7">
        <v>20</v>
      </c>
      <c r="D2635" s="7">
        <v>18</v>
      </c>
      <c r="E2635" s="7">
        <v>110</v>
      </c>
      <c r="F2635" s="7">
        <v>19.399999999999999</v>
      </c>
      <c r="G2635" s="7">
        <v>15.4</v>
      </c>
      <c r="H2635" s="7">
        <f t="shared" si="369"/>
        <v>4</v>
      </c>
      <c r="I2635" s="16">
        <f t="shared" si="370"/>
        <v>45036</v>
      </c>
      <c r="J2635" s="17">
        <v>0.70809999999999995</v>
      </c>
      <c r="K2635" s="18">
        <f>G2635*结论【关键目标】!C$27*0.7735*0.001</f>
        <v>1.4294279999999999</v>
      </c>
      <c r="L2635" s="5">
        <v>0</v>
      </c>
      <c r="M2635" s="5">
        <f>ABS(IF(L2635&lt;=0,L2635/耗电量关键数据!$B$6/1000,L2635/耗电量关键数据!$B$5/1000))</f>
        <v>0</v>
      </c>
      <c r="N2635" s="5">
        <f>电气设备逐时使用率计算!H2611</f>
        <v>7.0130699999999999</v>
      </c>
      <c r="O2635" s="5">
        <f>灯光逐时使用率计算!H2611</f>
        <v>3.7403040000000001</v>
      </c>
      <c r="P2635" s="19">
        <f t="shared" si="371"/>
        <v>10.753374000000001</v>
      </c>
      <c r="Q2635" s="19">
        <f t="shared" si="375"/>
        <v>0</v>
      </c>
      <c r="R2635" s="20">
        <f t="shared" si="372"/>
        <v>1.4294279999999999</v>
      </c>
      <c r="S2635" s="20">
        <f t="shared" si="376"/>
        <v>0</v>
      </c>
      <c r="T2635" s="20">
        <f>IF((T2634+R2635)&lt;0,0,IF((T2634+R2635)&gt;结论【关键目标】!C$28,结论【关键目标】!C$28,T2634+R2635))</f>
        <v>22</v>
      </c>
      <c r="U2635" s="19">
        <f>IF((T2634+R2635)&lt;结论【关键目标】!$C$28,0,(发电量计算【计算逻辑页】!R2635+发电量计算【计算逻辑页】!T2634-结论【关键目标】!$C$28))</f>
        <v>1.4294280000000015</v>
      </c>
      <c r="V2635" s="5">
        <f t="shared" si="373"/>
        <v>0.50029980000000052</v>
      </c>
      <c r="W2635" s="5">
        <f t="shared" si="374"/>
        <v>1.0121779667999999</v>
      </c>
      <c r="X2635" s="5">
        <f t="shared" si="377"/>
        <v>0</v>
      </c>
    </row>
    <row r="2636" spans="1:24" x14ac:dyDescent="0.15">
      <c r="A2636" s="7">
        <v>2635</v>
      </c>
      <c r="B2636" s="7">
        <v>4</v>
      </c>
      <c r="C2636" s="7">
        <v>20</v>
      </c>
      <c r="D2636" s="7">
        <v>19</v>
      </c>
      <c r="E2636" s="7">
        <v>110</v>
      </c>
      <c r="F2636" s="7">
        <v>21</v>
      </c>
      <c r="G2636" s="7">
        <v>0</v>
      </c>
      <c r="H2636" s="7">
        <f t="shared" si="369"/>
        <v>4</v>
      </c>
      <c r="I2636" s="16">
        <f t="shared" si="370"/>
        <v>45036</v>
      </c>
      <c r="J2636" s="17">
        <v>1.2267999999999999</v>
      </c>
      <c r="K2636" s="18">
        <f>G2636*结论【关键目标】!C$27*0.7735*0.001</f>
        <v>0</v>
      </c>
      <c r="L2636" s="5">
        <v>0</v>
      </c>
      <c r="M2636" s="5">
        <f>ABS(IF(L2636&lt;=0,L2636/耗电量关键数据!$B$6/1000,L2636/耗电量关键数据!$B$5/1000))</f>
        <v>0</v>
      </c>
      <c r="N2636" s="5">
        <f>电气设备逐时使用率计算!H2612</f>
        <v>7.0130699999999999</v>
      </c>
      <c r="O2636" s="5">
        <f>灯光逐时使用率计算!H2612</f>
        <v>3.7403040000000001</v>
      </c>
      <c r="P2636" s="19">
        <f t="shared" si="371"/>
        <v>10.753374000000001</v>
      </c>
      <c r="Q2636" s="19">
        <f t="shared" si="375"/>
        <v>10.753374000000001</v>
      </c>
      <c r="R2636" s="20">
        <f t="shared" si="372"/>
        <v>-10.753374000000001</v>
      </c>
      <c r="S2636" s="20">
        <f t="shared" si="376"/>
        <v>10.753374000000001</v>
      </c>
      <c r="T2636" s="20">
        <f>IF((T2635+R2636)&lt;0,0,IF((T2635+R2636)&gt;结论【关键目标】!C$28,结论【关键目标】!C$28,T2635+R2636))</f>
        <v>11.246625999999999</v>
      </c>
      <c r="U2636" s="19">
        <f>IF((T2635+R2636)&lt;结论【关键目标】!$C$28,0,(发电量计算【计算逻辑页】!R2636+发电量计算【计算逻辑页】!T2635-结论【关键目标】!$C$28))</f>
        <v>0</v>
      </c>
      <c r="V2636" s="5">
        <f t="shared" si="373"/>
        <v>0</v>
      </c>
      <c r="W2636" s="5">
        <f t="shared" si="374"/>
        <v>0</v>
      </c>
      <c r="X2636" s="5">
        <f t="shared" si="377"/>
        <v>9.428558323199999</v>
      </c>
    </row>
    <row r="2637" spans="1:24" x14ac:dyDescent="0.15">
      <c r="A2637" s="7">
        <v>2636</v>
      </c>
      <c r="B2637" s="7">
        <v>4</v>
      </c>
      <c r="C2637" s="7">
        <v>20</v>
      </c>
      <c r="D2637" s="7">
        <v>20</v>
      </c>
      <c r="E2637" s="7">
        <v>110</v>
      </c>
      <c r="F2637" s="7">
        <v>17</v>
      </c>
      <c r="G2637" s="7">
        <v>0</v>
      </c>
      <c r="H2637" s="7">
        <f t="shared" si="369"/>
        <v>4</v>
      </c>
      <c r="I2637" s="16">
        <f t="shared" si="370"/>
        <v>45036</v>
      </c>
      <c r="J2637" s="17">
        <v>1.2267999999999999</v>
      </c>
      <c r="K2637" s="18">
        <f>G2637*结论【关键目标】!C$27*0.7735*0.001</f>
        <v>0</v>
      </c>
      <c r="L2637" s="5">
        <v>0</v>
      </c>
      <c r="M2637" s="5">
        <f>ABS(IF(L2637&lt;=0,L2637/耗电量关键数据!$B$6/1000,L2637/耗电量关键数据!$B$5/1000))</f>
        <v>0</v>
      </c>
      <c r="N2637" s="5">
        <f>电气设备逐时使用率计算!H2613</f>
        <v>1.1688450000000001</v>
      </c>
      <c r="O2637" s="5">
        <f>灯光逐时使用率计算!H2613</f>
        <v>0.37403039999999999</v>
      </c>
      <c r="P2637" s="19">
        <f t="shared" si="371"/>
        <v>1.5428754000000002</v>
      </c>
      <c r="Q2637" s="19">
        <f t="shared" si="375"/>
        <v>1.5428754000000002</v>
      </c>
      <c r="R2637" s="20">
        <f t="shared" si="372"/>
        <v>-1.5428754000000002</v>
      </c>
      <c r="S2637" s="20">
        <f t="shared" si="376"/>
        <v>1.5428754000000002</v>
      </c>
      <c r="T2637" s="20">
        <f>IF((T2636+R2637)&lt;0,0,IF((T2636+R2637)&gt;结论【关键目标】!C$28,结论【关键目标】!C$28,T2636+R2637))</f>
        <v>9.7037505999999993</v>
      </c>
      <c r="U2637" s="19">
        <f>IF((T2636+R2637)&lt;结论【关键目标】!$C$28,0,(发电量计算【计算逻辑页】!R2637+发电量计算【计算逻辑页】!T2636-结论【关键目标】!$C$28))</f>
        <v>0</v>
      </c>
      <c r="V2637" s="5">
        <f t="shared" si="373"/>
        <v>0</v>
      </c>
      <c r="W2637" s="5">
        <f t="shared" si="374"/>
        <v>0</v>
      </c>
      <c r="X2637" s="5">
        <f t="shared" si="377"/>
        <v>1.3527931507200002</v>
      </c>
    </row>
    <row r="2638" spans="1:24" x14ac:dyDescent="0.15">
      <c r="A2638" s="7">
        <v>2637</v>
      </c>
      <c r="B2638" s="7">
        <v>4</v>
      </c>
      <c r="C2638" s="7">
        <v>20</v>
      </c>
      <c r="D2638" s="7">
        <v>21</v>
      </c>
      <c r="E2638" s="7">
        <v>110</v>
      </c>
      <c r="F2638" s="7">
        <v>15.7</v>
      </c>
      <c r="G2638" s="7">
        <v>0</v>
      </c>
      <c r="H2638" s="7">
        <f t="shared" si="369"/>
        <v>4</v>
      </c>
      <c r="I2638" s="16">
        <f t="shared" si="370"/>
        <v>45036</v>
      </c>
      <c r="J2638" s="17">
        <v>1.2267999999999999</v>
      </c>
      <c r="K2638" s="18">
        <f>G2638*结论【关键目标】!C$27*0.7735*0.001</f>
        <v>0</v>
      </c>
      <c r="L2638" s="5">
        <v>0</v>
      </c>
      <c r="M2638" s="5">
        <f>ABS(IF(L2638&lt;=0,L2638/耗电量关键数据!$B$6/1000,L2638/耗电量关键数据!$B$5/1000))</f>
        <v>0</v>
      </c>
      <c r="N2638" s="5">
        <f>电气设备逐时使用率计算!H2614</f>
        <v>1.1688450000000001</v>
      </c>
      <c r="O2638" s="5">
        <f>灯光逐时使用率计算!H2614</f>
        <v>0.37403039999999999</v>
      </c>
      <c r="P2638" s="19">
        <f t="shared" si="371"/>
        <v>1.5428754000000002</v>
      </c>
      <c r="Q2638" s="19">
        <f t="shared" si="375"/>
        <v>1.5428754000000002</v>
      </c>
      <c r="R2638" s="20">
        <f t="shared" si="372"/>
        <v>-1.5428754000000002</v>
      </c>
      <c r="S2638" s="20">
        <f t="shared" si="376"/>
        <v>1.5428754000000002</v>
      </c>
      <c r="T2638" s="20">
        <f>IF((T2637+R2638)&lt;0,0,IF((T2637+R2638)&gt;结论【关键目标】!C$28,结论【关键目标】!C$28,T2637+R2638))</f>
        <v>8.1608751999999996</v>
      </c>
      <c r="U2638" s="19">
        <f>IF((T2637+R2638)&lt;结论【关键目标】!$C$28,0,(发电量计算【计算逻辑页】!R2638+发电量计算【计算逻辑页】!T2637-结论【关键目标】!$C$28))</f>
        <v>0</v>
      </c>
      <c r="V2638" s="5">
        <f t="shared" si="373"/>
        <v>0</v>
      </c>
      <c r="W2638" s="5">
        <f t="shared" si="374"/>
        <v>0</v>
      </c>
      <c r="X2638" s="5">
        <f t="shared" si="377"/>
        <v>1.3527931507200002</v>
      </c>
    </row>
    <row r="2639" spans="1:24" x14ac:dyDescent="0.15">
      <c r="A2639" s="7">
        <v>2638</v>
      </c>
      <c r="B2639" s="7">
        <v>4</v>
      </c>
      <c r="C2639" s="7">
        <v>20</v>
      </c>
      <c r="D2639" s="7">
        <v>22</v>
      </c>
      <c r="E2639" s="7">
        <v>110</v>
      </c>
      <c r="F2639" s="7">
        <v>14</v>
      </c>
      <c r="G2639" s="7">
        <v>0</v>
      </c>
      <c r="H2639" s="7">
        <f t="shared" si="369"/>
        <v>4</v>
      </c>
      <c r="I2639" s="16">
        <f t="shared" si="370"/>
        <v>45036</v>
      </c>
      <c r="J2639" s="17">
        <v>0.70809999999999995</v>
      </c>
      <c r="K2639" s="18">
        <f>G2639*结论【关键目标】!C$27*0.7735*0.001</f>
        <v>0</v>
      </c>
      <c r="L2639" s="5">
        <v>0</v>
      </c>
      <c r="M2639" s="5">
        <f>ABS(IF(L2639&lt;=0,L2639/耗电量关键数据!$B$6/1000,L2639/耗电量关键数据!$B$5/1000))</f>
        <v>0</v>
      </c>
      <c r="N2639" s="5">
        <f>电气设备逐时使用率计算!H2615</f>
        <v>1.1688450000000001</v>
      </c>
      <c r="O2639" s="5">
        <f>灯光逐时使用率计算!H2615</f>
        <v>0.37403039999999999</v>
      </c>
      <c r="P2639" s="19">
        <f t="shared" si="371"/>
        <v>1.5428754000000002</v>
      </c>
      <c r="Q2639" s="19">
        <f t="shared" si="375"/>
        <v>0</v>
      </c>
      <c r="R2639" s="20">
        <f t="shared" si="372"/>
        <v>0</v>
      </c>
      <c r="S2639" s="20">
        <f t="shared" si="376"/>
        <v>0</v>
      </c>
      <c r="T2639" s="20">
        <f>IF((T2638+R2639)&lt;0,0,IF((T2638+R2639)&gt;结论【关键目标】!C$28,结论【关键目标】!C$28,T2638+R2639))</f>
        <v>8.1608751999999996</v>
      </c>
      <c r="U2639" s="19">
        <f>IF((T2638+R2639)&lt;结论【关键目标】!$C$28,0,(发电量计算【计算逻辑页】!R2639+发电量计算【计算逻辑页】!T2638-结论【关键目标】!$C$28))</f>
        <v>0</v>
      </c>
      <c r="V2639" s="5">
        <f t="shared" si="373"/>
        <v>0</v>
      </c>
      <c r="W2639" s="5">
        <f t="shared" si="374"/>
        <v>0</v>
      </c>
      <c r="X2639" s="5">
        <f t="shared" si="377"/>
        <v>0</v>
      </c>
    </row>
    <row r="2640" spans="1:24" x14ac:dyDescent="0.15">
      <c r="A2640" s="7">
        <v>2639</v>
      </c>
      <c r="B2640" s="7">
        <v>4</v>
      </c>
      <c r="C2640" s="7">
        <v>20</v>
      </c>
      <c r="D2640" s="7">
        <v>23</v>
      </c>
      <c r="E2640" s="7">
        <v>110</v>
      </c>
      <c r="F2640" s="7">
        <v>12</v>
      </c>
      <c r="G2640" s="7">
        <v>0</v>
      </c>
      <c r="H2640" s="7">
        <f t="shared" si="369"/>
        <v>4</v>
      </c>
      <c r="I2640" s="16">
        <f t="shared" si="370"/>
        <v>45036</v>
      </c>
      <c r="J2640" s="17">
        <v>0.70809999999999995</v>
      </c>
      <c r="K2640" s="18">
        <f>G2640*结论【关键目标】!C$27*0.7735*0.001</f>
        <v>0</v>
      </c>
      <c r="L2640" s="5">
        <v>0</v>
      </c>
      <c r="M2640" s="5">
        <f>ABS(IF(L2640&lt;=0,L2640/耗电量关键数据!$B$6/1000,L2640/耗电量关键数据!$B$5/1000))</f>
        <v>0</v>
      </c>
      <c r="N2640" s="5">
        <f>电气设备逐时使用率计算!H2616</f>
        <v>1.1688450000000001</v>
      </c>
      <c r="O2640" s="5">
        <f>灯光逐时使用率计算!H2616</f>
        <v>0.37403039999999999</v>
      </c>
      <c r="P2640" s="19">
        <f t="shared" si="371"/>
        <v>1.5428754000000002</v>
      </c>
      <c r="Q2640" s="19">
        <f t="shared" si="375"/>
        <v>0</v>
      </c>
      <c r="R2640" s="20">
        <f t="shared" si="372"/>
        <v>0</v>
      </c>
      <c r="S2640" s="20">
        <f t="shared" si="376"/>
        <v>0</v>
      </c>
      <c r="T2640" s="20">
        <f>IF((T2639+R2640)&lt;0,0,IF((T2639+R2640)&gt;结论【关键目标】!C$28,结论【关键目标】!C$28,T2639+R2640))</f>
        <v>8.1608751999999996</v>
      </c>
      <c r="U2640" s="19">
        <f>IF((T2639+R2640)&lt;结论【关键目标】!$C$28,0,(发电量计算【计算逻辑页】!R2640+发电量计算【计算逻辑页】!T2639-结论【关键目标】!$C$28))</f>
        <v>0</v>
      </c>
      <c r="V2640" s="5">
        <f t="shared" si="373"/>
        <v>0</v>
      </c>
      <c r="W2640" s="5">
        <f t="shared" si="374"/>
        <v>0</v>
      </c>
      <c r="X2640" s="5">
        <f t="shared" si="377"/>
        <v>0</v>
      </c>
    </row>
    <row r="2641" spans="1:24" x14ac:dyDescent="0.15">
      <c r="A2641" s="7">
        <v>2640</v>
      </c>
      <c r="B2641" s="7">
        <v>4</v>
      </c>
      <c r="C2641" s="7">
        <v>20</v>
      </c>
      <c r="D2641" s="7">
        <v>24</v>
      </c>
      <c r="E2641" s="7">
        <v>110</v>
      </c>
      <c r="F2641" s="7">
        <v>11.4</v>
      </c>
      <c r="G2641" s="7">
        <v>0</v>
      </c>
      <c r="H2641" s="7">
        <f t="shared" si="369"/>
        <v>4</v>
      </c>
      <c r="I2641" s="16">
        <f t="shared" si="370"/>
        <v>45036</v>
      </c>
      <c r="J2641" s="17">
        <v>0.2407</v>
      </c>
      <c r="K2641" s="18">
        <f>G2641*结论【关键目标】!C$27*0.7735*0.001</f>
        <v>0</v>
      </c>
      <c r="L2641" s="5">
        <v>0</v>
      </c>
      <c r="M2641" s="5">
        <f>ABS(IF(L2641&lt;=0,L2641/耗电量关键数据!$B$6/1000,L2641/耗电量关键数据!$B$5/1000))</f>
        <v>0</v>
      </c>
      <c r="N2641" s="5">
        <f>电气设备逐时使用率计算!H2617</f>
        <v>1.1688450000000001</v>
      </c>
      <c r="O2641" s="5">
        <f>灯光逐时使用率计算!H2617</f>
        <v>0.37403039999999999</v>
      </c>
      <c r="P2641" s="19">
        <f t="shared" si="371"/>
        <v>1.5428754000000002</v>
      </c>
      <c r="Q2641" s="19">
        <f t="shared" si="375"/>
        <v>0</v>
      </c>
      <c r="R2641" s="20">
        <f t="shared" si="372"/>
        <v>0</v>
      </c>
      <c r="S2641" s="20">
        <f t="shared" si="376"/>
        <v>0</v>
      </c>
      <c r="T2641" s="20">
        <f>IF((T2640+R2641)&lt;0,0,IF((T2640+R2641)&gt;结论【关键目标】!C$28,结论【关键目标】!C$28,T2640+R2641))</f>
        <v>8.1608751999999996</v>
      </c>
      <c r="U2641" s="19">
        <f>IF((T2640+R2641)&lt;结论【关键目标】!$C$28,0,(发电量计算【计算逻辑页】!R2641+发电量计算【计算逻辑页】!T2640-结论【关键目标】!$C$28))</f>
        <v>0</v>
      </c>
      <c r="V2641" s="5">
        <f t="shared" si="373"/>
        <v>0</v>
      </c>
      <c r="W2641" s="5">
        <f t="shared" si="374"/>
        <v>0</v>
      </c>
      <c r="X2641" s="5">
        <f t="shared" si="377"/>
        <v>0</v>
      </c>
    </row>
    <row r="2642" spans="1:24" x14ac:dyDescent="0.15">
      <c r="A2642" s="7">
        <v>2641</v>
      </c>
      <c r="B2642" s="7">
        <v>4</v>
      </c>
      <c r="C2642" s="7">
        <v>21</v>
      </c>
      <c r="D2642" s="7">
        <v>1</v>
      </c>
      <c r="E2642" s="7">
        <v>111</v>
      </c>
      <c r="F2642" s="7">
        <v>11</v>
      </c>
      <c r="G2642" s="7">
        <v>0</v>
      </c>
      <c r="H2642" s="7">
        <f t="shared" si="369"/>
        <v>5</v>
      </c>
      <c r="I2642" s="16">
        <f t="shared" si="370"/>
        <v>45037</v>
      </c>
      <c r="J2642" s="17">
        <v>0.2407</v>
      </c>
      <c r="K2642" s="18">
        <f>G2642*结论【关键目标】!C$27*0.7735*0.001</f>
        <v>0</v>
      </c>
      <c r="L2642" s="5">
        <v>0</v>
      </c>
      <c r="M2642" s="5">
        <f>ABS(IF(L2642&lt;=0,L2642/耗电量关键数据!$B$6/1000,L2642/耗电量关键数据!$B$5/1000))</f>
        <v>0</v>
      </c>
      <c r="N2642" s="5">
        <f>电气设备逐时使用率计算!H2618</f>
        <v>1.1688450000000001</v>
      </c>
      <c r="O2642" s="5">
        <f>灯光逐时使用率计算!H2618</f>
        <v>0.37403039999999999</v>
      </c>
      <c r="P2642" s="19">
        <f t="shared" si="371"/>
        <v>1.5428754000000002</v>
      </c>
      <c r="Q2642" s="19">
        <f t="shared" si="375"/>
        <v>0</v>
      </c>
      <c r="R2642" s="20">
        <f t="shared" si="372"/>
        <v>0</v>
      </c>
      <c r="S2642" s="20">
        <f t="shared" si="376"/>
        <v>0</v>
      </c>
      <c r="T2642" s="20">
        <f>IF((T2641+R2642)&lt;0,0,IF((T2641+R2642)&gt;结论【关键目标】!C$28,结论【关键目标】!C$28,T2641+R2642))</f>
        <v>8.1608751999999996</v>
      </c>
      <c r="U2642" s="19">
        <f>IF((T2641+R2642)&lt;结论【关键目标】!$C$28,0,(发电量计算【计算逻辑页】!R2642+发电量计算【计算逻辑页】!T2641-结论【关键目标】!$C$28))</f>
        <v>0</v>
      </c>
      <c r="V2642" s="5">
        <f t="shared" si="373"/>
        <v>0</v>
      </c>
      <c r="W2642" s="5">
        <f t="shared" si="374"/>
        <v>0</v>
      </c>
      <c r="X2642" s="5">
        <f t="shared" si="377"/>
        <v>0</v>
      </c>
    </row>
    <row r="2643" spans="1:24" x14ac:dyDescent="0.15">
      <c r="A2643" s="7">
        <v>2642</v>
      </c>
      <c r="B2643" s="7">
        <v>4</v>
      </c>
      <c r="C2643" s="7">
        <v>21</v>
      </c>
      <c r="D2643" s="7">
        <v>2</v>
      </c>
      <c r="E2643" s="7">
        <v>111</v>
      </c>
      <c r="F2643" s="7">
        <v>10</v>
      </c>
      <c r="G2643" s="7">
        <v>0</v>
      </c>
      <c r="H2643" s="7">
        <f t="shared" si="369"/>
        <v>5</v>
      </c>
      <c r="I2643" s="16">
        <f t="shared" si="370"/>
        <v>45037</v>
      </c>
      <c r="J2643" s="17">
        <v>0.2407</v>
      </c>
      <c r="K2643" s="18">
        <f>G2643*结论【关键目标】!C$27*0.7735*0.001</f>
        <v>0</v>
      </c>
      <c r="L2643" s="5">
        <v>0</v>
      </c>
      <c r="M2643" s="5">
        <f>ABS(IF(L2643&lt;=0,L2643/耗电量关键数据!$B$6/1000,L2643/耗电量关键数据!$B$5/1000))</f>
        <v>0</v>
      </c>
      <c r="N2643" s="5">
        <f>电气设备逐时使用率计算!H2619</f>
        <v>1.1688450000000001</v>
      </c>
      <c r="O2643" s="5">
        <f>灯光逐时使用率计算!H2619</f>
        <v>0.37403039999999999</v>
      </c>
      <c r="P2643" s="19">
        <f t="shared" si="371"/>
        <v>1.5428754000000002</v>
      </c>
      <c r="Q2643" s="19">
        <f t="shared" si="375"/>
        <v>0</v>
      </c>
      <c r="R2643" s="20">
        <f t="shared" si="372"/>
        <v>0</v>
      </c>
      <c r="S2643" s="20">
        <f t="shared" si="376"/>
        <v>0</v>
      </c>
      <c r="T2643" s="20">
        <f>IF((T2642+R2643)&lt;0,0,IF((T2642+R2643)&gt;结论【关键目标】!C$28,结论【关键目标】!C$28,T2642+R2643))</f>
        <v>8.1608751999999996</v>
      </c>
      <c r="U2643" s="19">
        <f>IF((T2642+R2643)&lt;结论【关键目标】!$C$28,0,(发电量计算【计算逻辑页】!R2643+发电量计算【计算逻辑页】!T2642-结论【关键目标】!$C$28))</f>
        <v>0</v>
      </c>
      <c r="V2643" s="5">
        <f t="shared" si="373"/>
        <v>0</v>
      </c>
      <c r="W2643" s="5">
        <f t="shared" si="374"/>
        <v>0</v>
      </c>
      <c r="X2643" s="5">
        <f t="shared" si="377"/>
        <v>0</v>
      </c>
    </row>
    <row r="2644" spans="1:24" x14ac:dyDescent="0.15">
      <c r="A2644" s="7">
        <v>2643</v>
      </c>
      <c r="B2644" s="7">
        <v>4</v>
      </c>
      <c r="C2644" s="7">
        <v>21</v>
      </c>
      <c r="D2644" s="7">
        <v>3</v>
      </c>
      <c r="E2644" s="7">
        <v>111</v>
      </c>
      <c r="F2644" s="7">
        <v>10</v>
      </c>
      <c r="G2644" s="7">
        <v>0</v>
      </c>
      <c r="H2644" s="7">
        <f t="shared" si="369"/>
        <v>5</v>
      </c>
      <c r="I2644" s="16">
        <f t="shared" si="370"/>
        <v>45037</v>
      </c>
      <c r="J2644" s="17">
        <v>0.2407</v>
      </c>
      <c r="K2644" s="18">
        <f>G2644*结论【关键目标】!C$27*0.7735*0.001</f>
        <v>0</v>
      </c>
      <c r="L2644" s="5">
        <v>0</v>
      </c>
      <c r="M2644" s="5">
        <f>ABS(IF(L2644&lt;=0,L2644/耗电量关键数据!$B$6/1000,L2644/耗电量关键数据!$B$5/1000))</f>
        <v>0</v>
      </c>
      <c r="N2644" s="5">
        <f>电气设备逐时使用率计算!H2620</f>
        <v>1.1688450000000001</v>
      </c>
      <c r="O2644" s="5">
        <f>灯光逐时使用率计算!H2620</f>
        <v>0.37403039999999999</v>
      </c>
      <c r="P2644" s="19">
        <f t="shared" si="371"/>
        <v>1.5428754000000002</v>
      </c>
      <c r="Q2644" s="19">
        <f t="shared" si="375"/>
        <v>0</v>
      </c>
      <c r="R2644" s="20">
        <f t="shared" si="372"/>
        <v>0</v>
      </c>
      <c r="S2644" s="20">
        <f t="shared" si="376"/>
        <v>0</v>
      </c>
      <c r="T2644" s="20">
        <f>IF((T2643+R2644)&lt;0,0,IF((T2643+R2644)&gt;结论【关键目标】!C$28,结论【关键目标】!C$28,T2643+R2644))</f>
        <v>8.1608751999999996</v>
      </c>
      <c r="U2644" s="19">
        <f>IF((T2643+R2644)&lt;结论【关键目标】!$C$28,0,(发电量计算【计算逻辑页】!R2644+发电量计算【计算逻辑页】!T2643-结论【关键目标】!$C$28))</f>
        <v>0</v>
      </c>
      <c r="V2644" s="5">
        <f t="shared" si="373"/>
        <v>0</v>
      </c>
      <c r="W2644" s="5">
        <f t="shared" si="374"/>
        <v>0</v>
      </c>
      <c r="X2644" s="5">
        <f t="shared" si="377"/>
        <v>0</v>
      </c>
    </row>
    <row r="2645" spans="1:24" x14ac:dyDescent="0.15">
      <c r="A2645" s="7">
        <v>2644</v>
      </c>
      <c r="B2645" s="7">
        <v>4</v>
      </c>
      <c r="C2645" s="7">
        <v>21</v>
      </c>
      <c r="D2645" s="7">
        <v>4</v>
      </c>
      <c r="E2645" s="7">
        <v>111</v>
      </c>
      <c r="F2645" s="7">
        <v>10</v>
      </c>
      <c r="G2645" s="7">
        <v>0</v>
      </c>
      <c r="H2645" s="7">
        <f t="shared" si="369"/>
        <v>5</v>
      </c>
      <c r="I2645" s="16">
        <f t="shared" si="370"/>
        <v>45037</v>
      </c>
      <c r="J2645" s="17">
        <v>0.2407</v>
      </c>
      <c r="K2645" s="18">
        <f>G2645*结论【关键目标】!C$27*0.7735*0.001</f>
        <v>0</v>
      </c>
      <c r="L2645" s="5">
        <v>0</v>
      </c>
      <c r="M2645" s="5">
        <f>ABS(IF(L2645&lt;=0,L2645/耗电量关键数据!$B$6/1000,L2645/耗电量关键数据!$B$5/1000))</f>
        <v>0</v>
      </c>
      <c r="N2645" s="5">
        <f>电气设备逐时使用率计算!H2621</f>
        <v>1.1688450000000001</v>
      </c>
      <c r="O2645" s="5">
        <f>灯光逐时使用率计算!H2621</f>
        <v>0.37403039999999999</v>
      </c>
      <c r="P2645" s="19">
        <f t="shared" si="371"/>
        <v>1.5428754000000002</v>
      </c>
      <c r="Q2645" s="19">
        <f t="shared" si="375"/>
        <v>0</v>
      </c>
      <c r="R2645" s="20">
        <f t="shared" si="372"/>
        <v>0</v>
      </c>
      <c r="S2645" s="20">
        <f t="shared" si="376"/>
        <v>0</v>
      </c>
      <c r="T2645" s="20">
        <f>IF((T2644+R2645)&lt;0,0,IF((T2644+R2645)&gt;结论【关键目标】!C$28,结论【关键目标】!C$28,T2644+R2645))</f>
        <v>8.1608751999999996</v>
      </c>
      <c r="U2645" s="19">
        <f>IF((T2644+R2645)&lt;结论【关键目标】!$C$28,0,(发电量计算【计算逻辑页】!R2645+发电量计算【计算逻辑页】!T2644-结论【关键目标】!$C$28))</f>
        <v>0</v>
      </c>
      <c r="V2645" s="5">
        <f t="shared" si="373"/>
        <v>0</v>
      </c>
      <c r="W2645" s="5">
        <f t="shared" si="374"/>
        <v>0</v>
      </c>
      <c r="X2645" s="5">
        <f t="shared" si="377"/>
        <v>0</v>
      </c>
    </row>
    <row r="2646" spans="1:24" x14ac:dyDescent="0.15">
      <c r="A2646" s="7">
        <v>2645</v>
      </c>
      <c r="B2646" s="7">
        <v>4</v>
      </c>
      <c r="C2646" s="7">
        <v>21</v>
      </c>
      <c r="D2646" s="7">
        <v>5</v>
      </c>
      <c r="E2646" s="7">
        <v>111</v>
      </c>
      <c r="F2646" s="7">
        <v>9</v>
      </c>
      <c r="G2646" s="7">
        <v>0</v>
      </c>
      <c r="H2646" s="7">
        <f t="shared" si="369"/>
        <v>5</v>
      </c>
      <c r="I2646" s="16">
        <f t="shared" si="370"/>
        <v>45037</v>
      </c>
      <c r="J2646" s="17">
        <v>0.2407</v>
      </c>
      <c r="K2646" s="18">
        <f>G2646*结论【关键目标】!C$27*0.7735*0.001</f>
        <v>0</v>
      </c>
      <c r="L2646" s="5">
        <v>0</v>
      </c>
      <c r="M2646" s="5">
        <f>ABS(IF(L2646&lt;=0,L2646/耗电量关键数据!$B$6/1000,L2646/耗电量关键数据!$B$5/1000))</f>
        <v>0</v>
      </c>
      <c r="N2646" s="5">
        <f>电气设备逐时使用率计算!H2622</f>
        <v>1.1688450000000001</v>
      </c>
      <c r="O2646" s="5">
        <f>灯光逐时使用率计算!H2622</f>
        <v>0.37403039999999999</v>
      </c>
      <c r="P2646" s="19">
        <f t="shared" si="371"/>
        <v>1.5428754000000002</v>
      </c>
      <c r="Q2646" s="19">
        <f t="shared" si="375"/>
        <v>0</v>
      </c>
      <c r="R2646" s="20">
        <f t="shared" si="372"/>
        <v>0</v>
      </c>
      <c r="S2646" s="20">
        <f t="shared" si="376"/>
        <v>0</v>
      </c>
      <c r="T2646" s="20">
        <f>IF((T2645+R2646)&lt;0,0,IF((T2645+R2646)&gt;结论【关键目标】!C$28,结论【关键目标】!C$28,T2645+R2646))</f>
        <v>8.1608751999999996</v>
      </c>
      <c r="U2646" s="19">
        <f>IF((T2645+R2646)&lt;结论【关键目标】!$C$28,0,(发电量计算【计算逻辑页】!R2646+发电量计算【计算逻辑页】!T2645-结论【关键目标】!$C$28))</f>
        <v>0</v>
      </c>
      <c r="V2646" s="5">
        <f t="shared" si="373"/>
        <v>0</v>
      </c>
      <c r="W2646" s="5">
        <f t="shared" si="374"/>
        <v>0</v>
      </c>
      <c r="X2646" s="5">
        <f t="shared" si="377"/>
        <v>0</v>
      </c>
    </row>
    <row r="2647" spans="1:24" x14ac:dyDescent="0.15">
      <c r="A2647" s="7">
        <v>2646</v>
      </c>
      <c r="B2647" s="7">
        <v>4</v>
      </c>
      <c r="C2647" s="7">
        <v>21</v>
      </c>
      <c r="D2647" s="7">
        <v>6</v>
      </c>
      <c r="E2647" s="7">
        <v>111</v>
      </c>
      <c r="F2647" s="7">
        <v>7.8</v>
      </c>
      <c r="G2647" s="7">
        <v>35</v>
      </c>
      <c r="H2647" s="7">
        <f t="shared" si="369"/>
        <v>5</v>
      </c>
      <c r="I2647" s="16">
        <f t="shared" si="370"/>
        <v>45037</v>
      </c>
      <c r="J2647" s="17">
        <v>0.2407</v>
      </c>
      <c r="K2647" s="18">
        <f>G2647*结论【关键目标】!C$27*0.7735*0.001</f>
        <v>3.2486999999999999</v>
      </c>
      <c r="L2647" s="5">
        <v>0</v>
      </c>
      <c r="M2647" s="5">
        <f>ABS(IF(L2647&lt;=0,L2647/耗电量关键数据!$B$6/1000,L2647/耗电量关键数据!$B$5/1000))</f>
        <v>0</v>
      </c>
      <c r="N2647" s="5">
        <f>电气设备逐时使用率计算!H2623</f>
        <v>1.1688450000000001</v>
      </c>
      <c r="O2647" s="5">
        <f>灯光逐时使用率计算!H2623</f>
        <v>0.37403039999999999</v>
      </c>
      <c r="P2647" s="19">
        <f t="shared" si="371"/>
        <v>1.5428754000000002</v>
      </c>
      <c r="Q2647" s="19">
        <f t="shared" si="375"/>
        <v>0</v>
      </c>
      <c r="R2647" s="20">
        <f t="shared" si="372"/>
        <v>3.2486999999999999</v>
      </c>
      <c r="S2647" s="20">
        <f t="shared" si="376"/>
        <v>0</v>
      </c>
      <c r="T2647" s="20">
        <f>IF((T2646+R2647)&lt;0,0,IF((T2646+R2647)&gt;结论【关键目标】!C$28,结论【关键目标】!C$28,T2646+R2647))</f>
        <v>11.409575199999999</v>
      </c>
      <c r="U2647" s="19">
        <f>IF((T2646+R2647)&lt;结论【关键目标】!$C$28,0,(发电量计算【计算逻辑页】!R2647+发电量计算【计算逻辑页】!T2646-结论【关键目标】!$C$28))</f>
        <v>0</v>
      </c>
      <c r="V2647" s="5">
        <f t="shared" si="373"/>
        <v>0</v>
      </c>
      <c r="W2647" s="5">
        <f t="shared" si="374"/>
        <v>0.37137010878000004</v>
      </c>
      <c r="X2647" s="5">
        <f t="shared" si="377"/>
        <v>0</v>
      </c>
    </row>
    <row r="2648" spans="1:24" x14ac:dyDescent="0.15">
      <c r="A2648" s="7">
        <v>2647</v>
      </c>
      <c r="B2648" s="7">
        <v>4</v>
      </c>
      <c r="C2648" s="7">
        <v>21</v>
      </c>
      <c r="D2648" s="7">
        <v>7</v>
      </c>
      <c r="E2648" s="7">
        <v>111</v>
      </c>
      <c r="F2648" s="7">
        <v>7</v>
      </c>
      <c r="G2648" s="7">
        <v>99.9</v>
      </c>
      <c r="H2648" s="7">
        <f t="shared" si="369"/>
        <v>5</v>
      </c>
      <c r="I2648" s="16">
        <f t="shared" si="370"/>
        <v>45037</v>
      </c>
      <c r="J2648" s="17">
        <v>0.2407</v>
      </c>
      <c r="K2648" s="18">
        <f>G2648*结论【关键目标】!C$27*0.7735*0.001</f>
        <v>9.2727179999999993</v>
      </c>
      <c r="L2648" s="5">
        <v>0</v>
      </c>
      <c r="M2648" s="5">
        <f>ABS(IF(L2648&lt;=0,L2648/耗电量关键数据!$B$6/1000,L2648/耗电量关键数据!$B$5/1000))</f>
        <v>0</v>
      </c>
      <c r="N2648" s="5">
        <f>电气设备逐时使用率计算!H2624</f>
        <v>2.3376900000000003</v>
      </c>
      <c r="O2648" s="5">
        <f>灯光逐时使用率计算!H2624</f>
        <v>1.2467680000000001</v>
      </c>
      <c r="P2648" s="19">
        <f t="shared" si="371"/>
        <v>3.5844580000000006</v>
      </c>
      <c r="Q2648" s="19">
        <f t="shared" si="375"/>
        <v>0</v>
      </c>
      <c r="R2648" s="20">
        <f t="shared" si="372"/>
        <v>9.2727179999999993</v>
      </c>
      <c r="S2648" s="20">
        <f t="shared" si="376"/>
        <v>0</v>
      </c>
      <c r="T2648" s="20">
        <f>IF((T2647+R2648)&lt;0,0,IF((T2647+R2648)&gt;结论【关键目标】!C$28,结论【关键目标】!C$28,T2647+R2648))</f>
        <v>20.682293199999997</v>
      </c>
      <c r="U2648" s="19">
        <f>IF((T2647+R2648)&lt;结论【关键目标】!$C$28,0,(发电量计算【计算逻辑页】!R2648+发电量计算【计算逻辑页】!T2647-结论【关键目标】!$C$28))</f>
        <v>0</v>
      </c>
      <c r="V2648" s="5">
        <f t="shared" si="373"/>
        <v>0</v>
      </c>
      <c r="W2648" s="5">
        <f t="shared" si="374"/>
        <v>0.8627790406000001</v>
      </c>
      <c r="X2648" s="5">
        <f t="shared" si="377"/>
        <v>0</v>
      </c>
    </row>
    <row r="2649" spans="1:24" x14ac:dyDescent="0.15">
      <c r="A2649" s="7">
        <v>2648</v>
      </c>
      <c r="B2649" s="7">
        <v>4</v>
      </c>
      <c r="C2649" s="7">
        <v>21</v>
      </c>
      <c r="D2649" s="7">
        <v>8</v>
      </c>
      <c r="E2649" s="7">
        <v>111</v>
      </c>
      <c r="F2649" s="7">
        <v>10</v>
      </c>
      <c r="G2649" s="7">
        <v>257.3</v>
      </c>
      <c r="H2649" s="7">
        <f t="shared" si="369"/>
        <v>5</v>
      </c>
      <c r="I2649" s="16">
        <f t="shared" si="370"/>
        <v>45037</v>
      </c>
      <c r="J2649" s="17">
        <v>0.70809999999999995</v>
      </c>
      <c r="K2649" s="18">
        <f>G2649*结论【关键目标】!C$27*0.7735*0.001</f>
        <v>23.882586</v>
      </c>
      <c r="L2649" s="5">
        <v>0</v>
      </c>
      <c r="M2649" s="5">
        <f>ABS(IF(L2649&lt;=0,L2649/耗电量关键数据!$B$6/1000,L2649/耗电量关键数据!$B$5/1000))</f>
        <v>0</v>
      </c>
      <c r="N2649" s="5">
        <f>电气设备逐时使用率计算!H2625</f>
        <v>11.688450000000001</v>
      </c>
      <c r="O2649" s="5">
        <f>灯光逐时使用率计算!H2625</f>
        <v>6.2338399999999998</v>
      </c>
      <c r="P2649" s="19">
        <f t="shared" si="371"/>
        <v>17.92229</v>
      </c>
      <c r="Q2649" s="19">
        <f t="shared" si="375"/>
        <v>0</v>
      </c>
      <c r="R2649" s="20">
        <f t="shared" si="372"/>
        <v>23.882586</v>
      </c>
      <c r="S2649" s="20">
        <f t="shared" si="376"/>
        <v>0</v>
      </c>
      <c r="T2649" s="20">
        <f>IF((T2648+R2649)&lt;0,0,IF((T2648+R2649)&gt;结论【关键目标】!C$28,结论【关键目标】!C$28,T2648+R2649))</f>
        <v>22</v>
      </c>
      <c r="U2649" s="19">
        <f>IF((T2648+R2649)&lt;结论【关键目标】!$C$28,0,(发电量计算【计算逻辑页】!R2649+发电量计算【计算逻辑页】!T2648-结论【关键目标】!$C$28))</f>
        <v>22.564879199999993</v>
      </c>
      <c r="V2649" s="5">
        <f t="shared" si="373"/>
        <v>7.897707719999997</v>
      </c>
      <c r="W2649" s="5">
        <f t="shared" si="374"/>
        <v>12.690773548999999</v>
      </c>
      <c r="X2649" s="5">
        <f t="shared" si="377"/>
        <v>0</v>
      </c>
    </row>
    <row r="2650" spans="1:24" x14ac:dyDescent="0.15">
      <c r="A2650" s="7">
        <v>2649</v>
      </c>
      <c r="B2650" s="7">
        <v>4</v>
      </c>
      <c r="C2650" s="7">
        <v>21</v>
      </c>
      <c r="D2650" s="7">
        <v>9</v>
      </c>
      <c r="E2650" s="7">
        <v>111</v>
      </c>
      <c r="F2650" s="7">
        <v>13.4</v>
      </c>
      <c r="G2650" s="7">
        <v>549.29999999999995</v>
      </c>
      <c r="H2650" s="7">
        <f t="shared" si="369"/>
        <v>5</v>
      </c>
      <c r="I2650" s="16">
        <f t="shared" si="370"/>
        <v>45037</v>
      </c>
      <c r="J2650" s="17">
        <v>0.70809999999999995</v>
      </c>
      <c r="K2650" s="18">
        <f>G2650*结论【关键目标】!C$27*0.7735*0.001</f>
        <v>50.986026000000003</v>
      </c>
      <c r="L2650" s="5">
        <v>0</v>
      </c>
      <c r="M2650" s="5">
        <f>ABS(IF(L2650&lt;=0,L2650/耗电量关键数据!$B$6/1000,L2650/耗电量关键数据!$B$5/1000))</f>
        <v>0</v>
      </c>
      <c r="N2650" s="5">
        <f>电气设备逐时使用率计算!H2626</f>
        <v>22.208055000000002</v>
      </c>
      <c r="O2650" s="5">
        <f>灯光逐时使用率计算!H2626</f>
        <v>11.844296</v>
      </c>
      <c r="P2650" s="19">
        <f t="shared" si="371"/>
        <v>34.052351000000002</v>
      </c>
      <c r="Q2650" s="19">
        <f t="shared" si="375"/>
        <v>0</v>
      </c>
      <c r="R2650" s="20">
        <f t="shared" si="372"/>
        <v>50.986026000000003</v>
      </c>
      <c r="S2650" s="20">
        <f t="shared" si="376"/>
        <v>0</v>
      </c>
      <c r="T2650" s="20">
        <f>IF((T2649+R2650)&lt;0,0,IF((T2649+R2650)&gt;结论【关键目标】!C$28,结论【关键目标】!C$28,T2649+R2650))</f>
        <v>22</v>
      </c>
      <c r="U2650" s="19">
        <f>IF((T2649+R2650)&lt;结论【关键目标】!$C$28,0,(发电量计算【计算逻辑页】!R2650+发电量计算【计算逻辑页】!T2649-结论【关键目标】!$C$28))</f>
        <v>50.98602600000001</v>
      </c>
      <c r="V2650" s="5">
        <f t="shared" si="373"/>
        <v>17.845109100000002</v>
      </c>
      <c r="W2650" s="5">
        <f t="shared" si="374"/>
        <v>24.1124697431</v>
      </c>
      <c r="X2650" s="5">
        <f t="shared" si="377"/>
        <v>0</v>
      </c>
    </row>
    <row r="2651" spans="1:24" x14ac:dyDescent="0.15">
      <c r="A2651" s="7">
        <v>2650</v>
      </c>
      <c r="B2651" s="7">
        <v>4</v>
      </c>
      <c r="C2651" s="7">
        <v>21</v>
      </c>
      <c r="D2651" s="7">
        <v>10</v>
      </c>
      <c r="E2651" s="7">
        <v>111</v>
      </c>
      <c r="F2651" s="7">
        <v>15</v>
      </c>
      <c r="G2651" s="7">
        <v>737.4</v>
      </c>
      <c r="H2651" s="7">
        <f t="shared" si="369"/>
        <v>5</v>
      </c>
      <c r="I2651" s="16">
        <f t="shared" si="370"/>
        <v>45037</v>
      </c>
      <c r="J2651" s="17">
        <v>0.70809999999999995</v>
      </c>
      <c r="K2651" s="18">
        <f>G2651*结论【关键目标】!C$27*0.7735*0.001</f>
        <v>68.445467999999991</v>
      </c>
      <c r="L2651" s="5">
        <v>0</v>
      </c>
      <c r="M2651" s="5">
        <f>ABS(IF(L2651&lt;=0,L2651/耗电量关键数据!$B$6/1000,L2651/耗电量关键数据!$B$5/1000))</f>
        <v>0</v>
      </c>
      <c r="N2651" s="5">
        <f>电气设备逐时使用率计算!H2627</f>
        <v>22.208055000000002</v>
      </c>
      <c r="O2651" s="5">
        <f>灯光逐时使用率计算!H2627</f>
        <v>11.844296</v>
      </c>
      <c r="P2651" s="19">
        <f t="shared" si="371"/>
        <v>34.052351000000002</v>
      </c>
      <c r="Q2651" s="19">
        <f t="shared" si="375"/>
        <v>0</v>
      </c>
      <c r="R2651" s="20">
        <f t="shared" si="372"/>
        <v>68.445467999999991</v>
      </c>
      <c r="S2651" s="20">
        <f t="shared" si="376"/>
        <v>0</v>
      </c>
      <c r="T2651" s="20">
        <f>IF((T2650+R2651)&lt;0,0,IF((T2650+R2651)&gt;结论【关键目标】!C$28,结论【关键目标】!C$28,T2650+R2651))</f>
        <v>22</v>
      </c>
      <c r="U2651" s="19">
        <f>IF((T2650+R2651)&lt;结论【关键目标】!$C$28,0,(发电量计算【计算逻辑页】!R2651+发电量计算【计算逻辑页】!T2650-结论【关键目标】!$C$28))</f>
        <v>68.445467999999991</v>
      </c>
      <c r="V2651" s="5">
        <f t="shared" si="373"/>
        <v>23.955913799999994</v>
      </c>
      <c r="W2651" s="5">
        <f t="shared" si="374"/>
        <v>24.1124697431</v>
      </c>
      <c r="X2651" s="5">
        <f t="shared" si="377"/>
        <v>0</v>
      </c>
    </row>
    <row r="2652" spans="1:24" x14ac:dyDescent="0.15">
      <c r="A2652" s="7">
        <v>2651</v>
      </c>
      <c r="B2652" s="7">
        <v>4</v>
      </c>
      <c r="C2652" s="7">
        <v>21</v>
      </c>
      <c r="D2652" s="7">
        <v>11</v>
      </c>
      <c r="E2652" s="7">
        <v>111</v>
      </c>
      <c r="F2652" s="7">
        <v>16</v>
      </c>
      <c r="G2652" s="7">
        <v>791.7</v>
      </c>
      <c r="H2652" s="7">
        <f t="shared" si="369"/>
        <v>5</v>
      </c>
      <c r="I2652" s="16">
        <f t="shared" si="370"/>
        <v>45037</v>
      </c>
      <c r="J2652" s="17">
        <v>1.2267999999999999</v>
      </c>
      <c r="K2652" s="18">
        <f>G2652*结论【关键目标】!C$27*0.7735*0.001</f>
        <v>73.485593999999992</v>
      </c>
      <c r="L2652" s="5">
        <v>0</v>
      </c>
      <c r="M2652" s="5">
        <f>ABS(IF(L2652&lt;=0,L2652/耗电量关键数据!$B$6/1000,L2652/耗电量关键数据!$B$5/1000))</f>
        <v>0</v>
      </c>
      <c r="N2652" s="5">
        <f>电气设备逐时使用率计算!H2628</f>
        <v>22.208055000000002</v>
      </c>
      <c r="O2652" s="5">
        <f>灯光逐时使用率计算!H2628</f>
        <v>11.844296</v>
      </c>
      <c r="P2652" s="19">
        <f t="shared" si="371"/>
        <v>34.052351000000002</v>
      </c>
      <c r="Q2652" s="19">
        <f t="shared" si="375"/>
        <v>34.052351000000002</v>
      </c>
      <c r="R2652" s="20">
        <f t="shared" si="372"/>
        <v>39.43324299999999</v>
      </c>
      <c r="S2652" s="20">
        <f t="shared" si="376"/>
        <v>0</v>
      </c>
      <c r="T2652" s="20">
        <f>IF((T2651+R2652)&lt;0,0,IF((T2651+R2652)&gt;结论【关键目标】!C$28,结论【关键目标】!C$28,T2651+R2652))</f>
        <v>22</v>
      </c>
      <c r="U2652" s="19">
        <f>IF((T2651+R2652)&lt;结论【关键目标】!$C$28,0,(发电量计算【计算逻辑页】!R2652+发电量计算【计算逻辑页】!T2651-结论【关键目标】!$C$28))</f>
        <v>39.43324299999999</v>
      </c>
      <c r="V2652" s="5">
        <f t="shared" si="373"/>
        <v>13.801635049999996</v>
      </c>
      <c r="W2652" s="5">
        <f t="shared" si="374"/>
        <v>41.775424206799997</v>
      </c>
      <c r="X2652" s="5">
        <f t="shared" si="377"/>
        <v>0</v>
      </c>
    </row>
    <row r="2653" spans="1:24" x14ac:dyDescent="0.15">
      <c r="A2653" s="7">
        <v>2652</v>
      </c>
      <c r="B2653" s="7">
        <v>4</v>
      </c>
      <c r="C2653" s="7">
        <v>21</v>
      </c>
      <c r="D2653" s="7">
        <v>12</v>
      </c>
      <c r="E2653" s="7">
        <v>111</v>
      </c>
      <c r="F2653" s="7">
        <v>17.3</v>
      </c>
      <c r="G2653" s="7">
        <v>753.5</v>
      </c>
      <c r="H2653" s="7">
        <f t="shared" si="369"/>
        <v>5</v>
      </c>
      <c r="I2653" s="16">
        <f t="shared" si="370"/>
        <v>45037</v>
      </c>
      <c r="J2653" s="17">
        <v>1.2267999999999999</v>
      </c>
      <c r="K2653" s="18">
        <f>G2653*结论【关键目标】!C$27*0.7735*0.001</f>
        <v>69.939869999999999</v>
      </c>
      <c r="L2653" s="5">
        <v>0</v>
      </c>
      <c r="M2653" s="5">
        <f>ABS(IF(L2653&lt;=0,L2653/耗电量关键数据!$B$6/1000,L2653/耗电量关键数据!$B$5/1000))</f>
        <v>0</v>
      </c>
      <c r="N2653" s="5">
        <f>电气设备逐时使用率计算!H2629</f>
        <v>11.688450000000001</v>
      </c>
      <c r="O2653" s="5">
        <f>灯光逐时使用率计算!H2629</f>
        <v>9.9741440000000008</v>
      </c>
      <c r="P2653" s="19">
        <f t="shared" si="371"/>
        <v>21.662594000000002</v>
      </c>
      <c r="Q2653" s="19">
        <f t="shared" si="375"/>
        <v>21.662594000000002</v>
      </c>
      <c r="R2653" s="20">
        <f t="shared" si="372"/>
        <v>48.277276000000001</v>
      </c>
      <c r="S2653" s="20">
        <f t="shared" si="376"/>
        <v>0</v>
      </c>
      <c r="T2653" s="20">
        <f>IF((T2652+R2653)&lt;0,0,IF((T2652+R2653)&gt;结论【关键目标】!C$28,结论【关键目标】!C$28,T2652+R2653))</f>
        <v>22</v>
      </c>
      <c r="U2653" s="19">
        <f>IF((T2652+R2653)&lt;结论【关键目标】!$C$28,0,(发电量计算【计算逻辑页】!R2653+发电量计算【计算逻辑页】!T2652-结论【关键目标】!$C$28))</f>
        <v>48.277276000000001</v>
      </c>
      <c r="V2653" s="5">
        <f t="shared" si="373"/>
        <v>16.897046599999999</v>
      </c>
      <c r="W2653" s="5">
        <f t="shared" si="374"/>
        <v>26.5756703192</v>
      </c>
      <c r="X2653" s="5">
        <f t="shared" si="377"/>
        <v>0</v>
      </c>
    </row>
    <row r="2654" spans="1:24" x14ac:dyDescent="0.15">
      <c r="A2654" s="7">
        <v>2653</v>
      </c>
      <c r="B2654" s="7">
        <v>4</v>
      </c>
      <c r="C2654" s="7">
        <v>21</v>
      </c>
      <c r="D2654" s="7">
        <v>13</v>
      </c>
      <c r="E2654" s="7">
        <v>111</v>
      </c>
      <c r="F2654" s="7">
        <v>18</v>
      </c>
      <c r="G2654" s="7">
        <v>719.7</v>
      </c>
      <c r="H2654" s="7">
        <f t="shared" si="369"/>
        <v>5</v>
      </c>
      <c r="I2654" s="16">
        <f t="shared" si="370"/>
        <v>45037</v>
      </c>
      <c r="J2654" s="17">
        <v>1.2267999999999999</v>
      </c>
      <c r="K2654" s="18">
        <f>G2654*结论【关键目标】!C$27*0.7735*0.001</f>
        <v>66.802554000000001</v>
      </c>
      <c r="L2654" s="5">
        <v>0</v>
      </c>
      <c r="M2654" s="5">
        <f>ABS(IF(L2654&lt;=0,L2654/耗电量关键数据!$B$6/1000,L2654/耗电量关键数据!$B$5/1000))</f>
        <v>0</v>
      </c>
      <c r="N2654" s="5">
        <f>电气设备逐时使用率计算!H2630</f>
        <v>11.688450000000001</v>
      </c>
      <c r="O2654" s="5">
        <f>灯光逐时使用率计算!H2630</f>
        <v>9.9741440000000008</v>
      </c>
      <c r="P2654" s="19">
        <f t="shared" si="371"/>
        <v>21.662594000000002</v>
      </c>
      <c r="Q2654" s="19">
        <f t="shared" si="375"/>
        <v>21.662594000000002</v>
      </c>
      <c r="R2654" s="20">
        <f t="shared" si="372"/>
        <v>45.139960000000002</v>
      </c>
      <c r="S2654" s="20">
        <f t="shared" si="376"/>
        <v>0</v>
      </c>
      <c r="T2654" s="20">
        <f>IF((T2653+R2654)&lt;0,0,IF((T2653+R2654)&gt;结论【关键目标】!C$28,结论【关键目标】!C$28,T2653+R2654))</f>
        <v>22</v>
      </c>
      <c r="U2654" s="19">
        <f>IF((T2653+R2654)&lt;结论【关键目标】!$C$28,0,(发电量计算【计算逻辑页】!R2654+发电量计算【计算逻辑页】!T2653-结论【关键目标】!$C$28))</f>
        <v>45.139960000000002</v>
      </c>
      <c r="V2654" s="5">
        <f t="shared" si="373"/>
        <v>15.798985999999999</v>
      </c>
      <c r="W2654" s="5">
        <f t="shared" si="374"/>
        <v>26.5756703192</v>
      </c>
      <c r="X2654" s="5">
        <f t="shared" si="377"/>
        <v>0</v>
      </c>
    </row>
    <row r="2655" spans="1:24" x14ac:dyDescent="0.15">
      <c r="A2655" s="7">
        <v>2654</v>
      </c>
      <c r="B2655" s="7">
        <v>4</v>
      </c>
      <c r="C2655" s="7">
        <v>21</v>
      </c>
      <c r="D2655" s="7">
        <v>14</v>
      </c>
      <c r="E2655" s="7">
        <v>111</v>
      </c>
      <c r="F2655" s="7">
        <v>19</v>
      </c>
      <c r="G2655" s="7">
        <v>645.29999999999995</v>
      </c>
      <c r="H2655" s="7">
        <f t="shared" si="369"/>
        <v>5</v>
      </c>
      <c r="I2655" s="16">
        <f t="shared" si="370"/>
        <v>45037</v>
      </c>
      <c r="J2655" s="17">
        <v>1.2267999999999999</v>
      </c>
      <c r="K2655" s="18">
        <f>G2655*结论【关键目标】!C$27*0.7735*0.001</f>
        <v>59.896746</v>
      </c>
      <c r="L2655" s="5">
        <v>0</v>
      </c>
      <c r="M2655" s="5">
        <f>ABS(IF(L2655&lt;=0,L2655/耗电量关键数据!$B$6/1000,L2655/耗电量关键数据!$B$5/1000))</f>
        <v>0</v>
      </c>
      <c r="N2655" s="5">
        <f>电气设备逐时使用率计算!H2631</f>
        <v>22.208055000000002</v>
      </c>
      <c r="O2655" s="5">
        <f>灯光逐时使用率计算!H2631</f>
        <v>11.844296</v>
      </c>
      <c r="P2655" s="19">
        <f t="shared" si="371"/>
        <v>34.052351000000002</v>
      </c>
      <c r="Q2655" s="19">
        <f t="shared" si="375"/>
        <v>34.052351000000002</v>
      </c>
      <c r="R2655" s="20">
        <f t="shared" si="372"/>
        <v>25.844394999999999</v>
      </c>
      <c r="S2655" s="20">
        <f t="shared" si="376"/>
        <v>0</v>
      </c>
      <c r="T2655" s="20">
        <f>IF((T2654+R2655)&lt;0,0,IF((T2654+R2655)&gt;结论【关键目标】!C$28,结论【关键目标】!C$28,T2654+R2655))</f>
        <v>22</v>
      </c>
      <c r="U2655" s="19">
        <f>IF((T2654+R2655)&lt;结论【关键目标】!$C$28,0,(发电量计算【计算逻辑页】!R2655+发电量计算【计算逻辑页】!T2654-结论【关键目标】!$C$28))</f>
        <v>25.844394999999999</v>
      </c>
      <c r="V2655" s="5">
        <f t="shared" si="373"/>
        <v>9.0455382499999981</v>
      </c>
      <c r="W2655" s="5">
        <f t="shared" si="374"/>
        <v>41.775424206799997</v>
      </c>
      <c r="X2655" s="5">
        <f t="shared" si="377"/>
        <v>0</v>
      </c>
    </row>
    <row r="2656" spans="1:24" x14ac:dyDescent="0.15">
      <c r="A2656" s="7">
        <v>2655</v>
      </c>
      <c r="B2656" s="7">
        <v>4</v>
      </c>
      <c r="C2656" s="7">
        <v>21</v>
      </c>
      <c r="D2656" s="7">
        <v>15</v>
      </c>
      <c r="E2656" s="7">
        <v>111</v>
      </c>
      <c r="F2656" s="7">
        <v>18.8</v>
      </c>
      <c r="G2656" s="7">
        <v>487.8</v>
      </c>
      <c r="H2656" s="7">
        <f t="shared" si="369"/>
        <v>5</v>
      </c>
      <c r="I2656" s="16">
        <f t="shared" si="370"/>
        <v>45037</v>
      </c>
      <c r="J2656" s="17">
        <v>1.2267999999999999</v>
      </c>
      <c r="K2656" s="18">
        <f>G2656*结论【关键目标】!C$27*0.7735*0.001</f>
        <v>45.277595999999996</v>
      </c>
      <c r="L2656" s="5">
        <v>0</v>
      </c>
      <c r="M2656" s="5">
        <f>ABS(IF(L2656&lt;=0,L2656/耗电量关键数据!$B$6/1000,L2656/耗电量关键数据!$B$5/1000))</f>
        <v>0</v>
      </c>
      <c r="N2656" s="5">
        <f>电气设备逐时使用率计算!H2632</f>
        <v>22.208055000000002</v>
      </c>
      <c r="O2656" s="5">
        <f>灯光逐时使用率计算!H2632</f>
        <v>11.844296</v>
      </c>
      <c r="P2656" s="19">
        <f t="shared" si="371"/>
        <v>34.052351000000002</v>
      </c>
      <c r="Q2656" s="19">
        <f t="shared" si="375"/>
        <v>34.052351000000002</v>
      </c>
      <c r="R2656" s="20">
        <f t="shared" si="372"/>
        <v>11.225244999999994</v>
      </c>
      <c r="S2656" s="20">
        <f t="shared" si="376"/>
        <v>0</v>
      </c>
      <c r="T2656" s="20">
        <f>IF((T2655+R2656)&lt;0,0,IF((T2655+R2656)&gt;结论【关键目标】!C$28,结论【关键目标】!C$28,T2655+R2656))</f>
        <v>22</v>
      </c>
      <c r="U2656" s="19">
        <f>IF((T2655+R2656)&lt;结论【关键目标】!$C$28,0,(发电量计算【计算逻辑页】!R2656+发电量计算【计算逻辑页】!T2655-结论【关键目标】!$C$28))</f>
        <v>11.225244999999994</v>
      </c>
      <c r="V2656" s="5">
        <f t="shared" si="373"/>
        <v>3.9288357499999975</v>
      </c>
      <c r="W2656" s="5">
        <f t="shared" si="374"/>
        <v>41.775424206799997</v>
      </c>
      <c r="X2656" s="5">
        <f t="shared" si="377"/>
        <v>0</v>
      </c>
    </row>
    <row r="2657" spans="1:24" x14ac:dyDescent="0.15">
      <c r="A2657" s="7">
        <v>2656</v>
      </c>
      <c r="B2657" s="7">
        <v>4</v>
      </c>
      <c r="C2657" s="7">
        <v>21</v>
      </c>
      <c r="D2657" s="7">
        <v>16</v>
      </c>
      <c r="E2657" s="7">
        <v>111</v>
      </c>
      <c r="F2657" s="7">
        <v>20</v>
      </c>
      <c r="G2657" s="7">
        <v>370.4</v>
      </c>
      <c r="H2657" s="7">
        <f t="shared" si="369"/>
        <v>5</v>
      </c>
      <c r="I2657" s="16">
        <f t="shared" si="370"/>
        <v>45037</v>
      </c>
      <c r="J2657" s="17">
        <v>0.70809999999999995</v>
      </c>
      <c r="K2657" s="18">
        <f>G2657*结论【关键目标】!C$27*0.7735*0.001</f>
        <v>34.380527999999998</v>
      </c>
      <c r="L2657" s="5">
        <v>0</v>
      </c>
      <c r="M2657" s="5">
        <f>ABS(IF(L2657&lt;=0,L2657/耗电量关键数据!$B$6/1000,L2657/耗电量关键数据!$B$5/1000))</f>
        <v>0</v>
      </c>
      <c r="N2657" s="5">
        <f>电气设备逐时使用率计算!H2633</f>
        <v>22.208055000000002</v>
      </c>
      <c r="O2657" s="5">
        <f>灯光逐时使用率计算!H2633</f>
        <v>11.844296</v>
      </c>
      <c r="P2657" s="19">
        <f t="shared" si="371"/>
        <v>34.052351000000002</v>
      </c>
      <c r="Q2657" s="19">
        <f t="shared" si="375"/>
        <v>0</v>
      </c>
      <c r="R2657" s="20">
        <f t="shared" si="372"/>
        <v>34.380527999999998</v>
      </c>
      <c r="S2657" s="20">
        <f t="shared" si="376"/>
        <v>0</v>
      </c>
      <c r="T2657" s="20">
        <f>IF((T2656+R2657)&lt;0,0,IF((T2656+R2657)&gt;结论【关键目标】!C$28,结论【关键目标】!C$28,T2656+R2657))</f>
        <v>22</v>
      </c>
      <c r="U2657" s="19">
        <f>IF((T2656+R2657)&lt;结论【关键目标】!$C$28,0,(发电量计算【计算逻辑页】!R2657+发电量计算【计算逻辑页】!T2656-结论【关键目标】!$C$28))</f>
        <v>34.380527999999998</v>
      </c>
      <c r="V2657" s="5">
        <f t="shared" si="373"/>
        <v>12.033184799999999</v>
      </c>
      <c r="W2657" s="5">
        <f t="shared" si="374"/>
        <v>24.1124697431</v>
      </c>
      <c r="X2657" s="5">
        <f t="shared" si="377"/>
        <v>0</v>
      </c>
    </row>
    <row r="2658" spans="1:24" x14ac:dyDescent="0.15">
      <c r="A2658" s="7">
        <v>2657</v>
      </c>
      <c r="B2658" s="7">
        <v>4</v>
      </c>
      <c r="C2658" s="7">
        <v>21</v>
      </c>
      <c r="D2658" s="7">
        <v>17</v>
      </c>
      <c r="E2658" s="7">
        <v>111</v>
      </c>
      <c r="F2658" s="7">
        <v>20</v>
      </c>
      <c r="G2658" s="7">
        <v>197.1</v>
      </c>
      <c r="H2658" s="7">
        <f t="shared" si="369"/>
        <v>5</v>
      </c>
      <c r="I2658" s="16">
        <f t="shared" si="370"/>
        <v>45037</v>
      </c>
      <c r="J2658" s="17">
        <v>0.70809999999999995</v>
      </c>
      <c r="K2658" s="18">
        <f>G2658*结论【关键目标】!C$27*0.7735*0.001</f>
        <v>18.294822</v>
      </c>
      <c r="L2658" s="5">
        <v>0</v>
      </c>
      <c r="M2658" s="5">
        <f>ABS(IF(L2658&lt;=0,L2658/耗电量关键数据!$B$6/1000,L2658/耗电量关键数据!$B$5/1000))</f>
        <v>0</v>
      </c>
      <c r="N2658" s="5">
        <f>电气设备逐时使用率计算!H2634</f>
        <v>22.208055000000002</v>
      </c>
      <c r="O2658" s="5">
        <f>灯光逐时使用率计算!H2634</f>
        <v>11.844296</v>
      </c>
      <c r="P2658" s="19">
        <f t="shared" si="371"/>
        <v>34.052351000000002</v>
      </c>
      <c r="Q2658" s="19">
        <f t="shared" si="375"/>
        <v>0</v>
      </c>
      <c r="R2658" s="20">
        <f t="shared" si="372"/>
        <v>18.294822</v>
      </c>
      <c r="S2658" s="20">
        <f t="shared" si="376"/>
        <v>0</v>
      </c>
      <c r="T2658" s="20">
        <f>IF((T2657+R2658)&lt;0,0,IF((T2657+R2658)&gt;结论【关键目标】!C$28,结论【关键目标】!C$28,T2657+R2658))</f>
        <v>22</v>
      </c>
      <c r="U2658" s="19">
        <f>IF((T2657+R2658)&lt;结论【关键目标】!$C$28,0,(发电量计算【计算逻辑页】!R2658+发电量计算【计算逻辑页】!T2657-结论【关键目标】!$C$28))</f>
        <v>18.294821999999996</v>
      </c>
      <c r="V2658" s="5">
        <f t="shared" si="373"/>
        <v>6.4031876999999984</v>
      </c>
      <c r="W2658" s="5">
        <f t="shared" si="374"/>
        <v>12.954563458199999</v>
      </c>
      <c r="X2658" s="5">
        <f t="shared" si="377"/>
        <v>0</v>
      </c>
    </row>
    <row r="2659" spans="1:24" x14ac:dyDescent="0.15">
      <c r="A2659" s="7">
        <v>2658</v>
      </c>
      <c r="B2659" s="7">
        <v>4</v>
      </c>
      <c r="C2659" s="7">
        <v>21</v>
      </c>
      <c r="D2659" s="7">
        <v>18</v>
      </c>
      <c r="E2659" s="7">
        <v>111</v>
      </c>
      <c r="F2659" s="7">
        <v>18.8</v>
      </c>
      <c r="G2659" s="7">
        <v>26.8</v>
      </c>
      <c r="H2659" s="7">
        <f t="shared" si="369"/>
        <v>5</v>
      </c>
      <c r="I2659" s="16">
        <f t="shared" si="370"/>
        <v>45037</v>
      </c>
      <c r="J2659" s="17">
        <v>0.70809999999999995</v>
      </c>
      <c r="K2659" s="18">
        <f>G2659*结论【关键目标】!C$27*0.7735*0.001</f>
        <v>2.4875760000000002</v>
      </c>
      <c r="L2659" s="5">
        <v>0</v>
      </c>
      <c r="M2659" s="5">
        <f>ABS(IF(L2659&lt;=0,L2659/耗电量关键数据!$B$6/1000,L2659/耗电量关键数据!$B$5/1000))</f>
        <v>0</v>
      </c>
      <c r="N2659" s="5">
        <f>电气设备逐时使用率计算!H2635</f>
        <v>7.0130699999999999</v>
      </c>
      <c r="O2659" s="5">
        <f>灯光逐时使用率计算!H2635</f>
        <v>3.7403040000000001</v>
      </c>
      <c r="P2659" s="19">
        <f t="shared" si="371"/>
        <v>10.753374000000001</v>
      </c>
      <c r="Q2659" s="19">
        <f t="shared" si="375"/>
        <v>0</v>
      </c>
      <c r="R2659" s="20">
        <f t="shared" si="372"/>
        <v>2.4875760000000002</v>
      </c>
      <c r="S2659" s="20">
        <f t="shared" si="376"/>
        <v>0</v>
      </c>
      <c r="T2659" s="20">
        <f>IF((T2658+R2659)&lt;0,0,IF((T2658+R2659)&gt;结论【关键目标】!C$28,结论【关键目标】!C$28,T2658+R2659))</f>
        <v>22</v>
      </c>
      <c r="U2659" s="19">
        <f>IF((T2658+R2659)&lt;结论【关键目标】!$C$28,0,(发电量计算【计算逻辑页】!R2659+发电量计算【计算逻辑页】!T2658-结论【关键目标】!$C$28))</f>
        <v>2.4875760000000007</v>
      </c>
      <c r="V2659" s="5">
        <f t="shared" si="373"/>
        <v>0.87065160000000019</v>
      </c>
      <c r="W2659" s="5">
        <f t="shared" si="374"/>
        <v>1.7614525656</v>
      </c>
      <c r="X2659" s="5">
        <f t="shared" si="377"/>
        <v>0</v>
      </c>
    </row>
    <row r="2660" spans="1:24" x14ac:dyDescent="0.15">
      <c r="A2660" s="7">
        <v>2659</v>
      </c>
      <c r="B2660" s="7">
        <v>4</v>
      </c>
      <c r="C2660" s="7">
        <v>21</v>
      </c>
      <c r="D2660" s="7">
        <v>19</v>
      </c>
      <c r="E2660" s="7">
        <v>111</v>
      </c>
      <c r="F2660" s="7">
        <v>19</v>
      </c>
      <c r="G2660" s="7">
        <v>0</v>
      </c>
      <c r="H2660" s="7">
        <f t="shared" si="369"/>
        <v>5</v>
      </c>
      <c r="I2660" s="16">
        <f t="shared" si="370"/>
        <v>45037</v>
      </c>
      <c r="J2660" s="17">
        <v>1.2267999999999999</v>
      </c>
      <c r="K2660" s="18">
        <f>G2660*结论【关键目标】!C$27*0.7735*0.001</f>
        <v>0</v>
      </c>
      <c r="L2660" s="5">
        <v>0</v>
      </c>
      <c r="M2660" s="5">
        <f>ABS(IF(L2660&lt;=0,L2660/耗电量关键数据!$B$6/1000,L2660/耗电量关键数据!$B$5/1000))</f>
        <v>0</v>
      </c>
      <c r="N2660" s="5">
        <f>电气设备逐时使用率计算!H2636</f>
        <v>7.0130699999999999</v>
      </c>
      <c r="O2660" s="5">
        <f>灯光逐时使用率计算!H2636</f>
        <v>3.7403040000000001</v>
      </c>
      <c r="P2660" s="19">
        <f t="shared" si="371"/>
        <v>10.753374000000001</v>
      </c>
      <c r="Q2660" s="19">
        <f t="shared" si="375"/>
        <v>10.753374000000001</v>
      </c>
      <c r="R2660" s="20">
        <f t="shared" si="372"/>
        <v>-10.753374000000001</v>
      </c>
      <c r="S2660" s="20">
        <f t="shared" si="376"/>
        <v>10.753374000000001</v>
      </c>
      <c r="T2660" s="20">
        <f>IF((T2659+R2660)&lt;0,0,IF((T2659+R2660)&gt;结论【关键目标】!C$28,结论【关键目标】!C$28,T2659+R2660))</f>
        <v>11.246625999999999</v>
      </c>
      <c r="U2660" s="19">
        <f>IF((T2659+R2660)&lt;结论【关键目标】!$C$28,0,(发电量计算【计算逻辑页】!R2660+发电量计算【计算逻辑页】!T2659-结论【关键目标】!$C$28))</f>
        <v>0</v>
      </c>
      <c r="V2660" s="5">
        <f t="shared" si="373"/>
        <v>0</v>
      </c>
      <c r="W2660" s="5">
        <f t="shared" si="374"/>
        <v>0</v>
      </c>
      <c r="X2660" s="5">
        <f t="shared" si="377"/>
        <v>9.428558323199999</v>
      </c>
    </row>
    <row r="2661" spans="1:24" x14ac:dyDescent="0.15">
      <c r="A2661" s="7">
        <v>2660</v>
      </c>
      <c r="B2661" s="7">
        <v>4</v>
      </c>
      <c r="C2661" s="7">
        <v>21</v>
      </c>
      <c r="D2661" s="7">
        <v>20</v>
      </c>
      <c r="E2661" s="7">
        <v>111</v>
      </c>
      <c r="F2661" s="7">
        <v>17</v>
      </c>
      <c r="G2661" s="7">
        <v>0</v>
      </c>
      <c r="H2661" s="7">
        <f t="shared" si="369"/>
        <v>5</v>
      </c>
      <c r="I2661" s="16">
        <f t="shared" si="370"/>
        <v>45037</v>
      </c>
      <c r="J2661" s="17">
        <v>1.2267999999999999</v>
      </c>
      <c r="K2661" s="18">
        <f>G2661*结论【关键目标】!C$27*0.7735*0.001</f>
        <v>0</v>
      </c>
      <c r="L2661" s="5">
        <v>0</v>
      </c>
      <c r="M2661" s="5">
        <f>ABS(IF(L2661&lt;=0,L2661/耗电量关键数据!$B$6/1000,L2661/耗电量关键数据!$B$5/1000))</f>
        <v>0</v>
      </c>
      <c r="N2661" s="5">
        <f>电气设备逐时使用率计算!H2637</f>
        <v>1.1688450000000001</v>
      </c>
      <c r="O2661" s="5">
        <f>灯光逐时使用率计算!H2637</f>
        <v>0.37403039999999999</v>
      </c>
      <c r="P2661" s="19">
        <f t="shared" si="371"/>
        <v>1.5428754000000002</v>
      </c>
      <c r="Q2661" s="19">
        <f t="shared" si="375"/>
        <v>1.5428754000000002</v>
      </c>
      <c r="R2661" s="20">
        <f t="shared" si="372"/>
        <v>-1.5428754000000002</v>
      </c>
      <c r="S2661" s="20">
        <f t="shared" si="376"/>
        <v>1.5428754000000002</v>
      </c>
      <c r="T2661" s="20">
        <f>IF((T2660+R2661)&lt;0,0,IF((T2660+R2661)&gt;结论【关键目标】!C$28,结论【关键目标】!C$28,T2660+R2661))</f>
        <v>9.7037505999999993</v>
      </c>
      <c r="U2661" s="19">
        <f>IF((T2660+R2661)&lt;结论【关键目标】!$C$28,0,(发电量计算【计算逻辑页】!R2661+发电量计算【计算逻辑页】!T2660-结论【关键目标】!$C$28))</f>
        <v>0</v>
      </c>
      <c r="V2661" s="5">
        <f t="shared" si="373"/>
        <v>0</v>
      </c>
      <c r="W2661" s="5">
        <f t="shared" si="374"/>
        <v>0</v>
      </c>
      <c r="X2661" s="5">
        <f t="shared" si="377"/>
        <v>1.3527931507200002</v>
      </c>
    </row>
    <row r="2662" spans="1:24" x14ac:dyDescent="0.15">
      <c r="A2662" s="7">
        <v>2661</v>
      </c>
      <c r="B2662" s="7">
        <v>4</v>
      </c>
      <c r="C2662" s="7">
        <v>21</v>
      </c>
      <c r="D2662" s="7">
        <v>21</v>
      </c>
      <c r="E2662" s="7">
        <v>111</v>
      </c>
      <c r="F2662" s="7">
        <v>14</v>
      </c>
      <c r="G2662" s="7">
        <v>0</v>
      </c>
      <c r="H2662" s="7">
        <f t="shared" si="369"/>
        <v>5</v>
      </c>
      <c r="I2662" s="16">
        <f t="shared" si="370"/>
        <v>45037</v>
      </c>
      <c r="J2662" s="17">
        <v>1.2267999999999999</v>
      </c>
      <c r="K2662" s="18">
        <f>G2662*结论【关键目标】!C$27*0.7735*0.001</f>
        <v>0</v>
      </c>
      <c r="L2662" s="5">
        <v>0</v>
      </c>
      <c r="M2662" s="5">
        <f>ABS(IF(L2662&lt;=0,L2662/耗电量关键数据!$B$6/1000,L2662/耗电量关键数据!$B$5/1000))</f>
        <v>0</v>
      </c>
      <c r="N2662" s="5">
        <f>电气设备逐时使用率计算!H2638</f>
        <v>1.1688450000000001</v>
      </c>
      <c r="O2662" s="5">
        <f>灯光逐时使用率计算!H2638</f>
        <v>0.37403039999999999</v>
      </c>
      <c r="P2662" s="19">
        <f t="shared" si="371"/>
        <v>1.5428754000000002</v>
      </c>
      <c r="Q2662" s="19">
        <f t="shared" si="375"/>
        <v>1.5428754000000002</v>
      </c>
      <c r="R2662" s="20">
        <f t="shared" si="372"/>
        <v>-1.5428754000000002</v>
      </c>
      <c r="S2662" s="20">
        <f t="shared" si="376"/>
        <v>1.5428754000000002</v>
      </c>
      <c r="T2662" s="20">
        <f>IF((T2661+R2662)&lt;0,0,IF((T2661+R2662)&gt;结论【关键目标】!C$28,结论【关键目标】!C$28,T2661+R2662))</f>
        <v>8.1608751999999996</v>
      </c>
      <c r="U2662" s="19">
        <f>IF((T2661+R2662)&lt;结论【关键目标】!$C$28,0,(发电量计算【计算逻辑页】!R2662+发电量计算【计算逻辑页】!T2661-结论【关键目标】!$C$28))</f>
        <v>0</v>
      </c>
      <c r="V2662" s="5">
        <f t="shared" si="373"/>
        <v>0</v>
      </c>
      <c r="W2662" s="5">
        <f t="shared" si="374"/>
        <v>0</v>
      </c>
      <c r="X2662" s="5">
        <f t="shared" si="377"/>
        <v>1.3527931507200002</v>
      </c>
    </row>
    <row r="2663" spans="1:24" x14ac:dyDescent="0.15">
      <c r="A2663" s="7">
        <v>2662</v>
      </c>
      <c r="B2663" s="7">
        <v>4</v>
      </c>
      <c r="C2663" s="7">
        <v>21</v>
      </c>
      <c r="D2663" s="7">
        <v>22</v>
      </c>
      <c r="E2663" s="7">
        <v>111</v>
      </c>
      <c r="F2663" s="7">
        <v>15</v>
      </c>
      <c r="G2663" s="7">
        <v>0</v>
      </c>
      <c r="H2663" s="7">
        <f t="shared" si="369"/>
        <v>5</v>
      </c>
      <c r="I2663" s="16">
        <f t="shared" si="370"/>
        <v>45037</v>
      </c>
      <c r="J2663" s="17">
        <v>0.70809999999999995</v>
      </c>
      <c r="K2663" s="18">
        <f>G2663*结论【关键目标】!C$27*0.7735*0.001</f>
        <v>0</v>
      </c>
      <c r="L2663" s="5">
        <v>0</v>
      </c>
      <c r="M2663" s="5">
        <f>ABS(IF(L2663&lt;=0,L2663/耗电量关键数据!$B$6/1000,L2663/耗电量关键数据!$B$5/1000))</f>
        <v>0</v>
      </c>
      <c r="N2663" s="5">
        <f>电气设备逐时使用率计算!H2639</f>
        <v>1.1688450000000001</v>
      </c>
      <c r="O2663" s="5">
        <f>灯光逐时使用率计算!H2639</f>
        <v>0.37403039999999999</v>
      </c>
      <c r="P2663" s="19">
        <f t="shared" si="371"/>
        <v>1.5428754000000002</v>
      </c>
      <c r="Q2663" s="19">
        <f t="shared" si="375"/>
        <v>0</v>
      </c>
      <c r="R2663" s="20">
        <f t="shared" si="372"/>
        <v>0</v>
      </c>
      <c r="S2663" s="20">
        <f t="shared" si="376"/>
        <v>0</v>
      </c>
      <c r="T2663" s="20">
        <f>IF((T2662+R2663)&lt;0,0,IF((T2662+R2663)&gt;结论【关键目标】!C$28,结论【关键目标】!C$28,T2662+R2663))</f>
        <v>8.1608751999999996</v>
      </c>
      <c r="U2663" s="19">
        <f>IF((T2662+R2663)&lt;结论【关键目标】!$C$28,0,(发电量计算【计算逻辑页】!R2663+发电量计算【计算逻辑页】!T2662-结论【关键目标】!$C$28))</f>
        <v>0</v>
      </c>
      <c r="V2663" s="5">
        <f t="shared" si="373"/>
        <v>0</v>
      </c>
      <c r="W2663" s="5">
        <f t="shared" si="374"/>
        <v>0</v>
      </c>
      <c r="X2663" s="5">
        <f t="shared" si="377"/>
        <v>0</v>
      </c>
    </row>
    <row r="2664" spans="1:24" x14ac:dyDescent="0.15">
      <c r="A2664" s="7">
        <v>2663</v>
      </c>
      <c r="B2664" s="7">
        <v>4</v>
      </c>
      <c r="C2664" s="7">
        <v>21</v>
      </c>
      <c r="D2664" s="7">
        <v>23</v>
      </c>
      <c r="E2664" s="7">
        <v>111</v>
      </c>
      <c r="F2664" s="7">
        <v>14</v>
      </c>
      <c r="G2664" s="7">
        <v>0</v>
      </c>
      <c r="H2664" s="7">
        <f t="shared" si="369"/>
        <v>5</v>
      </c>
      <c r="I2664" s="16">
        <f t="shared" si="370"/>
        <v>45037</v>
      </c>
      <c r="J2664" s="17">
        <v>0.70809999999999995</v>
      </c>
      <c r="K2664" s="18">
        <f>G2664*结论【关键目标】!C$27*0.7735*0.001</f>
        <v>0</v>
      </c>
      <c r="L2664" s="5">
        <v>0</v>
      </c>
      <c r="M2664" s="5">
        <f>ABS(IF(L2664&lt;=0,L2664/耗电量关键数据!$B$6/1000,L2664/耗电量关键数据!$B$5/1000))</f>
        <v>0</v>
      </c>
      <c r="N2664" s="5">
        <f>电气设备逐时使用率计算!H2640</f>
        <v>1.1688450000000001</v>
      </c>
      <c r="O2664" s="5">
        <f>灯光逐时使用率计算!H2640</f>
        <v>0.37403039999999999</v>
      </c>
      <c r="P2664" s="19">
        <f t="shared" si="371"/>
        <v>1.5428754000000002</v>
      </c>
      <c r="Q2664" s="19">
        <f t="shared" si="375"/>
        <v>0</v>
      </c>
      <c r="R2664" s="20">
        <f t="shared" si="372"/>
        <v>0</v>
      </c>
      <c r="S2664" s="20">
        <f t="shared" si="376"/>
        <v>0</v>
      </c>
      <c r="T2664" s="20">
        <f>IF((T2663+R2664)&lt;0,0,IF((T2663+R2664)&gt;结论【关键目标】!C$28,结论【关键目标】!C$28,T2663+R2664))</f>
        <v>8.1608751999999996</v>
      </c>
      <c r="U2664" s="19">
        <f>IF((T2663+R2664)&lt;结论【关键目标】!$C$28,0,(发电量计算【计算逻辑页】!R2664+发电量计算【计算逻辑页】!T2663-结论【关键目标】!$C$28))</f>
        <v>0</v>
      </c>
      <c r="V2664" s="5">
        <f t="shared" si="373"/>
        <v>0</v>
      </c>
      <c r="W2664" s="5">
        <f t="shared" si="374"/>
        <v>0</v>
      </c>
      <c r="X2664" s="5">
        <f t="shared" si="377"/>
        <v>0</v>
      </c>
    </row>
    <row r="2665" spans="1:24" x14ac:dyDescent="0.15">
      <c r="A2665" s="7">
        <v>2664</v>
      </c>
      <c r="B2665" s="7">
        <v>4</v>
      </c>
      <c r="C2665" s="7">
        <v>21</v>
      </c>
      <c r="D2665" s="7">
        <v>24</v>
      </c>
      <c r="E2665" s="7">
        <v>111</v>
      </c>
      <c r="F2665" s="7">
        <v>12.2</v>
      </c>
      <c r="G2665" s="7">
        <v>0</v>
      </c>
      <c r="H2665" s="7">
        <f t="shared" si="369"/>
        <v>5</v>
      </c>
      <c r="I2665" s="16">
        <f t="shared" si="370"/>
        <v>45037</v>
      </c>
      <c r="J2665" s="17">
        <v>0.2407</v>
      </c>
      <c r="K2665" s="18">
        <f>G2665*结论【关键目标】!C$27*0.7735*0.001</f>
        <v>0</v>
      </c>
      <c r="L2665" s="5">
        <v>0</v>
      </c>
      <c r="M2665" s="5">
        <f>ABS(IF(L2665&lt;=0,L2665/耗电量关键数据!$B$6/1000,L2665/耗电量关键数据!$B$5/1000))</f>
        <v>0</v>
      </c>
      <c r="N2665" s="5">
        <f>电气设备逐时使用率计算!H2641</f>
        <v>1.1688450000000001</v>
      </c>
      <c r="O2665" s="5">
        <f>灯光逐时使用率计算!H2641</f>
        <v>0.37403039999999999</v>
      </c>
      <c r="P2665" s="19">
        <f t="shared" si="371"/>
        <v>1.5428754000000002</v>
      </c>
      <c r="Q2665" s="19">
        <f t="shared" si="375"/>
        <v>0</v>
      </c>
      <c r="R2665" s="20">
        <f t="shared" si="372"/>
        <v>0</v>
      </c>
      <c r="S2665" s="20">
        <f t="shared" si="376"/>
        <v>0</v>
      </c>
      <c r="T2665" s="20">
        <f>IF((T2664+R2665)&lt;0,0,IF((T2664+R2665)&gt;结论【关键目标】!C$28,结论【关键目标】!C$28,T2664+R2665))</f>
        <v>8.1608751999999996</v>
      </c>
      <c r="U2665" s="19">
        <f>IF((T2664+R2665)&lt;结论【关键目标】!$C$28,0,(发电量计算【计算逻辑页】!R2665+发电量计算【计算逻辑页】!T2664-结论【关键目标】!$C$28))</f>
        <v>0</v>
      </c>
      <c r="V2665" s="5">
        <f t="shared" si="373"/>
        <v>0</v>
      </c>
      <c r="W2665" s="5">
        <f t="shared" si="374"/>
        <v>0</v>
      </c>
      <c r="X2665" s="5">
        <f t="shared" si="377"/>
        <v>0</v>
      </c>
    </row>
    <row r="2666" spans="1:24" x14ac:dyDescent="0.15">
      <c r="A2666" s="7">
        <v>2665</v>
      </c>
      <c r="B2666" s="7">
        <v>4</v>
      </c>
      <c r="C2666" s="7">
        <v>22</v>
      </c>
      <c r="D2666" s="7">
        <v>1</v>
      </c>
      <c r="E2666" s="7">
        <v>112</v>
      </c>
      <c r="F2666" s="7">
        <v>10.6</v>
      </c>
      <c r="G2666" s="7">
        <v>0</v>
      </c>
      <c r="H2666" s="7">
        <f t="shared" si="369"/>
        <v>6</v>
      </c>
      <c r="I2666" s="16">
        <f t="shared" si="370"/>
        <v>45038</v>
      </c>
      <c r="J2666" s="17">
        <v>0.2407</v>
      </c>
      <c r="K2666" s="18">
        <f>G2666*结论【关键目标】!C$27*0.7735*0.001</f>
        <v>0</v>
      </c>
      <c r="L2666" s="5">
        <v>0</v>
      </c>
      <c r="M2666" s="5">
        <f>ABS(IF(L2666&lt;=0,L2666/耗电量关键数据!$B$6/1000,L2666/耗电量关键数据!$B$5/1000))</f>
        <v>0</v>
      </c>
      <c r="N2666" s="19">
        <f>耗电量关键数据!$B$14</f>
        <v>1.1688450000000001</v>
      </c>
      <c r="O2666" s="19">
        <f>耗电量关键数据!$B$15</f>
        <v>0.37403039999999999</v>
      </c>
      <c r="P2666" s="19">
        <f t="shared" si="371"/>
        <v>1.5428754000000002</v>
      </c>
      <c r="Q2666" s="19">
        <f t="shared" si="375"/>
        <v>0</v>
      </c>
      <c r="R2666" s="20">
        <f t="shared" si="372"/>
        <v>0</v>
      </c>
      <c r="S2666" s="20">
        <f t="shared" si="376"/>
        <v>0</v>
      </c>
      <c r="T2666" s="20">
        <f>IF((T2665+R2666)&lt;0,0,IF((T2665+R2666)&gt;结论【关键目标】!C$28,结论【关键目标】!C$28,T2665+R2666))</f>
        <v>8.1608751999999996</v>
      </c>
      <c r="U2666" s="19">
        <f>IF((T2665+R2666)&lt;结论【关键目标】!$C$28,0,(发电量计算【计算逻辑页】!R2666+发电量计算【计算逻辑页】!T2665-结论【关键目标】!$C$28))</f>
        <v>0</v>
      </c>
      <c r="V2666" s="5">
        <f t="shared" si="373"/>
        <v>0</v>
      </c>
      <c r="W2666" s="5">
        <f t="shared" si="374"/>
        <v>0</v>
      </c>
      <c r="X2666" s="5">
        <f t="shared" si="377"/>
        <v>0</v>
      </c>
    </row>
    <row r="2667" spans="1:24" x14ac:dyDescent="0.15">
      <c r="A2667" s="7">
        <v>2666</v>
      </c>
      <c r="B2667" s="7">
        <v>4</v>
      </c>
      <c r="C2667" s="7">
        <v>22</v>
      </c>
      <c r="D2667" s="7">
        <v>2</v>
      </c>
      <c r="E2667" s="7">
        <v>112</v>
      </c>
      <c r="F2667" s="7">
        <v>9</v>
      </c>
      <c r="G2667" s="7">
        <v>0</v>
      </c>
      <c r="H2667" s="7">
        <f t="shared" si="369"/>
        <v>6</v>
      </c>
      <c r="I2667" s="16">
        <f t="shared" si="370"/>
        <v>45038</v>
      </c>
      <c r="J2667" s="17">
        <v>0.2407</v>
      </c>
      <c r="K2667" s="18">
        <f>G2667*结论【关键目标】!C$27*0.7735*0.001</f>
        <v>0</v>
      </c>
      <c r="L2667" s="5">
        <v>0</v>
      </c>
      <c r="M2667" s="5">
        <f>ABS(IF(L2667&lt;=0,L2667/耗电量关键数据!$B$6/1000,L2667/耗电量关键数据!$B$5/1000))</f>
        <v>0</v>
      </c>
      <c r="N2667" s="19">
        <f>耗电量关键数据!$B$14</f>
        <v>1.1688450000000001</v>
      </c>
      <c r="O2667" s="19">
        <f>耗电量关键数据!$B$15</f>
        <v>0.37403039999999999</v>
      </c>
      <c r="P2667" s="19">
        <f t="shared" si="371"/>
        <v>1.5428754000000002</v>
      </c>
      <c r="Q2667" s="19">
        <f t="shared" si="375"/>
        <v>0</v>
      </c>
      <c r="R2667" s="20">
        <f t="shared" si="372"/>
        <v>0</v>
      </c>
      <c r="S2667" s="20">
        <f t="shared" si="376"/>
        <v>0</v>
      </c>
      <c r="T2667" s="20">
        <f>IF((T2666+R2667)&lt;0,0,IF((T2666+R2667)&gt;结论【关键目标】!C$28,结论【关键目标】!C$28,T2666+R2667))</f>
        <v>8.1608751999999996</v>
      </c>
      <c r="U2667" s="19">
        <f>IF((T2666+R2667)&lt;结论【关键目标】!$C$28,0,(发电量计算【计算逻辑页】!R2667+发电量计算【计算逻辑页】!T2666-结论【关键目标】!$C$28))</f>
        <v>0</v>
      </c>
      <c r="V2667" s="5">
        <f t="shared" si="373"/>
        <v>0</v>
      </c>
      <c r="W2667" s="5">
        <f t="shared" si="374"/>
        <v>0</v>
      </c>
      <c r="X2667" s="5">
        <f t="shared" si="377"/>
        <v>0</v>
      </c>
    </row>
    <row r="2668" spans="1:24" x14ac:dyDescent="0.15">
      <c r="A2668" s="7">
        <v>2667</v>
      </c>
      <c r="B2668" s="7">
        <v>4</v>
      </c>
      <c r="C2668" s="7">
        <v>22</v>
      </c>
      <c r="D2668" s="7">
        <v>3</v>
      </c>
      <c r="E2668" s="7">
        <v>112</v>
      </c>
      <c r="F2668" s="7">
        <v>7.8</v>
      </c>
      <c r="G2668" s="7">
        <v>0</v>
      </c>
      <c r="H2668" s="7">
        <f t="shared" si="369"/>
        <v>6</v>
      </c>
      <c r="I2668" s="16">
        <f t="shared" si="370"/>
        <v>45038</v>
      </c>
      <c r="J2668" s="17">
        <v>0.2407</v>
      </c>
      <c r="K2668" s="18">
        <f>G2668*结论【关键目标】!C$27*0.7735*0.001</f>
        <v>0</v>
      </c>
      <c r="L2668" s="5">
        <v>0</v>
      </c>
      <c r="M2668" s="5">
        <f>ABS(IF(L2668&lt;=0,L2668/耗电量关键数据!$B$6/1000,L2668/耗电量关键数据!$B$5/1000))</f>
        <v>0</v>
      </c>
      <c r="N2668" s="19">
        <f>耗电量关键数据!$B$14</f>
        <v>1.1688450000000001</v>
      </c>
      <c r="O2668" s="19">
        <f>耗电量关键数据!$B$15</f>
        <v>0.37403039999999999</v>
      </c>
      <c r="P2668" s="19">
        <f t="shared" si="371"/>
        <v>1.5428754000000002</v>
      </c>
      <c r="Q2668" s="19">
        <f t="shared" si="375"/>
        <v>0</v>
      </c>
      <c r="R2668" s="20">
        <f t="shared" si="372"/>
        <v>0</v>
      </c>
      <c r="S2668" s="20">
        <f t="shared" si="376"/>
        <v>0</v>
      </c>
      <c r="T2668" s="20">
        <f>IF((T2667+R2668)&lt;0,0,IF((T2667+R2668)&gt;结论【关键目标】!C$28,结论【关键目标】!C$28,T2667+R2668))</f>
        <v>8.1608751999999996</v>
      </c>
      <c r="U2668" s="19">
        <f>IF((T2667+R2668)&lt;结论【关键目标】!$C$28,0,(发电量计算【计算逻辑页】!R2668+发电量计算【计算逻辑页】!T2667-结论【关键目标】!$C$28))</f>
        <v>0</v>
      </c>
      <c r="V2668" s="5">
        <f t="shared" si="373"/>
        <v>0</v>
      </c>
      <c r="W2668" s="5">
        <f t="shared" si="374"/>
        <v>0</v>
      </c>
      <c r="X2668" s="5">
        <f t="shared" si="377"/>
        <v>0</v>
      </c>
    </row>
    <row r="2669" spans="1:24" x14ac:dyDescent="0.15">
      <c r="A2669" s="7">
        <v>2668</v>
      </c>
      <c r="B2669" s="7">
        <v>4</v>
      </c>
      <c r="C2669" s="7">
        <v>22</v>
      </c>
      <c r="D2669" s="7">
        <v>4</v>
      </c>
      <c r="E2669" s="7">
        <v>112</v>
      </c>
      <c r="F2669" s="7">
        <v>8</v>
      </c>
      <c r="G2669" s="7">
        <v>0</v>
      </c>
      <c r="H2669" s="7">
        <f t="shared" si="369"/>
        <v>6</v>
      </c>
      <c r="I2669" s="16">
        <f t="shared" si="370"/>
        <v>45038</v>
      </c>
      <c r="J2669" s="17">
        <v>0.2407</v>
      </c>
      <c r="K2669" s="18">
        <f>G2669*结论【关键目标】!C$27*0.7735*0.001</f>
        <v>0</v>
      </c>
      <c r="L2669" s="5">
        <v>0</v>
      </c>
      <c r="M2669" s="5">
        <f>ABS(IF(L2669&lt;=0,L2669/耗电量关键数据!$B$6/1000,L2669/耗电量关键数据!$B$5/1000))</f>
        <v>0</v>
      </c>
      <c r="N2669" s="19">
        <f>耗电量关键数据!$B$14</f>
        <v>1.1688450000000001</v>
      </c>
      <c r="O2669" s="19">
        <f>耗电量关键数据!$B$15</f>
        <v>0.37403039999999999</v>
      </c>
      <c r="P2669" s="19">
        <f t="shared" si="371"/>
        <v>1.5428754000000002</v>
      </c>
      <c r="Q2669" s="19">
        <f t="shared" si="375"/>
        <v>0</v>
      </c>
      <c r="R2669" s="20">
        <f t="shared" si="372"/>
        <v>0</v>
      </c>
      <c r="S2669" s="20">
        <f t="shared" si="376"/>
        <v>0</v>
      </c>
      <c r="T2669" s="20">
        <f>IF((T2668+R2669)&lt;0,0,IF((T2668+R2669)&gt;结论【关键目标】!C$28,结论【关键目标】!C$28,T2668+R2669))</f>
        <v>8.1608751999999996</v>
      </c>
      <c r="U2669" s="19">
        <f>IF((T2668+R2669)&lt;结论【关键目标】!$C$28,0,(发电量计算【计算逻辑页】!R2669+发电量计算【计算逻辑页】!T2668-结论【关键目标】!$C$28))</f>
        <v>0</v>
      </c>
      <c r="V2669" s="5">
        <f t="shared" si="373"/>
        <v>0</v>
      </c>
      <c r="W2669" s="5">
        <f t="shared" si="374"/>
        <v>0</v>
      </c>
      <c r="X2669" s="5">
        <f t="shared" si="377"/>
        <v>0</v>
      </c>
    </row>
    <row r="2670" spans="1:24" x14ac:dyDescent="0.15">
      <c r="A2670" s="7">
        <v>2669</v>
      </c>
      <c r="B2670" s="7">
        <v>4</v>
      </c>
      <c r="C2670" s="7">
        <v>22</v>
      </c>
      <c r="D2670" s="7">
        <v>5</v>
      </c>
      <c r="E2670" s="7">
        <v>112</v>
      </c>
      <c r="F2670" s="7">
        <v>7</v>
      </c>
      <c r="G2670" s="7">
        <v>0</v>
      </c>
      <c r="H2670" s="7">
        <f t="shared" si="369"/>
        <v>6</v>
      </c>
      <c r="I2670" s="16">
        <f t="shared" si="370"/>
        <v>45038</v>
      </c>
      <c r="J2670" s="17">
        <v>0.2407</v>
      </c>
      <c r="K2670" s="18">
        <f>G2670*结论【关键目标】!C$27*0.7735*0.001</f>
        <v>0</v>
      </c>
      <c r="L2670" s="5">
        <v>0</v>
      </c>
      <c r="M2670" s="5">
        <f>ABS(IF(L2670&lt;=0,L2670/耗电量关键数据!$B$6/1000,L2670/耗电量关键数据!$B$5/1000))</f>
        <v>0</v>
      </c>
      <c r="N2670" s="19">
        <f>耗电量关键数据!$B$14</f>
        <v>1.1688450000000001</v>
      </c>
      <c r="O2670" s="19">
        <f>耗电量关键数据!$B$15</f>
        <v>0.37403039999999999</v>
      </c>
      <c r="P2670" s="19">
        <f t="shared" si="371"/>
        <v>1.5428754000000002</v>
      </c>
      <c r="Q2670" s="19">
        <f t="shared" si="375"/>
        <v>0</v>
      </c>
      <c r="R2670" s="20">
        <f t="shared" si="372"/>
        <v>0</v>
      </c>
      <c r="S2670" s="20">
        <f t="shared" si="376"/>
        <v>0</v>
      </c>
      <c r="T2670" s="20">
        <f>IF((T2669+R2670)&lt;0,0,IF((T2669+R2670)&gt;结论【关键目标】!C$28,结论【关键目标】!C$28,T2669+R2670))</f>
        <v>8.1608751999999996</v>
      </c>
      <c r="U2670" s="19">
        <f>IF((T2669+R2670)&lt;结论【关键目标】!$C$28,0,(发电量计算【计算逻辑页】!R2670+发电量计算【计算逻辑页】!T2669-结论【关键目标】!$C$28))</f>
        <v>0</v>
      </c>
      <c r="V2670" s="5">
        <f t="shared" si="373"/>
        <v>0</v>
      </c>
      <c r="W2670" s="5">
        <f t="shared" si="374"/>
        <v>0</v>
      </c>
      <c r="X2670" s="5">
        <f t="shared" si="377"/>
        <v>0</v>
      </c>
    </row>
    <row r="2671" spans="1:24" x14ac:dyDescent="0.15">
      <c r="A2671" s="7">
        <v>2670</v>
      </c>
      <c r="B2671" s="7">
        <v>4</v>
      </c>
      <c r="C2671" s="7">
        <v>22</v>
      </c>
      <c r="D2671" s="7">
        <v>6</v>
      </c>
      <c r="E2671" s="7">
        <v>112</v>
      </c>
      <c r="F2671" s="7">
        <v>7.4</v>
      </c>
      <c r="G2671" s="7">
        <v>52</v>
      </c>
      <c r="H2671" s="7">
        <f t="shared" si="369"/>
        <v>6</v>
      </c>
      <c r="I2671" s="16">
        <f t="shared" si="370"/>
        <v>45038</v>
      </c>
      <c r="J2671" s="17">
        <v>0.2407</v>
      </c>
      <c r="K2671" s="18">
        <f>G2671*结论【关键目标】!C$27*0.7735*0.001</f>
        <v>4.8266399999999994</v>
      </c>
      <c r="L2671" s="5">
        <v>0</v>
      </c>
      <c r="M2671" s="5">
        <f>ABS(IF(L2671&lt;=0,L2671/耗电量关键数据!$B$6/1000,L2671/耗电量关键数据!$B$5/1000))</f>
        <v>0</v>
      </c>
      <c r="N2671" s="19">
        <f>耗电量关键数据!$B$14</f>
        <v>1.1688450000000001</v>
      </c>
      <c r="O2671" s="19">
        <f>耗电量关键数据!$B$15</f>
        <v>0.37403039999999999</v>
      </c>
      <c r="P2671" s="19">
        <f t="shared" si="371"/>
        <v>1.5428754000000002</v>
      </c>
      <c r="Q2671" s="19">
        <f t="shared" si="375"/>
        <v>0</v>
      </c>
      <c r="R2671" s="20">
        <f t="shared" si="372"/>
        <v>4.8266399999999994</v>
      </c>
      <c r="S2671" s="20">
        <f t="shared" si="376"/>
        <v>0</v>
      </c>
      <c r="T2671" s="20">
        <f>IF((T2670+R2671)&lt;0,0,IF((T2670+R2671)&gt;结论【关键目标】!C$28,结论【关键目标】!C$28,T2670+R2671))</f>
        <v>12.987515199999999</v>
      </c>
      <c r="U2671" s="19">
        <f>IF((T2670+R2671)&lt;结论【关键目标】!$C$28,0,(发电量计算【计算逻辑页】!R2671+发电量计算【计算逻辑页】!T2670-结论【关键目标】!$C$28))</f>
        <v>0</v>
      </c>
      <c r="V2671" s="5">
        <f t="shared" si="373"/>
        <v>0</v>
      </c>
      <c r="W2671" s="5">
        <f t="shared" si="374"/>
        <v>0.37137010878000004</v>
      </c>
      <c r="X2671" s="5">
        <f t="shared" si="377"/>
        <v>0</v>
      </c>
    </row>
    <row r="2672" spans="1:24" x14ac:dyDescent="0.15">
      <c r="A2672" s="7">
        <v>2671</v>
      </c>
      <c r="B2672" s="7">
        <v>4</v>
      </c>
      <c r="C2672" s="7">
        <v>22</v>
      </c>
      <c r="D2672" s="7">
        <v>7</v>
      </c>
      <c r="E2672" s="7">
        <v>112</v>
      </c>
      <c r="F2672" s="7">
        <v>7</v>
      </c>
      <c r="G2672" s="7">
        <v>149.69999999999999</v>
      </c>
      <c r="H2672" s="7">
        <f t="shared" si="369"/>
        <v>6</v>
      </c>
      <c r="I2672" s="16">
        <f t="shared" si="370"/>
        <v>45038</v>
      </c>
      <c r="J2672" s="17">
        <v>0.2407</v>
      </c>
      <c r="K2672" s="18">
        <f>G2672*结论【关键目标】!C$27*0.7735*0.001</f>
        <v>13.895154</v>
      </c>
      <c r="L2672" s="5">
        <v>0</v>
      </c>
      <c r="M2672" s="5">
        <f>ABS(IF(L2672&lt;=0,L2672/耗电量关键数据!$B$6/1000,L2672/耗电量关键数据!$B$5/1000))</f>
        <v>0</v>
      </c>
      <c r="N2672" s="19">
        <f>耗电量关键数据!$B$14</f>
        <v>1.1688450000000001</v>
      </c>
      <c r="O2672" s="19">
        <f>耗电量关键数据!$B$15</f>
        <v>0.37403039999999999</v>
      </c>
      <c r="P2672" s="19">
        <f t="shared" si="371"/>
        <v>1.5428754000000002</v>
      </c>
      <c r="Q2672" s="19">
        <f t="shared" si="375"/>
        <v>0</v>
      </c>
      <c r="R2672" s="20">
        <f t="shared" si="372"/>
        <v>13.895154</v>
      </c>
      <c r="S2672" s="20">
        <f t="shared" si="376"/>
        <v>0</v>
      </c>
      <c r="T2672" s="20">
        <f>IF((T2671+R2672)&lt;0,0,IF((T2671+R2672)&gt;结论【关键目标】!C$28,结论【关键目标】!C$28,T2671+R2672))</f>
        <v>22</v>
      </c>
      <c r="U2672" s="19">
        <f>IF((T2671+R2672)&lt;结论【关键目标】!$C$28,0,(发电量计算【计算逻辑页】!R2672+发电量计算【计算逻辑页】!T2671-结论【关键目标】!$C$28))</f>
        <v>4.8826691999999987</v>
      </c>
      <c r="V2672" s="5">
        <f t="shared" si="373"/>
        <v>0</v>
      </c>
      <c r="W2672" s="5">
        <f t="shared" si="374"/>
        <v>0.37137010878000004</v>
      </c>
      <c r="X2672" s="5">
        <f t="shared" si="377"/>
        <v>0</v>
      </c>
    </row>
    <row r="2673" spans="1:24" x14ac:dyDescent="0.15">
      <c r="A2673" s="7">
        <v>2672</v>
      </c>
      <c r="B2673" s="7">
        <v>4</v>
      </c>
      <c r="C2673" s="7">
        <v>22</v>
      </c>
      <c r="D2673" s="7">
        <v>8</v>
      </c>
      <c r="E2673" s="7">
        <v>112</v>
      </c>
      <c r="F2673" s="7">
        <v>8</v>
      </c>
      <c r="G2673" s="7">
        <v>271.5</v>
      </c>
      <c r="H2673" s="7">
        <f t="shared" si="369"/>
        <v>6</v>
      </c>
      <c r="I2673" s="16">
        <f t="shared" si="370"/>
        <v>45038</v>
      </c>
      <c r="J2673" s="17">
        <v>0.70809999999999995</v>
      </c>
      <c r="K2673" s="18">
        <f>G2673*结论【关键目标】!C$27*0.7735*0.001</f>
        <v>25.200629999999997</v>
      </c>
      <c r="L2673" s="5">
        <v>0</v>
      </c>
      <c r="M2673" s="5">
        <f>ABS(IF(L2673&lt;=0,L2673/耗电量关键数据!$B$6/1000,L2673/耗电量关键数据!$B$5/1000))</f>
        <v>0</v>
      </c>
      <c r="N2673" s="19">
        <f>耗电量关键数据!$B$14</f>
        <v>1.1688450000000001</v>
      </c>
      <c r="O2673" s="19">
        <f>耗电量关键数据!$B$15</f>
        <v>0.37403039999999999</v>
      </c>
      <c r="P2673" s="19">
        <f t="shared" si="371"/>
        <v>1.5428754000000002</v>
      </c>
      <c r="Q2673" s="19">
        <f t="shared" si="375"/>
        <v>0</v>
      </c>
      <c r="R2673" s="20">
        <f t="shared" si="372"/>
        <v>25.200629999999997</v>
      </c>
      <c r="S2673" s="20">
        <f t="shared" si="376"/>
        <v>0</v>
      </c>
      <c r="T2673" s="20">
        <f>IF((T2672+R2673)&lt;0,0,IF((T2672+R2673)&gt;结论【关键目标】!C$28,结论【关键目标】!C$28,T2672+R2673))</f>
        <v>22</v>
      </c>
      <c r="U2673" s="19">
        <f>IF((T2672+R2673)&lt;结论【关键目标】!$C$28,0,(发电量计算【计算逻辑页】!R2673+发电量计算【计算逻辑页】!T2672-结论【关键目标】!$C$28))</f>
        <v>25.200629999999997</v>
      </c>
      <c r="V2673" s="5">
        <f t="shared" si="373"/>
        <v>8.8202204999999978</v>
      </c>
      <c r="W2673" s="5">
        <f t="shared" si="374"/>
        <v>1.0925100707400002</v>
      </c>
      <c r="X2673" s="5">
        <f t="shared" si="377"/>
        <v>0</v>
      </c>
    </row>
    <row r="2674" spans="1:24" x14ac:dyDescent="0.15">
      <c r="A2674" s="7">
        <v>2673</v>
      </c>
      <c r="B2674" s="7">
        <v>4</v>
      </c>
      <c r="C2674" s="7">
        <v>22</v>
      </c>
      <c r="D2674" s="7">
        <v>9</v>
      </c>
      <c r="E2674" s="7">
        <v>112</v>
      </c>
      <c r="F2674" s="7">
        <v>10.6</v>
      </c>
      <c r="G2674" s="7">
        <v>422.3</v>
      </c>
      <c r="H2674" s="7">
        <f t="shared" si="369"/>
        <v>6</v>
      </c>
      <c r="I2674" s="16">
        <f t="shared" si="370"/>
        <v>45038</v>
      </c>
      <c r="J2674" s="17">
        <v>0.70809999999999995</v>
      </c>
      <c r="K2674" s="18">
        <f>G2674*结论【关键目标】!C$27*0.7735*0.001</f>
        <v>39.197885999999997</v>
      </c>
      <c r="L2674" s="5">
        <v>0</v>
      </c>
      <c r="M2674" s="5">
        <f>ABS(IF(L2674&lt;=0,L2674/耗电量关键数据!$B$6/1000,L2674/耗电量关键数据!$B$5/1000))</f>
        <v>0</v>
      </c>
      <c r="N2674" s="19">
        <f>耗电量关键数据!$B$14</f>
        <v>1.1688450000000001</v>
      </c>
      <c r="O2674" s="19">
        <f>耗电量关键数据!$B$15</f>
        <v>0.37403039999999999</v>
      </c>
      <c r="P2674" s="19">
        <f t="shared" si="371"/>
        <v>1.5428754000000002</v>
      </c>
      <c r="Q2674" s="19">
        <f t="shared" si="375"/>
        <v>0</v>
      </c>
      <c r="R2674" s="20">
        <f t="shared" si="372"/>
        <v>39.197885999999997</v>
      </c>
      <c r="S2674" s="20">
        <f t="shared" si="376"/>
        <v>0</v>
      </c>
      <c r="T2674" s="20">
        <f>IF((T2673+R2674)&lt;0,0,IF((T2673+R2674)&gt;结论【关键目标】!C$28,结论【关键目标】!C$28,T2673+R2674))</f>
        <v>22</v>
      </c>
      <c r="U2674" s="19">
        <f>IF((T2673+R2674)&lt;结论【关键目标】!$C$28,0,(发电量计算【计算逻辑页】!R2674+发电量计算【计算逻辑页】!T2673-结论【关键目标】!$C$28))</f>
        <v>39.197885999999997</v>
      </c>
      <c r="V2674" s="5">
        <f t="shared" si="373"/>
        <v>13.719260099999998</v>
      </c>
      <c r="W2674" s="5">
        <f t="shared" si="374"/>
        <v>1.0925100707400002</v>
      </c>
      <c r="X2674" s="5">
        <f t="shared" si="377"/>
        <v>0</v>
      </c>
    </row>
    <row r="2675" spans="1:24" x14ac:dyDescent="0.15">
      <c r="A2675" s="7">
        <v>2674</v>
      </c>
      <c r="B2675" s="7">
        <v>4</v>
      </c>
      <c r="C2675" s="7">
        <v>22</v>
      </c>
      <c r="D2675" s="7">
        <v>10</v>
      </c>
      <c r="E2675" s="7">
        <v>112</v>
      </c>
      <c r="F2675" s="7">
        <v>12</v>
      </c>
      <c r="G2675" s="7">
        <v>546.6</v>
      </c>
      <c r="H2675" s="7">
        <f t="shared" si="369"/>
        <v>6</v>
      </c>
      <c r="I2675" s="16">
        <f t="shared" si="370"/>
        <v>45038</v>
      </c>
      <c r="J2675" s="17">
        <v>0.70809999999999995</v>
      </c>
      <c r="K2675" s="18">
        <f>G2675*结论【关键目标】!C$27*0.7735*0.001</f>
        <v>50.735411999999997</v>
      </c>
      <c r="L2675" s="5">
        <v>0</v>
      </c>
      <c r="M2675" s="5">
        <f>ABS(IF(L2675&lt;=0,L2675/耗电量关键数据!$B$6/1000,L2675/耗电量关键数据!$B$5/1000))</f>
        <v>0</v>
      </c>
      <c r="N2675" s="19">
        <f>耗电量关键数据!$B$14</f>
        <v>1.1688450000000001</v>
      </c>
      <c r="O2675" s="19">
        <f>耗电量关键数据!$B$15</f>
        <v>0.37403039999999999</v>
      </c>
      <c r="P2675" s="19">
        <f t="shared" si="371"/>
        <v>1.5428754000000002</v>
      </c>
      <c r="Q2675" s="19">
        <f t="shared" si="375"/>
        <v>0</v>
      </c>
      <c r="R2675" s="20">
        <f t="shared" si="372"/>
        <v>50.735411999999997</v>
      </c>
      <c r="S2675" s="20">
        <f t="shared" si="376"/>
        <v>0</v>
      </c>
      <c r="T2675" s="20">
        <f>IF((T2674+R2675)&lt;0,0,IF((T2674+R2675)&gt;结论【关键目标】!C$28,结论【关键目标】!C$28,T2674+R2675))</f>
        <v>22</v>
      </c>
      <c r="U2675" s="19">
        <f>IF((T2674+R2675)&lt;结论【关键目标】!$C$28,0,(发电量计算【计算逻辑页】!R2675+发电量计算【计算逻辑页】!T2674-结论【关键目标】!$C$28))</f>
        <v>50.735411999999997</v>
      </c>
      <c r="V2675" s="5">
        <f t="shared" si="373"/>
        <v>17.757394199999997</v>
      </c>
      <c r="W2675" s="5">
        <f t="shared" si="374"/>
        <v>1.0925100707400002</v>
      </c>
      <c r="X2675" s="5">
        <f t="shared" si="377"/>
        <v>0</v>
      </c>
    </row>
    <row r="2676" spans="1:24" x14ac:dyDescent="0.15">
      <c r="A2676" s="7">
        <v>2675</v>
      </c>
      <c r="B2676" s="7">
        <v>4</v>
      </c>
      <c r="C2676" s="7">
        <v>22</v>
      </c>
      <c r="D2676" s="7">
        <v>11</v>
      </c>
      <c r="E2676" s="7">
        <v>112</v>
      </c>
      <c r="F2676" s="7">
        <v>14</v>
      </c>
      <c r="G2676" s="7">
        <v>634.70000000000005</v>
      </c>
      <c r="H2676" s="7">
        <f t="shared" si="369"/>
        <v>6</v>
      </c>
      <c r="I2676" s="16">
        <f t="shared" si="370"/>
        <v>45038</v>
      </c>
      <c r="J2676" s="17">
        <v>1.2267999999999999</v>
      </c>
      <c r="K2676" s="18">
        <f>G2676*结论【关键目标】!C$27*0.7735*0.001</f>
        <v>58.912854000000003</v>
      </c>
      <c r="L2676" s="5">
        <v>0</v>
      </c>
      <c r="M2676" s="5">
        <f>ABS(IF(L2676&lt;=0,L2676/耗电量关键数据!$B$6/1000,L2676/耗电量关键数据!$B$5/1000))</f>
        <v>0</v>
      </c>
      <c r="N2676" s="19">
        <f>耗电量关键数据!$B$14</f>
        <v>1.1688450000000001</v>
      </c>
      <c r="O2676" s="19">
        <f>耗电量关键数据!$B$15</f>
        <v>0.37403039999999999</v>
      </c>
      <c r="P2676" s="19">
        <f t="shared" si="371"/>
        <v>1.5428754000000002</v>
      </c>
      <c r="Q2676" s="19">
        <f t="shared" si="375"/>
        <v>1.5428754000000002</v>
      </c>
      <c r="R2676" s="20">
        <f t="shared" si="372"/>
        <v>57.369978600000003</v>
      </c>
      <c r="S2676" s="20">
        <f t="shared" si="376"/>
        <v>0</v>
      </c>
      <c r="T2676" s="20">
        <f>IF((T2675+R2676)&lt;0,0,IF((T2675+R2676)&gt;结论【关键目标】!C$28,结论【关键目标】!C$28,T2675+R2676))</f>
        <v>22</v>
      </c>
      <c r="U2676" s="19">
        <f>IF((T2675+R2676)&lt;结论【关键目标】!$C$28,0,(发电量计算【计算逻辑页】!R2676+发电量计算【计算逻辑页】!T2675-结论【关键目标】!$C$28))</f>
        <v>57.369978599999996</v>
      </c>
      <c r="V2676" s="5">
        <f t="shared" si="373"/>
        <v>20.079492509999998</v>
      </c>
      <c r="W2676" s="5">
        <f t="shared" si="374"/>
        <v>1.89279954072</v>
      </c>
      <c r="X2676" s="5">
        <f t="shared" si="377"/>
        <v>0</v>
      </c>
    </row>
    <row r="2677" spans="1:24" x14ac:dyDescent="0.15">
      <c r="A2677" s="7">
        <v>2676</v>
      </c>
      <c r="B2677" s="7">
        <v>4</v>
      </c>
      <c r="C2677" s="7">
        <v>22</v>
      </c>
      <c r="D2677" s="7">
        <v>12</v>
      </c>
      <c r="E2677" s="7">
        <v>112</v>
      </c>
      <c r="F2677" s="7">
        <v>17.3</v>
      </c>
      <c r="G2677" s="7">
        <v>743.2</v>
      </c>
      <c r="H2677" s="7">
        <f t="shared" si="369"/>
        <v>6</v>
      </c>
      <c r="I2677" s="16">
        <f t="shared" si="370"/>
        <v>45038</v>
      </c>
      <c r="J2677" s="17">
        <v>1.2267999999999999</v>
      </c>
      <c r="K2677" s="18">
        <f>G2677*结论【关键目标】!C$27*0.7735*0.001</f>
        <v>68.983823999999998</v>
      </c>
      <c r="L2677" s="5">
        <v>0</v>
      </c>
      <c r="M2677" s="5">
        <f>ABS(IF(L2677&lt;=0,L2677/耗电量关键数据!$B$6/1000,L2677/耗电量关键数据!$B$5/1000))</f>
        <v>0</v>
      </c>
      <c r="N2677" s="19">
        <f>耗电量关键数据!$B$14</f>
        <v>1.1688450000000001</v>
      </c>
      <c r="O2677" s="19">
        <f>耗电量关键数据!$B$15</f>
        <v>0.37403039999999999</v>
      </c>
      <c r="P2677" s="19">
        <f t="shared" si="371"/>
        <v>1.5428754000000002</v>
      </c>
      <c r="Q2677" s="19">
        <f t="shared" si="375"/>
        <v>1.5428754000000002</v>
      </c>
      <c r="R2677" s="20">
        <f t="shared" si="372"/>
        <v>67.440948599999999</v>
      </c>
      <c r="S2677" s="20">
        <f t="shared" si="376"/>
        <v>0</v>
      </c>
      <c r="T2677" s="20">
        <f>IF((T2676+R2677)&lt;0,0,IF((T2676+R2677)&gt;结论【关键目标】!C$28,结论【关键目标】!C$28,T2676+R2677))</f>
        <v>22</v>
      </c>
      <c r="U2677" s="19">
        <f>IF((T2676+R2677)&lt;结论【关键目标】!$C$28,0,(发电量计算【计算逻辑页】!R2677+发电量计算【计算逻辑页】!T2676-结论【关键目标】!$C$28))</f>
        <v>67.440948599999999</v>
      </c>
      <c r="V2677" s="5">
        <f t="shared" si="373"/>
        <v>23.604332009999997</v>
      </c>
      <c r="W2677" s="5">
        <f t="shared" si="374"/>
        <v>1.89279954072</v>
      </c>
      <c r="X2677" s="5">
        <f t="shared" si="377"/>
        <v>0</v>
      </c>
    </row>
    <row r="2678" spans="1:24" x14ac:dyDescent="0.15">
      <c r="A2678" s="7">
        <v>2677</v>
      </c>
      <c r="B2678" s="7">
        <v>4</v>
      </c>
      <c r="C2678" s="7">
        <v>22</v>
      </c>
      <c r="D2678" s="7">
        <v>13</v>
      </c>
      <c r="E2678" s="7">
        <v>112</v>
      </c>
      <c r="F2678" s="7">
        <v>18</v>
      </c>
      <c r="G2678" s="7">
        <v>669.5</v>
      </c>
      <c r="H2678" s="7">
        <f t="shared" si="369"/>
        <v>6</v>
      </c>
      <c r="I2678" s="16">
        <f t="shared" si="370"/>
        <v>45038</v>
      </c>
      <c r="J2678" s="17">
        <v>1.2267999999999999</v>
      </c>
      <c r="K2678" s="18">
        <f>G2678*结论【关键目标】!C$27*0.7735*0.001</f>
        <v>62.142989999999998</v>
      </c>
      <c r="L2678" s="5">
        <v>0</v>
      </c>
      <c r="M2678" s="5">
        <f>ABS(IF(L2678&lt;=0,L2678/耗电量关键数据!$B$6/1000,L2678/耗电量关键数据!$B$5/1000))</f>
        <v>0</v>
      </c>
      <c r="N2678" s="19">
        <f>耗电量关键数据!$B$14</f>
        <v>1.1688450000000001</v>
      </c>
      <c r="O2678" s="19">
        <f>耗电量关键数据!$B$15</f>
        <v>0.37403039999999999</v>
      </c>
      <c r="P2678" s="19">
        <f t="shared" si="371"/>
        <v>1.5428754000000002</v>
      </c>
      <c r="Q2678" s="19">
        <f t="shared" si="375"/>
        <v>1.5428754000000002</v>
      </c>
      <c r="R2678" s="20">
        <f t="shared" si="372"/>
        <v>60.600114599999998</v>
      </c>
      <c r="S2678" s="20">
        <f t="shared" si="376"/>
        <v>0</v>
      </c>
      <c r="T2678" s="20">
        <f>IF((T2677+R2678)&lt;0,0,IF((T2677+R2678)&gt;结论【关键目标】!C$28,结论【关键目标】!C$28,T2677+R2678))</f>
        <v>22</v>
      </c>
      <c r="U2678" s="19">
        <f>IF((T2677+R2678)&lt;结论【关键目标】!$C$28,0,(发电量计算【计算逻辑页】!R2678+发电量计算【计算逻辑页】!T2677-结论【关键目标】!$C$28))</f>
        <v>60.600114599999998</v>
      </c>
      <c r="V2678" s="5">
        <f t="shared" si="373"/>
        <v>21.210040109999998</v>
      </c>
      <c r="W2678" s="5">
        <f t="shared" si="374"/>
        <v>1.89279954072</v>
      </c>
      <c r="X2678" s="5">
        <f t="shared" si="377"/>
        <v>0</v>
      </c>
    </row>
    <row r="2679" spans="1:24" x14ac:dyDescent="0.15">
      <c r="A2679" s="7">
        <v>2678</v>
      </c>
      <c r="B2679" s="7">
        <v>4</v>
      </c>
      <c r="C2679" s="7">
        <v>22</v>
      </c>
      <c r="D2679" s="7">
        <v>14</v>
      </c>
      <c r="E2679" s="7">
        <v>112</v>
      </c>
      <c r="F2679" s="7">
        <v>20</v>
      </c>
      <c r="G2679" s="7">
        <v>614.4</v>
      </c>
      <c r="H2679" s="7">
        <f t="shared" si="369"/>
        <v>6</v>
      </c>
      <c r="I2679" s="16">
        <f t="shared" si="370"/>
        <v>45038</v>
      </c>
      <c r="J2679" s="17">
        <v>1.2267999999999999</v>
      </c>
      <c r="K2679" s="18">
        <f>G2679*结论【关键目标】!C$27*0.7735*0.001</f>
        <v>57.028607999999998</v>
      </c>
      <c r="L2679" s="5">
        <v>0</v>
      </c>
      <c r="M2679" s="5">
        <f>ABS(IF(L2679&lt;=0,L2679/耗电量关键数据!$B$6/1000,L2679/耗电量关键数据!$B$5/1000))</f>
        <v>0</v>
      </c>
      <c r="N2679" s="19">
        <f>耗电量关键数据!$B$14</f>
        <v>1.1688450000000001</v>
      </c>
      <c r="O2679" s="19">
        <f>耗电量关键数据!$B$15</f>
        <v>0.37403039999999999</v>
      </c>
      <c r="P2679" s="19">
        <f t="shared" si="371"/>
        <v>1.5428754000000002</v>
      </c>
      <c r="Q2679" s="19">
        <f t="shared" si="375"/>
        <v>1.5428754000000002</v>
      </c>
      <c r="R2679" s="20">
        <f t="shared" si="372"/>
        <v>55.485732599999999</v>
      </c>
      <c r="S2679" s="20">
        <f t="shared" si="376"/>
        <v>0</v>
      </c>
      <c r="T2679" s="20">
        <f>IF((T2678+R2679)&lt;0,0,IF((T2678+R2679)&gt;结论【关键目标】!C$28,结论【关键目标】!C$28,T2678+R2679))</f>
        <v>22</v>
      </c>
      <c r="U2679" s="19">
        <f>IF((T2678+R2679)&lt;结论【关键目标】!$C$28,0,(发电量计算【计算逻辑页】!R2679+发电量计算【计算逻辑页】!T2678-结论【关键目标】!$C$28))</f>
        <v>55.485732600000006</v>
      </c>
      <c r="V2679" s="5">
        <f t="shared" si="373"/>
        <v>19.420006409999999</v>
      </c>
      <c r="W2679" s="5">
        <f t="shared" si="374"/>
        <v>1.89279954072</v>
      </c>
      <c r="X2679" s="5">
        <f t="shared" si="377"/>
        <v>0</v>
      </c>
    </row>
    <row r="2680" spans="1:24" x14ac:dyDescent="0.15">
      <c r="A2680" s="7">
        <v>2679</v>
      </c>
      <c r="B2680" s="7">
        <v>4</v>
      </c>
      <c r="C2680" s="7">
        <v>22</v>
      </c>
      <c r="D2680" s="7">
        <v>15</v>
      </c>
      <c r="E2680" s="7">
        <v>112</v>
      </c>
      <c r="F2680" s="7">
        <v>20.6</v>
      </c>
      <c r="G2680" s="7">
        <v>477.2</v>
      </c>
      <c r="H2680" s="7">
        <f t="shared" si="369"/>
        <v>6</v>
      </c>
      <c r="I2680" s="16">
        <f t="shared" si="370"/>
        <v>45038</v>
      </c>
      <c r="J2680" s="17">
        <v>1.2267999999999999</v>
      </c>
      <c r="K2680" s="18">
        <f>G2680*结论【关键目标】!C$27*0.7735*0.001</f>
        <v>44.293703999999998</v>
      </c>
      <c r="L2680" s="5">
        <v>0</v>
      </c>
      <c r="M2680" s="5">
        <f>ABS(IF(L2680&lt;=0,L2680/耗电量关键数据!$B$6/1000,L2680/耗电量关键数据!$B$5/1000))</f>
        <v>0</v>
      </c>
      <c r="N2680" s="19">
        <f>耗电量关键数据!$B$14</f>
        <v>1.1688450000000001</v>
      </c>
      <c r="O2680" s="19">
        <f>耗电量关键数据!$B$15</f>
        <v>0.37403039999999999</v>
      </c>
      <c r="P2680" s="19">
        <f t="shared" si="371"/>
        <v>1.5428754000000002</v>
      </c>
      <c r="Q2680" s="19">
        <f t="shared" si="375"/>
        <v>1.5428754000000002</v>
      </c>
      <c r="R2680" s="20">
        <f t="shared" si="372"/>
        <v>42.750828599999998</v>
      </c>
      <c r="S2680" s="20">
        <f t="shared" si="376"/>
        <v>0</v>
      </c>
      <c r="T2680" s="20">
        <f>IF((T2679+R2680)&lt;0,0,IF((T2679+R2680)&gt;结论【关键目标】!C$28,结论【关键目标】!C$28,T2679+R2680))</f>
        <v>22</v>
      </c>
      <c r="U2680" s="19">
        <f>IF((T2679+R2680)&lt;结论【关键目标】!$C$28,0,(发电量计算【计算逻辑页】!R2680+发电量计算【计算逻辑页】!T2679-结论【关键目标】!$C$28))</f>
        <v>42.750828600000006</v>
      </c>
      <c r="V2680" s="5">
        <f t="shared" si="373"/>
        <v>14.962790010000001</v>
      </c>
      <c r="W2680" s="5">
        <f t="shared" si="374"/>
        <v>1.89279954072</v>
      </c>
      <c r="X2680" s="5">
        <f t="shared" si="377"/>
        <v>0</v>
      </c>
    </row>
    <row r="2681" spans="1:24" x14ac:dyDescent="0.15">
      <c r="A2681" s="7">
        <v>2680</v>
      </c>
      <c r="B2681" s="7">
        <v>4</v>
      </c>
      <c r="C2681" s="7">
        <v>22</v>
      </c>
      <c r="D2681" s="7">
        <v>16</v>
      </c>
      <c r="E2681" s="7">
        <v>112</v>
      </c>
      <c r="F2681" s="7">
        <v>21</v>
      </c>
      <c r="G2681" s="7">
        <v>337.3</v>
      </c>
      <c r="H2681" s="7">
        <f t="shared" si="369"/>
        <v>6</v>
      </c>
      <c r="I2681" s="16">
        <f t="shared" si="370"/>
        <v>45038</v>
      </c>
      <c r="J2681" s="17">
        <v>0.70809999999999995</v>
      </c>
      <c r="K2681" s="18">
        <f>G2681*结论【关键目标】!C$27*0.7735*0.001</f>
        <v>31.308185999999999</v>
      </c>
      <c r="L2681" s="5">
        <v>0</v>
      </c>
      <c r="M2681" s="5">
        <f>ABS(IF(L2681&lt;=0,L2681/耗电量关键数据!$B$6/1000,L2681/耗电量关键数据!$B$5/1000))</f>
        <v>0</v>
      </c>
      <c r="N2681" s="19">
        <f>耗电量关键数据!$B$14</f>
        <v>1.1688450000000001</v>
      </c>
      <c r="O2681" s="19">
        <f>耗电量关键数据!$B$15</f>
        <v>0.37403039999999999</v>
      </c>
      <c r="P2681" s="19">
        <f t="shared" si="371"/>
        <v>1.5428754000000002</v>
      </c>
      <c r="Q2681" s="19">
        <f t="shared" si="375"/>
        <v>0</v>
      </c>
      <c r="R2681" s="20">
        <f t="shared" si="372"/>
        <v>31.308185999999999</v>
      </c>
      <c r="S2681" s="20">
        <f t="shared" si="376"/>
        <v>0</v>
      </c>
      <c r="T2681" s="20">
        <f>IF((T2680+R2681)&lt;0,0,IF((T2680+R2681)&gt;结论【关键目标】!C$28,结论【关键目标】!C$28,T2680+R2681))</f>
        <v>22</v>
      </c>
      <c r="U2681" s="19">
        <f>IF((T2680+R2681)&lt;结论【关键目标】!$C$28,0,(发电量计算【计算逻辑页】!R2681+发电量计算【计算逻辑页】!T2680-结论【关键目标】!$C$28))</f>
        <v>31.308185999999999</v>
      </c>
      <c r="V2681" s="5">
        <f t="shared" si="373"/>
        <v>10.957865099999999</v>
      </c>
      <c r="W2681" s="5">
        <f t="shared" si="374"/>
        <v>1.0925100707400002</v>
      </c>
      <c r="X2681" s="5">
        <f t="shared" si="377"/>
        <v>0</v>
      </c>
    </row>
    <row r="2682" spans="1:24" x14ac:dyDescent="0.15">
      <c r="A2682" s="7">
        <v>2681</v>
      </c>
      <c r="B2682" s="7">
        <v>4</v>
      </c>
      <c r="C2682" s="7">
        <v>22</v>
      </c>
      <c r="D2682" s="7">
        <v>17</v>
      </c>
      <c r="E2682" s="7">
        <v>112</v>
      </c>
      <c r="F2682" s="7">
        <v>21</v>
      </c>
      <c r="G2682" s="7">
        <v>183.4</v>
      </c>
      <c r="H2682" s="7">
        <f t="shared" si="369"/>
        <v>6</v>
      </c>
      <c r="I2682" s="16">
        <f t="shared" si="370"/>
        <v>45038</v>
      </c>
      <c r="J2682" s="17">
        <v>0.70809999999999995</v>
      </c>
      <c r="K2682" s="18">
        <f>G2682*结论【关键目标】!C$27*0.7735*0.001</f>
        <v>17.023187999999998</v>
      </c>
      <c r="L2682" s="5">
        <v>0</v>
      </c>
      <c r="M2682" s="5">
        <f>ABS(IF(L2682&lt;=0,L2682/耗电量关键数据!$B$6/1000,L2682/耗电量关键数据!$B$5/1000))</f>
        <v>0</v>
      </c>
      <c r="N2682" s="19">
        <f>耗电量关键数据!$B$14</f>
        <v>1.1688450000000001</v>
      </c>
      <c r="O2682" s="19">
        <f>耗电量关键数据!$B$15</f>
        <v>0.37403039999999999</v>
      </c>
      <c r="P2682" s="19">
        <f t="shared" si="371"/>
        <v>1.5428754000000002</v>
      </c>
      <c r="Q2682" s="19">
        <f t="shared" si="375"/>
        <v>0</v>
      </c>
      <c r="R2682" s="20">
        <f t="shared" si="372"/>
        <v>17.023187999999998</v>
      </c>
      <c r="S2682" s="20">
        <f t="shared" si="376"/>
        <v>0</v>
      </c>
      <c r="T2682" s="20">
        <f>IF((T2681+R2682)&lt;0,0,IF((T2681+R2682)&gt;结论【关键目标】!C$28,结论【关键目标】!C$28,T2681+R2682))</f>
        <v>22</v>
      </c>
      <c r="U2682" s="19">
        <f>IF((T2681+R2682)&lt;结论【关键目标】!$C$28,0,(发电量计算【计算逻辑页】!R2682+发电量计算【计算逻辑页】!T2681-结论【关键目标】!$C$28))</f>
        <v>17.023187999999998</v>
      </c>
      <c r="V2682" s="5">
        <f t="shared" si="373"/>
        <v>5.958115799999999</v>
      </c>
      <c r="W2682" s="5">
        <f t="shared" si="374"/>
        <v>1.0925100707400002</v>
      </c>
      <c r="X2682" s="5">
        <f t="shared" si="377"/>
        <v>0</v>
      </c>
    </row>
    <row r="2683" spans="1:24" x14ac:dyDescent="0.15">
      <c r="A2683" s="7">
        <v>2682</v>
      </c>
      <c r="B2683" s="7">
        <v>4</v>
      </c>
      <c r="C2683" s="7">
        <v>22</v>
      </c>
      <c r="D2683" s="7">
        <v>18</v>
      </c>
      <c r="E2683" s="7">
        <v>112</v>
      </c>
      <c r="F2683" s="7">
        <v>19.600000000000001</v>
      </c>
      <c r="G2683" s="7">
        <v>16.899999999999999</v>
      </c>
      <c r="H2683" s="7">
        <f t="shared" si="369"/>
        <v>6</v>
      </c>
      <c r="I2683" s="16">
        <f t="shared" si="370"/>
        <v>45038</v>
      </c>
      <c r="J2683" s="17">
        <v>0.70809999999999995</v>
      </c>
      <c r="K2683" s="18">
        <f>G2683*结论【关键目标】!C$27*0.7735*0.001</f>
        <v>1.5686579999999997</v>
      </c>
      <c r="L2683" s="5">
        <v>0</v>
      </c>
      <c r="M2683" s="5">
        <f>ABS(IF(L2683&lt;=0,L2683/耗电量关键数据!$B$6/1000,L2683/耗电量关键数据!$B$5/1000))</f>
        <v>0</v>
      </c>
      <c r="N2683" s="19">
        <f>耗电量关键数据!$B$14</f>
        <v>1.1688450000000001</v>
      </c>
      <c r="O2683" s="19">
        <f>耗电量关键数据!$B$15</f>
        <v>0.37403039999999999</v>
      </c>
      <c r="P2683" s="19">
        <f t="shared" si="371"/>
        <v>1.5428754000000002</v>
      </c>
      <c r="Q2683" s="19">
        <f t="shared" si="375"/>
        <v>0</v>
      </c>
      <c r="R2683" s="20">
        <f t="shared" si="372"/>
        <v>1.5686579999999997</v>
      </c>
      <c r="S2683" s="20">
        <f t="shared" si="376"/>
        <v>0</v>
      </c>
      <c r="T2683" s="20">
        <f>IF((T2682+R2683)&lt;0,0,IF((T2682+R2683)&gt;结论【关键目标】!C$28,结论【关键目标】!C$28,T2682+R2683))</f>
        <v>22</v>
      </c>
      <c r="U2683" s="19">
        <f>IF((T2682+R2683)&lt;结论【关键目标】!$C$28,0,(发电量计算【计算逻辑页】!R2683+发电量计算【计算逻辑页】!T2682-结论【关键目标】!$C$28))</f>
        <v>1.5686579999999992</v>
      </c>
      <c r="V2683" s="5">
        <f t="shared" si="373"/>
        <v>0.54903029999999964</v>
      </c>
      <c r="W2683" s="5">
        <f t="shared" si="374"/>
        <v>1.0925100707400002</v>
      </c>
      <c r="X2683" s="5">
        <f t="shared" si="377"/>
        <v>0</v>
      </c>
    </row>
    <row r="2684" spans="1:24" x14ac:dyDescent="0.15">
      <c r="A2684" s="7">
        <v>2683</v>
      </c>
      <c r="B2684" s="7">
        <v>4</v>
      </c>
      <c r="C2684" s="7">
        <v>22</v>
      </c>
      <c r="D2684" s="7">
        <v>19</v>
      </c>
      <c r="E2684" s="7">
        <v>112</v>
      </c>
      <c r="F2684" s="7">
        <v>20</v>
      </c>
      <c r="G2684" s="7">
        <v>0</v>
      </c>
      <c r="H2684" s="7">
        <f t="shared" si="369"/>
        <v>6</v>
      </c>
      <c r="I2684" s="16">
        <f t="shared" si="370"/>
        <v>45038</v>
      </c>
      <c r="J2684" s="17">
        <v>1.2267999999999999</v>
      </c>
      <c r="K2684" s="18">
        <f>G2684*结论【关键目标】!C$27*0.7735*0.001</f>
        <v>0</v>
      </c>
      <c r="L2684" s="5">
        <v>0</v>
      </c>
      <c r="M2684" s="5">
        <f>ABS(IF(L2684&lt;=0,L2684/耗电量关键数据!$B$6/1000,L2684/耗电量关键数据!$B$5/1000))</f>
        <v>0</v>
      </c>
      <c r="N2684" s="19">
        <f>耗电量关键数据!$B$14</f>
        <v>1.1688450000000001</v>
      </c>
      <c r="O2684" s="19">
        <f>耗电量关键数据!$B$15</f>
        <v>0.37403039999999999</v>
      </c>
      <c r="P2684" s="19">
        <f t="shared" si="371"/>
        <v>1.5428754000000002</v>
      </c>
      <c r="Q2684" s="19">
        <f t="shared" si="375"/>
        <v>1.5428754000000002</v>
      </c>
      <c r="R2684" s="20">
        <f t="shared" si="372"/>
        <v>-1.5428754000000002</v>
      </c>
      <c r="S2684" s="20">
        <f t="shared" si="376"/>
        <v>1.5428754000000002</v>
      </c>
      <c r="T2684" s="20">
        <f>IF((T2683+R2684)&lt;0,0,IF((T2683+R2684)&gt;结论【关键目标】!C$28,结论【关键目标】!C$28,T2683+R2684))</f>
        <v>20.4571246</v>
      </c>
      <c r="U2684" s="19">
        <f>IF((T2683+R2684)&lt;结论【关键目标】!$C$28,0,(发电量计算【计算逻辑页】!R2684+发电量计算【计算逻辑页】!T2683-结论【关键目标】!$C$28))</f>
        <v>0</v>
      </c>
      <c r="V2684" s="5">
        <f t="shared" si="373"/>
        <v>0</v>
      </c>
      <c r="W2684" s="5">
        <f t="shared" si="374"/>
        <v>0</v>
      </c>
      <c r="X2684" s="5">
        <f t="shared" si="377"/>
        <v>1.3527931507200002</v>
      </c>
    </row>
    <row r="2685" spans="1:24" x14ac:dyDescent="0.15">
      <c r="A2685" s="7">
        <v>2684</v>
      </c>
      <c r="B2685" s="7">
        <v>4</v>
      </c>
      <c r="C2685" s="7">
        <v>22</v>
      </c>
      <c r="D2685" s="7">
        <v>20</v>
      </c>
      <c r="E2685" s="7">
        <v>112</v>
      </c>
      <c r="F2685" s="7">
        <v>18</v>
      </c>
      <c r="G2685" s="7">
        <v>0</v>
      </c>
      <c r="H2685" s="7">
        <f t="shared" si="369"/>
        <v>6</v>
      </c>
      <c r="I2685" s="16">
        <f t="shared" si="370"/>
        <v>45038</v>
      </c>
      <c r="J2685" s="17">
        <v>1.2267999999999999</v>
      </c>
      <c r="K2685" s="18">
        <f>G2685*结论【关键目标】!C$27*0.7735*0.001</f>
        <v>0</v>
      </c>
      <c r="L2685" s="5">
        <v>0</v>
      </c>
      <c r="M2685" s="5">
        <f>ABS(IF(L2685&lt;=0,L2685/耗电量关键数据!$B$6/1000,L2685/耗电量关键数据!$B$5/1000))</f>
        <v>0</v>
      </c>
      <c r="N2685" s="19">
        <f>耗电量关键数据!$B$14</f>
        <v>1.1688450000000001</v>
      </c>
      <c r="O2685" s="19">
        <f>耗电量关键数据!$B$15</f>
        <v>0.37403039999999999</v>
      </c>
      <c r="P2685" s="19">
        <f t="shared" si="371"/>
        <v>1.5428754000000002</v>
      </c>
      <c r="Q2685" s="19">
        <f t="shared" si="375"/>
        <v>1.5428754000000002</v>
      </c>
      <c r="R2685" s="20">
        <f t="shared" si="372"/>
        <v>-1.5428754000000002</v>
      </c>
      <c r="S2685" s="20">
        <f t="shared" si="376"/>
        <v>1.5428754000000002</v>
      </c>
      <c r="T2685" s="20">
        <f>IF((T2684+R2685)&lt;0,0,IF((T2684+R2685)&gt;结论【关键目标】!C$28,结论【关键目标】!C$28,T2684+R2685))</f>
        <v>18.9142492</v>
      </c>
      <c r="U2685" s="19">
        <f>IF((T2684+R2685)&lt;结论【关键目标】!$C$28,0,(发电量计算【计算逻辑页】!R2685+发电量计算【计算逻辑页】!T2684-结论【关键目标】!$C$28))</f>
        <v>0</v>
      </c>
      <c r="V2685" s="5">
        <f t="shared" si="373"/>
        <v>0</v>
      </c>
      <c r="W2685" s="5">
        <f t="shared" si="374"/>
        <v>0</v>
      </c>
      <c r="X2685" s="5">
        <f t="shared" si="377"/>
        <v>1.3527931507200002</v>
      </c>
    </row>
    <row r="2686" spans="1:24" x14ac:dyDescent="0.15">
      <c r="A2686" s="7">
        <v>2685</v>
      </c>
      <c r="B2686" s="7">
        <v>4</v>
      </c>
      <c r="C2686" s="7">
        <v>22</v>
      </c>
      <c r="D2686" s="7">
        <v>21</v>
      </c>
      <c r="E2686" s="7">
        <v>112</v>
      </c>
      <c r="F2686" s="7">
        <v>15.1</v>
      </c>
      <c r="G2686" s="7">
        <v>0</v>
      </c>
      <c r="H2686" s="7">
        <f t="shared" si="369"/>
        <v>6</v>
      </c>
      <c r="I2686" s="16">
        <f t="shared" si="370"/>
        <v>45038</v>
      </c>
      <c r="J2686" s="17">
        <v>1.2267999999999999</v>
      </c>
      <c r="K2686" s="18">
        <f>G2686*结论【关键目标】!C$27*0.7735*0.001</f>
        <v>0</v>
      </c>
      <c r="L2686" s="5">
        <v>0</v>
      </c>
      <c r="M2686" s="5">
        <f>ABS(IF(L2686&lt;=0,L2686/耗电量关键数据!$B$6/1000,L2686/耗电量关键数据!$B$5/1000))</f>
        <v>0</v>
      </c>
      <c r="N2686" s="19">
        <f>耗电量关键数据!$B$14</f>
        <v>1.1688450000000001</v>
      </c>
      <c r="O2686" s="19">
        <f>耗电量关键数据!$B$15</f>
        <v>0.37403039999999999</v>
      </c>
      <c r="P2686" s="19">
        <f t="shared" si="371"/>
        <v>1.5428754000000002</v>
      </c>
      <c r="Q2686" s="19">
        <f t="shared" si="375"/>
        <v>1.5428754000000002</v>
      </c>
      <c r="R2686" s="20">
        <f t="shared" si="372"/>
        <v>-1.5428754000000002</v>
      </c>
      <c r="S2686" s="20">
        <f t="shared" si="376"/>
        <v>1.5428754000000002</v>
      </c>
      <c r="T2686" s="20">
        <f>IF((T2685+R2686)&lt;0,0,IF((T2685+R2686)&gt;结论【关键目标】!C$28,结论【关键目标】!C$28,T2685+R2686))</f>
        <v>17.371373800000001</v>
      </c>
      <c r="U2686" s="19">
        <f>IF((T2685+R2686)&lt;结论【关键目标】!$C$28,0,(发电量计算【计算逻辑页】!R2686+发电量计算【计算逻辑页】!T2685-结论【关键目标】!$C$28))</f>
        <v>0</v>
      </c>
      <c r="V2686" s="5">
        <f t="shared" si="373"/>
        <v>0</v>
      </c>
      <c r="W2686" s="5">
        <f t="shared" si="374"/>
        <v>0</v>
      </c>
      <c r="X2686" s="5">
        <f t="shared" si="377"/>
        <v>1.3527931507200002</v>
      </c>
    </row>
    <row r="2687" spans="1:24" x14ac:dyDescent="0.15">
      <c r="A2687" s="7">
        <v>2686</v>
      </c>
      <c r="B2687" s="7">
        <v>4</v>
      </c>
      <c r="C2687" s="7">
        <v>22</v>
      </c>
      <c r="D2687" s="7">
        <v>22</v>
      </c>
      <c r="E2687" s="7">
        <v>112</v>
      </c>
      <c r="F2687" s="7">
        <v>13</v>
      </c>
      <c r="G2687" s="7">
        <v>0</v>
      </c>
      <c r="H2687" s="7">
        <f t="shared" si="369"/>
        <v>6</v>
      </c>
      <c r="I2687" s="16">
        <f t="shared" si="370"/>
        <v>45038</v>
      </c>
      <c r="J2687" s="17">
        <v>0.70809999999999995</v>
      </c>
      <c r="K2687" s="18">
        <f>G2687*结论【关键目标】!C$27*0.7735*0.001</f>
        <v>0</v>
      </c>
      <c r="L2687" s="5">
        <v>0</v>
      </c>
      <c r="M2687" s="5">
        <f>ABS(IF(L2687&lt;=0,L2687/耗电量关键数据!$B$6/1000,L2687/耗电量关键数据!$B$5/1000))</f>
        <v>0</v>
      </c>
      <c r="N2687" s="19">
        <f>耗电量关键数据!$B$14</f>
        <v>1.1688450000000001</v>
      </c>
      <c r="O2687" s="19">
        <f>耗电量关键数据!$B$15</f>
        <v>0.37403039999999999</v>
      </c>
      <c r="P2687" s="19">
        <f t="shared" si="371"/>
        <v>1.5428754000000002</v>
      </c>
      <c r="Q2687" s="19">
        <f t="shared" si="375"/>
        <v>0</v>
      </c>
      <c r="R2687" s="20">
        <f t="shared" si="372"/>
        <v>0</v>
      </c>
      <c r="S2687" s="20">
        <f t="shared" si="376"/>
        <v>0</v>
      </c>
      <c r="T2687" s="20">
        <f>IF((T2686+R2687)&lt;0,0,IF((T2686+R2687)&gt;结论【关键目标】!C$28,结论【关键目标】!C$28,T2686+R2687))</f>
        <v>17.371373800000001</v>
      </c>
      <c r="U2687" s="19">
        <f>IF((T2686+R2687)&lt;结论【关键目标】!$C$28,0,(发电量计算【计算逻辑页】!R2687+发电量计算【计算逻辑页】!T2686-结论【关键目标】!$C$28))</f>
        <v>0</v>
      </c>
      <c r="V2687" s="5">
        <f t="shared" si="373"/>
        <v>0</v>
      </c>
      <c r="W2687" s="5">
        <f t="shared" si="374"/>
        <v>0</v>
      </c>
      <c r="X2687" s="5">
        <f t="shared" si="377"/>
        <v>0</v>
      </c>
    </row>
    <row r="2688" spans="1:24" x14ac:dyDescent="0.15">
      <c r="A2688" s="7">
        <v>2687</v>
      </c>
      <c r="B2688" s="7">
        <v>4</v>
      </c>
      <c r="C2688" s="7">
        <v>22</v>
      </c>
      <c r="D2688" s="7">
        <v>23</v>
      </c>
      <c r="E2688" s="7">
        <v>112</v>
      </c>
      <c r="F2688" s="7">
        <v>11.8</v>
      </c>
      <c r="G2688" s="7">
        <v>0</v>
      </c>
      <c r="H2688" s="7">
        <f t="shared" si="369"/>
        <v>6</v>
      </c>
      <c r="I2688" s="16">
        <f t="shared" si="370"/>
        <v>45038</v>
      </c>
      <c r="J2688" s="17">
        <v>0.70809999999999995</v>
      </c>
      <c r="K2688" s="18">
        <f>G2688*结论【关键目标】!C$27*0.7735*0.001</f>
        <v>0</v>
      </c>
      <c r="L2688" s="5">
        <v>0</v>
      </c>
      <c r="M2688" s="5">
        <f>ABS(IF(L2688&lt;=0,L2688/耗电量关键数据!$B$6/1000,L2688/耗电量关键数据!$B$5/1000))</f>
        <v>0</v>
      </c>
      <c r="N2688" s="19">
        <f>耗电量关键数据!$B$14</f>
        <v>1.1688450000000001</v>
      </c>
      <c r="O2688" s="19">
        <f>耗电量关键数据!$B$15</f>
        <v>0.37403039999999999</v>
      </c>
      <c r="P2688" s="19">
        <f t="shared" si="371"/>
        <v>1.5428754000000002</v>
      </c>
      <c r="Q2688" s="19">
        <f t="shared" si="375"/>
        <v>0</v>
      </c>
      <c r="R2688" s="20">
        <f t="shared" si="372"/>
        <v>0</v>
      </c>
      <c r="S2688" s="20">
        <f t="shared" si="376"/>
        <v>0</v>
      </c>
      <c r="T2688" s="20">
        <f>IF((T2687+R2688)&lt;0,0,IF((T2687+R2688)&gt;结论【关键目标】!C$28,结论【关键目标】!C$28,T2687+R2688))</f>
        <v>17.371373800000001</v>
      </c>
      <c r="U2688" s="19">
        <f>IF((T2687+R2688)&lt;结论【关键目标】!$C$28,0,(发电量计算【计算逻辑页】!R2688+发电量计算【计算逻辑页】!T2687-结论【关键目标】!$C$28))</f>
        <v>0</v>
      </c>
      <c r="V2688" s="5">
        <f t="shared" si="373"/>
        <v>0</v>
      </c>
      <c r="W2688" s="5">
        <f t="shared" si="374"/>
        <v>0</v>
      </c>
      <c r="X2688" s="5">
        <f t="shared" si="377"/>
        <v>0</v>
      </c>
    </row>
    <row r="2689" spans="1:24" x14ac:dyDescent="0.15">
      <c r="A2689" s="7">
        <v>2688</v>
      </c>
      <c r="B2689" s="7">
        <v>4</v>
      </c>
      <c r="C2689" s="7">
        <v>22</v>
      </c>
      <c r="D2689" s="7">
        <v>24</v>
      </c>
      <c r="E2689" s="7">
        <v>112</v>
      </c>
      <c r="F2689" s="7">
        <v>10.5</v>
      </c>
      <c r="G2689" s="7">
        <v>0</v>
      </c>
      <c r="H2689" s="7">
        <f t="shared" si="369"/>
        <v>6</v>
      </c>
      <c r="I2689" s="16">
        <f t="shared" si="370"/>
        <v>45038</v>
      </c>
      <c r="J2689" s="17">
        <v>0.2407</v>
      </c>
      <c r="K2689" s="18">
        <f>G2689*结论【关键目标】!C$27*0.7735*0.001</f>
        <v>0</v>
      </c>
      <c r="L2689" s="5">
        <v>0</v>
      </c>
      <c r="M2689" s="5">
        <f>ABS(IF(L2689&lt;=0,L2689/耗电量关键数据!$B$6/1000,L2689/耗电量关键数据!$B$5/1000))</f>
        <v>0</v>
      </c>
      <c r="N2689" s="19">
        <f>耗电量关键数据!$B$14</f>
        <v>1.1688450000000001</v>
      </c>
      <c r="O2689" s="19">
        <f>耗电量关键数据!$B$15</f>
        <v>0.37403039999999999</v>
      </c>
      <c r="P2689" s="19">
        <f t="shared" si="371"/>
        <v>1.5428754000000002</v>
      </c>
      <c r="Q2689" s="19">
        <f t="shared" si="375"/>
        <v>0</v>
      </c>
      <c r="R2689" s="20">
        <f t="shared" si="372"/>
        <v>0</v>
      </c>
      <c r="S2689" s="20">
        <f t="shared" si="376"/>
        <v>0</v>
      </c>
      <c r="T2689" s="20">
        <f>IF((T2688+R2689)&lt;0,0,IF((T2688+R2689)&gt;结论【关键目标】!C$28,结论【关键目标】!C$28,T2688+R2689))</f>
        <v>17.371373800000001</v>
      </c>
      <c r="U2689" s="19">
        <f>IF((T2688+R2689)&lt;结论【关键目标】!$C$28,0,(发电量计算【计算逻辑页】!R2689+发电量计算【计算逻辑页】!T2688-结论【关键目标】!$C$28))</f>
        <v>0</v>
      </c>
      <c r="V2689" s="5">
        <f t="shared" si="373"/>
        <v>0</v>
      </c>
      <c r="W2689" s="5">
        <f t="shared" si="374"/>
        <v>0</v>
      </c>
      <c r="X2689" s="5">
        <f t="shared" si="377"/>
        <v>0</v>
      </c>
    </row>
    <row r="2690" spans="1:24" x14ac:dyDescent="0.15">
      <c r="A2690" s="7">
        <v>2689</v>
      </c>
      <c r="B2690" s="7">
        <v>4</v>
      </c>
      <c r="C2690" s="7">
        <v>23</v>
      </c>
      <c r="D2690" s="7">
        <v>1</v>
      </c>
      <c r="E2690" s="7">
        <v>113</v>
      </c>
      <c r="F2690" s="7">
        <v>11</v>
      </c>
      <c r="G2690" s="7">
        <v>0</v>
      </c>
      <c r="H2690" s="7">
        <f t="shared" ref="H2690:H2753" si="378">WEEKDAY(I:I,2)</f>
        <v>7</v>
      </c>
      <c r="I2690" s="16">
        <f t="shared" ref="I2690:I2753" si="379">DATE(2023,B2690,C2690)</f>
        <v>45039</v>
      </c>
      <c r="J2690" s="17">
        <v>0.2407</v>
      </c>
      <c r="K2690" s="18">
        <f>G2690*结论【关键目标】!C$27*0.7735*0.001</f>
        <v>0</v>
      </c>
      <c r="L2690" s="5">
        <v>0</v>
      </c>
      <c r="M2690" s="5">
        <f>ABS(IF(L2690&lt;=0,L2690/耗电量关键数据!$B$6/1000,L2690/耗电量关键数据!$B$5/1000))</f>
        <v>0</v>
      </c>
      <c r="N2690" s="19">
        <f>耗电量关键数据!$B$14</f>
        <v>1.1688450000000001</v>
      </c>
      <c r="O2690" s="19">
        <f>耗电量关键数据!$B$15</f>
        <v>0.37403039999999999</v>
      </c>
      <c r="P2690" s="19">
        <f t="shared" ref="P2690:P2753" si="380">M2690+N2690+O2690</f>
        <v>1.5428754000000002</v>
      </c>
      <c r="Q2690" s="19">
        <f t="shared" si="375"/>
        <v>0</v>
      </c>
      <c r="R2690" s="20">
        <f t="shared" ref="R2690:R2753" si="381">K2690-Q2690</f>
        <v>0</v>
      </c>
      <c r="S2690" s="20">
        <f t="shared" si="376"/>
        <v>0</v>
      </c>
      <c r="T2690" s="20">
        <f>IF((T2689+R2690)&lt;0,0,IF((T2689+R2690)&gt;结论【关键目标】!C$28,结论【关键目标】!C$28,T2689+R2690))</f>
        <v>17.371373800000001</v>
      </c>
      <c r="U2690" s="19">
        <f>IF((T2689+R2690)&lt;结论【关键目标】!$C$28,0,(发电量计算【计算逻辑页】!R2690+发电量计算【计算逻辑页】!T2689-结论【关键目标】!$C$28))</f>
        <v>0</v>
      </c>
      <c r="V2690" s="5">
        <f t="shared" ref="V2690:V2753" si="382">IF(J2690&gt;0.35,U2690*0.35,0)</f>
        <v>0</v>
      </c>
      <c r="W2690" s="5">
        <f t="shared" ref="W2690:W2753" si="383">IF(P2690&gt;K2690,K2690*J2690,P2690*J2690)</f>
        <v>0</v>
      </c>
      <c r="X2690" s="5">
        <f t="shared" si="377"/>
        <v>0</v>
      </c>
    </row>
    <row r="2691" spans="1:24" x14ac:dyDescent="0.15">
      <c r="A2691" s="7">
        <v>2690</v>
      </c>
      <c r="B2691" s="7">
        <v>4</v>
      </c>
      <c r="C2691" s="7">
        <v>23</v>
      </c>
      <c r="D2691" s="7">
        <v>2</v>
      </c>
      <c r="E2691" s="7">
        <v>113</v>
      </c>
      <c r="F2691" s="7">
        <v>10</v>
      </c>
      <c r="G2691" s="7">
        <v>0</v>
      </c>
      <c r="H2691" s="7">
        <f t="shared" si="378"/>
        <v>7</v>
      </c>
      <c r="I2691" s="16">
        <f t="shared" si="379"/>
        <v>45039</v>
      </c>
      <c r="J2691" s="17">
        <v>0.2407</v>
      </c>
      <c r="K2691" s="18">
        <f>G2691*结论【关键目标】!C$27*0.7735*0.001</f>
        <v>0</v>
      </c>
      <c r="L2691" s="5">
        <v>0</v>
      </c>
      <c r="M2691" s="5">
        <f>ABS(IF(L2691&lt;=0,L2691/耗电量关键数据!$B$6/1000,L2691/耗电量关键数据!$B$5/1000))</f>
        <v>0</v>
      </c>
      <c r="N2691" s="19">
        <f>耗电量关键数据!$B$14</f>
        <v>1.1688450000000001</v>
      </c>
      <c r="O2691" s="19">
        <f>耗电量关键数据!$B$15</f>
        <v>0.37403039999999999</v>
      </c>
      <c r="P2691" s="19">
        <f t="shared" si="380"/>
        <v>1.5428754000000002</v>
      </c>
      <c r="Q2691" s="19">
        <f t="shared" ref="Q2691:Q2754" si="384">IF(J2691&gt;0.8,P2691,0)</f>
        <v>0</v>
      </c>
      <c r="R2691" s="20">
        <f t="shared" si="381"/>
        <v>0</v>
      </c>
      <c r="S2691" s="20">
        <f t="shared" ref="S2691:S2754" si="385">IF(R2691&lt;0,ABS(R2691),0)</f>
        <v>0</v>
      </c>
      <c r="T2691" s="20">
        <f>IF((T2690+R2691)&lt;0,0,IF((T2690+R2691)&gt;结论【关键目标】!C$28,结论【关键目标】!C$28,T2690+R2691))</f>
        <v>17.371373800000001</v>
      </c>
      <c r="U2691" s="19">
        <f>IF((T2690+R2691)&lt;结论【关键目标】!$C$28,0,(发电量计算【计算逻辑页】!R2691+发电量计算【计算逻辑页】!T2690-结论【关键目标】!$C$28))</f>
        <v>0</v>
      </c>
      <c r="V2691" s="5">
        <f t="shared" si="382"/>
        <v>0</v>
      </c>
      <c r="W2691" s="5">
        <f t="shared" si="383"/>
        <v>0</v>
      </c>
      <c r="X2691" s="5">
        <f t="shared" si="377"/>
        <v>0</v>
      </c>
    </row>
    <row r="2692" spans="1:24" x14ac:dyDescent="0.15">
      <c r="A2692" s="7">
        <v>2691</v>
      </c>
      <c r="B2692" s="7">
        <v>4</v>
      </c>
      <c r="C2692" s="7">
        <v>23</v>
      </c>
      <c r="D2692" s="7">
        <v>3</v>
      </c>
      <c r="E2692" s="7">
        <v>113</v>
      </c>
      <c r="F2692" s="7">
        <v>7.8</v>
      </c>
      <c r="G2692" s="7">
        <v>0</v>
      </c>
      <c r="H2692" s="7">
        <f t="shared" si="378"/>
        <v>7</v>
      </c>
      <c r="I2692" s="16">
        <f t="shared" si="379"/>
        <v>45039</v>
      </c>
      <c r="J2692" s="17">
        <v>0.2407</v>
      </c>
      <c r="K2692" s="18">
        <f>G2692*结论【关键目标】!C$27*0.7735*0.001</f>
        <v>0</v>
      </c>
      <c r="L2692" s="5">
        <v>0</v>
      </c>
      <c r="M2692" s="5">
        <f>ABS(IF(L2692&lt;=0,L2692/耗电量关键数据!$B$6/1000,L2692/耗电量关键数据!$B$5/1000))</f>
        <v>0</v>
      </c>
      <c r="N2692" s="19">
        <f>耗电量关键数据!$B$14</f>
        <v>1.1688450000000001</v>
      </c>
      <c r="O2692" s="19">
        <f>耗电量关键数据!$B$15</f>
        <v>0.37403039999999999</v>
      </c>
      <c r="P2692" s="19">
        <f t="shared" si="380"/>
        <v>1.5428754000000002</v>
      </c>
      <c r="Q2692" s="19">
        <f t="shared" si="384"/>
        <v>0</v>
      </c>
      <c r="R2692" s="20">
        <f t="shared" si="381"/>
        <v>0</v>
      </c>
      <c r="S2692" s="20">
        <f t="shared" si="385"/>
        <v>0</v>
      </c>
      <c r="T2692" s="20">
        <f>IF((T2691+R2692)&lt;0,0,IF((T2691+R2692)&gt;结论【关键目标】!C$28,结论【关键目标】!C$28,T2691+R2692))</f>
        <v>17.371373800000001</v>
      </c>
      <c r="U2692" s="19">
        <f>IF((T2691+R2692)&lt;结论【关键目标】!$C$28,0,(发电量计算【计算逻辑页】!R2692+发电量计算【计算逻辑页】!T2691-结论【关键目标】!$C$28))</f>
        <v>0</v>
      </c>
      <c r="V2692" s="5">
        <f t="shared" si="382"/>
        <v>0</v>
      </c>
      <c r="W2692" s="5">
        <f t="shared" si="383"/>
        <v>0</v>
      </c>
      <c r="X2692" s="5">
        <f t="shared" ref="X2692:X2755" si="386">(J2692-0.35)*IF(T2692&gt;S2692,S2692,T2692)</f>
        <v>0</v>
      </c>
    </row>
    <row r="2693" spans="1:24" x14ac:dyDescent="0.15">
      <c r="A2693" s="7">
        <v>2692</v>
      </c>
      <c r="B2693" s="7">
        <v>4</v>
      </c>
      <c r="C2693" s="7">
        <v>23</v>
      </c>
      <c r="D2693" s="7">
        <v>4</v>
      </c>
      <c r="E2693" s="7">
        <v>113</v>
      </c>
      <c r="F2693" s="7">
        <v>9</v>
      </c>
      <c r="G2693" s="7">
        <v>0</v>
      </c>
      <c r="H2693" s="7">
        <f t="shared" si="378"/>
        <v>7</v>
      </c>
      <c r="I2693" s="16">
        <f t="shared" si="379"/>
        <v>45039</v>
      </c>
      <c r="J2693" s="17">
        <v>0.2407</v>
      </c>
      <c r="K2693" s="18">
        <f>G2693*结论【关键目标】!C$27*0.7735*0.001</f>
        <v>0</v>
      </c>
      <c r="L2693" s="5">
        <v>0</v>
      </c>
      <c r="M2693" s="5">
        <f>ABS(IF(L2693&lt;=0,L2693/耗电量关键数据!$B$6/1000,L2693/耗电量关键数据!$B$5/1000))</f>
        <v>0</v>
      </c>
      <c r="N2693" s="19">
        <f>耗电量关键数据!$B$14</f>
        <v>1.1688450000000001</v>
      </c>
      <c r="O2693" s="19">
        <f>耗电量关键数据!$B$15</f>
        <v>0.37403039999999999</v>
      </c>
      <c r="P2693" s="19">
        <f t="shared" si="380"/>
        <v>1.5428754000000002</v>
      </c>
      <c r="Q2693" s="19">
        <f t="shared" si="384"/>
        <v>0</v>
      </c>
      <c r="R2693" s="20">
        <f t="shared" si="381"/>
        <v>0</v>
      </c>
      <c r="S2693" s="20">
        <f t="shared" si="385"/>
        <v>0</v>
      </c>
      <c r="T2693" s="20">
        <f>IF((T2692+R2693)&lt;0,0,IF((T2692+R2693)&gt;结论【关键目标】!C$28,结论【关键目标】!C$28,T2692+R2693))</f>
        <v>17.371373800000001</v>
      </c>
      <c r="U2693" s="19">
        <f>IF((T2692+R2693)&lt;结论【关键目标】!$C$28,0,(发电量计算【计算逻辑页】!R2693+发电量计算【计算逻辑页】!T2692-结论【关键目标】!$C$28))</f>
        <v>0</v>
      </c>
      <c r="V2693" s="5">
        <f t="shared" si="382"/>
        <v>0</v>
      </c>
      <c r="W2693" s="5">
        <f t="shared" si="383"/>
        <v>0</v>
      </c>
      <c r="X2693" s="5">
        <f t="shared" si="386"/>
        <v>0</v>
      </c>
    </row>
    <row r="2694" spans="1:24" x14ac:dyDescent="0.15">
      <c r="A2694" s="7">
        <v>2693</v>
      </c>
      <c r="B2694" s="7">
        <v>4</v>
      </c>
      <c r="C2694" s="7">
        <v>23</v>
      </c>
      <c r="D2694" s="7">
        <v>5</v>
      </c>
      <c r="E2694" s="7">
        <v>113</v>
      </c>
      <c r="F2694" s="7">
        <v>8</v>
      </c>
      <c r="G2694" s="7">
        <v>0</v>
      </c>
      <c r="H2694" s="7">
        <f t="shared" si="378"/>
        <v>7</v>
      </c>
      <c r="I2694" s="16">
        <f t="shared" si="379"/>
        <v>45039</v>
      </c>
      <c r="J2694" s="17">
        <v>0.2407</v>
      </c>
      <c r="K2694" s="18">
        <f>G2694*结论【关键目标】!C$27*0.7735*0.001</f>
        <v>0</v>
      </c>
      <c r="L2694" s="5">
        <v>0</v>
      </c>
      <c r="M2694" s="5">
        <f>ABS(IF(L2694&lt;=0,L2694/耗电量关键数据!$B$6/1000,L2694/耗电量关键数据!$B$5/1000))</f>
        <v>0</v>
      </c>
      <c r="N2694" s="19">
        <f>耗电量关键数据!$B$14</f>
        <v>1.1688450000000001</v>
      </c>
      <c r="O2694" s="19">
        <f>耗电量关键数据!$B$15</f>
        <v>0.37403039999999999</v>
      </c>
      <c r="P2694" s="19">
        <f t="shared" si="380"/>
        <v>1.5428754000000002</v>
      </c>
      <c r="Q2694" s="19">
        <f t="shared" si="384"/>
        <v>0</v>
      </c>
      <c r="R2694" s="20">
        <f t="shared" si="381"/>
        <v>0</v>
      </c>
      <c r="S2694" s="20">
        <f t="shared" si="385"/>
        <v>0</v>
      </c>
      <c r="T2694" s="20">
        <f>IF((T2693+R2694)&lt;0,0,IF((T2693+R2694)&gt;结论【关键目标】!C$28,结论【关键目标】!C$28,T2693+R2694))</f>
        <v>17.371373800000001</v>
      </c>
      <c r="U2694" s="19">
        <f>IF((T2693+R2694)&lt;结论【关键目标】!$C$28,0,(发电量计算【计算逻辑页】!R2694+发电量计算【计算逻辑页】!T2693-结论【关键目标】!$C$28))</f>
        <v>0</v>
      </c>
      <c r="V2694" s="5">
        <f t="shared" si="382"/>
        <v>0</v>
      </c>
      <c r="W2694" s="5">
        <f t="shared" si="383"/>
        <v>0</v>
      </c>
      <c r="X2694" s="5">
        <f t="shared" si="386"/>
        <v>0</v>
      </c>
    </row>
    <row r="2695" spans="1:24" x14ac:dyDescent="0.15">
      <c r="A2695" s="7">
        <v>2694</v>
      </c>
      <c r="B2695" s="7">
        <v>4</v>
      </c>
      <c r="C2695" s="7">
        <v>23</v>
      </c>
      <c r="D2695" s="7">
        <v>6</v>
      </c>
      <c r="E2695" s="7">
        <v>113</v>
      </c>
      <c r="F2695" s="7">
        <v>7.3</v>
      </c>
      <c r="G2695" s="7">
        <v>53.8</v>
      </c>
      <c r="H2695" s="7">
        <f t="shared" si="378"/>
        <v>7</v>
      </c>
      <c r="I2695" s="16">
        <f t="shared" si="379"/>
        <v>45039</v>
      </c>
      <c r="J2695" s="17">
        <v>0.2407</v>
      </c>
      <c r="K2695" s="18">
        <f>G2695*结论【关键目标】!C$27*0.7735*0.001</f>
        <v>4.9937159999999992</v>
      </c>
      <c r="L2695" s="5">
        <v>0</v>
      </c>
      <c r="M2695" s="5">
        <f>ABS(IF(L2695&lt;=0,L2695/耗电量关键数据!$B$6/1000,L2695/耗电量关键数据!$B$5/1000))</f>
        <v>0</v>
      </c>
      <c r="N2695" s="19">
        <f>耗电量关键数据!$B$14</f>
        <v>1.1688450000000001</v>
      </c>
      <c r="O2695" s="19">
        <f>耗电量关键数据!$B$15</f>
        <v>0.37403039999999999</v>
      </c>
      <c r="P2695" s="19">
        <f t="shared" si="380"/>
        <v>1.5428754000000002</v>
      </c>
      <c r="Q2695" s="19">
        <f t="shared" si="384"/>
        <v>0</v>
      </c>
      <c r="R2695" s="20">
        <f t="shared" si="381"/>
        <v>4.9937159999999992</v>
      </c>
      <c r="S2695" s="20">
        <f t="shared" si="385"/>
        <v>0</v>
      </c>
      <c r="T2695" s="20">
        <f>IF((T2694+R2695)&lt;0,0,IF((T2694+R2695)&gt;结论【关键目标】!C$28,结论【关键目标】!C$28,T2694+R2695))</f>
        <v>22</v>
      </c>
      <c r="U2695" s="19">
        <f>IF((T2694+R2695)&lt;结论【关键目标】!$C$28,0,(发电量计算【计算逻辑页】!R2695+发电量计算【计算逻辑页】!T2694-结论【关键目标】!$C$28))</f>
        <v>0.3650897999999998</v>
      </c>
      <c r="V2695" s="5">
        <f t="shared" si="382"/>
        <v>0</v>
      </c>
      <c r="W2695" s="5">
        <f t="shared" si="383"/>
        <v>0.37137010878000004</v>
      </c>
      <c r="X2695" s="5">
        <f t="shared" si="386"/>
        <v>0</v>
      </c>
    </row>
    <row r="2696" spans="1:24" x14ac:dyDescent="0.15">
      <c r="A2696" s="7">
        <v>2695</v>
      </c>
      <c r="B2696" s="7">
        <v>4</v>
      </c>
      <c r="C2696" s="7">
        <v>23</v>
      </c>
      <c r="D2696" s="7">
        <v>7</v>
      </c>
      <c r="E2696" s="7">
        <v>113</v>
      </c>
      <c r="F2696" s="7">
        <v>8</v>
      </c>
      <c r="G2696" s="7">
        <v>153.9</v>
      </c>
      <c r="H2696" s="7">
        <f t="shared" si="378"/>
        <v>7</v>
      </c>
      <c r="I2696" s="16">
        <f t="shared" si="379"/>
        <v>45039</v>
      </c>
      <c r="J2696" s="17">
        <v>0.2407</v>
      </c>
      <c r="K2696" s="18">
        <f>G2696*结论【关键目标】!C$27*0.7735*0.001</f>
        <v>14.284998</v>
      </c>
      <c r="L2696" s="5">
        <v>0</v>
      </c>
      <c r="M2696" s="5">
        <f>ABS(IF(L2696&lt;=0,L2696/耗电量关键数据!$B$6/1000,L2696/耗电量关键数据!$B$5/1000))</f>
        <v>0</v>
      </c>
      <c r="N2696" s="19">
        <f>耗电量关键数据!$B$14</f>
        <v>1.1688450000000001</v>
      </c>
      <c r="O2696" s="19">
        <f>耗电量关键数据!$B$15</f>
        <v>0.37403039999999999</v>
      </c>
      <c r="P2696" s="19">
        <f t="shared" si="380"/>
        <v>1.5428754000000002</v>
      </c>
      <c r="Q2696" s="19">
        <f t="shared" si="384"/>
        <v>0</v>
      </c>
      <c r="R2696" s="20">
        <f t="shared" si="381"/>
        <v>14.284998</v>
      </c>
      <c r="S2696" s="20">
        <f t="shared" si="385"/>
        <v>0</v>
      </c>
      <c r="T2696" s="20">
        <f>IF((T2695+R2696)&lt;0,0,IF((T2695+R2696)&gt;结论【关键目标】!C$28,结论【关键目标】!C$28,T2695+R2696))</f>
        <v>22</v>
      </c>
      <c r="U2696" s="19">
        <f>IF((T2695+R2696)&lt;结论【关键目标】!$C$28,0,(发电量计算【计算逻辑页】!R2696+发电量计算【计算逻辑页】!T2695-结论【关键目标】!$C$28))</f>
        <v>14.284998000000002</v>
      </c>
      <c r="V2696" s="5">
        <f t="shared" si="382"/>
        <v>0</v>
      </c>
      <c r="W2696" s="5">
        <f t="shared" si="383"/>
        <v>0.37137010878000004</v>
      </c>
      <c r="X2696" s="5">
        <f t="shared" si="386"/>
        <v>0</v>
      </c>
    </row>
    <row r="2697" spans="1:24" x14ac:dyDescent="0.15">
      <c r="A2697" s="7">
        <v>2696</v>
      </c>
      <c r="B2697" s="7">
        <v>4</v>
      </c>
      <c r="C2697" s="7">
        <v>23</v>
      </c>
      <c r="D2697" s="7">
        <v>8</v>
      </c>
      <c r="E2697" s="7">
        <v>113</v>
      </c>
      <c r="F2697" s="7">
        <v>10</v>
      </c>
      <c r="G2697" s="7">
        <v>331.7</v>
      </c>
      <c r="H2697" s="7">
        <f t="shared" si="378"/>
        <v>7</v>
      </c>
      <c r="I2697" s="16">
        <f t="shared" si="379"/>
        <v>45039</v>
      </c>
      <c r="J2697" s="17">
        <v>0.70809999999999995</v>
      </c>
      <c r="K2697" s="18">
        <f>G2697*结论【关键目标】!C$27*0.7735*0.001</f>
        <v>30.788394</v>
      </c>
      <c r="L2697" s="5">
        <v>0</v>
      </c>
      <c r="M2697" s="5">
        <f>ABS(IF(L2697&lt;=0,L2697/耗电量关键数据!$B$6/1000,L2697/耗电量关键数据!$B$5/1000))</f>
        <v>0</v>
      </c>
      <c r="N2697" s="19">
        <f>耗电量关键数据!$B$14</f>
        <v>1.1688450000000001</v>
      </c>
      <c r="O2697" s="19">
        <f>耗电量关键数据!$B$15</f>
        <v>0.37403039999999999</v>
      </c>
      <c r="P2697" s="19">
        <f t="shared" si="380"/>
        <v>1.5428754000000002</v>
      </c>
      <c r="Q2697" s="19">
        <f t="shared" si="384"/>
        <v>0</v>
      </c>
      <c r="R2697" s="20">
        <f t="shared" si="381"/>
        <v>30.788394</v>
      </c>
      <c r="S2697" s="20">
        <f t="shared" si="385"/>
        <v>0</v>
      </c>
      <c r="T2697" s="20">
        <f>IF((T2696+R2697)&lt;0,0,IF((T2696+R2697)&gt;结论【关键目标】!C$28,结论【关键目标】!C$28,T2696+R2697))</f>
        <v>22</v>
      </c>
      <c r="U2697" s="19">
        <f>IF((T2696+R2697)&lt;结论【关键目标】!$C$28,0,(发电量计算【计算逻辑页】!R2697+发电量计算【计算逻辑页】!T2696-结论【关键目标】!$C$28))</f>
        <v>30.788393999999997</v>
      </c>
      <c r="V2697" s="5">
        <f t="shared" si="382"/>
        <v>10.775937899999999</v>
      </c>
      <c r="W2697" s="5">
        <f t="shared" si="383"/>
        <v>1.0925100707400002</v>
      </c>
      <c r="X2697" s="5">
        <f t="shared" si="386"/>
        <v>0</v>
      </c>
    </row>
    <row r="2698" spans="1:24" x14ac:dyDescent="0.15">
      <c r="A2698" s="7">
        <v>2697</v>
      </c>
      <c r="B2698" s="7">
        <v>4</v>
      </c>
      <c r="C2698" s="7">
        <v>23</v>
      </c>
      <c r="D2698" s="7">
        <v>9</v>
      </c>
      <c r="E2698" s="7">
        <v>113</v>
      </c>
      <c r="F2698" s="7">
        <v>12.8</v>
      </c>
      <c r="G2698" s="7">
        <v>481.3</v>
      </c>
      <c r="H2698" s="7">
        <f t="shared" si="378"/>
        <v>7</v>
      </c>
      <c r="I2698" s="16">
        <f t="shared" si="379"/>
        <v>45039</v>
      </c>
      <c r="J2698" s="17">
        <v>0.70809999999999995</v>
      </c>
      <c r="K2698" s="18">
        <f>G2698*结论【关键目标】!C$27*0.7735*0.001</f>
        <v>44.674265999999996</v>
      </c>
      <c r="L2698" s="5">
        <v>0</v>
      </c>
      <c r="M2698" s="5">
        <f>ABS(IF(L2698&lt;=0,L2698/耗电量关键数据!$B$6/1000,L2698/耗电量关键数据!$B$5/1000))</f>
        <v>0</v>
      </c>
      <c r="N2698" s="19">
        <f>耗电量关键数据!$B$14</f>
        <v>1.1688450000000001</v>
      </c>
      <c r="O2698" s="19">
        <f>耗电量关键数据!$B$15</f>
        <v>0.37403039999999999</v>
      </c>
      <c r="P2698" s="19">
        <f t="shared" si="380"/>
        <v>1.5428754000000002</v>
      </c>
      <c r="Q2698" s="19">
        <f t="shared" si="384"/>
        <v>0</v>
      </c>
      <c r="R2698" s="20">
        <f t="shared" si="381"/>
        <v>44.674265999999996</v>
      </c>
      <c r="S2698" s="20">
        <f t="shared" si="385"/>
        <v>0</v>
      </c>
      <c r="T2698" s="20">
        <f>IF((T2697+R2698)&lt;0,0,IF((T2697+R2698)&gt;结论【关键目标】!C$28,结论【关键目标】!C$28,T2697+R2698))</f>
        <v>22</v>
      </c>
      <c r="U2698" s="19">
        <f>IF((T2697+R2698)&lt;结论【关键目标】!$C$28,0,(发电量计算【计算逻辑页】!R2698+发电量计算【计算逻辑页】!T2697-结论【关键目标】!$C$28))</f>
        <v>44.674265999999989</v>
      </c>
      <c r="V2698" s="5">
        <f t="shared" si="382"/>
        <v>15.635993099999995</v>
      </c>
      <c r="W2698" s="5">
        <f t="shared" si="383"/>
        <v>1.0925100707400002</v>
      </c>
      <c r="X2698" s="5">
        <f t="shared" si="386"/>
        <v>0</v>
      </c>
    </row>
    <row r="2699" spans="1:24" x14ac:dyDescent="0.15">
      <c r="A2699" s="7">
        <v>2698</v>
      </c>
      <c r="B2699" s="7">
        <v>4</v>
      </c>
      <c r="C2699" s="7">
        <v>23</v>
      </c>
      <c r="D2699" s="7">
        <v>10</v>
      </c>
      <c r="E2699" s="7">
        <v>113</v>
      </c>
      <c r="F2699" s="7">
        <v>16</v>
      </c>
      <c r="G2699" s="7">
        <v>734.5</v>
      </c>
      <c r="H2699" s="7">
        <f t="shared" si="378"/>
        <v>7</v>
      </c>
      <c r="I2699" s="16">
        <f t="shared" si="379"/>
        <v>45039</v>
      </c>
      <c r="J2699" s="17">
        <v>0.70809999999999995</v>
      </c>
      <c r="K2699" s="18">
        <f>G2699*结论【关键目标】!C$27*0.7735*0.001</f>
        <v>68.176289999999995</v>
      </c>
      <c r="L2699" s="5">
        <v>0</v>
      </c>
      <c r="M2699" s="5">
        <f>ABS(IF(L2699&lt;=0,L2699/耗电量关键数据!$B$6/1000,L2699/耗电量关键数据!$B$5/1000))</f>
        <v>0</v>
      </c>
      <c r="N2699" s="19">
        <f>耗电量关键数据!$B$14</f>
        <v>1.1688450000000001</v>
      </c>
      <c r="O2699" s="19">
        <f>耗电量关键数据!$B$15</f>
        <v>0.37403039999999999</v>
      </c>
      <c r="P2699" s="19">
        <f t="shared" si="380"/>
        <v>1.5428754000000002</v>
      </c>
      <c r="Q2699" s="19">
        <f t="shared" si="384"/>
        <v>0</v>
      </c>
      <c r="R2699" s="20">
        <f t="shared" si="381"/>
        <v>68.176289999999995</v>
      </c>
      <c r="S2699" s="20">
        <f t="shared" si="385"/>
        <v>0</v>
      </c>
      <c r="T2699" s="20">
        <f>IF((T2698+R2699)&lt;0,0,IF((T2698+R2699)&gt;结论【关键目标】!C$28,结论【关键目标】!C$28,T2698+R2699))</f>
        <v>22</v>
      </c>
      <c r="U2699" s="19">
        <f>IF((T2698+R2699)&lt;结论【关键目标】!$C$28,0,(发电量计算【计算逻辑页】!R2699+发电量计算【计算逻辑页】!T2698-结论【关键目标】!$C$28))</f>
        <v>68.176289999999995</v>
      </c>
      <c r="V2699" s="5">
        <f t="shared" si="382"/>
        <v>23.861701499999995</v>
      </c>
      <c r="W2699" s="5">
        <f t="shared" si="383"/>
        <v>1.0925100707400002</v>
      </c>
      <c r="X2699" s="5">
        <f t="shared" si="386"/>
        <v>0</v>
      </c>
    </row>
    <row r="2700" spans="1:24" x14ac:dyDescent="0.15">
      <c r="A2700" s="7">
        <v>2699</v>
      </c>
      <c r="B2700" s="7">
        <v>4</v>
      </c>
      <c r="C2700" s="7">
        <v>23</v>
      </c>
      <c r="D2700" s="7">
        <v>11</v>
      </c>
      <c r="E2700" s="7">
        <v>113</v>
      </c>
      <c r="F2700" s="7">
        <v>17.5</v>
      </c>
      <c r="G2700" s="7">
        <v>784.1</v>
      </c>
      <c r="H2700" s="7">
        <f t="shared" si="378"/>
        <v>7</v>
      </c>
      <c r="I2700" s="16">
        <f t="shared" si="379"/>
        <v>45039</v>
      </c>
      <c r="J2700" s="17">
        <v>1.2267999999999999</v>
      </c>
      <c r="K2700" s="18">
        <f>G2700*结论【关键目标】!C$27*0.7735*0.001</f>
        <v>72.780162000000004</v>
      </c>
      <c r="L2700" s="5">
        <v>0</v>
      </c>
      <c r="M2700" s="5">
        <f>ABS(IF(L2700&lt;=0,L2700/耗电量关键数据!$B$6/1000,L2700/耗电量关键数据!$B$5/1000))</f>
        <v>0</v>
      </c>
      <c r="N2700" s="19">
        <f>耗电量关键数据!$B$14</f>
        <v>1.1688450000000001</v>
      </c>
      <c r="O2700" s="19">
        <f>耗电量关键数据!$B$15</f>
        <v>0.37403039999999999</v>
      </c>
      <c r="P2700" s="19">
        <f t="shared" si="380"/>
        <v>1.5428754000000002</v>
      </c>
      <c r="Q2700" s="19">
        <f t="shared" si="384"/>
        <v>1.5428754000000002</v>
      </c>
      <c r="R2700" s="20">
        <f t="shared" si="381"/>
        <v>71.237286600000004</v>
      </c>
      <c r="S2700" s="20">
        <f t="shared" si="385"/>
        <v>0</v>
      </c>
      <c r="T2700" s="20">
        <f>IF((T2699+R2700)&lt;0,0,IF((T2699+R2700)&gt;结论【关键目标】!C$28,结论【关键目标】!C$28,T2699+R2700))</f>
        <v>22</v>
      </c>
      <c r="U2700" s="19">
        <f>IF((T2699+R2700)&lt;结论【关键目标】!$C$28,0,(发电量计算【计算逻辑页】!R2700+发电量计算【计算逻辑页】!T2699-结论【关键目标】!$C$28))</f>
        <v>71.237286600000004</v>
      </c>
      <c r="V2700" s="5">
        <f t="shared" si="382"/>
        <v>24.933050309999999</v>
      </c>
      <c r="W2700" s="5">
        <f t="shared" si="383"/>
        <v>1.89279954072</v>
      </c>
      <c r="X2700" s="5">
        <f t="shared" si="386"/>
        <v>0</v>
      </c>
    </row>
    <row r="2701" spans="1:24" x14ac:dyDescent="0.15">
      <c r="A2701" s="7">
        <v>2700</v>
      </c>
      <c r="B2701" s="7">
        <v>4</v>
      </c>
      <c r="C2701" s="7">
        <v>23</v>
      </c>
      <c r="D2701" s="7">
        <v>12</v>
      </c>
      <c r="E2701" s="7">
        <v>113</v>
      </c>
      <c r="F2701" s="7">
        <v>18.2</v>
      </c>
      <c r="G2701" s="7">
        <v>741.5</v>
      </c>
      <c r="H2701" s="7">
        <f t="shared" si="378"/>
        <v>7</v>
      </c>
      <c r="I2701" s="16">
        <f t="shared" si="379"/>
        <v>45039</v>
      </c>
      <c r="J2701" s="17">
        <v>1.2267999999999999</v>
      </c>
      <c r="K2701" s="18">
        <f>G2701*结论【关键目标】!C$27*0.7735*0.001</f>
        <v>68.826030000000003</v>
      </c>
      <c r="L2701" s="5">
        <v>0</v>
      </c>
      <c r="M2701" s="5">
        <f>ABS(IF(L2701&lt;=0,L2701/耗电量关键数据!$B$6/1000,L2701/耗电量关键数据!$B$5/1000))</f>
        <v>0</v>
      </c>
      <c r="N2701" s="19">
        <f>耗电量关键数据!$B$14</f>
        <v>1.1688450000000001</v>
      </c>
      <c r="O2701" s="19">
        <f>耗电量关键数据!$B$15</f>
        <v>0.37403039999999999</v>
      </c>
      <c r="P2701" s="19">
        <f t="shared" si="380"/>
        <v>1.5428754000000002</v>
      </c>
      <c r="Q2701" s="19">
        <f t="shared" si="384"/>
        <v>1.5428754000000002</v>
      </c>
      <c r="R2701" s="20">
        <f t="shared" si="381"/>
        <v>67.283154600000003</v>
      </c>
      <c r="S2701" s="20">
        <f t="shared" si="385"/>
        <v>0</v>
      </c>
      <c r="T2701" s="20">
        <f>IF((T2700+R2701)&lt;0,0,IF((T2700+R2701)&gt;结论【关键目标】!C$28,结论【关键目标】!C$28,T2700+R2701))</f>
        <v>22</v>
      </c>
      <c r="U2701" s="19">
        <f>IF((T2700+R2701)&lt;结论【关键目标】!$C$28,0,(发电量计算【计算逻辑页】!R2701+发电量计算【计算逻辑页】!T2700-结论【关键目标】!$C$28))</f>
        <v>67.283154600000003</v>
      </c>
      <c r="V2701" s="5">
        <f t="shared" si="382"/>
        <v>23.549104109999998</v>
      </c>
      <c r="W2701" s="5">
        <f t="shared" si="383"/>
        <v>1.89279954072</v>
      </c>
      <c r="X2701" s="5">
        <f t="shared" si="386"/>
        <v>0</v>
      </c>
    </row>
    <row r="2702" spans="1:24" x14ac:dyDescent="0.15">
      <c r="A2702" s="7">
        <v>2701</v>
      </c>
      <c r="B2702" s="7">
        <v>4</v>
      </c>
      <c r="C2702" s="7">
        <v>23</v>
      </c>
      <c r="D2702" s="7">
        <v>13</v>
      </c>
      <c r="E2702" s="7">
        <v>113</v>
      </c>
      <c r="F2702" s="7">
        <v>18</v>
      </c>
      <c r="G2702" s="7">
        <v>656.1</v>
      </c>
      <c r="H2702" s="7">
        <f t="shared" si="378"/>
        <v>7</v>
      </c>
      <c r="I2702" s="16">
        <f t="shared" si="379"/>
        <v>45039</v>
      </c>
      <c r="J2702" s="17">
        <v>1.2267999999999999</v>
      </c>
      <c r="K2702" s="18">
        <f>G2702*结论【关键目标】!C$27*0.7735*0.001</f>
        <v>60.899201999999995</v>
      </c>
      <c r="L2702" s="5">
        <v>0</v>
      </c>
      <c r="M2702" s="5">
        <f>ABS(IF(L2702&lt;=0,L2702/耗电量关键数据!$B$6/1000,L2702/耗电量关键数据!$B$5/1000))</f>
        <v>0</v>
      </c>
      <c r="N2702" s="19">
        <f>耗电量关键数据!$B$14</f>
        <v>1.1688450000000001</v>
      </c>
      <c r="O2702" s="19">
        <f>耗电量关键数据!$B$15</f>
        <v>0.37403039999999999</v>
      </c>
      <c r="P2702" s="19">
        <f t="shared" si="380"/>
        <v>1.5428754000000002</v>
      </c>
      <c r="Q2702" s="19">
        <f t="shared" si="384"/>
        <v>1.5428754000000002</v>
      </c>
      <c r="R2702" s="20">
        <f t="shared" si="381"/>
        <v>59.356326599999996</v>
      </c>
      <c r="S2702" s="20">
        <f t="shared" si="385"/>
        <v>0</v>
      </c>
      <c r="T2702" s="20">
        <f>IF((T2701+R2702)&lt;0,0,IF((T2701+R2702)&gt;结论【关键目标】!C$28,结论【关键目标】!C$28,T2701+R2702))</f>
        <v>22</v>
      </c>
      <c r="U2702" s="19">
        <f>IF((T2701+R2702)&lt;结论【关键目标】!$C$28,0,(发电量计算【计算逻辑页】!R2702+发电量计算【计算逻辑页】!T2701-结论【关键目标】!$C$28))</f>
        <v>59.356326599999989</v>
      </c>
      <c r="V2702" s="5">
        <f t="shared" si="382"/>
        <v>20.774714309999993</v>
      </c>
      <c r="W2702" s="5">
        <f t="shared" si="383"/>
        <v>1.89279954072</v>
      </c>
      <c r="X2702" s="5">
        <f t="shared" si="386"/>
        <v>0</v>
      </c>
    </row>
    <row r="2703" spans="1:24" x14ac:dyDescent="0.15">
      <c r="A2703" s="7">
        <v>2702</v>
      </c>
      <c r="B2703" s="7">
        <v>4</v>
      </c>
      <c r="C2703" s="7">
        <v>23</v>
      </c>
      <c r="D2703" s="7">
        <v>14</v>
      </c>
      <c r="E2703" s="7">
        <v>113</v>
      </c>
      <c r="F2703" s="7">
        <v>19</v>
      </c>
      <c r="G2703" s="7">
        <v>581.1</v>
      </c>
      <c r="H2703" s="7">
        <f t="shared" si="378"/>
        <v>7</v>
      </c>
      <c r="I2703" s="16">
        <f t="shared" si="379"/>
        <v>45039</v>
      </c>
      <c r="J2703" s="17">
        <v>1.2267999999999999</v>
      </c>
      <c r="K2703" s="18">
        <f>G2703*结论【关键目标】!C$27*0.7735*0.001</f>
        <v>53.937702000000002</v>
      </c>
      <c r="L2703" s="5">
        <v>0</v>
      </c>
      <c r="M2703" s="5">
        <f>ABS(IF(L2703&lt;=0,L2703/耗电量关键数据!$B$6/1000,L2703/耗电量关键数据!$B$5/1000))</f>
        <v>0</v>
      </c>
      <c r="N2703" s="19">
        <f>耗电量关键数据!$B$14</f>
        <v>1.1688450000000001</v>
      </c>
      <c r="O2703" s="19">
        <f>耗电量关键数据!$B$15</f>
        <v>0.37403039999999999</v>
      </c>
      <c r="P2703" s="19">
        <f t="shared" si="380"/>
        <v>1.5428754000000002</v>
      </c>
      <c r="Q2703" s="19">
        <f t="shared" si="384"/>
        <v>1.5428754000000002</v>
      </c>
      <c r="R2703" s="20">
        <f t="shared" si="381"/>
        <v>52.394826600000002</v>
      </c>
      <c r="S2703" s="20">
        <f t="shared" si="385"/>
        <v>0</v>
      </c>
      <c r="T2703" s="20">
        <f>IF((T2702+R2703)&lt;0,0,IF((T2702+R2703)&gt;结论【关键目标】!C$28,结论【关键目标】!C$28,T2702+R2703))</f>
        <v>22</v>
      </c>
      <c r="U2703" s="19">
        <f>IF((T2702+R2703)&lt;结论【关键目标】!$C$28,0,(发电量计算【计算逻辑页】!R2703+发电量计算【计算逻辑页】!T2702-结论【关键目标】!$C$28))</f>
        <v>52.394826600000002</v>
      </c>
      <c r="V2703" s="5">
        <f t="shared" si="382"/>
        <v>18.338189310000001</v>
      </c>
      <c r="W2703" s="5">
        <f t="shared" si="383"/>
        <v>1.89279954072</v>
      </c>
      <c r="X2703" s="5">
        <f t="shared" si="386"/>
        <v>0</v>
      </c>
    </row>
    <row r="2704" spans="1:24" x14ac:dyDescent="0.15">
      <c r="A2704" s="7">
        <v>2703</v>
      </c>
      <c r="B2704" s="7">
        <v>4</v>
      </c>
      <c r="C2704" s="7">
        <v>23</v>
      </c>
      <c r="D2704" s="7">
        <v>15</v>
      </c>
      <c r="E2704" s="7">
        <v>113</v>
      </c>
      <c r="F2704" s="7">
        <v>18.399999999999999</v>
      </c>
      <c r="G2704" s="7">
        <v>438.4</v>
      </c>
      <c r="H2704" s="7">
        <f t="shared" si="378"/>
        <v>7</v>
      </c>
      <c r="I2704" s="16">
        <f t="shared" si="379"/>
        <v>45039</v>
      </c>
      <c r="J2704" s="17">
        <v>1.2267999999999999</v>
      </c>
      <c r="K2704" s="18">
        <f>G2704*结论【关键目标】!C$27*0.7735*0.001</f>
        <v>40.692287999999998</v>
      </c>
      <c r="L2704" s="5">
        <v>0</v>
      </c>
      <c r="M2704" s="5">
        <f>ABS(IF(L2704&lt;=0,L2704/耗电量关键数据!$B$6/1000,L2704/耗电量关键数据!$B$5/1000))</f>
        <v>0</v>
      </c>
      <c r="N2704" s="19">
        <f>耗电量关键数据!$B$14</f>
        <v>1.1688450000000001</v>
      </c>
      <c r="O2704" s="19">
        <f>耗电量关键数据!$B$15</f>
        <v>0.37403039999999999</v>
      </c>
      <c r="P2704" s="19">
        <f t="shared" si="380"/>
        <v>1.5428754000000002</v>
      </c>
      <c r="Q2704" s="19">
        <f t="shared" si="384"/>
        <v>1.5428754000000002</v>
      </c>
      <c r="R2704" s="20">
        <f t="shared" si="381"/>
        <v>39.149412599999998</v>
      </c>
      <c r="S2704" s="20">
        <f t="shared" si="385"/>
        <v>0</v>
      </c>
      <c r="T2704" s="20">
        <f>IF((T2703+R2704)&lt;0,0,IF((T2703+R2704)&gt;结论【关键目标】!C$28,结论【关键目标】!C$28,T2703+R2704))</f>
        <v>22</v>
      </c>
      <c r="U2704" s="19">
        <f>IF((T2703+R2704)&lt;结论【关键目标】!$C$28,0,(发电量计算【计算逻辑页】!R2704+发电量计算【计算逻辑页】!T2703-结论【关键目标】!$C$28))</f>
        <v>39.149412599999998</v>
      </c>
      <c r="V2704" s="5">
        <f t="shared" si="382"/>
        <v>13.702294409999999</v>
      </c>
      <c r="W2704" s="5">
        <f t="shared" si="383"/>
        <v>1.89279954072</v>
      </c>
      <c r="X2704" s="5">
        <f t="shared" si="386"/>
        <v>0</v>
      </c>
    </row>
    <row r="2705" spans="1:24" x14ac:dyDescent="0.15">
      <c r="A2705" s="7">
        <v>2704</v>
      </c>
      <c r="B2705" s="7">
        <v>4</v>
      </c>
      <c r="C2705" s="7">
        <v>23</v>
      </c>
      <c r="D2705" s="7">
        <v>16</v>
      </c>
      <c r="E2705" s="7">
        <v>113</v>
      </c>
      <c r="F2705" s="7">
        <v>19</v>
      </c>
      <c r="G2705" s="7">
        <v>326.8</v>
      </c>
      <c r="H2705" s="7">
        <f t="shared" si="378"/>
        <v>7</v>
      </c>
      <c r="I2705" s="16">
        <f t="shared" si="379"/>
        <v>45039</v>
      </c>
      <c r="J2705" s="17">
        <v>0.70809999999999995</v>
      </c>
      <c r="K2705" s="18">
        <f>G2705*结论【关键目标】!C$27*0.7735*0.001</f>
        <v>30.333575999999997</v>
      </c>
      <c r="L2705" s="5">
        <v>0</v>
      </c>
      <c r="M2705" s="5">
        <f>ABS(IF(L2705&lt;=0,L2705/耗电量关键数据!$B$6/1000,L2705/耗电量关键数据!$B$5/1000))</f>
        <v>0</v>
      </c>
      <c r="N2705" s="19">
        <f>耗电量关键数据!$B$14</f>
        <v>1.1688450000000001</v>
      </c>
      <c r="O2705" s="19">
        <f>耗电量关键数据!$B$15</f>
        <v>0.37403039999999999</v>
      </c>
      <c r="P2705" s="19">
        <f t="shared" si="380"/>
        <v>1.5428754000000002</v>
      </c>
      <c r="Q2705" s="19">
        <f t="shared" si="384"/>
        <v>0</v>
      </c>
      <c r="R2705" s="20">
        <f t="shared" si="381"/>
        <v>30.333575999999997</v>
      </c>
      <c r="S2705" s="20">
        <f t="shared" si="385"/>
        <v>0</v>
      </c>
      <c r="T2705" s="20">
        <f>IF((T2704+R2705)&lt;0,0,IF((T2704+R2705)&gt;结论【关键目标】!C$28,结论【关键目标】!C$28,T2704+R2705))</f>
        <v>22</v>
      </c>
      <c r="U2705" s="19">
        <f>IF((T2704+R2705)&lt;结论【关键目标】!$C$28,0,(发电量计算【计算逻辑页】!R2705+发电量计算【计算逻辑页】!T2704-结论【关键目标】!$C$28))</f>
        <v>30.333575999999994</v>
      </c>
      <c r="V2705" s="5">
        <f t="shared" si="382"/>
        <v>10.616751599999997</v>
      </c>
      <c r="W2705" s="5">
        <f t="shared" si="383"/>
        <v>1.0925100707400002</v>
      </c>
      <c r="X2705" s="5">
        <f t="shared" si="386"/>
        <v>0</v>
      </c>
    </row>
    <row r="2706" spans="1:24" x14ac:dyDescent="0.15">
      <c r="A2706" s="7">
        <v>2705</v>
      </c>
      <c r="B2706" s="7">
        <v>4</v>
      </c>
      <c r="C2706" s="7">
        <v>23</v>
      </c>
      <c r="D2706" s="7">
        <v>17</v>
      </c>
      <c r="E2706" s="7">
        <v>113</v>
      </c>
      <c r="F2706" s="7">
        <v>19</v>
      </c>
      <c r="G2706" s="7">
        <v>179.8</v>
      </c>
      <c r="H2706" s="7">
        <f t="shared" si="378"/>
        <v>7</v>
      </c>
      <c r="I2706" s="16">
        <f t="shared" si="379"/>
        <v>45039</v>
      </c>
      <c r="J2706" s="17">
        <v>0.70809999999999995</v>
      </c>
      <c r="K2706" s="18">
        <f>G2706*结论【关键目标】!C$27*0.7735*0.001</f>
        <v>16.689036000000002</v>
      </c>
      <c r="L2706" s="5">
        <v>0</v>
      </c>
      <c r="M2706" s="5">
        <f>ABS(IF(L2706&lt;=0,L2706/耗电量关键数据!$B$6/1000,L2706/耗电量关键数据!$B$5/1000))</f>
        <v>0</v>
      </c>
      <c r="N2706" s="19">
        <f>耗电量关键数据!$B$14</f>
        <v>1.1688450000000001</v>
      </c>
      <c r="O2706" s="19">
        <f>耗电量关键数据!$B$15</f>
        <v>0.37403039999999999</v>
      </c>
      <c r="P2706" s="19">
        <f t="shared" si="380"/>
        <v>1.5428754000000002</v>
      </c>
      <c r="Q2706" s="19">
        <f t="shared" si="384"/>
        <v>0</v>
      </c>
      <c r="R2706" s="20">
        <f t="shared" si="381"/>
        <v>16.689036000000002</v>
      </c>
      <c r="S2706" s="20">
        <f t="shared" si="385"/>
        <v>0</v>
      </c>
      <c r="T2706" s="20">
        <f>IF((T2705+R2706)&lt;0,0,IF((T2705+R2706)&gt;结论【关键目标】!C$28,结论【关键目标】!C$28,T2705+R2706))</f>
        <v>22</v>
      </c>
      <c r="U2706" s="19">
        <f>IF((T2705+R2706)&lt;结论【关键目标】!$C$28,0,(发电量计算【计算逻辑页】!R2706+发电量计算【计算逻辑页】!T2705-结论【关键目标】!$C$28))</f>
        <v>16.689036000000002</v>
      </c>
      <c r="V2706" s="5">
        <f t="shared" si="382"/>
        <v>5.8411626000000005</v>
      </c>
      <c r="W2706" s="5">
        <f t="shared" si="383"/>
        <v>1.0925100707400002</v>
      </c>
      <c r="X2706" s="5">
        <f t="shared" si="386"/>
        <v>0</v>
      </c>
    </row>
    <row r="2707" spans="1:24" x14ac:dyDescent="0.15">
      <c r="A2707" s="7">
        <v>2706</v>
      </c>
      <c r="B2707" s="7">
        <v>4</v>
      </c>
      <c r="C2707" s="7">
        <v>23</v>
      </c>
      <c r="D2707" s="7">
        <v>18</v>
      </c>
      <c r="E2707" s="7">
        <v>113</v>
      </c>
      <c r="F2707" s="7">
        <v>17.8</v>
      </c>
      <c r="G2707" s="7">
        <v>27.1</v>
      </c>
      <c r="H2707" s="7">
        <f t="shared" si="378"/>
        <v>7</v>
      </c>
      <c r="I2707" s="16">
        <f t="shared" si="379"/>
        <v>45039</v>
      </c>
      <c r="J2707" s="17">
        <v>0.70809999999999995</v>
      </c>
      <c r="K2707" s="18">
        <f>G2707*结论【关键目标】!C$27*0.7735*0.001</f>
        <v>2.515422</v>
      </c>
      <c r="L2707" s="5">
        <v>0</v>
      </c>
      <c r="M2707" s="5">
        <f>ABS(IF(L2707&lt;=0,L2707/耗电量关键数据!$B$6/1000,L2707/耗电量关键数据!$B$5/1000))</f>
        <v>0</v>
      </c>
      <c r="N2707" s="19">
        <f>耗电量关键数据!$B$14</f>
        <v>1.1688450000000001</v>
      </c>
      <c r="O2707" s="19">
        <f>耗电量关键数据!$B$15</f>
        <v>0.37403039999999999</v>
      </c>
      <c r="P2707" s="19">
        <f t="shared" si="380"/>
        <v>1.5428754000000002</v>
      </c>
      <c r="Q2707" s="19">
        <f t="shared" si="384"/>
        <v>0</v>
      </c>
      <c r="R2707" s="20">
        <f t="shared" si="381"/>
        <v>2.515422</v>
      </c>
      <c r="S2707" s="20">
        <f t="shared" si="385"/>
        <v>0</v>
      </c>
      <c r="T2707" s="20">
        <f>IF((T2706+R2707)&lt;0,0,IF((T2706+R2707)&gt;结论【关键目标】!C$28,结论【关键目标】!C$28,T2706+R2707))</f>
        <v>22</v>
      </c>
      <c r="U2707" s="19">
        <f>IF((T2706+R2707)&lt;结论【关键目标】!$C$28,0,(发电量计算【计算逻辑页】!R2707+发电量计算【计算逻辑页】!T2706-结论【关键目标】!$C$28))</f>
        <v>2.5154220000000009</v>
      </c>
      <c r="V2707" s="5">
        <f t="shared" si="382"/>
        <v>0.88039770000000028</v>
      </c>
      <c r="W2707" s="5">
        <f t="shared" si="383"/>
        <v>1.0925100707400002</v>
      </c>
      <c r="X2707" s="5">
        <f t="shared" si="386"/>
        <v>0</v>
      </c>
    </row>
    <row r="2708" spans="1:24" x14ac:dyDescent="0.15">
      <c r="A2708" s="7">
        <v>2707</v>
      </c>
      <c r="B2708" s="7">
        <v>4</v>
      </c>
      <c r="C2708" s="7">
        <v>23</v>
      </c>
      <c r="D2708" s="7">
        <v>19</v>
      </c>
      <c r="E2708" s="7">
        <v>113</v>
      </c>
      <c r="F2708" s="7">
        <v>17</v>
      </c>
      <c r="G2708" s="7">
        <v>0</v>
      </c>
      <c r="H2708" s="7">
        <f t="shared" si="378"/>
        <v>7</v>
      </c>
      <c r="I2708" s="16">
        <f t="shared" si="379"/>
        <v>45039</v>
      </c>
      <c r="J2708" s="17">
        <v>1.2267999999999999</v>
      </c>
      <c r="K2708" s="18">
        <f>G2708*结论【关键目标】!C$27*0.7735*0.001</f>
        <v>0</v>
      </c>
      <c r="L2708" s="5">
        <v>0</v>
      </c>
      <c r="M2708" s="5">
        <f>ABS(IF(L2708&lt;=0,L2708/耗电量关键数据!$B$6/1000,L2708/耗电量关键数据!$B$5/1000))</f>
        <v>0</v>
      </c>
      <c r="N2708" s="19">
        <f>耗电量关键数据!$B$14</f>
        <v>1.1688450000000001</v>
      </c>
      <c r="O2708" s="19">
        <f>耗电量关键数据!$B$15</f>
        <v>0.37403039999999999</v>
      </c>
      <c r="P2708" s="19">
        <f t="shared" si="380"/>
        <v>1.5428754000000002</v>
      </c>
      <c r="Q2708" s="19">
        <f t="shared" si="384"/>
        <v>1.5428754000000002</v>
      </c>
      <c r="R2708" s="20">
        <f t="shared" si="381"/>
        <v>-1.5428754000000002</v>
      </c>
      <c r="S2708" s="20">
        <f t="shared" si="385"/>
        <v>1.5428754000000002</v>
      </c>
      <c r="T2708" s="20">
        <f>IF((T2707+R2708)&lt;0,0,IF((T2707+R2708)&gt;结论【关键目标】!C$28,结论【关键目标】!C$28,T2707+R2708))</f>
        <v>20.4571246</v>
      </c>
      <c r="U2708" s="19">
        <f>IF((T2707+R2708)&lt;结论【关键目标】!$C$28,0,(发电量计算【计算逻辑页】!R2708+发电量计算【计算逻辑页】!T2707-结论【关键目标】!$C$28))</f>
        <v>0</v>
      </c>
      <c r="V2708" s="5">
        <f t="shared" si="382"/>
        <v>0</v>
      </c>
      <c r="W2708" s="5">
        <f t="shared" si="383"/>
        <v>0</v>
      </c>
      <c r="X2708" s="5">
        <f t="shared" si="386"/>
        <v>1.3527931507200002</v>
      </c>
    </row>
    <row r="2709" spans="1:24" x14ac:dyDescent="0.15">
      <c r="A2709" s="7">
        <v>2708</v>
      </c>
      <c r="B2709" s="7">
        <v>4</v>
      </c>
      <c r="C2709" s="7">
        <v>23</v>
      </c>
      <c r="D2709" s="7">
        <v>20</v>
      </c>
      <c r="E2709" s="7">
        <v>113</v>
      </c>
      <c r="F2709" s="7">
        <v>16</v>
      </c>
      <c r="G2709" s="7">
        <v>0</v>
      </c>
      <c r="H2709" s="7">
        <f t="shared" si="378"/>
        <v>7</v>
      </c>
      <c r="I2709" s="16">
        <f t="shared" si="379"/>
        <v>45039</v>
      </c>
      <c r="J2709" s="17">
        <v>1.2267999999999999</v>
      </c>
      <c r="K2709" s="18">
        <f>G2709*结论【关键目标】!C$27*0.7735*0.001</f>
        <v>0</v>
      </c>
      <c r="L2709" s="5">
        <v>0</v>
      </c>
      <c r="M2709" s="5">
        <f>ABS(IF(L2709&lt;=0,L2709/耗电量关键数据!$B$6/1000,L2709/耗电量关键数据!$B$5/1000))</f>
        <v>0</v>
      </c>
      <c r="N2709" s="19">
        <f>耗电量关键数据!$B$14</f>
        <v>1.1688450000000001</v>
      </c>
      <c r="O2709" s="19">
        <f>耗电量关键数据!$B$15</f>
        <v>0.37403039999999999</v>
      </c>
      <c r="P2709" s="19">
        <f t="shared" si="380"/>
        <v>1.5428754000000002</v>
      </c>
      <c r="Q2709" s="19">
        <f t="shared" si="384"/>
        <v>1.5428754000000002</v>
      </c>
      <c r="R2709" s="20">
        <f t="shared" si="381"/>
        <v>-1.5428754000000002</v>
      </c>
      <c r="S2709" s="20">
        <f t="shared" si="385"/>
        <v>1.5428754000000002</v>
      </c>
      <c r="T2709" s="20">
        <f>IF((T2708+R2709)&lt;0,0,IF((T2708+R2709)&gt;结论【关键目标】!C$28,结论【关键目标】!C$28,T2708+R2709))</f>
        <v>18.9142492</v>
      </c>
      <c r="U2709" s="19">
        <f>IF((T2708+R2709)&lt;结论【关键目标】!$C$28,0,(发电量计算【计算逻辑页】!R2709+发电量计算【计算逻辑页】!T2708-结论【关键目标】!$C$28))</f>
        <v>0</v>
      </c>
      <c r="V2709" s="5">
        <f t="shared" si="382"/>
        <v>0</v>
      </c>
      <c r="W2709" s="5">
        <f t="shared" si="383"/>
        <v>0</v>
      </c>
      <c r="X2709" s="5">
        <f t="shared" si="386"/>
        <v>1.3527931507200002</v>
      </c>
    </row>
    <row r="2710" spans="1:24" x14ac:dyDescent="0.15">
      <c r="A2710" s="7">
        <v>2709</v>
      </c>
      <c r="B2710" s="7">
        <v>4</v>
      </c>
      <c r="C2710" s="7">
        <v>23</v>
      </c>
      <c r="D2710" s="7">
        <v>21</v>
      </c>
      <c r="E2710" s="7">
        <v>113</v>
      </c>
      <c r="F2710" s="7">
        <v>15.7</v>
      </c>
      <c r="G2710" s="7">
        <v>0</v>
      </c>
      <c r="H2710" s="7">
        <f t="shared" si="378"/>
        <v>7</v>
      </c>
      <c r="I2710" s="16">
        <f t="shared" si="379"/>
        <v>45039</v>
      </c>
      <c r="J2710" s="17">
        <v>1.2267999999999999</v>
      </c>
      <c r="K2710" s="18">
        <f>G2710*结论【关键目标】!C$27*0.7735*0.001</f>
        <v>0</v>
      </c>
      <c r="L2710" s="5">
        <v>0</v>
      </c>
      <c r="M2710" s="5">
        <f>ABS(IF(L2710&lt;=0,L2710/耗电量关键数据!$B$6/1000,L2710/耗电量关键数据!$B$5/1000))</f>
        <v>0</v>
      </c>
      <c r="N2710" s="19">
        <f>耗电量关键数据!$B$14</f>
        <v>1.1688450000000001</v>
      </c>
      <c r="O2710" s="19">
        <f>耗电量关键数据!$B$15</f>
        <v>0.37403039999999999</v>
      </c>
      <c r="P2710" s="19">
        <f t="shared" si="380"/>
        <v>1.5428754000000002</v>
      </c>
      <c r="Q2710" s="19">
        <f t="shared" si="384"/>
        <v>1.5428754000000002</v>
      </c>
      <c r="R2710" s="20">
        <f t="shared" si="381"/>
        <v>-1.5428754000000002</v>
      </c>
      <c r="S2710" s="20">
        <f t="shared" si="385"/>
        <v>1.5428754000000002</v>
      </c>
      <c r="T2710" s="20">
        <f>IF((T2709+R2710)&lt;0,0,IF((T2709+R2710)&gt;结论【关键目标】!C$28,结论【关键目标】!C$28,T2709+R2710))</f>
        <v>17.371373800000001</v>
      </c>
      <c r="U2710" s="19">
        <f>IF((T2709+R2710)&lt;结论【关键目标】!$C$28,0,(发电量计算【计算逻辑页】!R2710+发电量计算【计算逻辑页】!T2709-结论【关键目标】!$C$28))</f>
        <v>0</v>
      </c>
      <c r="V2710" s="5">
        <f t="shared" si="382"/>
        <v>0</v>
      </c>
      <c r="W2710" s="5">
        <f t="shared" si="383"/>
        <v>0</v>
      </c>
      <c r="X2710" s="5">
        <f t="shared" si="386"/>
        <v>1.3527931507200002</v>
      </c>
    </row>
    <row r="2711" spans="1:24" x14ac:dyDescent="0.15">
      <c r="A2711" s="7">
        <v>2710</v>
      </c>
      <c r="B2711" s="7">
        <v>4</v>
      </c>
      <c r="C2711" s="7">
        <v>23</v>
      </c>
      <c r="D2711" s="7">
        <v>22</v>
      </c>
      <c r="E2711" s="7">
        <v>113</v>
      </c>
      <c r="F2711" s="7">
        <v>15</v>
      </c>
      <c r="G2711" s="7">
        <v>0</v>
      </c>
      <c r="H2711" s="7">
        <f t="shared" si="378"/>
        <v>7</v>
      </c>
      <c r="I2711" s="16">
        <f t="shared" si="379"/>
        <v>45039</v>
      </c>
      <c r="J2711" s="17">
        <v>0.70809999999999995</v>
      </c>
      <c r="K2711" s="18">
        <f>G2711*结论【关键目标】!C$27*0.7735*0.001</f>
        <v>0</v>
      </c>
      <c r="L2711" s="5">
        <v>0</v>
      </c>
      <c r="M2711" s="5">
        <f>ABS(IF(L2711&lt;=0,L2711/耗电量关键数据!$B$6/1000,L2711/耗电量关键数据!$B$5/1000))</f>
        <v>0</v>
      </c>
      <c r="N2711" s="19">
        <f>耗电量关键数据!$B$14</f>
        <v>1.1688450000000001</v>
      </c>
      <c r="O2711" s="19">
        <f>耗电量关键数据!$B$15</f>
        <v>0.37403039999999999</v>
      </c>
      <c r="P2711" s="19">
        <f t="shared" si="380"/>
        <v>1.5428754000000002</v>
      </c>
      <c r="Q2711" s="19">
        <f t="shared" si="384"/>
        <v>0</v>
      </c>
      <c r="R2711" s="20">
        <f t="shared" si="381"/>
        <v>0</v>
      </c>
      <c r="S2711" s="20">
        <f t="shared" si="385"/>
        <v>0</v>
      </c>
      <c r="T2711" s="20">
        <f>IF((T2710+R2711)&lt;0,0,IF((T2710+R2711)&gt;结论【关键目标】!C$28,结论【关键目标】!C$28,T2710+R2711))</f>
        <v>17.371373800000001</v>
      </c>
      <c r="U2711" s="19">
        <f>IF((T2710+R2711)&lt;结论【关键目标】!$C$28,0,(发电量计算【计算逻辑页】!R2711+发电量计算【计算逻辑页】!T2710-结论【关键目标】!$C$28))</f>
        <v>0</v>
      </c>
      <c r="V2711" s="5">
        <f t="shared" si="382"/>
        <v>0</v>
      </c>
      <c r="W2711" s="5">
        <f t="shared" si="383"/>
        <v>0</v>
      </c>
      <c r="X2711" s="5">
        <f t="shared" si="386"/>
        <v>0</v>
      </c>
    </row>
    <row r="2712" spans="1:24" x14ac:dyDescent="0.15">
      <c r="A2712" s="7">
        <v>2711</v>
      </c>
      <c r="B2712" s="7">
        <v>4</v>
      </c>
      <c r="C2712" s="7">
        <v>23</v>
      </c>
      <c r="D2712" s="7">
        <v>23</v>
      </c>
      <c r="E2712" s="7">
        <v>113</v>
      </c>
      <c r="F2712" s="7">
        <v>12</v>
      </c>
      <c r="G2712" s="7">
        <v>0</v>
      </c>
      <c r="H2712" s="7">
        <f t="shared" si="378"/>
        <v>7</v>
      </c>
      <c r="I2712" s="16">
        <f t="shared" si="379"/>
        <v>45039</v>
      </c>
      <c r="J2712" s="17">
        <v>0.70809999999999995</v>
      </c>
      <c r="K2712" s="18">
        <f>G2712*结论【关键目标】!C$27*0.7735*0.001</f>
        <v>0</v>
      </c>
      <c r="L2712" s="5">
        <v>0</v>
      </c>
      <c r="M2712" s="5">
        <f>ABS(IF(L2712&lt;=0,L2712/耗电量关键数据!$B$6/1000,L2712/耗电量关键数据!$B$5/1000))</f>
        <v>0</v>
      </c>
      <c r="N2712" s="19">
        <f>耗电量关键数据!$B$14</f>
        <v>1.1688450000000001</v>
      </c>
      <c r="O2712" s="19">
        <f>耗电量关键数据!$B$15</f>
        <v>0.37403039999999999</v>
      </c>
      <c r="P2712" s="19">
        <f t="shared" si="380"/>
        <v>1.5428754000000002</v>
      </c>
      <c r="Q2712" s="19">
        <f t="shared" si="384"/>
        <v>0</v>
      </c>
      <c r="R2712" s="20">
        <f t="shared" si="381"/>
        <v>0</v>
      </c>
      <c r="S2712" s="20">
        <f t="shared" si="385"/>
        <v>0</v>
      </c>
      <c r="T2712" s="20">
        <f>IF((T2711+R2712)&lt;0,0,IF((T2711+R2712)&gt;结论【关键目标】!C$28,结论【关键目标】!C$28,T2711+R2712))</f>
        <v>17.371373800000001</v>
      </c>
      <c r="U2712" s="19">
        <f>IF((T2711+R2712)&lt;结论【关键目标】!$C$28,0,(发电量计算【计算逻辑页】!R2712+发电量计算【计算逻辑页】!T2711-结论【关键目标】!$C$28))</f>
        <v>0</v>
      </c>
      <c r="V2712" s="5">
        <f t="shared" si="382"/>
        <v>0</v>
      </c>
      <c r="W2712" s="5">
        <f t="shared" si="383"/>
        <v>0</v>
      </c>
      <c r="X2712" s="5">
        <f t="shared" si="386"/>
        <v>0</v>
      </c>
    </row>
    <row r="2713" spans="1:24" x14ac:dyDescent="0.15">
      <c r="A2713" s="7">
        <v>2712</v>
      </c>
      <c r="B2713" s="7">
        <v>4</v>
      </c>
      <c r="C2713" s="7">
        <v>23</v>
      </c>
      <c r="D2713" s="7">
        <v>24</v>
      </c>
      <c r="E2713" s="7">
        <v>113</v>
      </c>
      <c r="F2713" s="7">
        <v>12.7</v>
      </c>
      <c r="G2713" s="7">
        <v>0</v>
      </c>
      <c r="H2713" s="7">
        <f t="shared" si="378"/>
        <v>7</v>
      </c>
      <c r="I2713" s="16">
        <f t="shared" si="379"/>
        <v>45039</v>
      </c>
      <c r="J2713" s="17">
        <v>0.2407</v>
      </c>
      <c r="K2713" s="18">
        <f>G2713*结论【关键目标】!C$27*0.7735*0.001</f>
        <v>0</v>
      </c>
      <c r="L2713" s="5">
        <v>0</v>
      </c>
      <c r="M2713" s="5">
        <f>ABS(IF(L2713&lt;=0,L2713/耗电量关键数据!$B$6/1000,L2713/耗电量关键数据!$B$5/1000))</f>
        <v>0</v>
      </c>
      <c r="N2713" s="19">
        <f>耗电量关键数据!$B$14</f>
        <v>1.1688450000000001</v>
      </c>
      <c r="O2713" s="19">
        <f>耗电量关键数据!$B$15</f>
        <v>0.37403039999999999</v>
      </c>
      <c r="P2713" s="19">
        <f t="shared" si="380"/>
        <v>1.5428754000000002</v>
      </c>
      <c r="Q2713" s="19">
        <f t="shared" si="384"/>
        <v>0</v>
      </c>
      <c r="R2713" s="20">
        <f t="shared" si="381"/>
        <v>0</v>
      </c>
      <c r="S2713" s="20">
        <f t="shared" si="385"/>
        <v>0</v>
      </c>
      <c r="T2713" s="20">
        <f>IF((T2712+R2713)&lt;0,0,IF((T2712+R2713)&gt;结论【关键目标】!C$28,结论【关键目标】!C$28,T2712+R2713))</f>
        <v>17.371373800000001</v>
      </c>
      <c r="U2713" s="19">
        <f>IF((T2712+R2713)&lt;结论【关键目标】!$C$28,0,(发电量计算【计算逻辑页】!R2713+发电量计算【计算逻辑页】!T2712-结论【关键目标】!$C$28))</f>
        <v>0</v>
      </c>
      <c r="V2713" s="5">
        <f t="shared" si="382"/>
        <v>0</v>
      </c>
      <c r="W2713" s="5">
        <f t="shared" si="383"/>
        <v>0</v>
      </c>
      <c r="X2713" s="5">
        <f t="shared" si="386"/>
        <v>0</v>
      </c>
    </row>
    <row r="2714" spans="1:24" x14ac:dyDescent="0.15">
      <c r="A2714" s="7">
        <v>2713</v>
      </c>
      <c r="B2714" s="7">
        <v>4</v>
      </c>
      <c r="C2714" s="7">
        <v>24</v>
      </c>
      <c r="D2714" s="7">
        <v>1</v>
      </c>
      <c r="E2714" s="7">
        <v>114</v>
      </c>
      <c r="F2714" s="7">
        <v>10</v>
      </c>
      <c r="G2714" s="7">
        <v>0</v>
      </c>
      <c r="H2714" s="7">
        <f t="shared" si="378"/>
        <v>1</v>
      </c>
      <c r="I2714" s="16">
        <f t="shared" si="379"/>
        <v>45040</v>
      </c>
      <c r="J2714" s="17">
        <v>0.2407</v>
      </c>
      <c r="K2714" s="18">
        <f>G2714*结论【关键目标】!C$27*0.7735*0.001</f>
        <v>0</v>
      </c>
      <c r="L2714" s="5">
        <v>0</v>
      </c>
      <c r="M2714" s="5">
        <f>ABS(IF(L2714&lt;=0,L2714/耗电量关键数据!$B$6/1000,L2714/耗电量关键数据!$B$5/1000))</f>
        <v>0</v>
      </c>
      <c r="N2714" s="5">
        <f>电气设备逐时使用率计算!H2690</f>
        <v>1.1688450000000001</v>
      </c>
      <c r="O2714" s="5">
        <f>灯光逐时使用率计算!H2690</f>
        <v>0.37403039999999999</v>
      </c>
      <c r="P2714" s="19">
        <f t="shared" si="380"/>
        <v>1.5428754000000002</v>
      </c>
      <c r="Q2714" s="19">
        <f t="shared" si="384"/>
        <v>0</v>
      </c>
      <c r="R2714" s="20">
        <f t="shared" si="381"/>
        <v>0</v>
      </c>
      <c r="S2714" s="20">
        <f t="shared" si="385"/>
        <v>0</v>
      </c>
      <c r="T2714" s="20">
        <f>IF((T2713+R2714)&lt;0,0,IF((T2713+R2714)&gt;结论【关键目标】!C$28,结论【关键目标】!C$28,T2713+R2714))</f>
        <v>17.371373800000001</v>
      </c>
      <c r="U2714" s="19">
        <f>IF((T2713+R2714)&lt;结论【关键目标】!$C$28,0,(发电量计算【计算逻辑页】!R2714+发电量计算【计算逻辑页】!T2713-结论【关键目标】!$C$28))</f>
        <v>0</v>
      </c>
      <c r="V2714" s="5">
        <f t="shared" si="382"/>
        <v>0</v>
      </c>
      <c r="W2714" s="5">
        <f t="shared" si="383"/>
        <v>0</v>
      </c>
      <c r="X2714" s="5">
        <f t="shared" si="386"/>
        <v>0</v>
      </c>
    </row>
    <row r="2715" spans="1:24" x14ac:dyDescent="0.15">
      <c r="A2715" s="7">
        <v>2714</v>
      </c>
      <c r="B2715" s="7">
        <v>4</v>
      </c>
      <c r="C2715" s="7">
        <v>24</v>
      </c>
      <c r="D2715" s="7">
        <v>2</v>
      </c>
      <c r="E2715" s="7">
        <v>114</v>
      </c>
      <c r="F2715" s="7">
        <v>10</v>
      </c>
      <c r="G2715" s="7">
        <v>0</v>
      </c>
      <c r="H2715" s="7">
        <f t="shared" si="378"/>
        <v>1</v>
      </c>
      <c r="I2715" s="16">
        <f t="shared" si="379"/>
        <v>45040</v>
      </c>
      <c r="J2715" s="17">
        <v>0.2407</v>
      </c>
      <c r="K2715" s="18">
        <f>G2715*结论【关键目标】!C$27*0.7735*0.001</f>
        <v>0</v>
      </c>
      <c r="L2715" s="5">
        <v>0</v>
      </c>
      <c r="M2715" s="5">
        <f>ABS(IF(L2715&lt;=0,L2715/耗电量关键数据!$B$6/1000,L2715/耗电量关键数据!$B$5/1000))</f>
        <v>0</v>
      </c>
      <c r="N2715" s="5">
        <f>电气设备逐时使用率计算!H2691</f>
        <v>1.1688450000000001</v>
      </c>
      <c r="O2715" s="5">
        <f>灯光逐时使用率计算!H2691</f>
        <v>0.37403039999999999</v>
      </c>
      <c r="P2715" s="19">
        <f t="shared" si="380"/>
        <v>1.5428754000000002</v>
      </c>
      <c r="Q2715" s="19">
        <f t="shared" si="384"/>
        <v>0</v>
      </c>
      <c r="R2715" s="20">
        <f t="shared" si="381"/>
        <v>0</v>
      </c>
      <c r="S2715" s="20">
        <f t="shared" si="385"/>
        <v>0</v>
      </c>
      <c r="T2715" s="20">
        <f>IF((T2714+R2715)&lt;0,0,IF((T2714+R2715)&gt;结论【关键目标】!C$28,结论【关键目标】!C$28,T2714+R2715))</f>
        <v>17.371373800000001</v>
      </c>
      <c r="U2715" s="19">
        <f>IF((T2714+R2715)&lt;结论【关键目标】!$C$28,0,(发电量计算【计算逻辑页】!R2715+发电量计算【计算逻辑页】!T2714-结论【关键目标】!$C$28))</f>
        <v>0</v>
      </c>
      <c r="V2715" s="5">
        <f t="shared" si="382"/>
        <v>0</v>
      </c>
      <c r="W2715" s="5">
        <f t="shared" si="383"/>
        <v>0</v>
      </c>
      <c r="X2715" s="5">
        <f t="shared" si="386"/>
        <v>0</v>
      </c>
    </row>
    <row r="2716" spans="1:24" x14ac:dyDescent="0.15">
      <c r="A2716" s="7">
        <v>2715</v>
      </c>
      <c r="B2716" s="7">
        <v>4</v>
      </c>
      <c r="C2716" s="7">
        <v>24</v>
      </c>
      <c r="D2716" s="7">
        <v>3</v>
      </c>
      <c r="E2716" s="7">
        <v>114</v>
      </c>
      <c r="F2716" s="7">
        <v>9.1999999999999993</v>
      </c>
      <c r="G2716" s="7">
        <v>0</v>
      </c>
      <c r="H2716" s="7">
        <f t="shared" si="378"/>
        <v>1</v>
      </c>
      <c r="I2716" s="16">
        <f t="shared" si="379"/>
        <v>45040</v>
      </c>
      <c r="J2716" s="17">
        <v>0.2407</v>
      </c>
      <c r="K2716" s="18">
        <f>G2716*结论【关键目标】!C$27*0.7735*0.001</f>
        <v>0</v>
      </c>
      <c r="L2716" s="5">
        <v>0</v>
      </c>
      <c r="M2716" s="5">
        <f>ABS(IF(L2716&lt;=0,L2716/耗电量关键数据!$B$6/1000,L2716/耗电量关键数据!$B$5/1000))</f>
        <v>0</v>
      </c>
      <c r="N2716" s="5">
        <f>电气设备逐时使用率计算!H2692</f>
        <v>1.1688450000000001</v>
      </c>
      <c r="O2716" s="5">
        <f>灯光逐时使用率计算!H2692</f>
        <v>0.37403039999999999</v>
      </c>
      <c r="P2716" s="19">
        <f t="shared" si="380"/>
        <v>1.5428754000000002</v>
      </c>
      <c r="Q2716" s="19">
        <f t="shared" si="384"/>
        <v>0</v>
      </c>
      <c r="R2716" s="20">
        <f t="shared" si="381"/>
        <v>0</v>
      </c>
      <c r="S2716" s="20">
        <f t="shared" si="385"/>
        <v>0</v>
      </c>
      <c r="T2716" s="20">
        <f>IF((T2715+R2716)&lt;0,0,IF((T2715+R2716)&gt;结论【关键目标】!C$28,结论【关键目标】!C$28,T2715+R2716))</f>
        <v>17.371373800000001</v>
      </c>
      <c r="U2716" s="19">
        <f>IF((T2715+R2716)&lt;结论【关键目标】!$C$28,0,(发电量计算【计算逻辑页】!R2716+发电量计算【计算逻辑页】!T2715-结论【关键目标】!$C$28))</f>
        <v>0</v>
      </c>
      <c r="V2716" s="5">
        <f t="shared" si="382"/>
        <v>0</v>
      </c>
      <c r="W2716" s="5">
        <f t="shared" si="383"/>
        <v>0</v>
      </c>
      <c r="X2716" s="5">
        <f t="shared" si="386"/>
        <v>0</v>
      </c>
    </row>
    <row r="2717" spans="1:24" x14ac:dyDescent="0.15">
      <c r="A2717" s="7">
        <v>2716</v>
      </c>
      <c r="B2717" s="7">
        <v>4</v>
      </c>
      <c r="C2717" s="7">
        <v>24</v>
      </c>
      <c r="D2717" s="7">
        <v>4</v>
      </c>
      <c r="E2717" s="7">
        <v>114</v>
      </c>
      <c r="F2717" s="7">
        <v>9</v>
      </c>
      <c r="G2717" s="7">
        <v>0</v>
      </c>
      <c r="H2717" s="7">
        <f t="shared" si="378"/>
        <v>1</v>
      </c>
      <c r="I2717" s="16">
        <f t="shared" si="379"/>
        <v>45040</v>
      </c>
      <c r="J2717" s="17">
        <v>0.2407</v>
      </c>
      <c r="K2717" s="18">
        <f>G2717*结论【关键目标】!C$27*0.7735*0.001</f>
        <v>0</v>
      </c>
      <c r="L2717" s="5">
        <v>0</v>
      </c>
      <c r="M2717" s="5">
        <f>ABS(IF(L2717&lt;=0,L2717/耗电量关键数据!$B$6/1000,L2717/耗电量关键数据!$B$5/1000))</f>
        <v>0</v>
      </c>
      <c r="N2717" s="5">
        <f>电气设备逐时使用率计算!H2693</f>
        <v>1.1688450000000001</v>
      </c>
      <c r="O2717" s="5">
        <f>灯光逐时使用率计算!H2693</f>
        <v>0.37403039999999999</v>
      </c>
      <c r="P2717" s="19">
        <f t="shared" si="380"/>
        <v>1.5428754000000002</v>
      </c>
      <c r="Q2717" s="19">
        <f t="shared" si="384"/>
        <v>0</v>
      </c>
      <c r="R2717" s="20">
        <f t="shared" si="381"/>
        <v>0</v>
      </c>
      <c r="S2717" s="20">
        <f t="shared" si="385"/>
        <v>0</v>
      </c>
      <c r="T2717" s="20">
        <f>IF((T2716+R2717)&lt;0,0,IF((T2716+R2717)&gt;结论【关键目标】!C$28,结论【关键目标】!C$28,T2716+R2717))</f>
        <v>17.371373800000001</v>
      </c>
      <c r="U2717" s="19">
        <f>IF((T2716+R2717)&lt;结论【关键目标】!$C$28,0,(发电量计算【计算逻辑页】!R2717+发电量计算【计算逻辑页】!T2716-结论【关键目标】!$C$28))</f>
        <v>0</v>
      </c>
      <c r="V2717" s="5">
        <f t="shared" si="382"/>
        <v>0</v>
      </c>
      <c r="W2717" s="5">
        <f t="shared" si="383"/>
        <v>0</v>
      </c>
      <c r="X2717" s="5">
        <f t="shared" si="386"/>
        <v>0</v>
      </c>
    </row>
    <row r="2718" spans="1:24" x14ac:dyDescent="0.15">
      <c r="A2718" s="7">
        <v>2717</v>
      </c>
      <c r="B2718" s="7">
        <v>4</v>
      </c>
      <c r="C2718" s="7">
        <v>24</v>
      </c>
      <c r="D2718" s="7">
        <v>5</v>
      </c>
      <c r="E2718" s="7">
        <v>114</v>
      </c>
      <c r="F2718" s="7">
        <v>8</v>
      </c>
      <c r="G2718" s="7">
        <v>0</v>
      </c>
      <c r="H2718" s="7">
        <f t="shared" si="378"/>
        <v>1</v>
      </c>
      <c r="I2718" s="16">
        <f t="shared" si="379"/>
        <v>45040</v>
      </c>
      <c r="J2718" s="17">
        <v>0.2407</v>
      </c>
      <c r="K2718" s="18">
        <f>G2718*结论【关键目标】!C$27*0.7735*0.001</f>
        <v>0</v>
      </c>
      <c r="L2718" s="5">
        <v>0</v>
      </c>
      <c r="M2718" s="5">
        <f>ABS(IF(L2718&lt;=0,L2718/耗电量关键数据!$B$6/1000,L2718/耗电量关键数据!$B$5/1000))</f>
        <v>0</v>
      </c>
      <c r="N2718" s="5">
        <f>电气设备逐时使用率计算!H2694</f>
        <v>1.1688450000000001</v>
      </c>
      <c r="O2718" s="5">
        <f>灯光逐时使用率计算!H2694</f>
        <v>0.37403039999999999</v>
      </c>
      <c r="P2718" s="19">
        <f t="shared" si="380"/>
        <v>1.5428754000000002</v>
      </c>
      <c r="Q2718" s="19">
        <f t="shared" si="384"/>
        <v>0</v>
      </c>
      <c r="R2718" s="20">
        <f t="shared" si="381"/>
        <v>0</v>
      </c>
      <c r="S2718" s="20">
        <f t="shared" si="385"/>
        <v>0</v>
      </c>
      <c r="T2718" s="20">
        <f>IF((T2717+R2718)&lt;0,0,IF((T2717+R2718)&gt;结论【关键目标】!C$28,结论【关键目标】!C$28,T2717+R2718))</f>
        <v>17.371373800000001</v>
      </c>
      <c r="U2718" s="19">
        <f>IF((T2717+R2718)&lt;结论【关键目标】!$C$28,0,(发电量计算【计算逻辑页】!R2718+发电量计算【计算逻辑页】!T2717-结论【关键目标】!$C$28))</f>
        <v>0</v>
      </c>
      <c r="V2718" s="5">
        <f t="shared" si="382"/>
        <v>0</v>
      </c>
      <c r="W2718" s="5">
        <f t="shared" si="383"/>
        <v>0</v>
      </c>
      <c r="X2718" s="5">
        <f t="shared" si="386"/>
        <v>0</v>
      </c>
    </row>
    <row r="2719" spans="1:24" x14ac:dyDescent="0.15">
      <c r="A2719" s="7">
        <v>2718</v>
      </c>
      <c r="B2719" s="7">
        <v>4</v>
      </c>
      <c r="C2719" s="7">
        <v>24</v>
      </c>
      <c r="D2719" s="7">
        <v>6</v>
      </c>
      <c r="E2719" s="7">
        <v>114</v>
      </c>
      <c r="F2719" s="7">
        <v>6.3</v>
      </c>
      <c r="G2719" s="7">
        <v>36.4</v>
      </c>
      <c r="H2719" s="7">
        <f t="shared" si="378"/>
        <v>1</v>
      </c>
      <c r="I2719" s="16">
        <f t="shared" si="379"/>
        <v>45040</v>
      </c>
      <c r="J2719" s="17">
        <v>0.2407</v>
      </c>
      <c r="K2719" s="18">
        <f>G2719*结论【关键目标】!C$27*0.7735*0.001</f>
        <v>3.3786479999999997</v>
      </c>
      <c r="L2719" s="5">
        <v>0</v>
      </c>
      <c r="M2719" s="5">
        <f>ABS(IF(L2719&lt;=0,L2719/耗电量关键数据!$B$6/1000,L2719/耗电量关键数据!$B$5/1000))</f>
        <v>0</v>
      </c>
      <c r="N2719" s="5">
        <f>电气设备逐时使用率计算!H2695</f>
        <v>1.1688450000000001</v>
      </c>
      <c r="O2719" s="5">
        <f>灯光逐时使用率计算!H2695</f>
        <v>0.37403039999999999</v>
      </c>
      <c r="P2719" s="19">
        <f t="shared" si="380"/>
        <v>1.5428754000000002</v>
      </c>
      <c r="Q2719" s="19">
        <f t="shared" si="384"/>
        <v>0</v>
      </c>
      <c r="R2719" s="20">
        <f t="shared" si="381"/>
        <v>3.3786479999999997</v>
      </c>
      <c r="S2719" s="20">
        <f t="shared" si="385"/>
        <v>0</v>
      </c>
      <c r="T2719" s="20">
        <f>IF((T2718+R2719)&lt;0,0,IF((T2718+R2719)&gt;结论【关键目标】!C$28,结论【关键目标】!C$28,T2718+R2719))</f>
        <v>20.750021799999999</v>
      </c>
      <c r="U2719" s="19">
        <f>IF((T2718+R2719)&lt;结论【关键目标】!$C$28,0,(发电量计算【计算逻辑页】!R2719+发电量计算【计算逻辑页】!T2718-结论【关键目标】!$C$28))</f>
        <v>0</v>
      </c>
      <c r="V2719" s="5">
        <f t="shared" si="382"/>
        <v>0</v>
      </c>
      <c r="W2719" s="5">
        <f t="shared" si="383"/>
        <v>0.37137010878000004</v>
      </c>
      <c r="X2719" s="5">
        <f t="shared" si="386"/>
        <v>0</v>
      </c>
    </row>
    <row r="2720" spans="1:24" x14ac:dyDescent="0.15">
      <c r="A2720" s="7">
        <v>2719</v>
      </c>
      <c r="B2720" s="7">
        <v>4</v>
      </c>
      <c r="C2720" s="7">
        <v>24</v>
      </c>
      <c r="D2720" s="7">
        <v>7</v>
      </c>
      <c r="E2720" s="7">
        <v>114</v>
      </c>
      <c r="F2720" s="7">
        <v>8</v>
      </c>
      <c r="G2720" s="7">
        <v>168.5</v>
      </c>
      <c r="H2720" s="7">
        <f t="shared" si="378"/>
        <v>1</v>
      </c>
      <c r="I2720" s="16">
        <f t="shared" si="379"/>
        <v>45040</v>
      </c>
      <c r="J2720" s="17">
        <v>0.2407</v>
      </c>
      <c r="K2720" s="18">
        <f>G2720*结论【关键目标】!C$27*0.7735*0.001</f>
        <v>15.640170000000001</v>
      </c>
      <c r="L2720" s="5">
        <v>0</v>
      </c>
      <c r="M2720" s="5">
        <f>ABS(IF(L2720&lt;=0,L2720/耗电量关键数据!$B$6/1000,L2720/耗电量关键数据!$B$5/1000))</f>
        <v>0</v>
      </c>
      <c r="N2720" s="5">
        <f>电气设备逐时使用率计算!H2696</f>
        <v>2.3376900000000003</v>
      </c>
      <c r="O2720" s="5">
        <f>灯光逐时使用率计算!H2696</f>
        <v>1.2467680000000001</v>
      </c>
      <c r="P2720" s="19">
        <f t="shared" si="380"/>
        <v>3.5844580000000006</v>
      </c>
      <c r="Q2720" s="19">
        <f t="shared" si="384"/>
        <v>0</v>
      </c>
      <c r="R2720" s="20">
        <f t="shared" si="381"/>
        <v>15.640170000000001</v>
      </c>
      <c r="S2720" s="20">
        <f t="shared" si="385"/>
        <v>0</v>
      </c>
      <c r="T2720" s="20">
        <f>IF((T2719+R2720)&lt;0,0,IF((T2719+R2720)&gt;结论【关键目标】!C$28,结论【关键目标】!C$28,T2719+R2720))</f>
        <v>22</v>
      </c>
      <c r="U2720" s="19">
        <f>IF((T2719+R2720)&lt;结论【关键目标】!$C$28,0,(发电量计算【计算逻辑页】!R2720+发电量计算【计算逻辑页】!T2719-结论【关键目标】!$C$28))</f>
        <v>14.390191799999997</v>
      </c>
      <c r="V2720" s="5">
        <f t="shared" si="382"/>
        <v>0</v>
      </c>
      <c r="W2720" s="5">
        <f t="shared" si="383"/>
        <v>0.8627790406000001</v>
      </c>
      <c r="X2720" s="5">
        <f t="shared" si="386"/>
        <v>0</v>
      </c>
    </row>
    <row r="2721" spans="1:24" x14ac:dyDescent="0.15">
      <c r="A2721" s="7">
        <v>2720</v>
      </c>
      <c r="B2721" s="7">
        <v>4</v>
      </c>
      <c r="C2721" s="7">
        <v>24</v>
      </c>
      <c r="D2721" s="7">
        <v>8</v>
      </c>
      <c r="E2721" s="7">
        <v>114</v>
      </c>
      <c r="F2721" s="7">
        <v>10</v>
      </c>
      <c r="G2721" s="7">
        <v>296.5</v>
      </c>
      <c r="H2721" s="7">
        <f t="shared" si="378"/>
        <v>1</v>
      </c>
      <c r="I2721" s="16">
        <f t="shared" si="379"/>
        <v>45040</v>
      </c>
      <c r="J2721" s="17">
        <v>0.70809999999999995</v>
      </c>
      <c r="K2721" s="18">
        <f>G2721*结论【关键目标】!C$27*0.7735*0.001</f>
        <v>27.521129999999999</v>
      </c>
      <c r="L2721" s="5">
        <v>0</v>
      </c>
      <c r="M2721" s="5">
        <f>ABS(IF(L2721&lt;=0,L2721/耗电量关键数据!$B$6/1000,L2721/耗电量关键数据!$B$5/1000))</f>
        <v>0</v>
      </c>
      <c r="N2721" s="5">
        <f>电气设备逐时使用率计算!H2697</f>
        <v>11.688450000000001</v>
      </c>
      <c r="O2721" s="5">
        <f>灯光逐时使用率计算!H2697</f>
        <v>6.2338399999999998</v>
      </c>
      <c r="P2721" s="19">
        <f t="shared" si="380"/>
        <v>17.92229</v>
      </c>
      <c r="Q2721" s="19">
        <f t="shared" si="384"/>
        <v>0</v>
      </c>
      <c r="R2721" s="20">
        <f t="shared" si="381"/>
        <v>27.521129999999999</v>
      </c>
      <c r="S2721" s="20">
        <f t="shared" si="385"/>
        <v>0</v>
      </c>
      <c r="T2721" s="20">
        <f>IF((T2720+R2721)&lt;0,0,IF((T2720+R2721)&gt;结论【关键目标】!C$28,结论【关键目标】!C$28,T2720+R2721))</f>
        <v>22</v>
      </c>
      <c r="U2721" s="19">
        <f>IF((T2720+R2721)&lt;结论【关键目标】!$C$28,0,(发电量计算【计算逻辑页】!R2721+发电量计算【计算逻辑页】!T2720-结论【关键目标】!$C$28))</f>
        <v>27.521129999999999</v>
      </c>
      <c r="V2721" s="5">
        <f t="shared" si="382"/>
        <v>9.6323954999999994</v>
      </c>
      <c r="W2721" s="5">
        <f t="shared" si="383"/>
        <v>12.690773548999999</v>
      </c>
      <c r="X2721" s="5">
        <f t="shared" si="386"/>
        <v>0</v>
      </c>
    </row>
    <row r="2722" spans="1:24" x14ac:dyDescent="0.15">
      <c r="A2722" s="7">
        <v>2721</v>
      </c>
      <c r="B2722" s="7">
        <v>4</v>
      </c>
      <c r="C2722" s="7">
        <v>24</v>
      </c>
      <c r="D2722" s="7">
        <v>9</v>
      </c>
      <c r="E2722" s="7">
        <v>114</v>
      </c>
      <c r="F2722" s="7">
        <v>13</v>
      </c>
      <c r="G2722" s="7">
        <v>526.29999999999995</v>
      </c>
      <c r="H2722" s="7">
        <f t="shared" si="378"/>
        <v>1</v>
      </c>
      <c r="I2722" s="16">
        <f t="shared" si="379"/>
        <v>45040</v>
      </c>
      <c r="J2722" s="17">
        <v>0.70809999999999995</v>
      </c>
      <c r="K2722" s="18">
        <f>G2722*结论【关键目标】!C$27*0.7735*0.001</f>
        <v>48.851165999999992</v>
      </c>
      <c r="L2722" s="5">
        <v>0</v>
      </c>
      <c r="M2722" s="5">
        <f>ABS(IF(L2722&lt;=0,L2722/耗电量关键数据!$B$6/1000,L2722/耗电量关键数据!$B$5/1000))</f>
        <v>0</v>
      </c>
      <c r="N2722" s="5">
        <f>电气设备逐时使用率计算!H2698</f>
        <v>22.208055000000002</v>
      </c>
      <c r="O2722" s="5">
        <f>灯光逐时使用率计算!H2698</f>
        <v>11.844296</v>
      </c>
      <c r="P2722" s="19">
        <f t="shared" si="380"/>
        <v>34.052351000000002</v>
      </c>
      <c r="Q2722" s="19">
        <f t="shared" si="384"/>
        <v>0</v>
      </c>
      <c r="R2722" s="20">
        <f t="shared" si="381"/>
        <v>48.851165999999992</v>
      </c>
      <c r="S2722" s="20">
        <f t="shared" si="385"/>
        <v>0</v>
      </c>
      <c r="T2722" s="20">
        <f>IF((T2721+R2722)&lt;0,0,IF((T2721+R2722)&gt;结论【关键目标】!C$28,结论【关键目标】!C$28,T2721+R2722))</f>
        <v>22</v>
      </c>
      <c r="U2722" s="19">
        <f>IF((T2721+R2722)&lt;结论【关键目标】!$C$28,0,(发电量计算【计算逻辑页】!R2722+发电量计算【计算逻辑页】!T2721-结论【关键目标】!$C$28))</f>
        <v>48.851165999999992</v>
      </c>
      <c r="V2722" s="5">
        <f t="shared" si="382"/>
        <v>17.097908099999994</v>
      </c>
      <c r="W2722" s="5">
        <f t="shared" si="383"/>
        <v>24.1124697431</v>
      </c>
      <c r="X2722" s="5">
        <f t="shared" si="386"/>
        <v>0</v>
      </c>
    </row>
    <row r="2723" spans="1:24" x14ac:dyDescent="0.15">
      <c r="A2723" s="7">
        <v>2722</v>
      </c>
      <c r="B2723" s="7">
        <v>4</v>
      </c>
      <c r="C2723" s="7">
        <v>24</v>
      </c>
      <c r="D2723" s="7">
        <v>10</v>
      </c>
      <c r="E2723" s="7">
        <v>114</v>
      </c>
      <c r="F2723" s="7">
        <v>15</v>
      </c>
      <c r="G2723" s="7">
        <v>663.1</v>
      </c>
      <c r="H2723" s="7">
        <f t="shared" si="378"/>
        <v>1</v>
      </c>
      <c r="I2723" s="16">
        <f t="shared" si="379"/>
        <v>45040</v>
      </c>
      <c r="J2723" s="17">
        <v>0.70809999999999995</v>
      </c>
      <c r="K2723" s="18">
        <f>G2723*结论【关键目标】!C$27*0.7735*0.001</f>
        <v>61.548941999999997</v>
      </c>
      <c r="L2723" s="5">
        <v>0</v>
      </c>
      <c r="M2723" s="5">
        <f>ABS(IF(L2723&lt;=0,L2723/耗电量关键数据!$B$6/1000,L2723/耗电量关键数据!$B$5/1000))</f>
        <v>0</v>
      </c>
      <c r="N2723" s="5">
        <f>电气设备逐时使用率计算!H2699</f>
        <v>22.208055000000002</v>
      </c>
      <c r="O2723" s="5">
        <f>灯光逐时使用率计算!H2699</f>
        <v>11.844296</v>
      </c>
      <c r="P2723" s="19">
        <f t="shared" si="380"/>
        <v>34.052351000000002</v>
      </c>
      <c r="Q2723" s="19">
        <f t="shared" si="384"/>
        <v>0</v>
      </c>
      <c r="R2723" s="20">
        <f t="shared" si="381"/>
        <v>61.548941999999997</v>
      </c>
      <c r="S2723" s="20">
        <f t="shared" si="385"/>
        <v>0</v>
      </c>
      <c r="T2723" s="20">
        <f>IF((T2722+R2723)&lt;0,0,IF((T2722+R2723)&gt;结论【关键目标】!C$28,结论【关键目标】!C$28,T2722+R2723))</f>
        <v>22</v>
      </c>
      <c r="U2723" s="19">
        <f>IF((T2722+R2723)&lt;结论【关键目标】!$C$28,0,(发电量计算【计算逻辑页】!R2723+发电量计算【计算逻辑页】!T2722-结论【关键目标】!$C$28))</f>
        <v>61.548941999999997</v>
      </c>
      <c r="V2723" s="5">
        <f t="shared" si="382"/>
        <v>21.542129699999997</v>
      </c>
      <c r="W2723" s="5">
        <f t="shared" si="383"/>
        <v>24.1124697431</v>
      </c>
      <c r="X2723" s="5">
        <f t="shared" si="386"/>
        <v>0</v>
      </c>
    </row>
    <row r="2724" spans="1:24" x14ac:dyDescent="0.15">
      <c r="A2724" s="7">
        <v>2723</v>
      </c>
      <c r="B2724" s="7">
        <v>4</v>
      </c>
      <c r="C2724" s="7">
        <v>24</v>
      </c>
      <c r="D2724" s="7">
        <v>11</v>
      </c>
      <c r="E2724" s="7">
        <v>114</v>
      </c>
      <c r="F2724" s="7">
        <v>18</v>
      </c>
      <c r="G2724" s="7">
        <v>764.2</v>
      </c>
      <c r="H2724" s="7">
        <f t="shared" si="378"/>
        <v>1</v>
      </c>
      <c r="I2724" s="16">
        <f t="shared" si="379"/>
        <v>45040</v>
      </c>
      <c r="J2724" s="17">
        <v>1.2267999999999999</v>
      </c>
      <c r="K2724" s="18">
        <f>G2724*结论【关键目标】!C$27*0.7735*0.001</f>
        <v>70.933043999999995</v>
      </c>
      <c r="L2724" s="5">
        <v>0</v>
      </c>
      <c r="M2724" s="5">
        <f>ABS(IF(L2724&lt;=0,L2724/耗电量关键数据!$B$6/1000,L2724/耗电量关键数据!$B$5/1000))</f>
        <v>0</v>
      </c>
      <c r="N2724" s="5">
        <f>电气设备逐时使用率计算!H2700</f>
        <v>22.208055000000002</v>
      </c>
      <c r="O2724" s="5">
        <f>灯光逐时使用率计算!H2700</f>
        <v>11.844296</v>
      </c>
      <c r="P2724" s="19">
        <f t="shared" si="380"/>
        <v>34.052351000000002</v>
      </c>
      <c r="Q2724" s="19">
        <f t="shared" si="384"/>
        <v>34.052351000000002</v>
      </c>
      <c r="R2724" s="20">
        <f t="shared" si="381"/>
        <v>36.880692999999994</v>
      </c>
      <c r="S2724" s="20">
        <f t="shared" si="385"/>
        <v>0</v>
      </c>
      <c r="T2724" s="20">
        <f>IF((T2723+R2724)&lt;0,0,IF((T2723+R2724)&gt;结论【关键目标】!C$28,结论【关键目标】!C$28,T2723+R2724))</f>
        <v>22</v>
      </c>
      <c r="U2724" s="19">
        <f>IF((T2723+R2724)&lt;结论【关键目标】!$C$28,0,(发电量计算【计算逻辑页】!R2724+发电量计算【计算逻辑页】!T2723-结论【关键目标】!$C$28))</f>
        <v>36.880692999999994</v>
      </c>
      <c r="V2724" s="5">
        <f t="shared" si="382"/>
        <v>12.908242549999997</v>
      </c>
      <c r="W2724" s="5">
        <f t="shared" si="383"/>
        <v>41.775424206799997</v>
      </c>
      <c r="X2724" s="5">
        <f t="shared" si="386"/>
        <v>0</v>
      </c>
    </row>
    <row r="2725" spans="1:24" x14ac:dyDescent="0.15">
      <c r="A2725" s="7">
        <v>2724</v>
      </c>
      <c r="B2725" s="7">
        <v>4</v>
      </c>
      <c r="C2725" s="7">
        <v>24</v>
      </c>
      <c r="D2725" s="7">
        <v>12</v>
      </c>
      <c r="E2725" s="7">
        <v>114</v>
      </c>
      <c r="F2725" s="7">
        <v>20.100000000000001</v>
      </c>
      <c r="G2725" s="7">
        <v>723.9</v>
      </c>
      <c r="H2725" s="7">
        <f t="shared" si="378"/>
        <v>1</v>
      </c>
      <c r="I2725" s="16">
        <f t="shared" si="379"/>
        <v>45040</v>
      </c>
      <c r="J2725" s="17">
        <v>1.2267999999999999</v>
      </c>
      <c r="K2725" s="18">
        <f>G2725*结论【关键目标】!C$27*0.7735*0.001</f>
        <v>67.192397999999997</v>
      </c>
      <c r="L2725" s="5">
        <v>0</v>
      </c>
      <c r="M2725" s="5">
        <f>ABS(IF(L2725&lt;=0,L2725/耗电量关键数据!$B$6/1000,L2725/耗电量关键数据!$B$5/1000))</f>
        <v>0</v>
      </c>
      <c r="N2725" s="5">
        <f>电气设备逐时使用率计算!H2701</f>
        <v>11.688450000000001</v>
      </c>
      <c r="O2725" s="5">
        <f>灯光逐时使用率计算!H2701</f>
        <v>9.9741440000000008</v>
      </c>
      <c r="P2725" s="19">
        <f t="shared" si="380"/>
        <v>21.662594000000002</v>
      </c>
      <c r="Q2725" s="19">
        <f t="shared" si="384"/>
        <v>21.662594000000002</v>
      </c>
      <c r="R2725" s="20">
        <f t="shared" si="381"/>
        <v>45.529803999999999</v>
      </c>
      <c r="S2725" s="20">
        <f t="shared" si="385"/>
        <v>0</v>
      </c>
      <c r="T2725" s="20">
        <f>IF((T2724+R2725)&lt;0,0,IF((T2724+R2725)&gt;结论【关键目标】!C$28,结论【关键目标】!C$28,T2724+R2725))</f>
        <v>22</v>
      </c>
      <c r="U2725" s="19">
        <f>IF((T2724+R2725)&lt;结论【关键目标】!$C$28,0,(发电量计算【计算逻辑页】!R2725+发电量计算【计算逻辑页】!T2724-结论【关键目标】!$C$28))</f>
        <v>45.529803999999999</v>
      </c>
      <c r="V2725" s="5">
        <f t="shared" si="382"/>
        <v>15.935431399999999</v>
      </c>
      <c r="W2725" s="5">
        <f t="shared" si="383"/>
        <v>26.5756703192</v>
      </c>
      <c r="X2725" s="5">
        <f t="shared" si="386"/>
        <v>0</v>
      </c>
    </row>
    <row r="2726" spans="1:24" x14ac:dyDescent="0.15">
      <c r="A2726" s="7">
        <v>2725</v>
      </c>
      <c r="B2726" s="7">
        <v>4</v>
      </c>
      <c r="C2726" s="7">
        <v>24</v>
      </c>
      <c r="D2726" s="7">
        <v>13</v>
      </c>
      <c r="E2726" s="7">
        <v>114</v>
      </c>
      <c r="F2726" s="7">
        <v>23</v>
      </c>
      <c r="G2726" s="7">
        <v>759.9</v>
      </c>
      <c r="H2726" s="7">
        <f t="shared" si="378"/>
        <v>1</v>
      </c>
      <c r="I2726" s="16">
        <f t="shared" si="379"/>
        <v>45040</v>
      </c>
      <c r="J2726" s="17">
        <v>1.2267999999999999</v>
      </c>
      <c r="K2726" s="18">
        <f>G2726*结论【关键目标】!C$27*0.7735*0.001</f>
        <v>70.533917999999986</v>
      </c>
      <c r="L2726" s="5">
        <v>0</v>
      </c>
      <c r="M2726" s="5">
        <f>ABS(IF(L2726&lt;=0,L2726/耗电量关键数据!$B$6/1000,L2726/耗电量关键数据!$B$5/1000))</f>
        <v>0</v>
      </c>
      <c r="N2726" s="5">
        <f>电气设备逐时使用率计算!H2702</f>
        <v>11.688450000000001</v>
      </c>
      <c r="O2726" s="5">
        <f>灯光逐时使用率计算!H2702</f>
        <v>9.9741440000000008</v>
      </c>
      <c r="P2726" s="19">
        <f t="shared" si="380"/>
        <v>21.662594000000002</v>
      </c>
      <c r="Q2726" s="19">
        <f t="shared" si="384"/>
        <v>21.662594000000002</v>
      </c>
      <c r="R2726" s="20">
        <f t="shared" si="381"/>
        <v>48.871323999999987</v>
      </c>
      <c r="S2726" s="20">
        <f t="shared" si="385"/>
        <v>0</v>
      </c>
      <c r="T2726" s="20">
        <f>IF((T2725+R2726)&lt;0,0,IF((T2725+R2726)&gt;结论【关键目标】!C$28,结论【关键目标】!C$28,T2725+R2726))</f>
        <v>22</v>
      </c>
      <c r="U2726" s="19">
        <f>IF((T2725+R2726)&lt;结论【关键目标】!$C$28,0,(发电量计算【计算逻辑页】!R2726+发电量计算【计算逻辑页】!T2725-结论【关键目标】!$C$28))</f>
        <v>48.871323999999987</v>
      </c>
      <c r="V2726" s="5">
        <f t="shared" si="382"/>
        <v>17.104963399999995</v>
      </c>
      <c r="W2726" s="5">
        <f t="shared" si="383"/>
        <v>26.5756703192</v>
      </c>
      <c r="X2726" s="5">
        <f t="shared" si="386"/>
        <v>0</v>
      </c>
    </row>
    <row r="2727" spans="1:24" x14ac:dyDescent="0.15">
      <c r="A2727" s="7">
        <v>2726</v>
      </c>
      <c r="B2727" s="7">
        <v>4</v>
      </c>
      <c r="C2727" s="7">
        <v>24</v>
      </c>
      <c r="D2727" s="7">
        <v>14</v>
      </c>
      <c r="E2727" s="7">
        <v>114</v>
      </c>
      <c r="F2727" s="7">
        <v>24</v>
      </c>
      <c r="G2727" s="7">
        <v>716.8</v>
      </c>
      <c r="H2727" s="7">
        <f t="shared" si="378"/>
        <v>1</v>
      </c>
      <c r="I2727" s="16">
        <f t="shared" si="379"/>
        <v>45040</v>
      </c>
      <c r="J2727" s="17">
        <v>1.2267999999999999</v>
      </c>
      <c r="K2727" s="18">
        <f>G2727*结论【关键目标】!C$27*0.7735*0.001</f>
        <v>66.533376000000004</v>
      </c>
      <c r="L2727" s="5">
        <v>0</v>
      </c>
      <c r="M2727" s="5">
        <f>ABS(IF(L2727&lt;=0,L2727/耗电量关键数据!$B$6/1000,L2727/耗电量关键数据!$B$5/1000))</f>
        <v>0</v>
      </c>
      <c r="N2727" s="5">
        <f>电气设备逐时使用率计算!H2703</f>
        <v>22.208055000000002</v>
      </c>
      <c r="O2727" s="5">
        <f>灯光逐时使用率计算!H2703</f>
        <v>11.844296</v>
      </c>
      <c r="P2727" s="19">
        <f t="shared" si="380"/>
        <v>34.052351000000002</v>
      </c>
      <c r="Q2727" s="19">
        <f t="shared" si="384"/>
        <v>34.052351000000002</v>
      </c>
      <c r="R2727" s="20">
        <f t="shared" si="381"/>
        <v>32.481025000000002</v>
      </c>
      <c r="S2727" s="20">
        <f t="shared" si="385"/>
        <v>0</v>
      </c>
      <c r="T2727" s="20">
        <f>IF((T2726+R2727)&lt;0,0,IF((T2726+R2727)&gt;结论【关键目标】!C$28,结论【关键目标】!C$28,T2726+R2727))</f>
        <v>22</v>
      </c>
      <c r="U2727" s="19">
        <f>IF((T2726+R2727)&lt;结论【关键目标】!$C$28,0,(发电量计算【计算逻辑页】!R2727+发电量计算【计算逻辑页】!T2726-结论【关键目标】!$C$28))</f>
        <v>32.481025000000002</v>
      </c>
      <c r="V2727" s="5">
        <f t="shared" si="382"/>
        <v>11.368358750000001</v>
      </c>
      <c r="W2727" s="5">
        <f t="shared" si="383"/>
        <v>41.775424206799997</v>
      </c>
      <c r="X2727" s="5">
        <f t="shared" si="386"/>
        <v>0</v>
      </c>
    </row>
    <row r="2728" spans="1:24" x14ac:dyDescent="0.15">
      <c r="A2728" s="7">
        <v>2727</v>
      </c>
      <c r="B2728" s="7">
        <v>4</v>
      </c>
      <c r="C2728" s="7">
        <v>24</v>
      </c>
      <c r="D2728" s="7">
        <v>15</v>
      </c>
      <c r="E2728" s="7">
        <v>114</v>
      </c>
      <c r="F2728" s="7">
        <v>22.8</v>
      </c>
      <c r="G2728" s="7">
        <v>512.20000000000005</v>
      </c>
      <c r="H2728" s="7">
        <f t="shared" si="378"/>
        <v>1</v>
      </c>
      <c r="I2728" s="16">
        <f t="shared" si="379"/>
        <v>45040</v>
      </c>
      <c r="J2728" s="17">
        <v>1.2267999999999999</v>
      </c>
      <c r="K2728" s="18">
        <f>G2728*结论【关键目标】!C$27*0.7735*0.001</f>
        <v>47.542404000000005</v>
      </c>
      <c r="L2728" s="5">
        <v>0</v>
      </c>
      <c r="M2728" s="5">
        <f>ABS(IF(L2728&lt;=0,L2728/耗电量关键数据!$B$6/1000,L2728/耗电量关键数据!$B$5/1000))</f>
        <v>0</v>
      </c>
      <c r="N2728" s="5">
        <f>电气设备逐时使用率计算!H2704</f>
        <v>22.208055000000002</v>
      </c>
      <c r="O2728" s="5">
        <f>灯光逐时使用率计算!H2704</f>
        <v>11.844296</v>
      </c>
      <c r="P2728" s="19">
        <f t="shared" si="380"/>
        <v>34.052351000000002</v>
      </c>
      <c r="Q2728" s="19">
        <f t="shared" si="384"/>
        <v>34.052351000000002</v>
      </c>
      <c r="R2728" s="20">
        <f t="shared" si="381"/>
        <v>13.490053000000003</v>
      </c>
      <c r="S2728" s="20">
        <f t="shared" si="385"/>
        <v>0</v>
      </c>
      <c r="T2728" s="20">
        <f>IF((T2727+R2728)&lt;0,0,IF((T2727+R2728)&gt;结论【关键目标】!C$28,结论【关键目标】!C$28,T2727+R2728))</f>
        <v>22</v>
      </c>
      <c r="U2728" s="19">
        <f>IF((T2727+R2728)&lt;结论【关键目标】!$C$28,0,(发电量计算【计算逻辑页】!R2728+发电量计算【计算逻辑页】!T2727-结论【关键目标】!$C$28))</f>
        <v>13.490053000000003</v>
      </c>
      <c r="V2728" s="5">
        <f t="shared" si="382"/>
        <v>4.7215185500000008</v>
      </c>
      <c r="W2728" s="5">
        <f t="shared" si="383"/>
        <v>41.775424206799997</v>
      </c>
      <c r="X2728" s="5">
        <f t="shared" si="386"/>
        <v>0</v>
      </c>
    </row>
    <row r="2729" spans="1:24" x14ac:dyDescent="0.15">
      <c r="A2729" s="7">
        <v>2728</v>
      </c>
      <c r="B2729" s="7">
        <v>4</v>
      </c>
      <c r="C2729" s="7">
        <v>24</v>
      </c>
      <c r="D2729" s="7">
        <v>16</v>
      </c>
      <c r="E2729" s="7">
        <v>114</v>
      </c>
      <c r="F2729" s="7">
        <v>23.7</v>
      </c>
      <c r="G2729" s="7">
        <v>348.8</v>
      </c>
      <c r="H2729" s="7">
        <f t="shared" si="378"/>
        <v>1</v>
      </c>
      <c r="I2729" s="16">
        <f t="shared" si="379"/>
        <v>45040</v>
      </c>
      <c r="J2729" s="17">
        <v>0.70809999999999995</v>
      </c>
      <c r="K2729" s="18">
        <f>G2729*结论【关键目标】!C$27*0.7735*0.001</f>
        <v>32.375616000000001</v>
      </c>
      <c r="L2729" s="5">
        <v>0</v>
      </c>
      <c r="M2729" s="5">
        <f>ABS(IF(L2729&lt;=0,L2729/耗电量关键数据!$B$6/1000,L2729/耗电量关键数据!$B$5/1000))</f>
        <v>0</v>
      </c>
      <c r="N2729" s="5">
        <f>电气设备逐时使用率计算!H2705</f>
        <v>22.208055000000002</v>
      </c>
      <c r="O2729" s="5">
        <f>灯光逐时使用率计算!H2705</f>
        <v>11.844296</v>
      </c>
      <c r="P2729" s="19">
        <f t="shared" si="380"/>
        <v>34.052351000000002</v>
      </c>
      <c r="Q2729" s="19">
        <f t="shared" si="384"/>
        <v>0</v>
      </c>
      <c r="R2729" s="20">
        <f t="shared" si="381"/>
        <v>32.375616000000001</v>
      </c>
      <c r="S2729" s="20">
        <f t="shared" si="385"/>
        <v>0</v>
      </c>
      <c r="T2729" s="20">
        <f>IF((T2728+R2729)&lt;0,0,IF((T2728+R2729)&gt;结论【关键目标】!C$28,结论【关键目标】!C$28,T2728+R2729))</f>
        <v>22</v>
      </c>
      <c r="U2729" s="19">
        <f>IF((T2728+R2729)&lt;结论【关键目标】!$C$28,0,(发电量计算【计算逻辑页】!R2729+发电量计算【计算逻辑页】!T2728-结论【关键目标】!$C$28))</f>
        <v>32.375616000000001</v>
      </c>
      <c r="V2729" s="5">
        <f t="shared" si="382"/>
        <v>11.3314656</v>
      </c>
      <c r="W2729" s="5">
        <f t="shared" si="383"/>
        <v>22.925173689599998</v>
      </c>
      <c r="X2729" s="5">
        <f t="shared" si="386"/>
        <v>0</v>
      </c>
    </row>
    <row r="2730" spans="1:24" x14ac:dyDescent="0.15">
      <c r="A2730" s="7">
        <v>2729</v>
      </c>
      <c r="B2730" s="7">
        <v>4</v>
      </c>
      <c r="C2730" s="7">
        <v>24</v>
      </c>
      <c r="D2730" s="7">
        <v>17</v>
      </c>
      <c r="E2730" s="7">
        <v>114</v>
      </c>
      <c r="F2730" s="7">
        <v>24</v>
      </c>
      <c r="G2730" s="7">
        <v>193.4</v>
      </c>
      <c r="H2730" s="7">
        <f t="shared" si="378"/>
        <v>1</v>
      </c>
      <c r="I2730" s="16">
        <f t="shared" si="379"/>
        <v>45040</v>
      </c>
      <c r="J2730" s="17">
        <v>0.70809999999999995</v>
      </c>
      <c r="K2730" s="18">
        <f>G2730*结论【关键目标】!C$27*0.7735*0.001</f>
        <v>17.951387999999998</v>
      </c>
      <c r="L2730" s="5">
        <v>0</v>
      </c>
      <c r="M2730" s="5">
        <f>ABS(IF(L2730&lt;=0,L2730/耗电量关键数据!$B$6/1000,L2730/耗电量关键数据!$B$5/1000))</f>
        <v>0</v>
      </c>
      <c r="N2730" s="5">
        <f>电气设备逐时使用率计算!H2706</f>
        <v>22.208055000000002</v>
      </c>
      <c r="O2730" s="5">
        <f>灯光逐时使用率计算!H2706</f>
        <v>11.844296</v>
      </c>
      <c r="P2730" s="19">
        <f t="shared" si="380"/>
        <v>34.052351000000002</v>
      </c>
      <c r="Q2730" s="19">
        <f t="shared" si="384"/>
        <v>0</v>
      </c>
      <c r="R2730" s="20">
        <f t="shared" si="381"/>
        <v>17.951387999999998</v>
      </c>
      <c r="S2730" s="20">
        <f t="shared" si="385"/>
        <v>0</v>
      </c>
      <c r="T2730" s="20">
        <f>IF((T2729+R2730)&lt;0,0,IF((T2729+R2730)&gt;结论【关键目标】!C$28,结论【关键目标】!C$28,T2729+R2730))</f>
        <v>22</v>
      </c>
      <c r="U2730" s="19">
        <f>IF((T2729+R2730)&lt;结论【关键目标】!$C$28,0,(发电量计算【计算逻辑页】!R2730+发电量计算【计算逻辑页】!T2729-结论【关键目标】!$C$28))</f>
        <v>17.951387999999994</v>
      </c>
      <c r="V2730" s="5">
        <f t="shared" si="382"/>
        <v>6.2829857999999978</v>
      </c>
      <c r="W2730" s="5">
        <f t="shared" si="383"/>
        <v>12.711377842799997</v>
      </c>
      <c r="X2730" s="5">
        <f t="shared" si="386"/>
        <v>0</v>
      </c>
    </row>
    <row r="2731" spans="1:24" x14ac:dyDescent="0.15">
      <c r="A2731" s="7">
        <v>2730</v>
      </c>
      <c r="B2731" s="7">
        <v>4</v>
      </c>
      <c r="C2731" s="7">
        <v>24</v>
      </c>
      <c r="D2731" s="7">
        <v>18</v>
      </c>
      <c r="E2731" s="7">
        <v>114</v>
      </c>
      <c r="F2731" s="7">
        <v>22.1</v>
      </c>
      <c r="G2731" s="7">
        <v>32.799999999999997</v>
      </c>
      <c r="H2731" s="7">
        <f t="shared" si="378"/>
        <v>1</v>
      </c>
      <c r="I2731" s="16">
        <f t="shared" si="379"/>
        <v>45040</v>
      </c>
      <c r="J2731" s="17">
        <v>0.70809999999999995</v>
      </c>
      <c r="K2731" s="18">
        <f>G2731*结论【关键目标】!C$27*0.7735*0.001</f>
        <v>3.0444959999999996</v>
      </c>
      <c r="L2731" s="5">
        <v>0</v>
      </c>
      <c r="M2731" s="5">
        <f>ABS(IF(L2731&lt;=0,L2731/耗电量关键数据!$B$6/1000,L2731/耗电量关键数据!$B$5/1000))</f>
        <v>0</v>
      </c>
      <c r="N2731" s="5">
        <f>电气设备逐时使用率计算!H2707</f>
        <v>7.0130699999999999</v>
      </c>
      <c r="O2731" s="5">
        <f>灯光逐时使用率计算!H2707</f>
        <v>3.7403040000000001</v>
      </c>
      <c r="P2731" s="19">
        <f t="shared" si="380"/>
        <v>10.753374000000001</v>
      </c>
      <c r="Q2731" s="19">
        <f t="shared" si="384"/>
        <v>0</v>
      </c>
      <c r="R2731" s="20">
        <f t="shared" si="381"/>
        <v>3.0444959999999996</v>
      </c>
      <c r="S2731" s="20">
        <f t="shared" si="385"/>
        <v>0</v>
      </c>
      <c r="T2731" s="20">
        <f>IF((T2730+R2731)&lt;0,0,IF((T2730+R2731)&gt;结论【关键目标】!C$28,结论【关键目标】!C$28,T2730+R2731))</f>
        <v>22</v>
      </c>
      <c r="U2731" s="19">
        <f>IF((T2730+R2731)&lt;结论【关键目标】!$C$28,0,(发电量计算【计算逻辑页】!R2731+发电量计算【计算逻辑页】!T2730-结论【关键目标】!$C$28))</f>
        <v>3.0444959999999988</v>
      </c>
      <c r="V2731" s="5">
        <f t="shared" si="382"/>
        <v>1.0655735999999996</v>
      </c>
      <c r="W2731" s="5">
        <f t="shared" si="383"/>
        <v>2.1558076175999994</v>
      </c>
      <c r="X2731" s="5">
        <f t="shared" si="386"/>
        <v>0</v>
      </c>
    </row>
    <row r="2732" spans="1:24" x14ac:dyDescent="0.15">
      <c r="A2732" s="7">
        <v>2731</v>
      </c>
      <c r="B2732" s="7">
        <v>4</v>
      </c>
      <c r="C2732" s="7">
        <v>24</v>
      </c>
      <c r="D2732" s="7">
        <v>19</v>
      </c>
      <c r="E2732" s="7">
        <v>114</v>
      </c>
      <c r="F2732" s="7">
        <v>22</v>
      </c>
      <c r="G2732" s="7">
        <v>0</v>
      </c>
      <c r="H2732" s="7">
        <f t="shared" si="378"/>
        <v>1</v>
      </c>
      <c r="I2732" s="16">
        <f t="shared" si="379"/>
        <v>45040</v>
      </c>
      <c r="J2732" s="17">
        <v>1.2267999999999999</v>
      </c>
      <c r="K2732" s="18">
        <f>G2732*结论【关键目标】!C$27*0.7735*0.001</f>
        <v>0</v>
      </c>
      <c r="L2732" s="5">
        <v>0</v>
      </c>
      <c r="M2732" s="5">
        <f>ABS(IF(L2732&lt;=0,L2732/耗电量关键数据!$B$6/1000,L2732/耗电量关键数据!$B$5/1000))</f>
        <v>0</v>
      </c>
      <c r="N2732" s="5">
        <f>电气设备逐时使用率计算!H2708</f>
        <v>7.0130699999999999</v>
      </c>
      <c r="O2732" s="5">
        <f>灯光逐时使用率计算!H2708</f>
        <v>3.7403040000000001</v>
      </c>
      <c r="P2732" s="19">
        <f t="shared" si="380"/>
        <v>10.753374000000001</v>
      </c>
      <c r="Q2732" s="19">
        <f t="shared" si="384"/>
        <v>10.753374000000001</v>
      </c>
      <c r="R2732" s="20">
        <f t="shared" si="381"/>
        <v>-10.753374000000001</v>
      </c>
      <c r="S2732" s="20">
        <f t="shared" si="385"/>
        <v>10.753374000000001</v>
      </c>
      <c r="T2732" s="20">
        <f>IF((T2731+R2732)&lt;0,0,IF((T2731+R2732)&gt;结论【关键目标】!C$28,结论【关键目标】!C$28,T2731+R2732))</f>
        <v>11.246625999999999</v>
      </c>
      <c r="U2732" s="19">
        <f>IF((T2731+R2732)&lt;结论【关键目标】!$C$28,0,(发电量计算【计算逻辑页】!R2732+发电量计算【计算逻辑页】!T2731-结论【关键目标】!$C$28))</f>
        <v>0</v>
      </c>
      <c r="V2732" s="5">
        <f t="shared" si="382"/>
        <v>0</v>
      </c>
      <c r="W2732" s="5">
        <f t="shared" si="383"/>
        <v>0</v>
      </c>
      <c r="X2732" s="5">
        <f t="shared" si="386"/>
        <v>9.428558323199999</v>
      </c>
    </row>
    <row r="2733" spans="1:24" x14ac:dyDescent="0.15">
      <c r="A2733" s="7">
        <v>2732</v>
      </c>
      <c r="B2733" s="7">
        <v>4</v>
      </c>
      <c r="C2733" s="7">
        <v>24</v>
      </c>
      <c r="D2733" s="7">
        <v>20</v>
      </c>
      <c r="E2733" s="7">
        <v>114</v>
      </c>
      <c r="F2733" s="7">
        <v>21</v>
      </c>
      <c r="G2733" s="7">
        <v>0</v>
      </c>
      <c r="H2733" s="7">
        <f t="shared" si="378"/>
        <v>1</v>
      </c>
      <c r="I2733" s="16">
        <f t="shared" si="379"/>
        <v>45040</v>
      </c>
      <c r="J2733" s="17">
        <v>1.2267999999999999</v>
      </c>
      <c r="K2733" s="18">
        <f>G2733*结论【关键目标】!C$27*0.7735*0.001</f>
        <v>0</v>
      </c>
      <c r="L2733" s="5">
        <v>0</v>
      </c>
      <c r="M2733" s="5">
        <f>ABS(IF(L2733&lt;=0,L2733/耗电量关键数据!$B$6/1000,L2733/耗电量关键数据!$B$5/1000))</f>
        <v>0</v>
      </c>
      <c r="N2733" s="5">
        <f>电气设备逐时使用率计算!H2709</f>
        <v>1.1688450000000001</v>
      </c>
      <c r="O2733" s="5">
        <f>灯光逐时使用率计算!H2709</f>
        <v>0.37403039999999999</v>
      </c>
      <c r="P2733" s="19">
        <f t="shared" si="380"/>
        <v>1.5428754000000002</v>
      </c>
      <c r="Q2733" s="19">
        <f t="shared" si="384"/>
        <v>1.5428754000000002</v>
      </c>
      <c r="R2733" s="20">
        <f t="shared" si="381"/>
        <v>-1.5428754000000002</v>
      </c>
      <c r="S2733" s="20">
        <f t="shared" si="385"/>
        <v>1.5428754000000002</v>
      </c>
      <c r="T2733" s="20">
        <f>IF((T2732+R2733)&lt;0,0,IF((T2732+R2733)&gt;结论【关键目标】!C$28,结论【关键目标】!C$28,T2732+R2733))</f>
        <v>9.7037505999999993</v>
      </c>
      <c r="U2733" s="19">
        <f>IF((T2732+R2733)&lt;结论【关键目标】!$C$28,0,(发电量计算【计算逻辑页】!R2733+发电量计算【计算逻辑页】!T2732-结论【关键目标】!$C$28))</f>
        <v>0</v>
      </c>
      <c r="V2733" s="5">
        <f t="shared" si="382"/>
        <v>0</v>
      </c>
      <c r="W2733" s="5">
        <f t="shared" si="383"/>
        <v>0</v>
      </c>
      <c r="X2733" s="5">
        <f t="shared" si="386"/>
        <v>1.3527931507200002</v>
      </c>
    </row>
    <row r="2734" spans="1:24" x14ac:dyDescent="0.15">
      <c r="A2734" s="7">
        <v>2733</v>
      </c>
      <c r="B2734" s="7">
        <v>4</v>
      </c>
      <c r="C2734" s="7">
        <v>24</v>
      </c>
      <c r="D2734" s="7">
        <v>21</v>
      </c>
      <c r="E2734" s="7">
        <v>114</v>
      </c>
      <c r="F2734" s="7">
        <v>18.2</v>
      </c>
      <c r="G2734" s="7">
        <v>0</v>
      </c>
      <c r="H2734" s="7">
        <f t="shared" si="378"/>
        <v>1</v>
      </c>
      <c r="I2734" s="16">
        <f t="shared" si="379"/>
        <v>45040</v>
      </c>
      <c r="J2734" s="17">
        <v>1.2267999999999999</v>
      </c>
      <c r="K2734" s="18">
        <f>G2734*结论【关键目标】!C$27*0.7735*0.001</f>
        <v>0</v>
      </c>
      <c r="L2734" s="5">
        <v>0</v>
      </c>
      <c r="M2734" s="5">
        <f>ABS(IF(L2734&lt;=0,L2734/耗电量关键数据!$B$6/1000,L2734/耗电量关键数据!$B$5/1000))</f>
        <v>0</v>
      </c>
      <c r="N2734" s="5">
        <f>电气设备逐时使用率计算!H2710</f>
        <v>1.1688450000000001</v>
      </c>
      <c r="O2734" s="5">
        <f>灯光逐时使用率计算!H2710</f>
        <v>0.37403039999999999</v>
      </c>
      <c r="P2734" s="19">
        <f t="shared" si="380"/>
        <v>1.5428754000000002</v>
      </c>
      <c r="Q2734" s="19">
        <f t="shared" si="384"/>
        <v>1.5428754000000002</v>
      </c>
      <c r="R2734" s="20">
        <f t="shared" si="381"/>
        <v>-1.5428754000000002</v>
      </c>
      <c r="S2734" s="20">
        <f t="shared" si="385"/>
        <v>1.5428754000000002</v>
      </c>
      <c r="T2734" s="20">
        <f>IF((T2733+R2734)&lt;0,0,IF((T2733+R2734)&gt;结论【关键目标】!C$28,结论【关键目标】!C$28,T2733+R2734))</f>
        <v>8.1608751999999996</v>
      </c>
      <c r="U2734" s="19">
        <f>IF((T2733+R2734)&lt;结论【关键目标】!$C$28,0,(发电量计算【计算逻辑页】!R2734+发电量计算【计算逻辑页】!T2733-结论【关键目标】!$C$28))</f>
        <v>0</v>
      </c>
      <c r="V2734" s="5">
        <f t="shared" si="382"/>
        <v>0</v>
      </c>
      <c r="W2734" s="5">
        <f t="shared" si="383"/>
        <v>0</v>
      </c>
      <c r="X2734" s="5">
        <f t="shared" si="386"/>
        <v>1.3527931507200002</v>
      </c>
    </row>
    <row r="2735" spans="1:24" x14ac:dyDescent="0.15">
      <c r="A2735" s="7">
        <v>2734</v>
      </c>
      <c r="B2735" s="7">
        <v>4</v>
      </c>
      <c r="C2735" s="7">
        <v>24</v>
      </c>
      <c r="D2735" s="7">
        <v>22</v>
      </c>
      <c r="E2735" s="7">
        <v>114</v>
      </c>
      <c r="F2735" s="7">
        <v>19</v>
      </c>
      <c r="G2735" s="7">
        <v>0</v>
      </c>
      <c r="H2735" s="7">
        <f t="shared" si="378"/>
        <v>1</v>
      </c>
      <c r="I2735" s="16">
        <f t="shared" si="379"/>
        <v>45040</v>
      </c>
      <c r="J2735" s="17">
        <v>0.70809999999999995</v>
      </c>
      <c r="K2735" s="18">
        <f>G2735*结论【关键目标】!C$27*0.7735*0.001</f>
        <v>0</v>
      </c>
      <c r="L2735" s="5">
        <v>0</v>
      </c>
      <c r="M2735" s="5">
        <f>ABS(IF(L2735&lt;=0,L2735/耗电量关键数据!$B$6/1000,L2735/耗电量关键数据!$B$5/1000))</f>
        <v>0</v>
      </c>
      <c r="N2735" s="5">
        <f>电气设备逐时使用率计算!H2711</f>
        <v>1.1688450000000001</v>
      </c>
      <c r="O2735" s="5">
        <f>灯光逐时使用率计算!H2711</f>
        <v>0.37403039999999999</v>
      </c>
      <c r="P2735" s="19">
        <f t="shared" si="380"/>
        <v>1.5428754000000002</v>
      </c>
      <c r="Q2735" s="19">
        <f t="shared" si="384"/>
        <v>0</v>
      </c>
      <c r="R2735" s="20">
        <f t="shared" si="381"/>
        <v>0</v>
      </c>
      <c r="S2735" s="20">
        <f t="shared" si="385"/>
        <v>0</v>
      </c>
      <c r="T2735" s="20">
        <f>IF((T2734+R2735)&lt;0,0,IF((T2734+R2735)&gt;结论【关键目标】!C$28,结论【关键目标】!C$28,T2734+R2735))</f>
        <v>8.1608751999999996</v>
      </c>
      <c r="U2735" s="19">
        <f>IF((T2734+R2735)&lt;结论【关键目标】!$C$28,0,(发电量计算【计算逻辑页】!R2735+发电量计算【计算逻辑页】!T2734-结论【关键目标】!$C$28))</f>
        <v>0</v>
      </c>
      <c r="V2735" s="5">
        <f t="shared" si="382"/>
        <v>0</v>
      </c>
      <c r="W2735" s="5">
        <f t="shared" si="383"/>
        <v>0</v>
      </c>
      <c r="X2735" s="5">
        <f t="shared" si="386"/>
        <v>0</v>
      </c>
    </row>
    <row r="2736" spans="1:24" x14ac:dyDescent="0.15">
      <c r="A2736" s="7">
        <v>2735</v>
      </c>
      <c r="B2736" s="7">
        <v>4</v>
      </c>
      <c r="C2736" s="7">
        <v>24</v>
      </c>
      <c r="D2736" s="7">
        <v>23</v>
      </c>
      <c r="E2736" s="7">
        <v>114</v>
      </c>
      <c r="F2736" s="7">
        <v>18</v>
      </c>
      <c r="G2736" s="7">
        <v>0</v>
      </c>
      <c r="H2736" s="7">
        <f t="shared" si="378"/>
        <v>1</v>
      </c>
      <c r="I2736" s="16">
        <f t="shared" si="379"/>
        <v>45040</v>
      </c>
      <c r="J2736" s="17">
        <v>0.70809999999999995</v>
      </c>
      <c r="K2736" s="18">
        <f>G2736*结论【关键目标】!C$27*0.7735*0.001</f>
        <v>0</v>
      </c>
      <c r="L2736" s="5">
        <v>0</v>
      </c>
      <c r="M2736" s="5">
        <f>ABS(IF(L2736&lt;=0,L2736/耗电量关键数据!$B$6/1000,L2736/耗电量关键数据!$B$5/1000))</f>
        <v>0</v>
      </c>
      <c r="N2736" s="5">
        <f>电气设备逐时使用率计算!H2712</f>
        <v>1.1688450000000001</v>
      </c>
      <c r="O2736" s="5">
        <f>灯光逐时使用率计算!H2712</f>
        <v>0.37403039999999999</v>
      </c>
      <c r="P2736" s="19">
        <f t="shared" si="380"/>
        <v>1.5428754000000002</v>
      </c>
      <c r="Q2736" s="19">
        <f t="shared" si="384"/>
        <v>0</v>
      </c>
      <c r="R2736" s="20">
        <f t="shared" si="381"/>
        <v>0</v>
      </c>
      <c r="S2736" s="20">
        <f t="shared" si="385"/>
        <v>0</v>
      </c>
      <c r="T2736" s="20">
        <f>IF((T2735+R2736)&lt;0,0,IF((T2735+R2736)&gt;结论【关键目标】!C$28,结论【关键目标】!C$28,T2735+R2736))</f>
        <v>8.1608751999999996</v>
      </c>
      <c r="U2736" s="19">
        <f>IF((T2735+R2736)&lt;结论【关键目标】!$C$28,0,(发电量计算【计算逻辑页】!R2736+发电量计算【计算逻辑页】!T2735-结论【关键目标】!$C$28))</f>
        <v>0</v>
      </c>
      <c r="V2736" s="5">
        <f t="shared" si="382"/>
        <v>0</v>
      </c>
      <c r="W2736" s="5">
        <f t="shared" si="383"/>
        <v>0</v>
      </c>
      <c r="X2736" s="5">
        <f t="shared" si="386"/>
        <v>0</v>
      </c>
    </row>
    <row r="2737" spans="1:24" x14ac:dyDescent="0.15">
      <c r="A2737" s="7">
        <v>2736</v>
      </c>
      <c r="B2737" s="7">
        <v>4</v>
      </c>
      <c r="C2737" s="7">
        <v>24</v>
      </c>
      <c r="D2737" s="7">
        <v>24</v>
      </c>
      <c r="E2737" s="7">
        <v>114</v>
      </c>
      <c r="F2737" s="7">
        <v>16.2</v>
      </c>
      <c r="G2737" s="7">
        <v>0</v>
      </c>
      <c r="H2737" s="7">
        <f t="shared" si="378"/>
        <v>1</v>
      </c>
      <c r="I2737" s="16">
        <f t="shared" si="379"/>
        <v>45040</v>
      </c>
      <c r="J2737" s="17">
        <v>0.2407</v>
      </c>
      <c r="K2737" s="18">
        <f>G2737*结论【关键目标】!C$27*0.7735*0.001</f>
        <v>0</v>
      </c>
      <c r="L2737" s="5">
        <v>0</v>
      </c>
      <c r="M2737" s="5">
        <f>ABS(IF(L2737&lt;=0,L2737/耗电量关键数据!$B$6/1000,L2737/耗电量关键数据!$B$5/1000))</f>
        <v>0</v>
      </c>
      <c r="N2737" s="5">
        <f>电气设备逐时使用率计算!H2713</f>
        <v>1.1688450000000001</v>
      </c>
      <c r="O2737" s="5">
        <f>灯光逐时使用率计算!H2713</f>
        <v>0.37403039999999999</v>
      </c>
      <c r="P2737" s="19">
        <f t="shared" si="380"/>
        <v>1.5428754000000002</v>
      </c>
      <c r="Q2737" s="19">
        <f t="shared" si="384"/>
        <v>0</v>
      </c>
      <c r="R2737" s="20">
        <f t="shared" si="381"/>
        <v>0</v>
      </c>
      <c r="S2737" s="20">
        <f t="shared" si="385"/>
        <v>0</v>
      </c>
      <c r="T2737" s="20">
        <f>IF((T2736+R2737)&lt;0,0,IF((T2736+R2737)&gt;结论【关键目标】!C$28,结论【关键目标】!C$28,T2736+R2737))</f>
        <v>8.1608751999999996</v>
      </c>
      <c r="U2737" s="19">
        <f>IF((T2736+R2737)&lt;结论【关键目标】!$C$28,0,(发电量计算【计算逻辑页】!R2737+发电量计算【计算逻辑页】!T2736-结论【关键目标】!$C$28))</f>
        <v>0</v>
      </c>
      <c r="V2737" s="5">
        <f t="shared" si="382"/>
        <v>0</v>
      </c>
      <c r="W2737" s="5">
        <f t="shared" si="383"/>
        <v>0</v>
      </c>
      <c r="X2737" s="5">
        <f t="shared" si="386"/>
        <v>0</v>
      </c>
    </row>
    <row r="2738" spans="1:24" x14ac:dyDescent="0.15">
      <c r="A2738" s="7">
        <v>2737</v>
      </c>
      <c r="B2738" s="7">
        <v>4</v>
      </c>
      <c r="C2738" s="7">
        <v>25</v>
      </c>
      <c r="D2738" s="7">
        <v>1</v>
      </c>
      <c r="E2738" s="7">
        <v>115</v>
      </c>
      <c r="F2738" s="7">
        <v>15</v>
      </c>
      <c r="G2738" s="7">
        <v>0</v>
      </c>
      <c r="H2738" s="7">
        <f t="shared" si="378"/>
        <v>2</v>
      </c>
      <c r="I2738" s="16">
        <f t="shared" si="379"/>
        <v>45041</v>
      </c>
      <c r="J2738" s="17">
        <v>0.2407</v>
      </c>
      <c r="K2738" s="18">
        <f>G2738*结论【关键目标】!C$27*0.7735*0.001</f>
        <v>0</v>
      </c>
      <c r="L2738" s="5">
        <v>0</v>
      </c>
      <c r="M2738" s="5">
        <f>ABS(IF(L2738&lt;=0,L2738/耗电量关键数据!$B$6/1000,L2738/耗电量关键数据!$B$5/1000))</f>
        <v>0</v>
      </c>
      <c r="N2738" s="5">
        <f>电气设备逐时使用率计算!H2714</f>
        <v>1.1688450000000001</v>
      </c>
      <c r="O2738" s="5">
        <f>灯光逐时使用率计算!H2714</f>
        <v>0.37403039999999999</v>
      </c>
      <c r="P2738" s="19">
        <f t="shared" si="380"/>
        <v>1.5428754000000002</v>
      </c>
      <c r="Q2738" s="19">
        <f t="shared" si="384"/>
        <v>0</v>
      </c>
      <c r="R2738" s="20">
        <f t="shared" si="381"/>
        <v>0</v>
      </c>
      <c r="S2738" s="20">
        <f t="shared" si="385"/>
        <v>0</v>
      </c>
      <c r="T2738" s="20">
        <f>IF((T2737+R2738)&lt;0,0,IF((T2737+R2738)&gt;结论【关键目标】!C$28,结论【关键目标】!C$28,T2737+R2738))</f>
        <v>8.1608751999999996</v>
      </c>
      <c r="U2738" s="19">
        <f>IF((T2737+R2738)&lt;结论【关键目标】!$C$28,0,(发电量计算【计算逻辑页】!R2738+发电量计算【计算逻辑页】!T2737-结论【关键目标】!$C$28))</f>
        <v>0</v>
      </c>
      <c r="V2738" s="5">
        <f t="shared" si="382"/>
        <v>0</v>
      </c>
      <c r="W2738" s="5">
        <f t="shared" si="383"/>
        <v>0</v>
      </c>
      <c r="X2738" s="5">
        <f t="shared" si="386"/>
        <v>0</v>
      </c>
    </row>
    <row r="2739" spans="1:24" x14ac:dyDescent="0.15">
      <c r="A2739" s="7">
        <v>2738</v>
      </c>
      <c r="B2739" s="7">
        <v>4</v>
      </c>
      <c r="C2739" s="7">
        <v>25</v>
      </c>
      <c r="D2739" s="7">
        <v>2</v>
      </c>
      <c r="E2739" s="7">
        <v>115</v>
      </c>
      <c r="F2739" s="7">
        <v>12</v>
      </c>
      <c r="G2739" s="7">
        <v>0</v>
      </c>
      <c r="H2739" s="7">
        <f t="shared" si="378"/>
        <v>2</v>
      </c>
      <c r="I2739" s="16">
        <f t="shared" si="379"/>
        <v>45041</v>
      </c>
      <c r="J2739" s="17">
        <v>0.2407</v>
      </c>
      <c r="K2739" s="18">
        <f>G2739*结论【关键目标】!C$27*0.7735*0.001</f>
        <v>0</v>
      </c>
      <c r="L2739" s="5">
        <v>0</v>
      </c>
      <c r="M2739" s="5">
        <f>ABS(IF(L2739&lt;=0,L2739/耗电量关键数据!$B$6/1000,L2739/耗电量关键数据!$B$5/1000))</f>
        <v>0</v>
      </c>
      <c r="N2739" s="5">
        <f>电气设备逐时使用率计算!H2715</f>
        <v>1.1688450000000001</v>
      </c>
      <c r="O2739" s="5">
        <f>灯光逐时使用率计算!H2715</f>
        <v>0.37403039999999999</v>
      </c>
      <c r="P2739" s="19">
        <f t="shared" si="380"/>
        <v>1.5428754000000002</v>
      </c>
      <c r="Q2739" s="19">
        <f t="shared" si="384"/>
        <v>0</v>
      </c>
      <c r="R2739" s="20">
        <f t="shared" si="381"/>
        <v>0</v>
      </c>
      <c r="S2739" s="20">
        <f t="shared" si="385"/>
        <v>0</v>
      </c>
      <c r="T2739" s="20">
        <f>IF((T2738+R2739)&lt;0,0,IF((T2738+R2739)&gt;结论【关键目标】!C$28,结论【关键目标】!C$28,T2738+R2739))</f>
        <v>8.1608751999999996</v>
      </c>
      <c r="U2739" s="19">
        <f>IF((T2738+R2739)&lt;结论【关键目标】!$C$28,0,(发电量计算【计算逻辑页】!R2739+发电量计算【计算逻辑页】!T2738-结论【关键目标】!$C$28))</f>
        <v>0</v>
      </c>
      <c r="V2739" s="5">
        <f t="shared" si="382"/>
        <v>0</v>
      </c>
      <c r="W2739" s="5">
        <f t="shared" si="383"/>
        <v>0</v>
      </c>
      <c r="X2739" s="5">
        <f t="shared" si="386"/>
        <v>0</v>
      </c>
    </row>
    <row r="2740" spans="1:24" x14ac:dyDescent="0.15">
      <c r="A2740" s="7">
        <v>2739</v>
      </c>
      <c r="B2740" s="7">
        <v>4</v>
      </c>
      <c r="C2740" s="7">
        <v>25</v>
      </c>
      <c r="D2740" s="7">
        <v>3</v>
      </c>
      <c r="E2740" s="7">
        <v>115</v>
      </c>
      <c r="F2740" s="7">
        <v>11.8</v>
      </c>
      <c r="G2740" s="7">
        <v>0</v>
      </c>
      <c r="H2740" s="7">
        <f t="shared" si="378"/>
        <v>2</v>
      </c>
      <c r="I2740" s="16">
        <f t="shared" si="379"/>
        <v>45041</v>
      </c>
      <c r="J2740" s="17">
        <v>0.2407</v>
      </c>
      <c r="K2740" s="18">
        <f>G2740*结论【关键目标】!C$27*0.7735*0.001</f>
        <v>0</v>
      </c>
      <c r="L2740" s="5">
        <v>0</v>
      </c>
      <c r="M2740" s="5">
        <f>ABS(IF(L2740&lt;=0,L2740/耗电量关键数据!$B$6/1000,L2740/耗电量关键数据!$B$5/1000))</f>
        <v>0</v>
      </c>
      <c r="N2740" s="5">
        <f>电气设备逐时使用率计算!H2716</f>
        <v>1.1688450000000001</v>
      </c>
      <c r="O2740" s="5">
        <f>灯光逐时使用率计算!H2716</f>
        <v>0.37403039999999999</v>
      </c>
      <c r="P2740" s="19">
        <f t="shared" si="380"/>
        <v>1.5428754000000002</v>
      </c>
      <c r="Q2740" s="19">
        <f t="shared" si="384"/>
        <v>0</v>
      </c>
      <c r="R2740" s="20">
        <f t="shared" si="381"/>
        <v>0</v>
      </c>
      <c r="S2740" s="20">
        <f t="shared" si="385"/>
        <v>0</v>
      </c>
      <c r="T2740" s="20">
        <f>IF((T2739+R2740)&lt;0,0,IF((T2739+R2740)&gt;结论【关键目标】!C$28,结论【关键目标】!C$28,T2739+R2740))</f>
        <v>8.1608751999999996</v>
      </c>
      <c r="U2740" s="19">
        <f>IF((T2739+R2740)&lt;结论【关键目标】!$C$28,0,(发电量计算【计算逻辑页】!R2740+发电量计算【计算逻辑页】!T2739-结论【关键目标】!$C$28))</f>
        <v>0</v>
      </c>
      <c r="V2740" s="5">
        <f t="shared" si="382"/>
        <v>0</v>
      </c>
      <c r="W2740" s="5">
        <f t="shared" si="383"/>
        <v>0</v>
      </c>
      <c r="X2740" s="5">
        <f t="shared" si="386"/>
        <v>0</v>
      </c>
    </row>
    <row r="2741" spans="1:24" x14ac:dyDescent="0.15">
      <c r="A2741" s="7">
        <v>2740</v>
      </c>
      <c r="B2741" s="7">
        <v>4</v>
      </c>
      <c r="C2741" s="7">
        <v>25</v>
      </c>
      <c r="D2741" s="7">
        <v>4</v>
      </c>
      <c r="E2741" s="7">
        <v>115</v>
      </c>
      <c r="F2741" s="7">
        <v>11</v>
      </c>
      <c r="G2741" s="7">
        <v>0</v>
      </c>
      <c r="H2741" s="7">
        <f t="shared" si="378"/>
        <v>2</v>
      </c>
      <c r="I2741" s="16">
        <f t="shared" si="379"/>
        <v>45041</v>
      </c>
      <c r="J2741" s="17">
        <v>0.2407</v>
      </c>
      <c r="K2741" s="18">
        <f>G2741*结论【关键目标】!C$27*0.7735*0.001</f>
        <v>0</v>
      </c>
      <c r="L2741" s="5">
        <v>0</v>
      </c>
      <c r="M2741" s="5">
        <f>ABS(IF(L2741&lt;=0,L2741/耗电量关键数据!$B$6/1000,L2741/耗电量关键数据!$B$5/1000))</f>
        <v>0</v>
      </c>
      <c r="N2741" s="5">
        <f>电气设备逐时使用率计算!H2717</f>
        <v>1.1688450000000001</v>
      </c>
      <c r="O2741" s="5">
        <f>灯光逐时使用率计算!H2717</f>
        <v>0.37403039999999999</v>
      </c>
      <c r="P2741" s="19">
        <f t="shared" si="380"/>
        <v>1.5428754000000002</v>
      </c>
      <c r="Q2741" s="19">
        <f t="shared" si="384"/>
        <v>0</v>
      </c>
      <c r="R2741" s="20">
        <f t="shared" si="381"/>
        <v>0</v>
      </c>
      <c r="S2741" s="20">
        <f t="shared" si="385"/>
        <v>0</v>
      </c>
      <c r="T2741" s="20">
        <f>IF((T2740+R2741)&lt;0,0,IF((T2740+R2741)&gt;结论【关键目标】!C$28,结论【关键目标】!C$28,T2740+R2741))</f>
        <v>8.1608751999999996</v>
      </c>
      <c r="U2741" s="19">
        <f>IF((T2740+R2741)&lt;结论【关键目标】!$C$28,0,(发电量计算【计算逻辑页】!R2741+发电量计算【计算逻辑页】!T2740-结论【关键目标】!$C$28))</f>
        <v>0</v>
      </c>
      <c r="V2741" s="5">
        <f t="shared" si="382"/>
        <v>0</v>
      </c>
      <c r="W2741" s="5">
        <f t="shared" si="383"/>
        <v>0</v>
      </c>
      <c r="X2741" s="5">
        <f t="shared" si="386"/>
        <v>0</v>
      </c>
    </row>
    <row r="2742" spans="1:24" x14ac:dyDescent="0.15">
      <c r="A2742" s="7">
        <v>2741</v>
      </c>
      <c r="B2742" s="7">
        <v>4</v>
      </c>
      <c r="C2742" s="7">
        <v>25</v>
      </c>
      <c r="D2742" s="7">
        <v>5</v>
      </c>
      <c r="E2742" s="7">
        <v>115</v>
      </c>
      <c r="F2742" s="7">
        <v>10</v>
      </c>
      <c r="G2742" s="7">
        <v>0</v>
      </c>
      <c r="H2742" s="7">
        <f t="shared" si="378"/>
        <v>2</v>
      </c>
      <c r="I2742" s="16">
        <f t="shared" si="379"/>
        <v>45041</v>
      </c>
      <c r="J2742" s="17">
        <v>0.2407</v>
      </c>
      <c r="K2742" s="18">
        <f>G2742*结论【关键目标】!C$27*0.7735*0.001</f>
        <v>0</v>
      </c>
      <c r="L2742" s="5">
        <v>0</v>
      </c>
      <c r="M2742" s="5">
        <f>ABS(IF(L2742&lt;=0,L2742/耗电量关键数据!$B$6/1000,L2742/耗电量关键数据!$B$5/1000))</f>
        <v>0</v>
      </c>
      <c r="N2742" s="5">
        <f>电气设备逐时使用率计算!H2718</f>
        <v>1.1688450000000001</v>
      </c>
      <c r="O2742" s="5">
        <f>灯光逐时使用率计算!H2718</f>
        <v>0.37403039999999999</v>
      </c>
      <c r="P2742" s="19">
        <f t="shared" si="380"/>
        <v>1.5428754000000002</v>
      </c>
      <c r="Q2742" s="19">
        <f t="shared" si="384"/>
        <v>0</v>
      </c>
      <c r="R2742" s="20">
        <f t="shared" si="381"/>
        <v>0</v>
      </c>
      <c r="S2742" s="20">
        <f t="shared" si="385"/>
        <v>0</v>
      </c>
      <c r="T2742" s="20">
        <f>IF((T2741+R2742)&lt;0,0,IF((T2741+R2742)&gt;结论【关键目标】!C$28,结论【关键目标】!C$28,T2741+R2742))</f>
        <v>8.1608751999999996</v>
      </c>
      <c r="U2742" s="19">
        <f>IF((T2741+R2742)&lt;结论【关键目标】!$C$28,0,(发电量计算【计算逻辑页】!R2742+发电量计算【计算逻辑页】!T2741-结论【关键目标】!$C$28))</f>
        <v>0</v>
      </c>
      <c r="V2742" s="5">
        <f t="shared" si="382"/>
        <v>0</v>
      </c>
      <c r="W2742" s="5">
        <f t="shared" si="383"/>
        <v>0</v>
      </c>
      <c r="X2742" s="5">
        <f t="shared" si="386"/>
        <v>0</v>
      </c>
    </row>
    <row r="2743" spans="1:24" x14ac:dyDescent="0.15">
      <c r="A2743" s="7">
        <v>2742</v>
      </c>
      <c r="B2743" s="7">
        <v>4</v>
      </c>
      <c r="C2743" s="7">
        <v>25</v>
      </c>
      <c r="D2743" s="7">
        <v>6</v>
      </c>
      <c r="E2743" s="7">
        <v>115</v>
      </c>
      <c r="F2743" s="7">
        <v>9.6</v>
      </c>
      <c r="G2743" s="7">
        <v>39.9</v>
      </c>
      <c r="H2743" s="7">
        <f t="shared" si="378"/>
        <v>2</v>
      </c>
      <c r="I2743" s="16">
        <f t="shared" si="379"/>
        <v>45041</v>
      </c>
      <c r="J2743" s="17">
        <v>0.2407</v>
      </c>
      <c r="K2743" s="18">
        <f>G2743*结论【关键目标】!C$27*0.7735*0.001</f>
        <v>3.7035180000000003</v>
      </c>
      <c r="L2743" s="5">
        <v>0</v>
      </c>
      <c r="M2743" s="5">
        <f>ABS(IF(L2743&lt;=0,L2743/耗电量关键数据!$B$6/1000,L2743/耗电量关键数据!$B$5/1000))</f>
        <v>0</v>
      </c>
      <c r="N2743" s="5">
        <f>电气设备逐时使用率计算!H2719</f>
        <v>1.1688450000000001</v>
      </c>
      <c r="O2743" s="5">
        <f>灯光逐时使用率计算!H2719</f>
        <v>0.37403039999999999</v>
      </c>
      <c r="P2743" s="19">
        <f t="shared" si="380"/>
        <v>1.5428754000000002</v>
      </c>
      <c r="Q2743" s="19">
        <f t="shared" si="384"/>
        <v>0</v>
      </c>
      <c r="R2743" s="20">
        <f t="shared" si="381"/>
        <v>3.7035180000000003</v>
      </c>
      <c r="S2743" s="20">
        <f t="shared" si="385"/>
        <v>0</v>
      </c>
      <c r="T2743" s="20">
        <f>IF((T2742+R2743)&lt;0,0,IF((T2742+R2743)&gt;结论【关键目标】!C$28,结论【关键目标】!C$28,T2742+R2743))</f>
        <v>11.8643932</v>
      </c>
      <c r="U2743" s="19">
        <f>IF((T2742+R2743)&lt;结论【关键目标】!$C$28,0,(发电量计算【计算逻辑页】!R2743+发电量计算【计算逻辑页】!T2742-结论【关键目标】!$C$28))</f>
        <v>0</v>
      </c>
      <c r="V2743" s="5">
        <f t="shared" si="382"/>
        <v>0</v>
      </c>
      <c r="W2743" s="5">
        <f t="shared" si="383"/>
        <v>0.37137010878000004</v>
      </c>
      <c r="X2743" s="5">
        <f t="shared" si="386"/>
        <v>0</v>
      </c>
    </row>
    <row r="2744" spans="1:24" x14ac:dyDescent="0.15">
      <c r="A2744" s="7">
        <v>2743</v>
      </c>
      <c r="B2744" s="7">
        <v>4</v>
      </c>
      <c r="C2744" s="7">
        <v>25</v>
      </c>
      <c r="D2744" s="7">
        <v>7</v>
      </c>
      <c r="E2744" s="7">
        <v>115</v>
      </c>
      <c r="F2744" s="7">
        <v>10</v>
      </c>
      <c r="G2744" s="7">
        <v>124.2</v>
      </c>
      <c r="H2744" s="7">
        <f t="shared" si="378"/>
        <v>2</v>
      </c>
      <c r="I2744" s="16">
        <f t="shared" si="379"/>
        <v>45041</v>
      </c>
      <c r="J2744" s="17">
        <v>0.2407</v>
      </c>
      <c r="K2744" s="18">
        <f>G2744*结论【关键目标】!C$27*0.7735*0.001</f>
        <v>11.528243999999999</v>
      </c>
      <c r="L2744" s="5">
        <v>0</v>
      </c>
      <c r="M2744" s="5">
        <f>ABS(IF(L2744&lt;=0,L2744/耗电量关键数据!$B$6/1000,L2744/耗电量关键数据!$B$5/1000))</f>
        <v>0</v>
      </c>
      <c r="N2744" s="5">
        <f>电气设备逐时使用率计算!H2720</f>
        <v>2.3376900000000003</v>
      </c>
      <c r="O2744" s="5">
        <f>灯光逐时使用率计算!H2720</f>
        <v>1.2467680000000001</v>
      </c>
      <c r="P2744" s="19">
        <f t="shared" si="380"/>
        <v>3.5844580000000006</v>
      </c>
      <c r="Q2744" s="19">
        <f t="shared" si="384"/>
        <v>0</v>
      </c>
      <c r="R2744" s="20">
        <f t="shared" si="381"/>
        <v>11.528243999999999</v>
      </c>
      <c r="S2744" s="20">
        <f t="shared" si="385"/>
        <v>0</v>
      </c>
      <c r="T2744" s="20">
        <f>IF((T2743+R2744)&lt;0,0,IF((T2743+R2744)&gt;结论【关键目标】!C$28,结论【关键目标】!C$28,T2743+R2744))</f>
        <v>22</v>
      </c>
      <c r="U2744" s="19">
        <f>IF((T2743+R2744)&lt;结论【关键目标】!$C$28,0,(发电量计算【计算逻辑页】!R2744+发电量计算【计算逻辑页】!T2743-结论【关键目标】!$C$28))</f>
        <v>1.3926371999999994</v>
      </c>
      <c r="V2744" s="5">
        <f t="shared" si="382"/>
        <v>0</v>
      </c>
      <c r="W2744" s="5">
        <f t="shared" si="383"/>
        <v>0.8627790406000001</v>
      </c>
      <c r="X2744" s="5">
        <f t="shared" si="386"/>
        <v>0</v>
      </c>
    </row>
    <row r="2745" spans="1:24" x14ac:dyDescent="0.15">
      <c r="A2745" s="7">
        <v>2744</v>
      </c>
      <c r="B2745" s="7">
        <v>4</v>
      </c>
      <c r="C2745" s="7">
        <v>25</v>
      </c>
      <c r="D2745" s="7">
        <v>8</v>
      </c>
      <c r="E2745" s="7">
        <v>115</v>
      </c>
      <c r="F2745" s="7">
        <v>11</v>
      </c>
      <c r="G2745" s="7">
        <v>226.1</v>
      </c>
      <c r="H2745" s="7">
        <f t="shared" si="378"/>
        <v>2</v>
      </c>
      <c r="I2745" s="16">
        <f t="shared" si="379"/>
        <v>45041</v>
      </c>
      <c r="J2745" s="17">
        <v>0.70809999999999995</v>
      </c>
      <c r="K2745" s="18">
        <f>G2745*结论【关键目标】!C$27*0.7735*0.001</f>
        <v>20.986601999999998</v>
      </c>
      <c r="L2745" s="5">
        <v>0</v>
      </c>
      <c r="M2745" s="5">
        <f>ABS(IF(L2745&lt;=0,L2745/耗电量关键数据!$B$6/1000,L2745/耗电量关键数据!$B$5/1000))</f>
        <v>0</v>
      </c>
      <c r="N2745" s="5">
        <f>电气设备逐时使用率计算!H2721</f>
        <v>11.688450000000001</v>
      </c>
      <c r="O2745" s="5">
        <f>灯光逐时使用率计算!H2721</f>
        <v>6.2338399999999998</v>
      </c>
      <c r="P2745" s="19">
        <f t="shared" si="380"/>
        <v>17.92229</v>
      </c>
      <c r="Q2745" s="19">
        <f t="shared" si="384"/>
        <v>0</v>
      </c>
      <c r="R2745" s="20">
        <f t="shared" si="381"/>
        <v>20.986601999999998</v>
      </c>
      <c r="S2745" s="20">
        <f t="shared" si="385"/>
        <v>0</v>
      </c>
      <c r="T2745" s="20">
        <f>IF((T2744+R2745)&lt;0,0,IF((T2744+R2745)&gt;结论【关键目标】!C$28,结论【关键目标】!C$28,T2744+R2745))</f>
        <v>22</v>
      </c>
      <c r="U2745" s="19">
        <f>IF((T2744+R2745)&lt;结论【关键目标】!$C$28,0,(发电量计算【计算逻辑页】!R2745+发电量计算【计算逻辑页】!T2744-结论【关键目标】!$C$28))</f>
        <v>20.986601999999998</v>
      </c>
      <c r="V2745" s="5">
        <f t="shared" si="382"/>
        <v>7.3453106999999989</v>
      </c>
      <c r="W2745" s="5">
        <f t="shared" si="383"/>
        <v>12.690773548999999</v>
      </c>
      <c r="X2745" s="5">
        <f t="shared" si="386"/>
        <v>0</v>
      </c>
    </row>
    <row r="2746" spans="1:24" x14ac:dyDescent="0.15">
      <c r="A2746" s="7">
        <v>2745</v>
      </c>
      <c r="B2746" s="7">
        <v>4</v>
      </c>
      <c r="C2746" s="7">
        <v>25</v>
      </c>
      <c r="D2746" s="7">
        <v>9</v>
      </c>
      <c r="E2746" s="7">
        <v>115</v>
      </c>
      <c r="F2746" s="7">
        <v>13.2</v>
      </c>
      <c r="G2746" s="7">
        <v>403.3</v>
      </c>
      <c r="H2746" s="7">
        <f t="shared" si="378"/>
        <v>2</v>
      </c>
      <c r="I2746" s="16">
        <f t="shared" si="379"/>
        <v>45041</v>
      </c>
      <c r="J2746" s="17">
        <v>0.70809999999999995</v>
      </c>
      <c r="K2746" s="18">
        <f>G2746*结论【关键目标】!C$27*0.7735*0.001</f>
        <v>37.434305999999999</v>
      </c>
      <c r="L2746" s="5">
        <v>0</v>
      </c>
      <c r="M2746" s="5">
        <f>ABS(IF(L2746&lt;=0,L2746/耗电量关键数据!$B$6/1000,L2746/耗电量关键数据!$B$5/1000))</f>
        <v>0</v>
      </c>
      <c r="N2746" s="5">
        <f>电气设备逐时使用率计算!H2722</f>
        <v>22.208055000000002</v>
      </c>
      <c r="O2746" s="5">
        <f>灯光逐时使用率计算!H2722</f>
        <v>11.844296</v>
      </c>
      <c r="P2746" s="19">
        <f t="shared" si="380"/>
        <v>34.052351000000002</v>
      </c>
      <c r="Q2746" s="19">
        <f t="shared" si="384"/>
        <v>0</v>
      </c>
      <c r="R2746" s="20">
        <f t="shared" si="381"/>
        <v>37.434305999999999</v>
      </c>
      <c r="S2746" s="20">
        <f t="shared" si="385"/>
        <v>0</v>
      </c>
      <c r="T2746" s="20">
        <f>IF((T2745+R2746)&lt;0,0,IF((T2745+R2746)&gt;结论【关键目标】!C$28,结论【关键目标】!C$28,T2745+R2746))</f>
        <v>22</v>
      </c>
      <c r="U2746" s="19">
        <f>IF((T2745+R2746)&lt;结论【关键目标】!$C$28,0,(发电量计算【计算逻辑页】!R2746+发电量计算【计算逻辑页】!T2745-结论【关键目标】!$C$28))</f>
        <v>37.434305999999999</v>
      </c>
      <c r="V2746" s="5">
        <f t="shared" si="382"/>
        <v>13.1020071</v>
      </c>
      <c r="W2746" s="5">
        <f t="shared" si="383"/>
        <v>24.1124697431</v>
      </c>
      <c r="X2746" s="5">
        <f t="shared" si="386"/>
        <v>0</v>
      </c>
    </row>
    <row r="2747" spans="1:24" x14ac:dyDescent="0.15">
      <c r="A2747" s="7">
        <v>2746</v>
      </c>
      <c r="B2747" s="7">
        <v>4</v>
      </c>
      <c r="C2747" s="7">
        <v>25</v>
      </c>
      <c r="D2747" s="7">
        <v>10</v>
      </c>
      <c r="E2747" s="7">
        <v>115</v>
      </c>
      <c r="F2747" s="7">
        <v>15</v>
      </c>
      <c r="G2747" s="7">
        <v>499</v>
      </c>
      <c r="H2747" s="7">
        <f t="shared" si="378"/>
        <v>2</v>
      </c>
      <c r="I2747" s="16">
        <f t="shared" si="379"/>
        <v>45041</v>
      </c>
      <c r="J2747" s="17">
        <v>0.70809999999999995</v>
      </c>
      <c r="K2747" s="18">
        <f>G2747*结论【关键目标】!C$27*0.7735*0.001</f>
        <v>46.31718</v>
      </c>
      <c r="L2747" s="5">
        <v>0</v>
      </c>
      <c r="M2747" s="5">
        <f>ABS(IF(L2747&lt;=0,L2747/耗电量关键数据!$B$6/1000,L2747/耗电量关键数据!$B$5/1000))</f>
        <v>0</v>
      </c>
      <c r="N2747" s="5">
        <f>电气设备逐时使用率计算!H2723</f>
        <v>22.208055000000002</v>
      </c>
      <c r="O2747" s="5">
        <f>灯光逐时使用率计算!H2723</f>
        <v>11.844296</v>
      </c>
      <c r="P2747" s="19">
        <f t="shared" si="380"/>
        <v>34.052351000000002</v>
      </c>
      <c r="Q2747" s="19">
        <f t="shared" si="384"/>
        <v>0</v>
      </c>
      <c r="R2747" s="20">
        <f t="shared" si="381"/>
        <v>46.31718</v>
      </c>
      <c r="S2747" s="20">
        <f t="shared" si="385"/>
        <v>0</v>
      </c>
      <c r="T2747" s="20">
        <f>IF((T2746+R2747)&lt;0,0,IF((T2746+R2747)&gt;结论【关键目标】!C$28,结论【关键目标】!C$28,T2746+R2747))</f>
        <v>22</v>
      </c>
      <c r="U2747" s="19">
        <f>IF((T2746+R2747)&lt;结论【关键目标】!$C$28,0,(发电量计算【计算逻辑页】!R2747+发电量计算【计算逻辑页】!T2746-结论【关键目标】!$C$28))</f>
        <v>46.317180000000008</v>
      </c>
      <c r="V2747" s="5">
        <f t="shared" si="382"/>
        <v>16.211013000000001</v>
      </c>
      <c r="W2747" s="5">
        <f t="shared" si="383"/>
        <v>24.1124697431</v>
      </c>
      <c r="X2747" s="5">
        <f t="shared" si="386"/>
        <v>0</v>
      </c>
    </row>
    <row r="2748" spans="1:24" x14ac:dyDescent="0.15">
      <c r="A2748" s="7">
        <v>2747</v>
      </c>
      <c r="B2748" s="7">
        <v>4</v>
      </c>
      <c r="C2748" s="7">
        <v>25</v>
      </c>
      <c r="D2748" s="7">
        <v>11</v>
      </c>
      <c r="E2748" s="7">
        <v>115</v>
      </c>
      <c r="F2748" s="7">
        <v>17</v>
      </c>
      <c r="G2748" s="7">
        <v>592.1</v>
      </c>
      <c r="H2748" s="7">
        <f t="shared" si="378"/>
        <v>2</v>
      </c>
      <c r="I2748" s="16">
        <f t="shared" si="379"/>
        <v>45041</v>
      </c>
      <c r="J2748" s="17">
        <v>1.2267999999999999</v>
      </c>
      <c r="K2748" s="18">
        <f>G2748*结论【关键目标】!C$27*0.7735*0.001</f>
        <v>54.958721999999995</v>
      </c>
      <c r="L2748" s="5">
        <v>0</v>
      </c>
      <c r="M2748" s="5">
        <f>ABS(IF(L2748&lt;=0,L2748/耗电量关键数据!$B$6/1000,L2748/耗电量关键数据!$B$5/1000))</f>
        <v>0</v>
      </c>
      <c r="N2748" s="5">
        <f>电气设备逐时使用率计算!H2724</f>
        <v>22.208055000000002</v>
      </c>
      <c r="O2748" s="5">
        <f>灯光逐时使用率计算!H2724</f>
        <v>11.844296</v>
      </c>
      <c r="P2748" s="19">
        <f t="shared" si="380"/>
        <v>34.052351000000002</v>
      </c>
      <c r="Q2748" s="19">
        <f t="shared" si="384"/>
        <v>34.052351000000002</v>
      </c>
      <c r="R2748" s="20">
        <f t="shared" si="381"/>
        <v>20.906370999999993</v>
      </c>
      <c r="S2748" s="20">
        <f t="shared" si="385"/>
        <v>0</v>
      </c>
      <c r="T2748" s="20">
        <f>IF((T2747+R2748)&lt;0,0,IF((T2747+R2748)&gt;结论【关键目标】!C$28,结论【关键目标】!C$28,T2747+R2748))</f>
        <v>22</v>
      </c>
      <c r="U2748" s="19">
        <f>IF((T2747+R2748)&lt;结论【关键目标】!$C$28,0,(发电量计算【计算逻辑页】!R2748+发电量计算【计算逻辑页】!T2747-结论【关键目标】!$C$28))</f>
        <v>20.906370999999993</v>
      </c>
      <c r="V2748" s="5">
        <f t="shared" si="382"/>
        <v>7.3172298499999968</v>
      </c>
      <c r="W2748" s="5">
        <f t="shared" si="383"/>
        <v>41.775424206799997</v>
      </c>
      <c r="X2748" s="5">
        <f t="shared" si="386"/>
        <v>0</v>
      </c>
    </row>
    <row r="2749" spans="1:24" x14ac:dyDescent="0.15">
      <c r="A2749" s="7">
        <v>2748</v>
      </c>
      <c r="B2749" s="7">
        <v>4</v>
      </c>
      <c r="C2749" s="7">
        <v>25</v>
      </c>
      <c r="D2749" s="7">
        <v>12</v>
      </c>
      <c r="E2749" s="7">
        <v>115</v>
      </c>
      <c r="F2749" s="7">
        <v>19.399999999999999</v>
      </c>
      <c r="G2749" s="7">
        <v>681.4</v>
      </c>
      <c r="H2749" s="7">
        <f t="shared" si="378"/>
        <v>2</v>
      </c>
      <c r="I2749" s="16">
        <f t="shared" si="379"/>
        <v>45041</v>
      </c>
      <c r="J2749" s="17">
        <v>1.2267999999999999</v>
      </c>
      <c r="K2749" s="18">
        <f>G2749*结论【关键目标】!C$27*0.7735*0.001</f>
        <v>63.247547999999995</v>
      </c>
      <c r="L2749" s="5">
        <v>0</v>
      </c>
      <c r="M2749" s="5">
        <f>ABS(IF(L2749&lt;=0,L2749/耗电量关键数据!$B$6/1000,L2749/耗电量关键数据!$B$5/1000))</f>
        <v>0</v>
      </c>
      <c r="N2749" s="5">
        <f>电气设备逐时使用率计算!H2725</f>
        <v>11.688450000000001</v>
      </c>
      <c r="O2749" s="5">
        <f>灯光逐时使用率计算!H2725</f>
        <v>9.9741440000000008</v>
      </c>
      <c r="P2749" s="19">
        <f t="shared" si="380"/>
        <v>21.662594000000002</v>
      </c>
      <c r="Q2749" s="19">
        <f t="shared" si="384"/>
        <v>21.662594000000002</v>
      </c>
      <c r="R2749" s="20">
        <f t="shared" si="381"/>
        <v>41.584953999999996</v>
      </c>
      <c r="S2749" s="20">
        <f t="shared" si="385"/>
        <v>0</v>
      </c>
      <c r="T2749" s="20">
        <f>IF((T2748+R2749)&lt;0,0,IF((T2748+R2749)&gt;结论【关键目标】!C$28,结论【关键目标】!C$28,T2748+R2749))</f>
        <v>22</v>
      </c>
      <c r="U2749" s="19">
        <f>IF((T2748+R2749)&lt;结论【关键目标】!$C$28,0,(发电量计算【计算逻辑页】!R2749+发电量计算【计算逻辑页】!T2748-结论【关键目标】!$C$28))</f>
        <v>41.584953999999996</v>
      </c>
      <c r="V2749" s="5">
        <f t="shared" si="382"/>
        <v>14.554733899999997</v>
      </c>
      <c r="W2749" s="5">
        <f t="shared" si="383"/>
        <v>26.5756703192</v>
      </c>
      <c r="X2749" s="5">
        <f t="shared" si="386"/>
        <v>0</v>
      </c>
    </row>
    <row r="2750" spans="1:24" x14ac:dyDescent="0.15">
      <c r="A2750" s="7">
        <v>2749</v>
      </c>
      <c r="B2750" s="7">
        <v>4</v>
      </c>
      <c r="C2750" s="7">
        <v>25</v>
      </c>
      <c r="D2750" s="7">
        <v>13</v>
      </c>
      <c r="E2750" s="7">
        <v>115</v>
      </c>
      <c r="F2750" s="7">
        <v>21</v>
      </c>
      <c r="G2750" s="7">
        <v>650.29999999999995</v>
      </c>
      <c r="H2750" s="7">
        <f t="shared" si="378"/>
        <v>2</v>
      </c>
      <c r="I2750" s="16">
        <f t="shared" si="379"/>
        <v>45041</v>
      </c>
      <c r="J2750" s="17">
        <v>1.2267999999999999</v>
      </c>
      <c r="K2750" s="18">
        <f>G2750*结论【关键目标】!C$27*0.7735*0.001</f>
        <v>60.360846000000002</v>
      </c>
      <c r="L2750" s="5">
        <v>0</v>
      </c>
      <c r="M2750" s="5">
        <f>ABS(IF(L2750&lt;=0,L2750/耗电量关键数据!$B$6/1000,L2750/耗电量关键数据!$B$5/1000))</f>
        <v>0</v>
      </c>
      <c r="N2750" s="5">
        <f>电气设备逐时使用率计算!H2726</f>
        <v>11.688450000000001</v>
      </c>
      <c r="O2750" s="5">
        <f>灯光逐时使用率计算!H2726</f>
        <v>9.9741440000000008</v>
      </c>
      <c r="P2750" s="19">
        <f t="shared" si="380"/>
        <v>21.662594000000002</v>
      </c>
      <c r="Q2750" s="19">
        <f t="shared" si="384"/>
        <v>21.662594000000002</v>
      </c>
      <c r="R2750" s="20">
        <f t="shared" si="381"/>
        <v>38.698251999999997</v>
      </c>
      <c r="S2750" s="20">
        <f t="shared" si="385"/>
        <v>0</v>
      </c>
      <c r="T2750" s="20">
        <f>IF((T2749+R2750)&lt;0,0,IF((T2749+R2750)&gt;结论【关键目标】!C$28,结论【关键目标】!C$28,T2749+R2750))</f>
        <v>22</v>
      </c>
      <c r="U2750" s="19">
        <f>IF((T2749+R2750)&lt;结论【关键目标】!$C$28,0,(发电量计算【计算逻辑页】!R2750+发电量计算【计算逻辑页】!T2749-结论【关键目标】!$C$28))</f>
        <v>38.698251999999997</v>
      </c>
      <c r="V2750" s="5">
        <f t="shared" si="382"/>
        <v>13.544388199999998</v>
      </c>
      <c r="W2750" s="5">
        <f t="shared" si="383"/>
        <v>26.5756703192</v>
      </c>
      <c r="X2750" s="5">
        <f t="shared" si="386"/>
        <v>0</v>
      </c>
    </row>
    <row r="2751" spans="1:24" x14ac:dyDescent="0.15">
      <c r="A2751" s="7">
        <v>2750</v>
      </c>
      <c r="B2751" s="7">
        <v>4</v>
      </c>
      <c r="C2751" s="7">
        <v>25</v>
      </c>
      <c r="D2751" s="7">
        <v>14</v>
      </c>
      <c r="E2751" s="7">
        <v>115</v>
      </c>
      <c r="F2751" s="7">
        <v>23</v>
      </c>
      <c r="G2751" s="7">
        <v>591.6</v>
      </c>
      <c r="H2751" s="7">
        <f t="shared" si="378"/>
        <v>2</v>
      </c>
      <c r="I2751" s="16">
        <f t="shared" si="379"/>
        <v>45041</v>
      </c>
      <c r="J2751" s="17">
        <v>1.2267999999999999</v>
      </c>
      <c r="K2751" s="18">
        <f>G2751*结论【关键目标】!C$27*0.7735*0.001</f>
        <v>54.912312</v>
      </c>
      <c r="L2751" s="5">
        <v>0</v>
      </c>
      <c r="M2751" s="5">
        <f>ABS(IF(L2751&lt;=0,L2751/耗电量关键数据!$B$6/1000,L2751/耗电量关键数据!$B$5/1000))</f>
        <v>0</v>
      </c>
      <c r="N2751" s="5">
        <f>电气设备逐时使用率计算!H2727</f>
        <v>22.208055000000002</v>
      </c>
      <c r="O2751" s="5">
        <f>灯光逐时使用率计算!H2727</f>
        <v>11.844296</v>
      </c>
      <c r="P2751" s="19">
        <f t="shared" si="380"/>
        <v>34.052351000000002</v>
      </c>
      <c r="Q2751" s="19">
        <f t="shared" si="384"/>
        <v>34.052351000000002</v>
      </c>
      <c r="R2751" s="20">
        <f t="shared" si="381"/>
        <v>20.859960999999998</v>
      </c>
      <c r="S2751" s="20">
        <f t="shared" si="385"/>
        <v>0</v>
      </c>
      <c r="T2751" s="20">
        <f>IF((T2750+R2751)&lt;0,0,IF((T2750+R2751)&gt;结论【关键目标】!C$28,结论【关键目标】!C$28,T2750+R2751))</f>
        <v>22</v>
      </c>
      <c r="U2751" s="19">
        <f>IF((T2750+R2751)&lt;结论【关键目标】!$C$28,0,(发电量计算【计算逻辑页】!R2751+发电量计算【计算逻辑页】!T2750-结论【关键目标】!$C$28))</f>
        <v>20.859960999999998</v>
      </c>
      <c r="V2751" s="5">
        <f t="shared" si="382"/>
        <v>7.3009863499999987</v>
      </c>
      <c r="W2751" s="5">
        <f t="shared" si="383"/>
        <v>41.775424206799997</v>
      </c>
      <c r="X2751" s="5">
        <f t="shared" si="386"/>
        <v>0</v>
      </c>
    </row>
    <row r="2752" spans="1:24" x14ac:dyDescent="0.15">
      <c r="A2752" s="7">
        <v>2751</v>
      </c>
      <c r="B2752" s="7">
        <v>4</v>
      </c>
      <c r="C2752" s="7">
        <v>25</v>
      </c>
      <c r="D2752" s="7">
        <v>15</v>
      </c>
      <c r="E2752" s="7">
        <v>115</v>
      </c>
      <c r="F2752" s="7">
        <v>25</v>
      </c>
      <c r="G2752" s="7">
        <v>541.29999999999995</v>
      </c>
      <c r="H2752" s="7">
        <f t="shared" si="378"/>
        <v>2</v>
      </c>
      <c r="I2752" s="16">
        <f t="shared" si="379"/>
        <v>45041</v>
      </c>
      <c r="J2752" s="17">
        <v>1.2267999999999999</v>
      </c>
      <c r="K2752" s="18">
        <f>G2752*结论【关键目标】!C$27*0.7735*0.001</f>
        <v>50.243465999999991</v>
      </c>
      <c r="L2752" s="5">
        <v>0</v>
      </c>
      <c r="M2752" s="5">
        <f>ABS(IF(L2752&lt;=0,L2752/耗电量关键数据!$B$6/1000,L2752/耗电量关键数据!$B$5/1000))</f>
        <v>0</v>
      </c>
      <c r="N2752" s="5">
        <f>电气设备逐时使用率计算!H2728</f>
        <v>22.208055000000002</v>
      </c>
      <c r="O2752" s="5">
        <f>灯光逐时使用率计算!H2728</f>
        <v>11.844296</v>
      </c>
      <c r="P2752" s="19">
        <f t="shared" si="380"/>
        <v>34.052351000000002</v>
      </c>
      <c r="Q2752" s="19">
        <f t="shared" si="384"/>
        <v>34.052351000000002</v>
      </c>
      <c r="R2752" s="20">
        <f t="shared" si="381"/>
        <v>16.191114999999989</v>
      </c>
      <c r="S2752" s="20">
        <f t="shared" si="385"/>
        <v>0</v>
      </c>
      <c r="T2752" s="20">
        <f>IF((T2751+R2752)&lt;0,0,IF((T2751+R2752)&gt;结论【关键目标】!C$28,结论【关键目标】!C$28,T2751+R2752))</f>
        <v>22</v>
      </c>
      <c r="U2752" s="19">
        <f>IF((T2751+R2752)&lt;结论【关键目标】!$C$28,0,(发电量计算【计算逻辑页】!R2752+发电量计算【计算逻辑页】!T2751-结论【关键目标】!$C$28))</f>
        <v>16.191114999999989</v>
      </c>
      <c r="V2752" s="5">
        <f t="shared" si="382"/>
        <v>5.6668902499999962</v>
      </c>
      <c r="W2752" s="5">
        <f t="shared" si="383"/>
        <v>41.775424206799997</v>
      </c>
      <c r="X2752" s="5">
        <f t="shared" si="386"/>
        <v>0</v>
      </c>
    </row>
    <row r="2753" spans="1:24" x14ac:dyDescent="0.15">
      <c r="A2753" s="7">
        <v>2752</v>
      </c>
      <c r="B2753" s="7">
        <v>4</v>
      </c>
      <c r="C2753" s="7">
        <v>25</v>
      </c>
      <c r="D2753" s="7">
        <v>16</v>
      </c>
      <c r="E2753" s="7">
        <v>115</v>
      </c>
      <c r="F2753" s="7">
        <v>26</v>
      </c>
      <c r="G2753" s="7">
        <v>381.9</v>
      </c>
      <c r="H2753" s="7">
        <f t="shared" si="378"/>
        <v>2</v>
      </c>
      <c r="I2753" s="16">
        <f t="shared" si="379"/>
        <v>45041</v>
      </c>
      <c r="J2753" s="17">
        <v>0.70809999999999995</v>
      </c>
      <c r="K2753" s="18">
        <f>G2753*结论【关键目标】!C$27*0.7735*0.001</f>
        <v>35.447958</v>
      </c>
      <c r="L2753" s="5">
        <v>0</v>
      </c>
      <c r="M2753" s="5">
        <f>ABS(IF(L2753&lt;=0,L2753/耗电量关键数据!$B$6/1000,L2753/耗电量关键数据!$B$5/1000))</f>
        <v>0</v>
      </c>
      <c r="N2753" s="5">
        <f>电气设备逐时使用率计算!H2729</f>
        <v>22.208055000000002</v>
      </c>
      <c r="O2753" s="5">
        <f>灯光逐时使用率计算!H2729</f>
        <v>11.844296</v>
      </c>
      <c r="P2753" s="19">
        <f t="shared" si="380"/>
        <v>34.052351000000002</v>
      </c>
      <c r="Q2753" s="19">
        <f t="shared" si="384"/>
        <v>0</v>
      </c>
      <c r="R2753" s="20">
        <f t="shared" si="381"/>
        <v>35.447958</v>
      </c>
      <c r="S2753" s="20">
        <f t="shared" si="385"/>
        <v>0</v>
      </c>
      <c r="T2753" s="20">
        <f>IF((T2752+R2753)&lt;0,0,IF((T2752+R2753)&gt;结论【关键目标】!C$28,结论【关键目标】!C$28,T2752+R2753))</f>
        <v>22</v>
      </c>
      <c r="U2753" s="19">
        <f>IF((T2752+R2753)&lt;结论【关键目标】!$C$28,0,(发电量计算【计算逻辑页】!R2753+发电量计算【计算逻辑页】!T2752-结论【关键目标】!$C$28))</f>
        <v>35.447958</v>
      </c>
      <c r="V2753" s="5">
        <f t="shared" si="382"/>
        <v>12.406785299999999</v>
      </c>
      <c r="W2753" s="5">
        <f t="shared" si="383"/>
        <v>24.1124697431</v>
      </c>
      <c r="X2753" s="5">
        <f t="shared" si="386"/>
        <v>0</v>
      </c>
    </row>
    <row r="2754" spans="1:24" x14ac:dyDescent="0.15">
      <c r="A2754" s="7">
        <v>2753</v>
      </c>
      <c r="B2754" s="7">
        <v>4</v>
      </c>
      <c r="C2754" s="7">
        <v>25</v>
      </c>
      <c r="D2754" s="7">
        <v>17</v>
      </c>
      <c r="E2754" s="7">
        <v>115</v>
      </c>
      <c r="F2754" s="7">
        <v>26</v>
      </c>
      <c r="G2754" s="7">
        <v>212</v>
      </c>
      <c r="H2754" s="7">
        <f t="shared" ref="H2754:H2817" si="387">WEEKDAY(I:I,2)</f>
        <v>2</v>
      </c>
      <c r="I2754" s="16">
        <f t="shared" ref="I2754:I2817" si="388">DATE(2023,B2754,C2754)</f>
        <v>45041</v>
      </c>
      <c r="J2754" s="17">
        <v>0.70809999999999995</v>
      </c>
      <c r="K2754" s="18">
        <f>G2754*结论【关键目标】!C$27*0.7735*0.001</f>
        <v>19.67784</v>
      </c>
      <c r="L2754" s="5">
        <v>0</v>
      </c>
      <c r="M2754" s="5">
        <f>ABS(IF(L2754&lt;=0,L2754/耗电量关键数据!$B$6/1000,L2754/耗电量关键数据!$B$5/1000))</f>
        <v>0</v>
      </c>
      <c r="N2754" s="5">
        <f>电气设备逐时使用率计算!H2730</f>
        <v>22.208055000000002</v>
      </c>
      <c r="O2754" s="5">
        <f>灯光逐时使用率计算!H2730</f>
        <v>11.844296</v>
      </c>
      <c r="P2754" s="19">
        <f t="shared" ref="P2754:P2817" si="389">M2754+N2754+O2754</f>
        <v>34.052351000000002</v>
      </c>
      <c r="Q2754" s="19">
        <f t="shared" si="384"/>
        <v>0</v>
      </c>
      <c r="R2754" s="20">
        <f t="shared" ref="R2754:R2817" si="390">K2754-Q2754</f>
        <v>19.67784</v>
      </c>
      <c r="S2754" s="20">
        <f t="shared" si="385"/>
        <v>0</v>
      </c>
      <c r="T2754" s="20">
        <f>IF((T2753+R2754)&lt;0,0,IF((T2753+R2754)&gt;结论【关键目标】!C$28,结论【关键目标】!C$28,T2753+R2754))</f>
        <v>22</v>
      </c>
      <c r="U2754" s="19">
        <f>IF((T2753+R2754)&lt;结论【关键目标】!$C$28,0,(发电量计算【计算逻辑页】!R2754+发电量计算【计算逻辑页】!T2753-结论【关键目标】!$C$28))</f>
        <v>19.677840000000003</v>
      </c>
      <c r="V2754" s="5">
        <f t="shared" ref="V2754:V2817" si="391">IF(J2754&gt;0.35,U2754*0.35,0)</f>
        <v>6.8872440000000008</v>
      </c>
      <c r="W2754" s="5">
        <f t="shared" ref="W2754:W2817" si="392">IF(P2754&gt;K2754,K2754*J2754,P2754*J2754)</f>
        <v>13.933878503999999</v>
      </c>
      <c r="X2754" s="5">
        <f t="shared" si="386"/>
        <v>0</v>
      </c>
    </row>
    <row r="2755" spans="1:24" x14ac:dyDescent="0.15">
      <c r="A2755" s="7">
        <v>2754</v>
      </c>
      <c r="B2755" s="7">
        <v>4</v>
      </c>
      <c r="C2755" s="7">
        <v>25</v>
      </c>
      <c r="D2755" s="7">
        <v>18</v>
      </c>
      <c r="E2755" s="7">
        <v>115</v>
      </c>
      <c r="F2755" s="7">
        <v>24.6</v>
      </c>
      <c r="G2755" s="7">
        <v>34.9</v>
      </c>
      <c r="H2755" s="7">
        <f t="shared" si="387"/>
        <v>2</v>
      </c>
      <c r="I2755" s="16">
        <f t="shared" si="388"/>
        <v>45041</v>
      </c>
      <c r="J2755" s="17">
        <v>0.70809999999999995</v>
      </c>
      <c r="K2755" s="18">
        <f>G2755*结论【关键目标】!C$27*0.7735*0.001</f>
        <v>3.2394179999999997</v>
      </c>
      <c r="L2755" s="5">
        <v>0</v>
      </c>
      <c r="M2755" s="5">
        <f>ABS(IF(L2755&lt;=0,L2755/耗电量关键数据!$B$6/1000,L2755/耗电量关键数据!$B$5/1000))</f>
        <v>0</v>
      </c>
      <c r="N2755" s="5">
        <f>电气设备逐时使用率计算!H2731</f>
        <v>7.0130699999999999</v>
      </c>
      <c r="O2755" s="5">
        <f>灯光逐时使用率计算!H2731</f>
        <v>3.7403040000000001</v>
      </c>
      <c r="P2755" s="19">
        <f t="shared" si="389"/>
        <v>10.753374000000001</v>
      </c>
      <c r="Q2755" s="19">
        <f t="shared" ref="Q2755:Q2818" si="393">IF(J2755&gt;0.8,P2755,0)</f>
        <v>0</v>
      </c>
      <c r="R2755" s="20">
        <f t="shared" si="390"/>
        <v>3.2394179999999997</v>
      </c>
      <c r="S2755" s="20">
        <f t="shared" ref="S2755:S2818" si="394">IF(R2755&lt;0,ABS(R2755),0)</f>
        <v>0</v>
      </c>
      <c r="T2755" s="20">
        <f>IF((T2754+R2755)&lt;0,0,IF((T2754+R2755)&gt;结论【关键目标】!C$28,结论【关键目标】!C$28,T2754+R2755))</f>
        <v>22</v>
      </c>
      <c r="U2755" s="19">
        <f>IF((T2754+R2755)&lt;结论【关键目标】!$C$28,0,(发电量计算【计算逻辑页】!R2755+发电量计算【计算逻辑页】!T2754-结论【关键目标】!$C$28))</f>
        <v>3.2394180000000006</v>
      </c>
      <c r="V2755" s="5">
        <f t="shared" si="391"/>
        <v>1.1337963000000002</v>
      </c>
      <c r="W2755" s="5">
        <f t="shared" si="392"/>
        <v>2.2938318857999995</v>
      </c>
      <c r="X2755" s="5">
        <f t="shared" si="386"/>
        <v>0</v>
      </c>
    </row>
    <row r="2756" spans="1:24" x14ac:dyDescent="0.15">
      <c r="A2756" s="7">
        <v>2755</v>
      </c>
      <c r="B2756" s="7">
        <v>4</v>
      </c>
      <c r="C2756" s="7">
        <v>25</v>
      </c>
      <c r="D2756" s="7">
        <v>19</v>
      </c>
      <c r="E2756" s="7">
        <v>115</v>
      </c>
      <c r="F2756" s="7">
        <v>24</v>
      </c>
      <c r="G2756" s="7">
        <v>0</v>
      </c>
      <c r="H2756" s="7">
        <f t="shared" si="387"/>
        <v>2</v>
      </c>
      <c r="I2756" s="16">
        <f t="shared" si="388"/>
        <v>45041</v>
      </c>
      <c r="J2756" s="17">
        <v>1.2267999999999999</v>
      </c>
      <c r="K2756" s="18">
        <f>G2756*结论【关键目标】!C$27*0.7735*0.001</f>
        <v>0</v>
      </c>
      <c r="L2756" s="5">
        <v>0</v>
      </c>
      <c r="M2756" s="5">
        <f>ABS(IF(L2756&lt;=0,L2756/耗电量关键数据!$B$6/1000,L2756/耗电量关键数据!$B$5/1000))</f>
        <v>0</v>
      </c>
      <c r="N2756" s="5">
        <f>电气设备逐时使用率计算!H2732</f>
        <v>7.0130699999999999</v>
      </c>
      <c r="O2756" s="5">
        <f>灯光逐时使用率计算!H2732</f>
        <v>3.7403040000000001</v>
      </c>
      <c r="P2756" s="19">
        <f t="shared" si="389"/>
        <v>10.753374000000001</v>
      </c>
      <c r="Q2756" s="19">
        <f t="shared" si="393"/>
        <v>10.753374000000001</v>
      </c>
      <c r="R2756" s="20">
        <f t="shared" si="390"/>
        <v>-10.753374000000001</v>
      </c>
      <c r="S2756" s="20">
        <f t="shared" si="394"/>
        <v>10.753374000000001</v>
      </c>
      <c r="T2756" s="20">
        <f>IF((T2755+R2756)&lt;0,0,IF((T2755+R2756)&gt;结论【关键目标】!C$28,结论【关键目标】!C$28,T2755+R2756))</f>
        <v>11.246625999999999</v>
      </c>
      <c r="U2756" s="19">
        <f>IF((T2755+R2756)&lt;结论【关键目标】!$C$28,0,(发电量计算【计算逻辑页】!R2756+发电量计算【计算逻辑页】!T2755-结论【关键目标】!$C$28))</f>
        <v>0</v>
      </c>
      <c r="V2756" s="5">
        <f t="shared" si="391"/>
        <v>0</v>
      </c>
      <c r="W2756" s="5">
        <f t="shared" si="392"/>
        <v>0</v>
      </c>
      <c r="X2756" s="5">
        <f t="shared" ref="X2756:X2819" si="395">(J2756-0.35)*IF(T2756&gt;S2756,S2756,T2756)</f>
        <v>9.428558323199999</v>
      </c>
    </row>
    <row r="2757" spans="1:24" x14ac:dyDescent="0.15">
      <c r="A2757" s="7">
        <v>2756</v>
      </c>
      <c r="B2757" s="7">
        <v>4</v>
      </c>
      <c r="C2757" s="7">
        <v>25</v>
      </c>
      <c r="D2757" s="7">
        <v>20</v>
      </c>
      <c r="E2757" s="7">
        <v>115</v>
      </c>
      <c r="F2757" s="7">
        <v>23</v>
      </c>
      <c r="G2757" s="7">
        <v>0</v>
      </c>
      <c r="H2757" s="7">
        <f t="shared" si="387"/>
        <v>2</v>
      </c>
      <c r="I2757" s="16">
        <f t="shared" si="388"/>
        <v>45041</v>
      </c>
      <c r="J2757" s="17">
        <v>1.2267999999999999</v>
      </c>
      <c r="K2757" s="18">
        <f>G2757*结论【关键目标】!C$27*0.7735*0.001</f>
        <v>0</v>
      </c>
      <c r="L2757" s="5">
        <v>0</v>
      </c>
      <c r="M2757" s="5">
        <f>ABS(IF(L2757&lt;=0,L2757/耗电量关键数据!$B$6/1000,L2757/耗电量关键数据!$B$5/1000))</f>
        <v>0</v>
      </c>
      <c r="N2757" s="5">
        <f>电气设备逐时使用率计算!H2733</f>
        <v>1.1688450000000001</v>
      </c>
      <c r="O2757" s="5">
        <f>灯光逐时使用率计算!H2733</f>
        <v>0.37403039999999999</v>
      </c>
      <c r="P2757" s="19">
        <f t="shared" si="389"/>
        <v>1.5428754000000002</v>
      </c>
      <c r="Q2757" s="19">
        <f t="shared" si="393"/>
        <v>1.5428754000000002</v>
      </c>
      <c r="R2757" s="20">
        <f t="shared" si="390"/>
        <v>-1.5428754000000002</v>
      </c>
      <c r="S2757" s="20">
        <f t="shared" si="394"/>
        <v>1.5428754000000002</v>
      </c>
      <c r="T2757" s="20">
        <f>IF((T2756+R2757)&lt;0,0,IF((T2756+R2757)&gt;结论【关键目标】!C$28,结论【关键目标】!C$28,T2756+R2757))</f>
        <v>9.7037505999999993</v>
      </c>
      <c r="U2757" s="19">
        <f>IF((T2756+R2757)&lt;结论【关键目标】!$C$28,0,(发电量计算【计算逻辑页】!R2757+发电量计算【计算逻辑页】!T2756-结论【关键目标】!$C$28))</f>
        <v>0</v>
      </c>
      <c r="V2757" s="5">
        <f t="shared" si="391"/>
        <v>0</v>
      </c>
      <c r="W2757" s="5">
        <f t="shared" si="392"/>
        <v>0</v>
      </c>
      <c r="X2757" s="5">
        <f t="shared" si="395"/>
        <v>1.3527931507200002</v>
      </c>
    </row>
    <row r="2758" spans="1:24" x14ac:dyDescent="0.15">
      <c r="A2758" s="7">
        <v>2757</v>
      </c>
      <c r="B2758" s="7">
        <v>4</v>
      </c>
      <c r="C2758" s="7">
        <v>25</v>
      </c>
      <c r="D2758" s="7">
        <v>21</v>
      </c>
      <c r="E2758" s="7">
        <v>115</v>
      </c>
      <c r="F2758" s="7">
        <v>21.1</v>
      </c>
      <c r="G2758" s="7">
        <v>0</v>
      </c>
      <c r="H2758" s="7">
        <f t="shared" si="387"/>
        <v>2</v>
      </c>
      <c r="I2758" s="16">
        <f t="shared" si="388"/>
        <v>45041</v>
      </c>
      <c r="J2758" s="17">
        <v>1.2267999999999999</v>
      </c>
      <c r="K2758" s="18">
        <f>G2758*结论【关键目标】!C$27*0.7735*0.001</f>
        <v>0</v>
      </c>
      <c r="L2758" s="5">
        <v>0</v>
      </c>
      <c r="M2758" s="5">
        <f>ABS(IF(L2758&lt;=0,L2758/耗电量关键数据!$B$6/1000,L2758/耗电量关键数据!$B$5/1000))</f>
        <v>0</v>
      </c>
      <c r="N2758" s="5">
        <f>电气设备逐时使用率计算!H2734</f>
        <v>1.1688450000000001</v>
      </c>
      <c r="O2758" s="5">
        <f>灯光逐时使用率计算!H2734</f>
        <v>0.37403039999999999</v>
      </c>
      <c r="P2758" s="19">
        <f t="shared" si="389"/>
        <v>1.5428754000000002</v>
      </c>
      <c r="Q2758" s="19">
        <f t="shared" si="393"/>
        <v>1.5428754000000002</v>
      </c>
      <c r="R2758" s="20">
        <f t="shared" si="390"/>
        <v>-1.5428754000000002</v>
      </c>
      <c r="S2758" s="20">
        <f t="shared" si="394"/>
        <v>1.5428754000000002</v>
      </c>
      <c r="T2758" s="20">
        <f>IF((T2757+R2758)&lt;0,0,IF((T2757+R2758)&gt;结论【关键目标】!C$28,结论【关键目标】!C$28,T2757+R2758))</f>
        <v>8.1608751999999996</v>
      </c>
      <c r="U2758" s="19">
        <f>IF((T2757+R2758)&lt;结论【关键目标】!$C$28,0,(发电量计算【计算逻辑页】!R2758+发电量计算【计算逻辑页】!T2757-结论【关键目标】!$C$28))</f>
        <v>0</v>
      </c>
      <c r="V2758" s="5">
        <f t="shared" si="391"/>
        <v>0</v>
      </c>
      <c r="W2758" s="5">
        <f t="shared" si="392"/>
        <v>0</v>
      </c>
      <c r="X2758" s="5">
        <f t="shared" si="395"/>
        <v>1.3527931507200002</v>
      </c>
    </row>
    <row r="2759" spans="1:24" x14ac:dyDescent="0.15">
      <c r="A2759" s="7">
        <v>2758</v>
      </c>
      <c r="B2759" s="7">
        <v>4</v>
      </c>
      <c r="C2759" s="7">
        <v>25</v>
      </c>
      <c r="D2759" s="7">
        <v>22</v>
      </c>
      <c r="E2759" s="7">
        <v>115</v>
      </c>
      <c r="F2759" s="7">
        <v>22</v>
      </c>
      <c r="G2759" s="7">
        <v>0</v>
      </c>
      <c r="H2759" s="7">
        <f t="shared" si="387"/>
        <v>2</v>
      </c>
      <c r="I2759" s="16">
        <f t="shared" si="388"/>
        <v>45041</v>
      </c>
      <c r="J2759" s="17">
        <v>0.70809999999999995</v>
      </c>
      <c r="K2759" s="18">
        <f>G2759*结论【关键目标】!C$27*0.7735*0.001</f>
        <v>0</v>
      </c>
      <c r="L2759" s="5">
        <v>0</v>
      </c>
      <c r="M2759" s="5">
        <f>ABS(IF(L2759&lt;=0,L2759/耗电量关键数据!$B$6/1000,L2759/耗电量关键数据!$B$5/1000))</f>
        <v>0</v>
      </c>
      <c r="N2759" s="5">
        <f>电气设备逐时使用率计算!H2735</f>
        <v>1.1688450000000001</v>
      </c>
      <c r="O2759" s="5">
        <f>灯光逐时使用率计算!H2735</f>
        <v>0.37403039999999999</v>
      </c>
      <c r="P2759" s="19">
        <f t="shared" si="389"/>
        <v>1.5428754000000002</v>
      </c>
      <c r="Q2759" s="19">
        <f t="shared" si="393"/>
        <v>0</v>
      </c>
      <c r="R2759" s="20">
        <f t="shared" si="390"/>
        <v>0</v>
      </c>
      <c r="S2759" s="20">
        <f t="shared" si="394"/>
        <v>0</v>
      </c>
      <c r="T2759" s="20">
        <f>IF((T2758+R2759)&lt;0,0,IF((T2758+R2759)&gt;结论【关键目标】!C$28,结论【关键目标】!C$28,T2758+R2759))</f>
        <v>8.1608751999999996</v>
      </c>
      <c r="U2759" s="19">
        <f>IF((T2758+R2759)&lt;结论【关键目标】!$C$28,0,(发电量计算【计算逻辑页】!R2759+发电量计算【计算逻辑页】!T2758-结论【关键目标】!$C$28))</f>
        <v>0</v>
      </c>
      <c r="V2759" s="5">
        <f t="shared" si="391"/>
        <v>0</v>
      </c>
      <c r="W2759" s="5">
        <f t="shared" si="392"/>
        <v>0</v>
      </c>
      <c r="X2759" s="5">
        <f t="shared" si="395"/>
        <v>0</v>
      </c>
    </row>
    <row r="2760" spans="1:24" x14ac:dyDescent="0.15">
      <c r="A2760" s="7">
        <v>2759</v>
      </c>
      <c r="B2760" s="7">
        <v>4</v>
      </c>
      <c r="C2760" s="7">
        <v>25</v>
      </c>
      <c r="D2760" s="7">
        <v>23</v>
      </c>
      <c r="E2760" s="7">
        <v>115</v>
      </c>
      <c r="F2760" s="7">
        <v>20</v>
      </c>
      <c r="G2760" s="7">
        <v>0</v>
      </c>
      <c r="H2760" s="7">
        <f t="shared" si="387"/>
        <v>2</v>
      </c>
      <c r="I2760" s="16">
        <f t="shared" si="388"/>
        <v>45041</v>
      </c>
      <c r="J2760" s="17">
        <v>0.70809999999999995</v>
      </c>
      <c r="K2760" s="18">
        <f>G2760*结论【关键目标】!C$27*0.7735*0.001</f>
        <v>0</v>
      </c>
      <c r="L2760" s="5">
        <v>0</v>
      </c>
      <c r="M2760" s="5">
        <f>ABS(IF(L2760&lt;=0,L2760/耗电量关键数据!$B$6/1000,L2760/耗电量关键数据!$B$5/1000))</f>
        <v>0</v>
      </c>
      <c r="N2760" s="5">
        <f>电气设备逐时使用率计算!H2736</f>
        <v>1.1688450000000001</v>
      </c>
      <c r="O2760" s="5">
        <f>灯光逐时使用率计算!H2736</f>
        <v>0.37403039999999999</v>
      </c>
      <c r="P2760" s="19">
        <f t="shared" si="389"/>
        <v>1.5428754000000002</v>
      </c>
      <c r="Q2760" s="19">
        <f t="shared" si="393"/>
        <v>0</v>
      </c>
      <c r="R2760" s="20">
        <f t="shared" si="390"/>
        <v>0</v>
      </c>
      <c r="S2760" s="20">
        <f t="shared" si="394"/>
        <v>0</v>
      </c>
      <c r="T2760" s="20">
        <f>IF((T2759+R2760)&lt;0,0,IF((T2759+R2760)&gt;结论【关键目标】!C$28,结论【关键目标】!C$28,T2759+R2760))</f>
        <v>8.1608751999999996</v>
      </c>
      <c r="U2760" s="19">
        <f>IF((T2759+R2760)&lt;结论【关键目标】!$C$28,0,(发电量计算【计算逻辑页】!R2760+发电量计算【计算逻辑页】!T2759-结论【关键目标】!$C$28))</f>
        <v>0</v>
      </c>
      <c r="V2760" s="5">
        <f t="shared" si="391"/>
        <v>0</v>
      </c>
      <c r="W2760" s="5">
        <f t="shared" si="392"/>
        <v>0</v>
      </c>
      <c r="X2760" s="5">
        <f t="shared" si="395"/>
        <v>0</v>
      </c>
    </row>
    <row r="2761" spans="1:24" x14ac:dyDescent="0.15">
      <c r="A2761" s="7">
        <v>2760</v>
      </c>
      <c r="B2761" s="7">
        <v>4</v>
      </c>
      <c r="C2761" s="7">
        <v>25</v>
      </c>
      <c r="D2761" s="7">
        <v>24</v>
      </c>
      <c r="E2761" s="7">
        <v>115</v>
      </c>
      <c r="F2761" s="7">
        <v>18.5</v>
      </c>
      <c r="G2761" s="7">
        <v>0</v>
      </c>
      <c r="H2761" s="7">
        <f t="shared" si="387"/>
        <v>2</v>
      </c>
      <c r="I2761" s="16">
        <f t="shared" si="388"/>
        <v>45041</v>
      </c>
      <c r="J2761" s="17">
        <v>0.2407</v>
      </c>
      <c r="K2761" s="18">
        <f>G2761*结论【关键目标】!C$27*0.7735*0.001</f>
        <v>0</v>
      </c>
      <c r="L2761" s="5">
        <v>0</v>
      </c>
      <c r="M2761" s="5">
        <f>ABS(IF(L2761&lt;=0,L2761/耗电量关键数据!$B$6/1000,L2761/耗电量关键数据!$B$5/1000))</f>
        <v>0</v>
      </c>
      <c r="N2761" s="5">
        <f>电气设备逐时使用率计算!H2737</f>
        <v>1.1688450000000001</v>
      </c>
      <c r="O2761" s="5">
        <f>灯光逐时使用率计算!H2737</f>
        <v>0.37403039999999999</v>
      </c>
      <c r="P2761" s="19">
        <f t="shared" si="389"/>
        <v>1.5428754000000002</v>
      </c>
      <c r="Q2761" s="19">
        <f t="shared" si="393"/>
        <v>0</v>
      </c>
      <c r="R2761" s="20">
        <f t="shared" si="390"/>
        <v>0</v>
      </c>
      <c r="S2761" s="20">
        <f t="shared" si="394"/>
        <v>0</v>
      </c>
      <c r="T2761" s="20">
        <f>IF((T2760+R2761)&lt;0,0,IF((T2760+R2761)&gt;结论【关键目标】!C$28,结论【关键目标】!C$28,T2760+R2761))</f>
        <v>8.1608751999999996</v>
      </c>
      <c r="U2761" s="19">
        <f>IF((T2760+R2761)&lt;结论【关键目标】!$C$28,0,(发电量计算【计算逻辑页】!R2761+发电量计算【计算逻辑页】!T2760-结论【关键目标】!$C$28))</f>
        <v>0</v>
      </c>
      <c r="V2761" s="5">
        <f t="shared" si="391"/>
        <v>0</v>
      </c>
      <c r="W2761" s="5">
        <f t="shared" si="392"/>
        <v>0</v>
      </c>
      <c r="X2761" s="5">
        <f t="shared" si="395"/>
        <v>0</v>
      </c>
    </row>
    <row r="2762" spans="1:24" x14ac:dyDescent="0.15">
      <c r="A2762" s="7">
        <v>2761</v>
      </c>
      <c r="B2762" s="7">
        <v>4</v>
      </c>
      <c r="C2762" s="7">
        <v>26</v>
      </c>
      <c r="D2762" s="7">
        <v>1</v>
      </c>
      <c r="E2762" s="7">
        <v>116</v>
      </c>
      <c r="F2762" s="7">
        <v>18</v>
      </c>
      <c r="G2762" s="7">
        <v>0</v>
      </c>
      <c r="H2762" s="7">
        <f t="shared" si="387"/>
        <v>3</v>
      </c>
      <c r="I2762" s="16">
        <f t="shared" si="388"/>
        <v>45042</v>
      </c>
      <c r="J2762" s="17">
        <v>0.2407</v>
      </c>
      <c r="K2762" s="18">
        <f>G2762*结论【关键目标】!C$27*0.7735*0.001</f>
        <v>0</v>
      </c>
      <c r="L2762" s="5">
        <v>0</v>
      </c>
      <c r="M2762" s="5">
        <f>ABS(IF(L2762&lt;=0,L2762/耗电量关键数据!$B$6/1000,L2762/耗电量关键数据!$B$5/1000))</f>
        <v>0</v>
      </c>
      <c r="N2762" s="5">
        <f>电气设备逐时使用率计算!H2738</f>
        <v>1.1688450000000001</v>
      </c>
      <c r="O2762" s="5">
        <f>灯光逐时使用率计算!H2738</f>
        <v>0.37403039999999999</v>
      </c>
      <c r="P2762" s="19">
        <f t="shared" si="389"/>
        <v>1.5428754000000002</v>
      </c>
      <c r="Q2762" s="19">
        <f t="shared" si="393"/>
        <v>0</v>
      </c>
      <c r="R2762" s="20">
        <f t="shared" si="390"/>
        <v>0</v>
      </c>
      <c r="S2762" s="20">
        <f t="shared" si="394"/>
        <v>0</v>
      </c>
      <c r="T2762" s="20">
        <f>IF((T2761+R2762)&lt;0,0,IF((T2761+R2762)&gt;结论【关键目标】!C$28,结论【关键目标】!C$28,T2761+R2762))</f>
        <v>8.1608751999999996</v>
      </c>
      <c r="U2762" s="19">
        <f>IF((T2761+R2762)&lt;结论【关键目标】!$C$28,0,(发电量计算【计算逻辑页】!R2762+发电量计算【计算逻辑页】!T2761-结论【关键目标】!$C$28))</f>
        <v>0</v>
      </c>
      <c r="V2762" s="5">
        <f t="shared" si="391"/>
        <v>0</v>
      </c>
      <c r="W2762" s="5">
        <f t="shared" si="392"/>
        <v>0</v>
      </c>
      <c r="X2762" s="5">
        <f t="shared" si="395"/>
        <v>0</v>
      </c>
    </row>
    <row r="2763" spans="1:24" x14ac:dyDescent="0.15">
      <c r="A2763" s="7">
        <v>2762</v>
      </c>
      <c r="B2763" s="7">
        <v>4</v>
      </c>
      <c r="C2763" s="7">
        <v>26</v>
      </c>
      <c r="D2763" s="7">
        <v>2</v>
      </c>
      <c r="E2763" s="7">
        <v>116</v>
      </c>
      <c r="F2763" s="7">
        <v>16</v>
      </c>
      <c r="G2763" s="7">
        <v>0</v>
      </c>
      <c r="H2763" s="7">
        <f t="shared" si="387"/>
        <v>3</v>
      </c>
      <c r="I2763" s="16">
        <f t="shared" si="388"/>
        <v>45042</v>
      </c>
      <c r="J2763" s="17">
        <v>0.2407</v>
      </c>
      <c r="K2763" s="18">
        <f>G2763*结论【关键目标】!C$27*0.7735*0.001</f>
        <v>0</v>
      </c>
      <c r="L2763" s="5">
        <v>0</v>
      </c>
      <c r="M2763" s="5">
        <f>ABS(IF(L2763&lt;=0,L2763/耗电量关键数据!$B$6/1000,L2763/耗电量关键数据!$B$5/1000))</f>
        <v>0</v>
      </c>
      <c r="N2763" s="5">
        <f>电气设备逐时使用率计算!H2739</f>
        <v>1.1688450000000001</v>
      </c>
      <c r="O2763" s="5">
        <f>灯光逐时使用率计算!H2739</f>
        <v>0.37403039999999999</v>
      </c>
      <c r="P2763" s="19">
        <f t="shared" si="389"/>
        <v>1.5428754000000002</v>
      </c>
      <c r="Q2763" s="19">
        <f t="shared" si="393"/>
        <v>0</v>
      </c>
      <c r="R2763" s="20">
        <f t="shared" si="390"/>
        <v>0</v>
      </c>
      <c r="S2763" s="20">
        <f t="shared" si="394"/>
        <v>0</v>
      </c>
      <c r="T2763" s="20">
        <f>IF((T2762+R2763)&lt;0,0,IF((T2762+R2763)&gt;结论【关键目标】!C$28,结论【关键目标】!C$28,T2762+R2763))</f>
        <v>8.1608751999999996</v>
      </c>
      <c r="U2763" s="19">
        <f>IF((T2762+R2763)&lt;结论【关键目标】!$C$28,0,(发电量计算【计算逻辑页】!R2763+发电量计算【计算逻辑页】!T2762-结论【关键目标】!$C$28))</f>
        <v>0</v>
      </c>
      <c r="V2763" s="5">
        <f t="shared" si="391"/>
        <v>0</v>
      </c>
      <c r="W2763" s="5">
        <f t="shared" si="392"/>
        <v>0</v>
      </c>
      <c r="X2763" s="5">
        <f t="shared" si="395"/>
        <v>0</v>
      </c>
    </row>
    <row r="2764" spans="1:24" x14ac:dyDescent="0.15">
      <c r="A2764" s="7">
        <v>2763</v>
      </c>
      <c r="B2764" s="7">
        <v>4</v>
      </c>
      <c r="C2764" s="7">
        <v>26</v>
      </c>
      <c r="D2764" s="7">
        <v>3</v>
      </c>
      <c r="E2764" s="7">
        <v>116</v>
      </c>
      <c r="F2764" s="7">
        <v>16.399999999999999</v>
      </c>
      <c r="G2764" s="7">
        <v>0</v>
      </c>
      <c r="H2764" s="7">
        <f t="shared" si="387"/>
        <v>3</v>
      </c>
      <c r="I2764" s="16">
        <f t="shared" si="388"/>
        <v>45042</v>
      </c>
      <c r="J2764" s="17">
        <v>0.2407</v>
      </c>
      <c r="K2764" s="18">
        <f>G2764*结论【关键目标】!C$27*0.7735*0.001</f>
        <v>0</v>
      </c>
      <c r="L2764" s="5">
        <v>0</v>
      </c>
      <c r="M2764" s="5">
        <f>ABS(IF(L2764&lt;=0,L2764/耗电量关键数据!$B$6/1000,L2764/耗电量关键数据!$B$5/1000))</f>
        <v>0</v>
      </c>
      <c r="N2764" s="5">
        <f>电气设备逐时使用率计算!H2740</f>
        <v>1.1688450000000001</v>
      </c>
      <c r="O2764" s="5">
        <f>灯光逐时使用率计算!H2740</f>
        <v>0.37403039999999999</v>
      </c>
      <c r="P2764" s="19">
        <f t="shared" si="389"/>
        <v>1.5428754000000002</v>
      </c>
      <c r="Q2764" s="19">
        <f t="shared" si="393"/>
        <v>0</v>
      </c>
      <c r="R2764" s="20">
        <f t="shared" si="390"/>
        <v>0</v>
      </c>
      <c r="S2764" s="20">
        <f t="shared" si="394"/>
        <v>0</v>
      </c>
      <c r="T2764" s="20">
        <f>IF((T2763+R2764)&lt;0,0,IF((T2763+R2764)&gt;结论【关键目标】!C$28,结论【关键目标】!C$28,T2763+R2764))</f>
        <v>8.1608751999999996</v>
      </c>
      <c r="U2764" s="19">
        <f>IF((T2763+R2764)&lt;结论【关键目标】!$C$28,0,(发电量计算【计算逻辑页】!R2764+发电量计算【计算逻辑页】!T2763-结论【关键目标】!$C$28))</f>
        <v>0</v>
      </c>
      <c r="V2764" s="5">
        <f t="shared" si="391"/>
        <v>0</v>
      </c>
      <c r="W2764" s="5">
        <f t="shared" si="392"/>
        <v>0</v>
      </c>
      <c r="X2764" s="5">
        <f t="shared" si="395"/>
        <v>0</v>
      </c>
    </row>
    <row r="2765" spans="1:24" x14ac:dyDescent="0.15">
      <c r="A2765" s="7">
        <v>2764</v>
      </c>
      <c r="B2765" s="7">
        <v>4</v>
      </c>
      <c r="C2765" s="7">
        <v>26</v>
      </c>
      <c r="D2765" s="7">
        <v>4</v>
      </c>
      <c r="E2765" s="7">
        <v>116</v>
      </c>
      <c r="F2765" s="7">
        <v>14.2</v>
      </c>
      <c r="G2765" s="7">
        <v>0</v>
      </c>
      <c r="H2765" s="7">
        <f t="shared" si="387"/>
        <v>3</v>
      </c>
      <c r="I2765" s="16">
        <f t="shared" si="388"/>
        <v>45042</v>
      </c>
      <c r="J2765" s="17">
        <v>0.2407</v>
      </c>
      <c r="K2765" s="18">
        <f>G2765*结论【关键目标】!C$27*0.7735*0.001</f>
        <v>0</v>
      </c>
      <c r="L2765" s="5">
        <v>0</v>
      </c>
      <c r="M2765" s="5">
        <f>ABS(IF(L2765&lt;=0,L2765/耗电量关键数据!$B$6/1000,L2765/耗电量关键数据!$B$5/1000))</f>
        <v>0</v>
      </c>
      <c r="N2765" s="5">
        <f>电气设备逐时使用率计算!H2741</f>
        <v>1.1688450000000001</v>
      </c>
      <c r="O2765" s="5">
        <f>灯光逐时使用率计算!H2741</f>
        <v>0.37403039999999999</v>
      </c>
      <c r="P2765" s="19">
        <f t="shared" si="389"/>
        <v>1.5428754000000002</v>
      </c>
      <c r="Q2765" s="19">
        <f t="shared" si="393"/>
        <v>0</v>
      </c>
      <c r="R2765" s="20">
        <f t="shared" si="390"/>
        <v>0</v>
      </c>
      <c r="S2765" s="20">
        <f t="shared" si="394"/>
        <v>0</v>
      </c>
      <c r="T2765" s="20">
        <f>IF((T2764+R2765)&lt;0,0,IF((T2764+R2765)&gt;结论【关键目标】!C$28,结论【关键目标】!C$28,T2764+R2765))</f>
        <v>8.1608751999999996</v>
      </c>
      <c r="U2765" s="19">
        <f>IF((T2764+R2765)&lt;结论【关键目标】!$C$28,0,(发电量计算【计算逻辑页】!R2765+发电量计算【计算逻辑页】!T2764-结论【关键目标】!$C$28))</f>
        <v>0</v>
      </c>
      <c r="V2765" s="5">
        <f t="shared" si="391"/>
        <v>0</v>
      </c>
      <c r="W2765" s="5">
        <f t="shared" si="392"/>
        <v>0</v>
      </c>
      <c r="X2765" s="5">
        <f t="shared" si="395"/>
        <v>0</v>
      </c>
    </row>
    <row r="2766" spans="1:24" x14ac:dyDescent="0.15">
      <c r="A2766" s="7">
        <v>2765</v>
      </c>
      <c r="B2766" s="7">
        <v>4</v>
      </c>
      <c r="C2766" s="7">
        <v>26</v>
      </c>
      <c r="D2766" s="7">
        <v>5</v>
      </c>
      <c r="E2766" s="7">
        <v>116</v>
      </c>
      <c r="F2766" s="7">
        <v>12</v>
      </c>
      <c r="G2766" s="7">
        <v>0</v>
      </c>
      <c r="H2766" s="7">
        <f t="shared" si="387"/>
        <v>3</v>
      </c>
      <c r="I2766" s="16">
        <f t="shared" si="388"/>
        <v>45042</v>
      </c>
      <c r="J2766" s="17">
        <v>0.2407</v>
      </c>
      <c r="K2766" s="18">
        <f>G2766*结论【关键目标】!C$27*0.7735*0.001</f>
        <v>0</v>
      </c>
      <c r="L2766" s="5">
        <v>0</v>
      </c>
      <c r="M2766" s="5">
        <f>ABS(IF(L2766&lt;=0,L2766/耗电量关键数据!$B$6/1000,L2766/耗电量关键数据!$B$5/1000))</f>
        <v>0</v>
      </c>
      <c r="N2766" s="5">
        <f>电气设备逐时使用率计算!H2742</f>
        <v>1.1688450000000001</v>
      </c>
      <c r="O2766" s="5">
        <f>灯光逐时使用率计算!H2742</f>
        <v>0.37403039999999999</v>
      </c>
      <c r="P2766" s="19">
        <f t="shared" si="389"/>
        <v>1.5428754000000002</v>
      </c>
      <c r="Q2766" s="19">
        <f t="shared" si="393"/>
        <v>0</v>
      </c>
      <c r="R2766" s="20">
        <f t="shared" si="390"/>
        <v>0</v>
      </c>
      <c r="S2766" s="20">
        <f t="shared" si="394"/>
        <v>0</v>
      </c>
      <c r="T2766" s="20">
        <f>IF((T2765+R2766)&lt;0,0,IF((T2765+R2766)&gt;结论【关键目标】!C$28,结论【关键目标】!C$28,T2765+R2766))</f>
        <v>8.1608751999999996</v>
      </c>
      <c r="U2766" s="19">
        <f>IF((T2765+R2766)&lt;结论【关键目标】!$C$28,0,(发电量计算【计算逻辑页】!R2766+发电量计算【计算逻辑页】!T2765-结论【关键目标】!$C$28))</f>
        <v>0</v>
      </c>
      <c r="V2766" s="5">
        <f t="shared" si="391"/>
        <v>0</v>
      </c>
      <c r="W2766" s="5">
        <f t="shared" si="392"/>
        <v>0</v>
      </c>
      <c r="X2766" s="5">
        <f t="shared" si="395"/>
        <v>0</v>
      </c>
    </row>
    <row r="2767" spans="1:24" x14ac:dyDescent="0.15">
      <c r="A2767" s="7">
        <v>2766</v>
      </c>
      <c r="B2767" s="7">
        <v>4</v>
      </c>
      <c r="C2767" s="7">
        <v>26</v>
      </c>
      <c r="D2767" s="7">
        <v>6</v>
      </c>
      <c r="E2767" s="7">
        <v>116</v>
      </c>
      <c r="F2767" s="7">
        <v>13.2</v>
      </c>
      <c r="G2767" s="7">
        <v>55.7</v>
      </c>
      <c r="H2767" s="7">
        <f t="shared" si="387"/>
        <v>3</v>
      </c>
      <c r="I2767" s="16">
        <f t="shared" si="388"/>
        <v>45042</v>
      </c>
      <c r="J2767" s="17">
        <v>0.2407</v>
      </c>
      <c r="K2767" s="18">
        <f>G2767*结论【关键目标】!C$27*0.7735*0.001</f>
        <v>5.1700739999999996</v>
      </c>
      <c r="L2767" s="5">
        <v>0</v>
      </c>
      <c r="M2767" s="5">
        <f>ABS(IF(L2767&lt;=0,L2767/耗电量关键数据!$B$6/1000,L2767/耗电量关键数据!$B$5/1000))</f>
        <v>0</v>
      </c>
      <c r="N2767" s="5">
        <f>电气设备逐时使用率计算!H2743</f>
        <v>1.1688450000000001</v>
      </c>
      <c r="O2767" s="5">
        <f>灯光逐时使用率计算!H2743</f>
        <v>0.37403039999999999</v>
      </c>
      <c r="P2767" s="19">
        <f t="shared" si="389"/>
        <v>1.5428754000000002</v>
      </c>
      <c r="Q2767" s="19">
        <f t="shared" si="393"/>
        <v>0</v>
      </c>
      <c r="R2767" s="20">
        <f t="shared" si="390"/>
        <v>5.1700739999999996</v>
      </c>
      <c r="S2767" s="20">
        <f t="shared" si="394"/>
        <v>0</v>
      </c>
      <c r="T2767" s="20">
        <f>IF((T2766+R2767)&lt;0,0,IF((T2766+R2767)&gt;结论【关键目标】!C$28,结论【关键目标】!C$28,T2766+R2767))</f>
        <v>13.330949199999999</v>
      </c>
      <c r="U2767" s="19">
        <f>IF((T2766+R2767)&lt;结论【关键目标】!$C$28,0,(发电量计算【计算逻辑页】!R2767+发电量计算【计算逻辑页】!T2766-结论【关键目标】!$C$28))</f>
        <v>0</v>
      </c>
      <c r="V2767" s="5">
        <f t="shared" si="391"/>
        <v>0</v>
      </c>
      <c r="W2767" s="5">
        <f t="shared" si="392"/>
        <v>0.37137010878000004</v>
      </c>
      <c r="X2767" s="5">
        <f t="shared" si="395"/>
        <v>0</v>
      </c>
    </row>
    <row r="2768" spans="1:24" x14ac:dyDescent="0.15">
      <c r="A2768" s="7">
        <v>2767</v>
      </c>
      <c r="B2768" s="7">
        <v>4</v>
      </c>
      <c r="C2768" s="7">
        <v>26</v>
      </c>
      <c r="D2768" s="7">
        <v>7</v>
      </c>
      <c r="E2768" s="7">
        <v>116</v>
      </c>
      <c r="F2768" s="7">
        <v>11</v>
      </c>
      <c r="G2768" s="7">
        <v>114.5</v>
      </c>
      <c r="H2768" s="7">
        <f t="shared" si="387"/>
        <v>3</v>
      </c>
      <c r="I2768" s="16">
        <f t="shared" si="388"/>
        <v>45042</v>
      </c>
      <c r="J2768" s="17">
        <v>0.2407</v>
      </c>
      <c r="K2768" s="18">
        <f>G2768*结论【关键目标】!C$27*0.7735*0.001</f>
        <v>10.627889999999999</v>
      </c>
      <c r="L2768" s="5">
        <v>0</v>
      </c>
      <c r="M2768" s="5">
        <f>ABS(IF(L2768&lt;=0,L2768/耗电量关键数据!$B$6/1000,L2768/耗电量关键数据!$B$5/1000))</f>
        <v>0</v>
      </c>
      <c r="N2768" s="5">
        <f>电气设备逐时使用率计算!H2744</f>
        <v>2.3376900000000003</v>
      </c>
      <c r="O2768" s="5">
        <f>灯光逐时使用率计算!H2744</f>
        <v>1.2467680000000001</v>
      </c>
      <c r="P2768" s="19">
        <f t="shared" si="389"/>
        <v>3.5844580000000006</v>
      </c>
      <c r="Q2768" s="19">
        <f t="shared" si="393"/>
        <v>0</v>
      </c>
      <c r="R2768" s="20">
        <f t="shared" si="390"/>
        <v>10.627889999999999</v>
      </c>
      <c r="S2768" s="20">
        <f t="shared" si="394"/>
        <v>0</v>
      </c>
      <c r="T2768" s="20">
        <f>IF((T2767+R2768)&lt;0,0,IF((T2767+R2768)&gt;结论【关键目标】!C$28,结论【关键目标】!C$28,T2767+R2768))</f>
        <v>22</v>
      </c>
      <c r="U2768" s="19">
        <f>IF((T2767+R2768)&lt;结论【关键目标】!$C$28,0,(发电量计算【计算逻辑页】!R2768+发电量计算【计算逻辑页】!T2767-结论【关键目标】!$C$28))</f>
        <v>1.9588391999999999</v>
      </c>
      <c r="V2768" s="5">
        <f t="shared" si="391"/>
        <v>0</v>
      </c>
      <c r="W2768" s="5">
        <f t="shared" si="392"/>
        <v>0.8627790406000001</v>
      </c>
      <c r="X2768" s="5">
        <f t="shared" si="395"/>
        <v>0</v>
      </c>
    </row>
    <row r="2769" spans="1:24" x14ac:dyDescent="0.15">
      <c r="A2769" s="7">
        <v>2768</v>
      </c>
      <c r="B2769" s="7">
        <v>4</v>
      </c>
      <c r="C2769" s="7">
        <v>26</v>
      </c>
      <c r="D2769" s="7">
        <v>8</v>
      </c>
      <c r="E2769" s="7">
        <v>116</v>
      </c>
      <c r="F2769" s="7">
        <v>12</v>
      </c>
      <c r="G2769" s="7">
        <v>226.1</v>
      </c>
      <c r="H2769" s="7">
        <f t="shared" si="387"/>
        <v>3</v>
      </c>
      <c r="I2769" s="16">
        <f t="shared" si="388"/>
        <v>45042</v>
      </c>
      <c r="J2769" s="17">
        <v>0.70809999999999995</v>
      </c>
      <c r="K2769" s="18">
        <f>G2769*结论【关键目标】!C$27*0.7735*0.001</f>
        <v>20.986601999999998</v>
      </c>
      <c r="L2769" s="5">
        <v>0</v>
      </c>
      <c r="M2769" s="5">
        <f>ABS(IF(L2769&lt;=0,L2769/耗电量关键数据!$B$6/1000,L2769/耗电量关键数据!$B$5/1000))</f>
        <v>0</v>
      </c>
      <c r="N2769" s="5">
        <f>电气设备逐时使用率计算!H2745</f>
        <v>11.688450000000001</v>
      </c>
      <c r="O2769" s="5">
        <f>灯光逐时使用率计算!H2745</f>
        <v>6.2338399999999998</v>
      </c>
      <c r="P2769" s="19">
        <f t="shared" si="389"/>
        <v>17.92229</v>
      </c>
      <c r="Q2769" s="19">
        <f t="shared" si="393"/>
        <v>0</v>
      </c>
      <c r="R2769" s="20">
        <f t="shared" si="390"/>
        <v>20.986601999999998</v>
      </c>
      <c r="S2769" s="20">
        <f t="shared" si="394"/>
        <v>0</v>
      </c>
      <c r="T2769" s="20">
        <f>IF((T2768+R2769)&lt;0,0,IF((T2768+R2769)&gt;结论【关键目标】!C$28,结论【关键目标】!C$28,T2768+R2769))</f>
        <v>22</v>
      </c>
      <c r="U2769" s="19">
        <f>IF((T2768+R2769)&lt;结论【关键目标】!$C$28,0,(发电量计算【计算逻辑页】!R2769+发电量计算【计算逻辑页】!T2768-结论【关键目标】!$C$28))</f>
        <v>20.986601999999998</v>
      </c>
      <c r="V2769" s="5">
        <f t="shared" si="391"/>
        <v>7.3453106999999989</v>
      </c>
      <c r="W2769" s="5">
        <f t="shared" si="392"/>
        <v>12.690773548999999</v>
      </c>
      <c r="X2769" s="5">
        <f t="shared" si="395"/>
        <v>0</v>
      </c>
    </row>
    <row r="2770" spans="1:24" x14ac:dyDescent="0.15">
      <c r="A2770" s="7">
        <v>2769</v>
      </c>
      <c r="B2770" s="7">
        <v>4</v>
      </c>
      <c r="C2770" s="7">
        <v>26</v>
      </c>
      <c r="D2770" s="7">
        <v>9</v>
      </c>
      <c r="E2770" s="7">
        <v>116</v>
      </c>
      <c r="F2770" s="7">
        <v>13.8</v>
      </c>
      <c r="G2770" s="7">
        <v>365.9</v>
      </c>
      <c r="H2770" s="7">
        <f t="shared" si="387"/>
        <v>3</v>
      </c>
      <c r="I2770" s="16">
        <f t="shared" si="388"/>
        <v>45042</v>
      </c>
      <c r="J2770" s="17">
        <v>0.70809999999999995</v>
      </c>
      <c r="K2770" s="18">
        <f>G2770*结论【关键目标】!C$27*0.7735*0.001</f>
        <v>33.962837999999998</v>
      </c>
      <c r="L2770" s="5">
        <v>0</v>
      </c>
      <c r="M2770" s="5">
        <f>ABS(IF(L2770&lt;=0,L2770/耗电量关键数据!$B$6/1000,L2770/耗电量关键数据!$B$5/1000))</f>
        <v>0</v>
      </c>
      <c r="N2770" s="5">
        <f>电气设备逐时使用率计算!H2746</f>
        <v>22.208055000000002</v>
      </c>
      <c r="O2770" s="5">
        <f>灯光逐时使用率计算!H2746</f>
        <v>11.844296</v>
      </c>
      <c r="P2770" s="19">
        <f t="shared" si="389"/>
        <v>34.052351000000002</v>
      </c>
      <c r="Q2770" s="19">
        <f t="shared" si="393"/>
        <v>0</v>
      </c>
      <c r="R2770" s="20">
        <f t="shared" si="390"/>
        <v>33.962837999999998</v>
      </c>
      <c r="S2770" s="20">
        <f t="shared" si="394"/>
        <v>0</v>
      </c>
      <c r="T2770" s="20">
        <f>IF((T2769+R2770)&lt;0,0,IF((T2769+R2770)&gt;结论【关键目标】!C$28,结论【关键目标】!C$28,T2769+R2770))</f>
        <v>22</v>
      </c>
      <c r="U2770" s="19">
        <f>IF((T2769+R2770)&lt;结论【关键目标】!$C$28,0,(发电量计算【计算逻辑页】!R2770+发电量计算【计算逻辑页】!T2769-结论【关键目标】!$C$28))</f>
        <v>33.962837999999998</v>
      </c>
      <c r="V2770" s="5">
        <f t="shared" si="391"/>
        <v>11.886993299999999</v>
      </c>
      <c r="W2770" s="5">
        <f t="shared" si="392"/>
        <v>24.049085587799997</v>
      </c>
      <c r="X2770" s="5">
        <f t="shared" si="395"/>
        <v>0</v>
      </c>
    </row>
    <row r="2771" spans="1:24" x14ac:dyDescent="0.15">
      <c r="A2771" s="7">
        <v>2770</v>
      </c>
      <c r="B2771" s="7">
        <v>4</v>
      </c>
      <c r="C2771" s="7">
        <v>26</v>
      </c>
      <c r="D2771" s="7">
        <v>10</v>
      </c>
      <c r="E2771" s="7">
        <v>116</v>
      </c>
      <c r="F2771" s="7">
        <v>15</v>
      </c>
      <c r="G2771" s="7">
        <v>475.7</v>
      </c>
      <c r="H2771" s="7">
        <f t="shared" si="387"/>
        <v>3</v>
      </c>
      <c r="I2771" s="16">
        <f t="shared" si="388"/>
        <v>45042</v>
      </c>
      <c r="J2771" s="17">
        <v>0.70809999999999995</v>
      </c>
      <c r="K2771" s="18">
        <f>G2771*结论【关键目标】!C$27*0.7735*0.001</f>
        <v>44.154473999999993</v>
      </c>
      <c r="L2771" s="5">
        <v>0</v>
      </c>
      <c r="M2771" s="5">
        <f>ABS(IF(L2771&lt;=0,L2771/耗电量关键数据!$B$6/1000,L2771/耗电量关键数据!$B$5/1000))</f>
        <v>0</v>
      </c>
      <c r="N2771" s="5">
        <f>电气设备逐时使用率计算!H2747</f>
        <v>22.208055000000002</v>
      </c>
      <c r="O2771" s="5">
        <f>灯光逐时使用率计算!H2747</f>
        <v>11.844296</v>
      </c>
      <c r="P2771" s="19">
        <f t="shared" si="389"/>
        <v>34.052351000000002</v>
      </c>
      <c r="Q2771" s="19">
        <f t="shared" si="393"/>
        <v>0</v>
      </c>
      <c r="R2771" s="20">
        <f t="shared" si="390"/>
        <v>44.154473999999993</v>
      </c>
      <c r="S2771" s="20">
        <f t="shared" si="394"/>
        <v>0</v>
      </c>
      <c r="T2771" s="20">
        <f>IF((T2770+R2771)&lt;0,0,IF((T2770+R2771)&gt;结论【关键目标】!C$28,结论【关键目标】!C$28,T2770+R2771))</f>
        <v>22</v>
      </c>
      <c r="U2771" s="19">
        <f>IF((T2770+R2771)&lt;结论【关键目标】!$C$28,0,(发电量计算【计算逻辑页】!R2771+发电量计算【计算逻辑页】!T2770-结论【关键目标】!$C$28))</f>
        <v>44.154473999999993</v>
      </c>
      <c r="V2771" s="5">
        <f t="shared" si="391"/>
        <v>15.454065899999996</v>
      </c>
      <c r="W2771" s="5">
        <f t="shared" si="392"/>
        <v>24.1124697431</v>
      </c>
      <c r="X2771" s="5">
        <f t="shared" si="395"/>
        <v>0</v>
      </c>
    </row>
    <row r="2772" spans="1:24" x14ac:dyDescent="0.15">
      <c r="A2772" s="7">
        <v>2771</v>
      </c>
      <c r="B2772" s="7">
        <v>4</v>
      </c>
      <c r="C2772" s="7">
        <v>26</v>
      </c>
      <c r="D2772" s="7">
        <v>11</v>
      </c>
      <c r="E2772" s="7">
        <v>116</v>
      </c>
      <c r="F2772" s="7">
        <v>17</v>
      </c>
      <c r="G2772" s="7">
        <v>571.1</v>
      </c>
      <c r="H2772" s="7">
        <f t="shared" si="387"/>
        <v>3</v>
      </c>
      <c r="I2772" s="16">
        <f t="shared" si="388"/>
        <v>45042</v>
      </c>
      <c r="J2772" s="17">
        <v>1.2267999999999999</v>
      </c>
      <c r="K2772" s="18">
        <f>G2772*结论【关键目标】!C$27*0.7735*0.001</f>
        <v>53.009502000000005</v>
      </c>
      <c r="L2772" s="5">
        <v>0</v>
      </c>
      <c r="M2772" s="5">
        <f>ABS(IF(L2772&lt;=0,L2772/耗电量关键数据!$B$6/1000,L2772/耗电量关键数据!$B$5/1000))</f>
        <v>0</v>
      </c>
      <c r="N2772" s="5">
        <f>电气设备逐时使用率计算!H2748</f>
        <v>22.208055000000002</v>
      </c>
      <c r="O2772" s="5">
        <f>灯光逐时使用率计算!H2748</f>
        <v>11.844296</v>
      </c>
      <c r="P2772" s="19">
        <f t="shared" si="389"/>
        <v>34.052351000000002</v>
      </c>
      <c r="Q2772" s="19">
        <f t="shared" si="393"/>
        <v>34.052351000000002</v>
      </c>
      <c r="R2772" s="20">
        <f t="shared" si="390"/>
        <v>18.957151000000003</v>
      </c>
      <c r="S2772" s="20">
        <f t="shared" si="394"/>
        <v>0</v>
      </c>
      <c r="T2772" s="20">
        <f>IF((T2771+R2772)&lt;0,0,IF((T2771+R2772)&gt;结论【关键目标】!C$28,结论【关键目标】!C$28,T2771+R2772))</f>
        <v>22</v>
      </c>
      <c r="U2772" s="19">
        <f>IF((T2771+R2772)&lt;结论【关键目标】!$C$28,0,(发电量计算【计算逻辑页】!R2772+发电量计算【计算逻辑页】!T2771-结论【关键目标】!$C$28))</f>
        <v>18.957151000000003</v>
      </c>
      <c r="V2772" s="5">
        <f t="shared" si="391"/>
        <v>6.6350028500000011</v>
      </c>
      <c r="W2772" s="5">
        <f t="shared" si="392"/>
        <v>41.775424206799997</v>
      </c>
      <c r="X2772" s="5">
        <f t="shared" si="395"/>
        <v>0</v>
      </c>
    </row>
    <row r="2773" spans="1:24" x14ac:dyDescent="0.15">
      <c r="A2773" s="7">
        <v>2772</v>
      </c>
      <c r="B2773" s="7">
        <v>4</v>
      </c>
      <c r="C2773" s="7">
        <v>26</v>
      </c>
      <c r="D2773" s="7">
        <v>12</v>
      </c>
      <c r="E2773" s="7">
        <v>116</v>
      </c>
      <c r="F2773" s="7">
        <v>18.3</v>
      </c>
      <c r="G2773" s="7">
        <v>626.9</v>
      </c>
      <c r="H2773" s="7">
        <f t="shared" si="387"/>
        <v>3</v>
      </c>
      <c r="I2773" s="16">
        <f t="shared" si="388"/>
        <v>45042</v>
      </c>
      <c r="J2773" s="17">
        <v>1.2267999999999999</v>
      </c>
      <c r="K2773" s="18">
        <f>G2773*结论【关键目标】!C$27*0.7735*0.001</f>
        <v>58.188858000000003</v>
      </c>
      <c r="L2773" s="5">
        <v>0</v>
      </c>
      <c r="M2773" s="5">
        <f>ABS(IF(L2773&lt;=0,L2773/耗电量关键数据!$B$6/1000,L2773/耗电量关键数据!$B$5/1000))</f>
        <v>0</v>
      </c>
      <c r="N2773" s="5">
        <f>电气设备逐时使用率计算!H2749</f>
        <v>11.688450000000001</v>
      </c>
      <c r="O2773" s="5">
        <f>灯光逐时使用率计算!H2749</f>
        <v>9.9741440000000008</v>
      </c>
      <c r="P2773" s="19">
        <f t="shared" si="389"/>
        <v>21.662594000000002</v>
      </c>
      <c r="Q2773" s="19">
        <f t="shared" si="393"/>
        <v>21.662594000000002</v>
      </c>
      <c r="R2773" s="20">
        <f t="shared" si="390"/>
        <v>36.526263999999998</v>
      </c>
      <c r="S2773" s="20">
        <f t="shared" si="394"/>
        <v>0</v>
      </c>
      <c r="T2773" s="20">
        <f>IF((T2772+R2773)&lt;0,0,IF((T2772+R2773)&gt;结论【关键目标】!C$28,结论【关键目标】!C$28,T2772+R2773))</f>
        <v>22</v>
      </c>
      <c r="U2773" s="19">
        <f>IF((T2772+R2773)&lt;结论【关键目标】!$C$28,0,(发电量计算【计算逻辑页】!R2773+发电量计算【计算逻辑页】!T2772-结论【关键目标】!$C$28))</f>
        <v>36.526263999999998</v>
      </c>
      <c r="V2773" s="5">
        <f t="shared" si="391"/>
        <v>12.784192399999998</v>
      </c>
      <c r="W2773" s="5">
        <f t="shared" si="392"/>
        <v>26.5756703192</v>
      </c>
      <c r="X2773" s="5">
        <f t="shared" si="395"/>
        <v>0</v>
      </c>
    </row>
    <row r="2774" spans="1:24" x14ac:dyDescent="0.15">
      <c r="A2774" s="7">
        <v>2773</v>
      </c>
      <c r="B2774" s="7">
        <v>4</v>
      </c>
      <c r="C2774" s="7">
        <v>26</v>
      </c>
      <c r="D2774" s="7">
        <v>13</v>
      </c>
      <c r="E2774" s="7">
        <v>116</v>
      </c>
      <c r="F2774" s="7">
        <v>20</v>
      </c>
      <c r="G2774" s="7">
        <v>603.5</v>
      </c>
      <c r="H2774" s="7">
        <f t="shared" si="387"/>
        <v>3</v>
      </c>
      <c r="I2774" s="16">
        <f t="shared" si="388"/>
        <v>45042</v>
      </c>
      <c r="J2774" s="17">
        <v>1.2267999999999999</v>
      </c>
      <c r="K2774" s="18">
        <f>G2774*结论【关键目标】!C$27*0.7735*0.001</f>
        <v>56.016869999999997</v>
      </c>
      <c r="L2774" s="5">
        <v>0</v>
      </c>
      <c r="M2774" s="5">
        <f>ABS(IF(L2774&lt;=0,L2774/耗电量关键数据!$B$6/1000,L2774/耗电量关键数据!$B$5/1000))</f>
        <v>0</v>
      </c>
      <c r="N2774" s="5">
        <f>电气设备逐时使用率计算!H2750</f>
        <v>11.688450000000001</v>
      </c>
      <c r="O2774" s="5">
        <f>灯光逐时使用率计算!H2750</f>
        <v>9.9741440000000008</v>
      </c>
      <c r="P2774" s="19">
        <f t="shared" si="389"/>
        <v>21.662594000000002</v>
      </c>
      <c r="Q2774" s="19">
        <f t="shared" si="393"/>
        <v>21.662594000000002</v>
      </c>
      <c r="R2774" s="20">
        <f t="shared" si="390"/>
        <v>34.354275999999999</v>
      </c>
      <c r="S2774" s="20">
        <f t="shared" si="394"/>
        <v>0</v>
      </c>
      <c r="T2774" s="20">
        <f>IF((T2773+R2774)&lt;0,0,IF((T2773+R2774)&gt;结论【关键目标】!C$28,结论【关键目标】!C$28,T2773+R2774))</f>
        <v>22</v>
      </c>
      <c r="U2774" s="19">
        <f>IF((T2773+R2774)&lt;结论【关键目标】!$C$28,0,(发电量计算【计算逻辑页】!R2774+发电量计算【计算逻辑页】!T2773-结论【关键目标】!$C$28))</f>
        <v>34.354275999999999</v>
      </c>
      <c r="V2774" s="5">
        <f t="shared" si="391"/>
        <v>12.023996599999998</v>
      </c>
      <c r="W2774" s="5">
        <f t="shared" si="392"/>
        <v>26.5756703192</v>
      </c>
      <c r="X2774" s="5">
        <f t="shared" si="395"/>
        <v>0</v>
      </c>
    </row>
    <row r="2775" spans="1:24" x14ac:dyDescent="0.15">
      <c r="A2775" s="7">
        <v>2774</v>
      </c>
      <c r="B2775" s="7">
        <v>4</v>
      </c>
      <c r="C2775" s="7">
        <v>26</v>
      </c>
      <c r="D2775" s="7">
        <v>14</v>
      </c>
      <c r="E2775" s="7">
        <v>116</v>
      </c>
      <c r="F2775" s="7">
        <v>21</v>
      </c>
      <c r="G2775" s="7">
        <v>511.5</v>
      </c>
      <c r="H2775" s="7">
        <f t="shared" si="387"/>
        <v>3</v>
      </c>
      <c r="I2775" s="16">
        <f t="shared" si="388"/>
        <v>45042</v>
      </c>
      <c r="J2775" s="17">
        <v>1.2267999999999999</v>
      </c>
      <c r="K2775" s="18">
        <f>G2775*结论【关键目标】!C$27*0.7735*0.001</f>
        <v>47.477429999999998</v>
      </c>
      <c r="L2775" s="5">
        <v>0</v>
      </c>
      <c r="M2775" s="5">
        <f>ABS(IF(L2775&lt;=0,L2775/耗电量关键数据!$B$6/1000,L2775/耗电量关键数据!$B$5/1000))</f>
        <v>0</v>
      </c>
      <c r="N2775" s="5">
        <f>电气设备逐时使用率计算!H2751</f>
        <v>22.208055000000002</v>
      </c>
      <c r="O2775" s="5">
        <f>灯光逐时使用率计算!H2751</f>
        <v>11.844296</v>
      </c>
      <c r="P2775" s="19">
        <f t="shared" si="389"/>
        <v>34.052351000000002</v>
      </c>
      <c r="Q2775" s="19">
        <f t="shared" si="393"/>
        <v>34.052351000000002</v>
      </c>
      <c r="R2775" s="20">
        <f t="shared" si="390"/>
        <v>13.425078999999997</v>
      </c>
      <c r="S2775" s="20">
        <f t="shared" si="394"/>
        <v>0</v>
      </c>
      <c r="T2775" s="20">
        <f>IF((T2774+R2775)&lt;0,0,IF((T2774+R2775)&gt;结论【关键目标】!C$28,结论【关键目标】!C$28,T2774+R2775))</f>
        <v>22</v>
      </c>
      <c r="U2775" s="19">
        <f>IF((T2774+R2775)&lt;结论【关键目标】!$C$28,0,(发电量计算【计算逻辑页】!R2775+发电量计算【计算逻辑页】!T2774-结论【关键目标】!$C$28))</f>
        <v>13.425078999999997</v>
      </c>
      <c r="V2775" s="5">
        <f t="shared" si="391"/>
        <v>4.6987776499999985</v>
      </c>
      <c r="W2775" s="5">
        <f t="shared" si="392"/>
        <v>41.775424206799997</v>
      </c>
      <c r="X2775" s="5">
        <f t="shared" si="395"/>
        <v>0</v>
      </c>
    </row>
    <row r="2776" spans="1:24" x14ac:dyDescent="0.15">
      <c r="A2776" s="7">
        <v>2775</v>
      </c>
      <c r="B2776" s="7">
        <v>4</v>
      </c>
      <c r="C2776" s="7">
        <v>26</v>
      </c>
      <c r="D2776" s="7">
        <v>15</v>
      </c>
      <c r="E2776" s="7">
        <v>116</v>
      </c>
      <c r="F2776" s="7">
        <v>21.9</v>
      </c>
      <c r="G2776" s="7">
        <v>426.8</v>
      </c>
      <c r="H2776" s="7">
        <f t="shared" si="387"/>
        <v>3</v>
      </c>
      <c r="I2776" s="16">
        <f t="shared" si="388"/>
        <v>45042</v>
      </c>
      <c r="J2776" s="17">
        <v>1.2267999999999999</v>
      </c>
      <c r="K2776" s="18">
        <f>G2776*结论【关键目标】!C$27*0.7735*0.001</f>
        <v>39.615576000000004</v>
      </c>
      <c r="L2776" s="5">
        <v>0</v>
      </c>
      <c r="M2776" s="5">
        <f>ABS(IF(L2776&lt;=0,L2776/耗电量关键数据!$B$6/1000,L2776/耗电量关键数据!$B$5/1000))</f>
        <v>0</v>
      </c>
      <c r="N2776" s="5">
        <f>电气设备逐时使用率计算!H2752</f>
        <v>22.208055000000002</v>
      </c>
      <c r="O2776" s="5">
        <f>灯光逐时使用率计算!H2752</f>
        <v>11.844296</v>
      </c>
      <c r="P2776" s="19">
        <f t="shared" si="389"/>
        <v>34.052351000000002</v>
      </c>
      <c r="Q2776" s="19">
        <f t="shared" si="393"/>
        <v>34.052351000000002</v>
      </c>
      <c r="R2776" s="20">
        <f t="shared" si="390"/>
        <v>5.5632250000000028</v>
      </c>
      <c r="S2776" s="20">
        <f t="shared" si="394"/>
        <v>0</v>
      </c>
      <c r="T2776" s="20">
        <f>IF((T2775+R2776)&lt;0,0,IF((T2775+R2776)&gt;结论【关键目标】!C$28,结论【关键目标】!C$28,T2775+R2776))</f>
        <v>22</v>
      </c>
      <c r="U2776" s="19">
        <f>IF((T2775+R2776)&lt;结论【关键目标】!$C$28,0,(发电量计算【计算逻辑页】!R2776+发电量计算【计算逻辑页】!T2775-结论【关键目标】!$C$28))</f>
        <v>5.5632250000000028</v>
      </c>
      <c r="V2776" s="5">
        <f t="shared" si="391"/>
        <v>1.9471287500000007</v>
      </c>
      <c r="W2776" s="5">
        <f t="shared" si="392"/>
        <v>41.775424206799997</v>
      </c>
      <c r="X2776" s="5">
        <f t="shared" si="395"/>
        <v>0</v>
      </c>
    </row>
    <row r="2777" spans="1:24" x14ac:dyDescent="0.15">
      <c r="A2777" s="7">
        <v>2776</v>
      </c>
      <c r="B2777" s="7">
        <v>4</v>
      </c>
      <c r="C2777" s="7">
        <v>26</v>
      </c>
      <c r="D2777" s="7">
        <v>16</v>
      </c>
      <c r="E2777" s="7">
        <v>116</v>
      </c>
      <c r="F2777" s="7">
        <v>23</v>
      </c>
      <c r="G2777" s="7">
        <v>298.89999999999998</v>
      </c>
      <c r="H2777" s="7">
        <f t="shared" si="387"/>
        <v>3</v>
      </c>
      <c r="I2777" s="16">
        <f t="shared" si="388"/>
        <v>45042</v>
      </c>
      <c r="J2777" s="17">
        <v>0.70809999999999995</v>
      </c>
      <c r="K2777" s="18">
        <f>G2777*结论【关键目标】!C$27*0.7735*0.001</f>
        <v>27.743897999999998</v>
      </c>
      <c r="L2777" s="5">
        <v>0</v>
      </c>
      <c r="M2777" s="5">
        <f>ABS(IF(L2777&lt;=0,L2777/耗电量关键数据!$B$6/1000,L2777/耗电量关键数据!$B$5/1000))</f>
        <v>0</v>
      </c>
      <c r="N2777" s="5">
        <f>电气设备逐时使用率计算!H2753</f>
        <v>22.208055000000002</v>
      </c>
      <c r="O2777" s="5">
        <f>灯光逐时使用率计算!H2753</f>
        <v>11.844296</v>
      </c>
      <c r="P2777" s="19">
        <f t="shared" si="389"/>
        <v>34.052351000000002</v>
      </c>
      <c r="Q2777" s="19">
        <f t="shared" si="393"/>
        <v>0</v>
      </c>
      <c r="R2777" s="20">
        <f t="shared" si="390"/>
        <v>27.743897999999998</v>
      </c>
      <c r="S2777" s="20">
        <f t="shared" si="394"/>
        <v>0</v>
      </c>
      <c r="T2777" s="20">
        <f>IF((T2776+R2777)&lt;0,0,IF((T2776+R2777)&gt;结论【关键目标】!C$28,结论【关键目标】!C$28,T2776+R2777))</f>
        <v>22</v>
      </c>
      <c r="U2777" s="19">
        <f>IF((T2776+R2777)&lt;结论【关键目标】!$C$28,0,(发电量计算【计算逻辑页】!R2777+发电量计算【计算逻辑页】!T2776-结论【关键目标】!$C$28))</f>
        <v>27.743898000000002</v>
      </c>
      <c r="V2777" s="5">
        <f t="shared" si="391"/>
        <v>9.7103643000000002</v>
      </c>
      <c r="W2777" s="5">
        <f t="shared" si="392"/>
        <v>19.645454173799997</v>
      </c>
      <c r="X2777" s="5">
        <f t="shared" si="395"/>
        <v>0</v>
      </c>
    </row>
    <row r="2778" spans="1:24" x14ac:dyDescent="0.15">
      <c r="A2778" s="7">
        <v>2777</v>
      </c>
      <c r="B2778" s="7">
        <v>4</v>
      </c>
      <c r="C2778" s="7">
        <v>26</v>
      </c>
      <c r="D2778" s="7">
        <v>17</v>
      </c>
      <c r="E2778" s="7">
        <v>116</v>
      </c>
      <c r="F2778" s="7">
        <v>23</v>
      </c>
      <c r="G2778" s="7">
        <v>161.4</v>
      </c>
      <c r="H2778" s="7">
        <f t="shared" si="387"/>
        <v>3</v>
      </c>
      <c r="I2778" s="16">
        <f t="shared" si="388"/>
        <v>45042</v>
      </c>
      <c r="J2778" s="17">
        <v>0.70809999999999995</v>
      </c>
      <c r="K2778" s="18">
        <f>G2778*结论【关键目标】!C$27*0.7735*0.001</f>
        <v>14.981147999999999</v>
      </c>
      <c r="L2778" s="5">
        <v>0</v>
      </c>
      <c r="M2778" s="5">
        <f>ABS(IF(L2778&lt;=0,L2778/耗电量关键数据!$B$6/1000,L2778/耗电量关键数据!$B$5/1000))</f>
        <v>0</v>
      </c>
      <c r="N2778" s="5">
        <f>电气设备逐时使用率计算!H2754</f>
        <v>22.208055000000002</v>
      </c>
      <c r="O2778" s="5">
        <f>灯光逐时使用率计算!H2754</f>
        <v>11.844296</v>
      </c>
      <c r="P2778" s="19">
        <f t="shared" si="389"/>
        <v>34.052351000000002</v>
      </c>
      <c r="Q2778" s="19">
        <f t="shared" si="393"/>
        <v>0</v>
      </c>
      <c r="R2778" s="20">
        <f t="shared" si="390"/>
        <v>14.981147999999999</v>
      </c>
      <c r="S2778" s="20">
        <f t="shared" si="394"/>
        <v>0</v>
      </c>
      <c r="T2778" s="20">
        <f>IF((T2777+R2778)&lt;0,0,IF((T2777+R2778)&gt;结论【关键目标】!C$28,结论【关键目标】!C$28,T2777+R2778))</f>
        <v>22</v>
      </c>
      <c r="U2778" s="19">
        <f>IF((T2777+R2778)&lt;结论【关键目标】!$C$28,0,(发电量计算【计算逻辑页】!R2778+发电量计算【计算逻辑页】!T2777-结论【关键目标】!$C$28))</f>
        <v>14.981147999999997</v>
      </c>
      <c r="V2778" s="5">
        <f t="shared" si="391"/>
        <v>5.2434017999999991</v>
      </c>
      <c r="W2778" s="5">
        <f t="shared" si="392"/>
        <v>10.608150898799998</v>
      </c>
      <c r="X2778" s="5">
        <f t="shared" si="395"/>
        <v>0</v>
      </c>
    </row>
    <row r="2779" spans="1:24" x14ac:dyDescent="0.15">
      <c r="A2779" s="7">
        <v>2778</v>
      </c>
      <c r="B2779" s="7">
        <v>4</v>
      </c>
      <c r="C2779" s="7">
        <v>26</v>
      </c>
      <c r="D2779" s="7">
        <v>18</v>
      </c>
      <c r="E2779" s="7">
        <v>116</v>
      </c>
      <c r="F2779" s="7">
        <v>24.2</v>
      </c>
      <c r="G2779" s="7">
        <v>37.700000000000003</v>
      </c>
      <c r="H2779" s="7">
        <f t="shared" si="387"/>
        <v>3</v>
      </c>
      <c r="I2779" s="16">
        <f t="shared" si="388"/>
        <v>45042</v>
      </c>
      <c r="J2779" s="17">
        <v>0.70809999999999995</v>
      </c>
      <c r="K2779" s="18">
        <f>G2779*结论【关键目标】!C$27*0.7735*0.001</f>
        <v>3.499314</v>
      </c>
      <c r="L2779" s="5">
        <v>0</v>
      </c>
      <c r="M2779" s="5">
        <f>ABS(IF(L2779&lt;=0,L2779/耗电量关键数据!$B$6/1000,L2779/耗电量关键数据!$B$5/1000))</f>
        <v>0</v>
      </c>
      <c r="N2779" s="5">
        <f>电气设备逐时使用率计算!H2755</f>
        <v>7.0130699999999999</v>
      </c>
      <c r="O2779" s="5">
        <f>灯光逐时使用率计算!H2755</f>
        <v>3.7403040000000001</v>
      </c>
      <c r="P2779" s="19">
        <f t="shared" si="389"/>
        <v>10.753374000000001</v>
      </c>
      <c r="Q2779" s="19">
        <f t="shared" si="393"/>
        <v>0</v>
      </c>
      <c r="R2779" s="20">
        <f t="shared" si="390"/>
        <v>3.499314</v>
      </c>
      <c r="S2779" s="20">
        <f t="shared" si="394"/>
        <v>0</v>
      </c>
      <c r="T2779" s="20">
        <f>IF((T2778+R2779)&lt;0,0,IF((T2778+R2779)&gt;结论【关键目标】!C$28,结论【关键目标】!C$28,T2778+R2779))</f>
        <v>22</v>
      </c>
      <c r="U2779" s="19">
        <f>IF((T2778+R2779)&lt;结论【关键目标】!$C$28,0,(发电量计算【计算逻辑页】!R2779+发电量计算【计算逻辑页】!T2778-结论【关键目标】!$C$28))</f>
        <v>3.4993139999999983</v>
      </c>
      <c r="V2779" s="5">
        <f t="shared" si="391"/>
        <v>1.2247598999999993</v>
      </c>
      <c r="W2779" s="5">
        <f t="shared" si="392"/>
        <v>2.4778642434</v>
      </c>
      <c r="X2779" s="5">
        <f t="shared" si="395"/>
        <v>0</v>
      </c>
    </row>
    <row r="2780" spans="1:24" x14ac:dyDescent="0.15">
      <c r="A2780" s="7">
        <v>2779</v>
      </c>
      <c r="B2780" s="7">
        <v>4</v>
      </c>
      <c r="C2780" s="7">
        <v>26</v>
      </c>
      <c r="D2780" s="7">
        <v>19</v>
      </c>
      <c r="E2780" s="7">
        <v>116</v>
      </c>
      <c r="F2780" s="7">
        <v>23</v>
      </c>
      <c r="G2780" s="7">
        <v>0</v>
      </c>
      <c r="H2780" s="7">
        <f t="shared" si="387"/>
        <v>3</v>
      </c>
      <c r="I2780" s="16">
        <f t="shared" si="388"/>
        <v>45042</v>
      </c>
      <c r="J2780" s="17">
        <v>1.2267999999999999</v>
      </c>
      <c r="K2780" s="18">
        <f>G2780*结论【关键目标】!C$27*0.7735*0.001</f>
        <v>0</v>
      </c>
      <c r="L2780" s="5">
        <v>0</v>
      </c>
      <c r="M2780" s="5">
        <f>ABS(IF(L2780&lt;=0,L2780/耗电量关键数据!$B$6/1000,L2780/耗电量关键数据!$B$5/1000))</f>
        <v>0</v>
      </c>
      <c r="N2780" s="5">
        <f>电气设备逐时使用率计算!H2756</f>
        <v>7.0130699999999999</v>
      </c>
      <c r="O2780" s="5">
        <f>灯光逐时使用率计算!H2756</f>
        <v>3.7403040000000001</v>
      </c>
      <c r="P2780" s="19">
        <f t="shared" si="389"/>
        <v>10.753374000000001</v>
      </c>
      <c r="Q2780" s="19">
        <f t="shared" si="393"/>
        <v>10.753374000000001</v>
      </c>
      <c r="R2780" s="20">
        <f t="shared" si="390"/>
        <v>-10.753374000000001</v>
      </c>
      <c r="S2780" s="20">
        <f t="shared" si="394"/>
        <v>10.753374000000001</v>
      </c>
      <c r="T2780" s="20">
        <f>IF((T2779+R2780)&lt;0,0,IF((T2779+R2780)&gt;结论【关键目标】!C$28,结论【关键目标】!C$28,T2779+R2780))</f>
        <v>11.246625999999999</v>
      </c>
      <c r="U2780" s="19">
        <f>IF((T2779+R2780)&lt;结论【关键目标】!$C$28,0,(发电量计算【计算逻辑页】!R2780+发电量计算【计算逻辑页】!T2779-结论【关键目标】!$C$28))</f>
        <v>0</v>
      </c>
      <c r="V2780" s="5">
        <f t="shared" si="391"/>
        <v>0</v>
      </c>
      <c r="W2780" s="5">
        <f t="shared" si="392"/>
        <v>0</v>
      </c>
      <c r="X2780" s="5">
        <f t="shared" si="395"/>
        <v>9.428558323199999</v>
      </c>
    </row>
    <row r="2781" spans="1:24" x14ac:dyDescent="0.15">
      <c r="A2781" s="7">
        <v>2780</v>
      </c>
      <c r="B2781" s="7">
        <v>4</v>
      </c>
      <c r="C2781" s="7">
        <v>26</v>
      </c>
      <c r="D2781" s="7">
        <v>20</v>
      </c>
      <c r="E2781" s="7">
        <v>116</v>
      </c>
      <c r="F2781" s="7">
        <v>21</v>
      </c>
      <c r="G2781" s="7">
        <v>0</v>
      </c>
      <c r="H2781" s="7">
        <f t="shared" si="387"/>
        <v>3</v>
      </c>
      <c r="I2781" s="16">
        <f t="shared" si="388"/>
        <v>45042</v>
      </c>
      <c r="J2781" s="17">
        <v>1.2267999999999999</v>
      </c>
      <c r="K2781" s="18">
        <f>G2781*结论【关键目标】!C$27*0.7735*0.001</f>
        <v>0</v>
      </c>
      <c r="L2781" s="5">
        <v>0</v>
      </c>
      <c r="M2781" s="5">
        <f>ABS(IF(L2781&lt;=0,L2781/耗电量关键数据!$B$6/1000,L2781/耗电量关键数据!$B$5/1000))</f>
        <v>0</v>
      </c>
      <c r="N2781" s="5">
        <f>电气设备逐时使用率计算!H2757</f>
        <v>1.1688450000000001</v>
      </c>
      <c r="O2781" s="5">
        <f>灯光逐时使用率计算!H2757</f>
        <v>0.37403039999999999</v>
      </c>
      <c r="P2781" s="19">
        <f t="shared" si="389"/>
        <v>1.5428754000000002</v>
      </c>
      <c r="Q2781" s="19">
        <f t="shared" si="393"/>
        <v>1.5428754000000002</v>
      </c>
      <c r="R2781" s="20">
        <f t="shared" si="390"/>
        <v>-1.5428754000000002</v>
      </c>
      <c r="S2781" s="20">
        <f t="shared" si="394"/>
        <v>1.5428754000000002</v>
      </c>
      <c r="T2781" s="20">
        <f>IF((T2780+R2781)&lt;0,0,IF((T2780+R2781)&gt;结论【关键目标】!C$28,结论【关键目标】!C$28,T2780+R2781))</f>
        <v>9.7037505999999993</v>
      </c>
      <c r="U2781" s="19">
        <f>IF((T2780+R2781)&lt;结论【关键目标】!$C$28,0,(发电量计算【计算逻辑页】!R2781+发电量计算【计算逻辑页】!T2780-结论【关键目标】!$C$28))</f>
        <v>0</v>
      </c>
      <c r="V2781" s="5">
        <f t="shared" si="391"/>
        <v>0</v>
      </c>
      <c r="W2781" s="5">
        <f t="shared" si="392"/>
        <v>0</v>
      </c>
      <c r="X2781" s="5">
        <f t="shared" si="395"/>
        <v>1.3527931507200002</v>
      </c>
    </row>
    <row r="2782" spans="1:24" x14ac:dyDescent="0.15">
      <c r="A2782" s="7">
        <v>2781</v>
      </c>
      <c r="B2782" s="7">
        <v>4</v>
      </c>
      <c r="C2782" s="7">
        <v>26</v>
      </c>
      <c r="D2782" s="7">
        <v>21</v>
      </c>
      <c r="E2782" s="7">
        <v>116</v>
      </c>
      <c r="F2782" s="7">
        <v>19.399999999999999</v>
      </c>
      <c r="G2782" s="7">
        <v>0</v>
      </c>
      <c r="H2782" s="7">
        <f t="shared" si="387"/>
        <v>3</v>
      </c>
      <c r="I2782" s="16">
        <f t="shared" si="388"/>
        <v>45042</v>
      </c>
      <c r="J2782" s="17">
        <v>1.2267999999999999</v>
      </c>
      <c r="K2782" s="18">
        <f>G2782*结论【关键目标】!C$27*0.7735*0.001</f>
        <v>0</v>
      </c>
      <c r="L2782" s="5">
        <v>0</v>
      </c>
      <c r="M2782" s="5">
        <f>ABS(IF(L2782&lt;=0,L2782/耗电量关键数据!$B$6/1000,L2782/耗电量关键数据!$B$5/1000))</f>
        <v>0</v>
      </c>
      <c r="N2782" s="5">
        <f>电气设备逐时使用率计算!H2758</f>
        <v>1.1688450000000001</v>
      </c>
      <c r="O2782" s="5">
        <f>灯光逐时使用率计算!H2758</f>
        <v>0.37403039999999999</v>
      </c>
      <c r="P2782" s="19">
        <f t="shared" si="389"/>
        <v>1.5428754000000002</v>
      </c>
      <c r="Q2782" s="19">
        <f t="shared" si="393"/>
        <v>1.5428754000000002</v>
      </c>
      <c r="R2782" s="20">
        <f t="shared" si="390"/>
        <v>-1.5428754000000002</v>
      </c>
      <c r="S2782" s="20">
        <f t="shared" si="394"/>
        <v>1.5428754000000002</v>
      </c>
      <c r="T2782" s="20">
        <f>IF((T2781+R2782)&lt;0,0,IF((T2781+R2782)&gt;结论【关键目标】!C$28,结论【关键目标】!C$28,T2781+R2782))</f>
        <v>8.1608751999999996</v>
      </c>
      <c r="U2782" s="19">
        <f>IF((T2781+R2782)&lt;结论【关键目标】!$C$28,0,(发电量计算【计算逻辑页】!R2782+发电量计算【计算逻辑页】!T2781-结论【关键目标】!$C$28))</f>
        <v>0</v>
      </c>
      <c r="V2782" s="5">
        <f t="shared" si="391"/>
        <v>0</v>
      </c>
      <c r="W2782" s="5">
        <f t="shared" si="392"/>
        <v>0</v>
      </c>
      <c r="X2782" s="5">
        <f t="shared" si="395"/>
        <v>1.3527931507200002</v>
      </c>
    </row>
    <row r="2783" spans="1:24" x14ac:dyDescent="0.15">
      <c r="A2783" s="7">
        <v>2782</v>
      </c>
      <c r="B2783" s="7">
        <v>4</v>
      </c>
      <c r="C2783" s="7">
        <v>26</v>
      </c>
      <c r="D2783" s="7">
        <v>22</v>
      </c>
      <c r="E2783" s="7">
        <v>116</v>
      </c>
      <c r="F2783" s="7">
        <v>18</v>
      </c>
      <c r="G2783" s="7">
        <v>0</v>
      </c>
      <c r="H2783" s="7">
        <f t="shared" si="387"/>
        <v>3</v>
      </c>
      <c r="I2783" s="16">
        <f t="shared" si="388"/>
        <v>45042</v>
      </c>
      <c r="J2783" s="17">
        <v>0.70809999999999995</v>
      </c>
      <c r="K2783" s="18">
        <f>G2783*结论【关键目标】!C$27*0.7735*0.001</f>
        <v>0</v>
      </c>
      <c r="L2783" s="5">
        <v>0</v>
      </c>
      <c r="M2783" s="5">
        <f>ABS(IF(L2783&lt;=0,L2783/耗电量关键数据!$B$6/1000,L2783/耗电量关键数据!$B$5/1000))</f>
        <v>0</v>
      </c>
      <c r="N2783" s="5">
        <f>电气设备逐时使用率计算!H2759</f>
        <v>1.1688450000000001</v>
      </c>
      <c r="O2783" s="5">
        <f>灯光逐时使用率计算!H2759</f>
        <v>0.37403039999999999</v>
      </c>
      <c r="P2783" s="19">
        <f t="shared" si="389"/>
        <v>1.5428754000000002</v>
      </c>
      <c r="Q2783" s="19">
        <f t="shared" si="393"/>
        <v>0</v>
      </c>
      <c r="R2783" s="20">
        <f t="shared" si="390"/>
        <v>0</v>
      </c>
      <c r="S2783" s="20">
        <f t="shared" si="394"/>
        <v>0</v>
      </c>
      <c r="T2783" s="20">
        <f>IF((T2782+R2783)&lt;0,0,IF((T2782+R2783)&gt;结论【关键目标】!C$28,结论【关键目标】!C$28,T2782+R2783))</f>
        <v>8.1608751999999996</v>
      </c>
      <c r="U2783" s="19">
        <f>IF((T2782+R2783)&lt;结论【关键目标】!$C$28,0,(发电量计算【计算逻辑页】!R2783+发电量计算【计算逻辑页】!T2782-结论【关键目标】!$C$28))</f>
        <v>0</v>
      </c>
      <c r="V2783" s="5">
        <f t="shared" si="391"/>
        <v>0</v>
      </c>
      <c r="W2783" s="5">
        <f t="shared" si="392"/>
        <v>0</v>
      </c>
      <c r="X2783" s="5">
        <f t="shared" si="395"/>
        <v>0</v>
      </c>
    </row>
    <row r="2784" spans="1:24" x14ac:dyDescent="0.15">
      <c r="A2784" s="7">
        <v>2783</v>
      </c>
      <c r="B2784" s="7">
        <v>4</v>
      </c>
      <c r="C2784" s="7">
        <v>26</v>
      </c>
      <c r="D2784" s="7">
        <v>23</v>
      </c>
      <c r="E2784" s="7">
        <v>116</v>
      </c>
      <c r="F2784" s="7">
        <v>17</v>
      </c>
      <c r="G2784" s="7">
        <v>0</v>
      </c>
      <c r="H2784" s="7">
        <f t="shared" si="387"/>
        <v>3</v>
      </c>
      <c r="I2784" s="16">
        <f t="shared" si="388"/>
        <v>45042</v>
      </c>
      <c r="J2784" s="17">
        <v>0.70809999999999995</v>
      </c>
      <c r="K2784" s="18">
        <f>G2784*结论【关键目标】!C$27*0.7735*0.001</f>
        <v>0</v>
      </c>
      <c r="L2784" s="5">
        <v>0</v>
      </c>
      <c r="M2784" s="5">
        <f>ABS(IF(L2784&lt;=0,L2784/耗电量关键数据!$B$6/1000,L2784/耗电量关键数据!$B$5/1000))</f>
        <v>0</v>
      </c>
      <c r="N2784" s="5">
        <f>电气设备逐时使用率计算!H2760</f>
        <v>1.1688450000000001</v>
      </c>
      <c r="O2784" s="5">
        <f>灯光逐时使用率计算!H2760</f>
        <v>0.37403039999999999</v>
      </c>
      <c r="P2784" s="19">
        <f t="shared" si="389"/>
        <v>1.5428754000000002</v>
      </c>
      <c r="Q2784" s="19">
        <f t="shared" si="393"/>
        <v>0</v>
      </c>
      <c r="R2784" s="20">
        <f t="shared" si="390"/>
        <v>0</v>
      </c>
      <c r="S2784" s="20">
        <f t="shared" si="394"/>
        <v>0</v>
      </c>
      <c r="T2784" s="20">
        <f>IF((T2783+R2784)&lt;0,0,IF((T2783+R2784)&gt;结论【关键目标】!C$28,结论【关键目标】!C$28,T2783+R2784))</f>
        <v>8.1608751999999996</v>
      </c>
      <c r="U2784" s="19">
        <f>IF((T2783+R2784)&lt;结论【关键目标】!$C$28,0,(发电量计算【计算逻辑页】!R2784+发电量计算【计算逻辑页】!T2783-结论【关键目标】!$C$28))</f>
        <v>0</v>
      </c>
      <c r="V2784" s="5">
        <f t="shared" si="391"/>
        <v>0</v>
      </c>
      <c r="W2784" s="5">
        <f t="shared" si="392"/>
        <v>0</v>
      </c>
      <c r="X2784" s="5">
        <f t="shared" si="395"/>
        <v>0</v>
      </c>
    </row>
    <row r="2785" spans="1:24" x14ac:dyDescent="0.15">
      <c r="A2785" s="7">
        <v>2784</v>
      </c>
      <c r="B2785" s="7">
        <v>4</v>
      </c>
      <c r="C2785" s="7">
        <v>26</v>
      </c>
      <c r="D2785" s="7">
        <v>24</v>
      </c>
      <c r="E2785" s="7">
        <v>116</v>
      </c>
      <c r="F2785" s="7">
        <v>16.8</v>
      </c>
      <c r="G2785" s="7">
        <v>0</v>
      </c>
      <c r="H2785" s="7">
        <f t="shared" si="387"/>
        <v>3</v>
      </c>
      <c r="I2785" s="16">
        <f t="shared" si="388"/>
        <v>45042</v>
      </c>
      <c r="J2785" s="17">
        <v>0.2407</v>
      </c>
      <c r="K2785" s="18">
        <f>G2785*结论【关键目标】!C$27*0.7735*0.001</f>
        <v>0</v>
      </c>
      <c r="L2785" s="5">
        <v>0</v>
      </c>
      <c r="M2785" s="5">
        <f>ABS(IF(L2785&lt;=0,L2785/耗电量关键数据!$B$6/1000,L2785/耗电量关键数据!$B$5/1000))</f>
        <v>0</v>
      </c>
      <c r="N2785" s="5">
        <f>电气设备逐时使用率计算!H2761</f>
        <v>1.1688450000000001</v>
      </c>
      <c r="O2785" s="5">
        <f>灯光逐时使用率计算!H2761</f>
        <v>0.37403039999999999</v>
      </c>
      <c r="P2785" s="19">
        <f t="shared" si="389"/>
        <v>1.5428754000000002</v>
      </c>
      <c r="Q2785" s="19">
        <f t="shared" si="393"/>
        <v>0</v>
      </c>
      <c r="R2785" s="20">
        <f t="shared" si="390"/>
        <v>0</v>
      </c>
      <c r="S2785" s="20">
        <f t="shared" si="394"/>
        <v>0</v>
      </c>
      <c r="T2785" s="20">
        <f>IF((T2784+R2785)&lt;0,0,IF((T2784+R2785)&gt;结论【关键目标】!C$28,结论【关键目标】!C$28,T2784+R2785))</f>
        <v>8.1608751999999996</v>
      </c>
      <c r="U2785" s="19">
        <f>IF((T2784+R2785)&lt;结论【关键目标】!$C$28,0,(发电量计算【计算逻辑页】!R2785+发电量计算【计算逻辑页】!T2784-结论【关键目标】!$C$28))</f>
        <v>0</v>
      </c>
      <c r="V2785" s="5">
        <f t="shared" si="391"/>
        <v>0</v>
      </c>
      <c r="W2785" s="5">
        <f t="shared" si="392"/>
        <v>0</v>
      </c>
      <c r="X2785" s="5">
        <f t="shared" si="395"/>
        <v>0</v>
      </c>
    </row>
    <row r="2786" spans="1:24" x14ac:dyDescent="0.15">
      <c r="A2786" s="7">
        <v>2785</v>
      </c>
      <c r="B2786" s="7">
        <v>4</v>
      </c>
      <c r="C2786" s="7">
        <v>27</v>
      </c>
      <c r="D2786" s="7">
        <v>1</v>
      </c>
      <c r="E2786" s="7">
        <v>117</v>
      </c>
      <c r="F2786" s="7">
        <v>15</v>
      </c>
      <c r="G2786" s="7">
        <v>0</v>
      </c>
      <c r="H2786" s="7">
        <f t="shared" si="387"/>
        <v>4</v>
      </c>
      <c r="I2786" s="16">
        <f t="shared" si="388"/>
        <v>45043</v>
      </c>
      <c r="J2786" s="17">
        <v>0.2407</v>
      </c>
      <c r="K2786" s="18">
        <f>G2786*结论【关键目标】!C$27*0.7735*0.001</f>
        <v>0</v>
      </c>
      <c r="L2786" s="5">
        <v>0</v>
      </c>
      <c r="M2786" s="5">
        <f>ABS(IF(L2786&lt;=0,L2786/耗电量关键数据!$B$6/1000,L2786/耗电量关键数据!$B$5/1000))</f>
        <v>0</v>
      </c>
      <c r="N2786" s="5">
        <f>电气设备逐时使用率计算!H2762</f>
        <v>1.1688450000000001</v>
      </c>
      <c r="O2786" s="5">
        <f>灯光逐时使用率计算!H2762</f>
        <v>0.37403039999999999</v>
      </c>
      <c r="P2786" s="19">
        <f t="shared" si="389"/>
        <v>1.5428754000000002</v>
      </c>
      <c r="Q2786" s="19">
        <f t="shared" si="393"/>
        <v>0</v>
      </c>
      <c r="R2786" s="20">
        <f t="shared" si="390"/>
        <v>0</v>
      </c>
      <c r="S2786" s="20">
        <f t="shared" si="394"/>
        <v>0</v>
      </c>
      <c r="T2786" s="20">
        <f>IF((T2785+R2786)&lt;0,0,IF((T2785+R2786)&gt;结论【关键目标】!C$28,结论【关键目标】!C$28,T2785+R2786))</f>
        <v>8.1608751999999996</v>
      </c>
      <c r="U2786" s="19">
        <f>IF((T2785+R2786)&lt;结论【关键目标】!$C$28,0,(发电量计算【计算逻辑页】!R2786+发电量计算【计算逻辑页】!T2785-结论【关键目标】!$C$28))</f>
        <v>0</v>
      </c>
      <c r="V2786" s="5">
        <f t="shared" si="391"/>
        <v>0</v>
      </c>
      <c r="W2786" s="5">
        <f t="shared" si="392"/>
        <v>0</v>
      </c>
      <c r="X2786" s="5">
        <f t="shared" si="395"/>
        <v>0</v>
      </c>
    </row>
    <row r="2787" spans="1:24" x14ac:dyDescent="0.15">
      <c r="A2787" s="7">
        <v>2786</v>
      </c>
      <c r="B2787" s="7">
        <v>4</v>
      </c>
      <c r="C2787" s="7">
        <v>27</v>
      </c>
      <c r="D2787" s="7">
        <v>2</v>
      </c>
      <c r="E2787" s="7">
        <v>117</v>
      </c>
      <c r="F2787" s="7">
        <v>15</v>
      </c>
      <c r="G2787" s="7">
        <v>0</v>
      </c>
      <c r="H2787" s="7">
        <f t="shared" si="387"/>
        <v>4</v>
      </c>
      <c r="I2787" s="16">
        <f t="shared" si="388"/>
        <v>45043</v>
      </c>
      <c r="J2787" s="17">
        <v>0.2407</v>
      </c>
      <c r="K2787" s="18">
        <f>G2787*结论【关键目标】!C$27*0.7735*0.001</f>
        <v>0</v>
      </c>
      <c r="L2787" s="5">
        <v>0</v>
      </c>
      <c r="M2787" s="5">
        <f>ABS(IF(L2787&lt;=0,L2787/耗电量关键数据!$B$6/1000,L2787/耗电量关键数据!$B$5/1000))</f>
        <v>0</v>
      </c>
      <c r="N2787" s="5">
        <f>电气设备逐时使用率计算!H2763</f>
        <v>1.1688450000000001</v>
      </c>
      <c r="O2787" s="5">
        <f>灯光逐时使用率计算!H2763</f>
        <v>0.37403039999999999</v>
      </c>
      <c r="P2787" s="19">
        <f t="shared" si="389"/>
        <v>1.5428754000000002</v>
      </c>
      <c r="Q2787" s="19">
        <f t="shared" si="393"/>
        <v>0</v>
      </c>
      <c r="R2787" s="20">
        <f t="shared" si="390"/>
        <v>0</v>
      </c>
      <c r="S2787" s="20">
        <f t="shared" si="394"/>
        <v>0</v>
      </c>
      <c r="T2787" s="20">
        <f>IF((T2786+R2787)&lt;0,0,IF((T2786+R2787)&gt;结论【关键目标】!C$28,结论【关键目标】!C$28,T2786+R2787))</f>
        <v>8.1608751999999996</v>
      </c>
      <c r="U2787" s="19">
        <f>IF((T2786+R2787)&lt;结论【关键目标】!$C$28,0,(发电量计算【计算逻辑页】!R2787+发电量计算【计算逻辑页】!T2786-结论【关键目标】!$C$28))</f>
        <v>0</v>
      </c>
      <c r="V2787" s="5">
        <f t="shared" si="391"/>
        <v>0</v>
      </c>
      <c r="W2787" s="5">
        <f t="shared" si="392"/>
        <v>0</v>
      </c>
      <c r="X2787" s="5">
        <f t="shared" si="395"/>
        <v>0</v>
      </c>
    </row>
    <row r="2788" spans="1:24" x14ac:dyDescent="0.15">
      <c r="A2788" s="7">
        <v>2787</v>
      </c>
      <c r="B2788" s="7">
        <v>4</v>
      </c>
      <c r="C2788" s="7">
        <v>27</v>
      </c>
      <c r="D2788" s="7">
        <v>3</v>
      </c>
      <c r="E2788" s="7">
        <v>117</v>
      </c>
      <c r="F2788" s="7">
        <v>16</v>
      </c>
      <c r="G2788" s="7">
        <v>0</v>
      </c>
      <c r="H2788" s="7">
        <f t="shared" si="387"/>
        <v>4</v>
      </c>
      <c r="I2788" s="16">
        <f t="shared" si="388"/>
        <v>45043</v>
      </c>
      <c r="J2788" s="17">
        <v>0.2407</v>
      </c>
      <c r="K2788" s="18">
        <f>G2788*结论【关键目标】!C$27*0.7735*0.001</f>
        <v>0</v>
      </c>
      <c r="L2788" s="5">
        <v>0</v>
      </c>
      <c r="M2788" s="5">
        <f>ABS(IF(L2788&lt;=0,L2788/耗电量关键数据!$B$6/1000,L2788/耗电量关键数据!$B$5/1000))</f>
        <v>0</v>
      </c>
      <c r="N2788" s="5">
        <f>电气设备逐时使用率计算!H2764</f>
        <v>1.1688450000000001</v>
      </c>
      <c r="O2788" s="5">
        <f>灯光逐时使用率计算!H2764</f>
        <v>0.37403039999999999</v>
      </c>
      <c r="P2788" s="19">
        <f t="shared" si="389"/>
        <v>1.5428754000000002</v>
      </c>
      <c r="Q2788" s="19">
        <f t="shared" si="393"/>
        <v>0</v>
      </c>
      <c r="R2788" s="20">
        <f t="shared" si="390"/>
        <v>0</v>
      </c>
      <c r="S2788" s="20">
        <f t="shared" si="394"/>
        <v>0</v>
      </c>
      <c r="T2788" s="20">
        <f>IF((T2787+R2788)&lt;0,0,IF((T2787+R2788)&gt;结论【关键目标】!C$28,结论【关键目标】!C$28,T2787+R2788))</f>
        <v>8.1608751999999996</v>
      </c>
      <c r="U2788" s="19">
        <f>IF((T2787+R2788)&lt;结论【关键目标】!$C$28,0,(发电量计算【计算逻辑页】!R2788+发电量计算【计算逻辑页】!T2787-结论【关键目标】!$C$28))</f>
        <v>0</v>
      </c>
      <c r="V2788" s="5">
        <f t="shared" si="391"/>
        <v>0</v>
      </c>
      <c r="W2788" s="5">
        <f t="shared" si="392"/>
        <v>0</v>
      </c>
      <c r="X2788" s="5">
        <f t="shared" si="395"/>
        <v>0</v>
      </c>
    </row>
    <row r="2789" spans="1:24" x14ac:dyDescent="0.15">
      <c r="A2789" s="7">
        <v>2788</v>
      </c>
      <c r="B2789" s="7">
        <v>4</v>
      </c>
      <c r="C2789" s="7">
        <v>27</v>
      </c>
      <c r="D2789" s="7">
        <v>4</v>
      </c>
      <c r="E2789" s="7">
        <v>117</v>
      </c>
      <c r="F2789" s="7">
        <v>14</v>
      </c>
      <c r="G2789" s="7">
        <v>0</v>
      </c>
      <c r="H2789" s="7">
        <f t="shared" si="387"/>
        <v>4</v>
      </c>
      <c r="I2789" s="16">
        <f t="shared" si="388"/>
        <v>45043</v>
      </c>
      <c r="J2789" s="17">
        <v>0.2407</v>
      </c>
      <c r="K2789" s="18">
        <f>G2789*结论【关键目标】!C$27*0.7735*0.001</f>
        <v>0</v>
      </c>
      <c r="L2789" s="5">
        <v>0</v>
      </c>
      <c r="M2789" s="5">
        <f>ABS(IF(L2789&lt;=0,L2789/耗电量关键数据!$B$6/1000,L2789/耗电量关键数据!$B$5/1000))</f>
        <v>0</v>
      </c>
      <c r="N2789" s="5">
        <f>电气设备逐时使用率计算!H2765</f>
        <v>1.1688450000000001</v>
      </c>
      <c r="O2789" s="5">
        <f>灯光逐时使用率计算!H2765</f>
        <v>0.37403039999999999</v>
      </c>
      <c r="P2789" s="19">
        <f t="shared" si="389"/>
        <v>1.5428754000000002</v>
      </c>
      <c r="Q2789" s="19">
        <f t="shared" si="393"/>
        <v>0</v>
      </c>
      <c r="R2789" s="20">
        <f t="shared" si="390"/>
        <v>0</v>
      </c>
      <c r="S2789" s="20">
        <f t="shared" si="394"/>
        <v>0</v>
      </c>
      <c r="T2789" s="20">
        <f>IF((T2788+R2789)&lt;0,0,IF((T2788+R2789)&gt;结论【关键目标】!C$28,结论【关键目标】!C$28,T2788+R2789))</f>
        <v>8.1608751999999996</v>
      </c>
      <c r="U2789" s="19">
        <f>IF((T2788+R2789)&lt;结论【关键目标】!$C$28,0,(发电量计算【计算逻辑页】!R2789+发电量计算【计算逻辑页】!T2788-结论【关键目标】!$C$28))</f>
        <v>0</v>
      </c>
      <c r="V2789" s="5">
        <f t="shared" si="391"/>
        <v>0</v>
      </c>
      <c r="W2789" s="5">
        <f t="shared" si="392"/>
        <v>0</v>
      </c>
      <c r="X2789" s="5">
        <f t="shared" si="395"/>
        <v>0</v>
      </c>
    </row>
    <row r="2790" spans="1:24" x14ac:dyDescent="0.15">
      <c r="A2790" s="7">
        <v>2789</v>
      </c>
      <c r="B2790" s="7">
        <v>4</v>
      </c>
      <c r="C2790" s="7">
        <v>27</v>
      </c>
      <c r="D2790" s="7">
        <v>5</v>
      </c>
      <c r="E2790" s="7">
        <v>117</v>
      </c>
      <c r="F2790" s="7">
        <v>13</v>
      </c>
      <c r="G2790" s="7">
        <v>0</v>
      </c>
      <c r="H2790" s="7">
        <f t="shared" si="387"/>
        <v>4</v>
      </c>
      <c r="I2790" s="16">
        <f t="shared" si="388"/>
        <v>45043</v>
      </c>
      <c r="J2790" s="17">
        <v>0.2407</v>
      </c>
      <c r="K2790" s="18">
        <f>G2790*结论【关键目标】!C$27*0.7735*0.001</f>
        <v>0</v>
      </c>
      <c r="L2790" s="5">
        <v>0</v>
      </c>
      <c r="M2790" s="5">
        <f>ABS(IF(L2790&lt;=0,L2790/耗电量关键数据!$B$6/1000,L2790/耗电量关键数据!$B$5/1000))</f>
        <v>0</v>
      </c>
      <c r="N2790" s="5">
        <f>电气设备逐时使用率计算!H2766</f>
        <v>1.1688450000000001</v>
      </c>
      <c r="O2790" s="5">
        <f>灯光逐时使用率计算!H2766</f>
        <v>0.37403039999999999</v>
      </c>
      <c r="P2790" s="19">
        <f t="shared" si="389"/>
        <v>1.5428754000000002</v>
      </c>
      <c r="Q2790" s="19">
        <f t="shared" si="393"/>
        <v>0</v>
      </c>
      <c r="R2790" s="20">
        <f t="shared" si="390"/>
        <v>0</v>
      </c>
      <c r="S2790" s="20">
        <f t="shared" si="394"/>
        <v>0</v>
      </c>
      <c r="T2790" s="20">
        <f>IF((T2789+R2790)&lt;0,0,IF((T2789+R2790)&gt;结论【关键目标】!C$28,结论【关键目标】!C$28,T2789+R2790))</f>
        <v>8.1608751999999996</v>
      </c>
      <c r="U2790" s="19">
        <f>IF((T2789+R2790)&lt;结论【关键目标】!$C$28,0,(发电量计算【计算逻辑页】!R2790+发电量计算【计算逻辑页】!T2789-结论【关键目标】!$C$28))</f>
        <v>0</v>
      </c>
      <c r="V2790" s="5">
        <f t="shared" si="391"/>
        <v>0</v>
      </c>
      <c r="W2790" s="5">
        <f t="shared" si="392"/>
        <v>0</v>
      </c>
      <c r="X2790" s="5">
        <f t="shared" si="395"/>
        <v>0</v>
      </c>
    </row>
    <row r="2791" spans="1:24" x14ac:dyDescent="0.15">
      <c r="A2791" s="7">
        <v>2790</v>
      </c>
      <c r="B2791" s="7">
        <v>4</v>
      </c>
      <c r="C2791" s="7">
        <v>27</v>
      </c>
      <c r="D2791" s="7">
        <v>6</v>
      </c>
      <c r="E2791" s="7">
        <v>117</v>
      </c>
      <c r="F2791" s="7">
        <v>12.4</v>
      </c>
      <c r="G2791" s="7">
        <v>27.9</v>
      </c>
      <c r="H2791" s="7">
        <f t="shared" si="387"/>
        <v>4</v>
      </c>
      <c r="I2791" s="16">
        <f t="shared" si="388"/>
        <v>45043</v>
      </c>
      <c r="J2791" s="17">
        <v>0.2407</v>
      </c>
      <c r="K2791" s="18">
        <f>G2791*结论【关键目标】!C$27*0.7735*0.001</f>
        <v>2.5896780000000001</v>
      </c>
      <c r="L2791" s="5">
        <v>0</v>
      </c>
      <c r="M2791" s="5">
        <f>ABS(IF(L2791&lt;=0,L2791/耗电量关键数据!$B$6/1000,L2791/耗电量关键数据!$B$5/1000))</f>
        <v>0</v>
      </c>
      <c r="N2791" s="5">
        <f>电气设备逐时使用率计算!H2767</f>
        <v>1.1688450000000001</v>
      </c>
      <c r="O2791" s="5">
        <f>灯光逐时使用率计算!H2767</f>
        <v>0.37403039999999999</v>
      </c>
      <c r="P2791" s="19">
        <f t="shared" si="389"/>
        <v>1.5428754000000002</v>
      </c>
      <c r="Q2791" s="19">
        <f t="shared" si="393"/>
        <v>0</v>
      </c>
      <c r="R2791" s="20">
        <f t="shared" si="390"/>
        <v>2.5896780000000001</v>
      </c>
      <c r="S2791" s="20">
        <f t="shared" si="394"/>
        <v>0</v>
      </c>
      <c r="T2791" s="20">
        <f>IF((T2790+R2791)&lt;0,0,IF((T2790+R2791)&gt;结论【关键目标】!C$28,结论【关键目标】!C$28,T2790+R2791))</f>
        <v>10.750553199999999</v>
      </c>
      <c r="U2791" s="19">
        <f>IF((T2790+R2791)&lt;结论【关键目标】!$C$28,0,(发电量计算【计算逻辑页】!R2791+发电量计算【计算逻辑页】!T2790-结论【关键目标】!$C$28))</f>
        <v>0</v>
      </c>
      <c r="V2791" s="5">
        <f t="shared" si="391"/>
        <v>0</v>
      </c>
      <c r="W2791" s="5">
        <f t="shared" si="392"/>
        <v>0.37137010878000004</v>
      </c>
      <c r="X2791" s="5">
        <f t="shared" si="395"/>
        <v>0</v>
      </c>
    </row>
    <row r="2792" spans="1:24" x14ac:dyDescent="0.15">
      <c r="A2792" s="7">
        <v>2791</v>
      </c>
      <c r="B2792" s="7">
        <v>4</v>
      </c>
      <c r="C2792" s="7">
        <v>27</v>
      </c>
      <c r="D2792" s="7">
        <v>7</v>
      </c>
      <c r="E2792" s="7">
        <v>117</v>
      </c>
      <c r="F2792" s="7">
        <v>12</v>
      </c>
      <c r="G2792" s="7">
        <v>90.2</v>
      </c>
      <c r="H2792" s="7">
        <f t="shared" si="387"/>
        <v>4</v>
      </c>
      <c r="I2792" s="16">
        <f t="shared" si="388"/>
        <v>45043</v>
      </c>
      <c r="J2792" s="17">
        <v>0.2407</v>
      </c>
      <c r="K2792" s="18">
        <f>G2792*结论【关键目标】!C$27*0.7735*0.001</f>
        <v>8.3723639999999993</v>
      </c>
      <c r="L2792" s="5">
        <v>0</v>
      </c>
      <c r="M2792" s="5">
        <f>ABS(IF(L2792&lt;=0,L2792/耗电量关键数据!$B$6/1000,L2792/耗电量关键数据!$B$5/1000))</f>
        <v>0</v>
      </c>
      <c r="N2792" s="5">
        <f>电气设备逐时使用率计算!H2768</f>
        <v>2.3376900000000003</v>
      </c>
      <c r="O2792" s="5">
        <f>灯光逐时使用率计算!H2768</f>
        <v>1.2467680000000001</v>
      </c>
      <c r="P2792" s="19">
        <f t="shared" si="389"/>
        <v>3.5844580000000006</v>
      </c>
      <c r="Q2792" s="19">
        <f t="shared" si="393"/>
        <v>0</v>
      </c>
      <c r="R2792" s="20">
        <f t="shared" si="390"/>
        <v>8.3723639999999993</v>
      </c>
      <c r="S2792" s="20">
        <f t="shared" si="394"/>
        <v>0</v>
      </c>
      <c r="T2792" s="20">
        <f>IF((T2791+R2792)&lt;0,0,IF((T2791+R2792)&gt;结论【关键目标】!C$28,结论【关键目标】!C$28,T2791+R2792))</f>
        <v>19.122917199999996</v>
      </c>
      <c r="U2792" s="19">
        <f>IF((T2791+R2792)&lt;结论【关键目标】!$C$28,0,(发电量计算【计算逻辑页】!R2792+发电量计算【计算逻辑页】!T2791-结论【关键目标】!$C$28))</f>
        <v>0</v>
      </c>
      <c r="V2792" s="5">
        <f t="shared" si="391"/>
        <v>0</v>
      </c>
      <c r="W2792" s="5">
        <f t="shared" si="392"/>
        <v>0.8627790406000001</v>
      </c>
      <c r="X2792" s="5">
        <f t="shared" si="395"/>
        <v>0</v>
      </c>
    </row>
    <row r="2793" spans="1:24" x14ac:dyDescent="0.15">
      <c r="A2793" s="7">
        <v>2792</v>
      </c>
      <c r="B2793" s="7">
        <v>4</v>
      </c>
      <c r="C2793" s="7">
        <v>27</v>
      </c>
      <c r="D2793" s="7">
        <v>8</v>
      </c>
      <c r="E2793" s="7">
        <v>117</v>
      </c>
      <c r="F2793" s="7">
        <v>13</v>
      </c>
      <c r="G2793" s="7">
        <v>181.6</v>
      </c>
      <c r="H2793" s="7">
        <f t="shared" si="387"/>
        <v>4</v>
      </c>
      <c r="I2793" s="16">
        <f t="shared" si="388"/>
        <v>45043</v>
      </c>
      <c r="J2793" s="17">
        <v>0.70809999999999995</v>
      </c>
      <c r="K2793" s="18">
        <f>G2793*结论【关键目标】!C$27*0.7735*0.001</f>
        <v>16.856112000000003</v>
      </c>
      <c r="L2793" s="5">
        <v>0</v>
      </c>
      <c r="M2793" s="5">
        <f>ABS(IF(L2793&lt;=0,L2793/耗电量关键数据!$B$6/1000,L2793/耗电量关键数据!$B$5/1000))</f>
        <v>0</v>
      </c>
      <c r="N2793" s="5">
        <f>电气设备逐时使用率计算!H2769</f>
        <v>11.688450000000001</v>
      </c>
      <c r="O2793" s="5">
        <f>灯光逐时使用率计算!H2769</f>
        <v>6.2338399999999998</v>
      </c>
      <c r="P2793" s="19">
        <f t="shared" si="389"/>
        <v>17.92229</v>
      </c>
      <c r="Q2793" s="19">
        <f t="shared" si="393"/>
        <v>0</v>
      </c>
      <c r="R2793" s="20">
        <f t="shared" si="390"/>
        <v>16.856112000000003</v>
      </c>
      <c r="S2793" s="20">
        <f t="shared" si="394"/>
        <v>0</v>
      </c>
      <c r="T2793" s="20">
        <f>IF((T2792+R2793)&lt;0,0,IF((T2792+R2793)&gt;结论【关键目标】!C$28,结论【关键目标】!C$28,T2792+R2793))</f>
        <v>22</v>
      </c>
      <c r="U2793" s="19">
        <f>IF((T2792+R2793)&lt;结论【关键目标】!$C$28,0,(发电量计算【计算逻辑页】!R2793+发电量计算【计算逻辑页】!T2792-结论【关键目标】!$C$28))</f>
        <v>13.979029199999999</v>
      </c>
      <c r="V2793" s="5">
        <f t="shared" si="391"/>
        <v>4.8926602199999998</v>
      </c>
      <c r="W2793" s="5">
        <f t="shared" si="392"/>
        <v>11.935812907200001</v>
      </c>
      <c r="X2793" s="5">
        <f t="shared" si="395"/>
        <v>0</v>
      </c>
    </row>
    <row r="2794" spans="1:24" x14ac:dyDescent="0.15">
      <c r="A2794" s="7">
        <v>2793</v>
      </c>
      <c r="B2794" s="7">
        <v>4</v>
      </c>
      <c r="C2794" s="7">
        <v>27</v>
      </c>
      <c r="D2794" s="7">
        <v>9</v>
      </c>
      <c r="E2794" s="7">
        <v>117</v>
      </c>
      <c r="F2794" s="7">
        <v>15.7</v>
      </c>
      <c r="G2794" s="7">
        <v>379.4</v>
      </c>
      <c r="H2794" s="7">
        <f t="shared" si="387"/>
        <v>4</v>
      </c>
      <c r="I2794" s="16">
        <f t="shared" si="388"/>
        <v>45043</v>
      </c>
      <c r="J2794" s="17">
        <v>0.70809999999999995</v>
      </c>
      <c r="K2794" s="18">
        <f>G2794*结论【关键目标】!C$27*0.7735*0.001</f>
        <v>35.215907999999999</v>
      </c>
      <c r="L2794" s="5">
        <v>0</v>
      </c>
      <c r="M2794" s="5">
        <f>ABS(IF(L2794&lt;=0,L2794/耗电量关键数据!$B$6/1000,L2794/耗电量关键数据!$B$5/1000))</f>
        <v>0</v>
      </c>
      <c r="N2794" s="5">
        <f>电气设备逐时使用率计算!H2770</f>
        <v>22.208055000000002</v>
      </c>
      <c r="O2794" s="5">
        <f>灯光逐时使用率计算!H2770</f>
        <v>11.844296</v>
      </c>
      <c r="P2794" s="19">
        <f t="shared" si="389"/>
        <v>34.052351000000002</v>
      </c>
      <c r="Q2794" s="19">
        <f t="shared" si="393"/>
        <v>0</v>
      </c>
      <c r="R2794" s="20">
        <f t="shared" si="390"/>
        <v>35.215907999999999</v>
      </c>
      <c r="S2794" s="20">
        <f t="shared" si="394"/>
        <v>0</v>
      </c>
      <c r="T2794" s="20">
        <f>IF((T2793+R2794)&lt;0,0,IF((T2793+R2794)&gt;结论【关键目标】!C$28,结论【关键目标】!C$28,T2793+R2794))</f>
        <v>22</v>
      </c>
      <c r="U2794" s="19">
        <f>IF((T2793+R2794)&lt;结论【关键目标】!$C$28,0,(发电量计算【计算逻辑页】!R2794+发电量计算【计算逻辑页】!T2793-结论【关键目标】!$C$28))</f>
        <v>35.215907999999999</v>
      </c>
      <c r="V2794" s="5">
        <f t="shared" si="391"/>
        <v>12.325567799999998</v>
      </c>
      <c r="W2794" s="5">
        <f t="shared" si="392"/>
        <v>24.1124697431</v>
      </c>
      <c r="X2794" s="5">
        <f t="shared" si="395"/>
        <v>0</v>
      </c>
    </row>
    <row r="2795" spans="1:24" x14ac:dyDescent="0.15">
      <c r="A2795" s="7">
        <v>2794</v>
      </c>
      <c r="B2795" s="7">
        <v>4</v>
      </c>
      <c r="C2795" s="7">
        <v>27</v>
      </c>
      <c r="D2795" s="7">
        <v>10</v>
      </c>
      <c r="E2795" s="7">
        <v>117</v>
      </c>
      <c r="F2795" s="7">
        <v>18</v>
      </c>
      <c r="G2795" s="7">
        <v>498.2</v>
      </c>
      <c r="H2795" s="7">
        <f t="shared" si="387"/>
        <v>4</v>
      </c>
      <c r="I2795" s="16">
        <f t="shared" si="388"/>
        <v>45043</v>
      </c>
      <c r="J2795" s="17">
        <v>0.70809999999999995</v>
      </c>
      <c r="K2795" s="18">
        <f>G2795*结论【关键目标】!C$27*0.7735*0.001</f>
        <v>46.242924000000002</v>
      </c>
      <c r="L2795" s="5">
        <v>0</v>
      </c>
      <c r="M2795" s="5">
        <f>ABS(IF(L2795&lt;=0,L2795/耗电量关键数据!$B$6/1000,L2795/耗电量关键数据!$B$5/1000))</f>
        <v>0</v>
      </c>
      <c r="N2795" s="5">
        <f>电气设备逐时使用率计算!H2771</f>
        <v>22.208055000000002</v>
      </c>
      <c r="O2795" s="5">
        <f>灯光逐时使用率计算!H2771</f>
        <v>11.844296</v>
      </c>
      <c r="P2795" s="19">
        <f t="shared" si="389"/>
        <v>34.052351000000002</v>
      </c>
      <c r="Q2795" s="19">
        <f t="shared" si="393"/>
        <v>0</v>
      </c>
      <c r="R2795" s="20">
        <f t="shared" si="390"/>
        <v>46.242924000000002</v>
      </c>
      <c r="S2795" s="20">
        <f t="shared" si="394"/>
        <v>0</v>
      </c>
      <c r="T2795" s="20">
        <f>IF((T2794+R2795)&lt;0,0,IF((T2794+R2795)&gt;结论【关键目标】!C$28,结论【关键目标】!C$28,T2794+R2795))</f>
        <v>22</v>
      </c>
      <c r="U2795" s="19">
        <f>IF((T2794+R2795)&lt;结论【关键目标】!$C$28,0,(发电量计算【计算逻辑页】!R2795+发电量计算【计算逻辑页】!T2794-结论【关键目标】!$C$28))</f>
        <v>46.242924000000002</v>
      </c>
      <c r="V2795" s="5">
        <f t="shared" si="391"/>
        <v>16.185023399999999</v>
      </c>
      <c r="W2795" s="5">
        <f t="shared" si="392"/>
        <v>24.1124697431</v>
      </c>
      <c r="X2795" s="5">
        <f t="shared" si="395"/>
        <v>0</v>
      </c>
    </row>
    <row r="2796" spans="1:24" x14ac:dyDescent="0.15">
      <c r="A2796" s="7">
        <v>2795</v>
      </c>
      <c r="B2796" s="7">
        <v>4</v>
      </c>
      <c r="C2796" s="7">
        <v>27</v>
      </c>
      <c r="D2796" s="7">
        <v>11</v>
      </c>
      <c r="E2796" s="7">
        <v>117</v>
      </c>
      <c r="F2796" s="7">
        <v>19</v>
      </c>
      <c r="G2796" s="7">
        <v>555.29999999999995</v>
      </c>
      <c r="H2796" s="7">
        <f t="shared" si="387"/>
        <v>4</v>
      </c>
      <c r="I2796" s="16">
        <f t="shared" si="388"/>
        <v>45043</v>
      </c>
      <c r="J2796" s="17">
        <v>1.2267999999999999</v>
      </c>
      <c r="K2796" s="18">
        <f>G2796*结论【关键目标】!C$27*0.7735*0.001</f>
        <v>51.542946000000001</v>
      </c>
      <c r="L2796" s="5">
        <v>0</v>
      </c>
      <c r="M2796" s="5">
        <f>ABS(IF(L2796&lt;=0,L2796/耗电量关键数据!$B$6/1000,L2796/耗电量关键数据!$B$5/1000))</f>
        <v>0</v>
      </c>
      <c r="N2796" s="5">
        <f>电气设备逐时使用率计算!H2772</f>
        <v>22.208055000000002</v>
      </c>
      <c r="O2796" s="5">
        <f>灯光逐时使用率计算!H2772</f>
        <v>11.844296</v>
      </c>
      <c r="P2796" s="19">
        <f t="shared" si="389"/>
        <v>34.052351000000002</v>
      </c>
      <c r="Q2796" s="19">
        <f t="shared" si="393"/>
        <v>34.052351000000002</v>
      </c>
      <c r="R2796" s="20">
        <f t="shared" si="390"/>
        <v>17.490594999999999</v>
      </c>
      <c r="S2796" s="20">
        <f t="shared" si="394"/>
        <v>0</v>
      </c>
      <c r="T2796" s="20">
        <f>IF((T2795+R2796)&lt;0,0,IF((T2795+R2796)&gt;结论【关键目标】!C$28,结论【关键目标】!C$28,T2795+R2796))</f>
        <v>22</v>
      </c>
      <c r="U2796" s="19">
        <f>IF((T2795+R2796)&lt;结论【关键目标】!$C$28,0,(发电量计算【计算逻辑页】!R2796+发电量计算【计算逻辑页】!T2795-结论【关键目标】!$C$28))</f>
        <v>17.490594999999999</v>
      </c>
      <c r="V2796" s="5">
        <f t="shared" si="391"/>
        <v>6.1217082499999993</v>
      </c>
      <c r="W2796" s="5">
        <f t="shared" si="392"/>
        <v>41.775424206799997</v>
      </c>
      <c r="X2796" s="5">
        <f t="shared" si="395"/>
        <v>0</v>
      </c>
    </row>
    <row r="2797" spans="1:24" x14ac:dyDescent="0.15">
      <c r="A2797" s="7">
        <v>2796</v>
      </c>
      <c r="B2797" s="7">
        <v>4</v>
      </c>
      <c r="C2797" s="7">
        <v>27</v>
      </c>
      <c r="D2797" s="7">
        <v>12</v>
      </c>
      <c r="E2797" s="7">
        <v>117</v>
      </c>
      <c r="F2797" s="7">
        <v>20.399999999999999</v>
      </c>
      <c r="G2797" s="7">
        <v>600.79999999999995</v>
      </c>
      <c r="H2797" s="7">
        <f t="shared" si="387"/>
        <v>4</v>
      </c>
      <c r="I2797" s="16">
        <f t="shared" si="388"/>
        <v>45043</v>
      </c>
      <c r="J2797" s="17">
        <v>1.2267999999999999</v>
      </c>
      <c r="K2797" s="18">
        <f>G2797*结论【关键目标】!C$27*0.7735*0.001</f>
        <v>55.766255999999998</v>
      </c>
      <c r="L2797" s="5">
        <v>0</v>
      </c>
      <c r="M2797" s="5">
        <f>ABS(IF(L2797&lt;=0,L2797/耗电量关键数据!$B$6/1000,L2797/耗电量关键数据!$B$5/1000))</f>
        <v>0</v>
      </c>
      <c r="N2797" s="5">
        <f>电气设备逐时使用率计算!H2773</f>
        <v>11.688450000000001</v>
      </c>
      <c r="O2797" s="5">
        <f>灯光逐时使用率计算!H2773</f>
        <v>9.9741440000000008</v>
      </c>
      <c r="P2797" s="19">
        <f t="shared" si="389"/>
        <v>21.662594000000002</v>
      </c>
      <c r="Q2797" s="19">
        <f t="shared" si="393"/>
        <v>21.662594000000002</v>
      </c>
      <c r="R2797" s="20">
        <f t="shared" si="390"/>
        <v>34.103662</v>
      </c>
      <c r="S2797" s="20">
        <f t="shared" si="394"/>
        <v>0</v>
      </c>
      <c r="T2797" s="20">
        <f>IF((T2796+R2797)&lt;0,0,IF((T2796+R2797)&gt;结论【关键目标】!C$28,结论【关键目标】!C$28,T2796+R2797))</f>
        <v>22</v>
      </c>
      <c r="U2797" s="19">
        <f>IF((T2796+R2797)&lt;结论【关键目标】!$C$28,0,(发电量计算【计算逻辑页】!R2797+发电量计算【计算逻辑页】!T2796-结论【关键目标】!$C$28))</f>
        <v>34.103662</v>
      </c>
      <c r="V2797" s="5">
        <f t="shared" si="391"/>
        <v>11.936281699999999</v>
      </c>
      <c r="W2797" s="5">
        <f t="shared" si="392"/>
        <v>26.5756703192</v>
      </c>
      <c r="X2797" s="5">
        <f t="shared" si="395"/>
        <v>0</v>
      </c>
    </row>
    <row r="2798" spans="1:24" x14ac:dyDescent="0.15">
      <c r="A2798" s="7">
        <v>2797</v>
      </c>
      <c r="B2798" s="7">
        <v>4</v>
      </c>
      <c r="C2798" s="7">
        <v>27</v>
      </c>
      <c r="D2798" s="7">
        <v>13</v>
      </c>
      <c r="E2798" s="7">
        <v>117</v>
      </c>
      <c r="F2798" s="7">
        <v>22</v>
      </c>
      <c r="G2798" s="7">
        <v>548.1</v>
      </c>
      <c r="H2798" s="7">
        <f t="shared" si="387"/>
        <v>4</v>
      </c>
      <c r="I2798" s="16">
        <f t="shared" si="388"/>
        <v>45043</v>
      </c>
      <c r="J2798" s="17">
        <v>1.2267999999999999</v>
      </c>
      <c r="K2798" s="18">
        <f>G2798*结论【关键目标】!C$27*0.7735*0.001</f>
        <v>50.874642000000001</v>
      </c>
      <c r="L2798" s="5">
        <v>0</v>
      </c>
      <c r="M2798" s="5">
        <f>ABS(IF(L2798&lt;=0,L2798/耗电量关键数据!$B$6/1000,L2798/耗电量关键数据!$B$5/1000))</f>
        <v>0</v>
      </c>
      <c r="N2798" s="5">
        <f>电气设备逐时使用率计算!H2774</f>
        <v>11.688450000000001</v>
      </c>
      <c r="O2798" s="5">
        <f>灯光逐时使用率计算!H2774</f>
        <v>9.9741440000000008</v>
      </c>
      <c r="P2798" s="19">
        <f t="shared" si="389"/>
        <v>21.662594000000002</v>
      </c>
      <c r="Q2798" s="19">
        <f t="shared" si="393"/>
        <v>21.662594000000002</v>
      </c>
      <c r="R2798" s="20">
        <f t="shared" si="390"/>
        <v>29.212047999999999</v>
      </c>
      <c r="S2798" s="20">
        <f t="shared" si="394"/>
        <v>0</v>
      </c>
      <c r="T2798" s="20">
        <f>IF((T2797+R2798)&lt;0,0,IF((T2797+R2798)&gt;结论【关键目标】!C$28,结论【关键目标】!C$28,T2797+R2798))</f>
        <v>22</v>
      </c>
      <c r="U2798" s="19">
        <f>IF((T2797+R2798)&lt;结论【关键目标】!$C$28,0,(发电量计算【计算逻辑页】!R2798+发电量计算【计算逻辑页】!T2797-结论【关键目标】!$C$28))</f>
        <v>29.212047999999996</v>
      </c>
      <c r="V2798" s="5">
        <f t="shared" si="391"/>
        <v>10.224216799999997</v>
      </c>
      <c r="W2798" s="5">
        <f t="shared" si="392"/>
        <v>26.5756703192</v>
      </c>
      <c r="X2798" s="5">
        <f t="shared" si="395"/>
        <v>0</v>
      </c>
    </row>
    <row r="2799" spans="1:24" x14ac:dyDescent="0.15">
      <c r="A2799" s="7">
        <v>2798</v>
      </c>
      <c r="B2799" s="7">
        <v>4</v>
      </c>
      <c r="C2799" s="7">
        <v>27</v>
      </c>
      <c r="D2799" s="7">
        <v>14</v>
      </c>
      <c r="E2799" s="7">
        <v>117</v>
      </c>
      <c r="F2799" s="7">
        <v>23</v>
      </c>
      <c r="G2799" s="7">
        <v>495</v>
      </c>
      <c r="H2799" s="7">
        <f t="shared" si="387"/>
        <v>4</v>
      </c>
      <c r="I2799" s="16">
        <f t="shared" si="388"/>
        <v>45043</v>
      </c>
      <c r="J2799" s="17">
        <v>1.2267999999999999</v>
      </c>
      <c r="K2799" s="18">
        <f>G2799*结论【关键目标】!C$27*0.7735*0.001</f>
        <v>45.945900000000002</v>
      </c>
      <c r="L2799" s="5">
        <v>0</v>
      </c>
      <c r="M2799" s="5">
        <f>ABS(IF(L2799&lt;=0,L2799/耗电量关键数据!$B$6/1000,L2799/耗电量关键数据!$B$5/1000))</f>
        <v>0</v>
      </c>
      <c r="N2799" s="5">
        <f>电气设备逐时使用率计算!H2775</f>
        <v>22.208055000000002</v>
      </c>
      <c r="O2799" s="5">
        <f>灯光逐时使用率计算!H2775</f>
        <v>11.844296</v>
      </c>
      <c r="P2799" s="19">
        <f t="shared" si="389"/>
        <v>34.052351000000002</v>
      </c>
      <c r="Q2799" s="19">
        <f t="shared" si="393"/>
        <v>34.052351000000002</v>
      </c>
      <c r="R2799" s="20">
        <f t="shared" si="390"/>
        <v>11.893549</v>
      </c>
      <c r="S2799" s="20">
        <f t="shared" si="394"/>
        <v>0</v>
      </c>
      <c r="T2799" s="20">
        <f>IF((T2798+R2799)&lt;0,0,IF((T2798+R2799)&gt;结论【关键目标】!C$28,结论【关键目标】!C$28,T2798+R2799))</f>
        <v>22</v>
      </c>
      <c r="U2799" s="19">
        <f>IF((T2798+R2799)&lt;结论【关键目标】!$C$28,0,(发电量计算【计算逻辑页】!R2799+发电量计算【计算逻辑页】!T2798-结论【关键目标】!$C$28))</f>
        <v>11.893549</v>
      </c>
      <c r="V2799" s="5">
        <f t="shared" si="391"/>
        <v>4.1627421499999997</v>
      </c>
      <c r="W2799" s="5">
        <f t="shared" si="392"/>
        <v>41.775424206799997</v>
      </c>
      <c r="X2799" s="5">
        <f t="shared" si="395"/>
        <v>0</v>
      </c>
    </row>
    <row r="2800" spans="1:24" x14ac:dyDescent="0.15">
      <c r="A2800" s="7">
        <v>2799</v>
      </c>
      <c r="B2800" s="7">
        <v>4</v>
      </c>
      <c r="C2800" s="7">
        <v>27</v>
      </c>
      <c r="D2800" s="7">
        <v>15</v>
      </c>
      <c r="E2800" s="7">
        <v>117</v>
      </c>
      <c r="F2800" s="7">
        <v>24</v>
      </c>
      <c r="G2800" s="7">
        <v>430.7</v>
      </c>
      <c r="H2800" s="7">
        <f t="shared" si="387"/>
        <v>4</v>
      </c>
      <c r="I2800" s="16">
        <f t="shared" si="388"/>
        <v>45043</v>
      </c>
      <c r="J2800" s="17">
        <v>1.2267999999999999</v>
      </c>
      <c r="K2800" s="18">
        <f>G2800*结论【关键目标】!C$27*0.7735*0.001</f>
        <v>39.977574000000004</v>
      </c>
      <c r="L2800" s="5">
        <v>0</v>
      </c>
      <c r="M2800" s="5">
        <f>ABS(IF(L2800&lt;=0,L2800/耗电量关键数据!$B$6/1000,L2800/耗电量关键数据!$B$5/1000))</f>
        <v>0</v>
      </c>
      <c r="N2800" s="5">
        <f>电气设备逐时使用率计算!H2776</f>
        <v>22.208055000000002</v>
      </c>
      <c r="O2800" s="5">
        <f>灯光逐时使用率计算!H2776</f>
        <v>11.844296</v>
      </c>
      <c r="P2800" s="19">
        <f t="shared" si="389"/>
        <v>34.052351000000002</v>
      </c>
      <c r="Q2800" s="19">
        <f t="shared" si="393"/>
        <v>34.052351000000002</v>
      </c>
      <c r="R2800" s="20">
        <f t="shared" si="390"/>
        <v>5.9252230000000026</v>
      </c>
      <c r="S2800" s="20">
        <f t="shared" si="394"/>
        <v>0</v>
      </c>
      <c r="T2800" s="20">
        <f>IF((T2799+R2800)&lt;0,0,IF((T2799+R2800)&gt;结论【关键目标】!C$28,结论【关键目标】!C$28,T2799+R2800))</f>
        <v>22</v>
      </c>
      <c r="U2800" s="19">
        <f>IF((T2799+R2800)&lt;结论【关键目标】!$C$28,0,(发电量计算【计算逻辑页】!R2800+发电量计算【计算逻辑页】!T2799-结论【关键目标】!$C$28))</f>
        <v>5.9252230000000026</v>
      </c>
      <c r="V2800" s="5">
        <f t="shared" si="391"/>
        <v>2.0738280500000008</v>
      </c>
      <c r="W2800" s="5">
        <f t="shared" si="392"/>
        <v>41.775424206799997</v>
      </c>
      <c r="X2800" s="5">
        <f t="shared" si="395"/>
        <v>0</v>
      </c>
    </row>
    <row r="2801" spans="1:24" x14ac:dyDescent="0.15">
      <c r="A2801" s="7">
        <v>2800</v>
      </c>
      <c r="B2801" s="7">
        <v>4</v>
      </c>
      <c r="C2801" s="7">
        <v>27</v>
      </c>
      <c r="D2801" s="7">
        <v>16</v>
      </c>
      <c r="E2801" s="7">
        <v>117</v>
      </c>
      <c r="F2801" s="7">
        <v>25</v>
      </c>
      <c r="G2801" s="7">
        <v>302</v>
      </c>
      <c r="H2801" s="7">
        <f t="shared" si="387"/>
        <v>4</v>
      </c>
      <c r="I2801" s="16">
        <f t="shared" si="388"/>
        <v>45043</v>
      </c>
      <c r="J2801" s="17">
        <v>0.70809999999999995</v>
      </c>
      <c r="K2801" s="18">
        <f>G2801*结论【关键目标】!C$27*0.7735*0.001</f>
        <v>28.031639999999999</v>
      </c>
      <c r="L2801" s="5">
        <v>0</v>
      </c>
      <c r="M2801" s="5">
        <f>ABS(IF(L2801&lt;=0,L2801/耗电量关键数据!$B$6/1000,L2801/耗电量关键数据!$B$5/1000))</f>
        <v>0</v>
      </c>
      <c r="N2801" s="5">
        <f>电气设备逐时使用率计算!H2777</f>
        <v>22.208055000000002</v>
      </c>
      <c r="O2801" s="5">
        <f>灯光逐时使用率计算!H2777</f>
        <v>11.844296</v>
      </c>
      <c r="P2801" s="19">
        <f t="shared" si="389"/>
        <v>34.052351000000002</v>
      </c>
      <c r="Q2801" s="19">
        <f t="shared" si="393"/>
        <v>0</v>
      </c>
      <c r="R2801" s="20">
        <f t="shared" si="390"/>
        <v>28.031639999999999</v>
      </c>
      <c r="S2801" s="20">
        <f t="shared" si="394"/>
        <v>0</v>
      </c>
      <c r="T2801" s="20">
        <f>IF((T2800+R2801)&lt;0,0,IF((T2800+R2801)&gt;结论【关键目标】!C$28,结论【关键目标】!C$28,T2800+R2801))</f>
        <v>22</v>
      </c>
      <c r="U2801" s="19">
        <f>IF((T2800+R2801)&lt;结论【关键目标】!$C$28,0,(发电量计算【计算逻辑页】!R2801+发电量计算【计算逻辑页】!T2800-结论【关键目标】!$C$28))</f>
        <v>28.031639999999996</v>
      </c>
      <c r="V2801" s="5">
        <f t="shared" si="391"/>
        <v>9.8110739999999979</v>
      </c>
      <c r="W2801" s="5">
        <f t="shared" si="392"/>
        <v>19.849204283999999</v>
      </c>
      <c r="X2801" s="5">
        <f t="shared" si="395"/>
        <v>0</v>
      </c>
    </row>
    <row r="2802" spans="1:24" x14ac:dyDescent="0.15">
      <c r="A2802" s="7">
        <v>2801</v>
      </c>
      <c r="B2802" s="7">
        <v>4</v>
      </c>
      <c r="C2802" s="7">
        <v>27</v>
      </c>
      <c r="D2802" s="7">
        <v>17</v>
      </c>
      <c r="E2802" s="7">
        <v>117</v>
      </c>
      <c r="F2802" s="7">
        <v>25</v>
      </c>
      <c r="G2802" s="7">
        <v>169.5</v>
      </c>
      <c r="H2802" s="7">
        <f t="shared" si="387"/>
        <v>4</v>
      </c>
      <c r="I2802" s="16">
        <f t="shared" si="388"/>
        <v>45043</v>
      </c>
      <c r="J2802" s="17">
        <v>0.70809999999999995</v>
      </c>
      <c r="K2802" s="18">
        <f>G2802*结论【关键目标】!C$27*0.7735*0.001</f>
        <v>15.732990000000001</v>
      </c>
      <c r="L2802" s="5">
        <v>0</v>
      </c>
      <c r="M2802" s="5">
        <f>ABS(IF(L2802&lt;=0,L2802/耗电量关键数据!$B$6/1000,L2802/耗电量关键数据!$B$5/1000))</f>
        <v>0</v>
      </c>
      <c r="N2802" s="5">
        <f>电气设备逐时使用率计算!H2778</f>
        <v>22.208055000000002</v>
      </c>
      <c r="O2802" s="5">
        <f>灯光逐时使用率计算!H2778</f>
        <v>11.844296</v>
      </c>
      <c r="P2802" s="19">
        <f t="shared" si="389"/>
        <v>34.052351000000002</v>
      </c>
      <c r="Q2802" s="19">
        <f t="shared" si="393"/>
        <v>0</v>
      </c>
      <c r="R2802" s="20">
        <f t="shared" si="390"/>
        <v>15.732990000000001</v>
      </c>
      <c r="S2802" s="20">
        <f t="shared" si="394"/>
        <v>0</v>
      </c>
      <c r="T2802" s="20">
        <f>IF((T2801+R2802)&lt;0,0,IF((T2801+R2802)&gt;结论【关键目标】!C$28,结论【关键目标】!C$28,T2801+R2802))</f>
        <v>22</v>
      </c>
      <c r="U2802" s="19">
        <f>IF((T2801+R2802)&lt;结论【关键目标】!$C$28,0,(发电量计算【计算逻辑页】!R2802+发电量计算【计算逻辑页】!T2801-结论【关键目标】!$C$28))</f>
        <v>15.732990000000001</v>
      </c>
      <c r="V2802" s="5">
        <f t="shared" si="391"/>
        <v>5.5065464999999998</v>
      </c>
      <c r="W2802" s="5">
        <f t="shared" si="392"/>
        <v>11.140530219</v>
      </c>
      <c r="X2802" s="5">
        <f t="shared" si="395"/>
        <v>0</v>
      </c>
    </row>
    <row r="2803" spans="1:24" x14ac:dyDescent="0.15">
      <c r="A2803" s="7">
        <v>2802</v>
      </c>
      <c r="B2803" s="7">
        <v>4</v>
      </c>
      <c r="C2803" s="7">
        <v>27</v>
      </c>
      <c r="D2803" s="7">
        <v>18</v>
      </c>
      <c r="E2803" s="7">
        <v>117</v>
      </c>
      <c r="F2803" s="7">
        <v>25.5</v>
      </c>
      <c r="G2803" s="7">
        <v>37.6</v>
      </c>
      <c r="H2803" s="7">
        <f t="shared" si="387"/>
        <v>4</v>
      </c>
      <c r="I2803" s="16">
        <f t="shared" si="388"/>
        <v>45043</v>
      </c>
      <c r="J2803" s="17">
        <v>0.70809999999999995</v>
      </c>
      <c r="K2803" s="18">
        <f>G2803*结论【关键目标】!C$27*0.7735*0.001</f>
        <v>3.4900319999999998</v>
      </c>
      <c r="L2803" s="5">
        <v>0</v>
      </c>
      <c r="M2803" s="5">
        <f>ABS(IF(L2803&lt;=0,L2803/耗电量关键数据!$B$6/1000,L2803/耗电量关键数据!$B$5/1000))</f>
        <v>0</v>
      </c>
      <c r="N2803" s="5">
        <f>电气设备逐时使用率计算!H2779</f>
        <v>7.0130699999999999</v>
      </c>
      <c r="O2803" s="5">
        <f>灯光逐时使用率计算!H2779</f>
        <v>3.7403040000000001</v>
      </c>
      <c r="P2803" s="19">
        <f t="shared" si="389"/>
        <v>10.753374000000001</v>
      </c>
      <c r="Q2803" s="19">
        <f t="shared" si="393"/>
        <v>0</v>
      </c>
      <c r="R2803" s="20">
        <f t="shared" si="390"/>
        <v>3.4900319999999998</v>
      </c>
      <c r="S2803" s="20">
        <f t="shared" si="394"/>
        <v>0</v>
      </c>
      <c r="T2803" s="20">
        <f>IF((T2802+R2803)&lt;0,0,IF((T2802+R2803)&gt;结论【关键目标】!C$28,结论【关键目标】!C$28,T2802+R2803))</f>
        <v>22</v>
      </c>
      <c r="U2803" s="19">
        <f>IF((T2802+R2803)&lt;结论【关键目标】!$C$28,0,(发电量计算【计算逻辑页】!R2803+发电量计算【计算逻辑页】!T2802-结论【关键目标】!$C$28))</f>
        <v>3.4900319999999994</v>
      </c>
      <c r="V2803" s="5">
        <f t="shared" si="391"/>
        <v>1.2215111999999997</v>
      </c>
      <c r="W2803" s="5">
        <f t="shared" si="392"/>
        <v>2.4712916591999998</v>
      </c>
      <c r="X2803" s="5">
        <f t="shared" si="395"/>
        <v>0</v>
      </c>
    </row>
    <row r="2804" spans="1:24" x14ac:dyDescent="0.15">
      <c r="A2804" s="7">
        <v>2803</v>
      </c>
      <c r="B2804" s="7">
        <v>4</v>
      </c>
      <c r="C2804" s="7">
        <v>27</v>
      </c>
      <c r="D2804" s="7">
        <v>19</v>
      </c>
      <c r="E2804" s="7">
        <v>117</v>
      </c>
      <c r="F2804" s="7">
        <v>24</v>
      </c>
      <c r="G2804" s="7">
        <v>0</v>
      </c>
      <c r="H2804" s="7">
        <f t="shared" si="387"/>
        <v>4</v>
      </c>
      <c r="I2804" s="16">
        <f t="shared" si="388"/>
        <v>45043</v>
      </c>
      <c r="J2804" s="17">
        <v>1.2267999999999999</v>
      </c>
      <c r="K2804" s="18">
        <f>G2804*结论【关键目标】!C$27*0.7735*0.001</f>
        <v>0</v>
      </c>
      <c r="L2804" s="5">
        <v>0</v>
      </c>
      <c r="M2804" s="5">
        <f>ABS(IF(L2804&lt;=0,L2804/耗电量关键数据!$B$6/1000,L2804/耗电量关键数据!$B$5/1000))</f>
        <v>0</v>
      </c>
      <c r="N2804" s="5">
        <f>电气设备逐时使用率计算!H2780</f>
        <v>7.0130699999999999</v>
      </c>
      <c r="O2804" s="5">
        <f>灯光逐时使用率计算!H2780</f>
        <v>3.7403040000000001</v>
      </c>
      <c r="P2804" s="19">
        <f t="shared" si="389"/>
        <v>10.753374000000001</v>
      </c>
      <c r="Q2804" s="19">
        <f t="shared" si="393"/>
        <v>10.753374000000001</v>
      </c>
      <c r="R2804" s="20">
        <f t="shared" si="390"/>
        <v>-10.753374000000001</v>
      </c>
      <c r="S2804" s="20">
        <f t="shared" si="394"/>
        <v>10.753374000000001</v>
      </c>
      <c r="T2804" s="20">
        <f>IF((T2803+R2804)&lt;0,0,IF((T2803+R2804)&gt;结论【关键目标】!C$28,结论【关键目标】!C$28,T2803+R2804))</f>
        <v>11.246625999999999</v>
      </c>
      <c r="U2804" s="19">
        <f>IF((T2803+R2804)&lt;结论【关键目标】!$C$28,0,(发电量计算【计算逻辑页】!R2804+发电量计算【计算逻辑页】!T2803-结论【关键目标】!$C$28))</f>
        <v>0</v>
      </c>
      <c r="V2804" s="5">
        <f t="shared" si="391"/>
        <v>0</v>
      </c>
      <c r="W2804" s="5">
        <f t="shared" si="392"/>
        <v>0</v>
      </c>
      <c r="X2804" s="5">
        <f t="shared" si="395"/>
        <v>9.428558323199999</v>
      </c>
    </row>
    <row r="2805" spans="1:24" x14ac:dyDescent="0.15">
      <c r="A2805" s="7">
        <v>2804</v>
      </c>
      <c r="B2805" s="7">
        <v>4</v>
      </c>
      <c r="C2805" s="7">
        <v>27</v>
      </c>
      <c r="D2805" s="7">
        <v>20</v>
      </c>
      <c r="E2805" s="7">
        <v>117</v>
      </c>
      <c r="F2805" s="7">
        <v>22</v>
      </c>
      <c r="G2805" s="7">
        <v>0</v>
      </c>
      <c r="H2805" s="7">
        <f t="shared" si="387"/>
        <v>4</v>
      </c>
      <c r="I2805" s="16">
        <f t="shared" si="388"/>
        <v>45043</v>
      </c>
      <c r="J2805" s="17">
        <v>1.2267999999999999</v>
      </c>
      <c r="K2805" s="18">
        <f>G2805*结论【关键目标】!C$27*0.7735*0.001</f>
        <v>0</v>
      </c>
      <c r="L2805" s="5">
        <v>0</v>
      </c>
      <c r="M2805" s="5">
        <f>ABS(IF(L2805&lt;=0,L2805/耗电量关键数据!$B$6/1000,L2805/耗电量关键数据!$B$5/1000))</f>
        <v>0</v>
      </c>
      <c r="N2805" s="5">
        <f>电气设备逐时使用率计算!H2781</f>
        <v>1.1688450000000001</v>
      </c>
      <c r="O2805" s="5">
        <f>灯光逐时使用率计算!H2781</f>
        <v>0.37403039999999999</v>
      </c>
      <c r="P2805" s="19">
        <f t="shared" si="389"/>
        <v>1.5428754000000002</v>
      </c>
      <c r="Q2805" s="19">
        <f t="shared" si="393"/>
        <v>1.5428754000000002</v>
      </c>
      <c r="R2805" s="20">
        <f t="shared" si="390"/>
        <v>-1.5428754000000002</v>
      </c>
      <c r="S2805" s="20">
        <f t="shared" si="394"/>
        <v>1.5428754000000002</v>
      </c>
      <c r="T2805" s="20">
        <f>IF((T2804+R2805)&lt;0,0,IF((T2804+R2805)&gt;结论【关键目标】!C$28,结论【关键目标】!C$28,T2804+R2805))</f>
        <v>9.7037505999999993</v>
      </c>
      <c r="U2805" s="19">
        <f>IF((T2804+R2805)&lt;结论【关键目标】!$C$28,0,(发电量计算【计算逻辑页】!R2805+发电量计算【计算逻辑页】!T2804-结论【关键目标】!$C$28))</f>
        <v>0</v>
      </c>
      <c r="V2805" s="5">
        <f t="shared" si="391"/>
        <v>0</v>
      </c>
      <c r="W2805" s="5">
        <f t="shared" si="392"/>
        <v>0</v>
      </c>
      <c r="X2805" s="5">
        <f t="shared" si="395"/>
        <v>1.3527931507200002</v>
      </c>
    </row>
    <row r="2806" spans="1:24" x14ac:dyDescent="0.15">
      <c r="A2806" s="7">
        <v>2805</v>
      </c>
      <c r="B2806" s="7">
        <v>4</v>
      </c>
      <c r="C2806" s="7">
        <v>27</v>
      </c>
      <c r="D2806" s="7">
        <v>21</v>
      </c>
      <c r="E2806" s="7">
        <v>117</v>
      </c>
      <c r="F2806" s="7">
        <v>21.6</v>
      </c>
      <c r="G2806" s="7">
        <v>0</v>
      </c>
      <c r="H2806" s="7">
        <f t="shared" si="387"/>
        <v>4</v>
      </c>
      <c r="I2806" s="16">
        <f t="shared" si="388"/>
        <v>45043</v>
      </c>
      <c r="J2806" s="17">
        <v>1.2267999999999999</v>
      </c>
      <c r="K2806" s="18">
        <f>G2806*结论【关键目标】!C$27*0.7735*0.001</f>
        <v>0</v>
      </c>
      <c r="L2806" s="5">
        <v>0</v>
      </c>
      <c r="M2806" s="5">
        <f>ABS(IF(L2806&lt;=0,L2806/耗电量关键数据!$B$6/1000,L2806/耗电量关键数据!$B$5/1000))</f>
        <v>0</v>
      </c>
      <c r="N2806" s="5">
        <f>电气设备逐时使用率计算!H2782</f>
        <v>1.1688450000000001</v>
      </c>
      <c r="O2806" s="5">
        <f>灯光逐时使用率计算!H2782</f>
        <v>0.37403039999999999</v>
      </c>
      <c r="P2806" s="19">
        <f t="shared" si="389"/>
        <v>1.5428754000000002</v>
      </c>
      <c r="Q2806" s="19">
        <f t="shared" si="393"/>
        <v>1.5428754000000002</v>
      </c>
      <c r="R2806" s="20">
        <f t="shared" si="390"/>
        <v>-1.5428754000000002</v>
      </c>
      <c r="S2806" s="20">
        <f t="shared" si="394"/>
        <v>1.5428754000000002</v>
      </c>
      <c r="T2806" s="20">
        <f>IF((T2805+R2806)&lt;0,0,IF((T2805+R2806)&gt;结论【关键目标】!C$28,结论【关键目标】!C$28,T2805+R2806))</f>
        <v>8.1608751999999996</v>
      </c>
      <c r="U2806" s="19">
        <f>IF((T2805+R2806)&lt;结论【关键目标】!$C$28,0,(发电量计算【计算逻辑页】!R2806+发电量计算【计算逻辑页】!T2805-结论【关键目标】!$C$28))</f>
        <v>0</v>
      </c>
      <c r="V2806" s="5">
        <f t="shared" si="391"/>
        <v>0</v>
      </c>
      <c r="W2806" s="5">
        <f t="shared" si="392"/>
        <v>0</v>
      </c>
      <c r="X2806" s="5">
        <f t="shared" si="395"/>
        <v>1.3527931507200002</v>
      </c>
    </row>
    <row r="2807" spans="1:24" x14ac:dyDescent="0.15">
      <c r="A2807" s="7">
        <v>2806</v>
      </c>
      <c r="B2807" s="7">
        <v>4</v>
      </c>
      <c r="C2807" s="7">
        <v>27</v>
      </c>
      <c r="D2807" s="7">
        <v>22</v>
      </c>
      <c r="E2807" s="7">
        <v>117</v>
      </c>
      <c r="F2807" s="7">
        <v>20</v>
      </c>
      <c r="G2807" s="7">
        <v>0</v>
      </c>
      <c r="H2807" s="7">
        <f t="shared" si="387"/>
        <v>4</v>
      </c>
      <c r="I2807" s="16">
        <f t="shared" si="388"/>
        <v>45043</v>
      </c>
      <c r="J2807" s="17">
        <v>0.70809999999999995</v>
      </c>
      <c r="K2807" s="18">
        <f>G2807*结论【关键目标】!C$27*0.7735*0.001</f>
        <v>0</v>
      </c>
      <c r="L2807" s="5">
        <v>0</v>
      </c>
      <c r="M2807" s="5">
        <f>ABS(IF(L2807&lt;=0,L2807/耗电量关键数据!$B$6/1000,L2807/耗电量关键数据!$B$5/1000))</f>
        <v>0</v>
      </c>
      <c r="N2807" s="5">
        <f>电气设备逐时使用率计算!H2783</f>
        <v>1.1688450000000001</v>
      </c>
      <c r="O2807" s="5">
        <f>灯光逐时使用率计算!H2783</f>
        <v>0.37403039999999999</v>
      </c>
      <c r="P2807" s="19">
        <f t="shared" si="389"/>
        <v>1.5428754000000002</v>
      </c>
      <c r="Q2807" s="19">
        <f t="shared" si="393"/>
        <v>0</v>
      </c>
      <c r="R2807" s="20">
        <f t="shared" si="390"/>
        <v>0</v>
      </c>
      <c r="S2807" s="20">
        <f t="shared" si="394"/>
        <v>0</v>
      </c>
      <c r="T2807" s="20">
        <f>IF((T2806+R2807)&lt;0,0,IF((T2806+R2807)&gt;结论【关键目标】!C$28,结论【关键目标】!C$28,T2806+R2807))</f>
        <v>8.1608751999999996</v>
      </c>
      <c r="U2807" s="19">
        <f>IF((T2806+R2807)&lt;结论【关键目标】!$C$28,0,(发电量计算【计算逻辑页】!R2807+发电量计算【计算逻辑页】!T2806-结论【关键目标】!$C$28))</f>
        <v>0</v>
      </c>
      <c r="V2807" s="5">
        <f t="shared" si="391"/>
        <v>0</v>
      </c>
      <c r="W2807" s="5">
        <f t="shared" si="392"/>
        <v>0</v>
      </c>
      <c r="X2807" s="5">
        <f t="shared" si="395"/>
        <v>0</v>
      </c>
    </row>
    <row r="2808" spans="1:24" x14ac:dyDescent="0.15">
      <c r="A2808" s="7">
        <v>2807</v>
      </c>
      <c r="B2808" s="7">
        <v>4</v>
      </c>
      <c r="C2808" s="7">
        <v>27</v>
      </c>
      <c r="D2808" s="7">
        <v>23</v>
      </c>
      <c r="E2808" s="7">
        <v>117</v>
      </c>
      <c r="F2808" s="7">
        <v>20</v>
      </c>
      <c r="G2808" s="7">
        <v>0</v>
      </c>
      <c r="H2808" s="7">
        <f t="shared" si="387"/>
        <v>4</v>
      </c>
      <c r="I2808" s="16">
        <f t="shared" si="388"/>
        <v>45043</v>
      </c>
      <c r="J2808" s="17">
        <v>0.70809999999999995</v>
      </c>
      <c r="K2808" s="18">
        <f>G2808*结论【关键目标】!C$27*0.7735*0.001</f>
        <v>0</v>
      </c>
      <c r="L2808" s="5">
        <v>0</v>
      </c>
      <c r="M2808" s="5">
        <f>ABS(IF(L2808&lt;=0,L2808/耗电量关键数据!$B$6/1000,L2808/耗电量关键数据!$B$5/1000))</f>
        <v>0</v>
      </c>
      <c r="N2808" s="5">
        <f>电气设备逐时使用率计算!H2784</f>
        <v>1.1688450000000001</v>
      </c>
      <c r="O2808" s="5">
        <f>灯光逐时使用率计算!H2784</f>
        <v>0.37403039999999999</v>
      </c>
      <c r="P2808" s="19">
        <f t="shared" si="389"/>
        <v>1.5428754000000002</v>
      </c>
      <c r="Q2808" s="19">
        <f t="shared" si="393"/>
        <v>0</v>
      </c>
      <c r="R2808" s="20">
        <f t="shared" si="390"/>
        <v>0</v>
      </c>
      <c r="S2808" s="20">
        <f t="shared" si="394"/>
        <v>0</v>
      </c>
      <c r="T2808" s="20">
        <f>IF((T2807+R2808)&lt;0,0,IF((T2807+R2808)&gt;结论【关键目标】!C$28,结论【关键目标】!C$28,T2807+R2808))</f>
        <v>8.1608751999999996</v>
      </c>
      <c r="U2808" s="19">
        <f>IF((T2807+R2808)&lt;结论【关键目标】!$C$28,0,(发电量计算【计算逻辑页】!R2808+发电量计算【计算逻辑页】!T2807-结论【关键目标】!$C$28))</f>
        <v>0</v>
      </c>
      <c r="V2808" s="5">
        <f t="shared" si="391"/>
        <v>0</v>
      </c>
      <c r="W2808" s="5">
        <f t="shared" si="392"/>
        <v>0</v>
      </c>
      <c r="X2808" s="5">
        <f t="shared" si="395"/>
        <v>0</v>
      </c>
    </row>
    <row r="2809" spans="1:24" x14ac:dyDescent="0.15">
      <c r="A2809" s="7">
        <v>2808</v>
      </c>
      <c r="B2809" s="7">
        <v>4</v>
      </c>
      <c r="C2809" s="7">
        <v>27</v>
      </c>
      <c r="D2809" s="7">
        <v>24</v>
      </c>
      <c r="E2809" s="7">
        <v>117</v>
      </c>
      <c r="F2809" s="7">
        <v>18</v>
      </c>
      <c r="G2809" s="7">
        <v>0</v>
      </c>
      <c r="H2809" s="7">
        <f t="shared" si="387"/>
        <v>4</v>
      </c>
      <c r="I2809" s="16">
        <f t="shared" si="388"/>
        <v>45043</v>
      </c>
      <c r="J2809" s="17">
        <v>0.2407</v>
      </c>
      <c r="K2809" s="18">
        <f>G2809*结论【关键目标】!C$27*0.7735*0.001</f>
        <v>0</v>
      </c>
      <c r="L2809" s="5">
        <v>0</v>
      </c>
      <c r="M2809" s="5">
        <f>ABS(IF(L2809&lt;=0,L2809/耗电量关键数据!$B$6/1000,L2809/耗电量关键数据!$B$5/1000))</f>
        <v>0</v>
      </c>
      <c r="N2809" s="5">
        <f>电气设备逐时使用率计算!H2785</f>
        <v>1.1688450000000001</v>
      </c>
      <c r="O2809" s="5">
        <f>灯光逐时使用率计算!H2785</f>
        <v>0.37403039999999999</v>
      </c>
      <c r="P2809" s="19">
        <f t="shared" si="389"/>
        <v>1.5428754000000002</v>
      </c>
      <c r="Q2809" s="19">
        <f t="shared" si="393"/>
        <v>0</v>
      </c>
      <c r="R2809" s="20">
        <f t="shared" si="390"/>
        <v>0</v>
      </c>
      <c r="S2809" s="20">
        <f t="shared" si="394"/>
        <v>0</v>
      </c>
      <c r="T2809" s="20">
        <f>IF((T2808+R2809)&lt;0,0,IF((T2808+R2809)&gt;结论【关键目标】!C$28,结论【关键目标】!C$28,T2808+R2809))</f>
        <v>8.1608751999999996</v>
      </c>
      <c r="U2809" s="19">
        <f>IF((T2808+R2809)&lt;结论【关键目标】!$C$28,0,(发电量计算【计算逻辑页】!R2809+发电量计算【计算逻辑页】!T2808-结论【关键目标】!$C$28))</f>
        <v>0</v>
      </c>
      <c r="V2809" s="5">
        <f t="shared" si="391"/>
        <v>0</v>
      </c>
      <c r="W2809" s="5">
        <f t="shared" si="392"/>
        <v>0</v>
      </c>
      <c r="X2809" s="5">
        <f t="shared" si="395"/>
        <v>0</v>
      </c>
    </row>
    <row r="2810" spans="1:24" x14ac:dyDescent="0.15">
      <c r="A2810" s="7">
        <v>2809</v>
      </c>
      <c r="B2810" s="7">
        <v>4</v>
      </c>
      <c r="C2810" s="7">
        <v>28</v>
      </c>
      <c r="D2810" s="7">
        <v>1</v>
      </c>
      <c r="E2810" s="7">
        <v>118</v>
      </c>
      <c r="F2810" s="7">
        <v>19</v>
      </c>
      <c r="G2810" s="7">
        <v>0</v>
      </c>
      <c r="H2810" s="7">
        <f t="shared" si="387"/>
        <v>5</v>
      </c>
      <c r="I2810" s="16">
        <f t="shared" si="388"/>
        <v>45044</v>
      </c>
      <c r="J2810" s="17">
        <v>0.2407</v>
      </c>
      <c r="K2810" s="18">
        <f>G2810*结论【关键目标】!C$27*0.7735*0.001</f>
        <v>0</v>
      </c>
      <c r="L2810" s="5">
        <v>0</v>
      </c>
      <c r="M2810" s="5">
        <f>ABS(IF(L2810&lt;=0,L2810/耗电量关键数据!$B$6/1000,L2810/耗电量关键数据!$B$5/1000))</f>
        <v>0</v>
      </c>
      <c r="N2810" s="5">
        <f>电气设备逐时使用率计算!H2786</f>
        <v>1.1688450000000001</v>
      </c>
      <c r="O2810" s="5">
        <f>灯光逐时使用率计算!H2786</f>
        <v>0.37403039999999999</v>
      </c>
      <c r="P2810" s="19">
        <f t="shared" si="389"/>
        <v>1.5428754000000002</v>
      </c>
      <c r="Q2810" s="19">
        <f t="shared" si="393"/>
        <v>0</v>
      </c>
      <c r="R2810" s="20">
        <f t="shared" si="390"/>
        <v>0</v>
      </c>
      <c r="S2810" s="20">
        <f t="shared" si="394"/>
        <v>0</v>
      </c>
      <c r="T2810" s="20">
        <f>IF((T2809+R2810)&lt;0,0,IF((T2809+R2810)&gt;结论【关键目标】!C$28,结论【关键目标】!C$28,T2809+R2810))</f>
        <v>8.1608751999999996</v>
      </c>
      <c r="U2810" s="19">
        <f>IF((T2809+R2810)&lt;结论【关键目标】!$C$28,0,(发电量计算【计算逻辑页】!R2810+发电量计算【计算逻辑页】!T2809-结论【关键目标】!$C$28))</f>
        <v>0</v>
      </c>
      <c r="V2810" s="5">
        <f t="shared" si="391"/>
        <v>0</v>
      </c>
      <c r="W2810" s="5">
        <f t="shared" si="392"/>
        <v>0</v>
      </c>
      <c r="X2810" s="5">
        <f t="shared" si="395"/>
        <v>0</v>
      </c>
    </row>
    <row r="2811" spans="1:24" x14ac:dyDescent="0.15">
      <c r="A2811" s="7">
        <v>2810</v>
      </c>
      <c r="B2811" s="7">
        <v>4</v>
      </c>
      <c r="C2811" s="7">
        <v>28</v>
      </c>
      <c r="D2811" s="7">
        <v>2</v>
      </c>
      <c r="E2811" s="7">
        <v>118</v>
      </c>
      <c r="F2811" s="7">
        <v>18</v>
      </c>
      <c r="G2811" s="7">
        <v>0</v>
      </c>
      <c r="H2811" s="7">
        <f t="shared" si="387"/>
        <v>5</v>
      </c>
      <c r="I2811" s="16">
        <f t="shared" si="388"/>
        <v>45044</v>
      </c>
      <c r="J2811" s="17">
        <v>0.2407</v>
      </c>
      <c r="K2811" s="18">
        <f>G2811*结论【关键目标】!C$27*0.7735*0.001</f>
        <v>0</v>
      </c>
      <c r="L2811" s="5">
        <v>0</v>
      </c>
      <c r="M2811" s="5">
        <f>ABS(IF(L2811&lt;=0,L2811/耗电量关键数据!$B$6/1000,L2811/耗电量关键数据!$B$5/1000))</f>
        <v>0</v>
      </c>
      <c r="N2811" s="5">
        <f>电气设备逐时使用率计算!H2787</f>
        <v>1.1688450000000001</v>
      </c>
      <c r="O2811" s="5">
        <f>灯光逐时使用率计算!H2787</f>
        <v>0.37403039999999999</v>
      </c>
      <c r="P2811" s="19">
        <f t="shared" si="389"/>
        <v>1.5428754000000002</v>
      </c>
      <c r="Q2811" s="19">
        <f t="shared" si="393"/>
        <v>0</v>
      </c>
      <c r="R2811" s="20">
        <f t="shared" si="390"/>
        <v>0</v>
      </c>
      <c r="S2811" s="20">
        <f t="shared" si="394"/>
        <v>0</v>
      </c>
      <c r="T2811" s="20">
        <f>IF((T2810+R2811)&lt;0,0,IF((T2810+R2811)&gt;结论【关键目标】!C$28,结论【关键目标】!C$28,T2810+R2811))</f>
        <v>8.1608751999999996</v>
      </c>
      <c r="U2811" s="19">
        <f>IF((T2810+R2811)&lt;结论【关键目标】!$C$28,0,(发电量计算【计算逻辑页】!R2811+发电量计算【计算逻辑页】!T2810-结论【关键目标】!$C$28))</f>
        <v>0</v>
      </c>
      <c r="V2811" s="5">
        <f t="shared" si="391"/>
        <v>0</v>
      </c>
      <c r="W2811" s="5">
        <f t="shared" si="392"/>
        <v>0</v>
      </c>
      <c r="X2811" s="5">
        <f t="shared" si="395"/>
        <v>0</v>
      </c>
    </row>
    <row r="2812" spans="1:24" x14ac:dyDescent="0.15">
      <c r="A2812" s="7">
        <v>2811</v>
      </c>
      <c r="B2812" s="7">
        <v>4</v>
      </c>
      <c r="C2812" s="7">
        <v>28</v>
      </c>
      <c r="D2812" s="7">
        <v>3</v>
      </c>
      <c r="E2812" s="7">
        <v>118</v>
      </c>
      <c r="F2812" s="7">
        <v>16.100000000000001</v>
      </c>
      <c r="G2812" s="7">
        <v>0</v>
      </c>
      <c r="H2812" s="7">
        <f t="shared" si="387"/>
        <v>5</v>
      </c>
      <c r="I2812" s="16">
        <f t="shared" si="388"/>
        <v>45044</v>
      </c>
      <c r="J2812" s="17">
        <v>0.2407</v>
      </c>
      <c r="K2812" s="18">
        <f>G2812*结论【关键目标】!C$27*0.7735*0.001</f>
        <v>0</v>
      </c>
      <c r="L2812" s="5">
        <v>0</v>
      </c>
      <c r="M2812" s="5">
        <f>ABS(IF(L2812&lt;=0,L2812/耗电量关键数据!$B$6/1000,L2812/耗电量关键数据!$B$5/1000))</f>
        <v>0</v>
      </c>
      <c r="N2812" s="5">
        <f>电气设备逐时使用率计算!H2788</f>
        <v>1.1688450000000001</v>
      </c>
      <c r="O2812" s="5">
        <f>灯光逐时使用率计算!H2788</f>
        <v>0.37403039999999999</v>
      </c>
      <c r="P2812" s="19">
        <f t="shared" si="389"/>
        <v>1.5428754000000002</v>
      </c>
      <c r="Q2812" s="19">
        <f t="shared" si="393"/>
        <v>0</v>
      </c>
      <c r="R2812" s="20">
        <f t="shared" si="390"/>
        <v>0</v>
      </c>
      <c r="S2812" s="20">
        <f t="shared" si="394"/>
        <v>0</v>
      </c>
      <c r="T2812" s="20">
        <f>IF((T2811+R2812)&lt;0,0,IF((T2811+R2812)&gt;结论【关键目标】!C$28,结论【关键目标】!C$28,T2811+R2812))</f>
        <v>8.1608751999999996</v>
      </c>
      <c r="U2812" s="19">
        <f>IF((T2811+R2812)&lt;结论【关键目标】!$C$28,0,(发电量计算【计算逻辑页】!R2812+发电量计算【计算逻辑页】!T2811-结论【关键目标】!$C$28))</f>
        <v>0</v>
      </c>
      <c r="V2812" s="5">
        <f t="shared" si="391"/>
        <v>0</v>
      </c>
      <c r="W2812" s="5">
        <f t="shared" si="392"/>
        <v>0</v>
      </c>
      <c r="X2812" s="5">
        <f t="shared" si="395"/>
        <v>0</v>
      </c>
    </row>
    <row r="2813" spans="1:24" x14ac:dyDescent="0.15">
      <c r="A2813" s="7">
        <v>2812</v>
      </c>
      <c r="B2813" s="7">
        <v>4</v>
      </c>
      <c r="C2813" s="7">
        <v>28</v>
      </c>
      <c r="D2813" s="7">
        <v>4</v>
      </c>
      <c r="E2813" s="7">
        <v>118</v>
      </c>
      <c r="F2813" s="7">
        <v>16</v>
      </c>
      <c r="G2813" s="7">
        <v>0</v>
      </c>
      <c r="H2813" s="7">
        <f t="shared" si="387"/>
        <v>5</v>
      </c>
      <c r="I2813" s="16">
        <f t="shared" si="388"/>
        <v>45044</v>
      </c>
      <c r="J2813" s="17">
        <v>0.2407</v>
      </c>
      <c r="K2813" s="18">
        <f>G2813*结论【关键目标】!C$27*0.7735*0.001</f>
        <v>0</v>
      </c>
      <c r="L2813" s="5">
        <v>0</v>
      </c>
      <c r="M2813" s="5">
        <f>ABS(IF(L2813&lt;=0,L2813/耗电量关键数据!$B$6/1000,L2813/耗电量关键数据!$B$5/1000))</f>
        <v>0</v>
      </c>
      <c r="N2813" s="5">
        <f>电气设备逐时使用率计算!H2789</f>
        <v>1.1688450000000001</v>
      </c>
      <c r="O2813" s="5">
        <f>灯光逐时使用率计算!H2789</f>
        <v>0.37403039999999999</v>
      </c>
      <c r="P2813" s="19">
        <f t="shared" si="389"/>
        <v>1.5428754000000002</v>
      </c>
      <c r="Q2813" s="19">
        <f t="shared" si="393"/>
        <v>0</v>
      </c>
      <c r="R2813" s="20">
        <f t="shared" si="390"/>
        <v>0</v>
      </c>
      <c r="S2813" s="20">
        <f t="shared" si="394"/>
        <v>0</v>
      </c>
      <c r="T2813" s="20">
        <f>IF((T2812+R2813)&lt;0,0,IF((T2812+R2813)&gt;结论【关键目标】!C$28,结论【关键目标】!C$28,T2812+R2813))</f>
        <v>8.1608751999999996</v>
      </c>
      <c r="U2813" s="19">
        <f>IF((T2812+R2813)&lt;结论【关键目标】!$C$28,0,(发电量计算【计算逻辑页】!R2813+发电量计算【计算逻辑页】!T2812-结论【关键目标】!$C$28))</f>
        <v>0</v>
      </c>
      <c r="V2813" s="5">
        <f t="shared" si="391"/>
        <v>0</v>
      </c>
      <c r="W2813" s="5">
        <f t="shared" si="392"/>
        <v>0</v>
      </c>
      <c r="X2813" s="5">
        <f t="shared" si="395"/>
        <v>0</v>
      </c>
    </row>
    <row r="2814" spans="1:24" x14ac:dyDescent="0.15">
      <c r="A2814" s="7">
        <v>2813</v>
      </c>
      <c r="B2814" s="7">
        <v>4</v>
      </c>
      <c r="C2814" s="7">
        <v>28</v>
      </c>
      <c r="D2814" s="7">
        <v>5</v>
      </c>
      <c r="E2814" s="7">
        <v>118</v>
      </c>
      <c r="F2814" s="7">
        <v>16</v>
      </c>
      <c r="G2814" s="7">
        <v>0</v>
      </c>
      <c r="H2814" s="7">
        <f t="shared" si="387"/>
        <v>5</v>
      </c>
      <c r="I2814" s="16">
        <f t="shared" si="388"/>
        <v>45044</v>
      </c>
      <c r="J2814" s="17">
        <v>0.2407</v>
      </c>
      <c r="K2814" s="18">
        <f>G2814*结论【关键目标】!C$27*0.7735*0.001</f>
        <v>0</v>
      </c>
      <c r="L2814" s="5">
        <v>0</v>
      </c>
      <c r="M2814" s="5">
        <f>ABS(IF(L2814&lt;=0,L2814/耗电量关键数据!$B$6/1000,L2814/耗电量关键数据!$B$5/1000))</f>
        <v>0</v>
      </c>
      <c r="N2814" s="5">
        <f>电气设备逐时使用率计算!H2790</f>
        <v>1.1688450000000001</v>
      </c>
      <c r="O2814" s="5">
        <f>灯光逐时使用率计算!H2790</f>
        <v>0.37403039999999999</v>
      </c>
      <c r="P2814" s="19">
        <f t="shared" si="389"/>
        <v>1.5428754000000002</v>
      </c>
      <c r="Q2814" s="19">
        <f t="shared" si="393"/>
        <v>0</v>
      </c>
      <c r="R2814" s="20">
        <f t="shared" si="390"/>
        <v>0</v>
      </c>
      <c r="S2814" s="20">
        <f t="shared" si="394"/>
        <v>0</v>
      </c>
      <c r="T2814" s="20">
        <f>IF((T2813+R2814)&lt;0,0,IF((T2813+R2814)&gt;结论【关键目标】!C$28,结论【关键目标】!C$28,T2813+R2814))</f>
        <v>8.1608751999999996</v>
      </c>
      <c r="U2814" s="19">
        <f>IF((T2813+R2814)&lt;结论【关键目标】!$C$28,0,(发电量计算【计算逻辑页】!R2814+发电量计算【计算逻辑页】!T2813-结论【关键目标】!$C$28))</f>
        <v>0</v>
      </c>
      <c r="V2814" s="5">
        <f t="shared" si="391"/>
        <v>0</v>
      </c>
      <c r="W2814" s="5">
        <f t="shared" si="392"/>
        <v>0</v>
      </c>
      <c r="X2814" s="5">
        <f t="shared" si="395"/>
        <v>0</v>
      </c>
    </row>
    <row r="2815" spans="1:24" x14ac:dyDescent="0.15">
      <c r="A2815" s="7">
        <v>2814</v>
      </c>
      <c r="B2815" s="7">
        <v>4</v>
      </c>
      <c r="C2815" s="7">
        <v>28</v>
      </c>
      <c r="D2815" s="7">
        <v>6</v>
      </c>
      <c r="E2815" s="7">
        <v>118</v>
      </c>
      <c r="F2815" s="7">
        <v>15.2</v>
      </c>
      <c r="G2815" s="7">
        <v>48.2</v>
      </c>
      <c r="H2815" s="7">
        <f t="shared" si="387"/>
        <v>5</v>
      </c>
      <c r="I2815" s="16">
        <f t="shared" si="388"/>
        <v>45044</v>
      </c>
      <c r="J2815" s="17">
        <v>0.2407</v>
      </c>
      <c r="K2815" s="18">
        <f>G2815*结论【关键目标】!C$27*0.7735*0.001</f>
        <v>4.4739240000000002</v>
      </c>
      <c r="L2815" s="5">
        <v>0</v>
      </c>
      <c r="M2815" s="5">
        <f>ABS(IF(L2815&lt;=0,L2815/耗电量关键数据!$B$6/1000,L2815/耗电量关键数据!$B$5/1000))</f>
        <v>0</v>
      </c>
      <c r="N2815" s="5">
        <f>电气设备逐时使用率计算!H2791</f>
        <v>1.1688450000000001</v>
      </c>
      <c r="O2815" s="5">
        <f>灯光逐时使用率计算!H2791</f>
        <v>0.37403039999999999</v>
      </c>
      <c r="P2815" s="19">
        <f t="shared" si="389"/>
        <v>1.5428754000000002</v>
      </c>
      <c r="Q2815" s="19">
        <f t="shared" si="393"/>
        <v>0</v>
      </c>
      <c r="R2815" s="20">
        <f t="shared" si="390"/>
        <v>4.4739240000000002</v>
      </c>
      <c r="S2815" s="20">
        <f t="shared" si="394"/>
        <v>0</v>
      </c>
      <c r="T2815" s="20">
        <f>IF((T2814+R2815)&lt;0,0,IF((T2814+R2815)&gt;结论【关键目标】!C$28,结论【关键目标】!C$28,T2814+R2815))</f>
        <v>12.6347992</v>
      </c>
      <c r="U2815" s="19">
        <f>IF((T2814+R2815)&lt;结论【关键目标】!$C$28,0,(发电量计算【计算逻辑页】!R2815+发电量计算【计算逻辑页】!T2814-结论【关键目标】!$C$28))</f>
        <v>0</v>
      </c>
      <c r="V2815" s="5">
        <f t="shared" si="391"/>
        <v>0</v>
      </c>
      <c r="W2815" s="5">
        <f t="shared" si="392"/>
        <v>0.37137010878000004</v>
      </c>
      <c r="X2815" s="5">
        <f t="shared" si="395"/>
        <v>0</v>
      </c>
    </row>
    <row r="2816" spans="1:24" x14ac:dyDescent="0.15">
      <c r="A2816" s="7">
        <v>2815</v>
      </c>
      <c r="B2816" s="7">
        <v>4</v>
      </c>
      <c r="C2816" s="7">
        <v>28</v>
      </c>
      <c r="D2816" s="7">
        <v>7</v>
      </c>
      <c r="E2816" s="7">
        <v>118</v>
      </c>
      <c r="F2816" s="7">
        <v>15</v>
      </c>
      <c r="G2816" s="7">
        <v>102</v>
      </c>
      <c r="H2816" s="7">
        <f t="shared" si="387"/>
        <v>5</v>
      </c>
      <c r="I2816" s="16">
        <f t="shared" si="388"/>
        <v>45044</v>
      </c>
      <c r="J2816" s="17">
        <v>0.2407</v>
      </c>
      <c r="K2816" s="18">
        <f>G2816*结论【关键目标】!C$27*0.7735*0.001</f>
        <v>9.4676399999999994</v>
      </c>
      <c r="L2816" s="5">
        <v>0</v>
      </c>
      <c r="M2816" s="5">
        <f>ABS(IF(L2816&lt;=0,L2816/耗电量关键数据!$B$6/1000,L2816/耗电量关键数据!$B$5/1000))</f>
        <v>0</v>
      </c>
      <c r="N2816" s="5">
        <f>电气设备逐时使用率计算!H2792</f>
        <v>2.3376900000000003</v>
      </c>
      <c r="O2816" s="5">
        <f>灯光逐时使用率计算!H2792</f>
        <v>1.2467680000000001</v>
      </c>
      <c r="P2816" s="19">
        <f t="shared" si="389"/>
        <v>3.5844580000000006</v>
      </c>
      <c r="Q2816" s="19">
        <f t="shared" si="393"/>
        <v>0</v>
      </c>
      <c r="R2816" s="20">
        <f t="shared" si="390"/>
        <v>9.4676399999999994</v>
      </c>
      <c r="S2816" s="20">
        <f t="shared" si="394"/>
        <v>0</v>
      </c>
      <c r="T2816" s="20">
        <f>IF((T2815+R2816)&lt;0,0,IF((T2815+R2816)&gt;结论【关键目标】!C$28,结论【关键目标】!C$28,T2815+R2816))</f>
        <v>22</v>
      </c>
      <c r="U2816" s="19">
        <f>IF((T2815+R2816)&lt;结论【关键目标】!$C$28,0,(发电量计算【计算逻辑页】!R2816+发电量计算【计算逻辑页】!T2815-结论【关键目标】!$C$28))</f>
        <v>0.10243919999999918</v>
      </c>
      <c r="V2816" s="5">
        <f t="shared" si="391"/>
        <v>0</v>
      </c>
      <c r="W2816" s="5">
        <f t="shared" si="392"/>
        <v>0.8627790406000001</v>
      </c>
      <c r="X2816" s="5">
        <f t="shared" si="395"/>
        <v>0</v>
      </c>
    </row>
    <row r="2817" spans="1:24" x14ac:dyDescent="0.15">
      <c r="A2817" s="7">
        <v>2816</v>
      </c>
      <c r="B2817" s="7">
        <v>4</v>
      </c>
      <c r="C2817" s="7">
        <v>28</v>
      </c>
      <c r="D2817" s="7">
        <v>8</v>
      </c>
      <c r="E2817" s="7">
        <v>118</v>
      </c>
      <c r="F2817" s="7">
        <v>17</v>
      </c>
      <c r="G2817" s="7">
        <v>235.4</v>
      </c>
      <c r="H2817" s="7">
        <f t="shared" si="387"/>
        <v>5</v>
      </c>
      <c r="I2817" s="16">
        <f t="shared" si="388"/>
        <v>45044</v>
      </c>
      <c r="J2817" s="17">
        <v>0.70809999999999995</v>
      </c>
      <c r="K2817" s="18">
        <f>G2817*结论【关键目标】!C$27*0.7735*0.001</f>
        <v>21.849827999999999</v>
      </c>
      <c r="L2817" s="5">
        <v>0</v>
      </c>
      <c r="M2817" s="5">
        <f>ABS(IF(L2817&lt;=0,L2817/耗电量关键数据!$B$6/1000,L2817/耗电量关键数据!$B$5/1000))</f>
        <v>0</v>
      </c>
      <c r="N2817" s="5">
        <f>电气设备逐时使用率计算!H2793</f>
        <v>11.688450000000001</v>
      </c>
      <c r="O2817" s="5">
        <f>灯光逐时使用率计算!H2793</f>
        <v>6.2338399999999998</v>
      </c>
      <c r="P2817" s="19">
        <f t="shared" si="389"/>
        <v>17.92229</v>
      </c>
      <c r="Q2817" s="19">
        <f t="shared" si="393"/>
        <v>0</v>
      </c>
      <c r="R2817" s="20">
        <f t="shared" si="390"/>
        <v>21.849827999999999</v>
      </c>
      <c r="S2817" s="20">
        <f t="shared" si="394"/>
        <v>0</v>
      </c>
      <c r="T2817" s="20">
        <f>IF((T2816+R2817)&lt;0,0,IF((T2816+R2817)&gt;结论【关键目标】!C$28,结论【关键目标】!C$28,T2816+R2817))</f>
        <v>22</v>
      </c>
      <c r="U2817" s="19">
        <f>IF((T2816+R2817)&lt;结论【关键目标】!$C$28,0,(发电量计算【计算逻辑页】!R2817+发电量计算【计算逻辑页】!T2816-结论【关键目标】!$C$28))</f>
        <v>21.849828000000002</v>
      </c>
      <c r="V2817" s="5">
        <f t="shared" si="391"/>
        <v>7.6474397999999999</v>
      </c>
      <c r="W2817" s="5">
        <f t="shared" si="392"/>
        <v>12.690773548999999</v>
      </c>
      <c r="X2817" s="5">
        <f t="shared" si="395"/>
        <v>0</v>
      </c>
    </row>
    <row r="2818" spans="1:24" x14ac:dyDescent="0.15">
      <c r="A2818" s="7">
        <v>2817</v>
      </c>
      <c r="B2818" s="7">
        <v>4</v>
      </c>
      <c r="C2818" s="7">
        <v>28</v>
      </c>
      <c r="D2818" s="7">
        <v>9</v>
      </c>
      <c r="E2818" s="7">
        <v>118</v>
      </c>
      <c r="F2818" s="7">
        <v>18.3</v>
      </c>
      <c r="G2818" s="7">
        <v>384.6</v>
      </c>
      <c r="H2818" s="7">
        <f t="shared" ref="H2818:H2881" si="396">WEEKDAY(I:I,2)</f>
        <v>5</v>
      </c>
      <c r="I2818" s="16">
        <f t="shared" ref="I2818:I2881" si="397">DATE(2023,B2818,C2818)</f>
        <v>45044</v>
      </c>
      <c r="J2818" s="17">
        <v>0.70809999999999995</v>
      </c>
      <c r="K2818" s="18">
        <f>G2818*结论【关键目标】!C$27*0.7735*0.001</f>
        <v>35.698571999999999</v>
      </c>
      <c r="L2818" s="5">
        <v>0</v>
      </c>
      <c r="M2818" s="5">
        <f>ABS(IF(L2818&lt;=0,L2818/耗电量关键数据!$B$6/1000,L2818/耗电量关键数据!$B$5/1000))</f>
        <v>0</v>
      </c>
      <c r="N2818" s="5">
        <f>电气设备逐时使用率计算!H2794</f>
        <v>22.208055000000002</v>
      </c>
      <c r="O2818" s="5">
        <f>灯光逐时使用率计算!H2794</f>
        <v>11.844296</v>
      </c>
      <c r="P2818" s="19">
        <f t="shared" ref="P2818:P2881" si="398">M2818+N2818+O2818</f>
        <v>34.052351000000002</v>
      </c>
      <c r="Q2818" s="19">
        <f t="shared" si="393"/>
        <v>0</v>
      </c>
      <c r="R2818" s="20">
        <f t="shared" ref="R2818:R2881" si="399">K2818-Q2818</f>
        <v>35.698571999999999</v>
      </c>
      <c r="S2818" s="20">
        <f t="shared" si="394"/>
        <v>0</v>
      </c>
      <c r="T2818" s="20">
        <f>IF((T2817+R2818)&lt;0,0,IF((T2817+R2818)&gt;结论【关键目标】!C$28,结论【关键目标】!C$28,T2817+R2818))</f>
        <v>22</v>
      </c>
      <c r="U2818" s="19">
        <f>IF((T2817+R2818)&lt;结论【关键目标】!$C$28,0,(发电量计算【计算逻辑页】!R2818+发电量计算【计算逻辑页】!T2817-结论【关键目标】!$C$28))</f>
        <v>35.698571999999999</v>
      </c>
      <c r="V2818" s="5">
        <f t="shared" ref="V2818:V2881" si="400">IF(J2818&gt;0.35,U2818*0.35,0)</f>
        <v>12.494500199999999</v>
      </c>
      <c r="W2818" s="5">
        <f t="shared" ref="W2818:W2881" si="401">IF(P2818&gt;K2818,K2818*J2818,P2818*J2818)</f>
        <v>24.1124697431</v>
      </c>
      <c r="X2818" s="5">
        <f t="shared" si="395"/>
        <v>0</v>
      </c>
    </row>
    <row r="2819" spans="1:24" x14ac:dyDescent="0.15">
      <c r="A2819" s="7">
        <v>2818</v>
      </c>
      <c r="B2819" s="7">
        <v>4</v>
      </c>
      <c r="C2819" s="7">
        <v>28</v>
      </c>
      <c r="D2819" s="7">
        <v>10</v>
      </c>
      <c r="E2819" s="7">
        <v>118</v>
      </c>
      <c r="F2819" s="7">
        <v>21</v>
      </c>
      <c r="G2819" s="7">
        <v>522.20000000000005</v>
      </c>
      <c r="H2819" s="7">
        <f t="shared" si="396"/>
        <v>5</v>
      </c>
      <c r="I2819" s="16">
        <f t="shared" si="397"/>
        <v>45044</v>
      </c>
      <c r="J2819" s="17">
        <v>0.70809999999999995</v>
      </c>
      <c r="K2819" s="18">
        <f>G2819*结论【关键目标】!C$27*0.7735*0.001</f>
        <v>48.470604000000009</v>
      </c>
      <c r="L2819" s="5">
        <v>0</v>
      </c>
      <c r="M2819" s="5">
        <f>ABS(IF(L2819&lt;=0,L2819/耗电量关键数据!$B$6/1000,L2819/耗电量关键数据!$B$5/1000))</f>
        <v>0</v>
      </c>
      <c r="N2819" s="5">
        <f>电气设备逐时使用率计算!H2795</f>
        <v>22.208055000000002</v>
      </c>
      <c r="O2819" s="5">
        <f>灯光逐时使用率计算!H2795</f>
        <v>11.844296</v>
      </c>
      <c r="P2819" s="19">
        <f t="shared" si="398"/>
        <v>34.052351000000002</v>
      </c>
      <c r="Q2819" s="19">
        <f t="shared" ref="Q2819:Q2882" si="402">IF(J2819&gt;0.8,P2819,0)</f>
        <v>0</v>
      </c>
      <c r="R2819" s="20">
        <f t="shared" si="399"/>
        <v>48.470604000000009</v>
      </c>
      <c r="S2819" s="20">
        <f t="shared" ref="S2819:S2882" si="403">IF(R2819&lt;0,ABS(R2819),0)</f>
        <v>0</v>
      </c>
      <c r="T2819" s="20">
        <f>IF((T2818+R2819)&lt;0,0,IF((T2818+R2819)&gt;结论【关键目标】!C$28,结论【关键目标】!C$28,T2818+R2819))</f>
        <v>22</v>
      </c>
      <c r="U2819" s="19">
        <f>IF((T2818+R2819)&lt;结论【关键目标】!$C$28,0,(发电量计算【计算逻辑页】!R2819+发电量计算【计算逻辑页】!T2818-结论【关键目标】!$C$28))</f>
        <v>48.470604000000009</v>
      </c>
      <c r="V2819" s="5">
        <f t="shared" si="400"/>
        <v>16.964711400000002</v>
      </c>
      <c r="W2819" s="5">
        <f t="shared" si="401"/>
        <v>24.1124697431</v>
      </c>
      <c r="X2819" s="5">
        <f t="shared" si="395"/>
        <v>0</v>
      </c>
    </row>
    <row r="2820" spans="1:24" x14ac:dyDescent="0.15">
      <c r="A2820" s="7">
        <v>2819</v>
      </c>
      <c r="B2820" s="7">
        <v>4</v>
      </c>
      <c r="C2820" s="7">
        <v>28</v>
      </c>
      <c r="D2820" s="7">
        <v>11</v>
      </c>
      <c r="E2820" s="7">
        <v>118</v>
      </c>
      <c r="F2820" s="7">
        <v>24</v>
      </c>
      <c r="G2820" s="7">
        <v>655.5</v>
      </c>
      <c r="H2820" s="7">
        <f t="shared" si="396"/>
        <v>5</v>
      </c>
      <c r="I2820" s="16">
        <f t="shared" si="397"/>
        <v>45044</v>
      </c>
      <c r="J2820" s="17">
        <v>1.2267999999999999</v>
      </c>
      <c r="K2820" s="18">
        <f>G2820*结论【关键目标】!C$27*0.7735*0.001</f>
        <v>60.843509999999995</v>
      </c>
      <c r="L2820" s="5">
        <v>0</v>
      </c>
      <c r="M2820" s="5">
        <f>ABS(IF(L2820&lt;=0,L2820/耗电量关键数据!$B$6/1000,L2820/耗电量关键数据!$B$5/1000))</f>
        <v>0</v>
      </c>
      <c r="N2820" s="5">
        <f>电气设备逐时使用率计算!H2796</f>
        <v>22.208055000000002</v>
      </c>
      <c r="O2820" s="5">
        <f>灯光逐时使用率计算!H2796</f>
        <v>11.844296</v>
      </c>
      <c r="P2820" s="19">
        <f t="shared" si="398"/>
        <v>34.052351000000002</v>
      </c>
      <c r="Q2820" s="19">
        <f t="shared" si="402"/>
        <v>34.052351000000002</v>
      </c>
      <c r="R2820" s="20">
        <f t="shared" si="399"/>
        <v>26.791158999999993</v>
      </c>
      <c r="S2820" s="20">
        <f t="shared" si="403"/>
        <v>0</v>
      </c>
      <c r="T2820" s="20">
        <f>IF((T2819+R2820)&lt;0,0,IF((T2819+R2820)&gt;结论【关键目标】!C$28,结论【关键目标】!C$28,T2819+R2820))</f>
        <v>22</v>
      </c>
      <c r="U2820" s="19">
        <f>IF((T2819+R2820)&lt;结论【关键目标】!$C$28,0,(发电量计算【计算逻辑页】!R2820+发电量计算【计算逻辑页】!T2819-结论【关键目标】!$C$28))</f>
        <v>26.791158999999993</v>
      </c>
      <c r="V2820" s="5">
        <f t="shared" si="400"/>
        <v>9.3769056499999976</v>
      </c>
      <c r="W2820" s="5">
        <f t="shared" si="401"/>
        <v>41.775424206799997</v>
      </c>
      <c r="X2820" s="5">
        <f t="shared" ref="X2820:X2883" si="404">(J2820-0.35)*IF(T2820&gt;S2820,S2820,T2820)</f>
        <v>0</v>
      </c>
    </row>
    <row r="2821" spans="1:24" x14ac:dyDescent="0.15">
      <c r="A2821" s="7">
        <v>2820</v>
      </c>
      <c r="B2821" s="7">
        <v>4</v>
      </c>
      <c r="C2821" s="7">
        <v>28</v>
      </c>
      <c r="D2821" s="7">
        <v>12</v>
      </c>
      <c r="E2821" s="7">
        <v>118</v>
      </c>
      <c r="F2821" s="7">
        <v>26.4</v>
      </c>
      <c r="G2821" s="7">
        <v>765.3</v>
      </c>
      <c r="H2821" s="7">
        <f t="shared" si="396"/>
        <v>5</v>
      </c>
      <c r="I2821" s="16">
        <f t="shared" si="397"/>
        <v>45044</v>
      </c>
      <c r="J2821" s="17">
        <v>1.2267999999999999</v>
      </c>
      <c r="K2821" s="18">
        <f>G2821*结论【关键目标】!C$27*0.7735*0.001</f>
        <v>71.035145999999997</v>
      </c>
      <c r="L2821" s="5">
        <v>0</v>
      </c>
      <c r="M2821" s="5">
        <f>ABS(IF(L2821&lt;=0,L2821/耗电量关键数据!$B$6/1000,L2821/耗电量关键数据!$B$5/1000))</f>
        <v>0</v>
      </c>
      <c r="N2821" s="5">
        <f>电气设备逐时使用率计算!H2797</f>
        <v>11.688450000000001</v>
      </c>
      <c r="O2821" s="5">
        <f>灯光逐时使用率计算!H2797</f>
        <v>9.9741440000000008</v>
      </c>
      <c r="P2821" s="19">
        <f t="shared" si="398"/>
        <v>21.662594000000002</v>
      </c>
      <c r="Q2821" s="19">
        <f t="shared" si="402"/>
        <v>21.662594000000002</v>
      </c>
      <c r="R2821" s="20">
        <f t="shared" si="399"/>
        <v>49.372551999999999</v>
      </c>
      <c r="S2821" s="20">
        <f t="shared" si="403"/>
        <v>0</v>
      </c>
      <c r="T2821" s="20">
        <f>IF((T2820+R2821)&lt;0,0,IF((T2820+R2821)&gt;结论【关键目标】!C$28,结论【关键目标】!C$28,T2820+R2821))</f>
        <v>22</v>
      </c>
      <c r="U2821" s="19">
        <f>IF((T2820+R2821)&lt;结论【关键目标】!$C$28,0,(发电量计算【计算逻辑页】!R2821+发电量计算【计算逻辑页】!T2820-结论【关键目标】!$C$28))</f>
        <v>49.372551999999999</v>
      </c>
      <c r="V2821" s="5">
        <f t="shared" si="400"/>
        <v>17.280393199999999</v>
      </c>
      <c r="W2821" s="5">
        <f t="shared" si="401"/>
        <v>26.5756703192</v>
      </c>
      <c r="X2821" s="5">
        <f t="shared" si="404"/>
        <v>0</v>
      </c>
    </row>
    <row r="2822" spans="1:24" x14ac:dyDescent="0.15">
      <c r="A2822" s="7">
        <v>2821</v>
      </c>
      <c r="B2822" s="7">
        <v>4</v>
      </c>
      <c r="C2822" s="7">
        <v>28</v>
      </c>
      <c r="D2822" s="7">
        <v>13</v>
      </c>
      <c r="E2822" s="7">
        <v>118</v>
      </c>
      <c r="F2822" s="7">
        <v>27</v>
      </c>
      <c r="G2822" s="7">
        <v>771.6</v>
      </c>
      <c r="H2822" s="7">
        <f t="shared" si="396"/>
        <v>5</v>
      </c>
      <c r="I2822" s="16">
        <f t="shared" si="397"/>
        <v>45044</v>
      </c>
      <c r="J2822" s="17">
        <v>1.2267999999999999</v>
      </c>
      <c r="K2822" s="18">
        <f>G2822*结论【关键目标】!C$27*0.7735*0.001</f>
        <v>71.619911999999999</v>
      </c>
      <c r="L2822" s="5">
        <v>0</v>
      </c>
      <c r="M2822" s="5">
        <f>ABS(IF(L2822&lt;=0,L2822/耗电量关键数据!$B$6/1000,L2822/耗电量关键数据!$B$5/1000))</f>
        <v>0</v>
      </c>
      <c r="N2822" s="5">
        <f>电气设备逐时使用率计算!H2798</f>
        <v>11.688450000000001</v>
      </c>
      <c r="O2822" s="5">
        <f>灯光逐时使用率计算!H2798</f>
        <v>9.9741440000000008</v>
      </c>
      <c r="P2822" s="19">
        <f t="shared" si="398"/>
        <v>21.662594000000002</v>
      </c>
      <c r="Q2822" s="19">
        <f t="shared" si="402"/>
        <v>21.662594000000002</v>
      </c>
      <c r="R2822" s="20">
        <f t="shared" si="399"/>
        <v>49.957318000000001</v>
      </c>
      <c r="S2822" s="20">
        <f t="shared" si="403"/>
        <v>0</v>
      </c>
      <c r="T2822" s="20">
        <f>IF((T2821+R2822)&lt;0,0,IF((T2821+R2822)&gt;结论【关键目标】!C$28,结论【关键目标】!C$28,T2821+R2822))</f>
        <v>22</v>
      </c>
      <c r="U2822" s="19">
        <f>IF((T2821+R2822)&lt;结论【关键目标】!$C$28,0,(发电量计算【计算逻辑页】!R2822+发电量计算【计算逻辑页】!T2821-结论【关键目标】!$C$28))</f>
        <v>49.957318000000001</v>
      </c>
      <c r="V2822" s="5">
        <f t="shared" si="400"/>
        <v>17.485061299999998</v>
      </c>
      <c r="W2822" s="5">
        <f t="shared" si="401"/>
        <v>26.5756703192</v>
      </c>
      <c r="X2822" s="5">
        <f t="shared" si="404"/>
        <v>0</v>
      </c>
    </row>
    <row r="2823" spans="1:24" x14ac:dyDescent="0.15">
      <c r="A2823" s="7">
        <v>2822</v>
      </c>
      <c r="B2823" s="7">
        <v>4</v>
      </c>
      <c r="C2823" s="7">
        <v>28</v>
      </c>
      <c r="D2823" s="7">
        <v>14</v>
      </c>
      <c r="E2823" s="7">
        <v>118</v>
      </c>
      <c r="F2823" s="7">
        <v>28</v>
      </c>
      <c r="G2823" s="7">
        <v>647.4</v>
      </c>
      <c r="H2823" s="7">
        <f t="shared" si="396"/>
        <v>5</v>
      </c>
      <c r="I2823" s="16">
        <f t="shared" si="397"/>
        <v>45044</v>
      </c>
      <c r="J2823" s="17">
        <v>1.2267999999999999</v>
      </c>
      <c r="K2823" s="18">
        <f>G2823*结论【关键目标】!C$27*0.7735*0.001</f>
        <v>60.091667999999999</v>
      </c>
      <c r="L2823" s="5">
        <v>0</v>
      </c>
      <c r="M2823" s="5">
        <f>ABS(IF(L2823&lt;=0,L2823/耗电量关键数据!$B$6/1000,L2823/耗电量关键数据!$B$5/1000))</f>
        <v>0</v>
      </c>
      <c r="N2823" s="5">
        <f>电气设备逐时使用率计算!H2799</f>
        <v>22.208055000000002</v>
      </c>
      <c r="O2823" s="5">
        <f>灯光逐时使用率计算!H2799</f>
        <v>11.844296</v>
      </c>
      <c r="P2823" s="19">
        <f t="shared" si="398"/>
        <v>34.052351000000002</v>
      </c>
      <c r="Q2823" s="19">
        <f t="shared" si="402"/>
        <v>34.052351000000002</v>
      </c>
      <c r="R2823" s="20">
        <f t="shared" si="399"/>
        <v>26.039316999999997</v>
      </c>
      <c r="S2823" s="20">
        <f t="shared" si="403"/>
        <v>0</v>
      </c>
      <c r="T2823" s="20">
        <f>IF((T2822+R2823)&lt;0,0,IF((T2822+R2823)&gt;结论【关键目标】!C$28,结论【关键目标】!C$28,T2822+R2823))</f>
        <v>22</v>
      </c>
      <c r="U2823" s="19">
        <f>IF((T2822+R2823)&lt;结论【关键目标】!$C$28,0,(发电量计算【计算逻辑页】!R2823+发电量计算【计算逻辑页】!T2822-结论【关键目标】!$C$28))</f>
        <v>26.039316999999997</v>
      </c>
      <c r="V2823" s="5">
        <f t="shared" si="400"/>
        <v>9.1137609499999979</v>
      </c>
      <c r="W2823" s="5">
        <f t="shared" si="401"/>
        <v>41.775424206799997</v>
      </c>
      <c r="X2823" s="5">
        <f t="shared" si="404"/>
        <v>0</v>
      </c>
    </row>
    <row r="2824" spans="1:24" x14ac:dyDescent="0.15">
      <c r="A2824" s="7">
        <v>2823</v>
      </c>
      <c r="B2824" s="7">
        <v>4</v>
      </c>
      <c r="C2824" s="7">
        <v>28</v>
      </c>
      <c r="D2824" s="7">
        <v>15</v>
      </c>
      <c r="E2824" s="7">
        <v>118</v>
      </c>
      <c r="F2824" s="7">
        <v>27.4</v>
      </c>
      <c r="G2824" s="7">
        <v>484.8</v>
      </c>
      <c r="H2824" s="7">
        <f t="shared" si="396"/>
        <v>5</v>
      </c>
      <c r="I2824" s="16">
        <f t="shared" si="397"/>
        <v>45044</v>
      </c>
      <c r="J2824" s="17">
        <v>1.2267999999999999</v>
      </c>
      <c r="K2824" s="18">
        <f>G2824*结论【关键目标】!C$27*0.7735*0.001</f>
        <v>44.999136</v>
      </c>
      <c r="L2824" s="5">
        <v>0</v>
      </c>
      <c r="M2824" s="5">
        <f>ABS(IF(L2824&lt;=0,L2824/耗电量关键数据!$B$6/1000,L2824/耗电量关键数据!$B$5/1000))</f>
        <v>0</v>
      </c>
      <c r="N2824" s="5">
        <f>电气设备逐时使用率计算!H2800</f>
        <v>22.208055000000002</v>
      </c>
      <c r="O2824" s="5">
        <f>灯光逐时使用率计算!H2800</f>
        <v>11.844296</v>
      </c>
      <c r="P2824" s="19">
        <f t="shared" si="398"/>
        <v>34.052351000000002</v>
      </c>
      <c r="Q2824" s="19">
        <f t="shared" si="402"/>
        <v>34.052351000000002</v>
      </c>
      <c r="R2824" s="20">
        <f t="shared" si="399"/>
        <v>10.946784999999998</v>
      </c>
      <c r="S2824" s="20">
        <f t="shared" si="403"/>
        <v>0</v>
      </c>
      <c r="T2824" s="20">
        <f>IF((T2823+R2824)&lt;0,0,IF((T2823+R2824)&gt;结论【关键目标】!C$28,结论【关键目标】!C$28,T2823+R2824))</f>
        <v>22</v>
      </c>
      <c r="U2824" s="19">
        <f>IF((T2823+R2824)&lt;结论【关键目标】!$C$28,0,(发电量计算【计算逻辑页】!R2824+发电量计算【计算逻辑页】!T2823-结论【关键目标】!$C$28))</f>
        <v>10.946784999999998</v>
      </c>
      <c r="V2824" s="5">
        <f t="shared" si="400"/>
        <v>3.8313747499999993</v>
      </c>
      <c r="W2824" s="5">
        <f t="shared" si="401"/>
        <v>41.775424206799997</v>
      </c>
      <c r="X2824" s="5">
        <f t="shared" si="404"/>
        <v>0</v>
      </c>
    </row>
    <row r="2825" spans="1:24" x14ac:dyDescent="0.15">
      <c r="A2825" s="7">
        <v>2824</v>
      </c>
      <c r="B2825" s="7">
        <v>4</v>
      </c>
      <c r="C2825" s="7">
        <v>28</v>
      </c>
      <c r="D2825" s="7">
        <v>16</v>
      </c>
      <c r="E2825" s="7">
        <v>118</v>
      </c>
      <c r="F2825" s="7">
        <v>28</v>
      </c>
      <c r="G2825" s="7">
        <v>358.2</v>
      </c>
      <c r="H2825" s="7">
        <f t="shared" si="396"/>
        <v>5</v>
      </c>
      <c r="I2825" s="16">
        <f t="shared" si="397"/>
        <v>45044</v>
      </c>
      <c r="J2825" s="17">
        <v>0.70809999999999995</v>
      </c>
      <c r="K2825" s="18">
        <f>G2825*结论【关键目标】!C$27*0.7735*0.001</f>
        <v>33.248123999999997</v>
      </c>
      <c r="L2825" s="5">
        <v>0</v>
      </c>
      <c r="M2825" s="5">
        <f>ABS(IF(L2825&lt;=0,L2825/耗电量关键数据!$B$6/1000,L2825/耗电量关键数据!$B$5/1000))</f>
        <v>0</v>
      </c>
      <c r="N2825" s="5">
        <f>电气设备逐时使用率计算!H2801</f>
        <v>22.208055000000002</v>
      </c>
      <c r="O2825" s="5">
        <f>灯光逐时使用率计算!H2801</f>
        <v>11.844296</v>
      </c>
      <c r="P2825" s="19">
        <f t="shared" si="398"/>
        <v>34.052351000000002</v>
      </c>
      <c r="Q2825" s="19">
        <f t="shared" si="402"/>
        <v>0</v>
      </c>
      <c r="R2825" s="20">
        <f t="shared" si="399"/>
        <v>33.248123999999997</v>
      </c>
      <c r="S2825" s="20">
        <f t="shared" si="403"/>
        <v>0</v>
      </c>
      <c r="T2825" s="20">
        <f>IF((T2824+R2825)&lt;0,0,IF((T2824+R2825)&gt;结论【关键目标】!C$28,结论【关键目标】!C$28,T2824+R2825))</f>
        <v>22</v>
      </c>
      <c r="U2825" s="19">
        <f>IF((T2824+R2825)&lt;结论【关键目标】!$C$28,0,(发电量计算【计算逻辑页】!R2825+发电量计算【计算逻辑页】!T2824-结论【关键目标】!$C$28))</f>
        <v>33.248123999999997</v>
      </c>
      <c r="V2825" s="5">
        <f t="shared" si="400"/>
        <v>11.636843399999998</v>
      </c>
      <c r="W2825" s="5">
        <f t="shared" si="401"/>
        <v>23.542996604399995</v>
      </c>
      <c r="X2825" s="5">
        <f t="shared" si="404"/>
        <v>0</v>
      </c>
    </row>
    <row r="2826" spans="1:24" x14ac:dyDescent="0.15">
      <c r="A2826" s="7">
        <v>2825</v>
      </c>
      <c r="B2826" s="7">
        <v>4</v>
      </c>
      <c r="C2826" s="7">
        <v>28</v>
      </c>
      <c r="D2826" s="7">
        <v>17</v>
      </c>
      <c r="E2826" s="7">
        <v>118</v>
      </c>
      <c r="F2826" s="7">
        <v>28</v>
      </c>
      <c r="G2826" s="7">
        <v>199.8</v>
      </c>
      <c r="H2826" s="7">
        <f t="shared" si="396"/>
        <v>5</v>
      </c>
      <c r="I2826" s="16">
        <f t="shared" si="397"/>
        <v>45044</v>
      </c>
      <c r="J2826" s="17">
        <v>0.70809999999999995</v>
      </c>
      <c r="K2826" s="18">
        <f>G2826*结论【关键目标】!C$27*0.7735*0.001</f>
        <v>18.545435999999999</v>
      </c>
      <c r="L2826" s="5">
        <v>0</v>
      </c>
      <c r="M2826" s="5">
        <f>ABS(IF(L2826&lt;=0,L2826/耗电量关键数据!$B$6/1000,L2826/耗电量关键数据!$B$5/1000))</f>
        <v>0</v>
      </c>
      <c r="N2826" s="5">
        <f>电气设备逐时使用率计算!H2802</f>
        <v>22.208055000000002</v>
      </c>
      <c r="O2826" s="5">
        <f>灯光逐时使用率计算!H2802</f>
        <v>11.844296</v>
      </c>
      <c r="P2826" s="19">
        <f t="shared" si="398"/>
        <v>34.052351000000002</v>
      </c>
      <c r="Q2826" s="19">
        <f t="shared" si="402"/>
        <v>0</v>
      </c>
      <c r="R2826" s="20">
        <f t="shared" si="399"/>
        <v>18.545435999999999</v>
      </c>
      <c r="S2826" s="20">
        <f t="shared" si="403"/>
        <v>0</v>
      </c>
      <c r="T2826" s="20">
        <f>IF((T2825+R2826)&lt;0,0,IF((T2825+R2826)&gt;结论【关键目标】!C$28,结论【关键目标】!C$28,T2825+R2826))</f>
        <v>22</v>
      </c>
      <c r="U2826" s="19">
        <f>IF((T2825+R2826)&lt;结论【关键目标】!$C$28,0,(发电量计算【计算逻辑页】!R2826+发电量计算【计算逻辑页】!T2825-结论【关键目标】!$C$28))</f>
        <v>18.545435999999995</v>
      </c>
      <c r="V2826" s="5">
        <f t="shared" si="400"/>
        <v>6.4909025999999983</v>
      </c>
      <c r="W2826" s="5">
        <f t="shared" si="401"/>
        <v>13.132023231599998</v>
      </c>
      <c r="X2826" s="5">
        <f t="shared" si="404"/>
        <v>0</v>
      </c>
    </row>
    <row r="2827" spans="1:24" x14ac:dyDescent="0.15">
      <c r="A2827" s="7">
        <v>2826</v>
      </c>
      <c r="B2827" s="7">
        <v>4</v>
      </c>
      <c r="C2827" s="7">
        <v>28</v>
      </c>
      <c r="D2827" s="7">
        <v>18</v>
      </c>
      <c r="E2827" s="7">
        <v>118</v>
      </c>
      <c r="F2827" s="7">
        <v>27</v>
      </c>
      <c r="G2827" s="7">
        <v>47.6</v>
      </c>
      <c r="H2827" s="7">
        <f t="shared" si="396"/>
        <v>5</v>
      </c>
      <c r="I2827" s="16">
        <f t="shared" si="397"/>
        <v>45044</v>
      </c>
      <c r="J2827" s="17">
        <v>0.70809999999999995</v>
      </c>
      <c r="K2827" s="18">
        <f>G2827*结论【关键目标】!C$27*0.7735*0.001</f>
        <v>4.4182319999999997</v>
      </c>
      <c r="L2827" s="5">
        <v>0</v>
      </c>
      <c r="M2827" s="5">
        <f>ABS(IF(L2827&lt;=0,L2827/耗电量关键数据!$B$6/1000,L2827/耗电量关键数据!$B$5/1000))</f>
        <v>0</v>
      </c>
      <c r="N2827" s="5">
        <f>电气设备逐时使用率计算!H2803</f>
        <v>7.0130699999999999</v>
      </c>
      <c r="O2827" s="5">
        <f>灯光逐时使用率计算!H2803</f>
        <v>3.7403040000000001</v>
      </c>
      <c r="P2827" s="19">
        <f t="shared" si="398"/>
        <v>10.753374000000001</v>
      </c>
      <c r="Q2827" s="19">
        <f t="shared" si="402"/>
        <v>0</v>
      </c>
      <c r="R2827" s="20">
        <f t="shared" si="399"/>
        <v>4.4182319999999997</v>
      </c>
      <c r="S2827" s="20">
        <f t="shared" si="403"/>
        <v>0</v>
      </c>
      <c r="T2827" s="20">
        <f>IF((T2826+R2827)&lt;0,0,IF((T2826+R2827)&gt;结论【关键目标】!C$28,结论【关键目标】!C$28,T2826+R2827))</f>
        <v>22</v>
      </c>
      <c r="U2827" s="19">
        <f>IF((T2826+R2827)&lt;结论【关键目标】!$C$28,0,(发电量计算【计算逻辑页】!R2827+发电量计算【计算逻辑页】!T2826-结论【关键目标】!$C$28))</f>
        <v>4.4182319999999997</v>
      </c>
      <c r="V2827" s="5">
        <f t="shared" si="400"/>
        <v>1.5463811999999999</v>
      </c>
      <c r="W2827" s="5">
        <f t="shared" si="401"/>
        <v>3.1285500791999996</v>
      </c>
      <c r="X2827" s="5">
        <f t="shared" si="404"/>
        <v>0</v>
      </c>
    </row>
    <row r="2828" spans="1:24" x14ac:dyDescent="0.15">
      <c r="A2828" s="7">
        <v>2827</v>
      </c>
      <c r="B2828" s="7">
        <v>4</v>
      </c>
      <c r="C2828" s="7">
        <v>28</v>
      </c>
      <c r="D2828" s="7">
        <v>19</v>
      </c>
      <c r="E2828" s="7">
        <v>118</v>
      </c>
      <c r="F2828" s="7">
        <v>25.7</v>
      </c>
      <c r="G2828" s="7">
        <v>0</v>
      </c>
      <c r="H2828" s="7">
        <f t="shared" si="396"/>
        <v>5</v>
      </c>
      <c r="I2828" s="16">
        <f t="shared" si="397"/>
        <v>45044</v>
      </c>
      <c r="J2828" s="17">
        <v>1.2267999999999999</v>
      </c>
      <c r="K2828" s="18">
        <f>G2828*结论【关键目标】!C$27*0.7735*0.001</f>
        <v>0</v>
      </c>
      <c r="L2828" s="5">
        <v>0</v>
      </c>
      <c r="M2828" s="5">
        <f>ABS(IF(L2828&lt;=0,L2828/耗电量关键数据!$B$6/1000,L2828/耗电量关键数据!$B$5/1000))</f>
        <v>0</v>
      </c>
      <c r="N2828" s="5">
        <f>电气设备逐时使用率计算!H2804</f>
        <v>7.0130699999999999</v>
      </c>
      <c r="O2828" s="5">
        <f>灯光逐时使用率计算!H2804</f>
        <v>3.7403040000000001</v>
      </c>
      <c r="P2828" s="19">
        <f t="shared" si="398"/>
        <v>10.753374000000001</v>
      </c>
      <c r="Q2828" s="19">
        <f t="shared" si="402"/>
        <v>10.753374000000001</v>
      </c>
      <c r="R2828" s="20">
        <f t="shared" si="399"/>
        <v>-10.753374000000001</v>
      </c>
      <c r="S2828" s="20">
        <f t="shared" si="403"/>
        <v>10.753374000000001</v>
      </c>
      <c r="T2828" s="20">
        <f>IF((T2827+R2828)&lt;0,0,IF((T2827+R2828)&gt;结论【关键目标】!C$28,结论【关键目标】!C$28,T2827+R2828))</f>
        <v>11.246625999999999</v>
      </c>
      <c r="U2828" s="19">
        <f>IF((T2827+R2828)&lt;结论【关键目标】!$C$28,0,(发电量计算【计算逻辑页】!R2828+发电量计算【计算逻辑页】!T2827-结论【关键目标】!$C$28))</f>
        <v>0</v>
      </c>
      <c r="V2828" s="5">
        <f t="shared" si="400"/>
        <v>0</v>
      </c>
      <c r="W2828" s="5">
        <f t="shared" si="401"/>
        <v>0</v>
      </c>
      <c r="X2828" s="5">
        <f t="shared" si="404"/>
        <v>9.428558323199999</v>
      </c>
    </row>
    <row r="2829" spans="1:24" x14ac:dyDescent="0.15">
      <c r="A2829" s="7">
        <v>2828</v>
      </c>
      <c r="B2829" s="7">
        <v>4</v>
      </c>
      <c r="C2829" s="7">
        <v>28</v>
      </c>
      <c r="D2829" s="7">
        <v>20</v>
      </c>
      <c r="E2829" s="7">
        <v>118</v>
      </c>
      <c r="F2829" s="7">
        <v>24</v>
      </c>
      <c r="G2829" s="7">
        <v>0</v>
      </c>
      <c r="H2829" s="7">
        <f t="shared" si="396"/>
        <v>5</v>
      </c>
      <c r="I2829" s="16">
        <f t="shared" si="397"/>
        <v>45044</v>
      </c>
      <c r="J2829" s="17">
        <v>1.2267999999999999</v>
      </c>
      <c r="K2829" s="18">
        <f>G2829*结论【关键目标】!C$27*0.7735*0.001</f>
        <v>0</v>
      </c>
      <c r="L2829" s="5">
        <v>0</v>
      </c>
      <c r="M2829" s="5">
        <f>ABS(IF(L2829&lt;=0,L2829/耗电量关键数据!$B$6/1000,L2829/耗电量关键数据!$B$5/1000))</f>
        <v>0</v>
      </c>
      <c r="N2829" s="5">
        <f>电气设备逐时使用率计算!H2805</f>
        <v>1.1688450000000001</v>
      </c>
      <c r="O2829" s="5">
        <f>灯光逐时使用率计算!H2805</f>
        <v>0.37403039999999999</v>
      </c>
      <c r="P2829" s="19">
        <f t="shared" si="398"/>
        <v>1.5428754000000002</v>
      </c>
      <c r="Q2829" s="19">
        <f t="shared" si="402"/>
        <v>1.5428754000000002</v>
      </c>
      <c r="R2829" s="20">
        <f t="shared" si="399"/>
        <v>-1.5428754000000002</v>
      </c>
      <c r="S2829" s="20">
        <f t="shared" si="403"/>
        <v>1.5428754000000002</v>
      </c>
      <c r="T2829" s="20">
        <f>IF((T2828+R2829)&lt;0,0,IF((T2828+R2829)&gt;结论【关键目标】!C$28,结论【关键目标】!C$28,T2828+R2829))</f>
        <v>9.7037505999999993</v>
      </c>
      <c r="U2829" s="19">
        <f>IF((T2828+R2829)&lt;结论【关键目标】!$C$28,0,(发电量计算【计算逻辑页】!R2829+发电量计算【计算逻辑页】!T2828-结论【关键目标】!$C$28))</f>
        <v>0</v>
      </c>
      <c r="V2829" s="5">
        <f t="shared" si="400"/>
        <v>0</v>
      </c>
      <c r="W2829" s="5">
        <f t="shared" si="401"/>
        <v>0</v>
      </c>
      <c r="X2829" s="5">
        <f t="shared" si="404"/>
        <v>1.3527931507200002</v>
      </c>
    </row>
    <row r="2830" spans="1:24" x14ac:dyDescent="0.15">
      <c r="A2830" s="7">
        <v>2829</v>
      </c>
      <c r="B2830" s="7">
        <v>4</v>
      </c>
      <c r="C2830" s="7">
        <v>28</v>
      </c>
      <c r="D2830" s="7">
        <v>21</v>
      </c>
      <c r="E2830" s="7">
        <v>118</v>
      </c>
      <c r="F2830" s="7">
        <v>24.2</v>
      </c>
      <c r="G2830" s="7">
        <v>0</v>
      </c>
      <c r="H2830" s="7">
        <f t="shared" si="396"/>
        <v>5</v>
      </c>
      <c r="I2830" s="16">
        <f t="shared" si="397"/>
        <v>45044</v>
      </c>
      <c r="J2830" s="17">
        <v>1.2267999999999999</v>
      </c>
      <c r="K2830" s="18">
        <f>G2830*结论【关键目标】!C$27*0.7735*0.001</f>
        <v>0</v>
      </c>
      <c r="L2830" s="5">
        <v>0</v>
      </c>
      <c r="M2830" s="5">
        <f>ABS(IF(L2830&lt;=0,L2830/耗电量关键数据!$B$6/1000,L2830/耗电量关键数据!$B$5/1000))</f>
        <v>0</v>
      </c>
      <c r="N2830" s="5">
        <f>电气设备逐时使用率计算!H2806</f>
        <v>1.1688450000000001</v>
      </c>
      <c r="O2830" s="5">
        <f>灯光逐时使用率计算!H2806</f>
        <v>0.37403039999999999</v>
      </c>
      <c r="P2830" s="19">
        <f t="shared" si="398"/>
        <v>1.5428754000000002</v>
      </c>
      <c r="Q2830" s="19">
        <f t="shared" si="402"/>
        <v>1.5428754000000002</v>
      </c>
      <c r="R2830" s="20">
        <f t="shared" si="399"/>
        <v>-1.5428754000000002</v>
      </c>
      <c r="S2830" s="20">
        <f t="shared" si="403"/>
        <v>1.5428754000000002</v>
      </c>
      <c r="T2830" s="20">
        <f>IF((T2829+R2830)&lt;0,0,IF((T2829+R2830)&gt;结论【关键目标】!C$28,结论【关键目标】!C$28,T2829+R2830))</f>
        <v>8.1608751999999996</v>
      </c>
      <c r="U2830" s="19">
        <f>IF((T2829+R2830)&lt;结论【关键目标】!$C$28,0,(发电量计算【计算逻辑页】!R2830+发电量计算【计算逻辑页】!T2829-结论【关键目标】!$C$28))</f>
        <v>0</v>
      </c>
      <c r="V2830" s="5">
        <f t="shared" si="400"/>
        <v>0</v>
      </c>
      <c r="W2830" s="5">
        <f t="shared" si="401"/>
        <v>0</v>
      </c>
      <c r="X2830" s="5">
        <f t="shared" si="404"/>
        <v>1.3527931507200002</v>
      </c>
    </row>
    <row r="2831" spans="1:24" x14ac:dyDescent="0.15">
      <c r="A2831" s="7">
        <v>2830</v>
      </c>
      <c r="B2831" s="7">
        <v>4</v>
      </c>
      <c r="C2831" s="7">
        <v>28</v>
      </c>
      <c r="D2831" s="7">
        <v>22</v>
      </c>
      <c r="E2831" s="7">
        <v>118</v>
      </c>
      <c r="F2831" s="7">
        <v>19</v>
      </c>
      <c r="G2831" s="7">
        <v>0</v>
      </c>
      <c r="H2831" s="7">
        <f t="shared" si="396"/>
        <v>5</v>
      </c>
      <c r="I2831" s="16">
        <f t="shared" si="397"/>
        <v>45044</v>
      </c>
      <c r="J2831" s="17">
        <v>0.70809999999999995</v>
      </c>
      <c r="K2831" s="18">
        <f>G2831*结论【关键目标】!C$27*0.7735*0.001</f>
        <v>0</v>
      </c>
      <c r="L2831" s="5">
        <v>0</v>
      </c>
      <c r="M2831" s="5">
        <f>ABS(IF(L2831&lt;=0,L2831/耗电量关键数据!$B$6/1000,L2831/耗电量关键数据!$B$5/1000))</f>
        <v>0</v>
      </c>
      <c r="N2831" s="5">
        <f>电气设备逐时使用率计算!H2807</f>
        <v>1.1688450000000001</v>
      </c>
      <c r="O2831" s="5">
        <f>灯光逐时使用率计算!H2807</f>
        <v>0.37403039999999999</v>
      </c>
      <c r="P2831" s="19">
        <f t="shared" si="398"/>
        <v>1.5428754000000002</v>
      </c>
      <c r="Q2831" s="19">
        <f t="shared" si="402"/>
        <v>0</v>
      </c>
      <c r="R2831" s="20">
        <f t="shared" si="399"/>
        <v>0</v>
      </c>
      <c r="S2831" s="20">
        <f t="shared" si="403"/>
        <v>0</v>
      </c>
      <c r="T2831" s="20">
        <f>IF((T2830+R2831)&lt;0,0,IF((T2830+R2831)&gt;结论【关键目标】!C$28,结论【关键目标】!C$28,T2830+R2831))</f>
        <v>8.1608751999999996</v>
      </c>
      <c r="U2831" s="19">
        <f>IF((T2830+R2831)&lt;结论【关键目标】!$C$28,0,(发电量计算【计算逻辑页】!R2831+发电量计算【计算逻辑页】!T2830-结论【关键目标】!$C$28))</f>
        <v>0</v>
      </c>
      <c r="V2831" s="5">
        <f t="shared" si="400"/>
        <v>0</v>
      </c>
      <c r="W2831" s="5">
        <f t="shared" si="401"/>
        <v>0</v>
      </c>
      <c r="X2831" s="5">
        <f t="shared" si="404"/>
        <v>0</v>
      </c>
    </row>
    <row r="2832" spans="1:24" x14ac:dyDescent="0.15">
      <c r="A2832" s="7">
        <v>2831</v>
      </c>
      <c r="B2832" s="7">
        <v>4</v>
      </c>
      <c r="C2832" s="7">
        <v>28</v>
      </c>
      <c r="D2832" s="7">
        <v>23</v>
      </c>
      <c r="E2832" s="7">
        <v>118</v>
      </c>
      <c r="F2832" s="7">
        <v>19</v>
      </c>
      <c r="G2832" s="7">
        <v>0</v>
      </c>
      <c r="H2832" s="7">
        <f t="shared" si="396"/>
        <v>5</v>
      </c>
      <c r="I2832" s="16">
        <f t="shared" si="397"/>
        <v>45044</v>
      </c>
      <c r="J2832" s="17">
        <v>0.70809999999999995</v>
      </c>
      <c r="K2832" s="18">
        <f>G2832*结论【关键目标】!C$27*0.7735*0.001</f>
        <v>0</v>
      </c>
      <c r="L2832" s="5">
        <v>0</v>
      </c>
      <c r="M2832" s="5">
        <f>ABS(IF(L2832&lt;=0,L2832/耗电量关键数据!$B$6/1000,L2832/耗电量关键数据!$B$5/1000))</f>
        <v>0</v>
      </c>
      <c r="N2832" s="5">
        <f>电气设备逐时使用率计算!H2808</f>
        <v>1.1688450000000001</v>
      </c>
      <c r="O2832" s="5">
        <f>灯光逐时使用率计算!H2808</f>
        <v>0.37403039999999999</v>
      </c>
      <c r="P2832" s="19">
        <f t="shared" si="398"/>
        <v>1.5428754000000002</v>
      </c>
      <c r="Q2832" s="19">
        <f t="shared" si="402"/>
        <v>0</v>
      </c>
      <c r="R2832" s="20">
        <f t="shared" si="399"/>
        <v>0</v>
      </c>
      <c r="S2832" s="20">
        <f t="shared" si="403"/>
        <v>0</v>
      </c>
      <c r="T2832" s="20">
        <f>IF((T2831+R2832)&lt;0,0,IF((T2831+R2832)&gt;结论【关键目标】!C$28,结论【关键目标】!C$28,T2831+R2832))</f>
        <v>8.1608751999999996</v>
      </c>
      <c r="U2832" s="19">
        <f>IF((T2831+R2832)&lt;结论【关键目标】!$C$28,0,(发电量计算【计算逻辑页】!R2832+发电量计算【计算逻辑页】!T2831-结论【关键目标】!$C$28))</f>
        <v>0</v>
      </c>
      <c r="V2832" s="5">
        <f t="shared" si="400"/>
        <v>0</v>
      </c>
      <c r="W2832" s="5">
        <f t="shared" si="401"/>
        <v>0</v>
      </c>
      <c r="X2832" s="5">
        <f t="shared" si="404"/>
        <v>0</v>
      </c>
    </row>
    <row r="2833" spans="1:24" x14ac:dyDescent="0.15">
      <c r="A2833" s="7">
        <v>2832</v>
      </c>
      <c r="B2833" s="7">
        <v>4</v>
      </c>
      <c r="C2833" s="7">
        <v>28</v>
      </c>
      <c r="D2833" s="7">
        <v>24</v>
      </c>
      <c r="E2833" s="7">
        <v>118</v>
      </c>
      <c r="F2833" s="7">
        <v>16</v>
      </c>
      <c r="G2833" s="7">
        <v>0</v>
      </c>
      <c r="H2833" s="7">
        <f t="shared" si="396"/>
        <v>5</v>
      </c>
      <c r="I2833" s="16">
        <f t="shared" si="397"/>
        <v>45044</v>
      </c>
      <c r="J2833" s="17">
        <v>0.2407</v>
      </c>
      <c r="K2833" s="18">
        <f>G2833*结论【关键目标】!C$27*0.7735*0.001</f>
        <v>0</v>
      </c>
      <c r="L2833" s="5">
        <v>0</v>
      </c>
      <c r="M2833" s="5">
        <f>ABS(IF(L2833&lt;=0,L2833/耗电量关键数据!$B$6/1000,L2833/耗电量关键数据!$B$5/1000))</f>
        <v>0</v>
      </c>
      <c r="N2833" s="5">
        <f>电气设备逐时使用率计算!H2809</f>
        <v>1.1688450000000001</v>
      </c>
      <c r="O2833" s="5">
        <f>灯光逐时使用率计算!H2809</f>
        <v>0.37403039999999999</v>
      </c>
      <c r="P2833" s="19">
        <f t="shared" si="398"/>
        <v>1.5428754000000002</v>
      </c>
      <c r="Q2833" s="19">
        <f t="shared" si="402"/>
        <v>0</v>
      </c>
      <c r="R2833" s="20">
        <f t="shared" si="399"/>
        <v>0</v>
      </c>
      <c r="S2833" s="20">
        <f t="shared" si="403"/>
        <v>0</v>
      </c>
      <c r="T2833" s="20">
        <f>IF((T2832+R2833)&lt;0,0,IF((T2832+R2833)&gt;结论【关键目标】!C$28,结论【关键目标】!C$28,T2832+R2833))</f>
        <v>8.1608751999999996</v>
      </c>
      <c r="U2833" s="19">
        <f>IF((T2832+R2833)&lt;结论【关键目标】!$C$28,0,(发电量计算【计算逻辑页】!R2833+发电量计算【计算逻辑页】!T2832-结论【关键目标】!$C$28))</f>
        <v>0</v>
      </c>
      <c r="V2833" s="5">
        <f t="shared" si="400"/>
        <v>0</v>
      </c>
      <c r="W2833" s="5">
        <f t="shared" si="401"/>
        <v>0</v>
      </c>
      <c r="X2833" s="5">
        <f t="shared" si="404"/>
        <v>0</v>
      </c>
    </row>
    <row r="2834" spans="1:24" x14ac:dyDescent="0.15">
      <c r="A2834" s="7">
        <v>2833</v>
      </c>
      <c r="B2834" s="7">
        <v>4</v>
      </c>
      <c r="C2834" s="7">
        <v>29</v>
      </c>
      <c r="D2834" s="7">
        <v>1</v>
      </c>
      <c r="E2834" s="7">
        <v>119</v>
      </c>
      <c r="F2834" s="7">
        <v>14</v>
      </c>
      <c r="G2834" s="7">
        <v>0</v>
      </c>
      <c r="H2834" s="7">
        <f t="shared" si="396"/>
        <v>6</v>
      </c>
      <c r="I2834" s="16">
        <f t="shared" si="397"/>
        <v>45045</v>
      </c>
      <c r="J2834" s="17">
        <v>0.2407</v>
      </c>
      <c r="K2834" s="18">
        <f>G2834*结论【关键目标】!C$27*0.7735*0.001</f>
        <v>0</v>
      </c>
      <c r="L2834" s="5">
        <v>0</v>
      </c>
      <c r="M2834" s="5">
        <f>ABS(IF(L2834&lt;=0,L2834/耗电量关键数据!$B$6/1000,L2834/耗电量关键数据!$B$5/1000))</f>
        <v>0</v>
      </c>
      <c r="N2834" s="19">
        <f>耗电量关键数据!$B$14</f>
        <v>1.1688450000000001</v>
      </c>
      <c r="O2834" s="19">
        <f>耗电量关键数据!$B$15</f>
        <v>0.37403039999999999</v>
      </c>
      <c r="P2834" s="19">
        <f t="shared" si="398"/>
        <v>1.5428754000000002</v>
      </c>
      <c r="Q2834" s="19">
        <f t="shared" si="402"/>
        <v>0</v>
      </c>
      <c r="R2834" s="20">
        <f t="shared" si="399"/>
        <v>0</v>
      </c>
      <c r="S2834" s="20">
        <f t="shared" si="403"/>
        <v>0</v>
      </c>
      <c r="T2834" s="20">
        <f>IF((T2833+R2834)&lt;0,0,IF((T2833+R2834)&gt;结论【关键目标】!C$28,结论【关键目标】!C$28,T2833+R2834))</f>
        <v>8.1608751999999996</v>
      </c>
      <c r="U2834" s="19">
        <f>IF((T2833+R2834)&lt;结论【关键目标】!$C$28,0,(发电量计算【计算逻辑页】!R2834+发电量计算【计算逻辑页】!T2833-结论【关键目标】!$C$28))</f>
        <v>0</v>
      </c>
      <c r="V2834" s="5">
        <f t="shared" si="400"/>
        <v>0</v>
      </c>
      <c r="W2834" s="5">
        <f t="shared" si="401"/>
        <v>0</v>
      </c>
      <c r="X2834" s="5">
        <f t="shared" si="404"/>
        <v>0</v>
      </c>
    </row>
    <row r="2835" spans="1:24" x14ac:dyDescent="0.15">
      <c r="A2835" s="7">
        <v>2834</v>
      </c>
      <c r="B2835" s="7">
        <v>4</v>
      </c>
      <c r="C2835" s="7">
        <v>29</v>
      </c>
      <c r="D2835" s="7">
        <v>2</v>
      </c>
      <c r="E2835" s="7">
        <v>119</v>
      </c>
      <c r="F2835" s="7">
        <v>13</v>
      </c>
      <c r="G2835" s="7">
        <v>0</v>
      </c>
      <c r="H2835" s="7">
        <f t="shared" si="396"/>
        <v>6</v>
      </c>
      <c r="I2835" s="16">
        <f t="shared" si="397"/>
        <v>45045</v>
      </c>
      <c r="J2835" s="17">
        <v>0.2407</v>
      </c>
      <c r="K2835" s="18">
        <f>G2835*结论【关键目标】!C$27*0.7735*0.001</f>
        <v>0</v>
      </c>
      <c r="L2835" s="5">
        <v>0</v>
      </c>
      <c r="M2835" s="5">
        <f>ABS(IF(L2835&lt;=0,L2835/耗电量关键数据!$B$6/1000,L2835/耗电量关键数据!$B$5/1000))</f>
        <v>0</v>
      </c>
      <c r="N2835" s="19">
        <f>耗电量关键数据!$B$14</f>
        <v>1.1688450000000001</v>
      </c>
      <c r="O2835" s="19">
        <f>耗电量关键数据!$B$15</f>
        <v>0.37403039999999999</v>
      </c>
      <c r="P2835" s="19">
        <f t="shared" si="398"/>
        <v>1.5428754000000002</v>
      </c>
      <c r="Q2835" s="19">
        <f t="shared" si="402"/>
        <v>0</v>
      </c>
      <c r="R2835" s="20">
        <f t="shared" si="399"/>
        <v>0</v>
      </c>
      <c r="S2835" s="20">
        <f t="shared" si="403"/>
        <v>0</v>
      </c>
      <c r="T2835" s="20">
        <f>IF((T2834+R2835)&lt;0,0,IF((T2834+R2835)&gt;结论【关键目标】!C$28,结论【关键目标】!C$28,T2834+R2835))</f>
        <v>8.1608751999999996</v>
      </c>
      <c r="U2835" s="19">
        <f>IF((T2834+R2835)&lt;结论【关键目标】!$C$28,0,(发电量计算【计算逻辑页】!R2835+发电量计算【计算逻辑页】!T2834-结论【关键目标】!$C$28))</f>
        <v>0</v>
      </c>
      <c r="V2835" s="5">
        <f t="shared" si="400"/>
        <v>0</v>
      </c>
      <c r="W2835" s="5">
        <f t="shared" si="401"/>
        <v>0</v>
      </c>
      <c r="X2835" s="5">
        <f t="shared" si="404"/>
        <v>0</v>
      </c>
    </row>
    <row r="2836" spans="1:24" x14ac:dyDescent="0.15">
      <c r="A2836" s="7">
        <v>2835</v>
      </c>
      <c r="B2836" s="7">
        <v>4</v>
      </c>
      <c r="C2836" s="7">
        <v>29</v>
      </c>
      <c r="D2836" s="7">
        <v>3</v>
      </c>
      <c r="E2836" s="7">
        <v>119</v>
      </c>
      <c r="F2836" s="7">
        <v>13.3</v>
      </c>
      <c r="G2836" s="7">
        <v>0</v>
      </c>
      <c r="H2836" s="7">
        <f t="shared" si="396"/>
        <v>6</v>
      </c>
      <c r="I2836" s="16">
        <f t="shared" si="397"/>
        <v>45045</v>
      </c>
      <c r="J2836" s="17">
        <v>0.2407</v>
      </c>
      <c r="K2836" s="18">
        <f>G2836*结论【关键目标】!C$27*0.7735*0.001</f>
        <v>0</v>
      </c>
      <c r="L2836" s="5">
        <v>0</v>
      </c>
      <c r="M2836" s="5">
        <f>ABS(IF(L2836&lt;=0,L2836/耗电量关键数据!$B$6/1000,L2836/耗电量关键数据!$B$5/1000))</f>
        <v>0</v>
      </c>
      <c r="N2836" s="19">
        <f>耗电量关键数据!$B$14</f>
        <v>1.1688450000000001</v>
      </c>
      <c r="O2836" s="19">
        <f>耗电量关键数据!$B$15</f>
        <v>0.37403039999999999</v>
      </c>
      <c r="P2836" s="19">
        <f t="shared" si="398"/>
        <v>1.5428754000000002</v>
      </c>
      <c r="Q2836" s="19">
        <f t="shared" si="402"/>
        <v>0</v>
      </c>
      <c r="R2836" s="20">
        <f t="shared" si="399"/>
        <v>0</v>
      </c>
      <c r="S2836" s="20">
        <f t="shared" si="403"/>
        <v>0</v>
      </c>
      <c r="T2836" s="20">
        <f>IF((T2835+R2836)&lt;0,0,IF((T2835+R2836)&gt;结论【关键目标】!C$28,结论【关键目标】!C$28,T2835+R2836))</f>
        <v>8.1608751999999996</v>
      </c>
      <c r="U2836" s="19">
        <f>IF((T2835+R2836)&lt;结论【关键目标】!$C$28,0,(发电量计算【计算逻辑页】!R2836+发电量计算【计算逻辑页】!T2835-结论【关键目标】!$C$28))</f>
        <v>0</v>
      </c>
      <c r="V2836" s="5">
        <f t="shared" si="400"/>
        <v>0</v>
      </c>
      <c r="W2836" s="5">
        <f t="shared" si="401"/>
        <v>0</v>
      </c>
      <c r="X2836" s="5">
        <f t="shared" si="404"/>
        <v>0</v>
      </c>
    </row>
    <row r="2837" spans="1:24" x14ac:dyDescent="0.15">
      <c r="A2837" s="7">
        <v>2836</v>
      </c>
      <c r="B2837" s="7">
        <v>4</v>
      </c>
      <c r="C2837" s="7">
        <v>29</v>
      </c>
      <c r="D2837" s="7">
        <v>4</v>
      </c>
      <c r="E2837" s="7">
        <v>119</v>
      </c>
      <c r="F2837" s="7">
        <v>13.2</v>
      </c>
      <c r="G2837" s="7">
        <v>0</v>
      </c>
      <c r="H2837" s="7">
        <f t="shared" si="396"/>
        <v>6</v>
      </c>
      <c r="I2837" s="16">
        <f t="shared" si="397"/>
        <v>45045</v>
      </c>
      <c r="J2837" s="17">
        <v>0.2407</v>
      </c>
      <c r="K2837" s="18">
        <f>G2837*结论【关键目标】!C$27*0.7735*0.001</f>
        <v>0</v>
      </c>
      <c r="L2837" s="5">
        <v>0</v>
      </c>
      <c r="M2837" s="5">
        <f>ABS(IF(L2837&lt;=0,L2837/耗电量关键数据!$B$6/1000,L2837/耗电量关键数据!$B$5/1000))</f>
        <v>0</v>
      </c>
      <c r="N2837" s="19">
        <f>耗电量关键数据!$B$14</f>
        <v>1.1688450000000001</v>
      </c>
      <c r="O2837" s="19">
        <f>耗电量关键数据!$B$15</f>
        <v>0.37403039999999999</v>
      </c>
      <c r="P2837" s="19">
        <f t="shared" si="398"/>
        <v>1.5428754000000002</v>
      </c>
      <c r="Q2837" s="19">
        <f t="shared" si="402"/>
        <v>0</v>
      </c>
      <c r="R2837" s="20">
        <f t="shared" si="399"/>
        <v>0</v>
      </c>
      <c r="S2837" s="20">
        <f t="shared" si="403"/>
        <v>0</v>
      </c>
      <c r="T2837" s="20">
        <f>IF((T2836+R2837)&lt;0,0,IF((T2836+R2837)&gt;结论【关键目标】!C$28,结论【关键目标】!C$28,T2836+R2837))</f>
        <v>8.1608751999999996</v>
      </c>
      <c r="U2837" s="19">
        <f>IF((T2836+R2837)&lt;结论【关键目标】!$C$28,0,(发电量计算【计算逻辑页】!R2837+发电量计算【计算逻辑页】!T2836-结论【关键目标】!$C$28))</f>
        <v>0</v>
      </c>
      <c r="V2837" s="5">
        <f t="shared" si="400"/>
        <v>0</v>
      </c>
      <c r="W2837" s="5">
        <f t="shared" si="401"/>
        <v>0</v>
      </c>
      <c r="X2837" s="5">
        <f t="shared" si="404"/>
        <v>0</v>
      </c>
    </row>
    <row r="2838" spans="1:24" x14ac:dyDescent="0.15">
      <c r="A2838" s="7">
        <v>2837</v>
      </c>
      <c r="B2838" s="7">
        <v>4</v>
      </c>
      <c r="C2838" s="7">
        <v>29</v>
      </c>
      <c r="D2838" s="7">
        <v>5</v>
      </c>
      <c r="E2838" s="7">
        <v>119</v>
      </c>
      <c r="F2838" s="7">
        <v>13</v>
      </c>
      <c r="G2838" s="7">
        <v>0</v>
      </c>
      <c r="H2838" s="7">
        <f t="shared" si="396"/>
        <v>6</v>
      </c>
      <c r="I2838" s="16">
        <f t="shared" si="397"/>
        <v>45045</v>
      </c>
      <c r="J2838" s="17">
        <v>0.2407</v>
      </c>
      <c r="K2838" s="18">
        <f>G2838*结论【关键目标】!C$27*0.7735*0.001</f>
        <v>0</v>
      </c>
      <c r="L2838" s="5">
        <v>0</v>
      </c>
      <c r="M2838" s="5">
        <f>ABS(IF(L2838&lt;=0,L2838/耗电量关键数据!$B$6/1000,L2838/耗电量关键数据!$B$5/1000))</f>
        <v>0</v>
      </c>
      <c r="N2838" s="19">
        <f>耗电量关键数据!$B$14</f>
        <v>1.1688450000000001</v>
      </c>
      <c r="O2838" s="19">
        <f>耗电量关键数据!$B$15</f>
        <v>0.37403039999999999</v>
      </c>
      <c r="P2838" s="19">
        <f t="shared" si="398"/>
        <v>1.5428754000000002</v>
      </c>
      <c r="Q2838" s="19">
        <f t="shared" si="402"/>
        <v>0</v>
      </c>
      <c r="R2838" s="20">
        <f t="shared" si="399"/>
        <v>0</v>
      </c>
      <c r="S2838" s="20">
        <f t="shared" si="403"/>
        <v>0</v>
      </c>
      <c r="T2838" s="20">
        <f>IF((T2837+R2838)&lt;0,0,IF((T2837+R2838)&gt;结论【关键目标】!C$28,结论【关键目标】!C$28,T2837+R2838))</f>
        <v>8.1608751999999996</v>
      </c>
      <c r="U2838" s="19">
        <f>IF((T2837+R2838)&lt;结论【关键目标】!$C$28,0,(发电量计算【计算逻辑页】!R2838+发电量计算【计算逻辑页】!T2837-结论【关键目标】!$C$28))</f>
        <v>0</v>
      </c>
      <c r="V2838" s="5">
        <f t="shared" si="400"/>
        <v>0</v>
      </c>
      <c r="W2838" s="5">
        <f t="shared" si="401"/>
        <v>0</v>
      </c>
      <c r="X2838" s="5">
        <f t="shared" si="404"/>
        <v>0</v>
      </c>
    </row>
    <row r="2839" spans="1:24" x14ac:dyDescent="0.15">
      <c r="A2839" s="7">
        <v>2838</v>
      </c>
      <c r="B2839" s="7">
        <v>4</v>
      </c>
      <c r="C2839" s="7">
        <v>29</v>
      </c>
      <c r="D2839" s="7">
        <v>6</v>
      </c>
      <c r="E2839" s="7">
        <v>119</v>
      </c>
      <c r="F2839" s="7">
        <v>11.9</v>
      </c>
      <c r="G2839" s="7">
        <v>48.9</v>
      </c>
      <c r="H2839" s="7">
        <f t="shared" si="396"/>
        <v>6</v>
      </c>
      <c r="I2839" s="16">
        <f t="shared" si="397"/>
        <v>45045</v>
      </c>
      <c r="J2839" s="17">
        <v>0.2407</v>
      </c>
      <c r="K2839" s="18">
        <f>G2839*结论【关键目标】!C$27*0.7735*0.001</f>
        <v>4.5388980000000005</v>
      </c>
      <c r="L2839" s="5">
        <v>0</v>
      </c>
      <c r="M2839" s="5">
        <f>ABS(IF(L2839&lt;=0,L2839/耗电量关键数据!$B$6/1000,L2839/耗电量关键数据!$B$5/1000))</f>
        <v>0</v>
      </c>
      <c r="N2839" s="19">
        <f>耗电量关键数据!$B$14</f>
        <v>1.1688450000000001</v>
      </c>
      <c r="O2839" s="19">
        <f>耗电量关键数据!$B$15</f>
        <v>0.37403039999999999</v>
      </c>
      <c r="P2839" s="19">
        <f t="shared" si="398"/>
        <v>1.5428754000000002</v>
      </c>
      <c r="Q2839" s="19">
        <f t="shared" si="402"/>
        <v>0</v>
      </c>
      <c r="R2839" s="20">
        <f t="shared" si="399"/>
        <v>4.5388980000000005</v>
      </c>
      <c r="S2839" s="20">
        <f t="shared" si="403"/>
        <v>0</v>
      </c>
      <c r="T2839" s="20">
        <f>IF((T2838+R2839)&lt;0,0,IF((T2838+R2839)&gt;结论【关键目标】!C$28,结论【关键目标】!C$28,T2838+R2839))</f>
        <v>12.699773199999999</v>
      </c>
      <c r="U2839" s="19">
        <f>IF((T2838+R2839)&lt;结论【关键目标】!$C$28,0,(发电量计算【计算逻辑页】!R2839+发电量计算【计算逻辑页】!T2838-结论【关键目标】!$C$28))</f>
        <v>0</v>
      </c>
      <c r="V2839" s="5">
        <f t="shared" si="400"/>
        <v>0</v>
      </c>
      <c r="W2839" s="5">
        <f t="shared" si="401"/>
        <v>0.37137010878000004</v>
      </c>
      <c r="X2839" s="5">
        <f t="shared" si="404"/>
        <v>0</v>
      </c>
    </row>
    <row r="2840" spans="1:24" x14ac:dyDescent="0.15">
      <c r="A2840" s="7">
        <v>2839</v>
      </c>
      <c r="B2840" s="7">
        <v>4</v>
      </c>
      <c r="C2840" s="7">
        <v>29</v>
      </c>
      <c r="D2840" s="7">
        <v>7</v>
      </c>
      <c r="E2840" s="7">
        <v>119</v>
      </c>
      <c r="F2840" s="7">
        <v>10</v>
      </c>
      <c r="G2840" s="7">
        <v>79.400000000000006</v>
      </c>
      <c r="H2840" s="7">
        <f t="shared" si="396"/>
        <v>6</v>
      </c>
      <c r="I2840" s="16">
        <f t="shared" si="397"/>
        <v>45045</v>
      </c>
      <c r="J2840" s="17">
        <v>0.2407</v>
      </c>
      <c r="K2840" s="18">
        <f>G2840*结论【关键目标】!C$27*0.7735*0.001</f>
        <v>7.3699079999999997</v>
      </c>
      <c r="L2840" s="5">
        <v>0</v>
      </c>
      <c r="M2840" s="5">
        <f>ABS(IF(L2840&lt;=0,L2840/耗电量关键数据!$B$6/1000,L2840/耗电量关键数据!$B$5/1000))</f>
        <v>0</v>
      </c>
      <c r="N2840" s="19">
        <f>耗电量关键数据!$B$14</f>
        <v>1.1688450000000001</v>
      </c>
      <c r="O2840" s="19">
        <f>耗电量关键数据!$B$15</f>
        <v>0.37403039999999999</v>
      </c>
      <c r="P2840" s="19">
        <f t="shared" si="398"/>
        <v>1.5428754000000002</v>
      </c>
      <c r="Q2840" s="19">
        <f t="shared" si="402"/>
        <v>0</v>
      </c>
      <c r="R2840" s="20">
        <f t="shared" si="399"/>
        <v>7.3699079999999997</v>
      </c>
      <c r="S2840" s="20">
        <f t="shared" si="403"/>
        <v>0</v>
      </c>
      <c r="T2840" s="20">
        <f>IF((T2839+R2840)&lt;0,0,IF((T2839+R2840)&gt;结论【关键目标】!C$28,结论【关键目标】!C$28,T2839+R2840))</f>
        <v>20.069681199999998</v>
      </c>
      <c r="U2840" s="19">
        <f>IF((T2839+R2840)&lt;结论【关键目标】!$C$28,0,(发电量计算【计算逻辑页】!R2840+发电量计算【计算逻辑页】!T2839-结论【关键目标】!$C$28))</f>
        <v>0</v>
      </c>
      <c r="V2840" s="5">
        <f t="shared" si="400"/>
        <v>0</v>
      </c>
      <c r="W2840" s="5">
        <f t="shared" si="401"/>
        <v>0.37137010878000004</v>
      </c>
      <c r="X2840" s="5">
        <f t="shared" si="404"/>
        <v>0</v>
      </c>
    </row>
    <row r="2841" spans="1:24" x14ac:dyDescent="0.15">
      <c r="A2841" s="7">
        <v>2840</v>
      </c>
      <c r="B2841" s="7">
        <v>4</v>
      </c>
      <c r="C2841" s="7">
        <v>29</v>
      </c>
      <c r="D2841" s="7">
        <v>8</v>
      </c>
      <c r="E2841" s="7">
        <v>119</v>
      </c>
      <c r="F2841" s="7">
        <v>13</v>
      </c>
      <c r="G2841" s="7">
        <v>234.8</v>
      </c>
      <c r="H2841" s="7">
        <f t="shared" si="396"/>
        <v>6</v>
      </c>
      <c r="I2841" s="16">
        <f t="shared" si="397"/>
        <v>45045</v>
      </c>
      <c r="J2841" s="17">
        <v>0.70809999999999995</v>
      </c>
      <c r="K2841" s="18">
        <f>G2841*结论【关键目标】!C$27*0.7735*0.001</f>
        <v>21.794135999999998</v>
      </c>
      <c r="L2841" s="5">
        <v>0</v>
      </c>
      <c r="M2841" s="5">
        <f>ABS(IF(L2841&lt;=0,L2841/耗电量关键数据!$B$6/1000,L2841/耗电量关键数据!$B$5/1000))</f>
        <v>0</v>
      </c>
      <c r="N2841" s="19">
        <f>耗电量关键数据!$B$14</f>
        <v>1.1688450000000001</v>
      </c>
      <c r="O2841" s="19">
        <f>耗电量关键数据!$B$15</f>
        <v>0.37403039999999999</v>
      </c>
      <c r="P2841" s="19">
        <f t="shared" si="398"/>
        <v>1.5428754000000002</v>
      </c>
      <c r="Q2841" s="19">
        <f t="shared" si="402"/>
        <v>0</v>
      </c>
      <c r="R2841" s="20">
        <f t="shared" si="399"/>
        <v>21.794135999999998</v>
      </c>
      <c r="S2841" s="20">
        <f t="shared" si="403"/>
        <v>0</v>
      </c>
      <c r="T2841" s="20">
        <f>IF((T2840+R2841)&lt;0,0,IF((T2840+R2841)&gt;结论【关键目标】!C$28,结论【关键目标】!C$28,T2840+R2841))</f>
        <v>22</v>
      </c>
      <c r="U2841" s="19">
        <f>IF((T2840+R2841)&lt;结论【关键目标】!$C$28,0,(发电量计算【计算逻辑页】!R2841+发电量计算【计算逻辑页】!T2840-结论【关键目标】!$C$28))</f>
        <v>19.8638172</v>
      </c>
      <c r="V2841" s="5">
        <f t="shared" si="400"/>
        <v>6.9523360199999997</v>
      </c>
      <c r="W2841" s="5">
        <f t="shared" si="401"/>
        <v>1.0925100707400002</v>
      </c>
      <c r="X2841" s="5">
        <f t="shared" si="404"/>
        <v>0</v>
      </c>
    </row>
    <row r="2842" spans="1:24" x14ac:dyDescent="0.15">
      <c r="A2842" s="7">
        <v>2841</v>
      </c>
      <c r="B2842" s="7">
        <v>4</v>
      </c>
      <c r="C2842" s="7">
        <v>29</v>
      </c>
      <c r="D2842" s="7">
        <v>9</v>
      </c>
      <c r="E2842" s="7">
        <v>119</v>
      </c>
      <c r="F2842" s="7">
        <v>16</v>
      </c>
      <c r="G2842" s="7">
        <v>482.4</v>
      </c>
      <c r="H2842" s="7">
        <f t="shared" si="396"/>
        <v>6</v>
      </c>
      <c r="I2842" s="16">
        <f t="shared" si="397"/>
        <v>45045</v>
      </c>
      <c r="J2842" s="17">
        <v>0.70809999999999995</v>
      </c>
      <c r="K2842" s="18">
        <f>G2842*结论【关键目标】!C$27*0.7735*0.001</f>
        <v>44.776367999999998</v>
      </c>
      <c r="L2842" s="5">
        <v>0</v>
      </c>
      <c r="M2842" s="5">
        <f>ABS(IF(L2842&lt;=0,L2842/耗电量关键数据!$B$6/1000,L2842/耗电量关键数据!$B$5/1000))</f>
        <v>0</v>
      </c>
      <c r="N2842" s="19">
        <f>耗电量关键数据!$B$14</f>
        <v>1.1688450000000001</v>
      </c>
      <c r="O2842" s="19">
        <f>耗电量关键数据!$B$15</f>
        <v>0.37403039999999999</v>
      </c>
      <c r="P2842" s="19">
        <f t="shared" si="398"/>
        <v>1.5428754000000002</v>
      </c>
      <c r="Q2842" s="19">
        <f t="shared" si="402"/>
        <v>0</v>
      </c>
      <c r="R2842" s="20">
        <f t="shared" si="399"/>
        <v>44.776367999999998</v>
      </c>
      <c r="S2842" s="20">
        <f t="shared" si="403"/>
        <v>0</v>
      </c>
      <c r="T2842" s="20">
        <f>IF((T2841+R2842)&lt;0,0,IF((T2841+R2842)&gt;结论【关键目标】!C$28,结论【关键目标】!C$28,T2841+R2842))</f>
        <v>22</v>
      </c>
      <c r="U2842" s="19">
        <f>IF((T2841+R2842)&lt;结论【关键目标】!$C$28,0,(发电量计算【计算逻辑页】!R2842+发电量计算【计算逻辑页】!T2841-结论【关键目标】!$C$28))</f>
        <v>44.776367999999991</v>
      </c>
      <c r="V2842" s="5">
        <f t="shared" si="400"/>
        <v>15.671728799999995</v>
      </c>
      <c r="W2842" s="5">
        <f t="shared" si="401"/>
        <v>1.0925100707400002</v>
      </c>
      <c r="X2842" s="5">
        <f t="shared" si="404"/>
        <v>0</v>
      </c>
    </row>
    <row r="2843" spans="1:24" x14ac:dyDescent="0.15">
      <c r="A2843" s="7">
        <v>2842</v>
      </c>
      <c r="B2843" s="7">
        <v>4</v>
      </c>
      <c r="C2843" s="7">
        <v>29</v>
      </c>
      <c r="D2843" s="7">
        <v>10</v>
      </c>
      <c r="E2843" s="7">
        <v>119</v>
      </c>
      <c r="F2843" s="7">
        <v>20</v>
      </c>
      <c r="G2843" s="7">
        <v>758.5</v>
      </c>
      <c r="H2843" s="7">
        <f t="shared" si="396"/>
        <v>6</v>
      </c>
      <c r="I2843" s="16">
        <f t="shared" si="397"/>
        <v>45045</v>
      </c>
      <c r="J2843" s="17">
        <v>0.70809999999999995</v>
      </c>
      <c r="K2843" s="18">
        <f>G2843*结论【关键目标】!C$27*0.7735*0.001</f>
        <v>70.403970000000001</v>
      </c>
      <c r="L2843" s="5">
        <v>0</v>
      </c>
      <c r="M2843" s="5">
        <f>ABS(IF(L2843&lt;=0,L2843/耗电量关键数据!$B$6/1000,L2843/耗电量关键数据!$B$5/1000))</f>
        <v>0</v>
      </c>
      <c r="N2843" s="19">
        <f>耗电量关键数据!$B$14</f>
        <v>1.1688450000000001</v>
      </c>
      <c r="O2843" s="19">
        <f>耗电量关键数据!$B$15</f>
        <v>0.37403039999999999</v>
      </c>
      <c r="P2843" s="19">
        <f t="shared" si="398"/>
        <v>1.5428754000000002</v>
      </c>
      <c r="Q2843" s="19">
        <f t="shared" si="402"/>
        <v>0</v>
      </c>
      <c r="R2843" s="20">
        <f t="shared" si="399"/>
        <v>70.403970000000001</v>
      </c>
      <c r="S2843" s="20">
        <f t="shared" si="403"/>
        <v>0</v>
      </c>
      <c r="T2843" s="20">
        <f>IF((T2842+R2843)&lt;0,0,IF((T2842+R2843)&gt;结论【关键目标】!C$28,结论【关键目标】!C$28,T2842+R2843))</f>
        <v>22</v>
      </c>
      <c r="U2843" s="19">
        <f>IF((T2842+R2843)&lt;结论【关键目标】!$C$28,0,(发电量计算【计算逻辑页】!R2843+发电量计算【计算逻辑页】!T2842-结论【关键目标】!$C$28))</f>
        <v>70.403970000000001</v>
      </c>
      <c r="V2843" s="5">
        <f t="shared" si="400"/>
        <v>24.641389499999999</v>
      </c>
      <c r="W2843" s="5">
        <f t="shared" si="401"/>
        <v>1.0925100707400002</v>
      </c>
      <c r="X2843" s="5">
        <f t="shared" si="404"/>
        <v>0</v>
      </c>
    </row>
    <row r="2844" spans="1:24" x14ac:dyDescent="0.15">
      <c r="A2844" s="7">
        <v>2843</v>
      </c>
      <c r="B2844" s="7">
        <v>4</v>
      </c>
      <c r="C2844" s="7">
        <v>29</v>
      </c>
      <c r="D2844" s="7">
        <v>11</v>
      </c>
      <c r="E2844" s="7">
        <v>119</v>
      </c>
      <c r="F2844" s="7">
        <v>21</v>
      </c>
      <c r="G2844" s="7">
        <v>745.9</v>
      </c>
      <c r="H2844" s="7">
        <f t="shared" si="396"/>
        <v>6</v>
      </c>
      <c r="I2844" s="16">
        <f t="shared" si="397"/>
        <v>45045</v>
      </c>
      <c r="J2844" s="17">
        <v>1.2267999999999999</v>
      </c>
      <c r="K2844" s="18">
        <f>G2844*结论【关键目标】!C$27*0.7735*0.001</f>
        <v>69.234437999999997</v>
      </c>
      <c r="L2844" s="5">
        <v>0</v>
      </c>
      <c r="M2844" s="5">
        <f>ABS(IF(L2844&lt;=0,L2844/耗电量关键数据!$B$6/1000,L2844/耗电量关键数据!$B$5/1000))</f>
        <v>0</v>
      </c>
      <c r="N2844" s="19">
        <f>耗电量关键数据!$B$14</f>
        <v>1.1688450000000001</v>
      </c>
      <c r="O2844" s="19">
        <f>耗电量关键数据!$B$15</f>
        <v>0.37403039999999999</v>
      </c>
      <c r="P2844" s="19">
        <f t="shared" si="398"/>
        <v>1.5428754000000002</v>
      </c>
      <c r="Q2844" s="19">
        <f t="shared" si="402"/>
        <v>1.5428754000000002</v>
      </c>
      <c r="R2844" s="20">
        <f t="shared" si="399"/>
        <v>67.691562599999997</v>
      </c>
      <c r="S2844" s="20">
        <f t="shared" si="403"/>
        <v>0</v>
      </c>
      <c r="T2844" s="20">
        <f>IF((T2843+R2844)&lt;0,0,IF((T2843+R2844)&gt;结论【关键目标】!C$28,结论【关键目标】!C$28,T2843+R2844))</f>
        <v>22</v>
      </c>
      <c r="U2844" s="19">
        <f>IF((T2843+R2844)&lt;结论【关键目标】!$C$28,0,(发电量计算【计算逻辑页】!R2844+发电量计算【计算逻辑页】!T2843-结论【关键目标】!$C$28))</f>
        <v>67.691562599999997</v>
      </c>
      <c r="V2844" s="5">
        <f t="shared" si="400"/>
        <v>23.692046909999998</v>
      </c>
      <c r="W2844" s="5">
        <f t="shared" si="401"/>
        <v>1.89279954072</v>
      </c>
      <c r="X2844" s="5">
        <f t="shared" si="404"/>
        <v>0</v>
      </c>
    </row>
    <row r="2845" spans="1:24" x14ac:dyDescent="0.15">
      <c r="A2845" s="7">
        <v>2844</v>
      </c>
      <c r="B2845" s="7">
        <v>4</v>
      </c>
      <c r="C2845" s="7">
        <v>29</v>
      </c>
      <c r="D2845" s="7">
        <v>12</v>
      </c>
      <c r="E2845" s="7">
        <v>119</v>
      </c>
      <c r="F2845" s="7">
        <v>22</v>
      </c>
      <c r="G2845" s="7">
        <v>727.4</v>
      </c>
      <c r="H2845" s="7">
        <f t="shared" si="396"/>
        <v>6</v>
      </c>
      <c r="I2845" s="16">
        <f t="shared" si="397"/>
        <v>45045</v>
      </c>
      <c r="J2845" s="17">
        <v>1.2267999999999999</v>
      </c>
      <c r="K2845" s="18">
        <f>G2845*结论【关键目标】!C$27*0.7735*0.001</f>
        <v>67.517268000000001</v>
      </c>
      <c r="L2845" s="5">
        <v>0</v>
      </c>
      <c r="M2845" s="5">
        <f>ABS(IF(L2845&lt;=0,L2845/耗电量关键数据!$B$6/1000,L2845/耗电量关键数据!$B$5/1000))</f>
        <v>0</v>
      </c>
      <c r="N2845" s="19">
        <f>耗电量关键数据!$B$14</f>
        <v>1.1688450000000001</v>
      </c>
      <c r="O2845" s="19">
        <f>耗电量关键数据!$B$15</f>
        <v>0.37403039999999999</v>
      </c>
      <c r="P2845" s="19">
        <f t="shared" si="398"/>
        <v>1.5428754000000002</v>
      </c>
      <c r="Q2845" s="19">
        <f t="shared" si="402"/>
        <v>1.5428754000000002</v>
      </c>
      <c r="R2845" s="20">
        <f t="shared" si="399"/>
        <v>65.974392600000002</v>
      </c>
      <c r="S2845" s="20">
        <f t="shared" si="403"/>
        <v>0</v>
      </c>
      <c r="T2845" s="20">
        <f>IF((T2844+R2845)&lt;0,0,IF((T2844+R2845)&gt;结论【关键目标】!C$28,结论【关键目标】!C$28,T2844+R2845))</f>
        <v>22</v>
      </c>
      <c r="U2845" s="19">
        <f>IF((T2844+R2845)&lt;结论【关键目标】!$C$28,0,(发电量计算【计算逻辑页】!R2845+发电量计算【计算逻辑页】!T2844-结论【关键目标】!$C$28))</f>
        <v>65.974392600000002</v>
      </c>
      <c r="V2845" s="5">
        <f t="shared" si="400"/>
        <v>23.091037409999998</v>
      </c>
      <c r="W2845" s="5">
        <f t="shared" si="401"/>
        <v>1.89279954072</v>
      </c>
      <c r="X2845" s="5">
        <f t="shared" si="404"/>
        <v>0</v>
      </c>
    </row>
    <row r="2846" spans="1:24" x14ac:dyDescent="0.15">
      <c r="A2846" s="7">
        <v>2845</v>
      </c>
      <c r="B2846" s="7">
        <v>4</v>
      </c>
      <c r="C2846" s="7">
        <v>29</v>
      </c>
      <c r="D2846" s="7">
        <v>13</v>
      </c>
      <c r="E2846" s="7">
        <v>119</v>
      </c>
      <c r="F2846" s="7">
        <v>23</v>
      </c>
      <c r="G2846" s="7">
        <v>703.6</v>
      </c>
      <c r="H2846" s="7">
        <f t="shared" si="396"/>
        <v>6</v>
      </c>
      <c r="I2846" s="16">
        <f t="shared" si="397"/>
        <v>45045</v>
      </c>
      <c r="J2846" s="17">
        <v>1.2267999999999999</v>
      </c>
      <c r="K2846" s="18">
        <f>G2846*结论【关键目标】!C$27*0.7735*0.001</f>
        <v>65.308151999999993</v>
      </c>
      <c r="L2846" s="5">
        <v>0</v>
      </c>
      <c r="M2846" s="5">
        <f>ABS(IF(L2846&lt;=0,L2846/耗电量关键数据!$B$6/1000,L2846/耗电量关键数据!$B$5/1000))</f>
        <v>0</v>
      </c>
      <c r="N2846" s="19">
        <f>耗电量关键数据!$B$14</f>
        <v>1.1688450000000001</v>
      </c>
      <c r="O2846" s="19">
        <f>耗电量关键数据!$B$15</f>
        <v>0.37403039999999999</v>
      </c>
      <c r="P2846" s="19">
        <f t="shared" si="398"/>
        <v>1.5428754000000002</v>
      </c>
      <c r="Q2846" s="19">
        <f t="shared" si="402"/>
        <v>1.5428754000000002</v>
      </c>
      <c r="R2846" s="20">
        <f t="shared" si="399"/>
        <v>63.765276599999993</v>
      </c>
      <c r="S2846" s="20">
        <f t="shared" si="403"/>
        <v>0</v>
      </c>
      <c r="T2846" s="20">
        <f>IF((T2845+R2846)&lt;0,0,IF((T2845+R2846)&gt;结论【关键目标】!C$28,结论【关键目标】!C$28,T2845+R2846))</f>
        <v>22</v>
      </c>
      <c r="U2846" s="19">
        <f>IF((T2845+R2846)&lt;结论【关键目标】!$C$28,0,(发电量计算【计算逻辑页】!R2846+发电量计算【计算逻辑页】!T2845-结论【关键目标】!$C$28))</f>
        <v>63.765276599999993</v>
      </c>
      <c r="V2846" s="5">
        <f t="shared" si="400"/>
        <v>22.317846809999995</v>
      </c>
      <c r="W2846" s="5">
        <f t="shared" si="401"/>
        <v>1.89279954072</v>
      </c>
      <c r="X2846" s="5">
        <f t="shared" si="404"/>
        <v>0</v>
      </c>
    </row>
    <row r="2847" spans="1:24" x14ac:dyDescent="0.15">
      <c r="A2847" s="7">
        <v>2846</v>
      </c>
      <c r="B2847" s="7">
        <v>4</v>
      </c>
      <c r="C2847" s="7">
        <v>29</v>
      </c>
      <c r="D2847" s="7">
        <v>14</v>
      </c>
      <c r="E2847" s="7">
        <v>119</v>
      </c>
      <c r="F2847" s="7">
        <v>24</v>
      </c>
      <c r="G2847" s="7">
        <v>646.1</v>
      </c>
      <c r="H2847" s="7">
        <f t="shared" si="396"/>
        <v>6</v>
      </c>
      <c r="I2847" s="16">
        <f t="shared" si="397"/>
        <v>45045</v>
      </c>
      <c r="J2847" s="17">
        <v>1.2267999999999999</v>
      </c>
      <c r="K2847" s="18">
        <f>G2847*结论【关键目标】!C$27*0.7735*0.001</f>
        <v>59.971001999999999</v>
      </c>
      <c r="L2847" s="5">
        <v>0</v>
      </c>
      <c r="M2847" s="5">
        <f>ABS(IF(L2847&lt;=0,L2847/耗电量关键数据!$B$6/1000,L2847/耗电量关键数据!$B$5/1000))</f>
        <v>0</v>
      </c>
      <c r="N2847" s="19">
        <f>耗电量关键数据!$B$14</f>
        <v>1.1688450000000001</v>
      </c>
      <c r="O2847" s="19">
        <f>耗电量关键数据!$B$15</f>
        <v>0.37403039999999999</v>
      </c>
      <c r="P2847" s="19">
        <f t="shared" si="398"/>
        <v>1.5428754000000002</v>
      </c>
      <c r="Q2847" s="19">
        <f t="shared" si="402"/>
        <v>1.5428754000000002</v>
      </c>
      <c r="R2847" s="20">
        <f t="shared" si="399"/>
        <v>58.428126599999999</v>
      </c>
      <c r="S2847" s="20">
        <f t="shared" si="403"/>
        <v>0</v>
      </c>
      <c r="T2847" s="20">
        <f>IF((T2846+R2847)&lt;0,0,IF((T2846+R2847)&gt;结论【关键目标】!C$28,结论【关键目标】!C$28,T2846+R2847))</f>
        <v>22</v>
      </c>
      <c r="U2847" s="19">
        <f>IF((T2846+R2847)&lt;结论【关键目标】!$C$28,0,(发电量计算【计算逻辑页】!R2847+发电量计算【计算逻辑页】!T2846-结论【关键目标】!$C$28))</f>
        <v>58.428126599999999</v>
      </c>
      <c r="V2847" s="5">
        <f t="shared" si="400"/>
        <v>20.44984431</v>
      </c>
      <c r="W2847" s="5">
        <f t="shared" si="401"/>
        <v>1.89279954072</v>
      </c>
      <c r="X2847" s="5">
        <f t="shared" si="404"/>
        <v>0</v>
      </c>
    </row>
    <row r="2848" spans="1:24" x14ac:dyDescent="0.15">
      <c r="A2848" s="7">
        <v>2847</v>
      </c>
      <c r="B2848" s="7">
        <v>4</v>
      </c>
      <c r="C2848" s="7">
        <v>29</v>
      </c>
      <c r="D2848" s="7">
        <v>15</v>
      </c>
      <c r="E2848" s="7">
        <v>119</v>
      </c>
      <c r="F2848" s="7">
        <v>23.6</v>
      </c>
      <c r="G2848" s="7">
        <v>492.6</v>
      </c>
      <c r="H2848" s="7">
        <f t="shared" si="396"/>
        <v>6</v>
      </c>
      <c r="I2848" s="16">
        <f t="shared" si="397"/>
        <v>45045</v>
      </c>
      <c r="J2848" s="17">
        <v>1.2267999999999999</v>
      </c>
      <c r="K2848" s="18">
        <f>G2848*结论【关键目标】!C$27*0.7735*0.001</f>
        <v>45.723132</v>
      </c>
      <c r="L2848" s="5">
        <v>0</v>
      </c>
      <c r="M2848" s="5">
        <f>ABS(IF(L2848&lt;=0,L2848/耗电量关键数据!$B$6/1000,L2848/耗电量关键数据!$B$5/1000))</f>
        <v>0</v>
      </c>
      <c r="N2848" s="19">
        <f>耗电量关键数据!$B$14</f>
        <v>1.1688450000000001</v>
      </c>
      <c r="O2848" s="19">
        <f>耗电量关键数据!$B$15</f>
        <v>0.37403039999999999</v>
      </c>
      <c r="P2848" s="19">
        <f t="shared" si="398"/>
        <v>1.5428754000000002</v>
      </c>
      <c r="Q2848" s="19">
        <f t="shared" si="402"/>
        <v>1.5428754000000002</v>
      </c>
      <c r="R2848" s="20">
        <f t="shared" si="399"/>
        <v>44.1802566</v>
      </c>
      <c r="S2848" s="20">
        <f t="shared" si="403"/>
        <v>0</v>
      </c>
      <c r="T2848" s="20">
        <f>IF((T2847+R2848)&lt;0,0,IF((T2847+R2848)&gt;结论【关键目标】!C$28,结论【关键目标】!C$28,T2847+R2848))</f>
        <v>22</v>
      </c>
      <c r="U2848" s="19">
        <f>IF((T2847+R2848)&lt;结论【关键目标】!$C$28,0,(发电量计算【计算逻辑页】!R2848+发电量计算【计算逻辑页】!T2847-结论【关键目标】!$C$28))</f>
        <v>44.180256600000007</v>
      </c>
      <c r="V2848" s="5">
        <f t="shared" si="400"/>
        <v>15.463089810000001</v>
      </c>
      <c r="W2848" s="5">
        <f t="shared" si="401"/>
        <v>1.89279954072</v>
      </c>
      <c r="X2848" s="5">
        <f t="shared" si="404"/>
        <v>0</v>
      </c>
    </row>
    <row r="2849" spans="1:24" x14ac:dyDescent="0.15">
      <c r="A2849" s="7">
        <v>2848</v>
      </c>
      <c r="B2849" s="7">
        <v>4</v>
      </c>
      <c r="C2849" s="7">
        <v>29</v>
      </c>
      <c r="D2849" s="7">
        <v>16</v>
      </c>
      <c r="E2849" s="7">
        <v>119</v>
      </c>
      <c r="F2849" s="7">
        <v>23</v>
      </c>
      <c r="G2849" s="7">
        <v>344.9</v>
      </c>
      <c r="H2849" s="7">
        <f t="shared" si="396"/>
        <v>6</v>
      </c>
      <c r="I2849" s="16">
        <f t="shared" si="397"/>
        <v>45045</v>
      </c>
      <c r="J2849" s="17">
        <v>0.70809999999999995</v>
      </c>
      <c r="K2849" s="18">
        <f>G2849*结论【关键目标】!C$27*0.7735*0.001</f>
        <v>32.013618000000001</v>
      </c>
      <c r="L2849" s="5">
        <v>0</v>
      </c>
      <c r="M2849" s="5">
        <f>ABS(IF(L2849&lt;=0,L2849/耗电量关键数据!$B$6/1000,L2849/耗电量关键数据!$B$5/1000))</f>
        <v>0</v>
      </c>
      <c r="N2849" s="19">
        <f>耗电量关键数据!$B$14</f>
        <v>1.1688450000000001</v>
      </c>
      <c r="O2849" s="19">
        <f>耗电量关键数据!$B$15</f>
        <v>0.37403039999999999</v>
      </c>
      <c r="P2849" s="19">
        <f t="shared" si="398"/>
        <v>1.5428754000000002</v>
      </c>
      <c r="Q2849" s="19">
        <f t="shared" si="402"/>
        <v>0</v>
      </c>
      <c r="R2849" s="20">
        <f t="shared" si="399"/>
        <v>32.013618000000001</v>
      </c>
      <c r="S2849" s="20">
        <f t="shared" si="403"/>
        <v>0</v>
      </c>
      <c r="T2849" s="20">
        <f>IF((T2848+R2849)&lt;0,0,IF((T2848+R2849)&gt;结论【关键目标】!C$28,结论【关键目标】!C$28,T2848+R2849))</f>
        <v>22</v>
      </c>
      <c r="U2849" s="19">
        <f>IF((T2848+R2849)&lt;结论【关键目标】!$C$28,0,(发电量计算【计算逻辑页】!R2849+发电量计算【计算逻辑页】!T2848-结论【关键目标】!$C$28))</f>
        <v>32.013618000000001</v>
      </c>
      <c r="V2849" s="5">
        <f t="shared" si="400"/>
        <v>11.204766299999999</v>
      </c>
      <c r="W2849" s="5">
        <f t="shared" si="401"/>
        <v>1.0925100707400002</v>
      </c>
      <c r="X2849" s="5">
        <f t="shared" si="404"/>
        <v>0</v>
      </c>
    </row>
    <row r="2850" spans="1:24" x14ac:dyDescent="0.15">
      <c r="A2850" s="7">
        <v>2849</v>
      </c>
      <c r="B2850" s="7">
        <v>4</v>
      </c>
      <c r="C2850" s="7">
        <v>29</v>
      </c>
      <c r="D2850" s="7">
        <v>17</v>
      </c>
      <c r="E2850" s="7">
        <v>119</v>
      </c>
      <c r="F2850" s="7">
        <v>22</v>
      </c>
      <c r="G2850" s="7">
        <v>178.5</v>
      </c>
      <c r="H2850" s="7">
        <f t="shared" si="396"/>
        <v>6</v>
      </c>
      <c r="I2850" s="16">
        <f t="shared" si="397"/>
        <v>45045</v>
      </c>
      <c r="J2850" s="17">
        <v>0.70809999999999995</v>
      </c>
      <c r="K2850" s="18">
        <f>G2850*结论【关键目标】!C$27*0.7735*0.001</f>
        <v>16.568369999999998</v>
      </c>
      <c r="L2850" s="5">
        <v>0</v>
      </c>
      <c r="M2850" s="5">
        <f>ABS(IF(L2850&lt;=0,L2850/耗电量关键数据!$B$6/1000,L2850/耗电量关键数据!$B$5/1000))</f>
        <v>0</v>
      </c>
      <c r="N2850" s="19">
        <f>耗电量关键数据!$B$14</f>
        <v>1.1688450000000001</v>
      </c>
      <c r="O2850" s="19">
        <f>耗电量关键数据!$B$15</f>
        <v>0.37403039999999999</v>
      </c>
      <c r="P2850" s="19">
        <f t="shared" si="398"/>
        <v>1.5428754000000002</v>
      </c>
      <c r="Q2850" s="19">
        <f t="shared" si="402"/>
        <v>0</v>
      </c>
      <c r="R2850" s="20">
        <f t="shared" si="399"/>
        <v>16.568369999999998</v>
      </c>
      <c r="S2850" s="20">
        <f t="shared" si="403"/>
        <v>0</v>
      </c>
      <c r="T2850" s="20">
        <f>IF((T2849+R2850)&lt;0,0,IF((T2849+R2850)&gt;结论【关键目标】!C$28,结论【关键目标】!C$28,T2849+R2850))</f>
        <v>22</v>
      </c>
      <c r="U2850" s="19">
        <f>IF((T2849+R2850)&lt;结论【关键目标】!$C$28,0,(发电量计算【计算逻辑页】!R2850+发电量计算【计算逻辑页】!T2849-结论【关键目标】!$C$28))</f>
        <v>16.568370000000002</v>
      </c>
      <c r="V2850" s="5">
        <f t="shared" si="400"/>
        <v>5.7989294999999998</v>
      </c>
      <c r="W2850" s="5">
        <f t="shared" si="401"/>
        <v>1.0925100707400002</v>
      </c>
      <c r="X2850" s="5">
        <f t="shared" si="404"/>
        <v>0</v>
      </c>
    </row>
    <row r="2851" spans="1:24" x14ac:dyDescent="0.15">
      <c r="A2851" s="7">
        <v>2850</v>
      </c>
      <c r="B2851" s="7">
        <v>4</v>
      </c>
      <c r="C2851" s="7">
        <v>29</v>
      </c>
      <c r="D2851" s="7">
        <v>18</v>
      </c>
      <c r="E2851" s="7">
        <v>119</v>
      </c>
      <c r="F2851" s="7">
        <v>23</v>
      </c>
      <c r="G2851" s="7">
        <v>47.2</v>
      </c>
      <c r="H2851" s="7">
        <f t="shared" si="396"/>
        <v>6</v>
      </c>
      <c r="I2851" s="16">
        <f t="shared" si="397"/>
        <v>45045</v>
      </c>
      <c r="J2851" s="17">
        <v>0.70809999999999995</v>
      </c>
      <c r="K2851" s="18">
        <f>G2851*结论【关键目标】!C$27*0.7735*0.001</f>
        <v>4.3811039999999997</v>
      </c>
      <c r="L2851" s="5">
        <v>0</v>
      </c>
      <c r="M2851" s="5">
        <f>ABS(IF(L2851&lt;=0,L2851/耗电量关键数据!$B$6/1000,L2851/耗电量关键数据!$B$5/1000))</f>
        <v>0</v>
      </c>
      <c r="N2851" s="19">
        <f>耗电量关键数据!$B$14</f>
        <v>1.1688450000000001</v>
      </c>
      <c r="O2851" s="19">
        <f>耗电量关键数据!$B$15</f>
        <v>0.37403039999999999</v>
      </c>
      <c r="P2851" s="19">
        <f t="shared" si="398"/>
        <v>1.5428754000000002</v>
      </c>
      <c r="Q2851" s="19">
        <f t="shared" si="402"/>
        <v>0</v>
      </c>
      <c r="R2851" s="20">
        <f t="shared" si="399"/>
        <v>4.3811039999999997</v>
      </c>
      <c r="S2851" s="20">
        <f t="shared" si="403"/>
        <v>0</v>
      </c>
      <c r="T2851" s="20">
        <f>IF((T2850+R2851)&lt;0,0,IF((T2850+R2851)&gt;结论【关键目标】!C$28,结论【关键目标】!C$28,T2850+R2851))</f>
        <v>22</v>
      </c>
      <c r="U2851" s="19">
        <f>IF((T2850+R2851)&lt;结论【关键目标】!$C$28,0,(发电量计算【计算逻辑页】!R2851+发电量计算【计算逻辑页】!T2850-结论【关键目标】!$C$28))</f>
        <v>4.3811040000000006</v>
      </c>
      <c r="V2851" s="5">
        <f t="shared" si="400"/>
        <v>1.5333864000000001</v>
      </c>
      <c r="W2851" s="5">
        <f t="shared" si="401"/>
        <v>1.0925100707400002</v>
      </c>
      <c r="X2851" s="5">
        <f t="shared" si="404"/>
        <v>0</v>
      </c>
    </row>
    <row r="2852" spans="1:24" x14ac:dyDescent="0.15">
      <c r="A2852" s="7">
        <v>2851</v>
      </c>
      <c r="B2852" s="7">
        <v>4</v>
      </c>
      <c r="C2852" s="7">
        <v>29</v>
      </c>
      <c r="D2852" s="7">
        <v>19</v>
      </c>
      <c r="E2852" s="7">
        <v>119</v>
      </c>
      <c r="F2852" s="7">
        <v>21</v>
      </c>
      <c r="G2852" s="7">
        <v>0</v>
      </c>
      <c r="H2852" s="7">
        <f t="shared" si="396"/>
        <v>6</v>
      </c>
      <c r="I2852" s="16">
        <f t="shared" si="397"/>
        <v>45045</v>
      </c>
      <c r="J2852" s="17">
        <v>1.2267999999999999</v>
      </c>
      <c r="K2852" s="18">
        <f>G2852*结论【关键目标】!C$27*0.7735*0.001</f>
        <v>0</v>
      </c>
      <c r="L2852" s="5">
        <v>0</v>
      </c>
      <c r="M2852" s="5">
        <f>ABS(IF(L2852&lt;=0,L2852/耗电量关键数据!$B$6/1000,L2852/耗电量关键数据!$B$5/1000))</f>
        <v>0</v>
      </c>
      <c r="N2852" s="19">
        <f>耗电量关键数据!$B$14</f>
        <v>1.1688450000000001</v>
      </c>
      <c r="O2852" s="19">
        <f>耗电量关键数据!$B$15</f>
        <v>0.37403039999999999</v>
      </c>
      <c r="P2852" s="19">
        <f t="shared" si="398"/>
        <v>1.5428754000000002</v>
      </c>
      <c r="Q2852" s="19">
        <f t="shared" si="402"/>
        <v>1.5428754000000002</v>
      </c>
      <c r="R2852" s="20">
        <f t="shared" si="399"/>
        <v>-1.5428754000000002</v>
      </c>
      <c r="S2852" s="20">
        <f t="shared" si="403"/>
        <v>1.5428754000000002</v>
      </c>
      <c r="T2852" s="20">
        <f>IF((T2851+R2852)&lt;0,0,IF((T2851+R2852)&gt;结论【关键目标】!C$28,结论【关键目标】!C$28,T2851+R2852))</f>
        <v>20.4571246</v>
      </c>
      <c r="U2852" s="19">
        <f>IF((T2851+R2852)&lt;结论【关键目标】!$C$28,0,(发电量计算【计算逻辑页】!R2852+发电量计算【计算逻辑页】!T2851-结论【关键目标】!$C$28))</f>
        <v>0</v>
      </c>
      <c r="V2852" s="5">
        <f t="shared" si="400"/>
        <v>0</v>
      </c>
      <c r="W2852" s="5">
        <f t="shared" si="401"/>
        <v>0</v>
      </c>
      <c r="X2852" s="5">
        <f t="shared" si="404"/>
        <v>1.3527931507200002</v>
      </c>
    </row>
    <row r="2853" spans="1:24" x14ac:dyDescent="0.15">
      <c r="A2853" s="7">
        <v>2852</v>
      </c>
      <c r="B2853" s="7">
        <v>4</v>
      </c>
      <c r="C2853" s="7">
        <v>29</v>
      </c>
      <c r="D2853" s="7">
        <v>20</v>
      </c>
      <c r="E2853" s="7">
        <v>119</v>
      </c>
      <c r="F2853" s="7">
        <v>21</v>
      </c>
      <c r="G2853" s="7">
        <v>0</v>
      </c>
      <c r="H2853" s="7">
        <f t="shared" si="396"/>
        <v>6</v>
      </c>
      <c r="I2853" s="16">
        <f t="shared" si="397"/>
        <v>45045</v>
      </c>
      <c r="J2853" s="17">
        <v>1.2267999999999999</v>
      </c>
      <c r="K2853" s="18">
        <f>G2853*结论【关键目标】!C$27*0.7735*0.001</f>
        <v>0</v>
      </c>
      <c r="L2853" s="5">
        <v>0</v>
      </c>
      <c r="M2853" s="5">
        <f>ABS(IF(L2853&lt;=0,L2853/耗电量关键数据!$B$6/1000,L2853/耗电量关键数据!$B$5/1000))</f>
        <v>0</v>
      </c>
      <c r="N2853" s="19">
        <f>耗电量关键数据!$B$14</f>
        <v>1.1688450000000001</v>
      </c>
      <c r="O2853" s="19">
        <f>耗电量关键数据!$B$15</f>
        <v>0.37403039999999999</v>
      </c>
      <c r="P2853" s="19">
        <f t="shared" si="398"/>
        <v>1.5428754000000002</v>
      </c>
      <c r="Q2853" s="19">
        <f t="shared" si="402"/>
        <v>1.5428754000000002</v>
      </c>
      <c r="R2853" s="20">
        <f t="shared" si="399"/>
        <v>-1.5428754000000002</v>
      </c>
      <c r="S2853" s="20">
        <f t="shared" si="403"/>
        <v>1.5428754000000002</v>
      </c>
      <c r="T2853" s="20">
        <f>IF((T2852+R2853)&lt;0,0,IF((T2852+R2853)&gt;结论【关键目标】!C$28,结论【关键目标】!C$28,T2852+R2853))</f>
        <v>18.9142492</v>
      </c>
      <c r="U2853" s="19">
        <f>IF((T2852+R2853)&lt;结论【关键目标】!$C$28,0,(发电量计算【计算逻辑页】!R2853+发电量计算【计算逻辑页】!T2852-结论【关键目标】!$C$28))</f>
        <v>0</v>
      </c>
      <c r="V2853" s="5">
        <f t="shared" si="400"/>
        <v>0</v>
      </c>
      <c r="W2853" s="5">
        <f t="shared" si="401"/>
        <v>0</v>
      </c>
      <c r="X2853" s="5">
        <f t="shared" si="404"/>
        <v>1.3527931507200002</v>
      </c>
    </row>
    <row r="2854" spans="1:24" x14ac:dyDescent="0.15">
      <c r="A2854" s="7">
        <v>2853</v>
      </c>
      <c r="B2854" s="7">
        <v>4</v>
      </c>
      <c r="C2854" s="7">
        <v>29</v>
      </c>
      <c r="D2854" s="7">
        <v>21</v>
      </c>
      <c r="E2854" s="7">
        <v>119</v>
      </c>
      <c r="F2854" s="7">
        <v>21.7</v>
      </c>
      <c r="G2854" s="7">
        <v>0</v>
      </c>
      <c r="H2854" s="7">
        <f t="shared" si="396"/>
        <v>6</v>
      </c>
      <c r="I2854" s="16">
        <f t="shared" si="397"/>
        <v>45045</v>
      </c>
      <c r="J2854" s="17">
        <v>1.2267999999999999</v>
      </c>
      <c r="K2854" s="18">
        <f>G2854*结论【关键目标】!C$27*0.7735*0.001</f>
        <v>0</v>
      </c>
      <c r="L2854" s="5">
        <v>0</v>
      </c>
      <c r="M2854" s="5">
        <f>ABS(IF(L2854&lt;=0,L2854/耗电量关键数据!$B$6/1000,L2854/耗电量关键数据!$B$5/1000))</f>
        <v>0</v>
      </c>
      <c r="N2854" s="19">
        <f>耗电量关键数据!$B$14</f>
        <v>1.1688450000000001</v>
      </c>
      <c r="O2854" s="19">
        <f>耗电量关键数据!$B$15</f>
        <v>0.37403039999999999</v>
      </c>
      <c r="P2854" s="19">
        <f t="shared" si="398"/>
        <v>1.5428754000000002</v>
      </c>
      <c r="Q2854" s="19">
        <f t="shared" si="402"/>
        <v>1.5428754000000002</v>
      </c>
      <c r="R2854" s="20">
        <f t="shared" si="399"/>
        <v>-1.5428754000000002</v>
      </c>
      <c r="S2854" s="20">
        <f t="shared" si="403"/>
        <v>1.5428754000000002</v>
      </c>
      <c r="T2854" s="20">
        <f>IF((T2853+R2854)&lt;0,0,IF((T2853+R2854)&gt;结论【关键目标】!C$28,结论【关键目标】!C$28,T2853+R2854))</f>
        <v>17.371373800000001</v>
      </c>
      <c r="U2854" s="19">
        <f>IF((T2853+R2854)&lt;结论【关键目标】!$C$28,0,(发电量计算【计算逻辑页】!R2854+发电量计算【计算逻辑页】!T2853-结论【关键目标】!$C$28))</f>
        <v>0</v>
      </c>
      <c r="V2854" s="5">
        <f t="shared" si="400"/>
        <v>0</v>
      </c>
      <c r="W2854" s="5">
        <f t="shared" si="401"/>
        <v>0</v>
      </c>
      <c r="X2854" s="5">
        <f t="shared" si="404"/>
        <v>1.3527931507200002</v>
      </c>
    </row>
    <row r="2855" spans="1:24" x14ac:dyDescent="0.15">
      <c r="A2855" s="7">
        <v>2854</v>
      </c>
      <c r="B2855" s="7">
        <v>4</v>
      </c>
      <c r="C2855" s="7">
        <v>29</v>
      </c>
      <c r="D2855" s="7">
        <v>22</v>
      </c>
      <c r="E2855" s="7">
        <v>119</v>
      </c>
      <c r="F2855" s="7">
        <v>20</v>
      </c>
      <c r="G2855" s="7">
        <v>0</v>
      </c>
      <c r="H2855" s="7">
        <f t="shared" si="396"/>
        <v>6</v>
      </c>
      <c r="I2855" s="16">
        <f t="shared" si="397"/>
        <v>45045</v>
      </c>
      <c r="J2855" s="17">
        <v>0.70809999999999995</v>
      </c>
      <c r="K2855" s="18">
        <f>G2855*结论【关键目标】!C$27*0.7735*0.001</f>
        <v>0</v>
      </c>
      <c r="L2855" s="5">
        <v>0</v>
      </c>
      <c r="M2855" s="5">
        <f>ABS(IF(L2855&lt;=0,L2855/耗电量关键数据!$B$6/1000,L2855/耗电量关键数据!$B$5/1000))</f>
        <v>0</v>
      </c>
      <c r="N2855" s="19">
        <f>耗电量关键数据!$B$14</f>
        <v>1.1688450000000001</v>
      </c>
      <c r="O2855" s="19">
        <f>耗电量关键数据!$B$15</f>
        <v>0.37403039999999999</v>
      </c>
      <c r="P2855" s="19">
        <f t="shared" si="398"/>
        <v>1.5428754000000002</v>
      </c>
      <c r="Q2855" s="19">
        <f t="shared" si="402"/>
        <v>0</v>
      </c>
      <c r="R2855" s="20">
        <f t="shared" si="399"/>
        <v>0</v>
      </c>
      <c r="S2855" s="20">
        <f t="shared" si="403"/>
        <v>0</v>
      </c>
      <c r="T2855" s="20">
        <f>IF((T2854+R2855)&lt;0,0,IF((T2854+R2855)&gt;结论【关键目标】!C$28,结论【关键目标】!C$28,T2854+R2855))</f>
        <v>17.371373800000001</v>
      </c>
      <c r="U2855" s="19">
        <f>IF((T2854+R2855)&lt;结论【关键目标】!$C$28,0,(发电量计算【计算逻辑页】!R2855+发电量计算【计算逻辑页】!T2854-结论【关键目标】!$C$28))</f>
        <v>0</v>
      </c>
      <c r="V2855" s="5">
        <f t="shared" si="400"/>
        <v>0</v>
      </c>
      <c r="W2855" s="5">
        <f t="shared" si="401"/>
        <v>0</v>
      </c>
      <c r="X2855" s="5">
        <f t="shared" si="404"/>
        <v>0</v>
      </c>
    </row>
    <row r="2856" spans="1:24" x14ac:dyDescent="0.15">
      <c r="A2856" s="7">
        <v>2855</v>
      </c>
      <c r="B2856" s="7">
        <v>4</v>
      </c>
      <c r="C2856" s="7">
        <v>29</v>
      </c>
      <c r="D2856" s="7">
        <v>23</v>
      </c>
      <c r="E2856" s="7">
        <v>119</v>
      </c>
      <c r="F2856" s="7">
        <v>18</v>
      </c>
      <c r="G2856" s="7">
        <v>0</v>
      </c>
      <c r="H2856" s="7">
        <f t="shared" si="396"/>
        <v>6</v>
      </c>
      <c r="I2856" s="16">
        <f t="shared" si="397"/>
        <v>45045</v>
      </c>
      <c r="J2856" s="17">
        <v>0.70809999999999995</v>
      </c>
      <c r="K2856" s="18">
        <f>G2856*结论【关键目标】!C$27*0.7735*0.001</f>
        <v>0</v>
      </c>
      <c r="L2856" s="5">
        <v>0</v>
      </c>
      <c r="M2856" s="5">
        <f>ABS(IF(L2856&lt;=0,L2856/耗电量关键数据!$B$6/1000,L2856/耗电量关键数据!$B$5/1000))</f>
        <v>0</v>
      </c>
      <c r="N2856" s="19">
        <f>耗电量关键数据!$B$14</f>
        <v>1.1688450000000001</v>
      </c>
      <c r="O2856" s="19">
        <f>耗电量关键数据!$B$15</f>
        <v>0.37403039999999999</v>
      </c>
      <c r="P2856" s="19">
        <f t="shared" si="398"/>
        <v>1.5428754000000002</v>
      </c>
      <c r="Q2856" s="19">
        <f t="shared" si="402"/>
        <v>0</v>
      </c>
      <c r="R2856" s="20">
        <f t="shared" si="399"/>
        <v>0</v>
      </c>
      <c r="S2856" s="20">
        <f t="shared" si="403"/>
        <v>0</v>
      </c>
      <c r="T2856" s="20">
        <f>IF((T2855+R2856)&lt;0,0,IF((T2855+R2856)&gt;结论【关键目标】!C$28,结论【关键目标】!C$28,T2855+R2856))</f>
        <v>17.371373800000001</v>
      </c>
      <c r="U2856" s="19">
        <f>IF((T2855+R2856)&lt;结论【关键目标】!$C$28,0,(发电量计算【计算逻辑页】!R2856+发电量计算【计算逻辑页】!T2855-结论【关键目标】!$C$28))</f>
        <v>0</v>
      </c>
      <c r="V2856" s="5">
        <f t="shared" si="400"/>
        <v>0</v>
      </c>
      <c r="W2856" s="5">
        <f t="shared" si="401"/>
        <v>0</v>
      </c>
      <c r="X2856" s="5">
        <f t="shared" si="404"/>
        <v>0</v>
      </c>
    </row>
    <row r="2857" spans="1:24" x14ac:dyDescent="0.15">
      <c r="A2857" s="7">
        <v>2856</v>
      </c>
      <c r="B2857" s="7">
        <v>4</v>
      </c>
      <c r="C2857" s="7">
        <v>29</v>
      </c>
      <c r="D2857" s="7">
        <v>24</v>
      </c>
      <c r="E2857" s="7">
        <v>119</v>
      </c>
      <c r="F2857" s="7">
        <v>17.899999999999999</v>
      </c>
      <c r="G2857" s="7">
        <v>0</v>
      </c>
      <c r="H2857" s="7">
        <f t="shared" si="396"/>
        <v>6</v>
      </c>
      <c r="I2857" s="16">
        <f t="shared" si="397"/>
        <v>45045</v>
      </c>
      <c r="J2857" s="17">
        <v>0.2407</v>
      </c>
      <c r="K2857" s="18">
        <f>G2857*结论【关键目标】!C$27*0.7735*0.001</f>
        <v>0</v>
      </c>
      <c r="L2857" s="5">
        <v>0</v>
      </c>
      <c r="M2857" s="5">
        <f>ABS(IF(L2857&lt;=0,L2857/耗电量关键数据!$B$6/1000,L2857/耗电量关键数据!$B$5/1000))</f>
        <v>0</v>
      </c>
      <c r="N2857" s="19">
        <f>耗电量关键数据!$B$14</f>
        <v>1.1688450000000001</v>
      </c>
      <c r="O2857" s="19">
        <f>耗电量关键数据!$B$15</f>
        <v>0.37403039999999999</v>
      </c>
      <c r="P2857" s="19">
        <f t="shared" si="398"/>
        <v>1.5428754000000002</v>
      </c>
      <c r="Q2857" s="19">
        <f t="shared" si="402"/>
        <v>0</v>
      </c>
      <c r="R2857" s="20">
        <f t="shared" si="399"/>
        <v>0</v>
      </c>
      <c r="S2857" s="20">
        <f t="shared" si="403"/>
        <v>0</v>
      </c>
      <c r="T2857" s="20">
        <f>IF((T2856+R2857)&lt;0,0,IF((T2856+R2857)&gt;结论【关键目标】!C$28,结论【关键目标】!C$28,T2856+R2857))</f>
        <v>17.371373800000001</v>
      </c>
      <c r="U2857" s="19">
        <f>IF((T2856+R2857)&lt;结论【关键目标】!$C$28,0,(发电量计算【计算逻辑页】!R2857+发电量计算【计算逻辑页】!T2856-结论【关键目标】!$C$28))</f>
        <v>0</v>
      </c>
      <c r="V2857" s="5">
        <f t="shared" si="400"/>
        <v>0</v>
      </c>
      <c r="W2857" s="5">
        <f t="shared" si="401"/>
        <v>0</v>
      </c>
      <c r="X2857" s="5">
        <f t="shared" si="404"/>
        <v>0</v>
      </c>
    </row>
    <row r="2858" spans="1:24" x14ac:dyDescent="0.15">
      <c r="A2858" s="7">
        <v>2857</v>
      </c>
      <c r="B2858" s="7">
        <v>4</v>
      </c>
      <c r="C2858" s="7">
        <v>30</v>
      </c>
      <c r="D2858" s="7">
        <v>1</v>
      </c>
      <c r="E2858" s="7">
        <v>120</v>
      </c>
      <c r="F2858" s="7">
        <v>14</v>
      </c>
      <c r="G2858" s="7">
        <v>0</v>
      </c>
      <c r="H2858" s="7">
        <f t="shared" si="396"/>
        <v>7</v>
      </c>
      <c r="I2858" s="16">
        <f t="shared" si="397"/>
        <v>45046</v>
      </c>
      <c r="J2858" s="17">
        <v>0.2407</v>
      </c>
      <c r="K2858" s="18">
        <f>G2858*结论【关键目标】!C$27*0.7735*0.001</f>
        <v>0</v>
      </c>
      <c r="L2858" s="5">
        <v>0</v>
      </c>
      <c r="M2858" s="5">
        <f>ABS(IF(L2858&lt;=0,L2858/耗电量关键数据!$B$6/1000,L2858/耗电量关键数据!$B$5/1000))</f>
        <v>0</v>
      </c>
      <c r="N2858" s="19">
        <f>耗电量关键数据!$B$14</f>
        <v>1.1688450000000001</v>
      </c>
      <c r="O2858" s="19">
        <f>耗电量关键数据!$B$15</f>
        <v>0.37403039999999999</v>
      </c>
      <c r="P2858" s="19">
        <f t="shared" si="398"/>
        <v>1.5428754000000002</v>
      </c>
      <c r="Q2858" s="19">
        <f t="shared" si="402"/>
        <v>0</v>
      </c>
      <c r="R2858" s="20">
        <f t="shared" si="399"/>
        <v>0</v>
      </c>
      <c r="S2858" s="20">
        <f t="shared" si="403"/>
        <v>0</v>
      </c>
      <c r="T2858" s="20">
        <f>IF((T2857+R2858)&lt;0,0,IF((T2857+R2858)&gt;结论【关键目标】!C$28,结论【关键目标】!C$28,T2857+R2858))</f>
        <v>17.371373800000001</v>
      </c>
      <c r="U2858" s="19">
        <f>IF((T2857+R2858)&lt;结论【关键目标】!$C$28,0,(发电量计算【计算逻辑页】!R2858+发电量计算【计算逻辑页】!T2857-结论【关键目标】!$C$28))</f>
        <v>0</v>
      </c>
      <c r="V2858" s="5">
        <f t="shared" si="400"/>
        <v>0</v>
      </c>
      <c r="W2858" s="5">
        <f t="shared" si="401"/>
        <v>0</v>
      </c>
      <c r="X2858" s="5">
        <f t="shared" si="404"/>
        <v>0</v>
      </c>
    </row>
    <row r="2859" spans="1:24" x14ac:dyDescent="0.15">
      <c r="A2859" s="7">
        <v>2858</v>
      </c>
      <c r="B2859" s="7">
        <v>4</v>
      </c>
      <c r="C2859" s="7">
        <v>30</v>
      </c>
      <c r="D2859" s="7">
        <v>2</v>
      </c>
      <c r="E2859" s="7">
        <v>120</v>
      </c>
      <c r="F2859" s="7">
        <v>13</v>
      </c>
      <c r="G2859" s="7">
        <v>0</v>
      </c>
      <c r="H2859" s="7">
        <f t="shared" si="396"/>
        <v>7</v>
      </c>
      <c r="I2859" s="16">
        <f t="shared" si="397"/>
        <v>45046</v>
      </c>
      <c r="J2859" s="17">
        <v>0.2407</v>
      </c>
      <c r="K2859" s="18">
        <f>G2859*结论【关键目标】!C$27*0.7735*0.001</f>
        <v>0</v>
      </c>
      <c r="L2859" s="5">
        <v>0</v>
      </c>
      <c r="M2859" s="5">
        <f>ABS(IF(L2859&lt;=0,L2859/耗电量关键数据!$B$6/1000,L2859/耗电量关键数据!$B$5/1000))</f>
        <v>0</v>
      </c>
      <c r="N2859" s="19">
        <f>耗电量关键数据!$B$14</f>
        <v>1.1688450000000001</v>
      </c>
      <c r="O2859" s="19">
        <f>耗电量关键数据!$B$15</f>
        <v>0.37403039999999999</v>
      </c>
      <c r="P2859" s="19">
        <f t="shared" si="398"/>
        <v>1.5428754000000002</v>
      </c>
      <c r="Q2859" s="19">
        <f t="shared" si="402"/>
        <v>0</v>
      </c>
      <c r="R2859" s="20">
        <f t="shared" si="399"/>
        <v>0</v>
      </c>
      <c r="S2859" s="20">
        <f t="shared" si="403"/>
        <v>0</v>
      </c>
      <c r="T2859" s="20">
        <f>IF((T2858+R2859)&lt;0,0,IF((T2858+R2859)&gt;结论【关键目标】!C$28,结论【关键目标】!C$28,T2858+R2859))</f>
        <v>17.371373800000001</v>
      </c>
      <c r="U2859" s="19">
        <f>IF((T2858+R2859)&lt;结论【关键目标】!$C$28,0,(发电量计算【计算逻辑页】!R2859+发电量计算【计算逻辑页】!T2858-结论【关键目标】!$C$28))</f>
        <v>0</v>
      </c>
      <c r="V2859" s="5">
        <f t="shared" si="400"/>
        <v>0</v>
      </c>
      <c r="W2859" s="5">
        <f t="shared" si="401"/>
        <v>0</v>
      </c>
      <c r="X2859" s="5">
        <f t="shared" si="404"/>
        <v>0</v>
      </c>
    </row>
    <row r="2860" spans="1:24" x14ac:dyDescent="0.15">
      <c r="A2860" s="7">
        <v>2859</v>
      </c>
      <c r="B2860" s="7">
        <v>4</v>
      </c>
      <c r="C2860" s="7">
        <v>30</v>
      </c>
      <c r="D2860" s="7">
        <v>3</v>
      </c>
      <c r="E2860" s="7">
        <v>120</v>
      </c>
      <c r="F2860" s="7">
        <v>13.5</v>
      </c>
      <c r="G2860" s="7">
        <v>0</v>
      </c>
      <c r="H2860" s="7">
        <f t="shared" si="396"/>
        <v>7</v>
      </c>
      <c r="I2860" s="16">
        <f t="shared" si="397"/>
        <v>45046</v>
      </c>
      <c r="J2860" s="17">
        <v>0.2407</v>
      </c>
      <c r="K2860" s="18">
        <f>G2860*结论【关键目标】!C$27*0.7735*0.001</f>
        <v>0</v>
      </c>
      <c r="L2860" s="5">
        <v>0</v>
      </c>
      <c r="M2860" s="5">
        <f>ABS(IF(L2860&lt;=0,L2860/耗电量关键数据!$B$6/1000,L2860/耗电量关键数据!$B$5/1000))</f>
        <v>0</v>
      </c>
      <c r="N2860" s="19">
        <f>耗电量关键数据!$B$14</f>
        <v>1.1688450000000001</v>
      </c>
      <c r="O2860" s="19">
        <f>耗电量关键数据!$B$15</f>
        <v>0.37403039999999999</v>
      </c>
      <c r="P2860" s="19">
        <f t="shared" si="398"/>
        <v>1.5428754000000002</v>
      </c>
      <c r="Q2860" s="19">
        <f t="shared" si="402"/>
        <v>0</v>
      </c>
      <c r="R2860" s="20">
        <f t="shared" si="399"/>
        <v>0</v>
      </c>
      <c r="S2860" s="20">
        <f t="shared" si="403"/>
        <v>0</v>
      </c>
      <c r="T2860" s="20">
        <f>IF((T2859+R2860)&lt;0,0,IF((T2859+R2860)&gt;结论【关键目标】!C$28,结论【关键目标】!C$28,T2859+R2860))</f>
        <v>17.371373800000001</v>
      </c>
      <c r="U2860" s="19">
        <f>IF((T2859+R2860)&lt;结论【关键目标】!$C$28,0,(发电量计算【计算逻辑页】!R2860+发电量计算【计算逻辑页】!T2859-结论【关键目标】!$C$28))</f>
        <v>0</v>
      </c>
      <c r="V2860" s="5">
        <f t="shared" si="400"/>
        <v>0</v>
      </c>
      <c r="W2860" s="5">
        <f t="shared" si="401"/>
        <v>0</v>
      </c>
      <c r="X2860" s="5">
        <f t="shared" si="404"/>
        <v>0</v>
      </c>
    </row>
    <row r="2861" spans="1:24" x14ac:dyDescent="0.15">
      <c r="A2861" s="7">
        <v>2860</v>
      </c>
      <c r="B2861" s="7">
        <v>4</v>
      </c>
      <c r="C2861" s="7">
        <v>30</v>
      </c>
      <c r="D2861" s="7">
        <v>4</v>
      </c>
      <c r="E2861" s="7">
        <v>120</v>
      </c>
      <c r="F2861" s="7">
        <v>12</v>
      </c>
      <c r="G2861" s="7">
        <v>0</v>
      </c>
      <c r="H2861" s="7">
        <f t="shared" si="396"/>
        <v>7</v>
      </c>
      <c r="I2861" s="16">
        <f t="shared" si="397"/>
        <v>45046</v>
      </c>
      <c r="J2861" s="17">
        <v>0.2407</v>
      </c>
      <c r="K2861" s="18">
        <f>G2861*结论【关键目标】!C$27*0.7735*0.001</f>
        <v>0</v>
      </c>
      <c r="L2861" s="5">
        <v>0</v>
      </c>
      <c r="M2861" s="5">
        <f>ABS(IF(L2861&lt;=0,L2861/耗电量关键数据!$B$6/1000,L2861/耗电量关键数据!$B$5/1000))</f>
        <v>0</v>
      </c>
      <c r="N2861" s="19">
        <f>耗电量关键数据!$B$14</f>
        <v>1.1688450000000001</v>
      </c>
      <c r="O2861" s="19">
        <f>耗电量关键数据!$B$15</f>
        <v>0.37403039999999999</v>
      </c>
      <c r="P2861" s="19">
        <f t="shared" si="398"/>
        <v>1.5428754000000002</v>
      </c>
      <c r="Q2861" s="19">
        <f t="shared" si="402"/>
        <v>0</v>
      </c>
      <c r="R2861" s="20">
        <f t="shared" si="399"/>
        <v>0</v>
      </c>
      <c r="S2861" s="20">
        <f t="shared" si="403"/>
        <v>0</v>
      </c>
      <c r="T2861" s="20">
        <f>IF((T2860+R2861)&lt;0,0,IF((T2860+R2861)&gt;结论【关键目标】!C$28,结论【关键目标】!C$28,T2860+R2861))</f>
        <v>17.371373800000001</v>
      </c>
      <c r="U2861" s="19">
        <f>IF((T2860+R2861)&lt;结论【关键目标】!$C$28,0,(发电量计算【计算逻辑页】!R2861+发电量计算【计算逻辑页】!T2860-结论【关键目标】!$C$28))</f>
        <v>0</v>
      </c>
      <c r="V2861" s="5">
        <f t="shared" si="400"/>
        <v>0</v>
      </c>
      <c r="W2861" s="5">
        <f t="shared" si="401"/>
        <v>0</v>
      </c>
      <c r="X2861" s="5">
        <f t="shared" si="404"/>
        <v>0</v>
      </c>
    </row>
    <row r="2862" spans="1:24" x14ac:dyDescent="0.15">
      <c r="A2862" s="7">
        <v>2861</v>
      </c>
      <c r="B2862" s="7">
        <v>4</v>
      </c>
      <c r="C2862" s="7">
        <v>30</v>
      </c>
      <c r="D2862" s="7">
        <v>5</v>
      </c>
      <c r="E2862" s="7">
        <v>120</v>
      </c>
      <c r="F2862" s="7">
        <v>12</v>
      </c>
      <c r="G2862" s="7">
        <v>0</v>
      </c>
      <c r="H2862" s="7">
        <f t="shared" si="396"/>
        <v>7</v>
      </c>
      <c r="I2862" s="16">
        <f t="shared" si="397"/>
        <v>45046</v>
      </c>
      <c r="J2862" s="17">
        <v>0.2407</v>
      </c>
      <c r="K2862" s="18">
        <f>G2862*结论【关键目标】!C$27*0.7735*0.001</f>
        <v>0</v>
      </c>
      <c r="L2862" s="5">
        <v>0</v>
      </c>
      <c r="M2862" s="5">
        <f>ABS(IF(L2862&lt;=0,L2862/耗电量关键数据!$B$6/1000,L2862/耗电量关键数据!$B$5/1000))</f>
        <v>0</v>
      </c>
      <c r="N2862" s="19">
        <f>耗电量关键数据!$B$14</f>
        <v>1.1688450000000001</v>
      </c>
      <c r="O2862" s="19">
        <f>耗电量关键数据!$B$15</f>
        <v>0.37403039999999999</v>
      </c>
      <c r="P2862" s="19">
        <f t="shared" si="398"/>
        <v>1.5428754000000002</v>
      </c>
      <c r="Q2862" s="19">
        <f t="shared" si="402"/>
        <v>0</v>
      </c>
      <c r="R2862" s="20">
        <f t="shared" si="399"/>
        <v>0</v>
      </c>
      <c r="S2862" s="20">
        <f t="shared" si="403"/>
        <v>0</v>
      </c>
      <c r="T2862" s="20">
        <f>IF((T2861+R2862)&lt;0,0,IF((T2861+R2862)&gt;结论【关键目标】!C$28,结论【关键目标】!C$28,T2861+R2862))</f>
        <v>17.371373800000001</v>
      </c>
      <c r="U2862" s="19">
        <f>IF((T2861+R2862)&lt;结论【关键目标】!$C$28,0,(发电量计算【计算逻辑页】!R2862+发电量计算【计算逻辑页】!T2861-结论【关键目标】!$C$28))</f>
        <v>0</v>
      </c>
      <c r="V2862" s="5">
        <f t="shared" si="400"/>
        <v>0</v>
      </c>
      <c r="W2862" s="5">
        <f t="shared" si="401"/>
        <v>0</v>
      </c>
      <c r="X2862" s="5">
        <f t="shared" si="404"/>
        <v>0</v>
      </c>
    </row>
    <row r="2863" spans="1:24" x14ac:dyDescent="0.15">
      <c r="A2863" s="7">
        <v>2862</v>
      </c>
      <c r="B2863" s="7">
        <v>4</v>
      </c>
      <c r="C2863" s="7">
        <v>30</v>
      </c>
      <c r="D2863" s="7">
        <v>6</v>
      </c>
      <c r="E2863" s="7">
        <v>120</v>
      </c>
      <c r="F2863" s="7">
        <v>12.9</v>
      </c>
      <c r="G2863" s="7">
        <v>103.7</v>
      </c>
      <c r="H2863" s="7">
        <f t="shared" si="396"/>
        <v>7</v>
      </c>
      <c r="I2863" s="16">
        <f t="shared" si="397"/>
        <v>45046</v>
      </c>
      <c r="J2863" s="17">
        <v>0.2407</v>
      </c>
      <c r="K2863" s="18">
        <f>G2863*结论【关键目标】!C$27*0.7735*0.001</f>
        <v>9.6254340000000003</v>
      </c>
      <c r="L2863" s="5">
        <v>0</v>
      </c>
      <c r="M2863" s="5">
        <f>ABS(IF(L2863&lt;=0,L2863/耗电量关键数据!$B$6/1000,L2863/耗电量关键数据!$B$5/1000))</f>
        <v>0</v>
      </c>
      <c r="N2863" s="19">
        <f>耗电量关键数据!$B$14</f>
        <v>1.1688450000000001</v>
      </c>
      <c r="O2863" s="19">
        <f>耗电量关键数据!$B$15</f>
        <v>0.37403039999999999</v>
      </c>
      <c r="P2863" s="19">
        <f t="shared" si="398"/>
        <v>1.5428754000000002</v>
      </c>
      <c r="Q2863" s="19">
        <f t="shared" si="402"/>
        <v>0</v>
      </c>
      <c r="R2863" s="20">
        <f t="shared" si="399"/>
        <v>9.6254340000000003</v>
      </c>
      <c r="S2863" s="20">
        <f t="shared" si="403"/>
        <v>0</v>
      </c>
      <c r="T2863" s="20">
        <f>IF((T2862+R2863)&lt;0,0,IF((T2862+R2863)&gt;结论【关键目标】!C$28,结论【关键目标】!C$28,T2862+R2863))</f>
        <v>22</v>
      </c>
      <c r="U2863" s="19">
        <f>IF((T2862+R2863)&lt;结论【关键目标】!$C$28,0,(发电量计算【计算逻辑页】!R2863+发电量计算【计算逻辑页】!T2862-结论【关键目标】!$C$28))</f>
        <v>4.9968077999999991</v>
      </c>
      <c r="V2863" s="5">
        <f t="shared" si="400"/>
        <v>0</v>
      </c>
      <c r="W2863" s="5">
        <f t="shared" si="401"/>
        <v>0.37137010878000004</v>
      </c>
      <c r="X2863" s="5">
        <f t="shared" si="404"/>
        <v>0</v>
      </c>
    </row>
    <row r="2864" spans="1:24" x14ac:dyDescent="0.15">
      <c r="A2864" s="7">
        <v>2863</v>
      </c>
      <c r="B2864" s="7">
        <v>4</v>
      </c>
      <c r="C2864" s="7">
        <v>30</v>
      </c>
      <c r="D2864" s="7">
        <v>7</v>
      </c>
      <c r="E2864" s="7">
        <v>120</v>
      </c>
      <c r="F2864" s="7">
        <v>11</v>
      </c>
      <c r="G2864" s="7">
        <v>204.1</v>
      </c>
      <c r="H2864" s="7">
        <f t="shared" si="396"/>
        <v>7</v>
      </c>
      <c r="I2864" s="16">
        <f t="shared" si="397"/>
        <v>45046</v>
      </c>
      <c r="J2864" s="17">
        <v>0.2407</v>
      </c>
      <c r="K2864" s="18">
        <f>G2864*结论【关键目标】!C$27*0.7735*0.001</f>
        <v>18.944561999999998</v>
      </c>
      <c r="L2864" s="5">
        <v>0</v>
      </c>
      <c r="M2864" s="5">
        <f>ABS(IF(L2864&lt;=0,L2864/耗电量关键数据!$B$6/1000,L2864/耗电量关键数据!$B$5/1000))</f>
        <v>0</v>
      </c>
      <c r="N2864" s="19">
        <f>耗电量关键数据!$B$14</f>
        <v>1.1688450000000001</v>
      </c>
      <c r="O2864" s="19">
        <f>耗电量关键数据!$B$15</f>
        <v>0.37403039999999999</v>
      </c>
      <c r="P2864" s="19">
        <f t="shared" si="398"/>
        <v>1.5428754000000002</v>
      </c>
      <c r="Q2864" s="19">
        <f t="shared" si="402"/>
        <v>0</v>
      </c>
      <c r="R2864" s="20">
        <f t="shared" si="399"/>
        <v>18.944561999999998</v>
      </c>
      <c r="S2864" s="20">
        <f t="shared" si="403"/>
        <v>0</v>
      </c>
      <c r="T2864" s="20">
        <f>IF((T2863+R2864)&lt;0,0,IF((T2863+R2864)&gt;结论【关键目标】!C$28,结论【关键目标】!C$28,T2863+R2864))</f>
        <v>22</v>
      </c>
      <c r="U2864" s="19">
        <f>IF((T2863+R2864)&lt;结论【关键目标】!$C$28,0,(发电量计算【计算逻辑页】!R2864+发电量计算【计算逻辑页】!T2863-结论【关键目标】!$C$28))</f>
        <v>18.944561999999998</v>
      </c>
      <c r="V2864" s="5">
        <f t="shared" si="400"/>
        <v>0</v>
      </c>
      <c r="W2864" s="5">
        <f t="shared" si="401"/>
        <v>0.37137010878000004</v>
      </c>
      <c r="X2864" s="5">
        <f t="shared" si="404"/>
        <v>0</v>
      </c>
    </row>
    <row r="2865" spans="1:24" x14ac:dyDescent="0.15">
      <c r="A2865" s="7">
        <v>2864</v>
      </c>
      <c r="B2865" s="7">
        <v>4</v>
      </c>
      <c r="C2865" s="7">
        <v>30</v>
      </c>
      <c r="D2865" s="7">
        <v>8</v>
      </c>
      <c r="E2865" s="7">
        <v>120</v>
      </c>
      <c r="F2865" s="7">
        <v>13</v>
      </c>
      <c r="G2865" s="7">
        <v>364.9</v>
      </c>
      <c r="H2865" s="7">
        <f t="shared" si="396"/>
        <v>7</v>
      </c>
      <c r="I2865" s="16">
        <f t="shared" si="397"/>
        <v>45046</v>
      </c>
      <c r="J2865" s="17">
        <v>0.70809999999999995</v>
      </c>
      <c r="K2865" s="18">
        <f>G2865*结论【关键目标】!C$27*0.7735*0.001</f>
        <v>33.870017999999995</v>
      </c>
      <c r="L2865" s="5">
        <v>0</v>
      </c>
      <c r="M2865" s="5">
        <f>ABS(IF(L2865&lt;=0,L2865/耗电量关键数据!$B$6/1000,L2865/耗电量关键数据!$B$5/1000))</f>
        <v>0</v>
      </c>
      <c r="N2865" s="19">
        <f>耗电量关键数据!$B$14</f>
        <v>1.1688450000000001</v>
      </c>
      <c r="O2865" s="19">
        <f>耗电量关键数据!$B$15</f>
        <v>0.37403039999999999</v>
      </c>
      <c r="P2865" s="19">
        <f t="shared" si="398"/>
        <v>1.5428754000000002</v>
      </c>
      <c r="Q2865" s="19">
        <f t="shared" si="402"/>
        <v>0</v>
      </c>
      <c r="R2865" s="20">
        <f t="shared" si="399"/>
        <v>33.870017999999995</v>
      </c>
      <c r="S2865" s="20">
        <f t="shared" si="403"/>
        <v>0</v>
      </c>
      <c r="T2865" s="20">
        <f>IF((T2864+R2865)&lt;0,0,IF((T2864+R2865)&gt;结论【关键目标】!C$28,结论【关键目标】!C$28,T2864+R2865))</f>
        <v>22</v>
      </c>
      <c r="U2865" s="19">
        <f>IF((T2864+R2865)&lt;结论【关键目标】!$C$28,0,(发电量计算【计算逻辑页】!R2865+发电量计算【计算逻辑页】!T2864-结论【关键目标】!$C$28))</f>
        <v>33.870017999999995</v>
      </c>
      <c r="V2865" s="5">
        <f t="shared" si="400"/>
        <v>11.854506299999997</v>
      </c>
      <c r="W2865" s="5">
        <f t="shared" si="401"/>
        <v>1.0925100707400002</v>
      </c>
      <c r="X2865" s="5">
        <f t="shared" si="404"/>
        <v>0</v>
      </c>
    </row>
    <row r="2866" spans="1:24" x14ac:dyDescent="0.15">
      <c r="A2866" s="7">
        <v>2865</v>
      </c>
      <c r="B2866" s="7">
        <v>4</v>
      </c>
      <c r="C2866" s="7">
        <v>30</v>
      </c>
      <c r="D2866" s="7">
        <v>9</v>
      </c>
      <c r="E2866" s="7">
        <v>120</v>
      </c>
      <c r="F2866" s="7">
        <v>16.2</v>
      </c>
      <c r="G2866" s="7">
        <v>548.20000000000005</v>
      </c>
      <c r="H2866" s="7">
        <f t="shared" si="396"/>
        <v>7</v>
      </c>
      <c r="I2866" s="16">
        <f t="shared" si="397"/>
        <v>45046</v>
      </c>
      <c r="J2866" s="17">
        <v>0.70809999999999995</v>
      </c>
      <c r="K2866" s="18">
        <f>G2866*结论【关键目标】!C$27*0.7735*0.001</f>
        <v>50.883924</v>
      </c>
      <c r="L2866" s="5">
        <v>0</v>
      </c>
      <c r="M2866" s="5">
        <f>ABS(IF(L2866&lt;=0,L2866/耗电量关键数据!$B$6/1000,L2866/耗电量关键数据!$B$5/1000))</f>
        <v>0</v>
      </c>
      <c r="N2866" s="19">
        <f>耗电量关键数据!$B$14</f>
        <v>1.1688450000000001</v>
      </c>
      <c r="O2866" s="19">
        <f>耗电量关键数据!$B$15</f>
        <v>0.37403039999999999</v>
      </c>
      <c r="P2866" s="19">
        <f t="shared" si="398"/>
        <v>1.5428754000000002</v>
      </c>
      <c r="Q2866" s="19">
        <f t="shared" si="402"/>
        <v>0</v>
      </c>
      <c r="R2866" s="20">
        <f t="shared" si="399"/>
        <v>50.883924</v>
      </c>
      <c r="S2866" s="20">
        <f t="shared" si="403"/>
        <v>0</v>
      </c>
      <c r="T2866" s="20">
        <f>IF((T2865+R2866)&lt;0,0,IF((T2865+R2866)&gt;结论【关键目标】!C$28,结论【关键目标】!C$28,T2865+R2866))</f>
        <v>22</v>
      </c>
      <c r="U2866" s="19">
        <f>IF((T2865+R2866)&lt;结论【关键目标】!$C$28,0,(发电量计算【计算逻辑页】!R2866+发电量计算【计算逻辑页】!T2865-结论【关键目标】!$C$28))</f>
        <v>50.883924000000007</v>
      </c>
      <c r="V2866" s="5">
        <f t="shared" si="400"/>
        <v>17.809373400000002</v>
      </c>
      <c r="W2866" s="5">
        <f t="shared" si="401"/>
        <v>1.0925100707400002</v>
      </c>
      <c r="X2866" s="5">
        <f t="shared" si="404"/>
        <v>0</v>
      </c>
    </row>
    <row r="2867" spans="1:24" x14ac:dyDescent="0.15">
      <c r="A2867" s="7">
        <v>2866</v>
      </c>
      <c r="B2867" s="7">
        <v>4</v>
      </c>
      <c r="C2867" s="7">
        <v>30</v>
      </c>
      <c r="D2867" s="7">
        <v>10</v>
      </c>
      <c r="E2867" s="7">
        <v>120</v>
      </c>
      <c r="F2867" s="7">
        <v>17</v>
      </c>
      <c r="G2867" s="7">
        <v>692.3</v>
      </c>
      <c r="H2867" s="7">
        <f t="shared" si="396"/>
        <v>7</v>
      </c>
      <c r="I2867" s="16">
        <f t="shared" si="397"/>
        <v>45046</v>
      </c>
      <c r="J2867" s="17">
        <v>0.70809999999999995</v>
      </c>
      <c r="K2867" s="18">
        <f>G2867*结论【关键目标】!C$27*0.7735*0.001</f>
        <v>64.259286000000003</v>
      </c>
      <c r="L2867" s="5">
        <v>0</v>
      </c>
      <c r="M2867" s="5">
        <f>ABS(IF(L2867&lt;=0,L2867/耗电量关键数据!$B$6/1000,L2867/耗电量关键数据!$B$5/1000))</f>
        <v>0</v>
      </c>
      <c r="N2867" s="19">
        <f>耗电量关键数据!$B$14</f>
        <v>1.1688450000000001</v>
      </c>
      <c r="O2867" s="19">
        <f>耗电量关键数据!$B$15</f>
        <v>0.37403039999999999</v>
      </c>
      <c r="P2867" s="19">
        <f t="shared" si="398"/>
        <v>1.5428754000000002</v>
      </c>
      <c r="Q2867" s="19">
        <f t="shared" si="402"/>
        <v>0</v>
      </c>
      <c r="R2867" s="20">
        <f t="shared" si="399"/>
        <v>64.259286000000003</v>
      </c>
      <c r="S2867" s="20">
        <f t="shared" si="403"/>
        <v>0</v>
      </c>
      <c r="T2867" s="20">
        <f>IF((T2866+R2867)&lt;0,0,IF((T2866+R2867)&gt;结论【关键目标】!C$28,结论【关键目标】!C$28,T2866+R2867))</f>
        <v>22</v>
      </c>
      <c r="U2867" s="19">
        <f>IF((T2866+R2867)&lt;结论【关键目标】!$C$28,0,(发电量计算【计算逻辑页】!R2867+发电量计算【计算逻辑页】!T2866-结论【关键目标】!$C$28))</f>
        <v>64.259286000000003</v>
      </c>
      <c r="V2867" s="5">
        <f t="shared" si="400"/>
        <v>22.4907501</v>
      </c>
      <c r="W2867" s="5">
        <f t="shared" si="401"/>
        <v>1.0925100707400002</v>
      </c>
      <c r="X2867" s="5">
        <f t="shared" si="404"/>
        <v>0</v>
      </c>
    </row>
    <row r="2868" spans="1:24" x14ac:dyDescent="0.15">
      <c r="A2868" s="7">
        <v>2867</v>
      </c>
      <c r="B2868" s="7">
        <v>4</v>
      </c>
      <c r="C2868" s="7">
        <v>30</v>
      </c>
      <c r="D2868" s="7">
        <v>11</v>
      </c>
      <c r="E2868" s="7">
        <v>120</v>
      </c>
      <c r="F2868" s="7">
        <v>19</v>
      </c>
      <c r="G2868" s="7">
        <v>776</v>
      </c>
      <c r="H2868" s="7">
        <f t="shared" si="396"/>
        <v>7</v>
      </c>
      <c r="I2868" s="16">
        <f t="shared" si="397"/>
        <v>45046</v>
      </c>
      <c r="J2868" s="17">
        <v>1.2267999999999999</v>
      </c>
      <c r="K2868" s="18">
        <f>G2868*结论【关键目标】!C$27*0.7735*0.001</f>
        <v>72.028319999999994</v>
      </c>
      <c r="L2868" s="5">
        <v>0</v>
      </c>
      <c r="M2868" s="5">
        <f>ABS(IF(L2868&lt;=0,L2868/耗电量关键数据!$B$6/1000,L2868/耗电量关键数据!$B$5/1000))</f>
        <v>0</v>
      </c>
      <c r="N2868" s="19">
        <f>耗电量关键数据!$B$14</f>
        <v>1.1688450000000001</v>
      </c>
      <c r="O2868" s="19">
        <f>耗电量关键数据!$B$15</f>
        <v>0.37403039999999999</v>
      </c>
      <c r="P2868" s="19">
        <f t="shared" si="398"/>
        <v>1.5428754000000002</v>
      </c>
      <c r="Q2868" s="19">
        <f t="shared" si="402"/>
        <v>1.5428754000000002</v>
      </c>
      <c r="R2868" s="20">
        <f t="shared" si="399"/>
        <v>70.485444599999994</v>
      </c>
      <c r="S2868" s="20">
        <f t="shared" si="403"/>
        <v>0</v>
      </c>
      <c r="T2868" s="20">
        <f>IF((T2867+R2868)&lt;0,0,IF((T2867+R2868)&gt;结论【关键目标】!C$28,结论【关键目标】!C$28,T2867+R2868))</f>
        <v>22</v>
      </c>
      <c r="U2868" s="19">
        <f>IF((T2867+R2868)&lt;结论【关键目标】!$C$28,0,(发电量计算【计算逻辑页】!R2868+发电量计算【计算逻辑页】!T2867-结论【关键目标】!$C$28))</f>
        <v>70.485444599999994</v>
      </c>
      <c r="V2868" s="5">
        <f t="shared" si="400"/>
        <v>24.669905609999997</v>
      </c>
      <c r="W2868" s="5">
        <f t="shared" si="401"/>
        <v>1.89279954072</v>
      </c>
      <c r="X2868" s="5">
        <f t="shared" si="404"/>
        <v>0</v>
      </c>
    </row>
    <row r="2869" spans="1:24" x14ac:dyDescent="0.15">
      <c r="A2869" s="7">
        <v>2868</v>
      </c>
      <c r="B2869" s="7">
        <v>4</v>
      </c>
      <c r="C2869" s="7">
        <v>30</v>
      </c>
      <c r="D2869" s="7">
        <v>12</v>
      </c>
      <c r="E2869" s="7">
        <v>120</v>
      </c>
      <c r="F2869" s="7">
        <v>20.399999999999999</v>
      </c>
      <c r="G2869" s="7">
        <v>754.5</v>
      </c>
      <c r="H2869" s="7">
        <f t="shared" si="396"/>
        <v>7</v>
      </c>
      <c r="I2869" s="16">
        <f t="shared" si="397"/>
        <v>45046</v>
      </c>
      <c r="J2869" s="17">
        <v>1.2267999999999999</v>
      </c>
      <c r="K2869" s="18">
        <f>G2869*结论【关键目标】!C$27*0.7735*0.001</f>
        <v>70.032690000000002</v>
      </c>
      <c r="L2869" s="5">
        <v>0</v>
      </c>
      <c r="M2869" s="5">
        <f>ABS(IF(L2869&lt;=0,L2869/耗电量关键数据!$B$6/1000,L2869/耗电量关键数据!$B$5/1000))</f>
        <v>0</v>
      </c>
      <c r="N2869" s="19">
        <f>耗电量关键数据!$B$14</f>
        <v>1.1688450000000001</v>
      </c>
      <c r="O2869" s="19">
        <f>耗电量关键数据!$B$15</f>
        <v>0.37403039999999999</v>
      </c>
      <c r="P2869" s="19">
        <f t="shared" si="398"/>
        <v>1.5428754000000002</v>
      </c>
      <c r="Q2869" s="19">
        <f t="shared" si="402"/>
        <v>1.5428754000000002</v>
      </c>
      <c r="R2869" s="20">
        <f t="shared" si="399"/>
        <v>68.489814600000003</v>
      </c>
      <c r="S2869" s="20">
        <f t="shared" si="403"/>
        <v>0</v>
      </c>
      <c r="T2869" s="20">
        <f>IF((T2868+R2869)&lt;0,0,IF((T2868+R2869)&gt;结论【关键目标】!C$28,结论【关键目标】!C$28,T2868+R2869))</f>
        <v>22</v>
      </c>
      <c r="U2869" s="19">
        <f>IF((T2868+R2869)&lt;结论【关键目标】!$C$28,0,(发电量计算【计算逻辑页】!R2869+发电量计算【计算逻辑页】!T2868-结论【关键目标】!$C$28))</f>
        <v>68.489814600000003</v>
      </c>
      <c r="V2869" s="5">
        <f t="shared" si="400"/>
        <v>23.971435109999998</v>
      </c>
      <c r="W2869" s="5">
        <f t="shared" si="401"/>
        <v>1.89279954072</v>
      </c>
      <c r="X2869" s="5">
        <f t="shared" si="404"/>
        <v>0</v>
      </c>
    </row>
    <row r="2870" spans="1:24" x14ac:dyDescent="0.15">
      <c r="A2870" s="7">
        <v>2869</v>
      </c>
      <c r="B2870" s="7">
        <v>4</v>
      </c>
      <c r="C2870" s="7">
        <v>30</v>
      </c>
      <c r="D2870" s="7">
        <v>13</v>
      </c>
      <c r="E2870" s="7">
        <v>120</v>
      </c>
      <c r="F2870" s="7">
        <v>21</v>
      </c>
      <c r="G2870" s="7">
        <v>697.9</v>
      </c>
      <c r="H2870" s="7">
        <f t="shared" si="396"/>
        <v>7</v>
      </c>
      <c r="I2870" s="16">
        <f t="shared" si="397"/>
        <v>45046</v>
      </c>
      <c r="J2870" s="17">
        <v>1.2267999999999999</v>
      </c>
      <c r="K2870" s="18">
        <f>G2870*结论【关键目标】!C$27*0.7735*0.001</f>
        <v>64.779077999999998</v>
      </c>
      <c r="L2870" s="5">
        <v>0</v>
      </c>
      <c r="M2870" s="5">
        <f>ABS(IF(L2870&lt;=0,L2870/耗电量关键数据!$B$6/1000,L2870/耗电量关键数据!$B$5/1000))</f>
        <v>0</v>
      </c>
      <c r="N2870" s="19">
        <f>耗电量关键数据!$B$14</f>
        <v>1.1688450000000001</v>
      </c>
      <c r="O2870" s="19">
        <f>耗电量关键数据!$B$15</f>
        <v>0.37403039999999999</v>
      </c>
      <c r="P2870" s="19">
        <f t="shared" si="398"/>
        <v>1.5428754000000002</v>
      </c>
      <c r="Q2870" s="19">
        <f t="shared" si="402"/>
        <v>1.5428754000000002</v>
      </c>
      <c r="R2870" s="20">
        <f t="shared" si="399"/>
        <v>63.236202599999999</v>
      </c>
      <c r="S2870" s="20">
        <f t="shared" si="403"/>
        <v>0</v>
      </c>
      <c r="T2870" s="20">
        <f>IF((T2869+R2870)&lt;0,0,IF((T2869+R2870)&gt;结论【关键目标】!C$28,结论【关键目标】!C$28,T2869+R2870))</f>
        <v>22</v>
      </c>
      <c r="U2870" s="19">
        <f>IF((T2869+R2870)&lt;结论【关键目标】!$C$28,0,(发电量计算【计算逻辑页】!R2870+发电量计算【计算逻辑页】!T2869-结论【关键目标】!$C$28))</f>
        <v>63.236202599999999</v>
      </c>
      <c r="V2870" s="5">
        <f t="shared" si="400"/>
        <v>22.132670909999998</v>
      </c>
      <c r="W2870" s="5">
        <f t="shared" si="401"/>
        <v>1.89279954072</v>
      </c>
      <c r="X2870" s="5">
        <f t="shared" si="404"/>
        <v>0</v>
      </c>
    </row>
    <row r="2871" spans="1:24" x14ac:dyDescent="0.15">
      <c r="A2871" s="7">
        <v>2870</v>
      </c>
      <c r="B2871" s="7">
        <v>4</v>
      </c>
      <c r="C2871" s="7">
        <v>30</v>
      </c>
      <c r="D2871" s="7">
        <v>14</v>
      </c>
      <c r="E2871" s="7">
        <v>120</v>
      </c>
      <c r="F2871" s="7">
        <v>22</v>
      </c>
      <c r="G2871" s="7">
        <v>621</v>
      </c>
      <c r="H2871" s="7">
        <f t="shared" si="396"/>
        <v>7</v>
      </c>
      <c r="I2871" s="16">
        <f t="shared" si="397"/>
        <v>45046</v>
      </c>
      <c r="J2871" s="17">
        <v>1.2267999999999999</v>
      </c>
      <c r="K2871" s="18">
        <f>G2871*结论【关键目标】!C$27*0.7735*0.001</f>
        <v>57.641219999999997</v>
      </c>
      <c r="L2871" s="5">
        <v>0</v>
      </c>
      <c r="M2871" s="5">
        <f>ABS(IF(L2871&lt;=0,L2871/耗电量关键数据!$B$6/1000,L2871/耗电量关键数据!$B$5/1000))</f>
        <v>0</v>
      </c>
      <c r="N2871" s="19">
        <f>耗电量关键数据!$B$14</f>
        <v>1.1688450000000001</v>
      </c>
      <c r="O2871" s="19">
        <f>耗电量关键数据!$B$15</f>
        <v>0.37403039999999999</v>
      </c>
      <c r="P2871" s="19">
        <f t="shared" si="398"/>
        <v>1.5428754000000002</v>
      </c>
      <c r="Q2871" s="19">
        <f t="shared" si="402"/>
        <v>1.5428754000000002</v>
      </c>
      <c r="R2871" s="20">
        <f t="shared" si="399"/>
        <v>56.098344599999997</v>
      </c>
      <c r="S2871" s="20">
        <f t="shared" si="403"/>
        <v>0</v>
      </c>
      <c r="T2871" s="20">
        <f>IF((T2870+R2871)&lt;0,0,IF((T2870+R2871)&gt;结论【关键目标】!C$28,结论【关键目标】!C$28,T2870+R2871))</f>
        <v>22</v>
      </c>
      <c r="U2871" s="19">
        <f>IF((T2870+R2871)&lt;结论【关键目标】!$C$28,0,(发电量计算【计算逻辑页】!R2871+发电量计算【计算逻辑页】!T2870-结论【关键目标】!$C$28))</f>
        <v>56.09834459999999</v>
      </c>
      <c r="V2871" s="5">
        <f t="shared" si="400"/>
        <v>19.634420609999996</v>
      </c>
      <c r="W2871" s="5">
        <f t="shared" si="401"/>
        <v>1.89279954072</v>
      </c>
      <c r="X2871" s="5">
        <f t="shared" si="404"/>
        <v>0</v>
      </c>
    </row>
    <row r="2872" spans="1:24" x14ac:dyDescent="0.15">
      <c r="A2872" s="7">
        <v>2871</v>
      </c>
      <c r="B2872" s="7">
        <v>4</v>
      </c>
      <c r="C2872" s="7">
        <v>30</v>
      </c>
      <c r="D2872" s="7">
        <v>15</v>
      </c>
      <c r="E2872" s="7">
        <v>120</v>
      </c>
      <c r="F2872" s="7">
        <v>23</v>
      </c>
      <c r="G2872" s="7">
        <v>518.79999999999995</v>
      </c>
      <c r="H2872" s="7">
        <f t="shared" si="396"/>
        <v>7</v>
      </c>
      <c r="I2872" s="16">
        <f t="shared" si="397"/>
        <v>45046</v>
      </c>
      <c r="J2872" s="17">
        <v>1.2267999999999999</v>
      </c>
      <c r="K2872" s="18">
        <f>G2872*结论【关键目标】!C$27*0.7735*0.001</f>
        <v>48.155015999999989</v>
      </c>
      <c r="L2872" s="5">
        <v>0</v>
      </c>
      <c r="M2872" s="5">
        <f>ABS(IF(L2872&lt;=0,L2872/耗电量关键数据!$B$6/1000,L2872/耗电量关键数据!$B$5/1000))</f>
        <v>0</v>
      </c>
      <c r="N2872" s="19">
        <f>耗电量关键数据!$B$14</f>
        <v>1.1688450000000001</v>
      </c>
      <c r="O2872" s="19">
        <f>耗电量关键数据!$B$15</f>
        <v>0.37403039999999999</v>
      </c>
      <c r="P2872" s="19">
        <f t="shared" si="398"/>
        <v>1.5428754000000002</v>
      </c>
      <c r="Q2872" s="19">
        <f t="shared" si="402"/>
        <v>1.5428754000000002</v>
      </c>
      <c r="R2872" s="20">
        <f t="shared" si="399"/>
        <v>46.612140599999989</v>
      </c>
      <c r="S2872" s="20">
        <f t="shared" si="403"/>
        <v>0</v>
      </c>
      <c r="T2872" s="20">
        <f>IF((T2871+R2872)&lt;0,0,IF((T2871+R2872)&gt;结论【关键目标】!C$28,结论【关键目标】!C$28,T2871+R2872))</f>
        <v>22</v>
      </c>
      <c r="U2872" s="19">
        <f>IF((T2871+R2872)&lt;结论【关键目标】!$C$28,0,(发电量计算【计算逻辑页】!R2872+发电量计算【计算逻辑页】!T2871-结论【关键目标】!$C$28))</f>
        <v>46.612140599999989</v>
      </c>
      <c r="V2872" s="5">
        <f t="shared" si="400"/>
        <v>16.314249209999996</v>
      </c>
      <c r="W2872" s="5">
        <f t="shared" si="401"/>
        <v>1.89279954072</v>
      </c>
      <c r="X2872" s="5">
        <f t="shared" si="404"/>
        <v>0</v>
      </c>
    </row>
    <row r="2873" spans="1:24" x14ac:dyDescent="0.15">
      <c r="A2873" s="7">
        <v>2872</v>
      </c>
      <c r="B2873" s="7">
        <v>4</v>
      </c>
      <c r="C2873" s="7">
        <v>30</v>
      </c>
      <c r="D2873" s="7">
        <v>16</v>
      </c>
      <c r="E2873" s="7">
        <v>120</v>
      </c>
      <c r="F2873" s="7">
        <v>23.1</v>
      </c>
      <c r="G2873" s="7">
        <v>375</v>
      </c>
      <c r="H2873" s="7">
        <f t="shared" si="396"/>
        <v>7</v>
      </c>
      <c r="I2873" s="16">
        <f t="shared" si="397"/>
        <v>45046</v>
      </c>
      <c r="J2873" s="17">
        <v>0.70809999999999995</v>
      </c>
      <c r="K2873" s="18">
        <f>G2873*结论【关键目标】!C$27*0.7735*0.001</f>
        <v>34.807499999999997</v>
      </c>
      <c r="L2873" s="5">
        <v>0</v>
      </c>
      <c r="M2873" s="5">
        <f>ABS(IF(L2873&lt;=0,L2873/耗电量关键数据!$B$6/1000,L2873/耗电量关键数据!$B$5/1000))</f>
        <v>0</v>
      </c>
      <c r="N2873" s="19">
        <f>耗电量关键数据!$B$14</f>
        <v>1.1688450000000001</v>
      </c>
      <c r="O2873" s="19">
        <f>耗电量关键数据!$B$15</f>
        <v>0.37403039999999999</v>
      </c>
      <c r="P2873" s="19">
        <f t="shared" si="398"/>
        <v>1.5428754000000002</v>
      </c>
      <c r="Q2873" s="19">
        <f t="shared" si="402"/>
        <v>0</v>
      </c>
      <c r="R2873" s="20">
        <f t="shared" si="399"/>
        <v>34.807499999999997</v>
      </c>
      <c r="S2873" s="20">
        <f t="shared" si="403"/>
        <v>0</v>
      </c>
      <c r="T2873" s="20">
        <f>IF((T2872+R2873)&lt;0,0,IF((T2872+R2873)&gt;结论【关键目标】!C$28,结论【关键目标】!C$28,T2872+R2873))</f>
        <v>22</v>
      </c>
      <c r="U2873" s="19">
        <f>IF((T2872+R2873)&lt;结论【关键目标】!$C$28,0,(发电量计算【计算逻辑页】!R2873+发电量计算【计算逻辑页】!T2872-结论【关键目标】!$C$28))</f>
        <v>34.807499999999997</v>
      </c>
      <c r="V2873" s="5">
        <f t="shared" si="400"/>
        <v>12.182624999999998</v>
      </c>
      <c r="W2873" s="5">
        <f t="shared" si="401"/>
        <v>1.0925100707400002</v>
      </c>
      <c r="X2873" s="5">
        <f t="shared" si="404"/>
        <v>0</v>
      </c>
    </row>
    <row r="2874" spans="1:24" x14ac:dyDescent="0.15">
      <c r="A2874" s="7">
        <v>2873</v>
      </c>
      <c r="B2874" s="7">
        <v>4</v>
      </c>
      <c r="C2874" s="7">
        <v>30</v>
      </c>
      <c r="D2874" s="7">
        <v>17</v>
      </c>
      <c r="E2874" s="7">
        <v>120</v>
      </c>
      <c r="F2874" s="7">
        <v>23</v>
      </c>
      <c r="G2874" s="7">
        <v>209.6</v>
      </c>
      <c r="H2874" s="7">
        <f t="shared" si="396"/>
        <v>7</v>
      </c>
      <c r="I2874" s="16">
        <f t="shared" si="397"/>
        <v>45046</v>
      </c>
      <c r="J2874" s="17">
        <v>0.70809999999999995</v>
      </c>
      <c r="K2874" s="18">
        <f>G2874*结论【关键目标】!C$27*0.7735*0.001</f>
        <v>19.455072000000001</v>
      </c>
      <c r="L2874" s="5">
        <v>0</v>
      </c>
      <c r="M2874" s="5">
        <f>ABS(IF(L2874&lt;=0,L2874/耗电量关键数据!$B$6/1000,L2874/耗电量关键数据!$B$5/1000))</f>
        <v>0</v>
      </c>
      <c r="N2874" s="19">
        <f>耗电量关键数据!$B$14</f>
        <v>1.1688450000000001</v>
      </c>
      <c r="O2874" s="19">
        <f>耗电量关键数据!$B$15</f>
        <v>0.37403039999999999</v>
      </c>
      <c r="P2874" s="19">
        <f t="shared" si="398"/>
        <v>1.5428754000000002</v>
      </c>
      <c r="Q2874" s="19">
        <f t="shared" si="402"/>
        <v>0</v>
      </c>
      <c r="R2874" s="20">
        <f t="shared" si="399"/>
        <v>19.455072000000001</v>
      </c>
      <c r="S2874" s="20">
        <f t="shared" si="403"/>
        <v>0</v>
      </c>
      <c r="T2874" s="20">
        <f>IF((T2873+R2874)&lt;0,0,IF((T2873+R2874)&gt;结论【关键目标】!C$28,结论【关键目标】!C$28,T2873+R2874))</f>
        <v>22</v>
      </c>
      <c r="U2874" s="19">
        <f>IF((T2873+R2874)&lt;结论【关键目标】!$C$28,0,(发电量计算【计算逻辑页】!R2874+发电量计算【计算逻辑页】!T2873-结论【关键目标】!$C$28))</f>
        <v>19.455072000000001</v>
      </c>
      <c r="V2874" s="5">
        <f t="shared" si="400"/>
        <v>6.8092752000000001</v>
      </c>
      <c r="W2874" s="5">
        <f t="shared" si="401"/>
        <v>1.0925100707400002</v>
      </c>
      <c r="X2874" s="5">
        <f t="shared" si="404"/>
        <v>0</v>
      </c>
    </row>
    <row r="2875" spans="1:24" x14ac:dyDescent="0.15">
      <c r="A2875" s="7">
        <v>2874</v>
      </c>
      <c r="B2875" s="7">
        <v>4</v>
      </c>
      <c r="C2875" s="7">
        <v>30</v>
      </c>
      <c r="D2875" s="7">
        <v>18</v>
      </c>
      <c r="E2875" s="7">
        <v>120</v>
      </c>
      <c r="F2875" s="7">
        <v>21.8</v>
      </c>
      <c r="G2875" s="7">
        <v>42.7</v>
      </c>
      <c r="H2875" s="7">
        <f t="shared" si="396"/>
        <v>7</v>
      </c>
      <c r="I2875" s="16">
        <f t="shared" si="397"/>
        <v>45046</v>
      </c>
      <c r="J2875" s="17">
        <v>0.70809999999999995</v>
      </c>
      <c r="K2875" s="18">
        <f>G2875*结论【关键目标】!C$27*0.7735*0.001</f>
        <v>3.9634139999999998</v>
      </c>
      <c r="L2875" s="5">
        <v>0</v>
      </c>
      <c r="M2875" s="5">
        <f>ABS(IF(L2875&lt;=0,L2875/耗电量关键数据!$B$6/1000,L2875/耗电量关键数据!$B$5/1000))</f>
        <v>0</v>
      </c>
      <c r="N2875" s="19">
        <f>耗电量关键数据!$B$14</f>
        <v>1.1688450000000001</v>
      </c>
      <c r="O2875" s="19">
        <f>耗电量关键数据!$B$15</f>
        <v>0.37403039999999999</v>
      </c>
      <c r="P2875" s="19">
        <f t="shared" si="398"/>
        <v>1.5428754000000002</v>
      </c>
      <c r="Q2875" s="19">
        <f t="shared" si="402"/>
        <v>0</v>
      </c>
      <c r="R2875" s="20">
        <f t="shared" si="399"/>
        <v>3.9634139999999998</v>
      </c>
      <c r="S2875" s="20">
        <f t="shared" si="403"/>
        <v>0</v>
      </c>
      <c r="T2875" s="20">
        <f>IF((T2874+R2875)&lt;0,0,IF((T2874+R2875)&gt;结论【关键目标】!C$28,结论【关键目标】!C$28,T2874+R2875))</f>
        <v>22</v>
      </c>
      <c r="U2875" s="19">
        <f>IF((T2874+R2875)&lt;结论【关键目标】!$C$28,0,(发电量计算【计算逻辑页】!R2875+发电量计算【计算逻辑页】!T2874-结论【关键目标】!$C$28))</f>
        <v>3.9634140000000002</v>
      </c>
      <c r="V2875" s="5">
        <f t="shared" si="400"/>
        <v>1.3871948999999999</v>
      </c>
      <c r="W2875" s="5">
        <f t="shared" si="401"/>
        <v>1.0925100707400002</v>
      </c>
      <c r="X2875" s="5">
        <f t="shared" si="404"/>
        <v>0</v>
      </c>
    </row>
    <row r="2876" spans="1:24" x14ac:dyDescent="0.15">
      <c r="A2876" s="7">
        <v>2875</v>
      </c>
      <c r="B2876" s="7">
        <v>4</v>
      </c>
      <c r="C2876" s="7">
        <v>30</v>
      </c>
      <c r="D2876" s="7">
        <v>19</v>
      </c>
      <c r="E2876" s="7">
        <v>120</v>
      </c>
      <c r="F2876" s="7">
        <v>22</v>
      </c>
      <c r="G2876" s="7">
        <v>0</v>
      </c>
      <c r="H2876" s="7">
        <f t="shared" si="396"/>
        <v>7</v>
      </c>
      <c r="I2876" s="16">
        <f t="shared" si="397"/>
        <v>45046</v>
      </c>
      <c r="J2876" s="17">
        <v>1.2267999999999999</v>
      </c>
      <c r="K2876" s="18">
        <f>G2876*结论【关键目标】!C$27*0.7735*0.001</f>
        <v>0</v>
      </c>
      <c r="L2876" s="5">
        <v>0</v>
      </c>
      <c r="M2876" s="5">
        <f>ABS(IF(L2876&lt;=0,L2876/耗电量关键数据!$B$6/1000,L2876/耗电量关键数据!$B$5/1000))</f>
        <v>0</v>
      </c>
      <c r="N2876" s="19">
        <f>耗电量关键数据!$B$14</f>
        <v>1.1688450000000001</v>
      </c>
      <c r="O2876" s="19">
        <f>耗电量关键数据!$B$15</f>
        <v>0.37403039999999999</v>
      </c>
      <c r="P2876" s="19">
        <f t="shared" si="398"/>
        <v>1.5428754000000002</v>
      </c>
      <c r="Q2876" s="19">
        <f t="shared" si="402"/>
        <v>1.5428754000000002</v>
      </c>
      <c r="R2876" s="20">
        <f t="shared" si="399"/>
        <v>-1.5428754000000002</v>
      </c>
      <c r="S2876" s="20">
        <f t="shared" si="403"/>
        <v>1.5428754000000002</v>
      </c>
      <c r="T2876" s="20">
        <f>IF((T2875+R2876)&lt;0,0,IF((T2875+R2876)&gt;结论【关键目标】!C$28,结论【关键目标】!C$28,T2875+R2876))</f>
        <v>20.4571246</v>
      </c>
      <c r="U2876" s="19">
        <f>IF((T2875+R2876)&lt;结论【关键目标】!$C$28,0,(发电量计算【计算逻辑页】!R2876+发电量计算【计算逻辑页】!T2875-结论【关键目标】!$C$28))</f>
        <v>0</v>
      </c>
      <c r="V2876" s="5">
        <f t="shared" si="400"/>
        <v>0</v>
      </c>
      <c r="W2876" s="5">
        <f t="shared" si="401"/>
        <v>0</v>
      </c>
      <c r="X2876" s="5">
        <f t="shared" si="404"/>
        <v>1.3527931507200002</v>
      </c>
    </row>
    <row r="2877" spans="1:24" x14ac:dyDescent="0.15">
      <c r="A2877" s="7">
        <v>2876</v>
      </c>
      <c r="B2877" s="7">
        <v>4</v>
      </c>
      <c r="C2877" s="7">
        <v>30</v>
      </c>
      <c r="D2877" s="7">
        <v>20</v>
      </c>
      <c r="E2877" s="7">
        <v>120</v>
      </c>
      <c r="F2877" s="7">
        <v>18.899999999999999</v>
      </c>
      <c r="G2877" s="7">
        <v>0</v>
      </c>
      <c r="H2877" s="7">
        <f t="shared" si="396"/>
        <v>7</v>
      </c>
      <c r="I2877" s="16">
        <f t="shared" si="397"/>
        <v>45046</v>
      </c>
      <c r="J2877" s="17">
        <v>1.2267999999999999</v>
      </c>
      <c r="K2877" s="18">
        <f>G2877*结论【关键目标】!C$27*0.7735*0.001</f>
        <v>0</v>
      </c>
      <c r="L2877" s="5">
        <v>0</v>
      </c>
      <c r="M2877" s="5">
        <f>ABS(IF(L2877&lt;=0,L2877/耗电量关键数据!$B$6/1000,L2877/耗电量关键数据!$B$5/1000))</f>
        <v>0</v>
      </c>
      <c r="N2877" s="19">
        <f>耗电量关键数据!$B$14</f>
        <v>1.1688450000000001</v>
      </c>
      <c r="O2877" s="19">
        <f>耗电量关键数据!$B$15</f>
        <v>0.37403039999999999</v>
      </c>
      <c r="P2877" s="19">
        <f t="shared" si="398"/>
        <v>1.5428754000000002</v>
      </c>
      <c r="Q2877" s="19">
        <f t="shared" si="402"/>
        <v>1.5428754000000002</v>
      </c>
      <c r="R2877" s="20">
        <f t="shared" si="399"/>
        <v>-1.5428754000000002</v>
      </c>
      <c r="S2877" s="20">
        <f t="shared" si="403"/>
        <v>1.5428754000000002</v>
      </c>
      <c r="T2877" s="20">
        <f>IF((T2876+R2877)&lt;0,0,IF((T2876+R2877)&gt;结论【关键目标】!C$28,结论【关键目标】!C$28,T2876+R2877))</f>
        <v>18.9142492</v>
      </c>
      <c r="U2877" s="19">
        <f>IF((T2876+R2877)&lt;结论【关键目标】!$C$28,0,(发电量计算【计算逻辑页】!R2877+发电量计算【计算逻辑页】!T2876-结论【关键目标】!$C$28))</f>
        <v>0</v>
      </c>
      <c r="V2877" s="5">
        <f t="shared" si="400"/>
        <v>0</v>
      </c>
      <c r="W2877" s="5">
        <f t="shared" si="401"/>
        <v>0</v>
      </c>
      <c r="X2877" s="5">
        <f t="shared" si="404"/>
        <v>1.3527931507200002</v>
      </c>
    </row>
    <row r="2878" spans="1:24" x14ac:dyDescent="0.15">
      <c r="A2878" s="7">
        <v>2877</v>
      </c>
      <c r="B2878" s="7">
        <v>4</v>
      </c>
      <c r="C2878" s="7">
        <v>30</v>
      </c>
      <c r="D2878" s="7">
        <v>21</v>
      </c>
      <c r="E2878" s="7">
        <v>120</v>
      </c>
      <c r="F2878" s="7">
        <v>18.100000000000001</v>
      </c>
      <c r="G2878" s="7">
        <v>0</v>
      </c>
      <c r="H2878" s="7">
        <f t="shared" si="396"/>
        <v>7</v>
      </c>
      <c r="I2878" s="16">
        <f t="shared" si="397"/>
        <v>45046</v>
      </c>
      <c r="J2878" s="17">
        <v>1.2267999999999999</v>
      </c>
      <c r="K2878" s="18">
        <f>G2878*结论【关键目标】!C$27*0.7735*0.001</f>
        <v>0</v>
      </c>
      <c r="L2878" s="5">
        <v>0</v>
      </c>
      <c r="M2878" s="5">
        <f>ABS(IF(L2878&lt;=0,L2878/耗电量关键数据!$B$6/1000,L2878/耗电量关键数据!$B$5/1000))</f>
        <v>0</v>
      </c>
      <c r="N2878" s="19">
        <f>耗电量关键数据!$B$14</f>
        <v>1.1688450000000001</v>
      </c>
      <c r="O2878" s="19">
        <f>耗电量关键数据!$B$15</f>
        <v>0.37403039999999999</v>
      </c>
      <c r="P2878" s="19">
        <f t="shared" si="398"/>
        <v>1.5428754000000002</v>
      </c>
      <c r="Q2878" s="19">
        <f t="shared" si="402"/>
        <v>1.5428754000000002</v>
      </c>
      <c r="R2878" s="20">
        <f t="shared" si="399"/>
        <v>-1.5428754000000002</v>
      </c>
      <c r="S2878" s="20">
        <f t="shared" si="403"/>
        <v>1.5428754000000002</v>
      </c>
      <c r="T2878" s="20">
        <f>IF((T2877+R2878)&lt;0,0,IF((T2877+R2878)&gt;结论【关键目标】!C$28,结论【关键目标】!C$28,T2877+R2878))</f>
        <v>17.371373800000001</v>
      </c>
      <c r="U2878" s="19">
        <f>IF((T2877+R2878)&lt;结论【关键目标】!$C$28,0,(发电量计算【计算逻辑页】!R2878+发电量计算【计算逻辑页】!T2877-结论【关键目标】!$C$28))</f>
        <v>0</v>
      </c>
      <c r="V2878" s="5">
        <f t="shared" si="400"/>
        <v>0</v>
      </c>
      <c r="W2878" s="5">
        <f t="shared" si="401"/>
        <v>0</v>
      </c>
      <c r="X2878" s="5">
        <f t="shared" si="404"/>
        <v>1.3527931507200002</v>
      </c>
    </row>
    <row r="2879" spans="1:24" x14ac:dyDescent="0.15">
      <c r="A2879" s="7">
        <v>2878</v>
      </c>
      <c r="B2879" s="7">
        <v>4</v>
      </c>
      <c r="C2879" s="7">
        <v>30</v>
      </c>
      <c r="D2879" s="7">
        <v>22</v>
      </c>
      <c r="E2879" s="7">
        <v>120</v>
      </c>
      <c r="F2879" s="7">
        <v>17.399999999999999</v>
      </c>
      <c r="G2879" s="7">
        <v>0</v>
      </c>
      <c r="H2879" s="7">
        <f t="shared" si="396"/>
        <v>7</v>
      </c>
      <c r="I2879" s="16">
        <f t="shared" si="397"/>
        <v>45046</v>
      </c>
      <c r="J2879" s="17">
        <v>0.70809999999999995</v>
      </c>
      <c r="K2879" s="18">
        <f>G2879*结论【关键目标】!C$27*0.7735*0.001</f>
        <v>0</v>
      </c>
      <c r="L2879" s="5">
        <v>0</v>
      </c>
      <c r="M2879" s="5">
        <f>ABS(IF(L2879&lt;=0,L2879/耗电量关键数据!$B$6/1000,L2879/耗电量关键数据!$B$5/1000))</f>
        <v>0</v>
      </c>
      <c r="N2879" s="19">
        <f>耗电量关键数据!$B$14</f>
        <v>1.1688450000000001</v>
      </c>
      <c r="O2879" s="19">
        <f>耗电量关键数据!$B$15</f>
        <v>0.37403039999999999</v>
      </c>
      <c r="P2879" s="19">
        <f t="shared" si="398"/>
        <v>1.5428754000000002</v>
      </c>
      <c r="Q2879" s="19">
        <f t="shared" si="402"/>
        <v>0</v>
      </c>
      <c r="R2879" s="20">
        <f t="shared" si="399"/>
        <v>0</v>
      </c>
      <c r="S2879" s="20">
        <f t="shared" si="403"/>
        <v>0</v>
      </c>
      <c r="T2879" s="20">
        <f>IF((T2878+R2879)&lt;0,0,IF((T2878+R2879)&gt;结论【关键目标】!C$28,结论【关键目标】!C$28,T2878+R2879))</f>
        <v>17.371373800000001</v>
      </c>
      <c r="U2879" s="19">
        <f>IF((T2878+R2879)&lt;结论【关键目标】!$C$28,0,(发电量计算【计算逻辑页】!R2879+发电量计算【计算逻辑页】!T2878-结论【关键目标】!$C$28))</f>
        <v>0</v>
      </c>
      <c r="V2879" s="5">
        <f t="shared" si="400"/>
        <v>0</v>
      </c>
      <c r="W2879" s="5">
        <f t="shared" si="401"/>
        <v>0</v>
      </c>
      <c r="X2879" s="5">
        <f t="shared" si="404"/>
        <v>0</v>
      </c>
    </row>
    <row r="2880" spans="1:24" x14ac:dyDescent="0.15">
      <c r="A2880" s="7">
        <v>2879</v>
      </c>
      <c r="B2880" s="7">
        <v>4</v>
      </c>
      <c r="C2880" s="7">
        <v>30</v>
      </c>
      <c r="D2880" s="7">
        <v>23</v>
      </c>
      <c r="E2880" s="7">
        <v>120</v>
      </c>
      <c r="F2880" s="7">
        <v>16.600000000000001</v>
      </c>
      <c r="G2880" s="7">
        <v>0</v>
      </c>
      <c r="H2880" s="7">
        <f t="shared" si="396"/>
        <v>7</v>
      </c>
      <c r="I2880" s="16">
        <f t="shared" si="397"/>
        <v>45046</v>
      </c>
      <c r="J2880" s="17">
        <v>0.70809999999999995</v>
      </c>
      <c r="K2880" s="18">
        <f>G2880*结论【关键目标】!C$27*0.7735*0.001</f>
        <v>0</v>
      </c>
      <c r="L2880" s="5">
        <v>0</v>
      </c>
      <c r="M2880" s="5">
        <f>ABS(IF(L2880&lt;=0,L2880/耗电量关键数据!$B$6/1000,L2880/耗电量关键数据!$B$5/1000))</f>
        <v>0</v>
      </c>
      <c r="N2880" s="19">
        <f>耗电量关键数据!$B$14</f>
        <v>1.1688450000000001</v>
      </c>
      <c r="O2880" s="19">
        <f>耗电量关键数据!$B$15</f>
        <v>0.37403039999999999</v>
      </c>
      <c r="P2880" s="19">
        <f t="shared" si="398"/>
        <v>1.5428754000000002</v>
      </c>
      <c r="Q2880" s="19">
        <f t="shared" si="402"/>
        <v>0</v>
      </c>
      <c r="R2880" s="20">
        <f t="shared" si="399"/>
        <v>0</v>
      </c>
      <c r="S2880" s="20">
        <f t="shared" si="403"/>
        <v>0</v>
      </c>
      <c r="T2880" s="20">
        <f>IF((T2879+R2880)&lt;0,0,IF((T2879+R2880)&gt;结论【关键目标】!C$28,结论【关键目标】!C$28,T2879+R2880))</f>
        <v>17.371373800000001</v>
      </c>
      <c r="U2880" s="19">
        <f>IF((T2879+R2880)&lt;结论【关键目标】!$C$28,0,(发电量计算【计算逻辑页】!R2880+发电量计算【计算逻辑页】!T2879-结论【关键目标】!$C$28))</f>
        <v>0</v>
      </c>
      <c r="V2880" s="5">
        <f t="shared" si="400"/>
        <v>0</v>
      </c>
      <c r="W2880" s="5">
        <f t="shared" si="401"/>
        <v>0</v>
      </c>
      <c r="X2880" s="5">
        <f t="shared" si="404"/>
        <v>0</v>
      </c>
    </row>
    <row r="2881" spans="1:24" x14ac:dyDescent="0.15">
      <c r="A2881" s="7">
        <v>2880</v>
      </c>
      <c r="B2881" s="7">
        <v>4</v>
      </c>
      <c r="C2881" s="7">
        <v>30</v>
      </c>
      <c r="D2881" s="7">
        <v>24</v>
      </c>
      <c r="E2881" s="7">
        <v>120</v>
      </c>
      <c r="F2881" s="7">
        <v>15.8</v>
      </c>
      <c r="G2881" s="7">
        <v>0</v>
      </c>
      <c r="H2881" s="7">
        <f t="shared" si="396"/>
        <v>7</v>
      </c>
      <c r="I2881" s="16">
        <f t="shared" si="397"/>
        <v>45046</v>
      </c>
      <c r="J2881" s="17">
        <v>0.2407</v>
      </c>
      <c r="K2881" s="18">
        <f>G2881*结论【关键目标】!C$27*0.7735*0.001</f>
        <v>0</v>
      </c>
      <c r="L2881" s="5">
        <v>0</v>
      </c>
      <c r="M2881" s="5">
        <f>ABS(IF(L2881&lt;=0,L2881/耗电量关键数据!$B$6/1000,L2881/耗电量关键数据!$B$5/1000))</f>
        <v>0</v>
      </c>
      <c r="N2881" s="19">
        <f>耗电量关键数据!$B$14</f>
        <v>1.1688450000000001</v>
      </c>
      <c r="O2881" s="19">
        <f>耗电量关键数据!$B$15</f>
        <v>0.37403039999999999</v>
      </c>
      <c r="P2881" s="19">
        <f t="shared" si="398"/>
        <v>1.5428754000000002</v>
      </c>
      <c r="Q2881" s="19">
        <f t="shared" si="402"/>
        <v>0</v>
      </c>
      <c r="R2881" s="20">
        <f t="shared" si="399"/>
        <v>0</v>
      </c>
      <c r="S2881" s="20">
        <f t="shared" si="403"/>
        <v>0</v>
      </c>
      <c r="T2881" s="20">
        <f>IF((T2880+R2881)&lt;0,0,IF((T2880+R2881)&gt;结论【关键目标】!C$28,结论【关键目标】!C$28,T2880+R2881))</f>
        <v>17.371373800000001</v>
      </c>
      <c r="U2881" s="19">
        <f>IF((T2880+R2881)&lt;结论【关键目标】!$C$28,0,(发电量计算【计算逻辑页】!R2881+发电量计算【计算逻辑页】!T2880-结论【关键目标】!$C$28))</f>
        <v>0</v>
      </c>
      <c r="V2881" s="5">
        <f t="shared" si="400"/>
        <v>0</v>
      </c>
      <c r="W2881" s="5">
        <f t="shared" si="401"/>
        <v>0</v>
      </c>
      <c r="X2881" s="5">
        <f t="shared" si="404"/>
        <v>0</v>
      </c>
    </row>
    <row r="2882" spans="1:24" x14ac:dyDescent="0.15">
      <c r="A2882" s="7">
        <v>2881</v>
      </c>
      <c r="B2882" s="7">
        <v>5</v>
      </c>
      <c r="C2882" s="7">
        <v>1</v>
      </c>
      <c r="D2882" s="7">
        <v>1</v>
      </c>
      <c r="E2882" s="7">
        <v>121</v>
      </c>
      <c r="F2882" s="7">
        <v>15.1</v>
      </c>
      <c r="G2882" s="7">
        <v>0</v>
      </c>
      <c r="H2882" s="7">
        <f t="shared" ref="H2882:H2945" si="405">WEEKDAY(I:I,2)</f>
        <v>1</v>
      </c>
      <c r="I2882" s="16">
        <f t="shared" ref="I2882:I2945" si="406">DATE(2023,B2882,C2882)</f>
        <v>45047</v>
      </c>
      <c r="J2882" s="17">
        <v>0.2407</v>
      </c>
      <c r="K2882" s="18">
        <f>G2882*结论【关键目标】!C$27*0.7735*0.001</f>
        <v>0</v>
      </c>
      <c r="L2882" s="5">
        <v>0</v>
      </c>
      <c r="M2882" s="5">
        <f>ABS(IF(L2882&lt;=0,L2882/耗电量关键数据!$B$6/1000,L2882/耗电量关键数据!$B$5/1000))</f>
        <v>0</v>
      </c>
      <c r="N2882" s="19">
        <f>耗电量关键数据!$B$14</f>
        <v>1.1688450000000001</v>
      </c>
      <c r="O2882" s="19">
        <f>耗电量关键数据!$B$15</f>
        <v>0.37403039999999999</v>
      </c>
      <c r="P2882" s="19">
        <f t="shared" ref="P2882:P2945" si="407">M2882+N2882+O2882</f>
        <v>1.5428754000000002</v>
      </c>
      <c r="Q2882" s="19">
        <f t="shared" si="402"/>
        <v>0</v>
      </c>
      <c r="R2882" s="20">
        <f t="shared" ref="R2882:R2945" si="408">K2882-Q2882</f>
        <v>0</v>
      </c>
      <c r="S2882" s="20">
        <f t="shared" si="403"/>
        <v>0</v>
      </c>
      <c r="T2882" s="20">
        <f>IF((T2881+R2882)&lt;0,0,IF((T2881+R2882)&gt;结论【关键目标】!C$28,结论【关键目标】!C$28,T2881+R2882))</f>
        <v>17.371373800000001</v>
      </c>
      <c r="U2882" s="19">
        <f>IF((T2881+R2882)&lt;结论【关键目标】!$C$28,0,(发电量计算【计算逻辑页】!R2882+发电量计算【计算逻辑页】!T2881-结论【关键目标】!$C$28))</f>
        <v>0</v>
      </c>
      <c r="V2882" s="5">
        <f t="shared" ref="V2882:V2945" si="409">IF(J2882&gt;0.35,U2882*0.35,0)</f>
        <v>0</v>
      </c>
      <c r="W2882" s="5">
        <f t="shared" ref="W2882:W2945" si="410">IF(P2882&gt;K2882,K2882*J2882,P2882*J2882)</f>
        <v>0</v>
      </c>
      <c r="X2882" s="5">
        <f t="shared" si="404"/>
        <v>0</v>
      </c>
    </row>
    <row r="2883" spans="1:24" x14ac:dyDescent="0.15">
      <c r="A2883" s="7">
        <v>2882</v>
      </c>
      <c r="B2883" s="7">
        <v>5</v>
      </c>
      <c r="C2883" s="7">
        <v>1</v>
      </c>
      <c r="D2883" s="7">
        <v>2</v>
      </c>
      <c r="E2883" s="7">
        <v>121</v>
      </c>
      <c r="F2883" s="7">
        <v>14.3</v>
      </c>
      <c r="G2883" s="7">
        <v>0</v>
      </c>
      <c r="H2883" s="7">
        <f t="shared" si="405"/>
        <v>1</v>
      </c>
      <c r="I2883" s="16">
        <f t="shared" si="406"/>
        <v>45047</v>
      </c>
      <c r="J2883" s="17">
        <v>0.2407</v>
      </c>
      <c r="K2883" s="18">
        <f>G2883*结论【关键目标】!C$27*0.7735*0.001</f>
        <v>0</v>
      </c>
      <c r="L2883" s="5">
        <v>0</v>
      </c>
      <c r="M2883" s="5">
        <f>ABS(IF(L2883&lt;=0,L2883/耗电量关键数据!$B$6/1000,L2883/耗电量关键数据!$B$5/1000))</f>
        <v>0</v>
      </c>
      <c r="N2883" s="19">
        <f>耗电量关键数据!$B$14</f>
        <v>1.1688450000000001</v>
      </c>
      <c r="O2883" s="19">
        <f>耗电量关键数据!$B$15</f>
        <v>0.37403039999999999</v>
      </c>
      <c r="P2883" s="19">
        <f t="shared" si="407"/>
        <v>1.5428754000000002</v>
      </c>
      <c r="Q2883" s="19">
        <f t="shared" ref="Q2883:Q2946" si="411">IF(J2883&gt;0.8,P2883,0)</f>
        <v>0</v>
      </c>
      <c r="R2883" s="20">
        <f t="shared" si="408"/>
        <v>0</v>
      </c>
      <c r="S2883" s="20">
        <f t="shared" ref="S2883:S2946" si="412">IF(R2883&lt;0,ABS(R2883),0)</f>
        <v>0</v>
      </c>
      <c r="T2883" s="20">
        <f>IF((T2882+R2883)&lt;0,0,IF((T2882+R2883)&gt;结论【关键目标】!C$28,结论【关键目标】!C$28,T2882+R2883))</f>
        <v>17.371373800000001</v>
      </c>
      <c r="U2883" s="19">
        <f>IF((T2882+R2883)&lt;结论【关键目标】!$C$28,0,(发电量计算【计算逻辑页】!R2883+发电量计算【计算逻辑页】!T2882-结论【关键目标】!$C$28))</f>
        <v>0</v>
      </c>
      <c r="V2883" s="5">
        <f t="shared" si="409"/>
        <v>0</v>
      </c>
      <c r="W2883" s="5">
        <f t="shared" si="410"/>
        <v>0</v>
      </c>
      <c r="X2883" s="5">
        <f t="shared" si="404"/>
        <v>0</v>
      </c>
    </row>
    <row r="2884" spans="1:24" x14ac:dyDescent="0.15">
      <c r="A2884" s="7">
        <v>2883</v>
      </c>
      <c r="B2884" s="7">
        <v>5</v>
      </c>
      <c r="C2884" s="7">
        <v>1</v>
      </c>
      <c r="D2884" s="7">
        <v>3</v>
      </c>
      <c r="E2884" s="7">
        <v>121</v>
      </c>
      <c r="F2884" s="7">
        <v>13.5</v>
      </c>
      <c r="G2884" s="7">
        <v>0</v>
      </c>
      <c r="H2884" s="7">
        <f t="shared" si="405"/>
        <v>1</v>
      </c>
      <c r="I2884" s="16">
        <f t="shared" si="406"/>
        <v>45047</v>
      </c>
      <c r="J2884" s="17">
        <v>0.2407</v>
      </c>
      <c r="K2884" s="18">
        <f>G2884*结论【关键目标】!C$27*0.7735*0.001</f>
        <v>0</v>
      </c>
      <c r="L2884" s="5">
        <v>0</v>
      </c>
      <c r="M2884" s="5">
        <f>ABS(IF(L2884&lt;=0,L2884/耗电量关键数据!$B$6/1000,L2884/耗电量关键数据!$B$5/1000))</f>
        <v>0</v>
      </c>
      <c r="N2884" s="19">
        <f>耗电量关键数据!$B$14</f>
        <v>1.1688450000000001</v>
      </c>
      <c r="O2884" s="19">
        <f>耗电量关键数据!$B$15</f>
        <v>0.37403039999999999</v>
      </c>
      <c r="P2884" s="19">
        <f t="shared" si="407"/>
        <v>1.5428754000000002</v>
      </c>
      <c r="Q2884" s="19">
        <f t="shared" si="411"/>
        <v>0</v>
      </c>
      <c r="R2884" s="20">
        <f t="shared" si="408"/>
        <v>0</v>
      </c>
      <c r="S2884" s="20">
        <f t="shared" si="412"/>
        <v>0</v>
      </c>
      <c r="T2884" s="20">
        <f>IF((T2883+R2884)&lt;0,0,IF((T2883+R2884)&gt;结论【关键目标】!C$28,结论【关键目标】!C$28,T2883+R2884))</f>
        <v>17.371373800000001</v>
      </c>
      <c r="U2884" s="19">
        <f>IF((T2883+R2884)&lt;结论【关键目标】!$C$28,0,(发电量计算【计算逻辑页】!R2884+发电量计算【计算逻辑页】!T2883-结论【关键目标】!$C$28))</f>
        <v>0</v>
      </c>
      <c r="V2884" s="5">
        <f t="shared" si="409"/>
        <v>0</v>
      </c>
      <c r="W2884" s="5">
        <f t="shared" si="410"/>
        <v>0</v>
      </c>
      <c r="X2884" s="5">
        <f t="shared" ref="X2884:X2947" si="413">(J2884-0.35)*IF(T2884&gt;S2884,S2884,T2884)</f>
        <v>0</v>
      </c>
    </row>
    <row r="2885" spans="1:24" x14ac:dyDescent="0.15">
      <c r="A2885" s="7">
        <v>2884</v>
      </c>
      <c r="B2885" s="7">
        <v>5</v>
      </c>
      <c r="C2885" s="7">
        <v>1</v>
      </c>
      <c r="D2885" s="7">
        <v>4</v>
      </c>
      <c r="E2885" s="7">
        <v>121</v>
      </c>
      <c r="F2885" s="7">
        <v>12.8</v>
      </c>
      <c r="G2885" s="7">
        <v>0</v>
      </c>
      <c r="H2885" s="7">
        <f t="shared" si="405"/>
        <v>1</v>
      </c>
      <c r="I2885" s="16">
        <f t="shared" si="406"/>
        <v>45047</v>
      </c>
      <c r="J2885" s="17">
        <v>0.2407</v>
      </c>
      <c r="K2885" s="18">
        <f>G2885*结论【关键目标】!C$27*0.7735*0.001</f>
        <v>0</v>
      </c>
      <c r="L2885" s="5">
        <v>0</v>
      </c>
      <c r="M2885" s="5">
        <f>ABS(IF(L2885&lt;=0,L2885/耗电量关键数据!$B$6/1000,L2885/耗电量关键数据!$B$5/1000))</f>
        <v>0</v>
      </c>
      <c r="N2885" s="19">
        <f>耗电量关键数据!$B$14</f>
        <v>1.1688450000000001</v>
      </c>
      <c r="O2885" s="19">
        <f>耗电量关键数据!$B$15</f>
        <v>0.37403039999999999</v>
      </c>
      <c r="P2885" s="19">
        <f t="shared" si="407"/>
        <v>1.5428754000000002</v>
      </c>
      <c r="Q2885" s="19">
        <f t="shared" si="411"/>
        <v>0</v>
      </c>
      <c r="R2885" s="20">
        <f t="shared" si="408"/>
        <v>0</v>
      </c>
      <c r="S2885" s="20">
        <f t="shared" si="412"/>
        <v>0</v>
      </c>
      <c r="T2885" s="20">
        <f>IF((T2884+R2885)&lt;0,0,IF((T2884+R2885)&gt;结论【关键目标】!C$28,结论【关键目标】!C$28,T2884+R2885))</f>
        <v>17.371373800000001</v>
      </c>
      <c r="U2885" s="19">
        <f>IF((T2884+R2885)&lt;结论【关键目标】!$C$28,0,(发电量计算【计算逻辑页】!R2885+发电量计算【计算逻辑页】!T2884-结论【关键目标】!$C$28))</f>
        <v>0</v>
      </c>
      <c r="V2885" s="5">
        <f t="shared" si="409"/>
        <v>0</v>
      </c>
      <c r="W2885" s="5">
        <f t="shared" si="410"/>
        <v>0</v>
      </c>
      <c r="X2885" s="5">
        <f t="shared" si="413"/>
        <v>0</v>
      </c>
    </row>
    <row r="2886" spans="1:24" x14ac:dyDescent="0.15">
      <c r="A2886" s="7">
        <v>2885</v>
      </c>
      <c r="B2886" s="7">
        <v>5</v>
      </c>
      <c r="C2886" s="7">
        <v>1</v>
      </c>
      <c r="D2886" s="7">
        <v>5</v>
      </c>
      <c r="E2886" s="7">
        <v>121</v>
      </c>
      <c r="F2886" s="7">
        <v>12</v>
      </c>
      <c r="G2886" s="7">
        <v>0</v>
      </c>
      <c r="H2886" s="7">
        <f t="shared" si="405"/>
        <v>1</v>
      </c>
      <c r="I2886" s="16">
        <f t="shared" si="406"/>
        <v>45047</v>
      </c>
      <c r="J2886" s="17">
        <v>0.2407</v>
      </c>
      <c r="K2886" s="18">
        <f>G2886*结论【关键目标】!C$27*0.7735*0.001</f>
        <v>0</v>
      </c>
      <c r="L2886" s="5">
        <v>0</v>
      </c>
      <c r="M2886" s="5">
        <f>ABS(IF(L2886&lt;=0,L2886/耗电量关键数据!$B$6/1000,L2886/耗电量关键数据!$B$5/1000))</f>
        <v>0</v>
      </c>
      <c r="N2886" s="19">
        <f>耗电量关键数据!$B$14</f>
        <v>1.1688450000000001</v>
      </c>
      <c r="O2886" s="19">
        <f>耗电量关键数据!$B$15</f>
        <v>0.37403039999999999</v>
      </c>
      <c r="P2886" s="19">
        <f t="shared" si="407"/>
        <v>1.5428754000000002</v>
      </c>
      <c r="Q2886" s="19">
        <f t="shared" si="411"/>
        <v>0</v>
      </c>
      <c r="R2886" s="20">
        <f t="shared" si="408"/>
        <v>0</v>
      </c>
      <c r="S2886" s="20">
        <f t="shared" si="412"/>
        <v>0</v>
      </c>
      <c r="T2886" s="20">
        <f>IF((T2885+R2886)&lt;0,0,IF((T2885+R2886)&gt;结论【关键目标】!C$28,结论【关键目标】!C$28,T2885+R2886))</f>
        <v>17.371373800000001</v>
      </c>
      <c r="U2886" s="19">
        <f>IF((T2885+R2886)&lt;结论【关键目标】!$C$28,0,(发电量计算【计算逻辑页】!R2886+发电量计算【计算逻辑页】!T2885-结论【关键目标】!$C$28))</f>
        <v>0</v>
      </c>
      <c r="V2886" s="5">
        <f t="shared" si="409"/>
        <v>0</v>
      </c>
      <c r="W2886" s="5">
        <f t="shared" si="410"/>
        <v>0</v>
      </c>
      <c r="X2886" s="5">
        <f t="shared" si="413"/>
        <v>0</v>
      </c>
    </row>
    <row r="2887" spans="1:24" x14ac:dyDescent="0.15">
      <c r="A2887" s="7">
        <v>2886</v>
      </c>
      <c r="B2887" s="7">
        <v>5</v>
      </c>
      <c r="C2887" s="7">
        <v>1</v>
      </c>
      <c r="D2887" s="7">
        <v>6</v>
      </c>
      <c r="E2887" s="7">
        <v>121</v>
      </c>
      <c r="F2887" s="7">
        <v>11.6</v>
      </c>
      <c r="G2887" s="7">
        <v>63.4</v>
      </c>
      <c r="H2887" s="7">
        <f t="shared" si="405"/>
        <v>1</v>
      </c>
      <c r="I2887" s="16">
        <f t="shared" si="406"/>
        <v>45047</v>
      </c>
      <c r="J2887" s="17">
        <v>0.2407</v>
      </c>
      <c r="K2887" s="18">
        <f>G2887*结论【关键目标】!C$27*0.7735*0.001</f>
        <v>5.8847879999999995</v>
      </c>
      <c r="L2887" s="5">
        <v>0</v>
      </c>
      <c r="M2887" s="5">
        <f>ABS(IF(L2887&lt;=0,L2887/耗电量关键数据!$B$6/1000,L2887/耗电量关键数据!$B$5/1000))</f>
        <v>0</v>
      </c>
      <c r="N2887" s="19">
        <f>耗电量关键数据!$B$14</f>
        <v>1.1688450000000001</v>
      </c>
      <c r="O2887" s="19">
        <f>耗电量关键数据!$B$15</f>
        <v>0.37403039999999999</v>
      </c>
      <c r="P2887" s="19">
        <f t="shared" si="407"/>
        <v>1.5428754000000002</v>
      </c>
      <c r="Q2887" s="19">
        <f t="shared" si="411"/>
        <v>0</v>
      </c>
      <c r="R2887" s="20">
        <f t="shared" si="408"/>
        <v>5.8847879999999995</v>
      </c>
      <c r="S2887" s="20">
        <f t="shared" si="412"/>
        <v>0</v>
      </c>
      <c r="T2887" s="20">
        <f>IF((T2886+R2887)&lt;0,0,IF((T2886+R2887)&gt;结论【关键目标】!C$28,结论【关键目标】!C$28,T2886+R2887))</f>
        <v>22</v>
      </c>
      <c r="U2887" s="19">
        <f>IF((T2886+R2887)&lt;结论【关键目标】!$C$28,0,(发电量计算【计算逻辑页】!R2887+发电量计算【计算逻辑页】!T2886-结论【关键目标】!$C$28))</f>
        <v>1.256161800000001</v>
      </c>
      <c r="V2887" s="5">
        <f t="shared" si="409"/>
        <v>0</v>
      </c>
      <c r="W2887" s="5">
        <f t="shared" si="410"/>
        <v>0.37137010878000004</v>
      </c>
      <c r="X2887" s="5">
        <f t="shared" si="413"/>
        <v>0</v>
      </c>
    </row>
    <row r="2888" spans="1:24" x14ac:dyDescent="0.15">
      <c r="A2888" s="7">
        <v>2887</v>
      </c>
      <c r="B2888" s="7">
        <v>5</v>
      </c>
      <c r="C2888" s="7">
        <v>1</v>
      </c>
      <c r="D2888" s="7">
        <v>7</v>
      </c>
      <c r="E2888" s="7">
        <v>121</v>
      </c>
      <c r="F2888" s="7">
        <v>12</v>
      </c>
      <c r="G2888" s="7">
        <v>152.19999999999999</v>
      </c>
      <c r="H2888" s="7">
        <f t="shared" si="405"/>
        <v>1</v>
      </c>
      <c r="I2888" s="16">
        <f t="shared" si="406"/>
        <v>45047</v>
      </c>
      <c r="J2888" s="17">
        <v>0.2407</v>
      </c>
      <c r="K2888" s="18">
        <f>G2888*结论【关键目标】!C$27*0.7735*0.001</f>
        <v>14.127204000000001</v>
      </c>
      <c r="L2888" s="5">
        <v>0</v>
      </c>
      <c r="M2888" s="5">
        <f>ABS(IF(L2888&lt;=0,L2888/耗电量关键数据!$B$6/1000,L2888/耗电量关键数据!$B$5/1000))</f>
        <v>0</v>
      </c>
      <c r="N2888" s="19">
        <f>耗电量关键数据!$B$14</f>
        <v>1.1688450000000001</v>
      </c>
      <c r="O2888" s="19">
        <f>耗电量关键数据!$B$15</f>
        <v>0.37403039999999999</v>
      </c>
      <c r="P2888" s="19">
        <f t="shared" si="407"/>
        <v>1.5428754000000002</v>
      </c>
      <c r="Q2888" s="19">
        <f t="shared" si="411"/>
        <v>0</v>
      </c>
      <c r="R2888" s="20">
        <f t="shared" si="408"/>
        <v>14.127204000000001</v>
      </c>
      <c r="S2888" s="20">
        <f t="shared" si="412"/>
        <v>0</v>
      </c>
      <c r="T2888" s="20">
        <f>IF((T2887+R2888)&lt;0,0,IF((T2887+R2888)&gt;结论【关键目标】!C$28,结论【关键目标】!C$28,T2887+R2888))</f>
        <v>22</v>
      </c>
      <c r="U2888" s="19">
        <f>IF((T2887+R2888)&lt;结论【关键目标】!$C$28,0,(发电量计算【计算逻辑页】!R2888+发电量计算【计算逻辑页】!T2887-结论【关键目标】!$C$28))</f>
        <v>14.127203999999999</v>
      </c>
      <c r="V2888" s="5">
        <f t="shared" si="409"/>
        <v>0</v>
      </c>
      <c r="W2888" s="5">
        <f t="shared" si="410"/>
        <v>0.37137010878000004</v>
      </c>
      <c r="X2888" s="5">
        <f t="shared" si="413"/>
        <v>0</v>
      </c>
    </row>
    <row r="2889" spans="1:24" x14ac:dyDescent="0.15">
      <c r="A2889" s="7">
        <v>2888</v>
      </c>
      <c r="B2889" s="7">
        <v>5</v>
      </c>
      <c r="C2889" s="7">
        <v>1</v>
      </c>
      <c r="D2889" s="7">
        <v>8</v>
      </c>
      <c r="E2889" s="7">
        <v>121</v>
      </c>
      <c r="F2889" s="7">
        <v>13</v>
      </c>
      <c r="G2889" s="7">
        <v>253.8</v>
      </c>
      <c r="H2889" s="7">
        <f t="shared" si="405"/>
        <v>1</v>
      </c>
      <c r="I2889" s="16">
        <f t="shared" si="406"/>
        <v>45047</v>
      </c>
      <c r="J2889" s="17">
        <v>0.70809999999999995</v>
      </c>
      <c r="K2889" s="18">
        <f>G2889*结论【关键目标】!C$27*0.7735*0.001</f>
        <v>23.557715999999999</v>
      </c>
      <c r="L2889" s="5">
        <v>0</v>
      </c>
      <c r="M2889" s="5">
        <f>ABS(IF(L2889&lt;=0,L2889/耗电量关键数据!$B$6/1000,L2889/耗电量关键数据!$B$5/1000))</f>
        <v>0</v>
      </c>
      <c r="N2889" s="19">
        <f>耗电量关键数据!$B$14</f>
        <v>1.1688450000000001</v>
      </c>
      <c r="O2889" s="19">
        <f>耗电量关键数据!$B$15</f>
        <v>0.37403039999999999</v>
      </c>
      <c r="P2889" s="19">
        <f t="shared" si="407"/>
        <v>1.5428754000000002</v>
      </c>
      <c r="Q2889" s="19">
        <f t="shared" si="411"/>
        <v>0</v>
      </c>
      <c r="R2889" s="20">
        <f t="shared" si="408"/>
        <v>23.557715999999999</v>
      </c>
      <c r="S2889" s="20">
        <f t="shared" si="412"/>
        <v>0</v>
      </c>
      <c r="T2889" s="20">
        <f>IF((T2888+R2889)&lt;0,0,IF((T2888+R2889)&gt;结论【关键目标】!C$28,结论【关键目标】!C$28,T2888+R2889))</f>
        <v>22</v>
      </c>
      <c r="U2889" s="19">
        <f>IF((T2888+R2889)&lt;结论【关键目标】!$C$28,0,(发电量计算【计算逻辑页】!R2889+发电量计算【计算逻辑页】!T2888-结论【关键目标】!$C$28))</f>
        <v>23.557715999999999</v>
      </c>
      <c r="V2889" s="5">
        <f t="shared" si="409"/>
        <v>8.2452005999999987</v>
      </c>
      <c r="W2889" s="5">
        <f t="shared" si="410"/>
        <v>1.0925100707400002</v>
      </c>
      <c r="X2889" s="5">
        <f t="shared" si="413"/>
        <v>0</v>
      </c>
    </row>
    <row r="2890" spans="1:24" x14ac:dyDescent="0.15">
      <c r="A2890" s="7">
        <v>2889</v>
      </c>
      <c r="B2890" s="7">
        <v>5</v>
      </c>
      <c r="C2890" s="7">
        <v>1</v>
      </c>
      <c r="D2890" s="7">
        <v>9</v>
      </c>
      <c r="E2890" s="7">
        <v>121</v>
      </c>
      <c r="F2890" s="7">
        <v>14.9</v>
      </c>
      <c r="G2890" s="7">
        <v>421.1</v>
      </c>
      <c r="H2890" s="7">
        <f t="shared" si="405"/>
        <v>1</v>
      </c>
      <c r="I2890" s="16">
        <f t="shared" si="406"/>
        <v>45047</v>
      </c>
      <c r="J2890" s="17">
        <v>0.70809999999999995</v>
      </c>
      <c r="K2890" s="18">
        <f>G2890*结论【关键目标】!C$27*0.7735*0.001</f>
        <v>39.086502000000003</v>
      </c>
      <c r="L2890" s="5">
        <v>0</v>
      </c>
      <c r="M2890" s="5">
        <f>ABS(IF(L2890&lt;=0,L2890/耗电量关键数据!$B$6/1000,L2890/耗电量关键数据!$B$5/1000))</f>
        <v>0</v>
      </c>
      <c r="N2890" s="19">
        <f>耗电量关键数据!$B$14</f>
        <v>1.1688450000000001</v>
      </c>
      <c r="O2890" s="19">
        <f>耗电量关键数据!$B$15</f>
        <v>0.37403039999999999</v>
      </c>
      <c r="P2890" s="19">
        <f t="shared" si="407"/>
        <v>1.5428754000000002</v>
      </c>
      <c r="Q2890" s="19">
        <f t="shared" si="411"/>
        <v>0</v>
      </c>
      <c r="R2890" s="20">
        <f t="shared" si="408"/>
        <v>39.086502000000003</v>
      </c>
      <c r="S2890" s="20">
        <f t="shared" si="412"/>
        <v>0</v>
      </c>
      <c r="T2890" s="20">
        <f>IF((T2889+R2890)&lt;0,0,IF((T2889+R2890)&gt;结论【关键目标】!C$28,结论【关键目标】!C$28,T2889+R2890))</f>
        <v>22</v>
      </c>
      <c r="U2890" s="19">
        <f>IF((T2889+R2890)&lt;结论【关键目标】!$C$28,0,(发电量计算【计算逻辑页】!R2890+发电量计算【计算逻辑页】!T2889-结论【关键目标】!$C$28))</f>
        <v>39.086502000000003</v>
      </c>
      <c r="V2890" s="5">
        <f t="shared" si="409"/>
        <v>13.680275700000001</v>
      </c>
      <c r="W2890" s="5">
        <f t="shared" si="410"/>
        <v>1.0925100707400002</v>
      </c>
      <c r="X2890" s="5">
        <f t="shared" si="413"/>
        <v>0</v>
      </c>
    </row>
    <row r="2891" spans="1:24" x14ac:dyDescent="0.15">
      <c r="A2891" s="7">
        <v>2890</v>
      </c>
      <c r="B2891" s="7">
        <v>5</v>
      </c>
      <c r="C2891" s="7">
        <v>1</v>
      </c>
      <c r="D2891" s="7">
        <v>10</v>
      </c>
      <c r="E2891" s="7">
        <v>121</v>
      </c>
      <c r="F2891" s="7">
        <v>17</v>
      </c>
      <c r="G2891" s="7">
        <v>536</v>
      </c>
      <c r="H2891" s="7">
        <f t="shared" si="405"/>
        <v>1</v>
      </c>
      <c r="I2891" s="16">
        <f t="shared" si="406"/>
        <v>45047</v>
      </c>
      <c r="J2891" s="17">
        <v>0.70809999999999995</v>
      </c>
      <c r="K2891" s="18">
        <f>G2891*结论【关键目标】!C$27*0.7735*0.001</f>
        <v>49.751519999999999</v>
      </c>
      <c r="L2891" s="5">
        <v>0</v>
      </c>
      <c r="M2891" s="5">
        <f>ABS(IF(L2891&lt;=0,L2891/耗电量关键数据!$B$6/1000,L2891/耗电量关键数据!$B$5/1000))</f>
        <v>0</v>
      </c>
      <c r="N2891" s="19">
        <f>耗电量关键数据!$B$14</f>
        <v>1.1688450000000001</v>
      </c>
      <c r="O2891" s="19">
        <f>耗电量关键数据!$B$15</f>
        <v>0.37403039999999999</v>
      </c>
      <c r="P2891" s="19">
        <f t="shared" si="407"/>
        <v>1.5428754000000002</v>
      </c>
      <c r="Q2891" s="19">
        <f t="shared" si="411"/>
        <v>0</v>
      </c>
      <c r="R2891" s="20">
        <f t="shared" si="408"/>
        <v>49.751519999999999</v>
      </c>
      <c r="S2891" s="20">
        <f t="shared" si="412"/>
        <v>0</v>
      </c>
      <c r="T2891" s="20">
        <f>IF((T2890+R2891)&lt;0,0,IF((T2890+R2891)&gt;结论【关键目标】!C$28,结论【关键目标】!C$28,T2890+R2891))</f>
        <v>22</v>
      </c>
      <c r="U2891" s="19">
        <f>IF((T2890+R2891)&lt;结论【关键目标】!$C$28,0,(发电量计算【计算逻辑页】!R2891+发电量计算【计算逻辑页】!T2890-结论【关键目标】!$C$28))</f>
        <v>49.751519999999999</v>
      </c>
      <c r="V2891" s="5">
        <f t="shared" si="409"/>
        <v>17.413031999999998</v>
      </c>
      <c r="W2891" s="5">
        <f t="shared" si="410"/>
        <v>1.0925100707400002</v>
      </c>
      <c r="X2891" s="5">
        <f t="shared" si="413"/>
        <v>0</v>
      </c>
    </row>
    <row r="2892" spans="1:24" x14ac:dyDescent="0.15">
      <c r="A2892" s="7">
        <v>2891</v>
      </c>
      <c r="B2892" s="7">
        <v>5</v>
      </c>
      <c r="C2892" s="7">
        <v>1</v>
      </c>
      <c r="D2892" s="7">
        <v>11</v>
      </c>
      <c r="E2892" s="7">
        <v>121</v>
      </c>
      <c r="F2892" s="7">
        <v>19</v>
      </c>
      <c r="G2892" s="7">
        <v>622.4</v>
      </c>
      <c r="H2892" s="7">
        <f t="shared" si="405"/>
        <v>1</v>
      </c>
      <c r="I2892" s="16">
        <f t="shared" si="406"/>
        <v>45047</v>
      </c>
      <c r="J2892" s="17">
        <v>1.2267999999999999</v>
      </c>
      <c r="K2892" s="18">
        <f>G2892*结论【关键目标】!C$27*0.7735*0.001</f>
        <v>57.771167999999996</v>
      </c>
      <c r="L2892" s="5">
        <v>0</v>
      </c>
      <c r="M2892" s="5">
        <f>ABS(IF(L2892&lt;=0,L2892/耗电量关键数据!$B$6/1000,L2892/耗电量关键数据!$B$5/1000))</f>
        <v>0</v>
      </c>
      <c r="N2892" s="19">
        <f>耗电量关键数据!$B$14</f>
        <v>1.1688450000000001</v>
      </c>
      <c r="O2892" s="19">
        <f>耗电量关键数据!$B$15</f>
        <v>0.37403039999999999</v>
      </c>
      <c r="P2892" s="19">
        <f t="shared" si="407"/>
        <v>1.5428754000000002</v>
      </c>
      <c r="Q2892" s="19">
        <f t="shared" si="411"/>
        <v>1.5428754000000002</v>
      </c>
      <c r="R2892" s="20">
        <f t="shared" si="408"/>
        <v>56.228292599999996</v>
      </c>
      <c r="S2892" s="20">
        <f t="shared" si="412"/>
        <v>0</v>
      </c>
      <c r="T2892" s="20">
        <f>IF((T2891+R2892)&lt;0,0,IF((T2891+R2892)&gt;结论【关键目标】!C$28,结论【关键目标】!C$28,T2891+R2892))</f>
        <v>22</v>
      </c>
      <c r="U2892" s="19">
        <f>IF((T2891+R2892)&lt;结论【关键目标】!$C$28,0,(发电量计算【计算逻辑页】!R2892+发电量计算【计算逻辑页】!T2891-结论【关键目标】!$C$28))</f>
        <v>56.228292600000003</v>
      </c>
      <c r="V2892" s="5">
        <f t="shared" si="409"/>
        <v>19.67990241</v>
      </c>
      <c r="W2892" s="5">
        <f t="shared" si="410"/>
        <v>1.89279954072</v>
      </c>
      <c r="X2892" s="5">
        <f t="shared" si="413"/>
        <v>0</v>
      </c>
    </row>
    <row r="2893" spans="1:24" x14ac:dyDescent="0.15">
      <c r="A2893" s="7">
        <v>2892</v>
      </c>
      <c r="B2893" s="7">
        <v>5</v>
      </c>
      <c r="C2893" s="7">
        <v>1</v>
      </c>
      <c r="D2893" s="7">
        <v>12</v>
      </c>
      <c r="E2893" s="7">
        <v>121</v>
      </c>
      <c r="F2893" s="7">
        <v>18.8</v>
      </c>
      <c r="G2893" s="7">
        <v>444.6</v>
      </c>
      <c r="H2893" s="7">
        <f t="shared" si="405"/>
        <v>1</v>
      </c>
      <c r="I2893" s="16">
        <f t="shared" si="406"/>
        <v>45047</v>
      </c>
      <c r="J2893" s="17">
        <v>1.2267999999999999</v>
      </c>
      <c r="K2893" s="18">
        <f>G2893*结论【关键目标】!C$27*0.7735*0.001</f>
        <v>41.267772000000001</v>
      </c>
      <c r="L2893" s="5">
        <v>0</v>
      </c>
      <c r="M2893" s="5">
        <f>ABS(IF(L2893&lt;=0,L2893/耗电量关键数据!$B$6/1000,L2893/耗电量关键数据!$B$5/1000))</f>
        <v>0</v>
      </c>
      <c r="N2893" s="19">
        <f>耗电量关键数据!$B$14</f>
        <v>1.1688450000000001</v>
      </c>
      <c r="O2893" s="19">
        <f>耗电量关键数据!$B$15</f>
        <v>0.37403039999999999</v>
      </c>
      <c r="P2893" s="19">
        <f t="shared" si="407"/>
        <v>1.5428754000000002</v>
      </c>
      <c r="Q2893" s="19">
        <f t="shared" si="411"/>
        <v>1.5428754000000002</v>
      </c>
      <c r="R2893" s="20">
        <f t="shared" si="408"/>
        <v>39.724896600000001</v>
      </c>
      <c r="S2893" s="20">
        <f t="shared" si="412"/>
        <v>0</v>
      </c>
      <c r="T2893" s="20">
        <f>IF((T2892+R2893)&lt;0,0,IF((T2892+R2893)&gt;结论【关键目标】!C$28,结论【关键目标】!C$28,T2892+R2893))</f>
        <v>22</v>
      </c>
      <c r="U2893" s="19">
        <f>IF((T2892+R2893)&lt;结论【关键目标】!$C$28,0,(发电量计算【计算逻辑页】!R2893+发电量计算【计算逻辑页】!T2892-结论【关键目标】!$C$28))</f>
        <v>39.724896600000001</v>
      </c>
      <c r="V2893" s="5">
        <f t="shared" si="409"/>
        <v>13.903713809999999</v>
      </c>
      <c r="W2893" s="5">
        <f t="shared" si="410"/>
        <v>1.89279954072</v>
      </c>
      <c r="X2893" s="5">
        <f t="shared" si="413"/>
        <v>0</v>
      </c>
    </row>
    <row r="2894" spans="1:24" x14ac:dyDescent="0.15">
      <c r="A2894" s="7">
        <v>2893</v>
      </c>
      <c r="B2894" s="7">
        <v>5</v>
      </c>
      <c r="C2894" s="7">
        <v>1</v>
      </c>
      <c r="D2894" s="7">
        <v>13</v>
      </c>
      <c r="E2894" s="7">
        <v>121</v>
      </c>
      <c r="F2894" s="7">
        <v>21</v>
      </c>
      <c r="G2894" s="7">
        <v>561.6</v>
      </c>
      <c r="H2894" s="7">
        <f t="shared" si="405"/>
        <v>1</v>
      </c>
      <c r="I2894" s="16">
        <f t="shared" si="406"/>
        <v>45047</v>
      </c>
      <c r="J2894" s="17">
        <v>1.2267999999999999</v>
      </c>
      <c r="K2894" s="18">
        <f>G2894*结论【关键目标】!C$27*0.7735*0.001</f>
        <v>52.127712000000002</v>
      </c>
      <c r="L2894" s="5">
        <v>0</v>
      </c>
      <c r="M2894" s="5">
        <f>ABS(IF(L2894&lt;=0,L2894/耗电量关键数据!$B$6/1000,L2894/耗电量关键数据!$B$5/1000))</f>
        <v>0</v>
      </c>
      <c r="N2894" s="19">
        <f>耗电量关键数据!$B$14</f>
        <v>1.1688450000000001</v>
      </c>
      <c r="O2894" s="19">
        <f>耗电量关键数据!$B$15</f>
        <v>0.37403039999999999</v>
      </c>
      <c r="P2894" s="19">
        <f t="shared" si="407"/>
        <v>1.5428754000000002</v>
      </c>
      <c r="Q2894" s="19">
        <f t="shared" si="411"/>
        <v>1.5428754000000002</v>
      </c>
      <c r="R2894" s="20">
        <f t="shared" si="408"/>
        <v>50.584836600000003</v>
      </c>
      <c r="S2894" s="20">
        <f t="shared" si="412"/>
        <v>0</v>
      </c>
      <c r="T2894" s="20">
        <f>IF((T2893+R2894)&lt;0,0,IF((T2893+R2894)&gt;结论【关键目标】!C$28,结论【关键目标】!C$28,T2893+R2894))</f>
        <v>22</v>
      </c>
      <c r="U2894" s="19">
        <f>IF((T2893+R2894)&lt;结论【关键目标】!$C$28,0,(发电量计算【计算逻辑页】!R2894+发电量计算【计算逻辑页】!T2893-结论【关键目标】!$C$28))</f>
        <v>50.584836600000003</v>
      </c>
      <c r="V2894" s="5">
        <f t="shared" si="409"/>
        <v>17.704692810000001</v>
      </c>
      <c r="W2894" s="5">
        <f t="shared" si="410"/>
        <v>1.89279954072</v>
      </c>
      <c r="X2894" s="5">
        <f t="shared" si="413"/>
        <v>0</v>
      </c>
    </row>
    <row r="2895" spans="1:24" x14ac:dyDescent="0.15">
      <c r="A2895" s="7">
        <v>2894</v>
      </c>
      <c r="B2895" s="7">
        <v>5</v>
      </c>
      <c r="C2895" s="7">
        <v>1</v>
      </c>
      <c r="D2895" s="7">
        <v>14</v>
      </c>
      <c r="E2895" s="7">
        <v>121</v>
      </c>
      <c r="F2895" s="7">
        <v>23</v>
      </c>
      <c r="G2895" s="7">
        <v>546.5</v>
      </c>
      <c r="H2895" s="7">
        <f t="shared" si="405"/>
        <v>1</v>
      </c>
      <c r="I2895" s="16">
        <f t="shared" si="406"/>
        <v>45047</v>
      </c>
      <c r="J2895" s="17">
        <v>1.2267999999999999</v>
      </c>
      <c r="K2895" s="18">
        <f>G2895*结论【关键目标】!C$27*0.7735*0.001</f>
        <v>50.726129999999998</v>
      </c>
      <c r="L2895" s="5">
        <v>0</v>
      </c>
      <c r="M2895" s="5">
        <f>ABS(IF(L2895&lt;=0,L2895/耗电量关键数据!$B$6/1000,L2895/耗电量关键数据!$B$5/1000))</f>
        <v>0</v>
      </c>
      <c r="N2895" s="19">
        <f>耗电量关键数据!$B$14</f>
        <v>1.1688450000000001</v>
      </c>
      <c r="O2895" s="19">
        <f>耗电量关键数据!$B$15</f>
        <v>0.37403039999999999</v>
      </c>
      <c r="P2895" s="19">
        <f t="shared" si="407"/>
        <v>1.5428754000000002</v>
      </c>
      <c r="Q2895" s="19">
        <f t="shared" si="411"/>
        <v>1.5428754000000002</v>
      </c>
      <c r="R2895" s="20">
        <f t="shared" si="408"/>
        <v>49.183254599999998</v>
      </c>
      <c r="S2895" s="20">
        <f t="shared" si="412"/>
        <v>0</v>
      </c>
      <c r="T2895" s="20">
        <f>IF((T2894+R2895)&lt;0,0,IF((T2894+R2895)&gt;结论【关键目标】!C$28,结论【关键目标】!C$28,T2894+R2895))</f>
        <v>22</v>
      </c>
      <c r="U2895" s="19">
        <f>IF((T2894+R2895)&lt;结论【关键目标】!$C$28,0,(发电量计算【计算逻辑页】!R2895+发电量计算【计算逻辑页】!T2894-结论【关键目标】!$C$28))</f>
        <v>49.183254599999998</v>
      </c>
      <c r="V2895" s="5">
        <f t="shared" si="409"/>
        <v>17.214139109999998</v>
      </c>
      <c r="W2895" s="5">
        <f t="shared" si="410"/>
        <v>1.89279954072</v>
      </c>
      <c r="X2895" s="5">
        <f t="shared" si="413"/>
        <v>0</v>
      </c>
    </row>
    <row r="2896" spans="1:24" x14ac:dyDescent="0.15">
      <c r="A2896" s="7">
        <v>2895</v>
      </c>
      <c r="B2896" s="7">
        <v>5</v>
      </c>
      <c r="C2896" s="7">
        <v>1</v>
      </c>
      <c r="D2896" s="7">
        <v>15</v>
      </c>
      <c r="E2896" s="7">
        <v>121</v>
      </c>
      <c r="F2896" s="7">
        <v>23.3</v>
      </c>
      <c r="G2896" s="7">
        <v>479.8</v>
      </c>
      <c r="H2896" s="7">
        <f t="shared" si="405"/>
        <v>1</v>
      </c>
      <c r="I2896" s="16">
        <f t="shared" si="406"/>
        <v>45047</v>
      </c>
      <c r="J2896" s="17">
        <v>1.2267999999999999</v>
      </c>
      <c r="K2896" s="18">
        <f>G2896*结论【关键目标】!C$27*0.7735*0.001</f>
        <v>44.535035999999998</v>
      </c>
      <c r="L2896" s="5">
        <v>0</v>
      </c>
      <c r="M2896" s="5">
        <f>ABS(IF(L2896&lt;=0,L2896/耗电量关键数据!$B$6/1000,L2896/耗电量关键数据!$B$5/1000))</f>
        <v>0</v>
      </c>
      <c r="N2896" s="19">
        <f>耗电量关键数据!$B$14</f>
        <v>1.1688450000000001</v>
      </c>
      <c r="O2896" s="19">
        <f>耗电量关键数据!$B$15</f>
        <v>0.37403039999999999</v>
      </c>
      <c r="P2896" s="19">
        <f t="shared" si="407"/>
        <v>1.5428754000000002</v>
      </c>
      <c r="Q2896" s="19">
        <f t="shared" si="411"/>
        <v>1.5428754000000002</v>
      </c>
      <c r="R2896" s="20">
        <f t="shared" si="408"/>
        <v>42.992160599999998</v>
      </c>
      <c r="S2896" s="20">
        <f t="shared" si="412"/>
        <v>0</v>
      </c>
      <c r="T2896" s="20">
        <f>IF((T2895+R2896)&lt;0,0,IF((T2895+R2896)&gt;结论【关键目标】!C$28,结论【关键目标】!C$28,T2895+R2896))</f>
        <v>22</v>
      </c>
      <c r="U2896" s="19">
        <f>IF((T2895+R2896)&lt;结论【关键目标】!$C$28,0,(发电量计算【计算逻辑页】!R2896+发电量计算【计算逻辑页】!T2895-结论【关键目标】!$C$28))</f>
        <v>42.992160600000005</v>
      </c>
      <c r="V2896" s="5">
        <f t="shared" si="409"/>
        <v>15.04725621</v>
      </c>
      <c r="W2896" s="5">
        <f t="shared" si="410"/>
        <v>1.89279954072</v>
      </c>
      <c r="X2896" s="5">
        <f t="shared" si="413"/>
        <v>0</v>
      </c>
    </row>
    <row r="2897" spans="1:24" x14ac:dyDescent="0.15">
      <c r="A2897" s="7">
        <v>2896</v>
      </c>
      <c r="B2897" s="7">
        <v>5</v>
      </c>
      <c r="C2897" s="7">
        <v>1</v>
      </c>
      <c r="D2897" s="7">
        <v>16</v>
      </c>
      <c r="E2897" s="7">
        <v>121</v>
      </c>
      <c r="F2897" s="7">
        <v>24</v>
      </c>
      <c r="G2897" s="7">
        <v>313.10000000000002</v>
      </c>
      <c r="H2897" s="7">
        <f t="shared" si="405"/>
        <v>1</v>
      </c>
      <c r="I2897" s="16">
        <f t="shared" si="406"/>
        <v>45047</v>
      </c>
      <c r="J2897" s="17">
        <v>0.70809999999999995</v>
      </c>
      <c r="K2897" s="18">
        <f>G2897*结论【关键目标】!C$27*0.7735*0.001</f>
        <v>29.061941999999998</v>
      </c>
      <c r="L2897" s="5">
        <v>0</v>
      </c>
      <c r="M2897" s="5">
        <f>ABS(IF(L2897&lt;=0,L2897/耗电量关键数据!$B$6/1000,L2897/耗电量关键数据!$B$5/1000))</f>
        <v>0</v>
      </c>
      <c r="N2897" s="19">
        <f>耗电量关键数据!$B$14</f>
        <v>1.1688450000000001</v>
      </c>
      <c r="O2897" s="19">
        <f>耗电量关键数据!$B$15</f>
        <v>0.37403039999999999</v>
      </c>
      <c r="P2897" s="19">
        <f t="shared" si="407"/>
        <v>1.5428754000000002</v>
      </c>
      <c r="Q2897" s="19">
        <f t="shared" si="411"/>
        <v>0</v>
      </c>
      <c r="R2897" s="20">
        <f t="shared" si="408"/>
        <v>29.061941999999998</v>
      </c>
      <c r="S2897" s="20">
        <f t="shared" si="412"/>
        <v>0</v>
      </c>
      <c r="T2897" s="20">
        <f>IF((T2896+R2897)&lt;0,0,IF((T2896+R2897)&gt;结论【关键目标】!C$28,结论【关键目标】!C$28,T2896+R2897))</f>
        <v>22</v>
      </c>
      <c r="U2897" s="19">
        <f>IF((T2896+R2897)&lt;结论【关键目标】!$C$28,0,(发电量计算【计算逻辑页】!R2897+发电量计算【计算逻辑页】!T2896-结论【关键目标】!$C$28))</f>
        <v>29.061942000000002</v>
      </c>
      <c r="V2897" s="5">
        <f t="shared" si="409"/>
        <v>10.1716797</v>
      </c>
      <c r="W2897" s="5">
        <f t="shared" si="410"/>
        <v>1.0925100707400002</v>
      </c>
      <c r="X2897" s="5">
        <f t="shared" si="413"/>
        <v>0</v>
      </c>
    </row>
    <row r="2898" spans="1:24" x14ac:dyDescent="0.15">
      <c r="A2898" s="7">
        <v>2897</v>
      </c>
      <c r="B2898" s="7">
        <v>5</v>
      </c>
      <c r="C2898" s="7">
        <v>1</v>
      </c>
      <c r="D2898" s="7">
        <v>17</v>
      </c>
      <c r="E2898" s="7">
        <v>121</v>
      </c>
      <c r="F2898" s="7">
        <v>24</v>
      </c>
      <c r="G2898" s="7">
        <v>148.69999999999999</v>
      </c>
      <c r="H2898" s="7">
        <f t="shared" si="405"/>
        <v>1</v>
      </c>
      <c r="I2898" s="16">
        <f t="shared" si="406"/>
        <v>45047</v>
      </c>
      <c r="J2898" s="17">
        <v>0.70809999999999995</v>
      </c>
      <c r="K2898" s="18">
        <f>G2898*结论【关键目标】!C$27*0.7735*0.001</f>
        <v>13.802333999999998</v>
      </c>
      <c r="L2898" s="5">
        <v>0</v>
      </c>
      <c r="M2898" s="5">
        <f>ABS(IF(L2898&lt;=0,L2898/耗电量关键数据!$B$6/1000,L2898/耗电量关键数据!$B$5/1000))</f>
        <v>0</v>
      </c>
      <c r="N2898" s="19">
        <f>耗电量关键数据!$B$14</f>
        <v>1.1688450000000001</v>
      </c>
      <c r="O2898" s="19">
        <f>耗电量关键数据!$B$15</f>
        <v>0.37403039999999999</v>
      </c>
      <c r="P2898" s="19">
        <f t="shared" si="407"/>
        <v>1.5428754000000002</v>
      </c>
      <c r="Q2898" s="19">
        <f t="shared" si="411"/>
        <v>0</v>
      </c>
      <c r="R2898" s="20">
        <f t="shared" si="408"/>
        <v>13.802333999999998</v>
      </c>
      <c r="S2898" s="20">
        <f t="shared" si="412"/>
        <v>0</v>
      </c>
      <c r="T2898" s="20">
        <f>IF((T2897+R2898)&lt;0,0,IF((T2897+R2898)&gt;结论【关键目标】!C$28,结论【关键目标】!C$28,T2897+R2898))</f>
        <v>22</v>
      </c>
      <c r="U2898" s="19">
        <f>IF((T2897+R2898)&lt;结论【关键目标】!$C$28,0,(发电量计算【计算逻辑页】!R2898+发电量计算【计算逻辑页】!T2897-结论【关键目标】!$C$28))</f>
        <v>13.802334000000002</v>
      </c>
      <c r="V2898" s="5">
        <f t="shared" si="409"/>
        <v>4.8308169000000003</v>
      </c>
      <c r="W2898" s="5">
        <f t="shared" si="410"/>
        <v>1.0925100707400002</v>
      </c>
      <c r="X2898" s="5">
        <f t="shared" si="413"/>
        <v>0</v>
      </c>
    </row>
    <row r="2899" spans="1:24" x14ac:dyDescent="0.15">
      <c r="A2899" s="7">
        <v>2898</v>
      </c>
      <c r="B2899" s="7">
        <v>5</v>
      </c>
      <c r="C2899" s="7">
        <v>1</v>
      </c>
      <c r="D2899" s="7">
        <v>18</v>
      </c>
      <c r="E2899" s="7">
        <v>121</v>
      </c>
      <c r="F2899" s="7">
        <v>24.4</v>
      </c>
      <c r="G2899" s="7">
        <v>35.1</v>
      </c>
      <c r="H2899" s="7">
        <f t="shared" si="405"/>
        <v>1</v>
      </c>
      <c r="I2899" s="16">
        <f t="shared" si="406"/>
        <v>45047</v>
      </c>
      <c r="J2899" s="17">
        <v>0.70809999999999995</v>
      </c>
      <c r="K2899" s="18">
        <f>G2899*结论【关键目标】!C$27*0.7735*0.001</f>
        <v>3.2579820000000002</v>
      </c>
      <c r="L2899" s="5">
        <v>0</v>
      </c>
      <c r="M2899" s="5">
        <f>ABS(IF(L2899&lt;=0,L2899/耗电量关键数据!$B$6/1000,L2899/耗电量关键数据!$B$5/1000))</f>
        <v>0</v>
      </c>
      <c r="N2899" s="19">
        <f>耗电量关键数据!$B$14</f>
        <v>1.1688450000000001</v>
      </c>
      <c r="O2899" s="19">
        <f>耗电量关键数据!$B$15</f>
        <v>0.37403039999999999</v>
      </c>
      <c r="P2899" s="19">
        <f t="shared" si="407"/>
        <v>1.5428754000000002</v>
      </c>
      <c r="Q2899" s="19">
        <f t="shared" si="411"/>
        <v>0</v>
      </c>
      <c r="R2899" s="20">
        <f t="shared" si="408"/>
        <v>3.2579820000000002</v>
      </c>
      <c r="S2899" s="20">
        <f t="shared" si="412"/>
        <v>0</v>
      </c>
      <c r="T2899" s="20">
        <f>IF((T2898+R2899)&lt;0,0,IF((T2898+R2899)&gt;结论【关键目标】!C$28,结论【关键目标】!C$28,T2898+R2899))</f>
        <v>22</v>
      </c>
      <c r="U2899" s="19">
        <f>IF((T2898+R2899)&lt;结论【关键目标】!$C$28,0,(发电量计算【计算逻辑页】!R2899+发电量计算【计算逻辑页】!T2898-结论【关键目标】!$C$28))</f>
        <v>3.2579819999999984</v>
      </c>
      <c r="V2899" s="5">
        <f t="shared" si="409"/>
        <v>1.1402936999999993</v>
      </c>
      <c r="W2899" s="5">
        <f t="shared" si="410"/>
        <v>1.0925100707400002</v>
      </c>
      <c r="X2899" s="5">
        <f t="shared" si="413"/>
        <v>0</v>
      </c>
    </row>
    <row r="2900" spans="1:24" x14ac:dyDescent="0.15">
      <c r="A2900" s="7">
        <v>2899</v>
      </c>
      <c r="B2900" s="7">
        <v>5</v>
      </c>
      <c r="C2900" s="7">
        <v>1</v>
      </c>
      <c r="D2900" s="7">
        <v>19</v>
      </c>
      <c r="E2900" s="7">
        <v>121</v>
      </c>
      <c r="F2900" s="7">
        <v>23</v>
      </c>
      <c r="G2900" s="7">
        <v>0</v>
      </c>
      <c r="H2900" s="7">
        <f t="shared" si="405"/>
        <v>1</v>
      </c>
      <c r="I2900" s="16">
        <f t="shared" si="406"/>
        <v>45047</v>
      </c>
      <c r="J2900" s="17">
        <v>1.2267999999999999</v>
      </c>
      <c r="K2900" s="18">
        <f>G2900*结论【关键目标】!C$27*0.7735*0.001</f>
        <v>0</v>
      </c>
      <c r="L2900" s="5">
        <v>0</v>
      </c>
      <c r="M2900" s="5">
        <f>ABS(IF(L2900&lt;=0,L2900/耗电量关键数据!$B$6/1000,L2900/耗电量关键数据!$B$5/1000))</f>
        <v>0</v>
      </c>
      <c r="N2900" s="19">
        <f>耗电量关键数据!$B$14</f>
        <v>1.1688450000000001</v>
      </c>
      <c r="O2900" s="19">
        <f>耗电量关键数据!$B$15</f>
        <v>0.37403039999999999</v>
      </c>
      <c r="P2900" s="19">
        <f t="shared" si="407"/>
        <v>1.5428754000000002</v>
      </c>
      <c r="Q2900" s="19">
        <f t="shared" si="411"/>
        <v>1.5428754000000002</v>
      </c>
      <c r="R2900" s="20">
        <f t="shared" si="408"/>
        <v>-1.5428754000000002</v>
      </c>
      <c r="S2900" s="20">
        <f t="shared" si="412"/>
        <v>1.5428754000000002</v>
      </c>
      <c r="T2900" s="20">
        <f>IF((T2899+R2900)&lt;0,0,IF((T2899+R2900)&gt;结论【关键目标】!C$28,结论【关键目标】!C$28,T2899+R2900))</f>
        <v>20.4571246</v>
      </c>
      <c r="U2900" s="19">
        <f>IF((T2899+R2900)&lt;结论【关键目标】!$C$28,0,(发电量计算【计算逻辑页】!R2900+发电量计算【计算逻辑页】!T2899-结论【关键目标】!$C$28))</f>
        <v>0</v>
      </c>
      <c r="V2900" s="5">
        <f t="shared" si="409"/>
        <v>0</v>
      </c>
      <c r="W2900" s="5">
        <f t="shared" si="410"/>
        <v>0</v>
      </c>
      <c r="X2900" s="5">
        <f t="shared" si="413"/>
        <v>1.3527931507200002</v>
      </c>
    </row>
    <row r="2901" spans="1:24" x14ac:dyDescent="0.15">
      <c r="A2901" s="7">
        <v>2900</v>
      </c>
      <c r="B2901" s="7">
        <v>5</v>
      </c>
      <c r="C2901" s="7">
        <v>1</v>
      </c>
      <c r="D2901" s="7">
        <v>20</v>
      </c>
      <c r="E2901" s="7">
        <v>121</v>
      </c>
      <c r="F2901" s="7">
        <v>22</v>
      </c>
      <c r="G2901" s="7">
        <v>0</v>
      </c>
      <c r="H2901" s="7">
        <f t="shared" si="405"/>
        <v>1</v>
      </c>
      <c r="I2901" s="16">
        <f t="shared" si="406"/>
        <v>45047</v>
      </c>
      <c r="J2901" s="17">
        <v>1.2267999999999999</v>
      </c>
      <c r="K2901" s="18">
        <f>G2901*结论【关键目标】!C$27*0.7735*0.001</f>
        <v>0</v>
      </c>
      <c r="L2901" s="5">
        <v>0</v>
      </c>
      <c r="M2901" s="5">
        <f>ABS(IF(L2901&lt;=0,L2901/耗电量关键数据!$B$6/1000,L2901/耗电量关键数据!$B$5/1000))</f>
        <v>0</v>
      </c>
      <c r="N2901" s="19">
        <f>耗电量关键数据!$B$14</f>
        <v>1.1688450000000001</v>
      </c>
      <c r="O2901" s="19">
        <f>耗电量关键数据!$B$15</f>
        <v>0.37403039999999999</v>
      </c>
      <c r="P2901" s="19">
        <f t="shared" si="407"/>
        <v>1.5428754000000002</v>
      </c>
      <c r="Q2901" s="19">
        <f t="shared" si="411"/>
        <v>1.5428754000000002</v>
      </c>
      <c r="R2901" s="20">
        <f t="shared" si="408"/>
        <v>-1.5428754000000002</v>
      </c>
      <c r="S2901" s="20">
        <f t="shared" si="412"/>
        <v>1.5428754000000002</v>
      </c>
      <c r="T2901" s="20">
        <f>IF((T2900+R2901)&lt;0,0,IF((T2900+R2901)&gt;结论【关键目标】!C$28,结论【关键目标】!C$28,T2900+R2901))</f>
        <v>18.9142492</v>
      </c>
      <c r="U2901" s="19">
        <f>IF((T2900+R2901)&lt;结论【关键目标】!$C$28,0,(发电量计算【计算逻辑页】!R2901+发电量计算【计算逻辑页】!T2900-结论【关键目标】!$C$28))</f>
        <v>0</v>
      </c>
      <c r="V2901" s="5">
        <f t="shared" si="409"/>
        <v>0</v>
      </c>
      <c r="W2901" s="5">
        <f t="shared" si="410"/>
        <v>0</v>
      </c>
      <c r="X2901" s="5">
        <f t="shared" si="413"/>
        <v>1.3527931507200002</v>
      </c>
    </row>
    <row r="2902" spans="1:24" x14ac:dyDescent="0.15">
      <c r="A2902" s="7">
        <v>2901</v>
      </c>
      <c r="B2902" s="7">
        <v>5</v>
      </c>
      <c r="C2902" s="7">
        <v>1</v>
      </c>
      <c r="D2902" s="7">
        <v>21</v>
      </c>
      <c r="E2902" s="7">
        <v>121</v>
      </c>
      <c r="F2902" s="7">
        <v>21.3</v>
      </c>
      <c r="G2902" s="7">
        <v>0</v>
      </c>
      <c r="H2902" s="7">
        <f t="shared" si="405"/>
        <v>1</v>
      </c>
      <c r="I2902" s="16">
        <f t="shared" si="406"/>
        <v>45047</v>
      </c>
      <c r="J2902" s="17">
        <v>1.2267999999999999</v>
      </c>
      <c r="K2902" s="18">
        <f>G2902*结论【关键目标】!C$27*0.7735*0.001</f>
        <v>0</v>
      </c>
      <c r="L2902" s="5">
        <v>0</v>
      </c>
      <c r="M2902" s="5">
        <f>ABS(IF(L2902&lt;=0,L2902/耗电量关键数据!$B$6/1000,L2902/耗电量关键数据!$B$5/1000))</f>
        <v>0</v>
      </c>
      <c r="N2902" s="19">
        <f>耗电量关键数据!$B$14</f>
        <v>1.1688450000000001</v>
      </c>
      <c r="O2902" s="19">
        <f>耗电量关键数据!$B$15</f>
        <v>0.37403039999999999</v>
      </c>
      <c r="P2902" s="19">
        <f t="shared" si="407"/>
        <v>1.5428754000000002</v>
      </c>
      <c r="Q2902" s="19">
        <f t="shared" si="411"/>
        <v>1.5428754000000002</v>
      </c>
      <c r="R2902" s="20">
        <f t="shared" si="408"/>
        <v>-1.5428754000000002</v>
      </c>
      <c r="S2902" s="20">
        <f t="shared" si="412"/>
        <v>1.5428754000000002</v>
      </c>
      <c r="T2902" s="20">
        <f>IF((T2901+R2902)&lt;0,0,IF((T2901+R2902)&gt;结论【关键目标】!C$28,结论【关键目标】!C$28,T2901+R2902))</f>
        <v>17.371373800000001</v>
      </c>
      <c r="U2902" s="19">
        <f>IF((T2901+R2902)&lt;结论【关键目标】!$C$28,0,(发电量计算【计算逻辑页】!R2902+发电量计算【计算逻辑页】!T2901-结论【关键目标】!$C$28))</f>
        <v>0</v>
      </c>
      <c r="V2902" s="5">
        <f t="shared" si="409"/>
        <v>0</v>
      </c>
      <c r="W2902" s="5">
        <f t="shared" si="410"/>
        <v>0</v>
      </c>
      <c r="X2902" s="5">
        <f t="shared" si="413"/>
        <v>1.3527931507200002</v>
      </c>
    </row>
    <row r="2903" spans="1:24" x14ac:dyDescent="0.15">
      <c r="A2903" s="7">
        <v>2902</v>
      </c>
      <c r="B2903" s="7">
        <v>5</v>
      </c>
      <c r="C2903" s="7">
        <v>1</v>
      </c>
      <c r="D2903" s="7">
        <v>22</v>
      </c>
      <c r="E2903" s="7">
        <v>121</v>
      </c>
      <c r="F2903" s="7">
        <v>20</v>
      </c>
      <c r="G2903" s="7">
        <v>0</v>
      </c>
      <c r="H2903" s="7">
        <f t="shared" si="405"/>
        <v>1</v>
      </c>
      <c r="I2903" s="16">
        <f t="shared" si="406"/>
        <v>45047</v>
      </c>
      <c r="J2903" s="17">
        <v>0.70809999999999995</v>
      </c>
      <c r="K2903" s="18">
        <f>G2903*结论【关键目标】!C$27*0.7735*0.001</f>
        <v>0</v>
      </c>
      <c r="L2903" s="5">
        <v>0</v>
      </c>
      <c r="M2903" s="5">
        <f>ABS(IF(L2903&lt;=0,L2903/耗电量关键数据!$B$6/1000,L2903/耗电量关键数据!$B$5/1000))</f>
        <v>0</v>
      </c>
      <c r="N2903" s="19">
        <f>耗电量关键数据!$B$14</f>
        <v>1.1688450000000001</v>
      </c>
      <c r="O2903" s="19">
        <f>耗电量关键数据!$B$15</f>
        <v>0.37403039999999999</v>
      </c>
      <c r="P2903" s="19">
        <f t="shared" si="407"/>
        <v>1.5428754000000002</v>
      </c>
      <c r="Q2903" s="19">
        <f t="shared" si="411"/>
        <v>0</v>
      </c>
      <c r="R2903" s="20">
        <f t="shared" si="408"/>
        <v>0</v>
      </c>
      <c r="S2903" s="20">
        <f t="shared" si="412"/>
        <v>0</v>
      </c>
      <c r="T2903" s="20">
        <f>IF((T2902+R2903)&lt;0,0,IF((T2902+R2903)&gt;结论【关键目标】!C$28,结论【关键目标】!C$28,T2902+R2903))</f>
        <v>17.371373800000001</v>
      </c>
      <c r="U2903" s="19">
        <f>IF((T2902+R2903)&lt;结论【关键目标】!$C$28,0,(发电量计算【计算逻辑页】!R2903+发电量计算【计算逻辑页】!T2902-结论【关键目标】!$C$28))</f>
        <v>0</v>
      </c>
      <c r="V2903" s="5">
        <f t="shared" si="409"/>
        <v>0</v>
      </c>
      <c r="W2903" s="5">
        <f t="shared" si="410"/>
        <v>0</v>
      </c>
      <c r="X2903" s="5">
        <f t="shared" si="413"/>
        <v>0</v>
      </c>
    </row>
    <row r="2904" spans="1:24" x14ac:dyDescent="0.15">
      <c r="A2904" s="7">
        <v>2903</v>
      </c>
      <c r="B2904" s="7">
        <v>5</v>
      </c>
      <c r="C2904" s="7">
        <v>1</v>
      </c>
      <c r="D2904" s="7">
        <v>23</v>
      </c>
      <c r="E2904" s="7">
        <v>121</v>
      </c>
      <c r="F2904" s="7">
        <v>19</v>
      </c>
      <c r="G2904" s="7">
        <v>0</v>
      </c>
      <c r="H2904" s="7">
        <f t="shared" si="405"/>
        <v>1</v>
      </c>
      <c r="I2904" s="16">
        <f t="shared" si="406"/>
        <v>45047</v>
      </c>
      <c r="J2904" s="17">
        <v>0.70809999999999995</v>
      </c>
      <c r="K2904" s="18">
        <f>G2904*结论【关键目标】!C$27*0.7735*0.001</f>
        <v>0</v>
      </c>
      <c r="L2904" s="5">
        <v>0</v>
      </c>
      <c r="M2904" s="5">
        <f>ABS(IF(L2904&lt;=0,L2904/耗电量关键数据!$B$6/1000,L2904/耗电量关键数据!$B$5/1000))</f>
        <v>0</v>
      </c>
      <c r="N2904" s="19">
        <f>耗电量关键数据!$B$14</f>
        <v>1.1688450000000001</v>
      </c>
      <c r="O2904" s="19">
        <f>耗电量关键数据!$B$15</f>
        <v>0.37403039999999999</v>
      </c>
      <c r="P2904" s="19">
        <f t="shared" si="407"/>
        <v>1.5428754000000002</v>
      </c>
      <c r="Q2904" s="19">
        <f t="shared" si="411"/>
        <v>0</v>
      </c>
      <c r="R2904" s="20">
        <f t="shared" si="408"/>
        <v>0</v>
      </c>
      <c r="S2904" s="20">
        <f t="shared" si="412"/>
        <v>0</v>
      </c>
      <c r="T2904" s="20">
        <f>IF((T2903+R2904)&lt;0,0,IF((T2903+R2904)&gt;结论【关键目标】!C$28,结论【关键目标】!C$28,T2903+R2904))</f>
        <v>17.371373800000001</v>
      </c>
      <c r="U2904" s="19">
        <f>IF((T2903+R2904)&lt;结论【关键目标】!$C$28,0,(发电量计算【计算逻辑页】!R2904+发电量计算【计算逻辑页】!T2903-结论【关键目标】!$C$28))</f>
        <v>0</v>
      </c>
      <c r="V2904" s="5">
        <f t="shared" si="409"/>
        <v>0</v>
      </c>
      <c r="W2904" s="5">
        <f t="shared" si="410"/>
        <v>0</v>
      </c>
      <c r="X2904" s="5">
        <f t="shared" si="413"/>
        <v>0</v>
      </c>
    </row>
    <row r="2905" spans="1:24" x14ac:dyDescent="0.15">
      <c r="A2905" s="7">
        <v>2904</v>
      </c>
      <c r="B2905" s="7">
        <v>5</v>
      </c>
      <c r="C2905" s="7">
        <v>1</v>
      </c>
      <c r="D2905" s="7">
        <v>24</v>
      </c>
      <c r="E2905" s="7">
        <v>121</v>
      </c>
      <c r="F2905" s="7">
        <v>20.2</v>
      </c>
      <c r="G2905" s="7">
        <v>0</v>
      </c>
      <c r="H2905" s="7">
        <f t="shared" si="405"/>
        <v>1</v>
      </c>
      <c r="I2905" s="16">
        <f t="shared" si="406"/>
        <v>45047</v>
      </c>
      <c r="J2905" s="17">
        <v>0.2407</v>
      </c>
      <c r="K2905" s="18">
        <f>G2905*结论【关键目标】!C$27*0.7735*0.001</f>
        <v>0</v>
      </c>
      <c r="L2905" s="5">
        <v>0</v>
      </c>
      <c r="M2905" s="5">
        <f>ABS(IF(L2905&lt;=0,L2905/耗电量关键数据!$B$6/1000,L2905/耗电量关键数据!$B$5/1000))</f>
        <v>0</v>
      </c>
      <c r="N2905" s="19">
        <f>耗电量关键数据!$B$14</f>
        <v>1.1688450000000001</v>
      </c>
      <c r="O2905" s="19">
        <f>耗电量关键数据!$B$15</f>
        <v>0.37403039999999999</v>
      </c>
      <c r="P2905" s="19">
        <f t="shared" si="407"/>
        <v>1.5428754000000002</v>
      </c>
      <c r="Q2905" s="19">
        <f t="shared" si="411"/>
        <v>0</v>
      </c>
      <c r="R2905" s="20">
        <f t="shared" si="408"/>
        <v>0</v>
      </c>
      <c r="S2905" s="20">
        <f t="shared" si="412"/>
        <v>0</v>
      </c>
      <c r="T2905" s="20">
        <f>IF((T2904+R2905)&lt;0,0,IF((T2904+R2905)&gt;结论【关键目标】!C$28,结论【关键目标】!C$28,T2904+R2905))</f>
        <v>17.371373800000001</v>
      </c>
      <c r="U2905" s="19">
        <f>IF((T2904+R2905)&lt;结论【关键目标】!$C$28,0,(发电量计算【计算逻辑页】!R2905+发电量计算【计算逻辑页】!T2904-结论【关键目标】!$C$28))</f>
        <v>0</v>
      </c>
      <c r="V2905" s="5">
        <f t="shared" si="409"/>
        <v>0</v>
      </c>
      <c r="W2905" s="5">
        <f t="shared" si="410"/>
        <v>0</v>
      </c>
      <c r="X2905" s="5">
        <f t="shared" si="413"/>
        <v>0</v>
      </c>
    </row>
    <row r="2906" spans="1:24" x14ac:dyDescent="0.15">
      <c r="A2906" s="7">
        <v>2905</v>
      </c>
      <c r="B2906" s="7">
        <v>5</v>
      </c>
      <c r="C2906" s="7">
        <v>2</v>
      </c>
      <c r="D2906" s="7">
        <v>1</v>
      </c>
      <c r="E2906" s="7">
        <v>122</v>
      </c>
      <c r="F2906" s="7">
        <v>19</v>
      </c>
      <c r="G2906" s="7">
        <v>0</v>
      </c>
      <c r="H2906" s="7">
        <f t="shared" si="405"/>
        <v>2</v>
      </c>
      <c r="I2906" s="16">
        <f t="shared" si="406"/>
        <v>45048</v>
      </c>
      <c r="J2906" s="17">
        <v>0.2407</v>
      </c>
      <c r="K2906" s="18">
        <f>G2906*结论【关键目标】!C$27*0.7735*0.001</f>
        <v>0</v>
      </c>
      <c r="L2906" s="5">
        <v>0</v>
      </c>
      <c r="M2906" s="5">
        <f>ABS(IF(L2906&lt;=0,L2906/耗电量关键数据!$B$6/1000,L2906/耗电量关键数据!$B$5/1000))</f>
        <v>0</v>
      </c>
      <c r="N2906" s="19">
        <f>耗电量关键数据!$B$14</f>
        <v>1.1688450000000001</v>
      </c>
      <c r="O2906" s="19">
        <f>耗电量关键数据!$B$15</f>
        <v>0.37403039999999999</v>
      </c>
      <c r="P2906" s="19">
        <f t="shared" si="407"/>
        <v>1.5428754000000002</v>
      </c>
      <c r="Q2906" s="19">
        <f t="shared" si="411"/>
        <v>0</v>
      </c>
      <c r="R2906" s="20">
        <f t="shared" si="408"/>
        <v>0</v>
      </c>
      <c r="S2906" s="20">
        <f t="shared" si="412"/>
        <v>0</v>
      </c>
      <c r="T2906" s="20">
        <f>IF((T2905+R2906)&lt;0,0,IF((T2905+R2906)&gt;结论【关键目标】!C$28,结论【关键目标】!C$28,T2905+R2906))</f>
        <v>17.371373800000001</v>
      </c>
      <c r="U2906" s="19">
        <f>IF((T2905+R2906)&lt;结论【关键目标】!$C$28,0,(发电量计算【计算逻辑页】!R2906+发电量计算【计算逻辑页】!T2905-结论【关键目标】!$C$28))</f>
        <v>0</v>
      </c>
      <c r="V2906" s="5">
        <f t="shared" si="409"/>
        <v>0</v>
      </c>
      <c r="W2906" s="5">
        <f t="shared" si="410"/>
        <v>0</v>
      </c>
      <c r="X2906" s="5">
        <f t="shared" si="413"/>
        <v>0</v>
      </c>
    </row>
    <row r="2907" spans="1:24" x14ac:dyDescent="0.15">
      <c r="A2907" s="7">
        <v>2906</v>
      </c>
      <c r="B2907" s="7">
        <v>5</v>
      </c>
      <c r="C2907" s="7">
        <v>2</v>
      </c>
      <c r="D2907" s="7">
        <v>2</v>
      </c>
      <c r="E2907" s="7">
        <v>122</v>
      </c>
      <c r="F2907" s="7">
        <v>18</v>
      </c>
      <c r="G2907" s="7">
        <v>0</v>
      </c>
      <c r="H2907" s="7">
        <f t="shared" si="405"/>
        <v>2</v>
      </c>
      <c r="I2907" s="16">
        <f t="shared" si="406"/>
        <v>45048</v>
      </c>
      <c r="J2907" s="17">
        <v>0.2407</v>
      </c>
      <c r="K2907" s="18">
        <f>G2907*结论【关键目标】!C$27*0.7735*0.001</f>
        <v>0</v>
      </c>
      <c r="L2907" s="5">
        <v>0</v>
      </c>
      <c r="M2907" s="5">
        <f>ABS(IF(L2907&lt;=0,L2907/耗电量关键数据!$B$6/1000,L2907/耗电量关键数据!$B$5/1000))</f>
        <v>0</v>
      </c>
      <c r="N2907" s="19">
        <f>耗电量关键数据!$B$14</f>
        <v>1.1688450000000001</v>
      </c>
      <c r="O2907" s="19">
        <f>耗电量关键数据!$B$15</f>
        <v>0.37403039999999999</v>
      </c>
      <c r="P2907" s="19">
        <f t="shared" si="407"/>
        <v>1.5428754000000002</v>
      </c>
      <c r="Q2907" s="19">
        <f t="shared" si="411"/>
        <v>0</v>
      </c>
      <c r="R2907" s="20">
        <f t="shared" si="408"/>
        <v>0</v>
      </c>
      <c r="S2907" s="20">
        <f t="shared" si="412"/>
        <v>0</v>
      </c>
      <c r="T2907" s="20">
        <f>IF((T2906+R2907)&lt;0,0,IF((T2906+R2907)&gt;结论【关键目标】!C$28,结论【关键目标】!C$28,T2906+R2907))</f>
        <v>17.371373800000001</v>
      </c>
      <c r="U2907" s="19">
        <f>IF((T2906+R2907)&lt;结论【关键目标】!$C$28,0,(发电量计算【计算逻辑页】!R2907+发电量计算【计算逻辑页】!T2906-结论【关键目标】!$C$28))</f>
        <v>0</v>
      </c>
      <c r="V2907" s="5">
        <f t="shared" si="409"/>
        <v>0</v>
      </c>
      <c r="W2907" s="5">
        <f t="shared" si="410"/>
        <v>0</v>
      </c>
      <c r="X2907" s="5">
        <f t="shared" si="413"/>
        <v>0</v>
      </c>
    </row>
    <row r="2908" spans="1:24" x14ac:dyDescent="0.15">
      <c r="A2908" s="7">
        <v>2907</v>
      </c>
      <c r="B2908" s="7">
        <v>5</v>
      </c>
      <c r="C2908" s="7">
        <v>2</v>
      </c>
      <c r="D2908" s="7">
        <v>3</v>
      </c>
      <c r="E2908" s="7">
        <v>122</v>
      </c>
      <c r="F2908" s="7">
        <v>17.399999999999999</v>
      </c>
      <c r="G2908" s="7">
        <v>0</v>
      </c>
      <c r="H2908" s="7">
        <f t="shared" si="405"/>
        <v>2</v>
      </c>
      <c r="I2908" s="16">
        <f t="shared" si="406"/>
        <v>45048</v>
      </c>
      <c r="J2908" s="17">
        <v>0.2407</v>
      </c>
      <c r="K2908" s="18">
        <f>G2908*结论【关键目标】!C$27*0.7735*0.001</f>
        <v>0</v>
      </c>
      <c r="L2908" s="5">
        <v>0</v>
      </c>
      <c r="M2908" s="5">
        <f>ABS(IF(L2908&lt;=0,L2908/耗电量关键数据!$B$6/1000,L2908/耗电量关键数据!$B$5/1000))</f>
        <v>0</v>
      </c>
      <c r="N2908" s="19">
        <f>耗电量关键数据!$B$14</f>
        <v>1.1688450000000001</v>
      </c>
      <c r="O2908" s="19">
        <f>耗电量关键数据!$B$15</f>
        <v>0.37403039999999999</v>
      </c>
      <c r="P2908" s="19">
        <f t="shared" si="407"/>
        <v>1.5428754000000002</v>
      </c>
      <c r="Q2908" s="19">
        <f t="shared" si="411"/>
        <v>0</v>
      </c>
      <c r="R2908" s="20">
        <f t="shared" si="408"/>
        <v>0</v>
      </c>
      <c r="S2908" s="20">
        <f t="shared" si="412"/>
        <v>0</v>
      </c>
      <c r="T2908" s="20">
        <f>IF((T2907+R2908)&lt;0,0,IF((T2907+R2908)&gt;结论【关键目标】!C$28,结论【关键目标】!C$28,T2907+R2908))</f>
        <v>17.371373800000001</v>
      </c>
      <c r="U2908" s="19">
        <f>IF((T2907+R2908)&lt;结论【关键目标】!$C$28,0,(发电量计算【计算逻辑页】!R2908+发电量计算【计算逻辑页】!T2907-结论【关键目标】!$C$28))</f>
        <v>0</v>
      </c>
      <c r="V2908" s="5">
        <f t="shared" si="409"/>
        <v>0</v>
      </c>
      <c r="W2908" s="5">
        <f t="shared" si="410"/>
        <v>0</v>
      </c>
      <c r="X2908" s="5">
        <f t="shared" si="413"/>
        <v>0</v>
      </c>
    </row>
    <row r="2909" spans="1:24" x14ac:dyDescent="0.15">
      <c r="A2909" s="7">
        <v>2908</v>
      </c>
      <c r="B2909" s="7">
        <v>5</v>
      </c>
      <c r="C2909" s="7">
        <v>2</v>
      </c>
      <c r="D2909" s="7">
        <v>4</v>
      </c>
      <c r="E2909" s="7">
        <v>122</v>
      </c>
      <c r="F2909" s="7">
        <v>17</v>
      </c>
      <c r="G2909" s="7">
        <v>0</v>
      </c>
      <c r="H2909" s="7">
        <f t="shared" si="405"/>
        <v>2</v>
      </c>
      <c r="I2909" s="16">
        <f t="shared" si="406"/>
        <v>45048</v>
      </c>
      <c r="J2909" s="17">
        <v>0.2407</v>
      </c>
      <c r="K2909" s="18">
        <f>G2909*结论【关键目标】!C$27*0.7735*0.001</f>
        <v>0</v>
      </c>
      <c r="L2909" s="5">
        <v>0</v>
      </c>
      <c r="M2909" s="5">
        <f>ABS(IF(L2909&lt;=0,L2909/耗电量关键数据!$B$6/1000,L2909/耗电量关键数据!$B$5/1000))</f>
        <v>0</v>
      </c>
      <c r="N2909" s="19">
        <f>耗电量关键数据!$B$14</f>
        <v>1.1688450000000001</v>
      </c>
      <c r="O2909" s="19">
        <f>耗电量关键数据!$B$15</f>
        <v>0.37403039999999999</v>
      </c>
      <c r="P2909" s="19">
        <f t="shared" si="407"/>
        <v>1.5428754000000002</v>
      </c>
      <c r="Q2909" s="19">
        <f t="shared" si="411"/>
        <v>0</v>
      </c>
      <c r="R2909" s="20">
        <f t="shared" si="408"/>
        <v>0</v>
      </c>
      <c r="S2909" s="20">
        <f t="shared" si="412"/>
        <v>0</v>
      </c>
      <c r="T2909" s="20">
        <f>IF((T2908+R2909)&lt;0,0,IF((T2908+R2909)&gt;结论【关键目标】!C$28,结论【关键目标】!C$28,T2908+R2909))</f>
        <v>17.371373800000001</v>
      </c>
      <c r="U2909" s="19">
        <f>IF((T2908+R2909)&lt;结论【关键目标】!$C$28,0,(发电量计算【计算逻辑页】!R2909+发电量计算【计算逻辑页】!T2908-结论【关键目标】!$C$28))</f>
        <v>0</v>
      </c>
      <c r="V2909" s="5">
        <f t="shared" si="409"/>
        <v>0</v>
      </c>
      <c r="W2909" s="5">
        <f t="shared" si="410"/>
        <v>0</v>
      </c>
      <c r="X2909" s="5">
        <f t="shared" si="413"/>
        <v>0</v>
      </c>
    </row>
    <row r="2910" spans="1:24" x14ac:dyDescent="0.15">
      <c r="A2910" s="7">
        <v>2909</v>
      </c>
      <c r="B2910" s="7">
        <v>5</v>
      </c>
      <c r="C2910" s="7">
        <v>2</v>
      </c>
      <c r="D2910" s="7">
        <v>5</v>
      </c>
      <c r="E2910" s="7">
        <v>122</v>
      </c>
      <c r="F2910" s="7">
        <v>17</v>
      </c>
      <c r="G2910" s="7">
        <v>0</v>
      </c>
      <c r="H2910" s="7">
        <f t="shared" si="405"/>
        <v>2</v>
      </c>
      <c r="I2910" s="16">
        <f t="shared" si="406"/>
        <v>45048</v>
      </c>
      <c r="J2910" s="17">
        <v>0.2407</v>
      </c>
      <c r="K2910" s="18">
        <f>G2910*结论【关键目标】!C$27*0.7735*0.001</f>
        <v>0</v>
      </c>
      <c r="L2910" s="5">
        <v>0</v>
      </c>
      <c r="M2910" s="5">
        <f>ABS(IF(L2910&lt;=0,L2910/耗电量关键数据!$B$6/1000,L2910/耗电量关键数据!$B$5/1000))</f>
        <v>0</v>
      </c>
      <c r="N2910" s="19">
        <f>耗电量关键数据!$B$14</f>
        <v>1.1688450000000001</v>
      </c>
      <c r="O2910" s="19">
        <f>耗电量关键数据!$B$15</f>
        <v>0.37403039999999999</v>
      </c>
      <c r="P2910" s="19">
        <f t="shared" si="407"/>
        <v>1.5428754000000002</v>
      </c>
      <c r="Q2910" s="19">
        <f t="shared" si="411"/>
        <v>0</v>
      </c>
      <c r="R2910" s="20">
        <f t="shared" si="408"/>
        <v>0</v>
      </c>
      <c r="S2910" s="20">
        <f t="shared" si="412"/>
        <v>0</v>
      </c>
      <c r="T2910" s="20">
        <f>IF((T2909+R2910)&lt;0,0,IF((T2909+R2910)&gt;结论【关键目标】!C$28,结论【关键目标】!C$28,T2909+R2910))</f>
        <v>17.371373800000001</v>
      </c>
      <c r="U2910" s="19">
        <f>IF((T2909+R2910)&lt;结论【关键目标】!$C$28,0,(发电量计算【计算逻辑页】!R2910+发电量计算【计算逻辑页】!T2909-结论【关键目标】!$C$28))</f>
        <v>0</v>
      </c>
      <c r="V2910" s="5">
        <f t="shared" si="409"/>
        <v>0</v>
      </c>
      <c r="W2910" s="5">
        <f t="shared" si="410"/>
        <v>0</v>
      </c>
      <c r="X2910" s="5">
        <f t="shared" si="413"/>
        <v>0</v>
      </c>
    </row>
    <row r="2911" spans="1:24" x14ac:dyDescent="0.15">
      <c r="A2911" s="7">
        <v>2910</v>
      </c>
      <c r="B2911" s="7">
        <v>5</v>
      </c>
      <c r="C2911" s="7">
        <v>2</v>
      </c>
      <c r="D2911" s="7">
        <v>6</v>
      </c>
      <c r="E2911" s="7">
        <v>122</v>
      </c>
      <c r="F2911" s="7">
        <v>18.600000000000001</v>
      </c>
      <c r="G2911" s="7">
        <v>112.1</v>
      </c>
      <c r="H2911" s="7">
        <f t="shared" si="405"/>
        <v>2</v>
      </c>
      <c r="I2911" s="16">
        <f t="shared" si="406"/>
        <v>45048</v>
      </c>
      <c r="J2911" s="17">
        <v>0.2407</v>
      </c>
      <c r="K2911" s="18">
        <f>G2911*结论【关键目标】!C$27*0.7735*0.001</f>
        <v>10.405122</v>
      </c>
      <c r="L2911" s="5">
        <v>0</v>
      </c>
      <c r="M2911" s="5">
        <f>ABS(IF(L2911&lt;=0,L2911/耗电量关键数据!$B$6/1000,L2911/耗电量关键数据!$B$5/1000))</f>
        <v>0</v>
      </c>
      <c r="N2911" s="19">
        <f>耗电量关键数据!$B$14</f>
        <v>1.1688450000000001</v>
      </c>
      <c r="O2911" s="19">
        <f>耗电量关键数据!$B$15</f>
        <v>0.37403039999999999</v>
      </c>
      <c r="P2911" s="19">
        <f t="shared" si="407"/>
        <v>1.5428754000000002</v>
      </c>
      <c r="Q2911" s="19">
        <f t="shared" si="411"/>
        <v>0</v>
      </c>
      <c r="R2911" s="20">
        <f t="shared" si="408"/>
        <v>10.405122</v>
      </c>
      <c r="S2911" s="20">
        <f t="shared" si="412"/>
        <v>0</v>
      </c>
      <c r="T2911" s="20">
        <f>IF((T2910+R2911)&lt;0,0,IF((T2910+R2911)&gt;结论【关键目标】!C$28,结论【关键目标】!C$28,T2910+R2911))</f>
        <v>22</v>
      </c>
      <c r="U2911" s="19">
        <f>IF((T2910+R2911)&lt;结论【关键目标】!$C$28,0,(发电量计算【计算逻辑页】!R2911+发电量计算【计算逻辑页】!T2910-结论【关键目标】!$C$28))</f>
        <v>5.7764957999999993</v>
      </c>
      <c r="V2911" s="5">
        <f t="shared" si="409"/>
        <v>0</v>
      </c>
      <c r="W2911" s="5">
        <f t="shared" si="410"/>
        <v>0.37137010878000004</v>
      </c>
      <c r="X2911" s="5">
        <f t="shared" si="413"/>
        <v>0</v>
      </c>
    </row>
    <row r="2912" spans="1:24" x14ac:dyDescent="0.15">
      <c r="A2912" s="7">
        <v>2911</v>
      </c>
      <c r="B2912" s="7">
        <v>5</v>
      </c>
      <c r="C2912" s="7">
        <v>2</v>
      </c>
      <c r="D2912" s="7">
        <v>7</v>
      </c>
      <c r="E2912" s="7">
        <v>122</v>
      </c>
      <c r="F2912" s="7">
        <v>17</v>
      </c>
      <c r="G2912" s="7">
        <v>256.10000000000002</v>
      </c>
      <c r="H2912" s="7">
        <f t="shared" si="405"/>
        <v>2</v>
      </c>
      <c r="I2912" s="16">
        <f t="shared" si="406"/>
        <v>45048</v>
      </c>
      <c r="J2912" s="17">
        <v>0.2407</v>
      </c>
      <c r="K2912" s="18">
        <f>G2912*结论【关键目标】!C$27*0.7735*0.001</f>
        <v>23.771202000000002</v>
      </c>
      <c r="L2912" s="5">
        <v>0</v>
      </c>
      <c r="M2912" s="5">
        <f>ABS(IF(L2912&lt;=0,L2912/耗电量关键数据!$B$6/1000,L2912/耗电量关键数据!$B$5/1000))</f>
        <v>0</v>
      </c>
      <c r="N2912" s="19">
        <f>耗电量关键数据!$B$14</f>
        <v>1.1688450000000001</v>
      </c>
      <c r="O2912" s="19">
        <f>耗电量关键数据!$B$15</f>
        <v>0.37403039999999999</v>
      </c>
      <c r="P2912" s="19">
        <f t="shared" si="407"/>
        <v>1.5428754000000002</v>
      </c>
      <c r="Q2912" s="19">
        <f t="shared" si="411"/>
        <v>0</v>
      </c>
      <c r="R2912" s="20">
        <f t="shared" si="408"/>
        <v>23.771202000000002</v>
      </c>
      <c r="S2912" s="20">
        <f t="shared" si="412"/>
        <v>0</v>
      </c>
      <c r="T2912" s="20">
        <f>IF((T2911+R2912)&lt;0,0,IF((T2911+R2912)&gt;结论【关键目标】!C$28,结论【关键目标】!C$28,T2911+R2912))</f>
        <v>22</v>
      </c>
      <c r="U2912" s="19">
        <f>IF((T2911+R2912)&lt;结论【关键目标】!$C$28,0,(发电量计算【计算逻辑页】!R2912+发电量计算【计算逻辑页】!T2911-结论【关键目标】!$C$28))</f>
        <v>23.771202000000002</v>
      </c>
      <c r="V2912" s="5">
        <f t="shared" si="409"/>
        <v>0</v>
      </c>
      <c r="W2912" s="5">
        <f t="shared" si="410"/>
        <v>0.37137010878000004</v>
      </c>
      <c r="X2912" s="5">
        <f t="shared" si="413"/>
        <v>0</v>
      </c>
    </row>
    <row r="2913" spans="1:24" x14ac:dyDescent="0.15">
      <c r="A2913" s="7">
        <v>2912</v>
      </c>
      <c r="B2913" s="7">
        <v>5</v>
      </c>
      <c r="C2913" s="7">
        <v>2</v>
      </c>
      <c r="D2913" s="7">
        <v>8</v>
      </c>
      <c r="E2913" s="7">
        <v>122</v>
      </c>
      <c r="F2913" s="7">
        <v>18</v>
      </c>
      <c r="G2913" s="7">
        <v>407.2</v>
      </c>
      <c r="H2913" s="7">
        <f t="shared" si="405"/>
        <v>2</v>
      </c>
      <c r="I2913" s="16">
        <f t="shared" si="406"/>
        <v>45048</v>
      </c>
      <c r="J2913" s="17">
        <v>0.70809999999999995</v>
      </c>
      <c r="K2913" s="18">
        <f>G2913*结论【关键目标】!C$27*0.7735*0.001</f>
        <v>37.796303999999999</v>
      </c>
      <c r="L2913" s="5">
        <v>0</v>
      </c>
      <c r="M2913" s="5">
        <f>ABS(IF(L2913&lt;=0,L2913/耗电量关键数据!$B$6/1000,L2913/耗电量关键数据!$B$5/1000))</f>
        <v>0</v>
      </c>
      <c r="N2913" s="19">
        <f>耗电量关键数据!$B$14</f>
        <v>1.1688450000000001</v>
      </c>
      <c r="O2913" s="19">
        <f>耗电量关键数据!$B$15</f>
        <v>0.37403039999999999</v>
      </c>
      <c r="P2913" s="19">
        <f t="shared" si="407"/>
        <v>1.5428754000000002</v>
      </c>
      <c r="Q2913" s="19">
        <f t="shared" si="411"/>
        <v>0</v>
      </c>
      <c r="R2913" s="20">
        <f t="shared" si="408"/>
        <v>37.796303999999999</v>
      </c>
      <c r="S2913" s="20">
        <f t="shared" si="412"/>
        <v>0</v>
      </c>
      <c r="T2913" s="20">
        <f>IF((T2912+R2913)&lt;0,0,IF((T2912+R2913)&gt;结论【关键目标】!C$28,结论【关键目标】!C$28,T2912+R2913))</f>
        <v>22</v>
      </c>
      <c r="U2913" s="19">
        <f>IF((T2912+R2913)&lt;结论【关键目标】!$C$28,0,(发电量计算【计算逻辑页】!R2913+发电量计算【计算逻辑页】!T2912-结论【关键目标】!$C$28))</f>
        <v>37.796303999999999</v>
      </c>
      <c r="V2913" s="5">
        <f t="shared" si="409"/>
        <v>13.228706399999998</v>
      </c>
      <c r="W2913" s="5">
        <f t="shared" si="410"/>
        <v>1.0925100707400002</v>
      </c>
      <c r="X2913" s="5">
        <f t="shared" si="413"/>
        <v>0</v>
      </c>
    </row>
    <row r="2914" spans="1:24" x14ac:dyDescent="0.15">
      <c r="A2914" s="7">
        <v>2913</v>
      </c>
      <c r="B2914" s="7">
        <v>5</v>
      </c>
      <c r="C2914" s="7">
        <v>2</v>
      </c>
      <c r="D2914" s="7">
        <v>9</v>
      </c>
      <c r="E2914" s="7">
        <v>122</v>
      </c>
      <c r="F2914" s="7">
        <v>18.7</v>
      </c>
      <c r="G2914" s="7">
        <v>444.1</v>
      </c>
      <c r="H2914" s="7">
        <f t="shared" si="405"/>
        <v>2</v>
      </c>
      <c r="I2914" s="16">
        <f t="shared" si="406"/>
        <v>45048</v>
      </c>
      <c r="J2914" s="17">
        <v>0.70809999999999995</v>
      </c>
      <c r="K2914" s="18">
        <f>G2914*结论【关键目标】!C$27*0.7735*0.001</f>
        <v>41.221361999999999</v>
      </c>
      <c r="L2914" s="5">
        <v>0</v>
      </c>
      <c r="M2914" s="5">
        <f>ABS(IF(L2914&lt;=0,L2914/耗电量关键数据!$B$6/1000,L2914/耗电量关键数据!$B$5/1000))</f>
        <v>0</v>
      </c>
      <c r="N2914" s="19">
        <f>耗电量关键数据!$B$14</f>
        <v>1.1688450000000001</v>
      </c>
      <c r="O2914" s="19">
        <f>耗电量关键数据!$B$15</f>
        <v>0.37403039999999999</v>
      </c>
      <c r="P2914" s="19">
        <f t="shared" si="407"/>
        <v>1.5428754000000002</v>
      </c>
      <c r="Q2914" s="19">
        <f t="shared" si="411"/>
        <v>0</v>
      </c>
      <c r="R2914" s="20">
        <f t="shared" si="408"/>
        <v>41.221361999999999</v>
      </c>
      <c r="S2914" s="20">
        <f t="shared" si="412"/>
        <v>0</v>
      </c>
      <c r="T2914" s="20">
        <f>IF((T2913+R2914)&lt;0,0,IF((T2913+R2914)&gt;结论【关键目标】!C$28,结论【关键目标】!C$28,T2913+R2914))</f>
        <v>22</v>
      </c>
      <c r="U2914" s="19">
        <f>IF((T2913+R2914)&lt;结论【关键目标】!$C$28,0,(发电量计算【计算逻辑页】!R2914+发电量计算【计算逻辑页】!T2913-结论【关键目标】!$C$28))</f>
        <v>41.221361999999999</v>
      </c>
      <c r="V2914" s="5">
        <f t="shared" si="409"/>
        <v>14.427476699999998</v>
      </c>
      <c r="W2914" s="5">
        <f t="shared" si="410"/>
        <v>1.0925100707400002</v>
      </c>
      <c r="X2914" s="5">
        <f t="shared" si="413"/>
        <v>0</v>
      </c>
    </row>
    <row r="2915" spans="1:24" x14ac:dyDescent="0.15">
      <c r="A2915" s="7">
        <v>2914</v>
      </c>
      <c r="B2915" s="7">
        <v>5</v>
      </c>
      <c r="C2915" s="7">
        <v>2</v>
      </c>
      <c r="D2915" s="7">
        <v>10</v>
      </c>
      <c r="E2915" s="7">
        <v>122</v>
      </c>
      <c r="F2915" s="7">
        <v>21</v>
      </c>
      <c r="G2915" s="7">
        <v>654.1</v>
      </c>
      <c r="H2915" s="7">
        <f t="shared" si="405"/>
        <v>2</v>
      </c>
      <c r="I2915" s="16">
        <f t="shared" si="406"/>
        <v>45048</v>
      </c>
      <c r="J2915" s="17">
        <v>0.70809999999999995</v>
      </c>
      <c r="K2915" s="18">
        <f>G2915*结论【关键目标】!C$27*0.7735*0.001</f>
        <v>60.713561999999996</v>
      </c>
      <c r="L2915" s="5">
        <v>0</v>
      </c>
      <c r="M2915" s="5">
        <f>ABS(IF(L2915&lt;=0,L2915/耗电量关键数据!$B$6/1000,L2915/耗电量关键数据!$B$5/1000))</f>
        <v>0</v>
      </c>
      <c r="N2915" s="19">
        <f>耗电量关键数据!$B$14</f>
        <v>1.1688450000000001</v>
      </c>
      <c r="O2915" s="19">
        <f>耗电量关键数据!$B$15</f>
        <v>0.37403039999999999</v>
      </c>
      <c r="P2915" s="19">
        <f t="shared" si="407"/>
        <v>1.5428754000000002</v>
      </c>
      <c r="Q2915" s="19">
        <f t="shared" si="411"/>
        <v>0</v>
      </c>
      <c r="R2915" s="20">
        <f t="shared" si="408"/>
        <v>60.713561999999996</v>
      </c>
      <c r="S2915" s="20">
        <f t="shared" si="412"/>
        <v>0</v>
      </c>
      <c r="T2915" s="20">
        <f>IF((T2914+R2915)&lt;0,0,IF((T2914+R2915)&gt;结论【关键目标】!C$28,结论【关键目标】!C$28,T2914+R2915))</f>
        <v>22</v>
      </c>
      <c r="U2915" s="19">
        <f>IF((T2914+R2915)&lt;结论【关键目标】!$C$28,0,(发电量计算【计算逻辑页】!R2915+发电量计算【计算逻辑页】!T2914-结论【关键目标】!$C$28))</f>
        <v>60.713561999999996</v>
      </c>
      <c r="V2915" s="5">
        <f t="shared" si="409"/>
        <v>21.249746699999996</v>
      </c>
      <c r="W2915" s="5">
        <f t="shared" si="410"/>
        <v>1.0925100707400002</v>
      </c>
      <c r="X2915" s="5">
        <f t="shared" si="413"/>
        <v>0</v>
      </c>
    </row>
    <row r="2916" spans="1:24" x14ac:dyDescent="0.15">
      <c r="A2916" s="7">
        <v>2915</v>
      </c>
      <c r="B2916" s="7">
        <v>5</v>
      </c>
      <c r="C2916" s="7">
        <v>2</v>
      </c>
      <c r="D2916" s="7">
        <v>11</v>
      </c>
      <c r="E2916" s="7">
        <v>122</v>
      </c>
      <c r="F2916" s="7">
        <v>22</v>
      </c>
      <c r="G2916" s="7">
        <v>728.8</v>
      </c>
      <c r="H2916" s="7">
        <f t="shared" si="405"/>
        <v>2</v>
      </c>
      <c r="I2916" s="16">
        <f t="shared" si="406"/>
        <v>45048</v>
      </c>
      <c r="J2916" s="17">
        <v>1.2267999999999999</v>
      </c>
      <c r="K2916" s="18">
        <f>G2916*结论【关键目标】!C$27*0.7735*0.001</f>
        <v>67.647216</v>
      </c>
      <c r="L2916" s="5">
        <v>0</v>
      </c>
      <c r="M2916" s="5">
        <f>ABS(IF(L2916&lt;=0,L2916/耗电量关键数据!$B$6/1000,L2916/耗电量关键数据!$B$5/1000))</f>
        <v>0</v>
      </c>
      <c r="N2916" s="19">
        <f>耗电量关键数据!$B$14</f>
        <v>1.1688450000000001</v>
      </c>
      <c r="O2916" s="19">
        <f>耗电量关键数据!$B$15</f>
        <v>0.37403039999999999</v>
      </c>
      <c r="P2916" s="19">
        <f t="shared" si="407"/>
        <v>1.5428754000000002</v>
      </c>
      <c r="Q2916" s="19">
        <f t="shared" si="411"/>
        <v>1.5428754000000002</v>
      </c>
      <c r="R2916" s="20">
        <f t="shared" si="408"/>
        <v>66.1043406</v>
      </c>
      <c r="S2916" s="20">
        <f t="shared" si="412"/>
        <v>0</v>
      </c>
      <c r="T2916" s="20">
        <f>IF((T2915+R2916)&lt;0,0,IF((T2915+R2916)&gt;结论【关键目标】!C$28,结论【关键目标】!C$28,T2915+R2916))</f>
        <v>22</v>
      </c>
      <c r="U2916" s="19">
        <f>IF((T2915+R2916)&lt;结论【关键目标】!$C$28,0,(发电量计算【计算逻辑页】!R2916+发电量计算【计算逻辑页】!T2915-结论【关键目标】!$C$28))</f>
        <v>66.1043406</v>
      </c>
      <c r="V2916" s="5">
        <f t="shared" si="409"/>
        <v>23.136519209999999</v>
      </c>
      <c r="W2916" s="5">
        <f t="shared" si="410"/>
        <v>1.89279954072</v>
      </c>
      <c r="X2916" s="5">
        <f t="shared" si="413"/>
        <v>0</v>
      </c>
    </row>
    <row r="2917" spans="1:24" x14ac:dyDescent="0.15">
      <c r="A2917" s="7">
        <v>2916</v>
      </c>
      <c r="B2917" s="7">
        <v>5</v>
      </c>
      <c r="C2917" s="7">
        <v>2</v>
      </c>
      <c r="D2917" s="7">
        <v>12</v>
      </c>
      <c r="E2917" s="7">
        <v>122</v>
      </c>
      <c r="F2917" s="7">
        <v>22.5</v>
      </c>
      <c r="G2917" s="7">
        <v>680.8</v>
      </c>
      <c r="H2917" s="7">
        <f t="shared" si="405"/>
        <v>2</v>
      </c>
      <c r="I2917" s="16">
        <f t="shared" si="406"/>
        <v>45048</v>
      </c>
      <c r="J2917" s="17">
        <v>1.2267999999999999</v>
      </c>
      <c r="K2917" s="18">
        <f>G2917*结论【关键目标】!C$27*0.7735*0.001</f>
        <v>63.191856000000001</v>
      </c>
      <c r="L2917" s="5">
        <v>0</v>
      </c>
      <c r="M2917" s="5">
        <f>ABS(IF(L2917&lt;=0,L2917/耗电量关键数据!$B$6/1000,L2917/耗电量关键数据!$B$5/1000))</f>
        <v>0</v>
      </c>
      <c r="N2917" s="19">
        <f>耗电量关键数据!$B$14</f>
        <v>1.1688450000000001</v>
      </c>
      <c r="O2917" s="19">
        <f>耗电量关键数据!$B$15</f>
        <v>0.37403039999999999</v>
      </c>
      <c r="P2917" s="19">
        <f t="shared" si="407"/>
        <v>1.5428754000000002</v>
      </c>
      <c r="Q2917" s="19">
        <f t="shared" si="411"/>
        <v>1.5428754000000002</v>
      </c>
      <c r="R2917" s="20">
        <f t="shared" si="408"/>
        <v>61.648980600000002</v>
      </c>
      <c r="S2917" s="20">
        <f t="shared" si="412"/>
        <v>0</v>
      </c>
      <c r="T2917" s="20">
        <f>IF((T2916+R2917)&lt;0,0,IF((T2916+R2917)&gt;结论【关键目标】!C$28,结论【关键目标】!C$28,T2916+R2917))</f>
        <v>22</v>
      </c>
      <c r="U2917" s="19">
        <f>IF((T2916+R2917)&lt;结论【关键目标】!$C$28,0,(发电量计算【计算逻辑页】!R2917+发电量计算【计算逻辑页】!T2916-结论【关键目标】!$C$28))</f>
        <v>61.648980600000002</v>
      </c>
      <c r="V2917" s="5">
        <f t="shared" si="409"/>
        <v>21.577143209999999</v>
      </c>
      <c r="W2917" s="5">
        <f t="shared" si="410"/>
        <v>1.89279954072</v>
      </c>
      <c r="X2917" s="5">
        <f t="shared" si="413"/>
        <v>0</v>
      </c>
    </row>
    <row r="2918" spans="1:24" x14ac:dyDescent="0.15">
      <c r="A2918" s="7">
        <v>2917</v>
      </c>
      <c r="B2918" s="7">
        <v>5</v>
      </c>
      <c r="C2918" s="7">
        <v>2</v>
      </c>
      <c r="D2918" s="7">
        <v>13</v>
      </c>
      <c r="E2918" s="7">
        <v>122</v>
      </c>
      <c r="F2918" s="7">
        <v>24</v>
      </c>
      <c r="G2918" s="7">
        <v>671.9</v>
      </c>
      <c r="H2918" s="7">
        <f t="shared" si="405"/>
        <v>2</v>
      </c>
      <c r="I2918" s="16">
        <f t="shared" si="406"/>
        <v>45048</v>
      </c>
      <c r="J2918" s="17">
        <v>1.2267999999999999</v>
      </c>
      <c r="K2918" s="18">
        <f>G2918*结论【关键目标】!C$27*0.7735*0.001</f>
        <v>62.365757999999992</v>
      </c>
      <c r="L2918" s="5">
        <v>0</v>
      </c>
      <c r="M2918" s="5">
        <f>ABS(IF(L2918&lt;=0,L2918/耗电量关键数据!$B$6/1000,L2918/耗电量关键数据!$B$5/1000))</f>
        <v>0</v>
      </c>
      <c r="N2918" s="19">
        <f>耗电量关键数据!$B$14</f>
        <v>1.1688450000000001</v>
      </c>
      <c r="O2918" s="19">
        <f>耗电量关键数据!$B$15</f>
        <v>0.37403039999999999</v>
      </c>
      <c r="P2918" s="19">
        <f t="shared" si="407"/>
        <v>1.5428754000000002</v>
      </c>
      <c r="Q2918" s="19">
        <f t="shared" si="411"/>
        <v>1.5428754000000002</v>
      </c>
      <c r="R2918" s="20">
        <f t="shared" si="408"/>
        <v>60.822882599999993</v>
      </c>
      <c r="S2918" s="20">
        <f t="shared" si="412"/>
        <v>0</v>
      </c>
      <c r="T2918" s="20">
        <f>IF((T2917+R2918)&lt;0,0,IF((T2917+R2918)&gt;结论【关键目标】!C$28,结论【关键目标】!C$28,T2917+R2918))</f>
        <v>22</v>
      </c>
      <c r="U2918" s="19">
        <f>IF((T2917+R2918)&lt;结论【关键目标】!$C$28,0,(发电量计算【计算逻辑页】!R2918+发电量计算【计算逻辑页】!T2917-结论【关键目标】!$C$28))</f>
        <v>60.822882599999986</v>
      </c>
      <c r="V2918" s="5">
        <f t="shared" si="409"/>
        <v>21.288008909999995</v>
      </c>
      <c r="W2918" s="5">
        <f t="shared" si="410"/>
        <v>1.89279954072</v>
      </c>
      <c r="X2918" s="5">
        <f t="shared" si="413"/>
        <v>0</v>
      </c>
    </row>
    <row r="2919" spans="1:24" x14ac:dyDescent="0.15">
      <c r="A2919" s="7">
        <v>2918</v>
      </c>
      <c r="B2919" s="7">
        <v>5</v>
      </c>
      <c r="C2919" s="7">
        <v>2</v>
      </c>
      <c r="D2919" s="7">
        <v>14</v>
      </c>
      <c r="E2919" s="7">
        <v>122</v>
      </c>
      <c r="F2919" s="7">
        <v>24</v>
      </c>
      <c r="G2919" s="7">
        <v>580.9</v>
      </c>
      <c r="H2919" s="7">
        <f t="shared" si="405"/>
        <v>2</v>
      </c>
      <c r="I2919" s="16">
        <f t="shared" si="406"/>
        <v>45048</v>
      </c>
      <c r="J2919" s="17">
        <v>1.2267999999999999</v>
      </c>
      <c r="K2919" s="18">
        <f>G2919*结论【关键目标】!C$27*0.7735*0.001</f>
        <v>53.919137999999997</v>
      </c>
      <c r="L2919" s="5">
        <v>0</v>
      </c>
      <c r="M2919" s="5">
        <f>ABS(IF(L2919&lt;=0,L2919/耗电量关键数据!$B$6/1000,L2919/耗电量关键数据!$B$5/1000))</f>
        <v>0</v>
      </c>
      <c r="N2919" s="19">
        <f>耗电量关键数据!$B$14</f>
        <v>1.1688450000000001</v>
      </c>
      <c r="O2919" s="19">
        <f>耗电量关键数据!$B$15</f>
        <v>0.37403039999999999</v>
      </c>
      <c r="P2919" s="19">
        <f t="shared" si="407"/>
        <v>1.5428754000000002</v>
      </c>
      <c r="Q2919" s="19">
        <f t="shared" si="411"/>
        <v>1.5428754000000002</v>
      </c>
      <c r="R2919" s="20">
        <f t="shared" si="408"/>
        <v>52.376262599999997</v>
      </c>
      <c r="S2919" s="20">
        <f t="shared" si="412"/>
        <v>0</v>
      </c>
      <c r="T2919" s="20">
        <f>IF((T2918+R2919)&lt;0,0,IF((T2918+R2919)&gt;结论【关键目标】!C$28,结论【关键目标】!C$28,T2918+R2919))</f>
        <v>22</v>
      </c>
      <c r="U2919" s="19">
        <f>IF((T2918+R2919)&lt;结论【关键目标】!$C$28,0,(发电量计算【计算逻辑页】!R2919+发电量计算【计算逻辑页】!T2918-结论【关键目标】!$C$28))</f>
        <v>52.37626259999999</v>
      </c>
      <c r="V2919" s="5">
        <f t="shared" si="409"/>
        <v>18.331691909999996</v>
      </c>
      <c r="W2919" s="5">
        <f t="shared" si="410"/>
        <v>1.89279954072</v>
      </c>
      <c r="X2919" s="5">
        <f t="shared" si="413"/>
        <v>0</v>
      </c>
    </row>
    <row r="2920" spans="1:24" x14ac:dyDescent="0.15">
      <c r="A2920" s="7">
        <v>2919</v>
      </c>
      <c r="B2920" s="7">
        <v>5</v>
      </c>
      <c r="C2920" s="7">
        <v>2</v>
      </c>
      <c r="D2920" s="7">
        <v>15</v>
      </c>
      <c r="E2920" s="7">
        <v>122</v>
      </c>
      <c r="F2920" s="7">
        <v>24.1</v>
      </c>
      <c r="G2920" s="7">
        <v>452.7</v>
      </c>
      <c r="H2920" s="7">
        <f t="shared" si="405"/>
        <v>2</v>
      </c>
      <c r="I2920" s="16">
        <f t="shared" si="406"/>
        <v>45048</v>
      </c>
      <c r="J2920" s="17">
        <v>1.2267999999999999</v>
      </c>
      <c r="K2920" s="18">
        <f>G2920*结论【关键目标】!C$27*0.7735*0.001</f>
        <v>42.019614000000004</v>
      </c>
      <c r="L2920" s="5">
        <v>0</v>
      </c>
      <c r="M2920" s="5">
        <f>ABS(IF(L2920&lt;=0,L2920/耗电量关键数据!$B$6/1000,L2920/耗电量关键数据!$B$5/1000))</f>
        <v>0</v>
      </c>
      <c r="N2920" s="19">
        <f>耗电量关键数据!$B$14</f>
        <v>1.1688450000000001</v>
      </c>
      <c r="O2920" s="19">
        <f>耗电量关键数据!$B$15</f>
        <v>0.37403039999999999</v>
      </c>
      <c r="P2920" s="19">
        <f t="shared" si="407"/>
        <v>1.5428754000000002</v>
      </c>
      <c r="Q2920" s="19">
        <f t="shared" si="411"/>
        <v>1.5428754000000002</v>
      </c>
      <c r="R2920" s="20">
        <f t="shared" si="408"/>
        <v>40.476738600000004</v>
      </c>
      <c r="S2920" s="20">
        <f t="shared" si="412"/>
        <v>0</v>
      </c>
      <c r="T2920" s="20">
        <f>IF((T2919+R2920)&lt;0,0,IF((T2919+R2920)&gt;结论【关键目标】!C$28,结论【关键目标】!C$28,T2919+R2920))</f>
        <v>22</v>
      </c>
      <c r="U2920" s="19">
        <f>IF((T2919+R2920)&lt;结论【关键目标】!$C$28,0,(发电量计算【计算逻辑页】!R2920+发电量计算【计算逻辑页】!T2919-结论【关键目标】!$C$28))</f>
        <v>40.476738600000004</v>
      </c>
      <c r="V2920" s="5">
        <f t="shared" si="409"/>
        <v>14.166858510000001</v>
      </c>
      <c r="W2920" s="5">
        <f t="shared" si="410"/>
        <v>1.89279954072</v>
      </c>
      <c r="X2920" s="5">
        <f t="shared" si="413"/>
        <v>0</v>
      </c>
    </row>
    <row r="2921" spans="1:24" x14ac:dyDescent="0.15">
      <c r="A2921" s="7">
        <v>2920</v>
      </c>
      <c r="B2921" s="7">
        <v>5</v>
      </c>
      <c r="C2921" s="7">
        <v>2</v>
      </c>
      <c r="D2921" s="7">
        <v>16</v>
      </c>
      <c r="E2921" s="7">
        <v>122</v>
      </c>
      <c r="F2921" s="7">
        <v>25</v>
      </c>
      <c r="G2921" s="7">
        <v>336.2</v>
      </c>
      <c r="H2921" s="7">
        <f t="shared" si="405"/>
        <v>2</v>
      </c>
      <c r="I2921" s="16">
        <f t="shared" si="406"/>
        <v>45048</v>
      </c>
      <c r="J2921" s="17">
        <v>0.70809999999999995</v>
      </c>
      <c r="K2921" s="18">
        <f>G2921*结论【关键目标】!C$27*0.7735*0.001</f>
        <v>31.206084000000001</v>
      </c>
      <c r="L2921" s="5">
        <v>0</v>
      </c>
      <c r="M2921" s="5">
        <f>ABS(IF(L2921&lt;=0,L2921/耗电量关键数据!$B$6/1000,L2921/耗电量关键数据!$B$5/1000))</f>
        <v>0</v>
      </c>
      <c r="N2921" s="19">
        <f>耗电量关键数据!$B$14</f>
        <v>1.1688450000000001</v>
      </c>
      <c r="O2921" s="19">
        <f>耗电量关键数据!$B$15</f>
        <v>0.37403039999999999</v>
      </c>
      <c r="P2921" s="19">
        <f t="shared" si="407"/>
        <v>1.5428754000000002</v>
      </c>
      <c r="Q2921" s="19">
        <f t="shared" si="411"/>
        <v>0</v>
      </c>
      <c r="R2921" s="20">
        <f t="shared" si="408"/>
        <v>31.206084000000001</v>
      </c>
      <c r="S2921" s="20">
        <f t="shared" si="412"/>
        <v>0</v>
      </c>
      <c r="T2921" s="20">
        <f>IF((T2920+R2921)&lt;0,0,IF((T2920+R2921)&gt;结论【关键目标】!C$28,结论【关键目标】!C$28,T2920+R2921))</f>
        <v>22</v>
      </c>
      <c r="U2921" s="19">
        <f>IF((T2920+R2921)&lt;结论【关键目标】!$C$28,0,(发电量计算【计算逻辑页】!R2921+发电量计算【计算逻辑页】!T2920-结论【关键目标】!$C$28))</f>
        <v>31.206084000000004</v>
      </c>
      <c r="V2921" s="5">
        <f t="shared" si="409"/>
        <v>10.922129400000001</v>
      </c>
      <c r="W2921" s="5">
        <f t="shared" si="410"/>
        <v>1.0925100707400002</v>
      </c>
      <c r="X2921" s="5">
        <f t="shared" si="413"/>
        <v>0</v>
      </c>
    </row>
    <row r="2922" spans="1:24" x14ac:dyDescent="0.15">
      <c r="A2922" s="7">
        <v>2921</v>
      </c>
      <c r="B2922" s="7">
        <v>5</v>
      </c>
      <c r="C2922" s="7">
        <v>2</v>
      </c>
      <c r="D2922" s="7">
        <v>17</v>
      </c>
      <c r="E2922" s="7">
        <v>122</v>
      </c>
      <c r="F2922" s="7">
        <v>25</v>
      </c>
      <c r="G2922" s="7">
        <v>198.4</v>
      </c>
      <c r="H2922" s="7">
        <f t="shared" si="405"/>
        <v>2</v>
      </c>
      <c r="I2922" s="16">
        <f t="shared" si="406"/>
        <v>45048</v>
      </c>
      <c r="J2922" s="17">
        <v>0.70809999999999995</v>
      </c>
      <c r="K2922" s="18">
        <f>G2922*结论【关键目标】!C$27*0.7735*0.001</f>
        <v>18.415487999999996</v>
      </c>
      <c r="L2922" s="5">
        <v>0</v>
      </c>
      <c r="M2922" s="5">
        <f>ABS(IF(L2922&lt;=0,L2922/耗电量关键数据!$B$6/1000,L2922/耗电量关键数据!$B$5/1000))</f>
        <v>0</v>
      </c>
      <c r="N2922" s="19">
        <f>耗电量关键数据!$B$14</f>
        <v>1.1688450000000001</v>
      </c>
      <c r="O2922" s="19">
        <f>耗电量关键数据!$B$15</f>
        <v>0.37403039999999999</v>
      </c>
      <c r="P2922" s="19">
        <f t="shared" si="407"/>
        <v>1.5428754000000002</v>
      </c>
      <c r="Q2922" s="19">
        <f t="shared" si="411"/>
        <v>0</v>
      </c>
      <c r="R2922" s="20">
        <f t="shared" si="408"/>
        <v>18.415487999999996</v>
      </c>
      <c r="S2922" s="20">
        <f t="shared" si="412"/>
        <v>0</v>
      </c>
      <c r="T2922" s="20">
        <f>IF((T2921+R2922)&lt;0,0,IF((T2921+R2922)&gt;结论【关键目标】!C$28,结论【关键目标】!C$28,T2921+R2922))</f>
        <v>22</v>
      </c>
      <c r="U2922" s="19">
        <f>IF((T2921+R2922)&lt;结论【关键目标】!$C$28,0,(发电量计算【计算逻辑页】!R2922+发电量计算【计算逻辑页】!T2921-结论【关键目标】!$C$28))</f>
        <v>18.415487999999996</v>
      </c>
      <c r="V2922" s="5">
        <f t="shared" si="409"/>
        <v>6.4454207999999982</v>
      </c>
      <c r="W2922" s="5">
        <f t="shared" si="410"/>
        <v>1.0925100707400002</v>
      </c>
      <c r="X2922" s="5">
        <f t="shared" si="413"/>
        <v>0</v>
      </c>
    </row>
    <row r="2923" spans="1:24" x14ac:dyDescent="0.15">
      <c r="A2923" s="7">
        <v>2922</v>
      </c>
      <c r="B2923" s="7">
        <v>5</v>
      </c>
      <c r="C2923" s="7">
        <v>2</v>
      </c>
      <c r="D2923" s="7">
        <v>18</v>
      </c>
      <c r="E2923" s="7">
        <v>122</v>
      </c>
      <c r="F2923" s="7">
        <v>23.1</v>
      </c>
      <c r="G2923" s="7">
        <v>46</v>
      </c>
      <c r="H2923" s="7">
        <f t="shared" si="405"/>
        <v>2</v>
      </c>
      <c r="I2923" s="16">
        <f t="shared" si="406"/>
        <v>45048</v>
      </c>
      <c r="J2923" s="17">
        <v>0.70809999999999995</v>
      </c>
      <c r="K2923" s="18">
        <f>G2923*结论【关键目标】!C$27*0.7735*0.001</f>
        <v>4.2697200000000004</v>
      </c>
      <c r="L2923" s="5">
        <v>0</v>
      </c>
      <c r="M2923" s="5">
        <f>ABS(IF(L2923&lt;=0,L2923/耗电量关键数据!$B$6/1000,L2923/耗电量关键数据!$B$5/1000))</f>
        <v>0</v>
      </c>
      <c r="N2923" s="19">
        <f>耗电量关键数据!$B$14</f>
        <v>1.1688450000000001</v>
      </c>
      <c r="O2923" s="19">
        <f>耗电量关键数据!$B$15</f>
        <v>0.37403039999999999</v>
      </c>
      <c r="P2923" s="19">
        <f t="shared" si="407"/>
        <v>1.5428754000000002</v>
      </c>
      <c r="Q2923" s="19">
        <f t="shared" si="411"/>
        <v>0</v>
      </c>
      <c r="R2923" s="20">
        <f t="shared" si="408"/>
        <v>4.2697200000000004</v>
      </c>
      <c r="S2923" s="20">
        <f t="shared" si="412"/>
        <v>0</v>
      </c>
      <c r="T2923" s="20">
        <f>IF((T2922+R2923)&lt;0,0,IF((T2922+R2923)&gt;结论【关键目标】!C$28,结论【关键目标】!C$28,T2922+R2923))</f>
        <v>22</v>
      </c>
      <c r="U2923" s="19">
        <f>IF((T2922+R2923)&lt;结论【关键目标】!$C$28,0,(发电量计算【计算逻辑页】!R2923+发电量计算【计算逻辑页】!T2922-结论【关键目标】!$C$28))</f>
        <v>4.2697199999999995</v>
      </c>
      <c r="V2923" s="5">
        <f t="shared" si="409"/>
        <v>1.4944019999999998</v>
      </c>
      <c r="W2923" s="5">
        <f t="shared" si="410"/>
        <v>1.0925100707400002</v>
      </c>
      <c r="X2923" s="5">
        <f t="shared" si="413"/>
        <v>0</v>
      </c>
    </row>
    <row r="2924" spans="1:24" x14ac:dyDescent="0.15">
      <c r="A2924" s="7">
        <v>2923</v>
      </c>
      <c r="B2924" s="7">
        <v>5</v>
      </c>
      <c r="C2924" s="7">
        <v>2</v>
      </c>
      <c r="D2924" s="7">
        <v>19</v>
      </c>
      <c r="E2924" s="7">
        <v>122</v>
      </c>
      <c r="F2924" s="7">
        <v>23</v>
      </c>
      <c r="G2924" s="7">
        <v>0</v>
      </c>
      <c r="H2924" s="7">
        <f t="shared" si="405"/>
        <v>2</v>
      </c>
      <c r="I2924" s="16">
        <f t="shared" si="406"/>
        <v>45048</v>
      </c>
      <c r="J2924" s="17">
        <v>1.2267999999999999</v>
      </c>
      <c r="K2924" s="18">
        <f>G2924*结论【关键目标】!C$27*0.7735*0.001</f>
        <v>0</v>
      </c>
      <c r="L2924" s="5">
        <v>0</v>
      </c>
      <c r="M2924" s="5">
        <f>ABS(IF(L2924&lt;=0,L2924/耗电量关键数据!$B$6/1000,L2924/耗电量关键数据!$B$5/1000))</f>
        <v>0</v>
      </c>
      <c r="N2924" s="19">
        <f>耗电量关键数据!$B$14</f>
        <v>1.1688450000000001</v>
      </c>
      <c r="O2924" s="19">
        <f>耗电量关键数据!$B$15</f>
        <v>0.37403039999999999</v>
      </c>
      <c r="P2924" s="19">
        <f t="shared" si="407"/>
        <v>1.5428754000000002</v>
      </c>
      <c r="Q2924" s="19">
        <f t="shared" si="411"/>
        <v>1.5428754000000002</v>
      </c>
      <c r="R2924" s="20">
        <f t="shared" si="408"/>
        <v>-1.5428754000000002</v>
      </c>
      <c r="S2924" s="20">
        <f t="shared" si="412"/>
        <v>1.5428754000000002</v>
      </c>
      <c r="T2924" s="20">
        <f>IF((T2923+R2924)&lt;0,0,IF((T2923+R2924)&gt;结论【关键目标】!C$28,结论【关键目标】!C$28,T2923+R2924))</f>
        <v>20.4571246</v>
      </c>
      <c r="U2924" s="19">
        <f>IF((T2923+R2924)&lt;结论【关键目标】!$C$28,0,(发电量计算【计算逻辑页】!R2924+发电量计算【计算逻辑页】!T2923-结论【关键目标】!$C$28))</f>
        <v>0</v>
      </c>
      <c r="V2924" s="5">
        <f t="shared" si="409"/>
        <v>0</v>
      </c>
      <c r="W2924" s="5">
        <f t="shared" si="410"/>
        <v>0</v>
      </c>
      <c r="X2924" s="5">
        <f t="shared" si="413"/>
        <v>1.3527931507200002</v>
      </c>
    </row>
    <row r="2925" spans="1:24" x14ac:dyDescent="0.15">
      <c r="A2925" s="7">
        <v>2924</v>
      </c>
      <c r="B2925" s="7">
        <v>5</v>
      </c>
      <c r="C2925" s="7">
        <v>2</v>
      </c>
      <c r="D2925" s="7">
        <v>20</v>
      </c>
      <c r="E2925" s="7">
        <v>122</v>
      </c>
      <c r="F2925" s="7">
        <v>21</v>
      </c>
      <c r="G2925" s="7">
        <v>0</v>
      </c>
      <c r="H2925" s="7">
        <f t="shared" si="405"/>
        <v>2</v>
      </c>
      <c r="I2925" s="16">
        <f t="shared" si="406"/>
        <v>45048</v>
      </c>
      <c r="J2925" s="17">
        <v>1.2267999999999999</v>
      </c>
      <c r="K2925" s="18">
        <f>G2925*结论【关键目标】!C$27*0.7735*0.001</f>
        <v>0</v>
      </c>
      <c r="L2925" s="5">
        <v>0</v>
      </c>
      <c r="M2925" s="5">
        <f>ABS(IF(L2925&lt;=0,L2925/耗电量关键数据!$B$6/1000,L2925/耗电量关键数据!$B$5/1000))</f>
        <v>0</v>
      </c>
      <c r="N2925" s="19">
        <f>耗电量关键数据!$B$14</f>
        <v>1.1688450000000001</v>
      </c>
      <c r="O2925" s="19">
        <f>耗电量关键数据!$B$15</f>
        <v>0.37403039999999999</v>
      </c>
      <c r="P2925" s="19">
        <f t="shared" si="407"/>
        <v>1.5428754000000002</v>
      </c>
      <c r="Q2925" s="19">
        <f t="shared" si="411"/>
        <v>1.5428754000000002</v>
      </c>
      <c r="R2925" s="20">
        <f t="shared" si="408"/>
        <v>-1.5428754000000002</v>
      </c>
      <c r="S2925" s="20">
        <f t="shared" si="412"/>
        <v>1.5428754000000002</v>
      </c>
      <c r="T2925" s="20">
        <f>IF((T2924+R2925)&lt;0,0,IF((T2924+R2925)&gt;结论【关键目标】!C$28,结论【关键目标】!C$28,T2924+R2925))</f>
        <v>18.9142492</v>
      </c>
      <c r="U2925" s="19">
        <f>IF((T2924+R2925)&lt;结论【关键目标】!$C$28,0,(发电量计算【计算逻辑页】!R2925+发电量计算【计算逻辑页】!T2924-结论【关键目标】!$C$28))</f>
        <v>0</v>
      </c>
      <c r="V2925" s="5">
        <f t="shared" si="409"/>
        <v>0</v>
      </c>
      <c r="W2925" s="5">
        <f t="shared" si="410"/>
        <v>0</v>
      </c>
      <c r="X2925" s="5">
        <f t="shared" si="413"/>
        <v>1.3527931507200002</v>
      </c>
    </row>
    <row r="2926" spans="1:24" x14ac:dyDescent="0.15">
      <c r="A2926" s="7">
        <v>2925</v>
      </c>
      <c r="B2926" s="7">
        <v>5</v>
      </c>
      <c r="C2926" s="7">
        <v>2</v>
      </c>
      <c r="D2926" s="7">
        <v>21</v>
      </c>
      <c r="E2926" s="7">
        <v>122</v>
      </c>
      <c r="F2926" s="7">
        <v>20</v>
      </c>
      <c r="G2926" s="7">
        <v>0</v>
      </c>
      <c r="H2926" s="7">
        <f t="shared" si="405"/>
        <v>2</v>
      </c>
      <c r="I2926" s="16">
        <f t="shared" si="406"/>
        <v>45048</v>
      </c>
      <c r="J2926" s="17">
        <v>1.2267999999999999</v>
      </c>
      <c r="K2926" s="18">
        <f>G2926*结论【关键目标】!C$27*0.7735*0.001</f>
        <v>0</v>
      </c>
      <c r="L2926" s="5">
        <v>0</v>
      </c>
      <c r="M2926" s="5">
        <f>ABS(IF(L2926&lt;=0,L2926/耗电量关键数据!$B$6/1000,L2926/耗电量关键数据!$B$5/1000))</f>
        <v>0</v>
      </c>
      <c r="N2926" s="19">
        <f>耗电量关键数据!$B$14</f>
        <v>1.1688450000000001</v>
      </c>
      <c r="O2926" s="19">
        <f>耗电量关键数据!$B$15</f>
        <v>0.37403039999999999</v>
      </c>
      <c r="P2926" s="19">
        <f t="shared" si="407"/>
        <v>1.5428754000000002</v>
      </c>
      <c r="Q2926" s="19">
        <f t="shared" si="411"/>
        <v>1.5428754000000002</v>
      </c>
      <c r="R2926" s="20">
        <f t="shared" si="408"/>
        <v>-1.5428754000000002</v>
      </c>
      <c r="S2926" s="20">
        <f t="shared" si="412"/>
        <v>1.5428754000000002</v>
      </c>
      <c r="T2926" s="20">
        <f>IF((T2925+R2926)&lt;0,0,IF((T2925+R2926)&gt;结论【关键目标】!C$28,结论【关键目标】!C$28,T2925+R2926))</f>
        <v>17.371373800000001</v>
      </c>
      <c r="U2926" s="19">
        <f>IF((T2925+R2926)&lt;结论【关键目标】!$C$28,0,(发电量计算【计算逻辑页】!R2926+发电量计算【计算逻辑页】!T2925-结论【关键目标】!$C$28))</f>
        <v>0</v>
      </c>
      <c r="V2926" s="5">
        <f t="shared" si="409"/>
        <v>0</v>
      </c>
      <c r="W2926" s="5">
        <f t="shared" si="410"/>
        <v>0</v>
      </c>
      <c r="X2926" s="5">
        <f t="shared" si="413"/>
        <v>1.3527931507200002</v>
      </c>
    </row>
    <row r="2927" spans="1:24" x14ac:dyDescent="0.15">
      <c r="A2927" s="7">
        <v>2926</v>
      </c>
      <c r="B2927" s="7">
        <v>5</v>
      </c>
      <c r="C2927" s="7">
        <v>2</v>
      </c>
      <c r="D2927" s="7">
        <v>22</v>
      </c>
      <c r="E2927" s="7">
        <v>122</v>
      </c>
      <c r="F2927" s="7">
        <v>18</v>
      </c>
      <c r="G2927" s="7">
        <v>0</v>
      </c>
      <c r="H2927" s="7">
        <f t="shared" si="405"/>
        <v>2</v>
      </c>
      <c r="I2927" s="16">
        <f t="shared" si="406"/>
        <v>45048</v>
      </c>
      <c r="J2927" s="17">
        <v>0.70809999999999995</v>
      </c>
      <c r="K2927" s="18">
        <f>G2927*结论【关键目标】!C$27*0.7735*0.001</f>
        <v>0</v>
      </c>
      <c r="L2927" s="5">
        <v>0</v>
      </c>
      <c r="M2927" s="5">
        <f>ABS(IF(L2927&lt;=0,L2927/耗电量关键数据!$B$6/1000,L2927/耗电量关键数据!$B$5/1000))</f>
        <v>0</v>
      </c>
      <c r="N2927" s="19">
        <f>耗电量关键数据!$B$14</f>
        <v>1.1688450000000001</v>
      </c>
      <c r="O2927" s="19">
        <f>耗电量关键数据!$B$15</f>
        <v>0.37403039999999999</v>
      </c>
      <c r="P2927" s="19">
        <f t="shared" si="407"/>
        <v>1.5428754000000002</v>
      </c>
      <c r="Q2927" s="19">
        <f t="shared" si="411"/>
        <v>0</v>
      </c>
      <c r="R2927" s="20">
        <f t="shared" si="408"/>
        <v>0</v>
      </c>
      <c r="S2927" s="20">
        <f t="shared" si="412"/>
        <v>0</v>
      </c>
      <c r="T2927" s="20">
        <f>IF((T2926+R2927)&lt;0,0,IF((T2926+R2927)&gt;结论【关键目标】!C$28,结论【关键目标】!C$28,T2926+R2927))</f>
        <v>17.371373800000001</v>
      </c>
      <c r="U2927" s="19">
        <f>IF((T2926+R2927)&lt;结论【关键目标】!$C$28,0,(发电量计算【计算逻辑页】!R2927+发电量计算【计算逻辑页】!T2926-结论【关键目标】!$C$28))</f>
        <v>0</v>
      </c>
      <c r="V2927" s="5">
        <f t="shared" si="409"/>
        <v>0</v>
      </c>
      <c r="W2927" s="5">
        <f t="shared" si="410"/>
        <v>0</v>
      </c>
      <c r="X2927" s="5">
        <f t="shared" si="413"/>
        <v>0</v>
      </c>
    </row>
    <row r="2928" spans="1:24" x14ac:dyDescent="0.15">
      <c r="A2928" s="7">
        <v>2927</v>
      </c>
      <c r="B2928" s="7">
        <v>5</v>
      </c>
      <c r="C2928" s="7">
        <v>2</v>
      </c>
      <c r="D2928" s="7">
        <v>23</v>
      </c>
      <c r="E2928" s="7">
        <v>122</v>
      </c>
      <c r="F2928" s="7">
        <v>16</v>
      </c>
      <c r="G2928" s="7">
        <v>0</v>
      </c>
      <c r="H2928" s="7">
        <f t="shared" si="405"/>
        <v>2</v>
      </c>
      <c r="I2928" s="16">
        <f t="shared" si="406"/>
        <v>45048</v>
      </c>
      <c r="J2928" s="17">
        <v>0.70809999999999995</v>
      </c>
      <c r="K2928" s="18">
        <f>G2928*结论【关键目标】!C$27*0.7735*0.001</f>
        <v>0</v>
      </c>
      <c r="L2928" s="5">
        <v>0</v>
      </c>
      <c r="M2928" s="5">
        <f>ABS(IF(L2928&lt;=0,L2928/耗电量关键数据!$B$6/1000,L2928/耗电量关键数据!$B$5/1000))</f>
        <v>0</v>
      </c>
      <c r="N2928" s="19">
        <f>耗电量关键数据!$B$14</f>
        <v>1.1688450000000001</v>
      </c>
      <c r="O2928" s="19">
        <f>耗电量关键数据!$B$15</f>
        <v>0.37403039999999999</v>
      </c>
      <c r="P2928" s="19">
        <f t="shared" si="407"/>
        <v>1.5428754000000002</v>
      </c>
      <c r="Q2928" s="19">
        <f t="shared" si="411"/>
        <v>0</v>
      </c>
      <c r="R2928" s="20">
        <f t="shared" si="408"/>
        <v>0</v>
      </c>
      <c r="S2928" s="20">
        <f t="shared" si="412"/>
        <v>0</v>
      </c>
      <c r="T2928" s="20">
        <f>IF((T2927+R2928)&lt;0,0,IF((T2927+R2928)&gt;结论【关键目标】!C$28,结论【关键目标】!C$28,T2927+R2928))</f>
        <v>17.371373800000001</v>
      </c>
      <c r="U2928" s="19">
        <f>IF((T2927+R2928)&lt;结论【关键目标】!$C$28,0,(发电量计算【计算逻辑页】!R2928+发电量计算【计算逻辑页】!T2927-结论【关键目标】!$C$28))</f>
        <v>0</v>
      </c>
      <c r="V2928" s="5">
        <f t="shared" si="409"/>
        <v>0</v>
      </c>
      <c r="W2928" s="5">
        <f t="shared" si="410"/>
        <v>0</v>
      </c>
      <c r="X2928" s="5">
        <f t="shared" si="413"/>
        <v>0</v>
      </c>
    </row>
    <row r="2929" spans="1:24" x14ac:dyDescent="0.15">
      <c r="A2929" s="7">
        <v>2928</v>
      </c>
      <c r="B2929" s="7">
        <v>5</v>
      </c>
      <c r="C2929" s="7">
        <v>2</v>
      </c>
      <c r="D2929" s="7">
        <v>24</v>
      </c>
      <c r="E2929" s="7">
        <v>122</v>
      </c>
      <c r="F2929" s="7">
        <v>16.100000000000001</v>
      </c>
      <c r="G2929" s="7">
        <v>0</v>
      </c>
      <c r="H2929" s="7">
        <f t="shared" si="405"/>
        <v>2</v>
      </c>
      <c r="I2929" s="16">
        <f t="shared" si="406"/>
        <v>45048</v>
      </c>
      <c r="J2929" s="17">
        <v>0.2407</v>
      </c>
      <c r="K2929" s="18">
        <f>G2929*结论【关键目标】!C$27*0.7735*0.001</f>
        <v>0</v>
      </c>
      <c r="L2929" s="5">
        <v>0</v>
      </c>
      <c r="M2929" s="5">
        <f>ABS(IF(L2929&lt;=0,L2929/耗电量关键数据!$B$6/1000,L2929/耗电量关键数据!$B$5/1000))</f>
        <v>0</v>
      </c>
      <c r="N2929" s="19">
        <f>耗电量关键数据!$B$14</f>
        <v>1.1688450000000001</v>
      </c>
      <c r="O2929" s="19">
        <f>耗电量关键数据!$B$15</f>
        <v>0.37403039999999999</v>
      </c>
      <c r="P2929" s="19">
        <f t="shared" si="407"/>
        <v>1.5428754000000002</v>
      </c>
      <c r="Q2929" s="19">
        <f t="shared" si="411"/>
        <v>0</v>
      </c>
      <c r="R2929" s="20">
        <f t="shared" si="408"/>
        <v>0</v>
      </c>
      <c r="S2929" s="20">
        <f t="shared" si="412"/>
        <v>0</v>
      </c>
      <c r="T2929" s="20">
        <f>IF((T2928+R2929)&lt;0,0,IF((T2928+R2929)&gt;结论【关键目标】!C$28,结论【关键目标】!C$28,T2928+R2929))</f>
        <v>17.371373800000001</v>
      </c>
      <c r="U2929" s="19">
        <f>IF((T2928+R2929)&lt;结论【关键目标】!$C$28,0,(发电量计算【计算逻辑页】!R2929+发电量计算【计算逻辑页】!T2928-结论【关键目标】!$C$28))</f>
        <v>0</v>
      </c>
      <c r="V2929" s="5">
        <f t="shared" si="409"/>
        <v>0</v>
      </c>
      <c r="W2929" s="5">
        <f t="shared" si="410"/>
        <v>0</v>
      </c>
      <c r="X2929" s="5">
        <f t="shared" si="413"/>
        <v>0</v>
      </c>
    </row>
    <row r="2930" spans="1:24" x14ac:dyDescent="0.15">
      <c r="A2930" s="7">
        <v>2929</v>
      </c>
      <c r="B2930" s="7">
        <v>5</v>
      </c>
      <c r="C2930" s="7">
        <v>3</v>
      </c>
      <c r="D2930" s="7">
        <v>1</v>
      </c>
      <c r="E2930" s="7">
        <v>123</v>
      </c>
      <c r="F2930" s="7">
        <v>14</v>
      </c>
      <c r="G2930" s="7">
        <v>0</v>
      </c>
      <c r="H2930" s="7">
        <f t="shared" si="405"/>
        <v>3</v>
      </c>
      <c r="I2930" s="16">
        <f t="shared" si="406"/>
        <v>45049</v>
      </c>
      <c r="J2930" s="17">
        <v>0.2407</v>
      </c>
      <c r="K2930" s="18">
        <f>G2930*结论【关键目标】!C$27*0.7735*0.001</f>
        <v>0</v>
      </c>
      <c r="L2930" s="5">
        <v>0</v>
      </c>
      <c r="M2930" s="5">
        <f>ABS(IF(L2930&lt;=0,L2930/耗电量关键数据!$B$6/1000,L2930/耗电量关键数据!$B$5/1000))</f>
        <v>0</v>
      </c>
      <c r="N2930" s="19">
        <f>耗电量关键数据!$B$14</f>
        <v>1.1688450000000001</v>
      </c>
      <c r="O2930" s="19">
        <f>耗电量关键数据!$B$15</f>
        <v>0.37403039999999999</v>
      </c>
      <c r="P2930" s="19">
        <f t="shared" si="407"/>
        <v>1.5428754000000002</v>
      </c>
      <c r="Q2930" s="19">
        <f t="shared" si="411"/>
        <v>0</v>
      </c>
      <c r="R2930" s="20">
        <f t="shared" si="408"/>
        <v>0</v>
      </c>
      <c r="S2930" s="20">
        <f t="shared" si="412"/>
        <v>0</v>
      </c>
      <c r="T2930" s="20">
        <f>IF((T2929+R2930)&lt;0,0,IF((T2929+R2930)&gt;结论【关键目标】!C$28,结论【关键目标】!C$28,T2929+R2930))</f>
        <v>17.371373800000001</v>
      </c>
      <c r="U2930" s="19">
        <f>IF((T2929+R2930)&lt;结论【关键目标】!$C$28,0,(发电量计算【计算逻辑页】!R2930+发电量计算【计算逻辑页】!T2929-结论【关键目标】!$C$28))</f>
        <v>0</v>
      </c>
      <c r="V2930" s="5">
        <f t="shared" si="409"/>
        <v>0</v>
      </c>
      <c r="W2930" s="5">
        <f t="shared" si="410"/>
        <v>0</v>
      </c>
      <c r="X2930" s="5">
        <f t="shared" si="413"/>
        <v>0</v>
      </c>
    </row>
    <row r="2931" spans="1:24" x14ac:dyDescent="0.15">
      <c r="A2931" s="7">
        <v>2930</v>
      </c>
      <c r="B2931" s="7">
        <v>5</v>
      </c>
      <c r="C2931" s="7">
        <v>3</v>
      </c>
      <c r="D2931" s="7">
        <v>2</v>
      </c>
      <c r="E2931" s="7">
        <v>123</v>
      </c>
      <c r="F2931" s="7">
        <v>13</v>
      </c>
      <c r="G2931" s="7">
        <v>0</v>
      </c>
      <c r="H2931" s="7">
        <f t="shared" si="405"/>
        <v>3</v>
      </c>
      <c r="I2931" s="16">
        <f t="shared" si="406"/>
        <v>45049</v>
      </c>
      <c r="J2931" s="17">
        <v>0.2407</v>
      </c>
      <c r="K2931" s="18">
        <f>G2931*结论【关键目标】!C$27*0.7735*0.001</f>
        <v>0</v>
      </c>
      <c r="L2931" s="5">
        <v>0</v>
      </c>
      <c r="M2931" s="5">
        <f>ABS(IF(L2931&lt;=0,L2931/耗电量关键数据!$B$6/1000,L2931/耗电量关键数据!$B$5/1000))</f>
        <v>0</v>
      </c>
      <c r="N2931" s="19">
        <f>耗电量关键数据!$B$14</f>
        <v>1.1688450000000001</v>
      </c>
      <c r="O2931" s="19">
        <f>耗电量关键数据!$B$15</f>
        <v>0.37403039999999999</v>
      </c>
      <c r="P2931" s="19">
        <f t="shared" si="407"/>
        <v>1.5428754000000002</v>
      </c>
      <c r="Q2931" s="19">
        <f t="shared" si="411"/>
        <v>0</v>
      </c>
      <c r="R2931" s="20">
        <f t="shared" si="408"/>
        <v>0</v>
      </c>
      <c r="S2931" s="20">
        <f t="shared" si="412"/>
        <v>0</v>
      </c>
      <c r="T2931" s="20">
        <f>IF((T2930+R2931)&lt;0,0,IF((T2930+R2931)&gt;结论【关键目标】!C$28,结论【关键目标】!C$28,T2930+R2931))</f>
        <v>17.371373800000001</v>
      </c>
      <c r="U2931" s="19">
        <f>IF((T2930+R2931)&lt;结论【关键目标】!$C$28,0,(发电量计算【计算逻辑页】!R2931+发电量计算【计算逻辑页】!T2930-结论【关键目标】!$C$28))</f>
        <v>0</v>
      </c>
      <c r="V2931" s="5">
        <f t="shared" si="409"/>
        <v>0</v>
      </c>
      <c r="W2931" s="5">
        <f t="shared" si="410"/>
        <v>0</v>
      </c>
      <c r="X2931" s="5">
        <f t="shared" si="413"/>
        <v>0</v>
      </c>
    </row>
    <row r="2932" spans="1:24" x14ac:dyDescent="0.15">
      <c r="A2932" s="7">
        <v>2931</v>
      </c>
      <c r="B2932" s="7">
        <v>5</v>
      </c>
      <c r="C2932" s="7">
        <v>3</v>
      </c>
      <c r="D2932" s="7">
        <v>3</v>
      </c>
      <c r="E2932" s="7">
        <v>123</v>
      </c>
      <c r="F2932" s="7">
        <v>11.2</v>
      </c>
      <c r="G2932" s="7">
        <v>0</v>
      </c>
      <c r="H2932" s="7">
        <f t="shared" si="405"/>
        <v>3</v>
      </c>
      <c r="I2932" s="16">
        <f t="shared" si="406"/>
        <v>45049</v>
      </c>
      <c r="J2932" s="17">
        <v>0.2407</v>
      </c>
      <c r="K2932" s="18">
        <f>G2932*结论【关键目标】!C$27*0.7735*0.001</f>
        <v>0</v>
      </c>
      <c r="L2932" s="5">
        <v>0</v>
      </c>
      <c r="M2932" s="5">
        <f>ABS(IF(L2932&lt;=0,L2932/耗电量关键数据!$B$6/1000,L2932/耗电量关键数据!$B$5/1000))</f>
        <v>0</v>
      </c>
      <c r="N2932" s="19">
        <f>耗电量关键数据!$B$14</f>
        <v>1.1688450000000001</v>
      </c>
      <c r="O2932" s="19">
        <f>耗电量关键数据!$B$15</f>
        <v>0.37403039999999999</v>
      </c>
      <c r="P2932" s="19">
        <f t="shared" si="407"/>
        <v>1.5428754000000002</v>
      </c>
      <c r="Q2932" s="19">
        <f t="shared" si="411"/>
        <v>0</v>
      </c>
      <c r="R2932" s="20">
        <f t="shared" si="408"/>
        <v>0</v>
      </c>
      <c r="S2932" s="20">
        <f t="shared" si="412"/>
        <v>0</v>
      </c>
      <c r="T2932" s="20">
        <f>IF((T2931+R2932)&lt;0,0,IF((T2931+R2932)&gt;结论【关键目标】!C$28,结论【关键目标】!C$28,T2931+R2932))</f>
        <v>17.371373800000001</v>
      </c>
      <c r="U2932" s="19">
        <f>IF((T2931+R2932)&lt;结论【关键目标】!$C$28,0,(发电量计算【计算逻辑页】!R2932+发电量计算【计算逻辑页】!T2931-结论【关键目标】!$C$28))</f>
        <v>0</v>
      </c>
      <c r="V2932" s="5">
        <f t="shared" si="409"/>
        <v>0</v>
      </c>
      <c r="W2932" s="5">
        <f t="shared" si="410"/>
        <v>0</v>
      </c>
      <c r="X2932" s="5">
        <f t="shared" si="413"/>
        <v>0</v>
      </c>
    </row>
    <row r="2933" spans="1:24" x14ac:dyDescent="0.15">
      <c r="A2933" s="7">
        <v>2932</v>
      </c>
      <c r="B2933" s="7">
        <v>5</v>
      </c>
      <c r="C2933" s="7">
        <v>3</v>
      </c>
      <c r="D2933" s="7">
        <v>4</v>
      </c>
      <c r="E2933" s="7">
        <v>123</v>
      </c>
      <c r="F2933" s="7">
        <v>12</v>
      </c>
      <c r="G2933" s="7">
        <v>0</v>
      </c>
      <c r="H2933" s="7">
        <f t="shared" si="405"/>
        <v>3</v>
      </c>
      <c r="I2933" s="16">
        <f t="shared" si="406"/>
        <v>45049</v>
      </c>
      <c r="J2933" s="17">
        <v>0.2407</v>
      </c>
      <c r="K2933" s="18">
        <f>G2933*结论【关键目标】!C$27*0.7735*0.001</f>
        <v>0</v>
      </c>
      <c r="L2933" s="5">
        <v>0</v>
      </c>
      <c r="M2933" s="5">
        <f>ABS(IF(L2933&lt;=0,L2933/耗电量关键数据!$B$6/1000,L2933/耗电量关键数据!$B$5/1000))</f>
        <v>0</v>
      </c>
      <c r="N2933" s="19">
        <f>耗电量关键数据!$B$14</f>
        <v>1.1688450000000001</v>
      </c>
      <c r="O2933" s="19">
        <f>耗电量关键数据!$B$15</f>
        <v>0.37403039999999999</v>
      </c>
      <c r="P2933" s="19">
        <f t="shared" si="407"/>
        <v>1.5428754000000002</v>
      </c>
      <c r="Q2933" s="19">
        <f t="shared" si="411"/>
        <v>0</v>
      </c>
      <c r="R2933" s="20">
        <f t="shared" si="408"/>
        <v>0</v>
      </c>
      <c r="S2933" s="20">
        <f t="shared" si="412"/>
        <v>0</v>
      </c>
      <c r="T2933" s="20">
        <f>IF((T2932+R2933)&lt;0,0,IF((T2932+R2933)&gt;结论【关键目标】!C$28,结论【关键目标】!C$28,T2932+R2933))</f>
        <v>17.371373800000001</v>
      </c>
      <c r="U2933" s="19">
        <f>IF((T2932+R2933)&lt;结论【关键目标】!$C$28,0,(发电量计算【计算逻辑页】!R2933+发电量计算【计算逻辑页】!T2932-结论【关键目标】!$C$28))</f>
        <v>0</v>
      </c>
      <c r="V2933" s="5">
        <f t="shared" si="409"/>
        <v>0</v>
      </c>
      <c r="W2933" s="5">
        <f t="shared" si="410"/>
        <v>0</v>
      </c>
      <c r="X2933" s="5">
        <f t="shared" si="413"/>
        <v>0</v>
      </c>
    </row>
    <row r="2934" spans="1:24" x14ac:dyDescent="0.15">
      <c r="A2934" s="7">
        <v>2933</v>
      </c>
      <c r="B2934" s="7">
        <v>5</v>
      </c>
      <c r="C2934" s="7">
        <v>3</v>
      </c>
      <c r="D2934" s="7">
        <v>5</v>
      </c>
      <c r="E2934" s="7">
        <v>123</v>
      </c>
      <c r="F2934" s="7">
        <v>12</v>
      </c>
      <c r="G2934" s="7">
        <v>0</v>
      </c>
      <c r="H2934" s="7">
        <f t="shared" si="405"/>
        <v>3</v>
      </c>
      <c r="I2934" s="16">
        <f t="shared" si="406"/>
        <v>45049</v>
      </c>
      <c r="J2934" s="17">
        <v>0.2407</v>
      </c>
      <c r="K2934" s="18">
        <f>G2934*结论【关键目标】!C$27*0.7735*0.001</f>
        <v>0</v>
      </c>
      <c r="L2934" s="5">
        <v>0</v>
      </c>
      <c r="M2934" s="5">
        <f>ABS(IF(L2934&lt;=0,L2934/耗电量关键数据!$B$6/1000,L2934/耗电量关键数据!$B$5/1000))</f>
        <v>0</v>
      </c>
      <c r="N2934" s="19">
        <f>耗电量关键数据!$B$14</f>
        <v>1.1688450000000001</v>
      </c>
      <c r="O2934" s="19">
        <f>耗电量关键数据!$B$15</f>
        <v>0.37403039999999999</v>
      </c>
      <c r="P2934" s="19">
        <f t="shared" si="407"/>
        <v>1.5428754000000002</v>
      </c>
      <c r="Q2934" s="19">
        <f t="shared" si="411"/>
        <v>0</v>
      </c>
      <c r="R2934" s="20">
        <f t="shared" si="408"/>
        <v>0</v>
      </c>
      <c r="S2934" s="20">
        <f t="shared" si="412"/>
        <v>0</v>
      </c>
      <c r="T2934" s="20">
        <f>IF((T2933+R2934)&lt;0,0,IF((T2933+R2934)&gt;结论【关键目标】!C$28,结论【关键目标】!C$28,T2933+R2934))</f>
        <v>17.371373800000001</v>
      </c>
      <c r="U2934" s="19">
        <f>IF((T2933+R2934)&lt;结论【关键目标】!$C$28,0,(发电量计算【计算逻辑页】!R2934+发电量计算【计算逻辑页】!T2933-结论【关键目标】!$C$28))</f>
        <v>0</v>
      </c>
      <c r="V2934" s="5">
        <f t="shared" si="409"/>
        <v>0</v>
      </c>
      <c r="W2934" s="5">
        <f t="shared" si="410"/>
        <v>0</v>
      </c>
      <c r="X2934" s="5">
        <f t="shared" si="413"/>
        <v>0</v>
      </c>
    </row>
    <row r="2935" spans="1:24" x14ac:dyDescent="0.15">
      <c r="A2935" s="7">
        <v>2934</v>
      </c>
      <c r="B2935" s="7">
        <v>5</v>
      </c>
      <c r="C2935" s="7">
        <v>3</v>
      </c>
      <c r="D2935" s="7">
        <v>6</v>
      </c>
      <c r="E2935" s="7">
        <v>123</v>
      </c>
      <c r="F2935" s="7">
        <v>11.4</v>
      </c>
      <c r="G2935" s="7">
        <v>74</v>
      </c>
      <c r="H2935" s="7">
        <f t="shared" si="405"/>
        <v>3</v>
      </c>
      <c r="I2935" s="16">
        <f t="shared" si="406"/>
        <v>45049</v>
      </c>
      <c r="J2935" s="17">
        <v>0.2407</v>
      </c>
      <c r="K2935" s="18">
        <f>G2935*结论【关键目标】!C$27*0.7735*0.001</f>
        <v>6.8686799999999995</v>
      </c>
      <c r="L2935" s="5">
        <v>0</v>
      </c>
      <c r="M2935" s="5">
        <f>ABS(IF(L2935&lt;=0,L2935/耗电量关键数据!$B$6/1000,L2935/耗电量关键数据!$B$5/1000))</f>
        <v>0</v>
      </c>
      <c r="N2935" s="19">
        <f>耗电量关键数据!$B$14</f>
        <v>1.1688450000000001</v>
      </c>
      <c r="O2935" s="19">
        <f>耗电量关键数据!$B$15</f>
        <v>0.37403039999999999</v>
      </c>
      <c r="P2935" s="19">
        <f t="shared" si="407"/>
        <v>1.5428754000000002</v>
      </c>
      <c r="Q2935" s="19">
        <f t="shared" si="411"/>
        <v>0</v>
      </c>
      <c r="R2935" s="20">
        <f t="shared" si="408"/>
        <v>6.8686799999999995</v>
      </c>
      <c r="S2935" s="20">
        <f t="shared" si="412"/>
        <v>0</v>
      </c>
      <c r="T2935" s="20">
        <f>IF((T2934+R2935)&lt;0,0,IF((T2934+R2935)&gt;结论【关键目标】!C$28,结论【关键目标】!C$28,T2934+R2935))</f>
        <v>22</v>
      </c>
      <c r="U2935" s="19">
        <f>IF((T2934+R2935)&lt;结论【关键目标】!$C$28,0,(发电量计算【计算逻辑页】!R2935+发电量计算【计算逻辑页】!T2934-结论【关键目标】!$C$28))</f>
        <v>2.2400537999999983</v>
      </c>
      <c r="V2935" s="5">
        <f t="shared" si="409"/>
        <v>0</v>
      </c>
      <c r="W2935" s="5">
        <f t="shared" si="410"/>
        <v>0.37137010878000004</v>
      </c>
      <c r="X2935" s="5">
        <f t="shared" si="413"/>
        <v>0</v>
      </c>
    </row>
    <row r="2936" spans="1:24" x14ac:dyDescent="0.15">
      <c r="A2936" s="7">
        <v>2935</v>
      </c>
      <c r="B2936" s="7">
        <v>5</v>
      </c>
      <c r="C2936" s="7">
        <v>3</v>
      </c>
      <c r="D2936" s="7">
        <v>7</v>
      </c>
      <c r="E2936" s="7">
        <v>123</v>
      </c>
      <c r="F2936" s="7">
        <v>12</v>
      </c>
      <c r="G2936" s="7">
        <v>142</v>
      </c>
      <c r="H2936" s="7">
        <f t="shared" si="405"/>
        <v>3</v>
      </c>
      <c r="I2936" s="16">
        <f t="shared" si="406"/>
        <v>45049</v>
      </c>
      <c r="J2936" s="17">
        <v>0.2407</v>
      </c>
      <c r="K2936" s="18">
        <f>G2936*结论【关键目标】!C$27*0.7735*0.001</f>
        <v>13.180439999999999</v>
      </c>
      <c r="L2936" s="5">
        <v>0</v>
      </c>
      <c r="M2936" s="5">
        <f>ABS(IF(L2936&lt;=0,L2936/耗电量关键数据!$B$6/1000,L2936/耗电量关键数据!$B$5/1000))</f>
        <v>0</v>
      </c>
      <c r="N2936" s="19">
        <f>耗电量关键数据!$B$14</f>
        <v>1.1688450000000001</v>
      </c>
      <c r="O2936" s="19">
        <f>耗电量关键数据!$B$15</f>
        <v>0.37403039999999999</v>
      </c>
      <c r="P2936" s="19">
        <f t="shared" si="407"/>
        <v>1.5428754000000002</v>
      </c>
      <c r="Q2936" s="19">
        <f t="shared" si="411"/>
        <v>0</v>
      </c>
      <c r="R2936" s="20">
        <f t="shared" si="408"/>
        <v>13.180439999999999</v>
      </c>
      <c r="S2936" s="20">
        <f t="shared" si="412"/>
        <v>0</v>
      </c>
      <c r="T2936" s="20">
        <f>IF((T2935+R2936)&lt;0,0,IF((T2935+R2936)&gt;结论【关键目标】!C$28,结论【关键目标】!C$28,T2935+R2936))</f>
        <v>22</v>
      </c>
      <c r="U2936" s="19">
        <f>IF((T2935+R2936)&lt;结论【关键目标】!$C$28,0,(发电量计算【计算逻辑页】!R2936+发电量计算【计算逻辑页】!T2935-结论【关键目标】!$C$28))</f>
        <v>13.180439999999997</v>
      </c>
      <c r="V2936" s="5">
        <f t="shared" si="409"/>
        <v>0</v>
      </c>
      <c r="W2936" s="5">
        <f t="shared" si="410"/>
        <v>0.37137010878000004</v>
      </c>
      <c r="X2936" s="5">
        <f t="shared" si="413"/>
        <v>0</v>
      </c>
    </row>
    <row r="2937" spans="1:24" x14ac:dyDescent="0.15">
      <c r="A2937" s="7">
        <v>2936</v>
      </c>
      <c r="B2937" s="7">
        <v>5</v>
      </c>
      <c r="C2937" s="7">
        <v>3</v>
      </c>
      <c r="D2937" s="7">
        <v>8</v>
      </c>
      <c r="E2937" s="7">
        <v>123</v>
      </c>
      <c r="F2937" s="7">
        <v>14</v>
      </c>
      <c r="G2937" s="7">
        <v>284.7</v>
      </c>
      <c r="H2937" s="7">
        <f t="shared" si="405"/>
        <v>3</v>
      </c>
      <c r="I2937" s="16">
        <f t="shared" si="406"/>
        <v>45049</v>
      </c>
      <c r="J2937" s="17">
        <v>0.70809999999999995</v>
      </c>
      <c r="K2937" s="18">
        <f>G2937*结论【关键目标】!C$27*0.7735*0.001</f>
        <v>26.425854000000001</v>
      </c>
      <c r="L2937" s="5">
        <v>0</v>
      </c>
      <c r="M2937" s="5">
        <f>ABS(IF(L2937&lt;=0,L2937/耗电量关键数据!$B$6/1000,L2937/耗电量关键数据!$B$5/1000))</f>
        <v>0</v>
      </c>
      <c r="N2937" s="19">
        <f>耗电量关键数据!$B$14</f>
        <v>1.1688450000000001</v>
      </c>
      <c r="O2937" s="19">
        <f>耗电量关键数据!$B$15</f>
        <v>0.37403039999999999</v>
      </c>
      <c r="P2937" s="19">
        <f t="shared" si="407"/>
        <v>1.5428754000000002</v>
      </c>
      <c r="Q2937" s="19">
        <f t="shared" si="411"/>
        <v>0</v>
      </c>
      <c r="R2937" s="20">
        <f t="shared" si="408"/>
        <v>26.425854000000001</v>
      </c>
      <c r="S2937" s="20">
        <f t="shared" si="412"/>
        <v>0</v>
      </c>
      <c r="T2937" s="20">
        <f>IF((T2936+R2937)&lt;0,0,IF((T2936+R2937)&gt;结论【关键目标】!C$28,结论【关键目标】!C$28,T2936+R2937))</f>
        <v>22</v>
      </c>
      <c r="U2937" s="19">
        <f>IF((T2936+R2937)&lt;结论【关键目标】!$C$28,0,(发电量计算【计算逻辑页】!R2937+发电量计算【计算逻辑页】!T2936-结论【关键目标】!$C$28))</f>
        <v>26.425854000000001</v>
      </c>
      <c r="V2937" s="5">
        <f t="shared" si="409"/>
        <v>9.2490489</v>
      </c>
      <c r="W2937" s="5">
        <f t="shared" si="410"/>
        <v>1.0925100707400002</v>
      </c>
      <c r="X2937" s="5">
        <f t="shared" si="413"/>
        <v>0</v>
      </c>
    </row>
    <row r="2938" spans="1:24" x14ac:dyDescent="0.15">
      <c r="A2938" s="7">
        <v>2937</v>
      </c>
      <c r="B2938" s="7">
        <v>5</v>
      </c>
      <c r="C2938" s="7">
        <v>3</v>
      </c>
      <c r="D2938" s="7">
        <v>9</v>
      </c>
      <c r="E2938" s="7">
        <v>123</v>
      </c>
      <c r="F2938" s="7">
        <v>15.1</v>
      </c>
      <c r="G2938" s="7">
        <v>414.6</v>
      </c>
      <c r="H2938" s="7">
        <f t="shared" si="405"/>
        <v>3</v>
      </c>
      <c r="I2938" s="16">
        <f t="shared" si="406"/>
        <v>45049</v>
      </c>
      <c r="J2938" s="17">
        <v>0.70809999999999995</v>
      </c>
      <c r="K2938" s="18">
        <f>G2938*结论【关键目标】!C$27*0.7735*0.001</f>
        <v>38.483171999999996</v>
      </c>
      <c r="L2938" s="5">
        <v>0</v>
      </c>
      <c r="M2938" s="5">
        <f>ABS(IF(L2938&lt;=0,L2938/耗电量关键数据!$B$6/1000,L2938/耗电量关键数据!$B$5/1000))</f>
        <v>0</v>
      </c>
      <c r="N2938" s="19">
        <f>耗电量关键数据!$B$14</f>
        <v>1.1688450000000001</v>
      </c>
      <c r="O2938" s="19">
        <f>耗电量关键数据!$B$15</f>
        <v>0.37403039999999999</v>
      </c>
      <c r="P2938" s="19">
        <f t="shared" si="407"/>
        <v>1.5428754000000002</v>
      </c>
      <c r="Q2938" s="19">
        <f t="shared" si="411"/>
        <v>0</v>
      </c>
      <c r="R2938" s="20">
        <f t="shared" si="408"/>
        <v>38.483171999999996</v>
      </c>
      <c r="S2938" s="20">
        <f t="shared" si="412"/>
        <v>0</v>
      </c>
      <c r="T2938" s="20">
        <f>IF((T2937+R2938)&lt;0,0,IF((T2937+R2938)&gt;结论【关键目标】!C$28,结论【关键目标】!C$28,T2937+R2938))</f>
        <v>22</v>
      </c>
      <c r="U2938" s="19">
        <f>IF((T2937+R2938)&lt;结论【关键目标】!$C$28,0,(发电量计算【计算逻辑页】!R2938+发电量计算【计算逻辑页】!T2937-结论【关键目标】!$C$28))</f>
        <v>38.483171999999996</v>
      </c>
      <c r="V2938" s="5">
        <f t="shared" si="409"/>
        <v>13.469110199999998</v>
      </c>
      <c r="W2938" s="5">
        <f t="shared" si="410"/>
        <v>1.0925100707400002</v>
      </c>
      <c r="X2938" s="5">
        <f t="shared" si="413"/>
        <v>0</v>
      </c>
    </row>
    <row r="2939" spans="1:24" x14ac:dyDescent="0.15">
      <c r="A2939" s="7">
        <v>2938</v>
      </c>
      <c r="B2939" s="7">
        <v>5</v>
      </c>
      <c r="C2939" s="7">
        <v>3</v>
      </c>
      <c r="D2939" s="7">
        <v>10</v>
      </c>
      <c r="E2939" s="7">
        <v>123</v>
      </c>
      <c r="F2939" s="7">
        <v>17</v>
      </c>
      <c r="G2939" s="7">
        <v>539.20000000000005</v>
      </c>
      <c r="H2939" s="7">
        <f t="shared" si="405"/>
        <v>3</v>
      </c>
      <c r="I2939" s="16">
        <f t="shared" si="406"/>
        <v>45049</v>
      </c>
      <c r="J2939" s="17">
        <v>0.70809999999999995</v>
      </c>
      <c r="K2939" s="18">
        <f>G2939*结论【关键目标】!C$27*0.7735*0.001</f>
        <v>50.048544</v>
      </c>
      <c r="L2939" s="5">
        <v>0</v>
      </c>
      <c r="M2939" s="5">
        <f>ABS(IF(L2939&lt;=0,L2939/耗电量关键数据!$B$6/1000,L2939/耗电量关键数据!$B$5/1000))</f>
        <v>0</v>
      </c>
      <c r="N2939" s="19">
        <f>耗电量关键数据!$B$14</f>
        <v>1.1688450000000001</v>
      </c>
      <c r="O2939" s="19">
        <f>耗电量关键数据!$B$15</f>
        <v>0.37403039999999999</v>
      </c>
      <c r="P2939" s="19">
        <f t="shared" si="407"/>
        <v>1.5428754000000002</v>
      </c>
      <c r="Q2939" s="19">
        <f t="shared" si="411"/>
        <v>0</v>
      </c>
      <c r="R2939" s="20">
        <f t="shared" si="408"/>
        <v>50.048544</v>
      </c>
      <c r="S2939" s="20">
        <f t="shared" si="412"/>
        <v>0</v>
      </c>
      <c r="T2939" s="20">
        <f>IF((T2938+R2939)&lt;0,0,IF((T2938+R2939)&gt;结论【关键目标】!C$28,结论【关键目标】!C$28,T2938+R2939))</f>
        <v>22</v>
      </c>
      <c r="U2939" s="19">
        <f>IF((T2938+R2939)&lt;结论【关键目标】!$C$28,0,(发电量计算【计算逻辑页】!R2939+发电量计算【计算逻辑页】!T2938-结论【关键目标】!$C$28))</f>
        <v>50.048543999999993</v>
      </c>
      <c r="V2939" s="5">
        <f t="shared" si="409"/>
        <v>17.516990399999997</v>
      </c>
      <c r="W2939" s="5">
        <f t="shared" si="410"/>
        <v>1.0925100707400002</v>
      </c>
      <c r="X2939" s="5">
        <f t="shared" si="413"/>
        <v>0</v>
      </c>
    </row>
    <row r="2940" spans="1:24" x14ac:dyDescent="0.15">
      <c r="A2940" s="7">
        <v>2939</v>
      </c>
      <c r="B2940" s="7">
        <v>5</v>
      </c>
      <c r="C2940" s="7">
        <v>3</v>
      </c>
      <c r="D2940" s="7">
        <v>11</v>
      </c>
      <c r="E2940" s="7">
        <v>123</v>
      </c>
      <c r="F2940" s="7">
        <v>18</v>
      </c>
      <c r="G2940" s="7">
        <v>584.5</v>
      </c>
      <c r="H2940" s="7">
        <f t="shared" si="405"/>
        <v>3</v>
      </c>
      <c r="I2940" s="16">
        <f t="shared" si="406"/>
        <v>45049</v>
      </c>
      <c r="J2940" s="17">
        <v>1.2267999999999999</v>
      </c>
      <c r="K2940" s="18">
        <f>G2940*结论【关键目标】!C$27*0.7735*0.001</f>
        <v>54.25329</v>
      </c>
      <c r="L2940" s="5">
        <v>0</v>
      </c>
      <c r="M2940" s="5">
        <f>ABS(IF(L2940&lt;=0,L2940/耗电量关键数据!$B$6/1000,L2940/耗电量关键数据!$B$5/1000))</f>
        <v>0</v>
      </c>
      <c r="N2940" s="19">
        <f>耗电量关键数据!$B$14</f>
        <v>1.1688450000000001</v>
      </c>
      <c r="O2940" s="19">
        <f>耗电量关键数据!$B$15</f>
        <v>0.37403039999999999</v>
      </c>
      <c r="P2940" s="19">
        <f t="shared" si="407"/>
        <v>1.5428754000000002</v>
      </c>
      <c r="Q2940" s="19">
        <f t="shared" si="411"/>
        <v>1.5428754000000002</v>
      </c>
      <c r="R2940" s="20">
        <f t="shared" si="408"/>
        <v>52.7104146</v>
      </c>
      <c r="S2940" s="20">
        <f t="shared" si="412"/>
        <v>0</v>
      </c>
      <c r="T2940" s="20">
        <f>IF((T2939+R2940)&lt;0,0,IF((T2939+R2940)&gt;结论【关键目标】!C$28,结论【关键目标】!C$28,T2939+R2940))</f>
        <v>22</v>
      </c>
      <c r="U2940" s="19">
        <f>IF((T2939+R2940)&lt;结论【关键目标】!$C$28,0,(发电量计算【计算逻辑页】!R2940+发电量计算【计算逻辑页】!T2939-结论【关键目标】!$C$28))</f>
        <v>52.710414600000007</v>
      </c>
      <c r="V2940" s="5">
        <f t="shared" si="409"/>
        <v>18.448645110000001</v>
      </c>
      <c r="W2940" s="5">
        <f t="shared" si="410"/>
        <v>1.89279954072</v>
      </c>
      <c r="X2940" s="5">
        <f t="shared" si="413"/>
        <v>0</v>
      </c>
    </row>
    <row r="2941" spans="1:24" x14ac:dyDescent="0.15">
      <c r="A2941" s="7">
        <v>2940</v>
      </c>
      <c r="B2941" s="7">
        <v>5</v>
      </c>
      <c r="C2941" s="7">
        <v>3</v>
      </c>
      <c r="D2941" s="7">
        <v>12</v>
      </c>
      <c r="E2941" s="7">
        <v>123</v>
      </c>
      <c r="F2941" s="7">
        <v>18.2</v>
      </c>
      <c r="G2941" s="7">
        <v>581.6</v>
      </c>
      <c r="H2941" s="7">
        <f t="shared" si="405"/>
        <v>3</v>
      </c>
      <c r="I2941" s="16">
        <f t="shared" si="406"/>
        <v>45049</v>
      </c>
      <c r="J2941" s="17">
        <v>1.2267999999999999</v>
      </c>
      <c r="K2941" s="18">
        <f>G2941*结论【关键目标】!C$27*0.7735*0.001</f>
        <v>53.984112000000003</v>
      </c>
      <c r="L2941" s="5">
        <v>0</v>
      </c>
      <c r="M2941" s="5">
        <f>ABS(IF(L2941&lt;=0,L2941/耗电量关键数据!$B$6/1000,L2941/耗电量关键数据!$B$5/1000))</f>
        <v>0</v>
      </c>
      <c r="N2941" s="19">
        <f>耗电量关键数据!$B$14</f>
        <v>1.1688450000000001</v>
      </c>
      <c r="O2941" s="19">
        <f>耗电量关键数据!$B$15</f>
        <v>0.37403039999999999</v>
      </c>
      <c r="P2941" s="19">
        <f t="shared" si="407"/>
        <v>1.5428754000000002</v>
      </c>
      <c r="Q2941" s="19">
        <f t="shared" si="411"/>
        <v>1.5428754000000002</v>
      </c>
      <c r="R2941" s="20">
        <f t="shared" si="408"/>
        <v>52.441236600000003</v>
      </c>
      <c r="S2941" s="20">
        <f t="shared" si="412"/>
        <v>0</v>
      </c>
      <c r="T2941" s="20">
        <f>IF((T2940+R2941)&lt;0,0,IF((T2940+R2941)&gt;结论【关键目标】!C$28,结论【关键目标】!C$28,T2940+R2941))</f>
        <v>22</v>
      </c>
      <c r="U2941" s="19">
        <f>IF((T2940+R2941)&lt;结论【关键目标】!$C$28,0,(发电量计算【计算逻辑页】!R2941+发电量计算【计算逻辑页】!T2940-结论【关键目标】!$C$28))</f>
        <v>52.441236599999996</v>
      </c>
      <c r="V2941" s="5">
        <f t="shared" si="409"/>
        <v>18.354432809999999</v>
      </c>
      <c r="W2941" s="5">
        <f t="shared" si="410"/>
        <v>1.89279954072</v>
      </c>
      <c r="X2941" s="5">
        <f t="shared" si="413"/>
        <v>0</v>
      </c>
    </row>
    <row r="2942" spans="1:24" x14ac:dyDescent="0.15">
      <c r="A2942" s="7">
        <v>2941</v>
      </c>
      <c r="B2942" s="7">
        <v>5</v>
      </c>
      <c r="C2942" s="7">
        <v>3</v>
      </c>
      <c r="D2942" s="7">
        <v>13</v>
      </c>
      <c r="E2942" s="7">
        <v>123</v>
      </c>
      <c r="F2942" s="7">
        <v>18</v>
      </c>
      <c r="G2942" s="7">
        <v>475.6</v>
      </c>
      <c r="H2942" s="7">
        <f t="shared" si="405"/>
        <v>3</v>
      </c>
      <c r="I2942" s="16">
        <f t="shared" si="406"/>
        <v>45049</v>
      </c>
      <c r="J2942" s="17">
        <v>1.2267999999999999</v>
      </c>
      <c r="K2942" s="18">
        <f>G2942*结论【关键目标】!C$27*0.7735*0.001</f>
        <v>44.145191999999994</v>
      </c>
      <c r="L2942" s="5">
        <v>0</v>
      </c>
      <c r="M2942" s="5">
        <f>ABS(IF(L2942&lt;=0,L2942/耗电量关键数据!$B$6/1000,L2942/耗电量关键数据!$B$5/1000))</f>
        <v>0</v>
      </c>
      <c r="N2942" s="19">
        <f>耗电量关键数据!$B$14</f>
        <v>1.1688450000000001</v>
      </c>
      <c r="O2942" s="19">
        <f>耗电量关键数据!$B$15</f>
        <v>0.37403039999999999</v>
      </c>
      <c r="P2942" s="19">
        <f t="shared" si="407"/>
        <v>1.5428754000000002</v>
      </c>
      <c r="Q2942" s="19">
        <f t="shared" si="411"/>
        <v>1.5428754000000002</v>
      </c>
      <c r="R2942" s="20">
        <f t="shared" si="408"/>
        <v>42.602316599999995</v>
      </c>
      <c r="S2942" s="20">
        <f t="shared" si="412"/>
        <v>0</v>
      </c>
      <c r="T2942" s="20">
        <f>IF((T2941+R2942)&lt;0,0,IF((T2941+R2942)&gt;结论【关键目标】!C$28,结论【关键目标】!C$28,T2941+R2942))</f>
        <v>22</v>
      </c>
      <c r="U2942" s="19">
        <f>IF((T2941+R2942)&lt;结论【关键目标】!$C$28,0,(发电量计算【计算逻辑页】!R2942+发电量计算【计算逻辑页】!T2941-结论【关键目标】!$C$28))</f>
        <v>42.602316599999995</v>
      </c>
      <c r="V2942" s="5">
        <f t="shared" si="409"/>
        <v>14.910810809999997</v>
      </c>
      <c r="W2942" s="5">
        <f t="shared" si="410"/>
        <v>1.89279954072</v>
      </c>
      <c r="X2942" s="5">
        <f t="shared" si="413"/>
        <v>0</v>
      </c>
    </row>
    <row r="2943" spans="1:24" x14ac:dyDescent="0.15">
      <c r="A2943" s="7">
        <v>2942</v>
      </c>
      <c r="B2943" s="7">
        <v>5</v>
      </c>
      <c r="C2943" s="7">
        <v>3</v>
      </c>
      <c r="D2943" s="7">
        <v>14</v>
      </c>
      <c r="E2943" s="7">
        <v>123</v>
      </c>
      <c r="F2943" s="7">
        <v>19</v>
      </c>
      <c r="G2943" s="7">
        <v>439.3</v>
      </c>
      <c r="H2943" s="7">
        <f t="shared" si="405"/>
        <v>3</v>
      </c>
      <c r="I2943" s="16">
        <f t="shared" si="406"/>
        <v>45049</v>
      </c>
      <c r="J2943" s="17">
        <v>1.2267999999999999</v>
      </c>
      <c r="K2943" s="18">
        <f>G2943*结论【关键目标】!C$27*0.7735*0.001</f>
        <v>40.775826000000002</v>
      </c>
      <c r="L2943" s="5">
        <v>0</v>
      </c>
      <c r="M2943" s="5">
        <f>ABS(IF(L2943&lt;=0,L2943/耗电量关键数据!$B$6/1000,L2943/耗电量关键数据!$B$5/1000))</f>
        <v>0</v>
      </c>
      <c r="N2943" s="19">
        <f>耗电量关键数据!$B$14</f>
        <v>1.1688450000000001</v>
      </c>
      <c r="O2943" s="19">
        <f>耗电量关键数据!$B$15</f>
        <v>0.37403039999999999</v>
      </c>
      <c r="P2943" s="19">
        <f t="shared" si="407"/>
        <v>1.5428754000000002</v>
      </c>
      <c r="Q2943" s="19">
        <f t="shared" si="411"/>
        <v>1.5428754000000002</v>
      </c>
      <c r="R2943" s="20">
        <f t="shared" si="408"/>
        <v>39.232950600000002</v>
      </c>
      <c r="S2943" s="20">
        <f t="shared" si="412"/>
        <v>0</v>
      </c>
      <c r="T2943" s="20">
        <f>IF((T2942+R2943)&lt;0,0,IF((T2942+R2943)&gt;结论【关键目标】!C$28,结论【关键目标】!C$28,T2942+R2943))</f>
        <v>22</v>
      </c>
      <c r="U2943" s="19">
        <f>IF((T2942+R2943)&lt;结论【关键目标】!$C$28,0,(发电量计算【计算逻辑页】!R2943+发电量计算【计算逻辑页】!T2942-结论【关键目标】!$C$28))</f>
        <v>39.232950600000002</v>
      </c>
      <c r="V2943" s="5">
        <f t="shared" si="409"/>
        <v>13.73153271</v>
      </c>
      <c r="W2943" s="5">
        <f t="shared" si="410"/>
        <v>1.89279954072</v>
      </c>
      <c r="X2943" s="5">
        <f t="shared" si="413"/>
        <v>0</v>
      </c>
    </row>
    <row r="2944" spans="1:24" x14ac:dyDescent="0.15">
      <c r="A2944" s="7">
        <v>2943</v>
      </c>
      <c r="B2944" s="7">
        <v>5</v>
      </c>
      <c r="C2944" s="7">
        <v>3</v>
      </c>
      <c r="D2944" s="7">
        <v>15</v>
      </c>
      <c r="E2944" s="7">
        <v>123</v>
      </c>
      <c r="F2944" s="7">
        <v>20.2</v>
      </c>
      <c r="G2944" s="7">
        <v>404.1</v>
      </c>
      <c r="H2944" s="7">
        <f t="shared" si="405"/>
        <v>3</v>
      </c>
      <c r="I2944" s="16">
        <f t="shared" si="406"/>
        <v>45049</v>
      </c>
      <c r="J2944" s="17">
        <v>1.2267999999999999</v>
      </c>
      <c r="K2944" s="18">
        <f>G2944*结论【关键目标】!C$27*0.7735*0.001</f>
        <v>37.508561999999998</v>
      </c>
      <c r="L2944" s="5">
        <v>0</v>
      </c>
      <c r="M2944" s="5">
        <f>ABS(IF(L2944&lt;=0,L2944/耗电量关键数据!$B$6/1000,L2944/耗电量关键数据!$B$5/1000))</f>
        <v>0</v>
      </c>
      <c r="N2944" s="19">
        <f>耗电量关键数据!$B$14</f>
        <v>1.1688450000000001</v>
      </c>
      <c r="O2944" s="19">
        <f>耗电量关键数据!$B$15</f>
        <v>0.37403039999999999</v>
      </c>
      <c r="P2944" s="19">
        <f t="shared" si="407"/>
        <v>1.5428754000000002</v>
      </c>
      <c r="Q2944" s="19">
        <f t="shared" si="411"/>
        <v>1.5428754000000002</v>
      </c>
      <c r="R2944" s="20">
        <f t="shared" si="408"/>
        <v>35.965686599999998</v>
      </c>
      <c r="S2944" s="20">
        <f t="shared" si="412"/>
        <v>0</v>
      </c>
      <c r="T2944" s="20">
        <f>IF((T2943+R2944)&lt;0,0,IF((T2943+R2944)&gt;结论【关键目标】!C$28,结论【关键目标】!C$28,T2943+R2944))</f>
        <v>22</v>
      </c>
      <c r="U2944" s="19">
        <f>IF((T2943+R2944)&lt;结论【关键目标】!$C$28,0,(发电量计算【计算逻辑页】!R2944+发电量计算【计算逻辑页】!T2943-结论【关键目标】!$C$28))</f>
        <v>35.965686599999998</v>
      </c>
      <c r="V2944" s="5">
        <f t="shared" si="409"/>
        <v>12.587990309999999</v>
      </c>
      <c r="W2944" s="5">
        <f t="shared" si="410"/>
        <v>1.89279954072</v>
      </c>
      <c r="X2944" s="5">
        <f t="shared" si="413"/>
        <v>0</v>
      </c>
    </row>
    <row r="2945" spans="1:24" x14ac:dyDescent="0.15">
      <c r="A2945" s="7">
        <v>2944</v>
      </c>
      <c r="B2945" s="7">
        <v>5</v>
      </c>
      <c r="C2945" s="7">
        <v>3</v>
      </c>
      <c r="D2945" s="7">
        <v>16</v>
      </c>
      <c r="E2945" s="7">
        <v>123</v>
      </c>
      <c r="F2945" s="7">
        <v>21</v>
      </c>
      <c r="G2945" s="7">
        <v>303.89999999999998</v>
      </c>
      <c r="H2945" s="7">
        <f t="shared" si="405"/>
        <v>3</v>
      </c>
      <c r="I2945" s="16">
        <f t="shared" si="406"/>
        <v>45049</v>
      </c>
      <c r="J2945" s="17">
        <v>0.70809999999999995</v>
      </c>
      <c r="K2945" s="18">
        <f>G2945*结论【关键目标】!C$27*0.7735*0.001</f>
        <v>28.207998</v>
      </c>
      <c r="L2945" s="5">
        <v>0</v>
      </c>
      <c r="M2945" s="5">
        <f>ABS(IF(L2945&lt;=0,L2945/耗电量关键数据!$B$6/1000,L2945/耗电量关键数据!$B$5/1000))</f>
        <v>0</v>
      </c>
      <c r="N2945" s="19">
        <f>耗电量关键数据!$B$14</f>
        <v>1.1688450000000001</v>
      </c>
      <c r="O2945" s="19">
        <f>耗电量关键数据!$B$15</f>
        <v>0.37403039999999999</v>
      </c>
      <c r="P2945" s="19">
        <f t="shared" si="407"/>
        <v>1.5428754000000002</v>
      </c>
      <c r="Q2945" s="19">
        <f t="shared" si="411"/>
        <v>0</v>
      </c>
      <c r="R2945" s="20">
        <f t="shared" si="408"/>
        <v>28.207998</v>
      </c>
      <c r="S2945" s="20">
        <f t="shared" si="412"/>
        <v>0</v>
      </c>
      <c r="T2945" s="20">
        <f>IF((T2944+R2945)&lt;0,0,IF((T2944+R2945)&gt;结论【关键目标】!C$28,结论【关键目标】!C$28,T2944+R2945))</f>
        <v>22</v>
      </c>
      <c r="U2945" s="19">
        <f>IF((T2944+R2945)&lt;结论【关键目标】!$C$28,0,(发电量计算【计算逻辑页】!R2945+发电量计算【计算逻辑页】!T2944-结论【关键目标】!$C$28))</f>
        <v>28.207998000000003</v>
      </c>
      <c r="V2945" s="5">
        <f t="shared" si="409"/>
        <v>9.8727993000000005</v>
      </c>
      <c r="W2945" s="5">
        <f t="shared" si="410"/>
        <v>1.0925100707400002</v>
      </c>
      <c r="X2945" s="5">
        <f t="shared" si="413"/>
        <v>0</v>
      </c>
    </row>
    <row r="2946" spans="1:24" x14ac:dyDescent="0.15">
      <c r="A2946" s="7">
        <v>2945</v>
      </c>
      <c r="B2946" s="7">
        <v>5</v>
      </c>
      <c r="C2946" s="7">
        <v>3</v>
      </c>
      <c r="D2946" s="7">
        <v>17</v>
      </c>
      <c r="E2946" s="7">
        <v>123</v>
      </c>
      <c r="F2946" s="7">
        <v>22</v>
      </c>
      <c r="G2946" s="7">
        <v>182.8</v>
      </c>
      <c r="H2946" s="7">
        <f t="shared" ref="H2946:H3009" si="414">WEEKDAY(I:I,2)</f>
        <v>3</v>
      </c>
      <c r="I2946" s="16">
        <f t="shared" ref="I2946:I3009" si="415">DATE(2023,B2946,C2946)</f>
        <v>45049</v>
      </c>
      <c r="J2946" s="17">
        <v>0.70809999999999995</v>
      </c>
      <c r="K2946" s="18">
        <f>G2946*结论【关键目标】!C$27*0.7735*0.001</f>
        <v>16.967496000000001</v>
      </c>
      <c r="L2946" s="5">
        <v>0</v>
      </c>
      <c r="M2946" s="5">
        <f>ABS(IF(L2946&lt;=0,L2946/耗电量关键数据!$B$6/1000,L2946/耗电量关键数据!$B$5/1000))</f>
        <v>0</v>
      </c>
      <c r="N2946" s="19">
        <f>耗电量关键数据!$B$14</f>
        <v>1.1688450000000001</v>
      </c>
      <c r="O2946" s="19">
        <f>耗电量关键数据!$B$15</f>
        <v>0.37403039999999999</v>
      </c>
      <c r="P2946" s="19">
        <f t="shared" ref="P2946:P3009" si="416">M2946+N2946+O2946</f>
        <v>1.5428754000000002</v>
      </c>
      <c r="Q2946" s="19">
        <f t="shared" si="411"/>
        <v>0</v>
      </c>
      <c r="R2946" s="20">
        <f t="shared" ref="R2946:R3009" si="417">K2946-Q2946</f>
        <v>16.967496000000001</v>
      </c>
      <c r="S2946" s="20">
        <f t="shared" si="412"/>
        <v>0</v>
      </c>
      <c r="T2946" s="20">
        <f>IF((T2945+R2946)&lt;0,0,IF((T2945+R2946)&gt;结论【关键目标】!C$28,结论【关键目标】!C$28,T2945+R2946))</f>
        <v>22</v>
      </c>
      <c r="U2946" s="19">
        <f>IF((T2945+R2946)&lt;结论【关键目标】!$C$28,0,(发电量计算【计算逻辑页】!R2946+发电量计算【计算逻辑页】!T2945-结论【关键目标】!$C$28))</f>
        <v>16.967495999999997</v>
      </c>
      <c r="V2946" s="5">
        <f t="shared" ref="V2946:V3009" si="418">IF(J2946&gt;0.35,U2946*0.35,0)</f>
        <v>5.9386235999999988</v>
      </c>
      <c r="W2946" s="5">
        <f t="shared" ref="W2946:W3009" si="419">IF(P2946&gt;K2946,K2946*J2946,P2946*J2946)</f>
        <v>1.0925100707400002</v>
      </c>
      <c r="X2946" s="5">
        <f t="shared" si="413"/>
        <v>0</v>
      </c>
    </row>
    <row r="2947" spans="1:24" x14ac:dyDescent="0.15">
      <c r="A2947" s="7">
        <v>2946</v>
      </c>
      <c r="B2947" s="7">
        <v>5</v>
      </c>
      <c r="C2947" s="7">
        <v>3</v>
      </c>
      <c r="D2947" s="7">
        <v>18</v>
      </c>
      <c r="E2947" s="7">
        <v>123</v>
      </c>
      <c r="F2947" s="7">
        <v>21.2</v>
      </c>
      <c r="G2947" s="7">
        <v>41.1</v>
      </c>
      <c r="H2947" s="7">
        <f t="shared" si="414"/>
        <v>3</v>
      </c>
      <c r="I2947" s="16">
        <f t="shared" si="415"/>
        <v>45049</v>
      </c>
      <c r="J2947" s="17">
        <v>0.70809999999999995</v>
      </c>
      <c r="K2947" s="18">
        <f>G2947*结论【关键目标】!C$27*0.7735*0.001</f>
        <v>3.814902</v>
      </c>
      <c r="L2947" s="5">
        <v>0</v>
      </c>
      <c r="M2947" s="5">
        <f>ABS(IF(L2947&lt;=0,L2947/耗电量关键数据!$B$6/1000,L2947/耗电量关键数据!$B$5/1000))</f>
        <v>0</v>
      </c>
      <c r="N2947" s="19">
        <f>耗电量关键数据!$B$14</f>
        <v>1.1688450000000001</v>
      </c>
      <c r="O2947" s="19">
        <f>耗电量关键数据!$B$15</f>
        <v>0.37403039999999999</v>
      </c>
      <c r="P2947" s="19">
        <f t="shared" si="416"/>
        <v>1.5428754000000002</v>
      </c>
      <c r="Q2947" s="19">
        <f t="shared" ref="Q2947:Q3010" si="420">IF(J2947&gt;0.8,P2947,0)</f>
        <v>0</v>
      </c>
      <c r="R2947" s="20">
        <f t="shared" si="417"/>
        <v>3.814902</v>
      </c>
      <c r="S2947" s="20">
        <f t="shared" ref="S2947:S3010" si="421">IF(R2947&lt;0,ABS(R2947),0)</f>
        <v>0</v>
      </c>
      <c r="T2947" s="20">
        <f>IF((T2946+R2947)&lt;0,0,IF((T2946+R2947)&gt;结论【关键目标】!C$28,结论【关键目标】!C$28,T2946+R2947))</f>
        <v>22</v>
      </c>
      <c r="U2947" s="19">
        <f>IF((T2946+R2947)&lt;结论【关键目标】!$C$28,0,(发电量计算【计算逻辑页】!R2947+发电量计算【计算逻辑页】!T2946-结论【关键目标】!$C$28))</f>
        <v>3.814902</v>
      </c>
      <c r="V2947" s="5">
        <f t="shared" si="418"/>
        <v>1.3352157</v>
      </c>
      <c r="W2947" s="5">
        <f t="shared" si="419"/>
        <v>1.0925100707400002</v>
      </c>
      <c r="X2947" s="5">
        <f t="shared" si="413"/>
        <v>0</v>
      </c>
    </row>
    <row r="2948" spans="1:24" x14ac:dyDescent="0.15">
      <c r="A2948" s="7">
        <v>2947</v>
      </c>
      <c r="B2948" s="7">
        <v>5</v>
      </c>
      <c r="C2948" s="7">
        <v>3</v>
      </c>
      <c r="D2948" s="7">
        <v>19</v>
      </c>
      <c r="E2948" s="7">
        <v>123</v>
      </c>
      <c r="F2948" s="7">
        <v>21</v>
      </c>
      <c r="G2948" s="7">
        <v>0</v>
      </c>
      <c r="H2948" s="7">
        <f t="shared" si="414"/>
        <v>3</v>
      </c>
      <c r="I2948" s="16">
        <f t="shared" si="415"/>
        <v>45049</v>
      </c>
      <c r="J2948" s="17">
        <v>1.2267999999999999</v>
      </c>
      <c r="K2948" s="18">
        <f>G2948*结论【关键目标】!C$27*0.7735*0.001</f>
        <v>0</v>
      </c>
      <c r="L2948" s="5">
        <v>0</v>
      </c>
      <c r="M2948" s="5">
        <f>ABS(IF(L2948&lt;=0,L2948/耗电量关键数据!$B$6/1000,L2948/耗电量关键数据!$B$5/1000))</f>
        <v>0</v>
      </c>
      <c r="N2948" s="19">
        <f>耗电量关键数据!$B$14</f>
        <v>1.1688450000000001</v>
      </c>
      <c r="O2948" s="19">
        <f>耗电量关键数据!$B$15</f>
        <v>0.37403039999999999</v>
      </c>
      <c r="P2948" s="19">
        <f t="shared" si="416"/>
        <v>1.5428754000000002</v>
      </c>
      <c r="Q2948" s="19">
        <f t="shared" si="420"/>
        <v>1.5428754000000002</v>
      </c>
      <c r="R2948" s="20">
        <f t="shared" si="417"/>
        <v>-1.5428754000000002</v>
      </c>
      <c r="S2948" s="20">
        <f t="shared" si="421"/>
        <v>1.5428754000000002</v>
      </c>
      <c r="T2948" s="20">
        <f>IF((T2947+R2948)&lt;0,0,IF((T2947+R2948)&gt;结论【关键目标】!C$28,结论【关键目标】!C$28,T2947+R2948))</f>
        <v>20.4571246</v>
      </c>
      <c r="U2948" s="19">
        <f>IF((T2947+R2948)&lt;结论【关键目标】!$C$28,0,(发电量计算【计算逻辑页】!R2948+发电量计算【计算逻辑页】!T2947-结论【关键目标】!$C$28))</f>
        <v>0</v>
      </c>
      <c r="V2948" s="5">
        <f t="shared" si="418"/>
        <v>0</v>
      </c>
      <c r="W2948" s="5">
        <f t="shared" si="419"/>
        <v>0</v>
      </c>
      <c r="X2948" s="5">
        <f t="shared" ref="X2948:X3011" si="422">(J2948-0.35)*IF(T2948&gt;S2948,S2948,T2948)</f>
        <v>1.3527931507200002</v>
      </c>
    </row>
    <row r="2949" spans="1:24" x14ac:dyDescent="0.15">
      <c r="A2949" s="7">
        <v>2948</v>
      </c>
      <c r="B2949" s="7">
        <v>5</v>
      </c>
      <c r="C2949" s="7">
        <v>3</v>
      </c>
      <c r="D2949" s="7">
        <v>20</v>
      </c>
      <c r="E2949" s="7">
        <v>123</v>
      </c>
      <c r="F2949" s="7">
        <v>20</v>
      </c>
      <c r="G2949" s="7">
        <v>0</v>
      </c>
      <c r="H2949" s="7">
        <f t="shared" si="414"/>
        <v>3</v>
      </c>
      <c r="I2949" s="16">
        <f t="shared" si="415"/>
        <v>45049</v>
      </c>
      <c r="J2949" s="17">
        <v>1.2267999999999999</v>
      </c>
      <c r="K2949" s="18">
        <f>G2949*结论【关键目标】!C$27*0.7735*0.001</f>
        <v>0</v>
      </c>
      <c r="L2949" s="5">
        <v>0</v>
      </c>
      <c r="M2949" s="5">
        <f>ABS(IF(L2949&lt;=0,L2949/耗电量关键数据!$B$6/1000,L2949/耗电量关键数据!$B$5/1000))</f>
        <v>0</v>
      </c>
      <c r="N2949" s="19">
        <f>耗电量关键数据!$B$14</f>
        <v>1.1688450000000001</v>
      </c>
      <c r="O2949" s="19">
        <f>耗电量关键数据!$B$15</f>
        <v>0.37403039999999999</v>
      </c>
      <c r="P2949" s="19">
        <f t="shared" si="416"/>
        <v>1.5428754000000002</v>
      </c>
      <c r="Q2949" s="19">
        <f t="shared" si="420"/>
        <v>1.5428754000000002</v>
      </c>
      <c r="R2949" s="20">
        <f t="shared" si="417"/>
        <v>-1.5428754000000002</v>
      </c>
      <c r="S2949" s="20">
        <f t="shared" si="421"/>
        <v>1.5428754000000002</v>
      </c>
      <c r="T2949" s="20">
        <f>IF((T2948+R2949)&lt;0,0,IF((T2948+R2949)&gt;结论【关键目标】!C$28,结论【关键目标】!C$28,T2948+R2949))</f>
        <v>18.9142492</v>
      </c>
      <c r="U2949" s="19">
        <f>IF((T2948+R2949)&lt;结论【关键目标】!$C$28,0,(发电量计算【计算逻辑页】!R2949+发电量计算【计算逻辑页】!T2948-结论【关键目标】!$C$28))</f>
        <v>0</v>
      </c>
      <c r="V2949" s="5">
        <f t="shared" si="418"/>
        <v>0</v>
      </c>
      <c r="W2949" s="5">
        <f t="shared" si="419"/>
        <v>0</v>
      </c>
      <c r="X2949" s="5">
        <f t="shared" si="422"/>
        <v>1.3527931507200002</v>
      </c>
    </row>
    <row r="2950" spans="1:24" x14ac:dyDescent="0.15">
      <c r="A2950" s="7">
        <v>2949</v>
      </c>
      <c r="B2950" s="7">
        <v>5</v>
      </c>
      <c r="C2950" s="7">
        <v>3</v>
      </c>
      <c r="D2950" s="7">
        <v>21</v>
      </c>
      <c r="E2950" s="7">
        <v>123</v>
      </c>
      <c r="F2950" s="7">
        <v>19.7</v>
      </c>
      <c r="G2950" s="7">
        <v>0</v>
      </c>
      <c r="H2950" s="7">
        <f t="shared" si="414"/>
        <v>3</v>
      </c>
      <c r="I2950" s="16">
        <f t="shared" si="415"/>
        <v>45049</v>
      </c>
      <c r="J2950" s="17">
        <v>1.2267999999999999</v>
      </c>
      <c r="K2950" s="18">
        <f>G2950*结论【关键目标】!C$27*0.7735*0.001</f>
        <v>0</v>
      </c>
      <c r="L2950" s="5">
        <v>0</v>
      </c>
      <c r="M2950" s="5">
        <f>ABS(IF(L2950&lt;=0,L2950/耗电量关键数据!$B$6/1000,L2950/耗电量关键数据!$B$5/1000))</f>
        <v>0</v>
      </c>
      <c r="N2950" s="19">
        <f>耗电量关键数据!$B$14</f>
        <v>1.1688450000000001</v>
      </c>
      <c r="O2950" s="19">
        <f>耗电量关键数据!$B$15</f>
        <v>0.37403039999999999</v>
      </c>
      <c r="P2950" s="19">
        <f t="shared" si="416"/>
        <v>1.5428754000000002</v>
      </c>
      <c r="Q2950" s="19">
        <f t="shared" si="420"/>
        <v>1.5428754000000002</v>
      </c>
      <c r="R2950" s="20">
        <f t="shared" si="417"/>
        <v>-1.5428754000000002</v>
      </c>
      <c r="S2950" s="20">
        <f t="shared" si="421"/>
        <v>1.5428754000000002</v>
      </c>
      <c r="T2950" s="20">
        <f>IF((T2949+R2950)&lt;0,0,IF((T2949+R2950)&gt;结论【关键目标】!C$28,结论【关键目标】!C$28,T2949+R2950))</f>
        <v>17.371373800000001</v>
      </c>
      <c r="U2950" s="19">
        <f>IF((T2949+R2950)&lt;结论【关键目标】!$C$28,0,(发电量计算【计算逻辑页】!R2950+发电量计算【计算逻辑页】!T2949-结论【关键目标】!$C$28))</f>
        <v>0</v>
      </c>
      <c r="V2950" s="5">
        <f t="shared" si="418"/>
        <v>0</v>
      </c>
      <c r="W2950" s="5">
        <f t="shared" si="419"/>
        <v>0</v>
      </c>
      <c r="X2950" s="5">
        <f t="shared" si="422"/>
        <v>1.3527931507200002</v>
      </c>
    </row>
    <row r="2951" spans="1:24" x14ac:dyDescent="0.15">
      <c r="A2951" s="7">
        <v>2950</v>
      </c>
      <c r="B2951" s="7">
        <v>5</v>
      </c>
      <c r="C2951" s="7">
        <v>3</v>
      </c>
      <c r="D2951" s="7">
        <v>22</v>
      </c>
      <c r="E2951" s="7">
        <v>123</v>
      </c>
      <c r="F2951" s="7">
        <v>17</v>
      </c>
      <c r="G2951" s="7">
        <v>0</v>
      </c>
      <c r="H2951" s="7">
        <f t="shared" si="414"/>
        <v>3</v>
      </c>
      <c r="I2951" s="16">
        <f t="shared" si="415"/>
        <v>45049</v>
      </c>
      <c r="J2951" s="17">
        <v>0.70809999999999995</v>
      </c>
      <c r="K2951" s="18">
        <f>G2951*结论【关键目标】!C$27*0.7735*0.001</f>
        <v>0</v>
      </c>
      <c r="L2951" s="5">
        <v>0</v>
      </c>
      <c r="M2951" s="5">
        <f>ABS(IF(L2951&lt;=0,L2951/耗电量关键数据!$B$6/1000,L2951/耗电量关键数据!$B$5/1000))</f>
        <v>0</v>
      </c>
      <c r="N2951" s="19">
        <f>耗电量关键数据!$B$14</f>
        <v>1.1688450000000001</v>
      </c>
      <c r="O2951" s="19">
        <f>耗电量关键数据!$B$15</f>
        <v>0.37403039999999999</v>
      </c>
      <c r="P2951" s="19">
        <f t="shared" si="416"/>
        <v>1.5428754000000002</v>
      </c>
      <c r="Q2951" s="19">
        <f t="shared" si="420"/>
        <v>0</v>
      </c>
      <c r="R2951" s="20">
        <f t="shared" si="417"/>
        <v>0</v>
      </c>
      <c r="S2951" s="20">
        <f t="shared" si="421"/>
        <v>0</v>
      </c>
      <c r="T2951" s="20">
        <f>IF((T2950+R2951)&lt;0,0,IF((T2950+R2951)&gt;结论【关键目标】!C$28,结论【关键目标】!C$28,T2950+R2951))</f>
        <v>17.371373800000001</v>
      </c>
      <c r="U2951" s="19">
        <f>IF((T2950+R2951)&lt;结论【关键目标】!$C$28,0,(发电量计算【计算逻辑页】!R2951+发电量计算【计算逻辑页】!T2950-结论【关键目标】!$C$28))</f>
        <v>0</v>
      </c>
      <c r="V2951" s="5">
        <f t="shared" si="418"/>
        <v>0</v>
      </c>
      <c r="W2951" s="5">
        <f t="shared" si="419"/>
        <v>0</v>
      </c>
      <c r="X2951" s="5">
        <f t="shared" si="422"/>
        <v>0</v>
      </c>
    </row>
    <row r="2952" spans="1:24" x14ac:dyDescent="0.15">
      <c r="A2952" s="7">
        <v>2951</v>
      </c>
      <c r="B2952" s="7">
        <v>5</v>
      </c>
      <c r="C2952" s="7">
        <v>3</v>
      </c>
      <c r="D2952" s="7">
        <v>23</v>
      </c>
      <c r="E2952" s="7">
        <v>123</v>
      </c>
      <c r="F2952" s="7">
        <v>17</v>
      </c>
      <c r="G2952" s="7">
        <v>0</v>
      </c>
      <c r="H2952" s="7">
        <f t="shared" si="414"/>
        <v>3</v>
      </c>
      <c r="I2952" s="16">
        <f t="shared" si="415"/>
        <v>45049</v>
      </c>
      <c r="J2952" s="17">
        <v>0.70809999999999995</v>
      </c>
      <c r="K2952" s="18">
        <f>G2952*结论【关键目标】!C$27*0.7735*0.001</f>
        <v>0</v>
      </c>
      <c r="L2952" s="5">
        <v>0</v>
      </c>
      <c r="M2952" s="5">
        <f>ABS(IF(L2952&lt;=0,L2952/耗电量关键数据!$B$6/1000,L2952/耗电量关键数据!$B$5/1000))</f>
        <v>0</v>
      </c>
      <c r="N2952" s="19">
        <f>耗电量关键数据!$B$14</f>
        <v>1.1688450000000001</v>
      </c>
      <c r="O2952" s="19">
        <f>耗电量关键数据!$B$15</f>
        <v>0.37403039999999999</v>
      </c>
      <c r="P2952" s="19">
        <f t="shared" si="416"/>
        <v>1.5428754000000002</v>
      </c>
      <c r="Q2952" s="19">
        <f t="shared" si="420"/>
        <v>0</v>
      </c>
      <c r="R2952" s="20">
        <f t="shared" si="417"/>
        <v>0</v>
      </c>
      <c r="S2952" s="20">
        <f t="shared" si="421"/>
        <v>0</v>
      </c>
      <c r="T2952" s="20">
        <f>IF((T2951+R2952)&lt;0,0,IF((T2951+R2952)&gt;结论【关键目标】!C$28,结论【关键目标】!C$28,T2951+R2952))</f>
        <v>17.371373800000001</v>
      </c>
      <c r="U2952" s="19">
        <f>IF((T2951+R2952)&lt;结论【关键目标】!$C$28,0,(发电量计算【计算逻辑页】!R2952+发电量计算【计算逻辑页】!T2951-结论【关键目标】!$C$28))</f>
        <v>0</v>
      </c>
      <c r="V2952" s="5">
        <f t="shared" si="418"/>
        <v>0</v>
      </c>
      <c r="W2952" s="5">
        <f t="shared" si="419"/>
        <v>0</v>
      </c>
      <c r="X2952" s="5">
        <f t="shared" si="422"/>
        <v>0</v>
      </c>
    </row>
    <row r="2953" spans="1:24" x14ac:dyDescent="0.15">
      <c r="A2953" s="7">
        <v>2952</v>
      </c>
      <c r="B2953" s="7">
        <v>5</v>
      </c>
      <c r="C2953" s="7">
        <v>3</v>
      </c>
      <c r="D2953" s="7">
        <v>24</v>
      </c>
      <c r="E2953" s="7">
        <v>123</v>
      </c>
      <c r="F2953" s="7">
        <v>17.7</v>
      </c>
      <c r="G2953" s="7">
        <v>0</v>
      </c>
      <c r="H2953" s="7">
        <f t="shared" si="414"/>
        <v>3</v>
      </c>
      <c r="I2953" s="16">
        <f t="shared" si="415"/>
        <v>45049</v>
      </c>
      <c r="J2953" s="17">
        <v>0.2407</v>
      </c>
      <c r="K2953" s="18">
        <f>G2953*结论【关键目标】!C$27*0.7735*0.001</f>
        <v>0</v>
      </c>
      <c r="L2953" s="5">
        <v>0</v>
      </c>
      <c r="M2953" s="5">
        <f>ABS(IF(L2953&lt;=0,L2953/耗电量关键数据!$B$6/1000,L2953/耗电量关键数据!$B$5/1000))</f>
        <v>0</v>
      </c>
      <c r="N2953" s="19">
        <f>耗电量关键数据!$B$14</f>
        <v>1.1688450000000001</v>
      </c>
      <c r="O2953" s="19">
        <f>耗电量关键数据!$B$15</f>
        <v>0.37403039999999999</v>
      </c>
      <c r="P2953" s="19">
        <f t="shared" si="416"/>
        <v>1.5428754000000002</v>
      </c>
      <c r="Q2953" s="19">
        <f t="shared" si="420"/>
        <v>0</v>
      </c>
      <c r="R2953" s="20">
        <f t="shared" si="417"/>
        <v>0</v>
      </c>
      <c r="S2953" s="20">
        <f t="shared" si="421"/>
        <v>0</v>
      </c>
      <c r="T2953" s="20">
        <f>IF((T2952+R2953)&lt;0,0,IF((T2952+R2953)&gt;结论【关键目标】!C$28,结论【关键目标】!C$28,T2952+R2953))</f>
        <v>17.371373800000001</v>
      </c>
      <c r="U2953" s="19">
        <f>IF((T2952+R2953)&lt;结论【关键目标】!$C$28,0,(发电量计算【计算逻辑页】!R2953+发电量计算【计算逻辑页】!T2952-结论【关键目标】!$C$28))</f>
        <v>0</v>
      </c>
      <c r="V2953" s="5">
        <f t="shared" si="418"/>
        <v>0</v>
      </c>
      <c r="W2953" s="5">
        <f t="shared" si="419"/>
        <v>0</v>
      </c>
      <c r="X2953" s="5">
        <f t="shared" si="422"/>
        <v>0</v>
      </c>
    </row>
    <row r="2954" spans="1:24" x14ac:dyDescent="0.15">
      <c r="A2954" s="7">
        <v>2953</v>
      </c>
      <c r="B2954" s="7">
        <v>5</v>
      </c>
      <c r="C2954" s="7">
        <v>4</v>
      </c>
      <c r="D2954" s="7">
        <v>1</v>
      </c>
      <c r="E2954" s="7">
        <v>124</v>
      </c>
      <c r="F2954" s="7">
        <v>16</v>
      </c>
      <c r="G2954" s="7">
        <v>0</v>
      </c>
      <c r="H2954" s="7">
        <f t="shared" si="414"/>
        <v>4</v>
      </c>
      <c r="I2954" s="16">
        <f t="shared" si="415"/>
        <v>45050</v>
      </c>
      <c r="J2954" s="17">
        <v>0.2407</v>
      </c>
      <c r="K2954" s="18">
        <f>G2954*结论【关键目标】!C$27*0.7735*0.001</f>
        <v>0</v>
      </c>
      <c r="L2954" s="5">
        <v>0</v>
      </c>
      <c r="M2954" s="5">
        <f>ABS(IF(L2954&lt;=0,L2954/耗电量关键数据!$B$6/1000,L2954/耗电量关键数据!$B$5/1000))</f>
        <v>0</v>
      </c>
      <c r="N2954" s="19">
        <f>耗电量关键数据!$B$14</f>
        <v>1.1688450000000001</v>
      </c>
      <c r="O2954" s="19">
        <f>耗电量关键数据!$B$15</f>
        <v>0.37403039999999999</v>
      </c>
      <c r="P2954" s="19">
        <f t="shared" si="416"/>
        <v>1.5428754000000002</v>
      </c>
      <c r="Q2954" s="19">
        <f t="shared" si="420"/>
        <v>0</v>
      </c>
      <c r="R2954" s="20">
        <f t="shared" si="417"/>
        <v>0</v>
      </c>
      <c r="S2954" s="20">
        <f t="shared" si="421"/>
        <v>0</v>
      </c>
      <c r="T2954" s="20">
        <f>IF((T2953+R2954)&lt;0,0,IF((T2953+R2954)&gt;结论【关键目标】!C$28,结论【关键目标】!C$28,T2953+R2954))</f>
        <v>17.371373800000001</v>
      </c>
      <c r="U2954" s="19">
        <f>IF((T2953+R2954)&lt;结论【关键目标】!$C$28,0,(发电量计算【计算逻辑页】!R2954+发电量计算【计算逻辑页】!T2953-结论【关键目标】!$C$28))</f>
        <v>0</v>
      </c>
      <c r="V2954" s="5">
        <f t="shared" si="418"/>
        <v>0</v>
      </c>
      <c r="W2954" s="5">
        <f t="shared" si="419"/>
        <v>0</v>
      </c>
      <c r="X2954" s="5">
        <f t="shared" si="422"/>
        <v>0</v>
      </c>
    </row>
    <row r="2955" spans="1:24" x14ac:dyDescent="0.15">
      <c r="A2955" s="7">
        <v>2954</v>
      </c>
      <c r="B2955" s="7">
        <v>5</v>
      </c>
      <c r="C2955" s="7">
        <v>4</v>
      </c>
      <c r="D2955" s="7">
        <v>2</v>
      </c>
      <c r="E2955" s="7">
        <v>124</v>
      </c>
      <c r="F2955" s="7">
        <v>16</v>
      </c>
      <c r="G2955" s="7">
        <v>0</v>
      </c>
      <c r="H2955" s="7">
        <f t="shared" si="414"/>
        <v>4</v>
      </c>
      <c r="I2955" s="16">
        <f t="shared" si="415"/>
        <v>45050</v>
      </c>
      <c r="J2955" s="17">
        <v>0.2407</v>
      </c>
      <c r="K2955" s="18">
        <f>G2955*结论【关键目标】!C$27*0.7735*0.001</f>
        <v>0</v>
      </c>
      <c r="L2955" s="5">
        <v>0</v>
      </c>
      <c r="M2955" s="5">
        <f>ABS(IF(L2955&lt;=0,L2955/耗电量关键数据!$B$6/1000,L2955/耗电量关键数据!$B$5/1000))</f>
        <v>0</v>
      </c>
      <c r="N2955" s="19">
        <f>耗电量关键数据!$B$14</f>
        <v>1.1688450000000001</v>
      </c>
      <c r="O2955" s="19">
        <f>耗电量关键数据!$B$15</f>
        <v>0.37403039999999999</v>
      </c>
      <c r="P2955" s="19">
        <f t="shared" si="416"/>
        <v>1.5428754000000002</v>
      </c>
      <c r="Q2955" s="19">
        <f t="shared" si="420"/>
        <v>0</v>
      </c>
      <c r="R2955" s="20">
        <f t="shared" si="417"/>
        <v>0</v>
      </c>
      <c r="S2955" s="20">
        <f t="shared" si="421"/>
        <v>0</v>
      </c>
      <c r="T2955" s="20">
        <f>IF((T2954+R2955)&lt;0,0,IF((T2954+R2955)&gt;结论【关键目标】!C$28,结论【关键目标】!C$28,T2954+R2955))</f>
        <v>17.371373800000001</v>
      </c>
      <c r="U2955" s="19">
        <f>IF((T2954+R2955)&lt;结论【关键目标】!$C$28,0,(发电量计算【计算逻辑页】!R2955+发电量计算【计算逻辑页】!T2954-结论【关键目标】!$C$28))</f>
        <v>0</v>
      </c>
      <c r="V2955" s="5">
        <f t="shared" si="418"/>
        <v>0</v>
      </c>
      <c r="W2955" s="5">
        <f t="shared" si="419"/>
        <v>0</v>
      </c>
      <c r="X2955" s="5">
        <f t="shared" si="422"/>
        <v>0</v>
      </c>
    </row>
    <row r="2956" spans="1:24" x14ac:dyDescent="0.15">
      <c r="A2956" s="7">
        <v>2955</v>
      </c>
      <c r="B2956" s="7">
        <v>5</v>
      </c>
      <c r="C2956" s="7">
        <v>4</v>
      </c>
      <c r="D2956" s="7">
        <v>3</v>
      </c>
      <c r="E2956" s="7">
        <v>124</v>
      </c>
      <c r="F2956" s="7">
        <v>19</v>
      </c>
      <c r="G2956" s="7">
        <v>0</v>
      </c>
      <c r="H2956" s="7">
        <f t="shared" si="414"/>
        <v>4</v>
      </c>
      <c r="I2956" s="16">
        <f t="shared" si="415"/>
        <v>45050</v>
      </c>
      <c r="J2956" s="17">
        <v>0.2407</v>
      </c>
      <c r="K2956" s="18">
        <f>G2956*结论【关键目标】!C$27*0.7735*0.001</f>
        <v>0</v>
      </c>
      <c r="L2956" s="5">
        <v>0</v>
      </c>
      <c r="M2956" s="5">
        <f>ABS(IF(L2956&lt;=0,L2956/耗电量关键数据!$B$6/1000,L2956/耗电量关键数据!$B$5/1000))</f>
        <v>0</v>
      </c>
      <c r="N2956" s="19">
        <f>耗电量关键数据!$B$14</f>
        <v>1.1688450000000001</v>
      </c>
      <c r="O2956" s="19">
        <f>耗电量关键数据!$B$15</f>
        <v>0.37403039999999999</v>
      </c>
      <c r="P2956" s="19">
        <f t="shared" si="416"/>
        <v>1.5428754000000002</v>
      </c>
      <c r="Q2956" s="19">
        <f t="shared" si="420"/>
        <v>0</v>
      </c>
      <c r="R2956" s="20">
        <f t="shared" si="417"/>
        <v>0</v>
      </c>
      <c r="S2956" s="20">
        <f t="shared" si="421"/>
        <v>0</v>
      </c>
      <c r="T2956" s="20">
        <f>IF((T2955+R2956)&lt;0,0,IF((T2955+R2956)&gt;结论【关键目标】!C$28,结论【关键目标】!C$28,T2955+R2956))</f>
        <v>17.371373800000001</v>
      </c>
      <c r="U2956" s="19">
        <f>IF((T2955+R2956)&lt;结论【关键目标】!$C$28,0,(发电量计算【计算逻辑页】!R2956+发电量计算【计算逻辑页】!T2955-结论【关键目标】!$C$28))</f>
        <v>0</v>
      </c>
      <c r="V2956" s="5">
        <f t="shared" si="418"/>
        <v>0</v>
      </c>
      <c r="W2956" s="5">
        <f t="shared" si="419"/>
        <v>0</v>
      </c>
      <c r="X2956" s="5">
        <f t="shared" si="422"/>
        <v>0</v>
      </c>
    </row>
    <row r="2957" spans="1:24" x14ac:dyDescent="0.15">
      <c r="A2957" s="7">
        <v>2956</v>
      </c>
      <c r="B2957" s="7">
        <v>5</v>
      </c>
      <c r="C2957" s="7">
        <v>4</v>
      </c>
      <c r="D2957" s="7">
        <v>4</v>
      </c>
      <c r="E2957" s="7">
        <v>124</v>
      </c>
      <c r="F2957" s="7">
        <v>17</v>
      </c>
      <c r="G2957" s="7">
        <v>0</v>
      </c>
      <c r="H2957" s="7">
        <f t="shared" si="414"/>
        <v>4</v>
      </c>
      <c r="I2957" s="16">
        <f t="shared" si="415"/>
        <v>45050</v>
      </c>
      <c r="J2957" s="17">
        <v>0.2407</v>
      </c>
      <c r="K2957" s="18">
        <f>G2957*结论【关键目标】!C$27*0.7735*0.001</f>
        <v>0</v>
      </c>
      <c r="L2957" s="5">
        <v>0</v>
      </c>
      <c r="M2957" s="5">
        <f>ABS(IF(L2957&lt;=0,L2957/耗电量关键数据!$B$6/1000,L2957/耗电量关键数据!$B$5/1000))</f>
        <v>0</v>
      </c>
      <c r="N2957" s="19">
        <f>耗电量关键数据!$B$14</f>
        <v>1.1688450000000001</v>
      </c>
      <c r="O2957" s="19">
        <f>耗电量关键数据!$B$15</f>
        <v>0.37403039999999999</v>
      </c>
      <c r="P2957" s="19">
        <f t="shared" si="416"/>
        <v>1.5428754000000002</v>
      </c>
      <c r="Q2957" s="19">
        <f t="shared" si="420"/>
        <v>0</v>
      </c>
      <c r="R2957" s="20">
        <f t="shared" si="417"/>
        <v>0</v>
      </c>
      <c r="S2957" s="20">
        <f t="shared" si="421"/>
        <v>0</v>
      </c>
      <c r="T2957" s="20">
        <f>IF((T2956+R2957)&lt;0,0,IF((T2956+R2957)&gt;结论【关键目标】!C$28,结论【关键目标】!C$28,T2956+R2957))</f>
        <v>17.371373800000001</v>
      </c>
      <c r="U2957" s="19">
        <f>IF((T2956+R2957)&lt;结论【关键目标】!$C$28,0,(发电量计算【计算逻辑页】!R2957+发电量计算【计算逻辑页】!T2956-结论【关键目标】!$C$28))</f>
        <v>0</v>
      </c>
      <c r="V2957" s="5">
        <f t="shared" si="418"/>
        <v>0</v>
      </c>
      <c r="W2957" s="5">
        <f t="shared" si="419"/>
        <v>0</v>
      </c>
      <c r="X2957" s="5">
        <f t="shared" si="422"/>
        <v>0</v>
      </c>
    </row>
    <row r="2958" spans="1:24" x14ac:dyDescent="0.15">
      <c r="A2958" s="7">
        <v>2957</v>
      </c>
      <c r="B2958" s="7">
        <v>5</v>
      </c>
      <c r="C2958" s="7">
        <v>4</v>
      </c>
      <c r="D2958" s="7">
        <v>5</v>
      </c>
      <c r="E2958" s="7">
        <v>124</v>
      </c>
      <c r="F2958" s="7">
        <v>20</v>
      </c>
      <c r="G2958" s="7">
        <v>0</v>
      </c>
      <c r="H2958" s="7">
        <f t="shared" si="414"/>
        <v>4</v>
      </c>
      <c r="I2958" s="16">
        <f t="shared" si="415"/>
        <v>45050</v>
      </c>
      <c r="J2958" s="17">
        <v>0.2407</v>
      </c>
      <c r="K2958" s="18">
        <f>G2958*结论【关键目标】!C$27*0.7735*0.001</f>
        <v>0</v>
      </c>
      <c r="L2958" s="5">
        <v>0</v>
      </c>
      <c r="M2958" s="5">
        <f>ABS(IF(L2958&lt;=0,L2958/耗电量关键数据!$B$6/1000,L2958/耗电量关键数据!$B$5/1000))</f>
        <v>0</v>
      </c>
      <c r="N2958" s="19">
        <f>耗电量关键数据!$B$14</f>
        <v>1.1688450000000001</v>
      </c>
      <c r="O2958" s="19">
        <f>耗电量关键数据!$B$15</f>
        <v>0.37403039999999999</v>
      </c>
      <c r="P2958" s="19">
        <f t="shared" si="416"/>
        <v>1.5428754000000002</v>
      </c>
      <c r="Q2958" s="19">
        <f t="shared" si="420"/>
        <v>0</v>
      </c>
      <c r="R2958" s="20">
        <f t="shared" si="417"/>
        <v>0</v>
      </c>
      <c r="S2958" s="20">
        <f t="shared" si="421"/>
        <v>0</v>
      </c>
      <c r="T2958" s="20">
        <f>IF((T2957+R2958)&lt;0,0,IF((T2957+R2958)&gt;结论【关键目标】!C$28,结论【关键目标】!C$28,T2957+R2958))</f>
        <v>17.371373800000001</v>
      </c>
      <c r="U2958" s="19">
        <f>IF((T2957+R2958)&lt;结论【关键目标】!$C$28,0,(发电量计算【计算逻辑页】!R2958+发电量计算【计算逻辑页】!T2957-结论【关键目标】!$C$28))</f>
        <v>0</v>
      </c>
      <c r="V2958" s="5">
        <f t="shared" si="418"/>
        <v>0</v>
      </c>
      <c r="W2958" s="5">
        <f t="shared" si="419"/>
        <v>0</v>
      </c>
      <c r="X2958" s="5">
        <f t="shared" si="422"/>
        <v>0</v>
      </c>
    </row>
    <row r="2959" spans="1:24" x14ac:dyDescent="0.15">
      <c r="A2959" s="7">
        <v>2958</v>
      </c>
      <c r="B2959" s="7">
        <v>5</v>
      </c>
      <c r="C2959" s="7">
        <v>4</v>
      </c>
      <c r="D2959" s="7">
        <v>6</v>
      </c>
      <c r="E2959" s="7">
        <v>124</v>
      </c>
      <c r="F2959" s="7">
        <v>18</v>
      </c>
      <c r="G2959" s="7">
        <v>122.5</v>
      </c>
      <c r="H2959" s="7">
        <f t="shared" si="414"/>
        <v>4</v>
      </c>
      <c r="I2959" s="16">
        <f t="shared" si="415"/>
        <v>45050</v>
      </c>
      <c r="J2959" s="17">
        <v>0.2407</v>
      </c>
      <c r="K2959" s="18">
        <f>G2959*结论【关键目标】!C$27*0.7735*0.001</f>
        <v>11.37045</v>
      </c>
      <c r="L2959" s="5">
        <v>0</v>
      </c>
      <c r="M2959" s="5">
        <f>ABS(IF(L2959&lt;=0,L2959/耗电量关键数据!$B$6/1000,L2959/耗电量关键数据!$B$5/1000))</f>
        <v>0</v>
      </c>
      <c r="N2959" s="19">
        <f>耗电量关键数据!$B$14</f>
        <v>1.1688450000000001</v>
      </c>
      <c r="O2959" s="19">
        <f>耗电量关键数据!$B$15</f>
        <v>0.37403039999999999</v>
      </c>
      <c r="P2959" s="19">
        <f t="shared" si="416"/>
        <v>1.5428754000000002</v>
      </c>
      <c r="Q2959" s="19">
        <f t="shared" si="420"/>
        <v>0</v>
      </c>
      <c r="R2959" s="20">
        <f t="shared" si="417"/>
        <v>11.37045</v>
      </c>
      <c r="S2959" s="20">
        <f t="shared" si="421"/>
        <v>0</v>
      </c>
      <c r="T2959" s="20">
        <f>IF((T2958+R2959)&lt;0,0,IF((T2958+R2959)&gt;结论【关键目标】!C$28,结论【关键目标】!C$28,T2958+R2959))</f>
        <v>22</v>
      </c>
      <c r="U2959" s="19">
        <f>IF((T2958+R2959)&lt;结论【关键目标】!$C$28,0,(发电量计算【计算逻辑页】!R2959+发电量计算【计算逻辑页】!T2958-结论【关键目标】!$C$28))</f>
        <v>6.7418237999999988</v>
      </c>
      <c r="V2959" s="5">
        <f t="shared" si="418"/>
        <v>0</v>
      </c>
      <c r="W2959" s="5">
        <f t="shared" si="419"/>
        <v>0.37137010878000004</v>
      </c>
      <c r="X2959" s="5">
        <f t="shared" si="422"/>
        <v>0</v>
      </c>
    </row>
    <row r="2960" spans="1:24" x14ac:dyDescent="0.15">
      <c r="A2960" s="7">
        <v>2959</v>
      </c>
      <c r="B2960" s="7">
        <v>5</v>
      </c>
      <c r="C2960" s="7">
        <v>4</v>
      </c>
      <c r="D2960" s="7">
        <v>7</v>
      </c>
      <c r="E2960" s="7">
        <v>124</v>
      </c>
      <c r="F2960" s="7">
        <v>18</v>
      </c>
      <c r="G2960" s="7">
        <v>299.2</v>
      </c>
      <c r="H2960" s="7">
        <f t="shared" si="414"/>
        <v>4</v>
      </c>
      <c r="I2960" s="16">
        <f t="shared" si="415"/>
        <v>45050</v>
      </c>
      <c r="J2960" s="17">
        <v>0.2407</v>
      </c>
      <c r="K2960" s="18">
        <f>G2960*结论【关键目标】!C$27*0.7735*0.001</f>
        <v>27.771743999999998</v>
      </c>
      <c r="L2960" s="5">
        <v>0</v>
      </c>
      <c r="M2960" s="5">
        <f>ABS(IF(L2960&lt;=0,L2960/耗电量关键数据!$B$6/1000,L2960/耗电量关键数据!$B$5/1000))</f>
        <v>0</v>
      </c>
      <c r="N2960" s="19">
        <f>耗电量关键数据!$B$14</f>
        <v>1.1688450000000001</v>
      </c>
      <c r="O2960" s="19">
        <f>耗电量关键数据!$B$15</f>
        <v>0.37403039999999999</v>
      </c>
      <c r="P2960" s="19">
        <f t="shared" si="416"/>
        <v>1.5428754000000002</v>
      </c>
      <c r="Q2960" s="19">
        <f t="shared" si="420"/>
        <v>0</v>
      </c>
      <c r="R2960" s="20">
        <f t="shared" si="417"/>
        <v>27.771743999999998</v>
      </c>
      <c r="S2960" s="20">
        <f t="shared" si="421"/>
        <v>0</v>
      </c>
      <c r="T2960" s="20">
        <f>IF((T2959+R2960)&lt;0,0,IF((T2959+R2960)&gt;结论【关键目标】!C$28,结论【关键目标】!C$28,T2959+R2960))</f>
        <v>22</v>
      </c>
      <c r="U2960" s="19">
        <f>IF((T2959+R2960)&lt;结论【关键目标】!$C$28,0,(发电量计算【计算逻辑页】!R2960+发电量计算【计算逻辑页】!T2959-结论【关键目标】!$C$28))</f>
        <v>27.771743999999998</v>
      </c>
      <c r="V2960" s="5">
        <f t="shared" si="418"/>
        <v>0</v>
      </c>
      <c r="W2960" s="5">
        <f t="shared" si="419"/>
        <v>0.37137010878000004</v>
      </c>
      <c r="X2960" s="5">
        <f t="shared" si="422"/>
        <v>0</v>
      </c>
    </row>
    <row r="2961" spans="1:24" x14ac:dyDescent="0.15">
      <c r="A2961" s="7">
        <v>2960</v>
      </c>
      <c r="B2961" s="7">
        <v>5</v>
      </c>
      <c r="C2961" s="7">
        <v>4</v>
      </c>
      <c r="D2961" s="7">
        <v>8</v>
      </c>
      <c r="E2961" s="7">
        <v>124</v>
      </c>
      <c r="F2961" s="7">
        <v>19</v>
      </c>
      <c r="G2961" s="7">
        <v>396.3</v>
      </c>
      <c r="H2961" s="7">
        <f t="shared" si="414"/>
        <v>4</v>
      </c>
      <c r="I2961" s="16">
        <f t="shared" si="415"/>
        <v>45050</v>
      </c>
      <c r="J2961" s="17">
        <v>0.70809999999999995</v>
      </c>
      <c r="K2961" s="18">
        <f>G2961*结论【关键目标】!C$27*0.7735*0.001</f>
        <v>36.784565999999998</v>
      </c>
      <c r="L2961" s="5">
        <v>0</v>
      </c>
      <c r="M2961" s="5">
        <f>ABS(IF(L2961&lt;=0,L2961/耗电量关键数据!$B$6/1000,L2961/耗电量关键数据!$B$5/1000))</f>
        <v>0</v>
      </c>
      <c r="N2961" s="19">
        <f>耗电量关键数据!$B$14</f>
        <v>1.1688450000000001</v>
      </c>
      <c r="O2961" s="19">
        <f>耗电量关键数据!$B$15</f>
        <v>0.37403039999999999</v>
      </c>
      <c r="P2961" s="19">
        <f t="shared" si="416"/>
        <v>1.5428754000000002</v>
      </c>
      <c r="Q2961" s="19">
        <f t="shared" si="420"/>
        <v>0</v>
      </c>
      <c r="R2961" s="20">
        <f t="shared" si="417"/>
        <v>36.784565999999998</v>
      </c>
      <c r="S2961" s="20">
        <f t="shared" si="421"/>
        <v>0</v>
      </c>
      <c r="T2961" s="20">
        <f>IF((T2960+R2961)&lt;0,0,IF((T2960+R2961)&gt;结论【关键目标】!C$28,结论【关键目标】!C$28,T2960+R2961))</f>
        <v>22</v>
      </c>
      <c r="U2961" s="19">
        <f>IF((T2960+R2961)&lt;结论【关键目标】!$C$28,0,(发电量计算【计算逻辑页】!R2961+发电量计算【计算逻辑页】!T2960-结论【关键目标】!$C$28))</f>
        <v>36.784565999999998</v>
      </c>
      <c r="V2961" s="5">
        <f t="shared" si="418"/>
        <v>12.874598099999998</v>
      </c>
      <c r="W2961" s="5">
        <f t="shared" si="419"/>
        <v>1.0925100707400002</v>
      </c>
      <c r="X2961" s="5">
        <f t="shared" si="422"/>
        <v>0</v>
      </c>
    </row>
    <row r="2962" spans="1:24" x14ac:dyDescent="0.15">
      <c r="A2962" s="7">
        <v>2961</v>
      </c>
      <c r="B2962" s="7">
        <v>5</v>
      </c>
      <c r="C2962" s="7">
        <v>4</v>
      </c>
      <c r="D2962" s="7">
        <v>9</v>
      </c>
      <c r="E2962" s="7">
        <v>124</v>
      </c>
      <c r="F2962" s="7">
        <v>19.899999999999999</v>
      </c>
      <c r="G2962" s="7">
        <v>555.29999999999995</v>
      </c>
      <c r="H2962" s="7">
        <f t="shared" si="414"/>
        <v>4</v>
      </c>
      <c r="I2962" s="16">
        <f t="shared" si="415"/>
        <v>45050</v>
      </c>
      <c r="J2962" s="17">
        <v>0.70809999999999995</v>
      </c>
      <c r="K2962" s="18">
        <f>G2962*结论【关键目标】!C$27*0.7735*0.001</f>
        <v>51.542946000000001</v>
      </c>
      <c r="L2962" s="5">
        <v>0</v>
      </c>
      <c r="M2962" s="5">
        <f>ABS(IF(L2962&lt;=0,L2962/耗电量关键数据!$B$6/1000,L2962/耗电量关键数据!$B$5/1000))</f>
        <v>0</v>
      </c>
      <c r="N2962" s="19">
        <f>耗电量关键数据!$B$14</f>
        <v>1.1688450000000001</v>
      </c>
      <c r="O2962" s="19">
        <f>耗电量关键数据!$B$15</f>
        <v>0.37403039999999999</v>
      </c>
      <c r="P2962" s="19">
        <f t="shared" si="416"/>
        <v>1.5428754000000002</v>
      </c>
      <c r="Q2962" s="19">
        <f t="shared" si="420"/>
        <v>0</v>
      </c>
      <c r="R2962" s="20">
        <f t="shared" si="417"/>
        <v>51.542946000000001</v>
      </c>
      <c r="S2962" s="20">
        <f t="shared" si="421"/>
        <v>0</v>
      </c>
      <c r="T2962" s="20">
        <f>IF((T2961+R2962)&lt;0,0,IF((T2961+R2962)&gt;结论【关键目标】!C$28,结论【关键目标】!C$28,T2961+R2962))</f>
        <v>22</v>
      </c>
      <c r="U2962" s="19">
        <f>IF((T2961+R2962)&lt;结论【关键目标】!$C$28,0,(发电量计算【计算逻辑页】!R2962+发电量计算【计算逻辑页】!T2961-结论【关键目标】!$C$28))</f>
        <v>51.542946000000001</v>
      </c>
      <c r="V2962" s="5">
        <f t="shared" si="418"/>
        <v>18.0400311</v>
      </c>
      <c r="W2962" s="5">
        <f t="shared" si="419"/>
        <v>1.0925100707400002</v>
      </c>
      <c r="X2962" s="5">
        <f t="shared" si="422"/>
        <v>0</v>
      </c>
    </row>
    <row r="2963" spans="1:24" x14ac:dyDescent="0.15">
      <c r="A2963" s="7">
        <v>2962</v>
      </c>
      <c r="B2963" s="7">
        <v>5</v>
      </c>
      <c r="C2963" s="7">
        <v>4</v>
      </c>
      <c r="D2963" s="7">
        <v>10</v>
      </c>
      <c r="E2963" s="7">
        <v>124</v>
      </c>
      <c r="F2963" s="7">
        <v>22</v>
      </c>
      <c r="G2963" s="7">
        <v>716.6</v>
      </c>
      <c r="H2963" s="7">
        <f t="shared" si="414"/>
        <v>4</v>
      </c>
      <c r="I2963" s="16">
        <f t="shared" si="415"/>
        <v>45050</v>
      </c>
      <c r="J2963" s="17">
        <v>0.70809999999999995</v>
      </c>
      <c r="K2963" s="18">
        <f>G2963*结论【关键目标】!C$27*0.7735*0.001</f>
        <v>66.514811999999992</v>
      </c>
      <c r="L2963" s="5">
        <v>0</v>
      </c>
      <c r="M2963" s="5">
        <f>ABS(IF(L2963&lt;=0,L2963/耗电量关键数据!$B$6/1000,L2963/耗电量关键数据!$B$5/1000))</f>
        <v>0</v>
      </c>
      <c r="N2963" s="19">
        <f>耗电量关键数据!$B$14</f>
        <v>1.1688450000000001</v>
      </c>
      <c r="O2963" s="19">
        <f>耗电量关键数据!$B$15</f>
        <v>0.37403039999999999</v>
      </c>
      <c r="P2963" s="19">
        <f t="shared" si="416"/>
        <v>1.5428754000000002</v>
      </c>
      <c r="Q2963" s="19">
        <f t="shared" si="420"/>
        <v>0</v>
      </c>
      <c r="R2963" s="20">
        <f t="shared" si="417"/>
        <v>66.514811999999992</v>
      </c>
      <c r="S2963" s="20">
        <f t="shared" si="421"/>
        <v>0</v>
      </c>
      <c r="T2963" s="20">
        <f>IF((T2962+R2963)&lt;0,0,IF((T2962+R2963)&gt;结论【关键目标】!C$28,结论【关键目标】!C$28,T2962+R2963))</f>
        <v>22</v>
      </c>
      <c r="U2963" s="19">
        <f>IF((T2962+R2963)&lt;结论【关键目标】!$C$28,0,(发电量计算【计算逻辑页】!R2963+发电量计算【计算逻辑页】!T2962-结论【关键目标】!$C$28))</f>
        <v>66.514811999999992</v>
      </c>
      <c r="V2963" s="5">
        <f t="shared" si="418"/>
        <v>23.280184199999997</v>
      </c>
      <c r="W2963" s="5">
        <f t="shared" si="419"/>
        <v>1.0925100707400002</v>
      </c>
      <c r="X2963" s="5">
        <f t="shared" si="422"/>
        <v>0</v>
      </c>
    </row>
    <row r="2964" spans="1:24" x14ac:dyDescent="0.15">
      <c r="A2964" s="7">
        <v>2963</v>
      </c>
      <c r="B2964" s="7">
        <v>5</v>
      </c>
      <c r="C2964" s="7">
        <v>4</v>
      </c>
      <c r="D2964" s="7">
        <v>11</v>
      </c>
      <c r="E2964" s="7">
        <v>124</v>
      </c>
      <c r="F2964" s="7">
        <v>23</v>
      </c>
      <c r="G2964" s="7">
        <v>799.2</v>
      </c>
      <c r="H2964" s="7">
        <f t="shared" si="414"/>
        <v>4</v>
      </c>
      <c r="I2964" s="16">
        <f t="shared" si="415"/>
        <v>45050</v>
      </c>
      <c r="J2964" s="17">
        <v>1.2267999999999999</v>
      </c>
      <c r="K2964" s="18">
        <f>G2964*结论【关键目标】!C$27*0.7735*0.001</f>
        <v>74.181743999999995</v>
      </c>
      <c r="L2964" s="5">
        <v>0</v>
      </c>
      <c r="M2964" s="5">
        <f>ABS(IF(L2964&lt;=0,L2964/耗电量关键数据!$B$6/1000,L2964/耗电量关键数据!$B$5/1000))</f>
        <v>0</v>
      </c>
      <c r="N2964" s="19">
        <f>耗电量关键数据!$B$14</f>
        <v>1.1688450000000001</v>
      </c>
      <c r="O2964" s="19">
        <f>耗电量关键数据!$B$15</f>
        <v>0.37403039999999999</v>
      </c>
      <c r="P2964" s="19">
        <f t="shared" si="416"/>
        <v>1.5428754000000002</v>
      </c>
      <c r="Q2964" s="19">
        <f t="shared" si="420"/>
        <v>1.5428754000000002</v>
      </c>
      <c r="R2964" s="20">
        <f t="shared" si="417"/>
        <v>72.638868599999995</v>
      </c>
      <c r="S2964" s="20">
        <f t="shared" si="421"/>
        <v>0</v>
      </c>
      <c r="T2964" s="20">
        <f>IF((T2963+R2964)&lt;0,0,IF((T2963+R2964)&gt;结论【关键目标】!C$28,结论【关键目标】!C$28,T2963+R2964))</f>
        <v>22</v>
      </c>
      <c r="U2964" s="19">
        <f>IF((T2963+R2964)&lt;结论【关键目标】!$C$28,0,(发电量计算【计算逻辑页】!R2964+发电量计算【计算逻辑页】!T2963-结论【关键目标】!$C$28))</f>
        <v>72.638868599999995</v>
      </c>
      <c r="V2964" s="5">
        <f t="shared" si="418"/>
        <v>25.423604009999998</v>
      </c>
      <c r="W2964" s="5">
        <f t="shared" si="419"/>
        <v>1.89279954072</v>
      </c>
      <c r="X2964" s="5">
        <f t="shared" si="422"/>
        <v>0</v>
      </c>
    </row>
    <row r="2965" spans="1:24" x14ac:dyDescent="0.15">
      <c r="A2965" s="7">
        <v>2964</v>
      </c>
      <c r="B2965" s="7">
        <v>5</v>
      </c>
      <c r="C2965" s="7">
        <v>4</v>
      </c>
      <c r="D2965" s="7">
        <v>12</v>
      </c>
      <c r="E2965" s="7">
        <v>124</v>
      </c>
      <c r="F2965" s="7">
        <v>23.5</v>
      </c>
      <c r="G2965" s="7">
        <v>732.2</v>
      </c>
      <c r="H2965" s="7">
        <f t="shared" si="414"/>
        <v>4</v>
      </c>
      <c r="I2965" s="16">
        <f t="shared" si="415"/>
        <v>45050</v>
      </c>
      <c r="J2965" s="17">
        <v>1.2267999999999999</v>
      </c>
      <c r="K2965" s="18">
        <f>G2965*结论【关键目标】!C$27*0.7735*0.001</f>
        <v>67.962804000000006</v>
      </c>
      <c r="L2965" s="5">
        <v>0</v>
      </c>
      <c r="M2965" s="5">
        <f>ABS(IF(L2965&lt;=0,L2965/耗电量关键数据!$B$6/1000,L2965/耗电量关键数据!$B$5/1000))</f>
        <v>0</v>
      </c>
      <c r="N2965" s="19">
        <f>耗电量关键数据!$B$14</f>
        <v>1.1688450000000001</v>
      </c>
      <c r="O2965" s="19">
        <f>耗电量关键数据!$B$15</f>
        <v>0.37403039999999999</v>
      </c>
      <c r="P2965" s="19">
        <f t="shared" si="416"/>
        <v>1.5428754000000002</v>
      </c>
      <c r="Q2965" s="19">
        <f t="shared" si="420"/>
        <v>1.5428754000000002</v>
      </c>
      <c r="R2965" s="20">
        <f t="shared" si="417"/>
        <v>66.419928600000006</v>
      </c>
      <c r="S2965" s="20">
        <f t="shared" si="421"/>
        <v>0</v>
      </c>
      <c r="T2965" s="20">
        <f>IF((T2964+R2965)&lt;0,0,IF((T2964+R2965)&gt;结论【关键目标】!C$28,结论【关键目标】!C$28,T2964+R2965))</f>
        <v>22</v>
      </c>
      <c r="U2965" s="19">
        <f>IF((T2964+R2965)&lt;结论【关键目标】!$C$28,0,(发电量计算【计算逻辑页】!R2965+发电量计算【计算逻辑页】!T2964-结论【关键目标】!$C$28))</f>
        <v>66.419928600000006</v>
      </c>
      <c r="V2965" s="5">
        <f t="shared" si="418"/>
        <v>23.24697501</v>
      </c>
      <c r="W2965" s="5">
        <f t="shared" si="419"/>
        <v>1.89279954072</v>
      </c>
      <c r="X2965" s="5">
        <f t="shared" si="422"/>
        <v>0</v>
      </c>
    </row>
    <row r="2966" spans="1:24" x14ac:dyDescent="0.15">
      <c r="A2966" s="7">
        <v>2965</v>
      </c>
      <c r="B2966" s="7">
        <v>5</v>
      </c>
      <c r="C2966" s="7">
        <v>4</v>
      </c>
      <c r="D2966" s="7">
        <v>13</v>
      </c>
      <c r="E2966" s="7">
        <v>124</v>
      </c>
      <c r="F2966" s="7">
        <v>24</v>
      </c>
      <c r="G2966" s="7">
        <v>712.8</v>
      </c>
      <c r="H2966" s="7">
        <f t="shared" si="414"/>
        <v>4</v>
      </c>
      <c r="I2966" s="16">
        <f t="shared" si="415"/>
        <v>45050</v>
      </c>
      <c r="J2966" s="17">
        <v>1.2267999999999999</v>
      </c>
      <c r="K2966" s="18">
        <f>G2966*结论【关键目标】!C$27*0.7735*0.001</f>
        <v>66.162095999999991</v>
      </c>
      <c r="L2966" s="5">
        <v>0</v>
      </c>
      <c r="M2966" s="5">
        <f>ABS(IF(L2966&lt;=0,L2966/耗电量关键数据!$B$6/1000,L2966/耗电量关键数据!$B$5/1000))</f>
        <v>0</v>
      </c>
      <c r="N2966" s="19">
        <f>耗电量关键数据!$B$14</f>
        <v>1.1688450000000001</v>
      </c>
      <c r="O2966" s="19">
        <f>耗电量关键数据!$B$15</f>
        <v>0.37403039999999999</v>
      </c>
      <c r="P2966" s="19">
        <f t="shared" si="416"/>
        <v>1.5428754000000002</v>
      </c>
      <c r="Q2966" s="19">
        <f t="shared" si="420"/>
        <v>1.5428754000000002</v>
      </c>
      <c r="R2966" s="20">
        <f t="shared" si="417"/>
        <v>64.619220599999991</v>
      </c>
      <c r="S2966" s="20">
        <f t="shared" si="421"/>
        <v>0</v>
      </c>
      <c r="T2966" s="20">
        <f>IF((T2965+R2966)&lt;0,0,IF((T2965+R2966)&gt;结论【关键目标】!C$28,结论【关键目标】!C$28,T2965+R2966))</f>
        <v>22</v>
      </c>
      <c r="U2966" s="19">
        <f>IF((T2965+R2966)&lt;结论【关键目标】!$C$28,0,(发电量计算【计算逻辑页】!R2966+发电量计算【计算逻辑页】!T2965-结论【关键目标】!$C$28))</f>
        <v>64.619220599999991</v>
      </c>
      <c r="V2966" s="5">
        <f t="shared" si="418"/>
        <v>22.616727209999997</v>
      </c>
      <c r="W2966" s="5">
        <f t="shared" si="419"/>
        <v>1.89279954072</v>
      </c>
      <c r="X2966" s="5">
        <f t="shared" si="422"/>
        <v>0</v>
      </c>
    </row>
    <row r="2967" spans="1:24" x14ac:dyDescent="0.15">
      <c r="A2967" s="7">
        <v>2966</v>
      </c>
      <c r="B2967" s="7">
        <v>5</v>
      </c>
      <c r="C2967" s="7">
        <v>4</v>
      </c>
      <c r="D2967" s="7">
        <v>14</v>
      </c>
      <c r="E2967" s="7">
        <v>124</v>
      </c>
      <c r="F2967" s="7">
        <v>24.1</v>
      </c>
      <c r="G2967" s="7">
        <v>609.79999999999995</v>
      </c>
      <c r="H2967" s="7">
        <f t="shared" si="414"/>
        <v>4</v>
      </c>
      <c r="I2967" s="16">
        <f t="shared" si="415"/>
        <v>45050</v>
      </c>
      <c r="J2967" s="17">
        <v>1.2267999999999999</v>
      </c>
      <c r="K2967" s="18">
        <f>G2967*结论【关键目标】!C$27*0.7735*0.001</f>
        <v>56.601635999999999</v>
      </c>
      <c r="L2967" s="5">
        <v>0</v>
      </c>
      <c r="M2967" s="5">
        <f>ABS(IF(L2967&lt;=0,L2967/耗电量关键数据!$B$6/1000,L2967/耗电量关键数据!$B$5/1000))</f>
        <v>0</v>
      </c>
      <c r="N2967" s="19">
        <f>耗电量关键数据!$B$14</f>
        <v>1.1688450000000001</v>
      </c>
      <c r="O2967" s="19">
        <f>耗电量关键数据!$B$15</f>
        <v>0.37403039999999999</v>
      </c>
      <c r="P2967" s="19">
        <f t="shared" si="416"/>
        <v>1.5428754000000002</v>
      </c>
      <c r="Q2967" s="19">
        <f t="shared" si="420"/>
        <v>1.5428754000000002</v>
      </c>
      <c r="R2967" s="20">
        <f t="shared" si="417"/>
        <v>55.058760599999999</v>
      </c>
      <c r="S2967" s="20">
        <f t="shared" si="421"/>
        <v>0</v>
      </c>
      <c r="T2967" s="20">
        <f>IF((T2966+R2967)&lt;0,0,IF((T2966+R2967)&gt;结论【关键目标】!C$28,结论【关键目标】!C$28,T2966+R2967))</f>
        <v>22</v>
      </c>
      <c r="U2967" s="19">
        <f>IF((T2966+R2967)&lt;结论【关键目标】!$C$28,0,(发电量计算【计算逻辑页】!R2967+发电量计算【计算逻辑页】!T2966-结论【关键目标】!$C$28))</f>
        <v>55.058760599999999</v>
      </c>
      <c r="V2967" s="5">
        <f t="shared" si="418"/>
        <v>19.270566209999998</v>
      </c>
      <c r="W2967" s="5">
        <f t="shared" si="419"/>
        <v>1.89279954072</v>
      </c>
      <c r="X2967" s="5">
        <f t="shared" si="422"/>
        <v>0</v>
      </c>
    </row>
    <row r="2968" spans="1:24" x14ac:dyDescent="0.15">
      <c r="A2968" s="7">
        <v>2967</v>
      </c>
      <c r="B2968" s="7">
        <v>5</v>
      </c>
      <c r="C2968" s="7">
        <v>4</v>
      </c>
      <c r="D2968" s="7">
        <v>15</v>
      </c>
      <c r="E2968" s="7">
        <v>124</v>
      </c>
      <c r="F2968" s="7">
        <v>24.5</v>
      </c>
      <c r="G2968" s="7">
        <v>505.4</v>
      </c>
      <c r="H2968" s="7">
        <f t="shared" si="414"/>
        <v>4</v>
      </c>
      <c r="I2968" s="16">
        <f t="shared" si="415"/>
        <v>45050</v>
      </c>
      <c r="J2968" s="17">
        <v>1.2267999999999999</v>
      </c>
      <c r="K2968" s="18">
        <f>G2968*结论【关键目标】!C$27*0.7735*0.001</f>
        <v>46.911227999999994</v>
      </c>
      <c r="L2968" s="5">
        <v>0</v>
      </c>
      <c r="M2968" s="5">
        <f>ABS(IF(L2968&lt;=0,L2968/耗电量关键数据!$B$6/1000,L2968/耗电量关键数据!$B$5/1000))</f>
        <v>0</v>
      </c>
      <c r="N2968" s="19">
        <f>耗电量关键数据!$B$14</f>
        <v>1.1688450000000001</v>
      </c>
      <c r="O2968" s="19">
        <f>耗电量关键数据!$B$15</f>
        <v>0.37403039999999999</v>
      </c>
      <c r="P2968" s="19">
        <f t="shared" si="416"/>
        <v>1.5428754000000002</v>
      </c>
      <c r="Q2968" s="19">
        <f t="shared" si="420"/>
        <v>1.5428754000000002</v>
      </c>
      <c r="R2968" s="20">
        <f t="shared" si="417"/>
        <v>45.368352599999994</v>
      </c>
      <c r="S2968" s="20">
        <f t="shared" si="421"/>
        <v>0</v>
      </c>
      <c r="T2968" s="20">
        <f>IF((T2967+R2968)&lt;0,0,IF((T2967+R2968)&gt;结论【关键目标】!C$28,结论【关键目标】!C$28,T2967+R2968))</f>
        <v>22</v>
      </c>
      <c r="U2968" s="19">
        <f>IF((T2967+R2968)&lt;结论【关键目标】!$C$28,0,(发电量计算【计算逻辑页】!R2968+发电量计算【计算逻辑页】!T2967-结论【关键目标】!$C$28))</f>
        <v>45.368352599999994</v>
      </c>
      <c r="V2968" s="5">
        <f t="shared" si="418"/>
        <v>15.878923409999997</v>
      </c>
      <c r="W2968" s="5">
        <f t="shared" si="419"/>
        <v>1.89279954072</v>
      </c>
      <c r="X2968" s="5">
        <f t="shared" si="422"/>
        <v>0</v>
      </c>
    </row>
    <row r="2969" spans="1:24" x14ac:dyDescent="0.15">
      <c r="A2969" s="7">
        <v>2968</v>
      </c>
      <c r="B2969" s="7">
        <v>5</v>
      </c>
      <c r="C2969" s="7">
        <v>4</v>
      </c>
      <c r="D2969" s="7">
        <v>16</v>
      </c>
      <c r="E2969" s="7">
        <v>124</v>
      </c>
      <c r="F2969" s="7">
        <v>25</v>
      </c>
      <c r="G2969" s="7">
        <v>390</v>
      </c>
      <c r="H2969" s="7">
        <f t="shared" si="414"/>
        <v>4</v>
      </c>
      <c r="I2969" s="16">
        <f t="shared" si="415"/>
        <v>45050</v>
      </c>
      <c r="J2969" s="17">
        <v>0.70809999999999995</v>
      </c>
      <c r="K2969" s="18">
        <f>G2969*结论【关键目标】!C$27*0.7735*0.001</f>
        <v>36.199799999999996</v>
      </c>
      <c r="L2969" s="5">
        <v>0</v>
      </c>
      <c r="M2969" s="5">
        <f>ABS(IF(L2969&lt;=0,L2969/耗电量关键数据!$B$6/1000,L2969/耗电量关键数据!$B$5/1000))</f>
        <v>0</v>
      </c>
      <c r="N2969" s="19">
        <f>耗电量关键数据!$B$14</f>
        <v>1.1688450000000001</v>
      </c>
      <c r="O2969" s="19">
        <f>耗电量关键数据!$B$15</f>
        <v>0.37403039999999999</v>
      </c>
      <c r="P2969" s="19">
        <f t="shared" si="416"/>
        <v>1.5428754000000002</v>
      </c>
      <c r="Q2969" s="19">
        <f t="shared" si="420"/>
        <v>0</v>
      </c>
      <c r="R2969" s="20">
        <f t="shared" si="417"/>
        <v>36.199799999999996</v>
      </c>
      <c r="S2969" s="20">
        <f t="shared" si="421"/>
        <v>0</v>
      </c>
      <c r="T2969" s="20">
        <f>IF((T2968+R2969)&lt;0,0,IF((T2968+R2969)&gt;结论【关键目标】!C$28,结论【关键目标】!C$28,T2968+R2969))</f>
        <v>22</v>
      </c>
      <c r="U2969" s="19">
        <f>IF((T2968+R2969)&lt;结论【关键目标】!$C$28,0,(发电量计算【计算逻辑页】!R2969+发电量计算【计算逻辑页】!T2968-结论【关键目标】!$C$28))</f>
        <v>36.199799999999996</v>
      </c>
      <c r="V2969" s="5">
        <f t="shared" si="418"/>
        <v>12.669929999999997</v>
      </c>
      <c r="W2969" s="5">
        <f t="shared" si="419"/>
        <v>1.0925100707400002</v>
      </c>
      <c r="X2969" s="5">
        <f t="shared" si="422"/>
        <v>0</v>
      </c>
    </row>
    <row r="2970" spans="1:24" x14ac:dyDescent="0.15">
      <c r="A2970" s="7">
        <v>2969</v>
      </c>
      <c r="B2970" s="7">
        <v>5</v>
      </c>
      <c r="C2970" s="7">
        <v>4</v>
      </c>
      <c r="D2970" s="7">
        <v>17</v>
      </c>
      <c r="E2970" s="7">
        <v>124</v>
      </c>
      <c r="F2970" s="7">
        <v>26</v>
      </c>
      <c r="G2970" s="7">
        <v>238.8</v>
      </c>
      <c r="H2970" s="7">
        <f t="shared" si="414"/>
        <v>4</v>
      </c>
      <c r="I2970" s="16">
        <f t="shared" si="415"/>
        <v>45050</v>
      </c>
      <c r="J2970" s="17">
        <v>0.70809999999999995</v>
      </c>
      <c r="K2970" s="18">
        <f>G2970*结论【关键目标】!C$27*0.7735*0.001</f>
        <v>22.165415999999997</v>
      </c>
      <c r="L2970" s="5">
        <v>0</v>
      </c>
      <c r="M2970" s="5">
        <f>ABS(IF(L2970&lt;=0,L2970/耗电量关键数据!$B$6/1000,L2970/耗电量关键数据!$B$5/1000))</f>
        <v>0</v>
      </c>
      <c r="N2970" s="19">
        <f>耗电量关键数据!$B$14</f>
        <v>1.1688450000000001</v>
      </c>
      <c r="O2970" s="19">
        <f>耗电量关键数据!$B$15</f>
        <v>0.37403039999999999</v>
      </c>
      <c r="P2970" s="19">
        <f t="shared" si="416"/>
        <v>1.5428754000000002</v>
      </c>
      <c r="Q2970" s="19">
        <f t="shared" si="420"/>
        <v>0</v>
      </c>
      <c r="R2970" s="20">
        <f t="shared" si="417"/>
        <v>22.165415999999997</v>
      </c>
      <c r="S2970" s="20">
        <f t="shared" si="421"/>
        <v>0</v>
      </c>
      <c r="T2970" s="20">
        <f>IF((T2969+R2970)&lt;0,0,IF((T2969+R2970)&gt;结论【关键目标】!C$28,结论【关键目标】!C$28,T2969+R2970))</f>
        <v>22</v>
      </c>
      <c r="U2970" s="19">
        <f>IF((T2969+R2970)&lt;结论【关键目标】!$C$28,0,(发电量计算【计算逻辑页】!R2970+发电量计算【计算逻辑页】!T2969-结论【关键目标】!$C$28))</f>
        <v>22.165415999999993</v>
      </c>
      <c r="V2970" s="5">
        <f t="shared" si="418"/>
        <v>7.7578955999999968</v>
      </c>
      <c r="W2970" s="5">
        <f t="shared" si="419"/>
        <v>1.0925100707400002</v>
      </c>
      <c r="X2970" s="5">
        <f t="shared" si="422"/>
        <v>0</v>
      </c>
    </row>
    <row r="2971" spans="1:24" x14ac:dyDescent="0.15">
      <c r="A2971" s="7">
        <v>2970</v>
      </c>
      <c r="B2971" s="7">
        <v>5</v>
      </c>
      <c r="C2971" s="7">
        <v>4</v>
      </c>
      <c r="D2971" s="7">
        <v>18</v>
      </c>
      <c r="E2971" s="7">
        <v>124</v>
      </c>
      <c r="F2971" s="7">
        <v>24.5</v>
      </c>
      <c r="G2971" s="7">
        <v>63.2</v>
      </c>
      <c r="H2971" s="7">
        <f t="shared" si="414"/>
        <v>4</v>
      </c>
      <c r="I2971" s="16">
        <f t="shared" si="415"/>
        <v>45050</v>
      </c>
      <c r="J2971" s="17">
        <v>0.70809999999999995</v>
      </c>
      <c r="K2971" s="18">
        <f>G2971*结论【关键目标】!C$27*0.7735*0.001</f>
        <v>5.8662239999999999</v>
      </c>
      <c r="L2971" s="5">
        <v>0</v>
      </c>
      <c r="M2971" s="5">
        <f>ABS(IF(L2971&lt;=0,L2971/耗电量关键数据!$B$6/1000,L2971/耗电量关键数据!$B$5/1000))</f>
        <v>0</v>
      </c>
      <c r="N2971" s="19">
        <f>耗电量关键数据!$B$14</f>
        <v>1.1688450000000001</v>
      </c>
      <c r="O2971" s="19">
        <f>耗电量关键数据!$B$15</f>
        <v>0.37403039999999999</v>
      </c>
      <c r="P2971" s="19">
        <f t="shared" si="416"/>
        <v>1.5428754000000002</v>
      </c>
      <c r="Q2971" s="19">
        <f t="shared" si="420"/>
        <v>0</v>
      </c>
      <c r="R2971" s="20">
        <f t="shared" si="417"/>
        <v>5.8662239999999999</v>
      </c>
      <c r="S2971" s="20">
        <f t="shared" si="421"/>
        <v>0</v>
      </c>
      <c r="T2971" s="20">
        <f>IF((T2970+R2971)&lt;0,0,IF((T2970+R2971)&gt;结论【关键目标】!C$28,结论【关键目标】!C$28,T2970+R2971))</f>
        <v>22</v>
      </c>
      <c r="U2971" s="19">
        <f>IF((T2970+R2971)&lt;结论【关键目标】!$C$28,0,(发电量计算【计算逻辑页】!R2971+发电量计算【计算逻辑页】!T2970-结论【关键目标】!$C$28))</f>
        <v>5.866223999999999</v>
      </c>
      <c r="V2971" s="5">
        <f t="shared" si="418"/>
        <v>2.0531783999999997</v>
      </c>
      <c r="W2971" s="5">
        <f t="shared" si="419"/>
        <v>1.0925100707400002</v>
      </c>
      <c r="X2971" s="5">
        <f t="shared" si="422"/>
        <v>0</v>
      </c>
    </row>
    <row r="2972" spans="1:24" x14ac:dyDescent="0.15">
      <c r="A2972" s="7">
        <v>2971</v>
      </c>
      <c r="B2972" s="7">
        <v>5</v>
      </c>
      <c r="C2972" s="7">
        <v>4</v>
      </c>
      <c r="D2972" s="7">
        <v>19</v>
      </c>
      <c r="E2972" s="7">
        <v>124</v>
      </c>
      <c r="F2972" s="7">
        <v>22</v>
      </c>
      <c r="G2972" s="7">
        <v>0</v>
      </c>
      <c r="H2972" s="7">
        <f t="shared" si="414"/>
        <v>4</v>
      </c>
      <c r="I2972" s="16">
        <f t="shared" si="415"/>
        <v>45050</v>
      </c>
      <c r="J2972" s="17">
        <v>1.2267999999999999</v>
      </c>
      <c r="K2972" s="18">
        <f>G2972*结论【关键目标】!C$27*0.7735*0.001</f>
        <v>0</v>
      </c>
      <c r="L2972" s="5">
        <v>0</v>
      </c>
      <c r="M2972" s="5">
        <f>ABS(IF(L2972&lt;=0,L2972/耗电量关键数据!$B$6/1000,L2972/耗电量关键数据!$B$5/1000))</f>
        <v>0</v>
      </c>
      <c r="N2972" s="19">
        <f>耗电量关键数据!$B$14</f>
        <v>1.1688450000000001</v>
      </c>
      <c r="O2972" s="19">
        <f>耗电量关键数据!$B$15</f>
        <v>0.37403039999999999</v>
      </c>
      <c r="P2972" s="19">
        <f t="shared" si="416"/>
        <v>1.5428754000000002</v>
      </c>
      <c r="Q2972" s="19">
        <f t="shared" si="420"/>
        <v>1.5428754000000002</v>
      </c>
      <c r="R2972" s="20">
        <f t="shared" si="417"/>
        <v>-1.5428754000000002</v>
      </c>
      <c r="S2972" s="20">
        <f t="shared" si="421"/>
        <v>1.5428754000000002</v>
      </c>
      <c r="T2972" s="20">
        <f>IF((T2971+R2972)&lt;0,0,IF((T2971+R2972)&gt;结论【关键目标】!C$28,结论【关键目标】!C$28,T2971+R2972))</f>
        <v>20.4571246</v>
      </c>
      <c r="U2972" s="19">
        <f>IF((T2971+R2972)&lt;结论【关键目标】!$C$28,0,(发电量计算【计算逻辑页】!R2972+发电量计算【计算逻辑页】!T2971-结论【关键目标】!$C$28))</f>
        <v>0</v>
      </c>
      <c r="V2972" s="5">
        <f t="shared" si="418"/>
        <v>0</v>
      </c>
      <c r="W2972" s="5">
        <f t="shared" si="419"/>
        <v>0</v>
      </c>
      <c r="X2972" s="5">
        <f t="shared" si="422"/>
        <v>1.3527931507200002</v>
      </c>
    </row>
    <row r="2973" spans="1:24" x14ac:dyDescent="0.15">
      <c r="A2973" s="7">
        <v>2972</v>
      </c>
      <c r="B2973" s="7">
        <v>5</v>
      </c>
      <c r="C2973" s="7">
        <v>4</v>
      </c>
      <c r="D2973" s="7">
        <v>20</v>
      </c>
      <c r="E2973" s="7">
        <v>124</v>
      </c>
      <c r="F2973" s="7">
        <v>21</v>
      </c>
      <c r="G2973" s="7">
        <v>0</v>
      </c>
      <c r="H2973" s="7">
        <f t="shared" si="414"/>
        <v>4</v>
      </c>
      <c r="I2973" s="16">
        <f t="shared" si="415"/>
        <v>45050</v>
      </c>
      <c r="J2973" s="17">
        <v>1.2267999999999999</v>
      </c>
      <c r="K2973" s="18">
        <f>G2973*结论【关键目标】!C$27*0.7735*0.001</f>
        <v>0</v>
      </c>
      <c r="L2973" s="5">
        <v>0</v>
      </c>
      <c r="M2973" s="5">
        <f>ABS(IF(L2973&lt;=0,L2973/耗电量关键数据!$B$6/1000,L2973/耗电量关键数据!$B$5/1000))</f>
        <v>0</v>
      </c>
      <c r="N2973" s="19">
        <f>耗电量关键数据!$B$14</f>
        <v>1.1688450000000001</v>
      </c>
      <c r="O2973" s="19">
        <f>耗电量关键数据!$B$15</f>
        <v>0.37403039999999999</v>
      </c>
      <c r="P2973" s="19">
        <f t="shared" si="416"/>
        <v>1.5428754000000002</v>
      </c>
      <c r="Q2973" s="19">
        <f t="shared" si="420"/>
        <v>1.5428754000000002</v>
      </c>
      <c r="R2973" s="20">
        <f t="shared" si="417"/>
        <v>-1.5428754000000002</v>
      </c>
      <c r="S2973" s="20">
        <f t="shared" si="421"/>
        <v>1.5428754000000002</v>
      </c>
      <c r="T2973" s="20">
        <f>IF((T2972+R2973)&lt;0,0,IF((T2972+R2973)&gt;结论【关键目标】!C$28,结论【关键目标】!C$28,T2972+R2973))</f>
        <v>18.9142492</v>
      </c>
      <c r="U2973" s="19">
        <f>IF((T2972+R2973)&lt;结论【关键目标】!$C$28,0,(发电量计算【计算逻辑页】!R2973+发电量计算【计算逻辑页】!T2972-结论【关键目标】!$C$28))</f>
        <v>0</v>
      </c>
      <c r="V2973" s="5">
        <f t="shared" si="418"/>
        <v>0</v>
      </c>
      <c r="W2973" s="5">
        <f t="shared" si="419"/>
        <v>0</v>
      </c>
      <c r="X2973" s="5">
        <f t="shared" si="422"/>
        <v>1.3527931507200002</v>
      </c>
    </row>
    <row r="2974" spans="1:24" x14ac:dyDescent="0.15">
      <c r="A2974" s="7">
        <v>2973</v>
      </c>
      <c r="B2974" s="7">
        <v>5</v>
      </c>
      <c r="C2974" s="7">
        <v>4</v>
      </c>
      <c r="D2974" s="7">
        <v>21</v>
      </c>
      <c r="E2974" s="7">
        <v>124</v>
      </c>
      <c r="F2974" s="7">
        <v>19.399999999999999</v>
      </c>
      <c r="G2974" s="7">
        <v>0</v>
      </c>
      <c r="H2974" s="7">
        <f t="shared" si="414"/>
        <v>4</v>
      </c>
      <c r="I2974" s="16">
        <f t="shared" si="415"/>
        <v>45050</v>
      </c>
      <c r="J2974" s="17">
        <v>1.2267999999999999</v>
      </c>
      <c r="K2974" s="18">
        <f>G2974*结论【关键目标】!C$27*0.7735*0.001</f>
        <v>0</v>
      </c>
      <c r="L2974" s="5">
        <v>0</v>
      </c>
      <c r="M2974" s="5">
        <f>ABS(IF(L2974&lt;=0,L2974/耗电量关键数据!$B$6/1000,L2974/耗电量关键数据!$B$5/1000))</f>
        <v>0</v>
      </c>
      <c r="N2974" s="19">
        <f>耗电量关键数据!$B$14</f>
        <v>1.1688450000000001</v>
      </c>
      <c r="O2974" s="19">
        <f>耗电量关键数据!$B$15</f>
        <v>0.37403039999999999</v>
      </c>
      <c r="P2974" s="19">
        <f t="shared" si="416"/>
        <v>1.5428754000000002</v>
      </c>
      <c r="Q2974" s="19">
        <f t="shared" si="420"/>
        <v>1.5428754000000002</v>
      </c>
      <c r="R2974" s="20">
        <f t="shared" si="417"/>
        <v>-1.5428754000000002</v>
      </c>
      <c r="S2974" s="20">
        <f t="shared" si="421"/>
        <v>1.5428754000000002</v>
      </c>
      <c r="T2974" s="20">
        <f>IF((T2973+R2974)&lt;0,0,IF((T2973+R2974)&gt;结论【关键目标】!C$28,结论【关键目标】!C$28,T2973+R2974))</f>
        <v>17.371373800000001</v>
      </c>
      <c r="U2974" s="19">
        <f>IF((T2973+R2974)&lt;结论【关键目标】!$C$28,0,(发电量计算【计算逻辑页】!R2974+发电量计算【计算逻辑页】!T2973-结论【关键目标】!$C$28))</f>
        <v>0</v>
      </c>
      <c r="V2974" s="5">
        <f t="shared" si="418"/>
        <v>0</v>
      </c>
      <c r="W2974" s="5">
        <f t="shared" si="419"/>
        <v>0</v>
      </c>
      <c r="X2974" s="5">
        <f t="shared" si="422"/>
        <v>1.3527931507200002</v>
      </c>
    </row>
    <row r="2975" spans="1:24" x14ac:dyDescent="0.15">
      <c r="A2975" s="7">
        <v>2974</v>
      </c>
      <c r="B2975" s="7">
        <v>5</v>
      </c>
      <c r="C2975" s="7">
        <v>4</v>
      </c>
      <c r="D2975" s="7">
        <v>22</v>
      </c>
      <c r="E2975" s="7">
        <v>124</v>
      </c>
      <c r="F2975" s="7">
        <v>17</v>
      </c>
      <c r="G2975" s="7">
        <v>0</v>
      </c>
      <c r="H2975" s="7">
        <f t="shared" si="414"/>
        <v>4</v>
      </c>
      <c r="I2975" s="16">
        <f t="shared" si="415"/>
        <v>45050</v>
      </c>
      <c r="J2975" s="17">
        <v>0.70809999999999995</v>
      </c>
      <c r="K2975" s="18">
        <f>G2975*结论【关键目标】!C$27*0.7735*0.001</f>
        <v>0</v>
      </c>
      <c r="L2975" s="5">
        <v>0</v>
      </c>
      <c r="M2975" s="5">
        <f>ABS(IF(L2975&lt;=0,L2975/耗电量关键数据!$B$6/1000,L2975/耗电量关键数据!$B$5/1000))</f>
        <v>0</v>
      </c>
      <c r="N2975" s="19">
        <f>耗电量关键数据!$B$14</f>
        <v>1.1688450000000001</v>
      </c>
      <c r="O2975" s="19">
        <f>耗电量关键数据!$B$15</f>
        <v>0.37403039999999999</v>
      </c>
      <c r="P2975" s="19">
        <f t="shared" si="416"/>
        <v>1.5428754000000002</v>
      </c>
      <c r="Q2975" s="19">
        <f t="shared" si="420"/>
        <v>0</v>
      </c>
      <c r="R2975" s="20">
        <f t="shared" si="417"/>
        <v>0</v>
      </c>
      <c r="S2975" s="20">
        <f t="shared" si="421"/>
        <v>0</v>
      </c>
      <c r="T2975" s="20">
        <f>IF((T2974+R2975)&lt;0,0,IF((T2974+R2975)&gt;结论【关键目标】!C$28,结论【关键目标】!C$28,T2974+R2975))</f>
        <v>17.371373800000001</v>
      </c>
      <c r="U2975" s="19">
        <f>IF((T2974+R2975)&lt;结论【关键目标】!$C$28,0,(发电量计算【计算逻辑页】!R2975+发电量计算【计算逻辑页】!T2974-结论【关键目标】!$C$28))</f>
        <v>0</v>
      </c>
      <c r="V2975" s="5">
        <f t="shared" si="418"/>
        <v>0</v>
      </c>
      <c r="W2975" s="5">
        <f t="shared" si="419"/>
        <v>0</v>
      </c>
      <c r="X2975" s="5">
        <f t="shared" si="422"/>
        <v>0</v>
      </c>
    </row>
    <row r="2976" spans="1:24" x14ac:dyDescent="0.15">
      <c r="A2976" s="7">
        <v>2975</v>
      </c>
      <c r="B2976" s="7">
        <v>5</v>
      </c>
      <c r="C2976" s="7">
        <v>4</v>
      </c>
      <c r="D2976" s="7">
        <v>23</v>
      </c>
      <c r="E2976" s="7">
        <v>124</v>
      </c>
      <c r="F2976" s="7">
        <v>15</v>
      </c>
      <c r="G2976" s="7">
        <v>0</v>
      </c>
      <c r="H2976" s="7">
        <f t="shared" si="414"/>
        <v>4</v>
      </c>
      <c r="I2976" s="16">
        <f t="shared" si="415"/>
        <v>45050</v>
      </c>
      <c r="J2976" s="17">
        <v>0.70809999999999995</v>
      </c>
      <c r="K2976" s="18">
        <f>G2976*结论【关键目标】!C$27*0.7735*0.001</f>
        <v>0</v>
      </c>
      <c r="L2976" s="5">
        <v>0</v>
      </c>
      <c r="M2976" s="5">
        <f>ABS(IF(L2976&lt;=0,L2976/耗电量关键数据!$B$6/1000,L2976/耗电量关键数据!$B$5/1000))</f>
        <v>0</v>
      </c>
      <c r="N2976" s="19">
        <f>耗电量关键数据!$B$14</f>
        <v>1.1688450000000001</v>
      </c>
      <c r="O2976" s="19">
        <f>耗电量关键数据!$B$15</f>
        <v>0.37403039999999999</v>
      </c>
      <c r="P2976" s="19">
        <f t="shared" si="416"/>
        <v>1.5428754000000002</v>
      </c>
      <c r="Q2976" s="19">
        <f t="shared" si="420"/>
        <v>0</v>
      </c>
      <c r="R2976" s="20">
        <f t="shared" si="417"/>
        <v>0</v>
      </c>
      <c r="S2976" s="20">
        <f t="shared" si="421"/>
        <v>0</v>
      </c>
      <c r="T2976" s="20">
        <f>IF((T2975+R2976)&lt;0,0,IF((T2975+R2976)&gt;结论【关键目标】!C$28,结论【关键目标】!C$28,T2975+R2976))</f>
        <v>17.371373800000001</v>
      </c>
      <c r="U2976" s="19">
        <f>IF((T2975+R2976)&lt;结论【关键目标】!$C$28,0,(发电量计算【计算逻辑页】!R2976+发电量计算【计算逻辑页】!T2975-结论【关键目标】!$C$28))</f>
        <v>0</v>
      </c>
      <c r="V2976" s="5">
        <f t="shared" si="418"/>
        <v>0</v>
      </c>
      <c r="W2976" s="5">
        <f t="shared" si="419"/>
        <v>0</v>
      </c>
      <c r="X2976" s="5">
        <f t="shared" si="422"/>
        <v>0</v>
      </c>
    </row>
    <row r="2977" spans="1:24" x14ac:dyDescent="0.15">
      <c r="A2977" s="7">
        <v>2976</v>
      </c>
      <c r="B2977" s="7">
        <v>5</v>
      </c>
      <c r="C2977" s="7">
        <v>4</v>
      </c>
      <c r="D2977" s="7">
        <v>24</v>
      </c>
      <c r="E2977" s="7">
        <v>124</v>
      </c>
      <c r="F2977" s="7">
        <v>12.8</v>
      </c>
      <c r="G2977" s="7">
        <v>0</v>
      </c>
      <c r="H2977" s="7">
        <f t="shared" si="414"/>
        <v>4</v>
      </c>
      <c r="I2977" s="16">
        <f t="shared" si="415"/>
        <v>45050</v>
      </c>
      <c r="J2977" s="17">
        <v>0.2407</v>
      </c>
      <c r="K2977" s="18">
        <f>G2977*结论【关键目标】!C$27*0.7735*0.001</f>
        <v>0</v>
      </c>
      <c r="L2977" s="5">
        <v>0</v>
      </c>
      <c r="M2977" s="5">
        <f>ABS(IF(L2977&lt;=0,L2977/耗电量关键数据!$B$6/1000,L2977/耗电量关键数据!$B$5/1000))</f>
        <v>0</v>
      </c>
      <c r="N2977" s="19">
        <f>耗电量关键数据!$B$14</f>
        <v>1.1688450000000001</v>
      </c>
      <c r="O2977" s="19">
        <f>耗电量关键数据!$B$15</f>
        <v>0.37403039999999999</v>
      </c>
      <c r="P2977" s="19">
        <f t="shared" si="416"/>
        <v>1.5428754000000002</v>
      </c>
      <c r="Q2977" s="19">
        <f t="shared" si="420"/>
        <v>0</v>
      </c>
      <c r="R2977" s="20">
        <f t="shared" si="417"/>
        <v>0</v>
      </c>
      <c r="S2977" s="20">
        <f t="shared" si="421"/>
        <v>0</v>
      </c>
      <c r="T2977" s="20">
        <f>IF((T2976+R2977)&lt;0,0,IF((T2976+R2977)&gt;结论【关键目标】!C$28,结论【关键目标】!C$28,T2976+R2977))</f>
        <v>17.371373800000001</v>
      </c>
      <c r="U2977" s="19">
        <f>IF((T2976+R2977)&lt;结论【关键目标】!$C$28,0,(发电量计算【计算逻辑页】!R2977+发电量计算【计算逻辑页】!T2976-结论【关键目标】!$C$28))</f>
        <v>0</v>
      </c>
      <c r="V2977" s="5">
        <f t="shared" si="418"/>
        <v>0</v>
      </c>
      <c r="W2977" s="5">
        <f t="shared" si="419"/>
        <v>0</v>
      </c>
      <c r="X2977" s="5">
        <f t="shared" si="422"/>
        <v>0</v>
      </c>
    </row>
    <row r="2978" spans="1:24" x14ac:dyDescent="0.15">
      <c r="A2978" s="7">
        <v>2977</v>
      </c>
      <c r="B2978" s="7">
        <v>5</v>
      </c>
      <c r="C2978" s="7">
        <v>5</v>
      </c>
      <c r="D2978" s="7">
        <v>1</v>
      </c>
      <c r="E2978" s="7">
        <v>125</v>
      </c>
      <c r="F2978" s="7">
        <v>13</v>
      </c>
      <c r="G2978" s="7">
        <v>0</v>
      </c>
      <c r="H2978" s="7">
        <f t="shared" si="414"/>
        <v>5</v>
      </c>
      <c r="I2978" s="16">
        <f t="shared" si="415"/>
        <v>45051</v>
      </c>
      <c r="J2978" s="17">
        <v>0.2407</v>
      </c>
      <c r="K2978" s="18">
        <f>G2978*结论【关键目标】!C$27*0.7735*0.001</f>
        <v>0</v>
      </c>
      <c r="L2978" s="5">
        <v>0</v>
      </c>
      <c r="M2978" s="5">
        <f>ABS(IF(L2978&lt;=0,L2978/耗电量关键数据!$B$6/1000,L2978/耗电量关键数据!$B$5/1000))</f>
        <v>0</v>
      </c>
      <c r="N2978" s="5">
        <f>电气设备逐时使用率计算!H2954</f>
        <v>1.1688450000000001</v>
      </c>
      <c r="O2978" s="5">
        <f>灯光逐时使用率计算!H2954</f>
        <v>0.37403039999999999</v>
      </c>
      <c r="P2978" s="19">
        <f t="shared" si="416"/>
        <v>1.5428754000000002</v>
      </c>
      <c r="Q2978" s="19">
        <f t="shared" si="420"/>
        <v>0</v>
      </c>
      <c r="R2978" s="20">
        <f t="shared" si="417"/>
        <v>0</v>
      </c>
      <c r="S2978" s="20">
        <f t="shared" si="421"/>
        <v>0</v>
      </c>
      <c r="T2978" s="20">
        <f>IF((T2977+R2978)&lt;0,0,IF((T2977+R2978)&gt;结论【关键目标】!C$28,结论【关键目标】!C$28,T2977+R2978))</f>
        <v>17.371373800000001</v>
      </c>
      <c r="U2978" s="19">
        <f>IF((T2977+R2978)&lt;结论【关键目标】!$C$28,0,(发电量计算【计算逻辑页】!R2978+发电量计算【计算逻辑页】!T2977-结论【关键目标】!$C$28))</f>
        <v>0</v>
      </c>
      <c r="V2978" s="5">
        <f t="shared" si="418"/>
        <v>0</v>
      </c>
      <c r="W2978" s="5">
        <f t="shared" si="419"/>
        <v>0</v>
      </c>
      <c r="X2978" s="5">
        <f t="shared" si="422"/>
        <v>0</v>
      </c>
    </row>
    <row r="2979" spans="1:24" x14ac:dyDescent="0.15">
      <c r="A2979" s="7">
        <v>2978</v>
      </c>
      <c r="B2979" s="7">
        <v>5</v>
      </c>
      <c r="C2979" s="7">
        <v>5</v>
      </c>
      <c r="D2979" s="7">
        <v>2</v>
      </c>
      <c r="E2979" s="7">
        <v>125</v>
      </c>
      <c r="F2979" s="7">
        <v>13</v>
      </c>
      <c r="G2979" s="7">
        <v>0</v>
      </c>
      <c r="H2979" s="7">
        <f t="shared" si="414"/>
        <v>5</v>
      </c>
      <c r="I2979" s="16">
        <f t="shared" si="415"/>
        <v>45051</v>
      </c>
      <c r="J2979" s="17">
        <v>0.2407</v>
      </c>
      <c r="K2979" s="18">
        <f>G2979*结论【关键目标】!C$27*0.7735*0.001</f>
        <v>0</v>
      </c>
      <c r="L2979" s="5">
        <v>0</v>
      </c>
      <c r="M2979" s="5">
        <f>ABS(IF(L2979&lt;=0,L2979/耗电量关键数据!$B$6/1000,L2979/耗电量关键数据!$B$5/1000))</f>
        <v>0</v>
      </c>
      <c r="N2979" s="5">
        <f>电气设备逐时使用率计算!H2955</f>
        <v>1.1688450000000001</v>
      </c>
      <c r="O2979" s="5">
        <f>灯光逐时使用率计算!H2955</f>
        <v>0.37403039999999999</v>
      </c>
      <c r="P2979" s="19">
        <f t="shared" si="416"/>
        <v>1.5428754000000002</v>
      </c>
      <c r="Q2979" s="19">
        <f t="shared" si="420"/>
        <v>0</v>
      </c>
      <c r="R2979" s="20">
        <f t="shared" si="417"/>
        <v>0</v>
      </c>
      <c r="S2979" s="20">
        <f t="shared" si="421"/>
        <v>0</v>
      </c>
      <c r="T2979" s="20">
        <f>IF((T2978+R2979)&lt;0,0,IF((T2978+R2979)&gt;结论【关键目标】!C$28,结论【关键目标】!C$28,T2978+R2979))</f>
        <v>17.371373800000001</v>
      </c>
      <c r="U2979" s="19">
        <f>IF((T2978+R2979)&lt;结论【关键目标】!$C$28,0,(发电量计算【计算逻辑页】!R2979+发电量计算【计算逻辑页】!T2978-结论【关键目标】!$C$28))</f>
        <v>0</v>
      </c>
      <c r="V2979" s="5">
        <f t="shared" si="418"/>
        <v>0</v>
      </c>
      <c r="W2979" s="5">
        <f t="shared" si="419"/>
        <v>0</v>
      </c>
      <c r="X2979" s="5">
        <f t="shared" si="422"/>
        <v>0</v>
      </c>
    </row>
    <row r="2980" spans="1:24" x14ac:dyDescent="0.15">
      <c r="A2980" s="7">
        <v>2979</v>
      </c>
      <c r="B2980" s="7">
        <v>5</v>
      </c>
      <c r="C2980" s="7">
        <v>5</v>
      </c>
      <c r="D2980" s="7">
        <v>3</v>
      </c>
      <c r="E2980" s="7">
        <v>125</v>
      </c>
      <c r="F2980" s="7">
        <v>10.8</v>
      </c>
      <c r="G2980" s="7">
        <v>0</v>
      </c>
      <c r="H2980" s="7">
        <f t="shared" si="414"/>
        <v>5</v>
      </c>
      <c r="I2980" s="16">
        <f t="shared" si="415"/>
        <v>45051</v>
      </c>
      <c r="J2980" s="17">
        <v>0.2407</v>
      </c>
      <c r="K2980" s="18">
        <f>G2980*结论【关键目标】!C$27*0.7735*0.001</f>
        <v>0</v>
      </c>
      <c r="L2980" s="5">
        <v>0</v>
      </c>
      <c r="M2980" s="5">
        <f>ABS(IF(L2980&lt;=0,L2980/耗电量关键数据!$B$6/1000,L2980/耗电量关键数据!$B$5/1000))</f>
        <v>0</v>
      </c>
      <c r="N2980" s="5">
        <f>电气设备逐时使用率计算!H2956</f>
        <v>1.1688450000000001</v>
      </c>
      <c r="O2980" s="5">
        <f>灯光逐时使用率计算!H2956</f>
        <v>0.37403039999999999</v>
      </c>
      <c r="P2980" s="19">
        <f t="shared" si="416"/>
        <v>1.5428754000000002</v>
      </c>
      <c r="Q2980" s="19">
        <f t="shared" si="420"/>
        <v>0</v>
      </c>
      <c r="R2980" s="20">
        <f t="shared" si="417"/>
        <v>0</v>
      </c>
      <c r="S2980" s="20">
        <f t="shared" si="421"/>
        <v>0</v>
      </c>
      <c r="T2980" s="20">
        <f>IF((T2979+R2980)&lt;0,0,IF((T2979+R2980)&gt;结论【关键目标】!C$28,结论【关键目标】!C$28,T2979+R2980))</f>
        <v>17.371373800000001</v>
      </c>
      <c r="U2980" s="19">
        <f>IF((T2979+R2980)&lt;结论【关键目标】!$C$28,0,(发电量计算【计算逻辑页】!R2980+发电量计算【计算逻辑页】!T2979-结论【关键目标】!$C$28))</f>
        <v>0</v>
      </c>
      <c r="V2980" s="5">
        <f t="shared" si="418"/>
        <v>0</v>
      </c>
      <c r="W2980" s="5">
        <f t="shared" si="419"/>
        <v>0</v>
      </c>
      <c r="X2980" s="5">
        <f t="shared" si="422"/>
        <v>0</v>
      </c>
    </row>
    <row r="2981" spans="1:24" x14ac:dyDescent="0.15">
      <c r="A2981" s="7">
        <v>2980</v>
      </c>
      <c r="B2981" s="7">
        <v>5</v>
      </c>
      <c r="C2981" s="7">
        <v>5</v>
      </c>
      <c r="D2981" s="7">
        <v>4</v>
      </c>
      <c r="E2981" s="7">
        <v>125</v>
      </c>
      <c r="F2981" s="7">
        <v>12</v>
      </c>
      <c r="G2981" s="7">
        <v>0</v>
      </c>
      <c r="H2981" s="7">
        <f t="shared" si="414"/>
        <v>5</v>
      </c>
      <c r="I2981" s="16">
        <f t="shared" si="415"/>
        <v>45051</v>
      </c>
      <c r="J2981" s="17">
        <v>0.2407</v>
      </c>
      <c r="K2981" s="18">
        <f>G2981*结论【关键目标】!C$27*0.7735*0.001</f>
        <v>0</v>
      </c>
      <c r="L2981" s="5">
        <v>0</v>
      </c>
      <c r="M2981" s="5">
        <f>ABS(IF(L2981&lt;=0,L2981/耗电量关键数据!$B$6/1000,L2981/耗电量关键数据!$B$5/1000))</f>
        <v>0</v>
      </c>
      <c r="N2981" s="5">
        <f>电气设备逐时使用率计算!H2957</f>
        <v>1.1688450000000001</v>
      </c>
      <c r="O2981" s="5">
        <f>灯光逐时使用率计算!H2957</f>
        <v>0.37403039999999999</v>
      </c>
      <c r="P2981" s="19">
        <f t="shared" si="416"/>
        <v>1.5428754000000002</v>
      </c>
      <c r="Q2981" s="19">
        <f t="shared" si="420"/>
        <v>0</v>
      </c>
      <c r="R2981" s="20">
        <f t="shared" si="417"/>
        <v>0</v>
      </c>
      <c r="S2981" s="20">
        <f t="shared" si="421"/>
        <v>0</v>
      </c>
      <c r="T2981" s="20">
        <f>IF((T2980+R2981)&lt;0,0,IF((T2980+R2981)&gt;结论【关键目标】!C$28,结论【关键目标】!C$28,T2980+R2981))</f>
        <v>17.371373800000001</v>
      </c>
      <c r="U2981" s="19">
        <f>IF((T2980+R2981)&lt;结论【关键目标】!$C$28,0,(发电量计算【计算逻辑页】!R2981+发电量计算【计算逻辑页】!T2980-结论【关键目标】!$C$28))</f>
        <v>0</v>
      </c>
      <c r="V2981" s="5">
        <f t="shared" si="418"/>
        <v>0</v>
      </c>
      <c r="W2981" s="5">
        <f t="shared" si="419"/>
        <v>0</v>
      </c>
      <c r="X2981" s="5">
        <f t="shared" si="422"/>
        <v>0</v>
      </c>
    </row>
    <row r="2982" spans="1:24" x14ac:dyDescent="0.15">
      <c r="A2982" s="7">
        <v>2981</v>
      </c>
      <c r="B2982" s="7">
        <v>5</v>
      </c>
      <c r="C2982" s="7">
        <v>5</v>
      </c>
      <c r="D2982" s="7">
        <v>5</v>
      </c>
      <c r="E2982" s="7">
        <v>125</v>
      </c>
      <c r="F2982" s="7">
        <v>12</v>
      </c>
      <c r="G2982" s="7">
        <v>0</v>
      </c>
      <c r="H2982" s="7">
        <f t="shared" si="414"/>
        <v>5</v>
      </c>
      <c r="I2982" s="16">
        <f t="shared" si="415"/>
        <v>45051</v>
      </c>
      <c r="J2982" s="17">
        <v>0.2407</v>
      </c>
      <c r="K2982" s="18">
        <f>G2982*结论【关键目标】!C$27*0.7735*0.001</f>
        <v>0</v>
      </c>
      <c r="L2982" s="5">
        <v>0</v>
      </c>
      <c r="M2982" s="5">
        <f>ABS(IF(L2982&lt;=0,L2982/耗电量关键数据!$B$6/1000,L2982/耗电量关键数据!$B$5/1000))</f>
        <v>0</v>
      </c>
      <c r="N2982" s="5">
        <f>电气设备逐时使用率计算!H2958</f>
        <v>1.1688450000000001</v>
      </c>
      <c r="O2982" s="5">
        <f>灯光逐时使用率计算!H2958</f>
        <v>0.37403039999999999</v>
      </c>
      <c r="P2982" s="19">
        <f t="shared" si="416"/>
        <v>1.5428754000000002</v>
      </c>
      <c r="Q2982" s="19">
        <f t="shared" si="420"/>
        <v>0</v>
      </c>
      <c r="R2982" s="20">
        <f t="shared" si="417"/>
        <v>0</v>
      </c>
      <c r="S2982" s="20">
        <f t="shared" si="421"/>
        <v>0</v>
      </c>
      <c r="T2982" s="20">
        <f>IF((T2981+R2982)&lt;0,0,IF((T2981+R2982)&gt;结论【关键目标】!C$28,结论【关键目标】!C$28,T2981+R2982))</f>
        <v>17.371373800000001</v>
      </c>
      <c r="U2982" s="19">
        <f>IF((T2981+R2982)&lt;结论【关键目标】!$C$28,0,(发电量计算【计算逻辑页】!R2982+发电量计算【计算逻辑页】!T2981-结论【关键目标】!$C$28))</f>
        <v>0</v>
      </c>
      <c r="V2982" s="5">
        <f t="shared" si="418"/>
        <v>0</v>
      </c>
      <c r="W2982" s="5">
        <f t="shared" si="419"/>
        <v>0</v>
      </c>
      <c r="X2982" s="5">
        <f t="shared" si="422"/>
        <v>0</v>
      </c>
    </row>
    <row r="2983" spans="1:24" x14ac:dyDescent="0.15">
      <c r="A2983" s="7">
        <v>2982</v>
      </c>
      <c r="B2983" s="7">
        <v>5</v>
      </c>
      <c r="C2983" s="7">
        <v>5</v>
      </c>
      <c r="D2983" s="7">
        <v>6</v>
      </c>
      <c r="E2983" s="7">
        <v>125</v>
      </c>
      <c r="F2983" s="7">
        <v>9.6999999999999993</v>
      </c>
      <c r="G2983" s="7">
        <v>74.8</v>
      </c>
      <c r="H2983" s="7">
        <f t="shared" si="414"/>
        <v>5</v>
      </c>
      <c r="I2983" s="16">
        <f t="shared" si="415"/>
        <v>45051</v>
      </c>
      <c r="J2983" s="17">
        <v>0.2407</v>
      </c>
      <c r="K2983" s="18">
        <f>G2983*结论【关键目标】!C$27*0.7735*0.001</f>
        <v>6.9429359999999996</v>
      </c>
      <c r="L2983" s="5">
        <v>0</v>
      </c>
      <c r="M2983" s="5">
        <f>ABS(IF(L2983&lt;=0,L2983/耗电量关键数据!$B$6/1000,L2983/耗电量关键数据!$B$5/1000))</f>
        <v>0</v>
      </c>
      <c r="N2983" s="5">
        <f>电气设备逐时使用率计算!H2959</f>
        <v>1.1688450000000001</v>
      </c>
      <c r="O2983" s="5">
        <f>灯光逐时使用率计算!H2959</f>
        <v>0.37403039999999999</v>
      </c>
      <c r="P2983" s="19">
        <f t="shared" si="416"/>
        <v>1.5428754000000002</v>
      </c>
      <c r="Q2983" s="19">
        <f t="shared" si="420"/>
        <v>0</v>
      </c>
      <c r="R2983" s="20">
        <f t="shared" si="417"/>
        <v>6.9429359999999996</v>
      </c>
      <c r="S2983" s="20">
        <f t="shared" si="421"/>
        <v>0</v>
      </c>
      <c r="T2983" s="20">
        <f>IF((T2982+R2983)&lt;0,0,IF((T2982+R2983)&gt;结论【关键目标】!C$28,结论【关键目标】!C$28,T2982+R2983))</f>
        <v>22</v>
      </c>
      <c r="U2983" s="19">
        <f>IF((T2982+R2983)&lt;结论【关键目标】!$C$28,0,(发电量计算【计算逻辑页】!R2983+发电量计算【计算逻辑页】!T2982-结论【关键目标】!$C$28))</f>
        <v>2.3143098000000002</v>
      </c>
      <c r="V2983" s="5">
        <f t="shared" si="418"/>
        <v>0</v>
      </c>
      <c r="W2983" s="5">
        <f t="shared" si="419"/>
        <v>0.37137010878000004</v>
      </c>
      <c r="X2983" s="5">
        <f t="shared" si="422"/>
        <v>0</v>
      </c>
    </row>
    <row r="2984" spans="1:24" x14ac:dyDescent="0.15">
      <c r="A2984" s="7">
        <v>2983</v>
      </c>
      <c r="B2984" s="7">
        <v>5</v>
      </c>
      <c r="C2984" s="7">
        <v>5</v>
      </c>
      <c r="D2984" s="7">
        <v>7</v>
      </c>
      <c r="E2984" s="7">
        <v>125</v>
      </c>
      <c r="F2984" s="7">
        <v>10.4</v>
      </c>
      <c r="G2984" s="7">
        <v>169</v>
      </c>
      <c r="H2984" s="7">
        <f t="shared" si="414"/>
        <v>5</v>
      </c>
      <c r="I2984" s="16">
        <f t="shared" si="415"/>
        <v>45051</v>
      </c>
      <c r="J2984" s="17">
        <v>0.2407</v>
      </c>
      <c r="K2984" s="18">
        <f>G2984*结论【关键目标】!C$27*0.7735*0.001</f>
        <v>15.686580000000001</v>
      </c>
      <c r="L2984" s="5">
        <v>0</v>
      </c>
      <c r="M2984" s="5">
        <f>ABS(IF(L2984&lt;=0,L2984/耗电量关键数据!$B$6/1000,L2984/耗电量关键数据!$B$5/1000))</f>
        <v>0</v>
      </c>
      <c r="N2984" s="5">
        <f>电气设备逐时使用率计算!H2960</f>
        <v>2.3376900000000003</v>
      </c>
      <c r="O2984" s="5">
        <f>灯光逐时使用率计算!H2960</f>
        <v>1.2467680000000001</v>
      </c>
      <c r="P2984" s="19">
        <f t="shared" si="416"/>
        <v>3.5844580000000006</v>
      </c>
      <c r="Q2984" s="19">
        <f t="shared" si="420"/>
        <v>0</v>
      </c>
      <c r="R2984" s="20">
        <f t="shared" si="417"/>
        <v>15.686580000000001</v>
      </c>
      <c r="S2984" s="20">
        <f t="shared" si="421"/>
        <v>0</v>
      </c>
      <c r="T2984" s="20">
        <f>IF((T2983+R2984)&lt;0,0,IF((T2983+R2984)&gt;结论【关键目标】!C$28,结论【关键目标】!C$28,T2983+R2984))</f>
        <v>22</v>
      </c>
      <c r="U2984" s="19">
        <f>IF((T2983+R2984)&lt;结论【关键目标】!$C$28,0,(发电量计算【计算逻辑页】!R2984+发电量计算【计算逻辑页】!T2983-结论【关键目标】!$C$28))</f>
        <v>15.686579999999999</v>
      </c>
      <c r="V2984" s="5">
        <f t="shared" si="418"/>
        <v>0</v>
      </c>
      <c r="W2984" s="5">
        <f t="shared" si="419"/>
        <v>0.8627790406000001</v>
      </c>
      <c r="X2984" s="5">
        <f t="shared" si="422"/>
        <v>0</v>
      </c>
    </row>
    <row r="2985" spans="1:24" x14ac:dyDescent="0.15">
      <c r="A2985" s="7">
        <v>2984</v>
      </c>
      <c r="B2985" s="7">
        <v>5</v>
      </c>
      <c r="C2985" s="7">
        <v>5</v>
      </c>
      <c r="D2985" s="7">
        <v>8</v>
      </c>
      <c r="E2985" s="7">
        <v>125</v>
      </c>
      <c r="F2985" s="7">
        <v>12</v>
      </c>
      <c r="G2985" s="7">
        <v>308.60000000000002</v>
      </c>
      <c r="H2985" s="7">
        <f t="shared" si="414"/>
        <v>5</v>
      </c>
      <c r="I2985" s="16">
        <f t="shared" si="415"/>
        <v>45051</v>
      </c>
      <c r="J2985" s="17">
        <v>0.70809999999999995</v>
      </c>
      <c r="K2985" s="18">
        <f>G2985*结论【关键目标】!C$27*0.7735*0.001</f>
        <v>28.644252000000002</v>
      </c>
      <c r="L2985" s="5">
        <v>0</v>
      </c>
      <c r="M2985" s="5">
        <f>ABS(IF(L2985&lt;=0,L2985/耗电量关键数据!$B$6/1000,L2985/耗电量关键数据!$B$5/1000))</f>
        <v>0</v>
      </c>
      <c r="N2985" s="5">
        <f>电气设备逐时使用率计算!H2961</f>
        <v>11.688450000000001</v>
      </c>
      <c r="O2985" s="5">
        <f>灯光逐时使用率计算!H2961</f>
        <v>6.2338399999999998</v>
      </c>
      <c r="P2985" s="19">
        <f t="shared" si="416"/>
        <v>17.92229</v>
      </c>
      <c r="Q2985" s="19">
        <f t="shared" si="420"/>
        <v>0</v>
      </c>
      <c r="R2985" s="20">
        <f t="shared" si="417"/>
        <v>28.644252000000002</v>
      </c>
      <c r="S2985" s="20">
        <f t="shared" si="421"/>
        <v>0</v>
      </c>
      <c r="T2985" s="20">
        <f>IF((T2984+R2985)&lt;0,0,IF((T2984+R2985)&gt;结论【关键目标】!C$28,结论【关键目标】!C$28,T2984+R2985))</f>
        <v>22</v>
      </c>
      <c r="U2985" s="19">
        <f>IF((T2984+R2985)&lt;结论【关键目标】!$C$28,0,(发电量计算【计算逻辑页】!R2985+发电量计算【计算逻辑页】!T2984-结论【关键目标】!$C$28))</f>
        <v>28.644252000000002</v>
      </c>
      <c r="V2985" s="5">
        <f t="shared" si="418"/>
        <v>10.0254882</v>
      </c>
      <c r="W2985" s="5">
        <f t="shared" si="419"/>
        <v>12.690773548999999</v>
      </c>
      <c r="X2985" s="5">
        <f t="shared" si="422"/>
        <v>0</v>
      </c>
    </row>
    <row r="2986" spans="1:24" x14ac:dyDescent="0.15">
      <c r="A2986" s="7">
        <v>2985</v>
      </c>
      <c r="B2986" s="7">
        <v>5</v>
      </c>
      <c r="C2986" s="7">
        <v>5</v>
      </c>
      <c r="D2986" s="7">
        <v>9</v>
      </c>
      <c r="E2986" s="7">
        <v>125</v>
      </c>
      <c r="F2986" s="7">
        <v>13.9</v>
      </c>
      <c r="G2986" s="7">
        <v>472.5</v>
      </c>
      <c r="H2986" s="7">
        <f t="shared" si="414"/>
        <v>5</v>
      </c>
      <c r="I2986" s="16">
        <f t="shared" si="415"/>
        <v>45051</v>
      </c>
      <c r="J2986" s="17">
        <v>0.70809999999999995</v>
      </c>
      <c r="K2986" s="18">
        <f>G2986*结论【关键目标】!C$27*0.7735*0.001</f>
        <v>43.85745</v>
      </c>
      <c r="L2986" s="5">
        <v>0</v>
      </c>
      <c r="M2986" s="5">
        <f>ABS(IF(L2986&lt;=0,L2986/耗电量关键数据!$B$6/1000,L2986/耗电量关键数据!$B$5/1000))</f>
        <v>0</v>
      </c>
      <c r="N2986" s="5">
        <f>电气设备逐时使用率计算!H2962</f>
        <v>22.208055000000002</v>
      </c>
      <c r="O2986" s="5">
        <f>灯光逐时使用率计算!H2962</f>
        <v>11.844296</v>
      </c>
      <c r="P2986" s="19">
        <f t="shared" si="416"/>
        <v>34.052351000000002</v>
      </c>
      <c r="Q2986" s="19">
        <f t="shared" si="420"/>
        <v>0</v>
      </c>
      <c r="R2986" s="20">
        <f t="shared" si="417"/>
        <v>43.85745</v>
      </c>
      <c r="S2986" s="20">
        <f t="shared" si="421"/>
        <v>0</v>
      </c>
      <c r="T2986" s="20">
        <f>IF((T2985+R2986)&lt;0,0,IF((T2985+R2986)&gt;结论【关键目标】!C$28,结论【关键目标】!C$28,T2985+R2986))</f>
        <v>22</v>
      </c>
      <c r="U2986" s="19">
        <f>IF((T2985+R2986)&lt;结论【关键目标】!$C$28,0,(发电量计算【计算逻辑页】!R2986+发电量计算【计算逻辑页】!T2985-结论【关键目标】!$C$28))</f>
        <v>43.85745</v>
      </c>
      <c r="V2986" s="5">
        <f t="shared" si="418"/>
        <v>15.350107499999998</v>
      </c>
      <c r="W2986" s="5">
        <f t="shared" si="419"/>
        <v>24.1124697431</v>
      </c>
      <c r="X2986" s="5">
        <f t="shared" si="422"/>
        <v>0</v>
      </c>
    </row>
    <row r="2987" spans="1:24" x14ac:dyDescent="0.15">
      <c r="A2987" s="7">
        <v>2986</v>
      </c>
      <c r="B2987" s="7">
        <v>5</v>
      </c>
      <c r="C2987" s="7">
        <v>5</v>
      </c>
      <c r="D2987" s="7">
        <v>10</v>
      </c>
      <c r="E2987" s="7">
        <v>125</v>
      </c>
      <c r="F2987" s="7">
        <v>16</v>
      </c>
      <c r="G2987" s="7">
        <v>646.29999999999995</v>
      </c>
      <c r="H2987" s="7">
        <f t="shared" si="414"/>
        <v>5</v>
      </c>
      <c r="I2987" s="16">
        <f t="shared" si="415"/>
        <v>45051</v>
      </c>
      <c r="J2987" s="17">
        <v>0.70809999999999995</v>
      </c>
      <c r="K2987" s="18">
        <f>G2987*结论【关键目标】!C$27*0.7735*0.001</f>
        <v>59.989566000000003</v>
      </c>
      <c r="L2987" s="5">
        <v>0</v>
      </c>
      <c r="M2987" s="5">
        <f>ABS(IF(L2987&lt;=0,L2987/耗电量关键数据!$B$6/1000,L2987/耗电量关键数据!$B$5/1000))</f>
        <v>0</v>
      </c>
      <c r="N2987" s="5">
        <f>电气设备逐时使用率计算!H2963</f>
        <v>22.208055000000002</v>
      </c>
      <c r="O2987" s="5">
        <f>灯光逐时使用率计算!H2963</f>
        <v>11.844296</v>
      </c>
      <c r="P2987" s="19">
        <f t="shared" si="416"/>
        <v>34.052351000000002</v>
      </c>
      <c r="Q2987" s="19">
        <f t="shared" si="420"/>
        <v>0</v>
      </c>
      <c r="R2987" s="20">
        <f t="shared" si="417"/>
        <v>59.989566000000003</v>
      </c>
      <c r="S2987" s="20">
        <f t="shared" si="421"/>
        <v>0</v>
      </c>
      <c r="T2987" s="20">
        <f>IF((T2986+R2987)&lt;0,0,IF((T2986+R2987)&gt;结论【关键目标】!C$28,结论【关键目标】!C$28,T2986+R2987))</f>
        <v>22</v>
      </c>
      <c r="U2987" s="19">
        <f>IF((T2986+R2987)&lt;结论【关键目标】!$C$28,0,(发电量计算【计算逻辑页】!R2987+发电量计算【计算逻辑页】!T2986-结论【关键目标】!$C$28))</f>
        <v>59.989565999999996</v>
      </c>
      <c r="V2987" s="5">
        <f t="shared" si="418"/>
        <v>20.996348099999999</v>
      </c>
      <c r="W2987" s="5">
        <f t="shared" si="419"/>
        <v>24.1124697431</v>
      </c>
      <c r="X2987" s="5">
        <f t="shared" si="422"/>
        <v>0</v>
      </c>
    </row>
    <row r="2988" spans="1:24" x14ac:dyDescent="0.15">
      <c r="A2988" s="7">
        <v>2987</v>
      </c>
      <c r="B2988" s="7">
        <v>5</v>
      </c>
      <c r="C2988" s="7">
        <v>5</v>
      </c>
      <c r="D2988" s="7">
        <v>11</v>
      </c>
      <c r="E2988" s="7">
        <v>125</v>
      </c>
      <c r="F2988" s="7">
        <v>19</v>
      </c>
      <c r="G2988" s="7">
        <v>750.1</v>
      </c>
      <c r="H2988" s="7">
        <f t="shared" si="414"/>
        <v>5</v>
      </c>
      <c r="I2988" s="16">
        <f t="shared" si="415"/>
        <v>45051</v>
      </c>
      <c r="J2988" s="17">
        <v>1.2267999999999999</v>
      </c>
      <c r="K2988" s="18">
        <f>G2988*结论【关键目标】!C$27*0.7735*0.001</f>
        <v>69.624281999999994</v>
      </c>
      <c r="L2988" s="5">
        <v>0</v>
      </c>
      <c r="M2988" s="5">
        <f>ABS(IF(L2988&lt;=0,L2988/耗电量关键数据!$B$6/1000,L2988/耗电量关键数据!$B$5/1000))</f>
        <v>0</v>
      </c>
      <c r="N2988" s="5">
        <f>电气设备逐时使用率计算!H2964</f>
        <v>22.208055000000002</v>
      </c>
      <c r="O2988" s="5">
        <f>灯光逐时使用率计算!H2964</f>
        <v>11.844296</v>
      </c>
      <c r="P2988" s="19">
        <f t="shared" si="416"/>
        <v>34.052351000000002</v>
      </c>
      <c r="Q2988" s="19">
        <f t="shared" si="420"/>
        <v>34.052351000000002</v>
      </c>
      <c r="R2988" s="20">
        <f t="shared" si="417"/>
        <v>35.571930999999992</v>
      </c>
      <c r="S2988" s="20">
        <f t="shared" si="421"/>
        <v>0</v>
      </c>
      <c r="T2988" s="20">
        <f>IF((T2987+R2988)&lt;0,0,IF((T2987+R2988)&gt;结论【关键目标】!C$28,结论【关键目标】!C$28,T2987+R2988))</f>
        <v>22</v>
      </c>
      <c r="U2988" s="19">
        <f>IF((T2987+R2988)&lt;结论【关键目标】!$C$28,0,(发电量计算【计算逻辑页】!R2988+发电量计算【计算逻辑页】!T2987-结论【关键目标】!$C$28))</f>
        <v>35.571930999999992</v>
      </c>
      <c r="V2988" s="5">
        <f t="shared" si="418"/>
        <v>12.450175849999997</v>
      </c>
      <c r="W2988" s="5">
        <f t="shared" si="419"/>
        <v>41.775424206799997</v>
      </c>
      <c r="X2988" s="5">
        <f t="shared" si="422"/>
        <v>0</v>
      </c>
    </row>
    <row r="2989" spans="1:24" x14ac:dyDescent="0.15">
      <c r="A2989" s="7">
        <v>2988</v>
      </c>
      <c r="B2989" s="7">
        <v>5</v>
      </c>
      <c r="C2989" s="7">
        <v>5</v>
      </c>
      <c r="D2989" s="7">
        <v>12</v>
      </c>
      <c r="E2989" s="7">
        <v>125</v>
      </c>
      <c r="F2989" s="7">
        <v>20.7</v>
      </c>
      <c r="G2989" s="7">
        <v>731.4</v>
      </c>
      <c r="H2989" s="7">
        <f t="shared" si="414"/>
        <v>5</v>
      </c>
      <c r="I2989" s="16">
        <f t="shared" si="415"/>
        <v>45051</v>
      </c>
      <c r="J2989" s="17">
        <v>1.2267999999999999</v>
      </c>
      <c r="K2989" s="18">
        <f>G2989*结论【关键目标】!C$27*0.7735*0.001</f>
        <v>67.888548</v>
      </c>
      <c r="L2989" s="5">
        <v>0</v>
      </c>
      <c r="M2989" s="5">
        <f>ABS(IF(L2989&lt;=0,L2989/耗电量关键数据!$B$6/1000,L2989/耗电量关键数据!$B$5/1000))</f>
        <v>0</v>
      </c>
      <c r="N2989" s="5">
        <f>电气设备逐时使用率计算!H2965</f>
        <v>11.688450000000001</v>
      </c>
      <c r="O2989" s="5">
        <f>灯光逐时使用率计算!H2965</f>
        <v>9.9741440000000008</v>
      </c>
      <c r="P2989" s="19">
        <f t="shared" si="416"/>
        <v>21.662594000000002</v>
      </c>
      <c r="Q2989" s="19">
        <f t="shared" si="420"/>
        <v>21.662594000000002</v>
      </c>
      <c r="R2989" s="20">
        <f t="shared" si="417"/>
        <v>46.225954000000002</v>
      </c>
      <c r="S2989" s="20">
        <f t="shared" si="421"/>
        <v>0</v>
      </c>
      <c r="T2989" s="20">
        <f>IF((T2988+R2989)&lt;0,0,IF((T2988+R2989)&gt;结论【关键目标】!C$28,结论【关键目标】!C$28,T2988+R2989))</f>
        <v>22</v>
      </c>
      <c r="U2989" s="19">
        <f>IF((T2988+R2989)&lt;结论【关键目标】!$C$28,0,(发电量计算【计算逻辑页】!R2989+发电量计算【计算逻辑页】!T2988-结论【关键目标】!$C$28))</f>
        <v>46.225954000000002</v>
      </c>
      <c r="V2989" s="5">
        <f t="shared" si="418"/>
        <v>16.179083899999998</v>
      </c>
      <c r="W2989" s="5">
        <f t="shared" si="419"/>
        <v>26.5756703192</v>
      </c>
      <c r="X2989" s="5">
        <f t="shared" si="422"/>
        <v>0</v>
      </c>
    </row>
    <row r="2990" spans="1:24" x14ac:dyDescent="0.15">
      <c r="A2990" s="7">
        <v>2989</v>
      </c>
      <c r="B2990" s="7">
        <v>5</v>
      </c>
      <c r="C2990" s="7">
        <v>5</v>
      </c>
      <c r="D2990" s="7">
        <v>13</v>
      </c>
      <c r="E2990" s="7">
        <v>125</v>
      </c>
      <c r="F2990" s="7">
        <v>22</v>
      </c>
      <c r="G2990" s="7">
        <v>727.7</v>
      </c>
      <c r="H2990" s="7">
        <f t="shared" si="414"/>
        <v>5</v>
      </c>
      <c r="I2990" s="16">
        <f t="shared" si="415"/>
        <v>45051</v>
      </c>
      <c r="J2990" s="17">
        <v>1.2267999999999999</v>
      </c>
      <c r="K2990" s="18">
        <f>G2990*结论【关键目标】!C$27*0.7735*0.001</f>
        <v>67.545113999999998</v>
      </c>
      <c r="L2990" s="5">
        <v>0</v>
      </c>
      <c r="M2990" s="5">
        <f>ABS(IF(L2990&lt;=0,L2990/耗电量关键数据!$B$6/1000,L2990/耗电量关键数据!$B$5/1000))</f>
        <v>0</v>
      </c>
      <c r="N2990" s="5">
        <f>电气设备逐时使用率计算!H2966</f>
        <v>11.688450000000001</v>
      </c>
      <c r="O2990" s="5">
        <f>灯光逐时使用率计算!H2966</f>
        <v>9.9741440000000008</v>
      </c>
      <c r="P2990" s="19">
        <f t="shared" si="416"/>
        <v>21.662594000000002</v>
      </c>
      <c r="Q2990" s="19">
        <f t="shared" si="420"/>
        <v>21.662594000000002</v>
      </c>
      <c r="R2990" s="20">
        <f t="shared" si="417"/>
        <v>45.88252</v>
      </c>
      <c r="S2990" s="20">
        <f t="shared" si="421"/>
        <v>0</v>
      </c>
      <c r="T2990" s="20">
        <f>IF((T2989+R2990)&lt;0,0,IF((T2989+R2990)&gt;结论【关键目标】!C$28,结论【关键目标】!C$28,T2989+R2990))</f>
        <v>22</v>
      </c>
      <c r="U2990" s="19">
        <f>IF((T2989+R2990)&lt;结论【关键目标】!$C$28,0,(发电量计算【计算逻辑页】!R2990+发电量计算【计算逻辑页】!T2989-结论【关键目标】!$C$28))</f>
        <v>45.88252</v>
      </c>
      <c r="V2990" s="5">
        <f t="shared" si="418"/>
        <v>16.058882000000001</v>
      </c>
      <c r="W2990" s="5">
        <f t="shared" si="419"/>
        <v>26.5756703192</v>
      </c>
      <c r="X2990" s="5">
        <f t="shared" si="422"/>
        <v>0</v>
      </c>
    </row>
    <row r="2991" spans="1:24" x14ac:dyDescent="0.15">
      <c r="A2991" s="7">
        <v>2990</v>
      </c>
      <c r="B2991" s="7">
        <v>5</v>
      </c>
      <c r="C2991" s="7">
        <v>5</v>
      </c>
      <c r="D2991" s="7">
        <v>14</v>
      </c>
      <c r="E2991" s="7">
        <v>125</v>
      </c>
      <c r="F2991" s="7">
        <v>23</v>
      </c>
      <c r="G2991" s="7">
        <v>624.20000000000005</v>
      </c>
      <c r="H2991" s="7">
        <f t="shared" si="414"/>
        <v>5</v>
      </c>
      <c r="I2991" s="16">
        <f t="shared" si="415"/>
        <v>45051</v>
      </c>
      <c r="J2991" s="17">
        <v>1.2267999999999999</v>
      </c>
      <c r="K2991" s="18">
        <f>G2991*结论【关键目标】!C$27*0.7735*0.001</f>
        <v>57.938243999999997</v>
      </c>
      <c r="L2991" s="5">
        <v>0</v>
      </c>
      <c r="M2991" s="5">
        <f>ABS(IF(L2991&lt;=0,L2991/耗电量关键数据!$B$6/1000,L2991/耗电量关键数据!$B$5/1000))</f>
        <v>0</v>
      </c>
      <c r="N2991" s="5">
        <f>电气设备逐时使用率计算!H2967</f>
        <v>22.208055000000002</v>
      </c>
      <c r="O2991" s="5">
        <f>灯光逐时使用率计算!H2967</f>
        <v>11.844296</v>
      </c>
      <c r="P2991" s="19">
        <f t="shared" si="416"/>
        <v>34.052351000000002</v>
      </c>
      <c r="Q2991" s="19">
        <f t="shared" si="420"/>
        <v>34.052351000000002</v>
      </c>
      <c r="R2991" s="20">
        <f t="shared" si="417"/>
        <v>23.885892999999996</v>
      </c>
      <c r="S2991" s="20">
        <f t="shared" si="421"/>
        <v>0</v>
      </c>
      <c r="T2991" s="20">
        <f>IF((T2990+R2991)&lt;0,0,IF((T2990+R2991)&gt;结论【关键目标】!C$28,结论【关键目标】!C$28,T2990+R2991))</f>
        <v>22</v>
      </c>
      <c r="U2991" s="19">
        <f>IF((T2990+R2991)&lt;结论【关键目标】!$C$28,0,(发电量计算【计算逻辑页】!R2991+发电量计算【计算逻辑页】!T2990-结论【关键目标】!$C$28))</f>
        <v>23.885892999999996</v>
      </c>
      <c r="V2991" s="5">
        <f t="shared" si="418"/>
        <v>8.3600625499999985</v>
      </c>
      <c r="W2991" s="5">
        <f t="shared" si="419"/>
        <v>41.775424206799997</v>
      </c>
      <c r="X2991" s="5">
        <f t="shared" si="422"/>
        <v>0</v>
      </c>
    </row>
    <row r="2992" spans="1:24" x14ac:dyDescent="0.15">
      <c r="A2992" s="7">
        <v>2991</v>
      </c>
      <c r="B2992" s="7">
        <v>5</v>
      </c>
      <c r="C2992" s="7">
        <v>5</v>
      </c>
      <c r="D2992" s="7">
        <v>15</v>
      </c>
      <c r="E2992" s="7">
        <v>125</v>
      </c>
      <c r="F2992" s="7">
        <v>24.3</v>
      </c>
      <c r="G2992" s="7">
        <v>542.79999999999995</v>
      </c>
      <c r="H2992" s="7">
        <f t="shared" si="414"/>
        <v>5</v>
      </c>
      <c r="I2992" s="16">
        <f t="shared" si="415"/>
        <v>45051</v>
      </c>
      <c r="J2992" s="17">
        <v>1.2267999999999999</v>
      </c>
      <c r="K2992" s="18">
        <f>G2992*结论【关键目标】!C$27*0.7735*0.001</f>
        <v>50.382695999999989</v>
      </c>
      <c r="L2992" s="5">
        <v>0</v>
      </c>
      <c r="M2992" s="5">
        <f>ABS(IF(L2992&lt;=0,L2992/耗电量关键数据!$B$6/1000,L2992/耗电量关键数据!$B$5/1000))</f>
        <v>0</v>
      </c>
      <c r="N2992" s="5">
        <f>电气设备逐时使用率计算!H2968</f>
        <v>22.208055000000002</v>
      </c>
      <c r="O2992" s="5">
        <f>灯光逐时使用率计算!H2968</f>
        <v>11.844296</v>
      </c>
      <c r="P2992" s="19">
        <f t="shared" si="416"/>
        <v>34.052351000000002</v>
      </c>
      <c r="Q2992" s="19">
        <f t="shared" si="420"/>
        <v>34.052351000000002</v>
      </c>
      <c r="R2992" s="20">
        <f t="shared" si="417"/>
        <v>16.330344999999987</v>
      </c>
      <c r="S2992" s="20">
        <f t="shared" si="421"/>
        <v>0</v>
      </c>
      <c r="T2992" s="20">
        <f>IF((T2991+R2992)&lt;0,0,IF((T2991+R2992)&gt;结论【关键目标】!C$28,结论【关键目标】!C$28,T2991+R2992))</f>
        <v>22</v>
      </c>
      <c r="U2992" s="19">
        <f>IF((T2991+R2992)&lt;结论【关键目标】!$C$28,0,(发电量计算【计算逻辑页】!R2992+发电量计算【计算逻辑页】!T2991-结论【关键目标】!$C$28))</f>
        <v>16.330344999999987</v>
      </c>
      <c r="V2992" s="5">
        <f t="shared" si="418"/>
        <v>5.7156207499999949</v>
      </c>
      <c r="W2992" s="5">
        <f t="shared" si="419"/>
        <v>41.775424206799997</v>
      </c>
      <c r="X2992" s="5">
        <f t="shared" si="422"/>
        <v>0</v>
      </c>
    </row>
    <row r="2993" spans="1:24" x14ac:dyDescent="0.15">
      <c r="A2993" s="7">
        <v>2992</v>
      </c>
      <c r="B2993" s="7">
        <v>5</v>
      </c>
      <c r="C2993" s="7">
        <v>5</v>
      </c>
      <c r="D2993" s="7">
        <v>16</v>
      </c>
      <c r="E2993" s="7">
        <v>125</v>
      </c>
      <c r="F2993" s="7">
        <v>24</v>
      </c>
      <c r="G2993" s="7">
        <v>367.8</v>
      </c>
      <c r="H2993" s="7">
        <f t="shared" si="414"/>
        <v>5</v>
      </c>
      <c r="I2993" s="16">
        <f t="shared" si="415"/>
        <v>45051</v>
      </c>
      <c r="J2993" s="17">
        <v>0.70809999999999995</v>
      </c>
      <c r="K2993" s="18">
        <f>G2993*结论【关键目标】!C$27*0.7735*0.001</f>
        <v>34.139195999999998</v>
      </c>
      <c r="L2993" s="5">
        <v>0</v>
      </c>
      <c r="M2993" s="5">
        <f>ABS(IF(L2993&lt;=0,L2993/耗电量关键数据!$B$6/1000,L2993/耗电量关键数据!$B$5/1000))</f>
        <v>0</v>
      </c>
      <c r="N2993" s="5">
        <f>电气设备逐时使用率计算!H2969</f>
        <v>22.208055000000002</v>
      </c>
      <c r="O2993" s="5">
        <f>灯光逐时使用率计算!H2969</f>
        <v>11.844296</v>
      </c>
      <c r="P2993" s="19">
        <f t="shared" si="416"/>
        <v>34.052351000000002</v>
      </c>
      <c r="Q2993" s="19">
        <f t="shared" si="420"/>
        <v>0</v>
      </c>
      <c r="R2993" s="20">
        <f t="shared" si="417"/>
        <v>34.139195999999998</v>
      </c>
      <c r="S2993" s="20">
        <f t="shared" si="421"/>
        <v>0</v>
      </c>
      <c r="T2993" s="20">
        <f>IF((T2992+R2993)&lt;0,0,IF((T2992+R2993)&gt;结论【关键目标】!C$28,结论【关键目标】!C$28,T2992+R2993))</f>
        <v>22</v>
      </c>
      <c r="U2993" s="19">
        <f>IF((T2992+R2993)&lt;结论【关键目标】!$C$28,0,(发电量计算【计算逻辑页】!R2993+发电量计算【计算逻辑页】!T2992-结论【关键目标】!$C$28))</f>
        <v>34.139195999999998</v>
      </c>
      <c r="V2993" s="5">
        <f t="shared" si="418"/>
        <v>11.948718599999999</v>
      </c>
      <c r="W2993" s="5">
        <f t="shared" si="419"/>
        <v>24.1124697431</v>
      </c>
      <c r="X2993" s="5">
        <f t="shared" si="422"/>
        <v>0</v>
      </c>
    </row>
    <row r="2994" spans="1:24" x14ac:dyDescent="0.15">
      <c r="A2994" s="7">
        <v>2993</v>
      </c>
      <c r="B2994" s="7">
        <v>5</v>
      </c>
      <c r="C2994" s="7">
        <v>5</v>
      </c>
      <c r="D2994" s="7">
        <v>17</v>
      </c>
      <c r="E2994" s="7">
        <v>125</v>
      </c>
      <c r="F2994" s="7">
        <v>25</v>
      </c>
      <c r="G2994" s="7">
        <v>228.3</v>
      </c>
      <c r="H2994" s="7">
        <f t="shared" si="414"/>
        <v>5</v>
      </c>
      <c r="I2994" s="16">
        <f t="shared" si="415"/>
        <v>45051</v>
      </c>
      <c r="J2994" s="17">
        <v>0.70809999999999995</v>
      </c>
      <c r="K2994" s="18">
        <f>G2994*结论【关键目标】!C$27*0.7735*0.001</f>
        <v>21.190806000000002</v>
      </c>
      <c r="L2994" s="5">
        <v>0</v>
      </c>
      <c r="M2994" s="5">
        <f>ABS(IF(L2994&lt;=0,L2994/耗电量关键数据!$B$6/1000,L2994/耗电量关键数据!$B$5/1000))</f>
        <v>0</v>
      </c>
      <c r="N2994" s="5">
        <f>电气设备逐时使用率计算!H2970</f>
        <v>22.208055000000002</v>
      </c>
      <c r="O2994" s="5">
        <f>灯光逐时使用率计算!H2970</f>
        <v>11.844296</v>
      </c>
      <c r="P2994" s="19">
        <f t="shared" si="416"/>
        <v>34.052351000000002</v>
      </c>
      <c r="Q2994" s="19">
        <f t="shared" si="420"/>
        <v>0</v>
      </c>
      <c r="R2994" s="20">
        <f t="shared" si="417"/>
        <v>21.190806000000002</v>
      </c>
      <c r="S2994" s="20">
        <f t="shared" si="421"/>
        <v>0</v>
      </c>
      <c r="T2994" s="20">
        <f>IF((T2993+R2994)&lt;0,0,IF((T2993+R2994)&gt;结论【关键目标】!C$28,结论【关键目标】!C$28,T2993+R2994))</f>
        <v>22</v>
      </c>
      <c r="U2994" s="19">
        <f>IF((T2993+R2994)&lt;结论【关键目标】!$C$28,0,(发电量计算【计算逻辑页】!R2994+发电量计算【计算逻辑页】!T2993-结论【关键目标】!$C$28))</f>
        <v>21.190806000000002</v>
      </c>
      <c r="V2994" s="5">
        <f t="shared" si="418"/>
        <v>7.4167820999999998</v>
      </c>
      <c r="W2994" s="5">
        <f t="shared" si="419"/>
        <v>15.005209728600001</v>
      </c>
      <c r="X2994" s="5">
        <f t="shared" si="422"/>
        <v>0</v>
      </c>
    </row>
    <row r="2995" spans="1:24" x14ac:dyDescent="0.15">
      <c r="A2995" s="7">
        <v>2994</v>
      </c>
      <c r="B2995" s="7">
        <v>5</v>
      </c>
      <c r="C2995" s="7">
        <v>5</v>
      </c>
      <c r="D2995" s="7">
        <v>18</v>
      </c>
      <c r="E2995" s="7">
        <v>125</v>
      </c>
      <c r="F2995" s="7">
        <v>25</v>
      </c>
      <c r="G2995" s="7">
        <v>65.2</v>
      </c>
      <c r="H2995" s="7">
        <f t="shared" si="414"/>
        <v>5</v>
      </c>
      <c r="I2995" s="16">
        <f t="shared" si="415"/>
        <v>45051</v>
      </c>
      <c r="J2995" s="17">
        <v>0.70809999999999995</v>
      </c>
      <c r="K2995" s="18">
        <f>G2995*结论【关键目标】!C$27*0.7735*0.001</f>
        <v>6.0518640000000001</v>
      </c>
      <c r="L2995" s="5">
        <v>0</v>
      </c>
      <c r="M2995" s="5">
        <f>ABS(IF(L2995&lt;=0,L2995/耗电量关键数据!$B$6/1000,L2995/耗电量关键数据!$B$5/1000))</f>
        <v>0</v>
      </c>
      <c r="N2995" s="5">
        <f>电气设备逐时使用率计算!H2971</f>
        <v>7.0130699999999999</v>
      </c>
      <c r="O2995" s="5">
        <f>灯光逐时使用率计算!H2971</f>
        <v>3.7403040000000001</v>
      </c>
      <c r="P2995" s="19">
        <f t="shared" si="416"/>
        <v>10.753374000000001</v>
      </c>
      <c r="Q2995" s="19">
        <f t="shared" si="420"/>
        <v>0</v>
      </c>
      <c r="R2995" s="20">
        <f t="shared" si="417"/>
        <v>6.0518640000000001</v>
      </c>
      <c r="S2995" s="20">
        <f t="shared" si="421"/>
        <v>0</v>
      </c>
      <c r="T2995" s="20">
        <f>IF((T2994+R2995)&lt;0,0,IF((T2994+R2995)&gt;结论【关键目标】!C$28,结论【关键目标】!C$28,T2994+R2995))</f>
        <v>22</v>
      </c>
      <c r="U2995" s="19">
        <f>IF((T2994+R2995)&lt;结论【关键目标】!$C$28,0,(发电量计算【计算逻辑页】!R2995+发电量计算【计算逻辑页】!T2994-结论【关键目标】!$C$28))</f>
        <v>6.0518640000000019</v>
      </c>
      <c r="V2995" s="5">
        <f t="shared" si="418"/>
        <v>2.1181524000000005</v>
      </c>
      <c r="W2995" s="5">
        <f t="shared" si="419"/>
        <v>4.2853248983999999</v>
      </c>
      <c r="X2995" s="5">
        <f t="shared" si="422"/>
        <v>0</v>
      </c>
    </row>
    <row r="2996" spans="1:24" x14ac:dyDescent="0.15">
      <c r="A2996" s="7">
        <v>2995</v>
      </c>
      <c r="B2996" s="7">
        <v>5</v>
      </c>
      <c r="C2996" s="7">
        <v>5</v>
      </c>
      <c r="D2996" s="7">
        <v>19</v>
      </c>
      <c r="E2996" s="7">
        <v>125</v>
      </c>
      <c r="F2996" s="7">
        <v>24</v>
      </c>
      <c r="G2996" s="7">
        <v>0</v>
      </c>
      <c r="H2996" s="7">
        <f t="shared" si="414"/>
        <v>5</v>
      </c>
      <c r="I2996" s="16">
        <f t="shared" si="415"/>
        <v>45051</v>
      </c>
      <c r="J2996" s="17">
        <v>1.2267999999999999</v>
      </c>
      <c r="K2996" s="18">
        <f>G2996*结论【关键目标】!C$27*0.7735*0.001</f>
        <v>0</v>
      </c>
      <c r="L2996" s="5">
        <v>0</v>
      </c>
      <c r="M2996" s="5">
        <f>ABS(IF(L2996&lt;=0,L2996/耗电量关键数据!$B$6/1000,L2996/耗电量关键数据!$B$5/1000))</f>
        <v>0</v>
      </c>
      <c r="N2996" s="5">
        <f>电气设备逐时使用率计算!H2972</f>
        <v>7.0130699999999999</v>
      </c>
      <c r="O2996" s="5">
        <f>灯光逐时使用率计算!H2972</f>
        <v>3.7403040000000001</v>
      </c>
      <c r="P2996" s="19">
        <f t="shared" si="416"/>
        <v>10.753374000000001</v>
      </c>
      <c r="Q2996" s="19">
        <f t="shared" si="420"/>
        <v>10.753374000000001</v>
      </c>
      <c r="R2996" s="20">
        <f t="shared" si="417"/>
        <v>-10.753374000000001</v>
      </c>
      <c r="S2996" s="20">
        <f t="shared" si="421"/>
        <v>10.753374000000001</v>
      </c>
      <c r="T2996" s="20">
        <f>IF((T2995+R2996)&lt;0,0,IF((T2995+R2996)&gt;结论【关键目标】!C$28,结论【关键目标】!C$28,T2995+R2996))</f>
        <v>11.246625999999999</v>
      </c>
      <c r="U2996" s="19">
        <f>IF((T2995+R2996)&lt;结论【关键目标】!$C$28,0,(发电量计算【计算逻辑页】!R2996+发电量计算【计算逻辑页】!T2995-结论【关键目标】!$C$28))</f>
        <v>0</v>
      </c>
      <c r="V2996" s="5">
        <f t="shared" si="418"/>
        <v>0</v>
      </c>
      <c r="W2996" s="5">
        <f t="shared" si="419"/>
        <v>0</v>
      </c>
      <c r="X2996" s="5">
        <f t="shared" si="422"/>
        <v>9.428558323199999</v>
      </c>
    </row>
    <row r="2997" spans="1:24" x14ac:dyDescent="0.15">
      <c r="A2997" s="7">
        <v>2996</v>
      </c>
      <c r="B2997" s="7">
        <v>5</v>
      </c>
      <c r="C2997" s="7">
        <v>5</v>
      </c>
      <c r="D2997" s="7">
        <v>20</v>
      </c>
      <c r="E2997" s="7">
        <v>125</v>
      </c>
      <c r="F2997" s="7">
        <v>22</v>
      </c>
      <c r="G2997" s="7">
        <v>0</v>
      </c>
      <c r="H2997" s="7">
        <f t="shared" si="414"/>
        <v>5</v>
      </c>
      <c r="I2997" s="16">
        <f t="shared" si="415"/>
        <v>45051</v>
      </c>
      <c r="J2997" s="17">
        <v>1.2267999999999999</v>
      </c>
      <c r="K2997" s="18">
        <f>G2997*结论【关键目标】!C$27*0.7735*0.001</f>
        <v>0</v>
      </c>
      <c r="L2997" s="5">
        <v>0</v>
      </c>
      <c r="M2997" s="5">
        <f>ABS(IF(L2997&lt;=0,L2997/耗电量关键数据!$B$6/1000,L2997/耗电量关键数据!$B$5/1000))</f>
        <v>0</v>
      </c>
      <c r="N2997" s="5">
        <f>电气设备逐时使用率计算!H2973</f>
        <v>1.1688450000000001</v>
      </c>
      <c r="O2997" s="5">
        <f>灯光逐时使用率计算!H2973</f>
        <v>0.37403039999999999</v>
      </c>
      <c r="P2997" s="19">
        <f t="shared" si="416"/>
        <v>1.5428754000000002</v>
      </c>
      <c r="Q2997" s="19">
        <f t="shared" si="420"/>
        <v>1.5428754000000002</v>
      </c>
      <c r="R2997" s="20">
        <f t="shared" si="417"/>
        <v>-1.5428754000000002</v>
      </c>
      <c r="S2997" s="20">
        <f t="shared" si="421"/>
        <v>1.5428754000000002</v>
      </c>
      <c r="T2997" s="20">
        <f>IF((T2996+R2997)&lt;0,0,IF((T2996+R2997)&gt;结论【关键目标】!C$28,结论【关键目标】!C$28,T2996+R2997))</f>
        <v>9.7037505999999993</v>
      </c>
      <c r="U2997" s="19">
        <f>IF((T2996+R2997)&lt;结论【关键目标】!$C$28,0,(发电量计算【计算逻辑页】!R2997+发电量计算【计算逻辑页】!T2996-结论【关键目标】!$C$28))</f>
        <v>0</v>
      </c>
      <c r="V2997" s="5">
        <f t="shared" si="418"/>
        <v>0</v>
      </c>
      <c r="W2997" s="5">
        <f t="shared" si="419"/>
        <v>0</v>
      </c>
      <c r="X2997" s="5">
        <f t="shared" si="422"/>
        <v>1.3527931507200002</v>
      </c>
    </row>
    <row r="2998" spans="1:24" x14ac:dyDescent="0.15">
      <c r="A2998" s="7">
        <v>2997</v>
      </c>
      <c r="B2998" s="7">
        <v>5</v>
      </c>
      <c r="C2998" s="7">
        <v>5</v>
      </c>
      <c r="D2998" s="7">
        <v>21</v>
      </c>
      <c r="E2998" s="7">
        <v>125</v>
      </c>
      <c r="F2998" s="7">
        <v>21.5</v>
      </c>
      <c r="G2998" s="7">
        <v>0</v>
      </c>
      <c r="H2998" s="7">
        <f t="shared" si="414"/>
        <v>5</v>
      </c>
      <c r="I2998" s="16">
        <f t="shared" si="415"/>
        <v>45051</v>
      </c>
      <c r="J2998" s="17">
        <v>1.2267999999999999</v>
      </c>
      <c r="K2998" s="18">
        <f>G2998*结论【关键目标】!C$27*0.7735*0.001</f>
        <v>0</v>
      </c>
      <c r="L2998" s="5">
        <v>0</v>
      </c>
      <c r="M2998" s="5">
        <f>ABS(IF(L2998&lt;=0,L2998/耗电量关键数据!$B$6/1000,L2998/耗电量关键数据!$B$5/1000))</f>
        <v>0</v>
      </c>
      <c r="N2998" s="5">
        <f>电气设备逐时使用率计算!H2974</f>
        <v>1.1688450000000001</v>
      </c>
      <c r="O2998" s="5">
        <f>灯光逐时使用率计算!H2974</f>
        <v>0.37403039999999999</v>
      </c>
      <c r="P2998" s="19">
        <f t="shared" si="416"/>
        <v>1.5428754000000002</v>
      </c>
      <c r="Q2998" s="19">
        <f t="shared" si="420"/>
        <v>1.5428754000000002</v>
      </c>
      <c r="R2998" s="20">
        <f t="shared" si="417"/>
        <v>-1.5428754000000002</v>
      </c>
      <c r="S2998" s="20">
        <f t="shared" si="421"/>
        <v>1.5428754000000002</v>
      </c>
      <c r="T2998" s="20">
        <f>IF((T2997+R2998)&lt;0,0,IF((T2997+R2998)&gt;结论【关键目标】!C$28,结论【关键目标】!C$28,T2997+R2998))</f>
        <v>8.1608751999999996</v>
      </c>
      <c r="U2998" s="19">
        <f>IF((T2997+R2998)&lt;结论【关键目标】!$C$28,0,(发电量计算【计算逻辑页】!R2998+发电量计算【计算逻辑页】!T2997-结论【关键目标】!$C$28))</f>
        <v>0</v>
      </c>
      <c r="V2998" s="5">
        <f t="shared" si="418"/>
        <v>0</v>
      </c>
      <c r="W2998" s="5">
        <f t="shared" si="419"/>
        <v>0</v>
      </c>
      <c r="X2998" s="5">
        <f t="shared" si="422"/>
        <v>1.3527931507200002</v>
      </c>
    </row>
    <row r="2999" spans="1:24" x14ac:dyDescent="0.15">
      <c r="A2999" s="7">
        <v>2998</v>
      </c>
      <c r="B2999" s="7">
        <v>5</v>
      </c>
      <c r="C2999" s="7">
        <v>5</v>
      </c>
      <c r="D2999" s="7">
        <v>22</v>
      </c>
      <c r="E2999" s="7">
        <v>125</v>
      </c>
      <c r="F2999" s="7">
        <v>18</v>
      </c>
      <c r="G2999" s="7">
        <v>0</v>
      </c>
      <c r="H2999" s="7">
        <f t="shared" si="414"/>
        <v>5</v>
      </c>
      <c r="I2999" s="16">
        <f t="shared" si="415"/>
        <v>45051</v>
      </c>
      <c r="J2999" s="17">
        <v>0.70809999999999995</v>
      </c>
      <c r="K2999" s="18">
        <f>G2999*结论【关键目标】!C$27*0.7735*0.001</f>
        <v>0</v>
      </c>
      <c r="L2999" s="5">
        <v>0</v>
      </c>
      <c r="M2999" s="5">
        <f>ABS(IF(L2999&lt;=0,L2999/耗电量关键数据!$B$6/1000,L2999/耗电量关键数据!$B$5/1000))</f>
        <v>0</v>
      </c>
      <c r="N2999" s="5">
        <f>电气设备逐时使用率计算!H2975</f>
        <v>1.1688450000000001</v>
      </c>
      <c r="O2999" s="5">
        <f>灯光逐时使用率计算!H2975</f>
        <v>0.37403039999999999</v>
      </c>
      <c r="P2999" s="19">
        <f t="shared" si="416"/>
        <v>1.5428754000000002</v>
      </c>
      <c r="Q2999" s="19">
        <f t="shared" si="420"/>
        <v>0</v>
      </c>
      <c r="R2999" s="20">
        <f t="shared" si="417"/>
        <v>0</v>
      </c>
      <c r="S2999" s="20">
        <f t="shared" si="421"/>
        <v>0</v>
      </c>
      <c r="T2999" s="20">
        <f>IF((T2998+R2999)&lt;0,0,IF((T2998+R2999)&gt;结论【关键目标】!C$28,结论【关键目标】!C$28,T2998+R2999))</f>
        <v>8.1608751999999996</v>
      </c>
      <c r="U2999" s="19">
        <f>IF((T2998+R2999)&lt;结论【关键目标】!$C$28,0,(发电量计算【计算逻辑页】!R2999+发电量计算【计算逻辑页】!T2998-结论【关键目标】!$C$28))</f>
        <v>0</v>
      </c>
      <c r="V2999" s="5">
        <f t="shared" si="418"/>
        <v>0</v>
      </c>
      <c r="W2999" s="5">
        <f t="shared" si="419"/>
        <v>0</v>
      </c>
      <c r="X2999" s="5">
        <f t="shared" si="422"/>
        <v>0</v>
      </c>
    </row>
    <row r="3000" spans="1:24" x14ac:dyDescent="0.15">
      <c r="A3000" s="7">
        <v>2999</v>
      </c>
      <c r="B3000" s="7">
        <v>5</v>
      </c>
      <c r="C3000" s="7">
        <v>5</v>
      </c>
      <c r="D3000" s="7">
        <v>23</v>
      </c>
      <c r="E3000" s="7">
        <v>125</v>
      </c>
      <c r="F3000" s="7">
        <v>17</v>
      </c>
      <c r="G3000" s="7">
        <v>0</v>
      </c>
      <c r="H3000" s="7">
        <f t="shared" si="414"/>
        <v>5</v>
      </c>
      <c r="I3000" s="16">
        <f t="shared" si="415"/>
        <v>45051</v>
      </c>
      <c r="J3000" s="17">
        <v>0.70809999999999995</v>
      </c>
      <c r="K3000" s="18">
        <f>G3000*结论【关键目标】!C$27*0.7735*0.001</f>
        <v>0</v>
      </c>
      <c r="L3000" s="5">
        <v>0</v>
      </c>
      <c r="M3000" s="5">
        <f>ABS(IF(L3000&lt;=0,L3000/耗电量关键数据!$B$6/1000,L3000/耗电量关键数据!$B$5/1000))</f>
        <v>0</v>
      </c>
      <c r="N3000" s="5">
        <f>电气设备逐时使用率计算!H2976</f>
        <v>1.1688450000000001</v>
      </c>
      <c r="O3000" s="5">
        <f>灯光逐时使用率计算!H2976</f>
        <v>0.37403039999999999</v>
      </c>
      <c r="P3000" s="19">
        <f t="shared" si="416"/>
        <v>1.5428754000000002</v>
      </c>
      <c r="Q3000" s="19">
        <f t="shared" si="420"/>
        <v>0</v>
      </c>
      <c r="R3000" s="20">
        <f t="shared" si="417"/>
        <v>0</v>
      </c>
      <c r="S3000" s="20">
        <f t="shared" si="421"/>
        <v>0</v>
      </c>
      <c r="T3000" s="20">
        <f>IF((T2999+R3000)&lt;0,0,IF((T2999+R3000)&gt;结论【关键目标】!C$28,结论【关键目标】!C$28,T2999+R3000))</f>
        <v>8.1608751999999996</v>
      </c>
      <c r="U3000" s="19">
        <f>IF((T2999+R3000)&lt;结论【关键目标】!$C$28,0,(发电量计算【计算逻辑页】!R3000+发电量计算【计算逻辑页】!T2999-结论【关键目标】!$C$28))</f>
        <v>0</v>
      </c>
      <c r="V3000" s="5">
        <f t="shared" si="418"/>
        <v>0</v>
      </c>
      <c r="W3000" s="5">
        <f t="shared" si="419"/>
        <v>0</v>
      </c>
      <c r="X3000" s="5">
        <f t="shared" si="422"/>
        <v>0</v>
      </c>
    </row>
    <row r="3001" spans="1:24" x14ac:dyDescent="0.15">
      <c r="A3001" s="7">
        <v>3000</v>
      </c>
      <c r="B3001" s="7">
        <v>5</v>
      </c>
      <c r="C3001" s="7">
        <v>5</v>
      </c>
      <c r="D3001" s="7">
        <v>24</v>
      </c>
      <c r="E3001" s="7">
        <v>125</v>
      </c>
      <c r="F3001" s="7">
        <v>19.8</v>
      </c>
      <c r="G3001" s="7">
        <v>0</v>
      </c>
      <c r="H3001" s="7">
        <f t="shared" si="414"/>
        <v>5</v>
      </c>
      <c r="I3001" s="16">
        <f t="shared" si="415"/>
        <v>45051</v>
      </c>
      <c r="J3001" s="17">
        <v>0.2407</v>
      </c>
      <c r="K3001" s="18">
        <f>G3001*结论【关键目标】!C$27*0.7735*0.001</f>
        <v>0</v>
      </c>
      <c r="L3001" s="5">
        <v>0</v>
      </c>
      <c r="M3001" s="5">
        <f>ABS(IF(L3001&lt;=0,L3001/耗电量关键数据!$B$6/1000,L3001/耗电量关键数据!$B$5/1000))</f>
        <v>0</v>
      </c>
      <c r="N3001" s="5">
        <f>电气设备逐时使用率计算!H2977</f>
        <v>1.1688450000000001</v>
      </c>
      <c r="O3001" s="5">
        <f>灯光逐时使用率计算!H2977</f>
        <v>0.37403039999999999</v>
      </c>
      <c r="P3001" s="19">
        <f t="shared" si="416"/>
        <v>1.5428754000000002</v>
      </c>
      <c r="Q3001" s="19">
        <f t="shared" si="420"/>
        <v>0</v>
      </c>
      <c r="R3001" s="20">
        <f t="shared" si="417"/>
        <v>0</v>
      </c>
      <c r="S3001" s="20">
        <f t="shared" si="421"/>
        <v>0</v>
      </c>
      <c r="T3001" s="20">
        <f>IF((T3000+R3001)&lt;0,0,IF((T3000+R3001)&gt;结论【关键目标】!C$28,结论【关键目标】!C$28,T3000+R3001))</f>
        <v>8.1608751999999996</v>
      </c>
      <c r="U3001" s="19">
        <f>IF((T3000+R3001)&lt;结论【关键目标】!$C$28,0,(发电量计算【计算逻辑页】!R3001+发电量计算【计算逻辑页】!T3000-结论【关键目标】!$C$28))</f>
        <v>0</v>
      </c>
      <c r="V3001" s="5">
        <f t="shared" si="418"/>
        <v>0</v>
      </c>
      <c r="W3001" s="5">
        <f t="shared" si="419"/>
        <v>0</v>
      </c>
      <c r="X3001" s="5">
        <f t="shared" si="422"/>
        <v>0</v>
      </c>
    </row>
    <row r="3002" spans="1:24" x14ac:dyDescent="0.15">
      <c r="A3002" s="7">
        <v>3001</v>
      </c>
      <c r="B3002" s="7">
        <v>5</v>
      </c>
      <c r="C3002" s="7">
        <v>6</v>
      </c>
      <c r="D3002" s="7">
        <v>1</v>
      </c>
      <c r="E3002" s="7">
        <v>126</v>
      </c>
      <c r="F3002" s="7">
        <v>17</v>
      </c>
      <c r="G3002" s="7">
        <v>0</v>
      </c>
      <c r="H3002" s="7">
        <f t="shared" si="414"/>
        <v>6</v>
      </c>
      <c r="I3002" s="16">
        <f t="shared" si="415"/>
        <v>45052</v>
      </c>
      <c r="J3002" s="17">
        <v>0.2407</v>
      </c>
      <c r="K3002" s="18">
        <f>G3002*结论【关键目标】!C$27*0.7735*0.001</f>
        <v>0</v>
      </c>
      <c r="L3002" s="5">
        <v>0</v>
      </c>
      <c r="M3002" s="5">
        <f>ABS(IF(L3002&lt;=0,L3002/耗电量关键数据!$B$6/1000,L3002/耗电量关键数据!$B$5/1000))</f>
        <v>0</v>
      </c>
      <c r="N3002" s="19">
        <f>耗电量关键数据!$B$14</f>
        <v>1.1688450000000001</v>
      </c>
      <c r="O3002" s="19">
        <f>耗电量关键数据!$B$15</f>
        <v>0.37403039999999999</v>
      </c>
      <c r="P3002" s="19">
        <f t="shared" si="416"/>
        <v>1.5428754000000002</v>
      </c>
      <c r="Q3002" s="19">
        <f t="shared" si="420"/>
        <v>0</v>
      </c>
      <c r="R3002" s="20">
        <f t="shared" si="417"/>
        <v>0</v>
      </c>
      <c r="S3002" s="20">
        <f t="shared" si="421"/>
        <v>0</v>
      </c>
      <c r="T3002" s="20">
        <f>IF((T3001+R3002)&lt;0,0,IF((T3001+R3002)&gt;结论【关键目标】!C$28,结论【关键目标】!C$28,T3001+R3002))</f>
        <v>8.1608751999999996</v>
      </c>
      <c r="U3002" s="19">
        <f>IF((T3001+R3002)&lt;结论【关键目标】!$C$28,0,(发电量计算【计算逻辑页】!R3002+发电量计算【计算逻辑页】!T3001-结论【关键目标】!$C$28))</f>
        <v>0</v>
      </c>
      <c r="V3002" s="5">
        <f t="shared" si="418"/>
        <v>0</v>
      </c>
      <c r="W3002" s="5">
        <f t="shared" si="419"/>
        <v>0</v>
      </c>
      <c r="X3002" s="5">
        <f t="shared" si="422"/>
        <v>0</v>
      </c>
    </row>
    <row r="3003" spans="1:24" x14ac:dyDescent="0.15">
      <c r="A3003" s="7">
        <v>3002</v>
      </c>
      <c r="B3003" s="7">
        <v>5</v>
      </c>
      <c r="C3003" s="7">
        <v>6</v>
      </c>
      <c r="D3003" s="7">
        <v>2</v>
      </c>
      <c r="E3003" s="7">
        <v>126</v>
      </c>
      <c r="F3003" s="7">
        <v>17</v>
      </c>
      <c r="G3003" s="7">
        <v>0</v>
      </c>
      <c r="H3003" s="7">
        <f t="shared" si="414"/>
        <v>6</v>
      </c>
      <c r="I3003" s="16">
        <f t="shared" si="415"/>
        <v>45052</v>
      </c>
      <c r="J3003" s="17">
        <v>0.2407</v>
      </c>
      <c r="K3003" s="18">
        <f>G3003*结论【关键目标】!C$27*0.7735*0.001</f>
        <v>0</v>
      </c>
      <c r="L3003" s="5">
        <v>0</v>
      </c>
      <c r="M3003" s="5">
        <f>ABS(IF(L3003&lt;=0,L3003/耗电量关键数据!$B$6/1000,L3003/耗电量关键数据!$B$5/1000))</f>
        <v>0</v>
      </c>
      <c r="N3003" s="19">
        <f>耗电量关键数据!$B$14</f>
        <v>1.1688450000000001</v>
      </c>
      <c r="O3003" s="19">
        <f>耗电量关键数据!$B$15</f>
        <v>0.37403039999999999</v>
      </c>
      <c r="P3003" s="19">
        <f t="shared" si="416"/>
        <v>1.5428754000000002</v>
      </c>
      <c r="Q3003" s="19">
        <f t="shared" si="420"/>
        <v>0</v>
      </c>
      <c r="R3003" s="20">
        <f t="shared" si="417"/>
        <v>0</v>
      </c>
      <c r="S3003" s="20">
        <f t="shared" si="421"/>
        <v>0</v>
      </c>
      <c r="T3003" s="20">
        <f>IF((T3002+R3003)&lt;0,0,IF((T3002+R3003)&gt;结论【关键目标】!C$28,结论【关键目标】!C$28,T3002+R3003))</f>
        <v>8.1608751999999996</v>
      </c>
      <c r="U3003" s="19">
        <f>IF((T3002+R3003)&lt;结论【关键目标】!$C$28,0,(发电量计算【计算逻辑页】!R3003+发电量计算【计算逻辑页】!T3002-结论【关键目标】!$C$28))</f>
        <v>0</v>
      </c>
      <c r="V3003" s="5">
        <f t="shared" si="418"/>
        <v>0</v>
      </c>
      <c r="W3003" s="5">
        <f t="shared" si="419"/>
        <v>0</v>
      </c>
      <c r="X3003" s="5">
        <f t="shared" si="422"/>
        <v>0</v>
      </c>
    </row>
    <row r="3004" spans="1:24" x14ac:dyDescent="0.15">
      <c r="A3004" s="7">
        <v>3003</v>
      </c>
      <c r="B3004" s="7">
        <v>5</v>
      </c>
      <c r="C3004" s="7">
        <v>6</v>
      </c>
      <c r="D3004" s="7">
        <v>3</v>
      </c>
      <c r="E3004" s="7">
        <v>126</v>
      </c>
      <c r="F3004" s="7">
        <v>18.100000000000001</v>
      </c>
      <c r="G3004" s="7">
        <v>0</v>
      </c>
      <c r="H3004" s="7">
        <f t="shared" si="414"/>
        <v>6</v>
      </c>
      <c r="I3004" s="16">
        <f t="shared" si="415"/>
        <v>45052</v>
      </c>
      <c r="J3004" s="17">
        <v>0.2407</v>
      </c>
      <c r="K3004" s="18">
        <f>G3004*结论【关键目标】!C$27*0.7735*0.001</f>
        <v>0</v>
      </c>
      <c r="L3004" s="5">
        <v>0</v>
      </c>
      <c r="M3004" s="5">
        <f>ABS(IF(L3004&lt;=0,L3004/耗电量关键数据!$B$6/1000,L3004/耗电量关键数据!$B$5/1000))</f>
        <v>0</v>
      </c>
      <c r="N3004" s="19">
        <f>耗电量关键数据!$B$14</f>
        <v>1.1688450000000001</v>
      </c>
      <c r="O3004" s="19">
        <f>耗电量关键数据!$B$15</f>
        <v>0.37403039999999999</v>
      </c>
      <c r="P3004" s="19">
        <f t="shared" si="416"/>
        <v>1.5428754000000002</v>
      </c>
      <c r="Q3004" s="19">
        <f t="shared" si="420"/>
        <v>0</v>
      </c>
      <c r="R3004" s="20">
        <f t="shared" si="417"/>
        <v>0</v>
      </c>
      <c r="S3004" s="20">
        <f t="shared" si="421"/>
        <v>0</v>
      </c>
      <c r="T3004" s="20">
        <f>IF((T3003+R3004)&lt;0,0,IF((T3003+R3004)&gt;结论【关键目标】!C$28,结论【关键目标】!C$28,T3003+R3004))</f>
        <v>8.1608751999999996</v>
      </c>
      <c r="U3004" s="19">
        <f>IF((T3003+R3004)&lt;结论【关键目标】!$C$28,0,(发电量计算【计算逻辑页】!R3004+发电量计算【计算逻辑页】!T3003-结论【关键目标】!$C$28))</f>
        <v>0</v>
      </c>
      <c r="V3004" s="5">
        <f t="shared" si="418"/>
        <v>0</v>
      </c>
      <c r="W3004" s="5">
        <f t="shared" si="419"/>
        <v>0</v>
      </c>
      <c r="X3004" s="5">
        <f t="shared" si="422"/>
        <v>0</v>
      </c>
    </row>
    <row r="3005" spans="1:24" x14ac:dyDescent="0.15">
      <c r="A3005" s="7">
        <v>3004</v>
      </c>
      <c r="B3005" s="7">
        <v>5</v>
      </c>
      <c r="C3005" s="7">
        <v>6</v>
      </c>
      <c r="D3005" s="7">
        <v>4</v>
      </c>
      <c r="E3005" s="7">
        <v>126</v>
      </c>
      <c r="F3005" s="7">
        <v>17</v>
      </c>
      <c r="G3005" s="7">
        <v>0</v>
      </c>
      <c r="H3005" s="7">
        <f t="shared" si="414"/>
        <v>6</v>
      </c>
      <c r="I3005" s="16">
        <f t="shared" si="415"/>
        <v>45052</v>
      </c>
      <c r="J3005" s="17">
        <v>0.2407</v>
      </c>
      <c r="K3005" s="18">
        <f>G3005*结论【关键目标】!C$27*0.7735*0.001</f>
        <v>0</v>
      </c>
      <c r="L3005" s="5">
        <v>0</v>
      </c>
      <c r="M3005" s="5">
        <f>ABS(IF(L3005&lt;=0,L3005/耗电量关键数据!$B$6/1000,L3005/耗电量关键数据!$B$5/1000))</f>
        <v>0</v>
      </c>
      <c r="N3005" s="19">
        <f>耗电量关键数据!$B$14</f>
        <v>1.1688450000000001</v>
      </c>
      <c r="O3005" s="19">
        <f>耗电量关键数据!$B$15</f>
        <v>0.37403039999999999</v>
      </c>
      <c r="P3005" s="19">
        <f t="shared" si="416"/>
        <v>1.5428754000000002</v>
      </c>
      <c r="Q3005" s="19">
        <f t="shared" si="420"/>
        <v>0</v>
      </c>
      <c r="R3005" s="20">
        <f t="shared" si="417"/>
        <v>0</v>
      </c>
      <c r="S3005" s="20">
        <f t="shared" si="421"/>
        <v>0</v>
      </c>
      <c r="T3005" s="20">
        <f>IF((T3004+R3005)&lt;0,0,IF((T3004+R3005)&gt;结论【关键目标】!C$28,结论【关键目标】!C$28,T3004+R3005))</f>
        <v>8.1608751999999996</v>
      </c>
      <c r="U3005" s="19">
        <f>IF((T3004+R3005)&lt;结论【关键目标】!$C$28,0,(发电量计算【计算逻辑页】!R3005+发电量计算【计算逻辑页】!T3004-结论【关键目标】!$C$28))</f>
        <v>0</v>
      </c>
      <c r="V3005" s="5">
        <f t="shared" si="418"/>
        <v>0</v>
      </c>
      <c r="W3005" s="5">
        <f t="shared" si="419"/>
        <v>0</v>
      </c>
      <c r="X3005" s="5">
        <f t="shared" si="422"/>
        <v>0</v>
      </c>
    </row>
    <row r="3006" spans="1:24" x14ac:dyDescent="0.15">
      <c r="A3006" s="7">
        <v>3005</v>
      </c>
      <c r="B3006" s="7">
        <v>5</v>
      </c>
      <c r="C3006" s="7">
        <v>6</v>
      </c>
      <c r="D3006" s="7">
        <v>5</v>
      </c>
      <c r="E3006" s="7">
        <v>126</v>
      </c>
      <c r="F3006" s="7">
        <v>17</v>
      </c>
      <c r="G3006" s="7">
        <v>0.2</v>
      </c>
      <c r="H3006" s="7">
        <f t="shared" si="414"/>
        <v>6</v>
      </c>
      <c r="I3006" s="16">
        <f t="shared" si="415"/>
        <v>45052</v>
      </c>
      <c r="J3006" s="17">
        <v>0.2407</v>
      </c>
      <c r="K3006" s="18">
        <f>G3006*结论【关键目标】!C$27*0.7735*0.001</f>
        <v>1.8564000000000001E-2</v>
      </c>
      <c r="L3006" s="5">
        <v>0</v>
      </c>
      <c r="M3006" s="5">
        <f>ABS(IF(L3006&lt;=0,L3006/耗电量关键数据!$B$6/1000,L3006/耗电量关键数据!$B$5/1000))</f>
        <v>0</v>
      </c>
      <c r="N3006" s="19">
        <f>耗电量关键数据!$B$14</f>
        <v>1.1688450000000001</v>
      </c>
      <c r="O3006" s="19">
        <f>耗电量关键数据!$B$15</f>
        <v>0.37403039999999999</v>
      </c>
      <c r="P3006" s="19">
        <f t="shared" si="416"/>
        <v>1.5428754000000002</v>
      </c>
      <c r="Q3006" s="19">
        <f t="shared" si="420"/>
        <v>0</v>
      </c>
      <c r="R3006" s="20">
        <f t="shared" si="417"/>
        <v>1.8564000000000001E-2</v>
      </c>
      <c r="S3006" s="20">
        <f t="shared" si="421"/>
        <v>0</v>
      </c>
      <c r="T3006" s="20">
        <f>IF((T3005+R3006)&lt;0,0,IF((T3005+R3006)&gt;结论【关键目标】!C$28,结论【关键目标】!C$28,T3005+R3006))</f>
        <v>8.1794391999999991</v>
      </c>
      <c r="U3006" s="19">
        <f>IF((T3005+R3006)&lt;结论【关键目标】!$C$28,0,(发电量计算【计算逻辑页】!R3006+发电量计算【计算逻辑页】!T3005-结论【关键目标】!$C$28))</f>
        <v>0</v>
      </c>
      <c r="V3006" s="5">
        <f t="shared" si="418"/>
        <v>0</v>
      </c>
      <c r="W3006" s="5">
        <f t="shared" si="419"/>
        <v>4.4683548000000002E-3</v>
      </c>
      <c r="X3006" s="5">
        <f t="shared" si="422"/>
        <v>0</v>
      </c>
    </row>
    <row r="3007" spans="1:24" x14ac:dyDescent="0.15">
      <c r="A3007" s="7">
        <v>3006</v>
      </c>
      <c r="B3007" s="7">
        <v>5</v>
      </c>
      <c r="C3007" s="7">
        <v>6</v>
      </c>
      <c r="D3007" s="7">
        <v>6</v>
      </c>
      <c r="E3007" s="7">
        <v>126</v>
      </c>
      <c r="F3007" s="7">
        <v>18</v>
      </c>
      <c r="G3007" s="7">
        <v>92</v>
      </c>
      <c r="H3007" s="7">
        <f t="shared" si="414"/>
        <v>6</v>
      </c>
      <c r="I3007" s="16">
        <f t="shared" si="415"/>
        <v>45052</v>
      </c>
      <c r="J3007" s="17">
        <v>0.2407</v>
      </c>
      <c r="K3007" s="18">
        <f>G3007*结论【关键目标】!C$27*0.7735*0.001</f>
        <v>8.5394400000000008</v>
      </c>
      <c r="L3007" s="5">
        <v>0</v>
      </c>
      <c r="M3007" s="5">
        <f>ABS(IF(L3007&lt;=0,L3007/耗电量关键数据!$B$6/1000,L3007/耗电量关键数据!$B$5/1000))</f>
        <v>0</v>
      </c>
      <c r="N3007" s="19">
        <f>耗电量关键数据!$B$14</f>
        <v>1.1688450000000001</v>
      </c>
      <c r="O3007" s="19">
        <f>耗电量关键数据!$B$15</f>
        <v>0.37403039999999999</v>
      </c>
      <c r="P3007" s="19">
        <f t="shared" si="416"/>
        <v>1.5428754000000002</v>
      </c>
      <c r="Q3007" s="19">
        <f t="shared" si="420"/>
        <v>0</v>
      </c>
      <c r="R3007" s="20">
        <f t="shared" si="417"/>
        <v>8.5394400000000008</v>
      </c>
      <c r="S3007" s="20">
        <f t="shared" si="421"/>
        <v>0</v>
      </c>
      <c r="T3007" s="20">
        <f>IF((T3006+R3007)&lt;0,0,IF((T3006+R3007)&gt;结论【关键目标】!C$28,结论【关键目标】!C$28,T3006+R3007))</f>
        <v>16.7188792</v>
      </c>
      <c r="U3007" s="19">
        <f>IF((T3006+R3007)&lt;结论【关键目标】!$C$28,0,(发电量计算【计算逻辑页】!R3007+发电量计算【计算逻辑页】!T3006-结论【关键目标】!$C$28))</f>
        <v>0</v>
      </c>
      <c r="V3007" s="5">
        <f t="shared" si="418"/>
        <v>0</v>
      </c>
      <c r="W3007" s="5">
        <f t="shared" si="419"/>
        <v>0.37137010878000004</v>
      </c>
      <c r="X3007" s="5">
        <f t="shared" si="422"/>
        <v>0</v>
      </c>
    </row>
    <row r="3008" spans="1:24" x14ac:dyDescent="0.15">
      <c r="A3008" s="7">
        <v>3007</v>
      </c>
      <c r="B3008" s="7">
        <v>5</v>
      </c>
      <c r="C3008" s="7">
        <v>6</v>
      </c>
      <c r="D3008" s="7">
        <v>7</v>
      </c>
      <c r="E3008" s="7">
        <v>126</v>
      </c>
      <c r="F3008" s="7">
        <v>16</v>
      </c>
      <c r="G3008" s="7">
        <v>154.80000000000001</v>
      </c>
      <c r="H3008" s="7">
        <f t="shared" si="414"/>
        <v>6</v>
      </c>
      <c r="I3008" s="16">
        <f t="shared" si="415"/>
        <v>45052</v>
      </c>
      <c r="J3008" s="17">
        <v>0.2407</v>
      </c>
      <c r="K3008" s="18">
        <f>G3008*结论【关键目标】!C$27*0.7735*0.001</f>
        <v>14.368536000000001</v>
      </c>
      <c r="L3008" s="5">
        <v>0</v>
      </c>
      <c r="M3008" s="5">
        <f>ABS(IF(L3008&lt;=0,L3008/耗电量关键数据!$B$6/1000,L3008/耗电量关键数据!$B$5/1000))</f>
        <v>0</v>
      </c>
      <c r="N3008" s="19">
        <f>耗电量关键数据!$B$14</f>
        <v>1.1688450000000001</v>
      </c>
      <c r="O3008" s="19">
        <f>耗电量关键数据!$B$15</f>
        <v>0.37403039999999999</v>
      </c>
      <c r="P3008" s="19">
        <f t="shared" si="416"/>
        <v>1.5428754000000002</v>
      </c>
      <c r="Q3008" s="19">
        <f t="shared" si="420"/>
        <v>0</v>
      </c>
      <c r="R3008" s="20">
        <f t="shared" si="417"/>
        <v>14.368536000000001</v>
      </c>
      <c r="S3008" s="20">
        <f t="shared" si="421"/>
        <v>0</v>
      </c>
      <c r="T3008" s="20">
        <f>IF((T3007+R3008)&lt;0,0,IF((T3007+R3008)&gt;结论【关键目标】!C$28,结论【关键目标】!C$28,T3007+R3008))</f>
        <v>22</v>
      </c>
      <c r="U3008" s="19">
        <f>IF((T3007+R3008)&lt;结论【关键目标】!$C$28,0,(发电量计算【计算逻辑页】!R3008+发电量计算【计算逻辑页】!T3007-结论【关键目标】!$C$28))</f>
        <v>9.0874152000000024</v>
      </c>
      <c r="V3008" s="5">
        <f t="shared" si="418"/>
        <v>0</v>
      </c>
      <c r="W3008" s="5">
        <f t="shared" si="419"/>
        <v>0.37137010878000004</v>
      </c>
      <c r="X3008" s="5">
        <f t="shared" si="422"/>
        <v>0</v>
      </c>
    </row>
    <row r="3009" spans="1:24" x14ac:dyDescent="0.15">
      <c r="A3009" s="7">
        <v>3008</v>
      </c>
      <c r="B3009" s="7">
        <v>5</v>
      </c>
      <c r="C3009" s="7">
        <v>6</v>
      </c>
      <c r="D3009" s="7">
        <v>8</v>
      </c>
      <c r="E3009" s="7">
        <v>126</v>
      </c>
      <c r="F3009" s="7">
        <v>18</v>
      </c>
      <c r="G3009" s="7">
        <v>324.89999999999998</v>
      </c>
      <c r="H3009" s="7">
        <f t="shared" si="414"/>
        <v>6</v>
      </c>
      <c r="I3009" s="16">
        <f t="shared" si="415"/>
        <v>45052</v>
      </c>
      <c r="J3009" s="17">
        <v>0.70809999999999995</v>
      </c>
      <c r="K3009" s="18">
        <f>G3009*结论【关键目标】!C$27*0.7735*0.001</f>
        <v>30.157217999999997</v>
      </c>
      <c r="L3009" s="5">
        <v>0</v>
      </c>
      <c r="M3009" s="5">
        <f>ABS(IF(L3009&lt;=0,L3009/耗电量关键数据!$B$6/1000,L3009/耗电量关键数据!$B$5/1000))</f>
        <v>0</v>
      </c>
      <c r="N3009" s="19">
        <f>耗电量关键数据!$B$14</f>
        <v>1.1688450000000001</v>
      </c>
      <c r="O3009" s="19">
        <f>耗电量关键数据!$B$15</f>
        <v>0.37403039999999999</v>
      </c>
      <c r="P3009" s="19">
        <f t="shared" si="416"/>
        <v>1.5428754000000002</v>
      </c>
      <c r="Q3009" s="19">
        <f t="shared" si="420"/>
        <v>0</v>
      </c>
      <c r="R3009" s="20">
        <f t="shared" si="417"/>
        <v>30.157217999999997</v>
      </c>
      <c r="S3009" s="20">
        <f t="shared" si="421"/>
        <v>0</v>
      </c>
      <c r="T3009" s="20">
        <f>IF((T3008+R3009)&lt;0,0,IF((T3008+R3009)&gt;结论【关键目标】!C$28,结论【关键目标】!C$28,T3008+R3009))</f>
        <v>22</v>
      </c>
      <c r="U3009" s="19">
        <f>IF((T3008+R3009)&lt;结论【关键目标】!$C$28,0,(发电量计算【计算逻辑页】!R3009+发电量计算【计算逻辑页】!T3008-结论【关键目标】!$C$28))</f>
        <v>30.157218</v>
      </c>
      <c r="V3009" s="5">
        <f t="shared" si="418"/>
        <v>10.5550263</v>
      </c>
      <c r="W3009" s="5">
        <f t="shared" si="419"/>
        <v>1.0925100707400002</v>
      </c>
      <c r="X3009" s="5">
        <f t="shared" si="422"/>
        <v>0</v>
      </c>
    </row>
    <row r="3010" spans="1:24" x14ac:dyDescent="0.15">
      <c r="A3010" s="7">
        <v>3009</v>
      </c>
      <c r="B3010" s="7">
        <v>5</v>
      </c>
      <c r="C3010" s="7">
        <v>6</v>
      </c>
      <c r="D3010" s="7">
        <v>9</v>
      </c>
      <c r="E3010" s="7">
        <v>126</v>
      </c>
      <c r="F3010" s="7">
        <v>17.600000000000001</v>
      </c>
      <c r="G3010" s="7">
        <v>415.2</v>
      </c>
      <c r="H3010" s="7">
        <f t="shared" ref="H3010:H3073" si="423">WEEKDAY(I:I,2)</f>
        <v>6</v>
      </c>
      <c r="I3010" s="16">
        <f t="shared" ref="I3010:I3073" si="424">DATE(2023,B3010,C3010)</f>
        <v>45052</v>
      </c>
      <c r="J3010" s="17">
        <v>0.70809999999999995</v>
      </c>
      <c r="K3010" s="18">
        <f>G3010*结论【关键目标】!C$27*0.7735*0.001</f>
        <v>38.538864000000004</v>
      </c>
      <c r="L3010" s="5">
        <v>0</v>
      </c>
      <c r="M3010" s="5">
        <f>ABS(IF(L3010&lt;=0,L3010/耗电量关键数据!$B$6/1000,L3010/耗电量关键数据!$B$5/1000))</f>
        <v>0</v>
      </c>
      <c r="N3010" s="19">
        <f>耗电量关键数据!$B$14</f>
        <v>1.1688450000000001</v>
      </c>
      <c r="O3010" s="19">
        <f>耗电量关键数据!$B$15</f>
        <v>0.37403039999999999</v>
      </c>
      <c r="P3010" s="19">
        <f t="shared" ref="P3010:P3073" si="425">M3010+N3010+O3010</f>
        <v>1.5428754000000002</v>
      </c>
      <c r="Q3010" s="19">
        <f t="shared" si="420"/>
        <v>0</v>
      </c>
      <c r="R3010" s="20">
        <f t="shared" ref="R3010:R3073" si="426">K3010-Q3010</f>
        <v>38.538864000000004</v>
      </c>
      <c r="S3010" s="20">
        <f t="shared" si="421"/>
        <v>0</v>
      </c>
      <c r="T3010" s="20">
        <f>IF((T3009+R3010)&lt;0,0,IF((T3009+R3010)&gt;结论【关键目标】!C$28,结论【关键目标】!C$28,T3009+R3010))</f>
        <v>22</v>
      </c>
      <c r="U3010" s="19">
        <f>IF((T3009+R3010)&lt;结论【关键目标】!$C$28,0,(发电量计算【计算逻辑页】!R3010+发电量计算【计算逻辑页】!T3009-结论【关键目标】!$C$28))</f>
        <v>38.538864000000004</v>
      </c>
      <c r="V3010" s="5">
        <f t="shared" ref="V3010:V3073" si="427">IF(J3010&gt;0.35,U3010*0.35,0)</f>
        <v>13.488602400000001</v>
      </c>
      <c r="W3010" s="5">
        <f t="shared" ref="W3010:W3073" si="428">IF(P3010&gt;K3010,K3010*J3010,P3010*J3010)</f>
        <v>1.0925100707400002</v>
      </c>
      <c r="X3010" s="5">
        <f t="shared" si="422"/>
        <v>0</v>
      </c>
    </row>
    <row r="3011" spans="1:24" x14ac:dyDescent="0.15">
      <c r="A3011" s="7">
        <v>3010</v>
      </c>
      <c r="B3011" s="7">
        <v>5</v>
      </c>
      <c r="C3011" s="7">
        <v>6</v>
      </c>
      <c r="D3011" s="7">
        <v>10</v>
      </c>
      <c r="E3011" s="7">
        <v>126</v>
      </c>
      <c r="F3011" s="7">
        <v>19</v>
      </c>
      <c r="G3011" s="7">
        <v>625</v>
      </c>
      <c r="H3011" s="7">
        <f t="shared" si="423"/>
        <v>6</v>
      </c>
      <c r="I3011" s="16">
        <f t="shared" si="424"/>
        <v>45052</v>
      </c>
      <c r="J3011" s="17">
        <v>0.70809999999999995</v>
      </c>
      <c r="K3011" s="18">
        <f>G3011*结论【关键目标】!C$27*0.7735*0.001</f>
        <v>58.012500000000003</v>
      </c>
      <c r="L3011" s="5">
        <v>0</v>
      </c>
      <c r="M3011" s="5">
        <f>ABS(IF(L3011&lt;=0,L3011/耗电量关键数据!$B$6/1000,L3011/耗电量关键数据!$B$5/1000))</f>
        <v>0</v>
      </c>
      <c r="N3011" s="19">
        <f>耗电量关键数据!$B$14</f>
        <v>1.1688450000000001</v>
      </c>
      <c r="O3011" s="19">
        <f>耗电量关键数据!$B$15</f>
        <v>0.37403039999999999</v>
      </c>
      <c r="P3011" s="19">
        <f t="shared" si="425"/>
        <v>1.5428754000000002</v>
      </c>
      <c r="Q3011" s="19">
        <f t="shared" ref="Q3011:Q3074" si="429">IF(J3011&gt;0.8,P3011,0)</f>
        <v>0</v>
      </c>
      <c r="R3011" s="20">
        <f t="shared" si="426"/>
        <v>58.012500000000003</v>
      </c>
      <c r="S3011" s="20">
        <f t="shared" ref="S3011:S3074" si="430">IF(R3011&lt;0,ABS(R3011),0)</f>
        <v>0</v>
      </c>
      <c r="T3011" s="20">
        <f>IF((T3010+R3011)&lt;0,0,IF((T3010+R3011)&gt;结论【关键目标】!C$28,结论【关键目标】!C$28,T3010+R3011))</f>
        <v>22</v>
      </c>
      <c r="U3011" s="19">
        <f>IF((T3010+R3011)&lt;结论【关键目标】!$C$28,0,(发电量计算【计算逻辑页】!R3011+发电量计算【计算逻辑页】!T3010-结论【关键目标】!$C$28))</f>
        <v>58.012500000000003</v>
      </c>
      <c r="V3011" s="5">
        <f t="shared" si="427"/>
        <v>20.304375</v>
      </c>
      <c r="W3011" s="5">
        <f t="shared" si="428"/>
        <v>1.0925100707400002</v>
      </c>
      <c r="X3011" s="5">
        <f t="shared" si="422"/>
        <v>0</v>
      </c>
    </row>
    <row r="3012" spans="1:24" x14ac:dyDescent="0.15">
      <c r="A3012" s="7">
        <v>3011</v>
      </c>
      <c r="B3012" s="7">
        <v>5</v>
      </c>
      <c r="C3012" s="7">
        <v>6</v>
      </c>
      <c r="D3012" s="7">
        <v>11</v>
      </c>
      <c r="E3012" s="7">
        <v>126</v>
      </c>
      <c r="F3012" s="7">
        <v>19</v>
      </c>
      <c r="G3012" s="7">
        <v>641.9</v>
      </c>
      <c r="H3012" s="7">
        <f t="shared" si="423"/>
        <v>6</v>
      </c>
      <c r="I3012" s="16">
        <f t="shared" si="424"/>
        <v>45052</v>
      </c>
      <c r="J3012" s="17">
        <v>1.2267999999999999</v>
      </c>
      <c r="K3012" s="18">
        <f>G3012*结论【关键目标】!C$27*0.7735*0.001</f>
        <v>59.581157999999995</v>
      </c>
      <c r="L3012" s="5">
        <v>0</v>
      </c>
      <c r="M3012" s="5">
        <f>ABS(IF(L3012&lt;=0,L3012/耗电量关键数据!$B$6/1000,L3012/耗电量关键数据!$B$5/1000))</f>
        <v>0</v>
      </c>
      <c r="N3012" s="19">
        <f>耗电量关键数据!$B$14</f>
        <v>1.1688450000000001</v>
      </c>
      <c r="O3012" s="19">
        <f>耗电量关键数据!$B$15</f>
        <v>0.37403039999999999</v>
      </c>
      <c r="P3012" s="19">
        <f t="shared" si="425"/>
        <v>1.5428754000000002</v>
      </c>
      <c r="Q3012" s="19">
        <f t="shared" si="429"/>
        <v>1.5428754000000002</v>
      </c>
      <c r="R3012" s="20">
        <f t="shared" si="426"/>
        <v>58.038282599999995</v>
      </c>
      <c r="S3012" s="20">
        <f t="shared" si="430"/>
        <v>0</v>
      </c>
      <c r="T3012" s="20">
        <f>IF((T3011+R3012)&lt;0,0,IF((T3011+R3012)&gt;结论【关键目标】!C$28,结论【关键目标】!C$28,T3011+R3012))</f>
        <v>22</v>
      </c>
      <c r="U3012" s="19">
        <f>IF((T3011+R3012)&lt;结论【关键目标】!$C$28,0,(发电量计算【计算逻辑页】!R3012+发电量计算【计算逻辑页】!T3011-结论【关键目标】!$C$28))</f>
        <v>58.038282600000002</v>
      </c>
      <c r="V3012" s="5">
        <f t="shared" si="427"/>
        <v>20.31339891</v>
      </c>
      <c r="W3012" s="5">
        <f t="shared" si="428"/>
        <v>1.89279954072</v>
      </c>
      <c r="X3012" s="5">
        <f t="shared" ref="X3012:X3075" si="431">(J3012-0.35)*IF(T3012&gt;S3012,S3012,T3012)</f>
        <v>0</v>
      </c>
    </row>
    <row r="3013" spans="1:24" x14ac:dyDescent="0.15">
      <c r="A3013" s="7">
        <v>3012</v>
      </c>
      <c r="B3013" s="7">
        <v>5</v>
      </c>
      <c r="C3013" s="7">
        <v>6</v>
      </c>
      <c r="D3013" s="7">
        <v>12</v>
      </c>
      <c r="E3013" s="7">
        <v>126</v>
      </c>
      <c r="F3013" s="7">
        <v>18.899999999999999</v>
      </c>
      <c r="G3013" s="7">
        <v>622.6</v>
      </c>
      <c r="H3013" s="7">
        <f t="shared" si="423"/>
        <v>6</v>
      </c>
      <c r="I3013" s="16">
        <f t="shared" si="424"/>
        <v>45052</v>
      </c>
      <c r="J3013" s="17">
        <v>1.2267999999999999</v>
      </c>
      <c r="K3013" s="18">
        <f>G3013*结论【关键目标】!C$27*0.7735*0.001</f>
        <v>57.789732000000001</v>
      </c>
      <c r="L3013" s="5">
        <v>0</v>
      </c>
      <c r="M3013" s="5">
        <f>ABS(IF(L3013&lt;=0,L3013/耗电量关键数据!$B$6/1000,L3013/耗电量关键数据!$B$5/1000))</f>
        <v>0</v>
      </c>
      <c r="N3013" s="19">
        <f>耗电量关键数据!$B$14</f>
        <v>1.1688450000000001</v>
      </c>
      <c r="O3013" s="19">
        <f>耗电量关键数据!$B$15</f>
        <v>0.37403039999999999</v>
      </c>
      <c r="P3013" s="19">
        <f t="shared" si="425"/>
        <v>1.5428754000000002</v>
      </c>
      <c r="Q3013" s="19">
        <f t="shared" si="429"/>
        <v>1.5428754000000002</v>
      </c>
      <c r="R3013" s="20">
        <f t="shared" si="426"/>
        <v>56.246856600000001</v>
      </c>
      <c r="S3013" s="20">
        <f t="shared" si="430"/>
        <v>0</v>
      </c>
      <c r="T3013" s="20">
        <f>IF((T3012+R3013)&lt;0,0,IF((T3012+R3013)&gt;结论【关键目标】!C$28,结论【关键目标】!C$28,T3012+R3013))</f>
        <v>22</v>
      </c>
      <c r="U3013" s="19">
        <f>IF((T3012+R3013)&lt;结论【关键目标】!$C$28,0,(发电量计算【计算逻辑页】!R3013+发电量计算【计算逻辑页】!T3012-结论【关键目标】!$C$28))</f>
        <v>56.246856600000001</v>
      </c>
      <c r="V3013" s="5">
        <f t="shared" si="427"/>
        <v>19.686399809999998</v>
      </c>
      <c r="W3013" s="5">
        <f t="shared" si="428"/>
        <v>1.89279954072</v>
      </c>
      <c r="X3013" s="5">
        <f t="shared" si="431"/>
        <v>0</v>
      </c>
    </row>
    <row r="3014" spans="1:24" x14ac:dyDescent="0.15">
      <c r="A3014" s="7">
        <v>3013</v>
      </c>
      <c r="B3014" s="7">
        <v>5</v>
      </c>
      <c r="C3014" s="7">
        <v>6</v>
      </c>
      <c r="D3014" s="7">
        <v>13</v>
      </c>
      <c r="E3014" s="7">
        <v>126</v>
      </c>
      <c r="F3014" s="7">
        <v>20</v>
      </c>
      <c r="G3014" s="7">
        <v>632</v>
      </c>
      <c r="H3014" s="7">
        <f t="shared" si="423"/>
        <v>6</v>
      </c>
      <c r="I3014" s="16">
        <f t="shared" si="424"/>
        <v>45052</v>
      </c>
      <c r="J3014" s="17">
        <v>1.2267999999999999</v>
      </c>
      <c r="K3014" s="18">
        <f>G3014*结论【关键目标】!C$27*0.7735*0.001</f>
        <v>58.662239999999997</v>
      </c>
      <c r="L3014" s="5">
        <v>0</v>
      </c>
      <c r="M3014" s="5">
        <f>ABS(IF(L3014&lt;=0,L3014/耗电量关键数据!$B$6/1000,L3014/耗电量关键数据!$B$5/1000))</f>
        <v>0</v>
      </c>
      <c r="N3014" s="19">
        <f>耗电量关键数据!$B$14</f>
        <v>1.1688450000000001</v>
      </c>
      <c r="O3014" s="19">
        <f>耗电量关键数据!$B$15</f>
        <v>0.37403039999999999</v>
      </c>
      <c r="P3014" s="19">
        <f t="shared" si="425"/>
        <v>1.5428754000000002</v>
      </c>
      <c r="Q3014" s="19">
        <f t="shared" si="429"/>
        <v>1.5428754000000002</v>
      </c>
      <c r="R3014" s="20">
        <f t="shared" si="426"/>
        <v>57.119364599999997</v>
      </c>
      <c r="S3014" s="20">
        <f t="shared" si="430"/>
        <v>0</v>
      </c>
      <c r="T3014" s="20">
        <f>IF((T3013+R3014)&lt;0,0,IF((T3013+R3014)&gt;结论【关键目标】!C$28,结论【关键目标】!C$28,T3013+R3014))</f>
        <v>22</v>
      </c>
      <c r="U3014" s="19">
        <f>IF((T3013+R3014)&lt;结论【关键目标】!$C$28,0,(发电量计算【计算逻辑页】!R3014+发电量计算【计算逻辑页】!T3013-结论【关键目标】!$C$28))</f>
        <v>57.119364599999997</v>
      </c>
      <c r="V3014" s="5">
        <f t="shared" si="427"/>
        <v>19.991777609999996</v>
      </c>
      <c r="W3014" s="5">
        <f t="shared" si="428"/>
        <v>1.89279954072</v>
      </c>
      <c r="X3014" s="5">
        <f t="shared" si="431"/>
        <v>0</v>
      </c>
    </row>
    <row r="3015" spans="1:24" x14ac:dyDescent="0.15">
      <c r="A3015" s="7">
        <v>3014</v>
      </c>
      <c r="B3015" s="7">
        <v>5</v>
      </c>
      <c r="C3015" s="7">
        <v>6</v>
      </c>
      <c r="D3015" s="7">
        <v>14</v>
      </c>
      <c r="E3015" s="7">
        <v>126</v>
      </c>
      <c r="F3015" s="7">
        <v>19.899999999999999</v>
      </c>
      <c r="G3015" s="7">
        <v>564.29999999999995</v>
      </c>
      <c r="H3015" s="7">
        <f t="shared" si="423"/>
        <v>6</v>
      </c>
      <c r="I3015" s="16">
        <f t="shared" si="424"/>
        <v>45052</v>
      </c>
      <c r="J3015" s="17">
        <v>1.2267999999999999</v>
      </c>
      <c r="K3015" s="18">
        <f>G3015*结论【关键目标】!C$27*0.7735*0.001</f>
        <v>52.378326000000001</v>
      </c>
      <c r="L3015" s="5">
        <v>0</v>
      </c>
      <c r="M3015" s="5">
        <f>ABS(IF(L3015&lt;=0,L3015/耗电量关键数据!$B$6/1000,L3015/耗电量关键数据!$B$5/1000))</f>
        <v>0</v>
      </c>
      <c r="N3015" s="19">
        <f>耗电量关键数据!$B$14</f>
        <v>1.1688450000000001</v>
      </c>
      <c r="O3015" s="19">
        <f>耗电量关键数据!$B$15</f>
        <v>0.37403039999999999</v>
      </c>
      <c r="P3015" s="19">
        <f t="shared" si="425"/>
        <v>1.5428754000000002</v>
      </c>
      <c r="Q3015" s="19">
        <f t="shared" si="429"/>
        <v>1.5428754000000002</v>
      </c>
      <c r="R3015" s="20">
        <f t="shared" si="426"/>
        <v>50.835450600000001</v>
      </c>
      <c r="S3015" s="20">
        <f t="shared" si="430"/>
        <v>0</v>
      </c>
      <c r="T3015" s="20">
        <f>IF((T3014+R3015)&lt;0,0,IF((T3014+R3015)&gt;结论【关键目标】!C$28,结论【关键目标】!C$28,T3014+R3015))</f>
        <v>22</v>
      </c>
      <c r="U3015" s="19">
        <f>IF((T3014+R3015)&lt;结论【关键目标】!$C$28,0,(发电量计算【计算逻辑页】!R3015+发电量计算【计算逻辑页】!T3014-结论【关键目标】!$C$28))</f>
        <v>50.835450600000001</v>
      </c>
      <c r="V3015" s="5">
        <f t="shared" si="427"/>
        <v>17.792407709999999</v>
      </c>
      <c r="W3015" s="5">
        <f t="shared" si="428"/>
        <v>1.89279954072</v>
      </c>
      <c r="X3015" s="5">
        <f t="shared" si="431"/>
        <v>0</v>
      </c>
    </row>
    <row r="3016" spans="1:24" x14ac:dyDescent="0.15">
      <c r="A3016" s="7">
        <v>3015</v>
      </c>
      <c r="B3016" s="7">
        <v>5</v>
      </c>
      <c r="C3016" s="7">
        <v>6</v>
      </c>
      <c r="D3016" s="7">
        <v>15</v>
      </c>
      <c r="E3016" s="7">
        <v>126</v>
      </c>
      <c r="F3016" s="7">
        <v>19.7</v>
      </c>
      <c r="G3016" s="7">
        <v>472.2</v>
      </c>
      <c r="H3016" s="7">
        <f t="shared" si="423"/>
        <v>6</v>
      </c>
      <c r="I3016" s="16">
        <f t="shared" si="424"/>
        <v>45052</v>
      </c>
      <c r="J3016" s="17">
        <v>1.2267999999999999</v>
      </c>
      <c r="K3016" s="18">
        <f>G3016*结论【关键目标】!C$27*0.7735*0.001</f>
        <v>43.829604000000003</v>
      </c>
      <c r="L3016" s="5">
        <v>0</v>
      </c>
      <c r="M3016" s="5">
        <f>ABS(IF(L3016&lt;=0,L3016/耗电量关键数据!$B$6/1000,L3016/耗电量关键数据!$B$5/1000))</f>
        <v>0</v>
      </c>
      <c r="N3016" s="19">
        <f>耗电量关键数据!$B$14</f>
        <v>1.1688450000000001</v>
      </c>
      <c r="O3016" s="19">
        <f>耗电量关键数据!$B$15</f>
        <v>0.37403039999999999</v>
      </c>
      <c r="P3016" s="19">
        <f t="shared" si="425"/>
        <v>1.5428754000000002</v>
      </c>
      <c r="Q3016" s="19">
        <f t="shared" si="429"/>
        <v>1.5428754000000002</v>
      </c>
      <c r="R3016" s="20">
        <f t="shared" si="426"/>
        <v>42.286728600000004</v>
      </c>
      <c r="S3016" s="20">
        <f t="shared" si="430"/>
        <v>0</v>
      </c>
      <c r="T3016" s="20">
        <f>IF((T3015+R3016)&lt;0,0,IF((T3015+R3016)&gt;结论【关键目标】!C$28,结论【关键目标】!C$28,T3015+R3016))</f>
        <v>22</v>
      </c>
      <c r="U3016" s="19">
        <f>IF((T3015+R3016)&lt;结论【关键目标】!$C$28,0,(发电量计算【计算逻辑页】!R3016+发电量计算【计算逻辑页】!T3015-结论【关键目标】!$C$28))</f>
        <v>42.286728600000004</v>
      </c>
      <c r="V3016" s="5">
        <f t="shared" si="427"/>
        <v>14.800355010000001</v>
      </c>
      <c r="W3016" s="5">
        <f t="shared" si="428"/>
        <v>1.89279954072</v>
      </c>
      <c r="X3016" s="5">
        <f t="shared" si="431"/>
        <v>0</v>
      </c>
    </row>
    <row r="3017" spans="1:24" x14ac:dyDescent="0.15">
      <c r="A3017" s="7">
        <v>3016</v>
      </c>
      <c r="B3017" s="7">
        <v>5</v>
      </c>
      <c r="C3017" s="7">
        <v>6</v>
      </c>
      <c r="D3017" s="7">
        <v>16</v>
      </c>
      <c r="E3017" s="7">
        <v>126</v>
      </c>
      <c r="F3017" s="7">
        <v>20</v>
      </c>
      <c r="G3017" s="7">
        <v>335.2</v>
      </c>
      <c r="H3017" s="7">
        <f t="shared" si="423"/>
        <v>6</v>
      </c>
      <c r="I3017" s="16">
        <f t="shared" si="424"/>
        <v>45052</v>
      </c>
      <c r="J3017" s="17">
        <v>0.70809999999999995</v>
      </c>
      <c r="K3017" s="18">
        <f>G3017*结论【关键目标】!C$27*0.7735*0.001</f>
        <v>31.113264000000001</v>
      </c>
      <c r="L3017" s="5">
        <v>0</v>
      </c>
      <c r="M3017" s="5">
        <f>ABS(IF(L3017&lt;=0,L3017/耗电量关键数据!$B$6/1000,L3017/耗电量关键数据!$B$5/1000))</f>
        <v>0</v>
      </c>
      <c r="N3017" s="19">
        <f>耗电量关键数据!$B$14</f>
        <v>1.1688450000000001</v>
      </c>
      <c r="O3017" s="19">
        <f>耗电量关键数据!$B$15</f>
        <v>0.37403039999999999</v>
      </c>
      <c r="P3017" s="19">
        <f t="shared" si="425"/>
        <v>1.5428754000000002</v>
      </c>
      <c r="Q3017" s="19">
        <f t="shared" si="429"/>
        <v>0</v>
      </c>
      <c r="R3017" s="20">
        <f t="shared" si="426"/>
        <v>31.113264000000001</v>
      </c>
      <c r="S3017" s="20">
        <f t="shared" si="430"/>
        <v>0</v>
      </c>
      <c r="T3017" s="20">
        <f>IF((T3016+R3017)&lt;0,0,IF((T3016+R3017)&gt;结论【关键目标】!C$28,结论【关键目标】!C$28,T3016+R3017))</f>
        <v>22</v>
      </c>
      <c r="U3017" s="19">
        <f>IF((T3016+R3017)&lt;结论【关键目标】!$C$28,0,(发电量计算【计算逻辑页】!R3017+发电量计算【计算逻辑页】!T3016-结论【关键目标】!$C$28))</f>
        <v>31.113264000000001</v>
      </c>
      <c r="V3017" s="5">
        <f t="shared" si="427"/>
        <v>10.8896424</v>
      </c>
      <c r="W3017" s="5">
        <f t="shared" si="428"/>
        <v>1.0925100707400002</v>
      </c>
      <c r="X3017" s="5">
        <f t="shared" si="431"/>
        <v>0</v>
      </c>
    </row>
    <row r="3018" spans="1:24" x14ac:dyDescent="0.15">
      <c r="A3018" s="7">
        <v>3017</v>
      </c>
      <c r="B3018" s="7">
        <v>5</v>
      </c>
      <c r="C3018" s="7">
        <v>6</v>
      </c>
      <c r="D3018" s="7">
        <v>17</v>
      </c>
      <c r="E3018" s="7">
        <v>126</v>
      </c>
      <c r="F3018" s="7">
        <v>20</v>
      </c>
      <c r="G3018" s="7">
        <v>210.6</v>
      </c>
      <c r="H3018" s="7">
        <f t="shared" si="423"/>
        <v>6</v>
      </c>
      <c r="I3018" s="16">
        <f t="shared" si="424"/>
        <v>45052</v>
      </c>
      <c r="J3018" s="17">
        <v>0.70809999999999995</v>
      </c>
      <c r="K3018" s="18">
        <f>G3018*结论【关键目标】!C$27*0.7735*0.001</f>
        <v>19.547892000000001</v>
      </c>
      <c r="L3018" s="5">
        <v>0</v>
      </c>
      <c r="M3018" s="5">
        <f>ABS(IF(L3018&lt;=0,L3018/耗电量关键数据!$B$6/1000,L3018/耗电量关键数据!$B$5/1000))</f>
        <v>0</v>
      </c>
      <c r="N3018" s="19">
        <f>耗电量关键数据!$B$14</f>
        <v>1.1688450000000001</v>
      </c>
      <c r="O3018" s="19">
        <f>耗电量关键数据!$B$15</f>
        <v>0.37403039999999999</v>
      </c>
      <c r="P3018" s="19">
        <f t="shared" si="425"/>
        <v>1.5428754000000002</v>
      </c>
      <c r="Q3018" s="19">
        <f t="shared" si="429"/>
        <v>0</v>
      </c>
      <c r="R3018" s="20">
        <f t="shared" si="426"/>
        <v>19.547892000000001</v>
      </c>
      <c r="S3018" s="20">
        <f t="shared" si="430"/>
        <v>0</v>
      </c>
      <c r="T3018" s="20">
        <f>IF((T3017+R3018)&lt;0,0,IF((T3017+R3018)&gt;结论【关键目标】!C$28,结论【关键目标】!C$28,T3017+R3018))</f>
        <v>22</v>
      </c>
      <c r="U3018" s="19">
        <f>IF((T3017+R3018)&lt;结论【关键目标】!$C$28,0,(发电量计算【计算逻辑页】!R3018+发电量计算【计算逻辑页】!T3017-结论【关键目标】!$C$28))</f>
        <v>19.547892000000004</v>
      </c>
      <c r="V3018" s="5">
        <f t="shared" si="427"/>
        <v>6.8417622000000016</v>
      </c>
      <c r="W3018" s="5">
        <f t="shared" si="428"/>
        <v>1.0925100707400002</v>
      </c>
      <c r="X3018" s="5">
        <f t="shared" si="431"/>
        <v>0</v>
      </c>
    </row>
    <row r="3019" spans="1:24" x14ac:dyDescent="0.15">
      <c r="A3019" s="7">
        <v>3018</v>
      </c>
      <c r="B3019" s="7">
        <v>5</v>
      </c>
      <c r="C3019" s="7">
        <v>6</v>
      </c>
      <c r="D3019" s="7">
        <v>18</v>
      </c>
      <c r="E3019" s="7">
        <v>126</v>
      </c>
      <c r="F3019" s="7">
        <v>19</v>
      </c>
      <c r="G3019" s="7">
        <v>51.7</v>
      </c>
      <c r="H3019" s="7">
        <f t="shared" si="423"/>
        <v>6</v>
      </c>
      <c r="I3019" s="16">
        <f t="shared" si="424"/>
        <v>45052</v>
      </c>
      <c r="J3019" s="17">
        <v>0.70809999999999995</v>
      </c>
      <c r="K3019" s="18">
        <f>G3019*结论【关键目标】!C$27*0.7735*0.001</f>
        <v>4.798794</v>
      </c>
      <c r="L3019" s="5">
        <v>0</v>
      </c>
      <c r="M3019" s="5">
        <f>ABS(IF(L3019&lt;=0,L3019/耗电量关键数据!$B$6/1000,L3019/耗电量关键数据!$B$5/1000))</f>
        <v>0</v>
      </c>
      <c r="N3019" s="19">
        <f>耗电量关键数据!$B$14</f>
        <v>1.1688450000000001</v>
      </c>
      <c r="O3019" s="19">
        <f>耗电量关键数据!$B$15</f>
        <v>0.37403039999999999</v>
      </c>
      <c r="P3019" s="19">
        <f t="shared" si="425"/>
        <v>1.5428754000000002</v>
      </c>
      <c r="Q3019" s="19">
        <f t="shared" si="429"/>
        <v>0</v>
      </c>
      <c r="R3019" s="20">
        <f t="shared" si="426"/>
        <v>4.798794</v>
      </c>
      <c r="S3019" s="20">
        <f t="shared" si="430"/>
        <v>0</v>
      </c>
      <c r="T3019" s="20">
        <f>IF((T3018+R3019)&lt;0,0,IF((T3018+R3019)&gt;结论【关键目标】!C$28,结论【关键目标】!C$28,T3018+R3019))</f>
        <v>22</v>
      </c>
      <c r="U3019" s="19">
        <f>IF((T3018+R3019)&lt;结论【关键目标】!$C$28,0,(发电量计算【计算逻辑页】!R3019+发电量计算【计算逻辑页】!T3018-结论【关键目标】!$C$28))</f>
        <v>4.7987940000000009</v>
      </c>
      <c r="V3019" s="5">
        <f t="shared" si="427"/>
        <v>1.6795779000000002</v>
      </c>
      <c r="W3019" s="5">
        <f t="shared" si="428"/>
        <v>1.0925100707400002</v>
      </c>
      <c r="X3019" s="5">
        <f t="shared" si="431"/>
        <v>0</v>
      </c>
    </row>
    <row r="3020" spans="1:24" x14ac:dyDescent="0.15">
      <c r="A3020" s="7">
        <v>3019</v>
      </c>
      <c r="B3020" s="7">
        <v>5</v>
      </c>
      <c r="C3020" s="7">
        <v>6</v>
      </c>
      <c r="D3020" s="7">
        <v>19</v>
      </c>
      <c r="E3020" s="7">
        <v>126</v>
      </c>
      <c r="F3020" s="7">
        <v>18</v>
      </c>
      <c r="G3020" s="7">
        <v>0</v>
      </c>
      <c r="H3020" s="7">
        <f t="shared" si="423"/>
        <v>6</v>
      </c>
      <c r="I3020" s="16">
        <f t="shared" si="424"/>
        <v>45052</v>
      </c>
      <c r="J3020" s="17">
        <v>1.2267999999999999</v>
      </c>
      <c r="K3020" s="18">
        <f>G3020*结论【关键目标】!C$27*0.7735*0.001</f>
        <v>0</v>
      </c>
      <c r="L3020" s="5">
        <v>0</v>
      </c>
      <c r="M3020" s="5">
        <f>ABS(IF(L3020&lt;=0,L3020/耗电量关键数据!$B$6/1000,L3020/耗电量关键数据!$B$5/1000))</f>
        <v>0</v>
      </c>
      <c r="N3020" s="19">
        <f>耗电量关键数据!$B$14</f>
        <v>1.1688450000000001</v>
      </c>
      <c r="O3020" s="19">
        <f>耗电量关键数据!$B$15</f>
        <v>0.37403039999999999</v>
      </c>
      <c r="P3020" s="19">
        <f t="shared" si="425"/>
        <v>1.5428754000000002</v>
      </c>
      <c r="Q3020" s="19">
        <f t="shared" si="429"/>
        <v>1.5428754000000002</v>
      </c>
      <c r="R3020" s="20">
        <f t="shared" si="426"/>
        <v>-1.5428754000000002</v>
      </c>
      <c r="S3020" s="20">
        <f t="shared" si="430"/>
        <v>1.5428754000000002</v>
      </c>
      <c r="T3020" s="20">
        <f>IF((T3019+R3020)&lt;0,0,IF((T3019+R3020)&gt;结论【关键目标】!C$28,结论【关键目标】!C$28,T3019+R3020))</f>
        <v>20.4571246</v>
      </c>
      <c r="U3020" s="19">
        <f>IF((T3019+R3020)&lt;结论【关键目标】!$C$28,0,(发电量计算【计算逻辑页】!R3020+发电量计算【计算逻辑页】!T3019-结论【关键目标】!$C$28))</f>
        <v>0</v>
      </c>
      <c r="V3020" s="5">
        <f t="shared" si="427"/>
        <v>0</v>
      </c>
      <c r="W3020" s="5">
        <f t="shared" si="428"/>
        <v>0</v>
      </c>
      <c r="X3020" s="5">
        <f t="shared" si="431"/>
        <v>1.3527931507200002</v>
      </c>
    </row>
    <row r="3021" spans="1:24" x14ac:dyDescent="0.15">
      <c r="A3021" s="7">
        <v>3020</v>
      </c>
      <c r="B3021" s="7">
        <v>5</v>
      </c>
      <c r="C3021" s="7">
        <v>6</v>
      </c>
      <c r="D3021" s="7">
        <v>20</v>
      </c>
      <c r="E3021" s="7">
        <v>126</v>
      </c>
      <c r="F3021" s="7">
        <v>18</v>
      </c>
      <c r="G3021" s="7">
        <v>0</v>
      </c>
      <c r="H3021" s="7">
        <f t="shared" si="423"/>
        <v>6</v>
      </c>
      <c r="I3021" s="16">
        <f t="shared" si="424"/>
        <v>45052</v>
      </c>
      <c r="J3021" s="17">
        <v>1.2267999999999999</v>
      </c>
      <c r="K3021" s="18">
        <f>G3021*结论【关键目标】!C$27*0.7735*0.001</f>
        <v>0</v>
      </c>
      <c r="L3021" s="5">
        <v>0</v>
      </c>
      <c r="M3021" s="5">
        <f>ABS(IF(L3021&lt;=0,L3021/耗电量关键数据!$B$6/1000,L3021/耗电量关键数据!$B$5/1000))</f>
        <v>0</v>
      </c>
      <c r="N3021" s="19">
        <f>耗电量关键数据!$B$14</f>
        <v>1.1688450000000001</v>
      </c>
      <c r="O3021" s="19">
        <f>耗电量关键数据!$B$15</f>
        <v>0.37403039999999999</v>
      </c>
      <c r="P3021" s="19">
        <f t="shared" si="425"/>
        <v>1.5428754000000002</v>
      </c>
      <c r="Q3021" s="19">
        <f t="shared" si="429"/>
        <v>1.5428754000000002</v>
      </c>
      <c r="R3021" s="20">
        <f t="shared" si="426"/>
        <v>-1.5428754000000002</v>
      </c>
      <c r="S3021" s="20">
        <f t="shared" si="430"/>
        <v>1.5428754000000002</v>
      </c>
      <c r="T3021" s="20">
        <f>IF((T3020+R3021)&lt;0,0,IF((T3020+R3021)&gt;结论【关键目标】!C$28,结论【关键目标】!C$28,T3020+R3021))</f>
        <v>18.9142492</v>
      </c>
      <c r="U3021" s="19">
        <f>IF((T3020+R3021)&lt;结论【关键目标】!$C$28,0,(发电量计算【计算逻辑页】!R3021+发电量计算【计算逻辑页】!T3020-结论【关键目标】!$C$28))</f>
        <v>0</v>
      </c>
      <c r="V3021" s="5">
        <f t="shared" si="427"/>
        <v>0</v>
      </c>
      <c r="W3021" s="5">
        <f t="shared" si="428"/>
        <v>0</v>
      </c>
      <c r="X3021" s="5">
        <f t="shared" si="431"/>
        <v>1.3527931507200002</v>
      </c>
    </row>
    <row r="3022" spans="1:24" x14ac:dyDescent="0.15">
      <c r="A3022" s="7">
        <v>3021</v>
      </c>
      <c r="B3022" s="7">
        <v>5</v>
      </c>
      <c r="C3022" s="7">
        <v>6</v>
      </c>
      <c r="D3022" s="7">
        <v>21</v>
      </c>
      <c r="E3022" s="7">
        <v>126</v>
      </c>
      <c r="F3022" s="7">
        <v>17.7</v>
      </c>
      <c r="G3022" s="7">
        <v>0</v>
      </c>
      <c r="H3022" s="7">
        <f t="shared" si="423"/>
        <v>6</v>
      </c>
      <c r="I3022" s="16">
        <f t="shared" si="424"/>
        <v>45052</v>
      </c>
      <c r="J3022" s="17">
        <v>1.2267999999999999</v>
      </c>
      <c r="K3022" s="18">
        <f>G3022*结论【关键目标】!C$27*0.7735*0.001</f>
        <v>0</v>
      </c>
      <c r="L3022" s="5">
        <v>0</v>
      </c>
      <c r="M3022" s="5">
        <f>ABS(IF(L3022&lt;=0,L3022/耗电量关键数据!$B$6/1000,L3022/耗电量关键数据!$B$5/1000))</f>
        <v>0</v>
      </c>
      <c r="N3022" s="19">
        <f>耗电量关键数据!$B$14</f>
        <v>1.1688450000000001</v>
      </c>
      <c r="O3022" s="19">
        <f>耗电量关键数据!$B$15</f>
        <v>0.37403039999999999</v>
      </c>
      <c r="P3022" s="19">
        <f t="shared" si="425"/>
        <v>1.5428754000000002</v>
      </c>
      <c r="Q3022" s="19">
        <f t="shared" si="429"/>
        <v>1.5428754000000002</v>
      </c>
      <c r="R3022" s="20">
        <f t="shared" si="426"/>
        <v>-1.5428754000000002</v>
      </c>
      <c r="S3022" s="20">
        <f t="shared" si="430"/>
        <v>1.5428754000000002</v>
      </c>
      <c r="T3022" s="20">
        <f>IF((T3021+R3022)&lt;0,0,IF((T3021+R3022)&gt;结论【关键目标】!C$28,结论【关键目标】!C$28,T3021+R3022))</f>
        <v>17.371373800000001</v>
      </c>
      <c r="U3022" s="19">
        <f>IF((T3021+R3022)&lt;结论【关键目标】!$C$28,0,(发电量计算【计算逻辑页】!R3022+发电量计算【计算逻辑页】!T3021-结论【关键目标】!$C$28))</f>
        <v>0</v>
      </c>
      <c r="V3022" s="5">
        <f t="shared" si="427"/>
        <v>0</v>
      </c>
      <c r="W3022" s="5">
        <f t="shared" si="428"/>
        <v>0</v>
      </c>
      <c r="X3022" s="5">
        <f t="shared" si="431"/>
        <v>1.3527931507200002</v>
      </c>
    </row>
    <row r="3023" spans="1:24" x14ac:dyDescent="0.15">
      <c r="A3023" s="7">
        <v>3022</v>
      </c>
      <c r="B3023" s="7">
        <v>5</v>
      </c>
      <c r="C3023" s="7">
        <v>6</v>
      </c>
      <c r="D3023" s="7">
        <v>22</v>
      </c>
      <c r="E3023" s="7">
        <v>126</v>
      </c>
      <c r="F3023" s="7">
        <v>17</v>
      </c>
      <c r="G3023" s="7">
        <v>0</v>
      </c>
      <c r="H3023" s="7">
        <f t="shared" si="423"/>
        <v>6</v>
      </c>
      <c r="I3023" s="16">
        <f t="shared" si="424"/>
        <v>45052</v>
      </c>
      <c r="J3023" s="17">
        <v>0.70809999999999995</v>
      </c>
      <c r="K3023" s="18">
        <f>G3023*结论【关键目标】!C$27*0.7735*0.001</f>
        <v>0</v>
      </c>
      <c r="L3023" s="5">
        <v>0</v>
      </c>
      <c r="M3023" s="5">
        <f>ABS(IF(L3023&lt;=0,L3023/耗电量关键数据!$B$6/1000,L3023/耗电量关键数据!$B$5/1000))</f>
        <v>0</v>
      </c>
      <c r="N3023" s="19">
        <f>耗电量关键数据!$B$14</f>
        <v>1.1688450000000001</v>
      </c>
      <c r="O3023" s="19">
        <f>耗电量关键数据!$B$15</f>
        <v>0.37403039999999999</v>
      </c>
      <c r="P3023" s="19">
        <f t="shared" si="425"/>
        <v>1.5428754000000002</v>
      </c>
      <c r="Q3023" s="19">
        <f t="shared" si="429"/>
        <v>0</v>
      </c>
      <c r="R3023" s="20">
        <f t="shared" si="426"/>
        <v>0</v>
      </c>
      <c r="S3023" s="20">
        <f t="shared" si="430"/>
        <v>0</v>
      </c>
      <c r="T3023" s="20">
        <f>IF((T3022+R3023)&lt;0,0,IF((T3022+R3023)&gt;结论【关键目标】!C$28,结论【关键目标】!C$28,T3022+R3023))</f>
        <v>17.371373800000001</v>
      </c>
      <c r="U3023" s="19">
        <f>IF((T3022+R3023)&lt;结论【关键目标】!$C$28,0,(发电量计算【计算逻辑页】!R3023+发电量计算【计算逻辑页】!T3022-结论【关键目标】!$C$28))</f>
        <v>0</v>
      </c>
      <c r="V3023" s="5">
        <f t="shared" si="427"/>
        <v>0</v>
      </c>
      <c r="W3023" s="5">
        <f t="shared" si="428"/>
        <v>0</v>
      </c>
      <c r="X3023" s="5">
        <f t="shared" si="431"/>
        <v>0</v>
      </c>
    </row>
    <row r="3024" spans="1:24" x14ac:dyDescent="0.15">
      <c r="A3024" s="7">
        <v>3023</v>
      </c>
      <c r="B3024" s="7">
        <v>5</v>
      </c>
      <c r="C3024" s="7">
        <v>6</v>
      </c>
      <c r="D3024" s="7">
        <v>23</v>
      </c>
      <c r="E3024" s="7">
        <v>126</v>
      </c>
      <c r="F3024" s="7">
        <v>17</v>
      </c>
      <c r="G3024" s="7">
        <v>0</v>
      </c>
      <c r="H3024" s="7">
        <f t="shared" si="423"/>
        <v>6</v>
      </c>
      <c r="I3024" s="16">
        <f t="shared" si="424"/>
        <v>45052</v>
      </c>
      <c r="J3024" s="17">
        <v>0.70809999999999995</v>
      </c>
      <c r="K3024" s="18">
        <f>G3024*结论【关键目标】!C$27*0.7735*0.001</f>
        <v>0</v>
      </c>
      <c r="L3024" s="5">
        <v>0</v>
      </c>
      <c r="M3024" s="5">
        <f>ABS(IF(L3024&lt;=0,L3024/耗电量关键数据!$B$6/1000,L3024/耗电量关键数据!$B$5/1000))</f>
        <v>0</v>
      </c>
      <c r="N3024" s="19">
        <f>耗电量关键数据!$B$14</f>
        <v>1.1688450000000001</v>
      </c>
      <c r="O3024" s="19">
        <f>耗电量关键数据!$B$15</f>
        <v>0.37403039999999999</v>
      </c>
      <c r="P3024" s="19">
        <f t="shared" si="425"/>
        <v>1.5428754000000002</v>
      </c>
      <c r="Q3024" s="19">
        <f t="shared" si="429"/>
        <v>0</v>
      </c>
      <c r="R3024" s="20">
        <f t="shared" si="426"/>
        <v>0</v>
      </c>
      <c r="S3024" s="20">
        <f t="shared" si="430"/>
        <v>0</v>
      </c>
      <c r="T3024" s="20">
        <f>IF((T3023+R3024)&lt;0,0,IF((T3023+R3024)&gt;结论【关键目标】!C$28,结论【关键目标】!C$28,T3023+R3024))</f>
        <v>17.371373800000001</v>
      </c>
      <c r="U3024" s="19">
        <f>IF((T3023+R3024)&lt;结论【关键目标】!$C$28,0,(发电量计算【计算逻辑页】!R3024+发电量计算【计算逻辑页】!T3023-结论【关键目标】!$C$28))</f>
        <v>0</v>
      </c>
      <c r="V3024" s="5">
        <f t="shared" si="427"/>
        <v>0</v>
      </c>
      <c r="W3024" s="5">
        <f t="shared" si="428"/>
        <v>0</v>
      </c>
      <c r="X3024" s="5">
        <f t="shared" si="431"/>
        <v>0</v>
      </c>
    </row>
    <row r="3025" spans="1:24" x14ac:dyDescent="0.15">
      <c r="A3025" s="7">
        <v>3024</v>
      </c>
      <c r="B3025" s="7">
        <v>5</v>
      </c>
      <c r="C3025" s="7">
        <v>6</v>
      </c>
      <c r="D3025" s="7">
        <v>24</v>
      </c>
      <c r="E3025" s="7">
        <v>126</v>
      </c>
      <c r="F3025" s="7">
        <v>15.8</v>
      </c>
      <c r="G3025" s="7">
        <v>0</v>
      </c>
      <c r="H3025" s="7">
        <f t="shared" si="423"/>
        <v>6</v>
      </c>
      <c r="I3025" s="16">
        <f t="shared" si="424"/>
        <v>45052</v>
      </c>
      <c r="J3025" s="17">
        <v>0.2407</v>
      </c>
      <c r="K3025" s="18">
        <f>G3025*结论【关键目标】!C$27*0.7735*0.001</f>
        <v>0</v>
      </c>
      <c r="L3025" s="5">
        <v>0</v>
      </c>
      <c r="M3025" s="5">
        <f>ABS(IF(L3025&lt;=0,L3025/耗电量关键数据!$B$6/1000,L3025/耗电量关键数据!$B$5/1000))</f>
        <v>0</v>
      </c>
      <c r="N3025" s="19">
        <f>耗电量关键数据!$B$14</f>
        <v>1.1688450000000001</v>
      </c>
      <c r="O3025" s="19">
        <f>耗电量关键数据!$B$15</f>
        <v>0.37403039999999999</v>
      </c>
      <c r="P3025" s="19">
        <f t="shared" si="425"/>
        <v>1.5428754000000002</v>
      </c>
      <c r="Q3025" s="19">
        <f t="shared" si="429"/>
        <v>0</v>
      </c>
      <c r="R3025" s="20">
        <f t="shared" si="426"/>
        <v>0</v>
      </c>
      <c r="S3025" s="20">
        <f t="shared" si="430"/>
        <v>0</v>
      </c>
      <c r="T3025" s="20">
        <f>IF((T3024+R3025)&lt;0,0,IF((T3024+R3025)&gt;结论【关键目标】!C$28,结论【关键目标】!C$28,T3024+R3025))</f>
        <v>17.371373800000001</v>
      </c>
      <c r="U3025" s="19">
        <f>IF((T3024+R3025)&lt;结论【关键目标】!$C$28,0,(发电量计算【计算逻辑页】!R3025+发电量计算【计算逻辑页】!T3024-结论【关键目标】!$C$28))</f>
        <v>0</v>
      </c>
      <c r="V3025" s="5">
        <f t="shared" si="427"/>
        <v>0</v>
      </c>
      <c r="W3025" s="5">
        <f t="shared" si="428"/>
        <v>0</v>
      </c>
      <c r="X3025" s="5">
        <f t="shared" si="431"/>
        <v>0</v>
      </c>
    </row>
    <row r="3026" spans="1:24" x14ac:dyDescent="0.15">
      <c r="A3026" s="7">
        <v>3025</v>
      </c>
      <c r="B3026" s="7">
        <v>5</v>
      </c>
      <c r="C3026" s="7">
        <v>7</v>
      </c>
      <c r="D3026" s="7">
        <v>1</v>
      </c>
      <c r="E3026" s="7">
        <v>127</v>
      </c>
      <c r="F3026" s="7">
        <v>15</v>
      </c>
      <c r="G3026" s="7">
        <v>0</v>
      </c>
      <c r="H3026" s="7">
        <f t="shared" si="423"/>
        <v>7</v>
      </c>
      <c r="I3026" s="16">
        <f t="shared" si="424"/>
        <v>45053</v>
      </c>
      <c r="J3026" s="17">
        <v>0.2407</v>
      </c>
      <c r="K3026" s="18">
        <f>G3026*结论【关键目标】!C$27*0.7735*0.001</f>
        <v>0</v>
      </c>
      <c r="L3026" s="5">
        <v>0</v>
      </c>
      <c r="M3026" s="5">
        <f>ABS(IF(L3026&lt;=0,L3026/耗电量关键数据!$B$6/1000,L3026/耗电量关键数据!$B$5/1000))</f>
        <v>0</v>
      </c>
      <c r="N3026" s="19">
        <f>耗电量关键数据!$B$14</f>
        <v>1.1688450000000001</v>
      </c>
      <c r="O3026" s="19">
        <f>耗电量关键数据!$B$15</f>
        <v>0.37403039999999999</v>
      </c>
      <c r="P3026" s="19">
        <f t="shared" si="425"/>
        <v>1.5428754000000002</v>
      </c>
      <c r="Q3026" s="19">
        <f t="shared" si="429"/>
        <v>0</v>
      </c>
      <c r="R3026" s="20">
        <f t="shared" si="426"/>
        <v>0</v>
      </c>
      <c r="S3026" s="20">
        <f t="shared" si="430"/>
        <v>0</v>
      </c>
      <c r="T3026" s="20">
        <f>IF((T3025+R3026)&lt;0,0,IF((T3025+R3026)&gt;结论【关键目标】!C$28,结论【关键目标】!C$28,T3025+R3026))</f>
        <v>17.371373800000001</v>
      </c>
      <c r="U3026" s="19">
        <f>IF((T3025+R3026)&lt;结论【关键目标】!$C$28,0,(发电量计算【计算逻辑页】!R3026+发电量计算【计算逻辑页】!T3025-结论【关键目标】!$C$28))</f>
        <v>0</v>
      </c>
      <c r="V3026" s="5">
        <f t="shared" si="427"/>
        <v>0</v>
      </c>
      <c r="W3026" s="5">
        <f t="shared" si="428"/>
        <v>0</v>
      </c>
      <c r="X3026" s="5">
        <f t="shared" si="431"/>
        <v>0</v>
      </c>
    </row>
    <row r="3027" spans="1:24" x14ac:dyDescent="0.15">
      <c r="A3027" s="7">
        <v>3026</v>
      </c>
      <c r="B3027" s="7">
        <v>5</v>
      </c>
      <c r="C3027" s="7">
        <v>7</v>
      </c>
      <c r="D3027" s="7">
        <v>2</v>
      </c>
      <c r="E3027" s="7">
        <v>127</v>
      </c>
      <c r="F3027" s="7">
        <v>15</v>
      </c>
      <c r="G3027" s="7">
        <v>0</v>
      </c>
      <c r="H3027" s="7">
        <f t="shared" si="423"/>
        <v>7</v>
      </c>
      <c r="I3027" s="16">
        <f t="shared" si="424"/>
        <v>45053</v>
      </c>
      <c r="J3027" s="17">
        <v>0.2407</v>
      </c>
      <c r="K3027" s="18">
        <f>G3027*结论【关键目标】!C$27*0.7735*0.001</f>
        <v>0</v>
      </c>
      <c r="L3027" s="5">
        <v>0</v>
      </c>
      <c r="M3027" s="5">
        <f>ABS(IF(L3027&lt;=0,L3027/耗电量关键数据!$B$6/1000,L3027/耗电量关键数据!$B$5/1000))</f>
        <v>0</v>
      </c>
      <c r="N3027" s="19">
        <f>耗电量关键数据!$B$14</f>
        <v>1.1688450000000001</v>
      </c>
      <c r="O3027" s="19">
        <f>耗电量关键数据!$B$15</f>
        <v>0.37403039999999999</v>
      </c>
      <c r="P3027" s="19">
        <f t="shared" si="425"/>
        <v>1.5428754000000002</v>
      </c>
      <c r="Q3027" s="19">
        <f t="shared" si="429"/>
        <v>0</v>
      </c>
      <c r="R3027" s="20">
        <f t="shared" si="426"/>
        <v>0</v>
      </c>
      <c r="S3027" s="20">
        <f t="shared" si="430"/>
        <v>0</v>
      </c>
      <c r="T3027" s="20">
        <f>IF((T3026+R3027)&lt;0,0,IF((T3026+R3027)&gt;结论【关键目标】!C$28,结论【关键目标】!C$28,T3026+R3027))</f>
        <v>17.371373800000001</v>
      </c>
      <c r="U3027" s="19">
        <f>IF((T3026+R3027)&lt;结论【关键目标】!$C$28,0,(发电量计算【计算逻辑页】!R3027+发电量计算【计算逻辑页】!T3026-结论【关键目标】!$C$28))</f>
        <v>0</v>
      </c>
      <c r="V3027" s="5">
        <f t="shared" si="427"/>
        <v>0</v>
      </c>
      <c r="W3027" s="5">
        <f t="shared" si="428"/>
        <v>0</v>
      </c>
      <c r="X3027" s="5">
        <f t="shared" si="431"/>
        <v>0</v>
      </c>
    </row>
    <row r="3028" spans="1:24" x14ac:dyDescent="0.15">
      <c r="A3028" s="7">
        <v>3027</v>
      </c>
      <c r="B3028" s="7">
        <v>5</v>
      </c>
      <c r="C3028" s="7">
        <v>7</v>
      </c>
      <c r="D3028" s="7">
        <v>3</v>
      </c>
      <c r="E3028" s="7">
        <v>127</v>
      </c>
      <c r="F3028" s="7">
        <v>13.3</v>
      </c>
      <c r="G3028" s="7">
        <v>0</v>
      </c>
      <c r="H3028" s="7">
        <f t="shared" si="423"/>
        <v>7</v>
      </c>
      <c r="I3028" s="16">
        <f t="shared" si="424"/>
        <v>45053</v>
      </c>
      <c r="J3028" s="17">
        <v>0.2407</v>
      </c>
      <c r="K3028" s="18">
        <f>G3028*结论【关键目标】!C$27*0.7735*0.001</f>
        <v>0</v>
      </c>
      <c r="L3028" s="5">
        <v>0</v>
      </c>
      <c r="M3028" s="5">
        <f>ABS(IF(L3028&lt;=0,L3028/耗电量关键数据!$B$6/1000,L3028/耗电量关键数据!$B$5/1000))</f>
        <v>0</v>
      </c>
      <c r="N3028" s="19">
        <f>耗电量关键数据!$B$14</f>
        <v>1.1688450000000001</v>
      </c>
      <c r="O3028" s="19">
        <f>耗电量关键数据!$B$15</f>
        <v>0.37403039999999999</v>
      </c>
      <c r="P3028" s="19">
        <f t="shared" si="425"/>
        <v>1.5428754000000002</v>
      </c>
      <c r="Q3028" s="19">
        <f t="shared" si="429"/>
        <v>0</v>
      </c>
      <c r="R3028" s="20">
        <f t="shared" si="426"/>
        <v>0</v>
      </c>
      <c r="S3028" s="20">
        <f t="shared" si="430"/>
        <v>0</v>
      </c>
      <c r="T3028" s="20">
        <f>IF((T3027+R3028)&lt;0,0,IF((T3027+R3028)&gt;结论【关键目标】!C$28,结论【关键目标】!C$28,T3027+R3028))</f>
        <v>17.371373800000001</v>
      </c>
      <c r="U3028" s="19">
        <f>IF((T3027+R3028)&lt;结论【关键目标】!$C$28,0,(发电量计算【计算逻辑页】!R3028+发电量计算【计算逻辑页】!T3027-结论【关键目标】!$C$28))</f>
        <v>0</v>
      </c>
      <c r="V3028" s="5">
        <f t="shared" si="427"/>
        <v>0</v>
      </c>
      <c r="W3028" s="5">
        <f t="shared" si="428"/>
        <v>0</v>
      </c>
      <c r="X3028" s="5">
        <f t="shared" si="431"/>
        <v>0</v>
      </c>
    </row>
    <row r="3029" spans="1:24" x14ac:dyDescent="0.15">
      <c r="A3029" s="7">
        <v>3028</v>
      </c>
      <c r="B3029" s="7">
        <v>5</v>
      </c>
      <c r="C3029" s="7">
        <v>7</v>
      </c>
      <c r="D3029" s="7">
        <v>4</v>
      </c>
      <c r="E3029" s="7">
        <v>127</v>
      </c>
      <c r="F3029" s="7">
        <v>13.6</v>
      </c>
      <c r="G3029" s="7">
        <v>0</v>
      </c>
      <c r="H3029" s="7">
        <f t="shared" si="423"/>
        <v>7</v>
      </c>
      <c r="I3029" s="16">
        <f t="shared" si="424"/>
        <v>45053</v>
      </c>
      <c r="J3029" s="17">
        <v>0.2407</v>
      </c>
      <c r="K3029" s="18">
        <f>G3029*结论【关键目标】!C$27*0.7735*0.001</f>
        <v>0</v>
      </c>
      <c r="L3029" s="5">
        <v>0</v>
      </c>
      <c r="M3029" s="5">
        <f>ABS(IF(L3029&lt;=0,L3029/耗电量关键数据!$B$6/1000,L3029/耗电量关键数据!$B$5/1000))</f>
        <v>0</v>
      </c>
      <c r="N3029" s="19">
        <f>耗电量关键数据!$B$14</f>
        <v>1.1688450000000001</v>
      </c>
      <c r="O3029" s="19">
        <f>耗电量关键数据!$B$15</f>
        <v>0.37403039999999999</v>
      </c>
      <c r="P3029" s="19">
        <f t="shared" si="425"/>
        <v>1.5428754000000002</v>
      </c>
      <c r="Q3029" s="19">
        <f t="shared" si="429"/>
        <v>0</v>
      </c>
      <c r="R3029" s="20">
        <f t="shared" si="426"/>
        <v>0</v>
      </c>
      <c r="S3029" s="20">
        <f t="shared" si="430"/>
        <v>0</v>
      </c>
      <c r="T3029" s="20">
        <f>IF((T3028+R3029)&lt;0,0,IF((T3028+R3029)&gt;结论【关键目标】!C$28,结论【关键目标】!C$28,T3028+R3029))</f>
        <v>17.371373800000001</v>
      </c>
      <c r="U3029" s="19">
        <f>IF((T3028+R3029)&lt;结论【关键目标】!$C$28,0,(发电量计算【计算逻辑页】!R3029+发电量计算【计算逻辑页】!T3028-结论【关键目标】!$C$28))</f>
        <v>0</v>
      </c>
      <c r="V3029" s="5">
        <f t="shared" si="427"/>
        <v>0</v>
      </c>
      <c r="W3029" s="5">
        <f t="shared" si="428"/>
        <v>0</v>
      </c>
      <c r="X3029" s="5">
        <f t="shared" si="431"/>
        <v>0</v>
      </c>
    </row>
    <row r="3030" spans="1:24" x14ac:dyDescent="0.15">
      <c r="A3030" s="7">
        <v>3029</v>
      </c>
      <c r="B3030" s="7">
        <v>5</v>
      </c>
      <c r="C3030" s="7">
        <v>7</v>
      </c>
      <c r="D3030" s="7">
        <v>5</v>
      </c>
      <c r="E3030" s="7">
        <v>127</v>
      </c>
      <c r="F3030" s="7">
        <v>13.9</v>
      </c>
      <c r="G3030" s="7">
        <v>0.2</v>
      </c>
      <c r="H3030" s="7">
        <f t="shared" si="423"/>
        <v>7</v>
      </c>
      <c r="I3030" s="16">
        <f t="shared" si="424"/>
        <v>45053</v>
      </c>
      <c r="J3030" s="17">
        <v>0.2407</v>
      </c>
      <c r="K3030" s="18">
        <f>G3030*结论【关键目标】!C$27*0.7735*0.001</f>
        <v>1.8564000000000001E-2</v>
      </c>
      <c r="L3030" s="5">
        <v>0</v>
      </c>
      <c r="M3030" s="5">
        <f>ABS(IF(L3030&lt;=0,L3030/耗电量关键数据!$B$6/1000,L3030/耗电量关键数据!$B$5/1000))</f>
        <v>0</v>
      </c>
      <c r="N3030" s="19">
        <f>耗电量关键数据!$B$14</f>
        <v>1.1688450000000001</v>
      </c>
      <c r="O3030" s="19">
        <f>耗电量关键数据!$B$15</f>
        <v>0.37403039999999999</v>
      </c>
      <c r="P3030" s="19">
        <f t="shared" si="425"/>
        <v>1.5428754000000002</v>
      </c>
      <c r="Q3030" s="19">
        <f t="shared" si="429"/>
        <v>0</v>
      </c>
      <c r="R3030" s="20">
        <f t="shared" si="426"/>
        <v>1.8564000000000001E-2</v>
      </c>
      <c r="S3030" s="20">
        <f t="shared" si="430"/>
        <v>0</v>
      </c>
      <c r="T3030" s="20">
        <f>IF((T3029+R3030)&lt;0,0,IF((T3029+R3030)&gt;结论【关键目标】!C$28,结论【关键目标】!C$28,T3029+R3030))</f>
        <v>17.389937800000002</v>
      </c>
      <c r="U3030" s="19">
        <f>IF((T3029+R3030)&lt;结论【关键目标】!$C$28,0,(发电量计算【计算逻辑页】!R3030+发电量计算【计算逻辑页】!T3029-结论【关键目标】!$C$28))</f>
        <v>0</v>
      </c>
      <c r="V3030" s="5">
        <f t="shared" si="427"/>
        <v>0</v>
      </c>
      <c r="W3030" s="5">
        <f t="shared" si="428"/>
        <v>4.4683548000000002E-3</v>
      </c>
      <c r="X3030" s="5">
        <f t="shared" si="431"/>
        <v>0</v>
      </c>
    </row>
    <row r="3031" spans="1:24" x14ac:dyDescent="0.15">
      <c r="A3031" s="7">
        <v>3030</v>
      </c>
      <c r="B3031" s="7">
        <v>5</v>
      </c>
      <c r="C3031" s="7">
        <v>7</v>
      </c>
      <c r="D3031" s="7">
        <v>6</v>
      </c>
      <c r="E3031" s="7">
        <v>127</v>
      </c>
      <c r="F3031" s="7">
        <v>14.2</v>
      </c>
      <c r="G3031" s="7">
        <v>102</v>
      </c>
      <c r="H3031" s="7">
        <f t="shared" si="423"/>
        <v>7</v>
      </c>
      <c r="I3031" s="16">
        <f t="shared" si="424"/>
        <v>45053</v>
      </c>
      <c r="J3031" s="17">
        <v>0.2407</v>
      </c>
      <c r="K3031" s="18">
        <f>G3031*结论【关键目标】!C$27*0.7735*0.001</f>
        <v>9.4676399999999994</v>
      </c>
      <c r="L3031" s="5">
        <v>0</v>
      </c>
      <c r="M3031" s="5">
        <f>ABS(IF(L3031&lt;=0,L3031/耗电量关键数据!$B$6/1000,L3031/耗电量关键数据!$B$5/1000))</f>
        <v>0</v>
      </c>
      <c r="N3031" s="19">
        <f>耗电量关键数据!$B$14</f>
        <v>1.1688450000000001</v>
      </c>
      <c r="O3031" s="19">
        <f>耗电量关键数据!$B$15</f>
        <v>0.37403039999999999</v>
      </c>
      <c r="P3031" s="19">
        <f t="shared" si="425"/>
        <v>1.5428754000000002</v>
      </c>
      <c r="Q3031" s="19">
        <f t="shared" si="429"/>
        <v>0</v>
      </c>
      <c r="R3031" s="20">
        <f t="shared" si="426"/>
        <v>9.4676399999999994</v>
      </c>
      <c r="S3031" s="20">
        <f t="shared" si="430"/>
        <v>0</v>
      </c>
      <c r="T3031" s="20">
        <f>IF((T3030+R3031)&lt;0,0,IF((T3030+R3031)&gt;结论【关键目标】!C$28,结论【关键目标】!C$28,T3030+R3031))</f>
        <v>22</v>
      </c>
      <c r="U3031" s="19">
        <f>IF((T3030+R3031)&lt;结论【关键目标】!$C$28,0,(发电量计算【计算逻辑页】!R3031+发电量计算【计算逻辑页】!T3030-结论【关键目标】!$C$28))</f>
        <v>4.8575778000000014</v>
      </c>
      <c r="V3031" s="5">
        <f t="shared" si="427"/>
        <v>0</v>
      </c>
      <c r="W3031" s="5">
        <f t="shared" si="428"/>
        <v>0.37137010878000004</v>
      </c>
      <c r="X3031" s="5">
        <f t="shared" si="431"/>
        <v>0</v>
      </c>
    </row>
    <row r="3032" spans="1:24" x14ac:dyDescent="0.15">
      <c r="A3032" s="7">
        <v>3031</v>
      </c>
      <c r="B3032" s="7">
        <v>5</v>
      </c>
      <c r="C3032" s="7">
        <v>7</v>
      </c>
      <c r="D3032" s="7">
        <v>7</v>
      </c>
      <c r="E3032" s="7">
        <v>127</v>
      </c>
      <c r="F3032" s="7">
        <v>12</v>
      </c>
      <c r="G3032" s="7">
        <v>154.6</v>
      </c>
      <c r="H3032" s="7">
        <f t="shared" si="423"/>
        <v>7</v>
      </c>
      <c r="I3032" s="16">
        <f t="shared" si="424"/>
        <v>45053</v>
      </c>
      <c r="J3032" s="17">
        <v>0.2407</v>
      </c>
      <c r="K3032" s="18">
        <f>G3032*结论【关键目标】!C$27*0.7735*0.001</f>
        <v>14.349971999999999</v>
      </c>
      <c r="L3032" s="5">
        <v>0</v>
      </c>
      <c r="M3032" s="5">
        <f>ABS(IF(L3032&lt;=0,L3032/耗电量关键数据!$B$6/1000,L3032/耗电量关键数据!$B$5/1000))</f>
        <v>0</v>
      </c>
      <c r="N3032" s="19">
        <f>耗电量关键数据!$B$14</f>
        <v>1.1688450000000001</v>
      </c>
      <c r="O3032" s="19">
        <f>耗电量关键数据!$B$15</f>
        <v>0.37403039999999999</v>
      </c>
      <c r="P3032" s="19">
        <f t="shared" si="425"/>
        <v>1.5428754000000002</v>
      </c>
      <c r="Q3032" s="19">
        <f t="shared" si="429"/>
        <v>0</v>
      </c>
      <c r="R3032" s="20">
        <f t="shared" si="426"/>
        <v>14.349971999999999</v>
      </c>
      <c r="S3032" s="20">
        <f t="shared" si="430"/>
        <v>0</v>
      </c>
      <c r="T3032" s="20">
        <f>IF((T3031+R3032)&lt;0,0,IF((T3031+R3032)&gt;结论【关键目标】!C$28,结论【关键目标】!C$28,T3031+R3032))</f>
        <v>22</v>
      </c>
      <c r="U3032" s="19">
        <f>IF((T3031+R3032)&lt;结论【关键目标】!$C$28,0,(发电量计算【计算逻辑页】!R3032+发电量计算【计算逻辑页】!T3031-结论【关键目标】!$C$28))</f>
        <v>14.349972000000001</v>
      </c>
      <c r="V3032" s="5">
        <f t="shared" si="427"/>
        <v>0</v>
      </c>
      <c r="W3032" s="5">
        <f t="shared" si="428"/>
        <v>0.37137010878000004</v>
      </c>
      <c r="X3032" s="5">
        <f t="shared" si="431"/>
        <v>0</v>
      </c>
    </row>
    <row r="3033" spans="1:24" x14ac:dyDescent="0.15">
      <c r="A3033" s="7">
        <v>3032</v>
      </c>
      <c r="B3033" s="7">
        <v>5</v>
      </c>
      <c r="C3033" s="7">
        <v>7</v>
      </c>
      <c r="D3033" s="7">
        <v>8</v>
      </c>
      <c r="E3033" s="7">
        <v>127</v>
      </c>
      <c r="F3033" s="7">
        <v>13</v>
      </c>
      <c r="G3033" s="7">
        <v>281.89999999999998</v>
      </c>
      <c r="H3033" s="7">
        <f t="shared" si="423"/>
        <v>7</v>
      </c>
      <c r="I3033" s="16">
        <f t="shared" si="424"/>
        <v>45053</v>
      </c>
      <c r="J3033" s="17">
        <v>0.70809999999999995</v>
      </c>
      <c r="K3033" s="18">
        <f>G3033*结论【关键目标】!C$27*0.7735*0.001</f>
        <v>26.165958</v>
      </c>
      <c r="L3033" s="5">
        <v>0</v>
      </c>
      <c r="M3033" s="5">
        <f>ABS(IF(L3033&lt;=0,L3033/耗电量关键数据!$B$6/1000,L3033/耗电量关键数据!$B$5/1000))</f>
        <v>0</v>
      </c>
      <c r="N3033" s="19">
        <f>耗电量关键数据!$B$14</f>
        <v>1.1688450000000001</v>
      </c>
      <c r="O3033" s="19">
        <f>耗电量关键数据!$B$15</f>
        <v>0.37403039999999999</v>
      </c>
      <c r="P3033" s="19">
        <f t="shared" si="425"/>
        <v>1.5428754000000002</v>
      </c>
      <c r="Q3033" s="19">
        <f t="shared" si="429"/>
        <v>0</v>
      </c>
      <c r="R3033" s="20">
        <f t="shared" si="426"/>
        <v>26.165958</v>
      </c>
      <c r="S3033" s="20">
        <f t="shared" si="430"/>
        <v>0</v>
      </c>
      <c r="T3033" s="20">
        <f>IF((T3032+R3033)&lt;0,0,IF((T3032+R3033)&gt;结论【关键目标】!C$28,结论【关键目标】!C$28,T3032+R3033))</f>
        <v>22</v>
      </c>
      <c r="U3033" s="19">
        <f>IF((T3032+R3033)&lt;结论【关键目标】!$C$28,0,(发电量计算【计算逻辑页】!R3033+发电量计算【计算逻辑页】!T3032-结论【关键目标】!$C$28))</f>
        <v>26.165958000000003</v>
      </c>
      <c r="V3033" s="5">
        <f t="shared" si="427"/>
        <v>9.1580852999999998</v>
      </c>
      <c r="W3033" s="5">
        <f t="shared" si="428"/>
        <v>1.0925100707400002</v>
      </c>
      <c r="X3033" s="5">
        <f t="shared" si="431"/>
        <v>0</v>
      </c>
    </row>
    <row r="3034" spans="1:24" x14ac:dyDescent="0.15">
      <c r="A3034" s="7">
        <v>3033</v>
      </c>
      <c r="B3034" s="7">
        <v>5</v>
      </c>
      <c r="C3034" s="7">
        <v>7</v>
      </c>
      <c r="D3034" s="7">
        <v>9</v>
      </c>
      <c r="E3034" s="7">
        <v>127</v>
      </c>
      <c r="F3034" s="7">
        <v>12.6</v>
      </c>
      <c r="G3034" s="7">
        <v>380.7</v>
      </c>
      <c r="H3034" s="7">
        <f t="shared" si="423"/>
        <v>7</v>
      </c>
      <c r="I3034" s="16">
        <f t="shared" si="424"/>
        <v>45053</v>
      </c>
      <c r="J3034" s="17">
        <v>0.70809999999999995</v>
      </c>
      <c r="K3034" s="18">
        <f>G3034*结论【关键目标】!C$27*0.7735*0.001</f>
        <v>35.336573999999999</v>
      </c>
      <c r="L3034" s="5">
        <v>0</v>
      </c>
      <c r="M3034" s="5">
        <f>ABS(IF(L3034&lt;=0,L3034/耗电量关键数据!$B$6/1000,L3034/耗电量关键数据!$B$5/1000))</f>
        <v>0</v>
      </c>
      <c r="N3034" s="19">
        <f>耗电量关键数据!$B$14</f>
        <v>1.1688450000000001</v>
      </c>
      <c r="O3034" s="19">
        <f>耗电量关键数据!$B$15</f>
        <v>0.37403039999999999</v>
      </c>
      <c r="P3034" s="19">
        <f t="shared" si="425"/>
        <v>1.5428754000000002</v>
      </c>
      <c r="Q3034" s="19">
        <f t="shared" si="429"/>
        <v>0</v>
      </c>
      <c r="R3034" s="20">
        <f t="shared" si="426"/>
        <v>35.336573999999999</v>
      </c>
      <c r="S3034" s="20">
        <f t="shared" si="430"/>
        <v>0</v>
      </c>
      <c r="T3034" s="20">
        <f>IF((T3033+R3034)&lt;0,0,IF((T3033+R3034)&gt;结论【关键目标】!C$28,结论【关键目标】!C$28,T3033+R3034))</f>
        <v>22</v>
      </c>
      <c r="U3034" s="19">
        <f>IF((T3033+R3034)&lt;结论【关键目标】!$C$28,0,(发电量计算【计算逻辑页】!R3034+发电量计算【计算逻辑页】!T3033-结论【关键目标】!$C$28))</f>
        <v>35.336573999999999</v>
      </c>
      <c r="V3034" s="5">
        <f t="shared" si="427"/>
        <v>12.367800899999999</v>
      </c>
      <c r="W3034" s="5">
        <f t="shared" si="428"/>
        <v>1.0925100707400002</v>
      </c>
      <c r="X3034" s="5">
        <f t="shared" si="431"/>
        <v>0</v>
      </c>
    </row>
    <row r="3035" spans="1:24" x14ac:dyDescent="0.15">
      <c r="A3035" s="7">
        <v>3034</v>
      </c>
      <c r="B3035" s="7">
        <v>5</v>
      </c>
      <c r="C3035" s="7">
        <v>7</v>
      </c>
      <c r="D3035" s="7">
        <v>10</v>
      </c>
      <c r="E3035" s="7">
        <v>127</v>
      </c>
      <c r="F3035" s="7">
        <v>12</v>
      </c>
      <c r="G3035" s="7">
        <v>457.6</v>
      </c>
      <c r="H3035" s="7">
        <f t="shared" si="423"/>
        <v>7</v>
      </c>
      <c r="I3035" s="16">
        <f t="shared" si="424"/>
        <v>45053</v>
      </c>
      <c r="J3035" s="17">
        <v>0.70809999999999995</v>
      </c>
      <c r="K3035" s="18">
        <f>G3035*结论【关键目标】!C$27*0.7735*0.001</f>
        <v>42.474432</v>
      </c>
      <c r="L3035" s="5">
        <v>0</v>
      </c>
      <c r="M3035" s="5">
        <f>ABS(IF(L3035&lt;=0,L3035/耗电量关键数据!$B$6/1000,L3035/耗电量关键数据!$B$5/1000))</f>
        <v>0</v>
      </c>
      <c r="N3035" s="19">
        <f>耗电量关键数据!$B$14</f>
        <v>1.1688450000000001</v>
      </c>
      <c r="O3035" s="19">
        <f>耗电量关键数据!$B$15</f>
        <v>0.37403039999999999</v>
      </c>
      <c r="P3035" s="19">
        <f t="shared" si="425"/>
        <v>1.5428754000000002</v>
      </c>
      <c r="Q3035" s="19">
        <f t="shared" si="429"/>
        <v>0</v>
      </c>
      <c r="R3035" s="20">
        <f t="shared" si="426"/>
        <v>42.474432</v>
      </c>
      <c r="S3035" s="20">
        <f t="shared" si="430"/>
        <v>0</v>
      </c>
      <c r="T3035" s="20">
        <f>IF((T3034+R3035)&lt;0,0,IF((T3034+R3035)&gt;结论【关键目标】!C$28,结论【关键目标】!C$28,T3034+R3035))</f>
        <v>22</v>
      </c>
      <c r="U3035" s="19">
        <f>IF((T3034+R3035)&lt;结论【关键目标】!$C$28,0,(发电量计算【计算逻辑页】!R3035+发电量计算【计算逻辑页】!T3034-结论【关键目标】!$C$28))</f>
        <v>42.474432000000007</v>
      </c>
      <c r="V3035" s="5">
        <f t="shared" si="427"/>
        <v>14.866051200000001</v>
      </c>
      <c r="W3035" s="5">
        <f t="shared" si="428"/>
        <v>1.0925100707400002</v>
      </c>
      <c r="X3035" s="5">
        <f t="shared" si="431"/>
        <v>0</v>
      </c>
    </row>
    <row r="3036" spans="1:24" x14ac:dyDescent="0.15">
      <c r="A3036" s="7">
        <v>3035</v>
      </c>
      <c r="B3036" s="7">
        <v>5</v>
      </c>
      <c r="C3036" s="7">
        <v>7</v>
      </c>
      <c r="D3036" s="7">
        <v>11</v>
      </c>
      <c r="E3036" s="7">
        <v>127</v>
      </c>
      <c r="F3036" s="7">
        <v>12</v>
      </c>
      <c r="G3036" s="7">
        <v>442.5</v>
      </c>
      <c r="H3036" s="7">
        <f t="shared" si="423"/>
        <v>7</v>
      </c>
      <c r="I3036" s="16">
        <f t="shared" si="424"/>
        <v>45053</v>
      </c>
      <c r="J3036" s="17">
        <v>1.2267999999999999</v>
      </c>
      <c r="K3036" s="18">
        <f>G3036*结论【关键目标】!C$27*0.7735*0.001</f>
        <v>41.072850000000003</v>
      </c>
      <c r="L3036" s="5">
        <v>0</v>
      </c>
      <c r="M3036" s="5">
        <f>ABS(IF(L3036&lt;=0,L3036/耗电量关键数据!$B$6/1000,L3036/耗电量关键数据!$B$5/1000))</f>
        <v>0</v>
      </c>
      <c r="N3036" s="19">
        <f>耗电量关键数据!$B$14</f>
        <v>1.1688450000000001</v>
      </c>
      <c r="O3036" s="19">
        <f>耗电量关键数据!$B$15</f>
        <v>0.37403039999999999</v>
      </c>
      <c r="P3036" s="19">
        <f t="shared" si="425"/>
        <v>1.5428754000000002</v>
      </c>
      <c r="Q3036" s="19">
        <f t="shared" si="429"/>
        <v>1.5428754000000002</v>
      </c>
      <c r="R3036" s="20">
        <f t="shared" si="426"/>
        <v>39.529974600000003</v>
      </c>
      <c r="S3036" s="20">
        <f t="shared" si="430"/>
        <v>0</v>
      </c>
      <c r="T3036" s="20">
        <f>IF((T3035+R3036)&lt;0,0,IF((T3035+R3036)&gt;结论【关键目标】!C$28,结论【关键目标】!C$28,T3035+R3036))</f>
        <v>22</v>
      </c>
      <c r="U3036" s="19">
        <f>IF((T3035+R3036)&lt;结论【关键目标】!$C$28,0,(发电量计算【计算逻辑页】!R3036+发电量计算【计算逻辑页】!T3035-结论【关键目标】!$C$28))</f>
        <v>39.529974600000003</v>
      </c>
      <c r="V3036" s="5">
        <f t="shared" si="427"/>
        <v>13.83549111</v>
      </c>
      <c r="W3036" s="5">
        <f t="shared" si="428"/>
        <v>1.89279954072</v>
      </c>
      <c r="X3036" s="5">
        <f t="shared" si="431"/>
        <v>0</v>
      </c>
    </row>
    <row r="3037" spans="1:24" x14ac:dyDescent="0.15">
      <c r="A3037" s="7">
        <v>3036</v>
      </c>
      <c r="B3037" s="7">
        <v>5</v>
      </c>
      <c r="C3037" s="7">
        <v>7</v>
      </c>
      <c r="D3037" s="7">
        <v>12</v>
      </c>
      <c r="E3037" s="7">
        <v>127</v>
      </c>
      <c r="F3037" s="7">
        <v>13.7</v>
      </c>
      <c r="G3037" s="7">
        <v>543.70000000000005</v>
      </c>
      <c r="H3037" s="7">
        <f t="shared" si="423"/>
        <v>7</v>
      </c>
      <c r="I3037" s="16">
        <f t="shared" si="424"/>
        <v>45053</v>
      </c>
      <c r="J3037" s="17">
        <v>1.2267999999999999</v>
      </c>
      <c r="K3037" s="18">
        <f>G3037*结论【关键目标】!C$27*0.7735*0.001</f>
        <v>50.466234000000007</v>
      </c>
      <c r="L3037" s="5">
        <v>0</v>
      </c>
      <c r="M3037" s="5">
        <f>ABS(IF(L3037&lt;=0,L3037/耗电量关键数据!$B$6/1000,L3037/耗电量关键数据!$B$5/1000))</f>
        <v>0</v>
      </c>
      <c r="N3037" s="19">
        <f>耗电量关键数据!$B$14</f>
        <v>1.1688450000000001</v>
      </c>
      <c r="O3037" s="19">
        <f>耗电量关键数据!$B$15</f>
        <v>0.37403039999999999</v>
      </c>
      <c r="P3037" s="19">
        <f t="shared" si="425"/>
        <v>1.5428754000000002</v>
      </c>
      <c r="Q3037" s="19">
        <f t="shared" si="429"/>
        <v>1.5428754000000002</v>
      </c>
      <c r="R3037" s="20">
        <f t="shared" si="426"/>
        <v>48.923358600000007</v>
      </c>
      <c r="S3037" s="20">
        <f t="shared" si="430"/>
        <v>0</v>
      </c>
      <c r="T3037" s="20">
        <f>IF((T3036+R3037)&lt;0,0,IF((T3036+R3037)&gt;结论【关键目标】!C$28,结论【关键目标】!C$28,T3036+R3037))</f>
        <v>22</v>
      </c>
      <c r="U3037" s="19">
        <f>IF((T3036+R3037)&lt;结论【关键目标】!$C$28,0,(发电量计算【计算逻辑页】!R3037+发电量计算【计算逻辑页】!T3036-结论【关键目标】!$C$28))</f>
        <v>48.9233586</v>
      </c>
      <c r="V3037" s="5">
        <f t="shared" si="427"/>
        <v>17.123175509999999</v>
      </c>
      <c r="W3037" s="5">
        <f t="shared" si="428"/>
        <v>1.89279954072</v>
      </c>
      <c r="X3037" s="5">
        <f t="shared" si="431"/>
        <v>0</v>
      </c>
    </row>
    <row r="3038" spans="1:24" x14ac:dyDescent="0.15">
      <c r="A3038" s="7">
        <v>3037</v>
      </c>
      <c r="B3038" s="7">
        <v>5</v>
      </c>
      <c r="C3038" s="7">
        <v>7</v>
      </c>
      <c r="D3038" s="7">
        <v>13</v>
      </c>
      <c r="E3038" s="7">
        <v>127</v>
      </c>
      <c r="F3038" s="7">
        <v>15</v>
      </c>
      <c r="G3038" s="7">
        <v>581.6</v>
      </c>
      <c r="H3038" s="7">
        <f t="shared" si="423"/>
        <v>7</v>
      </c>
      <c r="I3038" s="16">
        <f t="shared" si="424"/>
        <v>45053</v>
      </c>
      <c r="J3038" s="17">
        <v>1.2267999999999999</v>
      </c>
      <c r="K3038" s="18">
        <f>G3038*结论【关键目标】!C$27*0.7735*0.001</f>
        <v>53.984112000000003</v>
      </c>
      <c r="L3038" s="5">
        <v>0</v>
      </c>
      <c r="M3038" s="5">
        <f>ABS(IF(L3038&lt;=0,L3038/耗电量关键数据!$B$6/1000,L3038/耗电量关键数据!$B$5/1000))</f>
        <v>0</v>
      </c>
      <c r="N3038" s="19">
        <f>耗电量关键数据!$B$14</f>
        <v>1.1688450000000001</v>
      </c>
      <c r="O3038" s="19">
        <f>耗电量关键数据!$B$15</f>
        <v>0.37403039999999999</v>
      </c>
      <c r="P3038" s="19">
        <f t="shared" si="425"/>
        <v>1.5428754000000002</v>
      </c>
      <c r="Q3038" s="19">
        <f t="shared" si="429"/>
        <v>1.5428754000000002</v>
      </c>
      <c r="R3038" s="20">
        <f t="shared" si="426"/>
        <v>52.441236600000003</v>
      </c>
      <c r="S3038" s="20">
        <f t="shared" si="430"/>
        <v>0</v>
      </c>
      <c r="T3038" s="20">
        <f>IF((T3037+R3038)&lt;0,0,IF((T3037+R3038)&gt;结论【关键目标】!C$28,结论【关键目标】!C$28,T3037+R3038))</f>
        <v>22</v>
      </c>
      <c r="U3038" s="19">
        <f>IF((T3037+R3038)&lt;结论【关键目标】!$C$28,0,(发电量计算【计算逻辑页】!R3038+发电量计算【计算逻辑页】!T3037-结论【关键目标】!$C$28))</f>
        <v>52.441236599999996</v>
      </c>
      <c r="V3038" s="5">
        <f t="shared" si="427"/>
        <v>18.354432809999999</v>
      </c>
      <c r="W3038" s="5">
        <f t="shared" si="428"/>
        <v>1.89279954072</v>
      </c>
      <c r="X3038" s="5">
        <f t="shared" si="431"/>
        <v>0</v>
      </c>
    </row>
    <row r="3039" spans="1:24" x14ac:dyDescent="0.15">
      <c r="A3039" s="7">
        <v>3038</v>
      </c>
      <c r="B3039" s="7">
        <v>5</v>
      </c>
      <c r="C3039" s="7">
        <v>7</v>
      </c>
      <c r="D3039" s="7">
        <v>14</v>
      </c>
      <c r="E3039" s="7">
        <v>127</v>
      </c>
      <c r="F3039" s="7">
        <v>17</v>
      </c>
      <c r="G3039" s="7">
        <v>587.79999999999995</v>
      </c>
      <c r="H3039" s="7">
        <f t="shared" si="423"/>
        <v>7</v>
      </c>
      <c r="I3039" s="16">
        <f t="shared" si="424"/>
        <v>45053</v>
      </c>
      <c r="J3039" s="17">
        <v>1.2267999999999999</v>
      </c>
      <c r="K3039" s="18">
        <f>G3039*结论【关键目标】!C$27*0.7735*0.001</f>
        <v>54.559595999999999</v>
      </c>
      <c r="L3039" s="5">
        <v>0</v>
      </c>
      <c r="M3039" s="5">
        <f>ABS(IF(L3039&lt;=0,L3039/耗电量关键数据!$B$6/1000,L3039/耗电量关键数据!$B$5/1000))</f>
        <v>0</v>
      </c>
      <c r="N3039" s="19">
        <f>耗电量关键数据!$B$14</f>
        <v>1.1688450000000001</v>
      </c>
      <c r="O3039" s="19">
        <f>耗电量关键数据!$B$15</f>
        <v>0.37403039999999999</v>
      </c>
      <c r="P3039" s="19">
        <f t="shared" si="425"/>
        <v>1.5428754000000002</v>
      </c>
      <c r="Q3039" s="19">
        <f t="shared" si="429"/>
        <v>1.5428754000000002</v>
      </c>
      <c r="R3039" s="20">
        <f t="shared" si="426"/>
        <v>53.016720599999999</v>
      </c>
      <c r="S3039" s="20">
        <f t="shared" si="430"/>
        <v>0</v>
      </c>
      <c r="T3039" s="20">
        <f>IF((T3038+R3039)&lt;0,0,IF((T3038+R3039)&gt;结论【关键目标】!C$28,结论【关键目标】!C$28,T3038+R3039))</f>
        <v>22</v>
      </c>
      <c r="U3039" s="19">
        <f>IF((T3038+R3039)&lt;结论【关键目标】!$C$28,0,(发电量计算【计算逻辑页】!R3039+发电量计算【计算逻辑页】!T3038-结论【关键目标】!$C$28))</f>
        <v>53.016720599999999</v>
      </c>
      <c r="V3039" s="5">
        <f t="shared" si="427"/>
        <v>18.555852209999998</v>
      </c>
      <c r="W3039" s="5">
        <f t="shared" si="428"/>
        <v>1.89279954072</v>
      </c>
      <c r="X3039" s="5">
        <f t="shared" si="431"/>
        <v>0</v>
      </c>
    </row>
    <row r="3040" spans="1:24" x14ac:dyDescent="0.15">
      <c r="A3040" s="7">
        <v>3039</v>
      </c>
      <c r="B3040" s="7">
        <v>5</v>
      </c>
      <c r="C3040" s="7">
        <v>7</v>
      </c>
      <c r="D3040" s="7">
        <v>15</v>
      </c>
      <c r="E3040" s="7">
        <v>127</v>
      </c>
      <c r="F3040" s="7">
        <v>17.7</v>
      </c>
      <c r="G3040" s="7">
        <v>469.1</v>
      </c>
      <c r="H3040" s="7">
        <f t="shared" si="423"/>
        <v>7</v>
      </c>
      <c r="I3040" s="16">
        <f t="shared" si="424"/>
        <v>45053</v>
      </c>
      <c r="J3040" s="17">
        <v>1.2267999999999999</v>
      </c>
      <c r="K3040" s="18">
        <f>G3040*结论【关键目标】!C$27*0.7735*0.001</f>
        <v>43.541862000000002</v>
      </c>
      <c r="L3040" s="5">
        <v>0</v>
      </c>
      <c r="M3040" s="5">
        <f>ABS(IF(L3040&lt;=0,L3040/耗电量关键数据!$B$6/1000,L3040/耗电量关键数据!$B$5/1000))</f>
        <v>0</v>
      </c>
      <c r="N3040" s="19">
        <f>耗电量关键数据!$B$14</f>
        <v>1.1688450000000001</v>
      </c>
      <c r="O3040" s="19">
        <f>耗电量关键数据!$B$15</f>
        <v>0.37403039999999999</v>
      </c>
      <c r="P3040" s="19">
        <f t="shared" si="425"/>
        <v>1.5428754000000002</v>
      </c>
      <c r="Q3040" s="19">
        <f t="shared" si="429"/>
        <v>1.5428754000000002</v>
      </c>
      <c r="R3040" s="20">
        <f t="shared" si="426"/>
        <v>41.998986600000002</v>
      </c>
      <c r="S3040" s="20">
        <f t="shared" si="430"/>
        <v>0</v>
      </c>
      <c r="T3040" s="20">
        <f>IF((T3039+R3040)&lt;0,0,IF((T3039+R3040)&gt;结论【关键目标】!C$28,结论【关键目标】!C$28,T3039+R3040))</f>
        <v>22</v>
      </c>
      <c r="U3040" s="19">
        <f>IF((T3039+R3040)&lt;结论【关键目标】!$C$28,0,(发电量计算【计算逻辑页】!R3040+发电量计算【计算逻辑页】!T3039-结论【关键目标】!$C$28))</f>
        <v>41.998986600000002</v>
      </c>
      <c r="V3040" s="5">
        <f t="shared" si="427"/>
        <v>14.699645309999999</v>
      </c>
      <c r="W3040" s="5">
        <f t="shared" si="428"/>
        <v>1.89279954072</v>
      </c>
      <c r="X3040" s="5">
        <f t="shared" si="431"/>
        <v>0</v>
      </c>
    </row>
    <row r="3041" spans="1:24" x14ac:dyDescent="0.15">
      <c r="A3041" s="7">
        <v>3040</v>
      </c>
      <c r="B3041" s="7">
        <v>5</v>
      </c>
      <c r="C3041" s="7">
        <v>7</v>
      </c>
      <c r="D3041" s="7">
        <v>16</v>
      </c>
      <c r="E3041" s="7">
        <v>127</v>
      </c>
      <c r="F3041" s="7">
        <v>17</v>
      </c>
      <c r="G3041" s="7">
        <v>321.60000000000002</v>
      </c>
      <c r="H3041" s="7">
        <f t="shared" si="423"/>
        <v>7</v>
      </c>
      <c r="I3041" s="16">
        <f t="shared" si="424"/>
        <v>45053</v>
      </c>
      <c r="J3041" s="17">
        <v>0.70809999999999995</v>
      </c>
      <c r="K3041" s="18">
        <f>G3041*结论【关键目标】!C$27*0.7735*0.001</f>
        <v>29.850912000000001</v>
      </c>
      <c r="L3041" s="5">
        <v>0</v>
      </c>
      <c r="M3041" s="5">
        <f>ABS(IF(L3041&lt;=0,L3041/耗电量关键数据!$B$6/1000,L3041/耗电量关键数据!$B$5/1000))</f>
        <v>0</v>
      </c>
      <c r="N3041" s="19">
        <f>耗电量关键数据!$B$14</f>
        <v>1.1688450000000001</v>
      </c>
      <c r="O3041" s="19">
        <f>耗电量关键数据!$B$15</f>
        <v>0.37403039999999999</v>
      </c>
      <c r="P3041" s="19">
        <f t="shared" si="425"/>
        <v>1.5428754000000002</v>
      </c>
      <c r="Q3041" s="19">
        <f t="shared" si="429"/>
        <v>0</v>
      </c>
      <c r="R3041" s="20">
        <f t="shared" si="426"/>
        <v>29.850912000000001</v>
      </c>
      <c r="S3041" s="20">
        <f t="shared" si="430"/>
        <v>0</v>
      </c>
      <c r="T3041" s="20">
        <f>IF((T3040+R3041)&lt;0,0,IF((T3040+R3041)&gt;结论【关键目标】!C$28,结论【关键目标】!C$28,T3040+R3041))</f>
        <v>22</v>
      </c>
      <c r="U3041" s="19">
        <f>IF((T3040+R3041)&lt;结论【关键目标】!$C$28,0,(发电量计算【计算逻辑页】!R3041+发电量计算【计算逻辑页】!T3040-结论【关键目标】!$C$28))</f>
        <v>29.850912000000001</v>
      </c>
      <c r="V3041" s="5">
        <f t="shared" si="427"/>
        <v>10.4478192</v>
      </c>
      <c r="W3041" s="5">
        <f t="shared" si="428"/>
        <v>1.0925100707400002</v>
      </c>
      <c r="X3041" s="5">
        <f t="shared" si="431"/>
        <v>0</v>
      </c>
    </row>
    <row r="3042" spans="1:24" x14ac:dyDescent="0.15">
      <c r="A3042" s="7">
        <v>3041</v>
      </c>
      <c r="B3042" s="7">
        <v>5</v>
      </c>
      <c r="C3042" s="7">
        <v>7</v>
      </c>
      <c r="D3042" s="7">
        <v>17</v>
      </c>
      <c r="E3042" s="7">
        <v>127</v>
      </c>
      <c r="F3042" s="7">
        <v>16</v>
      </c>
      <c r="G3042" s="7">
        <v>170.8</v>
      </c>
      <c r="H3042" s="7">
        <f t="shared" si="423"/>
        <v>7</v>
      </c>
      <c r="I3042" s="16">
        <f t="shared" si="424"/>
        <v>45053</v>
      </c>
      <c r="J3042" s="17">
        <v>0.70809999999999995</v>
      </c>
      <c r="K3042" s="18">
        <f>G3042*结论【关键目标】!C$27*0.7735*0.001</f>
        <v>15.853655999999999</v>
      </c>
      <c r="L3042" s="5">
        <v>0</v>
      </c>
      <c r="M3042" s="5">
        <f>ABS(IF(L3042&lt;=0,L3042/耗电量关键数据!$B$6/1000,L3042/耗电量关键数据!$B$5/1000))</f>
        <v>0</v>
      </c>
      <c r="N3042" s="19">
        <f>耗电量关键数据!$B$14</f>
        <v>1.1688450000000001</v>
      </c>
      <c r="O3042" s="19">
        <f>耗电量关键数据!$B$15</f>
        <v>0.37403039999999999</v>
      </c>
      <c r="P3042" s="19">
        <f t="shared" si="425"/>
        <v>1.5428754000000002</v>
      </c>
      <c r="Q3042" s="19">
        <f t="shared" si="429"/>
        <v>0</v>
      </c>
      <c r="R3042" s="20">
        <f t="shared" si="426"/>
        <v>15.853655999999999</v>
      </c>
      <c r="S3042" s="20">
        <f t="shared" si="430"/>
        <v>0</v>
      </c>
      <c r="T3042" s="20">
        <f>IF((T3041+R3042)&lt;0,0,IF((T3041+R3042)&gt;结论【关键目标】!C$28,结论【关键目标】!C$28,T3041+R3042))</f>
        <v>22</v>
      </c>
      <c r="U3042" s="19">
        <f>IF((T3041+R3042)&lt;结论【关键目标】!$C$28,0,(发电量计算【计算逻辑页】!R3042+发电量计算【计算逻辑页】!T3041-结论【关键目标】!$C$28))</f>
        <v>15.853656000000001</v>
      </c>
      <c r="V3042" s="5">
        <f t="shared" si="427"/>
        <v>5.5487795999999996</v>
      </c>
      <c r="W3042" s="5">
        <f t="shared" si="428"/>
        <v>1.0925100707400002</v>
      </c>
      <c r="X3042" s="5">
        <f t="shared" si="431"/>
        <v>0</v>
      </c>
    </row>
    <row r="3043" spans="1:24" x14ac:dyDescent="0.15">
      <c r="A3043" s="7">
        <v>3042</v>
      </c>
      <c r="B3043" s="7">
        <v>5</v>
      </c>
      <c r="C3043" s="7">
        <v>7</v>
      </c>
      <c r="D3043" s="7">
        <v>18</v>
      </c>
      <c r="E3043" s="7">
        <v>127</v>
      </c>
      <c r="F3043" s="7">
        <v>16.100000000000001</v>
      </c>
      <c r="G3043" s="7">
        <v>47.3</v>
      </c>
      <c r="H3043" s="7">
        <f t="shared" si="423"/>
        <v>7</v>
      </c>
      <c r="I3043" s="16">
        <f t="shared" si="424"/>
        <v>45053</v>
      </c>
      <c r="J3043" s="17">
        <v>0.70809999999999995</v>
      </c>
      <c r="K3043" s="18">
        <f>G3043*结论【关键目标】!C$27*0.7735*0.001</f>
        <v>4.3903859999999995</v>
      </c>
      <c r="L3043" s="5">
        <v>0</v>
      </c>
      <c r="M3043" s="5">
        <f>ABS(IF(L3043&lt;=0,L3043/耗电量关键数据!$B$6/1000,L3043/耗电量关键数据!$B$5/1000))</f>
        <v>0</v>
      </c>
      <c r="N3043" s="19">
        <f>耗电量关键数据!$B$14</f>
        <v>1.1688450000000001</v>
      </c>
      <c r="O3043" s="19">
        <f>耗电量关键数据!$B$15</f>
        <v>0.37403039999999999</v>
      </c>
      <c r="P3043" s="19">
        <f t="shared" si="425"/>
        <v>1.5428754000000002</v>
      </c>
      <c r="Q3043" s="19">
        <f t="shared" si="429"/>
        <v>0</v>
      </c>
      <c r="R3043" s="20">
        <f t="shared" si="426"/>
        <v>4.3903859999999995</v>
      </c>
      <c r="S3043" s="20">
        <f t="shared" si="430"/>
        <v>0</v>
      </c>
      <c r="T3043" s="20">
        <f>IF((T3042+R3043)&lt;0,0,IF((T3042+R3043)&gt;结论【关键目标】!C$28,结论【关键目标】!C$28,T3042+R3043))</f>
        <v>22</v>
      </c>
      <c r="U3043" s="19">
        <f>IF((T3042+R3043)&lt;结论【关键目标】!$C$28,0,(发电量计算【计算逻辑页】!R3043+发电量计算【计算逻辑页】!T3042-结论【关键目标】!$C$28))</f>
        <v>4.3903859999999995</v>
      </c>
      <c r="V3043" s="5">
        <f t="shared" si="427"/>
        <v>1.5366350999999998</v>
      </c>
      <c r="W3043" s="5">
        <f t="shared" si="428"/>
        <v>1.0925100707400002</v>
      </c>
      <c r="X3043" s="5">
        <f t="shared" si="431"/>
        <v>0</v>
      </c>
    </row>
    <row r="3044" spans="1:24" x14ac:dyDescent="0.15">
      <c r="A3044" s="7">
        <v>3043</v>
      </c>
      <c r="B3044" s="7">
        <v>5</v>
      </c>
      <c r="C3044" s="7">
        <v>7</v>
      </c>
      <c r="D3044" s="7">
        <v>19</v>
      </c>
      <c r="E3044" s="7">
        <v>127</v>
      </c>
      <c r="F3044" s="7">
        <v>16</v>
      </c>
      <c r="G3044" s="7">
        <v>0</v>
      </c>
      <c r="H3044" s="7">
        <f t="shared" si="423"/>
        <v>7</v>
      </c>
      <c r="I3044" s="16">
        <f t="shared" si="424"/>
        <v>45053</v>
      </c>
      <c r="J3044" s="17">
        <v>1.2267999999999999</v>
      </c>
      <c r="K3044" s="18">
        <f>G3044*结论【关键目标】!C$27*0.7735*0.001</f>
        <v>0</v>
      </c>
      <c r="L3044" s="5">
        <v>0</v>
      </c>
      <c r="M3044" s="5">
        <f>ABS(IF(L3044&lt;=0,L3044/耗电量关键数据!$B$6/1000,L3044/耗电量关键数据!$B$5/1000))</f>
        <v>0</v>
      </c>
      <c r="N3044" s="19">
        <f>耗电量关键数据!$B$14</f>
        <v>1.1688450000000001</v>
      </c>
      <c r="O3044" s="19">
        <f>耗电量关键数据!$B$15</f>
        <v>0.37403039999999999</v>
      </c>
      <c r="P3044" s="19">
        <f t="shared" si="425"/>
        <v>1.5428754000000002</v>
      </c>
      <c r="Q3044" s="19">
        <f t="shared" si="429"/>
        <v>1.5428754000000002</v>
      </c>
      <c r="R3044" s="20">
        <f t="shared" si="426"/>
        <v>-1.5428754000000002</v>
      </c>
      <c r="S3044" s="20">
        <f t="shared" si="430"/>
        <v>1.5428754000000002</v>
      </c>
      <c r="T3044" s="20">
        <f>IF((T3043+R3044)&lt;0,0,IF((T3043+R3044)&gt;结论【关键目标】!C$28,结论【关键目标】!C$28,T3043+R3044))</f>
        <v>20.4571246</v>
      </c>
      <c r="U3044" s="19">
        <f>IF((T3043+R3044)&lt;结论【关键目标】!$C$28,0,(发电量计算【计算逻辑页】!R3044+发电量计算【计算逻辑页】!T3043-结论【关键目标】!$C$28))</f>
        <v>0</v>
      </c>
      <c r="V3044" s="5">
        <f t="shared" si="427"/>
        <v>0</v>
      </c>
      <c r="W3044" s="5">
        <f t="shared" si="428"/>
        <v>0</v>
      </c>
      <c r="X3044" s="5">
        <f t="shared" si="431"/>
        <v>1.3527931507200002</v>
      </c>
    </row>
    <row r="3045" spans="1:24" x14ac:dyDescent="0.15">
      <c r="A3045" s="7">
        <v>3044</v>
      </c>
      <c r="B3045" s="7">
        <v>5</v>
      </c>
      <c r="C3045" s="7">
        <v>7</v>
      </c>
      <c r="D3045" s="7">
        <v>20</v>
      </c>
      <c r="E3045" s="7">
        <v>127</v>
      </c>
      <c r="F3045" s="7">
        <v>16</v>
      </c>
      <c r="G3045" s="7">
        <v>0</v>
      </c>
      <c r="H3045" s="7">
        <f t="shared" si="423"/>
        <v>7</v>
      </c>
      <c r="I3045" s="16">
        <f t="shared" si="424"/>
        <v>45053</v>
      </c>
      <c r="J3045" s="17">
        <v>1.2267999999999999</v>
      </c>
      <c r="K3045" s="18">
        <f>G3045*结论【关键目标】!C$27*0.7735*0.001</f>
        <v>0</v>
      </c>
      <c r="L3045" s="5">
        <v>0</v>
      </c>
      <c r="M3045" s="5">
        <f>ABS(IF(L3045&lt;=0,L3045/耗电量关键数据!$B$6/1000,L3045/耗电量关键数据!$B$5/1000))</f>
        <v>0</v>
      </c>
      <c r="N3045" s="19">
        <f>耗电量关键数据!$B$14</f>
        <v>1.1688450000000001</v>
      </c>
      <c r="O3045" s="19">
        <f>耗电量关键数据!$B$15</f>
        <v>0.37403039999999999</v>
      </c>
      <c r="P3045" s="19">
        <f t="shared" si="425"/>
        <v>1.5428754000000002</v>
      </c>
      <c r="Q3045" s="19">
        <f t="shared" si="429"/>
        <v>1.5428754000000002</v>
      </c>
      <c r="R3045" s="20">
        <f t="shared" si="426"/>
        <v>-1.5428754000000002</v>
      </c>
      <c r="S3045" s="20">
        <f t="shared" si="430"/>
        <v>1.5428754000000002</v>
      </c>
      <c r="T3045" s="20">
        <f>IF((T3044+R3045)&lt;0,0,IF((T3044+R3045)&gt;结论【关键目标】!C$28,结论【关键目标】!C$28,T3044+R3045))</f>
        <v>18.9142492</v>
      </c>
      <c r="U3045" s="19">
        <f>IF((T3044+R3045)&lt;结论【关键目标】!$C$28,0,(发电量计算【计算逻辑页】!R3045+发电量计算【计算逻辑页】!T3044-结论【关键目标】!$C$28))</f>
        <v>0</v>
      </c>
      <c r="V3045" s="5">
        <f t="shared" si="427"/>
        <v>0</v>
      </c>
      <c r="W3045" s="5">
        <f t="shared" si="428"/>
        <v>0</v>
      </c>
      <c r="X3045" s="5">
        <f t="shared" si="431"/>
        <v>1.3527931507200002</v>
      </c>
    </row>
    <row r="3046" spans="1:24" x14ac:dyDescent="0.15">
      <c r="A3046" s="7">
        <v>3045</v>
      </c>
      <c r="B3046" s="7">
        <v>5</v>
      </c>
      <c r="C3046" s="7">
        <v>7</v>
      </c>
      <c r="D3046" s="7">
        <v>21</v>
      </c>
      <c r="E3046" s="7">
        <v>127</v>
      </c>
      <c r="F3046" s="7">
        <v>16.100000000000001</v>
      </c>
      <c r="G3046" s="7">
        <v>0</v>
      </c>
      <c r="H3046" s="7">
        <f t="shared" si="423"/>
        <v>7</v>
      </c>
      <c r="I3046" s="16">
        <f t="shared" si="424"/>
        <v>45053</v>
      </c>
      <c r="J3046" s="17">
        <v>1.2267999999999999</v>
      </c>
      <c r="K3046" s="18">
        <f>G3046*结论【关键目标】!C$27*0.7735*0.001</f>
        <v>0</v>
      </c>
      <c r="L3046" s="5">
        <v>0</v>
      </c>
      <c r="M3046" s="5">
        <f>ABS(IF(L3046&lt;=0,L3046/耗电量关键数据!$B$6/1000,L3046/耗电量关键数据!$B$5/1000))</f>
        <v>0</v>
      </c>
      <c r="N3046" s="19">
        <f>耗电量关键数据!$B$14</f>
        <v>1.1688450000000001</v>
      </c>
      <c r="O3046" s="19">
        <f>耗电量关键数据!$B$15</f>
        <v>0.37403039999999999</v>
      </c>
      <c r="P3046" s="19">
        <f t="shared" si="425"/>
        <v>1.5428754000000002</v>
      </c>
      <c r="Q3046" s="19">
        <f t="shared" si="429"/>
        <v>1.5428754000000002</v>
      </c>
      <c r="R3046" s="20">
        <f t="shared" si="426"/>
        <v>-1.5428754000000002</v>
      </c>
      <c r="S3046" s="20">
        <f t="shared" si="430"/>
        <v>1.5428754000000002</v>
      </c>
      <c r="T3046" s="20">
        <f>IF((T3045+R3046)&lt;0,0,IF((T3045+R3046)&gt;结论【关键目标】!C$28,结论【关键目标】!C$28,T3045+R3046))</f>
        <v>17.371373800000001</v>
      </c>
      <c r="U3046" s="19">
        <f>IF((T3045+R3046)&lt;结论【关键目标】!$C$28,0,(发电量计算【计算逻辑页】!R3046+发电量计算【计算逻辑页】!T3045-结论【关键目标】!$C$28))</f>
        <v>0</v>
      </c>
      <c r="V3046" s="5">
        <f t="shared" si="427"/>
        <v>0</v>
      </c>
      <c r="W3046" s="5">
        <f t="shared" si="428"/>
        <v>0</v>
      </c>
      <c r="X3046" s="5">
        <f t="shared" si="431"/>
        <v>1.3527931507200002</v>
      </c>
    </row>
    <row r="3047" spans="1:24" x14ac:dyDescent="0.15">
      <c r="A3047" s="7">
        <v>3046</v>
      </c>
      <c r="B3047" s="7">
        <v>5</v>
      </c>
      <c r="C3047" s="7">
        <v>7</v>
      </c>
      <c r="D3047" s="7">
        <v>22</v>
      </c>
      <c r="E3047" s="7">
        <v>127</v>
      </c>
      <c r="F3047" s="7">
        <v>15</v>
      </c>
      <c r="G3047" s="7">
        <v>0</v>
      </c>
      <c r="H3047" s="7">
        <f t="shared" si="423"/>
        <v>7</v>
      </c>
      <c r="I3047" s="16">
        <f t="shared" si="424"/>
        <v>45053</v>
      </c>
      <c r="J3047" s="17">
        <v>0.70809999999999995</v>
      </c>
      <c r="K3047" s="18">
        <f>G3047*结论【关键目标】!C$27*0.7735*0.001</f>
        <v>0</v>
      </c>
      <c r="L3047" s="5">
        <v>0</v>
      </c>
      <c r="M3047" s="5">
        <f>ABS(IF(L3047&lt;=0,L3047/耗电量关键数据!$B$6/1000,L3047/耗电量关键数据!$B$5/1000))</f>
        <v>0</v>
      </c>
      <c r="N3047" s="19">
        <f>耗电量关键数据!$B$14</f>
        <v>1.1688450000000001</v>
      </c>
      <c r="O3047" s="19">
        <f>耗电量关键数据!$B$15</f>
        <v>0.37403039999999999</v>
      </c>
      <c r="P3047" s="19">
        <f t="shared" si="425"/>
        <v>1.5428754000000002</v>
      </c>
      <c r="Q3047" s="19">
        <f t="shared" si="429"/>
        <v>0</v>
      </c>
      <c r="R3047" s="20">
        <f t="shared" si="426"/>
        <v>0</v>
      </c>
      <c r="S3047" s="20">
        <f t="shared" si="430"/>
        <v>0</v>
      </c>
      <c r="T3047" s="20">
        <f>IF((T3046+R3047)&lt;0,0,IF((T3046+R3047)&gt;结论【关键目标】!C$28,结论【关键目标】!C$28,T3046+R3047))</f>
        <v>17.371373800000001</v>
      </c>
      <c r="U3047" s="19">
        <f>IF((T3046+R3047)&lt;结论【关键目标】!$C$28,0,(发电量计算【计算逻辑页】!R3047+发电量计算【计算逻辑页】!T3046-结论【关键目标】!$C$28))</f>
        <v>0</v>
      </c>
      <c r="V3047" s="5">
        <f t="shared" si="427"/>
        <v>0</v>
      </c>
      <c r="W3047" s="5">
        <f t="shared" si="428"/>
        <v>0</v>
      </c>
      <c r="X3047" s="5">
        <f t="shared" si="431"/>
        <v>0</v>
      </c>
    </row>
    <row r="3048" spans="1:24" x14ac:dyDescent="0.15">
      <c r="A3048" s="7">
        <v>3047</v>
      </c>
      <c r="B3048" s="7">
        <v>5</v>
      </c>
      <c r="C3048" s="7">
        <v>7</v>
      </c>
      <c r="D3048" s="7">
        <v>23</v>
      </c>
      <c r="E3048" s="7">
        <v>127</v>
      </c>
      <c r="F3048" s="7">
        <v>13</v>
      </c>
      <c r="G3048" s="7">
        <v>0</v>
      </c>
      <c r="H3048" s="7">
        <f t="shared" si="423"/>
        <v>7</v>
      </c>
      <c r="I3048" s="16">
        <f t="shared" si="424"/>
        <v>45053</v>
      </c>
      <c r="J3048" s="17">
        <v>0.70809999999999995</v>
      </c>
      <c r="K3048" s="18">
        <f>G3048*结论【关键目标】!C$27*0.7735*0.001</f>
        <v>0</v>
      </c>
      <c r="L3048" s="5">
        <v>0</v>
      </c>
      <c r="M3048" s="5">
        <f>ABS(IF(L3048&lt;=0,L3048/耗电量关键数据!$B$6/1000,L3048/耗电量关键数据!$B$5/1000))</f>
        <v>0</v>
      </c>
      <c r="N3048" s="19">
        <f>耗电量关键数据!$B$14</f>
        <v>1.1688450000000001</v>
      </c>
      <c r="O3048" s="19">
        <f>耗电量关键数据!$B$15</f>
        <v>0.37403039999999999</v>
      </c>
      <c r="P3048" s="19">
        <f t="shared" si="425"/>
        <v>1.5428754000000002</v>
      </c>
      <c r="Q3048" s="19">
        <f t="shared" si="429"/>
        <v>0</v>
      </c>
      <c r="R3048" s="20">
        <f t="shared" si="426"/>
        <v>0</v>
      </c>
      <c r="S3048" s="20">
        <f t="shared" si="430"/>
        <v>0</v>
      </c>
      <c r="T3048" s="20">
        <f>IF((T3047+R3048)&lt;0,0,IF((T3047+R3048)&gt;结论【关键目标】!C$28,结论【关键目标】!C$28,T3047+R3048))</f>
        <v>17.371373800000001</v>
      </c>
      <c r="U3048" s="19">
        <f>IF((T3047+R3048)&lt;结论【关键目标】!$C$28,0,(发电量计算【计算逻辑页】!R3048+发电量计算【计算逻辑页】!T3047-结论【关键目标】!$C$28))</f>
        <v>0</v>
      </c>
      <c r="V3048" s="5">
        <f t="shared" si="427"/>
        <v>0</v>
      </c>
      <c r="W3048" s="5">
        <f t="shared" si="428"/>
        <v>0</v>
      </c>
      <c r="X3048" s="5">
        <f t="shared" si="431"/>
        <v>0</v>
      </c>
    </row>
    <row r="3049" spans="1:24" x14ac:dyDescent="0.15">
      <c r="A3049" s="7">
        <v>3048</v>
      </c>
      <c r="B3049" s="7">
        <v>5</v>
      </c>
      <c r="C3049" s="7">
        <v>7</v>
      </c>
      <c r="D3049" s="7">
        <v>24</v>
      </c>
      <c r="E3049" s="7">
        <v>127</v>
      </c>
      <c r="F3049" s="7">
        <v>15.6</v>
      </c>
      <c r="G3049" s="7">
        <v>0</v>
      </c>
      <c r="H3049" s="7">
        <f t="shared" si="423"/>
        <v>7</v>
      </c>
      <c r="I3049" s="16">
        <f t="shared" si="424"/>
        <v>45053</v>
      </c>
      <c r="J3049" s="17">
        <v>0.2407</v>
      </c>
      <c r="K3049" s="18">
        <f>G3049*结论【关键目标】!C$27*0.7735*0.001</f>
        <v>0</v>
      </c>
      <c r="L3049" s="5">
        <v>0</v>
      </c>
      <c r="M3049" s="5">
        <f>ABS(IF(L3049&lt;=0,L3049/耗电量关键数据!$B$6/1000,L3049/耗电量关键数据!$B$5/1000))</f>
        <v>0</v>
      </c>
      <c r="N3049" s="19">
        <f>耗电量关键数据!$B$14</f>
        <v>1.1688450000000001</v>
      </c>
      <c r="O3049" s="19">
        <f>耗电量关键数据!$B$15</f>
        <v>0.37403039999999999</v>
      </c>
      <c r="P3049" s="19">
        <f t="shared" si="425"/>
        <v>1.5428754000000002</v>
      </c>
      <c r="Q3049" s="19">
        <f t="shared" si="429"/>
        <v>0</v>
      </c>
      <c r="R3049" s="20">
        <f t="shared" si="426"/>
        <v>0</v>
      </c>
      <c r="S3049" s="20">
        <f t="shared" si="430"/>
        <v>0</v>
      </c>
      <c r="T3049" s="20">
        <f>IF((T3048+R3049)&lt;0,0,IF((T3048+R3049)&gt;结论【关键目标】!C$28,结论【关键目标】!C$28,T3048+R3049))</f>
        <v>17.371373800000001</v>
      </c>
      <c r="U3049" s="19">
        <f>IF((T3048+R3049)&lt;结论【关键目标】!$C$28,0,(发电量计算【计算逻辑页】!R3049+发电量计算【计算逻辑页】!T3048-结论【关键目标】!$C$28))</f>
        <v>0</v>
      </c>
      <c r="V3049" s="5">
        <f t="shared" si="427"/>
        <v>0</v>
      </c>
      <c r="W3049" s="5">
        <f t="shared" si="428"/>
        <v>0</v>
      </c>
      <c r="X3049" s="5">
        <f t="shared" si="431"/>
        <v>0</v>
      </c>
    </row>
    <row r="3050" spans="1:24" x14ac:dyDescent="0.15">
      <c r="A3050" s="7">
        <v>3049</v>
      </c>
      <c r="B3050" s="7">
        <v>5</v>
      </c>
      <c r="C3050" s="7">
        <v>8</v>
      </c>
      <c r="D3050" s="7">
        <v>1</v>
      </c>
      <c r="E3050" s="7">
        <v>128</v>
      </c>
      <c r="F3050" s="7">
        <v>13</v>
      </c>
      <c r="G3050" s="7">
        <v>0</v>
      </c>
      <c r="H3050" s="7">
        <f t="shared" si="423"/>
        <v>1</v>
      </c>
      <c r="I3050" s="16">
        <f t="shared" si="424"/>
        <v>45054</v>
      </c>
      <c r="J3050" s="17">
        <v>0.2407</v>
      </c>
      <c r="K3050" s="18">
        <f>G3050*结论【关键目标】!C$27*0.7735*0.001</f>
        <v>0</v>
      </c>
      <c r="L3050" s="5">
        <v>0</v>
      </c>
      <c r="M3050" s="5">
        <f>ABS(IF(L3050&lt;=0,L3050/耗电量关键数据!$B$6/1000,L3050/耗电量关键数据!$B$5/1000))</f>
        <v>0</v>
      </c>
      <c r="N3050" s="5">
        <f>电气设备逐时使用率计算!H3026</f>
        <v>1.1688450000000001</v>
      </c>
      <c r="O3050" s="5">
        <f>灯光逐时使用率计算!H3026</f>
        <v>0.37403039999999999</v>
      </c>
      <c r="P3050" s="19">
        <f t="shared" si="425"/>
        <v>1.5428754000000002</v>
      </c>
      <c r="Q3050" s="19">
        <f t="shared" si="429"/>
        <v>0</v>
      </c>
      <c r="R3050" s="20">
        <f t="shared" si="426"/>
        <v>0</v>
      </c>
      <c r="S3050" s="20">
        <f t="shared" si="430"/>
        <v>0</v>
      </c>
      <c r="T3050" s="20">
        <f>IF((T3049+R3050)&lt;0,0,IF((T3049+R3050)&gt;结论【关键目标】!C$28,结论【关键目标】!C$28,T3049+R3050))</f>
        <v>17.371373800000001</v>
      </c>
      <c r="U3050" s="19">
        <f>IF((T3049+R3050)&lt;结论【关键目标】!$C$28,0,(发电量计算【计算逻辑页】!R3050+发电量计算【计算逻辑页】!T3049-结论【关键目标】!$C$28))</f>
        <v>0</v>
      </c>
      <c r="V3050" s="5">
        <f t="shared" si="427"/>
        <v>0</v>
      </c>
      <c r="W3050" s="5">
        <f t="shared" si="428"/>
        <v>0</v>
      </c>
      <c r="X3050" s="5">
        <f t="shared" si="431"/>
        <v>0</v>
      </c>
    </row>
    <row r="3051" spans="1:24" x14ac:dyDescent="0.15">
      <c r="A3051" s="7">
        <v>3050</v>
      </c>
      <c r="B3051" s="7">
        <v>5</v>
      </c>
      <c r="C3051" s="7">
        <v>8</v>
      </c>
      <c r="D3051" s="7">
        <v>2</v>
      </c>
      <c r="E3051" s="7">
        <v>128</v>
      </c>
      <c r="F3051" s="7">
        <v>13</v>
      </c>
      <c r="G3051" s="7">
        <v>0</v>
      </c>
      <c r="H3051" s="7">
        <f t="shared" si="423"/>
        <v>1</v>
      </c>
      <c r="I3051" s="16">
        <f t="shared" si="424"/>
        <v>45054</v>
      </c>
      <c r="J3051" s="17">
        <v>0.2407</v>
      </c>
      <c r="K3051" s="18">
        <f>G3051*结论【关键目标】!C$27*0.7735*0.001</f>
        <v>0</v>
      </c>
      <c r="L3051" s="5">
        <v>0</v>
      </c>
      <c r="M3051" s="5">
        <f>ABS(IF(L3051&lt;=0,L3051/耗电量关键数据!$B$6/1000,L3051/耗电量关键数据!$B$5/1000))</f>
        <v>0</v>
      </c>
      <c r="N3051" s="5">
        <f>电气设备逐时使用率计算!H3027</f>
        <v>1.1688450000000001</v>
      </c>
      <c r="O3051" s="5">
        <f>灯光逐时使用率计算!H3027</f>
        <v>0.37403039999999999</v>
      </c>
      <c r="P3051" s="19">
        <f t="shared" si="425"/>
        <v>1.5428754000000002</v>
      </c>
      <c r="Q3051" s="19">
        <f t="shared" si="429"/>
        <v>0</v>
      </c>
      <c r="R3051" s="20">
        <f t="shared" si="426"/>
        <v>0</v>
      </c>
      <c r="S3051" s="20">
        <f t="shared" si="430"/>
        <v>0</v>
      </c>
      <c r="T3051" s="20">
        <f>IF((T3050+R3051)&lt;0,0,IF((T3050+R3051)&gt;结论【关键目标】!C$28,结论【关键目标】!C$28,T3050+R3051))</f>
        <v>17.371373800000001</v>
      </c>
      <c r="U3051" s="19">
        <f>IF((T3050+R3051)&lt;结论【关键目标】!$C$28,0,(发电量计算【计算逻辑页】!R3051+发电量计算【计算逻辑页】!T3050-结论【关键目标】!$C$28))</f>
        <v>0</v>
      </c>
      <c r="V3051" s="5">
        <f t="shared" si="427"/>
        <v>0</v>
      </c>
      <c r="W3051" s="5">
        <f t="shared" si="428"/>
        <v>0</v>
      </c>
      <c r="X3051" s="5">
        <f t="shared" si="431"/>
        <v>0</v>
      </c>
    </row>
    <row r="3052" spans="1:24" x14ac:dyDescent="0.15">
      <c r="A3052" s="7">
        <v>3051</v>
      </c>
      <c r="B3052" s="7">
        <v>5</v>
      </c>
      <c r="C3052" s="7">
        <v>8</v>
      </c>
      <c r="D3052" s="7">
        <v>3</v>
      </c>
      <c r="E3052" s="7">
        <v>128</v>
      </c>
      <c r="F3052" s="7">
        <v>11.2</v>
      </c>
      <c r="G3052" s="7">
        <v>0</v>
      </c>
      <c r="H3052" s="7">
        <f t="shared" si="423"/>
        <v>1</v>
      </c>
      <c r="I3052" s="16">
        <f t="shared" si="424"/>
        <v>45054</v>
      </c>
      <c r="J3052" s="17">
        <v>0.2407</v>
      </c>
      <c r="K3052" s="18">
        <f>G3052*结论【关键目标】!C$27*0.7735*0.001</f>
        <v>0</v>
      </c>
      <c r="L3052" s="5">
        <v>0</v>
      </c>
      <c r="M3052" s="5">
        <f>ABS(IF(L3052&lt;=0,L3052/耗电量关键数据!$B$6/1000,L3052/耗电量关键数据!$B$5/1000))</f>
        <v>0</v>
      </c>
      <c r="N3052" s="5">
        <f>电气设备逐时使用率计算!H3028</f>
        <v>1.1688450000000001</v>
      </c>
      <c r="O3052" s="5">
        <f>灯光逐时使用率计算!H3028</f>
        <v>0.37403039999999999</v>
      </c>
      <c r="P3052" s="19">
        <f t="shared" si="425"/>
        <v>1.5428754000000002</v>
      </c>
      <c r="Q3052" s="19">
        <f t="shared" si="429"/>
        <v>0</v>
      </c>
      <c r="R3052" s="20">
        <f t="shared" si="426"/>
        <v>0</v>
      </c>
      <c r="S3052" s="20">
        <f t="shared" si="430"/>
        <v>0</v>
      </c>
      <c r="T3052" s="20">
        <f>IF((T3051+R3052)&lt;0,0,IF((T3051+R3052)&gt;结论【关键目标】!C$28,结论【关键目标】!C$28,T3051+R3052))</f>
        <v>17.371373800000001</v>
      </c>
      <c r="U3052" s="19">
        <f>IF((T3051+R3052)&lt;结论【关键目标】!$C$28,0,(发电量计算【计算逻辑页】!R3052+发电量计算【计算逻辑页】!T3051-结论【关键目标】!$C$28))</f>
        <v>0</v>
      </c>
      <c r="V3052" s="5">
        <f t="shared" si="427"/>
        <v>0</v>
      </c>
      <c r="W3052" s="5">
        <f t="shared" si="428"/>
        <v>0</v>
      </c>
      <c r="X3052" s="5">
        <f t="shared" si="431"/>
        <v>0</v>
      </c>
    </row>
    <row r="3053" spans="1:24" x14ac:dyDescent="0.15">
      <c r="A3053" s="7">
        <v>3052</v>
      </c>
      <c r="B3053" s="7">
        <v>5</v>
      </c>
      <c r="C3053" s="7">
        <v>8</v>
      </c>
      <c r="D3053" s="7">
        <v>4</v>
      </c>
      <c r="E3053" s="7">
        <v>128</v>
      </c>
      <c r="F3053" s="7">
        <v>13</v>
      </c>
      <c r="G3053" s="7">
        <v>0</v>
      </c>
      <c r="H3053" s="7">
        <f t="shared" si="423"/>
        <v>1</v>
      </c>
      <c r="I3053" s="16">
        <f t="shared" si="424"/>
        <v>45054</v>
      </c>
      <c r="J3053" s="17">
        <v>0.2407</v>
      </c>
      <c r="K3053" s="18">
        <f>G3053*结论【关键目标】!C$27*0.7735*0.001</f>
        <v>0</v>
      </c>
      <c r="L3053" s="5">
        <v>0</v>
      </c>
      <c r="M3053" s="5">
        <f>ABS(IF(L3053&lt;=0,L3053/耗电量关键数据!$B$6/1000,L3053/耗电量关键数据!$B$5/1000))</f>
        <v>0</v>
      </c>
      <c r="N3053" s="5">
        <f>电气设备逐时使用率计算!H3029</f>
        <v>1.1688450000000001</v>
      </c>
      <c r="O3053" s="5">
        <f>灯光逐时使用率计算!H3029</f>
        <v>0.37403039999999999</v>
      </c>
      <c r="P3053" s="19">
        <f t="shared" si="425"/>
        <v>1.5428754000000002</v>
      </c>
      <c r="Q3053" s="19">
        <f t="shared" si="429"/>
        <v>0</v>
      </c>
      <c r="R3053" s="20">
        <f t="shared" si="426"/>
        <v>0</v>
      </c>
      <c r="S3053" s="20">
        <f t="shared" si="430"/>
        <v>0</v>
      </c>
      <c r="T3053" s="20">
        <f>IF((T3052+R3053)&lt;0,0,IF((T3052+R3053)&gt;结论【关键目标】!C$28,结论【关键目标】!C$28,T3052+R3053))</f>
        <v>17.371373800000001</v>
      </c>
      <c r="U3053" s="19">
        <f>IF((T3052+R3053)&lt;结论【关键目标】!$C$28,0,(发电量计算【计算逻辑页】!R3053+发电量计算【计算逻辑页】!T3052-结论【关键目标】!$C$28))</f>
        <v>0</v>
      </c>
      <c r="V3053" s="5">
        <f t="shared" si="427"/>
        <v>0</v>
      </c>
      <c r="W3053" s="5">
        <f t="shared" si="428"/>
        <v>0</v>
      </c>
      <c r="X3053" s="5">
        <f t="shared" si="431"/>
        <v>0</v>
      </c>
    </row>
    <row r="3054" spans="1:24" x14ac:dyDescent="0.15">
      <c r="A3054" s="7">
        <v>3053</v>
      </c>
      <c r="B3054" s="7">
        <v>5</v>
      </c>
      <c r="C3054" s="7">
        <v>8</v>
      </c>
      <c r="D3054" s="7">
        <v>5</v>
      </c>
      <c r="E3054" s="7">
        <v>128</v>
      </c>
      <c r="F3054" s="7">
        <v>14</v>
      </c>
      <c r="G3054" s="7">
        <v>0.2</v>
      </c>
      <c r="H3054" s="7">
        <f t="shared" si="423"/>
        <v>1</v>
      </c>
      <c r="I3054" s="16">
        <f t="shared" si="424"/>
        <v>45054</v>
      </c>
      <c r="J3054" s="17">
        <v>0.2407</v>
      </c>
      <c r="K3054" s="18">
        <f>G3054*结论【关键目标】!C$27*0.7735*0.001</f>
        <v>1.8564000000000001E-2</v>
      </c>
      <c r="L3054" s="5">
        <v>0</v>
      </c>
      <c r="M3054" s="5">
        <f>ABS(IF(L3054&lt;=0,L3054/耗电量关键数据!$B$6/1000,L3054/耗电量关键数据!$B$5/1000))</f>
        <v>0</v>
      </c>
      <c r="N3054" s="5">
        <f>电气设备逐时使用率计算!H3030</f>
        <v>1.1688450000000001</v>
      </c>
      <c r="O3054" s="5">
        <f>灯光逐时使用率计算!H3030</f>
        <v>0.37403039999999999</v>
      </c>
      <c r="P3054" s="19">
        <f t="shared" si="425"/>
        <v>1.5428754000000002</v>
      </c>
      <c r="Q3054" s="19">
        <f t="shared" si="429"/>
        <v>0</v>
      </c>
      <c r="R3054" s="20">
        <f t="shared" si="426"/>
        <v>1.8564000000000001E-2</v>
      </c>
      <c r="S3054" s="20">
        <f t="shared" si="430"/>
        <v>0</v>
      </c>
      <c r="T3054" s="20">
        <f>IF((T3053+R3054)&lt;0,0,IF((T3053+R3054)&gt;结论【关键目标】!C$28,结论【关键目标】!C$28,T3053+R3054))</f>
        <v>17.389937800000002</v>
      </c>
      <c r="U3054" s="19">
        <f>IF((T3053+R3054)&lt;结论【关键目标】!$C$28,0,(发电量计算【计算逻辑页】!R3054+发电量计算【计算逻辑页】!T3053-结论【关键目标】!$C$28))</f>
        <v>0</v>
      </c>
      <c r="V3054" s="5">
        <f t="shared" si="427"/>
        <v>0</v>
      </c>
      <c r="W3054" s="5">
        <f t="shared" si="428"/>
        <v>4.4683548000000002E-3</v>
      </c>
      <c r="X3054" s="5">
        <f t="shared" si="431"/>
        <v>0</v>
      </c>
    </row>
    <row r="3055" spans="1:24" x14ac:dyDescent="0.15">
      <c r="A3055" s="7">
        <v>3054</v>
      </c>
      <c r="B3055" s="7">
        <v>5</v>
      </c>
      <c r="C3055" s="7">
        <v>8</v>
      </c>
      <c r="D3055" s="7">
        <v>6</v>
      </c>
      <c r="E3055" s="7">
        <v>128</v>
      </c>
      <c r="F3055" s="7">
        <v>8.1</v>
      </c>
      <c r="G3055" s="7">
        <v>72.400000000000006</v>
      </c>
      <c r="H3055" s="7">
        <f t="shared" si="423"/>
        <v>1</v>
      </c>
      <c r="I3055" s="16">
        <f t="shared" si="424"/>
        <v>45054</v>
      </c>
      <c r="J3055" s="17">
        <v>0.2407</v>
      </c>
      <c r="K3055" s="18">
        <f>G3055*结论【关键目标】!C$27*0.7735*0.001</f>
        <v>6.7201680000000001</v>
      </c>
      <c r="L3055" s="5">
        <v>0</v>
      </c>
      <c r="M3055" s="5">
        <f>ABS(IF(L3055&lt;=0,L3055/耗电量关键数据!$B$6/1000,L3055/耗电量关键数据!$B$5/1000))</f>
        <v>0</v>
      </c>
      <c r="N3055" s="5">
        <f>电气设备逐时使用率计算!H3031</f>
        <v>1.1688450000000001</v>
      </c>
      <c r="O3055" s="5">
        <f>灯光逐时使用率计算!H3031</f>
        <v>0.37403039999999999</v>
      </c>
      <c r="P3055" s="19">
        <f t="shared" si="425"/>
        <v>1.5428754000000002</v>
      </c>
      <c r="Q3055" s="19">
        <f t="shared" si="429"/>
        <v>0</v>
      </c>
      <c r="R3055" s="20">
        <f t="shared" si="426"/>
        <v>6.7201680000000001</v>
      </c>
      <c r="S3055" s="20">
        <f t="shared" si="430"/>
        <v>0</v>
      </c>
      <c r="T3055" s="20">
        <f>IF((T3054+R3055)&lt;0,0,IF((T3054+R3055)&gt;结论【关键目标】!C$28,结论【关键目标】!C$28,T3054+R3055))</f>
        <v>22</v>
      </c>
      <c r="U3055" s="19">
        <f>IF((T3054+R3055)&lt;结论【关键目标】!$C$28,0,(发电量计算【计算逻辑页】!R3055+发电量计算【计算逻辑页】!T3054-结论【关键目标】!$C$28))</f>
        <v>2.110105800000003</v>
      </c>
      <c r="V3055" s="5">
        <f t="shared" si="427"/>
        <v>0</v>
      </c>
      <c r="W3055" s="5">
        <f t="shared" si="428"/>
        <v>0.37137010878000004</v>
      </c>
      <c r="X3055" s="5">
        <f t="shared" si="431"/>
        <v>0</v>
      </c>
    </row>
    <row r="3056" spans="1:24" x14ac:dyDescent="0.15">
      <c r="A3056" s="7">
        <v>3055</v>
      </c>
      <c r="B3056" s="7">
        <v>5</v>
      </c>
      <c r="C3056" s="7">
        <v>8</v>
      </c>
      <c r="D3056" s="7">
        <v>7</v>
      </c>
      <c r="E3056" s="7">
        <v>128</v>
      </c>
      <c r="F3056" s="7">
        <v>9.6999999999999993</v>
      </c>
      <c r="G3056" s="7">
        <v>160.4</v>
      </c>
      <c r="H3056" s="7">
        <f t="shared" si="423"/>
        <v>1</v>
      </c>
      <c r="I3056" s="16">
        <f t="shared" si="424"/>
        <v>45054</v>
      </c>
      <c r="J3056" s="17">
        <v>0.2407</v>
      </c>
      <c r="K3056" s="18">
        <f>G3056*结论【关键目标】!C$27*0.7735*0.001</f>
        <v>14.888328</v>
      </c>
      <c r="L3056" s="5">
        <v>0</v>
      </c>
      <c r="M3056" s="5">
        <f>ABS(IF(L3056&lt;=0,L3056/耗电量关键数据!$B$6/1000,L3056/耗电量关键数据!$B$5/1000))</f>
        <v>0</v>
      </c>
      <c r="N3056" s="5">
        <f>电气设备逐时使用率计算!H3032</f>
        <v>2.3376900000000003</v>
      </c>
      <c r="O3056" s="5">
        <f>灯光逐时使用率计算!H3032</f>
        <v>1.2467680000000001</v>
      </c>
      <c r="P3056" s="19">
        <f t="shared" si="425"/>
        <v>3.5844580000000006</v>
      </c>
      <c r="Q3056" s="19">
        <f t="shared" si="429"/>
        <v>0</v>
      </c>
      <c r="R3056" s="20">
        <f t="shared" si="426"/>
        <v>14.888328</v>
      </c>
      <c r="S3056" s="20">
        <f t="shared" si="430"/>
        <v>0</v>
      </c>
      <c r="T3056" s="20">
        <f>IF((T3055+R3056)&lt;0,0,IF((T3055+R3056)&gt;结论【关键目标】!C$28,结论【关键目标】!C$28,T3055+R3056))</f>
        <v>22</v>
      </c>
      <c r="U3056" s="19">
        <f>IF((T3055+R3056)&lt;结论【关键目标】!$C$28,0,(发电量计算【计算逻辑页】!R3056+发电量计算【计算逻辑页】!T3055-结论【关键目标】!$C$28))</f>
        <v>14.888328000000001</v>
      </c>
      <c r="V3056" s="5">
        <f t="shared" si="427"/>
        <v>0</v>
      </c>
      <c r="W3056" s="5">
        <f t="shared" si="428"/>
        <v>0.8627790406000001</v>
      </c>
      <c r="X3056" s="5">
        <f t="shared" si="431"/>
        <v>0</v>
      </c>
    </row>
    <row r="3057" spans="1:24" x14ac:dyDescent="0.15">
      <c r="A3057" s="7">
        <v>3056</v>
      </c>
      <c r="B3057" s="7">
        <v>5</v>
      </c>
      <c r="C3057" s="7">
        <v>8</v>
      </c>
      <c r="D3057" s="7">
        <v>8</v>
      </c>
      <c r="E3057" s="7">
        <v>128</v>
      </c>
      <c r="F3057" s="7">
        <v>12</v>
      </c>
      <c r="G3057" s="7">
        <v>279.5</v>
      </c>
      <c r="H3057" s="7">
        <f t="shared" si="423"/>
        <v>1</v>
      </c>
      <c r="I3057" s="16">
        <f t="shared" si="424"/>
        <v>45054</v>
      </c>
      <c r="J3057" s="17">
        <v>0.70809999999999995</v>
      </c>
      <c r="K3057" s="18">
        <f>G3057*结论【关键目标】!C$27*0.7735*0.001</f>
        <v>25.943189999999998</v>
      </c>
      <c r="L3057" s="5">
        <v>0</v>
      </c>
      <c r="M3057" s="5">
        <f>ABS(IF(L3057&lt;=0,L3057/耗电量关键数据!$B$6/1000,L3057/耗电量关键数据!$B$5/1000))</f>
        <v>0</v>
      </c>
      <c r="N3057" s="5">
        <f>电气设备逐时使用率计算!H3033</f>
        <v>11.688450000000001</v>
      </c>
      <c r="O3057" s="5">
        <f>灯光逐时使用率计算!H3033</f>
        <v>6.2338399999999998</v>
      </c>
      <c r="P3057" s="19">
        <f t="shared" si="425"/>
        <v>17.92229</v>
      </c>
      <c r="Q3057" s="19">
        <f t="shared" si="429"/>
        <v>0</v>
      </c>
      <c r="R3057" s="20">
        <f t="shared" si="426"/>
        <v>25.943189999999998</v>
      </c>
      <c r="S3057" s="20">
        <f t="shared" si="430"/>
        <v>0</v>
      </c>
      <c r="T3057" s="20">
        <f>IF((T3056+R3057)&lt;0,0,IF((T3056+R3057)&gt;结论【关键目标】!C$28,结论【关键目标】!C$28,T3056+R3057))</f>
        <v>22</v>
      </c>
      <c r="U3057" s="19">
        <f>IF((T3056+R3057)&lt;结论【关键目标】!$C$28,0,(发电量计算【计算逻辑页】!R3057+发电量计算【计算逻辑页】!T3056-结论【关键目标】!$C$28))</f>
        <v>25.943190000000001</v>
      </c>
      <c r="V3057" s="5">
        <f t="shared" si="427"/>
        <v>9.080116499999999</v>
      </c>
      <c r="W3057" s="5">
        <f t="shared" si="428"/>
        <v>12.690773548999999</v>
      </c>
      <c r="X3057" s="5">
        <f t="shared" si="431"/>
        <v>0</v>
      </c>
    </row>
    <row r="3058" spans="1:24" x14ac:dyDescent="0.15">
      <c r="A3058" s="7">
        <v>3057</v>
      </c>
      <c r="B3058" s="7">
        <v>5</v>
      </c>
      <c r="C3058" s="7">
        <v>8</v>
      </c>
      <c r="D3058" s="7">
        <v>9</v>
      </c>
      <c r="E3058" s="7">
        <v>128</v>
      </c>
      <c r="F3058" s="7">
        <v>15.7</v>
      </c>
      <c r="G3058" s="7">
        <v>593.4</v>
      </c>
      <c r="H3058" s="7">
        <f t="shared" si="423"/>
        <v>1</v>
      </c>
      <c r="I3058" s="16">
        <f t="shared" si="424"/>
        <v>45054</v>
      </c>
      <c r="J3058" s="17">
        <v>0.70809999999999995</v>
      </c>
      <c r="K3058" s="18">
        <f>G3058*结论【关键目标】!C$27*0.7735*0.001</f>
        <v>55.079388000000002</v>
      </c>
      <c r="L3058" s="5">
        <v>0</v>
      </c>
      <c r="M3058" s="5">
        <f>ABS(IF(L3058&lt;=0,L3058/耗电量关键数据!$B$6/1000,L3058/耗电量关键数据!$B$5/1000))</f>
        <v>0</v>
      </c>
      <c r="N3058" s="5">
        <f>电气设备逐时使用率计算!H3034</f>
        <v>22.208055000000002</v>
      </c>
      <c r="O3058" s="5">
        <f>灯光逐时使用率计算!H3034</f>
        <v>11.844296</v>
      </c>
      <c r="P3058" s="19">
        <f t="shared" si="425"/>
        <v>34.052351000000002</v>
      </c>
      <c r="Q3058" s="19">
        <f t="shared" si="429"/>
        <v>0</v>
      </c>
      <c r="R3058" s="20">
        <f t="shared" si="426"/>
        <v>55.079388000000002</v>
      </c>
      <c r="S3058" s="20">
        <f t="shared" si="430"/>
        <v>0</v>
      </c>
      <c r="T3058" s="20">
        <f>IF((T3057+R3058)&lt;0,0,IF((T3057+R3058)&gt;结论【关键目标】!C$28,结论【关键目标】!C$28,T3057+R3058))</f>
        <v>22</v>
      </c>
      <c r="U3058" s="19">
        <f>IF((T3057+R3058)&lt;结论【关键目标】!$C$28,0,(发电量计算【计算逻辑页】!R3058+发电量计算【计算逻辑页】!T3057-结论【关键目标】!$C$28))</f>
        <v>55.079387999999994</v>
      </c>
      <c r="V3058" s="5">
        <f t="shared" si="427"/>
        <v>19.277785799999997</v>
      </c>
      <c r="W3058" s="5">
        <f t="shared" si="428"/>
        <v>24.1124697431</v>
      </c>
      <c r="X3058" s="5">
        <f t="shared" si="431"/>
        <v>0</v>
      </c>
    </row>
    <row r="3059" spans="1:24" x14ac:dyDescent="0.15">
      <c r="A3059" s="7">
        <v>3058</v>
      </c>
      <c r="B3059" s="7">
        <v>5</v>
      </c>
      <c r="C3059" s="7">
        <v>8</v>
      </c>
      <c r="D3059" s="7">
        <v>10</v>
      </c>
      <c r="E3059" s="7">
        <v>128</v>
      </c>
      <c r="F3059" s="7">
        <v>18</v>
      </c>
      <c r="G3059" s="7">
        <v>704.8</v>
      </c>
      <c r="H3059" s="7">
        <f t="shared" si="423"/>
        <v>1</v>
      </c>
      <c r="I3059" s="16">
        <f t="shared" si="424"/>
        <v>45054</v>
      </c>
      <c r="J3059" s="17">
        <v>0.70809999999999995</v>
      </c>
      <c r="K3059" s="18">
        <f>G3059*结论【关键目标】!C$27*0.7735*0.001</f>
        <v>65.419536000000008</v>
      </c>
      <c r="L3059" s="5">
        <v>0</v>
      </c>
      <c r="M3059" s="5">
        <f>ABS(IF(L3059&lt;=0,L3059/耗电量关键数据!$B$6/1000,L3059/耗电量关键数据!$B$5/1000))</f>
        <v>0</v>
      </c>
      <c r="N3059" s="5">
        <f>电气设备逐时使用率计算!H3035</f>
        <v>22.208055000000002</v>
      </c>
      <c r="O3059" s="5">
        <f>灯光逐时使用率计算!H3035</f>
        <v>11.844296</v>
      </c>
      <c r="P3059" s="19">
        <f t="shared" si="425"/>
        <v>34.052351000000002</v>
      </c>
      <c r="Q3059" s="19">
        <f t="shared" si="429"/>
        <v>0</v>
      </c>
      <c r="R3059" s="20">
        <f t="shared" si="426"/>
        <v>65.419536000000008</v>
      </c>
      <c r="S3059" s="20">
        <f t="shared" si="430"/>
        <v>0</v>
      </c>
      <c r="T3059" s="20">
        <f>IF((T3058+R3059)&lt;0,0,IF((T3058+R3059)&gt;结论【关键目标】!C$28,结论【关键目标】!C$28,T3058+R3059))</f>
        <v>22</v>
      </c>
      <c r="U3059" s="19">
        <f>IF((T3058+R3059)&lt;结论【关键目标】!$C$28,0,(发电量计算【计算逻辑页】!R3059+发电量计算【计算逻辑页】!T3058-结论【关键目标】!$C$28))</f>
        <v>65.419536000000008</v>
      </c>
      <c r="V3059" s="5">
        <f t="shared" si="427"/>
        <v>22.896837600000001</v>
      </c>
      <c r="W3059" s="5">
        <f t="shared" si="428"/>
        <v>24.1124697431</v>
      </c>
      <c r="X3059" s="5">
        <f t="shared" si="431"/>
        <v>0</v>
      </c>
    </row>
    <row r="3060" spans="1:24" x14ac:dyDescent="0.15">
      <c r="A3060" s="7">
        <v>3059</v>
      </c>
      <c r="B3060" s="7">
        <v>5</v>
      </c>
      <c r="C3060" s="7">
        <v>8</v>
      </c>
      <c r="D3060" s="7">
        <v>11</v>
      </c>
      <c r="E3060" s="7">
        <v>128</v>
      </c>
      <c r="F3060" s="7">
        <v>19</v>
      </c>
      <c r="G3060" s="7">
        <v>757.4</v>
      </c>
      <c r="H3060" s="7">
        <f t="shared" si="423"/>
        <v>1</v>
      </c>
      <c r="I3060" s="16">
        <f t="shared" si="424"/>
        <v>45054</v>
      </c>
      <c r="J3060" s="17">
        <v>1.2267999999999999</v>
      </c>
      <c r="K3060" s="18">
        <f>G3060*结论【关键目标】!C$27*0.7735*0.001</f>
        <v>70.301867999999999</v>
      </c>
      <c r="L3060" s="5">
        <v>0</v>
      </c>
      <c r="M3060" s="5">
        <f>ABS(IF(L3060&lt;=0,L3060/耗电量关键数据!$B$6/1000,L3060/耗电量关键数据!$B$5/1000))</f>
        <v>0</v>
      </c>
      <c r="N3060" s="5">
        <f>电气设备逐时使用率计算!H3036</f>
        <v>22.208055000000002</v>
      </c>
      <c r="O3060" s="5">
        <f>灯光逐时使用率计算!H3036</f>
        <v>11.844296</v>
      </c>
      <c r="P3060" s="19">
        <f t="shared" si="425"/>
        <v>34.052351000000002</v>
      </c>
      <c r="Q3060" s="19">
        <f t="shared" si="429"/>
        <v>34.052351000000002</v>
      </c>
      <c r="R3060" s="20">
        <f t="shared" si="426"/>
        <v>36.249516999999997</v>
      </c>
      <c r="S3060" s="20">
        <f t="shared" si="430"/>
        <v>0</v>
      </c>
      <c r="T3060" s="20">
        <f>IF((T3059+R3060)&lt;0,0,IF((T3059+R3060)&gt;结论【关键目标】!C$28,结论【关键目标】!C$28,T3059+R3060))</f>
        <v>22</v>
      </c>
      <c r="U3060" s="19">
        <f>IF((T3059+R3060)&lt;结论【关键目标】!$C$28,0,(发电量计算【计算逻辑页】!R3060+发电量计算【计算逻辑页】!T3059-结论【关键目标】!$C$28))</f>
        <v>36.249516999999997</v>
      </c>
      <c r="V3060" s="5">
        <f t="shared" si="427"/>
        <v>12.687330949999998</v>
      </c>
      <c r="W3060" s="5">
        <f t="shared" si="428"/>
        <v>41.775424206799997</v>
      </c>
      <c r="X3060" s="5">
        <f t="shared" si="431"/>
        <v>0</v>
      </c>
    </row>
    <row r="3061" spans="1:24" x14ac:dyDescent="0.15">
      <c r="A3061" s="7">
        <v>3060</v>
      </c>
      <c r="B3061" s="7">
        <v>5</v>
      </c>
      <c r="C3061" s="7">
        <v>8</v>
      </c>
      <c r="D3061" s="7">
        <v>12</v>
      </c>
      <c r="E3061" s="7">
        <v>128</v>
      </c>
      <c r="F3061" s="7">
        <v>22.4</v>
      </c>
      <c r="G3061" s="7">
        <v>761</v>
      </c>
      <c r="H3061" s="7">
        <f t="shared" si="423"/>
        <v>1</v>
      </c>
      <c r="I3061" s="16">
        <f t="shared" si="424"/>
        <v>45054</v>
      </c>
      <c r="J3061" s="17">
        <v>1.2267999999999999</v>
      </c>
      <c r="K3061" s="18">
        <f>G3061*结论【关键目标】!C$27*0.7735*0.001</f>
        <v>70.636020000000002</v>
      </c>
      <c r="L3061" s="5">
        <v>0</v>
      </c>
      <c r="M3061" s="5">
        <f>ABS(IF(L3061&lt;=0,L3061/耗电量关键数据!$B$6/1000,L3061/耗电量关键数据!$B$5/1000))</f>
        <v>0</v>
      </c>
      <c r="N3061" s="5">
        <f>电气设备逐时使用率计算!H3037</f>
        <v>11.688450000000001</v>
      </c>
      <c r="O3061" s="5">
        <f>灯光逐时使用率计算!H3037</f>
        <v>9.9741440000000008</v>
      </c>
      <c r="P3061" s="19">
        <f t="shared" si="425"/>
        <v>21.662594000000002</v>
      </c>
      <c r="Q3061" s="19">
        <f t="shared" si="429"/>
        <v>21.662594000000002</v>
      </c>
      <c r="R3061" s="20">
        <f t="shared" si="426"/>
        <v>48.973426000000003</v>
      </c>
      <c r="S3061" s="20">
        <f t="shared" si="430"/>
        <v>0</v>
      </c>
      <c r="T3061" s="20">
        <f>IF((T3060+R3061)&lt;0,0,IF((T3060+R3061)&gt;结论【关键目标】!C$28,结论【关键目标】!C$28,T3060+R3061))</f>
        <v>22</v>
      </c>
      <c r="U3061" s="19">
        <f>IF((T3060+R3061)&lt;结论【关键目标】!$C$28,0,(发电量计算【计算逻辑页】!R3061+发电量计算【计算逻辑页】!T3060-结论【关键目标】!$C$28))</f>
        <v>48.973426000000003</v>
      </c>
      <c r="V3061" s="5">
        <f t="shared" si="427"/>
        <v>17.140699099999999</v>
      </c>
      <c r="W3061" s="5">
        <f t="shared" si="428"/>
        <v>26.5756703192</v>
      </c>
      <c r="X3061" s="5">
        <f t="shared" si="431"/>
        <v>0</v>
      </c>
    </row>
    <row r="3062" spans="1:24" x14ac:dyDescent="0.15">
      <c r="A3062" s="7">
        <v>3061</v>
      </c>
      <c r="B3062" s="7">
        <v>5</v>
      </c>
      <c r="C3062" s="7">
        <v>8</v>
      </c>
      <c r="D3062" s="7">
        <v>13</v>
      </c>
      <c r="E3062" s="7">
        <v>128</v>
      </c>
      <c r="F3062" s="7">
        <v>24</v>
      </c>
      <c r="G3062" s="7">
        <v>782.7</v>
      </c>
      <c r="H3062" s="7">
        <f t="shared" si="423"/>
        <v>1</v>
      </c>
      <c r="I3062" s="16">
        <f t="shared" si="424"/>
        <v>45054</v>
      </c>
      <c r="J3062" s="17">
        <v>1.2267999999999999</v>
      </c>
      <c r="K3062" s="18">
        <f>G3062*结论【关键目标】!C$27*0.7735*0.001</f>
        <v>72.650213999999991</v>
      </c>
      <c r="L3062" s="5">
        <v>0</v>
      </c>
      <c r="M3062" s="5">
        <f>ABS(IF(L3062&lt;=0,L3062/耗电量关键数据!$B$6/1000,L3062/耗电量关键数据!$B$5/1000))</f>
        <v>0</v>
      </c>
      <c r="N3062" s="5">
        <f>电气设备逐时使用率计算!H3038</f>
        <v>11.688450000000001</v>
      </c>
      <c r="O3062" s="5">
        <f>灯光逐时使用率计算!H3038</f>
        <v>9.9741440000000008</v>
      </c>
      <c r="P3062" s="19">
        <f t="shared" si="425"/>
        <v>21.662594000000002</v>
      </c>
      <c r="Q3062" s="19">
        <f t="shared" si="429"/>
        <v>21.662594000000002</v>
      </c>
      <c r="R3062" s="20">
        <f t="shared" si="426"/>
        <v>50.987619999999993</v>
      </c>
      <c r="S3062" s="20">
        <f t="shared" si="430"/>
        <v>0</v>
      </c>
      <c r="T3062" s="20">
        <f>IF((T3061+R3062)&lt;0,0,IF((T3061+R3062)&gt;结论【关键目标】!C$28,结论【关键目标】!C$28,T3061+R3062))</f>
        <v>22</v>
      </c>
      <c r="U3062" s="19">
        <f>IF((T3061+R3062)&lt;结论【关键目标】!$C$28,0,(发电量计算【计算逻辑页】!R3062+发电量计算【计算逻辑页】!T3061-结论【关键目标】!$C$28))</f>
        <v>50.987619999999993</v>
      </c>
      <c r="V3062" s="5">
        <f t="shared" si="427"/>
        <v>17.845666999999995</v>
      </c>
      <c r="W3062" s="5">
        <f t="shared" si="428"/>
        <v>26.5756703192</v>
      </c>
      <c r="X3062" s="5">
        <f t="shared" si="431"/>
        <v>0</v>
      </c>
    </row>
    <row r="3063" spans="1:24" x14ac:dyDescent="0.15">
      <c r="A3063" s="7">
        <v>3062</v>
      </c>
      <c r="B3063" s="7">
        <v>5</v>
      </c>
      <c r="C3063" s="7">
        <v>8</v>
      </c>
      <c r="D3063" s="7">
        <v>14</v>
      </c>
      <c r="E3063" s="7">
        <v>128</v>
      </c>
      <c r="F3063" s="7">
        <v>25</v>
      </c>
      <c r="G3063" s="7">
        <v>727</v>
      </c>
      <c r="H3063" s="7">
        <f t="shared" si="423"/>
        <v>1</v>
      </c>
      <c r="I3063" s="16">
        <f t="shared" si="424"/>
        <v>45054</v>
      </c>
      <c r="J3063" s="17">
        <v>1.2267999999999999</v>
      </c>
      <c r="K3063" s="18">
        <f>G3063*结论【关键目标】!C$27*0.7735*0.001</f>
        <v>67.480140000000006</v>
      </c>
      <c r="L3063" s="5">
        <v>0</v>
      </c>
      <c r="M3063" s="5">
        <f>ABS(IF(L3063&lt;=0,L3063/耗电量关键数据!$B$6/1000,L3063/耗电量关键数据!$B$5/1000))</f>
        <v>0</v>
      </c>
      <c r="N3063" s="5">
        <f>电气设备逐时使用率计算!H3039</f>
        <v>22.208055000000002</v>
      </c>
      <c r="O3063" s="5">
        <f>灯光逐时使用率计算!H3039</f>
        <v>11.844296</v>
      </c>
      <c r="P3063" s="19">
        <f t="shared" si="425"/>
        <v>34.052351000000002</v>
      </c>
      <c r="Q3063" s="19">
        <f t="shared" si="429"/>
        <v>34.052351000000002</v>
      </c>
      <c r="R3063" s="20">
        <f t="shared" si="426"/>
        <v>33.427789000000004</v>
      </c>
      <c r="S3063" s="20">
        <f t="shared" si="430"/>
        <v>0</v>
      </c>
      <c r="T3063" s="20">
        <f>IF((T3062+R3063)&lt;0,0,IF((T3062+R3063)&gt;结论【关键目标】!C$28,结论【关键目标】!C$28,T3062+R3063))</f>
        <v>22</v>
      </c>
      <c r="U3063" s="19">
        <f>IF((T3062+R3063)&lt;结论【关键目标】!$C$28,0,(发电量计算【计算逻辑页】!R3063+发电量计算【计算逻辑页】!T3062-结论【关键目标】!$C$28))</f>
        <v>33.427789000000004</v>
      </c>
      <c r="V3063" s="5">
        <f t="shared" si="427"/>
        <v>11.69972615</v>
      </c>
      <c r="W3063" s="5">
        <f t="shared" si="428"/>
        <v>41.775424206799997</v>
      </c>
      <c r="X3063" s="5">
        <f t="shared" si="431"/>
        <v>0</v>
      </c>
    </row>
    <row r="3064" spans="1:24" x14ac:dyDescent="0.15">
      <c r="A3064" s="7">
        <v>3063</v>
      </c>
      <c r="B3064" s="7">
        <v>5</v>
      </c>
      <c r="C3064" s="7">
        <v>8</v>
      </c>
      <c r="D3064" s="7">
        <v>15</v>
      </c>
      <c r="E3064" s="7">
        <v>128</v>
      </c>
      <c r="F3064" s="7">
        <v>25.9</v>
      </c>
      <c r="G3064" s="7">
        <v>570.5</v>
      </c>
      <c r="H3064" s="7">
        <f t="shared" si="423"/>
        <v>1</v>
      </c>
      <c r="I3064" s="16">
        <f t="shared" si="424"/>
        <v>45054</v>
      </c>
      <c r="J3064" s="17">
        <v>1.2267999999999999</v>
      </c>
      <c r="K3064" s="18">
        <f>G3064*结论【关键目标】!C$27*0.7735*0.001</f>
        <v>52.953809999999997</v>
      </c>
      <c r="L3064" s="5">
        <v>0</v>
      </c>
      <c r="M3064" s="5">
        <f>ABS(IF(L3064&lt;=0,L3064/耗电量关键数据!$B$6/1000,L3064/耗电量关键数据!$B$5/1000))</f>
        <v>0</v>
      </c>
      <c r="N3064" s="5">
        <f>电气设备逐时使用率计算!H3040</f>
        <v>22.208055000000002</v>
      </c>
      <c r="O3064" s="5">
        <f>灯光逐时使用率计算!H3040</f>
        <v>11.844296</v>
      </c>
      <c r="P3064" s="19">
        <f t="shared" si="425"/>
        <v>34.052351000000002</v>
      </c>
      <c r="Q3064" s="19">
        <f t="shared" si="429"/>
        <v>34.052351000000002</v>
      </c>
      <c r="R3064" s="20">
        <f t="shared" si="426"/>
        <v>18.901458999999996</v>
      </c>
      <c r="S3064" s="20">
        <f t="shared" si="430"/>
        <v>0</v>
      </c>
      <c r="T3064" s="20">
        <f>IF((T3063+R3064)&lt;0,0,IF((T3063+R3064)&gt;结论【关键目标】!C$28,结论【关键目标】!C$28,T3063+R3064))</f>
        <v>22</v>
      </c>
      <c r="U3064" s="19">
        <f>IF((T3063+R3064)&lt;结论【关键目标】!$C$28,0,(发电量计算【计算逻辑页】!R3064+发电量计算【计算逻辑页】!T3063-结论【关键目标】!$C$28))</f>
        <v>18.901458999999996</v>
      </c>
      <c r="V3064" s="5">
        <f t="shared" si="427"/>
        <v>6.6155106499999983</v>
      </c>
      <c r="W3064" s="5">
        <f t="shared" si="428"/>
        <v>41.775424206799997</v>
      </c>
      <c r="X3064" s="5">
        <f t="shared" si="431"/>
        <v>0</v>
      </c>
    </row>
    <row r="3065" spans="1:24" x14ac:dyDescent="0.15">
      <c r="A3065" s="7">
        <v>3064</v>
      </c>
      <c r="B3065" s="7">
        <v>5</v>
      </c>
      <c r="C3065" s="7">
        <v>8</v>
      </c>
      <c r="D3065" s="7">
        <v>16</v>
      </c>
      <c r="E3065" s="7">
        <v>128</v>
      </c>
      <c r="F3065" s="7">
        <v>26</v>
      </c>
      <c r="G3065" s="7">
        <v>400.8</v>
      </c>
      <c r="H3065" s="7">
        <f t="shared" si="423"/>
        <v>1</v>
      </c>
      <c r="I3065" s="16">
        <f t="shared" si="424"/>
        <v>45054</v>
      </c>
      <c r="J3065" s="17">
        <v>0.70809999999999995</v>
      </c>
      <c r="K3065" s="18">
        <f>G3065*结论【关键目标】!C$27*0.7735*0.001</f>
        <v>37.202256000000006</v>
      </c>
      <c r="L3065" s="5">
        <v>0</v>
      </c>
      <c r="M3065" s="5">
        <f>ABS(IF(L3065&lt;=0,L3065/耗电量关键数据!$B$6/1000,L3065/耗电量关键数据!$B$5/1000))</f>
        <v>0</v>
      </c>
      <c r="N3065" s="5">
        <f>电气设备逐时使用率计算!H3041</f>
        <v>22.208055000000002</v>
      </c>
      <c r="O3065" s="5">
        <f>灯光逐时使用率计算!H3041</f>
        <v>11.844296</v>
      </c>
      <c r="P3065" s="19">
        <f t="shared" si="425"/>
        <v>34.052351000000002</v>
      </c>
      <c r="Q3065" s="19">
        <f t="shared" si="429"/>
        <v>0</v>
      </c>
      <c r="R3065" s="20">
        <f t="shared" si="426"/>
        <v>37.202256000000006</v>
      </c>
      <c r="S3065" s="20">
        <f t="shared" si="430"/>
        <v>0</v>
      </c>
      <c r="T3065" s="20">
        <f>IF((T3064+R3065)&lt;0,0,IF((T3064+R3065)&gt;结论【关键目标】!C$28,结论【关键目标】!C$28,T3064+R3065))</f>
        <v>22</v>
      </c>
      <c r="U3065" s="19">
        <f>IF((T3064+R3065)&lt;结论【关键目标】!$C$28,0,(发电量计算【计算逻辑页】!R3065+发电量计算【计算逻辑页】!T3064-结论【关键目标】!$C$28))</f>
        <v>37.202256000000006</v>
      </c>
      <c r="V3065" s="5">
        <f t="shared" si="427"/>
        <v>13.020789600000001</v>
      </c>
      <c r="W3065" s="5">
        <f t="shared" si="428"/>
        <v>24.1124697431</v>
      </c>
      <c r="X3065" s="5">
        <f t="shared" si="431"/>
        <v>0</v>
      </c>
    </row>
    <row r="3066" spans="1:24" x14ac:dyDescent="0.15">
      <c r="A3066" s="7">
        <v>3065</v>
      </c>
      <c r="B3066" s="7">
        <v>5</v>
      </c>
      <c r="C3066" s="7">
        <v>8</v>
      </c>
      <c r="D3066" s="7">
        <v>17</v>
      </c>
      <c r="E3066" s="7">
        <v>128</v>
      </c>
      <c r="F3066" s="7">
        <v>26</v>
      </c>
      <c r="G3066" s="7">
        <v>239.8</v>
      </c>
      <c r="H3066" s="7">
        <f t="shared" si="423"/>
        <v>1</v>
      </c>
      <c r="I3066" s="16">
        <f t="shared" si="424"/>
        <v>45054</v>
      </c>
      <c r="J3066" s="17">
        <v>0.70809999999999995</v>
      </c>
      <c r="K3066" s="18">
        <f>G3066*结论【关键目标】!C$27*0.7735*0.001</f>
        <v>22.258236</v>
      </c>
      <c r="L3066" s="5">
        <v>0</v>
      </c>
      <c r="M3066" s="5">
        <f>ABS(IF(L3066&lt;=0,L3066/耗电量关键数据!$B$6/1000,L3066/耗电量关键数据!$B$5/1000))</f>
        <v>0</v>
      </c>
      <c r="N3066" s="5">
        <f>电气设备逐时使用率计算!H3042</f>
        <v>22.208055000000002</v>
      </c>
      <c r="O3066" s="5">
        <f>灯光逐时使用率计算!H3042</f>
        <v>11.844296</v>
      </c>
      <c r="P3066" s="19">
        <f t="shared" si="425"/>
        <v>34.052351000000002</v>
      </c>
      <c r="Q3066" s="19">
        <f t="shared" si="429"/>
        <v>0</v>
      </c>
      <c r="R3066" s="20">
        <f t="shared" si="426"/>
        <v>22.258236</v>
      </c>
      <c r="S3066" s="20">
        <f t="shared" si="430"/>
        <v>0</v>
      </c>
      <c r="T3066" s="20">
        <f>IF((T3065+R3066)&lt;0,0,IF((T3065+R3066)&gt;结论【关键目标】!C$28,结论【关键目标】!C$28,T3065+R3066))</f>
        <v>22</v>
      </c>
      <c r="U3066" s="19">
        <f>IF((T3065+R3066)&lt;结论【关键目标】!$C$28,0,(发电量计算【计算逻辑页】!R3066+发电量计算【计算逻辑页】!T3065-结论【关键目标】!$C$28))</f>
        <v>22.258235999999997</v>
      </c>
      <c r="V3066" s="5">
        <f t="shared" si="427"/>
        <v>7.7903825999999983</v>
      </c>
      <c r="W3066" s="5">
        <f t="shared" si="428"/>
        <v>15.761056911599999</v>
      </c>
      <c r="X3066" s="5">
        <f t="shared" si="431"/>
        <v>0</v>
      </c>
    </row>
    <row r="3067" spans="1:24" x14ac:dyDescent="0.15">
      <c r="A3067" s="7">
        <v>3066</v>
      </c>
      <c r="B3067" s="7">
        <v>5</v>
      </c>
      <c r="C3067" s="7">
        <v>8</v>
      </c>
      <c r="D3067" s="7">
        <v>18</v>
      </c>
      <c r="E3067" s="7">
        <v>128</v>
      </c>
      <c r="F3067" s="7">
        <v>26.4</v>
      </c>
      <c r="G3067" s="7">
        <v>76.5</v>
      </c>
      <c r="H3067" s="7">
        <f t="shared" si="423"/>
        <v>1</v>
      </c>
      <c r="I3067" s="16">
        <f t="shared" si="424"/>
        <v>45054</v>
      </c>
      <c r="J3067" s="17">
        <v>0.70809999999999995</v>
      </c>
      <c r="K3067" s="18">
        <f>G3067*结论【关键目标】!C$27*0.7735*0.001</f>
        <v>7.1007299999999995</v>
      </c>
      <c r="L3067" s="5">
        <v>0</v>
      </c>
      <c r="M3067" s="5">
        <f>ABS(IF(L3067&lt;=0,L3067/耗电量关键数据!$B$6/1000,L3067/耗电量关键数据!$B$5/1000))</f>
        <v>0</v>
      </c>
      <c r="N3067" s="5">
        <f>电气设备逐时使用率计算!H3043</f>
        <v>7.0130699999999999</v>
      </c>
      <c r="O3067" s="5">
        <f>灯光逐时使用率计算!H3043</f>
        <v>3.7403040000000001</v>
      </c>
      <c r="P3067" s="19">
        <f t="shared" si="425"/>
        <v>10.753374000000001</v>
      </c>
      <c r="Q3067" s="19">
        <f t="shared" si="429"/>
        <v>0</v>
      </c>
      <c r="R3067" s="20">
        <f t="shared" si="426"/>
        <v>7.1007299999999995</v>
      </c>
      <c r="S3067" s="20">
        <f t="shared" si="430"/>
        <v>0</v>
      </c>
      <c r="T3067" s="20">
        <f>IF((T3066+R3067)&lt;0,0,IF((T3066+R3067)&gt;结论【关键目标】!C$28,结论【关键目标】!C$28,T3066+R3067))</f>
        <v>22</v>
      </c>
      <c r="U3067" s="19">
        <f>IF((T3066+R3067)&lt;结论【关键目标】!$C$28,0,(发电量计算【计算逻辑页】!R3067+发电量计算【计算逻辑页】!T3066-结论【关键目标】!$C$28))</f>
        <v>7.1007299999999987</v>
      </c>
      <c r="V3067" s="5">
        <f t="shared" si="427"/>
        <v>2.4852554999999992</v>
      </c>
      <c r="W3067" s="5">
        <f t="shared" si="428"/>
        <v>5.0280269129999997</v>
      </c>
      <c r="X3067" s="5">
        <f t="shared" si="431"/>
        <v>0</v>
      </c>
    </row>
    <row r="3068" spans="1:24" x14ac:dyDescent="0.15">
      <c r="A3068" s="7">
        <v>3067</v>
      </c>
      <c r="B3068" s="7">
        <v>5</v>
      </c>
      <c r="C3068" s="7">
        <v>8</v>
      </c>
      <c r="D3068" s="7">
        <v>19</v>
      </c>
      <c r="E3068" s="7">
        <v>128</v>
      </c>
      <c r="F3068" s="7">
        <v>25</v>
      </c>
      <c r="G3068" s="7">
        <v>0</v>
      </c>
      <c r="H3068" s="7">
        <f t="shared" si="423"/>
        <v>1</v>
      </c>
      <c r="I3068" s="16">
        <f t="shared" si="424"/>
        <v>45054</v>
      </c>
      <c r="J3068" s="17">
        <v>1.2267999999999999</v>
      </c>
      <c r="K3068" s="18">
        <f>G3068*结论【关键目标】!C$27*0.7735*0.001</f>
        <v>0</v>
      </c>
      <c r="L3068" s="5">
        <v>0</v>
      </c>
      <c r="M3068" s="5">
        <f>ABS(IF(L3068&lt;=0,L3068/耗电量关键数据!$B$6/1000,L3068/耗电量关键数据!$B$5/1000))</f>
        <v>0</v>
      </c>
      <c r="N3068" s="5">
        <f>电气设备逐时使用率计算!H3044</f>
        <v>7.0130699999999999</v>
      </c>
      <c r="O3068" s="5">
        <f>灯光逐时使用率计算!H3044</f>
        <v>3.7403040000000001</v>
      </c>
      <c r="P3068" s="19">
        <f t="shared" si="425"/>
        <v>10.753374000000001</v>
      </c>
      <c r="Q3068" s="19">
        <f t="shared" si="429"/>
        <v>10.753374000000001</v>
      </c>
      <c r="R3068" s="20">
        <f t="shared" si="426"/>
        <v>-10.753374000000001</v>
      </c>
      <c r="S3068" s="20">
        <f t="shared" si="430"/>
        <v>10.753374000000001</v>
      </c>
      <c r="T3068" s="20">
        <f>IF((T3067+R3068)&lt;0,0,IF((T3067+R3068)&gt;结论【关键目标】!C$28,结论【关键目标】!C$28,T3067+R3068))</f>
        <v>11.246625999999999</v>
      </c>
      <c r="U3068" s="19">
        <f>IF((T3067+R3068)&lt;结论【关键目标】!$C$28,0,(发电量计算【计算逻辑页】!R3068+发电量计算【计算逻辑页】!T3067-结论【关键目标】!$C$28))</f>
        <v>0</v>
      </c>
      <c r="V3068" s="5">
        <f t="shared" si="427"/>
        <v>0</v>
      </c>
      <c r="W3068" s="5">
        <f t="shared" si="428"/>
        <v>0</v>
      </c>
      <c r="X3068" s="5">
        <f t="shared" si="431"/>
        <v>9.428558323199999</v>
      </c>
    </row>
    <row r="3069" spans="1:24" x14ac:dyDescent="0.15">
      <c r="A3069" s="7">
        <v>3068</v>
      </c>
      <c r="B3069" s="7">
        <v>5</v>
      </c>
      <c r="C3069" s="7">
        <v>8</v>
      </c>
      <c r="D3069" s="7">
        <v>20</v>
      </c>
      <c r="E3069" s="7">
        <v>128</v>
      </c>
      <c r="F3069" s="7">
        <v>24</v>
      </c>
      <c r="G3069" s="7">
        <v>0</v>
      </c>
      <c r="H3069" s="7">
        <f t="shared" si="423"/>
        <v>1</v>
      </c>
      <c r="I3069" s="16">
        <f t="shared" si="424"/>
        <v>45054</v>
      </c>
      <c r="J3069" s="17">
        <v>1.2267999999999999</v>
      </c>
      <c r="K3069" s="18">
        <f>G3069*结论【关键目标】!C$27*0.7735*0.001</f>
        <v>0</v>
      </c>
      <c r="L3069" s="5">
        <v>0</v>
      </c>
      <c r="M3069" s="5">
        <f>ABS(IF(L3069&lt;=0,L3069/耗电量关键数据!$B$6/1000,L3069/耗电量关键数据!$B$5/1000))</f>
        <v>0</v>
      </c>
      <c r="N3069" s="5">
        <f>电气设备逐时使用率计算!H3045</f>
        <v>1.1688450000000001</v>
      </c>
      <c r="O3069" s="5">
        <f>灯光逐时使用率计算!H3045</f>
        <v>0.37403039999999999</v>
      </c>
      <c r="P3069" s="19">
        <f t="shared" si="425"/>
        <v>1.5428754000000002</v>
      </c>
      <c r="Q3069" s="19">
        <f t="shared" si="429"/>
        <v>1.5428754000000002</v>
      </c>
      <c r="R3069" s="20">
        <f t="shared" si="426"/>
        <v>-1.5428754000000002</v>
      </c>
      <c r="S3069" s="20">
        <f t="shared" si="430"/>
        <v>1.5428754000000002</v>
      </c>
      <c r="T3069" s="20">
        <f>IF((T3068+R3069)&lt;0,0,IF((T3068+R3069)&gt;结论【关键目标】!C$28,结论【关键目标】!C$28,T3068+R3069))</f>
        <v>9.7037505999999993</v>
      </c>
      <c r="U3069" s="19">
        <f>IF((T3068+R3069)&lt;结论【关键目标】!$C$28,0,(发电量计算【计算逻辑页】!R3069+发电量计算【计算逻辑页】!T3068-结论【关键目标】!$C$28))</f>
        <v>0</v>
      </c>
      <c r="V3069" s="5">
        <f t="shared" si="427"/>
        <v>0</v>
      </c>
      <c r="W3069" s="5">
        <f t="shared" si="428"/>
        <v>0</v>
      </c>
      <c r="X3069" s="5">
        <f t="shared" si="431"/>
        <v>1.3527931507200002</v>
      </c>
    </row>
    <row r="3070" spans="1:24" x14ac:dyDescent="0.15">
      <c r="A3070" s="7">
        <v>3069</v>
      </c>
      <c r="B3070" s="7">
        <v>5</v>
      </c>
      <c r="C3070" s="7">
        <v>8</v>
      </c>
      <c r="D3070" s="7">
        <v>21</v>
      </c>
      <c r="E3070" s="7">
        <v>128</v>
      </c>
      <c r="F3070" s="7">
        <v>21</v>
      </c>
      <c r="G3070" s="7">
        <v>0</v>
      </c>
      <c r="H3070" s="7">
        <f t="shared" si="423"/>
        <v>1</v>
      </c>
      <c r="I3070" s="16">
        <f t="shared" si="424"/>
        <v>45054</v>
      </c>
      <c r="J3070" s="17">
        <v>1.2267999999999999</v>
      </c>
      <c r="K3070" s="18">
        <f>G3070*结论【关键目标】!C$27*0.7735*0.001</f>
        <v>0</v>
      </c>
      <c r="L3070" s="5">
        <v>0</v>
      </c>
      <c r="M3070" s="5">
        <f>ABS(IF(L3070&lt;=0,L3070/耗电量关键数据!$B$6/1000,L3070/耗电量关键数据!$B$5/1000))</f>
        <v>0</v>
      </c>
      <c r="N3070" s="5">
        <f>电气设备逐时使用率计算!H3046</f>
        <v>1.1688450000000001</v>
      </c>
      <c r="O3070" s="5">
        <f>灯光逐时使用率计算!H3046</f>
        <v>0.37403039999999999</v>
      </c>
      <c r="P3070" s="19">
        <f t="shared" si="425"/>
        <v>1.5428754000000002</v>
      </c>
      <c r="Q3070" s="19">
        <f t="shared" si="429"/>
        <v>1.5428754000000002</v>
      </c>
      <c r="R3070" s="20">
        <f t="shared" si="426"/>
        <v>-1.5428754000000002</v>
      </c>
      <c r="S3070" s="20">
        <f t="shared" si="430"/>
        <v>1.5428754000000002</v>
      </c>
      <c r="T3070" s="20">
        <f>IF((T3069+R3070)&lt;0,0,IF((T3069+R3070)&gt;结论【关键目标】!C$28,结论【关键目标】!C$28,T3069+R3070))</f>
        <v>8.1608751999999996</v>
      </c>
      <c r="U3070" s="19">
        <f>IF((T3069+R3070)&lt;结论【关键目标】!$C$28,0,(发电量计算【计算逻辑页】!R3070+发电量计算【计算逻辑页】!T3069-结论【关键目标】!$C$28))</f>
        <v>0</v>
      </c>
      <c r="V3070" s="5">
        <f t="shared" si="427"/>
        <v>0</v>
      </c>
      <c r="W3070" s="5">
        <f t="shared" si="428"/>
        <v>0</v>
      </c>
      <c r="X3070" s="5">
        <f t="shared" si="431"/>
        <v>1.3527931507200002</v>
      </c>
    </row>
    <row r="3071" spans="1:24" x14ac:dyDescent="0.15">
      <c r="A3071" s="7">
        <v>3070</v>
      </c>
      <c r="B3071" s="7">
        <v>5</v>
      </c>
      <c r="C3071" s="7">
        <v>8</v>
      </c>
      <c r="D3071" s="7">
        <v>22</v>
      </c>
      <c r="E3071" s="7">
        <v>128</v>
      </c>
      <c r="F3071" s="7">
        <v>22</v>
      </c>
      <c r="G3071" s="7">
        <v>0</v>
      </c>
      <c r="H3071" s="7">
        <f t="shared" si="423"/>
        <v>1</v>
      </c>
      <c r="I3071" s="16">
        <f t="shared" si="424"/>
        <v>45054</v>
      </c>
      <c r="J3071" s="17">
        <v>0.70809999999999995</v>
      </c>
      <c r="K3071" s="18">
        <f>G3071*结论【关键目标】!C$27*0.7735*0.001</f>
        <v>0</v>
      </c>
      <c r="L3071" s="5">
        <v>0</v>
      </c>
      <c r="M3071" s="5">
        <f>ABS(IF(L3071&lt;=0,L3071/耗电量关键数据!$B$6/1000,L3071/耗电量关键数据!$B$5/1000))</f>
        <v>0</v>
      </c>
      <c r="N3071" s="5">
        <f>电气设备逐时使用率计算!H3047</f>
        <v>1.1688450000000001</v>
      </c>
      <c r="O3071" s="5">
        <f>灯光逐时使用率计算!H3047</f>
        <v>0.37403039999999999</v>
      </c>
      <c r="P3071" s="19">
        <f t="shared" si="425"/>
        <v>1.5428754000000002</v>
      </c>
      <c r="Q3071" s="19">
        <f t="shared" si="429"/>
        <v>0</v>
      </c>
      <c r="R3071" s="20">
        <f t="shared" si="426"/>
        <v>0</v>
      </c>
      <c r="S3071" s="20">
        <f t="shared" si="430"/>
        <v>0</v>
      </c>
      <c r="T3071" s="20">
        <f>IF((T3070+R3071)&lt;0,0,IF((T3070+R3071)&gt;结论【关键目标】!C$28,结论【关键目标】!C$28,T3070+R3071))</f>
        <v>8.1608751999999996</v>
      </c>
      <c r="U3071" s="19">
        <f>IF((T3070+R3071)&lt;结论【关键目标】!$C$28,0,(发电量计算【计算逻辑页】!R3071+发电量计算【计算逻辑页】!T3070-结论【关键目标】!$C$28))</f>
        <v>0</v>
      </c>
      <c r="V3071" s="5">
        <f t="shared" si="427"/>
        <v>0</v>
      </c>
      <c r="W3071" s="5">
        <f t="shared" si="428"/>
        <v>0</v>
      </c>
      <c r="X3071" s="5">
        <f t="shared" si="431"/>
        <v>0</v>
      </c>
    </row>
    <row r="3072" spans="1:24" x14ac:dyDescent="0.15">
      <c r="A3072" s="7">
        <v>3071</v>
      </c>
      <c r="B3072" s="7">
        <v>5</v>
      </c>
      <c r="C3072" s="7">
        <v>8</v>
      </c>
      <c r="D3072" s="7">
        <v>23</v>
      </c>
      <c r="E3072" s="7">
        <v>128</v>
      </c>
      <c r="F3072" s="7">
        <v>21</v>
      </c>
      <c r="G3072" s="7">
        <v>0</v>
      </c>
      <c r="H3072" s="7">
        <f t="shared" si="423"/>
        <v>1</v>
      </c>
      <c r="I3072" s="16">
        <f t="shared" si="424"/>
        <v>45054</v>
      </c>
      <c r="J3072" s="17">
        <v>0.70809999999999995</v>
      </c>
      <c r="K3072" s="18">
        <f>G3072*结论【关键目标】!C$27*0.7735*0.001</f>
        <v>0</v>
      </c>
      <c r="L3072" s="5">
        <v>0</v>
      </c>
      <c r="M3072" s="5">
        <f>ABS(IF(L3072&lt;=0,L3072/耗电量关键数据!$B$6/1000,L3072/耗电量关键数据!$B$5/1000))</f>
        <v>0</v>
      </c>
      <c r="N3072" s="5">
        <f>电气设备逐时使用率计算!H3048</f>
        <v>1.1688450000000001</v>
      </c>
      <c r="O3072" s="5">
        <f>灯光逐时使用率计算!H3048</f>
        <v>0.37403039999999999</v>
      </c>
      <c r="P3072" s="19">
        <f t="shared" si="425"/>
        <v>1.5428754000000002</v>
      </c>
      <c r="Q3072" s="19">
        <f t="shared" si="429"/>
        <v>0</v>
      </c>
      <c r="R3072" s="20">
        <f t="shared" si="426"/>
        <v>0</v>
      </c>
      <c r="S3072" s="20">
        <f t="shared" si="430"/>
        <v>0</v>
      </c>
      <c r="T3072" s="20">
        <f>IF((T3071+R3072)&lt;0,0,IF((T3071+R3072)&gt;结论【关键目标】!C$28,结论【关键目标】!C$28,T3071+R3072))</f>
        <v>8.1608751999999996</v>
      </c>
      <c r="U3072" s="19">
        <f>IF((T3071+R3072)&lt;结论【关键目标】!$C$28,0,(发电量计算【计算逻辑页】!R3072+发电量计算【计算逻辑页】!T3071-结论【关键目标】!$C$28))</f>
        <v>0</v>
      </c>
      <c r="V3072" s="5">
        <f t="shared" si="427"/>
        <v>0</v>
      </c>
      <c r="W3072" s="5">
        <f t="shared" si="428"/>
        <v>0</v>
      </c>
      <c r="X3072" s="5">
        <f t="shared" si="431"/>
        <v>0</v>
      </c>
    </row>
    <row r="3073" spans="1:24" x14ac:dyDescent="0.15">
      <c r="A3073" s="7">
        <v>3072</v>
      </c>
      <c r="B3073" s="7">
        <v>5</v>
      </c>
      <c r="C3073" s="7">
        <v>8</v>
      </c>
      <c r="D3073" s="7">
        <v>24</v>
      </c>
      <c r="E3073" s="7">
        <v>128</v>
      </c>
      <c r="F3073" s="7">
        <v>17.899999999999999</v>
      </c>
      <c r="G3073" s="7">
        <v>0</v>
      </c>
      <c r="H3073" s="7">
        <f t="shared" si="423"/>
        <v>1</v>
      </c>
      <c r="I3073" s="16">
        <f t="shared" si="424"/>
        <v>45054</v>
      </c>
      <c r="J3073" s="17">
        <v>0.2407</v>
      </c>
      <c r="K3073" s="18">
        <f>G3073*结论【关键目标】!C$27*0.7735*0.001</f>
        <v>0</v>
      </c>
      <c r="L3073" s="5">
        <v>0</v>
      </c>
      <c r="M3073" s="5">
        <f>ABS(IF(L3073&lt;=0,L3073/耗电量关键数据!$B$6/1000,L3073/耗电量关键数据!$B$5/1000))</f>
        <v>0</v>
      </c>
      <c r="N3073" s="5">
        <f>电气设备逐时使用率计算!H3049</f>
        <v>1.1688450000000001</v>
      </c>
      <c r="O3073" s="5">
        <f>灯光逐时使用率计算!H3049</f>
        <v>0.37403039999999999</v>
      </c>
      <c r="P3073" s="19">
        <f t="shared" si="425"/>
        <v>1.5428754000000002</v>
      </c>
      <c r="Q3073" s="19">
        <f t="shared" si="429"/>
        <v>0</v>
      </c>
      <c r="R3073" s="20">
        <f t="shared" si="426"/>
        <v>0</v>
      </c>
      <c r="S3073" s="20">
        <f t="shared" si="430"/>
        <v>0</v>
      </c>
      <c r="T3073" s="20">
        <f>IF((T3072+R3073)&lt;0,0,IF((T3072+R3073)&gt;结论【关键目标】!C$28,结论【关键目标】!C$28,T3072+R3073))</f>
        <v>8.1608751999999996</v>
      </c>
      <c r="U3073" s="19">
        <f>IF((T3072+R3073)&lt;结论【关键目标】!$C$28,0,(发电量计算【计算逻辑页】!R3073+发电量计算【计算逻辑页】!T3072-结论【关键目标】!$C$28))</f>
        <v>0</v>
      </c>
      <c r="V3073" s="5">
        <f t="shared" si="427"/>
        <v>0</v>
      </c>
      <c r="W3073" s="5">
        <f t="shared" si="428"/>
        <v>0</v>
      </c>
      <c r="X3073" s="5">
        <f t="shared" si="431"/>
        <v>0</v>
      </c>
    </row>
    <row r="3074" spans="1:24" x14ac:dyDescent="0.15">
      <c r="A3074" s="7">
        <v>3073</v>
      </c>
      <c r="B3074" s="7">
        <v>5</v>
      </c>
      <c r="C3074" s="7">
        <v>9</v>
      </c>
      <c r="D3074" s="7">
        <v>1</v>
      </c>
      <c r="E3074" s="7">
        <v>129</v>
      </c>
      <c r="F3074" s="7">
        <v>18</v>
      </c>
      <c r="G3074" s="7">
        <v>0</v>
      </c>
      <c r="H3074" s="7">
        <f t="shared" ref="H3074:H3137" si="432">WEEKDAY(I:I,2)</f>
        <v>2</v>
      </c>
      <c r="I3074" s="16">
        <f t="shared" ref="I3074:I3137" si="433">DATE(2023,B3074,C3074)</f>
        <v>45055</v>
      </c>
      <c r="J3074" s="17">
        <v>0.2407</v>
      </c>
      <c r="K3074" s="18">
        <f>G3074*结论【关键目标】!C$27*0.7735*0.001</f>
        <v>0</v>
      </c>
      <c r="L3074" s="5">
        <v>0</v>
      </c>
      <c r="M3074" s="5">
        <f>ABS(IF(L3074&lt;=0,L3074/耗电量关键数据!$B$6/1000,L3074/耗电量关键数据!$B$5/1000))</f>
        <v>0</v>
      </c>
      <c r="N3074" s="5">
        <f>电气设备逐时使用率计算!H3050</f>
        <v>1.1688450000000001</v>
      </c>
      <c r="O3074" s="5">
        <f>灯光逐时使用率计算!H3050</f>
        <v>0.37403039999999999</v>
      </c>
      <c r="P3074" s="19">
        <f t="shared" ref="P3074:P3137" si="434">M3074+N3074+O3074</f>
        <v>1.5428754000000002</v>
      </c>
      <c r="Q3074" s="19">
        <f t="shared" si="429"/>
        <v>0</v>
      </c>
      <c r="R3074" s="20">
        <f t="shared" ref="R3074:R3137" si="435">K3074-Q3074</f>
        <v>0</v>
      </c>
      <c r="S3074" s="20">
        <f t="shared" si="430"/>
        <v>0</v>
      </c>
      <c r="T3074" s="20">
        <f>IF((T3073+R3074)&lt;0,0,IF((T3073+R3074)&gt;结论【关键目标】!C$28,结论【关键目标】!C$28,T3073+R3074))</f>
        <v>8.1608751999999996</v>
      </c>
      <c r="U3074" s="19">
        <f>IF((T3073+R3074)&lt;结论【关键目标】!$C$28,0,(发电量计算【计算逻辑页】!R3074+发电量计算【计算逻辑页】!T3073-结论【关键目标】!$C$28))</f>
        <v>0</v>
      </c>
      <c r="V3074" s="5">
        <f t="shared" ref="V3074:V3137" si="436">IF(J3074&gt;0.35,U3074*0.35,0)</f>
        <v>0</v>
      </c>
      <c r="W3074" s="5">
        <f t="shared" ref="W3074:W3137" si="437">IF(P3074&gt;K3074,K3074*J3074,P3074*J3074)</f>
        <v>0</v>
      </c>
      <c r="X3074" s="5">
        <f t="shared" si="431"/>
        <v>0</v>
      </c>
    </row>
    <row r="3075" spans="1:24" x14ac:dyDescent="0.15">
      <c r="A3075" s="7">
        <v>3074</v>
      </c>
      <c r="B3075" s="7">
        <v>5</v>
      </c>
      <c r="C3075" s="7">
        <v>9</v>
      </c>
      <c r="D3075" s="7">
        <v>2</v>
      </c>
      <c r="E3075" s="7">
        <v>129</v>
      </c>
      <c r="F3075" s="7">
        <v>16</v>
      </c>
      <c r="G3075" s="7">
        <v>0</v>
      </c>
      <c r="H3075" s="7">
        <f t="shared" si="432"/>
        <v>2</v>
      </c>
      <c r="I3075" s="16">
        <f t="shared" si="433"/>
        <v>45055</v>
      </c>
      <c r="J3075" s="17">
        <v>0.2407</v>
      </c>
      <c r="K3075" s="18">
        <f>G3075*结论【关键目标】!C$27*0.7735*0.001</f>
        <v>0</v>
      </c>
      <c r="L3075" s="5">
        <v>0</v>
      </c>
      <c r="M3075" s="5">
        <f>ABS(IF(L3075&lt;=0,L3075/耗电量关键数据!$B$6/1000,L3075/耗电量关键数据!$B$5/1000))</f>
        <v>0</v>
      </c>
      <c r="N3075" s="5">
        <f>电气设备逐时使用率计算!H3051</f>
        <v>1.1688450000000001</v>
      </c>
      <c r="O3075" s="5">
        <f>灯光逐时使用率计算!H3051</f>
        <v>0.37403039999999999</v>
      </c>
      <c r="P3075" s="19">
        <f t="shared" si="434"/>
        <v>1.5428754000000002</v>
      </c>
      <c r="Q3075" s="19">
        <f t="shared" ref="Q3075:Q3138" si="438">IF(J3075&gt;0.8,P3075,0)</f>
        <v>0</v>
      </c>
      <c r="R3075" s="20">
        <f t="shared" si="435"/>
        <v>0</v>
      </c>
      <c r="S3075" s="20">
        <f t="shared" ref="S3075:S3138" si="439">IF(R3075&lt;0,ABS(R3075),0)</f>
        <v>0</v>
      </c>
      <c r="T3075" s="20">
        <f>IF((T3074+R3075)&lt;0,0,IF((T3074+R3075)&gt;结论【关键目标】!C$28,结论【关键目标】!C$28,T3074+R3075))</f>
        <v>8.1608751999999996</v>
      </c>
      <c r="U3075" s="19">
        <f>IF((T3074+R3075)&lt;结论【关键目标】!$C$28,0,(发电量计算【计算逻辑页】!R3075+发电量计算【计算逻辑页】!T3074-结论【关键目标】!$C$28))</f>
        <v>0</v>
      </c>
      <c r="V3075" s="5">
        <f t="shared" si="436"/>
        <v>0</v>
      </c>
      <c r="W3075" s="5">
        <f t="shared" si="437"/>
        <v>0</v>
      </c>
      <c r="X3075" s="5">
        <f t="shared" si="431"/>
        <v>0</v>
      </c>
    </row>
    <row r="3076" spans="1:24" x14ac:dyDescent="0.15">
      <c r="A3076" s="7">
        <v>3075</v>
      </c>
      <c r="B3076" s="7">
        <v>5</v>
      </c>
      <c r="C3076" s="7">
        <v>9</v>
      </c>
      <c r="D3076" s="7">
        <v>3</v>
      </c>
      <c r="E3076" s="7">
        <v>129</v>
      </c>
      <c r="F3076" s="7">
        <v>15.8</v>
      </c>
      <c r="G3076" s="7">
        <v>0</v>
      </c>
      <c r="H3076" s="7">
        <f t="shared" si="432"/>
        <v>2</v>
      </c>
      <c r="I3076" s="16">
        <f t="shared" si="433"/>
        <v>45055</v>
      </c>
      <c r="J3076" s="17">
        <v>0.2407</v>
      </c>
      <c r="K3076" s="18">
        <f>G3076*结论【关键目标】!C$27*0.7735*0.001</f>
        <v>0</v>
      </c>
      <c r="L3076" s="5">
        <v>0</v>
      </c>
      <c r="M3076" s="5">
        <f>ABS(IF(L3076&lt;=0,L3076/耗电量关键数据!$B$6/1000,L3076/耗电量关键数据!$B$5/1000))</f>
        <v>0</v>
      </c>
      <c r="N3076" s="5">
        <f>电气设备逐时使用率计算!H3052</f>
        <v>1.1688450000000001</v>
      </c>
      <c r="O3076" s="5">
        <f>灯光逐时使用率计算!H3052</f>
        <v>0.37403039999999999</v>
      </c>
      <c r="P3076" s="19">
        <f t="shared" si="434"/>
        <v>1.5428754000000002</v>
      </c>
      <c r="Q3076" s="19">
        <f t="shared" si="438"/>
        <v>0</v>
      </c>
      <c r="R3076" s="20">
        <f t="shared" si="435"/>
        <v>0</v>
      </c>
      <c r="S3076" s="20">
        <f t="shared" si="439"/>
        <v>0</v>
      </c>
      <c r="T3076" s="20">
        <f>IF((T3075+R3076)&lt;0,0,IF((T3075+R3076)&gt;结论【关键目标】!C$28,结论【关键目标】!C$28,T3075+R3076))</f>
        <v>8.1608751999999996</v>
      </c>
      <c r="U3076" s="19">
        <f>IF((T3075+R3076)&lt;结论【关键目标】!$C$28,0,(发电量计算【计算逻辑页】!R3076+发电量计算【计算逻辑页】!T3075-结论【关键目标】!$C$28))</f>
        <v>0</v>
      </c>
      <c r="V3076" s="5">
        <f t="shared" si="436"/>
        <v>0</v>
      </c>
      <c r="W3076" s="5">
        <f t="shared" si="437"/>
        <v>0</v>
      </c>
      <c r="X3076" s="5">
        <f t="shared" ref="X3076:X3139" si="440">(J3076-0.35)*IF(T3076&gt;S3076,S3076,T3076)</f>
        <v>0</v>
      </c>
    </row>
    <row r="3077" spans="1:24" x14ac:dyDescent="0.15">
      <c r="A3077" s="7">
        <v>3076</v>
      </c>
      <c r="B3077" s="7">
        <v>5</v>
      </c>
      <c r="C3077" s="7">
        <v>9</v>
      </c>
      <c r="D3077" s="7">
        <v>4</v>
      </c>
      <c r="E3077" s="7">
        <v>129</v>
      </c>
      <c r="F3077" s="7">
        <v>12</v>
      </c>
      <c r="G3077" s="7">
        <v>0</v>
      </c>
      <c r="H3077" s="7">
        <f t="shared" si="432"/>
        <v>2</v>
      </c>
      <c r="I3077" s="16">
        <f t="shared" si="433"/>
        <v>45055</v>
      </c>
      <c r="J3077" s="17">
        <v>0.2407</v>
      </c>
      <c r="K3077" s="18">
        <f>G3077*结论【关键目标】!C$27*0.7735*0.001</f>
        <v>0</v>
      </c>
      <c r="L3077" s="5">
        <v>0</v>
      </c>
      <c r="M3077" s="5">
        <f>ABS(IF(L3077&lt;=0,L3077/耗电量关键数据!$B$6/1000,L3077/耗电量关键数据!$B$5/1000))</f>
        <v>0</v>
      </c>
      <c r="N3077" s="5">
        <f>电气设备逐时使用率计算!H3053</f>
        <v>1.1688450000000001</v>
      </c>
      <c r="O3077" s="5">
        <f>灯光逐时使用率计算!H3053</f>
        <v>0.37403039999999999</v>
      </c>
      <c r="P3077" s="19">
        <f t="shared" si="434"/>
        <v>1.5428754000000002</v>
      </c>
      <c r="Q3077" s="19">
        <f t="shared" si="438"/>
        <v>0</v>
      </c>
      <c r="R3077" s="20">
        <f t="shared" si="435"/>
        <v>0</v>
      </c>
      <c r="S3077" s="20">
        <f t="shared" si="439"/>
        <v>0</v>
      </c>
      <c r="T3077" s="20">
        <f>IF((T3076+R3077)&lt;0,0,IF((T3076+R3077)&gt;结论【关键目标】!C$28,结论【关键目标】!C$28,T3076+R3077))</f>
        <v>8.1608751999999996</v>
      </c>
      <c r="U3077" s="19">
        <f>IF((T3076+R3077)&lt;结论【关键目标】!$C$28,0,(发电量计算【计算逻辑页】!R3077+发电量计算【计算逻辑页】!T3076-结论【关键目标】!$C$28))</f>
        <v>0</v>
      </c>
      <c r="V3077" s="5">
        <f t="shared" si="436"/>
        <v>0</v>
      </c>
      <c r="W3077" s="5">
        <f t="shared" si="437"/>
        <v>0</v>
      </c>
      <c r="X3077" s="5">
        <f t="shared" si="440"/>
        <v>0</v>
      </c>
    </row>
    <row r="3078" spans="1:24" x14ac:dyDescent="0.15">
      <c r="A3078" s="7">
        <v>3077</v>
      </c>
      <c r="B3078" s="7">
        <v>5</v>
      </c>
      <c r="C3078" s="7">
        <v>9</v>
      </c>
      <c r="D3078" s="7">
        <v>5</v>
      </c>
      <c r="E3078" s="7">
        <v>129</v>
      </c>
      <c r="F3078" s="7">
        <v>12</v>
      </c>
      <c r="G3078" s="7">
        <v>0.2</v>
      </c>
      <c r="H3078" s="7">
        <f t="shared" si="432"/>
        <v>2</v>
      </c>
      <c r="I3078" s="16">
        <f t="shared" si="433"/>
        <v>45055</v>
      </c>
      <c r="J3078" s="17">
        <v>0.2407</v>
      </c>
      <c r="K3078" s="18">
        <f>G3078*结论【关键目标】!C$27*0.7735*0.001</f>
        <v>1.8564000000000001E-2</v>
      </c>
      <c r="L3078" s="5">
        <v>0</v>
      </c>
      <c r="M3078" s="5">
        <f>ABS(IF(L3078&lt;=0,L3078/耗电量关键数据!$B$6/1000,L3078/耗电量关键数据!$B$5/1000))</f>
        <v>0</v>
      </c>
      <c r="N3078" s="5">
        <f>电气设备逐时使用率计算!H3054</f>
        <v>1.1688450000000001</v>
      </c>
      <c r="O3078" s="5">
        <f>灯光逐时使用率计算!H3054</f>
        <v>0.37403039999999999</v>
      </c>
      <c r="P3078" s="19">
        <f t="shared" si="434"/>
        <v>1.5428754000000002</v>
      </c>
      <c r="Q3078" s="19">
        <f t="shared" si="438"/>
        <v>0</v>
      </c>
      <c r="R3078" s="20">
        <f t="shared" si="435"/>
        <v>1.8564000000000001E-2</v>
      </c>
      <c r="S3078" s="20">
        <f t="shared" si="439"/>
        <v>0</v>
      </c>
      <c r="T3078" s="20">
        <f>IF((T3077+R3078)&lt;0,0,IF((T3077+R3078)&gt;结论【关键目标】!C$28,结论【关键目标】!C$28,T3077+R3078))</f>
        <v>8.1794391999999991</v>
      </c>
      <c r="U3078" s="19">
        <f>IF((T3077+R3078)&lt;结论【关键目标】!$C$28,0,(发电量计算【计算逻辑页】!R3078+发电量计算【计算逻辑页】!T3077-结论【关键目标】!$C$28))</f>
        <v>0</v>
      </c>
      <c r="V3078" s="5">
        <f t="shared" si="436"/>
        <v>0</v>
      </c>
      <c r="W3078" s="5">
        <f t="shared" si="437"/>
        <v>4.4683548000000002E-3</v>
      </c>
      <c r="X3078" s="5">
        <f t="shared" si="440"/>
        <v>0</v>
      </c>
    </row>
    <row r="3079" spans="1:24" x14ac:dyDescent="0.15">
      <c r="A3079" s="7">
        <v>3078</v>
      </c>
      <c r="B3079" s="7">
        <v>5</v>
      </c>
      <c r="C3079" s="7">
        <v>9</v>
      </c>
      <c r="D3079" s="7">
        <v>6</v>
      </c>
      <c r="E3079" s="7">
        <v>129</v>
      </c>
      <c r="F3079" s="7">
        <v>12.5</v>
      </c>
      <c r="G3079" s="7">
        <v>80.3</v>
      </c>
      <c r="H3079" s="7">
        <f t="shared" si="432"/>
        <v>2</v>
      </c>
      <c r="I3079" s="16">
        <f t="shared" si="433"/>
        <v>45055</v>
      </c>
      <c r="J3079" s="17">
        <v>0.2407</v>
      </c>
      <c r="K3079" s="18">
        <f>G3079*结论【关键目标】!C$27*0.7735*0.001</f>
        <v>7.4534460000000005</v>
      </c>
      <c r="L3079" s="5">
        <v>0</v>
      </c>
      <c r="M3079" s="5">
        <f>ABS(IF(L3079&lt;=0,L3079/耗电量关键数据!$B$6/1000,L3079/耗电量关键数据!$B$5/1000))</f>
        <v>0</v>
      </c>
      <c r="N3079" s="5">
        <f>电气设备逐时使用率计算!H3055</f>
        <v>1.1688450000000001</v>
      </c>
      <c r="O3079" s="5">
        <f>灯光逐时使用率计算!H3055</f>
        <v>0.37403039999999999</v>
      </c>
      <c r="P3079" s="19">
        <f t="shared" si="434"/>
        <v>1.5428754000000002</v>
      </c>
      <c r="Q3079" s="19">
        <f t="shared" si="438"/>
        <v>0</v>
      </c>
      <c r="R3079" s="20">
        <f t="shared" si="435"/>
        <v>7.4534460000000005</v>
      </c>
      <c r="S3079" s="20">
        <f t="shared" si="439"/>
        <v>0</v>
      </c>
      <c r="T3079" s="20">
        <f>IF((T3078+R3079)&lt;0,0,IF((T3078+R3079)&gt;结论【关键目标】!C$28,结论【关键目标】!C$28,T3078+R3079))</f>
        <v>15.6328852</v>
      </c>
      <c r="U3079" s="19">
        <f>IF((T3078+R3079)&lt;结论【关键目标】!$C$28,0,(发电量计算【计算逻辑页】!R3079+发电量计算【计算逻辑页】!T3078-结论【关键目标】!$C$28))</f>
        <v>0</v>
      </c>
      <c r="V3079" s="5">
        <f t="shared" si="436"/>
        <v>0</v>
      </c>
      <c r="W3079" s="5">
        <f t="shared" si="437"/>
        <v>0.37137010878000004</v>
      </c>
      <c r="X3079" s="5">
        <f t="shared" si="440"/>
        <v>0</v>
      </c>
    </row>
    <row r="3080" spans="1:24" x14ac:dyDescent="0.15">
      <c r="A3080" s="7">
        <v>3079</v>
      </c>
      <c r="B3080" s="7">
        <v>5</v>
      </c>
      <c r="C3080" s="7">
        <v>9</v>
      </c>
      <c r="D3080" s="7">
        <v>7</v>
      </c>
      <c r="E3080" s="7">
        <v>129</v>
      </c>
      <c r="F3080" s="7">
        <v>10</v>
      </c>
      <c r="G3080" s="7">
        <v>145.4</v>
      </c>
      <c r="H3080" s="7">
        <f t="shared" si="432"/>
        <v>2</v>
      </c>
      <c r="I3080" s="16">
        <f t="shared" si="433"/>
        <v>45055</v>
      </c>
      <c r="J3080" s="17">
        <v>0.2407</v>
      </c>
      <c r="K3080" s="18">
        <f>G3080*结论【关键目标】!C$27*0.7735*0.001</f>
        <v>13.496028000000001</v>
      </c>
      <c r="L3080" s="5">
        <v>0</v>
      </c>
      <c r="M3080" s="5">
        <f>ABS(IF(L3080&lt;=0,L3080/耗电量关键数据!$B$6/1000,L3080/耗电量关键数据!$B$5/1000))</f>
        <v>0</v>
      </c>
      <c r="N3080" s="5">
        <f>电气设备逐时使用率计算!H3056</f>
        <v>2.3376900000000003</v>
      </c>
      <c r="O3080" s="5">
        <f>灯光逐时使用率计算!H3056</f>
        <v>1.2467680000000001</v>
      </c>
      <c r="P3080" s="19">
        <f t="shared" si="434"/>
        <v>3.5844580000000006</v>
      </c>
      <c r="Q3080" s="19">
        <f t="shared" si="438"/>
        <v>0</v>
      </c>
      <c r="R3080" s="20">
        <f t="shared" si="435"/>
        <v>13.496028000000001</v>
      </c>
      <c r="S3080" s="20">
        <f t="shared" si="439"/>
        <v>0</v>
      </c>
      <c r="T3080" s="20">
        <f>IF((T3079+R3080)&lt;0,0,IF((T3079+R3080)&gt;结论【关键目标】!C$28,结论【关键目标】!C$28,T3079+R3080))</f>
        <v>22</v>
      </c>
      <c r="U3080" s="19">
        <f>IF((T3079+R3080)&lt;结论【关键目标】!$C$28,0,(发电量计算【计算逻辑页】!R3080+发电量计算【计算逻辑页】!T3079-结论【关键目标】!$C$28))</f>
        <v>7.1289131999999995</v>
      </c>
      <c r="V3080" s="5">
        <f t="shared" si="436"/>
        <v>0</v>
      </c>
      <c r="W3080" s="5">
        <f t="shared" si="437"/>
        <v>0.8627790406000001</v>
      </c>
      <c r="X3080" s="5">
        <f t="shared" si="440"/>
        <v>0</v>
      </c>
    </row>
    <row r="3081" spans="1:24" x14ac:dyDescent="0.15">
      <c r="A3081" s="7">
        <v>3080</v>
      </c>
      <c r="B3081" s="7">
        <v>5</v>
      </c>
      <c r="C3081" s="7">
        <v>9</v>
      </c>
      <c r="D3081" s="7">
        <v>8</v>
      </c>
      <c r="E3081" s="7">
        <v>129</v>
      </c>
      <c r="F3081" s="7">
        <v>13</v>
      </c>
      <c r="G3081" s="7">
        <v>282</v>
      </c>
      <c r="H3081" s="7">
        <f t="shared" si="432"/>
        <v>2</v>
      </c>
      <c r="I3081" s="16">
        <f t="shared" si="433"/>
        <v>45055</v>
      </c>
      <c r="J3081" s="17">
        <v>0.70809999999999995</v>
      </c>
      <c r="K3081" s="18">
        <f>G3081*结论【关键目标】!C$27*0.7735*0.001</f>
        <v>26.175239999999999</v>
      </c>
      <c r="L3081" s="5">
        <v>0</v>
      </c>
      <c r="M3081" s="5">
        <f>ABS(IF(L3081&lt;=0,L3081/耗电量关键数据!$B$6/1000,L3081/耗电量关键数据!$B$5/1000))</f>
        <v>0</v>
      </c>
      <c r="N3081" s="5">
        <f>电气设备逐时使用率计算!H3057</f>
        <v>11.688450000000001</v>
      </c>
      <c r="O3081" s="5">
        <f>灯光逐时使用率计算!H3057</f>
        <v>6.2338399999999998</v>
      </c>
      <c r="P3081" s="19">
        <f t="shared" si="434"/>
        <v>17.92229</v>
      </c>
      <c r="Q3081" s="19">
        <f t="shared" si="438"/>
        <v>0</v>
      </c>
      <c r="R3081" s="20">
        <f t="shared" si="435"/>
        <v>26.175239999999999</v>
      </c>
      <c r="S3081" s="20">
        <f t="shared" si="439"/>
        <v>0</v>
      </c>
      <c r="T3081" s="20">
        <f>IF((T3080+R3081)&lt;0,0,IF((T3080+R3081)&gt;结论【关键目标】!C$28,结论【关键目标】!C$28,T3080+R3081))</f>
        <v>22</v>
      </c>
      <c r="U3081" s="19">
        <f>IF((T3080+R3081)&lt;结论【关键目标】!$C$28,0,(发电量计算【计算逻辑页】!R3081+发电量计算【计算逻辑页】!T3080-结论【关键目标】!$C$28))</f>
        <v>26.175240000000002</v>
      </c>
      <c r="V3081" s="5">
        <f t="shared" si="436"/>
        <v>9.1613340000000001</v>
      </c>
      <c r="W3081" s="5">
        <f t="shared" si="437"/>
        <v>12.690773548999999</v>
      </c>
      <c r="X3081" s="5">
        <f t="shared" si="440"/>
        <v>0</v>
      </c>
    </row>
    <row r="3082" spans="1:24" x14ac:dyDescent="0.15">
      <c r="A3082" s="7">
        <v>3081</v>
      </c>
      <c r="B3082" s="7">
        <v>5</v>
      </c>
      <c r="C3082" s="7">
        <v>9</v>
      </c>
      <c r="D3082" s="7">
        <v>9</v>
      </c>
      <c r="E3082" s="7">
        <v>129</v>
      </c>
      <c r="F3082" s="7">
        <v>16.2</v>
      </c>
      <c r="G3082" s="7">
        <v>513.4</v>
      </c>
      <c r="H3082" s="7">
        <f t="shared" si="432"/>
        <v>2</v>
      </c>
      <c r="I3082" s="16">
        <f t="shared" si="433"/>
        <v>45055</v>
      </c>
      <c r="J3082" s="17">
        <v>0.70809999999999995</v>
      </c>
      <c r="K3082" s="18">
        <f>G3082*结论【关键目标】!C$27*0.7735*0.001</f>
        <v>47.653787999999999</v>
      </c>
      <c r="L3082" s="5">
        <v>0</v>
      </c>
      <c r="M3082" s="5">
        <f>ABS(IF(L3082&lt;=0,L3082/耗电量关键数据!$B$6/1000,L3082/耗电量关键数据!$B$5/1000))</f>
        <v>0</v>
      </c>
      <c r="N3082" s="5">
        <f>电气设备逐时使用率计算!H3058</f>
        <v>22.208055000000002</v>
      </c>
      <c r="O3082" s="5">
        <f>灯光逐时使用率计算!H3058</f>
        <v>11.844296</v>
      </c>
      <c r="P3082" s="19">
        <f t="shared" si="434"/>
        <v>34.052351000000002</v>
      </c>
      <c r="Q3082" s="19">
        <f t="shared" si="438"/>
        <v>0</v>
      </c>
      <c r="R3082" s="20">
        <f t="shared" si="435"/>
        <v>47.653787999999999</v>
      </c>
      <c r="S3082" s="20">
        <f t="shared" si="439"/>
        <v>0</v>
      </c>
      <c r="T3082" s="20">
        <f>IF((T3081+R3082)&lt;0,0,IF((T3081+R3082)&gt;结论【关键目标】!C$28,结论【关键目标】!C$28,T3081+R3082))</f>
        <v>22</v>
      </c>
      <c r="U3082" s="19">
        <f>IF((T3081+R3082)&lt;结论【关键目标】!$C$28,0,(发电量计算【计算逻辑页】!R3082+发电量计算【计算逻辑页】!T3081-结论【关键目标】!$C$28))</f>
        <v>47.653787999999992</v>
      </c>
      <c r="V3082" s="5">
        <f t="shared" si="436"/>
        <v>16.678825799999995</v>
      </c>
      <c r="W3082" s="5">
        <f t="shared" si="437"/>
        <v>24.1124697431</v>
      </c>
      <c r="X3082" s="5">
        <f t="shared" si="440"/>
        <v>0</v>
      </c>
    </row>
    <row r="3083" spans="1:24" x14ac:dyDescent="0.15">
      <c r="A3083" s="7">
        <v>3082</v>
      </c>
      <c r="B3083" s="7">
        <v>5</v>
      </c>
      <c r="C3083" s="7">
        <v>9</v>
      </c>
      <c r="D3083" s="7">
        <v>10</v>
      </c>
      <c r="E3083" s="7">
        <v>129</v>
      </c>
      <c r="F3083" s="7">
        <v>19</v>
      </c>
      <c r="G3083" s="7">
        <v>678.4</v>
      </c>
      <c r="H3083" s="7">
        <f t="shared" si="432"/>
        <v>2</v>
      </c>
      <c r="I3083" s="16">
        <f t="shared" si="433"/>
        <v>45055</v>
      </c>
      <c r="J3083" s="17">
        <v>0.70809999999999995</v>
      </c>
      <c r="K3083" s="18">
        <f>G3083*结论【关键目标】!C$27*0.7735*0.001</f>
        <v>62.969087999999999</v>
      </c>
      <c r="L3083" s="5">
        <v>0</v>
      </c>
      <c r="M3083" s="5">
        <f>ABS(IF(L3083&lt;=0,L3083/耗电量关键数据!$B$6/1000,L3083/耗电量关键数据!$B$5/1000))</f>
        <v>0</v>
      </c>
      <c r="N3083" s="5">
        <f>电气设备逐时使用率计算!H3059</f>
        <v>22.208055000000002</v>
      </c>
      <c r="O3083" s="5">
        <f>灯光逐时使用率计算!H3059</f>
        <v>11.844296</v>
      </c>
      <c r="P3083" s="19">
        <f t="shared" si="434"/>
        <v>34.052351000000002</v>
      </c>
      <c r="Q3083" s="19">
        <f t="shared" si="438"/>
        <v>0</v>
      </c>
      <c r="R3083" s="20">
        <f t="shared" si="435"/>
        <v>62.969087999999999</v>
      </c>
      <c r="S3083" s="20">
        <f t="shared" si="439"/>
        <v>0</v>
      </c>
      <c r="T3083" s="20">
        <f>IF((T3082+R3083)&lt;0,0,IF((T3082+R3083)&gt;结论【关键目标】!C$28,结论【关键目标】!C$28,T3082+R3083))</f>
        <v>22</v>
      </c>
      <c r="U3083" s="19">
        <f>IF((T3082+R3083)&lt;结论【关键目标】!$C$28,0,(发电量计算【计算逻辑页】!R3083+发电量计算【计算逻辑页】!T3082-结论【关键目标】!$C$28))</f>
        <v>62.969087999999999</v>
      </c>
      <c r="V3083" s="5">
        <f t="shared" si="436"/>
        <v>22.039180799999997</v>
      </c>
      <c r="W3083" s="5">
        <f t="shared" si="437"/>
        <v>24.1124697431</v>
      </c>
      <c r="X3083" s="5">
        <f t="shared" si="440"/>
        <v>0</v>
      </c>
    </row>
    <row r="3084" spans="1:24" x14ac:dyDescent="0.15">
      <c r="A3084" s="7">
        <v>3083</v>
      </c>
      <c r="B3084" s="7">
        <v>5</v>
      </c>
      <c r="C3084" s="7">
        <v>9</v>
      </c>
      <c r="D3084" s="7">
        <v>11</v>
      </c>
      <c r="E3084" s="7">
        <v>129</v>
      </c>
      <c r="F3084" s="7">
        <v>21</v>
      </c>
      <c r="G3084" s="7">
        <v>764.1</v>
      </c>
      <c r="H3084" s="7">
        <f t="shared" si="432"/>
        <v>2</v>
      </c>
      <c r="I3084" s="16">
        <f t="shared" si="433"/>
        <v>45055</v>
      </c>
      <c r="J3084" s="17">
        <v>1.2267999999999999</v>
      </c>
      <c r="K3084" s="18">
        <f>G3084*结论【关键目标】!C$27*0.7735*0.001</f>
        <v>70.923762000000011</v>
      </c>
      <c r="L3084" s="5">
        <v>0</v>
      </c>
      <c r="M3084" s="5">
        <f>ABS(IF(L3084&lt;=0,L3084/耗电量关键数据!$B$6/1000,L3084/耗电量关键数据!$B$5/1000))</f>
        <v>0</v>
      </c>
      <c r="N3084" s="5">
        <f>电气设备逐时使用率计算!H3060</f>
        <v>22.208055000000002</v>
      </c>
      <c r="O3084" s="5">
        <f>灯光逐时使用率计算!H3060</f>
        <v>11.844296</v>
      </c>
      <c r="P3084" s="19">
        <f t="shared" si="434"/>
        <v>34.052351000000002</v>
      </c>
      <c r="Q3084" s="19">
        <f t="shared" si="438"/>
        <v>34.052351000000002</v>
      </c>
      <c r="R3084" s="20">
        <f t="shared" si="435"/>
        <v>36.871411000000009</v>
      </c>
      <c r="S3084" s="20">
        <f t="shared" si="439"/>
        <v>0</v>
      </c>
      <c r="T3084" s="20">
        <f>IF((T3083+R3084)&lt;0,0,IF((T3083+R3084)&gt;结论【关键目标】!C$28,结论【关键目标】!C$28,T3083+R3084))</f>
        <v>22</v>
      </c>
      <c r="U3084" s="19">
        <f>IF((T3083+R3084)&lt;结论【关键目标】!$C$28,0,(发电量计算【计算逻辑页】!R3084+发电量计算【计算逻辑页】!T3083-结论【关键目标】!$C$28))</f>
        <v>36.871411000000009</v>
      </c>
      <c r="V3084" s="5">
        <f t="shared" si="436"/>
        <v>12.904993850000002</v>
      </c>
      <c r="W3084" s="5">
        <f t="shared" si="437"/>
        <v>41.775424206799997</v>
      </c>
      <c r="X3084" s="5">
        <f t="shared" si="440"/>
        <v>0</v>
      </c>
    </row>
    <row r="3085" spans="1:24" x14ac:dyDescent="0.15">
      <c r="A3085" s="7">
        <v>3084</v>
      </c>
      <c r="B3085" s="7">
        <v>5</v>
      </c>
      <c r="C3085" s="7">
        <v>9</v>
      </c>
      <c r="D3085" s="7">
        <v>12</v>
      </c>
      <c r="E3085" s="7">
        <v>129</v>
      </c>
      <c r="F3085" s="7">
        <v>23.8</v>
      </c>
      <c r="G3085" s="7">
        <v>730.3</v>
      </c>
      <c r="H3085" s="7">
        <f t="shared" si="432"/>
        <v>2</v>
      </c>
      <c r="I3085" s="16">
        <f t="shared" si="433"/>
        <v>45055</v>
      </c>
      <c r="J3085" s="17">
        <v>1.2267999999999999</v>
      </c>
      <c r="K3085" s="18">
        <f>G3085*结论【关键目标】!C$27*0.7735*0.001</f>
        <v>67.786445999999998</v>
      </c>
      <c r="L3085" s="5">
        <v>0</v>
      </c>
      <c r="M3085" s="5">
        <f>ABS(IF(L3085&lt;=0,L3085/耗电量关键数据!$B$6/1000,L3085/耗电量关键数据!$B$5/1000))</f>
        <v>0</v>
      </c>
      <c r="N3085" s="5">
        <f>电气设备逐时使用率计算!H3061</f>
        <v>11.688450000000001</v>
      </c>
      <c r="O3085" s="5">
        <f>灯光逐时使用率计算!H3061</f>
        <v>9.9741440000000008</v>
      </c>
      <c r="P3085" s="19">
        <f t="shared" si="434"/>
        <v>21.662594000000002</v>
      </c>
      <c r="Q3085" s="19">
        <f t="shared" si="438"/>
        <v>21.662594000000002</v>
      </c>
      <c r="R3085" s="20">
        <f t="shared" si="435"/>
        <v>46.123851999999999</v>
      </c>
      <c r="S3085" s="20">
        <f t="shared" si="439"/>
        <v>0</v>
      </c>
      <c r="T3085" s="20">
        <f>IF((T3084+R3085)&lt;0,0,IF((T3084+R3085)&gt;结论【关键目标】!C$28,结论【关键目标】!C$28,T3084+R3085))</f>
        <v>22</v>
      </c>
      <c r="U3085" s="19">
        <f>IF((T3084+R3085)&lt;结论【关键目标】!$C$28,0,(发电量计算【计算逻辑页】!R3085+发电量计算【计算逻辑页】!T3084-结论【关键目标】!$C$28))</f>
        <v>46.123851999999999</v>
      </c>
      <c r="V3085" s="5">
        <f t="shared" si="436"/>
        <v>16.143348199999998</v>
      </c>
      <c r="W3085" s="5">
        <f t="shared" si="437"/>
        <v>26.5756703192</v>
      </c>
      <c r="X3085" s="5">
        <f t="shared" si="440"/>
        <v>0</v>
      </c>
    </row>
    <row r="3086" spans="1:24" x14ac:dyDescent="0.15">
      <c r="A3086" s="7">
        <v>3085</v>
      </c>
      <c r="B3086" s="7">
        <v>5</v>
      </c>
      <c r="C3086" s="7">
        <v>9</v>
      </c>
      <c r="D3086" s="7">
        <v>13</v>
      </c>
      <c r="E3086" s="7">
        <v>129</v>
      </c>
      <c r="F3086" s="7">
        <v>25.6</v>
      </c>
      <c r="G3086" s="7">
        <v>772.1</v>
      </c>
      <c r="H3086" s="7">
        <f t="shared" si="432"/>
        <v>2</v>
      </c>
      <c r="I3086" s="16">
        <f t="shared" si="433"/>
        <v>45055</v>
      </c>
      <c r="J3086" s="17">
        <v>1.2267999999999999</v>
      </c>
      <c r="K3086" s="18">
        <f>G3086*结论【关键目标】!C$27*0.7735*0.001</f>
        <v>71.666322000000008</v>
      </c>
      <c r="L3086" s="5">
        <v>0</v>
      </c>
      <c r="M3086" s="5">
        <f>ABS(IF(L3086&lt;=0,L3086/耗电量关键数据!$B$6/1000,L3086/耗电量关键数据!$B$5/1000))</f>
        <v>0</v>
      </c>
      <c r="N3086" s="5">
        <f>电气设备逐时使用率计算!H3062</f>
        <v>11.688450000000001</v>
      </c>
      <c r="O3086" s="5">
        <f>灯光逐时使用率计算!H3062</f>
        <v>9.9741440000000008</v>
      </c>
      <c r="P3086" s="19">
        <f t="shared" si="434"/>
        <v>21.662594000000002</v>
      </c>
      <c r="Q3086" s="19">
        <f t="shared" si="438"/>
        <v>21.662594000000002</v>
      </c>
      <c r="R3086" s="20">
        <f t="shared" si="435"/>
        <v>50.00372800000001</v>
      </c>
      <c r="S3086" s="20">
        <f t="shared" si="439"/>
        <v>0</v>
      </c>
      <c r="T3086" s="20">
        <f>IF((T3085+R3086)&lt;0,0,IF((T3085+R3086)&gt;结论【关键目标】!C$28,结论【关键目标】!C$28,T3085+R3086))</f>
        <v>22</v>
      </c>
      <c r="U3086" s="19">
        <f>IF((T3085+R3086)&lt;结论【关键目标】!$C$28,0,(发电量计算【计算逻辑页】!R3086+发电量计算【计算逻辑页】!T3085-结论【关键目标】!$C$28))</f>
        <v>50.00372800000001</v>
      </c>
      <c r="V3086" s="5">
        <f t="shared" si="436"/>
        <v>17.501304800000003</v>
      </c>
      <c r="W3086" s="5">
        <f t="shared" si="437"/>
        <v>26.5756703192</v>
      </c>
      <c r="X3086" s="5">
        <f t="shared" si="440"/>
        <v>0</v>
      </c>
    </row>
    <row r="3087" spans="1:24" x14ac:dyDescent="0.15">
      <c r="A3087" s="7">
        <v>3086</v>
      </c>
      <c r="B3087" s="7">
        <v>5</v>
      </c>
      <c r="C3087" s="7">
        <v>9</v>
      </c>
      <c r="D3087" s="7">
        <v>14</v>
      </c>
      <c r="E3087" s="7">
        <v>129</v>
      </c>
      <c r="F3087" s="7">
        <v>27</v>
      </c>
      <c r="G3087" s="7">
        <v>680.6</v>
      </c>
      <c r="H3087" s="7">
        <f t="shared" si="432"/>
        <v>2</v>
      </c>
      <c r="I3087" s="16">
        <f t="shared" si="433"/>
        <v>45055</v>
      </c>
      <c r="J3087" s="17">
        <v>1.2267999999999999</v>
      </c>
      <c r="K3087" s="18">
        <f>G3087*结论【关键目标】!C$27*0.7735*0.001</f>
        <v>63.173291999999996</v>
      </c>
      <c r="L3087" s="5">
        <v>0</v>
      </c>
      <c r="M3087" s="5">
        <f>ABS(IF(L3087&lt;=0,L3087/耗电量关键数据!$B$6/1000,L3087/耗电量关键数据!$B$5/1000))</f>
        <v>0</v>
      </c>
      <c r="N3087" s="5">
        <f>电气设备逐时使用率计算!H3063</f>
        <v>22.208055000000002</v>
      </c>
      <c r="O3087" s="5">
        <f>灯光逐时使用率计算!H3063</f>
        <v>11.844296</v>
      </c>
      <c r="P3087" s="19">
        <f t="shared" si="434"/>
        <v>34.052351000000002</v>
      </c>
      <c r="Q3087" s="19">
        <f t="shared" si="438"/>
        <v>34.052351000000002</v>
      </c>
      <c r="R3087" s="20">
        <f t="shared" si="435"/>
        <v>29.120940999999995</v>
      </c>
      <c r="S3087" s="20">
        <f t="shared" si="439"/>
        <v>0</v>
      </c>
      <c r="T3087" s="20">
        <f>IF((T3086+R3087)&lt;0,0,IF((T3086+R3087)&gt;结论【关键目标】!C$28,结论【关键目标】!C$28,T3086+R3087))</f>
        <v>22</v>
      </c>
      <c r="U3087" s="19">
        <f>IF((T3086+R3087)&lt;结论【关键目标】!$C$28,0,(发电量计算【计算逻辑页】!R3087+发电量计算【计算逻辑页】!T3086-结论【关键目标】!$C$28))</f>
        <v>29.120940999999995</v>
      </c>
      <c r="V3087" s="5">
        <f t="shared" si="436"/>
        <v>10.192329349999998</v>
      </c>
      <c r="W3087" s="5">
        <f t="shared" si="437"/>
        <v>41.775424206799997</v>
      </c>
      <c r="X3087" s="5">
        <f t="shared" si="440"/>
        <v>0</v>
      </c>
    </row>
    <row r="3088" spans="1:24" x14ac:dyDescent="0.15">
      <c r="A3088" s="7">
        <v>3087</v>
      </c>
      <c r="B3088" s="7">
        <v>5</v>
      </c>
      <c r="C3088" s="7">
        <v>9</v>
      </c>
      <c r="D3088" s="7">
        <v>15</v>
      </c>
      <c r="E3088" s="7">
        <v>129</v>
      </c>
      <c r="F3088" s="7">
        <v>27.4</v>
      </c>
      <c r="G3088" s="7">
        <v>555.1</v>
      </c>
      <c r="H3088" s="7">
        <f t="shared" si="432"/>
        <v>2</v>
      </c>
      <c r="I3088" s="16">
        <f t="shared" si="433"/>
        <v>45055</v>
      </c>
      <c r="J3088" s="17">
        <v>1.2267999999999999</v>
      </c>
      <c r="K3088" s="18">
        <f>G3088*结论【关键目标】!C$27*0.7735*0.001</f>
        <v>51.524381999999996</v>
      </c>
      <c r="L3088" s="5">
        <v>0</v>
      </c>
      <c r="M3088" s="5">
        <f>ABS(IF(L3088&lt;=0,L3088/耗电量关键数据!$B$6/1000,L3088/耗电量关键数据!$B$5/1000))</f>
        <v>0</v>
      </c>
      <c r="N3088" s="5">
        <f>电气设备逐时使用率计算!H3064</f>
        <v>22.208055000000002</v>
      </c>
      <c r="O3088" s="5">
        <f>灯光逐时使用率计算!H3064</f>
        <v>11.844296</v>
      </c>
      <c r="P3088" s="19">
        <f t="shared" si="434"/>
        <v>34.052351000000002</v>
      </c>
      <c r="Q3088" s="19">
        <f t="shared" si="438"/>
        <v>34.052351000000002</v>
      </c>
      <c r="R3088" s="20">
        <f t="shared" si="435"/>
        <v>17.472030999999994</v>
      </c>
      <c r="S3088" s="20">
        <f t="shared" si="439"/>
        <v>0</v>
      </c>
      <c r="T3088" s="20">
        <f>IF((T3087+R3088)&lt;0,0,IF((T3087+R3088)&gt;结论【关键目标】!C$28,结论【关键目标】!C$28,T3087+R3088))</f>
        <v>22</v>
      </c>
      <c r="U3088" s="19">
        <f>IF((T3087+R3088)&lt;结论【关键目标】!$C$28,0,(发电量计算【计算逻辑页】!R3088+发电量计算【计算逻辑页】!T3087-结论【关键目标】!$C$28))</f>
        <v>17.472030999999994</v>
      </c>
      <c r="V3088" s="5">
        <f t="shared" si="436"/>
        <v>6.1152108499999978</v>
      </c>
      <c r="W3088" s="5">
        <f t="shared" si="437"/>
        <v>41.775424206799997</v>
      </c>
      <c r="X3088" s="5">
        <f t="shared" si="440"/>
        <v>0</v>
      </c>
    </row>
    <row r="3089" spans="1:24" x14ac:dyDescent="0.15">
      <c r="A3089" s="7">
        <v>3088</v>
      </c>
      <c r="B3089" s="7">
        <v>5</v>
      </c>
      <c r="C3089" s="7">
        <v>9</v>
      </c>
      <c r="D3089" s="7">
        <v>16</v>
      </c>
      <c r="E3089" s="7">
        <v>129</v>
      </c>
      <c r="F3089" s="7">
        <v>28</v>
      </c>
      <c r="G3089" s="7">
        <v>396</v>
      </c>
      <c r="H3089" s="7">
        <f t="shared" si="432"/>
        <v>2</v>
      </c>
      <c r="I3089" s="16">
        <f t="shared" si="433"/>
        <v>45055</v>
      </c>
      <c r="J3089" s="17">
        <v>0.70809999999999995</v>
      </c>
      <c r="K3089" s="18">
        <f>G3089*结论【关键目标】!C$27*0.7735*0.001</f>
        <v>36.756720000000001</v>
      </c>
      <c r="L3089" s="5">
        <v>0</v>
      </c>
      <c r="M3089" s="5">
        <f>ABS(IF(L3089&lt;=0,L3089/耗电量关键数据!$B$6/1000,L3089/耗电量关键数据!$B$5/1000))</f>
        <v>0</v>
      </c>
      <c r="N3089" s="5">
        <f>电气设备逐时使用率计算!H3065</f>
        <v>22.208055000000002</v>
      </c>
      <c r="O3089" s="5">
        <f>灯光逐时使用率计算!H3065</f>
        <v>11.844296</v>
      </c>
      <c r="P3089" s="19">
        <f t="shared" si="434"/>
        <v>34.052351000000002</v>
      </c>
      <c r="Q3089" s="19">
        <f t="shared" si="438"/>
        <v>0</v>
      </c>
      <c r="R3089" s="20">
        <f t="shared" si="435"/>
        <v>36.756720000000001</v>
      </c>
      <c r="S3089" s="20">
        <f t="shared" si="439"/>
        <v>0</v>
      </c>
      <c r="T3089" s="20">
        <f>IF((T3088+R3089)&lt;0,0,IF((T3088+R3089)&gt;结论【关键目标】!C$28,结论【关键目标】!C$28,T3088+R3089))</f>
        <v>22</v>
      </c>
      <c r="U3089" s="19">
        <f>IF((T3088+R3089)&lt;结论【关键目标】!$C$28,0,(发电量计算【计算逻辑页】!R3089+发电量计算【计算逻辑页】!T3088-结论【关键目标】!$C$28))</f>
        <v>36.756720000000001</v>
      </c>
      <c r="V3089" s="5">
        <f t="shared" si="436"/>
        <v>12.864851999999999</v>
      </c>
      <c r="W3089" s="5">
        <f t="shared" si="437"/>
        <v>24.1124697431</v>
      </c>
      <c r="X3089" s="5">
        <f t="shared" si="440"/>
        <v>0</v>
      </c>
    </row>
    <row r="3090" spans="1:24" x14ac:dyDescent="0.15">
      <c r="A3090" s="7">
        <v>3089</v>
      </c>
      <c r="B3090" s="7">
        <v>5</v>
      </c>
      <c r="C3090" s="7">
        <v>9</v>
      </c>
      <c r="D3090" s="7">
        <v>17</v>
      </c>
      <c r="E3090" s="7">
        <v>129</v>
      </c>
      <c r="F3090" s="7">
        <v>28</v>
      </c>
      <c r="G3090" s="7">
        <v>230.9</v>
      </c>
      <c r="H3090" s="7">
        <f t="shared" si="432"/>
        <v>2</v>
      </c>
      <c r="I3090" s="16">
        <f t="shared" si="433"/>
        <v>45055</v>
      </c>
      <c r="J3090" s="17">
        <v>0.70809999999999995</v>
      </c>
      <c r="K3090" s="18">
        <f>G3090*结论【关键目标】!C$27*0.7735*0.001</f>
        <v>21.432137999999998</v>
      </c>
      <c r="L3090" s="5">
        <v>0</v>
      </c>
      <c r="M3090" s="5">
        <f>ABS(IF(L3090&lt;=0,L3090/耗电量关键数据!$B$6/1000,L3090/耗电量关键数据!$B$5/1000))</f>
        <v>0</v>
      </c>
      <c r="N3090" s="5">
        <f>电气设备逐时使用率计算!H3066</f>
        <v>22.208055000000002</v>
      </c>
      <c r="O3090" s="5">
        <f>灯光逐时使用率计算!H3066</f>
        <v>11.844296</v>
      </c>
      <c r="P3090" s="19">
        <f t="shared" si="434"/>
        <v>34.052351000000002</v>
      </c>
      <c r="Q3090" s="19">
        <f t="shared" si="438"/>
        <v>0</v>
      </c>
      <c r="R3090" s="20">
        <f t="shared" si="435"/>
        <v>21.432137999999998</v>
      </c>
      <c r="S3090" s="20">
        <f t="shared" si="439"/>
        <v>0</v>
      </c>
      <c r="T3090" s="20">
        <f>IF((T3089+R3090)&lt;0,0,IF((T3089+R3090)&gt;结论【关键目标】!C$28,结论【关键目标】!C$28,T3089+R3090))</f>
        <v>22</v>
      </c>
      <c r="U3090" s="19">
        <f>IF((T3089+R3090)&lt;结论【关键目标】!$C$28,0,(发电量计算【计算逻辑页】!R3090+发电量计算【计算逻辑页】!T3089-结论【关键目标】!$C$28))</f>
        <v>21.432137999999995</v>
      </c>
      <c r="V3090" s="5">
        <f t="shared" si="436"/>
        <v>7.5012482999999976</v>
      </c>
      <c r="W3090" s="5">
        <f t="shared" si="437"/>
        <v>15.176096917799997</v>
      </c>
      <c r="X3090" s="5">
        <f t="shared" si="440"/>
        <v>0</v>
      </c>
    </row>
    <row r="3091" spans="1:24" x14ac:dyDescent="0.15">
      <c r="A3091" s="7">
        <v>3090</v>
      </c>
      <c r="B3091" s="7">
        <v>5</v>
      </c>
      <c r="C3091" s="7">
        <v>9</v>
      </c>
      <c r="D3091" s="7">
        <v>18</v>
      </c>
      <c r="E3091" s="7">
        <v>129</v>
      </c>
      <c r="F3091" s="7">
        <v>26.9</v>
      </c>
      <c r="G3091" s="7">
        <v>66.7</v>
      </c>
      <c r="H3091" s="7">
        <f t="shared" si="432"/>
        <v>2</v>
      </c>
      <c r="I3091" s="16">
        <f t="shared" si="433"/>
        <v>45055</v>
      </c>
      <c r="J3091" s="17">
        <v>0.70809999999999995</v>
      </c>
      <c r="K3091" s="18">
        <f>G3091*结论【关键目标】!C$27*0.7735*0.001</f>
        <v>6.1910940000000005</v>
      </c>
      <c r="L3091" s="5">
        <v>0</v>
      </c>
      <c r="M3091" s="5">
        <f>ABS(IF(L3091&lt;=0,L3091/耗电量关键数据!$B$6/1000,L3091/耗电量关键数据!$B$5/1000))</f>
        <v>0</v>
      </c>
      <c r="N3091" s="5">
        <f>电气设备逐时使用率计算!H3067</f>
        <v>7.0130699999999999</v>
      </c>
      <c r="O3091" s="5">
        <f>灯光逐时使用率计算!H3067</f>
        <v>3.7403040000000001</v>
      </c>
      <c r="P3091" s="19">
        <f t="shared" si="434"/>
        <v>10.753374000000001</v>
      </c>
      <c r="Q3091" s="19">
        <f t="shared" si="438"/>
        <v>0</v>
      </c>
      <c r="R3091" s="20">
        <f t="shared" si="435"/>
        <v>6.1910940000000005</v>
      </c>
      <c r="S3091" s="20">
        <f t="shared" si="439"/>
        <v>0</v>
      </c>
      <c r="T3091" s="20">
        <f>IF((T3090+R3091)&lt;0,0,IF((T3090+R3091)&gt;结论【关键目标】!C$28,结论【关键目标】!C$28,T3090+R3091))</f>
        <v>22</v>
      </c>
      <c r="U3091" s="19">
        <f>IF((T3090+R3091)&lt;结论【关键目标】!$C$28,0,(发电量计算【计算逻辑页】!R3091+发电量计算【计算逻辑页】!T3090-结论【关键目标】!$C$28))</f>
        <v>6.1910939999999997</v>
      </c>
      <c r="V3091" s="5">
        <f t="shared" si="436"/>
        <v>2.1668828999999996</v>
      </c>
      <c r="W3091" s="5">
        <f t="shared" si="437"/>
        <v>4.3839136614000003</v>
      </c>
      <c r="X3091" s="5">
        <f t="shared" si="440"/>
        <v>0</v>
      </c>
    </row>
    <row r="3092" spans="1:24" x14ac:dyDescent="0.15">
      <c r="A3092" s="7">
        <v>3091</v>
      </c>
      <c r="B3092" s="7">
        <v>5</v>
      </c>
      <c r="C3092" s="7">
        <v>9</v>
      </c>
      <c r="D3092" s="7">
        <v>19</v>
      </c>
      <c r="E3092" s="7">
        <v>129</v>
      </c>
      <c r="F3092" s="7">
        <v>26</v>
      </c>
      <c r="G3092" s="7">
        <v>0</v>
      </c>
      <c r="H3092" s="7">
        <f t="shared" si="432"/>
        <v>2</v>
      </c>
      <c r="I3092" s="16">
        <f t="shared" si="433"/>
        <v>45055</v>
      </c>
      <c r="J3092" s="17">
        <v>1.2267999999999999</v>
      </c>
      <c r="K3092" s="18">
        <f>G3092*结论【关键目标】!C$27*0.7735*0.001</f>
        <v>0</v>
      </c>
      <c r="L3092" s="5">
        <v>0</v>
      </c>
      <c r="M3092" s="5">
        <f>ABS(IF(L3092&lt;=0,L3092/耗电量关键数据!$B$6/1000,L3092/耗电量关键数据!$B$5/1000))</f>
        <v>0</v>
      </c>
      <c r="N3092" s="5">
        <f>电气设备逐时使用率计算!H3068</f>
        <v>7.0130699999999999</v>
      </c>
      <c r="O3092" s="5">
        <f>灯光逐时使用率计算!H3068</f>
        <v>3.7403040000000001</v>
      </c>
      <c r="P3092" s="19">
        <f t="shared" si="434"/>
        <v>10.753374000000001</v>
      </c>
      <c r="Q3092" s="19">
        <f t="shared" si="438"/>
        <v>10.753374000000001</v>
      </c>
      <c r="R3092" s="20">
        <f t="shared" si="435"/>
        <v>-10.753374000000001</v>
      </c>
      <c r="S3092" s="20">
        <f t="shared" si="439"/>
        <v>10.753374000000001</v>
      </c>
      <c r="T3092" s="20">
        <f>IF((T3091+R3092)&lt;0,0,IF((T3091+R3092)&gt;结论【关键目标】!C$28,结论【关键目标】!C$28,T3091+R3092))</f>
        <v>11.246625999999999</v>
      </c>
      <c r="U3092" s="19">
        <f>IF((T3091+R3092)&lt;结论【关键目标】!$C$28,0,(发电量计算【计算逻辑页】!R3092+发电量计算【计算逻辑页】!T3091-结论【关键目标】!$C$28))</f>
        <v>0</v>
      </c>
      <c r="V3092" s="5">
        <f t="shared" si="436"/>
        <v>0</v>
      </c>
      <c r="W3092" s="5">
        <f t="shared" si="437"/>
        <v>0</v>
      </c>
      <c r="X3092" s="5">
        <f t="shared" si="440"/>
        <v>9.428558323199999</v>
      </c>
    </row>
    <row r="3093" spans="1:24" x14ac:dyDescent="0.15">
      <c r="A3093" s="7">
        <v>3092</v>
      </c>
      <c r="B3093" s="7">
        <v>5</v>
      </c>
      <c r="C3093" s="7">
        <v>9</v>
      </c>
      <c r="D3093" s="7">
        <v>20</v>
      </c>
      <c r="E3093" s="7">
        <v>129</v>
      </c>
      <c r="F3093" s="7">
        <v>24</v>
      </c>
      <c r="G3093" s="7">
        <v>0</v>
      </c>
      <c r="H3093" s="7">
        <f t="shared" si="432"/>
        <v>2</v>
      </c>
      <c r="I3093" s="16">
        <f t="shared" si="433"/>
        <v>45055</v>
      </c>
      <c r="J3093" s="17">
        <v>1.2267999999999999</v>
      </c>
      <c r="K3093" s="18">
        <f>G3093*结论【关键目标】!C$27*0.7735*0.001</f>
        <v>0</v>
      </c>
      <c r="L3093" s="5">
        <v>0</v>
      </c>
      <c r="M3093" s="5">
        <f>ABS(IF(L3093&lt;=0,L3093/耗电量关键数据!$B$6/1000,L3093/耗电量关键数据!$B$5/1000))</f>
        <v>0</v>
      </c>
      <c r="N3093" s="5">
        <f>电气设备逐时使用率计算!H3069</f>
        <v>1.1688450000000001</v>
      </c>
      <c r="O3093" s="5">
        <f>灯光逐时使用率计算!H3069</f>
        <v>0.37403039999999999</v>
      </c>
      <c r="P3093" s="19">
        <f t="shared" si="434"/>
        <v>1.5428754000000002</v>
      </c>
      <c r="Q3093" s="19">
        <f t="shared" si="438"/>
        <v>1.5428754000000002</v>
      </c>
      <c r="R3093" s="20">
        <f t="shared" si="435"/>
        <v>-1.5428754000000002</v>
      </c>
      <c r="S3093" s="20">
        <f t="shared" si="439"/>
        <v>1.5428754000000002</v>
      </c>
      <c r="T3093" s="20">
        <f>IF((T3092+R3093)&lt;0,0,IF((T3092+R3093)&gt;结论【关键目标】!C$28,结论【关键目标】!C$28,T3092+R3093))</f>
        <v>9.7037505999999993</v>
      </c>
      <c r="U3093" s="19">
        <f>IF((T3092+R3093)&lt;结论【关键目标】!$C$28,0,(发电量计算【计算逻辑页】!R3093+发电量计算【计算逻辑页】!T3092-结论【关键目标】!$C$28))</f>
        <v>0</v>
      </c>
      <c r="V3093" s="5">
        <f t="shared" si="436"/>
        <v>0</v>
      </c>
      <c r="W3093" s="5">
        <f t="shared" si="437"/>
        <v>0</v>
      </c>
      <c r="X3093" s="5">
        <f t="shared" si="440"/>
        <v>1.3527931507200002</v>
      </c>
    </row>
    <row r="3094" spans="1:24" x14ac:dyDescent="0.15">
      <c r="A3094" s="7">
        <v>3093</v>
      </c>
      <c r="B3094" s="7">
        <v>5</v>
      </c>
      <c r="C3094" s="7">
        <v>9</v>
      </c>
      <c r="D3094" s="7">
        <v>21</v>
      </c>
      <c r="E3094" s="7">
        <v>129</v>
      </c>
      <c r="F3094" s="7">
        <v>23.1</v>
      </c>
      <c r="G3094" s="7">
        <v>0</v>
      </c>
      <c r="H3094" s="7">
        <f t="shared" si="432"/>
        <v>2</v>
      </c>
      <c r="I3094" s="16">
        <f t="shared" si="433"/>
        <v>45055</v>
      </c>
      <c r="J3094" s="17">
        <v>1.2267999999999999</v>
      </c>
      <c r="K3094" s="18">
        <f>G3094*结论【关键目标】!C$27*0.7735*0.001</f>
        <v>0</v>
      </c>
      <c r="L3094" s="5">
        <v>0</v>
      </c>
      <c r="M3094" s="5">
        <f>ABS(IF(L3094&lt;=0,L3094/耗电量关键数据!$B$6/1000,L3094/耗电量关键数据!$B$5/1000))</f>
        <v>0</v>
      </c>
      <c r="N3094" s="5">
        <f>电气设备逐时使用率计算!H3070</f>
        <v>1.1688450000000001</v>
      </c>
      <c r="O3094" s="5">
        <f>灯光逐时使用率计算!H3070</f>
        <v>0.37403039999999999</v>
      </c>
      <c r="P3094" s="19">
        <f t="shared" si="434"/>
        <v>1.5428754000000002</v>
      </c>
      <c r="Q3094" s="19">
        <f t="shared" si="438"/>
        <v>1.5428754000000002</v>
      </c>
      <c r="R3094" s="20">
        <f t="shared" si="435"/>
        <v>-1.5428754000000002</v>
      </c>
      <c r="S3094" s="20">
        <f t="shared" si="439"/>
        <v>1.5428754000000002</v>
      </c>
      <c r="T3094" s="20">
        <f>IF((T3093+R3094)&lt;0,0,IF((T3093+R3094)&gt;结论【关键目标】!C$28,结论【关键目标】!C$28,T3093+R3094))</f>
        <v>8.1608751999999996</v>
      </c>
      <c r="U3094" s="19">
        <f>IF((T3093+R3094)&lt;结论【关键目标】!$C$28,0,(发电量计算【计算逻辑页】!R3094+发电量计算【计算逻辑页】!T3093-结论【关键目标】!$C$28))</f>
        <v>0</v>
      </c>
      <c r="V3094" s="5">
        <f t="shared" si="436"/>
        <v>0</v>
      </c>
      <c r="W3094" s="5">
        <f t="shared" si="437"/>
        <v>0</v>
      </c>
      <c r="X3094" s="5">
        <f t="shared" si="440"/>
        <v>1.3527931507200002</v>
      </c>
    </row>
    <row r="3095" spans="1:24" x14ac:dyDescent="0.15">
      <c r="A3095" s="7">
        <v>3094</v>
      </c>
      <c r="B3095" s="7">
        <v>5</v>
      </c>
      <c r="C3095" s="7">
        <v>9</v>
      </c>
      <c r="D3095" s="7">
        <v>22</v>
      </c>
      <c r="E3095" s="7">
        <v>129</v>
      </c>
      <c r="F3095" s="7">
        <v>22</v>
      </c>
      <c r="G3095" s="7">
        <v>0</v>
      </c>
      <c r="H3095" s="7">
        <f t="shared" si="432"/>
        <v>2</v>
      </c>
      <c r="I3095" s="16">
        <f t="shared" si="433"/>
        <v>45055</v>
      </c>
      <c r="J3095" s="17">
        <v>0.70809999999999995</v>
      </c>
      <c r="K3095" s="18">
        <f>G3095*结论【关键目标】!C$27*0.7735*0.001</f>
        <v>0</v>
      </c>
      <c r="L3095" s="5">
        <v>0</v>
      </c>
      <c r="M3095" s="5">
        <f>ABS(IF(L3095&lt;=0,L3095/耗电量关键数据!$B$6/1000,L3095/耗电量关键数据!$B$5/1000))</f>
        <v>0</v>
      </c>
      <c r="N3095" s="5">
        <f>电气设备逐时使用率计算!H3071</f>
        <v>1.1688450000000001</v>
      </c>
      <c r="O3095" s="5">
        <f>灯光逐时使用率计算!H3071</f>
        <v>0.37403039999999999</v>
      </c>
      <c r="P3095" s="19">
        <f t="shared" si="434"/>
        <v>1.5428754000000002</v>
      </c>
      <c r="Q3095" s="19">
        <f t="shared" si="438"/>
        <v>0</v>
      </c>
      <c r="R3095" s="20">
        <f t="shared" si="435"/>
        <v>0</v>
      </c>
      <c r="S3095" s="20">
        <f t="shared" si="439"/>
        <v>0</v>
      </c>
      <c r="T3095" s="20">
        <f>IF((T3094+R3095)&lt;0,0,IF((T3094+R3095)&gt;结论【关键目标】!C$28,结论【关键目标】!C$28,T3094+R3095))</f>
        <v>8.1608751999999996</v>
      </c>
      <c r="U3095" s="19">
        <f>IF((T3094+R3095)&lt;结论【关键目标】!$C$28,0,(发电量计算【计算逻辑页】!R3095+发电量计算【计算逻辑页】!T3094-结论【关键目标】!$C$28))</f>
        <v>0</v>
      </c>
      <c r="V3095" s="5">
        <f t="shared" si="436"/>
        <v>0</v>
      </c>
      <c r="W3095" s="5">
        <f t="shared" si="437"/>
        <v>0</v>
      </c>
      <c r="X3095" s="5">
        <f t="shared" si="440"/>
        <v>0</v>
      </c>
    </row>
    <row r="3096" spans="1:24" x14ac:dyDescent="0.15">
      <c r="A3096" s="7">
        <v>3095</v>
      </c>
      <c r="B3096" s="7">
        <v>5</v>
      </c>
      <c r="C3096" s="7">
        <v>9</v>
      </c>
      <c r="D3096" s="7">
        <v>23</v>
      </c>
      <c r="E3096" s="7">
        <v>129</v>
      </c>
      <c r="F3096" s="7">
        <v>21</v>
      </c>
      <c r="G3096" s="7">
        <v>0</v>
      </c>
      <c r="H3096" s="7">
        <f t="shared" si="432"/>
        <v>2</v>
      </c>
      <c r="I3096" s="16">
        <f t="shared" si="433"/>
        <v>45055</v>
      </c>
      <c r="J3096" s="17">
        <v>0.70809999999999995</v>
      </c>
      <c r="K3096" s="18">
        <f>G3096*结论【关键目标】!C$27*0.7735*0.001</f>
        <v>0</v>
      </c>
      <c r="L3096" s="5">
        <v>0</v>
      </c>
      <c r="M3096" s="5">
        <f>ABS(IF(L3096&lt;=0,L3096/耗电量关键数据!$B$6/1000,L3096/耗电量关键数据!$B$5/1000))</f>
        <v>0</v>
      </c>
      <c r="N3096" s="5">
        <f>电气设备逐时使用率计算!H3072</f>
        <v>1.1688450000000001</v>
      </c>
      <c r="O3096" s="5">
        <f>灯光逐时使用率计算!H3072</f>
        <v>0.37403039999999999</v>
      </c>
      <c r="P3096" s="19">
        <f t="shared" si="434"/>
        <v>1.5428754000000002</v>
      </c>
      <c r="Q3096" s="19">
        <f t="shared" si="438"/>
        <v>0</v>
      </c>
      <c r="R3096" s="20">
        <f t="shared" si="435"/>
        <v>0</v>
      </c>
      <c r="S3096" s="20">
        <f t="shared" si="439"/>
        <v>0</v>
      </c>
      <c r="T3096" s="20">
        <f>IF((T3095+R3096)&lt;0,0,IF((T3095+R3096)&gt;结论【关键目标】!C$28,结论【关键目标】!C$28,T3095+R3096))</f>
        <v>8.1608751999999996</v>
      </c>
      <c r="U3096" s="19">
        <f>IF((T3095+R3096)&lt;结论【关键目标】!$C$28,0,(发电量计算【计算逻辑页】!R3096+发电量计算【计算逻辑页】!T3095-结论【关键目标】!$C$28))</f>
        <v>0</v>
      </c>
      <c r="V3096" s="5">
        <f t="shared" si="436"/>
        <v>0</v>
      </c>
      <c r="W3096" s="5">
        <f t="shared" si="437"/>
        <v>0</v>
      </c>
      <c r="X3096" s="5">
        <f t="shared" si="440"/>
        <v>0</v>
      </c>
    </row>
    <row r="3097" spans="1:24" x14ac:dyDescent="0.15">
      <c r="A3097" s="7">
        <v>3096</v>
      </c>
      <c r="B3097" s="7">
        <v>5</v>
      </c>
      <c r="C3097" s="7">
        <v>9</v>
      </c>
      <c r="D3097" s="7">
        <v>24</v>
      </c>
      <c r="E3097" s="7">
        <v>129</v>
      </c>
      <c r="F3097" s="7">
        <v>19.2</v>
      </c>
      <c r="G3097" s="7">
        <v>0</v>
      </c>
      <c r="H3097" s="7">
        <f t="shared" si="432"/>
        <v>2</v>
      </c>
      <c r="I3097" s="16">
        <f t="shared" si="433"/>
        <v>45055</v>
      </c>
      <c r="J3097" s="17">
        <v>0.2407</v>
      </c>
      <c r="K3097" s="18">
        <f>G3097*结论【关键目标】!C$27*0.7735*0.001</f>
        <v>0</v>
      </c>
      <c r="L3097" s="5">
        <v>0</v>
      </c>
      <c r="M3097" s="5">
        <f>ABS(IF(L3097&lt;=0,L3097/耗电量关键数据!$B$6/1000,L3097/耗电量关键数据!$B$5/1000))</f>
        <v>0</v>
      </c>
      <c r="N3097" s="5">
        <f>电气设备逐时使用率计算!H3073</f>
        <v>1.1688450000000001</v>
      </c>
      <c r="O3097" s="5">
        <f>灯光逐时使用率计算!H3073</f>
        <v>0.37403039999999999</v>
      </c>
      <c r="P3097" s="19">
        <f t="shared" si="434"/>
        <v>1.5428754000000002</v>
      </c>
      <c r="Q3097" s="19">
        <f t="shared" si="438"/>
        <v>0</v>
      </c>
      <c r="R3097" s="20">
        <f t="shared" si="435"/>
        <v>0</v>
      </c>
      <c r="S3097" s="20">
        <f t="shared" si="439"/>
        <v>0</v>
      </c>
      <c r="T3097" s="20">
        <f>IF((T3096+R3097)&lt;0,0,IF((T3096+R3097)&gt;结论【关键目标】!C$28,结论【关键目标】!C$28,T3096+R3097))</f>
        <v>8.1608751999999996</v>
      </c>
      <c r="U3097" s="19">
        <f>IF((T3096+R3097)&lt;结论【关键目标】!$C$28,0,(发电量计算【计算逻辑页】!R3097+发电量计算【计算逻辑页】!T3096-结论【关键目标】!$C$28))</f>
        <v>0</v>
      </c>
      <c r="V3097" s="5">
        <f t="shared" si="436"/>
        <v>0</v>
      </c>
      <c r="W3097" s="5">
        <f t="shared" si="437"/>
        <v>0</v>
      </c>
      <c r="X3097" s="5">
        <f t="shared" si="440"/>
        <v>0</v>
      </c>
    </row>
    <row r="3098" spans="1:24" x14ac:dyDescent="0.15">
      <c r="A3098" s="7">
        <v>3097</v>
      </c>
      <c r="B3098" s="7">
        <v>5</v>
      </c>
      <c r="C3098" s="7">
        <v>10</v>
      </c>
      <c r="D3098" s="7">
        <v>1</v>
      </c>
      <c r="E3098" s="7">
        <v>130</v>
      </c>
      <c r="F3098" s="7">
        <v>19</v>
      </c>
      <c r="G3098" s="7">
        <v>0</v>
      </c>
      <c r="H3098" s="7">
        <f t="shared" si="432"/>
        <v>3</v>
      </c>
      <c r="I3098" s="16">
        <f t="shared" si="433"/>
        <v>45056</v>
      </c>
      <c r="J3098" s="17">
        <v>0.2407</v>
      </c>
      <c r="K3098" s="18">
        <f>G3098*结论【关键目标】!C$27*0.7735*0.001</f>
        <v>0</v>
      </c>
      <c r="L3098" s="5">
        <v>0</v>
      </c>
      <c r="M3098" s="5">
        <f>ABS(IF(L3098&lt;=0,L3098/耗电量关键数据!$B$6/1000,L3098/耗电量关键数据!$B$5/1000))</f>
        <v>0</v>
      </c>
      <c r="N3098" s="5">
        <f>电气设备逐时使用率计算!H3074</f>
        <v>1.1688450000000001</v>
      </c>
      <c r="O3098" s="5">
        <f>灯光逐时使用率计算!H3074</f>
        <v>0.37403039999999999</v>
      </c>
      <c r="P3098" s="19">
        <f t="shared" si="434"/>
        <v>1.5428754000000002</v>
      </c>
      <c r="Q3098" s="19">
        <f t="shared" si="438"/>
        <v>0</v>
      </c>
      <c r="R3098" s="20">
        <f t="shared" si="435"/>
        <v>0</v>
      </c>
      <c r="S3098" s="20">
        <f t="shared" si="439"/>
        <v>0</v>
      </c>
      <c r="T3098" s="20">
        <f>IF((T3097+R3098)&lt;0,0,IF((T3097+R3098)&gt;结论【关键目标】!C$28,结论【关键目标】!C$28,T3097+R3098))</f>
        <v>8.1608751999999996</v>
      </c>
      <c r="U3098" s="19">
        <f>IF((T3097+R3098)&lt;结论【关键目标】!$C$28,0,(发电量计算【计算逻辑页】!R3098+发电量计算【计算逻辑页】!T3097-结论【关键目标】!$C$28))</f>
        <v>0</v>
      </c>
      <c r="V3098" s="5">
        <f t="shared" si="436"/>
        <v>0</v>
      </c>
      <c r="W3098" s="5">
        <f t="shared" si="437"/>
        <v>0</v>
      </c>
      <c r="X3098" s="5">
        <f t="shared" si="440"/>
        <v>0</v>
      </c>
    </row>
    <row r="3099" spans="1:24" x14ac:dyDescent="0.15">
      <c r="A3099" s="7">
        <v>3098</v>
      </c>
      <c r="B3099" s="7">
        <v>5</v>
      </c>
      <c r="C3099" s="7">
        <v>10</v>
      </c>
      <c r="D3099" s="7">
        <v>2</v>
      </c>
      <c r="E3099" s="7">
        <v>130</v>
      </c>
      <c r="F3099" s="7">
        <v>18</v>
      </c>
      <c r="G3099" s="7">
        <v>0</v>
      </c>
      <c r="H3099" s="7">
        <f t="shared" si="432"/>
        <v>3</v>
      </c>
      <c r="I3099" s="16">
        <f t="shared" si="433"/>
        <v>45056</v>
      </c>
      <c r="J3099" s="17">
        <v>0.2407</v>
      </c>
      <c r="K3099" s="18">
        <f>G3099*结论【关键目标】!C$27*0.7735*0.001</f>
        <v>0</v>
      </c>
      <c r="L3099" s="5">
        <v>0</v>
      </c>
      <c r="M3099" s="5">
        <f>ABS(IF(L3099&lt;=0,L3099/耗电量关键数据!$B$6/1000,L3099/耗电量关键数据!$B$5/1000))</f>
        <v>0</v>
      </c>
      <c r="N3099" s="5">
        <f>电气设备逐时使用率计算!H3075</f>
        <v>1.1688450000000001</v>
      </c>
      <c r="O3099" s="5">
        <f>灯光逐时使用率计算!H3075</f>
        <v>0.37403039999999999</v>
      </c>
      <c r="P3099" s="19">
        <f t="shared" si="434"/>
        <v>1.5428754000000002</v>
      </c>
      <c r="Q3099" s="19">
        <f t="shared" si="438"/>
        <v>0</v>
      </c>
      <c r="R3099" s="20">
        <f t="shared" si="435"/>
        <v>0</v>
      </c>
      <c r="S3099" s="20">
        <f t="shared" si="439"/>
        <v>0</v>
      </c>
      <c r="T3099" s="20">
        <f>IF((T3098+R3099)&lt;0,0,IF((T3098+R3099)&gt;结论【关键目标】!C$28,结论【关键目标】!C$28,T3098+R3099))</f>
        <v>8.1608751999999996</v>
      </c>
      <c r="U3099" s="19">
        <f>IF((T3098+R3099)&lt;结论【关键目标】!$C$28,0,(发电量计算【计算逻辑页】!R3099+发电量计算【计算逻辑页】!T3098-结论【关键目标】!$C$28))</f>
        <v>0</v>
      </c>
      <c r="V3099" s="5">
        <f t="shared" si="436"/>
        <v>0</v>
      </c>
      <c r="W3099" s="5">
        <f t="shared" si="437"/>
        <v>0</v>
      </c>
      <c r="X3099" s="5">
        <f t="shared" si="440"/>
        <v>0</v>
      </c>
    </row>
    <row r="3100" spans="1:24" x14ac:dyDescent="0.15">
      <c r="A3100" s="7">
        <v>3099</v>
      </c>
      <c r="B3100" s="7">
        <v>5</v>
      </c>
      <c r="C3100" s="7">
        <v>10</v>
      </c>
      <c r="D3100" s="7">
        <v>3</v>
      </c>
      <c r="E3100" s="7">
        <v>130</v>
      </c>
      <c r="F3100" s="7">
        <v>16.399999999999999</v>
      </c>
      <c r="G3100" s="7">
        <v>0</v>
      </c>
      <c r="H3100" s="7">
        <f t="shared" si="432"/>
        <v>3</v>
      </c>
      <c r="I3100" s="16">
        <f t="shared" si="433"/>
        <v>45056</v>
      </c>
      <c r="J3100" s="17">
        <v>0.2407</v>
      </c>
      <c r="K3100" s="18">
        <f>G3100*结论【关键目标】!C$27*0.7735*0.001</f>
        <v>0</v>
      </c>
      <c r="L3100" s="5">
        <v>0</v>
      </c>
      <c r="M3100" s="5">
        <f>ABS(IF(L3100&lt;=0,L3100/耗电量关键数据!$B$6/1000,L3100/耗电量关键数据!$B$5/1000))</f>
        <v>0</v>
      </c>
      <c r="N3100" s="5">
        <f>电气设备逐时使用率计算!H3076</f>
        <v>1.1688450000000001</v>
      </c>
      <c r="O3100" s="5">
        <f>灯光逐时使用率计算!H3076</f>
        <v>0.37403039999999999</v>
      </c>
      <c r="P3100" s="19">
        <f t="shared" si="434"/>
        <v>1.5428754000000002</v>
      </c>
      <c r="Q3100" s="19">
        <f t="shared" si="438"/>
        <v>0</v>
      </c>
      <c r="R3100" s="20">
        <f t="shared" si="435"/>
        <v>0</v>
      </c>
      <c r="S3100" s="20">
        <f t="shared" si="439"/>
        <v>0</v>
      </c>
      <c r="T3100" s="20">
        <f>IF((T3099+R3100)&lt;0,0,IF((T3099+R3100)&gt;结论【关键目标】!C$28,结论【关键目标】!C$28,T3099+R3100))</f>
        <v>8.1608751999999996</v>
      </c>
      <c r="U3100" s="19">
        <f>IF((T3099+R3100)&lt;结论【关键目标】!$C$28,0,(发电量计算【计算逻辑页】!R3100+发电量计算【计算逻辑页】!T3099-结论【关键目标】!$C$28))</f>
        <v>0</v>
      </c>
      <c r="V3100" s="5">
        <f t="shared" si="436"/>
        <v>0</v>
      </c>
      <c r="W3100" s="5">
        <f t="shared" si="437"/>
        <v>0</v>
      </c>
      <c r="X3100" s="5">
        <f t="shared" si="440"/>
        <v>0</v>
      </c>
    </row>
    <row r="3101" spans="1:24" x14ac:dyDescent="0.15">
      <c r="A3101" s="7">
        <v>3100</v>
      </c>
      <c r="B3101" s="7">
        <v>5</v>
      </c>
      <c r="C3101" s="7">
        <v>10</v>
      </c>
      <c r="D3101" s="7">
        <v>4</v>
      </c>
      <c r="E3101" s="7">
        <v>130</v>
      </c>
      <c r="F3101" s="7">
        <v>15</v>
      </c>
      <c r="G3101" s="7">
        <v>0</v>
      </c>
      <c r="H3101" s="7">
        <f t="shared" si="432"/>
        <v>3</v>
      </c>
      <c r="I3101" s="16">
        <f t="shared" si="433"/>
        <v>45056</v>
      </c>
      <c r="J3101" s="17">
        <v>0.2407</v>
      </c>
      <c r="K3101" s="18">
        <f>G3101*结论【关键目标】!C$27*0.7735*0.001</f>
        <v>0</v>
      </c>
      <c r="L3101" s="5">
        <v>0</v>
      </c>
      <c r="M3101" s="5">
        <f>ABS(IF(L3101&lt;=0,L3101/耗电量关键数据!$B$6/1000,L3101/耗电量关键数据!$B$5/1000))</f>
        <v>0</v>
      </c>
      <c r="N3101" s="5">
        <f>电气设备逐时使用率计算!H3077</f>
        <v>1.1688450000000001</v>
      </c>
      <c r="O3101" s="5">
        <f>灯光逐时使用率计算!H3077</f>
        <v>0.37403039999999999</v>
      </c>
      <c r="P3101" s="19">
        <f t="shared" si="434"/>
        <v>1.5428754000000002</v>
      </c>
      <c r="Q3101" s="19">
        <f t="shared" si="438"/>
        <v>0</v>
      </c>
      <c r="R3101" s="20">
        <f t="shared" si="435"/>
        <v>0</v>
      </c>
      <c r="S3101" s="20">
        <f t="shared" si="439"/>
        <v>0</v>
      </c>
      <c r="T3101" s="20">
        <f>IF((T3100+R3101)&lt;0,0,IF((T3100+R3101)&gt;结论【关键目标】!C$28,结论【关键目标】!C$28,T3100+R3101))</f>
        <v>8.1608751999999996</v>
      </c>
      <c r="U3101" s="19">
        <f>IF((T3100+R3101)&lt;结论【关键目标】!$C$28,0,(发电量计算【计算逻辑页】!R3101+发电量计算【计算逻辑页】!T3100-结论【关键目标】!$C$28))</f>
        <v>0</v>
      </c>
      <c r="V3101" s="5">
        <f t="shared" si="436"/>
        <v>0</v>
      </c>
      <c r="W3101" s="5">
        <f t="shared" si="437"/>
        <v>0</v>
      </c>
      <c r="X3101" s="5">
        <f t="shared" si="440"/>
        <v>0</v>
      </c>
    </row>
    <row r="3102" spans="1:24" x14ac:dyDescent="0.15">
      <c r="A3102" s="7">
        <v>3101</v>
      </c>
      <c r="B3102" s="7">
        <v>5</v>
      </c>
      <c r="C3102" s="7">
        <v>10</v>
      </c>
      <c r="D3102" s="7">
        <v>5</v>
      </c>
      <c r="E3102" s="7">
        <v>130</v>
      </c>
      <c r="F3102" s="7">
        <v>14</v>
      </c>
      <c r="G3102" s="7">
        <v>0.2</v>
      </c>
      <c r="H3102" s="7">
        <f t="shared" si="432"/>
        <v>3</v>
      </c>
      <c r="I3102" s="16">
        <f t="shared" si="433"/>
        <v>45056</v>
      </c>
      <c r="J3102" s="17">
        <v>0.2407</v>
      </c>
      <c r="K3102" s="18">
        <f>G3102*结论【关键目标】!C$27*0.7735*0.001</f>
        <v>1.8564000000000001E-2</v>
      </c>
      <c r="L3102" s="5">
        <v>0</v>
      </c>
      <c r="M3102" s="5">
        <f>ABS(IF(L3102&lt;=0,L3102/耗电量关键数据!$B$6/1000,L3102/耗电量关键数据!$B$5/1000))</f>
        <v>0</v>
      </c>
      <c r="N3102" s="5">
        <f>电气设备逐时使用率计算!H3078</f>
        <v>1.1688450000000001</v>
      </c>
      <c r="O3102" s="5">
        <f>灯光逐时使用率计算!H3078</f>
        <v>0.37403039999999999</v>
      </c>
      <c r="P3102" s="19">
        <f t="shared" si="434"/>
        <v>1.5428754000000002</v>
      </c>
      <c r="Q3102" s="19">
        <f t="shared" si="438"/>
        <v>0</v>
      </c>
      <c r="R3102" s="20">
        <f t="shared" si="435"/>
        <v>1.8564000000000001E-2</v>
      </c>
      <c r="S3102" s="20">
        <f t="shared" si="439"/>
        <v>0</v>
      </c>
      <c r="T3102" s="20">
        <f>IF((T3101+R3102)&lt;0,0,IF((T3101+R3102)&gt;结论【关键目标】!C$28,结论【关键目标】!C$28,T3101+R3102))</f>
        <v>8.1794391999999991</v>
      </c>
      <c r="U3102" s="19">
        <f>IF((T3101+R3102)&lt;结论【关键目标】!$C$28,0,(发电量计算【计算逻辑页】!R3102+发电量计算【计算逻辑页】!T3101-结论【关键目标】!$C$28))</f>
        <v>0</v>
      </c>
      <c r="V3102" s="5">
        <f t="shared" si="436"/>
        <v>0</v>
      </c>
      <c r="W3102" s="5">
        <f t="shared" si="437"/>
        <v>4.4683548000000002E-3</v>
      </c>
      <c r="X3102" s="5">
        <f t="shared" si="440"/>
        <v>0</v>
      </c>
    </row>
    <row r="3103" spans="1:24" x14ac:dyDescent="0.15">
      <c r="A3103" s="7">
        <v>3102</v>
      </c>
      <c r="B3103" s="7">
        <v>5</v>
      </c>
      <c r="C3103" s="7">
        <v>10</v>
      </c>
      <c r="D3103" s="7">
        <v>6</v>
      </c>
      <c r="E3103" s="7">
        <v>130</v>
      </c>
      <c r="F3103" s="7">
        <v>12.4</v>
      </c>
      <c r="G3103" s="7">
        <v>52.3</v>
      </c>
      <c r="H3103" s="7">
        <f t="shared" si="432"/>
        <v>3</v>
      </c>
      <c r="I3103" s="16">
        <f t="shared" si="433"/>
        <v>45056</v>
      </c>
      <c r="J3103" s="17">
        <v>0.2407</v>
      </c>
      <c r="K3103" s="18">
        <f>G3103*结论【关键目标】!C$27*0.7735*0.001</f>
        <v>4.8544859999999996</v>
      </c>
      <c r="L3103" s="5">
        <v>0</v>
      </c>
      <c r="M3103" s="5">
        <f>ABS(IF(L3103&lt;=0,L3103/耗电量关键数据!$B$6/1000,L3103/耗电量关键数据!$B$5/1000))</f>
        <v>0</v>
      </c>
      <c r="N3103" s="5">
        <f>电气设备逐时使用率计算!H3079</f>
        <v>1.1688450000000001</v>
      </c>
      <c r="O3103" s="5">
        <f>灯光逐时使用率计算!H3079</f>
        <v>0.37403039999999999</v>
      </c>
      <c r="P3103" s="19">
        <f t="shared" si="434"/>
        <v>1.5428754000000002</v>
      </c>
      <c r="Q3103" s="19">
        <f t="shared" si="438"/>
        <v>0</v>
      </c>
      <c r="R3103" s="20">
        <f t="shared" si="435"/>
        <v>4.8544859999999996</v>
      </c>
      <c r="S3103" s="20">
        <f t="shared" si="439"/>
        <v>0</v>
      </c>
      <c r="T3103" s="20">
        <f>IF((T3102+R3103)&lt;0,0,IF((T3102+R3103)&gt;结论【关键目标】!C$28,结论【关键目标】!C$28,T3102+R3103))</f>
        <v>13.033925199999999</v>
      </c>
      <c r="U3103" s="19">
        <f>IF((T3102+R3103)&lt;结论【关键目标】!$C$28,0,(发电量计算【计算逻辑页】!R3103+发电量计算【计算逻辑页】!T3102-结论【关键目标】!$C$28))</f>
        <v>0</v>
      </c>
      <c r="V3103" s="5">
        <f t="shared" si="436"/>
        <v>0</v>
      </c>
      <c r="W3103" s="5">
        <f t="shared" si="437"/>
        <v>0.37137010878000004</v>
      </c>
      <c r="X3103" s="5">
        <f t="shared" si="440"/>
        <v>0</v>
      </c>
    </row>
    <row r="3104" spans="1:24" x14ac:dyDescent="0.15">
      <c r="A3104" s="7">
        <v>3103</v>
      </c>
      <c r="B3104" s="7">
        <v>5</v>
      </c>
      <c r="C3104" s="7">
        <v>10</v>
      </c>
      <c r="D3104" s="7">
        <v>7</v>
      </c>
      <c r="E3104" s="7">
        <v>130</v>
      </c>
      <c r="F3104" s="7">
        <v>14</v>
      </c>
      <c r="G3104" s="7">
        <v>165.1</v>
      </c>
      <c r="H3104" s="7">
        <f t="shared" si="432"/>
        <v>3</v>
      </c>
      <c r="I3104" s="16">
        <f t="shared" si="433"/>
        <v>45056</v>
      </c>
      <c r="J3104" s="17">
        <v>0.2407</v>
      </c>
      <c r="K3104" s="18">
        <f>G3104*结论【关键目标】!C$27*0.7735*0.001</f>
        <v>15.324581999999999</v>
      </c>
      <c r="L3104" s="5">
        <v>0</v>
      </c>
      <c r="M3104" s="5">
        <f>ABS(IF(L3104&lt;=0,L3104/耗电量关键数据!$B$6/1000,L3104/耗电量关键数据!$B$5/1000))</f>
        <v>0</v>
      </c>
      <c r="N3104" s="5">
        <f>电气设备逐时使用率计算!H3080</f>
        <v>2.3376900000000003</v>
      </c>
      <c r="O3104" s="5">
        <f>灯光逐时使用率计算!H3080</f>
        <v>1.2467680000000001</v>
      </c>
      <c r="P3104" s="19">
        <f t="shared" si="434"/>
        <v>3.5844580000000006</v>
      </c>
      <c r="Q3104" s="19">
        <f t="shared" si="438"/>
        <v>0</v>
      </c>
      <c r="R3104" s="20">
        <f t="shared" si="435"/>
        <v>15.324581999999999</v>
      </c>
      <c r="S3104" s="20">
        <f t="shared" si="439"/>
        <v>0</v>
      </c>
      <c r="T3104" s="20">
        <f>IF((T3103+R3104)&lt;0,0,IF((T3103+R3104)&gt;结论【关键目标】!C$28,结论【关键目标】!C$28,T3103+R3104))</f>
        <v>22</v>
      </c>
      <c r="U3104" s="19">
        <f>IF((T3103+R3104)&lt;结论【关键目标】!$C$28,0,(发电量计算【计算逻辑页】!R3104+发电量计算【计算逻辑页】!T3103-结论【关键目标】!$C$28))</f>
        <v>6.3585071999999982</v>
      </c>
      <c r="V3104" s="5">
        <f t="shared" si="436"/>
        <v>0</v>
      </c>
      <c r="W3104" s="5">
        <f t="shared" si="437"/>
        <v>0.8627790406000001</v>
      </c>
      <c r="X3104" s="5">
        <f t="shared" si="440"/>
        <v>0</v>
      </c>
    </row>
    <row r="3105" spans="1:24" x14ac:dyDescent="0.15">
      <c r="A3105" s="7">
        <v>3104</v>
      </c>
      <c r="B3105" s="7">
        <v>5</v>
      </c>
      <c r="C3105" s="7">
        <v>10</v>
      </c>
      <c r="D3105" s="7">
        <v>8</v>
      </c>
      <c r="E3105" s="7">
        <v>130</v>
      </c>
      <c r="F3105" s="7">
        <v>14</v>
      </c>
      <c r="G3105" s="7">
        <v>261.7</v>
      </c>
      <c r="H3105" s="7">
        <f t="shared" si="432"/>
        <v>3</v>
      </c>
      <c r="I3105" s="16">
        <f t="shared" si="433"/>
        <v>45056</v>
      </c>
      <c r="J3105" s="17">
        <v>0.70809999999999995</v>
      </c>
      <c r="K3105" s="18">
        <f>G3105*结论【关键目标】!C$27*0.7735*0.001</f>
        <v>24.290993999999998</v>
      </c>
      <c r="L3105" s="5">
        <v>0</v>
      </c>
      <c r="M3105" s="5">
        <f>ABS(IF(L3105&lt;=0,L3105/耗电量关键数据!$B$6/1000,L3105/耗电量关键数据!$B$5/1000))</f>
        <v>0</v>
      </c>
      <c r="N3105" s="5">
        <f>电气设备逐时使用率计算!H3081</f>
        <v>11.688450000000001</v>
      </c>
      <c r="O3105" s="5">
        <f>灯光逐时使用率计算!H3081</f>
        <v>6.2338399999999998</v>
      </c>
      <c r="P3105" s="19">
        <f t="shared" si="434"/>
        <v>17.92229</v>
      </c>
      <c r="Q3105" s="19">
        <f t="shared" si="438"/>
        <v>0</v>
      </c>
      <c r="R3105" s="20">
        <f t="shared" si="435"/>
        <v>24.290993999999998</v>
      </c>
      <c r="S3105" s="20">
        <f t="shared" si="439"/>
        <v>0</v>
      </c>
      <c r="T3105" s="20">
        <f>IF((T3104+R3105)&lt;0,0,IF((T3104+R3105)&gt;结论【关键目标】!C$28,结论【关键目标】!C$28,T3104+R3105))</f>
        <v>22</v>
      </c>
      <c r="U3105" s="19">
        <f>IF((T3104+R3105)&lt;结论【关键目标】!$C$28,0,(发电量计算【计算逻辑页】!R3105+发电量计算【计算逻辑页】!T3104-结论【关键目标】!$C$28))</f>
        <v>24.290993999999998</v>
      </c>
      <c r="V3105" s="5">
        <f t="shared" si="436"/>
        <v>8.5018478999999978</v>
      </c>
      <c r="W3105" s="5">
        <f t="shared" si="437"/>
        <v>12.690773548999999</v>
      </c>
      <c r="X3105" s="5">
        <f t="shared" si="440"/>
        <v>0</v>
      </c>
    </row>
    <row r="3106" spans="1:24" x14ac:dyDescent="0.15">
      <c r="A3106" s="7">
        <v>3105</v>
      </c>
      <c r="B3106" s="7">
        <v>5</v>
      </c>
      <c r="C3106" s="7">
        <v>10</v>
      </c>
      <c r="D3106" s="7">
        <v>9</v>
      </c>
      <c r="E3106" s="7">
        <v>130</v>
      </c>
      <c r="F3106" s="7">
        <v>14.2</v>
      </c>
      <c r="G3106" s="7">
        <v>361.9</v>
      </c>
      <c r="H3106" s="7">
        <f t="shared" si="432"/>
        <v>3</v>
      </c>
      <c r="I3106" s="16">
        <f t="shared" si="433"/>
        <v>45056</v>
      </c>
      <c r="J3106" s="17">
        <v>0.70809999999999995</v>
      </c>
      <c r="K3106" s="18">
        <f>G3106*结论【关键目标】!C$27*0.7735*0.001</f>
        <v>33.591557999999999</v>
      </c>
      <c r="L3106" s="5">
        <v>0</v>
      </c>
      <c r="M3106" s="5">
        <f>ABS(IF(L3106&lt;=0,L3106/耗电量关键数据!$B$6/1000,L3106/耗电量关键数据!$B$5/1000))</f>
        <v>0</v>
      </c>
      <c r="N3106" s="5">
        <f>电气设备逐时使用率计算!H3082</f>
        <v>22.208055000000002</v>
      </c>
      <c r="O3106" s="5">
        <f>灯光逐时使用率计算!H3082</f>
        <v>11.844296</v>
      </c>
      <c r="P3106" s="19">
        <f t="shared" si="434"/>
        <v>34.052351000000002</v>
      </c>
      <c r="Q3106" s="19">
        <f t="shared" si="438"/>
        <v>0</v>
      </c>
      <c r="R3106" s="20">
        <f t="shared" si="435"/>
        <v>33.591557999999999</v>
      </c>
      <c r="S3106" s="20">
        <f t="shared" si="439"/>
        <v>0</v>
      </c>
      <c r="T3106" s="20">
        <f>IF((T3105+R3106)&lt;0,0,IF((T3105+R3106)&gt;结论【关键目标】!C$28,结论【关键目标】!C$28,T3105+R3106))</f>
        <v>22</v>
      </c>
      <c r="U3106" s="19">
        <f>IF((T3105+R3106)&lt;结论【关键目标】!$C$28,0,(发电量计算【计算逻辑页】!R3106+发电量计算【计算逻辑页】!T3105-结论【关键目标】!$C$28))</f>
        <v>33.591557999999999</v>
      </c>
      <c r="V3106" s="5">
        <f t="shared" si="436"/>
        <v>11.7570453</v>
      </c>
      <c r="W3106" s="5">
        <f t="shared" si="437"/>
        <v>23.786182219799997</v>
      </c>
      <c r="X3106" s="5">
        <f t="shared" si="440"/>
        <v>0</v>
      </c>
    </row>
    <row r="3107" spans="1:24" x14ac:dyDescent="0.15">
      <c r="A3107" s="7">
        <v>3106</v>
      </c>
      <c r="B3107" s="7">
        <v>5</v>
      </c>
      <c r="C3107" s="7">
        <v>10</v>
      </c>
      <c r="D3107" s="7">
        <v>10</v>
      </c>
      <c r="E3107" s="7">
        <v>130</v>
      </c>
      <c r="F3107" s="7">
        <v>16</v>
      </c>
      <c r="G3107" s="7">
        <v>446</v>
      </c>
      <c r="H3107" s="7">
        <f t="shared" si="432"/>
        <v>3</v>
      </c>
      <c r="I3107" s="16">
        <f t="shared" si="433"/>
        <v>45056</v>
      </c>
      <c r="J3107" s="17">
        <v>0.70809999999999995</v>
      </c>
      <c r="K3107" s="18">
        <f>G3107*结论【关键目标】!C$27*0.7735*0.001</f>
        <v>41.39772</v>
      </c>
      <c r="L3107" s="5">
        <v>0</v>
      </c>
      <c r="M3107" s="5">
        <f>ABS(IF(L3107&lt;=0,L3107/耗电量关键数据!$B$6/1000,L3107/耗电量关键数据!$B$5/1000))</f>
        <v>0</v>
      </c>
      <c r="N3107" s="5">
        <f>电气设备逐时使用率计算!H3083</f>
        <v>22.208055000000002</v>
      </c>
      <c r="O3107" s="5">
        <f>灯光逐时使用率计算!H3083</f>
        <v>11.844296</v>
      </c>
      <c r="P3107" s="19">
        <f t="shared" si="434"/>
        <v>34.052351000000002</v>
      </c>
      <c r="Q3107" s="19">
        <f t="shared" si="438"/>
        <v>0</v>
      </c>
      <c r="R3107" s="20">
        <f t="shared" si="435"/>
        <v>41.39772</v>
      </c>
      <c r="S3107" s="20">
        <f t="shared" si="439"/>
        <v>0</v>
      </c>
      <c r="T3107" s="20">
        <f>IF((T3106+R3107)&lt;0,0,IF((T3106+R3107)&gt;结论【关键目标】!C$28,结论【关键目标】!C$28,T3106+R3107))</f>
        <v>22</v>
      </c>
      <c r="U3107" s="19">
        <f>IF((T3106+R3107)&lt;结论【关键目标】!$C$28,0,(发电量计算【计算逻辑页】!R3107+发电量计算【计算逻辑页】!T3106-结论【关键目标】!$C$28))</f>
        <v>41.39772</v>
      </c>
      <c r="V3107" s="5">
        <f t="shared" si="436"/>
        <v>14.489201999999999</v>
      </c>
      <c r="W3107" s="5">
        <f t="shared" si="437"/>
        <v>24.1124697431</v>
      </c>
      <c r="X3107" s="5">
        <f t="shared" si="440"/>
        <v>0</v>
      </c>
    </row>
    <row r="3108" spans="1:24" x14ac:dyDescent="0.15">
      <c r="A3108" s="7">
        <v>3107</v>
      </c>
      <c r="B3108" s="7">
        <v>5</v>
      </c>
      <c r="C3108" s="7">
        <v>10</v>
      </c>
      <c r="D3108" s="7">
        <v>11</v>
      </c>
      <c r="E3108" s="7">
        <v>130</v>
      </c>
      <c r="F3108" s="7">
        <v>16</v>
      </c>
      <c r="G3108" s="7">
        <v>480.8</v>
      </c>
      <c r="H3108" s="7">
        <f t="shared" si="432"/>
        <v>3</v>
      </c>
      <c r="I3108" s="16">
        <f t="shared" si="433"/>
        <v>45056</v>
      </c>
      <c r="J3108" s="17">
        <v>1.2267999999999999</v>
      </c>
      <c r="K3108" s="18">
        <f>G3108*结论【关键目标】!C$27*0.7735*0.001</f>
        <v>44.627856000000001</v>
      </c>
      <c r="L3108" s="5">
        <v>0</v>
      </c>
      <c r="M3108" s="5">
        <f>ABS(IF(L3108&lt;=0,L3108/耗电量关键数据!$B$6/1000,L3108/耗电量关键数据!$B$5/1000))</f>
        <v>0</v>
      </c>
      <c r="N3108" s="5">
        <f>电气设备逐时使用率计算!H3084</f>
        <v>22.208055000000002</v>
      </c>
      <c r="O3108" s="5">
        <f>灯光逐时使用率计算!H3084</f>
        <v>11.844296</v>
      </c>
      <c r="P3108" s="19">
        <f t="shared" si="434"/>
        <v>34.052351000000002</v>
      </c>
      <c r="Q3108" s="19">
        <f t="shared" si="438"/>
        <v>34.052351000000002</v>
      </c>
      <c r="R3108" s="20">
        <f t="shared" si="435"/>
        <v>10.575505</v>
      </c>
      <c r="S3108" s="20">
        <f t="shared" si="439"/>
        <v>0</v>
      </c>
      <c r="T3108" s="20">
        <f>IF((T3107+R3108)&lt;0,0,IF((T3107+R3108)&gt;结论【关键目标】!C$28,结论【关键目标】!C$28,T3107+R3108))</f>
        <v>22</v>
      </c>
      <c r="U3108" s="19">
        <f>IF((T3107+R3108)&lt;结论【关键目标】!$C$28,0,(发电量计算【计算逻辑页】!R3108+发电量计算【计算逻辑页】!T3107-结论【关键目标】!$C$28))</f>
        <v>10.575505</v>
      </c>
      <c r="V3108" s="5">
        <f t="shared" si="436"/>
        <v>3.7014267499999995</v>
      </c>
      <c r="W3108" s="5">
        <f t="shared" si="437"/>
        <v>41.775424206799997</v>
      </c>
      <c r="X3108" s="5">
        <f t="shared" si="440"/>
        <v>0</v>
      </c>
    </row>
    <row r="3109" spans="1:24" x14ac:dyDescent="0.15">
      <c r="A3109" s="7">
        <v>3108</v>
      </c>
      <c r="B3109" s="7">
        <v>5</v>
      </c>
      <c r="C3109" s="7">
        <v>10</v>
      </c>
      <c r="D3109" s="7">
        <v>12</v>
      </c>
      <c r="E3109" s="7">
        <v>130</v>
      </c>
      <c r="F3109" s="7">
        <v>16.399999999999999</v>
      </c>
      <c r="G3109" s="7">
        <v>534.1</v>
      </c>
      <c r="H3109" s="7">
        <f t="shared" si="432"/>
        <v>3</v>
      </c>
      <c r="I3109" s="16">
        <f t="shared" si="433"/>
        <v>45056</v>
      </c>
      <c r="J3109" s="17">
        <v>1.2267999999999999</v>
      </c>
      <c r="K3109" s="18">
        <f>G3109*结论【关键目标】!C$27*0.7735*0.001</f>
        <v>49.575161999999999</v>
      </c>
      <c r="L3109" s="5">
        <v>0</v>
      </c>
      <c r="M3109" s="5">
        <f>ABS(IF(L3109&lt;=0,L3109/耗电量关键数据!$B$6/1000,L3109/耗电量关键数据!$B$5/1000))</f>
        <v>0</v>
      </c>
      <c r="N3109" s="5">
        <f>电气设备逐时使用率计算!H3085</f>
        <v>11.688450000000001</v>
      </c>
      <c r="O3109" s="5">
        <f>灯光逐时使用率计算!H3085</f>
        <v>9.9741440000000008</v>
      </c>
      <c r="P3109" s="19">
        <f t="shared" si="434"/>
        <v>21.662594000000002</v>
      </c>
      <c r="Q3109" s="19">
        <f t="shared" si="438"/>
        <v>21.662594000000002</v>
      </c>
      <c r="R3109" s="20">
        <f t="shared" si="435"/>
        <v>27.912567999999997</v>
      </c>
      <c r="S3109" s="20">
        <f t="shared" si="439"/>
        <v>0</v>
      </c>
      <c r="T3109" s="20">
        <f>IF((T3108+R3109)&lt;0,0,IF((T3108+R3109)&gt;结论【关键目标】!C$28,结论【关键目标】!C$28,T3108+R3109))</f>
        <v>22</v>
      </c>
      <c r="U3109" s="19">
        <f>IF((T3108+R3109)&lt;结论【关键目标】!$C$28,0,(发电量计算【计算逻辑页】!R3109+发电量计算【计算逻辑页】!T3108-结论【关键目标】!$C$28))</f>
        <v>27.912567999999993</v>
      </c>
      <c r="V3109" s="5">
        <f t="shared" si="436"/>
        <v>9.7693987999999976</v>
      </c>
      <c r="W3109" s="5">
        <f t="shared" si="437"/>
        <v>26.5756703192</v>
      </c>
      <c r="X3109" s="5">
        <f t="shared" si="440"/>
        <v>0</v>
      </c>
    </row>
    <row r="3110" spans="1:24" x14ac:dyDescent="0.15">
      <c r="A3110" s="7">
        <v>3109</v>
      </c>
      <c r="B3110" s="7">
        <v>5</v>
      </c>
      <c r="C3110" s="7">
        <v>10</v>
      </c>
      <c r="D3110" s="7">
        <v>13</v>
      </c>
      <c r="E3110" s="7">
        <v>130</v>
      </c>
      <c r="F3110" s="7">
        <v>17.2</v>
      </c>
      <c r="G3110" s="7">
        <v>487</v>
      </c>
      <c r="H3110" s="7">
        <f t="shared" si="432"/>
        <v>3</v>
      </c>
      <c r="I3110" s="16">
        <f t="shared" si="433"/>
        <v>45056</v>
      </c>
      <c r="J3110" s="17">
        <v>1.2267999999999999</v>
      </c>
      <c r="K3110" s="18">
        <f>G3110*结论【关键目标】!C$27*0.7735*0.001</f>
        <v>45.203339999999997</v>
      </c>
      <c r="L3110" s="5">
        <v>0</v>
      </c>
      <c r="M3110" s="5">
        <f>ABS(IF(L3110&lt;=0,L3110/耗电量关键数据!$B$6/1000,L3110/耗电量关键数据!$B$5/1000))</f>
        <v>0</v>
      </c>
      <c r="N3110" s="5">
        <f>电气设备逐时使用率计算!H3086</f>
        <v>11.688450000000001</v>
      </c>
      <c r="O3110" s="5">
        <f>灯光逐时使用率计算!H3086</f>
        <v>9.9741440000000008</v>
      </c>
      <c r="P3110" s="19">
        <f t="shared" si="434"/>
        <v>21.662594000000002</v>
      </c>
      <c r="Q3110" s="19">
        <f t="shared" si="438"/>
        <v>21.662594000000002</v>
      </c>
      <c r="R3110" s="20">
        <f t="shared" si="435"/>
        <v>23.540745999999995</v>
      </c>
      <c r="S3110" s="20">
        <f t="shared" si="439"/>
        <v>0</v>
      </c>
      <c r="T3110" s="20">
        <f>IF((T3109+R3110)&lt;0,0,IF((T3109+R3110)&gt;结论【关键目标】!C$28,结论【关键目标】!C$28,T3109+R3110))</f>
        <v>22</v>
      </c>
      <c r="U3110" s="19">
        <f>IF((T3109+R3110)&lt;结论【关键目标】!$C$28,0,(发电量计算【计算逻辑页】!R3110+发电量计算【计算逻辑页】!T3109-结论【关键目标】!$C$28))</f>
        <v>23.540745999999999</v>
      </c>
      <c r="V3110" s="5">
        <f t="shared" si="436"/>
        <v>8.2392610999999985</v>
      </c>
      <c r="W3110" s="5">
        <f t="shared" si="437"/>
        <v>26.5756703192</v>
      </c>
      <c r="X3110" s="5">
        <f t="shared" si="440"/>
        <v>0</v>
      </c>
    </row>
    <row r="3111" spans="1:24" x14ac:dyDescent="0.15">
      <c r="A3111" s="7">
        <v>3110</v>
      </c>
      <c r="B3111" s="7">
        <v>5</v>
      </c>
      <c r="C3111" s="7">
        <v>10</v>
      </c>
      <c r="D3111" s="7">
        <v>14</v>
      </c>
      <c r="E3111" s="7">
        <v>130</v>
      </c>
      <c r="F3111" s="7">
        <v>18</v>
      </c>
      <c r="G3111" s="7">
        <v>435.9</v>
      </c>
      <c r="H3111" s="7">
        <f t="shared" si="432"/>
        <v>3</v>
      </c>
      <c r="I3111" s="16">
        <f t="shared" si="433"/>
        <v>45056</v>
      </c>
      <c r="J3111" s="17">
        <v>1.2267999999999999</v>
      </c>
      <c r="K3111" s="18">
        <f>G3111*结论【关键目标】!C$27*0.7735*0.001</f>
        <v>40.460237999999997</v>
      </c>
      <c r="L3111" s="5">
        <v>0</v>
      </c>
      <c r="M3111" s="5">
        <f>ABS(IF(L3111&lt;=0,L3111/耗电量关键数据!$B$6/1000,L3111/耗电量关键数据!$B$5/1000))</f>
        <v>0</v>
      </c>
      <c r="N3111" s="5">
        <f>电气设备逐时使用率计算!H3087</f>
        <v>22.208055000000002</v>
      </c>
      <c r="O3111" s="5">
        <f>灯光逐时使用率计算!H3087</f>
        <v>11.844296</v>
      </c>
      <c r="P3111" s="19">
        <f t="shared" si="434"/>
        <v>34.052351000000002</v>
      </c>
      <c r="Q3111" s="19">
        <f t="shared" si="438"/>
        <v>34.052351000000002</v>
      </c>
      <c r="R3111" s="20">
        <f t="shared" si="435"/>
        <v>6.4078869999999952</v>
      </c>
      <c r="S3111" s="20">
        <f t="shared" si="439"/>
        <v>0</v>
      </c>
      <c r="T3111" s="20">
        <f>IF((T3110+R3111)&lt;0,0,IF((T3110+R3111)&gt;结论【关键目标】!C$28,结论【关键目标】!C$28,T3110+R3111))</f>
        <v>22</v>
      </c>
      <c r="U3111" s="19">
        <f>IF((T3110+R3111)&lt;结论【关键目标】!$C$28,0,(发电量计算【计算逻辑页】!R3111+发电量计算【计算逻辑页】!T3110-结论【关键目标】!$C$28))</f>
        <v>6.4078869999999952</v>
      </c>
      <c r="V3111" s="5">
        <f t="shared" si="436"/>
        <v>2.2427604499999982</v>
      </c>
      <c r="W3111" s="5">
        <f t="shared" si="437"/>
        <v>41.775424206799997</v>
      </c>
      <c r="X3111" s="5">
        <f t="shared" si="440"/>
        <v>0</v>
      </c>
    </row>
    <row r="3112" spans="1:24" x14ac:dyDescent="0.15">
      <c r="A3112" s="7">
        <v>3111</v>
      </c>
      <c r="B3112" s="7">
        <v>5</v>
      </c>
      <c r="C3112" s="7">
        <v>10</v>
      </c>
      <c r="D3112" s="7">
        <v>15</v>
      </c>
      <c r="E3112" s="7">
        <v>130</v>
      </c>
      <c r="F3112" s="7">
        <v>18.100000000000001</v>
      </c>
      <c r="G3112" s="7">
        <v>365.6</v>
      </c>
      <c r="H3112" s="7">
        <f t="shared" si="432"/>
        <v>3</v>
      </c>
      <c r="I3112" s="16">
        <f t="shared" si="433"/>
        <v>45056</v>
      </c>
      <c r="J3112" s="17">
        <v>1.2267999999999999</v>
      </c>
      <c r="K3112" s="18">
        <f>G3112*结论【关键目标】!C$27*0.7735*0.001</f>
        <v>33.934992000000001</v>
      </c>
      <c r="L3112" s="5">
        <v>0</v>
      </c>
      <c r="M3112" s="5">
        <f>ABS(IF(L3112&lt;=0,L3112/耗电量关键数据!$B$6/1000,L3112/耗电量关键数据!$B$5/1000))</f>
        <v>0</v>
      </c>
      <c r="N3112" s="5">
        <f>电气设备逐时使用率计算!H3088</f>
        <v>22.208055000000002</v>
      </c>
      <c r="O3112" s="5">
        <f>灯光逐时使用率计算!H3088</f>
        <v>11.844296</v>
      </c>
      <c r="P3112" s="19">
        <f t="shared" si="434"/>
        <v>34.052351000000002</v>
      </c>
      <c r="Q3112" s="19">
        <f t="shared" si="438"/>
        <v>34.052351000000002</v>
      </c>
      <c r="R3112" s="20">
        <f t="shared" si="435"/>
        <v>-0.11735900000000044</v>
      </c>
      <c r="S3112" s="20">
        <f t="shared" si="439"/>
        <v>0.11735900000000044</v>
      </c>
      <c r="T3112" s="20">
        <f>IF((T3111+R3112)&lt;0,0,IF((T3111+R3112)&gt;结论【关键目标】!C$28,结论【关键目标】!C$28,T3111+R3112))</f>
        <v>21.882641</v>
      </c>
      <c r="U3112" s="19">
        <f>IF((T3111+R3112)&lt;结论【关键目标】!$C$28,0,(发电量计算【计算逻辑页】!R3112+发电量计算【计算逻辑页】!T3111-结论【关键目标】!$C$28))</f>
        <v>0</v>
      </c>
      <c r="V3112" s="5">
        <f t="shared" si="436"/>
        <v>0</v>
      </c>
      <c r="W3112" s="5">
        <f t="shared" si="437"/>
        <v>41.6314481856</v>
      </c>
      <c r="X3112" s="5">
        <f t="shared" si="440"/>
        <v>0.10290037120000037</v>
      </c>
    </row>
    <row r="3113" spans="1:24" x14ac:dyDescent="0.15">
      <c r="A3113" s="7">
        <v>3112</v>
      </c>
      <c r="B3113" s="7">
        <v>5</v>
      </c>
      <c r="C3113" s="7">
        <v>10</v>
      </c>
      <c r="D3113" s="7">
        <v>16</v>
      </c>
      <c r="E3113" s="7">
        <v>130</v>
      </c>
      <c r="F3113" s="7">
        <v>18</v>
      </c>
      <c r="G3113" s="7">
        <v>251.2</v>
      </c>
      <c r="H3113" s="7">
        <f t="shared" si="432"/>
        <v>3</v>
      </c>
      <c r="I3113" s="16">
        <f t="shared" si="433"/>
        <v>45056</v>
      </c>
      <c r="J3113" s="17">
        <v>0.70809999999999995</v>
      </c>
      <c r="K3113" s="18">
        <f>G3113*结论【关键目标】!C$27*0.7735*0.001</f>
        <v>23.316383999999999</v>
      </c>
      <c r="L3113" s="5">
        <v>0</v>
      </c>
      <c r="M3113" s="5">
        <f>ABS(IF(L3113&lt;=0,L3113/耗电量关键数据!$B$6/1000,L3113/耗电量关键数据!$B$5/1000))</f>
        <v>0</v>
      </c>
      <c r="N3113" s="5">
        <f>电气设备逐时使用率计算!H3089</f>
        <v>22.208055000000002</v>
      </c>
      <c r="O3113" s="5">
        <f>灯光逐时使用率计算!H3089</f>
        <v>11.844296</v>
      </c>
      <c r="P3113" s="19">
        <f t="shared" si="434"/>
        <v>34.052351000000002</v>
      </c>
      <c r="Q3113" s="19">
        <f t="shared" si="438"/>
        <v>0</v>
      </c>
      <c r="R3113" s="20">
        <f t="shared" si="435"/>
        <v>23.316383999999999</v>
      </c>
      <c r="S3113" s="20">
        <f t="shared" si="439"/>
        <v>0</v>
      </c>
      <c r="T3113" s="20">
        <f>IF((T3112+R3113)&lt;0,0,IF((T3112+R3113)&gt;结论【关键目标】!C$28,结论【关键目标】!C$28,T3112+R3113))</f>
        <v>22</v>
      </c>
      <c r="U3113" s="19">
        <f>IF((T3112+R3113)&lt;结论【关键目标】!$C$28,0,(发电量计算【计算逻辑页】!R3113+发电量计算【计算逻辑页】!T3112-结论【关键目标】!$C$28))</f>
        <v>23.199024999999999</v>
      </c>
      <c r="V3113" s="5">
        <f t="shared" si="436"/>
        <v>8.1196587499999993</v>
      </c>
      <c r="W3113" s="5">
        <f t="shared" si="437"/>
        <v>16.510331510399997</v>
      </c>
      <c r="X3113" s="5">
        <f t="shared" si="440"/>
        <v>0</v>
      </c>
    </row>
    <row r="3114" spans="1:24" x14ac:dyDescent="0.15">
      <c r="A3114" s="7">
        <v>3113</v>
      </c>
      <c r="B3114" s="7">
        <v>5</v>
      </c>
      <c r="C3114" s="7">
        <v>10</v>
      </c>
      <c r="D3114" s="7">
        <v>17</v>
      </c>
      <c r="E3114" s="7">
        <v>130</v>
      </c>
      <c r="F3114" s="7">
        <v>19</v>
      </c>
      <c r="G3114" s="7">
        <v>165.6</v>
      </c>
      <c r="H3114" s="7">
        <f t="shared" si="432"/>
        <v>3</v>
      </c>
      <c r="I3114" s="16">
        <f t="shared" si="433"/>
        <v>45056</v>
      </c>
      <c r="J3114" s="17">
        <v>0.70809999999999995</v>
      </c>
      <c r="K3114" s="18">
        <f>G3114*结论【关键目标】!C$27*0.7735*0.001</f>
        <v>15.370992000000001</v>
      </c>
      <c r="L3114" s="5">
        <v>0</v>
      </c>
      <c r="M3114" s="5">
        <f>ABS(IF(L3114&lt;=0,L3114/耗电量关键数据!$B$6/1000,L3114/耗电量关键数据!$B$5/1000))</f>
        <v>0</v>
      </c>
      <c r="N3114" s="5">
        <f>电气设备逐时使用率计算!H3090</f>
        <v>22.208055000000002</v>
      </c>
      <c r="O3114" s="5">
        <f>灯光逐时使用率计算!H3090</f>
        <v>11.844296</v>
      </c>
      <c r="P3114" s="19">
        <f t="shared" si="434"/>
        <v>34.052351000000002</v>
      </c>
      <c r="Q3114" s="19">
        <f t="shared" si="438"/>
        <v>0</v>
      </c>
      <c r="R3114" s="20">
        <f t="shared" si="435"/>
        <v>15.370992000000001</v>
      </c>
      <c r="S3114" s="20">
        <f t="shared" si="439"/>
        <v>0</v>
      </c>
      <c r="T3114" s="20">
        <f>IF((T3113+R3114)&lt;0,0,IF((T3113+R3114)&gt;结论【关键目标】!C$28,结论【关键目标】!C$28,T3113+R3114))</f>
        <v>22</v>
      </c>
      <c r="U3114" s="19">
        <f>IF((T3113+R3114)&lt;结论【关键目标】!$C$28,0,(发电量计算【计算逻辑页】!R3114+发电量计算【计算逻辑页】!T3113-结论【关键目标】!$C$28))</f>
        <v>15.370992000000001</v>
      </c>
      <c r="V3114" s="5">
        <f t="shared" si="436"/>
        <v>5.3798472000000004</v>
      </c>
      <c r="W3114" s="5">
        <f t="shared" si="437"/>
        <v>10.884199435199999</v>
      </c>
      <c r="X3114" s="5">
        <f t="shared" si="440"/>
        <v>0</v>
      </c>
    </row>
    <row r="3115" spans="1:24" x14ac:dyDescent="0.15">
      <c r="A3115" s="7">
        <v>3114</v>
      </c>
      <c r="B3115" s="7">
        <v>5</v>
      </c>
      <c r="C3115" s="7">
        <v>10</v>
      </c>
      <c r="D3115" s="7">
        <v>18</v>
      </c>
      <c r="E3115" s="7">
        <v>130</v>
      </c>
      <c r="F3115" s="7">
        <v>18.5</v>
      </c>
      <c r="G3115" s="7">
        <v>45.7</v>
      </c>
      <c r="H3115" s="7">
        <f t="shared" si="432"/>
        <v>3</v>
      </c>
      <c r="I3115" s="16">
        <f t="shared" si="433"/>
        <v>45056</v>
      </c>
      <c r="J3115" s="17">
        <v>0.70809999999999995</v>
      </c>
      <c r="K3115" s="18">
        <f>G3115*结论【关键目标】!C$27*0.7735*0.001</f>
        <v>4.2418740000000001</v>
      </c>
      <c r="L3115" s="5">
        <v>0</v>
      </c>
      <c r="M3115" s="5">
        <f>ABS(IF(L3115&lt;=0,L3115/耗电量关键数据!$B$6/1000,L3115/耗电量关键数据!$B$5/1000))</f>
        <v>0</v>
      </c>
      <c r="N3115" s="5">
        <f>电气设备逐时使用率计算!H3091</f>
        <v>7.0130699999999999</v>
      </c>
      <c r="O3115" s="5">
        <f>灯光逐时使用率计算!H3091</f>
        <v>3.7403040000000001</v>
      </c>
      <c r="P3115" s="19">
        <f t="shared" si="434"/>
        <v>10.753374000000001</v>
      </c>
      <c r="Q3115" s="19">
        <f t="shared" si="438"/>
        <v>0</v>
      </c>
      <c r="R3115" s="20">
        <f t="shared" si="435"/>
        <v>4.2418740000000001</v>
      </c>
      <c r="S3115" s="20">
        <f t="shared" si="439"/>
        <v>0</v>
      </c>
      <c r="T3115" s="20">
        <f>IF((T3114+R3115)&lt;0,0,IF((T3114+R3115)&gt;结论【关键目标】!C$28,结论【关键目标】!C$28,T3114+R3115))</f>
        <v>22</v>
      </c>
      <c r="U3115" s="19">
        <f>IF((T3114+R3115)&lt;结论【关键目标】!$C$28,0,(发电量计算【计算逻辑页】!R3115+发电量计算【计算逻辑页】!T3114-结论【关键目标】!$C$28))</f>
        <v>4.2418739999999993</v>
      </c>
      <c r="V3115" s="5">
        <f t="shared" si="436"/>
        <v>1.4846558999999997</v>
      </c>
      <c r="W3115" s="5">
        <f t="shared" si="437"/>
        <v>3.0036709793999998</v>
      </c>
      <c r="X3115" s="5">
        <f t="shared" si="440"/>
        <v>0</v>
      </c>
    </row>
    <row r="3116" spans="1:24" x14ac:dyDescent="0.15">
      <c r="A3116" s="7">
        <v>3115</v>
      </c>
      <c r="B3116" s="7">
        <v>5</v>
      </c>
      <c r="C3116" s="7">
        <v>10</v>
      </c>
      <c r="D3116" s="7">
        <v>19</v>
      </c>
      <c r="E3116" s="7">
        <v>130</v>
      </c>
      <c r="F3116" s="7">
        <v>18</v>
      </c>
      <c r="G3116" s="7">
        <v>0</v>
      </c>
      <c r="H3116" s="7">
        <f t="shared" si="432"/>
        <v>3</v>
      </c>
      <c r="I3116" s="16">
        <f t="shared" si="433"/>
        <v>45056</v>
      </c>
      <c r="J3116" s="17">
        <v>1.2267999999999999</v>
      </c>
      <c r="K3116" s="18">
        <f>G3116*结论【关键目标】!C$27*0.7735*0.001</f>
        <v>0</v>
      </c>
      <c r="L3116" s="5">
        <v>0</v>
      </c>
      <c r="M3116" s="5">
        <f>ABS(IF(L3116&lt;=0,L3116/耗电量关键数据!$B$6/1000,L3116/耗电量关键数据!$B$5/1000))</f>
        <v>0</v>
      </c>
      <c r="N3116" s="5">
        <f>电气设备逐时使用率计算!H3092</f>
        <v>7.0130699999999999</v>
      </c>
      <c r="O3116" s="5">
        <f>灯光逐时使用率计算!H3092</f>
        <v>3.7403040000000001</v>
      </c>
      <c r="P3116" s="19">
        <f t="shared" si="434"/>
        <v>10.753374000000001</v>
      </c>
      <c r="Q3116" s="19">
        <f t="shared" si="438"/>
        <v>10.753374000000001</v>
      </c>
      <c r="R3116" s="20">
        <f t="shared" si="435"/>
        <v>-10.753374000000001</v>
      </c>
      <c r="S3116" s="20">
        <f t="shared" si="439"/>
        <v>10.753374000000001</v>
      </c>
      <c r="T3116" s="20">
        <f>IF((T3115+R3116)&lt;0,0,IF((T3115+R3116)&gt;结论【关键目标】!C$28,结论【关键目标】!C$28,T3115+R3116))</f>
        <v>11.246625999999999</v>
      </c>
      <c r="U3116" s="19">
        <f>IF((T3115+R3116)&lt;结论【关键目标】!$C$28,0,(发电量计算【计算逻辑页】!R3116+发电量计算【计算逻辑页】!T3115-结论【关键目标】!$C$28))</f>
        <v>0</v>
      </c>
      <c r="V3116" s="5">
        <f t="shared" si="436"/>
        <v>0</v>
      </c>
      <c r="W3116" s="5">
        <f t="shared" si="437"/>
        <v>0</v>
      </c>
      <c r="X3116" s="5">
        <f t="shared" si="440"/>
        <v>9.428558323199999</v>
      </c>
    </row>
    <row r="3117" spans="1:24" x14ac:dyDescent="0.15">
      <c r="A3117" s="7">
        <v>3116</v>
      </c>
      <c r="B3117" s="7">
        <v>5</v>
      </c>
      <c r="C3117" s="7">
        <v>10</v>
      </c>
      <c r="D3117" s="7">
        <v>20</v>
      </c>
      <c r="E3117" s="7">
        <v>130</v>
      </c>
      <c r="F3117" s="7">
        <v>17</v>
      </c>
      <c r="G3117" s="7">
        <v>0</v>
      </c>
      <c r="H3117" s="7">
        <f t="shared" si="432"/>
        <v>3</v>
      </c>
      <c r="I3117" s="16">
        <f t="shared" si="433"/>
        <v>45056</v>
      </c>
      <c r="J3117" s="17">
        <v>1.2267999999999999</v>
      </c>
      <c r="K3117" s="18">
        <f>G3117*结论【关键目标】!C$27*0.7735*0.001</f>
        <v>0</v>
      </c>
      <c r="L3117" s="5">
        <v>0</v>
      </c>
      <c r="M3117" s="5">
        <f>ABS(IF(L3117&lt;=0,L3117/耗电量关键数据!$B$6/1000,L3117/耗电量关键数据!$B$5/1000))</f>
        <v>0</v>
      </c>
      <c r="N3117" s="5">
        <f>电气设备逐时使用率计算!H3093</f>
        <v>1.1688450000000001</v>
      </c>
      <c r="O3117" s="5">
        <f>灯光逐时使用率计算!H3093</f>
        <v>0.37403039999999999</v>
      </c>
      <c r="P3117" s="19">
        <f t="shared" si="434"/>
        <v>1.5428754000000002</v>
      </c>
      <c r="Q3117" s="19">
        <f t="shared" si="438"/>
        <v>1.5428754000000002</v>
      </c>
      <c r="R3117" s="20">
        <f t="shared" si="435"/>
        <v>-1.5428754000000002</v>
      </c>
      <c r="S3117" s="20">
        <f t="shared" si="439"/>
        <v>1.5428754000000002</v>
      </c>
      <c r="T3117" s="20">
        <f>IF((T3116+R3117)&lt;0,0,IF((T3116+R3117)&gt;结论【关键目标】!C$28,结论【关键目标】!C$28,T3116+R3117))</f>
        <v>9.7037505999999993</v>
      </c>
      <c r="U3117" s="19">
        <f>IF((T3116+R3117)&lt;结论【关键目标】!$C$28,0,(发电量计算【计算逻辑页】!R3117+发电量计算【计算逻辑页】!T3116-结论【关键目标】!$C$28))</f>
        <v>0</v>
      </c>
      <c r="V3117" s="5">
        <f t="shared" si="436"/>
        <v>0</v>
      </c>
      <c r="W3117" s="5">
        <f t="shared" si="437"/>
        <v>0</v>
      </c>
      <c r="X3117" s="5">
        <f t="shared" si="440"/>
        <v>1.3527931507200002</v>
      </c>
    </row>
    <row r="3118" spans="1:24" x14ac:dyDescent="0.15">
      <c r="A3118" s="7">
        <v>3117</v>
      </c>
      <c r="B3118" s="7">
        <v>5</v>
      </c>
      <c r="C3118" s="7">
        <v>10</v>
      </c>
      <c r="D3118" s="7">
        <v>21</v>
      </c>
      <c r="E3118" s="7">
        <v>130</v>
      </c>
      <c r="F3118" s="7">
        <v>17.5</v>
      </c>
      <c r="G3118" s="7">
        <v>0</v>
      </c>
      <c r="H3118" s="7">
        <f t="shared" si="432"/>
        <v>3</v>
      </c>
      <c r="I3118" s="16">
        <f t="shared" si="433"/>
        <v>45056</v>
      </c>
      <c r="J3118" s="17">
        <v>1.2267999999999999</v>
      </c>
      <c r="K3118" s="18">
        <f>G3118*结论【关键目标】!C$27*0.7735*0.001</f>
        <v>0</v>
      </c>
      <c r="L3118" s="5">
        <v>0</v>
      </c>
      <c r="M3118" s="5">
        <f>ABS(IF(L3118&lt;=0,L3118/耗电量关键数据!$B$6/1000,L3118/耗电量关键数据!$B$5/1000))</f>
        <v>0</v>
      </c>
      <c r="N3118" s="5">
        <f>电气设备逐时使用率计算!H3094</f>
        <v>1.1688450000000001</v>
      </c>
      <c r="O3118" s="5">
        <f>灯光逐时使用率计算!H3094</f>
        <v>0.37403039999999999</v>
      </c>
      <c r="P3118" s="19">
        <f t="shared" si="434"/>
        <v>1.5428754000000002</v>
      </c>
      <c r="Q3118" s="19">
        <f t="shared" si="438"/>
        <v>1.5428754000000002</v>
      </c>
      <c r="R3118" s="20">
        <f t="shared" si="435"/>
        <v>-1.5428754000000002</v>
      </c>
      <c r="S3118" s="20">
        <f t="shared" si="439"/>
        <v>1.5428754000000002</v>
      </c>
      <c r="T3118" s="20">
        <f>IF((T3117+R3118)&lt;0,0,IF((T3117+R3118)&gt;结论【关键目标】!C$28,结论【关键目标】!C$28,T3117+R3118))</f>
        <v>8.1608751999999996</v>
      </c>
      <c r="U3118" s="19">
        <f>IF((T3117+R3118)&lt;结论【关键目标】!$C$28,0,(发电量计算【计算逻辑页】!R3118+发电量计算【计算逻辑页】!T3117-结论【关键目标】!$C$28))</f>
        <v>0</v>
      </c>
      <c r="V3118" s="5">
        <f t="shared" si="436"/>
        <v>0</v>
      </c>
      <c r="W3118" s="5">
        <f t="shared" si="437"/>
        <v>0</v>
      </c>
      <c r="X3118" s="5">
        <f t="shared" si="440"/>
        <v>1.3527931507200002</v>
      </c>
    </row>
    <row r="3119" spans="1:24" x14ac:dyDescent="0.15">
      <c r="A3119" s="7">
        <v>3118</v>
      </c>
      <c r="B3119" s="7">
        <v>5</v>
      </c>
      <c r="C3119" s="7">
        <v>10</v>
      </c>
      <c r="D3119" s="7">
        <v>22</v>
      </c>
      <c r="E3119" s="7">
        <v>130</v>
      </c>
      <c r="F3119" s="7">
        <v>17</v>
      </c>
      <c r="G3119" s="7">
        <v>0</v>
      </c>
      <c r="H3119" s="7">
        <f t="shared" si="432"/>
        <v>3</v>
      </c>
      <c r="I3119" s="16">
        <f t="shared" si="433"/>
        <v>45056</v>
      </c>
      <c r="J3119" s="17">
        <v>0.70809999999999995</v>
      </c>
      <c r="K3119" s="18">
        <f>G3119*结论【关键目标】!C$27*0.7735*0.001</f>
        <v>0</v>
      </c>
      <c r="L3119" s="5">
        <v>0</v>
      </c>
      <c r="M3119" s="5">
        <f>ABS(IF(L3119&lt;=0,L3119/耗电量关键数据!$B$6/1000,L3119/耗电量关键数据!$B$5/1000))</f>
        <v>0</v>
      </c>
      <c r="N3119" s="5">
        <f>电气设备逐时使用率计算!H3095</f>
        <v>1.1688450000000001</v>
      </c>
      <c r="O3119" s="5">
        <f>灯光逐时使用率计算!H3095</f>
        <v>0.37403039999999999</v>
      </c>
      <c r="P3119" s="19">
        <f t="shared" si="434"/>
        <v>1.5428754000000002</v>
      </c>
      <c r="Q3119" s="19">
        <f t="shared" si="438"/>
        <v>0</v>
      </c>
      <c r="R3119" s="20">
        <f t="shared" si="435"/>
        <v>0</v>
      </c>
      <c r="S3119" s="20">
        <f t="shared" si="439"/>
        <v>0</v>
      </c>
      <c r="T3119" s="20">
        <f>IF((T3118+R3119)&lt;0,0,IF((T3118+R3119)&gt;结论【关键目标】!C$28,结论【关键目标】!C$28,T3118+R3119))</f>
        <v>8.1608751999999996</v>
      </c>
      <c r="U3119" s="19">
        <f>IF((T3118+R3119)&lt;结论【关键目标】!$C$28,0,(发电量计算【计算逻辑页】!R3119+发电量计算【计算逻辑页】!T3118-结论【关键目标】!$C$28))</f>
        <v>0</v>
      </c>
      <c r="V3119" s="5">
        <f t="shared" si="436"/>
        <v>0</v>
      </c>
      <c r="W3119" s="5">
        <f t="shared" si="437"/>
        <v>0</v>
      </c>
      <c r="X3119" s="5">
        <f t="shared" si="440"/>
        <v>0</v>
      </c>
    </row>
    <row r="3120" spans="1:24" x14ac:dyDescent="0.15">
      <c r="A3120" s="7">
        <v>3119</v>
      </c>
      <c r="B3120" s="7">
        <v>5</v>
      </c>
      <c r="C3120" s="7">
        <v>10</v>
      </c>
      <c r="D3120" s="7">
        <v>23</v>
      </c>
      <c r="E3120" s="7">
        <v>130</v>
      </c>
      <c r="F3120" s="7">
        <v>16</v>
      </c>
      <c r="G3120" s="7">
        <v>0</v>
      </c>
      <c r="H3120" s="7">
        <f t="shared" si="432"/>
        <v>3</v>
      </c>
      <c r="I3120" s="16">
        <f t="shared" si="433"/>
        <v>45056</v>
      </c>
      <c r="J3120" s="17">
        <v>0.70809999999999995</v>
      </c>
      <c r="K3120" s="18">
        <f>G3120*结论【关键目标】!C$27*0.7735*0.001</f>
        <v>0</v>
      </c>
      <c r="L3120" s="5">
        <v>0</v>
      </c>
      <c r="M3120" s="5">
        <f>ABS(IF(L3120&lt;=0,L3120/耗电量关键数据!$B$6/1000,L3120/耗电量关键数据!$B$5/1000))</f>
        <v>0</v>
      </c>
      <c r="N3120" s="5">
        <f>电气设备逐时使用率计算!H3096</f>
        <v>1.1688450000000001</v>
      </c>
      <c r="O3120" s="5">
        <f>灯光逐时使用率计算!H3096</f>
        <v>0.37403039999999999</v>
      </c>
      <c r="P3120" s="19">
        <f t="shared" si="434"/>
        <v>1.5428754000000002</v>
      </c>
      <c r="Q3120" s="19">
        <f t="shared" si="438"/>
        <v>0</v>
      </c>
      <c r="R3120" s="20">
        <f t="shared" si="435"/>
        <v>0</v>
      </c>
      <c r="S3120" s="20">
        <f t="shared" si="439"/>
        <v>0</v>
      </c>
      <c r="T3120" s="20">
        <f>IF((T3119+R3120)&lt;0,0,IF((T3119+R3120)&gt;结论【关键目标】!C$28,结论【关键目标】!C$28,T3119+R3120))</f>
        <v>8.1608751999999996</v>
      </c>
      <c r="U3120" s="19">
        <f>IF((T3119+R3120)&lt;结论【关键目标】!$C$28,0,(发电量计算【计算逻辑页】!R3120+发电量计算【计算逻辑页】!T3119-结论【关键目标】!$C$28))</f>
        <v>0</v>
      </c>
      <c r="V3120" s="5">
        <f t="shared" si="436"/>
        <v>0</v>
      </c>
      <c r="W3120" s="5">
        <f t="shared" si="437"/>
        <v>0</v>
      </c>
      <c r="X3120" s="5">
        <f t="shared" si="440"/>
        <v>0</v>
      </c>
    </row>
    <row r="3121" spans="1:24" x14ac:dyDescent="0.15">
      <c r="A3121" s="7">
        <v>3120</v>
      </c>
      <c r="B3121" s="7">
        <v>5</v>
      </c>
      <c r="C3121" s="7">
        <v>10</v>
      </c>
      <c r="D3121" s="7">
        <v>24</v>
      </c>
      <c r="E3121" s="7">
        <v>130</v>
      </c>
      <c r="F3121" s="7">
        <v>16.100000000000001</v>
      </c>
      <c r="G3121" s="7">
        <v>0</v>
      </c>
      <c r="H3121" s="7">
        <f t="shared" si="432"/>
        <v>3</v>
      </c>
      <c r="I3121" s="16">
        <f t="shared" si="433"/>
        <v>45056</v>
      </c>
      <c r="J3121" s="17">
        <v>0.2407</v>
      </c>
      <c r="K3121" s="18">
        <f>G3121*结论【关键目标】!C$27*0.7735*0.001</f>
        <v>0</v>
      </c>
      <c r="L3121" s="5">
        <v>0</v>
      </c>
      <c r="M3121" s="5">
        <f>ABS(IF(L3121&lt;=0,L3121/耗电量关键数据!$B$6/1000,L3121/耗电量关键数据!$B$5/1000))</f>
        <v>0</v>
      </c>
      <c r="N3121" s="5">
        <f>电气设备逐时使用率计算!H3097</f>
        <v>1.1688450000000001</v>
      </c>
      <c r="O3121" s="5">
        <f>灯光逐时使用率计算!H3097</f>
        <v>0.37403039999999999</v>
      </c>
      <c r="P3121" s="19">
        <f t="shared" si="434"/>
        <v>1.5428754000000002</v>
      </c>
      <c r="Q3121" s="19">
        <f t="shared" si="438"/>
        <v>0</v>
      </c>
      <c r="R3121" s="20">
        <f t="shared" si="435"/>
        <v>0</v>
      </c>
      <c r="S3121" s="20">
        <f t="shared" si="439"/>
        <v>0</v>
      </c>
      <c r="T3121" s="20">
        <f>IF((T3120+R3121)&lt;0,0,IF((T3120+R3121)&gt;结论【关键目标】!C$28,结论【关键目标】!C$28,T3120+R3121))</f>
        <v>8.1608751999999996</v>
      </c>
      <c r="U3121" s="19">
        <f>IF((T3120+R3121)&lt;结论【关键目标】!$C$28,0,(发电量计算【计算逻辑页】!R3121+发电量计算【计算逻辑页】!T3120-结论【关键目标】!$C$28))</f>
        <v>0</v>
      </c>
      <c r="V3121" s="5">
        <f t="shared" si="436"/>
        <v>0</v>
      </c>
      <c r="W3121" s="5">
        <f t="shared" si="437"/>
        <v>0</v>
      </c>
      <c r="X3121" s="5">
        <f t="shared" si="440"/>
        <v>0</v>
      </c>
    </row>
    <row r="3122" spans="1:24" x14ac:dyDescent="0.15">
      <c r="A3122" s="7">
        <v>3121</v>
      </c>
      <c r="B3122" s="7">
        <v>5</v>
      </c>
      <c r="C3122" s="7">
        <v>11</v>
      </c>
      <c r="D3122" s="7">
        <v>1</v>
      </c>
      <c r="E3122" s="7">
        <v>131</v>
      </c>
      <c r="F3122" s="7">
        <v>14</v>
      </c>
      <c r="G3122" s="7">
        <v>0</v>
      </c>
      <c r="H3122" s="7">
        <f t="shared" si="432"/>
        <v>4</v>
      </c>
      <c r="I3122" s="16">
        <f t="shared" si="433"/>
        <v>45057</v>
      </c>
      <c r="J3122" s="17">
        <v>0.2407</v>
      </c>
      <c r="K3122" s="18">
        <f>G3122*结论【关键目标】!C$27*0.7735*0.001</f>
        <v>0</v>
      </c>
      <c r="L3122" s="5">
        <v>0</v>
      </c>
      <c r="M3122" s="5">
        <f>ABS(IF(L3122&lt;=0,L3122/耗电量关键数据!$B$6/1000,L3122/耗电量关键数据!$B$5/1000))</f>
        <v>0</v>
      </c>
      <c r="N3122" s="5">
        <f>电气设备逐时使用率计算!H3098</f>
        <v>1.1688450000000001</v>
      </c>
      <c r="O3122" s="5">
        <f>灯光逐时使用率计算!H3098</f>
        <v>0.37403039999999999</v>
      </c>
      <c r="P3122" s="19">
        <f t="shared" si="434"/>
        <v>1.5428754000000002</v>
      </c>
      <c r="Q3122" s="19">
        <f t="shared" si="438"/>
        <v>0</v>
      </c>
      <c r="R3122" s="20">
        <f t="shared" si="435"/>
        <v>0</v>
      </c>
      <c r="S3122" s="20">
        <f t="shared" si="439"/>
        <v>0</v>
      </c>
      <c r="T3122" s="20">
        <f>IF((T3121+R3122)&lt;0,0,IF((T3121+R3122)&gt;结论【关键目标】!C$28,结论【关键目标】!C$28,T3121+R3122))</f>
        <v>8.1608751999999996</v>
      </c>
      <c r="U3122" s="19">
        <f>IF((T3121+R3122)&lt;结论【关键目标】!$C$28,0,(发电量计算【计算逻辑页】!R3122+发电量计算【计算逻辑页】!T3121-结论【关键目标】!$C$28))</f>
        <v>0</v>
      </c>
      <c r="V3122" s="5">
        <f t="shared" si="436"/>
        <v>0</v>
      </c>
      <c r="W3122" s="5">
        <f t="shared" si="437"/>
        <v>0</v>
      </c>
      <c r="X3122" s="5">
        <f t="shared" si="440"/>
        <v>0</v>
      </c>
    </row>
    <row r="3123" spans="1:24" x14ac:dyDescent="0.15">
      <c r="A3123" s="7">
        <v>3122</v>
      </c>
      <c r="B3123" s="7">
        <v>5</v>
      </c>
      <c r="C3123" s="7">
        <v>11</v>
      </c>
      <c r="D3123" s="7">
        <v>2</v>
      </c>
      <c r="E3123" s="7">
        <v>131</v>
      </c>
      <c r="F3123" s="7">
        <v>15</v>
      </c>
      <c r="G3123" s="7">
        <v>0</v>
      </c>
      <c r="H3123" s="7">
        <f t="shared" si="432"/>
        <v>4</v>
      </c>
      <c r="I3123" s="16">
        <f t="shared" si="433"/>
        <v>45057</v>
      </c>
      <c r="J3123" s="17">
        <v>0.2407</v>
      </c>
      <c r="K3123" s="18">
        <f>G3123*结论【关键目标】!C$27*0.7735*0.001</f>
        <v>0</v>
      </c>
      <c r="L3123" s="5">
        <v>0</v>
      </c>
      <c r="M3123" s="5">
        <f>ABS(IF(L3123&lt;=0,L3123/耗电量关键数据!$B$6/1000,L3123/耗电量关键数据!$B$5/1000))</f>
        <v>0</v>
      </c>
      <c r="N3123" s="5">
        <f>电气设备逐时使用率计算!H3099</f>
        <v>1.1688450000000001</v>
      </c>
      <c r="O3123" s="5">
        <f>灯光逐时使用率计算!H3099</f>
        <v>0.37403039999999999</v>
      </c>
      <c r="P3123" s="19">
        <f t="shared" si="434"/>
        <v>1.5428754000000002</v>
      </c>
      <c r="Q3123" s="19">
        <f t="shared" si="438"/>
        <v>0</v>
      </c>
      <c r="R3123" s="20">
        <f t="shared" si="435"/>
        <v>0</v>
      </c>
      <c r="S3123" s="20">
        <f t="shared" si="439"/>
        <v>0</v>
      </c>
      <c r="T3123" s="20">
        <f>IF((T3122+R3123)&lt;0,0,IF((T3122+R3123)&gt;结论【关键目标】!C$28,结论【关键目标】!C$28,T3122+R3123))</f>
        <v>8.1608751999999996</v>
      </c>
      <c r="U3123" s="19">
        <f>IF((T3122+R3123)&lt;结论【关键目标】!$C$28,0,(发电量计算【计算逻辑页】!R3123+发电量计算【计算逻辑页】!T3122-结论【关键目标】!$C$28))</f>
        <v>0</v>
      </c>
      <c r="V3123" s="5">
        <f t="shared" si="436"/>
        <v>0</v>
      </c>
      <c r="W3123" s="5">
        <f t="shared" si="437"/>
        <v>0</v>
      </c>
      <c r="X3123" s="5">
        <f t="shared" si="440"/>
        <v>0</v>
      </c>
    </row>
    <row r="3124" spans="1:24" x14ac:dyDescent="0.15">
      <c r="A3124" s="7">
        <v>3123</v>
      </c>
      <c r="B3124" s="7">
        <v>5</v>
      </c>
      <c r="C3124" s="7">
        <v>11</v>
      </c>
      <c r="D3124" s="7">
        <v>3</v>
      </c>
      <c r="E3124" s="7">
        <v>131</v>
      </c>
      <c r="F3124" s="7">
        <v>16.3</v>
      </c>
      <c r="G3124" s="7">
        <v>0</v>
      </c>
      <c r="H3124" s="7">
        <f t="shared" si="432"/>
        <v>4</v>
      </c>
      <c r="I3124" s="16">
        <f t="shared" si="433"/>
        <v>45057</v>
      </c>
      <c r="J3124" s="17">
        <v>0.2407</v>
      </c>
      <c r="K3124" s="18">
        <f>G3124*结论【关键目标】!C$27*0.7735*0.001</f>
        <v>0</v>
      </c>
      <c r="L3124" s="5">
        <v>0</v>
      </c>
      <c r="M3124" s="5">
        <f>ABS(IF(L3124&lt;=0,L3124/耗电量关键数据!$B$6/1000,L3124/耗电量关键数据!$B$5/1000))</f>
        <v>0</v>
      </c>
      <c r="N3124" s="5">
        <f>电气设备逐时使用率计算!H3100</f>
        <v>1.1688450000000001</v>
      </c>
      <c r="O3124" s="5">
        <f>灯光逐时使用率计算!H3100</f>
        <v>0.37403039999999999</v>
      </c>
      <c r="P3124" s="19">
        <f t="shared" si="434"/>
        <v>1.5428754000000002</v>
      </c>
      <c r="Q3124" s="19">
        <f t="shared" si="438"/>
        <v>0</v>
      </c>
      <c r="R3124" s="20">
        <f t="shared" si="435"/>
        <v>0</v>
      </c>
      <c r="S3124" s="20">
        <f t="shared" si="439"/>
        <v>0</v>
      </c>
      <c r="T3124" s="20">
        <f>IF((T3123+R3124)&lt;0,0,IF((T3123+R3124)&gt;结论【关键目标】!C$28,结论【关键目标】!C$28,T3123+R3124))</f>
        <v>8.1608751999999996</v>
      </c>
      <c r="U3124" s="19">
        <f>IF((T3123+R3124)&lt;结论【关键目标】!$C$28,0,(发电量计算【计算逻辑页】!R3124+发电量计算【计算逻辑页】!T3123-结论【关键目标】!$C$28))</f>
        <v>0</v>
      </c>
      <c r="V3124" s="5">
        <f t="shared" si="436"/>
        <v>0</v>
      </c>
      <c r="W3124" s="5">
        <f t="shared" si="437"/>
        <v>0</v>
      </c>
      <c r="X3124" s="5">
        <f t="shared" si="440"/>
        <v>0</v>
      </c>
    </row>
    <row r="3125" spans="1:24" x14ac:dyDescent="0.15">
      <c r="A3125" s="7">
        <v>3124</v>
      </c>
      <c r="B3125" s="7">
        <v>5</v>
      </c>
      <c r="C3125" s="7">
        <v>11</v>
      </c>
      <c r="D3125" s="7">
        <v>4</v>
      </c>
      <c r="E3125" s="7">
        <v>131</v>
      </c>
      <c r="F3125" s="7">
        <v>15</v>
      </c>
      <c r="G3125" s="7">
        <v>0</v>
      </c>
      <c r="H3125" s="7">
        <f t="shared" si="432"/>
        <v>4</v>
      </c>
      <c r="I3125" s="16">
        <f t="shared" si="433"/>
        <v>45057</v>
      </c>
      <c r="J3125" s="17">
        <v>0.2407</v>
      </c>
      <c r="K3125" s="18">
        <f>G3125*结论【关键目标】!C$27*0.7735*0.001</f>
        <v>0</v>
      </c>
      <c r="L3125" s="5">
        <v>0</v>
      </c>
      <c r="M3125" s="5">
        <f>ABS(IF(L3125&lt;=0,L3125/耗电量关键数据!$B$6/1000,L3125/耗电量关键数据!$B$5/1000))</f>
        <v>0</v>
      </c>
      <c r="N3125" s="5">
        <f>电气设备逐时使用率计算!H3101</f>
        <v>1.1688450000000001</v>
      </c>
      <c r="O3125" s="5">
        <f>灯光逐时使用率计算!H3101</f>
        <v>0.37403039999999999</v>
      </c>
      <c r="P3125" s="19">
        <f t="shared" si="434"/>
        <v>1.5428754000000002</v>
      </c>
      <c r="Q3125" s="19">
        <f t="shared" si="438"/>
        <v>0</v>
      </c>
      <c r="R3125" s="20">
        <f t="shared" si="435"/>
        <v>0</v>
      </c>
      <c r="S3125" s="20">
        <f t="shared" si="439"/>
        <v>0</v>
      </c>
      <c r="T3125" s="20">
        <f>IF((T3124+R3125)&lt;0,0,IF((T3124+R3125)&gt;结论【关键目标】!C$28,结论【关键目标】!C$28,T3124+R3125))</f>
        <v>8.1608751999999996</v>
      </c>
      <c r="U3125" s="19">
        <f>IF((T3124+R3125)&lt;结论【关键目标】!$C$28,0,(发电量计算【计算逻辑页】!R3125+发电量计算【计算逻辑页】!T3124-结论【关键目标】!$C$28))</f>
        <v>0</v>
      </c>
      <c r="V3125" s="5">
        <f t="shared" si="436"/>
        <v>0</v>
      </c>
      <c r="W3125" s="5">
        <f t="shared" si="437"/>
        <v>0</v>
      </c>
      <c r="X3125" s="5">
        <f t="shared" si="440"/>
        <v>0</v>
      </c>
    </row>
    <row r="3126" spans="1:24" x14ac:dyDescent="0.15">
      <c r="A3126" s="7">
        <v>3125</v>
      </c>
      <c r="B3126" s="7">
        <v>5</v>
      </c>
      <c r="C3126" s="7">
        <v>11</v>
      </c>
      <c r="D3126" s="7">
        <v>5</v>
      </c>
      <c r="E3126" s="7">
        <v>131</v>
      </c>
      <c r="F3126" s="7">
        <v>15</v>
      </c>
      <c r="G3126" s="7">
        <v>0.4</v>
      </c>
      <c r="H3126" s="7">
        <f t="shared" si="432"/>
        <v>4</v>
      </c>
      <c r="I3126" s="16">
        <f t="shared" si="433"/>
        <v>45057</v>
      </c>
      <c r="J3126" s="17">
        <v>0.2407</v>
      </c>
      <c r="K3126" s="18">
        <f>G3126*结论【关键目标】!C$27*0.7735*0.001</f>
        <v>3.7128000000000001E-2</v>
      </c>
      <c r="L3126" s="5">
        <v>0</v>
      </c>
      <c r="M3126" s="5">
        <f>ABS(IF(L3126&lt;=0,L3126/耗电量关键数据!$B$6/1000,L3126/耗电量关键数据!$B$5/1000))</f>
        <v>0</v>
      </c>
      <c r="N3126" s="5">
        <f>电气设备逐时使用率计算!H3102</f>
        <v>1.1688450000000001</v>
      </c>
      <c r="O3126" s="5">
        <f>灯光逐时使用率计算!H3102</f>
        <v>0.37403039999999999</v>
      </c>
      <c r="P3126" s="19">
        <f t="shared" si="434"/>
        <v>1.5428754000000002</v>
      </c>
      <c r="Q3126" s="19">
        <f t="shared" si="438"/>
        <v>0</v>
      </c>
      <c r="R3126" s="20">
        <f t="shared" si="435"/>
        <v>3.7128000000000001E-2</v>
      </c>
      <c r="S3126" s="20">
        <f t="shared" si="439"/>
        <v>0</v>
      </c>
      <c r="T3126" s="20">
        <f>IF((T3125+R3126)&lt;0,0,IF((T3125+R3126)&gt;结论【关键目标】!C$28,结论【关键目标】!C$28,T3125+R3126))</f>
        <v>8.1980031999999987</v>
      </c>
      <c r="U3126" s="19">
        <f>IF((T3125+R3126)&lt;结论【关键目标】!$C$28,0,(发电量计算【计算逻辑页】!R3126+发电量计算【计算逻辑页】!T3125-结论【关键目标】!$C$28))</f>
        <v>0</v>
      </c>
      <c r="V3126" s="5">
        <f t="shared" si="436"/>
        <v>0</v>
      </c>
      <c r="W3126" s="5">
        <f t="shared" si="437"/>
        <v>8.9367096000000004E-3</v>
      </c>
      <c r="X3126" s="5">
        <f t="shared" si="440"/>
        <v>0</v>
      </c>
    </row>
    <row r="3127" spans="1:24" x14ac:dyDescent="0.15">
      <c r="A3127" s="7">
        <v>3126</v>
      </c>
      <c r="B3127" s="7">
        <v>5</v>
      </c>
      <c r="C3127" s="7">
        <v>11</v>
      </c>
      <c r="D3127" s="7">
        <v>6</v>
      </c>
      <c r="E3127" s="7">
        <v>131</v>
      </c>
      <c r="F3127" s="7">
        <v>16.2</v>
      </c>
      <c r="G3127" s="7">
        <v>89.2</v>
      </c>
      <c r="H3127" s="7">
        <f t="shared" si="432"/>
        <v>4</v>
      </c>
      <c r="I3127" s="16">
        <f t="shared" si="433"/>
        <v>45057</v>
      </c>
      <c r="J3127" s="17">
        <v>0.2407</v>
      </c>
      <c r="K3127" s="18">
        <f>G3127*结论【关键目标】!C$27*0.7735*0.001</f>
        <v>8.2795439999999996</v>
      </c>
      <c r="L3127" s="5">
        <v>0</v>
      </c>
      <c r="M3127" s="5">
        <f>ABS(IF(L3127&lt;=0,L3127/耗电量关键数据!$B$6/1000,L3127/耗电量关键数据!$B$5/1000))</f>
        <v>0</v>
      </c>
      <c r="N3127" s="5">
        <f>电气设备逐时使用率计算!H3103</f>
        <v>1.1688450000000001</v>
      </c>
      <c r="O3127" s="5">
        <f>灯光逐时使用率计算!H3103</f>
        <v>0.37403039999999999</v>
      </c>
      <c r="P3127" s="19">
        <f t="shared" si="434"/>
        <v>1.5428754000000002</v>
      </c>
      <c r="Q3127" s="19">
        <f t="shared" si="438"/>
        <v>0</v>
      </c>
      <c r="R3127" s="20">
        <f t="shared" si="435"/>
        <v>8.2795439999999996</v>
      </c>
      <c r="S3127" s="20">
        <f t="shared" si="439"/>
        <v>0</v>
      </c>
      <c r="T3127" s="20">
        <f>IF((T3126+R3127)&lt;0,0,IF((T3126+R3127)&gt;结论【关键目标】!C$28,结论【关键目标】!C$28,T3126+R3127))</f>
        <v>16.477547199999997</v>
      </c>
      <c r="U3127" s="19">
        <f>IF((T3126+R3127)&lt;结论【关键目标】!$C$28,0,(发电量计算【计算逻辑页】!R3127+发电量计算【计算逻辑页】!T3126-结论【关键目标】!$C$28))</f>
        <v>0</v>
      </c>
      <c r="V3127" s="5">
        <f t="shared" si="436"/>
        <v>0</v>
      </c>
      <c r="W3127" s="5">
        <f t="shared" si="437"/>
        <v>0.37137010878000004</v>
      </c>
      <c r="X3127" s="5">
        <f t="shared" si="440"/>
        <v>0</v>
      </c>
    </row>
    <row r="3128" spans="1:24" x14ac:dyDescent="0.15">
      <c r="A3128" s="7">
        <v>3127</v>
      </c>
      <c r="B3128" s="7">
        <v>5</v>
      </c>
      <c r="C3128" s="7">
        <v>11</v>
      </c>
      <c r="D3128" s="7">
        <v>7</v>
      </c>
      <c r="E3128" s="7">
        <v>131</v>
      </c>
      <c r="F3128" s="7">
        <v>15</v>
      </c>
      <c r="G3128" s="7">
        <v>163.19999999999999</v>
      </c>
      <c r="H3128" s="7">
        <f t="shared" si="432"/>
        <v>4</v>
      </c>
      <c r="I3128" s="16">
        <f t="shared" si="433"/>
        <v>45057</v>
      </c>
      <c r="J3128" s="17">
        <v>0.2407</v>
      </c>
      <c r="K3128" s="18">
        <f>G3128*结论【关键目标】!C$27*0.7735*0.001</f>
        <v>15.148224000000001</v>
      </c>
      <c r="L3128" s="5">
        <v>0</v>
      </c>
      <c r="M3128" s="5">
        <f>ABS(IF(L3128&lt;=0,L3128/耗电量关键数据!$B$6/1000,L3128/耗电量关键数据!$B$5/1000))</f>
        <v>0</v>
      </c>
      <c r="N3128" s="5">
        <f>电气设备逐时使用率计算!H3104</f>
        <v>2.3376900000000003</v>
      </c>
      <c r="O3128" s="5">
        <f>灯光逐时使用率计算!H3104</f>
        <v>1.2467680000000001</v>
      </c>
      <c r="P3128" s="19">
        <f t="shared" si="434"/>
        <v>3.5844580000000006</v>
      </c>
      <c r="Q3128" s="19">
        <f t="shared" si="438"/>
        <v>0</v>
      </c>
      <c r="R3128" s="20">
        <f t="shared" si="435"/>
        <v>15.148224000000001</v>
      </c>
      <c r="S3128" s="20">
        <f t="shared" si="439"/>
        <v>0</v>
      </c>
      <c r="T3128" s="20">
        <f>IF((T3127+R3128)&lt;0,0,IF((T3127+R3128)&gt;结论【关键目标】!C$28,结论【关键目标】!C$28,T3127+R3128))</f>
        <v>22</v>
      </c>
      <c r="U3128" s="19">
        <f>IF((T3127+R3128)&lt;结论【关键目标】!$C$28,0,(发电量计算【计算逻辑页】!R3128+发电量计算【计算逻辑页】!T3127-结论【关键目标】!$C$28))</f>
        <v>9.6257711999999955</v>
      </c>
      <c r="V3128" s="5">
        <f t="shared" si="436"/>
        <v>0</v>
      </c>
      <c r="W3128" s="5">
        <f t="shared" si="437"/>
        <v>0.8627790406000001</v>
      </c>
      <c r="X3128" s="5">
        <f t="shared" si="440"/>
        <v>0</v>
      </c>
    </row>
    <row r="3129" spans="1:24" x14ac:dyDescent="0.15">
      <c r="A3129" s="7">
        <v>3128</v>
      </c>
      <c r="B3129" s="7">
        <v>5</v>
      </c>
      <c r="C3129" s="7">
        <v>11</v>
      </c>
      <c r="D3129" s="7">
        <v>8</v>
      </c>
      <c r="E3129" s="7">
        <v>131</v>
      </c>
      <c r="F3129" s="7">
        <v>15</v>
      </c>
      <c r="G3129" s="7">
        <v>242.4</v>
      </c>
      <c r="H3129" s="7">
        <f t="shared" si="432"/>
        <v>4</v>
      </c>
      <c r="I3129" s="16">
        <f t="shared" si="433"/>
        <v>45057</v>
      </c>
      <c r="J3129" s="17">
        <v>0.70809999999999995</v>
      </c>
      <c r="K3129" s="18">
        <f>G3129*结论【关键目标】!C$27*0.7735*0.001</f>
        <v>22.499568</v>
      </c>
      <c r="L3129" s="5">
        <v>0</v>
      </c>
      <c r="M3129" s="5">
        <f>ABS(IF(L3129&lt;=0,L3129/耗电量关键数据!$B$6/1000,L3129/耗电量关键数据!$B$5/1000))</f>
        <v>0</v>
      </c>
      <c r="N3129" s="5">
        <f>电气设备逐时使用率计算!H3105</f>
        <v>11.688450000000001</v>
      </c>
      <c r="O3129" s="5">
        <f>灯光逐时使用率计算!H3105</f>
        <v>6.2338399999999998</v>
      </c>
      <c r="P3129" s="19">
        <f t="shared" si="434"/>
        <v>17.92229</v>
      </c>
      <c r="Q3129" s="19">
        <f t="shared" si="438"/>
        <v>0</v>
      </c>
      <c r="R3129" s="20">
        <f t="shared" si="435"/>
        <v>22.499568</v>
      </c>
      <c r="S3129" s="20">
        <f t="shared" si="439"/>
        <v>0</v>
      </c>
      <c r="T3129" s="20">
        <f>IF((T3128+R3129)&lt;0,0,IF((T3128+R3129)&gt;结论【关键目标】!C$28,结论【关键目标】!C$28,T3128+R3129))</f>
        <v>22</v>
      </c>
      <c r="U3129" s="19">
        <f>IF((T3128+R3129)&lt;结论【关键目标】!$C$28,0,(发电量计算【计算逻辑页】!R3129+发电量计算【计算逻辑页】!T3128-结论【关键目标】!$C$28))</f>
        <v>22.499567999999996</v>
      </c>
      <c r="V3129" s="5">
        <f t="shared" si="436"/>
        <v>7.8748487999999979</v>
      </c>
      <c r="W3129" s="5">
        <f t="shared" si="437"/>
        <v>12.690773548999999</v>
      </c>
      <c r="X3129" s="5">
        <f t="shared" si="440"/>
        <v>0</v>
      </c>
    </row>
    <row r="3130" spans="1:24" x14ac:dyDescent="0.15">
      <c r="A3130" s="7">
        <v>3129</v>
      </c>
      <c r="B3130" s="7">
        <v>5</v>
      </c>
      <c r="C3130" s="7">
        <v>11</v>
      </c>
      <c r="D3130" s="7">
        <v>9</v>
      </c>
      <c r="E3130" s="7">
        <v>131</v>
      </c>
      <c r="F3130" s="7">
        <v>17.100000000000001</v>
      </c>
      <c r="G3130" s="7">
        <v>398.8</v>
      </c>
      <c r="H3130" s="7">
        <f t="shared" si="432"/>
        <v>4</v>
      </c>
      <c r="I3130" s="16">
        <f t="shared" si="433"/>
        <v>45057</v>
      </c>
      <c r="J3130" s="17">
        <v>0.70809999999999995</v>
      </c>
      <c r="K3130" s="18">
        <f>G3130*结论【关键目标】!C$27*0.7735*0.001</f>
        <v>37.016615999999999</v>
      </c>
      <c r="L3130" s="5">
        <v>0</v>
      </c>
      <c r="M3130" s="5">
        <f>ABS(IF(L3130&lt;=0,L3130/耗电量关键数据!$B$6/1000,L3130/耗电量关键数据!$B$5/1000))</f>
        <v>0</v>
      </c>
      <c r="N3130" s="5">
        <f>电气设备逐时使用率计算!H3106</f>
        <v>22.208055000000002</v>
      </c>
      <c r="O3130" s="5">
        <f>灯光逐时使用率计算!H3106</f>
        <v>11.844296</v>
      </c>
      <c r="P3130" s="19">
        <f t="shared" si="434"/>
        <v>34.052351000000002</v>
      </c>
      <c r="Q3130" s="19">
        <f t="shared" si="438"/>
        <v>0</v>
      </c>
      <c r="R3130" s="20">
        <f t="shared" si="435"/>
        <v>37.016615999999999</v>
      </c>
      <c r="S3130" s="20">
        <f t="shared" si="439"/>
        <v>0</v>
      </c>
      <c r="T3130" s="20">
        <f>IF((T3129+R3130)&lt;0,0,IF((T3129+R3130)&gt;结论【关键目标】!C$28,结论【关键目标】!C$28,T3129+R3130))</f>
        <v>22</v>
      </c>
      <c r="U3130" s="19">
        <f>IF((T3129+R3130)&lt;结论【关键目标】!$C$28,0,(发电量计算【计算逻辑页】!R3130+发电量计算【计算逻辑页】!T3129-结论【关键目标】!$C$28))</f>
        <v>37.016615999999999</v>
      </c>
      <c r="V3130" s="5">
        <f t="shared" si="436"/>
        <v>12.955815599999999</v>
      </c>
      <c r="W3130" s="5">
        <f t="shared" si="437"/>
        <v>24.1124697431</v>
      </c>
      <c r="X3130" s="5">
        <f t="shared" si="440"/>
        <v>0</v>
      </c>
    </row>
    <row r="3131" spans="1:24" x14ac:dyDescent="0.15">
      <c r="A3131" s="7">
        <v>3130</v>
      </c>
      <c r="B3131" s="7">
        <v>5</v>
      </c>
      <c r="C3131" s="7">
        <v>11</v>
      </c>
      <c r="D3131" s="7">
        <v>10</v>
      </c>
      <c r="E3131" s="7">
        <v>131</v>
      </c>
      <c r="F3131" s="7">
        <v>18</v>
      </c>
      <c r="G3131" s="7">
        <v>470.7</v>
      </c>
      <c r="H3131" s="7">
        <f t="shared" si="432"/>
        <v>4</v>
      </c>
      <c r="I3131" s="16">
        <f t="shared" si="433"/>
        <v>45057</v>
      </c>
      <c r="J3131" s="17">
        <v>0.70809999999999995</v>
      </c>
      <c r="K3131" s="18">
        <f>G3131*结论【关键目标】!C$27*0.7735*0.001</f>
        <v>43.690373999999998</v>
      </c>
      <c r="L3131" s="5">
        <v>0</v>
      </c>
      <c r="M3131" s="5">
        <f>ABS(IF(L3131&lt;=0,L3131/耗电量关键数据!$B$6/1000,L3131/耗电量关键数据!$B$5/1000))</f>
        <v>0</v>
      </c>
      <c r="N3131" s="5">
        <f>电气设备逐时使用率计算!H3107</f>
        <v>22.208055000000002</v>
      </c>
      <c r="O3131" s="5">
        <f>灯光逐时使用率计算!H3107</f>
        <v>11.844296</v>
      </c>
      <c r="P3131" s="19">
        <f t="shared" si="434"/>
        <v>34.052351000000002</v>
      </c>
      <c r="Q3131" s="19">
        <f t="shared" si="438"/>
        <v>0</v>
      </c>
      <c r="R3131" s="20">
        <f t="shared" si="435"/>
        <v>43.690373999999998</v>
      </c>
      <c r="S3131" s="20">
        <f t="shared" si="439"/>
        <v>0</v>
      </c>
      <c r="T3131" s="20">
        <f>IF((T3130+R3131)&lt;0,0,IF((T3130+R3131)&gt;结论【关键目标】!C$28,结论【关键目标】!C$28,T3130+R3131))</f>
        <v>22</v>
      </c>
      <c r="U3131" s="19">
        <f>IF((T3130+R3131)&lt;结论【关键目标】!$C$28,0,(发电量计算【计算逻辑页】!R3131+发电量计算【计算逻辑页】!T3130-结论【关键目标】!$C$28))</f>
        <v>43.690373999999991</v>
      </c>
      <c r="V3131" s="5">
        <f t="shared" si="436"/>
        <v>15.291630899999996</v>
      </c>
      <c r="W3131" s="5">
        <f t="shared" si="437"/>
        <v>24.1124697431</v>
      </c>
      <c r="X3131" s="5">
        <f t="shared" si="440"/>
        <v>0</v>
      </c>
    </row>
    <row r="3132" spans="1:24" x14ac:dyDescent="0.15">
      <c r="A3132" s="7">
        <v>3131</v>
      </c>
      <c r="B3132" s="7">
        <v>5</v>
      </c>
      <c r="C3132" s="7">
        <v>11</v>
      </c>
      <c r="D3132" s="7">
        <v>11</v>
      </c>
      <c r="E3132" s="7">
        <v>131</v>
      </c>
      <c r="F3132" s="7">
        <v>20</v>
      </c>
      <c r="G3132" s="7">
        <v>605.9</v>
      </c>
      <c r="H3132" s="7">
        <f t="shared" si="432"/>
        <v>4</v>
      </c>
      <c r="I3132" s="16">
        <f t="shared" si="433"/>
        <v>45057</v>
      </c>
      <c r="J3132" s="17">
        <v>1.2267999999999999</v>
      </c>
      <c r="K3132" s="18">
        <f>G3132*结论【关键目标】!C$27*0.7735*0.001</f>
        <v>56.239637999999999</v>
      </c>
      <c r="L3132" s="5">
        <v>0</v>
      </c>
      <c r="M3132" s="5">
        <f>ABS(IF(L3132&lt;=0,L3132/耗电量关键数据!$B$6/1000,L3132/耗电量关键数据!$B$5/1000))</f>
        <v>0</v>
      </c>
      <c r="N3132" s="5">
        <f>电气设备逐时使用率计算!H3108</f>
        <v>22.208055000000002</v>
      </c>
      <c r="O3132" s="5">
        <f>灯光逐时使用率计算!H3108</f>
        <v>11.844296</v>
      </c>
      <c r="P3132" s="19">
        <f t="shared" si="434"/>
        <v>34.052351000000002</v>
      </c>
      <c r="Q3132" s="19">
        <f t="shared" si="438"/>
        <v>34.052351000000002</v>
      </c>
      <c r="R3132" s="20">
        <f t="shared" si="435"/>
        <v>22.187286999999998</v>
      </c>
      <c r="S3132" s="20">
        <f t="shared" si="439"/>
        <v>0</v>
      </c>
      <c r="T3132" s="20">
        <f>IF((T3131+R3132)&lt;0,0,IF((T3131+R3132)&gt;结论【关键目标】!C$28,结论【关键目标】!C$28,T3131+R3132))</f>
        <v>22</v>
      </c>
      <c r="U3132" s="19">
        <f>IF((T3131+R3132)&lt;结论【关键目标】!$C$28,0,(发电量计算【计算逻辑页】!R3132+发电量计算【计算逻辑页】!T3131-结论【关键目标】!$C$28))</f>
        <v>22.187286999999998</v>
      </c>
      <c r="V3132" s="5">
        <f t="shared" si="436"/>
        <v>7.7655504499999983</v>
      </c>
      <c r="W3132" s="5">
        <f t="shared" si="437"/>
        <v>41.775424206799997</v>
      </c>
      <c r="X3132" s="5">
        <f t="shared" si="440"/>
        <v>0</v>
      </c>
    </row>
    <row r="3133" spans="1:24" x14ac:dyDescent="0.15">
      <c r="A3133" s="7">
        <v>3132</v>
      </c>
      <c r="B3133" s="7">
        <v>5</v>
      </c>
      <c r="C3133" s="7">
        <v>11</v>
      </c>
      <c r="D3133" s="7">
        <v>12</v>
      </c>
      <c r="E3133" s="7">
        <v>131</v>
      </c>
      <c r="F3133" s="7">
        <v>20.6</v>
      </c>
      <c r="G3133" s="7">
        <v>594.4</v>
      </c>
      <c r="H3133" s="7">
        <f t="shared" si="432"/>
        <v>4</v>
      </c>
      <c r="I3133" s="16">
        <f t="shared" si="433"/>
        <v>45057</v>
      </c>
      <c r="J3133" s="17">
        <v>1.2267999999999999</v>
      </c>
      <c r="K3133" s="18">
        <f>G3133*结论【关键目标】!C$27*0.7735*0.001</f>
        <v>55.172207999999998</v>
      </c>
      <c r="L3133" s="5">
        <v>0</v>
      </c>
      <c r="M3133" s="5">
        <f>ABS(IF(L3133&lt;=0,L3133/耗电量关键数据!$B$6/1000,L3133/耗电量关键数据!$B$5/1000))</f>
        <v>0</v>
      </c>
      <c r="N3133" s="5">
        <f>电气设备逐时使用率计算!H3109</f>
        <v>11.688450000000001</v>
      </c>
      <c r="O3133" s="5">
        <f>灯光逐时使用率计算!H3109</f>
        <v>9.9741440000000008</v>
      </c>
      <c r="P3133" s="19">
        <f t="shared" si="434"/>
        <v>21.662594000000002</v>
      </c>
      <c r="Q3133" s="19">
        <f t="shared" si="438"/>
        <v>21.662594000000002</v>
      </c>
      <c r="R3133" s="20">
        <f t="shared" si="435"/>
        <v>33.509613999999999</v>
      </c>
      <c r="S3133" s="20">
        <f t="shared" si="439"/>
        <v>0</v>
      </c>
      <c r="T3133" s="20">
        <f>IF((T3132+R3133)&lt;0,0,IF((T3132+R3133)&gt;结论【关键目标】!C$28,结论【关键目标】!C$28,T3132+R3133))</f>
        <v>22</v>
      </c>
      <c r="U3133" s="19">
        <f>IF((T3132+R3133)&lt;结论【关键目标】!$C$28,0,(发电量计算【计算逻辑页】!R3133+发电量计算【计算逻辑页】!T3132-结论【关键目标】!$C$28))</f>
        <v>33.509613999999999</v>
      </c>
      <c r="V3133" s="5">
        <f t="shared" si="436"/>
        <v>11.728364899999999</v>
      </c>
      <c r="W3133" s="5">
        <f t="shared" si="437"/>
        <v>26.5756703192</v>
      </c>
      <c r="X3133" s="5">
        <f t="shared" si="440"/>
        <v>0</v>
      </c>
    </row>
    <row r="3134" spans="1:24" x14ac:dyDescent="0.15">
      <c r="A3134" s="7">
        <v>3133</v>
      </c>
      <c r="B3134" s="7">
        <v>5</v>
      </c>
      <c r="C3134" s="7">
        <v>11</v>
      </c>
      <c r="D3134" s="7">
        <v>13</v>
      </c>
      <c r="E3134" s="7">
        <v>131</v>
      </c>
      <c r="F3134" s="7">
        <v>22</v>
      </c>
      <c r="G3134" s="7">
        <v>587.79999999999995</v>
      </c>
      <c r="H3134" s="7">
        <f t="shared" si="432"/>
        <v>4</v>
      </c>
      <c r="I3134" s="16">
        <f t="shared" si="433"/>
        <v>45057</v>
      </c>
      <c r="J3134" s="17">
        <v>1.2267999999999999</v>
      </c>
      <c r="K3134" s="18">
        <f>G3134*结论【关键目标】!C$27*0.7735*0.001</f>
        <v>54.559595999999999</v>
      </c>
      <c r="L3134" s="5">
        <v>0</v>
      </c>
      <c r="M3134" s="5">
        <f>ABS(IF(L3134&lt;=0,L3134/耗电量关键数据!$B$6/1000,L3134/耗电量关键数据!$B$5/1000))</f>
        <v>0</v>
      </c>
      <c r="N3134" s="5">
        <f>电气设备逐时使用率计算!H3110</f>
        <v>11.688450000000001</v>
      </c>
      <c r="O3134" s="5">
        <f>灯光逐时使用率计算!H3110</f>
        <v>9.9741440000000008</v>
      </c>
      <c r="P3134" s="19">
        <f t="shared" si="434"/>
        <v>21.662594000000002</v>
      </c>
      <c r="Q3134" s="19">
        <f t="shared" si="438"/>
        <v>21.662594000000002</v>
      </c>
      <c r="R3134" s="20">
        <f t="shared" si="435"/>
        <v>32.897002000000001</v>
      </c>
      <c r="S3134" s="20">
        <f t="shared" si="439"/>
        <v>0</v>
      </c>
      <c r="T3134" s="20">
        <f>IF((T3133+R3134)&lt;0,0,IF((T3133+R3134)&gt;结论【关键目标】!C$28,结论【关键目标】!C$28,T3133+R3134))</f>
        <v>22</v>
      </c>
      <c r="U3134" s="19">
        <f>IF((T3133+R3134)&lt;结论【关键目标】!$C$28,0,(发电量计算【计算逻辑页】!R3134+发电量计算【计算逻辑页】!T3133-结论【关键目标】!$C$28))</f>
        <v>32.897002000000001</v>
      </c>
      <c r="V3134" s="5">
        <f t="shared" si="436"/>
        <v>11.513950699999999</v>
      </c>
      <c r="W3134" s="5">
        <f t="shared" si="437"/>
        <v>26.5756703192</v>
      </c>
      <c r="X3134" s="5">
        <f t="shared" si="440"/>
        <v>0</v>
      </c>
    </row>
    <row r="3135" spans="1:24" x14ac:dyDescent="0.15">
      <c r="A3135" s="7">
        <v>3134</v>
      </c>
      <c r="B3135" s="7">
        <v>5</v>
      </c>
      <c r="C3135" s="7">
        <v>11</v>
      </c>
      <c r="D3135" s="7">
        <v>14</v>
      </c>
      <c r="E3135" s="7">
        <v>131</v>
      </c>
      <c r="F3135" s="7">
        <v>23</v>
      </c>
      <c r="G3135" s="7">
        <v>542</v>
      </c>
      <c r="H3135" s="7">
        <f t="shared" si="432"/>
        <v>4</v>
      </c>
      <c r="I3135" s="16">
        <f t="shared" si="433"/>
        <v>45057</v>
      </c>
      <c r="J3135" s="17">
        <v>1.2267999999999999</v>
      </c>
      <c r="K3135" s="18">
        <f>G3135*结论【关键目标】!C$27*0.7735*0.001</f>
        <v>50.308439999999997</v>
      </c>
      <c r="L3135" s="5">
        <v>0</v>
      </c>
      <c r="M3135" s="5">
        <f>ABS(IF(L3135&lt;=0,L3135/耗电量关键数据!$B$6/1000,L3135/耗电量关键数据!$B$5/1000))</f>
        <v>0</v>
      </c>
      <c r="N3135" s="5">
        <f>电气设备逐时使用率计算!H3111</f>
        <v>22.208055000000002</v>
      </c>
      <c r="O3135" s="5">
        <f>灯光逐时使用率计算!H3111</f>
        <v>11.844296</v>
      </c>
      <c r="P3135" s="19">
        <f t="shared" si="434"/>
        <v>34.052351000000002</v>
      </c>
      <c r="Q3135" s="19">
        <f t="shared" si="438"/>
        <v>34.052351000000002</v>
      </c>
      <c r="R3135" s="20">
        <f t="shared" si="435"/>
        <v>16.256088999999996</v>
      </c>
      <c r="S3135" s="20">
        <f t="shared" si="439"/>
        <v>0</v>
      </c>
      <c r="T3135" s="20">
        <f>IF((T3134+R3135)&lt;0,0,IF((T3134+R3135)&gt;结论【关键目标】!C$28,结论【关键目标】!C$28,T3134+R3135))</f>
        <v>22</v>
      </c>
      <c r="U3135" s="19">
        <f>IF((T3134+R3135)&lt;结论【关键目标】!$C$28,0,(发电量计算【计算逻辑页】!R3135+发电量计算【计算逻辑页】!T3134-结论【关键目标】!$C$28))</f>
        <v>16.256088999999996</v>
      </c>
      <c r="V3135" s="5">
        <f t="shared" si="436"/>
        <v>5.6896311499999985</v>
      </c>
      <c r="W3135" s="5">
        <f t="shared" si="437"/>
        <v>41.775424206799997</v>
      </c>
      <c r="X3135" s="5">
        <f t="shared" si="440"/>
        <v>0</v>
      </c>
    </row>
    <row r="3136" spans="1:24" x14ac:dyDescent="0.15">
      <c r="A3136" s="7">
        <v>3135</v>
      </c>
      <c r="B3136" s="7">
        <v>5</v>
      </c>
      <c r="C3136" s="7">
        <v>11</v>
      </c>
      <c r="D3136" s="7">
        <v>15</v>
      </c>
      <c r="E3136" s="7">
        <v>131</v>
      </c>
      <c r="F3136" s="7">
        <v>23</v>
      </c>
      <c r="G3136" s="7">
        <v>440.3</v>
      </c>
      <c r="H3136" s="7">
        <f t="shared" si="432"/>
        <v>4</v>
      </c>
      <c r="I3136" s="16">
        <f t="shared" si="433"/>
        <v>45057</v>
      </c>
      <c r="J3136" s="17">
        <v>1.2267999999999999</v>
      </c>
      <c r="K3136" s="18">
        <f>G3136*结论【关键目标】!C$27*0.7735*0.001</f>
        <v>40.868645999999998</v>
      </c>
      <c r="L3136" s="5">
        <v>0</v>
      </c>
      <c r="M3136" s="5">
        <f>ABS(IF(L3136&lt;=0,L3136/耗电量关键数据!$B$6/1000,L3136/耗电量关键数据!$B$5/1000))</f>
        <v>0</v>
      </c>
      <c r="N3136" s="5">
        <f>电气设备逐时使用率计算!H3112</f>
        <v>22.208055000000002</v>
      </c>
      <c r="O3136" s="5">
        <f>灯光逐时使用率计算!H3112</f>
        <v>11.844296</v>
      </c>
      <c r="P3136" s="19">
        <f t="shared" si="434"/>
        <v>34.052351000000002</v>
      </c>
      <c r="Q3136" s="19">
        <f t="shared" si="438"/>
        <v>34.052351000000002</v>
      </c>
      <c r="R3136" s="20">
        <f t="shared" si="435"/>
        <v>6.8162949999999967</v>
      </c>
      <c r="S3136" s="20">
        <f t="shared" si="439"/>
        <v>0</v>
      </c>
      <c r="T3136" s="20">
        <f>IF((T3135+R3136)&lt;0,0,IF((T3135+R3136)&gt;结论【关键目标】!C$28,结论【关键目标】!C$28,T3135+R3136))</f>
        <v>22</v>
      </c>
      <c r="U3136" s="19">
        <f>IF((T3135+R3136)&lt;结论【关键目标】!$C$28,0,(发电量计算【计算逻辑页】!R3136+发电量计算【计算逻辑页】!T3135-结论【关键目标】!$C$28))</f>
        <v>6.8162949999999967</v>
      </c>
      <c r="V3136" s="5">
        <f t="shared" si="436"/>
        <v>2.3857032499999988</v>
      </c>
      <c r="W3136" s="5">
        <f t="shared" si="437"/>
        <v>41.775424206799997</v>
      </c>
      <c r="X3136" s="5">
        <f t="shared" si="440"/>
        <v>0</v>
      </c>
    </row>
    <row r="3137" spans="1:24" x14ac:dyDescent="0.15">
      <c r="A3137" s="7">
        <v>3136</v>
      </c>
      <c r="B3137" s="7">
        <v>5</v>
      </c>
      <c r="C3137" s="7">
        <v>11</v>
      </c>
      <c r="D3137" s="7">
        <v>16</v>
      </c>
      <c r="E3137" s="7">
        <v>131</v>
      </c>
      <c r="F3137" s="7">
        <v>24</v>
      </c>
      <c r="G3137" s="7">
        <v>317.89999999999998</v>
      </c>
      <c r="H3137" s="7">
        <f t="shared" si="432"/>
        <v>4</v>
      </c>
      <c r="I3137" s="16">
        <f t="shared" si="433"/>
        <v>45057</v>
      </c>
      <c r="J3137" s="17">
        <v>0.70809999999999995</v>
      </c>
      <c r="K3137" s="18">
        <f>G3137*结论【关键目标】!C$27*0.7735*0.001</f>
        <v>29.507477999999999</v>
      </c>
      <c r="L3137" s="5">
        <v>0</v>
      </c>
      <c r="M3137" s="5">
        <f>ABS(IF(L3137&lt;=0,L3137/耗电量关键数据!$B$6/1000,L3137/耗电量关键数据!$B$5/1000))</f>
        <v>0</v>
      </c>
      <c r="N3137" s="5">
        <f>电气设备逐时使用率计算!H3113</f>
        <v>22.208055000000002</v>
      </c>
      <c r="O3137" s="5">
        <f>灯光逐时使用率计算!H3113</f>
        <v>11.844296</v>
      </c>
      <c r="P3137" s="19">
        <f t="shared" si="434"/>
        <v>34.052351000000002</v>
      </c>
      <c r="Q3137" s="19">
        <f t="shared" si="438"/>
        <v>0</v>
      </c>
      <c r="R3137" s="20">
        <f t="shared" si="435"/>
        <v>29.507477999999999</v>
      </c>
      <c r="S3137" s="20">
        <f t="shared" si="439"/>
        <v>0</v>
      </c>
      <c r="T3137" s="20">
        <f>IF((T3136+R3137)&lt;0,0,IF((T3136+R3137)&gt;结论【关键目标】!C$28,结论【关键目标】!C$28,T3136+R3137))</f>
        <v>22</v>
      </c>
      <c r="U3137" s="19">
        <f>IF((T3136+R3137)&lt;结论【关键目标】!$C$28,0,(发电量计算【计算逻辑页】!R3137+发电量计算【计算逻辑页】!T3136-结论【关键目标】!$C$28))</f>
        <v>29.507477999999999</v>
      </c>
      <c r="V3137" s="5">
        <f t="shared" si="436"/>
        <v>10.327617299999998</v>
      </c>
      <c r="W3137" s="5">
        <f t="shared" si="437"/>
        <v>20.894245171799998</v>
      </c>
      <c r="X3137" s="5">
        <f t="shared" si="440"/>
        <v>0</v>
      </c>
    </row>
    <row r="3138" spans="1:24" x14ac:dyDescent="0.15">
      <c r="A3138" s="7">
        <v>3137</v>
      </c>
      <c r="B3138" s="7">
        <v>5</v>
      </c>
      <c r="C3138" s="7">
        <v>11</v>
      </c>
      <c r="D3138" s="7">
        <v>17</v>
      </c>
      <c r="E3138" s="7">
        <v>131</v>
      </c>
      <c r="F3138" s="7">
        <v>24</v>
      </c>
      <c r="G3138" s="7">
        <v>179.7</v>
      </c>
      <c r="H3138" s="7">
        <f t="shared" ref="H3138:H3201" si="441">WEEKDAY(I:I,2)</f>
        <v>4</v>
      </c>
      <c r="I3138" s="16">
        <f t="shared" ref="I3138:I3201" si="442">DATE(2023,B3138,C3138)</f>
        <v>45057</v>
      </c>
      <c r="J3138" s="17">
        <v>0.70809999999999995</v>
      </c>
      <c r="K3138" s="18">
        <f>G3138*结论【关键目标】!C$27*0.7735*0.001</f>
        <v>16.679754000000003</v>
      </c>
      <c r="L3138" s="5">
        <v>0</v>
      </c>
      <c r="M3138" s="5">
        <f>ABS(IF(L3138&lt;=0,L3138/耗电量关键数据!$B$6/1000,L3138/耗电量关键数据!$B$5/1000))</f>
        <v>0</v>
      </c>
      <c r="N3138" s="5">
        <f>电气设备逐时使用率计算!H3114</f>
        <v>22.208055000000002</v>
      </c>
      <c r="O3138" s="5">
        <f>灯光逐时使用率计算!H3114</f>
        <v>11.844296</v>
      </c>
      <c r="P3138" s="19">
        <f t="shared" ref="P3138:P3201" si="443">M3138+N3138+O3138</f>
        <v>34.052351000000002</v>
      </c>
      <c r="Q3138" s="19">
        <f t="shared" si="438"/>
        <v>0</v>
      </c>
      <c r="R3138" s="20">
        <f t="shared" ref="R3138:R3201" si="444">K3138-Q3138</f>
        <v>16.679754000000003</v>
      </c>
      <c r="S3138" s="20">
        <f t="shared" si="439"/>
        <v>0</v>
      </c>
      <c r="T3138" s="20">
        <f>IF((T3137+R3138)&lt;0,0,IF((T3137+R3138)&gt;结论【关键目标】!C$28,结论【关键目标】!C$28,T3137+R3138))</f>
        <v>22</v>
      </c>
      <c r="U3138" s="19">
        <f>IF((T3137+R3138)&lt;结论【关键目标】!$C$28,0,(发电量计算【计算逻辑页】!R3138+发电量计算【计算逻辑页】!T3137-结论【关键目标】!$C$28))</f>
        <v>16.679754000000003</v>
      </c>
      <c r="V3138" s="5">
        <f t="shared" ref="V3138:V3201" si="445">IF(J3138&gt;0.35,U3138*0.35,0)</f>
        <v>5.8379139000000002</v>
      </c>
      <c r="W3138" s="5">
        <f t="shared" ref="W3138:W3201" si="446">IF(P3138&gt;K3138,K3138*J3138,P3138*J3138)</f>
        <v>11.810933807400001</v>
      </c>
      <c r="X3138" s="5">
        <f t="shared" si="440"/>
        <v>0</v>
      </c>
    </row>
    <row r="3139" spans="1:24" x14ac:dyDescent="0.15">
      <c r="A3139" s="7">
        <v>3138</v>
      </c>
      <c r="B3139" s="7">
        <v>5</v>
      </c>
      <c r="C3139" s="7">
        <v>11</v>
      </c>
      <c r="D3139" s="7">
        <v>18</v>
      </c>
      <c r="E3139" s="7">
        <v>131</v>
      </c>
      <c r="F3139" s="7">
        <v>22.4</v>
      </c>
      <c r="G3139" s="7">
        <v>49.8</v>
      </c>
      <c r="H3139" s="7">
        <f t="shared" si="441"/>
        <v>4</v>
      </c>
      <c r="I3139" s="16">
        <f t="shared" si="442"/>
        <v>45057</v>
      </c>
      <c r="J3139" s="17">
        <v>0.70809999999999995</v>
      </c>
      <c r="K3139" s="18">
        <f>G3139*结论【关键目标】!C$27*0.7735*0.001</f>
        <v>4.6224359999999995</v>
      </c>
      <c r="L3139" s="5">
        <v>0</v>
      </c>
      <c r="M3139" s="5">
        <f>ABS(IF(L3139&lt;=0,L3139/耗电量关键数据!$B$6/1000,L3139/耗电量关键数据!$B$5/1000))</f>
        <v>0</v>
      </c>
      <c r="N3139" s="5">
        <f>电气设备逐时使用率计算!H3115</f>
        <v>7.0130699999999999</v>
      </c>
      <c r="O3139" s="5">
        <f>灯光逐时使用率计算!H3115</f>
        <v>3.7403040000000001</v>
      </c>
      <c r="P3139" s="19">
        <f t="shared" si="443"/>
        <v>10.753374000000001</v>
      </c>
      <c r="Q3139" s="19">
        <f t="shared" ref="Q3139:Q3202" si="447">IF(J3139&gt;0.8,P3139,0)</f>
        <v>0</v>
      </c>
      <c r="R3139" s="20">
        <f t="shared" si="444"/>
        <v>4.6224359999999995</v>
      </c>
      <c r="S3139" s="20">
        <f t="shared" ref="S3139:S3202" si="448">IF(R3139&lt;0,ABS(R3139),0)</f>
        <v>0</v>
      </c>
      <c r="T3139" s="20">
        <f>IF((T3138+R3139)&lt;0,0,IF((T3138+R3139)&gt;结论【关键目标】!C$28,结论【关键目标】!C$28,T3138+R3139))</f>
        <v>22</v>
      </c>
      <c r="U3139" s="19">
        <f>IF((T3138+R3139)&lt;结论【关键目标】!$C$28,0,(发电量计算【计算逻辑页】!R3139+发电量计算【计算逻辑页】!T3138-结论【关键目标】!$C$28))</f>
        <v>4.6224360000000004</v>
      </c>
      <c r="V3139" s="5">
        <f t="shared" si="445"/>
        <v>1.6178526</v>
      </c>
      <c r="W3139" s="5">
        <f t="shared" si="446"/>
        <v>3.2731469315999995</v>
      </c>
      <c r="X3139" s="5">
        <f t="shared" si="440"/>
        <v>0</v>
      </c>
    </row>
    <row r="3140" spans="1:24" x14ac:dyDescent="0.15">
      <c r="A3140" s="7">
        <v>3139</v>
      </c>
      <c r="B3140" s="7">
        <v>5</v>
      </c>
      <c r="C3140" s="7">
        <v>11</v>
      </c>
      <c r="D3140" s="7">
        <v>19</v>
      </c>
      <c r="E3140" s="7">
        <v>131</v>
      </c>
      <c r="F3140" s="7">
        <v>22</v>
      </c>
      <c r="G3140" s="7">
        <v>0</v>
      </c>
      <c r="H3140" s="7">
        <f t="shared" si="441"/>
        <v>4</v>
      </c>
      <c r="I3140" s="16">
        <f t="shared" si="442"/>
        <v>45057</v>
      </c>
      <c r="J3140" s="17">
        <v>1.2267999999999999</v>
      </c>
      <c r="K3140" s="18">
        <f>G3140*结论【关键目标】!C$27*0.7735*0.001</f>
        <v>0</v>
      </c>
      <c r="L3140" s="5">
        <v>0</v>
      </c>
      <c r="M3140" s="5">
        <f>ABS(IF(L3140&lt;=0,L3140/耗电量关键数据!$B$6/1000,L3140/耗电量关键数据!$B$5/1000))</f>
        <v>0</v>
      </c>
      <c r="N3140" s="5">
        <f>电气设备逐时使用率计算!H3116</f>
        <v>7.0130699999999999</v>
      </c>
      <c r="O3140" s="5">
        <f>灯光逐时使用率计算!H3116</f>
        <v>3.7403040000000001</v>
      </c>
      <c r="P3140" s="19">
        <f t="shared" si="443"/>
        <v>10.753374000000001</v>
      </c>
      <c r="Q3140" s="19">
        <f t="shared" si="447"/>
        <v>10.753374000000001</v>
      </c>
      <c r="R3140" s="20">
        <f t="shared" si="444"/>
        <v>-10.753374000000001</v>
      </c>
      <c r="S3140" s="20">
        <f t="shared" si="448"/>
        <v>10.753374000000001</v>
      </c>
      <c r="T3140" s="20">
        <f>IF((T3139+R3140)&lt;0,0,IF((T3139+R3140)&gt;结论【关键目标】!C$28,结论【关键目标】!C$28,T3139+R3140))</f>
        <v>11.246625999999999</v>
      </c>
      <c r="U3140" s="19">
        <f>IF((T3139+R3140)&lt;结论【关键目标】!$C$28,0,(发电量计算【计算逻辑页】!R3140+发电量计算【计算逻辑页】!T3139-结论【关键目标】!$C$28))</f>
        <v>0</v>
      </c>
      <c r="V3140" s="5">
        <f t="shared" si="445"/>
        <v>0</v>
      </c>
      <c r="W3140" s="5">
        <f t="shared" si="446"/>
        <v>0</v>
      </c>
      <c r="X3140" s="5">
        <f t="shared" ref="X3140:X3203" si="449">(J3140-0.35)*IF(T3140&gt;S3140,S3140,T3140)</f>
        <v>9.428558323199999</v>
      </c>
    </row>
    <row r="3141" spans="1:24" x14ac:dyDescent="0.15">
      <c r="A3141" s="7">
        <v>3140</v>
      </c>
      <c r="B3141" s="7">
        <v>5</v>
      </c>
      <c r="C3141" s="7">
        <v>11</v>
      </c>
      <c r="D3141" s="7">
        <v>20</v>
      </c>
      <c r="E3141" s="7">
        <v>131</v>
      </c>
      <c r="F3141" s="7">
        <v>21</v>
      </c>
      <c r="G3141" s="7">
        <v>0</v>
      </c>
      <c r="H3141" s="7">
        <f t="shared" si="441"/>
        <v>4</v>
      </c>
      <c r="I3141" s="16">
        <f t="shared" si="442"/>
        <v>45057</v>
      </c>
      <c r="J3141" s="17">
        <v>1.2267999999999999</v>
      </c>
      <c r="K3141" s="18">
        <f>G3141*结论【关键目标】!C$27*0.7735*0.001</f>
        <v>0</v>
      </c>
      <c r="L3141" s="5">
        <v>0</v>
      </c>
      <c r="M3141" s="5">
        <f>ABS(IF(L3141&lt;=0,L3141/耗电量关键数据!$B$6/1000,L3141/耗电量关键数据!$B$5/1000))</f>
        <v>0</v>
      </c>
      <c r="N3141" s="5">
        <f>电气设备逐时使用率计算!H3117</f>
        <v>1.1688450000000001</v>
      </c>
      <c r="O3141" s="5">
        <f>灯光逐时使用率计算!H3117</f>
        <v>0.37403039999999999</v>
      </c>
      <c r="P3141" s="19">
        <f t="shared" si="443"/>
        <v>1.5428754000000002</v>
      </c>
      <c r="Q3141" s="19">
        <f t="shared" si="447"/>
        <v>1.5428754000000002</v>
      </c>
      <c r="R3141" s="20">
        <f t="shared" si="444"/>
        <v>-1.5428754000000002</v>
      </c>
      <c r="S3141" s="20">
        <f t="shared" si="448"/>
        <v>1.5428754000000002</v>
      </c>
      <c r="T3141" s="20">
        <f>IF((T3140+R3141)&lt;0,0,IF((T3140+R3141)&gt;结论【关键目标】!C$28,结论【关键目标】!C$28,T3140+R3141))</f>
        <v>9.7037505999999993</v>
      </c>
      <c r="U3141" s="19">
        <f>IF((T3140+R3141)&lt;结论【关键目标】!$C$28,0,(发电量计算【计算逻辑页】!R3141+发电量计算【计算逻辑页】!T3140-结论【关键目标】!$C$28))</f>
        <v>0</v>
      </c>
      <c r="V3141" s="5">
        <f t="shared" si="445"/>
        <v>0</v>
      </c>
      <c r="W3141" s="5">
        <f t="shared" si="446"/>
        <v>0</v>
      </c>
      <c r="X3141" s="5">
        <f t="shared" si="449"/>
        <v>1.3527931507200002</v>
      </c>
    </row>
    <row r="3142" spans="1:24" x14ac:dyDescent="0.15">
      <c r="A3142" s="7">
        <v>3141</v>
      </c>
      <c r="B3142" s="7">
        <v>5</v>
      </c>
      <c r="C3142" s="7">
        <v>11</v>
      </c>
      <c r="D3142" s="7">
        <v>21</v>
      </c>
      <c r="E3142" s="7">
        <v>131</v>
      </c>
      <c r="F3142" s="7">
        <v>19.399999999999999</v>
      </c>
      <c r="G3142" s="7">
        <v>0</v>
      </c>
      <c r="H3142" s="7">
        <f t="shared" si="441"/>
        <v>4</v>
      </c>
      <c r="I3142" s="16">
        <f t="shared" si="442"/>
        <v>45057</v>
      </c>
      <c r="J3142" s="17">
        <v>1.2267999999999999</v>
      </c>
      <c r="K3142" s="18">
        <f>G3142*结论【关键目标】!C$27*0.7735*0.001</f>
        <v>0</v>
      </c>
      <c r="L3142" s="5">
        <v>0</v>
      </c>
      <c r="M3142" s="5">
        <f>ABS(IF(L3142&lt;=0,L3142/耗电量关键数据!$B$6/1000,L3142/耗电量关键数据!$B$5/1000))</f>
        <v>0</v>
      </c>
      <c r="N3142" s="5">
        <f>电气设备逐时使用率计算!H3118</f>
        <v>1.1688450000000001</v>
      </c>
      <c r="O3142" s="5">
        <f>灯光逐时使用率计算!H3118</f>
        <v>0.37403039999999999</v>
      </c>
      <c r="P3142" s="19">
        <f t="shared" si="443"/>
        <v>1.5428754000000002</v>
      </c>
      <c r="Q3142" s="19">
        <f t="shared" si="447"/>
        <v>1.5428754000000002</v>
      </c>
      <c r="R3142" s="20">
        <f t="shared" si="444"/>
        <v>-1.5428754000000002</v>
      </c>
      <c r="S3142" s="20">
        <f t="shared" si="448"/>
        <v>1.5428754000000002</v>
      </c>
      <c r="T3142" s="20">
        <f>IF((T3141+R3142)&lt;0,0,IF((T3141+R3142)&gt;结论【关键目标】!C$28,结论【关键目标】!C$28,T3141+R3142))</f>
        <v>8.1608751999999996</v>
      </c>
      <c r="U3142" s="19">
        <f>IF((T3141+R3142)&lt;结论【关键目标】!$C$28,0,(发电量计算【计算逻辑页】!R3142+发电量计算【计算逻辑页】!T3141-结论【关键目标】!$C$28))</f>
        <v>0</v>
      </c>
      <c r="V3142" s="5">
        <f t="shared" si="445"/>
        <v>0</v>
      </c>
      <c r="W3142" s="5">
        <f t="shared" si="446"/>
        <v>0</v>
      </c>
      <c r="X3142" s="5">
        <f t="shared" si="449"/>
        <v>1.3527931507200002</v>
      </c>
    </row>
    <row r="3143" spans="1:24" x14ac:dyDescent="0.15">
      <c r="A3143" s="7">
        <v>3142</v>
      </c>
      <c r="B3143" s="7">
        <v>5</v>
      </c>
      <c r="C3143" s="7">
        <v>11</v>
      </c>
      <c r="D3143" s="7">
        <v>22</v>
      </c>
      <c r="E3143" s="7">
        <v>131</v>
      </c>
      <c r="F3143" s="7">
        <v>18</v>
      </c>
      <c r="G3143" s="7">
        <v>0</v>
      </c>
      <c r="H3143" s="7">
        <f t="shared" si="441"/>
        <v>4</v>
      </c>
      <c r="I3143" s="16">
        <f t="shared" si="442"/>
        <v>45057</v>
      </c>
      <c r="J3143" s="17">
        <v>0.70809999999999995</v>
      </c>
      <c r="K3143" s="18">
        <f>G3143*结论【关键目标】!C$27*0.7735*0.001</f>
        <v>0</v>
      </c>
      <c r="L3143" s="5">
        <v>0</v>
      </c>
      <c r="M3143" s="5">
        <f>ABS(IF(L3143&lt;=0,L3143/耗电量关键数据!$B$6/1000,L3143/耗电量关键数据!$B$5/1000))</f>
        <v>0</v>
      </c>
      <c r="N3143" s="5">
        <f>电气设备逐时使用率计算!H3119</f>
        <v>1.1688450000000001</v>
      </c>
      <c r="O3143" s="5">
        <f>灯光逐时使用率计算!H3119</f>
        <v>0.37403039999999999</v>
      </c>
      <c r="P3143" s="19">
        <f t="shared" si="443"/>
        <v>1.5428754000000002</v>
      </c>
      <c r="Q3143" s="19">
        <f t="shared" si="447"/>
        <v>0</v>
      </c>
      <c r="R3143" s="20">
        <f t="shared" si="444"/>
        <v>0</v>
      </c>
      <c r="S3143" s="20">
        <f t="shared" si="448"/>
        <v>0</v>
      </c>
      <c r="T3143" s="20">
        <f>IF((T3142+R3143)&lt;0,0,IF((T3142+R3143)&gt;结论【关键目标】!C$28,结论【关键目标】!C$28,T3142+R3143))</f>
        <v>8.1608751999999996</v>
      </c>
      <c r="U3143" s="19">
        <f>IF((T3142+R3143)&lt;结论【关键目标】!$C$28,0,(发电量计算【计算逻辑页】!R3143+发电量计算【计算逻辑页】!T3142-结论【关键目标】!$C$28))</f>
        <v>0</v>
      </c>
      <c r="V3143" s="5">
        <f t="shared" si="445"/>
        <v>0</v>
      </c>
      <c r="W3143" s="5">
        <f t="shared" si="446"/>
        <v>0</v>
      </c>
      <c r="X3143" s="5">
        <f t="shared" si="449"/>
        <v>0</v>
      </c>
    </row>
    <row r="3144" spans="1:24" x14ac:dyDescent="0.15">
      <c r="A3144" s="7">
        <v>3143</v>
      </c>
      <c r="B3144" s="7">
        <v>5</v>
      </c>
      <c r="C3144" s="7">
        <v>11</v>
      </c>
      <c r="D3144" s="7">
        <v>23</v>
      </c>
      <c r="E3144" s="7">
        <v>131</v>
      </c>
      <c r="F3144" s="7">
        <v>17</v>
      </c>
      <c r="G3144" s="7">
        <v>0</v>
      </c>
      <c r="H3144" s="7">
        <f t="shared" si="441"/>
        <v>4</v>
      </c>
      <c r="I3144" s="16">
        <f t="shared" si="442"/>
        <v>45057</v>
      </c>
      <c r="J3144" s="17">
        <v>0.70809999999999995</v>
      </c>
      <c r="K3144" s="18">
        <f>G3144*结论【关键目标】!C$27*0.7735*0.001</f>
        <v>0</v>
      </c>
      <c r="L3144" s="5">
        <v>0</v>
      </c>
      <c r="M3144" s="5">
        <f>ABS(IF(L3144&lt;=0,L3144/耗电量关键数据!$B$6/1000,L3144/耗电量关键数据!$B$5/1000))</f>
        <v>0</v>
      </c>
      <c r="N3144" s="5">
        <f>电气设备逐时使用率计算!H3120</f>
        <v>1.1688450000000001</v>
      </c>
      <c r="O3144" s="5">
        <f>灯光逐时使用率计算!H3120</f>
        <v>0.37403039999999999</v>
      </c>
      <c r="P3144" s="19">
        <f t="shared" si="443"/>
        <v>1.5428754000000002</v>
      </c>
      <c r="Q3144" s="19">
        <f t="shared" si="447"/>
        <v>0</v>
      </c>
      <c r="R3144" s="20">
        <f t="shared" si="444"/>
        <v>0</v>
      </c>
      <c r="S3144" s="20">
        <f t="shared" si="448"/>
        <v>0</v>
      </c>
      <c r="T3144" s="20">
        <f>IF((T3143+R3144)&lt;0,0,IF((T3143+R3144)&gt;结论【关键目标】!C$28,结论【关键目标】!C$28,T3143+R3144))</f>
        <v>8.1608751999999996</v>
      </c>
      <c r="U3144" s="19">
        <f>IF((T3143+R3144)&lt;结论【关键目标】!$C$28,0,(发电量计算【计算逻辑页】!R3144+发电量计算【计算逻辑页】!T3143-结论【关键目标】!$C$28))</f>
        <v>0</v>
      </c>
      <c r="V3144" s="5">
        <f t="shared" si="445"/>
        <v>0</v>
      </c>
      <c r="W3144" s="5">
        <f t="shared" si="446"/>
        <v>0</v>
      </c>
      <c r="X3144" s="5">
        <f t="shared" si="449"/>
        <v>0</v>
      </c>
    </row>
    <row r="3145" spans="1:24" x14ac:dyDescent="0.15">
      <c r="A3145" s="7">
        <v>3144</v>
      </c>
      <c r="B3145" s="7">
        <v>5</v>
      </c>
      <c r="C3145" s="7">
        <v>11</v>
      </c>
      <c r="D3145" s="7">
        <v>24</v>
      </c>
      <c r="E3145" s="7">
        <v>131</v>
      </c>
      <c r="F3145" s="7">
        <v>15.4</v>
      </c>
      <c r="G3145" s="7">
        <v>0</v>
      </c>
      <c r="H3145" s="7">
        <f t="shared" si="441"/>
        <v>4</v>
      </c>
      <c r="I3145" s="16">
        <f t="shared" si="442"/>
        <v>45057</v>
      </c>
      <c r="J3145" s="17">
        <v>0.2407</v>
      </c>
      <c r="K3145" s="18">
        <f>G3145*结论【关键目标】!C$27*0.7735*0.001</f>
        <v>0</v>
      </c>
      <c r="L3145" s="5">
        <v>0</v>
      </c>
      <c r="M3145" s="5">
        <f>ABS(IF(L3145&lt;=0,L3145/耗电量关键数据!$B$6/1000,L3145/耗电量关键数据!$B$5/1000))</f>
        <v>0</v>
      </c>
      <c r="N3145" s="5">
        <f>电气设备逐时使用率计算!H3121</f>
        <v>1.1688450000000001</v>
      </c>
      <c r="O3145" s="5">
        <f>灯光逐时使用率计算!H3121</f>
        <v>0.37403039999999999</v>
      </c>
      <c r="P3145" s="19">
        <f t="shared" si="443"/>
        <v>1.5428754000000002</v>
      </c>
      <c r="Q3145" s="19">
        <f t="shared" si="447"/>
        <v>0</v>
      </c>
      <c r="R3145" s="20">
        <f t="shared" si="444"/>
        <v>0</v>
      </c>
      <c r="S3145" s="20">
        <f t="shared" si="448"/>
        <v>0</v>
      </c>
      <c r="T3145" s="20">
        <f>IF((T3144+R3145)&lt;0,0,IF((T3144+R3145)&gt;结论【关键目标】!C$28,结论【关键目标】!C$28,T3144+R3145))</f>
        <v>8.1608751999999996</v>
      </c>
      <c r="U3145" s="19">
        <f>IF((T3144+R3145)&lt;结论【关键目标】!$C$28,0,(发电量计算【计算逻辑页】!R3145+发电量计算【计算逻辑页】!T3144-结论【关键目标】!$C$28))</f>
        <v>0</v>
      </c>
      <c r="V3145" s="5">
        <f t="shared" si="445"/>
        <v>0</v>
      </c>
      <c r="W3145" s="5">
        <f t="shared" si="446"/>
        <v>0</v>
      </c>
      <c r="X3145" s="5">
        <f t="shared" si="449"/>
        <v>0</v>
      </c>
    </row>
    <row r="3146" spans="1:24" x14ac:dyDescent="0.15">
      <c r="A3146" s="7">
        <v>3145</v>
      </c>
      <c r="B3146" s="7">
        <v>5</v>
      </c>
      <c r="C3146" s="7">
        <v>12</v>
      </c>
      <c r="D3146" s="7">
        <v>1</v>
      </c>
      <c r="E3146" s="7">
        <v>132</v>
      </c>
      <c r="F3146" s="7">
        <v>15</v>
      </c>
      <c r="G3146" s="7">
        <v>0</v>
      </c>
      <c r="H3146" s="7">
        <f t="shared" si="441"/>
        <v>5</v>
      </c>
      <c r="I3146" s="16">
        <f t="shared" si="442"/>
        <v>45058</v>
      </c>
      <c r="J3146" s="17">
        <v>0.2407</v>
      </c>
      <c r="K3146" s="18">
        <f>G3146*结论【关键目标】!C$27*0.7735*0.001</f>
        <v>0</v>
      </c>
      <c r="L3146" s="5">
        <v>0</v>
      </c>
      <c r="M3146" s="5">
        <f>ABS(IF(L3146&lt;=0,L3146/耗电量关键数据!$B$6/1000,L3146/耗电量关键数据!$B$5/1000))</f>
        <v>0</v>
      </c>
      <c r="N3146" s="5">
        <f>电气设备逐时使用率计算!H3122</f>
        <v>1.1688450000000001</v>
      </c>
      <c r="O3146" s="5">
        <f>灯光逐时使用率计算!H3122</f>
        <v>0.37403039999999999</v>
      </c>
      <c r="P3146" s="19">
        <f t="shared" si="443"/>
        <v>1.5428754000000002</v>
      </c>
      <c r="Q3146" s="19">
        <f t="shared" si="447"/>
        <v>0</v>
      </c>
      <c r="R3146" s="20">
        <f t="shared" si="444"/>
        <v>0</v>
      </c>
      <c r="S3146" s="20">
        <f t="shared" si="448"/>
        <v>0</v>
      </c>
      <c r="T3146" s="20">
        <f>IF((T3145+R3146)&lt;0,0,IF((T3145+R3146)&gt;结论【关键目标】!C$28,结论【关键目标】!C$28,T3145+R3146))</f>
        <v>8.1608751999999996</v>
      </c>
      <c r="U3146" s="19">
        <f>IF((T3145+R3146)&lt;结论【关键目标】!$C$28,0,(发电量计算【计算逻辑页】!R3146+发电量计算【计算逻辑页】!T3145-结论【关键目标】!$C$28))</f>
        <v>0</v>
      </c>
      <c r="V3146" s="5">
        <f t="shared" si="445"/>
        <v>0</v>
      </c>
      <c r="W3146" s="5">
        <f t="shared" si="446"/>
        <v>0</v>
      </c>
      <c r="X3146" s="5">
        <f t="shared" si="449"/>
        <v>0</v>
      </c>
    </row>
    <row r="3147" spans="1:24" x14ac:dyDescent="0.15">
      <c r="A3147" s="7">
        <v>3146</v>
      </c>
      <c r="B3147" s="7">
        <v>5</v>
      </c>
      <c r="C3147" s="7">
        <v>12</v>
      </c>
      <c r="D3147" s="7">
        <v>2</v>
      </c>
      <c r="E3147" s="7">
        <v>132</v>
      </c>
      <c r="F3147" s="7">
        <v>14</v>
      </c>
      <c r="G3147" s="7">
        <v>0</v>
      </c>
      <c r="H3147" s="7">
        <f t="shared" si="441"/>
        <v>5</v>
      </c>
      <c r="I3147" s="16">
        <f t="shared" si="442"/>
        <v>45058</v>
      </c>
      <c r="J3147" s="17">
        <v>0.2407</v>
      </c>
      <c r="K3147" s="18">
        <f>G3147*结论【关键目标】!C$27*0.7735*0.001</f>
        <v>0</v>
      </c>
      <c r="L3147" s="5">
        <v>0</v>
      </c>
      <c r="M3147" s="5">
        <f>ABS(IF(L3147&lt;=0,L3147/耗电量关键数据!$B$6/1000,L3147/耗电量关键数据!$B$5/1000))</f>
        <v>0</v>
      </c>
      <c r="N3147" s="5">
        <f>电气设备逐时使用率计算!H3123</f>
        <v>1.1688450000000001</v>
      </c>
      <c r="O3147" s="5">
        <f>灯光逐时使用率计算!H3123</f>
        <v>0.37403039999999999</v>
      </c>
      <c r="P3147" s="19">
        <f t="shared" si="443"/>
        <v>1.5428754000000002</v>
      </c>
      <c r="Q3147" s="19">
        <f t="shared" si="447"/>
        <v>0</v>
      </c>
      <c r="R3147" s="20">
        <f t="shared" si="444"/>
        <v>0</v>
      </c>
      <c r="S3147" s="20">
        <f t="shared" si="448"/>
        <v>0</v>
      </c>
      <c r="T3147" s="20">
        <f>IF((T3146+R3147)&lt;0,0,IF((T3146+R3147)&gt;结论【关键目标】!C$28,结论【关键目标】!C$28,T3146+R3147))</f>
        <v>8.1608751999999996</v>
      </c>
      <c r="U3147" s="19">
        <f>IF((T3146+R3147)&lt;结论【关键目标】!$C$28,0,(发电量计算【计算逻辑页】!R3147+发电量计算【计算逻辑页】!T3146-结论【关键目标】!$C$28))</f>
        <v>0</v>
      </c>
      <c r="V3147" s="5">
        <f t="shared" si="445"/>
        <v>0</v>
      </c>
      <c r="W3147" s="5">
        <f t="shared" si="446"/>
        <v>0</v>
      </c>
      <c r="X3147" s="5">
        <f t="shared" si="449"/>
        <v>0</v>
      </c>
    </row>
    <row r="3148" spans="1:24" x14ac:dyDescent="0.15">
      <c r="A3148" s="7">
        <v>3147</v>
      </c>
      <c r="B3148" s="7">
        <v>5</v>
      </c>
      <c r="C3148" s="7">
        <v>12</v>
      </c>
      <c r="D3148" s="7">
        <v>3</v>
      </c>
      <c r="E3148" s="7">
        <v>132</v>
      </c>
      <c r="F3148" s="7">
        <v>15.8</v>
      </c>
      <c r="G3148" s="7">
        <v>0</v>
      </c>
      <c r="H3148" s="7">
        <f t="shared" si="441"/>
        <v>5</v>
      </c>
      <c r="I3148" s="16">
        <f t="shared" si="442"/>
        <v>45058</v>
      </c>
      <c r="J3148" s="17">
        <v>0.2407</v>
      </c>
      <c r="K3148" s="18">
        <f>G3148*结论【关键目标】!C$27*0.7735*0.001</f>
        <v>0</v>
      </c>
      <c r="L3148" s="5">
        <v>0</v>
      </c>
      <c r="M3148" s="5">
        <f>ABS(IF(L3148&lt;=0,L3148/耗电量关键数据!$B$6/1000,L3148/耗电量关键数据!$B$5/1000))</f>
        <v>0</v>
      </c>
      <c r="N3148" s="5">
        <f>电气设备逐时使用率计算!H3124</f>
        <v>1.1688450000000001</v>
      </c>
      <c r="O3148" s="5">
        <f>灯光逐时使用率计算!H3124</f>
        <v>0.37403039999999999</v>
      </c>
      <c r="P3148" s="19">
        <f t="shared" si="443"/>
        <v>1.5428754000000002</v>
      </c>
      <c r="Q3148" s="19">
        <f t="shared" si="447"/>
        <v>0</v>
      </c>
      <c r="R3148" s="20">
        <f t="shared" si="444"/>
        <v>0</v>
      </c>
      <c r="S3148" s="20">
        <f t="shared" si="448"/>
        <v>0</v>
      </c>
      <c r="T3148" s="20">
        <f>IF((T3147+R3148)&lt;0,0,IF((T3147+R3148)&gt;结论【关键目标】!C$28,结论【关键目标】!C$28,T3147+R3148))</f>
        <v>8.1608751999999996</v>
      </c>
      <c r="U3148" s="19">
        <f>IF((T3147+R3148)&lt;结论【关键目标】!$C$28,0,(发电量计算【计算逻辑页】!R3148+发电量计算【计算逻辑页】!T3147-结论【关键目标】!$C$28))</f>
        <v>0</v>
      </c>
      <c r="V3148" s="5">
        <f t="shared" si="445"/>
        <v>0</v>
      </c>
      <c r="W3148" s="5">
        <f t="shared" si="446"/>
        <v>0</v>
      </c>
      <c r="X3148" s="5">
        <f t="shared" si="449"/>
        <v>0</v>
      </c>
    </row>
    <row r="3149" spans="1:24" x14ac:dyDescent="0.15">
      <c r="A3149" s="7">
        <v>3148</v>
      </c>
      <c r="B3149" s="7">
        <v>5</v>
      </c>
      <c r="C3149" s="7">
        <v>12</v>
      </c>
      <c r="D3149" s="7">
        <v>4</v>
      </c>
      <c r="E3149" s="7">
        <v>132</v>
      </c>
      <c r="F3149" s="7">
        <v>16</v>
      </c>
      <c r="G3149" s="7">
        <v>0</v>
      </c>
      <c r="H3149" s="7">
        <f t="shared" si="441"/>
        <v>5</v>
      </c>
      <c r="I3149" s="16">
        <f t="shared" si="442"/>
        <v>45058</v>
      </c>
      <c r="J3149" s="17">
        <v>0.2407</v>
      </c>
      <c r="K3149" s="18">
        <f>G3149*结论【关键目标】!C$27*0.7735*0.001</f>
        <v>0</v>
      </c>
      <c r="L3149" s="5">
        <v>0</v>
      </c>
      <c r="M3149" s="5">
        <f>ABS(IF(L3149&lt;=0,L3149/耗电量关键数据!$B$6/1000,L3149/耗电量关键数据!$B$5/1000))</f>
        <v>0</v>
      </c>
      <c r="N3149" s="5">
        <f>电气设备逐时使用率计算!H3125</f>
        <v>1.1688450000000001</v>
      </c>
      <c r="O3149" s="5">
        <f>灯光逐时使用率计算!H3125</f>
        <v>0.37403039999999999</v>
      </c>
      <c r="P3149" s="19">
        <f t="shared" si="443"/>
        <v>1.5428754000000002</v>
      </c>
      <c r="Q3149" s="19">
        <f t="shared" si="447"/>
        <v>0</v>
      </c>
      <c r="R3149" s="20">
        <f t="shared" si="444"/>
        <v>0</v>
      </c>
      <c r="S3149" s="20">
        <f t="shared" si="448"/>
        <v>0</v>
      </c>
      <c r="T3149" s="20">
        <f>IF((T3148+R3149)&lt;0,0,IF((T3148+R3149)&gt;结论【关键目标】!C$28,结论【关键目标】!C$28,T3148+R3149))</f>
        <v>8.1608751999999996</v>
      </c>
      <c r="U3149" s="19">
        <f>IF((T3148+R3149)&lt;结论【关键目标】!$C$28,0,(发电量计算【计算逻辑页】!R3149+发电量计算【计算逻辑页】!T3148-结论【关键目标】!$C$28))</f>
        <v>0</v>
      </c>
      <c r="V3149" s="5">
        <f t="shared" si="445"/>
        <v>0</v>
      </c>
      <c r="W3149" s="5">
        <f t="shared" si="446"/>
        <v>0</v>
      </c>
      <c r="X3149" s="5">
        <f t="shared" si="449"/>
        <v>0</v>
      </c>
    </row>
    <row r="3150" spans="1:24" x14ac:dyDescent="0.15">
      <c r="A3150" s="7">
        <v>3149</v>
      </c>
      <c r="B3150" s="7">
        <v>5</v>
      </c>
      <c r="C3150" s="7">
        <v>12</v>
      </c>
      <c r="D3150" s="7">
        <v>5</v>
      </c>
      <c r="E3150" s="7">
        <v>132</v>
      </c>
      <c r="F3150" s="7">
        <v>16</v>
      </c>
      <c r="G3150" s="7">
        <v>0.4</v>
      </c>
      <c r="H3150" s="7">
        <f t="shared" si="441"/>
        <v>5</v>
      </c>
      <c r="I3150" s="16">
        <f t="shared" si="442"/>
        <v>45058</v>
      </c>
      <c r="J3150" s="17">
        <v>0.2407</v>
      </c>
      <c r="K3150" s="18">
        <f>G3150*结论【关键目标】!C$27*0.7735*0.001</f>
        <v>3.7128000000000001E-2</v>
      </c>
      <c r="L3150" s="5">
        <v>0</v>
      </c>
      <c r="M3150" s="5">
        <f>ABS(IF(L3150&lt;=0,L3150/耗电量关键数据!$B$6/1000,L3150/耗电量关键数据!$B$5/1000))</f>
        <v>0</v>
      </c>
      <c r="N3150" s="5">
        <f>电气设备逐时使用率计算!H3126</f>
        <v>1.1688450000000001</v>
      </c>
      <c r="O3150" s="5">
        <f>灯光逐时使用率计算!H3126</f>
        <v>0.37403039999999999</v>
      </c>
      <c r="P3150" s="19">
        <f t="shared" si="443"/>
        <v>1.5428754000000002</v>
      </c>
      <c r="Q3150" s="19">
        <f t="shared" si="447"/>
        <v>0</v>
      </c>
      <c r="R3150" s="20">
        <f t="shared" si="444"/>
        <v>3.7128000000000001E-2</v>
      </c>
      <c r="S3150" s="20">
        <f t="shared" si="448"/>
        <v>0</v>
      </c>
      <c r="T3150" s="20">
        <f>IF((T3149+R3150)&lt;0,0,IF((T3149+R3150)&gt;结论【关键目标】!C$28,结论【关键目标】!C$28,T3149+R3150))</f>
        <v>8.1980031999999987</v>
      </c>
      <c r="U3150" s="19">
        <f>IF((T3149+R3150)&lt;结论【关键目标】!$C$28,0,(发电量计算【计算逻辑页】!R3150+发电量计算【计算逻辑页】!T3149-结论【关键目标】!$C$28))</f>
        <v>0</v>
      </c>
      <c r="V3150" s="5">
        <f t="shared" si="445"/>
        <v>0</v>
      </c>
      <c r="W3150" s="5">
        <f t="shared" si="446"/>
        <v>8.9367096000000004E-3</v>
      </c>
      <c r="X3150" s="5">
        <f t="shared" si="449"/>
        <v>0</v>
      </c>
    </row>
    <row r="3151" spans="1:24" x14ac:dyDescent="0.15">
      <c r="A3151" s="7">
        <v>3150</v>
      </c>
      <c r="B3151" s="7">
        <v>5</v>
      </c>
      <c r="C3151" s="7">
        <v>12</v>
      </c>
      <c r="D3151" s="7">
        <v>6</v>
      </c>
      <c r="E3151" s="7">
        <v>132</v>
      </c>
      <c r="F3151" s="7">
        <v>15.8</v>
      </c>
      <c r="G3151" s="7">
        <v>86.2</v>
      </c>
      <c r="H3151" s="7">
        <f t="shared" si="441"/>
        <v>5</v>
      </c>
      <c r="I3151" s="16">
        <f t="shared" si="442"/>
        <v>45058</v>
      </c>
      <c r="J3151" s="17">
        <v>0.2407</v>
      </c>
      <c r="K3151" s="18">
        <f>G3151*结论【关键目标】!C$27*0.7735*0.001</f>
        <v>8.0010840000000005</v>
      </c>
      <c r="L3151" s="5">
        <v>0</v>
      </c>
      <c r="M3151" s="5">
        <f>ABS(IF(L3151&lt;=0,L3151/耗电量关键数据!$B$6/1000,L3151/耗电量关键数据!$B$5/1000))</f>
        <v>0</v>
      </c>
      <c r="N3151" s="5">
        <f>电气设备逐时使用率计算!H3127</f>
        <v>1.1688450000000001</v>
      </c>
      <c r="O3151" s="5">
        <f>灯光逐时使用率计算!H3127</f>
        <v>0.37403039999999999</v>
      </c>
      <c r="P3151" s="19">
        <f t="shared" si="443"/>
        <v>1.5428754000000002</v>
      </c>
      <c r="Q3151" s="19">
        <f t="shared" si="447"/>
        <v>0</v>
      </c>
      <c r="R3151" s="20">
        <f t="shared" si="444"/>
        <v>8.0010840000000005</v>
      </c>
      <c r="S3151" s="20">
        <f t="shared" si="448"/>
        <v>0</v>
      </c>
      <c r="T3151" s="20">
        <f>IF((T3150+R3151)&lt;0,0,IF((T3150+R3151)&gt;结论【关键目标】!C$28,结论【关键目标】!C$28,T3150+R3151))</f>
        <v>16.199087200000001</v>
      </c>
      <c r="U3151" s="19">
        <f>IF((T3150+R3151)&lt;结论【关键目标】!$C$28,0,(发电量计算【计算逻辑页】!R3151+发电量计算【计算逻辑页】!T3150-结论【关键目标】!$C$28))</f>
        <v>0</v>
      </c>
      <c r="V3151" s="5">
        <f t="shared" si="445"/>
        <v>0</v>
      </c>
      <c r="W3151" s="5">
        <f t="shared" si="446"/>
        <v>0.37137010878000004</v>
      </c>
      <c r="X3151" s="5">
        <f t="shared" si="449"/>
        <v>0</v>
      </c>
    </row>
    <row r="3152" spans="1:24" x14ac:dyDescent="0.15">
      <c r="A3152" s="7">
        <v>3151</v>
      </c>
      <c r="B3152" s="7">
        <v>5</v>
      </c>
      <c r="C3152" s="7">
        <v>12</v>
      </c>
      <c r="D3152" s="7">
        <v>7</v>
      </c>
      <c r="E3152" s="7">
        <v>132</v>
      </c>
      <c r="F3152" s="7">
        <v>15</v>
      </c>
      <c r="G3152" s="7">
        <v>141.6</v>
      </c>
      <c r="H3152" s="7">
        <f t="shared" si="441"/>
        <v>5</v>
      </c>
      <c r="I3152" s="16">
        <f t="shared" si="442"/>
        <v>45058</v>
      </c>
      <c r="J3152" s="17">
        <v>0.2407</v>
      </c>
      <c r="K3152" s="18">
        <f>G3152*结论【关键目标】!C$27*0.7735*0.001</f>
        <v>13.143312</v>
      </c>
      <c r="L3152" s="5">
        <v>0</v>
      </c>
      <c r="M3152" s="5">
        <f>ABS(IF(L3152&lt;=0,L3152/耗电量关键数据!$B$6/1000,L3152/耗电量关键数据!$B$5/1000))</f>
        <v>0</v>
      </c>
      <c r="N3152" s="5">
        <f>电气设备逐时使用率计算!H3128</f>
        <v>2.3376900000000003</v>
      </c>
      <c r="O3152" s="5">
        <f>灯光逐时使用率计算!H3128</f>
        <v>1.2467680000000001</v>
      </c>
      <c r="P3152" s="19">
        <f t="shared" si="443"/>
        <v>3.5844580000000006</v>
      </c>
      <c r="Q3152" s="19">
        <f t="shared" si="447"/>
        <v>0</v>
      </c>
      <c r="R3152" s="20">
        <f t="shared" si="444"/>
        <v>13.143312</v>
      </c>
      <c r="S3152" s="20">
        <f t="shared" si="448"/>
        <v>0</v>
      </c>
      <c r="T3152" s="20">
        <f>IF((T3151+R3152)&lt;0,0,IF((T3151+R3152)&gt;结论【关键目标】!C$28,结论【关键目标】!C$28,T3151+R3152))</f>
        <v>22</v>
      </c>
      <c r="U3152" s="19">
        <f>IF((T3151+R3152)&lt;结论【关键目标】!$C$28,0,(发电量计算【计算逻辑页】!R3152+发电量计算【计算逻辑页】!T3151-结论【关键目标】!$C$28))</f>
        <v>7.3423992000000027</v>
      </c>
      <c r="V3152" s="5">
        <f t="shared" si="445"/>
        <v>0</v>
      </c>
      <c r="W3152" s="5">
        <f t="shared" si="446"/>
        <v>0.8627790406000001</v>
      </c>
      <c r="X3152" s="5">
        <f t="shared" si="449"/>
        <v>0</v>
      </c>
    </row>
    <row r="3153" spans="1:24" x14ac:dyDescent="0.15">
      <c r="A3153" s="7">
        <v>3152</v>
      </c>
      <c r="B3153" s="7">
        <v>5</v>
      </c>
      <c r="C3153" s="7">
        <v>12</v>
      </c>
      <c r="D3153" s="7">
        <v>8</v>
      </c>
      <c r="E3153" s="7">
        <v>132</v>
      </c>
      <c r="F3153" s="7">
        <v>16</v>
      </c>
      <c r="G3153" s="7">
        <v>239.8</v>
      </c>
      <c r="H3153" s="7">
        <f t="shared" si="441"/>
        <v>5</v>
      </c>
      <c r="I3153" s="16">
        <f t="shared" si="442"/>
        <v>45058</v>
      </c>
      <c r="J3153" s="17">
        <v>0.70809999999999995</v>
      </c>
      <c r="K3153" s="18">
        <f>G3153*结论【关键目标】!C$27*0.7735*0.001</f>
        <v>22.258236</v>
      </c>
      <c r="L3153" s="5">
        <v>0</v>
      </c>
      <c r="M3153" s="5">
        <f>ABS(IF(L3153&lt;=0,L3153/耗电量关键数据!$B$6/1000,L3153/耗电量关键数据!$B$5/1000))</f>
        <v>0</v>
      </c>
      <c r="N3153" s="5">
        <f>电气设备逐时使用率计算!H3129</f>
        <v>11.688450000000001</v>
      </c>
      <c r="O3153" s="5">
        <f>灯光逐时使用率计算!H3129</f>
        <v>6.2338399999999998</v>
      </c>
      <c r="P3153" s="19">
        <f t="shared" si="443"/>
        <v>17.92229</v>
      </c>
      <c r="Q3153" s="19">
        <f t="shared" si="447"/>
        <v>0</v>
      </c>
      <c r="R3153" s="20">
        <f t="shared" si="444"/>
        <v>22.258236</v>
      </c>
      <c r="S3153" s="20">
        <f t="shared" si="448"/>
        <v>0</v>
      </c>
      <c r="T3153" s="20">
        <f>IF((T3152+R3153)&lt;0,0,IF((T3152+R3153)&gt;结论【关键目标】!C$28,结论【关键目标】!C$28,T3152+R3153))</f>
        <v>22</v>
      </c>
      <c r="U3153" s="19">
        <f>IF((T3152+R3153)&lt;结论【关键目标】!$C$28,0,(发电量计算【计算逻辑页】!R3153+发电量计算【计算逻辑页】!T3152-结论【关键目标】!$C$28))</f>
        <v>22.258235999999997</v>
      </c>
      <c r="V3153" s="5">
        <f t="shared" si="445"/>
        <v>7.7903825999999983</v>
      </c>
      <c r="W3153" s="5">
        <f t="shared" si="446"/>
        <v>12.690773548999999</v>
      </c>
      <c r="X3153" s="5">
        <f t="shared" si="449"/>
        <v>0</v>
      </c>
    </row>
    <row r="3154" spans="1:24" x14ac:dyDescent="0.15">
      <c r="A3154" s="7">
        <v>3153</v>
      </c>
      <c r="B3154" s="7">
        <v>5</v>
      </c>
      <c r="C3154" s="7">
        <v>12</v>
      </c>
      <c r="D3154" s="7">
        <v>9</v>
      </c>
      <c r="E3154" s="7">
        <v>132</v>
      </c>
      <c r="F3154" s="7">
        <v>15.2</v>
      </c>
      <c r="G3154" s="7">
        <v>282.89999999999998</v>
      </c>
      <c r="H3154" s="7">
        <f t="shared" si="441"/>
        <v>5</v>
      </c>
      <c r="I3154" s="16">
        <f t="shared" si="442"/>
        <v>45058</v>
      </c>
      <c r="J3154" s="17">
        <v>0.70809999999999995</v>
      </c>
      <c r="K3154" s="18">
        <f>G3154*结论【关键目标】!C$27*0.7735*0.001</f>
        <v>26.258778</v>
      </c>
      <c r="L3154" s="5">
        <v>0</v>
      </c>
      <c r="M3154" s="5">
        <f>ABS(IF(L3154&lt;=0,L3154/耗电量关键数据!$B$6/1000,L3154/耗电量关键数据!$B$5/1000))</f>
        <v>0</v>
      </c>
      <c r="N3154" s="5">
        <f>电气设备逐时使用率计算!H3130</f>
        <v>22.208055000000002</v>
      </c>
      <c r="O3154" s="5">
        <f>灯光逐时使用率计算!H3130</f>
        <v>11.844296</v>
      </c>
      <c r="P3154" s="19">
        <f t="shared" si="443"/>
        <v>34.052351000000002</v>
      </c>
      <c r="Q3154" s="19">
        <f t="shared" si="447"/>
        <v>0</v>
      </c>
      <c r="R3154" s="20">
        <f t="shared" si="444"/>
        <v>26.258778</v>
      </c>
      <c r="S3154" s="20">
        <f t="shared" si="448"/>
        <v>0</v>
      </c>
      <c r="T3154" s="20">
        <f>IF((T3153+R3154)&lt;0,0,IF((T3153+R3154)&gt;结论【关键目标】!C$28,结论【关键目标】!C$28,T3153+R3154))</f>
        <v>22</v>
      </c>
      <c r="U3154" s="19">
        <f>IF((T3153+R3154)&lt;结论【关键目标】!$C$28,0,(发电量计算【计算逻辑页】!R3154+发电量计算【计算逻辑页】!T3153-结论【关键目标】!$C$28))</f>
        <v>26.258778</v>
      </c>
      <c r="V3154" s="5">
        <f t="shared" si="445"/>
        <v>9.1905722999999995</v>
      </c>
      <c r="W3154" s="5">
        <f t="shared" si="446"/>
        <v>18.593840701799998</v>
      </c>
      <c r="X3154" s="5">
        <f t="shared" si="449"/>
        <v>0</v>
      </c>
    </row>
    <row r="3155" spans="1:24" x14ac:dyDescent="0.15">
      <c r="A3155" s="7">
        <v>3154</v>
      </c>
      <c r="B3155" s="7">
        <v>5</v>
      </c>
      <c r="C3155" s="7">
        <v>12</v>
      </c>
      <c r="D3155" s="7">
        <v>10</v>
      </c>
      <c r="E3155" s="7">
        <v>132</v>
      </c>
      <c r="F3155" s="7">
        <v>15</v>
      </c>
      <c r="G3155" s="7">
        <v>312.3</v>
      </c>
      <c r="H3155" s="7">
        <f t="shared" si="441"/>
        <v>5</v>
      </c>
      <c r="I3155" s="16">
        <f t="shared" si="442"/>
        <v>45058</v>
      </c>
      <c r="J3155" s="17">
        <v>0.70809999999999995</v>
      </c>
      <c r="K3155" s="18">
        <f>G3155*结论【关键目标】!C$27*0.7735*0.001</f>
        <v>28.987686</v>
      </c>
      <c r="L3155" s="5">
        <v>0</v>
      </c>
      <c r="M3155" s="5">
        <f>ABS(IF(L3155&lt;=0,L3155/耗电量关键数据!$B$6/1000,L3155/耗电量关键数据!$B$5/1000))</f>
        <v>0</v>
      </c>
      <c r="N3155" s="5">
        <f>电气设备逐时使用率计算!H3131</f>
        <v>22.208055000000002</v>
      </c>
      <c r="O3155" s="5">
        <f>灯光逐时使用率计算!H3131</f>
        <v>11.844296</v>
      </c>
      <c r="P3155" s="19">
        <f t="shared" si="443"/>
        <v>34.052351000000002</v>
      </c>
      <c r="Q3155" s="19">
        <f t="shared" si="447"/>
        <v>0</v>
      </c>
      <c r="R3155" s="20">
        <f t="shared" si="444"/>
        <v>28.987686</v>
      </c>
      <c r="S3155" s="20">
        <f t="shared" si="448"/>
        <v>0</v>
      </c>
      <c r="T3155" s="20">
        <f>IF((T3154+R3155)&lt;0,0,IF((T3154+R3155)&gt;结论【关键目标】!C$28,结论【关键目标】!C$28,T3154+R3155))</f>
        <v>22</v>
      </c>
      <c r="U3155" s="19">
        <f>IF((T3154+R3155)&lt;结论【关键目标】!$C$28,0,(发电量计算【计算逻辑页】!R3155+发电量计算【计算逻辑页】!T3154-结论【关键目标】!$C$28))</f>
        <v>28.987685999999997</v>
      </c>
      <c r="V3155" s="5">
        <f t="shared" si="445"/>
        <v>10.145690099999998</v>
      </c>
      <c r="W3155" s="5">
        <f t="shared" si="446"/>
        <v>20.526180456599999</v>
      </c>
      <c r="X3155" s="5">
        <f t="shared" si="449"/>
        <v>0</v>
      </c>
    </row>
    <row r="3156" spans="1:24" x14ac:dyDescent="0.15">
      <c r="A3156" s="7">
        <v>3155</v>
      </c>
      <c r="B3156" s="7">
        <v>5</v>
      </c>
      <c r="C3156" s="7">
        <v>12</v>
      </c>
      <c r="D3156" s="7">
        <v>11</v>
      </c>
      <c r="E3156" s="7">
        <v>132</v>
      </c>
      <c r="F3156" s="7">
        <v>16</v>
      </c>
      <c r="G3156" s="7">
        <v>332.1</v>
      </c>
      <c r="H3156" s="7">
        <f t="shared" si="441"/>
        <v>5</v>
      </c>
      <c r="I3156" s="16">
        <f t="shared" si="442"/>
        <v>45058</v>
      </c>
      <c r="J3156" s="17">
        <v>1.2267999999999999</v>
      </c>
      <c r="K3156" s="18">
        <f>G3156*结论【关键目标】!C$27*0.7735*0.001</f>
        <v>30.825521999999999</v>
      </c>
      <c r="L3156" s="5">
        <v>0</v>
      </c>
      <c r="M3156" s="5">
        <f>ABS(IF(L3156&lt;=0,L3156/耗电量关键数据!$B$6/1000,L3156/耗电量关键数据!$B$5/1000))</f>
        <v>0</v>
      </c>
      <c r="N3156" s="5">
        <f>电气设备逐时使用率计算!H3132</f>
        <v>22.208055000000002</v>
      </c>
      <c r="O3156" s="5">
        <f>灯光逐时使用率计算!H3132</f>
        <v>11.844296</v>
      </c>
      <c r="P3156" s="19">
        <f t="shared" si="443"/>
        <v>34.052351000000002</v>
      </c>
      <c r="Q3156" s="19">
        <f t="shared" si="447"/>
        <v>34.052351000000002</v>
      </c>
      <c r="R3156" s="20">
        <f t="shared" si="444"/>
        <v>-3.2268290000000022</v>
      </c>
      <c r="S3156" s="20">
        <f t="shared" si="448"/>
        <v>3.2268290000000022</v>
      </c>
      <c r="T3156" s="20">
        <f>IF((T3155+R3156)&lt;0,0,IF((T3155+R3156)&gt;结论【关键目标】!C$28,结论【关键目标】!C$28,T3155+R3156))</f>
        <v>18.773170999999998</v>
      </c>
      <c r="U3156" s="19">
        <f>IF((T3155+R3156)&lt;结论【关键目标】!$C$28,0,(发电量计算【计算逻辑页】!R3156+发电量计算【计算逻辑页】!T3155-结论【关键目标】!$C$28))</f>
        <v>0</v>
      </c>
      <c r="V3156" s="5">
        <f t="shared" si="445"/>
        <v>0</v>
      </c>
      <c r="W3156" s="5">
        <f t="shared" si="446"/>
        <v>37.816750389599996</v>
      </c>
      <c r="X3156" s="5">
        <f t="shared" si="449"/>
        <v>2.8292836672000017</v>
      </c>
    </row>
    <row r="3157" spans="1:24" x14ac:dyDescent="0.15">
      <c r="A3157" s="7">
        <v>3156</v>
      </c>
      <c r="B3157" s="7">
        <v>5</v>
      </c>
      <c r="C3157" s="7">
        <v>12</v>
      </c>
      <c r="D3157" s="7">
        <v>12</v>
      </c>
      <c r="E3157" s="7">
        <v>132</v>
      </c>
      <c r="F3157" s="7">
        <v>15.6</v>
      </c>
      <c r="G3157" s="7">
        <v>378</v>
      </c>
      <c r="H3157" s="7">
        <f t="shared" si="441"/>
        <v>5</v>
      </c>
      <c r="I3157" s="16">
        <f t="shared" si="442"/>
        <v>45058</v>
      </c>
      <c r="J3157" s="17">
        <v>1.2267999999999999</v>
      </c>
      <c r="K3157" s="18">
        <f>G3157*结论【关键目标】!C$27*0.7735*0.001</f>
        <v>35.08596</v>
      </c>
      <c r="L3157" s="5">
        <v>0</v>
      </c>
      <c r="M3157" s="5">
        <f>ABS(IF(L3157&lt;=0,L3157/耗电量关键数据!$B$6/1000,L3157/耗电量关键数据!$B$5/1000))</f>
        <v>0</v>
      </c>
      <c r="N3157" s="5">
        <f>电气设备逐时使用率计算!H3133</f>
        <v>11.688450000000001</v>
      </c>
      <c r="O3157" s="5">
        <f>灯光逐时使用率计算!H3133</f>
        <v>9.9741440000000008</v>
      </c>
      <c r="P3157" s="19">
        <f t="shared" si="443"/>
        <v>21.662594000000002</v>
      </c>
      <c r="Q3157" s="19">
        <f t="shared" si="447"/>
        <v>21.662594000000002</v>
      </c>
      <c r="R3157" s="20">
        <f t="shared" si="444"/>
        <v>13.423365999999998</v>
      </c>
      <c r="S3157" s="20">
        <f t="shared" si="448"/>
        <v>0</v>
      </c>
      <c r="T3157" s="20">
        <f>IF((T3156+R3157)&lt;0,0,IF((T3156+R3157)&gt;结论【关键目标】!C$28,结论【关键目标】!C$28,T3156+R3157))</f>
        <v>22</v>
      </c>
      <c r="U3157" s="19">
        <f>IF((T3156+R3157)&lt;结论【关键目标】!$C$28,0,(发电量计算【计算逻辑页】!R3157+发电量计算【计算逻辑页】!T3156-结论【关键目标】!$C$28))</f>
        <v>10.196536999999992</v>
      </c>
      <c r="V3157" s="5">
        <f t="shared" si="445"/>
        <v>3.5687879499999968</v>
      </c>
      <c r="W3157" s="5">
        <f t="shared" si="446"/>
        <v>26.5756703192</v>
      </c>
      <c r="X3157" s="5">
        <f t="shared" si="449"/>
        <v>0</v>
      </c>
    </row>
    <row r="3158" spans="1:24" x14ac:dyDescent="0.15">
      <c r="A3158" s="7">
        <v>3157</v>
      </c>
      <c r="B3158" s="7">
        <v>5</v>
      </c>
      <c r="C3158" s="7">
        <v>12</v>
      </c>
      <c r="D3158" s="7">
        <v>13</v>
      </c>
      <c r="E3158" s="7">
        <v>132</v>
      </c>
      <c r="F3158" s="7">
        <v>16</v>
      </c>
      <c r="G3158" s="7">
        <v>323.2</v>
      </c>
      <c r="H3158" s="7">
        <f t="shared" si="441"/>
        <v>5</v>
      </c>
      <c r="I3158" s="16">
        <f t="shared" si="442"/>
        <v>45058</v>
      </c>
      <c r="J3158" s="17">
        <v>1.2267999999999999</v>
      </c>
      <c r="K3158" s="18">
        <f>G3158*结论【关键目标】!C$27*0.7735*0.001</f>
        <v>29.999424000000001</v>
      </c>
      <c r="L3158" s="5">
        <v>0</v>
      </c>
      <c r="M3158" s="5">
        <f>ABS(IF(L3158&lt;=0,L3158/耗电量关键数据!$B$6/1000,L3158/耗电量关键数据!$B$5/1000))</f>
        <v>0</v>
      </c>
      <c r="N3158" s="5">
        <f>电气设备逐时使用率计算!H3134</f>
        <v>11.688450000000001</v>
      </c>
      <c r="O3158" s="5">
        <f>灯光逐时使用率计算!H3134</f>
        <v>9.9741440000000008</v>
      </c>
      <c r="P3158" s="19">
        <f t="shared" si="443"/>
        <v>21.662594000000002</v>
      </c>
      <c r="Q3158" s="19">
        <f t="shared" si="447"/>
        <v>21.662594000000002</v>
      </c>
      <c r="R3158" s="20">
        <f t="shared" si="444"/>
        <v>8.3368299999999991</v>
      </c>
      <c r="S3158" s="20">
        <f t="shared" si="448"/>
        <v>0</v>
      </c>
      <c r="T3158" s="20">
        <f>IF((T3157+R3158)&lt;0,0,IF((T3157+R3158)&gt;结论【关键目标】!C$28,结论【关键目标】!C$28,T3157+R3158))</f>
        <v>22</v>
      </c>
      <c r="U3158" s="19">
        <f>IF((T3157+R3158)&lt;结论【关键目标】!$C$28,0,(发电量计算【计算逻辑页】!R3158+发电量计算【计算逻辑页】!T3157-结论【关键目标】!$C$28))</f>
        <v>8.3368299999999991</v>
      </c>
      <c r="V3158" s="5">
        <f t="shared" si="445"/>
        <v>2.9178904999999995</v>
      </c>
      <c r="W3158" s="5">
        <f t="shared" si="446"/>
        <v>26.5756703192</v>
      </c>
      <c r="X3158" s="5">
        <f t="shared" si="449"/>
        <v>0</v>
      </c>
    </row>
    <row r="3159" spans="1:24" x14ac:dyDescent="0.15">
      <c r="A3159" s="7">
        <v>3158</v>
      </c>
      <c r="B3159" s="7">
        <v>5</v>
      </c>
      <c r="C3159" s="7">
        <v>12</v>
      </c>
      <c r="D3159" s="7">
        <v>14</v>
      </c>
      <c r="E3159" s="7">
        <v>132</v>
      </c>
      <c r="F3159" s="7">
        <v>16</v>
      </c>
      <c r="G3159" s="7">
        <v>267.3</v>
      </c>
      <c r="H3159" s="7">
        <f t="shared" si="441"/>
        <v>5</v>
      </c>
      <c r="I3159" s="16">
        <f t="shared" si="442"/>
        <v>45058</v>
      </c>
      <c r="J3159" s="17">
        <v>1.2267999999999999</v>
      </c>
      <c r="K3159" s="18">
        <f>G3159*结论【关键目标】!C$27*0.7735*0.001</f>
        <v>24.810786</v>
      </c>
      <c r="L3159" s="5">
        <v>0</v>
      </c>
      <c r="M3159" s="5">
        <f>ABS(IF(L3159&lt;=0,L3159/耗电量关键数据!$B$6/1000,L3159/耗电量关键数据!$B$5/1000))</f>
        <v>0</v>
      </c>
      <c r="N3159" s="5">
        <f>电气设备逐时使用率计算!H3135</f>
        <v>22.208055000000002</v>
      </c>
      <c r="O3159" s="5">
        <f>灯光逐时使用率计算!H3135</f>
        <v>11.844296</v>
      </c>
      <c r="P3159" s="19">
        <f t="shared" si="443"/>
        <v>34.052351000000002</v>
      </c>
      <c r="Q3159" s="19">
        <f t="shared" si="447"/>
        <v>34.052351000000002</v>
      </c>
      <c r="R3159" s="20">
        <f t="shared" si="444"/>
        <v>-9.2415650000000014</v>
      </c>
      <c r="S3159" s="20">
        <f t="shared" si="448"/>
        <v>9.2415650000000014</v>
      </c>
      <c r="T3159" s="20">
        <f>IF((T3158+R3159)&lt;0,0,IF((T3158+R3159)&gt;结论【关键目标】!C$28,结论【关键目标】!C$28,T3158+R3159))</f>
        <v>12.758434999999999</v>
      </c>
      <c r="U3159" s="19">
        <f>IF((T3158+R3159)&lt;结论【关键目标】!$C$28,0,(发电量计算【计算逻辑页】!R3159+发电量计算【计算逻辑页】!T3158-结论【关键目标】!$C$28))</f>
        <v>0</v>
      </c>
      <c r="V3159" s="5">
        <f t="shared" si="445"/>
        <v>0</v>
      </c>
      <c r="W3159" s="5">
        <f t="shared" si="446"/>
        <v>30.437872264799999</v>
      </c>
      <c r="X3159" s="5">
        <f t="shared" si="449"/>
        <v>8.1030041920000002</v>
      </c>
    </row>
    <row r="3160" spans="1:24" x14ac:dyDescent="0.15">
      <c r="A3160" s="7">
        <v>3159</v>
      </c>
      <c r="B3160" s="7">
        <v>5</v>
      </c>
      <c r="C3160" s="7">
        <v>12</v>
      </c>
      <c r="D3160" s="7">
        <v>15</v>
      </c>
      <c r="E3160" s="7">
        <v>132</v>
      </c>
      <c r="F3160" s="7">
        <v>16</v>
      </c>
      <c r="G3160" s="7">
        <v>245.8</v>
      </c>
      <c r="H3160" s="7">
        <f t="shared" si="441"/>
        <v>5</v>
      </c>
      <c r="I3160" s="16">
        <f t="shared" si="442"/>
        <v>45058</v>
      </c>
      <c r="J3160" s="17">
        <v>1.2267999999999999</v>
      </c>
      <c r="K3160" s="18">
        <f>G3160*结论【关键目标】!C$27*0.7735*0.001</f>
        <v>22.815155999999998</v>
      </c>
      <c r="L3160" s="5">
        <v>0</v>
      </c>
      <c r="M3160" s="5">
        <f>ABS(IF(L3160&lt;=0,L3160/耗电量关键数据!$B$6/1000,L3160/耗电量关键数据!$B$5/1000))</f>
        <v>0</v>
      </c>
      <c r="N3160" s="5">
        <f>电气设备逐时使用率计算!H3136</f>
        <v>22.208055000000002</v>
      </c>
      <c r="O3160" s="5">
        <f>灯光逐时使用率计算!H3136</f>
        <v>11.844296</v>
      </c>
      <c r="P3160" s="19">
        <f t="shared" si="443"/>
        <v>34.052351000000002</v>
      </c>
      <c r="Q3160" s="19">
        <f t="shared" si="447"/>
        <v>34.052351000000002</v>
      </c>
      <c r="R3160" s="20">
        <f t="shared" si="444"/>
        <v>-11.237195000000003</v>
      </c>
      <c r="S3160" s="20">
        <f t="shared" si="448"/>
        <v>11.237195000000003</v>
      </c>
      <c r="T3160" s="20">
        <f>IF((T3159+R3160)&lt;0,0,IF((T3159+R3160)&gt;结论【关键目标】!C$28,结论【关键目标】!C$28,T3159+R3160))</f>
        <v>1.5212399999999953</v>
      </c>
      <c r="U3160" s="19">
        <f>IF((T3159+R3160)&lt;结论【关键目标】!$C$28,0,(发电量计算【计算逻辑页】!R3160+发电量计算【计算逻辑页】!T3159-结论【关键目标】!$C$28))</f>
        <v>0</v>
      </c>
      <c r="V3160" s="5">
        <f t="shared" si="445"/>
        <v>0</v>
      </c>
      <c r="W3160" s="5">
        <f t="shared" si="446"/>
        <v>27.989633380799994</v>
      </c>
      <c r="X3160" s="5">
        <f t="shared" si="449"/>
        <v>1.3338232319999956</v>
      </c>
    </row>
    <row r="3161" spans="1:24" x14ac:dyDescent="0.15">
      <c r="A3161" s="7">
        <v>3160</v>
      </c>
      <c r="B3161" s="7">
        <v>5</v>
      </c>
      <c r="C3161" s="7">
        <v>12</v>
      </c>
      <c r="D3161" s="7">
        <v>16</v>
      </c>
      <c r="E3161" s="7">
        <v>132</v>
      </c>
      <c r="F3161" s="7">
        <v>16</v>
      </c>
      <c r="G3161" s="7">
        <v>160.1</v>
      </c>
      <c r="H3161" s="7">
        <f t="shared" si="441"/>
        <v>5</v>
      </c>
      <c r="I3161" s="16">
        <f t="shared" si="442"/>
        <v>45058</v>
      </c>
      <c r="J3161" s="17">
        <v>0.70809999999999995</v>
      </c>
      <c r="K3161" s="18">
        <f>G3161*结论【关键目标】!C$27*0.7735*0.001</f>
        <v>14.860482000000001</v>
      </c>
      <c r="L3161" s="5">
        <v>0</v>
      </c>
      <c r="M3161" s="5">
        <f>ABS(IF(L3161&lt;=0,L3161/耗电量关键数据!$B$6/1000,L3161/耗电量关键数据!$B$5/1000))</f>
        <v>0</v>
      </c>
      <c r="N3161" s="5">
        <f>电气设备逐时使用率计算!H3137</f>
        <v>22.208055000000002</v>
      </c>
      <c r="O3161" s="5">
        <f>灯光逐时使用率计算!H3137</f>
        <v>11.844296</v>
      </c>
      <c r="P3161" s="19">
        <f t="shared" si="443"/>
        <v>34.052351000000002</v>
      </c>
      <c r="Q3161" s="19">
        <f t="shared" si="447"/>
        <v>0</v>
      </c>
      <c r="R3161" s="20">
        <f t="shared" si="444"/>
        <v>14.860482000000001</v>
      </c>
      <c r="S3161" s="20">
        <f t="shared" si="448"/>
        <v>0</v>
      </c>
      <c r="T3161" s="20">
        <f>IF((T3160+R3161)&lt;0,0,IF((T3160+R3161)&gt;结论【关键目标】!C$28,结论【关键目标】!C$28,T3160+R3161))</f>
        <v>16.381721999999996</v>
      </c>
      <c r="U3161" s="19">
        <f>IF((T3160+R3161)&lt;结论【关键目标】!$C$28,0,(发电量计算【计算逻辑页】!R3161+发电量计算【计算逻辑页】!T3160-结论【关键目标】!$C$28))</f>
        <v>0</v>
      </c>
      <c r="V3161" s="5">
        <f t="shared" si="445"/>
        <v>0</v>
      </c>
      <c r="W3161" s="5">
        <f t="shared" si="446"/>
        <v>10.522707304200001</v>
      </c>
      <c r="X3161" s="5">
        <f t="shared" si="449"/>
        <v>0</v>
      </c>
    </row>
    <row r="3162" spans="1:24" x14ac:dyDescent="0.15">
      <c r="A3162" s="7">
        <v>3161</v>
      </c>
      <c r="B3162" s="7">
        <v>5</v>
      </c>
      <c r="C3162" s="7">
        <v>12</v>
      </c>
      <c r="D3162" s="7">
        <v>17</v>
      </c>
      <c r="E3162" s="7">
        <v>132</v>
      </c>
      <c r="F3162" s="7">
        <v>16</v>
      </c>
      <c r="G3162" s="7">
        <v>92</v>
      </c>
      <c r="H3162" s="7">
        <f t="shared" si="441"/>
        <v>5</v>
      </c>
      <c r="I3162" s="16">
        <f t="shared" si="442"/>
        <v>45058</v>
      </c>
      <c r="J3162" s="17">
        <v>0.70809999999999995</v>
      </c>
      <c r="K3162" s="18">
        <f>G3162*结论【关键目标】!C$27*0.7735*0.001</f>
        <v>8.5394400000000008</v>
      </c>
      <c r="L3162" s="5">
        <v>0</v>
      </c>
      <c r="M3162" s="5">
        <f>ABS(IF(L3162&lt;=0,L3162/耗电量关键数据!$B$6/1000,L3162/耗电量关键数据!$B$5/1000))</f>
        <v>0</v>
      </c>
      <c r="N3162" s="5">
        <f>电气设备逐时使用率计算!H3138</f>
        <v>22.208055000000002</v>
      </c>
      <c r="O3162" s="5">
        <f>灯光逐时使用率计算!H3138</f>
        <v>11.844296</v>
      </c>
      <c r="P3162" s="19">
        <f t="shared" si="443"/>
        <v>34.052351000000002</v>
      </c>
      <c r="Q3162" s="19">
        <f t="shared" si="447"/>
        <v>0</v>
      </c>
      <c r="R3162" s="20">
        <f t="shared" si="444"/>
        <v>8.5394400000000008</v>
      </c>
      <c r="S3162" s="20">
        <f t="shared" si="448"/>
        <v>0</v>
      </c>
      <c r="T3162" s="20">
        <f>IF((T3161+R3162)&lt;0,0,IF((T3161+R3162)&gt;结论【关键目标】!C$28,结论【关键目标】!C$28,T3161+R3162))</f>
        <v>22</v>
      </c>
      <c r="U3162" s="19">
        <f>IF((T3161+R3162)&lt;结论【关键目标】!$C$28,0,(发电量计算【计算逻辑页】!R3162+发电量计算【计算逻辑页】!T3161-结论【关键目标】!$C$28))</f>
        <v>2.9211619999999954</v>
      </c>
      <c r="V3162" s="5">
        <f t="shared" si="445"/>
        <v>1.0224066999999983</v>
      </c>
      <c r="W3162" s="5">
        <f t="shared" si="446"/>
        <v>6.0467774639999998</v>
      </c>
      <c r="X3162" s="5">
        <f t="shared" si="449"/>
        <v>0</v>
      </c>
    </row>
    <row r="3163" spans="1:24" x14ac:dyDescent="0.15">
      <c r="A3163" s="7">
        <v>3162</v>
      </c>
      <c r="B3163" s="7">
        <v>5</v>
      </c>
      <c r="C3163" s="7">
        <v>12</v>
      </c>
      <c r="D3163" s="7">
        <v>18</v>
      </c>
      <c r="E3163" s="7">
        <v>132</v>
      </c>
      <c r="F3163" s="7">
        <v>16.5</v>
      </c>
      <c r="G3163" s="7">
        <v>25.5</v>
      </c>
      <c r="H3163" s="7">
        <f t="shared" si="441"/>
        <v>5</v>
      </c>
      <c r="I3163" s="16">
        <f t="shared" si="442"/>
        <v>45058</v>
      </c>
      <c r="J3163" s="17">
        <v>0.70809999999999995</v>
      </c>
      <c r="K3163" s="18">
        <f>G3163*结论【关键目标】!C$27*0.7735*0.001</f>
        <v>2.3669099999999998</v>
      </c>
      <c r="L3163" s="5">
        <v>0</v>
      </c>
      <c r="M3163" s="5">
        <f>ABS(IF(L3163&lt;=0,L3163/耗电量关键数据!$B$6/1000,L3163/耗电量关键数据!$B$5/1000))</f>
        <v>0</v>
      </c>
      <c r="N3163" s="5">
        <f>电气设备逐时使用率计算!H3139</f>
        <v>7.0130699999999999</v>
      </c>
      <c r="O3163" s="5">
        <f>灯光逐时使用率计算!H3139</f>
        <v>3.7403040000000001</v>
      </c>
      <c r="P3163" s="19">
        <f t="shared" si="443"/>
        <v>10.753374000000001</v>
      </c>
      <c r="Q3163" s="19">
        <f t="shared" si="447"/>
        <v>0</v>
      </c>
      <c r="R3163" s="20">
        <f t="shared" si="444"/>
        <v>2.3669099999999998</v>
      </c>
      <c r="S3163" s="20">
        <f t="shared" si="448"/>
        <v>0</v>
      </c>
      <c r="T3163" s="20">
        <f>IF((T3162+R3163)&lt;0,0,IF((T3162+R3163)&gt;结论【关键目标】!C$28,结论【关键目标】!C$28,T3162+R3163))</f>
        <v>22</v>
      </c>
      <c r="U3163" s="19">
        <f>IF((T3162+R3163)&lt;结论【关键目标】!$C$28,0,(发电量计算【计算逻辑页】!R3163+发电量计算【计算逻辑页】!T3162-结论【关键目标】!$C$28))</f>
        <v>2.3669100000000007</v>
      </c>
      <c r="V3163" s="5">
        <f t="shared" si="445"/>
        <v>0.82841850000000017</v>
      </c>
      <c r="W3163" s="5">
        <f t="shared" si="446"/>
        <v>1.6760089709999997</v>
      </c>
      <c r="X3163" s="5">
        <f t="shared" si="449"/>
        <v>0</v>
      </c>
    </row>
    <row r="3164" spans="1:24" x14ac:dyDescent="0.15">
      <c r="A3164" s="7">
        <v>3163</v>
      </c>
      <c r="B3164" s="7">
        <v>5</v>
      </c>
      <c r="C3164" s="7">
        <v>12</v>
      </c>
      <c r="D3164" s="7">
        <v>19</v>
      </c>
      <c r="E3164" s="7">
        <v>132</v>
      </c>
      <c r="F3164" s="7">
        <v>17</v>
      </c>
      <c r="G3164" s="7">
        <v>0</v>
      </c>
      <c r="H3164" s="7">
        <f t="shared" si="441"/>
        <v>5</v>
      </c>
      <c r="I3164" s="16">
        <f t="shared" si="442"/>
        <v>45058</v>
      </c>
      <c r="J3164" s="17">
        <v>1.2267999999999999</v>
      </c>
      <c r="K3164" s="18">
        <f>G3164*结论【关键目标】!C$27*0.7735*0.001</f>
        <v>0</v>
      </c>
      <c r="L3164" s="5">
        <v>0</v>
      </c>
      <c r="M3164" s="5">
        <f>ABS(IF(L3164&lt;=0,L3164/耗电量关键数据!$B$6/1000,L3164/耗电量关键数据!$B$5/1000))</f>
        <v>0</v>
      </c>
      <c r="N3164" s="5">
        <f>电气设备逐时使用率计算!H3140</f>
        <v>7.0130699999999999</v>
      </c>
      <c r="O3164" s="5">
        <f>灯光逐时使用率计算!H3140</f>
        <v>3.7403040000000001</v>
      </c>
      <c r="P3164" s="19">
        <f t="shared" si="443"/>
        <v>10.753374000000001</v>
      </c>
      <c r="Q3164" s="19">
        <f t="shared" si="447"/>
        <v>10.753374000000001</v>
      </c>
      <c r="R3164" s="20">
        <f t="shared" si="444"/>
        <v>-10.753374000000001</v>
      </c>
      <c r="S3164" s="20">
        <f t="shared" si="448"/>
        <v>10.753374000000001</v>
      </c>
      <c r="T3164" s="20">
        <f>IF((T3163+R3164)&lt;0,0,IF((T3163+R3164)&gt;结论【关键目标】!C$28,结论【关键目标】!C$28,T3163+R3164))</f>
        <v>11.246625999999999</v>
      </c>
      <c r="U3164" s="19">
        <f>IF((T3163+R3164)&lt;结论【关键目标】!$C$28,0,(发电量计算【计算逻辑页】!R3164+发电量计算【计算逻辑页】!T3163-结论【关键目标】!$C$28))</f>
        <v>0</v>
      </c>
      <c r="V3164" s="5">
        <f t="shared" si="445"/>
        <v>0</v>
      </c>
      <c r="W3164" s="5">
        <f t="shared" si="446"/>
        <v>0</v>
      </c>
      <c r="X3164" s="5">
        <f t="shared" si="449"/>
        <v>9.428558323199999</v>
      </c>
    </row>
    <row r="3165" spans="1:24" x14ac:dyDescent="0.15">
      <c r="A3165" s="7">
        <v>3164</v>
      </c>
      <c r="B3165" s="7">
        <v>5</v>
      </c>
      <c r="C3165" s="7">
        <v>12</v>
      </c>
      <c r="D3165" s="7">
        <v>20</v>
      </c>
      <c r="E3165" s="7">
        <v>132</v>
      </c>
      <c r="F3165" s="7">
        <v>17</v>
      </c>
      <c r="G3165" s="7">
        <v>0</v>
      </c>
      <c r="H3165" s="7">
        <f t="shared" si="441"/>
        <v>5</v>
      </c>
      <c r="I3165" s="16">
        <f t="shared" si="442"/>
        <v>45058</v>
      </c>
      <c r="J3165" s="17">
        <v>1.2267999999999999</v>
      </c>
      <c r="K3165" s="18">
        <f>G3165*结论【关键目标】!C$27*0.7735*0.001</f>
        <v>0</v>
      </c>
      <c r="L3165" s="5">
        <v>0</v>
      </c>
      <c r="M3165" s="5">
        <f>ABS(IF(L3165&lt;=0,L3165/耗电量关键数据!$B$6/1000,L3165/耗电量关键数据!$B$5/1000))</f>
        <v>0</v>
      </c>
      <c r="N3165" s="5">
        <f>电气设备逐时使用率计算!H3141</f>
        <v>1.1688450000000001</v>
      </c>
      <c r="O3165" s="5">
        <f>灯光逐时使用率计算!H3141</f>
        <v>0.37403039999999999</v>
      </c>
      <c r="P3165" s="19">
        <f t="shared" si="443"/>
        <v>1.5428754000000002</v>
      </c>
      <c r="Q3165" s="19">
        <f t="shared" si="447"/>
        <v>1.5428754000000002</v>
      </c>
      <c r="R3165" s="20">
        <f t="shared" si="444"/>
        <v>-1.5428754000000002</v>
      </c>
      <c r="S3165" s="20">
        <f t="shared" si="448"/>
        <v>1.5428754000000002</v>
      </c>
      <c r="T3165" s="20">
        <f>IF((T3164+R3165)&lt;0,0,IF((T3164+R3165)&gt;结论【关键目标】!C$28,结论【关键目标】!C$28,T3164+R3165))</f>
        <v>9.7037505999999993</v>
      </c>
      <c r="U3165" s="19">
        <f>IF((T3164+R3165)&lt;结论【关键目标】!$C$28,0,(发电量计算【计算逻辑页】!R3165+发电量计算【计算逻辑页】!T3164-结论【关键目标】!$C$28))</f>
        <v>0</v>
      </c>
      <c r="V3165" s="5">
        <f t="shared" si="445"/>
        <v>0</v>
      </c>
      <c r="W3165" s="5">
        <f t="shared" si="446"/>
        <v>0</v>
      </c>
      <c r="X3165" s="5">
        <f t="shared" si="449"/>
        <v>1.3527931507200002</v>
      </c>
    </row>
    <row r="3166" spans="1:24" x14ac:dyDescent="0.15">
      <c r="A3166" s="7">
        <v>3165</v>
      </c>
      <c r="B3166" s="7">
        <v>5</v>
      </c>
      <c r="C3166" s="7">
        <v>12</v>
      </c>
      <c r="D3166" s="7">
        <v>21</v>
      </c>
      <c r="E3166" s="7">
        <v>132</v>
      </c>
      <c r="F3166" s="7">
        <v>16.600000000000001</v>
      </c>
      <c r="G3166" s="7">
        <v>0</v>
      </c>
      <c r="H3166" s="7">
        <f t="shared" si="441"/>
        <v>5</v>
      </c>
      <c r="I3166" s="16">
        <f t="shared" si="442"/>
        <v>45058</v>
      </c>
      <c r="J3166" s="17">
        <v>1.2267999999999999</v>
      </c>
      <c r="K3166" s="18">
        <f>G3166*结论【关键目标】!C$27*0.7735*0.001</f>
        <v>0</v>
      </c>
      <c r="L3166" s="5">
        <v>0</v>
      </c>
      <c r="M3166" s="5">
        <f>ABS(IF(L3166&lt;=0,L3166/耗电量关键数据!$B$6/1000,L3166/耗电量关键数据!$B$5/1000))</f>
        <v>0</v>
      </c>
      <c r="N3166" s="5">
        <f>电气设备逐时使用率计算!H3142</f>
        <v>1.1688450000000001</v>
      </c>
      <c r="O3166" s="5">
        <f>灯光逐时使用率计算!H3142</f>
        <v>0.37403039999999999</v>
      </c>
      <c r="P3166" s="19">
        <f t="shared" si="443"/>
        <v>1.5428754000000002</v>
      </c>
      <c r="Q3166" s="19">
        <f t="shared" si="447"/>
        <v>1.5428754000000002</v>
      </c>
      <c r="R3166" s="20">
        <f t="shared" si="444"/>
        <v>-1.5428754000000002</v>
      </c>
      <c r="S3166" s="20">
        <f t="shared" si="448"/>
        <v>1.5428754000000002</v>
      </c>
      <c r="T3166" s="20">
        <f>IF((T3165+R3166)&lt;0,0,IF((T3165+R3166)&gt;结论【关键目标】!C$28,结论【关键目标】!C$28,T3165+R3166))</f>
        <v>8.1608751999999996</v>
      </c>
      <c r="U3166" s="19">
        <f>IF((T3165+R3166)&lt;结论【关键目标】!$C$28,0,(发电量计算【计算逻辑页】!R3166+发电量计算【计算逻辑页】!T3165-结论【关键目标】!$C$28))</f>
        <v>0</v>
      </c>
      <c r="V3166" s="5">
        <f t="shared" si="445"/>
        <v>0</v>
      </c>
      <c r="W3166" s="5">
        <f t="shared" si="446"/>
        <v>0</v>
      </c>
      <c r="X3166" s="5">
        <f t="shared" si="449"/>
        <v>1.3527931507200002</v>
      </c>
    </row>
    <row r="3167" spans="1:24" x14ac:dyDescent="0.15">
      <c r="A3167" s="7">
        <v>3166</v>
      </c>
      <c r="B3167" s="7">
        <v>5</v>
      </c>
      <c r="C3167" s="7">
        <v>12</v>
      </c>
      <c r="D3167" s="7">
        <v>22</v>
      </c>
      <c r="E3167" s="7">
        <v>132</v>
      </c>
      <c r="F3167" s="7">
        <v>17</v>
      </c>
      <c r="G3167" s="7">
        <v>0</v>
      </c>
      <c r="H3167" s="7">
        <f t="shared" si="441"/>
        <v>5</v>
      </c>
      <c r="I3167" s="16">
        <f t="shared" si="442"/>
        <v>45058</v>
      </c>
      <c r="J3167" s="17">
        <v>0.70809999999999995</v>
      </c>
      <c r="K3167" s="18">
        <f>G3167*结论【关键目标】!C$27*0.7735*0.001</f>
        <v>0</v>
      </c>
      <c r="L3167" s="5">
        <v>0</v>
      </c>
      <c r="M3167" s="5">
        <f>ABS(IF(L3167&lt;=0,L3167/耗电量关键数据!$B$6/1000,L3167/耗电量关键数据!$B$5/1000))</f>
        <v>0</v>
      </c>
      <c r="N3167" s="5">
        <f>电气设备逐时使用率计算!H3143</f>
        <v>1.1688450000000001</v>
      </c>
      <c r="O3167" s="5">
        <f>灯光逐时使用率计算!H3143</f>
        <v>0.37403039999999999</v>
      </c>
      <c r="P3167" s="19">
        <f t="shared" si="443"/>
        <v>1.5428754000000002</v>
      </c>
      <c r="Q3167" s="19">
        <f t="shared" si="447"/>
        <v>0</v>
      </c>
      <c r="R3167" s="20">
        <f t="shared" si="444"/>
        <v>0</v>
      </c>
      <c r="S3167" s="20">
        <f t="shared" si="448"/>
        <v>0</v>
      </c>
      <c r="T3167" s="20">
        <f>IF((T3166+R3167)&lt;0,0,IF((T3166+R3167)&gt;结论【关键目标】!C$28,结论【关键目标】!C$28,T3166+R3167))</f>
        <v>8.1608751999999996</v>
      </c>
      <c r="U3167" s="19">
        <f>IF((T3166+R3167)&lt;结论【关键目标】!$C$28,0,(发电量计算【计算逻辑页】!R3167+发电量计算【计算逻辑页】!T3166-结论【关键目标】!$C$28))</f>
        <v>0</v>
      </c>
      <c r="V3167" s="5">
        <f t="shared" si="445"/>
        <v>0</v>
      </c>
      <c r="W3167" s="5">
        <f t="shared" si="446"/>
        <v>0</v>
      </c>
      <c r="X3167" s="5">
        <f t="shared" si="449"/>
        <v>0</v>
      </c>
    </row>
    <row r="3168" spans="1:24" x14ac:dyDescent="0.15">
      <c r="A3168" s="7">
        <v>3167</v>
      </c>
      <c r="B3168" s="7">
        <v>5</v>
      </c>
      <c r="C3168" s="7">
        <v>12</v>
      </c>
      <c r="D3168" s="7">
        <v>23</v>
      </c>
      <c r="E3168" s="7">
        <v>132</v>
      </c>
      <c r="F3168" s="7">
        <v>17</v>
      </c>
      <c r="G3168" s="7">
        <v>0</v>
      </c>
      <c r="H3168" s="7">
        <f t="shared" si="441"/>
        <v>5</v>
      </c>
      <c r="I3168" s="16">
        <f t="shared" si="442"/>
        <v>45058</v>
      </c>
      <c r="J3168" s="17">
        <v>0.70809999999999995</v>
      </c>
      <c r="K3168" s="18">
        <f>G3168*结论【关键目标】!C$27*0.7735*0.001</f>
        <v>0</v>
      </c>
      <c r="L3168" s="5">
        <v>0</v>
      </c>
      <c r="M3168" s="5">
        <f>ABS(IF(L3168&lt;=0,L3168/耗电量关键数据!$B$6/1000,L3168/耗电量关键数据!$B$5/1000))</f>
        <v>0</v>
      </c>
      <c r="N3168" s="5">
        <f>电气设备逐时使用率计算!H3144</f>
        <v>1.1688450000000001</v>
      </c>
      <c r="O3168" s="5">
        <f>灯光逐时使用率计算!H3144</f>
        <v>0.37403039999999999</v>
      </c>
      <c r="P3168" s="19">
        <f t="shared" si="443"/>
        <v>1.5428754000000002</v>
      </c>
      <c r="Q3168" s="19">
        <f t="shared" si="447"/>
        <v>0</v>
      </c>
      <c r="R3168" s="20">
        <f t="shared" si="444"/>
        <v>0</v>
      </c>
      <c r="S3168" s="20">
        <f t="shared" si="448"/>
        <v>0</v>
      </c>
      <c r="T3168" s="20">
        <f>IF((T3167+R3168)&lt;0,0,IF((T3167+R3168)&gt;结论【关键目标】!C$28,结论【关键目标】!C$28,T3167+R3168))</f>
        <v>8.1608751999999996</v>
      </c>
      <c r="U3168" s="19">
        <f>IF((T3167+R3168)&lt;结论【关键目标】!$C$28,0,(发电量计算【计算逻辑页】!R3168+发电量计算【计算逻辑页】!T3167-结论【关键目标】!$C$28))</f>
        <v>0</v>
      </c>
      <c r="V3168" s="5">
        <f t="shared" si="445"/>
        <v>0</v>
      </c>
      <c r="W3168" s="5">
        <f t="shared" si="446"/>
        <v>0</v>
      </c>
      <c r="X3168" s="5">
        <f t="shared" si="449"/>
        <v>0</v>
      </c>
    </row>
    <row r="3169" spans="1:24" x14ac:dyDescent="0.15">
      <c r="A3169" s="7">
        <v>3168</v>
      </c>
      <c r="B3169" s="7">
        <v>5</v>
      </c>
      <c r="C3169" s="7">
        <v>12</v>
      </c>
      <c r="D3169" s="7">
        <v>24</v>
      </c>
      <c r="E3169" s="7">
        <v>132</v>
      </c>
      <c r="F3169" s="7">
        <v>16.8</v>
      </c>
      <c r="G3169" s="7">
        <v>0</v>
      </c>
      <c r="H3169" s="7">
        <f t="shared" si="441"/>
        <v>5</v>
      </c>
      <c r="I3169" s="16">
        <f t="shared" si="442"/>
        <v>45058</v>
      </c>
      <c r="J3169" s="17">
        <v>0.2407</v>
      </c>
      <c r="K3169" s="18">
        <f>G3169*结论【关键目标】!C$27*0.7735*0.001</f>
        <v>0</v>
      </c>
      <c r="L3169" s="5">
        <v>0</v>
      </c>
      <c r="M3169" s="5">
        <f>ABS(IF(L3169&lt;=0,L3169/耗电量关键数据!$B$6/1000,L3169/耗电量关键数据!$B$5/1000))</f>
        <v>0</v>
      </c>
      <c r="N3169" s="5">
        <f>电气设备逐时使用率计算!H3145</f>
        <v>1.1688450000000001</v>
      </c>
      <c r="O3169" s="5">
        <f>灯光逐时使用率计算!H3145</f>
        <v>0.37403039999999999</v>
      </c>
      <c r="P3169" s="19">
        <f t="shared" si="443"/>
        <v>1.5428754000000002</v>
      </c>
      <c r="Q3169" s="19">
        <f t="shared" si="447"/>
        <v>0</v>
      </c>
      <c r="R3169" s="20">
        <f t="shared" si="444"/>
        <v>0</v>
      </c>
      <c r="S3169" s="20">
        <f t="shared" si="448"/>
        <v>0</v>
      </c>
      <c r="T3169" s="20">
        <f>IF((T3168+R3169)&lt;0,0,IF((T3168+R3169)&gt;结论【关键目标】!C$28,结论【关键目标】!C$28,T3168+R3169))</f>
        <v>8.1608751999999996</v>
      </c>
      <c r="U3169" s="19">
        <f>IF((T3168+R3169)&lt;结论【关键目标】!$C$28,0,(发电量计算【计算逻辑页】!R3169+发电量计算【计算逻辑页】!T3168-结论【关键目标】!$C$28))</f>
        <v>0</v>
      </c>
      <c r="V3169" s="5">
        <f t="shared" si="445"/>
        <v>0</v>
      </c>
      <c r="W3169" s="5">
        <f t="shared" si="446"/>
        <v>0</v>
      </c>
      <c r="X3169" s="5">
        <f t="shared" si="449"/>
        <v>0</v>
      </c>
    </row>
    <row r="3170" spans="1:24" x14ac:dyDescent="0.15">
      <c r="A3170" s="7">
        <v>3169</v>
      </c>
      <c r="B3170" s="7">
        <v>5</v>
      </c>
      <c r="C3170" s="7">
        <v>13</v>
      </c>
      <c r="D3170" s="7">
        <v>1</v>
      </c>
      <c r="E3170" s="7">
        <v>133</v>
      </c>
      <c r="F3170" s="7">
        <v>17</v>
      </c>
      <c r="G3170" s="7">
        <v>0</v>
      </c>
      <c r="H3170" s="7">
        <f t="shared" si="441"/>
        <v>6</v>
      </c>
      <c r="I3170" s="16">
        <f t="shared" si="442"/>
        <v>45059</v>
      </c>
      <c r="J3170" s="17">
        <v>0.2407</v>
      </c>
      <c r="K3170" s="18">
        <f>G3170*结论【关键目标】!C$27*0.7735*0.001</f>
        <v>0</v>
      </c>
      <c r="L3170" s="5">
        <v>0</v>
      </c>
      <c r="M3170" s="5">
        <f>ABS(IF(L3170&lt;=0,L3170/耗电量关键数据!$B$6/1000,L3170/耗电量关键数据!$B$5/1000))</f>
        <v>0</v>
      </c>
      <c r="N3170" s="19">
        <f>耗电量关键数据!$B$14</f>
        <v>1.1688450000000001</v>
      </c>
      <c r="O3170" s="19">
        <f>耗电量关键数据!$B$15</f>
        <v>0.37403039999999999</v>
      </c>
      <c r="P3170" s="19">
        <f t="shared" si="443"/>
        <v>1.5428754000000002</v>
      </c>
      <c r="Q3170" s="19">
        <f t="shared" si="447"/>
        <v>0</v>
      </c>
      <c r="R3170" s="20">
        <f t="shared" si="444"/>
        <v>0</v>
      </c>
      <c r="S3170" s="20">
        <f t="shared" si="448"/>
        <v>0</v>
      </c>
      <c r="T3170" s="20">
        <f>IF((T3169+R3170)&lt;0,0,IF((T3169+R3170)&gt;结论【关键目标】!C$28,结论【关键目标】!C$28,T3169+R3170))</f>
        <v>8.1608751999999996</v>
      </c>
      <c r="U3170" s="19">
        <f>IF((T3169+R3170)&lt;结论【关键目标】!$C$28,0,(发电量计算【计算逻辑页】!R3170+发电量计算【计算逻辑页】!T3169-结论【关键目标】!$C$28))</f>
        <v>0</v>
      </c>
      <c r="V3170" s="5">
        <f t="shared" si="445"/>
        <v>0</v>
      </c>
      <c r="W3170" s="5">
        <f t="shared" si="446"/>
        <v>0</v>
      </c>
      <c r="X3170" s="5">
        <f t="shared" si="449"/>
        <v>0</v>
      </c>
    </row>
    <row r="3171" spans="1:24" x14ac:dyDescent="0.15">
      <c r="A3171" s="7">
        <v>3170</v>
      </c>
      <c r="B3171" s="7">
        <v>5</v>
      </c>
      <c r="C3171" s="7">
        <v>13</v>
      </c>
      <c r="D3171" s="7">
        <v>2</v>
      </c>
      <c r="E3171" s="7">
        <v>133</v>
      </c>
      <c r="F3171" s="7">
        <v>17</v>
      </c>
      <c r="G3171" s="7">
        <v>0</v>
      </c>
      <c r="H3171" s="7">
        <f t="shared" si="441"/>
        <v>6</v>
      </c>
      <c r="I3171" s="16">
        <f t="shared" si="442"/>
        <v>45059</v>
      </c>
      <c r="J3171" s="17">
        <v>0.2407</v>
      </c>
      <c r="K3171" s="18">
        <f>G3171*结论【关键目标】!C$27*0.7735*0.001</f>
        <v>0</v>
      </c>
      <c r="L3171" s="5">
        <v>0</v>
      </c>
      <c r="M3171" s="5">
        <f>ABS(IF(L3171&lt;=0,L3171/耗电量关键数据!$B$6/1000,L3171/耗电量关键数据!$B$5/1000))</f>
        <v>0</v>
      </c>
      <c r="N3171" s="19">
        <f>耗电量关键数据!$B$14</f>
        <v>1.1688450000000001</v>
      </c>
      <c r="O3171" s="19">
        <f>耗电量关键数据!$B$15</f>
        <v>0.37403039999999999</v>
      </c>
      <c r="P3171" s="19">
        <f t="shared" si="443"/>
        <v>1.5428754000000002</v>
      </c>
      <c r="Q3171" s="19">
        <f t="shared" si="447"/>
        <v>0</v>
      </c>
      <c r="R3171" s="20">
        <f t="shared" si="444"/>
        <v>0</v>
      </c>
      <c r="S3171" s="20">
        <f t="shared" si="448"/>
        <v>0</v>
      </c>
      <c r="T3171" s="20">
        <f>IF((T3170+R3171)&lt;0,0,IF((T3170+R3171)&gt;结论【关键目标】!C$28,结论【关键目标】!C$28,T3170+R3171))</f>
        <v>8.1608751999999996</v>
      </c>
      <c r="U3171" s="19">
        <f>IF((T3170+R3171)&lt;结论【关键目标】!$C$28,0,(发电量计算【计算逻辑页】!R3171+发电量计算【计算逻辑页】!T3170-结论【关键目标】!$C$28))</f>
        <v>0</v>
      </c>
      <c r="V3171" s="5">
        <f t="shared" si="445"/>
        <v>0</v>
      </c>
      <c r="W3171" s="5">
        <f t="shared" si="446"/>
        <v>0</v>
      </c>
      <c r="X3171" s="5">
        <f t="shared" si="449"/>
        <v>0</v>
      </c>
    </row>
    <row r="3172" spans="1:24" x14ac:dyDescent="0.15">
      <c r="A3172" s="7">
        <v>3171</v>
      </c>
      <c r="B3172" s="7">
        <v>5</v>
      </c>
      <c r="C3172" s="7">
        <v>13</v>
      </c>
      <c r="D3172" s="7">
        <v>3</v>
      </c>
      <c r="E3172" s="7">
        <v>133</v>
      </c>
      <c r="F3172" s="7">
        <v>16.7</v>
      </c>
      <c r="G3172" s="7">
        <v>0</v>
      </c>
      <c r="H3172" s="7">
        <f t="shared" si="441"/>
        <v>6</v>
      </c>
      <c r="I3172" s="16">
        <f t="shared" si="442"/>
        <v>45059</v>
      </c>
      <c r="J3172" s="17">
        <v>0.2407</v>
      </c>
      <c r="K3172" s="18">
        <f>G3172*结论【关键目标】!C$27*0.7735*0.001</f>
        <v>0</v>
      </c>
      <c r="L3172" s="5">
        <v>0</v>
      </c>
      <c r="M3172" s="5">
        <f>ABS(IF(L3172&lt;=0,L3172/耗电量关键数据!$B$6/1000,L3172/耗电量关键数据!$B$5/1000))</f>
        <v>0</v>
      </c>
      <c r="N3172" s="19">
        <f>耗电量关键数据!$B$14</f>
        <v>1.1688450000000001</v>
      </c>
      <c r="O3172" s="19">
        <f>耗电量关键数据!$B$15</f>
        <v>0.37403039999999999</v>
      </c>
      <c r="P3172" s="19">
        <f t="shared" si="443"/>
        <v>1.5428754000000002</v>
      </c>
      <c r="Q3172" s="19">
        <f t="shared" si="447"/>
        <v>0</v>
      </c>
      <c r="R3172" s="20">
        <f t="shared" si="444"/>
        <v>0</v>
      </c>
      <c r="S3172" s="20">
        <f t="shared" si="448"/>
        <v>0</v>
      </c>
      <c r="T3172" s="20">
        <f>IF((T3171+R3172)&lt;0,0,IF((T3171+R3172)&gt;结论【关键目标】!C$28,结论【关键目标】!C$28,T3171+R3172))</f>
        <v>8.1608751999999996</v>
      </c>
      <c r="U3172" s="19">
        <f>IF((T3171+R3172)&lt;结论【关键目标】!$C$28,0,(发电量计算【计算逻辑页】!R3172+发电量计算【计算逻辑页】!T3171-结论【关键目标】!$C$28))</f>
        <v>0</v>
      </c>
      <c r="V3172" s="5">
        <f t="shared" si="445"/>
        <v>0</v>
      </c>
      <c r="W3172" s="5">
        <f t="shared" si="446"/>
        <v>0</v>
      </c>
      <c r="X3172" s="5">
        <f t="shared" si="449"/>
        <v>0</v>
      </c>
    </row>
    <row r="3173" spans="1:24" x14ac:dyDescent="0.15">
      <c r="A3173" s="7">
        <v>3172</v>
      </c>
      <c r="B3173" s="7">
        <v>5</v>
      </c>
      <c r="C3173" s="7">
        <v>13</v>
      </c>
      <c r="D3173" s="7">
        <v>4</v>
      </c>
      <c r="E3173" s="7">
        <v>133</v>
      </c>
      <c r="F3173" s="7">
        <v>17</v>
      </c>
      <c r="G3173" s="7">
        <v>0</v>
      </c>
      <c r="H3173" s="7">
        <f t="shared" si="441"/>
        <v>6</v>
      </c>
      <c r="I3173" s="16">
        <f t="shared" si="442"/>
        <v>45059</v>
      </c>
      <c r="J3173" s="17">
        <v>0.2407</v>
      </c>
      <c r="K3173" s="18">
        <f>G3173*结论【关键目标】!C$27*0.7735*0.001</f>
        <v>0</v>
      </c>
      <c r="L3173" s="5">
        <v>0</v>
      </c>
      <c r="M3173" s="5">
        <f>ABS(IF(L3173&lt;=0,L3173/耗电量关键数据!$B$6/1000,L3173/耗电量关键数据!$B$5/1000))</f>
        <v>0</v>
      </c>
      <c r="N3173" s="19">
        <f>耗电量关键数据!$B$14</f>
        <v>1.1688450000000001</v>
      </c>
      <c r="O3173" s="19">
        <f>耗电量关键数据!$B$15</f>
        <v>0.37403039999999999</v>
      </c>
      <c r="P3173" s="19">
        <f t="shared" si="443"/>
        <v>1.5428754000000002</v>
      </c>
      <c r="Q3173" s="19">
        <f t="shared" si="447"/>
        <v>0</v>
      </c>
      <c r="R3173" s="20">
        <f t="shared" si="444"/>
        <v>0</v>
      </c>
      <c r="S3173" s="20">
        <f t="shared" si="448"/>
        <v>0</v>
      </c>
      <c r="T3173" s="20">
        <f>IF((T3172+R3173)&lt;0,0,IF((T3172+R3173)&gt;结论【关键目标】!C$28,结论【关键目标】!C$28,T3172+R3173))</f>
        <v>8.1608751999999996</v>
      </c>
      <c r="U3173" s="19">
        <f>IF((T3172+R3173)&lt;结论【关键目标】!$C$28,0,(发电量计算【计算逻辑页】!R3173+发电量计算【计算逻辑页】!T3172-结论【关键目标】!$C$28))</f>
        <v>0</v>
      </c>
      <c r="V3173" s="5">
        <f t="shared" si="445"/>
        <v>0</v>
      </c>
      <c r="W3173" s="5">
        <f t="shared" si="446"/>
        <v>0</v>
      </c>
      <c r="X3173" s="5">
        <f t="shared" si="449"/>
        <v>0</v>
      </c>
    </row>
    <row r="3174" spans="1:24" x14ac:dyDescent="0.15">
      <c r="A3174" s="7">
        <v>3173</v>
      </c>
      <c r="B3174" s="7">
        <v>5</v>
      </c>
      <c r="C3174" s="7">
        <v>13</v>
      </c>
      <c r="D3174" s="7">
        <v>5</v>
      </c>
      <c r="E3174" s="7">
        <v>133</v>
      </c>
      <c r="F3174" s="7">
        <v>16</v>
      </c>
      <c r="G3174" s="7">
        <v>0.4</v>
      </c>
      <c r="H3174" s="7">
        <f t="shared" si="441"/>
        <v>6</v>
      </c>
      <c r="I3174" s="16">
        <f t="shared" si="442"/>
        <v>45059</v>
      </c>
      <c r="J3174" s="17">
        <v>0.2407</v>
      </c>
      <c r="K3174" s="18">
        <f>G3174*结论【关键目标】!C$27*0.7735*0.001</f>
        <v>3.7128000000000001E-2</v>
      </c>
      <c r="L3174" s="5">
        <v>0</v>
      </c>
      <c r="M3174" s="5">
        <f>ABS(IF(L3174&lt;=0,L3174/耗电量关键数据!$B$6/1000,L3174/耗电量关键数据!$B$5/1000))</f>
        <v>0</v>
      </c>
      <c r="N3174" s="19">
        <f>耗电量关键数据!$B$14</f>
        <v>1.1688450000000001</v>
      </c>
      <c r="O3174" s="19">
        <f>耗电量关键数据!$B$15</f>
        <v>0.37403039999999999</v>
      </c>
      <c r="P3174" s="19">
        <f t="shared" si="443"/>
        <v>1.5428754000000002</v>
      </c>
      <c r="Q3174" s="19">
        <f t="shared" si="447"/>
        <v>0</v>
      </c>
      <c r="R3174" s="20">
        <f t="shared" si="444"/>
        <v>3.7128000000000001E-2</v>
      </c>
      <c r="S3174" s="20">
        <f t="shared" si="448"/>
        <v>0</v>
      </c>
      <c r="T3174" s="20">
        <f>IF((T3173+R3174)&lt;0,0,IF((T3173+R3174)&gt;结论【关键目标】!C$28,结论【关键目标】!C$28,T3173+R3174))</f>
        <v>8.1980031999999987</v>
      </c>
      <c r="U3174" s="19">
        <f>IF((T3173+R3174)&lt;结论【关键目标】!$C$28,0,(发电量计算【计算逻辑页】!R3174+发电量计算【计算逻辑页】!T3173-结论【关键目标】!$C$28))</f>
        <v>0</v>
      </c>
      <c r="V3174" s="5">
        <f t="shared" si="445"/>
        <v>0</v>
      </c>
      <c r="W3174" s="5">
        <f t="shared" si="446"/>
        <v>8.9367096000000004E-3</v>
      </c>
      <c r="X3174" s="5">
        <f t="shared" si="449"/>
        <v>0</v>
      </c>
    </row>
    <row r="3175" spans="1:24" x14ac:dyDescent="0.15">
      <c r="A3175" s="7">
        <v>3174</v>
      </c>
      <c r="B3175" s="7">
        <v>5</v>
      </c>
      <c r="C3175" s="7">
        <v>13</v>
      </c>
      <c r="D3175" s="7">
        <v>6</v>
      </c>
      <c r="E3175" s="7">
        <v>133</v>
      </c>
      <c r="F3175" s="7">
        <v>16.5</v>
      </c>
      <c r="G3175" s="7">
        <v>62</v>
      </c>
      <c r="H3175" s="7">
        <f t="shared" si="441"/>
        <v>6</v>
      </c>
      <c r="I3175" s="16">
        <f t="shared" si="442"/>
        <v>45059</v>
      </c>
      <c r="J3175" s="17">
        <v>0.2407</v>
      </c>
      <c r="K3175" s="18">
        <f>G3175*结论【关键目标】!C$27*0.7735*0.001</f>
        <v>5.7548400000000006</v>
      </c>
      <c r="L3175" s="5">
        <v>0</v>
      </c>
      <c r="M3175" s="5">
        <f>ABS(IF(L3175&lt;=0,L3175/耗电量关键数据!$B$6/1000,L3175/耗电量关键数据!$B$5/1000))</f>
        <v>0</v>
      </c>
      <c r="N3175" s="19">
        <f>耗电量关键数据!$B$14</f>
        <v>1.1688450000000001</v>
      </c>
      <c r="O3175" s="19">
        <f>耗电量关键数据!$B$15</f>
        <v>0.37403039999999999</v>
      </c>
      <c r="P3175" s="19">
        <f t="shared" si="443"/>
        <v>1.5428754000000002</v>
      </c>
      <c r="Q3175" s="19">
        <f t="shared" si="447"/>
        <v>0</v>
      </c>
      <c r="R3175" s="20">
        <f t="shared" si="444"/>
        <v>5.7548400000000006</v>
      </c>
      <c r="S3175" s="20">
        <f t="shared" si="448"/>
        <v>0</v>
      </c>
      <c r="T3175" s="20">
        <f>IF((T3174+R3175)&lt;0,0,IF((T3174+R3175)&gt;结论【关键目标】!C$28,结论【关键目标】!C$28,T3174+R3175))</f>
        <v>13.9528432</v>
      </c>
      <c r="U3175" s="19">
        <f>IF((T3174+R3175)&lt;结论【关键目标】!$C$28,0,(发电量计算【计算逻辑页】!R3175+发电量计算【计算逻辑页】!T3174-结论【关键目标】!$C$28))</f>
        <v>0</v>
      </c>
      <c r="V3175" s="5">
        <f t="shared" si="445"/>
        <v>0</v>
      </c>
      <c r="W3175" s="5">
        <f t="shared" si="446"/>
        <v>0.37137010878000004</v>
      </c>
      <c r="X3175" s="5">
        <f t="shared" si="449"/>
        <v>0</v>
      </c>
    </row>
    <row r="3176" spans="1:24" x14ac:dyDescent="0.15">
      <c r="A3176" s="7">
        <v>3175</v>
      </c>
      <c r="B3176" s="7">
        <v>5</v>
      </c>
      <c r="C3176" s="7">
        <v>13</v>
      </c>
      <c r="D3176" s="7">
        <v>7</v>
      </c>
      <c r="E3176" s="7">
        <v>133</v>
      </c>
      <c r="F3176" s="7">
        <v>17</v>
      </c>
      <c r="G3176" s="7">
        <v>128.19999999999999</v>
      </c>
      <c r="H3176" s="7">
        <f t="shared" si="441"/>
        <v>6</v>
      </c>
      <c r="I3176" s="16">
        <f t="shared" si="442"/>
        <v>45059</v>
      </c>
      <c r="J3176" s="17">
        <v>0.2407</v>
      </c>
      <c r="K3176" s="18">
        <f>G3176*结论【关键目标】!C$27*0.7735*0.001</f>
        <v>11.899523999999998</v>
      </c>
      <c r="L3176" s="5">
        <v>0</v>
      </c>
      <c r="M3176" s="5">
        <f>ABS(IF(L3176&lt;=0,L3176/耗电量关键数据!$B$6/1000,L3176/耗电量关键数据!$B$5/1000))</f>
        <v>0</v>
      </c>
      <c r="N3176" s="19">
        <f>耗电量关键数据!$B$14</f>
        <v>1.1688450000000001</v>
      </c>
      <c r="O3176" s="19">
        <f>耗电量关键数据!$B$15</f>
        <v>0.37403039999999999</v>
      </c>
      <c r="P3176" s="19">
        <f t="shared" si="443"/>
        <v>1.5428754000000002</v>
      </c>
      <c r="Q3176" s="19">
        <f t="shared" si="447"/>
        <v>0</v>
      </c>
      <c r="R3176" s="20">
        <f t="shared" si="444"/>
        <v>11.899523999999998</v>
      </c>
      <c r="S3176" s="20">
        <f t="shared" si="448"/>
        <v>0</v>
      </c>
      <c r="T3176" s="20">
        <f>IF((T3175+R3176)&lt;0,0,IF((T3175+R3176)&gt;结论【关键目标】!C$28,结论【关键目标】!C$28,T3175+R3176))</f>
        <v>22</v>
      </c>
      <c r="U3176" s="19">
        <f>IF((T3175+R3176)&lt;结论【关键目标】!$C$28,0,(发电量计算【计算逻辑页】!R3176+发电量计算【计算逻辑页】!T3175-结论【关键目标】!$C$28))</f>
        <v>3.8523671999999962</v>
      </c>
      <c r="V3176" s="5">
        <f t="shared" si="445"/>
        <v>0</v>
      </c>
      <c r="W3176" s="5">
        <f t="shared" si="446"/>
        <v>0.37137010878000004</v>
      </c>
      <c r="X3176" s="5">
        <f t="shared" si="449"/>
        <v>0</v>
      </c>
    </row>
    <row r="3177" spans="1:24" x14ac:dyDescent="0.15">
      <c r="A3177" s="7">
        <v>3176</v>
      </c>
      <c r="B3177" s="7">
        <v>5</v>
      </c>
      <c r="C3177" s="7">
        <v>13</v>
      </c>
      <c r="D3177" s="7">
        <v>8</v>
      </c>
      <c r="E3177" s="7">
        <v>133</v>
      </c>
      <c r="F3177" s="7">
        <v>17</v>
      </c>
      <c r="G3177" s="7">
        <v>208.8</v>
      </c>
      <c r="H3177" s="7">
        <f t="shared" si="441"/>
        <v>6</v>
      </c>
      <c r="I3177" s="16">
        <f t="shared" si="442"/>
        <v>45059</v>
      </c>
      <c r="J3177" s="17">
        <v>0.70809999999999995</v>
      </c>
      <c r="K3177" s="18">
        <f>G3177*结论【关键目标】!C$27*0.7735*0.001</f>
        <v>19.380815999999999</v>
      </c>
      <c r="L3177" s="5">
        <v>0</v>
      </c>
      <c r="M3177" s="5">
        <f>ABS(IF(L3177&lt;=0,L3177/耗电量关键数据!$B$6/1000,L3177/耗电量关键数据!$B$5/1000))</f>
        <v>0</v>
      </c>
      <c r="N3177" s="19">
        <f>耗电量关键数据!$B$14</f>
        <v>1.1688450000000001</v>
      </c>
      <c r="O3177" s="19">
        <f>耗电量关键数据!$B$15</f>
        <v>0.37403039999999999</v>
      </c>
      <c r="P3177" s="19">
        <f t="shared" si="443"/>
        <v>1.5428754000000002</v>
      </c>
      <c r="Q3177" s="19">
        <f t="shared" si="447"/>
        <v>0</v>
      </c>
      <c r="R3177" s="20">
        <f t="shared" si="444"/>
        <v>19.380815999999999</v>
      </c>
      <c r="S3177" s="20">
        <f t="shared" si="448"/>
        <v>0</v>
      </c>
      <c r="T3177" s="20">
        <f>IF((T3176+R3177)&lt;0,0,IF((T3176+R3177)&gt;结论【关键目标】!C$28,结论【关键目标】!C$28,T3176+R3177))</f>
        <v>22</v>
      </c>
      <c r="U3177" s="19">
        <f>IF((T3176+R3177)&lt;结论【关键目标】!$C$28,0,(发电量计算【计算逻辑页】!R3177+发电量计算【计算逻辑页】!T3176-结论【关键目标】!$C$28))</f>
        <v>19.380815999999996</v>
      </c>
      <c r="V3177" s="5">
        <f t="shared" si="445"/>
        <v>6.7832855999999984</v>
      </c>
      <c r="W3177" s="5">
        <f t="shared" si="446"/>
        <v>1.0925100707400002</v>
      </c>
      <c r="X3177" s="5">
        <f t="shared" si="449"/>
        <v>0</v>
      </c>
    </row>
    <row r="3178" spans="1:24" x14ac:dyDescent="0.15">
      <c r="A3178" s="7">
        <v>3177</v>
      </c>
      <c r="B3178" s="7">
        <v>5</v>
      </c>
      <c r="C3178" s="7">
        <v>13</v>
      </c>
      <c r="D3178" s="7">
        <v>9</v>
      </c>
      <c r="E3178" s="7">
        <v>133</v>
      </c>
      <c r="F3178" s="7">
        <v>18.3</v>
      </c>
      <c r="G3178" s="7">
        <v>339.9</v>
      </c>
      <c r="H3178" s="7">
        <f t="shared" si="441"/>
        <v>6</v>
      </c>
      <c r="I3178" s="16">
        <f t="shared" si="442"/>
        <v>45059</v>
      </c>
      <c r="J3178" s="17">
        <v>0.70809999999999995</v>
      </c>
      <c r="K3178" s="18">
        <f>G3178*结论【关键目标】!C$27*0.7735*0.001</f>
        <v>31.549517999999999</v>
      </c>
      <c r="L3178" s="5">
        <v>0</v>
      </c>
      <c r="M3178" s="5">
        <f>ABS(IF(L3178&lt;=0,L3178/耗电量关键数据!$B$6/1000,L3178/耗电量关键数据!$B$5/1000))</f>
        <v>0</v>
      </c>
      <c r="N3178" s="19">
        <f>耗电量关键数据!$B$14</f>
        <v>1.1688450000000001</v>
      </c>
      <c r="O3178" s="19">
        <f>耗电量关键数据!$B$15</f>
        <v>0.37403039999999999</v>
      </c>
      <c r="P3178" s="19">
        <f t="shared" si="443"/>
        <v>1.5428754000000002</v>
      </c>
      <c r="Q3178" s="19">
        <f t="shared" si="447"/>
        <v>0</v>
      </c>
      <c r="R3178" s="20">
        <f t="shared" si="444"/>
        <v>31.549517999999999</v>
      </c>
      <c r="S3178" s="20">
        <f t="shared" si="448"/>
        <v>0</v>
      </c>
      <c r="T3178" s="20">
        <f>IF((T3177+R3178)&lt;0,0,IF((T3177+R3178)&gt;结论【关键目标】!C$28,结论【关键目标】!C$28,T3177+R3178))</f>
        <v>22</v>
      </c>
      <c r="U3178" s="19">
        <f>IF((T3177+R3178)&lt;结论【关键目标】!$C$28,0,(发电量计算【计算逻辑页】!R3178+发电量计算【计算逻辑页】!T3177-结论【关键目标】!$C$28))</f>
        <v>31.549517999999999</v>
      </c>
      <c r="V3178" s="5">
        <f t="shared" si="445"/>
        <v>11.042331299999999</v>
      </c>
      <c r="W3178" s="5">
        <f t="shared" si="446"/>
        <v>1.0925100707400002</v>
      </c>
      <c r="X3178" s="5">
        <f t="shared" si="449"/>
        <v>0</v>
      </c>
    </row>
    <row r="3179" spans="1:24" x14ac:dyDescent="0.15">
      <c r="A3179" s="7">
        <v>3178</v>
      </c>
      <c r="B3179" s="7">
        <v>5</v>
      </c>
      <c r="C3179" s="7">
        <v>13</v>
      </c>
      <c r="D3179" s="7">
        <v>10</v>
      </c>
      <c r="E3179" s="7">
        <v>133</v>
      </c>
      <c r="F3179" s="7">
        <v>20</v>
      </c>
      <c r="G3179" s="7">
        <v>399.6</v>
      </c>
      <c r="H3179" s="7">
        <f t="shared" si="441"/>
        <v>6</v>
      </c>
      <c r="I3179" s="16">
        <f t="shared" si="442"/>
        <v>45059</v>
      </c>
      <c r="J3179" s="17">
        <v>0.70809999999999995</v>
      </c>
      <c r="K3179" s="18">
        <f>G3179*结论【关键目标】!C$27*0.7735*0.001</f>
        <v>37.090871999999997</v>
      </c>
      <c r="L3179" s="5">
        <v>0</v>
      </c>
      <c r="M3179" s="5">
        <f>ABS(IF(L3179&lt;=0,L3179/耗电量关键数据!$B$6/1000,L3179/耗电量关键数据!$B$5/1000))</f>
        <v>0</v>
      </c>
      <c r="N3179" s="19">
        <f>耗电量关键数据!$B$14</f>
        <v>1.1688450000000001</v>
      </c>
      <c r="O3179" s="19">
        <f>耗电量关键数据!$B$15</f>
        <v>0.37403039999999999</v>
      </c>
      <c r="P3179" s="19">
        <f t="shared" si="443"/>
        <v>1.5428754000000002</v>
      </c>
      <c r="Q3179" s="19">
        <f t="shared" si="447"/>
        <v>0</v>
      </c>
      <c r="R3179" s="20">
        <f t="shared" si="444"/>
        <v>37.090871999999997</v>
      </c>
      <c r="S3179" s="20">
        <f t="shared" si="448"/>
        <v>0</v>
      </c>
      <c r="T3179" s="20">
        <f>IF((T3178+R3179)&lt;0,0,IF((T3178+R3179)&gt;结论【关键目标】!C$28,结论【关键目标】!C$28,T3178+R3179))</f>
        <v>22</v>
      </c>
      <c r="U3179" s="19">
        <f>IF((T3178+R3179)&lt;结论【关键目标】!$C$28,0,(发电量计算【计算逻辑页】!R3179+发电量计算【计算逻辑页】!T3178-结论【关键目标】!$C$28))</f>
        <v>37.090871999999997</v>
      </c>
      <c r="V3179" s="5">
        <f t="shared" si="445"/>
        <v>12.981805199999998</v>
      </c>
      <c r="W3179" s="5">
        <f t="shared" si="446"/>
        <v>1.0925100707400002</v>
      </c>
      <c r="X3179" s="5">
        <f t="shared" si="449"/>
        <v>0</v>
      </c>
    </row>
    <row r="3180" spans="1:24" x14ac:dyDescent="0.15">
      <c r="A3180" s="7">
        <v>3179</v>
      </c>
      <c r="B3180" s="7">
        <v>5</v>
      </c>
      <c r="C3180" s="7">
        <v>13</v>
      </c>
      <c r="D3180" s="7">
        <v>11</v>
      </c>
      <c r="E3180" s="7">
        <v>133</v>
      </c>
      <c r="F3180" s="7">
        <v>21</v>
      </c>
      <c r="G3180" s="7">
        <v>513.79999999999995</v>
      </c>
      <c r="H3180" s="7">
        <f t="shared" si="441"/>
        <v>6</v>
      </c>
      <c r="I3180" s="16">
        <f t="shared" si="442"/>
        <v>45059</v>
      </c>
      <c r="J3180" s="17">
        <v>1.2267999999999999</v>
      </c>
      <c r="K3180" s="18">
        <f>G3180*结论【关键目标】!C$27*0.7735*0.001</f>
        <v>47.690915999999994</v>
      </c>
      <c r="L3180" s="5">
        <v>0</v>
      </c>
      <c r="M3180" s="5">
        <f>ABS(IF(L3180&lt;=0,L3180/耗电量关键数据!$B$6/1000,L3180/耗电量关键数据!$B$5/1000))</f>
        <v>0</v>
      </c>
      <c r="N3180" s="19">
        <f>耗电量关键数据!$B$14</f>
        <v>1.1688450000000001</v>
      </c>
      <c r="O3180" s="19">
        <f>耗电量关键数据!$B$15</f>
        <v>0.37403039999999999</v>
      </c>
      <c r="P3180" s="19">
        <f t="shared" si="443"/>
        <v>1.5428754000000002</v>
      </c>
      <c r="Q3180" s="19">
        <f t="shared" si="447"/>
        <v>1.5428754000000002</v>
      </c>
      <c r="R3180" s="20">
        <f t="shared" si="444"/>
        <v>46.148040599999995</v>
      </c>
      <c r="S3180" s="20">
        <f t="shared" si="448"/>
        <v>0</v>
      </c>
      <c r="T3180" s="20">
        <f>IF((T3179+R3180)&lt;0,0,IF((T3179+R3180)&gt;结论【关键目标】!C$28,结论【关键目标】!C$28,T3179+R3180))</f>
        <v>22</v>
      </c>
      <c r="U3180" s="19">
        <f>IF((T3179+R3180)&lt;结论【关键目标】!$C$28,0,(发电量计算【计算逻辑页】!R3180+发电量计算【计算逻辑页】!T3179-结论【关键目标】!$C$28))</f>
        <v>46.148040600000002</v>
      </c>
      <c r="V3180" s="5">
        <f t="shared" si="445"/>
        <v>16.151814210000001</v>
      </c>
      <c r="W3180" s="5">
        <f t="shared" si="446"/>
        <v>1.89279954072</v>
      </c>
      <c r="X3180" s="5">
        <f t="shared" si="449"/>
        <v>0</v>
      </c>
    </row>
    <row r="3181" spans="1:24" x14ac:dyDescent="0.15">
      <c r="A3181" s="7">
        <v>3180</v>
      </c>
      <c r="B3181" s="7">
        <v>5</v>
      </c>
      <c r="C3181" s="7">
        <v>13</v>
      </c>
      <c r="D3181" s="7">
        <v>12</v>
      </c>
      <c r="E3181" s="7">
        <v>133</v>
      </c>
      <c r="F3181" s="7">
        <v>20.8</v>
      </c>
      <c r="G3181" s="7">
        <v>494.2</v>
      </c>
      <c r="H3181" s="7">
        <f t="shared" si="441"/>
        <v>6</v>
      </c>
      <c r="I3181" s="16">
        <f t="shared" si="442"/>
        <v>45059</v>
      </c>
      <c r="J3181" s="17">
        <v>1.2267999999999999</v>
      </c>
      <c r="K3181" s="18">
        <f>G3181*结论【关键目标】!C$27*0.7735*0.001</f>
        <v>45.871644000000003</v>
      </c>
      <c r="L3181" s="5">
        <v>0</v>
      </c>
      <c r="M3181" s="5">
        <f>ABS(IF(L3181&lt;=0,L3181/耗电量关键数据!$B$6/1000,L3181/耗电量关键数据!$B$5/1000))</f>
        <v>0</v>
      </c>
      <c r="N3181" s="19">
        <f>耗电量关键数据!$B$14</f>
        <v>1.1688450000000001</v>
      </c>
      <c r="O3181" s="19">
        <f>耗电量关键数据!$B$15</f>
        <v>0.37403039999999999</v>
      </c>
      <c r="P3181" s="19">
        <f t="shared" si="443"/>
        <v>1.5428754000000002</v>
      </c>
      <c r="Q3181" s="19">
        <f t="shared" si="447"/>
        <v>1.5428754000000002</v>
      </c>
      <c r="R3181" s="20">
        <f t="shared" si="444"/>
        <v>44.328768600000004</v>
      </c>
      <c r="S3181" s="20">
        <f t="shared" si="448"/>
        <v>0</v>
      </c>
      <c r="T3181" s="20">
        <f>IF((T3180+R3181)&lt;0,0,IF((T3180+R3181)&gt;结论【关键目标】!C$28,结论【关键目标】!C$28,T3180+R3181))</f>
        <v>22</v>
      </c>
      <c r="U3181" s="19">
        <f>IF((T3180+R3181)&lt;结论【关键目标】!$C$28,0,(发电量计算【计算逻辑页】!R3181+发电量计算【计算逻辑页】!T3180-结论【关键目标】!$C$28))</f>
        <v>44.328768600000004</v>
      </c>
      <c r="V3181" s="5">
        <f t="shared" si="445"/>
        <v>15.515069009999999</v>
      </c>
      <c r="W3181" s="5">
        <f t="shared" si="446"/>
        <v>1.89279954072</v>
      </c>
      <c r="X3181" s="5">
        <f t="shared" si="449"/>
        <v>0</v>
      </c>
    </row>
    <row r="3182" spans="1:24" x14ac:dyDescent="0.15">
      <c r="A3182" s="7">
        <v>3181</v>
      </c>
      <c r="B3182" s="7">
        <v>5</v>
      </c>
      <c r="C3182" s="7">
        <v>13</v>
      </c>
      <c r="D3182" s="7">
        <v>13</v>
      </c>
      <c r="E3182" s="7">
        <v>133</v>
      </c>
      <c r="F3182" s="7">
        <v>22</v>
      </c>
      <c r="G3182" s="7">
        <v>447.6</v>
      </c>
      <c r="H3182" s="7">
        <f t="shared" si="441"/>
        <v>6</v>
      </c>
      <c r="I3182" s="16">
        <f t="shared" si="442"/>
        <v>45059</v>
      </c>
      <c r="J3182" s="17">
        <v>1.2267999999999999</v>
      </c>
      <c r="K3182" s="18">
        <f>G3182*结论【关键目标】!C$27*0.7735*0.001</f>
        <v>41.546231999999996</v>
      </c>
      <c r="L3182" s="5">
        <v>0</v>
      </c>
      <c r="M3182" s="5">
        <f>ABS(IF(L3182&lt;=0,L3182/耗电量关键数据!$B$6/1000,L3182/耗电量关键数据!$B$5/1000))</f>
        <v>0</v>
      </c>
      <c r="N3182" s="19">
        <f>耗电量关键数据!$B$14</f>
        <v>1.1688450000000001</v>
      </c>
      <c r="O3182" s="19">
        <f>耗电量关键数据!$B$15</f>
        <v>0.37403039999999999</v>
      </c>
      <c r="P3182" s="19">
        <f t="shared" si="443"/>
        <v>1.5428754000000002</v>
      </c>
      <c r="Q3182" s="19">
        <f t="shared" si="447"/>
        <v>1.5428754000000002</v>
      </c>
      <c r="R3182" s="20">
        <f t="shared" si="444"/>
        <v>40.003356599999996</v>
      </c>
      <c r="S3182" s="20">
        <f t="shared" si="448"/>
        <v>0</v>
      </c>
      <c r="T3182" s="20">
        <f>IF((T3181+R3182)&lt;0,0,IF((T3181+R3182)&gt;结论【关键目标】!C$28,结论【关键目标】!C$28,T3181+R3182))</f>
        <v>22</v>
      </c>
      <c r="U3182" s="19">
        <f>IF((T3181+R3182)&lt;结论【关键目标】!$C$28,0,(发电量计算【计算逻辑页】!R3182+发电量计算【计算逻辑页】!T3181-结论【关键目标】!$C$28))</f>
        <v>40.003356599999996</v>
      </c>
      <c r="V3182" s="5">
        <f t="shared" si="445"/>
        <v>14.001174809999998</v>
      </c>
      <c r="W3182" s="5">
        <f t="shared" si="446"/>
        <v>1.89279954072</v>
      </c>
      <c r="X3182" s="5">
        <f t="shared" si="449"/>
        <v>0</v>
      </c>
    </row>
    <row r="3183" spans="1:24" x14ac:dyDescent="0.15">
      <c r="A3183" s="7">
        <v>3182</v>
      </c>
      <c r="B3183" s="7">
        <v>5</v>
      </c>
      <c r="C3183" s="7">
        <v>13</v>
      </c>
      <c r="D3183" s="7">
        <v>14</v>
      </c>
      <c r="E3183" s="7">
        <v>133</v>
      </c>
      <c r="F3183" s="7">
        <v>23</v>
      </c>
      <c r="G3183" s="7">
        <v>426.8</v>
      </c>
      <c r="H3183" s="7">
        <f t="shared" si="441"/>
        <v>6</v>
      </c>
      <c r="I3183" s="16">
        <f t="shared" si="442"/>
        <v>45059</v>
      </c>
      <c r="J3183" s="17">
        <v>1.2267999999999999</v>
      </c>
      <c r="K3183" s="18">
        <f>G3183*结论【关键目标】!C$27*0.7735*0.001</f>
        <v>39.615576000000004</v>
      </c>
      <c r="L3183" s="5">
        <v>0</v>
      </c>
      <c r="M3183" s="5">
        <f>ABS(IF(L3183&lt;=0,L3183/耗电量关键数据!$B$6/1000,L3183/耗电量关键数据!$B$5/1000))</f>
        <v>0</v>
      </c>
      <c r="N3183" s="19">
        <f>耗电量关键数据!$B$14</f>
        <v>1.1688450000000001</v>
      </c>
      <c r="O3183" s="19">
        <f>耗电量关键数据!$B$15</f>
        <v>0.37403039999999999</v>
      </c>
      <c r="P3183" s="19">
        <f t="shared" si="443"/>
        <v>1.5428754000000002</v>
      </c>
      <c r="Q3183" s="19">
        <f t="shared" si="447"/>
        <v>1.5428754000000002</v>
      </c>
      <c r="R3183" s="20">
        <f t="shared" si="444"/>
        <v>38.072700600000005</v>
      </c>
      <c r="S3183" s="20">
        <f t="shared" si="448"/>
        <v>0</v>
      </c>
      <c r="T3183" s="20">
        <f>IF((T3182+R3183)&lt;0,0,IF((T3182+R3183)&gt;结论【关键目标】!C$28,结论【关键目标】!C$28,T3182+R3183))</f>
        <v>22</v>
      </c>
      <c r="U3183" s="19">
        <f>IF((T3182+R3183)&lt;结论【关键目标】!$C$28,0,(发电量计算【计算逻辑页】!R3183+发电量计算【计算逻辑页】!T3182-结论【关键目标】!$C$28))</f>
        <v>38.072700600000005</v>
      </c>
      <c r="V3183" s="5">
        <f t="shared" si="445"/>
        <v>13.325445210000002</v>
      </c>
      <c r="W3183" s="5">
        <f t="shared" si="446"/>
        <v>1.89279954072</v>
      </c>
      <c r="X3183" s="5">
        <f t="shared" si="449"/>
        <v>0</v>
      </c>
    </row>
    <row r="3184" spans="1:24" x14ac:dyDescent="0.15">
      <c r="A3184" s="7">
        <v>3183</v>
      </c>
      <c r="B3184" s="7">
        <v>5</v>
      </c>
      <c r="C3184" s="7">
        <v>13</v>
      </c>
      <c r="D3184" s="7">
        <v>15</v>
      </c>
      <c r="E3184" s="7">
        <v>133</v>
      </c>
      <c r="F3184" s="7">
        <v>23.1</v>
      </c>
      <c r="G3184" s="7">
        <v>379.2</v>
      </c>
      <c r="H3184" s="7">
        <f t="shared" si="441"/>
        <v>6</v>
      </c>
      <c r="I3184" s="16">
        <f t="shared" si="442"/>
        <v>45059</v>
      </c>
      <c r="J3184" s="17">
        <v>1.2267999999999999</v>
      </c>
      <c r="K3184" s="18">
        <f>G3184*结论【关键目标】!C$27*0.7735*0.001</f>
        <v>35.197344000000001</v>
      </c>
      <c r="L3184" s="5">
        <v>0</v>
      </c>
      <c r="M3184" s="5">
        <f>ABS(IF(L3184&lt;=0,L3184/耗电量关键数据!$B$6/1000,L3184/耗电量关键数据!$B$5/1000))</f>
        <v>0</v>
      </c>
      <c r="N3184" s="19">
        <f>耗电量关键数据!$B$14</f>
        <v>1.1688450000000001</v>
      </c>
      <c r="O3184" s="19">
        <f>耗电量关键数据!$B$15</f>
        <v>0.37403039999999999</v>
      </c>
      <c r="P3184" s="19">
        <f t="shared" si="443"/>
        <v>1.5428754000000002</v>
      </c>
      <c r="Q3184" s="19">
        <f t="shared" si="447"/>
        <v>1.5428754000000002</v>
      </c>
      <c r="R3184" s="20">
        <f t="shared" si="444"/>
        <v>33.654468600000001</v>
      </c>
      <c r="S3184" s="20">
        <f t="shared" si="448"/>
        <v>0</v>
      </c>
      <c r="T3184" s="20">
        <f>IF((T3183+R3184)&lt;0,0,IF((T3183+R3184)&gt;结论【关键目标】!C$28,结论【关键目标】!C$28,T3183+R3184))</f>
        <v>22</v>
      </c>
      <c r="U3184" s="19">
        <f>IF((T3183+R3184)&lt;结论【关键目标】!$C$28,0,(发电量计算【计算逻辑页】!R3184+发电量计算【计算逻辑页】!T3183-结论【关键目标】!$C$28))</f>
        <v>33.654468600000001</v>
      </c>
      <c r="V3184" s="5">
        <f t="shared" si="445"/>
        <v>11.779064009999999</v>
      </c>
      <c r="W3184" s="5">
        <f t="shared" si="446"/>
        <v>1.89279954072</v>
      </c>
      <c r="X3184" s="5">
        <f t="shared" si="449"/>
        <v>0</v>
      </c>
    </row>
    <row r="3185" spans="1:24" x14ac:dyDescent="0.15">
      <c r="A3185" s="7">
        <v>3184</v>
      </c>
      <c r="B3185" s="7">
        <v>5</v>
      </c>
      <c r="C3185" s="7">
        <v>13</v>
      </c>
      <c r="D3185" s="7">
        <v>16</v>
      </c>
      <c r="E3185" s="7">
        <v>133</v>
      </c>
      <c r="F3185" s="7">
        <v>24</v>
      </c>
      <c r="G3185" s="7">
        <v>271.10000000000002</v>
      </c>
      <c r="H3185" s="7">
        <f t="shared" si="441"/>
        <v>6</v>
      </c>
      <c r="I3185" s="16">
        <f t="shared" si="442"/>
        <v>45059</v>
      </c>
      <c r="J3185" s="17">
        <v>0.70809999999999995</v>
      </c>
      <c r="K3185" s="18">
        <f>G3185*结论【关键目标】!C$27*0.7735*0.001</f>
        <v>25.163502000000001</v>
      </c>
      <c r="L3185" s="5">
        <v>0</v>
      </c>
      <c r="M3185" s="5">
        <f>ABS(IF(L3185&lt;=0,L3185/耗电量关键数据!$B$6/1000,L3185/耗电量关键数据!$B$5/1000))</f>
        <v>0</v>
      </c>
      <c r="N3185" s="19">
        <f>耗电量关键数据!$B$14</f>
        <v>1.1688450000000001</v>
      </c>
      <c r="O3185" s="19">
        <f>耗电量关键数据!$B$15</f>
        <v>0.37403039999999999</v>
      </c>
      <c r="P3185" s="19">
        <f t="shared" si="443"/>
        <v>1.5428754000000002</v>
      </c>
      <c r="Q3185" s="19">
        <f t="shared" si="447"/>
        <v>0</v>
      </c>
      <c r="R3185" s="20">
        <f t="shared" si="444"/>
        <v>25.163502000000001</v>
      </c>
      <c r="S3185" s="20">
        <f t="shared" si="448"/>
        <v>0</v>
      </c>
      <c r="T3185" s="20">
        <f>IF((T3184+R3185)&lt;0,0,IF((T3184+R3185)&gt;结论【关键目标】!C$28,结论【关键目标】!C$28,T3184+R3185))</f>
        <v>22</v>
      </c>
      <c r="U3185" s="19">
        <f>IF((T3184+R3185)&lt;结论【关键目标】!$C$28,0,(发电量计算【计算逻辑页】!R3185+发电量计算【计算逻辑页】!T3184-结论【关键目标】!$C$28))</f>
        <v>25.163502000000001</v>
      </c>
      <c r="V3185" s="5">
        <f t="shared" si="445"/>
        <v>8.8072257</v>
      </c>
      <c r="W3185" s="5">
        <f t="shared" si="446"/>
        <v>1.0925100707400002</v>
      </c>
      <c r="X3185" s="5">
        <f t="shared" si="449"/>
        <v>0</v>
      </c>
    </row>
    <row r="3186" spans="1:24" x14ac:dyDescent="0.15">
      <c r="A3186" s="7">
        <v>3185</v>
      </c>
      <c r="B3186" s="7">
        <v>5</v>
      </c>
      <c r="C3186" s="7">
        <v>13</v>
      </c>
      <c r="D3186" s="7">
        <v>17</v>
      </c>
      <c r="E3186" s="7">
        <v>133</v>
      </c>
      <c r="F3186" s="7">
        <v>24</v>
      </c>
      <c r="G3186" s="7">
        <v>155.80000000000001</v>
      </c>
      <c r="H3186" s="7">
        <f t="shared" si="441"/>
        <v>6</v>
      </c>
      <c r="I3186" s="16">
        <f t="shared" si="442"/>
        <v>45059</v>
      </c>
      <c r="J3186" s="17">
        <v>0.70809999999999995</v>
      </c>
      <c r="K3186" s="18">
        <f>G3186*结论【关键目标】!C$27*0.7735*0.001</f>
        <v>14.461356</v>
      </c>
      <c r="L3186" s="5">
        <v>0</v>
      </c>
      <c r="M3186" s="5">
        <f>ABS(IF(L3186&lt;=0,L3186/耗电量关键数据!$B$6/1000,L3186/耗电量关键数据!$B$5/1000))</f>
        <v>0</v>
      </c>
      <c r="N3186" s="19">
        <f>耗电量关键数据!$B$14</f>
        <v>1.1688450000000001</v>
      </c>
      <c r="O3186" s="19">
        <f>耗电量关键数据!$B$15</f>
        <v>0.37403039999999999</v>
      </c>
      <c r="P3186" s="19">
        <f t="shared" si="443"/>
        <v>1.5428754000000002</v>
      </c>
      <c r="Q3186" s="19">
        <f t="shared" si="447"/>
        <v>0</v>
      </c>
      <c r="R3186" s="20">
        <f t="shared" si="444"/>
        <v>14.461356</v>
      </c>
      <c r="S3186" s="20">
        <f t="shared" si="448"/>
        <v>0</v>
      </c>
      <c r="T3186" s="20">
        <f>IF((T3185+R3186)&lt;0,0,IF((T3185+R3186)&gt;结论【关键目标】!C$28,结论【关键目标】!C$28,T3185+R3186))</f>
        <v>22</v>
      </c>
      <c r="U3186" s="19">
        <f>IF((T3185+R3186)&lt;结论【关键目标】!$C$28,0,(发电量计算【计算逻辑页】!R3186+发电量计算【计算逻辑页】!T3185-结论【关键目标】!$C$28))</f>
        <v>14.461356000000002</v>
      </c>
      <c r="V3186" s="5">
        <f t="shared" si="445"/>
        <v>5.0614746000000004</v>
      </c>
      <c r="W3186" s="5">
        <f t="shared" si="446"/>
        <v>1.0925100707400002</v>
      </c>
      <c r="X3186" s="5">
        <f t="shared" si="449"/>
        <v>0</v>
      </c>
    </row>
    <row r="3187" spans="1:24" x14ac:dyDescent="0.15">
      <c r="A3187" s="7">
        <v>3186</v>
      </c>
      <c r="B3187" s="7">
        <v>5</v>
      </c>
      <c r="C3187" s="7">
        <v>13</v>
      </c>
      <c r="D3187" s="7">
        <v>18</v>
      </c>
      <c r="E3187" s="7">
        <v>133</v>
      </c>
      <c r="F3187" s="7">
        <v>22.7</v>
      </c>
      <c r="G3187" s="7">
        <v>46.5</v>
      </c>
      <c r="H3187" s="7">
        <f t="shared" si="441"/>
        <v>6</v>
      </c>
      <c r="I3187" s="16">
        <f t="shared" si="442"/>
        <v>45059</v>
      </c>
      <c r="J3187" s="17">
        <v>0.70809999999999995</v>
      </c>
      <c r="K3187" s="18">
        <f>G3187*结论【关键目标】!C$27*0.7735*0.001</f>
        <v>4.3161300000000002</v>
      </c>
      <c r="L3187" s="5">
        <v>0</v>
      </c>
      <c r="M3187" s="5">
        <f>ABS(IF(L3187&lt;=0,L3187/耗电量关键数据!$B$6/1000,L3187/耗电量关键数据!$B$5/1000))</f>
        <v>0</v>
      </c>
      <c r="N3187" s="19">
        <f>耗电量关键数据!$B$14</f>
        <v>1.1688450000000001</v>
      </c>
      <c r="O3187" s="19">
        <f>耗电量关键数据!$B$15</f>
        <v>0.37403039999999999</v>
      </c>
      <c r="P3187" s="19">
        <f t="shared" si="443"/>
        <v>1.5428754000000002</v>
      </c>
      <c r="Q3187" s="19">
        <f t="shared" si="447"/>
        <v>0</v>
      </c>
      <c r="R3187" s="20">
        <f t="shared" si="444"/>
        <v>4.3161300000000002</v>
      </c>
      <c r="S3187" s="20">
        <f t="shared" si="448"/>
        <v>0</v>
      </c>
      <c r="T3187" s="20">
        <f>IF((T3186+R3187)&lt;0,0,IF((T3186+R3187)&gt;结论【关键目标】!C$28,结论【关键目标】!C$28,T3186+R3187))</f>
        <v>22</v>
      </c>
      <c r="U3187" s="19">
        <f>IF((T3186+R3187)&lt;结论【关键目标】!$C$28,0,(发电量计算【计算逻辑页】!R3187+发电量计算【计算逻辑页】!T3186-结论【关键目标】!$C$28))</f>
        <v>4.3161300000000011</v>
      </c>
      <c r="V3187" s="5">
        <f t="shared" si="445"/>
        <v>1.5106455000000003</v>
      </c>
      <c r="W3187" s="5">
        <f t="shared" si="446"/>
        <v>1.0925100707400002</v>
      </c>
      <c r="X3187" s="5">
        <f t="shared" si="449"/>
        <v>0</v>
      </c>
    </row>
    <row r="3188" spans="1:24" x14ac:dyDescent="0.15">
      <c r="A3188" s="7">
        <v>3187</v>
      </c>
      <c r="B3188" s="7">
        <v>5</v>
      </c>
      <c r="C3188" s="7">
        <v>13</v>
      </c>
      <c r="D3188" s="7">
        <v>19</v>
      </c>
      <c r="E3188" s="7">
        <v>133</v>
      </c>
      <c r="F3188" s="7">
        <v>22</v>
      </c>
      <c r="G3188" s="7">
        <v>0</v>
      </c>
      <c r="H3188" s="7">
        <f t="shared" si="441"/>
        <v>6</v>
      </c>
      <c r="I3188" s="16">
        <f t="shared" si="442"/>
        <v>45059</v>
      </c>
      <c r="J3188" s="17">
        <v>1.2267999999999999</v>
      </c>
      <c r="K3188" s="18">
        <f>G3188*结论【关键目标】!C$27*0.7735*0.001</f>
        <v>0</v>
      </c>
      <c r="L3188" s="5">
        <v>0</v>
      </c>
      <c r="M3188" s="5">
        <f>ABS(IF(L3188&lt;=0,L3188/耗电量关键数据!$B$6/1000,L3188/耗电量关键数据!$B$5/1000))</f>
        <v>0</v>
      </c>
      <c r="N3188" s="19">
        <f>耗电量关键数据!$B$14</f>
        <v>1.1688450000000001</v>
      </c>
      <c r="O3188" s="19">
        <f>耗电量关键数据!$B$15</f>
        <v>0.37403039999999999</v>
      </c>
      <c r="P3188" s="19">
        <f t="shared" si="443"/>
        <v>1.5428754000000002</v>
      </c>
      <c r="Q3188" s="19">
        <f t="shared" si="447"/>
        <v>1.5428754000000002</v>
      </c>
      <c r="R3188" s="20">
        <f t="shared" si="444"/>
        <v>-1.5428754000000002</v>
      </c>
      <c r="S3188" s="20">
        <f t="shared" si="448"/>
        <v>1.5428754000000002</v>
      </c>
      <c r="T3188" s="20">
        <f>IF((T3187+R3188)&lt;0,0,IF((T3187+R3188)&gt;结论【关键目标】!C$28,结论【关键目标】!C$28,T3187+R3188))</f>
        <v>20.4571246</v>
      </c>
      <c r="U3188" s="19">
        <f>IF((T3187+R3188)&lt;结论【关键目标】!$C$28,0,(发电量计算【计算逻辑页】!R3188+发电量计算【计算逻辑页】!T3187-结论【关键目标】!$C$28))</f>
        <v>0</v>
      </c>
      <c r="V3188" s="5">
        <f t="shared" si="445"/>
        <v>0</v>
      </c>
      <c r="W3188" s="5">
        <f t="shared" si="446"/>
        <v>0</v>
      </c>
      <c r="X3188" s="5">
        <f t="shared" si="449"/>
        <v>1.3527931507200002</v>
      </c>
    </row>
    <row r="3189" spans="1:24" x14ac:dyDescent="0.15">
      <c r="A3189" s="7">
        <v>3188</v>
      </c>
      <c r="B3189" s="7">
        <v>5</v>
      </c>
      <c r="C3189" s="7">
        <v>13</v>
      </c>
      <c r="D3189" s="7">
        <v>20</v>
      </c>
      <c r="E3189" s="7">
        <v>133</v>
      </c>
      <c r="F3189" s="7">
        <v>21</v>
      </c>
      <c r="G3189" s="7">
        <v>0</v>
      </c>
      <c r="H3189" s="7">
        <f t="shared" si="441"/>
        <v>6</v>
      </c>
      <c r="I3189" s="16">
        <f t="shared" si="442"/>
        <v>45059</v>
      </c>
      <c r="J3189" s="17">
        <v>1.2267999999999999</v>
      </c>
      <c r="K3189" s="18">
        <f>G3189*结论【关键目标】!C$27*0.7735*0.001</f>
        <v>0</v>
      </c>
      <c r="L3189" s="5">
        <v>0</v>
      </c>
      <c r="M3189" s="5">
        <f>ABS(IF(L3189&lt;=0,L3189/耗电量关键数据!$B$6/1000,L3189/耗电量关键数据!$B$5/1000))</f>
        <v>0</v>
      </c>
      <c r="N3189" s="19">
        <f>耗电量关键数据!$B$14</f>
        <v>1.1688450000000001</v>
      </c>
      <c r="O3189" s="19">
        <f>耗电量关键数据!$B$15</f>
        <v>0.37403039999999999</v>
      </c>
      <c r="P3189" s="19">
        <f t="shared" si="443"/>
        <v>1.5428754000000002</v>
      </c>
      <c r="Q3189" s="19">
        <f t="shared" si="447"/>
        <v>1.5428754000000002</v>
      </c>
      <c r="R3189" s="20">
        <f t="shared" si="444"/>
        <v>-1.5428754000000002</v>
      </c>
      <c r="S3189" s="20">
        <f t="shared" si="448"/>
        <v>1.5428754000000002</v>
      </c>
      <c r="T3189" s="20">
        <f>IF((T3188+R3189)&lt;0,0,IF((T3188+R3189)&gt;结论【关键目标】!C$28,结论【关键目标】!C$28,T3188+R3189))</f>
        <v>18.9142492</v>
      </c>
      <c r="U3189" s="19">
        <f>IF((T3188+R3189)&lt;结论【关键目标】!$C$28,0,(发电量计算【计算逻辑页】!R3189+发电量计算【计算逻辑页】!T3188-结论【关键目标】!$C$28))</f>
        <v>0</v>
      </c>
      <c r="V3189" s="5">
        <f t="shared" si="445"/>
        <v>0</v>
      </c>
      <c r="W3189" s="5">
        <f t="shared" si="446"/>
        <v>0</v>
      </c>
      <c r="X3189" s="5">
        <f t="shared" si="449"/>
        <v>1.3527931507200002</v>
      </c>
    </row>
    <row r="3190" spans="1:24" x14ac:dyDescent="0.15">
      <c r="A3190" s="7">
        <v>3189</v>
      </c>
      <c r="B3190" s="7">
        <v>5</v>
      </c>
      <c r="C3190" s="7">
        <v>13</v>
      </c>
      <c r="D3190" s="7">
        <v>21</v>
      </c>
      <c r="E3190" s="7">
        <v>133</v>
      </c>
      <c r="F3190" s="7">
        <v>20.3</v>
      </c>
      <c r="G3190" s="7">
        <v>0</v>
      </c>
      <c r="H3190" s="7">
        <f t="shared" si="441"/>
        <v>6</v>
      </c>
      <c r="I3190" s="16">
        <f t="shared" si="442"/>
        <v>45059</v>
      </c>
      <c r="J3190" s="17">
        <v>1.2267999999999999</v>
      </c>
      <c r="K3190" s="18">
        <f>G3190*结论【关键目标】!C$27*0.7735*0.001</f>
        <v>0</v>
      </c>
      <c r="L3190" s="5">
        <v>0</v>
      </c>
      <c r="M3190" s="5">
        <f>ABS(IF(L3190&lt;=0,L3190/耗电量关键数据!$B$6/1000,L3190/耗电量关键数据!$B$5/1000))</f>
        <v>0</v>
      </c>
      <c r="N3190" s="19">
        <f>耗电量关键数据!$B$14</f>
        <v>1.1688450000000001</v>
      </c>
      <c r="O3190" s="19">
        <f>耗电量关键数据!$B$15</f>
        <v>0.37403039999999999</v>
      </c>
      <c r="P3190" s="19">
        <f t="shared" si="443"/>
        <v>1.5428754000000002</v>
      </c>
      <c r="Q3190" s="19">
        <f t="shared" si="447"/>
        <v>1.5428754000000002</v>
      </c>
      <c r="R3190" s="20">
        <f t="shared" si="444"/>
        <v>-1.5428754000000002</v>
      </c>
      <c r="S3190" s="20">
        <f t="shared" si="448"/>
        <v>1.5428754000000002</v>
      </c>
      <c r="T3190" s="20">
        <f>IF((T3189+R3190)&lt;0,0,IF((T3189+R3190)&gt;结论【关键目标】!C$28,结论【关键目标】!C$28,T3189+R3190))</f>
        <v>17.371373800000001</v>
      </c>
      <c r="U3190" s="19">
        <f>IF((T3189+R3190)&lt;结论【关键目标】!$C$28,0,(发电量计算【计算逻辑页】!R3190+发电量计算【计算逻辑页】!T3189-结论【关键目标】!$C$28))</f>
        <v>0</v>
      </c>
      <c r="V3190" s="5">
        <f t="shared" si="445"/>
        <v>0</v>
      </c>
      <c r="W3190" s="5">
        <f t="shared" si="446"/>
        <v>0</v>
      </c>
      <c r="X3190" s="5">
        <f t="shared" si="449"/>
        <v>1.3527931507200002</v>
      </c>
    </row>
    <row r="3191" spans="1:24" x14ac:dyDescent="0.15">
      <c r="A3191" s="7">
        <v>3190</v>
      </c>
      <c r="B3191" s="7">
        <v>5</v>
      </c>
      <c r="C3191" s="7">
        <v>13</v>
      </c>
      <c r="D3191" s="7">
        <v>22</v>
      </c>
      <c r="E3191" s="7">
        <v>133</v>
      </c>
      <c r="F3191" s="7">
        <v>20</v>
      </c>
      <c r="G3191" s="7">
        <v>0</v>
      </c>
      <c r="H3191" s="7">
        <f t="shared" si="441"/>
        <v>6</v>
      </c>
      <c r="I3191" s="16">
        <f t="shared" si="442"/>
        <v>45059</v>
      </c>
      <c r="J3191" s="17">
        <v>0.70809999999999995</v>
      </c>
      <c r="K3191" s="18">
        <f>G3191*结论【关键目标】!C$27*0.7735*0.001</f>
        <v>0</v>
      </c>
      <c r="L3191" s="5">
        <v>0</v>
      </c>
      <c r="M3191" s="5">
        <f>ABS(IF(L3191&lt;=0,L3191/耗电量关键数据!$B$6/1000,L3191/耗电量关键数据!$B$5/1000))</f>
        <v>0</v>
      </c>
      <c r="N3191" s="19">
        <f>耗电量关键数据!$B$14</f>
        <v>1.1688450000000001</v>
      </c>
      <c r="O3191" s="19">
        <f>耗电量关键数据!$B$15</f>
        <v>0.37403039999999999</v>
      </c>
      <c r="P3191" s="19">
        <f t="shared" si="443"/>
        <v>1.5428754000000002</v>
      </c>
      <c r="Q3191" s="19">
        <f t="shared" si="447"/>
        <v>0</v>
      </c>
      <c r="R3191" s="20">
        <f t="shared" si="444"/>
        <v>0</v>
      </c>
      <c r="S3191" s="20">
        <f t="shared" si="448"/>
        <v>0</v>
      </c>
      <c r="T3191" s="20">
        <f>IF((T3190+R3191)&lt;0,0,IF((T3190+R3191)&gt;结论【关键目标】!C$28,结论【关键目标】!C$28,T3190+R3191))</f>
        <v>17.371373800000001</v>
      </c>
      <c r="U3191" s="19">
        <f>IF((T3190+R3191)&lt;结论【关键目标】!$C$28,0,(发电量计算【计算逻辑页】!R3191+发电量计算【计算逻辑页】!T3190-结论【关键目标】!$C$28))</f>
        <v>0</v>
      </c>
      <c r="V3191" s="5">
        <f t="shared" si="445"/>
        <v>0</v>
      </c>
      <c r="W3191" s="5">
        <f t="shared" si="446"/>
        <v>0</v>
      </c>
      <c r="X3191" s="5">
        <f t="shared" si="449"/>
        <v>0</v>
      </c>
    </row>
    <row r="3192" spans="1:24" x14ac:dyDescent="0.15">
      <c r="A3192" s="7">
        <v>3191</v>
      </c>
      <c r="B3192" s="7">
        <v>5</v>
      </c>
      <c r="C3192" s="7">
        <v>13</v>
      </c>
      <c r="D3192" s="7">
        <v>23</v>
      </c>
      <c r="E3192" s="7">
        <v>133</v>
      </c>
      <c r="F3192" s="7">
        <v>19</v>
      </c>
      <c r="G3192" s="7">
        <v>0</v>
      </c>
      <c r="H3192" s="7">
        <f t="shared" si="441"/>
        <v>6</v>
      </c>
      <c r="I3192" s="16">
        <f t="shared" si="442"/>
        <v>45059</v>
      </c>
      <c r="J3192" s="17">
        <v>0.70809999999999995</v>
      </c>
      <c r="K3192" s="18">
        <f>G3192*结论【关键目标】!C$27*0.7735*0.001</f>
        <v>0</v>
      </c>
      <c r="L3192" s="5">
        <v>0</v>
      </c>
      <c r="M3192" s="5">
        <f>ABS(IF(L3192&lt;=0,L3192/耗电量关键数据!$B$6/1000,L3192/耗电量关键数据!$B$5/1000))</f>
        <v>0</v>
      </c>
      <c r="N3192" s="19">
        <f>耗电量关键数据!$B$14</f>
        <v>1.1688450000000001</v>
      </c>
      <c r="O3192" s="19">
        <f>耗电量关键数据!$B$15</f>
        <v>0.37403039999999999</v>
      </c>
      <c r="P3192" s="19">
        <f t="shared" si="443"/>
        <v>1.5428754000000002</v>
      </c>
      <c r="Q3192" s="19">
        <f t="shared" si="447"/>
        <v>0</v>
      </c>
      <c r="R3192" s="20">
        <f t="shared" si="444"/>
        <v>0</v>
      </c>
      <c r="S3192" s="20">
        <f t="shared" si="448"/>
        <v>0</v>
      </c>
      <c r="T3192" s="20">
        <f>IF((T3191+R3192)&lt;0,0,IF((T3191+R3192)&gt;结论【关键目标】!C$28,结论【关键目标】!C$28,T3191+R3192))</f>
        <v>17.371373800000001</v>
      </c>
      <c r="U3192" s="19">
        <f>IF((T3191+R3192)&lt;结论【关键目标】!$C$28,0,(发电量计算【计算逻辑页】!R3192+发电量计算【计算逻辑页】!T3191-结论【关键目标】!$C$28))</f>
        <v>0</v>
      </c>
      <c r="V3192" s="5">
        <f t="shared" si="445"/>
        <v>0</v>
      </c>
      <c r="W3192" s="5">
        <f t="shared" si="446"/>
        <v>0</v>
      </c>
      <c r="X3192" s="5">
        <f t="shared" si="449"/>
        <v>0</v>
      </c>
    </row>
    <row r="3193" spans="1:24" x14ac:dyDescent="0.15">
      <c r="A3193" s="7">
        <v>3192</v>
      </c>
      <c r="B3193" s="7">
        <v>5</v>
      </c>
      <c r="C3193" s="7">
        <v>13</v>
      </c>
      <c r="D3193" s="7">
        <v>24</v>
      </c>
      <c r="E3193" s="7">
        <v>133</v>
      </c>
      <c r="F3193" s="7">
        <v>19</v>
      </c>
      <c r="G3193" s="7">
        <v>0</v>
      </c>
      <c r="H3193" s="7">
        <f t="shared" si="441"/>
        <v>6</v>
      </c>
      <c r="I3193" s="16">
        <f t="shared" si="442"/>
        <v>45059</v>
      </c>
      <c r="J3193" s="17">
        <v>0.2407</v>
      </c>
      <c r="K3193" s="18">
        <f>G3193*结论【关键目标】!C$27*0.7735*0.001</f>
        <v>0</v>
      </c>
      <c r="L3193" s="5">
        <v>0</v>
      </c>
      <c r="M3193" s="5">
        <f>ABS(IF(L3193&lt;=0,L3193/耗电量关键数据!$B$6/1000,L3193/耗电量关键数据!$B$5/1000))</f>
        <v>0</v>
      </c>
      <c r="N3193" s="19">
        <f>耗电量关键数据!$B$14</f>
        <v>1.1688450000000001</v>
      </c>
      <c r="O3193" s="19">
        <f>耗电量关键数据!$B$15</f>
        <v>0.37403039999999999</v>
      </c>
      <c r="P3193" s="19">
        <f t="shared" si="443"/>
        <v>1.5428754000000002</v>
      </c>
      <c r="Q3193" s="19">
        <f t="shared" si="447"/>
        <v>0</v>
      </c>
      <c r="R3193" s="20">
        <f t="shared" si="444"/>
        <v>0</v>
      </c>
      <c r="S3193" s="20">
        <f t="shared" si="448"/>
        <v>0</v>
      </c>
      <c r="T3193" s="20">
        <f>IF((T3192+R3193)&lt;0,0,IF((T3192+R3193)&gt;结论【关键目标】!C$28,结论【关键目标】!C$28,T3192+R3193))</f>
        <v>17.371373800000001</v>
      </c>
      <c r="U3193" s="19">
        <f>IF((T3192+R3193)&lt;结论【关键目标】!$C$28,0,(发电量计算【计算逻辑页】!R3193+发电量计算【计算逻辑页】!T3192-结论【关键目标】!$C$28))</f>
        <v>0</v>
      </c>
      <c r="V3193" s="5">
        <f t="shared" si="445"/>
        <v>0</v>
      </c>
      <c r="W3193" s="5">
        <f t="shared" si="446"/>
        <v>0</v>
      </c>
      <c r="X3193" s="5">
        <f t="shared" si="449"/>
        <v>0</v>
      </c>
    </row>
    <row r="3194" spans="1:24" x14ac:dyDescent="0.15">
      <c r="A3194" s="7">
        <v>3193</v>
      </c>
      <c r="B3194" s="7">
        <v>5</v>
      </c>
      <c r="C3194" s="7">
        <v>14</v>
      </c>
      <c r="D3194" s="7">
        <v>1</v>
      </c>
      <c r="E3194" s="7">
        <v>134</v>
      </c>
      <c r="F3194" s="7">
        <v>19</v>
      </c>
      <c r="G3194" s="7">
        <v>0</v>
      </c>
      <c r="H3194" s="7">
        <f t="shared" si="441"/>
        <v>7</v>
      </c>
      <c r="I3194" s="16">
        <f t="shared" si="442"/>
        <v>45060</v>
      </c>
      <c r="J3194" s="17">
        <v>0.2407</v>
      </c>
      <c r="K3194" s="18">
        <f>G3194*结论【关键目标】!C$27*0.7735*0.001</f>
        <v>0</v>
      </c>
      <c r="L3194" s="5">
        <v>0</v>
      </c>
      <c r="M3194" s="5">
        <f>ABS(IF(L3194&lt;=0,L3194/耗电量关键数据!$B$6/1000,L3194/耗电量关键数据!$B$5/1000))</f>
        <v>0</v>
      </c>
      <c r="N3194" s="19">
        <f>耗电量关键数据!$B$14</f>
        <v>1.1688450000000001</v>
      </c>
      <c r="O3194" s="19">
        <f>耗电量关键数据!$B$15</f>
        <v>0.37403039999999999</v>
      </c>
      <c r="P3194" s="19">
        <f t="shared" si="443"/>
        <v>1.5428754000000002</v>
      </c>
      <c r="Q3194" s="19">
        <f t="shared" si="447"/>
        <v>0</v>
      </c>
      <c r="R3194" s="20">
        <f t="shared" si="444"/>
        <v>0</v>
      </c>
      <c r="S3194" s="20">
        <f t="shared" si="448"/>
        <v>0</v>
      </c>
      <c r="T3194" s="20">
        <f>IF((T3193+R3194)&lt;0,0,IF((T3193+R3194)&gt;结论【关键目标】!C$28,结论【关键目标】!C$28,T3193+R3194))</f>
        <v>17.371373800000001</v>
      </c>
      <c r="U3194" s="19">
        <f>IF((T3193+R3194)&lt;结论【关键目标】!$C$28,0,(发电量计算【计算逻辑页】!R3194+发电量计算【计算逻辑页】!T3193-结论【关键目标】!$C$28))</f>
        <v>0</v>
      </c>
      <c r="V3194" s="5">
        <f t="shared" si="445"/>
        <v>0</v>
      </c>
      <c r="W3194" s="5">
        <f t="shared" si="446"/>
        <v>0</v>
      </c>
      <c r="X3194" s="5">
        <f t="shared" si="449"/>
        <v>0</v>
      </c>
    </row>
    <row r="3195" spans="1:24" x14ac:dyDescent="0.15">
      <c r="A3195" s="7">
        <v>3194</v>
      </c>
      <c r="B3195" s="7">
        <v>5</v>
      </c>
      <c r="C3195" s="7">
        <v>14</v>
      </c>
      <c r="D3195" s="7">
        <v>2</v>
      </c>
      <c r="E3195" s="7">
        <v>134</v>
      </c>
      <c r="F3195" s="7">
        <v>18</v>
      </c>
      <c r="G3195" s="7">
        <v>0</v>
      </c>
      <c r="H3195" s="7">
        <f t="shared" si="441"/>
        <v>7</v>
      </c>
      <c r="I3195" s="16">
        <f t="shared" si="442"/>
        <v>45060</v>
      </c>
      <c r="J3195" s="17">
        <v>0.2407</v>
      </c>
      <c r="K3195" s="18">
        <f>G3195*结论【关键目标】!C$27*0.7735*0.001</f>
        <v>0</v>
      </c>
      <c r="L3195" s="5">
        <v>0</v>
      </c>
      <c r="M3195" s="5">
        <f>ABS(IF(L3195&lt;=0,L3195/耗电量关键数据!$B$6/1000,L3195/耗电量关键数据!$B$5/1000))</f>
        <v>0</v>
      </c>
      <c r="N3195" s="19">
        <f>耗电量关键数据!$B$14</f>
        <v>1.1688450000000001</v>
      </c>
      <c r="O3195" s="19">
        <f>耗电量关键数据!$B$15</f>
        <v>0.37403039999999999</v>
      </c>
      <c r="P3195" s="19">
        <f t="shared" si="443"/>
        <v>1.5428754000000002</v>
      </c>
      <c r="Q3195" s="19">
        <f t="shared" si="447"/>
        <v>0</v>
      </c>
      <c r="R3195" s="20">
        <f t="shared" si="444"/>
        <v>0</v>
      </c>
      <c r="S3195" s="20">
        <f t="shared" si="448"/>
        <v>0</v>
      </c>
      <c r="T3195" s="20">
        <f>IF((T3194+R3195)&lt;0,0,IF((T3194+R3195)&gt;结论【关键目标】!C$28,结论【关键目标】!C$28,T3194+R3195))</f>
        <v>17.371373800000001</v>
      </c>
      <c r="U3195" s="19">
        <f>IF((T3194+R3195)&lt;结论【关键目标】!$C$28,0,(发电量计算【计算逻辑页】!R3195+发电量计算【计算逻辑页】!T3194-结论【关键目标】!$C$28))</f>
        <v>0</v>
      </c>
      <c r="V3195" s="5">
        <f t="shared" si="445"/>
        <v>0</v>
      </c>
      <c r="W3195" s="5">
        <f t="shared" si="446"/>
        <v>0</v>
      </c>
      <c r="X3195" s="5">
        <f t="shared" si="449"/>
        <v>0</v>
      </c>
    </row>
    <row r="3196" spans="1:24" x14ac:dyDescent="0.15">
      <c r="A3196" s="7">
        <v>3195</v>
      </c>
      <c r="B3196" s="7">
        <v>5</v>
      </c>
      <c r="C3196" s="7">
        <v>14</v>
      </c>
      <c r="D3196" s="7">
        <v>3</v>
      </c>
      <c r="E3196" s="7">
        <v>134</v>
      </c>
      <c r="F3196" s="7">
        <v>18.100000000000001</v>
      </c>
      <c r="G3196" s="7">
        <v>0</v>
      </c>
      <c r="H3196" s="7">
        <f t="shared" si="441"/>
        <v>7</v>
      </c>
      <c r="I3196" s="16">
        <f t="shared" si="442"/>
        <v>45060</v>
      </c>
      <c r="J3196" s="17">
        <v>0.2407</v>
      </c>
      <c r="K3196" s="18">
        <f>G3196*结论【关键目标】!C$27*0.7735*0.001</f>
        <v>0</v>
      </c>
      <c r="L3196" s="5">
        <v>0</v>
      </c>
      <c r="M3196" s="5">
        <f>ABS(IF(L3196&lt;=0,L3196/耗电量关键数据!$B$6/1000,L3196/耗电量关键数据!$B$5/1000))</f>
        <v>0</v>
      </c>
      <c r="N3196" s="19">
        <f>耗电量关键数据!$B$14</f>
        <v>1.1688450000000001</v>
      </c>
      <c r="O3196" s="19">
        <f>耗电量关键数据!$B$15</f>
        <v>0.37403039999999999</v>
      </c>
      <c r="P3196" s="19">
        <f t="shared" si="443"/>
        <v>1.5428754000000002</v>
      </c>
      <c r="Q3196" s="19">
        <f t="shared" si="447"/>
        <v>0</v>
      </c>
      <c r="R3196" s="20">
        <f t="shared" si="444"/>
        <v>0</v>
      </c>
      <c r="S3196" s="20">
        <f t="shared" si="448"/>
        <v>0</v>
      </c>
      <c r="T3196" s="20">
        <f>IF((T3195+R3196)&lt;0,0,IF((T3195+R3196)&gt;结论【关键目标】!C$28,结论【关键目标】!C$28,T3195+R3196))</f>
        <v>17.371373800000001</v>
      </c>
      <c r="U3196" s="19">
        <f>IF((T3195+R3196)&lt;结论【关键目标】!$C$28,0,(发电量计算【计算逻辑页】!R3196+发电量计算【计算逻辑页】!T3195-结论【关键目标】!$C$28))</f>
        <v>0</v>
      </c>
      <c r="V3196" s="5">
        <f t="shared" si="445"/>
        <v>0</v>
      </c>
      <c r="W3196" s="5">
        <f t="shared" si="446"/>
        <v>0</v>
      </c>
      <c r="X3196" s="5">
        <f t="shared" si="449"/>
        <v>0</v>
      </c>
    </row>
    <row r="3197" spans="1:24" x14ac:dyDescent="0.15">
      <c r="A3197" s="7">
        <v>3196</v>
      </c>
      <c r="B3197" s="7">
        <v>5</v>
      </c>
      <c r="C3197" s="7">
        <v>14</v>
      </c>
      <c r="D3197" s="7">
        <v>4</v>
      </c>
      <c r="E3197" s="7">
        <v>134</v>
      </c>
      <c r="F3197" s="7">
        <v>18.600000000000001</v>
      </c>
      <c r="G3197" s="7">
        <v>0</v>
      </c>
      <c r="H3197" s="7">
        <f t="shared" si="441"/>
        <v>7</v>
      </c>
      <c r="I3197" s="16">
        <f t="shared" si="442"/>
        <v>45060</v>
      </c>
      <c r="J3197" s="17">
        <v>0.2407</v>
      </c>
      <c r="K3197" s="18">
        <f>G3197*结论【关键目标】!C$27*0.7735*0.001</f>
        <v>0</v>
      </c>
      <c r="L3197" s="5">
        <v>0</v>
      </c>
      <c r="M3197" s="5">
        <f>ABS(IF(L3197&lt;=0,L3197/耗电量关键数据!$B$6/1000,L3197/耗电量关键数据!$B$5/1000))</f>
        <v>0</v>
      </c>
      <c r="N3197" s="19">
        <f>耗电量关键数据!$B$14</f>
        <v>1.1688450000000001</v>
      </c>
      <c r="O3197" s="19">
        <f>耗电量关键数据!$B$15</f>
        <v>0.37403039999999999</v>
      </c>
      <c r="P3197" s="19">
        <f t="shared" si="443"/>
        <v>1.5428754000000002</v>
      </c>
      <c r="Q3197" s="19">
        <f t="shared" si="447"/>
        <v>0</v>
      </c>
      <c r="R3197" s="20">
        <f t="shared" si="444"/>
        <v>0</v>
      </c>
      <c r="S3197" s="20">
        <f t="shared" si="448"/>
        <v>0</v>
      </c>
      <c r="T3197" s="20">
        <f>IF((T3196+R3197)&lt;0,0,IF((T3196+R3197)&gt;结论【关键目标】!C$28,结论【关键目标】!C$28,T3196+R3197))</f>
        <v>17.371373800000001</v>
      </c>
      <c r="U3197" s="19">
        <f>IF((T3196+R3197)&lt;结论【关键目标】!$C$28,0,(发电量计算【计算逻辑页】!R3197+发电量计算【计算逻辑页】!T3196-结论【关键目标】!$C$28))</f>
        <v>0</v>
      </c>
      <c r="V3197" s="5">
        <f t="shared" si="445"/>
        <v>0</v>
      </c>
      <c r="W3197" s="5">
        <f t="shared" si="446"/>
        <v>0</v>
      </c>
      <c r="X3197" s="5">
        <f t="shared" si="449"/>
        <v>0</v>
      </c>
    </row>
    <row r="3198" spans="1:24" x14ac:dyDescent="0.15">
      <c r="A3198" s="7">
        <v>3197</v>
      </c>
      <c r="B3198" s="7">
        <v>5</v>
      </c>
      <c r="C3198" s="7">
        <v>14</v>
      </c>
      <c r="D3198" s="7">
        <v>5</v>
      </c>
      <c r="E3198" s="7">
        <v>134</v>
      </c>
      <c r="F3198" s="7">
        <v>19</v>
      </c>
      <c r="G3198" s="7">
        <v>0.4</v>
      </c>
      <c r="H3198" s="7">
        <f t="shared" si="441"/>
        <v>7</v>
      </c>
      <c r="I3198" s="16">
        <f t="shared" si="442"/>
        <v>45060</v>
      </c>
      <c r="J3198" s="17">
        <v>0.2407</v>
      </c>
      <c r="K3198" s="18">
        <f>G3198*结论【关键目标】!C$27*0.7735*0.001</f>
        <v>3.7128000000000001E-2</v>
      </c>
      <c r="L3198" s="5">
        <v>0</v>
      </c>
      <c r="M3198" s="5">
        <f>ABS(IF(L3198&lt;=0,L3198/耗电量关键数据!$B$6/1000,L3198/耗电量关键数据!$B$5/1000))</f>
        <v>0</v>
      </c>
      <c r="N3198" s="19">
        <f>耗电量关键数据!$B$14</f>
        <v>1.1688450000000001</v>
      </c>
      <c r="O3198" s="19">
        <f>耗电量关键数据!$B$15</f>
        <v>0.37403039999999999</v>
      </c>
      <c r="P3198" s="19">
        <f t="shared" si="443"/>
        <v>1.5428754000000002</v>
      </c>
      <c r="Q3198" s="19">
        <f t="shared" si="447"/>
        <v>0</v>
      </c>
      <c r="R3198" s="20">
        <f t="shared" si="444"/>
        <v>3.7128000000000001E-2</v>
      </c>
      <c r="S3198" s="20">
        <f t="shared" si="448"/>
        <v>0</v>
      </c>
      <c r="T3198" s="20">
        <f>IF((T3197+R3198)&lt;0,0,IF((T3197+R3198)&gt;结论【关键目标】!C$28,结论【关键目标】!C$28,T3197+R3198))</f>
        <v>17.4085018</v>
      </c>
      <c r="U3198" s="19">
        <f>IF((T3197+R3198)&lt;结论【关键目标】!$C$28,0,(发电量计算【计算逻辑页】!R3198+发电量计算【计算逻辑页】!T3197-结论【关键目标】!$C$28))</f>
        <v>0</v>
      </c>
      <c r="V3198" s="5">
        <f t="shared" si="445"/>
        <v>0</v>
      </c>
      <c r="W3198" s="5">
        <f t="shared" si="446"/>
        <v>8.9367096000000004E-3</v>
      </c>
      <c r="X3198" s="5">
        <f t="shared" si="449"/>
        <v>0</v>
      </c>
    </row>
    <row r="3199" spans="1:24" x14ac:dyDescent="0.15">
      <c r="A3199" s="7">
        <v>3198</v>
      </c>
      <c r="B3199" s="7">
        <v>5</v>
      </c>
      <c r="C3199" s="7">
        <v>14</v>
      </c>
      <c r="D3199" s="7">
        <v>6</v>
      </c>
      <c r="E3199" s="7">
        <v>134</v>
      </c>
      <c r="F3199" s="7">
        <v>17.899999999999999</v>
      </c>
      <c r="G3199" s="7">
        <v>65.099999999999994</v>
      </c>
      <c r="H3199" s="7">
        <f t="shared" si="441"/>
        <v>7</v>
      </c>
      <c r="I3199" s="16">
        <f t="shared" si="442"/>
        <v>45060</v>
      </c>
      <c r="J3199" s="17">
        <v>0.2407</v>
      </c>
      <c r="K3199" s="18">
        <f>G3199*结论【关键目标】!C$27*0.7735*0.001</f>
        <v>6.0425819999999995</v>
      </c>
      <c r="L3199" s="5">
        <v>0</v>
      </c>
      <c r="M3199" s="5">
        <f>ABS(IF(L3199&lt;=0,L3199/耗电量关键数据!$B$6/1000,L3199/耗电量关键数据!$B$5/1000))</f>
        <v>0</v>
      </c>
      <c r="N3199" s="19">
        <f>耗电量关键数据!$B$14</f>
        <v>1.1688450000000001</v>
      </c>
      <c r="O3199" s="19">
        <f>耗电量关键数据!$B$15</f>
        <v>0.37403039999999999</v>
      </c>
      <c r="P3199" s="19">
        <f t="shared" si="443"/>
        <v>1.5428754000000002</v>
      </c>
      <c r="Q3199" s="19">
        <f t="shared" si="447"/>
        <v>0</v>
      </c>
      <c r="R3199" s="20">
        <f t="shared" si="444"/>
        <v>6.0425819999999995</v>
      </c>
      <c r="S3199" s="20">
        <f t="shared" si="448"/>
        <v>0</v>
      </c>
      <c r="T3199" s="20">
        <f>IF((T3198+R3199)&lt;0,0,IF((T3198+R3199)&gt;结论【关键目标】!C$28,结论【关键目标】!C$28,T3198+R3199))</f>
        <v>22</v>
      </c>
      <c r="U3199" s="19">
        <f>IF((T3198+R3199)&lt;结论【关键目标】!$C$28,0,(发电量计算【计算逻辑页】!R3199+发电量计算【计算逻辑页】!T3198-结论【关键目标】!$C$28))</f>
        <v>1.4510837999999993</v>
      </c>
      <c r="V3199" s="5">
        <f t="shared" si="445"/>
        <v>0</v>
      </c>
      <c r="W3199" s="5">
        <f t="shared" si="446"/>
        <v>0.37137010878000004</v>
      </c>
      <c r="X3199" s="5">
        <f t="shared" si="449"/>
        <v>0</v>
      </c>
    </row>
    <row r="3200" spans="1:24" x14ac:dyDescent="0.15">
      <c r="A3200" s="7">
        <v>3199</v>
      </c>
      <c r="B3200" s="7">
        <v>5</v>
      </c>
      <c r="C3200" s="7">
        <v>14</v>
      </c>
      <c r="D3200" s="7">
        <v>7</v>
      </c>
      <c r="E3200" s="7">
        <v>134</v>
      </c>
      <c r="F3200" s="7">
        <v>18</v>
      </c>
      <c r="G3200" s="7">
        <v>125</v>
      </c>
      <c r="H3200" s="7">
        <f t="shared" si="441"/>
        <v>7</v>
      </c>
      <c r="I3200" s="16">
        <f t="shared" si="442"/>
        <v>45060</v>
      </c>
      <c r="J3200" s="17">
        <v>0.2407</v>
      </c>
      <c r="K3200" s="18">
        <f>G3200*结论【关键目标】!C$27*0.7735*0.001</f>
        <v>11.602500000000001</v>
      </c>
      <c r="L3200" s="5">
        <v>0</v>
      </c>
      <c r="M3200" s="5">
        <f>ABS(IF(L3200&lt;=0,L3200/耗电量关键数据!$B$6/1000,L3200/耗电量关键数据!$B$5/1000))</f>
        <v>0</v>
      </c>
      <c r="N3200" s="19">
        <f>耗电量关键数据!$B$14</f>
        <v>1.1688450000000001</v>
      </c>
      <c r="O3200" s="19">
        <f>耗电量关键数据!$B$15</f>
        <v>0.37403039999999999</v>
      </c>
      <c r="P3200" s="19">
        <f t="shared" si="443"/>
        <v>1.5428754000000002</v>
      </c>
      <c r="Q3200" s="19">
        <f t="shared" si="447"/>
        <v>0</v>
      </c>
      <c r="R3200" s="20">
        <f t="shared" si="444"/>
        <v>11.602500000000001</v>
      </c>
      <c r="S3200" s="20">
        <f t="shared" si="448"/>
        <v>0</v>
      </c>
      <c r="T3200" s="20">
        <f>IF((T3199+R3200)&lt;0,0,IF((T3199+R3200)&gt;结论【关键目标】!C$28,结论【关键目标】!C$28,T3199+R3200))</f>
        <v>22</v>
      </c>
      <c r="U3200" s="19">
        <f>IF((T3199+R3200)&lt;结论【关键目标】!$C$28,0,(发电量计算【计算逻辑页】!R3200+发电量计算【计算逻辑页】!T3199-结论【关键目标】!$C$28))</f>
        <v>11.602499999999999</v>
      </c>
      <c r="V3200" s="5">
        <f t="shared" si="445"/>
        <v>0</v>
      </c>
      <c r="W3200" s="5">
        <f t="shared" si="446"/>
        <v>0.37137010878000004</v>
      </c>
      <c r="X3200" s="5">
        <f t="shared" si="449"/>
        <v>0</v>
      </c>
    </row>
    <row r="3201" spans="1:24" x14ac:dyDescent="0.15">
      <c r="A3201" s="7">
        <v>3200</v>
      </c>
      <c r="B3201" s="7">
        <v>5</v>
      </c>
      <c r="C3201" s="7">
        <v>14</v>
      </c>
      <c r="D3201" s="7">
        <v>8</v>
      </c>
      <c r="E3201" s="7">
        <v>134</v>
      </c>
      <c r="F3201" s="7">
        <v>19</v>
      </c>
      <c r="G3201" s="7">
        <v>194.2</v>
      </c>
      <c r="H3201" s="7">
        <f t="shared" si="441"/>
        <v>7</v>
      </c>
      <c r="I3201" s="16">
        <f t="shared" si="442"/>
        <v>45060</v>
      </c>
      <c r="J3201" s="17">
        <v>0.70809999999999995</v>
      </c>
      <c r="K3201" s="18">
        <f>G3201*结论【关键目标】!C$27*0.7735*0.001</f>
        <v>18.025644</v>
      </c>
      <c r="L3201" s="5">
        <v>0</v>
      </c>
      <c r="M3201" s="5">
        <f>ABS(IF(L3201&lt;=0,L3201/耗电量关键数据!$B$6/1000,L3201/耗电量关键数据!$B$5/1000))</f>
        <v>0</v>
      </c>
      <c r="N3201" s="19">
        <f>耗电量关键数据!$B$14</f>
        <v>1.1688450000000001</v>
      </c>
      <c r="O3201" s="19">
        <f>耗电量关键数据!$B$15</f>
        <v>0.37403039999999999</v>
      </c>
      <c r="P3201" s="19">
        <f t="shared" si="443"/>
        <v>1.5428754000000002</v>
      </c>
      <c r="Q3201" s="19">
        <f t="shared" si="447"/>
        <v>0</v>
      </c>
      <c r="R3201" s="20">
        <f t="shared" si="444"/>
        <v>18.025644</v>
      </c>
      <c r="S3201" s="20">
        <f t="shared" si="448"/>
        <v>0</v>
      </c>
      <c r="T3201" s="20">
        <f>IF((T3200+R3201)&lt;0,0,IF((T3200+R3201)&gt;结论【关键目标】!C$28,结论【关键目标】!C$28,T3200+R3201))</f>
        <v>22</v>
      </c>
      <c r="U3201" s="19">
        <f>IF((T3200+R3201)&lt;结论【关键目标】!$C$28,0,(发电量计算【计算逻辑页】!R3201+发电量计算【计算逻辑页】!T3200-结论【关键目标】!$C$28))</f>
        <v>18.025644</v>
      </c>
      <c r="V3201" s="5">
        <f t="shared" si="445"/>
        <v>6.3089753999999996</v>
      </c>
      <c r="W3201" s="5">
        <f t="shared" si="446"/>
        <v>1.0925100707400002</v>
      </c>
      <c r="X3201" s="5">
        <f t="shared" si="449"/>
        <v>0</v>
      </c>
    </row>
    <row r="3202" spans="1:24" x14ac:dyDescent="0.15">
      <c r="A3202" s="7">
        <v>3201</v>
      </c>
      <c r="B3202" s="7">
        <v>5</v>
      </c>
      <c r="C3202" s="7">
        <v>14</v>
      </c>
      <c r="D3202" s="7">
        <v>9</v>
      </c>
      <c r="E3202" s="7">
        <v>134</v>
      </c>
      <c r="F3202" s="7">
        <v>18.899999999999999</v>
      </c>
      <c r="G3202" s="7">
        <v>307.39999999999998</v>
      </c>
      <c r="H3202" s="7">
        <f t="shared" ref="H3202:H3265" si="450">WEEKDAY(I:I,2)</f>
        <v>7</v>
      </c>
      <c r="I3202" s="16">
        <f t="shared" ref="I3202:I3265" si="451">DATE(2023,B3202,C3202)</f>
        <v>45060</v>
      </c>
      <c r="J3202" s="17">
        <v>0.70809999999999995</v>
      </c>
      <c r="K3202" s="18">
        <f>G3202*结论【关键目标】!C$27*0.7735*0.001</f>
        <v>28.532868000000001</v>
      </c>
      <c r="L3202" s="5">
        <v>0</v>
      </c>
      <c r="M3202" s="5">
        <f>ABS(IF(L3202&lt;=0,L3202/耗电量关键数据!$B$6/1000,L3202/耗电量关键数据!$B$5/1000))</f>
        <v>0</v>
      </c>
      <c r="N3202" s="19">
        <f>耗电量关键数据!$B$14</f>
        <v>1.1688450000000001</v>
      </c>
      <c r="O3202" s="19">
        <f>耗电量关键数据!$B$15</f>
        <v>0.37403039999999999</v>
      </c>
      <c r="P3202" s="19">
        <f t="shared" ref="P3202:P3265" si="452">M3202+N3202+O3202</f>
        <v>1.5428754000000002</v>
      </c>
      <c r="Q3202" s="19">
        <f t="shared" si="447"/>
        <v>0</v>
      </c>
      <c r="R3202" s="20">
        <f t="shared" ref="R3202:R3265" si="453">K3202-Q3202</f>
        <v>28.532868000000001</v>
      </c>
      <c r="S3202" s="20">
        <f t="shared" si="448"/>
        <v>0</v>
      </c>
      <c r="T3202" s="20">
        <f>IF((T3201+R3202)&lt;0,0,IF((T3201+R3202)&gt;结论【关键目标】!C$28,结论【关键目标】!C$28,T3201+R3202))</f>
        <v>22</v>
      </c>
      <c r="U3202" s="19">
        <f>IF((T3201+R3202)&lt;结论【关键目标】!$C$28,0,(发电量计算【计算逻辑页】!R3202+发电量计算【计算逻辑页】!T3201-结论【关键目标】!$C$28))</f>
        <v>28.532868000000001</v>
      </c>
      <c r="V3202" s="5">
        <f t="shared" ref="V3202:V3265" si="454">IF(J3202&gt;0.35,U3202*0.35,0)</f>
        <v>9.9865037999999995</v>
      </c>
      <c r="W3202" s="5">
        <f t="shared" ref="W3202:W3265" si="455">IF(P3202&gt;K3202,K3202*J3202,P3202*J3202)</f>
        <v>1.0925100707400002</v>
      </c>
      <c r="X3202" s="5">
        <f t="shared" si="449"/>
        <v>0</v>
      </c>
    </row>
    <row r="3203" spans="1:24" x14ac:dyDescent="0.15">
      <c r="A3203" s="7">
        <v>3202</v>
      </c>
      <c r="B3203" s="7">
        <v>5</v>
      </c>
      <c r="C3203" s="7">
        <v>14</v>
      </c>
      <c r="D3203" s="7">
        <v>10</v>
      </c>
      <c r="E3203" s="7">
        <v>134</v>
      </c>
      <c r="F3203" s="7">
        <v>22</v>
      </c>
      <c r="G3203" s="7">
        <v>455.7</v>
      </c>
      <c r="H3203" s="7">
        <f t="shared" si="450"/>
        <v>7</v>
      </c>
      <c r="I3203" s="16">
        <f t="shared" si="451"/>
        <v>45060</v>
      </c>
      <c r="J3203" s="17">
        <v>0.70809999999999995</v>
      </c>
      <c r="K3203" s="18">
        <f>G3203*结论【关键目标】!C$27*0.7735*0.001</f>
        <v>42.298074</v>
      </c>
      <c r="L3203" s="5">
        <v>0</v>
      </c>
      <c r="M3203" s="5">
        <f>ABS(IF(L3203&lt;=0,L3203/耗电量关键数据!$B$6/1000,L3203/耗电量关键数据!$B$5/1000))</f>
        <v>0</v>
      </c>
      <c r="N3203" s="19">
        <f>耗电量关键数据!$B$14</f>
        <v>1.1688450000000001</v>
      </c>
      <c r="O3203" s="19">
        <f>耗电量关键数据!$B$15</f>
        <v>0.37403039999999999</v>
      </c>
      <c r="P3203" s="19">
        <f t="shared" si="452"/>
        <v>1.5428754000000002</v>
      </c>
      <c r="Q3203" s="19">
        <f t="shared" ref="Q3203:Q3266" si="456">IF(J3203&gt;0.8,P3203,0)</f>
        <v>0</v>
      </c>
      <c r="R3203" s="20">
        <f t="shared" si="453"/>
        <v>42.298074</v>
      </c>
      <c r="S3203" s="20">
        <f t="shared" ref="S3203:S3266" si="457">IF(R3203&lt;0,ABS(R3203),0)</f>
        <v>0</v>
      </c>
      <c r="T3203" s="20">
        <f>IF((T3202+R3203)&lt;0,0,IF((T3202+R3203)&gt;结论【关键目标】!C$28,结论【关键目标】!C$28,T3202+R3203))</f>
        <v>22</v>
      </c>
      <c r="U3203" s="19">
        <f>IF((T3202+R3203)&lt;结论【关键目标】!$C$28,0,(发电量计算【计算逻辑页】!R3203+发电量计算【计算逻辑页】!T3202-结论【关键目标】!$C$28))</f>
        <v>42.298074</v>
      </c>
      <c r="V3203" s="5">
        <f t="shared" si="454"/>
        <v>14.804325899999998</v>
      </c>
      <c r="W3203" s="5">
        <f t="shared" si="455"/>
        <v>1.0925100707400002</v>
      </c>
      <c r="X3203" s="5">
        <f t="shared" si="449"/>
        <v>0</v>
      </c>
    </row>
    <row r="3204" spans="1:24" x14ac:dyDescent="0.15">
      <c r="A3204" s="7">
        <v>3203</v>
      </c>
      <c r="B3204" s="7">
        <v>5</v>
      </c>
      <c r="C3204" s="7">
        <v>14</v>
      </c>
      <c r="D3204" s="7">
        <v>11</v>
      </c>
      <c r="E3204" s="7">
        <v>134</v>
      </c>
      <c r="F3204" s="7">
        <v>24</v>
      </c>
      <c r="G3204" s="7">
        <v>559.20000000000005</v>
      </c>
      <c r="H3204" s="7">
        <f t="shared" si="450"/>
        <v>7</v>
      </c>
      <c r="I3204" s="16">
        <f t="shared" si="451"/>
        <v>45060</v>
      </c>
      <c r="J3204" s="17">
        <v>1.2267999999999999</v>
      </c>
      <c r="K3204" s="18">
        <f>G3204*结论【关键目标】!C$27*0.7735*0.001</f>
        <v>51.904944</v>
      </c>
      <c r="L3204" s="5">
        <v>0</v>
      </c>
      <c r="M3204" s="5">
        <f>ABS(IF(L3204&lt;=0,L3204/耗电量关键数据!$B$6/1000,L3204/耗电量关键数据!$B$5/1000))</f>
        <v>0</v>
      </c>
      <c r="N3204" s="19">
        <f>耗电量关键数据!$B$14</f>
        <v>1.1688450000000001</v>
      </c>
      <c r="O3204" s="19">
        <f>耗电量关键数据!$B$15</f>
        <v>0.37403039999999999</v>
      </c>
      <c r="P3204" s="19">
        <f t="shared" si="452"/>
        <v>1.5428754000000002</v>
      </c>
      <c r="Q3204" s="19">
        <f t="shared" si="456"/>
        <v>1.5428754000000002</v>
      </c>
      <c r="R3204" s="20">
        <f t="shared" si="453"/>
        <v>50.362068600000001</v>
      </c>
      <c r="S3204" s="20">
        <f t="shared" si="457"/>
        <v>0</v>
      </c>
      <c r="T3204" s="20">
        <f>IF((T3203+R3204)&lt;0,0,IF((T3203+R3204)&gt;结论【关键目标】!C$28,结论【关键目标】!C$28,T3203+R3204))</f>
        <v>22</v>
      </c>
      <c r="U3204" s="19">
        <f>IF((T3203+R3204)&lt;结论【关键目标】!$C$28,0,(发电量计算【计算逻辑页】!R3204+发电量计算【计算逻辑页】!T3203-结论【关键目标】!$C$28))</f>
        <v>50.362068600000001</v>
      </c>
      <c r="V3204" s="5">
        <f t="shared" si="454"/>
        <v>17.62672401</v>
      </c>
      <c r="W3204" s="5">
        <f t="shared" si="455"/>
        <v>1.89279954072</v>
      </c>
      <c r="X3204" s="5">
        <f t="shared" ref="X3204:X3267" si="458">(J3204-0.35)*IF(T3204&gt;S3204,S3204,T3204)</f>
        <v>0</v>
      </c>
    </row>
    <row r="3205" spans="1:24" x14ac:dyDescent="0.15">
      <c r="A3205" s="7">
        <v>3204</v>
      </c>
      <c r="B3205" s="7">
        <v>5</v>
      </c>
      <c r="C3205" s="7">
        <v>14</v>
      </c>
      <c r="D3205" s="7">
        <v>12</v>
      </c>
      <c r="E3205" s="7">
        <v>134</v>
      </c>
      <c r="F3205" s="7">
        <v>25.3</v>
      </c>
      <c r="G3205" s="7">
        <v>625.5</v>
      </c>
      <c r="H3205" s="7">
        <f t="shared" si="450"/>
        <v>7</v>
      </c>
      <c r="I3205" s="16">
        <f t="shared" si="451"/>
        <v>45060</v>
      </c>
      <c r="J3205" s="17">
        <v>1.2267999999999999</v>
      </c>
      <c r="K3205" s="18">
        <f>G3205*结论【关键目标】!C$27*0.7735*0.001</f>
        <v>58.058909999999997</v>
      </c>
      <c r="L3205" s="5">
        <v>0</v>
      </c>
      <c r="M3205" s="5">
        <f>ABS(IF(L3205&lt;=0,L3205/耗电量关键数据!$B$6/1000,L3205/耗电量关键数据!$B$5/1000))</f>
        <v>0</v>
      </c>
      <c r="N3205" s="19">
        <f>耗电量关键数据!$B$14</f>
        <v>1.1688450000000001</v>
      </c>
      <c r="O3205" s="19">
        <f>耗电量关键数据!$B$15</f>
        <v>0.37403039999999999</v>
      </c>
      <c r="P3205" s="19">
        <f t="shared" si="452"/>
        <v>1.5428754000000002</v>
      </c>
      <c r="Q3205" s="19">
        <f t="shared" si="456"/>
        <v>1.5428754000000002</v>
      </c>
      <c r="R3205" s="20">
        <f t="shared" si="453"/>
        <v>56.516034599999998</v>
      </c>
      <c r="S3205" s="20">
        <f t="shared" si="457"/>
        <v>0</v>
      </c>
      <c r="T3205" s="20">
        <f>IF((T3204+R3205)&lt;0,0,IF((T3204+R3205)&gt;结论【关键目标】!C$28,结论【关键目标】!C$28,T3204+R3205))</f>
        <v>22</v>
      </c>
      <c r="U3205" s="19">
        <f>IF((T3204+R3205)&lt;结论【关键目标】!$C$28,0,(发电量计算【计算逻辑页】!R3205+发电量计算【计算逻辑页】!T3204-结论【关键目标】!$C$28))</f>
        <v>56.516034599999998</v>
      </c>
      <c r="V3205" s="5">
        <f t="shared" si="454"/>
        <v>19.780612109999996</v>
      </c>
      <c r="W3205" s="5">
        <f t="shared" si="455"/>
        <v>1.89279954072</v>
      </c>
      <c r="X3205" s="5">
        <f t="shared" si="458"/>
        <v>0</v>
      </c>
    </row>
    <row r="3206" spans="1:24" x14ac:dyDescent="0.15">
      <c r="A3206" s="7">
        <v>3205</v>
      </c>
      <c r="B3206" s="7">
        <v>5</v>
      </c>
      <c r="C3206" s="7">
        <v>14</v>
      </c>
      <c r="D3206" s="7">
        <v>13</v>
      </c>
      <c r="E3206" s="7">
        <v>134</v>
      </c>
      <c r="F3206" s="7">
        <v>27</v>
      </c>
      <c r="G3206" s="7">
        <v>640.70000000000005</v>
      </c>
      <c r="H3206" s="7">
        <f t="shared" si="450"/>
        <v>7</v>
      </c>
      <c r="I3206" s="16">
        <f t="shared" si="451"/>
        <v>45060</v>
      </c>
      <c r="J3206" s="17">
        <v>1.2267999999999999</v>
      </c>
      <c r="K3206" s="18">
        <f>G3206*结论【关键目标】!C$27*0.7735*0.001</f>
        <v>59.469774000000001</v>
      </c>
      <c r="L3206" s="5">
        <v>0</v>
      </c>
      <c r="M3206" s="5">
        <f>ABS(IF(L3206&lt;=0,L3206/耗电量关键数据!$B$6/1000,L3206/耗电量关键数据!$B$5/1000))</f>
        <v>0</v>
      </c>
      <c r="N3206" s="19">
        <f>耗电量关键数据!$B$14</f>
        <v>1.1688450000000001</v>
      </c>
      <c r="O3206" s="19">
        <f>耗电量关键数据!$B$15</f>
        <v>0.37403039999999999</v>
      </c>
      <c r="P3206" s="19">
        <f t="shared" si="452"/>
        <v>1.5428754000000002</v>
      </c>
      <c r="Q3206" s="19">
        <f t="shared" si="456"/>
        <v>1.5428754000000002</v>
      </c>
      <c r="R3206" s="20">
        <f t="shared" si="453"/>
        <v>57.926898600000001</v>
      </c>
      <c r="S3206" s="20">
        <f t="shared" si="457"/>
        <v>0</v>
      </c>
      <c r="T3206" s="20">
        <f>IF((T3205+R3206)&lt;0,0,IF((T3205+R3206)&gt;结论【关键目标】!C$28,结论【关键目标】!C$28,T3205+R3206))</f>
        <v>22</v>
      </c>
      <c r="U3206" s="19">
        <f>IF((T3205+R3206)&lt;结论【关键目标】!$C$28,0,(发电量计算【计算逻辑页】!R3206+发电量计算【计算逻辑页】!T3205-结论【关键目标】!$C$28))</f>
        <v>57.926898600000001</v>
      </c>
      <c r="V3206" s="5">
        <f t="shared" si="454"/>
        <v>20.27441451</v>
      </c>
      <c r="W3206" s="5">
        <f t="shared" si="455"/>
        <v>1.89279954072</v>
      </c>
      <c r="X3206" s="5">
        <f t="shared" si="458"/>
        <v>0</v>
      </c>
    </row>
    <row r="3207" spans="1:24" x14ac:dyDescent="0.15">
      <c r="A3207" s="7">
        <v>3206</v>
      </c>
      <c r="B3207" s="7">
        <v>5</v>
      </c>
      <c r="C3207" s="7">
        <v>14</v>
      </c>
      <c r="D3207" s="7">
        <v>14</v>
      </c>
      <c r="E3207" s="7">
        <v>134</v>
      </c>
      <c r="F3207" s="7">
        <v>29</v>
      </c>
      <c r="G3207" s="7">
        <v>575.29999999999995</v>
      </c>
      <c r="H3207" s="7">
        <f t="shared" si="450"/>
        <v>7</v>
      </c>
      <c r="I3207" s="16">
        <f t="shared" si="451"/>
        <v>45060</v>
      </c>
      <c r="J3207" s="17">
        <v>1.2267999999999999</v>
      </c>
      <c r="K3207" s="18">
        <f>G3207*结论【关键目标】!C$27*0.7735*0.001</f>
        <v>53.399346000000001</v>
      </c>
      <c r="L3207" s="5">
        <v>0</v>
      </c>
      <c r="M3207" s="5">
        <f>ABS(IF(L3207&lt;=0,L3207/耗电量关键数据!$B$6/1000,L3207/耗电量关键数据!$B$5/1000))</f>
        <v>0</v>
      </c>
      <c r="N3207" s="19">
        <f>耗电量关键数据!$B$14</f>
        <v>1.1688450000000001</v>
      </c>
      <c r="O3207" s="19">
        <f>耗电量关键数据!$B$15</f>
        <v>0.37403039999999999</v>
      </c>
      <c r="P3207" s="19">
        <f t="shared" si="452"/>
        <v>1.5428754000000002</v>
      </c>
      <c r="Q3207" s="19">
        <f t="shared" si="456"/>
        <v>1.5428754000000002</v>
      </c>
      <c r="R3207" s="20">
        <f t="shared" si="453"/>
        <v>51.856470600000002</v>
      </c>
      <c r="S3207" s="20">
        <f t="shared" si="457"/>
        <v>0</v>
      </c>
      <c r="T3207" s="20">
        <f>IF((T3206+R3207)&lt;0,0,IF((T3206+R3207)&gt;结论【关键目标】!C$28,结论【关键目标】!C$28,T3206+R3207))</f>
        <v>22</v>
      </c>
      <c r="U3207" s="19">
        <f>IF((T3206+R3207)&lt;结论【关键目标】!$C$28,0,(发电量计算【计算逻辑页】!R3207+发电量计算【计算逻辑页】!T3206-结论【关键目标】!$C$28))</f>
        <v>51.856470599999994</v>
      </c>
      <c r="V3207" s="5">
        <f t="shared" si="454"/>
        <v>18.149764709999996</v>
      </c>
      <c r="W3207" s="5">
        <f t="shared" si="455"/>
        <v>1.89279954072</v>
      </c>
      <c r="X3207" s="5">
        <f t="shared" si="458"/>
        <v>0</v>
      </c>
    </row>
    <row r="3208" spans="1:24" x14ac:dyDescent="0.15">
      <c r="A3208" s="7">
        <v>3207</v>
      </c>
      <c r="B3208" s="7">
        <v>5</v>
      </c>
      <c r="C3208" s="7">
        <v>14</v>
      </c>
      <c r="D3208" s="7">
        <v>15</v>
      </c>
      <c r="E3208" s="7">
        <v>134</v>
      </c>
      <c r="F3208" s="7">
        <v>29.2</v>
      </c>
      <c r="G3208" s="7">
        <v>475.8</v>
      </c>
      <c r="H3208" s="7">
        <f t="shared" si="450"/>
        <v>7</v>
      </c>
      <c r="I3208" s="16">
        <f t="shared" si="451"/>
        <v>45060</v>
      </c>
      <c r="J3208" s="17">
        <v>1.2267999999999999</v>
      </c>
      <c r="K3208" s="18">
        <f>G3208*结论【关键目标】!C$27*0.7735*0.001</f>
        <v>44.163755999999999</v>
      </c>
      <c r="L3208" s="5">
        <v>0</v>
      </c>
      <c r="M3208" s="5">
        <f>ABS(IF(L3208&lt;=0,L3208/耗电量关键数据!$B$6/1000,L3208/耗电量关键数据!$B$5/1000))</f>
        <v>0</v>
      </c>
      <c r="N3208" s="19">
        <f>耗电量关键数据!$B$14</f>
        <v>1.1688450000000001</v>
      </c>
      <c r="O3208" s="19">
        <f>耗电量关键数据!$B$15</f>
        <v>0.37403039999999999</v>
      </c>
      <c r="P3208" s="19">
        <f t="shared" si="452"/>
        <v>1.5428754000000002</v>
      </c>
      <c r="Q3208" s="19">
        <f t="shared" si="456"/>
        <v>1.5428754000000002</v>
      </c>
      <c r="R3208" s="20">
        <f t="shared" si="453"/>
        <v>42.6208806</v>
      </c>
      <c r="S3208" s="20">
        <f t="shared" si="457"/>
        <v>0</v>
      </c>
      <c r="T3208" s="20">
        <f>IF((T3207+R3208)&lt;0,0,IF((T3207+R3208)&gt;结论【关键目标】!C$28,结论【关键目标】!C$28,T3207+R3208))</f>
        <v>22</v>
      </c>
      <c r="U3208" s="19">
        <f>IF((T3207+R3208)&lt;结论【关键目标】!$C$28,0,(发电量计算【计算逻辑页】!R3208+发电量计算【计算逻辑页】!T3207-结论【关键目标】!$C$28))</f>
        <v>42.620880599999992</v>
      </c>
      <c r="V3208" s="5">
        <f t="shared" si="454"/>
        <v>14.917308209999996</v>
      </c>
      <c r="W3208" s="5">
        <f t="shared" si="455"/>
        <v>1.89279954072</v>
      </c>
      <c r="X3208" s="5">
        <f t="shared" si="458"/>
        <v>0</v>
      </c>
    </row>
    <row r="3209" spans="1:24" x14ac:dyDescent="0.15">
      <c r="A3209" s="7">
        <v>3208</v>
      </c>
      <c r="B3209" s="7">
        <v>5</v>
      </c>
      <c r="C3209" s="7">
        <v>14</v>
      </c>
      <c r="D3209" s="7">
        <v>16</v>
      </c>
      <c r="E3209" s="7">
        <v>134</v>
      </c>
      <c r="F3209" s="7">
        <v>33</v>
      </c>
      <c r="G3209" s="7">
        <v>450</v>
      </c>
      <c r="H3209" s="7">
        <f t="shared" si="450"/>
        <v>7</v>
      </c>
      <c r="I3209" s="16">
        <f t="shared" si="451"/>
        <v>45060</v>
      </c>
      <c r="J3209" s="17">
        <v>0.70809999999999995</v>
      </c>
      <c r="K3209" s="18">
        <f>G3209*结论【关键目标】!C$27*0.7735*0.001</f>
        <v>41.768999999999998</v>
      </c>
      <c r="L3209" s="5">
        <v>0</v>
      </c>
      <c r="M3209" s="5">
        <f>ABS(IF(L3209&lt;=0,L3209/耗电量关键数据!$B$6/1000,L3209/耗电量关键数据!$B$5/1000))</f>
        <v>0</v>
      </c>
      <c r="N3209" s="19">
        <f>耗电量关键数据!$B$14</f>
        <v>1.1688450000000001</v>
      </c>
      <c r="O3209" s="19">
        <f>耗电量关键数据!$B$15</f>
        <v>0.37403039999999999</v>
      </c>
      <c r="P3209" s="19">
        <f t="shared" si="452"/>
        <v>1.5428754000000002</v>
      </c>
      <c r="Q3209" s="19">
        <f t="shared" si="456"/>
        <v>0</v>
      </c>
      <c r="R3209" s="20">
        <f t="shared" si="453"/>
        <v>41.768999999999998</v>
      </c>
      <c r="S3209" s="20">
        <f t="shared" si="457"/>
        <v>0</v>
      </c>
      <c r="T3209" s="20">
        <f>IF((T3208+R3209)&lt;0,0,IF((T3208+R3209)&gt;结论【关键目标】!C$28,结论【关键目标】!C$28,T3208+R3209))</f>
        <v>22</v>
      </c>
      <c r="U3209" s="19">
        <f>IF((T3208+R3209)&lt;结论【关键目标】!$C$28,0,(发电量计算【计算逻辑页】!R3209+发电量计算【计算逻辑页】!T3208-结论【关键目标】!$C$28))</f>
        <v>41.768999999999998</v>
      </c>
      <c r="V3209" s="5">
        <f t="shared" si="454"/>
        <v>14.619149999999998</v>
      </c>
      <c r="W3209" s="5">
        <f t="shared" si="455"/>
        <v>1.0925100707400002</v>
      </c>
      <c r="X3209" s="5">
        <f t="shared" si="458"/>
        <v>0</v>
      </c>
    </row>
    <row r="3210" spans="1:24" x14ac:dyDescent="0.15">
      <c r="A3210" s="7">
        <v>3209</v>
      </c>
      <c r="B3210" s="7">
        <v>5</v>
      </c>
      <c r="C3210" s="7">
        <v>14</v>
      </c>
      <c r="D3210" s="7">
        <v>17</v>
      </c>
      <c r="E3210" s="7">
        <v>134</v>
      </c>
      <c r="F3210" s="7">
        <v>33</v>
      </c>
      <c r="G3210" s="7">
        <v>264.60000000000002</v>
      </c>
      <c r="H3210" s="7">
        <f t="shared" si="450"/>
        <v>7</v>
      </c>
      <c r="I3210" s="16">
        <f t="shared" si="451"/>
        <v>45060</v>
      </c>
      <c r="J3210" s="17">
        <v>0.70809999999999995</v>
      </c>
      <c r="K3210" s="18">
        <f>G3210*结论【关键目标】!C$27*0.7735*0.001</f>
        <v>24.560172000000001</v>
      </c>
      <c r="L3210" s="5">
        <v>0</v>
      </c>
      <c r="M3210" s="5">
        <f>ABS(IF(L3210&lt;=0,L3210/耗电量关键数据!$B$6/1000,L3210/耗电量关键数据!$B$5/1000))</f>
        <v>0</v>
      </c>
      <c r="N3210" s="19">
        <f>耗电量关键数据!$B$14</f>
        <v>1.1688450000000001</v>
      </c>
      <c r="O3210" s="19">
        <f>耗电量关键数据!$B$15</f>
        <v>0.37403039999999999</v>
      </c>
      <c r="P3210" s="19">
        <f t="shared" si="452"/>
        <v>1.5428754000000002</v>
      </c>
      <c r="Q3210" s="19">
        <f t="shared" si="456"/>
        <v>0</v>
      </c>
      <c r="R3210" s="20">
        <f t="shared" si="453"/>
        <v>24.560172000000001</v>
      </c>
      <c r="S3210" s="20">
        <f t="shared" si="457"/>
        <v>0</v>
      </c>
      <c r="T3210" s="20">
        <f>IF((T3209+R3210)&lt;0,0,IF((T3209+R3210)&gt;结论【关键目标】!C$28,结论【关键目标】!C$28,T3209+R3210))</f>
        <v>22</v>
      </c>
      <c r="U3210" s="19">
        <f>IF((T3209+R3210)&lt;结论【关键目标】!$C$28,0,(发电量计算【计算逻辑页】!R3210+发电量计算【计算逻辑页】!T3209-结论【关键目标】!$C$28))</f>
        <v>24.560172000000001</v>
      </c>
      <c r="V3210" s="5">
        <f t="shared" si="454"/>
        <v>8.5960602000000002</v>
      </c>
      <c r="W3210" s="5">
        <f t="shared" si="455"/>
        <v>1.0925100707400002</v>
      </c>
      <c r="X3210" s="5">
        <f t="shared" si="458"/>
        <v>0</v>
      </c>
    </row>
    <row r="3211" spans="1:24" x14ac:dyDescent="0.15">
      <c r="A3211" s="7">
        <v>3210</v>
      </c>
      <c r="B3211" s="7">
        <v>5</v>
      </c>
      <c r="C3211" s="7">
        <v>14</v>
      </c>
      <c r="D3211" s="7">
        <v>18</v>
      </c>
      <c r="E3211" s="7">
        <v>134</v>
      </c>
      <c r="F3211" s="7">
        <v>30.2</v>
      </c>
      <c r="G3211" s="7">
        <v>70.7</v>
      </c>
      <c r="H3211" s="7">
        <f t="shared" si="450"/>
        <v>7</v>
      </c>
      <c r="I3211" s="16">
        <f t="shared" si="451"/>
        <v>45060</v>
      </c>
      <c r="J3211" s="17">
        <v>0.70809999999999995</v>
      </c>
      <c r="K3211" s="18">
        <f>G3211*结论【关键目标】!C$27*0.7735*0.001</f>
        <v>6.5623740000000002</v>
      </c>
      <c r="L3211" s="5">
        <v>0</v>
      </c>
      <c r="M3211" s="5">
        <f>ABS(IF(L3211&lt;=0,L3211/耗电量关键数据!$B$6/1000,L3211/耗电量关键数据!$B$5/1000))</f>
        <v>0</v>
      </c>
      <c r="N3211" s="19">
        <f>耗电量关键数据!$B$14</f>
        <v>1.1688450000000001</v>
      </c>
      <c r="O3211" s="19">
        <f>耗电量关键数据!$B$15</f>
        <v>0.37403039999999999</v>
      </c>
      <c r="P3211" s="19">
        <f t="shared" si="452"/>
        <v>1.5428754000000002</v>
      </c>
      <c r="Q3211" s="19">
        <f t="shared" si="456"/>
        <v>0</v>
      </c>
      <c r="R3211" s="20">
        <f t="shared" si="453"/>
        <v>6.5623740000000002</v>
      </c>
      <c r="S3211" s="20">
        <f t="shared" si="457"/>
        <v>0</v>
      </c>
      <c r="T3211" s="20">
        <f>IF((T3210+R3211)&lt;0,0,IF((T3210+R3211)&gt;结论【关键目标】!C$28,结论【关键目标】!C$28,T3210+R3211))</f>
        <v>22</v>
      </c>
      <c r="U3211" s="19">
        <f>IF((T3210+R3211)&lt;结论【关键目标】!$C$28,0,(发电量计算【计算逻辑页】!R3211+发电量计算【计算逻辑页】!T3210-结论【关键目标】!$C$28))</f>
        <v>6.5623739999999984</v>
      </c>
      <c r="V3211" s="5">
        <f t="shared" si="454"/>
        <v>2.2968308999999993</v>
      </c>
      <c r="W3211" s="5">
        <f t="shared" si="455"/>
        <v>1.0925100707400002</v>
      </c>
      <c r="X3211" s="5">
        <f t="shared" si="458"/>
        <v>0</v>
      </c>
    </row>
    <row r="3212" spans="1:24" x14ac:dyDescent="0.15">
      <c r="A3212" s="7">
        <v>3211</v>
      </c>
      <c r="B3212" s="7">
        <v>5</v>
      </c>
      <c r="C3212" s="7">
        <v>14</v>
      </c>
      <c r="D3212" s="7">
        <v>19</v>
      </c>
      <c r="E3212" s="7">
        <v>134</v>
      </c>
      <c r="F3212" s="7">
        <v>31</v>
      </c>
      <c r="G3212" s="7">
        <v>0</v>
      </c>
      <c r="H3212" s="7">
        <f t="shared" si="450"/>
        <v>7</v>
      </c>
      <c r="I3212" s="16">
        <f t="shared" si="451"/>
        <v>45060</v>
      </c>
      <c r="J3212" s="17">
        <v>1.2267999999999999</v>
      </c>
      <c r="K3212" s="18">
        <f>G3212*结论【关键目标】!C$27*0.7735*0.001</f>
        <v>0</v>
      </c>
      <c r="L3212" s="5">
        <v>0</v>
      </c>
      <c r="M3212" s="5">
        <f>ABS(IF(L3212&lt;=0,L3212/耗电量关键数据!$B$6/1000,L3212/耗电量关键数据!$B$5/1000))</f>
        <v>0</v>
      </c>
      <c r="N3212" s="19">
        <f>耗电量关键数据!$B$14</f>
        <v>1.1688450000000001</v>
      </c>
      <c r="O3212" s="19">
        <f>耗电量关键数据!$B$15</f>
        <v>0.37403039999999999</v>
      </c>
      <c r="P3212" s="19">
        <f t="shared" si="452"/>
        <v>1.5428754000000002</v>
      </c>
      <c r="Q3212" s="19">
        <f t="shared" si="456"/>
        <v>1.5428754000000002</v>
      </c>
      <c r="R3212" s="20">
        <f t="shared" si="453"/>
        <v>-1.5428754000000002</v>
      </c>
      <c r="S3212" s="20">
        <f t="shared" si="457"/>
        <v>1.5428754000000002</v>
      </c>
      <c r="T3212" s="20">
        <f>IF((T3211+R3212)&lt;0,0,IF((T3211+R3212)&gt;结论【关键目标】!C$28,结论【关键目标】!C$28,T3211+R3212))</f>
        <v>20.4571246</v>
      </c>
      <c r="U3212" s="19">
        <f>IF((T3211+R3212)&lt;结论【关键目标】!$C$28,0,(发电量计算【计算逻辑页】!R3212+发电量计算【计算逻辑页】!T3211-结论【关键目标】!$C$28))</f>
        <v>0</v>
      </c>
      <c r="V3212" s="5">
        <f t="shared" si="454"/>
        <v>0</v>
      </c>
      <c r="W3212" s="5">
        <f t="shared" si="455"/>
        <v>0</v>
      </c>
      <c r="X3212" s="5">
        <f t="shared" si="458"/>
        <v>1.3527931507200002</v>
      </c>
    </row>
    <row r="3213" spans="1:24" x14ac:dyDescent="0.15">
      <c r="A3213" s="7">
        <v>3212</v>
      </c>
      <c r="B3213" s="7">
        <v>5</v>
      </c>
      <c r="C3213" s="7">
        <v>14</v>
      </c>
      <c r="D3213" s="7">
        <v>20</v>
      </c>
      <c r="E3213" s="7">
        <v>134</v>
      </c>
      <c r="F3213" s="7">
        <v>29</v>
      </c>
      <c r="G3213" s="7">
        <v>0</v>
      </c>
      <c r="H3213" s="7">
        <f t="shared" si="450"/>
        <v>7</v>
      </c>
      <c r="I3213" s="16">
        <f t="shared" si="451"/>
        <v>45060</v>
      </c>
      <c r="J3213" s="17">
        <v>1.2267999999999999</v>
      </c>
      <c r="K3213" s="18">
        <f>G3213*结论【关键目标】!C$27*0.7735*0.001</f>
        <v>0</v>
      </c>
      <c r="L3213" s="5">
        <v>0</v>
      </c>
      <c r="M3213" s="5">
        <f>ABS(IF(L3213&lt;=0,L3213/耗电量关键数据!$B$6/1000,L3213/耗电量关键数据!$B$5/1000))</f>
        <v>0</v>
      </c>
      <c r="N3213" s="19">
        <f>耗电量关键数据!$B$14</f>
        <v>1.1688450000000001</v>
      </c>
      <c r="O3213" s="19">
        <f>耗电量关键数据!$B$15</f>
        <v>0.37403039999999999</v>
      </c>
      <c r="P3213" s="19">
        <f t="shared" si="452"/>
        <v>1.5428754000000002</v>
      </c>
      <c r="Q3213" s="19">
        <f t="shared" si="456"/>
        <v>1.5428754000000002</v>
      </c>
      <c r="R3213" s="20">
        <f t="shared" si="453"/>
        <v>-1.5428754000000002</v>
      </c>
      <c r="S3213" s="20">
        <f t="shared" si="457"/>
        <v>1.5428754000000002</v>
      </c>
      <c r="T3213" s="20">
        <f>IF((T3212+R3213)&lt;0,0,IF((T3212+R3213)&gt;结论【关键目标】!C$28,结论【关键目标】!C$28,T3212+R3213))</f>
        <v>18.9142492</v>
      </c>
      <c r="U3213" s="19">
        <f>IF((T3212+R3213)&lt;结论【关键目标】!$C$28,0,(发电量计算【计算逻辑页】!R3213+发电量计算【计算逻辑页】!T3212-结论【关键目标】!$C$28))</f>
        <v>0</v>
      </c>
      <c r="V3213" s="5">
        <f t="shared" si="454"/>
        <v>0</v>
      </c>
      <c r="W3213" s="5">
        <f t="shared" si="455"/>
        <v>0</v>
      </c>
      <c r="X3213" s="5">
        <f t="shared" si="458"/>
        <v>1.3527931507200002</v>
      </c>
    </row>
    <row r="3214" spans="1:24" x14ac:dyDescent="0.15">
      <c r="A3214" s="7">
        <v>3213</v>
      </c>
      <c r="B3214" s="7">
        <v>5</v>
      </c>
      <c r="C3214" s="7">
        <v>14</v>
      </c>
      <c r="D3214" s="7">
        <v>21</v>
      </c>
      <c r="E3214" s="7">
        <v>134</v>
      </c>
      <c r="F3214" s="7">
        <v>27.1</v>
      </c>
      <c r="G3214" s="7">
        <v>0</v>
      </c>
      <c r="H3214" s="7">
        <f t="shared" si="450"/>
        <v>7</v>
      </c>
      <c r="I3214" s="16">
        <f t="shared" si="451"/>
        <v>45060</v>
      </c>
      <c r="J3214" s="17">
        <v>1.2267999999999999</v>
      </c>
      <c r="K3214" s="18">
        <f>G3214*结论【关键目标】!C$27*0.7735*0.001</f>
        <v>0</v>
      </c>
      <c r="L3214" s="5">
        <v>0</v>
      </c>
      <c r="M3214" s="5">
        <f>ABS(IF(L3214&lt;=0,L3214/耗电量关键数据!$B$6/1000,L3214/耗电量关键数据!$B$5/1000))</f>
        <v>0</v>
      </c>
      <c r="N3214" s="19">
        <f>耗电量关键数据!$B$14</f>
        <v>1.1688450000000001</v>
      </c>
      <c r="O3214" s="19">
        <f>耗电量关键数据!$B$15</f>
        <v>0.37403039999999999</v>
      </c>
      <c r="P3214" s="19">
        <f t="shared" si="452"/>
        <v>1.5428754000000002</v>
      </c>
      <c r="Q3214" s="19">
        <f t="shared" si="456"/>
        <v>1.5428754000000002</v>
      </c>
      <c r="R3214" s="20">
        <f t="shared" si="453"/>
        <v>-1.5428754000000002</v>
      </c>
      <c r="S3214" s="20">
        <f t="shared" si="457"/>
        <v>1.5428754000000002</v>
      </c>
      <c r="T3214" s="20">
        <f>IF((T3213+R3214)&lt;0,0,IF((T3213+R3214)&gt;结论【关键目标】!C$28,结论【关键目标】!C$28,T3213+R3214))</f>
        <v>17.371373800000001</v>
      </c>
      <c r="U3214" s="19">
        <f>IF((T3213+R3214)&lt;结论【关键目标】!$C$28,0,(发电量计算【计算逻辑页】!R3214+发电量计算【计算逻辑页】!T3213-结论【关键目标】!$C$28))</f>
        <v>0</v>
      </c>
      <c r="V3214" s="5">
        <f t="shared" si="454"/>
        <v>0</v>
      </c>
      <c r="W3214" s="5">
        <f t="shared" si="455"/>
        <v>0</v>
      </c>
      <c r="X3214" s="5">
        <f t="shared" si="458"/>
        <v>1.3527931507200002</v>
      </c>
    </row>
    <row r="3215" spans="1:24" x14ac:dyDescent="0.15">
      <c r="A3215" s="7">
        <v>3214</v>
      </c>
      <c r="B3215" s="7">
        <v>5</v>
      </c>
      <c r="C3215" s="7">
        <v>14</v>
      </c>
      <c r="D3215" s="7">
        <v>22</v>
      </c>
      <c r="E3215" s="7">
        <v>134</v>
      </c>
      <c r="F3215" s="7">
        <v>24</v>
      </c>
      <c r="G3215" s="7">
        <v>0</v>
      </c>
      <c r="H3215" s="7">
        <f t="shared" si="450"/>
        <v>7</v>
      </c>
      <c r="I3215" s="16">
        <f t="shared" si="451"/>
        <v>45060</v>
      </c>
      <c r="J3215" s="17">
        <v>0.70809999999999995</v>
      </c>
      <c r="K3215" s="18">
        <f>G3215*结论【关键目标】!C$27*0.7735*0.001</f>
        <v>0</v>
      </c>
      <c r="L3215" s="5">
        <v>0</v>
      </c>
      <c r="M3215" s="5">
        <f>ABS(IF(L3215&lt;=0,L3215/耗电量关键数据!$B$6/1000,L3215/耗电量关键数据!$B$5/1000))</f>
        <v>0</v>
      </c>
      <c r="N3215" s="19">
        <f>耗电量关键数据!$B$14</f>
        <v>1.1688450000000001</v>
      </c>
      <c r="O3215" s="19">
        <f>耗电量关键数据!$B$15</f>
        <v>0.37403039999999999</v>
      </c>
      <c r="P3215" s="19">
        <f t="shared" si="452"/>
        <v>1.5428754000000002</v>
      </c>
      <c r="Q3215" s="19">
        <f t="shared" si="456"/>
        <v>0</v>
      </c>
      <c r="R3215" s="20">
        <f t="shared" si="453"/>
        <v>0</v>
      </c>
      <c r="S3215" s="20">
        <f t="shared" si="457"/>
        <v>0</v>
      </c>
      <c r="T3215" s="20">
        <f>IF((T3214+R3215)&lt;0,0,IF((T3214+R3215)&gt;结论【关键目标】!C$28,结论【关键目标】!C$28,T3214+R3215))</f>
        <v>17.371373800000001</v>
      </c>
      <c r="U3215" s="19">
        <f>IF((T3214+R3215)&lt;结论【关键目标】!$C$28,0,(发电量计算【计算逻辑页】!R3215+发电量计算【计算逻辑页】!T3214-结论【关键目标】!$C$28))</f>
        <v>0</v>
      </c>
      <c r="V3215" s="5">
        <f t="shared" si="454"/>
        <v>0</v>
      </c>
      <c r="W3215" s="5">
        <f t="shared" si="455"/>
        <v>0</v>
      </c>
      <c r="X3215" s="5">
        <f t="shared" si="458"/>
        <v>0</v>
      </c>
    </row>
    <row r="3216" spans="1:24" x14ac:dyDescent="0.15">
      <c r="A3216" s="7">
        <v>3215</v>
      </c>
      <c r="B3216" s="7">
        <v>5</v>
      </c>
      <c r="C3216" s="7">
        <v>14</v>
      </c>
      <c r="D3216" s="7">
        <v>23</v>
      </c>
      <c r="E3216" s="7">
        <v>134</v>
      </c>
      <c r="F3216" s="7">
        <v>22</v>
      </c>
      <c r="G3216" s="7">
        <v>0</v>
      </c>
      <c r="H3216" s="7">
        <f t="shared" si="450"/>
        <v>7</v>
      </c>
      <c r="I3216" s="16">
        <f t="shared" si="451"/>
        <v>45060</v>
      </c>
      <c r="J3216" s="17">
        <v>0.70809999999999995</v>
      </c>
      <c r="K3216" s="18">
        <f>G3216*结论【关键目标】!C$27*0.7735*0.001</f>
        <v>0</v>
      </c>
      <c r="L3216" s="5">
        <v>0</v>
      </c>
      <c r="M3216" s="5">
        <f>ABS(IF(L3216&lt;=0,L3216/耗电量关键数据!$B$6/1000,L3216/耗电量关键数据!$B$5/1000))</f>
        <v>0</v>
      </c>
      <c r="N3216" s="19">
        <f>耗电量关键数据!$B$14</f>
        <v>1.1688450000000001</v>
      </c>
      <c r="O3216" s="19">
        <f>耗电量关键数据!$B$15</f>
        <v>0.37403039999999999</v>
      </c>
      <c r="P3216" s="19">
        <f t="shared" si="452"/>
        <v>1.5428754000000002</v>
      </c>
      <c r="Q3216" s="19">
        <f t="shared" si="456"/>
        <v>0</v>
      </c>
      <c r="R3216" s="20">
        <f t="shared" si="453"/>
        <v>0</v>
      </c>
      <c r="S3216" s="20">
        <f t="shared" si="457"/>
        <v>0</v>
      </c>
      <c r="T3216" s="20">
        <f>IF((T3215+R3216)&lt;0,0,IF((T3215+R3216)&gt;结论【关键目标】!C$28,结论【关键目标】!C$28,T3215+R3216))</f>
        <v>17.371373800000001</v>
      </c>
      <c r="U3216" s="19">
        <f>IF((T3215+R3216)&lt;结论【关键目标】!$C$28,0,(发电量计算【计算逻辑页】!R3216+发电量计算【计算逻辑页】!T3215-结论【关键目标】!$C$28))</f>
        <v>0</v>
      </c>
      <c r="V3216" s="5">
        <f t="shared" si="454"/>
        <v>0</v>
      </c>
      <c r="W3216" s="5">
        <f t="shared" si="455"/>
        <v>0</v>
      </c>
      <c r="X3216" s="5">
        <f t="shared" si="458"/>
        <v>0</v>
      </c>
    </row>
    <row r="3217" spans="1:24" x14ac:dyDescent="0.15">
      <c r="A3217" s="7">
        <v>3216</v>
      </c>
      <c r="B3217" s="7">
        <v>5</v>
      </c>
      <c r="C3217" s="7">
        <v>14</v>
      </c>
      <c r="D3217" s="7">
        <v>24</v>
      </c>
      <c r="E3217" s="7">
        <v>134</v>
      </c>
      <c r="F3217" s="7">
        <v>23</v>
      </c>
      <c r="G3217" s="7">
        <v>0</v>
      </c>
      <c r="H3217" s="7">
        <f t="shared" si="450"/>
        <v>7</v>
      </c>
      <c r="I3217" s="16">
        <f t="shared" si="451"/>
        <v>45060</v>
      </c>
      <c r="J3217" s="17">
        <v>0.2407</v>
      </c>
      <c r="K3217" s="18">
        <f>G3217*结论【关键目标】!C$27*0.7735*0.001</f>
        <v>0</v>
      </c>
      <c r="L3217" s="5">
        <v>0</v>
      </c>
      <c r="M3217" s="5">
        <f>ABS(IF(L3217&lt;=0,L3217/耗电量关键数据!$B$6/1000,L3217/耗电量关键数据!$B$5/1000))</f>
        <v>0</v>
      </c>
      <c r="N3217" s="19">
        <f>耗电量关键数据!$B$14</f>
        <v>1.1688450000000001</v>
      </c>
      <c r="O3217" s="19">
        <f>耗电量关键数据!$B$15</f>
        <v>0.37403039999999999</v>
      </c>
      <c r="P3217" s="19">
        <f t="shared" si="452"/>
        <v>1.5428754000000002</v>
      </c>
      <c r="Q3217" s="19">
        <f t="shared" si="456"/>
        <v>0</v>
      </c>
      <c r="R3217" s="20">
        <f t="shared" si="453"/>
        <v>0</v>
      </c>
      <c r="S3217" s="20">
        <f t="shared" si="457"/>
        <v>0</v>
      </c>
      <c r="T3217" s="20">
        <f>IF((T3216+R3217)&lt;0,0,IF((T3216+R3217)&gt;结论【关键目标】!C$28,结论【关键目标】!C$28,T3216+R3217))</f>
        <v>17.371373800000001</v>
      </c>
      <c r="U3217" s="19">
        <f>IF((T3216+R3217)&lt;结论【关键目标】!$C$28,0,(发电量计算【计算逻辑页】!R3217+发电量计算【计算逻辑页】!T3216-结论【关键目标】!$C$28))</f>
        <v>0</v>
      </c>
      <c r="V3217" s="5">
        <f t="shared" si="454"/>
        <v>0</v>
      </c>
      <c r="W3217" s="5">
        <f t="shared" si="455"/>
        <v>0</v>
      </c>
      <c r="X3217" s="5">
        <f t="shared" si="458"/>
        <v>0</v>
      </c>
    </row>
    <row r="3218" spans="1:24" x14ac:dyDescent="0.15">
      <c r="A3218" s="7">
        <v>3217</v>
      </c>
      <c r="B3218" s="7">
        <v>5</v>
      </c>
      <c r="C3218" s="7">
        <v>15</v>
      </c>
      <c r="D3218" s="7">
        <v>1</v>
      </c>
      <c r="E3218" s="7">
        <v>135</v>
      </c>
      <c r="F3218" s="7">
        <v>24</v>
      </c>
      <c r="G3218" s="7">
        <v>0</v>
      </c>
      <c r="H3218" s="7">
        <f t="shared" si="450"/>
        <v>1</v>
      </c>
      <c r="I3218" s="16">
        <f t="shared" si="451"/>
        <v>45061</v>
      </c>
      <c r="J3218" s="17">
        <v>0.2407</v>
      </c>
      <c r="K3218" s="18">
        <f>G3218*结论【关键目标】!C$27*0.7735*0.001</f>
        <v>0</v>
      </c>
      <c r="L3218" s="5">
        <v>0</v>
      </c>
      <c r="M3218" s="5">
        <f>ABS(IF(L3218&lt;=0,L3218/耗电量关键数据!$B$6/1000,L3218/耗电量关键数据!$B$5/1000))</f>
        <v>0</v>
      </c>
      <c r="N3218" s="5">
        <f>电气设备逐时使用率计算!H3194</f>
        <v>1.1688450000000001</v>
      </c>
      <c r="O3218" s="5">
        <f>灯光逐时使用率计算!H3194</f>
        <v>0.37403039999999999</v>
      </c>
      <c r="P3218" s="19">
        <f t="shared" si="452"/>
        <v>1.5428754000000002</v>
      </c>
      <c r="Q3218" s="19">
        <f t="shared" si="456"/>
        <v>0</v>
      </c>
      <c r="R3218" s="20">
        <f t="shared" si="453"/>
        <v>0</v>
      </c>
      <c r="S3218" s="20">
        <f t="shared" si="457"/>
        <v>0</v>
      </c>
      <c r="T3218" s="20">
        <f>IF((T3217+R3218)&lt;0,0,IF((T3217+R3218)&gt;结论【关键目标】!C$28,结论【关键目标】!C$28,T3217+R3218))</f>
        <v>17.371373800000001</v>
      </c>
      <c r="U3218" s="19">
        <f>IF((T3217+R3218)&lt;结论【关键目标】!$C$28,0,(发电量计算【计算逻辑页】!R3218+发电量计算【计算逻辑页】!T3217-结论【关键目标】!$C$28))</f>
        <v>0</v>
      </c>
      <c r="V3218" s="5">
        <f t="shared" si="454"/>
        <v>0</v>
      </c>
      <c r="W3218" s="5">
        <f t="shared" si="455"/>
        <v>0</v>
      </c>
      <c r="X3218" s="5">
        <f t="shared" si="458"/>
        <v>0</v>
      </c>
    </row>
    <row r="3219" spans="1:24" x14ac:dyDescent="0.15">
      <c r="A3219" s="7">
        <v>3218</v>
      </c>
      <c r="B3219" s="7">
        <v>5</v>
      </c>
      <c r="C3219" s="7">
        <v>15</v>
      </c>
      <c r="D3219" s="7">
        <v>2</v>
      </c>
      <c r="E3219" s="7">
        <v>135</v>
      </c>
      <c r="F3219" s="7">
        <v>27</v>
      </c>
      <c r="G3219" s="7">
        <v>0</v>
      </c>
      <c r="H3219" s="7">
        <f t="shared" si="450"/>
        <v>1</v>
      </c>
      <c r="I3219" s="16">
        <f t="shared" si="451"/>
        <v>45061</v>
      </c>
      <c r="J3219" s="17">
        <v>0.2407</v>
      </c>
      <c r="K3219" s="18">
        <f>G3219*结论【关键目标】!C$27*0.7735*0.001</f>
        <v>0</v>
      </c>
      <c r="L3219" s="5">
        <v>0</v>
      </c>
      <c r="M3219" s="5">
        <f>ABS(IF(L3219&lt;=0,L3219/耗电量关键数据!$B$6/1000,L3219/耗电量关键数据!$B$5/1000))</f>
        <v>0</v>
      </c>
      <c r="N3219" s="5">
        <f>电气设备逐时使用率计算!H3195</f>
        <v>1.1688450000000001</v>
      </c>
      <c r="O3219" s="5">
        <f>灯光逐时使用率计算!H3195</f>
        <v>0.37403039999999999</v>
      </c>
      <c r="P3219" s="19">
        <f t="shared" si="452"/>
        <v>1.5428754000000002</v>
      </c>
      <c r="Q3219" s="19">
        <f t="shared" si="456"/>
        <v>0</v>
      </c>
      <c r="R3219" s="20">
        <f t="shared" si="453"/>
        <v>0</v>
      </c>
      <c r="S3219" s="20">
        <f t="shared" si="457"/>
        <v>0</v>
      </c>
      <c r="T3219" s="20">
        <f>IF((T3218+R3219)&lt;0,0,IF((T3218+R3219)&gt;结论【关键目标】!C$28,结论【关键目标】!C$28,T3218+R3219))</f>
        <v>17.371373800000001</v>
      </c>
      <c r="U3219" s="19">
        <f>IF((T3218+R3219)&lt;结论【关键目标】!$C$28,0,(发电量计算【计算逻辑页】!R3219+发电量计算【计算逻辑页】!T3218-结论【关键目标】!$C$28))</f>
        <v>0</v>
      </c>
      <c r="V3219" s="5">
        <f t="shared" si="454"/>
        <v>0</v>
      </c>
      <c r="W3219" s="5">
        <f t="shared" si="455"/>
        <v>0</v>
      </c>
      <c r="X3219" s="5">
        <f t="shared" si="458"/>
        <v>0</v>
      </c>
    </row>
    <row r="3220" spans="1:24" x14ac:dyDescent="0.15">
      <c r="A3220" s="7">
        <v>3219</v>
      </c>
      <c r="B3220" s="7">
        <v>5</v>
      </c>
      <c r="C3220" s="7">
        <v>15</v>
      </c>
      <c r="D3220" s="7">
        <v>3</v>
      </c>
      <c r="E3220" s="7">
        <v>135</v>
      </c>
      <c r="F3220" s="7">
        <v>23</v>
      </c>
      <c r="G3220" s="7">
        <v>0</v>
      </c>
      <c r="H3220" s="7">
        <f t="shared" si="450"/>
        <v>1</v>
      </c>
      <c r="I3220" s="16">
        <f t="shared" si="451"/>
        <v>45061</v>
      </c>
      <c r="J3220" s="17">
        <v>0.2407</v>
      </c>
      <c r="K3220" s="18">
        <f>G3220*结论【关键目标】!C$27*0.7735*0.001</f>
        <v>0</v>
      </c>
      <c r="L3220" s="5">
        <v>0</v>
      </c>
      <c r="M3220" s="5">
        <f>ABS(IF(L3220&lt;=0,L3220/耗电量关键数据!$B$6/1000,L3220/耗电量关键数据!$B$5/1000))</f>
        <v>0</v>
      </c>
      <c r="N3220" s="5">
        <f>电气设备逐时使用率计算!H3196</f>
        <v>1.1688450000000001</v>
      </c>
      <c r="O3220" s="5">
        <f>灯光逐时使用率计算!H3196</f>
        <v>0.37403039999999999</v>
      </c>
      <c r="P3220" s="19">
        <f t="shared" si="452"/>
        <v>1.5428754000000002</v>
      </c>
      <c r="Q3220" s="19">
        <f t="shared" si="456"/>
        <v>0</v>
      </c>
      <c r="R3220" s="20">
        <f t="shared" si="453"/>
        <v>0</v>
      </c>
      <c r="S3220" s="20">
        <f t="shared" si="457"/>
        <v>0</v>
      </c>
      <c r="T3220" s="20">
        <f>IF((T3219+R3220)&lt;0,0,IF((T3219+R3220)&gt;结论【关键目标】!C$28,结论【关键目标】!C$28,T3219+R3220))</f>
        <v>17.371373800000001</v>
      </c>
      <c r="U3220" s="19">
        <f>IF((T3219+R3220)&lt;结论【关键目标】!$C$28,0,(发电量计算【计算逻辑页】!R3220+发电量计算【计算逻辑页】!T3219-结论【关键目标】!$C$28))</f>
        <v>0</v>
      </c>
      <c r="V3220" s="5">
        <f t="shared" si="454"/>
        <v>0</v>
      </c>
      <c r="W3220" s="5">
        <f t="shared" si="455"/>
        <v>0</v>
      </c>
      <c r="X3220" s="5">
        <f t="shared" si="458"/>
        <v>0</v>
      </c>
    </row>
    <row r="3221" spans="1:24" x14ac:dyDescent="0.15">
      <c r="A3221" s="7">
        <v>3220</v>
      </c>
      <c r="B3221" s="7">
        <v>5</v>
      </c>
      <c r="C3221" s="7">
        <v>15</v>
      </c>
      <c r="D3221" s="7">
        <v>4</v>
      </c>
      <c r="E3221" s="7">
        <v>135</v>
      </c>
      <c r="F3221" s="7">
        <v>22.2</v>
      </c>
      <c r="G3221" s="7">
        <v>0</v>
      </c>
      <c r="H3221" s="7">
        <f t="shared" si="450"/>
        <v>1</v>
      </c>
      <c r="I3221" s="16">
        <f t="shared" si="451"/>
        <v>45061</v>
      </c>
      <c r="J3221" s="17">
        <v>0.2407</v>
      </c>
      <c r="K3221" s="18">
        <f>G3221*结论【关键目标】!C$27*0.7735*0.001</f>
        <v>0</v>
      </c>
      <c r="L3221" s="5">
        <v>0</v>
      </c>
      <c r="M3221" s="5">
        <f>ABS(IF(L3221&lt;=0,L3221/耗电量关键数据!$B$6/1000,L3221/耗电量关键数据!$B$5/1000))</f>
        <v>0</v>
      </c>
      <c r="N3221" s="5">
        <f>电气设备逐时使用率计算!H3197</f>
        <v>1.1688450000000001</v>
      </c>
      <c r="O3221" s="5">
        <f>灯光逐时使用率计算!H3197</f>
        <v>0.37403039999999999</v>
      </c>
      <c r="P3221" s="19">
        <f t="shared" si="452"/>
        <v>1.5428754000000002</v>
      </c>
      <c r="Q3221" s="19">
        <f t="shared" si="456"/>
        <v>0</v>
      </c>
      <c r="R3221" s="20">
        <f t="shared" si="453"/>
        <v>0</v>
      </c>
      <c r="S3221" s="20">
        <f t="shared" si="457"/>
        <v>0</v>
      </c>
      <c r="T3221" s="20">
        <f>IF((T3220+R3221)&lt;0,0,IF((T3220+R3221)&gt;结论【关键目标】!C$28,结论【关键目标】!C$28,T3220+R3221))</f>
        <v>17.371373800000001</v>
      </c>
      <c r="U3221" s="19">
        <f>IF((T3220+R3221)&lt;结论【关键目标】!$C$28,0,(发电量计算【计算逻辑页】!R3221+发电量计算【计算逻辑页】!T3220-结论【关键目标】!$C$28))</f>
        <v>0</v>
      </c>
      <c r="V3221" s="5">
        <f t="shared" si="454"/>
        <v>0</v>
      </c>
      <c r="W3221" s="5">
        <f t="shared" si="455"/>
        <v>0</v>
      </c>
      <c r="X3221" s="5">
        <f t="shared" si="458"/>
        <v>0</v>
      </c>
    </row>
    <row r="3222" spans="1:24" x14ac:dyDescent="0.15">
      <c r="A3222" s="7">
        <v>3221</v>
      </c>
      <c r="B3222" s="7">
        <v>5</v>
      </c>
      <c r="C3222" s="7">
        <v>15</v>
      </c>
      <c r="D3222" s="7">
        <v>5</v>
      </c>
      <c r="E3222" s="7">
        <v>135</v>
      </c>
      <c r="F3222" s="7">
        <v>21.5</v>
      </c>
      <c r="G3222" s="7">
        <v>0.5</v>
      </c>
      <c r="H3222" s="7">
        <f t="shared" si="450"/>
        <v>1</v>
      </c>
      <c r="I3222" s="16">
        <f t="shared" si="451"/>
        <v>45061</v>
      </c>
      <c r="J3222" s="17">
        <v>0.2407</v>
      </c>
      <c r="K3222" s="18">
        <f>G3222*结论【关键目标】!C$27*0.7735*0.001</f>
        <v>4.641E-2</v>
      </c>
      <c r="L3222" s="5">
        <v>0</v>
      </c>
      <c r="M3222" s="5">
        <f>ABS(IF(L3222&lt;=0,L3222/耗电量关键数据!$B$6/1000,L3222/耗电量关键数据!$B$5/1000))</f>
        <v>0</v>
      </c>
      <c r="N3222" s="5">
        <f>电气设备逐时使用率计算!H3198</f>
        <v>1.1688450000000001</v>
      </c>
      <c r="O3222" s="5">
        <f>灯光逐时使用率计算!H3198</f>
        <v>0.37403039999999999</v>
      </c>
      <c r="P3222" s="19">
        <f t="shared" si="452"/>
        <v>1.5428754000000002</v>
      </c>
      <c r="Q3222" s="19">
        <f t="shared" si="456"/>
        <v>0</v>
      </c>
      <c r="R3222" s="20">
        <f t="shared" si="453"/>
        <v>4.641E-2</v>
      </c>
      <c r="S3222" s="20">
        <f t="shared" si="457"/>
        <v>0</v>
      </c>
      <c r="T3222" s="20">
        <f>IF((T3221+R3222)&lt;0,0,IF((T3221+R3222)&gt;结论【关键目标】!C$28,结论【关键目标】!C$28,T3221+R3222))</f>
        <v>17.417783800000002</v>
      </c>
      <c r="U3222" s="19">
        <f>IF((T3221+R3222)&lt;结论【关键目标】!$C$28,0,(发电量计算【计算逻辑页】!R3222+发电量计算【计算逻辑页】!T3221-结论【关键目标】!$C$28))</f>
        <v>0</v>
      </c>
      <c r="V3222" s="5">
        <f t="shared" si="454"/>
        <v>0</v>
      </c>
      <c r="W3222" s="5">
        <f t="shared" si="455"/>
        <v>1.1170886999999999E-2</v>
      </c>
      <c r="X3222" s="5">
        <f t="shared" si="458"/>
        <v>0</v>
      </c>
    </row>
    <row r="3223" spans="1:24" x14ac:dyDescent="0.15">
      <c r="A3223" s="7">
        <v>3222</v>
      </c>
      <c r="B3223" s="7">
        <v>5</v>
      </c>
      <c r="C3223" s="7">
        <v>15</v>
      </c>
      <c r="D3223" s="7">
        <v>6</v>
      </c>
      <c r="E3223" s="7">
        <v>135</v>
      </c>
      <c r="F3223" s="7">
        <v>20.7</v>
      </c>
      <c r="G3223" s="7">
        <v>103.6</v>
      </c>
      <c r="H3223" s="7">
        <f t="shared" si="450"/>
        <v>1</v>
      </c>
      <c r="I3223" s="16">
        <f t="shared" si="451"/>
        <v>45061</v>
      </c>
      <c r="J3223" s="17">
        <v>0.2407</v>
      </c>
      <c r="K3223" s="18">
        <f>G3223*结论【关键目标】!C$27*0.7735*0.001</f>
        <v>9.6161519999999996</v>
      </c>
      <c r="L3223" s="5">
        <v>0</v>
      </c>
      <c r="M3223" s="5">
        <f>ABS(IF(L3223&lt;=0,L3223/耗电量关键数据!$B$6/1000,L3223/耗电量关键数据!$B$5/1000))</f>
        <v>0</v>
      </c>
      <c r="N3223" s="5">
        <f>电气设备逐时使用率计算!H3199</f>
        <v>1.1688450000000001</v>
      </c>
      <c r="O3223" s="5">
        <f>灯光逐时使用率计算!H3199</f>
        <v>0.37403039999999999</v>
      </c>
      <c r="P3223" s="19">
        <f t="shared" si="452"/>
        <v>1.5428754000000002</v>
      </c>
      <c r="Q3223" s="19">
        <f t="shared" si="456"/>
        <v>0</v>
      </c>
      <c r="R3223" s="20">
        <f t="shared" si="453"/>
        <v>9.6161519999999996</v>
      </c>
      <c r="S3223" s="20">
        <f t="shared" si="457"/>
        <v>0</v>
      </c>
      <c r="T3223" s="20">
        <f>IF((T3222+R3223)&lt;0,0,IF((T3222+R3223)&gt;结论【关键目标】!C$28,结论【关键目标】!C$28,T3222+R3223))</f>
        <v>22</v>
      </c>
      <c r="U3223" s="19">
        <f>IF((T3222+R3223)&lt;结论【关键目标】!$C$28,0,(发电量计算【计算逻辑页】!R3223+发电量计算【计算逻辑页】!T3222-结论【关键目标】!$C$28))</f>
        <v>5.0339358000000018</v>
      </c>
      <c r="V3223" s="5">
        <f t="shared" si="454"/>
        <v>0</v>
      </c>
      <c r="W3223" s="5">
        <f t="shared" si="455"/>
        <v>0.37137010878000004</v>
      </c>
      <c r="X3223" s="5">
        <f t="shared" si="458"/>
        <v>0</v>
      </c>
    </row>
    <row r="3224" spans="1:24" x14ac:dyDescent="0.15">
      <c r="A3224" s="7">
        <v>3223</v>
      </c>
      <c r="B3224" s="7">
        <v>5</v>
      </c>
      <c r="C3224" s="7">
        <v>15</v>
      </c>
      <c r="D3224" s="7">
        <v>7</v>
      </c>
      <c r="E3224" s="7">
        <v>135</v>
      </c>
      <c r="F3224" s="7">
        <v>24</v>
      </c>
      <c r="G3224" s="7">
        <v>308.60000000000002</v>
      </c>
      <c r="H3224" s="7">
        <f t="shared" si="450"/>
        <v>1</v>
      </c>
      <c r="I3224" s="16">
        <f t="shared" si="451"/>
        <v>45061</v>
      </c>
      <c r="J3224" s="17">
        <v>0.2407</v>
      </c>
      <c r="K3224" s="18">
        <f>G3224*结论【关键目标】!C$27*0.7735*0.001</f>
        <v>28.644252000000002</v>
      </c>
      <c r="L3224" s="5">
        <v>0</v>
      </c>
      <c r="M3224" s="5">
        <f>ABS(IF(L3224&lt;=0,L3224/耗电量关键数据!$B$6/1000,L3224/耗电量关键数据!$B$5/1000))</f>
        <v>0</v>
      </c>
      <c r="N3224" s="5">
        <f>电气设备逐时使用率计算!H3200</f>
        <v>2.3376900000000003</v>
      </c>
      <c r="O3224" s="5">
        <f>灯光逐时使用率计算!H3200</f>
        <v>1.2467680000000001</v>
      </c>
      <c r="P3224" s="19">
        <f t="shared" si="452"/>
        <v>3.5844580000000006</v>
      </c>
      <c r="Q3224" s="19">
        <f t="shared" si="456"/>
        <v>0</v>
      </c>
      <c r="R3224" s="20">
        <f t="shared" si="453"/>
        <v>28.644252000000002</v>
      </c>
      <c r="S3224" s="20">
        <f t="shared" si="457"/>
        <v>0</v>
      </c>
      <c r="T3224" s="20">
        <f>IF((T3223+R3224)&lt;0,0,IF((T3223+R3224)&gt;结论【关键目标】!C$28,结论【关键目标】!C$28,T3223+R3224))</f>
        <v>22</v>
      </c>
      <c r="U3224" s="19">
        <f>IF((T3223+R3224)&lt;结论【关键目标】!$C$28,0,(发电量计算【计算逻辑页】!R3224+发电量计算【计算逻辑页】!T3223-结论【关键目标】!$C$28))</f>
        <v>28.644252000000002</v>
      </c>
      <c r="V3224" s="5">
        <f t="shared" si="454"/>
        <v>0</v>
      </c>
      <c r="W3224" s="5">
        <f t="shared" si="455"/>
        <v>0.8627790406000001</v>
      </c>
      <c r="X3224" s="5">
        <f t="shared" si="458"/>
        <v>0</v>
      </c>
    </row>
    <row r="3225" spans="1:24" x14ac:dyDescent="0.15">
      <c r="A3225" s="7">
        <v>3224</v>
      </c>
      <c r="B3225" s="7">
        <v>5</v>
      </c>
      <c r="C3225" s="7">
        <v>15</v>
      </c>
      <c r="D3225" s="7">
        <v>8</v>
      </c>
      <c r="E3225" s="7">
        <v>135</v>
      </c>
      <c r="F3225" s="7">
        <v>24</v>
      </c>
      <c r="G3225" s="7">
        <v>443.3</v>
      </c>
      <c r="H3225" s="7">
        <f t="shared" si="450"/>
        <v>1</v>
      </c>
      <c r="I3225" s="16">
        <f t="shared" si="451"/>
        <v>45061</v>
      </c>
      <c r="J3225" s="17">
        <v>0.70809999999999995</v>
      </c>
      <c r="K3225" s="18">
        <f>G3225*结论【关键目标】!C$27*0.7735*0.001</f>
        <v>41.147106000000001</v>
      </c>
      <c r="L3225" s="5">
        <v>0</v>
      </c>
      <c r="M3225" s="5">
        <f>ABS(IF(L3225&lt;=0,L3225/耗电量关键数据!$B$6/1000,L3225/耗电量关键数据!$B$5/1000))</f>
        <v>0</v>
      </c>
      <c r="N3225" s="5">
        <f>电气设备逐时使用率计算!H3201</f>
        <v>11.688450000000001</v>
      </c>
      <c r="O3225" s="5">
        <f>灯光逐时使用率计算!H3201</f>
        <v>6.2338399999999998</v>
      </c>
      <c r="P3225" s="19">
        <f t="shared" si="452"/>
        <v>17.92229</v>
      </c>
      <c r="Q3225" s="19">
        <f t="shared" si="456"/>
        <v>0</v>
      </c>
      <c r="R3225" s="20">
        <f t="shared" si="453"/>
        <v>41.147106000000001</v>
      </c>
      <c r="S3225" s="20">
        <f t="shared" si="457"/>
        <v>0</v>
      </c>
      <c r="T3225" s="20">
        <f>IF((T3224+R3225)&lt;0,0,IF((T3224+R3225)&gt;结论【关键目标】!C$28,结论【关键目标】!C$28,T3224+R3225))</f>
        <v>22</v>
      </c>
      <c r="U3225" s="19">
        <f>IF((T3224+R3225)&lt;结论【关键目标】!$C$28,0,(发电量计算【计算逻辑页】!R3225+发电量计算【计算逻辑页】!T3224-结论【关键目标】!$C$28))</f>
        <v>41.147106000000001</v>
      </c>
      <c r="V3225" s="5">
        <f t="shared" si="454"/>
        <v>14.401487099999999</v>
      </c>
      <c r="W3225" s="5">
        <f t="shared" si="455"/>
        <v>12.690773548999999</v>
      </c>
      <c r="X3225" s="5">
        <f t="shared" si="458"/>
        <v>0</v>
      </c>
    </row>
    <row r="3226" spans="1:24" x14ac:dyDescent="0.15">
      <c r="A3226" s="7">
        <v>3225</v>
      </c>
      <c r="B3226" s="7">
        <v>5</v>
      </c>
      <c r="C3226" s="7">
        <v>15</v>
      </c>
      <c r="D3226" s="7">
        <v>9</v>
      </c>
      <c r="E3226" s="7">
        <v>135</v>
      </c>
      <c r="F3226" s="7">
        <v>26.2</v>
      </c>
      <c r="G3226" s="7">
        <v>671.1</v>
      </c>
      <c r="H3226" s="7">
        <f t="shared" si="450"/>
        <v>1</v>
      </c>
      <c r="I3226" s="16">
        <f t="shared" si="451"/>
        <v>45061</v>
      </c>
      <c r="J3226" s="17">
        <v>0.70809999999999995</v>
      </c>
      <c r="K3226" s="18">
        <f>G3226*结论【关键目标】!C$27*0.7735*0.001</f>
        <v>62.291502000000001</v>
      </c>
      <c r="L3226" s="5">
        <v>0</v>
      </c>
      <c r="M3226" s="5">
        <f>ABS(IF(L3226&lt;=0,L3226/耗电量关键数据!$B$6/1000,L3226/耗电量关键数据!$B$5/1000))</f>
        <v>0</v>
      </c>
      <c r="N3226" s="5">
        <f>电气设备逐时使用率计算!H3202</f>
        <v>22.208055000000002</v>
      </c>
      <c r="O3226" s="5">
        <f>灯光逐时使用率计算!H3202</f>
        <v>11.844296</v>
      </c>
      <c r="P3226" s="19">
        <f t="shared" si="452"/>
        <v>34.052351000000002</v>
      </c>
      <c r="Q3226" s="19">
        <f t="shared" si="456"/>
        <v>0</v>
      </c>
      <c r="R3226" s="20">
        <f t="shared" si="453"/>
        <v>62.291502000000001</v>
      </c>
      <c r="S3226" s="20">
        <f t="shared" si="457"/>
        <v>0</v>
      </c>
      <c r="T3226" s="20">
        <f>IF((T3225+R3226)&lt;0,0,IF((T3225+R3226)&gt;结论【关键目标】!C$28,结论【关键目标】!C$28,T3225+R3226))</f>
        <v>22</v>
      </c>
      <c r="U3226" s="19">
        <f>IF((T3225+R3226)&lt;结论【关键目标】!$C$28,0,(发电量计算【计算逻辑页】!R3226+发电量计算【计算逻辑页】!T3225-结论【关键目标】!$C$28))</f>
        <v>62.291502000000008</v>
      </c>
      <c r="V3226" s="5">
        <f t="shared" si="454"/>
        <v>21.802025700000002</v>
      </c>
      <c r="W3226" s="5">
        <f t="shared" si="455"/>
        <v>24.1124697431</v>
      </c>
      <c r="X3226" s="5">
        <f t="shared" si="458"/>
        <v>0</v>
      </c>
    </row>
    <row r="3227" spans="1:24" x14ac:dyDescent="0.15">
      <c r="A3227" s="7">
        <v>3226</v>
      </c>
      <c r="B3227" s="7">
        <v>5</v>
      </c>
      <c r="C3227" s="7">
        <v>15</v>
      </c>
      <c r="D3227" s="7">
        <v>10</v>
      </c>
      <c r="E3227" s="7">
        <v>135</v>
      </c>
      <c r="F3227" s="7">
        <v>25</v>
      </c>
      <c r="G3227" s="7">
        <v>647.9</v>
      </c>
      <c r="H3227" s="7">
        <f t="shared" si="450"/>
        <v>1</v>
      </c>
      <c r="I3227" s="16">
        <f t="shared" si="451"/>
        <v>45061</v>
      </c>
      <c r="J3227" s="17">
        <v>0.70809999999999995</v>
      </c>
      <c r="K3227" s="18">
        <f>G3227*结论【关键目标】!C$27*0.7735*0.001</f>
        <v>60.138077999999993</v>
      </c>
      <c r="L3227" s="5">
        <v>0</v>
      </c>
      <c r="M3227" s="5">
        <f>ABS(IF(L3227&lt;=0,L3227/耗电量关键数据!$B$6/1000,L3227/耗电量关键数据!$B$5/1000))</f>
        <v>0</v>
      </c>
      <c r="N3227" s="5">
        <f>电气设备逐时使用率计算!H3203</f>
        <v>22.208055000000002</v>
      </c>
      <c r="O3227" s="5">
        <f>灯光逐时使用率计算!H3203</f>
        <v>11.844296</v>
      </c>
      <c r="P3227" s="19">
        <f t="shared" si="452"/>
        <v>34.052351000000002</v>
      </c>
      <c r="Q3227" s="19">
        <f t="shared" si="456"/>
        <v>0</v>
      </c>
      <c r="R3227" s="20">
        <f t="shared" si="453"/>
        <v>60.138077999999993</v>
      </c>
      <c r="S3227" s="20">
        <f t="shared" si="457"/>
        <v>0</v>
      </c>
      <c r="T3227" s="20">
        <f>IF((T3226+R3227)&lt;0,0,IF((T3226+R3227)&gt;结论【关键目标】!C$28,结论【关键目标】!C$28,T3226+R3227))</f>
        <v>22</v>
      </c>
      <c r="U3227" s="19">
        <f>IF((T3226+R3227)&lt;结论【关键目标】!$C$28,0,(发电量计算【计算逻辑页】!R3227+发电量计算【计算逻辑页】!T3226-结论【关键目标】!$C$28))</f>
        <v>60.138077999999993</v>
      </c>
      <c r="V3227" s="5">
        <f t="shared" si="454"/>
        <v>21.048327299999997</v>
      </c>
      <c r="W3227" s="5">
        <f t="shared" si="455"/>
        <v>24.1124697431</v>
      </c>
      <c r="X3227" s="5">
        <f t="shared" si="458"/>
        <v>0</v>
      </c>
    </row>
    <row r="3228" spans="1:24" x14ac:dyDescent="0.15">
      <c r="A3228" s="7">
        <v>3227</v>
      </c>
      <c r="B3228" s="7">
        <v>5</v>
      </c>
      <c r="C3228" s="7">
        <v>15</v>
      </c>
      <c r="D3228" s="7">
        <v>11</v>
      </c>
      <c r="E3228" s="7">
        <v>135</v>
      </c>
      <c r="F3228" s="7">
        <v>26</v>
      </c>
      <c r="G3228" s="7">
        <v>726.1</v>
      </c>
      <c r="H3228" s="7">
        <f t="shared" si="450"/>
        <v>1</v>
      </c>
      <c r="I3228" s="16">
        <f t="shared" si="451"/>
        <v>45061</v>
      </c>
      <c r="J3228" s="17">
        <v>1.2267999999999999</v>
      </c>
      <c r="K3228" s="18">
        <f>G3228*结论【关键目标】!C$27*0.7735*0.001</f>
        <v>67.396602000000001</v>
      </c>
      <c r="L3228" s="5">
        <v>0</v>
      </c>
      <c r="M3228" s="5">
        <f>ABS(IF(L3228&lt;=0,L3228/耗电量关键数据!$B$6/1000,L3228/耗电量关键数据!$B$5/1000))</f>
        <v>0</v>
      </c>
      <c r="N3228" s="5">
        <f>电气设备逐时使用率计算!H3204</f>
        <v>22.208055000000002</v>
      </c>
      <c r="O3228" s="5">
        <f>灯光逐时使用率计算!H3204</f>
        <v>11.844296</v>
      </c>
      <c r="P3228" s="19">
        <f t="shared" si="452"/>
        <v>34.052351000000002</v>
      </c>
      <c r="Q3228" s="19">
        <f t="shared" si="456"/>
        <v>34.052351000000002</v>
      </c>
      <c r="R3228" s="20">
        <f t="shared" si="453"/>
        <v>33.344251</v>
      </c>
      <c r="S3228" s="20">
        <f t="shared" si="457"/>
        <v>0</v>
      </c>
      <c r="T3228" s="20">
        <f>IF((T3227+R3228)&lt;0,0,IF((T3227+R3228)&gt;结论【关键目标】!C$28,结论【关键目标】!C$28,T3227+R3228))</f>
        <v>22</v>
      </c>
      <c r="U3228" s="19">
        <f>IF((T3227+R3228)&lt;结论【关键目标】!$C$28,0,(发电量计算【计算逻辑页】!R3228+发电量计算【计算逻辑页】!T3227-结论【关键目标】!$C$28))</f>
        <v>33.344251</v>
      </c>
      <c r="V3228" s="5">
        <f t="shared" si="454"/>
        <v>11.670487849999999</v>
      </c>
      <c r="W3228" s="5">
        <f t="shared" si="455"/>
        <v>41.775424206799997</v>
      </c>
      <c r="X3228" s="5">
        <f t="shared" si="458"/>
        <v>0</v>
      </c>
    </row>
    <row r="3229" spans="1:24" x14ac:dyDescent="0.15">
      <c r="A3229" s="7">
        <v>3228</v>
      </c>
      <c r="B3229" s="7">
        <v>5</v>
      </c>
      <c r="C3229" s="7">
        <v>15</v>
      </c>
      <c r="D3229" s="7">
        <v>12</v>
      </c>
      <c r="E3229" s="7">
        <v>135</v>
      </c>
      <c r="F3229" s="7">
        <v>28.7</v>
      </c>
      <c r="G3229" s="7">
        <v>786.8</v>
      </c>
      <c r="H3229" s="7">
        <f t="shared" si="450"/>
        <v>1</v>
      </c>
      <c r="I3229" s="16">
        <f t="shared" si="451"/>
        <v>45061</v>
      </c>
      <c r="J3229" s="17">
        <v>1.2267999999999999</v>
      </c>
      <c r="K3229" s="18">
        <f>G3229*结论【关键目标】!C$27*0.7735*0.001</f>
        <v>73.030776000000003</v>
      </c>
      <c r="L3229" s="5">
        <v>0</v>
      </c>
      <c r="M3229" s="5">
        <f>ABS(IF(L3229&lt;=0,L3229/耗电量关键数据!$B$6/1000,L3229/耗电量关键数据!$B$5/1000))</f>
        <v>0</v>
      </c>
      <c r="N3229" s="5">
        <f>电气设备逐时使用率计算!H3205</f>
        <v>11.688450000000001</v>
      </c>
      <c r="O3229" s="5">
        <f>灯光逐时使用率计算!H3205</f>
        <v>9.9741440000000008</v>
      </c>
      <c r="P3229" s="19">
        <f t="shared" si="452"/>
        <v>21.662594000000002</v>
      </c>
      <c r="Q3229" s="19">
        <f t="shared" si="456"/>
        <v>21.662594000000002</v>
      </c>
      <c r="R3229" s="20">
        <f t="shared" si="453"/>
        <v>51.368182000000004</v>
      </c>
      <c r="S3229" s="20">
        <f t="shared" si="457"/>
        <v>0</v>
      </c>
      <c r="T3229" s="20">
        <f>IF((T3228+R3229)&lt;0,0,IF((T3228+R3229)&gt;结论【关键目标】!C$28,结论【关键目标】!C$28,T3228+R3229))</f>
        <v>22</v>
      </c>
      <c r="U3229" s="19">
        <f>IF((T3228+R3229)&lt;结论【关键目标】!$C$28,0,(发电量计算【计算逻辑页】!R3229+发电量计算【计算逻辑页】!T3228-结论【关键目标】!$C$28))</f>
        <v>51.368182000000004</v>
      </c>
      <c r="V3229" s="5">
        <f t="shared" si="454"/>
        <v>17.978863700000002</v>
      </c>
      <c r="W3229" s="5">
        <f t="shared" si="455"/>
        <v>26.5756703192</v>
      </c>
      <c r="X3229" s="5">
        <f t="shared" si="458"/>
        <v>0</v>
      </c>
    </row>
    <row r="3230" spans="1:24" x14ac:dyDescent="0.15">
      <c r="A3230" s="7">
        <v>3229</v>
      </c>
      <c r="B3230" s="7">
        <v>5</v>
      </c>
      <c r="C3230" s="7">
        <v>15</v>
      </c>
      <c r="D3230" s="7">
        <v>13</v>
      </c>
      <c r="E3230" s="7">
        <v>135</v>
      </c>
      <c r="F3230" s="7">
        <v>29</v>
      </c>
      <c r="G3230" s="7">
        <v>780.4</v>
      </c>
      <c r="H3230" s="7">
        <f t="shared" si="450"/>
        <v>1</v>
      </c>
      <c r="I3230" s="16">
        <f t="shared" si="451"/>
        <v>45061</v>
      </c>
      <c r="J3230" s="17">
        <v>1.2267999999999999</v>
      </c>
      <c r="K3230" s="18">
        <f>G3230*结论【关键目标】!C$27*0.7735*0.001</f>
        <v>72.436728000000002</v>
      </c>
      <c r="L3230" s="5">
        <v>0</v>
      </c>
      <c r="M3230" s="5">
        <f>ABS(IF(L3230&lt;=0,L3230/耗电量关键数据!$B$6/1000,L3230/耗电量关键数据!$B$5/1000))</f>
        <v>0</v>
      </c>
      <c r="N3230" s="5">
        <f>电气设备逐时使用率计算!H3206</f>
        <v>11.688450000000001</v>
      </c>
      <c r="O3230" s="5">
        <f>灯光逐时使用率计算!H3206</f>
        <v>9.9741440000000008</v>
      </c>
      <c r="P3230" s="19">
        <f t="shared" si="452"/>
        <v>21.662594000000002</v>
      </c>
      <c r="Q3230" s="19">
        <f t="shared" si="456"/>
        <v>21.662594000000002</v>
      </c>
      <c r="R3230" s="20">
        <f t="shared" si="453"/>
        <v>50.774134000000004</v>
      </c>
      <c r="S3230" s="20">
        <f t="shared" si="457"/>
        <v>0</v>
      </c>
      <c r="T3230" s="20">
        <f>IF((T3229+R3230)&lt;0,0,IF((T3229+R3230)&gt;结论【关键目标】!C$28,结论【关键目标】!C$28,T3229+R3230))</f>
        <v>22</v>
      </c>
      <c r="U3230" s="19">
        <f>IF((T3229+R3230)&lt;结论【关键目标】!$C$28,0,(发电量计算【计算逻辑页】!R3230+发电量计算【计算逻辑页】!T3229-结论【关键目标】!$C$28))</f>
        <v>50.774134000000004</v>
      </c>
      <c r="V3230" s="5">
        <f t="shared" si="454"/>
        <v>17.770946899999998</v>
      </c>
      <c r="W3230" s="5">
        <f t="shared" si="455"/>
        <v>26.5756703192</v>
      </c>
      <c r="X3230" s="5">
        <f t="shared" si="458"/>
        <v>0</v>
      </c>
    </row>
    <row r="3231" spans="1:24" x14ac:dyDescent="0.15">
      <c r="A3231" s="7">
        <v>3230</v>
      </c>
      <c r="B3231" s="7">
        <v>5</v>
      </c>
      <c r="C3231" s="7">
        <v>15</v>
      </c>
      <c r="D3231" s="7">
        <v>14</v>
      </c>
      <c r="E3231" s="7">
        <v>135</v>
      </c>
      <c r="F3231" s="7">
        <v>29.5</v>
      </c>
      <c r="G3231" s="7">
        <v>709.3</v>
      </c>
      <c r="H3231" s="7">
        <f t="shared" si="450"/>
        <v>1</v>
      </c>
      <c r="I3231" s="16">
        <f t="shared" si="451"/>
        <v>45061</v>
      </c>
      <c r="J3231" s="17">
        <v>1.2267999999999999</v>
      </c>
      <c r="K3231" s="18">
        <f>G3231*结论【关键目标】!C$27*0.7735*0.001</f>
        <v>65.837226000000001</v>
      </c>
      <c r="L3231" s="5">
        <v>0</v>
      </c>
      <c r="M3231" s="5">
        <f>ABS(IF(L3231&lt;=0,L3231/耗电量关键数据!$B$6/1000,L3231/耗电量关键数据!$B$5/1000))</f>
        <v>0</v>
      </c>
      <c r="N3231" s="5">
        <f>电气设备逐时使用率计算!H3207</f>
        <v>22.208055000000002</v>
      </c>
      <c r="O3231" s="5">
        <f>灯光逐时使用率计算!H3207</f>
        <v>11.844296</v>
      </c>
      <c r="P3231" s="19">
        <f t="shared" si="452"/>
        <v>34.052351000000002</v>
      </c>
      <c r="Q3231" s="19">
        <f t="shared" si="456"/>
        <v>34.052351000000002</v>
      </c>
      <c r="R3231" s="20">
        <f t="shared" si="453"/>
        <v>31.784875</v>
      </c>
      <c r="S3231" s="20">
        <f t="shared" si="457"/>
        <v>0</v>
      </c>
      <c r="T3231" s="20">
        <f>IF((T3230+R3231)&lt;0,0,IF((T3230+R3231)&gt;结论【关键目标】!C$28,结论【关键目标】!C$28,T3230+R3231))</f>
        <v>22</v>
      </c>
      <c r="U3231" s="19">
        <f>IF((T3230+R3231)&lt;结论【关键目标】!$C$28,0,(发电量计算【计算逻辑页】!R3231+发电量计算【计算逻辑页】!T3230-结论【关键目标】!$C$28))</f>
        <v>31.784875</v>
      </c>
      <c r="V3231" s="5">
        <f t="shared" si="454"/>
        <v>11.124706249999999</v>
      </c>
      <c r="W3231" s="5">
        <f t="shared" si="455"/>
        <v>41.775424206799997</v>
      </c>
      <c r="X3231" s="5">
        <f t="shared" si="458"/>
        <v>0</v>
      </c>
    </row>
    <row r="3232" spans="1:24" x14ac:dyDescent="0.15">
      <c r="A3232" s="7">
        <v>3231</v>
      </c>
      <c r="B3232" s="7">
        <v>5</v>
      </c>
      <c r="C3232" s="7">
        <v>15</v>
      </c>
      <c r="D3232" s="7">
        <v>15</v>
      </c>
      <c r="E3232" s="7">
        <v>135</v>
      </c>
      <c r="F3232" s="7">
        <v>29.3</v>
      </c>
      <c r="G3232" s="7">
        <v>553.79999999999995</v>
      </c>
      <c r="H3232" s="7">
        <f t="shared" si="450"/>
        <v>1</v>
      </c>
      <c r="I3232" s="16">
        <f t="shared" si="451"/>
        <v>45061</v>
      </c>
      <c r="J3232" s="17">
        <v>1.2267999999999999</v>
      </c>
      <c r="K3232" s="18">
        <f>G3232*结论【关键目标】!C$27*0.7735*0.001</f>
        <v>51.403716000000003</v>
      </c>
      <c r="L3232" s="5">
        <v>0</v>
      </c>
      <c r="M3232" s="5">
        <f>ABS(IF(L3232&lt;=0,L3232/耗电量关键数据!$B$6/1000,L3232/耗电量关键数据!$B$5/1000))</f>
        <v>0</v>
      </c>
      <c r="N3232" s="5">
        <f>电气设备逐时使用率计算!H3208</f>
        <v>22.208055000000002</v>
      </c>
      <c r="O3232" s="5">
        <f>灯光逐时使用率计算!H3208</f>
        <v>11.844296</v>
      </c>
      <c r="P3232" s="19">
        <f t="shared" si="452"/>
        <v>34.052351000000002</v>
      </c>
      <c r="Q3232" s="19">
        <f t="shared" si="456"/>
        <v>34.052351000000002</v>
      </c>
      <c r="R3232" s="20">
        <f t="shared" si="453"/>
        <v>17.351365000000001</v>
      </c>
      <c r="S3232" s="20">
        <f t="shared" si="457"/>
        <v>0</v>
      </c>
      <c r="T3232" s="20">
        <f>IF((T3231+R3232)&lt;0,0,IF((T3231+R3232)&gt;结论【关键目标】!C$28,结论【关键目标】!C$28,T3231+R3232))</f>
        <v>22</v>
      </c>
      <c r="U3232" s="19">
        <f>IF((T3231+R3232)&lt;结论【关键目标】!$C$28,0,(发电量计算【计算逻辑页】!R3232+发电量计算【计算逻辑页】!T3231-结论【关键目标】!$C$28))</f>
        <v>17.351365000000001</v>
      </c>
      <c r="V3232" s="5">
        <f t="shared" si="454"/>
        <v>6.0729777499999997</v>
      </c>
      <c r="W3232" s="5">
        <f t="shared" si="455"/>
        <v>41.775424206799997</v>
      </c>
      <c r="X3232" s="5">
        <f t="shared" si="458"/>
        <v>0</v>
      </c>
    </row>
    <row r="3233" spans="1:24" x14ac:dyDescent="0.15">
      <c r="A3233" s="7">
        <v>3232</v>
      </c>
      <c r="B3233" s="7">
        <v>5</v>
      </c>
      <c r="C3233" s="7">
        <v>15</v>
      </c>
      <c r="D3233" s="7">
        <v>16</v>
      </c>
      <c r="E3233" s="7">
        <v>135</v>
      </c>
      <c r="F3233" s="7">
        <v>30</v>
      </c>
      <c r="G3233" s="7">
        <v>414.2</v>
      </c>
      <c r="H3233" s="7">
        <f t="shared" si="450"/>
        <v>1</v>
      </c>
      <c r="I3233" s="16">
        <f t="shared" si="451"/>
        <v>45061</v>
      </c>
      <c r="J3233" s="17">
        <v>0.70809999999999995</v>
      </c>
      <c r="K3233" s="18">
        <f>G3233*结论【关键目标】!C$27*0.7735*0.001</f>
        <v>38.446044000000001</v>
      </c>
      <c r="L3233" s="5">
        <v>0</v>
      </c>
      <c r="M3233" s="5">
        <f>ABS(IF(L3233&lt;=0,L3233/耗电量关键数据!$B$6/1000,L3233/耗电量关键数据!$B$5/1000))</f>
        <v>0</v>
      </c>
      <c r="N3233" s="5">
        <f>电气设备逐时使用率计算!H3209</f>
        <v>22.208055000000002</v>
      </c>
      <c r="O3233" s="5">
        <f>灯光逐时使用率计算!H3209</f>
        <v>11.844296</v>
      </c>
      <c r="P3233" s="19">
        <f t="shared" si="452"/>
        <v>34.052351000000002</v>
      </c>
      <c r="Q3233" s="19">
        <f t="shared" si="456"/>
        <v>0</v>
      </c>
      <c r="R3233" s="20">
        <f t="shared" si="453"/>
        <v>38.446044000000001</v>
      </c>
      <c r="S3233" s="20">
        <f t="shared" si="457"/>
        <v>0</v>
      </c>
      <c r="T3233" s="20">
        <f>IF((T3232+R3233)&lt;0,0,IF((T3232+R3233)&gt;结论【关键目标】!C$28,结论【关键目标】!C$28,T3232+R3233))</f>
        <v>22</v>
      </c>
      <c r="U3233" s="19">
        <f>IF((T3232+R3233)&lt;结论【关键目标】!$C$28,0,(发电量计算【计算逻辑页】!R3233+发电量计算【计算逻辑页】!T3232-结论【关键目标】!$C$28))</f>
        <v>38.446044000000001</v>
      </c>
      <c r="V3233" s="5">
        <f t="shared" si="454"/>
        <v>13.4561154</v>
      </c>
      <c r="W3233" s="5">
        <f t="shared" si="455"/>
        <v>24.1124697431</v>
      </c>
      <c r="X3233" s="5">
        <f t="shared" si="458"/>
        <v>0</v>
      </c>
    </row>
    <row r="3234" spans="1:24" x14ac:dyDescent="0.15">
      <c r="A3234" s="7">
        <v>3233</v>
      </c>
      <c r="B3234" s="7">
        <v>5</v>
      </c>
      <c r="C3234" s="7">
        <v>15</v>
      </c>
      <c r="D3234" s="7">
        <v>17</v>
      </c>
      <c r="E3234" s="7">
        <v>135</v>
      </c>
      <c r="F3234" s="7">
        <v>29</v>
      </c>
      <c r="G3234" s="7">
        <v>250.8</v>
      </c>
      <c r="H3234" s="7">
        <f t="shared" si="450"/>
        <v>1</v>
      </c>
      <c r="I3234" s="16">
        <f t="shared" si="451"/>
        <v>45061</v>
      </c>
      <c r="J3234" s="17">
        <v>0.70809999999999995</v>
      </c>
      <c r="K3234" s="18">
        <f>G3234*结论【关键目标】!C$27*0.7735*0.001</f>
        <v>23.279255999999997</v>
      </c>
      <c r="L3234" s="5">
        <v>0</v>
      </c>
      <c r="M3234" s="5">
        <f>ABS(IF(L3234&lt;=0,L3234/耗电量关键数据!$B$6/1000,L3234/耗电量关键数据!$B$5/1000))</f>
        <v>0</v>
      </c>
      <c r="N3234" s="5">
        <f>电气设备逐时使用率计算!H3210</f>
        <v>22.208055000000002</v>
      </c>
      <c r="O3234" s="5">
        <f>灯光逐时使用率计算!H3210</f>
        <v>11.844296</v>
      </c>
      <c r="P3234" s="19">
        <f t="shared" si="452"/>
        <v>34.052351000000002</v>
      </c>
      <c r="Q3234" s="19">
        <f t="shared" si="456"/>
        <v>0</v>
      </c>
      <c r="R3234" s="20">
        <f t="shared" si="453"/>
        <v>23.279255999999997</v>
      </c>
      <c r="S3234" s="20">
        <f t="shared" si="457"/>
        <v>0</v>
      </c>
      <c r="T3234" s="20">
        <f>IF((T3233+R3234)&lt;0,0,IF((T3233+R3234)&gt;结论【关键目标】!C$28,结论【关键目标】!C$28,T3233+R3234))</f>
        <v>22</v>
      </c>
      <c r="U3234" s="19">
        <f>IF((T3233+R3234)&lt;结论【关键目标】!$C$28,0,(发电量计算【计算逻辑页】!R3234+发电量计算【计算逻辑页】!T3233-结论【关键目标】!$C$28))</f>
        <v>23.279255999999997</v>
      </c>
      <c r="V3234" s="5">
        <f t="shared" si="454"/>
        <v>8.1477395999999978</v>
      </c>
      <c r="W3234" s="5">
        <f t="shared" si="455"/>
        <v>16.484041173599998</v>
      </c>
      <c r="X3234" s="5">
        <f t="shared" si="458"/>
        <v>0</v>
      </c>
    </row>
    <row r="3235" spans="1:24" x14ac:dyDescent="0.15">
      <c r="A3235" s="7">
        <v>3234</v>
      </c>
      <c r="B3235" s="7">
        <v>5</v>
      </c>
      <c r="C3235" s="7">
        <v>15</v>
      </c>
      <c r="D3235" s="7">
        <v>18</v>
      </c>
      <c r="E3235" s="7">
        <v>135</v>
      </c>
      <c r="F3235" s="7">
        <v>27.8</v>
      </c>
      <c r="G3235" s="7">
        <v>91.8</v>
      </c>
      <c r="H3235" s="7">
        <f t="shared" si="450"/>
        <v>1</v>
      </c>
      <c r="I3235" s="16">
        <f t="shared" si="451"/>
        <v>45061</v>
      </c>
      <c r="J3235" s="17">
        <v>0.70809999999999995</v>
      </c>
      <c r="K3235" s="18">
        <f>G3235*结论【关键目标】!C$27*0.7735*0.001</f>
        <v>8.5208760000000012</v>
      </c>
      <c r="L3235" s="5">
        <v>0</v>
      </c>
      <c r="M3235" s="5">
        <f>ABS(IF(L3235&lt;=0,L3235/耗电量关键数据!$B$6/1000,L3235/耗电量关键数据!$B$5/1000))</f>
        <v>0</v>
      </c>
      <c r="N3235" s="5">
        <f>电气设备逐时使用率计算!H3211</f>
        <v>7.0130699999999999</v>
      </c>
      <c r="O3235" s="5">
        <f>灯光逐时使用率计算!H3211</f>
        <v>3.7403040000000001</v>
      </c>
      <c r="P3235" s="19">
        <f t="shared" si="452"/>
        <v>10.753374000000001</v>
      </c>
      <c r="Q3235" s="19">
        <f t="shared" si="456"/>
        <v>0</v>
      </c>
      <c r="R3235" s="20">
        <f t="shared" si="453"/>
        <v>8.5208760000000012</v>
      </c>
      <c r="S3235" s="20">
        <f t="shared" si="457"/>
        <v>0</v>
      </c>
      <c r="T3235" s="20">
        <f>IF((T3234+R3235)&lt;0,0,IF((T3234+R3235)&gt;结论【关键目标】!C$28,结论【关键目标】!C$28,T3234+R3235))</f>
        <v>22</v>
      </c>
      <c r="U3235" s="19">
        <f>IF((T3234+R3235)&lt;结论【关键目标】!$C$28,0,(发电量计算【计算逻辑页】!R3235+发电量计算【计算逻辑页】!T3234-结论【关键目标】!$C$28))</f>
        <v>8.5208760000000012</v>
      </c>
      <c r="V3235" s="5">
        <f t="shared" si="454"/>
        <v>2.9823066000000003</v>
      </c>
      <c r="W3235" s="5">
        <f t="shared" si="455"/>
        <v>6.0336322956000004</v>
      </c>
      <c r="X3235" s="5">
        <f t="shared" si="458"/>
        <v>0</v>
      </c>
    </row>
    <row r="3236" spans="1:24" x14ac:dyDescent="0.15">
      <c r="A3236" s="7">
        <v>3235</v>
      </c>
      <c r="B3236" s="7">
        <v>5</v>
      </c>
      <c r="C3236" s="7">
        <v>15</v>
      </c>
      <c r="D3236" s="7">
        <v>19</v>
      </c>
      <c r="E3236" s="7">
        <v>135</v>
      </c>
      <c r="F3236" s="7">
        <v>26</v>
      </c>
      <c r="G3236" s="7">
        <v>0</v>
      </c>
      <c r="H3236" s="7">
        <f t="shared" si="450"/>
        <v>1</v>
      </c>
      <c r="I3236" s="16">
        <f t="shared" si="451"/>
        <v>45061</v>
      </c>
      <c r="J3236" s="17">
        <v>1.2267999999999999</v>
      </c>
      <c r="K3236" s="18">
        <f>G3236*结论【关键目标】!C$27*0.7735*0.001</f>
        <v>0</v>
      </c>
      <c r="L3236" s="5">
        <v>0</v>
      </c>
      <c r="M3236" s="5">
        <f>ABS(IF(L3236&lt;=0,L3236/耗电量关键数据!$B$6/1000,L3236/耗电量关键数据!$B$5/1000))</f>
        <v>0</v>
      </c>
      <c r="N3236" s="5">
        <f>电气设备逐时使用率计算!H3212</f>
        <v>7.0130699999999999</v>
      </c>
      <c r="O3236" s="5">
        <f>灯光逐时使用率计算!H3212</f>
        <v>3.7403040000000001</v>
      </c>
      <c r="P3236" s="19">
        <f t="shared" si="452"/>
        <v>10.753374000000001</v>
      </c>
      <c r="Q3236" s="19">
        <f t="shared" si="456"/>
        <v>10.753374000000001</v>
      </c>
      <c r="R3236" s="20">
        <f t="shared" si="453"/>
        <v>-10.753374000000001</v>
      </c>
      <c r="S3236" s="20">
        <f t="shared" si="457"/>
        <v>10.753374000000001</v>
      </c>
      <c r="T3236" s="20">
        <f>IF((T3235+R3236)&lt;0,0,IF((T3235+R3236)&gt;结论【关键目标】!C$28,结论【关键目标】!C$28,T3235+R3236))</f>
        <v>11.246625999999999</v>
      </c>
      <c r="U3236" s="19">
        <f>IF((T3235+R3236)&lt;结论【关键目标】!$C$28,0,(发电量计算【计算逻辑页】!R3236+发电量计算【计算逻辑页】!T3235-结论【关键目标】!$C$28))</f>
        <v>0</v>
      </c>
      <c r="V3236" s="5">
        <f t="shared" si="454"/>
        <v>0</v>
      </c>
      <c r="W3236" s="5">
        <f t="shared" si="455"/>
        <v>0</v>
      </c>
      <c r="X3236" s="5">
        <f t="shared" si="458"/>
        <v>9.428558323199999</v>
      </c>
    </row>
    <row r="3237" spans="1:24" x14ac:dyDescent="0.15">
      <c r="A3237" s="7">
        <v>3236</v>
      </c>
      <c r="B3237" s="7">
        <v>5</v>
      </c>
      <c r="C3237" s="7">
        <v>15</v>
      </c>
      <c r="D3237" s="7">
        <v>20</v>
      </c>
      <c r="E3237" s="7">
        <v>135</v>
      </c>
      <c r="F3237" s="7">
        <v>25</v>
      </c>
      <c r="G3237" s="7">
        <v>0</v>
      </c>
      <c r="H3237" s="7">
        <f t="shared" si="450"/>
        <v>1</v>
      </c>
      <c r="I3237" s="16">
        <f t="shared" si="451"/>
        <v>45061</v>
      </c>
      <c r="J3237" s="17">
        <v>1.2267999999999999</v>
      </c>
      <c r="K3237" s="18">
        <f>G3237*结论【关键目标】!C$27*0.7735*0.001</f>
        <v>0</v>
      </c>
      <c r="L3237" s="5">
        <v>0</v>
      </c>
      <c r="M3237" s="5">
        <f>ABS(IF(L3237&lt;=0,L3237/耗电量关键数据!$B$6/1000,L3237/耗电量关键数据!$B$5/1000))</f>
        <v>0</v>
      </c>
      <c r="N3237" s="5">
        <f>电气设备逐时使用率计算!H3213</f>
        <v>1.1688450000000001</v>
      </c>
      <c r="O3237" s="5">
        <f>灯光逐时使用率计算!H3213</f>
        <v>0.37403039999999999</v>
      </c>
      <c r="P3237" s="19">
        <f t="shared" si="452"/>
        <v>1.5428754000000002</v>
      </c>
      <c r="Q3237" s="19">
        <f t="shared" si="456"/>
        <v>1.5428754000000002</v>
      </c>
      <c r="R3237" s="20">
        <f t="shared" si="453"/>
        <v>-1.5428754000000002</v>
      </c>
      <c r="S3237" s="20">
        <f t="shared" si="457"/>
        <v>1.5428754000000002</v>
      </c>
      <c r="T3237" s="20">
        <f>IF((T3236+R3237)&lt;0,0,IF((T3236+R3237)&gt;结论【关键目标】!C$28,结论【关键目标】!C$28,T3236+R3237))</f>
        <v>9.7037505999999993</v>
      </c>
      <c r="U3237" s="19">
        <f>IF((T3236+R3237)&lt;结论【关键目标】!$C$28,0,(发电量计算【计算逻辑页】!R3237+发电量计算【计算逻辑页】!T3236-结论【关键目标】!$C$28))</f>
        <v>0</v>
      </c>
      <c r="V3237" s="5">
        <f t="shared" si="454"/>
        <v>0</v>
      </c>
      <c r="W3237" s="5">
        <f t="shared" si="455"/>
        <v>0</v>
      </c>
      <c r="X3237" s="5">
        <f t="shared" si="458"/>
        <v>1.3527931507200002</v>
      </c>
    </row>
    <row r="3238" spans="1:24" x14ac:dyDescent="0.15">
      <c r="A3238" s="7">
        <v>3237</v>
      </c>
      <c r="B3238" s="7">
        <v>5</v>
      </c>
      <c r="C3238" s="7">
        <v>15</v>
      </c>
      <c r="D3238" s="7">
        <v>21</v>
      </c>
      <c r="E3238" s="7">
        <v>135</v>
      </c>
      <c r="F3238" s="7">
        <v>24.3</v>
      </c>
      <c r="G3238" s="7">
        <v>0</v>
      </c>
      <c r="H3238" s="7">
        <f t="shared" si="450"/>
        <v>1</v>
      </c>
      <c r="I3238" s="16">
        <f t="shared" si="451"/>
        <v>45061</v>
      </c>
      <c r="J3238" s="17">
        <v>1.2267999999999999</v>
      </c>
      <c r="K3238" s="18">
        <f>G3238*结论【关键目标】!C$27*0.7735*0.001</f>
        <v>0</v>
      </c>
      <c r="L3238" s="5">
        <v>0</v>
      </c>
      <c r="M3238" s="5">
        <f>ABS(IF(L3238&lt;=0,L3238/耗电量关键数据!$B$6/1000,L3238/耗电量关键数据!$B$5/1000))</f>
        <v>0</v>
      </c>
      <c r="N3238" s="5">
        <f>电气设备逐时使用率计算!H3214</f>
        <v>1.1688450000000001</v>
      </c>
      <c r="O3238" s="5">
        <f>灯光逐时使用率计算!H3214</f>
        <v>0.37403039999999999</v>
      </c>
      <c r="P3238" s="19">
        <f t="shared" si="452"/>
        <v>1.5428754000000002</v>
      </c>
      <c r="Q3238" s="19">
        <f t="shared" si="456"/>
        <v>1.5428754000000002</v>
      </c>
      <c r="R3238" s="20">
        <f t="shared" si="453"/>
        <v>-1.5428754000000002</v>
      </c>
      <c r="S3238" s="20">
        <f t="shared" si="457"/>
        <v>1.5428754000000002</v>
      </c>
      <c r="T3238" s="20">
        <f>IF((T3237+R3238)&lt;0,0,IF((T3237+R3238)&gt;结论【关键目标】!C$28,结论【关键目标】!C$28,T3237+R3238))</f>
        <v>8.1608751999999996</v>
      </c>
      <c r="U3238" s="19">
        <f>IF((T3237+R3238)&lt;结论【关键目标】!$C$28,0,(发电量计算【计算逻辑页】!R3238+发电量计算【计算逻辑页】!T3237-结论【关键目标】!$C$28))</f>
        <v>0</v>
      </c>
      <c r="V3238" s="5">
        <f t="shared" si="454"/>
        <v>0</v>
      </c>
      <c r="W3238" s="5">
        <f t="shared" si="455"/>
        <v>0</v>
      </c>
      <c r="X3238" s="5">
        <f t="shared" si="458"/>
        <v>1.3527931507200002</v>
      </c>
    </row>
    <row r="3239" spans="1:24" x14ac:dyDescent="0.15">
      <c r="A3239" s="7">
        <v>3238</v>
      </c>
      <c r="B3239" s="7">
        <v>5</v>
      </c>
      <c r="C3239" s="7">
        <v>15</v>
      </c>
      <c r="D3239" s="7">
        <v>22</v>
      </c>
      <c r="E3239" s="7">
        <v>135</v>
      </c>
      <c r="F3239" s="7">
        <v>23</v>
      </c>
      <c r="G3239" s="7">
        <v>0</v>
      </c>
      <c r="H3239" s="7">
        <f t="shared" si="450"/>
        <v>1</v>
      </c>
      <c r="I3239" s="16">
        <f t="shared" si="451"/>
        <v>45061</v>
      </c>
      <c r="J3239" s="17">
        <v>0.70809999999999995</v>
      </c>
      <c r="K3239" s="18">
        <f>G3239*结论【关键目标】!C$27*0.7735*0.001</f>
        <v>0</v>
      </c>
      <c r="L3239" s="5">
        <v>0</v>
      </c>
      <c r="M3239" s="5">
        <f>ABS(IF(L3239&lt;=0,L3239/耗电量关键数据!$B$6/1000,L3239/耗电量关键数据!$B$5/1000))</f>
        <v>0</v>
      </c>
      <c r="N3239" s="5">
        <f>电气设备逐时使用率计算!H3215</f>
        <v>1.1688450000000001</v>
      </c>
      <c r="O3239" s="5">
        <f>灯光逐时使用率计算!H3215</f>
        <v>0.37403039999999999</v>
      </c>
      <c r="P3239" s="19">
        <f t="shared" si="452"/>
        <v>1.5428754000000002</v>
      </c>
      <c r="Q3239" s="19">
        <f t="shared" si="456"/>
        <v>0</v>
      </c>
      <c r="R3239" s="20">
        <f t="shared" si="453"/>
        <v>0</v>
      </c>
      <c r="S3239" s="20">
        <f t="shared" si="457"/>
        <v>0</v>
      </c>
      <c r="T3239" s="20">
        <f>IF((T3238+R3239)&lt;0,0,IF((T3238+R3239)&gt;结论【关键目标】!C$28,结论【关键目标】!C$28,T3238+R3239))</f>
        <v>8.1608751999999996</v>
      </c>
      <c r="U3239" s="19">
        <f>IF((T3238+R3239)&lt;结论【关键目标】!$C$28,0,(发电量计算【计算逻辑页】!R3239+发电量计算【计算逻辑页】!T3238-结论【关键目标】!$C$28))</f>
        <v>0</v>
      </c>
      <c r="V3239" s="5">
        <f t="shared" si="454"/>
        <v>0</v>
      </c>
      <c r="W3239" s="5">
        <f t="shared" si="455"/>
        <v>0</v>
      </c>
      <c r="X3239" s="5">
        <f t="shared" si="458"/>
        <v>0</v>
      </c>
    </row>
    <row r="3240" spans="1:24" x14ac:dyDescent="0.15">
      <c r="A3240" s="7">
        <v>3239</v>
      </c>
      <c r="B3240" s="7">
        <v>5</v>
      </c>
      <c r="C3240" s="7">
        <v>15</v>
      </c>
      <c r="D3240" s="7">
        <v>23</v>
      </c>
      <c r="E3240" s="7">
        <v>135</v>
      </c>
      <c r="F3240" s="7">
        <v>22</v>
      </c>
      <c r="G3240" s="7">
        <v>0</v>
      </c>
      <c r="H3240" s="7">
        <f t="shared" si="450"/>
        <v>1</v>
      </c>
      <c r="I3240" s="16">
        <f t="shared" si="451"/>
        <v>45061</v>
      </c>
      <c r="J3240" s="17">
        <v>0.70809999999999995</v>
      </c>
      <c r="K3240" s="18">
        <f>G3240*结论【关键目标】!C$27*0.7735*0.001</f>
        <v>0</v>
      </c>
      <c r="L3240" s="5">
        <v>0</v>
      </c>
      <c r="M3240" s="5">
        <f>ABS(IF(L3240&lt;=0,L3240/耗电量关键数据!$B$6/1000,L3240/耗电量关键数据!$B$5/1000))</f>
        <v>0</v>
      </c>
      <c r="N3240" s="5">
        <f>电气设备逐时使用率计算!H3216</f>
        <v>1.1688450000000001</v>
      </c>
      <c r="O3240" s="5">
        <f>灯光逐时使用率计算!H3216</f>
        <v>0.37403039999999999</v>
      </c>
      <c r="P3240" s="19">
        <f t="shared" si="452"/>
        <v>1.5428754000000002</v>
      </c>
      <c r="Q3240" s="19">
        <f t="shared" si="456"/>
        <v>0</v>
      </c>
      <c r="R3240" s="20">
        <f t="shared" si="453"/>
        <v>0</v>
      </c>
      <c r="S3240" s="20">
        <f t="shared" si="457"/>
        <v>0</v>
      </c>
      <c r="T3240" s="20">
        <f>IF((T3239+R3240)&lt;0,0,IF((T3239+R3240)&gt;结论【关键目标】!C$28,结论【关键目标】!C$28,T3239+R3240))</f>
        <v>8.1608751999999996</v>
      </c>
      <c r="U3240" s="19">
        <f>IF((T3239+R3240)&lt;结论【关键目标】!$C$28,0,(发电量计算【计算逻辑页】!R3240+发电量计算【计算逻辑页】!T3239-结论【关键目标】!$C$28))</f>
        <v>0</v>
      </c>
      <c r="V3240" s="5">
        <f t="shared" si="454"/>
        <v>0</v>
      </c>
      <c r="W3240" s="5">
        <f t="shared" si="455"/>
        <v>0</v>
      </c>
      <c r="X3240" s="5">
        <f t="shared" si="458"/>
        <v>0</v>
      </c>
    </row>
    <row r="3241" spans="1:24" x14ac:dyDescent="0.15">
      <c r="A3241" s="7">
        <v>3240</v>
      </c>
      <c r="B3241" s="7">
        <v>5</v>
      </c>
      <c r="C3241" s="7">
        <v>15</v>
      </c>
      <c r="D3241" s="7">
        <v>24</v>
      </c>
      <c r="E3241" s="7">
        <v>135</v>
      </c>
      <c r="F3241" s="7">
        <v>22.1</v>
      </c>
      <c r="G3241" s="7">
        <v>0</v>
      </c>
      <c r="H3241" s="7">
        <f t="shared" si="450"/>
        <v>1</v>
      </c>
      <c r="I3241" s="16">
        <f t="shared" si="451"/>
        <v>45061</v>
      </c>
      <c r="J3241" s="17">
        <v>0.2407</v>
      </c>
      <c r="K3241" s="18">
        <f>G3241*结论【关键目标】!C$27*0.7735*0.001</f>
        <v>0</v>
      </c>
      <c r="L3241" s="5">
        <v>0</v>
      </c>
      <c r="M3241" s="5">
        <f>ABS(IF(L3241&lt;=0,L3241/耗电量关键数据!$B$6/1000,L3241/耗电量关键数据!$B$5/1000))</f>
        <v>0</v>
      </c>
      <c r="N3241" s="5">
        <f>电气设备逐时使用率计算!H3217</f>
        <v>1.1688450000000001</v>
      </c>
      <c r="O3241" s="5">
        <f>灯光逐时使用率计算!H3217</f>
        <v>0.37403039999999999</v>
      </c>
      <c r="P3241" s="19">
        <f t="shared" si="452"/>
        <v>1.5428754000000002</v>
      </c>
      <c r="Q3241" s="19">
        <f t="shared" si="456"/>
        <v>0</v>
      </c>
      <c r="R3241" s="20">
        <f t="shared" si="453"/>
        <v>0</v>
      </c>
      <c r="S3241" s="20">
        <f t="shared" si="457"/>
        <v>0</v>
      </c>
      <c r="T3241" s="20">
        <f>IF((T3240+R3241)&lt;0,0,IF((T3240+R3241)&gt;结论【关键目标】!C$28,结论【关键目标】!C$28,T3240+R3241))</f>
        <v>8.1608751999999996</v>
      </c>
      <c r="U3241" s="19">
        <f>IF((T3240+R3241)&lt;结论【关键目标】!$C$28,0,(发电量计算【计算逻辑页】!R3241+发电量计算【计算逻辑页】!T3240-结论【关键目标】!$C$28))</f>
        <v>0</v>
      </c>
      <c r="V3241" s="5">
        <f t="shared" si="454"/>
        <v>0</v>
      </c>
      <c r="W3241" s="5">
        <f t="shared" si="455"/>
        <v>0</v>
      </c>
      <c r="X3241" s="5">
        <f t="shared" si="458"/>
        <v>0</v>
      </c>
    </row>
    <row r="3242" spans="1:24" x14ac:dyDescent="0.15">
      <c r="A3242" s="7">
        <v>3241</v>
      </c>
      <c r="B3242" s="7">
        <v>5</v>
      </c>
      <c r="C3242" s="7">
        <v>16</v>
      </c>
      <c r="D3242" s="7">
        <v>1</v>
      </c>
      <c r="E3242" s="7">
        <v>136</v>
      </c>
      <c r="F3242" s="7">
        <v>20</v>
      </c>
      <c r="G3242" s="7">
        <v>0</v>
      </c>
      <c r="H3242" s="7">
        <f t="shared" si="450"/>
        <v>2</v>
      </c>
      <c r="I3242" s="16">
        <f t="shared" si="451"/>
        <v>45062</v>
      </c>
      <c r="J3242" s="17">
        <v>0.2407</v>
      </c>
      <c r="K3242" s="18">
        <f>G3242*结论【关键目标】!C$27*0.7735*0.001</f>
        <v>0</v>
      </c>
      <c r="L3242" s="5">
        <v>0</v>
      </c>
      <c r="M3242" s="5">
        <f>ABS(IF(L3242&lt;=0,L3242/耗电量关键数据!$B$6/1000,L3242/耗电量关键数据!$B$5/1000))</f>
        <v>0</v>
      </c>
      <c r="N3242" s="5">
        <f>电气设备逐时使用率计算!H3218</f>
        <v>1.1688450000000001</v>
      </c>
      <c r="O3242" s="5">
        <f>灯光逐时使用率计算!H3218</f>
        <v>0.37403039999999999</v>
      </c>
      <c r="P3242" s="19">
        <f t="shared" si="452"/>
        <v>1.5428754000000002</v>
      </c>
      <c r="Q3242" s="19">
        <f t="shared" si="456"/>
        <v>0</v>
      </c>
      <c r="R3242" s="20">
        <f t="shared" si="453"/>
        <v>0</v>
      </c>
      <c r="S3242" s="20">
        <f t="shared" si="457"/>
        <v>0</v>
      </c>
      <c r="T3242" s="20">
        <f>IF((T3241+R3242)&lt;0,0,IF((T3241+R3242)&gt;结论【关键目标】!C$28,结论【关键目标】!C$28,T3241+R3242))</f>
        <v>8.1608751999999996</v>
      </c>
      <c r="U3242" s="19">
        <f>IF((T3241+R3242)&lt;结论【关键目标】!$C$28,0,(发电量计算【计算逻辑页】!R3242+发电量计算【计算逻辑页】!T3241-结论【关键目标】!$C$28))</f>
        <v>0</v>
      </c>
      <c r="V3242" s="5">
        <f t="shared" si="454"/>
        <v>0</v>
      </c>
      <c r="W3242" s="5">
        <f t="shared" si="455"/>
        <v>0</v>
      </c>
      <c r="X3242" s="5">
        <f t="shared" si="458"/>
        <v>0</v>
      </c>
    </row>
    <row r="3243" spans="1:24" x14ac:dyDescent="0.15">
      <c r="A3243" s="7">
        <v>3242</v>
      </c>
      <c r="B3243" s="7">
        <v>5</v>
      </c>
      <c r="C3243" s="7">
        <v>16</v>
      </c>
      <c r="D3243" s="7">
        <v>2</v>
      </c>
      <c r="E3243" s="7">
        <v>136</v>
      </c>
      <c r="F3243" s="7">
        <v>19.7</v>
      </c>
      <c r="G3243" s="7">
        <v>0</v>
      </c>
      <c r="H3243" s="7">
        <f t="shared" si="450"/>
        <v>2</v>
      </c>
      <c r="I3243" s="16">
        <f t="shared" si="451"/>
        <v>45062</v>
      </c>
      <c r="J3243" s="17">
        <v>0.2407</v>
      </c>
      <c r="K3243" s="18">
        <f>G3243*结论【关键目标】!C$27*0.7735*0.001</f>
        <v>0</v>
      </c>
      <c r="L3243" s="5">
        <v>0</v>
      </c>
      <c r="M3243" s="5">
        <f>ABS(IF(L3243&lt;=0,L3243/耗电量关键数据!$B$6/1000,L3243/耗电量关键数据!$B$5/1000))</f>
        <v>0</v>
      </c>
      <c r="N3243" s="5">
        <f>电气设备逐时使用率计算!H3219</f>
        <v>1.1688450000000001</v>
      </c>
      <c r="O3243" s="5">
        <f>灯光逐时使用率计算!H3219</f>
        <v>0.37403039999999999</v>
      </c>
      <c r="P3243" s="19">
        <f t="shared" si="452"/>
        <v>1.5428754000000002</v>
      </c>
      <c r="Q3243" s="19">
        <f t="shared" si="456"/>
        <v>0</v>
      </c>
      <c r="R3243" s="20">
        <f t="shared" si="453"/>
        <v>0</v>
      </c>
      <c r="S3243" s="20">
        <f t="shared" si="457"/>
        <v>0</v>
      </c>
      <c r="T3243" s="20">
        <f>IF((T3242+R3243)&lt;0,0,IF((T3242+R3243)&gt;结论【关键目标】!C$28,结论【关键目标】!C$28,T3242+R3243))</f>
        <v>8.1608751999999996</v>
      </c>
      <c r="U3243" s="19">
        <f>IF((T3242+R3243)&lt;结论【关键目标】!$C$28,0,(发电量计算【计算逻辑页】!R3243+发电量计算【计算逻辑页】!T3242-结论【关键目标】!$C$28))</f>
        <v>0</v>
      </c>
      <c r="V3243" s="5">
        <f t="shared" si="454"/>
        <v>0</v>
      </c>
      <c r="W3243" s="5">
        <f t="shared" si="455"/>
        <v>0</v>
      </c>
      <c r="X3243" s="5">
        <f t="shared" si="458"/>
        <v>0</v>
      </c>
    </row>
    <row r="3244" spans="1:24" x14ac:dyDescent="0.15">
      <c r="A3244" s="7">
        <v>3243</v>
      </c>
      <c r="B3244" s="7">
        <v>5</v>
      </c>
      <c r="C3244" s="7">
        <v>16</v>
      </c>
      <c r="D3244" s="7">
        <v>3</v>
      </c>
      <c r="E3244" s="7">
        <v>136</v>
      </c>
      <c r="F3244" s="7">
        <v>19.399999999999999</v>
      </c>
      <c r="G3244" s="7">
        <v>0</v>
      </c>
      <c r="H3244" s="7">
        <f t="shared" si="450"/>
        <v>2</v>
      </c>
      <c r="I3244" s="16">
        <f t="shared" si="451"/>
        <v>45062</v>
      </c>
      <c r="J3244" s="17">
        <v>0.2407</v>
      </c>
      <c r="K3244" s="18">
        <f>G3244*结论【关键目标】!C$27*0.7735*0.001</f>
        <v>0</v>
      </c>
      <c r="L3244" s="5">
        <v>0</v>
      </c>
      <c r="M3244" s="5">
        <f>ABS(IF(L3244&lt;=0,L3244/耗电量关键数据!$B$6/1000,L3244/耗电量关键数据!$B$5/1000))</f>
        <v>0</v>
      </c>
      <c r="N3244" s="5">
        <f>电气设备逐时使用率计算!H3220</f>
        <v>1.1688450000000001</v>
      </c>
      <c r="O3244" s="5">
        <f>灯光逐时使用率计算!H3220</f>
        <v>0.37403039999999999</v>
      </c>
      <c r="P3244" s="19">
        <f t="shared" si="452"/>
        <v>1.5428754000000002</v>
      </c>
      <c r="Q3244" s="19">
        <f t="shared" si="456"/>
        <v>0</v>
      </c>
      <c r="R3244" s="20">
        <f t="shared" si="453"/>
        <v>0</v>
      </c>
      <c r="S3244" s="20">
        <f t="shared" si="457"/>
        <v>0</v>
      </c>
      <c r="T3244" s="20">
        <f>IF((T3243+R3244)&lt;0,0,IF((T3243+R3244)&gt;结论【关键目标】!C$28,结论【关键目标】!C$28,T3243+R3244))</f>
        <v>8.1608751999999996</v>
      </c>
      <c r="U3244" s="19">
        <f>IF((T3243+R3244)&lt;结论【关键目标】!$C$28,0,(发电量计算【计算逻辑页】!R3244+发电量计算【计算逻辑页】!T3243-结论【关键目标】!$C$28))</f>
        <v>0</v>
      </c>
      <c r="V3244" s="5">
        <f t="shared" si="454"/>
        <v>0</v>
      </c>
      <c r="W3244" s="5">
        <f t="shared" si="455"/>
        <v>0</v>
      </c>
      <c r="X3244" s="5">
        <f t="shared" si="458"/>
        <v>0</v>
      </c>
    </row>
    <row r="3245" spans="1:24" x14ac:dyDescent="0.15">
      <c r="A3245" s="7">
        <v>3244</v>
      </c>
      <c r="B3245" s="7">
        <v>5</v>
      </c>
      <c r="C3245" s="7">
        <v>16</v>
      </c>
      <c r="D3245" s="7">
        <v>4</v>
      </c>
      <c r="E3245" s="7">
        <v>136</v>
      </c>
      <c r="F3245" s="7">
        <v>14</v>
      </c>
      <c r="G3245" s="7">
        <v>0</v>
      </c>
      <c r="H3245" s="7">
        <f t="shared" si="450"/>
        <v>2</v>
      </c>
      <c r="I3245" s="16">
        <f t="shared" si="451"/>
        <v>45062</v>
      </c>
      <c r="J3245" s="17">
        <v>0.2407</v>
      </c>
      <c r="K3245" s="18">
        <f>G3245*结论【关键目标】!C$27*0.7735*0.001</f>
        <v>0</v>
      </c>
      <c r="L3245" s="5">
        <v>0</v>
      </c>
      <c r="M3245" s="5">
        <f>ABS(IF(L3245&lt;=0,L3245/耗电量关键数据!$B$6/1000,L3245/耗电量关键数据!$B$5/1000))</f>
        <v>0</v>
      </c>
      <c r="N3245" s="5">
        <f>电气设备逐时使用率计算!H3221</f>
        <v>1.1688450000000001</v>
      </c>
      <c r="O3245" s="5">
        <f>灯光逐时使用率计算!H3221</f>
        <v>0.37403039999999999</v>
      </c>
      <c r="P3245" s="19">
        <f t="shared" si="452"/>
        <v>1.5428754000000002</v>
      </c>
      <c r="Q3245" s="19">
        <f t="shared" si="456"/>
        <v>0</v>
      </c>
      <c r="R3245" s="20">
        <f t="shared" si="453"/>
        <v>0</v>
      </c>
      <c r="S3245" s="20">
        <f t="shared" si="457"/>
        <v>0</v>
      </c>
      <c r="T3245" s="20">
        <f>IF((T3244+R3245)&lt;0,0,IF((T3244+R3245)&gt;结论【关键目标】!C$28,结论【关键目标】!C$28,T3244+R3245))</f>
        <v>8.1608751999999996</v>
      </c>
      <c r="U3245" s="19">
        <f>IF((T3244+R3245)&lt;结论【关键目标】!$C$28,0,(发电量计算【计算逻辑页】!R3245+发电量计算【计算逻辑页】!T3244-结论【关键目标】!$C$28))</f>
        <v>0</v>
      </c>
      <c r="V3245" s="5">
        <f t="shared" si="454"/>
        <v>0</v>
      </c>
      <c r="W3245" s="5">
        <f t="shared" si="455"/>
        <v>0</v>
      </c>
      <c r="X3245" s="5">
        <f t="shared" si="458"/>
        <v>0</v>
      </c>
    </row>
    <row r="3246" spans="1:24" x14ac:dyDescent="0.15">
      <c r="A3246" s="7">
        <v>3245</v>
      </c>
      <c r="B3246" s="7">
        <v>5</v>
      </c>
      <c r="C3246" s="7">
        <v>16</v>
      </c>
      <c r="D3246" s="7">
        <v>5</v>
      </c>
      <c r="E3246" s="7">
        <v>136</v>
      </c>
      <c r="F3246" s="7">
        <v>14.5</v>
      </c>
      <c r="G3246" s="7">
        <v>3.5</v>
      </c>
      <c r="H3246" s="7">
        <f t="shared" si="450"/>
        <v>2</v>
      </c>
      <c r="I3246" s="16">
        <f t="shared" si="451"/>
        <v>45062</v>
      </c>
      <c r="J3246" s="17">
        <v>0.2407</v>
      </c>
      <c r="K3246" s="18">
        <f>G3246*结论【关键目标】!C$27*0.7735*0.001</f>
        <v>0.32486999999999999</v>
      </c>
      <c r="L3246" s="5">
        <v>0</v>
      </c>
      <c r="M3246" s="5">
        <f>ABS(IF(L3246&lt;=0,L3246/耗电量关键数据!$B$6/1000,L3246/耗电量关键数据!$B$5/1000))</f>
        <v>0</v>
      </c>
      <c r="N3246" s="5">
        <f>电气设备逐时使用率计算!H3222</f>
        <v>1.1688450000000001</v>
      </c>
      <c r="O3246" s="5">
        <f>灯光逐时使用率计算!H3222</f>
        <v>0.37403039999999999</v>
      </c>
      <c r="P3246" s="19">
        <f t="shared" si="452"/>
        <v>1.5428754000000002</v>
      </c>
      <c r="Q3246" s="19">
        <f t="shared" si="456"/>
        <v>0</v>
      </c>
      <c r="R3246" s="20">
        <f t="shared" si="453"/>
        <v>0.32486999999999999</v>
      </c>
      <c r="S3246" s="20">
        <f t="shared" si="457"/>
        <v>0</v>
      </c>
      <c r="T3246" s="20">
        <f>IF((T3245+R3246)&lt;0,0,IF((T3245+R3246)&gt;结论【关键目标】!C$28,结论【关键目标】!C$28,T3245+R3246))</f>
        <v>8.4857452000000002</v>
      </c>
      <c r="U3246" s="19">
        <f>IF((T3245+R3246)&lt;结论【关键目标】!$C$28,0,(发电量计算【计算逻辑页】!R3246+发电量计算【计算逻辑页】!T3245-结论【关键目标】!$C$28))</f>
        <v>0</v>
      </c>
      <c r="V3246" s="5">
        <f t="shared" si="454"/>
        <v>0</v>
      </c>
      <c r="W3246" s="5">
        <f t="shared" si="455"/>
        <v>7.8196209000000003E-2</v>
      </c>
      <c r="X3246" s="5">
        <f t="shared" si="458"/>
        <v>0</v>
      </c>
    </row>
    <row r="3247" spans="1:24" x14ac:dyDescent="0.15">
      <c r="A3247" s="7">
        <v>3246</v>
      </c>
      <c r="B3247" s="7">
        <v>5</v>
      </c>
      <c r="C3247" s="7">
        <v>16</v>
      </c>
      <c r="D3247" s="7">
        <v>6</v>
      </c>
      <c r="E3247" s="7">
        <v>136</v>
      </c>
      <c r="F3247" s="7">
        <v>14.9</v>
      </c>
      <c r="G3247" s="7">
        <v>114.4</v>
      </c>
      <c r="H3247" s="7">
        <f t="shared" si="450"/>
        <v>2</v>
      </c>
      <c r="I3247" s="16">
        <f t="shared" si="451"/>
        <v>45062</v>
      </c>
      <c r="J3247" s="17">
        <v>0.2407</v>
      </c>
      <c r="K3247" s="18">
        <f>G3247*结论【关键目标】!C$27*0.7735*0.001</f>
        <v>10.618608</v>
      </c>
      <c r="L3247" s="5">
        <v>0</v>
      </c>
      <c r="M3247" s="5">
        <f>ABS(IF(L3247&lt;=0,L3247/耗电量关键数据!$B$6/1000,L3247/耗电量关键数据!$B$5/1000))</f>
        <v>0</v>
      </c>
      <c r="N3247" s="5">
        <f>电气设备逐时使用率计算!H3223</f>
        <v>1.1688450000000001</v>
      </c>
      <c r="O3247" s="5">
        <f>灯光逐时使用率计算!H3223</f>
        <v>0.37403039999999999</v>
      </c>
      <c r="P3247" s="19">
        <f t="shared" si="452"/>
        <v>1.5428754000000002</v>
      </c>
      <c r="Q3247" s="19">
        <f t="shared" si="456"/>
        <v>0</v>
      </c>
      <c r="R3247" s="20">
        <f t="shared" si="453"/>
        <v>10.618608</v>
      </c>
      <c r="S3247" s="20">
        <f t="shared" si="457"/>
        <v>0</v>
      </c>
      <c r="T3247" s="20">
        <f>IF((T3246+R3247)&lt;0,0,IF((T3246+R3247)&gt;结论【关键目标】!C$28,结论【关键目标】!C$28,T3246+R3247))</f>
        <v>19.104353199999998</v>
      </c>
      <c r="U3247" s="19">
        <f>IF((T3246+R3247)&lt;结论【关键目标】!$C$28,0,(发电量计算【计算逻辑页】!R3247+发电量计算【计算逻辑页】!T3246-结论【关键目标】!$C$28))</f>
        <v>0</v>
      </c>
      <c r="V3247" s="5">
        <f t="shared" si="454"/>
        <v>0</v>
      </c>
      <c r="W3247" s="5">
        <f t="shared" si="455"/>
        <v>0.37137010878000004</v>
      </c>
      <c r="X3247" s="5">
        <f t="shared" si="458"/>
        <v>0</v>
      </c>
    </row>
    <row r="3248" spans="1:24" x14ac:dyDescent="0.15">
      <c r="A3248" s="7">
        <v>3247</v>
      </c>
      <c r="B3248" s="7">
        <v>5</v>
      </c>
      <c r="C3248" s="7">
        <v>16</v>
      </c>
      <c r="D3248" s="7">
        <v>7</v>
      </c>
      <c r="E3248" s="7">
        <v>136</v>
      </c>
      <c r="F3248" s="7">
        <v>18</v>
      </c>
      <c r="G3248" s="7">
        <v>372.1</v>
      </c>
      <c r="H3248" s="7">
        <f t="shared" si="450"/>
        <v>2</v>
      </c>
      <c r="I3248" s="16">
        <f t="shared" si="451"/>
        <v>45062</v>
      </c>
      <c r="J3248" s="17">
        <v>0.2407</v>
      </c>
      <c r="K3248" s="18">
        <f>G3248*结论【关键目标】!C$27*0.7735*0.001</f>
        <v>34.538322000000001</v>
      </c>
      <c r="L3248" s="5">
        <v>0</v>
      </c>
      <c r="M3248" s="5">
        <f>ABS(IF(L3248&lt;=0,L3248/耗电量关键数据!$B$6/1000,L3248/耗电量关键数据!$B$5/1000))</f>
        <v>0</v>
      </c>
      <c r="N3248" s="5">
        <f>电气设备逐时使用率计算!H3224</f>
        <v>2.3376900000000003</v>
      </c>
      <c r="O3248" s="5">
        <f>灯光逐时使用率计算!H3224</f>
        <v>1.2467680000000001</v>
      </c>
      <c r="P3248" s="19">
        <f t="shared" si="452"/>
        <v>3.5844580000000006</v>
      </c>
      <c r="Q3248" s="19">
        <f t="shared" si="456"/>
        <v>0</v>
      </c>
      <c r="R3248" s="20">
        <f t="shared" si="453"/>
        <v>34.538322000000001</v>
      </c>
      <c r="S3248" s="20">
        <f t="shared" si="457"/>
        <v>0</v>
      </c>
      <c r="T3248" s="20">
        <f>IF((T3247+R3248)&lt;0,0,IF((T3247+R3248)&gt;结论【关键目标】!C$28,结论【关键目标】!C$28,T3247+R3248))</f>
        <v>22</v>
      </c>
      <c r="U3248" s="19">
        <f>IF((T3247+R3248)&lt;结论【关键目标】!$C$28,0,(发电量计算【计算逻辑页】!R3248+发电量计算【计算逻辑页】!T3247-结论【关键目标】!$C$28))</f>
        <v>31.642675199999999</v>
      </c>
      <c r="V3248" s="5">
        <f t="shared" si="454"/>
        <v>0</v>
      </c>
      <c r="W3248" s="5">
        <f t="shared" si="455"/>
        <v>0.8627790406000001</v>
      </c>
      <c r="X3248" s="5">
        <f t="shared" si="458"/>
        <v>0</v>
      </c>
    </row>
    <row r="3249" spans="1:24" x14ac:dyDescent="0.15">
      <c r="A3249" s="7">
        <v>3248</v>
      </c>
      <c r="B3249" s="7">
        <v>5</v>
      </c>
      <c r="C3249" s="7">
        <v>16</v>
      </c>
      <c r="D3249" s="7">
        <v>8</v>
      </c>
      <c r="E3249" s="7">
        <v>136</v>
      </c>
      <c r="F3249" s="7">
        <v>20</v>
      </c>
      <c r="G3249" s="7">
        <v>553</v>
      </c>
      <c r="H3249" s="7">
        <f t="shared" si="450"/>
        <v>2</v>
      </c>
      <c r="I3249" s="16">
        <f t="shared" si="451"/>
        <v>45062</v>
      </c>
      <c r="J3249" s="17">
        <v>0.70809999999999995</v>
      </c>
      <c r="K3249" s="18">
        <f>G3249*结论【关键目标】!C$27*0.7735*0.001</f>
        <v>51.329459999999997</v>
      </c>
      <c r="L3249" s="5">
        <v>0</v>
      </c>
      <c r="M3249" s="5">
        <f>ABS(IF(L3249&lt;=0,L3249/耗电量关键数据!$B$6/1000,L3249/耗电量关键数据!$B$5/1000))</f>
        <v>0</v>
      </c>
      <c r="N3249" s="5">
        <f>电气设备逐时使用率计算!H3225</f>
        <v>11.688450000000001</v>
      </c>
      <c r="O3249" s="5">
        <f>灯光逐时使用率计算!H3225</f>
        <v>6.2338399999999998</v>
      </c>
      <c r="P3249" s="19">
        <f t="shared" si="452"/>
        <v>17.92229</v>
      </c>
      <c r="Q3249" s="19">
        <f t="shared" si="456"/>
        <v>0</v>
      </c>
      <c r="R3249" s="20">
        <f t="shared" si="453"/>
        <v>51.329459999999997</v>
      </c>
      <c r="S3249" s="20">
        <f t="shared" si="457"/>
        <v>0</v>
      </c>
      <c r="T3249" s="20">
        <f>IF((T3248+R3249)&lt;0,0,IF((T3248+R3249)&gt;结论【关键目标】!C$28,结论【关键目标】!C$28,T3248+R3249))</f>
        <v>22</v>
      </c>
      <c r="U3249" s="19">
        <f>IF((T3248+R3249)&lt;结论【关键目标】!$C$28,0,(发电量计算【计算逻辑页】!R3249+发电量计算【计算逻辑页】!T3248-结论【关键目标】!$C$28))</f>
        <v>51.329459999999997</v>
      </c>
      <c r="V3249" s="5">
        <f t="shared" si="454"/>
        <v>17.965310999999996</v>
      </c>
      <c r="W3249" s="5">
        <f t="shared" si="455"/>
        <v>12.690773548999999</v>
      </c>
      <c r="X3249" s="5">
        <f t="shared" si="458"/>
        <v>0</v>
      </c>
    </row>
    <row r="3250" spans="1:24" x14ac:dyDescent="0.15">
      <c r="A3250" s="7">
        <v>3249</v>
      </c>
      <c r="B3250" s="7">
        <v>5</v>
      </c>
      <c r="C3250" s="7">
        <v>16</v>
      </c>
      <c r="D3250" s="7">
        <v>9</v>
      </c>
      <c r="E3250" s="7">
        <v>136</v>
      </c>
      <c r="F3250" s="7">
        <v>21.2</v>
      </c>
      <c r="G3250" s="7">
        <v>705.9</v>
      </c>
      <c r="H3250" s="7">
        <f t="shared" si="450"/>
        <v>2</v>
      </c>
      <c r="I3250" s="16">
        <f t="shared" si="451"/>
        <v>45062</v>
      </c>
      <c r="J3250" s="17">
        <v>0.70809999999999995</v>
      </c>
      <c r="K3250" s="18">
        <f>G3250*结论【关键目标】!C$27*0.7735*0.001</f>
        <v>65.521637999999996</v>
      </c>
      <c r="L3250" s="5">
        <v>0</v>
      </c>
      <c r="M3250" s="5">
        <f>ABS(IF(L3250&lt;=0,L3250/耗电量关键数据!$B$6/1000,L3250/耗电量关键数据!$B$5/1000))</f>
        <v>0</v>
      </c>
      <c r="N3250" s="5">
        <f>电气设备逐时使用率计算!H3226</f>
        <v>22.208055000000002</v>
      </c>
      <c r="O3250" s="5">
        <f>灯光逐时使用率计算!H3226</f>
        <v>11.844296</v>
      </c>
      <c r="P3250" s="19">
        <f t="shared" si="452"/>
        <v>34.052351000000002</v>
      </c>
      <c r="Q3250" s="19">
        <f t="shared" si="456"/>
        <v>0</v>
      </c>
      <c r="R3250" s="20">
        <f t="shared" si="453"/>
        <v>65.521637999999996</v>
      </c>
      <c r="S3250" s="20">
        <f t="shared" si="457"/>
        <v>0</v>
      </c>
      <c r="T3250" s="20">
        <f>IF((T3249+R3250)&lt;0,0,IF((T3249+R3250)&gt;结论【关键目标】!C$28,结论【关键目标】!C$28,T3249+R3250))</f>
        <v>22</v>
      </c>
      <c r="U3250" s="19">
        <f>IF((T3249+R3250)&lt;结论【关键目标】!$C$28,0,(发电量计算【计算逻辑页】!R3250+发电量计算【计算逻辑页】!T3249-结论【关键目标】!$C$28))</f>
        <v>65.521637999999996</v>
      </c>
      <c r="V3250" s="5">
        <f t="shared" si="454"/>
        <v>22.932573299999998</v>
      </c>
      <c r="W3250" s="5">
        <f t="shared" si="455"/>
        <v>24.1124697431</v>
      </c>
      <c r="X3250" s="5">
        <f t="shared" si="458"/>
        <v>0</v>
      </c>
    </row>
    <row r="3251" spans="1:24" x14ac:dyDescent="0.15">
      <c r="A3251" s="7">
        <v>3250</v>
      </c>
      <c r="B3251" s="7">
        <v>5</v>
      </c>
      <c r="C3251" s="7">
        <v>16</v>
      </c>
      <c r="D3251" s="7">
        <v>10</v>
      </c>
      <c r="E3251" s="7">
        <v>136</v>
      </c>
      <c r="F3251" s="7">
        <v>23</v>
      </c>
      <c r="G3251" s="7">
        <v>781.3</v>
      </c>
      <c r="H3251" s="7">
        <f t="shared" si="450"/>
        <v>2</v>
      </c>
      <c r="I3251" s="16">
        <f t="shared" si="451"/>
        <v>45062</v>
      </c>
      <c r="J3251" s="17">
        <v>0.70809999999999995</v>
      </c>
      <c r="K3251" s="18">
        <f>G3251*结论【关键目标】!C$27*0.7735*0.001</f>
        <v>72.520266000000007</v>
      </c>
      <c r="L3251" s="5">
        <v>0</v>
      </c>
      <c r="M3251" s="5">
        <f>ABS(IF(L3251&lt;=0,L3251/耗电量关键数据!$B$6/1000,L3251/耗电量关键数据!$B$5/1000))</f>
        <v>0</v>
      </c>
      <c r="N3251" s="5">
        <f>电气设备逐时使用率计算!H3227</f>
        <v>22.208055000000002</v>
      </c>
      <c r="O3251" s="5">
        <f>灯光逐时使用率计算!H3227</f>
        <v>11.844296</v>
      </c>
      <c r="P3251" s="19">
        <f t="shared" si="452"/>
        <v>34.052351000000002</v>
      </c>
      <c r="Q3251" s="19">
        <f t="shared" si="456"/>
        <v>0</v>
      </c>
      <c r="R3251" s="20">
        <f t="shared" si="453"/>
        <v>72.520266000000007</v>
      </c>
      <c r="S3251" s="20">
        <f t="shared" si="457"/>
        <v>0</v>
      </c>
      <c r="T3251" s="20">
        <f>IF((T3250+R3251)&lt;0,0,IF((T3250+R3251)&gt;结论【关键目标】!C$28,结论【关键目标】!C$28,T3250+R3251))</f>
        <v>22</v>
      </c>
      <c r="U3251" s="19">
        <f>IF((T3250+R3251)&lt;结论【关键目标】!$C$28,0,(发电量计算【计算逻辑页】!R3251+发电量计算【计算逻辑页】!T3250-结论【关键目标】!$C$28))</f>
        <v>72.520266000000007</v>
      </c>
      <c r="V3251" s="5">
        <f t="shared" si="454"/>
        <v>25.382093100000002</v>
      </c>
      <c r="W3251" s="5">
        <f t="shared" si="455"/>
        <v>24.1124697431</v>
      </c>
      <c r="X3251" s="5">
        <f t="shared" si="458"/>
        <v>0</v>
      </c>
    </row>
    <row r="3252" spans="1:24" x14ac:dyDescent="0.15">
      <c r="A3252" s="7">
        <v>3251</v>
      </c>
      <c r="B3252" s="7">
        <v>5</v>
      </c>
      <c r="C3252" s="7">
        <v>16</v>
      </c>
      <c r="D3252" s="7">
        <v>11</v>
      </c>
      <c r="E3252" s="7">
        <v>136</v>
      </c>
      <c r="F3252" s="7">
        <v>24</v>
      </c>
      <c r="G3252" s="7">
        <v>729.8</v>
      </c>
      <c r="H3252" s="7">
        <f t="shared" si="450"/>
        <v>2</v>
      </c>
      <c r="I3252" s="16">
        <f t="shared" si="451"/>
        <v>45062</v>
      </c>
      <c r="J3252" s="17">
        <v>1.2267999999999999</v>
      </c>
      <c r="K3252" s="18">
        <f>G3252*结论【关键目标】!C$27*0.7735*0.001</f>
        <v>67.740035999999989</v>
      </c>
      <c r="L3252" s="5">
        <v>0</v>
      </c>
      <c r="M3252" s="5">
        <f>ABS(IF(L3252&lt;=0,L3252/耗电量关键数据!$B$6/1000,L3252/耗电量关键数据!$B$5/1000))</f>
        <v>0</v>
      </c>
      <c r="N3252" s="5">
        <f>电气设备逐时使用率计算!H3228</f>
        <v>22.208055000000002</v>
      </c>
      <c r="O3252" s="5">
        <f>灯光逐时使用率计算!H3228</f>
        <v>11.844296</v>
      </c>
      <c r="P3252" s="19">
        <f t="shared" si="452"/>
        <v>34.052351000000002</v>
      </c>
      <c r="Q3252" s="19">
        <f t="shared" si="456"/>
        <v>34.052351000000002</v>
      </c>
      <c r="R3252" s="20">
        <f t="shared" si="453"/>
        <v>33.687684999999988</v>
      </c>
      <c r="S3252" s="20">
        <f t="shared" si="457"/>
        <v>0</v>
      </c>
      <c r="T3252" s="20">
        <f>IF((T3251+R3252)&lt;0,0,IF((T3251+R3252)&gt;结论【关键目标】!C$28,结论【关键目标】!C$28,T3251+R3252))</f>
        <v>22</v>
      </c>
      <c r="U3252" s="19">
        <f>IF((T3251+R3252)&lt;结论【关键目标】!$C$28,0,(发电量计算【计算逻辑页】!R3252+发电量计算【计算逻辑页】!T3251-结论【关键目标】!$C$28))</f>
        <v>33.687684999999988</v>
      </c>
      <c r="V3252" s="5">
        <f t="shared" si="454"/>
        <v>11.790689749999995</v>
      </c>
      <c r="W3252" s="5">
        <f t="shared" si="455"/>
        <v>41.775424206799997</v>
      </c>
      <c r="X3252" s="5">
        <f t="shared" si="458"/>
        <v>0</v>
      </c>
    </row>
    <row r="3253" spans="1:24" x14ac:dyDescent="0.15">
      <c r="A3253" s="7">
        <v>3252</v>
      </c>
      <c r="B3253" s="7">
        <v>5</v>
      </c>
      <c r="C3253" s="7">
        <v>16</v>
      </c>
      <c r="D3253" s="7">
        <v>12</v>
      </c>
      <c r="E3253" s="7">
        <v>136</v>
      </c>
      <c r="F3253" s="7">
        <v>25.2</v>
      </c>
      <c r="G3253" s="7">
        <v>777.7</v>
      </c>
      <c r="H3253" s="7">
        <f t="shared" si="450"/>
        <v>2</v>
      </c>
      <c r="I3253" s="16">
        <f t="shared" si="451"/>
        <v>45062</v>
      </c>
      <c r="J3253" s="17">
        <v>1.2267999999999999</v>
      </c>
      <c r="K3253" s="18">
        <f>G3253*结论【关键目标】!C$27*0.7735*0.001</f>
        <v>72.186114000000003</v>
      </c>
      <c r="L3253" s="5">
        <v>0</v>
      </c>
      <c r="M3253" s="5">
        <f>ABS(IF(L3253&lt;=0,L3253/耗电量关键数据!$B$6/1000,L3253/耗电量关键数据!$B$5/1000))</f>
        <v>0</v>
      </c>
      <c r="N3253" s="5">
        <f>电气设备逐时使用率计算!H3229</f>
        <v>11.688450000000001</v>
      </c>
      <c r="O3253" s="5">
        <f>灯光逐时使用率计算!H3229</f>
        <v>9.9741440000000008</v>
      </c>
      <c r="P3253" s="19">
        <f t="shared" si="452"/>
        <v>21.662594000000002</v>
      </c>
      <c r="Q3253" s="19">
        <f t="shared" si="456"/>
        <v>21.662594000000002</v>
      </c>
      <c r="R3253" s="20">
        <f t="shared" si="453"/>
        <v>50.523520000000005</v>
      </c>
      <c r="S3253" s="20">
        <f t="shared" si="457"/>
        <v>0</v>
      </c>
      <c r="T3253" s="20">
        <f>IF((T3252+R3253)&lt;0,0,IF((T3252+R3253)&gt;结论【关键目标】!C$28,结论【关键目标】!C$28,T3252+R3253))</f>
        <v>22</v>
      </c>
      <c r="U3253" s="19">
        <f>IF((T3252+R3253)&lt;结论【关键目标】!$C$28,0,(发电量计算【计算逻辑页】!R3253+发电量计算【计算逻辑页】!T3252-结论【关键目标】!$C$28))</f>
        <v>50.523520000000005</v>
      </c>
      <c r="V3253" s="5">
        <f t="shared" si="454"/>
        <v>17.683232</v>
      </c>
      <c r="W3253" s="5">
        <f t="shared" si="455"/>
        <v>26.5756703192</v>
      </c>
      <c r="X3253" s="5">
        <f t="shared" si="458"/>
        <v>0</v>
      </c>
    </row>
    <row r="3254" spans="1:24" x14ac:dyDescent="0.15">
      <c r="A3254" s="7">
        <v>3253</v>
      </c>
      <c r="B3254" s="7">
        <v>5</v>
      </c>
      <c r="C3254" s="7">
        <v>16</v>
      </c>
      <c r="D3254" s="7">
        <v>13</v>
      </c>
      <c r="E3254" s="7">
        <v>136</v>
      </c>
      <c r="F3254" s="7">
        <v>25</v>
      </c>
      <c r="G3254" s="7">
        <v>756</v>
      </c>
      <c r="H3254" s="7">
        <f t="shared" si="450"/>
        <v>2</v>
      </c>
      <c r="I3254" s="16">
        <f t="shared" si="451"/>
        <v>45062</v>
      </c>
      <c r="J3254" s="17">
        <v>1.2267999999999999</v>
      </c>
      <c r="K3254" s="18">
        <f>G3254*结论【关键目标】!C$27*0.7735*0.001</f>
        <v>70.17192</v>
      </c>
      <c r="L3254" s="5">
        <v>0</v>
      </c>
      <c r="M3254" s="5">
        <f>ABS(IF(L3254&lt;=0,L3254/耗电量关键数据!$B$6/1000,L3254/耗电量关键数据!$B$5/1000))</f>
        <v>0</v>
      </c>
      <c r="N3254" s="5">
        <f>电气设备逐时使用率计算!H3230</f>
        <v>11.688450000000001</v>
      </c>
      <c r="O3254" s="5">
        <f>灯光逐时使用率计算!H3230</f>
        <v>9.9741440000000008</v>
      </c>
      <c r="P3254" s="19">
        <f t="shared" si="452"/>
        <v>21.662594000000002</v>
      </c>
      <c r="Q3254" s="19">
        <f t="shared" si="456"/>
        <v>21.662594000000002</v>
      </c>
      <c r="R3254" s="20">
        <f t="shared" si="453"/>
        <v>48.509326000000001</v>
      </c>
      <c r="S3254" s="20">
        <f t="shared" si="457"/>
        <v>0</v>
      </c>
      <c r="T3254" s="20">
        <f>IF((T3253+R3254)&lt;0,0,IF((T3253+R3254)&gt;结论【关键目标】!C$28,结论【关键目标】!C$28,T3253+R3254))</f>
        <v>22</v>
      </c>
      <c r="U3254" s="19">
        <f>IF((T3253+R3254)&lt;结论【关键目标】!$C$28,0,(发电量计算【计算逻辑页】!R3254+发电量计算【计算逻辑页】!T3253-结论【关键目标】!$C$28))</f>
        <v>48.509326000000001</v>
      </c>
      <c r="V3254" s="5">
        <f t="shared" si="454"/>
        <v>16.978264100000001</v>
      </c>
      <c r="W3254" s="5">
        <f t="shared" si="455"/>
        <v>26.5756703192</v>
      </c>
      <c r="X3254" s="5">
        <f t="shared" si="458"/>
        <v>0</v>
      </c>
    </row>
    <row r="3255" spans="1:24" x14ac:dyDescent="0.15">
      <c r="A3255" s="7">
        <v>3254</v>
      </c>
      <c r="B3255" s="7">
        <v>5</v>
      </c>
      <c r="C3255" s="7">
        <v>16</v>
      </c>
      <c r="D3255" s="7">
        <v>14</v>
      </c>
      <c r="E3255" s="7">
        <v>136</v>
      </c>
      <c r="F3255" s="7">
        <v>26</v>
      </c>
      <c r="G3255" s="7">
        <v>690.8</v>
      </c>
      <c r="H3255" s="7">
        <f t="shared" si="450"/>
        <v>2</v>
      </c>
      <c r="I3255" s="16">
        <f t="shared" si="451"/>
        <v>45062</v>
      </c>
      <c r="J3255" s="17">
        <v>1.2267999999999999</v>
      </c>
      <c r="K3255" s="18">
        <f>G3255*结论【关键目标】!C$27*0.7735*0.001</f>
        <v>64.120056000000005</v>
      </c>
      <c r="L3255" s="5">
        <v>0</v>
      </c>
      <c r="M3255" s="5">
        <f>ABS(IF(L3255&lt;=0,L3255/耗电量关键数据!$B$6/1000,L3255/耗电量关键数据!$B$5/1000))</f>
        <v>0</v>
      </c>
      <c r="N3255" s="5">
        <f>电气设备逐时使用率计算!H3231</f>
        <v>22.208055000000002</v>
      </c>
      <c r="O3255" s="5">
        <f>灯光逐时使用率计算!H3231</f>
        <v>11.844296</v>
      </c>
      <c r="P3255" s="19">
        <f t="shared" si="452"/>
        <v>34.052351000000002</v>
      </c>
      <c r="Q3255" s="19">
        <f t="shared" si="456"/>
        <v>34.052351000000002</v>
      </c>
      <c r="R3255" s="20">
        <f t="shared" si="453"/>
        <v>30.067705000000004</v>
      </c>
      <c r="S3255" s="20">
        <f t="shared" si="457"/>
        <v>0</v>
      </c>
      <c r="T3255" s="20">
        <f>IF((T3254+R3255)&lt;0,0,IF((T3254+R3255)&gt;结论【关键目标】!C$28,结论【关键目标】!C$28,T3254+R3255))</f>
        <v>22</v>
      </c>
      <c r="U3255" s="19">
        <f>IF((T3254+R3255)&lt;结论【关键目标】!$C$28,0,(发电量计算【计算逻辑页】!R3255+发电量计算【计算逻辑页】!T3254-结论【关键目标】!$C$28))</f>
        <v>30.067705000000004</v>
      </c>
      <c r="V3255" s="5">
        <f t="shared" si="454"/>
        <v>10.523696750000001</v>
      </c>
      <c r="W3255" s="5">
        <f t="shared" si="455"/>
        <v>41.775424206799997</v>
      </c>
      <c r="X3255" s="5">
        <f t="shared" si="458"/>
        <v>0</v>
      </c>
    </row>
    <row r="3256" spans="1:24" x14ac:dyDescent="0.15">
      <c r="A3256" s="7">
        <v>3255</v>
      </c>
      <c r="B3256" s="7">
        <v>5</v>
      </c>
      <c r="C3256" s="7">
        <v>16</v>
      </c>
      <c r="D3256" s="7">
        <v>15</v>
      </c>
      <c r="E3256" s="7">
        <v>136</v>
      </c>
      <c r="F3256" s="7">
        <v>27.5</v>
      </c>
      <c r="G3256" s="7">
        <v>593.79999999999995</v>
      </c>
      <c r="H3256" s="7">
        <f t="shared" si="450"/>
        <v>2</v>
      </c>
      <c r="I3256" s="16">
        <f t="shared" si="451"/>
        <v>45062</v>
      </c>
      <c r="J3256" s="17">
        <v>1.2267999999999999</v>
      </c>
      <c r="K3256" s="18">
        <f>G3256*结论【关键目标】!C$27*0.7735*0.001</f>
        <v>55.116515999999997</v>
      </c>
      <c r="L3256" s="5">
        <v>0</v>
      </c>
      <c r="M3256" s="5">
        <f>ABS(IF(L3256&lt;=0,L3256/耗电量关键数据!$B$6/1000,L3256/耗电量关键数据!$B$5/1000))</f>
        <v>0</v>
      </c>
      <c r="N3256" s="5">
        <f>电气设备逐时使用率计算!H3232</f>
        <v>22.208055000000002</v>
      </c>
      <c r="O3256" s="5">
        <f>灯光逐时使用率计算!H3232</f>
        <v>11.844296</v>
      </c>
      <c r="P3256" s="19">
        <f t="shared" si="452"/>
        <v>34.052351000000002</v>
      </c>
      <c r="Q3256" s="19">
        <f t="shared" si="456"/>
        <v>34.052351000000002</v>
      </c>
      <c r="R3256" s="20">
        <f t="shared" si="453"/>
        <v>21.064164999999996</v>
      </c>
      <c r="S3256" s="20">
        <f t="shared" si="457"/>
        <v>0</v>
      </c>
      <c r="T3256" s="20">
        <f>IF((T3255+R3256)&lt;0,0,IF((T3255+R3256)&gt;结论【关键目标】!C$28,结论【关键目标】!C$28,T3255+R3256))</f>
        <v>22</v>
      </c>
      <c r="U3256" s="19">
        <f>IF((T3255+R3256)&lt;结论【关键目标】!$C$28,0,(发电量计算【计算逻辑页】!R3256+发电量计算【计算逻辑页】!T3255-结论【关键目标】!$C$28))</f>
        <v>21.064164999999996</v>
      </c>
      <c r="V3256" s="5">
        <f t="shared" si="454"/>
        <v>7.3724577499999979</v>
      </c>
      <c r="W3256" s="5">
        <f t="shared" si="455"/>
        <v>41.775424206799997</v>
      </c>
      <c r="X3256" s="5">
        <f t="shared" si="458"/>
        <v>0</v>
      </c>
    </row>
    <row r="3257" spans="1:24" x14ac:dyDescent="0.15">
      <c r="A3257" s="7">
        <v>3256</v>
      </c>
      <c r="B3257" s="7">
        <v>5</v>
      </c>
      <c r="C3257" s="7">
        <v>16</v>
      </c>
      <c r="D3257" s="7">
        <v>16</v>
      </c>
      <c r="E3257" s="7">
        <v>136</v>
      </c>
      <c r="F3257" s="7">
        <v>28</v>
      </c>
      <c r="G3257" s="7">
        <v>463.3</v>
      </c>
      <c r="H3257" s="7">
        <f t="shared" si="450"/>
        <v>2</v>
      </c>
      <c r="I3257" s="16">
        <f t="shared" si="451"/>
        <v>45062</v>
      </c>
      <c r="J3257" s="17">
        <v>0.70809999999999995</v>
      </c>
      <c r="K3257" s="18">
        <f>G3257*结论【关键目标】!C$27*0.7735*0.001</f>
        <v>43.003506000000002</v>
      </c>
      <c r="L3257" s="5">
        <v>0</v>
      </c>
      <c r="M3257" s="5">
        <f>ABS(IF(L3257&lt;=0,L3257/耗电量关键数据!$B$6/1000,L3257/耗电量关键数据!$B$5/1000))</f>
        <v>0</v>
      </c>
      <c r="N3257" s="5">
        <f>电气设备逐时使用率计算!H3233</f>
        <v>22.208055000000002</v>
      </c>
      <c r="O3257" s="5">
        <f>灯光逐时使用率计算!H3233</f>
        <v>11.844296</v>
      </c>
      <c r="P3257" s="19">
        <f t="shared" si="452"/>
        <v>34.052351000000002</v>
      </c>
      <c r="Q3257" s="19">
        <f t="shared" si="456"/>
        <v>0</v>
      </c>
      <c r="R3257" s="20">
        <f t="shared" si="453"/>
        <v>43.003506000000002</v>
      </c>
      <c r="S3257" s="20">
        <f t="shared" si="457"/>
        <v>0</v>
      </c>
      <c r="T3257" s="20">
        <f>IF((T3256+R3257)&lt;0,0,IF((T3256+R3257)&gt;结论【关键目标】!C$28,结论【关键目标】!C$28,T3256+R3257))</f>
        <v>22</v>
      </c>
      <c r="U3257" s="19">
        <f>IF((T3256+R3257)&lt;结论【关键目标】!$C$28,0,(发电量计算【计算逻辑页】!R3257+发电量计算【计算逻辑页】!T3256-结论【关键目标】!$C$28))</f>
        <v>43.003506000000002</v>
      </c>
      <c r="V3257" s="5">
        <f t="shared" si="454"/>
        <v>15.0512271</v>
      </c>
      <c r="W3257" s="5">
        <f t="shared" si="455"/>
        <v>24.1124697431</v>
      </c>
      <c r="X3257" s="5">
        <f t="shared" si="458"/>
        <v>0</v>
      </c>
    </row>
    <row r="3258" spans="1:24" x14ac:dyDescent="0.15">
      <c r="A3258" s="7">
        <v>3257</v>
      </c>
      <c r="B3258" s="7">
        <v>5</v>
      </c>
      <c r="C3258" s="7">
        <v>16</v>
      </c>
      <c r="D3258" s="7">
        <v>17</v>
      </c>
      <c r="E3258" s="7">
        <v>136</v>
      </c>
      <c r="F3258" s="7">
        <v>27</v>
      </c>
      <c r="G3258" s="7">
        <v>273.39999999999998</v>
      </c>
      <c r="H3258" s="7">
        <f t="shared" si="450"/>
        <v>2</v>
      </c>
      <c r="I3258" s="16">
        <f t="shared" si="451"/>
        <v>45062</v>
      </c>
      <c r="J3258" s="17">
        <v>0.70809999999999995</v>
      </c>
      <c r="K3258" s="18">
        <f>G3258*结论【关键目标】!C$27*0.7735*0.001</f>
        <v>25.376987999999997</v>
      </c>
      <c r="L3258" s="5">
        <v>0</v>
      </c>
      <c r="M3258" s="5">
        <f>ABS(IF(L3258&lt;=0,L3258/耗电量关键数据!$B$6/1000,L3258/耗电量关键数据!$B$5/1000))</f>
        <v>0</v>
      </c>
      <c r="N3258" s="5">
        <f>电气设备逐时使用率计算!H3234</f>
        <v>22.208055000000002</v>
      </c>
      <c r="O3258" s="5">
        <f>灯光逐时使用率计算!H3234</f>
        <v>11.844296</v>
      </c>
      <c r="P3258" s="19">
        <f t="shared" si="452"/>
        <v>34.052351000000002</v>
      </c>
      <c r="Q3258" s="19">
        <f t="shared" si="456"/>
        <v>0</v>
      </c>
      <c r="R3258" s="20">
        <f t="shared" si="453"/>
        <v>25.376987999999997</v>
      </c>
      <c r="S3258" s="20">
        <f t="shared" si="457"/>
        <v>0</v>
      </c>
      <c r="T3258" s="20">
        <f>IF((T3257+R3258)&lt;0,0,IF((T3257+R3258)&gt;结论【关键目标】!C$28,结论【关键目标】!C$28,T3257+R3258))</f>
        <v>22</v>
      </c>
      <c r="U3258" s="19">
        <f>IF((T3257+R3258)&lt;结论【关键目标】!$C$28,0,(发电量计算【计算逻辑页】!R3258+发电量计算【计算逻辑页】!T3257-结论【关键目标】!$C$28))</f>
        <v>25.376987999999997</v>
      </c>
      <c r="V3258" s="5">
        <f t="shared" si="454"/>
        <v>8.8819457999999987</v>
      </c>
      <c r="W3258" s="5">
        <f t="shared" si="455"/>
        <v>17.969445202799996</v>
      </c>
      <c r="X3258" s="5">
        <f t="shared" si="458"/>
        <v>0</v>
      </c>
    </row>
    <row r="3259" spans="1:24" x14ac:dyDescent="0.15">
      <c r="A3259" s="7">
        <v>3258</v>
      </c>
      <c r="B3259" s="7">
        <v>5</v>
      </c>
      <c r="C3259" s="7">
        <v>16</v>
      </c>
      <c r="D3259" s="7">
        <v>18</v>
      </c>
      <c r="E3259" s="7">
        <v>136</v>
      </c>
      <c r="F3259" s="7">
        <v>27.8</v>
      </c>
      <c r="G3259" s="7">
        <v>103.1</v>
      </c>
      <c r="H3259" s="7">
        <f t="shared" si="450"/>
        <v>2</v>
      </c>
      <c r="I3259" s="16">
        <f t="shared" si="451"/>
        <v>45062</v>
      </c>
      <c r="J3259" s="17">
        <v>0.70809999999999995</v>
      </c>
      <c r="K3259" s="18">
        <f>G3259*结论【关键目标】!C$27*0.7735*0.001</f>
        <v>9.5697419999999997</v>
      </c>
      <c r="L3259" s="5">
        <v>0</v>
      </c>
      <c r="M3259" s="5">
        <f>ABS(IF(L3259&lt;=0,L3259/耗电量关键数据!$B$6/1000,L3259/耗电量关键数据!$B$5/1000))</f>
        <v>0</v>
      </c>
      <c r="N3259" s="5">
        <f>电气设备逐时使用率计算!H3235</f>
        <v>7.0130699999999999</v>
      </c>
      <c r="O3259" s="5">
        <f>灯光逐时使用率计算!H3235</f>
        <v>3.7403040000000001</v>
      </c>
      <c r="P3259" s="19">
        <f t="shared" si="452"/>
        <v>10.753374000000001</v>
      </c>
      <c r="Q3259" s="19">
        <f t="shared" si="456"/>
        <v>0</v>
      </c>
      <c r="R3259" s="20">
        <f t="shared" si="453"/>
        <v>9.5697419999999997</v>
      </c>
      <c r="S3259" s="20">
        <f t="shared" si="457"/>
        <v>0</v>
      </c>
      <c r="T3259" s="20">
        <f>IF((T3258+R3259)&lt;0,0,IF((T3258+R3259)&gt;结论【关键目标】!C$28,结论【关键目标】!C$28,T3258+R3259))</f>
        <v>22</v>
      </c>
      <c r="U3259" s="19">
        <f>IF((T3258+R3259)&lt;结论【关键目标】!$C$28,0,(发电量计算【计算逻辑页】!R3259+发电量计算【计算逻辑页】!T3258-结论【关键目标】!$C$28))</f>
        <v>9.569741999999998</v>
      </c>
      <c r="V3259" s="5">
        <f t="shared" si="454"/>
        <v>3.3494096999999989</v>
      </c>
      <c r="W3259" s="5">
        <f t="shared" si="455"/>
        <v>6.7763343101999993</v>
      </c>
      <c r="X3259" s="5">
        <f t="shared" si="458"/>
        <v>0</v>
      </c>
    </row>
    <row r="3260" spans="1:24" x14ac:dyDescent="0.15">
      <c r="A3260" s="7">
        <v>3259</v>
      </c>
      <c r="B3260" s="7">
        <v>5</v>
      </c>
      <c r="C3260" s="7">
        <v>16</v>
      </c>
      <c r="D3260" s="7">
        <v>19</v>
      </c>
      <c r="E3260" s="7">
        <v>136</v>
      </c>
      <c r="F3260" s="7">
        <v>27</v>
      </c>
      <c r="G3260" s="7">
        <v>0</v>
      </c>
      <c r="H3260" s="7">
        <f t="shared" si="450"/>
        <v>2</v>
      </c>
      <c r="I3260" s="16">
        <f t="shared" si="451"/>
        <v>45062</v>
      </c>
      <c r="J3260" s="17">
        <v>1.2267999999999999</v>
      </c>
      <c r="K3260" s="18">
        <f>G3260*结论【关键目标】!C$27*0.7735*0.001</f>
        <v>0</v>
      </c>
      <c r="L3260" s="5">
        <v>0</v>
      </c>
      <c r="M3260" s="5">
        <f>ABS(IF(L3260&lt;=0,L3260/耗电量关键数据!$B$6/1000,L3260/耗电量关键数据!$B$5/1000))</f>
        <v>0</v>
      </c>
      <c r="N3260" s="5">
        <f>电气设备逐时使用率计算!H3236</f>
        <v>7.0130699999999999</v>
      </c>
      <c r="O3260" s="5">
        <f>灯光逐时使用率计算!H3236</f>
        <v>3.7403040000000001</v>
      </c>
      <c r="P3260" s="19">
        <f t="shared" si="452"/>
        <v>10.753374000000001</v>
      </c>
      <c r="Q3260" s="19">
        <f t="shared" si="456"/>
        <v>10.753374000000001</v>
      </c>
      <c r="R3260" s="20">
        <f t="shared" si="453"/>
        <v>-10.753374000000001</v>
      </c>
      <c r="S3260" s="20">
        <f t="shared" si="457"/>
        <v>10.753374000000001</v>
      </c>
      <c r="T3260" s="20">
        <f>IF((T3259+R3260)&lt;0,0,IF((T3259+R3260)&gt;结论【关键目标】!C$28,结论【关键目标】!C$28,T3259+R3260))</f>
        <v>11.246625999999999</v>
      </c>
      <c r="U3260" s="19">
        <f>IF((T3259+R3260)&lt;结论【关键目标】!$C$28,0,(发电量计算【计算逻辑页】!R3260+发电量计算【计算逻辑页】!T3259-结论【关键目标】!$C$28))</f>
        <v>0</v>
      </c>
      <c r="V3260" s="5">
        <f t="shared" si="454"/>
        <v>0</v>
      </c>
      <c r="W3260" s="5">
        <f t="shared" si="455"/>
        <v>0</v>
      </c>
      <c r="X3260" s="5">
        <f t="shared" si="458"/>
        <v>9.428558323199999</v>
      </c>
    </row>
    <row r="3261" spans="1:24" x14ac:dyDescent="0.15">
      <c r="A3261" s="7">
        <v>3260</v>
      </c>
      <c r="B3261" s="7">
        <v>5</v>
      </c>
      <c r="C3261" s="7">
        <v>16</v>
      </c>
      <c r="D3261" s="7">
        <v>20</v>
      </c>
      <c r="E3261" s="7">
        <v>136</v>
      </c>
      <c r="F3261" s="7">
        <v>26</v>
      </c>
      <c r="G3261" s="7">
        <v>0</v>
      </c>
      <c r="H3261" s="7">
        <f t="shared" si="450"/>
        <v>2</v>
      </c>
      <c r="I3261" s="16">
        <f t="shared" si="451"/>
        <v>45062</v>
      </c>
      <c r="J3261" s="17">
        <v>1.2267999999999999</v>
      </c>
      <c r="K3261" s="18">
        <f>G3261*结论【关键目标】!C$27*0.7735*0.001</f>
        <v>0</v>
      </c>
      <c r="L3261" s="5">
        <v>0</v>
      </c>
      <c r="M3261" s="5">
        <f>ABS(IF(L3261&lt;=0,L3261/耗电量关键数据!$B$6/1000,L3261/耗电量关键数据!$B$5/1000))</f>
        <v>0</v>
      </c>
      <c r="N3261" s="5">
        <f>电气设备逐时使用率计算!H3237</f>
        <v>1.1688450000000001</v>
      </c>
      <c r="O3261" s="5">
        <f>灯光逐时使用率计算!H3237</f>
        <v>0.37403039999999999</v>
      </c>
      <c r="P3261" s="19">
        <f t="shared" si="452"/>
        <v>1.5428754000000002</v>
      </c>
      <c r="Q3261" s="19">
        <f t="shared" si="456"/>
        <v>1.5428754000000002</v>
      </c>
      <c r="R3261" s="20">
        <f t="shared" si="453"/>
        <v>-1.5428754000000002</v>
      </c>
      <c r="S3261" s="20">
        <f t="shared" si="457"/>
        <v>1.5428754000000002</v>
      </c>
      <c r="T3261" s="20">
        <f>IF((T3260+R3261)&lt;0,0,IF((T3260+R3261)&gt;结论【关键目标】!C$28,结论【关键目标】!C$28,T3260+R3261))</f>
        <v>9.7037505999999993</v>
      </c>
      <c r="U3261" s="19">
        <f>IF((T3260+R3261)&lt;结论【关键目标】!$C$28,0,(发电量计算【计算逻辑页】!R3261+发电量计算【计算逻辑页】!T3260-结论【关键目标】!$C$28))</f>
        <v>0</v>
      </c>
      <c r="V3261" s="5">
        <f t="shared" si="454"/>
        <v>0</v>
      </c>
      <c r="W3261" s="5">
        <f t="shared" si="455"/>
        <v>0</v>
      </c>
      <c r="X3261" s="5">
        <f t="shared" si="458"/>
        <v>1.3527931507200002</v>
      </c>
    </row>
    <row r="3262" spans="1:24" x14ac:dyDescent="0.15">
      <c r="A3262" s="7">
        <v>3261</v>
      </c>
      <c r="B3262" s="7">
        <v>5</v>
      </c>
      <c r="C3262" s="7">
        <v>16</v>
      </c>
      <c r="D3262" s="7">
        <v>21</v>
      </c>
      <c r="E3262" s="7">
        <v>136</v>
      </c>
      <c r="F3262" s="7">
        <v>25.2</v>
      </c>
      <c r="G3262" s="7">
        <v>0</v>
      </c>
      <c r="H3262" s="7">
        <f t="shared" si="450"/>
        <v>2</v>
      </c>
      <c r="I3262" s="16">
        <f t="shared" si="451"/>
        <v>45062</v>
      </c>
      <c r="J3262" s="17">
        <v>1.2267999999999999</v>
      </c>
      <c r="K3262" s="18">
        <f>G3262*结论【关键目标】!C$27*0.7735*0.001</f>
        <v>0</v>
      </c>
      <c r="L3262" s="5">
        <v>0</v>
      </c>
      <c r="M3262" s="5">
        <f>ABS(IF(L3262&lt;=0,L3262/耗电量关键数据!$B$6/1000,L3262/耗电量关键数据!$B$5/1000))</f>
        <v>0</v>
      </c>
      <c r="N3262" s="5">
        <f>电气设备逐时使用率计算!H3238</f>
        <v>1.1688450000000001</v>
      </c>
      <c r="O3262" s="5">
        <f>灯光逐时使用率计算!H3238</f>
        <v>0.37403039999999999</v>
      </c>
      <c r="P3262" s="19">
        <f t="shared" si="452"/>
        <v>1.5428754000000002</v>
      </c>
      <c r="Q3262" s="19">
        <f t="shared" si="456"/>
        <v>1.5428754000000002</v>
      </c>
      <c r="R3262" s="20">
        <f t="shared" si="453"/>
        <v>-1.5428754000000002</v>
      </c>
      <c r="S3262" s="20">
        <f t="shared" si="457"/>
        <v>1.5428754000000002</v>
      </c>
      <c r="T3262" s="20">
        <f>IF((T3261+R3262)&lt;0,0,IF((T3261+R3262)&gt;结论【关键目标】!C$28,结论【关键目标】!C$28,T3261+R3262))</f>
        <v>8.1608751999999996</v>
      </c>
      <c r="U3262" s="19">
        <f>IF((T3261+R3262)&lt;结论【关键目标】!$C$28,0,(发电量计算【计算逻辑页】!R3262+发电量计算【计算逻辑页】!T3261-结论【关键目标】!$C$28))</f>
        <v>0</v>
      </c>
      <c r="V3262" s="5">
        <f t="shared" si="454"/>
        <v>0</v>
      </c>
      <c r="W3262" s="5">
        <f t="shared" si="455"/>
        <v>0</v>
      </c>
      <c r="X3262" s="5">
        <f t="shared" si="458"/>
        <v>1.3527931507200002</v>
      </c>
    </row>
    <row r="3263" spans="1:24" x14ac:dyDescent="0.15">
      <c r="A3263" s="7">
        <v>3262</v>
      </c>
      <c r="B3263" s="7">
        <v>5</v>
      </c>
      <c r="C3263" s="7">
        <v>16</v>
      </c>
      <c r="D3263" s="7">
        <v>22</v>
      </c>
      <c r="E3263" s="7">
        <v>136</v>
      </c>
      <c r="F3263" s="7">
        <v>22</v>
      </c>
      <c r="G3263" s="7">
        <v>0</v>
      </c>
      <c r="H3263" s="7">
        <f t="shared" si="450"/>
        <v>2</v>
      </c>
      <c r="I3263" s="16">
        <f t="shared" si="451"/>
        <v>45062</v>
      </c>
      <c r="J3263" s="17">
        <v>0.70809999999999995</v>
      </c>
      <c r="K3263" s="18">
        <f>G3263*结论【关键目标】!C$27*0.7735*0.001</f>
        <v>0</v>
      </c>
      <c r="L3263" s="5">
        <v>0</v>
      </c>
      <c r="M3263" s="5">
        <f>ABS(IF(L3263&lt;=0,L3263/耗电量关键数据!$B$6/1000,L3263/耗电量关键数据!$B$5/1000))</f>
        <v>0</v>
      </c>
      <c r="N3263" s="5">
        <f>电气设备逐时使用率计算!H3239</f>
        <v>1.1688450000000001</v>
      </c>
      <c r="O3263" s="5">
        <f>灯光逐时使用率计算!H3239</f>
        <v>0.37403039999999999</v>
      </c>
      <c r="P3263" s="19">
        <f t="shared" si="452"/>
        <v>1.5428754000000002</v>
      </c>
      <c r="Q3263" s="19">
        <f t="shared" si="456"/>
        <v>0</v>
      </c>
      <c r="R3263" s="20">
        <f t="shared" si="453"/>
        <v>0</v>
      </c>
      <c r="S3263" s="20">
        <f t="shared" si="457"/>
        <v>0</v>
      </c>
      <c r="T3263" s="20">
        <f>IF((T3262+R3263)&lt;0,0,IF((T3262+R3263)&gt;结论【关键目标】!C$28,结论【关键目标】!C$28,T3262+R3263))</f>
        <v>8.1608751999999996</v>
      </c>
      <c r="U3263" s="19">
        <f>IF((T3262+R3263)&lt;结论【关键目标】!$C$28,0,(发电量计算【计算逻辑页】!R3263+发电量计算【计算逻辑页】!T3262-结论【关键目标】!$C$28))</f>
        <v>0</v>
      </c>
      <c r="V3263" s="5">
        <f t="shared" si="454"/>
        <v>0</v>
      </c>
      <c r="W3263" s="5">
        <f t="shared" si="455"/>
        <v>0</v>
      </c>
      <c r="X3263" s="5">
        <f t="shared" si="458"/>
        <v>0</v>
      </c>
    </row>
    <row r="3264" spans="1:24" x14ac:dyDescent="0.15">
      <c r="A3264" s="7">
        <v>3263</v>
      </c>
      <c r="B3264" s="7">
        <v>5</v>
      </c>
      <c r="C3264" s="7">
        <v>16</v>
      </c>
      <c r="D3264" s="7">
        <v>23</v>
      </c>
      <c r="E3264" s="7">
        <v>136</v>
      </c>
      <c r="F3264" s="7">
        <v>17</v>
      </c>
      <c r="G3264" s="7">
        <v>0</v>
      </c>
      <c r="H3264" s="7">
        <f t="shared" si="450"/>
        <v>2</v>
      </c>
      <c r="I3264" s="16">
        <f t="shared" si="451"/>
        <v>45062</v>
      </c>
      <c r="J3264" s="17">
        <v>0.70809999999999995</v>
      </c>
      <c r="K3264" s="18">
        <f>G3264*结论【关键目标】!C$27*0.7735*0.001</f>
        <v>0</v>
      </c>
      <c r="L3264" s="5">
        <v>0</v>
      </c>
      <c r="M3264" s="5">
        <f>ABS(IF(L3264&lt;=0,L3264/耗电量关键数据!$B$6/1000,L3264/耗电量关键数据!$B$5/1000))</f>
        <v>0</v>
      </c>
      <c r="N3264" s="5">
        <f>电气设备逐时使用率计算!H3240</f>
        <v>1.1688450000000001</v>
      </c>
      <c r="O3264" s="5">
        <f>灯光逐时使用率计算!H3240</f>
        <v>0.37403039999999999</v>
      </c>
      <c r="P3264" s="19">
        <f t="shared" si="452"/>
        <v>1.5428754000000002</v>
      </c>
      <c r="Q3264" s="19">
        <f t="shared" si="456"/>
        <v>0</v>
      </c>
      <c r="R3264" s="20">
        <f t="shared" si="453"/>
        <v>0</v>
      </c>
      <c r="S3264" s="20">
        <f t="shared" si="457"/>
        <v>0</v>
      </c>
      <c r="T3264" s="20">
        <f>IF((T3263+R3264)&lt;0,0,IF((T3263+R3264)&gt;结论【关键目标】!C$28,结论【关键目标】!C$28,T3263+R3264))</f>
        <v>8.1608751999999996</v>
      </c>
      <c r="U3264" s="19">
        <f>IF((T3263+R3264)&lt;结论【关键目标】!$C$28,0,(发电量计算【计算逻辑页】!R3264+发电量计算【计算逻辑页】!T3263-结论【关键目标】!$C$28))</f>
        <v>0</v>
      </c>
      <c r="V3264" s="5">
        <f t="shared" si="454"/>
        <v>0</v>
      </c>
      <c r="W3264" s="5">
        <f t="shared" si="455"/>
        <v>0</v>
      </c>
      <c r="X3264" s="5">
        <f t="shared" si="458"/>
        <v>0</v>
      </c>
    </row>
    <row r="3265" spans="1:24" x14ac:dyDescent="0.15">
      <c r="A3265" s="7">
        <v>3264</v>
      </c>
      <c r="B3265" s="7">
        <v>5</v>
      </c>
      <c r="C3265" s="7">
        <v>16</v>
      </c>
      <c r="D3265" s="7">
        <v>24</v>
      </c>
      <c r="E3265" s="7">
        <v>136</v>
      </c>
      <c r="F3265" s="7">
        <v>18.399999999999999</v>
      </c>
      <c r="G3265" s="7">
        <v>0</v>
      </c>
      <c r="H3265" s="7">
        <f t="shared" si="450"/>
        <v>2</v>
      </c>
      <c r="I3265" s="16">
        <f t="shared" si="451"/>
        <v>45062</v>
      </c>
      <c r="J3265" s="17">
        <v>0.2407</v>
      </c>
      <c r="K3265" s="18">
        <f>G3265*结论【关键目标】!C$27*0.7735*0.001</f>
        <v>0</v>
      </c>
      <c r="L3265" s="5">
        <v>0</v>
      </c>
      <c r="M3265" s="5">
        <f>ABS(IF(L3265&lt;=0,L3265/耗电量关键数据!$B$6/1000,L3265/耗电量关键数据!$B$5/1000))</f>
        <v>0</v>
      </c>
      <c r="N3265" s="5">
        <f>电气设备逐时使用率计算!H3241</f>
        <v>1.1688450000000001</v>
      </c>
      <c r="O3265" s="5">
        <f>灯光逐时使用率计算!H3241</f>
        <v>0.37403039999999999</v>
      </c>
      <c r="P3265" s="19">
        <f t="shared" si="452"/>
        <v>1.5428754000000002</v>
      </c>
      <c r="Q3265" s="19">
        <f t="shared" si="456"/>
        <v>0</v>
      </c>
      <c r="R3265" s="20">
        <f t="shared" si="453"/>
        <v>0</v>
      </c>
      <c r="S3265" s="20">
        <f t="shared" si="457"/>
        <v>0</v>
      </c>
      <c r="T3265" s="20">
        <f>IF((T3264+R3265)&lt;0,0,IF((T3264+R3265)&gt;结论【关键目标】!C$28,结论【关键目标】!C$28,T3264+R3265))</f>
        <v>8.1608751999999996</v>
      </c>
      <c r="U3265" s="19">
        <f>IF((T3264+R3265)&lt;结论【关键目标】!$C$28,0,(发电量计算【计算逻辑页】!R3265+发电量计算【计算逻辑页】!T3264-结论【关键目标】!$C$28))</f>
        <v>0</v>
      </c>
      <c r="V3265" s="5">
        <f t="shared" si="454"/>
        <v>0</v>
      </c>
      <c r="W3265" s="5">
        <f t="shared" si="455"/>
        <v>0</v>
      </c>
      <c r="X3265" s="5">
        <f t="shared" si="458"/>
        <v>0</v>
      </c>
    </row>
    <row r="3266" spans="1:24" x14ac:dyDescent="0.15">
      <c r="A3266" s="7">
        <v>3265</v>
      </c>
      <c r="B3266" s="7">
        <v>5</v>
      </c>
      <c r="C3266" s="7">
        <v>17</v>
      </c>
      <c r="D3266" s="7">
        <v>1</v>
      </c>
      <c r="E3266" s="7">
        <v>137</v>
      </c>
      <c r="F3266" s="7">
        <v>19</v>
      </c>
      <c r="G3266" s="7">
        <v>0</v>
      </c>
      <c r="H3266" s="7">
        <f t="shared" ref="H3266:H3329" si="459">WEEKDAY(I:I,2)</f>
        <v>3</v>
      </c>
      <c r="I3266" s="16">
        <f t="shared" ref="I3266:I3329" si="460">DATE(2023,B3266,C3266)</f>
        <v>45063</v>
      </c>
      <c r="J3266" s="17">
        <v>0.2407</v>
      </c>
      <c r="K3266" s="18">
        <f>G3266*结论【关键目标】!C$27*0.7735*0.001</f>
        <v>0</v>
      </c>
      <c r="L3266" s="5">
        <v>0</v>
      </c>
      <c r="M3266" s="5">
        <f>ABS(IF(L3266&lt;=0,L3266/耗电量关键数据!$B$6/1000,L3266/耗电量关键数据!$B$5/1000))</f>
        <v>0</v>
      </c>
      <c r="N3266" s="5">
        <f>电气设备逐时使用率计算!H3242</f>
        <v>1.1688450000000001</v>
      </c>
      <c r="O3266" s="5">
        <f>灯光逐时使用率计算!H3242</f>
        <v>0.37403039999999999</v>
      </c>
      <c r="P3266" s="19">
        <f t="shared" ref="P3266:P3329" si="461">M3266+N3266+O3266</f>
        <v>1.5428754000000002</v>
      </c>
      <c r="Q3266" s="19">
        <f t="shared" si="456"/>
        <v>0</v>
      </c>
      <c r="R3266" s="20">
        <f t="shared" ref="R3266:R3329" si="462">K3266-Q3266</f>
        <v>0</v>
      </c>
      <c r="S3266" s="20">
        <f t="shared" si="457"/>
        <v>0</v>
      </c>
      <c r="T3266" s="20">
        <f>IF((T3265+R3266)&lt;0,0,IF((T3265+R3266)&gt;结论【关键目标】!C$28,结论【关键目标】!C$28,T3265+R3266))</f>
        <v>8.1608751999999996</v>
      </c>
      <c r="U3266" s="19">
        <f>IF((T3265+R3266)&lt;结论【关键目标】!$C$28,0,(发电量计算【计算逻辑页】!R3266+发电量计算【计算逻辑页】!T3265-结论【关键目标】!$C$28))</f>
        <v>0</v>
      </c>
      <c r="V3266" s="5">
        <f t="shared" ref="V3266:V3329" si="463">IF(J3266&gt;0.35,U3266*0.35,0)</f>
        <v>0</v>
      </c>
      <c r="W3266" s="5">
        <f t="shared" ref="W3266:W3329" si="464">IF(P3266&gt;K3266,K3266*J3266,P3266*J3266)</f>
        <v>0</v>
      </c>
      <c r="X3266" s="5">
        <f t="shared" si="458"/>
        <v>0</v>
      </c>
    </row>
    <row r="3267" spans="1:24" x14ac:dyDescent="0.15">
      <c r="A3267" s="7">
        <v>3266</v>
      </c>
      <c r="B3267" s="7">
        <v>5</v>
      </c>
      <c r="C3267" s="7">
        <v>17</v>
      </c>
      <c r="D3267" s="7">
        <v>2</v>
      </c>
      <c r="E3267" s="7">
        <v>137</v>
      </c>
      <c r="F3267" s="7">
        <v>19</v>
      </c>
      <c r="G3267" s="7">
        <v>0</v>
      </c>
      <c r="H3267" s="7">
        <f t="shared" si="459"/>
        <v>3</v>
      </c>
      <c r="I3267" s="16">
        <f t="shared" si="460"/>
        <v>45063</v>
      </c>
      <c r="J3267" s="17">
        <v>0.2407</v>
      </c>
      <c r="K3267" s="18">
        <f>G3267*结论【关键目标】!C$27*0.7735*0.001</f>
        <v>0</v>
      </c>
      <c r="L3267" s="5">
        <v>0</v>
      </c>
      <c r="M3267" s="5">
        <f>ABS(IF(L3267&lt;=0,L3267/耗电量关键数据!$B$6/1000,L3267/耗电量关键数据!$B$5/1000))</f>
        <v>0</v>
      </c>
      <c r="N3267" s="5">
        <f>电气设备逐时使用率计算!H3243</f>
        <v>1.1688450000000001</v>
      </c>
      <c r="O3267" s="5">
        <f>灯光逐时使用率计算!H3243</f>
        <v>0.37403039999999999</v>
      </c>
      <c r="P3267" s="19">
        <f t="shared" si="461"/>
        <v>1.5428754000000002</v>
      </c>
      <c r="Q3267" s="19">
        <f t="shared" ref="Q3267:Q3330" si="465">IF(J3267&gt;0.8,P3267,0)</f>
        <v>0</v>
      </c>
      <c r="R3267" s="20">
        <f t="shared" si="462"/>
        <v>0</v>
      </c>
      <c r="S3267" s="20">
        <f t="shared" ref="S3267:S3330" si="466">IF(R3267&lt;0,ABS(R3267),0)</f>
        <v>0</v>
      </c>
      <c r="T3267" s="20">
        <f>IF((T3266+R3267)&lt;0,0,IF((T3266+R3267)&gt;结论【关键目标】!C$28,结论【关键目标】!C$28,T3266+R3267))</f>
        <v>8.1608751999999996</v>
      </c>
      <c r="U3267" s="19">
        <f>IF((T3266+R3267)&lt;结论【关键目标】!$C$28,0,(发电量计算【计算逻辑页】!R3267+发电量计算【计算逻辑页】!T3266-结论【关键目标】!$C$28))</f>
        <v>0</v>
      </c>
      <c r="V3267" s="5">
        <f t="shared" si="463"/>
        <v>0</v>
      </c>
      <c r="W3267" s="5">
        <f t="shared" si="464"/>
        <v>0</v>
      </c>
      <c r="X3267" s="5">
        <f t="shared" si="458"/>
        <v>0</v>
      </c>
    </row>
    <row r="3268" spans="1:24" x14ac:dyDescent="0.15">
      <c r="A3268" s="7">
        <v>3267</v>
      </c>
      <c r="B3268" s="7">
        <v>5</v>
      </c>
      <c r="C3268" s="7">
        <v>17</v>
      </c>
      <c r="D3268" s="7">
        <v>3</v>
      </c>
      <c r="E3268" s="7">
        <v>137</v>
      </c>
      <c r="F3268" s="7">
        <v>15.1</v>
      </c>
      <c r="G3268" s="7">
        <v>0</v>
      </c>
      <c r="H3268" s="7">
        <f t="shared" si="459"/>
        <v>3</v>
      </c>
      <c r="I3268" s="16">
        <f t="shared" si="460"/>
        <v>45063</v>
      </c>
      <c r="J3268" s="17">
        <v>0.2407</v>
      </c>
      <c r="K3268" s="18">
        <f>G3268*结论【关键目标】!C$27*0.7735*0.001</f>
        <v>0</v>
      </c>
      <c r="L3268" s="5">
        <v>0</v>
      </c>
      <c r="M3268" s="5">
        <f>ABS(IF(L3268&lt;=0,L3268/耗电量关键数据!$B$6/1000,L3268/耗电量关键数据!$B$5/1000))</f>
        <v>0</v>
      </c>
      <c r="N3268" s="5">
        <f>电气设备逐时使用率计算!H3244</f>
        <v>1.1688450000000001</v>
      </c>
      <c r="O3268" s="5">
        <f>灯光逐时使用率计算!H3244</f>
        <v>0.37403039999999999</v>
      </c>
      <c r="P3268" s="19">
        <f t="shared" si="461"/>
        <v>1.5428754000000002</v>
      </c>
      <c r="Q3268" s="19">
        <f t="shared" si="465"/>
        <v>0</v>
      </c>
      <c r="R3268" s="20">
        <f t="shared" si="462"/>
        <v>0</v>
      </c>
      <c r="S3268" s="20">
        <f t="shared" si="466"/>
        <v>0</v>
      </c>
      <c r="T3268" s="20">
        <f>IF((T3267+R3268)&lt;0,0,IF((T3267+R3268)&gt;结论【关键目标】!C$28,结论【关键目标】!C$28,T3267+R3268))</f>
        <v>8.1608751999999996</v>
      </c>
      <c r="U3268" s="19">
        <f>IF((T3267+R3268)&lt;结论【关键目标】!$C$28,0,(发电量计算【计算逻辑页】!R3268+发电量计算【计算逻辑页】!T3267-结论【关键目标】!$C$28))</f>
        <v>0</v>
      </c>
      <c r="V3268" s="5">
        <f t="shared" si="463"/>
        <v>0</v>
      </c>
      <c r="W3268" s="5">
        <f t="shared" si="464"/>
        <v>0</v>
      </c>
      <c r="X3268" s="5">
        <f t="shared" ref="X3268:X3331" si="467">(J3268-0.35)*IF(T3268&gt;S3268,S3268,T3268)</f>
        <v>0</v>
      </c>
    </row>
    <row r="3269" spans="1:24" x14ac:dyDescent="0.15">
      <c r="A3269" s="7">
        <v>3268</v>
      </c>
      <c r="B3269" s="7">
        <v>5</v>
      </c>
      <c r="C3269" s="7">
        <v>17</v>
      </c>
      <c r="D3269" s="7">
        <v>4</v>
      </c>
      <c r="E3269" s="7">
        <v>137</v>
      </c>
      <c r="F3269" s="7">
        <v>17</v>
      </c>
      <c r="G3269" s="7">
        <v>0</v>
      </c>
      <c r="H3269" s="7">
        <f t="shared" si="459"/>
        <v>3</v>
      </c>
      <c r="I3269" s="16">
        <f t="shared" si="460"/>
        <v>45063</v>
      </c>
      <c r="J3269" s="17">
        <v>0.2407</v>
      </c>
      <c r="K3269" s="18">
        <f>G3269*结论【关键目标】!C$27*0.7735*0.001</f>
        <v>0</v>
      </c>
      <c r="L3269" s="5">
        <v>0</v>
      </c>
      <c r="M3269" s="5">
        <f>ABS(IF(L3269&lt;=0,L3269/耗电量关键数据!$B$6/1000,L3269/耗电量关键数据!$B$5/1000))</f>
        <v>0</v>
      </c>
      <c r="N3269" s="5">
        <f>电气设备逐时使用率计算!H3245</f>
        <v>1.1688450000000001</v>
      </c>
      <c r="O3269" s="5">
        <f>灯光逐时使用率计算!H3245</f>
        <v>0.37403039999999999</v>
      </c>
      <c r="P3269" s="19">
        <f t="shared" si="461"/>
        <v>1.5428754000000002</v>
      </c>
      <c r="Q3269" s="19">
        <f t="shared" si="465"/>
        <v>0</v>
      </c>
      <c r="R3269" s="20">
        <f t="shared" si="462"/>
        <v>0</v>
      </c>
      <c r="S3269" s="20">
        <f t="shared" si="466"/>
        <v>0</v>
      </c>
      <c r="T3269" s="20">
        <f>IF((T3268+R3269)&lt;0,0,IF((T3268+R3269)&gt;结论【关键目标】!C$28,结论【关键目标】!C$28,T3268+R3269))</f>
        <v>8.1608751999999996</v>
      </c>
      <c r="U3269" s="19">
        <f>IF((T3268+R3269)&lt;结论【关键目标】!$C$28,0,(发电量计算【计算逻辑页】!R3269+发电量计算【计算逻辑页】!T3268-结论【关键目标】!$C$28))</f>
        <v>0</v>
      </c>
      <c r="V3269" s="5">
        <f t="shared" si="463"/>
        <v>0</v>
      </c>
      <c r="W3269" s="5">
        <f t="shared" si="464"/>
        <v>0</v>
      </c>
      <c r="X3269" s="5">
        <f t="shared" si="467"/>
        <v>0</v>
      </c>
    </row>
    <row r="3270" spans="1:24" x14ac:dyDescent="0.15">
      <c r="A3270" s="7">
        <v>3269</v>
      </c>
      <c r="B3270" s="7">
        <v>5</v>
      </c>
      <c r="C3270" s="7">
        <v>17</v>
      </c>
      <c r="D3270" s="7">
        <v>5</v>
      </c>
      <c r="E3270" s="7">
        <v>137</v>
      </c>
      <c r="F3270" s="7">
        <v>17</v>
      </c>
      <c r="G3270" s="7">
        <v>13.7</v>
      </c>
      <c r="H3270" s="7">
        <f t="shared" si="459"/>
        <v>3</v>
      </c>
      <c r="I3270" s="16">
        <f t="shared" si="460"/>
        <v>45063</v>
      </c>
      <c r="J3270" s="17">
        <v>0.2407</v>
      </c>
      <c r="K3270" s="18">
        <f>G3270*结论【关键目标】!C$27*0.7735*0.001</f>
        <v>1.2716339999999999</v>
      </c>
      <c r="L3270" s="5">
        <v>0</v>
      </c>
      <c r="M3270" s="5">
        <f>ABS(IF(L3270&lt;=0,L3270/耗电量关键数据!$B$6/1000,L3270/耗电量关键数据!$B$5/1000))</f>
        <v>0</v>
      </c>
      <c r="N3270" s="5">
        <f>电气设备逐时使用率计算!H3246</f>
        <v>1.1688450000000001</v>
      </c>
      <c r="O3270" s="5">
        <f>灯光逐时使用率计算!H3246</f>
        <v>0.37403039999999999</v>
      </c>
      <c r="P3270" s="19">
        <f t="shared" si="461"/>
        <v>1.5428754000000002</v>
      </c>
      <c r="Q3270" s="19">
        <f t="shared" si="465"/>
        <v>0</v>
      </c>
      <c r="R3270" s="20">
        <f t="shared" si="462"/>
        <v>1.2716339999999999</v>
      </c>
      <c r="S3270" s="20">
        <f t="shared" si="466"/>
        <v>0</v>
      </c>
      <c r="T3270" s="20">
        <f>IF((T3269+R3270)&lt;0,0,IF((T3269+R3270)&gt;结论【关键目标】!C$28,结论【关键目标】!C$28,T3269+R3270))</f>
        <v>9.4325092000000001</v>
      </c>
      <c r="U3270" s="19">
        <f>IF((T3269+R3270)&lt;结论【关键目标】!$C$28,0,(发电量计算【计算逻辑页】!R3270+发电量计算【计算逻辑页】!T3269-结论【关键目标】!$C$28))</f>
        <v>0</v>
      </c>
      <c r="V3270" s="5">
        <f t="shared" si="463"/>
        <v>0</v>
      </c>
      <c r="W3270" s="5">
        <f t="shared" si="464"/>
        <v>0.30608230379999996</v>
      </c>
      <c r="X3270" s="5">
        <f t="shared" si="467"/>
        <v>0</v>
      </c>
    </row>
    <row r="3271" spans="1:24" x14ac:dyDescent="0.15">
      <c r="A3271" s="7">
        <v>3270</v>
      </c>
      <c r="B3271" s="7">
        <v>5</v>
      </c>
      <c r="C3271" s="7">
        <v>17</v>
      </c>
      <c r="D3271" s="7">
        <v>6</v>
      </c>
      <c r="E3271" s="7">
        <v>137</v>
      </c>
      <c r="F3271" s="7">
        <v>12.8</v>
      </c>
      <c r="G3271" s="7">
        <v>112.9</v>
      </c>
      <c r="H3271" s="7">
        <f t="shared" si="459"/>
        <v>3</v>
      </c>
      <c r="I3271" s="16">
        <f t="shared" si="460"/>
        <v>45063</v>
      </c>
      <c r="J3271" s="17">
        <v>0.2407</v>
      </c>
      <c r="K3271" s="18">
        <f>G3271*结论【关键目标】!C$27*0.7735*0.001</f>
        <v>10.479377999999999</v>
      </c>
      <c r="L3271" s="5">
        <v>0</v>
      </c>
      <c r="M3271" s="5">
        <f>ABS(IF(L3271&lt;=0,L3271/耗电量关键数据!$B$6/1000,L3271/耗电量关键数据!$B$5/1000))</f>
        <v>0</v>
      </c>
      <c r="N3271" s="5">
        <f>电气设备逐时使用率计算!H3247</f>
        <v>1.1688450000000001</v>
      </c>
      <c r="O3271" s="5">
        <f>灯光逐时使用率计算!H3247</f>
        <v>0.37403039999999999</v>
      </c>
      <c r="P3271" s="19">
        <f t="shared" si="461"/>
        <v>1.5428754000000002</v>
      </c>
      <c r="Q3271" s="19">
        <f t="shared" si="465"/>
        <v>0</v>
      </c>
      <c r="R3271" s="20">
        <f t="shared" si="462"/>
        <v>10.479377999999999</v>
      </c>
      <c r="S3271" s="20">
        <f t="shared" si="466"/>
        <v>0</v>
      </c>
      <c r="T3271" s="20">
        <f>IF((T3270+R3271)&lt;0,0,IF((T3270+R3271)&gt;结论【关键目标】!C$28,结论【关键目标】!C$28,T3270+R3271))</f>
        <v>19.911887199999999</v>
      </c>
      <c r="U3271" s="19">
        <f>IF((T3270+R3271)&lt;结论【关键目标】!$C$28,0,(发电量计算【计算逻辑页】!R3271+发电量计算【计算逻辑页】!T3270-结论【关键目标】!$C$28))</f>
        <v>0</v>
      </c>
      <c r="V3271" s="5">
        <f t="shared" si="463"/>
        <v>0</v>
      </c>
      <c r="W3271" s="5">
        <f t="shared" si="464"/>
        <v>0.37137010878000004</v>
      </c>
      <c r="X3271" s="5">
        <f t="shared" si="467"/>
        <v>0</v>
      </c>
    </row>
    <row r="3272" spans="1:24" x14ac:dyDescent="0.15">
      <c r="A3272" s="7">
        <v>3271</v>
      </c>
      <c r="B3272" s="7">
        <v>5</v>
      </c>
      <c r="C3272" s="7">
        <v>17</v>
      </c>
      <c r="D3272" s="7">
        <v>7</v>
      </c>
      <c r="E3272" s="7">
        <v>137</v>
      </c>
      <c r="F3272" s="7">
        <v>13</v>
      </c>
      <c r="G3272" s="7">
        <v>191.1</v>
      </c>
      <c r="H3272" s="7">
        <f t="shared" si="459"/>
        <v>3</v>
      </c>
      <c r="I3272" s="16">
        <f t="shared" si="460"/>
        <v>45063</v>
      </c>
      <c r="J3272" s="17">
        <v>0.2407</v>
      </c>
      <c r="K3272" s="18">
        <f>G3272*结论【关键目标】!C$27*0.7735*0.001</f>
        <v>17.737901999999998</v>
      </c>
      <c r="L3272" s="5">
        <v>0</v>
      </c>
      <c r="M3272" s="5">
        <f>ABS(IF(L3272&lt;=0,L3272/耗电量关键数据!$B$6/1000,L3272/耗电量关键数据!$B$5/1000))</f>
        <v>0</v>
      </c>
      <c r="N3272" s="5">
        <f>电气设备逐时使用率计算!H3248</f>
        <v>2.3376900000000003</v>
      </c>
      <c r="O3272" s="5">
        <f>灯光逐时使用率计算!H3248</f>
        <v>1.2467680000000001</v>
      </c>
      <c r="P3272" s="19">
        <f t="shared" si="461"/>
        <v>3.5844580000000006</v>
      </c>
      <c r="Q3272" s="19">
        <f t="shared" si="465"/>
        <v>0</v>
      </c>
      <c r="R3272" s="20">
        <f t="shared" si="462"/>
        <v>17.737901999999998</v>
      </c>
      <c r="S3272" s="20">
        <f t="shared" si="466"/>
        <v>0</v>
      </c>
      <c r="T3272" s="20">
        <f>IF((T3271+R3272)&lt;0,0,IF((T3271+R3272)&gt;结论【关键目标】!C$28,结论【关键目标】!C$28,T3271+R3272))</f>
        <v>22</v>
      </c>
      <c r="U3272" s="19">
        <f>IF((T3271+R3272)&lt;结论【关键目标】!$C$28,0,(发电量计算【计算逻辑页】!R3272+发电量计算【计算逻辑页】!T3271-结论【关键目标】!$C$28))</f>
        <v>15.649789200000001</v>
      </c>
      <c r="V3272" s="5">
        <f t="shared" si="463"/>
        <v>0</v>
      </c>
      <c r="W3272" s="5">
        <f t="shared" si="464"/>
        <v>0.8627790406000001</v>
      </c>
      <c r="X3272" s="5">
        <f t="shared" si="467"/>
        <v>0</v>
      </c>
    </row>
    <row r="3273" spans="1:24" x14ac:dyDescent="0.15">
      <c r="A3273" s="7">
        <v>3272</v>
      </c>
      <c r="B3273" s="7">
        <v>5</v>
      </c>
      <c r="C3273" s="7">
        <v>17</v>
      </c>
      <c r="D3273" s="7">
        <v>8</v>
      </c>
      <c r="E3273" s="7">
        <v>137</v>
      </c>
      <c r="F3273" s="7">
        <v>19</v>
      </c>
      <c r="G3273" s="7">
        <v>454.5</v>
      </c>
      <c r="H3273" s="7">
        <f t="shared" si="459"/>
        <v>3</v>
      </c>
      <c r="I3273" s="16">
        <f t="shared" si="460"/>
        <v>45063</v>
      </c>
      <c r="J3273" s="17">
        <v>0.70809999999999995</v>
      </c>
      <c r="K3273" s="18">
        <f>G3273*结论【关键目标】!C$27*0.7735*0.001</f>
        <v>42.186689999999999</v>
      </c>
      <c r="L3273" s="5">
        <v>0</v>
      </c>
      <c r="M3273" s="5">
        <f>ABS(IF(L3273&lt;=0,L3273/耗电量关键数据!$B$6/1000,L3273/耗电量关键数据!$B$5/1000))</f>
        <v>0</v>
      </c>
      <c r="N3273" s="5">
        <f>电气设备逐时使用率计算!H3249</f>
        <v>11.688450000000001</v>
      </c>
      <c r="O3273" s="5">
        <f>灯光逐时使用率计算!H3249</f>
        <v>6.2338399999999998</v>
      </c>
      <c r="P3273" s="19">
        <f t="shared" si="461"/>
        <v>17.92229</v>
      </c>
      <c r="Q3273" s="19">
        <f t="shared" si="465"/>
        <v>0</v>
      </c>
      <c r="R3273" s="20">
        <f t="shared" si="462"/>
        <v>42.186689999999999</v>
      </c>
      <c r="S3273" s="20">
        <f t="shared" si="466"/>
        <v>0</v>
      </c>
      <c r="T3273" s="20">
        <f>IF((T3272+R3273)&lt;0,0,IF((T3272+R3273)&gt;结论【关键目标】!C$28,结论【关键目标】!C$28,T3272+R3273))</f>
        <v>22</v>
      </c>
      <c r="U3273" s="19">
        <f>IF((T3272+R3273)&lt;结论【关键目标】!$C$28,0,(发电量计算【计算逻辑页】!R3273+发电量计算【计算逻辑页】!T3272-结论【关键目标】!$C$28))</f>
        <v>42.186689999999999</v>
      </c>
      <c r="V3273" s="5">
        <f t="shared" si="463"/>
        <v>14.765341499999998</v>
      </c>
      <c r="W3273" s="5">
        <f t="shared" si="464"/>
        <v>12.690773548999999</v>
      </c>
      <c r="X3273" s="5">
        <f t="shared" si="467"/>
        <v>0</v>
      </c>
    </row>
    <row r="3274" spans="1:24" x14ac:dyDescent="0.15">
      <c r="A3274" s="7">
        <v>3273</v>
      </c>
      <c r="B3274" s="7">
        <v>5</v>
      </c>
      <c r="C3274" s="7">
        <v>17</v>
      </c>
      <c r="D3274" s="7">
        <v>9</v>
      </c>
      <c r="E3274" s="7">
        <v>137</v>
      </c>
      <c r="F3274" s="7">
        <v>20.3</v>
      </c>
      <c r="G3274" s="7">
        <v>650.20000000000005</v>
      </c>
      <c r="H3274" s="7">
        <f t="shared" si="459"/>
        <v>3</v>
      </c>
      <c r="I3274" s="16">
        <f t="shared" si="460"/>
        <v>45063</v>
      </c>
      <c r="J3274" s="17">
        <v>0.70809999999999995</v>
      </c>
      <c r="K3274" s="18">
        <f>G3274*结论【关键目标】!C$27*0.7735*0.001</f>
        <v>60.351563999999996</v>
      </c>
      <c r="L3274" s="5">
        <v>0</v>
      </c>
      <c r="M3274" s="5">
        <f>ABS(IF(L3274&lt;=0,L3274/耗电量关键数据!$B$6/1000,L3274/耗电量关键数据!$B$5/1000))</f>
        <v>0</v>
      </c>
      <c r="N3274" s="5">
        <f>电气设备逐时使用率计算!H3250</f>
        <v>22.208055000000002</v>
      </c>
      <c r="O3274" s="5">
        <f>灯光逐时使用率计算!H3250</f>
        <v>11.844296</v>
      </c>
      <c r="P3274" s="19">
        <f t="shared" si="461"/>
        <v>34.052351000000002</v>
      </c>
      <c r="Q3274" s="19">
        <f t="shared" si="465"/>
        <v>0</v>
      </c>
      <c r="R3274" s="20">
        <f t="shared" si="462"/>
        <v>60.351563999999996</v>
      </c>
      <c r="S3274" s="20">
        <f t="shared" si="466"/>
        <v>0</v>
      </c>
      <c r="T3274" s="20">
        <f>IF((T3273+R3274)&lt;0,0,IF((T3273+R3274)&gt;结论【关键目标】!C$28,结论【关键目标】!C$28,T3273+R3274))</f>
        <v>22</v>
      </c>
      <c r="U3274" s="19">
        <f>IF((T3273+R3274)&lt;结论【关键目标】!$C$28,0,(发电量计算【计算逻辑页】!R3274+发电量计算【计算逻辑页】!T3273-结论【关键目标】!$C$28))</f>
        <v>60.351563999999996</v>
      </c>
      <c r="V3274" s="5">
        <f t="shared" si="463"/>
        <v>21.123047399999997</v>
      </c>
      <c r="W3274" s="5">
        <f t="shared" si="464"/>
        <v>24.1124697431</v>
      </c>
      <c r="X3274" s="5">
        <f t="shared" si="467"/>
        <v>0</v>
      </c>
    </row>
    <row r="3275" spans="1:24" x14ac:dyDescent="0.15">
      <c r="A3275" s="7">
        <v>3274</v>
      </c>
      <c r="B3275" s="7">
        <v>5</v>
      </c>
      <c r="C3275" s="7">
        <v>17</v>
      </c>
      <c r="D3275" s="7">
        <v>10</v>
      </c>
      <c r="E3275" s="7">
        <v>137</v>
      </c>
      <c r="F3275" s="7">
        <v>23</v>
      </c>
      <c r="G3275" s="7">
        <v>727.8</v>
      </c>
      <c r="H3275" s="7">
        <f t="shared" si="459"/>
        <v>3</v>
      </c>
      <c r="I3275" s="16">
        <f t="shared" si="460"/>
        <v>45063</v>
      </c>
      <c r="J3275" s="17">
        <v>0.70809999999999995</v>
      </c>
      <c r="K3275" s="18">
        <f>G3275*结论【关键目标】!C$27*0.7735*0.001</f>
        <v>67.554395999999997</v>
      </c>
      <c r="L3275" s="5">
        <v>0</v>
      </c>
      <c r="M3275" s="5">
        <f>ABS(IF(L3275&lt;=0,L3275/耗电量关键数据!$B$6/1000,L3275/耗电量关键数据!$B$5/1000))</f>
        <v>0</v>
      </c>
      <c r="N3275" s="5">
        <f>电气设备逐时使用率计算!H3251</f>
        <v>22.208055000000002</v>
      </c>
      <c r="O3275" s="5">
        <f>灯光逐时使用率计算!H3251</f>
        <v>11.844296</v>
      </c>
      <c r="P3275" s="19">
        <f t="shared" si="461"/>
        <v>34.052351000000002</v>
      </c>
      <c r="Q3275" s="19">
        <f t="shared" si="465"/>
        <v>0</v>
      </c>
      <c r="R3275" s="20">
        <f t="shared" si="462"/>
        <v>67.554395999999997</v>
      </c>
      <c r="S3275" s="20">
        <f t="shared" si="466"/>
        <v>0</v>
      </c>
      <c r="T3275" s="20">
        <f>IF((T3274+R3275)&lt;0,0,IF((T3274+R3275)&gt;结论【关键目标】!C$28,结论【关键目标】!C$28,T3274+R3275))</f>
        <v>22</v>
      </c>
      <c r="U3275" s="19">
        <f>IF((T3274+R3275)&lt;结论【关键目标】!$C$28,0,(发电量计算【计算逻辑页】!R3275+发电量计算【计算逻辑页】!T3274-结论【关键目标】!$C$28))</f>
        <v>67.554395999999997</v>
      </c>
      <c r="V3275" s="5">
        <f t="shared" si="463"/>
        <v>23.644038599999998</v>
      </c>
      <c r="W3275" s="5">
        <f t="shared" si="464"/>
        <v>24.1124697431</v>
      </c>
      <c r="X3275" s="5">
        <f t="shared" si="467"/>
        <v>0</v>
      </c>
    </row>
    <row r="3276" spans="1:24" x14ac:dyDescent="0.15">
      <c r="A3276" s="7">
        <v>3275</v>
      </c>
      <c r="B3276" s="7">
        <v>5</v>
      </c>
      <c r="C3276" s="7">
        <v>17</v>
      </c>
      <c r="D3276" s="7">
        <v>11</v>
      </c>
      <c r="E3276" s="7">
        <v>137</v>
      </c>
      <c r="F3276" s="7">
        <v>25</v>
      </c>
      <c r="G3276" s="7">
        <v>741.4</v>
      </c>
      <c r="H3276" s="7">
        <f t="shared" si="459"/>
        <v>3</v>
      </c>
      <c r="I3276" s="16">
        <f t="shared" si="460"/>
        <v>45063</v>
      </c>
      <c r="J3276" s="17">
        <v>1.2267999999999999</v>
      </c>
      <c r="K3276" s="18">
        <f>G3276*结论【关键目标】!C$27*0.7735*0.001</f>
        <v>68.81674799999999</v>
      </c>
      <c r="L3276" s="5">
        <v>0</v>
      </c>
      <c r="M3276" s="5">
        <f>ABS(IF(L3276&lt;=0,L3276/耗电量关键数据!$B$6/1000,L3276/耗电量关键数据!$B$5/1000))</f>
        <v>0</v>
      </c>
      <c r="N3276" s="5">
        <f>电气设备逐时使用率计算!H3252</f>
        <v>22.208055000000002</v>
      </c>
      <c r="O3276" s="5">
        <f>灯光逐时使用率计算!H3252</f>
        <v>11.844296</v>
      </c>
      <c r="P3276" s="19">
        <f t="shared" si="461"/>
        <v>34.052351000000002</v>
      </c>
      <c r="Q3276" s="19">
        <f t="shared" si="465"/>
        <v>34.052351000000002</v>
      </c>
      <c r="R3276" s="20">
        <f t="shared" si="462"/>
        <v>34.764396999999988</v>
      </c>
      <c r="S3276" s="20">
        <f t="shared" si="466"/>
        <v>0</v>
      </c>
      <c r="T3276" s="20">
        <f>IF((T3275+R3276)&lt;0,0,IF((T3275+R3276)&gt;结论【关键目标】!C$28,结论【关键目标】!C$28,T3275+R3276))</f>
        <v>22</v>
      </c>
      <c r="U3276" s="19">
        <f>IF((T3275+R3276)&lt;结论【关键目标】!$C$28,0,(发电量计算【计算逻辑页】!R3276+发电量计算【计算逻辑页】!T3275-结论【关键目标】!$C$28))</f>
        <v>34.764396999999988</v>
      </c>
      <c r="V3276" s="5">
        <f t="shared" si="463"/>
        <v>12.167538949999996</v>
      </c>
      <c r="W3276" s="5">
        <f t="shared" si="464"/>
        <v>41.775424206799997</v>
      </c>
      <c r="X3276" s="5">
        <f t="shared" si="467"/>
        <v>0</v>
      </c>
    </row>
    <row r="3277" spans="1:24" x14ac:dyDescent="0.15">
      <c r="A3277" s="7">
        <v>3276</v>
      </c>
      <c r="B3277" s="7">
        <v>5</v>
      </c>
      <c r="C3277" s="7">
        <v>17</v>
      </c>
      <c r="D3277" s="7">
        <v>12</v>
      </c>
      <c r="E3277" s="7">
        <v>137</v>
      </c>
      <c r="F3277" s="7">
        <v>27.7</v>
      </c>
      <c r="G3277" s="7">
        <v>797.2</v>
      </c>
      <c r="H3277" s="7">
        <f t="shared" si="459"/>
        <v>3</v>
      </c>
      <c r="I3277" s="16">
        <f t="shared" si="460"/>
        <v>45063</v>
      </c>
      <c r="J3277" s="17">
        <v>1.2267999999999999</v>
      </c>
      <c r="K3277" s="18">
        <f>G3277*结论【关键目标】!C$27*0.7735*0.001</f>
        <v>73.996103999999988</v>
      </c>
      <c r="L3277" s="5">
        <v>0</v>
      </c>
      <c r="M3277" s="5">
        <f>ABS(IF(L3277&lt;=0,L3277/耗电量关键数据!$B$6/1000,L3277/耗电量关键数据!$B$5/1000))</f>
        <v>0</v>
      </c>
      <c r="N3277" s="5">
        <f>电气设备逐时使用率计算!H3253</f>
        <v>11.688450000000001</v>
      </c>
      <c r="O3277" s="5">
        <f>灯光逐时使用率计算!H3253</f>
        <v>9.9741440000000008</v>
      </c>
      <c r="P3277" s="19">
        <f t="shared" si="461"/>
        <v>21.662594000000002</v>
      </c>
      <c r="Q3277" s="19">
        <f t="shared" si="465"/>
        <v>21.662594000000002</v>
      </c>
      <c r="R3277" s="20">
        <f t="shared" si="462"/>
        <v>52.33350999999999</v>
      </c>
      <c r="S3277" s="20">
        <f t="shared" si="466"/>
        <v>0</v>
      </c>
      <c r="T3277" s="20">
        <f>IF((T3276+R3277)&lt;0,0,IF((T3276+R3277)&gt;结论【关键目标】!C$28,结论【关键目标】!C$28,T3276+R3277))</f>
        <v>22</v>
      </c>
      <c r="U3277" s="19">
        <f>IF((T3276+R3277)&lt;结论【关键目标】!$C$28,0,(发电量计算【计算逻辑页】!R3277+发电量计算【计算逻辑页】!T3276-结论【关键目标】!$C$28))</f>
        <v>52.33350999999999</v>
      </c>
      <c r="V3277" s="5">
        <f t="shared" si="463"/>
        <v>18.316728499999996</v>
      </c>
      <c r="W3277" s="5">
        <f t="shared" si="464"/>
        <v>26.5756703192</v>
      </c>
      <c r="X3277" s="5">
        <f t="shared" si="467"/>
        <v>0</v>
      </c>
    </row>
    <row r="3278" spans="1:24" x14ac:dyDescent="0.15">
      <c r="A3278" s="7">
        <v>3277</v>
      </c>
      <c r="B3278" s="7">
        <v>5</v>
      </c>
      <c r="C3278" s="7">
        <v>17</v>
      </c>
      <c r="D3278" s="7">
        <v>13</v>
      </c>
      <c r="E3278" s="7">
        <v>137</v>
      </c>
      <c r="F3278" s="7">
        <v>28</v>
      </c>
      <c r="G3278" s="7">
        <v>769.8</v>
      </c>
      <c r="H3278" s="7">
        <f t="shared" si="459"/>
        <v>3</v>
      </c>
      <c r="I3278" s="16">
        <f t="shared" si="460"/>
        <v>45063</v>
      </c>
      <c r="J3278" s="17">
        <v>1.2267999999999999</v>
      </c>
      <c r="K3278" s="18">
        <f>G3278*结论【关键目标】!C$27*0.7735*0.001</f>
        <v>71.452835999999991</v>
      </c>
      <c r="L3278" s="5">
        <v>0</v>
      </c>
      <c r="M3278" s="5">
        <f>ABS(IF(L3278&lt;=0,L3278/耗电量关键数据!$B$6/1000,L3278/耗电量关键数据!$B$5/1000))</f>
        <v>0</v>
      </c>
      <c r="N3278" s="5">
        <f>电气设备逐时使用率计算!H3254</f>
        <v>11.688450000000001</v>
      </c>
      <c r="O3278" s="5">
        <f>灯光逐时使用率计算!H3254</f>
        <v>9.9741440000000008</v>
      </c>
      <c r="P3278" s="19">
        <f t="shared" si="461"/>
        <v>21.662594000000002</v>
      </c>
      <c r="Q3278" s="19">
        <f t="shared" si="465"/>
        <v>21.662594000000002</v>
      </c>
      <c r="R3278" s="20">
        <f t="shared" si="462"/>
        <v>49.790241999999992</v>
      </c>
      <c r="S3278" s="20">
        <f t="shared" si="466"/>
        <v>0</v>
      </c>
      <c r="T3278" s="20">
        <f>IF((T3277+R3278)&lt;0,0,IF((T3277+R3278)&gt;结论【关键目标】!C$28,结论【关键目标】!C$28,T3277+R3278))</f>
        <v>22</v>
      </c>
      <c r="U3278" s="19">
        <f>IF((T3277+R3278)&lt;结论【关键目标】!$C$28,0,(发电量计算【计算逻辑页】!R3278+发电量计算【计算逻辑页】!T3277-结论【关键目标】!$C$28))</f>
        <v>49.790241999999992</v>
      </c>
      <c r="V3278" s="5">
        <f t="shared" si="463"/>
        <v>17.426584699999996</v>
      </c>
      <c r="W3278" s="5">
        <f t="shared" si="464"/>
        <v>26.5756703192</v>
      </c>
      <c r="X3278" s="5">
        <f t="shared" si="467"/>
        <v>0</v>
      </c>
    </row>
    <row r="3279" spans="1:24" x14ac:dyDescent="0.15">
      <c r="A3279" s="7">
        <v>3278</v>
      </c>
      <c r="B3279" s="7">
        <v>5</v>
      </c>
      <c r="C3279" s="7">
        <v>17</v>
      </c>
      <c r="D3279" s="7">
        <v>14</v>
      </c>
      <c r="E3279" s="7">
        <v>137</v>
      </c>
      <c r="F3279" s="7">
        <v>29</v>
      </c>
      <c r="G3279" s="7">
        <v>685.2</v>
      </c>
      <c r="H3279" s="7">
        <f t="shared" si="459"/>
        <v>3</v>
      </c>
      <c r="I3279" s="16">
        <f t="shared" si="460"/>
        <v>45063</v>
      </c>
      <c r="J3279" s="17">
        <v>1.2267999999999999</v>
      </c>
      <c r="K3279" s="18">
        <f>G3279*结论【关键目标】!C$27*0.7735*0.001</f>
        <v>63.600263999999996</v>
      </c>
      <c r="L3279" s="5">
        <v>0</v>
      </c>
      <c r="M3279" s="5">
        <f>ABS(IF(L3279&lt;=0,L3279/耗电量关键数据!$B$6/1000,L3279/耗电量关键数据!$B$5/1000))</f>
        <v>0</v>
      </c>
      <c r="N3279" s="5">
        <f>电气设备逐时使用率计算!H3255</f>
        <v>22.208055000000002</v>
      </c>
      <c r="O3279" s="5">
        <f>灯光逐时使用率计算!H3255</f>
        <v>11.844296</v>
      </c>
      <c r="P3279" s="19">
        <f t="shared" si="461"/>
        <v>34.052351000000002</v>
      </c>
      <c r="Q3279" s="19">
        <f t="shared" si="465"/>
        <v>34.052351000000002</v>
      </c>
      <c r="R3279" s="20">
        <f t="shared" si="462"/>
        <v>29.547912999999994</v>
      </c>
      <c r="S3279" s="20">
        <f t="shared" si="466"/>
        <v>0</v>
      </c>
      <c r="T3279" s="20">
        <f>IF((T3278+R3279)&lt;0,0,IF((T3278+R3279)&gt;结论【关键目标】!C$28,结论【关键目标】!C$28,T3278+R3279))</f>
        <v>22</v>
      </c>
      <c r="U3279" s="19">
        <f>IF((T3278+R3279)&lt;结论【关键目标】!$C$28,0,(发电量计算【计算逻辑页】!R3279+发电量计算【计算逻辑页】!T3278-结论【关键目标】!$C$28))</f>
        <v>29.547912999999994</v>
      </c>
      <c r="V3279" s="5">
        <f t="shared" si="463"/>
        <v>10.341769549999997</v>
      </c>
      <c r="W3279" s="5">
        <f t="shared" si="464"/>
        <v>41.775424206799997</v>
      </c>
      <c r="X3279" s="5">
        <f t="shared" si="467"/>
        <v>0</v>
      </c>
    </row>
    <row r="3280" spans="1:24" x14ac:dyDescent="0.15">
      <c r="A3280" s="7">
        <v>3279</v>
      </c>
      <c r="B3280" s="7">
        <v>5</v>
      </c>
      <c r="C3280" s="7">
        <v>17</v>
      </c>
      <c r="D3280" s="7">
        <v>15</v>
      </c>
      <c r="E3280" s="7">
        <v>137</v>
      </c>
      <c r="F3280" s="7">
        <v>30.7</v>
      </c>
      <c r="G3280" s="7">
        <v>564.6</v>
      </c>
      <c r="H3280" s="7">
        <f t="shared" si="459"/>
        <v>3</v>
      </c>
      <c r="I3280" s="16">
        <f t="shared" si="460"/>
        <v>45063</v>
      </c>
      <c r="J3280" s="17">
        <v>1.2267999999999999</v>
      </c>
      <c r="K3280" s="18">
        <f>G3280*结论【关键目标】!C$27*0.7735*0.001</f>
        <v>52.406171999999998</v>
      </c>
      <c r="L3280" s="5">
        <v>0</v>
      </c>
      <c r="M3280" s="5">
        <f>ABS(IF(L3280&lt;=0,L3280/耗电量关键数据!$B$6/1000,L3280/耗电量关键数据!$B$5/1000))</f>
        <v>0</v>
      </c>
      <c r="N3280" s="5">
        <f>电气设备逐时使用率计算!H3256</f>
        <v>22.208055000000002</v>
      </c>
      <c r="O3280" s="5">
        <f>灯光逐时使用率计算!H3256</f>
        <v>11.844296</v>
      </c>
      <c r="P3280" s="19">
        <f t="shared" si="461"/>
        <v>34.052351000000002</v>
      </c>
      <c r="Q3280" s="19">
        <f t="shared" si="465"/>
        <v>34.052351000000002</v>
      </c>
      <c r="R3280" s="20">
        <f t="shared" si="462"/>
        <v>18.353820999999996</v>
      </c>
      <c r="S3280" s="20">
        <f t="shared" si="466"/>
        <v>0</v>
      </c>
      <c r="T3280" s="20">
        <f>IF((T3279+R3280)&lt;0,0,IF((T3279+R3280)&gt;结论【关键目标】!C$28,结论【关键目标】!C$28,T3279+R3280))</f>
        <v>22</v>
      </c>
      <c r="U3280" s="19">
        <f>IF((T3279+R3280)&lt;结论【关键目标】!$C$28,0,(发电量计算【计算逻辑页】!R3280+发电量计算【计算逻辑页】!T3279-结论【关键目标】!$C$28))</f>
        <v>18.353820999999996</v>
      </c>
      <c r="V3280" s="5">
        <f t="shared" si="463"/>
        <v>6.4238373499999986</v>
      </c>
      <c r="W3280" s="5">
        <f t="shared" si="464"/>
        <v>41.775424206799997</v>
      </c>
      <c r="X3280" s="5">
        <f t="shared" si="467"/>
        <v>0</v>
      </c>
    </row>
    <row r="3281" spans="1:24" x14ac:dyDescent="0.15">
      <c r="A3281" s="7">
        <v>3280</v>
      </c>
      <c r="B3281" s="7">
        <v>5</v>
      </c>
      <c r="C3281" s="7">
        <v>17</v>
      </c>
      <c r="D3281" s="7">
        <v>16</v>
      </c>
      <c r="E3281" s="7">
        <v>137</v>
      </c>
      <c r="F3281" s="7">
        <v>30</v>
      </c>
      <c r="G3281" s="7">
        <v>401.4</v>
      </c>
      <c r="H3281" s="7">
        <f t="shared" si="459"/>
        <v>3</v>
      </c>
      <c r="I3281" s="16">
        <f t="shared" si="460"/>
        <v>45063</v>
      </c>
      <c r="J3281" s="17">
        <v>0.70809999999999995</v>
      </c>
      <c r="K3281" s="18">
        <f>G3281*结论【关键目标】!C$27*0.7735*0.001</f>
        <v>37.257947999999999</v>
      </c>
      <c r="L3281" s="5">
        <v>0</v>
      </c>
      <c r="M3281" s="5">
        <f>ABS(IF(L3281&lt;=0,L3281/耗电量关键数据!$B$6/1000,L3281/耗电量关键数据!$B$5/1000))</f>
        <v>0</v>
      </c>
      <c r="N3281" s="5">
        <f>电气设备逐时使用率计算!H3257</f>
        <v>22.208055000000002</v>
      </c>
      <c r="O3281" s="5">
        <f>灯光逐时使用率计算!H3257</f>
        <v>11.844296</v>
      </c>
      <c r="P3281" s="19">
        <f t="shared" si="461"/>
        <v>34.052351000000002</v>
      </c>
      <c r="Q3281" s="19">
        <f t="shared" si="465"/>
        <v>0</v>
      </c>
      <c r="R3281" s="20">
        <f t="shared" si="462"/>
        <v>37.257947999999999</v>
      </c>
      <c r="S3281" s="20">
        <f t="shared" si="466"/>
        <v>0</v>
      </c>
      <c r="T3281" s="20">
        <f>IF((T3280+R3281)&lt;0,0,IF((T3280+R3281)&gt;结论【关键目标】!C$28,结论【关键目标】!C$28,T3280+R3281))</f>
        <v>22</v>
      </c>
      <c r="U3281" s="19">
        <f>IF((T3280+R3281)&lt;结论【关键目标】!$C$28,0,(发电量计算【计算逻辑页】!R3281+发电量计算【计算逻辑页】!T3280-结论【关键目标】!$C$28))</f>
        <v>37.257947999999999</v>
      </c>
      <c r="V3281" s="5">
        <f t="shared" si="463"/>
        <v>13.040281799999999</v>
      </c>
      <c r="W3281" s="5">
        <f t="shared" si="464"/>
        <v>24.1124697431</v>
      </c>
      <c r="X3281" s="5">
        <f t="shared" si="467"/>
        <v>0</v>
      </c>
    </row>
    <row r="3282" spans="1:24" x14ac:dyDescent="0.15">
      <c r="A3282" s="7">
        <v>3281</v>
      </c>
      <c r="B3282" s="7">
        <v>5</v>
      </c>
      <c r="C3282" s="7">
        <v>17</v>
      </c>
      <c r="D3282" s="7">
        <v>17</v>
      </c>
      <c r="E3282" s="7">
        <v>137</v>
      </c>
      <c r="F3282" s="7">
        <v>30</v>
      </c>
      <c r="G3282" s="7">
        <v>244.3</v>
      </c>
      <c r="H3282" s="7">
        <f t="shared" si="459"/>
        <v>3</v>
      </c>
      <c r="I3282" s="16">
        <f t="shared" si="460"/>
        <v>45063</v>
      </c>
      <c r="J3282" s="17">
        <v>0.70809999999999995</v>
      </c>
      <c r="K3282" s="18">
        <f>G3282*结论【关键目标】!C$27*0.7735*0.001</f>
        <v>22.675926</v>
      </c>
      <c r="L3282" s="5">
        <v>0</v>
      </c>
      <c r="M3282" s="5">
        <f>ABS(IF(L3282&lt;=0,L3282/耗电量关键数据!$B$6/1000,L3282/耗电量关键数据!$B$5/1000))</f>
        <v>0</v>
      </c>
      <c r="N3282" s="5">
        <f>电气设备逐时使用率计算!H3258</f>
        <v>22.208055000000002</v>
      </c>
      <c r="O3282" s="5">
        <f>灯光逐时使用率计算!H3258</f>
        <v>11.844296</v>
      </c>
      <c r="P3282" s="19">
        <f t="shared" si="461"/>
        <v>34.052351000000002</v>
      </c>
      <c r="Q3282" s="19">
        <f t="shared" si="465"/>
        <v>0</v>
      </c>
      <c r="R3282" s="20">
        <f t="shared" si="462"/>
        <v>22.675926</v>
      </c>
      <c r="S3282" s="20">
        <f t="shared" si="466"/>
        <v>0</v>
      </c>
      <c r="T3282" s="20">
        <f>IF((T3281+R3282)&lt;0,0,IF((T3281+R3282)&gt;结论【关键目标】!C$28,结论【关键目标】!C$28,T3281+R3282))</f>
        <v>22</v>
      </c>
      <c r="U3282" s="19">
        <f>IF((T3281+R3282)&lt;结论【关键目标】!$C$28,0,(发电量计算【计算逻辑页】!R3282+发电量计算【计算逻辑页】!T3281-结论【关键目标】!$C$28))</f>
        <v>22.675926000000004</v>
      </c>
      <c r="V3282" s="5">
        <f t="shared" si="463"/>
        <v>7.9365741000000005</v>
      </c>
      <c r="W3282" s="5">
        <f t="shared" si="464"/>
        <v>16.0568232006</v>
      </c>
      <c r="X3282" s="5">
        <f t="shared" si="467"/>
        <v>0</v>
      </c>
    </row>
    <row r="3283" spans="1:24" x14ac:dyDescent="0.15">
      <c r="A3283" s="7">
        <v>3282</v>
      </c>
      <c r="B3283" s="7">
        <v>5</v>
      </c>
      <c r="C3283" s="7">
        <v>17</v>
      </c>
      <c r="D3283" s="7">
        <v>18</v>
      </c>
      <c r="E3283" s="7">
        <v>137</v>
      </c>
      <c r="F3283" s="7">
        <v>30.4</v>
      </c>
      <c r="G3283" s="7">
        <v>91.1</v>
      </c>
      <c r="H3283" s="7">
        <f t="shared" si="459"/>
        <v>3</v>
      </c>
      <c r="I3283" s="16">
        <f t="shared" si="460"/>
        <v>45063</v>
      </c>
      <c r="J3283" s="17">
        <v>0.70809999999999995</v>
      </c>
      <c r="K3283" s="18">
        <f>G3283*结论【关键目标】!C$27*0.7735*0.001</f>
        <v>8.455902</v>
      </c>
      <c r="L3283" s="5">
        <v>0</v>
      </c>
      <c r="M3283" s="5">
        <f>ABS(IF(L3283&lt;=0,L3283/耗电量关键数据!$B$6/1000,L3283/耗电量关键数据!$B$5/1000))</f>
        <v>0</v>
      </c>
      <c r="N3283" s="5">
        <f>电气设备逐时使用率计算!H3259</f>
        <v>7.0130699999999999</v>
      </c>
      <c r="O3283" s="5">
        <f>灯光逐时使用率计算!H3259</f>
        <v>3.7403040000000001</v>
      </c>
      <c r="P3283" s="19">
        <f t="shared" si="461"/>
        <v>10.753374000000001</v>
      </c>
      <c r="Q3283" s="19">
        <f t="shared" si="465"/>
        <v>0</v>
      </c>
      <c r="R3283" s="20">
        <f t="shared" si="462"/>
        <v>8.455902</v>
      </c>
      <c r="S3283" s="20">
        <f t="shared" si="466"/>
        <v>0</v>
      </c>
      <c r="T3283" s="20">
        <f>IF((T3282+R3283)&lt;0,0,IF((T3282+R3283)&gt;结论【关键目标】!C$28,结论【关键目标】!C$28,T3282+R3283))</f>
        <v>22</v>
      </c>
      <c r="U3283" s="19">
        <f>IF((T3282+R3283)&lt;结论【关键目标】!$C$28,0,(发电量计算【计算逻辑页】!R3283+发电量计算【计算逻辑页】!T3282-结论【关键目标】!$C$28))</f>
        <v>8.4559020000000018</v>
      </c>
      <c r="V3283" s="5">
        <f t="shared" si="463"/>
        <v>2.9595657000000006</v>
      </c>
      <c r="W3283" s="5">
        <f t="shared" si="464"/>
        <v>5.9876242061999996</v>
      </c>
      <c r="X3283" s="5">
        <f t="shared" si="467"/>
        <v>0</v>
      </c>
    </row>
    <row r="3284" spans="1:24" x14ac:dyDescent="0.15">
      <c r="A3284" s="7">
        <v>3283</v>
      </c>
      <c r="B3284" s="7">
        <v>5</v>
      </c>
      <c r="C3284" s="7">
        <v>17</v>
      </c>
      <c r="D3284" s="7">
        <v>19</v>
      </c>
      <c r="E3284" s="7">
        <v>137</v>
      </c>
      <c r="F3284" s="7">
        <v>27</v>
      </c>
      <c r="G3284" s="7">
        <v>0</v>
      </c>
      <c r="H3284" s="7">
        <f t="shared" si="459"/>
        <v>3</v>
      </c>
      <c r="I3284" s="16">
        <f t="shared" si="460"/>
        <v>45063</v>
      </c>
      <c r="J3284" s="17">
        <v>1.2267999999999999</v>
      </c>
      <c r="K3284" s="18">
        <f>G3284*结论【关键目标】!C$27*0.7735*0.001</f>
        <v>0</v>
      </c>
      <c r="L3284" s="5">
        <v>0</v>
      </c>
      <c r="M3284" s="5">
        <f>ABS(IF(L3284&lt;=0,L3284/耗电量关键数据!$B$6/1000,L3284/耗电量关键数据!$B$5/1000))</f>
        <v>0</v>
      </c>
      <c r="N3284" s="5">
        <f>电气设备逐时使用率计算!H3260</f>
        <v>7.0130699999999999</v>
      </c>
      <c r="O3284" s="5">
        <f>灯光逐时使用率计算!H3260</f>
        <v>3.7403040000000001</v>
      </c>
      <c r="P3284" s="19">
        <f t="shared" si="461"/>
        <v>10.753374000000001</v>
      </c>
      <c r="Q3284" s="19">
        <f t="shared" si="465"/>
        <v>10.753374000000001</v>
      </c>
      <c r="R3284" s="20">
        <f t="shared" si="462"/>
        <v>-10.753374000000001</v>
      </c>
      <c r="S3284" s="20">
        <f t="shared" si="466"/>
        <v>10.753374000000001</v>
      </c>
      <c r="T3284" s="20">
        <f>IF((T3283+R3284)&lt;0,0,IF((T3283+R3284)&gt;结论【关键目标】!C$28,结论【关键目标】!C$28,T3283+R3284))</f>
        <v>11.246625999999999</v>
      </c>
      <c r="U3284" s="19">
        <f>IF((T3283+R3284)&lt;结论【关键目标】!$C$28,0,(发电量计算【计算逻辑页】!R3284+发电量计算【计算逻辑页】!T3283-结论【关键目标】!$C$28))</f>
        <v>0</v>
      </c>
      <c r="V3284" s="5">
        <f t="shared" si="463"/>
        <v>0</v>
      </c>
      <c r="W3284" s="5">
        <f t="shared" si="464"/>
        <v>0</v>
      </c>
      <c r="X3284" s="5">
        <f t="shared" si="467"/>
        <v>9.428558323199999</v>
      </c>
    </row>
    <row r="3285" spans="1:24" x14ac:dyDescent="0.15">
      <c r="A3285" s="7">
        <v>3284</v>
      </c>
      <c r="B3285" s="7">
        <v>5</v>
      </c>
      <c r="C3285" s="7">
        <v>17</v>
      </c>
      <c r="D3285" s="7">
        <v>20</v>
      </c>
      <c r="E3285" s="7">
        <v>137</v>
      </c>
      <c r="F3285" s="7">
        <v>25</v>
      </c>
      <c r="G3285" s="7">
        <v>0</v>
      </c>
      <c r="H3285" s="7">
        <f t="shared" si="459"/>
        <v>3</v>
      </c>
      <c r="I3285" s="16">
        <f t="shared" si="460"/>
        <v>45063</v>
      </c>
      <c r="J3285" s="17">
        <v>1.2267999999999999</v>
      </c>
      <c r="K3285" s="18">
        <f>G3285*结论【关键目标】!C$27*0.7735*0.001</f>
        <v>0</v>
      </c>
      <c r="L3285" s="5">
        <v>0</v>
      </c>
      <c r="M3285" s="5">
        <f>ABS(IF(L3285&lt;=0,L3285/耗电量关键数据!$B$6/1000,L3285/耗电量关键数据!$B$5/1000))</f>
        <v>0</v>
      </c>
      <c r="N3285" s="5">
        <f>电气设备逐时使用率计算!H3261</f>
        <v>1.1688450000000001</v>
      </c>
      <c r="O3285" s="5">
        <f>灯光逐时使用率计算!H3261</f>
        <v>0.37403039999999999</v>
      </c>
      <c r="P3285" s="19">
        <f t="shared" si="461"/>
        <v>1.5428754000000002</v>
      </c>
      <c r="Q3285" s="19">
        <f t="shared" si="465"/>
        <v>1.5428754000000002</v>
      </c>
      <c r="R3285" s="20">
        <f t="shared" si="462"/>
        <v>-1.5428754000000002</v>
      </c>
      <c r="S3285" s="20">
        <f t="shared" si="466"/>
        <v>1.5428754000000002</v>
      </c>
      <c r="T3285" s="20">
        <f>IF((T3284+R3285)&lt;0,0,IF((T3284+R3285)&gt;结论【关键目标】!C$28,结论【关键目标】!C$28,T3284+R3285))</f>
        <v>9.7037505999999993</v>
      </c>
      <c r="U3285" s="19">
        <f>IF((T3284+R3285)&lt;结论【关键目标】!$C$28,0,(发电量计算【计算逻辑页】!R3285+发电量计算【计算逻辑页】!T3284-结论【关键目标】!$C$28))</f>
        <v>0</v>
      </c>
      <c r="V3285" s="5">
        <f t="shared" si="463"/>
        <v>0</v>
      </c>
      <c r="W3285" s="5">
        <f t="shared" si="464"/>
        <v>0</v>
      </c>
      <c r="X3285" s="5">
        <f t="shared" si="467"/>
        <v>1.3527931507200002</v>
      </c>
    </row>
    <row r="3286" spans="1:24" x14ac:dyDescent="0.15">
      <c r="A3286" s="7">
        <v>3285</v>
      </c>
      <c r="B3286" s="7">
        <v>5</v>
      </c>
      <c r="C3286" s="7">
        <v>17</v>
      </c>
      <c r="D3286" s="7">
        <v>21</v>
      </c>
      <c r="E3286" s="7">
        <v>137</v>
      </c>
      <c r="F3286" s="7">
        <v>27.6</v>
      </c>
      <c r="G3286" s="7">
        <v>0</v>
      </c>
      <c r="H3286" s="7">
        <f t="shared" si="459"/>
        <v>3</v>
      </c>
      <c r="I3286" s="16">
        <f t="shared" si="460"/>
        <v>45063</v>
      </c>
      <c r="J3286" s="17">
        <v>1.2267999999999999</v>
      </c>
      <c r="K3286" s="18">
        <f>G3286*结论【关键目标】!C$27*0.7735*0.001</f>
        <v>0</v>
      </c>
      <c r="L3286" s="5">
        <v>0</v>
      </c>
      <c r="M3286" s="5">
        <f>ABS(IF(L3286&lt;=0,L3286/耗电量关键数据!$B$6/1000,L3286/耗电量关键数据!$B$5/1000))</f>
        <v>0</v>
      </c>
      <c r="N3286" s="5">
        <f>电气设备逐时使用率计算!H3262</f>
        <v>1.1688450000000001</v>
      </c>
      <c r="O3286" s="5">
        <f>灯光逐时使用率计算!H3262</f>
        <v>0.37403039999999999</v>
      </c>
      <c r="P3286" s="19">
        <f t="shared" si="461"/>
        <v>1.5428754000000002</v>
      </c>
      <c r="Q3286" s="19">
        <f t="shared" si="465"/>
        <v>1.5428754000000002</v>
      </c>
      <c r="R3286" s="20">
        <f t="shared" si="462"/>
        <v>-1.5428754000000002</v>
      </c>
      <c r="S3286" s="20">
        <f t="shared" si="466"/>
        <v>1.5428754000000002</v>
      </c>
      <c r="T3286" s="20">
        <f>IF((T3285+R3286)&lt;0,0,IF((T3285+R3286)&gt;结论【关键目标】!C$28,结论【关键目标】!C$28,T3285+R3286))</f>
        <v>8.1608751999999996</v>
      </c>
      <c r="U3286" s="19">
        <f>IF((T3285+R3286)&lt;结论【关键目标】!$C$28,0,(发电量计算【计算逻辑页】!R3286+发电量计算【计算逻辑页】!T3285-结论【关键目标】!$C$28))</f>
        <v>0</v>
      </c>
      <c r="V3286" s="5">
        <f t="shared" si="463"/>
        <v>0</v>
      </c>
      <c r="W3286" s="5">
        <f t="shared" si="464"/>
        <v>0</v>
      </c>
      <c r="X3286" s="5">
        <f t="shared" si="467"/>
        <v>1.3527931507200002</v>
      </c>
    </row>
    <row r="3287" spans="1:24" x14ac:dyDescent="0.15">
      <c r="A3287" s="7">
        <v>3286</v>
      </c>
      <c r="B3287" s="7">
        <v>5</v>
      </c>
      <c r="C3287" s="7">
        <v>17</v>
      </c>
      <c r="D3287" s="7">
        <v>22</v>
      </c>
      <c r="E3287" s="7">
        <v>137</v>
      </c>
      <c r="F3287" s="7">
        <v>26.7</v>
      </c>
      <c r="G3287" s="7">
        <v>0</v>
      </c>
      <c r="H3287" s="7">
        <f t="shared" si="459"/>
        <v>3</v>
      </c>
      <c r="I3287" s="16">
        <f t="shared" si="460"/>
        <v>45063</v>
      </c>
      <c r="J3287" s="17">
        <v>0.70809999999999995</v>
      </c>
      <c r="K3287" s="18">
        <f>G3287*结论【关键目标】!C$27*0.7735*0.001</f>
        <v>0</v>
      </c>
      <c r="L3287" s="5">
        <v>0</v>
      </c>
      <c r="M3287" s="5">
        <f>ABS(IF(L3287&lt;=0,L3287/耗电量关键数据!$B$6/1000,L3287/耗电量关键数据!$B$5/1000))</f>
        <v>0</v>
      </c>
      <c r="N3287" s="5">
        <f>电气设备逐时使用率计算!H3263</f>
        <v>1.1688450000000001</v>
      </c>
      <c r="O3287" s="5">
        <f>灯光逐时使用率计算!H3263</f>
        <v>0.37403039999999999</v>
      </c>
      <c r="P3287" s="19">
        <f t="shared" si="461"/>
        <v>1.5428754000000002</v>
      </c>
      <c r="Q3287" s="19">
        <f t="shared" si="465"/>
        <v>0</v>
      </c>
      <c r="R3287" s="20">
        <f t="shared" si="462"/>
        <v>0</v>
      </c>
      <c r="S3287" s="20">
        <f t="shared" si="466"/>
        <v>0</v>
      </c>
      <c r="T3287" s="20">
        <f>IF((T3286+R3287)&lt;0,0,IF((T3286+R3287)&gt;结论【关键目标】!C$28,结论【关键目标】!C$28,T3286+R3287))</f>
        <v>8.1608751999999996</v>
      </c>
      <c r="U3287" s="19">
        <f>IF((T3286+R3287)&lt;结论【关键目标】!$C$28,0,(发电量计算【计算逻辑页】!R3287+发电量计算【计算逻辑页】!T3286-结论【关键目标】!$C$28))</f>
        <v>0</v>
      </c>
      <c r="V3287" s="5">
        <f t="shared" si="463"/>
        <v>0</v>
      </c>
      <c r="W3287" s="5">
        <f t="shared" si="464"/>
        <v>0</v>
      </c>
      <c r="X3287" s="5">
        <f t="shared" si="467"/>
        <v>0</v>
      </c>
    </row>
    <row r="3288" spans="1:24" x14ac:dyDescent="0.15">
      <c r="A3288" s="7">
        <v>3287</v>
      </c>
      <c r="B3288" s="7">
        <v>5</v>
      </c>
      <c r="C3288" s="7">
        <v>17</v>
      </c>
      <c r="D3288" s="7">
        <v>23</v>
      </c>
      <c r="E3288" s="7">
        <v>137</v>
      </c>
      <c r="F3288" s="7">
        <v>25.9</v>
      </c>
      <c r="G3288" s="7">
        <v>0</v>
      </c>
      <c r="H3288" s="7">
        <f t="shared" si="459"/>
        <v>3</v>
      </c>
      <c r="I3288" s="16">
        <f t="shared" si="460"/>
        <v>45063</v>
      </c>
      <c r="J3288" s="17">
        <v>0.70809999999999995</v>
      </c>
      <c r="K3288" s="18">
        <f>G3288*结论【关键目标】!C$27*0.7735*0.001</f>
        <v>0</v>
      </c>
      <c r="L3288" s="5">
        <v>0</v>
      </c>
      <c r="M3288" s="5">
        <f>ABS(IF(L3288&lt;=0,L3288/耗电量关键数据!$B$6/1000,L3288/耗电量关键数据!$B$5/1000))</f>
        <v>0</v>
      </c>
      <c r="N3288" s="5">
        <f>电气设备逐时使用率计算!H3264</f>
        <v>1.1688450000000001</v>
      </c>
      <c r="O3288" s="5">
        <f>灯光逐时使用率计算!H3264</f>
        <v>0.37403039999999999</v>
      </c>
      <c r="P3288" s="19">
        <f t="shared" si="461"/>
        <v>1.5428754000000002</v>
      </c>
      <c r="Q3288" s="19">
        <f t="shared" si="465"/>
        <v>0</v>
      </c>
      <c r="R3288" s="20">
        <f t="shared" si="462"/>
        <v>0</v>
      </c>
      <c r="S3288" s="20">
        <f t="shared" si="466"/>
        <v>0</v>
      </c>
      <c r="T3288" s="20">
        <f>IF((T3287+R3288)&lt;0,0,IF((T3287+R3288)&gt;结论【关键目标】!C$28,结论【关键目标】!C$28,T3287+R3288))</f>
        <v>8.1608751999999996</v>
      </c>
      <c r="U3288" s="19">
        <f>IF((T3287+R3288)&lt;结论【关键目标】!$C$28,0,(发电量计算【计算逻辑页】!R3288+发电量计算【计算逻辑页】!T3287-结论【关键目标】!$C$28))</f>
        <v>0</v>
      </c>
      <c r="V3288" s="5">
        <f t="shared" si="463"/>
        <v>0</v>
      </c>
      <c r="W3288" s="5">
        <f t="shared" si="464"/>
        <v>0</v>
      </c>
      <c r="X3288" s="5">
        <f t="shared" si="467"/>
        <v>0</v>
      </c>
    </row>
    <row r="3289" spans="1:24" x14ac:dyDescent="0.15">
      <c r="A3289" s="7">
        <v>3288</v>
      </c>
      <c r="B3289" s="7">
        <v>5</v>
      </c>
      <c r="C3289" s="7">
        <v>17</v>
      </c>
      <c r="D3289" s="7">
        <v>24</v>
      </c>
      <c r="E3289" s="7">
        <v>137</v>
      </c>
      <c r="F3289" s="7">
        <v>25</v>
      </c>
      <c r="G3289" s="7">
        <v>0</v>
      </c>
      <c r="H3289" s="7">
        <f t="shared" si="459"/>
        <v>3</v>
      </c>
      <c r="I3289" s="16">
        <f t="shared" si="460"/>
        <v>45063</v>
      </c>
      <c r="J3289" s="17">
        <v>0.2407</v>
      </c>
      <c r="K3289" s="18">
        <f>G3289*结论【关键目标】!C$27*0.7735*0.001</f>
        <v>0</v>
      </c>
      <c r="L3289" s="5">
        <v>0</v>
      </c>
      <c r="M3289" s="5">
        <f>ABS(IF(L3289&lt;=0,L3289/耗电量关键数据!$B$6/1000,L3289/耗电量关键数据!$B$5/1000))</f>
        <v>0</v>
      </c>
      <c r="N3289" s="5">
        <f>电气设备逐时使用率计算!H3265</f>
        <v>1.1688450000000001</v>
      </c>
      <c r="O3289" s="5">
        <f>灯光逐时使用率计算!H3265</f>
        <v>0.37403039999999999</v>
      </c>
      <c r="P3289" s="19">
        <f t="shared" si="461"/>
        <v>1.5428754000000002</v>
      </c>
      <c r="Q3289" s="19">
        <f t="shared" si="465"/>
        <v>0</v>
      </c>
      <c r="R3289" s="20">
        <f t="shared" si="462"/>
        <v>0</v>
      </c>
      <c r="S3289" s="20">
        <f t="shared" si="466"/>
        <v>0</v>
      </c>
      <c r="T3289" s="20">
        <f>IF((T3288+R3289)&lt;0,0,IF((T3288+R3289)&gt;结论【关键目标】!C$28,结论【关键目标】!C$28,T3288+R3289))</f>
        <v>8.1608751999999996</v>
      </c>
      <c r="U3289" s="19">
        <f>IF((T3288+R3289)&lt;结论【关键目标】!$C$28,0,(发电量计算【计算逻辑页】!R3289+发电量计算【计算逻辑页】!T3288-结论【关键目标】!$C$28))</f>
        <v>0</v>
      </c>
      <c r="V3289" s="5">
        <f t="shared" si="463"/>
        <v>0</v>
      </c>
      <c r="W3289" s="5">
        <f t="shared" si="464"/>
        <v>0</v>
      </c>
      <c r="X3289" s="5">
        <f t="shared" si="467"/>
        <v>0</v>
      </c>
    </row>
    <row r="3290" spans="1:24" x14ac:dyDescent="0.15">
      <c r="A3290" s="7">
        <v>3289</v>
      </c>
      <c r="B3290" s="7">
        <v>5</v>
      </c>
      <c r="C3290" s="7">
        <v>18</v>
      </c>
      <c r="D3290" s="7">
        <v>1</v>
      </c>
      <c r="E3290" s="7">
        <v>138</v>
      </c>
      <c r="F3290" s="7">
        <v>24</v>
      </c>
      <c r="G3290" s="7">
        <v>0</v>
      </c>
      <c r="H3290" s="7">
        <f t="shared" si="459"/>
        <v>4</v>
      </c>
      <c r="I3290" s="16">
        <f t="shared" si="460"/>
        <v>45064</v>
      </c>
      <c r="J3290" s="17">
        <v>0.2407</v>
      </c>
      <c r="K3290" s="18">
        <f>G3290*结论【关键目标】!C$27*0.7735*0.001</f>
        <v>0</v>
      </c>
      <c r="L3290" s="5">
        <v>0</v>
      </c>
      <c r="M3290" s="5">
        <f>ABS(IF(L3290&lt;=0,L3290/耗电量关键数据!$B$6/1000,L3290/耗电量关键数据!$B$5/1000))</f>
        <v>0</v>
      </c>
      <c r="N3290" s="5">
        <f>电气设备逐时使用率计算!H3266</f>
        <v>1.1688450000000001</v>
      </c>
      <c r="O3290" s="5">
        <f>灯光逐时使用率计算!H3266</f>
        <v>0.37403039999999999</v>
      </c>
      <c r="P3290" s="19">
        <f t="shared" si="461"/>
        <v>1.5428754000000002</v>
      </c>
      <c r="Q3290" s="19">
        <f t="shared" si="465"/>
        <v>0</v>
      </c>
      <c r="R3290" s="20">
        <f t="shared" si="462"/>
        <v>0</v>
      </c>
      <c r="S3290" s="20">
        <f t="shared" si="466"/>
        <v>0</v>
      </c>
      <c r="T3290" s="20">
        <f>IF((T3289+R3290)&lt;0,0,IF((T3289+R3290)&gt;结论【关键目标】!C$28,结论【关键目标】!C$28,T3289+R3290))</f>
        <v>8.1608751999999996</v>
      </c>
      <c r="U3290" s="19">
        <f>IF((T3289+R3290)&lt;结论【关键目标】!$C$28,0,(发电量计算【计算逻辑页】!R3290+发电量计算【计算逻辑页】!T3289-结论【关键目标】!$C$28))</f>
        <v>0</v>
      </c>
      <c r="V3290" s="5">
        <f t="shared" si="463"/>
        <v>0</v>
      </c>
      <c r="W3290" s="5">
        <f t="shared" si="464"/>
        <v>0</v>
      </c>
      <c r="X3290" s="5">
        <f t="shared" si="467"/>
        <v>0</v>
      </c>
    </row>
    <row r="3291" spans="1:24" x14ac:dyDescent="0.15">
      <c r="A3291" s="7">
        <v>3290</v>
      </c>
      <c r="B3291" s="7">
        <v>5</v>
      </c>
      <c r="C3291" s="7">
        <v>18</v>
      </c>
      <c r="D3291" s="7">
        <v>2</v>
      </c>
      <c r="E3291" s="7">
        <v>138</v>
      </c>
      <c r="F3291" s="7">
        <v>24</v>
      </c>
      <c r="G3291" s="7">
        <v>0</v>
      </c>
      <c r="H3291" s="7">
        <f t="shared" si="459"/>
        <v>4</v>
      </c>
      <c r="I3291" s="16">
        <f t="shared" si="460"/>
        <v>45064</v>
      </c>
      <c r="J3291" s="17">
        <v>0.2407</v>
      </c>
      <c r="K3291" s="18">
        <f>G3291*结论【关键目标】!C$27*0.7735*0.001</f>
        <v>0</v>
      </c>
      <c r="L3291" s="5">
        <v>0</v>
      </c>
      <c r="M3291" s="5">
        <f>ABS(IF(L3291&lt;=0,L3291/耗电量关键数据!$B$6/1000,L3291/耗电量关键数据!$B$5/1000))</f>
        <v>0</v>
      </c>
      <c r="N3291" s="5">
        <f>电气设备逐时使用率计算!H3267</f>
        <v>1.1688450000000001</v>
      </c>
      <c r="O3291" s="5">
        <f>灯光逐时使用率计算!H3267</f>
        <v>0.37403039999999999</v>
      </c>
      <c r="P3291" s="19">
        <f t="shared" si="461"/>
        <v>1.5428754000000002</v>
      </c>
      <c r="Q3291" s="19">
        <f t="shared" si="465"/>
        <v>0</v>
      </c>
      <c r="R3291" s="20">
        <f t="shared" si="462"/>
        <v>0</v>
      </c>
      <c r="S3291" s="20">
        <f t="shared" si="466"/>
        <v>0</v>
      </c>
      <c r="T3291" s="20">
        <f>IF((T3290+R3291)&lt;0,0,IF((T3290+R3291)&gt;结论【关键目标】!C$28,结论【关键目标】!C$28,T3290+R3291))</f>
        <v>8.1608751999999996</v>
      </c>
      <c r="U3291" s="19">
        <f>IF((T3290+R3291)&lt;结论【关键目标】!$C$28,0,(发电量计算【计算逻辑页】!R3291+发电量计算【计算逻辑页】!T3290-结论【关键目标】!$C$28))</f>
        <v>0</v>
      </c>
      <c r="V3291" s="5">
        <f t="shared" si="463"/>
        <v>0</v>
      </c>
      <c r="W3291" s="5">
        <f t="shared" si="464"/>
        <v>0</v>
      </c>
      <c r="X3291" s="5">
        <f t="shared" si="467"/>
        <v>0</v>
      </c>
    </row>
    <row r="3292" spans="1:24" x14ac:dyDescent="0.15">
      <c r="A3292" s="7">
        <v>3291</v>
      </c>
      <c r="B3292" s="7">
        <v>5</v>
      </c>
      <c r="C3292" s="7">
        <v>18</v>
      </c>
      <c r="D3292" s="7">
        <v>3</v>
      </c>
      <c r="E3292" s="7">
        <v>138</v>
      </c>
      <c r="F3292" s="7">
        <v>23.6</v>
      </c>
      <c r="G3292" s="7">
        <v>0</v>
      </c>
      <c r="H3292" s="7">
        <f t="shared" si="459"/>
        <v>4</v>
      </c>
      <c r="I3292" s="16">
        <f t="shared" si="460"/>
        <v>45064</v>
      </c>
      <c r="J3292" s="17">
        <v>0.2407</v>
      </c>
      <c r="K3292" s="18">
        <f>G3292*结论【关键目标】!C$27*0.7735*0.001</f>
        <v>0</v>
      </c>
      <c r="L3292" s="5">
        <v>0</v>
      </c>
      <c r="M3292" s="5">
        <f>ABS(IF(L3292&lt;=0,L3292/耗电量关键数据!$B$6/1000,L3292/耗电量关键数据!$B$5/1000))</f>
        <v>0</v>
      </c>
      <c r="N3292" s="5">
        <f>电气设备逐时使用率计算!H3268</f>
        <v>1.1688450000000001</v>
      </c>
      <c r="O3292" s="5">
        <f>灯光逐时使用率计算!H3268</f>
        <v>0.37403039999999999</v>
      </c>
      <c r="P3292" s="19">
        <f t="shared" si="461"/>
        <v>1.5428754000000002</v>
      </c>
      <c r="Q3292" s="19">
        <f t="shared" si="465"/>
        <v>0</v>
      </c>
      <c r="R3292" s="20">
        <f t="shared" si="462"/>
        <v>0</v>
      </c>
      <c r="S3292" s="20">
        <f t="shared" si="466"/>
        <v>0</v>
      </c>
      <c r="T3292" s="20">
        <f>IF((T3291+R3292)&lt;0,0,IF((T3291+R3292)&gt;结论【关键目标】!C$28,结论【关键目标】!C$28,T3291+R3292))</f>
        <v>8.1608751999999996</v>
      </c>
      <c r="U3292" s="19">
        <f>IF((T3291+R3292)&lt;结论【关键目标】!$C$28,0,(发电量计算【计算逻辑页】!R3292+发电量计算【计算逻辑页】!T3291-结论【关键目标】!$C$28))</f>
        <v>0</v>
      </c>
      <c r="V3292" s="5">
        <f t="shared" si="463"/>
        <v>0</v>
      </c>
      <c r="W3292" s="5">
        <f t="shared" si="464"/>
        <v>0</v>
      </c>
      <c r="X3292" s="5">
        <f t="shared" si="467"/>
        <v>0</v>
      </c>
    </row>
    <row r="3293" spans="1:24" x14ac:dyDescent="0.15">
      <c r="A3293" s="7">
        <v>3292</v>
      </c>
      <c r="B3293" s="7">
        <v>5</v>
      </c>
      <c r="C3293" s="7">
        <v>18</v>
      </c>
      <c r="D3293" s="7">
        <v>4</v>
      </c>
      <c r="E3293" s="7">
        <v>138</v>
      </c>
      <c r="F3293" s="7">
        <v>22</v>
      </c>
      <c r="G3293" s="7">
        <v>0</v>
      </c>
      <c r="H3293" s="7">
        <f t="shared" si="459"/>
        <v>4</v>
      </c>
      <c r="I3293" s="16">
        <f t="shared" si="460"/>
        <v>45064</v>
      </c>
      <c r="J3293" s="17">
        <v>0.2407</v>
      </c>
      <c r="K3293" s="18">
        <f>G3293*结论【关键目标】!C$27*0.7735*0.001</f>
        <v>0</v>
      </c>
      <c r="L3293" s="5">
        <v>0</v>
      </c>
      <c r="M3293" s="5">
        <f>ABS(IF(L3293&lt;=0,L3293/耗电量关键数据!$B$6/1000,L3293/耗电量关键数据!$B$5/1000))</f>
        <v>0</v>
      </c>
      <c r="N3293" s="5">
        <f>电气设备逐时使用率计算!H3269</f>
        <v>1.1688450000000001</v>
      </c>
      <c r="O3293" s="5">
        <f>灯光逐时使用率计算!H3269</f>
        <v>0.37403039999999999</v>
      </c>
      <c r="P3293" s="19">
        <f t="shared" si="461"/>
        <v>1.5428754000000002</v>
      </c>
      <c r="Q3293" s="19">
        <f t="shared" si="465"/>
        <v>0</v>
      </c>
      <c r="R3293" s="20">
        <f t="shared" si="462"/>
        <v>0</v>
      </c>
      <c r="S3293" s="20">
        <f t="shared" si="466"/>
        <v>0</v>
      </c>
      <c r="T3293" s="20">
        <f>IF((T3292+R3293)&lt;0,0,IF((T3292+R3293)&gt;结论【关键目标】!C$28,结论【关键目标】!C$28,T3292+R3293))</f>
        <v>8.1608751999999996</v>
      </c>
      <c r="U3293" s="19">
        <f>IF((T3292+R3293)&lt;结论【关键目标】!$C$28,0,(发电量计算【计算逻辑页】!R3293+发电量计算【计算逻辑页】!T3292-结论【关键目标】!$C$28))</f>
        <v>0</v>
      </c>
      <c r="V3293" s="5">
        <f t="shared" si="463"/>
        <v>0</v>
      </c>
      <c r="W3293" s="5">
        <f t="shared" si="464"/>
        <v>0</v>
      </c>
      <c r="X3293" s="5">
        <f t="shared" si="467"/>
        <v>0</v>
      </c>
    </row>
    <row r="3294" spans="1:24" x14ac:dyDescent="0.15">
      <c r="A3294" s="7">
        <v>3293</v>
      </c>
      <c r="B3294" s="7">
        <v>5</v>
      </c>
      <c r="C3294" s="7">
        <v>18</v>
      </c>
      <c r="D3294" s="7">
        <v>5</v>
      </c>
      <c r="E3294" s="7">
        <v>138</v>
      </c>
      <c r="F3294" s="7">
        <v>22</v>
      </c>
      <c r="G3294" s="7">
        <v>15.2</v>
      </c>
      <c r="H3294" s="7">
        <f t="shared" si="459"/>
        <v>4</v>
      </c>
      <c r="I3294" s="16">
        <f t="shared" si="460"/>
        <v>45064</v>
      </c>
      <c r="J3294" s="17">
        <v>0.2407</v>
      </c>
      <c r="K3294" s="18">
        <f>G3294*结论【关键目标】!C$27*0.7735*0.001</f>
        <v>1.4108640000000001</v>
      </c>
      <c r="L3294" s="5">
        <v>0</v>
      </c>
      <c r="M3294" s="5">
        <f>ABS(IF(L3294&lt;=0,L3294/耗电量关键数据!$B$6/1000,L3294/耗电量关键数据!$B$5/1000))</f>
        <v>0</v>
      </c>
      <c r="N3294" s="5">
        <f>电气设备逐时使用率计算!H3270</f>
        <v>1.1688450000000001</v>
      </c>
      <c r="O3294" s="5">
        <f>灯光逐时使用率计算!H3270</f>
        <v>0.37403039999999999</v>
      </c>
      <c r="P3294" s="19">
        <f t="shared" si="461"/>
        <v>1.5428754000000002</v>
      </c>
      <c r="Q3294" s="19">
        <f t="shared" si="465"/>
        <v>0</v>
      </c>
      <c r="R3294" s="20">
        <f t="shared" si="462"/>
        <v>1.4108640000000001</v>
      </c>
      <c r="S3294" s="20">
        <f t="shared" si="466"/>
        <v>0</v>
      </c>
      <c r="T3294" s="20">
        <f>IF((T3293+R3294)&lt;0,0,IF((T3293+R3294)&gt;结论【关键目标】!C$28,结论【关键目标】!C$28,T3293+R3294))</f>
        <v>9.5717391999999997</v>
      </c>
      <c r="U3294" s="19">
        <f>IF((T3293+R3294)&lt;结论【关键目标】!$C$28,0,(发电量计算【计算逻辑页】!R3294+发电量计算【计算逻辑页】!T3293-结论【关键目标】!$C$28))</f>
        <v>0</v>
      </c>
      <c r="V3294" s="5">
        <f t="shared" si="463"/>
        <v>0</v>
      </c>
      <c r="W3294" s="5">
        <f t="shared" si="464"/>
        <v>0.33959496480000001</v>
      </c>
      <c r="X3294" s="5">
        <f t="shared" si="467"/>
        <v>0</v>
      </c>
    </row>
    <row r="3295" spans="1:24" x14ac:dyDescent="0.15">
      <c r="A3295" s="7">
        <v>3294</v>
      </c>
      <c r="B3295" s="7">
        <v>5</v>
      </c>
      <c r="C3295" s="7">
        <v>18</v>
      </c>
      <c r="D3295" s="7">
        <v>6</v>
      </c>
      <c r="E3295" s="7">
        <v>138</v>
      </c>
      <c r="F3295" s="7">
        <v>21.2</v>
      </c>
      <c r="G3295" s="7">
        <v>145</v>
      </c>
      <c r="H3295" s="7">
        <f t="shared" si="459"/>
        <v>4</v>
      </c>
      <c r="I3295" s="16">
        <f t="shared" si="460"/>
        <v>45064</v>
      </c>
      <c r="J3295" s="17">
        <v>0.2407</v>
      </c>
      <c r="K3295" s="18">
        <f>G3295*结论【关键目标】!C$27*0.7735*0.001</f>
        <v>13.4589</v>
      </c>
      <c r="L3295" s="5">
        <v>0</v>
      </c>
      <c r="M3295" s="5">
        <f>ABS(IF(L3295&lt;=0,L3295/耗电量关键数据!$B$6/1000,L3295/耗电量关键数据!$B$5/1000))</f>
        <v>0</v>
      </c>
      <c r="N3295" s="5">
        <f>电气设备逐时使用率计算!H3271</f>
        <v>1.1688450000000001</v>
      </c>
      <c r="O3295" s="5">
        <f>灯光逐时使用率计算!H3271</f>
        <v>0.37403039999999999</v>
      </c>
      <c r="P3295" s="19">
        <f t="shared" si="461"/>
        <v>1.5428754000000002</v>
      </c>
      <c r="Q3295" s="19">
        <f t="shared" si="465"/>
        <v>0</v>
      </c>
      <c r="R3295" s="20">
        <f t="shared" si="462"/>
        <v>13.4589</v>
      </c>
      <c r="S3295" s="20">
        <f t="shared" si="466"/>
        <v>0</v>
      </c>
      <c r="T3295" s="20">
        <f>IF((T3294+R3295)&lt;0,0,IF((T3294+R3295)&gt;结论【关键目标】!C$28,结论【关键目标】!C$28,T3294+R3295))</f>
        <v>22</v>
      </c>
      <c r="U3295" s="19">
        <f>IF((T3294+R3295)&lt;结论【关键目标】!$C$28,0,(发电量计算【计算逻辑页】!R3295+发电量计算【计算逻辑页】!T3294-结论【关键目标】!$C$28))</f>
        <v>1.0306391999999995</v>
      </c>
      <c r="V3295" s="5">
        <f t="shared" si="463"/>
        <v>0</v>
      </c>
      <c r="W3295" s="5">
        <f t="shared" si="464"/>
        <v>0.37137010878000004</v>
      </c>
      <c r="X3295" s="5">
        <f t="shared" si="467"/>
        <v>0</v>
      </c>
    </row>
    <row r="3296" spans="1:24" x14ac:dyDescent="0.15">
      <c r="A3296" s="7">
        <v>3295</v>
      </c>
      <c r="B3296" s="7">
        <v>5</v>
      </c>
      <c r="C3296" s="7">
        <v>18</v>
      </c>
      <c r="D3296" s="7">
        <v>7</v>
      </c>
      <c r="E3296" s="7">
        <v>138</v>
      </c>
      <c r="F3296" s="7">
        <v>18.5</v>
      </c>
      <c r="G3296" s="7">
        <v>219.4</v>
      </c>
      <c r="H3296" s="7">
        <f t="shared" si="459"/>
        <v>4</v>
      </c>
      <c r="I3296" s="16">
        <f t="shared" si="460"/>
        <v>45064</v>
      </c>
      <c r="J3296" s="17">
        <v>0.2407</v>
      </c>
      <c r="K3296" s="18">
        <f>G3296*结论【关键目标】!C$27*0.7735*0.001</f>
        <v>20.364708</v>
      </c>
      <c r="L3296" s="5">
        <v>0</v>
      </c>
      <c r="M3296" s="5">
        <f>ABS(IF(L3296&lt;=0,L3296/耗电量关键数据!$B$6/1000,L3296/耗电量关键数据!$B$5/1000))</f>
        <v>0</v>
      </c>
      <c r="N3296" s="5">
        <f>电气设备逐时使用率计算!H3272</f>
        <v>2.3376900000000003</v>
      </c>
      <c r="O3296" s="5">
        <f>灯光逐时使用率计算!H3272</f>
        <v>1.2467680000000001</v>
      </c>
      <c r="P3296" s="19">
        <f t="shared" si="461"/>
        <v>3.5844580000000006</v>
      </c>
      <c r="Q3296" s="19">
        <f t="shared" si="465"/>
        <v>0</v>
      </c>
      <c r="R3296" s="20">
        <f t="shared" si="462"/>
        <v>20.364708</v>
      </c>
      <c r="S3296" s="20">
        <f t="shared" si="466"/>
        <v>0</v>
      </c>
      <c r="T3296" s="20">
        <f>IF((T3295+R3296)&lt;0,0,IF((T3295+R3296)&gt;结论【关键目标】!C$28,结论【关键目标】!C$28,T3295+R3296))</f>
        <v>22</v>
      </c>
      <c r="U3296" s="19">
        <f>IF((T3295+R3296)&lt;结论【关键目标】!$C$28,0,(发电量计算【计算逻辑页】!R3296+发电量计算【计算逻辑页】!T3295-结论【关键目标】!$C$28))</f>
        <v>20.364708</v>
      </c>
      <c r="V3296" s="5">
        <f t="shared" si="463"/>
        <v>0</v>
      </c>
      <c r="W3296" s="5">
        <f t="shared" si="464"/>
        <v>0.8627790406000001</v>
      </c>
      <c r="X3296" s="5">
        <f t="shared" si="467"/>
        <v>0</v>
      </c>
    </row>
    <row r="3297" spans="1:24" x14ac:dyDescent="0.15">
      <c r="A3297" s="7">
        <v>3296</v>
      </c>
      <c r="B3297" s="7">
        <v>5</v>
      </c>
      <c r="C3297" s="7">
        <v>18</v>
      </c>
      <c r="D3297" s="7">
        <v>8</v>
      </c>
      <c r="E3297" s="7">
        <v>138</v>
      </c>
      <c r="F3297" s="7">
        <v>17</v>
      </c>
      <c r="G3297" s="7">
        <v>238.3</v>
      </c>
      <c r="H3297" s="7">
        <f t="shared" si="459"/>
        <v>4</v>
      </c>
      <c r="I3297" s="16">
        <f t="shared" si="460"/>
        <v>45064</v>
      </c>
      <c r="J3297" s="17">
        <v>0.70809999999999995</v>
      </c>
      <c r="K3297" s="18">
        <f>G3297*结论【关键目标】!C$27*0.7735*0.001</f>
        <v>22.119005999999999</v>
      </c>
      <c r="L3297" s="5">
        <v>0</v>
      </c>
      <c r="M3297" s="5">
        <f>ABS(IF(L3297&lt;=0,L3297/耗电量关键数据!$B$6/1000,L3297/耗电量关键数据!$B$5/1000))</f>
        <v>0</v>
      </c>
      <c r="N3297" s="5">
        <f>电气设备逐时使用率计算!H3273</f>
        <v>11.688450000000001</v>
      </c>
      <c r="O3297" s="5">
        <f>灯光逐时使用率计算!H3273</f>
        <v>6.2338399999999998</v>
      </c>
      <c r="P3297" s="19">
        <f t="shared" si="461"/>
        <v>17.92229</v>
      </c>
      <c r="Q3297" s="19">
        <f t="shared" si="465"/>
        <v>0</v>
      </c>
      <c r="R3297" s="20">
        <f t="shared" si="462"/>
        <v>22.119005999999999</v>
      </c>
      <c r="S3297" s="20">
        <f t="shared" si="466"/>
        <v>0</v>
      </c>
      <c r="T3297" s="20">
        <f>IF((T3296+R3297)&lt;0,0,IF((T3296+R3297)&gt;结论【关键目标】!C$28,结论【关键目标】!C$28,T3296+R3297))</f>
        <v>22</v>
      </c>
      <c r="U3297" s="19">
        <f>IF((T3296+R3297)&lt;结论【关键目标】!$C$28,0,(发电量计算【计算逻辑页】!R3297+发电量计算【计算逻辑页】!T3296-结论【关键目标】!$C$28))</f>
        <v>22.119005999999999</v>
      </c>
      <c r="V3297" s="5">
        <f t="shared" si="463"/>
        <v>7.7416520999999987</v>
      </c>
      <c r="W3297" s="5">
        <f t="shared" si="464"/>
        <v>12.690773548999999</v>
      </c>
      <c r="X3297" s="5">
        <f t="shared" si="467"/>
        <v>0</v>
      </c>
    </row>
    <row r="3298" spans="1:24" x14ac:dyDescent="0.15">
      <c r="A3298" s="7">
        <v>3297</v>
      </c>
      <c r="B3298" s="7">
        <v>5</v>
      </c>
      <c r="C3298" s="7">
        <v>18</v>
      </c>
      <c r="D3298" s="7">
        <v>9</v>
      </c>
      <c r="E3298" s="7">
        <v>138</v>
      </c>
      <c r="F3298" s="7">
        <v>18.5</v>
      </c>
      <c r="G3298" s="7">
        <v>366.5</v>
      </c>
      <c r="H3298" s="7">
        <f t="shared" si="459"/>
        <v>4</v>
      </c>
      <c r="I3298" s="16">
        <f t="shared" si="460"/>
        <v>45064</v>
      </c>
      <c r="J3298" s="17">
        <v>0.70809999999999995</v>
      </c>
      <c r="K3298" s="18">
        <f>G3298*结论【关键目标】!C$27*0.7735*0.001</f>
        <v>34.018529999999998</v>
      </c>
      <c r="L3298" s="5">
        <v>0</v>
      </c>
      <c r="M3298" s="5">
        <f>ABS(IF(L3298&lt;=0,L3298/耗电量关键数据!$B$6/1000,L3298/耗电量关键数据!$B$5/1000))</f>
        <v>0</v>
      </c>
      <c r="N3298" s="5">
        <f>电气设备逐时使用率计算!H3274</f>
        <v>22.208055000000002</v>
      </c>
      <c r="O3298" s="5">
        <f>灯光逐时使用率计算!H3274</f>
        <v>11.844296</v>
      </c>
      <c r="P3298" s="19">
        <f t="shared" si="461"/>
        <v>34.052351000000002</v>
      </c>
      <c r="Q3298" s="19">
        <f t="shared" si="465"/>
        <v>0</v>
      </c>
      <c r="R3298" s="20">
        <f t="shared" si="462"/>
        <v>34.018529999999998</v>
      </c>
      <c r="S3298" s="20">
        <f t="shared" si="466"/>
        <v>0</v>
      </c>
      <c r="T3298" s="20">
        <f>IF((T3297+R3298)&lt;0,0,IF((T3297+R3298)&gt;结论【关键目标】!C$28,结论【关键目标】!C$28,T3297+R3298))</f>
        <v>22</v>
      </c>
      <c r="U3298" s="19">
        <f>IF((T3297+R3298)&lt;结论【关键目标】!$C$28,0,(发电量计算【计算逻辑页】!R3298+发电量计算【计算逻辑页】!T3297-结论【关键目标】!$C$28))</f>
        <v>34.018529999999998</v>
      </c>
      <c r="V3298" s="5">
        <f t="shared" si="463"/>
        <v>11.906485499999999</v>
      </c>
      <c r="W3298" s="5">
        <f t="shared" si="464"/>
        <v>24.088521092999997</v>
      </c>
      <c r="X3298" s="5">
        <f t="shared" si="467"/>
        <v>0</v>
      </c>
    </row>
    <row r="3299" spans="1:24" x14ac:dyDescent="0.15">
      <c r="A3299" s="7">
        <v>3298</v>
      </c>
      <c r="B3299" s="7">
        <v>5</v>
      </c>
      <c r="C3299" s="7">
        <v>18</v>
      </c>
      <c r="D3299" s="7">
        <v>10</v>
      </c>
      <c r="E3299" s="7">
        <v>138</v>
      </c>
      <c r="F3299" s="7">
        <v>21</v>
      </c>
      <c r="G3299" s="7">
        <v>576.9</v>
      </c>
      <c r="H3299" s="7">
        <f t="shared" si="459"/>
        <v>4</v>
      </c>
      <c r="I3299" s="16">
        <f t="shared" si="460"/>
        <v>45064</v>
      </c>
      <c r="J3299" s="17">
        <v>0.70809999999999995</v>
      </c>
      <c r="K3299" s="18">
        <f>G3299*结论【关键目标】!C$27*0.7735*0.001</f>
        <v>53.547857999999998</v>
      </c>
      <c r="L3299" s="5">
        <v>0</v>
      </c>
      <c r="M3299" s="5">
        <f>ABS(IF(L3299&lt;=0,L3299/耗电量关键数据!$B$6/1000,L3299/耗电量关键数据!$B$5/1000))</f>
        <v>0</v>
      </c>
      <c r="N3299" s="5">
        <f>电气设备逐时使用率计算!H3275</f>
        <v>22.208055000000002</v>
      </c>
      <c r="O3299" s="5">
        <f>灯光逐时使用率计算!H3275</f>
        <v>11.844296</v>
      </c>
      <c r="P3299" s="19">
        <f t="shared" si="461"/>
        <v>34.052351000000002</v>
      </c>
      <c r="Q3299" s="19">
        <f t="shared" si="465"/>
        <v>0</v>
      </c>
      <c r="R3299" s="20">
        <f t="shared" si="462"/>
        <v>53.547857999999998</v>
      </c>
      <c r="S3299" s="20">
        <f t="shared" si="466"/>
        <v>0</v>
      </c>
      <c r="T3299" s="20">
        <f>IF((T3298+R3299)&lt;0,0,IF((T3298+R3299)&gt;结论【关键目标】!C$28,结论【关键目标】!C$28,T3298+R3299))</f>
        <v>22</v>
      </c>
      <c r="U3299" s="19">
        <f>IF((T3298+R3299)&lt;结论【关键目标】!$C$28,0,(发电量计算【计算逻辑页】!R3299+发电量计算【计算逻辑页】!T3298-结论【关键目标】!$C$28))</f>
        <v>53.547857999999991</v>
      </c>
      <c r="V3299" s="5">
        <f t="shared" si="463"/>
        <v>18.741750299999996</v>
      </c>
      <c r="W3299" s="5">
        <f t="shared" si="464"/>
        <v>24.1124697431</v>
      </c>
      <c r="X3299" s="5">
        <f t="shared" si="467"/>
        <v>0</v>
      </c>
    </row>
    <row r="3300" spans="1:24" x14ac:dyDescent="0.15">
      <c r="A3300" s="7">
        <v>3299</v>
      </c>
      <c r="B3300" s="7">
        <v>5</v>
      </c>
      <c r="C3300" s="7">
        <v>18</v>
      </c>
      <c r="D3300" s="7">
        <v>11</v>
      </c>
      <c r="E3300" s="7">
        <v>138</v>
      </c>
      <c r="F3300" s="7">
        <v>23</v>
      </c>
      <c r="G3300" s="7">
        <v>736.8</v>
      </c>
      <c r="H3300" s="7">
        <f t="shared" si="459"/>
        <v>4</v>
      </c>
      <c r="I3300" s="16">
        <f t="shared" si="460"/>
        <v>45064</v>
      </c>
      <c r="J3300" s="17">
        <v>1.2267999999999999</v>
      </c>
      <c r="K3300" s="18">
        <f>G3300*结论【关键目标】!C$27*0.7735*0.001</f>
        <v>68.389775999999998</v>
      </c>
      <c r="L3300" s="5">
        <v>0</v>
      </c>
      <c r="M3300" s="5">
        <f>ABS(IF(L3300&lt;=0,L3300/耗电量关键数据!$B$6/1000,L3300/耗电量关键数据!$B$5/1000))</f>
        <v>0</v>
      </c>
      <c r="N3300" s="5">
        <f>电气设备逐时使用率计算!H3276</f>
        <v>22.208055000000002</v>
      </c>
      <c r="O3300" s="5">
        <f>灯光逐时使用率计算!H3276</f>
        <v>11.844296</v>
      </c>
      <c r="P3300" s="19">
        <f t="shared" si="461"/>
        <v>34.052351000000002</v>
      </c>
      <c r="Q3300" s="19">
        <f t="shared" si="465"/>
        <v>34.052351000000002</v>
      </c>
      <c r="R3300" s="20">
        <f t="shared" si="462"/>
        <v>34.337424999999996</v>
      </c>
      <c r="S3300" s="20">
        <f t="shared" si="466"/>
        <v>0</v>
      </c>
      <c r="T3300" s="20">
        <f>IF((T3299+R3300)&lt;0,0,IF((T3299+R3300)&gt;结论【关键目标】!C$28,结论【关键目标】!C$28,T3299+R3300))</f>
        <v>22</v>
      </c>
      <c r="U3300" s="19">
        <f>IF((T3299+R3300)&lt;结论【关键目标】!$C$28,0,(发电量计算【计算逻辑页】!R3300+发电量计算【计算逻辑页】!T3299-结论【关键目标】!$C$28))</f>
        <v>34.337424999999996</v>
      </c>
      <c r="V3300" s="5">
        <f t="shared" si="463"/>
        <v>12.018098749999998</v>
      </c>
      <c r="W3300" s="5">
        <f t="shared" si="464"/>
        <v>41.775424206799997</v>
      </c>
      <c r="X3300" s="5">
        <f t="shared" si="467"/>
        <v>0</v>
      </c>
    </row>
    <row r="3301" spans="1:24" x14ac:dyDescent="0.15">
      <c r="A3301" s="7">
        <v>3300</v>
      </c>
      <c r="B3301" s="7">
        <v>5</v>
      </c>
      <c r="C3301" s="7">
        <v>18</v>
      </c>
      <c r="D3301" s="7">
        <v>12</v>
      </c>
      <c r="E3301" s="7">
        <v>138</v>
      </c>
      <c r="F3301" s="7">
        <v>22.2</v>
      </c>
      <c r="G3301" s="7">
        <v>707.3</v>
      </c>
      <c r="H3301" s="7">
        <f t="shared" si="459"/>
        <v>4</v>
      </c>
      <c r="I3301" s="16">
        <f t="shared" si="460"/>
        <v>45064</v>
      </c>
      <c r="J3301" s="17">
        <v>1.2267999999999999</v>
      </c>
      <c r="K3301" s="18">
        <f>G3301*结论【关键目标】!C$27*0.7735*0.001</f>
        <v>65.651585999999995</v>
      </c>
      <c r="L3301" s="5">
        <v>0</v>
      </c>
      <c r="M3301" s="5">
        <f>ABS(IF(L3301&lt;=0,L3301/耗电量关键数据!$B$6/1000,L3301/耗电量关键数据!$B$5/1000))</f>
        <v>0</v>
      </c>
      <c r="N3301" s="5">
        <f>电气设备逐时使用率计算!H3277</f>
        <v>11.688450000000001</v>
      </c>
      <c r="O3301" s="5">
        <f>灯光逐时使用率计算!H3277</f>
        <v>9.9741440000000008</v>
      </c>
      <c r="P3301" s="19">
        <f t="shared" si="461"/>
        <v>21.662594000000002</v>
      </c>
      <c r="Q3301" s="19">
        <f t="shared" si="465"/>
        <v>21.662594000000002</v>
      </c>
      <c r="R3301" s="20">
        <f t="shared" si="462"/>
        <v>43.988991999999996</v>
      </c>
      <c r="S3301" s="20">
        <f t="shared" si="466"/>
        <v>0</v>
      </c>
      <c r="T3301" s="20">
        <f>IF((T3300+R3301)&lt;0,0,IF((T3300+R3301)&gt;结论【关键目标】!C$28,结论【关键目标】!C$28,T3300+R3301))</f>
        <v>22</v>
      </c>
      <c r="U3301" s="19">
        <f>IF((T3300+R3301)&lt;结论【关键目标】!$C$28,0,(发电量计算【计算逻辑页】!R3301+发电量计算【计算逻辑页】!T3300-结论【关键目标】!$C$28))</f>
        <v>43.988991999999996</v>
      </c>
      <c r="V3301" s="5">
        <f t="shared" si="463"/>
        <v>15.396147199999998</v>
      </c>
      <c r="W3301" s="5">
        <f t="shared" si="464"/>
        <v>26.5756703192</v>
      </c>
      <c r="X3301" s="5">
        <f t="shared" si="467"/>
        <v>0</v>
      </c>
    </row>
    <row r="3302" spans="1:24" x14ac:dyDescent="0.15">
      <c r="A3302" s="7">
        <v>3301</v>
      </c>
      <c r="B3302" s="7">
        <v>5</v>
      </c>
      <c r="C3302" s="7">
        <v>18</v>
      </c>
      <c r="D3302" s="7">
        <v>13</v>
      </c>
      <c r="E3302" s="7">
        <v>138</v>
      </c>
      <c r="F3302" s="7">
        <v>25</v>
      </c>
      <c r="G3302" s="7">
        <v>739.4</v>
      </c>
      <c r="H3302" s="7">
        <f t="shared" si="459"/>
        <v>4</v>
      </c>
      <c r="I3302" s="16">
        <f t="shared" si="460"/>
        <v>45064</v>
      </c>
      <c r="J3302" s="17">
        <v>1.2267999999999999</v>
      </c>
      <c r="K3302" s="18">
        <f>G3302*结论【关键目标】!C$27*0.7735*0.001</f>
        <v>68.631107999999998</v>
      </c>
      <c r="L3302" s="5">
        <v>0</v>
      </c>
      <c r="M3302" s="5">
        <f>ABS(IF(L3302&lt;=0,L3302/耗电量关键数据!$B$6/1000,L3302/耗电量关键数据!$B$5/1000))</f>
        <v>0</v>
      </c>
      <c r="N3302" s="5">
        <f>电气设备逐时使用率计算!H3278</f>
        <v>11.688450000000001</v>
      </c>
      <c r="O3302" s="5">
        <f>灯光逐时使用率计算!H3278</f>
        <v>9.9741440000000008</v>
      </c>
      <c r="P3302" s="19">
        <f t="shared" si="461"/>
        <v>21.662594000000002</v>
      </c>
      <c r="Q3302" s="19">
        <f t="shared" si="465"/>
        <v>21.662594000000002</v>
      </c>
      <c r="R3302" s="20">
        <f t="shared" si="462"/>
        <v>46.968513999999999</v>
      </c>
      <c r="S3302" s="20">
        <f t="shared" si="466"/>
        <v>0</v>
      </c>
      <c r="T3302" s="20">
        <f>IF((T3301+R3302)&lt;0,0,IF((T3301+R3302)&gt;结论【关键目标】!C$28,结论【关键目标】!C$28,T3301+R3302))</f>
        <v>22</v>
      </c>
      <c r="U3302" s="19">
        <f>IF((T3301+R3302)&lt;结论【关键目标】!$C$28,0,(发电量计算【计算逻辑页】!R3302+发电量计算【计算逻辑页】!T3301-结论【关键目标】!$C$28))</f>
        <v>46.968513999999999</v>
      </c>
      <c r="V3302" s="5">
        <f t="shared" si="463"/>
        <v>16.4389799</v>
      </c>
      <c r="W3302" s="5">
        <f t="shared" si="464"/>
        <v>26.5756703192</v>
      </c>
      <c r="X3302" s="5">
        <f t="shared" si="467"/>
        <v>0</v>
      </c>
    </row>
    <row r="3303" spans="1:24" x14ac:dyDescent="0.15">
      <c r="A3303" s="7">
        <v>3302</v>
      </c>
      <c r="B3303" s="7">
        <v>5</v>
      </c>
      <c r="C3303" s="7">
        <v>18</v>
      </c>
      <c r="D3303" s="7">
        <v>14</v>
      </c>
      <c r="E3303" s="7">
        <v>138</v>
      </c>
      <c r="F3303" s="7">
        <v>26</v>
      </c>
      <c r="G3303" s="7">
        <v>637.9</v>
      </c>
      <c r="H3303" s="7">
        <f t="shared" si="459"/>
        <v>4</v>
      </c>
      <c r="I3303" s="16">
        <f t="shared" si="460"/>
        <v>45064</v>
      </c>
      <c r="J3303" s="17">
        <v>1.2267999999999999</v>
      </c>
      <c r="K3303" s="18">
        <f>G3303*结论【关键目标】!C$27*0.7735*0.001</f>
        <v>59.209877999999996</v>
      </c>
      <c r="L3303" s="5">
        <v>0</v>
      </c>
      <c r="M3303" s="5">
        <f>ABS(IF(L3303&lt;=0,L3303/耗电量关键数据!$B$6/1000,L3303/耗电量关键数据!$B$5/1000))</f>
        <v>0</v>
      </c>
      <c r="N3303" s="5">
        <f>电气设备逐时使用率计算!H3279</f>
        <v>22.208055000000002</v>
      </c>
      <c r="O3303" s="5">
        <f>灯光逐时使用率计算!H3279</f>
        <v>11.844296</v>
      </c>
      <c r="P3303" s="19">
        <f t="shared" si="461"/>
        <v>34.052351000000002</v>
      </c>
      <c r="Q3303" s="19">
        <f t="shared" si="465"/>
        <v>34.052351000000002</v>
      </c>
      <c r="R3303" s="20">
        <f t="shared" si="462"/>
        <v>25.157526999999995</v>
      </c>
      <c r="S3303" s="20">
        <f t="shared" si="466"/>
        <v>0</v>
      </c>
      <c r="T3303" s="20">
        <f>IF((T3302+R3303)&lt;0,0,IF((T3302+R3303)&gt;结论【关键目标】!C$28,结论【关键目标】!C$28,T3302+R3303))</f>
        <v>22</v>
      </c>
      <c r="U3303" s="19">
        <f>IF((T3302+R3303)&lt;结论【关键目标】!$C$28,0,(发电量计算【计算逻辑页】!R3303+发电量计算【计算逻辑页】!T3302-结论【关键目标】!$C$28))</f>
        <v>25.157526999999995</v>
      </c>
      <c r="V3303" s="5">
        <f t="shared" si="463"/>
        <v>8.8051344499999971</v>
      </c>
      <c r="W3303" s="5">
        <f t="shared" si="464"/>
        <v>41.775424206799997</v>
      </c>
      <c r="X3303" s="5">
        <f t="shared" si="467"/>
        <v>0</v>
      </c>
    </row>
    <row r="3304" spans="1:24" x14ac:dyDescent="0.15">
      <c r="A3304" s="7">
        <v>3303</v>
      </c>
      <c r="B3304" s="7">
        <v>5</v>
      </c>
      <c r="C3304" s="7">
        <v>18</v>
      </c>
      <c r="D3304" s="7">
        <v>15</v>
      </c>
      <c r="E3304" s="7">
        <v>138</v>
      </c>
      <c r="F3304" s="7">
        <v>25.7</v>
      </c>
      <c r="G3304" s="7">
        <v>547.4</v>
      </c>
      <c r="H3304" s="7">
        <f t="shared" si="459"/>
        <v>4</v>
      </c>
      <c r="I3304" s="16">
        <f t="shared" si="460"/>
        <v>45064</v>
      </c>
      <c r="J3304" s="17">
        <v>1.2267999999999999</v>
      </c>
      <c r="K3304" s="18">
        <f>G3304*结论【关键目标】!C$27*0.7735*0.001</f>
        <v>50.809668000000002</v>
      </c>
      <c r="L3304" s="5">
        <v>0</v>
      </c>
      <c r="M3304" s="5">
        <f>ABS(IF(L3304&lt;=0,L3304/耗电量关键数据!$B$6/1000,L3304/耗电量关键数据!$B$5/1000))</f>
        <v>0</v>
      </c>
      <c r="N3304" s="5">
        <f>电气设备逐时使用率计算!H3280</f>
        <v>22.208055000000002</v>
      </c>
      <c r="O3304" s="5">
        <f>灯光逐时使用率计算!H3280</f>
        <v>11.844296</v>
      </c>
      <c r="P3304" s="19">
        <f t="shared" si="461"/>
        <v>34.052351000000002</v>
      </c>
      <c r="Q3304" s="19">
        <f t="shared" si="465"/>
        <v>34.052351000000002</v>
      </c>
      <c r="R3304" s="20">
        <f t="shared" si="462"/>
        <v>16.757317</v>
      </c>
      <c r="S3304" s="20">
        <f t="shared" si="466"/>
        <v>0</v>
      </c>
      <c r="T3304" s="20">
        <f>IF((T3303+R3304)&lt;0,0,IF((T3303+R3304)&gt;结论【关键目标】!C$28,结论【关键目标】!C$28,T3303+R3304))</f>
        <v>22</v>
      </c>
      <c r="U3304" s="19">
        <f>IF((T3303+R3304)&lt;结论【关键目标】!$C$28,0,(发电量计算【计算逻辑页】!R3304+发电量计算【计算逻辑页】!T3303-结论【关键目标】!$C$28))</f>
        <v>16.757317</v>
      </c>
      <c r="V3304" s="5">
        <f t="shared" si="463"/>
        <v>5.8650609500000002</v>
      </c>
      <c r="W3304" s="5">
        <f t="shared" si="464"/>
        <v>41.775424206799997</v>
      </c>
      <c r="X3304" s="5">
        <f t="shared" si="467"/>
        <v>0</v>
      </c>
    </row>
    <row r="3305" spans="1:24" x14ac:dyDescent="0.15">
      <c r="A3305" s="7">
        <v>3304</v>
      </c>
      <c r="B3305" s="7">
        <v>5</v>
      </c>
      <c r="C3305" s="7">
        <v>18</v>
      </c>
      <c r="D3305" s="7">
        <v>16</v>
      </c>
      <c r="E3305" s="7">
        <v>138</v>
      </c>
      <c r="F3305" s="7">
        <v>26</v>
      </c>
      <c r="G3305" s="7">
        <v>391.5</v>
      </c>
      <c r="H3305" s="7">
        <f t="shared" si="459"/>
        <v>4</v>
      </c>
      <c r="I3305" s="16">
        <f t="shared" si="460"/>
        <v>45064</v>
      </c>
      <c r="J3305" s="17">
        <v>0.70809999999999995</v>
      </c>
      <c r="K3305" s="18">
        <f>G3305*结论【关键目标】!C$27*0.7735*0.001</f>
        <v>36.339030000000001</v>
      </c>
      <c r="L3305" s="5">
        <v>0</v>
      </c>
      <c r="M3305" s="5">
        <f>ABS(IF(L3305&lt;=0,L3305/耗电量关键数据!$B$6/1000,L3305/耗电量关键数据!$B$5/1000))</f>
        <v>0</v>
      </c>
      <c r="N3305" s="5">
        <f>电气设备逐时使用率计算!H3281</f>
        <v>22.208055000000002</v>
      </c>
      <c r="O3305" s="5">
        <f>灯光逐时使用率计算!H3281</f>
        <v>11.844296</v>
      </c>
      <c r="P3305" s="19">
        <f t="shared" si="461"/>
        <v>34.052351000000002</v>
      </c>
      <c r="Q3305" s="19">
        <f t="shared" si="465"/>
        <v>0</v>
      </c>
      <c r="R3305" s="20">
        <f t="shared" si="462"/>
        <v>36.339030000000001</v>
      </c>
      <c r="S3305" s="20">
        <f t="shared" si="466"/>
        <v>0</v>
      </c>
      <c r="T3305" s="20">
        <f>IF((T3304+R3305)&lt;0,0,IF((T3304+R3305)&gt;结论【关键目标】!C$28,结论【关键目标】!C$28,T3304+R3305))</f>
        <v>22</v>
      </c>
      <c r="U3305" s="19">
        <f>IF((T3304+R3305)&lt;结论【关键目标】!$C$28,0,(发电量计算【计算逻辑页】!R3305+发电量计算【计算逻辑页】!T3304-结论【关键目标】!$C$28))</f>
        <v>36.339030000000001</v>
      </c>
      <c r="V3305" s="5">
        <f t="shared" si="463"/>
        <v>12.7186605</v>
      </c>
      <c r="W3305" s="5">
        <f t="shared" si="464"/>
        <v>24.1124697431</v>
      </c>
      <c r="X3305" s="5">
        <f t="shared" si="467"/>
        <v>0</v>
      </c>
    </row>
    <row r="3306" spans="1:24" x14ac:dyDescent="0.15">
      <c r="A3306" s="7">
        <v>3305</v>
      </c>
      <c r="B3306" s="7">
        <v>5</v>
      </c>
      <c r="C3306" s="7">
        <v>18</v>
      </c>
      <c r="D3306" s="7">
        <v>17</v>
      </c>
      <c r="E3306" s="7">
        <v>138</v>
      </c>
      <c r="F3306" s="7">
        <v>23</v>
      </c>
      <c r="G3306" s="7">
        <v>193</v>
      </c>
      <c r="H3306" s="7">
        <f t="shared" si="459"/>
        <v>4</v>
      </c>
      <c r="I3306" s="16">
        <f t="shared" si="460"/>
        <v>45064</v>
      </c>
      <c r="J3306" s="17">
        <v>0.70809999999999995</v>
      </c>
      <c r="K3306" s="18">
        <f>G3306*结论【关键目标】!C$27*0.7735*0.001</f>
        <v>17.914259999999999</v>
      </c>
      <c r="L3306" s="5">
        <v>0</v>
      </c>
      <c r="M3306" s="5">
        <f>ABS(IF(L3306&lt;=0,L3306/耗电量关键数据!$B$6/1000,L3306/耗电量关键数据!$B$5/1000))</f>
        <v>0</v>
      </c>
      <c r="N3306" s="5">
        <f>电气设备逐时使用率计算!H3282</f>
        <v>22.208055000000002</v>
      </c>
      <c r="O3306" s="5">
        <f>灯光逐时使用率计算!H3282</f>
        <v>11.844296</v>
      </c>
      <c r="P3306" s="19">
        <f t="shared" si="461"/>
        <v>34.052351000000002</v>
      </c>
      <c r="Q3306" s="19">
        <f t="shared" si="465"/>
        <v>0</v>
      </c>
      <c r="R3306" s="20">
        <f t="shared" si="462"/>
        <v>17.914259999999999</v>
      </c>
      <c r="S3306" s="20">
        <f t="shared" si="466"/>
        <v>0</v>
      </c>
      <c r="T3306" s="20">
        <f>IF((T3305+R3306)&lt;0,0,IF((T3305+R3306)&gt;结论【关键目标】!C$28,结论【关键目标】!C$28,T3305+R3306))</f>
        <v>22</v>
      </c>
      <c r="U3306" s="19">
        <f>IF((T3305+R3306)&lt;结论【关键目标】!$C$28,0,(发电量计算【计算逻辑页】!R3306+发电量计算【计算逻辑页】!T3305-结论【关键目标】!$C$28))</f>
        <v>17.914259999999999</v>
      </c>
      <c r="V3306" s="5">
        <f t="shared" si="463"/>
        <v>6.2699909999999992</v>
      </c>
      <c r="W3306" s="5">
        <f t="shared" si="464"/>
        <v>12.685087505999999</v>
      </c>
      <c r="X3306" s="5">
        <f t="shared" si="467"/>
        <v>0</v>
      </c>
    </row>
    <row r="3307" spans="1:24" x14ac:dyDescent="0.15">
      <c r="A3307" s="7">
        <v>3306</v>
      </c>
      <c r="B3307" s="7">
        <v>5</v>
      </c>
      <c r="C3307" s="7">
        <v>18</v>
      </c>
      <c r="D3307" s="7">
        <v>18</v>
      </c>
      <c r="E3307" s="7">
        <v>138</v>
      </c>
      <c r="F3307" s="7">
        <v>23</v>
      </c>
      <c r="G3307" s="7">
        <v>69.3</v>
      </c>
      <c r="H3307" s="7">
        <f t="shared" si="459"/>
        <v>4</v>
      </c>
      <c r="I3307" s="16">
        <f t="shared" si="460"/>
        <v>45064</v>
      </c>
      <c r="J3307" s="17">
        <v>0.70809999999999995</v>
      </c>
      <c r="K3307" s="18">
        <f>G3307*结论【关键目标】!C$27*0.7735*0.001</f>
        <v>6.4324259999999995</v>
      </c>
      <c r="L3307" s="5">
        <v>0</v>
      </c>
      <c r="M3307" s="5">
        <f>ABS(IF(L3307&lt;=0,L3307/耗电量关键数据!$B$6/1000,L3307/耗电量关键数据!$B$5/1000))</f>
        <v>0</v>
      </c>
      <c r="N3307" s="5">
        <f>电气设备逐时使用率计算!H3283</f>
        <v>7.0130699999999999</v>
      </c>
      <c r="O3307" s="5">
        <f>灯光逐时使用率计算!H3283</f>
        <v>3.7403040000000001</v>
      </c>
      <c r="P3307" s="19">
        <f t="shared" si="461"/>
        <v>10.753374000000001</v>
      </c>
      <c r="Q3307" s="19">
        <f t="shared" si="465"/>
        <v>0</v>
      </c>
      <c r="R3307" s="20">
        <f t="shared" si="462"/>
        <v>6.4324259999999995</v>
      </c>
      <c r="S3307" s="20">
        <f t="shared" si="466"/>
        <v>0</v>
      </c>
      <c r="T3307" s="20">
        <f>IF((T3306+R3307)&lt;0,0,IF((T3306+R3307)&gt;结论【关键目标】!C$28,结论【关键目标】!C$28,T3306+R3307))</f>
        <v>22</v>
      </c>
      <c r="U3307" s="19">
        <f>IF((T3306+R3307)&lt;结论【关键目标】!$C$28,0,(发电量计算【计算逻辑页】!R3307+发电量计算【计算逻辑页】!T3306-结论【关键目标】!$C$28))</f>
        <v>6.4324259999999995</v>
      </c>
      <c r="V3307" s="5">
        <f t="shared" si="463"/>
        <v>2.2513490999999997</v>
      </c>
      <c r="W3307" s="5">
        <f t="shared" si="464"/>
        <v>4.5548008505999995</v>
      </c>
      <c r="X3307" s="5">
        <f t="shared" si="467"/>
        <v>0</v>
      </c>
    </row>
    <row r="3308" spans="1:24" x14ac:dyDescent="0.15">
      <c r="A3308" s="7">
        <v>3307</v>
      </c>
      <c r="B3308" s="7">
        <v>5</v>
      </c>
      <c r="C3308" s="7">
        <v>18</v>
      </c>
      <c r="D3308" s="7">
        <v>19</v>
      </c>
      <c r="E3308" s="7">
        <v>138</v>
      </c>
      <c r="F3308" s="7">
        <v>24</v>
      </c>
      <c r="G3308" s="7">
        <v>0</v>
      </c>
      <c r="H3308" s="7">
        <f t="shared" si="459"/>
        <v>4</v>
      </c>
      <c r="I3308" s="16">
        <f t="shared" si="460"/>
        <v>45064</v>
      </c>
      <c r="J3308" s="17">
        <v>1.2267999999999999</v>
      </c>
      <c r="K3308" s="18">
        <f>G3308*结论【关键目标】!C$27*0.7735*0.001</f>
        <v>0</v>
      </c>
      <c r="L3308" s="5">
        <v>0</v>
      </c>
      <c r="M3308" s="5">
        <f>ABS(IF(L3308&lt;=0,L3308/耗电量关键数据!$B$6/1000,L3308/耗电量关键数据!$B$5/1000))</f>
        <v>0</v>
      </c>
      <c r="N3308" s="5">
        <f>电气设备逐时使用率计算!H3284</f>
        <v>7.0130699999999999</v>
      </c>
      <c r="O3308" s="5">
        <f>灯光逐时使用率计算!H3284</f>
        <v>3.7403040000000001</v>
      </c>
      <c r="P3308" s="19">
        <f t="shared" si="461"/>
        <v>10.753374000000001</v>
      </c>
      <c r="Q3308" s="19">
        <f t="shared" si="465"/>
        <v>10.753374000000001</v>
      </c>
      <c r="R3308" s="20">
        <f t="shared" si="462"/>
        <v>-10.753374000000001</v>
      </c>
      <c r="S3308" s="20">
        <f t="shared" si="466"/>
        <v>10.753374000000001</v>
      </c>
      <c r="T3308" s="20">
        <f>IF((T3307+R3308)&lt;0,0,IF((T3307+R3308)&gt;结论【关键目标】!C$28,结论【关键目标】!C$28,T3307+R3308))</f>
        <v>11.246625999999999</v>
      </c>
      <c r="U3308" s="19">
        <f>IF((T3307+R3308)&lt;结论【关键目标】!$C$28,0,(发电量计算【计算逻辑页】!R3308+发电量计算【计算逻辑页】!T3307-结论【关键目标】!$C$28))</f>
        <v>0</v>
      </c>
      <c r="V3308" s="5">
        <f t="shared" si="463"/>
        <v>0</v>
      </c>
      <c r="W3308" s="5">
        <f t="shared" si="464"/>
        <v>0</v>
      </c>
      <c r="X3308" s="5">
        <f t="shared" si="467"/>
        <v>9.428558323199999</v>
      </c>
    </row>
    <row r="3309" spans="1:24" x14ac:dyDescent="0.15">
      <c r="A3309" s="7">
        <v>3308</v>
      </c>
      <c r="B3309" s="7">
        <v>5</v>
      </c>
      <c r="C3309" s="7">
        <v>18</v>
      </c>
      <c r="D3309" s="7">
        <v>20</v>
      </c>
      <c r="E3309" s="7">
        <v>138</v>
      </c>
      <c r="F3309" s="7">
        <v>23</v>
      </c>
      <c r="G3309" s="7">
        <v>0</v>
      </c>
      <c r="H3309" s="7">
        <f t="shared" si="459"/>
        <v>4</v>
      </c>
      <c r="I3309" s="16">
        <f t="shared" si="460"/>
        <v>45064</v>
      </c>
      <c r="J3309" s="17">
        <v>1.2267999999999999</v>
      </c>
      <c r="K3309" s="18">
        <f>G3309*结论【关键目标】!C$27*0.7735*0.001</f>
        <v>0</v>
      </c>
      <c r="L3309" s="5">
        <v>0</v>
      </c>
      <c r="M3309" s="5">
        <f>ABS(IF(L3309&lt;=0,L3309/耗电量关键数据!$B$6/1000,L3309/耗电量关键数据!$B$5/1000))</f>
        <v>0</v>
      </c>
      <c r="N3309" s="5">
        <f>电气设备逐时使用率计算!H3285</f>
        <v>1.1688450000000001</v>
      </c>
      <c r="O3309" s="5">
        <f>灯光逐时使用率计算!H3285</f>
        <v>0.37403039999999999</v>
      </c>
      <c r="P3309" s="19">
        <f t="shared" si="461"/>
        <v>1.5428754000000002</v>
      </c>
      <c r="Q3309" s="19">
        <f t="shared" si="465"/>
        <v>1.5428754000000002</v>
      </c>
      <c r="R3309" s="20">
        <f t="shared" si="462"/>
        <v>-1.5428754000000002</v>
      </c>
      <c r="S3309" s="20">
        <f t="shared" si="466"/>
        <v>1.5428754000000002</v>
      </c>
      <c r="T3309" s="20">
        <f>IF((T3308+R3309)&lt;0,0,IF((T3308+R3309)&gt;结论【关键目标】!C$28,结论【关键目标】!C$28,T3308+R3309))</f>
        <v>9.7037505999999993</v>
      </c>
      <c r="U3309" s="19">
        <f>IF((T3308+R3309)&lt;结论【关键目标】!$C$28,0,(发电量计算【计算逻辑页】!R3309+发电量计算【计算逻辑页】!T3308-结论【关键目标】!$C$28))</f>
        <v>0</v>
      </c>
      <c r="V3309" s="5">
        <f t="shared" si="463"/>
        <v>0</v>
      </c>
      <c r="W3309" s="5">
        <f t="shared" si="464"/>
        <v>0</v>
      </c>
      <c r="X3309" s="5">
        <f t="shared" si="467"/>
        <v>1.3527931507200002</v>
      </c>
    </row>
    <row r="3310" spans="1:24" x14ac:dyDescent="0.15">
      <c r="A3310" s="7">
        <v>3309</v>
      </c>
      <c r="B3310" s="7">
        <v>5</v>
      </c>
      <c r="C3310" s="7">
        <v>18</v>
      </c>
      <c r="D3310" s="7">
        <v>21</v>
      </c>
      <c r="E3310" s="7">
        <v>138</v>
      </c>
      <c r="F3310" s="7">
        <v>22.2</v>
      </c>
      <c r="G3310" s="7">
        <v>0</v>
      </c>
      <c r="H3310" s="7">
        <f t="shared" si="459"/>
        <v>4</v>
      </c>
      <c r="I3310" s="16">
        <f t="shared" si="460"/>
        <v>45064</v>
      </c>
      <c r="J3310" s="17">
        <v>1.2267999999999999</v>
      </c>
      <c r="K3310" s="18">
        <f>G3310*结论【关键目标】!C$27*0.7735*0.001</f>
        <v>0</v>
      </c>
      <c r="L3310" s="5">
        <v>0</v>
      </c>
      <c r="M3310" s="5">
        <f>ABS(IF(L3310&lt;=0,L3310/耗电量关键数据!$B$6/1000,L3310/耗电量关键数据!$B$5/1000))</f>
        <v>0</v>
      </c>
      <c r="N3310" s="5">
        <f>电气设备逐时使用率计算!H3286</f>
        <v>1.1688450000000001</v>
      </c>
      <c r="O3310" s="5">
        <f>灯光逐时使用率计算!H3286</f>
        <v>0.37403039999999999</v>
      </c>
      <c r="P3310" s="19">
        <f t="shared" si="461"/>
        <v>1.5428754000000002</v>
      </c>
      <c r="Q3310" s="19">
        <f t="shared" si="465"/>
        <v>1.5428754000000002</v>
      </c>
      <c r="R3310" s="20">
        <f t="shared" si="462"/>
        <v>-1.5428754000000002</v>
      </c>
      <c r="S3310" s="20">
        <f t="shared" si="466"/>
        <v>1.5428754000000002</v>
      </c>
      <c r="T3310" s="20">
        <f>IF((T3309+R3310)&lt;0,0,IF((T3309+R3310)&gt;结论【关键目标】!C$28,结论【关键目标】!C$28,T3309+R3310))</f>
        <v>8.1608751999999996</v>
      </c>
      <c r="U3310" s="19">
        <f>IF((T3309+R3310)&lt;结论【关键目标】!$C$28,0,(发电量计算【计算逻辑页】!R3310+发电量计算【计算逻辑页】!T3309-结论【关键目标】!$C$28))</f>
        <v>0</v>
      </c>
      <c r="V3310" s="5">
        <f t="shared" si="463"/>
        <v>0</v>
      </c>
      <c r="W3310" s="5">
        <f t="shared" si="464"/>
        <v>0</v>
      </c>
      <c r="X3310" s="5">
        <f t="shared" si="467"/>
        <v>1.3527931507200002</v>
      </c>
    </row>
    <row r="3311" spans="1:24" x14ac:dyDescent="0.15">
      <c r="A3311" s="7">
        <v>3310</v>
      </c>
      <c r="B3311" s="7">
        <v>5</v>
      </c>
      <c r="C3311" s="7">
        <v>18</v>
      </c>
      <c r="D3311" s="7">
        <v>22</v>
      </c>
      <c r="E3311" s="7">
        <v>138</v>
      </c>
      <c r="F3311" s="7">
        <v>22</v>
      </c>
      <c r="G3311" s="7">
        <v>0</v>
      </c>
      <c r="H3311" s="7">
        <f t="shared" si="459"/>
        <v>4</v>
      </c>
      <c r="I3311" s="16">
        <f t="shared" si="460"/>
        <v>45064</v>
      </c>
      <c r="J3311" s="17">
        <v>0.70809999999999995</v>
      </c>
      <c r="K3311" s="18">
        <f>G3311*结论【关键目标】!C$27*0.7735*0.001</f>
        <v>0</v>
      </c>
      <c r="L3311" s="5">
        <v>0</v>
      </c>
      <c r="M3311" s="5">
        <f>ABS(IF(L3311&lt;=0,L3311/耗电量关键数据!$B$6/1000,L3311/耗电量关键数据!$B$5/1000))</f>
        <v>0</v>
      </c>
      <c r="N3311" s="5">
        <f>电气设备逐时使用率计算!H3287</f>
        <v>1.1688450000000001</v>
      </c>
      <c r="O3311" s="5">
        <f>灯光逐时使用率计算!H3287</f>
        <v>0.37403039999999999</v>
      </c>
      <c r="P3311" s="19">
        <f t="shared" si="461"/>
        <v>1.5428754000000002</v>
      </c>
      <c r="Q3311" s="19">
        <f t="shared" si="465"/>
        <v>0</v>
      </c>
      <c r="R3311" s="20">
        <f t="shared" si="462"/>
        <v>0</v>
      </c>
      <c r="S3311" s="20">
        <f t="shared" si="466"/>
        <v>0</v>
      </c>
      <c r="T3311" s="20">
        <f>IF((T3310+R3311)&lt;0,0,IF((T3310+R3311)&gt;结论【关键目标】!C$28,结论【关键目标】!C$28,T3310+R3311))</f>
        <v>8.1608751999999996</v>
      </c>
      <c r="U3311" s="19">
        <f>IF((T3310+R3311)&lt;结论【关键目标】!$C$28,0,(发电量计算【计算逻辑页】!R3311+发电量计算【计算逻辑页】!T3310-结论【关键目标】!$C$28))</f>
        <v>0</v>
      </c>
      <c r="V3311" s="5">
        <f t="shared" si="463"/>
        <v>0</v>
      </c>
      <c r="W3311" s="5">
        <f t="shared" si="464"/>
        <v>0</v>
      </c>
      <c r="X3311" s="5">
        <f t="shared" si="467"/>
        <v>0</v>
      </c>
    </row>
    <row r="3312" spans="1:24" x14ac:dyDescent="0.15">
      <c r="A3312" s="7">
        <v>3311</v>
      </c>
      <c r="B3312" s="7">
        <v>5</v>
      </c>
      <c r="C3312" s="7">
        <v>18</v>
      </c>
      <c r="D3312" s="7">
        <v>23</v>
      </c>
      <c r="E3312" s="7">
        <v>138</v>
      </c>
      <c r="F3312" s="7">
        <v>21</v>
      </c>
      <c r="G3312" s="7">
        <v>0</v>
      </c>
      <c r="H3312" s="7">
        <f t="shared" si="459"/>
        <v>4</v>
      </c>
      <c r="I3312" s="16">
        <f t="shared" si="460"/>
        <v>45064</v>
      </c>
      <c r="J3312" s="17">
        <v>0.70809999999999995</v>
      </c>
      <c r="K3312" s="18">
        <f>G3312*结论【关键目标】!C$27*0.7735*0.001</f>
        <v>0</v>
      </c>
      <c r="L3312" s="5">
        <v>0</v>
      </c>
      <c r="M3312" s="5">
        <f>ABS(IF(L3312&lt;=0,L3312/耗电量关键数据!$B$6/1000,L3312/耗电量关键数据!$B$5/1000))</f>
        <v>0</v>
      </c>
      <c r="N3312" s="5">
        <f>电气设备逐时使用率计算!H3288</f>
        <v>1.1688450000000001</v>
      </c>
      <c r="O3312" s="5">
        <f>灯光逐时使用率计算!H3288</f>
        <v>0.37403039999999999</v>
      </c>
      <c r="P3312" s="19">
        <f t="shared" si="461"/>
        <v>1.5428754000000002</v>
      </c>
      <c r="Q3312" s="19">
        <f t="shared" si="465"/>
        <v>0</v>
      </c>
      <c r="R3312" s="20">
        <f t="shared" si="462"/>
        <v>0</v>
      </c>
      <c r="S3312" s="20">
        <f t="shared" si="466"/>
        <v>0</v>
      </c>
      <c r="T3312" s="20">
        <f>IF((T3311+R3312)&lt;0,0,IF((T3311+R3312)&gt;结论【关键目标】!C$28,结论【关键目标】!C$28,T3311+R3312))</f>
        <v>8.1608751999999996</v>
      </c>
      <c r="U3312" s="19">
        <f>IF((T3311+R3312)&lt;结论【关键目标】!$C$28,0,(发电量计算【计算逻辑页】!R3312+发电量计算【计算逻辑页】!T3311-结论【关键目标】!$C$28))</f>
        <v>0</v>
      </c>
      <c r="V3312" s="5">
        <f t="shared" si="463"/>
        <v>0</v>
      </c>
      <c r="W3312" s="5">
        <f t="shared" si="464"/>
        <v>0</v>
      </c>
      <c r="X3312" s="5">
        <f t="shared" si="467"/>
        <v>0</v>
      </c>
    </row>
    <row r="3313" spans="1:24" x14ac:dyDescent="0.15">
      <c r="A3313" s="7">
        <v>3312</v>
      </c>
      <c r="B3313" s="7">
        <v>5</v>
      </c>
      <c r="C3313" s="7">
        <v>18</v>
      </c>
      <c r="D3313" s="7">
        <v>24</v>
      </c>
      <c r="E3313" s="7">
        <v>138</v>
      </c>
      <c r="F3313" s="7">
        <v>20.399999999999999</v>
      </c>
      <c r="G3313" s="7">
        <v>0</v>
      </c>
      <c r="H3313" s="7">
        <f t="shared" si="459"/>
        <v>4</v>
      </c>
      <c r="I3313" s="16">
        <f t="shared" si="460"/>
        <v>45064</v>
      </c>
      <c r="J3313" s="17">
        <v>0.2407</v>
      </c>
      <c r="K3313" s="18">
        <f>G3313*结论【关键目标】!C$27*0.7735*0.001</f>
        <v>0</v>
      </c>
      <c r="L3313" s="5">
        <v>0</v>
      </c>
      <c r="M3313" s="5">
        <f>ABS(IF(L3313&lt;=0,L3313/耗电量关键数据!$B$6/1000,L3313/耗电量关键数据!$B$5/1000))</f>
        <v>0</v>
      </c>
      <c r="N3313" s="5">
        <f>电气设备逐时使用率计算!H3289</f>
        <v>1.1688450000000001</v>
      </c>
      <c r="O3313" s="5">
        <f>灯光逐时使用率计算!H3289</f>
        <v>0.37403039999999999</v>
      </c>
      <c r="P3313" s="19">
        <f t="shared" si="461"/>
        <v>1.5428754000000002</v>
      </c>
      <c r="Q3313" s="19">
        <f t="shared" si="465"/>
        <v>0</v>
      </c>
      <c r="R3313" s="20">
        <f t="shared" si="462"/>
        <v>0</v>
      </c>
      <c r="S3313" s="20">
        <f t="shared" si="466"/>
        <v>0</v>
      </c>
      <c r="T3313" s="20">
        <f>IF((T3312+R3313)&lt;0,0,IF((T3312+R3313)&gt;结论【关键目标】!C$28,结论【关键目标】!C$28,T3312+R3313))</f>
        <v>8.1608751999999996</v>
      </c>
      <c r="U3313" s="19">
        <f>IF((T3312+R3313)&lt;结论【关键目标】!$C$28,0,(发电量计算【计算逻辑页】!R3313+发电量计算【计算逻辑页】!T3312-结论【关键目标】!$C$28))</f>
        <v>0</v>
      </c>
      <c r="V3313" s="5">
        <f t="shared" si="463"/>
        <v>0</v>
      </c>
      <c r="W3313" s="5">
        <f t="shared" si="464"/>
        <v>0</v>
      </c>
      <c r="X3313" s="5">
        <f t="shared" si="467"/>
        <v>0</v>
      </c>
    </row>
    <row r="3314" spans="1:24" x14ac:dyDescent="0.15">
      <c r="A3314" s="7">
        <v>3313</v>
      </c>
      <c r="B3314" s="7">
        <v>5</v>
      </c>
      <c r="C3314" s="7">
        <v>19</v>
      </c>
      <c r="D3314" s="7">
        <v>1</v>
      </c>
      <c r="E3314" s="7">
        <v>139</v>
      </c>
      <c r="F3314" s="7">
        <v>19</v>
      </c>
      <c r="G3314" s="7">
        <v>0</v>
      </c>
      <c r="H3314" s="7">
        <f t="shared" si="459"/>
        <v>5</v>
      </c>
      <c r="I3314" s="16">
        <f t="shared" si="460"/>
        <v>45065</v>
      </c>
      <c r="J3314" s="17">
        <v>0.2407</v>
      </c>
      <c r="K3314" s="18">
        <f>G3314*结论【关键目标】!C$27*0.7735*0.001</f>
        <v>0</v>
      </c>
      <c r="L3314" s="5">
        <v>0</v>
      </c>
      <c r="M3314" s="5">
        <f>ABS(IF(L3314&lt;=0,L3314/耗电量关键数据!$B$6/1000,L3314/耗电量关键数据!$B$5/1000))</f>
        <v>0</v>
      </c>
      <c r="N3314" s="5">
        <f>电气设备逐时使用率计算!H3290</f>
        <v>1.1688450000000001</v>
      </c>
      <c r="O3314" s="5">
        <f>灯光逐时使用率计算!H3290</f>
        <v>0.37403039999999999</v>
      </c>
      <c r="P3314" s="19">
        <f t="shared" si="461"/>
        <v>1.5428754000000002</v>
      </c>
      <c r="Q3314" s="19">
        <f t="shared" si="465"/>
        <v>0</v>
      </c>
      <c r="R3314" s="20">
        <f t="shared" si="462"/>
        <v>0</v>
      </c>
      <c r="S3314" s="20">
        <f t="shared" si="466"/>
        <v>0</v>
      </c>
      <c r="T3314" s="20">
        <f>IF((T3313+R3314)&lt;0,0,IF((T3313+R3314)&gt;结论【关键目标】!C$28,结论【关键目标】!C$28,T3313+R3314))</f>
        <v>8.1608751999999996</v>
      </c>
      <c r="U3314" s="19">
        <f>IF((T3313+R3314)&lt;结论【关键目标】!$C$28,0,(发电量计算【计算逻辑页】!R3314+发电量计算【计算逻辑页】!T3313-结论【关键目标】!$C$28))</f>
        <v>0</v>
      </c>
      <c r="V3314" s="5">
        <f t="shared" si="463"/>
        <v>0</v>
      </c>
      <c r="W3314" s="5">
        <f t="shared" si="464"/>
        <v>0</v>
      </c>
      <c r="X3314" s="5">
        <f t="shared" si="467"/>
        <v>0</v>
      </c>
    </row>
    <row r="3315" spans="1:24" x14ac:dyDescent="0.15">
      <c r="A3315" s="7">
        <v>3314</v>
      </c>
      <c r="B3315" s="7">
        <v>5</v>
      </c>
      <c r="C3315" s="7">
        <v>19</v>
      </c>
      <c r="D3315" s="7">
        <v>2</v>
      </c>
      <c r="E3315" s="7">
        <v>139</v>
      </c>
      <c r="F3315" s="7">
        <v>18</v>
      </c>
      <c r="G3315" s="7">
        <v>0</v>
      </c>
      <c r="H3315" s="7">
        <f t="shared" si="459"/>
        <v>5</v>
      </c>
      <c r="I3315" s="16">
        <f t="shared" si="460"/>
        <v>45065</v>
      </c>
      <c r="J3315" s="17">
        <v>0.2407</v>
      </c>
      <c r="K3315" s="18">
        <f>G3315*结论【关键目标】!C$27*0.7735*0.001</f>
        <v>0</v>
      </c>
      <c r="L3315" s="5">
        <v>0</v>
      </c>
      <c r="M3315" s="5">
        <f>ABS(IF(L3315&lt;=0,L3315/耗电量关键数据!$B$6/1000,L3315/耗电量关键数据!$B$5/1000))</f>
        <v>0</v>
      </c>
      <c r="N3315" s="5">
        <f>电气设备逐时使用率计算!H3291</f>
        <v>1.1688450000000001</v>
      </c>
      <c r="O3315" s="5">
        <f>灯光逐时使用率计算!H3291</f>
        <v>0.37403039999999999</v>
      </c>
      <c r="P3315" s="19">
        <f t="shared" si="461"/>
        <v>1.5428754000000002</v>
      </c>
      <c r="Q3315" s="19">
        <f t="shared" si="465"/>
        <v>0</v>
      </c>
      <c r="R3315" s="20">
        <f t="shared" si="462"/>
        <v>0</v>
      </c>
      <c r="S3315" s="20">
        <f t="shared" si="466"/>
        <v>0</v>
      </c>
      <c r="T3315" s="20">
        <f>IF((T3314+R3315)&lt;0,0,IF((T3314+R3315)&gt;结论【关键目标】!C$28,结论【关键目标】!C$28,T3314+R3315))</f>
        <v>8.1608751999999996</v>
      </c>
      <c r="U3315" s="19">
        <f>IF((T3314+R3315)&lt;结论【关键目标】!$C$28,0,(发电量计算【计算逻辑页】!R3315+发电量计算【计算逻辑页】!T3314-结论【关键目标】!$C$28))</f>
        <v>0</v>
      </c>
      <c r="V3315" s="5">
        <f t="shared" si="463"/>
        <v>0</v>
      </c>
      <c r="W3315" s="5">
        <f t="shared" si="464"/>
        <v>0</v>
      </c>
      <c r="X3315" s="5">
        <f t="shared" si="467"/>
        <v>0</v>
      </c>
    </row>
    <row r="3316" spans="1:24" x14ac:dyDescent="0.15">
      <c r="A3316" s="7">
        <v>3315</v>
      </c>
      <c r="B3316" s="7">
        <v>5</v>
      </c>
      <c r="C3316" s="7">
        <v>19</v>
      </c>
      <c r="D3316" s="7">
        <v>3</v>
      </c>
      <c r="E3316" s="7">
        <v>139</v>
      </c>
      <c r="F3316" s="7">
        <v>18.899999999999999</v>
      </c>
      <c r="G3316" s="7">
        <v>0</v>
      </c>
      <c r="H3316" s="7">
        <f t="shared" si="459"/>
        <v>5</v>
      </c>
      <c r="I3316" s="16">
        <f t="shared" si="460"/>
        <v>45065</v>
      </c>
      <c r="J3316" s="17">
        <v>0.2407</v>
      </c>
      <c r="K3316" s="18">
        <f>G3316*结论【关键目标】!C$27*0.7735*0.001</f>
        <v>0</v>
      </c>
      <c r="L3316" s="5">
        <v>0</v>
      </c>
      <c r="M3316" s="5">
        <f>ABS(IF(L3316&lt;=0,L3316/耗电量关键数据!$B$6/1000,L3316/耗电量关键数据!$B$5/1000))</f>
        <v>0</v>
      </c>
      <c r="N3316" s="5">
        <f>电气设备逐时使用率计算!H3292</f>
        <v>1.1688450000000001</v>
      </c>
      <c r="O3316" s="5">
        <f>灯光逐时使用率计算!H3292</f>
        <v>0.37403039999999999</v>
      </c>
      <c r="P3316" s="19">
        <f t="shared" si="461"/>
        <v>1.5428754000000002</v>
      </c>
      <c r="Q3316" s="19">
        <f t="shared" si="465"/>
        <v>0</v>
      </c>
      <c r="R3316" s="20">
        <f t="shared" si="462"/>
        <v>0</v>
      </c>
      <c r="S3316" s="20">
        <f t="shared" si="466"/>
        <v>0</v>
      </c>
      <c r="T3316" s="20">
        <f>IF((T3315+R3316)&lt;0,0,IF((T3315+R3316)&gt;结论【关键目标】!C$28,结论【关键目标】!C$28,T3315+R3316))</f>
        <v>8.1608751999999996</v>
      </c>
      <c r="U3316" s="19">
        <f>IF((T3315+R3316)&lt;结论【关键目标】!$C$28,0,(发电量计算【计算逻辑页】!R3316+发电量计算【计算逻辑页】!T3315-结论【关键目标】!$C$28))</f>
        <v>0</v>
      </c>
      <c r="V3316" s="5">
        <f t="shared" si="463"/>
        <v>0</v>
      </c>
      <c r="W3316" s="5">
        <f t="shared" si="464"/>
        <v>0</v>
      </c>
      <c r="X3316" s="5">
        <f t="shared" si="467"/>
        <v>0</v>
      </c>
    </row>
    <row r="3317" spans="1:24" x14ac:dyDescent="0.15">
      <c r="A3317" s="7">
        <v>3316</v>
      </c>
      <c r="B3317" s="7">
        <v>5</v>
      </c>
      <c r="C3317" s="7">
        <v>19</v>
      </c>
      <c r="D3317" s="7">
        <v>4</v>
      </c>
      <c r="E3317" s="7">
        <v>139</v>
      </c>
      <c r="F3317" s="7">
        <v>18</v>
      </c>
      <c r="G3317" s="7">
        <v>0</v>
      </c>
      <c r="H3317" s="7">
        <f t="shared" si="459"/>
        <v>5</v>
      </c>
      <c r="I3317" s="16">
        <f t="shared" si="460"/>
        <v>45065</v>
      </c>
      <c r="J3317" s="17">
        <v>0.2407</v>
      </c>
      <c r="K3317" s="18">
        <f>G3317*结论【关键目标】!C$27*0.7735*0.001</f>
        <v>0</v>
      </c>
      <c r="L3317" s="5">
        <v>0</v>
      </c>
      <c r="M3317" s="5">
        <f>ABS(IF(L3317&lt;=0,L3317/耗电量关键数据!$B$6/1000,L3317/耗电量关键数据!$B$5/1000))</f>
        <v>0</v>
      </c>
      <c r="N3317" s="5">
        <f>电气设备逐时使用率计算!H3293</f>
        <v>1.1688450000000001</v>
      </c>
      <c r="O3317" s="5">
        <f>灯光逐时使用率计算!H3293</f>
        <v>0.37403039999999999</v>
      </c>
      <c r="P3317" s="19">
        <f t="shared" si="461"/>
        <v>1.5428754000000002</v>
      </c>
      <c r="Q3317" s="19">
        <f t="shared" si="465"/>
        <v>0</v>
      </c>
      <c r="R3317" s="20">
        <f t="shared" si="462"/>
        <v>0</v>
      </c>
      <c r="S3317" s="20">
        <f t="shared" si="466"/>
        <v>0</v>
      </c>
      <c r="T3317" s="20">
        <f>IF((T3316+R3317)&lt;0,0,IF((T3316+R3317)&gt;结论【关键目标】!C$28,结论【关键目标】!C$28,T3316+R3317))</f>
        <v>8.1608751999999996</v>
      </c>
      <c r="U3317" s="19">
        <f>IF((T3316+R3317)&lt;结论【关键目标】!$C$28,0,(发电量计算【计算逻辑页】!R3317+发电量计算【计算逻辑页】!T3316-结论【关键目标】!$C$28))</f>
        <v>0</v>
      </c>
      <c r="V3317" s="5">
        <f t="shared" si="463"/>
        <v>0</v>
      </c>
      <c r="W3317" s="5">
        <f t="shared" si="464"/>
        <v>0</v>
      </c>
      <c r="X3317" s="5">
        <f t="shared" si="467"/>
        <v>0</v>
      </c>
    </row>
    <row r="3318" spans="1:24" x14ac:dyDescent="0.15">
      <c r="A3318" s="7">
        <v>3317</v>
      </c>
      <c r="B3318" s="7">
        <v>5</v>
      </c>
      <c r="C3318" s="7">
        <v>19</v>
      </c>
      <c r="D3318" s="7">
        <v>5</v>
      </c>
      <c r="E3318" s="7">
        <v>139</v>
      </c>
      <c r="F3318" s="7">
        <v>18.100000000000001</v>
      </c>
      <c r="G3318" s="7">
        <v>15.4</v>
      </c>
      <c r="H3318" s="7">
        <f t="shared" si="459"/>
        <v>5</v>
      </c>
      <c r="I3318" s="16">
        <f t="shared" si="460"/>
        <v>45065</v>
      </c>
      <c r="J3318" s="17">
        <v>0.2407</v>
      </c>
      <c r="K3318" s="18">
        <f>G3318*结论【关键目标】!C$27*0.7735*0.001</f>
        <v>1.4294279999999999</v>
      </c>
      <c r="L3318" s="5">
        <v>0</v>
      </c>
      <c r="M3318" s="5">
        <f>ABS(IF(L3318&lt;=0,L3318/耗电量关键数据!$B$6/1000,L3318/耗电量关键数据!$B$5/1000))</f>
        <v>0</v>
      </c>
      <c r="N3318" s="5">
        <f>电气设备逐时使用率计算!H3294</f>
        <v>1.1688450000000001</v>
      </c>
      <c r="O3318" s="5">
        <f>灯光逐时使用率计算!H3294</f>
        <v>0.37403039999999999</v>
      </c>
      <c r="P3318" s="19">
        <f t="shared" si="461"/>
        <v>1.5428754000000002</v>
      </c>
      <c r="Q3318" s="19">
        <f t="shared" si="465"/>
        <v>0</v>
      </c>
      <c r="R3318" s="20">
        <f t="shared" si="462"/>
        <v>1.4294279999999999</v>
      </c>
      <c r="S3318" s="20">
        <f t="shared" si="466"/>
        <v>0</v>
      </c>
      <c r="T3318" s="20">
        <f>IF((T3317+R3318)&lt;0,0,IF((T3317+R3318)&gt;结论【关键目标】!C$28,结论【关键目标】!C$28,T3317+R3318))</f>
        <v>9.5903031999999993</v>
      </c>
      <c r="U3318" s="19">
        <f>IF((T3317+R3318)&lt;结论【关键目标】!$C$28,0,(发电量计算【计算逻辑页】!R3318+发电量计算【计算逻辑页】!T3317-结论【关键目标】!$C$28))</f>
        <v>0</v>
      </c>
      <c r="V3318" s="5">
        <f t="shared" si="463"/>
        <v>0</v>
      </c>
      <c r="W3318" s="5">
        <f t="shared" si="464"/>
        <v>0.34406331959999997</v>
      </c>
      <c r="X3318" s="5">
        <f t="shared" si="467"/>
        <v>0</v>
      </c>
    </row>
    <row r="3319" spans="1:24" x14ac:dyDescent="0.15">
      <c r="A3319" s="7">
        <v>3318</v>
      </c>
      <c r="B3319" s="7">
        <v>5</v>
      </c>
      <c r="C3319" s="7">
        <v>19</v>
      </c>
      <c r="D3319" s="7">
        <v>6</v>
      </c>
      <c r="E3319" s="7">
        <v>139</v>
      </c>
      <c r="F3319" s="7">
        <v>18.2</v>
      </c>
      <c r="G3319" s="7">
        <v>145.69999999999999</v>
      </c>
      <c r="H3319" s="7">
        <f t="shared" si="459"/>
        <v>5</v>
      </c>
      <c r="I3319" s="16">
        <f t="shared" si="460"/>
        <v>45065</v>
      </c>
      <c r="J3319" s="17">
        <v>0.2407</v>
      </c>
      <c r="K3319" s="18">
        <f>G3319*结论【关键目标】!C$27*0.7735*0.001</f>
        <v>13.523873999999999</v>
      </c>
      <c r="L3319" s="5">
        <v>0</v>
      </c>
      <c r="M3319" s="5">
        <f>ABS(IF(L3319&lt;=0,L3319/耗电量关键数据!$B$6/1000,L3319/耗电量关键数据!$B$5/1000))</f>
        <v>0</v>
      </c>
      <c r="N3319" s="5">
        <f>电气设备逐时使用率计算!H3295</f>
        <v>1.1688450000000001</v>
      </c>
      <c r="O3319" s="5">
        <f>灯光逐时使用率计算!H3295</f>
        <v>0.37403039999999999</v>
      </c>
      <c r="P3319" s="19">
        <f t="shared" si="461"/>
        <v>1.5428754000000002</v>
      </c>
      <c r="Q3319" s="19">
        <f t="shared" si="465"/>
        <v>0</v>
      </c>
      <c r="R3319" s="20">
        <f t="shared" si="462"/>
        <v>13.523873999999999</v>
      </c>
      <c r="S3319" s="20">
        <f t="shared" si="466"/>
        <v>0</v>
      </c>
      <c r="T3319" s="20">
        <f>IF((T3318+R3319)&lt;0,0,IF((T3318+R3319)&gt;结论【关键目标】!C$28,结论【关键目标】!C$28,T3318+R3319))</f>
        <v>22</v>
      </c>
      <c r="U3319" s="19">
        <f>IF((T3318+R3319)&lt;结论【关键目标】!$C$28,0,(发电量计算【计算逻辑页】!R3319+发电量计算【计算逻辑页】!T3318-结论【关键目标】!$C$28))</f>
        <v>1.1141772000000003</v>
      </c>
      <c r="V3319" s="5">
        <f t="shared" si="463"/>
        <v>0</v>
      </c>
      <c r="W3319" s="5">
        <f t="shared" si="464"/>
        <v>0.37137010878000004</v>
      </c>
      <c r="X3319" s="5">
        <f t="shared" si="467"/>
        <v>0</v>
      </c>
    </row>
    <row r="3320" spans="1:24" x14ac:dyDescent="0.15">
      <c r="A3320" s="7">
        <v>3319</v>
      </c>
      <c r="B3320" s="7">
        <v>5</v>
      </c>
      <c r="C3320" s="7">
        <v>19</v>
      </c>
      <c r="D3320" s="7">
        <v>7</v>
      </c>
      <c r="E3320" s="7">
        <v>139</v>
      </c>
      <c r="F3320" s="7">
        <v>17.8</v>
      </c>
      <c r="G3320" s="7">
        <v>262.5</v>
      </c>
      <c r="H3320" s="7">
        <f t="shared" si="459"/>
        <v>5</v>
      </c>
      <c r="I3320" s="16">
        <f t="shared" si="460"/>
        <v>45065</v>
      </c>
      <c r="J3320" s="17">
        <v>0.2407</v>
      </c>
      <c r="K3320" s="18">
        <f>G3320*结论【关键目标】!C$27*0.7735*0.001</f>
        <v>24.36525</v>
      </c>
      <c r="L3320" s="5">
        <v>0</v>
      </c>
      <c r="M3320" s="5">
        <f>ABS(IF(L3320&lt;=0,L3320/耗电量关键数据!$B$6/1000,L3320/耗电量关键数据!$B$5/1000))</f>
        <v>0</v>
      </c>
      <c r="N3320" s="5">
        <f>电气设备逐时使用率计算!H3296</f>
        <v>2.3376900000000003</v>
      </c>
      <c r="O3320" s="5">
        <f>灯光逐时使用率计算!H3296</f>
        <v>1.2467680000000001</v>
      </c>
      <c r="P3320" s="19">
        <f t="shared" si="461"/>
        <v>3.5844580000000006</v>
      </c>
      <c r="Q3320" s="19">
        <f t="shared" si="465"/>
        <v>0</v>
      </c>
      <c r="R3320" s="20">
        <f t="shared" si="462"/>
        <v>24.36525</v>
      </c>
      <c r="S3320" s="20">
        <f t="shared" si="466"/>
        <v>0</v>
      </c>
      <c r="T3320" s="20">
        <f>IF((T3319+R3320)&lt;0,0,IF((T3319+R3320)&gt;结论【关键目标】!C$28,结论【关键目标】!C$28,T3319+R3320))</f>
        <v>22</v>
      </c>
      <c r="U3320" s="19">
        <f>IF((T3319+R3320)&lt;结论【关键目标】!$C$28,0,(发电量计算【计算逻辑页】!R3320+发电量计算【计算逻辑页】!T3319-结论【关键目标】!$C$28))</f>
        <v>24.365250000000003</v>
      </c>
      <c r="V3320" s="5">
        <f t="shared" si="463"/>
        <v>0</v>
      </c>
      <c r="W3320" s="5">
        <f t="shared" si="464"/>
        <v>0.8627790406000001</v>
      </c>
      <c r="X3320" s="5">
        <f t="shared" si="467"/>
        <v>0</v>
      </c>
    </row>
    <row r="3321" spans="1:24" x14ac:dyDescent="0.15">
      <c r="A3321" s="7">
        <v>3320</v>
      </c>
      <c r="B3321" s="7">
        <v>5</v>
      </c>
      <c r="C3321" s="7">
        <v>19</v>
      </c>
      <c r="D3321" s="7">
        <v>8</v>
      </c>
      <c r="E3321" s="7">
        <v>139</v>
      </c>
      <c r="F3321" s="7">
        <v>18</v>
      </c>
      <c r="G3321" s="7">
        <v>351.3</v>
      </c>
      <c r="H3321" s="7">
        <f t="shared" si="459"/>
        <v>5</v>
      </c>
      <c r="I3321" s="16">
        <f t="shared" si="460"/>
        <v>45065</v>
      </c>
      <c r="J3321" s="17">
        <v>0.70809999999999995</v>
      </c>
      <c r="K3321" s="18">
        <f>G3321*结论【关键目标】!C$27*0.7735*0.001</f>
        <v>32.607665999999995</v>
      </c>
      <c r="L3321" s="5">
        <v>0</v>
      </c>
      <c r="M3321" s="5">
        <f>ABS(IF(L3321&lt;=0,L3321/耗电量关键数据!$B$6/1000,L3321/耗电量关键数据!$B$5/1000))</f>
        <v>0</v>
      </c>
      <c r="N3321" s="5">
        <f>电气设备逐时使用率计算!H3297</f>
        <v>11.688450000000001</v>
      </c>
      <c r="O3321" s="5">
        <f>灯光逐时使用率计算!H3297</f>
        <v>6.2338399999999998</v>
      </c>
      <c r="P3321" s="19">
        <f t="shared" si="461"/>
        <v>17.92229</v>
      </c>
      <c r="Q3321" s="19">
        <f t="shared" si="465"/>
        <v>0</v>
      </c>
      <c r="R3321" s="20">
        <f t="shared" si="462"/>
        <v>32.607665999999995</v>
      </c>
      <c r="S3321" s="20">
        <f t="shared" si="466"/>
        <v>0</v>
      </c>
      <c r="T3321" s="20">
        <f>IF((T3320+R3321)&lt;0,0,IF((T3320+R3321)&gt;结论【关键目标】!C$28,结论【关键目标】!C$28,T3320+R3321))</f>
        <v>22</v>
      </c>
      <c r="U3321" s="19">
        <f>IF((T3320+R3321)&lt;结论【关键目标】!$C$28,0,(发电量计算【计算逻辑页】!R3321+发电量计算【计算逻辑页】!T3320-结论【关键目标】!$C$28))</f>
        <v>32.607665999999995</v>
      </c>
      <c r="V3321" s="5">
        <f t="shared" si="463"/>
        <v>11.412683099999997</v>
      </c>
      <c r="W3321" s="5">
        <f t="shared" si="464"/>
        <v>12.690773548999999</v>
      </c>
      <c r="X3321" s="5">
        <f t="shared" si="467"/>
        <v>0</v>
      </c>
    </row>
    <row r="3322" spans="1:24" x14ac:dyDescent="0.15">
      <c r="A3322" s="7">
        <v>3321</v>
      </c>
      <c r="B3322" s="7">
        <v>5</v>
      </c>
      <c r="C3322" s="7">
        <v>19</v>
      </c>
      <c r="D3322" s="7">
        <v>9</v>
      </c>
      <c r="E3322" s="7">
        <v>139</v>
      </c>
      <c r="F3322" s="7">
        <v>20</v>
      </c>
      <c r="G3322" s="7">
        <v>527.1</v>
      </c>
      <c r="H3322" s="7">
        <f t="shared" si="459"/>
        <v>5</v>
      </c>
      <c r="I3322" s="16">
        <f t="shared" si="460"/>
        <v>45065</v>
      </c>
      <c r="J3322" s="17">
        <v>0.70809999999999995</v>
      </c>
      <c r="K3322" s="18">
        <f>G3322*结论【关键目标】!C$27*0.7735*0.001</f>
        <v>48.925421999999998</v>
      </c>
      <c r="L3322" s="5">
        <v>0</v>
      </c>
      <c r="M3322" s="5">
        <f>ABS(IF(L3322&lt;=0,L3322/耗电量关键数据!$B$6/1000,L3322/耗电量关键数据!$B$5/1000))</f>
        <v>0</v>
      </c>
      <c r="N3322" s="5">
        <f>电气设备逐时使用率计算!H3298</f>
        <v>22.208055000000002</v>
      </c>
      <c r="O3322" s="5">
        <f>灯光逐时使用率计算!H3298</f>
        <v>11.844296</v>
      </c>
      <c r="P3322" s="19">
        <f t="shared" si="461"/>
        <v>34.052351000000002</v>
      </c>
      <c r="Q3322" s="19">
        <f t="shared" si="465"/>
        <v>0</v>
      </c>
      <c r="R3322" s="20">
        <f t="shared" si="462"/>
        <v>48.925421999999998</v>
      </c>
      <c r="S3322" s="20">
        <f t="shared" si="466"/>
        <v>0</v>
      </c>
      <c r="T3322" s="20">
        <f>IF((T3321+R3322)&lt;0,0,IF((T3321+R3322)&gt;结论【关键目标】!C$28,结论【关键目标】!C$28,T3321+R3322))</f>
        <v>22</v>
      </c>
      <c r="U3322" s="19">
        <f>IF((T3321+R3322)&lt;结论【关键目标】!$C$28,0,(发电量计算【计算逻辑页】!R3322+发电量计算【计算逻辑页】!T3321-结论【关键目标】!$C$28))</f>
        <v>48.925421999999998</v>
      </c>
      <c r="V3322" s="5">
        <f t="shared" si="463"/>
        <v>17.123897699999997</v>
      </c>
      <c r="W3322" s="5">
        <f t="shared" si="464"/>
        <v>24.1124697431</v>
      </c>
      <c r="X3322" s="5">
        <f t="shared" si="467"/>
        <v>0</v>
      </c>
    </row>
    <row r="3323" spans="1:24" x14ac:dyDescent="0.15">
      <c r="A3323" s="7">
        <v>3322</v>
      </c>
      <c r="B3323" s="7">
        <v>5</v>
      </c>
      <c r="C3323" s="7">
        <v>19</v>
      </c>
      <c r="D3323" s="7">
        <v>10</v>
      </c>
      <c r="E3323" s="7">
        <v>139</v>
      </c>
      <c r="F3323" s="7">
        <v>22</v>
      </c>
      <c r="G3323" s="7">
        <v>675.8</v>
      </c>
      <c r="H3323" s="7">
        <f t="shared" si="459"/>
        <v>5</v>
      </c>
      <c r="I3323" s="16">
        <f t="shared" si="460"/>
        <v>45065</v>
      </c>
      <c r="J3323" s="17">
        <v>0.70809999999999995</v>
      </c>
      <c r="K3323" s="18">
        <f>G3323*结论【关键目标】!C$27*0.7735*0.001</f>
        <v>62.727755999999992</v>
      </c>
      <c r="L3323" s="5">
        <v>0</v>
      </c>
      <c r="M3323" s="5">
        <f>ABS(IF(L3323&lt;=0,L3323/耗电量关键数据!$B$6/1000,L3323/耗电量关键数据!$B$5/1000))</f>
        <v>0</v>
      </c>
      <c r="N3323" s="5">
        <f>电气设备逐时使用率计算!H3299</f>
        <v>22.208055000000002</v>
      </c>
      <c r="O3323" s="5">
        <f>灯光逐时使用率计算!H3299</f>
        <v>11.844296</v>
      </c>
      <c r="P3323" s="19">
        <f t="shared" si="461"/>
        <v>34.052351000000002</v>
      </c>
      <c r="Q3323" s="19">
        <f t="shared" si="465"/>
        <v>0</v>
      </c>
      <c r="R3323" s="20">
        <f t="shared" si="462"/>
        <v>62.727755999999992</v>
      </c>
      <c r="S3323" s="20">
        <f t="shared" si="466"/>
        <v>0</v>
      </c>
      <c r="T3323" s="20">
        <f>IF((T3322+R3323)&lt;0,0,IF((T3322+R3323)&gt;结论【关键目标】!C$28,结论【关键目标】!C$28,T3322+R3323))</f>
        <v>22</v>
      </c>
      <c r="U3323" s="19">
        <f>IF((T3322+R3323)&lt;结论【关键目标】!$C$28,0,(发电量计算【计算逻辑页】!R3323+发电量计算【计算逻辑页】!T3322-结论【关键目标】!$C$28))</f>
        <v>62.727755999999999</v>
      </c>
      <c r="V3323" s="5">
        <f t="shared" si="463"/>
        <v>21.954714599999999</v>
      </c>
      <c r="W3323" s="5">
        <f t="shared" si="464"/>
        <v>24.1124697431</v>
      </c>
      <c r="X3323" s="5">
        <f t="shared" si="467"/>
        <v>0</v>
      </c>
    </row>
    <row r="3324" spans="1:24" x14ac:dyDescent="0.15">
      <c r="A3324" s="7">
        <v>3323</v>
      </c>
      <c r="B3324" s="7">
        <v>5</v>
      </c>
      <c r="C3324" s="7">
        <v>19</v>
      </c>
      <c r="D3324" s="7">
        <v>11</v>
      </c>
      <c r="E3324" s="7">
        <v>139</v>
      </c>
      <c r="F3324" s="7">
        <v>23</v>
      </c>
      <c r="G3324" s="7">
        <v>761.2</v>
      </c>
      <c r="H3324" s="7">
        <f t="shared" si="459"/>
        <v>5</v>
      </c>
      <c r="I3324" s="16">
        <f t="shared" si="460"/>
        <v>45065</v>
      </c>
      <c r="J3324" s="17">
        <v>1.2267999999999999</v>
      </c>
      <c r="K3324" s="18">
        <f>G3324*结论【关键目标】!C$27*0.7735*0.001</f>
        <v>70.654584</v>
      </c>
      <c r="L3324" s="5">
        <v>0</v>
      </c>
      <c r="M3324" s="5">
        <f>ABS(IF(L3324&lt;=0,L3324/耗电量关键数据!$B$6/1000,L3324/耗电量关键数据!$B$5/1000))</f>
        <v>0</v>
      </c>
      <c r="N3324" s="5">
        <f>电气设备逐时使用率计算!H3300</f>
        <v>22.208055000000002</v>
      </c>
      <c r="O3324" s="5">
        <f>灯光逐时使用率计算!H3300</f>
        <v>11.844296</v>
      </c>
      <c r="P3324" s="19">
        <f t="shared" si="461"/>
        <v>34.052351000000002</v>
      </c>
      <c r="Q3324" s="19">
        <f t="shared" si="465"/>
        <v>34.052351000000002</v>
      </c>
      <c r="R3324" s="20">
        <f t="shared" si="462"/>
        <v>36.602232999999998</v>
      </c>
      <c r="S3324" s="20">
        <f t="shared" si="466"/>
        <v>0</v>
      </c>
      <c r="T3324" s="20">
        <f>IF((T3323+R3324)&lt;0,0,IF((T3323+R3324)&gt;结论【关键目标】!C$28,结论【关键目标】!C$28,T3323+R3324))</f>
        <v>22</v>
      </c>
      <c r="U3324" s="19">
        <f>IF((T3323+R3324)&lt;结论【关键目标】!$C$28,0,(发电量计算【计算逻辑页】!R3324+发电量计算【计算逻辑页】!T3323-结论【关键目标】!$C$28))</f>
        <v>36.602232999999998</v>
      </c>
      <c r="V3324" s="5">
        <f t="shared" si="463"/>
        <v>12.810781549999998</v>
      </c>
      <c r="W3324" s="5">
        <f t="shared" si="464"/>
        <v>41.775424206799997</v>
      </c>
      <c r="X3324" s="5">
        <f t="shared" si="467"/>
        <v>0</v>
      </c>
    </row>
    <row r="3325" spans="1:24" x14ac:dyDescent="0.15">
      <c r="A3325" s="7">
        <v>3324</v>
      </c>
      <c r="B3325" s="7">
        <v>5</v>
      </c>
      <c r="C3325" s="7">
        <v>19</v>
      </c>
      <c r="D3325" s="7">
        <v>12</v>
      </c>
      <c r="E3325" s="7">
        <v>139</v>
      </c>
      <c r="F3325" s="7">
        <v>23.8</v>
      </c>
      <c r="G3325" s="7">
        <v>761.9</v>
      </c>
      <c r="H3325" s="7">
        <f t="shared" si="459"/>
        <v>5</v>
      </c>
      <c r="I3325" s="16">
        <f t="shared" si="460"/>
        <v>45065</v>
      </c>
      <c r="J3325" s="17">
        <v>1.2267999999999999</v>
      </c>
      <c r="K3325" s="18">
        <f>G3325*结论【关键目标】!C$27*0.7735*0.001</f>
        <v>70.719557999999992</v>
      </c>
      <c r="L3325" s="5">
        <v>0</v>
      </c>
      <c r="M3325" s="5">
        <f>ABS(IF(L3325&lt;=0,L3325/耗电量关键数据!$B$6/1000,L3325/耗电量关键数据!$B$5/1000))</f>
        <v>0</v>
      </c>
      <c r="N3325" s="5">
        <f>电气设备逐时使用率计算!H3301</f>
        <v>11.688450000000001</v>
      </c>
      <c r="O3325" s="5">
        <f>灯光逐时使用率计算!H3301</f>
        <v>9.9741440000000008</v>
      </c>
      <c r="P3325" s="19">
        <f t="shared" si="461"/>
        <v>21.662594000000002</v>
      </c>
      <c r="Q3325" s="19">
        <f t="shared" si="465"/>
        <v>21.662594000000002</v>
      </c>
      <c r="R3325" s="20">
        <f t="shared" si="462"/>
        <v>49.056963999999994</v>
      </c>
      <c r="S3325" s="20">
        <f t="shared" si="466"/>
        <v>0</v>
      </c>
      <c r="T3325" s="20">
        <f>IF((T3324+R3325)&lt;0,0,IF((T3324+R3325)&gt;结论【关键目标】!C$28,结论【关键目标】!C$28,T3324+R3325))</f>
        <v>22</v>
      </c>
      <c r="U3325" s="19">
        <f>IF((T3324+R3325)&lt;结论【关键目标】!$C$28,0,(发电量计算【计算逻辑页】!R3325+发电量计算【计算逻辑页】!T3324-结论【关键目标】!$C$28))</f>
        <v>49.056963999999994</v>
      </c>
      <c r="V3325" s="5">
        <f t="shared" si="463"/>
        <v>17.169937399999995</v>
      </c>
      <c r="W3325" s="5">
        <f t="shared" si="464"/>
        <v>26.5756703192</v>
      </c>
      <c r="X3325" s="5">
        <f t="shared" si="467"/>
        <v>0</v>
      </c>
    </row>
    <row r="3326" spans="1:24" x14ac:dyDescent="0.15">
      <c r="A3326" s="7">
        <v>3325</v>
      </c>
      <c r="B3326" s="7">
        <v>5</v>
      </c>
      <c r="C3326" s="7">
        <v>19</v>
      </c>
      <c r="D3326" s="7">
        <v>13</v>
      </c>
      <c r="E3326" s="7">
        <v>139</v>
      </c>
      <c r="F3326" s="7">
        <v>25</v>
      </c>
      <c r="G3326" s="7">
        <v>689.7</v>
      </c>
      <c r="H3326" s="7">
        <f t="shared" si="459"/>
        <v>5</v>
      </c>
      <c r="I3326" s="16">
        <f t="shared" si="460"/>
        <v>45065</v>
      </c>
      <c r="J3326" s="17">
        <v>1.2267999999999999</v>
      </c>
      <c r="K3326" s="18">
        <f>G3326*结论【关键目标】!C$27*0.7735*0.001</f>
        <v>64.017954000000003</v>
      </c>
      <c r="L3326" s="5">
        <v>0</v>
      </c>
      <c r="M3326" s="5">
        <f>ABS(IF(L3326&lt;=0,L3326/耗电量关键数据!$B$6/1000,L3326/耗电量关键数据!$B$5/1000))</f>
        <v>0</v>
      </c>
      <c r="N3326" s="5">
        <f>电气设备逐时使用率计算!H3302</f>
        <v>11.688450000000001</v>
      </c>
      <c r="O3326" s="5">
        <f>灯光逐时使用率计算!H3302</f>
        <v>9.9741440000000008</v>
      </c>
      <c r="P3326" s="19">
        <f t="shared" si="461"/>
        <v>21.662594000000002</v>
      </c>
      <c r="Q3326" s="19">
        <f t="shared" si="465"/>
        <v>21.662594000000002</v>
      </c>
      <c r="R3326" s="20">
        <f t="shared" si="462"/>
        <v>42.355360000000005</v>
      </c>
      <c r="S3326" s="20">
        <f t="shared" si="466"/>
        <v>0</v>
      </c>
      <c r="T3326" s="20">
        <f>IF((T3325+R3326)&lt;0,0,IF((T3325+R3326)&gt;结论【关键目标】!C$28,结论【关键目标】!C$28,T3325+R3326))</f>
        <v>22</v>
      </c>
      <c r="U3326" s="19">
        <f>IF((T3325+R3326)&lt;结论【关键目标】!$C$28,0,(发电量计算【计算逻辑页】!R3326+发电量计算【计算逻辑页】!T3325-结论【关键目标】!$C$28))</f>
        <v>42.355360000000005</v>
      </c>
      <c r="V3326" s="5">
        <f t="shared" si="463"/>
        <v>14.824376000000001</v>
      </c>
      <c r="W3326" s="5">
        <f t="shared" si="464"/>
        <v>26.5756703192</v>
      </c>
      <c r="X3326" s="5">
        <f t="shared" si="467"/>
        <v>0</v>
      </c>
    </row>
    <row r="3327" spans="1:24" x14ac:dyDescent="0.15">
      <c r="A3327" s="7">
        <v>3326</v>
      </c>
      <c r="B3327" s="7">
        <v>5</v>
      </c>
      <c r="C3327" s="7">
        <v>19</v>
      </c>
      <c r="D3327" s="7">
        <v>14</v>
      </c>
      <c r="E3327" s="7">
        <v>139</v>
      </c>
      <c r="F3327" s="7">
        <v>25</v>
      </c>
      <c r="G3327" s="7">
        <v>625.79999999999995</v>
      </c>
      <c r="H3327" s="7">
        <f t="shared" si="459"/>
        <v>5</v>
      </c>
      <c r="I3327" s="16">
        <f t="shared" si="460"/>
        <v>45065</v>
      </c>
      <c r="J3327" s="17">
        <v>1.2267999999999999</v>
      </c>
      <c r="K3327" s="18">
        <f>G3327*结论【关键目标】!C$27*0.7735*0.001</f>
        <v>58.086755999999994</v>
      </c>
      <c r="L3327" s="5">
        <v>0</v>
      </c>
      <c r="M3327" s="5">
        <f>ABS(IF(L3327&lt;=0,L3327/耗电量关键数据!$B$6/1000,L3327/耗电量关键数据!$B$5/1000))</f>
        <v>0</v>
      </c>
      <c r="N3327" s="5">
        <f>电气设备逐时使用率计算!H3303</f>
        <v>22.208055000000002</v>
      </c>
      <c r="O3327" s="5">
        <f>灯光逐时使用率计算!H3303</f>
        <v>11.844296</v>
      </c>
      <c r="P3327" s="19">
        <f t="shared" si="461"/>
        <v>34.052351000000002</v>
      </c>
      <c r="Q3327" s="19">
        <f t="shared" si="465"/>
        <v>34.052351000000002</v>
      </c>
      <c r="R3327" s="20">
        <f t="shared" si="462"/>
        <v>24.034404999999992</v>
      </c>
      <c r="S3327" s="20">
        <f t="shared" si="466"/>
        <v>0</v>
      </c>
      <c r="T3327" s="20">
        <f>IF((T3326+R3327)&lt;0,0,IF((T3326+R3327)&gt;结论【关键目标】!C$28,结论【关键目标】!C$28,T3326+R3327))</f>
        <v>22</v>
      </c>
      <c r="U3327" s="19">
        <f>IF((T3326+R3327)&lt;结论【关键目标】!$C$28,0,(发电量计算【计算逻辑页】!R3327+发电量计算【计算逻辑页】!T3326-结论【关键目标】!$C$28))</f>
        <v>24.034404999999992</v>
      </c>
      <c r="V3327" s="5">
        <f t="shared" si="463"/>
        <v>8.4120417499999967</v>
      </c>
      <c r="W3327" s="5">
        <f t="shared" si="464"/>
        <v>41.775424206799997</v>
      </c>
      <c r="X3327" s="5">
        <f t="shared" si="467"/>
        <v>0</v>
      </c>
    </row>
    <row r="3328" spans="1:24" x14ac:dyDescent="0.15">
      <c r="A3328" s="7">
        <v>3327</v>
      </c>
      <c r="B3328" s="7">
        <v>5</v>
      </c>
      <c r="C3328" s="7">
        <v>19</v>
      </c>
      <c r="D3328" s="7">
        <v>15</v>
      </c>
      <c r="E3328" s="7">
        <v>139</v>
      </c>
      <c r="F3328" s="7">
        <v>25.9</v>
      </c>
      <c r="G3328" s="7">
        <v>548.9</v>
      </c>
      <c r="H3328" s="7">
        <f t="shared" si="459"/>
        <v>5</v>
      </c>
      <c r="I3328" s="16">
        <f t="shared" si="460"/>
        <v>45065</v>
      </c>
      <c r="J3328" s="17">
        <v>1.2267999999999999</v>
      </c>
      <c r="K3328" s="18">
        <f>G3328*结论【关键目标】!C$27*0.7735*0.001</f>
        <v>50.948898</v>
      </c>
      <c r="L3328" s="5">
        <v>0</v>
      </c>
      <c r="M3328" s="5">
        <f>ABS(IF(L3328&lt;=0,L3328/耗电量关键数据!$B$6/1000,L3328/耗电量关键数据!$B$5/1000))</f>
        <v>0</v>
      </c>
      <c r="N3328" s="5">
        <f>电气设备逐时使用率计算!H3304</f>
        <v>22.208055000000002</v>
      </c>
      <c r="O3328" s="5">
        <f>灯光逐时使用率计算!H3304</f>
        <v>11.844296</v>
      </c>
      <c r="P3328" s="19">
        <f t="shared" si="461"/>
        <v>34.052351000000002</v>
      </c>
      <c r="Q3328" s="19">
        <f t="shared" si="465"/>
        <v>34.052351000000002</v>
      </c>
      <c r="R3328" s="20">
        <f t="shared" si="462"/>
        <v>16.896546999999998</v>
      </c>
      <c r="S3328" s="20">
        <f t="shared" si="466"/>
        <v>0</v>
      </c>
      <c r="T3328" s="20">
        <f>IF((T3327+R3328)&lt;0,0,IF((T3327+R3328)&gt;结论【关键目标】!C$28,结论【关键目标】!C$28,T3327+R3328))</f>
        <v>22</v>
      </c>
      <c r="U3328" s="19">
        <f>IF((T3327+R3328)&lt;结论【关键目标】!$C$28,0,(发电量计算【计算逻辑页】!R3328+发电量计算【计算逻辑页】!T3327-结论【关键目标】!$C$28))</f>
        <v>16.896546999999998</v>
      </c>
      <c r="V3328" s="5">
        <f t="shared" si="463"/>
        <v>5.9137914499999988</v>
      </c>
      <c r="W3328" s="5">
        <f t="shared" si="464"/>
        <v>41.775424206799997</v>
      </c>
      <c r="X3328" s="5">
        <f t="shared" si="467"/>
        <v>0</v>
      </c>
    </row>
    <row r="3329" spans="1:24" x14ac:dyDescent="0.15">
      <c r="A3329" s="7">
        <v>3328</v>
      </c>
      <c r="B3329" s="7">
        <v>5</v>
      </c>
      <c r="C3329" s="7">
        <v>19</v>
      </c>
      <c r="D3329" s="7">
        <v>16</v>
      </c>
      <c r="E3329" s="7">
        <v>139</v>
      </c>
      <c r="F3329" s="7">
        <v>26</v>
      </c>
      <c r="G3329" s="7">
        <v>376.8</v>
      </c>
      <c r="H3329" s="7">
        <f t="shared" si="459"/>
        <v>5</v>
      </c>
      <c r="I3329" s="16">
        <f t="shared" si="460"/>
        <v>45065</v>
      </c>
      <c r="J3329" s="17">
        <v>0.70809999999999995</v>
      </c>
      <c r="K3329" s="18">
        <f>G3329*结论【关键目标】!C$27*0.7735*0.001</f>
        <v>34.974575999999999</v>
      </c>
      <c r="L3329" s="5">
        <v>0</v>
      </c>
      <c r="M3329" s="5">
        <f>ABS(IF(L3329&lt;=0,L3329/耗电量关键数据!$B$6/1000,L3329/耗电量关键数据!$B$5/1000))</f>
        <v>0</v>
      </c>
      <c r="N3329" s="5">
        <f>电气设备逐时使用率计算!H3305</f>
        <v>22.208055000000002</v>
      </c>
      <c r="O3329" s="5">
        <f>灯光逐时使用率计算!H3305</f>
        <v>11.844296</v>
      </c>
      <c r="P3329" s="19">
        <f t="shared" si="461"/>
        <v>34.052351000000002</v>
      </c>
      <c r="Q3329" s="19">
        <f t="shared" si="465"/>
        <v>0</v>
      </c>
      <c r="R3329" s="20">
        <f t="shared" si="462"/>
        <v>34.974575999999999</v>
      </c>
      <c r="S3329" s="20">
        <f t="shared" si="466"/>
        <v>0</v>
      </c>
      <c r="T3329" s="20">
        <f>IF((T3328+R3329)&lt;0,0,IF((T3328+R3329)&gt;结论【关键目标】!C$28,结论【关键目标】!C$28,T3328+R3329))</f>
        <v>22</v>
      </c>
      <c r="U3329" s="19">
        <f>IF((T3328+R3329)&lt;结论【关键目标】!$C$28,0,(发电量计算【计算逻辑页】!R3329+发电量计算【计算逻辑页】!T3328-结论【关键目标】!$C$28))</f>
        <v>34.974575999999999</v>
      </c>
      <c r="V3329" s="5">
        <f t="shared" si="463"/>
        <v>12.241101599999999</v>
      </c>
      <c r="W3329" s="5">
        <f t="shared" si="464"/>
        <v>24.1124697431</v>
      </c>
      <c r="X3329" s="5">
        <f t="shared" si="467"/>
        <v>0</v>
      </c>
    </row>
    <row r="3330" spans="1:24" x14ac:dyDescent="0.15">
      <c r="A3330" s="7">
        <v>3329</v>
      </c>
      <c r="B3330" s="7">
        <v>5</v>
      </c>
      <c r="C3330" s="7">
        <v>19</v>
      </c>
      <c r="D3330" s="7">
        <v>17</v>
      </c>
      <c r="E3330" s="7">
        <v>139</v>
      </c>
      <c r="F3330" s="7">
        <v>26</v>
      </c>
      <c r="G3330" s="7">
        <v>249.4</v>
      </c>
      <c r="H3330" s="7">
        <f t="shared" ref="H3330:H3393" si="468">WEEKDAY(I:I,2)</f>
        <v>5</v>
      </c>
      <c r="I3330" s="16">
        <f t="shared" ref="I3330:I3393" si="469">DATE(2023,B3330,C3330)</f>
        <v>45065</v>
      </c>
      <c r="J3330" s="17">
        <v>0.70809999999999995</v>
      </c>
      <c r="K3330" s="18">
        <f>G3330*结论【关键目标】!C$27*0.7735*0.001</f>
        <v>23.149307999999998</v>
      </c>
      <c r="L3330" s="5">
        <v>0</v>
      </c>
      <c r="M3330" s="5">
        <f>ABS(IF(L3330&lt;=0,L3330/耗电量关键数据!$B$6/1000,L3330/耗电量关键数据!$B$5/1000))</f>
        <v>0</v>
      </c>
      <c r="N3330" s="5">
        <f>电气设备逐时使用率计算!H3306</f>
        <v>22.208055000000002</v>
      </c>
      <c r="O3330" s="5">
        <f>灯光逐时使用率计算!H3306</f>
        <v>11.844296</v>
      </c>
      <c r="P3330" s="19">
        <f t="shared" ref="P3330:P3393" si="470">M3330+N3330+O3330</f>
        <v>34.052351000000002</v>
      </c>
      <c r="Q3330" s="19">
        <f t="shared" si="465"/>
        <v>0</v>
      </c>
      <c r="R3330" s="20">
        <f t="shared" ref="R3330:R3393" si="471">K3330-Q3330</f>
        <v>23.149307999999998</v>
      </c>
      <c r="S3330" s="20">
        <f t="shared" si="466"/>
        <v>0</v>
      </c>
      <c r="T3330" s="20">
        <f>IF((T3329+R3330)&lt;0,0,IF((T3329+R3330)&gt;结论【关键目标】!C$28,结论【关键目标】!C$28,T3329+R3330))</f>
        <v>22</v>
      </c>
      <c r="U3330" s="19">
        <f>IF((T3329+R3330)&lt;结论【关键目标】!$C$28,0,(发电量计算【计算逻辑页】!R3330+发电量计算【计算逻辑页】!T3329-结论【关键目标】!$C$28))</f>
        <v>23.149307999999998</v>
      </c>
      <c r="V3330" s="5">
        <f t="shared" ref="V3330:V3393" si="472">IF(J3330&gt;0.35,U3330*0.35,0)</f>
        <v>8.1022577999999985</v>
      </c>
      <c r="W3330" s="5">
        <f t="shared" ref="W3330:W3393" si="473">IF(P3330&gt;K3330,K3330*J3330,P3330*J3330)</f>
        <v>16.392024994799996</v>
      </c>
      <c r="X3330" s="5">
        <f t="shared" si="467"/>
        <v>0</v>
      </c>
    </row>
    <row r="3331" spans="1:24" x14ac:dyDescent="0.15">
      <c r="A3331" s="7">
        <v>3330</v>
      </c>
      <c r="B3331" s="7">
        <v>5</v>
      </c>
      <c r="C3331" s="7">
        <v>19</v>
      </c>
      <c r="D3331" s="7">
        <v>18</v>
      </c>
      <c r="E3331" s="7">
        <v>139</v>
      </c>
      <c r="F3331" s="7">
        <v>25.1</v>
      </c>
      <c r="G3331" s="7">
        <v>87.3</v>
      </c>
      <c r="H3331" s="7">
        <f t="shared" si="468"/>
        <v>5</v>
      </c>
      <c r="I3331" s="16">
        <f t="shared" si="469"/>
        <v>45065</v>
      </c>
      <c r="J3331" s="17">
        <v>0.70809999999999995</v>
      </c>
      <c r="K3331" s="18">
        <f>G3331*结论【关键目标】!C$27*0.7735*0.001</f>
        <v>8.1031859999999991</v>
      </c>
      <c r="L3331" s="5">
        <v>0</v>
      </c>
      <c r="M3331" s="5">
        <f>ABS(IF(L3331&lt;=0,L3331/耗电量关键数据!$B$6/1000,L3331/耗电量关键数据!$B$5/1000))</f>
        <v>0</v>
      </c>
      <c r="N3331" s="5">
        <f>电气设备逐时使用率计算!H3307</f>
        <v>7.0130699999999999</v>
      </c>
      <c r="O3331" s="5">
        <f>灯光逐时使用率计算!H3307</f>
        <v>3.7403040000000001</v>
      </c>
      <c r="P3331" s="19">
        <f t="shared" si="470"/>
        <v>10.753374000000001</v>
      </c>
      <c r="Q3331" s="19">
        <f t="shared" ref="Q3331:Q3394" si="474">IF(J3331&gt;0.8,P3331,0)</f>
        <v>0</v>
      </c>
      <c r="R3331" s="20">
        <f t="shared" si="471"/>
        <v>8.1031859999999991</v>
      </c>
      <c r="S3331" s="20">
        <f t="shared" ref="S3331:S3394" si="475">IF(R3331&lt;0,ABS(R3331),0)</f>
        <v>0</v>
      </c>
      <c r="T3331" s="20">
        <f>IF((T3330+R3331)&lt;0,0,IF((T3330+R3331)&gt;结论【关键目标】!C$28,结论【关键目标】!C$28,T3330+R3331))</f>
        <v>22</v>
      </c>
      <c r="U3331" s="19">
        <f>IF((T3330+R3331)&lt;结论【关键目标】!$C$28,0,(发电量计算【计算逻辑页】!R3331+发电量计算【计算逻辑页】!T3330-结论【关键目标】!$C$28))</f>
        <v>8.1031860000000009</v>
      </c>
      <c r="V3331" s="5">
        <f t="shared" si="472"/>
        <v>2.8361151000000002</v>
      </c>
      <c r="W3331" s="5">
        <f t="shared" si="473"/>
        <v>5.7378660065999991</v>
      </c>
      <c r="X3331" s="5">
        <f t="shared" si="467"/>
        <v>0</v>
      </c>
    </row>
    <row r="3332" spans="1:24" x14ac:dyDescent="0.15">
      <c r="A3332" s="7">
        <v>3331</v>
      </c>
      <c r="B3332" s="7">
        <v>5</v>
      </c>
      <c r="C3332" s="7">
        <v>19</v>
      </c>
      <c r="D3332" s="7">
        <v>19</v>
      </c>
      <c r="E3332" s="7">
        <v>139</v>
      </c>
      <c r="F3332" s="7">
        <v>26</v>
      </c>
      <c r="G3332" s="7">
        <v>0</v>
      </c>
      <c r="H3332" s="7">
        <f t="shared" si="468"/>
        <v>5</v>
      </c>
      <c r="I3332" s="16">
        <f t="shared" si="469"/>
        <v>45065</v>
      </c>
      <c r="J3332" s="17">
        <v>1.2267999999999999</v>
      </c>
      <c r="K3332" s="18">
        <f>G3332*结论【关键目标】!C$27*0.7735*0.001</f>
        <v>0</v>
      </c>
      <c r="L3332" s="5">
        <v>0</v>
      </c>
      <c r="M3332" s="5">
        <f>ABS(IF(L3332&lt;=0,L3332/耗电量关键数据!$B$6/1000,L3332/耗电量关键数据!$B$5/1000))</f>
        <v>0</v>
      </c>
      <c r="N3332" s="5">
        <f>电气设备逐时使用率计算!H3308</f>
        <v>7.0130699999999999</v>
      </c>
      <c r="O3332" s="5">
        <f>灯光逐时使用率计算!H3308</f>
        <v>3.7403040000000001</v>
      </c>
      <c r="P3332" s="19">
        <f t="shared" si="470"/>
        <v>10.753374000000001</v>
      </c>
      <c r="Q3332" s="19">
        <f t="shared" si="474"/>
        <v>10.753374000000001</v>
      </c>
      <c r="R3332" s="20">
        <f t="shared" si="471"/>
        <v>-10.753374000000001</v>
      </c>
      <c r="S3332" s="20">
        <f t="shared" si="475"/>
        <v>10.753374000000001</v>
      </c>
      <c r="T3332" s="20">
        <f>IF((T3331+R3332)&lt;0,0,IF((T3331+R3332)&gt;结论【关键目标】!C$28,结论【关键目标】!C$28,T3331+R3332))</f>
        <v>11.246625999999999</v>
      </c>
      <c r="U3332" s="19">
        <f>IF((T3331+R3332)&lt;结论【关键目标】!$C$28,0,(发电量计算【计算逻辑页】!R3332+发电量计算【计算逻辑页】!T3331-结论【关键目标】!$C$28))</f>
        <v>0</v>
      </c>
      <c r="V3332" s="5">
        <f t="shared" si="472"/>
        <v>0</v>
      </c>
      <c r="W3332" s="5">
        <f t="shared" si="473"/>
        <v>0</v>
      </c>
      <c r="X3332" s="5">
        <f t="shared" ref="X3332:X3395" si="476">(J3332-0.35)*IF(T3332&gt;S3332,S3332,T3332)</f>
        <v>9.428558323199999</v>
      </c>
    </row>
    <row r="3333" spans="1:24" x14ac:dyDescent="0.15">
      <c r="A3333" s="7">
        <v>3332</v>
      </c>
      <c r="B3333" s="7">
        <v>5</v>
      </c>
      <c r="C3333" s="7">
        <v>19</v>
      </c>
      <c r="D3333" s="7">
        <v>20</v>
      </c>
      <c r="E3333" s="7">
        <v>139</v>
      </c>
      <c r="F3333" s="7">
        <v>24</v>
      </c>
      <c r="G3333" s="7">
        <v>0</v>
      </c>
      <c r="H3333" s="7">
        <f t="shared" si="468"/>
        <v>5</v>
      </c>
      <c r="I3333" s="16">
        <f t="shared" si="469"/>
        <v>45065</v>
      </c>
      <c r="J3333" s="17">
        <v>1.2267999999999999</v>
      </c>
      <c r="K3333" s="18">
        <f>G3333*结论【关键目标】!C$27*0.7735*0.001</f>
        <v>0</v>
      </c>
      <c r="L3333" s="5">
        <v>0</v>
      </c>
      <c r="M3333" s="5">
        <f>ABS(IF(L3333&lt;=0,L3333/耗电量关键数据!$B$6/1000,L3333/耗电量关键数据!$B$5/1000))</f>
        <v>0</v>
      </c>
      <c r="N3333" s="5">
        <f>电气设备逐时使用率计算!H3309</f>
        <v>1.1688450000000001</v>
      </c>
      <c r="O3333" s="5">
        <f>灯光逐时使用率计算!H3309</f>
        <v>0.37403039999999999</v>
      </c>
      <c r="P3333" s="19">
        <f t="shared" si="470"/>
        <v>1.5428754000000002</v>
      </c>
      <c r="Q3333" s="19">
        <f t="shared" si="474"/>
        <v>1.5428754000000002</v>
      </c>
      <c r="R3333" s="20">
        <f t="shared" si="471"/>
        <v>-1.5428754000000002</v>
      </c>
      <c r="S3333" s="20">
        <f t="shared" si="475"/>
        <v>1.5428754000000002</v>
      </c>
      <c r="T3333" s="20">
        <f>IF((T3332+R3333)&lt;0,0,IF((T3332+R3333)&gt;结论【关键目标】!C$28,结论【关键目标】!C$28,T3332+R3333))</f>
        <v>9.7037505999999993</v>
      </c>
      <c r="U3333" s="19">
        <f>IF((T3332+R3333)&lt;结论【关键目标】!$C$28,0,(发电量计算【计算逻辑页】!R3333+发电量计算【计算逻辑页】!T3332-结论【关键目标】!$C$28))</f>
        <v>0</v>
      </c>
      <c r="V3333" s="5">
        <f t="shared" si="472"/>
        <v>0</v>
      </c>
      <c r="W3333" s="5">
        <f t="shared" si="473"/>
        <v>0</v>
      </c>
      <c r="X3333" s="5">
        <f t="shared" si="476"/>
        <v>1.3527931507200002</v>
      </c>
    </row>
    <row r="3334" spans="1:24" x14ac:dyDescent="0.15">
      <c r="A3334" s="7">
        <v>3333</v>
      </c>
      <c r="B3334" s="7">
        <v>5</v>
      </c>
      <c r="C3334" s="7">
        <v>19</v>
      </c>
      <c r="D3334" s="7">
        <v>21</v>
      </c>
      <c r="E3334" s="7">
        <v>139</v>
      </c>
      <c r="F3334" s="7">
        <v>21.6</v>
      </c>
      <c r="G3334" s="7">
        <v>0</v>
      </c>
      <c r="H3334" s="7">
        <f t="shared" si="468"/>
        <v>5</v>
      </c>
      <c r="I3334" s="16">
        <f t="shared" si="469"/>
        <v>45065</v>
      </c>
      <c r="J3334" s="17">
        <v>1.2267999999999999</v>
      </c>
      <c r="K3334" s="18">
        <f>G3334*结论【关键目标】!C$27*0.7735*0.001</f>
        <v>0</v>
      </c>
      <c r="L3334" s="5">
        <v>0</v>
      </c>
      <c r="M3334" s="5">
        <f>ABS(IF(L3334&lt;=0,L3334/耗电量关键数据!$B$6/1000,L3334/耗电量关键数据!$B$5/1000))</f>
        <v>0</v>
      </c>
      <c r="N3334" s="5">
        <f>电气设备逐时使用率计算!H3310</f>
        <v>1.1688450000000001</v>
      </c>
      <c r="O3334" s="5">
        <f>灯光逐时使用率计算!H3310</f>
        <v>0.37403039999999999</v>
      </c>
      <c r="P3334" s="19">
        <f t="shared" si="470"/>
        <v>1.5428754000000002</v>
      </c>
      <c r="Q3334" s="19">
        <f t="shared" si="474"/>
        <v>1.5428754000000002</v>
      </c>
      <c r="R3334" s="20">
        <f t="shared" si="471"/>
        <v>-1.5428754000000002</v>
      </c>
      <c r="S3334" s="20">
        <f t="shared" si="475"/>
        <v>1.5428754000000002</v>
      </c>
      <c r="T3334" s="20">
        <f>IF((T3333+R3334)&lt;0,0,IF((T3333+R3334)&gt;结论【关键目标】!C$28,结论【关键目标】!C$28,T3333+R3334))</f>
        <v>8.1608751999999996</v>
      </c>
      <c r="U3334" s="19">
        <f>IF((T3333+R3334)&lt;结论【关键目标】!$C$28,0,(发电量计算【计算逻辑页】!R3334+发电量计算【计算逻辑页】!T3333-结论【关键目标】!$C$28))</f>
        <v>0</v>
      </c>
      <c r="V3334" s="5">
        <f t="shared" si="472"/>
        <v>0</v>
      </c>
      <c r="W3334" s="5">
        <f t="shared" si="473"/>
        <v>0</v>
      </c>
      <c r="X3334" s="5">
        <f t="shared" si="476"/>
        <v>1.3527931507200002</v>
      </c>
    </row>
    <row r="3335" spans="1:24" x14ac:dyDescent="0.15">
      <c r="A3335" s="7">
        <v>3334</v>
      </c>
      <c r="B3335" s="7">
        <v>5</v>
      </c>
      <c r="C3335" s="7">
        <v>19</v>
      </c>
      <c r="D3335" s="7">
        <v>22</v>
      </c>
      <c r="E3335" s="7">
        <v>139</v>
      </c>
      <c r="F3335" s="7">
        <v>23</v>
      </c>
      <c r="G3335" s="7">
        <v>0</v>
      </c>
      <c r="H3335" s="7">
        <f t="shared" si="468"/>
        <v>5</v>
      </c>
      <c r="I3335" s="16">
        <f t="shared" si="469"/>
        <v>45065</v>
      </c>
      <c r="J3335" s="17">
        <v>0.70809999999999995</v>
      </c>
      <c r="K3335" s="18">
        <f>G3335*结论【关键目标】!C$27*0.7735*0.001</f>
        <v>0</v>
      </c>
      <c r="L3335" s="5">
        <v>0</v>
      </c>
      <c r="M3335" s="5">
        <f>ABS(IF(L3335&lt;=0,L3335/耗电量关键数据!$B$6/1000,L3335/耗电量关键数据!$B$5/1000))</f>
        <v>0</v>
      </c>
      <c r="N3335" s="5">
        <f>电气设备逐时使用率计算!H3311</f>
        <v>1.1688450000000001</v>
      </c>
      <c r="O3335" s="5">
        <f>灯光逐时使用率计算!H3311</f>
        <v>0.37403039999999999</v>
      </c>
      <c r="P3335" s="19">
        <f t="shared" si="470"/>
        <v>1.5428754000000002</v>
      </c>
      <c r="Q3335" s="19">
        <f t="shared" si="474"/>
        <v>0</v>
      </c>
      <c r="R3335" s="20">
        <f t="shared" si="471"/>
        <v>0</v>
      </c>
      <c r="S3335" s="20">
        <f t="shared" si="475"/>
        <v>0</v>
      </c>
      <c r="T3335" s="20">
        <f>IF((T3334+R3335)&lt;0,0,IF((T3334+R3335)&gt;结论【关键目标】!C$28,结论【关键目标】!C$28,T3334+R3335))</f>
        <v>8.1608751999999996</v>
      </c>
      <c r="U3335" s="19">
        <f>IF((T3334+R3335)&lt;结论【关键目标】!$C$28,0,(发电量计算【计算逻辑页】!R3335+发电量计算【计算逻辑页】!T3334-结论【关键目标】!$C$28))</f>
        <v>0</v>
      </c>
      <c r="V3335" s="5">
        <f t="shared" si="472"/>
        <v>0</v>
      </c>
      <c r="W3335" s="5">
        <f t="shared" si="473"/>
        <v>0</v>
      </c>
      <c r="X3335" s="5">
        <f t="shared" si="476"/>
        <v>0</v>
      </c>
    </row>
    <row r="3336" spans="1:24" x14ac:dyDescent="0.15">
      <c r="A3336" s="7">
        <v>3335</v>
      </c>
      <c r="B3336" s="7">
        <v>5</v>
      </c>
      <c r="C3336" s="7">
        <v>19</v>
      </c>
      <c r="D3336" s="7">
        <v>23</v>
      </c>
      <c r="E3336" s="7">
        <v>139</v>
      </c>
      <c r="F3336" s="7">
        <v>22</v>
      </c>
      <c r="G3336" s="7">
        <v>0</v>
      </c>
      <c r="H3336" s="7">
        <f t="shared" si="468"/>
        <v>5</v>
      </c>
      <c r="I3336" s="16">
        <f t="shared" si="469"/>
        <v>45065</v>
      </c>
      <c r="J3336" s="17">
        <v>0.70809999999999995</v>
      </c>
      <c r="K3336" s="18">
        <f>G3336*结论【关键目标】!C$27*0.7735*0.001</f>
        <v>0</v>
      </c>
      <c r="L3336" s="5">
        <v>0</v>
      </c>
      <c r="M3336" s="5">
        <f>ABS(IF(L3336&lt;=0,L3336/耗电量关键数据!$B$6/1000,L3336/耗电量关键数据!$B$5/1000))</f>
        <v>0</v>
      </c>
      <c r="N3336" s="5">
        <f>电气设备逐时使用率计算!H3312</f>
        <v>1.1688450000000001</v>
      </c>
      <c r="O3336" s="5">
        <f>灯光逐时使用率计算!H3312</f>
        <v>0.37403039999999999</v>
      </c>
      <c r="P3336" s="19">
        <f t="shared" si="470"/>
        <v>1.5428754000000002</v>
      </c>
      <c r="Q3336" s="19">
        <f t="shared" si="474"/>
        <v>0</v>
      </c>
      <c r="R3336" s="20">
        <f t="shared" si="471"/>
        <v>0</v>
      </c>
      <c r="S3336" s="20">
        <f t="shared" si="475"/>
        <v>0</v>
      </c>
      <c r="T3336" s="20">
        <f>IF((T3335+R3336)&lt;0,0,IF((T3335+R3336)&gt;结论【关键目标】!C$28,结论【关键目标】!C$28,T3335+R3336))</f>
        <v>8.1608751999999996</v>
      </c>
      <c r="U3336" s="19">
        <f>IF((T3335+R3336)&lt;结论【关键目标】!$C$28,0,(发电量计算【计算逻辑页】!R3336+发电量计算【计算逻辑页】!T3335-结论【关键目标】!$C$28))</f>
        <v>0</v>
      </c>
      <c r="V3336" s="5">
        <f t="shared" si="472"/>
        <v>0</v>
      </c>
      <c r="W3336" s="5">
        <f t="shared" si="473"/>
        <v>0</v>
      </c>
      <c r="X3336" s="5">
        <f t="shared" si="476"/>
        <v>0</v>
      </c>
    </row>
    <row r="3337" spans="1:24" x14ac:dyDescent="0.15">
      <c r="A3337" s="7">
        <v>3336</v>
      </c>
      <c r="B3337" s="7">
        <v>5</v>
      </c>
      <c r="C3337" s="7">
        <v>19</v>
      </c>
      <c r="D3337" s="7">
        <v>24</v>
      </c>
      <c r="E3337" s="7">
        <v>139</v>
      </c>
      <c r="F3337" s="7">
        <v>21.8</v>
      </c>
      <c r="G3337" s="7">
        <v>0</v>
      </c>
      <c r="H3337" s="7">
        <f t="shared" si="468"/>
        <v>5</v>
      </c>
      <c r="I3337" s="16">
        <f t="shared" si="469"/>
        <v>45065</v>
      </c>
      <c r="J3337" s="17">
        <v>0.2407</v>
      </c>
      <c r="K3337" s="18">
        <f>G3337*结论【关键目标】!C$27*0.7735*0.001</f>
        <v>0</v>
      </c>
      <c r="L3337" s="5">
        <v>0</v>
      </c>
      <c r="M3337" s="5">
        <f>ABS(IF(L3337&lt;=0,L3337/耗电量关键数据!$B$6/1000,L3337/耗电量关键数据!$B$5/1000))</f>
        <v>0</v>
      </c>
      <c r="N3337" s="5">
        <f>电气设备逐时使用率计算!H3313</f>
        <v>1.1688450000000001</v>
      </c>
      <c r="O3337" s="5">
        <f>灯光逐时使用率计算!H3313</f>
        <v>0.37403039999999999</v>
      </c>
      <c r="P3337" s="19">
        <f t="shared" si="470"/>
        <v>1.5428754000000002</v>
      </c>
      <c r="Q3337" s="19">
        <f t="shared" si="474"/>
        <v>0</v>
      </c>
      <c r="R3337" s="20">
        <f t="shared" si="471"/>
        <v>0</v>
      </c>
      <c r="S3337" s="20">
        <f t="shared" si="475"/>
        <v>0</v>
      </c>
      <c r="T3337" s="20">
        <f>IF((T3336+R3337)&lt;0,0,IF((T3336+R3337)&gt;结论【关键目标】!C$28,结论【关键目标】!C$28,T3336+R3337))</f>
        <v>8.1608751999999996</v>
      </c>
      <c r="U3337" s="19">
        <f>IF((T3336+R3337)&lt;结论【关键目标】!$C$28,0,(发电量计算【计算逻辑页】!R3337+发电量计算【计算逻辑页】!T3336-结论【关键目标】!$C$28))</f>
        <v>0</v>
      </c>
      <c r="V3337" s="5">
        <f t="shared" si="472"/>
        <v>0</v>
      </c>
      <c r="W3337" s="5">
        <f t="shared" si="473"/>
        <v>0</v>
      </c>
      <c r="X3337" s="5">
        <f t="shared" si="476"/>
        <v>0</v>
      </c>
    </row>
    <row r="3338" spans="1:24" x14ac:dyDescent="0.15">
      <c r="A3338" s="7">
        <v>3337</v>
      </c>
      <c r="B3338" s="7">
        <v>5</v>
      </c>
      <c r="C3338" s="7">
        <v>20</v>
      </c>
      <c r="D3338" s="7">
        <v>1</v>
      </c>
      <c r="E3338" s="7">
        <v>140</v>
      </c>
      <c r="F3338" s="7">
        <v>16</v>
      </c>
      <c r="G3338" s="7">
        <v>0</v>
      </c>
      <c r="H3338" s="7">
        <f t="shared" si="468"/>
        <v>6</v>
      </c>
      <c r="I3338" s="16">
        <f t="shared" si="469"/>
        <v>45066</v>
      </c>
      <c r="J3338" s="17">
        <v>0.2407</v>
      </c>
      <c r="K3338" s="18">
        <f>G3338*结论【关键目标】!C$27*0.7735*0.001</f>
        <v>0</v>
      </c>
      <c r="L3338" s="5">
        <v>0</v>
      </c>
      <c r="M3338" s="5">
        <f>ABS(IF(L3338&lt;=0,L3338/耗电量关键数据!$B$6/1000,L3338/耗电量关键数据!$B$5/1000))</f>
        <v>0</v>
      </c>
      <c r="N3338" s="19">
        <f>耗电量关键数据!$B$14</f>
        <v>1.1688450000000001</v>
      </c>
      <c r="O3338" s="19">
        <f>耗电量关键数据!$B$15</f>
        <v>0.37403039999999999</v>
      </c>
      <c r="P3338" s="19">
        <f t="shared" si="470"/>
        <v>1.5428754000000002</v>
      </c>
      <c r="Q3338" s="19">
        <f t="shared" si="474"/>
        <v>0</v>
      </c>
      <c r="R3338" s="20">
        <f t="shared" si="471"/>
        <v>0</v>
      </c>
      <c r="S3338" s="20">
        <f t="shared" si="475"/>
        <v>0</v>
      </c>
      <c r="T3338" s="20">
        <f>IF((T3337+R3338)&lt;0,0,IF((T3337+R3338)&gt;结论【关键目标】!C$28,结论【关键目标】!C$28,T3337+R3338))</f>
        <v>8.1608751999999996</v>
      </c>
      <c r="U3338" s="19">
        <f>IF((T3337+R3338)&lt;结论【关键目标】!$C$28,0,(发电量计算【计算逻辑页】!R3338+发电量计算【计算逻辑页】!T3337-结论【关键目标】!$C$28))</f>
        <v>0</v>
      </c>
      <c r="V3338" s="5">
        <f t="shared" si="472"/>
        <v>0</v>
      </c>
      <c r="W3338" s="5">
        <f t="shared" si="473"/>
        <v>0</v>
      </c>
      <c r="X3338" s="5">
        <f t="shared" si="476"/>
        <v>0</v>
      </c>
    </row>
    <row r="3339" spans="1:24" x14ac:dyDescent="0.15">
      <c r="A3339" s="7">
        <v>3338</v>
      </c>
      <c r="B3339" s="7">
        <v>5</v>
      </c>
      <c r="C3339" s="7">
        <v>20</v>
      </c>
      <c r="D3339" s="7">
        <v>2</v>
      </c>
      <c r="E3339" s="7">
        <v>140</v>
      </c>
      <c r="F3339" s="7">
        <v>16</v>
      </c>
      <c r="G3339" s="7">
        <v>0</v>
      </c>
      <c r="H3339" s="7">
        <f t="shared" si="468"/>
        <v>6</v>
      </c>
      <c r="I3339" s="16">
        <f t="shared" si="469"/>
        <v>45066</v>
      </c>
      <c r="J3339" s="17">
        <v>0.2407</v>
      </c>
      <c r="K3339" s="18">
        <f>G3339*结论【关键目标】!C$27*0.7735*0.001</f>
        <v>0</v>
      </c>
      <c r="L3339" s="5">
        <v>0</v>
      </c>
      <c r="M3339" s="5">
        <f>ABS(IF(L3339&lt;=0,L3339/耗电量关键数据!$B$6/1000,L3339/耗电量关键数据!$B$5/1000))</f>
        <v>0</v>
      </c>
      <c r="N3339" s="19">
        <f>耗电量关键数据!$B$14</f>
        <v>1.1688450000000001</v>
      </c>
      <c r="O3339" s="19">
        <f>耗电量关键数据!$B$15</f>
        <v>0.37403039999999999</v>
      </c>
      <c r="P3339" s="19">
        <f t="shared" si="470"/>
        <v>1.5428754000000002</v>
      </c>
      <c r="Q3339" s="19">
        <f t="shared" si="474"/>
        <v>0</v>
      </c>
      <c r="R3339" s="20">
        <f t="shared" si="471"/>
        <v>0</v>
      </c>
      <c r="S3339" s="20">
        <f t="shared" si="475"/>
        <v>0</v>
      </c>
      <c r="T3339" s="20">
        <f>IF((T3338+R3339)&lt;0,0,IF((T3338+R3339)&gt;结论【关键目标】!C$28,结论【关键目标】!C$28,T3338+R3339))</f>
        <v>8.1608751999999996</v>
      </c>
      <c r="U3339" s="19">
        <f>IF((T3338+R3339)&lt;结论【关键目标】!$C$28,0,(发电量计算【计算逻辑页】!R3339+发电量计算【计算逻辑页】!T3338-结论【关键目标】!$C$28))</f>
        <v>0</v>
      </c>
      <c r="V3339" s="5">
        <f t="shared" si="472"/>
        <v>0</v>
      </c>
      <c r="W3339" s="5">
        <f t="shared" si="473"/>
        <v>0</v>
      </c>
      <c r="X3339" s="5">
        <f t="shared" si="476"/>
        <v>0</v>
      </c>
    </row>
    <row r="3340" spans="1:24" x14ac:dyDescent="0.15">
      <c r="A3340" s="7">
        <v>3339</v>
      </c>
      <c r="B3340" s="7">
        <v>5</v>
      </c>
      <c r="C3340" s="7">
        <v>20</v>
      </c>
      <c r="D3340" s="7">
        <v>3</v>
      </c>
      <c r="E3340" s="7">
        <v>140</v>
      </c>
      <c r="F3340" s="7">
        <v>15.2</v>
      </c>
      <c r="G3340" s="7">
        <v>0</v>
      </c>
      <c r="H3340" s="7">
        <f t="shared" si="468"/>
        <v>6</v>
      </c>
      <c r="I3340" s="16">
        <f t="shared" si="469"/>
        <v>45066</v>
      </c>
      <c r="J3340" s="17">
        <v>0.2407</v>
      </c>
      <c r="K3340" s="18">
        <f>G3340*结论【关键目标】!C$27*0.7735*0.001</f>
        <v>0</v>
      </c>
      <c r="L3340" s="5">
        <v>0</v>
      </c>
      <c r="M3340" s="5">
        <f>ABS(IF(L3340&lt;=0,L3340/耗电量关键数据!$B$6/1000,L3340/耗电量关键数据!$B$5/1000))</f>
        <v>0</v>
      </c>
      <c r="N3340" s="19">
        <f>耗电量关键数据!$B$14</f>
        <v>1.1688450000000001</v>
      </c>
      <c r="O3340" s="19">
        <f>耗电量关键数据!$B$15</f>
        <v>0.37403039999999999</v>
      </c>
      <c r="P3340" s="19">
        <f t="shared" si="470"/>
        <v>1.5428754000000002</v>
      </c>
      <c r="Q3340" s="19">
        <f t="shared" si="474"/>
        <v>0</v>
      </c>
      <c r="R3340" s="20">
        <f t="shared" si="471"/>
        <v>0</v>
      </c>
      <c r="S3340" s="20">
        <f t="shared" si="475"/>
        <v>0</v>
      </c>
      <c r="T3340" s="20">
        <f>IF((T3339+R3340)&lt;0,0,IF((T3339+R3340)&gt;结论【关键目标】!C$28,结论【关键目标】!C$28,T3339+R3340))</f>
        <v>8.1608751999999996</v>
      </c>
      <c r="U3340" s="19">
        <f>IF((T3339+R3340)&lt;结论【关键目标】!$C$28,0,(发电量计算【计算逻辑页】!R3340+发电量计算【计算逻辑页】!T3339-结论【关键目标】!$C$28))</f>
        <v>0</v>
      </c>
      <c r="V3340" s="5">
        <f t="shared" si="472"/>
        <v>0</v>
      </c>
      <c r="W3340" s="5">
        <f t="shared" si="473"/>
        <v>0</v>
      </c>
      <c r="X3340" s="5">
        <f t="shared" si="476"/>
        <v>0</v>
      </c>
    </row>
    <row r="3341" spans="1:24" x14ac:dyDescent="0.15">
      <c r="A3341" s="7">
        <v>3340</v>
      </c>
      <c r="B3341" s="7">
        <v>5</v>
      </c>
      <c r="C3341" s="7">
        <v>20</v>
      </c>
      <c r="D3341" s="7">
        <v>4</v>
      </c>
      <c r="E3341" s="7">
        <v>140</v>
      </c>
      <c r="F3341" s="7">
        <v>13</v>
      </c>
      <c r="G3341" s="7">
        <v>0</v>
      </c>
      <c r="H3341" s="7">
        <f t="shared" si="468"/>
        <v>6</v>
      </c>
      <c r="I3341" s="16">
        <f t="shared" si="469"/>
        <v>45066</v>
      </c>
      <c r="J3341" s="17">
        <v>0.2407</v>
      </c>
      <c r="K3341" s="18">
        <f>G3341*结论【关键目标】!C$27*0.7735*0.001</f>
        <v>0</v>
      </c>
      <c r="L3341" s="5">
        <v>0</v>
      </c>
      <c r="M3341" s="5">
        <f>ABS(IF(L3341&lt;=0,L3341/耗电量关键数据!$B$6/1000,L3341/耗电量关键数据!$B$5/1000))</f>
        <v>0</v>
      </c>
      <c r="N3341" s="19">
        <f>耗电量关键数据!$B$14</f>
        <v>1.1688450000000001</v>
      </c>
      <c r="O3341" s="19">
        <f>耗电量关键数据!$B$15</f>
        <v>0.37403039999999999</v>
      </c>
      <c r="P3341" s="19">
        <f t="shared" si="470"/>
        <v>1.5428754000000002</v>
      </c>
      <c r="Q3341" s="19">
        <f t="shared" si="474"/>
        <v>0</v>
      </c>
      <c r="R3341" s="20">
        <f t="shared" si="471"/>
        <v>0</v>
      </c>
      <c r="S3341" s="20">
        <f t="shared" si="475"/>
        <v>0</v>
      </c>
      <c r="T3341" s="20">
        <f>IF((T3340+R3341)&lt;0,0,IF((T3340+R3341)&gt;结论【关键目标】!C$28,结论【关键目标】!C$28,T3340+R3341))</f>
        <v>8.1608751999999996</v>
      </c>
      <c r="U3341" s="19">
        <f>IF((T3340+R3341)&lt;结论【关键目标】!$C$28,0,(发电量计算【计算逻辑页】!R3341+发电量计算【计算逻辑页】!T3340-结论【关键目标】!$C$28))</f>
        <v>0</v>
      </c>
      <c r="V3341" s="5">
        <f t="shared" si="472"/>
        <v>0</v>
      </c>
      <c r="W3341" s="5">
        <f t="shared" si="473"/>
        <v>0</v>
      </c>
      <c r="X3341" s="5">
        <f t="shared" si="476"/>
        <v>0</v>
      </c>
    </row>
    <row r="3342" spans="1:24" x14ac:dyDescent="0.15">
      <c r="A3342" s="7">
        <v>3341</v>
      </c>
      <c r="B3342" s="7">
        <v>5</v>
      </c>
      <c r="C3342" s="7">
        <v>20</v>
      </c>
      <c r="D3342" s="7">
        <v>5</v>
      </c>
      <c r="E3342" s="7">
        <v>140</v>
      </c>
      <c r="F3342" s="7">
        <v>13</v>
      </c>
      <c r="G3342" s="7">
        <v>0.9</v>
      </c>
      <c r="H3342" s="7">
        <f t="shared" si="468"/>
        <v>6</v>
      </c>
      <c r="I3342" s="16">
        <f t="shared" si="469"/>
        <v>45066</v>
      </c>
      <c r="J3342" s="17">
        <v>0.2407</v>
      </c>
      <c r="K3342" s="18">
        <f>G3342*结论【关键目标】!C$27*0.7735*0.001</f>
        <v>8.3538000000000001E-2</v>
      </c>
      <c r="L3342" s="5">
        <v>0</v>
      </c>
      <c r="M3342" s="5">
        <f>ABS(IF(L3342&lt;=0,L3342/耗电量关键数据!$B$6/1000,L3342/耗电量关键数据!$B$5/1000))</f>
        <v>0</v>
      </c>
      <c r="N3342" s="19">
        <f>耗电量关键数据!$B$14</f>
        <v>1.1688450000000001</v>
      </c>
      <c r="O3342" s="19">
        <f>耗电量关键数据!$B$15</f>
        <v>0.37403039999999999</v>
      </c>
      <c r="P3342" s="19">
        <f t="shared" si="470"/>
        <v>1.5428754000000002</v>
      </c>
      <c r="Q3342" s="19">
        <f t="shared" si="474"/>
        <v>0</v>
      </c>
      <c r="R3342" s="20">
        <f t="shared" si="471"/>
        <v>8.3538000000000001E-2</v>
      </c>
      <c r="S3342" s="20">
        <f t="shared" si="475"/>
        <v>0</v>
      </c>
      <c r="T3342" s="20">
        <f>IF((T3341+R3342)&lt;0,0,IF((T3341+R3342)&gt;结论【关键目标】!C$28,结论【关键目标】!C$28,T3341+R3342))</f>
        <v>8.2444132000000003</v>
      </c>
      <c r="U3342" s="19">
        <f>IF((T3341+R3342)&lt;结论【关键目标】!$C$28,0,(发电量计算【计算逻辑页】!R3342+发电量计算【计算逻辑页】!T3341-结论【关键目标】!$C$28))</f>
        <v>0</v>
      </c>
      <c r="V3342" s="5">
        <f t="shared" si="472"/>
        <v>0</v>
      </c>
      <c r="W3342" s="5">
        <f t="shared" si="473"/>
        <v>2.0107596599999999E-2</v>
      </c>
      <c r="X3342" s="5">
        <f t="shared" si="476"/>
        <v>0</v>
      </c>
    </row>
    <row r="3343" spans="1:24" x14ac:dyDescent="0.15">
      <c r="A3343" s="7">
        <v>3342</v>
      </c>
      <c r="B3343" s="7">
        <v>5</v>
      </c>
      <c r="C3343" s="7">
        <v>20</v>
      </c>
      <c r="D3343" s="7">
        <v>6</v>
      </c>
      <c r="E3343" s="7">
        <v>140</v>
      </c>
      <c r="F3343" s="7">
        <v>13</v>
      </c>
      <c r="G3343" s="7">
        <v>66.400000000000006</v>
      </c>
      <c r="H3343" s="7">
        <f t="shared" si="468"/>
        <v>6</v>
      </c>
      <c r="I3343" s="16">
        <f t="shared" si="469"/>
        <v>45066</v>
      </c>
      <c r="J3343" s="17">
        <v>0.2407</v>
      </c>
      <c r="K3343" s="18">
        <f>G3343*结论【关键目标】!C$27*0.7735*0.001</f>
        <v>6.1632480000000003</v>
      </c>
      <c r="L3343" s="5">
        <v>0</v>
      </c>
      <c r="M3343" s="5">
        <f>ABS(IF(L3343&lt;=0,L3343/耗电量关键数据!$B$6/1000,L3343/耗电量关键数据!$B$5/1000))</f>
        <v>0</v>
      </c>
      <c r="N3343" s="19">
        <f>耗电量关键数据!$B$14</f>
        <v>1.1688450000000001</v>
      </c>
      <c r="O3343" s="19">
        <f>耗电量关键数据!$B$15</f>
        <v>0.37403039999999999</v>
      </c>
      <c r="P3343" s="19">
        <f t="shared" si="470"/>
        <v>1.5428754000000002</v>
      </c>
      <c r="Q3343" s="19">
        <f t="shared" si="474"/>
        <v>0</v>
      </c>
      <c r="R3343" s="20">
        <f t="shared" si="471"/>
        <v>6.1632480000000003</v>
      </c>
      <c r="S3343" s="20">
        <f t="shared" si="475"/>
        <v>0</v>
      </c>
      <c r="T3343" s="20">
        <f>IF((T3342+R3343)&lt;0,0,IF((T3342+R3343)&gt;结论【关键目标】!C$28,结论【关键目标】!C$28,T3342+R3343))</f>
        <v>14.4076612</v>
      </c>
      <c r="U3343" s="19">
        <f>IF((T3342+R3343)&lt;结论【关键目标】!$C$28,0,(发电量计算【计算逻辑页】!R3343+发电量计算【计算逻辑页】!T3342-结论【关键目标】!$C$28))</f>
        <v>0</v>
      </c>
      <c r="V3343" s="5">
        <f t="shared" si="472"/>
        <v>0</v>
      </c>
      <c r="W3343" s="5">
        <f t="shared" si="473"/>
        <v>0.37137010878000004</v>
      </c>
      <c r="X3343" s="5">
        <f t="shared" si="476"/>
        <v>0</v>
      </c>
    </row>
    <row r="3344" spans="1:24" x14ac:dyDescent="0.15">
      <c r="A3344" s="7">
        <v>3343</v>
      </c>
      <c r="B3344" s="7">
        <v>5</v>
      </c>
      <c r="C3344" s="7">
        <v>20</v>
      </c>
      <c r="D3344" s="7">
        <v>7</v>
      </c>
      <c r="E3344" s="7">
        <v>140</v>
      </c>
      <c r="F3344" s="7">
        <v>17</v>
      </c>
      <c r="G3344" s="7">
        <v>295.8</v>
      </c>
      <c r="H3344" s="7">
        <f t="shared" si="468"/>
        <v>6</v>
      </c>
      <c r="I3344" s="16">
        <f t="shared" si="469"/>
        <v>45066</v>
      </c>
      <c r="J3344" s="17">
        <v>0.2407</v>
      </c>
      <c r="K3344" s="18">
        <f>G3344*结论【关键目标】!C$27*0.7735*0.001</f>
        <v>27.456156</v>
      </c>
      <c r="L3344" s="5">
        <v>0</v>
      </c>
      <c r="M3344" s="5">
        <f>ABS(IF(L3344&lt;=0,L3344/耗电量关键数据!$B$6/1000,L3344/耗电量关键数据!$B$5/1000))</f>
        <v>0</v>
      </c>
      <c r="N3344" s="19">
        <f>耗电量关键数据!$B$14</f>
        <v>1.1688450000000001</v>
      </c>
      <c r="O3344" s="19">
        <f>耗电量关键数据!$B$15</f>
        <v>0.37403039999999999</v>
      </c>
      <c r="P3344" s="19">
        <f t="shared" si="470"/>
        <v>1.5428754000000002</v>
      </c>
      <c r="Q3344" s="19">
        <f t="shared" si="474"/>
        <v>0</v>
      </c>
      <c r="R3344" s="20">
        <f t="shared" si="471"/>
        <v>27.456156</v>
      </c>
      <c r="S3344" s="20">
        <f t="shared" si="475"/>
        <v>0</v>
      </c>
      <c r="T3344" s="20">
        <f>IF((T3343+R3344)&lt;0,0,IF((T3343+R3344)&gt;结论【关键目标】!C$28,结论【关键目标】!C$28,T3343+R3344))</f>
        <v>22</v>
      </c>
      <c r="U3344" s="19">
        <f>IF((T3343+R3344)&lt;结论【关键目标】!$C$28,0,(发电量计算【计算逻辑页】!R3344+发电量计算【计算逻辑页】!T3343-结论【关键目标】!$C$28))</f>
        <v>19.8638172</v>
      </c>
      <c r="V3344" s="5">
        <f t="shared" si="472"/>
        <v>0</v>
      </c>
      <c r="W3344" s="5">
        <f t="shared" si="473"/>
        <v>0.37137010878000004</v>
      </c>
      <c r="X3344" s="5">
        <f t="shared" si="476"/>
        <v>0</v>
      </c>
    </row>
    <row r="3345" spans="1:24" x14ac:dyDescent="0.15">
      <c r="A3345" s="7">
        <v>3344</v>
      </c>
      <c r="B3345" s="7">
        <v>5</v>
      </c>
      <c r="C3345" s="7">
        <v>20</v>
      </c>
      <c r="D3345" s="7">
        <v>8</v>
      </c>
      <c r="E3345" s="7">
        <v>140</v>
      </c>
      <c r="F3345" s="7">
        <v>20</v>
      </c>
      <c r="G3345" s="7">
        <v>498.9</v>
      </c>
      <c r="H3345" s="7">
        <f t="shared" si="468"/>
        <v>6</v>
      </c>
      <c r="I3345" s="16">
        <f t="shared" si="469"/>
        <v>45066</v>
      </c>
      <c r="J3345" s="17">
        <v>0.70809999999999995</v>
      </c>
      <c r="K3345" s="18">
        <f>G3345*结论【关键目标】!C$27*0.7735*0.001</f>
        <v>46.307898000000002</v>
      </c>
      <c r="L3345" s="5">
        <v>0</v>
      </c>
      <c r="M3345" s="5">
        <f>ABS(IF(L3345&lt;=0,L3345/耗电量关键数据!$B$6/1000,L3345/耗电量关键数据!$B$5/1000))</f>
        <v>0</v>
      </c>
      <c r="N3345" s="19">
        <f>耗电量关键数据!$B$14</f>
        <v>1.1688450000000001</v>
      </c>
      <c r="O3345" s="19">
        <f>耗电量关键数据!$B$15</f>
        <v>0.37403039999999999</v>
      </c>
      <c r="P3345" s="19">
        <f t="shared" si="470"/>
        <v>1.5428754000000002</v>
      </c>
      <c r="Q3345" s="19">
        <f t="shared" si="474"/>
        <v>0</v>
      </c>
      <c r="R3345" s="20">
        <f t="shared" si="471"/>
        <v>46.307898000000002</v>
      </c>
      <c r="S3345" s="20">
        <f t="shared" si="475"/>
        <v>0</v>
      </c>
      <c r="T3345" s="20">
        <f>IF((T3344+R3345)&lt;0,0,IF((T3344+R3345)&gt;结论【关键目标】!C$28,结论【关键目标】!C$28,T3344+R3345))</f>
        <v>22</v>
      </c>
      <c r="U3345" s="19">
        <f>IF((T3344+R3345)&lt;结论【关键目标】!$C$28,0,(发电量计算【计算逻辑页】!R3345+发电量计算【计算逻辑页】!T3344-结论【关键目标】!$C$28))</f>
        <v>46.307897999999994</v>
      </c>
      <c r="V3345" s="5">
        <f t="shared" si="472"/>
        <v>16.207764299999997</v>
      </c>
      <c r="W3345" s="5">
        <f t="shared" si="473"/>
        <v>1.0925100707400002</v>
      </c>
      <c r="X3345" s="5">
        <f t="shared" si="476"/>
        <v>0</v>
      </c>
    </row>
    <row r="3346" spans="1:24" x14ac:dyDescent="0.15">
      <c r="A3346" s="7">
        <v>3345</v>
      </c>
      <c r="B3346" s="7">
        <v>5</v>
      </c>
      <c r="C3346" s="7">
        <v>20</v>
      </c>
      <c r="D3346" s="7">
        <v>9</v>
      </c>
      <c r="E3346" s="7">
        <v>140</v>
      </c>
      <c r="F3346" s="7">
        <v>21.4</v>
      </c>
      <c r="G3346" s="7">
        <v>681.3</v>
      </c>
      <c r="H3346" s="7">
        <f t="shared" si="468"/>
        <v>6</v>
      </c>
      <c r="I3346" s="16">
        <f t="shared" si="469"/>
        <v>45066</v>
      </c>
      <c r="J3346" s="17">
        <v>0.70809999999999995</v>
      </c>
      <c r="K3346" s="18">
        <f>G3346*结论【关键目标】!C$27*0.7735*0.001</f>
        <v>63.238265999999996</v>
      </c>
      <c r="L3346" s="5">
        <v>0</v>
      </c>
      <c r="M3346" s="5">
        <f>ABS(IF(L3346&lt;=0,L3346/耗电量关键数据!$B$6/1000,L3346/耗电量关键数据!$B$5/1000))</f>
        <v>0</v>
      </c>
      <c r="N3346" s="19">
        <f>耗电量关键数据!$B$14</f>
        <v>1.1688450000000001</v>
      </c>
      <c r="O3346" s="19">
        <f>耗电量关键数据!$B$15</f>
        <v>0.37403039999999999</v>
      </c>
      <c r="P3346" s="19">
        <f t="shared" si="470"/>
        <v>1.5428754000000002</v>
      </c>
      <c r="Q3346" s="19">
        <f t="shared" si="474"/>
        <v>0</v>
      </c>
      <c r="R3346" s="20">
        <f t="shared" si="471"/>
        <v>63.238265999999996</v>
      </c>
      <c r="S3346" s="20">
        <f t="shared" si="475"/>
        <v>0</v>
      </c>
      <c r="T3346" s="20">
        <f>IF((T3345+R3346)&lt;0,0,IF((T3345+R3346)&gt;结论【关键目标】!C$28,结论【关键目标】!C$28,T3345+R3346))</f>
        <v>22</v>
      </c>
      <c r="U3346" s="19">
        <f>IF((T3345+R3346)&lt;结论【关键目标】!$C$28,0,(发电量计算【计算逻辑页】!R3346+发电量计算【计算逻辑页】!T3345-结论【关键目标】!$C$28))</f>
        <v>63.238265999999996</v>
      </c>
      <c r="V3346" s="5">
        <f t="shared" si="472"/>
        <v>22.133393099999996</v>
      </c>
      <c r="W3346" s="5">
        <f t="shared" si="473"/>
        <v>1.0925100707400002</v>
      </c>
      <c r="X3346" s="5">
        <f t="shared" si="476"/>
        <v>0</v>
      </c>
    </row>
    <row r="3347" spans="1:24" x14ac:dyDescent="0.15">
      <c r="A3347" s="7">
        <v>3346</v>
      </c>
      <c r="B3347" s="7">
        <v>5</v>
      </c>
      <c r="C3347" s="7">
        <v>20</v>
      </c>
      <c r="D3347" s="7">
        <v>10</v>
      </c>
      <c r="E3347" s="7">
        <v>140</v>
      </c>
      <c r="F3347" s="7">
        <v>23</v>
      </c>
      <c r="G3347" s="7">
        <v>735.7</v>
      </c>
      <c r="H3347" s="7">
        <f t="shared" si="468"/>
        <v>6</v>
      </c>
      <c r="I3347" s="16">
        <f t="shared" si="469"/>
        <v>45066</v>
      </c>
      <c r="J3347" s="17">
        <v>0.70809999999999995</v>
      </c>
      <c r="K3347" s="18">
        <f>G3347*结论【关键目标】!C$27*0.7735*0.001</f>
        <v>68.287673999999996</v>
      </c>
      <c r="L3347" s="5">
        <v>0</v>
      </c>
      <c r="M3347" s="5">
        <f>ABS(IF(L3347&lt;=0,L3347/耗电量关键数据!$B$6/1000,L3347/耗电量关键数据!$B$5/1000))</f>
        <v>0</v>
      </c>
      <c r="N3347" s="19">
        <f>耗电量关键数据!$B$14</f>
        <v>1.1688450000000001</v>
      </c>
      <c r="O3347" s="19">
        <f>耗电量关键数据!$B$15</f>
        <v>0.37403039999999999</v>
      </c>
      <c r="P3347" s="19">
        <f t="shared" si="470"/>
        <v>1.5428754000000002</v>
      </c>
      <c r="Q3347" s="19">
        <f t="shared" si="474"/>
        <v>0</v>
      </c>
      <c r="R3347" s="20">
        <f t="shared" si="471"/>
        <v>68.287673999999996</v>
      </c>
      <c r="S3347" s="20">
        <f t="shared" si="475"/>
        <v>0</v>
      </c>
      <c r="T3347" s="20">
        <f>IF((T3346+R3347)&lt;0,0,IF((T3346+R3347)&gt;结论【关键目标】!C$28,结论【关键目标】!C$28,T3346+R3347))</f>
        <v>22</v>
      </c>
      <c r="U3347" s="19">
        <f>IF((T3346+R3347)&lt;结论【关键目标】!$C$28,0,(发电量计算【计算逻辑页】!R3347+发电量计算【计算逻辑页】!T3346-结论【关键目标】!$C$28))</f>
        <v>68.287673999999996</v>
      </c>
      <c r="V3347" s="5">
        <f t="shared" si="472"/>
        <v>23.900685899999996</v>
      </c>
      <c r="W3347" s="5">
        <f t="shared" si="473"/>
        <v>1.0925100707400002</v>
      </c>
      <c r="X3347" s="5">
        <f t="shared" si="476"/>
        <v>0</v>
      </c>
    </row>
    <row r="3348" spans="1:24" x14ac:dyDescent="0.15">
      <c r="A3348" s="7">
        <v>3347</v>
      </c>
      <c r="B3348" s="7">
        <v>5</v>
      </c>
      <c r="C3348" s="7">
        <v>20</v>
      </c>
      <c r="D3348" s="7">
        <v>11</v>
      </c>
      <c r="E3348" s="7">
        <v>140</v>
      </c>
      <c r="F3348" s="7">
        <v>24</v>
      </c>
      <c r="G3348" s="7">
        <v>758.9</v>
      </c>
      <c r="H3348" s="7">
        <f t="shared" si="468"/>
        <v>6</v>
      </c>
      <c r="I3348" s="16">
        <f t="shared" si="469"/>
        <v>45066</v>
      </c>
      <c r="J3348" s="17">
        <v>1.2267999999999999</v>
      </c>
      <c r="K3348" s="18">
        <f>G3348*结论【关键目标】!C$27*0.7735*0.001</f>
        <v>70.441097999999997</v>
      </c>
      <c r="L3348" s="5">
        <v>0</v>
      </c>
      <c r="M3348" s="5">
        <f>ABS(IF(L3348&lt;=0,L3348/耗电量关键数据!$B$6/1000,L3348/耗电量关键数据!$B$5/1000))</f>
        <v>0</v>
      </c>
      <c r="N3348" s="19">
        <f>耗电量关键数据!$B$14</f>
        <v>1.1688450000000001</v>
      </c>
      <c r="O3348" s="19">
        <f>耗电量关键数据!$B$15</f>
        <v>0.37403039999999999</v>
      </c>
      <c r="P3348" s="19">
        <f t="shared" si="470"/>
        <v>1.5428754000000002</v>
      </c>
      <c r="Q3348" s="19">
        <f t="shared" si="474"/>
        <v>1.5428754000000002</v>
      </c>
      <c r="R3348" s="20">
        <f t="shared" si="471"/>
        <v>68.898222599999997</v>
      </c>
      <c r="S3348" s="20">
        <f t="shared" si="475"/>
        <v>0</v>
      </c>
      <c r="T3348" s="20">
        <f>IF((T3347+R3348)&lt;0,0,IF((T3347+R3348)&gt;结论【关键目标】!C$28,结论【关键目标】!C$28,T3347+R3348))</f>
        <v>22</v>
      </c>
      <c r="U3348" s="19">
        <f>IF((T3347+R3348)&lt;结论【关键目标】!$C$28,0,(发电量计算【计算逻辑页】!R3348+发电量计算【计算逻辑页】!T3347-结论【关键目标】!$C$28))</f>
        <v>68.898222599999997</v>
      </c>
      <c r="V3348" s="5">
        <f t="shared" si="472"/>
        <v>24.114377909999998</v>
      </c>
      <c r="W3348" s="5">
        <f t="shared" si="473"/>
        <v>1.89279954072</v>
      </c>
      <c r="X3348" s="5">
        <f t="shared" si="476"/>
        <v>0</v>
      </c>
    </row>
    <row r="3349" spans="1:24" x14ac:dyDescent="0.15">
      <c r="A3349" s="7">
        <v>3348</v>
      </c>
      <c r="B3349" s="7">
        <v>5</v>
      </c>
      <c r="C3349" s="7">
        <v>20</v>
      </c>
      <c r="D3349" s="7">
        <v>12</v>
      </c>
      <c r="E3349" s="7">
        <v>140</v>
      </c>
      <c r="F3349" s="7">
        <v>24.4</v>
      </c>
      <c r="G3349" s="7">
        <v>754.9</v>
      </c>
      <c r="H3349" s="7">
        <f t="shared" si="468"/>
        <v>6</v>
      </c>
      <c r="I3349" s="16">
        <f t="shared" si="469"/>
        <v>45066</v>
      </c>
      <c r="J3349" s="17">
        <v>1.2267999999999999</v>
      </c>
      <c r="K3349" s="18">
        <f>G3349*结论【关键目标】!C$27*0.7735*0.001</f>
        <v>70.069817999999998</v>
      </c>
      <c r="L3349" s="5">
        <v>0</v>
      </c>
      <c r="M3349" s="5">
        <f>ABS(IF(L3349&lt;=0,L3349/耗电量关键数据!$B$6/1000,L3349/耗电量关键数据!$B$5/1000))</f>
        <v>0</v>
      </c>
      <c r="N3349" s="19">
        <f>耗电量关键数据!$B$14</f>
        <v>1.1688450000000001</v>
      </c>
      <c r="O3349" s="19">
        <f>耗电量关键数据!$B$15</f>
        <v>0.37403039999999999</v>
      </c>
      <c r="P3349" s="19">
        <f t="shared" si="470"/>
        <v>1.5428754000000002</v>
      </c>
      <c r="Q3349" s="19">
        <f t="shared" si="474"/>
        <v>1.5428754000000002</v>
      </c>
      <c r="R3349" s="20">
        <f t="shared" si="471"/>
        <v>68.526942599999998</v>
      </c>
      <c r="S3349" s="20">
        <f t="shared" si="475"/>
        <v>0</v>
      </c>
      <c r="T3349" s="20">
        <f>IF((T3348+R3349)&lt;0,0,IF((T3348+R3349)&gt;结论【关键目标】!C$28,结论【关键目标】!C$28,T3348+R3349))</f>
        <v>22</v>
      </c>
      <c r="U3349" s="19">
        <f>IF((T3348+R3349)&lt;结论【关键目标】!$C$28,0,(发电量计算【计算逻辑页】!R3349+发电量计算【计算逻辑页】!T3348-结论【关键目标】!$C$28))</f>
        <v>68.526942599999998</v>
      </c>
      <c r="V3349" s="5">
        <f t="shared" si="472"/>
        <v>23.984429909999999</v>
      </c>
      <c r="W3349" s="5">
        <f t="shared" si="473"/>
        <v>1.89279954072</v>
      </c>
      <c r="X3349" s="5">
        <f t="shared" si="476"/>
        <v>0</v>
      </c>
    </row>
    <row r="3350" spans="1:24" x14ac:dyDescent="0.15">
      <c r="A3350" s="7">
        <v>3349</v>
      </c>
      <c r="B3350" s="7">
        <v>5</v>
      </c>
      <c r="C3350" s="7">
        <v>20</v>
      </c>
      <c r="D3350" s="7">
        <v>13</v>
      </c>
      <c r="E3350" s="7">
        <v>140</v>
      </c>
      <c r="F3350" s="7">
        <v>24</v>
      </c>
      <c r="G3350" s="7">
        <v>634.5</v>
      </c>
      <c r="H3350" s="7">
        <f t="shared" si="468"/>
        <v>6</v>
      </c>
      <c r="I3350" s="16">
        <f t="shared" si="469"/>
        <v>45066</v>
      </c>
      <c r="J3350" s="17">
        <v>1.2267999999999999</v>
      </c>
      <c r="K3350" s="18">
        <f>G3350*结论【关键目标】!C$27*0.7735*0.001</f>
        <v>58.894290000000005</v>
      </c>
      <c r="L3350" s="5">
        <v>0</v>
      </c>
      <c r="M3350" s="5">
        <f>ABS(IF(L3350&lt;=0,L3350/耗电量关键数据!$B$6/1000,L3350/耗电量关键数据!$B$5/1000))</f>
        <v>0</v>
      </c>
      <c r="N3350" s="19">
        <f>耗电量关键数据!$B$14</f>
        <v>1.1688450000000001</v>
      </c>
      <c r="O3350" s="19">
        <f>耗电量关键数据!$B$15</f>
        <v>0.37403039999999999</v>
      </c>
      <c r="P3350" s="19">
        <f t="shared" si="470"/>
        <v>1.5428754000000002</v>
      </c>
      <c r="Q3350" s="19">
        <f t="shared" si="474"/>
        <v>1.5428754000000002</v>
      </c>
      <c r="R3350" s="20">
        <f t="shared" si="471"/>
        <v>57.351414600000005</v>
      </c>
      <c r="S3350" s="20">
        <f t="shared" si="475"/>
        <v>0</v>
      </c>
      <c r="T3350" s="20">
        <f>IF((T3349+R3350)&lt;0,0,IF((T3349+R3350)&gt;结论【关键目标】!C$28,结论【关键目标】!C$28,T3349+R3350))</f>
        <v>22</v>
      </c>
      <c r="U3350" s="19">
        <f>IF((T3349+R3350)&lt;结论【关键目标】!$C$28,0,(发电量计算【计算逻辑页】!R3350+发电量计算【计算逻辑页】!T3349-结论【关键目标】!$C$28))</f>
        <v>57.351414599999998</v>
      </c>
      <c r="V3350" s="5">
        <f t="shared" si="472"/>
        <v>20.072995109999997</v>
      </c>
      <c r="W3350" s="5">
        <f t="shared" si="473"/>
        <v>1.89279954072</v>
      </c>
      <c r="X3350" s="5">
        <f t="shared" si="476"/>
        <v>0</v>
      </c>
    </row>
    <row r="3351" spans="1:24" x14ac:dyDescent="0.15">
      <c r="A3351" s="7">
        <v>3350</v>
      </c>
      <c r="B3351" s="7">
        <v>5</v>
      </c>
      <c r="C3351" s="7">
        <v>20</v>
      </c>
      <c r="D3351" s="7">
        <v>14</v>
      </c>
      <c r="E3351" s="7">
        <v>140</v>
      </c>
      <c r="F3351" s="7">
        <v>25</v>
      </c>
      <c r="G3351" s="7">
        <v>578.79999999999995</v>
      </c>
      <c r="H3351" s="7">
        <f t="shared" si="468"/>
        <v>6</v>
      </c>
      <c r="I3351" s="16">
        <f t="shared" si="469"/>
        <v>45066</v>
      </c>
      <c r="J3351" s="17">
        <v>1.2267999999999999</v>
      </c>
      <c r="K3351" s="18">
        <f>G3351*结论【关键目标】!C$27*0.7735*0.001</f>
        <v>53.724215999999998</v>
      </c>
      <c r="L3351" s="5">
        <v>0</v>
      </c>
      <c r="M3351" s="5">
        <f>ABS(IF(L3351&lt;=0,L3351/耗电量关键数据!$B$6/1000,L3351/耗电量关键数据!$B$5/1000))</f>
        <v>0</v>
      </c>
      <c r="N3351" s="19">
        <f>耗电量关键数据!$B$14</f>
        <v>1.1688450000000001</v>
      </c>
      <c r="O3351" s="19">
        <f>耗电量关键数据!$B$15</f>
        <v>0.37403039999999999</v>
      </c>
      <c r="P3351" s="19">
        <f t="shared" si="470"/>
        <v>1.5428754000000002</v>
      </c>
      <c r="Q3351" s="19">
        <f t="shared" si="474"/>
        <v>1.5428754000000002</v>
      </c>
      <c r="R3351" s="20">
        <f t="shared" si="471"/>
        <v>52.181340599999999</v>
      </c>
      <c r="S3351" s="20">
        <f t="shared" si="475"/>
        <v>0</v>
      </c>
      <c r="T3351" s="20">
        <f>IF((T3350+R3351)&lt;0,0,IF((T3350+R3351)&gt;结论【关键目标】!C$28,结论【关键目标】!C$28,T3350+R3351))</f>
        <v>22</v>
      </c>
      <c r="U3351" s="19">
        <f>IF((T3350+R3351)&lt;结论【关键目标】!$C$28,0,(发电量计算【计算逻辑页】!R3351+发电量计算【计算逻辑页】!T3350-结论【关键目标】!$C$28))</f>
        <v>52.181340599999999</v>
      </c>
      <c r="V3351" s="5">
        <f t="shared" si="472"/>
        <v>18.263469209999997</v>
      </c>
      <c r="W3351" s="5">
        <f t="shared" si="473"/>
        <v>1.89279954072</v>
      </c>
      <c r="X3351" s="5">
        <f t="shared" si="476"/>
        <v>0</v>
      </c>
    </row>
    <row r="3352" spans="1:24" x14ac:dyDescent="0.15">
      <c r="A3352" s="7">
        <v>3351</v>
      </c>
      <c r="B3352" s="7">
        <v>5</v>
      </c>
      <c r="C3352" s="7">
        <v>20</v>
      </c>
      <c r="D3352" s="7">
        <v>15</v>
      </c>
      <c r="E3352" s="7">
        <v>140</v>
      </c>
      <c r="F3352" s="7">
        <v>25.7</v>
      </c>
      <c r="G3352" s="7">
        <v>530.6</v>
      </c>
      <c r="H3352" s="7">
        <f t="shared" si="468"/>
        <v>6</v>
      </c>
      <c r="I3352" s="16">
        <f t="shared" si="469"/>
        <v>45066</v>
      </c>
      <c r="J3352" s="17">
        <v>1.2267999999999999</v>
      </c>
      <c r="K3352" s="18">
        <f>G3352*结论【关键目标】!C$27*0.7735*0.001</f>
        <v>49.250292000000002</v>
      </c>
      <c r="L3352" s="5">
        <v>0</v>
      </c>
      <c r="M3352" s="5">
        <f>ABS(IF(L3352&lt;=0,L3352/耗电量关键数据!$B$6/1000,L3352/耗电量关键数据!$B$5/1000))</f>
        <v>0</v>
      </c>
      <c r="N3352" s="19">
        <f>耗电量关键数据!$B$14</f>
        <v>1.1688450000000001</v>
      </c>
      <c r="O3352" s="19">
        <f>耗电量关键数据!$B$15</f>
        <v>0.37403039999999999</v>
      </c>
      <c r="P3352" s="19">
        <f t="shared" si="470"/>
        <v>1.5428754000000002</v>
      </c>
      <c r="Q3352" s="19">
        <f t="shared" si="474"/>
        <v>1.5428754000000002</v>
      </c>
      <c r="R3352" s="20">
        <f t="shared" si="471"/>
        <v>47.707416600000002</v>
      </c>
      <c r="S3352" s="20">
        <f t="shared" si="475"/>
        <v>0</v>
      </c>
      <c r="T3352" s="20">
        <f>IF((T3351+R3352)&lt;0,0,IF((T3351+R3352)&gt;结论【关键目标】!C$28,结论【关键目标】!C$28,T3351+R3352))</f>
        <v>22</v>
      </c>
      <c r="U3352" s="19">
        <f>IF((T3351+R3352)&lt;结论【关键目标】!$C$28,0,(发电量计算【计算逻辑页】!R3352+发电量计算【计算逻辑页】!T3351-结论【关键目标】!$C$28))</f>
        <v>47.707416600000002</v>
      </c>
      <c r="V3352" s="5">
        <f t="shared" si="472"/>
        <v>16.697595809999999</v>
      </c>
      <c r="W3352" s="5">
        <f t="shared" si="473"/>
        <v>1.89279954072</v>
      </c>
      <c r="X3352" s="5">
        <f t="shared" si="476"/>
        <v>0</v>
      </c>
    </row>
    <row r="3353" spans="1:24" x14ac:dyDescent="0.15">
      <c r="A3353" s="7">
        <v>3352</v>
      </c>
      <c r="B3353" s="7">
        <v>5</v>
      </c>
      <c r="C3353" s="7">
        <v>20</v>
      </c>
      <c r="D3353" s="7">
        <v>16</v>
      </c>
      <c r="E3353" s="7">
        <v>140</v>
      </c>
      <c r="F3353" s="7">
        <v>26</v>
      </c>
      <c r="G3353" s="7">
        <v>400.8</v>
      </c>
      <c r="H3353" s="7">
        <f t="shared" si="468"/>
        <v>6</v>
      </c>
      <c r="I3353" s="16">
        <f t="shared" si="469"/>
        <v>45066</v>
      </c>
      <c r="J3353" s="17">
        <v>0.70809999999999995</v>
      </c>
      <c r="K3353" s="18">
        <f>G3353*结论【关键目标】!C$27*0.7735*0.001</f>
        <v>37.202256000000006</v>
      </c>
      <c r="L3353" s="5">
        <v>0</v>
      </c>
      <c r="M3353" s="5">
        <f>ABS(IF(L3353&lt;=0,L3353/耗电量关键数据!$B$6/1000,L3353/耗电量关键数据!$B$5/1000))</f>
        <v>0</v>
      </c>
      <c r="N3353" s="19">
        <f>耗电量关键数据!$B$14</f>
        <v>1.1688450000000001</v>
      </c>
      <c r="O3353" s="19">
        <f>耗电量关键数据!$B$15</f>
        <v>0.37403039999999999</v>
      </c>
      <c r="P3353" s="19">
        <f t="shared" si="470"/>
        <v>1.5428754000000002</v>
      </c>
      <c r="Q3353" s="19">
        <f t="shared" si="474"/>
        <v>0</v>
      </c>
      <c r="R3353" s="20">
        <f t="shared" si="471"/>
        <v>37.202256000000006</v>
      </c>
      <c r="S3353" s="20">
        <f t="shared" si="475"/>
        <v>0</v>
      </c>
      <c r="T3353" s="20">
        <f>IF((T3352+R3353)&lt;0,0,IF((T3352+R3353)&gt;结论【关键目标】!C$28,结论【关键目标】!C$28,T3352+R3353))</f>
        <v>22</v>
      </c>
      <c r="U3353" s="19">
        <f>IF((T3352+R3353)&lt;结论【关键目标】!$C$28,0,(发电量计算【计算逻辑页】!R3353+发电量计算【计算逻辑页】!T3352-结论【关键目标】!$C$28))</f>
        <v>37.202256000000006</v>
      </c>
      <c r="V3353" s="5">
        <f t="shared" si="472"/>
        <v>13.020789600000001</v>
      </c>
      <c r="W3353" s="5">
        <f t="shared" si="473"/>
        <v>1.0925100707400002</v>
      </c>
      <c r="X3353" s="5">
        <f t="shared" si="476"/>
        <v>0</v>
      </c>
    </row>
    <row r="3354" spans="1:24" x14ac:dyDescent="0.15">
      <c r="A3354" s="7">
        <v>3353</v>
      </c>
      <c r="B3354" s="7">
        <v>5</v>
      </c>
      <c r="C3354" s="7">
        <v>20</v>
      </c>
      <c r="D3354" s="7">
        <v>17</v>
      </c>
      <c r="E3354" s="7">
        <v>140</v>
      </c>
      <c r="F3354" s="7">
        <v>26</v>
      </c>
      <c r="G3354" s="7">
        <v>240.5</v>
      </c>
      <c r="H3354" s="7">
        <f t="shared" si="468"/>
        <v>6</v>
      </c>
      <c r="I3354" s="16">
        <f t="shared" si="469"/>
        <v>45066</v>
      </c>
      <c r="J3354" s="17">
        <v>0.70809999999999995</v>
      </c>
      <c r="K3354" s="18">
        <f>G3354*结论【关键目标】!C$27*0.7735*0.001</f>
        <v>22.32321</v>
      </c>
      <c r="L3354" s="5">
        <v>0</v>
      </c>
      <c r="M3354" s="5">
        <f>ABS(IF(L3354&lt;=0,L3354/耗电量关键数据!$B$6/1000,L3354/耗电量关键数据!$B$5/1000))</f>
        <v>0</v>
      </c>
      <c r="N3354" s="19">
        <f>耗电量关键数据!$B$14</f>
        <v>1.1688450000000001</v>
      </c>
      <c r="O3354" s="19">
        <f>耗电量关键数据!$B$15</f>
        <v>0.37403039999999999</v>
      </c>
      <c r="P3354" s="19">
        <f t="shared" si="470"/>
        <v>1.5428754000000002</v>
      </c>
      <c r="Q3354" s="19">
        <f t="shared" si="474"/>
        <v>0</v>
      </c>
      <c r="R3354" s="20">
        <f t="shared" si="471"/>
        <v>22.32321</v>
      </c>
      <c r="S3354" s="20">
        <f t="shared" si="475"/>
        <v>0</v>
      </c>
      <c r="T3354" s="20">
        <f>IF((T3353+R3354)&lt;0,0,IF((T3353+R3354)&gt;结论【关键目标】!C$28,结论【关键目标】!C$28,T3353+R3354))</f>
        <v>22</v>
      </c>
      <c r="U3354" s="19">
        <f>IF((T3353+R3354)&lt;结论【关键目标】!$C$28,0,(发电量计算【计算逻辑页】!R3354+发电量计算【计算逻辑页】!T3353-结论【关键目标】!$C$28))</f>
        <v>22.323210000000003</v>
      </c>
      <c r="V3354" s="5">
        <f t="shared" si="472"/>
        <v>7.8131235000000006</v>
      </c>
      <c r="W3354" s="5">
        <f t="shared" si="473"/>
        <v>1.0925100707400002</v>
      </c>
      <c r="X3354" s="5">
        <f t="shared" si="476"/>
        <v>0</v>
      </c>
    </row>
    <row r="3355" spans="1:24" x14ac:dyDescent="0.15">
      <c r="A3355" s="7">
        <v>3354</v>
      </c>
      <c r="B3355" s="7">
        <v>5</v>
      </c>
      <c r="C3355" s="7">
        <v>20</v>
      </c>
      <c r="D3355" s="7">
        <v>18</v>
      </c>
      <c r="E3355" s="7">
        <v>140</v>
      </c>
      <c r="F3355" s="7">
        <v>25.3</v>
      </c>
      <c r="G3355" s="7">
        <v>89.4</v>
      </c>
      <c r="H3355" s="7">
        <f t="shared" si="468"/>
        <v>6</v>
      </c>
      <c r="I3355" s="16">
        <f t="shared" si="469"/>
        <v>45066</v>
      </c>
      <c r="J3355" s="17">
        <v>0.70809999999999995</v>
      </c>
      <c r="K3355" s="18">
        <f>G3355*结论【关键目标】!C$27*0.7735*0.001</f>
        <v>8.2981080000000009</v>
      </c>
      <c r="L3355" s="5">
        <v>0</v>
      </c>
      <c r="M3355" s="5">
        <f>ABS(IF(L3355&lt;=0,L3355/耗电量关键数据!$B$6/1000,L3355/耗电量关键数据!$B$5/1000))</f>
        <v>0</v>
      </c>
      <c r="N3355" s="19">
        <f>耗电量关键数据!$B$14</f>
        <v>1.1688450000000001</v>
      </c>
      <c r="O3355" s="19">
        <f>耗电量关键数据!$B$15</f>
        <v>0.37403039999999999</v>
      </c>
      <c r="P3355" s="19">
        <f t="shared" si="470"/>
        <v>1.5428754000000002</v>
      </c>
      <c r="Q3355" s="19">
        <f t="shared" si="474"/>
        <v>0</v>
      </c>
      <c r="R3355" s="20">
        <f t="shared" si="471"/>
        <v>8.2981080000000009</v>
      </c>
      <c r="S3355" s="20">
        <f t="shared" si="475"/>
        <v>0</v>
      </c>
      <c r="T3355" s="20">
        <f>IF((T3354+R3355)&lt;0,0,IF((T3354+R3355)&gt;结论【关键目标】!C$28,结论【关键目标】!C$28,T3354+R3355))</f>
        <v>22</v>
      </c>
      <c r="U3355" s="19">
        <f>IF((T3354+R3355)&lt;结论【关键目标】!$C$28,0,(发电量计算【计算逻辑页】!R3355+发电量计算【计算逻辑页】!T3354-结论【关键目标】!$C$28))</f>
        <v>8.2981079999999992</v>
      </c>
      <c r="V3355" s="5">
        <f t="shared" si="472"/>
        <v>2.9043377999999995</v>
      </c>
      <c r="W3355" s="5">
        <f t="shared" si="473"/>
        <v>1.0925100707400002</v>
      </c>
      <c r="X3355" s="5">
        <f t="shared" si="476"/>
        <v>0</v>
      </c>
    </row>
    <row r="3356" spans="1:24" x14ac:dyDescent="0.15">
      <c r="A3356" s="7">
        <v>3355</v>
      </c>
      <c r="B3356" s="7">
        <v>5</v>
      </c>
      <c r="C3356" s="7">
        <v>20</v>
      </c>
      <c r="D3356" s="7">
        <v>19</v>
      </c>
      <c r="E3356" s="7">
        <v>140</v>
      </c>
      <c r="F3356" s="7">
        <v>24</v>
      </c>
      <c r="G3356" s="7">
        <v>0</v>
      </c>
      <c r="H3356" s="7">
        <f t="shared" si="468"/>
        <v>6</v>
      </c>
      <c r="I3356" s="16">
        <f t="shared" si="469"/>
        <v>45066</v>
      </c>
      <c r="J3356" s="17">
        <v>1.2267999999999999</v>
      </c>
      <c r="K3356" s="18">
        <f>G3356*结论【关键目标】!C$27*0.7735*0.001</f>
        <v>0</v>
      </c>
      <c r="L3356" s="5">
        <v>0</v>
      </c>
      <c r="M3356" s="5">
        <f>ABS(IF(L3356&lt;=0,L3356/耗电量关键数据!$B$6/1000,L3356/耗电量关键数据!$B$5/1000))</f>
        <v>0</v>
      </c>
      <c r="N3356" s="19">
        <f>耗电量关键数据!$B$14</f>
        <v>1.1688450000000001</v>
      </c>
      <c r="O3356" s="19">
        <f>耗电量关键数据!$B$15</f>
        <v>0.37403039999999999</v>
      </c>
      <c r="P3356" s="19">
        <f t="shared" si="470"/>
        <v>1.5428754000000002</v>
      </c>
      <c r="Q3356" s="19">
        <f t="shared" si="474"/>
        <v>1.5428754000000002</v>
      </c>
      <c r="R3356" s="20">
        <f t="shared" si="471"/>
        <v>-1.5428754000000002</v>
      </c>
      <c r="S3356" s="20">
        <f t="shared" si="475"/>
        <v>1.5428754000000002</v>
      </c>
      <c r="T3356" s="20">
        <f>IF((T3355+R3356)&lt;0,0,IF((T3355+R3356)&gt;结论【关键目标】!C$28,结论【关键目标】!C$28,T3355+R3356))</f>
        <v>20.4571246</v>
      </c>
      <c r="U3356" s="19">
        <f>IF((T3355+R3356)&lt;结论【关键目标】!$C$28,0,(发电量计算【计算逻辑页】!R3356+发电量计算【计算逻辑页】!T3355-结论【关键目标】!$C$28))</f>
        <v>0</v>
      </c>
      <c r="V3356" s="5">
        <f t="shared" si="472"/>
        <v>0</v>
      </c>
      <c r="W3356" s="5">
        <f t="shared" si="473"/>
        <v>0</v>
      </c>
      <c r="X3356" s="5">
        <f t="shared" si="476"/>
        <v>1.3527931507200002</v>
      </c>
    </row>
    <row r="3357" spans="1:24" x14ac:dyDescent="0.15">
      <c r="A3357" s="7">
        <v>3356</v>
      </c>
      <c r="B3357" s="7">
        <v>5</v>
      </c>
      <c r="C3357" s="7">
        <v>20</v>
      </c>
      <c r="D3357" s="7">
        <v>20</v>
      </c>
      <c r="E3357" s="7">
        <v>140</v>
      </c>
      <c r="F3357" s="7">
        <v>21</v>
      </c>
      <c r="G3357" s="7">
        <v>0</v>
      </c>
      <c r="H3357" s="7">
        <f t="shared" si="468"/>
        <v>6</v>
      </c>
      <c r="I3357" s="16">
        <f t="shared" si="469"/>
        <v>45066</v>
      </c>
      <c r="J3357" s="17">
        <v>1.2267999999999999</v>
      </c>
      <c r="K3357" s="18">
        <f>G3357*结论【关键目标】!C$27*0.7735*0.001</f>
        <v>0</v>
      </c>
      <c r="L3357" s="5">
        <v>0</v>
      </c>
      <c r="M3357" s="5">
        <f>ABS(IF(L3357&lt;=0,L3357/耗电量关键数据!$B$6/1000,L3357/耗电量关键数据!$B$5/1000))</f>
        <v>0</v>
      </c>
      <c r="N3357" s="19">
        <f>耗电量关键数据!$B$14</f>
        <v>1.1688450000000001</v>
      </c>
      <c r="O3357" s="19">
        <f>耗电量关键数据!$B$15</f>
        <v>0.37403039999999999</v>
      </c>
      <c r="P3357" s="19">
        <f t="shared" si="470"/>
        <v>1.5428754000000002</v>
      </c>
      <c r="Q3357" s="19">
        <f t="shared" si="474"/>
        <v>1.5428754000000002</v>
      </c>
      <c r="R3357" s="20">
        <f t="shared" si="471"/>
        <v>-1.5428754000000002</v>
      </c>
      <c r="S3357" s="20">
        <f t="shared" si="475"/>
        <v>1.5428754000000002</v>
      </c>
      <c r="T3357" s="20">
        <f>IF((T3356+R3357)&lt;0,0,IF((T3356+R3357)&gt;结论【关键目标】!C$28,结论【关键目标】!C$28,T3356+R3357))</f>
        <v>18.9142492</v>
      </c>
      <c r="U3357" s="19">
        <f>IF((T3356+R3357)&lt;结论【关键目标】!$C$28,0,(发电量计算【计算逻辑页】!R3357+发电量计算【计算逻辑页】!T3356-结论【关键目标】!$C$28))</f>
        <v>0</v>
      </c>
      <c r="V3357" s="5">
        <f t="shared" si="472"/>
        <v>0</v>
      </c>
      <c r="W3357" s="5">
        <f t="shared" si="473"/>
        <v>0</v>
      </c>
      <c r="X3357" s="5">
        <f t="shared" si="476"/>
        <v>1.3527931507200002</v>
      </c>
    </row>
    <row r="3358" spans="1:24" x14ac:dyDescent="0.15">
      <c r="A3358" s="7">
        <v>3357</v>
      </c>
      <c r="B3358" s="7">
        <v>5</v>
      </c>
      <c r="C3358" s="7">
        <v>20</v>
      </c>
      <c r="D3358" s="7">
        <v>21</v>
      </c>
      <c r="E3358" s="7">
        <v>140</v>
      </c>
      <c r="F3358" s="7">
        <v>18.7</v>
      </c>
      <c r="G3358" s="7">
        <v>0</v>
      </c>
      <c r="H3358" s="7">
        <f t="shared" si="468"/>
        <v>6</v>
      </c>
      <c r="I3358" s="16">
        <f t="shared" si="469"/>
        <v>45066</v>
      </c>
      <c r="J3358" s="17">
        <v>1.2267999999999999</v>
      </c>
      <c r="K3358" s="18">
        <f>G3358*结论【关键目标】!C$27*0.7735*0.001</f>
        <v>0</v>
      </c>
      <c r="L3358" s="5">
        <v>0</v>
      </c>
      <c r="M3358" s="5">
        <f>ABS(IF(L3358&lt;=0,L3358/耗电量关键数据!$B$6/1000,L3358/耗电量关键数据!$B$5/1000))</f>
        <v>0</v>
      </c>
      <c r="N3358" s="19">
        <f>耗电量关键数据!$B$14</f>
        <v>1.1688450000000001</v>
      </c>
      <c r="O3358" s="19">
        <f>耗电量关键数据!$B$15</f>
        <v>0.37403039999999999</v>
      </c>
      <c r="P3358" s="19">
        <f t="shared" si="470"/>
        <v>1.5428754000000002</v>
      </c>
      <c r="Q3358" s="19">
        <f t="shared" si="474"/>
        <v>1.5428754000000002</v>
      </c>
      <c r="R3358" s="20">
        <f t="shared" si="471"/>
        <v>-1.5428754000000002</v>
      </c>
      <c r="S3358" s="20">
        <f t="shared" si="475"/>
        <v>1.5428754000000002</v>
      </c>
      <c r="T3358" s="20">
        <f>IF((T3357+R3358)&lt;0,0,IF((T3357+R3358)&gt;结论【关键目标】!C$28,结论【关键目标】!C$28,T3357+R3358))</f>
        <v>17.371373800000001</v>
      </c>
      <c r="U3358" s="19">
        <f>IF((T3357+R3358)&lt;结论【关键目标】!$C$28,0,(发电量计算【计算逻辑页】!R3358+发电量计算【计算逻辑页】!T3357-结论【关键目标】!$C$28))</f>
        <v>0</v>
      </c>
      <c r="V3358" s="5">
        <f t="shared" si="472"/>
        <v>0</v>
      </c>
      <c r="W3358" s="5">
        <f t="shared" si="473"/>
        <v>0</v>
      </c>
      <c r="X3358" s="5">
        <f t="shared" si="476"/>
        <v>1.3527931507200002</v>
      </c>
    </row>
    <row r="3359" spans="1:24" x14ac:dyDescent="0.15">
      <c r="A3359" s="7">
        <v>3358</v>
      </c>
      <c r="B3359" s="7">
        <v>5</v>
      </c>
      <c r="C3359" s="7">
        <v>20</v>
      </c>
      <c r="D3359" s="7">
        <v>22</v>
      </c>
      <c r="E3359" s="7">
        <v>140</v>
      </c>
      <c r="F3359" s="7">
        <v>17</v>
      </c>
      <c r="G3359" s="7">
        <v>0</v>
      </c>
      <c r="H3359" s="7">
        <f t="shared" si="468"/>
        <v>6</v>
      </c>
      <c r="I3359" s="16">
        <f t="shared" si="469"/>
        <v>45066</v>
      </c>
      <c r="J3359" s="17">
        <v>0.70809999999999995</v>
      </c>
      <c r="K3359" s="18">
        <f>G3359*结论【关键目标】!C$27*0.7735*0.001</f>
        <v>0</v>
      </c>
      <c r="L3359" s="5">
        <v>0</v>
      </c>
      <c r="M3359" s="5">
        <f>ABS(IF(L3359&lt;=0,L3359/耗电量关键数据!$B$6/1000,L3359/耗电量关键数据!$B$5/1000))</f>
        <v>0</v>
      </c>
      <c r="N3359" s="19">
        <f>耗电量关键数据!$B$14</f>
        <v>1.1688450000000001</v>
      </c>
      <c r="O3359" s="19">
        <f>耗电量关键数据!$B$15</f>
        <v>0.37403039999999999</v>
      </c>
      <c r="P3359" s="19">
        <f t="shared" si="470"/>
        <v>1.5428754000000002</v>
      </c>
      <c r="Q3359" s="19">
        <f t="shared" si="474"/>
        <v>0</v>
      </c>
      <c r="R3359" s="20">
        <f t="shared" si="471"/>
        <v>0</v>
      </c>
      <c r="S3359" s="20">
        <f t="shared" si="475"/>
        <v>0</v>
      </c>
      <c r="T3359" s="20">
        <f>IF((T3358+R3359)&lt;0,0,IF((T3358+R3359)&gt;结论【关键目标】!C$28,结论【关键目标】!C$28,T3358+R3359))</f>
        <v>17.371373800000001</v>
      </c>
      <c r="U3359" s="19">
        <f>IF((T3358+R3359)&lt;结论【关键目标】!$C$28,0,(发电量计算【计算逻辑页】!R3359+发电量计算【计算逻辑页】!T3358-结论【关键目标】!$C$28))</f>
        <v>0</v>
      </c>
      <c r="V3359" s="5">
        <f t="shared" si="472"/>
        <v>0</v>
      </c>
      <c r="W3359" s="5">
        <f t="shared" si="473"/>
        <v>0</v>
      </c>
      <c r="X3359" s="5">
        <f t="shared" si="476"/>
        <v>0</v>
      </c>
    </row>
    <row r="3360" spans="1:24" x14ac:dyDescent="0.15">
      <c r="A3360" s="7">
        <v>3359</v>
      </c>
      <c r="B3360" s="7">
        <v>5</v>
      </c>
      <c r="C3360" s="7">
        <v>20</v>
      </c>
      <c r="D3360" s="7">
        <v>23</v>
      </c>
      <c r="E3360" s="7">
        <v>140</v>
      </c>
      <c r="F3360" s="7">
        <v>17</v>
      </c>
      <c r="G3360" s="7">
        <v>0</v>
      </c>
      <c r="H3360" s="7">
        <f t="shared" si="468"/>
        <v>6</v>
      </c>
      <c r="I3360" s="16">
        <f t="shared" si="469"/>
        <v>45066</v>
      </c>
      <c r="J3360" s="17">
        <v>0.70809999999999995</v>
      </c>
      <c r="K3360" s="18">
        <f>G3360*结论【关键目标】!C$27*0.7735*0.001</f>
        <v>0</v>
      </c>
      <c r="L3360" s="5">
        <v>0</v>
      </c>
      <c r="M3360" s="5">
        <f>ABS(IF(L3360&lt;=0,L3360/耗电量关键数据!$B$6/1000,L3360/耗电量关键数据!$B$5/1000))</f>
        <v>0</v>
      </c>
      <c r="N3360" s="19">
        <f>耗电量关键数据!$B$14</f>
        <v>1.1688450000000001</v>
      </c>
      <c r="O3360" s="19">
        <f>耗电量关键数据!$B$15</f>
        <v>0.37403039999999999</v>
      </c>
      <c r="P3360" s="19">
        <f t="shared" si="470"/>
        <v>1.5428754000000002</v>
      </c>
      <c r="Q3360" s="19">
        <f t="shared" si="474"/>
        <v>0</v>
      </c>
      <c r="R3360" s="20">
        <f t="shared" si="471"/>
        <v>0</v>
      </c>
      <c r="S3360" s="20">
        <f t="shared" si="475"/>
        <v>0</v>
      </c>
      <c r="T3360" s="20">
        <f>IF((T3359+R3360)&lt;0,0,IF((T3359+R3360)&gt;结论【关键目标】!C$28,结论【关键目标】!C$28,T3359+R3360))</f>
        <v>17.371373800000001</v>
      </c>
      <c r="U3360" s="19">
        <f>IF((T3359+R3360)&lt;结论【关键目标】!$C$28,0,(发电量计算【计算逻辑页】!R3360+发电量计算【计算逻辑页】!T3359-结论【关键目标】!$C$28))</f>
        <v>0</v>
      </c>
      <c r="V3360" s="5">
        <f t="shared" si="472"/>
        <v>0</v>
      </c>
      <c r="W3360" s="5">
        <f t="shared" si="473"/>
        <v>0</v>
      </c>
      <c r="X3360" s="5">
        <f t="shared" si="476"/>
        <v>0</v>
      </c>
    </row>
    <row r="3361" spans="1:24" x14ac:dyDescent="0.15">
      <c r="A3361" s="7">
        <v>3360</v>
      </c>
      <c r="B3361" s="7">
        <v>5</v>
      </c>
      <c r="C3361" s="7">
        <v>20</v>
      </c>
      <c r="D3361" s="7">
        <v>24</v>
      </c>
      <c r="E3361" s="7">
        <v>140</v>
      </c>
      <c r="F3361" s="7">
        <v>16.7</v>
      </c>
      <c r="G3361" s="7">
        <v>0</v>
      </c>
      <c r="H3361" s="7">
        <f t="shared" si="468"/>
        <v>6</v>
      </c>
      <c r="I3361" s="16">
        <f t="shared" si="469"/>
        <v>45066</v>
      </c>
      <c r="J3361" s="17">
        <v>0.2407</v>
      </c>
      <c r="K3361" s="18">
        <f>G3361*结论【关键目标】!C$27*0.7735*0.001</f>
        <v>0</v>
      </c>
      <c r="L3361" s="5">
        <v>0</v>
      </c>
      <c r="M3361" s="5">
        <f>ABS(IF(L3361&lt;=0,L3361/耗电量关键数据!$B$6/1000,L3361/耗电量关键数据!$B$5/1000))</f>
        <v>0</v>
      </c>
      <c r="N3361" s="19">
        <f>耗电量关键数据!$B$14</f>
        <v>1.1688450000000001</v>
      </c>
      <c r="O3361" s="19">
        <f>耗电量关键数据!$B$15</f>
        <v>0.37403039999999999</v>
      </c>
      <c r="P3361" s="19">
        <f t="shared" si="470"/>
        <v>1.5428754000000002</v>
      </c>
      <c r="Q3361" s="19">
        <f t="shared" si="474"/>
        <v>0</v>
      </c>
      <c r="R3361" s="20">
        <f t="shared" si="471"/>
        <v>0</v>
      </c>
      <c r="S3361" s="20">
        <f t="shared" si="475"/>
        <v>0</v>
      </c>
      <c r="T3361" s="20">
        <f>IF((T3360+R3361)&lt;0,0,IF((T3360+R3361)&gt;结论【关键目标】!C$28,结论【关键目标】!C$28,T3360+R3361))</f>
        <v>17.371373800000001</v>
      </c>
      <c r="U3361" s="19">
        <f>IF((T3360+R3361)&lt;结论【关键目标】!$C$28,0,(发电量计算【计算逻辑页】!R3361+发电量计算【计算逻辑页】!T3360-结论【关键目标】!$C$28))</f>
        <v>0</v>
      </c>
      <c r="V3361" s="5">
        <f t="shared" si="472"/>
        <v>0</v>
      </c>
      <c r="W3361" s="5">
        <f t="shared" si="473"/>
        <v>0</v>
      </c>
      <c r="X3361" s="5">
        <f t="shared" si="476"/>
        <v>0</v>
      </c>
    </row>
    <row r="3362" spans="1:24" x14ac:dyDescent="0.15">
      <c r="A3362" s="7">
        <v>3361</v>
      </c>
      <c r="B3362" s="7">
        <v>5</v>
      </c>
      <c r="C3362" s="7">
        <v>21</v>
      </c>
      <c r="D3362" s="7">
        <v>1</v>
      </c>
      <c r="E3362" s="7">
        <v>141</v>
      </c>
      <c r="F3362" s="7">
        <v>17</v>
      </c>
      <c r="G3362" s="7">
        <v>0</v>
      </c>
      <c r="H3362" s="7">
        <f t="shared" si="468"/>
        <v>7</v>
      </c>
      <c r="I3362" s="16">
        <f t="shared" si="469"/>
        <v>45067</v>
      </c>
      <c r="J3362" s="17">
        <v>0.2407</v>
      </c>
      <c r="K3362" s="18">
        <f>G3362*结论【关键目标】!C$27*0.7735*0.001</f>
        <v>0</v>
      </c>
      <c r="L3362" s="5">
        <v>0</v>
      </c>
      <c r="M3362" s="5">
        <f>ABS(IF(L3362&lt;=0,L3362/耗电量关键数据!$B$6/1000,L3362/耗电量关键数据!$B$5/1000))</f>
        <v>0</v>
      </c>
      <c r="N3362" s="19">
        <f>耗电量关键数据!$B$14</f>
        <v>1.1688450000000001</v>
      </c>
      <c r="O3362" s="19">
        <f>耗电量关键数据!$B$15</f>
        <v>0.37403039999999999</v>
      </c>
      <c r="P3362" s="19">
        <f t="shared" si="470"/>
        <v>1.5428754000000002</v>
      </c>
      <c r="Q3362" s="19">
        <f t="shared" si="474"/>
        <v>0</v>
      </c>
      <c r="R3362" s="20">
        <f t="shared" si="471"/>
        <v>0</v>
      </c>
      <c r="S3362" s="20">
        <f t="shared" si="475"/>
        <v>0</v>
      </c>
      <c r="T3362" s="20">
        <f>IF((T3361+R3362)&lt;0,0,IF((T3361+R3362)&gt;结论【关键目标】!C$28,结论【关键目标】!C$28,T3361+R3362))</f>
        <v>17.371373800000001</v>
      </c>
      <c r="U3362" s="19">
        <f>IF((T3361+R3362)&lt;结论【关键目标】!$C$28,0,(发电量计算【计算逻辑页】!R3362+发电量计算【计算逻辑页】!T3361-结论【关键目标】!$C$28))</f>
        <v>0</v>
      </c>
      <c r="V3362" s="5">
        <f t="shared" si="472"/>
        <v>0</v>
      </c>
      <c r="W3362" s="5">
        <f t="shared" si="473"/>
        <v>0</v>
      </c>
      <c r="X3362" s="5">
        <f t="shared" si="476"/>
        <v>0</v>
      </c>
    </row>
    <row r="3363" spans="1:24" x14ac:dyDescent="0.15">
      <c r="A3363" s="7">
        <v>3362</v>
      </c>
      <c r="B3363" s="7">
        <v>5</v>
      </c>
      <c r="C3363" s="7">
        <v>21</v>
      </c>
      <c r="D3363" s="7">
        <v>2</v>
      </c>
      <c r="E3363" s="7">
        <v>141</v>
      </c>
      <c r="F3363" s="7">
        <v>16</v>
      </c>
      <c r="G3363" s="7">
        <v>0</v>
      </c>
      <c r="H3363" s="7">
        <f t="shared" si="468"/>
        <v>7</v>
      </c>
      <c r="I3363" s="16">
        <f t="shared" si="469"/>
        <v>45067</v>
      </c>
      <c r="J3363" s="17">
        <v>0.2407</v>
      </c>
      <c r="K3363" s="18">
        <f>G3363*结论【关键目标】!C$27*0.7735*0.001</f>
        <v>0</v>
      </c>
      <c r="L3363" s="5">
        <v>0</v>
      </c>
      <c r="M3363" s="5">
        <f>ABS(IF(L3363&lt;=0,L3363/耗电量关键数据!$B$6/1000,L3363/耗电量关键数据!$B$5/1000))</f>
        <v>0</v>
      </c>
      <c r="N3363" s="19">
        <f>耗电量关键数据!$B$14</f>
        <v>1.1688450000000001</v>
      </c>
      <c r="O3363" s="19">
        <f>耗电量关键数据!$B$15</f>
        <v>0.37403039999999999</v>
      </c>
      <c r="P3363" s="19">
        <f t="shared" si="470"/>
        <v>1.5428754000000002</v>
      </c>
      <c r="Q3363" s="19">
        <f t="shared" si="474"/>
        <v>0</v>
      </c>
      <c r="R3363" s="20">
        <f t="shared" si="471"/>
        <v>0</v>
      </c>
      <c r="S3363" s="20">
        <f t="shared" si="475"/>
        <v>0</v>
      </c>
      <c r="T3363" s="20">
        <f>IF((T3362+R3363)&lt;0,0,IF((T3362+R3363)&gt;结论【关键目标】!C$28,结论【关键目标】!C$28,T3362+R3363))</f>
        <v>17.371373800000001</v>
      </c>
      <c r="U3363" s="19">
        <f>IF((T3362+R3363)&lt;结论【关键目标】!$C$28,0,(发电量计算【计算逻辑页】!R3363+发电量计算【计算逻辑页】!T3362-结论【关键目标】!$C$28))</f>
        <v>0</v>
      </c>
      <c r="V3363" s="5">
        <f t="shared" si="472"/>
        <v>0</v>
      </c>
      <c r="W3363" s="5">
        <f t="shared" si="473"/>
        <v>0</v>
      </c>
      <c r="X3363" s="5">
        <f t="shared" si="476"/>
        <v>0</v>
      </c>
    </row>
    <row r="3364" spans="1:24" x14ac:dyDescent="0.15">
      <c r="A3364" s="7">
        <v>3363</v>
      </c>
      <c r="B3364" s="7">
        <v>5</v>
      </c>
      <c r="C3364" s="7">
        <v>21</v>
      </c>
      <c r="D3364" s="7">
        <v>3</v>
      </c>
      <c r="E3364" s="7">
        <v>141</v>
      </c>
      <c r="F3364" s="7">
        <v>16</v>
      </c>
      <c r="G3364" s="7">
        <v>0</v>
      </c>
      <c r="H3364" s="7">
        <f t="shared" si="468"/>
        <v>7</v>
      </c>
      <c r="I3364" s="16">
        <f t="shared" si="469"/>
        <v>45067</v>
      </c>
      <c r="J3364" s="17">
        <v>0.2407</v>
      </c>
      <c r="K3364" s="18">
        <f>G3364*结论【关键目标】!C$27*0.7735*0.001</f>
        <v>0</v>
      </c>
      <c r="L3364" s="5">
        <v>0</v>
      </c>
      <c r="M3364" s="5">
        <f>ABS(IF(L3364&lt;=0,L3364/耗电量关键数据!$B$6/1000,L3364/耗电量关键数据!$B$5/1000))</f>
        <v>0</v>
      </c>
      <c r="N3364" s="19">
        <f>耗电量关键数据!$B$14</f>
        <v>1.1688450000000001</v>
      </c>
      <c r="O3364" s="19">
        <f>耗电量关键数据!$B$15</f>
        <v>0.37403039999999999</v>
      </c>
      <c r="P3364" s="19">
        <f t="shared" si="470"/>
        <v>1.5428754000000002</v>
      </c>
      <c r="Q3364" s="19">
        <f t="shared" si="474"/>
        <v>0</v>
      </c>
      <c r="R3364" s="20">
        <f t="shared" si="471"/>
        <v>0</v>
      </c>
      <c r="S3364" s="20">
        <f t="shared" si="475"/>
        <v>0</v>
      </c>
      <c r="T3364" s="20">
        <f>IF((T3363+R3364)&lt;0,0,IF((T3363+R3364)&gt;结论【关键目标】!C$28,结论【关键目标】!C$28,T3363+R3364))</f>
        <v>17.371373800000001</v>
      </c>
      <c r="U3364" s="19">
        <f>IF((T3363+R3364)&lt;结论【关键目标】!$C$28,0,(发电量计算【计算逻辑页】!R3364+发电量计算【计算逻辑页】!T3363-结论【关键目标】!$C$28))</f>
        <v>0</v>
      </c>
      <c r="V3364" s="5">
        <f t="shared" si="472"/>
        <v>0</v>
      </c>
      <c r="W3364" s="5">
        <f t="shared" si="473"/>
        <v>0</v>
      </c>
      <c r="X3364" s="5">
        <f t="shared" si="476"/>
        <v>0</v>
      </c>
    </row>
    <row r="3365" spans="1:24" x14ac:dyDescent="0.15">
      <c r="A3365" s="7">
        <v>3364</v>
      </c>
      <c r="B3365" s="7">
        <v>5</v>
      </c>
      <c r="C3365" s="7">
        <v>21</v>
      </c>
      <c r="D3365" s="7">
        <v>4</v>
      </c>
      <c r="E3365" s="7">
        <v>141</v>
      </c>
      <c r="F3365" s="7">
        <v>14</v>
      </c>
      <c r="G3365" s="7">
        <v>0</v>
      </c>
      <c r="H3365" s="7">
        <f t="shared" si="468"/>
        <v>7</v>
      </c>
      <c r="I3365" s="16">
        <f t="shared" si="469"/>
        <v>45067</v>
      </c>
      <c r="J3365" s="17">
        <v>0.2407</v>
      </c>
      <c r="K3365" s="18">
        <f>G3365*结论【关键目标】!C$27*0.7735*0.001</f>
        <v>0</v>
      </c>
      <c r="L3365" s="5">
        <v>0</v>
      </c>
      <c r="M3365" s="5">
        <f>ABS(IF(L3365&lt;=0,L3365/耗电量关键数据!$B$6/1000,L3365/耗电量关键数据!$B$5/1000))</f>
        <v>0</v>
      </c>
      <c r="N3365" s="19">
        <f>耗电量关键数据!$B$14</f>
        <v>1.1688450000000001</v>
      </c>
      <c r="O3365" s="19">
        <f>耗电量关键数据!$B$15</f>
        <v>0.37403039999999999</v>
      </c>
      <c r="P3365" s="19">
        <f t="shared" si="470"/>
        <v>1.5428754000000002</v>
      </c>
      <c r="Q3365" s="19">
        <f t="shared" si="474"/>
        <v>0</v>
      </c>
      <c r="R3365" s="20">
        <f t="shared" si="471"/>
        <v>0</v>
      </c>
      <c r="S3365" s="20">
        <f t="shared" si="475"/>
        <v>0</v>
      </c>
      <c r="T3365" s="20">
        <f>IF((T3364+R3365)&lt;0,0,IF((T3364+R3365)&gt;结论【关键目标】!C$28,结论【关键目标】!C$28,T3364+R3365))</f>
        <v>17.371373800000001</v>
      </c>
      <c r="U3365" s="19">
        <f>IF((T3364+R3365)&lt;结论【关键目标】!$C$28,0,(发电量计算【计算逻辑页】!R3365+发电量计算【计算逻辑页】!T3364-结论【关键目标】!$C$28))</f>
        <v>0</v>
      </c>
      <c r="V3365" s="5">
        <f t="shared" si="472"/>
        <v>0</v>
      </c>
      <c r="W3365" s="5">
        <f t="shared" si="473"/>
        <v>0</v>
      </c>
      <c r="X3365" s="5">
        <f t="shared" si="476"/>
        <v>0</v>
      </c>
    </row>
    <row r="3366" spans="1:24" x14ac:dyDescent="0.15">
      <c r="A3366" s="7">
        <v>3365</v>
      </c>
      <c r="B3366" s="7">
        <v>5</v>
      </c>
      <c r="C3366" s="7">
        <v>21</v>
      </c>
      <c r="D3366" s="7">
        <v>5</v>
      </c>
      <c r="E3366" s="7">
        <v>141</v>
      </c>
      <c r="F3366" s="7">
        <v>13</v>
      </c>
      <c r="G3366" s="7">
        <v>0.9</v>
      </c>
      <c r="H3366" s="7">
        <f t="shared" si="468"/>
        <v>7</v>
      </c>
      <c r="I3366" s="16">
        <f t="shared" si="469"/>
        <v>45067</v>
      </c>
      <c r="J3366" s="17">
        <v>0.2407</v>
      </c>
      <c r="K3366" s="18">
        <f>G3366*结论【关键目标】!C$27*0.7735*0.001</f>
        <v>8.3538000000000001E-2</v>
      </c>
      <c r="L3366" s="5">
        <v>0</v>
      </c>
      <c r="M3366" s="5">
        <f>ABS(IF(L3366&lt;=0,L3366/耗电量关键数据!$B$6/1000,L3366/耗电量关键数据!$B$5/1000))</f>
        <v>0</v>
      </c>
      <c r="N3366" s="19">
        <f>耗电量关键数据!$B$14</f>
        <v>1.1688450000000001</v>
      </c>
      <c r="O3366" s="19">
        <f>耗电量关键数据!$B$15</f>
        <v>0.37403039999999999</v>
      </c>
      <c r="P3366" s="19">
        <f t="shared" si="470"/>
        <v>1.5428754000000002</v>
      </c>
      <c r="Q3366" s="19">
        <f t="shared" si="474"/>
        <v>0</v>
      </c>
      <c r="R3366" s="20">
        <f t="shared" si="471"/>
        <v>8.3538000000000001E-2</v>
      </c>
      <c r="S3366" s="20">
        <f t="shared" si="475"/>
        <v>0</v>
      </c>
      <c r="T3366" s="20">
        <f>IF((T3365+R3366)&lt;0,0,IF((T3365+R3366)&gt;结论【关键目标】!C$28,结论【关键目标】!C$28,T3365+R3366))</f>
        <v>17.454911800000001</v>
      </c>
      <c r="U3366" s="19">
        <f>IF((T3365+R3366)&lt;结论【关键目标】!$C$28,0,(发电量计算【计算逻辑页】!R3366+发电量计算【计算逻辑页】!T3365-结论【关键目标】!$C$28))</f>
        <v>0</v>
      </c>
      <c r="V3366" s="5">
        <f t="shared" si="472"/>
        <v>0</v>
      </c>
      <c r="W3366" s="5">
        <f t="shared" si="473"/>
        <v>2.0107596599999999E-2</v>
      </c>
      <c r="X3366" s="5">
        <f t="shared" si="476"/>
        <v>0</v>
      </c>
    </row>
    <row r="3367" spans="1:24" x14ac:dyDescent="0.15">
      <c r="A3367" s="7">
        <v>3366</v>
      </c>
      <c r="B3367" s="7">
        <v>5</v>
      </c>
      <c r="C3367" s="7">
        <v>21</v>
      </c>
      <c r="D3367" s="7">
        <v>6</v>
      </c>
      <c r="E3367" s="7">
        <v>141</v>
      </c>
      <c r="F3367" s="7">
        <v>13.2</v>
      </c>
      <c r="G3367" s="7">
        <v>68.400000000000006</v>
      </c>
      <c r="H3367" s="7">
        <f t="shared" si="468"/>
        <v>7</v>
      </c>
      <c r="I3367" s="16">
        <f t="shared" si="469"/>
        <v>45067</v>
      </c>
      <c r="J3367" s="17">
        <v>0.2407</v>
      </c>
      <c r="K3367" s="18">
        <f>G3367*结论【关键目标】!C$27*0.7735*0.001</f>
        <v>6.3488879999999996</v>
      </c>
      <c r="L3367" s="5">
        <v>0</v>
      </c>
      <c r="M3367" s="5">
        <f>ABS(IF(L3367&lt;=0,L3367/耗电量关键数据!$B$6/1000,L3367/耗电量关键数据!$B$5/1000))</f>
        <v>0</v>
      </c>
      <c r="N3367" s="19">
        <f>耗电量关键数据!$B$14</f>
        <v>1.1688450000000001</v>
      </c>
      <c r="O3367" s="19">
        <f>耗电量关键数据!$B$15</f>
        <v>0.37403039999999999</v>
      </c>
      <c r="P3367" s="19">
        <f t="shared" si="470"/>
        <v>1.5428754000000002</v>
      </c>
      <c r="Q3367" s="19">
        <f t="shared" si="474"/>
        <v>0</v>
      </c>
      <c r="R3367" s="20">
        <f t="shared" si="471"/>
        <v>6.3488879999999996</v>
      </c>
      <c r="S3367" s="20">
        <f t="shared" si="475"/>
        <v>0</v>
      </c>
      <c r="T3367" s="20">
        <f>IF((T3366+R3367)&lt;0,0,IF((T3366+R3367)&gt;结论【关键目标】!C$28,结论【关键目标】!C$28,T3366+R3367))</f>
        <v>22</v>
      </c>
      <c r="U3367" s="19">
        <f>IF((T3366+R3367)&lt;结论【关键目标】!$C$28,0,(发电量计算【计算逻辑页】!R3367+发电量计算【计算逻辑页】!T3366-结论【关键目标】!$C$28))</f>
        <v>1.8037998000000002</v>
      </c>
      <c r="V3367" s="5">
        <f t="shared" si="472"/>
        <v>0</v>
      </c>
      <c r="W3367" s="5">
        <f t="shared" si="473"/>
        <v>0.37137010878000004</v>
      </c>
      <c r="X3367" s="5">
        <f t="shared" si="476"/>
        <v>0</v>
      </c>
    </row>
    <row r="3368" spans="1:24" x14ac:dyDescent="0.15">
      <c r="A3368" s="7">
        <v>3367</v>
      </c>
      <c r="B3368" s="7">
        <v>5</v>
      </c>
      <c r="C3368" s="7">
        <v>21</v>
      </c>
      <c r="D3368" s="7">
        <v>7</v>
      </c>
      <c r="E3368" s="7">
        <v>141</v>
      </c>
      <c r="F3368" s="7">
        <v>14</v>
      </c>
      <c r="G3368" s="7">
        <v>177.6</v>
      </c>
      <c r="H3368" s="7">
        <f t="shared" si="468"/>
        <v>7</v>
      </c>
      <c r="I3368" s="16">
        <f t="shared" si="469"/>
        <v>45067</v>
      </c>
      <c r="J3368" s="17">
        <v>0.2407</v>
      </c>
      <c r="K3368" s="18">
        <f>G3368*结论【关键目标】!C$27*0.7735*0.001</f>
        <v>16.484831999999997</v>
      </c>
      <c r="L3368" s="5">
        <v>0</v>
      </c>
      <c r="M3368" s="5">
        <f>ABS(IF(L3368&lt;=0,L3368/耗电量关键数据!$B$6/1000,L3368/耗电量关键数据!$B$5/1000))</f>
        <v>0</v>
      </c>
      <c r="N3368" s="19">
        <f>耗电量关键数据!$B$14</f>
        <v>1.1688450000000001</v>
      </c>
      <c r="O3368" s="19">
        <f>耗电量关键数据!$B$15</f>
        <v>0.37403039999999999</v>
      </c>
      <c r="P3368" s="19">
        <f t="shared" si="470"/>
        <v>1.5428754000000002</v>
      </c>
      <c r="Q3368" s="19">
        <f t="shared" si="474"/>
        <v>0</v>
      </c>
      <c r="R3368" s="20">
        <f t="shared" si="471"/>
        <v>16.484831999999997</v>
      </c>
      <c r="S3368" s="20">
        <f t="shared" si="475"/>
        <v>0</v>
      </c>
      <c r="T3368" s="20">
        <f>IF((T3367+R3368)&lt;0,0,IF((T3367+R3368)&gt;结论【关键目标】!C$28,结论【关键目标】!C$28,T3367+R3368))</f>
        <v>22</v>
      </c>
      <c r="U3368" s="19">
        <f>IF((T3367+R3368)&lt;结论【关键目标】!$C$28,0,(发电量计算【计算逻辑页】!R3368+发电量计算【计算逻辑页】!T3367-结论【关键目标】!$C$28))</f>
        <v>16.484831999999997</v>
      </c>
      <c r="V3368" s="5">
        <f t="shared" si="472"/>
        <v>0</v>
      </c>
      <c r="W3368" s="5">
        <f t="shared" si="473"/>
        <v>0.37137010878000004</v>
      </c>
      <c r="X3368" s="5">
        <f t="shared" si="476"/>
        <v>0</v>
      </c>
    </row>
    <row r="3369" spans="1:24" x14ac:dyDescent="0.15">
      <c r="A3369" s="7">
        <v>3368</v>
      </c>
      <c r="B3369" s="7">
        <v>5</v>
      </c>
      <c r="C3369" s="7">
        <v>21</v>
      </c>
      <c r="D3369" s="7">
        <v>8</v>
      </c>
      <c r="E3369" s="7">
        <v>141</v>
      </c>
      <c r="F3369" s="7">
        <v>16</v>
      </c>
      <c r="G3369" s="7">
        <v>331</v>
      </c>
      <c r="H3369" s="7">
        <f t="shared" si="468"/>
        <v>7</v>
      </c>
      <c r="I3369" s="16">
        <f t="shared" si="469"/>
        <v>45067</v>
      </c>
      <c r="J3369" s="17">
        <v>0.70809999999999995</v>
      </c>
      <c r="K3369" s="18">
        <f>G3369*结论【关键目标】!C$27*0.7735*0.001</f>
        <v>30.723419999999997</v>
      </c>
      <c r="L3369" s="5">
        <v>0</v>
      </c>
      <c r="M3369" s="5">
        <f>ABS(IF(L3369&lt;=0,L3369/耗电量关键数据!$B$6/1000,L3369/耗电量关键数据!$B$5/1000))</f>
        <v>0</v>
      </c>
      <c r="N3369" s="19">
        <f>耗电量关键数据!$B$14</f>
        <v>1.1688450000000001</v>
      </c>
      <c r="O3369" s="19">
        <f>耗电量关键数据!$B$15</f>
        <v>0.37403039999999999</v>
      </c>
      <c r="P3369" s="19">
        <f t="shared" si="470"/>
        <v>1.5428754000000002</v>
      </c>
      <c r="Q3369" s="19">
        <f t="shared" si="474"/>
        <v>0</v>
      </c>
      <c r="R3369" s="20">
        <f t="shared" si="471"/>
        <v>30.723419999999997</v>
      </c>
      <c r="S3369" s="20">
        <f t="shared" si="475"/>
        <v>0</v>
      </c>
      <c r="T3369" s="20">
        <f>IF((T3368+R3369)&lt;0,0,IF((T3368+R3369)&gt;结论【关键目标】!C$28,结论【关键目标】!C$28,T3368+R3369))</f>
        <v>22</v>
      </c>
      <c r="U3369" s="19">
        <f>IF((T3368+R3369)&lt;结论【关键目标】!$C$28,0,(发电量计算【计算逻辑页】!R3369+发电量计算【计算逻辑页】!T3368-结论【关键目标】!$C$28))</f>
        <v>30.723419999999997</v>
      </c>
      <c r="V3369" s="5">
        <f t="shared" si="472"/>
        <v>10.753196999999998</v>
      </c>
      <c r="W3369" s="5">
        <f t="shared" si="473"/>
        <v>1.0925100707400002</v>
      </c>
      <c r="X3369" s="5">
        <f t="shared" si="476"/>
        <v>0</v>
      </c>
    </row>
    <row r="3370" spans="1:24" x14ac:dyDescent="0.15">
      <c r="A3370" s="7">
        <v>3369</v>
      </c>
      <c r="B3370" s="7">
        <v>5</v>
      </c>
      <c r="C3370" s="7">
        <v>21</v>
      </c>
      <c r="D3370" s="7">
        <v>9</v>
      </c>
      <c r="E3370" s="7">
        <v>141</v>
      </c>
      <c r="F3370" s="7">
        <v>19.7</v>
      </c>
      <c r="G3370" s="7">
        <v>556.20000000000005</v>
      </c>
      <c r="H3370" s="7">
        <f t="shared" si="468"/>
        <v>7</v>
      </c>
      <c r="I3370" s="16">
        <f t="shared" si="469"/>
        <v>45067</v>
      </c>
      <c r="J3370" s="17">
        <v>0.70809999999999995</v>
      </c>
      <c r="K3370" s="18">
        <f>G3370*结论【关键目标】!C$27*0.7735*0.001</f>
        <v>51.626483999999998</v>
      </c>
      <c r="L3370" s="5">
        <v>0</v>
      </c>
      <c r="M3370" s="5">
        <f>ABS(IF(L3370&lt;=0,L3370/耗电量关键数据!$B$6/1000,L3370/耗电量关键数据!$B$5/1000))</f>
        <v>0</v>
      </c>
      <c r="N3370" s="19">
        <f>耗电量关键数据!$B$14</f>
        <v>1.1688450000000001</v>
      </c>
      <c r="O3370" s="19">
        <f>耗电量关键数据!$B$15</f>
        <v>0.37403039999999999</v>
      </c>
      <c r="P3370" s="19">
        <f t="shared" si="470"/>
        <v>1.5428754000000002</v>
      </c>
      <c r="Q3370" s="19">
        <f t="shared" si="474"/>
        <v>0</v>
      </c>
      <c r="R3370" s="20">
        <f t="shared" si="471"/>
        <v>51.626483999999998</v>
      </c>
      <c r="S3370" s="20">
        <f t="shared" si="475"/>
        <v>0</v>
      </c>
      <c r="T3370" s="20">
        <f>IF((T3369+R3370)&lt;0,0,IF((T3369+R3370)&gt;结论【关键目标】!C$28,结论【关键目标】!C$28,T3369+R3370))</f>
        <v>22</v>
      </c>
      <c r="U3370" s="19">
        <f>IF((T3369+R3370)&lt;结论【关键目标】!$C$28,0,(发电量计算【计算逻辑页】!R3370+发电量计算【计算逻辑页】!T3369-结论【关键目标】!$C$28))</f>
        <v>51.626484000000005</v>
      </c>
      <c r="V3370" s="5">
        <f t="shared" si="472"/>
        <v>18.0692694</v>
      </c>
      <c r="W3370" s="5">
        <f t="shared" si="473"/>
        <v>1.0925100707400002</v>
      </c>
      <c r="X3370" s="5">
        <f t="shared" si="476"/>
        <v>0</v>
      </c>
    </row>
    <row r="3371" spans="1:24" x14ac:dyDescent="0.15">
      <c r="A3371" s="7">
        <v>3370</v>
      </c>
      <c r="B3371" s="7">
        <v>5</v>
      </c>
      <c r="C3371" s="7">
        <v>21</v>
      </c>
      <c r="D3371" s="7">
        <v>10</v>
      </c>
      <c r="E3371" s="7">
        <v>141</v>
      </c>
      <c r="F3371" s="7">
        <v>21</v>
      </c>
      <c r="G3371" s="7">
        <v>651.5</v>
      </c>
      <c r="H3371" s="7">
        <f t="shared" si="468"/>
        <v>7</v>
      </c>
      <c r="I3371" s="16">
        <f t="shared" si="469"/>
        <v>45067</v>
      </c>
      <c r="J3371" s="17">
        <v>0.70809999999999995</v>
      </c>
      <c r="K3371" s="18">
        <f>G3371*结论【关键目标】!C$27*0.7735*0.001</f>
        <v>60.472229999999996</v>
      </c>
      <c r="L3371" s="5">
        <v>0</v>
      </c>
      <c r="M3371" s="5">
        <f>ABS(IF(L3371&lt;=0,L3371/耗电量关键数据!$B$6/1000,L3371/耗电量关键数据!$B$5/1000))</f>
        <v>0</v>
      </c>
      <c r="N3371" s="19">
        <f>耗电量关键数据!$B$14</f>
        <v>1.1688450000000001</v>
      </c>
      <c r="O3371" s="19">
        <f>耗电量关键数据!$B$15</f>
        <v>0.37403039999999999</v>
      </c>
      <c r="P3371" s="19">
        <f t="shared" si="470"/>
        <v>1.5428754000000002</v>
      </c>
      <c r="Q3371" s="19">
        <f t="shared" si="474"/>
        <v>0</v>
      </c>
      <c r="R3371" s="20">
        <f t="shared" si="471"/>
        <v>60.472229999999996</v>
      </c>
      <c r="S3371" s="20">
        <f t="shared" si="475"/>
        <v>0</v>
      </c>
      <c r="T3371" s="20">
        <f>IF((T3370+R3371)&lt;0,0,IF((T3370+R3371)&gt;结论【关键目标】!C$28,结论【关键目标】!C$28,T3370+R3371))</f>
        <v>22</v>
      </c>
      <c r="U3371" s="19">
        <f>IF((T3370+R3371)&lt;结论【关键目标】!$C$28,0,(发电量计算【计算逻辑页】!R3371+发电量计算【计算逻辑页】!T3370-结论【关键目标】!$C$28))</f>
        <v>60.472229999999996</v>
      </c>
      <c r="V3371" s="5">
        <f t="shared" si="472"/>
        <v>21.165280499999998</v>
      </c>
      <c r="W3371" s="5">
        <f t="shared" si="473"/>
        <v>1.0925100707400002</v>
      </c>
      <c r="X3371" s="5">
        <f t="shared" si="476"/>
        <v>0</v>
      </c>
    </row>
    <row r="3372" spans="1:24" x14ac:dyDescent="0.15">
      <c r="A3372" s="7">
        <v>3371</v>
      </c>
      <c r="B3372" s="7">
        <v>5</v>
      </c>
      <c r="C3372" s="7">
        <v>21</v>
      </c>
      <c r="D3372" s="7">
        <v>11</v>
      </c>
      <c r="E3372" s="7">
        <v>141</v>
      </c>
      <c r="F3372" s="7">
        <v>22</v>
      </c>
      <c r="G3372" s="7">
        <v>704.9</v>
      </c>
      <c r="H3372" s="7">
        <f t="shared" si="468"/>
        <v>7</v>
      </c>
      <c r="I3372" s="16">
        <f t="shared" si="469"/>
        <v>45067</v>
      </c>
      <c r="J3372" s="17">
        <v>1.2267999999999999</v>
      </c>
      <c r="K3372" s="18">
        <f>G3372*结论【关键目标】!C$27*0.7735*0.001</f>
        <v>65.428818000000007</v>
      </c>
      <c r="L3372" s="5">
        <v>0</v>
      </c>
      <c r="M3372" s="5">
        <f>ABS(IF(L3372&lt;=0,L3372/耗电量关键数据!$B$6/1000,L3372/耗电量关键数据!$B$5/1000))</f>
        <v>0</v>
      </c>
      <c r="N3372" s="19">
        <f>耗电量关键数据!$B$14</f>
        <v>1.1688450000000001</v>
      </c>
      <c r="O3372" s="19">
        <f>耗电量关键数据!$B$15</f>
        <v>0.37403039999999999</v>
      </c>
      <c r="P3372" s="19">
        <f t="shared" si="470"/>
        <v>1.5428754000000002</v>
      </c>
      <c r="Q3372" s="19">
        <f t="shared" si="474"/>
        <v>1.5428754000000002</v>
      </c>
      <c r="R3372" s="20">
        <f t="shared" si="471"/>
        <v>63.885942600000007</v>
      </c>
      <c r="S3372" s="20">
        <f t="shared" si="475"/>
        <v>0</v>
      </c>
      <c r="T3372" s="20">
        <f>IF((T3371+R3372)&lt;0,0,IF((T3371+R3372)&gt;结论【关键目标】!C$28,结论【关键目标】!C$28,T3371+R3372))</f>
        <v>22</v>
      </c>
      <c r="U3372" s="19">
        <f>IF((T3371+R3372)&lt;结论【关键目标】!$C$28,0,(发电量计算【计算逻辑页】!R3372+发电量计算【计算逻辑页】!T3371-结论【关键目标】!$C$28))</f>
        <v>63.885942600000007</v>
      </c>
      <c r="V3372" s="5">
        <f t="shared" si="472"/>
        <v>22.36007991</v>
      </c>
      <c r="W3372" s="5">
        <f t="shared" si="473"/>
        <v>1.89279954072</v>
      </c>
      <c r="X3372" s="5">
        <f t="shared" si="476"/>
        <v>0</v>
      </c>
    </row>
    <row r="3373" spans="1:24" x14ac:dyDescent="0.15">
      <c r="A3373" s="7">
        <v>3372</v>
      </c>
      <c r="B3373" s="7">
        <v>5</v>
      </c>
      <c r="C3373" s="7">
        <v>21</v>
      </c>
      <c r="D3373" s="7">
        <v>12</v>
      </c>
      <c r="E3373" s="7">
        <v>141</v>
      </c>
      <c r="F3373" s="7">
        <v>23.3</v>
      </c>
      <c r="G3373" s="7">
        <v>718.3</v>
      </c>
      <c r="H3373" s="7">
        <f t="shared" si="468"/>
        <v>7</v>
      </c>
      <c r="I3373" s="16">
        <f t="shared" si="469"/>
        <v>45067</v>
      </c>
      <c r="J3373" s="17">
        <v>1.2267999999999999</v>
      </c>
      <c r="K3373" s="18">
        <f>G3373*结论【关键目标】!C$27*0.7735*0.001</f>
        <v>66.672606000000002</v>
      </c>
      <c r="L3373" s="5">
        <v>0</v>
      </c>
      <c r="M3373" s="5">
        <f>ABS(IF(L3373&lt;=0,L3373/耗电量关键数据!$B$6/1000,L3373/耗电量关键数据!$B$5/1000))</f>
        <v>0</v>
      </c>
      <c r="N3373" s="19">
        <f>耗电量关键数据!$B$14</f>
        <v>1.1688450000000001</v>
      </c>
      <c r="O3373" s="19">
        <f>耗电量关键数据!$B$15</f>
        <v>0.37403039999999999</v>
      </c>
      <c r="P3373" s="19">
        <f t="shared" si="470"/>
        <v>1.5428754000000002</v>
      </c>
      <c r="Q3373" s="19">
        <f t="shared" si="474"/>
        <v>1.5428754000000002</v>
      </c>
      <c r="R3373" s="20">
        <f t="shared" si="471"/>
        <v>65.129730600000002</v>
      </c>
      <c r="S3373" s="20">
        <f t="shared" si="475"/>
        <v>0</v>
      </c>
      <c r="T3373" s="20">
        <f>IF((T3372+R3373)&lt;0,0,IF((T3372+R3373)&gt;结论【关键目标】!C$28,结论【关键目标】!C$28,T3372+R3373))</f>
        <v>22</v>
      </c>
      <c r="U3373" s="19">
        <f>IF((T3372+R3373)&lt;结论【关键目标】!$C$28,0,(发电量计算【计算逻辑页】!R3373+发电量计算【计算逻辑页】!T3372-结论【关键目标】!$C$28))</f>
        <v>65.129730600000002</v>
      </c>
      <c r="V3373" s="5">
        <f t="shared" si="472"/>
        <v>22.795405710000001</v>
      </c>
      <c r="W3373" s="5">
        <f t="shared" si="473"/>
        <v>1.89279954072</v>
      </c>
      <c r="X3373" s="5">
        <f t="shared" si="476"/>
        <v>0</v>
      </c>
    </row>
    <row r="3374" spans="1:24" x14ac:dyDescent="0.15">
      <c r="A3374" s="7">
        <v>3373</v>
      </c>
      <c r="B3374" s="7">
        <v>5</v>
      </c>
      <c r="C3374" s="7">
        <v>21</v>
      </c>
      <c r="D3374" s="7">
        <v>13</v>
      </c>
      <c r="E3374" s="7">
        <v>141</v>
      </c>
      <c r="F3374" s="7">
        <v>24</v>
      </c>
      <c r="G3374" s="7">
        <v>671.1</v>
      </c>
      <c r="H3374" s="7">
        <f t="shared" si="468"/>
        <v>7</v>
      </c>
      <c r="I3374" s="16">
        <f t="shared" si="469"/>
        <v>45067</v>
      </c>
      <c r="J3374" s="17">
        <v>1.2267999999999999</v>
      </c>
      <c r="K3374" s="18">
        <f>G3374*结论【关键目标】!C$27*0.7735*0.001</f>
        <v>62.291502000000001</v>
      </c>
      <c r="L3374" s="5">
        <v>0</v>
      </c>
      <c r="M3374" s="5">
        <f>ABS(IF(L3374&lt;=0,L3374/耗电量关键数据!$B$6/1000,L3374/耗电量关键数据!$B$5/1000))</f>
        <v>0</v>
      </c>
      <c r="N3374" s="19">
        <f>耗电量关键数据!$B$14</f>
        <v>1.1688450000000001</v>
      </c>
      <c r="O3374" s="19">
        <f>耗电量关键数据!$B$15</f>
        <v>0.37403039999999999</v>
      </c>
      <c r="P3374" s="19">
        <f t="shared" si="470"/>
        <v>1.5428754000000002</v>
      </c>
      <c r="Q3374" s="19">
        <f t="shared" si="474"/>
        <v>1.5428754000000002</v>
      </c>
      <c r="R3374" s="20">
        <f t="shared" si="471"/>
        <v>60.748626600000001</v>
      </c>
      <c r="S3374" s="20">
        <f t="shared" si="475"/>
        <v>0</v>
      </c>
      <c r="T3374" s="20">
        <f>IF((T3373+R3374)&lt;0,0,IF((T3373+R3374)&gt;结论【关键目标】!C$28,结论【关键目标】!C$28,T3373+R3374))</f>
        <v>22</v>
      </c>
      <c r="U3374" s="19">
        <f>IF((T3373+R3374)&lt;结论【关键目标】!$C$28,0,(发电量计算【计算逻辑页】!R3374+发电量计算【计算逻辑页】!T3373-结论【关键目标】!$C$28))</f>
        <v>60.748626599999994</v>
      </c>
      <c r="V3374" s="5">
        <f t="shared" si="472"/>
        <v>21.262019309999996</v>
      </c>
      <c r="W3374" s="5">
        <f t="shared" si="473"/>
        <v>1.89279954072</v>
      </c>
      <c r="X3374" s="5">
        <f t="shared" si="476"/>
        <v>0</v>
      </c>
    </row>
    <row r="3375" spans="1:24" x14ac:dyDescent="0.15">
      <c r="A3375" s="7">
        <v>3374</v>
      </c>
      <c r="B3375" s="7">
        <v>5</v>
      </c>
      <c r="C3375" s="7">
        <v>21</v>
      </c>
      <c r="D3375" s="7">
        <v>14</v>
      </c>
      <c r="E3375" s="7">
        <v>141</v>
      </c>
      <c r="F3375" s="7">
        <v>26</v>
      </c>
      <c r="G3375" s="7">
        <v>664.5</v>
      </c>
      <c r="H3375" s="7">
        <f t="shared" si="468"/>
        <v>7</v>
      </c>
      <c r="I3375" s="16">
        <f t="shared" si="469"/>
        <v>45067</v>
      </c>
      <c r="J3375" s="17">
        <v>1.2267999999999999</v>
      </c>
      <c r="K3375" s="18">
        <f>G3375*结论【关键目标】!C$27*0.7735*0.001</f>
        <v>61.678890000000003</v>
      </c>
      <c r="L3375" s="5">
        <v>0</v>
      </c>
      <c r="M3375" s="5">
        <f>ABS(IF(L3375&lt;=0,L3375/耗电量关键数据!$B$6/1000,L3375/耗电量关键数据!$B$5/1000))</f>
        <v>0</v>
      </c>
      <c r="N3375" s="19">
        <f>耗电量关键数据!$B$14</f>
        <v>1.1688450000000001</v>
      </c>
      <c r="O3375" s="19">
        <f>耗电量关键数据!$B$15</f>
        <v>0.37403039999999999</v>
      </c>
      <c r="P3375" s="19">
        <f t="shared" si="470"/>
        <v>1.5428754000000002</v>
      </c>
      <c r="Q3375" s="19">
        <f t="shared" si="474"/>
        <v>1.5428754000000002</v>
      </c>
      <c r="R3375" s="20">
        <f t="shared" si="471"/>
        <v>60.136014600000003</v>
      </c>
      <c r="S3375" s="20">
        <f t="shared" si="475"/>
        <v>0</v>
      </c>
      <c r="T3375" s="20">
        <f>IF((T3374+R3375)&lt;0,0,IF((T3374+R3375)&gt;结论【关键目标】!C$28,结论【关键目标】!C$28,T3374+R3375))</f>
        <v>22</v>
      </c>
      <c r="U3375" s="19">
        <f>IF((T3374+R3375)&lt;结论【关键目标】!$C$28,0,(发电量计算【计算逻辑页】!R3375+发电量计算【计算逻辑页】!T3374-结论【关键目标】!$C$28))</f>
        <v>60.13601460000001</v>
      </c>
      <c r="V3375" s="5">
        <f t="shared" si="472"/>
        <v>21.047605110000003</v>
      </c>
      <c r="W3375" s="5">
        <f t="shared" si="473"/>
        <v>1.89279954072</v>
      </c>
      <c r="X3375" s="5">
        <f t="shared" si="476"/>
        <v>0</v>
      </c>
    </row>
    <row r="3376" spans="1:24" x14ac:dyDescent="0.15">
      <c r="A3376" s="7">
        <v>3375</v>
      </c>
      <c r="B3376" s="7">
        <v>5</v>
      </c>
      <c r="C3376" s="7">
        <v>21</v>
      </c>
      <c r="D3376" s="7">
        <v>15</v>
      </c>
      <c r="E3376" s="7">
        <v>141</v>
      </c>
      <c r="F3376" s="7">
        <v>25.7</v>
      </c>
      <c r="G3376" s="7">
        <v>500.3</v>
      </c>
      <c r="H3376" s="7">
        <f t="shared" si="468"/>
        <v>7</v>
      </c>
      <c r="I3376" s="16">
        <f t="shared" si="469"/>
        <v>45067</v>
      </c>
      <c r="J3376" s="17">
        <v>1.2267999999999999</v>
      </c>
      <c r="K3376" s="18">
        <f>G3376*结论【关键目标】!C$27*0.7735*0.001</f>
        <v>46.437846</v>
      </c>
      <c r="L3376" s="5">
        <v>0</v>
      </c>
      <c r="M3376" s="5">
        <f>ABS(IF(L3376&lt;=0,L3376/耗电量关键数据!$B$6/1000,L3376/耗电量关键数据!$B$5/1000))</f>
        <v>0</v>
      </c>
      <c r="N3376" s="19">
        <f>耗电量关键数据!$B$14</f>
        <v>1.1688450000000001</v>
      </c>
      <c r="O3376" s="19">
        <f>耗电量关键数据!$B$15</f>
        <v>0.37403039999999999</v>
      </c>
      <c r="P3376" s="19">
        <f t="shared" si="470"/>
        <v>1.5428754000000002</v>
      </c>
      <c r="Q3376" s="19">
        <f t="shared" si="474"/>
        <v>1.5428754000000002</v>
      </c>
      <c r="R3376" s="20">
        <f t="shared" si="471"/>
        <v>44.894970600000001</v>
      </c>
      <c r="S3376" s="20">
        <f t="shared" si="475"/>
        <v>0</v>
      </c>
      <c r="T3376" s="20">
        <f>IF((T3375+R3376)&lt;0,0,IF((T3375+R3376)&gt;结论【关键目标】!C$28,结论【关键目标】!C$28,T3375+R3376))</f>
        <v>22</v>
      </c>
      <c r="U3376" s="19">
        <f>IF((T3375+R3376)&lt;结论【关键目标】!$C$28,0,(发电量计算【计算逻辑页】!R3376+发电量计算【计算逻辑页】!T3375-结论【关键目标】!$C$28))</f>
        <v>44.894970599999994</v>
      </c>
      <c r="V3376" s="5">
        <f t="shared" si="472"/>
        <v>15.713239709999996</v>
      </c>
      <c r="W3376" s="5">
        <f t="shared" si="473"/>
        <v>1.89279954072</v>
      </c>
      <c r="X3376" s="5">
        <f t="shared" si="476"/>
        <v>0</v>
      </c>
    </row>
    <row r="3377" spans="1:24" x14ac:dyDescent="0.15">
      <c r="A3377" s="7">
        <v>3376</v>
      </c>
      <c r="B3377" s="7">
        <v>5</v>
      </c>
      <c r="C3377" s="7">
        <v>21</v>
      </c>
      <c r="D3377" s="7">
        <v>16</v>
      </c>
      <c r="E3377" s="7">
        <v>141</v>
      </c>
      <c r="F3377" s="7">
        <v>27</v>
      </c>
      <c r="G3377" s="7">
        <v>419.5</v>
      </c>
      <c r="H3377" s="7">
        <f t="shared" si="468"/>
        <v>7</v>
      </c>
      <c r="I3377" s="16">
        <f t="shared" si="469"/>
        <v>45067</v>
      </c>
      <c r="J3377" s="17">
        <v>0.70809999999999995</v>
      </c>
      <c r="K3377" s="18">
        <f>G3377*结论【关键目标】!C$27*0.7735*0.001</f>
        <v>38.937989999999999</v>
      </c>
      <c r="L3377" s="5">
        <v>0</v>
      </c>
      <c r="M3377" s="5">
        <f>ABS(IF(L3377&lt;=0,L3377/耗电量关键数据!$B$6/1000,L3377/耗电量关键数据!$B$5/1000))</f>
        <v>0</v>
      </c>
      <c r="N3377" s="19">
        <f>耗电量关键数据!$B$14</f>
        <v>1.1688450000000001</v>
      </c>
      <c r="O3377" s="19">
        <f>耗电量关键数据!$B$15</f>
        <v>0.37403039999999999</v>
      </c>
      <c r="P3377" s="19">
        <f t="shared" si="470"/>
        <v>1.5428754000000002</v>
      </c>
      <c r="Q3377" s="19">
        <f t="shared" si="474"/>
        <v>0</v>
      </c>
      <c r="R3377" s="20">
        <f t="shared" si="471"/>
        <v>38.937989999999999</v>
      </c>
      <c r="S3377" s="20">
        <f t="shared" si="475"/>
        <v>0</v>
      </c>
      <c r="T3377" s="20">
        <f>IF((T3376+R3377)&lt;0,0,IF((T3376+R3377)&gt;结论【关键目标】!C$28,结论【关键目标】!C$28,T3376+R3377))</f>
        <v>22</v>
      </c>
      <c r="U3377" s="19">
        <f>IF((T3376+R3377)&lt;结论【关键目标】!$C$28,0,(发电量计算【计算逻辑页】!R3377+发电量计算【计算逻辑页】!T3376-结论【关键目标】!$C$28))</f>
        <v>38.937989999999999</v>
      </c>
      <c r="V3377" s="5">
        <f t="shared" si="472"/>
        <v>13.628296499999999</v>
      </c>
      <c r="W3377" s="5">
        <f t="shared" si="473"/>
        <v>1.0925100707400002</v>
      </c>
      <c r="X3377" s="5">
        <f t="shared" si="476"/>
        <v>0</v>
      </c>
    </row>
    <row r="3378" spans="1:24" x14ac:dyDescent="0.15">
      <c r="A3378" s="7">
        <v>3377</v>
      </c>
      <c r="B3378" s="7">
        <v>5</v>
      </c>
      <c r="C3378" s="7">
        <v>21</v>
      </c>
      <c r="D3378" s="7">
        <v>17</v>
      </c>
      <c r="E3378" s="7">
        <v>141</v>
      </c>
      <c r="F3378" s="7">
        <v>27</v>
      </c>
      <c r="G3378" s="7">
        <v>254.3</v>
      </c>
      <c r="H3378" s="7">
        <f t="shared" si="468"/>
        <v>7</v>
      </c>
      <c r="I3378" s="16">
        <f t="shared" si="469"/>
        <v>45067</v>
      </c>
      <c r="J3378" s="17">
        <v>0.70809999999999995</v>
      </c>
      <c r="K3378" s="18">
        <f>G3378*结论【关键目标】!C$27*0.7735*0.001</f>
        <v>23.604126000000001</v>
      </c>
      <c r="L3378" s="5">
        <v>0</v>
      </c>
      <c r="M3378" s="5">
        <f>ABS(IF(L3378&lt;=0,L3378/耗电量关键数据!$B$6/1000,L3378/耗电量关键数据!$B$5/1000))</f>
        <v>0</v>
      </c>
      <c r="N3378" s="19">
        <f>耗电量关键数据!$B$14</f>
        <v>1.1688450000000001</v>
      </c>
      <c r="O3378" s="19">
        <f>耗电量关键数据!$B$15</f>
        <v>0.37403039999999999</v>
      </c>
      <c r="P3378" s="19">
        <f t="shared" si="470"/>
        <v>1.5428754000000002</v>
      </c>
      <c r="Q3378" s="19">
        <f t="shared" si="474"/>
        <v>0</v>
      </c>
      <c r="R3378" s="20">
        <f t="shared" si="471"/>
        <v>23.604126000000001</v>
      </c>
      <c r="S3378" s="20">
        <f t="shared" si="475"/>
        <v>0</v>
      </c>
      <c r="T3378" s="20">
        <f>IF((T3377+R3378)&lt;0,0,IF((T3377+R3378)&gt;结论【关键目标】!C$28,结论【关键目标】!C$28,T3377+R3378))</f>
        <v>22</v>
      </c>
      <c r="U3378" s="19">
        <f>IF((T3377+R3378)&lt;结论【关键目标】!$C$28,0,(发电量计算【计算逻辑页】!R3378+发电量计算【计算逻辑页】!T3377-结论【关键目标】!$C$28))</f>
        <v>23.604126000000001</v>
      </c>
      <c r="V3378" s="5">
        <f t="shared" si="472"/>
        <v>8.2614441000000003</v>
      </c>
      <c r="W3378" s="5">
        <f t="shared" si="473"/>
        <v>1.0925100707400002</v>
      </c>
      <c r="X3378" s="5">
        <f t="shared" si="476"/>
        <v>0</v>
      </c>
    </row>
    <row r="3379" spans="1:24" x14ac:dyDescent="0.15">
      <c r="A3379" s="7">
        <v>3378</v>
      </c>
      <c r="B3379" s="7">
        <v>5</v>
      </c>
      <c r="C3379" s="7">
        <v>21</v>
      </c>
      <c r="D3379" s="7">
        <v>18</v>
      </c>
      <c r="E3379" s="7">
        <v>141</v>
      </c>
      <c r="F3379" s="7">
        <v>26.5</v>
      </c>
      <c r="G3379" s="7">
        <v>92.6</v>
      </c>
      <c r="H3379" s="7">
        <f t="shared" si="468"/>
        <v>7</v>
      </c>
      <c r="I3379" s="16">
        <f t="shared" si="469"/>
        <v>45067</v>
      </c>
      <c r="J3379" s="17">
        <v>0.70809999999999995</v>
      </c>
      <c r="K3379" s="18">
        <f>G3379*结论【关键目标】!C$27*0.7735*0.001</f>
        <v>8.5951319999999996</v>
      </c>
      <c r="L3379" s="5">
        <v>0</v>
      </c>
      <c r="M3379" s="5">
        <f>ABS(IF(L3379&lt;=0,L3379/耗电量关键数据!$B$6/1000,L3379/耗电量关键数据!$B$5/1000))</f>
        <v>0</v>
      </c>
      <c r="N3379" s="19">
        <f>耗电量关键数据!$B$14</f>
        <v>1.1688450000000001</v>
      </c>
      <c r="O3379" s="19">
        <f>耗电量关键数据!$B$15</f>
        <v>0.37403039999999999</v>
      </c>
      <c r="P3379" s="19">
        <f t="shared" si="470"/>
        <v>1.5428754000000002</v>
      </c>
      <c r="Q3379" s="19">
        <f t="shared" si="474"/>
        <v>0</v>
      </c>
      <c r="R3379" s="20">
        <f t="shared" si="471"/>
        <v>8.5951319999999996</v>
      </c>
      <c r="S3379" s="20">
        <f t="shared" si="475"/>
        <v>0</v>
      </c>
      <c r="T3379" s="20">
        <f>IF((T3378+R3379)&lt;0,0,IF((T3378+R3379)&gt;结论【关键目标】!C$28,结论【关键目标】!C$28,T3378+R3379))</f>
        <v>22</v>
      </c>
      <c r="U3379" s="19">
        <f>IF((T3378+R3379)&lt;结论【关键目标】!$C$28,0,(发电量计算【计算逻辑页】!R3379+发电量计算【计算逻辑页】!T3378-结论【关键目标】!$C$28))</f>
        <v>8.5951319999999996</v>
      </c>
      <c r="V3379" s="5">
        <f t="shared" si="472"/>
        <v>3.0082961999999998</v>
      </c>
      <c r="W3379" s="5">
        <f t="shared" si="473"/>
        <v>1.0925100707400002</v>
      </c>
      <c r="X3379" s="5">
        <f t="shared" si="476"/>
        <v>0</v>
      </c>
    </row>
    <row r="3380" spans="1:24" x14ac:dyDescent="0.15">
      <c r="A3380" s="7">
        <v>3379</v>
      </c>
      <c r="B3380" s="7">
        <v>5</v>
      </c>
      <c r="C3380" s="7">
        <v>21</v>
      </c>
      <c r="D3380" s="7">
        <v>19</v>
      </c>
      <c r="E3380" s="7">
        <v>141</v>
      </c>
      <c r="F3380" s="7">
        <v>26</v>
      </c>
      <c r="G3380" s="7">
        <v>0</v>
      </c>
      <c r="H3380" s="7">
        <f t="shared" si="468"/>
        <v>7</v>
      </c>
      <c r="I3380" s="16">
        <f t="shared" si="469"/>
        <v>45067</v>
      </c>
      <c r="J3380" s="17">
        <v>1.2267999999999999</v>
      </c>
      <c r="K3380" s="18">
        <f>G3380*结论【关键目标】!C$27*0.7735*0.001</f>
        <v>0</v>
      </c>
      <c r="L3380" s="5">
        <v>0</v>
      </c>
      <c r="M3380" s="5">
        <f>ABS(IF(L3380&lt;=0,L3380/耗电量关键数据!$B$6/1000,L3380/耗电量关键数据!$B$5/1000))</f>
        <v>0</v>
      </c>
      <c r="N3380" s="19">
        <f>耗电量关键数据!$B$14</f>
        <v>1.1688450000000001</v>
      </c>
      <c r="O3380" s="19">
        <f>耗电量关键数据!$B$15</f>
        <v>0.37403039999999999</v>
      </c>
      <c r="P3380" s="19">
        <f t="shared" si="470"/>
        <v>1.5428754000000002</v>
      </c>
      <c r="Q3380" s="19">
        <f t="shared" si="474"/>
        <v>1.5428754000000002</v>
      </c>
      <c r="R3380" s="20">
        <f t="shared" si="471"/>
        <v>-1.5428754000000002</v>
      </c>
      <c r="S3380" s="20">
        <f t="shared" si="475"/>
        <v>1.5428754000000002</v>
      </c>
      <c r="T3380" s="20">
        <f>IF((T3379+R3380)&lt;0,0,IF((T3379+R3380)&gt;结论【关键目标】!C$28,结论【关键目标】!C$28,T3379+R3380))</f>
        <v>20.4571246</v>
      </c>
      <c r="U3380" s="19">
        <f>IF((T3379+R3380)&lt;结论【关键目标】!$C$28,0,(发电量计算【计算逻辑页】!R3380+发电量计算【计算逻辑页】!T3379-结论【关键目标】!$C$28))</f>
        <v>0</v>
      </c>
      <c r="V3380" s="5">
        <f t="shared" si="472"/>
        <v>0</v>
      </c>
      <c r="W3380" s="5">
        <f t="shared" si="473"/>
        <v>0</v>
      </c>
      <c r="X3380" s="5">
        <f t="shared" si="476"/>
        <v>1.3527931507200002</v>
      </c>
    </row>
    <row r="3381" spans="1:24" x14ac:dyDescent="0.15">
      <c r="A3381" s="7">
        <v>3380</v>
      </c>
      <c r="B3381" s="7">
        <v>5</v>
      </c>
      <c r="C3381" s="7">
        <v>21</v>
      </c>
      <c r="D3381" s="7">
        <v>20</v>
      </c>
      <c r="E3381" s="7">
        <v>141</v>
      </c>
      <c r="F3381" s="7">
        <v>24</v>
      </c>
      <c r="G3381" s="7">
        <v>0</v>
      </c>
      <c r="H3381" s="7">
        <f t="shared" si="468"/>
        <v>7</v>
      </c>
      <c r="I3381" s="16">
        <f t="shared" si="469"/>
        <v>45067</v>
      </c>
      <c r="J3381" s="17">
        <v>1.2267999999999999</v>
      </c>
      <c r="K3381" s="18">
        <f>G3381*结论【关键目标】!C$27*0.7735*0.001</f>
        <v>0</v>
      </c>
      <c r="L3381" s="5">
        <v>0</v>
      </c>
      <c r="M3381" s="5">
        <f>ABS(IF(L3381&lt;=0,L3381/耗电量关键数据!$B$6/1000,L3381/耗电量关键数据!$B$5/1000))</f>
        <v>0</v>
      </c>
      <c r="N3381" s="19">
        <f>耗电量关键数据!$B$14</f>
        <v>1.1688450000000001</v>
      </c>
      <c r="O3381" s="19">
        <f>耗电量关键数据!$B$15</f>
        <v>0.37403039999999999</v>
      </c>
      <c r="P3381" s="19">
        <f t="shared" si="470"/>
        <v>1.5428754000000002</v>
      </c>
      <c r="Q3381" s="19">
        <f t="shared" si="474"/>
        <v>1.5428754000000002</v>
      </c>
      <c r="R3381" s="20">
        <f t="shared" si="471"/>
        <v>-1.5428754000000002</v>
      </c>
      <c r="S3381" s="20">
        <f t="shared" si="475"/>
        <v>1.5428754000000002</v>
      </c>
      <c r="T3381" s="20">
        <f>IF((T3380+R3381)&lt;0,0,IF((T3380+R3381)&gt;结论【关键目标】!C$28,结论【关键目标】!C$28,T3380+R3381))</f>
        <v>18.9142492</v>
      </c>
      <c r="U3381" s="19">
        <f>IF((T3380+R3381)&lt;结论【关键目标】!$C$28,0,(发电量计算【计算逻辑页】!R3381+发电量计算【计算逻辑页】!T3380-结论【关键目标】!$C$28))</f>
        <v>0</v>
      </c>
      <c r="V3381" s="5">
        <f t="shared" si="472"/>
        <v>0</v>
      </c>
      <c r="W3381" s="5">
        <f t="shared" si="473"/>
        <v>0</v>
      </c>
      <c r="X3381" s="5">
        <f t="shared" si="476"/>
        <v>1.3527931507200002</v>
      </c>
    </row>
    <row r="3382" spans="1:24" x14ac:dyDescent="0.15">
      <c r="A3382" s="7">
        <v>3381</v>
      </c>
      <c r="B3382" s="7">
        <v>5</v>
      </c>
      <c r="C3382" s="7">
        <v>21</v>
      </c>
      <c r="D3382" s="7">
        <v>21</v>
      </c>
      <c r="E3382" s="7">
        <v>141</v>
      </c>
      <c r="F3382" s="7">
        <v>22.4</v>
      </c>
      <c r="G3382" s="7">
        <v>0</v>
      </c>
      <c r="H3382" s="7">
        <f t="shared" si="468"/>
        <v>7</v>
      </c>
      <c r="I3382" s="16">
        <f t="shared" si="469"/>
        <v>45067</v>
      </c>
      <c r="J3382" s="17">
        <v>1.2267999999999999</v>
      </c>
      <c r="K3382" s="18">
        <f>G3382*结论【关键目标】!C$27*0.7735*0.001</f>
        <v>0</v>
      </c>
      <c r="L3382" s="5">
        <v>0</v>
      </c>
      <c r="M3382" s="5">
        <f>ABS(IF(L3382&lt;=0,L3382/耗电量关键数据!$B$6/1000,L3382/耗电量关键数据!$B$5/1000))</f>
        <v>0</v>
      </c>
      <c r="N3382" s="19">
        <f>耗电量关键数据!$B$14</f>
        <v>1.1688450000000001</v>
      </c>
      <c r="O3382" s="19">
        <f>耗电量关键数据!$B$15</f>
        <v>0.37403039999999999</v>
      </c>
      <c r="P3382" s="19">
        <f t="shared" si="470"/>
        <v>1.5428754000000002</v>
      </c>
      <c r="Q3382" s="19">
        <f t="shared" si="474"/>
        <v>1.5428754000000002</v>
      </c>
      <c r="R3382" s="20">
        <f t="shared" si="471"/>
        <v>-1.5428754000000002</v>
      </c>
      <c r="S3382" s="20">
        <f t="shared" si="475"/>
        <v>1.5428754000000002</v>
      </c>
      <c r="T3382" s="20">
        <f>IF((T3381+R3382)&lt;0,0,IF((T3381+R3382)&gt;结论【关键目标】!C$28,结论【关键目标】!C$28,T3381+R3382))</f>
        <v>17.371373800000001</v>
      </c>
      <c r="U3382" s="19">
        <f>IF((T3381+R3382)&lt;结论【关键目标】!$C$28,0,(发电量计算【计算逻辑页】!R3382+发电量计算【计算逻辑页】!T3381-结论【关键目标】!$C$28))</f>
        <v>0</v>
      </c>
      <c r="V3382" s="5">
        <f t="shared" si="472"/>
        <v>0</v>
      </c>
      <c r="W3382" s="5">
        <f t="shared" si="473"/>
        <v>0</v>
      </c>
      <c r="X3382" s="5">
        <f t="shared" si="476"/>
        <v>1.3527931507200002</v>
      </c>
    </row>
    <row r="3383" spans="1:24" x14ac:dyDescent="0.15">
      <c r="A3383" s="7">
        <v>3382</v>
      </c>
      <c r="B3383" s="7">
        <v>5</v>
      </c>
      <c r="C3383" s="7">
        <v>21</v>
      </c>
      <c r="D3383" s="7">
        <v>22</v>
      </c>
      <c r="E3383" s="7">
        <v>141</v>
      </c>
      <c r="F3383" s="7">
        <v>23</v>
      </c>
      <c r="G3383" s="7">
        <v>0</v>
      </c>
      <c r="H3383" s="7">
        <f t="shared" si="468"/>
        <v>7</v>
      </c>
      <c r="I3383" s="16">
        <f t="shared" si="469"/>
        <v>45067</v>
      </c>
      <c r="J3383" s="17">
        <v>0.70809999999999995</v>
      </c>
      <c r="K3383" s="18">
        <f>G3383*结论【关键目标】!C$27*0.7735*0.001</f>
        <v>0</v>
      </c>
      <c r="L3383" s="5">
        <v>0</v>
      </c>
      <c r="M3383" s="5">
        <f>ABS(IF(L3383&lt;=0,L3383/耗电量关键数据!$B$6/1000,L3383/耗电量关键数据!$B$5/1000))</f>
        <v>0</v>
      </c>
      <c r="N3383" s="19">
        <f>耗电量关键数据!$B$14</f>
        <v>1.1688450000000001</v>
      </c>
      <c r="O3383" s="19">
        <f>耗电量关键数据!$B$15</f>
        <v>0.37403039999999999</v>
      </c>
      <c r="P3383" s="19">
        <f t="shared" si="470"/>
        <v>1.5428754000000002</v>
      </c>
      <c r="Q3383" s="19">
        <f t="shared" si="474"/>
        <v>0</v>
      </c>
      <c r="R3383" s="20">
        <f t="shared" si="471"/>
        <v>0</v>
      </c>
      <c r="S3383" s="20">
        <f t="shared" si="475"/>
        <v>0</v>
      </c>
      <c r="T3383" s="20">
        <f>IF((T3382+R3383)&lt;0,0,IF((T3382+R3383)&gt;结论【关键目标】!C$28,结论【关键目标】!C$28,T3382+R3383))</f>
        <v>17.371373800000001</v>
      </c>
      <c r="U3383" s="19">
        <f>IF((T3382+R3383)&lt;结论【关键目标】!$C$28,0,(发电量计算【计算逻辑页】!R3383+发电量计算【计算逻辑页】!T3382-结论【关键目标】!$C$28))</f>
        <v>0</v>
      </c>
      <c r="V3383" s="5">
        <f t="shared" si="472"/>
        <v>0</v>
      </c>
      <c r="W3383" s="5">
        <f t="shared" si="473"/>
        <v>0</v>
      </c>
      <c r="X3383" s="5">
        <f t="shared" si="476"/>
        <v>0</v>
      </c>
    </row>
    <row r="3384" spans="1:24" x14ac:dyDescent="0.15">
      <c r="A3384" s="7">
        <v>3383</v>
      </c>
      <c r="B3384" s="7">
        <v>5</v>
      </c>
      <c r="C3384" s="7">
        <v>21</v>
      </c>
      <c r="D3384" s="7">
        <v>23</v>
      </c>
      <c r="E3384" s="7">
        <v>141</v>
      </c>
      <c r="F3384" s="7">
        <v>23</v>
      </c>
      <c r="G3384" s="7">
        <v>0</v>
      </c>
      <c r="H3384" s="7">
        <f t="shared" si="468"/>
        <v>7</v>
      </c>
      <c r="I3384" s="16">
        <f t="shared" si="469"/>
        <v>45067</v>
      </c>
      <c r="J3384" s="17">
        <v>0.70809999999999995</v>
      </c>
      <c r="K3384" s="18">
        <f>G3384*结论【关键目标】!C$27*0.7735*0.001</f>
        <v>0</v>
      </c>
      <c r="L3384" s="5">
        <v>0</v>
      </c>
      <c r="M3384" s="5">
        <f>ABS(IF(L3384&lt;=0,L3384/耗电量关键数据!$B$6/1000,L3384/耗电量关键数据!$B$5/1000))</f>
        <v>0</v>
      </c>
      <c r="N3384" s="19">
        <f>耗电量关键数据!$B$14</f>
        <v>1.1688450000000001</v>
      </c>
      <c r="O3384" s="19">
        <f>耗电量关键数据!$B$15</f>
        <v>0.37403039999999999</v>
      </c>
      <c r="P3384" s="19">
        <f t="shared" si="470"/>
        <v>1.5428754000000002</v>
      </c>
      <c r="Q3384" s="19">
        <f t="shared" si="474"/>
        <v>0</v>
      </c>
      <c r="R3384" s="20">
        <f t="shared" si="471"/>
        <v>0</v>
      </c>
      <c r="S3384" s="20">
        <f t="shared" si="475"/>
        <v>0</v>
      </c>
      <c r="T3384" s="20">
        <f>IF((T3383+R3384)&lt;0,0,IF((T3383+R3384)&gt;结论【关键目标】!C$28,结论【关键目标】!C$28,T3383+R3384))</f>
        <v>17.371373800000001</v>
      </c>
      <c r="U3384" s="19">
        <f>IF((T3383+R3384)&lt;结论【关键目标】!$C$28,0,(发电量计算【计算逻辑页】!R3384+发电量计算【计算逻辑页】!T3383-结论【关键目标】!$C$28))</f>
        <v>0</v>
      </c>
      <c r="V3384" s="5">
        <f t="shared" si="472"/>
        <v>0</v>
      </c>
      <c r="W3384" s="5">
        <f t="shared" si="473"/>
        <v>0</v>
      </c>
      <c r="X3384" s="5">
        <f t="shared" si="476"/>
        <v>0</v>
      </c>
    </row>
    <row r="3385" spans="1:24" x14ac:dyDescent="0.15">
      <c r="A3385" s="7">
        <v>3384</v>
      </c>
      <c r="B3385" s="7">
        <v>5</v>
      </c>
      <c r="C3385" s="7">
        <v>21</v>
      </c>
      <c r="D3385" s="7">
        <v>24</v>
      </c>
      <c r="E3385" s="7">
        <v>141</v>
      </c>
      <c r="F3385" s="7">
        <v>19.7</v>
      </c>
      <c r="G3385" s="7">
        <v>0</v>
      </c>
      <c r="H3385" s="7">
        <f t="shared" si="468"/>
        <v>7</v>
      </c>
      <c r="I3385" s="16">
        <f t="shared" si="469"/>
        <v>45067</v>
      </c>
      <c r="J3385" s="17">
        <v>0.2407</v>
      </c>
      <c r="K3385" s="18">
        <f>G3385*结论【关键目标】!C$27*0.7735*0.001</f>
        <v>0</v>
      </c>
      <c r="L3385" s="5">
        <v>0</v>
      </c>
      <c r="M3385" s="5">
        <f>ABS(IF(L3385&lt;=0,L3385/耗电量关键数据!$B$6/1000,L3385/耗电量关键数据!$B$5/1000))</f>
        <v>0</v>
      </c>
      <c r="N3385" s="19">
        <f>耗电量关键数据!$B$14</f>
        <v>1.1688450000000001</v>
      </c>
      <c r="O3385" s="19">
        <f>耗电量关键数据!$B$15</f>
        <v>0.37403039999999999</v>
      </c>
      <c r="P3385" s="19">
        <f t="shared" si="470"/>
        <v>1.5428754000000002</v>
      </c>
      <c r="Q3385" s="19">
        <f t="shared" si="474"/>
        <v>0</v>
      </c>
      <c r="R3385" s="20">
        <f t="shared" si="471"/>
        <v>0</v>
      </c>
      <c r="S3385" s="20">
        <f t="shared" si="475"/>
        <v>0</v>
      </c>
      <c r="T3385" s="20">
        <f>IF((T3384+R3385)&lt;0,0,IF((T3384+R3385)&gt;结论【关键目标】!C$28,结论【关键目标】!C$28,T3384+R3385))</f>
        <v>17.371373800000001</v>
      </c>
      <c r="U3385" s="19">
        <f>IF((T3384+R3385)&lt;结论【关键目标】!$C$28,0,(发电量计算【计算逻辑页】!R3385+发电量计算【计算逻辑页】!T3384-结论【关键目标】!$C$28))</f>
        <v>0</v>
      </c>
      <c r="V3385" s="5">
        <f t="shared" si="472"/>
        <v>0</v>
      </c>
      <c r="W3385" s="5">
        <f t="shared" si="473"/>
        <v>0</v>
      </c>
      <c r="X3385" s="5">
        <f t="shared" si="476"/>
        <v>0</v>
      </c>
    </row>
    <row r="3386" spans="1:24" x14ac:dyDescent="0.15">
      <c r="A3386" s="7">
        <v>3385</v>
      </c>
      <c r="B3386" s="7">
        <v>5</v>
      </c>
      <c r="C3386" s="7">
        <v>22</v>
      </c>
      <c r="D3386" s="7">
        <v>1</v>
      </c>
      <c r="E3386" s="7">
        <v>142</v>
      </c>
      <c r="F3386" s="7">
        <v>21</v>
      </c>
      <c r="G3386" s="7">
        <v>0</v>
      </c>
      <c r="H3386" s="7">
        <f t="shared" si="468"/>
        <v>1</v>
      </c>
      <c r="I3386" s="16">
        <f t="shared" si="469"/>
        <v>45068</v>
      </c>
      <c r="J3386" s="17">
        <v>0.2407</v>
      </c>
      <c r="K3386" s="18">
        <f>G3386*结论【关键目标】!C$27*0.7735*0.001</f>
        <v>0</v>
      </c>
      <c r="L3386" s="5">
        <v>0</v>
      </c>
      <c r="M3386" s="5">
        <f>ABS(IF(L3386&lt;=0,L3386/耗电量关键数据!$B$6/1000,L3386/耗电量关键数据!$B$5/1000))</f>
        <v>0</v>
      </c>
      <c r="N3386" s="5">
        <f>电气设备逐时使用率计算!H3362</f>
        <v>1.1688450000000001</v>
      </c>
      <c r="O3386" s="5">
        <f>灯光逐时使用率计算!H3362</f>
        <v>0.37403039999999999</v>
      </c>
      <c r="P3386" s="19">
        <f t="shared" si="470"/>
        <v>1.5428754000000002</v>
      </c>
      <c r="Q3386" s="19">
        <f t="shared" si="474"/>
        <v>0</v>
      </c>
      <c r="R3386" s="20">
        <f t="shared" si="471"/>
        <v>0</v>
      </c>
      <c r="S3386" s="20">
        <f t="shared" si="475"/>
        <v>0</v>
      </c>
      <c r="T3386" s="20">
        <f>IF((T3385+R3386)&lt;0,0,IF((T3385+R3386)&gt;结论【关键目标】!C$28,结论【关键目标】!C$28,T3385+R3386))</f>
        <v>17.371373800000001</v>
      </c>
      <c r="U3386" s="19">
        <f>IF((T3385+R3386)&lt;结论【关键目标】!$C$28,0,(发电量计算【计算逻辑页】!R3386+发电量计算【计算逻辑页】!T3385-结论【关键目标】!$C$28))</f>
        <v>0</v>
      </c>
      <c r="V3386" s="5">
        <f t="shared" si="472"/>
        <v>0</v>
      </c>
      <c r="W3386" s="5">
        <f t="shared" si="473"/>
        <v>0</v>
      </c>
      <c r="X3386" s="5">
        <f t="shared" si="476"/>
        <v>0</v>
      </c>
    </row>
    <row r="3387" spans="1:24" x14ac:dyDescent="0.15">
      <c r="A3387" s="7">
        <v>3386</v>
      </c>
      <c r="B3387" s="7">
        <v>5</v>
      </c>
      <c r="C3387" s="7">
        <v>22</v>
      </c>
      <c r="D3387" s="7">
        <v>2</v>
      </c>
      <c r="E3387" s="7">
        <v>142</v>
      </c>
      <c r="F3387" s="7">
        <v>19</v>
      </c>
      <c r="G3387" s="7">
        <v>0</v>
      </c>
      <c r="H3387" s="7">
        <f t="shared" si="468"/>
        <v>1</v>
      </c>
      <c r="I3387" s="16">
        <f t="shared" si="469"/>
        <v>45068</v>
      </c>
      <c r="J3387" s="17">
        <v>0.2407</v>
      </c>
      <c r="K3387" s="18">
        <f>G3387*结论【关键目标】!C$27*0.7735*0.001</f>
        <v>0</v>
      </c>
      <c r="L3387" s="5">
        <v>0</v>
      </c>
      <c r="M3387" s="5">
        <f>ABS(IF(L3387&lt;=0,L3387/耗电量关键数据!$B$6/1000,L3387/耗电量关键数据!$B$5/1000))</f>
        <v>0</v>
      </c>
      <c r="N3387" s="5">
        <f>电气设备逐时使用率计算!H3363</f>
        <v>1.1688450000000001</v>
      </c>
      <c r="O3387" s="5">
        <f>灯光逐时使用率计算!H3363</f>
        <v>0.37403039999999999</v>
      </c>
      <c r="P3387" s="19">
        <f t="shared" si="470"/>
        <v>1.5428754000000002</v>
      </c>
      <c r="Q3387" s="19">
        <f t="shared" si="474"/>
        <v>0</v>
      </c>
      <c r="R3387" s="20">
        <f t="shared" si="471"/>
        <v>0</v>
      </c>
      <c r="S3387" s="20">
        <f t="shared" si="475"/>
        <v>0</v>
      </c>
      <c r="T3387" s="20">
        <f>IF((T3386+R3387)&lt;0,0,IF((T3386+R3387)&gt;结论【关键目标】!C$28,结论【关键目标】!C$28,T3386+R3387))</f>
        <v>17.371373800000001</v>
      </c>
      <c r="U3387" s="19">
        <f>IF((T3386+R3387)&lt;结论【关键目标】!$C$28,0,(发电量计算【计算逻辑页】!R3387+发电量计算【计算逻辑页】!T3386-结论【关键目标】!$C$28))</f>
        <v>0</v>
      </c>
      <c r="V3387" s="5">
        <f t="shared" si="472"/>
        <v>0</v>
      </c>
      <c r="W3387" s="5">
        <f t="shared" si="473"/>
        <v>0</v>
      </c>
      <c r="X3387" s="5">
        <f t="shared" si="476"/>
        <v>0</v>
      </c>
    </row>
    <row r="3388" spans="1:24" x14ac:dyDescent="0.15">
      <c r="A3388" s="7">
        <v>3387</v>
      </c>
      <c r="B3388" s="7">
        <v>5</v>
      </c>
      <c r="C3388" s="7">
        <v>22</v>
      </c>
      <c r="D3388" s="7">
        <v>3</v>
      </c>
      <c r="E3388" s="7">
        <v>142</v>
      </c>
      <c r="F3388" s="7">
        <v>18.2</v>
      </c>
      <c r="G3388" s="7">
        <v>0</v>
      </c>
      <c r="H3388" s="7">
        <f t="shared" si="468"/>
        <v>1</v>
      </c>
      <c r="I3388" s="16">
        <f t="shared" si="469"/>
        <v>45068</v>
      </c>
      <c r="J3388" s="17">
        <v>0.2407</v>
      </c>
      <c r="K3388" s="18">
        <f>G3388*结论【关键目标】!C$27*0.7735*0.001</f>
        <v>0</v>
      </c>
      <c r="L3388" s="5">
        <v>0</v>
      </c>
      <c r="M3388" s="5">
        <f>ABS(IF(L3388&lt;=0,L3388/耗电量关键数据!$B$6/1000,L3388/耗电量关键数据!$B$5/1000))</f>
        <v>0</v>
      </c>
      <c r="N3388" s="5">
        <f>电气设备逐时使用率计算!H3364</f>
        <v>1.1688450000000001</v>
      </c>
      <c r="O3388" s="5">
        <f>灯光逐时使用率计算!H3364</f>
        <v>0.37403039999999999</v>
      </c>
      <c r="P3388" s="19">
        <f t="shared" si="470"/>
        <v>1.5428754000000002</v>
      </c>
      <c r="Q3388" s="19">
        <f t="shared" si="474"/>
        <v>0</v>
      </c>
      <c r="R3388" s="20">
        <f t="shared" si="471"/>
        <v>0</v>
      </c>
      <c r="S3388" s="20">
        <f t="shared" si="475"/>
        <v>0</v>
      </c>
      <c r="T3388" s="20">
        <f>IF((T3387+R3388)&lt;0,0,IF((T3387+R3388)&gt;结论【关键目标】!C$28,结论【关键目标】!C$28,T3387+R3388))</f>
        <v>17.371373800000001</v>
      </c>
      <c r="U3388" s="19">
        <f>IF((T3387+R3388)&lt;结论【关键目标】!$C$28,0,(发电量计算【计算逻辑页】!R3388+发电量计算【计算逻辑页】!T3387-结论【关键目标】!$C$28))</f>
        <v>0</v>
      </c>
      <c r="V3388" s="5">
        <f t="shared" si="472"/>
        <v>0</v>
      </c>
      <c r="W3388" s="5">
        <f t="shared" si="473"/>
        <v>0</v>
      </c>
      <c r="X3388" s="5">
        <f t="shared" si="476"/>
        <v>0</v>
      </c>
    </row>
    <row r="3389" spans="1:24" x14ac:dyDescent="0.15">
      <c r="A3389" s="7">
        <v>3388</v>
      </c>
      <c r="B3389" s="7">
        <v>5</v>
      </c>
      <c r="C3389" s="7">
        <v>22</v>
      </c>
      <c r="D3389" s="7">
        <v>4</v>
      </c>
      <c r="E3389" s="7">
        <v>142</v>
      </c>
      <c r="F3389" s="7">
        <v>16</v>
      </c>
      <c r="G3389" s="7">
        <v>0</v>
      </c>
      <c r="H3389" s="7">
        <f t="shared" si="468"/>
        <v>1</v>
      </c>
      <c r="I3389" s="16">
        <f t="shared" si="469"/>
        <v>45068</v>
      </c>
      <c r="J3389" s="17">
        <v>0.2407</v>
      </c>
      <c r="K3389" s="18">
        <f>G3389*结论【关键目标】!C$27*0.7735*0.001</f>
        <v>0</v>
      </c>
      <c r="L3389" s="5">
        <v>0</v>
      </c>
      <c r="M3389" s="5">
        <f>ABS(IF(L3389&lt;=0,L3389/耗电量关键数据!$B$6/1000,L3389/耗电量关键数据!$B$5/1000))</f>
        <v>0</v>
      </c>
      <c r="N3389" s="5">
        <f>电气设备逐时使用率计算!H3365</f>
        <v>1.1688450000000001</v>
      </c>
      <c r="O3389" s="5">
        <f>灯光逐时使用率计算!H3365</f>
        <v>0.37403039999999999</v>
      </c>
      <c r="P3389" s="19">
        <f t="shared" si="470"/>
        <v>1.5428754000000002</v>
      </c>
      <c r="Q3389" s="19">
        <f t="shared" si="474"/>
        <v>0</v>
      </c>
      <c r="R3389" s="20">
        <f t="shared" si="471"/>
        <v>0</v>
      </c>
      <c r="S3389" s="20">
        <f t="shared" si="475"/>
        <v>0</v>
      </c>
      <c r="T3389" s="20">
        <f>IF((T3388+R3389)&lt;0,0,IF((T3388+R3389)&gt;结论【关键目标】!C$28,结论【关键目标】!C$28,T3388+R3389))</f>
        <v>17.371373800000001</v>
      </c>
      <c r="U3389" s="19">
        <f>IF((T3388+R3389)&lt;结论【关键目标】!$C$28,0,(发电量计算【计算逻辑页】!R3389+发电量计算【计算逻辑页】!T3388-结论【关键目标】!$C$28))</f>
        <v>0</v>
      </c>
      <c r="V3389" s="5">
        <f t="shared" si="472"/>
        <v>0</v>
      </c>
      <c r="W3389" s="5">
        <f t="shared" si="473"/>
        <v>0</v>
      </c>
      <c r="X3389" s="5">
        <f t="shared" si="476"/>
        <v>0</v>
      </c>
    </row>
    <row r="3390" spans="1:24" x14ac:dyDescent="0.15">
      <c r="A3390" s="7">
        <v>3389</v>
      </c>
      <c r="B3390" s="7">
        <v>5</v>
      </c>
      <c r="C3390" s="7">
        <v>22</v>
      </c>
      <c r="D3390" s="7">
        <v>5</v>
      </c>
      <c r="E3390" s="7">
        <v>142</v>
      </c>
      <c r="F3390" s="7">
        <v>15</v>
      </c>
      <c r="G3390" s="7">
        <v>1.1000000000000001</v>
      </c>
      <c r="H3390" s="7">
        <f t="shared" si="468"/>
        <v>1</v>
      </c>
      <c r="I3390" s="16">
        <f t="shared" si="469"/>
        <v>45068</v>
      </c>
      <c r="J3390" s="17">
        <v>0.2407</v>
      </c>
      <c r="K3390" s="18">
        <f>G3390*结论【关键目标】!C$27*0.7735*0.001</f>
        <v>0.102102</v>
      </c>
      <c r="L3390" s="5">
        <v>0</v>
      </c>
      <c r="M3390" s="5">
        <f>ABS(IF(L3390&lt;=0,L3390/耗电量关键数据!$B$6/1000,L3390/耗电量关键数据!$B$5/1000))</f>
        <v>0</v>
      </c>
      <c r="N3390" s="5">
        <f>电气设备逐时使用率计算!H3366</f>
        <v>1.1688450000000001</v>
      </c>
      <c r="O3390" s="5">
        <f>灯光逐时使用率计算!H3366</f>
        <v>0.37403039999999999</v>
      </c>
      <c r="P3390" s="19">
        <f t="shared" si="470"/>
        <v>1.5428754000000002</v>
      </c>
      <c r="Q3390" s="19">
        <f t="shared" si="474"/>
        <v>0</v>
      </c>
      <c r="R3390" s="20">
        <f t="shared" si="471"/>
        <v>0.102102</v>
      </c>
      <c r="S3390" s="20">
        <f t="shared" si="475"/>
        <v>0</v>
      </c>
      <c r="T3390" s="20">
        <f>IF((T3389+R3390)&lt;0,0,IF((T3389+R3390)&gt;结论【关键目标】!C$28,结论【关键目标】!C$28,T3389+R3390))</f>
        <v>17.473475799999999</v>
      </c>
      <c r="U3390" s="19">
        <f>IF((T3389+R3390)&lt;结论【关键目标】!$C$28,0,(发电量计算【计算逻辑页】!R3390+发电量计算【计算逻辑页】!T3389-结论【关键目标】!$C$28))</f>
        <v>0</v>
      </c>
      <c r="V3390" s="5">
        <f t="shared" si="472"/>
        <v>0</v>
      </c>
      <c r="W3390" s="5">
        <f t="shared" si="473"/>
        <v>2.4575951400000001E-2</v>
      </c>
      <c r="X3390" s="5">
        <f t="shared" si="476"/>
        <v>0</v>
      </c>
    </row>
    <row r="3391" spans="1:24" x14ac:dyDescent="0.15">
      <c r="A3391" s="7">
        <v>3390</v>
      </c>
      <c r="B3391" s="7">
        <v>5</v>
      </c>
      <c r="C3391" s="7">
        <v>22</v>
      </c>
      <c r="D3391" s="7">
        <v>6</v>
      </c>
      <c r="E3391" s="7">
        <v>142</v>
      </c>
      <c r="F3391" s="7">
        <v>14.8</v>
      </c>
      <c r="G3391" s="7">
        <v>62.2</v>
      </c>
      <c r="H3391" s="7">
        <f t="shared" si="468"/>
        <v>1</v>
      </c>
      <c r="I3391" s="16">
        <f t="shared" si="469"/>
        <v>45068</v>
      </c>
      <c r="J3391" s="17">
        <v>0.2407</v>
      </c>
      <c r="K3391" s="18">
        <f>G3391*结论【关键目标】!C$27*0.7735*0.001</f>
        <v>5.7734039999999993</v>
      </c>
      <c r="L3391" s="5">
        <v>0</v>
      </c>
      <c r="M3391" s="5">
        <f>ABS(IF(L3391&lt;=0,L3391/耗电量关键数据!$B$6/1000,L3391/耗电量关键数据!$B$5/1000))</f>
        <v>0</v>
      </c>
      <c r="N3391" s="5">
        <f>电气设备逐时使用率计算!H3367</f>
        <v>1.1688450000000001</v>
      </c>
      <c r="O3391" s="5">
        <f>灯光逐时使用率计算!H3367</f>
        <v>0.37403039999999999</v>
      </c>
      <c r="P3391" s="19">
        <f t="shared" si="470"/>
        <v>1.5428754000000002</v>
      </c>
      <c r="Q3391" s="19">
        <f t="shared" si="474"/>
        <v>0</v>
      </c>
      <c r="R3391" s="20">
        <f t="shared" si="471"/>
        <v>5.7734039999999993</v>
      </c>
      <c r="S3391" s="20">
        <f t="shared" si="475"/>
        <v>0</v>
      </c>
      <c r="T3391" s="20">
        <f>IF((T3390+R3391)&lt;0,0,IF((T3390+R3391)&gt;结论【关键目标】!C$28,结论【关键目标】!C$28,T3390+R3391))</f>
        <v>22</v>
      </c>
      <c r="U3391" s="19">
        <f>IF((T3390+R3391)&lt;结论【关键目标】!$C$28,0,(发电量计算【计算逻辑页】!R3391+发电量计算【计算逻辑页】!T3390-结论【关键目标】!$C$28))</f>
        <v>1.2468797999999985</v>
      </c>
      <c r="V3391" s="5">
        <f t="shared" si="472"/>
        <v>0</v>
      </c>
      <c r="W3391" s="5">
        <f t="shared" si="473"/>
        <v>0.37137010878000004</v>
      </c>
      <c r="X3391" s="5">
        <f t="shared" si="476"/>
        <v>0</v>
      </c>
    </row>
    <row r="3392" spans="1:24" x14ac:dyDescent="0.15">
      <c r="A3392" s="7">
        <v>3391</v>
      </c>
      <c r="B3392" s="7">
        <v>5</v>
      </c>
      <c r="C3392" s="7">
        <v>22</v>
      </c>
      <c r="D3392" s="7">
        <v>7</v>
      </c>
      <c r="E3392" s="7">
        <v>142</v>
      </c>
      <c r="F3392" s="7">
        <v>16</v>
      </c>
      <c r="G3392" s="7">
        <v>183.8</v>
      </c>
      <c r="H3392" s="7">
        <f t="shared" si="468"/>
        <v>1</v>
      </c>
      <c r="I3392" s="16">
        <f t="shared" si="469"/>
        <v>45068</v>
      </c>
      <c r="J3392" s="17">
        <v>0.2407</v>
      </c>
      <c r="K3392" s="18">
        <f>G3392*结论【关键目标】!C$27*0.7735*0.001</f>
        <v>17.060316</v>
      </c>
      <c r="L3392" s="5">
        <v>0</v>
      </c>
      <c r="M3392" s="5">
        <f>ABS(IF(L3392&lt;=0,L3392/耗电量关键数据!$B$6/1000,L3392/耗电量关键数据!$B$5/1000))</f>
        <v>0</v>
      </c>
      <c r="N3392" s="5">
        <f>电气设备逐时使用率计算!H3368</f>
        <v>2.3376900000000003</v>
      </c>
      <c r="O3392" s="5">
        <f>灯光逐时使用率计算!H3368</f>
        <v>1.2467680000000001</v>
      </c>
      <c r="P3392" s="19">
        <f t="shared" si="470"/>
        <v>3.5844580000000006</v>
      </c>
      <c r="Q3392" s="19">
        <f t="shared" si="474"/>
        <v>0</v>
      </c>
      <c r="R3392" s="20">
        <f t="shared" si="471"/>
        <v>17.060316</v>
      </c>
      <c r="S3392" s="20">
        <f t="shared" si="475"/>
        <v>0</v>
      </c>
      <c r="T3392" s="20">
        <f>IF((T3391+R3392)&lt;0,0,IF((T3391+R3392)&gt;结论【关键目标】!C$28,结论【关键目标】!C$28,T3391+R3392))</f>
        <v>22</v>
      </c>
      <c r="U3392" s="19">
        <f>IF((T3391+R3392)&lt;结论【关键目标】!$C$28,0,(发电量计算【计算逻辑页】!R3392+发电量计算【计算逻辑页】!T3391-结论【关键目标】!$C$28))</f>
        <v>17.060316</v>
      </c>
      <c r="V3392" s="5">
        <f t="shared" si="472"/>
        <v>0</v>
      </c>
      <c r="W3392" s="5">
        <f t="shared" si="473"/>
        <v>0.8627790406000001</v>
      </c>
      <c r="X3392" s="5">
        <f t="shared" si="476"/>
        <v>0</v>
      </c>
    </row>
    <row r="3393" spans="1:24" x14ac:dyDescent="0.15">
      <c r="A3393" s="7">
        <v>3392</v>
      </c>
      <c r="B3393" s="7">
        <v>5</v>
      </c>
      <c r="C3393" s="7">
        <v>22</v>
      </c>
      <c r="D3393" s="7">
        <v>8</v>
      </c>
      <c r="E3393" s="7">
        <v>142</v>
      </c>
      <c r="F3393" s="7">
        <v>19</v>
      </c>
      <c r="G3393" s="7">
        <v>377</v>
      </c>
      <c r="H3393" s="7">
        <f t="shared" si="468"/>
        <v>1</v>
      </c>
      <c r="I3393" s="16">
        <f t="shared" si="469"/>
        <v>45068</v>
      </c>
      <c r="J3393" s="17">
        <v>0.70809999999999995</v>
      </c>
      <c r="K3393" s="18">
        <f>G3393*结论【关键目标】!C$27*0.7735*0.001</f>
        <v>34.993139999999997</v>
      </c>
      <c r="L3393" s="5">
        <v>0</v>
      </c>
      <c r="M3393" s="5">
        <f>ABS(IF(L3393&lt;=0,L3393/耗电量关键数据!$B$6/1000,L3393/耗电量关键数据!$B$5/1000))</f>
        <v>0</v>
      </c>
      <c r="N3393" s="5">
        <f>电气设备逐时使用率计算!H3369</f>
        <v>11.688450000000001</v>
      </c>
      <c r="O3393" s="5">
        <f>灯光逐时使用率计算!H3369</f>
        <v>6.2338399999999998</v>
      </c>
      <c r="P3393" s="19">
        <f t="shared" si="470"/>
        <v>17.92229</v>
      </c>
      <c r="Q3393" s="19">
        <f t="shared" si="474"/>
        <v>0</v>
      </c>
      <c r="R3393" s="20">
        <f t="shared" si="471"/>
        <v>34.993139999999997</v>
      </c>
      <c r="S3393" s="20">
        <f t="shared" si="475"/>
        <v>0</v>
      </c>
      <c r="T3393" s="20">
        <f>IF((T3392+R3393)&lt;0,0,IF((T3392+R3393)&gt;结论【关键目标】!C$28,结论【关键目标】!C$28,T3392+R3393))</f>
        <v>22</v>
      </c>
      <c r="U3393" s="19">
        <f>IF((T3392+R3393)&lt;结论【关键目标】!$C$28,0,(发电量计算【计算逻辑页】!R3393+发电量计算【计算逻辑页】!T3392-结论【关键目标】!$C$28))</f>
        <v>34.993139999999997</v>
      </c>
      <c r="V3393" s="5">
        <f t="shared" si="472"/>
        <v>12.247598999999997</v>
      </c>
      <c r="W3393" s="5">
        <f t="shared" si="473"/>
        <v>12.690773548999999</v>
      </c>
      <c r="X3393" s="5">
        <f t="shared" si="476"/>
        <v>0</v>
      </c>
    </row>
    <row r="3394" spans="1:24" x14ac:dyDescent="0.15">
      <c r="A3394" s="7">
        <v>3393</v>
      </c>
      <c r="B3394" s="7">
        <v>5</v>
      </c>
      <c r="C3394" s="7">
        <v>22</v>
      </c>
      <c r="D3394" s="7">
        <v>9</v>
      </c>
      <c r="E3394" s="7">
        <v>142</v>
      </c>
      <c r="F3394" s="7">
        <v>21</v>
      </c>
      <c r="G3394" s="7">
        <v>554</v>
      </c>
      <c r="H3394" s="7">
        <f t="shared" ref="H3394:H3457" si="477">WEEKDAY(I:I,2)</f>
        <v>1</v>
      </c>
      <c r="I3394" s="16">
        <f t="shared" ref="I3394:I3457" si="478">DATE(2023,B3394,C3394)</f>
        <v>45068</v>
      </c>
      <c r="J3394" s="17">
        <v>0.70809999999999995</v>
      </c>
      <c r="K3394" s="18">
        <f>G3394*结论【关键目标】!C$27*0.7735*0.001</f>
        <v>51.422280000000001</v>
      </c>
      <c r="L3394" s="5">
        <v>0</v>
      </c>
      <c r="M3394" s="5">
        <f>ABS(IF(L3394&lt;=0,L3394/耗电量关键数据!$B$6/1000,L3394/耗电量关键数据!$B$5/1000))</f>
        <v>0</v>
      </c>
      <c r="N3394" s="5">
        <f>电气设备逐时使用率计算!H3370</f>
        <v>22.208055000000002</v>
      </c>
      <c r="O3394" s="5">
        <f>灯光逐时使用率计算!H3370</f>
        <v>11.844296</v>
      </c>
      <c r="P3394" s="19">
        <f t="shared" ref="P3394:P3457" si="479">M3394+N3394+O3394</f>
        <v>34.052351000000002</v>
      </c>
      <c r="Q3394" s="19">
        <f t="shared" si="474"/>
        <v>0</v>
      </c>
      <c r="R3394" s="20">
        <f t="shared" ref="R3394:R3457" si="480">K3394-Q3394</f>
        <v>51.422280000000001</v>
      </c>
      <c r="S3394" s="20">
        <f t="shared" si="475"/>
        <v>0</v>
      </c>
      <c r="T3394" s="20">
        <f>IF((T3393+R3394)&lt;0,0,IF((T3393+R3394)&gt;结论【关键目标】!C$28,结论【关键目标】!C$28,T3393+R3394))</f>
        <v>22</v>
      </c>
      <c r="U3394" s="19">
        <f>IF((T3393+R3394)&lt;结论【关键目标】!$C$28,0,(发电量计算【计算逻辑页】!R3394+发电量计算【计算逻辑页】!T3393-结论【关键目标】!$C$28))</f>
        <v>51.422280000000001</v>
      </c>
      <c r="V3394" s="5">
        <f t="shared" ref="V3394:V3457" si="481">IF(J3394&gt;0.35,U3394*0.35,0)</f>
        <v>17.997798</v>
      </c>
      <c r="W3394" s="5">
        <f t="shared" ref="W3394:W3457" si="482">IF(P3394&gt;K3394,K3394*J3394,P3394*J3394)</f>
        <v>24.1124697431</v>
      </c>
      <c r="X3394" s="5">
        <f t="shared" si="476"/>
        <v>0</v>
      </c>
    </row>
    <row r="3395" spans="1:24" x14ac:dyDescent="0.15">
      <c r="A3395" s="7">
        <v>3394</v>
      </c>
      <c r="B3395" s="7">
        <v>5</v>
      </c>
      <c r="C3395" s="7">
        <v>22</v>
      </c>
      <c r="D3395" s="7">
        <v>10</v>
      </c>
      <c r="E3395" s="7">
        <v>142</v>
      </c>
      <c r="F3395" s="7">
        <v>23</v>
      </c>
      <c r="G3395" s="7">
        <v>667.2</v>
      </c>
      <c r="H3395" s="7">
        <f t="shared" si="477"/>
        <v>1</v>
      </c>
      <c r="I3395" s="16">
        <f t="shared" si="478"/>
        <v>45068</v>
      </c>
      <c r="J3395" s="17">
        <v>0.70809999999999995</v>
      </c>
      <c r="K3395" s="18">
        <f>G3395*结论【关键目标】!C$27*0.7735*0.001</f>
        <v>61.929504000000001</v>
      </c>
      <c r="L3395" s="5">
        <v>0</v>
      </c>
      <c r="M3395" s="5">
        <f>ABS(IF(L3395&lt;=0,L3395/耗电量关键数据!$B$6/1000,L3395/耗电量关键数据!$B$5/1000))</f>
        <v>0</v>
      </c>
      <c r="N3395" s="5">
        <f>电气设备逐时使用率计算!H3371</f>
        <v>22.208055000000002</v>
      </c>
      <c r="O3395" s="5">
        <f>灯光逐时使用率计算!H3371</f>
        <v>11.844296</v>
      </c>
      <c r="P3395" s="19">
        <f t="shared" si="479"/>
        <v>34.052351000000002</v>
      </c>
      <c r="Q3395" s="19">
        <f t="shared" ref="Q3395:Q3458" si="483">IF(J3395&gt;0.8,P3395,0)</f>
        <v>0</v>
      </c>
      <c r="R3395" s="20">
        <f t="shared" si="480"/>
        <v>61.929504000000001</v>
      </c>
      <c r="S3395" s="20">
        <f t="shared" ref="S3395:S3458" si="484">IF(R3395&lt;0,ABS(R3395),0)</f>
        <v>0</v>
      </c>
      <c r="T3395" s="20">
        <f>IF((T3394+R3395)&lt;0,0,IF((T3394+R3395)&gt;结论【关键目标】!C$28,结论【关键目标】!C$28,T3394+R3395))</f>
        <v>22</v>
      </c>
      <c r="U3395" s="19">
        <f>IF((T3394+R3395)&lt;结论【关键目标】!$C$28,0,(发电量计算【计算逻辑页】!R3395+发电量计算【计算逻辑页】!T3394-结论【关键目标】!$C$28))</f>
        <v>61.929504000000009</v>
      </c>
      <c r="V3395" s="5">
        <f t="shared" si="481"/>
        <v>21.675326400000003</v>
      </c>
      <c r="W3395" s="5">
        <f t="shared" si="482"/>
        <v>24.1124697431</v>
      </c>
      <c r="X3395" s="5">
        <f t="shared" si="476"/>
        <v>0</v>
      </c>
    </row>
    <row r="3396" spans="1:24" x14ac:dyDescent="0.15">
      <c r="A3396" s="7">
        <v>3395</v>
      </c>
      <c r="B3396" s="7">
        <v>5</v>
      </c>
      <c r="C3396" s="7">
        <v>22</v>
      </c>
      <c r="D3396" s="7">
        <v>11</v>
      </c>
      <c r="E3396" s="7">
        <v>142</v>
      </c>
      <c r="F3396" s="7">
        <v>26</v>
      </c>
      <c r="G3396" s="7">
        <v>742.3</v>
      </c>
      <c r="H3396" s="7">
        <f t="shared" si="477"/>
        <v>1</v>
      </c>
      <c r="I3396" s="16">
        <f t="shared" si="478"/>
        <v>45068</v>
      </c>
      <c r="J3396" s="17">
        <v>1.2267999999999999</v>
      </c>
      <c r="K3396" s="18">
        <f>G3396*结论【关键目标】!C$27*0.7735*0.001</f>
        <v>68.900285999999994</v>
      </c>
      <c r="L3396" s="5">
        <v>0</v>
      </c>
      <c r="M3396" s="5">
        <f>ABS(IF(L3396&lt;=0,L3396/耗电量关键数据!$B$6/1000,L3396/耗电量关键数据!$B$5/1000))</f>
        <v>0</v>
      </c>
      <c r="N3396" s="5">
        <f>电气设备逐时使用率计算!H3372</f>
        <v>22.208055000000002</v>
      </c>
      <c r="O3396" s="5">
        <f>灯光逐时使用率计算!H3372</f>
        <v>11.844296</v>
      </c>
      <c r="P3396" s="19">
        <f t="shared" si="479"/>
        <v>34.052351000000002</v>
      </c>
      <c r="Q3396" s="19">
        <f t="shared" si="483"/>
        <v>34.052351000000002</v>
      </c>
      <c r="R3396" s="20">
        <f t="shared" si="480"/>
        <v>34.847934999999993</v>
      </c>
      <c r="S3396" s="20">
        <f t="shared" si="484"/>
        <v>0</v>
      </c>
      <c r="T3396" s="20">
        <f>IF((T3395+R3396)&lt;0,0,IF((T3395+R3396)&gt;结论【关键目标】!C$28,结论【关键目标】!C$28,T3395+R3396))</f>
        <v>22</v>
      </c>
      <c r="U3396" s="19">
        <f>IF((T3395+R3396)&lt;结论【关键目标】!$C$28,0,(发电量计算【计算逻辑页】!R3396+发电量计算【计算逻辑页】!T3395-结论【关键目标】!$C$28))</f>
        <v>34.847934999999993</v>
      </c>
      <c r="V3396" s="5">
        <f t="shared" si="481"/>
        <v>12.196777249999997</v>
      </c>
      <c r="W3396" s="5">
        <f t="shared" si="482"/>
        <v>41.775424206799997</v>
      </c>
      <c r="X3396" s="5">
        <f t="shared" ref="X3396:X3459" si="485">(J3396-0.35)*IF(T3396&gt;S3396,S3396,T3396)</f>
        <v>0</v>
      </c>
    </row>
    <row r="3397" spans="1:24" x14ac:dyDescent="0.15">
      <c r="A3397" s="7">
        <v>3396</v>
      </c>
      <c r="B3397" s="7">
        <v>5</v>
      </c>
      <c r="C3397" s="7">
        <v>22</v>
      </c>
      <c r="D3397" s="7">
        <v>12</v>
      </c>
      <c r="E3397" s="7">
        <v>142</v>
      </c>
      <c r="F3397" s="7">
        <v>26.8</v>
      </c>
      <c r="G3397" s="7">
        <v>752.3</v>
      </c>
      <c r="H3397" s="7">
        <f t="shared" si="477"/>
        <v>1</v>
      </c>
      <c r="I3397" s="16">
        <f t="shared" si="478"/>
        <v>45068</v>
      </c>
      <c r="J3397" s="17">
        <v>1.2267999999999999</v>
      </c>
      <c r="K3397" s="18">
        <f>G3397*结论【关键目标】!C$27*0.7735*0.001</f>
        <v>69.828485999999998</v>
      </c>
      <c r="L3397" s="5">
        <v>0</v>
      </c>
      <c r="M3397" s="5">
        <f>ABS(IF(L3397&lt;=0,L3397/耗电量关键数据!$B$6/1000,L3397/耗电量关键数据!$B$5/1000))</f>
        <v>0</v>
      </c>
      <c r="N3397" s="5">
        <f>电气设备逐时使用率计算!H3373</f>
        <v>11.688450000000001</v>
      </c>
      <c r="O3397" s="5">
        <f>灯光逐时使用率计算!H3373</f>
        <v>9.9741440000000008</v>
      </c>
      <c r="P3397" s="19">
        <f t="shared" si="479"/>
        <v>21.662594000000002</v>
      </c>
      <c r="Q3397" s="19">
        <f t="shared" si="483"/>
        <v>21.662594000000002</v>
      </c>
      <c r="R3397" s="20">
        <f t="shared" si="480"/>
        <v>48.165891999999999</v>
      </c>
      <c r="S3397" s="20">
        <f t="shared" si="484"/>
        <v>0</v>
      </c>
      <c r="T3397" s="20">
        <f>IF((T3396+R3397)&lt;0,0,IF((T3396+R3397)&gt;结论【关键目标】!C$28,结论【关键目标】!C$28,T3396+R3397))</f>
        <v>22</v>
      </c>
      <c r="U3397" s="19">
        <f>IF((T3396+R3397)&lt;结论【关键目标】!$C$28,0,(发电量计算【计算逻辑页】!R3397+发电量计算【计算逻辑页】!T3396-结论【关键目标】!$C$28))</f>
        <v>48.165891999999999</v>
      </c>
      <c r="V3397" s="5">
        <f t="shared" si="481"/>
        <v>16.858062199999999</v>
      </c>
      <c r="W3397" s="5">
        <f t="shared" si="482"/>
        <v>26.5756703192</v>
      </c>
      <c r="X3397" s="5">
        <f t="shared" si="485"/>
        <v>0</v>
      </c>
    </row>
    <row r="3398" spans="1:24" x14ac:dyDescent="0.15">
      <c r="A3398" s="7">
        <v>3397</v>
      </c>
      <c r="B3398" s="7">
        <v>5</v>
      </c>
      <c r="C3398" s="7">
        <v>22</v>
      </c>
      <c r="D3398" s="7">
        <v>13</v>
      </c>
      <c r="E3398" s="7">
        <v>142</v>
      </c>
      <c r="F3398" s="7">
        <v>30</v>
      </c>
      <c r="G3398" s="7">
        <v>748.5</v>
      </c>
      <c r="H3398" s="7">
        <f t="shared" si="477"/>
        <v>1</v>
      </c>
      <c r="I3398" s="16">
        <f t="shared" si="478"/>
        <v>45068</v>
      </c>
      <c r="J3398" s="17">
        <v>1.2267999999999999</v>
      </c>
      <c r="K3398" s="18">
        <f>G3398*结论【关键目标】!C$27*0.7735*0.001</f>
        <v>69.475770000000011</v>
      </c>
      <c r="L3398" s="5">
        <v>0</v>
      </c>
      <c r="M3398" s="5">
        <f>ABS(IF(L3398&lt;=0,L3398/耗电量关键数据!$B$6/1000,L3398/耗电量关键数据!$B$5/1000))</f>
        <v>0</v>
      </c>
      <c r="N3398" s="5">
        <f>电气设备逐时使用率计算!H3374</f>
        <v>11.688450000000001</v>
      </c>
      <c r="O3398" s="5">
        <f>灯光逐时使用率计算!H3374</f>
        <v>9.9741440000000008</v>
      </c>
      <c r="P3398" s="19">
        <f t="shared" si="479"/>
        <v>21.662594000000002</v>
      </c>
      <c r="Q3398" s="19">
        <f t="shared" si="483"/>
        <v>21.662594000000002</v>
      </c>
      <c r="R3398" s="20">
        <f t="shared" si="480"/>
        <v>47.813176000000013</v>
      </c>
      <c r="S3398" s="20">
        <f t="shared" si="484"/>
        <v>0</v>
      </c>
      <c r="T3398" s="20">
        <f>IF((T3397+R3398)&lt;0,0,IF((T3397+R3398)&gt;结论【关键目标】!C$28,结论【关键目标】!C$28,T3397+R3398))</f>
        <v>22</v>
      </c>
      <c r="U3398" s="19">
        <f>IF((T3397+R3398)&lt;结论【关键目标】!$C$28,0,(发电量计算【计算逻辑页】!R3398+发电量计算【计算逻辑页】!T3397-结论【关键目标】!$C$28))</f>
        <v>47.813176000000013</v>
      </c>
      <c r="V3398" s="5">
        <f t="shared" si="481"/>
        <v>16.734611600000004</v>
      </c>
      <c r="W3398" s="5">
        <f t="shared" si="482"/>
        <v>26.5756703192</v>
      </c>
      <c r="X3398" s="5">
        <f t="shared" si="485"/>
        <v>0</v>
      </c>
    </row>
    <row r="3399" spans="1:24" x14ac:dyDescent="0.15">
      <c r="A3399" s="7">
        <v>3398</v>
      </c>
      <c r="B3399" s="7">
        <v>5</v>
      </c>
      <c r="C3399" s="7">
        <v>22</v>
      </c>
      <c r="D3399" s="7">
        <v>14</v>
      </c>
      <c r="E3399" s="7">
        <v>142</v>
      </c>
      <c r="F3399" s="7">
        <v>31</v>
      </c>
      <c r="G3399" s="7">
        <v>729.6</v>
      </c>
      <c r="H3399" s="7">
        <f t="shared" si="477"/>
        <v>1</v>
      </c>
      <c r="I3399" s="16">
        <f t="shared" si="478"/>
        <v>45068</v>
      </c>
      <c r="J3399" s="17">
        <v>1.2267999999999999</v>
      </c>
      <c r="K3399" s="18">
        <f>G3399*结论【关键目标】!C$27*0.7735*0.001</f>
        <v>67.721471999999991</v>
      </c>
      <c r="L3399" s="5">
        <v>0</v>
      </c>
      <c r="M3399" s="5">
        <f>ABS(IF(L3399&lt;=0,L3399/耗电量关键数据!$B$6/1000,L3399/耗电量关键数据!$B$5/1000))</f>
        <v>0</v>
      </c>
      <c r="N3399" s="5">
        <f>电气设备逐时使用率计算!H3375</f>
        <v>22.208055000000002</v>
      </c>
      <c r="O3399" s="5">
        <f>灯光逐时使用率计算!H3375</f>
        <v>11.844296</v>
      </c>
      <c r="P3399" s="19">
        <f t="shared" si="479"/>
        <v>34.052351000000002</v>
      </c>
      <c r="Q3399" s="19">
        <f t="shared" si="483"/>
        <v>34.052351000000002</v>
      </c>
      <c r="R3399" s="20">
        <f t="shared" si="480"/>
        <v>33.66912099999999</v>
      </c>
      <c r="S3399" s="20">
        <f t="shared" si="484"/>
        <v>0</v>
      </c>
      <c r="T3399" s="20">
        <f>IF((T3398+R3399)&lt;0,0,IF((T3398+R3399)&gt;结论【关键目标】!C$28,结论【关键目标】!C$28,T3398+R3399))</f>
        <v>22</v>
      </c>
      <c r="U3399" s="19">
        <f>IF((T3398+R3399)&lt;结论【关键目标】!$C$28,0,(发电量计算【计算逻辑页】!R3399+发电量计算【计算逻辑页】!T3398-结论【关键目标】!$C$28))</f>
        <v>33.66912099999999</v>
      </c>
      <c r="V3399" s="5">
        <f t="shared" si="481"/>
        <v>11.784192349999996</v>
      </c>
      <c r="W3399" s="5">
        <f t="shared" si="482"/>
        <v>41.775424206799997</v>
      </c>
      <c r="X3399" s="5">
        <f t="shared" si="485"/>
        <v>0</v>
      </c>
    </row>
    <row r="3400" spans="1:24" x14ac:dyDescent="0.15">
      <c r="A3400" s="7">
        <v>3399</v>
      </c>
      <c r="B3400" s="7">
        <v>5</v>
      </c>
      <c r="C3400" s="7">
        <v>22</v>
      </c>
      <c r="D3400" s="7">
        <v>15</v>
      </c>
      <c r="E3400" s="7">
        <v>142</v>
      </c>
      <c r="F3400" s="7">
        <v>31.3</v>
      </c>
      <c r="G3400" s="7">
        <v>605.70000000000005</v>
      </c>
      <c r="H3400" s="7">
        <f t="shared" si="477"/>
        <v>1</v>
      </c>
      <c r="I3400" s="16">
        <f t="shared" si="478"/>
        <v>45068</v>
      </c>
      <c r="J3400" s="17">
        <v>1.2267999999999999</v>
      </c>
      <c r="K3400" s="18">
        <f>G3400*结论【关键目标】!C$27*0.7735*0.001</f>
        <v>56.221074000000002</v>
      </c>
      <c r="L3400" s="5">
        <v>0</v>
      </c>
      <c r="M3400" s="5">
        <f>ABS(IF(L3400&lt;=0,L3400/耗电量关键数据!$B$6/1000,L3400/耗电量关键数据!$B$5/1000))</f>
        <v>0</v>
      </c>
      <c r="N3400" s="5">
        <f>电气设备逐时使用率计算!H3376</f>
        <v>22.208055000000002</v>
      </c>
      <c r="O3400" s="5">
        <f>灯光逐时使用率计算!H3376</f>
        <v>11.844296</v>
      </c>
      <c r="P3400" s="19">
        <f t="shared" si="479"/>
        <v>34.052351000000002</v>
      </c>
      <c r="Q3400" s="19">
        <f t="shared" si="483"/>
        <v>34.052351000000002</v>
      </c>
      <c r="R3400" s="20">
        <f t="shared" si="480"/>
        <v>22.168723</v>
      </c>
      <c r="S3400" s="20">
        <f t="shared" si="484"/>
        <v>0</v>
      </c>
      <c r="T3400" s="20">
        <f>IF((T3399+R3400)&lt;0,0,IF((T3399+R3400)&gt;结论【关键目标】!C$28,结论【关键目标】!C$28,T3399+R3400))</f>
        <v>22</v>
      </c>
      <c r="U3400" s="19">
        <f>IF((T3399+R3400)&lt;结论【关键目标】!$C$28,0,(发电量计算【计算逻辑页】!R3400+发电量计算【计算逻辑页】!T3399-结论【关键目标】!$C$28))</f>
        <v>22.168723</v>
      </c>
      <c r="V3400" s="5">
        <f t="shared" si="481"/>
        <v>7.7590530499999995</v>
      </c>
      <c r="W3400" s="5">
        <f t="shared" si="482"/>
        <v>41.775424206799997</v>
      </c>
      <c r="X3400" s="5">
        <f t="shared" si="485"/>
        <v>0</v>
      </c>
    </row>
    <row r="3401" spans="1:24" x14ac:dyDescent="0.15">
      <c r="A3401" s="7">
        <v>3400</v>
      </c>
      <c r="B3401" s="7">
        <v>5</v>
      </c>
      <c r="C3401" s="7">
        <v>22</v>
      </c>
      <c r="D3401" s="7">
        <v>16</v>
      </c>
      <c r="E3401" s="7">
        <v>142</v>
      </c>
      <c r="F3401" s="7">
        <v>30</v>
      </c>
      <c r="G3401" s="7">
        <v>380.3</v>
      </c>
      <c r="H3401" s="7">
        <f t="shared" si="477"/>
        <v>1</v>
      </c>
      <c r="I3401" s="16">
        <f t="shared" si="478"/>
        <v>45068</v>
      </c>
      <c r="J3401" s="17">
        <v>0.70809999999999995</v>
      </c>
      <c r="K3401" s="18">
        <f>G3401*结论【关键目标】!C$27*0.7735*0.001</f>
        <v>35.299445999999996</v>
      </c>
      <c r="L3401" s="5">
        <v>0</v>
      </c>
      <c r="M3401" s="5">
        <f>ABS(IF(L3401&lt;=0,L3401/耗电量关键数据!$B$6/1000,L3401/耗电量关键数据!$B$5/1000))</f>
        <v>0</v>
      </c>
      <c r="N3401" s="5">
        <f>电气设备逐时使用率计算!H3377</f>
        <v>22.208055000000002</v>
      </c>
      <c r="O3401" s="5">
        <f>灯光逐时使用率计算!H3377</f>
        <v>11.844296</v>
      </c>
      <c r="P3401" s="19">
        <f t="shared" si="479"/>
        <v>34.052351000000002</v>
      </c>
      <c r="Q3401" s="19">
        <f t="shared" si="483"/>
        <v>0</v>
      </c>
      <c r="R3401" s="20">
        <f t="shared" si="480"/>
        <v>35.299445999999996</v>
      </c>
      <c r="S3401" s="20">
        <f t="shared" si="484"/>
        <v>0</v>
      </c>
      <c r="T3401" s="20">
        <f>IF((T3400+R3401)&lt;0,0,IF((T3400+R3401)&gt;结论【关键目标】!C$28,结论【关键目标】!C$28,T3400+R3401))</f>
        <v>22</v>
      </c>
      <c r="U3401" s="19">
        <f>IF((T3400+R3401)&lt;结论【关键目标】!$C$28,0,(发电量计算【计算逻辑页】!R3401+发电量计算【计算逻辑页】!T3400-结论【关键目标】!$C$28))</f>
        <v>35.299445999999996</v>
      </c>
      <c r="V3401" s="5">
        <f t="shared" si="481"/>
        <v>12.354806099999998</v>
      </c>
      <c r="W3401" s="5">
        <f t="shared" si="482"/>
        <v>24.1124697431</v>
      </c>
      <c r="X3401" s="5">
        <f t="shared" si="485"/>
        <v>0</v>
      </c>
    </row>
    <row r="3402" spans="1:24" x14ac:dyDescent="0.15">
      <c r="A3402" s="7">
        <v>3401</v>
      </c>
      <c r="B3402" s="7">
        <v>5</v>
      </c>
      <c r="C3402" s="7">
        <v>22</v>
      </c>
      <c r="D3402" s="7">
        <v>17</v>
      </c>
      <c r="E3402" s="7">
        <v>142</v>
      </c>
      <c r="F3402" s="7">
        <v>32</v>
      </c>
      <c r="G3402" s="7">
        <v>255.4</v>
      </c>
      <c r="H3402" s="7">
        <f t="shared" si="477"/>
        <v>1</v>
      </c>
      <c r="I3402" s="16">
        <f t="shared" si="478"/>
        <v>45068</v>
      </c>
      <c r="J3402" s="17">
        <v>0.70809999999999995</v>
      </c>
      <c r="K3402" s="18">
        <f>G3402*结论【关键目标】!C$27*0.7735*0.001</f>
        <v>23.706227999999999</v>
      </c>
      <c r="L3402" s="5">
        <v>0</v>
      </c>
      <c r="M3402" s="5">
        <f>ABS(IF(L3402&lt;=0,L3402/耗电量关键数据!$B$6/1000,L3402/耗电量关键数据!$B$5/1000))</f>
        <v>0</v>
      </c>
      <c r="N3402" s="5">
        <f>电气设备逐时使用率计算!H3378</f>
        <v>22.208055000000002</v>
      </c>
      <c r="O3402" s="5">
        <f>灯光逐时使用率计算!H3378</f>
        <v>11.844296</v>
      </c>
      <c r="P3402" s="19">
        <f t="shared" si="479"/>
        <v>34.052351000000002</v>
      </c>
      <c r="Q3402" s="19">
        <f t="shared" si="483"/>
        <v>0</v>
      </c>
      <c r="R3402" s="20">
        <f t="shared" si="480"/>
        <v>23.706227999999999</v>
      </c>
      <c r="S3402" s="20">
        <f t="shared" si="484"/>
        <v>0</v>
      </c>
      <c r="T3402" s="20">
        <f>IF((T3401+R3402)&lt;0,0,IF((T3401+R3402)&gt;结论【关键目标】!C$28,结论【关键目标】!C$28,T3401+R3402))</f>
        <v>22</v>
      </c>
      <c r="U3402" s="19">
        <f>IF((T3401+R3402)&lt;结论【关键目标】!$C$28,0,(发电量计算【计算逻辑页】!R3402+发电量计算【计算逻辑页】!T3401-结论【关键目标】!$C$28))</f>
        <v>23.706227999999996</v>
      </c>
      <c r="V3402" s="5">
        <f t="shared" si="481"/>
        <v>8.2971797999999986</v>
      </c>
      <c r="W3402" s="5">
        <f t="shared" si="482"/>
        <v>16.786380046799998</v>
      </c>
      <c r="X3402" s="5">
        <f t="shared" si="485"/>
        <v>0</v>
      </c>
    </row>
    <row r="3403" spans="1:24" x14ac:dyDescent="0.15">
      <c r="A3403" s="7">
        <v>3402</v>
      </c>
      <c r="B3403" s="7">
        <v>5</v>
      </c>
      <c r="C3403" s="7">
        <v>22</v>
      </c>
      <c r="D3403" s="7">
        <v>18</v>
      </c>
      <c r="E3403" s="7">
        <v>142</v>
      </c>
      <c r="F3403" s="7">
        <v>30.5</v>
      </c>
      <c r="G3403" s="7">
        <v>96.1</v>
      </c>
      <c r="H3403" s="7">
        <f t="shared" si="477"/>
        <v>1</v>
      </c>
      <c r="I3403" s="16">
        <f t="shared" si="478"/>
        <v>45068</v>
      </c>
      <c r="J3403" s="17">
        <v>0.70809999999999995</v>
      </c>
      <c r="K3403" s="18">
        <f>G3403*结论【关键目标】!C$27*0.7735*0.001</f>
        <v>8.9200020000000002</v>
      </c>
      <c r="L3403" s="5">
        <v>0</v>
      </c>
      <c r="M3403" s="5">
        <f>ABS(IF(L3403&lt;=0,L3403/耗电量关键数据!$B$6/1000,L3403/耗电量关键数据!$B$5/1000))</f>
        <v>0</v>
      </c>
      <c r="N3403" s="5">
        <f>电气设备逐时使用率计算!H3379</f>
        <v>7.0130699999999999</v>
      </c>
      <c r="O3403" s="5">
        <f>灯光逐时使用率计算!H3379</f>
        <v>3.7403040000000001</v>
      </c>
      <c r="P3403" s="19">
        <f t="shared" si="479"/>
        <v>10.753374000000001</v>
      </c>
      <c r="Q3403" s="19">
        <f t="shared" si="483"/>
        <v>0</v>
      </c>
      <c r="R3403" s="20">
        <f t="shared" si="480"/>
        <v>8.9200020000000002</v>
      </c>
      <c r="S3403" s="20">
        <f t="shared" si="484"/>
        <v>0</v>
      </c>
      <c r="T3403" s="20">
        <f>IF((T3402+R3403)&lt;0,0,IF((T3402+R3403)&gt;结论【关键目标】!C$28,结论【关键目标】!C$28,T3402+R3403))</f>
        <v>22</v>
      </c>
      <c r="U3403" s="19">
        <f>IF((T3402+R3403)&lt;结论【关键目标】!$C$28,0,(发电量计算【计算逻辑页】!R3403+发电量计算【计算逻辑页】!T3402-结论【关键目标】!$C$28))</f>
        <v>8.9200020000000002</v>
      </c>
      <c r="V3403" s="5">
        <f t="shared" si="481"/>
        <v>3.1220007000000001</v>
      </c>
      <c r="W3403" s="5">
        <f t="shared" si="482"/>
        <v>6.3162534161999995</v>
      </c>
      <c r="X3403" s="5">
        <f t="shared" si="485"/>
        <v>0</v>
      </c>
    </row>
    <row r="3404" spans="1:24" x14ac:dyDescent="0.15">
      <c r="A3404" s="7">
        <v>3403</v>
      </c>
      <c r="B3404" s="7">
        <v>5</v>
      </c>
      <c r="C3404" s="7">
        <v>22</v>
      </c>
      <c r="D3404" s="7">
        <v>19</v>
      </c>
      <c r="E3404" s="7">
        <v>142</v>
      </c>
      <c r="F3404" s="7">
        <v>30</v>
      </c>
      <c r="G3404" s="7">
        <v>0</v>
      </c>
      <c r="H3404" s="7">
        <f t="shared" si="477"/>
        <v>1</v>
      </c>
      <c r="I3404" s="16">
        <f t="shared" si="478"/>
        <v>45068</v>
      </c>
      <c r="J3404" s="17">
        <v>1.2267999999999999</v>
      </c>
      <c r="K3404" s="18">
        <f>G3404*结论【关键目标】!C$27*0.7735*0.001</f>
        <v>0</v>
      </c>
      <c r="L3404" s="5">
        <v>0</v>
      </c>
      <c r="M3404" s="5">
        <f>ABS(IF(L3404&lt;=0,L3404/耗电量关键数据!$B$6/1000,L3404/耗电量关键数据!$B$5/1000))</f>
        <v>0</v>
      </c>
      <c r="N3404" s="5">
        <f>电气设备逐时使用率计算!H3380</f>
        <v>7.0130699999999999</v>
      </c>
      <c r="O3404" s="5">
        <f>灯光逐时使用率计算!H3380</f>
        <v>3.7403040000000001</v>
      </c>
      <c r="P3404" s="19">
        <f t="shared" si="479"/>
        <v>10.753374000000001</v>
      </c>
      <c r="Q3404" s="19">
        <f t="shared" si="483"/>
        <v>10.753374000000001</v>
      </c>
      <c r="R3404" s="20">
        <f t="shared" si="480"/>
        <v>-10.753374000000001</v>
      </c>
      <c r="S3404" s="20">
        <f t="shared" si="484"/>
        <v>10.753374000000001</v>
      </c>
      <c r="T3404" s="20">
        <f>IF((T3403+R3404)&lt;0,0,IF((T3403+R3404)&gt;结论【关键目标】!C$28,结论【关键目标】!C$28,T3403+R3404))</f>
        <v>11.246625999999999</v>
      </c>
      <c r="U3404" s="19">
        <f>IF((T3403+R3404)&lt;结论【关键目标】!$C$28,0,(发电量计算【计算逻辑页】!R3404+发电量计算【计算逻辑页】!T3403-结论【关键目标】!$C$28))</f>
        <v>0</v>
      </c>
      <c r="V3404" s="5">
        <f t="shared" si="481"/>
        <v>0</v>
      </c>
      <c r="W3404" s="5">
        <f t="shared" si="482"/>
        <v>0</v>
      </c>
      <c r="X3404" s="5">
        <f t="shared" si="485"/>
        <v>9.428558323199999</v>
      </c>
    </row>
    <row r="3405" spans="1:24" x14ac:dyDescent="0.15">
      <c r="A3405" s="7">
        <v>3404</v>
      </c>
      <c r="B3405" s="7">
        <v>5</v>
      </c>
      <c r="C3405" s="7">
        <v>22</v>
      </c>
      <c r="D3405" s="7">
        <v>20</v>
      </c>
      <c r="E3405" s="7">
        <v>142</v>
      </c>
      <c r="F3405" s="7">
        <v>28</v>
      </c>
      <c r="G3405" s="7">
        <v>0</v>
      </c>
      <c r="H3405" s="7">
        <f t="shared" si="477"/>
        <v>1</v>
      </c>
      <c r="I3405" s="16">
        <f t="shared" si="478"/>
        <v>45068</v>
      </c>
      <c r="J3405" s="17">
        <v>1.2267999999999999</v>
      </c>
      <c r="K3405" s="18">
        <f>G3405*结论【关键目标】!C$27*0.7735*0.001</f>
        <v>0</v>
      </c>
      <c r="L3405" s="5">
        <v>0</v>
      </c>
      <c r="M3405" s="5">
        <f>ABS(IF(L3405&lt;=0,L3405/耗电量关键数据!$B$6/1000,L3405/耗电量关键数据!$B$5/1000))</f>
        <v>0</v>
      </c>
      <c r="N3405" s="5">
        <f>电气设备逐时使用率计算!H3381</f>
        <v>1.1688450000000001</v>
      </c>
      <c r="O3405" s="5">
        <f>灯光逐时使用率计算!H3381</f>
        <v>0.37403039999999999</v>
      </c>
      <c r="P3405" s="19">
        <f t="shared" si="479"/>
        <v>1.5428754000000002</v>
      </c>
      <c r="Q3405" s="19">
        <f t="shared" si="483"/>
        <v>1.5428754000000002</v>
      </c>
      <c r="R3405" s="20">
        <f t="shared" si="480"/>
        <v>-1.5428754000000002</v>
      </c>
      <c r="S3405" s="20">
        <f t="shared" si="484"/>
        <v>1.5428754000000002</v>
      </c>
      <c r="T3405" s="20">
        <f>IF((T3404+R3405)&lt;0,0,IF((T3404+R3405)&gt;结论【关键目标】!C$28,结论【关键目标】!C$28,T3404+R3405))</f>
        <v>9.7037505999999993</v>
      </c>
      <c r="U3405" s="19">
        <f>IF((T3404+R3405)&lt;结论【关键目标】!$C$28,0,(发电量计算【计算逻辑页】!R3405+发电量计算【计算逻辑页】!T3404-结论【关键目标】!$C$28))</f>
        <v>0</v>
      </c>
      <c r="V3405" s="5">
        <f t="shared" si="481"/>
        <v>0</v>
      </c>
      <c r="W3405" s="5">
        <f t="shared" si="482"/>
        <v>0</v>
      </c>
      <c r="X3405" s="5">
        <f t="shared" si="485"/>
        <v>1.3527931507200002</v>
      </c>
    </row>
    <row r="3406" spans="1:24" x14ac:dyDescent="0.15">
      <c r="A3406" s="7">
        <v>3405</v>
      </c>
      <c r="B3406" s="7">
        <v>5</v>
      </c>
      <c r="C3406" s="7">
        <v>22</v>
      </c>
      <c r="D3406" s="7">
        <v>21</v>
      </c>
      <c r="E3406" s="7">
        <v>142</v>
      </c>
      <c r="F3406" s="7">
        <v>26</v>
      </c>
      <c r="G3406" s="7">
        <v>0</v>
      </c>
      <c r="H3406" s="7">
        <f t="shared" si="477"/>
        <v>1</v>
      </c>
      <c r="I3406" s="16">
        <f t="shared" si="478"/>
        <v>45068</v>
      </c>
      <c r="J3406" s="17">
        <v>1.2267999999999999</v>
      </c>
      <c r="K3406" s="18">
        <f>G3406*结论【关键目标】!C$27*0.7735*0.001</f>
        <v>0</v>
      </c>
      <c r="L3406" s="5">
        <v>0</v>
      </c>
      <c r="M3406" s="5">
        <f>ABS(IF(L3406&lt;=0,L3406/耗电量关键数据!$B$6/1000,L3406/耗电量关键数据!$B$5/1000))</f>
        <v>0</v>
      </c>
      <c r="N3406" s="5">
        <f>电气设备逐时使用率计算!H3382</f>
        <v>1.1688450000000001</v>
      </c>
      <c r="O3406" s="5">
        <f>灯光逐时使用率计算!H3382</f>
        <v>0.37403039999999999</v>
      </c>
      <c r="P3406" s="19">
        <f t="shared" si="479"/>
        <v>1.5428754000000002</v>
      </c>
      <c r="Q3406" s="19">
        <f t="shared" si="483"/>
        <v>1.5428754000000002</v>
      </c>
      <c r="R3406" s="20">
        <f t="shared" si="480"/>
        <v>-1.5428754000000002</v>
      </c>
      <c r="S3406" s="20">
        <f t="shared" si="484"/>
        <v>1.5428754000000002</v>
      </c>
      <c r="T3406" s="20">
        <f>IF((T3405+R3406)&lt;0,0,IF((T3405+R3406)&gt;结论【关键目标】!C$28,结论【关键目标】!C$28,T3405+R3406))</f>
        <v>8.1608751999999996</v>
      </c>
      <c r="U3406" s="19">
        <f>IF((T3405+R3406)&lt;结论【关键目标】!$C$28,0,(发电量计算【计算逻辑页】!R3406+发电量计算【计算逻辑页】!T3405-结论【关键目标】!$C$28))</f>
        <v>0</v>
      </c>
      <c r="V3406" s="5">
        <f t="shared" si="481"/>
        <v>0</v>
      </c>
      <c r="W3406" s="5">
        <f t="shared" si="482"/>
        <v>0</v>
      </c>
      <c r="X3406" s="5">
        <f t="shared" si="485"/>
        <v>1.3527931507200002</v>
      </c>
    </row>
    <row r="3407" spans="1:24" x14ac:dyDescent="0.15">
      <c r="A3407" s="7">
        <v>3406</v>
      </c>
      <c r="B3407" s="7">
        <v>5</v>
      </c>
      <c r="C3407" s="7">
        <v>22</v>
      </c>
      <c r="D3407" s="7">
        <v>22</v>
      </c>
      <c r="E3407" s="7">
        <v>142</v>
      </c>
      <c r="F3407" s="7">
        <v>25</v>
      </c>
      <c r="G3407" s="7">
        <v>0</v>
      </c>
      <c r="H3407" s="7">
        <f t="shared" si="477"/>
        <v>1</v>
      </c>
      <c r="I3407" s="16">
        <f t="shared" si="478"/>
        <v>45068</v>
      </c>
      <c r="J3407" s="17">
        <v>0.70809999999999995</v>
      </c>
      <c r="K3407" s="18">
        <f>G3407*结论【关键目标】!C$27*0.7735*0.001</f>
        <v>0</v>
      </c>
      <c r="L3407" s="5">
        <v>0</v>
      </c>
      <c r="M3407" s="5">
        <f>ABS(IF(L3407&lt;=0,L3407/耗电量关键数据!$B$6/1000,L3407/耗电量关键数据!$B$5/1000))</f>
        <v>0</v>
      </c>
      <c r="N3407" s="5">
        <f>电气设备逐时使用率计算!H3383</f>
        <v>1.1688450000000001</v>
      </c>
      <c r="O3407" s="5">
        <f>灯光逐时使用率计算!H3383</f>
        <v>0.37403039999999999</v>
      </c>
      <c r="P3407" s="19">
        <f t="shared" si="479"/>
        <v>1.5428754000000002</v>
      </c>
      <c r="Q3407" s="19">
        <f t="shared" si="483"/>
        <v>0</v>
      </c>
      <c r="R3407" s="20">
        <f t="shared" si="480"/>
        <v>0</v>
      </c>
      <c r="S3407" s="20">
        <f t="shared" si="484"/>
        <v>0</v>
      </c>
      <c r="T3407" s="20">
        <f>IF((T3406+R3407)&lt;0,0,IF((T3406+R3407)&gt;结论【关键目标】!C$28,结论【关键目标】!C$28,T3406+R3407))</f>
        <v>8.1608751999999996</v>
      </c>
      <c r="U3407" s="19">
        <f>IF((T3406+R3407)&lt;结论【关键目标】!$C$28,0,(发电量计算【计算逻辑页】!R3407+发电量计算【计算逻辑页】!T3406-结论【关键目标】!$C$28))</f>
        <v>0</v>
      </c>
      <c r="V3407" s="5">
        <f t="shared" si="481"/>
        <v>0</v>
      </c>
      <c r="W3407" s="5">
        <f t="shared" si="482"/>
        <v>0</v>
      </c>
      <c r="X3407" s="5">
        <f t="shared" si="485"/>
        <v>0</v>
      </c>
    </row>
    <row r="3408" spans="1:24" x14ac:dyDescent="0.15">
      <c r="A3408" s="7">
        <v>3407</v>
      </c>
      <c r="B3408" s="7">
        <v>5</v>
      </c>
      <c r="C3408" s="7">
        <v>22</v>
      </c>
      <c r="D3408" s="7">
        <v>23</v>
      </c>
      <c r="E3408" s="7">
        <v>142</v>
      </c>
      <c r="F3408" s="7">
        <v>23</v>
      </c>
      <c r="G3408" s="7">
        <v>0</v>
      </c>
      <c r="H3408" s="7">
        <f t="shared" si="477"/>
        <v>1</v>
      </c>
      <c r="I3408" s="16">
        <f t="shared" si="478"/>
        <v>45068</v>
      </c>
      <c r="J3408" s="17">
        <v>0.70809999999999995</v>
      </c>
      <c r="K3408" s="18">
        <f>G3408*结论【关键目标】!C$27*0.7735*0.001</f>
        <v>0</v>
      </c>
      <c r="L3408" s="5">
        <v>0</v>
      </c>
      <c r="M3408" s="5">
        <f>ABS(IF(L3408&lt;=0,L3408/耗电量关键数据!$B$6/1000,L3408/耗电量关键数据!$B$5/1000))</f>
        <v>0</v>
      </c>
      <c r="N3408" s="5">
        <f>电气设备逐时使用率计算!H3384</f>
        <v>1.1688450000000001</v>
      </c>
      <c r="O3408" s="5">
        <f>灯光逐时使用率计算!H3384</f>
        <v>0.37403039999999999</v>
      </c>
      <c r="P3408" s="19">
        <f t="shared" si="479"/>
        <v>1.5428754000000002</v>
      </c>
      <c r="Q3408" s="19">
        <f t="shared" si="483"/>
        <v>0</v>
      </c>
      <c r="R3408" s="20">
        <f t="shared" si="480"/>
        <v>0</v>
      </c>
      <c r="S3408" s="20">
        <f t="shared" si="484"/>
        <v>0</v>
      </c>
      <c r="T3408" s="20">
        <f>IF((T3407+R3408)&lt;0,0,IF((T3407+R3408)&gt;结论【关键目标】!C$28,结论【关键目标】!C$28,T3407+R3408))</f>
        <v>8.1608751999999996</v>
      </c>
      <c r="U3408" s="19">
        <f>IF((T3407+R3408)&lt;结论【关键目标】!$C$28,0,(发电量计算【计算逻辑页】!R3408+发电量计算【计算逻辑页】!T3407-结论【关键目标】!$C$28))</f>
        <v>0</v>
      </c>
      <c r="V3408" s="5">
        <f t="shared" si="481"/>
        <v>0</v>
      </c>
      <c r="W3408" s="5">
        <f t="shared" si="482"/>
        <v>0</v>
      </c>
      <c r="X3408" s="5">
        <f t="shared" si="485"/>
        <v>0</v>
      </c>
    </row>
    <row r="3409" spans="1:24" x14ac:dyDescent="0.15">
      <c r="A3409" s="7">
        <v>3408</v>
      </c>
      <c r="B3409" s="7">
        <v>5</v>
      </c>
      <c r="C3409" s="7">
        <v>22</v>
      </c>
      <c r="D3409" s="7">
        <v>24</v>
      </c>
      <c r="E3409" s="7">
        <v>142</v>
      </c>
      <c r="F3409" s="7">
        <v>21.3</v>
      </c>
      <c r="G3409" s="7">
        <v>0</v>
      </c>
      <c r="H3409" s="7">
        <f t="shared" si="477"/>
        <v>1</v>
      </c>
      <c r="I3409" s="16">
        <f t="shared" si="478"/>
        <v>45068</v>
      </c>
      <c r="J3409" s="17">
        <v>0.2407</v>
      </c>
      <c r="K3409" s="18">
        <f>G3409*结论【关键目标】!C$27*0.7735*0.001</f>
        <v>0</v>
      </c>
      <c r="L3409" s="5">
        <v>0</v>
      </c>
      <c r="M3409" s="5">
        <f>ABS(IF(L3409&lt;=0,L3409/耗电量关键数据!$B$6/1000,L3409/耗电量关键数据!$B$5/1000))</f>
        <v>0</v>
      </c>
      <c r="N3409" s="5">
        <f>电气设备逐时使用率计算!H3385</f>
        <v>1.1688450000000001</v>
      </c>
      <c r="O3409" s="5">
        <f>灯光逐时使用率计算!H3385</f>
        <v>0.37403039999999999</v>
      </c>
      <c r="P3409" s="19">
        <f t="shared" si="479"/>
        <v>1.5428754000000002</v>
      </c>
      <c r="Q3409" s="19">
        <f t="shared" si="483"/>
        <v>0</v>
      </c>
      <c r="R3409" s="20">
        <f t="shared" si="480"/>
        <v>0</v>
      </c>
      <c r="S3409" s="20">
        <f t="shared" si="484"/>
        <v>0</v>
      </c>
      <c r="T3409" s="20">
        <f>IF((T3408+R3409)&lt;0,0,IF((T3408+R3409)&gt;结论【关键目标】!C$28,结论【关键目标】!C$28,T3408+R3409))</f>
        <v>8.1608751999999996</v>
      </c>
      <c r="U3409" s="19">
        <f>IF((T3408+R3409)&lt;结论【关键目标】!$C$28,0,(发电量计算【计算逻辑页】!R3409+发电量计算【计算逻辑页】!T3408-结论【关键目标】!$C$28))</f>
        <v>0</v>
      </c>
      <c r="V3409" s="5">
        <f t="shared" si="481"/>
        <v>0</v>
      </c>
      <c r="W3409" s="5">
        <f t="shared" si="482"/>
        <v>0</v>
      </c>
      <c r="X3409" s="5">
        <f t="shared" si="485"/>
        <v>0</v>
      </c>
    </row>
    <row r="3410" spans="1:24" x14ac:dyDescent="0.15">
      <c r="A3410" s="7">
        <v>3409</v>
      </c>
      <c r="B3410" s="7">
        <v>5</v>
      </c>
      <c r="C3410" s="7">
        <v>23</v>
      </c>
      <c r="D3410" s="7">
        <v>1</v>
      </c>
      <c r="E3410" s="7">
        <v>143</v>
      </c>
      <c r="F3410" s="7">
        <v>21</v>
      </c>
      <c r="G3410" s="7">
        <v>0</v>
      </c>
      <c r="H3410" s="7">
        <f t="shared" si="477"/>
        <v>2</v>
      </c>
      <c r="I3410" s="16">
        <f t="shared" si="478"/>
        <v>45069</v>
      </c>
      <c r="J3410" s="17">
        <v>0.2407</v>
      </c>
      <c r="K3410" s="18">
        <f>G3410*结论【关键目标】!C$27*0.7735*0.001</f>
        <v>0</v>
      </c>
      <c r="L3410" s="5">
        <v>0</v>
      </c>
      <c r="M3410" s="5">
        <f>ABS(IF(L3410&lt;=0,L3410/耗电量关键数据!$B$6/1000,L3410/耗电量关键数据!$B$5/1000))</f>
        <v>0</v>
      </c>
      <c r="N3410" s="5">
        <f>电气设备逐时使用率计算!H3386</f>
        <v>1.1688450000000001</v>
      </c>
      <c r="O3410" s="5">
        <f>灯光逐时使用率计算!H3386</f>
        <v>0.37403039999999999</v>
      </c>
      <c r="P3410" s="19">
        <f t="shared" si="479"/>
        <v>1.5428754000000002</v>
      </c>
      <c r="Q3410" s="19">
        <f t="shared" si="483"/>
        <v>0</v>
      </c>
      <c r="R3410" s="20">
        <f t="shared" si="480"/>
        <v>0</v>
      </c>
      <c r="S3410" s="20">
        <f t="shared" si="484"/>
        <v>0</v>
      </c>
      <c r="T3410" s="20">
        <f>IF((T3409+R3410)&lt;0,0,IF((T3409+R3410)&gt;结论【关键目标】!C$28,结论【关键目标】!C$28,T3409+R3410))</f>
        <v>8.1608751999999996</v>
      </c>
      <c r="U3410" s="19">
        <f>IF((T3409+R3410)&lt;结论【关键目标】!$C$28,0,(发电量计算【计算逻辑页】!R3410+发电量计算【计算逻辑页】!T3409-结论【关键目标】!$C$28))</f>
        <v>0</v>
      </c>
      <c r="V3410" s="5">
        <f t="shared" si="481"/>
        <v>0</v>
      </c>
      <c r="W3410" s="5">
        <f t="shared" si="482"/>
        <v>0</v>
      </c>
      <c r="X3410" s="5">
        <f t="shared" si="485"/>
        <v>0</v>
      </c>
    </row>
    <row r="3411" spans="1:24" x14ac:dyDescent="0.15">
      <c r="A3411" s="7">
        <v>3410</v>
      </c>
      <c r="B3411" s="7">
        <v>5</v>
      </c>
      <c r="C3411" s="7">
        <v>23</v>
      </c>
      <c r="D3411" s="7">
        <v>2</v>
      </c>
      <c r="E3411" s="7">
        <v>143</v>
      </c>
      <c r="F3411" s="7">
        <v>19</v>
      </c>
      <c r="G3411" s="7">
        <v>0</v>
      </c>
      <c r="H3411" s="7">
        <f t="shared" si="477"/>
        <v>2</v>
      </c>
      <c r="I3411" s="16">
        <f t="shared" si="478"/>
        <v>45069</v>
      </c>
      <c r="J3411" s="17">
        <v>0.2407</v>
      </c>
      <c r="K3411" s="18">
        <f>G3411*结论【关键目标】!C$27*0.7735*0.001</f>
        <v>0</v>
      </c>
      <c r="L3411" s="5">
        <v>0</v>
      </c>
      <c r="M3411" s="5">
        <f>ABS(IF(L3411&lt;=0,L3411/耗电量关键数据!$B$6/1000,L3411/耗电量关键数据!$B$5/1000))</f>
        <v>0</v>
      </c>
      <c r="N3411" s="5">
        <f>电气设备逐时使用率计算!H3387</f>
        <v>1.1688450000000001</v>
      </c>
      <c r="O3411" s="5">
        <f>灯光逐时使用率计算!H3387</f>
        <v>0.37403039999999999</v>
      </c>
      <c r="P3411" s="19">
        <f t="shared" si="479"/>
        <v>1.5428754000000002</v>
      </c>
      <c r="Q3411" s="19">
        <f t="shared" si="483"/>
        <v>0</v>
      </c>
      <c r="R3411" s="20">
        <f t="shared" si="480"/>
        <v>0</v>
      </c>
      <c r="S3411" s="20">
        <f t="shared" si="484"/>
        <v>0</v>
      </c>
      <c r="T3411" s="20">
        <f>IF((T3410+R3411)&lt;0,0,IF((T3410+R3411)&gt;结论【关键目标】!C$28,结论【关键目标】!C$28,T3410+R3411))</f>
        <v>8.1608751999999996</v>
      </c>
      <c r="U3411" s="19">
        <f>IF((T3410+R3411)&lt;结论【关键目标】!$C$28,0,(发电量计算【计算逻辑页】!R3411+发电量计算【计算逻辑页】!T3410-结论【关键目标】!$C$28))</f>
        <v>0</v>
      </c>
      <c r="V3411" s="5">
        <f t="shared" si="481"/>
        <v>0</v>
      </c>
      <c r="W3411" s="5">
        <f t="shared" si="482"/>
        <v>0</v>
      </c>
      <c r="X3411" s="5">
        <f t="shared" si="485"/>
        <v>0</v>
      </c>
    </row>
    <row r="3412" spans="1:24" x14ac:dyDescent="0.15">
      <c r="A3412" s="7">
        <v>3411</v>
      </c>
      <c r="B3412" s="7">
        <v>5</v>
      </c>
      <c r="C3412" s="7">
        <v>23</v>
      </c>
      <c r="D3412" s="7">
        <v>3</v>
      </c>
      <c r="E3412" s="7">
        <v>143</v>
      </c>
      <c r="F3412" s="7">
        <v>19.100000000000001</v>
      </c>
      <c r="G3412" s="7">
        <v>0</v>
      </c>
      <c r="H3412" s="7">
        <f t="shared" si="477"/>
        <v>2</v>
      </c>
      <c r="I3412" s="16">
        <f t="shared" si="478"/>
        <v>45069</v>
      </c>
      <c r="J3412" s="17">
        <v>0.2407</v>
      </c>
      <c r="K3412" s="18">
        <f>G3412*结论【关键目标】!C$27*0.7735*0.001</f>
        <v>0</v>
      </c>
      <c r="L3412" s="5">
        <v>0</v>
      </c>
      <c r="M3412" s="5">
        <f>ABS(IF(L3412&lt;=0,L3412/耗电量关键数据!$B$6/1000,L3412/耗电量关键数据!$B$5/1000))</f>
        <v>0</v>
      </c>
      <c r="N3412" s="5">
        <f>电气设备逐时使用率计算!H3388</f>
        <v>1.1688450000000001</v>
      </c>
      <c r="O3412" s="5">
        <f>灯光逐时使用率计算!H3388</f>
        <v>0.37403039999999999</v>
      </c>
      <c r="P3412" s="19">
        <f t="shared" si="479"/>
        <v>1.5428754000000002</v>
      </c>
      <c r="Q3412" s="19">
        <f t="shared" si="483"/>
        <v>0</v>
      </c>
      <c r="R3412" s="20">
        <f t="shared" si="480"/>
        <v>0</v>
      </c>
      <c r="S3412" s="20">
        <f t="shared" si="484"/>
        <v>0</v>
      </c>
      <c r="T3412" s="20">
        <f>IF((T3411+R3412)&lt;0,0,IF((T3411+R3412)&gt;结论【关键目标】!C$28,结论【关键目标】!C$28,T3411+R3412))</f>
        <v>8.1608751999999996</v>
      </c>
      <c r="U3412" s="19">
        <f>IF((T3411+R3412)&lt;结论【关键目标】!$C$28,0,(发电量计算【计算逻辑页】!R3412+发电量计算【计算逻辑页】!T3411-结论【关键目标】!$C$28))</f>
        <v>0</v>
      </c>
      <c r="V3412" s="5">
        <f t="shared" si="481"/>
        <v>0</v>
      </c>
      <c r="W3412" s="5">
        <f t="shared" si="482"/>
        <v>0</v>
      </c>
      <c r="X3412" s="5">
        <f t="shared" si="485"/>
        <v>0</v>
      </c>
    </row>
    <row r="3413" spans="1:24" x14ac:dyDescent="0.15">
      <c r="A3413" s="7">
        <v>3412</v>
      </c>
      <c r="B3413" s="7">
        <v>5</v>
      </c>
      <c r="C3413" s="7">
        <v>23</v>
      </c>
      <c r="D3413" s="7">
        <v>4</v>
      </c>
      <c r="E3413" s="7">
        <v>143</v>
      </c>
      <c r="F3413" s="7">
        <v>17</v>
      </c>
      <c r="G3413" s="7">
        <v>0</v>
      </c>
      <c r="H3413" s="7">
        <f t="shared" si="477"/>
        <v>2</v>
      </c>
      <c r="I3413" s="16">
        <f t="shared" si="478"/>
        <v>45069</v>
      </c>
      <c r="J3413" s="17">
        <v>0.2407</v>
      </c>
      <c r="K3413" s="18">
        <f>G3413*结论【关键目标】!C$27*0.7735*0.001</f>
        <v>0</v>
      </c>
      <c r="L3413" s="5">
        <v>0</v>
      </c>
      <c r="M3413" s="5">
        <f>ABS(IF(L3413&lt;=0,L3413/耗电量关键数据!$B$6/1000,L3413/耗电量关键数据!$B$5/1000))</f>
        <v>0</v>
      </c>
      <c r="N3413" s="5">
        <f>电气设备逐时使用率计算!H3389</f>
        <v>1.1688450000000001</v>
      </c>
      <c r="O3413" s="5">
        <f>灯光逐时使用率计算!H3389</f>
        <v>0.37403039999999999</v>
      </c>
      <c r="P3413" s="19">
        <f t="shared" si="479"/>
        <v>1.5428754000000002</v>
      </c>
      <c r="Q3413" s="19">
        <f t="shared" si="483"/>
        <v>0</v>
      </c>
      <c r="R3413" s="20">
        <f t="shared" si="480"/>
        <v>0</v>
      </c>
      <c r="S3413" s="20">
        <f t="shared" si="484"/>
        <v>0</v>
      </c>
      <c r="T3413" s="20">
        <f>IF((T3412+R3413)&lt;0,0,IF((T3412+R3413)&gt;结论【关键目标】!C$28,结论【关键目标】!C$28,T3412+R3413))</f>
        <v>8.1608751999999996</v>
      </c>
      <c r="U3413" s="19">
        <f>IF((T3412+R3413)&lt;结论【关键目标】!$C$28,0,(发电量计算【计算逻辑页】!R3413+发电量计算【计算逻辑页】!T3412-结论【关键目标】!$C$28))</f>
        <v>0</v>
      </c>
      <c r="V3413" s="5">
        <f t="shared" si="481"/>
        <v>0</v>
      </c>
      <c r="W3413" s="5">
        <f t="shared" si="482"/>
        <v>0</v>
      </c>
      <c r="X3413" s="5">
        <f t="shared" si="485"/>
        <v>0</v>
      </c>
    </row>
    <row r="3414" spans="1:24" x14ac:dyDescent="0.15">
      <c r="A3414" s="7">
        <v>3413</v>
      </c>
      <c r="B3414" s="7">
        <v>5</v>
      </c>
      <c r="C3414" s="7">
        <v>23</v>
      </c>
      <c r="D3414" s="7">
        <v>5</v>
      </c>
      <c r="E3414" s="7">
        <v>143</v>
      </c>
      <c r="F3414" s="7">
        <v>19</v>
      </c>
      <c r="G3414" s="7">
        <v>16.399999999999999</v>
      </c>
      <c r="H3414" s="7">
        <f t="shared" si="477"/>
        <v>2</v>
      </c>
      <c r="I3414" s="16">
        <f t="shared" si="478"/>
        <v>45069</v>
      </c>
      <c r="J3414" s="17">
        <v>0.2407</v>
      </c>
      <c r="K3414" s="18">
        <f>G3414*结论【关键目标】!C$27*0.7735*0.001</f>
        <v>1.5222479999999998</v>
      </c>
      <c r="L3414" s="5">
        <v>0</v>
      </c>
      <c r="M3414" s="5">
        <f>ABS(IF(L3414&lt;=0,L3414/耗电量关键数据!$B$6/1000,L3414/耗电量关键数据!$B$5/1000))</f>
        <v>0</v>
      </c>
      <c r="N3414" s="5">
        <f>电气设备逐时使用率计算!H3390</f>
        <v>1.1688450000000001</v>
      </c>
      <c r="O3414" s="5">
        <f>灯光逐时使用率计算!H3390</f>
        <v>0.37403039999999999</v>
      </c>
      <c r="P3414" s="19">
        <f t="shared" si="479"/>
        <v>1.5428754000000002</v>
      </c>
      <c r="Q3414" s="19">
        <f t="shared" si="483"/>
        <v>0</v>
      </c>
      <c r="R3414" s="20">
        <f t="shared" si="480"/>
        <v>1.5222479999999998</v>
      </c>
      <c r="S3414" s="20">
        <f t="shared" si="484"/>
        <v>0</v>
      </c>
      <c r="T3414" s="20">
        <f>IF((T3413+R3414)&lt;0,0,IF((T3413+R3414)&gt;结论【关键目标】!C$28,结论【关键目标】!C$28,T3413+R3414))</f>
        <v>9.6831231999999989</v>
      </c>
      <c r="U3414" s="19">
        <f>IF((T3413+R3414)&lt;结论【关键目标】!$C$28,0,(发电量计算【计算逻辑页】!R3414+发电量计算【计算逻辑页】!T3413-结论【关键目标】!$C$28))</f>
        <v>0</v>
      </c>
      <c r="V3414" s="5">
        <f t="shared" si="481"/>
        <v>0</v>
      </c>
      <c r="W3414" s="5">
        <f t="shared" si="482"/>
        <v>0.36640509359999995</v>
      </c>
      <c r="X3414" s="5">
        <f t="shared" si="485"/>
        <v>0</v>
      </c>
    </row>
    <row r="3415" spans="1:24" x14ac:dyDescent="0.15">
      <c r="A3415" s="7">
        <v>3414</v>
      </c>
      <c r="B3415" s="7">
        <v>5</v>
      </c>
      <c r="C3415" s="7">
        <v>23</v>
      </c>
      <c r="D3415" s="7">
        <v>6</v>
      </c>
      <c r="E3415" s="7">
        <v>143</v>
      </c>
      <c r="F3415" s="7">
        <v>18.100000000000001</v>
      </c>
      <c r="G3415" s="7">
        <v>131.4</v>
      </c>
      <c r="H3415" s="7">
        <f t="shared" si="477"/>
        <v>2</v>
      </c>
      <c r="I3415" s="16">
        <f t="shared" si="478"/>
        <v>45069</v>
      </c>
      <c r="J3415" s="17">
        <v>0.2407</v>
      </c>
      <c r="K3415" s="18">
        <f>G3415*结论【关键目标】!C$27*0.7735*0.001</f>
        <v>12.196548</v>
      </c>
      <c r="L3415" s="5">
        <v>0</v>
      </c>
      <c r="M3415" s="5">
        <f>ABS(IF(L3415&lt;=0,L3415/耗电量关键数据!$B$6/1000,L3415/耗电量关键数据!$B$5/1000))</f>
        <v>0</v>
      </c>
      <c r="N3415" s="5">
        <f>电气设备逐时使用率计算!H3391</f>
        <v>1.1688450000000001</v>
      </c>
      <c r="O3415" s="5">
        <f>灯光逐时使用率计算!H3391</f>
        <v>0.37403039999999999</v>
      </c>
      <c r="P3415" s="19">
        <f t="shared" si="479"/>
        <v>1.5428754000000002</v>
      </c>
      <c r="Q3415" s="19">
        <f t="shared" si="483"/>
        <v>0</v>
      </c>
      <c r="R3415" s="20">
        <f t="shared" si="480"/>
        <v>12.196548</v>
      </c>
      <c r="S3415" s="20">
        <f t="shared" si="484"/>
        <v>0</v>
      </c>
      <c r="T3415" s="20">
        <f>IF((T3414+R3415)&lt;0,0,IF((T3414+R3415)&gt;结论【关键目标】!C$28,结论【关键目标】!C$28,T3414+R3415))</f>
        <v>21.879671199999997</v>
      </c>
      <c r="U3415" s="19">
        <f>IF((T3414+R3415)&lt;结论【关键目标】!$C$28,0,(发电量计算【计算逻辑页】!R3415+发电量计算【计算逻辑页】!T3414-结论【关键目标】!$C$28))</f>
        <v>0</v>
      </c>
      <c r="V3415" s="5">
        <f t="shared" si="481"/>
        <v>0</v>
      </c>
      <c r="W3415" s="5">
        <f t="shared" si="482"/>
        <v>0.37137010878000004</v>
      </c>
      <c r="X3415" s="5">
        <f t="shared" si="485"/>
        <v>0</v>
      </c>
    </row>
    <row r="3416" spans="1:24" x14ac:dyDescent="0.15">
      <c r="A3416" s="7">
        <v>3415</v>
      </c>
      <c r="B3416" s="7">
        <v>5</v>
      </c>
      <c r="C3416" s="7">
        <v>23</v>
      </c>
      <c r="D3416" s="7">
        <v>7</v>
      </c>
      <c r="E3416" s="7">
        <v>143</v>
      </c>
      <c r="F3416" s="7">
        <v>20</v>
      </c>
      <c r="G3416" s="7">
        <v>368.7</v>
      </c>
      <c r="H3416" s="7">
        <f t="shared" si="477"/>
        <v>2</v>
      </c>
      <c r="I3416" s="16">
        <f t="shared" si="478"/>
        <v>45069</v>
      </c>
      <c r="J3416" s="17">
        <v>0.2407</v>
      </c>
      <c r="K3416" s="18">
        <f>G3416*结论【关键目标】!C$27*0.7735*0.001</f>
        <v>34.222733999999996</v>
      </c>
      <c r="L3416" s="5">
        <v>0</v>
      </c>
      <c r="M3416" s="5">
        <f>ABS(IF(L3416&lt;=0,L3416/耗电量关键数据!$B$6/1000,L3416/耗电量关键数据!$B$5/1000))</f>
        <v>0</v>
      </c>
      <c r="N3416" s="5">
        <f>电气设备逐时使用率计算!H3392</f>
        <v>2.3376900000000003</v>
      </c>
      <c r="O3416" s="5">
        <f>灯光逐时使用率计算!H3392</f>
        <v>1.2467680000000001</v>
      </c>
      <c r="P3416" s="19">
        <f t="shared" si="479"/>
        <v>3.5844580000000006</v>
      </c>
      <c r="Q3416" s="19">
        <f t="shared" si="483"/>
        <v>0</v>
      </c>
      <c r="R3416" s="20">
        <f t="shared" si="480"/>
        <v>34.222733999999996</v>
      </c>
      <c r="S3416" s="20">
        <f t="shared" si="484"/>
        <v>0</v>
      </c>
      <c r="T3416" s="20">
        <f>IF((T3415+R3416)&lt;0,0,IF((T3415+R3416)&gt;结论【关键目标】!C$28,结论【关键目标】!C$28,T3415+R3416))</f>
        <v>22</v>
      </c>
      <c r="U3416" s="19">
        <f>IF((T3415+R3416)&lt;结论【关键目标】!$C$28,0,(发电量计算【计算逻辑页】!R3416+发电量计算【计算逻辑页】!T3415-结论【关键目标】!$C$28))</f>
        <v>34.102405199999993</v>
      </c>
      <c r="V3416" s="5">
        <f t="shared" si="481"/>
        <v>0</v>
      </c>
      <c r="W3416" s="5">
        <f t="shared" si="482"/>
        <v>0.8627790406000001</v>
      </c>
      <c r="X3416" s="5">
        <f t="shared" si="485"/>
        <v>0</v>
      </c>
    </row>
    <row r="3417" spans="1:24" x14ac:dyDescent="0.15">
      <c r="A3417" s="7">
        <v>3416</v>
      </c>
      <c r="B3417" s="7">
        <v>5</v>
      </c>
      <c r="C3417" s="7">
        <v>23</v>
      </c>
      <c r="D3417" s="7">
        <v>8</v>
      </c>
      <c r="E3417" s="7">
        <v>143</v>
      </c>
      <c r="F3417" s="7">
        <v>22</v>
      </c>
      <c r="G3417" s="7">
        <v>520.70000000000005</v>
      </c>
      <c r="H3417" s="7">
        <f t="shared" si="477"/>
        <v>2</v>
      </c>
      <c r="I3417" s="16">
        <f t="shared" si="478"/>
        <v>45069</v>
      </c>
      <c r="J3417" s="17">
        <v>0.70809999999999995</v>
      </c>
      <c r="K3417" s="18">
        <f>G3417*结论【关键目标】!C$27*0.7735*0.001</f>
        <v>48.331374000000004</v>
      </c>
      <c r="L3417" s="5">
        <v>0</v>
      </c>
      <c r="M3417" s="5">
        <f>ABS(IF(L3417&lt;=0,L3417/耗电量关键数据!$B$6/1000,L3417/耗电量关键数据!$B$5/1000))</f>
        <v>0</v>
      </c>
      <c r="N3417" s="5">
        <f>电气设备逐时使用率计算!H3393</f>
        <v>11.688450000000001</v>
      </c>
      <c r="O3417" s="5">
        <f>灯光逐时使用率计算!H3393</f>
        <v>6.2338399999999998</v>
      </c>
      <c r="P3417" s="19">
        <f t="shared" si="479"/>
        <v>17.92229</v>
      </c>
      <c r="Q3417" s="19">
        <f t="shared" si="483"/>
        <v>0</v>
      </c>
      <c r="R3417" s="20">
        <f t="shared" si="480"/>
        <v>48.331374000000004</v>
      </c>
      <c r="S3417" s="20">
        <f t="shared" si="484"/>
        <v>0</v>
      </c>
      <c r="T3417" s="20">
        <f>IF((T3416+R3417)&lt;0,0,IF((T3416+R3417)&gt;结论【关键目标】!C$28,结论【关键目标】!C$28,T3416+R3417))</f>
        <v>22</v>
      </c>
      <c r="U3417" s="19">
        <f>IF((T3416+R3417)&lt;结论【关键目标】!$C$28,0,(发电量计算【计算逻辑页】!R3417+发电量计算【计算逻辑页】!T3416-结论【关键目标】!$C$28))</f>
        <v>48.331374000000011</v>
      </c>
      <c r="V3417" s="5">
        <f t="shared" si="481"/>
        <v>16.915980900000001</v>
      </c>
      <c r="W3417" s="5">
        <f t="shared" si="482"/>
        <v>12.690773548999999</v>
      </c>
      <c r="X3417" s="5">
        <f t="shared" si="485"/>
        <v>0</v>
      </c>
    </row>
    <row r="3418" spans="1:24" x14ac:dyDescent="0.15">
      <c r="A3418" s="7">
        <v>3417</v>
      </c>
      <c r="B3418" s="7">
        <v>5</v>
      </c>
      <c r="C3418" s="7">
        <v>23</v>
      </c>
      <c r="D3418" s="7">
        <v>9</v>
      </c>
      <c r="E3418" s="7">
        <v>143</v>
      </c>
      <c r="F3418" s="7">
        <v>24.3</v>
      </c>
      <c r="G3418" s="7">
        <v>725.4</v>
      </c>
      <c r="H3418" s="7">
        <f t="shared" si="477"/>
        <v>2</v>
      </c>
      <c r="I3418" s="16">
        <f t="shared" si="478"/>
        <v>45069</v>
      </c>
      <c r="J3418" s="17">
        <v>0.70809999999999995</v>
      </c>
      <c r="K3418" s="18">
        <f>G3418*结论【关键目标】!C$27*0.7735*0.001</f>
        <v>67.331627999999995</v>
      </c>
      <c r="L3418" s="5">
        <v>0</v>
      </c>
      <c r="M3418" s="5">
        <f>ABS(IF(L3418&lt;=0,L3418/耗电量关键数据!$B$6/1000,L3418/耗电量关键数据!$B$5/1000))</f>
        <v>0</v>
      </c>
      <c r="N3418" s="5">
        <f>电气设备逐时使用率计算!H3394</f>
        <v>22.208055000000002</v>
      </c>
      <c r="O3418" s="5">
        <f>灯光逐时使用率计算!H3394</f>
        <v>11.844296</v>
      </c>
      <c r="P3418" s="19">
        <f t="shared" si="479"/>
        <v>34.052351000000002</v>
      </c>
      <c r="Q3418" s="19">
        <f t="shared" si="483"/>
        <v>0</v>
      </c>
      <c r="R3418" s="20">
        <f t="shared" si="480"/>
        <v>67.331627999999995</v>
      </c>
      <c r="S3418" s="20">
        <f t="shared" si="484"/>
        <v>0</v>
      </c>
      <c r="T3418" s="20">
        <f>IF((T3417+R3418)&lt;0,0,IF((T3417+R3418)&gt;结论【关键目标】!C$28,结论【关键目标】!C$28,T3417+R3418))</f>
        <v>22</v>
      </c>
      <c r="U3418" s="19">
        <f>IF((T3417+R3418)&lt;结论【关键目标】!$C$28,0,(发电量计算【计算逻辑页】!R3418+发电量计算【计算逻辑页】!T3417-结论【关键目标】!$C$28))</f>
        <v>67.331627999999995</v>
      </c>
      <c r="V3418" s="5">
        <f t="shared" si="481"/>
        <v>23.566069799999998</v>
      </c>
      <c r="W3418" s="5">
        <f t="shared" si="482"/>
        <v>24.1124697431</v>
      </c>
      <c r="X3418" s="5">
        <f t="shared" si="485"/>
        <v>0</v>
      </c>
    </row>
    <row r="3419" spans="1:24" x14ac:dyDescent="0.15">
      <c r="A3419" s="7">
        <v>3418</v>
      </c>
      <c r="B3419" s="7">
        <v>5</v>
      </c>
      <c r="C3419" s="7">
        <v>23</v>
      </c>
      <c r="D3419" s="7">
        <v>10</v>
      </c>
      <c r="E3419" s="7">
        <v>143</v>
      </c>
      <c r="F3419" s="7">
        <v>26</v>
      </c>
      <c r="G3419" s="7">
        <v>750.9</v>
      </c>
      <c r="H3419" s="7">
        <f t="shared" si="477"/>
        <v>2</v>
      </c>
      <c r="I3419" s="16">
        <f t="shared" si="478"/>
        <v>45069</v>
      </c>
      <c r="J3419" s="17">
        <v>0.70809999999999995</v>
      </c>
      <c r="K3419" s="18">
        <f>G3419*结论【关键目标】!C$27*0.7735*0.001</f>
        <v>69.698537999999999</v>
      </c>
      <c r="L3419" s="5">
        <v>0</v>
      </c>
      <c r="M3419" s="5">
        <f>ABS(IF(L3419&lt;=0,L3419/耗电量关键数据!$B$6/1000,L3419/耗电量关键数据!$B$5/1000))</f>
        <v>0</v>
      </c>
      <c r="N3419" s="5">
        <f>电气设备逐时使用率计算!H3395</f>
        <v>22.208055000000002</v>
      </c>
      <c r="O3419" s="5">
        <f>灯光逐时使用率计算!H3395</f>
        <v>11.844296</v>
      </c>
      <c r="P3419" s="19">
        <f t="shared" si="479"/>
        <v>34.052351000000002</v>
      </c>
      <c r="Q3419" s="19">
        <f t="shared" si="483"/>
        <v>0</v>
      </c>
      <c r="R3419" s="20">
        <f t="shared" si="480"/>
        <v>69.698537999999999</v>
      </c>
      <c r="S3419" s="20">
        <f t="shared" si="484"/>
        <v>0</v>
      </c>
      <c r="T3419" s="20">
        <f>IF((T3418+R3419)&lt;0,0,IF((T3418+R3419)&gt;结论【关键目标】!C$28,结论【关键目标】!C$28,T3418+R3419))</f>
        <v>22</v>
      </c>
      <c r="U3419" s="19">
        <f>IF((T3418+R3419)&lt;结论【关键目标】!$C$28,0,(发电量计算【计算逻辑页】!R3419+发电量计算【计算逻辑页】!T3418-结论【关键目标】!$C$28))</f>
        <v>69.698537999999999</v>
      </c>
      <c r="V3419" s="5">
        <f t="shared" si="481"/>
        <v>24.394488299999999</v>
      </c>
      <c r="W3419" s="5">
        <f t="shared" si="482"/>
        <v>24.1124697431</v>
      </c>
      <c r="X3419" s="5">
        <f t="shared" si="485"/>
        <v>0</v>
      </c>
    </row>
    <row r="3420" spans="1:24" x14ac:dyDescent="0.15">
      <c r="A3420" s="7">
        <v>3419</v>
      </c>
      <c r="B3420" s="7">
        <v>5</v>
      </c>
      <c r="C3420" s="7">
        <v>23</v>
      </c>
      <c r="D3420" s="7">
        <v>11</v>
      </c>
      <c r="E3420" s="7">
        <v>143</v>
      </c>
      <c r="F3420" s="7">
        <v>26</v>
      </c>
      <c r="G3420" s="7">
        <v>737</v>
      </c>
      <c r="H3420" s="7">
        <f t="shared" si="477"/>
        <v>2</v>
      </c>
      <c r="I3420" s="16">
        <f t="shared" si="478"/>
        <v>45069</v>
      </c>
      <c r="J3420" s="17">
        <v>1.2267999999999999</v>
      </c>
      <c r="K3420" s="18">
        <f>G3420*结论【关键目标】!C$27*0.7735*0.001</f>
        <v>68.408339999999995</v>
      </c>
      <c r="L3420" s="5">
        <v>0</v>
      </c>
      <c r="M3420" s="5">
        <f>ABS(IF(L3420&lt;=0,L3420/耗电量关键数据!$B$6/1000,L3420/耗电量关键数据!$B$5/1000))</f>
        <v>0</v>
      </c>
      <c r="N3420" s="5">
        <f>电气设备逐时使用率计算!H3396</f>
        <v>22.208055000000002</v>
      </c>
      <c r="O3420" s="5">
        <f>灯光逐时使用率计算!H3396</f>
        <v>11.844296</v>
      </c>
      <c r="P3420" s="19">
        <f t="shared" si="479"/>
        <v>34.052351000000002</v>
      </c>
      <c r="Q3420" s="19">
        <f t="shared" si="483"/>
        <v>34.052351000000002</v>
      </c>
      <c r="R3420" s="20">
        <f t="shared" si="480"/>
        <v>34.355988999999994</v>
      </c>
      <c r="S3420" s="20">
        <f t="shared" si="484"/>
        <v>0</v>
      </c>
      <c r="T3420" s="20">
        <f>IF((T3419+R3420)&lt;0,0,IF((T3419+R3420)&gt;结论【关键目标】!C$28,结论【关键目标】!C$28,T3419+R3420))</f>
        <v>22</v>
      </c>
      <c r="U3420" s="19">
        <f>IF((T3419+R3420)&lt;结论【关键目标】!$C$28,0,(发电量计算【计算逻辑页】!R3420+发电量计算【计算逻辑页】!T3419-结论【关键目标】!$C$28))</f>
        <v>34.355988999999994</v>
      </c>
      <c r="V3420" s="5">
        <f t="shared" si="481"/>
        <v>12.024596149999997</v>
      </c>
      <c r="W3420" s="5">
        <f t="shared" si="482"/>
        <v>41.775424206799997</v>
      </c>
      <c r="X3420" s="5">
        <f t="shared" si="485"/>
        <v>0</v>
      </c>
    </row>
    <row r="3421" spans="1:24" x14ac:dyDescent="0.15">
      <c r="A3421" s="7">
        <v>3420</v>
      </c>
      <c r="B3421" s="7">
        <v>5</v>
      </c>
      <c r="C3421" s="7">
        <v>23</v>
      </c>
      <c r="D3421" s="7">
        <v>12</v>
      </c>
      <c r="E3421" s="7">
        <v>143</v>
      </c>
      <c r="F3421" s="7">
        <v>27.2</v>
      </c>
      <c r="G3421" s="7">
        <v>734.6</v>
      </c>
      <c r="H3421" s="7">
        <f t="shared" si="477"/>
        <v>2</v>
      </c>
      <c r="I3421" s="16">
        <f t="shared" si="478"/>
        <v>45069</v>
      </c>
      <c r="J3421" s="17">
        <v>1.2267999999999999</v>
      </c>
      <c r="K3421" s="18">
        <f>G3421*结论【关键目标】!C$27*0.7735*0.001</f>
        <v>68.185572000000008</v>
      </c>
      <c r="L3421" s="5">
        <v>0</v>
      </c>
      <c r="M3421" s="5">
        <f>ABS(IF(L3421&lt;=0,L3421/耗电量关键数据!$B$6/1000,L3421/耗电量关键数据!$B$5/1000))</f>
        <v>0</v>
      </c>
      <c r="N3421" s="5">
        <f>电气设备逐时使用率计算!H3397</f>
        <v>11.688450000000001</v>
      </c>
      <c r="O3421" s="5">
        <f>灯光逐时使用率计算!H3397</f>
        <v>9.9741440000000008</v>
      </c>
      <c r="P3421" s="19">
        <f t="shared" si="479"/>
        <v>21.662594000000002</v>
      </c>
      <c r="Q3421" s="19">
        <f t="shared" si="483"/>
        <v>21.662594000000002</v>
      </c>
      <c r="R3421" s="20">
        <f t="shared" si="480"/>
        <v>46.522978000000009</v>
      </c>
      <c r="S3421" s="20">
        <f t="shared" si="484"/>
        <v>0</v>
      </c>
      <c r="T3421" s="20">
        <f>IF((T3420+R3421)&lt;0,0,IF((T3420+R3421)&gt;结论【关键目标】!C$28,结论【关键目标】!C$28,T3420+R3421))</f>
        <v>22</v>
      </c>
      <c r="U3421" s="19">
        <f>IF((T3420+R3421)&lt;结论【关键目标】!$C$28,0,(发电量计算【计算逻辑页】!R3421+发电量计算【计算逻辑页】!T3420-结论【关键目标】!$C$28))</f>
        <v>46.522978000000009</v>
      </c>
      <c r="V3421" s="5">
        <f t="shared" si="481"/>
        <v>16.283042300000002</v>
      </c>
      <c r="W3421" s="5">
        <f t="shared" si="482"/>
        <v>26.5756703192</v>
      </c>
      <c r="X3421" s="5">
        <f t="shared" si="485"/>
        <v>0</v>
      </c>
    </row>
    <row r="3422" spans="1:24" x14ac:dyDescent="0.15">
      <c r="A3422" s="7">
        <v>3421</v>
      </c>
      <c r="B3422" s="7">
        <v>5</v>
      </c>
      <c r="C3422" s="7">
        <v>23</v>
      </c>
      <c r="D3422" s="7">
        <v>13</v>
      </c>
      <c r="E3422" s="7">
        <v>143</v>
      </c>
      <c r="F3422" s="7">
        <v>27.4</v>
      </c>
      <c r="G3422" s="7">
        <v>740.7</v>
      </c>
      <c r="H3422" s="7">
        <f t="shared" si="477"/>
        <v>2</v>
      </c>
      <c r="I3422" s="16">
        <f t="shared" si="478"/>
        <v>45069</v>
      </c>
      <c r="J3422" s="17">
        <v>1.2267999999999999</v>
      </c>
      <c r="K3422" s="18">
        <f>G3422*结论【关键目标】!C$27*0.7735*0.001</f>
        <v>68.751773999999997</v>
      </c>
      <c r="L3422" s="5">
        <v>0</v>
      </c>
      <c r="M3422" s="5">
        <f>ABS(IF(L3422&lt;=0,L3422/耗电量关键数据!$B$6/1000,L3422/耗电量关键数据!$B$5/1000))</f>
        <v>0</v>
      </c>
      <c r="N3422" s="5">
        <f>电气设备逐时使用率计算!H3398</f>
        <v>11.688450000000001</v>
      </c>
      <c r="O3422" s="5">
        <f>灯光逐时使用率计算!H3398</f>
        <v>9.9741440000000008</v>
      </c>
      <c r="P3422" s="19">
        <f t="shared" si="479"/>
        <v>21.662594000000002</v>
      </c>
      <c r="Q3422" s="19">
        <f t="shared" si="483"/>
        <v>21.662594000000002</v>
      </c>
      <c r="R3422" s="20">
        <f t="shared" si="480"/>
        <v>47.089179999999999</v>
      </c>
      <c r="S3422" s="20">
        <f t="shared" si="484"/>
        <v>0</v>
      </c>
      <c r="T3422" s="20">
        <f>IF((T3421+R3422)&lt;0,0,IF((T3421+R3422)&gt;结论【关键目标】!C$28,结论【关键目标】!C$28,T3421+R3422))</f>
        <v>22</v>
      </c>
      <c r="U3422" s="19">
        <f>IF((T3421+R3422)&lt;结论【关键目标】!$C$28,0,(发电量计算【计算逻辑页】!R3422+发电量计算【计算逻辑页】!T3421-结论【关键目标】!$C$28))</f>
        <v>47.089179999999999</v>
      </c>
      <c r="V3422" s="5">
        <f t="shared" si="481"/>
        <v>16.481213</v>
      </c>
      <c r="W3422" s="5">
        <f t="shared" si="482"/>
        <v>26.5756703192</v>
      </c>
      <c r="X3422" s="5">
        <f t="shared" si="485"/>
        <v>0</v>
      </c>
    </row>
    <row r="3423" spans="1:24" x14ac:dyDescent="0.15">
      <c r="A3423" s="7">
        <v>3422</v>
      </c>
      <c r="B3423" s="7">
        <v>5</v>
      </c>
      <c r="C3423" s="7">
        <v>23</v>
      </c>
      <c r="D3423" s="7">
        <v>14</v>
      </c>
      <c r="E3423" s="7">
        <v>143</v>
      </c>
      <c r="F3423" s="7">
        <v>28</v>
      </c>
      <c r="G3423" s="7">
        <v>684.9</v>
      </c>
      <c r="H3423" s="7">
        <f t="shared" si="477"/>
        <v>2</v>
      </c>
      <c r="I3423" s="16">
        <f t="shared" si="478"/>
        <v>45069</v>
      </c>
      <c r="J3423" s="17">
        <v>1.2267999999999999</v>
      </c>
      <c r="K3423" s="18">
        <f>G3423*结论【关键目标】!C$27*0.7735*0.001</f>
        <v>63.572417999999999</v>
      </c>
      <c r="L3423" s="5">
        <v>0</v>
      </c>
      <c r="M3423" s="5">
        <f>ABS(IF(L3423&lt;=0,L3423/耗电量关键数据!$B$6/1000,L3423/耗电量关键数据!$B$5/1000))</f>
        <v>0</v>
      </c>
      <c r="N3423" s="5">
        <f>电气设备逐时使用率计算!H3399</f>
        <v>22.208055000000002</v>
      </c>
      <c r="O3423" s="5">
        <f>灯光逐时使用率计算!H3399</f>
        <v>11.844296</v>
      </c>
      <c r="P3423" s="19">
        <f t="shared" si="479"/>
        <v>34.052351000000002</v>
      </c>
      <c r="Q3423" s="19">
        <f t="shared" si="483"/>
        <v>34.052351000000002</v>
      </c>
      <c r="R3423" s="20">
        <f t="shared" si="480"/>
        <v>29.520066999999997</v>
      </c>
      <c r="S3423" s="20">
        <f t="shared" si="484"/>
        <v>0</v>
      </c>
      <c r="T3423" s="20">
        <f>IF((T3422+R3423)&lt;0,0,IF((T3422+R3423)&gt;结论【关键目标】!C$28,结论【关键目标】!C$28,T3422+R3423))</f>
        <v>22</v>
      </c>
      <c r="U3423" s="19">
        <f>IF((T3422+R3423)&lt;结论【关键目标】!$C$28,0,(发电量计算【计算逻辑页】!R3423+发电量计算【计算逻辑页】!T3422-结论【关键目标】!$C$28))</f>
        <v>29.520066999999997</v>
      </c>
      <c r="V3423" s="5">
        <f t="shared" si="481"/>
        <v>10.332023449999998</v>
      </c>
      <c r="W3423" s="5">
        <f t="shared" si="482"/>
        <v>41.775424206799997</v>
      </c>
      <c r="X3423" s="5">
        <f t="shared" si="485"/>
        <v>0</v>
      </c>
    </row>
    <row r="3424" spans="1:24" x14ac:dyDescent="0.15">
      <c r="A3424" s="7">
        <v>3423</v>
      </c>
      <c r="B3424" s="7">
        <v>5</v>
      </c>
      <c r="C3424" s="7">
        <v>23</v>
      </c>
      <c r="D3424" s="7">
        <v>15</v>
      </c>
      <c r="E3424" s="7">
        <v>143</v>
      </c>
      <c r="F3424" s="7">
        <v>28.6</v>
      </c>
      <c r="G3424" s="7">
        <v>559.5</v>
      </c>
      <c r="H3424" s="7">
        <f t="shared" si="477"/>
        <v>2</v>
      </c>
      <c r="I3424" s="16">
        <f t="shared" si="478"/>
        <v>45069</v>
      </c>
      <c r="J3424" s="17">
        <v>1.2267999999999999</v>
      </c>
      <c r="K3424" s="18">
        <f>G3424*结论【关键目标】!C$27*0.7735*0.001</f>
        <v>51.932790000000004</v>
      </c>
      <c r="L3424" s="5">
        <v>0</v>
      </c>
      <c r="M3424" s="5">
        <f>ABS(IF(L3424&lt;=0,L3424/耗电量关键数据!$B$6/1000,L3424/耗电量关键数据!$B$5/1000))</f>
        <v>0</v>
      </c>
      <c r="N3424" s="5">
        <f>电气设备逐时使用率计算!H3400</f>
        <v>22.208055000000002</v>
      </c>
      <c r="O3424" s="5">
        <f>灯光逐时使用率计算!H3400</f>
        <v>11.844296</v>
      </c>
      <c r="P3424" s="19">
        <f t="shared" si="479"/>
        <v>34.052351000000002</v>
      </c>
      <c r="Q3424" s="19">
        <f t="shared" si="483"/>
        <v>34.052351000000002</v>
      </c>
      <c r="R3424" s="20">
        <f t="shared" si="480"/>
        <v>17.880439000000003</v>
      </c>
      <c r="S3424" s="20">
        <f t="shared" si="484"/>
        <v>0</v>
      </c>
      <c r="T3424" s="20">
        <f>IF((T3423+R3424)&lt;0,0,IF((T3423+R3424)&gt;结论【关键目标】!C$28,结论【关键目标】!C$28,T3423+R3424))</f>
        <v>22</v>
      </c>
      <c r="U3424" s="19">
        <f>IF((T3423+R3424)&lt;结论【关键目标】!$C$28,0,(发电量计算【计算逻辑页】!R3424+发电量计算【计算逻辑页】!T3423-结论【关键目标】!$C$28))</f>
        <v>17.880439000000003</v>
      </c>
      <c r="V3424" s="5">
        <f t="shared" si="481"/>
        <v>6.2581536500000006</v>
      </c>
      <c r="W3424" s="5">
        <f t="shared" si="482"/>
        <v>41.775424206799997</v>
      </c>
      <c r="X3424" s="5">
        <f t="shared" si="485"/>
        <v>0</v>
      </c>
    </row>
    <row r="3425" spans="1:24" x14ac:dyDescent="0.15">
      <c r="A3425" s="7">
        <v>3424</v>
      </c>
      <c r="B3425" s="7">
        <v>5</v>
      </c>
      <c r="C3425" s="7">
        <v>23</v>
      </c>
      <c r="D3425" s="7">
        <v>16</v>
      </c>
      <c r="E3425" s="7">
        <v>143</v>
      </c>
      <c r="F3425" s="7">
        <v>30</v>
      </c>
      <c r="G3425" s="7">
        <v>455.8</v>
      </c>
      <c r="H3425" s="7">
        <f t="shared" si="477"/>
        <v>2</v>
      </c>
      <c r="I3425" s="16">
        <f t="shared" si="478"/>
        <v>45069</v>
      </c>
      <c r="J3425" s="17">
        <v>0.70809999999999995</v>
      </c>
      <c r="K3425" s="18">
        <f>G3425*结论【关键目标】!C$27*0.7735*0.001</f>
        <v>42.307355999999999</v>
      </c>
      <c r="L3425" s="5">
        <v>0</v>
      </c>
      <c r="M3425" s="5">
        <f>ABS(IF(L3425&lt;=0,L3425/耗电量关键数据!$B$6/1000,L3425/耗电量关键数据!$B$5/1000))</f>
        <v>0</v>
      </c>
      <c r="N3425" s="5">
        <f>电气设备逐时使用率计算!H3401</f>
        <v>22.208055000000002</v>
      </c>
      <c r="O3425" s="5">
        <f>灯光逐时使用率计算!H3401</f>
        <v>11.844296</v>
      </c>
      <c r="P3425" s="19">
        <f t="shared" si="479"/>
        <v>34.052351000000002</v>
      </c>
      <c r="Q3425" s="19">
        <f t="shared" si="483"/>
        <v>0</v>
      </c>
      <c r="R3425" s="20">
        <f t="shared" si="480"/>
        <v>42.307355999999999</v>
      </c>
      <c r="S3425" s="20">
        <f t="shared" si="484"/>
        <v>0</v>
      </c>
      <c r="T3425" s="20">
        <f>IF((T3424+R3425)&lt;0,0,IF((T3424+R3425)&gt;结论【关键目标】!C$28,结论【关键目标】!C$28,T3424+R3425))</f>
        <v>22</v>
      </c>
      <c r="U3425" s="19">
        <f>IF((T3424+R3425)&lt;结论【关键目标】!$C$28,0,(发电量计算【计算逻辑页】!R3425+发电量计算【计算逻辑页】!T3424-结论【关键目标】!$C$28))</f>
        <v>42.307355999999999</v>
      </c>
      <c r="V3425" s="5">
        <f t="shared" si="481"/>
        <v>14.807574599999999</v>
      </c>
      <c r="W3425" s="5">
        <f t="shared" si="482"/>
        <v>24.1124697431</v>
      </c>
      <c r="X3425" s="5">
        <f t="shared" si="485"/>
        <v>0</v>
      </c>
    </row>
    <row r="3426" spans="1:24" x14ac:dyDescent="0.15">
      <c r="A3426" s="7">
        <v>3425</v>
      </c>
      <c r="B3426" s="7">
        <v>5</v>
      </c>
      <c r="C3426" s="7">
        <v>23</v>
      </c>
      <c r="D3426" s="7">
        <v>17</v>
      </c>
      <c r="E3426" s="7">
        <v>143</v>
      </c>
      <c r="F3426" s="7">
        <v>30</v>
      </c>
      <c r="G3426" s="7">
        <v>282.8</v>
      </c>
      <c r="H3426" s="7">
        <f t="shared" si="477"/>
        <v>2</v>
      </c>
      <c r="I3426" s="16">
        <f t="shared" si="478"/>
        <v>45069</v>
      </c>
      <c r="J3426" s="17">
        <v>0.70809999999999995</v>
      </c>
      <c r="K3426" s="18">
        <f>G3426*结论【关键目标】!C$27*0.7735*0.001</f>
        <v>26.249496000000001</v>
      </c>
      <c r="L3426" s="5">
        <v>0</v>
      </c>
      <c r="M3426" s="5">
        <f>ABS(IF(L3426&lt;=0,L3426/耗电量关键数据!$B$6/1000,L3426/耗电量关键数据!$B$5/1000))</f>
        <v>0</v>
      </c>
      <c r="N3426" s="5">
        <f>电气设备逐时使用率计算!H3402</f>
        <v>22.208055000000002</v>
      </c>
      <c r="O3426" s="5">
        <f>灯光逐时使用率计算!H3402</f>
        <v>11.844296</v>
      </c>
      <c r="P3426" s="19">
        <f t="shared" si="479"/>
        <v>34.052351000000002</v>
      </c>
      <c r="Q3426" s="19">
        <f t="shared" si="483"/>
        <v>0</v>
      </c>
      <c r="R3426" s="20">
        <f t="shared" si="480"/>
        <v>26.249496000000001</v>
      </c>
      <c r="S3426" s="20">
        <f t="shared" si="484"/>
        <v>0</v>
      </c>
      <c r="T3426" s="20">
        <f>IF((T3425+R3426)&lt;0,0,IF((T3425+R3426)&gt;结论【关键目标】!C$28,结论【关键目标】!C$28,T3425+R3426))</f>
        <v>22</v>
      </c>
      <c r="U3426" s="19">
        <f>IF((T3425+R3426)&lt;结论【关键目标】!$C$28,0,(发电量计算【计算逻辑页】!R3426+发电量计算【计算逻辑页】!T3425-结论【关键目标】!$C$28))</f>
        <v>26.249496000000001</v>
      </c>
      <c r="V3426" s="5">
        <f t="shared" si="481"/>
        <v>9.1873235999999991</v>
      </c>
      <c r="W3426" s="5">
        <f t="shared" si="482"/>
        <v>18.587268117600001</v>
      </c>
      <c r="X3426" s="5">
        <f t="shared" si="485"/>
        <v>0</v>
      </c>
    </row>
    <row r="3427" spans="1:24" x14ac:dyDescent="0.15">
      <c r="A3427" s="7">
        <v>3426</v>
      </c>
      <c r="B3427" s="7">
        <v>5</v>
      </c>
      <c r="C3427" s="7">
        <v>23</v>
      </c>
      <c r="D3427" s="7">
        <v>18</v>
      </c>
      <c r="E3427" s="7">
        <v>143</v>
      </c>
      <c r="F3427" s="7">
        <v>28.7</v>
      </c>
      <c r="G3427" s="7">
        <v>106.8</v>
      </c>
      <c r="H3427" s="7">
        <f t="shared" si="477"/>
        <v>2</v>
      </c>
      <c r="I3427" s="16">
        <f t="shared" si="478"/>
        <v>45069</v>
      </c>
      <c r="J3427" s="17">
        <v>0.70809999999999995</v>
      </c>
      <c r="K3427" s="18">
        <f>G3427*结论【关键目标】!C$27*0.7735*0.001</f>
        <v>9.913176</v>
      </c>
      <c r="L3427" s="5">
        <v>0</v>
      </c>
      <c r="M3427" s="5">
        <f>ABS(IF(L3427&lt;=0,L3427/耗电量关键数据!$B$6/1000,L3427/耗电量关键数据!$B$5/1000))</f>
        <v>0</v>
      </c>
      <c r="N3427" s="5">
        <f>电气设备逐时使用率计算!H3403</f>
        <v>7.0130699999999999</v>
      </c>
      <c r="O3427" s="5">
        <f>灯光逐时使用率计算!H3403</f>
        <v>3.7403040000000001</v>
      </c>
      <c r="P3427" s="19">
        <f t="shared" si="479"/>
        <v>10.753374000000001</v>
      </c>
      <c r="Q3427" s="19">
        <f t="shared" si="483"/>
        <v>0</v>
      </c>
      <c r="R3427" s="20">
        <f t="shared" si="480"/>
        <v>9.913176</v>
      </c>
      <c r="S3427" s="20">
        <f t="shared" si="484"/>
        <v>0</v>
      </c>
      <c r="T3427" s="20">
        <f>IF((T3426+R3427)&lt;0,0,IF((T3426+R3427)&gt;结论【关键目标】!C$28,结论【关键目标】!C$28,T3426+R3427))</f>
        <v>22</v>
      </c>
      <c r="U3427" s="19">
        <f>IF((T3426+R3427)&lt;结论【关键目标】!$C$28,0,(发电量计算【计算逻辑页】!R3427+发电量计算【计算逻辑页】!T3426-结论【关键目标】!$C$28))</f>
        <v>9.913176</v>
      </c>
      <c r="V3427" s="5">
        <f t="shared" si="481"/>
        <v>3.4696115999999999</v>
      </c>
      <c r="W3427" s="5">
        <f t="shared" si="482"/>
        <v>7.0195199255999992</v>
      </c>
      <c r="X3427" s="5">
        <f t="shared" si="485"/>
        <v>0</v>
      </c>
    </row>
    <row r="3428" spans="1:24" x14ac:dyDescent="0.15">
      <c r="A3428" s="7">
        <v>3427</v>
      </c>
      <c r="B3428" s="7">
        <v>5</v>
      </c>
      <c r="C3428" s="7">
        <v>23</v>
      </c>
      <c r="D3428" s="7">
        <v>19</v>
      </c>
      <c r="E3428" s="7">
        <v>143</v>
      </c>
      <c r="F3428" s="7">
        <v>25</v>
      </c>
      <c r="G3428" s="7">
        <v>0</v>
      </c>
      <c r="H3428" s="7">
        <f t="shared" si="477"/>
        <v>2</v>
      </c>
      <c r="I3428" s="16">
        <f t="shared" si="478"/>
        <v>45069</v>
      </c>
      <c r="J3428" s="17">
        <v>1.2267999999999999</v>
      </c>
      <c r="K3428" s="18">
        <f>G3428*结论【关键目标】!C$27*0.7735*0.001</f>
        <v>0</v>
      </c>
      <c r="L3428" s="5">
        <v>0</v>
      </c>
      <c r="M3428" s="5">
        <f>ABS(IF(L3428&lt;=0,L3428/耗电量关键数据!$B$6/1000,L3428/耗电量关键数据!$B$5/1000))</f>
        <v>0</v>
      </c>
      <c r="N3428" s="5">
        <f>电气设备逐时使用率计算!H3404</f>
        <v>7.0130699999999999</v>
      </c>
      <c r="O3428" s="5">
        <f>灯光逐时使用率计算!H3404</f>
        <v>3.7403040000000001</v>
      </c>
      <c r="P3428" s="19">
        <f t="shared" si="479"/>
        <v>10.753374000000001</v>
      </c>
      <c r="Q3428" s="19">
        <f t="shared" si="483"/>
        <v>10.753374000000001</v>
      </c>
      <c r="R3428" s="20">
        <f t="shared" si="480"/>
        <v>-10.753374000000001</v>
      </c>
      <c r="S3428" s="20">
        <f t="shared" si="484"/>
        <v>10.753374000000001</v>
      </c>
      <c r="T3428" s="20">
        <f>IF((T3427+R3428)&lt;0,0,IF((T3427+R3428)&gt;结论【关键目标】!C$28,结论【关键目标】!C$28,T3427+R3428))</f>
        <v>11.246625999999999</v>
      </c>
      <c r="U3428" s="19">
        <f>IF((T3427+R3428)&lt;结论【关键目标】!$C$28,0,(发电量计算【计算逻辑页】!R3428+发电量计算【计算逻辑页】!T3427-结论【关键目标】!$C$28))</f>
        <v>0</v>
      </c>
      <c r="V3428" s="5">
        <f t="shared" si="481"/>
        <v>0</v>
      </c>
      <c r="W3428" s="5">
        <f t="shared" si="482"/>
        <v>0</v>
      </c>
      <c r="X3428" s="5">
        <f t="shared" si="485"/>
        <v>9.428558323199999</v>
      </c>
    </row>
    <row r="3429" spans="1:24" x14ac:dyDescent="0.15">
      <c r="A3429" s="7">
        <v>3428</v>
      </c>
      <c r="B3429" s="7">
        <v>5</v>
      </c>
      <c r="C3429" s="7">
        <v>23</v>
      </c>
      <c r="D3429" s="7">
        <v>20</v>
      </c>
      <c r="E3429" s="7">
        <v>143</v>
      </c>
      <c r="F3429" s="7">
        <v>22</v>
      </c>
      <c r="G3429" s="7">
        <v>0</v>
      </c>
      <c r="H3429" s="7">
        <f t="shared" si="477"/>
        <v>2</v>
      </c>
      <c r="I3429" s="16">
        <f t="shared" si="478"/>
        <v>45069</v>
      </c>
      <c r="J3429" s="17">
        <v>1.2267999999999999</v>
      </c>
      <c r="K3429" s="18">
        <f>G3429*结论【关键目标】!C$27*0.7735*0.001</f>
        <v>0</v>
      </c>
      <c r="L3429" s="5">
        <v>0</v>
      </c>
      <c r="M3429" s="5">
        <f>ABS(IF(L3429&lt;=0,L3429/耗电量关键数据!$B$6/1000,L3429/耗电量关键数据!$B$5/1000))</f>
        <v>0</v>
      </c>
      <c r="N3429" s="5">
        <f>电气设备逐时使用率计算!H3405</f>
        <v>1.1688450000000001</v>
      </c>
      <c r="O3429" s="5">
        <f>灯光逐时使用率计算!H3405</f>
        <v>0.37403039999999999</v>
      </c>
      <c r="P3429" s="19">
        <f t="shared" si="479"/>
        <v>1.5428754000000002</v>
      </c>
      <c r="Q3429" s="19">
        <f t="shared" si="483"/>
        <v>1.5428754000000002</v>
      </c>
      <c r="R3429" s="20">
        <f t="shared" si="480"/>
        <v>-1.5428754000000002</v>
      </c>
      <c r="S3429" s="20">
        <f t="shared" si="484"/>
        <v>1.5428754000000002</v>
      </c>
      <c r="T3429" s="20">
        <f>IF((T3428+R3429)&lt;0,0,IF((T3428+R3429)&gt;结论【关键目标】!C$28,结论【关键目标】!C$28,T3428+R3429))</f>
        <v>9.7037505999999993</v>
      </c>
      <c r="U3429" s="19">
        <f>IF((T3428+R3429)&lt;结论【关键目标】!$C$28,0,(发电量计算【计算逻辑页】!R3429+发电量计算【计算逻辑页】!T3428-结论【关键目标】!$C$28))</f>
        <v>0</v>
      </c>
      <c r="V3429" s="5">
        <f t="shared" si="481"/>
        <v>0</v>
      </c>
      <c r="W3429" s="5">
        <f t="shared" si="482"/>
        <v>0</v>
      </c>
      <c r="X3429" s="5">
        <f t="shared" si="485"/>
        <v>1.3527931507200002</v>
      </c>
    </row>
    <row r="3430" spans="1:24" x14ac:dyDescent="0.15">
      <c r="A3430" s="7">
        <v>3429</v>
      </c>
      <c r="B3430" s="7">
        <v>5</v>
      </c>
      <c r="C3430" s="7">
        <v>23</v>
      </c>
      <c r="D3430" s="7">
        <v>21</v>
      </c>
      <c r="E3430" s="7">
        <v>143</v>
      </c>
      <c r="F3430" s="7">
        <v>19.399999999999999</v>
      </c>
      <c r="G3430" s="7">
        <v>0</v>
      </c>
      <c r="H3430" s="7">
        <f t="shared" si="477"/>
        <v>2</v>
      </c>
      <c r="I3430" s="16">
        <f t="shared" si="478"/>
        <v>45069</v>
      </c>
      <c r="J3430" s="17">
        <v>1.2267999999999999</v>
      </c>
      <c r="K3430" s="18">
        <f>G3430*结论【关键目标】!C$27*0.7735*0.001</f>
        <v>0</v>
      </c>
      <c r="L3430" s="5">
        <v>0</v>
      </c>
      <c r="M3430" s="5">
        <f>ABS(IF(L3430&lt;=0,L3430/耗电量关键数据!$B$6/1000,L3430/耗电量关键数据!$B$5/1000))</f>
        <v>0</v>
      </c>
      <c r="N3430" s="5">
        <f>电气设备逐时使用率计算!H3406</f>
        <v>1.1688450000000001</v>
      </c>
      <c r="O3430" s="5">
        <f>灯光逐时使用率计算!H3406</f>
        <v>0.37403039999999999</v>
      </c>
      <c r="P3430" s="19">
        <f t="shared" si="479"/>
        <v>1.5428754000000002</v>
      </c>
      <c r="Q3430" s="19">
        <f t="shared" si="483"/>
        <v>1.5428754000000002</v>
      </c>
      <c r="R3430" s="20">
        <f t="shared" si="480"/>
        <v>-1.5428754000000002</v>
      </c>
      <c r="S3430" s="20">
        <f t="shared" si="484"/>
        <v>1.5428754000000002</v>
      </c>
      <c r="T3430" s="20">
        <f>IF((T3429+R3430)&lt;0,0,IF((T3429+R3430)&gt;结论【关键目标】!C$28,结论【关键目标】!C$28,T3429+R3430))</f>
        <v>8.1608751999999996</v>
      </c>
      <c r="U3430" s="19">
        <f>IF((T3429+R3430)&lt;结论【关键目标】!$C$28,0,(发电量计算【计算逻辑页】!R3430+发电量计算【计算逻辑页】!T3429-结论【关键目标】!$C$28))</f>
        <v>0</v>
      </c>
      <c r="V3430" s="5">
        <f t="shared" si="481"/>
        <v>0</v>
      </c>
      <c r="W3430" s="5">
        <f t="shared" si="482"/>
        <v>0</v>
      </c>
      <c r="X3430" s="5">
        <f t="shared" si="485"/>
        <v>1.3527931507200002</v>
      </c>
    </row>
    <row r="3431" spans="1:24" x14ac:dyDescent="0.15">
      <c r="A3431" s="7">
        <v>3430</v>
      </c>
      <c r="B3431" s="7">
        <v>5</v>
      </c>
      <c r="C3431" s="7">
        <v>23</v>
      </c>
      <c r="D3431" s="7">
        <v>22</v>
      </c>
      <c r="E3431" s="7">
        <v>143</v>
      </c>
      <c r="F3431" s="7">
        <v>18</v>
      </c>
      <c r="G3431" s="7">
        <v>0</v>
      </c>
      <c r="H3431" s="7">
        <f t="shared" si="477"/>
        <v>2</v>
      </c>
      <c r="I3431" s="16">
        <f t="shared" si="478"/>
        <v>45069</v>
      </c>
      <c r="J3431" s="17">
        <v>0.70809999999999995</v>
      </c>
      <c r="K3431" s="18">
        <f>G3431*结论【关键目标】!C$27*0.7735*0.001</f>
        <v>0</v>
      </c>
      <c r="L3431" s="5">
        <v>0</v>
      </c>
      <c r="M3431" s="5">
        <f>ABS(IF(L3431&lt;=0,L3431/耗电量关键数据!$B$6/1000,L3431/耗电量关键数据!$B$5/1000))</f>
        <v>0</v>
      </c>
      <c r="N3431" s="5">
        <f>电气设备逐时使用率计算!H3407</f>
        <v>1.1688450000000001</v>
      </c>
      <c r="O3431" s="5">
        <f>灯光逐时使用率计算!H3407</f>
        <v>0.37403039999999999</v>
      </c>
      <c r="P3431" s="19">
        <f t="shared" si="479"/>
        <v>1.5428754000000002</v>
      </c>
      <c r="Q3431" s="19">
        <f t="shared" si="483"/>
        <v>0</v>
      </c>
      <c r="R3431" s="20">
        <f t="shared" si="480"/>
        <v>0</v>
      </c>
      <c r="S3431" s="20">
        <f t="shared" si="484"/>
        <v>0</v>
      </c>
      <c r="T3431" s="20">
        <f>IF((T3430+R3431)&lt;0,0,IF((T3430+R3431)&gt;结论【关键目标】!C$28,结论【关键目标】!C$28,T3430+R3431))</f>
        <v>8.1608751999999996</v>
      </c>
      <c r="U3431" s="19">
        <f>IF((T3430+R3431)&lt;结论【关键目标】!$C$28,0,(发电量计算【计算逻辑页】!R3431+发电量计算【计算逻辑页】!T3430-结论【关键目标】!$C$28))</f>
        <v>0</v>
      </c>
      <c r="V3431" s="5">
        <f t="shared" si="481"/>
        <v>0</v>
      </c>
      <c r="W3431" s="5">
        <f t="shared" si="482"/>
        <v>0</v>
      </c>
      <c r="X3431" s="5">
        <f t="shared" si="485"/>
        <v>0</v>
      </c>
    </row>
    <row r="3432" spans="1:24" x14ac:dyDescent="0.15">
      <c r="A3432" s="7">
        <v>3431</v>
      </c>
      <c r="B3432" s="7">
        <v>5</v>
      </c>
      <c r="C3432" s="7">
        <v>23</v>
      </c>
      <c r="D3432" s="7">
        <v>23</v>
      </c>
      <c r="E3432" s="7">
        <v>143</v>
      </c>
      <c r="F3432" s="7">
        <v>17</v>
      </c>
      <c r="G3432" s="7">
        <v>0</v>
      </c>
      <c r="H3432" s="7">
        <f t="shared" si="477"/>
        <v>2</v>
      </c>
      <c r="I3432" s="16">
        <f t="shared" si="478"/>
        <v>45069</v>
      </c>
      <c r="J3432" s="17">
        <v>0.70809999999999995</v>
      </c>
      <c r="K3432" s="18">
        <f>G3432*结论【关键目标】!C$27*0.7735*0.001</f>
        <v>0</v>
      </c>
      <c r="L3432" s="5">
        <v>0</v>
      </c>
      <c r="M3432" s="5">
        <f>ABS(IF(L3432&lt;=0,L3432/耗电量关键数据!$B$6/1000,L3432/耗电量关键数据!$B$5/1000))</f>
        <v>0</v>
      </c>
      <c r="N3432" s="5">
        <f>电气设备逐时使用率计算!H3408</f>
        <v>1.1688450000000001</v>
      </c>
      <c r="O3432" s="5">
        <f>灯光逐时使用率计算!H3408</f>
        <v>0.37403039999999999</v>
      </c>
      <c r="P3432" s="19">
        <f t="shared" si="479"/>
        <v>1.5428754000000002</v>
      </c>
      <c r="Q3432" s="19">
        <f t="shared" si="483"/>
        <v>0</v>
      </c>
      <c r="R3432" s="20">
        <f t="shared" si="480"/>
        <v>0</v>
      </c>
      <c r="S3432" s="20">
        <f t="shared" si="484"/>
        <v>0</v>
      </c>
      <c r="T3432" s="20">
        <f>IF((T3431+R3432)&lt;0,0,IF((T3431+R3432)&gt;结论【关键目标】!C$28,结论【关键目标】!C$28,T3431+R3432))</f>
        <v>8.1608751999999996</v>
      </c>
      <c r="U3432" s="19">
        <f>IF((T3431+R3432)&lt;结论【关键目标】!$C$28,0,(发电量计算【计算逻辑页】!R3432+发电量计算【计算逻辑页】!T3431-结论【关键目标】!$C$28))</f>
        <v>0</v>
      </c>
      <c r="V3432" s="5">
        <f t="shared" si="481"/>
        <v>0</v>
      </c>
      <c r="W3432" s="5">
        <f t="shared" si="482"/>
        <v>0</v>
      </c>
      <c r="X3432" s="5">
        <f t="shared" si="485"/>
        <v>0</v>
      </c>
    </row>
    <row r="3433" spans="1:24" x14ac:dyDescent="0.15">
      <c r="A3433" s="7">
        <v>3432</v>
      </c>
      <c r="B3433" s="7">
        <v>5</v>
      </c>
      <c r="C3433" s="7">
        <v>23</v>
      </c>
      <c r="D3433" s="7">
        <v>24</v>
      </c>
      <c r="E3433" s="7">
        <v>143</v>
      </c>
      <c r="F3433" s="7">
        <v>16.2</v>
      </c>
      <c r="G3433" s="7">
        <v>0</v>
      </c>
      <c r="H3433" s="7">
        <f t="shared" si="477"/>
        <v>2</v>
      </c>
      <c r="I3433" s="16">
        <f t="shared" si="478"/>
        <v>45069</v>
      </c>
      <c r="J3433" s="17">
        <v>0.2407</v>
      </c>
      <c r="K3433" s="18">
        <f>G3433*结论【关键目标】!C$27*0.7735*0.001</f>
        <v>0</v>
      </c>
      <c r="L3433" s="5">
        <v>0</v>
      </c>
      <c r="M3433" s="5">
        <f>ABS(IF(L3433&lt;=0,L3433/耗电量关键数据!$B$6/1000,L3433/耗电量关键数据!$B$5/1000))</f>
        <v>0</v>
      </c>
      <c r="N3433" s="5">
        <f>电气设备逐时使用率计算!H3409</f>
        <v>1.1688450000000001</v>
      </c>
      <c r="O3433" s="5">
        <f>灯光逐时使用率计算!H3409</f>
        <v>0.37403039999999999</v>
      </c>
      <c r="P3433" s="19">
        <f t="shared" si="479"/>
        <v>1.5428754000000002</v>
      </c>
      <c r="Q3433" s="19">
        <f t="shared" si="483"/>
        <v>0</v>
      </c>
      <c r="R3433" s="20">
        <f t="shared" si="480"/>
        <v>0</v>
      </c>
      <c r="S3433" s="20">
        <f t="shared" si="484"/>
        <v>0</v>
      </c>
      <c r="T3433" s="20">
        <f>IF((T3432+R3433)&lt;0,0,IF((T3432+R3433)&gt;结论【关键目标】!C$28,结论【关键目标】!C$28,T3432+R3433))</f>
        <v>8.1608751999999996</v>
      </c>
      <c r="U3433" s="19">
        <f>IF((T3432+R3433)&lt;结论【关键目标】!$C$28,0,(发电量计算【计算逻辑页】!R3433+发电量计算【计算逻辑页】!T3432-结论【关键目标】!$C$28))</f>
        <v>0</v>
      </c>
      <c r="V3433" s="5">
        <f t="shared" si="481"/>
        <v>0</v>
      </c>
      <c r="W3433" s="5">
        <f t="shared" si="482"/>
        <v>0</v>
      </c>
      <c r="X3433" s="5">
        <f t="shared" si="485"/>
        <v>0</v>
      </c>
    </row>
    <row r="3434" spans="1:24" x14ac:dyDescent="0.15">
      <c r="A3434" s="7">
        <v>3433</v>
      </c>
      <c r="B3434" s="7">
        <v>5</v>
      </c>
      <c r="C3434" s="7">
        <v>24</v>
      </c>
      <c r="D3434" s="7">
        <v>1</v>
      </c>
      <c r="E3434" s="7">
        <v>144</v>
      </c>
      <c r="F3434" s="7">
        <v>15</v>
      </c>
      <c r="G3434" s="7">
        <v>0</v>
      </c>
      <c r="H3434" s="7">
        <f t="shared" si="477"/>
        <v>3</v>
      </c>
      <c r="I3434" s="16">
        <f t="shared" si="478"/>
        <v>45070</v>
      </c>
      <c r="J3434" s="17">
        <v>0.2407</v>
      </c>
      <c r="K3434" s="18">
        <f>G3434*结论【关键目标】!C$27*0.7735*0.001</f>
        <v>0</v>
      </c>
      <c r="L3434" s="5">
        <v>0</v>
      </c>
      <c r="M3434" s="5">
        <f>ABS(IF(L3434&lt;=0,L3434/耗电量关键数据!$B$6/1000,L3434/耗电量关键数据!$B$5/1000))</f>
        <v>0</v>
      </c>
      <c r="N3434" s="5">
        <f>电气设备逐时使用率计算!H3410</f>
        <v>1.1688450000000001</v>
      </c>
      <c r="O3434" s="5">
        <f>灯光逐时使用率计算!H3410</f>
        <v>0.37403039999999999</v>
      </c>
      <c r="P3434" s="19">
        <f t="shared" si="479"/>
        <v>1.5428754000000002</v>
      </c>
      <c r="Q3434" s="19">
        <f t="shared" si="483"/>
        <v>0</v>
      </c>
      <c r="R3434" s="20">
        <f t="shared" si="480"/>
        <v>0</v>
      </c>
      <c r="S3434" s="20">
        <f t="shared" si="484"/>
        <v>0</v>
      </c>
      <c r="T3434" s="20">
        <f>IF((T3433+R3434)&lt;0,0,IF((T3433+R3434)&gt;结论【关键目标】!C$28,结论【关键目标】!C$28,T3433+R3434))</f>
        <v>8.1608751999999996</v>
      </c>
      <c r="U3434" s="19">
        <f>IF((T3433+R3434)&lt;结论【关键目标】!$C$28,0,(发电量计算【计算逻辑页】!R3434+发电量计算【计算逻辑页】!T3433-结论【关键目标】!$C$28))</f>
        <v>0</v>
      </c>
      <c r="V3434" s="5">
        <f t="shared" si="481"/>
        <v>0</v>
      </c>
      <c r="W3434" s="5">
        <f t="shared" si="482"/>
        <v>0</v>
      </c>
      <c r="X3434" s="5">
        <f t="shared" si="485"/>
        <v>0</v>
      </c>
    </row>
    <row r="3435" spans="1:24" x14ac:dyDescent="0.15">
      <c r="A3435" s="7">
        <v>3434</v>
      </c>
      <c r="B3435" s="7">
        <v>5</v>
      </c>
      <c r="C3435" s="7">
        <v>24</v>
      </c>
      <c r="D3435" s="7">
        <v>2</v>
      </c>
      <c r="E3435" s="7">
        <v>144</v>
      </c>
      <c r="F3435" s="7">
        <v>14</v>
      </c>
      <c r="G3435" s="7">
        <v>0</v>
      </c>
      <c r="H3435" s="7">
        <f t="shared" si="477"/>
        <v>3</v>
      </c>
      <c r="I3435" s="16">
        <f t="shared" si="478"/>
        <v>45070</v>
      </c>
      <c r="J3435" s="17">
        <v>0.2407</v>
      </c>
      <c r="K3435" s="18">
        <f>G3435*结论【关键目标】!C$27*0.7735*0.001</f>
        <v>0</v>
      </c>
      <c r="L3435" s="5">
        <v>0</v>
      </c>
      <c r="M3435" s="5">
        <f>ABS(IF(L3435&lt;=0,L3435/耗电量关键数据!$B$6/1000,L3435/耗电量关键数据!$B$5/1000))</f>
        <v>0</v>
      </c>
      <c r="N3435" s="5">
        <f>电气设备逐时使用率计算!H3411</f>
        <v>1.1688450000000001</v>
      </c>
      <c r="O3435" s="5">
        <f>灯光逐时使用率计算!H3411</f>
        <v>0.37403039999999999</v>
      </c>
      <c r="P3435" s="19">
        <f t="shared" si="479"/>
        <v>1.5428754000000002</v>
      </c>
      <c r="Q3435" s="19">
        <f t="shared" si="483"/>
        <v>0</v>
      </c>
      <c r="R3435" s="20">
        <f t="shared" si="480"/>
        <v>0</v>
      </c>
      <c r="S3435" s="20">
        <f t="shared" si="484"/>
        <v>0</v>
      </c>
      <c r="T3435" s="20">
        <f>IF((T3434+R3435)&lt;0,0,IF((T3434+R3435)&gt;结论【关键目标】!C$28,结论【关键目标】!C$28,T3434+R3435))</f>
        <v>8.1608751999999996</v>
      </c>
      <c r="U3435" s="19">
        <f>IF((T3434+R3435)&lt;结论【关键目标】!$C$28,0,(发电量计算【计算逻辑页】!R3435+发电量计算【计算逻辑页】!T3434-结论【关键目标】!$C$28))</f>
        <v>0</v>
      </c>
      <c r="V3435" s="5">
        <f t="shared" si="481"/>
        <v>0</v>
      </c>
      <c r="W3435" s="5">
        <f t="shared" si="482"/>
        <v>0</v>
      </c>
      <c r="X3435" s="5">
        <f t="shared" si="485"/>
        <v>0</v>
      </c>
    </row>
    <row r="3436" spans="1:24" x14ac:dyDescent="0.15">
      <c r="A3436" s="7">
        <v>3435</v>
      </c>
      <c r="B3436" s="7">
        <v>5</v>
      </c>
      <c r="C3436" s="7">
        <v>24</v>
      </c>
      <c r="D3436" s="7">
        <v>3</v>
      </c>
      <c r="E3436" s="7">
        <v>144</v>
      </c>
      <c r="F3436" s="7">
        <v>12.8</v>
      </c>
      <c r="G3436" s="7">
        <v>0</v>
      </c>
      <c r="H3436" s="7">
        <f t="shared" si="477"/>
        <v>3</v>
      </c>
      <c r="I3436" s="16">
        <f t="shared" si="478"/>
        <v>45070</v>
      </c>
      <c r="J3436" s="17">
        <v>0.2407</v>
      </c>
      <c r="K3436" s="18">
        <f>G3436*结论【关键目标】!C$27*0.7735*0.001</f>
        <v>0</v>
      </c>
      <c r="L3436" s="5">
        <v>0</v>
      </c>
      <c r="M3436" s="5">
        <f>ABS(IF(L3436&lt;=0,L3436/耗电量关键数据!$B$6/1000,L3436/耗电量关键数据!$B$5/1000))</f>
        <v>0</v>
      </c>
      <c r="N3436" s="5">
        <f>电气设备逐时使用率计算!H3412</f>
        <v>1.1688450000000001</v>
      </c>
      <c r="O3436" s="5">
        <f>灯光逐时使用率计算!H3412</f>
        <v>0.37403039999999999</v>
      </c>
      <c r="P3436" s="19">
        <f t="shared" si="479"/>
        <v>1.5428754000000002</v>
      </c>
      <c r="Q3436" s="19">
        <f t="shared" si="483"/>
        <v>0</v>
      </c>
      <c r="R3436" s="20">
        <f t="shared" si="480"/>
        <v>0</v>
      </c>
      <c r="S3436" s="20">
        <f t="shared" si="484"/>
        <v>0</v>
      </c>
      <c r="T3436" s="20">
        <f>IF((T3435+R3436)&lt;0,0,IF((T3435+R3436)&gt;结论【关键目标】!C$28,结论【关键目标】!C$28,T3435+R3436))</f>
        <v>8.1608751999999996</v>
      </c>
      <c r="U3436" s="19">
        <f>IF((T3435+R3436)&lt;结论【关键目标】!$C$28,0,(发电量计算【计算逻辑页】!R3436+发电量计算【计算逻辑页】!T3435-结论【关键目标】!$C$28))</f>
        <v>0</v>
      </c>
      <c r="V3436" s="5">
        <f t="shared" si="481"/>
        <v>0</v>
      </c>
      <c r="W3436" s="5">
        <f t="shared" si="482"/>
        <v>0</v>
      </c>
      <c r="X3436" s="5">
        <f t="shared" si="485"/>
        <v>0</v>
      </c>
    </row>
    <row r="3437" spans="1:24" x14ac:dyDescent="0.15">
      <c r="A3437" s="7">
        <v>3436</v>
      </c>
      <c r="B3437" s="7">
        <v>5</v>
      </c>
      <c r="C3437" s="7">
        <v>24</v>
      </c>
      <c r="D3437" s="7">
        <v>4</v>
      </c>
      <c r="E3437" s="7">
        <v>144</v>
      </c>
      <c r="F3437" s="7">
        <v>13</v>
      </c>
      <c r="G3437" s="7">
        <v>0</v>
      </c>
      <c r="H3437" s="7">
        <f t="shared" si="477"/>
        <v>3</v>
      </c>
      <c r="I3437" s="16">
        <f t="shared" si="478"/>
        <v>45070</v>
      </c>
      <c r="J3437" s="17">
        <v>0.2407</v>
      </c>
      <c r="K3437" s="18">
        <f>G3437*结论【关键目标】!C$27*0.7735*0.001</f>
        <v>0</v>
      </c>
      <c r="L3437" s="5">
        <v>0</v>
      </c>
      <c r="M3437" s="5">
        <f>ABS(IF(L3437&lt;=0,L3437/耗电量关键数据!$B$6/1000,L3437/耗电量关键数据!$B$5/1000))</f>
        <v>0</v>
      </c>
      <c r="N3437" s="5">
        <f>电气设备逐时使用率计算!H3413</f>
        <v>1.1688450000000001</v>
      </c>
      <c r="O3437" s="5">
        <f>灯光逐时使用率计算!H3413</f>
        <v>0.37403039999999999</v>
      </c>
      <c r="P3437" s="19">
        <f t="shared" si="479"/>
        <v>1.5428754000000002</v>
      </c>
      <c r="Q3437" s="19">
        <f t="shared" si="483"/>
        <v>0</v>
      </c>
      <c r="R3437" s="20">
        <f t="shared" si="480"/>
        <v>0</v>
      </c>
      <c r="S3437" s="20">
        <f t="shared" si="484"/>
        <v>0</v>
      </c>
      <c r="T3437" s="20">
        <f>IF((T3436+R3437)&lt;0,0,IF((T3436+R3437)&gt;结论【关键目标】!C$28,结论【关键目标】!C$28,T3436+R3437))</f>
        <v>8.1608751999999996</v>
      </c>
      <c r="U3437" s="19">
        <f>IF((T3436+R3437)&lt;结论【关键目标】!$C$28,0,(发电量计算【计算逻辑页】!R3437+发电量计算【计算逻辑页】!T3436-结论【关键目标】!$C$28))</f>
        <v>0</v>
      </c>
      <c r="V3437" s="5">
        <f t="shared" si="481"/>
        <v>0</v>
      </c>
      <c r="W3437" s="5">
        <f t="shared" si="482"/>
        <v>0</v>
      </c>
      <c r="X3437" s="5">
        <f t="shared" si="485"/>
        <v>0</v>
      </c>
    </row>
    <row r="3438" spans="1:24" x14ac:dyDescent="0.15">
      <c r="A3438" s="7">
        <v>3437</v>
      </c>
      <c r="B3438" s="7">
        <v>5</v>
      </c>
      <c r="C3438" s="7">
        <v>24</v>
      </c>
      <c r="D3438" s="7">
        <v>5</v>
      </c>
      <c r="E3438" s="7">
        <v>144</v>
      </c>
      <c r="F3438" s="7">
        <v>12.2</v>
      </c>
      <c r="G3438" s="7">
        <v>1.2</v>
      </c>
      <c r="H3438" s="7">
        <f t="shared" si="477"/>
        <v>3</v>
      </c>
      <c r="I3438" s="16">
        <f t="shared" si="478"/>
        <v>45070</v>
      </c>
      <c r="J3438" s="17">
        <v>0.2407</v>
      </c>
      <c r="K3438" s="18">
        <f>G3438*结论【关键目标】!C$27*0.7735*0.001</f>
        <v>0.111384</v>
      </c>
      <c r="L3438" s="5">
        <v>0</v>
      </c>
      <c r="M3438" s="5">
        <f>ABS(IF(L3438&lt;=0,L3438/耗电量关键数据!$B$6/1000,L3438/耗电量关键数据!$B$5/1000))</f>
        <v>0</v>
      </c>
      <c r="N3438" s="5">
        <f>电气设备逐时使用率计算!H3414</f>
        <v>1.1688450000000001</v>
      </c>
      <c r="O3438" s="5">
        <f>灯光逐时使用率计算!H3414</f>
        <v>0.37403039999999999</v>
      </c>
      <c r="P3438" s="19">
        <f t="shared" si="479"/>
        <v>1.5428754000000002</v>
      </c>
      <c r="Q3438" s="19">
        <f t="shared" si="483"/>
        <v>0</v>
      </c>
      <c r="R3438" s="20">
        <f t="shared" si="480"/>
        <v>0.111384</v>
      </c>
      <c r="S3438" s="20">
        <f t="shared" si="484"/>
        <v>0</v>
      </c>
      <c r="T3438" s="20">
        <f>IF((T3437+R3438)&lt;0,0,IF((T3437+R3438)&gt;结论【关键目标】!C$28,结论【关键目标】!C$28,T3437+R3438))</f>
        <v>8.2722591999999988</v>
      </c>
      <c r="U3438" s="19">
        <f>IF((T3437+R3438)&lt;结论【关键目标】!$C$28,0,(发电量计算【计算逻辑页】!R3438+发电量计算【计算逻辑页】!T3437-结论【关键目标】!$C$28))</f>
        <v>0</v>
      </c>
      <c r="V3438" s="5">
        <f t="shared" si="481"/>
        <v>0</v>
      </c>
      <c r="W3438" s="5">
        <f t="shared" si="482"/>
        <v>2.6810128799999999E-2</v>
      </c>
      <c r="X3438" s="5">
        <f t="shared" si="485"/>
        <v>0</v>
      </c>
    </row>
    <row r="3439" spans="1:24" x14ac:dyDescent="0.15">
      <c r="A3439" s="7">
        <v>3438</v>
      </c>
      <c r="B3439" s="7">
        <v>5</v>
      </c>
      <c r="C3439" s="7">
        <v>24</v>
      </c>
      <c r="D3439" s="7">
        <v>6</v>
      </c>
      <c r="E3439" s="7">
        <v>144</v>
      </c>
      <c r="F3439" s="7">
        <v>11.3</v>
      </c>
      <c r="G3439" s="7">
        <v>74.900000000000006</v>
      </c>
      <c r="H3439" s="7">
        <f t="shared" si="477"/>
        <v>3</v>
      </c>
      <c r="I3439" s="16">
        <f t="shared" si="478"/>
        <v>45070</v>
      </c>
      <c r="J3439" s="17">
        <v>0.2407</v>
      </c>
      <c r="K3439" s="18">
        <f>G3439*结论【关键目标】!C$27*0.7735*0.001</f>
        <v>6.9522180000000002</v>
      </c>
      <c r="L3439" s="5">
        <v>0</v>
      </c>
      <c r="M3439" s="5">
        <f>ABS(IF(L3439&lt;=0,L3439/耗电量关键数据!$B$6/1000,L3439/耗电量关键数据!$B$5/1000))</f>
        <v>0</v>
      </c>
      <c r="N3439" s="5">
        <f>电气设备逐时使用率计算!H3415</f>
        <v>1.1688450000000001</v>
      </c>
      <c r="O3439" s="5">
        <f>灯光逐时使用率计算!H3415</f>
        <v>0.37403039999999999</v>
      </c>
      <c r="P3439" s="19">
        <f t="shared" si="479"/>
        <v>1.5428754000000002</v>
      </c>
      <c r="Q3439" s="19">
        <f t="shared" si="483"/>
        <v>0</v>
      </c>
      <c r="R3439" s="20">
        <f t="shared" si="480"/>
        <v>6.9522180000000002</v>
      </c>
      <c r="S3439" s="20">
        <f t="shared" si="484"/>
        <v>0</v>
      </c>
      <c r="T3439" s="20">
        <f>IF((T3438+R3439)&lt;0,0,IF((T3438+R3439)&gt;结论【关键目标】!C$28,结论【关键目标】!C$28,T3438+R3439))</f>
        <v>15.224477199999999</v>
      </c>
      <c r="U3439" s="19">
        <f>IF((T3438+R3439)&lt;结论【关键目标】!$C$28,0,(发电量计算【计算逻辑页】!R3439+发电量计算【计算逻辑页】!T3438-结论【关键目标】!$C$28))</f>
        <v>0</v>
      </c>
      <c r="V3439" s="5">
        <f t="shared" si="481"/>
        <v>0</v>
      </c>
      <c r="W3439" s="5">
        <f t="shared" si="482"/>
        <v>0.37137010878000004</v>
      </c>
      <c r="X3439" s="5">
        <f t="shared" si="485"/>
        <v>0</v>
      </c>
    </row>
    <row r="3440" spans="1:24" x14ac:dyDescent="0.15">
      <c r="A3440" s="7">
        <v>3439</v>
      </c>
      <c r="B3440" s="7">
        <v>5</v>
      </c>
      <c r="C3440" s="7">
        <v>24</v>
      </c>
      <c r="D3440" s="7">
        <v>7</v>
      </c>
      <c r="E3440" s="7">
        <v>144</v>
      </c>
      <c r="F3440" s="7">
        <v>13</v>
      </c>
      <c r="G3440" s="7">
        <v>167.1</v>
      </c>
      <c r="H3440" s="7">
        <f t="shared" si="477"/>
        <v>3</v>
      </c>
      <c r="I3440" s="16">
        <f t="shared" si="478"/>
        <v>45070</v>
      </c>
      <c r="J3440" s="17">
        <v>0.2407</v>
      </c>
      <c r="K3440" s="18">
        <f>G3440*结论【关键目标】!C$27*0.7735*0.001</f>
        <v>15.510222000000001</v>
      </c>
      <c r="L3440" s="5">
        <v>0</v>
      </c>
      <c r="M3440" s="5">
        <f>ABS(IF(L3440&lt;=0,L3440/耗电量关键数据!$B$6/1000,L3440/耗电量关键数据!$B$5/1000))</f>
        <v>0</v>
      </c>
      <c r="N3440" s="5">
        <f>电气设备逐时使用率计算!H3416</f>
        <v>2.3376900000000003</v>
      </c>
      <c r="O3440" s="5">
        <f>灯光逐时使用率计算!H3416</f>
        <v>1.2467680000000001</v>
      </c>
      <c r="P3440" s="19">
        <f t="shared" si="479"/>
        <v>3.5844580000000006</v>
      </c>
      <c r="Q3440" s="19">
        <f t="shared" si="483"/>
        <v>0</v>
      </c>
      <c r="R3440" s="20">
        <f t="shared" si="480"/>
        <v>15.510222000000001</v>
      </c>
      <c r="S3440" s="20">
        <f t="shared" si="484"/>
        <v>0</v>
      </c>
      <c r="T3440" s="20">
        <f>IF((T3439+R3440)&lt;0,0,IF((T3439+R3440)&gt;结论【关键目标】!C$28,结论【关键目标】!C$28,T3439+R3440))</f>
        <v>22</v>
      </c>
      <c r="U3440" s="19">
        <f>IF((T3439+R3440)&lt;结论【关键目标】!$C$28,0,(发电量计算【计算逻辑页】!R3440+发电量计算【计算逻辑页】!T3439-结论【关键目标】!$C$28))</f>
        <v>8.7346992000000014</v>
      </c>
      <c r="V3440" s="5">
        <f t="shared" si="481"/>
        <v>0</v>
      </c>
      <c r="W3440" s="5">
        <f t="shared" si="482"/>
        <v>0.8627790406000001</v>
      </c>
      <c r="X3440" s="5">
        <f t="shared" si="485"/>
        <v>0</v>
      </c>
    </row>
    <row r="3441" spans="1:24" x14ac:dyDescent="0.15">
      <c r="A3441" s="7">
        <v>3440</v>
      </c>
      <c r="B3441" s="7">
        <v>5</v>
      </c>
      <c r="C3441" s="7">
        <v>24</v>
      </c>
      <c r="D3441" s="7">
        <v>8</v>
      </c>
      <c r="E3441" s="7">
        <v>144</v>
      </c>
      <c r="F3441" s="7">
        <v>15</v>
      </c>
      <c r="G3441" s="7">
        <v>317.39999999999998</v>
      </c>
      <c r="H3441" s="7">
        <f t="shared" si="477"/>
        <v>3</v>
      </c>
      <c r="I3441" s="16">
        <f t="shared" si="478"/>
        <v>45070</v>
      </c>
      <c r="J3441" s="17">
        <v>0.70809999999999995</v>
      </c>
      <c r="K3441" s="18">
        <f>G3441*结论【关键目标】!C$27*0.7735*0.001</f>
        <v>29.461068000000001</v>
      </c>
      <c r="L3441" s="5">
        <v>0</v>
      </c>
      <c r="M3441" s="5">
        <f>ABS(IF(L3441&lt;=0,L3441/耗电量关键数据!$B$6/1000,L3441/耗电量关键数据!$B$5/1000))</f>
        <v>0</v>
      </c>
      <c r="N3441" s="5">
        <f>电气设备逐时使用率计算!H3417</f>
        <v>11.688450000000001</v>
      </c>
      <c r="O3441" s="5">
        <f>灯光逐时使用率计算!H3417</f>
        <v>6.2338399999999998</v>
      </c>
      <c r="P3441" s="19">
        <f t="shared" si="479"/>
        <v>17.92229</v>
      </c>
      <c r="Q3441" s="19">
        <f t="shared" si="483"/>
        <v>0</v>
      </c>
      <c r="R3441" s="20">
        <f t="shared" si="480"/>
        <v>29.461068000000001</v>
      </c>
      <c r="S3441" s="20">
        <f t="shared" si="484"/>
        <v>0</v>
      </c>
      <c r="T3441" s="20">
        <f>IF((T3440+R3441)&lt;0,0,IF((T3440+R3441)&gt;结论【关键目标】!C$28,结论【关键目标】!C$28,T3440+R3441))</f>
        <v>22</v>
      </c>
      <c r="U3441" s="19">
        <f>IF((T3440+R3441)&lt;结论【关键目标】!$C$28,0,(发电量计算【计算逻辑页】!R3441+发电量计算【计算逻辑页】!T3440-结论【关键目标】!$C$28))</f>
        <v>29.461067999999997</v>
      </c>
      <c r="V3441" s="5">
        <f t="shared" si="481"/>
        <v>10.311373799999998</v>
      </c>
      <c r="W3441" s="5">
        <f t="shared" si="482"/>
        <v>12.690773548999999</v>
      </c>
      <c r="X3441" s="5">
        <f t="shared" si="485"/>
        <v>0</v>
      </c>
    </row>
    <row r="3442" spans="1:24" x14ac:dyDescent="0.15">
      <c r="A3442" s="7">
        <v>3441</v>
      </c>
      <c r="B3442" s="7">
        <v>5</v>
      </c>
      <c r="C3442" s="7">
        <v>24</v>
      </c>
      <c r="D3442" s="7">
        <v>9</v>
      </c>
      <c r="E3442" s="7">
        <v>144</v>
      </c>
      <c r="F3442" s="7">
        <v>17</v>
      </c>
      <c r="G3442" s="7">
        <v>528</v>
      </c>
      <c r="H3442" s="7">
        <f t="shared" si="477"/>
        <v>3</v>
      </c>
      <c r="I3442" s="16">
        <f t="shared" si="478"/>
        <v>45070</v>
      </c>
      <c r="J3442" s="17">
        <v>0.70809999999999995</v>
      </c>
      <c r="K3442" s="18">
        <f>G3442*结论【关键目标】!C$27*0.7735*0.001</f>
        <v>49.008960000000002</v>
      </c>
      <c r="L3442" s="5">
        <v>0</v>
      </c>
      <c r="M3442" s="5">
        <f>ABS(IF(L3442&lt;=0,L3442/耗电量关键数据!$B$6/1000,L3442/耗电量关键数据!$B$5/1000))</f>
        <v>0</v>
      </c>
      <c r="N3442" s="5">
        <f>电气设备逐时使用率计算!H3418</f>
        <v>22.208055000000002</v>
      </c>
      <c r="O3442" s="5">
        <f>灯光逐时使用率计算!H3418</f>
        <v>11.844296</v>
      </c>
      <c r="P3442" s="19">
        <f t="shared" si="479"/>
        <v>34.052351000000002</v>
      </c>
      <c r="Q3442" s="19">
        <f t="shared" si="483"/>
        <v>0</v>
      </c>
      <c r="R3442" s="20">
        <f t="shared" si="480"/>
        <v>49.008960000000002</v>
      </c>
      <c r="S3442" s="20">
        <f t="shared" si="484"/>
        <v>0</v>
      </c>
      <c r="T3442" s="20">
        <f>IF((T3441+R3442)&lt;0,0,IF((T3441+R3442)&gt;结论【关键目标】!C$28,结论【关键目标】!C$28,T3441+R3442))</f>
        <v>22</v>
      </c>
      <c r="U3442" s="19">
        <f>IF((T3441+R3442)&lt;结论【关键目标】!$C$28,0,(发电量计算【计算逻辑页】!R3442+发电量计算【计算逻辑页】!T3441-结论【关键目标】!$C$28))</f>
        <v>49.008960000000002</v>
      </c>
      <c r="V3442" s="5">
        <f t="shared" si="481"/>
        <v>17.153136</v>
      </c>
      <c r="W3442" s="5">
        <f t="shared" si="482"/>
        <v>24.1124697431</v>
      </c>
      <c r="X3442" s="5">
        <f t="shared" si="485"/>
        <v>0</v>
      </c>
    </row>
    <row r="3443" spans="1:24" x14ac:dyDescent="0.15">
      <c r="A3443" s="7">
        <v>3442</v>
      </c>
      <c r="B3443" s="7">
        <v>5</v>
      </c>
      <c r="C3443" s="7">
        <v>24</v>
      </c>
      <c r="D3443" s="7">
        <v>10</v>
      </c>
      <c r="E3443" s="7">
        <v>144</v>
      </c>
      <c r="F3443" s="7">
        <v>18</v>
      </c>
      <c r="G3443" s="7">
        <v>570.1</v>
      </c>
      <c r="H3443" s="7">
        <f t="shared" si="477"/>
        <v>3</v>
      </c>
      <c r="I3443" s="16">
        <f t="shared" si="478"/>
        <v>45070</v>
      </c>
      <c r="J3443" s="17">
        <v>0.70809999999999995</v>
      </c>
      <c r="K3443" s="18">
        <f>G3443*结论【关键目标】!C$27*0.7735*0.001</f>
        <v>52.916682000000002</v>
      </c>
      <c r="L3443" s="5">
        <v>0</v>
      </c>
      <c r="M3443" s="5">
        <f>ABS(IF(L3443&lt;=0,L3443/耗电量关键数据!$B$6/1000,L3443/耗电量关键数据!$B$5/1000))</f>
        <v>0</v>
      </c>
      <c r="N3443" s="5">
        <f>电气设备逐时使用率计算!H3419</f>
        <v>22.208055000000002</v>
      </c>
      <c r="O3443" s="5">
        <f>灯光逐时使用率计算!H3419</f>
        <v>11.844296</v>
      </c>
      <c r="P3443" s="19">
        <f t="shared" si="479"/>
        <v>34.052351000000002</v>
      </c>
      <c r="Q3443" s="19">
        <f t="shared" si="483"/>
        <v>0</v>
      </c>
      <c r="R3443" s="20">
        <f t="shared" si="480"/>
        <v>52.916682000000002</v>
      </c>
      <c r="S3443" s="20">
        <f t="shared" si="484"/>
        <v>0</v>
      </c>
      <c r="T3443" s="20">
        <f>IF((T3442+R3443)&lt;0,0,IF((T3442+R3443)&gt;结论【关键目标】!C$28,结论【关键目标】!C$28,T3442+R3443))</f>
        <v>22</v>
      </c>
      <c r="U3443" s="19">
        <f>IF((T3442+R3443)&lt;结论【关键目标】!$C$28,0,(发电量计算【计算逻辑页】!R3443+发电量计算【计算逻辑页】!T3442-结论【关键目标】!$C$28))</f>
        <v>52.916682000000009</v>
      </c>
      <c r="V3443" s="5">
        <f t="shared" si="481"/>
        <v>18.520838700000002</v>
      </c>
      <c r="W3443" s="5">
        <f t="shared" si="482"/>
        <v>24.1124697431</v>
      </c>
      <c r="X3443" s="5">
        <f t="shared" si="485"/>
        <v>0</v>
      </c>
    </row>
    <row r="3444" spans="1:24" x14ac:dyDescent="0.15">
      <c r="A3444" s="7">
        <v>3443</v>
      </c>
      <c r="B3444" s="7">
        <v>5</v>
      </c>
      <c r="C3444" s="7">
        <v>24</v>
      </c>
      <c r="D3444" s="7">
        <v>11</v>
      </c>
      <c r="E3444" s="7">
        <v>144</v>
      </c>
      <c r="F3444" s="7">
        <v>20</v>
      </c>
      <c r="G3444" s="7">
        <v>658.4</v>
      </c>
      <c r="H3444" s="7">
        <f t="shared" si="477"/>
        <v>3</v>
      </c>
      <c r="I3444" s="16">
        <f t="shared" si="478"/>
        <v>45070</v>
      </c>
      <c r="J3444" s="17">
        <v>1.2267999999999999</v>
      </c>
      <c r="K3444" s="18">
        <f>G3444*结论【关键目标】!C$27*0.7735*0.001</f>
        <v>61.112687999999999</v>
      </c>
      <c r="L3444" s="5">
        <v>0</v>
      </c>
      <c r="M3444" s="5">
        <f>ABS(IF(L3444&lt;=0,L3444/耗电量关键数据!$B$6/1000,L3444/耗电量关键数据!$B$5/1000))</f>
        <v>0</v>
      </c>
      <c r="N3444" s="5">
        <f>电气设备逐时使用率计算!H3420</f>
        <v>22.208055000000002</v>
      </c>
      <c r="O3444" s="5">
        <f>灯光逐时使用率计算!H3420</f>
        <v>11.844296</v>
      </c>
      <c r="P3444" s="19">
        <f t="shared" si="479"/>
        <v>34.052351000000002</v>
      </c>
      <c r="Q3444" s="19">
        <f t="shared" si="483"/>
        <v>34.052351000000002</v>
      </c>
      <c r="R3444" s="20">
        <f t="shared" si="480"/>
        <v>27.060336999999997</v>
      </c>
      <c r="S3444" s="20">
        <f t="shared" si="484"/>
        <v>0</v>
      </c>
      <c r="T3444" s="20">
        <f>IF((T3443+R3444)&lt;0,0,IF((T3443+R3444)&gt;结论【关键目标】!C$28,结论【关键目标】!C$28,T3443+R3444))</f>
        <v>22</v>
      </c>
      <c r="U3444" s="19">
        <f>IF((T3443+R3444)&lt;结论【关键目标】!$C$28,0,(发电量计算【计算逻辑页】!R3444+发电量计算【计算逻辑页】!T3443-结论【关键目标】!$C$28))</f>
        <v>27.060336999999997</v>
      </c>
      <c r="V3444" s="5">
        <f t="shared" si="481"/>
        <v>9.4711179499999982</v>
      </c>
      <c r="W3444" s="5">
        <f t="shared" si="482"/>
        <v>41.775424206799997</v>
      </c>
      <c r="X3444" s="5">
        <f t="shared" si="485"/>
        <v>0</v>
      </c>
    </row>
    <row r="3445" spans="1:24" x14ac:dyDescent="0.15">
      <c r="A3445" s="7">
        <v>3444</v>
      </c>
      <c r="B3445" s="7">
        <v>5</v>
      </c>
      <c r="C3445" s="7">
        <v>24</v>
      </c>
      <c r="D3445" s="7">
        <v>12</v>
      </c>
      <c r="E3445" s="7">
        <v>144</v>
      </c>
      <c r="F3445" s="7">
        <v>20.7</v>
      </c>
      <c r="G3445" s="7">
        <v>655.29999999999995</v>
      </c>
      <c r="H3445" s="7">
        <f t="shared" si="477"/>
        <v>3</v>
      </c>
      <c r="I3445" s="16">
        <f t="shared" si="478"/>
        <v>45070</v>
      </c>
      <c r="J3445" s="17">
        <v>1.2267999999999999</v>
      </c>
      <c r="K3445" s="18">
        <f>G3445*结论【关键目标】!C$27*0.7735*0.001</f>
        <v>60.824945999999997</v>
      </c>
      <c r="L3445" s="5">
        <v>0</v>
      </c>
      <c r="M3445" s="5">
        <f>ABS(IF(L3445&lt;=0,L3445/耗电量关键数据!$B$6/1000,L3445/耗电量关键数据!$B$5/1000))</f>
        <v>0</v>
      </c>
      <c r="N3445" s="5">
        <f>电气设备逐时使用率计算!H3421</f>
        <v>11.688450000000001</v>
      </c>
      <c r="O3445" s="5">
        <f>灯光逐时使用率计算!H3421</f>
        <v>9.9741440000000008</v>
      </c>
      <c r="P3445" s="19">
        <f t="shared" si="479"/>
        <v>21.662594000000002</v>
      </c>
      <c r="Q3445" s="19">
        <f t="shared" si="483"/>
        <v>21.662594000000002</v>
      </c>
      <c r="R3445" s="20">
        <f t="shared" si="480"/>
        <v>39.162351999999998</v>
      </c>
      <c r="S3445" s="20">
        <f t="shared" si="484"/>
        <v>0</v>
      </c>
      <c r="T3445" s="20">
        <f>IF((T3444+R3445)&lt;0,0,IF((T3444+R3445)&gt;结论【关键目标】!C$28,结论【关键目标】!C$28,T3444+R3445))</f>
        <v>22</v>
      </c>
      <c r="U3445" s="19">
        <f>IF((T3444+R3445)&lt;结论【关键目标】!$C$28,0,(发电量计算【计算逻辑页】!R3445+发电量计算【计算逻辑页】!T3444-结论【关键目标】!$C$28))</f>
        <v>39.162351999999998</v>
      </c>
      <c r="V3445" s="5">
        <f t="shared" si="481"/>
        <v>13.706823199999999</v>
      </c>
      <c r="W3445" s="5">
        <f t="shared" si="482"/>
        <v>26.5756703192</v>
      </c>
      <c r="X3445" s="5">
        <f t="shared" si="485"/>
        <v>0</v>
      </c>
    </row>
    <row r="3446" spans="1:24" x14ac:dyDescent="0.15">
      <c r="A3446" s="7">
        <v>3445</v>
      </c>
      <c r="B3446" s="7">
        <v>5</v>
      </c>
      <c r="C3446" s="7">
        <v>24</v>
      </c>
      <c r="D3446" s="7">
        <v>13</v>
      </c>
      <c r="E3446" s="7">
        <v>144</v>
      </c>
      <c r="F3446" s="7">
        <v>22</v>
      </c>
      <c r="G3446" s="7">
        <v>621</v>
      </c>
      <c r="H3446" s="7">
        <f t="shared" si="477"/>
        <v>3</v>
      </c>
      <c r="I3446" s="16">
        <f t="shared" si="478"/>
        <v>45070</v>
      </c>
      <c r="J3446" s="17">
        <v>1.2267999999999999</v>
      </c>
      <c r="K3446" s="18">
        <f>G3446*结论【关键目标】!C$27*0.7735*0.001</f>
        <v>57.641219999999997</v>
      </c>
      <c r="L3446" s="5">
        <v>0</v>
      </c>
      <c r="M3446" s="5">
        <f>ABS(IF(L3446&lt;=0,L3446/耗电量关键数据!$B$6/1000,L3446/耗电量关键数据!$B$5/1000))</f>
        <v>0</v>
      </c>
      <c r="N3446" s="5">
        <f>电气设备逐时使用率计算!H3422</f>
        <v>11.688450000000001</v>
      </c>
      <c r="O3446" s="5">
        <f>灯光逐时使用率计算!H3422</f>
        <v>9.9741440000000008</v>
      </c>
      <c r="P3446" s="19">
        <f t="shared" si="479"/>
        <v>21.662594000000002</v>
      </c>
      <c r="Q3446" s="19">
        <f t="shared" si="483"/>
        <v>21.662594000000002</v>
      </c>
      <c r="R3446" s="20">
        <f t="shared" si="480"/>
        <v>35.978625999999991</v>
      </c>
      <c r="S3446" s="20">
        <f t="shared" si="484"/>
        <v>0</v>
      </c>
      <c r="T3446" s="20">
        <f>IF((T3445+R3446)&lt;0,0,IF((T3445+R3446)&gt;结论【关键目标】!C$28,结论【关键目标】!C$28,T3445+R3446))</f>
        <v>22</v>
      </c>
      <c r="U3446" s="19">
        <f>IF((T3445+R3446)&lt;结论【关键目标】!$C$28,0,(发电量计算【计算逻辑页】!R3446+发电量计算【计算逻辑页】!T3445-结论【关键目标】!$C$28))</f>
        <v>35.978625999999991</v>
      </c>
      <c r="V3446" s="5">
        <f t="shared" si="481"/>
        <v>12.592519099999997</v>
      </c>
      <c r="W3446" s="5">
        <f t="shared" si="482"/>
        <v>26.5756703192</v>
      </c>
      <c r="X3446" s="5">
        <f t="shared" si="485"/>
        <v>0</v>
      </c>
    </row>
    <row r="3447" spans="1:24" x14ac:dyDescent="0.15">
      <c r="A3447" s="7">
        <v>3446</v>
      </c>
      <c r="B3447" s="7">
        <v>5</v>
      </c>
      <c r="C3447" s="7">
        <v>24</v>
      </c>
      <c r="D3447" s="7">
        <v>14</v>
      </c>
      <c r="E3447" s="7">
        <v>144</v>
      </c>
      <c r="F3447" s="7">
        <v>23</v>
      </c>
      <c r="G3447" s="7">
        <v>557</v>
      </c>
      <c r="H3447" s="7">
        <f t="shared" si="477"/>
        <v>3</v>
      </c>
      <c r="I3447" s="16">
        <f t="shared" si="478"/>
        <v>45070</v>
      </c>
      <c r="J3447" s="17">
        <v>1.2267999999999999</v>
      </c>
      <c r="K3447" s="18">
        <f>G3447*结论【关键目标】!C$27*0.7735*0.001</f>
        <v>51.700739999999996</v>
      </c>
      <c r="L3447" s="5">
        <v>0</v>
      </c>
      <c r="M3447" s="5">
        <f>ABS(IF(L3447&lt;=0,L3447/耗电量关键数据!$B$6/1000,L3447/耗电量关键数据!$B$5/1000))</f>
        <v>0</v>
      </c>
      <c r="N3447" s="5">
        <f>电气设备逐时使用率计算!H3423</f>
        <v>22.208055000000002</v>
      </c>
      <c r="O3447" s="5">
        <f>灯光逐时使用率计算!H3423</f>
        <v>11.844296</v>
      </c>
      <c r="P3447" s="19">
        <f t="shared" si="479"/>
        <v>34.052351000000002</v>
      </c>
      <c r="Q3447" s="19">
        <f t="shared" si="483"/>
        <v>34.052351000000002</v>
      </c>
      <c r="R3447" s="20">
        <f t="shared" si="480"/>
        <v>17.648388999999995</v>
      </c>
      <c r="S3447" s="20">
        <f t="shared" si="484"/>
        <v>0</v>
      </c>
      <c r="T3447" s="20">
        <f>IF((T3446+R3447)&lt;0,0,IF((T3446+R3447)&gt;结论【关键目标】!C$28,结论【关键目标】!C$28,T3446+R3447))</f>
        <v>22</v>
      </c>
      <c r="U3447" s="19">
        <f>IF((T3446+R3447)&lt;结论【关键目标】!$C$28,0,(发电量计算【计算逻辑页】!R3447+发电量计算【计算逻辑页】!T3446-结论【关键目标】!$C$28))</f>
        <v>17.648388999999995</v>
      </c>
      <c r="V3447" s="5">
        <f t="shared" si="481"/>
        <v>6.1769361499999977</v>
      </c>
      <c r="W3447" s="5">
        <f t="shared" si="482"/>
        <v>41.775424206799997</v>
      </c>
      <c r="X3447" s="5">
        <f t="shared" si="485"/>
        <v>0</v>
      </c>
    </row>
    <row r="3448" spans="1:24" x14ac:dyDescent="0.15">
      <c r="A3448" s="7">
        <v>3447</v>
      </c>
      <c r="B3448" s="7">
        <v>5</v>
      </c>
      <c r="C3448" s="7">
        <v>24</v>
      </c>
      <c r="D3448" s="7">
        <v>15</v>
      </c>
      <c r="E3448" s="7">
        <v>144</v>
      </c>
      <c r="F3448" s="7">
        <v>24.8</v>
      </c>
      <c r="G3448" s="7">
        <v>510.8</v>
      </c>
      <c r="H3448" s="7">
        <f t="shared" si="477"/>
        <v>3</v>
      </c>
      <c r="I3448" s="16">
        <f t="shared" si="478"/>
        <v>45070</v>
      </c>
      <c r="J3448" s="17">
        <v>1.2267999999999999</v>
      </c>
      <c r="K3448" s="18">
        <f>G3448*结论【关键目标】!C$27*0.7735*0.001</f>
        <v>47.412455999999999</v>
      </c>
      <c r="L3448" s="5">
        <v>0</v>
      </c>
      <c r="M3448" s="5">
        <f>ABS(IF(L3448&lt;=0,L3448/耗电量关键数据!$B$6/1000,L3448/耗电量关键数据!$B$5/1000))</f>
        <v>0</v>
      </c>
      <c r="N3448" s="5">
        <f>电气设备逐时使用率计算!H3424</f>
        <v>22.208055000000002</v>
      </c>
      <c r="O3448" s="5">
        <f>灯光逐时使用率计算!H3424</f>
        <v>11.844296</v>
      </c>
      <c r="P3448" s="19">
        <f t="shared" si="479"/>
        <v>34.052351000000002</v>
      </c>
      <c r="Q3448" s="19">
        <f t="shared" si="483"/>
        <v>34.052351000000002</v>
      </c>
      <c r="R3448" s="20">
        <f t="shared" si="480"/>
        <v>13.360104999999997</v>
      </c>
      <c r="S3448" s="20">
        <f t="shared" si="484"/>
        <v>0</v>
      </c>
      <c r="T3448" s="20">
        <f>IF((T3447+R3448)&lt;0,0,IF((T3447+R3448)&gt;结论【关键目标】!C$28,结论【关键目标】!C$28,T3447+R3448))</f>
        <v>22</v>
      </c>
      <c r="U3448" s="19">
        <f>IF((T3447+R3448)&lt;结论【关键目标】!$C$28,0,(发电量计算【计算逻辑页】!R3448+发电量计算【计算逻辑页】!T3447-结论【关键目标】!$C$28))</f>
        <v>13.360104999999997</v>
      </c>
      <c r="V3448" s="5">
        <f t="shared" si="481"/>
        <v>4.6760367499999989</v>
      </c>
      <c r="W3448" s="5">
        <f t="shared" si="482"/>
        <v>41.775424206799997</v>
      </c>
      <c r="X3448" s="5">
        <f t="shared" si="485"/>
        <v>0</v>
      </c>
    </row>
    <row r="3449" spans="1:24" x14ac:dyDescent="0.15">
      <c r="A3449" s="7">
        <v>3448</v>
      </c>
      <c r="B3449" s="7">
        <v>5</v>
      </c>
      <c r="C3449" s="7">
        <v>24</v>
      </c>
      <c r="D3449" s="7">
        <v>16</v>
      </c>
      <c r="E3449" s="7">
        <v>144</v>
      </c>
      <c r="F3449" s="7">
        <v>25</v>
      </c>
      <c r="G3449" s="7">
        <v>374.2</v>
      </c>
      <c r="H3449" s="7">
        <f t="shared" si="477"/>
        <v>3</v>
      </c>
      <c r="I3449" s="16">
        <f t="shared" si="478"/>
        <v>45070</v>
      </c>
      <c r="J3449" s="17">
        <v>0.70809999999999995</v>
      </c>
      <c r="K3449" s="18">
        <f>G3449*结论【关键目标】!C$27*0.7735*0.001</f>
        <v>34.733243999999999</v>
      </c>
      <c r="L3449" s="5">
        <v>0</v>
      </c>
      <c r="M3449" s="5">
        <f>ABS(IF(L3449&lt;=0,L3449/耗电量关键数据!$B$6/1000,L3449/耗电量关键数据!$B$5/1000))</f>
        <v>0</v>
      </c>
      <c r="N3449" s="5">
        <f>电气设备逐时使用率计算!H3425</f>
        <v>22.208055000000002</v>
      </c>
      <c r="O3449" s="5">
        <f>灯光逐时使用率计算!H3425</f>
        <v>11.844296</v>
      </c>
      <c r="P3449" s="19">
        <f t="shared" si="479"/>
        <v>34.052351000000002</v>
      </c>
      <c r="Q3449" s="19">
        <f t="shared" si="483"/>
        <v>0</v>
      </c>
      <c r="R3449" s="20">
        <f t="shared" si="480"/>
        <v>34.733243999999999</v>
      </c>
      <c r="S3449" s="20">
        <f t="shared" si="484"/>
        <v>0</v>
      </c>
      <c r="T3449" s="20">
        <f>IF((T3448+R3449)&lt;0,0,IF((T3448+R3449)&gt;结论【关键目标】!C$28,结论【关键目标】!C$28,T3448+R3449))</f>
        <v>22</v>
      </c>
      <c r="U3449" s="19">
        <f>IF((T3448+R3449)&lt;结论【关键目标】!$C$28,0,(发电量计算【计算逻辑页】!R3449+发电量计算【计算逻辑页】!T3448-结论【关键目标】!$C$28))</f>
        <v>34.733243999999999</v>
      </c>
      <c r="V3449" s="5">
        <f t="shared" si="481"/>
        <v>12.156635399999999</v>
      </c>
      <c r="W3449" s="5">
        <f t="shared" si="482"/>
        <v>24.1124697431</v>
      </c>
      <c r="X3449" s="5">
        <f t="shared" si="485"/>
        <v>0</v>
      </c>
    </row>
    <row r="3450" spans="1:24" x14ac:dyDescent="0.15">
      <c r="A3450" s="7">
        <v>3449</v>
      </c>
      <c r="B3450" s="7">
        <v>5</v>
      </c>
      <c r="C3450" s="7">
        <v>24</v>
      </c>
      <c r="D3450" s="7">
        <v>17</v>
      </c>
      <c r="E3450" s="7">
        <v>144</v>
      </c>
      <c r="F3450" s="7">
        <v>25</v>
      </c>
      <c r="G3450" s="7">
        <v>224.9</v>
      </c>
      <c r="H3450" s="7">
        <f t="shared" si="477"/>
        <v>3</v>
      </c>
      <c r="I3450" s="16">
        <f t="shared" si="478"/>
        <v>45070</v>
      </c>
      <c r="J3450" s="17">
        <v>0.70809999999999995</v>
      </c>
      <c r="K3450" s="18">
        <f>G3450*结论【关键目标】!C$27*0.7735*0.001</f>
        <v>20.875218</v>
      </c>
      <c r="L3450" s="5">
        <v>0</v>
      </c>
      <c r="M3450" s="5">
        <f>ABS(IF(L3450&lt;=0,L3450/耗电量关键数据!$B$6/1000,L3450/耗电量关键数据!$B$5/1000))</f>
        <v>0</v>
      </c>
      <c r="N3450" s="5">
        <f>电气设备逐时使用率计算!H3426</f>
        <v>22.208055000000002</v>
      </c>
      <c r="O3450" s="5">
        <f>灯光逐时使用率计算!H3426</f>
        <v>11.844296</v>
      </c>
      <c r="P3450" s="19">
        <f t="shared" si="479"/>
        <v>34.052351000000002</v>
      </c>
      <c r="Q3450" s="19">
        <f t="shared" si="483"/>
        <v>0</v>
      </c>
      <c r="R3450" s="20">
        <f t="shared" si="480"/>
        <v>20.875218</v>
      </c>
      <c r="S3450" s="20">
        <f t="shared" si="484"/>
        <v>0</v>
      </c>
      <c r="T3450" s="20">
        <f>IF((T3449+R3450)&lt;0,0,IF((T3449+R3450)&gt;结论【关键目标】!C$28,结论【关键目标】!C$28,T3449+R3450))</f>
        <v>22</v>
      </c>
      <c r="U3450" s="19">
        <f>IF((T3449+R3450)&lt;结论【关键目标】!$C$28,0,(发电量计算【计算逻辑页】!R3450+发电量计算【计算逻辑页】!T3449-结论【关键目标】!$C$28))</f>
        <v>20.875218000000004</v>
      </c>
      <c r="V3450" s="5">
        <f t="shared" si="481"/>
        <v>7.3063263000000012</v>
      </c>
      <c r="W3450" s="5">
        <f t="shared" si="482"/>
        <v>14.781741865799999</v>
      </c>
      <c r="X3450" s="5">
        <f t="shared" si="485"/>
        <v>0</v>
      </c>
    </row>
    <row r="3451" spans="1:24" x14ac:dyDescent="0.15">
      <c r="A3451" s="7">
        <v>3450</v>
      </c>
      <c r="B3451" s="7">
        <v>5</v>
      </c>
      <c r="C3451" s="7">
        <v>24</v>
      </c>
      <c r="D3451" s="7">
        <v>18</v>
      </c>
      <c r="E3451" s="7">
        <v>144</v>
      </c>
      <c r="F3451" s="7">
        <v>26</v>
      </c>
      <c r="G3451" s="7">
        <v>94.9</v>
      </c>
      <c r="H3451" s="7">
        <f t="shared" si="477"/>
        <v>3</v>
      </c>
      <c r="I3451" s="16">
        <f t="shared" si="478"/>
        <v>45070</v>
      </c>
      <c r="J3451" s="17">
        <v>0.70809999999999995</v>
      </c>
      <c r="K3451" s="18">
        <f>G3451*结论【关键目标】!C$27*0.7735*0.001</f>
        <v>8.8086180000000009</v>
      </c>
      <c r="L3451" s="5">
        <v>0</v>
      </c>
      <c r="M3451" s="5">
        <f>ABS(IF(L3451&lt;=0,L3451/耗电量关键数据!$B$6/1000,L3451/耗电量关键数据!$B$5/1000))</f>
        <v>0</v>
      </c>
      <c r="N3451" s="5">
        <f>电气设备逐时使用率计算!H3427</f>
        <v>7.0130699999999999</v>
      </c>
      <c r="O3451" s="5">
        <f>灯光逐时使用率计算!H3427</f>
        <v>3.7403040000000001</v>
      </c>
      <c r="P3451" s="19">
        <f t="shared" si="479"/>
        <v>10.753374000000001</v>
      </c>
      <c r="Q3451" s="19">
        <f t="shared" si="483"/>
        <v>0</v>
      </c>
      <c r="R3451" s="20">
        <f t="shared" si="480"/>
        <v>8.8086180000000009</v>
      </c>
      <c r="S3451" s="20">
        <f t="shared" si="484"/>
        <v>0</v>
      </c>
      <c r="T3451" s="20">
        <f>IF((T3450+R3451)&lt;0,0,IF((T3450+R3451)&gt;结论【关键目标】!C$28,结论【关键目标】!C$28,T3450+R3451))</f>
        <v>22</v>
      </c>
      <c r="U3451" s="19">
        <f>IF((T3450+R3451)&lt;结论【关键目标】!$C$28,0,(发电量计算【计算逻辑页】!R3451+发电量计算【计算逻辑页】!T3450-结论【关键目标】!$C$28))</f>
        <v>8.8086180000000027</v>
      </c>
      <c r="V3451" s="5">
        <f t="shared" si="481"/>
        <v>3.0830163000000006</v>
      </c>
      <c r="W3451" s="5">
        <f t="shared" si="482"/>
        <v>6.2373824058</v>
      </c>
      <c r="X3451" s="5">
        <f t="shared" si="485"/>
        <v>0</v>
      </c>
    </row>
    <row r="3452" spans="1:24" x14ac:dyDescent="0.15">
      <c r="A3452" s="7">
        <v>3451</v>
      </c>
      <c r="B3452" s="7">
        <v>5</v>
      </c>
      <c r="C3452" s="7">
        <v>24</v>
      </c>
      <c r="D3452" s="7">
        <v>19</v>
      </c>
      <c r="E3452" s="7">
        <v>144</v>
      </c>
      <c r="F3452" s="7">
        <v>25</v>
      </c>
      <c r="G3452" s="7">
        <v>0</v>
      </c>
      <c r="H3452" s="7">
        <f t="shared" si="477"/>
        <v>3</v>
      </c>
      <c r="I3452" s="16">
        <f t="shared" si="478"/>
        <v>45070</v>
      </c>
      <c r="J3452" s="17">
        <v>1.2267999999999999</v>
      </c>
      <c r="K3452" s="18">
        <f>G3452*结论【关键目标】!C$27*0.7735*0.001</f>
        <v>0</v>
      </c>
      <c r="L3452" s="5">
        <v>0</v>
      </c>
      <c r="M3452" s="5">
        <f>ABS(IF(L3452&lt;=0,L3452/耗电量关键数据!$B$6/1000,L3452/耗电量关键数据!$B$5/1000))</f>
        <v>0</v>
      </c>
      <c r="N3452" s="5">
        <f>电气设备逐时使用率计算!H3428</f>
        <v>7.0130699999999999</v>
      </c>
      <c r="O3452" s="5">
        <f>灯光逐时使用率计算!H3428</f>
        <v>3.7403040000000001</v>
      </c>
      <c r="P3452" s="19">
        <f t="shared" si="479"/>
        <v>10.753374000000001</v>
      </c>
      <c r="Q3452" s="19">
        <f t="shared" si="483"/>
        <v>10.753374000000001</v>
      </c>
      <c r="R3452" s="20">
        <f t="shared" si="480"/>
        <v>-10.753374000000001</v>
      </c>
      <c r="S3452" s="20">
        <f t="shared" si="484"/>
        <v>10.753374000000001</v>
      </c>
      <c r="T3452" s="20">
        <f>IF((T3451+R3452)&lt;0,0,IF((T3451+R3452)&gt;结论【关键目标】!C$28,结论【关键目标】!C$28,T3451+R3452))</f>
        <v>11.246625999999999</v>
      </c>
      <c r="U3452" s="19">
        <f>IF((T3451+R3452)&lt;结论【关键目标】!$C$28,0,(发电量计算【计算逻辑页】!R3452+发电量计算【计算逻辑页】!T3451-结论【关键目标】!$C$28))</f>
        <v>0</v>
      </c>
      <c r="V3452" s="5">
        <f t="shared" si="481"/>
        <v>0</v>
      </c>
      <c r="W3452" s="5">
        <f t="shared" si="482"/>
        <v>0</v>
      </c>
      <c r="X3452" s="5">
        <f t="shared" si="485"/>
        <v>9.428558323199999</v>
      </c>
    </row>
    <row r="3453" spans="1:24" x14ac:dyDescent="0.15">
      <c r="A3453" s="7">
        <v>3452</v>
      </c>
      <c r="B3453" s="7">
        <v>5</v>
      </c>
      <c r="C3453" s="7">
        <v>24</v>
      </c>
      <c r="D3453" s="7">
        <v>20</v>
      </c>
      <c r="E3453" s="7">
        <v>144</v>
      </c>
      <c r="F3453" s="7">
        <v>24</v>
      </c>
      <c r="G3453" s="7">
        <v>0</v>
      </c>
      <c r="H3453" s="7">
        <f t="shared" si="477"/>
        <v>3</v>
      </c>
      <c r="I3453" s="16">
        <f t="shared" si="478"/>
        <v>45070</v>
      </c>
      <c r="J3453" s="17">
        <v>1.2267999999999999</v>
      </c>
      <c r="K3453" s="18">
        <f>G3453*结论【关键目标】!C$27*0.7735*0.001</f>
        <v>0</v>
      </c>
      <c r="L3453" s="5">
        <v>0</v>
      </c>
      <c r="M3453" s="5">
        <f>ABS(IF(L3453&lt;=0,L3453/耗电量关键数据!$B$6/1000,L3453/耗电量关键数据!$B$5/1000))</f>
        <v>0</v>
      </c>
      <c r="N3453" s="5">
        <f>电气设备逐时使用率计算!H3429</f>
        <v>1.1688450000000001</v>
      </c>
      <c r="O3453" s="5">
        <f>灯光逐时使用率计算!H3429</f>
        <v>0.37403039999999999</v>
      </c>
      <c r="P3453" s="19">
        <f t="shared" si="479"/>
        <v>1.5428754000000002</v>
      </c>
      <c r="Q3453" s="19">
        <f t="shared" si="483"/>
        <v>1.5428754000000002</v>
      </c>
      <c r="R3453" s="20">
        <f t="shared" si="480"/>
        <v>-1.5428754000000002</v>
      </c>
      <c r="S3453" s="20">
        <f t="shared" si="484"/>
        <v>1.5428754000000002</v>
      </c>
      <c r="T3453" s="20">
        <f>IF((T3452+R3453)&lt;0,0,IF((T3452+R3453)&gt;结论【关键目标】!C$28,结论【关键目标】!C$28,T3452+R3453))</f>
        <v>9.7037505999999993</v>
      </c>
      <c r="U3453" s="19">
        <f>IF((T3452+R3453)&lt;结论【关键目标】!$C$28,0,(发电量计算【计算逻辑页】!R3453+发电量计算【计算逻辑页】!T3452-结论【关键目标】!$C$28))</f>
        <v>0</v>
      </c>
      <c r="V3453" s="5">
        <f t="shared" si="481"/>
        <v>0</v>
      </c>
      <c r="W3453" s="5">
        <f t="shared" si="482"/>
        <v>0</v>
      </c>
      <c r="X3453" s="5">
        <f t="shared" si="485"/>
        <v>1.3527931507200002</v>
      </c>
    </row>
    <row r="3454" spans="1:24" x14ac:dyDescent="0.15">
      <c r="A3454" s="7">
        <v>3453</v>
      </c>
      <c r="B3454" s="7">
        <v>5</v>
      </c>
      <c r="C3454" s="7">
        <v>24</v>
      </c>
      <c r="D3454" s="7">
        <v>21</v>
      </c>
      <c r="E3454" s="7">
        <v>144</v>
      </c>
      <c r="F3454" s="7">
        <v>22.1</v>
      </c>
      <c r="G3454" s="7">
        <v>0</v>
      </c>
      <c r="H3454" s="7">
        <f t="shared" si="477"/>
        <v>3</v>
      </c>
      <c r="I3454" s="16">
        <f t="shared" si="478"/>
        <v>45070</v>
      </c>
      <c r="J3454" s="17">
        <v>1.2267999999999999</v>
      </c>
      <c r="K3454" s="18">
        <f>G3454*结论【关键目标】!C$27*0.7735*0.001</f>
        <v>0</v>
      </c>
      <c r="L3454" s="5">
        <v>0</v>
      </c>
      <c r="M3454" s="5">
        <f>ABS(IF(L3454&lt;=0,L3454/耗电量关键数据!$B$6/1000,L3454/耗电量关键数据!$B$5/1000))</f>
        <v>0</v>
      </c>
      <c r="N3454" s="5">
        <f>电气设备逐时使用率计算!H3430</f>
        <v>1.1688450000000001</v>
      </c>
      <c r="O3454" s="5">
        <f>灯光逐时使用率计算!H3430</f>
        <v>0.37403039999999999</v>
      </c>
      <c r="P3454" s="19">
        <f t="shared" si="479"/>
        <v>1.5428754000000002</v>
      </c>
      <c r="Q3454" s="19">
        <f t="shared" si="483"/>
        <v>1.5428754000000002</v>
      </c>
      <c r="R3454" s="20">
        <f t="shared" si="480"/>
        <v>-1.5428754000000002</v>
      </c>
      <c r="S3454" s="20">
        <f t="shared" si="484"/>
        <v>1.5428754000000002</v>
      </c>
      <c r="T3454" s="20">
        <f>IF((T3453+R3454)&lt;0,0,IF((T3453+R3454)&gt;结论【关键目标】!C$28,结论【关键目标】!C$28,T3453+R3454))</f>
        <v>8.1608751999999996</v>
      </c>
      <c r="U3454" s="19">
        <f>IF((T3453+R3454)&lt;结论【关键目标】!$C$28,0,(发电量计算【计算逻辑页】!R3454+发电量计算【计算逻辑页】!T3453-结论【关键目标】!$C$28))</f>
        <v>0</v>
      </c>
      <c r="V3454" s="5">
        <f t="shared" si="481"/>
        <v>0</v>
      </c>
      <c r="W3454" s="5">
        <f t="shared" si="482"/>
        <v>0</v>
      </c>
      <c r="X3454" s="5">
        <f t="shared" si="485"/>
        <v>1.3527931507200002</v>
      </c>
    </row>
    <row r="3455" spans="1:24" x14ac:dyDescent="0.15">
      <c r="A3455" s="7">
        <v>3454</v>
      </c>
      <c r="B3455" s="7">
        <v>5</v>
      </c>
      <c r="C3455" s="7">
        <v>24</v>
      </c>
      <c r="D3455" s="7">
        <v>22</v>
      </c>
      <c r="E3455" s="7">
        <v>144</v>
      </c>
      <c r="F3455" s="7">
        <v>21</v>
      </c>
      <c r="G3455" s="7">
        <v>0</v>
      </c>
      <c r="H3455" s="7">
        <f t="shared" si="477"/>
        <v>3</v>
      </c>
      <c r="I3455" s="16">
        <f t="shared" si="478"/>
        <v>45070</v>
      </c>
      <c r="J3455" s="17">
        <v>0.70809999999999995</v>
      </c>
      <c r="K3455" s="18">
        <f>G3455*结论【关键目标】!C$27*0.7735*0.001</f>
        <v>0</v>
      </c>
      <c r="L3455" s="5">
        <v>0</v>
      </c>
      <c r="M3455" s="5">
        <f>ABS(IF(L3455&lt;=0,L3455/耗电量关键数据!$B$6/1000,L3455/耗电量关键数据!$B$5/1000))</f>
        <v>0</v>
      </c>
      <c r="N3455" s="5">
        <f>电气设备逐时使用率计算!H3431</f>
        <v>1.1688450000000001</v>
      </c>
      <c r="O3455" s="5">
        <f>灯光逐时使用率计算!H3431</f>
        <v>0.37403039999999999</v>
      </c>
      <c r="P3455" s="19">
        <f t="shared" si="479"/>
        <v>1.5428754000000002</v>
      </c>
      <c r="Q3455" s="19">
        <f t="shared" si="483"/>
        <v>0</v>
      </c>
      <c r="R3455" s="20">
        <f t="shared" si="480"/>
        <v>0</v>
      </c>
      <c r="S3455" s="20">
        <f t="shared" si="484"/>
        <v>0</v>
      </c>
      <c r="T3455" s="20">
        <f>IF((T3454+R3455)&lt;0,0,IF((T3454+R3455)&gt;结论【关键目标】!C$28,结论【关键目标】!C$28,T3454+R3455))</f>
        <v>8.1608751999999996</v>
      </c>
      <c r="U3455" s="19">
        <f>IF((T3454+R3455)&lt;结论【关键目标】!$C$28,0,(发电量计算【计算逻辑页】!R3455+发电量计算【计算逻辑页】!T3454-结论【关键目标】!$C$28))</f>
        <v>0</v>
      </c>
      <c r="V3455" s="5">
        <f t="shared" si="481"/>
        <v>0</v>
      </c>
      <c r="W3455" s="5">
        <f t="shared" si="482"/>
        <v>0</v>
      </c>
      <c r="X3455" s="5">
        <f t="shared" si="485"/>
        <v>0</v>
      </c>
    </row>
    <row r="3456" spans="1:24" x14ac:dyDescent="0.15">
      <c r="A3456" s="7">
        <v>3455</v>
      </c>
      <c r="B3456" s="7">
        <v>5</v>
      </c>
      <c r="C3456" s="7">
        <v>24</v>
      </c>
      <c r="D3456" s="7">
        <v>23</v>
      </c>
      <c r="E3456" s="7">
        <v>144</v>
      </c>
      <c r="F3456" s="7">
        <v>21</v>
      </c>
      <c r="G3456" s="7">
        <v>0</v>
      </c>
      <c r="H3456" s="7">
        <f t="shared" si="477"/>
        <v>3</v>
      </c>
      <c r="I3456" s="16">
        <f t="shared" si="478"/>
        <v>45070</v>
      </c>
      <c r="J3456" s="17">
        <v>0.70809999999999995</v>
      </c>
      <c r="K3456" s="18">
        <f>G3456*结论【关键目标】!C$27*0.7735*0.001</f>
        <v>0</v>
      </c>
      <c r="L3456" s="5">
        <v>0</v>
      </c>
      <c r="M3456" s="5">
        <f>ABS(IF(L3456&lt;=0,L3456/耗电量关键数据!$B$6/1000,L3456/耗电量关键数据!$B$5/1000))</f>
        <v>0</v>
      </c>
      <c r="N3456" s="5">
        <f>电气设备逐时使用率计算!H3432</f>
        <v>1.1688450000000001</v>
      </c>
      <c r="O3456" s="5">
        <f>灯光逐时使用率计算!H3432</f>
        <v>0.37403039999999999</v>
      </c>
      <c r="P3456" s="19">
        <f t="shared" si="479"/>
        <v>1.5428754000000002</v>
      </c>
      <c r="Q3456" s="19">
        <f t="shared" si="483"/>
        <v>0</v>
      </c>
      <c r="R3456" s="20">
        <f t="shared" si="480"/>
        <v>0</v>
      </c>
      <c r="S3456" s="20">
        <f t="shared" si="484"/>
        <v>0</v>
      </c>
      <c r="T3456" s="20">
        <f>IF((T3455+R3456)&lt;0,0,IF((T3455+R3456)&gt;结论【关键目标】!C$28,结论【关键目标】!C$28,T3455+R3456))</f>
        <v>8.1608751999999996</v>
      </c>
      <c r="U3456" s="19">
        <f>IF((T3455+R3456)&lt;结论【关键目标】!$C$28,0,(发电量计算【计算逻辑页】!R3456+发电量计算【计算逻辑页】!T3455-结论【关键目标】!$C$28))</f>
        <v>0</v>
      </c>
      <c r="V3456" s="5">
        <f t="shared" si="481"/>
        <v>0</v>
      </c>
      <c r="W3456" s="5">
        <f t="shared" si="482"/>
        <v>0</v>
      </c>
      <c r="X3456" s="5">
        <f t="shared" si="485"/>
        <v>0</v>
      </c>
    </row>
    <row r="3457" spans="1:24" x14ac:dyDescent="0.15">
      <c r="A3457" s="7">
        <v>3456</v>
      </c>
      <c r="B3457" s="7">
        <v>5</v>
      </c>
      <c r="C3457" s="7">
        <v>24</v>
      </c>
      <c r="D3457" s="7">
        <v>24</v>
      </c>
      <c r="E3457" s="7">
        <v>144</v>
      </c>
      <c r="F3457" s="7">
        <v>19.899999999999999</v>
      </c>
      <c r="G3457" s="7">
        <v>0</v>
      </c>
      <c r="H3457" s="7">
        <f t="shared" si="477"/>
        <v>3</v>
      </c>
      <c r="I3457" s="16">
        <f t="shared" si="478"/>
        <v>45070</v>
      </c>
      <c r="J3457" s="17">
        <v>0.2407</v>
      </c>
      <c r="K3457" s="18">
        <f>G3457*结论【关键目标】!C$27*0.7735*0.001</f>
        <v>0</v>
      </c>
      <c r="L3457" s="5">
        <v>0</v>
      </c>
      <c r="M3457" s="5">
        <f>ABS(IF(L3457&lt;=0,L3457/耗电量关键数据!$B$6/1000,L3457/耗电量关键数据!$B$5/1000))</f>
        <v>0</v>
      </c>
      <c r="N3457" s="5">
        <f>电气设备逐时使用率计算!H3433</f>
        <v>1.1688450000000001</v>
      </c>
      <c r="O3457" s="5">
        <f>灯光逐时使用率计算!H3433</f>
        <v>0.37403039999999999</v>
      </c>
      <c r="P3457" s="19">
        <f t="shared" si="479"/>
        <v>1.5428754000000002</v>
      </c>
      <c r="Q3457" s="19">
        <f t="shared" si="483"/>
        <v>0</v>
      </c>
      <c r="R3457" s="20">
        <f t="shared" si="480"/>
        <v>0</v>
      </c>
      <c r="S3457" s="20">
        <f t="shared" si="484"/>
        <v>0</v>
      </c>
      <c r="T3457" s="20">
        <f>IF((T3456+R3457)&lt;0,0,IF((T3456+R3457)&gt;结论【关键目标】!C$28,结论【关键目标】!C$28,T3456+R3457))</f>
        <v>8.1608751999999996</v>
      </c>
      <c r="U3457" s="19">
        <f>IF((T3456+R3457)&lt;结论【关键目标】!$C$28,0,(发电量计算【计算逻辑页】!R3457+发电量计算【计算逻辑页】!T3456-结论【关键目标】!$C$28))</f>
        <v>0</v>
      </c>
      <c r="V3457" s="5">
        <f t="shared" si="481"/>
        <v>0</v>
      </c>
      <c r="W3457" s="5">
        <f t="shared" si="482"/>
        <v>0</v>
      </c>
      <c r="X3457" s="5">
        <f t="shared" si="485"/>
        <v>0</v>
      </c>
    </row>
    <row r="3458" spans="1:24" x14ac:dyDescent="0.15">
      <c r="A3458" s="7">
        <v>3457</v>
      </c>
      <c r="B3458" s="7">
        <v>5</v>
      </c>
      <c r="C3458" s="7">
        <v>25</v>
      </c>
      <c r="D3458" s="7">
        <v>1</v>
      </c>
      <c r="E3458" s="7">
        <v>145</v>
      </c>
      <c r="F3458" s="7">
        <v>19</v>
      </c>
      <c r="G3458" s="7">
        <v>0</v>
      </c>
      <c r="H3458" s="7">
        <f t="shared" ref="H3458:H3521" si="486">WEEKDAY(I:I,2)</f>
        <v>4</v>
      </c>
      <c r="I3458" s="16">
        <f t="shared" ref="I3458:I3521" si="487">DATE(2023,B3458,C3458)</f>
        <v>45071</v>
      </c>
      <c r="J3458" s="17">
        <v>0.2407</v>
      </c>
      <c r="K3458" s="18">
        <f>G3458*结论【关键目标】!C$27*0.7735*0.001</f>
        <v>0</v>
      </c>
      <c r="L3458" s="5">
        <v>0</v>
      </c>
      <c r="M3458" s="5">
        <f>ABS(IF(L3458&lt;=0,L3458/耗电量关键数据!$B$6/1000,L3458/耗电量关键数据!$B$5/1000))</f>
        <v>0</v>
      </c>
      <c r="N3458" s="5">
        <f>电气设备逐时使用率计算!H3434</f>
        <v>1.1688450000000001</v>
      </c>
      <c r="O3458" s="5">
        <f>灯光逐时使用率计算!H3434</f>
        <v>0.37403039999999999</v>
      </c>
      <c r="P3458" s="19">
        <f t="shared" ref="P3458:P3521" si="488">M3458+N3458+O3458</f>
        <v>1.5428754000000002</v>
      </c>
      <c r="Q3458" s="19">
        <f t="shared" si="483"/>
        <v>0</v>
      </c>
      <c r="R3458" s="20">
        <f t="shared" ref="R3458:R3521" si="489">K3458-Q3458</f>
        <v>0</v>
      </c>
      <c r="S3458" s="20">
        <f t="shared" si="484"/>
        <v>0</v>
      </c>
      <c r="T3458" s="20">
        <f>IF((T3457+R3458)&lt;0,0,IF((T3457+R3458)&gt;结论【关键目标】!C$28,结论【关键目标】!C$28,T3457+R3458))</f>
        <v>8.1608751999999996</v>
      </c>
      <c r="U3458" s="19">
        <f>IF((T3457+R3458)&lt;结论【关键目标】!$C$28,0,(发电量计算【计算逻辑页】!R3458+发电量计算【计算逻辑页】!T3457-结论【关键目标】!$C$28))</f>
        <v>0</v>
      </c>
      <c r="V3458" s="5">
        <f t="shared" ref="V3458:V3521" si="490">IF(J3458&gt;0.35,U3458*0.35,0)</f>
        <v>0</v>
      </c>
      <c r="W3458" s="5">
        <f t="shared" ref="W3458:W3521" si="491">IF(P3458&gt;K3458,K3458*J3458,P3458*J3458)</f>
        <v>0</v>
      </c>
      <c r="X3458" s="5">
        <f t="shared" si="485"/>
        <v>0</v>
      </c>
    </row>
    <row r="3459" spans="1:24" x14ac:dyDescent="0.15">
      <c r="A3459" s="7">
        <v>3458</v>
      </c>
      <c r="B3459" s="7">
        <v>5</v>
      </c>
      <c r="C3459" s="7">
        <v>25</v>
      </c>
      <c r="D3459" s="7">
        <v>2</v>
      </c>
      <c r="E3459" s="7">
        <v>145</v>
      </c>
      <c r="F3459" s="7">
        <v>19</v>
      </c>
      <c r="G3459" s="7">
        <v>0</v>
      </c>
      <c r="H3459" s="7">
        <f t="shared" si="486"/>
        <v>4</v>
      </c>
      <c r="I3459" s="16">
        <f t="shared" si="487"/>
        <v>45071</v>
      </c>
      <c r="J3459" s="17">
        <v>0.2407</v>
      </c>
      <c r="K3459" s="18">
        <f>G3459*结论【关键目标】!C$27*0.7735*0.001</f>
        <v>0</v>
      </c>
      <c r="L3459" s="5">
        <v>0</v>
      </c>
      <c r="M3459" s="5">
        <f>ABS(IF(L3459&lt;=0,L3459/耗电量关键数据!$B$6/1000,L3459/耗电量关键数据!$B$5/1000))</f>
        <v>0</v>
      </c>
      <c r="N3459" s="5">
        <f>电气设备逐时使用率计算!H3435</f>
        <v>1.1688450000000001</v>
      </c>
      <c r="O3459" s="5">
        <f>灯光逐时使用率计算!H3435</f>
        <v>0.37403039999999999</v>
      </c>
      <c r="P3459" s="19">
        <f t="shared" si="488"/>
        <v>1.5428754000000002</v>
      </c>
      <c r="Q3459" s="19">
        <f t="shared" ref="Q3459:Q3522" si="492">IF(J3459&gt;0.8,P3459,0)</f>
        <v>0</v>
      </c>
      <c r="R3459" s="20">
        <f t="shared" si="489"/>
        <v>0</v>
      </c>
      <c r="S3459" s="20">
        <f t="shared" ref="S3459:S3522" si="493">IF(R3459&lt;0,ABS(R3459),0)</f>
        <v>0</v>
      </c>
      <c r="T3459" s="20">
        <f>IF((T3458+R3459)&lt;0,0,IF((T3458+R3459)&gt;结论【关键目标】!C$28,结论【关键目标】!C$28,T3458+R3459))</f>
        <v>8.1608751999999996</v>
      </c>
      <c r="U3459" s="19">
        <f>IF((T3458+R3459)&lt;结论【关键目标】!$C$28,0,(发电量计算【计算逻辑页】!R3459+发电量计算【计算逻辑页】!T3458-结论【关键目标】!$C$28))</f>
        <v>0</v>
      </c>
      <c r="V3459" s="5">
        <f t="shared" si="490"/>
        <v>0</v>
      </c>
      <c r="W3459" s="5">
        <f t="shared" si="491"/>
        <v>0</v>
      </c>
      <c r="X3459" s="5">
        <f t="shared" si="485"/>
        <v>0</v>
      </c>
    </row>
    <row r="3460" spans="1:24" x14ac:dyDescent="0.15">
      <c r="A3460" s="7">
        <v>3459</v>
      </c>
      <c r="B3460" s="7">
        <v>5</v>
      </c>
      <c r="C3460" s="7">
        <v>25</v>
      </c>
      <c r="D3460" s="7">
        <v>3</v>
      </c>
      <c r="E3460" s="7">
        <v>145</v>
      </c>
      <c r="F3460" s="7">
        <v>17.899999999999999</v>
      </c>
      <c r="G3460" s="7">
        <v>0</v>
      </c>
      <c r="H3460" s="7">
        <f t="shared" si="486"/>
        <v>4</v>
      </c>
      <c r="I3460" s="16">
        <f t="shared" si="487"/>
        <v>45071</v>
      </c>
      <c r="J3460" s="17">
        <v>0.2407</v>
      </c>
      <c r="K3460" s="18">
        <f>G3460*结论【关键目标】!C$27*0.7735*0.001</f>
        <v>0</v>
      </c>
      <c r="L3460" s="5">
        <v>0</v>
      </c>
      <c r="M3460" s="5">
        <f>ABS(IF(L3460&lt;=0,L3460/耗电量关键数据!$B$6/1000,L3460/耗电量关键数据!$B$5/1000))</f>
        <v>0</v>
      </c>
      <c r="N3460" s="5">
        <f>电气设备逐时使用率计算!H3436</f>
        <v>1.1688450000000001</v>
      </c>
      <c r="O3460" s="5">
        <f>灯光逐时使用率计算!H3436</f>
        <v>0.37403039999999999</v>
      </c>
      <c r="P3460" s="19">
        <f t="shared" si="488"/>
        <v>1.5428754000000002</v>
      </c>
      <c r="Q3460" s="19">
        <f t="shared" si="492"/>
        <v>0</v>
      </c>
      <c r="R3460" s="20">
        <f t="shared" si="489"/>
        <v>0</v>
      </c>
      <c r="S3460" s="20">
        <f t="shared" si="493"/>
        <v>0</v>
      </c>
      <c r="T3460" s="20">
        <f>IF((T3459+R3460)&lt;0,0,IF((T3459+R3460)&gt;结论【关键目标】!C$28,结论【关键目标】!C$28,T3459+R3460))</f>
        <v>8.1608751999999996</v>
      </c>
      <c r="U3460" s="19">
        <f>IF((T3459+R3460)&lt;结论【关键目标】!$C$28,0,(发电量计算【计算逻辑页】!R3460+发电量计算【计算逻辑页】!T3459-结论【关键目标】!$C$28))</f>
        <v>0</v>
      </c>
      <c r="V3460" s="5">
        <f t="shared" si="490"/>
        <v>0</v>
      </c>
      <c r="W3460" s="5">
        <f t="shared" si="491"/>
        <v>0</v>
      </c>
      <c r="X3460" s="5">
        <f t="shared" ref="X3460:X3523" si="494">(J3460-0.35)*IF(T3460&gt;S3460,S3460,T3460)</f>
        <v>0</v>
      </c>
    </row>
    <row r="3461" spans="1:24" x14ac:dyDescent="0.15">
      <c r="A3461" s="7">
        <v>3460</v>
      </c>
      <c r="B3461" s="7">
        <v>5</v>
      </c>
      <c r="C3461" s="7">
        <v>25</v>
      </c>
      <c r="D3461" s="7">
        <v>4</v>
      </c>
      <c r="E3461" s="7">
        <v>145</v>
      </c>
      <c r="F3461" s="7">
        <v>18</v>
      </c>
      <c r="G3461" s="7">
        <v>0</v>
      </c>
      <c r="H3461" s="7">
        <f t="shared" si="486"/>
        <v>4</v>
      </c>
      <c r="I3461" s="16">
        <f t="shared" si="487"/>
        <v>45071</v>
      </c>
      <c r="J3461" s="17">
        <v>0.2407</v>
      </c>
      <c r="K3461" s="18">
        <f>G3461*结论【关键目标】!C$27*0.7735*0.001</f>
        <v>0</v>
      </c>
      <c r="L3461" s="5">
        <v>0</v>
      </c>
      <c r="M3461" s="5">
        <f>ABS(IF(L3461&lt;=0,L3461/耗电量关键数据!$B$6/1000,L3461/耗电量关键数据!$B$5/1000))</f>
        <v>0</v>
      </c>
      <c r="N3461" s="5">
        <f>电气设备逐时使用率计算!H3437</f>
        <v>1.1688450000000001</v>
      </c>
      <c r="O3461" s="5">
        <f>灯光逐时使用率计算!H3437</f>
        <v>0.37403039999999999</v>
      </c>
      <c r="P3461" s="19">
        <f t="shared" si="488"/>
        <v>1.5428754000000002</v>
      </c>
      <c r="Q3461" s="19">
        <f t="shared" si="492"/>
        <v>0</v>
      </c>
      <c r="R3461" s="20">
        <f t="shared" si="489"/>
        <v>0</v>
      </c>
      <c r="S3461" s="20">
        <f t="shared" si="493"/>
        <v>0</v>
      </c>
      <c r="T3461" s="20">
        <f>IF((T3460+R3461)&lt;0,0,IF((T3460+R3461)&gt;结论【关键目标】!C$28,结论【关键目标】!C$28,T3460+R3461))</f>
        <v>8.1608751999999996</v>
      </c>
      <c r="U3461" s="19">
        <f>IF((T3460+R3461)&lt;结论【关键目标】!$C$28,0,(发电量计算【计算逻辑页】!R3461+发电量计算【计算逻辑页】!T3460-结论【关键目标】!$C$28))</f>
        <v>0</v>
      </c>
      <c r="V3461" s="5">
        <f t="shared" si="490"/>
        <v>0</v>
      </c>
      <c r="W3461" s="5">
        <f t="shared" si="491"/>
        <v>0</v>
      </c>
      <c r="X3461" s="5">
        <f t="shared" si="494"/>
        <v>0</v>
      </c>
    </row>
    <row r="3462" spans="1:24" x14ac:dyDescent="0.15">
      <c r="A3462" s="7">
        <v>3461</v>
      </c>
      <c r="B3462" s="7">
        <v>5</v>
      </c>
      <c r="C3462" s="7">
        <v>25</v>
      </c>
      <c r="D3462" s="7">
        <v>5</v>
      </c>
      <c r="E3462" s="7">
        <v>145</v>
      </c>
      <c r="F3462" s="7">
        <v>18</v>
      </c>
      <c r="G3462" s="7">
        <v>7.1</v>
      </c>
      <c r="H3462" s="7">
        <f t="shared" si="486"/>
        <v>4</v>
      </c>
      <c r="I3462" s="16">
        <f t="shared" si="487"/>
        <v>45071</v>
      </c>
      <c r="J3462" s="17">
        <v>0.2407</v>
      </c>
      <c r="K3462" s="18">
        <f>G3462*结论【关键目标】!C$27*0.7735*0.001</f>
        <v>0.659022</v>
      </c>
      <c r="L3462" s="5">
        <v>0</v>
      </c>
      <c r="M3462" s="5">
        <f>ABS(IF(L3462&lt;=0,L3462/耗电量关键数据!$B$6/1000,L3462/耗电量关键数据!$B$5/1000))</f>
        <v>0</v>
      </c>
      <c r="N3462" s="5">
        <f>电气设备逐时使用率计算!H3438</f>
        <v>1.1688450000000001</v>
      </c>
      <c r="O3462" s="5">
        <f>灯光逐时使用率计算!H3438</f>
        <v>0.37403039999999999</v>
      </c>
      <c r="P3462" s="19">
        <f t="shared" si="488"/>
        <v>1.5428754000000002</v>
      </c>
      <c r="Q3462" s="19">
        <f t="shared" si="492"/>
        <v>0</v>
      </c>
      <c r="R3462" s="20">
        <f t="shared" si="489"/>
        <v>0.659022</v>
      </c>
      <c r="S3462" s="20">
        <f t="shared" si="493"/>
        <v>0</v>
      </c>
      <c r="T3462" s="20">
        <f>IF((T3461+R3462)&lt;0,0,IF((T3461+R3462)&gt;结论【关键目标】!C$28,结论【关键目标】!C$28,T3461+R3462))</f>
        <v>8.8198971999999998</v>
      </c>
      <c r="U3462" s="19">
        <f>IF((T3461+R3462)&lt;结论【关键目标】!$C$28,0,(发电量计算【计算逻辑页】!R3462+发电量计算【计算逻辑页】!T3461-结论【关键目标】!$C$28))</f>
        <v>0</v>
      </c>
      <c r="V3462" s="5">
        <f t="shared" si="490"/>
        <v>0</v>
      </c>
      <c r="W3462" s="5">
        <f t="shared" si="491"/>
        <v>0.15862659539999999</v>
      </c>
      <c r="X3462" s="5">
        <f t="shared" si="494"/>
        <v>0</v>
      </c>
    </row>
    <row r="3463" spans="1:24" x14ac:dyDescent="0.15">
      <c r="A3463" s="7">
        <v>3462</v>
      </c>
      <c r="B3463" s="7">
        <v>5</v>
      </c>
      <c r="C3463" s="7">
        <v>25</v>
      </c>
      <c r="D3463" s="7">
        <v>6</v>
      </c>
      <c r="E3463" s="7">
        <v>145</v>
      </c>
      <c r="F3463" s="7">
        <v>18.399999999999999</v>
      </c>
      <c r="G3463" s="7">
        <v>121.1</v>
      </c>
      <c r="H3463" s="7">
        <f t="shared" si="486"/>
        <v>4</v>
      </c>
      <c r="I3463" s="16">
        <f t="shared" si="487"/>
        <v>45071</v>
      </c>
      <c r="J3463" s="17">
        <v>0.2407</v>
      </c>
      <c r="K3463" s="18">
        <f>G3463*结论【关键目标】!C$27*0.7735*0.001</f>
        <v>11.240501999999999</v>
      </c>
      <c r="L3463" s="5">
        <v>0</v>
      </c>
      <c r="M3463" s="5">
        <f>ABS(IF(L3463&lt;=0,L3463/耗电量关键数据!$B$6/1000,L3463/耗电量关键数据!$B$5/1000))</f>
        <v>0</v>
      </c>
      <c r="N3463" s="5">
        <f>电气设备逐时使用率计算!H3439</f>
        <v>1.1688450000000001</v>
      </c>
      <c r="O3463" s="5">
        <f>灯光逐时使用率计算!H3439</f>
        <v>0.37403039999999999</v>
      </c>
      <c r="P3463" s="19">
        <f t="shared" si="488"/>
        <v>1.5428754000000002</v>
      </c>
      <c r="Q3463" s="19">
        <f t="shared" si="492"/>
        <v>0</v>
      </c>
      <c r="R3463" s="20">
        <f t="shared" si="489"/>
        <v>11.240501999999999</v>
      </c>
      <c r="S3463" s="20">
        <f t="shared" si="493"/>
        <v>0</v>
      </c>
      <c r="T3463" s="20">
        <f>IF((T3462+R3463)&lt;0,0,IF((T3462+R3463)&gt;结论【关键目标】!C$28,结论【关键目标】!C$28,T3462+R3463))</f>
        <v>20.060399199999999</v>
      </c>
      <c r="U3463" s="19">
        <f>IF((T3462+R3463)&lt;结论【关键目标】!$C$28,0,(发电量计算【计算逻辑页】!R3463+发电量计算【计算逻辑页】!T3462-结论【关键目标】!$C$28))</f>
        <v>0</v>
      </c>
      <c r="V3463" s="5">
        <f t="shared" si="490"/>
        <v>0</v>
      </c>
      <c r="W3463" s="5">
        <f t="shared" si="491"/>
        <v>0.37137010878000004</v>
      </c>
      <c r="X3463" s="5">
        <f t="shared" si="494"/>
        <v>0</v>
      </c>
    </row>
    <row r="3464" spans="1:24" x14ac:dyDescent="0.15">
      <c r="A3464" s="7">
        <v>3463</v>
      </c>
      <c r="B3464" s="7">
        <v>5</v>
      </c>
      <c r="C3464" s="7">
        <v>25</v>
      </c>
      <c r="D3464" s="7">
        <v>7</v>
      </c>
      <c r="E3464" s="7">
        <v>145</v>
      </c>
      <c r="F3464" s="7">
        <v>18</v>
      </c>
      <c r="G3464" s="7">
        <v>199.2</v>
      </c>
      <c r="H3464" s="7">
        <f t="shared" si="486"/>
        <v>4</v>
      </c>
      <c r="I3464" s="16">
        <f t="shared" si="487"/>
        <v>45071</v>
      </c>
      <c r="J3464" s="17">
        <v>0.2407</v>
      </c>
      <c r="K3464" s="18">
        <f>G3464*结论【关键目标】!C$27*0.7735*0.001</f>
        <v>18.489743999999998</v>
      </c>
      <c r="L3464" s="5">
        <v>0</v>
      </c>
      <c r="M3464" s="5">
        <f>ABS(IF(L3464&lt;=0,L3464/耗电量关键数据!$B$6/1000,L3464/耗电量关键数据!$B$5/1000))</f>
        <v>0</v>
      </c>
      <c r="N3464" s="5">
        <f>电气设备逐时使用率计算!H3440</f>
        <v>2.3376900000000003</v>
      </c>
      <c r="O3464" s="5">
        <f>灯光逐时使用率计算!H3440</f>
        <v>1.2467680000000001</v>
      </c>
      <c r="P3464" s="19">
        <f t="shared" si="488"/>
        <v>3.5844580000000006</v>
      </c>
      <c r="Q3464" s="19">
        <f t="shared" si="492"/>
        <v>0</v>
      </c>
      <c r="R3464" s="20">
        <f t="shared" si="489"/>
        <v>18.489743999999998</v>
      </c>
      <c r="S3464" s="20">
        <f t="shared" si="493"/>
        <v>0</v>
      </c>
      <c r="T3464" s="20">
        <f>IF((T3463+R3464)&lt;0,0,IF((T3463+R3464)&gt;结论【关键目标】!C$28,结论【关键目标】!C$28,T3463+R3464))</f>
        <v>22</v>
      </c>
      <c r="U3464" s="19">
        <f>IF((T3463+R3464)&lt;结论【关键目标】!$C$28,0,(发电量计算【计算逻辑页】!R3464+发电量计算【计算逻辑页】!T3463-结论【关键目标】!$C$28))</f>
        <v>16.550143199999994</v>
      </c>
      <c r="V3464" s="5">
        <f t="shared" si="490"/>
        <v>0</v>
      </c>
      <c r="W3464" s="5">
        <f t="shared" si="491"/>
        <v>0.8627790406000001</v>
      </c>
      <c r="X3464" s="5">
        <f t="shared" si="494"/>
        <v>0</v>
      </c>
    </row>
    <row r="3465" spans="1:24" x14ac:dyDescent="0.15">
      <c r="A3465" s="7">
        <v>3464</v>
      </c>
      <c r="B3465" s="7">
        <v>5</v>
      </c>
      <c r="C3465" s="7">
        <v>25</v>
      </c>
      <c r="D3465" s="7">
        <v>8</v>
      </c>
      <c r="E3465" s="7">
        <v>145</v>
      </c>
      <c r="F3465" s="7">
        <v>20</v>
      </c>
      <c r="G3465" s="7">
        <v>366.9</v>
      </c>
      <c r="H3465" s="7">
        <f t="shared" si="486"/>
        <v>4</v>
      </c>
      <c r="I3465" s="16">
        <f t="shared" si="487"/>
        <v>45071</v>
      </c>
      <c r="J3465" s="17">
        <v>0.70809999999999995</v>
      </c>
      <c r="K3465" s="18">
        <f>G3465*结论【关键目标】!C$27*0.7735*0.001</f>
        <v>34.055657999999994</v>
      </c>
      <c r="L3465" s="5">
        <v>0</v>
      </c>
      <c r="M3465" s="5">
        <f>ABS(IF(L3465&lt;=0,L3465/耗电量关键数据!$B$6/1000,L3465/耗电量关键数据!$B$5/1000))</f>
        <v>0</v>
      </c>
      <c r="N3465" s="5">
        <f>电气设备逐时使用率计算!H3441</f>
        <v>11.688450000000001</v>
      </c>
      <c r="O3465" s="5">
        <f>灯光逐时使用率计算!H3441</f>
        <v>6.2338399999999998</v>
      </c>
      <c r="P3465" s="19">
        <f t="shared" si="488"/>
        <v>17.92229</v>
      </c>
      <c r="Q3465" s="19">
        <f t="shared" si="492"/>
        <v>0</v>
      </c>
      <c r="R3465" s="20">
        <f t="shared" si="489"/>
        <v>34.055657999999994</v>
      </c>
      <c r="S3465" s="20">
        <f t="shared" si="493"/>
        <v>0</v>
      </c>
      <c r="T3465" s="20">
        <f>IF((T3464+R3465)&lt;0,0,IF((T3464+R3465)&gt;结论【关键目标】!C$28,结论【关键目标】!C$28,T3464+R3465))</f>
        <v>22</v>
      </c>
      <c r="U3465" s="19">
        <f>IF((T3464+R3465)&lt;结论【关键目标】!$C$28,0,(发电量计算【计算逻辑页】!R3465+发电量计算【计算逻辑页】!T3464-结论【关键目标】!$C$28))</f>
        <v>34.055657999999994</v>
      </c>
      <c r="V3465" s="5">
        <f t="shared" si="490"/>
        <v>11.919480299999996</v>
      </c>
      <c r="W3465" s="5">
        <f t="shared" si="491"/>
        <v>12.690773548999999</v>
      </c>
      <c r="X3465" s="5">
        <f t="shared" si="494"/>
        <v>0</v>
      </c>
    </row>
    <row r="3466" spans="1:24" x14ac:dyDescent="0.15">
      <c r="A3466" s="7">
        <v>3465</v>
      </c>
      <c r="B3466" s="7">
        <v>5</v>
      </c>
      <c r="C3466" s="7">
        <v>25</v>
      </c>
      <c r="D3466" s="7">
        <v>9</v>
      </c>
      <c r="E3466" s="7">
        <v>145</v>
      </c>
      <c r="F3466" s="7">
        <v>21.4</v>
      </c>
      <c r="G3466" s="7">
        <v>515</v>
      </c>
      <c r="H3466" s="7">
        <f t="shared" si="486"/>
        <v>4</v>
      </c>
      <c r="I3466" s="16">
        <f t="shared" si="487"/>
        <v>45071</v>
      </c>
      <c r="J3466" s="17">
        <v>0.70809999999999995</v>
      </c>
      <c r="K3466" s="18">
        <f>G3466*结论【关键目标】!C$27*0.7735*0.001</f>
        <v>47.802299999999995</v>
      </c>
      <c r="L3466" s="5">
        <v>0</v>
      </c>
      <c r="M3466" s="5">
        <f>ABS(IF(L3466&lt;=0,L3466/耗电量关键数据!$B$6/1000,L3466/耗电量关键数据!$B$5/1000))</f>
        <v>0</v>
      </c>
      <c r="N3466" s="5">
        <f>电气设备逐时使用率计算!H3442</f>
        <v>22.208055000000002</v>
      </c>
      <c r="O3466" s="5">
        <f>灯光逐时使用率计算!H3442</f>
        <v>11.844296</v>
      </c>
      <c r="P3466" s="19">
        <f t="shared" si="488"/>
        <v>34.052351000000002</v>
      </c>
      <c r="Q3466" s="19">
        <f t="shared" si="492"/>
        <v>0</v>
      </c>
      <c r="R3466" s="20">
        <f t="shared" si="489"/>
        <v>47.802299999999995</v>
      </c>
      <c r="S3466" s="20">
        <f t="shared" si="493"/>
        <v>0</v>
      </c>
      <c r="T3466" s="20">
        <f>IF((T3465+R3466)&lt;0,0,IF((T3465+R3466)&gt;结论【关键目标】!C$28,结论【关键目标】!C$28,T3465+R3466))</f>
        <v>22</v>
      </c>
      <c r="U3466" s="19">
        <f>IF((T3465+R3466)&lt;结论【关键目标】!$C$28,0,(发电量计算【计算逻辑页】!R3466+发电量计算【计算逻辑页】!T3465-结论【关键目标】!$C$28))</f>
        <v>47.802300000000002</v>
      </c>
      <c r="V3466" s="5">
        <f t="shared" si="490"/>
        <v>16.730805</v>
      </c>
      <c r="W3466" s="5">
        <f t="shared" si="491"/>
        <v>24.1124697431</v>
      </c>
      <c r="X3466" s="5">
        <f t="shared" si="494"/>
        <v>0</v>
      </c>
    </row>
    <row r="3467" spans="1:24" x14ac:dyDescent="0.15">
      <c r="A3467" s="7">
        <v>3466</v>
      </c>
      <c r="B3467" s="7">
        <v>5</v>
      </c>
      <c r="C3467" s="7">
        <v>25</v>
      </c>
      <c r="D3467" s="7">
        <v>10</v>
      </c>
      <c r="E3467" s="7">
        <v>145</v>
      </c>
      <c r="F3467" s="7">
        <v>23</v>
      </c>
      <c r="G3467" s="7">
        <v>604.5</v>
      </c>
      <c r="H3467" s="7">
        <f t="shared" si="486"/>
        <v>4</v>
      </c>
      <c r="I3467" s="16">
        <f t="shared" si="487"/>
        <v>45071</v>
      </c>
      <c r="J3467" s="17">
        <v>0.70809999999999995</v>
      </c>
      <c r="K3467" s="18">
        <f>G3467*结论【关键目标】!C$27*0.7735*0.001</f>
        <v>56.109689999999993</v>
      </c>
      <c r="L3467" s="5">
        <v>0</v>
      </c>
      <c r="M3467" s="5">
        <f>ABS(IF(L3467&lt;=0,L3467/耗电量关键数据!$B$6/1000,L3467/耗电量关键数据!$B$5/1000))</f>
        <v>0</v>
      </c>
      <c r="N3467" s="5">
        <f>电气设备逐时使用率计算!H3443</f>
        <v>22.208055000000002</v>
      </c>
      <c r="O3467" s="5">
        <f>灯光逐时使用率计算!H3443</f>
        <v>11.844296</v>
      </c>
      <c r="P3467" s="19">
        <f t="shared" si="488"/>
        <v>34.052351000000002</v>
      </c>
      <c r="Q3467" s="19">
        <f t="shared" si="492"/>
        <v>0</v>
      </c>
      <c r="R3467" s="20">
        <f t="shared" si="489"/>
        <v>56.109689999999993</v>
      </c>
      <c r="S3467" s="20">
        <f t="shared" si="493"/>
        <v>0</v>
      </c>
      <c r="T3467" s="20">
        <f>IF((T3466+R3467)&lt;0,0,IF((T3466+R3467)&gt;结论【关键目标】!C$28,结论【关键目标】!C$28,T3466+R3467))</f>
        <v>22</v>
      </c>
      <c r="U3467" s="19">
        <f>IF((T3466+R3467)&lt;结论【关键目标】!$C$28,0,(发电量计算【计算逻辑页】!R3467+发电量计算【计算逻辑页】!T3466-结论【关键目标】!$C$28))</f>
        <v>56.109690000000001</v>
      </c>
      <c r="V3467" s="5">
        <f t="shared" si="490"/>
        <v>19.638391499999997</v>
      </c>
      <c r="W3467" s="5">
        <f t="shared" si="491"/>
        <v>24.1124697431</v>
      </c>
      <c r="X3467" s="5">
        <f t="shared" si="494"/>
        <v>0</v>
      </c>
    </row>
    <row r="3468" spans="1:24" x14ac:dyDescent="0.15">
      <c r="A3468" s="7">
        <v>3467</v>
      </c>
      <c r="B3468" s="7">
        <v>5</v>
      </c>
      <c r="C3468" s="7">
        <v>25</v>
      </c>
      <c r="D3468" s="7">
        <v>11</v>
      </c>
      <c r="E3468" s="7">
        <v>145</v>
      </c>
      <c r="F3468" s="7">
        <v>24</v>
      </c>
      <c r="G3468" s="7">
        <v>634.5</v>
      </c>
      <c r="H3468" s="7">
        <f t="shared" si="486"/>
        <v>4</v>
      </c>
      <c r="I3468" s="16">
        <f t="shared" si="487"/>
        <v>45071</v>
      </c>
      <c r="J3468" s="17">
        <v>1.2267999999999999</v>
      </c>
      <c r="K3468" s="18">
        <f>G3468*结论【关键目标】!C$27*0.7735*0.001</f>
        <v>58.894290000000005</v>
      </c>
      <c r="L3468" s="5">
        <v>0</v>
      </c>
      <c r="M3468" s="5">
        <f>ABS(IF(L3468&lt;=0,L3468/耗电量关键数据!$B$6/1000,L3468/耗电量关键数据!$B$5/1000))</f>
        <v>0</v>
      </c>
      <c r="N3468" s="5">
        <f>电气设备逐时使用率计算!H3444</f>
        <v>22.208055000000002</v>
      </c>
      <c r="O3468" s="5">
        <f>灯光逐时使用率计算!H3444</f>
        <v>11.844296</v>
      </c>
      <c r="P3468" s="19">
        <f t="shared" si="488"/>
        <v>34.052351000000002</v>
      </c>
      <c r="Q3468" s="19">
        <f t="shared" si="492"/>
        <v>34.052351000000002</v>
      </c>
      <c r="R3468" s="20">
        <f t="shared" si="489"/>
        <v>24.841939000000004</v>
      </c>
      <c r="S3468" s="20">
        <f t="shared" si="493"/>
        <v>0</v>
      </c>
      <c r="T3468" s="20">
        <f>IF((T3467+R3468)&lt;0,0,IF((T3467+R3468)&gt;结论【关键目标】!C$28,结论【关键目标】!C$28,T3467+R3468))</f>
        <v>22</v>
      </c>
      <c r="U3468" s="19">
        <f>IF((T3467+R3468)&lt;结论【关键目标】!$C$28,0,(发电量计算【计算逻辑页】!R3468+发电量计算【计算逻辑页】!T3467-结论【关键目标】!$C$28))</f>
        <v>24.841939000000004</v>
      </c>
      <c r="V3468" s="5">
        <f t="shared" si="490"/>
        <v>8.6946786500000002</v>
      </c>
      <c r="W3468" s="5">
        <f t="shared" si="491"/>
        <v>41.775424206799997</v>
      </c>
      <c r="X3468" s="5">
        <f t="shared" si="494"/>
        <v>0</v>
      </c>
    </row>
    <row r="3469" spans="1:24" x14ac:dyDescent="0.15">
      <c r="A3469" s="7">
        <v>3468</v>
      </c>
      <c r="B3469" s="7">
        <v>5</v>
      </c>
      <c r="C3469" s="7">
        <v>25</v>
      </c>
      <c r="D3469" s="7">
        <v>12</v>
      </c>
      <c r="E3469" s="7">
        <v>145</v>
      </c>
      <c r="F3469" s="7">
        <v>25</v>
      </c>
      <c r="G3469" s="7">
        <v>660.7</v>
      </c>
      <c r="H3469" s="7">
        <f t="shared" si="486"/>
        <v>4</v>
      </c>
      <c r="I3469" s="16">
        <f t="shared" si="487"/>
        <v>45071</v>
      </c>
      <c r="J3469" s="17">
        <v>1.2267999999999999</v>
      </c>
      <c r="K3469" s="18">
        <f>G3469*结论【关键目标】!C$27*0.7735*0.001</f>
        <v>61.326174000000002</v>
      </c>
      <c r="L3469" s="5">
        <v>0</v>
      </c>
      <c r="M3469" s="5">
        <f>ABS(IF(L3469&lt;=0,L3469/耗电量关键数据!$B$6/1000,L3469/耗电量关键数据!$B$5/1000))</f>
        <v>0</v>
      </c>
      <c r="N3469" s="5">
        <f>电气设备逐时使用率计算!H3445</f>
        <v>11.688450000000001</v>
      </c>
      <c r="O3469" s="5">
        <f>灯光逐时使用率计算!H3445</f>
        <v>9.9741440000000008</v>
      </c>
      <c r="P3469" s="19">
        <f t="shared" si="488"/>
        <v>21.662594000000002</v>
      </c>
      <c r="Q3469" s="19">
        <f t="shared" si="492"/>
        <v>21.662594000000002</v>
      </c>
      <c r="R3469" s="20">
        <f t="shared" si="489"/>
        <v>39.663579999999996</v>
      </c>
      <c r="S3469" s="20">
        <f t="shared" si="493"/>
        <v>0</v>
      </c>
      <c r="T3469" s="20">
        <f>IF((T3468+R3469)&lt;0,0,IF((T3468+R3469)&gt;结论【关键目标】!C$28,结论【关键目标】!C$28,T3468+R3469))</f>
        <v>22</v>
      </c>
      <c r="U3469" s="19">
        <f>IF((T3468+R3469)&lt;结论【关键目标】!$C$28,0,(发电量计算【计算逻辑页】!R3469+发电量计算【计算逻辑页】!T3468-结论【关键目标】!$C$28))</f>
        <v>39.663579999999996</v>
      </c>
      <c r="V3469" s="5">
        <f t="shared" si="490"/>
        <v>13.882252999999999</v>
      </c>
      <c r="W3469" s="5">
        <f t="shared" si="491"/>
        <v>26.5756703192</v>
      </c>
      <c r="X3469" s="5">
        <f t="shared" si="494"/>
        <v>0</v>
      </c>
    </row>
    <row r="3470" spans="1:24" x14ac:dyDescent="0.15">
      <c r="A3470" s="7">
        <v>3469</v>
      </c>
      <c r="B3470" s="7">
        <v>5</v>
      </c>
      <c r="C3470" s="7">
        <v>25</v>
      </c>
      <c r="D3470" s="7">
        <v>13</v>
      </c>
      <c r="E3470" s="7">
        <v>145</v>
      </c>
      <c r="F3470" s="7">
        <v>27</v>
      </c>
      <c r="G3470" s="7">
        <v>642.6</v>
      </c>
      <c r="H3470" s="7">
        <f t="shared" si="486"/>
        <v>4</v>
      </c>
      <c r="I3470" s="16">
        <f t="shared" si="487"/>
        <v>45071</v>
      </c>
      <c r="J3470" s="17">
        <v>1.2267999999999999</v>
      </c>
      <c r="K3470" s="18">
        <f>G3470*结论【关键目标】!C$27*0.7735*0.001</f>
        <v>59.646132000000001</v>
      </c>
      <c r="L3470" s="5">
        <v>0</v>
      </c>
      <c r="M3470" s="5">
        <f>ABS(IF(L3470&lt;=0,L3470/耗电量关键数据!$B$6/1000,L3470/耗电量关键数据!$B$5/1000))</f>
        <v>0</v>
      </c>
      <c r="N3470" s="5">
        <f>电气设备逐时使用率计算!H3446</f>
        <v>11.688450000000001</v>
      </c>
      <c r="O3470" s="5">
        <f>灯光逐时使用率计算!H3446</f>
        <v>9.9741440000000008</v>
      </c>
      <c r="P3470" s="19">
        <f t="shared" si="488"/>
        <v>21.662594000000002</v>
      </c>
      <c r="Q3470" s="19">
        <f t="shared" si="492"/>
        <v>21.662594000000002</v>
      </c>
      <c r="R3470" s="20">
        <f t="shared" si="489"/>
        <v>37.983537999999996</v>
      </c>
      <c r="S3470" s="20">
        <f t="shared" si="493"/>
        <v>0</v>
      </c>
      <c r="T3470" s="20">
        <f>IF((T3469+R3470)&lt;0,0,IF((T3469+R3470)&gt;结论【关键目标】!C$28,结论【关键目标】!C$28,T3469+R3470))</f>
        <v>22</v>
      </c>
      <c r="U3470" s="19">
        <f>IF((T3469+R3470)&lt;结论【关键目标】!$C$28,0,(发电量计算【计算逻辑页】!R3470+发电量计算【计算逻辑页】!T3469-结论【关键目标】!$C$28))</f>
        <v>37.983537999999996</v>
      </c>
      <c r="V3470" s="5">
        <f t="shared" si="490"/>
        <v>13.294238299999998</v>
      </c>
      <c r="W3470" s="5">
        <f t="shared" si="491"/>
        <v>26.5756703192</v>
      </c>
      <c r="X3470" s="5">
        <f t="shared" si="494"/>
        <v>0</v>
      </c>
    </row>
    <row r="3471" spans="1:24" x14ac:dyDescent="0.15">
      <c r="A3471" s="7">
        <v>3470</v>
      </c>
      <c r="B3471" s="7">
        <v>5</v>
      </c>
      <c r="C3471" s="7">
        <v>25</v>
      </c>
      <c r="D3471" s="7">
        <v>14</v>
      </c>
      <c r="E3471" s="7">
        <v>145</v>
      </c>
      <c r="F3471" s="7">
        <v>27</v>
      </c>
      <c r="G3471" s="7">
        <v>545.9</v>
      </c>
      <c r="H3471" s="7">
        <f t="shared" si="486"/>
        <v>4</v>
      </c>
      <c r="I3471" s="16">
        <f t="shared" si="487"/>
        <v>45071</v>
      </c>
      <c r="J3471" s="17">
        <v>1.2267999999999999</v>
      </c>
      <c r="K3471" s="18">
        <f>G3471*结论【关键目标】!C$27*0.7735*0.001</f>
        <v>50.670437999999997</v>
      </c>
      <c r="L3471" s="5">
        <v>0</v>
      </c>
      <c r="M3471" s="5">
        <f>ABS(IF(L3471&lt;=0,L3471/耗电量关键数据!$B$6/1000,L3471/耗电量关键数据!$B$5/1000))</f>
        <v>0</v>
      </c>
      <c r="N3471" s="5">
        <f>电气设备逐时使用率计算!H3447</f>
        <v>22.208055000000002</v>
      </c>
      <c r="O3471" s="5">
        <f>灯光逐时使用率计算!H3447</f>
        <v>11.844296</v>
      </c>
      <c r="P3471" s="19">
        <f t="shared" si="488"/>
        <v>34.052351000000002</v>
      </c>
      <c r="Q3471" s="19">
        <f t="shared" si="492"/>
        <v>34.052351000000002</v>
      </c>
      <c r="R3471" s="20">
        <f t="shared" si="489"/>
        <v>16.618086999999996</v>
      </c>
      <c r="S3471" s="20">
        <f t="shared" si="493"/>
        <v>0</v>
      </c>
      <c r="T3471" s="20">
        <f>IF((T3470+R3471)&lt;0,0,IF((T3470+R3471)&gt;结论【关键目标】!C$28,结论【关键目标】!C$28,T3470+R3471))</f>
        <v>22</v>
      </c>
      <c r="U3471" s="19">
        <f>IF((T3470+R3471)&lt;结论【关键目标】!$C$28,0,(发电量计算【计算逻辑页】!R3471+发电量计算【计算逻辑页】!T3470-结论【关键目标】!$C$28))</f>
        <v>16.618086999999996</v>
      </c>
      <c r="V3471" s="5">
        <f t="shared" si="490"/>
        <v>5.8163304499999979</v>
      </c>
      <c r="W3471" s="5">
        <f t="shared" si="491"/>
        <v>41.775424206799997</v>
      </c>
      <c r="X3471" s="5">
        <f t="shared" si="494"/>
        <v>0</v>
      </c>
    </row>
    <row r="3472" spans="1:24" x14ac:dyDescent="0.15">
      <c r="A3472" s="7">
        <v>3471</v>
      </c>
      <c r="B3472" s="7">
        <v>5</v>
      </c>
      <c r="C3472" s="7">
        <v>25</v>
      </c>
      <c r="D3472" s="7">
        <v>15</v>
      </c>
      <c r="E3472" s="7">
        <v>145</v>
      </c>
      <c r="F3472" s="7">
        <v>27</v>
      </c>
      <c r="G3472" s="7">
        <v>439.7</v>
      </c>
      <c r="H3472" s="7">
        <f t="shared" si="486"/>
        <v>4</v>
      </c>
      <c r="I3472" s="16">
        <f t="shared" si="487"/>
        <v>45071</v>
      </c>
      <c r="J3472" s="17">
        <v>1.2267999999999999</v>
      </c>
      <c r="K3472" s="18">
        <f>G3472*结论【关键目标】!C$27*0.7735*0.001</f>
        <v>40.812953999999998</v>
      </c>
      <c r="L3472" s="5">
        <v>0</v>
      </c>
      <c r="M3472" s="5">
        <f>ABS(IF(L3472&lt;=0,L3472/耗电量关键数据!$B$6/1000,L3472/耗电量关键数据!$B$5/1000))</f>
        <v>0</v>
      </c>
      <c r="N3472" s="5">
        <f>电气设备逐时使用率计算!H3448</f>
        <v>22.208055000000002</v>
      </c>
      <c r="O3472" s="5">
        <f>灯光逐时使用率计算!H3448</f>
        <v>11.844296</v>
      </c>
      <c r="P3472" s="19">
        <f t="shared" si="488"/>
        <v>34.052351000000002</v>
      </c>
      <c r="Q3472" s="19">
        <f t="shared" si="492"/>
        <v>34.052351000000002</v>
      </c>
      <c r="R3472" s="20">
        <f t="shared" si="489"/>
        <v>6.7606029999999961</v>
      </c>
      <c r="S3472" s="20">
        <f t="shared" si="493"/>
        <v>0</v>
      </c>
      <c r="T3472" s="20">
        <f>IF((T3471+R3472)&lt;0,0,IF((T3471+R3472)&gt;结论【关键目标】!C$28,结论【关键目标】!C$28,T3471+R3472))</f>
        <v>22</v>
      </c>
      <c r="U3472" s="19">
        <f>IF((T3471+R3472)&lt;结论【关键目标】!$C$28,0,(发电量计算【计算逻辑页】!R3472+发电量计算【计算逻辑页】!T3471-结论【关键目标】!$C$28))</f>
        <v>6.7606029999999961</v>
      </c>
      <c r="V3472" s="5">
        <f t="shared" si="490"/>
        <v>2.3662110499999987</v>
      </c>
      <c r="W3472" s="5">
        <f t="shared" si="491"/>
        <v>41.775424206799997</v>
      </c>
      <c r="X3472" s="5">
        <f t="shared" si="494"/>
        <v>0</v>
      </c>
    </row>
    <row r="3473" spans="1:24" x14ac:dyDescent="0.15">
      <c r="A3473" s="7">
        <v>3472</v>
      </c>
      <c r="B3473" s="7">
        <v>5</v>
      </c>
      <c r="C3473" s="7">
        <v>25</v>
      </c>
      <c r="D3473" s="7">
        <v>16</v>
      </c>
      <c r="E3473" s="7">
        <v>145</v>
      </c>
      <c r="F3473" s="7">
        <v>27</v>
      </c>
      <c r="G3473" s="7">
        <v>304.60000000000002</v>
      </c>
      <c r="H3473" s="7">
        <f t="shared" si="486"/>
        <v>4</v>
      </c>
      <c r="I3473" s="16">
        <f t="shared" si="487"/>
        <v>45071</v>
      </c>
      <c r="J3473" s="17">
        <v>0.70809999999999995</v>
      </c>
      <c r="K3473" s="18">
        <f>G3473*结论【关键目标】!C$27*0.7735*0.001</f>
        <v>28.272971999999999</v>
      </c>
      <c r="L3473" s="5">
        <v>0</v>
      </c>
      <c r="M3473" s="5">
        <f>ABS(IF(L3473&lt;=0,L3473/耗电量关键数据!$B$6/1000,L3473/耗电量关键数据!$B$5/1000))</f>
        <v>0</v>
      </c>
      <c r="N3473" s="5">
        <f>电气设备逐时使用率计算!H3449</f>
        <v>22.208055000000002</v>
      </c>
      <c r="O3473" s="5">
        <f>灯光逐时使用率计算!H3449</f>
        <v>11.844296</v>
      </c>
      <c r="P3473" s="19">
        <f t="shared" si="488"/>
        <v>34.052351000000002</v>
      </c>
      <c r="Q3473" s="19">
        <f t="shared" si="492"/>
        <v>0</v>
      </c>
      <c r="R3473" s="20">
        <f t="shared" si="489"/>
        <v>28.272971999999999</v>
      </c>
      <c r="S3473" s="20">
        <f t="shared" si="493"/>
        <v>0</v>
      </c>
      <c r="T3473" s="20">
        <f>IF((T3472+R3473)&lt;0,0,IF((T3472+R3473)&gt;结论【关键目标】!C$28,结论【关键目标】!C$28,T3472+R3473))</f>
        <v>22</v>
      </c>
      <c r="U3473" s="19">
        <f>IF((T3472+R3473)&lt;结论【关键目标】!$C$28,0,(发电量计算【计算逻辑页】!R3473+发电量计算【计算逻辑页】!T3472-结论【关键目标】!$C$28))</f>
        <v>28.272971999999996</v>
      </c>
      <c r="V3473" s="5">
        <f t="shared" si="490"/>
        <v>9.8955401999999975</v>
      </c>
      <c r="W3473" s="5">
        <f t="shared" si="491"/>
        <v>20.020091473199997</v>
      </c>
      <c r="X3473" s="5">
        <f t="shared" si="494"/>
        <v>0</v>
      </c>
    </row>
    <row r="3474" spans="1:24" x14ac:dyDescent="0.15">
      <c r="A3474" s="7">
        <v>3473</v>
      </c>
      <c r="B3474" s="7">
        <v>5</v>
      </c>
      <c r="C3474" s="7">
        <v>25</v>
      </c>
      <c r="D3474" s="7">
        <v>17</v>
      </c>
      <c r="E3474" s="7">
        <v>145</v>
      </c>
      <c r="F3474" s="7">
        <v>27</v>
      </c>
      <c r="G3474" s="7">
        <v>199.6</v>
      </c>
      <c r="H3474" s="7">
        <f t="shared" si="486"/>
        <v>4</v>
      </c>
      <c r="I3474" s="16">
        <f t="shared" si="487"/>
        <v>45071</v>
      </c>
      <c r="J3474" s="17">
        <v>0.70809999999999995</v>
      </c>
      <c r="K3474" s="18">
        <f>G3474*结论【关键目标】!C$27*0.7735*0.001</f>
        <v>18.526872000000001</v>
      </c>
      <c r="L3474" s="5">
        <v>0</v>
      </c>
      <c r="M3474" s="5">
        <f>ABS(IF(L3474&lt;=0,L3474/耗电量关键数据!$B$6/1000,L3474/耗电量关键数据!$B$5/1000))</f>
        <v>0</v>
      </c>
      <c r="N3474" s="5">
        <f>电气设备逐时使用率计算!H3450</f>
        <v>22.208055000000002</v>
      </c>
      <c r="O3474" s="5">
        <f>灯光逐时使用率计算!H3450</f>
        <v>11.844296</v>
      </c>
      <c r="P3474" s="19">
        <f t="shared" si="488"/>
        <v>34.052351000000002</v>
      </c>
      <c r="Q3474" s="19">
        <f t="shared" si="492"/>
        <v>0</v>
      </c>
      <c r="R3474" s="20">
        <f t="shared" si="489"/>
        <v>18.526872000000001</v>
      </c>
      <c r="S3474" s="20">
        <f t="shared" si="493"/>
        <v>0</v>
      </c>
      <c r="T3474" s="20">
        <f>IF((T3473+R3474)&lt;0,0,IF((T3473+R3474)&gt;结论【关键目标】!C$28,结论【关键目标】!C$28,T3473+R3474))</f>
        <v>22</v>
      </c>
      <c r="U3474" s="19">
        <f>IF((T3473+R3474)&lt;结论【关键目标】!$C$28,0,(发电量计算【计算逻辑页】!R3474+发电量计算【计算逻辑页】!T3473-结论【关键目标】!$C$28))</f>
        <v>18.526871999999997</v>
      </c>
      <c r="V3474" s="5">
        <f t="shared" si="490"/>
        <v>6.4844051999999985</v>
      </c>
      <c r="W3474" s="5">
        <f t="shared" si="491"/>
        <v>13.1188780632</v>
      </c>
      <c r="X3474" s="5">
        <f t="shared" si="494"/>
        <v>0</v>
      </c>
    </row>
    <row r="3475" spans="1:24" x14ac:dyDescent="0.15">
      <c r="A3475" s="7">
        <v>3474</v>
      </c>
      <c r="B3475" s="7">
        <v>5</v>
      </c>
      <c r="C3475" s="7">
        <v>25</v>
      </c>
      <c r="D3475" s="7">
        <v>18</v>
      </c>
      <c r="E3475" s="7">
        <v>145</v>
      </c>
      <c r="F3475" s="7">
        <v>26</v>
      </c>
      <c r="G3475" s="7">
        <v>73.5</v>
      </c>
      <c r="H3475" s="7">
        <f t="shared" si="486"/>
        <v>4</v>
      </c>
      <c r="I3475" s="16">
        <f t="shared" si="487"/>
        <v>45071</v>
      </c>
      <c r="J3475" s="17">
        <v>0.70809999999999995</v>
      </c>
      <c r="K3475" s="18">
        <f>G3475*结论【关键目标】!C$27*0.7735*0.001</f>
        <v>6.8222699999999996</v>
      </c>
      <c r="L3475" s="5">
        <v>0</v>
      </c>
      <c r="M3475" s="5">
        <f>ABS(IF(L3475&lt;=0,L3475/耗电量关键数据!$B$6/1000,L3475/耗电量关键数据!$B$5/1000))</f>
        <v>0</v>
      </c>
      <c r="N3475" s="5">
        <f>电气设备逐时使用率计算!H3451</f>
        <v>7.0130699999999999</v>
      </c>
      <c r="O3475" s="5">
        <f>灯光逐时使用率计算!H3451</f>
        <v>3.7403040000000001</v>
      </c>
      <c r="P3475" s="19">
        <f t="shared" si="488"/>
        <v>10.753374000000001</v>
      </c>
      <c r="Q3475" s="19">
        <f t="shared" si="492"/>
        <v>0</v>
      </c>
      <c r="R3475" s="20">
        <f t="shared" si="489"/>
        <v>6.8222699999999996</v>
      </c>
      <c r="S3475" s="20">
        <f t="shared" si="493"/>
        <v>0</v>
      </c>
      <c r="T3475" s="20">
        <f>IF((T3474+R3475)&lt;0,0,IF((T3474+R3475)&gt;结论【关键目标】!C$28,结论【关键目标】!C$28,T3474+R3475))</f>
        <v>22</v>
      </c>
      <c r="U3475" s="19">
        <f>IF((T3474+R3475)&lt;结论【关键目标】!$C$28,0,(发电量计算【计算逻辑页】!R3475+发电量计算【计算逻辑页】!T3474-结论【关键目标】!$C$28))</f>
        <v>6.8222699999999996</v>
      </c>
      <c r="V3475" s="5">
        <f t="shared" si="490"/>
        <v>2.3877944999999996</v>
      </c>
      <c r="W3475" s="5">
        <f t="shared" si="491"/>
        <v>4.8308493869999998</v>
      </c>
      <c r="X3475" s="5">
        <f t="shared" si="494"/>
        <v>0</v>
      </c>
    </row>
    <row r="3476" spans="1:24" x14ac:dyDescent="0.15">
      <c r="A3476" s="7">
        <v>3475</v>
      </c>
      <c r="B3476" s="7">
        <v>5</v>
      </c>
      <c r="C3476" s="7">
        <v>25</v>
      </c>
      <c r="D3476" s="7">
        <v>19</v>
      </c>
      <c r="E3476" s="7">
        <v>145</v>
      </c>
      <c r="F3476" s="7">
        <v>25</v>
      </c>
      <c r="G3476" s="7">
        <v>0</v>
      </c>
      <c r="H3476" s="7">
        <f t="shared" si="486"/>
        <v>4</v>
      </c>
      <c r="I3476" s="16">
        <f t="shared" si="487"/>
        <v>45071</v>
      </c>
      <c r="J3476" s="17">
        <v>1.2267999999999999</v>
      </c>
      <c r="K3476" s="18">
        <f>G3476*结论【关键目标】!C$27*0.7735*0.001</f>
        <v>0</v>
      </c>
      <c r="L3476" s="5">
        <v>0</v>
      </c>
      <c r="M3476" s="5">
        <f>ABS(IF(L3476&lt;=0,L3476/耗电量关键数据!$B$6/1000,L3476/耗电量关键数据!$B$5/1000))</f>
        <v>0</v>
      </c>
      <c r="N3476" s="5">
        <f>电气设备逐时使用率计算!H3452</f>
        <v>7.0130699999999999</v>
      </c>
      <c r="O3476" s="5">
        <f>灯光逐时使用率计算!H3452</f>
        <v>3.7403040000000001</v>
      </c>
      <c r="P3476" s="19">
        <f t="shared" si="488"/>
        <v>10.753374000000001</v>
      </c>
      <c r="Q3476" s="19">
        <f t="shared" si="492"/>
        <v>10.753374000000001</v>
      </c>
      <c r="R3476" s="20">
        <f t="shared" si="489"/>
        <v>-10.753374000000001</v>
      </c>
      <c r="S3476" s="20">
        <f t="shared" si="493"/>
        <v>10.753374000000001</v>
      </c>
      <c r="T3476" s="20">
        <f>IF((T3475+R3476)&lt;0,0,IF((T3475+R3476)&gt;结论【关键目标】!C$28,结论【关键目标】!C$28,T3475+R3476))</f>
        <v>11.246625999999999</v>
      </c>
      <c r="U3476" s="19">
        <f>IF((T3475+R3476)&lt;结论【关键目标】!$C$28,0,(发电量计算【计算逻辑页】!R3476+发电量计算【计算逻辑页】!T3475-结论【关键目标】!$C$28))</f>
        <v>0</v>
      </c>
      <c r="V3476" s="5">
        <f t="shared" si="490"/>
        <v>0</v>
      </c>
      <c r="W3476" s="5">
        <f t="shared" si="491"/>
        <v>0</v>
      </c>
      <c r="X3476" s="5">
        <f t="shared" si="494"/>
        <v>9.428558323199999</v>
      </c>
    </row>
    <row r="3477" spans="1:24" x14ac:dyDescent="0.15">
      <c r="A3477" s="7">
        <v>3476</v>
      </c>
      <c r="B3477" s="7">
        <v>5</v>
      </c>
      <c r="C3477" s="7">
        <v>25</v>
      </c>
      <c r="D3477" s="7">
        <v>20</v>
      </c>
      <c r="E3477" s="7">
        <v>145</v>
      </c>
      <c r="F3477" s="7">
        <v>24</v>
      </c>
      <c r="G3477" s="7">
        <v>0</v>
      </c>
      <c r="H3477" s="7">
        <f t="shared" si="486"/>
        <v>4</v>
      </c>
      <c r="I3477" s="16">
        <f t="shared" si="487"/>
        <v>45071</v>
      </c>
      <c r="J3477" s="17">
        <v>1.2267999999999999</v>
      </c>
      <c r="K3477" s="18">
        <f>G3477*结论【关键目标】!C$27*0.7735*0.001</f>
        <v>0</v>
      </c>
      <c r="L3477" s="5">
        <v>0</v>
      </c>
      <c r="M3477" s="5">
        <f>ABS(IF(L3477&lt;=0,L3477/耗电量关键数据!$B$6/1000,L3477/耗电量关键数据!$B$5/1000))</f>
        <v>0</v>
      </c>
      <c r="N3477" s="5">
        <f>电气设备逐时使用率计算!H3453</f>
        <v>1.1688450000000001</v>
      </c>
      <c r="O3477" s="5">
        <f>灯光逐时使用率计算!H3453</f>
        <v>0.37403039999999999</v>
      </c>
      <c r="P3477" s="19">
        <f t="shared" si="488"/>
        <v>1.5428754000000002</v>
      </c>
      <c r="Q3477" s="19">
        <f t="shared" si="492"/>
        <v>1.5428754000000002</v>
      </c>
      <c r="R3477" s="20">
        <f t="shared" si="489"/>
        <v>-1.5428754000000002</v>
      </c>
      <c r="S3477" s="20">
        <f t="shared" si="493"/>
        <v>1.5428754000000002</v>
      </c>
      <c r="T3477" s="20">
        <f>IF((T3476+R3477)&lt;0,0,IF((T3476+R3477)&gt;结论【关键目标】!C$28,结论【关键目标】!C$28,T3476+R3477))</f>
        <v>9.7037505999999993</v>
      </c>
      <c r="U3477" s="19">
        <f>IF((T3476+R3477)&lt;结论【关键目标】!$C$28,0,(发电量计算【计算逻辑页】!R3477+发电量计算【计算逻辑页】!T3476-结论【关键目标】!$C$28))</f>
        <v>0</v>
      </c>
      <c r="V3477" s="5">
        <f t="shared" si="490"/>
        <v>0</v>
      </c>
      <c r="W3477" s="5">
        <f t="shared" si="491"/>
        <v>0</v>
      </c>
      <c r="X3477" s="5">
        <f t="shared" si="494"/>
        <v>1.3527931507200002</v>
      </c>
    </row>
    <row r="3478" spans="1:24" x14ac:dyDescent="0.15">
      <c r="A3478" s="7">
        <v>3477</v>
      </c>
      <c r="B3478" s="7">
        <v>5</v>
      </c>
      <c r="C3478" s="7">
        <v>25</v>
      </c>
      <c r="D3478" s="7">
        <v>21</v>
      </c>
      <c r="E3478" s="7">
        <v>145</v>
      </c>
      <c r="F3478" s="7">
        <v>18.8</v>
      </c>
      <c r="G3478" s="7">
        <v>0</v>
      </c>
      <c r="H3478" s="7">
        <f t="shared" si="486"/>
        <v>4</v>
      </c>
      <c r="I3478" s="16">
        <f t="shared" si="487"/>
        <v>45071</v>
      </c>
      <c r="J3478" s="17">
        <v>1.2267999999999999</v>
      </c>
      <c r="K3478" s="18">
        <f>G3478*结论【关键目标】!C$27*0.7735*0.001</f>
        <v>0</v>
      </c>
      <c r="L3478" s="5">
        <v>0</v>
      </c>
      <c r="M3478" s="5">
        <f>ABS(IF(L3478&lt;=0,L3478/耗电量关键数据!$B$6/1000,L3478/耗电量关键数据!$B$5/1000))</f>
        <v>0</v>
      </c>
      <c r="N3478" s="5">
        <f>电气设备逐时使用率计算!H3454</f>
        <v>1.1688450000000001</v>
      </c>
      <c r="O3478" s="5">
        <f>灯光逐时使用率计算!H3454</f>
        <v>0.37403039999999999</v>
      </c>
      <c r="P3478" s="19">
        <f t="shared" si="488"/>
        <v>1.5428754000000002</v>
      </c>
      <c r="Q3478" s="19">
        <f t="shared" si="492"/>
        <v>1.5428754000000002</v>
      </c>
      <c r="R3478" s="20">
        <f t="shared" si="489"/>
        <v>-1.5428754000000002</v>
      </c>
      <c r="S3478" s="20">
        <f t="shared" si="493"/>
        <v>1.5428754000000002</v>
      </c>
      <c r="T3478" s="20">
        <f>IF((T3477+R3478)&lt;0,0,IF((T3477+R3478)&gt;结论【关键目标】!C$28,结论【关键目标】!C$28,T3477+R3478))</f>
        <v>8.1608751999999996</v>
      </c>
      <c r="U3478" s="19">
        <f>IF((T3477+R3478)&lt;结论【关键目标】!$C$28,0,(发电量计算【计算逻辑页】!R3478+发电量计算【计算逻辑页】!T3477-结论【关键目标】!$C$28))</f>
        <v>0</v>
      </c>
      <c r="V3478" s="5">
        <f t="shared" si="490"/>
        <v>0</v>
      </c>
      <c r="W3478" s="5">
        <f t="shared" si="491"/>
        <v>0</v>
      </c>
      <c r="X3478" s="5">
        <f t="shared" si="494"/>
        <v>1.3527931507200002</v>
      </c>
    </row>
    <row r="3479" spans="1:24" x14ac:dyDescent="0.15">
      <c r="A3479" s="7">
        <v>3478</v>
      </c>
      <c r="B3479" s="7">
        <v>5</v>
      </c>
      <c r="C3479" s="7">
        <v>25</v>
      </c>
      <c r="D3479" s="7">
        <v>22</v>
      </c>
      <c r="E3479" s="7">
        <v>145</v>
      </c>
      <c r="F3479" s="7">
        <v>17</v>
      </c>
      <c r="G3479" s="7">
        <v>0</v>
      </c>
      <c r="H3479" s="7">
        <f t="shared" si="486"/>
        <v>4</v>
      </c>
      <c r="I3479" s="16">
        <f t="shared" si="487"/>
        <v>45071</v>
      </c>
      <c r="J3479" s="17">
        <v>0.70809999999999995</v>
      </c>
      <c r="K3479" s="18">
        <f>G3479*结论【关键目标】!C$27*0.7735*0.001</f>
        <v>0</v>
      </c>
      <c r="L3479" s="5">
        <v>0</v>
      </c>
      <c r="M3479" s="5">
        <f>ABS(IF(L3479&lt;=0,L3479/耗电量关键数据!$B$6/1000,L3479/耗电量关键数据!$B$5/1000))</f>
        <v>0</v>
      </c>
      <c r="N3479" s="5">
        <f>电气设备逐时使用率计算!H3455</f>
        <v>1.1688450000000001</v>
      </c>
      <c r="O3479" s="5">
        <f>灯光逐时使用率计算!H3455</f>
        <v>0.37403039999999999</v>
      </c>
      <c r="P3479" s="19">
        <f t="shared" si="488"/>
        <v>1.5428754000000002</v>
      </c>
      <c r="Q3479" s="19">
        <f t="shared" si="492"/>
        <v>0</v>
      </c>
      <c r="R3479" s="20">
        <f t="shared" si="489"/>
        <v>0</v>
      </c>
      <c r="S3479" s="20">
        <f t="shared" si="493"/>
        <v>0</v>
      </c>
      <c r="T3479" s="20">
        <f>IF((T3478+R3479)&lt;0,0,IF((T3478+R3479)&gt;结论【关键目标】!C$28,结论【关键目标】!C$28,T3478+R3479))</f>
        <v>8.1608751999999996</v>
      </c>
      <c r="U3479" s="19">
        <f>IF((T3478+R3479)&lt;结论【关键目标】!$C$28,0,(发电量计算【计算逻辑页】!R3479+发电量计算【计算逻辑页】!T3478-结论【关键目标】!$C$28))</f>
        <v>0</v>
      </c>
      <c r="V3479" s="5">
        <f t="shared" si="490"/>
        <v>0</v>
      </c>
      <c r="W3479" s="5">
        <f t="shared" si="491"/>
        <v>0</v>
      </c>
      <c r="X3479" s="5">
        <f t="shared" si="494"/>
        <v>0</v>
      </c>
    </row>
    <row r="3480" spans="1:24" x14ac:dyDescent="0.15">
      <c r="A3480" s="7">
        <v>3479</v>
      </c>
      <c r="B3480" s="7">
        <v>5</v>
      </c>
      <c r="C3480" s="7">
        <v>25</v>
      </c>
      <c r="D3480" s="7">
        <v>23</v>
      </c>
      <c r="E3480" s="7">
        <v>145</v>
      </c>
      <c r="F3480" s="7">
        <v>17</v>
      </c>
      <c r="G3480" s="7">
        <v>0</v>
      </c>
      <c r="H3480" s="7">
        <f t="shared" si="486"/>
        <v>4</v>
      </c>
      <c r="I3480" s="16">
        <f t="shared" si="487"/>
        <v>45071</v>
      </c>
      <c r="J3480" s="17">
        <v>0.70809999999999995</v>
      </c>
      <c r="K3480" s="18">
        <f>G3480*结论【关键目标】!C$27*0.7735*0.001</f>
        <v>0</v>
      </c>
      <c r="L3480" s="5">
        <v>0</v>
      </c>
      <c r="M3480" s="5">
        <f>ABS(IF(L3480&lt;=0,L3480/耗电量关键数据!$B$6/1000,L3480/耗电量关键数据!$B$5/1000))</f>
        <v>0</v>
      </c>
      <c r="N3480" s="5">
        <f>电气设备逐时使用率计算!H3456</f>
        <v>1.1688450000000001</v>
      </c>
      <c r="O3480" s="5">
        <f>灯光逐时使用率计算!H3456</f>
        <v>0.37403039999999999</v>
      </c>
      <c r="P3480" s="19">
        <f t="shared" si="488"/>
        <v>1.5428754000000002</v>
      </c>
      <c r="Q3480" s="19">
        <f t="shared" si="492"/>
        <v>0</v>
      </c>
      <c r="R3480" s="20">
        <f t="shared" si="489"/>
        <v>0</v>
      </c>
      <c r="S3480" s="20">
        <f t="shared" si="493"/>
        <v>0</v>
      </c>
      <c r="T3480" s="20">
        <f>IF((T3479+R3480)&lt;0,0,IF((T3479+R3480)&gt;结论【关键目标】!C$28,结论【关键目标】!C$28,T3479+R3480))</f>
        <v>8.1608751999999996</v>
      </c>
      <c r="U3480" s="19">
        <f>IF((T3479+R3480)&lt;结论【关键目标】!$C$28,0,(发电量计算【计算逻辑页】!R3480+发电量计算【计算逻辑页】!T3479-结论【关键目标】!$C$28))</f>
        <v>0</v>
      </c>
      <c r="V3480" s="5">
        <f t="shared" si="490"/>
        <v>0</v>
      </c>
      <c r="W3480" s="5">
        <f t="shared" si="491"/>
        <v>0</v>
      </c>
      <c r="X3480" s="5">
        <f t="shared" si="494"/>
        <v>0</v>
      </c>
    </row>
    <row r="3481" spans="1:24" x14ac:dyDescent="0.15">
      <c r="A3481" s="7">
        <v>3480</v>
      </c>
      <c r="B3481" s="7">
        <v>5</v>
      </c>
      <c r="C3481" s="7">
        <v>25</v>
      </c>
      <c r="D3481" s="7">
        <v>24</v>
      </c>
      <c r="E3481" s="7">
        <v>145</v>
      </c>
      <c r="F3481" s="7">
        <v>18.3</v>
      </c>
      <c r="G3481" s="7">
        <v>0</v>
      </c>
      <c r="H3481" s="7">
        <f t="shared" si="486"/>
        <v>4</v>
      </c>
      <c r="I3481" s="16">
        <f t="shared" si="487"/>
        <v>45071</v>
      </c>
      <c r="J3481" s="17">
        <v>0.2407</v>
      </c>
      <c r="K3481" s="18">
        <f>G3481*结论【关键目标】!C$27*0.7735*0.001</f>
        <v>0</v>
      </c>
      <c r="L3481" s="5">
        <v>0</v>
      </c>
      <c r="M3481" s="5">
        <f>ABS(IF(L3481&lt;=0,L3481/耗电量关键数据!$B$6/1000,L3481/耗电量关键数据!$B$5/1000))</f>
        <v>0</v>
      </c>
      <c r="N3481" s="5">
        <f>电气设备逐时使用率计算!H3457</f>
        <v>1.1688450000000001</v>
      </c>
      <c r="O3481" s="5">
        <f>灯光逐时使用率计算!H3457</f>
        <v>0.37403039999999999</v>
      </c>
      <c r="P3481" s="19">
        <f t="shared" si="488"/>
        <v>1.5428754000000002</v>
      </c>
      <c r="Q3481" s="19">
        <f t="shared" si="492"/>
        <v>0</v>
      </c>
      <c r="R3481" s="20">
        <f t="shared" si="489"/>
        <v>0</v>
      </c>
      <c r="S3481" s="20">
        <f t="shared" si="493"/>
        <v>0</v>
      </c>
      <c r="T3481" s="20">
        <f>IF((T3480+R3481)&lt;0,0,IF((T3480+R3481)&gt;结论【关键目标】!C$28,结论【关键目标】!C$28,T3480+R3481))</f>
        <v>8.1608751999999996</v>
      </c>
      <c r="U3481" s="19">
        <f>IF((T3480+R3481)&lt;结论【关键目标】!$C$28,0,(发电量计算【计算逻辑页】!R3481+发电量计算【计算逻辑页】!T3480-结论【关键目标】!$C$28))</f>
        <v>0</v>
      </c>
      <c r="V3481" s="5">
        <f t="shared" si="490"/>
        <v>0</v>
      </c>
      <c r="W3481" s="5">
        <f t="shared" si="491"/>
        <v>0</v>
      </c>
      <c r="X3481" s="5">
        <f t="shared" si="494"/>
        <v>0</v>
      </c>
    </row>
    <row r="3482" spans="1:24" x14ac:dyDescent="0.15">
      <c r="A3482" s="7">
        <v>3481</v>
      </c>
      <c r="B3482" s="7">
        <v>5</v>
      </c>
      <c r="C3482" s="7">
        <v>26</v>
      </c>
      <c r="D3482" s="7">
        <v>1</v>
      </c>
      <c r="E3482" s="7">
        <v>146</v>
      </c>
      <c r="F3482" s="7">
        <v>17</v>
      </c>
      <c r="G3482" s="7">
        <v>0</v>
      </c>
      <c r="H3482" s="7">
        <f t="shared" si="486"/>
        <v>5</v>
      </c>
      <c r="I3482" s="16">
        <f t="shared" si="487"/>
        <v>45072</v>
      </c>
      <c r="J3482" s="17">
        <v>0.2407</v>
      </c>
      <c r="K3482" s="18">
        <f>G3482*结论【关键目标】!C$27*0.7735*0.001</f>
        <v>0</v>
      </c>
      <c r="L3482" s="5">
        <v>0</v>
      </c>
      <c r="M3482" s="5">
        <f>ABS(IF(L3482&lt;=0,L3482/耗电量关键数据!$B$6/1000,L3482/耗电量关键数据!$B$5/1000))</f>
        <v>0</v>
      </c>
      <c r="N3482" s="5">
        <f>电气设备逐时使用率计算!H3458</f>
        <v>1.1688450000000001</v>
      </c>
      <c r="O3482" s="5">
        <f>灯光逐时使用率计算!H3458</f>
        <v>0.37403039999999999</v>
      </c>
      <c r="P3482" s="19">
        <f t="shared" si="488"/>
        <v>1.5428754000000002</v>
      </c>
      <c r="Q3482" s="19">
        <f t="shared" si="492"/>
        <v>0</v>
      </c>
      <c r="R3482" s="20">
        <f t="shared" si="489"/>
        <v>0</v>
      </c>
      <c r="S3482" s="20">
        <f t="shared" si="493"/>
        <v>0</v>
      </c>
      <c r="T3482" s="20">
        <f>IF((T3481+R3482)&lt;0,0,IF((T3481+R3482)&gt;结论【关键目标】!C$28,结论【关键目标】!C$28,T3481+R3482))</f>
        <v>8.1608751999999996</v>
      </c>
      <c r="U3482" s="19">
        <f>IF((T3481+R3482)&lt;结论【关键目标】!$C$28,0,(发电量计算【计算逻辑页】!R3482+发电量计算【计算逻辑页】!T3481-结论【关键目标】!$C$28))</f>
        <v>0</v>
      </c>
      <c r="V3482" s="5">
        <f t="shared" si="490"/>
        <v>0</v>
      </c>
      <c r="W3482" s="5">
        <f t="shared" si="491"/>
        <v>0</v>
      </c>
      <c r="X3482" s="5">
        <f t="shared" si="494"/>
        <v>0</v>
      </c>
    </row>
    <row r="3483" spans="1:24" x14ac:dyDescent="0.15">
      <c r="A3483" s="7">
        <v>3482</v>
      </c>
      <c r="B3483" s="7">
        <v>5</v>
      </c>
      <c r="C3483" s="7">
        <v>26</v>
      </c>
      <c r="D3483" s="7">
        <v>2</v>
      </c>
      <c r="E3483" s="7">
        <v>146</v>
      </c>
      <c r="F3483" s="7">
        <v>17</v>
      </c>
      <c r="G3483" s="7">
        <v>0</v>
      </c>
      <c r="H3483" s="7">
        <f t="shared" si="486"/>
        <v>5</v>
      </c>
      <c r="I3483" s="16">
        <f t="shared" si="487"/>
        <v>45072</v>
      </c>
      <c r="J3483" s="17">
        <v>0.2407</v>
      </c>
      <c r="K3483" s="18">
        <f>G3483*结论【关键目标】!C$27*0.7735*0.001</f>
        <v>0</v>
      </c>
      <c r="L3483" s="5">
        <v>0</v>
      </c>
      <c r="M3483" s="5">
        <f>ABS(IF(L3483&lt;=0,L3483/耗电量关键数据!$B$6/1000,L3483/耗电量关键数据!$B$5/1000))</f>
        <v>0</v>
      </c>
      <c r="N3483" s="5">
        <f>电气设备逐时使用率计算!H3459</f>
        <v>1.1688450000000001</v>
      </c>
      <c r="O3483" s="5">
        <f>灯光逐时使用率计算!H3459</f>
        <v>0.37403039999999999</v>
      </c>
      <c r="P3483" s="19">
        <f t="shared" si="488"/>
        <v>1.5428754000000002</v>
      </c>
      <c r="Q3483" s="19">
        <f t="shared" si="492"/>
        <v>0</v>
      </c>
      <c r="R3483" s="20">
        <f t="shared" si="489"/>
        <v>0</v>
      </c>
      <c r="S3483" s="20">
        <f t="shared" si="493"/>
        <v>0</v>
      </c>
      <c r="T3483" s="20">
        <f>IF((T3482+R3483)&lt;0,0,IF((T3482+R3483)&gt;结论【关键目标】!C$28,结论【关键目标】!C$28,T3482+R3483))</f>
        <v>8.1608751999999996</v>
      </c>
      <c r="U3483" s="19">
        <f>IF((T3482+R3483)&lt;结论【关键目标】!$C$28,0,(发电量计算【计算逻辑页】!R3483+发电量计算【计算逻辑页】!T3482-结论【关键目标】!$C$28))</f>
        <v>0</v>
      </c>
      <c r="V3483" s="5">
        <f t="shared" si="490"/>
        <v>0</v>
      </c>
      <c r="W3483" s="5">
        <f t="shared" si="491"/>
        <v>0</v>
      </c>
      <c r="X3483" s="5">
        <f t="shared" si="494"/>
        <v>0</v>
      </c>
    </row>
    <row r="3484" spans="1:24" x14ac:dyDescent="0.15">
      <c r="A3484" s="7">
        <v>3483</v>
      </c>
      <c r="B3484" s="7">
        <v>5</v>
      </c>
      <c r="C3484" s="7">
        <v>26</v>
      </c>
      <c r="D3484" s="7">
        <v>3</v>
      </c>
      <c r="E3484" s="7">
        <v>146</v>
      </c>
      <c r="F3484" s="7">
        <v>18.3</v>
      </c>
      <c r="G3484" s="7">
        <v>0</v>
      </c>
      <c r="H3484" s="7">
        <f t="shared" si="486"/>
        <v>5</v>
      </c>
      <c r="I3484" s="16">
        <f t="shared" si="487"/>
        <v>45072</v>
      </c>
      <c r="J3484" s="17">
        <v>0.2407</v>
      </c>
      <c r="K3484" s="18">
        <f>G3484*结论【关键目标】!C$27*0.7735*0.001</f>
        <v>0</v>
      </c>
      <c r="L3484" s="5">
        <v>0</v>
      </c>
      <c r="M3484" s="5">
        <f>ABS(IF(L3484&lt;=0,L3484/耗电量关键数据!$B$6/1000,L3484/耗电量关键数据!$B$5/1000))</f>
        <v>0</v>
      </c>
      <c r="N3484" s="5">
        <f>电气设备逐时使用率计算!H3460</f>
        <v>1.1688450000000001</v>
      </c>
      <c r="O3484" s="5">
        <f>灯光逐时使用率计算!H3460</f>
        <v>0.37403039999999999</v>
      </c>
      <c r="P3484" s="19">
        <f t="shared" si="488"/>
        <v>1.5428754000000002</v>
      </c>
      <c r="Q3484" s="19">
        <f t="shared" si="492"/>
        <v>0</v>
      </c>
      <c r="R3484" s="20">
        <f t="shared" si="489"/>
        <v>0</v>
      </c>
      <c r="S3484" s="20">
        <f t="shared" si="493"/>
        <v>0</v>
      </c>
      <c r="T3484" s="20">
        <f>IF((T3483+R3484)&lt;0,0,IF((T3483+R3484)&gt;结论【关键目标】!C$28,结论【关键目标】!C$28,T3483+R3484))</f>
        <v>8.1608751999999996</v>
      </c>
      <c r="U3484" s="19">
        <f>IF((T3483+R3484)&lt;结论【关键目标】!$C$28,0,(发电量计算【计算逻辑页】!R3484+发电量计算【计算逻辑页】!T3483-结论【关键目标】!$C$28))</f>
        <v>0</v>
      </c>
      <c r="V3484" s="5">
        <f t="shared" si="490"/>
        <v>0</v>
      </c>
      <c r="W3484" s="5">
        <f t="shared" si="491"/>
        <v>0</v>
      </c>
      <c r="X3484" s="5">
        <f t="shared" si="494"/>
        <v>0</v>
      </c>
    </row>
    <row r="3485" spans="1:24" x14ac:dyDescent="0.15">
      <c r="A3485" s="7">
        <v>3484</v>
      </c>
      <c r="B3485" s="7">
        <v>5</v>
      </c>
      <c r="C3485" s="7">
        <v>26</v>
      </c>
      <c r="D3485" s="7">
        <v>4</v>
      </c>
      <c r="E3485" s="7">
        <v>146</v>
      </c>
      <c r="F3485" s="7">
        <v>17.2</v>
      </c>
      <c r="G3485" s="7">
        <v>0</v>
      </c>
      <c r="H3485" s="7">
        <f t="shared" si="486"/>
        <v>5</v>
      </c>
      <c r="I3485" s="16">
        <f t="shared" si="487"/>
        <v>45072</v>
      </c>
      <c r="J3485" s="17">
        <v>0.2407</v>
      </c>
      <c r="K3485" s="18">
        <f>G3485*结论【关键目标】!C$27*0.7735*0.001</f>
        <v>0</v>
      </c>
      <c r="L3485" s="5">
        <v>0</v>
      </c>
      <c r="M3485" s="5">
        <f>ABS(IF(L3485&lt;=0,L3485/耗电量关键数据!$B$6/1000,L3485/耗电量关键数据!$B$5/1000))</f>
        <v>0</v>
      </c>
      <c r="N3485" s="5">
        <f>电气设备逐时使用率计算!H3461</f>
        <v>1.1688450000000001</v>
      </c>
      <c r="O3485" s="5">
        <f>灯光逐时使用率计算!H3461</f>
        <v>0.37403039999999999</v>
      </c>
      <c r="P3485" s="19">
        <f t="shared" si="488"/>
        <v>1.5428754000000002</v>
      </c>
      <c r="Q3485" s="19">
        <f t="shared" si="492"/>
        <v>0</v>
      </c>
      <c r="R3485" s="20">
        <f t="shared" si="489"/>
        <v>0</v>
      </c>
      <c r="S3485" s="20">
        <f t="shared" si="493"/>
        <v>0</v>
      </c>
      <c r="T3485" s="20">
        <f>IF((T3484+R3485)&lt;0,0,IF((T3484+R3485)&gt;结论【关键目标】!C$28,结论【关键目标】!C$28,T3484+R3485))</f>
        <v>8.1608751999999996</v>
      </c>
      <c r="U3485" s="19">
        <f>IF((T3484+R3485)&lt;结论【关键目标】!$C$28,0,(发电量计算【计算逻辑页】!R3485+发电量计算【计算逻辑页】!T3484-结论【关键目标】!$C$28))</f>
        <v>0</v>
      </c>
      <c r="V3485" s="5">
        <f t="shared" si="490"/>
        <v>0</v>
      </c>
      <c r="W3485" s="5">
        <f t="shared" si="491"/>
        <v>0</v>
      </c>
      <c r="X3485" s="5">
        <f t="shared" si="494"/>
        <v>0</v>
      </c>
    </row>
    <row r="3486" spans="1:24" x14ac:dyDescent="0.15">
      <c r="A3486" s="7">
        <v>3485</v>
      </c>
      <c r="B3486" s="7">
        <v>5</v>
      </c>
      <c r="C3486" s="7">
        <v>26</v>
      </c>
      <c r="D3486" s="7">
        <v>5</v>
      </c>
      <c r="E3486" s="7">
        <v>146</v>
      </c>
      <c r="F3486" s="7">
        <v>16</v>
      </c>
      <c r="G3486" s="7">
        <v>1.4</v>
      </c>
      <c r="H3486" s="7">
        <f t="shared" si="486"/>
        <v>5</v>
      </c>
      <c r="I3486" s="16">
        <f t="shared" si="487"/>
        <v>45072</v>
      </c>
      <c r="J3486" s="17">
        <v>0.2407</v>
      </c>
      <c r="K3486" s="18">
        <f>G3486*结论【关键目标】!C$27*0.7735*0.001</f>
        <v>0.12994800000000001</v>
      </c>
      <c r="L3486" s="5">
        <v>0</v>
      </c>
      <c r="M3486" s="5">
        <f>ABS(IF(L3486&lt;=0,L3486/耗电量关键数据!$B$6/1000,L3486/耗电量关键数据!$B$5/1000))</f>
        <v>0</v>
      </c>
      <c r="N3486" s="5">
        <f>电气设备逐时使用率计算!H3462</f>
        <v>1.1688450000000001</v>
      </c>
      <c r="O3486" s="5">
        <f>灯光逐时使用率计算!H3462</f>
        <v>0.37403039999999999</v>
      </c>
      <c r="P3486" s="19">
        <f t="shared" si="488"/>
        <v>1.5428754000000002</v>
      </c>
      <c r="Q3486" s="19">
        <f t="shared" si="492"/>
        <v>0</v>
      </c>
      <c r="R3486" s="20">
        <f t="shared" si="489"/>
        <v>0.12994800000000001</v>
      </c>
      <c r="S3486" s="20">
        <f t="shared" si="493"/>
        <v>0</v>
      </c>
      <c r="T3486" s="20">
        <f>IF((T3485+R3486)&lt;0,0,IF((T3485+R3486)&gt;结论【关键目标】!C$28,结论【关键目标】!C$28,T3485+R3486))</f>
        <v>8.2908232000000002</v>
      </c>
      <c r="U3486" s="19">
        <f>IF((T3485+R3486)&lt;结论【关键目标】!$C$28,0,(发电量计算【计算逻辑页】!R3486+发电量计算【计算逻辑页】!T3485-结论【关键目标】!$C$28))</f>
        <v>0</v>
      </c>
      <c r="V3486" s="5">
        <f t="shared" si="490"/>
        <v>0</v>
      </c>
      <c r="W3486" s="5">
        <f t="shared" si="491"/>
        <v>3.1278483600000004E-2</v>
      </c>
      <c r="X3486" s="5">
        <f t="shared" si="494"/>
        <v>0</v>
      </c>
    </row>
    <row r="3487" spans="1:24" x14ac:dyDescent="0.15">
      <c r="A3487" s="7">
        <v>3486</v>
      </c>
      <c r="B3487" s="7">
        <v>5</v>
      </c>
      <c r="C3487" s="7">
        <v>26</v>
      </c>
      <c r="D3487" s="7">
        <v>6</v>
      </c>
      <c r="E3487" s="7">
        <v>146</v>
      </c>
      <c r="F3487" s="7">
        <v>15.9</v>
      </c>
      <c r="G3487" s="7">
        <v>65</v>
      </c>
      <c r="H3487" s="7">
        <f t="shared" si="486"/>
        <v>5</v>
      </c>
      <c r="I3487" s="16">
        <f t="shared" si="487"/>
        <v>45072</v>
      </c>
      <c r="J3487" s="17">
        <v>0.2407</v>
      </c>
      <c r="K3487" s="18">
        <f>G3487*结论【关键目标】!C$27*0.7735*0.001</f>
        <v>6.0333000000000006</v>
      </c>
      <c r="L3487" s="5">
        <v>0</v>
      </c>
      <c r="M3487" s="5">
        <f>ABS(IF(L3487&lt;=0,L3487/耗电量关键数据!$B$6/1000,L3487/耗电量关键数据!$B$5/1000))</f>
        <v>0</v>
      </c>
      <c r="N3487" s="5">
        <f>电气设备逐时使用率计算!H3463</f>
        <v>1.1688450000000001</v>
      </c>
      <c r="O3487" s="5">
        <f>灯光逐时使用率计算!H3463</f>
        <v>0.37403039999999999</v>
      </c>
      <c r="P3487" s="19">
        <f t="shared" si="488"/>
        <v>1.5428754000000002</v>
      </c>
      <c r="Q3487" s="19">
        <f t="shared" si="492"/>
        <v>0</v>
      </c>
      <c r="R3487" s="20">
        <f t="shared" si="489"/>
        <v>6.0333000000000006</v>
      </c>
      <c r="S3487" s="20">
        <f t="shared" si="493"/>
        <v>0</v>
      </c>
      <c r="T3487" s="20">
        <f>IF((T3486+R3487)&lt;0,0,IF((T3486+R3487)&gt;结论【关键目标】!C$28,结论【关键目标】!C$28,T3486+R3487))</f>
        <v>14.324123200000001</v>
      </c>
      <c r="U3487" s="19">
        <f>IF((T3486+R3487)&lt;结论【关键目标】!$C$28,0,(发电量计算【计算逻辑页】!R3487+发电量计算【计算逻辑页】!T3486-结论【关键目标】!$C$28))</f>
        <v>0</v>
      </c>
      <c r="V3487" s="5">
        <f t="shared" si="490"/>
        <v>0</v>
      </c>
      <c r="W3487" s="5">
        <f t="shared" si="491"/>
        <v>0.37137010878000004</v>
      </c>
      <c r="X3487" s="5">
        <f t="shared" si="494"/>
        <v>0</v>
      </c>
    </row>
    <row r="3488" spans="1:24" x14ac:dyDescent="0.15">
      <c r="A3488" s="7">
        <v>3487</v>
      </c>
      <c r="B3488" s="7">
        <v>5</v>
      </c>
      <c r="C3488" s="7">
        <v>26</v>
      </c>
      <c r="D3488" s="7">
        <v>7</v>
      </c>
      <c r="E3488" s="7">
        <v>146</v>
      </c>
      <c r="F3488" s="7">
        <v>15</v>
      </c>
      <c r="G3488" s="7">
        <v>123.4</v>
      </c>
      <c r="H3488" s="7">
        <f t="shared" si="486"/>
        <v>5</v>
      </c>
      <c r="I3488" s="16">
        <f t="shared" si="487"/>
        <v>45072</v>
      </c>
      <c r="J3488" s="17">
        <v>0.2407</v>
      </c>
      <c r="K3488" s="18">
        <f>G3488*结论【关键目标】!C$27*0.7735*0.001</f>
        <v>11.453987999999999</v>
      </c>
      <c r="L3488" s="5">
        <v>0</v>
      </c>
      <c r="M3488" s="5">
        <f>ABS(IF(L3488&lt;=0,L3488/耗电量关键数据!$B$6/1000,L3488/耗电量关键数据!$B$5/1000))</f>
        <v>0</v>
      </c>
      <c r="N3488" s="5">
        <f>电气设备逐时使用率计算!H3464</f>
        <v>2.3376900000000003</v>
      </c>
      <c r="O3488" s="5">
        <f>灯光逐时使用率计算!H3464</f>
        <v>1.2467680000000001</v>
      </c>
      <c r="P3488" s="19">
        <f t="shared" si="488"/>
        <v>3.5844580000000006</v>
      </c>
      <c r="Q3488" s="19">
        <f t="shared" si="492"/>
        <v>0</v>
      </c>
      <c r="R3488" s="20">
        <f t="shared" si="489"/>
        <v>11.453987999999999</v>
      </c>
      <c r="S3488" s="20">
        <f t="shared" si="493"/>
        <v>0</v>
      </c>
      <c r="T3488" s="20">
        <f>IF((T3487+R3488)&lt;0,0,IF((T3487+R3488)&gt;结论【关键目标】!C$28,结论【关键目标】!C$28,T3487+R3488))</f>
        <v>22</v>
      </c>
      <c r="U3488" s="19">
        <f>IF((T3487+R3488)&lt;结论【关键目标】!$C$28,0,(发电量计算【计算逻辑页】!R3488+发电量计算【计算逻辑页】!T3487-结论【关键目标】!$C$28))</f>
        <v>3.7781111999999979</v>
      </c>
      <c r="V3488" s="5">
        <f t="shared" si="490"/>
        <v>0</v>
      </c>
      <c r="W3488" s="5">
        <f t="shared" si="491"/>
        <v>0.8627790406000001</v>
      </c>
      <c r="X3488" s="5">
        <f t="shared" si="494"/>
        <v>0</v>
      </c>
    </row>
    <row r="3489" spans="1:24" x14ac:dyDescent="0.15">
      <c r="A3489" s="7">
        <v>3488</v>
      </c>
      <c r="B3489" s="7">
        <v>5</v>
      </c>
      <c r="C3489" s="7">
        <v>26</v>
      </c>
      <c r="D3489" s="7">
        <v>8</v>
      </c>
      <c r="E3489" s="7">
        <v>146</v>
      </c>
      <c r="F3489" s="7">
        <v>15</v>
      </c>
      <c r="G3489" s="7">
        <v>201.9</v>
      </c>
      <c r="H3489" s="7">
        <f t="shared" si="486"/>
        <v>5</v>
      </c>
      <c r="I3489" s="16">
        <f t="shared" si="487"/>
        <v>45072</v>
      </c>
      <c r="J3489" s="17">
        <v>0.70809999999999995</v>
      </c>
      <c r="K3489" s="18">
        <f>G3489*结论【关键目标】!C$27*0.7735*0.001</f>
        <v>18.740358000000001</v>
      </c>
      <c r="L3489" s="5">
        <v>0</v>
      </c>
      <c r="M3489" s="5">
        <f>ABS(IF(L3489&lt;=0,L3489/耗电量关键数据!$B$6/1000,L3489/耗电量关键数据!$B$5/1000))</f>
        <v>0</v>
      </c>
      <c r="N3489" s="5">
        <f>电气设备逐时使用率计算!H3465</f>
        <v>11.688450000000001</v>
      </c>
      <c r="O3489" s="5">
        <f>灯光逐时使用率计算!H3465</f>
        <v>6.2338399999999998</v>
      </c>
      <c r="P3489" s="19">
        <f t="shared" si="488"/>
        <v>17.92229</v>
      </c>
      <c r="Q3489" s="19">
        <f t="shared" si="492"/>
        <v>0</v>
      </c>
      <c r="R3489" s="20">
        <f t="shared" si="489"/>
        <v>18.740358000000001</v>
      </c>
      <c r="S3489" s="20">
        <f t="shared" si="493"/>
        <v>0</v>
      </c>
      <c r="T3489" s="20">
        <f>IF((T3488+R3489)&lt;0,0,IF((T3488+R3489)&gt;结论【关键目标】!C$28,结论【关键目标】!C$28,T3488+R3489))</f>
        <v>22</v>
      </c>
      <c r="U3489" s="19">
        <f>IF((T3488+R3489)&lt;结论【关键目标】!$C$28,0,(发电量计算【计算逻辑页】!R3489+发电量计算【计算逻辑页】!T3488-结论【关键目标】!$C$28))</f>
        <v>18.740358000000001</v>
      </c>
      <c r="V3489" s="5">
        <f t="shared" si="490"/>
        <v>6.5591252999999998</v>
      </c>
      <c r="W3489" s="5">
        <f t="shared" si="491"/>
        <v>12.690773548999999</v>
      </c>
      <c r="X3489" s="5">
        <f t="shared" si="494"/>
        <v>0</v>
      </c>
    </row>
    <row r="3490" spans="1:24" x14ac:dyDescent="0.15">
      <c r="A3490" s="7">
        <v>3489</v>
      </c>
      <c r="B3490" s="7">
        <v>5</v>
      </c>
      <c r="C3490" s="7">
        <v>26</v>
      </c>
      <c r="D3490" s="7">
        <v>9</v>
      </c>
      <c r="E3490" s="7">
        <v>146</v>
      </c>
      <c r="F3490" s="7">
        <v>16.5</v>
      </c>
      <c r="G3490" s="7">
        <v>326.3</v>
      </c>
      <c r="H3490" s="7">
        <f t="shared" si="486"/>
        <v>5</v>
      </c>
      <c r="I3490" s="16">
        <f t="shared" si="487"/>
        <v>45072</v>
      </c>
      <c r="J3490" s="17">
        <v>0.70809999999999995</v>
      </c>
      <c r="K3490" s="18">
        <f>G3490*结论【关键目标】!C$27*0.7735*0.001</f>
        <v>30.287165999999999</v>
      </c>
      <c r="L3490" s="5">
        <v>0</v>
      </c>
      <c r="M3490" s="5">
        <f>ABS(IF(L3490&lt;=0,L3490/耗电量关键数据!$B$6/1000,L3490/耗电量关键数据!$B$5/1000))</f>
        <v>0</v>
      </c>
      <c r="N3490" s="5">
        <f>电气设备逐时使用率计算!H3466</f>
        <v>22.208055000000002</v>
      </c>
      <c r="O3490" s="5">
        <f>灯光逐时使用率计算!H3466</f>
        <v>11.844296</v>
      </c>
      <c r="P3490" s="19">
        <f t="shared" si="488"/>
        <v>34.052351000000002</v>
      </c>
      <c r="Q3490" s="19">
        <f t="shared" si="492"/>
        <v>0</v>
      </c>
      <c r="R3490" s="20">
        <f t="shared" si="489"/>
        <v>30.287165999999999</v>
      </c>
      <c r="S3490" s="20">
        <f t="shared" si="493"/>
        <v>0</v>
      </c>
      <c r="T3490" s="20">
        <f>IF((T3489+R3490)&lt;0,0,IF((T3489+R3490)&gt;结论【关键目标】!C$28,结论【关键目标】!C$28,T3489+R3490))</f>
        <v>22</v>
      </c>
      <c r="U3490" s="19">
        <f>IF((T3489+R3490)&lt;结论【关键目标】!$C$28,0,(发电量计算【计算逻辑页】!R3490+发电量计算【计算逻辑页】!T3489-结论【关键目标】!$C$28))</f>
        <v>30.287165999999999</v>
      </c>
      <c r="V3490" s="5">
        <f t="shared" si="490"/>
        <v>10.600508099999999</v>
      </c>
      <c r="W3490" s="5">
        <f t="shared" si="491"/>
        <v>21.446342244599997</v>
      </c>
      <c r="X3490" s="5">
        <f t="shared" si="494"/>
        <v>0</v>
      </c>
    </row>
    <row r="3491" spans="1:24" x14ac:dyDescent="0.15">
      <c r="A3491" s="7">
        <v>3490</v>
      </c>
      <c r="B3491" s="7">
        <v>5</v>
      </c>
      <c r="C3491" s="7">
        <v>26</v>
      </c>
      <c r="D3491" s="7">
        <v>10</v>
      </c>
      <c r="E3491" s="7">
        <v>146</v>
      </c>
      <c r="F3491" s="7">
        <v>16</v>
      </c>
      <c r="G3491" s="7">
        <v>340.7</v>
      </c>
      <c r="H3491" s="7">
        <f t="shared" si="486"/>
        <v>5</v>
      </c>
      <c r="I3491" s="16">
        <f t="shared" si="487"/>
        <v>45072</v>
      </c>
      <c r="J3491" s="17">
        <v>0.70809999999999995</v>
      </c>
      <c r="K3491" s="18">
        <f>G3491*结论【关键目标】!C$27*0.7735*0.001</f>
        <v>31.623773999999997</v>
      </c>
      <c r="L3491" s="5">
        <v>0</v>
      </c>
      <c r="M3491" s="5">
        <f>ABS(IF(L3491&lt;=0,L3491/耗电量关键数据!$B$6/1000,L3491/耗电量关键数据!$B$5/1000))</f>
        <v>0</v>
      </c>
      <c r="N3491" s="5">
        <f>电气设备逐时使用率计算!H3467</f>
        <v>22.208055000000002</v>
      </c>
      <c r="O3491" s="5">
        <f>灯光逐时使用率计算!H3467</f>
        <v>11.844296</v>
      </c>
      <c r="P3491" s="19">
        <f t="shared" si="488"/>
        <v>34.052351000000002</v>
      </c>
      <c r="Q3491" s="19">
        <f t="shared" si="492"/>
        <v>0</v>
      </c>
      <c r="R3491" s="20">
        <f t="shared" si="489"/>
        <v>31.623773999999997</v>
      </c>
      <c r="S3491" s="20">
        <f t="shared" si="493"/>
        <v>0</v>
      </c>
      <c r="T3491" s="20">
        <f>IF((T3490+R3491)&lt;0,0,IF((T3490+R3491)&gt;结论【关键目标】!C$28,结论【关键目标】!C$28,T3490+R3491))</f>
        <v>22</v>
      </c>
      <c r="U3491" s="19">
        <f>IF((T3490+R3491)&lt;结论【关键目标】!$C$28,0,(发电量计算【计算逻辑页】!R3491+发电量计算【计算逻辑页】!T3490-结论【关键目标】!$C$28))</f>
        <v>31.623773999999997</v>
      </c>
      <c r="V3491" s="5">
        <f t="shared" si="490"/>
        <v>11.068320899999998</v>
      </c>
      <c r="W3491" s="5">
        <f t="shared" si="491"/>
        <v>22.392794369399997</v>
      </c>
      <c r="X3491" s="5">
        <f t="shared" si="494"/>
        <v>0</v>
      </c>
    </row>
    <row r="3492" spans="1:24" x14ac:dyDescent="0.15">
      <c r="A3492" s="7">
        <v>3491</v>
      </c>
      <c r="B3492" s="7">
        <v>5</v>
      </c>
      <c r="C3492" s="7">
        <v>26</v>
      </c>
      <c r="D3492" s="7">
        <v>11</v>
      </c>
      <c r="E3492" s="7">
        <v>146</v>
      </c>
      <c r="F3492" s="7">
        <v>19</v>
      </c>
      <c r="G3492" s="7">
        <v>514.6</v>
      </c>
      <c r="H3492" s="7">
        <f t="shared" si="486"/>
        <v>5</v>
      </c>
      <c r="I3492" s="16">
        <f t="shared" si="487"/>
        <v>45072</v>
      </c>
      <c r="J3492" s="17">
        <v>1.2267999999999999</v>
      </c>
      <c r="K3492" s="18">
        <f>G3492*结论【关键目标】!C$27*0.7735*0.001</f>
        <v>47.765172</v>
      </c>
      <c r="L3492" s="5">
        <v>0</v>
      </c>
      <c r="M3492" s="5">
        <f>ABS(IF(L3492&lt;=0,L3492/耗电量关键数据!$B$6/1000,L3492/耗电量关键数据!$B$5/1000))</f>
        <v>0</v>
      </c>
      <c r="N3492" s="5">
        <f>电气设备逐时使用率计算!H3468</f>
        <v>22.208055000000002</v>
      </c>
      <c r="O3492" s="5">
        <f>灯光逐时使用率计算!H3468</f>
        <v>11.844296</v>
      </c>
      <c r="P3492" s="19">
        <f t="shared" si="488"/>
        <v>34.052351000000002</v>
      </c>
      <c r="Q3492" s="19">
        <f t="shared" si="492"/>
        <v>34.052351000000002</v>
      </c>
      <c r="R3492" s="20">
        <f t="shared" si="489"/>
        <v>13.712820999999998</v>
      </c>
      <c r="S3492" s="20">
        <f t="shared" si="493"/>
        <v>0</v>
      </c>
      <c r="T3492" s="20">
        <f>IF((T3491+R3492)&lt;0,0,IF((T3491+R3492)&gt;结论【关键目标】!C$28,结论【关键目标】!C$28,T3491+R3492))</f>
        <v>22</v>
      </c>
      <c r="U3492" s="19">
        <f>IF((T3491+R3492)&lt;结论【关键目标】!$C$28,0,(发电量计算【计算逻辑页】!R3492+发电量计算【计算逻辑页】!T3491-结论【关键目标】!$C$28))</f>
        <v>13.712820999999998</v>
      </c>
      <c r="V3492" s="5">
        <f t="shared" si="490"/>
        <v>4.7994873499999988</v>
      </c>
      <c r="W3492" s="5">
        <f t="shared" si="491"/>
        <v>41.775424206799997</v>
      </c>
      <c r="X3492" s="5">
        <f t="shared" si="494"/>
        <v>0</v>
      </c>
    </row>
    <row r="3493" spans="1:24" x14ac:dyDescent="0.15">
      <c r="A3493" s="7">
        <v>3492</v>
      </c>
      <c r="B3493" s="7">
        <v>5</v>
      </c>
      <c r="C3493" s="7">
        <v>26</v>
      </c>
      <c r="D3493" s="7">
        <v>12</v>
      </c>
      <c r="E3493" s="7">
        <v>146</v>
      </c>
      <c r="F3493" s="7">
        <v>19.8</v>
      </c>
      <c r="G3493" s="7">
        <v>559.5</v>
      </c>
      <c r="H3493" s="7">
        <f t="shared" si="486"/>
        <v>5</v>
      </c>
      <c r="I3493" s="16">
        <f t="shared" si="487"/>
        <v>45072</v>
      </c>
      <c r="J3493" s="17">
        <v>1.2267999999999999</v>
      </c>
      <c r="K3493" s="18">
        <f>G3493*结论【关键目标】!C$27*0.7735*0.001</f>
        <v>51.932790000000004</v>
      </c>
      <c r="L3493" s="5">
        <v>0</v>
      </c>
      <c r="M3493" s="5">
        <f>ABS(IF(L3493&lt;=0,L3493/耗电量关键数据!$B$6/1000,L3493/耗电量关键数据!$B$5/1000))</f>
        <v>0</v>
      </c>
      <c r="N3493" s="5">
        <f>电气设备逐时使用率计算!H3469</f>
        <v>11.688450000000001</v>
      </c>
      <c r="O3493" s="5">
        <f>灯光逐时使用率计算!H3469</f>
        <v>9.9741440000000008</v>
      </c>
      <c r="P3493" s="19">
        <f t="shared" si="488"/>
        <v>21.662594000000002</v>
      </c>
      <c r="Q3493" s="19">
        <f t="shared" si="492"/>
        <v>21.662594000000002</v>
      </c>
      <c r="R3493" s="20">
        <f t="shared" si="489"/>
        <v>30.270196000000002</v>
      </c>
      <c r="S3493" s="20">
        <f t="shared" si="493"/>
        <v>0</v>
      </c>
      <c r="T3493" s="20">
        <f>IF((T3492+R3493)&lt;0,0,IF((T3492+R3493)&gt;结论【关键目标】!C$28,结论【关键目标】!C$28,T3492+R3493))</f>
        <v>22</v>
      </c>
      <c r="U3493" s="19">
        <f>IF((T3492+R3493)&lt;结论【关键目标】!$C$28,0,(发电量计算【计算逻辑页】!R3493+发电量计算【计算逻辑页】!T3492-结论【关键目标】!$C$28))</f>
        <v>30.270195999999999</v>
      </c>
      <c r="V3493" s="5">
        <f t="shared" si="490"/>
        <v>10.594568599999999</v>
      </c>
      <c r="W3493" s="5">
        <f t="shared" si="491"/>
        <v>26.5756703192</v>
      </c>
      <c r="X3493" s="5">
        <f t="shared" si="494"/>
        <v>0</v>
      </c>
    </row>
    <row r="3494" spans="1:24" x14ac:dyDescent="0.15">
      <c r="A3494" s="7">
        <v>3493</v>
      </c>
      <c r="B3494" s="7">
        <v>5</v>
      </c>
      <c r="C3494" s="7">
        <v>26</v>
      </c>
      <c r="D3494" s="7">
        <v>13</v>
      </c>
      <c r="E3494" s="7">
        <v>146</v>
      </c>
      <c r="F3494" s="7">
        <v>21</v>
      </c>
      <c r="G3494" s="7">
        <v>556.70000000000005</v>
      </c>
      <c r="H3494" s="7">
        <f t="shared" si="486"/>
        <v>5</v>
      </c>
      <c r="I3494" s="16">
        <f t="shared" si="487"/>
        <v>45072</v>
      </c>
      <c r="J3494" s="17">
        <v>1.2267999999999999</v>
      </c>
      <c r="K3494" s="18">
        <f>G3494*结论【关键目标】!C$27*0.7735*0.001</f>
        <v>51.672893999999999</v>
      </c>
      <c r="L3494" s="5">
        <v>0</v>
      </c>
      <c r="M3494" s="5">
        <f>ABS(IF(L3494&lt;=0,L3494/耗电量关键数据!$B$6/1000,L3494/耗电量关键数据!$B$5/1000))</f>
        <v>0</v>
      </c>
      <c r="N3494" s="5">
        <f>电气设备逐时使用率计算!H3470</f>
        <v>11.688450000000001</v>
      </c>
      <c r="O3494" s="5">
        <f>灯光逐时使用率计算!H3470</f>
        <v>9.9741440000000008</v>
      </c>
      <c r="P3494" s="19">
        <f t="shared" si="488"/>
        <v>21.662594000000002</v>
      </c>
      <c r="Q3494" s="19">
        <f t="shared" si="492"/>
        <v>21.662594000000002</v>
      </c>
      <c r="R3494" s="20">
        <f t="shared" si="489"/>
        <v>30.010299999999997</v>
      </c>
      <c r="S3494" s="20">
        <f t="shared" si="493"/>
        <v>0</v>
      </c>
      <c r="T3494" s="20">
        <f>IF((T3493+R3494)&lt;0,0,IF((T3493+R3494)&gt;结论【关键目标】!C$28,结论【关键目标】!C$28,T3493+R3494))</f>
        <v>22</v>
      </c>
      <c r="U3494" s="19">
        <f>IF((T3493+R3494)&lt;结论【关键目标】!$C$28,0,(发电量计算【计算逻辑页】!R3494+发电量计算【计算逻辑页】!T3493-结论【关键目标】!$C$28))</f>
        <v>30.010300000000001</v>
      </c>
      <c r="V3494" s="5">
        <f t="shared" si="490"/>
        <v>10.503605</v>
      </c>
      <c r="W3494" s="5">
        <f t="shared" si="491"/>
        <v>26.5756703192</v>
      </c>
      <c r="X3494" s="5">
        <f t="shared" si="494"/>
        <v>0</v>
      </c>
    </row>
    <row r="3495" spans="1:24" x14ac:dyDescent="0.15">
      <c r="A3495" s="7">
        <v>3494</v>
      </c>
      <c r="B3495" s="7">
        <v>5</v>
      </c>
      <c r="C3495" s="7">
        <v>26</v>
      </c>
      <c r="D3495" s="7">
        <v>14</v>
      </c>
      <c r="E3495" s="7">
        <v>146</v>
      </c>
      <c r="F3495" s="7">
        <v>22</v>
      </c>
      <c r="G3495" s="7">
        <v>504.5</v>
      </c>
      <c r="H3495" s="7">
        <f t="shared" si="486"/>
        <v>5</v>
      </c>
      <c r="I3495" s="16">
        <f t="shared" si="487"/>
        <v>45072</v>
      </c>
      <c r="J3495" s="17">
        <v>1.2267999999999999</v>
      </c>
      <c r="K3495" s="18">
        <f>G3495*结论【关键目标】!C$27*0.7735*0.001</f>
        <v>46.827689999999997</v>
      </c>
      <c r="L3495" s="5">
        <v>0</v>
      </c>
      <c r="M3495" s="5">
        <f>ABS(IF(L3495&lt;=0,L3495/耗电量关键数据!$B$6/1000,L3495/耗电量关键数据!$B$5/1000))</f>
        <v>0</v>
      </c>
      <c r="N3495" s="5">
        <f>电气设备逐时使用率计算!H3471</f>
        <v>22.208055000000002</v>
      </c>
      <c r="O3495" s="5">
        <f>灯光逐时使用率计算!H3471</f>
        <v>11.844296</v>
      </c>
      <c r="P3495" s="19">
        <f t="shared" si="488"/>
        <v>34.052351000000002</v>
      </c>
      <c r="Q3495" s="19">
        <f t="shared" si="492"/>
        <v>34.052351000000002</v>
      </c>
      <c r="R3495" s="20">
        <f t="shared" si="489"/>
        <v>12.775338999999995</v>
      </c>
      <c r="S3495" s="20">
        <f t="shared" si="493"/>
        <v>0</v>
      </c>
      <c r="T3495" s="20">
        <f>IF((T3494+R3495)&lt;0,0,IF((T3494+R3495)&gt;结论【关键目标】!C$28,结论【关键目标】!C$28,T3494+R3495))</f>
        <v>22</v>
      </c>
      <c r="U3495" s="19">
        <f>IF((T3494+R3495)&lt;结论【关键目标】!$C$28,0,(发电量计算【计算逻辑页】!R3495+发电量计算【计算逻辑页】!T3494-结论【关键目标】!$C$28))</f>
        <v>12.775338999999995</v>
      </c>
      <c r="V3495" s="5">
        <f t="shared" si="490"/>
        <v>4.4713686499999978</v>
      </c>
      <c r="W3495" s="5">
        <f t="shared" si="491"/>
        <v>41.775424206799997</v>
      </c>
      <c r="X3495" s="5">
        <f t="shared" si="494"/>
        <v>0</v>
      </c>
    </row>
    <row r="3496" spans="1:24" x14ac:dyDescent="0.15">
      <c r="A3496" s="7">
        <v>3495</v>
      </c>
      <c r="B3496" s="7">
        <v>5</v>
      </c>
      <c r="C3496" s="7">
        <v>26</v>
      </c>
      <c r="D3496" s="7">
        <v>15</v>
      </c>
      <c r="E3496" s="7">
        <v>146</v>
      </c>
      <c r="F3496" s="7">
        <v>22.5</v>
      </c>
      <c r="G3496" s="7">
        <v>431.2</v>
      </c>
      <c r="H3496" s="7">
        <f t="shared" si="486"/>
        <v>5</v>
      </c>
      <c r="I3496" s="16">
        <f t="shared" si="487"/>
        <v>45072</v>
      </c>
      <c r="J3496" s="17">
        <v>1.2267999999999999</v>
      </c>
      <c r="K3496" s="18">
        <f>G3496*结论【关键目标】!C$27*0.7735*0.001</f>
        <v>40.023983999999999</v>
      </c>
      <c r="L3496" s="5">
        <v>0</v>
      </c>
      <c r="M3496" s="5">
        <f>ABS(IF(L3496&lt;=0,L3496/耗电量关键数据!$B$6/1000,L3496/耗电量关键数据!$B$5/1000))</f>
        <v>0</v>
      </c>
      <c r="N3496" s="5">
        <f>电气设备逐时使用率计算!H3472</f>
        <v>22.208055000000002</v>
      </c>
      <c r="O3496" s="5">
        <f>灯光逐时使用率计算!H3472</f>
        <v>11.844296</v>
      </c>
      <c r="P3496" s="19">
        <f t="shared" si="488"/>
        <v>34.052351000000002</v>
      </c>
      <c r="Q3496" s="19">
        <f t="shared" si="492"/>
        <v>34.052351000000002</v>
      </c>
      <c r="R3496" s="20">
        <f t="shared" si="489"/>
        <v>5.9716329999999971</v>
      </c>
      <c r="S3496" s="20">
        <f t="shared" si="493"/>
        <v>0</v>
      </c>
      <c r="T3496" s="20">
        <f>IF((T3495+R3496)&lt;0,0,IF((T3495+R3496)&gt;结论【关键目标】!C$28,结论【关键目标】!C$28,T3495+R3496))</f>
        <v>22</v>
      </c>
      <c r="U3496" s="19">
        <f>IF((T3495+R3496)&lt;结论【关键目标】!$C$28,0,(发电量计算【计算逻辑页】!R3496+发电量计算【计算逻辑页】!T3495-结论【关键目标】!$C$28))</f>
        <v>5.9716329999999971</v>
      </c>
      <c r="V3496" s="5">
        <f t="shared" si="490"/>
        <v>2.0900715499999989</v>
      </c>
      <c r="W3496" s="5">
        <f t="shared" si="491"/>
        <v>41.775424206799997</v>
      </c>
      <c r="X3496" s="5">
        <f t="shared" si="494"/>
        <v>0</v>
      </c>
    </row>
    <row r="3497" spans="1:24" x14ac:dyDescent="0.15">
      <c r="A3497" s="7">
        <v>3496</v>
      </c>
      <c r="B3497" s="7">
        <v>5</v>
      </c>
      <c r="C3497" s="7">
        <v>26</v>
      </c>
      <c r="D3497" s="7">
        <v>16</v>
      </c>
      <c r="E3497" s="7">
        <v>146</v>
      </c>
      <c r="F3497" s="7">
        <v>23</v>
      </c>
      <c r="G3497" s="7">
        <v>311.2</v>
      </c>
      <c r="H3497" s="7">
        <f t="shared" si="486"/>
        <v>5</v>
      </c>
      <c r="I3497" s="16">
        <f t="shared" si="487"/>
        <v>45072</v>
      </c>
      <c r="J3497" s="17">
        <v>0.70809999999999995</v>
      </c>
      <c r="K3497" s="18">
        <f>G3497*结论【关键目标】!C$27*0.7735*0.001</f>
        <v>28.885583999999998</v>
      </c>
      <c r="L3497" s="5">
        <v>0</v>
      </c>
      <c r="M3497" s="5">
        <f>ABS(IF(L3497&lt;=0,L3497/耗电量关键数据!$B$6/1000,L3497/耗电量关键数据!$B$5/1000))</f>
        <v>0</v>
      </c>
      <c r="N3497" s="5">
        <f>电气设备逐时使用率计算!H3473</f>
        <v>22.208055000000002</v>
      </c>
      <c r="O3497" s="5">
        <f>灯光逐时使用率计算!H3473</f>
        <v>11.844296</v>
      </c>
      <c r="P3497" s="19">
        <f t="shared" si="488"/>
        <v>34.052351000000002</v>
      </c>
      <c r="Q3497" s="19">
        <f t="shared" si="492"/>
        <v>0</v>
      </c>
      <c r="R3497" s="20">
        <f t="shared" si="489"/>
        <v>28.885583999999998</v>
      </c>
      <c r="S3497" s="20">
        <f t="shared" si="493"/>
        <v>0</v>
      </c>
      <c r="T3497" s="20">
        <f>IF((T3496+R3497)&lt;0,0,IF((T3496+R3497)&gt;结论【关键目标】!C$28,结论【关键目标】!C$28,T3496+R3497))</f>
        <v>22</v>
      </c>
      <c r="U3497" s="19">
        <f>IF((T3496+R3497)&lt;结论【关键目标】!$C$28,0,(发电量计算【计算逻辑页】!R3497+发电量计算【计算逻辑页】!T3496-结论【关键目标】!$C$28))</f>
        <v>28.885583999999994</v>
      </c>
      <c r="V3497" s="5">
        <f t="shared" si="490"/>
        <v>10.109954399999998</v>
      </c>
      <c r="W3497" s="5">
        <f t="shared" si="491"/>
        <v>20.453882030399996</v>
      </c>
      <c r="X3497" s="5">
        <f t="shared" si="494"/>
        <v>0</v>
      </c>
    </row>
    <row r="3498" spans="1:24" x14ac:dyDescent="0.15">
      <c r="A3498" s="7">
        <v>3497</v>
      </c>
      <c r="B3498" s="7">
        <v>5</v>
      </c>
      <c r="C3498" s="7">
        <v>26</v>
      </c>
      <c r="D3498" s="7">
        <v>17</v>
      </c>
      <c r="E3498" s="7">
        <v>146</v>
      </c>
      <c r="F3498" s="7">
        <v>23</v>
      </c>
      <c r="G3498" s="7">
        <v>188.8</v>
      </c>
      <c r="H3498" s="7">
        <f t="shared" si="486"/>
        <v>5</v>
      </c>
      <c r="I3498" s="16">
        <f t="shared" si="487"/>
        <v>45072</v>
      </c>
      <c r="J3498" s="17">
        <v>0.70809999999999995</v>
      </c>
      <c r="K3498" s="18">
        <f>G3498*结论【关键目标】!C$27*0.7735*0.001</f>
        <v>17.524415999999999</v>
      </c>
      <c r="L3498" s="5">
        <v>0</v>
      </c>
      <c r="M3498" s="5">
        <f>ABS(IF(L3498&lt;=0,L3498/耗电量关键数据!$B$6/1000,L3498/耗电量关键数据!$B$5/1000))</f>
        <v>0</v>
      </c>
      <c r="N3498" s="5">
        <f>电气设备逐时使用率计算!H3474</f>
        <v>22.208055000000002</v>
      </c>
      <c r="O3498" s="5">
        <f>灯光逐时使用率计算!H3474</f>
        <v>11.844296</v>
      </c>
      <c r="P3498" s="19">
        <f t="shared" si="488"/>
        <v>34.052351000000002</v>
      </c>
      <c r="Q3498" s="19">
        <f t="shared" si="492"/>
        <v>0</v>
      </c>
      <c r="R3498" s="20">
        <f t="shared" si="489"/>
        <v>17.524415999999999</v>
      </c>
      <c r="S3498" s="20">
        <f t="shared" si="493"/>
        <v>0</v>
      </c>
      <c r="T3498" s="20">
        <f>IF((T3497+R3498)&lt;0,0,IF((T3497+R3498)&gt;结论【关键目标】!C$28,结论【关键目标】!C$28,T3497+R3498))</f>
        <v>22</v>
      </c>
      <c r="U3498" s="19">
        <f>IF((T3497+R3498)&lt;结论【关键目标】!$C$28,0,(发电量计算【计算逻辑页】!R3498+发电量计算【计算逻辑页】!T3497-结论【关键目标】!$C$28))</f>
        <v>17.524416000000002</v>
      </c>
      <c r="V3498" s="5">
        <f t="shared" si="490"/>
        <v>6.1335456000000006</v>
      </c>
      <c r="W3498" s="5">
        <f t="shared" si="491"/>
        <v>12.409038969599997</v>
      </c>
      <c r="X3498" s="5">
        <f t="shared" si="494"/>
        <v>0</v>
      </c>
    </row>
    <row r="3499" spans="1:24" x14ac:dyDescent="0.15">
      <c r="A3499" s="7">
        <v>3498</v>
      </c>
      <c r="B3499" s="7">
        <v>5</v>
      </c>
      <c r="C3499" s="7">
        <v>26</v>
      </c>
      <c r="D3499" s="7">
        <v>18</v>
      </c>
      <c r="E3499" s="7">
        <v>146</v>
      </c>
      <c r="F3499" s="7">
        <v>22.8</v>
      </c>
      <c r="G3499" s="7">
        <v>74.8</v>
      </c>
      <c r="H3499" s="7">
        <f t="shared" si="486"/>
        <v>5</v>
      </c>
      <c r="I3499" s="16">
        <f t="shared" si="487"/>
        <v>45072</v>
      </c>
      <c r="J3499" s="17">
        <v>0.70809999999999995</v>
      </c>
      <c r="K3499" s="18">
        <f>G3499*结论【关键目标】!C$27*0.7735*0.001</f>
        <v>6.9429359999999996</v>
      </c>
      <c r="L3499" s="5">
        <v>0</v>
      </c>
      <c r="M3499" s="5">
        <f>ABS(IF(L3499&lt;=0,L3499/耗电量关键数据!$B$6/1000,L3499/耗电量关键数据!$B$5/1000))</f>
        <v>0</v>
      </c>
      <c r="N3499" s="5">
        <f>电气设备逐时使用率计算!H3475</f>
        <v>7.0130699999999999</v>
      </c>
      <c r="O3499" s="5">
        <f>灯光逐时使用率计算!H3475</f>
        <v>3.7403040000000001</v>
      </c>
      <c r="P3499" s="19">
        <f t="shared" si="488"/>
        <v>10.753374000000001</v>
      </c>
      <c r="Q3499" s="19">
        <f t="shared" si="492"/>
        <v>0</v>
      </c>
      <c r="R3499" s="20">
        <f t="shared" si="489"/>
        <v>6.9429359999999996</v>
      </c>
      <c r="S3499" s="20">
        <f t="shared" si="493"/>
        <v>0</v>
      </c>
      <c r="T3499" s="20">
        <f>IF((T3498+R3499)&lt;0,0,IF((T3498+R3499)&gt;结论【关键目标】!C$28,结论【关键目标】!C$28,T3498+R3499))</f>
        <v>22</v>
      </c>
      <c r="U3499" s="19">
        <f>IF((T3498+R3499)&lt;结论【关键目标】!$C$28,0,(发电量计算【计算逻辑页】!R3499+发电量计算【计算逻辑页】!T3498-结论【关键目标】!$C$28))</f>
        <v>6.9429359999999996</v>
      </c>
      <c r="V3499" s="5">
        <f t="shared" si="490"/>
        <v>2.4300275999999998</v>
      </c>
      <c r="W3499" s="5">
        <f t="shared" si="491"/>
        <v>4.9162929815999989</v>
      </c>
      <c r="X3499" s="5">
        <f t="shared" si="494"/>
        <v>0</v>
      </c>
    </row>
    <row r="3500" spans="1:24" x14ac:dyDescent="0.15">
      <c r="A3500" s="7">
        <v>3499</v>
      </c>
      <c r="B3500" s="7">
        <v>5</v>
      </c>
      <c r="C3500" s="7">
        <v>26</v>
      </c>
      <c r="D3500" s="7">
        <v>19</v>
      </c>
      <c r="E3500" s="7">
        <v>146</v>
      </c>
      <c r="F3500" s="7">
        <v>22</v>
      </c>
      <c r="G3500" s="7">
        <v>0</v>
      </c>
      <c r="H3500" s="7">
        <f t="shared" si="486"/>
        <v>5</v>
      </c>
      <c r="I3500" s="16">
        <f t="shared" si="487"/>
        <v>45072</v>
      </c>
      <c r="J3500" s="17">
        <v>1.2267999999999999</v>
      </c>
      <c r="K3500" s="18">
        <f>G3500*结论【关键目标】!C$27*0.7735*0.001</f>
        <v>0</v>
      </c>
      <c r="L3500" s="5">
        <v>0</v>
      </c>
      <c r="M3500" s="5">
        <f>ABS(IF(L3500&lt;=0,L3500/耗电量关键数据!$B$6/1000,L3500/耗电量关键数据!$B$5/1000))</f>
        <v>0</v>
      </c>
      <c r="N3500" s="5">
        <f>电气设备逐时使用率计算!H3476</f>
        <v>7.0130699999999999</v>
      </c>
      <c r="O3500" s="5">
        <f>灯光逐时使用率计算!H3476</f>
        <v>3.7403040000000001</v>
      </c>
      <c r="P3500" s="19">
        <f t="shared" si="488"/>
        <v>10.753374000000001</v>
      </c>
      <c r="Q3500" s="19">
        <f t="shared" si="492"/>
        <v>10.753374000000001</v>
      </c>
      <c r="R3500" s="20">
        <f t="shared" si="489"/>
        <v>-10.753374000000001</v>
      </c>
      <c r="S3500" s="20">
        <f t="shared" si="493"/>
        <v>10.753374000000001</v>
      </c>
      <c r="T3500" s="20">
        <f>IF((T3499+R3500)&lt;0,0,IF((T3499+R3500)&gt;结论【关键目标】!C$28,结论【关键目标】!C$28,T3499+R3500))</f>
        <v>11.246625999999999</v>
      </c>
      <c r="U3500" s="19">
        <f>IF((T3499+R3500)&lt;结论【关键目标】!$C$28,0,(发电量计算【计算逻辑页】!R3500+发电量计算【计算逻辑页】!T3499-结论【关键目标】!$C$28))</f>
        <v>0</v>
      </c>
      <c r="V3500" s="5">
        <f t="shared" si="490"/>
        <v>0</v>
      </c>
      <c r="W3500" s="5">
        <f t="shared" si="491"/>
        <v>0</v>
      </c>
      <c r="X3500" s="5">
        <f t="shared" si="494"/>
        <v>9.428558323199999</v>
      </c>
    </row>
    <row r="3501" spans="1:24" x14ac:dyDescent="0.15">
      <c r="A3501" s="7">
        <v>3500</v>
      </c>
      <c r="B3501" s="7">
        <v>5</v>
      </c>
      <c r="C3501" s="7">
        <v>26</v>
      </c>
      <c r="D3501" s="7">
        <v>20</v>
      </c>
      <c r="E3501" s="7">
        <v>146</v>
      </c>
      <c r="F3501" s="7">
        <v>21</v>
      </c>
      <c r="G3501" s="7">
        <v>0</v>
      </c>
      <c r="H3501" s="7">
        <f t="shared" si="486"/>
        <v>5</v>
      </c>
      <c r="I3501" s="16">
        <f t="shared" si="487"/>
        <v>45072</v>
      </c>
      <c r="J3501" s="17">
        <v>1.2267999999999999</v>
      </c>
      <c r="K3501" s="18">
        <f>G3501*结论【关键目标】!C$27*0.7735*0.001</f>
        <v>0</v>
      </c>
      <c r="L3501" s="5">
        <v>0</v>
      </c>
      <c r="M3501" s="5">
        <f>ABS(IF(L3501&lt;=0,L3501/耗电量关键数据!$B$6/1000,L3501/耗电量关键数据!$B$5/1000))</f>
        <v>0</v>
      </c>
      <c r="N3501" s="5">
        <f>电气设备逐时使用率计算!H3477</f>
        <v>1.1688450000000001</v>
      </c>
      <c r="O3501" s="5">
        <f>灯光逐时使用率计算!H3477</f>
        <v>0.37403039999999999</v>
      </c>
      <c r="P3501" s="19">
        <f t="shared" si="488"/>
        <v>1.5428754000000002</v>
      </c>
      <c r="Q3501" s="19">
        <f t="shared" si="492"/>
        <v>1.5428754000000002</v>
      </c>
      <c r="R3501" s="20">
        <f t="shared" si="489"/>
        <v>-1.5428754000000002</v>
      </c>
      <c r="S3501" s="20">
        <f t="shared" si="493"/>
        <v>1.5428754000000002</v>
      </c>
      <c r="T3501" s="20">
        <f>IF((T3500+R3501)&lt;0,0,IF((T3500+R3501)&gt;结论【关键目标】!C$28,结论【关键目标】!C$28,T3500+R3501))</f>
        <v>9.7037505999999993</v>
      </c>
      <c r="U3501" s="19">
        <f>IF((T3500+R3501)&lt;结论【关键目标】!$C$28,0,(发电量计算【计算逻辑页】!R3501+发电量计算【计算逻辑页】!T3500-结论【关键目标】!$C$28))</f>
        <v>0</v>
      </c>
      <c r="V3501" s="5">
        <f t="shared" si="490"/>
        <v>0</v>
      </c>
      <c r="W3501" s="5">
        <f t="shared" si="491"/>
        <v>0</v>
      </c>
      <c r="X3501" s="5">
        <f t="shared" si="494"/>
        <v>1.3527931507200002</v>
      </c>
    </row>
    <row r="3502" spans="1:24" x14ac:dyDescent="0.15">
      <c r="A3502" s="7">
        <v>3501</v>
      </c>
      <c r="B3502" s="7">
        <v>5</v>
      </c>
      <c r="C3502" s="7">
        <v>26</v>
      </c>
      <c r="D3502" s="7">
        <v>21</v>
      </c>
      <c r="E3502" s="7">
        <v>146</v>
      </c>
      <c r="F3502" s="7">
        <v>18.8</v>
      </c>
      <c r="G3502" s="7">
        <v>0</v>
      </c>
      <c r="H3502" s="7">
        <f t="shared" si="486"/>
        <v>5</v>
      </c>
      <c r="I3502" s="16">
        <f t="shared" si="487"/>
        <v>45072</v>
      </c>
      <c r="J3502" s="17">
        <v>1.2267999999999999</v>
      </c>
      <c r="K3502" s="18">
        <f>G3502*结论【关键目标】!C$27*0.7735*0.001</f>
        <v>0</v>
      </c>
      <c r="L3502" s="5">
        <v>0</v>
      </c>
      <c r="M3502" s="5">
        <f>ABS(IF(L3502&lt;=0,L3502/耗电量关键数据!$B$6/1000,L3502/耗电量关键数据!$B$5/1000))</f>
        <v>0</v>
      </c>
      <c r="N3502" s="5">
        <f>电气设备逐时使用率计算!H3478</f>
        <v>1.1688450000000001</v>
      </c>
      <c r="O3502" s="5">
        <f>灯光逐时使用率计算!H3478</f>
        <v>0.37403039999999999</v>
      </c>
      <c r="P3502" s="19">
        <f t="shared" si="488"/>
        <v>1.5428754000000002</v>
      </c>
      <c r="Q3502" s="19">
        <f t="shared" si="492"/>
        <v>1.5428754000000002</v>
      </c>
      <c r="R3502" s="20">
        <f t="shared" si="489"/>
        <v>-1.5428754000000002</v>
      </c>
      <c r="S3502" s="20">
        <f t="shared" si="493"/>
        <v>1.5428754000000002</v>
      </c>
      <c r="T3502" s="20">
        <f>IF((T3501+R3502)&lt;0,0,IF((T3501+R3502)&gt;结论【关键目标】!C$28,结论【关键目标】!C$28,T3501+R3502))</f>
        <v>8.1608751999999996</v>
      </c>
      <c r="U3502" s="19">
        <f>IF((T3501+R3502)&lt;结论【关键目标】!$C$28,0,(发电量计算【计算逻辑页】!R3502+发电量计算【计算逻辑页】!T3501-结论【关键目标】!$C$28))</f>
        <v>0</v>
      </c>
      <c r="V3502" s="5">
        <f t="shared" si="490"/>
        <v>0</v>
      </c>
      <c r="W3502" s="5">
        <f t="shared" si="491"/>
        <v>0</v>
      </c>
      <c r="X3502" s="5">
        <f t="shared" si="494"/>
        <v>1.3527931507200002</v>
      </c>
    </row>
    <row r="3503" spans="1:24" x14ac:dyDescent="0.15">
      <c r="A3503" s="7">
        <v>3502</v>
      </c>
      <c r="B3503" s="7">
        <v>5</v>
      </c>
      <c r="C3503" s="7">
        <v>26</v>
      </c>
      <c r="D3503" s="7">
        <v>22</v>
      </c>
      <c r="E3503" s="7">
        <v>146</v>
      </c>
      <c r="F3503" s="7">
        <v>19</v>
      </c>
      <c r="G3503" s="7">
        <v>0</v>
      </c>
      <c r="H3503" s="7">
        <f t="shared" si="486"/>
        <v>5</v>
      </c>
      <c r="I3503" s="16">
        <f t="shared" si="487"/>
        <v>45072</v>
      </c>
      <c r="J3503" s="17">
        <v>0.70809999999999995</v>
      </c>
      <c r="K3503" s="18">
        <f>G3503*结论【关键目标】!C$27*0.7735*0.001</f>
        <v>0</v>
      </c>
      <c r="L3503" s="5">
        <v>0</v>
      </c>
      <c r="M3503" s="5">
        <f>ABS(IF(L3503&lt;=0,L3503/耗电量关键数据!$B$6/1000,L3503/耗电量关键数据!$B$5/1000))</f>
        <v>0</v>
      </c>
      <c r="N3503" s="5">
        <f>电气设备逐时使用率计算!H3479</f>
        <v>1.1688450000000001</v>
      </c>
      <c r="O3503" s="5">
        <f>灯光逐时使用率计算!H3479</f>
        <v>0.37403039999999999</v>
      </c>
      <c r="P3503" s="19">
        <f t="shared" si="488"/>
        <v>1.5428754000000002</v>
      </c>
      <c r="Q3503" s="19">
        <f t="shared" si="492"/>
        <v>0</v>
      </c>
      <c r="R3503" s="20">
        <f t="shared" si="489"/>
        <v>0</v>
      </c>
      <c r="S3503" s="20">
        <f t="shared" si="493"/>
        <v>0</v>
      </c>
      <c r="T3503" s="20">
        <f>IF((T3502+R3503)&lt;0,0,IF((T3502+R3503)&gt;结论【关键目标】!C$28,结论【关键目标】!C$28,T3502+R3503))</f>
        <v>8.1608751999999996</v>
      </c>
      <c r="U3503" s="19">
        <f>IF((T3502+R3503)&lt;结论【关键目标】!$C$28,0,(发电量计算【计算逻辑页】!R3503+发电量计算【计算逻辑页】!T3502-结论【关键目标】!$C$28))</f>
        <v>0</v>
      </c>
      <c r="V3503" s="5">
        <f t="shared" si="490"/>
        <v>0</v>
      </c>
      <c r="W3503" s="5">
        <f t="shared" si="491"/>
        <v>0</v>
      </c>
      <c r="X3503" s="5">
        <f t="shared" si="494"/>
        <v>0</v>
      </c>
    </row>
    <row r="3504" spans="1:24" x14ac:dyDescent="0.15">
      <c r="A3504" s="7">
        <v>3503</v>
      </c>
      <c r="B3504" s="7">
        <v>5</v>
      </c>
      <c r="C3504" s="7">
        <v>26</v>
      </c>
      <c r="D3504" s="7">
        <v>23</v>
      </c>
      <c r="E3504" s="7">
        <v>146</v>
      </c>
      <c r="F3504" s="7">
        <v>18</v>
      </c>
      <c r="G3504" s="7">
        <v>0</v>
      </c>
      <c r="H3504" s="7">
        <f t="shared" si="486"/>
        <v>5</v>
      </c>
      <c r="I3504" s="16">
        <f t="shared" si="487"/>
        <v>45072</v>
      </c>
      <c r="J3504" s="17">
        <v>0.70809999999999995</v>
      </c>
      <c r="K3504" s="18">
        <f>G3504*结论【关键目标】!C$27*0.7735*0.001</f>
        <v>0</v>
      </c>
      <c r="L3504" s="5">
        <v>0</v>
      </c>
      <c r="M3504" s="5">
        <f>ABS(IF(L3504&lt;=0,L3504/耗电量关键数据!$B$6/1000,L3504/耗电量关键数据!$B$5/1000))</f>
        <v>0</v>
      </c>
      <c r="N3504" s="5">
        <f>电气设备逐时使用率计算!H3480</f>
        <v>1.1688450000000001</v>
      </c>
      <c r="O3504" s="5">
        <f>灯光逐时使用率计算!H3480</f>
        <v>0.37403039999999999</v>
      </c>
      <c r="P3504" s="19">
        <f t="shared" si="488"/>
        <v>1.5428754000000002</v>
      </c>
      <c r="Q3504" s="19">
        <f t="shared" si="492"/>
        <v>0</v>
      </c>
      <c r="R3504" s="20">
        <f t="shared" si="489"/>
        <v>0</v>
      </c>
      <c r="S3504" s="20">
        <f t="shared" si="493"/>
        <v>0</v>
      </c>
      <c r="T3504" s="20">
        <f>IF((T3503+R3504)&lt;0,0,IF((T3503+R3504)&gt;结论【关键目标】!C$28,结论【关键目标】!C$28,T3503+R3504))</f>
        <v>8.1608751999999996</v>
      </c>
      <c r="U3504" s="19">
        <f>IF((T3503+R3504)&lt;结论【关键目标】!$C$28,0,(发电量计算【计算逻辑页】!R3504+发电量计算【计算逻辑页】!T3503-结论【关键目标】!$C$28))</f>
        <v>0</v>
      </c>
      <c r="V3504" s="5">
        <f t="shared" si="490"/>
        <v>0</v>
      </c>
      <c r="W3504" s="5">
        <f t="shared" si="491"/>
        <v>0</v>
      </c>
      <c r="X3504" s="5">
        <f t="shared" si="494"/>
        <v>0</v>
      </c>
    </row>
    <row r="3505" spans="1:24" x14ac:dyDescent="0.15">
      <c r="A3505" s="7">
        <v>3504</v>
      </c>
      <c r="B3505" s="7">
        <v>5</v>
      </c>
      <c r="C3505" s="7">
        <v>26</v>
      </c>
      <c r="D3505" s="7">
        <v>24</v>
      </c>
      <c r="E3505" s="7">
        <v>146</v>
      </c>
      <c r="F3505" s="7">
        <v>17.100000000000001</v>
      </c>
      <c r="G3505" s="7">
        <v>0</v>
      </c>
      <c r="H3505" s="7">
        <f t="shared" si="486"/>
        <v>5</v>
      </c>
      <c r="I3505" s="16">
        <f t="shared" si="487"/>
        <v>45072</v>
      </c>
      <c r="J3505" s="17">
        <v>0.2407</v>
      </c>
      <c r="K3505" s="18">
        <f>G3505*结论【关键目标】!C$27*0.7735*0.001</f>
        <v>0</v>
      </c>
      <c r="L3505" s="5">
        <v>0</v>
      </c>
      <c r="M3505" s="5">
        <f>ABS(IF(L3505&lt;=0,L3505/耗电量关键数据!$B$6/1000,L3505/耗电量关键数据!$B$5/1000))</f>
        <v>0</v>
      </c>
      <c r="N3505" s="5">
        <f>电气设备逐时使用率计算!H3481</f>
        <v>1.1688450000000001</v>
      </c>
      <c r="O3505" s="5">
        <f>灯光逐时使用率计算!H3481</f>
        <v>0.37403039999999999</v>
      </c>
      <c r="P3505" s="19">
        <f t="shared" si="488"/>
        <v>1.5428754000000002</v>
      </c>
      <c r="Q3505" s="19">
        <f t="shared" si="492"/>
        <v>0</v>
      </c>
      <c r="R3505" s="20">
        <f t="shared" si="489"/>
        <v>0</v>
      </c>
      <c r="S3505" s="20">
        <f t="shared" si="493"/>
        <v>0</v>
      </c>
      <c r="T3505" s="20">
        <f>IF((T3504+R3505)&lt;0,0,IF((T3504+R3505)&gt;结论【关键目标】!C$28,结论【关键目标】!C$28,T3504+R3505))</f>
        <v>8.1608751999999996</v>
      </c>
      <c r="U3505" s="19">
        <f>IF((T3504+R3505)&lt;结论【关键目标】!$C$28,0,(发电量计算【计算逻辑页】!R3505+发电量计算【计算逻辑页】!T3504-结论【关键目标】!$C$28))</f>
        <v>0</v>
      </c>
      <c r="V3505" s="5">
        <f t="shared" si="490"/>
        <v>0</v>
      </c>
      <c r="W3505" s="5">
        <f t="shared" si="491"/>
        <v>0</v>
      </c>
      <c r="X3505" s="5">
        <f t="shared" si="494"/>
        <v>0</v>
      </c>
    </row>
    <row r="3506" spans="1:24" x14ac:dyDescent="0.15">
      <c r="A3506" s="7">
        <v>3505</v>
      </c>
      <c r="B3506" s="7">
        <v>5</v>
      </c>
      <c r="C3506" s="7">
        <v>27</v>
      </c>
      <c r="D3506" s="7">
        <v>1</v>
      </c>
      <c r="E3506" s="7">
        <v>147</v>
      </c>
      <c r="F3506" s="7">
        <v>18</v>
      </c>
      <c r="G3506" s="7">
        <v>0</v>
      </c>
      <c r="H3506" s="7">
        <f t="shared" si="486"/>
        <v>6</v>
      </c>
      <c r="I3506" s="16">
        <f t="shared" si="487"/>
        <v>45073</v>
      </c>
      <c r="J3506" s="17">
        <v>0.2407</v>
      </c>
      <c r="K3506" s="18">
        <f>G3506*结论【关键目标】!C$27*0.7735*0.001</f>
        <v>0</v>
      </c>
      <c r="L3506" s="5">
        <v>0</v>
      </c>
      <c r="M3506" s="5">
        <f>ABS(IF(L3506&lt;=0,L3506/耗电量关键数据!$B$6/1000,L3506/耗电量关键数据!$B$5/1000))</f>
        <v>0</v>
      </c>
      <c r="N3506" s="19">
        <f>耗电量关键数据!$B$14</f>
        <v>1.1688450000000001</v>
      </c>
      <c r="O3506" s="19">
        <f>耗电量关键数据!$B$15</f>
        <v>0.37403039999999999</v>
      </c>
      <c r="P3506" s="19">
        <f t="shared" si="488"/>
        <v>1.5428754000000002</v>
      </c>
      <c r="Q3506" s="19">
        <f t="shared" si="492"/>
        <v>0</v>
      </c>
      <c r="R3506" s="20">
        <f t="shared" si="489"/>
        <v>0</v>
      </c>
      <c r="S3506" s="20">
        <f t="shared" si="493"/>
        <v>0</v>
      </c>
      <c r="T3506" s="20">
        <f>IF((T3505+R3506)&lt;0,0,IF((T3505+R3506)&gt;结论【关键目标】!C$28,结论【关键目标】!C$28,T3505+R3506))</f>
        <v>8.1608751999999996</v>
      </c>
      <c r="U3506" s="19">
        <f>IF((T3505+R3506)&lt;结论【关键目标】!$C$28,0,(发电量计算【计算逻辑页】!R3506+发电量计算【计算逻辑页】!T3505-结论【关键目标】!$C$28))</f>
        <v>0</v>
      </c>
      <c r="V3506" s="5">
        <f t="shared" si="490"/>
        <v>0</v>
      </c>
      <c r="W3506" s="5">
        <f t="shared" si="491"/>
        <v>0</v>
      </c>
      <c r="X3506" s="5">
        <f t="shared" si="494"/>
        <v>0</v>
      </c>
    </row>
    <row r="3507" spans="1:24" x14ac:dyDescent="0.15">
      <c r="A3507" s="7">
        <v>3506</v>
      </c>
      <c r="B3507" s="7">
        <v>5</v>
      </c>
      <c r="C3507" s="7">
        <v>27</v>
      </c>
      <c r="D3507" s="7">
        <v>2</v>
      </c>
      <c r="E3507" s="7">
        <v>147</v>
      </c>
      <c r="F3507" s="7">
        <v>17</v>
      </c>
      <c r="G3507" s="7">
        <v>0</v>
      </c>
      <c r="H3507" s="7">
        <f t="shared" si="486"/>
        <v>6</v>
      </c>
      <c r="I3507" s="16">
        <f t="shared" si="487"/>
        <v>45073</v>
      </c>
      <c r="J3507" s="17">
        <v>0.2407</v>
      </c>
      <c r="K3507" s="18">
        <f>G3507*结论【关键目标】!C$27*0.7735*0.001</f>
        <v>0</v>
      </c>
      <c r="L3507" s="5">
        <v>0</v>
      </c>
      <c r="M3507" s="5">
        <f>ABS(IF(L3507&lt;=0,L3507/耗电量关键数据!$B$6/1000,L3507/耗电量关键数据!$B$5/1000))</f>
        <v>0</v>
      </c>
      <c r="N3507" s="19">
        <f>耗电量关键数据!$B$14</f>
        <v>1.1688450000000001</v>
      </c>
      <c r="O3507" s="19">
        <f>耗电量关键数据!$B$15</f>
        <v>0.37403039999999999</v>
      </c>
      <c r="P3507" s="19">
        <f t="shared" si="488"/>
        <v>1.5428754000000002</v>
      </c>
      <c r="Q3507" s="19">
        <f t="shared" si="492"/>
        <v>0</v>
      </c>
      <c r="R3507" s="20">
        <f t="shared" si="489"/>
        <v>0</v>
      </c>
      <c r="S3507" s="20">
        <f t="shared" si="493"/>
        <v>0</v>
      </c>
      <c r="T3507" s="20">
        <f>IF((T3506+R3507)&lt;0,0,IF((T3506+R3507)&gt;结论【关键目标】!C$28,结论【关键目标】!C$28,T3506+R3507))</f>
        <v>8.1608751999999996</v>
      </c>
      <c r="U3507" s="19">
        <f>IF((T3506+R3507)&lt;结论【关键目标】!$C$28,0,(发电量计算【计算逻辑页】!R3507+发电量计算【计算逻辑页】!T3506-结论【关键目标】!$C$28))</f>
        <v>0</v>
      </c>
      <c r="V3507" s="5">
        <f t="shared" si="490"/>
        <v>0</v>
      </c>
      <c r="W3507" s="5">
        <f t="shared" si="491"/>
        <v>0</v>
      </c>
      <c r="X3507" s="5">
        <f t="shared" si="494"/>
        <v>0</v>
      </c>
    </row>
    <row r="3508" spans="1:24" x14ac:dyDescent="0.15">
      <c r="A3508" s="7">
        <v>3507</v>
      </c>
      <c r="B3508" s="7">
        <v>5</v>
      </c>
      <c r="C3508" s="7">
        <v>27</v>
      </c>
      <c r="D3508" s="7">
        <v>3</v>
      </c>
      <c r="E3508" s="7">
        <v>147</v>
      </c>
      <c r="F3508" s="7">
        <v>15.8</v>
      </c>
      <c r="G3508" s="7">
        <v>0</v>
      </c>
      <c r="H3508" s="7">
        <f t="shared" si="486"/>
        <v>6</v>
      </c>
      <c r="I3508" s="16">
        <f t="shared" si="487"/>
        <v>45073</v>
      </c>
      <c r="J3508" s="17">
        <v>0.2407</v>
      </c>
      <c r="K3508" s="18">
        <f>G3508*结论【关键目标】!C$27*0.7735*0.001</f>
        <v>0</v>
      </c>
      <c r="L3508" s="5">
        <v>0</v>
      </c>
      <c r="M3508" s="5">
        <f>ABS(IF(L3508&lt;=0,L3508/耗电量关键数据!$B$6/1000,L3508/耗电量关键数据!$B$5/1000))</f>
        <v>0</v>
      </c>
      <c r="N3508" s="19">
        <f>耗电量关键数据!$B$14</f>
        <v>1.1688450000000001</v>
      </c>
      <c r="O3508" s="19">
        <f>耗电量关键数据!$B$15</f>
        <v>0.37403039999999999</v>
      </c>
      <c r="P3508" s="19">
        <f t="shared" si="488"/>
        <v>1.5428754000000002</v>
      </c>
      <c r="Q3508" s="19">
        <f t="shared" si="492"/>
        <v>0</v>
      </c>
      <c r="R3508" s="20">
        <f t="shared" si="489"/>
        <v>0</v>
      </c>
      <c r="S3508" s="20">
        <f t="shared" si="493"/>
        <v>0</v>
      </c>
      <c r="T3508" s="20">
        <f>IF((T3507+R3508)&lt;0,0,IF((T3507+R3508)&gt;结论【关键目标】!C$28,结论【关键目标】!C$28,T3507+R3508))</f>
        <v>8.1608751999999996</v>
      </c>
      <c r="U3508" s="19">
        <f>IF((T3507+R3508)&lt;结论【关键目标】!$C$28,0,(发电量计算【计算逻辑页】!R3508+发电量计算【计算逻辑页】!T3507-结论【关键目标】!$C$28))</f>
        <v>0</v>
      </c>
      <c r="V3508" s="5">
        <f t="shared" si="490"/>
        <v>0</v>
      </c>
      <c r="W3508" s="5">
        <f t="shared" si="491"/>
        <v>0</v>
      </c>
      <c r="X3508" s="5">
        <f t="shared" si="494"/>
        <v>0</v>
      </c>
    </row>
    <row r="3509" spans="1:24" x14ac:dyDescent="0.15">
      <c r="A3509" s="7">
        <v>3508</v>
      </c>
      <c r="B3509" s="7">
        <v>5</v>
      </c>
      <c r="C3509" s="7">
        <v>27</v>
      </c>
      <c r="D3509" s="7">
        <v>4</v>
      </c>
      <c r="E3509" s="7">
        <v>147</v>
      </c>
      <c r="F3509" s="7">
        <v>16</v>
      </c>
      <c r="G3509" s="7">
        <v>0</v>
      </c>
      <c r="H3509" s="7">
        <f t="shared" si="486"/>
        <v>6</v>
      </c>
      <c r="I3509" s="16">
        <f t="shared" si="487"/>
        <v>45073</v>
      </c>
      <c r="J3509" s="17">
        <v>0.2407</v>
      </c>
      <c r="K3509" s="18">
        <f>G3509*结论【关键目标】!C$27*0.7735*0.001</f>
        <v>0</v>
      </c>
      <c r="L3509" s="5">
        <v>0</v>
      </c>
      <c r="M3509" s="5">
        <f>ABS(IF(L3509&lt;=0,L3509/耗电量关键数据!$B$6/1000,L3509/耗电量关键数据!$B$5/1000))</f>
        <v>0</v>
      </c>
      <c r="N3509" s="19">
        <f>耗电量关键数据!$B$14</f>
        <v>1.1688450000000001</v>
      </c>
      <c r="O3509" s="19">
        <f>耗电量关键数据!$B$15</f>
        <v>0.37403039999999999</v>
      </c>
      <c r="P3509" s="19">
        <f t="shared" si="488"/>
        <v>1.5428754000000002</v>
      </c>
      <c r="Q3509" s="19">
        <f t="shared" si="492"/>
        <v>0</v>
      </c>
      <c r="R3509" s="20">
        <f t="shared" si="489"/>
        <v>0</v>
      </c>
      <c r="S3509" s="20">
        <f t="shared" si="493"/>
        <v>0</v>
      </c>
      <c r="T3509" s="20">
        <f>IF((T3508+R3509)&lt;0,0,IF((T3508+R3509)&gt;结论【关键目标】!C$28,结论【关键目标】!C$28,T3508+R3509))</f>
        <v>8.1608751999999996</v>
      </c>
      <c r="U3509" s="19">
        <f>IF((T3508+R3509)&lt;结论【关键目标】!$C$28,0,(发电量计算【计算逻辑页】!R3509+发电量计算【计算逻辑页】!T3508-结论【关键目标】!$C$28))</f>
        <v>0</v>
      </c>
      <c r="V3509" s="5">
        <f t="shared" si="490"/>
        <v>0</v>
      </c>
      <c r="W3509" s="5">
        <f t="shared" si="491"/>
        <v>0</v>
      </c>
      <c r="X3509" s="5">
        <f t="shared" si="494"/>
        <v>0</v>
      </c>
    </row>
    <row r="3510" spans="1:24" x14ac:dyDescent="0.15">
      <c r="A3510" s="7">
        <v>3509</v>
      </c>
      <c r="B3510" s="7">
        <v>5</v>
      </c>
      <c r="C3510" s="7">
        <v>27</v>
      </c>
      <c r="D3510" s="7">
        <v>5</v>
      </c>
      <c r="E3510" s="7">
        <v>147</v>
      </c>
      <c r="F3510" s="7">
        <v>16</v>
      </c>
      <c r="G3510" s="7">
        <v>1.4</v>
      </c>
      <c r="H3510" s="7">
        <f t="shared" si="486"/>
        <v>6</v>
      </c>
      <c r="I3510" s="16">
        <f t="shared" si="487"/>
        <v>45073</v>
      </c>
      <c r="J3510" s="17">
        <v>0.2407</v>
      </c>
      <c r="K3510" s="18">
        <f>G3510*结论【关键目标】!C$27*0.7735*0.001</f>
        <v>0.12994800000000001</v>
      </c>
      <c r="L3510" s="5">
        <v>0</v>
      </c>
      <c r="M3510" s="5">
        <f>ABS(IF(L3510&lt;=0,L3510/耗电量关键数据!$B$6/1000,L3510/耗电量关键数据!$B$5/1000))</f>
        <v>0</v>
      </c>
      <c r="N3510" s="19">
        <f>耗电量关键数据!$B$14</f>
        <v>1.1688450000000001</v>
      </c>
      <c r="O3510" s="19">
        <f>耗电量关键数据!$B$15</f>
        <v>0.37403039999999999</v>
      </c>
      <c r="P3510" s="19">
        <f t="shared" si="488"/>
        <v>1.5428754000000002</v>
      </c>
      <c r="Q3510" s="19">
        <f t="shared" si="492"/>
        <v>0</v>
      </c>
      <c r="R3510" s="20">
        <f t="shared" si="489"/>
        <v>0.12994800000000001</v>
      </c>
      <c r="S3510" s="20">
        <f t="shared" si="493"/>
        <v>0</v>
      </c>
      <c r="T3510" s="20">
        <f>IF((T3509+R3510)&lt;0,0,IF((T3509+R3510)&gt;结论【关键目标】!C$28,结论【关键目标】!C$28,T3509+R3510))</f>
        <v>8.2908232000000002</v>
      </c>
      <c r="U3510" s="19">
        <f>IF((T3509+R3510)&lt;结论【关键目标】!$C$28,0,(发电量计算【计算逻辑页】!R3510+发电量计算【计算逻辑页】!T3509-结论【关键目标】!$C$28))</f>
        <v>0</v>
      </c>
      <c r="V3510" s="5">
        <f t="shared" si="490"/>
        <v>0</v>
      </c>
      <c r="W3510" s="5">
        <f t="shared" si="491"/>
        <v>3.1278483600000004E-2</v>
      </c>
      <c r="X3510" s="5">
        <f t="shared" si="494"/>
        <v>0</v>
      </c>
    </row>
    <row r="3511" spans="1:24" x14ac:dyDescent="0.15">
      <c r="A3511" s="7">
        <v>3510</v>
      </c>
      <c r="B3511" s="7">
        <v>5</v>
      </c>
      <c r="C3511" s="7">
        <v>27</v>
      </c>
      <c r="D3511" s="7">
        <v>6</v>
      </c>
      <c r="E3511" s="7">
        <v>147</v>
      </c>
      <c r="F3511" s="7">
        <v>15.8</v>
      </c>
      <c r="G3511" s="7">
        <v>95.2</v>
      </c>
      <c r="H3511" s="7">
        <f t="shared" si="486"/>
        <v>6</v>
      </c>
      <c r="I3511" s="16">
        <f t="shared" si="487"/>
        <v>45073</v>
      </c>
      <c r="J3511" s="17">
        <v>0.2407</v>
      </c>
      <c r="K3511" s="18">
        <f>G3511*结论【关键目标】!C$27*0.7735*0.001</f>
        <v>8.8364639999999994</v>
      </c>
      <c r="L3511" s="5">
        <v>0</v>
      </c>
      <c r="M3511" s="5">
        <f>ABS(IF(L3511&lt;=0,L3511/耗电量关键数据!$B$6/1000,L3511/耗电量关键数据!$B$5/1000))</f>
        <v>0</v>
      </c>
      <c r="N3511" s="19">
        <f>耗电量关键数据!$B$14</f>
        <v>1.1688450000000001</v>
      </c>
      <c r="O3511" s="19">
        <f>耗电量关键数据!$B$15</f>
        <v>0.37403039999999999</v>
      </c>
      <c r="P3511" s="19">
        <f t="shared" si="488"/>
        <v>1.5428754000000002</v>
      </c>
      <c r="Q3511" s="19">
        <f t="shared" si="492"/>
        <v>0</v>
      </c>
      <c r="R3511" s="20">
        <f t="shared" si="489"/>
        <v>8.8364639999999994</v>
      </c>
      <c r="S3511" s="20">
        <f t="shared" si="493"/>
        <v>0</v>
      </c>
      <c r="T3511" s="20">
        <f>IF((T3510+R3511)&lt;0,0,IF((T3510+R3511)&gt;结论【关键目标】!C$28,结论【关键目标】!C$28,T3510+R3511))</f>
        <v>17.127287199999998</v>
      </c>
      <c r="U3511" s="19">
        <f>IF((T3510+R3511)&lt;结论【关键目标】!$C$28,0,(发电量计算【计算逻辑页】!R3511+发电量计算【计算逻辑页】!T3510-结论【关键目标】!$C$28))</f>
        <v>0</v>
      </c>
      <c r="V3511" s="5">
        <f t="shared" si="490"/>
        <v>0</v>
      </c>
      <c r="W3511" s="5">
        <f t="shared" si="491"/>
        <v>0.37137010878000004</v>
      </c>
      <c r="X3511" s="5">
        <f t="shared" si="494"/>
        <v>0</v>
      </c>
    </row>
    <row r="3512" spans="1:24" x14ac:dyDescent="0.15">
      <c r="A3512" s="7">
        <v>3511</v>
      </c>
      <c r="B3512" s="7">
        <v>5</v>
      </c>
      <c r="C3512" s="7">
        <v>27</v>
      </c>
      <c r="D3512" s="7">
        <v>7</v>
      </c>
      <c r="E3512" s="7">
        <v>147</v>
      </c>
      <c r="F3512" s="7">
        <v>15</v>
      </c>
      <c r="G3512" s="7">
        <v>126</v>
      </c>
      <c r="H3512" s="7">
        <f t="shared" si="486"/>
        <v>6</v>
      </c>
      <c r="I3512" s="16">
        <f t="shared" si="487"/>
        <v>45073</v>
      </c>
      <c r="J3512" s="17">
        <v>0.2407</v>
      </c>
      <c r="K3512" s="18">
        <f>G3512*结论【关键目标】!C$27*0.7735*0.001</f>
        <v>11.695320000000001</v>
      </c>
      <c r="L3512" s="5">
        <v>0</v>
      </c>
      <c r="M3512" s="5">
        <f>ABS(IF(L3512&lt;=0,L3512/耗电量关键数据!$B$6/1000,L3512/耗电量关键数据!$B$5/1000))</f>
        <v>0</v>
      </c>
      <c r="N3512" s="19">
        <f>耗电量关键数据!$B$14</f>
        <v>1.1688450000000001</v>
      </c>
      <c r="O3512" s="19">
        <f>耗电量关键数据!$B$15</f>
        <v>0.37403039999999999</v>
      </c>
      <c r="P3512" s="19">
        <f t="shared" si="488"/>
        <v>1.5428754000000002</v>
      </c>
      <c r="Q3512" s="19">
        <f t="shared" si="492"/>
        <v>0</v>
      </c>
      <c r="R3512" s="20">
        <f t="shared" si="489"/>
        <v>11.695320000000001</v>
      </c>
      <c r="S3512" s="20">
        <f t="shared" si="493"/>
        <v>0</v>
      </c>
      <c r="T3512" s="20">
        <f>IF((T3511+R3512)&lt;0,0,IF((T3511+R3512)&gt;结论【关键目标】!C$28,结论【关键目标】!C$28,T3511+R3512))</f>
        <v>22</v>
      </c>
      <c r="U3512" s="19">
        <f>IF((T3511+R3512)&lt;结论【关键目标】!$C$28,0,(发电量计算【计算逻辑页】!R3512+发电量计算【计算逻辑页】!T3511-结论【关键目标】!$C$28))</f>
        <v>6.8226072000000002</v>
      </c>
      <c r="V3512" s="5">
        <f t="shared" si="490"/>
        <v>0</v>
      </c>
      <c r="W3512" s="5">
        <f t="shared" si="491"/>
        <v>0.37137010878000004</v>
      </c>
      <c r="X3512" s="5">
        <f t="shared" si="494"/>
        <v>0</v>
      </c>
    </row>
    <row r="3513" spans="1:24" x14ac:dyDescent="0.15">
      <c r="A3513" s="7">
        <v>3512</v>
      </c>
      <c r="B3513" s="7">
        <v>5</v>
      </c>
      <c r="C3513" s="7">
        <v>27</v>
      </c>
      <c r="D3513" s="7">
        <v>8</v>
      </c>
      <c r="E3513" s="7">
        <v>147</v>
      </c>
      <c r="F3513" s="7">
        <v>16</v>
      </c>
      <c r="G3513" s="7">
        <v>217.9</v>
      </c>
      <c r="H3513" s="7">
        <f t="shared" si="486"/>
        <v>6</v>
      </c>
      <c r="I3513" s="16">
        <f t="shared" si="487"/>
        <v>45073</v>
      </c>
      <c r="J3513" s="17">
        <v>0.70809999999999995</v>
      </c>
      <c r="K3513" s="18">
        <f>G3513*结论【关键目标】!C$27*0.7735*0.001</f>
        <v>20.225477999999999</v>
      </c>
      <c r="L3513" s="5">
        <v>0</v>
      </c>
      <c r="M3513" s="5">
        <f>ABS(IF(L3513&lt;=0,L3513/耗电量关键数据!$B$6/1000,L3513/耗电量关键数据!$B$5/1000))</f>
        <v>0</v>
      </c>
      <c r="N3513" s="19">
        <f>耗电量关键数据!$B$14</f>
        <v>1.1688450000000001</v>
      </c>
      <c r="O3513" s="19">
        <f>耗电量关键数据!$B$15</f>
        <v>0.37403039999999999</v>
      </c>
      <c r="P3513" s="19">
        <f t="shared" si="488"/>
        <v>1.5428754000000002</v>
      </c>
      <c r="Q3513" s="19">
        <f t="shared" si="492"/>
        <v>0</v>
      </c>
      <c r="R3513" s="20">
        <f t="shared" si="489"/>
        <v>20.225477999999999</v>
      </c>
      <c r="S3513" s="20">
        <f t="shared" si="493"/>
        <v>0</v>
      </c>
      <c r="T3513" s="20">
        <f>IF((T3512+R3513)&lt;0,0,IF((T3512+R3513)&gt;结论【关键目标】!C$28,结论【关键目标】!C$28,T3512+R3513))</f>
        <v>22</v>
      </c>
      <c r="U3513" s="19">
        <f>IF((T3512+R3513)&lt;结论【关键目标】!$C$28,0,(发电量计算【计算逻辑页】!R3513+发电量计算【计算逻辑页】!T3512-结论【关键目标】!$C$28))</f>
        <v>20.225477999999995</v>
      </c>
      <c r="V3513" s="5">
        <f t="shared" si="490"/>
        <v>7.0789172999999979</v>
      </c>
      <c r="W3513" s="5">
        <f t="shared" si="491"/>
        <v>1.0925100707400002</v>
      </c>
      <c r="X3513" s="5">
        <f t="shared" si="494"/>
        <v>0</v>
      </c>
    </row>
    <row r="3514" spans="1:24" x14ac:dyDescent="0.15">
      <c r="A3514" s="7">
        <v>3513</v>
      </c>
      <c r="B3514" s="7">
        <v>5</v>
      </c>
      <c r="C3514" s="7">
        <v>27</v>
      </c>
      <c r="D3514" s="7">
        <v>9</v>
      </c>
      <c r="E3514" s="7">
        <v>147</v>
      </c>
      <c r="F3514" s="7">
        <v>17</v>
      </c>
      <c r="G3514" s="7">
        <v>378.3</v>
      </c>
      <c r="H3514" s="7">
        <f t="shared" si="486"/>
        <v>6</v>
      </c>
      <c r="I3514" s="16">
        <f t="shared" si="487"/>
        <v>45073</v>
      </c>
      <c r="J3514" s="17">
        <v>0.70809999999999995</v>
      </c>
      <c r="K3514" s="18">
        <f>G3514*结论【关键目标】!C$27*0.7735*0.001</f>
        <v>35.113805999999997</v>
      </c>
      <c r="L3514" s="5">
        <v>0</v>
      </c>
      <c r="M3514" s="5">
        <f>ABS(IF(L3514&lt;=0,L3514/耗电量关键数据!$B$6/1000,L3514/耗电量关键数据!$B$5/1000))</f>
        <v>0</v>
      </c>
      <c r="N3514" s="19">
        <f>耗电量关键数据!$B$14</f>
        <v>1.1688450000000001</v>
      </c>
      <c r="O3514" s="19">
        <f>耗电量关键数据!$B$15</f>
        <v>0.37403039999999999</v>
      </c>
      <c r="P3514" s="19">
        <f t="shared" si="488"/>
        <v>1.5428754000000002</v>
      </c>
      <c r="Q3514" s="19">
        <f t="shared" si="492"/>
        <v>0</v>
      </c>
      <c r="R3514" s="20">
        <f t="shared" si="489"/>
        <v>35.113805999999997</v>
      </c>
      <c r="S3514" s="20">
        <f t="shared" si="493"/>
        <v>0</v>
      </c>
      <c r="T3514" s="20">
        <f>IF((T3513+R3514)&lt;0,0,IF((T3513+R3514)&gt;结论【关键目标】!C$28,结论【关键目标】!C$28,T3513+R3514))</f>
        <v>22</v>
      </c>
      <c r="U3514" s="19">
        <f>IF((T3513+R3514)&lt;结论【关键目标】!$C$28,0,(发电量计算【计算逻辑页】!R3514+发电量计算【计算逻辑页】!T3513-结论【关键目标】!$C$28))</f>
        <v>35.113805999999997</v>
      </c>
      <c r="V3514" s="5">
        <f t="shared" si="490"/>
        <v>12.289832099999998</v>
      </c>
      <c r="W3514" s="5">
        <f t="shared" si="491"/>
        <v>1.0925100707400002</v>
      </c>
      <c r="X3514" s="5">
        <f t="shared" si="494"/>
        <v>0</v>
      </c>
    </row>
    <row r="3515" spans="1:24" x14ac:dyDescent="0.15">
      <c r="A3515" s="7">
        <v>3514</v>
      </c>
      <c r="B3515" s="7">
        <v>5</v>
      </c>
      <c r="C3515" s="7">
        <v>27</v>
      </c>
      <c r="D3515" s="7">
        <v>10</v>
      </c>
      <c r="E3515" s="7">
        <v>147</v>
      </c>
      <c r="F3515" s="7">
        <v>18</v>
      </c>
      <c r="G3515" s="7">
        <v>438.4</v>
      </c>
      <c r="H3515" s="7">
        <f t="shared" si="486"/>
        <v>6</v>
      </c>
      <c r="I3515" s="16">
        <f t="shared" si="487"/>
        <v>45073</v>
      </c>
      <c r="J3515" s="17">
        <v>0.70809999999999995</v>
      </c>
      <c r="K3515" s="18">
        <f>G3515*结论【关键目标】!C$27*0.7735*0.001</f>
        <v>40.692287999999998</v>
      </c>
      <c r="L3515" s="5">
        <v>0</v>
      </c>
      <c r="M3515" s="5">
        <f>ABS(IF(L3515&lt;=0,L3515/耗电量关键数据!$B$6/1000,L3515/耗电量关键数据!$B$5/1000))</f>
        <v>0</v>
      </c>
      <c r="N3515" s="19">
        <f>耗电量关键数据!$B$14</f>
        <v>1.1688450000000001</v>
      </c>
      <c r="O3515" s="19">
        <f>耗电量关键数据!$B$15</f>
        <v>0.37403039999999999</v>
      </c>
      <c r="P3515" s="19">
        <f t="shared" si="488"/>
        <v>1.5428754000000002</v>
      </c>
      <c r="Q3515" s="19">
        <f t="shared" si="492"/>
        <v>0</v>
      </c>
      <c r="R3515" s="20">
        <f t="shared" si="489"/>
        <v>40.692287999999998</v>
      </c>
      <c r="S3515" s="20">
        <f t="shared" si="493"/>
        <v>0</v>
      </c>
      <c r="T3515" s="20">
        <f>IF((T3514+R3515)&lt;0,0,IF((T3514+R3515)&gt;结论【关键目标】!C$28,结论【关键目标】!C$28,T3514+R3515))</f>
        <v>22</v>
      </c>
      <c r="U3515" s="19">
        <f>IF((T3514+R3515)&lt;结论【关键目标】!$C$28,0,(发电量计算【计算逻辑页】!R3515+发电量计算【计算逻辑页】!T3514-结论【关键目标】!$C$28))</f>
        <v>40.692287999999998</v>
      </c>
      <c r="V3515" s="5">
        <f t="shared" si="490"/>
        <v>14.242300799999999</v>
      </c>
      <c r="W3515" s="5">
        <f t="shared" si="491"/>
        <v>1.0925100707400002</v>
      </c>
      <c r="X3515" s="5">
        <f t="shared" si="494"/>
        <v>0</v>
      </c>
    </row>
    <row r="3516" spans="1:24" x14ac:dyDescent="0.15">
      <c r="A3516" s="7">
        <v>3515</v>
      </c>
      <c r="B3516" s="7">
        <v>5</v>
      </c>
      <c r="C3516" s="7">
        <v>27</v>
      </c>
      <c r="D3516" s="7">
        <v>11</v>
      </c>
      <c r="E3516" s="7">
        <v>147</v>
      </c>
      <c r="F3516" s="7">
        <v>19</v>
      </c>
      <c r="G3516" s="7">
        <v>492.1</v>
      </c>
      <c r="H3516" s="7">
        <f t="shared" si="486"/>
        <v>6</v>
      </c>
      <c r="I3516" s="16">
        <f t="shared" si="487"/>
        <v>45073</v>
      </c>
      <c r="J3516" s="17">
        <v>1.2267999999999999</v>
      </c>
      <c r="K3516" s="18">
        <f>G3516*结论【关键目标】!C$27*0.7735*0.001</f>
        <v>45.676722000000005</v>
      </c>
      <c r="L3516" s="5">
        <v>0</v>
      </c>
      <c r="M3516" s="5">
        <f>ABS(IF(L3516&lt;=0,L3516/耗电量关键数据!$B$6/1000,L3516/耗电量关键数据!$B$5/1000))</f>
        <v>0</v>
      </c>
      <c r="N3516" s="19">
        <f>耗电量关键数据!$B$14</f>
        <v>1.1688450000000001</v>
      </c>
      <c r="O3516" s="19">
        <f>耗电量关键数据!$B$15</f>
        <v>0.37403039999999999</v>
      </c>
      <c r="P3516" s="19">
        <f t="shared" si="488"/>
        <v>1.5428754000000002</v>
      </c>
      <c r="Q3516" s="19">
        <f t="shared" si="492"/>
        <v>1.5428754000000002</v>
      </c>
      <c r="R3516" s="20">
        <f t="shared" si="489"/>
        <v>44.133846600000005</v>
      </c>
      <c r="S3516" s="20">
        <f t="shared" si="493"/>
        <v>0</v>
      </c>
      <c r="T3516" s="20">
        <f>IF((T3515+R3516)&lt;0,0,IF((T3515+R3516)&gt;结论【关键目标】!C$28,结论【关键目标】!C$28,T3515+R3516))</f>
        <v>22</v>
      </c>
      <c r="U3516" s="19">
        <f>IF((T3515+R3516)&lt;结论【关键目标】!$C$28,0,(发电量计算【计算逻辑页】!R3516+发电量计算【计算逻辑页】!T3515-结论【关键目标】!$C$28))</f>
        <v>44.133846599999998</v>
      </c>
      <c r="V3516" s="5">
        <f t="shared" si="490"/>
        <v>15.446846309999998</v>
      </c>
      <c r="W3516" s="5">
        <f t="shared" si="491"/>
        <v>1.89279954072</v>
      </c>
      <c r="X3516" s="5">
        <f t="shared" si="494"/>
        <v>0</v>
      </c>
    </row>
    <row r="3517" spans="1:24" x14ac:dyDescent="0.15">
      <c r="A3517" s="7">
        <v>3516</v>
      </c>
      <c r="B3517" s="7">
        <v>5</v>
      </c>
      <c r="C3517" s="7">
        <v>27</v>
      </c>
      <c r="D3517" s="7">
        <v>12</v>
      </c>
      <c r="E3517" s="7">
        <v>147</v>
      </c>
      <c r="F3517" s="7">
        <v>18.399999999999999</v>
      </c>
      <c r="G3517" s="7">
        <v>501.7</v>
      </c>
      <c r="H3517" s="7">
        <f t="shared" si="486"/>
        <v>6</v>
      </c>
      <c r="I3517" s="16">
        <f t="shared" si="487"/>
        <v>45073</v>
      </c>
      <c r="J3517" s="17">
        <v>1.2267999999999999</v>
      </c>
      <c r="K3517" s="18">
        <f>G3517*结论【关键目标】!C$27*0.7735*0.001</f>
        <v>46.567793999999992</v>
      </c>
      <c r="L3517" s="5">
        <v>0</v>
      </c>
      <c r="M3517" s="5">
        <f>ABS(IF(L3517&lt;=0,L3517/耗电量关键数据!$B$6/1000,L3517/耗电量关键数据!$B$5/1000))</f>
        <v>0</v>
      </c>
      <c r="N3517" s="19">
        <f>耗电量关键数据!$B$14</f>
        <v>1.1688450000000001</v>
      </c>
      <c r="O3517" s="19">
        <f>耗电量关键数据!$B$15</f>
        <v>0.37403039999999999</v>
      </c>
      <c r="P3517" s="19">
        <f t="shared" si="488"/>
        <v>1.5428754000000002</v>
      </c>
      <c r="Q3517" s="19">
        <f t="shared" si="492"/>
        <v>1.5428754000000002</v>
      </c>
      <c r="R3517" s="20">
        <f t="shared" si="489"/>
        <v>45.024918599999992</v>
      </c>
      <c r="S3517" s="20">
        <f t="shared" si="493"/>
        <v>0</v>
      </c>
      <c r="T3517" s="20">
        <f>IF((T3516+R3517)&lt;0,0,IF((T3516+R3517)&gt;结论【关键目标】!C$28,结论【关键目标】!C$28,T3516+R3517))</f>
        <v>22</v>
      </c>
      <c r="U3517" s="19">
        <f>IF((T3516+R3517)&lt;结论【关键目标】!$C$28,0,(发电量计算【计算逻辑页】!R3517+发电量计算【计算逻辑页】!T3516-结论【关键目标】!$C$28))</f>
        <v>45.024918599999992</v>
      </c>
      <c r="V3517" s="5">
        <f t="shared" si="490"/>
        <v>15.758721509999996</v>
      </c>
      <c r="W3517" s="5">
        <f t="shared" si="491"/>
        <v>1.89279954072</v>
      </c>
      <c r="X3517" s="5">
        <f t="shared" si="494"/>
        <v>0</v>
      </c>
    </row>
    <row r="3518" spans="1:24" x14ac:dyDescent="0.15">
      <c r="A3518" s="7">
        <v>3517</v>
      </c>
      <c r="B3518" s="7">
        <v>5</v>
      </c>
      <c r="C3518" s="7">
        <v>27</v>
      </c>
      <c r="D3518" s="7">
        <v>13</v>
      </c>
      <c r="E3518" s="7">
        <v>147</v>
      </c>
      <c r="F3518" s="7">
        <v>18</v>
      </c>
      <c r="G3518" s="7">
        <v>362.3</v>
      </c>
      <c r="H3518" s="7">
        <f t="shared" si="486"/>
        <v>6</v>
      </c>
      <c r="I3518" s="16">
        <f t="shared" si="487"/>
        <v>45073</v>
      </c>
      <c r="J3518" s="17">
        <v>1.2267999999999999</v>
      </c>
      <c r="K3518" s="18">
        <f>G3518*结论【关键目标】!C$27*0.7735*0.001</f>
        <v>33.628686000000002</v>
      </c>
      <c r="L3518" s="5">
        <v>0</v>
      </c>
      <c r="M3518" s="5">
        <f>ABS(IF(L3518&lt;=0,L3518/耗电量关键数据!$B$6/1000,L3518/耗电量关键数据!$B$5/1000))</f>
        <v>0</v>
      </c>
      <c r="N3518" s="19">
        <f>耗电量关键数据!$B$14</f>
        <v>1.1688450000000001</v>
      </c>
      <c r="O3518" s="19">
        <f>耗电量关键数据!$B$15</f>
        <v>0.37403039999999999</v>
      </c>
      <c r="P3518" s="19">
        <f t="shared" si="488"/>
        <v>1.5428754000000002</v>
      </c>
      <c r="Q3518" s="19">
        <f t="shared" si="492"/>
        <v>1.5428754000000002</v>
      </c>
      <c r="R3518" s="20">
        <f t="shared" si="489"/>
        <v>32.085810600000002</v>
      </c>
      <c r="S3518" s="20">
        <f t="shared" si="493"/>
        <v>0</v>
      </c>
      <c r="T3518" s="20">
        <f>IF((T3517+R3518)&lt;0,0,IF((T3517+R3518)&gt;结论【关键目标】!C$28,结论【关键目标】!C$28,T3517+R3518))</f>
        <v>22</v>
      </c>
      <c r="U3518" s="19">
        <f>IF((T3517+R3518)&lt;结论【关键目标】!$C$28,0,(发电量计算【计算逻辑页】!R3518+发电量计算【计算逻辑页】!T3517-结论【关键目标】!$C$28))</f>
        <v>32.085810600000002</v>
      </c>
      <c r="V3518" s="5">
        <f t="shared" si="490"/>
        <v>11.230033710000001</v>
      </c>
      <c r="W3518" s="5">
        <f t="shared" si="491"/>
        <v>1.89279954072</v>
      </c>
      <c r="X3518" s="5">
        <f t="shared" si="494"/>
        <v>0</v>
      </c>
    </row>
    <row r="3519" spans="1:24" x14ac:dyDescent="0.15">
      <c r="A3519" s="7">
        <v>3518</v>
      </c>
      <c r="B3519" s="7">
        <v>5</v>
      </c>
      <c r="C3519" s="7">
        <v>27</v>
      </c>
      <c r="D3519" s="7">
        <v>14</v>
      </c>
      <c r="E3519" s="7">
        <v>147</v>
      </c>
      <c r="F3519" s="7">
        <v>18</v>
      </c>
      <c r="G3519" s="7">
        <v>303.8</v>
      </c>
      <c r="H3519" s="7">
        <f t="shared" si="486"/>
        <v>6</v>
      </c>
      <c r="I3519" s="16">
        <f t="shared" si="487"/>
        <v>45073</v>
      </c>
      <c r="J3519" s="17">
        <v>1.2267999999999999</v>
      </c>
      <c r="K3519" s="18">
        <f>G3519*结论【关键目标】!C$27*0.7735*0.001</f>
        <v>28.198716000000001</v>
      </c>
      <c r="L3519" s="5">
        <v>0</v>
      </c>
      <c r="M3519" s="5">
        <f>ABS(IF(L3519&lt;=0,L3519/耗电量关键数据!$B$6/1000,L3519/耗电量关键数据!$B$5/1000))</f>
        <v>0</v>
      </c>
      <c r="N3519" s="19">
        <f>耗电量关键数据!$B$14</f>
        <v>1.1688450000000001</v>
      </c>
      <c r="O3519" s="19">
        <f>耗电量关键数据!$B$15</f>
        <v>0.37403039999999999</v>
      </c>
      <c r="P3519" s="19">
        <f t="shared" si="488"/>
        <v>1.5428754000000002</v>
      </c>
      <c r="Q3519" s="19">
        <f t="shared" si="492"/>
        <v>1.5428754000000002</v>
      </c>
      <c r="R3519" s="20">
        <f t="shared" si="489"/>
        <v>26.655840600000001</v>
      </c>
      <c r="S3519" s="20">
        <f t="shared" si="493"/>
        <v>0</v>
      </c>
      <c r="T3519" s="20">
        <f>IF((T3518+R3519)&lt;0,0,IF((T3518+R3519)&gt;结论【关键目标】!C$28,结论【关键目标】!C$28,T3518+R3519))</f>
        <v>22</v>
      </c>
      <c r="U3519" s="19">
        <f>IF((T3518+R3519)&lt;结论【关键目标】!$C$28,0,(发电量计算【计算逻辑页】!R3519+发电量计算【计算逻辑页】!T3518-结论【关键目标】!$C$28))</f>
        <v>26.655840600000005</v>
      </c>
      <c r="V3519" s="5">
        <f t="shared" si="490"/>
        <v>9.3295442100000017</v>
      </c>
      <c r="W3519" s="5">
        <f t="shared" si="491"/>
        <v>1.89279954072</v>
      </c>
      <c r="X3519" s="5">
        <f t="shared" si="494"/>
        <v>0</v>
      </c>
    </row>
    <row r="3520" spans="1:24" x14ac:dyDescent="0.15">
      <c r="A3520" s="7">
        <v>3519</v>
      </c>
      <c r="B3520" s="7">
        <v>5</v>
      </c>
      <c r="C3520" s="7">
        <v>27</v>
      </c>
      <c r="D3520" s="7">
        <v>15</v>
      </c>
      <c r="E3520" s="7">
        <v>147</v>
      </c>
      <c r="F3520" s="7">
        <v>17.399999999999999</v>
      </c>
      <c r="G3520" s="7">
        <v>252.2</v>
      </c>
      <c r="H3520" s="7">
        <f t="shared" si="486"/>
        <v>6</v>
      </c>
      <c r="I3520" s="16">
        <f t="shared" si="487"/>
        <v>45073</v>
      </c>
      <c r="J3520" s="17">
        <v>1.2267999999999999</v>
      </c>
      <c r="K3520" s="18">
        <f>G3520*结论【关键目标】!C$27*0.7735*0.001</f>
        <v>23.409203999999999</v>
      </c>
      <c r="L3520" s="5">
        <v>0</v>
      </c>
      <c r="M3520" s="5">
        <f>ABS(IF(L3520&lt;=0,L3520/耗电量关键数据!$B$6/1000,L3520/耗电量关键数据!$B$5/1000))</f>
        <v>0</v>
      </c>
      <c r="N3520" s="19">
        <f>耗电量关键数据!$B$14</f>
        <v>1.1688450000000001</v>
      </c>
      <c r="O3520" s="19">
        <f>耗电量关键数据!$B$15</f>
        <v>0.37403039999999999</v>
      </c>
      <c r="P3520" s="19">
        <f t="shared" si="488"/>
        <v>1.5428754000000002</v>
      </c>
      <c r="Q3520" s="19">
        <f t="shared" si="492"/>
        <v>1.5428754000000002</v>
      </c>
      <c r="R3520" s="20">
        <f t="shared" si="489"/>
        <v>21.866328599999999</v>
      </c>
      <c r="S3520" s="20">
        <f t="shared" si="493"/>
        <v>0</v>
      </c>
      <c r="T3520" s="20">
        <f>IF((T3519+R3520)&lt;0,0,IF((T3519+R3520)&gt;结论【关键目标】!C$28,结论【关键目标】!C$28,T3519+R3520))</f>
        <v>22</v>
      </c>
      <c r="U3520" s="19">
        <f>IF((T3519+R3520)&lt;结论【关键目标】!$C$28,0,(发电量计算【计算逻辑页】!R3520+发电量计算【计算逻辑页】!T3519-结论【关键目标】!$C$28))</f>
        <v>21.866328600000003</v>
      </c>
      <c r="V3520" s="5">
        <f t="shared" si="490"/>
        <v>7.6532150100000003</v>
      </c>
      <c r="W3520" s="5">
        <f t="shared" si="491"/>
        <v>1.89279954072</v>
      </c>
      <c r="X3520" s="5">
        <f t="shared" si="494"/>
        <v>0</v>
      </c>
    </row>
    <row r="3521" spans="1:24" x14ac:dyDescent="0.15">
      <c r="A3521" s="7">
        <v>3520</v>
      </c>
      <c r="B3521" s="7">
        <v>5</v>
      </c>
      <c r="C3521" s="7">
        <v>27</v>
      </c>
      <c r="D3521" s="7">
        <v>16</v>
      </c>
      <c r="E3521" s="7">
        <v>147</v>
      </c>
      <c r="F3521" s="7">
        <v>17</v>
      </c>
      <c r="G3521" s="7">
        <v>182.1</v>
      </c>
      <c r="H3521" s="7">
        <f t="shared" si="486"/>
        <v>6</v>
      </c>
      <c r="I3521" s="16">
        <f t="shared" si="487"/>
        <v>45073</v>
      </c>
      <c r="J3521" s="17">
        <v>0.70809999999999995</v>
      </c>
      <c r="K3521" s="18">
        <f>G3521*结论【关键目标】!C$27*0.7735*0.001</f>
        <v>16.902522000000001</v>
      </c>
      <c r="L3521" s="5">
        <v>0</v>
      </c>
      <c r="M3521" s="5">
        <f>ABS(IF(L3521&lt;=0,L3521/耗电量关键数据!$B$6/1000,L3521/耗电量关键数据!$B$5/1000))</f>
        <v>0</v>
      </c>
      <c r="N3521" s="19">
        <f>耗电量关键数据!$B$14</f>
        <v>1.1688450000000001</v>
      </c>
      <c r="O3521" s="19">
        <f>耗电量关键数据!$B$15</f>
        <v>0.37403039999999999</v>
      </c>
      <c r="P3521" s="19">
        <f t="shared" si="488"/>
        <v>1.5428754000000002</v>
      </c>
      <c r="Q3521" s="19">
        <f t="shared" si="492"/>
        <v>0</v>
      </c>
      <c r="R3521" s="20">
        <f t="shared" si="489"/>
        <v>16.902522000000001</v>
      </c>
      <c r="S3521" s="20">
        <f t="shared" si="493"/>
        <v>0</v>
      </c>
      <c r="T3521" s="20">
        <f>IF((T3520+R3521)&lt;0,0,IF((T3520+R3521)&gt;结论【关键目标】!C$28,结论【关键目标】!C$28,T3520+R3521))</f>
        <v>22</v>
      </c>
      <c r="U3521" s="19">
        <f>IF((T3520+R3521)&lt;结论【关键目标】!$C$28,0,(发电量计算【计算逻辑页】!R3521+发电量计算【计算逻辑页】!T3520-结论【关键目标】!$C$28))</f>
        <v>16.902522000000005</v>
      </c>
      <c r="V3521" s="5">
        <f t="shared" si="490"/>
        <v>5.9158827000000009</v>
      </c>
      <c r="W3521" s="5">
        <f t="shared" si="491"/>
        <v>1.0925100707400002</v>
      </c>
      <c r="X3521" s="5">
        <f t="shared" si="494"/>
        <v>0</v>
      </c>
    </row>
    <row r="3522" spans="1:24" x14ac:dyDescent="0.15">
      <c r="A3522" s="7">
        <v>3521</v>
      </c>
      <c r="B3522" s="7">
        <v>5</v>
      </c>
      <c r="C3522" s="7">
        <v>27</v>
      </c>
      <c r="D3522" s="7">
        <v>17</v>
      </c>
      <c r="E3522" s="7">
        <v>147</v>
      </c>
      <c r="F3522" s="7">
        <v>18</v>
      </c>
      <c r="G3522" s="7">
        <v>135.5</v>
      </c>
      <c r="H3522" s="7">
        <f t="shared" ref="H3522:H3585" si="495">WEEKDAY(I:I,2)</f>
        <v>6</v>
      </c>
      <c r="I3522" s="16">
        <f t="shared" ref="I3522:I3585" si="496">DATE(2023,B3522,C3522)</f>
        <v>45073</v>
      </c>
      <c r="J3522" s="17">
        <v>0.70809999999999995</v>
      </c>
      <c r="K3522" s="18">
        <f>G3522*结论【关键目标】!C$27*0.7735*0.001</f>
        <v>12.577109999999999</v>
      </c>
      <c r="L3522" s="5">
        <v>0</v>
      </c>
      <c r="M3522" s="5">
        <f>ABS(IF(L3522&lt;=0,L3522/耗电量关键数据!$B$6/1000,L3522/耗电量关键数据!$B$5/1000))</f>
        <v>0</v>
      </c>
      <c r="N3522" s="19">
        <f>耗电量关键数据!$B$14</f>
        <v>1.1688450000000001</v>
      </c>
      <c r="O3522" s="19">
        <f>耗电量关键数据!$B$15</f>
        <v>0.37403039999999999</v>
      </c>
      <c r="P3522" s="19">
        <f t="shared" ref="P3522:P3585" si="497">M3522+N3522+O3522</f>
        <v>1.5428754000000002</v>
      </c>
      <c r="Q3522" s="19">
        <f t="shared" si="492"/>
        <v>0</v>
      </c>
      <c r="R3522" s="20">
        <f t="shared" ref="R3522:R3585" si="498">K3522-Q3522</f>
        <v>12.577109999999999</v>
      </c>
      <c r="S3522" s="20">
        <f t="shared" si="493"/>
        <v>0</v>
      </c>
      <c r="T3522" s="20">
        <f>IF((T3521+R3522)&lt;0,0,IF((T3521+R3522)&gt;结论【关键目标】!C$28,结论【关键目标】!C$28,T3521+R3522))</f>
        <v>22</v>
      </c>
      <c r="U3522" s="19">
        <f>IF((T3521+R3522)&lt;结论【关键目标】!$C$28,0,(发电量计算【计算逻辑页】!R3522+发电量计算【计算逻辑页】!T3521-结论【关键目标】!$C$28))</f>
        <v>12.577109999999998</v>
      </c>
      <c r="V3522" s="5">
        <f t="shared" ref="V3522:V3585" si="499">IF(J3522&gt;0.35,U3522*0.35,0)</f>
        <v>4.401988499999999</v>
      </c>
      <c r="W3522" s="5">
        <f t="shared" ref="W3522:W3585" si="500">IF(P3522&gt;K3522,K3522*J3522,P3522*J3522)</f>
        <v>1.0925100707400002</v>
      </c>
      <c r="X3522" s="5">
        <f t="shared" si="494"/>
        <v>0</v>
      </c>
    </row>
    <row r="3523" spans="1:24" x14ac:dyDescent="0.15">
      <c r="A3523" s="7">
        <v>3522</v>
      </c>
      <c r="B3523" s="7">
        <v>5</v>
      </c>
      <c r="C3523" s="7">
        <v>27</v>
      </c>
      <c r="D3523" s="7">
        <v>18</v>
      </c>
      <c r="E3523" s="7">
        <v>147</v>
      </c>
      <c r="F3523" s="7">
        <v>18.2</v>
      </c>
      <c r="G3523" s="7">
        <v>60.9</v>
      </c>
      <c r="H3523" s="7">
        <f t="shared" si="495"/>
        <v>6</v>
      </c>
      <c r="I3523" s="16">
        <f t="shared" si="496"/>
        <v>45073</v>
      </c>
      <c r="J3523" s="17">
        <v>0.70809999999999995</v>
      </c>
      <c r="K3523" s="18">
        <f>G3523*结论【关键目标】!C$27*0.7735*0.001</f>
        <v>5.6527379999999994</v>
      </c>
      <c r="L3523" s="5">
        <v>0</v>
      </c>
      <c r="M3523" s="5">
        <f>ABS(IF(L3523&lt;=0,L3523/耗电量关键数据!$B$6/1000,L3523/耗电量关键数据!$B$5/1000))</f>
        <v>0</v>
      </c>
      <c r="N3523" s="19">
        <f>耗电量关键数据!$B$14</f>
        <v>1.1688450000000001</v>
      </c>
      <c r="O3523" s="19">
        <f>耗电量关键数据!$B$15</f>
        <v>0.37403039999999999</v>
      </c>
      <c r="P3523" s="19">
        <f t="shared" si="497"/>
        <v>1.5428754000000002</v>
      </c>
      <c r="Q3523" s="19">
        <f t="shared" ref="Q3523:Q3586" si="501">IF(J3523&gt;0.8,P3523,0)</f>
        <v>0</v>
      </c>
      <c r="R3523" s="20">
        <f t="shared" si="498"/>
        <v>5.6527379999999994</v>
      </c>
      <c r="S3523" s="20">
        <f t="shared" ref="S3523:S3586" si="502">IF(R3523&lt;0,ABS(R3523),0)</f>
        <v>0</v>
      </c>
      <c r="T3523" s="20">
        <f>IF((T3522+R3523)&lt;0,0,IF((T3522+R3523)&gt;结论【关键目标】!C$28,结论【关键目标】!C$28,T3522+R3523))</f>
        <v>22</v>
      </c>
      <c r="U3523" s="19">
        <f>IF((T3522+R3523)&lt;结论【关键目标】!$C$28,0,(发电量计算【计算逻辑页】!R3523+发电量计算【计算逻辑页】!T3522-结论【关键目标】!$C$28))</f>
        <v>5.6527379999999994</v>
      </c>
      <c r="V3523" s="5">
        <f t="shared" si="499"/>
        <v>1.9784582999999996</v>
      </c>
      <c r="W3523" s="5">
        <f t="shared" si="500"/>
        <v>1.0925100707400002</v>
      </c>
      <c r="X3523" s="5">
        <f t="shared" si="494"/>
        <v>0</v>
      </c>
    </row>
    <row r="3524" spans="1:24" x14ac:dyDescent="0.15">
      <c r="A3524" s="7">
        <v>3523</v>
      </c>
      <c r="B3524" s="7">
        <v>5</v>
      </c>
      <c r="C3524" s="7">
        <v>27</v>
      </c>
      <c r="D3524" s="7">
        <v>19</v>
      </c>
      <c r="E3524" s="7">
        <v>147</v>
      </c>
      <c r="F3524" s="7">
        <v>17</v>
      </c>
      <c r="G3524" s="7">
        <v>0</v>
      </c>
      <c r="H3524" s="7">
        <f t="shared" si="495"/>
        <v>6</v>
      </c>
      <c r="I3524" s="16">
        <f t="shared" si="496"/>
        <v>45073</v>
      </c>
      <c r="J3524" s="17">
        <v>1.2267999999999999</v>
      </c>
      <c r="K3524" s="18">
        <f>G3524*结论【关键目标】!C$27*0.7735*0.001</f>
        <v>0</v>
      </c>
      <c r="L3524" s="5">
        <v>0</v>
      </c>
      <c r="M3524" s="5">
        <f>ABS(IF(L3524&lt;=0,L3524/耗电量关键数据!$B$6/1000,L3524/耗电量关键数据!$B$5/1000))</f>
        <v>0</v>
      </c>
      <c r="N3524" s="19">
        <f>耗电量关键数据!$B$14</f>
        <v>1.1688450000000001</v>
      </c>
      <c r="O3524" s="19">
        <f>耗电量关键数据!$B$15</f>
        <v>0.37403039999999999</v>
      </c>
      <c r="P3524" s="19">
        <f t="shared" si="497"/>
        <v>1.5428754000000002</v>
      </c>
      <c r="Q3524" s="19">
        <f t="shared" si="501"/>
        <v>1.5428754000000002</v>
      </c>
      <c r="R3524" s="20">
        <f t="shared" si="498"/>
        <v>-1.5428754000000002</v>
      </c>
      <c r="S3524" s="20">
        <f t="shared" si="502"/>
        <v>1.5428754000000002</v>
      </c>
      <c r="T3524" s="20">
        <f>IF((T3523+R3524)&lt;0,0,IF((T3523+R3524)&gt;结论【关键目标】!C$28,结论【关键目标】!C$28,T3523+R3524))</f>
        <v>20.4571246</v>
      </c>
      <c r="U3524" s="19">
        <f>IF((T3523+R3524)&lt;结论【关键目标】!$C$28,0,(发电量计算【计算逻辑页】!R3524+发电量计算【计算逻辑页】!T3523-结论【关键目标】!$C$28))</f>
        <v>0</v>
      </c>
      <c r="V3524" s="5">
        <f t="shared" si="499"/>
        <v>0</v>
      </c>
      <c r="W3524" s="5">
        <f t="shared" si="500"/>
        <v>0</v>
      </c>
      <c r="X3524" s="5">
        <f t="shared" ref="X3524:X3587" si="503">(J3524-0.35)*IF(T3524&gt;S3524,S3524,T3524)</f>
        <v>1.3527931507200002</v>
      </c>
    </row>
    <row r="3525" spans="1:24" x14ac:dyDescent="0.15">
      <c r="A3525" s="7">
        <v>3524</v>
      </c>
      <c r="B3525" s="7">
        <v>5</v>
      </c>
      <c r="C3525" s="7">
        <v>27</v>
      </c>
      <c r="D3525" s="7">
        <v>20</v>
      </c>
      <c r="E3525" s="7">
        <v>147</v>
      </c>
      <c r="F3525" s="7">
        <v>16</v>
      </c>
      <c r="G3525" s="7">
        <v>0</v>
      </c>
      <c r="H3525" s="7">
        <f t="shared" si="495"/>
        <v>6</v>
      </c>
      <c r="I3525" s="16">
        <f t="shared" si="496"/>
        <v>45073</v>
      </c>
      <c r="J3525" s="17">
        <v>1.2267999999999999</v>
      </c>
      <c r="K3525" s="18">
        <f>G3525*结论【关键目标】!C$27*0.7735*0.001</f>
        <v>0</v>
      </c>
      <c r="L3525" s="5">
        <v>0</v>
      </c>
      <c r="M3525" s="5">
        <f>ABS(IF(L3525&lt;=0,L3525/耗电量关键数据!$B$6/1000,L3525/耗电量关键数据!$B$5/1000))</f>
        <v>0</v>
      </c>
      <c r="N3525" s="19">
        <f>耗电量关键数据!$B$14</f>
        <v>1.1688450000000001</v>
      </c>
      <c r="O3525" s="19">
        <f>耗电量关键数据!$B$15</f>
        <v>0.37403039999999999</v>
      </c>
      <c r="P3525" s="19">
        <f t="shared" si="497"/>
        <v>1.5428754000000002</v>
      </c>
      <c r="Q3525" s="19">
        <f t="shared" si="501"/>
        <v>1.5428754000000002</v>
      </c>
      <c r="R3525" s="20">
        <f t="shared" si="498"/>
        <v>-1.5428754000000002</v>
      </c>
      <c r="S3525" s="20">
        <f t="shared" si="502"/>
        <v>1.5428754000000002</v>
      </c>
      <c r="T3525" s="20">
        <f>IF((T3524+R3525)&lt;0,0,IF((T3524+R3525)&gt;结论【关键目标】!C$28,结论【关键目标】!C$28,T3524+R3525))</f>
        <v>18.9142492</v>
      </c>
      <c r="U3525" s="19">
        <f>IF((T3524+R3525)&lt;结论【关键目标】!$C$28,0,(发电量计算【计算逻辑页】!R3525+发电量计算【计算逻辑页】!T3524-结论【关键目标】!$C$28))</f>
        <v>0</v>
      </c>
      <c r="V3525" s="5">
        <f t="shared" si="499"/>
        <v>0</v>
      </c>
      <c r="W3525" s="5">
        <f t="shared" si="500"/>
        <v>0</v>
      </c>
      <c r="X3525" s="5">
        <f t="shared" si="503"/>
        <v>1.3527931507200002</v>
      </c>
    </row>
    <row r="3526" spans="1:24" x14ac:dyDescent="0.15">
      <c r="A3526" s="7">
        <v>3525</v>
      </c>
      <c r="B3526" s="7">
        <v>5</v>
      </c>
      <c r="C3526" s="7">
        <v>27</v>
      </c>
      <c r="D3526" s="7">
        <v>21</v>
      </c>
      <c r="E3526" s="7">
        <v>147</v>
      </c>
      <c r="F3526" s="7">
        <v>17.2</v>
      </c>
      <c r="G3526" s="7">
        <v>0</v>
      </c>
      <c r="H3526" s="7">
        <f t="shared" si="495"/>
        <v>6</v>
      </c>
      <c r="I3526" s="16">
        <f t="shared" si="496"/>
        <v>45073</v>
      </c>
      <c r="J3526" s="17">
        <v>1.2267999999999999</v>
      </c>
      <c r="K3526" s="18">
        <f>G3526*结论【关键目标】!C$27*0.7735*0.001</f>
        <v>0</v>
      </c>
      <c r="L3526" s="5">
        <v>0</v>
      </c>
      <c r="M3526" s="5">
        <f>ABS(IF(L3526&lt;=0,L3526/耗电量关键数据!$B$6/1000,L3526/耗电量关键数据!$B$5/1000))</f>
        <v>0</v>
      </c>
      <c r="N3526" s="19">
        <f>耗电量关键数据!$B$14</f>
        <v>1.1688450000000001</v>
      </c>
      <c r="O3526" s="19">
        <f>耗电量关键数据!$B$15</f>
        <v>0.37403039999999999</v>
      </c>
      <c r="P3526" s="19">
        <f t="shared" si="497"/>
        <v>1.5428754000000002</v>
      </c>
      <c r="Q3526" s="19">
        <f t="shared" si="501"/>
        <v>1.5428754000000002</v>
      </c>
      <c r="R3526" s="20">
        <f t="shared" si="498"/>
        <v>-1.5428754000000002</v>
      </c>
      <c r="S3526" s="20">
        <f t="shared" si="502"/>
        <v>1.5428754000000002</v>
      </c>
      <c r="T3526" s="20">
        <f>IF((T3525+R3526)&lt;0,0,IF((T3525+R3526)&gt;结论【关键目标】!C$28,结论【关键目标】!C$28,T3525+R3526))</f>
        <v>17.371373800000001</v>
      </c>
      <c r="U3526" s="19">
        <f>IF((T3525+R3526)&lt;结论【关键目标】!$C$28,0,(发电量计算【计算逻辑页】!R3526+发电量计算【计算逻辑页】!T3525-结论【关键目标】!$C$28))</f>
        <v>0</v>
      </c>
      <c r="V3526" s="5">
        <f t="shared" si="499"/>
        <v>0</v>
      </c>
      <c r="W3526" s="5">
        <f t="shared" si="500"/>
        <v>0</v>
      </c>
      <c r="X3526" s="5">
        <f t="shared" si="503"/>
        <v>1.3527931507200002</v>
      </c>
    </row>
    <row r="3527" spans="1:24" x14ac:dyDescent="0.15">
      <c r="A3527" s="7">
        <v>3526</v>
      </c>
      <c r="B3527" s="7">
        <v>5</v>
      </c>
      <c r="C3527" s="7">
        <v>27</v>
      </c>
      <c r="D3527" s="7">
        <v>22</v>
      </c>
      <c r="E3527" s="7">
        <v>147</v>
      </c>
      <c r="F3527" s="7">
        <v>16</v>
      </c>
      <c r="G3527" s="7">
        <v>0</v>
      </c>
      <c r="H3527" s="7">
        <f t="shared" si="495"/>
        <v>6</v>
      </c>
      <c r="I3527" s="16">
        <f t="shared" si="496"/>
        <v>45073</v>
      </c>
      <c r="J3527" s="17">
        <v>0.70809999999999995</v>
      </c>
      <c r="K3527" s="18">
        <f>G3527*结论【关键目标】!C$27*0.7735*0.001</f>
        <v>0</v>
      </c>
      <c r="L3527" s="5">
        <v>0</v>
      </c>
      <c r="M3527" s="5">
        <f>ABS(IF(L3527&lt;=0,L3527/耗电量关键数据!$B$6/1000,L3527/耗电量关键数据!$B$5/1000))</f>
        <v>0</v>
      </c>
      <c r="N3527" s="19">
        <f>耗电量关键数据!$B$14</f>
        <v>1.1688450000000001</v>
      </c>
      <c r="O3527" s="19">
        <f>耗电量关键数据!$B$15</f>
        <v>0.37403039999999999</v>
      </c>
      <c r="P3527" s="19">
        <f t="shared" si="497"/>
        <v>1.5428754000000002</v>
      </c>
      <c r="Q3527" s="19">
        <f t="shared" si="501"/>
        <v>0</v>
      </c>
      <c r="R3527" s="20">
        <f t="shared" si="498"/>
        <v>0</v>
      </c>
      <c r="S3527" s="20">
        <f t="shared" si="502"/>
        <v>0</v>
      </c>
      <c r="T3527" s="20">
        <f>IF((T3526+R3527)&lt;0,0,IF((T3526+R3527)&gt;结论【关键目标】!C$28,结论【关键目标】!C$28,T3526+R3527))</f>
        <v>17.371373800000001</v>
      </c>
      <c r="U3527" s="19">
        <f>IF((T3526+R3527)&lt;结论【关键目标】!$C$28,0,(发电量计算【计算逻辑页】!R3527+发电量计算【计算逻辑页】!T3526-结论【关键目标】!$C$28))</f>
        <v>0</v>
      </c>
      <c r="V3527" s="5">
        <f t="shared" si="499"/>
        <v>0</v>
      </c>
      <c r="W3527" s="5">
        <f t="shared" si="500"/>
        <v>0</v>
      </c>
      <c r="X3527" s="5">
        <f t="shared" si="503"/>
        <v>0</v>
      </c>
    </row>
    <row r="3528" spans="1:24" x14ac:dyDescent="0.15">
      <c r="A3528" s="7">
        <v>3527</v>
      </c>
      <c r="B3528" s="7">
        <v>5</v>
      </c>
      <c r="C3528" s="7">
        <v>27</v>
      </c>
      <c r="D3528" s="7">
        <v>23</v>
      </c>
      <c r="E3528" s="7">
        <v>147</v>
      </c>
      <c r="F3528" s="7">
        <v>16</v>
      </c>
      <c r="G3528" s="7">
        <v>0</v>
      </c>
      <c r="H3528" s="7">
        <f t="shared" si="495"/>
        <v>6</v>
      </c>
      <c r="I3528" s="16">
        <f t="shared" si="496"/>
        <v>45073</v>
      </c>
      <c r="J3528" s="17">
        <v>0.70809999999999995</v>
      </c>
      <c r="K3528" s="18">
        <f>G3528*结论【关键目标】!C$27*0.7735*0.001</f>
        <v>0</v>
      </c>
      <c r="L3528" s="5">
        <v>0</v>
      </c>
      <c r="M3528" s="5">
        <f>ABS(IF(L3528&lt;=0,L3528/耗电量关键数据!$B$6/1000,L3528/耗电量关键数据!$B$5/1000))</f>
        <v>0</v>
      </c>
      <c r="N3528" s="19">
        <f>耗电量关键数据!$B$14</f>
        <v>1.1688450000000001</v>
      </c>
      <c r="O3528" s="19">
        <f>耗电量关键数据!$B$15</f>
        <v>0.37403039999999999</v>
      </c>
      <c r="P3528" s="19">
        <f t="shared" si="497"/>
        <v>1.5428754000000002</v>
      </c>
      <c r="Q3528" s="19">
        <f t="shared" si="501"/>
        <v>0</v>
      </c>
      <c r="R3528" s="20">
        <f t="shared" si="498"/>
        <v>0</v>
      </c>
      <c r="S3528" s="20">
        <f t="shared" si="502"/>
        <v>0</v>
      </c>
      <c r="T3528" s="20">
        <f>IF((T3527+R3528)&lt;0,0,IF((T3527+R3528)&gt;结论【关键目标】!C$28,结论【关键目标】!C$28,T3527+R3528))</f>
        <v>17.371373800000001</v>
      </c>
      <c r="U3528" s="19">
        <f>IF((T3527+R3528)&lt;结论【关键目标】!$C$28,0,(发电量计算【计算逻辑页】!R3528+发电量计算【计算逻辑页】!T3527-结论【关键目标】!$C$28))</f>
        <v>0</v>
      </c>
      <c r="V3528" s="5">
        <f t="shared" si="499"/>
        <v>0</v>
      </c>
      <c r="W3528" s="5">
        <f t="shared" si="500"/>
        <v>0</v>
      </c>
      <c r="X3528" s="5">
        <f t="shared" si="503"/>
        <v>0</v>
      </c>
    </row>
    <row r="3529" spans="1:24" x14ac:dyDescent="0.15">
      <c r="A3529" s="7">
        <v>3528</v>
      </c>
      <c r="B3529" s="7">
        <v>5</v>
      </c>
      <c r="C3529" s="7">
        <v>27</v>
      </c>
      <c r="D3529" s="7">
        <v>24</v>
      </c>
      <c r="E3529" s="7">
        <v>147</v>
      </c>
      <c r="F3529" s="7">
        <v>14.7</v>
      </c>
      <c r="G3529" s="7">
        <v>0</v>
      </c>
      <c r="H3529" s="7">
        <f t="shared" si="495"/>
        <v>6</v>
      </c>
      <c r="I3529" s="16">
        <f t="shared" si="496"/>
        <v>45073</v>
      </c>
      <c r="J3529" s="17">
        <v>0.2407</v>
      </c>
      <c r="K3529" s="18">
        <f>G3529*结论【关键目标】!C$27*0.7735*0.001</f>
        <v>0</v>
      </c>
      <c r="L3529" s="5">
        <v>0</v>
      </c>
      <c r="M3529" s="5">
        <f>ABS(IF(L3529&lt;=0,L3529/耗电量关键数据!$B$6/1000,L3529/耗电量关键数据!$B$5/1000))</f>
        <v>0</v>
      </c>
      <c r="N3529" s="19">
        <f>耗电量关键数据!$B$14</f>
        <v>1.1688450000000001</v>
      </c>
      <c r="O3529" s="19">
        <f>耗电量关键数据!$B$15</f>
        <v>0.37403039999999999</v>
      </c>
      <c r="P3529" s="19">
        <f t="shared" si="497"/>
        <v>1.5428754000000002</v>
      </c>
      <c r="Q3529" s="19">
        <f t="shared" si="501"/>
        <v>0</v>
      </c>
      <c r="R3529" s="20">
        <f t="shared" si="498"/>
        <v>0</v>
      </c>
      <c r="S3529" s="20">
        <f t="shared" si="502"/>
        <v>0</v>
      </c>
      <c r="T3529" s="20">
        <f>IF((T3528+R3529)&lt;0,0,IF((T3528+R3529)&gt;结论【关键目标】!C$28,结论【关键目标】!C$28,T3528+R3529))</f>
        <v>17.371373800000001</v>
      </c>
      <c r="U3529" s="19">
        <f>IF((T3528+R3529)&lt;结论【关键目标】!$C$28,0,(发电量计算【计算逻辑页】!R3529+发电量计算【计算逻辑页】!T3528-结论【关键目标】!$C$28))</f>
        <v>0</v>
      </c>
      <c r="V3529" s="5">
        <f t="shared" si="499"/>
        <v>0</v>
      </c>
      <c r="W3529" s="5">
        <f t="shared" si="500"/>
        <v>0</v>
      </c>
      <c r="X3529" s="5">
        <f t="shared" si="503"/>
        <v>0</v>
      </c>
    </row>
    <row r="3530" spans="1:24" x14ac:dyDescent="0.15">
      <c r="A3530" s="7">
        <v>3529</v>
      </c>
      <c r="B3530" s="7">
        <v>5</v>
      </c>
      <c r="C3530" s="7">
        <v>28</v>
      </c>
      <c r="D3530" s="7">
        <v>1</v>
      </c>
      <c r="E3530" s="7">
        <v>148</v>
      </c>
      <c r="F3530" s="7">
        <v>13</v>
      </c>
      <c r="G3530" s="7">
        <v>0</v>
      </c>
      <c r="H3530" s="7">
        <f t="shared" si="495"/>
        <v>7</v>
      </c>
      <c r="I3530" s="16">
        <f t="shared" si="496"/>
        <v>45074</v>
      </c>
      <c r="J3530" s="17">
        <v>0.2407</v>
      </c>
      <c r="K3530" s="18">
        <f>G3530*结论【关键目标】!C$27*0.7735*0.001</f>
        <v>0</v>
      </c>
      <c r="L3530" s="5">
        <v>0</v>
      </c>
      <c r="M3530" s="5">
        <f>ABS(IF(L3530&lt;=0,L3530/耗电量关键数据!$B$6/1000,L3530/耗电量关键数据!$B$5/1000))</f>
        <v>0</v>
      </c>
      <c r="N3530" s="19">
        <f>耗电量关键数据!$B$14</f>
        <v>1.1688450000000001</v>
      </c>
      <c r="O3530" s="19">
        <f>耗电量关键数据!$B$15</f>
        <v>0.37403039999999999</v>
      </c>
      <c r="P3530" s="19">
        <f t="shared" si="497"/>
        <v>1.5428754000000002</v>
      </c>
      <c r="Q3530" s="19">
        <f t="shared" si="501"/>
        <v>0</v>
      </c>
      <c r="R3530" s="20">
        <f t="shared" si="498"/>
        <v>0</v>
      </c>
      <c r="S3530" s="20">
        <f t="shared" si="502"/>
        <v>0</v>
      </c>
      <c r="T3530" s="20">
        <f>IF((T3529+R3530)&lt;0,0,IF((T3529+R3530)&gt;结论【关键目标】!C$28,结论【关键目标】!C$28,T3529+R3530))</f>
        <v>17.371373800000001</v>
      </c>
      <c r="U3530" s="19">
        <f>IF((T3529+R3530)&lt;结论【关键目标】!$C$28,0,(发电量计算【计算逻辑页】!R3530+发电量计算【计算逻辑页】!T3529-结论【关键目标】!$C$28))</f>
        <v>0</v>
      </c>
      <c r="V3530" s="5">
        <f t="shared" si="499"/>
        <v>0</v>
      </c>
      <c r="W3530" s="5">
        <f t="shared" si="500"/>
        <v>0</v>
      </c>
      <c r="X3530" s="5">
        <f t="shared" si="503"/>
        <v>0</v>
      </c>
    </row>
    <row r="3531" spans="1:24" x14ac:dyDescent="0.15">
      <c r="A3531" s="7">
        <v>3530</v>
      </c>
      <c r="B3531" s="7">
        <v>5</v>
      </c>
      <c r="C3531" s="7">
        <v>28</v>
      </c>
      <c r="D3531" s="7">
        <v>2</v>
      </c>
      <c r="E3531" s="7">
        <v>148</v>
      </c>
      <c r="F3531" s="7">
        <v>13</v>
      </c>
      <c r="G3531" s="7">
        <v>0</v>
      </c>
      <c r="H3531" s="7">
        <f t="shared" si="495"/>
        <v>7</v>
      </c>
      <c r="I3531" s="16">
        <f t="shared" si="496"/>
        <v>45074</v>
      </c>
      <c r="J3531" s="17">
        <v>0.2407</v>
      </c>
      <c r="K3531" s="18">
        <f>G3531*结论【关键目标】!C$27*0.7735*0.001</f>
        <v>0</v>
      </c>
      <c r="L3531" s="5">
        <v>0</v>
      </c>
      <c r="M3531" s="5">
        <f>ABS(IF(L3531&lt;=0,L3531/耗电量关键数据!$B$6/1000,L3531/耗电量关键数据!$B$5/1000))</f>
        <v>0</v>
      </c>
      <c r="N3531" s="19">
        <f>耗电量关键数据!$B$14</f>
        <v>1.1688450000000001</v>
      </c>
      <c r="O3531" s="19">
        <f>耗电量关键数据!$B$15</f>
        <v>0.37403039999999999</v>
      </c>
      <c r="P3531" s="19">
        <f t="shared" si="497"/>
        <v>1.5428754000000002</v>
      </c>
      <c r="Q3531" s="19">
        <f t="shared" si="501"/>
        <v>0</v>
      </c>
      <c r="R3531" s="20">
        <f t="shared" si="498"/>
        <v>0</v>
      </c>
      <c r="S3531" s="20">
        <f t="shared" si="502"/>
        <v>0</v>
      </c>
      <c r="T3531" s="20">
        <f>IF((T3530+R3531)&lt;0,0,IF((T3530+R3531)&gt;结论【关键目标】!C$28,结论【关键目标】!C$28,T3530+R3531))</f>
        <v>17.371373800000001</v>
      </c>
      <c r="U3531" s="19">
        <f>IF((T3530+R3531)&lt;结论【关键目标】!$C$28,0,(发电量计算【计算逻辑页】!R3531+发电量计算【计算逻辑页】!T3530-结论【关键目标】!$C$28))</f>
        <v>0</v>
      </c>
      <c r="V3531" s="5">
        <f t="shared" si="499"/>
        <v>0</v>
      </c>
      <c r="W3531" s="5">
        <f t="shared" si="500"/>
        <v>0</v>
      </c>
      <c r="X3531" s="5">
        <f t="shared" si="503"/>
        <v>0</v>
      </c>
    </row>
    <row r="3532" spans="1:24" x14ac:dyDescent="0.15">
      <c r="A3532" s="7">
        <v>3531</v>
      </c>
      <c r="B3532" s="7">
        <v>5</v>
      </c>
      <c r="C3532" s="7">
        <v>28</v>
      </c>
      <c r="D3532" s="7">
        <v>3</v>
      </c>
      <c r="E3532" s="7">
        <v>148</v>
      </c>
      <c r="F3532" s="7">
        <v>13.7</v>
      </c>
      <c r="G3532" s="7">
        <v>0</v>
      </c>
      <c r="H3532" s="7">
        <f t="shared" si="495"/>
        <v>7</v>
      </c>
      <c r="I3532" s="16">
        <f t="shared" si="496"/>
        <v>45074</v>
      </c>
      <c r="J3532" s="17">
        <v>0.2407</v>
      </c>
      <c r="K3532" s="18">
        <f>G3532*结论【关键目标】!C$27*0.7735*0.001</f>
        <v>0</v>
      </c>
      <c r="L3532" s="5">
        <v>0</v>
      </c>
      <c r="M3532" s="5">
        <f>ABS(IF(L3532&lt;=0,L3532/耗电量关键数据!$B$6/1000,L3532/耗电量关键数据!$B$5/1000))</f>
        <v>0</v>
      </c>
      <c r="N3532" s="19">
        <f>耗电量关键数据!$B$14</f>
        <v>1.1688450000000001</v>
      </c>
      <c r="O3532" s="19">
        <f>耗电量关键数据!$B$15</f>
        <v>0.37403039999999999</v>
      </c>
      <c r="P3532" s="19">
        <f t="shared" si="497"/>
        <v>1.5428754000000002</v>
      </c>
      <c r="Q3532" s="19">
        <f t="shared" si="501"/>
        <v>0</v>
      </c>
      <c r="R3532" s="20">
        <f t="shared" si="498"/>
        <v>0</v>
      </c>
      <c r="S3532" s="20">
        <f t="shared" si="502"/>
        <v>0</v>
      </c>
      <c r="T3532" s="20">
        <f>IF((T3531+R3532)&lt;0,0,IF((T3531+R3532)&gt;结论【关键目标】!C$28,结论【关键目标】!C$28,T3531+R3532))</f>
        <v>17.371373800000001</v>
      </c>
      <c r="U3532" s="19">
        <f>IF((T3531+R3532)&lt;结论【关键目标】!$C$28,0,(发电量计算【计算逻辑页】!R3532+发电量计算【计算逻辑页】!T3531-结论【关键目标】!$C$28))</f>
        <v>0</v>
      </c>
      <c r="V3532" s="5">
        <f t="shared" si="499"/>
        <v>0</v>
      </c>
      <c r="W3532" s="5">
        <f t="shared" si="500"/>
        <v>0</v>
      </c>
      <c r="X3532" s="5">
        <f t="shared" si="503"/>
        <v>0</v>
      </c>
    </row>
    <row r="3533" spans="1:24" x14ac:dyDescent="0.15">
      <c r="A3533" s="7">
        <v>3532</v>
      </c>
      <c r="B3533" s="7">
        <v>5</v>
      </c>
      <c r="C3533" s="7">
        <v>28</v>
      </c>
      <c r="D3533" s="7">
        <v>4</v>
      </c>
      <c r="E3533" s="7">
        <v>148</v>
      </c>
      <c r="F3533" s="7">
        <v>13.6</v>
      </c>
      <c r="G3533" s="7">
        <v>0</v>
      </c>
      <c r="H3533" s="7">
        <f t="shared" si="495"/>
        <v>7</v>
      </c>
      <c r="I3533" s="16">
        <f t="shared" si="496"/>
        <v>45074</v>
      </c>
      <c r="J3533" s="17">
        <v>0.2407</v>
      </c>
      <c r="K3533" s="18">
        <f>G3533*结论【关键目标】!C$27*0.7735*0.001</f>
        <v>0</v>
      </c>
      <c r="L3533" s="5">
        <v>0</v>
      </c>
      <c r="M3533" s="5">
        <f>ABS(IF(L3533&lt;=0,L3533/耗电量关键数据!$B$6/1000,L3533/耗电量关键数据!$B$5/1000))</f>
        <v>0</v>
      </c>
      <c r="N3533" s="19">
        <f>耗电量关键数据!$B$14</f>
        <v>1.1688450000000001</v>
      </c>
      <c r="O3533" s="19">
        <f>耗电量关键数据!$B$15</f>
        <v>0.37403039999999999</v>
      </c>
      <c r="P3533" s="19">
        <f t="shared" si="497"/>
        <v>1.5428754000000002</v>
      </c>
      <c r="Q3533" s="19">
        <f t="shared" si="501"/>
        <v>0</v>
      </c>
      <c r="R3533" s="20">
        <f t="shared" si="498"/>
        <v>0</v>
      </c>
      <c r="S3533" s="20">
        <f t="shared" si="502"/>
        <v>0</v>
      </c>
      <c r="T3533" s="20">
        <f>IF((T3532+R3533)&lt;0,0,IF((T3532+R3533)&gt;结论【关键目标】!C$28,结论【关键目标】!C$28,T3532+R3533))</f>
        <v>17.371373800000001</v>
      </c>
      <c r="U3533" s="19">
        <f>IF((T3532+R3533)&lt;结论【关键目标】!$C$28,0,(发电量计算【计算逻辑页】!R3533+发电量计算【计算逻辑页】!T3532-结论【关键目标】!$C$28))</f>
        <v>0</v>
      </c>
      <c r="V3533" s="5">
        <f t="shared" si="499"/>
        <v>0</v>
      </c>
      <c r="W3533" s="5">
        <f t="shared" si="500"/>
        <v>0</v>
      </c>
      <c r="X3533" s="5">
        <f t="shared" si="503"/>
        <v>0</v>
      </c>
    </row>
    <row r="3534" spans="1:24" x14ac:dyDescent="0.15">
      <c r="A3534" s="7">
        <v>3533</v>
      </c>
      <c r="B3534" s="7">
        <v>5</v>
      </c>
      <c r="C3534" s="7">
        <v>28</v>
      </c>
      <c r="D3534" s="7">
        <v>5</v>
      </c>
      <c r="E3534" s="7">
        <v>148</v>
      </c>
      <c r="F3534" s="7">
        <v>13.5</v>
      </c>
      <c r="G3534" s="7">
        <v>4.5999999999999996</v>
      </c>
      <c r="H3534" s="7">
        <f t="shared" si="495"/>
        <v>7</v>
      </c>
      <c r="I3534" s="16">
        <f t="shared" si="496"/>
        <v>45074</v>
      </c>
      <c r="J3534" s="17">
        <v>0.2407</v>
      </c>
      <c r="K3534" s="18">
        <f>G3534*结论【关键目标】!C$27*0.7735*0.001</f>
        <v>0.42697199999999996</v>
      </c>
      <c r="L3534" s="5">
        <v>0</v>
      </c>
      <c r="M3534" s="5">
        <f>ABS(IF(L3534&lt;=0,L3534/耗电量关键数据!$B$6/1000,L3534/耗电量关键数据!$B$5/1000))</f>
        <v>0</v>
      </c>
      <c r="N3534" s="19">
        <f>耗电量关键数据!$B$14</f>
        <v>1.1688450000000001</v>
      </c>
      <c r="O3534" s="19">
        <f>耗电量关键数据!$B$15</f>
        <v>0.37403039999999999</v>
      </c>
      <c r="P3534" s="19">
        <f t="shared" si="497"/>
        <v>1.5428754000000002</v>
      </c>
      <c r="Q3534" s="19">
        <f t="shared" si="501"/>
        <v>0</v>
      </c>
      <c r="R3534" s="20">
        <f t="shared" si="498"/>
        <v>0.42697199999999996</v>
      </c>
      <c r="S3534" s="20">
        <f t="shared" si="502"/>
        <v>0</v>
      </c>
      <c r="T3534" s="20">
        <f>IF((T3533+R3534)&lt;0,0,IF((T3533+R3534)&gt;结论【关键目标】!C$28,结论【关键目标】!C$28,T3533+R3534))</f>
        <v>17.7983458</v>
      </c>
      <c r="U3534" s="19">
        <f>IF((T3533+R3534)&lt;结论【关键目标】!$C$28,0,(发电量计算【计算逻辑页】!R3534+发电量计算【计算逻辑页】!T3533-结论【关键目标】!$C$28))</f>
        <v>0</v>
      </c>
      <c r="V3534" s="5">
        <f t="shared" si="499"/>
        <v>0</v>
      </c>
      <c r="W3534" s="5">
        <f t="shared" si="500"/>
        <v>0.10277216039999999</v>
      </c>
      <c r="X3534" s="5">
        <f t="shared" si="503"/>
        <v>0</v>
      </c>
    </row>
    <row r="3535" spans="1:24" x14ac:dyDescent="0.15">
      <c r="A3535" s="7">
        <v>3534</v>
      </c>
      <c r="B3535" s="7">
        <v>5</v>
      </c>
      <c r="C3535" s="7">
        <v>28</v>
      </c>
      <c r="D3535" s="7">
        <v>6</v>
      </c>
      <c r="E3535" s="7">
        <v>148</v>
      </c>
      <c r="F3535" s="7">
        <v>13.4</v>
      </c>
      <c r="G3535" s="7">
        <v>77.099999999999994</v>
      </c>
      <c r="H3535" s="7">
        <f t="shared" si="495"/>
        <v>7</v>
      </c>
      <c r="I3535" s="16">
        <f t="shared" si="496"/>
        <v>45074</v>
      </c>
      <c r="J3535" s="17">
        <v>0.2407</v>
      </c>
      <c r="K3535" s="18">
        <f>G3535*结论【关键目标】!C$27*0.7735*0.001</f>
        <v>7.1564220000000001</v>
      </c>
      <c r="L3535" s="5">
        <v>0</v>
      </c>
      <c r="M3535" s="5">
        <f>ABS(IF(L3535&lt;=0,L3535/耗电量关键数据!$B$6/1000,L3535/耗电量关键数据!$B$5/1000))</f>
        <v>0</v>
      </c>
      <c r="N3535" s="19">
        <f>耗电量关键数据!$B$14</f>
        <v>1.1688450000000001</v>
      </c>
      <c r="O3535" s="19">
        <f>耗电量关键数据!$B$15</f>
        <v>0.37403039999999999</v>
      </c>
      <c r="P3535" s="19">
        <f t="shared" si="497"/>
        <v>1.5428754000000002</v>
      </c>
      <c r="Q3535" s="19">
        <f t="shared" si="501"/>
        <v>0</v>
      </c>
      <c r="R3535" s="20">
        <f t="shared" si="498"/>
        <v>7.1564220000000001</v>
      </c>
      <c r="S3535" s="20">
        <f t="shared" si="502"/>
        <v>0</v>
      </c>
      <c r="T3535" s="20">
        <f>IF((T3534+R3535)&lt;0,0,IF((T3534+R3535)&gt;结论【关键目标】!C$28,结论【关键目标】!C$28,T3534+R3535))</f>
        <v>22</v>
      </c>
      <c r="U3535" s="19">
        <f>IF((T3534+R3535)&lt;结论【关键目标】!$C$28,0,(发电量计算【计算逻辑页】!R3535+发电量计算【计算逻辑页】!T3534-结论【关键目标】!$C$28))</f>
        <v>2.9547677999999991</v>
      </c>
      <c r="V3535" s="5">
        <f t="shared" si="499"/>
        <v>0</v>
      </c>
      <c r="W3535" s="5">
        <f t="shared" si="500"/>
        <v>0.37137010878000004</v>
      </c>
      <c r="X3535" s="5">
        <f t="shared" si="503"/>
        <v>0</v>
      </c>
    </row>
    <row r="3536" spans="1:24" x14ac:dyDescent="0.15">
      <c r="A3536" s="7">
        <v>3535</v>
      </c>
      <c r="B3536" s="7">
        <v>5</v>
      </c>
      <c r="C3536" s="7">
        <v>28</v>
      </c>
      <c r="D3536" s="7">
        <v>7</v>
      </c>
      <c r="E3536" s="7">
        <v>148</v>
      </c>
      <c r="F3536" s="7">
        <v>13</v>
      </c>
      <c r="G3536" s="7">
        <v>148.5</v>
      </c>
      <c r="H3536" s="7">
        <f t="shared" si="495"/>
        <v>7</v>
      </c>
      <c r="I3536" s="16">
        <f t="shared" si="496"/>
        <v>45074</v>
      </c>
      <c r="J3536" s="17">
        <v>0.2407</v>
      </c>
      <c r="K3536" s="18">
        <f>G3536*结论【关键目标】!C$27*0.7735*0.001</f>
        <v>13.783769999999999</v>
      </c>
      <c r="L3536" s="5">
        <v>0</v>
      </c>
      <c r="M3536" s="5">
        <f>ABS(IF(L3536&lt;=0,L3536/耗电量关键数据!$B$6/1000,L3536/耗电量关键数据!$B$5/1000))</f>
        <v>0</v>
      </c>
      <c r="N3536" s="19">
        <f>耗电量关键数据!$B$14</f>
        <v>1.1688450000000001</v>
      </c>
      <c r="O3536" s="19">
        <f>耗电量关键数据!$B$15</f>
        <v>0.37403039999999999</v>
      </c>
      <c r="P3536" s="19">
        <f t="shared" si="497"/>
        <v>1.5428754000000002</v>
      </c>
      <c r="Q3536" s="19">
        <f t="shared" si="501"/>
        <v>0</v>
      </c>
      <c r="R3536" s="20">
        <f t="shared" si="498"/>
        <v>13.783769999999999</v>
      </c>
      <c r="S3536" s="20">
        <f t="shared" si="502"/>
        <v>0</v>
      </c>
      <c r="T3536" s="20">
        <f>IF((T3535+R3536)&lt;0,0,IF((T3535+R3536)&gt;结论【关键目标】!C$28,结论【关键目标】!C$28,T3535+R3536))</f>
        <v>22</v>
      </c>
      <c r="U3536" s="19">
        <f>IF((T3535+R3536)&lt;结论【关键目标】!$C$28,0,(发电量计算【计算逻辑页】!R3536+发电量计算【计算逻辑页】!T3535-结论【关键目标】!$C$28))</f>
        <v>13.783769999999997</v>
      </c>
      <c r="V3536" s="5">
        <f t="shared" si="499"/>
        <v>0</v>
      </c>
      <c r="W3536" s="5">
        <f t="shared" si="500"/>
        <v>0.37137010878000004</v>
      </c>
      <c r="X3536" s="5">
        <f t="shared" si="503"/>
        <v>0</v>
      </c>
    </row>
    <row r="3537" spans="1:24" x14ac:dyDescent="0.15">
      <c r="A3537" s="7">
        <v>3536</v>
      </c>
      <c r="B3537" s="7">
        <v>5</v>
      </c>
      <c r="C3537" s="7">
        <v>28</v>
      </c>
      <c r="D3537" s="7">
        <v>8</v>
      </c>
      <c r="E3537" s="7">
        <v>148</v>
      </c>
      <c r="F3537" s="7">
        <v>14</v>
      </c>
      <c r="G3537" s="7">
        <v>233.6</v>
      </c>
      <c r="H3537" s="7">
        <f t="shared" si="495"/>
        <v>7</v>
      </c>
      <c r="I3537" s="16">
        <f t="shared" si="496"/>
        <v>45074</v>
      </c>
      <c r="J3537" s="17">
        <v>0.70809999999999995</v>
      </c>
      <c r="K3537" s="18">
        <f>G3537*结论【关键目标】!C$27*0.7735*0.001</f>
        <v>21.682752000000001</v>
      </c>
      <c r="L3537" s="5">
        <v>0</v>
      </c>
      <c r="M3537" s="5">
        <f>ABS(IF(L3537&lt;=0,L3537/耗电量关键数据!$B$6/1000,L3537/耗电量关键数据!$B$5/1000))</f>
        <v>0</v>
      </c>
      <c r="N3537" s="19">
        <f>耗电量关键数据!$B$14</f>
        <v>1.1688450000000001</v>
      </c>
      <c r="O3537" s="19">
        <f>耗电量关键数据!$B$15</f>
        <v>0.37403039999999999</v>
      </c>
      <c r="P3537" s="19">
        <f t="shared" si="497"/>
        <v>1.5428754000000002</v>
      </c>
      <c r="Q3537" s="19">
        <f t="shared" si="501"/>
        <v>0</v>
      </c>
      <c r="R3537" s="20">
        <f t="shared" si="498"/>
        <v>21.682752000000001</v>
      </c>
      <c r="S3537" s="20">
        <f t="shared" si="502"/>
        <v>0</v>
      </c>
      <c r="T3537" s="20">
        <f>IF((T3536+R3537)&lt;0,0,IF((T3536+R3537)&gt;结论【关键目标】!C$28,结论【关键目标】!C$28,T3536+R3537))</f>
        <v>22</v>
      </c>
      <c r="U3537" s="19">
        <f>IF((T3536+R3537)&lt;结论【关键目标】!$C$28,0,(发电量计算【计算逻辑页】!R3537+发电量计算【计算逻辑页】!T3536-结论【关键目标】!$C$28))</f>
        <v>21.682752000000001</v>
      </c>
      <c r="V3537" s="5">
        <f t="shared" si="499"/>
        <v>7.5889631999999994</v>
      </c>
      <c r="W3537" s="5">
        <f t="shared" si="500"/>
        <v>1.0925100707400002</v>
      </c>
      <c r="X3537" s="5">
        <f t="shared" si="503"/>
        <v>0</v>
      </c>
    </row>
    <row r="3538" spans="1:24" x14ac:dyDescent="0.15">
      <c r="A3538" s="7">
        <v>3537</v>
      </c>
      <c r="B3538" s="7">
        <v>5</v>
      </c>
      <c r="C3538" s="7">
        <v>28</v>
      </c>
      <c r="D3538" s="7">
        <v>9</v>
      </c>
      <c r="E3538" s="7">
        <v>148</v>
      </c>
      <c r="F3538" s="7">
        <v>16.2</v>
      </c>
      <c r="G3538" s="7">
        <v>421.6</v>
      </c>
      <c r="H3538" s="7">
        <f t="shared" si="495"/>
        <v>7</v>
      </c>
      <c r="I3538" s="16">
        <f t="shared" si="496"/>
        <v>45074</v>
      </c>
      <c r="J3538" s="17">
        <v>0.70809999999999995</v>
      </c>
      <c r="K3538" s="18">
        <f>G3538*结论【关键目标】!C$27*0.7735*0.001</f>
        <v>39.132911999999997</v>
      </c>
      <c r="L3538" s="5">
        <v>0</v>
      </c>
      <c r="M3538" s="5">
        <f>ABS(IF(L3538&lt;=0,L3538/耗电量关键数据!$B$6/1000,L3538/耗电量关键数据!$B$5/1000))</f>
        <v>0</v>
      </c>
      <c r="N3538" s="19">
        <f>耗电量关键数据!$B$14</f>
        <v>1.1688450000000001</v>
      </c>
      <c r="O3538" s="19">
        <f>耗电量关键数据!$B$15</f>
        <v>0.37403039999999999</v>
      </c>
      <c r="P3538" s="19">
        <f t="shared" si="497"/>
        <v>1.5428754000000002</v>
      </c>
      <c r="Q3538" s="19">
        <f t="shared" si="501"/>
        <v>0</v>
      </c>
      <c r="R3538" s="20">
        <f t="shared" si="498"/>
        <v>39.132911999999997</v>
      </c>
      <c r="S3538" s="20">
        <f t="shared" si="502"/>
        <v>0</v>
      </c>
      <c r="T3538" s="20">
        <f>IF((T3537+R3538)&lt;0,0,IF((T3537+R3538)&gt;结论【关键目标】!C$28,结论【关键目标】!C$28,T3537+R3538))</f>
        <v>22</v>
      </c>
      <c r="U3538" s="19">
        <f>IF((T3537+R3538)&lt;结论【关键目标】!$C$28,0,(发电量计算【计算逻辑页】!R3538+发电量计算【计算逻辑页】!T3537-结论【关键目标】!$C$28))</f>
        <v>39.132911999999997</v>
      </c>
      <c r="V3538" s="5">
        <f t="shared" si="499"/>
        <v>13.696519199999999</v>
      </c>
      <c r="W3538" s="5">
        <f t="shared" si="500"/>
        <v>1.0925100707400002</v>
      </c>
      <c r="X3538" s="5">
        <f t="shared" si="503"/>
        <v>0</v>
      </c>
    </row>
    <row r="3539" spans="1:24" x14ac:dyDescent="0.15">
      <c r="A3539" s="7">
        <v>3538</v>
      </c>
      <c r="B3539" s="7">
        <v>5</v>
      </c>
      <c r="C3539" s="7">
        <v>28</v>
      </c>
      <c r="D3539" s="7">
        <v>10</v>
      </c>
      <c r="E3539" s="7">
        <v>148</v>
      </c>
      <c r="F3539" s="7">
        <v>19</v>
      </c>
      <c r="G3539" s="7">
        <v>589.5</v>
      </c>
      <c r="H3539" s="7">
        <f t="shared" si="495"/>
        <v>7</v>
      </c>
      <c r="I3539" s="16">
        <f t="shared" si="496"/>
        <v>45074</v>
      </c>
      <c r="J3539" s="17">
        <v>0.70809999999999995</v>
      </c>
      <c r="K3539" s="18">
        <f>G3539*结论【关键目标】!C$27*0.7735*0.001</f>
        <v>54.717390000000002</v>
      </c>
      <c r="L3539" s="5">
        <v>0</v>
      </c>
      <c r="M3539" s="5">
        <f>ABS(IF(L3539&lt;=0,L3539/耗电量关键数据!$B$6/1000,L3539/耗电量关键数据!$B$5/1000))</f>
        <v>0</v>
      </c>
      <c r="N3539" s="19">
        <f>耗电量关键数据!$B$14</f>
        <v>1.1688450000000001</v>
      </c>
      <c r="O3539" s="19">
        <f>耗电量关键数据!$B$15</f>
        <v>0.37403039999999999</v>
      </c>
      <c r="P3539" s="19">
        <f t="shared" si="497"/>
        <v>1.5428754000000002</v>
      </c>
      <c r="Q3539" s="19">
        <f t="shared" si="501"/>
        <v>0</v>
      </c>
      <c r="R3539" s="20">
        <f t="shared" si="498"/>
        <v>54.717390000000002</v>
      </c>
      <c r="S3539" s="20">
        <f t="shared" si="502"/>
        <v>0</v>
      </c>
      <c r="T3539" s="20">
        <f>IF((T3538+R3539)&lt;0,0,IF((T3538+R3539)&gt;结论【关键目标】!C$28,结论【关键目标】!C$28,T3538+R3539))</f>
        <v>22</v>
      </c>
      <c r="U3539" s="19">
        <f>IF((T3538+R3539)&lt;结论【关键目标】!$C$28,0,(发电量计算【计算逻辑页】!R3539+发电量计算【计算逻辑页】!T3538-结论【关键目标】!$C$28))</f>
        <v>54.717389999999995</v>
      </c>
      <c r="V3539" s="5">
        <f t="shared" si="499"/>
        <v>19.151086499999998</v>
      </c>
      <c r="W3539" s="5">
        <f t="shared" si="500"/>
        <v>1.0925100707400002</v>
      </c>
      <c r="X3539" s="5">
        <f t="shared" si="503"/>
        <v>0</v>
      </c>
    </row>
    <row r="3540" spans="1:24" x14ac:dyDescent="0.15">
      <c r="A3540" s="7">
        <v>3539</v>
      </c>
      <c r="B3540" s="7">
        <v>5</v>
      </c>
      <c r="C3540" s="7">
        <v>28</v>
      </c>
      <c r="D3540" s="7">
        <v>11</v>
      </c>
      <c r="E3540" s="7">
        <v>148</v>
      </c>
      <c r="F3540" s="7">
        <v>20</v>
      </c>
      <c r="G3540" s="7">
        <v>747.1</v>
      </c>
      <c r="H3540" s="7">
        <f t="shared" si="495"/>
        <v>7</v>
      </c>
      <c r="I3540" s="16">
        <f t="shared" si="496"/>
        <v>45074</v>
      </c>
      <c r="J3540" s="17">
        <v>1.2267999999999999</v>
      </c>
      <c r="K3540" s="18">
        <f>G3540*结论【关键目标】!C$27*0.7735*0.001</f>
        <v>69.345821999999998</v>
      </c>
      <c r="L3540" s="5">
        <v>0</v>
      </c>
      <c r="M3540" s="5">
        <f>ABS(IF(L3540&lt;=0,L3540/耗电量关键数据!$B$6/1000,L3540/耗电量关键数据!$B$5/1000))</f>
        <v>0</v>
      </c>
      <c r="N3540" s="19">
        <f>耗电量关键数据!$B$14</f>
        <v>1.1688450000000001</v>
      </c>
      <c r="O3540" s="19">
        <f>耗电量关键数据!$B$15</f>
        <v>0.37403039999999999</v>
      </c>
      <c r="P3540" s="19">
        <f t="shared" si="497"/>
        <v>1.5428754000000002</v>
      </c>
      <c r="Q3540" s="19">
        <f t="shared" si="501"/>
        <v>1.5428754000000002</v>
      </c>
      <c r="R3540" s="20">
        <f t="shared" si="498"/>
        <v>67.802946599999999</v>
      </c>
      <c r="S3540" s="20">
        <f t="shared" si="502"/>
        <v>0</v>
      </c>
      <c r="T3540" s="20">
        <f>IF((T3539+R3540)&lt;0,0,IF((T3539+R3540)&gt;结论【关键目标】!C$28,结论【关键目标】!C$28,T3539+R3540))</f>
        <v>22</v>
      </c>
      <c r="U3540" s="19">
        <f>IF((T3539+R3540)&lt;结论【关键目标】!$C$28,0,(发电量计算【计算逻辑页】!R3540+发电量计算【计算逻辑页】!T3539-结论【关键目标】!$C$28))</f>
        <v>67.802946599999999</v>
      </c>
      <c r="V3540" s="5">
        <f t="shared" si="499"/>
        <v>23.731031309999999</v>
      </c>
      <c r="W3540" s="5">
        <f t="shared" si="500"/>
        <v>1.89279954072</v>
      </c>
      <c r="X3540" s="5">
        <f t="shared" si="503"/>
        <v>0</v>
      </c>
    </row>
    <row r="3541" spans="1:24" x14ac:dyDescent="0.15">
      <c r="A3541" s="7">
        <v>3540</v>
      </c>
      <c r="B3541" s="7">
        <v>5</v>
      </c>
      <c r="C3541" s="7">
        <v>28</v>
      </c>
      <c r="D3541" s="7">
        <v>12</v>
      </c>
      <c r="E3541" s="7">
        <v>148</v>
      </c>
      <c r="F3541" s="7">
        <v>20.399999999999999</v>
      </c>
      <c r="G3541" s="7">
        <v>722.7</v>
      </c>
      <c r="H3541" s="7">
        <f t="shared" si="495"/>
        <v>7</v>
      </c>
      <c r="I3541" s="16">
        <f t="shared" si="496"/>
        <v>45074</v>
      </c>
      <c r="J3541" s="17">
        <v>1.2267999999999999</v>
      </c>
      <c r="K3541" s="18">
        <f>G3541*结论【关键目标】!C$27*0.7735*0.001</f>
        <v>67.081013999999996</v>
      </c>
      <c r="L3541" s="5">
        <v>0</v>
      </c>
      <c r="M3541" s="5">
        <f>ABS(IF(L3541&lt;=0,L3541/耗电量关键数据!$B$6/1000,L3541/耗电量关键数据!$B$5/1000))</f>
        <v>0</v>
      </c>
      <c r="N3541" s="19">
        <f>耗电量关键数据!$B$14</f>
        <v>1.1688450000000001</v>
      </c>
      <c r="O3541" s="19">
        <f>耗电量关键数据!$B$15</f>
        <v>0.37403039999999999</v>
      </c>
      <c r="P3541" s="19">
        <f t="shared" si="497"/>
        <v>1.5428754000000002</v>
      </c>
      <c r="Q3541" s="19">
        <f t="shared" si="501"/>
        <v>1.5428754000000002</v>
      </c>
      <c r="R3541" s="20">
        <f t="shared" si="498"/>
        <v>65.538138599999996</v>
      </c>
      <c r="S3541" s="20">
        <f t="shared" si="502"/>
        <v>0</v>
      </c>
      <c r="T3541" s="20">
        <f>IF((T3540+R3541)&lt;0,0,IF((T3540+R3541)&gt;结论【关键目标】!C$28,结论【关键目标】!C$28,T3540+R3541))</f>
        <v>22</v>
      </c>
      <c r="U3541" s="19">
        <f>IF((T3540+R3541)&lt;结论【关键目标】!$C$28,0,(发电量计算【计算逻辑页】!R3541+发电量计算【计算逻辑页】!T3540-结论【关键目标】!$C$28))</f>
        <v>65.538138599999996</v>
      </c>
      <c r="V3541" s="5">
        <f t="shared" si="499"/>
        <v>22.938348509999997</v>
      </c>
      <c r="W3541" s="5">
        <f t="shared" si="500"/>
        <v>1.89279954072</v>
      </c>
      <c r="X3541" s="5">
        <f t="shared" si="503"/>
        <v>0</v>
      </c>
    </row>
    <row r="3542" spans="1:24" x14ac:dyDescent="0.15">
      <c r="A3542" s="7">
        <v>3541</v>
      </c>
      <c r="B3542" s="7">
        <v>5</v>
      </c>
      <c r="C3542" s="7">
        <v>28</v>
      </c>
      <c r="D3542" s="7">
        <v>13</v>
      </c>
      <c r="E3542" s="7">
        <v>148</v>
      </c>
      <c r="F3542" s="7">
        <v>22</v>
      </c>
      <c r="G3542" s="7">
        <v>684.6</v>
      </c>
      <c r="H3542" s="7">
        <f t="shared" si="495"/>
        <v>7</v>
      </c>
      <c r="I3542" s="16">
        <f t="shared" si="496"/>
        <v>45074</v>
      </c>
      <c r="J3542" s="17">
        <v>1.2267999999999999</v>
      </c>
      <c r="K3542" s="18">
        <f>G3542*结论【关键目标】!C$27*0.7735*0.001</f>
        <v>63.544572000000002</v>
      </c>
      <c r="L3542" s="5">
        <v>0</v>
      </c>
      <c r="M3542" s="5">
        <f>ABS(IF(L3542&lt;=0,L3542/耗电量关键数据!$B$6/1000,L3542/耗电量关键数据!$B$5/1000))</f>
        <v>0</v>
      </c>
      <c r="N3542" s="19">
        <f>耗电量关键数据!$B$14</f>
        <v>1.1688450000000001</v>
      </c>
      <c r="O3542" s="19">
        <f>耗电量关键数据!$B$15</f>
        <v>0.37403039999999999</v>
      </c>
      <c r="P3542" s="19">
        <f t="shared" si="497"/>
        <v>1.5428754000000002</v>
      </c>
      <c r="Q3542" s="19">
        <f t="shared" si="501"/>
        <v>1.5428754000000002</v>
      </c>
      <c r="R3542" s="20">
        <f t="shared" si="498"/>
        <v>62.001696600000002</v>
      </c>
      <c r="S3542" s="20">
        <f t="shared" si="502"/>
        <v>0</v>
      </c>
      <c r="T3542" s="20">
        <f>IF((T3541+R3542)&lt;0,0,IF((T3541+R3542)&gt;结论【关键目标】!C$28,结论【关键目标】!C$28,T3541+R3542))</f>
        <v>22</v>
      </c>
      <c r="U3542" s="19">
        <f>IF((T3541+R3542)&lt;结论【关键目标】!$C$28,0,(发电量计算【计算逻辑页】!R3542+发电量计算【计算逻辑页】!T3541-结论【关键目标】!$C$28))</f>
        <v>62.001696600000002</v>
      </c>
      <c r="V3542" s="5">
        <f t="shared" si="499"/>
        <v>21.700593810000001</v>
      </c>
      <c r="W3542" s="5">
        <f t="shared" si="500"/>
        <v>1.89279954072</v>
      </c>
      <c r="X3542" s="5">
        <f t="shared" si="503"/>
        <v>0</v>
      </c>
    </row>
    <row r="3543" spans="1:24" x14ac:dyDescent="0.15">
      <c r="A3543" s="7">
        <v>3542</v>
      </c>
      <c r="B3543" s="7">
        <v>5</v>
      </c>
      <c r="C3543" s="7">
        <v>28</v>
      </c>
      <c r="D3543" s="7">
        <v>14</v>
      </c>
      <c r="E3543" s="7">
        <v>148</v>
      </c>
      <c r="F3543" s="7">
        <v>16</v>
      </c>
      <c r="G3543" s="7">
        <v>321.10000000000002</v>
      </c>
      <c r="H3543" s="7">
        <f t="shared" si="495"/>
        <v>7</v>
      </c>
      <c r="I3543" s="16">
        <f t="shared" si="496"/>
        <v>45074</v>
      </c>
      <c r="J3543" s="17">
        <v>1.2267999999999999</v>
      </c>
      <c r="K3543" s="18">
        <f>G3543*结论【关键目标】!C$27*0.7735*0.001</f>
        <v>29.804501999999999</v>
      </c>
      <c r="L3543" s="5">
        <v>0</v>
      </c>
      <c r="M3543" s="5">
        <f>ABS(IF(L3543&lt;=0,L3543/耗电量关键数据!$B$6/1000,L3543/耗电量关键数据!$B$5/1000))</f>
        <v>0</v>
      </c>
      <c r="N3543" s="19">
        <f>耗电量关键数据!$B$14</f>
        <v>1.1688450000000001</v>
      </c>
      <c r="O3543" s="19">
        <f>耗电量关键数据!$B$15</f>
        <v>0.37403039999999999</v>
      </c>
      <c r="P3543" s="19">
        <f t="shared" si="497"/>
        <v>1.5428754000000002</v>
      </c>
      <c r="Q3543" s="19">
        <f t="shared" si="501"/>
        <v>1.5428754000000002</v>
      </c>
      <c r="R3543" s="20">
        <f t="shared" si="498"/>
        <v>28.2616266</v>
      </c>
      <c r="S3543" s="20">
        <f t="shared" si="502"/>
        <v>0</v>
      </c>
      <c r="T3543" s="20">
        <f>IF((T3542+R3543)&lt;0,0,IF((T3542+R3543)&gt;结论【关键目标】!C$28,结论【关键目标】!C$28,T3542+R3543))</f>
        <v>22</v>
      </c>
      <c r="U3543" s="19">
        <f>IF((T3542+R3543)&lt;结论【关键目标】!$C$28,0,(发电量计算【计算逻辑页】!R3543+发电量计算【计算逻辑页】!T3542-结论【关键目标】!$C$28))</f>
        <v>28.2616266</v>
      </c>
      <c r="V3543" s="5">
        <f t="shared" si="499"/>
        <v>9.8915693099999995</v>
      </c>
      <c r="W3543" s="5">
        <f t="shared" si="500"/>
        <v>1.89279954072</v>
      </c>
      <c r="X3543" s="5">
        <f t="shared" si="503"/>
        <v>0</v>
      </c>
    </row>
    <row r="3544" spans="1:24" x14ac:dyDescent="0.15">
      <c r="A3544" s="7">
        <v>3543</v>
      </c>
      <c r="B3544" s="7">
        <v>5</v>
      </c>
      <c r="C3544" s="7">
        <v>28</v>
      </c>
      <c r="D3544" s="7">
        <v>15</v>
      </c>
      <c r="E3544" s="7">
        <v>148</v>
      </c>
      <c r="F3544" s="7">
        <v>20.399999999999999</v>
      </c>
      <c r="G3544" s="7">
        <v>475.4</v>
      </c>
      <c r="H3544" s="7">
        <f t="shared" si="495"/>
        <v>7</v>
      </c>
      <c r="I3544" s="16">
        <f t="shared" si="496"/>
        <v>45074</v>
      </c>
      <c r="J3544" s="17">
        <v>1.2267999999999999</v>
      </c>
      <c r="K3544" s="18">
        <f>G3544*结论【关键目标】!C$27*0.7735*0.001</f>
        <v>44.126627999999997</v>
      </c>
      <c r="L3544" s="5">
        <v>0</v>
      </c>
      <c r="M3544" s="5">
        <f>ABS(IF(L3544&lt;=0,L3544/耗电量关键数据!$B$6/1000,L3544/耗电量关键数据!$B$5/1000))</f>
        <v>0</v>
      </c>
      <c r="N3544" s="19">
        <f>耗电量关键数据!$B$14</f>
        <v>1.1688450000000001</v>
      </c>
      <c r="O3544" s="19">
        <f>耗电量关键数据!$B$15</f>
        <v>0.37403039999999999</v>
      </c>
      <c r="P3544" s="19">
        <f t="shared" si="497"/>
        <v>1.5428754000000002</v>
      </c>
      <c r="Q3544" s="19">
        <f t="shared" si="501"/>
        <v>1.5428754000000002</v>
      </c>
      <c r="R3544" s="20">
        <f t="shared" si="498"/>
        <v>42.583752599999997</v>
      </c>
      <c r="S3544" s="20">
        <f t="shared" si="502"/>
        <v>0</v>
      </c>
      <c r="T3544" s="20">
        <f>IF((T3543+R3544)&lt;0,0,IF((T3543+R3544)&gt;结论【关键目标】!C$28,结论【关键目标】!C$28,T3543+R3544))</f>
        <v>22</v>
      </c>
      <c r="U3544" s="19">
        <f>IF((T3543+R3544)&lt;结论【关键目标】!$C$28,0,(发电量计算【计算逻辑页】!R3544+发电量计算【计算逻辑页】!T3543-结论【关键目标】!$C$28))</f>
        <v>42.583752599999997</v>
      </c>
      <c r="V3544" s="5">
        <f t="shared" si="499"/>
        <v>14.904313409999999</v>
      </c>
      <c r="W3544" s="5">
        <f t="shared" si="500"/>
        <v>1.89279954072</v>
      </c>
      <c r="X3544" s="5">
        <f t="shared" si="503"/>
        <v>0</v>
      </c>
    </row>
    <row r="3545" spans="1:24" x14ac:dyDescent="0.15">
      <c r="A3545" s="7">
        <v>3544</v>
      </c>
      <c r="B3545" s="7">
        <v>5</v>
      </c>
      <c r="C3545" s="7">
        <v>28</v>
      </c>
      <c r="D3545" s="7">
        <v>16</v>
      </c>
      <c r="E3545" s="7">
        <v>148</v>
      </c>
      <c r="F3545" s="7">
        <v>22</v>
      </c>
      <c r="G3545" s="7">
        <v>365.1</v>
      </c>
      <c r="H3545" s="7">
        <f t="shared" si="495"/>
        <v>7</v>
      </c>
      <c r="I3545" s="16">
        <f t="shared" si="496"/>
        <v>45074</v>
      </c>
      <c r="J3545" s="17">
        <v>0.70809999999999995</v>
      </c>
      <c r="K3545" s="18">
        <f>G3545*结论【关键目标】!C$27*0.7735*0.001</f>
        <v>33.888581999999992</v>
      </c>
      <c r="L3545" s="5">
        <v>0</v>
      </c>
      <c r="M3545" s="5">
        <f>ABS(IF(L3545&lt;=0,L3545/耗电量关键数据!$B$6/1000,L3545/耗电量关键数据!$B$5/1000))</f>
        <v>0</v>
      </c>
      <c r="N3545" s="19">
        <f>耗电量关键数据!$B$14</f>
        <v>1.1688450000000001</v>
      </c>
      <c r="O3545" s="19">
        <f>耗电量关键数据!$B$15</f>
        <v>0.37403039999999999</v>
      </c>
      <c r="P3545" s="19">
        <f t="shared" si="497"/>
        <v>1.5428754000000002</v>
      </c>
      <c r="Q3545" s="19">
        <f t="shared" si="501"/>
        <v>0</v>
      </c>
      <c r="R3545" s="20">
        <f t="shared" si="498"/>
        <v>33.888581999999992</v>
      </c>
      <c r="S3545" s="20">
        <f t="shared" si="502"/>
        <v>0</v>
      </c>
      <c r="T3545" s="20">
        <f>IF((T3544+R3545)&lt;0,0,IF((T3544+R3545)&gt;结论【关键目标】!C$28,结论【关键目标】!C$28,T3544+R3545))</f>
        <v>22</v>
      </c>
      <c r="U3545" s="19">
        <f>IF((T3544+R3545)&lt;结论【关键目标】!$C$28,0,(发电量计算【计算逻辑页】!R3545+发电量计算【计算逻辑页】!T3544-结论【关键目标】!$C$28))</f>
        <v>33.888581999999992</v>
      </c>
      <c r="V3545" s="5">
        <f t="shared" si="499"/>
        <v>11.861003699999996</v>
      </c>
      <c r="W3545" s="5">
        <f t="shared" si="500"/>
        <v>1.0925100707400002</v>
      </c>
      <c r="X3545" s="5">
        <f t="shared" si="503"/>
        <v>0</v>
      </c>
    </row>
    <row r="3546" spans="1:24" x14ac:dyDescent="0.15">
      <c r="A3546" s="7">
        <v>3545</v>
      </c>
      <c r="B3546" s="7">
        <v>5</v>
      </c>
      <c r="C3546" s="7">
        <v>28</v>
      </c>
      <c r="D3546" s="7">
        <v>17</v>
      </c>
      <c r="E3546" s="7">
        <v>148</v>
      </c>
      <c r="F3546" s="7">
        <v>23</v>
      </c>
      <c r="G3546" s="7">
        <v>306</v>
      </c>
      <c r="H3546" s="7">
        <f t="shared" si="495"/>
        <v>7</v>
      </c>
      <c r="I3546" s="16">
        <f t="shared" si="496"/>
        <v>45074</v>
      </c>
      <c r="J3546" s="17">
        <v>0.70809999999999995</v>
      </c>
      <c r="K3546" s="18">
        <f>G3546*结论【关键目标】!C$27*0.7735*0.001</f>
        <v>28.402919999999998</v>
      </c>
      <c r="L3546" s="5">
        <v>0</v>
      </c>
      <c r="M3546" s="5">
        <f>ABS(IF(L3546&lt;=0,L3546/耗电量关键数据!$B$6/1000,L3546/耗电量关键数据!$B$5/1000))</f>
        <v>0</v>
      </c>
      <c r="N3546" s="19">
        <f>耗电量关键数据!$B$14</f>
        <v>1.1688450000000001</v>
      </c>
      <c r="O3546" s="19">
        <f>耗电量关键数据!$B$15</f>
        <v>0.37403039999999999</v>
      </c>
      <c r="P3546" s="19">
        <f t="shared" si="497"/>
        <v>1.5428754000000002</v>
      </c>
      <c r="Q3546" s="19">
        <f t="shared" si="501"/>
        <v>0</v>
      </c>
      <c r="R3546" s="20">
        <f t="shared" si="498"/>
        <v>28.402919999999998</v>
      </c>
      <c r="S3546" s="20">
        <f t="shared" si="502"/>
        <v>0</v>
      </c>
      <c r="T3546" s="20">
        <f>IF((T3545+R3546)&lt;0,0,IF((T3545+R3546)&gt;结论【关键目标】!C$28,结论【关键目标】!C$28,T3545+R3546))</f>
        <v>22</v>
      </c>
      <c r="U3546" s="19">
        <f>IF((T3545+R3546)&lt;结论【关键目标】!$C$28,0,(发电量计算【计算逻辑页】!R3546+发电量计算【计算逻辑页】!T3545-结论【关键目标】!$C$28))</f>
        <v>28.402919999999995</v>
      </c>
      <c r="V3546" s="5">
        <f t="shared" si="499"/>
        <v>9.9410219999999967</v>
      </c>
      <c r="W3546" s="5">
        <f t="shared" si="500"/>
        <v>1.0925100707400002</v>
      </c>
      <c r="X3546" s="5">
        <f t="shared" si="503"/>
        <v>0</v>
      </c>
    </row>
    <row r="3547" spans="1:24" x14ac:dyDescent="0.15">
      <c r="A3547" s="7">
        <v>3546</v>
      </c>
      <c r="B3547" s="7">
        <v>5</v>
      </c>
      <c r="C3547" s="7">
        <v>28</v>
      </c>
      <c r="D3547" s="7">
        <v>18</v>
      </c>
      <c r="E3547" s="7">
        <v>148</v>
      </c>
      <c r="F3547" s="7">
        <v>22.8</v>
      </c>
      <c r="G3547" s="7">
        <v>111.7</v>
      </c>
      <c r="H3547" s="7">
        <f t="shared" si="495"/>
        <v>7</v>
      </c>
      <c r="I3547" s="16">
        <f t="shared" si="496"/>
        <v>45074</v>
      </c>
      <c r="J3547" s="17">
        <v>0.70809999999999995</v>
      </c>
      <c r="K3547" s="18">
        <f>G3547*结论【关键目标】!C$27*0.7735*0.001</f>
        <v>10.367993999999999</v>
      </c>
      <c r="L3547" s="5">
        <v>0</v>
      </c>
      <c r="M3547" s="5">
        <f>ABS(IF(L3547&lt;=0,L3547/耗电量关键数据!$B$6/1000,L3547/耗电量关键数据!$B$5/1000))</f>
        <v>0</v>
      </c>
      <c r="N3547" s="19">
        <f>耗电量关键数据!$B$14</f>
        <v>1.1688450000000001</v>
      </c>
      <c r="O3547" s="19">
        <f>耗电量关键数据!$B$15</f>
        <v>0.37403039999999999</v>
      </c>
      <c r="P3547" s="19">
        <f t="shared" si="497"/>
        <v>1.5428754000000002</v>
      </c>
      <c r="Q3547" s="19">
        <f t="shared" si="501"/>
        <v>0</v>
      </c>
      <c r="R3547" s="20">
        <f t="shared" si="498"/>
        <v>10.367993999999999</v>
      </c>
      <c r="S3547" s="20">
        <f t="shared" si="502"/>
        <v>0</v>
      </c>
      <c r="T3547" s="20">
        <f>IF((T3546+R3547)&lt;0,0,IF((T3546+R3547)&gt;结论【关键目标】!C$28,结论【关键目标】!C$28,T3546+R3547))</f>
        <v>22</v>
      </c>
      <c r="U3547" s="19">
        <f>IF((T3546+R3547)&lt;结论【关键目标】!$C$28,0,(发电量计算【计算逻辑页】!R3547+发电量计算【计算逻辑页】!T3546-结论【关键目标】!$C$28))</f>
        <v>10.367993999999996</v>
      </c>
      <c r="V3547" s="5">
        <f t="shared" si="499"/>
        <v>3.6287978999999981</v>
      </c>
      <c r="W3547" s="5">
        <f t="shared" si="500"/>
        <v>1.0925100707400002</v>
      </c>
      <c r="X3547" s="5">
        <f t="shared" si="503"/>
        <v>0</v>
      </c>
    </row>
    <row r="3548" spans="1:24" x14ac:dyDescent="0.15">
      <c r="A3548" s="7">
        <v>3547</v>
      </c>
      <c r="B3548" s="7">
        <v>5</v>
      </c>
      <c r="C3548" s="7">
        <v>28</v>
      </c>
      <c r="D3548" s="7">
        <v>19</v>
      </c>
      <c r="E3548" s="7">
        <v>148</v>
      </c>
      <c r="F3548" s="7">
        <v>20</v>
      </c>
      <c r="G3548" s="7">
        <v>0</v>
      </c>
      <c r="H3548" s="7">
        <f t="shared" si="495"/>
        <v>7</v>
      </c>
      <c r="I3548" s="16">
        <f t="shared" si="496"/>
        <v>45074</v>
      </c>
      <c r="J3548" s="17">
        <v>1.2267999999999999</v>
      </c>
      <c r="K3548" s="18">
        <f>G3548*结论【关键目标】!C$27*0.7735*0.001</f>
        <v>0</v>
      </c>
      <c r="L3548" s="5">
        <v>0</v>
      </c>
      <c r="M3548" s="5">
        <f>ABS(IF(L3548&lt;=0,L3548/耗电量关键数据!$B$6/1000,L3548/耗电量关键数据!$B$5/1000))</f>
        <v>0</v>
      </c>
      <c r="N3548" s="19">
        <f>耗电量关键数据!$B$14</f>
        <v>1.1688450000000001</v>
      </c>
      <c r="O3548" s="19">
        <f>耗电量关键数据!$B$15</f>
        <v>0.37403039999999999</v>
      </c>
      <c r="P3548" s="19">
        <f t="shared" si="497"/>
        <v>1.5428754000000002</v>
      </c>
      <c r="Q3548" s="19">
        <f t="shared" si="501"/>
        <v>1.5428754000000002</v>
      </c>
      <c r="R3548" s="20">
        <f t="shared" si="498"/>
        <v>-1.5428754000000002</v>
      </c>
      <c r="S3548" s="20">
        <f t="shared" si="502"/>
        <v>1.5428754000000002</v>
      </c>
      <c r="T3548" s="20">
        <f>IF((T3547+R3548)&lt;0,0,IF((T3547+R3548)&gt;结论【关键目标】!C$28,结论【关键目标】!C$28,T3547+R3548))</f>
        <v>20.4571246</v>
      </c>
      <c r="U3548" s="19">
        <f>IF((T3547+R3548)&lt;结论【关键目标】!$C$28,0,(发电量计算【计算逻辑页】!R3548+发电量计算【计算逻辑页】!T3547-结论【关键目标】!$C$28))</f>
        <v>0</v>
      </c>
      <c r="V3548" s="5">
        <f t="shared" si="499"/>
        <v>0</v>
      </c>
      <c r="W3548" s="5">
        <f t="shared" si="500"/>
        <v>0</v>
      </c>
      <c r="X3548" s="5">
        <f t="shared" si="503"/>
        <v>1.3527931507200002</v>
      </c>
    </row>
    <row r="3549" spans="1:24" x14ac:dyDescent="0.15">
      <c r="A3549" s="7">
        <v>3548</v>
      </c>
      <c r="B3549" s="7">
        <v>5</v>
      </c>
      <c r="C3549" s="7">
        <v>28</v>
      </c>
      <c r="D3549" s="7">
        <v>20</v>
      </c>
      <c r="E3549" s="7">
        <v>148</v>
      </c>
      <c r="F3549" s="7">
        <v>20</v>
      </c>
      <c r="G3549" s="7">
        <v>0</v>
      </c>
      <c r="H3549" s="7">
        <f t="shared" si="495"/>
        <v>7</v>
      </c>
      <c r="I3549" s="16">
        <f t="shared" si="496"/>
        <v>45074</v>
      </c>
      <c r="J3549" s="17">
        <v>1.2267999999999999</v>
      </c>
      <c r="K3549" s="18">
        <f>G3549*结论【关键目标】!C$27*0.7735*0.001</f>
        <v>0</v>
      </c>
      <c r="L3549" s="5">
        <v>0</v>
      </c>
      <c r="M3549" s="5">
        <f>ABS(IF(L3549&lt;=0,L3549/耗电量关键数据!$B$6/1000,L3549/耗电量关键数据!$B$5/1000))</f>
        <v>0</v>
      </c>
      <c r="N3549" s="19">
        <f>耗电量关键数据!$B$14</f>
        <v>1.1688450000000001</v>
      </c>
      <c r="O3549" s="19">
        <f>耗电量关键数据!$B$15</f>
        <v>0.37403039999999999</v>
      </c>
      <c r="P3549" s="19">
        <f t="shared" si="497"/>
        <v>1.5428754000000002</v>
      </c>
      <c r="Q3549" s="19">
        <f t="shared" si="501"/>
        <v>1.5428754000000002</v>
      </c>
      <c r="R3549" s="20">
        <f t="shared" si="498"/>
        <v>-1.5428754000000002</v>
      </c>
      <c r="S3549" s="20">
        <f t="shared" si="502"/>
        <v>1.5428754000000002</v>
      </c>
      <c r="T3549" s="20">
        <f>IF((T3548+R3549)&lt;0,0,IF((T3548+R3549)&gt;结论【关键目标】!C$28,结论【关键目标】!C$28,T3548+R3549))</f>
        <v>18.9142492</v>
      </c>
      <c r="U3549" s="19">
        <f>IF((T3548+R3549)&lt;结论【关键目标】!$C$28,0,(发电量计算【计算逻辑页】!R3549+发电量计算【计算逻辑页】!T3548-结论【关键目标】!$C$28))</f>
        <v>0</v>
      </c>
      <c r="V3549" s="5">
        <f t="shared" si="499"/>
        <v>0</v>
      </c>
      <c r="W3549" s="5">
        <f t="shared" si="500"/>
        <v>0</v>
      </c>
      <c r="X3549" s="5">
        <f t="shared" si="503"/>
        <v>1.3527931507200002</v>
      </c>
    </row>
    <row r="3550" spans="1:24" x14ac:dyDescent="0.15">
      <c r="A3550" s="7">
        <v>3549</v>
      </c>
      <c r="B3550" s="7">
        <v>5</v>
      </c>
      <c r="C3550" s="7">
        <v>28</v>
      </c>
      <c r="D3550" s="7">
        <v>21</v>
      </c>
      <c r="E3550" s="7">
        <v>148</v>
      </c>
      <c r="F3550" s="7">
        <v>17.8</v>
      </c>
      <c r="G3550" s="7">
        <v>0</v>
      </c>
      <c r="H3550" s="7">
        <f t="shared" si="495"/>
        <v>7</v>
      </c>
      <c r="I3550" s="16">
        <f t="shared" si="496"/>
        <v>45074</v>
      </c>
      <c r="J3550" s="17">
        <v>1.2267999999999999</v>
      </c>
      <c r="K3550" s="18">
        <f>G3550*结论【关键目标】!C$27*0.7735*0.001</f>
        <v>0</v>
      </c>
      <c r="L3550" s="5">
        <v>0</v>
      </c>
      <c r="M3550" s="5">
        <f>ABS(IF(L3550&lt;=0,L3550/耗电量关键数据!$B$6/1000,L3550/耗电量关键数据!$B$5/1000))</f>
        <v>0</v>
      </c>
      <c r="N3550" s="19">
        <f>耗电量关键数据!$B$14</f>
        <v>1.1688450000000001</v>
      </c>
      <c r="O3550" s="19">
        <f>耗电量关键数据!$B$15</f>
        <v>0.37403039999999999</v>
      </c>
      <c r="P3550" s="19">
        <f t="shared" si="497"/>
        <v>1.5428754000000002</v>
      </c>
      <c r="Q3550" s="19">
        <f t="shared" si="501"/>
        <v>1.5428754000000002</v>
      </c>
      <c r="R3550" s="20">
        <f t="shared" si="498"/>
        <v>-1.5428754000000002</v>
      </c>
      <c r="S3550" s="20">
        <f t="shared" si="502"/>
        <v>1.5428754000000002</v>
      </c>
      <c r="T3550" s="20">
        <f>IF((T3549+R3550)&lt;0,0,IF((T3549+R3550)&gt;结论【关键目标】!C$28,结论【关键目标】!C$28,T3549+R3550))</f>
        <v>17.371373800000001</v>
      </c>
      <c r="U3550" s="19">
        <f>IF((T3549+R3550)&lt;结论【关键目标】!$C$28,0,(发电量计算【计算逻辑页】!R3550+发电量计算【计算逻辑页】!T3549-结论【关键目标】!$C$28))</f>
        <v>0</v>
      </c>
      <c r="V3550" s="5">
        <f t="shared" si="499"/>
        <v>0</v>
      </c>
      <c r="W3550" s="5">
        <f t="shared" si="500"/>
        <v>0</v>
      </c>
      <c r="X3550" s="5">
        <f t="shared" si="503"/>
        <v>1.3527931507200002</v>
      </c>
    </row>
    <row r="3551" spans="1:24" x14ac:dyDescent="0.15">
      <c r="A3551" s="7">
        <v>3550</v>
      </c>
      <c r="B3551" s="7">
        <v>5</v>
      </c>
      <c r="C3551" s="7">
        <v>28</v>
      </c>
      <c r="D3551" s="7">
        <v>22</v>
      </c>
      <c r="E3551" s="7">
        <v>148</v>
      </c>
      <c r="F3551" s="7">
        <v>18</v>
      </c>
      <c r="G3551" s="7">
        <v>0</v>
      </c>
      <c r="H3551" s="7">
        <f t="shared" si="495"/>
        <v>7</v>
      </c>
      <c r="I3551" s="16">
        <f t="shared" si="496"/>
        <v>45074</v>
      </c>
      <c r="J3551" s="17">
        <v>0.70809999999999995</v>
      </c>
      <c r="K3551" s="18">
        <f>G3551*结论【关键目标】!C$27*0.7735*0.001</f>
        <v>0</v>
      </c>
      <c r="L3551" s="5">
        <v>0</v>
      </c>
      <c r="M3551" s="5">
        <f>ABS(IF(L3551&lt;=0,L3551/耗电量关键数据!$B$6/1000,L3551/耗电量关键数据!$B$5/1000))</f>
        <v>0</v>
      </c>
      <c r="N3551" s="19">
        <f>耗电量关键数据!$B$14</f>
        <v>1.1688450000000001</v>
      </c>
      <c r="O3551" s="19">
        <f>耗电量关键数据!$B$15</f>
        <v>0.37403039999999999</v>
      </c>
      <c r="P3551" s="19">
        <f t="shared" si="497"/>
        <v>1.5428754000000002</v>
      </c>
      <c r="Q3551" s="19">
        <f t="shared" si="501"/>
        <v>0</v>
      </c>
      <c r="R3551" s="20">
        <f t="shared" si="498"/>
        <v>0</v>
      </c>
      <c r="S3551" s="20">
        <f t="shared" si="502"/>
        <v>0</v>
      </c>
      <c r="T3551" s="20">
        <f>IF((T3550+R3551)&lt;0,0,IF((T3550+R3551)&gt;结论【关键目标】!C$28,结论【关键目标】!C$28,T3550+R3551))</f>
        <v>17.371373800000001</v>
      </c>
      <c r="U3551" s="19">
        <f>IF((T3550+R3551)&lt;结论【关键目标】!$C$28,0,(发电量计算【计算逻辑页】!R3551+发电量计算【计算逻辑页】!T3550-结论【关键目标】!$C$28))</f>
        <v>0</v>
      </c>
      <c r="V3551" s="5">
        <f t="shared" si="499"/>
        <v>0</v>
      </c>
      <c r="W3551" s="5">
        <f t="shared" si="500"/>
        <v>0</v>
      </c>
      <c r="X3551" s="5">
        <f t="shared" si="503"/>
        <v>0</v>
      </c>
    </row>
    <row r="3552" spans="1:24" x14ac:dyDescent="0.15">
      <c r="A3552" s="7">
        <v>3551</v>
      </c>
      <c r="B3552" s="7">
        <v>5</v>
      </c>
      <c r="C3552" s="7">
        <v>28</v>
      </c>
      <c r="D3552" s="7">
        <v>23</v>
      </c>
      <c r="E3552" s="7">
        <v>148</v>
      </c>
      <c r="F3552" s="7">
        <v>15</v>
      </c>
      <c r="G3552" s="7">
        <v>0</v>
      </c>
      <c r="H3552" s="7">
        <f t="shared" si="495"/>
        <v>7</v>
      </c>
      <c r="I3552" s="16">
        <f t="shared" si="496"/>
        <v>45074</v>
      </c>
      <c r="J3552" s="17">
        <v>0.70809999999999995</v>
      </c>
      <c r="K3552" s="18">
        <f>G3552*结论【关键目标】!C$27*0.7735*0.001</f>
        <v>0</v>
      </c>
      <c r="L3552" s="5">
        <v>0</v>
      </c>
      <c r="M3552" s="5">
        <f>ABS(IF(L3552&lt;=0,L3552/耗电量关键数据!$B$6/1000,L3552/耗电量关键数据!$B$5/1000))</f>
        <v>0</v>
      </c>
      <c r="N3552" s="19">
        <f>耗电量关键数据!$B$14</f>
        <v>1.1688450000000001</v>
      </c>
      <c r="O3552" s="19">
        <f>耗电量关键数据!$B$15</f>
        <v>0.37403039999999999</v>
      </c>
      <c r="P3552" s="19">
        <f t="shared" si="497"/>
        <v>1.5428754000000002</v>
      </c>
      <c r="Q3552" s="19">
        <f t="shared" si="501"/>
        <v>0</v>
      </c>
      <c r="R3552" s="20">
        <f t="shared" si="498"/>
        <v>0</v>
      </c>
      <c r="S3552" s="20">
        <f t="shared" si="502"/>
        <v>0</v>
      </c>
      <c r="T3552" s="20">
        <f>IF((T3551+R3552)&lt;0,0,IF((T3551+R3552)&gt;结论【关键目标】!C$28,结论【关键目标】!C$28,T3551+R3552))</f>
        <v>17.371373800000001</v>
      </c>
      <c r="U3552" s="19">
        <f>IF((T3551+R3552)&lt;结论【关键目标】!$C$28,0,(发电量计算【计算逻辑页】!R3552+发电量计算【计算逻辑页】!T3551-结论【关键目标】!$C$28))</f>
        <v>0</v>
      </c>
      <c r="V3552" s="5">
        <f t="shared" si="499"/>
        <v>0</v>
      </c>
      <c r="W3552" s="5">
        <f t="shared" si="500"/>
        <v>0</v>
      </c>
      <c r="X3552" s="5">
        <f t="shared" si="503"/>
        <v>0</v>
      </c>
    </row>
    <row r="3553" spans="1:24" x14ac:dyDescent="0.15">
      <c r="A3553" s="7">
        <v>3552</v>
      </c>
      <c r="B3553" s="7">
        <v>5</v>
      </c>
      <c r="C3553" s="7">
        <v>28</v>
      </c>
      <c r="D3553" s="7">
        <v>24</v>
      </c>
      <c r="E3553" s="7">
        <v>148</v>
      </c>
      <c r="F3553" s="7">
        <v>14.4</v>
      </c>
      <c r="G3553" s="7">
        <v>0</v>
      </c>
      <c r="H3553" s="7">
        <f t="shared" si="495"/>
        <v>7</v>
      </c>
      <c r="I3553" s="16">
        <f t="shared" si="496"/>
        <v>45074</v>
      </c>
      <c r="J3553" s="17">
        <v>0.2407</v>
      </c>
      <c r="K3553" s="18">
        <f>G3553*结论【关键目标】!C$27*0.7735*0.001</f>
        <v>0</v>
      </c>
      <c r="L3553" s="5">
        <v>0</v>
      </c>
      <c r="M3553" s="5">
        <f>ABS(IF(L3553&lt;=0,L3553/耗电量关键数据!$B$6/1000,L3553/耗电量关键数据!$B$5/1000))</f>
        <v>0</v>
      </c>
      <c r="N3553" s="19">
        <f>耗电量关键数据!$B$14</f>
        <v>1.1688450000000001</v>
      </c>
      <c r="O3553" s="19">
        <f>耗电量关键数据!$B$15</f>
        <v>0.37403039999999999</v>
      </c>
      <c r="P3553" s="19">
        <f t="shared" si="497"/>
        <v>1.5428754000000002</v>
      </c>
      <c r="Q3553" s="19">
        <f t="shared" si="501"/>
        <v>0</v>
      </c>
      <c r="R3553" s="20">
        <f t="shared" si="498"/>
        <v>0</v>
      </c>
      <c r="S3553" s="20">
        <f t="shared" si="502"/>
        <v>0</v>
      </c>
      <c r="T3553" s="20">
        <f>IF((T3552+R3553)&lt;0,0,IF((T3552+R3553)&gt;结论【关键目标】!C$28,结论【关键目标】!C$28,T3552+R3553))</f>
        <v>17.371373800000001</v>
      </c>
      <c r="U3553" s="19">
        <f>IF((T3552+R3553)&lt;结论【关键目标】!$C$28,0,(发电量计算【计算逻辑页】!R3553+发电量计算【计算逻辑页】!T3552-结论【关键目标】!$C$28))</f>
        <v>0</v>
      </c>
      <c r="V3553" s="5">
        <f t="shared" si="499"/>
        <v>0</v>
      </c>
      <c r="W3553" s="5">
        <f t="shared" si="500"/>
        <v>0</v>
      </c>
      <c r="X3553" s="5">
        <f t="shared" si="503"/>
        <v>0</v>
      </c>
    </row>
    <row r="3554" spans="1:24" x14ac:dyDescent="0.15">
      <c r="A3554" s="7">
        <v>3553</v>
      </c>
      <c r="B3554" s="7">
        <v>5</v>
      </c>
      <c r="C3554" s="7">
        <v>29</v>
      </c>
      <c r="D3554" s="7">
        <v>1</v>
      </c>
      <c r="E3554" s="7">
        <v>149</v>
      </c>
      <c r="F3554" s="7">
        <v>14</v>
      </c>
      <c r="G3554" s="7">
        <v>0</v>
      </c>
      <c r="H3554" s="7">
        <f t="shared" si="495"/>
        <v>1</v>
      </c>
      <c r="I3554" s="16">
        <f t="shared" si="496"/>
        <v>45075</v>
      </c>
      <c r="J3554" s="17">
        <v>0.2407</v>
      </c>
      <c r="K3554" s="18">
        <f>G3554*结论【关键目标】!C$27*0.7735*0.001</f>
        <v>0</v>
      </c>
      <c r="L3554" s="5">
        <v>0</v>
      </c>
      <c r="M3554" s="5">
        <f>ABS(IF(L3554&lt;=0,L3554/耗电量关键数据!$B$6/1000,L3554/耗电量关键数据!$B$5/1000))</f>
        <v>0</v>
      </c>
      <c r="N3554" s="5">
        <f>电气设备逐时使用率计算!H3530</f>
        <v>1.1688450000000001</v>
      </c>
      <c r="O3554" s="5">
        <f>灯光逐时使用率计算!H3530</f>
        <v>0.37403039999999999</v>
      </c>
      <c r="P3554" s="19">
        <f t="shared" si="497"/>
        <v>1.5428754000000002</v>
      </c>
      <c r="Q3554" s="19">
        <f t="shared" si="501"/>
        <v>0</v>
      </c>
      <c r="R3554" s="20">
        <f t="shared" si="498"/>
        <v>0</v>
      </c>
      <c r="S3554" s="20">
        <f t="shared" si="502"/>
        <v>0</v>
      </c>
      <c r="T3554" s="20">
        <f>IF((T3553+R3554)&lt;0,0,IF((T3553+R3554)&gt;结论【关键目标】!C$28,结论【关键目标】!C$28,T3553+R3554))</f>
        <v>17.371373800000001</v>
      </c>
      <c r="U3554" s="19">
        <f>IF((T3553+R3554)&lt;结论【关键目标】!$C$28,0,(发电量计算【计算逻辑页】!R3554+发电量计算【计算逻辑页】!T3553-结论【关键目标】!$C$28))</f>
        <v>0</v>
      </c>
      <c r="V3554" s="5">
        <f t="shared" si="499"/>
        <v>0</v>
      </c>
      <c r="W3554" s="5">
        <f t="shared" si="500"/>
        <v>0</v>
      </c>
      <c r="X3554" s="5">
        <f t="shared" si="503"/>
        <v>0</v>
      </c>
    </row>
    <row r="3555" spans="1:24" x14ac:dyDescent="0.15">
      <c r="A3555" s="7">
        <v>3554</v>
      </c>
      <c r="B3555" s="7">
        <v>5</v>
      </c>
      <c r="C3555" s="7">
        <v>29</v>
      </c>
      <c r="D3555" s="7">
        <v>2</v>
      </c>
      <c r="E3555" s="7">
        <v>149</v>
      </c>
      <c r="F3555" s="7">
        <v>13</v>
      </c>
      <c r="G3555" s="7">
        <v>0</v>
      </c>
      <c r="H3555" s="7">
        <f t="shared" si="495"/>
        <v>1</v>
      </c>
      <c r="I3555" s="16">
        <f t="shared" si="496"/>
        <v>45075</v>
      </c>
      <c r="J3555" s="17">
        <v>0.2407</v>
      </c>
      <c r="K3555" s="18">
        <f>G3555*结论【关键目标】!C$27*0.7735*0.001</f>
        <v>0</v>
      </c>
      <c r="L3555" s="5">
        <v>0</v>
      </c>
      <c r="M3555" s="5">
        <f>ABS(IF(L3555&lt;=0,L3555/耗电量关键数据!$B$6/1000,L3555/耗电量关键数据!$B$5/1000))</f>
        <v>0</v>
      </c>
      <c r="N3555" s="5">
        <f>电气设备逐时使用率计算!H3531</f>
        <v>1.1688450000000001</v>
      </c>
      <c r="O3555" s="5">
        <f>灯光逐时使用率计算!H3531</f>
        <v>0.37403039999999999</v>
      </c>
      <c r="P3555" s="19">
        <f t="shared" si="497"/>
        <v>1.5428754000000002</v>
      </c>
      <c r="Q3555" s="19">
        <f t="shared" si="501"/>
        <v>0</v>
      </c>
      <c r="R3555" s="20">
        <f t="shared" si="498"/>
        <v>0</v>
      </c>
      <c r="S3555" s="20">
        <f t="shared" si="502"/>
        <v>0</v>
      </c>
      <c r="T3555" s="20">
        <f>IF((T3554+R3555)&lt;0,0,IF((T3554+R3555)&gt;结论【关键目标】!C$28,结论【关键目标】!C$28,T3554+R3555))</f>
        <v>17.371373800000001</v>
      </c>
      <c r="U3555" s="19">
        <f>IF((T3554+R3555)&lt;结论【关键目标】!$C$28,0,(发电量计算【计算逻辑页】!R3555+发电量计算【计算逻辑页】!T3554-结论【关键目标】!$C$28))</f>
        <v>0</v>
      </c>
      <c r="V3555" s="5">
        <f t="shared" si="499"/>
        <v>0</v>
      </c>
      <c r="W3555" s="5">
        <f t="shared" si="500"/>
        <v>0</v>
      </c>
      <c r="X3555" s="5">
        <f t="shared" si="503"/>
        <v>0</v>
      </c>
    </row>
    <row r="3556" spans="1:24" x14ac:dyDescent="0.15">
      <c r="A3556" s="7">
        <v>3555</v>
      </c>
      <c r="B3556" s="7">
        <v>5</v>
      </c>
      <c r="C3556" s="7">
        <v>29</v>
      </c>
      <c r="D3556" s="7">
        <v>3</v>
      </c>
      <c r="E3556" s="7">
        <v>149</v>
      </c>
      <c r="F3556" s="7">
        <v>13.8</v>
      </c>
      <c r="G3556" s="7">
        <v>0</v>
      </c>
      <c r="H3556" s="7">
        <f t="shared" si="495"/>
        <v>1</v>
      </c>
      <c r="I3556" s="16">
        <f t="shared" si="496"/>
        <v>45075</v>
      </c>
      <c r="J3556" s="17">
        <v>0.2407</v>
      </c>
      <c r="K3556" s="18">
        <f>G3556*结论【关键目标】!C$27*0.7735*0.001</f>
        <v>0</v>
      </c>
      <c r="L3556" s="5">
        <v>0</v>
      </c>
      <c r="M3556" s="5">
        <f>ABS(IF(L3556&lt;=0,L3556/耗电量关键数据!$B$6/1000,L3556/耗电量关键数据!$B$5/1000))</f>
        <v>0</v>
      </c>
      <c r="N3556" s="5">
        <f>电气设备逐时使用率计算!H3532</f>
        <v>1.1688450000000001</v>
      </c>
      <c r="O3556" s="5">
        <f>灯光逐时使用率计算!H3532</f>
        <v>0.37403039999999999</v>
      </c>
      <c r="P3556" s="19">
        <f t="shared" si="497"/>
        <v>1.5428754000000002</v>
      </c>
      <c r="Q3556" s="19">
        <f t="shared" si="501"/>
        <v>0</v>
      </c>
      <c r="R3556" s="20">
        <f t="shared" si="498"/>
        <v>0</v>
      </c>
      <c r="S3556" s="20">
        <f t="shared" si="502"/>
        <v>0</v>
      </c>
      <c r="T3556" s="20">
        <f>IF((T3555+R3556)&lt;0,0,IF((T3555+R3556)&gt;结论【关键目标】!C$28,结论【关键目标】!C$28,T3555+R3556))</f>
        <v>17.371373800000001</v>
      </c>
      <c r="U3556" s="19">
        <f>IF((T3555+R3556)&lt;结论【关键目标】!$C$28,0,(发电量计算【计算逻辑页】!R3556+发电量计算【计算逻辑页】!T3555-结论【关键目标】!$C$28))</f>
        <v>0</v>
      </c>
      <c r="V3556" s="5">
        <f t="shared" si="499"/>
        <v>0</v>
      </c>
      <c r="W3556" s="5">
        <f t="shared" si="500"/>
        <v>0</v>
      </c>
      <c r="X3556" s="5">
        <f t="shared" si="503"/>
        <v>0</v>
      </c>
    </row>
    <row r="3557" spans="1:24" x14ac:dyDescent="0.15">
      <c r="A3557" s="7">
        <v>3556</v>
      </c>
      <c r="B3557" s="7">
        <v>5</v>
      </c>
      <c r="C3557" s="7">
        <v>29</v>
      </c>
      <c r="D3557" s="7">
        <v>4</v>
      </c>
      <c r="E3557" s="7">
        <v>149</v>
      </c>
      <c r="F3557" s="7">
        <v>13.7</v>
      </c>
      <c r="G3557" s="7">
        <v>0</v>
      </c>
      <c r="H3557" s="7">
        <f t="shared" si="495"/>
        <v>1</v>
      </c>
      <c r="I3557" s="16">
        <f t="shared" si="496"/>
        <v>45075</v>
      </c>
      <c r="J3557" s="17">
        <v>0.2407</v>
      </c>
      <c r="K3557" s="18">
        <f>G3557*结论【关键目标】!C$27*0.7735*0.001</f>
        <v>0</v>
      </c>
      <c r="L3557" s="5">
        <v>0</v>
      </c>
      <c r="M3557" s="5">
        <f>ABS(IF(L3557&lt;=0,L3557/耗电量关键数据!$B$6/1000,L3557/耗电量关键数据!$B$5/1000))</f>
        <v>0</v>
      </c>
      <c r="N3557" s="5">
        <f>电气设备逐时使用率计算!H3533</f>
        <v>1.1688450000000001</v>
      </c>
      <c r="O3557" s="5">
        <f>灯光逐时使用率计算!H3533</f>
        <v>0.37403039999999999</v>
      </c>
      <c r="P3557" s="19">
        <f t="shared" si="497"/>
        <v>1.5428754000000002</v>
      </c>
      <c r="Q3557" s="19">
        <f t="shared" si="501"/>
        <v>0</v>
      </c>
      <c r="R3557" s="20">
        <f t="shared" si="498"/>
        <v>0</v>
      </c>
      <c r="S3557" s="20">
        <f t="shared" si="502"/>
        <v>0</v>
      </c>
      <c r="T3557" s="20">
        <f>IF((T3556+R3557)&lt;0,0,IF((T3556+R3557)&gt;结论【关键目标】!C$28,结论【关键目标】!C$28,T3556+R3557))</f>
        <v>17.371373800000001</v>
      </c>
      <c r="U3557" s="19">
        <f>IF((T3556+R3557)&lt;结论【关键目标】!$C$28,0,(发电量计算【计算逻辑页】!R3557+发电量计算【计算逻辑页】!T3556-结论【关键目标】!$C$28))</f>
        <v>0</v>
      </c>
      <c r="V3557" s="5">
        <f t="shared" si="499"/>
        <v>0</v>
      </c>
      <c r="W3557" s="5">
        <f t="shared" si="500"/>
        <v>0</v>
      </c>
      <c r="X3557" s="5">
        <f t="shared" si="503"/>
        <v>0</v>
      </c>
    </row>
    <row r="3558" spans="1:24" x14ac:dyDescent="0.15">
      <c r="A3558" s="7">
        <v>3557</v>
      </c>
      <c r="B3558" s="7">
        <v>5</v>
      </c>
      <c r="C3558" s="7">
        <v>29</v>
      </c>
      <c r="D3558" s="7">
        <v>5</v>
      </c>
      <c r="E3558" s="7">
        <v>149</v>
      </c>
      <c r="F3558" s="7">
        <v>13.6</v>
      </c>
      <c r="G3558" s="7">
        <v>11.7</v>
      </c>
      <c r="H3558" s="7">
        <f t="shared" si="495"/>
        <v>1</v>
      </c>
      <c r="I3558" s="16">
        <f t="shared" si="496"/>
        <v>45075</v>
      </c>
      <c r="J3558" s="17">
        <v>0.2407</v>
      </c>
      <c r="K3558" s="18">
        <f>G3558*结论【关键目标】!C$27*0.7735*0.001</f>
        <v>1.0859939999999999</v>
      </c>
      <c r="L3558" s="5">
        <v>0</v>
      </c>
      <c r="M3558" s="5">
        <f>ABS(IF(L3558&lt;=0,L3558/耗电量关键数据!$B$6/1000,L3558/耗电量关键数据!$B$5/1000))</f>
        <v>0</v>
      </c>
      <c r="N3558" s="5">
        <f>电气设备逐时使用率计算!H3534</f>
        <v>1.1688450000000001</v>
      </c>
      <c r="O3558" s="5">
        <f>灯光逐时使用率计算!H3534</f>
        <v>0.37403039999999999</v>
      </c>
      <c r="P3558" s="19">
        <f t="shared" si="497"/>
        <v>1.5428754000000002</v>
      </c>
      <c r="Q3558" s="19">
        <f t="shared" si="501"/>
        <v>0</v>
      </c>
      <c r="R3558" s="20">
        <f t="shared" si="498"/>
        <v>1.0859939999999999</v>
      </c>
      <c r="S3558" s="20">
        <f t="shared" si="502"/>
        <v>0</v>
      </c>
      <c r="T3558" s="20">
        <f>IF((T3557+R3558)&lt;0,0,IF((T3557+R3558)&gt;结论【关键目标】!C$28,结论【关键目标】!C$28,T3557+R3558))</f>
        <v>18.4573678</v>
      </c>
      <c r="U3558" s="19">
        <f>IF((T3557+R3558)&lt;结论【关键目标】!$C$28,0,(发电量计算【计算逻辑页】!R3558+发电量计算【计算逻辑页】!T3557-结论【关键目标】!$C$28))</f>
        <v>0</v>
      </c>
      <c r="V3558" s="5">
        <f t="shared" si="499"/>
        <v>0</v>
      </c>
      <c r="W3558" s="5">
        <f t="shared" si="500"/>
        <v>0.26139875579999999</v>
      </c>
      <c r="X3558" s="5">
        <f t="shared" si="503"/>
        <v>0</v>
      </c>
    </row>
    <row r="3559" spans="1:24" x14ac:dyDescent="0.15">
      <c r="A3559" s="7">
        <v>3558</v>
      </c>
      <c r="B3559" s="7">
        <v>5</v>
      </c>
      <c r="C3559" s="7">
        <v>29</v>
      </c>
      <c r="D3559" s="7">
        <v>6</v>
      </c>
      <c r="E3559" s="7">
        <v>149</v>
      </c>
      <c r="F3559" s="7">
        <v>13.5</v>
      </c>
      <c r="G3559" s="7">
        <v>95.6</v>
      </c>
      <c r="H3559" s="7">
        <f t="shared" si="495"/>
        <v>1</v>
      </c>
      <c r="I3559" s="16">
        <f t="shared" si="496"/>
        <v>45075</v>
      </c>
      <c r="J3559" s="17">
        <v>0.2407</v>
      </c>
      <c r="K3559" s="18">
        <f>G3559*结论【关键目标】!C$27*0.7735*0.001</f>
        <v>8.8735919999999986</v>
      </c>
      <c r="L3559" s="5">
        <v>0</v>
      </c>
      <c r="M3559" s="5">
        <f>ABS(IF(L3559&lt;=0,L3559/耗电量关键数据!$B$6/1000,L3559/耗电量关键数据!$B$5/1000))</f>
        <v>0</v>
      </c>
      <c r="N3559" s="5">
        <f>电气设备逐时使用率计算!H3535</f>
        <v>1.1688450000000001</v>
      </c>
      <c r="O3559" s="5">
        <f>灯光逐时使用率计算!H3535</f>
        <v>0.37403039999999999</v>
      </c>
      <c r="P3559" s="19">
        <f t="shared" si="497"/>
        <v>1.5428754000000002</v>
      </c>
      <c r="Q3559" s="19">
        <f t="shared" si="501"/>
        <v>0</v>
      </c>
      <c r="R3559" s="20">
        <f t="shared" si="498"/>
        <v>8.8735919999999986</v>
      </c>
      <c r="S3559" s="20">
        <f t="shared" si="502"/>
        <v>0</v>
      </c>
      <c r="T3559" s="20">
        <f>IF((T3558+R3559)&lt;0,0,IF((T3558+R3559)&gt;结论【关键目标】!C$28,结论【关键目标】!C$28,T3558+R3559))</f>
        <v>22</v>
      </c>
      <c r="U3559" s="19">
        <f>IF((T3558+R3559)&lt;结论【关键目标】!$C$28,0,(发电量计算【计算逻辑页】!R3559+发电量计算【计算逻辑页】!T3558-结论【关键目标】!$C$28))</f>
        <v>5.3309597999999987</v>
      </c>
      <c r="V3559" s="5">
        <f t="shared" si="499"/>
        <v>0</v>
      </c>
      <c r="W3559" s="5">
        <f t="shared" si="500"/>
        <v>0.37137010878000004</v>
      </c>
      <c r="X3559" s="5">
        <f t="shared" si="503"/>
        <v>0</v>
      </c>
    </row>
    <row r="3560" spans="1:24" x14ac:dyDescent="0.15">
      <c r="A3560" s="7">
        <v>3559</v>
      </c>
      <c r="B3560" s="7">
        <v>5</v>
      </c>
      <c r="C3560" s="7">
        <v>29</v>
      </c>
      <c r="D3560" s="7">
        <v>7</v>
      </c>
      <c r="E3560" s="7">
        <v>149</v>
      </c>
      <c r="F3560" s="7">
        <v>12</v>
      </c>
      <c r="G3560" s="7">
        <v>145.19999999999999</v>
      </c>
      <c r="H3560" s="7">
        <f t="shared" si="495"/>
        <v>1</v>
      </c>
      <c r="I3560" s="16">
        <f t="shared" si="496"/>
        <v>45075</v>
      </c>
      <c r="J3560" s="17">
        <v>0.2407</v>
      </c>
      <c r="K3560" s="18">
        <f>G3560*结论【关键目标】!C$27*0.7735*0.001</f>
        <v>13.477463999999999</v>
      </c>
      <c r="L3560" s="5">
        <v>0</v>
      </c>
      <c r="M3560" s="5">
        <f>ABS(IF(L3560&lt;=0,L3560/耗电量关键数据!$B$6/1000,L3560/耗电量关键数据!$B$5/1000))</f>
        <v>0</v>
      </c>
      <c r="N3560" s="5">
        <f>电气设备逐时使用率计算!H3536</f>
        <v>2.3376900000000003</v>
      </c>
      <c r="O3560" s="5">
        <f>灯光逐时使用率计算!H3536</f>
        <v>1.2467680000000001</v>
      </c>
      <c r="P3560" s="19">
        <f t="shared" si="497"/>
        <v>3.5844580000000006</v>
      </c>
      <c r="Q3560" s="19">
        <f t="shared" si="501"/>
        <v>0</v>
      </c>
      <c r="R3560" s="20">
        <f t="shared" si="498"/>
        <v>13.477463999999999</v>
      </c>
      <c r="S3560" s="20">
        <f t="shared" si="502"/>
        <v>0</v>
      </c>
      <c r="T3560" s="20">
        <f>IF((T3559+R3560)&lt;0,0,IF((T3559+R3560)&gt;结论【关键目标】!C$28,结论【关键目标】!C$28,T3559+R3560))</f>
        <v>22</v>
      </c>
      <c r="U3560" s="19">
        <f>IF((T3559+R3560)&lt;结论【关键目标】!$C$28,0,(发电量计算【计算逻辑页】!R3560+发电量计算【计算逻辑页】!T3559-结论【关键目标】!$C$28))</f>
        <v>13.477463999999998</v>
      </c>
      <c r="V3560" s="5">
        <f t="shared" si="499"/>
        <v>0</v>
      </c>
      <c r="W3560" s="5">
        <f t="shared" si="500"/>
        <v>0.8627790406000001</v>
      </c>
      <c r="X3560" s="5">
        <f t="shared" si="503"/>
        <v>0</v>
      </c>
    </row>
    <row r="3561" spans="1:24" x14ac:dyDescent="0.15">
      <c r="A3561" s="7">
        <v>3560</v>
      </c>
      <c r="B3561" s="7">
        <v>5</v>
      </c>
      <c r="C3561" s="7">
        <v>29</v>
      </c>
      <c r="D3561" s="7">
        <v>8</v>
      </c>
      <c r="E3561" s="7">
        <v>149</v>
      </c>
      <c r="F3561" s="7">
        <v>14</v>
      </c>
      <c r="G3561" s="7">
        <v>285.2</v>
      </c>
      <c r="H3561" s="7">
        <f t="shared" si="495"/>
        <v>1</v>
      </c>
      <c r="I3561" s="16">
        <f t="shared" si="496"/>
        <v>45075</v>
      </c>
      <c r="J3561" s="17">
        <v>0.70809999999999995</v>
      </c>
      <c r="K3561" s="18">
        <f>G3561*结论【关键目标】!C$27*0.7735*0.001</f>
        <v>26.472263999999999</v>
      </c>
      <c r="L3561" s="5">
        <v>0</v>
      </c>
      <c r="M3561" s="5">
        <f>ABS(IF(L3561&lt;=0,L3561/耗电量关键数据!$B$6/1000,L3561/耗电量关键数据!$B$5/1000))</f>
        <v>0</v>
      </c>
      <c r="N3561" s="5">
        <f>电气设备逐时使用率计算!H3537</f>
        <v>11.688450000000001</v>
      </c>
      <c r="O3561" s="5">
        <f>灯光逐时使用率计算!H3537</f>
        <v>6.2338399999999998</v>
      </c>
      <c r="P3561" s="19">
        <f t="shared" si="497"/>
        <v>17.92229</v>
      </c>
      <c r="Q3561" s="19">
        <f t="shared" si="501"/>
        <v>0</v>
      </c>
      <c r="R3561" s="20">
        <f t="shared" si="498"/>
        <v>26.472263999999999</v>
      </c>
      <c r="S3561" s="20">
        <f t="shared" si="502"/>
        <v>0</v>
      </c>
      <c r="T3561" s="20">
        <f>IF((T3560+R3561)&lt;0,0,IF((T3560+R3561)&gt;结论【关键目标】!C$28,结论【关键目标】!C$28,T3560+R3561))</f>
        <v>22</v>
      </c>
      <c r="U3561" s="19">
        <f>IF((T3560+R3561)&lt;结论【关键目标】!$C$28,0,(发电量计算【计算逻辑页】!R3561+发电量计算【计算逻辑页】!T3560-结论【关键目标】!$C$28))</f>
        <v>26.472263999999996</v>
      </c>
      <c r="V3561" s="5">
        <f t="shared" si="499"/>
        <v>9.2652923999999981</v>
      </c>
      <c r="W3561" s="5">
        <f t="shared" si="500"/>
        <v>12.690773548999999</v>
      </c>
      <c r="X3561" s="5">
        <f t="shared" si="503"/>
        <v>0</v>
      </c>
    </row>
    <row r="3562" spans="1:24" x14ac:dyDescent="0.15">
      <c r="A3562" s="7">
        <v>3561</v>
      </c>
      <c r="B3562" s="7">
        <v>5</v>
      </c>
      <c r="C3562" s="7">
        <v>29</v>
      </c>
      <c r="D3562" s="7">
        <v>9</v>
      </c>
      <c r="E3562" s="7">
        <v>149</v>
      </c>
      <c r="F3562" s="7">
        <v>17.899999999999999</v>
      </c>
      <c r="G3562" s="7">
        <v>505</v>
      </c>
      <c r="H3562" s="7">
        <f t="shared" si="495"/>
        <v>1</v>
      </c>
      <c r="I3562" s="16">
        <f t="shared" si="496"/>
        <v>45075</v>
      </c>
      <c r="J3562" s="17">
        <v>0.70809999999999995</v>
      </c>
      <c r="K3562" s="18">
        <f>G3562*结论【关键目标】!C$27*0.7735*0.001</f>
        <v>46.874099999999999</v>
      </c>
      <c r="L3562" s="5">
        <v>0</v>
      </c>
      <c r="M3562" s="5">
        <f>ABS(IF(L3562&lt;=0,L3562/耗电量关键数据!$B$6/1000,L3562/耗电量关键数据!$B$5/1000))</f>
        <v>0</v>
      </c>
      <c r="N3562" s="5">
        <f>电气设备逐时使用率计算!H3538</f>
        <v>22.208055000000002</v>
      </c>
      <c r="O3562" s="5">
        <f>灯光逐时使用率计算!H3538</f>
        <v>11.844296</v>
      </c>
      <c r="P3562" s="19">
        <f t="shared" si="497"/>
        <v>34.052351000000002</v>
      </c>
      <c r="Q3562" s="19">
        <f t="shared" si="501"/>
        <v>0</v>
      </c>
      <c r="R3562" s="20">
        <f t="shared" si="498"/>
        <v>46.874099999999999</v>
      </c>
      <c r="S3562" s="20">
        <f t="shared" si="502"/>
        <v>0</v>
      </c>
      <c r="T3562" s="20">
        <f>IF((T3561+R3562)&lt;0,0,IF((T3561+R3562)&gt;结论【关键目标】!C$28,结论【关键目标】!C$28,T3561+R3562))</f>
        <v>22</v>
      </c>
      <c r="U3562" s="19">
        <f>IF((T3561+R3562)&lt;结论【关键目标】!$C$28,0,(发电量计算【计算逻辑页】!R3562+发电量计算【计算逻辑页】!T3561-结论【关键目标】!$C$28))</f>
        <v>46.874099999999999</v>
      </c>
      <c r="V3562" s="5">
        <f t="shared" si="499"/>
        <v>16.405934999999999</v>
      </c>
      <c r="W3562" s="5">
        <f t="shared" si="500"/>
        <v>24.1124697431</v>
      </c>
      <c r="X3562" s="5">
        <f t="shared" si="503"/>
        <v>0</v>
      </c>
    </row>
    <row r="3563" spans="1:24" x14ac:dyDescent="0.15">
      <c r="A3563" s="7">
        <v>3562</v>
      </c>
      <c r="B3563" s="7">
        <v>5</v>
      </c>
      <c r="C3563" s="7">
        <v>29</v>
      </c>
      <c r="D3563" s="7">
        <v>10</v>
      </c>
      <c r="E3563" s="7">
        <v>149</v>
      </c>
      <c r="F3563" s="7">
        <v>18</v>
      </c>
      <c r="G3563" s="7">
        <v>617.9</v>
      </c>
      <c r="H3563" s="7">
        <f t="shared" si="495"/>
        <v>1</v>
      </c>
      <c r="I3563" s="16">
        <f t="shared" si="496"/>
        <v>45075</v>
      </c>
      <c r="J3563" s="17">
        <v>0.70809999999999995</v>
      </c>
      <c r="K3563" s="18">
        <f>G3563*结论【关键目标】!C$27*0.7735*0.001</f>
        <v>57.353477999999996</v>
      </c>
      <c r="L3563" s="5">
        <v>0</v>
      </c>
      <c r="M3563" s="5">
        <f>ABS(IF(L3563&lt;=0,L3563/耗电量关键数据!$B$6/1000,L3563/耗电量关键数据!$B$5/1000))</f>
        <v>0</v>
      </c>
      <c r="N3563" s="5">
        <f>电气设备逐时使用率计算!H3539</f>
        <v>22.208055000000002</v>
      </c>
      <c r="O3563" s="5">
        <f>灯光逐时使用率计算!H3539</f>
        <v>11.844296</v>
      </c>
      <c r="P3563" s="19">
        <f t="shared" si="497"/>
        <v>34.052351000000002</v>
      </c>
      <c r="Q3563" s="19">
        <f t="shared" si="501"/>
        <v>0</v>
      </c>
      <c r="R3563" s="20">
        <f t="shared" si="498"/>
        <v>57.353477999999996</v>
      </c>
      <c r="S3563" s="20">
        <f t="shared" si="502"/>
        <v>0</v>
      </c>
      <c r="T3563" s="20">
        <f>IF((T3562+R3563)&lt;0,0,IF((T3562+R3563)&gt;结论【关键目标】!C$28,结论【关键目标】!C$28,T3562+R3563))</f>
        <v>22</v>
      </c>
      <c r="U3563" s="19">
        <f>IF((T3562+R3563)&lt;结论【关键目标】!$C$28,0,(发电量计算【计算逻辑页】!R3563+发电量计算【计算逻辑页】!T3562-结论【关键目标】!$C$28))</f>
        <v>57.353477999999996</v>
      </c>
      <c r="V3563" s="5">
        <f t="shared" si="499"/>
        <v>20.073717299999998</v>
      </c>
      <c r="W3563" s="5">
        <f t="shared" si="500"/>
        <v>24.1124697431</v>
      </c>
      <c r="X3563" s="5">
        <f t="shared" si="503"/>
        <v>0</v>
      </c>
    </row>
    <row r="3564" spans="1:24" x14ac:dyDescent="0.15">
      <c r="A3564" s="7">
        <v>3563</v>
      </c>
      <c r="B3564" s="7">
        <v>5</v>
      </c>
      <c r="C3564" s="7">
        <v>29</v>
      </c>
      <c r="D3564" s="7">
        <v>11</v>
      </c>
      <c r="E3564" s="7">
        <v>149</v>
      </c>
      <c r="F3564" s="7">
        <v>21</v>
      </c>
      <c r="G3564" s="7">
        <v>762.2</v>
      </c>
      <c r="H3564" s="7">
        <f t="shared" si="495"/>
        <v>1</v>
      </c>
      <c r="I3564" s="16">
        <f t="shared" si="496"/>
        <v>45075</v>
      </c>
      <c r="J3564" s="17">
        <v>1.2267999999999999</v>
      </c>
      <c r="K3564" s="18">
        <f>G3564*结论【关键目标】!C$27*0.7735*0.001</f>
        <v>70.747404000000003</v>
      </c>
      <c r="L3564" s="5">
        <v>0</v>
      </c>
      <c r="M3564" s="5">
        <f>ABS(IF(L3564&lt;=0,L3564/耗电量关键数据!$B$6/1000,L3564/耗电量关键数据!$B$5/1000))</f>
        <v>0</v>
      </c>
      <c r="N3564" s="5">
        <f>电气设备逐时使用率计算!H3540</f>
        <v>22.208055000000002</v>
      </c>
      <c r="O3564" s="5">
        <f>灯光逐时使用率计算!H3540</f>
        <v>11.844296</v>
      </c>
      <c r="P3564" s="19">
        <f t="shared" si="497"/>
        <v>34.052351000000002</v>
      </c>
      <c r="Q3564" s="19">
        <f t="shared" si="501"/>
        <v>34.052351000000002</v>
      </c>
      <c r="R3564" s="20">
        <f t="shared" si="498"/>
        <v>36.695053000000001</v>
      </c>
      <c r="S3564" s="20">
        <f t="shared" si="502"/>
        <v>0</v>
      </c>
      <c r="T3564" s="20">
        <f>IF((T3563+R3564)&lt;0,0,IF((T3563+R3564)&gt;结论【关键目标】!C$28,结论【关键目标】!C$28,T3563+R3564))</f>
        <v>22</v>
      </c>
      <c r="U3564" s="19">
        <f>IF((T3563+R3564)&lt;结论【关键目标】!$C$28,0,(发电量计算【计算逻辑页】!R3564+发电量计算【计算逻辑页】!T3563-结论【关键目标】!$C$28))</f>
        <v>36.695053000000001</v>
      </c>
      <c r="V3564" s="5">
        <f t="shared" si="499"/>
        <v>12.843268549999999</v>
      </c>
      <c r="W3564" s="5">
        <f t="shared" si="500"/>
        <v>41.775424206799997</v>
      </c>
      <c r="X3564" s="5">
        <f t="shared" si="503"/>
        <v>0</v>
      </c>
    </row>
    <row r="3565" spans="1:24" x14ac:dyDescent="0.15">
      <c r="A3565" s="7">
        <v>3564</v>
      </c>
      <c r="B3565" s="7">
        <v>5</v>
      </c>
      <c r="C3565" s="7">
        <v>29</v>
      </c>
      <c r="D3565" s="7">
        <v>12</v>
      </c>
      <c r="E3565" s="7">
        <v>149</v>
      </c>
      <c r="F3565" s="7">
        <v>23.8</v>
      </c>
      <c r="G3565" s="7">
        <v>777.1</v>
      </c>
      <c r="H3565" s="7">
        <f t="shared" si="495"/>
        <v>1</v>
      </c>
      <c r="I3565" s="16">
        <f t="shared" si="496"/>
        <v>45075</v>
      </c>
      <c r="J3565" s="17">
        <v>1.2267999999999999</v>
      </c>
      <c r="K3565" s="18">
        <f>G3565*结论【关键目标】!C$27*0.7735*0.001</f>
        <v>72.130421999999996</v>
      </c>
      <c r="L3565" s="5">
        <v>0</v>
      </c>
      <c r="M3565" s="5">
        <f>ABS(IF(L3565&lt;=0,L3565/耗电量关键数据!$B$6/1000,L3565/耗电量关键数据!$B$5/1000))</f>
        <v>0</v>
      </c>
      <c r="N3565" s="5">
        <f>电气设备逐时使用率计算!H3541</f>
        <v>11.688450000000001</v>
      </c>
      <c r="O3565" s="5">
        <f>灯光逐时使用率计算!H3541</f>
        <v>9.9741440000000008</v>
      </c>
      <c r="P3565" s="19">
        <f t="shared" si="497"/>
        <v>21.662594000000002</v>
      </c>
      <c r="Q3565" s="19">
        <f t="shared" si="501"/>
        <v>21.662594000000002</v>
      </c>
      <c r="R3565" s="20">
        <f t="shared" si="498"/>
        <v>50.467827999999997</v>
      </c>
      <c r="S3565" s="20">
        <f t="shared" si="502"/>
        <v>0</v>
      </c>
      <c r="T3565" s="20">
        <f>IF((T3564+R3565)&lt;0,0,IF((T3564+R3565)&gt;结论【关键目标】!C$28,结论【关键目标】!C$28,T3564+R3565))</f>
        <v>22</v>
      </c>
      <c r="U3565" s="19">
        <f>IF((T3564+R3565)&lt;结论【关键目标】!$C$28,0,(发电量计算【计算逻辑页】!R3565+发电量计算【计算逻辑页】!T3564-结论【关键目标】!$C$28))</f>
        <v>50.467827999999997</v>
      </c>
      <c r="V3565" s="5">
        <f t="shared" si="499"/>
        <v>17.663739799999998</v>
      </c>
      <c r="W3565" s="5">
        <f t="shared" si="500"/>
        <v>26.5756703192</v>
      </c>
      <c r="X3565" s="5">
        <f t="shared" si="503"/>
        <v>0</v>
      </c>
    </row>
    <row r="3566" spans="1:24" x14ac:dyDescent="0.15">
      <c r="A3566" s="7">
        <v>3565</v>
      </c>
      <c r="B3566" s="7">
        <v>5</v>
      </c>
      <c r="C3566" s="7">
        <v>29</v>
      </c>
      <c r="D3566" s="7">
        <v>13</v>
      </c>
      <c r="E3566" s="7">
        <v>149</v>
      </c>
      <c r="F3566" s="7">
        <v>24</v>
      </c>
      <c r="G3566" s="7">
        <v>728.8</v>
      </c>
      <c r="H3566" s="7">
        <f t="shared" si="495"/>
        <v>1</v>
      </c>
      <c r="I3566" s="16">
        <f t="shared" si="496"/>
        <v>45075</v>
      </c>
      <c r="J3566" s="17">
        <v>1.2267999999999999</v>
      </c>
      <c r="K3566" s="18">
        <f>G3566*结论【关键目标】!C$27*0.7735*0.001</f>
        <v>67.647216</v>
      </c>
      <c r="L3566" s="5">
        <v>0</v>
      </c>
      <c r="M3566" s="5">
        <f>ABS(IF(L3566&lt;=0,L3566/耗电量关键数据!$B$6/1000,L3566/耗电量关键数据!$B$5/1000))</f>
        <v>0</v>
      </c>
      <c r="N3566" s="5">
        <f>电气设备逐时使用率计算!H3542</f>
        <v>11.688450000000001</v>
      </c>
      <c r="O3566" s="5">
        <f>灯光逐时使用率计算!H3542</f>
        <v>9.9741440000000008</v>
      </c>
      <c r="P3566" s="19">
        <f t="shared" si="497"/>
        <v>21.662594000000002</v>
      </c>
      <c r="Q3566" s="19">
        <f t="shared" si="501"/>
        <v>21.662594000000002</v>
      </c>
      <c r="R3566" s="20">
        <f t="shared" si="498"/>
        <v>45.984622000000002</v>
      </c>
      <c r="S3566" s="20">
        <f t="shared" si="502"/>
        <v>0</v>
      </c>
      <c r="T3566" s="20">
        <f>IF((T3565+R3566)&lt;0,0,IF((T3565+R3566)&gt;结论【关键目标】!C$28,结论【关键目标】!C$28,T3565+R3566))</f>
        <v>22</v>
      </c>
      <c r="U3566" s="19">
        <f>IF((T3565+R3566)&lt;结论【关键目标】!$C$28,0,(发电量计算【计算逻辑页】!R3566+发电量计算【计算逻辑页】!T3565-结论【关键目标】!$C$28))</f>
        <v>45.984622000000002</v>
      </c>
      <c r="V3566" s="5">
        <f t="shared" si="499"/>
        <v>16.094617700000001</v>
      </c>
      <c r="W3566" s="5">
        <f t="shared" si="500"/>
        <v>26.5756703192</v>
      </c>
      <c r="X3566" s="5">
        <f t="shared" si="503"/>
        <v>0</v>
      </c>
    </row>
    <row r="3567" spans="1:24" x14ac:dyDescent="0.15">
      <c r="A3567" s="7">
        <v>3566</v>
      </c>
      <c r="B3567" s="7">
        <v>5</v>
      </c>
      <c r="C3567" s="7">
        <v>29</v>
      </c>
      <c r="D3567" s="7">
        <v>14</v>
      </c>
      <c r="E3567" s="7">
        <v>149</v>
      </c>
      <c r="F3567" s="7">
        <v>25</v>
      </c>
      <c r="G3567" s="7">
        <v>679.6</v>
      </c>
      <c r="H3567" s="7">
        <f t="shared" si="495"/>
        <v>1</v>
      </c>
      <c r="I3567" s="16">
        <f t="shared" si="496"/>
        <v>45075</v>
      </c>
      <c r="J3567" s="17">
        <v>1.2267999999999999</v>
      </c>
      <c r="K3567" s="18">
        <f>G3567*结论【关键目标】!C$27*0.7735*0.001</f>
        <v>63.080471999999993</v>
      </c>
      <c r="L3567" s="5">
        <v>0</v>
      </c>
      <c r="M3567" s="5">
        <f>ABS(IF(L3567&lt;=0,L3567/耗电量关键数据!$B$6/1000,L3567/耗电量关键数据!$B$5/1000))</f>
        <v>0</v>
      </c>
      <c r="N3567" s="5">
        <f>电气设备逐时使用率计算!H3543</f>
        <v>22.208055000000002</v>
      </c>
      <c r="O3567" s="5">
        <f>灯光逐时使用率计算!H3543</f>
        <v>11.844296</v>
      </c>
      <c r="P3567" s="19">
        <f t="shared" si="497"/>
        <v>34.052351000000002</v>
      </c>
      <c r="Q3567" s="19">
        <f t="shared" si="501"/>
        <v>34.052351000000002</v>
      </c>
      <c r="R3567" s="20">
        <f t="shared" si="498"/>
        <v>29.028120999999992</v>
      </c>
      <c r="S3567" s="20">
        <f t="shared" si="502"/>
        <v>0</v>
      </c>
      <c r="T3567" s="20">
        <f>IF((T3566+R3567)&lt;0,0,IF((T3566+R3567)&gt;结论【关键目标】!C$28,结论【关键目标】!C$28,T3566+R3567))</f>
        <v>22</v>
      </c>
      <c r="U3567" s="19">
        <f>IF((T3566+R3567)&lt;结论【关键目标】!$C$28,0,(发电量计算【计算逻辑页】!R3567+发电量计算【计算逻辑页】!T3566-结论【关键目标】!$C$28))</f>
        <v>29.028120999999992</v>
      </c>
      <c r="V3567" s="5">
        <f t="shared" si="499"/>
        <v>10.159842349999996</v>
      </c>
      <c r="W3567" s="5">
        <f t="shared" si="500"/>
        <v>41.775424206799997</v>
      </c>
      <c r="X3567" s="5">
        <f t="shared" si="503"/>
        <v>0</v>
      </c>
    </row>
    <row r="3568" spans="1:24" x14ac:dyDescent="0.15">
      <c r="A3568" s="7">
        <v>3567</v>
      </c>
      <c r="B3568" s="7">
        <v>5</v>
      </c>
      <c r="C3568" s="7">
        <v>29</v>
      </c>
      <c r="D3568" s="7">
        <v>15</v>
      </c>
      <c r="E3568" s="7">
        <v>149</v>
      </c>
      <c r="F3568" s="7">
        <v>25.4</v>
      </c>
      <c r="G3568" s="7">
        <v>544.70000000000005</v>
      </c>
      <c r="H3568" s="7">
        <f t="shared" si="495"/>
        <v>1</v>
      </c>
      <c r="I3568" s="16">
        <f t="shared" si="496"/>
        <v>45075</v>
      </c>
      <c r="J3568" s="17">
        <v>1.2267999999999999</v>
      </c>
      <c r="K3568" s="18">
        <f>G3568*结论【关键目标】!C$27*0.7735*0.001</f>
        <v>50.559054000000003</v>
      </c>
      <c r="L3568" s="5">
        <v>0</v>
      </c>
      <c r="M3568" s="5">
        <f>ABS(IF(L3568&lt;=0,L3568/耗电量关键数据!$B$6/1000,L3568/耗电量关键数据!$B$5/1000))</f>
        <v>0</v>
      </c>
      <c r="N3568" s="5">
        <f>电气设备逐时使用率计算!H3544</f>
        <v>22.208055000000002</v>
      </c>
      <c r="O3568" s="5">
        <f>灯光逐时使用率计算!H3544</f>
        <v>11.844296</v>
      </c>
      <c r="P3568" s="19">
        <f t="shared" si="497"/>
        <v>34.052351000000002</v>
      </c>
      <c r="Q3568" s="19">
        <f t="shared" si="501"/>
        <v>34.052351000000002</v>
      </c>
      <c r="R3568" s="20">
        <f t="shared" si="498"/>
        <v>16.506703000000002</v>
      </c>
      <c r="S3568" s="20">
        <f t="shared" si="502"/>
        <v>0</v>
      </c>
      <c r="T3568" s="20">
        <f>IF((T3567+R3568)&lt;0,0,IF((T3567+R3568)&gt;结论【关键目标】!C$28,结论【关键目标】!C$28,T3567+R3568))</f>
        <v>22</v>
      </c>
      <c r="U3568" s="19">
        <f>IF((T3567+R3568)&lt;结论【关键目标】!$C$28,0,(发电量计算【计算逻辑页】!R3568+发电量计算【计算逻辑页】!T3567-结论【关键目标】!$C$28))</f>
        <v>16.506703000000002</v>
      </c>
      <c r="V3568" s="5">
        <f t="shared" si="499"/>
        <v>5.7773460500000002</v>
      </c>
      <c r="W3568" s="5">
        <f t="shared" si="500"/>
        <v>41.775424206799997</v>
      </c>
      <c r="X3568" s="5">
        <f t="shared" si="503"/>
        <v>0</v>
      </c>
    </row>
    <row r="3569" spans="1:24" x14ac:dyDescent="0.15">
      <c r="A3569" s="7">
        <v>3568</v>
      </c>
      <c r="B3569" s="7">
        <v>5</v>
      </c>
      <c r="C3569" s="7">
        <v>29</v>
      </c>
      <c r="D3569" s="7">
        <v>16</v>
      </c>
      <c r="E3569" s="7">
        <v>149</v>
      </c>
      <c r="F3569" s="7">
        <v>26</v>
      </c>
      <c r="G3569" s="7">
        <v>428.1</v>
      </c>
      <c r="H3569" s="7">
        <f t="shared" si="495"/>
        <v>1</v>
      </c>
      <c r="I3569" s="16">
        <f t="shared" si="496"/>
        <v>45075</v>
      </c>
      <c r="J3569" s="17">
        <v>0.70809999999999995</v>
      </c>
      <c r="K3569" s="18">
        <f>G3569*结论【关键目标】!C$27*0.7735*0.001</f>
        <v>39.736241999999997</v>
      </c>
      <c r="L3569" s="5">
        <v>0</v>
      </c>
      <c r="M3569" s="5">
        <f>ABS(IF(L3569&lt;=0,L3569/耗电量关键数据!$B$6/1000,L3569/耗电量关键数据!$B$5/1000))</f>
        <v>0</v>
      </c>
      <c r="N3569" s="5">
        <f>电气设备逐时使用率计算!H3545</f>
        <v>22.208055000000002</v>
      </c>
      <c r="O3569" s="5">
        <f>灯光逐时使用率计算!H3545</f>
        <v>11.844296</v>
      </c>
      <c r="P3569" s="19">
        <f t="shared" si="497"/>
        <v>34.052351000000002</v>
      </c>
      <c r="Q3569" s="19">
        <f t="shared" si="501"/>
        <v>0</v>
      </c>
      <c r="R3569" s="20">
        <f t="shared" si="498"/>
        <v>39.736241999999997</v>
      </c>
      <c r="S3569" s="20">
        <f t="shared" si="502"/>
        <v>0</v>
      </c>
      <c r="T3569" s="20">
        <f>IF((T3568+R3569)&lt;0,0,IF((T3568+R3569)&gt;结论【关键目标】!C$28,结论【关键目标】!C$28,T3568+R3569))</f>
        <v>22</v>
      </c>
      <c r="U3569" s="19">
        <f>IF((T3568+R3569)&lt;结论【关键目标】!$C$28,0,(发电量计算【计算逻辑页】!R3569+发电量计算【计算逻辑页】!T3568-结论【关键目标】!$C$28))</f>
        <v>39.736241999999997</v>
      </c>
      <c r="V3569" s="5">
        <f t="shared" si="499"/>
        <v>13.907684699999999</v>
      </c>
      <c r="W3569" s="5">
        <f t="shared" si="500"/>
        <v>24.1124697431</v>
      </c>
      <c r="X3569" s="5">
        <f t="shared" si="503"/>
        <v>0</v>
      </c>
    </row>
    <row r="3570" spans="1:24" x14ac:dyDescent="0.15">
      <c r="A3570" s="7">
        <v>3569</v>
      </c>
      <c r="B3570" s="7">
        <v>5</v>
      </c>
      <c r="C3570" s="7">
        <v>29</v>
      </c>
      <c r="D3570" s="7">
        <v>17</v>
      </c>
      <c r="E3570" s="7">
        <v>149</v>
      </c>
      <c r="F3570" s="7">
        <v>25</v>
      </c>
      <c r="G3570" s="7">
        <v>247.1</v>
      </c>
      <c r="H3570" s="7">
        <f t="shared" si="495"/>
        <v>1</v>
      </c>
      <c r="I3570" s="16">
        <f t="shared" si="496"/>
        <v>45075</v>
      </c>
      <c r="J3570" s="17">
        <v>0.70809999999999995</v>
      </c>
      <c r="K3570" s="18">
        <f>G3570*结论【关键目标】!C$27*0.7735*0.001</f>
        <v>22.935822000000002</v>
      </c>
      <c r="L3570" s="5">
        <v>0</v>
      </c>
      <c r="M3570" s="5">
        <f>ABS(IF(L3570&lt;=0,L3570/耗电量关键数据!$B$6/1000,L3570/耗电量关键数据!$B$5/1000))</f>
        <v>0</v>
      </c>
      <c r="N3570" s="5">
        <f>电气设备逐时使用率计算!H3546</f>
        <v>22.208055000000002</v>
      </c>
      <c r="O3570" s="5">
        <f>灯光逐时使用率计算!H3546</f>
        <v>11.844296</v>
      </c>
      <c r="P3570" s="19">
        <f t="shared" si="497"/>
        <v>34.052351000000002</v>
      </c>
      <c r="Q3570" s="19">
        <f t="shared" si="501"/>
        <v>0</v>
      </c>
      <c r="R3570" s="20">
        <f t="shared" si="498"/>
        <v>22.935822000000002</v>
      </c>
      <c r="S3570" s="20">
        <f t="shared" si="502"/>
        <v>0</v>
      </c>
      <c r="T3570" s="20">
        <f>IF((T3569+R3570)&lt;0,0,IF((T3569+R3570)&gt;结论【关键目标】!C$28,结论【关键目标】!C$28,T3569+R3570))</f>
        <v>22</v>
      </c>
      <c r="U3570" s="19">
        <f>IF((T3569+R3570)&lt;结论【关键目标】!$C$28,0,(发电量计算【计算逻辑页】!R3570+发电量计算【计算逻辑页】!T3569-结论【关键目标】!$C$28))</f>
        <v>22.935822000000002</v>
      </c>
      <c r="V3570" s="5">
        <f t="shared" si="499"/>
        <v>8.0275376999999999</v>
      </c>
      <c r="W3570" s="5">
        <f t="shared" si="500"/>
        <v>16.2408555582</v>
      </c>
      <c r="X3570" s="5">
        <f t="shared" si="503"/>
        <v>0</v>
      </c>
    </row>
    <row r="3571" spans="1:24" x14ac:dyDescent="0.15">
      <c r="A3571" s="7">
        <v>3570</v>
      </c>
      <c r="B3571" s="7">
        <v>5</v>
      </c>
      <c r="C3571" s="7">
        <v>29</v>
      </c>
      <c r="D3571" s="7">
        <v>18</v>
      </c>
      <c r="E3571" s="7">
        <v>149</v>
      </c>
      <c r="F3571" s="7">
        <v>24</v>
      </c>
      <c r="G3571" s="7">
        <v>98.3</v>
      </c>
      <c r="H3571" s="7">
        <f t="shared" si="495"/>
        <v>1</v>
      </c>
      <c r="I3571" s="16">
        <f t="shared" si="496"/>
        <v>45075</v>
      </c>
      <c r="J3571" s="17">
        <v>0.70809999999999995</v>
      </c>
      <c r="K3571" s="18">
        <f>G3571*结论【关键目标】!C$27*0.7735*0.001</f>
        <v>9.1242060000000009</v>
      </c>
      <c r="L3571" s="5">
        <v>0</v>
      </c>
      <c r="M3571" s="5">
        <f>ABS(IF(L3571&lt;=0,L3571/耗电量关键数据!$B$6/1000,L3571/耗电量关键数据!$B$5/1000))</f>
        <v>0</v>
      </c>
      <c r="N3571" s="5">
        <f>电气设备逐时使用率计算!H3547</f>
        <v>7.0130699999999999</v>
      </c>
      <c r="O3571" s="5">
        <f>灯光逐时使用率计算!H3547</f>
        <v>3.7403040000000001</v>
      </c>
      <c r="P3571" s="19">
        <f t="shared" si="497"/>
        <v>10.753374000000001</v>
      </c>
      <c r="Q3571" s="19">
        <f t="shared" si="501"/>
        <v>0</v>
      </c>
      <c r="R3571" s="20">
        <f t="shared" si="498"/>
        <v>9.1242060000000009</v>
      </c>
      <c r="S3571" s="20">
        <f t="shared" si="502"/>
        <v>0</v>
      </c>
      <c r="T3571" s="20">
        <f>IF((T3570+R3571)&lt;0,0,IF((T3570+R3571)&gt;结论【关键目标】!C$28,结论【关键目标】!C$28,T3570+R3571))</f>
        <v>22</v>
      </c>
      <c r="U3571" s="19">
        <f>IF((T3570+R3571)&lt;结论【关键目标】!$C$28,0,(发电量计算【计算逻辑页】!R3571+发电量计算【计算逻辑页】!T3570-结论【关键目标】!$C$28))</f>
        <v>9.1242060000000009</v>
      </c>
      <c r="V3571" s="5">
        <f t="shared" si="499"/>
        <v>3.1934721000000001</v>
      </c>
      <c r="W3571" s="5">
        <f t="shared" si="500"/>
        <v>6.4608502685999998</v>
      </c>
      <c r="X3571" s="5">
        <f t="shared" si="503"/>
        <v>0</v>
      </c>
    </row>
    <row r="3572" spans="1:24" x14ac:dyDescent="0.15">
      <c r="A3572" s="7">
        <v>3571</v>
      </c>
      <c r="B3572" s="7">
        <v>5</v>
      </c>
      <c r="C3572" s="7">
        <v>29</v>
      </c>
      <c r="D3572" s="7">
        <v>19</v>
      </c>
      <c r="E3572" s="7">
        <v>149</v>
      </c>
      <c r="F3572" s="7">
        <v>21</v>
      </c>
      <c r="G3572" s="7">
        <v>0</v>
      </c>
      <c r="H3572" s="7">
        <f t="shared" si="495"/>
        <v>1</v>
      </c>
      <c r="I3572" s="16">
        <f t="shared" si="496"/>
        <v>45075</v>
      </c>
      <c r="J3572" s="17">
        <v>1.2267999999999999</v>
      </c>
      <c r="K3572" s="18">
        <f>G3572*结论【关键目标】!C$27*0.7735*0.001</f>
        <v>0</v>
      </c>
      <c r="L3572" s="5">
        <v>0</v>
      </c>
      <c r="M3572" s="5">
        <f>ABS(IF(L3572&lt;=0,L3572/耗电量关键数据!$B$6/1000,L3572/耗电量关键数据!$B$5/1000))</f>
        <v>0</v>
      </c>
      <c r="N3572" s="5">
        <f>电气设备逐时使用率计算!H3548</f>
        <v>7.0130699999999999</v>
      </c>
      <c r="O3572" s="5">
        <f>灯光逐时使用率计算!H3548</f>
        <v>3.7403040000000001</v>
      </c>
      <c r="P3572" s="19">
        <f t="shared" si="497"/>
        <v>10.753374000000001</v>
      </c>
      <c r="Q3572" s="19">
        <f t="shared" si="501"/>
        <v>10.753374000000001</v>
      </c>
      <c r="R3572" s="20">
        <f t="shared" si="498"/>
        <v>-10.753374000000001</v>
      </c>
      <c r="S3572" s="20">
        <f t="shared" si="502"/>
        <v>10.753374000000001</v>
      </c>
      <c r="T3572" s="20">
        <f>IF((T3571+R3572)&lt;0,0,IF((T3571+R3572)&gt;结论【关键目标】!C$28,结论【关键目标】!C$28,T3571+R3572))</f>
        <v>11.246625999999999</v>
      </c>
      <c r="U3572" s="19">
        <f>IF((T3571+R3572)&lt;结论【关键目标】!$C$28,0,(发电量计算【计算逻辑页】!R3572+发电量计算【计算逻辑页】!T3571-结论【关键目标】!$C$28))</f>
        <v>0</v>
      </c>
      <c r="V3572" s="5">
        <f t="shared" si="499"/>
        <v>0</v>
      </c>
      <c r="W3572" s="5">
        <f t="shared" si="500"/>
        <v>0</v>
      </c>
      <c r="X3572" s="5">
        <f t="shared" si="503"/>
        <v>9.428558323199999</v>
      </c>
    </row>
    <row r="3573" spans="1:24" x14ac:dyDescent="0.15">
      <c r="A3573" s="7">
        <v>3572</v>
      </c>
      <c r="B3573" s="7">
        <v>5</v>
      </c>
      <c r="C3573" s="7">
        <v>29</v>
      </c>
      <c r="D3573" s="7">
        <v>20</v>
      </c>
      <c r="E3573" s="7">
        <v>149</v>
      </c>
      <c r="F3573" s="7">
        <v>21</v>
      </c>
      <c r="G3573" s="7">
        <v>0</v>
      </c>
      <c r="H3573" s="7">
        <f t="shared" si="495"/>
        <v>1</v>
      </c>
      <c r="I3573" s="16">
        <f t="shared" si="496"/>
        <v>45075</v>
      </c>
      <c r="J3573" s="17">
        <v>1.2267999999999999</v>
      </c>
      <c r="K3573" s="18">
        <f>G3573*结论【关键目标】!C$27*0.7735*0.001</f>
        <v>0</v>
      </c>
      <c r="L3573" s="5">
        <v>0</v>
      </c>
      <c r="M3573" s="5">
        <f>ABS(IF(L3573&lt;=0,L3573/耗电量关键数据!$B$6/1000,L3573/耗电量关键数据!$B$5/1000))</f>
        <v>0</v>
      </c>
      <c r="N3573" s="5">
        <f>电气设备逐时使用率计算!H3549</f>
        <v>1.1688450000000001</v>
      </c>
      <c r="O3573" s="5">
        <f>灯光逐时使用率计算!H3549</f>
        <v>0.37403039999999999</v>
      </c>
      <c r="P3573" s="19">
        <f t="shared" si="497"/>
        <v>1.5428754000000002</v>
      </c>
      <c r="Q3573" s="19">
        <f t="shared" si="501"/>
        <v>1.5428754000000002</v>
      </c>
      <c r="R3573" s="20">
        <f t="shared" si="498"/>
        <v>-1.5428754000000002</v>
      </c>
      <c r="S3573" s="20">
        <f t="shared" si="502"/>
        <v>1.5428754000000002</v>
      </c>
      <c r="T3573" s="20">
        <f>IF((T3572+R3573)&lt;0,0,IF((T3572+R3573)&gt;结论【关键目标】!C$28,结论【关键目标】!C$28,T3572+R3573))</f>
        <v>9.7037505999999993</v>
      </c>
      <c r="U3573" s="19">
        <f>IF((T3572+R3573)&lt;结论【关键目标】!$C$28,0,(发电量计算【计算逻辑页】!R3573+发电量计算【计算逻辑页】!T3572-结论【关键目标】!$C$28))</f>
        <v>0</v>
      </c>
      <c r="V3573" s="5">
        <f t="shared" si="499"/>
        <v>0</v>
      </c>
      <c r="W3573" s="5">
        <f t="shared" si="500"/>
        <v>0</v>
      </c>
      <c r="X3573" s="5">
        <f t="shared" si="503"/>
        <v>1.3527931507200002</v>
      </c>
    </row>
    <row r="3574" spans="1:24" x14ac:dyDescent="0.15">
      <c r="A3574" s="7">
        <v>3573</v>
      </c>
      <c r="B3574" s="7">
        <v>5</v>
      </c>
      <c r="C3574" s="7">
        <v>29</v>
      </c>
      <c r="D3574" s="7">
        <v>21</v>
      </c>
      <c r="E3574" s="7">
        <v>149</v>
      </c>
      <c r="F3574" s="7">
        <v>21.3</v>
      </c>
      <c r="G3574" s="7">
        <v>0</v>
      </c>
      <c r="H3574" s="7">
        <f t="shared" si="495"/>
        <v>1</v>
      </c>
      <c r="I3574" s="16">
        <f t="shared" si="496"/>
        <v>45075</v>
      </c>
      <c r="J3574" s="17">
        <v>1.2267999999999999</v>
      </c>
      <c r="K3574" s="18">
        <f>G3574*结论【关键目标】!C$27*0.7735*0.001</f>
        <v>0</v>
      </c>
      <c r="L3574" s="5">
        <v>0</v>
      </c>
      <c r="M3574" s="5">
        <f>ABS(IF(L3574&lt;=0,L3574/耗电量关键数据!$B$6/1000,L3574/耗电量关键数据!$B$5/1000))</f>
        <v>0</v>
      </c>
      <c r="N3574" s="5">
        <f>电气设备逐时使用率计算!H3550</f>
        <v>1.1688450000000001</v>
      </c>
      <c r="O3574" s="5">
        <f>灯光逐时使用率计算!H3550</f>
        <v>0.37403039999999999</v>
      </c>
      <c r="P3574" s="19">
        <f t="shared" si="497"/>
        <v>1.5428754000000002</v>
      </c>
      <c r="Q3574" s="19">
        <f t="shared" si="501"/>
        <v>1.5428754000000002</v>
      </c>
      <c r="R3574" s="20">
        <f t="shared" si="498"/>
        <v>-1.5428754000000002</v>
      </c>
      <c r="S3574" s="20">
        <f t="shared" si="502"/>
        <v>1.5428754000000002</v>
      </c>
      <c r="T3574" s="20">
        <f>IF((T3573+R3574)&lt;0,0,IF((T3573+R3574)&gt;结论【关键目标】!C$28,结论【关键目标】!C$28,T3573+R3574))</f>
        <v>8.1608751999999996</v>
      </c>
      <c r="U3574" s="19">
        <f>IF((T3573+R3574)&lt;结论【关键目标】!$C$28,0,(发电量计算【计算逻辑页】!R3574+发电量计算【计算逻辑页】!T3573-结论【关键目标】!$C$28))</f>
        <v>0</v>
      </c>
      <c r="V3574" s="5">
        <f t="shared" si="499"/>
        <v>0</v>
      </c>
      <c r="W3574" s="5">
        <f t="shared" si="500"/>
        <v>0</v>
      </c>
      <c r="X3574" s="5">
        <f t="shared" si="503"/>
        <v>1.3527931507200002</v>
      </c>
    </row>
    <row r="3575" spans="1:24" x14ac:dyDescent="0.15">
      <c r="A3575" s="7">
        <v>3574</v>
      </c>
      <c r="B3575" s="7">
        <v>5</v>
      </c>
      <c r="C3575" s="7">
        <v>29</v>
      </c>
      <c r="D3575" s="7">
        <v>22</v>
      </c>
      <c r="E3575" s="7">
        <v>149</v>
      </c>
      <c r="F3575" s="7">
        <v>18</v>
      </c>
      <c r="G3575" s="7">
        <v>0</v>
      </c>
      <c r="H3575" s="7">
        <f t="shared" si="495"/>
        <v>1</v>
      </c>
      <c r="I3575" s="16">
        <f t="shared" si="496"/>
        <v>45075</v>
      </c>
      <c r="J3575" s="17">
        <v>0.70809999999999995</v>
      </c>
      <c r="K3575" s="18">
        <f>G3575*结论【关键目标】!C$27*0.7735*0.001</f>
        <v>0</v>
      </c>
      <c r="L3575" s="5">
        <v>0</v>
      </c>
      <c r="M3575" s="5">
        <f>ABS(IF(L3575&lt;=0,L3575/耗电量关键数据!$B$6/1000,L3575/耗电量关键数据!$B$5/1000))</f>
        <v>0</v>
      </c>
      <c r="N3575" s="5">
        <f>电气设备逐时使用率计算!H3551</f>
        <v>1.1688450000000001</v>
      </c>
      <c r="O3575" s="5">
        <f>灯光逐时使用率计算!H3551</f>
        <v>0.37403039999999999</v>
      </c>
      <c r="P3575" s="19">
        <f t="shared" si="497"/>
        <v>1.5428754000000002</v>
      </c>
      <c r="Q3575" s="19">
        <f t="shared" si="501"/>
        <v>0</v>
      </c>
      <c r="R3575" s="20">
        <f t="shared" si="498"/>
        <v>0</v>
      </c>
      <c r="S3575" s="20">
        <f t="shared" si="502"/>
        <v>0</v>
      </c>
      <c r="T3575" s="20">
        <f>IF((T3574+R3575)&lt;0,0,IF((T3574+R3575)&gt;结论【关键目标】!C$28,结论【关键目标】!C$28,T3574+R3575))</f>
        <v>8.1608751999999996</v>
      </c>
      <c r="U3575" s="19">
        <f>IF((T3574+R3575)&lt;结论【关键目标】!$C$28,0,(发电量计算【计算逻辑页】!R3575+发电量计算【计算逻辑页】!T3574-结论【关键目标】!$C$28))</f>
        <v>0</v>
      </c>
      <c r="V3575" s="5">
        <f t="shared" si="499"/>
        <v>0</v>
      </c>
      <c r="W3575" s="5">
        <f t="shared" si="500"/>
        <v>0</v>
      </c>
      <c r="X3575" s="5">
        <f t="shared" si="503"/>
        <v>0</v>
      </c>
    </row>
    <row r="3576" spans="1:24" x14ac:dyDescent="0.15">
      <c r="A3576" s="7">
        <v>3575</v>
      </c>
      <c r="B3576" s="7">
        <v>5</v>
      </c>
      <c r="C3576" s="7">
        <v>29</v>
      </c>
      <c r="D3576" s="7">
        <v>23</v>
      </c>
      <c r="E3576" s="7">
        <v>149</v>
      </c>
      <c r="F3576" s="7">
        <v>17</v>
      </c>
      <c r="G3576" s="7">
        <v>0</v>
      </c>
      <c r="H3576" s="7">
        <f t="shared" si="495"/>
        <v>1</v>
      </c>
      <c r="I3576" s="16">
        <f t="shared" si="496"/>
        <v>45075</v>
      </c>
      <c r="J3576" s="17">
        <v>0.70809999999999995</v>
      </c>
      <c r="K3576" s="18">
        <f>G3576*结论【关键目标】!C$27*0.7735*0.001</f>
        <v>0</v>
      </c>
      <c r="L3576" s="5">
        <v>0</v>
      </c>
      <c r="M3576" s="5">
        <f>ABS(IF(L3576&lt;=0,L3576/耗电量关键数据!$B$6/1000,L3576/耗电量关键数据!$B$5/1000))</f>
        <v>0</v>
      </c>
      <c r="N3576" s="5">
        <f>电气设备逐时使用率计算!H3552</f>
        <v>1.1688450000000001</v>
      </c>
      <c r="O3576" s="5">
        <f>灯光逐时使用率计算!H3552</f>
        <v>0.37403039999999999</v>
      </c>
      <c r="P3576" s="19">
        <f t="shared" si="497"/>
        <v>1.5428754000000002</v>
      </c>
      <c r="Q3576" s="19">
        <f t="shared" si="501"/>
        <v>0</v>
      </c>
      <c r="R3576" s="20">
        <f t="shared" si="498"/>
        <v>0</v>
      </c>
      <c r="S3576" s="20">
        <f t="shared" si="502"/>
        <v>0</v>
      </c>
      <c r="T3576" s="20">
        <f>IF((T3575+R3576)&lt;0,0,IF((T3575+R3576)&gt;结论【关键目标】!C$28,结论【关键目标】!C$28,T3575+R3576))</f>
        <v>8.1608751999999996</v>
      </c>
      <c r="U3576" s="19">
        <f>IF((T3575+R3576)&lt;结论【关键目标】!$C$28,0,(发电量计算【计算逻辑页】!R3576+发电量计算【计算逻辑页】!T3575-结论【关键目标】!$C$28))</f>
        <v>0</v>
      </c>
      <c r="V3576" s="5">
        <f t="shared" si="499"/>
        <v>0</v>
      </c>
      <c r="W3576" s="5">
        <f t="shared" si="500"/>
        <v>0</v>
      </c>
      <c r="X3576" s="5">
        <f t="shared" si="503"/>
        <v>0</v>
      </c>
    </row>
    <row r="3577" spans="1:24" x14ac:dyDescent="0.15">
      <c r="A3577" s="7">
        <v>3576</v>
      </c>
      <c r="B3577" s="7">
        <v>5</v>
      </c>
      <c r="C3577" s="7">
        <v>29</v>
      </c>
      <c r="D3577" s="7">
        <v>24</v>
      </c>
      <c r="E3577" s="7">
        <v>149</v>
      </c>
      <c r="F3577" s="7">
        <v>18.899999999999999</v>
      </c>
      <c r="G3577" s="7">
        <v>0</v>
      </c>
      <c r="H3577" s="7">
        <f t="shared" si="495"/>
        <v>1</v>
      </c>
      <c r="I3577" s="16">
        <f t="shared" si="496"/>
        <v>45075</v>
      </c>
      <c r="J3577" s="17">
        <v>0.2407</v>
      </c>
      <c r="K3577" s="18">
        <f>G3577*结论【关键目标】!C$27*0.7735*0.001</f>
        <v>0</v>
      </c>
      <c r="L3577" s="5">
        <v>0</v>
      </c>
      <c r="M3577" s="5">
        <f>ABS(IF(L3577&lt;=0,L3577/耗电量关键数据!$B$6/1000,L3577/耗电量关键数据!$B$5/1000))</f>
        <v>0</v>
      </c>
      <c r="N3577" s="5">
        <f>电气设备逐时使用率计算!H3553</f>
        <v>1.1688450000000001</v>
      </c>
      <c r="O3577" s="5">
        <f>灯光逐时使用率计算!H3553</f>
        <v>0.37403039999999999</v>
      </c>
      <c r="P3577" s="19">
        <f t="shared" si="497"/>
        <v>1.5428754000000002</v>
      </c>
      <c r="Q3577" s="19">
        <f t="shared" si="501"/>
        <v>0</v>
      </c>
      <c r="R3577" s="20">
        <f t="shared" si="498"/>
        <v>0</v>
      </c>
      <c r="S3577" s="20">
        <f t="shared" si="502"/>
        <v>0</v>
      </c>
      <c r="T3577" s="20">
        <f>IF((T3576+R3577)&lt;0,0,IF((T3576+R3577)&gt;结论【关键目标】!C$28,结论【关键目标】!C$28,T3576+R3577))</f>
        <v>8.1608751999999996</v>
      </c>
      <c r="U3577" s="19">
        <f>IF((T3576+R3577)&lt;结论【关键目标】!$C$28,0,(发电量计算【计算逻辑页】!R3577+发电量计算【计算逻辑页】!T3576-结论【关键目标】!$C$28))</f>
        <v>0</v>
      </c>
      <c r="V3577" s="5">
        <f t="shared" si="499"/>
        <v>0</v>
      </c>
      <c r="W3577" s="5">
        <f t="shared" si="500"/>
        <v>0</v>
      </c>
      <c r="X3577" s="5">
        <f t="shared" si="503"/>
        <v>0</v>
      </c>
    </row>
    <row r="3578" spans="1:24" x14ac:dyDescent="0.15">
      <c r="A3578" s="7">
        <v>3577</v>
      </c>
      <c r="B3578" s="7">
        <v>5</v>
      </c>
      <c r="C3578" s="7">
        <v>30</v>
      </c>
      <c r="D3578" s="7">
        <v>1</v>
      </c>
      <c r="E3578" s="7">
        <v>150</v>
      </c>
      <c r="F3578" s="7">
        <v>18</v>
      </c>
      <c r="G3578" s="7">
        <v>0</v>
      </c>
      <c r="H3578" s="7">
        <f t="shared" si="495"/>
        <v>2</v>
      </c>
      <c r="I3578" s="16">
        <f t="shared" si="496"/>
        <v>45076</v>
      </c>
      <c r="J3578" s="17">
        <v>0.2407</v>
      </c>
      <c r="K3578" s="18">
        <f>G3578*结论【关键目标】!C$27*0.7735*0.001</f>
        <v>0</v>
      </c>
      <c r="L3578" s="5">
        <v>0</v>
      </c>
      <c r="M3578" s="5">
        <f>ABS(IF(L3578&lt;=0,L3578/耗电量关键数据!$B$6/1000,L3578/耗电量关键数据!$B$5/1000))</f>
        <v>0</v>
      </c>
      <c r="N3578" s="5">
        <f>电气设备逐时使用率计算!H3554</f>
        <v>1.1688450000000001</v>
      </c>
      <c r="O3578" s="5">
        <f>灯光逐时使用率计算!H3554</f>
        <v>0.37403039999999999</v>
      </c>
      <c r="P3578" s="19">
        <f t="shared" si="497"/>
        <v>1.5428754000000002</v>
      </c>
      <c r="Q3578" s="19">
        <f t="shared" si="501"/>
        <v>0</v>
      </c>
      <c r="R3578" s="20">
        <f t="shared" si="498"/>
        <v>0</v>
      </c>
      <c r="S3578" s="20">
        <f t="shared" si="502"/>
        <v>0</v>
      </c>
      <c r="T3578" s="20">
        <f>IF((T3577+R3578)&lt;0,0,IF((T3577+R3578)&gt;结论【关键目标】!C$28,结论【关键目标】!C$28,T3577+R3578))</f>
        <v>8.1608751999999996</v>
      </c>
      <c r="U3578" s="19">
        <f>IF((T3577+R3578)&lt;结论【关键目标】!$C$28,0,(发电量计算【计算逻辑页】!R3578+发电量计算【计算逻辑页】!T3577-结论【关键目标】!$C$28))</f>
        <v>0</v>
      </c>
      <c r="V3578" s="5">
        <f t="shared" si="499"/>
        <v>0</v>
      </c>
      <c r="W3578" s="5">
        <f t="shared" si="500"/>
        <v>0</v>
      </c>
      <c r="X3578" s="5">
        <f t="shared" si="503"/>
        <v>0</v>
      </c>
    </row>
    <row r="3579" spans="1:24" x14ac:dyDescent="0.15">
      <c r="A3579" s="7">
        <v>3578</v>
      </c>
      <c r="B3579" s="7">
        <v>5</v>
      </c>
      <c r="C3579" s="7">
        <v>30</v>
      </c>
      <c r="D3579" s="7">
        <v>2</v>
      </c>
      <c r="E3579" s="7">
        <v>150</v>
      </c>
      <c r="F3579" s="7">
        <v>18</v>
      </c>
      <c r="G3579" s="7">
        <v>0</v>
      </c>
      <c r="H3579" s="7">
        <f t="shared" si="495"/>
        <v>2</v>
      </c>
      <c r="I3579" s="16">
        <f t="shared" si="496"/>
        <v>45076</v>
      </c>
      <c r="J3579" s="17">
        <v>0.2407</v>
      </c>
      <c r="K3579" s="18">
        <f>G3579*结论【关键目标】!C$27*0.7735*0.001</f>
        <v>0</v>
      </c>
      <c r="L3579" s="5">
        <v>0</v>
      </c>
      <c r="M3579" s="5">
        <f>ABS(IF(L3579&lt;=0,L3579/耗电量关键数据!$B$6/1000,L3579/耗电量关键数据!$B$5/1000))</f>
        <v>0</v>
      </c>
      <c r="N3579" s="5">
        <f>电气设备逐时使用率计算!H3555</f>
        <v>1.1688450000000001</v>
      </c>
      <c r="O3579" s="5">
        <f>灯光逐时使用率计算!H3555</f>
        <v>0.37403039999999999</v>
      </c>
      <c r="P3579" s="19">
        <f t="shared" si="497"/>
        <v>1.5428754000000002</v>
      </c>
      <c r="Q3579" s="19">
        <f t="shared" si="501"/>
        <v>0</v>
      </c>
      <c r="R3579" s="20">
        <f t="shared" si="498"/>
        <v>0</v>
      </c>
      <c r="S3579" s="20">
        <f t="shared" si="502"/>
        <v>0</v>
      </c>
      <c r="T3579" s="20">
        <f>IF((T3578+R3579)&lt;0,0,IF((T3578+R3579)&gt;结论【关键目标】!C$28,结论【关键目标】!C$28,T3578+R3579))</f>
        <v>8.1608751999999996</v>
      </c>
      <c r="U3579" s="19">
        <f>IF((T3578+R3579)&lt;结论【关键目标】!$C$28,0,(发电量计算【计算逻辑页】!R3579+发电量计算【计算逻辑页】!T3578-结论【关键目标】!$C$28))</f>
        <v>0</v>
      </c>
      <c r="V3579" s="5">
        <f t="shared" si="499"/>
        <v>0</v>
      </c>
      <c r="W3579" s="5">
        <f t="shared" si="500"/>
        <v>0</v>
      </c>
      <c r="X3579" s="5">
        <f t="shared" si="503"/>
        <v>0</v>
      </c>
    </row>
    <row r="3580" spans="1:24" x14ac:dyDescent="0.15">
      <c r="A3580" s="7">
        <v>3579</v>
      </c>
      <c r="B3580" s="7">
        <v>5</v>
      </c>
      <c r="C3580" s="7">
        <v>30</v>
      </c>
      <c r="D3580" s="7">
        <v>3</v>
      </c>
      <c r="E3580" s="7">
        <v>150</v>
      </c>
      <c r="F3580" s="7">
        <v>15.6</v>
      </c>
      <c r="G3580" s="7">
        <v>0</v>
      </c>
      <c r="H3580" s="7">
        <f t="shared" si="495"/>
        <v>2</v>
      </c>
      <c r="I3580" s="16">
        <f t="shared" si="496"/>
        <v>45076</v>
      </c>
      <c r="J3580" s="17">
        <v>0.2407</v>
      </c>
      <c r="K3580" s="18">
        <f>G3580*结论【关键目标】!C$27*0.7735*0.001</f>
        <v>0</v>
      </c>
      <c r="L3580" s="5">
        <v>0</v>
      </c>
      <c r="M3580" s="5">
        <f>ABS(IF(L3580&lt;=0,L3580/耗电量关键数据!$B$6/1000,L3580/耗电量关键数据!$B$5/1000))</f>
        <v>0</v>
      </c>
      <c r="N3580" s="5">
        <f>电气设备逐时使用率计算!H3556</f>
        <v>1.1688450000000001</v>
      </c>
      <c r="O3580" s="5">
        <f>灯光逐时使用率计算!H3556</f>
        <v>0.37403039999999999</v>
      </c>
      <c r="P3580" s="19">
        <f t="shared" si="497"/>
        <v>1.5428754000000002</v>
      </c>
      <c r="Q3580" s="19">
        <f t="shared" si="501"/>
        <v>0</v>
      </c>
      <c r="R3580" s="20">
        <f t="shared" si="498"/>
        <v>0</v>
      </c>
      <c r="S3580" s="20">
        <f t="shared" si="502"/>
        <v>0</v>
      </c>
      <c r="T3580" s="20">
        <f>IF((T3579+R3580)&lt;0,0,IF((T3579+R3580)&gt;结论【关键目标】!C$28,结论【关键目标】!C$28,T3579+R3580))</f>
        <v>8.1608751999999996</v>
      </c>
      <c r="U3580" s="19">
        <f>IF((T3579+R3580)&lt;结论【关键目标】!$C$28,0,(发电量计算【计算逻辑页】!R3580+发电量计算【计算逻辑页】!T3579-结论【关键目标】!$C$28))</f>
        <v>0</v>
      </c>
      <c r="V3580" s="5">
        <f t="shared" si="499"/>
        <v>0</v>
      </c>
      <c r="W3580" s="5">
        <f t="shared" si="500"/>
        <v>0</v>
      </c>
      <c r="X3580" s="5">
        <f t="shared" si="503"/>
        <v>0</v>
      </c>
    </row>
    <row r="3581" spans="1:24" x14ac:dyDescent="0.15">
      <c r="A3581" s="7">
        <v>3580</v>
      </c>
      <c r="B3581" s="7">
        <v>5</v>
      </c>
      <c r="C3581" s="7">
        <v>30</v>
      </c>
      <c r="D3581" s="7">
        <v>4</v>
      </c>
      <c r="E3581" s="7">
        <v>150</v>
      </c>
      <c r="F3581" s="7">
        <v>16</v>
      </c>
      <c r="G3581" s="7">
        <v>0</v>
      </c>
      <c r="H3581" s="7">
        <f t="shared" si="495"/>
        <v>2</v>
      </c>
      <c r="I3581" s="16">
        <f t="shared" si="496"/>
        <v>45076</v>
      </c>
      <c r="J3581" s="17">
        <v>0.2407</v>
      </c>
      <c r="K3581" s="18">
        <f>G3581*结论【关键目标】!C$27*0.7735*0.001</f>
        <v>0</v>
      </c>
      <c r="L3581" s="5">
        <v>0</v>
      </c>
      <c r="M3581" s="5">
        <f>ABS(IF(L3581&lt;=0,L3581/耗电量关键数据!$B$6/1000,L3581/耗电量关键数据!$B$5/1000))</f>
        <v>0</v>
      </c>
      <c r="N3581" s="5">
        <f>电气设备逐时使用率计算!H3557</f>
        <v>1.1688450000000001</v>
      </c>
      <c r="O3581" s="5">
        <f>灯光逐时使用率计算!H3557</f>
        <v>0.37403039999999999</v>
      </c>
      <c r="P3581" s="19">
        <f t="shared" si="497"/>
        <v>1.5428754000000002</v>
      </c>
      <c r="Q3581" s="19">
        <f t="shared" si="501"/>
        <v>0</v>
      </c>
      <c r="R3581" s="20">
        <f t="shared" si="498"/>
        <v>0</v>
      </c>
      <c r="S3581" s="20">
        <f t="shared" si="502"/>
        <v>0</v>
      </c>
      <c r="T3581" s="20">
        <f>IF((T3580+R3581)&lt;0,0,IF((T3580+R3581)&gt;结论【关键目标】!C$28,结论【关键目标】!C$28,T3580+R3581))</f>
        <v>8.1608751999999996</v>
      </c>
      <c r="U3581" s="19">
        <f>IF((T3580+R3581)&lt;结论【关键目标】!$C$28,0,(发电量计算【计算逻辑页】!R3581+发电量计算【计算逻辑页】!T3580-结论【关键目标】!$C$28))</f>
        <v>0</v>
      </c>
      <c r="V3581" s="5">
        <f t="shared" si="499"/>
        <v>0</v>
      </c>
      <c r="W3581" s="5">
        <f t="shared" si="500"/>
        <v>0</v>
      </c>
      <c r="X3581" s="5">
        <f t="shared" si="503"/>
        <v>0</v>
      </c>
    </row>
    <row r="3582" spans="1:24" x14ac:dyDescent="0.15">
      <c r="A3582" s="7">
        <v>3581</v>
      </c>
      <c r="B3582" s="7">
        <v>5</v>
      </c>
      <c r="C3582" s="7">
        <v>30</v>
      </c>
      <c r="D3582" s="7">
        <v>5</v>
      </c>
      <c r="E3582" s="7">
        <v>150</v>
      </c>
      <c r="F3582" s="7">
        <v>15</v>
      </c>
      <c r="G3582" s="7">
        <v>4.4000000000000004</v>
      </c>
      <c r="H3582" s="7">
        <f t="shared" si="495"/>
        <v>2</v>
      </c>
      <c r="I3582" s="16">
        <f t="shared" si="496"/>
        <v>45076</v>
      </c>
      <c r="J3582" s="17">
        <v>0.2407</v>
      </c>
      <c r="K3582" s="18">
        <f>G3582*结论【关键目标】!C$27*0.7735*0.001</f>
        <v>0.40840799999999999</v>
      </c>
      <c r="L3582" s="5">
        <v>0</v>
      </c>
      <c r="M3582" s="5">
        <f>ABS(IF(L3582&lt;=0,L3582/耗电量关键数据!$B$6/1000,L3582/耗电量关键数据!$B$5/1000))</f>
        <v>0</v>
      </c>
      <c r="N3582" s="5">
        <f>电气设备逐时使用率计算!H3558</f>
        <v>1.1688450000000001</v>
      </c>
      <c r="O3582" s="5">
        <f>灯光逐时使用率计算!H3558</f>
        <v>0.37403039999999999</v>
      </c>
      <c r="P3582" s="19">
        <f t="shared" si="497"/>
        <v>1.5428754000000002</v>
      </c>
      <c r="Q3582" s="19">
        <f t="shared" si="501"/>
        <v>0</v>
      </c>
      <c r="R3582" s="20">
        <f t="shared" si="498"/>
        <v>0.40840799999999999</v>
      </c>
      <c r="S3582" s="20">
        <f t="shared" si="502"/>
        <v>0</v>
      </c>
      <c r="T3582" s="20">
        <f>IF((T3581+R3582)&lt;0,0,IF((T3581+R3582)&gt;结论【关键目标】!C$28,结论【关键目标】!C$28,T3581+R3582))</f>
        <v>8.5692831999999992</v>
      </c>
      <c r="U3582" s="19">
        <f>IF((T3581+R3582)&lt;结论【关键目标】!$C$28,0,(发电量计算【计算逻辑页】!R3582+发电量计算【计算逻辑页】!T3581-结论【关键目标】!$C$28))</f>
        <v>0</v>
      </c>
      <c r="V3582" s="5">
        <f t="shared" si="499"/>
        <v>0</v>
      </c>
      <c r="W3582" s="5">
        <f t="shared" si="500"/>
        <v>9.8303805600000002E-2</v>
      </c>
      <c r="X3582" s="5">
        <f t="shared" si="503"/>
        <v>0</v>
      </c>
    </row>
    <row r="3583" spans="1:24" x14ac:dyDescent="0.15">
      <c r="A3583" s="7">
        <v>3582</v>
      </c>
      <c r="B3583" s="7">
        <v>5</v>
      </c>
      <c r="C3583" s="7">
        <v>30</v>
      </c>
      <c r="D3583" s="7">
        <v>6</v>
      </c>
      <c r="E3583" s="7">
        <v>150</v>
      </c>
      <c r="F3583" s="7">
        <v>14.7</v>
      </c>
      <c r="G3583" s="7">
        <v>91.4</v>
      </c>
      <c r="H3583" s="7">
        <f t="shared" si="495"/>
        <v>2</v>
      </c>
      <c r="I3583" s="16">
        <f t="shared" si="496"/>
        <v>45076</v>
      </c>
      <c r="J3583" s="17">
        <v>0.2407</v>
      </c>
      <c r="K3583" s="18">
        <f>G3583*结论【关键目标】!C$27*0.7735*0.001</f>
        <v>8.4837480000000003</v>
      </c>
      <c r="L3583" s="5">
        <v>0</v>
      </c>
      <c r="M3583" s="5">
        <f>ABS(IF(L3583&lt;=0,L3583/耗电量关键数据!$B$6/1000,L3583/耗电量关键数据!$B$5/1000))</f>
        <v>0</v>
      </c>
      <c r="N3583" s="5">
        <f>电气设备逐时使用率计算!H3559</f>
        <v>1.1688450000000001</v>
      </c>
      <c r="O3583" s="5">
        <f>灯光逐时使用率计算!H3559</f>
        <v>0.37403039999999999</v>
      </c>
      <c r="P3583" s="19">
        <f t="shared" si="497"/>
        <v>1.5428754000000002</v>
      </c>
      <c r="Q3583" s="19">
        <f t="shared" si="501"/>
        <v>0</v>
      </c>
      <c r="R3583" s="20">
        <f t="shared" si="498"/>
        <v>8.4837480000000003</v>
      </c>
      <c r="S3583" s="20">
        <f t="shared" si="502"/>
        <v>0</v>
      </c>
      <c r="T3583" s="20">
        <f>IF((T3582+R3583)&lt;0,0,IF((T3582+R3583)&gt;结论【关键目标】!C$28,结论【关键目标】!C$28,T3582+R3583))</f>
        <v>17.0530312</v>
      </c>
      <c r="U3583" s="19">
        <f>IF((T3582+R3583)&lt;结论【关键目标】!$C$28,0,(发电量计算【计算逻辑页】!R3583+发电量计算【计算逻辑页】!T3582-结论【关键目标】!$C$28))</f>
        <v>0</v>
      </c>
      <c r="V3583" s="5">
        <f t="shared" si="499"/>
        <v>0</v>
      </c>
      <c r="W3583" s="5">
        <f t="shared" si="500"/>
        <v>0.37137010878000004</v>
      </c>
      <c r="X3583" s="5">
        <f t="shared" si="503"/>
        <v>0</v>
      </c>
    </row>
    <row r="3584" spans="1:24" x14ac:dyDescent="0.15">
      <c r="A3584" s="7">
        <v>3583</v>
      </c>
      <c r="B3584" s="7">
        <v>5</v>
      </c>
      <c r="C3584" s="7">
        <v>30</v>
      </c>
      <c r="D3584" s="7">
        <v>7</v>
      </c>
      <c r="E3584" s="7">
        <v>150</v>
      </c>
      <c r="F3584" s="7">
        <v>15</v>
      </c>
      <c r="G3584" s="7">
        <v>180.8</v>
      </c>
      <c r="H3584" s="7">
        <f t="shared" si="495"/>
        <v>2</v>
      </c>
      <c r="I3584" s="16">
        <f t="shared" si="496"/>
        <v>45076</v>
      </c>
      <c r="J3584" s="17">
        <v>0.2407</v>
      </c>
      <c r="K3584" s="18">
        <f>G3584*结论【关键目标】!C$27*0.7735*0.001</f>
        <v>16.781856000000001</v>
      </c>
      <c r="L3584" s="5">
        <v>0</v>
      </c>
      <c r="M3584" s="5">
        <f>ABS(IF(L3584&lt;=0,L3584/耗电量关键数据!$B$6/1000,L3584/耗电量关键数据!$B$5/1000))</f>
        <v>0</v>
      </c>
      <c r="N3584" s="5">
        <f>电气设备逐时使用率计算!H3560</f>
        <v>2.3376900000000003</v>
      </c>
      <c r="O3584" s="5">
        <f>灯光逐时使用率计算!H3560</f>
        <v>1.2467680000000001</v>
      </c>
      <c r="P3584" s="19">
        <f t="shared" si="497"/>
        <v>3.5844580000000006</v>
      </c>
      <c r="Q3584" s="19">
        <f t="shared" si="501"/>
        <v>0</v>
      </c>
      <c r="R3584" s="20">
        <f t="shared" si="498"/>
        <v>16.781856000000001</v>
      </c>
      <c r="S3584" s="20">
        <f t="shared" si="502"/>
        <v>0</v>
      </c>
      <c r="T3584" s="20">
        <f>IF((T3583+R3584)&lt;0,0,IF((T3583+R3584)&gt;结论【关键目标】!C$28,结论【关键目标】!C$28,T3583+R3584))</f>
        <v>22</v>
      </c>
      <c r="U3584" s="19">
        <f>IF((T3583+R3584)&lt;结论【关键目标】!$C$28,0,(发电量计算【计算逻辑页】!R3584+发电量计算【计算逻辑页】!T3583-结论【关键目标】!$C$28))</f>
        <v>11.834887199999997</v>
      </c>
      <c r="V3584" s="5">
        <f t="shared" si="499"/>
        <v>0</v>
      </c>
      <c r="W3584" s="5">
        <f t="shared" si="500"/>
        <v>0.8627790406000001</v>
      </c>
      <c r="X3584" s="5">
        <f t="shared" si="503"/>
        <v>0</v>
      </c>
    </row>
    <row r="3585" spans="1:24" x14ac:dyDescent="0.15">
      <c r="A3585" s="7">
        <v>3584</v>
      </c>
      <c r="B3585" s="7">
        <v>5</v>
      </c>
      <c r="C3585" s="7">
        <v>30</v>
      </c>
      <c r="D3585" s="7">
        <v>8</v>
      </c>
      <c r="E3585" s="7">
        <v>150</v>
      </c>
      <c r="F3585" s="7">
        <v>19</v>
      </c>
      <c r="G3585" s="7">
        <v>382.8</v>
      </c>
      <c r="H3585" s="7">
        <f t="shared" si="495"/>
        <v>2</v>
      </c>
      <c r="I3585" s="16">
        <f t="shared" si="496"/>
        <v>45076</v>
      </c>
      <c r="J3585" s="17">
        <v>0.70809999999999995</v>
      </c>
      <c r="K3585" s="18">
        <f>G3585*结论【关键目标】!C$27*0.7735*0.001</f>
        <v>35.531495999999997</v>
      </c>
      <c r="L3585" s="5">
        <v>0</v>
      </c>
      <c r="M3585" s="5">
        <f>ABS(IF(L3585&lt;=0,L3585/耗电量关键数据!$B$6/1000,L3585/耗电量关键数据!$B$5/1000))</f>
        <v>0</v>
      </c>
      <c r="N3585" s="5">
        <f>电气设备逐时使用率计算!H3561</f>
        <v>11.688450000000001</v>
      </c>
      <c r="O3585" s="5">
        <f>灯光逐时使用率计算!H3561</f>
        <v>6.2338399999999998</v>
      </c>
      <c r="P3585" s="19">
        <f t="shared" si="497"/>
        <v>17.92229</v>
      </c>
      <c r="Q3585" s="19">
        <f t="shared" si="501"/>
        <v>0</v>
      </c>
      <c r="R3585" s="20">
        <f t="shared" si="498"/>
        <v>35.531495999999997</v>
      </c>
      <c r="S3585" s="20">
        <f t="shared" si="502"/>
        <v>0</v>
      </c>
      <c r="T3585" s="20">
        <f>IF((T3584+R3585)&lt;0,0,IF((T3584+R3585)&gt;结论【关键目标】!C$28,结论【关键目标】!C$28,T3584+R3585))</f>
        <v>22</v>
      </c>
      <c r="U3585" s="19">
        <f>IF((T3584+R3585)&lt;结论【关键目标】!$C$28,0,(发电量计算【计算逻辑页】!R3585+发电量计算【计算逻辑页】!T3584-结论【关键目标】!$C$28))</f>
        <v>35.531495999999997</v>
      </c>
      <c r="V3585" s="5">
        <f t="shared" si="499"/>
        <v>12.436023599999999</v>
      </c>
      <c r="W3585" s="5">
        <f t="shared" si="500"/>
        <v>12.690773548999999</v>
      </c>
      <c r="X3585" s="5">
        <f t="shared" si="503"/>
        <v>0</v>
      </c>
    </row>
    <row r="3586" spans="1:24" x14ac:dyDescent="0.15">
      <c r="A3586" s="7">
        <v>3585</v>
      </c>
      <c r="B3586" s="7">
        <v>5</v>
      </c>
      <c r="C3586" s="7">
        <v>30</v>
      </c>
      <c r="D3586" s="7">
        <v>9</v>
      </c>
      <c r="E3586" s="7">
        <v>150</v>
      </c>
      <c r="F3586" s="7">
        <v>20.399999999999999</v>
      </c>
      <c r="G3586" s="7">
        <v>550.5</v>
      </c>
      <c r="H3586" s="7">
        <f t="shared" ref="H3586:H3649" si="504">WEEKDAY(I:I,2)</f>
        <v>2</v>
      </c>
      <c r="I3586" s="16">
        <f t="shared" ref="I3586:I3649" si="505">DATE(2023,B3586,C3586)</f>
        <v>45076</v>
      </c>
      <c r="J3586" s="17">
        <v>0.70809999999999995</v>
      </c>
      <c r="K3586" s="18">
        <f>G3586*结论【关键目标】!C$27*0.7735*0.001</f>
        <v>51.097409999999996</v>
      </c>
      <c r="L3586" s="5">
        <v>0</v>
      </c>
      <c r="M3586" s="5">
        <f>ABS(IF(L3586&lt;=0,L3586/耗电量关键数据!$B$6/1000,L3586/耗电量关键数据!$B$5/1000))</f>
        <v>0</v>
      </c>
      <c r="N3586" s="5">
        <f>电气设备逐时使用率计算!H3562</f>
        <v>22.208055000000002</v>
      </c>
      <c r="O3586" s="5">
        <f>灯光逐时使用率计算!H3562</f>
        <v>11.844296</v>
      </c>
      <c r="P3586" s="19">
        <f t="shared" ref="P3586:P3649" si="506">M3586+N3586+O3586</f>
        <v>34.052351000000002</v>
      </c>
      <c r="Q3586" s="19">
        <f t="shared" si="501"/>
        <v>0</v>
      </c>
      <c r="R3586" s="20">
        <f t="shared" ref="R3586:R3649" si="507">K3586-Q3586</f>
        <v>51.097409999999996</v>
      </c>
      <c r="S3586" s="20">
        <f t="shared" si="502"/>
        <v>0</v>
      </c>
      <c r="T3586" s="20">
        <f>IF((T3585+R3586)&lt;0,0,IF((T3585+R3586)&gt;结论【关键目标】!C$28,结论【关键目标】!C$28,T3585+R3586))</f>
        <v>22</v>
      </c>
      <c r="U3586" s="19">
        <f>IF((T3585+R3586)&lt;结论【关键目标】!$C$28,0,(发电量计算【计算逻辑页】!R3586+发电量计算【计算逻辑页】!T3585-结论【关键目标】!$C$28))</f>
        <v>51.097409999999996</v>
      </c>
      <c r="V3586" s="5">
        <f t="shared" ref="V3586:V3649" si="508">IF(J3586&gt;0.35,U3586*0.35,0)</f>
        <v>17.884093499999999</v>
      </c>
      <c r="W3586" s="5">
        <f t="shared" ref="W3586:W3649" si="509">IF(P3586&gt;K3586,K3586*J3586,P3586*J3586)</f>
        <v>24.1124697431</v>
      </c>
      <c r="X3586" s="5">
        <f t="shared" si="503"/>
        <v>0</v>
      </c>
    </row>
    <row r="3587" spans="1:24" x14ac:dyDescent="0.15">
      <c r="A3587" s="7">
        <v>3586</v>
      </c>
      <c r="B3587" s="7">
        <v>5</v>
      </c>
      <c r="C3587" s="7">
        <v>30</v>
      </c>
      <c r="D3587" s="7">
        <v>10</v>
      </c>
      <c r="E3587" s="7">
        <v>150</v>
      </c>
      <c r="F3587" s="7">
        <v>24</v>
      </c>
      <c r="G3587" s="7">
        <v>760.6</v>
      </c>
      <c r="H3587" s="7">
        <f t="shared" si="504"/>
        <v>2</v>
      </c>
      <c r="I3587" s="16">
        <f t="shared" si="505"/>
        <v>45076</v>
      </c>
      <c r="J3587" s="17">
        <v>0.70809999999999995</v>
      </c>
      <c r="K3587" s="18">
        <f>G3587*结论【关键目标】!C$27*0.7735*0.001</f>
        <v>70.598891999999992</v>
      </c>
      <c r="L3587" s="5">
        <v>0</v>
      </c>
      <c r="M3587" s="5">
        <f>ABS(IF(L3587&lt;=0,L3587/耗电量关键数据!$B$6/1000,L3587/耗电量关键数据!$B$5/1000))</f>
        <v>0</v>
      </c>
      <c r="N3587" s="5">
        <f>电气设备逐时使用率计算!H3563</f>
        <v>22.208055000000002</v>
      </c>
      <c r="O3587" s="5">
        <f>灯光逐时使用率计算!H3563</f>
        <v>11.844296</v>
      </c>
      <c r="P3587" s="19">
        <f t="shared" si="506"/>
        <v>34.052351000000002</v>
      </c>
      <c r="Q3587" s="19">
        <f t="shared" ref="Q3587:Q3650" si="510">IF(J3587&gt;0.8,P3587,0)</f>
        <v>0</v>
      </c>
      <c r="R3587" s="20">
        <f t="shared" si="507"/>
        <v>70.598891999999992</v>
      </c>
      <c r="S3587" s="20">
        <f t="shared" ref="S3587:S3650" si="511">IF(R3587&lt;0,ABS(R3587),0)</f>
        <v>0</v>
      </c>
      <c r="T3587" s="20">
        <f>IF((T3586+R3587)&lt;0,0,IF((T3586+R3587)&gt;结论【关键目标】!C$28,结论【关键目标】!C$28,T3586+R3587))</f>
        <v>22</v>
      </c>
      <c r="U3587" s="19">
        <f>IF((T3586+R3587)&lt;结论【关键目标】!$C$28,0,(发电量计算【计算逻辑页】!R3587+发电量计算【计算逻辑页】!T3586-结论【关键目标】!$C$28))</f>
        <v>70.598891999999992</v>
      </c>
      <c r="V3587" s="5">
        <f t="shared" si="508"/>
        <v>24.709612199999995</v>
      </c>
      <c r="W3587" s="5">
        <f t="shared" si="509"/>
        <v>24.1124697431</v>
      </c>
      <c r="X3587" s="5">
        <f t="shared" si="503"/>
        <v>0</v>
      </c>
    </row>
    <row r="3588" spans="1:24" x14ac:dyDescent="0.15">
      <c r="A3588" s="7">
        <v>3587</v>
      </c>
      <c r="B3588" s="7">
        <v>5</v>
      </c>
      <c r="C3588" s="7">
        <v>30</v>
      </c>
      <c r="D3588" s="7">
        <v>11</v>
      </c>
      <c r="E3588" s="7">
        <v>150</v>
      </c>
      <c r="F3588" s="7">
        <v>25</v>
      </c>
      <c r="G3588" s="7">
        <v>746.6</v>
      </c>
      <c r="H3588" s="7">
        <f t="shared" si="504"/>
        <v>2</v>
      </c>
      <c r="I3588" s="16">
        <f t="shared" si="505"/>
        <v>45076</v>
      </c>
      <c r="J3588" s="17">
        <v>1.2267999999999999</v>
      </c>
      <c r="K3588" s="18">
        <f>G3588*结论【关键目标】!C$27*0.7735*0.001</f>
        <v>69.299412000000004</v>
      </c>
      <c r="L3588" s="5">
        <v>0</v>
      </c>
      <c r="M3588" s="5">
        <f>ABS(IF(L3588&lt;=0,L3588/耗电量关键数据!$B$6/1000,L3588/耗电量关键数据!$B$5/1000))</f>
        <v>0</v>
      </c>
      <c r="N3588" s="5">
        <f>电气设备逐时使用率计算!H3564</f>
        <v>22.208055000000002</v>
      </c>
      <c r="O3588" s="5">
        <f>灯光逐时使用率计算!H3564</f>
        <v>11.844296</v>
      </c>
      <c r="P3588" s="19">
        <f t="shared" si="506"/>
        <v>34.052351000000002</v>
      </c>
      <c r="Q3588" s="19">
        <f t="shared" si="510"/>
        <v>34.052351000000002</v>
      </c>
      <c r="R3588" s="20">
        <f t="shared" si="507"/>
        <v>35.247061000000002</v>
      </c>
      <c r="S3588" s="20">
        <f t="shared" si="511"/>
        <v>0</v>
      </c>
      <c r="T3588" s="20">
        <f>IF((T3587+R3588)&lt;0,0,IF((T3587+R3588)&gt;结论【关键目标】!C$28,结论【关键目标】!C$28,T3587+R3588))</f>
        <v>22</v>
      </c>
      <c r="U3588" s="19">
        <f>IF((T3587+R3588)&lt;结论【关键目标】!$C$28,0,(发电量计算【计算逻辑页】!R3588+发电量计算【计算逻辑页】!T3587-结论【关键目标】!$C$28))</f>
        <v>35.247061000000002</v>
      </c>
      <c r="V3588" s="5">
        <f t="shared" si="508"/>
        <v>12.33647135</v>
      </c>
      <c r="W3588" s="5">
        <f t="shared" si="509"/>
        <v>41.775424206799997</v>
      </c>
      <c r="X3588" s="5">
        <f t="shared" ref="X3588:X3651" si="512">(J3588-0.35)*IF(T3588&gt;S3588,S3588,T3588)</f>
        <v>0</v>
      </c>
    </row>
    <row r="3589" spans="1:24" x14ac:dyDescent="0.15">
      <c r="A3589" s="7">
        <v>3588</v>
      </c>
      <c r="B3589" s="7">
        <v>5</v>
      </c>
      <c r="C3589" s="7">
        <v>30</v>
      </c>
      <c r="D3589" s="7">
        <v>12</v>
      </c>
      <c r="E3589" s="7">
        <v>150</v>
      </c>
      <c r="F3589" s="7">
        <v>27.1</v>
      </c>
      <c r="G3589" s="7">
        <v>750.5</v>
      </c>
      <c r="H3589" s="7">
        <f t="shared" si="504"/>
        <v>2</v>
      </c>
      <c r="I3589" s="16">
        <f t="shared" si="505"/>
        <v>45076</v>
      </c>
      <c r="J3589" s="17">
        <v>1.2267999999999999</v>
      </c>
      <c r="K3589" s="18">
        <f>G3589*结论【关键目标】!C$27*0.7735*0.001</f>
        <v>69.661410000000004</v>
      </c>
      <c r="L3589" s="5">
        <v>0</v>
      </c>
      <c r="M3589" s="5">
        <f>ABS(IF(L3589&lt;=0,L3589/耗电量关键数据!$B$6/1000,L3589/耗电量关键数据!$B$5/1000))</f>
        <v>0</v>
      </c>
      <c r="N3589" s="5">
        <f>电气设备逐时使用率计算!H3565</f>
        <v>11.688450000000001</v>
      </c>
      <c r="O3589" s="5">
        <f>灯光逐时使用率计算!H3565</f>
        <v>9.9741440000000008</v>
      </c>
      <c r="P3589" s="19">
        <f t="shared" si="506"/>
        <v>21.662594000000002</v>
      </c>
      <c r="Q3589" s="19">
        <f t="shared" si="510"/>
        <v>21.662594000000002</v>
      </c>
      <c r="R3589" s="20">
        <f t="shared" si="507"/>
        <v>47.998816000000005</v>
      </c>
      <c r="S3589" s="20">
        <f t="shared" si="511"/>
        <v>0</v>
      </c>
      <c r="T3589" s="20">
        <f>IF((T3588+R3589)&lt;0,0,IF((T3588+R3589)&gt;结论【关键目标】!C$28,结论【关键目标】!C$28,T3588+R3589))</f>
        <v>22</v>
      </c>
      <c r="U3589" s="19">
        <f>IF((T3588+R3589)&lt;结论【关键目标】!$C$28,0,(发电量计算【计算逻辑页】!R3589+发电量计算【计算逻辑页】!T3588-结论【关键目标】!$C$28))</f>
        <v>47.998816000000005</v>
      </c>
      <c r="V3589" s="5">
        <f t="shared" si="508"/>
        <v>16.7995856</v>
      </c>
      <c r="W3589" s="5">
        <f t="shared" si="509"/>
        <v>26.5756703192</v>
      </c>
      <c r="X3589" s="5">
        <f t="shared" si="512"/>
        <v>0</v>
      </c>
    </row>
    <row r="3590" spans="1:24" x14ac:dyDescent="0.15">
      <c r="A3590" s="7">
        <v>3589</v>
      </c>
      <c r="B3590" s="7">
        <v>5</v>
      </c>
      <c r="C3590" s="7">
        <v>30</v>
      </c>
      <c r="D3590" s="7">
        <v>13</v>
      </c>
      <c r="E3590" s="7">
        <v>150</v>
      </c>
      <c r="F3590" s="7">
        <v>28</v>
      </c>
      <c r="G3590" s="7">
        <v>719.7</v>
      </c>
      <c r="H3590" s="7">
        <f t="shared" si="504"/>
        <v>2</v>
      </c>
      <c r="I3590" s="16">
        <f t="shared" si="505"/>
        <v>45076</v>
      </c>
      <c r="J3590" s="17">
        <v>1.2267999999999999</v>
      </c>
      <c r="K3590" s="18">
        <f>G3590*结论【关键目标】!C$27*0.7735*0.001</f>
        <v>66.802554000000001</v>
      </c>
      <c r="L3590" s="5">
        <v>0</v>
      </c>
      <c r="M3590" s="5">
        <f>ABS(IF(L3590&lt;=0,L3590/耗电量关键数据!$B$6/1000,L3590/耗电量关键数据!$B$5/1000))</f>
        <v>0</v>
      </c>
      <c r="N3590" s="5">
        <f>电气设备逐时使用率计算!H3566</f>
        <v>11.688450000000001</v>
      </c>
      <c r="O3590" s="5">
        <f>灯光逐时使用率计算!H3566</f>
        <v>9.9741440000000008</v>
      </c>
      <c r="P3590" s="19">
        <f t="shared" si="506"/>
        <v>21.662594000000002</v>
      </c>
      <c r="Q3590" s="19">
        <f t="shared" si="510"/>
        <v>21.662594000000002</v>
      </c>
      <c r="R3590" s="20">
        <f t="shared" si="507"/>
        <v>45.139960000000002</v>
      </c>
      <c r="S3590" s="20">
        <f t="shared" si="511"/>
        <v>0</v>
      </c>
      <c r="T3590" s="20">
        <f>IF((T3589+R3590)&lt;0,0,IF((T3589+R3590)&gt;结论【关键目标】!C$28,结论【关键目标】!C$28,T3589+R3590))</f>
        <v>22</v>
      </c>
      <c r="U3590" s="19">
        <f>IF((T3589+R3590)&lt;结论【关键目标】!$C$28,0,(发电量计算【计算逻辑页】!R3590+发电量计算【计算逻辑页】!T3589-结论【关键目标】!$C$28))</f>
        <v>45.139960000000002</v>
      </c>
      <c r="V3590" s="5">
        <f t="shared" si="508"/>
        <v>15.798985999999999</v>
      </c>
      <c r="W3590" s="5">
        <f t="shared" si="509"/>
        <v>26.5756703192</v>
      </c>
      <c r="X3590" s="5">
        <f t="shared" si="512"/>
        <v>0</v>
      </c>
    </row>
    <row r="3591" spans="1:24" x14ac:dyDescent="0.15">
      <c r="A3591" s="7">
        <v>3590</v>
      </c>
      <c r="B3591" s="7">
        <v>5</v>
      </c>
      <c r="C3591" s="7">
        <v>30</v>
      </c>
      <c r="D3591" s="7">
        <v>14</v>
      </c>
      <c r="E3591" s="7">
        <v>150</v>
      </c>
      <c r="F3591" s="7">
        <v>29</v>
      </c>
      <c r="G3591" s="7">
        <v>678.3</v>
      </c>
      <c r="H3591" s="7">
        <f t="shared" si="504"/>
        <v>2</v>
      </c>
      <c r="I3591" s="16">
        <f t="shared" si="505"/>
        <v>45076</v>
      </c>
      <c r="J3591" s="17">
        <v>1.2267999999999999</v>
      </c>
      <c r="K3591" s="18">
        <f>G3591*结论【关键目标】!C$27*0.7735*0.001</f>
        <v>62.959806</v>
      </c>
      <c r="L3591" s="5">
        <v>0</v>
      </c>
      <c r="M3591" s="5">
        <f>ABS(IF(L3591&lt;=0,L3591/耗电量关键数据!$B$6/1000,L3591/耗电量关键数据!$B$5/1000))</f>
        <v>0</v>
      </c>
      <c r="N3591" s="5">
        <f>电气设备逐时使用率计算!H3567</f>
        <v>22.208055000000002</v>
      </c>
      <c r="O3591" s="5">
        <f>灯光逐时使用率计算!H3567</f>
        <v>11.844296</v>
      </c>
      <c r="P3591" s="19">
        <f t="shared" si="506"/>
        <v>34.052351000000002</v>
      </c>
      <c r="Q3591" s="19">
        <f t="shared" si="510"/>
        <v>34.052351000000002</v>
      </c>
      <c r="R3591" s="20">
        <f t="shared" si="507"/>
        <v>28.907454999999999</v>
      </c>
      <c r="S3591" s="20">
        <f t="shared" si="511"/>
        <v>0</v>
      </c>
      <c r="T3591" s="20">
        <f>IF((T3590+R3591)&lt;0,0,IF((T3590+R3591)&gt;结论【关键目标】!C$28,结论【关键目标】!C$28,T3590+R3591))</f>
        <v>22</v>
      </c>
      <c r="U3591" s="19">
        <f>IF((T3590+R3591)&lt;结论【关键目标】!$C$28,0,(发电量计算【计算逻辑页】!R3591+发电量计算【计算逻辑页】!T3590-结论【关键目标】!$C$28))</f>
        <v>28.907454999999999</v>
      </c>
      <c r="V3591" s="5">
        <f t="shared" si="508"/>
        <v>10.117609249999999</v>
      </c>
      <c r="W3591" s="5">
        <f t="shared" si="509"/>
        <v>41.775424206799997</v>
      </c>
      <c r="X3591" s="5">
        <f t="shared" si="512"/>
        <v>0</v>
      </c>
    </row>
    <row r="3592" spans="1:24" x14ac:dyDescent="0.15">
      <c r="A3592" s="7">
        <v>3591</v>
      </c>
      <c r="B3592" s="7">
        <v>5</v>
      </c>
      <c r="C3592" s="7">
        <v>30</v>
      </c>
      <c r="D3592" s="7">
        <v>15</v>
      </c>
      <c r="E3592" s="7">
        <v>150</v>
      </c>
      <c r="F3592" s="7">
        <v>30.2</v>
      </c>
      <c r="G3592" s="7">
        <v>577</v>
      </c>
      <c r="H3592" s="7">
        <f t="shared" si="504"/>
        <v>2</v>
      </c>
      <c r="I3592" s="16">
        <f t="shared" si="505"/>
        <v>45076</v>
      </c>
      <c r="J3592" s="17">
        <v>1.2267999999999999</v>
      </c>
      <c r="K3592" s="18">
        <f>G3592*结论【关键目标】!C$27*0.7735*0.001</f>
        <v>53.557140000000004</v>
      </c>
      <c r="L3592" s="5">
        <v>0</v>
      </c>
      <c r="M3592" s="5">
        <f>ABS(IF(L3592&lt;=0,L3592/耗电量关键数据!$B$6/1000,L3592/耗电量关键数据!$B$5/1000))</f>
        <v>0</v>
      </c>
      <c r="N3592" s="5">
        <f>电气设备逐时使用率计算!H3568</f>
        <v>22.208055000000002</v>
      </c>
      <c r="O3592" s="5">
        <f>灯光逐时使用率计算!H3568</f>
        <v>11.844296</v>
      </c>
      <c r="P3592" s="19">
        <f t="shared" si="506"/>
        <v>34.052351000000002</v>
      </c>
      <c r="Q3592" s="19">
        <f t="shared" si="510"/>
        <v>34.052351000000002</v>
      </c>
      <c r="R3592" s="20">
        <f t="shared" si="507"/>
        <v>19.504789000000002</v>
      </c>
      <c r="S3592" s="20">
        <f t="shared" si="511"/>
        <v>0</v>
      </c>
      <c r="T3592" s="20">
        <f>IF((T3591+R3592)&lt;0,0,IF((T3591+R3592)&gt;结论【关键目标】!C$28,结论【关键目标】!C$28,T3591+R3592))</f>
        <v>22</v>
      </c>
      <c r="U3592" s="19">
        <f>IF((T3591+R3592)&lt;结论【关键目标】!$C$28,0,(发电量计算【计算逻辑页】!R3592+发电量计算【计算逻辑页】!T3591-结论【关键目标】!$C$28))</f>
        <v>19.504789000000002</v>
      </c>
      <c r="V3592" s="5">
        <f t="shared" si="508"/>
        <v>6.8266761500000008</v>
      </c>
      <c r="W3592" s="5">
        <f t="shared" si="509"/>
        <v>41.775424206799997</v>
      </c>
      <c r="X3592" s="5">
        <f t="shared" si="512"/>
        <v>0</v>
      </c>
    </row>
    <row r="3593" spans="1:24" x14ac:dyDescent="0.15">
      <c r="A3593" s="7">
        <v>3592</v>
      </c>
      <c r="B3593" s="7">
        <v>5</v>
      </c>
      <c r="C3593" s="7">
        <v>30</v>
      </c>
      <c r="D3593" s="7">
        <v>16</v>
      </c>
      <c r="E3593" s="7">
        <v>150</v>
      </c>
      <c r="F3593" s="7">
        <v>30</v>
      </c>
      <c r="G3593" s="7">
        <v>419.3</v>
      </c>
      <c r="H3593" s="7">
        <f t="shared" si="504"/>
        <v>2</v>
      </c>
      <c r="I3593" s="16">
        <f t="shared" si="505"/>
        <v>45076</v>
      </c>
      <c r="J3593" s="17">
        <v>0.70809999999999995</v>
      </c>
      <c r="K3593" s="18">
        <f>G3593*结论【关键目标】!C$27*0.7735*0.001</f>
        <v>38.919426000000001</v>
      </c>
      <c r="L3593" s="5">
        <v>0</v>
      </c>
      <c r="M3593" s="5">
        <f>ABS(IF(L3593&lt;=0,L3593/耗电量关键数据!$B$6/1000,L3593/耗电量关键数据!$B$5/1000))</f>
        <v>0</v>
      </c>
      <c r="N3593" s="5">
        <f>电气设备逐时使用率计算!H3569</f>
        <v>22.208055000000002</v>
      </c>
      <c r="O3593" s="5">
        <f>灯光逐时使用率计算!H3569</f>
        <v>11.844296</v>
      </c>
      <c r="P3593" s="19">
        <f t="shared" si="506"/>
        <v>34.052351000000002</v>
      </c>
      <c r="Q3593" s="19">
        <f t="shared" si="510"/>
        <v>0</v>
      </c>
      <c r="R3593" s="20">
        <f t="shared" si="507"/>
        <v>38.919426000000001</v>
      </c>
      <c r="S3593" s="20">
        <f t="shared" si="511"/>
        <v>0</v>
      </c>
      <c r="T3593" s="20">
        <f>IF((T3592+R3593)&lt;0,0,IF((T3592+R3593)&gt;结论【关键目标】!C$28,结论【关键目标】!C$28,T3592+R3593))</f>
        <v>22</v>
      </c>
      <c r="U3593" s="19">
        <f>IF((T3592+R3593)&lt;结论【关键目标】!$C$28,0,(发电量计算【计算逻辑页】!R3593+发电量计算【计算逻辑页】!T3592-结论【关键目标】!$C$28))</f>
        <v>38.919426000000001</v>
      </c>
      <c r="V3593" s="5">
        <f t="shared" si="508"/>
        <v>13.6217991</v>
      </c>
      <c r="W3593" s="5">
        <f t="shared" si="509"/>
        <v>24.1124697431</v>
      </c>
      <c r="X3593" s="5">
        <f t="shared" si="512"/>
        <v>0</v>
      </c>
    </row>
    <row r="3594" spans="1:24" x14ac:dyDescent="0.15">
      <c r="A3594" s="7">
        <v>3593</v>
      </c>
      <c r="B3594" s="7">
        <v>5</v>
      </c>
      <c r="C3594" s="7">
        <v>30</v>
      </c>
      <c r="D3594" s="7">
        <v>17</v>
      </c>
      <c r="E3594" s="7">
        <v>150</v>
      </c>
      <c r="F3594" s="7">
        <v>29</v>
      </c>
      <c r="G3594" s="7">
        <v>256.89999999999998</v>
      </c>
      <c r="H3594" s="7">
        <f t="shared" si="504"/>
        <v>2</v>
      </c>
      <c r="I3594" s="16">
        <f t="shared" si="505"/>
        <v>45076</v>
      </c>
      <c r="J3594" s="17">
        <v>0.70809999999999995</v>
      </c>
      <c r="K3594" s="18">
        <f>G3594*结论【关键目标】!C$27*0.7735*0.001</f>
        <v>23.845457999999997</v>
      </c>
      <c r="L3594" s="5">
        <v>0</v>
      </c>
      <c r="M3594" s="5">
        <f>ABS(IF(L3594&lt;=0,L3594/耗电量关键数据!$B$6/1000,L3594/耗电量关键数据!$B$5/1000))</f>
        <v>0</v>
      </c>
      <c r="N3594" s="5">
        <f>电气设备逐时使用率计算!H3570</f>
        <v>22.208055000000002</v>
      </c>
      <c r="O3594" s="5">
        <f>灯光逐时使用率计算!H3570</f>
        <v>11.844296</v>
      </c>
      <c r="P3594" s="19">
        <f t="shared" si="506"/>
        <v>34.052351000000002</v>
      </c>
      <c r="Q3594" s="19">
        <f t="shared" si="510"/>
        <v>0</v>
      </c>
      <c r="R3594" s="20">
        <f t="shared" si="507"/>
        <v>23.845457999999997</v>
      </c>
      <c r="S3594" s="20">
        <f t="shared" si="511"/>
        <v>0</v>
      </c>
      <c r="T3594" s="20">
        <f>IF((T3593+R3594)&lt;0,0,IF((T3593+R3594)&gt;结论【关键目标】!C$28,结论【关键目标】!C$28,T3593+R3594))</f>
        <v>22</v>
      </c>
      <c r="U3594" s="19">
        <f>IF((T3593+R3594)&lt;结论【关键目标】!$C$28,0,(发电量计算【计算逻辑页】!R3594+发电量计算【计算逻辑页】!T3593-结论【关键目标】!$C$28))</f>
        <v>23.845457999999994</v>
      </c>
      <c r="V3594" s="5">
        <f t="shared" si="508"/>
        <v>8.3459102999999981</v>
      </c>
      <c r="W3594" s="5">
        <f t="shared" si="509"/>
        <v>16.884968809799997</v>
      </c>
      <c r="X3594" s="5">
        <f t="shared" si="512"/>
        <v>0</v>
      </c>
    </row>
    <row r="3595" spans="1:24" x14ac:dyDescent="0.15">
      <c r="A3595" s="7">
        <v>3594</v>
      </c>
      <c r="B3595" s="7">
        <v>5</v>
      </c>
      <c r="C3595" s="7">
        <v>30</v>
      </c>
      <c r="D3595" s="7">
        <v>18</v>
      </c>
      <c r="E3595" s="7">
        <v>150</v>
      </c>
      <c r="F3595" s="7">
        <v>28</v>
      </c>
      <c r="G3595" s="7">
        <v>98</v>
      </c>
      <c r="H3595" s="7">
        <f t="shared" si="504"/>
        <v>2</v>
      </c>
      <c r="I3595" s="16">
        <f t="shared" si="505"/>
        <v>45076</v>
      </c>
      <c r="J3595" s="17">
        <v>0.70809999999999995</v>
      </c>
      <c r="K3595" s="18">
        <f>G3595*结论【关键目标】!C$27*0.7735*0.001</f>
        <v>9.0963599999999989</v>
      </c>
      <c r="L3595" s="5">
        <v>0</v>
      </c>
      <c r="M3595" s="5">
        <f>ABS(IF(L3595&lt;=0,L3595/耗电量关键数据!$B$6/1000,L3595/耗电量关键数据!$B$5/1000))</f>
        <v>0</v>
      </c>
      <c r="N3595" s="5">
        <f>电气设备逐时使用率计算!H3571</f>
        <v>7.0130699999999999</v>
      </c>
      <c r="O3595" s="5">
        <f>灯光逐时使用率计算!H3571</f>
        <v>3.7403040000000001</v>
      </c>
      <c r="P3595" s="19">
        <f t="shared" si="506"/>
        <v>10.753374000000001</v>
      </c>
      <c r="Q3595" s="19">
        <f t="shared" si="510"/>
        <v>0</v>
      </c>
      <c r="R3595" s="20">
        <f t="shared" si="507"/>
        <v>9.0963599999999989</v>
      </c>
      <c r="S3595" s="20">
        <f t="shared" si="511"/>
        <v>0</v>
      </c>
      <c r="T3595" s="20">
        <f>IF((T3594+R3595)&lt;0,0,IF((T3594+R3595)&gt;结论【关键目标】!C$28,结论【关键目标】!C$28,T3594+R3595))</f>
        <v>22</v>
      </c>
      <c r="U3595" s="19">
        <f>IF((T3594+R3595)&lt;结论【关键目标】!$C$28,0,(发电量计算【计算逻辑页】!R3595+发电量计算【计算逻辑页】!T3594-结论【关键目标】!$C$28))</f>
        <v>9.0963599999999971</v>
      </c>
      <c r="V3595" s="5">
        <f t="shared" si="508"/>
        <v>3.1837259999999987</v>
      </c>
      <c r="W3595" s="5">
        <f t="shared" si="509"/>
        <v>6.4411325159999988</v>
      </c>
      <c r="X3595" s="5">
        <f t="shared" si="512"/>
        <v>0</v>
      </c>
    </row>
    <row r="3596" spans="1:24" x14ac:dyDescent="0.15">
      <c r="A3596" s="7">
        <v>3595</v>
      </c>
      <c r="B3596" s="7">
        <v>5</v>
      </c>
      <c r="C3596" s="7">
        <v>30</v>
      </c>
      <c r="D3596" s="7">
        <v>19</v>
      </c>
      <c r="E3596" s="7">
        <v>150</v>
      </c>
      <c r="F3596" s="7">
        <v>27</v>
      </c>
      <c r="G3596" s="7">
        <v>0</v>
      </c>
      <c r="H3596" s="7">
        <f t="shared" si="504"/>
        <v>2</v>
      </c>
      <c r="I3596" s="16">
        <f t="shared" si="505"/>
        <v>45076</v>
      </c>
      <c r="J3596" s="17">
        <v>1.2267999999999999</v>
      </c>
      <c r="K3596" s="18">
        <f>G3596*结论【关键目标】!C$27*0.7735*0.001</f>
        <v>0</v>
      </c>
      <c r="L3596" s="5">
        <v>0</v>
      </c>
      <c r="M3596" s="5">
        <f>ABS(IF(L3596&lt;=0,L3596/耗电量关键数据!$B$6/1000,L3596/耗电量关键数据!$B$5/1000))</f>
        <v>0</v>
      </c>
      <c r="N3596" s="5">
        <f>电气设备逐时使用率计算!H3572</f>
        <v>7.0130699999999999</v>
      </c>
      <c r="O3596" s="5">
        <f>灯光逐时使用率计算!H3572</f>
        <v>3.7403040000000001</v>
      </c>
      <c r="P3596" s="19">
        <f t="shared" si="506"/>
        <v>10.753374000000001</v>
      </c>
      <c r="Q3596" s="19">
        <f t="shared" si="510"/>
        <v>10.753374000000001</v>
      </c>
      <c r="R3596" s="20">
        <f t="shared" si="507"/>
        <v>-10.753374000000001</v>
      </c>
      <c r="S3596" s="20">
        <f t="shared" si="511"/>
        <v>10.753374000000001</v>
      </c>
      <c r="T3596" s="20">
        <f>IF((T3595+R3596)&lt;0,0,IF((T3595+R3596)&gt;结论【关键目标】!C$28,结论【关键目标】!C$28,T3595+R3596))</f>
        <v>11.246625999999999</v>
      </c>
      <c r="U3596" s="19">
        <f>IF((T3595+R3596)&lt;结论【关键目标】!$C$28,0,(发电量计算【计算逻辑页】!R3596+发电量计算【计算逻辑页】!T3595-结论【关键目标】!$C$28))</f>
        <v>0</v>
      </c>
      <c r="V3596" s="5">
        <f t="shared" si="508"/>
        <v>0</v>
      </c>
      <c r="W3596" s="5">
        <f t="shared" si="509"/>
        <v>0</v>
      </c>
      <c r="X3596" s="5">
        <f t="shared" si="512"/>
        <v>9.428558323199999</v>
      </c>
    </row>
    <row r="3597" spans="1:24" x14ac:dyDescent="0.15">
      <c r="A3597" s="7">
        <v>3596</v>
      </c>
      <c r="B3597" s="7">
        <v>5</v>
      </c>
      <c r="C3597" s="7">
        <v>30</v>
      </c>
      <c r="D3597" s="7">
        <v>20</v>
      </c>
      <c r="E3597" s="7">
        <v>150</v>
      </c>
      <c r="F3597" s="7">
        <v>26</v>
      </c>
      <c r="G3597" s="7">
        <v>0</v>
      </c>
      <c r="H3597" s="7">
        <f t="shared" si="504"/>
        <v>2</v>
      </c>
      <c r="I3597" s="16">
        <f t="shared" si="505"/>
        <v>45076</v>
      </c>
      <c r="J3597" s="17">
        <v>1.2267999999999999</v>
      </c>
      <c r="K3597" s="18">
        <f>G3597*结论【关键目标】!C$27*0.7735*0.001</f>
        <v>0</v>
      </c>
      <c r="L3597" s="5">
        <v>0</v>
      </c>
      <c r="M3597" s="5">
        <f>ABS(IF(L3597&lt;=0,L3597/耗电量关键数据!$B$6/1000,L3597/耗电量关键数据!$B$5/1000))</f>
        <v>0</v>
      </c>
      <c r="N3597" s="5">
        <f>电气设备逐时使用率计算!H3573</f>
        <v>1.1688450000000001</v>
      </c>
      <c r="O3597" s="5">
        <f>灯光逐时使用率计算!H3573</f>
        <v>0.37403039999999999</v>
      </c>
      <c r="P3597" s="19">
        <f t="shared" si="506"/>
        <v>1.5428754000000002</v>
      </c>
      <c r="Q3597" s="19">
        <f t="shared" si="510"/>
        <v>1.5428754000000002</v>
      </c>
      <c r="R3597" s="20">
        <f t="shared" si="507"/>
        <v>-1.5428754000000002</v>
      </c>
      <c r="S3597" s="20">
        <f t="shared" si="511"/>
        <v>1.5428754000000002</v>
      </c>
      <c r="T3597" s="20">
        <f>IF((T3596+R3597)&lt;0,0,IF((T3596+R3597)&gt;结论【关键目标】!C$28,结论【关键目标】!C$28,T3596+R3597))</f>
        <v>9.7037505999999993</v>
      </c>
      <c r="U3597" s="19">
        <f>IF((T3596+R3597)&lt;结论【关键目标】!$C$28,0,(发电量计算【计算逻辑页】!R3597+发电量计算【计算逻辑页】!T3596-结论【关键目标】!$C$28))</f>
        <v>0</v>
      </c>
      <c r="V3597" s="5">
        <f t="shared" si="508"/>
        <v>0</v>
      </c>
      <c r="W3597" s="5">
        <f t="shared" si="509"/>
        <v>0</v>
      </c>
      <c r="X3597" s="5">
        <f t="shared" si="512"/>
        <v>1.3527931507200002</v>
      </c>
    </row>
    <row r="3598" spans="1:24" x14ac:dyDescent="0.15">
      <c r="A3598" s="7">
        <v>3597</v>
      </c>
      <c r="B3598" s="7">
        <v>5</v>
      </c>
      <c r="C3598" s="7">
        <v>30</v>
      </c>
      <c r="D3598" s="7">
        <v>21</v>
      </c>
      <c r="E3598" s="7">
        <v>150</v>
      </c>
      <c r="F3598" s="7">
        <v>24.8</v>
      </c>
      <c r="G3598" s="7">
        <v>0</v>
      </c>
      <c r="H3598" s="7">
        <f t="shared" si="504"/>
        <v>2</v>
      </c>
      <c r="I3598" s="16">
        <f t="shared" si="505"/>
        <v>45076</v>
      </c>
      <c r="J3598" s="17">
        <v>1.2267999999999999</v>
      </c>
      <c r="K3598" s="18">
        <f>G3598*结论【关键目标】!C$27*0.7735*0.001</f>
        <v>0</v>
      </c>
      <c r="L3598" s="5">
        <v>0</v>
      </c>
      <c r="M3598" s="5">
        <f>ABS(IF(L3598&lt;=0,L3598/耗电量关键数据!$B$6/1000,L3598/耗电量关键数据!$B$5/1000))</f>
        <v>0</v>
      </c>
      <c r="N3598" s="5">
        <f>电气设备逐时使用率计算!H3574</f>
        <v>1.1688450000000001</v>
      </c>
      <c r="O3598" s="5">
        <f>灯光逐时使用率计算!H3574</f>
        <v>0.37403039999999999</v>
      </c>
      <c r="P3598" s="19">
        <f t="shared" si="506"/>
        <v>1.5428754000000002</v>
      </c>
      <c r="Q3598" s="19">
        <f t="shared" si="510"/>
        <v>1.5428754000000002</v>
      </c>
      <c r="R3598" s="20">
        <f t="shared" si="507"/>
        <v>-1.5428754000000002</v>
      </c>
      <c r="S3598" s="20">
        <f t="shared" si="511"/>
        <v>1.5428754000000002</v>
      </c>
      <c r="T3598" s="20">
        <f>IF((T3597+R3598)&lt;0,0,IF((T3597+R3598)&gt;结论【关键目标】!C$28,结论【关键目标】!C$28,T3597+R3598))</f>
        <v>8.1608751999999996</v>
      </c>
      <c r="U3598" s="19">
        <f>IF((T3597+R3598)&lt;结论【关键目标】!$C$28,0,(发电量计算【计算逻辑页】!R3598+发电量计算【计算逻辑页】!T3597-结论【关键目标】!$C$28))</f>
        <v>0</v>
      </c>
      <c r="V3598" s="5">
        <f t="shared" si="508"/>
        <v>0</v>
      </c>
      <c r="W3598" s="5">
        <f t="shared" si="509"/>
        <v>0</v>
      </c>
      <c r="X3598" s="5">
        <f t="shared" si="512"/>
        <v>1.3527931507200002</v>
      </c>
    </row>
    <row r="3599" spans="1:24" x14ac:dyDescent="0.15">
      <c r="A3599" s="7">
        <v>3598</v>
      </c>
      <c r="B3599" s="7">
        <v>5</v>
      </c>
      <c r="C3599" s="7">
        <v>30</v>
      </c>
      <c r="D3599" s="7">
        <v>22</v>
      </c>
      <c r="E3599" s="7">
        <v>150</v>
      </c>
      <c r="F3599" s="7">
        <v>24</v>
      </c>
      <c r="G3599" s="7">
        <v>0</v>
      </c>
      <c r="H3599" s="7">
        <f t="shared" si="504"/>
        <v>2</v>
      </c>
      <c r="I3599" s="16">
        <f t="shared" si="505"/>
        <v>45076</v>
      </c>
      <c r="J3599" s="17">
        <v>0.70809999999999995</v>
      </c>
      <c r="K3599" s="18">
        <f>G3599*结论【关键目标】!C$27*0.7735*0.001</f>
        <v>0</v>
      </c>
      <c r="L3599" s="5">
        <v>0</v>
      </c>
      <c r="M3599" s="5">
        <f>ABS(IF(L3599&lt;=0,L3599/耗电量关键数据!$B$6/1000,L3599/耗电量关键数据!$B$5/1000))</f>
        <v>0</v>
      </c>
      <c r="N3599" s="5">
        <f>电气设备逐时使用率计算!H3575</f>
        <v>1.1688450000000001</v>
      </c>
      <c r="O3599" s="5">
        <f>灯光逐时使用率计算!H3575</f>
        <v>0.37403039999999999</v>
      </c>
      <c r="P3599" s="19">
        <f t="shared" si="506"/>
        <v>1.5428754000000002</v>
      </c>
      <c r="Q3599" s="19">
        <f t="shared" si="510"/>
        <v>0</v>
      </c>
      <c r="R3599" s="20">
        <f t="shared" si="507"/>
        <v>0</v>
      </c>
      <c r="S3599" s="20">
        <f t="shared" si="511"/>
        <v>0</v>
      </c>
      <c r="T3599" s="20">
        <f>IF((T3598+R3599)&lt;0,0,IF((T3598+R3599)&gt;结论【关键目标】!C$28,结论【关键目标】!C$28,T3598+R3599))</f>
        <v>8.1608751999999996</v>
      </c>
      <c r="U3599" s="19">
        <f>IF((T3598+R3599)&lt;结论【关键目标】!$C$28,0,(发电量计算【计算逻辑页】!R3599+发电量计算【计算逻辑页】!T3598-结论【关键目标】!$C$28))</f>
        <v>0</v>
      </c>
      <c r="V3599" s="5">
        <f t="shared" si="508"/>
        <v>0</v>
      </c>
      <c r="W3599" s="5">
        <f t="shared" si="509"/>
        <v>0</v>
      </c>
      <c r="X3599" s="5">
        <f t="shared" si="512"/>
        <v>0</v>
      </c>
    </row>
    <row r="3600" spans="1:24" x14ac:dyDescent="0.15">
      <c r="A3600" s="7">
        <v>3599</v>
      </c>
      <c r="B3600" s="7">
        <v>5</v>
      </c>
      <c r="C3600" s="7">
        <v>30</v>
      </c>
      <c r="D3600" s="7">
        <v>23</v>
      </c>
      <c r="E3600" s="7">
        <v>150</v>
      </c>
      <c r="F3600" s="7">
        <v>22</v>
      </c>
      <c r="G3600" s="7">
        <v>0</v>
      </c>
      <c r="H3600" s="7">
        <f t="shared" si="504"/>
        <v>2</v>
      </c>
      <c r="I3600" s="16">
        <f t="shared" si="505"/>
        <v>45076</v>
      </c>
      <c r="J3600" s="17">
        <v>0.70809999999999995</v>
      </c>
      <c r="K3600" s="18">
        <f>G3600*结论【关键目标】!C$27*0.7735*0.001</f>
        <v>0</v>
      </c>
      <c r="L3600" s="5">
        <v>0</v>
      </c>
      <c r="M3600" s="5">
        <f>ABS(IF(L3600&lt;=0,L3600/耗电量关键数据!$B$6/1000,L3600/耗电量关键数据!$B$5/1000))</f>
        <v>0</v>
      </c>
      <c r="N3600" s="5">
        <f>电气设备逐时使用率计算!H3576</f>
        <v>1.1688450000000001</v>
      </c>
      <c r="O3600" s="5">
        <f>灯光逐时使用率计算!H3576</f>
        <v>0.37403039999999999</v>
      </c>
      <c r="P3600" s="19">
        <f t="shared" si="506"/>
        <v>1.5428754000000002</v>
      </c>
      <c r="Q3600" s="19">
        <f t="shared" si="510"/>
        <v>0</v>
      </c>
      <c r="R3600" s="20">
        <f t="shared" si="507"/>
        <v>0</v>
      </c>
      <c r="S3600" s="20">
        <f t="shared" si="511"/>
        <v>0</v>
      </c>
      <c r="T3600" s="20">
        <f>IF((T3599+R3600)&lt;0,0,IF((T3599+R3600)&gt;结论【关键目标】!C$28,结论【关键目标】!C$28,T3599+R3600))</f>
        <v>8.1608751999999996</v>
      </c>
      <c r="U3600" s="19">
        <f>IF((T3599+R3600)&lt;结论【关键目标】!$C$28,0,(发电量计算【计算逻辑页】!R3600+发电量计算【计算逻辑页】!T3599-结论【关键目标】!$C$28))</f>
        <v>0</v>
      </c>
      <c r="V3600" s="5">
        <f t="shared" si="508"/>
        <v>0</v>
      </c>
      <c r="W3600" s="5">
        <f t="shared" si="509"/>
        <v>0</v>
      </c>
      <c r="X3600" s="5">
        <f t="shared" si="512"/>
        <v>0</v>
      </c>
    </row>
    <row r="3601" spans="1:24" x14ac:dyDescent="0.15">
      <c r="A3601" s="7">
        <v>3600</v>
      </c>
      <c r="B3601" s="7">
        <v>5</v>
      </c>
      <c r="C3601" s="7">
        <v>30</v>
      </c>
      <c r="D3601" s="7">
        <v>24</v>
      </c>
      <c r="E3601" s="7">
        <v>150</v>
      </c>
      <c r="F3601" s="7">
        <v>22.6</v>
      </c>
      <c r="G3601" s="7">
        <v>0</v>
      </c>
      <c r="H3601" s="7">
        <f t="shared" si="504"/>
        <v>2</v>
      </c>
      <c r="I3601" s="16">
        <f t="shared" si="505"/>
        <v>45076</v>
      </c>
      <c r="J3601" s="17">
        <v>0.2407</v>
      </c>
      <c r="K3601" s="18">
        <f>G3601*结论【关键目标】!C$27*0.7735*0.001</f>
        <v>0</v>
      </c>
      <c r="L3601" s="5">
        <v>0</v>
      </c>
      <c r="M3601" s="5">
        <f>ABS(IF(L3601&lt;=0,L3601/耗电量关键数据!$B$6/1000,L3601/耗电量关键数据!$B$5/1000))</f>
        <v>0</v>
      </c>
      <c r="N3601" s="5">
        <f>电气设备逐时使用率计算!H3577</f>
        <v>1.1688450000000001</v>
      </c>
      <c r="O3601" s="5">
        <f>灯光逐时使用率计算!H3577</f>
        <v>0.37403039999999999</v>
      </c>
      <c r="P3601" s="19">
        <f t="shared" si="506"/>
        <v>1.5428754000000002</v>
      </c>
      <c r="Q3601" s="19">
        <f t="shared" si="510"/>
        <v>0</v>
      </c>
      <c r="R3601" s="20">
        <f t="shared" si="507"/>
        <v>0</v>
      </c>
      <c r="S3601" s="20">
        <f t="shared" si="511"/>
        <v>0</v>
      </c>
      <c r="T3601" s="20">
        <f>IF((T3600+R3601)&lt;0,0,IF((T3600+R3601)&gt;结论【关键目标】!C$28,结论【关键目标】!C$28,T3600+R3601))</f>
        <v>8.1608751999999996</v>
      </c>
      <c r="U3601" s="19">
        <f>IF((T3600+R3601)&lt;结论【关键目标】!$C$28,0,(发电量计算【计算逻辑页】!R3601+发电量计算【计算逻辑页】!T3600-结论【关键目标】!$C$28))</f>
        <v>0</v>
      </c>
      <c r="V3601" s="5">
        <f t="shared" si="508"/>
        <v>0</v>
      </c>
      <c r="W3601" s="5">
        <f t="shared" si="509"/>
        <v>0</v>
      </c>
      <c r="X3601" s="5">
        <f t="shared" si="512"/>
        <v>0</v>
      </c>
    </row>
    <row r="3602" spans="1:24" x14ac:dyDescent="0.15">
      <c r="A3602" s="7">
        <v>3601</v>
      </c>
      <c r="B3602" s="7">
        <v>5</v>
      </c>
      <c r="C3602" s="7">
        <v>31</v>
      </c>
      <c r="D3602" s="7">
        <v>1</v>
      </c>
      <c r="E3602" s="7">
        <v>151</v>
      </c>
      <c r="F3602" s="7">
        <v>20</v>
      </c>
      <c r="G3602" s="7">
        <v>0</v>
      </c>
      <c r="H3602" s="7">
        <f t="shared" si="504"/>
        <v>3</v>
      </c>
      <c r="I3602" s="16">
        <f t="shared" si="505"/>
        <v>45077</v>
      </c>
      <c r="J3602" s="17">
        <v>0.2407</v>
      </c>
      <c r="K3602" s="18">
        <f>G3602*结论【关键目标】!C$27*0.7735*0.001</f>
        <v>0</v>
      </c>
      <c r="L3602" s="5">
        <v>0</v>
      </c>
      <c r="M3602" s="5">
        <f>ABS(IF(L3602&lt;=0,L3602/耗电量关键数据!$B$6/1000,L3602/耗电量关键数据!$B$5/1000))</f>
        <v>0</v>
      </c>
      <c r="N3602" s="5">
        <f>电气设备逐时使用率计算!H3578</f>
        <v>1.1688450000000001</v>
      </c>
      <c r="O3602" s="5">
        <f>灯光逐时使用率计算!H3578</f>
        <v>0.37403039999999999</v>
      </c>
      <c r="P3602" s="19">
        <f t="shared" si="506"/>
        <v>1.5428754000000002</v>
      </c>
      <c r="Q3602" s="19">
        <f t="shared" si="510"/>
        <v>0</v>
      </c>
      <c r="R3602" s="20">
        <f t="shared" si="507"/>
        <v>0</v>
      </c>
      <c r="S3602" s="20">
        <f t="shared" si="511"/>
        <v>0</v>
      </c>
      <c r="T3602" s="20">
        <f>IF((T3601+R3602)&lt;0,0,IF((T3601+R3602)&gt;结论【关键目标】!C$28,结论【关键目标】!C$28,T3601+R3602))</f>
        <v>8.1608751999999996</v>
      </c>
      <c r="U3602" s="19">
        <f>IF((T3601+R3602)&lt;结论【关键目标】!$C$28,0,(发电量计算【计算逻辑页】!R3602+发电量计算【计算逻辑页】!T3601-结论【关键目标】!$C$28))</f>
        <v>0</v>
      </c>
      <c r="V3602" s="5">
        <f t="shared" si="508"/>
        <v>0</v>
      </c>
      <c r="W3602" s="5">
        <f t="shared" si="509"/>
        <v>0</v>
      </c>
      <c r="X3602" s="5">
        <f t="shared" si="512"/>
        <v>0</v>
      </c>
    </row>
    <row r="3603" spans="1:24" x14ac:dyDescent="0.15">
      <c r="A3603" s="7">
        <v>3602</v>
      </c>
      <c r="B3603" s="7">
        <v>5</v>
      </c>
      <c r="C3603" s="7">
        <v>31</v>
      </c>
      <c r="D3603" s="7">
        <v>2</v>
      </c>
      <c r="E3603" s="7">
        <v>151</v>
      </c>
      <c r="F3603" s="7">
        <v>19</v>
      </c>
      <c r="G3603" s="7">
        <v>0</v>
      </c>
      <c r="H3603" s="7">
        <f t="shared" si="504"/>
        <v>3</v>
      </c>
      <c r="I3603" s="16">
        <f t="shared" si="505"/>
        <v>45077</v>
      </c>
      <c r="J3603" s="17">
        <v>0.2407</v>
      </c>
      <c r="K3603" s="18">
        <f>G3603*结论【关键目标】!C$27*0.7735*0.001</f>
        <v>0</v>
      </c>
      <c r="L3603" s="5">
        <v>0</v>
      </c>
      <c r="M3603" s="5">
        <f>ABS(IF(L3603&lt;=0,L3603/耗电量关键数据!$B$6/1000,L3603/耗电量关键数据!$B$5/1000))</f>
        <v>0</v>
      </c>
      <c r="N3603" s="5">
        <f>电气设备逐时使用率计算!H3579</f>
        <v>1.1688450000000001</v>
      </c>
      <c r="O3603" s="5">
        <f>灯光逐时使用率计算!H3579</f>
        <v>0.37403039999999999</v>
      </c>
      <c r="P3603" s="19">
        <f t="shared" si="506"/>
        <v>1.5428754000000002</v>
      </c>
      <c r="Q3603" s="19">
        <f t="shared" si="510"/>
        <v>0</v>
      </c>
      <c r="R3603" s="20">
        <f t="shared" si="507"/>
        <v>0</v>
      </c>
      <c r="S3603" s="20">
        <f t="shared" si="511"/>
        <v>0</v>
      </c>
      <c r="T3603" s="20">
        <f>IF((T3602+R3603)&lt;0,0,IF((T3602+R3603)&gt;结论【关键目标】!C$28,结论【关键目标】!C$28,T3602+R3603))</f>
        <v>8.1608751999999996</v>
      </c>
      <c r="U3603" s="19">
        <f>IF((T3602+R3603)&lt;结论【关键目标】!$C$28,0,(发电量计算【计算逻辑页】!R3603+发电量计算【计算逻辑页】!T3602-结论【关键目标】!$C$28))</f>
        <v>0</v>
      </c>
      <c r="V3603" s="5">
        <f t="shared" si="508"/>
        <v>0</v>
      </c>
      <c r="W3603" s="5">
        <f t="shared" si="509"/>
        <v>0</v>
      </c>
      <c r="X3603" s="5">
        <f t="shared" si="512"/>
        <v>0</v>
      </c>
    </row>
    <row r="3604" spans="1:24" x14ac:dyDescent="0.15">
      <c r="A3604" s="7">
        <v>3603</v>
      </c>
      <c r="B3604" s="7">
        <v>5</v>
      </c>
      <c r="C3604" s="7">
        <v>31</v>
      </c>
      <c r="D3604" s="7">
        <v>3</v>
      </c>
      <c r="E3604" s="7">
        <v>151</v>
      </c>
      <c r="F3604" s="7">
        <v>20.9</v>
      </c>
      <c r="G3604" s="7">
        <v>0</v>
      </c>
      <c r="H3604" s="7">
        <f t="shared" si="504"/>
        <v>3</v>
      </c>
      <c r="I3604" s="16">
        <f t="shared" si="505"/>
        <v>45077</v>
      </c>
      <c r="J3604" s="17">
        <v>0.2407</v>
      </c>
      <c r="K3604" s="18">
        <f>G3604*结论【关键目标】!C$27*0.7735*0.001</f>
        <v>0</v>
      </c>
      <c r="L3604" s="5">
        <v>0</v>
      </c>
      <c r="M3604" s="5">
        <f>ABS(IF(L3604&lt;=0,L3604/耗电量关键数据!$B$6/1000,L3604/耗电量关键数据!$B$5/1000))</f>
        <v>0</v>
      </c>
      <c r="N3604" s="5">
        <f>电气设备逐时使用率计算!H3580</f>
        <v>1.1688450000000001</v>
      </c>
      <c r="O3604" s="5">
        <f>灯光逐时使用率计算!H3580</f>
        <v>0.37403039999999999</v>
      </c>
      <c r="P3604" s="19">
        <f t="shared" si="506"/>
        <v>1.5428754000000002</v>
      </c>
      <c r="Q3604" s="19">
        <f t="shared" si="510"/>
        <v>0</v>
      </c>
      <c r="R3604" s="20">
        <f t="shared" si="507"/>
        <v>0</v>
      </c>
      <c r="S3604" s="20">
        <f t="shared" si="511"/>
        <v>0</v>
      </c>
      <c r="T3604" s="20">
        <f>IF((T3603+R3604)&lt;0,0,IF((T3603+R3604)&gt;结论【关键目标】!C$28,结论【关键目标】!C$28,T3603+R3604))</f>
        <v>8.1608751999999996</v>
      </c>
      <c r="U3604" s="19">
        <f>IF((T3603+R3604)&lt;结论【关键目标】!$C$28,0,(发电量计算【计算逻辑页】!R3604+发电量计算【计算逻辑页】!T3603-结论【关键目标】!$C$28))</f>
        <v>0</v>
      </c>
      <c r="V3604" s="5">
        <f t="shared" si="508"/>
        <v>0</v>
      </c>
      <c r="W3604" s="5">
        <f t="shared" si="509"/>
        <v>0</v>
      </c>
      <c r="X3604" s="5">
        <f t="shared" si="512"/>
        <v>0</v>
      </c>
    </row>
    <row r="3605" spans="1:24" x14ac:dyDescent="0.15">
      <c r="A3605" s="7">
        <v>3604</v>
      </c>
      <c r="B3605" s="7">
        <v>5</v>
      </c>
      <c r="C3605" s="7">
        <v>31</v>
      </c>
      <c r="D3605" s="7">
        <v>4</v>
      </c>
      <c r="E3605" s="7">
        <v>151</v>
      </c>
      <c r="F3605" s="7">
        <v>19</v>
      </c>
      <c r="G3605" s="7">
        <v>0</v>
      </c>
      <c r="H3605" s="7">
        <f t="shared" si="504"/>
        <v>3</v>
      </c>
      <c r="I3605" s="16">
        <f t="shared" si="505"/>
        <v>45077</v>
      </c>
      <c r="J3605" s="17">
        <v>0.2407</v>
      </c>
      <c r="K3605" s="18">
        <f>G3605*结论【关键目标】!C$27*0.7735*0.001</f>
        <v>0</v>
      </c>
      <c r="L3605" s="5">
        <v>0</v>
      </c>
      <c r="M3605" s="5">
        <f>ABS(IF(L3605&lt;=0,L3605/耗电量关键数据!$B$6/1000,L3605/耗电量关键数据!$B$5/1000))</f>
        <v>0</v>
      </c>
      <c r="N3605" s="5">
        <f>电气设备逐时使用率计算!H3581</f>
        <v>1.1688450000000001</v>
      </c>
      <c r="O3605" s="5">
        <f>灯光逐时使用率计算!H3581</f>
        <v>0.37403039999999999</v>
      </c>
      <c r="P3605" s="19">
        <f t="shared" si="506"/>
        <v>1.5428754000000002</v>
      </c>
      <c r="Q3605" s="19">
        <f t="shared" si="510"/>
        <v>0</v>
      </c>
      <c r="R3605" s="20">
        <f t="shared" si="507"/>
        <v>0</v>
      </c>
      <c r="S3605" s="20">
        <f t="shared" si="511"/>
        <v>0</v>
      </c>
      <c r="T3605" s="20">
        <f>IF((T3604+R3605)&lt;0,0,IF((T3604+R3605)&gt;结论【关键目标】!C$28,结论【关键目标】!C$28,T3604+R3605))</f>
        <v>8.1608751999999996</v>
      </c>
      <c r="U3605" s="19">
        <f>IF((T3604+R3605)&lt;结论【关键目标】!$C$28,0,(发电量计算【计算逻辑页】!R3605+发电量计算【计算逻辑页】!T3604-结论【关键目标】!$C$28))</f>
        <v>0</v>
      </c>
      <c r="V3605" s="5">
        <f t="shared" si="508"/>
        <v>0</v>
      </c>
      <c r="W3605" s="5">
        <f t="shared" si="509"/>
        <v>0</v>
      </c>
      <c r="X3605" s="5">
        <f t="shared" si="512"/>
        <v>0</v>
      </c>
    </row>
    <row r="3606" spans="1:24" x14ac:dyDescent="0.15">
      <c r="A3606" s="7">
        <v>3605</v>
      </c>
      <c r="B3606" s="7">
        <v>5</v>
      </c>
      <c r="C3606" s="7">
        <v>31</v>
      </c>
      <c r="D3606" s="7">
        <v>5</v>
      </c>
      <c r="E3606" s="7">
        <v>151</v>
      </c>
      <c r="F3606" s="7">
        <v>18</v>
      </c>
      <c r="G3606" s="7">
        <v>20</v>
      </c>
      <c r="H3606" s="7">
        <f t="shared" si="504"/>
        <v>3</v>
      </c>
      <c r="I3606" s="16">
        <f t="shared" si="505"/>
        <v>45077</v>
      </c>
      <c r="J3606" s="17">
        <v>0.2407</v>
      </c>
      <c r="K3606" s="18">
        <f>G3606*结论【关键目标】!C$27*0.7735*0.001</f>
        <v>1.8563999999999998</v>
      </c>
      <c r="L3606" s="5">
        <v>0</v>
      </c>
      <c r="M3606" s="5">
        <f>ABS(IF(L3606&lt;=0,L3606/耗电量关键数据!$B$6/1000,L3606/耗电量关键数据!$B$5/1000))</f>
        <v>0</v>
      </c>
      <c r="N3606" s="5">
        <f>电气设备逐时使用率计算!H3582</f>
        <v>1.1688450000000001</v>
      </c>
      <c r="O3606" s="5">
        <f>灯光逐时使用率计算!H3582</f>
        <v>0.37403039999999999</v>
      </c>
      <c r="P3606" s="19">
        <f t="shared" si="506"/>
        <v>1.5428754000000002</v>
      </c>
      <c r="Q3606" s="19">
        <f t="shared" si="510"/>
        <v>0</v>
      </c>
      <c r="R3606" s="20">
        <f t="shared" si="507"/>
        <v>1.8563999999999998</v>
      </c>
      <c r="S3606" s="20">
        <f t="shared" si="511"/>
        <v>0</v>
      </c>
      <c r="T3606" s="20">
        <f>IF((T3605+R3606)&lt;0,0,IF((T3605+R3606)&gt;结论【关键目标】!C$28,结论【关键目标】!C$28,T3605+R3606))</f>
        <v>10.0172752</v>
      </c>
      <c r="U3606" s="19">
        <f>IF((T3605+R3606)&lt;结论【关键目标】!$C$28,0,(发电量计算【计算逻辑页】!R3606+发电量计算【计算逻辑页】!T3605-结论【关键目标】!$C$28))</f>
        <v>0</v>
      </c>
      <c r="V3606" s="5">
        <f t="shared" si="508"/>
        <v>0</v>
      </c>
      <c r="W3606" s="5">
        <f t="shared" si="509"/>
        <v>0.37137010878000004</v>
      </c>
      <c r="X3606" s="5">
        <f t="shared" si="512"/>
        <v>0</v>
      </c>
    </row>
    <row r="3607" spans="1:24" x14ac:dyDescent="0.15">
      <c r="A3607" s="7">
        <v>3606</v>
      </c>
      <c r="B3607" s="7">
        <v>5</v>
      </c>
      <c r="C3607" s="7">
        <v>31</v>
      </c>
      <c r="D3607" s="7">
        <v>6</v>
      </c>
      <c r="E3607" s="7">
        <v>151</v>
      </c>
      <c r="F3607" s="7">
        <v>18.8</v>
      </c>
      <c r="G3607" s="7">
        <v>130.1</v>
      </c>
      <c r="H3607" s="7">
        <f t="shared" si="504"/>
        <v>3</v>
      </c>
      <c r="I3607" s="16">
        <f t="shared" si="505"/>
        <v>45077</v>
      </c>
      <c r="J3607" s="17">
        <v>0.2407</v>
      </c>
      <c r="K3607" s="18">
        <f>G3607*结论【关键目标】!C$27*0.7735*0.001</f>
        <v>12.075882</v>
      </c>
      <c r="L3607" s="5">
        <v>0</v>
      </c>
      <c r="M3607" s="5">
        <f>ABS(IF(L3607&lt;=0,L3607/耗电量关键数据!$B$6/1000,L3607/耗电量关键数据!$B$5/1000))</f>
        <v>0</v>
      </c>
      <c r="N3607" s="5">
        <f>电气设备逐时使用率计算!H3583</f>
        <v>1.1688450000000001</v>
      </c>
      <c r="O3607" s="5">
        <f>灯光逐时使用率计算!H3583</f>
        <v>0.37403039999999999</v>
      </c>
      <c r="P3607" s="19">
        <f t="shared" si="506"/>
        <v>1.5428754000000002</v>
      </c>
      <c r="Q3607" s="19">
        <f t="shared" si="510"/>
        <v>0</v>
      </c>
      <c r="R3607" s="20">
        <f t="shared" si="507"/>
        <v>12.075882</v>
      </c>
      <c r="S3607" s="20">
        <f t="shared" si="511"/>
        <v>0</v>
      </c>
      <c r="T3607" s="20">
        <f>IF((T3606+R3607)&lt;0,0,IF((T3606+R3607)&gt;结论【关键目标】!C$28,结论【关键目标】!C$28,T3606+R3607))</f>
        <v>22</v>
      </c>
      <c r="U3607" s="19">
        <f>IF((T3606+R3607)&lt;结论【关键目标】!$C$28,0,(发电量计算【计算逻辑页】!R3607+发电量计算【计算逻辑页】!T3606-结论【关键目标】!$C$28))</f>
        <v>9.3157200000000273E-2</v>
      </c>
      <c r="V3607" s="5">
        <f t="shared" si="508"/>
        <v>0</v>
      </c>
      <c r="W3607" s="5">
        <f t="shared" si="509"/>
        <v>0.37137010878000004</v>
      </c>
      <c r="X3607" s="5">
        <f t="shared" si="512"/>
        <v>0</v>
      </c>
    </row>
    <row r="3608" spans="1:24" x14ac:dyDescent="0.15">
      <c r="A3608" s="7">
        <v>3607</v>
      </c>
      <c r="B3608" s="7">
        <v>5</v>
      </c>
      <c r="C3608" s="7">
        <v>31</v>
      </c>
      <c r="D3608" s="7">
        <v>7</v>
      </c>
      <c r="E3608" s="7">
        <v>151</v>
      </c>
      <c r="F3608" s="7">
        <v>18</v>
      </c>
      <c r="G3608" s="7">
        <v>225</v>
      </c>
      <c r="H3608" s="7">
        <f t="shared" si="504"/>
        <v>3</v>
      </c>
      <c r="I3608" s="16">
        <f t="shared" si="505"/>
        <v>45077</v>
      </c>
      <c r="J3608" s="17">
        <v>0.2407</v>
      </c>
      <c r="K3608" s="18">
        <f>G3608*结论【关键目标】!C$27*0.7735*0.001</f>
        <v>20.884499999999999</v>
      </c>
      <c r="L3608" s="5">
        <v>0</v>
      </c>
      <c r="M3608" s="5">
        <f>ABS(IF(L3608&lt;=0,L3608/耗电量关键数据!$B$6/1000,L3608/耗电量关键数据!$B$5/1000))</f>
        <v>0</v>
      </c>
      <c r="N3608" s="5">
        <f>电气设备逐时使用率计算!H3584</f>
        <v>2.3376900000000003</v>
      </c>
      <c r="O3608" s="5">
        <f>灯光逐时使用率计算!H3584</f>
        <v>1.2467680000000001</v>
      </c>
      <c r="P3608" s="19">
        <f t="shared" si="506"/>
        <v>3.5844580000000006</v>
      </c>
      <c r="Q3608" s="19">
        <f t="shared" si="510"/>
        <v>0</v>
      </c>
      <c r="R3608" s="20">
        <f t="shared" si="507"/>
        <v>20.884499999999999</v>
      </c>
      <c r="S3608" s="20">
        <f t="shared" si="511"/>
        <v>0</v>
      </c>
      <c r="T3608" s="20">
        <f>IF((T3607+R3608)&lt;0,0,IF((T3607+R3608)&gt;结论【关键目标】!C$28,结论【关键目标】!C$28,T3607+R3608))</f>
        <v>22</v>
      </c>
      <c r="U3608" s="19">
        <f>IF((T3607+R3608)&lt;结论【关键目标】!$C$28,0,(发电量计算【计算逻辑页】!R3608+发电量计算【计算逻辑页】!T3607-结论【关键目标】!$C$28))</f>
        <v>20.884500000000003</v>
      </c>
      <c r="V3608" s="5">
        <f t="shared" si="508"/>
        <v>0</v>
      </c>
      <c r="W3608" s="5">
        <f t="shared" si="509"/>
        <v>0.8627790406000001</v>
      </c>
      <c r="X3608" s="5">
        <f t="shared" si="512"/>
        <v>0</v>
      </c>
    </row>
    <row r="3609" spans="1:24" x14ac:dyDescent="0.15">
      <c r="A3609" s="7">
        <v>3608</v>
      </c>
      <c r="B3609" s="7">
        <v>5</v>
      </c>
      <c r="C3609" s="7">
        <v>31</v>
      </c>
      <c r="D3609" s="7">
        <v>8</v>
      </c>
      <c r="E3609" s="7">
        <v>151</v>
      </c>
      <c r="F3609" s="7">
        <v>17</v>
      </c>
      <c r="G3609" s="7">
        <v>315.7</v>
      </c>
      <c r="H3609" s="7">
        <f t="shared" si="504"/>
        <v>3</v>
      </c>
      <c r="I3609" s="16">
        <f t="shared" si="505"/>
        <v>45077</v>
      </c>
      <c r="J3609" s="17">
        <v>0.70809999999999995</v>
      </c>
      <c r="K3609" s="18">
        <f>G3609*结论【关键目标】!C$27*0.7735*0.001</f>
        <v>29.303273999999998</v>
      </c>
      <c r="L3609" s="5">
        <v>0</v>
      </c>
      <c r="M3609" s="5">
        <f>ABS(IF(L3609&lt;=0,L3609/耗电量关键数据!$B$6/1000,L3609/耗电量关键数据!$B$5/1000))</f>
        <v>0</v>
      </c>
      <c r="N3609" s="5">
        <f>电气设备逐时使用率计算!H3585</f>
        <v>11.688450000000001</v>
      </c>
      <c r="O3609" s="5">
        <f>灯光逐时使用率计算!H3585</f>
        <v>6.2338399999999998</v>
      </c>
      <c r="P3609" s="19">
        <f t="shared" si="506"/>
        <v>17.92229</v>
      </c>
      <c r="Q3609" s="19">
        <f t="shared" si="510"/>
        <v>0</v>
      </c>
      <c r="R3609" s="20">
        <f t="shared" si="507"/>
        <v>29.303273999999998</v>
      </c>
      <c r="S3609" s="20">
        <f t="shared" si="511"/>
        <v>0</v>
      </c>
      <c r="T3609" s="20">
        <f>IF((T3608+R3609)&lt;0,0,IF((T3608+R3609)&gt;结论【关键目标】!C$28,结论【关键目标】!C$28,T3608+R3609))</f>
        <v>22</v>
      </c>
      <c r="U3609" s="19">
        <f>IF((T3608+R3609)&lt;结论【关键目标】!$C$28,0,(发电量计算【计算逻辑页】!R3609+发电量计算【计算逻辑页】!T3608-结论【关键目标】!$C$28))</f>
        <v>29.303274000000002</v>
      </c>
      <c r="V3609" s="5">
        <f t="shared" si="508"/>
        <v>10.2561459</v>
      </c>
      <c r="W3609" s="5">
        <f t="shared" si="509"/>
        <v>12.690773548999999</v>
      </c>
      <c r="X3609" s="5">
        <f t="shared" si="512"/>
        <v>0</v>
      </c>
    </row>
    <row r="3610" spans="1:24" x14ac:dyDescent="0.15">
      <c r="A3610" s="7">
        <v>3609</v>
      </c>
      <c r="B3610" s="7">
        <v>5</v>
      </c>
      <c r="C3610" s="7">
        <v>31</v>
      </c>
      <c r="D3610" s="7">
        <v>9</v>
      </c>
      <c r="E3610" s="7">
        <v>151</v>
      </c>
      <c r="F3610" s="7">
        <v>17</v>
      </c>
      <c r="G3610" s="7">
        <v>337</v>
      </c>
      <c r="H3610" s="7">
        <f t="shared" si="504"/>
        <v>3</v>
      </c>
      <c r="I3610" s="16">
        <f t="shared" si="505"/>
        <v>45077</v>
      </c>
      <c r="J3610" s="17">
        <v>0.70809999999999995</v>
      </c>
      <c r="K3610" s="18">
        <f>G3610*结论【关键目标】!C$27*0.7735*0.001</f>
        <v>31.280340000000002</v>
      </c>
      <c r="L3610" s="5">
        <v>0</v>
      </c>
      <c r="M3610" s="5">
        <f>ABS(IF(L3610&lt;=0,L3610/耗电量关键数据!$B$6/1000,L3610/耗电量关键数据!$B$5/1000))</f>
        <v>0</v>
      </c>
      <c r="N3610" s="5">
        <f>电气设备逐时使用率计算!H3586</f>
        <v>22.208055000000002</v>
      </c>
      <c r="O3610" s="5">
        <f>灯光逐时使用率计算!H3586</f>
        <v>11.844296</v>
      </c>
      <c r="P3610" s="19">
        <f t="shared" si="506"/>
        <v>34.052351000000002</v>
      </c>
      <c r="Q3610" s="19">
        <f t="shared" si="510"/>
        <v>0</v>
      </c>
      <c r="R3610" s="20">
        <f t="shared" si="507"/>
        <v>31.280340000000002</v>
      </c>
      <c r="S3610" s="20">
        <f t="shared" si="511"/>
        <v>0</v>
      </c>
      <c r="T3610" s="20">
        <f>IF((T3609+R3610)&lt;0,0,IF((T3609+R3610)&gt;结论【关键目标】!C$28,结论【关键目标】!C$28,T3609+R3610))</f>
        <v>22</v>
      </c>
      <c r="U3610" s="19">
        <f>IF((T3609+R3610)&lt;结论【关键目标】!$C$28,0,(发电量计算【计算逻辑页】!R3610+发电量计算【计算逻辑页】!T3609-结论【关键目标】!$C$28))</f>
        <v>31.280340000000002</v>
      </c>
      <c r="V3610" s="5">
        <f t="shared" si="508"/>
        <v>10.948119</v>
      </c>
      <c r="W3610" s="5">
        <f t="shared" si="509"/>
        <v>22.149608753999999</v>
      </c>
      <c r="X3610" s="5">
        <f t="shared" si="512"/>
        <v>0</v>
      </c>
    </row>
    <row r="3611" spans="1:24" x14ac:dyDescent="0.15">
      <c r="A3611" s="7">
        <v>3610</v>
      </c>
      <c r="B3611" s="7">
        <v>5</v>
      </c>
      <c r="C3611" s="7">
        <v>31</v>
      </c>
      <c r="D3611" s="7">
        <v>10</v>
      </c>
      <c r="E3611" s="7">
        <v>151</v>
      </c>
      <c r="F3611" s="7">
        <v>19</v>
      </c>
      <c r="G3611" s="7">
        <v>533.6</v>
      </c>
      <c r="H3611" s="7">
        <f t="shared" si="504"/>
        <v>3</v>
      </c>
      <c r="I3611" s="16">
        <f t="shared" si="505"/>
        <v>45077</v>
      </c>
      <c r="J3611" s="17">
        <v>0.70809999999999995</v>
      </c>
      <c r="K3611" s="18">
        <f>G3611*结论【关键目标】!C$27*0.7735*0.001</f>
        <v>49.528752000000004</v>
      </c>
      <c r="L3611" s="5">
        <v>0</v>
      </c>
      <c r="M3611" s="5">
        <f>ABS(IF(L3611&lt;=0,L3611/耗电量关键数据!$B$6/1000,L3611/耗电量关键数据!$B$5/1000))</f>
        <v>0</v>
      </c>
      <c r="N3611" s="5">
        <f>电气设备逐时使用率计算!H3587</f>
        <v>22.208055000000002</v>
      </c>
      <c r="O3611" s="5">
        <f>灯光逐时使用率计算!H3587</f>
        <v>11.844296</v>
      </c>
      <c r="P3611" s="19">
        <f t="shared" si="506"/>
        <v>34.052351000000002</v>
      </c>
      <c r="Q3611" s="19">
        <f t="shared" si="510"/>
        <v>0</v>
      </c>
      <c r="R3611" s="20">
        <f t="shared" si="507"/>
        <v>49.528752000000004</v>
      </c>
      <c r="S3611" s="20">
        <f t="shared" si="511"/>
        <v>0</v>
      </c>
      <c r="T3611" s="20">
        <f>IF((T3610+R3611)&lt;0,0,IF((T3610+R3611)&gt;结论【关键目标】!C$28,结论【关键目标】!C$28,T3610+R3611))</f>
        <v>22</v>
      </c>
      <c r="U3611" s="19">
        <f>IF((T3610+R3611)&lt;结论【关键目标】!$C$28,0,(发电量计算【计算逻辑页】!R3611+发电量计算【计算逻辑页】!T3610-结论【关键目标】!$C$28))</f>
        <v>49.528751999999997</v>
      </c>
      <c r="V3611" s="5">
        <f t="shared" si="508"/>
        <v>17.335063199999997</v>
      </c>
      <c r="W3611" s="5">
        <f t="shared" si="509"/>
        <v>24.1124697431</v>
      </c>
      <c r="X3611" s="5">
        <f t="shared" si="512"/>
        <v>0</v>
      </c>
    </row>
    <row r="3612" spans="1:24" x14ac:dyDescent="0.15">
      <c r="A3612" s="7">
        <v>3611</v>
      </c>
      <c r="B3612" s="7">
        <v>5</v>
      </c>
      <c r="C3612" s="7">
        <v>31</v>
      </c>
      <c r="D3612" s="7">
        <v>11</v>
      </c>
      <c r="E3612" s="7">
        <v>151</v>
      </c>
      <c r="F3612" s="7">
        <v>19</v>
      </c>
      <c r="G3612" s="7">
        <v>657.1</v>
      </c>
      <c r="H3612" s="7">
        <f t="shared" si="504"/>
        <v>3</v>
      </c>
      <c r="I3612" s="16">
        <f t="shared" si="505"/>
        <v>45077</v>
      </c>
      <c r="J3612" s="17">
        <v>1.2267999999999999</v>
      </c>
      <c r="K3612" s="18">
        <f>G3612*结论【关键目标】!C$27*0.7735*0.001</f>
        <v>60.992021999999999</v>
      </c>
      <c r="L3612" s="5">
        <v>0</v>
      </c>
      <c r="M3612" s="5">
        <f>ABS(IF(L3612&lt;=0,L3612/耗电量关键数据!$B$6/1000,L3612/耗电量关键数据!$B$5/1000))</f>
        <v>0</v>
      </c>
      <c r="N3612" s="5">
        <f>电气设备逐时使用率计算!H3588</f>
        <v>22.208055000000002</v>
      </c>
      <c r="O3612" s="5">
        <f>灯光逐时使用率计算!H3588</f>
        <v>11.844296</v>
      </c>
      <c r="P3612" s="19">
        <f t="shared" si="506"/>
        <v>34.052351000000002</v>
      </c>
      <c r="Q3612" s="19">
        <f t="shared" si="510"/>
        <v>34.052351000000002</v>
      </c>
      <c r="R3612" s="20">
        <f t="shared" si="507"/>
        <v>26.939670999999997</v>
      </c>
      <c r="S3612" s="20">
        <f t="shared" si="511"/>
        <v>0</v>
      </c>
      <c r="T3612" s="20">
        <f>IF((T3611+R3612)&lt;0,0,IF((T3611+R3612)&gt;结论【关键目标】!C$28,结论【关键目标】!C$28,T3611+R3612))</f>
        <v>22</v>
      </c>
      <c r="U3612" s="19">
        <f>IF((T3611+R3612)&lt;结论【关键目标】!$C$28,0,(发电量计算【计算逻辑页】!R3612+发电量计算【计算逻辑页】!T3611-结论【关键目标】!$C$28))</f>
        <v>26.939670999999997</v>
      </c>
      <c r="V3612" s="5">
        <f t="shared" si="508"/>
        <v>9.4288848499999975</v>
      </c>
      <c r="W3612" s="5">
        <f t="shared" si="509"/>
        <v>41.775424206799997</v>
      </c>
      <c r="X3612" s="5">
        <f t="shared" si="512"/>
        <v>0</v>
      </c>
    </row>
    <row r="3613" spans="1:24" x14ac:dyDescent="0.15">
      <c r="A3613" s="7">
        <v>3612</v>
      </c>
      <c r="B3613" s="7">
        <v>5</v>
      </c>
      <c r="C3613" s="7">
        <v>31</v>
      </c>
      <c r="D3613" s="7">
        <v>12</v>
      </c>
      <c r="E3613" s="7">
        <v>151</v>
      </c>
      <c r="F3613" s="7">
        <v>20.6</v>
      </c>
      <c r="G3613" s="7">
        <v>729.3</v>
      </c>
      <c r="H3613" s="7">
        <f t="shared" si="504"/>
        <v>3</v>
      </c>
      <c r="I3613" s="16">
        <f t="shared" si="505"/>
        <v>45077</v>
      </c>
      <c r="J3613" s="17">
        <v>1.2267999999999999</v>
      </c>
      <c r="K3613" s="18">
        <f>G3613*结论【关键目标】!C$27*0.7735*0.001</f>
        <v>67.693626000000009</v>
      </c>
      <c r="L3613" s="5">
        <v>0</v>
      </c>
      <c r="M3613" s="5">
        <f>ABS(IF(L3613&lt;=0,L3613/耗电量关键数据!$B$6/1000,L3613/耗电量关键数据!$B$5/1000))</f>
        <v>0</v>
      </c>
      <c r="N3613" s="5">
        <f>电气设备逐时使用率计算!H3589</f>
        <v>11.688450000000001</v>
      </c>
      <c r="O3613" s="5">
        <f>灯光逐时使用率计算!H3589</f>
        <v>9.9741440000000008</v>
      </c>
      <c r="P3613" s="19">
        <f t="shared" si="506"/>
        <v>21.662594000000002</v>
      </c>
      <c r="Q3613" s="19">
        <f t="shared" si="510"/>
        <v>21.662594000000002</v>
      </c>
      <c r="R3613" s="20">
        <f t="shared" si="507"/>
        <v>46.03103200000001</v>
      </c>
      <c r="S3613" s="20">
        <f t="shared" si="511"/>
        <v>0</v>
      </c>
      <c r="T3613" s="20">
        <f>IF((T3612+R3613)&lt;0,0,IF((T3612+R3613)&gt;结论【关键目标】!C$28,结论【关键目标】!C$28,T3612+R3613))</f>
        <v>22</v>
      </c>
      <c r="U3613" s="19">
        <f>IF((T3612+R3613)&lt;结论【关键目标】!$C$28,0,(发电量计算【计算逻辑页】!R3613+发电量计算【计算逻辑页】!T3612-结论【关键目标】!$C$28))</f>
        <v>46.03103200000001</v>
      </c>
      <c r="V3613" s="5">
        <f t="shared" si="508"/>
        <v>16.110861200000002</v>
      </c>
      <c r="W3613" s="5">
        <f t="shared" si="509"/>
        <v>26.5756703192</v>
      </c>
      <c r="X3613" s="5">
        <f t="shared" si="512"/>
        <v>0</v>
      </c>
    </row>
    <row r="3614" spans="1:24" x14ac:dyDescent="0.15">
      <c r="A3614" s="7">
        <v>3613</v>
      </c>
      <c r="B3614" s="7">
        <v>5</v>
      </c>
      <c r="C3614" s="7">
        <v>31</v>
      </c>
      <c r="D3614" s="7">
        <v>13</v>
      </c>
      <c r="E3614" s="7">
        <v>151</v>
      </c>
      <c r="F3614" s="7">
        <v>20</v>
      </c>
      <c r="G3614" s="7">
        <v>622.79999999999995</v>
      </c>
      <c r="H3614" s="7">
        <f t="shared" si="504"/>
        <v>3</v>
      </c>
      <c r="I3614" s="16">
        <f t="shared" si="505"/>
        <v>45077</v>
      </c>
      <c r="J3614" s="17">
        <v>1.2267999999999999</v>
      </c>
      <c r="K3614" s="18">
        <f>G3614*结论【关键目标】!C$27*0.7735*0.001</f>
        <v>57.808295999999999</v>
      </c>
      <c r="L3614" s="5">
        <v>0</v>
      </c>
      <c r="M3614" s="5">
        <f>ABS(IF(L3614&lt;=0,L3614/耗电量关键数据!$B$6/1000,L3614/耗电量关键数据!$B$5/1000))</f>
        <v>0</v>
      </c>
      <c r="N3614" s="5">
        <f>电气设备逐时使用率计算!H3590</f>
        <v>11.688450000000001</v>
      </c>
      <c r="O3614" s="5">
        <f>灯光逐时使用率计算!H3590</f>
        <v>9.9741440000000008</v>
      </c>
      <c r="P3614" s="19">
        <f t="shared" si="506"/>
        <v>21.662594000000002</v>
      </c>
      <c r="Q3614" s="19">
        <f t="shared" si="510"/>
        <v>21.662594000000002</v>
      </c>
      <c r="R3614" s="20">
        <f t="shared" si="507"/>
        <v>36.145702</v>
      </c>
      <c r="S3614" s="20">
        <f t="shared" si="511"/>
        <v>0</v>
      </c>
      <c r="T3614" s="20">
        <f>IF((T3613+R3614)&lt;0,0,IF((T3613+R3614)&gt;结论【关键目标】!C$28,结论【关键目标】!C$28,T3613+R3614))</f>
        <v>22</v>
      </c>
      <c r="U3614" s="19">
        <f>IF((T3613+R3614)&lt;结论【关键目标】!$C$28,0,(发电量计算【计算逻辑页】!R3614+发电量计算【计算逻辑页】!T3613-结论【关键目标】!$C$28))</f>
        <v>36.145702</v>
      </c>
      <c r="V3614" s="5">
        <f t="shared" si="508"/>
        <v>12.650995699999999</v>
      </c>
      <c r="W3614" s="5">
        <f t="shared" si="509"/>
        <v>26.5756703192</v>
      </c>
      <c r="X3614" s="5">
        <f t="shared" si="512"/>
        <v>0</v>
      </c>
    </row>
    <row r="3615" spans="1:24" x14ac:dyDescent="0.15">
      <c r="A3615" s="7">
        <v>3614</v>
      </c>
      <c r="B3615" s="7">
        <v>5</v>
      </c>
      <c r="C3615" s="7">
        <v>31</v>
      </c>
      <c r="D3615" s="7">
        <v>14</v>
      </c>
      <c r="E3615" s="7">
        <v>151</v>
      </c>
      <c r="F3615" s="7">
        <v>19</v>
      </c>
      <c r="G3615" s="7">
        <v>532.79999999999995</v>
      </c>
      <c r="H3615" s="7">
        <f t="shared" si="504"/>
        <v>3</v>
      </c>
      <c r="I3615" s="16">
        <f t="shared" si="505"/>
        <v>45077</v>
      </c>
      <c r="J3615" s="17">
        <v>1.2267999999999999</v>
      </c>
      <c r="K3615" s="18">
        <f>G3615*结论【关键目标】!C$27*0.7735*0.001</f>
        <v>49.454495999999992</v>
      </c>
      <c r="L3615" s="5">
        <v>0</v>
      </c>
      <c r="M3615" s="5">
        <f>ABS(IF(L3615&lt;=0,L3615/耗电量关键数据!$B$6/1000,L3615/耗电量关键数据!$B$5/1000))</f>
        <v>0</v>
      </c>
      <c r="N3615" s="5">
        <f>电气设备逐时使用率计算!H3591</f>
        <v>22.208055000000002</v>
      </c>
      <c r="O3615" s="5">
        <f>灯光逐时使用率计算!H3591</f>
        <v>11.844296</v>
      </c>
      <c r="P3615" s="19">
        <f t="shared" si="506"/>
        <v>34.052351000000002</v>
      </c>
      <c r="Q3615" s="19">
        <f t="shared" si="510"/>
        <v>34.052351000000002</v>
      </c>
      <c r="R3615" s="20">
        <f t="shared" si="507"/>
        <v>15.40214499999999</v>
      </c>
      <c r="S3615" s="20">
        <f t="shared" si="511"/>
        <v>0</v>
      </c>
      <c r="T3615" s="20">
        <f>IF((T3614+R3615)&lt;0,0,IF((T3614+R3615)&gt;结论【关键目标】!C$28,结论【关键目标】!C$28,T3614+R3615))</f>
        <v>22</v>
      </c>
      <c r="U3615" s="19">
        <f>IF((T3614+R3615)&lt;结论【关键目标】!$C$28,0,(发电量计算【计算逻辑页】!R3615+发电量计算【计算逻辑页】!T3614-结论【关键目标】!$C$28))</f>
        <v>15.40214499999999</v>
      </c>
      <c r="V3615" s="5">
        <f t="shared" si="508"/>
        <v>5.390750749999996</v>
      </c>
      <c r="W3615" s="5">
        <f t="shared" si="509"/>
        <v>41.775424206799997</v>
      </c>
      <c r="X3615" s="5">
        <f t="shared" si="512"/>
        <v>0</v>
      </c>
    </row>
    <row r="3616" spans="1:24" x14ac:dyDescent="0.15">
      <c r="A3616" s="7">
        <v>3615</v>
      </c>
      <c r="B3616" s="7">
        <v>5</v>
      </c>
      <c r="C3616" s="7">
        <v>31</v>
      </c>
      <c r="D3616" s="7">
        <v>15</v>
      </c>
      <c r="E3616" s="7">
        <v>151</v>
      </c>
      <c r="F3616" s="7">
        <v>20.9</v>
      </c>
      <c r="G3616" s="7">
        <v>478.7</v>
      </c>
      <c r="H3616" s="7">
        <f t="shared" si="504"/>
        <v>3</v>
      </c>
      <c r="I3616" s="16">
        <f t="shared" si="505"/>
        <v>45077</v>
      </c>
      <c r="J3616" s="17">
        <v>1.2267999999999999</v>
      </c>
      <c r="K3616" s="18">
        <f>G3616*结论【关键目标】!C$27*0.7735*0.001</f>
        <v>44.432934000000003</v>
      </c>
      <c r="L3616" s="5">
        <v>0</v>
      </c>
      <c r="M3616" s="5">
        <f>ABS(IF(L3616&lt;=0,L3616/耗电量关键数据!$B$6/1000,L3616/耗电量关键数据!$B$5/1000))</f>
        <v>0</v>
      </c>
      <c r="N3616" s="5">
        <f>电气设备逐时使用率计算!H3592</f>
        <v>22.208055000000002</v>
      </c>
      <c r="O3616" s="5">
        <f>灯光逐时使用率计算!H3592</f>
        <v>11.844296</v>
      </c>
      <c r="P3616" s="19">
        <f t="shared" si="506"/>
        <v>34.052351000000002</v>
      </c>
      <c r="Q3616" s="19">
        <f t="shared" si="510"/>
        <v>34.052351000000002</v>
      </c>
      <c r="R3616" s="20">
        <f t="shared" si="507"/>
        <v>10.380583000000001</v>
      </c>
      <c r="S3616" s="20">
        <f t="shared" si="511"/>
        <v>0</v>
      </c>
      <c r="T3616" s="20">
        <f>IF((T3615+R3616)&lt;0,0,IF((T3615+R3616)&gt;结论【关键目标】!C$28,结论【关键目标】!C$28,T3615+R3616))</f>
        <v>22</v>
      </c>
      <c r="U3616" s="19">
        <f>IF((T3615+R3616)&lt;结论【关键目标】!$C$28,0,(发电量计算【计算逻辑页】!R3616+发电量计算【计算逻辑页】!T3615-结论【关键目标】!$C$28))</f>
        <v>10.380583000000001</v>
      </c>
      <c r="V3616" s="5">
        <f t="shared" si="508"/>
        <v>3.6332040500000002</v>
      </c>
      <c r="W3616" s="5">
        <f t="shared" si="509"/>
        <v>41.775424206799997</v>
      </c>
      <c r="X3616" s="5">
        <f t="shared" si="512"/>
        <v>0</v>
      </c>
    </row>
    <row r="3617" spans="1:24" x14ac:dyDescent="0.15">
      <c r="A3617" s="7">
        <v>3616</v>
      </c>
      <c r="B3617" s="7">
        <v>5</v>
      </c>
      <c r="C3617" s="7">
        <v>31</v>
      </c>
      <c r="D3617" s="7">
        <v>16</v>
      </c>
      <c r="E3617" s="7">
        <v>151</v>
      </c>
      <c r="F3617" s="7">
        <v>18</v>
      </c>
      <c r="G3617" s="7">
        <v>294.89999999999998</v>
      </c>
      <c r="H3617" s="7">
        <f t="shared" si="504"/>
        <v>3</v>
      </c>
      <c r="I3617" s="16">
        <f t="shared" si="505"/>
        <v>45077</v>
      </c>
      <c r="J3617" s="17">
        <v>0.70809999999999995</v>
      </c>
      <c r="K3617" s="18">
        <f>G3617*结论【关键目标】!C$27*0.7735*0.001</f>
        <v>27.372617999999999</v>
      </c>
      <c r="L3617" s="5">
        <v>0</v>
      </c>
      <c r="M3617" s="5">
        <f>ABS(IF(L3617&lt;=0,L3617/耗电量关键数据!$B$6/1000,L3617/耗电量关键数据!$B$5/1000))</f>
        <v>0</v>
      </c>
      <c r="N3617" s="5">
        <f>电气设备逐时使用率计算!H3593</f>
        <v>22.208055000000002</v>
      </c>
      <c r="O3617" s="5">
        <f>灯光逐时使用率计算!H3593</f>
        <v>11.844296</v>
      </c>
      <c r="P3617" s="19">
        <f t="shared" si="506"/>
        <v>34.052351000000002</v>
      </c>
      <c r="Q3617" s="19">
        <f t="shared" si="510"/>
        <v>0</v>
      </c>
      <c r="R3617" s="20">
        <f t="shared" si="507"/>
        <v>27.372617999999999</v>
      </c>
      <c r="S3617" s="20">
        <f t="shared" si="511"/>
        <v>0</v>
      </c>
      <c r="T3617" s="20">
        <f>IF((T3616+R3617)&lt;0,0,IF((T3616+R3617)&gt;结论【关键目标】!C$28,结论【关键目标】!C$28,T3616+R3617))</f>
        <v>22</v>
      </c>
      <c r="U3617" s="19">
        <f>IF((T3616+R3617)&lt;结论【关键目标】!$C$28,0,(发电量计算【计算逻辑页】!R3617+发电量计算【计算逻辑页】!T3616-结论【关键目标】!$C$28))</f>
        <v>27.372618000000003</v>
      </c>
      <c r="V3617" s="5">
        <f t="shared" si="508"/>
        <v>9.5804162999999996</v>
      </c>
      <c r="W3617" s="5">
        <f t="shared" si="509"/>
        <v>19.382550805799998</v>
      </c>
      <c r="X3617" s="5">
        <f t="shared" si="512"/>
        <v>0</v>
      </c>
    </row>
    <row r="3618" spans="1:24" x14ac:dyDescent="0.15">
      <c r="A3618" s="7">
        <v>3617</v>
      </c>
      <c r="B3618" s="7">
        <v>5</v>
      </c>
      <c r="C3618" s="7">
        <v>31</v>
      </c>
      <c r="D3618" s="7">
        <v>17</v>
      </c>
      <c r="E3618" s="7">
        <v>151</v>
      </c>
      <c r="F3618" s="7">
        <v>19</v>
      </c>
      <c r="G3618" s="7">
        <v>229.5</v>
      </c>
      <c r="H3618" s="7">
        <f t="shared" si="504"/>
        <v>3</v>
      </c>
      <c r="I3618" s="16">
        <f t="shared" si="505"/>
        <v>45077</v>
      </c>
      <c r="J3618" s="17">
        <v>0.70809999999999995</v>
      </c>
      <c r="K3618" s="18">
        <f>G3618*结论【关键目标】!C$27*0.7735*0.001</f>
        <v>21.30219</v>
      </c>
      <c r="L3618" s="5">
        <v>0</v>
      </c>
      <c r="M3618" s="5">
        <f>ABS(IF(L3618&lt;=0,L3618/耗电量关键数据!$B$6/1000,L3618/耗电量关键数据!$B$5/1000))</f>
        <v>0</v>
      </c>
      <c r="N3618" s="5">
        <f>电气设备逐时使用率计算!H3594</f>
        <v>22.208055000000002</v>
      </c>
      <c r="O3618" s="5">
        <f>灯光逐时使用率计算!H3594</f>
        <v>11.844296</v>
      </c>
      <c r="P3618" s="19">
        <f t="shared" si="506"/>
        <v>34.052351000000002</v>
      </c>
      <c r="Q3618" s="19">
        <f t="shared" si="510"/>
        <v>0</v>
      </c>
      <c r="R3618" s="20">
        <f t="shared" si="507"/>
        <v>21.30219</v>
      </c>
      <c r="S3618" s="20">
        <f t="shared" si="511"/>
        <v>0</v>
      </c>
      <c r="T3618" s="20">
        <f>IF((T3617+R3618)&lt;0,0,IF((T3617+R3618)&gt;结论【关键目标】!C$28,结论【关键目标】!C$28,T3617+R3618))</f>
        <v>22</v>
      </c>
      <c r="U3618" s="19">
        <f>IF((T3617+R3618)&lt;结论【关键目标】!$C$28,0,(发电量计算【计算逻辑页】!R3618+发电量计算【计算逻辑页】!T3617-结论【关键目标】!$C$28))</f>
        <v>21.302189999999996</v>
      </c>
      <c r="V3618" s="5">
        <f t="shared" si="508"/>
        <v>7.4557664999999984</v>
      </c>
      <c r="W3618" s="5">
        <f t="shared" si="509"/>
        <v>15.084080738999999</v>
      </c>
      <c r="X3618" s="5">
        <f t="shared" si="512"/>
        <v>0</v>
      </c>
    </row>
    <row r="3619" spans="1:24" x14ac:dyDescent="0.15">
      <c r="A3619" s="7">
        <v>3618</v>
      </c>
      <c r="B3619" s="7">
        <v>5</v>
      </c>
      <c r="C3619" s="7">
        <v>31</v>
      </c>
      <c r="D3619" s="7">
        <v>18</v>
      </c>
      <c r="E3619" s="7">
        <v>151</v>
      </c>
      <c r="F3619" s="7">
        <v>18.7</v>
      </c>
      <c r="G3619" s="7">
        <v>91.3</v>
      </c>
      <c r="H3619" s="7">
        <f t="shared" si="504"/>
        <v>3</v>
      </c>
      <c r="I3619" s="16">
        <f t="shared" si="505"/>
        <v>45077</v>
      </c>
      <c r="J3619" s="17">
        <v>0.70809999999999995</v>
      </c>
      <c r="K3619" s="18">
        <f>G3619*结论【关键目标】!C$27*0.7735*0.001</f>
        <v>8.4744660000000014</v>
      </c>
      <c r="L3619" s="5">
        <v>0</v>
      </c>
      <c r="M3619" s="5">
        <f>ABS(IF(L3619&lt;=0,L3619/耗电量关键数据!$B$6/1000,L3619/耗电量关键数据!$B$5/1000))</f>
        <v>0</v>
      </c>
      <c r="N3619" s="5">
        <f>电气设备逐时使用率计算!H3595</f>
        <v>7.0130699999999999</v>
      </c>
      <c r="O3619" s="5">
        <f>灯光逐时使用率计算!H3595</f>
        <v>3.7403040000000001</v>
      </c>
      <c r="P3619" s="19">
        <f t="shared" si="506"/>
        <v>10.753374000000001</v>
      </c>
      <c r="Q3619" s="19">
        <f t="shared" si="510"/>
        <v>0</v>
      </c>
      <c r="R3619" s="20">
        <f t="shared" si="507"/>
        <v>8.4744660000000014</v>
      </c>
      <c r="S3619" s="20">
        <f t="shared" si="511"/>
        <v>0</v>
      </c>
      <c r="T3619" s="20">
        <f>IF((T3618+R3619)&lt;0,0,IF((T3618+R3619)&gt;结论【关键目标】!C$28,结论【关键目标】!C$28,T3618+R3619))</f>
        <v>22</v>
      </c>
      <c r="U3619" s="19">
        <f>IF((T3618+R3619)&lt;结论【关键目标】!$C$28,0,(发电量计算【计算逻辑页】!R3619+发电量计算【计算逻辑页】!T3618-结论【关键目标】!$C$28))</f>
        <v>8.4744659999999996</v>
      </c>
      <c r="V3619" s="5">
        <f t="shared" si="508"/>
        <v>2.9660630999999995</v>
      </c>
      <c r="W3619" s="5">
        <f t="shared" si="509"/>
        <v>6.0007693746000008</v>
      </c>
      <c r="X3619" s="5">
        <f t="shared" si="512"/>
        <v>0</v>
      </c>
    </row>
    <row r="3620" spans="1:24" x14ac:dyDescent="0.15">
      <c r="A3620" s="7">
        <v>3619</v>
      </c>
      <c r="B3620" s="7">
        <v>5</v>
      </c>
      <c r="C3620" s="7">
        <v>31</v>
      </c>
      <c r="D3620" s="7">
        <v>19</v>
      </c>
      <c r="E3620" s="7">
        <v>151</v>
      </c>
      <c r="F3620" s="7">
        <v>18</v>
      </c>
      <c r="G3620" s="7">
        <v>0</v>
      </c>
      <c r="H3620" s="7">
        <f t="shared" si="504"/>
        <v>3</v>
      </c>
      <c r="I3620" s="16">
        <f t="shared" si="505"/>
        <v>45077</v>
      </c>
      <c r="J3620" s="17">
        <v>1.2267999999999999</v>
      </c>
      <c r="K3620" s="18">
        <f>G3620*结论【关键目标】!C$27*0.7735*0.001</f>
        <v>0</v>
      </c>
      <c r="L3620" s="5">
        <v>0</v>
      </c>
      <c r="M3620" s="5">
        <f>ABS(IF(L3620&lt;=0,L3620/耗电量关键数据!$B$6/1000,L3620/耗电量关键数据!$B$5/1000))</f>
        <v>0</v>
      </c>
      <c r="N3620" s="5">
        <f>电气设备逐时使用率计算!H3596</f>
        <v>7.0130699999999999</v>
      </c>
      <c r="O3620" s="5">
        <f>灯光逐时使用率计算!H3596</f>
        <v>3.7403040000000001</v>
      </c>
      <c r="P3620" s="19">
        <f t="shared" si="506"/>
        <v>10.753374000000001</v>
      </c>
      <c r="Q3620" s="19">
        <f t="shared" si="510"/>
        <v>10.753374000000001</v>
      </c>
      <c r="R3620" s="20">
        <f t="shared" si="507"/>
        <v>-10.753374000000001</v>
      </c>
      <c r="S3620" s="20">
        <f t="shared" si="511"/>
        <v>10.753374000000001</v>
      </c>
      <c r="T3620" s="20">
        <f>IF((T3619+R3620)&lt;0,0,IF((T3619+R3620)&gt;结论【关键目标】!C$28,结论【关键目标】!C$28,T3619+R3620))</f>
        <v>11.246625999999999</v>
      </c>
      <c r="U3620" s="19">
        <f>IF((T3619+R3620)&lt;结论【关键目标】!$C$28,0,(发电量计算【计算逻辑页】!R3620+发电量计算【计算逻辑页】!T3619-结论【关键目标】!$C$28))</f>
        <v>0</v>
      </c>
      <c r="V3620" s="5">
        <f t="shared" si="508"/>
        <v>0</v>
      </c>
      <c r="W3620" s="5">
        <f t="shared" si="509"/>
        <v>0</v>
      </c>
      <c r="X3620" s="5">
        <f t="shared" si="512"/>
        <v>9.428558323199999</v>
      </c>
    </row>
    <row r="3621" spans="1:24" x14ac:dyDescent="0.15">
      <c r="A3621" s="7">
        <v>3620</v>
      </c>
      <c r="B3621" s="7">
        <v>5</v>
      </c>
      <c r="C3621" s="7">
        <v>31</v>
      </c>
      <c r="D3621" s="7">
        <v>20</v>
      </c>
      <c r="E3621" s="7">
        <v>151</v>
      </c>
      <c r="F3621" s="7">
        <v>13.6</v>
      </c>
      <c r="G3621" s="7">
        <v>0</v>
      </c>
      <c r="H3621" s="7">
        <f t="shared" si="504"/>
        <v>3</v>
      </c>
      <c r="I3621" s="16">
        <f t="shared" si="505"/>
        <v>45077</v>
      </c>
      <c r="J3621" s="17">
        <v>1.2267999999999999</v>
      </c>
      <c r="K3621" s="18">
        <f>G3621*结论【关键目标】!C$27*0.7735*0.001</f>
        <v>0</v>
      </c>
      <c r="L3621" s="5">
        <v>0</v>
      </c>
      <c r="M3621" s="5">
        <f>ABS(IF(L3621&lt;=0,L3621/耗电量关键数据!$B$6/1000,L3621/耗电量关键数据!$B$5/1000))</f>
        <v>0</v>
      </c>
      <c r="N3621" s="5">
        <f>电气设备逐时使用率计算!H3597</f>
        <v>1.1688450000000001</v>
      </c>
      <c r="O3621" s="5">
        <f>灯光逐时使用率计算!H3597</f>
        <v>0.37403039999999999</v>
      </c>
      <c r="P3621" s="19">
        <f t="shared" si="506"/>
        <v>1.5428754000000002</v>
      </c>
      <c r="Q3621" s="19">
        <f t="shared" si="510"/>
        <v>1.5428754000000002</v>
      </c>
      <c r="R3621" s="20">
        <f t="shared" si="507"/>
        <v>-1.5428754000000002</v>
      </c>
      <c r="S3621" s="20">
        <f t="shared" si="511"/>
        <v>1.5428754000000002</v>
      </c>
      <c r="T3621" s="20">
        <f>IF((T3620+R3621)&lt;0,0,IF((T3620+R3621)&gt;结论【关键目标】!C$28,结论【关键目标】!C$28,T3620+R3621))</f>
        <v>9.7037505999999993</v>
      </c>
      <c r="U3621" s="19">
        <f>IF((T3620+R3621)&lt;结论【关键目标】!$C$28,0,(发电量计算【计算逻辑页】!R3621+发电量计算【计算逻辑页】!T3620-结论【关键目标】!$C$28))</f>
        <v>0</v>
      </c>
      <c r="V3621" s="5">
        <f t="shared" si="508"/>
        <v>0</v>
      </c>
      <c r="W3621" s="5">
        <f t="shared" si="509"/>
        <v>0</v>
      </c>
      <c r="X3621" s="5">
        <f t="shared" si="512"/>
        <v>1.3527931507200002</v>
      </c>
    </row>
    <row r="3622" spans="1:24" x14ac:dyDescent="0.15">
      <c r="A3622" s="7">
        <v>3621</v>
      </c>
      <c r="B3622" s="7">
        <v>5</v>
      </c>
      <c r="C3622" s="7">
        <v>31</v>
      </c>
      <c r="D3622" s="7">
        <v>21</v>
      </c>
      <c r="E3622" s="7">
        <v>151</v>
      </c>
      <c r="F3622" s="7">
        <v>13.9</v>
      </c>
      <c r="G3622" s="7">
        <v>0</v>
      </c>
      <c r="H3622" s="7">
        <f t="shared" si="504"/>
        <v>3</v>
      </c>
      <c r="I3622" s="16">
        <f t="shared" si="505"/>
        <v>45077</v>
      </c>
      <c r="J3622" s="17">
        <v>1.2267999999999999</v>
      </c>
      <c r="K3622" s="18">
        <f>G3622*结论【关键目标】!C$27*0.7735*0.001</f>
        <v>0</v>
      </c>
      <c r="L3622" s="5">
        <v>0</v>
      </c>
      <c r="M3622" s="5">
        <f>ABS(IF(L3622&lt;=0,L3622/耗电量关键数据!$B$6/1000,L3622/耗电量关键数据!$B$5/1000))</f>
        <v>0</v>
      </c>
      <c r="N3622" s="5">
        <f>电气设备逐时使用率计算!H3598</f>
        <v>1.1688450000000001</v>
      </c>
      <c r="O3622" s="5">
        <f>灯光逐时使用率计算!H3598</f>
        <v>0.37403039999999999</v>
      </c>
      <c r="P3622" s="19">
        <f t="shared" si="506"/>
        <v>1.5428754000000002</v>
      </c>
      <c r="Q3622" s="19">
        <f t="shared" si="510"/>
        <v>1.5428754000000002</v>
      </c>
      <c r="R3622" s="20">
        <f t="shared" si="507"/>
        <v>-1.5428754000000002</v>
      </c>
      <c r="S3622" s="20">
        <f t="shared" si="511"/>
        <v>1.5428754000000002</v>
      </c>
      <c r="T3622" s="20">
        <f>IF((T3621+R3622)&lt;0,0,IF((T3621+R3622)&gt;结论【关键目标】!C$28,结论【关键目标】!C$28,T3621+R3622))</f>
        <v>8.1608751999999996</v>
      </c>
      <c r="U3622" s="19">
        <f>IF((T3621+R3622)&lt;结论【关键目标】!$C$28,0,(发电量计算【计算逻辑页】!R3622+发电量计算【计算逻辑页】!T3621-结论【关键目标】!$C$28))</f>
        <v>0</v>
      </c>
      <c r="V3622" s="5">
        <f t="shared" si="508"/>
        <v>0</v>
      </c>
      <c r="W3622" s="5">
        <f t="shared" si="509"/>
        <v>0</v>
      </c>
      <c r="X3622" s="5">
        <f t="shared" si="512"/>
        <v>1.3527931507200002</v>
      </c>
    </row>
    <row r="3623" spans="1:24" x14ac:dyDescent="0.15">
      <c r="A3623" s="7">
        <v>3622</v>
      </c>
      <c r="B3623" s="7">
        <v>5</v>
      </c>
      <c r="C3623" s="7">
        <v>31</v>
      </c>
      <c r="D3623" s="7">
        <v>22</v>
      </c>
      <c r="E3623" s="7">
        <v>151</v>
      </c>
      <c r="F3623" s="7">
        <v>14.1</v>
      </c>
      <c r="G3623" s="7">
        <v>0</v>
      </c>
      <c r="H3623" s="7">
        <f t="shared" si="504"/>
        <v>3</v>
      </c>
      <c r="I3623" s="16">
        <f t="shared" si="505"/>
        <v>45077</v>
      </c>
      <c r="J3623" s="17">
        <v>0.70809999999999995</v>
      </c>
      <c r="K3623" s="18">
        <f>G3623*结论【关键目标】!C$27*0.7735*0.001</f>
        <v>0</v>
      </c>
      <c r="L3623" s="5">
        <v>0</v>
      </c>
      <c r="M3623" s="5">
        <f>ABS(IF(L3623&lt;=0,L3623/耗电量关键数据!$B$6/1000,L3623/耗电量关键数据!$B$5/1000))</f>
        <v>0</v>
      </c>
      <c r="N3623" s="5">
        <f>电气设备逐时使用率计算!H3599</f>
        <v>1.1688450000000001</v>
      </c>
      <c r="O3623" s="5">
        <f>灯光逐时使用率计算!H3599</f>
        <v>0.37403039999999999</v>
      </c>
      <c r="P3623" s="19">
        <f t="shared" si="506"/>
        <v>1.5428754000000002</v>
      </c>
      <c r="Q3623" s="19">
        <f t="shared" si="510"/>
        <v>0</v>
      </c>
      <c r="R3623" s="20">
        <f t="shared" si="507"/>
        <v>0</v>
      </c>
      <c r="S3623" s="20">
        <f t="shared" si="511"/>
        <v>0</v>
      </c>
      <c r="T3623" s="20">
        <f>IF((T3622+R3623)&lt;0,0,IF((T3622+R3623)&gt;结论【关键目标】!C$28,结论【关键目标】!C$28,T3622+R3623))</f>
        <v>8.1608751999999996</v>
      </c>
      <c r="U3623" s="19">
        <f>IF((T3622+R3623)&lt;结论【关键目标】!$C$28,0,(发电量计算【计算逻辑页】!R3623+发电量计算【计算逻辑页】!T3622-结论【关键目标】!$C$28))</f>
        <v>0</v>
      </c>
      <c r="V3623" s="5">
        <f t="shared" si="508"/>
        <v>0</v>
      </c>
      <c r="W3623" s="5">
        <f t="shared" si="509"/>
        <v>0</v>
      </c>
      <c r="X3623" s="5">
        <f t="shared" si="512"/>
        <v>0</v>
      </c>
    </row>
    <row r="3624" spans="1:24" x14ac:dyDescent="0.15">
      <c r="A3624" s="7">
        <v>3623</v>
      </c>
      <c r="B3624" s="7">
        <v>5</v>
      </c>
      <c r="C3624" s="7">
        <v>31</v>
      </c>
      <c r="D3624" s="7">
        <v>23</v>
      </c>
      <c r="E3624" s="7">
        <v>151</v>
      </c>
      <c r="F3624" s="7">
        <v>14.4</v>
      </c>
      <c r="G3624" s="7">
        <v>0</v>
      </c>
      <c r="H3624" s="7">
        <f t="shared" si="504"/>
        <v>3</v>
      </c>
      <c r="I3624" s="16">
        <f t="shared" si="505"/>
        <v>45077</v>
      </c>
      <c r="J3624" s="17">
        <v>0.70809999999999995</v>
      </c>
      <c r="K3624" s="18">
        <f>G3624*结论【关键目标】!C$27*0.7735*0.001</f>
        <v>0</v>
      </c>
      <c r="L3624" s="5">
        <v>0</v>
      </c>
      <c r="M3624" s="5">
        <f>ABS(IF(L3624&lt;=0,L3624/耗电量关键数据!$B$6/1000,L3624/耗电量关键数据!$B$5/1000))</f>
        <v>0</v>
      </c>
      <c r="N3624" s="5">
        <f>电气设备逐时使用率计算!H3600</f>
        <v>1.1688450000000001</v>
      </c>
      <c r="O3624" s="5">
        <f>灯光逐时使用率计算!H3600</f>
        <v>0.37403039999999999</v>
      </c>
      <c r="P3624" s="19">
        <f t="shared" si="506"/>
        <v>1.5428754000000002</v>
      </c>
      <c r="Q3624" s="19">
        <f t="shared" si="510"/>
        <v>0</v>
      </c>
      <c r="R3624" s="20">
        <f t="shared" si="507"/>
        <v>0</v>
      </c>
      <c r="S3624" s="20">
        <f t="shared" si="511"/>
        <v>0</v>
      </c>
      <c r="T3624" s="20">
        <f>IF((T3623+R3624)&lt;0,0,IF((T3623+R3624)&gt;结论【关键目标】!C$28,结论【关键目标】!C$28,T3623+R3624))</f>
        <v>8.1608751999999996</v>
      </c>
      <c r="U3624" s="19">
        <f>IF((T3623+R3624)&lt;结论【关键目标】!$C$28,0,(发电量计算【计算逻辑页】!R3624+发电量计算【计算逻辑页】!T3623-结论【关键目标】!$C$28))</f>
        <v>0</v>
      </c>
      <c r="V3624" s="5">
        <f t="shared" si="508"/>
        <v>0</v>
      </c>
      <c r="W3624" s="5">
        <f t="shared" si="509"/>
        <v>0</v>
      </c>
      <c r="X3624" s="5">
        <f t="shared" si="512"/>
        <v>0</v>
      </c>
    </row>
    <row r="3625" spans="1:24" x14ac:dyDescent="0.15">
      <c r="A3625" s="7">
        <v>3624</v>
      </c>
      <c r="B3625" s="7">
        <v>5</v>
      </c>
      <c r="C3625" s="7">
        <v>31</v>
      </c>
      <c r="D3625" s="7">
        <v>24</v>
      </c>
      <c r="E3625" s="7">
        <v>151</v>
      </c>
      <c r="F3625" s="7">
        <v>14.7</v>
      </c>
      <c r="G3625" s="7">
        <v>0</v>
      </c>
      <c r="H3625" s="7">
        <f t="shared" si="504"/>
        <v>3</v>
      </c>
      <c r="I3625" s="16">
        <f t="shared" si="505"/>
        <v>45077</v>
      </c>
      <c r="J3625" s="17">
        <v>0.2407</v>
      </c>
      <c r="K3625" s="18">
        <f>G3625*结论【关键目标】!C$27*0.7735*0.001</f>
        <v>0</v>
      </c>
      <c r="L3625" s="5">
        <v>0</v>
      </c>
      <c r="M3625" s="5">
        <f>ABS(IF(L3625&lt;=0,L3625/耗电量关键数据!$B$6/1000,L3625/耗电量关键数据!$B$5/1000))</f>
        <v>0</v>
      </c>
      <c r="N3625" s="5">
        <f>电气设备逐时使用率计算!H3601</f>
        <v>1.1688450000000001</v>
      </c>
      <c r="O3625" s="5">
        <f>灯光逐时使用率计算!H3601</f>
        <v>0.37403039999999999</v>
      </c>
      <c r="P3625" s="19">
        <f t="shared" si="506"/>
        <v>1.5428754000000002</v>
      </c>
      <c r="Q3625" s="19">
        <f t="shared" si="510"/>
        <v>0</v>
      </c>
      <c r="R3625" s="20">
        <f t="shared" si="507"/>
        <v>0</v>
      </c>
      <c r="S3625" s="20">
        <f t="shared" si="511"/>
        <v>0</v>
      </c>
      <c r="T3625" s="20">
        <f>IF((T3624+R3625)&lt;0,0,IF((T3624+R3625)&gt;结论【关键目标】!C$28,结论【关键目标】!C$28,T3624+R3625))</f>
        <v>8.1608751999999996</v>
      </c>
      <c r="U3625" s="19">
        <f>IF((T3624+R3625)&lt;结论【关键目标】!$C$28,0,(发电量计算【计算逻辑页】!R3625+发电量计算【计算逻辑页】!T3624-结论【关键目标】!$C$28))</f>
        <v>0</v>
      </c>
      <c r="V3625" s="5">
        <f t="shared" si="508"/>
        <v>0</v>
      </c>
      <c r="W3625" s="5">
        <f t="shared" si="509"/>
        <v>0</v>
      </c>
      <c r="X3625" s="5">
        <f t="shared" si="512"/>
        <v>0</v>
      </c>
    </row>
    <row r="3626" spans="1:24" x14ac:dyDescent="0.15">
      <c r="A3626" s="7">
        <v>3625</v>
      </c>
      <c r="B3626" s="7">
        <v>6</v>
      </c>
      <c r="C3626" s="7">
        <v>1</v>
      </c>
      <c r="D3626" s="7">
        <v>1</v>
      </c>
      <c r="E3626" s="7">
        <v>152</v>
      </c>
      <c r="F3626" s="7">
        <v>14.9</v>
      </c>
      <c r="G3626" s="7">
        <v>0</v>
      </c>
      <c r="H3626" s="7">
        <f t="shared" si="504"/>
        <v>4</v>
      </c>
      <c r="I3626" s="16">
        <f t="shared" si="505"/>
        <v>45078</v>
      </c>
      <c r="J3626" s="17">
        <v>0.2407</v>
      </c>
      <c r="K3626" s="18">
        <f>G3626*结论【关键目标】!C$27*0.7735*0.001</f>
        <v>0</v>
      </c>
      <c r="L3626" s="5">
        <v>0</v>
      </c>
      <c r="M3626" s="5">
        <f>ABS(IF(L3626&lt;=0,L3626/耗电量关键数据!$B$6/1000,L3626/耗电量关键数据!$B$5/1000))</f>
        <v>0</v>
      </c>
      <c r="N3626" s="5">
        <f>电气设备逐时使用率计算!H3602</f>
        <v>1.1688450000000001</v>
      </c>
      <c r="O3626" s="5">
        <f>灯光逐时使用率计算!H3602</f>
        <v>0.37403039999999999</v>
      </c>
      <c r="P3626" s="19">
        <f t="shared" si="506"/>
        <v>1.5428754000000002</v>
      </c>
      <c r="Q3626" s="19">
        <f t="shared" si="510"/>
        <v>0</v>
      </c>
      <c r="R3626" s="20">
        <f t="shared" si="507"/>
        <v>0</v>
      </c>
      <c r="S3626" s="20">
        <f t="shared" si="511"/>
        <v>0</v>
      </c>
      <c r="T3626" s="20">
        <f>IF((T3625+R3626)&lt;0,0,IF((T3625+R3626)&gt;结论【关键目标】!C$28,结论【关键目标】!C$28,T3625+R3626))</f>
        <v>8.1608751999999996</v>
      </c>
      <c r="U3626" s="19">
        <f>IF((T3625+R3626)&lt;结论【关键目标】!$C$28,0,(发电量计算【计算逻辑页】!R3626+发电量计算【计算逻辑页】!T3625-结论【关键目标】!$C$28))</f>
        <v>0</v>
      </c>
      <c r="V3626" s="5">
        <f t="shared" si="508"/>
        <v>0</v>
      </c>
      <c r="W3626" s="5">
        <f t="shared" si="509"/>
        <v>0</v>
      </c>
      <c r="X3626" s="5">
        <f t="shared" si="512"/>
        <v>0</v>
      </c>
    </row>
    <row r="3627" spans="1:24" x14ac:dyDescent="0.15">
      <c r="A3627" s="7">
        <v>3626</v>
      </c>
      <c r="B3627" s="7">
        <v>6</v>
      </c>
      <c r="C3627" s="7">
        <v>1</v>
      </c>
      <c r="D3627" s="7">
        <v>2</v>
      </c>
      <c r="E3627" s="7">
        <v>152</v>
      </c>
      <c r="F3627" s="7">
        <v>15.2</v>
      </c>
      <c r="G3627" s="7">
        <v>0</v>
      </c>
      <c r="H3627" s="7">
        <f t="shared" si="504"/>
        <v>4</v>
      </c>
      <c r="I3627" s="16">
        <f t="shared" si="505"/>
        <v>45078</v>
      </c>
      <c r="J3627" s="17">
        <v>0.2407</v>
      </c>
      <c r="K3627" s="18">
        <f>G3627*结论【关键目标】!C$27*0.7735*0.001</f>
        <v>0</v>
      </c>
      <c r="L3627" s="5">
        <v>0</v>
      </c>
      <c r="M3627" s="5">
        <f>ABS(IF(L3627&lt;=0,L3627/耗电量关键数据!$B$6/1000,L3627/耗电量关键数据!$B$5/1000))</f>
        <v>0</v>
      </c>
      <c r="N3627" s="5">
        <f>电气设备逐时使用率计算!H3603</f>
        <v>1.1688450000000001</v>
      </c>
      <c r="O3627" s="5">
        <f>灯光逐时使用率计算!H3603</f>
        <v>0.37403039999999999</v>
      </c>
      <c r="P3627" s="19">
        <f t="shared" si="506"/>
        <v>1.5428754000000002</v>
      </c>
      <c r="Q3627" s="19">
        <f t="shared" si="510"/>
        <v>0</v>
      </c>
      <c r="R3627" s="20">
        <f t="shared" si="507"/>
        <v>0</v>
      </c>
      <c r="S3627" s="20">
        <f t="shared" si="511"/>
        <v>0</v>
      </c>
      <c r="T3627" s="20">
        <f>IF((T3626+R3627)&lt;0,0,IF((T3626+R3627)&gt;结论【关键目标】!C$28,结论【关键目标】!C$28,T3626+R3627))</f>
        <v>8.1608751999999996</v>
      </c>
      <c r="U3627" s="19">
        <f>IF((T3626+R3627)&lt;结论【关键目标】!$C$28,0,(发电量计算【计算逻辑页】!R3627+发电量计算【计算逻辑页】!T3626-结论【关键目标】!$C$28))</f>
        <v>0</v>
      </c>
      <c r="V3627" s="5">
        <f t="shared" si="508"/>
        <v>0</v>
      </c>
      <c r="W3627" s="5">
        <f t="shared" si="509"/>
        <v>0</v>
      </c>
      <c r="X3627" s="5">
        <f t="shared" si="512"/>
        <v>0</v>
      </c>
    </row>
    <row r="3628" spans="1:24" x14ac:dyDescent="0.15">
      <c r="A3628" s="7">
        <v>3627</v>
      </c>
      <c r="B3628" s="7">
        <v>6</v>
      </c>
      <c r="C3628" s="7">
        <v>1</v>
      </c>
      <c r="D3628" s="7">
        <v>3</v>
      </c>
      <c r="E3628" s="7">
        <v>152</v>
      </c>
      <c r="F3628" s="7">
        <v>15.5</v>
      </c>
      <c r="G3628" s="7">
        <v>0</v>
      </c>
      <c r="H3628" s="7">
        <f t="shared" si="504"/>
        <v>4</v>
      </c>
      <c r="I3628" s="16">
        <f t="shared" si="505"/>
        <v>45078</v>
      </c>
      <c r="J3628" s="17">
        <v>0.2407</v>
      </c>
      <c r="K3628" s="18">
        <f>G3628*结论【关键目标】!C$27*0.7735*0.001</f>
        <v>0</v>
      </c>
      <c r="L3628" s="5">
        <v>0</v>
      </c>
      <c r="M3628" s="5">
        <f>ABS(IF(L3628&lt;=0,L3628/耗电量关键数据!$B$6/1000,L3628/耗电量关键数据!$B$5/1000))</f>
        <v>0</v>
      </c>
      <c r="N3628" s="5">
        <f>电气设备逐时使用率计算!H3604</f>
        <v>1.1688450000000001</v>
      </c>
      <c r="O3628" s="5">
        <f>灯光逐时使用率计算!H3604</f>
        <v>0.37403039999999999</v>
      </c>
      <c r="P3628" s="19">
        <f t="shared" si="506"/>
        <v>1.5428754000000002</v>
      </c>
      <c r="Q3628" s="19">
        <f t="shared" si="510"/>
        <v>0</v>
      </c>
      <c r="R3628" s="20">
        <f t="shared" si="507"/>
        <v>0</v>
      </c>
      <c r="S3628" s="20">
        <f t="shared" si="511"/>
        <v>0</v>
      </c>
      <c r="T3628" s="20">
        <f>IF((T3627+R3628)&lt;0,0,IF((T3627+R3628)&gt;结论【关键目标】!C$28,结论【关键目标】!C$28,T3627+R3628))</f>
        <v>8.1608751999999996</v>
      </c>
      <c r="U3628" s="19">
        <f>IF((T3627+R3628)&lt;结论【关键目标】!$C$28,0,(发电量计算【计算逻辑页】!R3628+发电量计算【计算逻辑页】!T3627-结论【关键目标】!$C$28))</f>
        <v>0</v>
      </c>
      <c r="V3628" s="5">
        <f t="shared" si="508"/>
        <v>0</v>
      </c>
      <c r="W3628" s="5">
        <f t="shared" si="509"/>
        <v>0</v>
      </c>
      <c r="X3628" s="5">
        <f t="shared" si="512"/>
        <v>0</v>
      </c>
    </row>
    <row r="3629" spans="1:24" x14ac:dyDescent="0.15">
      <c r="A3629" s="7">
        <v>3628</v>
      </c>
      <c r="B3629" s="7">
        <v>6</v>
      </c>
      <c r="C3629" s="7">
        <v>1</v>
      </c>
      <c r="D3629" s="7">
        <v>4</v>
      </c>
      <c r="E3629" s="7">
        <v>152</v>
      </c>
      <c r="F3629" s="7">
        <v>15.7</v>
      </c>
      <c r="G3629" s="7">
        <v>0</v>
      </c>
      <c r="H3629" s="7">
        <f t="shared" si="504"/>
        <v>4</v>
      </c>
      <c r="I3629" s="16">
        <f t="shared" si="505"/>
        <v>45078</v>
      </c>
      <c r="J3629" s="17">
        <v>0.2407</v>
      </c>
      <c r="K3629" s="18">
        <f>G3629*结论【关键目标】!C$27*0.7735*0.001</f>
        <v>0</v>
      </c>
      <c r="L3629" s="5">
        <v>0</v>
      </c>
      <c r="M3629" s="5">
        <f>ABS(IF(L3629&lt;=0,L3629/耗电量关键数据!$B$6/1000,L3629/耗电量关键数据!$B$5/1000))</f>
        <v>0</v>
      </c>
      <c r="N3629" s="5">
        <f>电气设备逐时使用率计算!H3605</f>
        <v>1.1688450000000001</v>
      </c>
      <c r="O3629" s="5">
        <f>灯光逐时使用率计算!H3605</f>
        <v>0.37403039999999999</v>
      </c>
      <c r="P3629" s="19">
        <f t="shared" si="506"/>
        <v>1.5428754000000002</v>
      </c>
      <c r="Q3629" s="19">
        <f t="shared" si="510"/>
        <v>0</v>
      </c>
      <c r="R3629" s="20">
        <f t="shared" si="507"/>
        <v>0</v>
      </c>
      <c r="S3629" s="20">
        <f t="shared" si="511"/>
        <v>0</v>
      </c>
      <c r="T3629" s="20">
        <f>IF((T3628+R3629)&lt;0,0,IF((T3628+R3629)&gt;结论【关键目标】!C$28,结论【关键目标】!C$28,T3628+R3629))</f>
        <v>8.1608751999999996</v>
      </c>
      <c r="U3629" s="19">
        <f>IF((T3628+R3629)&lt;结论【关键目标】!$C$28,0,(发电量计算【计算逻辑页】!R3629+发电量计算【计算逻辑页】!T3628-结论【关键目标】!$C$28))</f>
        <v>0</v>
      </c>
      <c r="V3629" s="5">
        <f t="shared" si="508"/>
        <v>0</v>
      </c>
      <c r="W3629" s="5">
        <f t="shared" si="509"/>
        <v>0</v>
      </c>
      <c r="X3629" s="5">
        <f t="shared" si="512"/>
        <v>0</v>
      </c>
    </row>
    <row r="3630" spans="1:24" x14ac:dyDescent="0.15">
      <c r="A3630" s="7">
        <v>3629</v>
      </c>
      <c r="B3630" s="7">
        <v>6</v>
      </c>
      <c r="C3630" s="7">
        <v>1</v>
      </c>
      <c r="D3630" s="7">
        <v>5</v>
      </c>
      <c r="E3630" s="7">
        <v>152</v>
      </c>
      <c r="F3630" s="7">
        <v>16</v>
      </c>
      <c r="G3630" s="7">
        <v>3.5</v>
      </c>
      <c r="H3630" s="7">
        <f t="shared" si="504"/>
        <v>4</v>
      </c>
      <c r="I3630" s="16">
        <f t="shared" si="505"/>
        <v>45078</v>
      </c>
      <c r="J3630" s="17">
        <v>0.2407</v>
      </c>
      <c r="K3630" s="18">
        <f>G3630*结论【关键目标】!C$27*0.7735*0.001</f>
        <v>0.32486999999999999</v>
      </c>
      <c r="L3630" s="5">
        <v>0</v>
      </c>
      <c r="M3630" s="5">
        <f>ABS(IF(L3630&lt;=0,L3630/耗电量关键数据!$B$6/1000,L3630/耗电量关键数据!$B$5/1000))</f>
        <v>0</v>
      </c>
      <c r="N3630" s="5">
        <f>电气设备逐时使用率计算!H3606</f>
        <v>1.1688450000000001</v>
      </c>
      <c r="O3630" s="5">
        <f>灯光逐时使用率计算!H3606</f>
        <v>0.37403039999999999</v>
      </c>
      <c r="P3630" s="19">
        <f t="shared" si="506"/>
        <v>1.5428754000000002</v>
      </c>
      <c r="Q3630" s="19">
        <f t="shared" si="510"/>
        <v>0</v>
      </c>
      <c r="R3630" s="20">
        <f t="shared" si="507"/>
        <v>0.32486999999999999</v>
      </c>
      <c r="S3630" s="20">
        <f t="shared" si="511"/>
        <v>0</v>
      </c>
      <c r="T3630" s="20">
        <f>IF((T3629+R3630)&lt;0,0,IF((T3629+R3630)&gt;结论【关键目标】!C$28,结论【关键目标】!C$28,T3629+R3630))</f>
        <v>8.4857452000000002</v>
      </c>
      <c r="U3630" s="19">
        <f>IF((T3629+R3630)&lt;结论【关键目标】!$C$28,0,(发电量计算【计算逻辑页】!R3630+发电量计算【计算逻辑页】!T3629-结论【关键目标】!$C$28))</f>
        <v>0</v>
      </c>
      <c r="V3630" s="5">
        <f t="shared" si="508"/>
        <v>0</v>
      </c>
      <c r="W3630" s="5">
        <f t="shared" si="509"/>
        <v>7.8196209000000003E-2</v>
      </c>
      <c r="X3630" s="5">
        <f t="shared" si="512"/>
        <v>0</v>
      </c>
    </row>
    <row r="3631" spans="1:24" x14ac:dyDescent="0.15">
      <c r="A3631" s="7">
        <v>3630</v>
      </c>
      <c r="B3631" s="7">
        <v>6</v>
      </c>
      <c r="C3631" s="7">
        <v>1</v>
      </c>
      <c r="D3631" s="7">
        <v>6</v>
      </c>
      <c r="E3631" s="7">
        <v>152</v>
      </c>
      <c r="F3631" s="7">
        <v>17.3</v>
      </c>
      <c r="G3631" s="7">
        <v>108</v>
      </c>
      <c r="H3631" s="7">
        <f t="shared" si="504"/>
        <v>4</v>
      </c>
      <c r="I3631" s="16">
        <f t="shared" si="505"/>
        <v>45078</v>
      </c>
      <c r="J3631" s="17">
        <v>0.2407</v>
      </c>
      <c r="K3631" s="18">
        <f>G3631*结论【关键目标】!C$27*0.7735*0.001</f>
        <v>10.024559999999999</v>
      </c>
      <c r="L3631" s="5">
        <v>0</v>
      </c>
      <c r="M3631" s="5">
        <f>ABS(IF(L3631&lt;=0,L3631/耗电量关键数据!$B$6/1000,L3631/耗电量关键数据!$B$5/1000))</f>
        <v>0</v>
      </c>
      <c r="N3631" s="5">
        <f>电气设备逐时使用率计算!H3607</f>
        <v>1.1688450000000001</v>
      </c>
      <c r="O3631" s="5">
        <f>灯光逐时使用率计算!H3607</f>
        <v>0.37403039999999999</v>
      </c>
      <c r="P3631" s="19">
        <f t="shared" si="506"/>
        <v>1.5428754000000002</v>
      </c>
      <c r="Q3631" s="19">
        <f t="shared" si="510"/>
        <v>0</v>
      </c>
      <c r="R3631" s="20">
        <f t="shared" si="507"/>
        <v>10.024559999999999</v>
      </c>
      <c r="S3631" s="20">
        <f t="shared" si="511"/>
        <v>0</v>
      </c>
      <c r="T3631" s="20">
        <f>IF((T3630+R3631)&lt;0,0,IF((T3630+R3631)&gt;结论【关键目标】!C$28,结论【关键目标】!C$28,T3630+R3631))</f>
        <v>18.510305199999998</v>
      </c>
      <c r="U3631" s="19">
        <f>IF((T3630+R3631)&lt;结论【关键目标】!$C$28,0,(发电量计算【计算逻辑页】!R3631+发电量计算【计算逻辑页】!T3630-结论【关键目标】!$C$28))</f>
        <v>0</v>
      </c>
      <c r="V3631" s="5">
        <f t="shared" si="508"/>
        <v>0</v>
      </c>
      <c r="W3631" s="5">
        <f t="shared" si="509"/>
        <v>0.37137010878000004</v>
      </c>
      <c r="X3631" s="5">
        <f t="shared" si="512"/>
        <v>0</v>
      </c>
    </row>
    <row r="3632" spans="1:24" x14ac:dyDescent="0.15">
      <c r="A3632" s="7">
        <v>3631</v>
      </c>
      <c r="B3632" s="7">
        <v>6</v>
      </c>
      <c r="C3632" s="7">
        <v>1</v>
      </c>
      <c r="D3632" s="7">
        <v>7</v>
      </c>
      <c r="E3632" s="7">
        <v>152</v>
      </c>
      <c r="F3632" s="7">
        <v>17</v>
      </c>
      <c r="G3632" s="7">
        <v>240.7</v>
      </c>
      <c r="H3632" s="7">
        <f t="shared" si="504"/>
        <v>4</v>
      </c>
      <c r="I3632" s="16">
        <f t="shared" si="505"/>
        <v>45078</v>
      </c>
      <c r="J3632" s="17">
        <v>0.2407</v>
      </c>
      <c r="K3632" s="18">
        <f>G3632*结论【关键目标】!C$27*0.7735*0.001</f>
        <v>22.341773999999997</v>
      </c>
      <c r="L3632" s="5">
        <v>0</v>
      </c>
      <c r="M3632" s="5">
        <f>ABS(IF(L3632&lt;=0,L3632/耗电量关键数据!$B$6/1000,L3632/耗电量关键数据!$B$5/1000))</f>
        <v>0</v>
      </c>
      <c r="N3632" s="5">
        <f>电气设备逐时使用率计算!H3608</f>
        <v>2.3376900000000003</v>
      </c>
      <c r="O3632" s="5">
        <f>灯光逐时使用率计算!H3608</f>
        <v>1.2467680000000001</v>
      </c>
      <c r="P3632" s="19">
        <f t="shared" si="506"/>
        <v>3.5844580000000006</v>
      </c>
      <c r="Q3632" s="19">
        <f t="shared" si="510"/>
        <v>0</v>
      </c>
      <c r="R3632" s="20">
        <f t="shared" si="507"/>
        <v>22.341773999999997</v>
      </c>
      <c r="S3632" s="20">
        <f t="shared" si="511"/>
        <v>0</v>
      </c>
      <c r="T3632" s="20">
        <f>IF((T3631+R3632)&lt;0,0,IF((T3631+R3632)&gt;结论【关键目标】!C$28,结论【关键目标】!C$28,T3631+R3632))</f>
        <v>22</v>
      </c>
      <c r="U3632" s="19">
        <f>IF((T3631+R3632)&lt;结论【关键目标】!$C$28,0,(发电量计算【计算逻辑页】!R3632+发电量计算【计算逻辑页】!T3631-结论【关键目标】!$C$28))</f>
        <v>18.852079199999991</v>
      </c>
      <c r="V3632" s="5">
        <f t="shared" si="508"/>
        <v>0</v>
      </c>
      <c r="W3632" s="5">
        <f t="shared" si="509"/>
        <v>0.8627790406000001</v>
      </c>
      <c r="X3632" s="5">
        <f t="shared" si="512"/>
        <v>0</v>
      </c>
    </row>
    <row r="3633" spans="1:24" x14ac:dyDescent="0.15">
      <c r="A3633" s="7">
        <v>3632</v>
      </c>
      <c r="B3633" s="7">
        <v>6</v>
      </c>
      <c r="C3633" s="7">
        <v>1</v>
      </c>
      <c r="D3633" s="7">
        <v>8</v>
      </c>
      <c r="E3633" s="7">
        <v>152</v>
      </c>
      <c r="F3633" s="7">
        <v>19</v>
      </c>
      <c r="G3633" s="7">
        <v>441.7</v>
      </c>
      <c r="H3633" s="7">
        <f t="shared" si="504"/>
        <v>4</v>
      </c>
      <c r="I3633" s="16">
        <f t="shared" si="505"/>
        <v>45078</v>
      </c>
      <c r="J3633" s="17">
        <v>0.70809999999999995</v>
      </c>
      <c r="K3633" s="18">
        <f>G3633*结论【关键目标】!C$27*0.7735*0.001</f>
        <v>40.998593999999997</v>
      </c>
      <c r="L3633" s="5">
        <v>15837.644109999999</v>
      </c>
      <c r="M3633" s="5">
        <f>ABS(IF(L3633&lt;=0,L3633/耗电量关键数据!$B$6/1000,L3633/耗电量关键数据!$B$5/1000))</f>
        <v>4.5250411742857137</v>
      </c>
      <c r="N3633" s="5">
        <f>电气设备逐时使用率计算!H3609</f>
        <v>11.688450000000001</v>
      </c>
      <c r="O3633" s="5">
        <f>灯光逐时使用率计算!H3609</f>
        <v>6.2338399999999998</v>
      </c>
      <c r="P3633" s="19">
        <f t="shared" si="506"/>
        <v>22.447331174285715</v>
      </c>
      <c r="Q3633" s="19">
        <f t="shared" si="510"/>
        <v>0</v>
      </c>
      <c r="R3633" s="20">
        <f t="shared" si="507"/>
        <v>40.998593999999997</v>
      </c>
      <c r="S3633" s="20">
        <f t="shared" si="511"/>
        <v>0</v>
      </c>
      <c r="T3633" s="20">
        <f>IF((T3632+R3633)&lt;0,0,IF((T3632+R3633)&gt;结论【关键目标】!C$28,结论【关键目标】!C$28,T3632+R3633))</f>
        <v>22</v>
      </c>
      <c r="U3633" s="19">
        <f>IF((T3632+R3633)&lt;结论【关键目标】!$C$28,0,(发电量计算【计算逻辑页】!R3633+发电量计算【计算逻辑页】!T3632-结论【关键目标】!$C$28))</f>
        <v>40.998593999999997</v>
      </c>
      <c r="V3633" s="5">
        <f t="shared" si="508"/>
        <v>14.349507899999997</v>
      </c>
      <c r="W3633" s="5">
        <f t="shared" si="509"/>
        <v>15.894955204511714</v>
      </c>
      <c r="X3633" s="5">
        <f t="shared" si="512"/>
        <v>0</v>
      </c>
    </row>
    <row r="3634" spans="1:24" x14ac:dyDescent="0.15">
      <c r="A3634" s="7">
        <v>3633</v>
      </c>
      <c r="B3634" s="7">
        <v>6</v>
      </c>
      <c r="C3634" s="7">
        <v>1</v>
      </c>
      <c r="D3634" s="7">
        <v>9</v>
      </c>
      <c r="E3634" s="7">
        <v>152</v>
      </c>
      <c r="F3634" s="7">
        <v>22.1</v>
      </c>
      <c r="G3634" s="7">
        <v>679.7</v>
      </c>
      <c r="H3634" s="7">
        <f t="shared" si="504"/>
        <v>4</v>
      </c>
      <c r="I3634" s="16">
        <f t="shared" si="505"/>
        <v>45078</v>
      </c>
      <c r="J3634" s="17">
        <v>0.70809999999999995</v>
      </c>
      <c r="K3634" s="18">
        <f>G3634*结论【关键目标】!C$27*0.7735*0.001</f>
        <v>63.089753999999992</v>
      </c>
      <c r="L3634" s="5">
        <v>34764.238799999999</v>
      </c>
      <c r="M3634" s="5">
        <f>ABS(IF(L3634&lt;=0,L3634/耗电量关键数据!$B$6/1000,L3634/耗电量关键数据!$B$5/1000))</f>
        <v>9.9326396571428575</v>
      </c>
      <c r="N3634" s="5">
        <f>电气设备逐时使用率计算!H3610</f>
        <v>22.208055000000002</v>
      </c>
      <c r="O3634" s="5">
        <f>灯光逐时使用率计算!H3610</f>
        <v>11.844296</v>
      </c>
      <c r="P3634" s="19">
        <f t="shared" si="506"/>
        <v>43.984990657142859</v>
      </c>
      <c r="Q3634" s="19">
        <f t="shared" si="510"/>
        <v>0</v>
      </c>
      <c r="R3634" s="20">
        <f t="shared" si="507"/>
        <v>63.089753999999992</v>
      </c>
      <c r="S3634" s="20">
        <f t="shared" si="511"/>
        <v>0</v>
      </c>
      <c r="T3634" s="20">
        <f>IF((T3633+R3634)&lt;0,0,IF((T3633+R3634)&gt;结论【关键目标】!C$28,结论【关键目标】!C$28,T3633+R3634))</f>
        <v>22</v>
      </c>
      <c r="U3634" s="19">
        <f>IF((T3633+R3634)&lt;结论【关键目标】!$C$28,0,(发电量计算【计算逻辑页】!R3634+发电量计算【计算逻辑页】!T3633-结论【关键目标】!$C$28))</f>
        <v>63.089753999999999</v>
      </c>
      <c r="V3634" s="5">
        <f t="shared" si="508"/>
        <v>22.081413899999998</v>
      </c>
      <c r="W3634" s="5">
        <f t="shared" si="509"/>
        <v>31.145771884322855</v>
      </c>
      <c r="X3634" s="5">
        <f t="shared" si="512"/>
        <v>0</v>
      </c>
    </row>
    <row r="3635" spans="1:24" x14ac:dyDescent="0.15">
      <c r="A3635" s="7">
        <v>3634</v>
      </c>
      <c r="B3635" s="7">
        <v>6</v>
      </c>
      <c r="C3635" s="7">
        <v>1</v>
      </c>
      <c r="D3635" s="7">
        <v>10</v>
      </c>
      <c r="E3635" s="7">
        <v>152</v>
      </c>
      <c r="F3635" s="7">
        <v>23</v>
      </c>
      <c r="G3635" s="7">
        <v>727.5</v>
      </c>
      <c r="H3635" s="7">
        <f t="shared" si="504"/>
        <v>4</v>
      </c>
      <c r="I3635" s="16">
        <f t="shared" si="505"/>
        <v>45078</v>
      </c>
      <c r="J3635" s="17">
        <v>0.70809999999999995</v>
      </c>
      <c r="K3635" s="18">
        <f>G3635*结论【关键目标】!C$27*0.7735*0.001</f>
        <v>67.52655</v>
      </c>
      <c r="L3635" s="5">
        <v>44305.355349999998</v>
      </c>
      <c r="M3635" s="5">
        <f>ABS(IF(L3635&lt;=0,L3635/耗电量关键数据!$B$6/1000,L3635/耗电量关键数据!$B$5/1000))</f>
        <v>12.658672957142857</v>
      </c>
      <c r="N3635" s="5">
        <f>电气设备逐时使用率计算!H3611</f>
        <v>22.208055000000002</v>
      </c>
      <c r="O3635" s="5">
        <f>灯光逐时使用率计算!H3611</f>
        <v>11.844296</v>
      </c>
      <c r="P3635" s="19">
        <f t="shared" si="506"/>
        <v>46.711023957142856</v>
      </c>
      <c r="Q3635" s="19">
        <f t="shared" si="510"/>
        <v>0</v>
      </c>
      <c r="R3635" s="20">
        <f t="shared" si="507"/>
        <v>67.52655</v>
      </c>
      <c r="S3635" s="20">
        <f t="shared" si="511"/>
        <v>0</v>
      </c>
      <c r="T3635" s="20">
        <f>IF((T3634+R3635)&lt;0,0,IF((T3634+R3635)&gt;结论【关键目标】!C$28,结论【关键目标】!C$28,T3634+R3635))</f>
        <v>22</v>
      </c>
      <c r="U3635" s="19">
        <f>IF((T3634+R3635)&lt;结论【关键目标】!$C$28,0,(发电量计算【计算逻辑页】!R3635+发电量计算【计算逻辑页】!T3634-结论【关键目标】!$C$28))</f>
        <v>67.52655</v>
      </c>
      <c r="V3635" s="5">
        <f t="shared" si="508"/>
        <v>23.634292499999997</v>
      </c>
      <c r="W3635" s="5">
        <f t="shared" si="509"/>
        <v>33.076076064052856</v>
      </c>
      <c r="X3635" s="5">
        <f t="shared" si="512"/>
        <v>0</v>
      </c>
    </row>
    <row r="3636" spans="1:24" x14ac:dyDescent="0.15">
      <c r="A3636" s="7">
        <v>3635</v>
      </c>
      <c r="B3636" s="7">
        <v>6</v>
      </c>
      <c r="C3636" s="7">
        <v>1</v>
      </c>
      <c r="D3636" s="7">
        <v>11</v>
      </c>
      <c r="E3636" s="7">
        <v>152</v>
      </c>
      <c r="F3636" s="7">
        <v>25</v>
      </c>
      <c r="G3636" s="7">
        <v>794</v>
      </c>
      <c r="H3636" s="7">
        <f t="shared" si="504"/>
        <v>4</v>
      </c>
      <c r="I3636" s="16">
        <f t="shared" si="505"/>
        <v>45078</v>
      </c>
      <c r="J3636" s="17">
        <v>1.2267999999999999</v>
      </c>
      <c r="K3636" s="18">
        <f>G3636*结论【关键目标】!C$27*0.7735*0.001</f>
        <v>73.699080000000009</v>
      </c>
      <c r="L3636" s="5">
        <v>50230.163410000001</v>
      </c>
      <c r="M3636" s="5">
        <f>ABS(IF(L3636&lt;=0,L3636/耗电量关键数据!$B$6/1000,L3636/耗电量关键数据!$B$5/1000))</f>
        <v>14.351475260000001</v>
      </c>
      <c r="N3636" s="5">
        <f>电气设备逐时使用率计算!H3612</f>
        <v>22.208055000000002</v>
      </c>
      <c r="O3636" s="5">
        <f>灯光逐时使用率计算!H3612</f>
        <v>11.844296</v>
      </c>
      <c r="P3636" s="19">
        <f t="shared" si="506"/>
        <v>48.403826260000002</v>
      </c>
      <c r="Q3636" s="19">
        <f t="shared" si="510"/>
        <v>48.403826260000002</v>
      </c>
      <c r="R3636" s="20">
        <f t="shared" si="507"/>
        <v>25.295253740000007</v>
      </c>
      <c r="S3636" s="20">
        <f t="shared" si="511"/>
        <v>0</v>
      </c>
      <c r="T3636" s="20">
        <f>IF((T3635+R3636)&lt;0,0,IF((T3635+R3636)&gt;结论【关键目标】!C$28,结论【关键目标】!C$28,T3635+R3636))</f>
        <v>22</v>
      </c>
      <c r="U3636" s="19">
        <f>IF((T3635+R3636)&lt;结论【关键目标】!$C$28,0,(发电量计算【计算逻辑页】!R3636+发电量计算【计算逻辑页】!T3635-结论【关键目标】!$C$28))</f>
        <v>25.295253740000007</v>
      </c>
      <c r="V3636" s="5">
        <f t="shared" si="508"/>
        <v>8.853338809000002</v>
      </c>
      <c r="W3636" s="5">
        <f t="shared" si="509"/>
        <v>59.381814055767997</v>
      </c>
      <c r="X3636" s="5">
        <f t="shared" si="512"/>
        <v>0</v>
      </c>
    </row>
    <row r="3637" spans="1:24" x14ac:dyDescent="0.15">
      <c r="A3637" s="7">
        <v>3636</v>
      </c>
      <c r="B3637" s="7">
        <v>6</v>
      </c>
      <c r="C3637" s="7">
        <v>1</v>
      </c>
      <c r="D3637" s="7">
        <v>12</v>
      </c>
      <c r="E3637" s="7">
        <v>152</v>
      </c>
      <c r="F3637" s="7">
        <v>25.6</v>
      </c>
      <c r="G3637" s="7">
        <v>767.3</v>
      </c>
      <c r="H3637" s="7">
        <f t="shared" si="504"/>
        <v>4</v>
      </c>
      <c r="I3637" s="16">
        <f t="shared" si="505"/>
        <v>45078</v>
      </c>
      <c r="J3637" s="17">
        <v>1.2267999999999999</v>
      </c>
      <c r="K3637" s="18">
        <f>G3637*结论【关键目标】!C$27*0.7735*0.001</f>
        <v>71.22078599999999</v>
      </c>
      <c r="L3637" s="5">
        <v>46217.285730000003</v>
      </c>
      <c r="M3637" s="5">
        <f>ABS(IF(L3637&lt;=0,L3637/耗电量关键数据!$B$6/1000,L3637/耗电量关键数据!$B$5/1000))</f>
        <v>13.204938780000001</v>
      </c>
      <c r="N3637" s="5">
        <f>电气设备逐时使用率计算!H3613</f>
        <v>11.688450000000001</v>
      </c>
      <c r="O3637" s="5">
        <f>灯光逐时使用率计算!H3613</f>
        <v>9.9741440000000008</v>
      </c>
      <c r="P3637" s="19">
        <f t="shared" si="506"/>
        <v>34.867532780000005</v>
      </c>
      <c r="Q3637" s="19">
        <f t="shared" si="510"/>
        <v>34.867532780000005</v>
      </c>
      <c r="R3637" s="20">
        <f t="shared" si="507"/>
        <v>36.353253219999985</v>
      </c>
      <c r="S3637" s="20">
        <f t="shared" si="511"/>
        <v>0</v>
      </c>
      <c r="T3637" s="20">
        <f>IF((T3636+R3637)&lt;0,0,IF((T3636+R3637)&gt;结论【关键目标】!C$28,结论【关键目标】!C$28,T3636+R3637))</f>
        <v>22</v>
      </c>
      <c r="U3637" s="19">
        <f>IF((T3636+R3637)&lt;结论【关键目标】!$C$28,0,(发电量计算【计算逻辑页】!R3637+发电量计算【计算逻辑页】!T3636-结论【关键目标】!$C$28))</f>
        <v>36.353253219999985</v>
      </c>
      <c r="V3637" s="5">
        <f t="shared" si="508"/>
        <v>12.723638626999994</v>
      </c>
      <c r="W3637" s="5">
        <f t="shared" si="509"/>
        <v>42.775489214503999</v>
      </c>
      <c r="X3637" s="5">
        <f t="shared" si="512"/>
        <v>0</v>
      </c>
    </row>
    <row r="3638" spans="1:24" x14ac:dyDescent="0.15">
      <c r="A3638" s="7">
        <v>3637</v>
      </c>
      <c r="B3638" s="7">
        <v>6</v>
      </c>
      <c r="C3638" s="7">
        <v>1</v>
      </c>
      <c r="D3638" s="7">
        <v>13</v>
      </c>
      <c r="E3638" s="7">
        <v>152</v>
      </c>
      <c r="F3638" s="7">
        <v>28</v>
      </c>
      <c r="G3638" s="7">
        <v>774.3</v>
      </c>
      <c r="H3638" s="7">
        <f t="shared" si="504"/>
        <v>4</v>
      </c>
      <c r="I3638" s="16">
        <f t="shared" si="505"/>
        <v>45078</v>
      </c>
      <c r="J3638" s="17">
        <v>1.2267999999999999</v>
      </c>
      <c r="K3638" s="18">
        <f>G3638*结论【关键目标】!C$27*0.7735*0.001</f>
        <v>71.870525999999998</v>
      </c>
      <c r="L3638" s="5">
        <v>48490.463669999997</v>
      </c>
      <c r="M3638" s="5">
        <f>ABS(IF(L3638&lt;=0,L3638/耗电量关键数据!$B$6/1000,L3638/耗电量关键数据!$B$5/1000))</f>
        <v>13.854418191428572</v>
      </c>
      <c r="N3638" s="5">
        <f>电气设备逐时使用率计算!H3614</f>
        <v>11.688450000000001</v>
      </c>
      <c r="O3638" s="5">
        <f>灯光逐时使用率计算!H3614</f>
        <v>9.9741440000000008</v>
      </c>
      <c r="P3638" s="19">
        <f t="shared" si="506"/>
        <v>35.517012191428577</v>
      </c>
      <c r="Q3638" s="19">
        <f t="shared" si="510"/>
        <v>35.517012191428577</v>
      </c>
      <c r="R3638" s="20">
        <f t="shared" si="507"/>
        <v>36.353513808571421</v>
      </c>
      <c r="S3638" s="20">
        <f t="shared" si="511"/>
        <v>0</v>
      </c>
      <c r="T3638" s="20">
        <f>IF((T3637+R3638)&lt;0,0,IF((T3637+R3638)&gt;结论【关键目标】!C$28,结论【关键目标】!C$28,T3637+R3638))</f>
        <v>22</v>
      </c>
      <c r="U3638" s="19">
        <f>IF((T3637+R3638)&lt;结论【关键目标】!$C$28,0,(发电量计算【计算逻辑页】!R3638+发电量计算【计算逻辑页】!T3637-结论【关键目标】!$C$28))</f>
        <v>36.353513808571421</v>
      </c>
      <c r="V3638" s="5">
        <f t="shared" si="508"/>
        <v>12.723729832999997</v>
      </c>
      <c r="W3638" s="5">
        <f t="shared" si="509"/>
        <v>43.572270556444572</v>
      </c>
      <c r="X3638" s="5">
        <f t="shared" si="512"/>
        <v>0</v>
      </c>
    </row>
    <row r="3639" spans="1:24" x14ac:dyDescent="0.15">
      <c r="A3639" s="7">
        <v>3638</v>
      </c>
      <c r="B3639" s="7">
        <v>6</v>
      </c>
      <c r="C3639" s="7">
        <v>1</v>
      </c>
      <c r="D3639" s="7">
        <v>14</v>
      </c>
      <c r="E3639" s="7">
        <v>152</v>
      </c>
      <c r="F3639" s="7">
        <v>29</v>
      </c>
      <c r="G3639" s="7">
        <v>758.8</v>
      </c>
      <c r="H3639" s="7">
        <f t="shared" si="504"/>
        <v>4</v>
      </c>
      <c r="I3639" s="16">
        <f t="shared" si="505"/>
        <v>45078</v>
      </c>
      <c r="J3639" s="17">
        <v>1.2267999999999999</v>
      </c>
      <c r="K3639" s="18">
        <f>G3639*结论【关键目标】!C$27*0.7735*0.001</f>
        <v>70.431815999999998</v>
      </c>
      <c r="L3639" s="5">
        <v>57565.99841</v>
      </c>
      <c r="M3639" s="5">
        <f>ABS(IF(L3639&lt;=0,L3639/耗电量关键数据!$B$6/1000,L3639/耗电量关键数据!$B$5/1000))</f>
        <v>16.447428117142856</v>
      </c>
      <c r="N3639" s="5">
        <f>电气设备逐时使用率计算!H3615</f>
        <v>22.208055000000002</v>
      </c>
      <c r="O3639" s="5">
        <f>灯光逐时使用率计算!H3615</f>
        <v>11.844296</v>
      </c>
      <c r="P3639" s="19">
        <f t="shared" si="506"/>
        <v>50.499779117142857</v>
      </c>
      <c r="Q3639" s="19">
        <f t="shared" si="510"/>
        <v>50.499779117142857</v>
      </c>
      <c r="R3639" s="20">
        <f t="shared" si="507"/>
        <v>19.93203688285714</v>
      </c>
      <c r="S3639" s="20">
        <f t="shared" si="511"/>
        <v>0</v>
      </c>
      <c r="T3639" s="20">
        <f>IF((T3638+R3639)&lt;0,0,IF((T3638+R3639)&gt;结论【关键目标】!C$28,结论【关键目标】!C$28,T3638+R3639))</f>
        <v>22</v>
      </c>
      <c r="U3639" s="19">
        <f>IF((T3638+R3639)&lt;结论【关键目标】!$C$28,0,(发电量计算【计算逻辑页】!R3639+发电量计算【计算逻辑页】!T3638-结论【关键目标】!$C$28))</f>
        <v>19.93203688285714</v>
      </c>
      <c r="V3639" s="5">
        <f t="shared" si="508"/>
        <v>6.9762129089999991</v>
      </c>
      <c r="W3639" s="5">
        <f t="shared" si="509"/>
        <v>61.95312902091085</v>
      </c>
      <c r="X3639" s="5">
        <f t="shared" si="512"/>
        <v>0</v>
      </c>
    </row>
    <row r="3640" spans="1:24" x14ac:dyDescent="0.15">
      <c r="A3640" s="7">
        <v>3639</v>
      </c>
      <c r="B3640" s="7">
        <v>6</v>
      </c>
      <c r="C3640" s="7">
        <v>1</v>
      </c>
      <c r="D3640" s="7">
        <v>15</v>
      </c>
      <c r="E3640" s="7">
        <v>152</v>
      </c>
      <c r="F3640" s="7">
        <v>28.4</v>
      </c>
      <c r="G3640" s="7">
        <v>618.20000000000005</v>
      </c>
      <c r="H3640" s="7">
        <f t="shared" si="504"/>
        <v>4</v>
      </c>
      <c r="I3640" s="16">
        <f t="shared" si="505"/>
        <v>45078</v>
      </c>
      <c r="J3640" s="17">
        <v>1.2267999999999999</v>
      </c>
      <c r="K3640" s="18">
        <f>G3640*结论【关键目标】!C$27*0.7735*0.001</f>
        <v>57.381323999999999</v>
      </c>
      <c r="L3640" s="5">
        <v>54918.240810000003</v>
      </c>
      <c r="M3640" s="5">
        <f>ABS(IF(L3640&lt;=0,L3640/耗电量关键数据!$B$6/1000,L3640/耗电量关键数据!$B$5/1000))</f>
        <v>15.690925945714287</v>
      </c>
      <c r="N3640" s="5">
        <f>电气设备逐时使用率计算!H3616</f>
        <v>22.208055000000002</v>
      </c>
      <c r="O3640" s="5">
        <f>灯光逐时使用率计算!H3616</f>
        <v>11.844296</v>
      </c>
      <c r="P3640" s="19">
        <f t="shared" si="506"/>
        <v>49.743276945714285</v>
      </c>
      <c r="Q3640" s="19">
        <f t="shared" si="510"/>
        <v>49.743276945714285</v>
      </c>
      <c r="R3640" s="20">
        <f t="shared" si="507"/>
        <v>7.638047054285714</v>
      </c>
      <c r="S3640" s="20">
        <f t="shared" si="511"/>
        <v>0</v>
      </c>
      <c r="T3640" s="20">
        <f>IF((T3639+R3640)&lt;0,0,IF((T3639+R3640)&gt;结论【关键目标】!C$28,结论【关键目标】!C$28,T3639+R3640))</f>
        <v>22</v>
      </c>
      <c r="U3640" s="19">
        <f>IF((T3639+R3640)&lt;结论【关键目标】!$C$28,0,(发电量计算【计算逻辑页】!R3640+发电量计算【计算逻辑页】!T3639-结论【关键目标】!$C$28))</f>
        <v>7.638047054285714</v>
      </c>
      <c r="V3640" s="5">
        <f t="shared" si="508"/>
        <v>2.6733164689999995</v>
      </c>
      <c r="W3640" s="5">
        <f t="shared" si="509"/>
        <v>61.025052157002278</v>
      </c>
      <c r="X3640" s="5">
        <f t="shared" si="512"/>
        <v>0</v>
      </c>
    </row>
    <row r="3641" spans="1:24" x14ac:dyDescent="0.15">
      <c r="A3641" s="7">
        <v>3640</v>
      </c>
      <c r="B3641" s="7">
        <v>6</v>
      </c>
      <c r="C3641" s="7">
        <v>1</v>
      </c>
      <c r="D3641" s="7">
        <v>16</v>
      </c>
      <c r="E3641" s="7">
        <v>152</v>
      </c>
      <c r="F3641" s="7">
        <v>30</v>
      </c>
      <c r="G3641" s="7">
        <v>461.7</v>
      </c>
      <c r="H3641" s="7">
        <f t="shared" si="504"/>
        <v>4</v>
      </c>
      <c r="I3641" s="16">
        <f t="shared" si="505"/>
        <v>45078</v>
      </c>
      <c r="J3641" s="17">
        <v>0.70809999999999995</v>
      </c>
      <c r="K3641" s="18">
        <f>G3641*结论【关键目标】!C$27*0.7735*0.001</f>
        <v>42.854993999999998</v>
      </c>
      <c r="L3641" s="5">
        <v>52618.101589999998</v>
      </c>
      <c r="M3641" s="5">
        <f>ABS(IF(L3641&lt;=0,L3641/耗电量关键数据!$B$6/1000,L3641/耗电量关键数据!$B$5/1000))</f>
        <v>15.033743311428571</v>
      </c>
      <c r="N3641" s="5">
        <f>电气设备逐时使用率计算!H3617</f>
        <v>22.208055000000002</v>
      </c>
      <c r="O3641" s="5">
        <f>灯光逐时使用率计算!H3617</f>
        <v>11.844296</v>
      </c>
      <c r="P3641" s="19">
        <f t="shared" si="506"/>
        <v>49.086094311428575</v>
      </c>
      <c r="Q3641" s="19">
        <f t="shared" si="510"/>
        <v>0</v>
      </c>
      <c r="R3641" s="20">
        <f t="shared" si="507"/>
        <v>42.854993999999998</v>
      </c>
      <c r="S3641" s="20">
        <f t="shared" si="511"/>
        <v>0</v>
      </c>
      <c r="T3641" s="20">
        <f>IF((T3640+R3641)&lt;0,0,IF((T3640+R3641)&gt;结论【关键目标】!C$28,结论【关键目标】!C$28,T3640+R3641))</f>
        <v>22</v>
      </c>
      <c r="U3641" s="19">
        <f>IF((T3640+R3641)&lt;结论【关键目标】!$C$28,0,(发电量计算【计算逻辑页】!R3641+发电量计算【计算逻辑页】!T3640-结论【关键目标】!$C$28))</f>
        <v>42.854994000000005</v>
      </c>
      <c r="V3641" s="5">
        <f t="shared" si="508"/>
        <v>14.9992479</v>
      </c>
      <c r="W3641" s="5">
        <f t="shared" si="509"/>
        <v>30.345621251399997</v>
      </c>
      <c r="X3641" s="5">
        <f t="shared" si="512"/>
        <v>0</v>
      </c>
    </row>
    <row r="3642" spans="1:24" x14ac:dyDescent="0.15">
      <c r="A3642" s="7">
        <v>3641</v>
      </c>
      <c r="B3642" s="7">
        <v>6</v>
      </c>
      <c r="C3642" s="7">
        <v>1</v>
      </c>
      <c r="D3642" s="7">
        <v>17</v>
      </c>
      <c r="E3642" s="7">
        <v>152</v>
      </c>
      <c r="F3642" s="7">
        <v>29</v>
      </c>
      <c r="G3642" s="7">
        <v>263.7</v>
      </c>
      <c r="H3642" s="7">
        <f t="shared" si="504"/>
        <v>4</v>
      </c>
      <c r="I3642" s="16">
        <f t="shared" si="505"/>
        <v>45078</v>
      </c>
      <c r="J3642" s="17">
        <v>0.70809999999999995</v>
      </c>
      <c r="K3642" s="18">
        <f>G3642*结论【关键目标】!C$27*0.7735*0.001</f>
        <v>24.476633999999997</v>
      </c>
      <c r="L3642" s="5">
        <v>45886.960019999999</v>
      </c>
      <c r="M3642" s="5">
        <f>ABS(IF(L3642&lt;=0,L3642/耗电量关键数据!$B$6/1000,L3642/耗电量关键数据!$B$5/1000))</f>
        <v>13.110560005714285</v>
      </c>
      <c r="N3642" s="5">
        <f>电气设备逐时使用率计算!H3618</f>
        <v>22.208055000000002</v>
      </c>
      <c r="O3642" s="5">
        <f>灯光逐时使用率计算!H3618</f>
        <v>11.844296</v>
      </c>
      <c r="P3642" s="19">
        <f t="shared" si="506"/>
        <v>47.162911005714285</v>
      </c>
      <c r="Q3642" s="19">
        <f t="shared" si="510"/>
        <v>0</v>
      </c>
      <c r="R3642" s="20">
        <f t="shared" si="507"/>
        <v>24.476633999999997</v>
      </c>
      <c r="S3642" s="20">
        <f t="shared" si="511"/>
        <v>0</v>
      </c>
      <c r="T3642" s="20">
        <f>IF((T3641+R3642)&lt;0,0,IF((T3641+R3642)&gt;结论【关键目标】!C$28,结论【关键目标】!C$28,T3641+R3642))</f>
        <v>22</v>
      </c>
      <c r="U3642" s="19">
        <f>IF((T3641+R3642)&lt;结论【关键目标】!$C$28,0,(发电量计算【计算逻辑页】!R3642+发电量计算【计算逻辑页】!T3641-结论【关键目标】!$C$28))</f>
        <v>24.476633999999997</v>
      </c>
      <c r="V3642" s="5">
        <f t="shared" si="508"/>
        <v>8.566821899999999</v>
      </c>
      <c r="W3642" s="5">
        <f t="shared" si="509"/>
        <v>17.331904535399996</v>
      </c>
      <c r="X3642" s="5">
        <f t="shared" si="512"/>
        <v>0</v>
      </c>
    </row>
    <row r="3643" spans="1:24" x14ac:dyDescent="0.15">
      <c r="A3643" s="7">
        <v>3642</v>
      </c>
      <c r="B3643" s="7">
        <v>6</v>
      </c>
      <c r="C3643" s="7">
        <v>1</v>
      </c>
      <c r="D3643" s="7">
        <v>18</v>
      </c>
      <c r="E3643" s="7">
        <v>152</v>
      </c>
      <c r="F3643" s="7">
        <v>30</v>
      </c>
      <c r="G3643" s="7">
        <v>131.19999999999999</v>
      </c>
      <c r="H3643" s="7">
        <f t="shared" si="504"/>
        <v>4</v>
      </c>
      <c r="I3643" s="16">
        <f t="shared" si="505"/>
        <v>45078</v>
      </c>
      <c r="J3643" s="17">
        <v>0.70809999999999995</v>
      </c>
      <c r="K3643" s="18">
        <f>G3643*结论【关键目标】!C$27*0.7735*0.001</f>
        <v>12.177983999999999</v>
      </c>
      <c r="L3643" s="5">
        <v>26108.936409999998</v>
      </c>
      <c r="M3643" s="5">
        <f>ABS(IF(L3643&lt;=0,L3643/耗电量关键数据!$B$6/1000,L3643/耗电量关键数据!$B$5/1000))</f>
        <v>7.4596961171428564</v>
      </c>
      <c r="N3643" s="5">
        <f>电气设备逐时使用率计算!H3619</f>
        <v>7.0130699999999999</v>
      </c>
      <c r="O3643" s="5">
        <f>灯光逐时使用率计算!H3619</f>
        <v>3.7403040000000001</v>
      </c>
      <c r="P3643" s="19">
        <f t="shared" si="506"/>
        <v>18.213070117142856</v>
      </c>
      <c r="Q3643" s="19">
        <f t="shared" si="510"/>
        <v>0</v>
      </c>
      <c r="R3643" s="20">
        <f t="shared" si="507"/>
        <v>12.177983999999999</v>
      </c>
      <c r="S3643" s="20">
        <f t="shared" si="511"/>
        <v>0</v>
      </c>
      <c r="T3643" s="20">
        <f>IF((T3642+R3643)&lt;0,0,IF((T3642+R3643)&gt;结论【关键目标】!C$28,结论【关键目标】!C$28,T3642+R3643))</f>
        <v>22</v>
      </c>
      <c r="U3643" s="19">
        <f>IF((T3642+R3643)&lt;结论【关键目标】!$C$28,0,(发电量计算【计算逻辑页】!R3643+发电量计算【计算逻辑页】!T3642-结论【关键目标】!$C$28))</f>
        <v>12.177983999999995</v>
      </c>
      <c r="V3643" s="5">
        <f t="shared" si="508"/>
        <v>4.2622943999999983</v>
      </c>
      <c r="W3643" s="5">
        <f t="shared" si="509"/>
        <v>8.6232304703999976</v>
      </c>
      <c r="X3643" s="5">
        <f t="shared" si="512"/>
        <v>0</v>
      </c>
    </row>
    <row r="3644" spans="1:24" x14ac:dyDescent="0.15">
      <c r="A3644" s="7">
        <v>3643</v>
      </c>
      <c r="B3644" s="7">
        <v>6</v>
      </c>
      <c r="C3644" s="7">
        <v>1</v>
      </c>
      <c r="D3644" s="7">
        <v>19</v>
      </c>
      <c r="E3644" s="7">
        <v>152</v>
      </c>
      <c r="F3644" s="7">
        <v>28</v>
      </c>
      <c r="G3644" s="7">
        <v>0</v>
      </c>
      <c r="H3644" s="7">
        <f t="shared" si="504"/>
        <v>4</v>
      </c>
      <c r="I3644" s="16">
        <f t="shared" si="505"/>
        <v>45078</v>
      </c>
      <c r="J3644" s="17">
        <v>1.2267999999999999</v>
      </c>
      <c r="K3644" s="18">
        <f>G3644*结论【关键目标】!C$27*0.7735*0.001</f>
        <v>0</v>
      </c>
      <c r="L3644" s="5">
        <v>0</v>
      </c>
      <c r="M3644" s="5">
        <f>ABS(IF(L3644&lt;=0,L3644/耗电量关键数据!$B$6/1000,L3644/耗电量关键数据!$B$5/1000))</f>
        <v>0</v>
      </c>
      <c r="N3644" s="5">
        <f>电气设备逐时使用率计算!H3620</f>
        <v>7.0130699999999999</v>
      </c>
      <c r="O3644" s="5">
        <f>灯光逐时使用率计算!H3620</f>
        <v>3.7403040000000001</v>
      </c>
      <c r="P3644" s="19">
        <f t="shared" si="506"/>
        <v>10.753374000000001</v>
      </c>
      <c r="Q3644" s="19">
        <f t="shared" si="510"/>
        <v>10.753374000000001</v>
      </c>
      <c r="R3644" s="20">
        <f t="shared" si="507"/>
        <v>-10.753374000000001</v>
      </c>
      <c r="S3644" s="20">
        <f t="shared" si="511"/>
        <v>10.753374000000001</v>
      </c>
      <c r="T3644" s="20">
        <f>IF((T3643+R3644)&lt;0,0,IF((T3643+R3644)&gt;结论【关键目标】!C$28,结论【关键目标】!C$28,T3643+R3644))</f>
        <v>11.246625999999999</v>
      </c>
      <c r="U3644" s="19">
        <f>IF((T3643+R3644)&lt;结论【关键目标】!$C$28,0,(发电量计算【计算逻辑页】!R3644+发电量计算【计算逻辑页】!T3643-结论【关键目标】!$C$28))</f>
        <v>0</v>
      </c>
      <c r="V3644" s="5">
        <f t="shared" si="508"/>
        <v>0</v>
      </c>
      <c r="W3644" s="5">
        <f t="shared" si="509"/>
        <v>0</v>
      </c>
      <c r="X3644" s="5">
        <f t="shared" si="512"/>
        <v>9.428558323199999</v>
      </c>
    </row>
    <row r="3645" spans="1:24" x14ac:dyDescent="0.15">
      <c r="A3645" s="7">
        <v>3644</v>
      </c>
      <c r="B3645" s="7">
        <v>6</v>
      </c>
      <c r="C3645" s="7">
        <v>1</v>
      </c>
      <c r="D3645" s="7">
        <v>20</v>
      </c>
      <c r="E3645" s="7">
        <v>152</v>
      </c>
      <c r="F3645" s="7">
        <v>27</v>
      </c>
      <c r="G3645" s="7">
        <v>0</v>
      </c>
      <c r="H3645" s="7">
        <f t="shared" si="504"/>
        <v>4</v>
      </c>
      <c r="I3645" s="16">
        <f t="shared" si="505"/>
        <v>45078</v>
      </c>
      <c r="J3645" s="17">
        <v>1.2267999999999999</v>
      </c>
      <c r="K3645" s="18">
        <f>G3645*结论【关键目标】!C$27*0.7735*0.001</f>
        <v>0</v>
      </c>
      <c r="L3645" s="5">
        <v>0</v>
      </c>
      <c r="M3645" s="5">
        <f>ABS(IF(L3645&lt;=0,L3645/耗电量关键数据!$B$6/1000,L3645/耗电量关键数据!$B$5/1000))</f>
        <v>0</v>
      </c>
      <c r="N3645" s="5">
        <f>电气设备逐时使用率计算!H3621</f>
        <v>1.1688450000000001</v>
      </c>
      <c r="O3645" s="5">
        <f>灯光逐时使用率计算!H3621</f>
        <v>0.37403039999999999</v>
      </c>
      <c r="P3645" s="19">
        <f t="shared" si="506"/>
        <v>1.5428754000000002</v>
      </c>
      <c r="Q3645" s="19">
        <f t="shared" si="510"/>
        <v>1.5428754000000002</v>
      </c>
      <c r="R3645" s="20">
        <f t="shared" si="507"/>
        <v>-1.5428754000000002</v>
      </c>
      <c r="S3645" s="20">
        <f t="shared" si="511"/>
        <v>1.5428754000000002</v>
      </c>
      <c r="T3645" s="20">
        <f>IF((T3644+R3645)&lt;0,0,IF((T3644+R3645)&gt;结论【关键目标】!C$28,结论【关键目标】!C$28,T3644+R3645))</f>
        <v>9.7037505999999993</v>
      </c>
      <c r="U3645" s="19">
        <f>IF((T3644+R3645)&lt;结论【关键目标】!$C$28,0,(发电量计算【计算逻辑页】!R3645+发电量计算【计算逻辑页】!T3644-结论【关键目标】!$C$28))</f>
        <v>0</v>
      </c>
      <c r="V3645" s="5">
        <f t="shared" si="508"/>
        <v>0</v>
      </c>
      <c r="W3645" s="5">
        <f t="shared" si="509"/>
        <v>0</v>
      </c>
      <c r="X3645" s="5">
        <f t="shared" si="512"/>
        <v>1.3527931507200002</v>
      </c>
    </row>
    <row r="3646" spans="1:24" x14ac:dyDescent="0.15">
      <c r="A3646" s="7">
        <v>3645</v>
      </c>
      <c r="B3646" s="7">
        <v>6</v>
      </c>
      <c r="C3646" s="7">
        <v>1</v>
      </c>
      <c r="D3646" s="7">
        <v>21</v>
      </c>
      <c r="E3646" s="7">
        <v>152</v>
      </c>
      <c r="F3646" s="7">
        <v>26.4</v>
      </c>
      <c r="G3646" s="7">
        <v>0</v>
      </c>
      <c r="H3646" s="7">
        <f t="shared" si="504"/>
        <v>4</v>
      </c>
      <c r="I3646" s="16">
        <f t="shared" si="505"/>
        <v>45078</v>
      </c>
      <c r="J3646" s="17">
        <v>1.2267999999999999</v>
      </c>
      <c r="K3646" s="18">
        <f>G3646*结论【关键目标】!C$27*0.7735*0.001</f>
        <v>0</v>
      </c>
      <c r="L3646" s="5">
        <v>0</v>
      </c>
      <c r="M3646" s="5">
        <f>ABS(IF(L3646&lt;=0,L3646/耗电量关键数据!$B$6/1000,L3646/耗电量关键数据!$B$5/1000))</f>
        <v>0</v>
      </c>
      <c r="N3646" s="5">
        <f>电气设备逐时使用率计算!H3622</f>
        <v>1.1688450000000001</v>
      </c>
      <c r="O3646" s="5">
        <f>灯光逐时使用率计算!H3622</f>
        <v>0.37403039999999999</v>
      </c>
      <c r="P3646" s="19">
        <f t="shared" si="506"/>
        <v>1.5428754000000002</v>
      </c>
      <c r="Q3646" s="19">
        <f t="shared" si="510"/>
        <v>1.5428754000000002</v>
      </c>
      <c r="R3646" s="20">
        <f t="shared" si="507"/>
        <v>-1.5428754000000002</v>
      </c>
      <c r="S3646" s="20">
        <f t="shared" si="511"/>
        <v>1.5428754000000002</v>
      </c>
      <c r="T3646" s="20">
        <f>IF((T3645+R3646)&lt;0,0,IF((T3645+R3646)&gt;结论【关键目标】!C$28,结论【关键目标】!C$28,T3645+R3646))</f>
        <v>8.1608751999999996</v>
      </c>
      <c r="U3646" s="19">
        <f>IF((T3645+R3646)&lt;结论【关键目标】!$C$28,0,(发电量计算【计算逻辑页】!R3646+发电量计算【计算逻辑页】!T3645-结论【关键目标】!$C$28))</f>
        <v>0</v>
      </c>
      <c r="V3646" s="5">
        <f t="shared" si="508"/>
        <v>0</v>
      </c>
      <c r="W3646" s="5">
        <f t="shared" si="509"/>
        <v>0</v>
      </c>
      <c r="X3646" s="5">
        <f t="shared" si="512"/>
        <v>1.3527931507200002</v>
      </c>
    </row>
    <row r="3647" spans="1:24" x14ac:dyDescent="0.15">
      <c r="A3647" s="7">
        <v>3646</v>
      </c>
      <c r="B3647" s="7">
        <v>6</v>
      </c>
      <c r="C3647" s="7">
        <v>1</v>
      </c>
      <c r="D3647" s="7">
        <v>22</v>
      </c>
      <c r="E3647" s="7">
        <v>152</v>
      </c>
      <c r="F3647" s="7">
        <v>23</v>
      </c>
      <c r="G3647" s="7">
        <v>0</v>
      </c>
      <c r="H3647" s="7">
        <f t="shared" si="504"/>
        <v>4</v>
      </c>
      <c r="I3647" s="16">
        <f t="shared" si="505"/>
        <v>45078</v>
      </c>
      <c r="J3647" s="17">
        <v>0.70809999999999995</v>
      </c>
      <c r="K3647" s="18">
        <f>G3647*结论【关键目标】!C$27*0.7735*0.001</f>
        <v>0</v>
      </c>
      <c r="L3647" s="5">
        <v>0</v>
      </c>
      <c r="M3647" s="5">
        <f>ABS(IF(L3647&lt;=0,L3647/耗电量关键数据!$B$6/1000,L3647/耗电量关键数据!$B$5/1000))</f>
        <v>0</v>
      </c>
      <c r="N3647" s="5">
        <f>电气设备逐时使用率计算!H3623</f>
        <v>1.1688450000000001</v>
      </c>
      <c r="O3647" s="5">
        <f>灯光逐时使用率计算!H3623</f>
        <v>0.37403039999999999</v>
      </c>
      <c r="P3647" s="19">
        <f t="shared" si="506"/>
        <v>1.5428754000000002</v>
      </c>
      <c r="Q3647" s="19">
        <f t="shared" si="510"/>
        <v>0</v>
      </c>
      <c r="R3647" s="20">
        <f t="shared" si="507"/>
        <v>0</v>
      </c>
      <c r="S3647" s="20">
        <f t="shared" si="511"/>
        <v>0</v>
      </c>
      <c r="T3647" s="20">
        <f>IF((T3646+R3647)&lt;0,0,IF((T3646+R3647)&gt;结论【关键目标】!C$28,结论【关键目标】!C$28,T3646+R3647))</f>
        <v>8.1608751999999996</v>
      </c>
      <c r="U3647" s="19">
        <f>IF((T3646+R3647)&lt;结论【关键目标】!$C$28,0,(发电量计算【计算逻辑页】!R3647+发电量计算【计算逻辑页】!T3646-结论【关键目标】!$C$28))</f>
        <v>0</v>
      </c>
      <c r="V3647" s="5">
        <f t="shared" si="508"/>
        <v>0</v>
      </c>
      <c r="W3647" s="5">
        <f t="shared" si="509"/>
        <v>0</v>
      </c>
      <c r="X3647" s="5">
        <f t="shared" si="512"/>
        <v>0</v>
      </c>
    </row>
    <row r="3648" spans="1:24" x14ac:dyDescent="0.15">
      <c r="A3648" s="7">
        <v>3647</v>
      </c>
      <c r="B3648" s="7">
        <v>6</v>
      </c>
      <c r="C3648" s="7">
        <v>1</v>
      </c>
      <c r="D3648" s="7">
        <v>23</v>
      </c>
      <c r="E3648" s="7">
        <v>152</v>
      </c>
      <c r="F3648" s="7">
        <v>22</v>
      </c>
      <c r="G3648" s="7">
        <v>0</v>
      </c>
      <c r="H3648" s="7">
        <f t="shared" si="504"/>
        <v>4</v>
      </c>
      <c r="I3648" s="16">
        <f t="shared" si="505"/>
        <v>45078</v>
      </c>
      <c r="J3648" s="17">
        <v>0.70809999999999995</v>
      </c>
      <c r="K3648" s="18">
        <f>G3648*结论【关键目标】!C$27*0.7735*0.001</f>
        <v>0</v>
      </c>
      <c r="L3648" s="5">
        <v>0</v>
      </c>
      <c r="M3648" s="5">
        <f>ABS(IF(L3648&lt;=0,L3648/耗电量关键数据!$B$6/1000,L3648/耗电量关键数据!$B$5/1000))</f>
        <v>0</v>
      </c>
      <c r="N3648" s="5">
        <f>电气设备逐时使用率计算!H3624</f>
        <v>1.1688450000000001</v>
      </c>
      <c r="O3648" s="5">
        <f>灯光逐时使用率计算!H3624</f>
        <v>0.37403039999999999</v>
      </c>
      <c r="P3648" s="19">
        <f t="shared" si="506"/>
        <v>1.5428754000000002</v>
      </c>
      <c r="Q3648" s="19">
        <f t="shared" si="510"/>
        <v>0</v>
      </c>
      <c r="R3648" s="20">
        <f t="shared" si="507"/>
        <v>0</v>
      </c>
      <c r="S3648" s="20">
        <f t="shared" si="511"/>
        <v>0</v>
      </c>
      <c r="T3648" s="20">
        <f>IF((T3647+R3648)&lt;0,0,IF((T3647+R3648)&gt;结论【关键目标】!C$28,结论【关键目标】!C$28,T3647+R3648))</f>
        <v>8.1608751999999996</v>
      </c>
      <c r="U3648" s="19">
        <f>IF((T3647+R3648)&lt;结论【关键目标】!$C$28,0,(发电量计算【计算逻辑页】!R3648+发电量计算【计算逻辑页】!T3647-结论【关键目标】!$C$28))</f>
        <v>0</v>
      </c>
      <c r="V3648" s="5">
        <f t="shared" si="508"/>
        <v>0</v>
      </c>
      <c r="W3648" s="5">
        <f t="shared" si="509"/>
        <v>0</v>
      </c>
      <c r="X3648" s="5">
        <f t="shared" si="512"/>
        <v>0</v>
      </c>
    </row>
    <row r="3649" spans="1:24" x14ac:dyDescent="0.15">
      <c r="A3649" s="7">
        <v>3648</v>
      </c>
      <c r="B3649" s="7">
        <v>6</v>
      </c>
      <c r="C3649" s="7">
        <v>1</v>
      </c>
      <c r="D3649" s="7">
        <v>24</v>
      </c>
      <c r="E3649" s="7">
        <v>152</v>
      </c>
      <c r="F3649" s="7">
        <v>23.3</v>
      </c>
      <c r="G3649" s="7">
        <v>0</v>
      </c>
      <c r="H3649" s="7">
        <f t="shared" si="504"/>
        <v>4</v>
      </c>
      <c r="I3649" s="16">
        <f t="shared" si="505"/>
        <v>45078</v>
      </c>
      <c r="J3649" s="17">
        <v>0.2407</v>
      </c>
      <c r="K3649" s="18">
        <f>G3649*结论【关键目标】!C$27*0.7735*0.001</f>
        <v>0</v>
      </c>
      <c r="L3649" s="5">
        <v>0</v>
      </c>
      <c r="M3649" s="5">
        <f>ABS(IF(L3649&lt;=0,L3649/耗电量关键数据!$B$6/1000,L3649/耗电量关键数据!$B$5/1000))</f>
        <v>0</v>
      </c>
      <c r="N3649" s="5">
        <f>电气设备逐时使用率计算!H3625</f>
        <v>1.1688450000000001</v>
      </c>
      <c r="O3649" s="5">
        <f>灯光逐时使用率计算!H3625</f>
        <v>0.37403039999999999</v>
      </c>
      <c r="P3649" s="19">
        <f t="shared" si="506"/>
        <v>1.5428754000000002</v>
      </c>
      <c r="Q3649" s="19">
        <f t="shared" si="510"/>
        <v>0</v>
      </c>
      <c r="R3649" s="20">
        <f t="shared" si="507"/>
        <v>0</v>
      </c>
      <c r="S3649" s="20">
        <f t="shared" si="511"/>
        <v>0</v>
      </c>
      <c r="T3649" s="20">
        <f>IF((T3648+R3649)&lt;0,0,IF((T3648+R3649)&gt;结论【关键目标】!C$28,结论【关键目标】!C$28,T3648+R3649))</f>
        <v>8.1608751999999996</v>
      </c>
      <c r="U3649" s="19">
        <f>IF((T3648+R3649)&lt;结论【关键目标】!$C$28,0,(发电量计算【计算逻辑页】!R3649+发电量计算【计算逻辑页】!T3648-结论【关键目标】!$C$28))</f>
        <v>0</v>
      </c>
      <c r="V3649" s="5">
        <f t="shared" si="508"/>
        <v>0</v>
      </c>
      <c r="W3649" s="5">
        <f t="shared" si="509"/>
        <v>0</v>
      </c>
      <c r="X3649" s="5">
        <f t="shared" si="512"/>
        <v>0</v>
      </c>
    </row>
    <row r="3650" spans="1:24" x14ac:dyDescent="0.15">
      <c r="A3650" s="7">
        <v>3649</v>
      </c>
      <c r="B3650" s="7">
        <v>6</v>
      </c>
      <c r="C3650" s="7">
        <v>2</v>
      </c>
      <c r="D3650" s="7">
        <v>1</v>
      </c>
      <c r="E3650" s="7">
        <v>153</v>
      </c>
      <c r="F3650" s="7">
        <v>20</v>
      </c>
      <c r="G3650" s="7">
        <v>0</v>
      </c>
      <c r="H3650" s="7">
        <f t="shared" ref="H3650:H3713" si="513">WEEKDAY(I:I,2)</f>
        <v>5</v>
      </c>
      <c r="I3650" s="16">
        <f t="shared" ref="I3650:I3713" si="514">DATE(2023,B3650,C3650)</f>
        <v>45079</v>
      </c>
      <c r="J3650" s="17">
        <v>0.2407</v>
      </c>
      <c r="K3650" s="18">
        <f>G3650*结论【关键目标】!C$27*0.7735*0.001</f>
        <v>0</v>
      </c>
      <c r="L3650" s="5">
        <v>0</v>
      </c>
      <c r="M3650" s="5">
        <f>ABS(IF(L3650&lt;=0,L3650/耗电量关键数据!$B$6/1000,L3650/耗电量关键数据!$B$5/1000))</f>
        <v>0</v>
      </c>
      <c r="N3650" s="5">
        <f>电气设备逐时使用率计算!H3626</f>
        <v>1.1688450000000001</v>
      </c>
      <c r="O3650" s="5">
        <f>灯光逐时使用率计算!H3626</f>
        <v>0.37403039999999999</v>
      </c>
      <c r="P3650" s="19">
        <f t="shared" ref="P3650:P3713" si="515">M3650+N3650+O3650</f>
        <v>1.5428754000000002</v>
      </c>
      <c r="Q3650" s="19">
        <f t="shared" si="510"/>
        <v>0</v>
      </c>
      <c r="R3650" s="20">
        <f t="shared" ref="R3650:R3713" si="516">K3650-Q3650</f>
        <v>0</v>
      </c>
      <c r="S3650" s="20">
        <f t="shared" si="511"/>
        <v>0</v>
      </c>
      <c r="T3650" s="20">
        <f>IF((T3649+R3650)&lt;0,0,IF((T3649+R3650)&gt;结论【关键目标】!C$28,结论【关键目标】!C$28,T3649+R3650))</f>
        <v>8.1608751999999996</v>
      </c>
      <c r="U3650" s="19">
        <f>IF((T3649+R3650)&lt;结论【关键目标】!$C$28,0,(发电量计算【计算逻辑页】!R3650+发电量计算【计算逻辑页】!T3649-结论【关键目标】!$C$28))</f>
        <v>0</v>
      </c>
      <c r="V3650" s="5">
        <f t="shared" ref="V3650:V3713" si="517">IF(J3650&gt;0.35,U3650*0.35,0)</f>
        <v>0</v>
      </c>
      <c r="W3650" s="5">
        <f t="shared" ref="W3650:W3713" si="518">IF(P3650&gt;K3650,K3650*J3650,P3650*J3650)</f>
        <v>0</v>
      </c>
      <c r="X3650" s="5">
        <f t="shared" si="512"/>
        <v>0</v>
      </c>
    </row>
    <row r="3651" spans="1:24" x14ac:dyDescent="0.15">
      <c r="A3651" s="7">
        <v>3650</v>
      </c>
      <c r="B3651" s="7">
        <v>6</v>
      </c>
      <c r="C3651" s="7">
        <v>2</v>
      </c>
      <c r="D3651" s="7">
        <v>2</v>
      </c>
      <c r="E3651" s="7">
        <v>153</v>
      </c>
      <c r="F3651" s="7">
        <v>20</v>
      </c>
      <c r="G3651" s="7">
        <v>0</v>
      </c>
      <c r="H3651" s="7">
        <f t="shared" si="513"/>
        <v>5</v>
      </c>
      <c r="I3651" s="16">
        <f t="shared" si="514"/>
        <v>45079</v>
      </c>
      <c r="J3651" s="17">
        <v>0.2407</v>
      </c>
      <c r="K3651" s="18">
        <f>G3651*结论【关键目标】!C$27*0.7735*0.001</f>
        <v>0</v>
      </c>
      <c r="L3651" s="5">
        <v>0</v>
      </c>
      <c r="M3651" s="5">
        <f>ABS(IF(L3651&lt;=0,L3651/耗电量关键数据!$B$6/1000,L3651/耗电量关键数据!$B$5/1000))</f>
        <v>0</v>
      </c>
      <c r="N3651" s="5">
        <f>电气设备逐时使用率计算!H3627</f>
        <v>1.1688450000000001</v>
      </c>
      <c r="O3651" s="5">
        <f>灯光逐时使用率计算!H3627</f>
        <v>0.37403039999999999</v>
      </c>
      <c r="P3651" s="19">
        <f t="shared" si="515"/>
        <v>1.5428754000000002</v>
      </c>
      <c r="Q3651" s="19">
        <f t="shared" ref="Q3651:Q3714" si="519">IF(J3651&gt;0.8,P3651,0)</f>
        <v>0</v>
      </c>
      <c r="R3651" s="20">
        <f t="shared" si="516"/>
        <v>0</v>
      </c>
      <c r="S3651" s="20">
        <f t="shared" ref="S3651:S3714" si="520">IF(R3651&lt;0,ABS(R3651),0)</f>
        <v>0</v>
      </c>
      <c r="T3651" s="20">
        <f>IF((T3650+R3651)&lt;0,0,IF((T3650+R3651)&gt;结论【关键目标】!C$28,结论【关键目标】!C$28,T3650+R3651))</f>
        <v>8.1608751999999996</v>
      </c>
      <c r="U3651" s="19">
        <f>IF((T3650+R3651)&lt;结论【关键目标】!$C$28,0,(发电量计算【计算逻辑页】!R3651+发电量计算【计算逻辑页】!T3650-结论【关键目标】!$C$28))</f>
        <v>0</v>
      </c>
      <c r="V3651" s="5">
        <f t="shared" si="517"/>
        <v>0</v>
      </c>
      <c r="W3651" s="5">
        <f t="shared" si="518"/>
        <v>0</v>
      </c>
      <c r="X3651" s="5">
        <f t="shared" si="512"/>
        <v>0</v>
      </c>
    </row>
    <row r="3652" spans="1:24" x14ac:dyDescent="0.15">
      <c r="A3652" s="7">
        <v>3651</v>
      </c>
      <c r="B3652" s="7">
        <v>6</v>
      </c>
      <c r="C3652" s="7">
        <v>2</v>
      </c>
      <c r="D3652" s="7">
        <v>3</v>
      </c>
      <c r="E3652" s="7">
        <v>153</v>
      </c>
      <c r="F3652" s="7">
        <v>20.9</v>
      </c>
      <c r="G3652" s="7">
        <v>0</v>
      </c>
      <c r="H3652" s="7">
        <f t="shared" si="513"/>
        <v>5</v>
      </c>
      <c r="I3652" s="16">
        <f t="shared" si="514"/>
        <v>45079</v>
      </c>
      <c r="J3652" s="17">
        <v>0.2407</v>
      </c>
      <c r="K3652" s="18">
        <f>G3652*结论【关键目标】!C$27*0.7735*0.001</f>
        <v>0</v>
      </c>
      <c r="L3652" s="5">
        <v>0</v>
      </c>
      <c r="M3652" s="5">
        <f>ABS(IF(L3652&lt;=0,L3652/耗电量关键数据!$B$6/1000,L3652/耗电量关键数据!$B$5/1000))</f>
        <v>0</v>
      </c>
      <c r="N3652" s="5">
        <f>电气设备逐时使用率计算!H3628</f>
        <v>1.1688450000000001</v>
      </c>
      <c r="O3652" s="5">
        <f>灯光逐时使用率计算!H3628</f>
        <v>0.37403039999999999</v>
      </c>
      <c r="P3652" s="19">
        <f t="shared" si="515"/>
        <v>1.5428754000000002</v>
      </c>
      <c r="Q3652" s="19">
        <f t="shared" si="519"/>
        <v>0</v>
      </c>
      <c r="R3652" s="20">
        <f t="shared" si="516"/>
        <v>0</v>
      </c>
      <c r="S3652" s="20">
        <f t="shared" si="520"/>
        <v>0</v>
      </c>
      <c r="T3652" s="20">
        <f>IF((T3651+R3652)&lt;0,0,IF((T3651+R3652)&gt;结论【关键目标】!C$28,结论【关键目标】!C$28,T3651+R3652))</f>
        <v>8.1608751999999996</v>
      </c>
      <c r="U3652" s="19">
        <f>IF((T3651+R3652)&lt;结论【关键目标】!$C$28,0,(发电量计算【计算逻辑页】!R3652+发电量计算【计算逻辑页】!T3651-结论【关键目标】!$C$28))</f>
        <v>0</v>
      </c>
      <c r="V3652" s="5">
        <f t="shared" si="517"/>
        <v>0</v>
      </c>
      <c r="W3652" s="5">
        <f t="shared" si="518"/>
        <v>0</v>
      </c>
      <c r="X3652" s="5">
        <f t="shared" ref="X3652:X3715" si="521">(J3652-0.35)*IF(T3652&gt;S3652,S3652,T3652)</f>
        <v>0</v>
      </c>
    </row>
    <row r="3653" spans="1:24" x14ac:dyDescent="0.15">
      <c r="A3653" s="7">
        <v>3652</v>
      </c>
      <c r="B3653" s="7">
        <v>6</v>
      </c>
      <c r="C3653" s="7">
        <v>2</v>
      </c>
      <c r="D3653" s="7">
        <v>4</v>
      </c>
      <c r="E3653" s="7">
        <v>153</v>
      </c>
      <c r="F3653" s="7">
        <v>19.5</v>
      </c>
      <c r="G3653" s="7">
        <v>0</v>
      </c>
      <c r="H3653" s="7">
        <f t="shared" si="513"/>
        <v>5</v>
      </c>
      <c r="I3653" s="16">
        <f t="shared" si="514"/>
        <v>45079</v>
      </c>
      <c r="J3653" s="17">
        <v>0.2407</v>
      </c>
      <c r="K3653" s="18">
        <f>G3653*结论【关键目标】!C$27*0.7735*0.001</f>
        <v>0</v>
      </c>
      <c r="L3653" s="5">
        <v>0</v>
      </c>
      <c r="M3653" s="5">
        <f>ABS(IF(L3653&lt;=0,L3653/耗电量关键数据!$B$6/1000,L3653/耗电量关键数据!$B$5/1000))</f>
        <v>0</v>
      </c>
      <c r="N3653" s="5">
        <f>电气设备逐时使用率计算!H3629</f>
        <v>1.1688450000000001</v>
      </c>
      <c r="O3653" s="5">
        <f>灯光逐时使用率计算!H3629</f>
        <v>0.37403039999999999</v>
      </c>
      <c r="P3653" s="19">
        <f t="shared" si="515"/>
        <v>1.5428754000000002</v>
      </c>
      <c r="Q3653" s="19">
        <f t="shared" si="519"/>
        <v>0</v>
      </c>
      <c r="R3653" s="20">
        <f t="shared" si="516"/>
        <v>0</v>
      </c>
      <c r="S3653" s="20">
        <f t="shared" si="520"/>
        <v>0</v>
      </c>
      <c r="T3653" s="20">
        <f>IF((T3652+R3653)&lt;0,0,IF((T3652+R3653)&gt;结论【关键目标】!C$28,结论【关键目标】!C$28,T3652+R3653))</f>
        <v>8.1608751999999996</v>
      </c>
      <c r="U3653" s="19">
        <f>IF((T3652+R3653)&lt;结论【关键目标】!$C$28,0,(发电量计算【计算逻辑页】!R3653+发电量计算【计算逻辑页】!T3652-结论【关键目标】!$C$28))</f>
        <v>0</v>
      </c>
      <c r="V3653" s="5">
        <f t="shared" si="517"/>
        <v>0</v>
      </c>
      <c r="W3653" s="5">
        <f t="shared" si="518"/>
        <v>0</v>
      </c>
      <c r="X3653" s="5">
        <f t="shared" si="521"/>
        <v>0</v>
      </c>
    </row>
    <row r="3654" spans="1:24" x14ac:dyDescent="0.15">
      <c r="A3654" s="7">
        <v>3653</v>
      </c>
      <c r="B3654" s="7">
        <v>6</v>
      </c>
      <c r="C3654" s="7">
        <v>2</v>
      </c>
      <c r="D3654" s="7">
        <v>5</v>
      </c>
      <c r="E3654" s="7">
        <v>153</v>
      </c>
      <c r="F3654" s="7">
        <v>18</v>
      </c>
      <c r="G3654" s="7">
        <v>19.5</v>
      </c>
      <c r="H3654" s="7">
        <f t="shared" si="513"/>
        <v>5</v>
      </c>
      <c r="I3654" s="16">
        <f t="shared" si="514"/>
        <v>45079</v>
      </c>
      <c r="J3654" s="17">
        <v>0.2407</v>
      </c>
      <c r="K3654" s="18">
        <f>G3654*结论【关键目标】!C$27*0.7735*0.001</f>
        <v>1.80999</v>
      </c>
      <c r="L3654" s="5">
        <v>0</v>
      </c>
      <c r="M3654" s="5">
        <f>ABS(IF(L3654&lt;=0,L3654/耗电量关键数据!$B$6/1000,L3654/耗电量关键数据!$B$5/1000))</f>
        <v>0</v>
      </c>
      <c r="N3654" s="5">
        <f>电气设备逐时使用率计算!H3630</f>
        <v>1.1688450000000001</v>
      </c>
      <c r="O3654" s="5">
        <f>灯光逐时使用率计算!H3630</f>
        <v>0.37403039999999999</v>
      </c>
      <c r="P3654" s="19">
        <f t="shared" si="515"/>
        <v>1.5428754000000002</v>
      </c>
      <c r="Q3654" s="19">
        <f t="shared" si="519"/>
        <v>0</v>
      </c>
      <c r="R3654" s="20">
        <f t="shared" si="516"/>
        <v>1.80999</v>
      </c>
      <c r="S3654" s="20">
        <f t="shared" si="520"/>
        <v>0</v>
      </c>
      <c r="T3654" s="20">
        <f>IF((T3653+R3654)&lt;0,0,IF((T3653+R3654)&gt;结论【关键目标】!C$28,结论【关键目标】!C$28,T3653+R3654))</f>
        <v>9.9708651999999987</v>
      </c>
      <c r="U3654" s="19">
        <f>IF((T3653+R3654)&lt;结论【关键目标】!$C$28,0,(发电量计算【计算逻辑页】!R3654+发电量计算【计算逻辑页】!T3653-结论【关键目标】!$C$28))</f>
        <v>0</v>
      </c>
      <c r="V3654" s="5">
        <f t="shared" si="517"/>
        <v>0</v>
      </c>
      <c r="W3654" s="5">
        <f t="shared" si="518"/>
        <v>0.37137010878000004</v>
      </c>
      <c r="X3654" s="5">
        <f t="shared" si="521"/>
        <v>0</v>
      </c>
    </row>
    <row r="3655" spans="1:24" x14ac:dyDescent="0.15">
      <c r="A3655" s="7">
        <v>3654</v>
      </c>
      <c r="B3655" s="7">
        <v>6</v>
      </c>
      <c r="C3655" s="7">
        <v>2</v>
      </c>
      <c r="D3655" s="7">
        <v>6</v>
      </c>
      <c r="E3655" s="7">
        <v>153</v>
      </c>
      <c r="F3655" s="7">
        <v>18.7</v>
      </c>
      <c r="G3655" s="7">
        <v>136.30000000000001</v>
      </c>
      <c r="H3655" s="7">
        <f t="shared" si="513"/>
        <v>5</v>
      </c>
      <c r="I3655" s="16">
        <f t="shared" si="514"/>
        <v>45079</v>
      </c>
      <c r="J3655" s="17">
        <v>0.2407</v>
      </c>
      <c r="K3655" s="18">
        <f>G3655*结论【关键目标】!C$27*0.7735*0.001</f>
        <v>12.651365999999999</v>
      </c>
      <c r="L3655" s="5">
        <v>0</v>
      </c>
      <c r="M3655" s="5">
        <f>ABS(IF(L3655&lt;=0,L3655/耗电量关键数据!$B$6/1000,L3655/耗电量关键数据!$B$5/1000))</f>
        <v>0</v>
      </c>
      <c r="N3655" s="5">
        <f>电气设备逐时使用率计算!H3631</f>
        <v>1.1688450000000001</v>
      </c>
      <c r="O3655" s="5">
        <f>灯光逐时使用率计算!H3631</f>
        <v>0.37403039999999999</v>
      </c>
      <c r="P3655" s="19">
        <f t="shared" si="515"/>
        <v>1.5428754000000002</v>
      </c>
      <c r="Q3655" s="19">
        <f t="shared" si="519"/>
        <v>0</v>
      </c>
      <c r="R3655" s="20">
        <f t="shared" si="516"/>
        <v>12.651365999999999</v>
      </c>
      <c r="S3655" s="20">
        <f t="shared" si="520"/>
        <v>0</v>
      </c>
      <c r="T3655" s="20">
        <f>IF((T3654+R3655)&lt;0,0,IF((T3654+R3655)&gt;结论【关键目标】!C$28,结论【关键目标】!C$28,T3654+R3655))</f>
        <v>22</v>
      </c>
      <c r="U3655" s="19">
        <f>IF((T3654+R3655)&lt;结论【关键目标】!$C$28,0,(发电量计算【计算逻辑页】!R3655+发电量计算【计算逻辑页】!T3654-结论【关键目标】!$C$28))</f>
        <v>0.6222311999999981</v>
      </c>
      <c r="V3655" s="5">
        <f t="shared" si="517"/>
        <v>0</v>
      </c>
      <c r="W3655" s="5">
        <f t="shared" si="518"/>
        <v>0.37137010878000004</v>
      </c>
      <c r="X3655" s="5">
        <f t="shared" si="521"/>
        <v>0</v>
      </c>
    </row>
    <row r="3656" spans="1:24" x14ac:dyDescent="0.15">
      <c r="A3656" s="7">
        <v>3655</v>
      </c>
      <c r="B3656" s="7">
        <v>6</v>
      </c>
      <c r="C3656" s="7">
        <v>2</v>
      </c>
      <c r="D3656" s="7">
        <v>7</v>
      </c>
      <c r="E3656" s="7">
        <v>153</v>
      </c>
      <c r="F3656" s="7">
        <v>18</v>
      </c>
      <c r="G3656" s="7">
        <v>227.3</v>
      </c>
      <c r="H3656" s="7">
        <f t="shared" si="513"/>
        <v>5</v>
      </c>
      <c r="I3656" s="16">
        <f t="shared" si="514"/>
        <v>45079</v>
      </c>
      <c r="J3656" s="17">
        <v>0.2407</v>
      </c>
      <c r="K3656" s="18">
        <f>G3656*结论【关键目标】!C$27*0.7735*0.001</f>
        <v>21.097986000000002</v>
      </c>
      <c r="L3656" s="5">
        <v>0</v>
      </c>
      <c r="M3656" s="5">
        <f>ABS(IF(L3656&lt;=0,L3656/耗电量关键数据!$B$6/1000,L3656/耗电量关键数据!$B$5/1000))</f>
        <v>0</v>
      </c>
      <c r="N3656" s="5">
        <f>电气设备逐时使用率计算!H3632</f>
        <v>2.3376900000000003</v>
      </c>
      <c r="O3656" s="5">
        <f>灯光逐时使用率计算!H3632</f>
        <v>1.2467680000000001</v>
      </c>
      <c r="P3656" s="19">
        <f t="shared" si="515"/>
        <v>3.5844580000000006</v>
      </c>
      <c r="Q3656" s="19">
        <f t="shared" si="519"/>
        <v>0</v>
      </c>
      <c r="R3656" s="20">
        <f t="shared" si="516"/>
        <v>21.097986000000002</v>
      </c>
      <c r="S3656" s="20">
        <f t="shared" si="520"/>
        <v>0</v>
      </c>
      <c r="T3656" s="20">
        <f>IF((T3655+R3656)&lt;0,0,IF((T3655+R3656)&gt;结论【关键目标】!C$28,结论【关键目标】!C$28,T3655+R3656))</f>
        <v>22</v>
      </c>
      <c r="U3656" s="19">
        <f>IF((T3655+R3656)&lt;结论【关键目标】!$C$28,0,(发电量计算【计算逻辑页】!R3656+发电量计算【计算逻辑页】!T3655-结论【关键目标】!$C$28))</f>
        <v>21.097986000000006</v>
      </c>
      <c r="V3656" s="5">
        <f t="shared" si="517"/>
        <v>0</v>
      </c>
      <c r="W3656" s="5">
        <f t="shared" si="518"/>
        <v>0.8627790406000001</v>
      </c>
      <c r="X3656" s="5">
        <f t="shared" si="521"/>
        <v>0</v>
      </c>
    </row>
    <row r="3657" spans="1:24" x14ac:dyDescent="0.15">
      <c r="A3657" s="7">
        <v>3656</v>
      </c>
      <c r="B3657" s="7">
        <v>6</v>
      </c>
      <c r="C3657" s="7">
        <v>2</v>
      </c>
      <c r="D3657" s="7">
        <v>8</v>
      </c>
      <c r="E3657" s="7">
        <v>153</v>
      </c>
      <c r="F3657" s="7">
        <v>20.6</v>
      </c>
      <c r="G3657" s="7">
        <v>473</v>
      </c>
      <c r="H3657" s="7">
        <f t="shared" si="513"/>
        <v>5</v>
      </c>
      <c r="I3657" s="16">
        <f t="shared" si="514"/>
        <v>45079</v>
      </c>
      <c r="J3657" s="17">
        <v>0.70809999999999995</v>
      </c>
      <c r="K3657" s="18">
        <f>G3657*结论【关键目标】!C$27*0.7735*0.001</f>
        <v>43.903860000000002</v>
      </c>
      <c r="L3657" s="5">
        <v>18039.67884</v>
      </c>
      <c r="M3657" s="5">
        <f>ABS(IF(L3657&lt;=0,L3657/耗电量关键数据!$B$6/1000,L3657/耗电量关键数据!$B$5/1000))</f>
        <v>5.1541939542857147</v>
      </c>
      <c r="N3657" s="5">
        <f>电气设备逐时使用率计算!H3633</f>
        <v>11.688450000000001</v>
      </c>
      <c r="O3657" s="5">
        <f>灯光逐时使用率计算!H3633</f>
        <v>6.2338399999999998</v>
      </c>
      <c r="P3657" s="19">
        <f t="shared" si="515"/>
        <v>23.076483954285717</v>
      </c>
      <c r="Q3657" s="19">
        <f t="shared" si="519"/>
        <v>0</v>
      </c>
      <c r="R3657" s="20">
        <f t="shared" si="516"/>
        <v>43.903860000000002</v>
      </c>
      <c r="S3657" s="20">
        <f t="shared" si="520"/>
        <v>0</v>
      </c>
      <c r="T3657" s="20">
        <f>IF((T3656+R3657)&lt;0,0,IF((T3656+R3657)&gt;结论【关键目标】!C$28,结论【关键目标】!C$28,T3656+R3657))</f>
        <v>22</v>
      </c>
      <c r="U3657" s="19">
        <f>IF((T3656+R3657)&lt;结论【关键目标】!$C$28,0,(发电量计算【计算逻辑页】!R3657+发电量计算【计算逻辑页】!T3656-结论【关键目标】!$C$28))</f>
        <v>43.903860000000009</v>
      </c>
      <c r="V3657" s="5">
        <f t="shared" si="517"/>
        <v>15.366351000000002</v>
      </c>
      <c r="W3657" s="5">
        <f t="shared" si="518"/>
        <v>16.340458288029716</v>
      </c>
      <c r="X3657" s="5">
        <f t="shared" si="521"/>
        <v>0</v>
      </c>
    </row>
    <row r="3658" spans="1:24" x14ac:dyDescent="0.15">
      <c r="A3658" s="7">
        <v>3657</v>
      </c>
      <c r="B3658" s="7">
        <v>6</v>
      </c>
      <c r="C3658" s="7">
        <v>2</v>
      </c>
      <c r="D3658" s="7">
        <v>9</v>
      </c>
      <c r="E3658" s="7">
        <v>153</v>
      </c>
      <c r="F3658" s="7">
        <v>23.5</v>
      </c>
      <c r="G3658" s="7">
        <v>705.4</v>
      </c>
      <c r="H3658" s="7">
        <f t="shared" si="513"/>
        <v>5</v>
      </c>
      <c r="I3658" s="16">
        <f t="shared" si="514"/>
        <v>45079</v>
      </c>
      <c r="J3658" s="17">
        <v>0.70809999999999995</v>
      </c>
      <c r="K3658" s="18">
        <f>G3658*结论【关键目标】!C$27*0.7735*0.001</f>
        <v>65.475228000000001</v>
      </c>
      <c r="L3658" s="5">
        <v>36232.26195</v>
      </c>
      <c r="M3658" s="5">
        <f>ABS(IF(L3658&lt;=0,L3658/耗电量关键数据!$B$6/1000,L3658/耗电量关键数据!$B$5/1000))</f>
        <v>10.352074842857142</v>
      </c>
      <c r="N3658" s="5">
        <f>电气设备逐时使用率计算!H3634</f>
        <v>22.208055000000002</v>
      </c>
      <c r="O3658" s="5">
        <f>灯光逐时使用率计算!H3634</f>
        <v>11.844296</v>
      </c>
      <c r="P3658" s="19">
        <f t="shared" si="515"/>
        <v>44.404425842857144</v>
      </c>
      <c r="Q3658" s="19">
        <f t="shared" si="519"/>
        <v>0</v>
      </c>
      <c r="R3658" s="20">
        <f t="shared" si="516"/>
        <v>65.475228000000001</v>
      </c>
      <c r="S3658" s="20">
        <f t="shared" si="520"/>
        <v>0</v>
      </c>
      <c r="T3658" s="20">
        <f>IF((T3657+R3658)&lt;0,0,IF((T3657+R3658)&gt;结论【关键目标】!C$28,结论【关键目标】!C$28,T3657+R3658))</f>
        <v>22</v>
      </c>
      <c r="U3658" s="19">
        <f>IF((T3657+R3658)&lt;结论【关键目标】!$C$28,0,(发电量计算【计算逻辑页】!R3658+发电量计算【计算逻辑页】!T3657-结论【关键目标】!$C$28))</f>
        <v>65.475228000000001</v>
      </c>
      <c r="V3658" s="5">
        <f t="shared" si="517"/>
        <v>22.9163298</v>
      </c>
      <c r="W3658" s="5">
        <f t="shared" si="518"/>
        <v>31.442773939327143</v>
      </c>
      <c r="X3658" s="5">
        <f t="shared" si="521"/>
        <v>0</v>
      </c>
    </row>
    <row r="3659" spans="1:24" x14ac:dyDescent="0.15">
      <c r="A3659" s="7">
        <v>3658</v>
      </c>
      <c r="B3659" s="7">
        <v>6</v>
      </c>
      <c r="C3659" s="7">
        <v>2</v>
      </c>
      <c r="D3659" s="7">
        <v>10</v>
      </c>
      <c r="E3659" s="7">
        <v>153</v>
      </c>
      <c r="F3659" s="7">
        <v>24</v>
      </c>
      <c r="G3659" s="7">
        <v>751.3</v>
      </c>
      <c r="H3659" s="7">
        <f t="shared" si="513"/>
        <v>5</v>
      </c>
      <c r="I3659" s="16">
        <f t="shared" si="514"/>
        <v>45079</v>
      </c>
      <c r="J3659" s="17">
        <v>0.70809999999999995</v>
      </c>
      <c r="K3659" s="18">
        <f>G3659*结论【关键目标】!C$27*0.7735*0.001</f>
        <v>69.735665999999995</v>
      </c>
      <c r="L3659" s="5">
        <v>44794.696400000001</v>
      </c>
      <c r="M3659" s="5">
        <f>ABS(IF(L3659&lt;=0,L3659/耗电量关键数据!$B$6/1000,L3659/耗电量关键数据!$B$5/1000))</f>
        <v>12.798484685714286</v>
      </c>
      <c r="N3659" s="5">
        <f>电气设备逐时使用率计算!H3635</f>
        <v>22.208055000000002</v>
      </c>
      <c r="O3659" s="5">
        <f>灯光逐时使用率计算!H3635</f>
        <v>11.844296</v>
      </c>
      <c r="P3659" s="19">
        <f t="shared" si="515"/>
        <v>46.850835685714287</v>
      </c>
      <c r="Q3659" s="19">
        <f t="shared" si="519"/>
        <v>0</v>
      </c>
      <c r="R3659" s="20">
        <f t="shared" si="516"/>
        <v>69.735665999999995</v>
      </c>
      <c r="S3659" s="20">
        <f t="shared" si="520"/>
        <v>0</v>
      </c>
      <c r="T3659" s="20">
        <f>IF((T3658+R3659)&lt;0,0,IF((T3658+R3659)&gt;结论【关键目标】!C$28,结论【关键目标】!C$28,T3658+R3659))</f>
        <v>22</v>
      </c>
      <c r="U3659" s="19">
        <f>IF((T3658+R3659)&lt;结论【关键目标】!$C$28,0,(发电量计算【计算逻辑页】!R3659+发电量计算【计算逻辑页】!T3658-结论【关键目标】!$C$28))</f>
        <v>69.735665999999995</v>
      </c>
      <c r="V3659" s="5">
        <f t="shared" si="517"/>
        <v>24.407483099999997</v>
      </c>
      <c r="W3659" s="5">
        <f t="shared" si="518"/>
        <v>33.175076749054284</v>
      </c>
      <c r="X3659" s="5">
        <f t="shared" si="521"/>
        <v>0</v>
      </c>
    </row>
    <row r="3660" spans="1:24" x14ac:dyDescent="0.15">
      <c r="A3660" s="7">
        <v>3659</v>
      </c>
      <c r="B3660" s="7">
        <v>6</v>
      </c>
      <c r="C3660" s="7">
        <v>2</v>
      </c>
      <c r="D3660" s="7">
        <v>11</v>
      </c>
      <c r="E3660" s="7">
        <v>153</v>
      </c>
      <c r="F3660" s="7">
        <v>26</v>
      </c>
      <c r="G3660" s="7">
        <v>801.2</v>
      </c>
      <c r="H3660" s="7">
        <f t="shared" si="513"/>
        <v>5</v>
      </c>
      <c r="I3660" s="16">
        <f t="shared" si="514"/>
        <v>45079</v>
      </c>
      <c r="J3660" s="17">
        <v>1.2267999999999999</v>
      </c>
      <c r="K3660" s="18">
        <f>G3660*结论【关键目标】!C$27*0.7735*0.001</f>
        <v>74.367383999999987</v>
      </c>
      <c r="L3660" s="5">
        <v>49740.822359999998</v>
      </c>
      <c r="M3660" s="5">
        <f>ABS(IF(L3660&lt;=0,L3660/耗电量关键数据!$B$6/1000,L3660/耗电量关键数据!$B$5/1000))</f>
        <v>14.21166353142857</v>
      </c>
      <c r="N3660" s="5">
        <f>电气设备逐时使用率计算!H3636</f>
        <v>22.208055000000002</v>
      </c>
      <c r="O3660" s="5">
        <f>灯光逐时使用率计算!H3636</f>
        <v>11.844296</v>
      </c>
      <c r="P3660" s="19">
        <f t="shared" si="515"/>
        <v>48.264014531428572</v>
      </c>
      <c r="Q3660" s="19">
        <f t="shared" si="519"/>
        <v>48.264014531428572</v>
      </c>
      <c r="R3660" s="20">
        <f t="shared" si="516"/>
        <v>26.103369468571415</v>
      </c>
      <c r="S3660" s="20">
        <f t="shared" si="520"/>
        <v>0</v>
      </c>
      <c r="T3660" s="20">
        <f>IF((T3659+R3660)&lt;0,0,IF((T3659+R3660)&gt;结论【关键目标】!C$28,结论【关键目标】!C$28,T3659+R3660))</f>
        <v>22</v>
      </c>
      <c r="U3660" s="19">
        <f>IF((T3659+R3660)&lt;结论【关键目标】!$C$28,0,(发电量计算【计算逻辑页】!R3660+发电量计算【计算逻辑页】!T3659-结论【关键目标】!$C$28))</f>
        <v>26.103369468571415</v>
      </c>
      <c r="V3660" s="5">
        <f t="shared" si="517"/>
        <v>9.1361793139999943</v>
      </c>
      <c r="W3660" s="5">
        <f t="shared" si="518"/>
        <v>59.210293027156567</v>
      </c>
      <c r="X3660" s="5">
        <f t="shared" si="521"/>
        <v>0</v>
      </c>
    </row>
    <row r="3661" spans="1:24" x14ac:dyDescent="0.15">
      <c r="A3661" s="7">
        <v>3660</v>
      </c>
      <c r="B3661" s="7">
        <v>6</v>
      </c>
      <c r="C3661" s="7">
        <v>2</v>
      </c>
      <c r="D3661" s="7">
        <v>12</v>
      </c>
      <c r="E3661" s="7">
        <v>153</v>
      </c>
      <c r="F3661" s="7">
        <v>26.3</v>
      </c>
      <c r="G3661" s="7">
        <v>745.7</v>
      </c>
      <c r="H3661" s="7">
        <f t="shared" si="513"/>
        <v>5</v>
      </c>
      <c r="I3661" s="16">
        <f t="shared" si="514"/>
        <v>45079</v>
      </c>
      <c r="J3661" s="17">
        <v>1.2267999999999999</v>
      </c>
      <c r="K3661" s="18">
        <f>G3661*结论【关键目标】!C$27*0.7735*0.001</f>
        <v>69.215873999999999</v>
      </c>
      <c r="L3661" s="5">
        <v>44993.933100000002</v>
      </c>
      <c r="M3661" s="5">
        <f>ABS(IF(L3661&lt;=0,L3661/耗电量关键数据!$B$6/1000,L3661/耗电量关键数据!$B$5/1000))</f>
        <v>12.855409457142859</v>
      </c>
      <c r="N3661" s="5">
        <f>电气设备逐时使用率计算!H3637</f>
        <v>11.688450000000001</v>
      </c>
      <c r="O3661" s="5">
        <f>灯光逐时使用率计算!H3637</f>
        <v>9.9741440000000008</v>
      </c>
      <c r="P3661" s="19">
        <f t="shared" si="515"/>
        <v>34.518003457142861</v>
      </c>
      <c r="Q3661" s="19">
        <f t="shared" si="519"/>
        <v>34.518003457142861</v>
      </c>
      <c r="R3661" s="20">
        <f t="shared" si="516"/>
        <v>34.697870542857139</v>
      </c>
      <c r="S3661" s="20">
        <f t="shared" si="520"/>
        <v>0</v>
      </c>
      <c r="T3661" s="20">
        <f>IF((T3660+R3661)&lt;0,0,IF((T3660+R3661)&gt;结论【关键目标】!C$28,结论【关键目标】!C$28,T3660+R3661))</f>
        <v>22</v>
      </c>
      <c r="U3661" s="19">
        <f>IF((T3660+R3661)&lt;结论【关键目标】!$C$28,0,(发电量计算【计算逻辑页】!R3661+发电量计算【计算逻辑页】!T3660-结论【关键目标】!$C$28))</f>
        <v>34.697870542857139</v>
      </c>
      <c r="V3661" s="5">
        <f t="shared" si="517"/>
        <v>12.144254689999999</v>
      </c>
      <c r="W3661" s="5">
        <f t="shared" si="518"/>
        <v>42.34668664122286</v>
      </c>
      <c r="X3661" s="5">
        <f t="shared" si="521"/>
        <v>0</v>
      </c>
    </row>
    <row r="3662" spans="1:24" x14ac:dyDescent="0.15">
      <c r="A3662" s="7">
        <v>3661</v>
      </c>
      <c r="B3662" s="7">
        <v>6</v>
      </c>
      <c r="C3662" s="7">
        <v>2</v>
      </c>
      <c r="D3662" s="7">
        <v>13</v>
      </c>
      <c r="E3662" s="7">
        <v>153</v>
      </c>
      <c r="F3662" s="7">
        <v>28</v>
      </c>
      <c r="G3662" s="7">
        <v>736.1</v>
      </c>
      <c r="H3662" s="7">
        <f t="shared" si="513"/>
        <v>5</v>
      </c>
      <c r="I3662" s="16">
        <f t="shared" si="514"/>
        <v>45079</v>
      </c>
      <c r="J3662" s="17">
        <v>1.2267999999999999</v>
      </c>
      <c r="K3662" s="18">
        <f>G3662*结论【关键目标】!C$27*0.7735*0.001</f>
        <v>68.324801999999991</v>
      </c>
      <c r="L3662" s="5">
        <v>46777.769990000001</v>
      </c>
      <c r="M3662" s="5">
        <f>ABS(IF(L3662&lt;=0,L3662/耗电量关键数据!$B$6/1000,L3662/耗电量关键数据!$B$5/1000))</f>
        <v>13.365077139999999</v>
      </c>
      <c r="N3662" s="5">
        <f>电气设备逐时使用率计算!H3638</f>
        <v>11.688450000000001</v>
      </c>
      <c r="O3662" s="5">
        <f>灯光逐时使用率计算!H3638</f>
        <v>9.9741440000000008</v>
      </c>
      <c r="P3662" s="19">
        <f t="shared" si="515"/>
        <v>35.027671140000002</v>
      </c>
      <c r="Q3662" s="19">
        <f t="shared" si="519"/>
        <v>35.027671140000002</v>
      </c>
      <c r="R3662" s="20">
        <f t="shared" si="516"/>
        <v>33.297130859999989</v>
      </c>
      <c r="S3662" s="20">
        <f t="shared" si="520"/>
        <v>0</v>
      </c>
      <c r="T3662" s="20">
        <f>IF((T3661+R3662)&lt;0,0,IF((T3661+R3662)&gt;结论【关键目标】!C$28,结论【关键目标】!C$28,T3661+R3662))</f>
        <v>22</v>
      </c>
      <c r="U3662" s="19">
        <f>IF((T3661+R3662)&lt;结论【关键目标】!$C$28,0,(发电量计算【计算逻辑页】!R3662+发电量计算【计算逻辑页】!T3661-结论【关键目标】!$C$28))</f>
        <v>33.297130859999989</v>
      </c>
      <c r="V3662" s="5">
        <f t="shared" si="517"/>
        <v>11.653995800999995</v>
      </c>
      <c r="W3662" s="5">
        <f t="shared" si="518"/>
        <v>42.971946954552003</v>
      </c>
      <c r="X3662" s="5">
        <f t="shared" si="521"/>
        <v>0</v>
      </c>
    </row>
    <row r="3663" spans="1:24" x14ac:dyDescent="0.15">
      <c r="A3663" s="7">
        <v>3662</v>
      </c>
      <c r="B3663" s="7">
        <v>6</v>
      </c>
      <c r="C3663" s="7">
        <v>2</v>
      </c>
      <c r="D3663" s="7">
        <v>14</v>
      </c>
      <c r="E3663" s="7">
        <v>153</v>
      </c>
      <c r="F3663" s="7">
        <v>29</v>
      </c>
      <c r="G3663" s="7">
        <v>691.9</v>
      </c>
      <c r="H3663" s="7">
        <f t="shared" si="513"/>
        <v>5</v>
      </c>
      <c r="I3663" s="16">
        <f t="shared" si="514"/>
        <v>45079</v>
      </c>
      <c r="J3663" s="17">
        <v>1.2267999999999999</v>
      </c>
      <c r="K3663" s="18">
        <f>G3663*结论【关键目标】!C$27*0.7735*0.001</f>
        <v>64.222157999999993</v>
      </c>
      <c r="L3663" s="5">
        <v>55363.963680000001</v>
      </c>
      <c r="M3663" s="5">
        <f>ABS(IF(L3663&lt;=0,L3663/耗电量关键数据!$B$6/1000,L3663/耗电量关键数据!$B$5/1000))</f>
        <v>15.818275337142857</v>
      </c>
      <c r="N3663" s="5">
        <f>电气设备逐时使用率计算!H3639</f>
        <v>22.208055000000002</v>
      </c>
      <c r="O3663" s="5">
        <f>灯光逐时使用率计算!H3639</f>
        <v>11.844296</v>
      </c>
      <c r="P3663" s="19">
        <f t="shared" si="515"/>
        <v>49.870626337142859</v>
      </c>
      <c r="Q3663" s="19">
        <f t="shared" si="519"/>
        <v>49.870626337142859</v>
      </c>
      <c r="R3663" s="20">
        <f t="shared" si="516"/>
        <v>14.351531662857134</v>
      </c>
      <c r="S3663" s="20">
        <f t="shared" si="520"/>
        <v>0</v>
      </c>
      <c r="T3663" s="20">
        <f>IF((T3662+R3663)&lt;0,0,IF((T3662+R3663)&gt;结论【关键目标】!C$28,结论【关键目标】!C$28,T3662+R3663))</f>
        <v>22</v>
      </c>
      <c r="U3663" s="19">
        <f>IF((T3662+R3663)&lt;结论【关键目标】!$C$28,0,(发电量计算【计算逻辑页】!R3663+发电量计算【计算逻辑页】!T3662-结论【关键目标】!$C$28))</f>
        <v>14.351531662857134</v>
      </c>
      <c r="V3663" s="5">
        <f t="shared" si="517"/>
        <v>5.0230360819999964</v>
      </c>
      <c r="W3663" s="5">
        <f t="shared" si="518"/>
        <v>61.181284390406852</v>
      </c>
      <c r="X3663" s="5">
        <f t="shared" si="521"/>
        <v>0</v>
      </c>
    </row>
    <row r="3664" spans="1:24" x14ac:dyDescent="0.15">
      <c r="A3664" s="7">
        <v>3663</v>
      </c>
      <c r="B3664" s="7">
        <v>6</v>
      </c>
      <c r="C3664" s="7">
        <v>2</v>
      </c>
      <c r="D3664" s="7">
        <v>15</v>
      </c>
      <c r="E3664" s="7">
        <v>153</v>
      </c>
      <c r="F3664" s="7">
        <v>29.4</v>
      </c>
      <c r="G3664" s="7">
        <v>605.4</v>
      </c>
      <c r="H3664" s="7">
        <f t="shared" si="513"/>
        <v>5</v>
      </c>
      <c r="I3664" s="16">
        <f t="shared" si="514"/>
        <v>45079</v>
      </c>
      <c r="J3664" s="17">
        <v>1.2267999999999999</v>
      </c>
      <c r="K3664" s="18">
        <f>G3664*结论【关键目标】!C$27*0.7735*0.001</f>
        <v>56.193227999999998</v>
      </c>
      <c r="L3664" s="5">
        <v>52960.876609999999</v>
      </c>
      <c r="M3664" s="5">
        <f>ABS(IF(L3664&lt;=0,L3664/耗电量关键数据!$B$6/1000,L3664/耗电量关键数据!$B$5/1000))</f>
        <v>15.131679031428572</v>
      </c>
      <c r="N3664" s="5">
        <f>电气设备逐时使用率计算!H3640</f>
        <v>22.208055000000002</v>
      </c>
      <c r="O3664" s="5">
        <f>灯光逐时使用率计算!H3640</f>
        <v>11.844296</v>
      </c>
      <c r="P3664" s="19">
        <f t="shared" si="515"/>
        <v>49.184030031428577</v>
      </c>
      <c r="Q3664" s="19">
        <f t="shared" si="519"/>
        <v>49.184030031428577</v>
      </c>
      <c r="R3664" s="20">
        <f t="shared" si="516"/>
        <v>7.0091979685714207</v>
      </c>
      <c r="S3664" s="20">
        <f t="shared" si="520"/>
        <v>0</v>
      </c>
      <c r="T3664" s="20">
        <f>IF((T3663+R3664)&lt;0,0,IF((T3663+R3664)&gt;结论【关键目标】!C$28,结论【关键目标】!C$28,T3663+R3664))</f>
        <v>22</v>
      </c>
      <c r="U3664" s="19">
        <f>IF((T3663+R3664)&lt;结论【关键目标】!$C$28,0,(发电量计算【计算逻辑页】!R3664+发电量计算【计算逻辑页】!T3663-结论【关键目标】!$C$28))</f>
        <v>7.0091979685714207</v>
      </c>
      <c r="V3664" s="5">
        <f t="shared" si="517"/>
        <v>2.4532192889999971</v>
      </c>
      <c r="W3664" s="5">
        <f t="shared" si="518"/>
        <v>60.338968042556573</v>
      </c>
      <c r="X3664" s="5">
        <f t="shared" si="521"/>
        <v>0</v>
      </c>
    </row>
    <row r="3665" spans="1:24" x14ac:dyDescent="0.15">
      <c r="A3665" s="7">
        <v>3664</v>
      </c>
      <c r="B3665" s="7">
        <v>6</v>
      </c>
      <c r="C3665" s="7">
        <v>2</v>
      </c>
      <c r="D3665" s="7">
        <v>16</v>
      </c>
      <c r="E3665" s="7">
        <v>153</v>
      </c>
      <c r="F3665" s="7">
        <v>30</v>
      </c>
      <c r="G3665" s="7">
        <v>425.7</v>
      </c>
      <c r="H3665" s="7">
        <f t="shared" si="513"/>
        <v>5</v>
      </c>
      <c r="I3665" s="16">
        <f t="shared" si="514"/>
        <v>45079</v>
      </c>
      <c r="J3665" s="17">
        <v>0.70809999999999995</v>
      </c>
      <c r="K3665" s="18">
        <f>G3665*结论【关键目标】!C$27*0.7735*0.001</f>
        <v>39.513473999999995</v>
      </c>
      <c r="L3665" s="5">
        <v>51150.078430000001</v>
      </c>
      <c r="M3665" s="5">
        <f>ABS(IF(L3665&lt;=0,L3665/耗电量关键数据!$B$6/1000,L3665/耗电量关键数据!$B$5/1000))</f>
        <v>14.614308122857143</v>
      </c>
      <c r="N3665" s="5">
        <f>电气设备逐时使用率计算!H3641</f>
        <v>22.208055000000002</v>
      </c>
      <c r="O3665" s="5">
        <f>灯光逐时使用率计算!H3641</f>
        <v>11.844296</v>
      </c>
      <c r="P3665" s="19">
        <f t="shared" si="515"/>
        <v>48.666659122857141</v>
      </c>
      <c r="Q3665" s="19">
        <f t="shared" si="519"/>
        <v>0</v>
      </c>
      <c r="R3665" s="20">
        <f t="shared" si="516"/>
        <v>39.513473999999995</v>
      </c>
      <c r="S3665" s="20">
        <f t="shared" si="520"/>
        <v>0</v>
      </c>
      <c r="T3665" s="20">
        <f>IF((T3664+R3665)&lt;0,0,IF((T3664+R3665)&gt;结论【关键目标】!C$28,结论【关键目标】!C$28,T3664+R3665))</f>
        <v>22</v>
      </c>
      <c r="U3665" s="19">
        <f>IF((T3664+R3665)&lt;结论【关键目标】!$C$28,0,(发电量计算【计算逻辑页】!R3665+发电量计算【计算逻辑页】!T3664-结论【关键目标】!$C$28))</f>
        <v>39.513473999999995</v>
      </c>
      <c r="V3665" s="5">
        <f t="shared" si="517"/>
        <v>13.829715899999998</v>
      </c>
      <c r="W3665" s="5">
        <f t="shared" si="518"/>
        <v>27.979490939399994</v>
      </c>
      <c r="X3665" s="5">
        <f t="shared" si="521"/>
        <v>0</v>
      </c>
    </row>
    <row r="3666" spans="1:24" x14ac:dyDescent="0.15">
      <c r="A3666" s="7">
        <v>3665</v>
      </c>
      <c r="B3666" s="7">
        <v>6</v>
      </c>
      <c r="C3666" s="7">
        <v>2</v>
      </c>
      <c r="D3666" s="7">
        <v>17</v>
      </c>
      <c r="E3666" s="7">
        <v>153</v>
      </c>
      <c r="F3666" s="7">
        <v>29</v>
      </c>
      <c r="G3666" s="7">
        <v>237.6</v>
      </c>
      <c r="H3666" s="7">
        <f t="shared" si="513"/>
        <v>5</v>
      </c>
      <c r="I3666" s="16">
        <f t="shared" si="514"/>
        <v>45079</v>
      </c>
      <c r="J3666" s="17">
        <v>0.70809999999999995</v>
      </c>
      <c r="K3666" s="18">
        <f>G3666*结论【关键目标】!C$27*0.7735*0.001</f>
        <v>22.054031999999999</v>
      </c>
      <c r="L3666" s="5">
        <v>44908.27792</v>
      </c>
      <c r="M3666" s="5">
        <f>ABS(IF(L3666&lt;=0,L3666/耗电量关键数据!$B$6/1000,L3666/耗电量关键数据!$B$5/1000))</f>
        <v>12.830936548571428</v>
      </c>
      <c r="N3666" s="5">
        <f>电气设备逐时使用率计算!H3642</f>
        <v>22.208055000000002</v>
      </c>
      <c r="O3666" s="5">
        <f>灯光逐时使用率计算!H3642</f>
        <v>11.844296</v>
      </c>
      <c r="P3666" s="19">
        <f t="shared" si="515"/>
        <v>46.883287548571431</v>
      </c>
      <c r="Q3666" s="19">
        <f t="shared" si="519"/>
        <v>0</v>
      </c>
      <c r="R3666" s="20">
        <f t="shared" si="516"/>
        <v>22.054031999999999</v>
      </c>
      <c r="S3666" s="20">
        <f t="shared" si="520"/>
        <v>0</v>
      </c>
      <c r="T3666" s="20">
        <f>IF((T3665+R3666)&lt;0,0,IF((T3665+R3666)&gt;结论【关键目标】!C$28,结论【关键目标】!C$28,T3665+R3666))</f>
        <v>22</v>
      </c>
      <c r="U3666" s="19">
        <f>IF((T3665+R3666)&lt;结论【关键目标】!$C$28,0,(发电量计算【计算逻辑页】!R3666+发电量计算【计算逻辑页】!T3665-结论【关键目标】!$C$28))</f>
        <v>22.054031999999999</v>
      </c>
      <c r="V3666" s="5">
        <f t="shared" si="517"/>
        <v>7.7189111999999991</v>
      </c>
      <c r="W3666" s="5">
        <f t="shared" si="518"/>
        <v>15.616460059199998</v>
      </c>
      <c r="X3666" s="5">
        <f t="shared" si="521"/>
        <v>0</v>
      </c>
    </row>
    <row r="3667" spans="1:24" x14ac:dyDescent="0.15">
      <c r="A3667" s="7">
        <v>3666</v>
      </c>
      <c r="B3667" s="7">
        <v>6</v>
      </c>
      <c r="C3667" s="7">
        <v>2</v>
      </c>
      <c r="D3667" s="7">
        <v>18</v>
      </c>
      <c r="E3667" s="7">
        <v>153</v>
      </c>
      <c r="F3667" s="7">
        <v>28.3</v>
      </c>
      <c r="G3667" s="7">
        <v>102.5</v>
      </c>
      <c r="H3667" s="7">
        <f t="shared" si="513"/>
        <v>5</v>
      </c>
      <c r="I3667" s="16">
        <f t="shared" si="514"/>
        <v>45079</v>
      </c>
      <c r="J3667" s="17">
        <v>0.70809999999999995</v>
      </c>
      <c r="K3667" s="18">
        <f>G3667*结论【关键目标】!C$27*0.7735*0.001</f>
        <v>9.5140499999999992</v>
      </c>
      <c r="L3667" s="5">
        <v>25864.265879999999</v>
      </c>
      <c r="M3667" s="5">
        <f>ABS(IF(L3667&lt;=0,L3667/耗电量关键数据!$B$6/1000,L3667/耗电量关键数据!$B$5/1000))</f>
        <v>7.3897902514285718</v>
      </c>
      <c r="N3667" s="5">
        <f>电气设备逐时使用率计算!H3643</f>
        <v>7.0130699999999999</v>
      </c>
      <c r="O3667" s="5">
        <f>灯光逐时使用率计算!H3643</f>
        <v>3.7403040000000001</v>
      </c>
      <c r="P3667" s="19">
        <f t="shared" si="515"/>
        <v>18.143164251428573</v>
      </c>
      <c r="Q3667" s="19">
        <f t="shared" si="519"/>
        <v>0</v>
      </c>
      <c r="R3667" s="20">
        <f t="shared" si="516"/>
        <v>9.5140499999999992</v>
      </c>
      <c r="S3667" s="20">
        <f t="shared" si="520"/>
        <v>0</v>
      </c>
      <c r="T3667" s="20">
        <f>IF((T3666+R3667)&lt;0,0,IF((T3666+R3667)&gt;结论【关键目标】!C$28,结论【关键目标】!C$28,T3666+R3667))</f>
        <v>22</v>
      </c>
      <c r="U3667" s="19">
        <f>IF((T3666+R3667)&lt;结论【关键目标】!$C$28,0,(发电量计算【计算逻辑页】!R3667+发电量计算【计算逻辑页】!T3666-结论【关键目标】!$C$28))</f>
        <v>9.5140499999999975</v>
      </c>
      <c r="V3667" s="5">
        <f t="shared" si="517"/>
        <v>3.3299174999999988</v>
      </c>
      <c r="W3667" s="5">
        <f t="shared" si="518"/>
        <v>6.7368988049999992</v>
      </c>
      <c r="X3667" s="5">
        <f t="shared" si="521"/>
        <v>0</v>
      </c>
    </row>
    <row r="3668" spans="1:24" x14ac:dyDescent="0.15">
      <c r="A3668" s="7">
        <v>3667</v>
      </c>
      <c r="B3668" s="7">
        <v>6</v>
      </c>
      <c r="C3668" s="7">
        <v>2</v>
      </c>
      <c r="D3668" s="7">
        <v>19</v>
      </c>
      <c r="E3668" s="7">
        <v>153</v>
      </c>
      <c r="F3668" s="7">
        <v>27</v>
      </c>
      <c r="G3668" s="7">
        <v>0</v>
      </c>
      <c r="H3668" s="7">
        <f t="shared" si="513"/>
        <v>5</v>
      </c>
      <c r="I3668" s="16">
        <f t="shared" si="514"/>
        <v>45079</v>
      </c>
      <c r="J3668" s="17">
        <v>1.2267999999999999</v>
      </c>
      <c r="K3668" s="18">
        <f>G3668*结论【关键目标】!C$27*0.7735*0.001</f>
        <v>0</v>
      </c>
      <c r="L3668" s="5">
        <v>0</v>
      </c>
      <c r="M3668" s="5">
        <f>ABS(IF(L3668&lt;=0,L3668/耗电量关键数据!$B$6/1000,L3668/耗电量关键数据!$B$5/1000))</f>
        <v>0</v>
      </c>
      <c r="N3668" s="5">
        <f>电气设备逐时使用率计算!H3644</f>
        <v>7.0130699999999999</v>
      </c>
      <c r="O3668" s="5">
        <f>灯光逐时使用率计算!H3644</f>
        <v>3.7403040000000001</v>
      </c>
      <c r="P3668" s="19">
        <f t="shared" si="515"/>
        <v>10.753374000000001</v>
      </c>
      <c r="Q3668" s="19">
        <f t="shared" si="519"/>
        <v>10.753374000000001</v>
      </c>
      <c r="R3668" s="20">
        <f t="shared" si="516"/>
        <v>-10.753374000000001</v>
      </c>
      <c r="S3668" s="20">
        <f t="shared" si="520"/>
        <v>10.753374000000001</v>
      </c>
      <c r="T3668" s="20">
        <f>IF((T3667+R3668)&lt;0,0,IF((T3667+R3668)&gt;结论【关键目标】!C$28,结论【关键目标】!C$28,T3667+R3668))</f>
        <v>11.246625999999999</v>
      </c>
      <c r="U3668" s="19">
        <f>IF((T3667+R3668)&lt;结论【关键目标】!$C$28,0,(发电量计算【计算逻辑页】!R3668+发电量计算【计算逻辑页】!T3667-结论【关键目标】!$C$28))</f>
        <v>0</v>
      </c>
      <c r="V3668" s="5">
        <f t="shared" si="517"/>
        <v>0</v>
      </c>
      <c r="W3668" s="5">
        <f t="shared" si="518"/>
        <v>0</v>
      </c>
      <c r="X3668" s="5">
        <f t="shared" si="521"/>
        <v>9.428558323199999</v>
      </c>
    </row>
    <row r="3669" spans="1:24" x14ac:dyDescent="0.15">
      <c r="A3669" s="7">
        <v>3668</v>
      </c>
      <c r="B3669" s="7">
        <v>6</v>
      </c>
      <c r="C3669" s="7">
        <v>2</v>
      </c>
      <c r="D3669" s="7">
        <v>20</v>
      </c>
      <c r="E3669" s="7">
        <v>153</v>
      </c>
      <c r="F3669" s="7">
        <v>26</v>
      </c>
      <c r="G3669" s="7">
        <v>0</v>
      </c>
      <c r="H3669" s="7">
        <f t="shared" si="513"/>
        <v>5</v>
      </c>
      <c r="I3669" s="16">
        <f t="shared" si="514"/>
        <v>45079</v>
      </c>
      <c r="J3669" s="17">
        <v>1.2267999999999999</v>
      </c>
      <c r="K3669" s="18">
        <f>G3669*结论【关键目标】!C$27*0.7735*0.001</f>
        <v>0</v>
      </c>
      <c r="L3669" s="5">
        <v>0</v>
      </c>
      <c r="M3669" s="5">
        <f>ABS(IF(L3669&lt;=0,L3669/耗电量关键数据!$B$6/1000,L3669/耗电量关键数据!$B$5/1000))</f>
        <v>0</v>
      </c>
      <c r="N3669" s="5">
        <f>电气设备逐时使用率计算!H3645</f>
        <v>1.1688450000000001</v>
      </c>
      <c r="O3669" s="5">
        <f>灯光逐时使用率计算!H3645</f>
        <v>0.37403039999999999</v>
      </c>
      <c r="P3669" s="19">
        <f t="shared" si="515"/>
        <v>1.5428754000000002</v>
      </c>
      <c r="Q3669" s="19">
        <f t="shared" si="519"/>
        <v>1.5428754000000002</v>
      </c>
      <c r="R3669" s="20">
        <f t="shared" si="516"/>
        <v>-1.5428754000000002</v>
      </c>
      <c r="S3669" s="20">
        <f t="shared" si="520"/>
        <v>1.5428754000000002</v>
      </c>
      <c r="T3669" s="20">
        <f>IF((T3668+R3669)&lt;0,0,IF((T3668+R3669)&gt;结论【关键目标】!C$28,结论【关键目标】!C$28,T3668+R3669))</f>
        <v>9.7037505999999993</v>
      </c>
      <c r="U3669" s="19">
        <f>IF((T3668+R3669)&lt;结论【关键目标】!$C$28,0,(发电量计算【计算逻辑页】!R3669+发电量计算【计算逻辑页】!T3668-结论【关键目标】!$C$28))</f>
        <v>0</v>
      </c>
      <c r="V3669" s="5">
        <f t="shared" si="517"/>
        <v>0</v>
      </c>
      <c r="W3669" s="5">
        <f t="shared" si="518"/>
        <v>0</v>
      </c>
      <c r="X3669" s="5">
        <f t="shared" si="521"/>
        <v>1.3527931507200002</v>
      </c>
    </row>
    <row r="3670" spans="1:24" x14ac:dyDescent="0.15">
      <c r="A3670" s="7">
        <v>3669</v>
      </c>
      <c r="B3670" s="7">
        <v>6</v>
      </c>
      <c r="C3670" s="7">
        <v>2</v>
      </c>
      <c r="D3670" s="7">
        <v>21</v>
      </c>
      <c r="E3670" s="7">
        <v>153</v>
      </c>
      <c r="F3670" s="7">
        <v>27.1</v>
      </c>
      <c r="G3670" s="7">
        <v>0</v>
      </c>
      <c r="H3670" s="7">
        <f t="shared" si="513"/>
        <v>5</v>
      </c>
      <c r="I3670" s="16">
        <f t="shared" si="514"/>
        <v>45079</v>
      </c>
      <c r="J3670" s="17">
        <v>1.2267999999999999</v>
      </c>
      <c r="K3670" s="18">
        <f>G3670*结论【关键目标】!C$27*0.7735*0.001</f>
        <v>0</v>
      </c>
      <c r="L3670" s="5">
        <v>0</v>
      </c>
      <c r="M3670" s="5">
        <f>ABS(IF(L3670&lt;=0,L3670/耗电量关键数据!$B$6/1000,L3670/耗电量关键数据!$B$5/1000))</f>
        <v>0</v>
      </c>
      <c r="N3670" s="5">
        <f>电气设备逐时使用率计算!H3646</f>
        <v>1.1688450000000001</v>
      </c>
      <c r="O3670" s="5">
        <f>灯光逐时使用率计算!H3646</f>
        <v>0.37403039999999999</v>
      </c>
      <c r="P3670" s="19">
        <f t="shared" si="515"/>
        <v>1.5428754000000002</v>
      </c>
      <c r="Q3670" s="19">
        <f t="shared" si="519"/>
        <v>1.5428754000000002</v>
      </c>
      <c r="R3670" s="20">
        <f t="shared" si="516"/>
        <v>-1.5428754000000002</v>
      </c>
      <c r="S3670" s="20">
        <f t="shared" si="520"/>
        <v>1.5428754000000002</v>
      </c>
      <c r="T3670" s="20">
        <f>IF((T3669+R3670)&lt;0,0,IF((T3669+R3670)&gt;结论【关键目标】!C$28,结论【关键目标】!C$28,T3669+R3670))</f>
        <v>8.1608751999999996</v>
      </c>
      <c r="U3670" s="19">
        <f>IF((T3669+R3670)&lt;结论【关键目标】!$C$28,0,(发电量计算【计算逻辑页】!R3670+发电量计算【计算逻辑页】!T3669-结论【关键目标】!$C$28))</f>
        <v>0</v>
      </c>
      <c r="V3670" s="5">
        <f t="shared" si="517"/>
        <v>0</v>
      </c>
      <c r="W3670" s="5">
        <f t="shared" si="518"/>
        <v>0</v>
      </c>
      <c r="X3670" s="5">
        <f t="shared" si="521"/>
        <v>1.3527931507200002</v>
      </c>
    </row>
    <row r="3671" spans="1:24" x14ac:dyDescent="0.15">
      <c r="A3671" s="7">
        <v>3670</v>
      </c>
      <c r="B3671" s="7">
        <v>6</v>
      </c>
      <c r="C3671" s="7">
        <v>2</v>
      </c>
      <c r="D3671" s="7">
        <v>22</v>
      </c>
      <c r="E3671" s="7">
        <v>153</v>
      </c>
      <c r="F3671" s="7">
        <v>25</v>
      </c>
      <c r="G3671" s="7">
        <v>0</v>
      </c>
      <c r="H3671" s="7">
        <f t="shared" si="513"/>
        <v>5</v>
      </c>
      <c r="I3671" s="16">
        <f t="shared" si="514"/>
        <v>45079</v>
      </c>
      <c r="J3671" s="17">
        <v>0.70809999999999995</v>
      </c>
      <c r="K3671" s="18">
        <f>G3671*结论【关键目标】!C$27*0.7735*0.001</f>
        <v>0</v>
      </c>
      <c r="L3671" s="5">
        <v>0</v>
      </c>
      <c r="M3671" s="5">
        <f>ABS(IF(L3671&lt;=0,L3671/耗电量关键数据!$B$6/1000,L3671/耗电量关键数据!$B$5/1000))</f>
        <v>0</v>
      </c>
      <c r="N3671" s="5">
        <f>电气设备逐时使用率计算!H3647</f>
        <v>1.1688450000000001</v>
      </c>
      <c r="O3671" s="5">
        <f>灯光逐时使用率计算!H3647</f>
        <v>0.37403039999999999</v>
      </c>
      <c r="P3671" s="19">
        <f t="shared" si="515"/>
        <v>1.5428754000000002</v>
      </c>
      <c r="Q3671" s="19">
        <f t="shared" si="519"/>
        <v>0</v>
      </c>
      <c r="R3671" s="20">
        <f t="shared" si="516"/>
        <v>0</v>
      </c>
      <c r="S3671" s="20">
        <f t="shared" si="520"/>
        <v>0</v>
      </c>
      <c r="T3671" s="20">
        <f>IF((T3670+R3671)&lt;0,0,IF((T3670+R3671)&gt;结论【关键目标】!C$28,结论【关键目标】!C$28,T3670+R3671))</f>
        <v>8.1608751999999996</v>
      </c>
      <c r="U3671" s="19">
        <f>IF((T3670+R3671)&lt;结论【关键目标】!$C$28,0,(发电量计算【计算逻辑页】!R3671+发电量计算【计算逻辑页】!T3670-结论【关键目标】!$C$28))</f>
        <v>0</v>
      </c>
      <c r="V3671" s="5">
        <f t="shared" si="517"/>
        <v>0</v>
      </c>
      <c r="W3671" s="5">
        <f t="shared" si="518"/>
        <v>0</v>
      </c>
      <c r="X3671" s="5">
        <f t="shared" si="521"/>
        <v>0</v>
      </c>
    </row>
    <row r="3672" spans="1:24" x14ac:dyDescent="0.15">
      <c r="A3672" s="7">
        <v>3671</v>
      </c>
      <c r="B3672" s="7">
        <v>6</v>
      </c>
      <c r="C3672" s="7">
        <v>2</v>
      </c>
      <c r="D3672" s="7">
        <v>23</v>
      </c>
      <c r="E3672" s="7">
        <v>153</v>
      </c>
      <c r="F3672" s="7">
        <v>25</v>
      </c>
      <c r="G3672" s="7">
        <v>0</v>
      </c>
      <c r="H3672" s="7">
        <f t="shared" si="513"/>
        <v>5</v>
      </c>
      <c r="I3672" s="16">
        <f t="shared" si="514"/>
        <v>45079</v>
      </c>
      <c r="J3672" s="17">
        <v>0.70809999999999995</v>
      </c>
      <c r="K3672" s="18">
        <f>G3672*结论【关键目标】!C$27*0.7735*0.001</f>
        <v>0</v>
      </c>
      <c r="L3672" s="5">
        <v>0</v>
      </c>
      <c r="M3672" s="5">
        <f>ABS(IF(L3672&lt;=0,L3672/耗电量关键数据!$B$6/1000,L3672/耗电量关键数据!$B$5/1000))</f>
        <v>0</v>
      </c>
      <c r="N3672" s="5">
        <f>电气设备逐时使用率计算!H3648</f>
        <v>1.1688450000000001</v>
      </c>
      <c r="O3672" s="5">
        <f>灯光逐时使用率计算!H3648</f>
        <v>0.37403039999999999</v>
      </c>
      <c r="P3672" s="19">
        <f t="shared" si="515"/>
        <v>1.5428754000000002</v>
      </c>
      <c r="Q3672" s="19">
        <f t="shared" si="519"/>
        <v>0</v>
      </c>
      <c r="R3672" s="20">
        <f t="shared" si="516"/>
        <v>0</v>
      </c>
      <c r="S3672" s="20">
        <f t="shared" si="520"/>
        <v>0</v>
      </c>
      <c r="T3672" s="20">
        <f>IF((T3671+R3672)&lt;0,0,IF((T3671+R3672)&gt;结论【关键目标】!C$28,结论【关键目标】!C$28,T3671+R3672))</f>
        <v>8.1608751999999996</v>
      </c>
      <c r="U3672" s="19">
        <f>IF((T3671+R3672)&lt;结论【关键目标】!$C$28,0,(发电量计算【计算逻辑页】!R3672+发电量计算【计算逻辑页】!T3671-结论【关键目标】!$C$28))</f>
        <v>0</v>
      </c>
      <c r="V3672" s="5">
        <f t="shared" si="517"/>
        <v>0</v>
      </c>
      <c r="W3672" s="5">
        <f t="shared" si="518"/>
        <v>0</v>
      </c>
      <c r="X3672" s="5">
        <f t="shared" si="521"/>
        <v>0</v>
      </c>
    </row>
    <row r="3673" spans="1:24" x14ac:dyDescent="0.15">
      <c r="A3673" s="7">
        <v>3672</v>
      </c>
      <c r="B3673" s="7">
        <v>6</v>
      </c>
      <c r="C3673" s="7">
        <v>2</v>
      </c>
      <c r="D3673" s="7">
        <v>24</v>
      </c>
      <c r="E3673" s="7">
        <v>153</v>
      </c>
      <c r="F3673" s="7">
        <v>24.9</v>
      </c>
      <c r="G3673" s="7">
        <v>0</v>
      </c>
      <c r="H3673" s="7">
        <f t="shared" si="513"/>
        <v>5</v>
      </c>
      <c r="I3673" s="16">
        <f t="shared" si="514"/>
        <v>45079</v>
      </c>
      <c r="J3673" s="17">
        <v>0.2407</v>
      </c>
      <c r="K3673" s="18">
        <f>G3673*结论【关键目标】!C$27*0.7735*0.001</f>
        <v>0</v>
      </c>
      <c r="L3673" s="5">
        <v>0</v>
      </c>
      <c r="M3673" s="5">
        <f>ABS(IF(L3673&lt;=0,L3673/耗电量关键数据!$B$6/1000,L3673/耗电量关键数据!$B$5/1000))</f>
        <v>0</v>
      </c>
      <c r="N3673" s="5">
        <f>电气设备逐时使用率计算!H3649</f>
        <v>1.1688450000000001</v>
      </c>
      <c r="O3673" s="5">
        <f>灯光逐时使用率计算!H3649</f>
        <v>0.37403039999999999</v>
      </c>
      <c r="P3673" s="19">
        <f t="shared" si="515"/>
        <v>1.5428754000000002</v>
      </c>
      <c r="Q3673" s="19">
        <f t="shared" si="519"/>
        <v>0</v>
      </c>
      <c r="R3673" s="20">
        <f t="shared" si="516"/>
        <v>0</v>
      </c>
      <c r="S3673" s="20">
        <f t="shared" si="520"/>
        <v>0</v>
      </c>
      <c r="T3673" s="20">
        <f>IF((T3672+R3673)&lt;0,0,IF((T3672+R3673)&gt;结论【关键目标】!C$28,结论【关键目标】!C$28,T3672+R3673))</f>
        <v>8.1608751999999996</v>
      </c>
      <c r="U3673" s="19">
        <f>IF((T3672+R3673)&lt;结论【关键目标】!$C$28,0,(发电量计算【计算逻辑页】!R3673+发电量计算【计算逻辑页】!T3672-结论【关键目标】!$C$28))</f>
        <v>0</v>
      </c>
      <c r="V3673" s="5">
        <f t="shared" si="517"/>
        <v>0</v>
      </c>
      <c r="W3673" s="5">
        <f t="shared" si="518"/>
        <v>0</v>
      </c>
      <c r="X3673" s="5">
        <f t="shared" si="521"/>
        <v>0</v>
      </c>
    </row>
    <row r="3674" spans="1:24" x14ac:dyDescent="0.15">
      <c r="A3674" s="7">
        <v>3673</v>
      </c>
      <c r="B3674" s="7">
        <v>6</v>
      </c>
      <c r="C3674" s="7">
        <v>3</v>
      </c>
      <c r="D3674" s="7">
        <v>1</v>
      </c>
      <c r="E3674" s="7">
        <v>154</v>
      </c>
      <c r="F3674" s="7">
        <v>25</v>
      </c>
      <c r="G3674" s="7">
        <v>0</v>
      </c>
      <c r="H3674" s="7">
        <f t="shared" si="513"/>
        <v>6</v>
      </c>
      <c r="I3674" s="16">
        <f t="shared" si="514"/>
        <v>45080</v>
      </c>
      <c r="J3674" s="17">
        <v>0.2407</v>
      </c>
      <c r="K3674" s="18">
        <f>G3674*结论【关键目标】!C$27*0.7735*0.001</f>
        <v>0</v>
      </c>
      <c r="L3674" s="5">
        <v>0</v>
      </c>
      <c r="M3674" s="5">
        <f>ABS(IF(L3674&lt;=0,L3674/耗电量关键数据!$B$6/1000,L3674/耗电量关键数据!$B$5/1000))</f>
        <v>0</v>
      </c>
      <c r="N3674" s="19">
        <f>耗电量关键数据!$B$14</f>
        <v>1.1688450000000001</v>
      </c>
      <c r="O3674" s="19">
        <f>耗电量关键数据!$B$15</f>
        <v>0.37403039999999999</v>
      </c>
      <c r="P3674" s="19">
        <f t="shared" si="515"/>
        <v>1.5428754000000002</v>
      </c>
      <c r="Q3674" s="19">
        <f t="shared" si="519"/>
        <v>0</v>
      </c>
      <c r="R3674" s="20">
        <f t="shared" si="516"/>
        <v>0</v>
      </c>
      <c r="S3674" s="20">
        <f t="shared" si="520"/>
        <v>0</v>
      </c>
      <c r="T3674" s="20">
        <f>IF((T3673+R3674)&lt;0,0,IF((T3673+R3674)&gt;结论【关键目标】!C$28,结论【关键目标】!C$28,T3673+R3674))</f>
        <v>8.1608751999999996</v>
      </c>
      <c r="U3674" s="19">
        <f>IF((T3673+R3674)&lt;结论【关键目标】!$C$28,0,(发电量计算【计算逻辑页】!R3674+发电量计算【计算逻辑页】!T3673-结论【关键目标】!$C$28))</f>
        <v>0</v>
      </c>
      <c r="V3674" s="5">
        <f t="shared" si="517"/>
        <v>0</v>
      </c>
      <c r="W3674" s="5">
        <f t="shared" si="518"/>
        <v>0</v>
      </c>
      <c r="X3674" s="5">
        <f t="shared" si="521"/>
        <v>0</v>
      </c>
    </row>
    <row r="3675" spans="1:24" x14ac:dyDescent="0.15">
      <c r="A3675" s="7">
        <v>3674</v>
      </c>
      <c r="B3675" s="7">
        <v>6</v>
      </c>
      <c r="C3675" s="7">
        <v>3</v>
      </c>
      <c r="D3675" s="7">
        <v>2</v>
      </c>
      <c r="E3675" s="7">
        <v>154</v>
      </c>
      <c r="F3675" s="7">
        <v>25.6</v>
      </c>
      <c r="G3675" s="7">
        <v>0</v>
      </c>
      <c r="H3675" s="7">
        <f t="shared" si="513"/>
        <v>6</v>
      </c>
      <c r="I3675" s="16">
        <f t="shared" si="514"/>
        <v>45080</v>
      </c>
      <c r="J3675" s="17">
        <v>0.2407</v>
      </c>
      <c r="K3675" s="18">
        <f>G3675*结论【关键目标】!C$27*0.7735*0.001</f>
        <v>0</v>
      </c>
      <c r="L3675" s="5">
        <v>0</v>
      </c>
      <c r="M3675" s="5">
        <f>ABS(IF(L3675&lt;=0,L3675/耗电量关键数据!$B$6/1000,L3675/耗电量关键数据!$B$5/1000))</f>
        <v>0</v>
      </c>
      <c r="N3675" s="19">
        <f>耗电量关键数据!$B$14</f>
        <v>1.1688450000000001</v>
      </c>
      <c r="O3675" s="19">
        <f>耗电量关键数据!$B$15</f>
        <v>0.37403039999999999</v>
      </c>
      <c r="P3675" s="19">
        <f t="shared" si="515"/>
        <v>1.5428754000000002</v>
      </c>
      <c r="Q3675" s="19">
        <f t="shared" si="519"/>
        <v>0</v>
      </c>
      <c r="R3675" s="20">
        <f t="shared" si="516"/>
        <v>0</v>
      </c>
      <c r="S3675" s="20">
        <f t="shared" si="520"/>
        <v>0</v>
      </c>
      <c r="T3675" s="20">
        <f>IF((T3674+R3675)&lt;0,0,IF((T3674+R3675)&gt;结论【关键目标】!C$28,结论【关键目标】!C$28,T3674+R3675))</f>
        <v>8.1608751999999996</v>
      </c>
      <c r="U3675" s="19">
        <f>IF((T3674+R3675)&lt;结论【关键目标】!$C$28,0,(发电量计算【计算逻辑页】!R3675+发电量计算【计算逻辑页】!T3674-结论【关键目标】!$C$28))</f>
        <v>0</v>
      </c>
      <c r="V3675" s="5">
        <f t="shared" si="517"/>
        <v>0</v>
      </c>
      <c r="W3675" s="5">
        <f t="shared" si="518"/>
        <v>0</v>
      </c>
      <c r="X3675" s="5">
        <f t="shared" si="521"/>
        <v>0</v>
      </c>
    </row>
    <row r="3676" spans="1:24" x14ac:dyDescent="0.15">
      <c r="A3676" s="7">
        <v>3675</v>
      </c>
      <c r="B3676" s="7">
        <v>6</v>
      </c>
      <c r="C3676" s="7">
        <v>3</v>
      </c>
      <c r="D3676" s="7">
        <v>3</v>
      </c>
      <c r="E3676" s="7">
        <v>154</v>
      </c>
      <c r="F3676" s="7">
        <v>26.2</v>
      </c>
      <c r="G3676" s="7">
        <v>0</v>
      </c>
      <c r="H3676" s="7">
        <f t="shared" si="513"/>
        <v>6</v>
      </c>
      <c r="I3676" s="16">
        <f t="shared" si="514"/>
        <v>45080</v>
      </c>
      <c r="J3676" s="17">
        <v>0.2407</v>
      </c>
      <c r="K3676" s="18">
        <f>G3676*结论【关键目标】!C$27*0.7735*0.001</f>
        <v>0</v>
      </c>
      <c r="L3676" s="5">
        <v>0</v>
      </c>
      <c r="M3676" s="5">
        <f>ABS(IF(L3676&lt;=0,L3676/耗电量关键数据!$B$6/1000,L3676/耗电量关键数据!$B$5/1000))</f>
        <v>0</v>
      </c>
      <c r="N3676" s="19">
        <f>耗电量关键数据!$B$14</f>
        <v>1.1688450000000001</v>
      </c>
      <c r="O3676" s="19">
        <f>耗电量关键数据!$B$15</f>
        <v>0.37403039999999999</v>
      </c>
      <c r="P3676" s="19">
        <f t="shared" si="515"/>
        <v>1.5428754000000002</v>
      </c>
      <c r="Q3676" s="19">
        <f t="shared" si="519"/>
        <v>0</v>
      </c>
      <c r="R3676" s="20">
        <f t="shared" si="516"/>
        <v>0</v>
      </c>
      <c r="S3676" s="20">
        <f t="shared" si="520"/>
        <v>0</v>
      </c>
      <c r="T3676" s="20">
        <f>IF((T3675+R3676)&lt;0,0,IF((T3675+R3676)&gt;结论【关键目标】!C$28,结论【关键目标】!C$28,T3675+R3676))</f>
        <v>8.1608751999999996</v>
      </c>
      <c r="U3676" s="19">
        <f>IF((T3675+R3676)&lt;结论【关键目标】!$C$28,0,(发电量计算【计算逻辑页】!R3676+发电量计算【计算逻辑页】!T3675-结论【关键目标】!$C$28))</f>
        <v>0</v>
      </c>
      <c r="V3676" s="5">
        <f t="shared" si="517"/>
        <v>0</v>
      </c>
      <c r="W3676" s="5">
        <f t="shared" si="518"/>
        <v>0</v>
      </c>
      <c r="X3676" s="5">
        <f t="shared" si="521"/>
        <v>0</v>
      </c>
    </row>
    <row r="3677" spans="1:24" x14ac:dyDescent="0.15">
      <c r="A3677" s="7">
        <v>3676</v>
      </c>
      <c r="B3677" s="7">
        <v>6</v>
      </c>
      <c r="C3677" s="7">
        <v>3</v>
      </c>
      <c r="D3677" s="7">
        <v>4</v>
      </c>
      <c r="E3677" s="7">
        <v>154</v>
      </c>
      <c r="F3677" s="7">
        <v>25.1</v>
      </c>
      <c r="G3677" s="7">
        <v>0</v>
      </c>
      <c r="H3677" s="7">
        <f t="shared" si="513"/>
        <v>6</v>
      </c>
      <c r="I3677" s="16">
        <f t="shared" si="514"/>
        <v>45080</v>
      </c>
      <c r="J3677" s="17">
        <v>0.2407</v>
      </c>
      <c r="K3677" s="18">
        <f>G3677*结论【关键目标】!C$27*0.7735*0.001</f>
        <v>0</v>
      </c>
      <c r="L3677" s="5">
        <v>0</v>
      </c>
      <c r="M3677" s="5">
        <f>ABS(IF(L3677&lt;=0,L3677/耗电量关键数据!$B$6/1000,L3677/耗电量关键数据!$B$5/1000))</f>
        <v>0</v>
      </c>
      <c r="N3677" s="19">
        <f>耗电量关键数据!$B$14</f>
        <v>1.1688450000000001</v>
      </c>
      <c r="O3677" s="19">
        <f>耗电量关键数据!$B$15</f>
        <v>0.37403039999999999</v>
      </c>
      <c r="P3677" s="19">
        <f t="shared" si="515"/>
        <v>1.5428754000000002</v>
      </c>
      <c r="Q3677" s="19">
        <f t="shared" si="519"/>
        <v>0</v>
      </c>
      <c r="R3677" s="20">
        <f t="shared" si="516"/>
        <v>0</v>
      </c>
      <c r="S3677" s="20">
        <f t="shared" si="520"/>
        <v>0</v>
      </c>
      <c r="T3677" s="20">
        <f>IF((T3676+R3677)&lt;0,0,IF((T3676+R3677)&gt;结论【关键目标】!C$28,结论【关键目标】!C$28,T3676+R3677))</f>
        <v>8.1608751999999996</v>
      </c>
      <c r="U3677" s="19">
        <f>IF((T3676+R3677)&lt;结论【关键目标】!$C$28,0,(发电量计算【计算逻辑页】!R3677+发电量计算【计算逻辑页】!T3676-结论【关键目标】!$C$28))</f>
        <v>0</v>
      </c>
      <c r="V3677" s="5">
        <f t="shared" si="517"/>
        <v>0</v>
      </c>
      <c r="W3677" s="5">
        <f t="shared" si="518"/>
        <v>0</v>
      </c>
      <c r="X3677" s="5">
        <f t="shared" si="521"/>
        <v>0</v>
      </c>
    </row>
    <row r="3678" spans="1:24" x14ac:dyDescent="0.15">
      <c r="A3678" s="7">
        <v>3677</v>
      </c>
      <c r="B3678" s="7">
        <v>6</v>
      </c>
      <c r="C3678" s="7">
        <v>3</v>
      </c>
      <c r="D3678" s="7">
        <v>5</v>
      </c>
      <c r="E3678" s="7">
        <v>154</v>
      </c>
      <c r="F3678" s="7">
        <v>24</v>
      </c>
      <c r="G3678" s="7">
        <v>46.3</v>
      </c>
      <c r="H3678" s="7">
        <f t="shared" si="513"/>
        <v>6</v>
      </c>
      <c r="I3678" s="16">
        <f t="shared" si="514"/>
        <v>45080</v>
      </c>
      <c r="J3678" s="17">
        <v>0.2407</v>
      </c>
      <c r="K3678" s="18">
        <f>G3678*结论【关键目标】!C$27*0.7735*0.001</f>
        <v>4.2975659999999998</v>
      </c>
      <c r="L3678" s="5">
        <v>0</v>
      </c>
      <c r="M3678" s="5">
        <f>ABS(IF(L3678&lt;=0,L3678/耗电量关键数据!$B$6/1000,L3678/耗电量关键数据!$B$5/1000))</f>
        <v>0</v>
      </c>
      <c r="N3678" s="19">
        <f>耗电量关键数据!$B$14</f>
        <v>1.1688450000000001</v>
      </c>
      <c r="O3678" s="19">
        <f>耗电量关键数据!$B$15</f>
        <v>0.37403039999999999</v>
      </c>
      <c r="P3678" s="19">
        <f t="shared" si="515"/>
        <v>1.5428754000000002</v>
      </c>
      <c r="Q3678" s="19">
        <f t="shared" si="519"/>
        <v>0</v>
      </c>
      <c r="R3678" s="20">
        <f t="shared" si="516"/>
        <v>4.2975659999999998</v>
      </c>
      <c r="S3678" s="20">
        <f t="shared" si="520"/>
        <v>0</v>
      </c>
      <c r="T3678" s="20">
        <f>IF((T3677+R3678)&lt;0,0,IF((T3677+R3678)&gt;结论【关键目标】!C$28,结论【关键目标】!C$28,T3677+R3678))</f>
        <v>12.458441199999999</v>
      </c>
      <c r="U3678" s="19">
        <f>IF((T3677+R3678)&lt;结论【关键目标】!$C$28,0,(发电量计算【计算逻辑页】!R3678+发电量计算【计算逻辑页】!T3677-结论【关键目标】!$C$28))</f>
        <v>0</v>
      </c>
      <c r="V3678" s="5">
        <f t="shared" si="517"/>
        <v>0</v>
      </c>
      <c r="W3678" s="5">
        <f t="shared" si="518"/>
        <v>0.37137010878000004</v>
      </c>
      <c r="X3678" s="5">
        <f t="shared" si="521"/>
        <v>0</v>
      </c>
    </row>
    <row r="3679" spans="1:24" x14ac:dyDescent="0.15">
      <c r="A3679" s="7">
        <v>3678</v>
      </c>
      <c r="B3679" s="7">
        <v>6</v>
      </c>
      <c r="C3679" s="7">
        <v>3</v>
      </c>
      <c r="D3679" s="7">
        <v>6</v>
      </c>
      <c r="E3679" s="7">
        <v>154</v>
      </c>
      <c r="F3679" s="7">
        <v>23.7</v>
      </c>
      <c r="G3679" s="7">
        <v>199.9</v>
      </c>
      <c r="H3679" s="7">
        <f t="shared" si="513"/>
        <v>6</v>
      </c>
      <c r="I3679" s="16">
        <f t="shared" si="514"/>
        <v>45080</v>
      </c>
      <c r="J3679" s="17">
        <v>0.2407</v>
      </c>
      <c r="K3679" s="18">
        <f>G3679*结论【关键目标】!C$27*0.7735*0.001</f>
        <v>18.554718000000001</v>
      </c>
      <c r="L3679" s="5">
        <v>0</v>
      </c>
      <c r="M3679" s="5">
        <f>ABS(IF(L3679&lt;=0,L3679/耗电量关键数据!$B$6/1000,L3679/耗电量关键数据!$B$5/1000))</f>
        <v>0</v>
      </c>
      <c r="N3679" s="19">
        <f>耗电量关键数据!$B$14</f>
        <v>1.1688450000000001</v>
      </c>
      <c r="O3679" s="19">
        <f>耗电量关键数据!$B$15</f>
        <v>0.37403039999999999</v>
      </c>
      <c r="P3679" s="19">
        <f t="shared" si="515"/>
        <v>1.5428754000000002</v>
      </c>
      <c r="Q3679" s="19">
        <f t="shared" si="519"/>
        <v>0</v>
      </c>
      <c r="R3679" s="20">
        <f t="shared" si="516"/>
        <v>18.554718000000001</v>
      </c>
      <c r="S3679" s="20">
        <f t="shared" si="520"/>
        <v>0</v>
      </c>
      <c r="T3679" s="20">
        <f>IF((T3678+R3679)&lt;0,0,IF((T3678+R3679)&gt;结论【关键目标】!C$28,结论【关键目标】!C$28,T3678+R3679))</f>
        <v>22</v>
      </c>
      <c r="U3679" s="19">
        <f>IF((T3678+R3679)&lt;结论【关键目标】!$C$28,0,(发电量计算【计算逻辑页】!R3679+发电量计算【计算逻辑页】!T3678-结论【关键目标】!$C$28))</f>
        <v>9.0131592000000005</v>
      </c>
      <c r="V3679" s="5">
        <f t="shared" si="517"/>
        <v>0</v>
      </c>
      <c r="W3679" s="5">
        <f t="shared" si="518"/>
        <v>0.37137010878000004</v>
      </c>
      <c r="X3679" s="5">
        <f t="shared" si="521"/>
        <v>0</v>
      </c>
    </row>
    <row r="3680" spans="1:24" x14ac:dyDescent="0.15">
      <c r="A3680" s="7">
        <v>3679</v>
      </c>
      <c r="B3680" s="7">
        <v>6</v>
      </c>
      <c r="C3680" s="7">
        <v>3</v>
      </c>
      <c r="D3680" s="7">
        <v>7</v>
      </c>
      <c r="E3680" s="7">
        <v>154</v>
      </c>
      <c r="F3680" s="7">
        <v>23</v>
      </c>
      <c r="G3680" s="7">
        <v>341.4</v>
      </c>
      <c r="H3680" s="7">
        <f t="shared" si="513"/>
        <v>6</v>
      </c>
      <c r="I3680" s="16">
        <f t="shared" si="514"/>
        <v>45080</v>
      </c>
      <c r="J3680" s="17">
        <v>0.2407</v>
      </c>
      <c r="K3680" s="18">
        <f>G3680*结论【关键目标】!C$27*0.7735*0.001</f>
        <v>31.688748</v>
      </c>
      <c r="L3680" s="5">
        <v>0</v>
      </c>
      <c r="M3680" s="5">
        <f>ABS(IF(L3680&lt;=0,L3680/耗电量关键数据!$B$6/1000,L3680/耗电量关键数据!$B$5/1000))</f>
        <v>0</v>
      </c>
      <c r="N3680" s="19">
        <f>耗电量关键数据!$B$14</f>
        <v>1.1688450000000001</v>
      </c>
      <c r="O3680" s="19">
        <f>耗电量关键数据!$B$15</f>
        <v>0.37403039999999999</v>
      </c>
      <c r="P3680" s="19">
        <f t="shared" si="515"/>
        <v>1.5428754000000002</v>
      </c>
      <c r="Q3680" s="19">
        <f t="shared" si="519"/>
        <v>0</v>
      </c>
      <c r="R3680" s="20">
        <f t="shared" si="516"/>
        <v>31.688748</v>
      </c>
      <c r="S3680" s="20">
        <f t="shared" si="520"/>
        <v>0</v>
      </c>
      <c r="T3680" s="20">
        <f>IF((T3679+R3680)&lt;0,0,IF((T3679+R3680)&gt;结论【关键目标】!C$28,结论【关键目标】!C$28,T3679+R3680))</f>
        <v>22</v>
      </c>
      <c r="U3680" s="19">
        <f>IF((T3679+R3680)&lt;结论【关键目标】!$C$28,0,(发电量计算【计算逻辑页】!R3680+发电量计算【计算逻辑页】!T3679-结论【关键目标】!$C$28))</f>
        <v>31.688748000000004</v>
      </c>
      <c r="V3680" s="5">
        <f t="shared" si="517"/>
        <v>0</v>
      </c>
      <c r="W3680" s="5">
        <f t="shared" si="518"/>
        <v>0.37137010878000004</v>
      </c>
      <c r="X3680" s="5">
        <f t="shared" si="521"/>
        <v>0</v>
      </c>
    </row>
    <row r="3681" spans="1:24" x14ac:dyDescent="0.15">
      <c r="A3681" s="7">
        <v>3680</v>
      </c>
      <c r="B3681" s="7">
        <v>6</v>
      </c>
      <c r="C3681" s="7">
        <v>3</v>
      </c>
      <c r="D3681" s="7">
        <v>8</v>
      </c>
      <c r="E3681" s="7">
        <v>154</v>
      </c>
      <c r="F3681" s="7">
        <v>23</v>
      </c>
      <c r="G3681" s="7">
        <v>474.2</v>
      </c>
      <c r="H3681" s="7">
        <f t="shared" si="513"/>
        <v>6</v>
      </c>
      <c r="I3681" s="16">
        <f t="shared" si="514"/>
        <v>45080</v>
      </c>
      <c r="J3681" s="17">
        <v>0.70809999999999995</v>
      </c>
      <c r="K3681" s="18">
        <f>G3681*结论【关键目标】!C$27*0.7735*0.001</f>
        <v>44.015244000000003</v>
      </c>
      <c r="L3681" s="5">
        <v>0</v>
      </c>
      <c r="M3681" s="5">
        <f>ABS(IF(L3681&lt;=0,L3681/耗电量关键数据!$B$6/1000,L3681/耗电量关键数据!$B$5/1000))</f>
        <v>0</v>
      </c>
      <c r="N3681" s="19">
        <f>耗电量关键数据!$B$14</f>
        <v>1.1688450000000001</v>
      </c>
      <c r="O3681" s="19">
        <f>耗电量关键数据!$B$15</f>
        <v>0.37403039999999999</v>
      </c>
      <c r="P3681" s="19">
        <f t="shared" si="515"/>
        <v>1.5428754000000002</v>
      </c>
      <c r="Q3681" s="19">
        <f t="shared" si="519"/>
        <v>0</v>
      </c>
      <c r="R3681" s="20">
        <f t="shared" si="516"/>
        <v>44.015244000000003</v>
      </c>
      <c r="S3681" s="20">
        <f t="shared" si="520"/>
        <v>0</v>
      </c>
      <c r="T3681" s="20">
        <f>IF((T3680+R3681)&lt;0,0,IF((T3680+R3681)&gt;结论【关键目标】!C$28,结论【关键目标】!C$28,T3680+R3681))</f>
        <v>22</v>
      </c>
      <c r="U3681" s="19">
        <f>IF((T3680+R3681)&lt;结论【关键目标】!$C$28,0,(发电量计算【计算逻辑页】!R3681+发电量计算【计算逻辑页】!T3680-结论【关键目标】!$C$28))</f>
        <v>44.015243999999996</v>
      </c>
      <c r="V3681" s="5">
        <f t="shared" si="517"/>
        <v>15.405335399999997</v>
      </c>
      <c r="W3681" s="5">
        <f t="shared" si="518"/>
        <v>1.0925100707400002</v>
      </c>
      <c r="X3681" s="5">
        <f t="shared" si="521"/>
        <v>0</v>
      </c>
    </row>
    <row r="3682" spans="1:24" x14ac:dyDescent="0.15">
      <c r="A3682" s="7">
        <v>3681</v>
      </c>
      <c r="B3682" s="7">
        <v>6</v>
      </c>
      <c r="C3682" s="7">
        <v>3</v>
      </c>
      <c r="D3682" s="7">
        <v>9</v>
      </c>
      <c r="E3682" s="7">
        <v>154</v>
      </c>
      <c r="F3682" s="7">
        <v>24.2</v>
      </c>
      <c r="G3682" s="7">
        <v>665.5</v>
      </c>
      <c r="H3682" s="7">
        <f t="shared" si="513"/>
        <v>6</v>
      </c>
      <c r="I3682" s="16">
        <f t="shared" si="514"/>
        <v>45080</v>
      </c>
      <c r="J3682" s="17">
        <v>0.70809999999999995</v>
      </c>
      <c r="K3682" s="18">
        <f>G3682*结论【关键目标】!C$27*0.7735*0.001</f>
        <v>61.771709999999999</v>
      </c>
      <c r="L3682" s="5">
        <v>0</v>
      </c>
      <c r="M3682" s="5">
        <f>ABS(IF(L3682&lt;=0,L3682/耗电量关键数据!$B$6/1000,L3682/耗电量关键数据!$B$5/1000))</f>
        <v>0</v>
      </c>
      <c r="N3682" s="19">
        <f>耗电量关键数据!$B$14</f>
        <v>1.1688450000000001</v>
      </c>
      <c r="O3682" s="19">
        <f>耗电量关键数据!$B$15</f>
        <v>0.37403039999999999</v>
      </c>
      <c r="P3682" s="19">
        <f t="shared" si="515"/>
        <v>1.5428754000000002</v>
      </c>
      <c r="Q3682" s="19">
        <f t="shared" si="519"/>
        <v>0</v>
      </c>
      <c r="R3682" s="20">
        <f t="shared" si="516"/>
        <v>61.771709999999999</v>
      </c>
      <c r="S3682" s="20">
        <f t="shared" si="520"/>
        <v>0</v>
      </c>
      <c r="T3682" s="20">
        <f>IF((T3681+R3682)&lt;0,0,IF((T3681+R3682)&gt;结论【关键目标】!C$28,结论【关键目标】!C$28,T3681+R3682))</f>
        <v>22</v>
      </c>
      <c r="U3682" s="19">
        <f>IF((T3681+R3682)&lt;结论【关键目标】!$C$28,0,(发电量计算【计算逻辑页】!R3682+发电量计算【计算逻辑页】!T3681-结论【关键目标】!$C$28))</f>
        <v>61.771709999999999</v>
      </c>
      <c r="V3682" s="5">
        <f t="shared" si="517"/>
        <v>21.620098499999997</v>
      </c>
      <c r="W3682" s="5">
        <f t="shared" si="518"/>
        <v>1.0925100707400002</v>
      </c>
      <c r="X3682" s="5">
        <f t="shared" si="521"/>
        <v>0</v>
      </c>
    </row>
    <row r="3683" spans="1:24" x14ac:dyDescent="0.15">
      <c r="A3683" s="7">
        <v>3682</v>
      </c>
      <c r="B3683" s="7">
        <v>6</v>
      </c>
      <c r="C3683" s="7">
        <v>3</v>
      </c>
      <c r="D3683" s="7">
        <v>10</v>
      </c>
      <c r="E3683" s="7">
        <v>154</v>
      </c>
      <c r="F3683" s="7">
        <v>25</v>
      </c>
      <c r="G3683" s="7">
        <v>763.5</v>
      </c>
      <c r="H3683" s="7">
        <f t="shared" si="513"/>
        <v>6</v>
      </c>
      <c r="I3683" s="16">
        <f t="shared" si="514"/>
        <v>45080</v>
      </c>
      <c r="J3683" s="17">
        <v>0.70809999999999995</v>
      </c>
      <c r="K3683" s="18">
        <f>G3683*结论【关键目标】!C$27*0.7735*0.001</f>
        <v>70.868069999999989</v>
      </c>
      <c r="L3683" s="5">
        <v>0</v>
      </c>
      <c r="M3683" s="5">
        <f>ABS(IF(L3683&lt;=0,L3683/耗电量关键数据!$B$6/1000,L3683/耗电量关键数据!$B$5/1000))</f>
        <v>0</v>
      </c>
      <c r="N3683" s="19">
        <f>耗电量关键数据!$B$14</f>
        <v>1.1688450000000001</v>
      </c>
      <c r="O3683" s="19">
        <f>耗电量关键数据!$B$15</f>
        <v>0.37403039999999999</v>
      </c>
      <c r="P3683" s="19">
        <f t="shared" si="515"/>
        <v>1.5428754000000002</v>
      </c>
      <c r="Q3683" s="19">
        <f t="shared" si="519"/>
        <v>0</v>
      </c>
      <c r="R3683" s="20">
        <f t="shared" si="516"/>
        <v>70.868069999999989</v>
      </c>
      <c r="S3683" s="20">
        <f t="shared" si="520"/>
        <v>0</v>
      </c>
      <c r="T3683" s="20">
        <f>IF((T3682+R3683)&lt;0,0,IF((T3682+R3683)&gt;结论【关键目标】!C$28,结论【关键目标】!C$28,T3682+R3683))</f>
        <v>22</v>
      </c>
      <c r="U3683" s="19">
        <f>IF((T3682+R3683)&lt;结论【关键目标】!$C$28,0,(发电量计算【计算逻辑页】!R3683+发电量计算【计算逻辑页】!T3682-结论【关键目标】!$C$28))</f>
        <v>70.868069999999989</v>
      </c>
      <c r="V3683" s="5">
        <f t="shared" si="517"/>
        <v>24.803824499999994</v>
      </c>
      <c r="W3683" s="5">
        <f t="shared" si="518"/>
        <v>1.0925100707400002</v>
      </c>
      <c r="X3683" s="5">
        <f t="shared" si="521"/>
        <v>0</v>
      </c>
    </row>
    <row r="3684" spans="1:24" x14ac:dyDescent="0.15">
      <c r="A3684" s="7">
        <v>3683</v>
      </c>
      <c r="B3684" s="7">
        <v>6</v>
      </c>
      <c r="C3684" s="7">
        <v>3</v>
      </c>
      <c r="D3684" s="7">
        <v>11</v>
      </c>
      <c r="E3684" s="7">
        <v>154</v>
      </c>
      <c r="F3684" s="7">
        <v>27</v>
      </c>
      <c r="G3684" s="7">
        <v>812.8</v>
      </c>
      <c r="H3684" s="7">
        <f t="shared" si="513"/>
        <v>6</v>
      </c>
      <c r="I3684" s="16">
        <f t="shared" si="514"/>
        <v>45080</v>
      </c>
      <c r="J3684" s="17">
        <v>1.2267999999999999</v>
      </c>
      <c r="K3684" s="18">
        <f>G3684*结论【关键目标】!C$27*0.7735*0.001</f>
        <v>75.444095999999988</v>
      </c>
      <c r="L3684" s="5">
        <v>0</v>
      </c>
      <c r="M3684" s="5">
        <f>ABS(IF(L3684&lt;=0,L3684/耗电量关键数据!$B$6/1000,L3684/耗电量关键数据!$B$5/1000))</f>
        <v>0</v>
      </c>
      <c r="N3684" s="19">
        <f>耗电量关键数据!$B$14</f>
        <v>1.1688450000000001</v>
      </c>
      <c r="O3684" s="19">
        <f>耗电量关键数据!$B$15</f>
        <v>0.37403039999999999</v>
      </c>
      <c r="P3684" s="19">
        <f t="shared" si="515"/>
        <v>1.5428754000000002</v>
      </c>
      <c r="Q3684" s="19">
        <f t="shared" si="519"/>
        <v>1.5428754000000002</v>
      </c>
      <c r="R3684" s="20">
        <f t="shared" si="516"/>
        <v>73.901220599999988</v>
      </c>
      <c r="S3684" s="20">
        <f t="shared" si="520"/>
        <v>0</v>
      </c>
      <c r="T3684" s="20">
        <f>IF((T3683+R3684)&lt;0,0,IF((T3683+R3684)&gt;结论【关键目标】!C$28,结论【关键目标】!C$28,T3683+R3684))</f>
        <v>22</v>
      </c>
      <c r="U3684" s="19">
        <f>IF((T3683+R3684)&lt;结论【关键目标】!$C$28,0,(发电量计算【计算逻辑页】!R3684+发电量计算【计算逻辑页】!T3683-结论【关键目标】!$C$28))</f>
        <v>73.901220599999988</v>
      </c>
      <c r="V3684" s="5">
        <f t="shared" si="517"/>
        <v>25.865427209999993</v>
      </c>
      <c r="W3684" s="5">
        <f t="shared" si="518"/>
        <v>1.89279954072</v>
      </c>
      <c r="X3684" s="5">
        <f t="shared" si="521"/>
        <v>0</v>
      </c>
    </row>
    <row r="3685" spans="1:24" x14ac:dyDescent="0.15">
      <c r="A3685" s="7">
        <v>3684</v>
      </c>
      <c r="B3685" s="7">
        <v>6</v>
      </c>
      <c r="C3685" s="7">
        <v>3</v>
      </c>
      <c r="D3685" s="7">
        <v>12</v>
      </c>
      <c r="E3685" s="7">
        <v>154</v>
      </c>
      <c r="F3685" s="7">
        <v>26.8</v>
      </c>
      <c r="G3685" s="7">
        <v>807.8</v>
      </c>
      <c r="H3685" s="7">
        <f t="shared" si="513"/>
        <v>6</v>
      </c>
      <c r="I3685" s="16">
        <f t="shared" si="514"/>
        <v>45080</v>
      </c>
      <c r="J3685" s="17">
        <v>1.2267999999999999</v>
      </c>
      <c r="K3685" s="18">
        <f>G3685*结论【关键目标】!C$27*0.7735*0.001</f>
        <v>74.979996</v>
      </c>
      <c r="L3685" s="5">
        <v>0</v>
      </c>
      <c r="M3685" s="5">
        <f>ABS(IF(L3685&lt;=0,L3685/耗电量关键数据!$B$6/1000,L3685/耗电量关键数据!$B$5/1000))</f>
        <v>0</v>
      </c>
      <c r="N3685" s="19">
        <f>耗电量关键数据!$B$14</f>
        <v>1.1688450000000001</v>
      </c>
      <c r="O3685" s="19">
        <f>耗电量关键数据!$B$15</f>
        <v>0.37403039999999999</v>
      </c>
      <c r="P3685" s="19">
        <f t="shared" si="515"/>
        <v>1.5428754000000002</v>
      </c>
      <c r="Q3685" s="19">
        <f t="shared" si="519"/>
        <v>1.5428754000000002</v>
      </c>
      <c r="R3685" s="20">
        <f t="shared" si="516"/>
        <v>73.4371206</v>
      </c>
      <c r="S3685" s="20">
        <f t="shared" si="520"/>
        <v>0</v>
      </c>
      <c r="T3685" s="20">
        <f>IF((T3684+R3685)&lt;0,0,IF((T3684+R3685)&gt;结论【关键目标】!C$28,结论【关键目标】!C$28,T3684+R3685))</f>
        <v>22</v>
      </c>
      <c r="U3685" s="19">
        <f>IF((T3684+R3685)&lt;结论【关键目标】!$C$28,0,(发电量计算【计算逻辑页】!R3685+发电量计算【计算逻辑页】!T3684-结论【关键目标】!$C$28))</f>
        <v>73.4371206</v>
      </c>
      <c r="V3685" s="5">
        <f t="shared" si="517"/>
        <v>25.702992209999998</v>
      </c>
      <c r="W3685" s="5">
        <f t="shared" si="518"/>
        <v>1.89279954072</v>
      </c>
      <c r="X3685" s="5">
        <f t="shared" si="521"/>
        <v>0</v>
      </c>
    </row>
    <row r="3686" spans="1:24" x14ac:dyDescent="0.15">
      <c r="A3686" s="7">
        <v>3685</v>
      </c>
      <c r="B3686" s="7">
        <v>6</v>
      </c>
      <c r="C3686" s="7">
        <v>3</v>
      </c>
      <c r="D3686" s="7">
        <v>13</v>
      </c>
      <c r="E3686" s="7">
        <v>154</v>
      </c>
      <c r="F3686" s="7">
        <v>29</v>
      </c>
      <c r="G3686" s="7">
        <v>806.7</v>
      </c>
      <c r="H3686" s="7">
        <f t="shared" si="513"/>
        <v>6</v>
      </c>
      <c r="I3686" s="16">
        <f t="shared" si="514"/>
        <v>45080</v>
      </c>
      <c r="J3686" s="17">
        <v>1.2267999999999999</v>
      </c>
      <c r="K3686" s="18">
        <f>G3686*结论【关键目标】!C$27*0.7735*0.001</f>
        <v>74.877893999999998</v>
      </c>
      <c r="L3686" s="5">
        <v>0</v>
      </c>
      <c r="M3686" s="5">
        <f>ABS(IF(L3686&lt;=0,L3686/耗电量关键数据!$B$6/1000,L3686/耗电量关键数据!$B$5/1000))</f>
        <v>0</v>
      </c>
      <c r="N3686" s="19">
        <f>耗电量关键数据!$B$14</f>
        <v>1.1688450000000001</v>
      </c>
      <c r="O3686" s="19">
        <f>耗电量关键数据!$B$15</f>
        <v>0.37403039999999999</v>
      </c>
      <c r="P3686" s="19">
        <f t="shared" si="515"/>
        <v>1.5428754000000002</v>
      </c>
      <c r="Q3686" s="19">
        <f t="shared" si="519"/>
        <v>1.5428754000000002</v>
      </c>
      <c r="R3686" s="20">
        <f t="shared" si="516"/>
        <v>73.335018599999998</v>
      </c>
      <c r="S3686" s="20">
        <f t="shared" si="520"/>
        <v>0</v>
      </c>
      <c r="T3686" s="20">
        <f>IF((T3685+R3686)&lt;0,0,IF((T3685+R3686)&gt;结论【关键目标】!C$28,结论【关键目标】!C$28,T3685+R3686))</f>
        <v>22</v>
      </c>
      <c r="U3686" s="19">
        <f>IF((T3685+R3686)&lt;结论【关键目标】!$C$28,0,(发电量计算【计算逻辑页】!R3686+发电量计算【计算逻辑页】!T3685-结论【关键目标】!$C$28))</f>
        <v>73.335018599999998</v>
      </c>
      <c r="V3686" s="5">
        <f t="shared" si="517"/>
        <v>25.667256509999998</v>
      </c>
      <c r="W3686" s="5">
        <f t="shared" si="518"/>
        <v>1.89279954072</v>
      </c>
      <c r="X3686" s="5">
        <f t="shared" si="521"/>
        <v>0</v>
      </c>
    </row>
    <row r="3687" spans="1:24" x14ac:dyDescent="0.15">
      <c r="A3687" s="7">
        <v>3686</v>
      </c>
      <c r="B3687" s="7">
        <v>6</v>
      </c>
      <c r="C3687" s="7">
        <v>3</v>
      </c>
      <c r="D3687" s="7">
        <v>14</v>
      </c>
      <c r="E3687" s="7">
        <v>154</v>
      </c>
      <c r="F3687" s="7">
        <v>30</v>
      </c>
      <c r="G3687" s="7">
        <v>777.6</v>
      </c>
      <c r="H3687" s="7">
        <f t="shared" si="513"/>
        <v>6</v>
      </c>
      <c r="I3687" s="16">
        <f t="shared" si="514"/>
        <v>45080</v>
      </c>
      <c r="J3687" s="17">
        <v>1.2267999999999999</v>
      </c>
      <c r="K3687" s="18">
        <f>G3687*结论【关键目标】!C$27*0.7735*0.001</f>
        <v>72.17683199999999</v>
      </c>
      <c r="L3687" s="5">
        <v>0</v>
      </c>
      <c r="M3687" s="5">
        <f>ABS(IF(L3687&lt;=0,L3687/耗电量关键数据!$B$6/1000,L3687/耗电量关键数据!$B$5/1000))</f>
        <v>0</v>
      </c>
      <c r="N3687" s="19">
        <f>耗电量关键数据!$B$14</f>
        <v>1.1688450000000001</v>
      </c>
      <c r="O3687" s="19">
        <f>耗电量关键数据!$B$15</f>
        <v>0.37403039999999999</v>
      </c>
      <c r="P3687" s="19">
        <f t="shared" si="515"/>
        <v>1.5428754000000002</v>
      </c>
      <c r="Q3687" s="19">
        <f t="shared" si="519"/>
        <v>1.5428754000000002</v>
      </c>
      <c r="R3687" s="20">
        <f t="shared" si="516"/>
        <v>70.633956599999991</v>
      </c>
      <c r="S3687" s="20">
        <f t="shared" si="520"/>
        <v>0</v>
      </c>
      <c r="T3687" s="20">
        <f>IF((T3686+R3687)&lt;0,0,IF((T3686+R3687)&gt;结论【关键目标】!C$28,结论【关键目标】!C$28,T3686+R3687))</f>
        <v>22</v>
      </c>
      <c r="U3687" s="19">
        <f>IF((T3686+R3687)&lt;结论【关键目标】!$C$28,0,(发电量计算【计算逻辑页】!R3687+发电量计算【计算逻辑页】!T3686-结论【关键目标】!$C$28))</f>
        <v>70.633956599999991</v>
      </c>
      <c r="V3687" s="5">
        <f t="shared" si="517"/>
        <v>24.721884809999995</v>
      </c>
      <c r="W3687" s="5">
        <f t="shared" si="518"/>
        <v>1.89279954072</v>
      </c>
      <c r="X3687" s="5">
        <f t="shared" si="521"/>
        <v>0</v>
      </c>
    </row>
    <row r="3688" spans="1:24" x14ac:dyDescent="0.15">
      <c r="A3688" s="7">
        <v>3687</v>
      </c>
      <c r="B3688" s="7">
        <v>6</v>
      </c>
      <c r="C3688" s="7">
        <v>3</v>
      </c>
      <c r="D3688" s="7">
        <v>15</v>
      </c>
      <c r="E3688" s="7">
        <v>154</v>
      </c>
      <c r="F3688" s="7">
        <v>30.8</v>
      </c>
      <c r="G3688" s="7">
        <v>696.8</v>
      </c>
      <c r="H3688" s="7">
        <f t="shared" si="513"/>
        <v>6</v>
      </c>
      <c r="I3688" s="16">
        <f t="shared" si="514"/>
        <v>45080</v>
      </c>
      <c r="J3688" s="17">
        <v>1.2267999999999999</v>
      </c>
      <c r="K3688" s="18">
        <f>G3688*结论【关键目标】!C$27*0.7735*0.001</f>
        <v>64.676975999999996</v>
      </c>
      <c r="L3688" s="5">
        <v>0</v>
      </c>
      <c r="M3688" s="5">
        <f>ABS(IF(L3688&lt;=0,L3688/耗电量关键数据!$B$6/1000,L3688/耗电量关键数据!$B$5/1000))</f>
        <v>0</v>
      </c>
      <c r="N3688" s="19">
        <f>耗电量关键数据!$B$14</f>
        <v>1.1688450000000001</v>
      </c>
      <c r="O3688" s="19">
        <f>耗电量关键数据!$B$15</f>
        <v>0.37403039999999999</v>
      </c>
      <c r="P3688" s="19">
        <f t="shared" si="515"/>
        <v>1.5428754000000002</v>
      </c>
      <c r="Q3688" s="19">
        <f t="shared" si="519"/>
        <v>1.5428754000000002</v>
      </c>
      <c r="R3688" s="20">
        <f t="shared" si="516"/>
        <v>63.134100599999996</v>
      </c>
      <c r="S3688" s="20">
        <f t="shared" si="520"/>
        <v>0</v>
      </c>
      <c r="T3688" s="20">
        <f>IF((T3687+R3688)&lt;0,0,IF((T3687+R3688)&gt;结论【关键目标】!C$28,结论【关键目标】!C$28,T3687+R3688))</f>
        <v>22</v>
      </c>
      <c r="U3688" s="19">
        <f>IF((T3687+R3688)&lt;结论【关键目标】!$C$28,0,(发电量计算【计算逻辑页】!R3688+发电量计算【计算逻辑页】!T3687-结论【关键目标】!$C$28))</f>
        <v>63.134100599999996</v>
      </c>
      <c r="V3688" s="5">
        <f t="shared" si="517"/>
        <v>22.096935209999998</v>
      </c>
      <c r="W3688" s="5">
        <f t="shared" si="518"/>
        <v>1.89279954072</v>
      </c>
      <c r="X3688" s="5">
        <f t="shared" si="521"/>
        <v>0</v>
      </c>
    </row>
    <row r="3689" spans="1:24" x14ac:dyDescent="0.15">
      <c r="A3689" s="7">
        <v>3688</v>
      </c>
      <c r="B3689" s="7">
        <v>6</v>
      </c>
      <c r="C3689" s="7">
        <v>3</v>
      </c>
      <c r="D3689" s="7">
        <v>16</v>
      </c>
      <c r="E3689" s="7">
        <v>154</v>
      </c>
      <c r="F3689" s="7">
        <v>31</v>
      </c>
      <c r="G3689" s="7">
        <v>498</v>
      </c>
      <c r="H3689" s="7">
        <f t="shared" si="513"/>
        <v>6</v>
      </c>
      <c r="I3689" s="16">
        <f t="shared" si="514"/>
        <v>45080</v>
      </c>
      <c r="J3689" s="17">
        <v>0.70809999999999995</v>
      </c>
      <c r="K3689" s="18">
        <f>G3689*结论【关键目标】!C$27*0.7735*0.001</f>
        <v>46.224360000000004</v>
      </c>
      <c r="L3689" s="5">
        <v>0</v>
      </c>
      <c r="M3689" s="5">
        <f>ABS(IF(L3689&lt;=0,L3689/耗电量关键数据!$B$6/1000,L3689/耗电量关键数据!$B$5/1000))</f>
        <v>0</v>
      </c>
      <c r="N3689" s="19">
        <f>耗电量关键数据!$B$14</f>
        <v>1.1688450000000001</v>
      </c>
      <c r="O3689" s="19">
        <f>耗电量关键数据!$B$15</f>
        <v>0.37403039999999999</v>
      </c>
      <c r="P3689" s="19">
        <f t="shared" si="515"/>
        <v>1.5428754000000002</v>
      </c>
      <c r="Q3689" s="19">
        <f t="shared" si="519"/>
        <v>0</v>
      </c>
      <c r="R3689" s="20">
        <f t="shared" si="516"/>
        <v>46.224360000000004</v>
      </c>
      <c r="S3689" s="20">
        <f t="shared" si="520"/>
        <v>0</v>
      </c>
      <c r="T3689" s="20">
        <f>IF((T3688+R3689)&lt;0,0,IF((T3688+R3689)&gt;结论【关键目标】!C$28,结论【关键目标】!C$28,T3688+R3689))</f>
        <v>22</v>
      </c>
      <c r="U3689" s="19">
        <f>IF((T3688+R3689)&lt;结论【关键目标】!$C$28,0,(发电量计算【计算逻辑页】!R3689+发电量计算【计算逻辑页】!T3688-结论【关键目标】!$C$28))</f>
        <v>46.224360000000004</v>
      </c>
      <c r="V3689" s="5">
        <f t="shared" si="517"/>
        <v>16.178526000000002</v>
      </c>
      <c r="W3689" s="5">
        <f t="shared" si="518"/>
        <v>1.0925100707400002</v>
      </c>
      <c r="X3689" s="5">
        <f t="shared" si="521"/>
        <v>0</v>
      </c>
    </row>
    <row r="3690" spans="1:24" x14ac:dyDescent="0.15">
      <c r="A3690" s="7">
        <v>3689</v>
      </c>
      <c r="B3690" s="7">
        <v>6</v>
      </c>
      <c r="C3690" s="7">
        <v>3</v>
      </c>
      <c r="D3690" s="7">
        <v>17</v>
      </c>
      <c r="E3690" s="7">
        <v>154</v>
      </c>
      <c r="F3690" s="7">
        <v>32</v>
      </c>
      <c r="G3690" s="7">
        <v>334.6</v>
      </c>
      <c r="H3690" s="7">
        <f t="shared" si="513"/>
        <v>6</v>
      </c>
      <c r="I3690" s="16">
        <f t="shared" si="514"/>
        <v>45080</v>
      </c>
      <c r="J3690" s="17">
        <v>0.70809999999999995</v>
      </c>
      <c r="K3690" s="18">
        <f>G3690*结论【关键目标】!C$27*0.7735*0.001</f>
        <v>31.057572</v>
      </c>
      <c r="L3690" s="5">
        <v>0</v>
      </c>
      <c r="M3690" s="5">
        <f>ABS(IF(L3690&lt;=0,L3690/耗电量关键数据!$B$6/1000,L3690/耗电量关键数据!$B$5/1000))</f>
        <v>0</v>
      </c>
      <c r="N3690" s="19">
        <f>耗电量关键数据!$B$14</f>
        <v>1.1688450000000001</v>
      </c>
      <c r="O3690" s="19">
        <f>耗电量关键数据!$B$15</f>
        <v>0.37403039999999999</v>
      </c>
      <c r="P3690" s="19">
        <f t="shared" si="515"/>
        <v>1.5428754000000002</v>
      </c>
      <c r="Q3690" s="19">
        <f t="shared" si="519"/>
        <v>0</v>
      </c>
      <c r="R3690" s="20">
        <f t="shared" si="516"/>
        <v>31.057572</v>
      </c>
      <c r="S3690" s="20">
        <f t="shared" si="520"/>
        <v>0</v>
      </c>
      <c r="T3690" s="20">
        <f>IF((T3689+R3690)&lt;0,0,IF((T3689+R3690)&gt;结论【关键目标】!C$28,结论【关键目标】!C$28,T3689+R3690))</f>
        <v>22</v>
      </c>
      <c r="U3690" s="19">
        <f>IF((T3689+R3690)&lt;结论【关键目标】!$C$28,0,(发电量计算【计算逻辑页】!R3690+发电量计算【计算逻辑页】!T3689-结论【关键目标】!$C$28))</f>
        <v>31.057572</v>
      </c>
      <c r="V3690" s="5">
        <f t="shared" si="517"/>
        <v>10.870150199999999</v>
      </c>
      <c r="W3690" s="5">
        <f t="shared" si="518"/>
        <v>1.0925100707400002</v>
      </c>
      <c r="X3690" s="5">
        <f t="shared" si="521"/>
        <v>0</v>
      </c>
    </row>
    <row r="3691" spans="1:24" x14ac:dyDescent="0.15">
      <c r="A3691" s="7">
        <v>3690</v>
      </c>
      <c r="B3691" s="7">
        <v>6</v>
      </c>
      <c r="C3691" s="7">
        <v>3</v>
      </c>
      <c r="D3691" s="7">
        <v>18</v>
      </c>
      <c r="E3691" s="7">
        <v>154</v>
      </c>
      <c r="F3691" s="7">
        <v>30.2</v>
      </c>
      <c r="G3691" s="7">
        <v>135.30000000000001</v>
      </c>
      <c r="H3691" s="7">
        <f t="shared" si="513"/>
        <v>6</v>
      </c>
      <c r="I3691" s="16">
        <f t="shared" si="514"/>
        <v>45080</v>
      </c>
      <c r="J3691" s="17">
        <v>0.70809999999999995</v>
      </c>
      <c r="K3691" s="18">
        <f>G3691*结论【关键目标】!C$27*0.7735*0.001</f>
        <v>12.558546</v>
      </c>
      <c r="L3691" s="5">
        <v>0</v>
      </c>
      <c r="M3691" s="5">
        <f>ABS(IF(L3691&lt;=0,L3691/耗电量关键数据!$B$6/1000,L3691/耗电量关键数据!$B$5/1000))</f>
        <v>0</v>
      </c>
      <c r="N3691" s="19">
        <f>耗电量关键数据!$B$14</f>
        <v>1.1688450000000001</v>
      </c>
      <c r="O3691" s="19">
        <f>耗电量关键数据!$B$15</f>
        <v>0.37403039999999999</v>
      </c>
      <c r="P3691" s="19">
        <f t="shared" si="515"/>
        <v>1.5428754000000002</v>
      </c>
      <c r="Q3691" s="19">
        <f t="shared" si="519"/>
        <v>0</v>
      </c>
      <c r="R3691" s="20">
        <f t="shared" si="516"/>
        <v>12.558546</v>
      </c>
      <c r="S3691" s="20">
        <f t="shared" si="520"/>
        <v>0</v>
      </c>
      <c r="T3691" s="20">
        <f>IF((T3690+R3691)&lt;0,0,IF((T3690+R3691)&gt;结论【关键目标】!C$28,结论【关键目标】!C$28,T3690+R3691))</f>
        <v>22</v>
      </c>
      <c r="U3691" s="19">
        <f>IF((T3690+R3691)&lt;结论【关键目标】!$C$28,0,(发电量计算【计算逻辑页】!R3691+发电量计算【计算逻辑页】!T3690-结论【关键目标】!$C$28))</f>
        <v>12.558546</v>
      </c>
      <c r="V3691" s="5">
        <f t="shared" si="517"/>
        <v>4.3954910999999992</v>
      </c>
      <c r="W3691" s="5">
        <f t="shared" si="518"/>
        <v>1.0925100707400002</v>
      </c>
      <c r="X3691" s="5">
        <f t="shared" si="521"/>
        <v>0</v>
      </c>
    </row>
    <row r="3692" spans="1:24" x14ac:dyDescent="0.15">
      <c r="A3692" s="7">
        <v>3691</v>
      </c>
      <c r="B3692" s="7">
        <v>6</v>
      </c>
      <c r="C3692" s="7">
        <v>3</v>
      </c>
      <c r="D3692" s="7">
        <v>19</v>
      </c>
      <c r="E3692" s="7">
        <v>154</v>
      </c>
      <c r="F3692" s="7">
        <v>29</v>
      </c>
      <c r="G3692" s="7">
        <v>0</v>
      </c>
      <c r="H3692" s="7">
        <f t="shared" si="513"/>
        <v>6</v>
      </c>
      <c r="I3692" s="16">
        <f t="shared" si="514"/>
        <v>45080</v>
      </c>
      <c r="J3692" s="17">
        <v>1.2267999999999999</v>
      </c>
      <c r="K3692" s="18">
        <f>G3692*结论【关键目标】!C$27*0.7735*0.001</f>
        <v>0</v>
      </c>
      <c r="L3692" s="5">
        <v>0</v>
      </c>
      <c r="M3692" s="5">
        <f>ABS(IF(L3692&lt;=0,L3692/耗电量关键数据!$B$6/1000,L3692/耗电量关键数据!$B$5/1000))</f>
        <v>0</v>
      </c>
      <c r="N3692" s="19">
        <f>耗电量关键数据!$B$14</f>
        <v>1.1688450000000001</v>
      </c>
      <c r="O3692" s="19">
        <f>耗电量关键数据!$B$15</f>
        <v>0.37403039999999999</v>
      </c>
      <c r="P3692" s="19">
        <f t="shared" si="515"/>
        <v>1.5428754000000002</v>
      </c>
      <c r="Q3692" s="19">
        <f t="shared" si="519"/>
        <v>1.5428754000000002</v>
      </c>
      <c r="R3692" s="20">
        <f t="shared" si="516"/>
        <v>-1.5428754000000002</v>
      </c>
      <c r="S3692" s="20">
        <f t="shared" si="520"/>
        <v>1.5428754000000002</v>
      </c>
      <c r="T3692" s="20">
        <f>IF((T3691+R3692)&lt;0,0,IF((T3691+R3692)&gt;结论【关键目标】!C$28,结论【关键目标】!C$28,T3691+R3692))</f>
        <v>20.4571246</v>
      </c>
      <c r="U3692" s="19">
        <f>IF((T3691+R3692)&lt;结论【关键目标】!$C$28,0,(发电量计算【计算逻辑页】!R3692+发电量计算【计算逻辑页】!T3691-结论【关键目标】!$C$28))</f>
        <v>0</v>
      </c>
      <c r="V3692" s="5">
        <f t="shared" si="517"/>
        <v>0</v>
      </c>
      <c r="W3692" s="5">
        <f t="shared" si="518"/>
        <v>0</v>
      </c>
      <c r="X3692" s="5">
        <f t="shared" si="521"/>
        <v>1.3527931507200002</v>
      </c>
    </row>
    <row r="3693" spans="1:24" x14ac:dyDescent="0.15">
      <c r="A3693" s="7">
        <v>3692</v>
      </c>
      <c r="B3693" s="7">
        <v>6</v>
      </c>
      <c r="C3693" s="7">
        <v>3</v>
      </c>
      <c r="D3693" s="7">
        <v>20</v>
      </c>
      <c r="E3693" s="7">
        <v>154</v>
      </c>
      <c r="F3693" s="7">
        <v>27</v>
      </c>
      <c r="G3693" s="7">
        <v>0</v>
      </c>
      <c r="H3693" s="7">
        <f t="shared" si="513"/>
        <v>6</v>
      </c>
      <c r="I3693" s="16">
        <f t="shared" si="514"/>
        <v>45080</v>
      </c>
      <c r="J3693" s="17">
        <v>1.2267999999999999</v>
      </c>
      <c r="K3693" s="18">
        <f>G3693*结论【关键目标】!C$27*0.7735*0.001</f>
        <v>0</v>
      </c>
      <c r="L3693" s="5">
        <v>0</v>
      </c>
      <c r="M3693" s="5">
        <f>ABS(IF(L3693&lt;=0,L3693/耗电量关键数据!$B$6/1000,L3693/耗电量关键数据!$B$5/1000))</f>
        <v>0</v>
      </c>
      <c r="N3693" s="19">
        <f>耗电量关键数据!$B$14</f>
        <v>1.1688450000000001</v>
      </c>
      <c r="O3693" s="19">
        <f>耗电量关键数据!$B$15</f>
        <v>0.37403039999999999</v>
      </c>
      <c r="P3693" s="19">
        <f t="shared" si="515"/>
        <v>1.5428754000000002</v>
      </c>
      <c r="Q3693" s="19">
        <f t="shared" si="519"/>
        <v>1.5428754000000002</v>
      </c>
      <c r="R3693" s="20">
        <f t="shared" si="516"/>
        <v>-1.5428754000000002</v>
      </c>
      <c r="S3693" s="20">
        <f t="shared" si="520"/>
        <v>1.5428754000000002</v>
      </c>
      <c r="T3693" s="20">
        <f>IF((T3692+R3693)&lt;0,0,IF((T3692+R3693)&gt;结论【关键目标】!C$28,结论【关键目标】!C$28,T3692+R3693))</f>
        <v>18.9142492</v>
      </c>
      <c r="U3693" s="19">
        <f>IF((T3692+R3693)&lt;结论【关键目标】!$C$28,0,(发电量计算【计算逻辑页】!R3693+发电量计算【计算逻辑页】!T3692-结论【关键目标】!$C$28))</f>
        <v>0</v>
      </c>
      <c r="V3693" s="5">
        <f t="shared" si="517"/>
        <v>0</v>
      </c>
      <c r="W3693" s="5">
        <f t="shared" si="518"/>
        <v>0</v>
      </c>
      <c r="X3693" s="5">
        <f t="shared" si="521"/>
        <v>1.3527931507200002</v>
      </c>
    </row>
    <row r="3694" spans="1:24" x14ac:dyDescent="0.15">
      <c r="A3694" s="7">
        <v>3693</v>
      </c>
      <c r="B3694" s="7">
        <v>6</v>
      </c>
      <c r="C3694" s="7">
        <v>3</v>
      </c>
      <c r="D3694" s="7">
        <v>21</v>
      </c>
      <c r="E3694" s="7">
        <v>154</v>
      </c>
      <c r="F3694" s="7">
        <v>27.3</v>
      </c>
      <c r="G3694" s="7">
        <v>0</v>
      </c>
      <c r="H3694" s="7">
        <f t="shared" si="513"/>
        <v>6</v>
      </c>
      <c r="I3694" s="16">
        <f t="shared" si="514"/>
        <v>45080</v>
      </c>
      <c r="J3694" s="17">
        <v>1.2267999999999999</v>
      </c>
      <c r="K3694" s="18">
        <f>G3694*结论【关键目标】!C$27*0.7735*0.001</f>
        <v>0</v>
      </c>
      <c r="L3694" s="5">
        <v>0</v>
      </c>
      <c r="M3694" s="5">
        <f>ABS(IF(L3694&lt;=0,L3694/耗电量关键数据!$B$6/1000,L3694/耗电量关键数据!$B$5/1000))</f>
        <v>0</v>
      </c>
      <c r="N3694" s="19">
        <f>耗电量关键数据!$B$14</f>
        <v>1.1688450000000001</v>
      </c>
      <c r="O3694" s="19">
        <f>耗电量关键数据!$B$15</f>
        <v>0.37403039999999999</v>
      </c>
      <c r="P3694" s="19">
        <f t="shared" si="515"/>
        <v>1.5428754000000002</v>
      </c>
      <c r="Q3694" s="19">
        <f t="shared" si="519"/>
        <v>1.5428754000000002</v>
      </c>
      <c r="R3694" s="20">
        <f t="shared" si="516"/>
        <v>-1.5428754000000002</v>
      </c>
      <c r="S3694" s="20">
        <f t="shared" si="520"/>
        <v>1.5428754000000002</v>
      </c>
      <c r="T3694" s="20">
        <f>IF((T3693+R3694)&lt;0,0,IF((T3693+R3694)&gt;结论【关键目标】!C$28,结论【关键目标】!C$28,T3693+R3694))</f>
        <v>17.371373800000001</v>
      </c>
      <c r="U3694" s="19">
        <f>IF((T3693+R3694)&lt;结论【关键目标】!$C$28,0,(发电量计算【计算逻辑页】!R3694+发电量计算【计算逻辑页】!T3693-结论【关键目标】!$C$28))</f>
        <v>0</v>
      </c>
      <c r="V3694" s="5">
        <f t="shared" si="517"/>
        <v>0</v>
      </c>
      <c r="W3694" s="5">
        <f t="shared" si="518"/>
        <v>0</v>
      </c>
      <c r="X3694" s="5">
        <f t="shared" si="521"/>
        <v>1.3527931507200002</v>
      </c>
    </row>
    <row r="3695" spans="1:24" x14ac:dyDescent="0.15">
      <c r="A3695" s="7">
        <v>3694</v>
      </c>
      <c r="B3695" s="7">
        <v>6</v>
      </c>
      <c r="C3695" s="7">
        <v>3</v>
      </c>
      <c r="D3695" s="7">
        <v>22</v>
      </c>
      <c r="E3695" s="7">
        <v>154</v>
      </c>
      <c r="F3695" s="7">
        <v>25</v>
      </c>
      <c r="G3695" s="7">
        <v>0</v>
      </c>
      <c r="H3695" s="7">
        <f t="shared" si="513"/>
        <v>6</v>
      </c>
      <c r="I3695" s="16">
        <f t="shared" si="514"/>
        <v>45080</v>
      </c>
      <c r="J3695" s="17">
        <v>0.70809999999999995</v>
      </c>
      <c r="K3695" s="18">
        <f>G3695*结论【关键目标】!C$27*0.7735*0.001</f>
        <v>0</v>
      </c>
      <c r="L3695" s="5">
        <v>0</v>
      </c>
      <c r="M3695" s="5">
        <f>ABS(IF(L3695&lt;=0,L3695/耗电量关键数据!$B$6/1000,L3695/耗电量关键数据!$B$5/1000))</f>
        <v>0</v>
      </c>
      <c r="N3695" s="19">
        <f>耗电量关键数据!$B$14</f>
        <v>1.1688450000000001</v>
      </c>
      <c r="O3695" s="19">
        <f>耗电量关键数据!$B$15</f>
        <v>0.37403039999999999</v>
      </c>
      <c r="P3695" s="19">
        <f t="shared" si="515"/>
        <v>1.5428754000000002</v>
      </c>
      <c r="Q3695" s="19">
        <f t="shared" si="519"/>
        <v>0</v>
      </c>
      <c r="R3695" s="20">
        <f t="shared" si="516"/>
        <v>0</v>
      </c>
      <c r="S3695" s="20">
        <f t="shared" si="520"/>
        <v>0</v>
      </c>
      <c r="T3695" s="20">
        <f>IF((T3694+R3695)&lt;0,0,IF((T3694+R3695)&gt;结论【关键目标】!C$28,结论【关键目标】!C$28,T3694+R3695))</f>
        <v>17.371373800000001</v>
      </c>
      <c r="U3695" s="19">
        <f>IF((T3694+R3695)&lt;结论【关键目标】!$C$28,0,(发电量计算【计算逻辑页】!R3695+发电量计算【计算逻辑页】!T3694-结论【关键目标】!$C$28))</f>
        <v>0</v>
      </c>
      <c r="V3695" s="5">
        <f t="shared" si="517"/>
        <v>0</v>
      </c>
      <c r="W3695" s="5">
        <f t="shared" si="518"/>
        <v>0</v>
      </c>
      <c r="X3695" s="5">
        <f t="shared" si="521"/>
        <v>0</v>
      </c>
    </row>
    <row r="3696" spans="1:24" x14ac:dyDescent="0.15">
      <c r="A3696" s="7">
        <v>3695</v>
      </c>
      <c r="B3696" s="7">
        <v>6</v>
      </c>
      <c r="C3696" s="7">
        <v>3</v>
      </c>
      <c r="D3696" s="7">
        <v>23</v>
      </c>
      <c r="E3696" s="7">
        <v>154</v>
      </c>
      <c r="F3696" s="7">
        <v>23</v>
      </c>
      <c r="G3696" s="7">
        <v>0</v>
      </c>
      <c r="H3696" s="7">
        <f t="shared" si="513"/>
        <v>6</v>
      </c>
      <c r="I3696" s="16">
        <f t="shared" si="514"/>
        <v>45080</v>
      </c>
      <c r="J3696" s="17">
        <v>0.70809999999999995</v>
      </c>
      <c r="K3696" s="18">
        <f>G3696*结论【关键目标】!C$27*0.7735*0.001</f>
        <v>0</v>
      </c>
      <c r="L3696" s="5">
        <v>0</v>
      </c>
      <c r="M3696" s="5">
        <f>ABS(IF(L3696&lt;=0,L3696/耗电量关键数据!$B$6/1000,L3696/耗电量关键数据!$B$5/1000))</f>
        <v>0</v>
      </c>
      <c r="N3696" s="19">
        <f>耗电量关键数据!$B$14</f>
        <v>1.1688450000000001</v>
      </c>
      <c r="O3696" s="19">
        <f>耗电量关键数据!$B$15</f>
        <v>0.37403039999999999</v>
      </c>
      <c r="P3696" s="19">
        <f t="shared" si="515"/>
        <v>1.5428754000000002</v>
      </c>
      <c r="Q3696" s="19">
        <f t="shared" si="519"/>
        <v>0</v>
      </c>
      <c r="R3696" s="20">
        <f t="shared" si="516"/>
        <v>0</v>
      </c>
      <c r="S3696" s="20">
        <f t="shared" si="520"/>
        <v>0</v>
      </c>
      <c r="T3696" s="20">
        <f>IF((T3695+R3696)&lt;0,0,IF((T3695+R3696)&gt;结论【关键目标】!C$28,结论【关键目标】!C$28,T3695+R3696))</f>
        <v>17.371373800000001</v>
      </c>
      <c r="U3696" s="19">
        <f>IF((T3695+R3696)&lt;结论【关键目标】!$C$28,0,(发电量计算【计算逻辑页】!R3696+发电量计算【计算逻辑页】!T3695-结论【关键目标】!$C$28))</f>
        <v>0</v>
      </c>
      <c r="V3696" s="5">
        <f t="shared" si="517"/>
        <v>0</v>
      </c>
      <c r="W3696" s="5">
        <f t="shared" si="518"/>
        <v>0</v>
      </c>
      <c r="X3696" s="5">
        <f t="shared" si="521"/>
        <v>0</v>
      </c>
    </row>
    <row r="3697" spans="1:24" x14ac:dyDescent="0.15">
      <c r="A3697" s="7">
        <v>3696</v>
      </c>
      <c r="B3697" s="7">
        <v>6</v>
      </c>
      <c r="C3697" s="7">
        <v>3</v>
      </c>
      <c r="D3697" s="7">
        <v>24</v>
      </c>
      <c r="E3697" s="7">
        <v>154</v>
      </c>
      <c r="F3697" s="7">
        <v>23</v>
      </c>
      <c r="G3697" s="7">
        <v>0</v>
      </c>
      <c r="H3697" s="7">
        <f t="shared" si="513"/>
        <v>6</v>
      </c>
      <c r="I3697" s="16">
        <f t="shared" si="514"/>
        <v>45080</v>
      </c>
      <c r="J3697" s="17">
        <v>0.2407</v>
      </c>
      <c r="K3697" s="18">
        <f>G3697*结论【关键目标】!C$27*0.7735*0.001</f>
        <v>0</v>
      </c>
      <c r="L3697" s="5">
        <v>0</v>
      </c>
      <c r="M3697" s="5">
        <f>ABS(IF(L3697&lt;=0,L3697/耗电量关键数据!$B$6/1000,L3697/耗电量关键数据!$B$5/1000))</f>
        <v>0</v>
      </c>
      <c r="N3697" s="19">
        <f>耗电量关键数据!$B$14</f>
        <v>1.1688450000000001</v>
      </c>
      <c r="O3697" s="19">
        <f>耗电量关键数据!$B$15</f>
        <v>0.37403039999999999</v>
      </c>
      <c r="P3697" s="19">
        <f t="shared" si="515"/>
        <v>1.5428754000000002</v>
      </c>
      <c r="Q3697" s="19">
        <f t="shared" si="519"/>
        <v>0</v>
      </c>
      <c r="R3697" s="20">
        <f t="shared" si="516"/>
        <v>0</v>
      </c>
      <c r="S3697" s="20">
        <f t="shared" si="520"/>
        <v>0</v>
      </c>
      <c r="T3697" s="20">
        <f>IF((T3696+R3697)&lt;0,0,IF((T3696+R3697)&gt;结论【关键目标】!C$28,结论【关键目标】!C$28,T3696+R3697))</f>
        <v>17.371373800000001</v>
      </c>
      <c r="U3697" s="19">
        <f>IF((T3696+R3697)&lt;结论【关键目标】!$C$28,0,(发电量计算【计算逻辑页】!R3697+发电量计算【计算逻辑页】!T3696-结论【关键目标】!$C$28))</f>
        <v>0</v>
      </c>
      <c r="V3697" s="5">
        <f t="shared" si="517"/>
        <v>0</v>
      </c>
      <c r="W3697" s="5">
        <f t="shared" si="518"/>
        <v>0</v>
      </c>
      <c r="X3697" s="5">
        <f t="shared" si="521"/>
        <v>0</v>
      </c>
    </row>
    <row r="3698" spans="1:24" x14ac:dyDescent="0.15">
      <c r="A3698" s="7">
        <v>3697</v>
      </c>
      <c r="B3698" s="7">
        <v>6</v>
      </c>
      <c r="C3698" s="7">
        <v>4</v>
      </c>
      <c r="D3698" s="7">
        <v>1</v>
      </c>
      <c r="E3698" s="7">
        <v>155</v>
      </c>
      <c r="F3698" s="7">
        <v>21</v>
      </c>
      <c r="G3698" s="7">
        <v>0</v>
      </c>
      <c r="H3698" s="7">
        <f t="shared" si="513"/>
        <v>7</v>
      </c>
      <c r="I3698" s="16">
        <f t="shared" si="514"/>
        <v>45081</v>
      </c>
      <c r="J3698" s="17">
        <v>0.2407</v>
      </c>
      <c r="K3698" s="18">
        <f>G3698*结论【关键目标】!C$27*0.7735*0.001</f>
        <v>0</v>
      </c>
      <c r="L3698" s="5">
        <v>0</v>
      </c>
      <c r="M3698" s="5">
        <f>ABS(IF(L3698&lt;=0,L3698/耗电量关键数据!$B$6/1000,L3698/耗电量关键数据!$B$5/1000))</f>
        <v>0</v>
      </c>
      <c r="N3698" s="19">
        <f>耗电量关键数据!$B$14</f>
        <v>1.1688450000000001</v>
      </c>
      <c r="O3698" s="19">
        <f>耗电量关键数据!$B$15</f>
        <v>0.37403039999999999</v>
      </c>
      <c r="P3698" s="19">
        <f t="shared" si="515"/>
        <v>1.5428754000000002</v>
      </c>
      <c r="Q3698" s="19">
        <f t="shared" si="519"/>
        <v>0</v>
      </c>
      <c r="R3698" s="20">
        <f t="shared" si="516"/>
        <v>0</v>
      </c>
      <c r="S3698" s="20">
        <f t="shared" si="520"/>
        <v>0</v>
      </c>
      <c r="T3698" s="20">
        <f>IF((T3697+R3698)&lt;0,0,IF((T3697+R3698)&gt;结论【关键目标】!C$28,结论【关键目标】!C$28,T3697+R3698))</f>
        <v>17.371373800000001</v>
      </c>
      <c r="U3698" s="19">
        <f>IF((T3697+R3698)&lt;结论【关键目标】!$C$28,0,(发电量计算【计算逻辑页】!R3698+发电量计算【计算逻辑页】!T3697-结论【关键目标】!$C$28))</f>
        <v>0</v>
      </c>
      <c r="V3698" s="5">
        <f t="shared" si="517"/>
        <v>0</v>
      </c>
      <c r="W3698" s="5">
        <f t="shared" si="518"/>
        <v>0</v>
      </c>
      <c r="X3698" s="5">
        <f t="shared" si="521"/>
        <v>0</v>
      </c>
    </row>
    <row r="3699" spans="1:24" x14ac:dyDescent="0.15">
      <c r="A3699" s="7">
        <v>3698</v>
      </c>
      <c r="B3699" s="7">
        <v>6</v>
      </c>
      <c r="C3699" s="7">
        <v>4</v>
      </c>
      <c r="D3699" s="7">
        <v>2</v>
      </c>
      <c r="E3699" s="7">
        <v>155</v>
      </c>
      <c r="F3699" s="7">
        <v>21.8</v>
      </c>
      <c r="G3699" s="7">
        <v>0</v>
      </c>
      <c r="H3699" s="7">
        <f t="shared" si="513"/>
        <v>7</v>
      </c>
      <c r="I3699" s="16">
        <f t="shared" si="514"/>
        <v>45081</v>
      </c>
      <c r="J3699" s="17">
        <v>0.2407</v>
      </c>
      <c r="K3699" s="18">
        <f>G3699*结论【关键目标】!C$27*0.7735*0.001</f>
        <v>0</v>
      </c>
      <c r="L3699" s="5">
        <v>0</v>
      </c>
      <c r="M3699" s="5">
        <f>ABS(IF(L3699&lt;=0,L3699/耗电量关键数据!$B$6/1000,L3699/耗电量关键数据!$B$5/1000))</f>
        <v>0</v>
      </c>
      <c r="N3699" s="19">
        <f>耗电量关键数据!$B$14</f>
        <v>1.1688450000000001</v>
      </c>
      <c r="O3699" s="19">
        <f>耗电量关键数据!$B$15</f>
        <v>0.37403039999999999</v>
      </c>
      <c r="P3699" s="19">
        <f t="shared" si="515"/>
        <v>1.5428754000000002</v>
      </c>
      <c r="Q3699" s="19">
        <f t="shared" si="519"/>
        <v>0</v>
      </c>
      <c r="R3699" s="20">
        <f t="shared" si="516"/>
        <v>0</v>
      </c>
      <c r="S3699" s="20">
        <f t="shared" si="520"/>
        <v>0</v>
      </c>
      <c r="T3699" s="20">
        <f>IF((T3698+R3699)&lt;0,0,IF((T3698+R3699)&gt;结论【关键目标】!C$28,结论【关键目标】!C$28,T3698+R3699))</f>
        <v>17.371373800000001</v>
      </c>
      <c r="U3699" s="19">
        <f>IF((T3698+R3699)&lt;结论【关键目标】!$C$28,0,(发电量计算【计算逻辑页】!R3699+发电量计算【计算逻辑页】!T3698-结论【关键目标】!$C$28))</f>
        <v>0</v>
      </c>
      <c r="V3699" s="5">
        <f t="shared" si="517"/>
        <v>0</v>
      </c>
      <c r="W3699" s="5">
        <f t="shared" si="518"/>
        <v>0</v>
      </c>
      <c r="X3699" s="5">
        <f t="shared" si="521"/>
        <v>0</v>
      </c>
    </row>
    <row r="3700" spans="1:24" x14ac:dyDescent="0.15">
      <c r="A3700" s="7">
        <v>3699</v>
      </c>
      <c r="B3700" s="7">
        <v>6</v>
      </c>
      <c r="C3700" s="7">
        <v>4</v>
      </c>
      <c r="D3700" s="7">
        <v>3</v>
      </c>
      <c r="E3700" s="7">
        <v>155</v>
      </c>
      <c r="F3700" s="7">
        <v>22.5</v>
      </c>
      <c r="G3700" s="7">
        <v>0</v>
      </c>
      <c r="H3700" s="7">
        <f t="shared" si="513"/>
        <v>7</v>
      </c>
      <c r="I3700" s="16">
        <f t="shared" si="514"/>
        <v>45081</v>
      </c>
      <c r="J3700" s="17">
        <v>0.2407</v>
      </c>
      <c r="K3700" s="18">
        <f>G3700*结论【关键目标】!C$27*0.7735*0.001</f>
        <v>0</v>
      </c>
      <c r="L3700" s="5">
        <v>0</v>
      </c>
      <c r="M3700" s="5">
        <f>ABS(IF(L3700&lt;=0,L3700/耗电量关键数据!$B$6/1000,L3700/耗电量关键数据!$B$5/1000))</f>
        <v>0</v>
      </c>
      <c r="N3700" s="19">
        <f>耗电量关键数据!$B$14</f>
        <v>1.1688450000000001</v>
      </c>
      <c r="O3700" s="19">
        <f>耗电量关键数据!$B$15</f>
        <v>0.37403039999999999</v>
      </c>
      <c r="P3700" s="19">
        <f t="shared" si="515"/>
        <v>1.5428754000000002</v>
      </c>
      <c r="Q3700" s="19">
        <f t="shared" si="519"/>
        <v>0</v>
      </c>
      <c r="R3700" s="20">
        <f t="shared" si="516"/>
        <v>0</v>
      </c>
      <c r="S3700" s="20">
        <f t="shared" si="520"/>
        <v>0</v>
      </c>
      <c r="T3700" s="20">
        <f>IF((T3699+R3700)&lt;0,0,IF((T3699+R3700)&gt;结论【关键目标】!C$28,结论【关键目标】!C$28,T3699+R3700))</f>
        <v>17.371373800000001</v>
      </c>
      <c r="U3700" s="19">
        <f>IF((T3699+R3700)&lt;结论【关键目标】!$C$28,0,(发电量计算【计算逻辑页】!R3700+发电量计算【计算逻辑页】!T3699-结论【关键目标】!$C$28))</f>
        <v>0</v>
      </c>
      <c r="V3700" s="5">
        <f t="shared" si="517"/>
        <v>0</v>
      </c>
      <c r="W3700" s="5">
        <f t="shared" si="518"/>
        <v>0</v>
      </c>
      <c r="X3700" s="5">
        <f t="shared" si="521"/>
        <v>0</v>
      </c>
    </row>
    <row r="3701" spans="1:24" x14ac:dyDescent="0.15">
      <c r="A3701" s="7">
        <v>3700</v>
      </c>
      <c r="B3701" s="7">
        <v>6</v>
      </c>
      <c r="C3701" s="7">
        <v>4</v>
      </c>
      <c r="D3701" s="7">
        <v>4</v>
      </c>
      <c r="E3701" s="7">
        <v>155</v>
      </c>
      <c r="F3701" s="7">
        <v>21.8</v>
      </c>
      <c r="G3701" s="7">
        <v>0</v>
      </c>
      <c r="H3701" s="7">
        <f t="shared" si="513"/>
        <v>7</v>
      </c>
      <c r="I3701" s="16">
        <f t="shared" si="514"/>
        <v>45081</v>
      </c>
      <c r="J3701" s="17">
        <v>0.2407</v>
      </c>
      <c r="K3701" s="18">
        <f>G3701*结论【关键目标】!C$27*0.7735*0.001</f>
        <v>0</v>
      </c>
      <c r="L3701" s="5">
        <v>0</v>
      </c>
      <c r="M3701" s="5">
        <f>ABS(IF(L3701&lt;=0,L3701/耗电量关键数据!$B$6/1000,L3701/耗电量关键数据!$B$5/1000))</f>
        <v>0</v>
      </c>
      <c r="N3701" s="19">
        <f>耗电量关键数据!$B$14</f>
        <v>1.1688450000000001</v>
      </c>
      <c r="O3701" s="19">
        <f>耗电量关键数据!$B$15</f>
        <v>0.37403039999999999</v>
      </c>
      <c r="P3701" s="19">
        <f t="shared" si="515"/>
        <v>1.5428754000000002</v>
      </c>
      <c r="Q3701" s="19">
        <f t="shared" si="519"/>
        <v>0</v>
      </c>
      <c r="R3701" s="20">
        <f t="shared" si="516"/>
        <v>0</v>
      </c>
      <c r="S3701" s="20">
        <f t="shared" si="520"/>
        <v>0</v>
      </c>
      <c r="T3701" s="20">
        <f>IF((T3700+R3701)&lt;0,0,IF((T3700+R3701)&gt;结论【关键目标】!C$28,结论【关键目标】!C$28,T3700+R3701))</f>
        <v>17.371373800000001</v>
      </c>
      <c r="U3701" s="19">
        <f>IF((T3700+R3701)&lt;结论【关键目标】!$C$28,0,(发电量计算【计算逻辑页】!R3701+发电量计算【计算逻辑页】!T3700-结论【关键目标】!$C$28))</f>
        <v>0</v>
      </c>
      <c r="V3701" s="5">
        <f t="shared" si="517"/>
        <v>0</v>
      </c>
      <c r="W3701" s="5">
        <f t="shared" si="518"/>
        <v>0</v>
      </c>
      <c r="X3701" s="5">
        <f t="shared" si="521"/>
        <v>0</v>
      </c>
    </row>
    <row r="3702" spans="1:24" x14ac:dyDescent="0.15">
      <c r="A3702" s="7">
        <v>3701</v>
      </c>
      <c r="B3702" s="7">
        <v>6</v>
      </c>
      <c r="C3702" s="7">
        <v>4</v>
      </c>
      <c r="D3702" s="7">
        <v>5</v>
      </c>
      <c r="E3702" s="7">
        <v>155</v>
      </c>
      <c r="F3702" s="7">
        <v>21</v>
      </c>
      <c r="G3702" s="7">
        <v>39.9</v>
      </c>
      <c r="H3702" s="7">
        <f t="shared" si="513"/>
        <v>7</v>
      </c>
      <c r="I3702" s="16">
        <f t="shared" si="514"/>
        <v>45081</v>
      </c>
      <c r="J3702" s="17">
        <v>0.2407</v>
      </c>
      <c r="K3702" s="18">
        <f>G3702*结论【关键目标】!C$27*0.7735*0.001</f>
        <v>3.7035180000000003</v>
      </c>
      <c r="L3702" s="5">
        <v>0</v>
      </c>
      <c r="M3702" s="5">
        <f>ABS(IF(L3702&lt;=0,L3702/耗电量关键数据!$B$6/1000,L3702/耗电量关键数据!$B$5/1000))</f>
        <v>0</v>
      </c>
      <c r="N3702" s="19">
        <f>耗电量关键数据!$B$14</f>
        <v>1.1688450000000001</v>
      </c>
      <c r="O3702" s="19">
        <f>耗电量关键数据!$B$15</f>
        <v>0.37403039999999999</v>
      </c>
      <c r="P3702" s="19">
        <f t="shared" si="515"/>
        <v>1.5428754000000002</v>
      </c>
      <c r="Q3702" s="19">
        <f t="shared" si="519"/>
        <v>0</v>
      </c>
      <c r="R3702" s="20">
        <f t="shared" si="516"/>
        <v>3.7035180000000003</v>
      </c>
      <c r="S3702" s="20">
        <f t="shared" si="520"/>
        <v>0</v>
      </c>
      <c r="T3702" s="20">
        <f>IF((T3701+R3702)&lt;0,0,IF((T3701+R3702)&gt;结论【关键目标】!C$28,结论【关键目标】!C$28,T3701+R3702))</f>
        <v>21.0748918</v>
      </c>
      <c r="U3702" s="19">
        <f>IF((T3701+R3702)&lt;结论【关键目标】!$C$28,0,(发电量计算【计算逻辑页】!R3702+发电量计算【计算逻辑页】!T3701-结论【关键目标】!$C$28))</f>
        <v>0</v>
      </c>
      <c r="V3702" s="5">
        <f t="shared" si="517"/>
        <v>0</v>
      </c>
      <c r="W3702" s="5">
        <f t="shared" si="518"/>
        <v>0.37137010878000004</v>
      </c>
      <c r="X3702" s="5">
        <f t="shared" si="521"/>
        <v>0</v>
      </c>
    </row>
    <row r="3703" spans="1:24" x14ac:dyDescent="0.15">
      <c r="A3703" s="7">
        <v>3702</v>
      </c>
      <c r="B3703" s="7">
        <v>6</v>
      </c>
      <c r="C3703" s="7">
        <v>4</v>
      </c>
      <c r="D3703" s="7">
        <v>6</v>
      </c>
      <c r="E3703" s="7">
        <v>155</v>
      </c>
      <c r="F3703" s="7">
        <v>22.4</v>
      </c>
      <c r="G3703" s="7">
        <v>204.2</v>
      </c>
      <c r="H3703" s="7">
        <f t="shared" si="513"/>
        <v>7</v>
      </c>
      <c r="I3703" s="16">
        <f t="shared" si="514"/>
        <v>45081</v>
      </c>
      <c r="J3703" s="17">
        <v>0.2407</v>
      </c>
      <c r="K3703" s="18">
        <f>G3703*结论【关键目标】!C$27*0.7735*0.001</f>
        <v>18.953844</v>
      </c>
      <c r="L3703" s="5">
        <v>0</v>
      </c>
      <c r="M3703" s="5">
        <f>ABS(IF(L3703&lt;=0,L3703/耗电量关键数据!$B$6/1000,L3703/耗电量关键数据!$B$5/1000))</f>
        <v>0</v>
      </c>
      <c r="N3703" s="19">
        <f>耗电量关键数据!$B$14</f>
        <v>1.1688450000000001</v>
      </c>
      <c r="O3703" s="19">
        <f>耗电量关键数据!$B$15</f>
        <v>0.37403039999999999</v>
      </c>
      <c r="P3703" s="19">
        <f t="shared" si="515"/>
        <v>1.5428754000000002</v>
      </c>
      <c r="Q3703" s="19">
        <f t="shared" si="519"/>
        <v>0</v>
      </c>
      <c r="R3703" s="20">
        <f t="shared" si="516"/>
        <v>18.953844</v>
      </c>
      <c r="S3703" s="20">
        <f t="shared" si="520"/>
        <v>0</v>
      </c>
      <c r="T3703" s="20">
        <f>IF((T3702+R3703)&lt;0,0,IF((T3702+R3703)&gt;结论【关键目标】!C$28,结论【关键目标】!C$28,T3702+R3703))</f>
        <v>22</v>
      </c>
      <c r="U3703" s="19">
        <f>IF((T3702+R3703)&lt;结论【关键目标】!$C$28,0,(发电量计算【计算逻辑页】!R3703+发电量计算【计算逻辑页】!T3702-结论【关键目标】!$C$28))</f>
        <v>18.0287358</v>
      </c>
      <c r="V3703" s="5">
        <f t="shared" si="517"/>
        <v>0</v>
      </c>
      <c r="W3703" s="5">
        <f t="shared" si="518"/>
        <v>0.37137010878000004</v>
      </c>
      <c r="X3703" s="5">
        <f t="shared" si="521"/>
        <v>0</v>
      </c>
    </row>
    <row r="3704" spans="1:24" x14ac:dyDescent="0.15">
      <c r="A3704" s="7">
        <v>3703</v>
      </c>
      <c r="B3704" s="7">
        <v>6</v>
      </c>
      <c r="C3704" s="7">
        <v>4</v>
      </c>
      <c r="D3704" s="7">
        <v>7</v>
      </c>
      <c r="E3704" s="7">
        <v>155</v>
      </c>
      <c r="F3704" s="7">
        <v>21</v>
      </c>
      <c r="G3704" s="7">
        <v>320.60000000000002</v>
      </c>
      <c r="H3704" s="7">
        <f t="shared" si="513"/>
        <v>7</v>
      </c>
      <c r="I3704" s="16">
        <f t="shared" si="514"/>
        <v>45081</v>
      </c>
      <c r="J3704" s="17">
        <v>0.2407</v>
      </c>
      <c r="K3704" s="18">
        <f>G3704*结论【关键目标】!C$27*0.7735*0.001</f>
        <v>29.758091999999998</v>
      </c>
      <c r="L3704" s="5">
        <v>0</v>
      </c>
      <c r="M3704" s="5">
        <f>ABS(IF(L3704&lt;=0,L3704/耗电量关键数据!$B$6/1000,L3704/耗电量关键数据!$B$5/1000))</f>
        <v>0</v>
      </c>
      <c r="N3704" s="19">
        <f>耗电量关键数据!$B$14</f>
        <v>1.1688450000000001</v>
      </c>
      <c r="O3704" s="19">
        <f>耗电量关键数据!$B$15</f>
        <v>0.37403039999999999</v>
      </c>
      <c r="P3704" s="19">
        <f t="shared" si="515"/>
        <v>1.5428754000000002</v>
      </c>
      <c r="Q3704" s="19">
        <f t="shared" si="519"/>
        <v>0</v>
      </c>
      <c r="R3704" s="20">
        <f t="shared" si="516"/>
        <v>29.758091999999998</v>
      </c>
      <c r="S3704" s="20">
        <f t="shared" si="520"/>
        <v>0</v>
      </c>
      <c r="T3704" s="20">
        <f>IF((T3703+R3704)&lt;0,0,IF((T3703+R3704)&gt;结论【关键目标】!C$28,结论【关键目标】!C$28,T3703+R3704))</f>
        <v>22</v>
      </c>
      <c r="U3704" s="19">
        <f>IF((T3703+R3704)&lt;结论【关键目标】!$C$28,0,(发电量计算【计算逻辑页】!R3704+发电量计算【计算逻辑页】!T3703-结论【关键目标】!$C$28))</f>
        <v>29.758091999999998</v>
      </c>
      <c r="V3704" s="5">
        <f t="shared" si="517"/>
        <v>0</v>
      </c>
      <c r="W3704" s="5">
        <f t="shared" si="518"/>
        <v>0.37137010878000004</v>
      </c>
      <c r="X3704" s="5">
        <f t="shared" si="521"/>
        <v>0</v>
      </c>
    </row>
    <row r="3705" spans="1:24" x14ac:dyDescent="0.15">
      <c r="A3705" s="7">
        <v>3704</v>
      </c>
      <c r="B3705" s="7">
        <v>6</v>
      </c>
      <c r="C3705" s="7">
        <v>4</v>
      </c>
      <c r="D3705" s="7">
        <v>8</v>
      </c>
      <c r="E3705" s="7">
        <v>155</v>
      </c>
      <c r="F3705" s="7">
        <v>22.5</v>
      </c>
      <c r="G3705" s="7">
        <v>509.4</v>
      </c>
      <c r="H3705" s="7">
        <f t="shared" si="513"/>
        <v>7</v>
      </c>
      <c r="I3705" s="16">
        <f t="shared" si="514"/>
        <v>45081</v>
      </c>
      <c r="J3705" s="17">
        <v>0.70809999999999995</v>
      </c>
      <c r="K3705" s="18">
        <f>G3705*结论【关键目标】!C$27*0.7735*0.001</f>
        <v>47.282507999999993</v>
      </c>
      <c r="L3705" s="5">
        <v>0</v>
      </c>
      <c r="M3705" s="5">
        <f>ABS(IF(L3705&lt;=0,L3705/耗电量关键数据!$B$6/1000,L3705/耗电量关键数据!$B$5/1000))</f>
        <v>0</v>
      </c>
      <c r="N3705" s="19">
        <f>耗电量关键数据!$B$14</f>
        <v>1.1688450000000001</v>
      </c>
      <c r="O3705" s="19">
        <f>耗电量关键数据!$B$15</f>
        <v>0.37403039999999999</v>
      </c>
      <c r="P3705" s="19">
        <f t="shared" si="515"/>
        <v>1.5428754000000002</v>
      </c>
      <c r="Q3705" s="19">
        <f t="shared" si="519"/>
        <v>0</v>
      </c>
      <c r="R3705" s="20">
        <f t="shared" si="516"/>
        <v>47.282507999999993</v>
      </c>
      <c r="S3705" s="20">
        <f t="shared" si="520"/>
        <v>0</v>
      </c>
      <c r="T3705" s="20">
        <f>IF((T3704+R3705)&lt;0,0,IF((T3704+R3705)&gt;结论【关键目标】!C$28,结论【关键目标】!C$28,T3704+R3705))</f>
        <v>22</v>
      </c>
      <c r="U3705" s="19">
        <f>IF((T3704+R3705)&lt;结论【关键目标】!$C$28,0,(发电量计算【计算逻辑页】!R3705+发电量计算【计算逻辑页】!T3704-结论【关键目标】!$C$28))</f>
        <v>47.282507999999993</v>
      </c>
      <c r="V3705" s="5">
        <f t="shared" si="517"/>
        <v>16.548877799999996</v>
      </c>
      <c r="W3705" s="5">
        <f t="shared" si="518"/>
        <v>1.0925100707400002</v>
      </c>
      <c r="X3705" s="5">
        <f t="shared" si="521"/>
        <v>0</v>
      </c>
    </row>
    <row r="3706" spans="1:24" x14ac:dyDescent="0.15">
      <c r="A3706" s="7">
        <v>3705</v>
      </c>
      <c r="B3706" s="7">
        <v>6</v>
      </c>
      <c r="C3706" s="7">
        <v>4</v>
      </c>
      <c r="D3706" s="7">
        <v>9</v>
      </c>
      <c r="E3706" s="7">
        <v>155</v>
      </c>
      <c r="F3706" s="7">
        <v>24.5</v>
      </c>
      <c r="G3706" s="7">
        <v>665.6</v>
      </c>
      <c r="H3706" s="7">
        <f t="shared" si="513"/>
        <v>7</v>
      </c>
      <c r="I3706" s="16">
        <f t="shared" si="514"/>
        <v>45081</v>
      </c>
      <c r="J3706" s="17">
        <v>0.70809999999999995</v>
      </c>
      <c r="K3706" s="18">
        <f>G3706*结论【关键目标】!C$27*0.7735*0.001</f>
        <v>61.780991999999998</v>
      </c>
      <c r="L3706" s="5">
        <v>0</v>
      </c>
      <c r="M3706" s="5">
        <f>ABS(IF(L3706&lt;=0,L3706/耗电量关键数据!$B$6/1000,L3706/耗电量关键数据!$B$5/1000))</f>
        <v>0</v>
      </c>
      <c r="N3706" s="19">
        <f>耗电量关键数据!$B$14</f>
        <v>1.1688450000000001</v>
      </c>
      <c r="O3706" s="19">
        <f>耗电量关键数据!$B$15</f>
        <v>0.37403039999999999</v>
      </c>
      <c r="P3706" s="19">
        <f t="shared" si="515"/>
        <v>1.5428754000000002</v>
      </c>
      <c r="Q3706" s="19">
        <f t="shared" si="519"/>
        <v>0</v>
      </c>
      <c r="R3706" s="20">
        <f t="shared" si="516"/>
        <v>61.780991999999998</v>
      </c>
      <c r="S3706" s="20">
        <f t="shared" si="520"/>
        <v>0</v>
      </c>
      <c r="T3706" s="20">
        <f>IF((T3705+R3706)&lt;0,0,IF((T3705+R3706)&gt;结论【关键目标】!C$28,结论【关键目标】!C$28,T3705+R3706))</f>
        <v>22</v>
      </c>
      <c r="U3706" s="19">
        <f>IF((T3705+R3706)&lt;结论【关键目标】!$C$28,0,(发电量计算【计算逻辑页】!R3706+发电量计算【计算逻辑页】!T3705-结论【关键目标】!$C$28))</f>
        <v>61.780991999999998</v>
      </c>
      <c r="V3706" s="5">
        <f t="shared" si="517"/>
        <v>21.623347199999998</v>
      </c>
      <c r="W3706" s="5">
        <f t="shared" si="518"/>
        <v>1.0925100707400002</v>
      </c>
      <c r="X3706" s="5">
        <f t="shared" si="521"/>
        <v>0</v>
      </c>
    </row>
    <row r="3707" spans="1:24" x14ac:dyDescent="0.15">
      <c r="A3707" s="7">
        <v>3706</v>
      </c>
      <c r="B3707" s="7">
        <v>6</v>
      </c>
      <c r="C3707" s="7">
        <v>4</v>
      </c>
      <c r="D3707" s="7">
        <v>10</v>
      </c>
      <c r="E3707" s="7">
        <v>155</v>
      </c>
      <c r="F3707" s="7">
        <v>26</v>
      </c>
      <c r="G3707" s="7">
        <v>740.7</v>
      </c>
      <c r="H3707" s="7">
        <f t="shared" si="513"/>
        <v>7</v>
      </c>
      <c r="I3707" s="16">
        <f t="shared" si="514"/>
        <v>45081</v>
      </c>
      <c r="J3707" s="17">
        <v>0.70809999999999995</v>
      </c>
      <c r="K3707" s="18">
        <f>G3707*结论【关键目标】!C$27*0.7735*0.001</f>
        <v>68.751773999999997</v>
      </c>
      <c r="L3707" s="5">
        <v>0</v>
      </c>
      <c r="M3707" s="5">
        <f>ABS(IF(L3707&lt;=0,L3707/耗电量关键数据!$B$6/1000,L3707/耗电量关键数据!$B$5/1000))</f>
        <v>0</v>
      </c>
      <c r="N3707" s="19">
        <f>耗电量关键数据!$B$14</f>
        <v>1.1688450000000001</v>
      </c>
      <c r="O3707" s="19">
        <f>耗电量关键数据!$B$15</f>
        <v>0.37403039999999999</v>
      </c>
      <c r="P3707" s="19">
        <f t="shared" si="515"/>
        <v>1.5428754000000002</v>
      </c>
      <c r="Q3707" s="19">
        <f t="shared" si="519"/>
        <v>0</v>
      </c>
      <c r="R3707" s="20">
        <f t="shared" si="516"/>
        <v>68.751773999999997</v>
      </c>
      <c r="S3707" s="20">
        <f t="shared" si="520"/>
        <v>0</v>
      </c>
      <c r="T3707" s="20">
        <f>IF((T3706+R3707)&lt;0,0,IF((T3706+R3707)&gt;结论【关键目标】!C$28,结论【关键目标】!C$28,T3706+R3707))</f>
        <v>22</v>
      </c>
      <c r="U3707" s="19">
        <f>IF((T3706+R3707)&lt;结论【关键目标】!$C$28,0,(发电量计算【计算逻辑页】!R3707+发电量计算【计算逻辑页】!T3706-结论【关键目标】!$C$28))</f>
        <v>68.751773999999997</v>
      </c>
      <c r="V3707" s="5">
        <f t="shared" si="517"/>
        <v>24.063120899999998</v>
      </c>
      <c r="W3707" s="5">
        <f t="shared" si="518"/>
        <v>1.0925100707400002</v>
      </c>
      <c r="X3707" s="5">
        <f t="shared" si="521"/>
        <v>0</v>
      </c>
    </row>
    <row r="3708" spans="1:24" x14ac:dyDescent="0.15">
      <c r="A3708" s="7">
        <v>3707</v>
      </c>
      <c r="B3708" s="7">
        <v>6</v>
      </c>
      <c r="C3708" s="7">
        <v>4</v>
      </c>
      <c r="D3708" s="7">
        <v>11</v>
      </c>
      <c r="E3708" s="7">
        <v>155</v>
      </c>
      <c r="F3708" s="7">
        <v>27</v>
      </c>
      <c r="G3708" s="7">
        <v>785.5</v>
      </c>
      <c r="H3708" s="7">
        <f t="shared" si="513"/>
        <v>7</v>
      </c>
      <c r="I3708" s="16">
        <f t="shared" si="514"/>
        <v>45081</v>
      </c>
      <c r="J3708" s="17">
        <v>1.2267999999999999</v>
      </c>
      <c r="K3708" s="18">
        <f>G3708*结论【关键目标】!C$27*0.7735*0.001</f>
        <v>72.910110000000003</v>
      </c>
      <c r="L3708" s="5">
        <v>0</v>
      </c>
      <c r="M3708" s="5">
        <f>ABS(IF(L3708&lt;=0,L3708/耗电量关键数据!$B$6/1000,L3708/耗电量关键数据!$B$5/1000))</f>
        <v>0</v>
      </c>
      <c r="N3708" s="19">
        <f>耗电量关键数据!$B$14</f>
        <v>1.1688450000000001</v>
      </c>
      <c r="O3708" s="19">
        <f>耗电量关键数据!$B$15</f>
        <v>0.37403039999999999</v>
      </c>
      <c r="P3708" s="19">
        <f t="shared" si="515"/>
        <v>1.5428754000000002</v>
      </c>
      <c r="Q3708" s="19">
        <f t="shared" si="519"/>
        <v>1.5428754000000002</v>
      </c>
      <c r="R3708" s="20">
        <f t="shared" si="516"/>
        <v>71.367234600000003</v>
      </c>
      <c r="S3708" s="20">
        <f t="shared" si="520"/>
        <v>0</v>
      </c>
      <c r="T3708" s="20">
        <f>IF((T3707+R3708)&lt;0,0,IF((T3707+R3708)&gt;结论【关键目标】!C$28,结论【关键目标】!C$28,T3707+R3708))</f>
        <v>22</v>
      </c>
      <c r="U3708" s="19">
        <f>IF((T3707+R3708)&lt;结论【关键目标】!$C$28,0,(发电量计算【计算逻辑页】!R3708+发电量计算【计算逻辑页】!T3707-结论【关键目标】!$C$28))</f>
        <v>71.367234600000003</v>
      </c>
      <c r="V3708" s="5">
        <f t="shared" si="517"/>
        <v>24.97853211</v>
      </c>
      <c r="W3708" s="5">
        <f t="shared" si="518"/>
        <v>1.89279954072</v>
      </c>
      <c r="X3708" s="5">
        <f t="shared" si="521"/>
        <v>0</v>
      </c>
    </row>
    <row r="3709" spans="1:24" x14ac:dyDescent="0.15">
      <c r="A3709" s="7">
        <v>3708</v>
      </c>
      <c r="B3709" s="7">
        <v>6</v>
      </c>
      <c r="C3709" s="7">
        <v>4</v>
      </c>
      <c r="D3709" s="7">
        <v>12</v>
      </c>
      <c r="E3709" s="7">
        <v>155</v>
      </c>
      <c r="F3709" s="7">
        <v>26.4</v>
      </c>
      <c r="G3709" s="7">
        <v>744</v>
      </c>
      <c r="H3709" s="7">
        <f t="shared" si="513"/>
        <v>7</v>
      </c>
      <c r="I3709" s="16">
        <f t="shared" si="514"/>
        <v>45081</v>
      </c>
      <c r="J3709" s="17">
        <v>1.2267999999999999</v>
      </c>
      <c r="K3709" s="18">
        <f>G3709*结论【关键目标】!C$27*0.7735*0.001</f>
        <v>69.058080000000004</v>
      </c>
      <c r="L3709" s="5">
        <v>0</v>
      </c>
      <c r="M3709" s="5">
        <f>ABS(IF(L3709&lt;=0,L3709/耗电量关键数据!$B$6/1000,L3709/耗电量关键数据!$B$5/1000))</f>
        <v>0</v>
      </c>
      <c r="N3709" s="19">
        <f>耗电量关键数据!$B$14</f>
        <v>1.1688450000000001</v>
      </c>
      <c r="O3709" s="19">
        <f>耗电量关键数据!$B$15</f>
        <v>0.37403039999999999</v>
      </c>
      <c r="P3709" s="19">
        <f t="shared" si="515"/>
        <v>1.5428754000000002</v>
      </c>
      <c r="Q3709" s="19">
        <f t="shared" si="519"/>
        <v>1.5428754000000002</v>
      </c>
      <c r="R3709" s="20">
        <f t="shared" si="516"/>
        <v>67.515204600000004</v>
      </c>
      <c r="S3709" s="20">
        <f t="shared" si="520"/>
        <v>0</v>
      </c>
      <c r="T3709" s="20">
        <f>IF((T3708+R3709)&lt;0,0,IF((T3708+R3709)&gt;结论【关键目标】!C$28,结论【关键目标】!C$28,T3708+R3709))</f>
        <v>22</v>
      </c>
      <c r="U3709" s="19">
        <f>IF((T3708+R3709)&lt;结论【关键目标】!$C$28,0,(发电量计算【计算逻辑页】!R3709+发电量计算【计算逻辑页】!T3708-结论【关键目标】!$C$28))</f>
        <v>67.515204600000004</v>
      </c>
      <c r="V3709" s="5">
        <f t="shared" si="517"/>
        <v>23.630321609999999</v>
      </c>
      <c r="W3709" s="5">
        <f t="shared" si="518"/>
        <v>1.89279954072</v>
      </c>
      <c r="X3709" s="5">
        <f t="shared" si="521"/>
        <v>0</v>
      </c>
    </row>
    <row r="3710" spans="1:24" x14ac:dyDescent="0.15">
      <c r="A3710" s="7">
        <v>3709</v>
      </c>
      <c r="B3710" s="7">
        <v>6</v>
      </c>
      <c r="C3710" s="7">
        <v>4</v>
      </c>
      <c r="D3710" s="7">
        <v>13</v>
      </c>
      <c r="E3710" s="7">
        <v>155</v>
      </c>
      <c r="F3710" s="7">
        <v>27</v>
      </c>
      <c r="G3710" s="7">
        <v>749.3</v>
      </c>
      <c r="H3710" s="7">
        <f t="shared" si="513"/>
        <v>7</v>
      </c>
      <c r="I3710" s="16">
        <f t="shared" si="514"/>
        <v>45081</v>
      </c>
      <c r="J3710" s="17">
        <v>1.2267999999999999</v>
      </c>
      <c r="K3710" s="18">
        <f>G3710*结论【关键目标】!C$27*0.7735*0.001</f>
        <v>69.550026000000003</v>
      </c>
      <c r="L3710" s="5">
        <v>0</v>
      </c>
      <c r="M3710" s="5">
        <f>ABS(IF(L3710&lt;=0,L3710/耗电量关键数据!$B$6/1000,L3710/耗电量关键数据!$B$5/1000))</f>
        <v>0</v>
      </c>
      <c r="N3710" s="19">
        <f>耗电量关键数据!$B$14</f>
        <v>1.1688450000000001</v>
      </c>
      <c r="O3710" s="19">
        <f>耗电量关键数据!$B$15</f>
        <v>0.37403039999999999</v>
      </c>
      <c r="P3710" s="19">
        <f t="shared" si="515"/>
        <v>1.5428754000000002</v>
      </c>
      <c r="Q3710" s="19">
        <f t="shared" si="519"/>
        <v>1.5428754000000002</v>
      </c>
      <c r="R3710" s="20">
        <f t="shared" si="516"/>
        <v>68.007150600000003</v>
      </c>
      <c r="S3710" s="20">
        <f t="shared" si="520"/>
        <v>0</v>
      </c>
      <c r="T3710" s="20">
        <f>IF((T3709+R3710)&lt;0,0,IF((T3709+R3710)&gt;结论【关键目标】!C$28,结论【关键目标】!C$28,T3709+R3710))</f>
        <v>22</v>
      </c>
      <c r="U3710" s="19">
        <f>IF((T3709+R3710)&lt;结论【关键目标】!$C$28,0,(发电量计算【计算逻辑页】!R3710+发电量计算【计算逻辑页】!T3709-结论【关键目标】!$C$28))</f>
        <v>68.007150600000003</v>
      </c>
      <c r="V3710" s="5">
        <f t="shared" si="517"/>
        <v>23.802502709999999</v>
      </c>
      <c r="W3710" s="5">
        <f t="shared" si="518"/>
        <v>1.89279954072</v>
      </c>
      <c r="X3710" s="5">
        <f t="shared" si="521"/>
        <v>0</v>
      </c>
    </row>
    <row r="3711" spans="1:24" x14ac:dyDescent="0.15">
      <c r="A3711" s="7">
        <v>3710</v>
      </c>
      <c r="B3711" s="7">
        <v>6</v>
      </c>
      <c r="C3711" s="7">
        <v>4</v>
      </c>
      <c r="D3711" s="7">
        <v>14</v>
      </c>
      <c r="E3711" s="7">
        <v>155</v>
      </c>
      <c r="F3711" s="7">
        <v>28</v>
      </c>
      <c r="G3711" s="7">
        <v>679.7</v>
      </c>
      <c r="H3711" s="7">
        <f t="shared" si="513"/>
        <v>7</v>
      </c>
      <c r="I3711" s="16">
        <f t="shared" si="514"/>
        <v>45081</v>
      </c>
      <c r="J3711" s="17">
        <v>1.2267999999999999</v>
      </c>
      <c r="K3711" s="18">
        <f>G3711*结论【关键目标】!C$27*0.7735*0.001</f>
        <v>63.089753999999992</v>
      </c>
      <c r="L3711" s="5">
        <v>0</v>
      </c>
      <c r="M3711" s="5">
        <f>ABS(IF(L3711&lt;=0,L3711/耗电量关键数据!$B$6/1000,L3711/耗电量关键数据!$B$5/1000))</f>
        <v>0</v>
      </c>
      <c r="N3711" s="19">
        <f>耗电量关键数据!$B$14</f>
        <v>1.1688450000000001</v>
      </c>
      <c r="O3711" s="19">
        <f>耗电量关键数据!$B$15</f>
        <v>0.37403039999999999</v>
      </c>
      <c r="P3711" s="19">
        <f t="shared" si="515"/>
        <v>1.5428754000000002</v>
      </c>
      <c r="Q3711" s="19">
        <f t="shared" si="519"/>
        <v>1.5428754000000002</v>
      </c>
      <c r="R3711" s="20">
        <f t="shared" si="516"/>
        <v>61.546878599999992</v>
      </c>
      <c r="S3711" s="20">
        <f t="shared" si="520"/>
        <v>0</v>
      </c>
      <c r="T3711" s="20">
        <f>IF((T3710+R3711)&lt;0,0,IF((T3710+R3711)&gt;结论【关键目标】!C$28,结论【关键目标】!C$28,T3710+R3711))</f>
        <v>22</v>
      </c>
      <c r="U3711" s="19">
        <f>IF((T3710+R3711)&lt;结论【关键目标】!$C$28,0,(发电量计算【计算逻辑页】!R3711+发电量计算【计算逻辑页】!T3710-结论【关键目标】!$C$28))</f>
        <v>61.546878599999985</v>
      </c>
      <c r="V3711" s="5">
        <f t="shared" si="517"/>
        <v>21.541407509999992</v>
      </c>
      <c r="W3711" s="5">
        <f t="shared" si="518"/>
        <v>1.89279954072</v>
      </c>
      <c r="X3711" s="5">
        <f t="shared" si="521"/>
        <v>0</v>
      </c>
    </row>
    <row r="3712" spans="1:24" x14ac:dyDescent="0.15">
      <c r="A3712" s="7">
        <v>3711</v>
      </c>
      <c r="B3712" s="7">
        <v>6</v>
      </c>
      <c r="C3712" s="7">
        <v>4</v>
      </c>
      <c r="D3712" s="7">
        <v>15</v>
      </c>
      <c r="E3712" s="7">
        <v>155</v>
      </c>
      <c r="F3712" s="7">
        <v>29.1</v>
      </c>
      <c r="G3712" s="7">
        <v>639.20000000000005</v>
      </c>
      <c r="H3712" s="7">
        <f t="shared" si="513"/>
        <v>7</v>
      </c>
      <c r="I3712" s="16">
        <f t="shared" si="514"/>
        <v>45081</v>
      </c>
      <c r="J3712" s="17">
        <v>1.2267999999999999</v>
      </c>
      <c r="K3712" s="18">
        <f>G3712*结论【关键目标】!C$27*0.7735*0.001</f>
        <v>59.330543999999996</v>
      </c>
      <c r="L3712" s="5">
        <v>0</v>
      </c>
      <c r="M3712" s="5">
        <f>ABS(IF(L3712&lt;=0,L3712/耗电量关键数据!$B$6/1000,L3712/耗电量关键数据!$B$5/1000))</f>
        <v>0</v>
      </c>
      <c r="N3712" s="19">
        <f>耗电量关键数据!$B$14</f>
        <v>1.1688450000000001</v>
      </c>
      <c r="O3712" s="19">
        <f>耗电量关键数据!$B$15</f>
        <v>0.37403039999999999</v>
      </c>
      <c r="P3712" s="19">
        <f t="shared" si="515"/>
        <v>1.5428754000000002</v>
      </c>
      <c r="Q3712" s="19">
        <f t="shared" si="519"/>
        <v>1.5428754000000002</v>
      </c>
      <c r="R3712" s="20">
        <f t="shared" si="516"/>
        <v>57.787668599999996</v>
      </c>
      <c r="S3712" s="20">
        <f t="shared" si="520"/>
        <v>0</v>
      </c>
      <c r="T3712" s="20">
        <f>IF((T3711+R3712)&lt;0,0,IF((T3711+R3712)&gt;结论【关键目标】!C$28,结论【关键目标】!C$28,T3711+R3712))</f>
        <v>22</v>
      </c>
      <c r="U3712" s="19">
        <f>IF((T3711+R3712)&lt;结论【关键目标】!$C$28,0,(发电量计算【计算逻辑页】!R3712+发电量计算【计算逻辑页】!T3711-结论【关键目标】!$C$28))</f>
        <v>57.787668599999989</v>
      </c>
      <c r="V3712" s="5">
        <f t="shared" si="517"/>
        <v>20.225684009999995</v>
      </c>
      <c r="W3712" s="5">
        <f t="shared" si="518"/>
        <v>1.89279954072</v>
      </c>
      <c r="X3712" s="5">
        <f t="shared" si="521"/>
        <v>0</v>
      </c>
    </row>
    <row r="3713" spans="1:24" x14ac:dyDescent="0.15">
      <c r="A3713" s="7">
        <v>3712</v>
      </c>
      <c r="B3713" s="7">
        <v>6</v>
      </c>
      <c r="C3713" s="7">
        <v>4</v>
      </c>
      <c r="D3713" s="7">
        <v>16</v>
      </c>
      <c r="E3713" s="7">
        <v>155</v>
      </c>
      <c r="F3713" s="7">
        <v>30</v>
      </c>
      <c r="G3713" s="7">
        <v>499.3</v>
      </c>
      <c r="H3713" s="7">
        <f t="shared" si="513"/>
        <v>7</v>
      </c>
      <c r="I3713" s="16">
        <f t="shared" si="514"/>
        <v>45081</v>
      </c>
      <c r="J3713" s="17">
        <v>0.70809999999999995</v>
      </c>
      <c r="K3713" s="18">
        <f>G3713*结论【关键目标】!C$27*0.7735*0.001</f>
        <v>46.345025999999997</v>
      </c>
      <c r="L3713" s="5">
        <v>0</v>
      </c>
      <c r="M3713" s="5">
        <f>ABS(IF(L3713&lt;=0,L3713/耗电量关键数据!$B$6/1000,L3713/耗电量关键数据!$B$5/1000))</f>
        <v>0</v>
      </c>
      <c r="N3713" s="19">
        <f>耗电量关键数据!$B$14</f>
        <v>1.1688450000000001</v>
      </c>
      <c r="O3713" s="19">
        <f>耗电量关键数据!$B$15</f>
        <v>0.37403039999999999</v>
      </c>
      <c r="P3713" s="19">
        <f t="shared" si="515"/>
        <v>1.5428754000000002</v>
      </c>
      <c r="Q3713" s="19">
        <f t="shared" si="519"/>
        <v>0</v>
      </c>
      <c r="R3713" s="20">
        <f t="shared" si="516"/>
        <v>46.345025999999997</v>
      </c>
      <c r="S3713" s="20">
        <f t="shared" si="520"/>
        <v>0</v>
      </c>
      <c r="T3713" s="20">
        <f>IF((T3712+R3713)&lt;0,0,IF((T3712+R3713)&gt;结论【关键目标】!C$28,结论【关键目标】!C$28,T3712+R3713))</f>
        <v>22</v>
      </c>
      <c r="U3713" s="19">
        <f>IF((T3712+R3713)&lt;结论【关键目标】!$C$28,0,(发电量计算【计算逻辑页】!R3713+发电量计算【计算逻辑页】!T3712-结论【关键目标】!$C$28))</f>
        <v>46.34502599999999</v>
      </c>
      <c r="V3713" s="5">
        <f t="shared" si="517"/>
        <v>16.220759099999995</v>
      </c>
      <c r="W3713" s="5">
        <f t="shared" si="518"/>
        <v>1.0925100707400002</v>
      </c>
      <c r="X3713" s="5">
        <f t="shared" si="521"/>
        <v>0</v>
      </c>
    </row>
    <row r="3714" spans="1:24" x14ac:dyDescent="0.15">
      <c r="A3714" s="7">
        <v>3713</v>
      </c>
      <c r="B3714" s="7">
        <v>6</v>
      </c>
      <c r="C3714" s="7">
        <v>4</v>
      </c>
      <c r="D3714" s="7">
        <v>17</v>
      </c>
      <c r="E3714" s="7">
        <v>155</v>
      </c>
      <c r="F3714" s="7">
        <v>30</v>
      </c>
      <c r="G3714" s="7">
        <v>299.5</v>
      </c>
      <c r="H3714" s="7">
        <f t="shared" ref="H3714:H3777" si="522">WEEKDAY(I:I,2)</f>
        <v>7</v>
      </c>
      <c r="I3714" s="16">
        <f t="shared" ref="I3714:I3777" si="523">DATE(2023,B3714,C3714)</f>
        <v>45081</v>
      </c>
      <c r="J3714" s="17">
        <v>0.70809999999999995</v>
      </c>
      <c r="K3714" s="18">
        <f>G3714*结论【关键目标】!C$27*0.7735*0.001</f>
        <v>27.799590000000002</v>
      </c>
      <c r="L3714" s="5">
        <v>0</v>
      </c>
      <c r="M3714" s="5">
        <f>ABS(IF(L3714&lt;=0,L3714/耗电量关键数据!$B$6/1000,L3714/耗电量关键数据!$B$5/1000))</f>
        <v>0</v>
      </c>
      <c r="N3714" s="19">
        <f>耗电量关键数据!$B$14</f>
        <v>1.1688450000000001</v>
      </c>
      <c r="O3714" s="19">
        <f>耗电量关键数据!$B$15</f>
        <v>0.37403039999999999</v>
      </c>
      <c r="P3714" s="19">
        <f t="shared" ref="P3714:P3777" si="524">M3714+N3714+O3714</f>
        <v>1.5428754000000002</v>
      </c>
      <c r="Q3714" s="19">
        <f t="shared" si="519"/>
        <v>0</v>
      </c>
      <c r="R3714" s="20">
        <f t="shared" ref="R3714:R3777" si="525">K3714-Q3714</f>
        <v>27.799590000000002</v>
      </c>
      <c r="S3714" s="20">
        <f t="shared" si="520"/>
        <v>0</v>
      </c>
      <c r="T3714" s="20">
        <f>IF((T3713+R3714)&lt;0,0,IF((T3713+R3714)&gt;结论【关键目标】!C$28,结论【关键目标】!C$28,T3713+R3714))</f>
        <v>22</v>
      </c>
      <c r="U3714" s="19">
        <f>IF((T3713+R3714)&lt;结论【关键目标】!$C$28,0,(发电量计算【计算逻辑页】!R3714+发电量计算【计算逻辑页】!T3713-结论【关键目标】!$C$28))</f>
        <v>27.799590000000002</v>
      </c>
      <c r="V3714" s="5">
        <f t="shared" ref="V3714:V3777" si="526">IF(J3714&gt;0.35,U3714*0.35,0)</f>
        <v>9.7298565000000004</v>
      </c>
      <c r="W3714" s="5">
        <f t="shared" ref="W3714:W3777" si="527">IF(P3714&gt;K3714,K3714*J3714,P3714*J3714)</f>
        <v>1.0925100707400002</v>
      </c>
      <c r="X3714" s="5">
        <f t="shared" si="521"/>
        <v>0</v>
      </c>
    </row>
    <row r="3715" spans="1:24" x14ac:dyDescent="0.15">
      <c r="A3715" s="7">
        <v>3714</v>
      </c>
      <c r="B3715" s="7">
        <v>6</v>
      </c>
      <c r="C3715" s="7">
        <v>4</v>
      </c>
      <c r="D3715" s="7">
        <v>18</v>
      </c>
      <c r="E3715" s="7">
        <v>155</v>
      </c>
      <c r="F3715" s="7">
        <v>28.6</v>
      </c>
      <c r="G3715" s="7">
        <v>125.7</v>
      </c>
      <c r="H3715" s="7">
        <f t="shared" si="522"/>
        <v>7</v>
      </c>
      <c r="I3715" s="16">
        <f t="shared" si="523"/>
        <v>45081</v>
      </c>
      <c r="J3715" s="17">
        <v>0.70809999999999995</v>
      </c>
      <c r="K3715" s="18">
        <f>G3715*结论【关键目标】!C$27*0.7735*0.001</f>
        <v>11.667474</v>
      </c>
      <c r="L3715" s="5">
        <v>0</v>
      </c>
      <c r="M3715" s="5">
        <f>ABS(IF(L3715&lt;=0,L3715/耗电量关键数据!$B$6/1000,L3715/耗电量关键数据!$B$5/1000))</f>
        <v>0</v>
      </c>
      <c r="N3715" s="19">
        <f>耗电量关键数据!$B$14</f>
        <v>1.1688450000000001</v>
      </c>
      <c r="O3715" s="19">
        <f>耗电量关键数据!$B$15</f>
        <v>0.37403039999999999</v>
      </c>
      <c r="P3715" s="19">
        <f t="shared" si="524"/>
        <v>1.5428754000000002</v>
      </c>
      <c r="Q3715" s="19">
        <f t="shared" ref="Q3715:Q3778" si="528">IF(J3715&gt;0.8,P3715,0)</f>
        <v>0</v>
      </c>
      <c r="R3715" s="20">
        <f t="shared" si="525"/>
        <v>11.667474</v>
      </c>
      <c r="S3715" s="20">
        <f t="shared" ref="S3715:S3778" si="529">IF(R3715&lt;0,ABS(R3715),0)</f>
        <v>0</v>
      </c>
      <c r="T3715" s="20">
        <f>IF((T3714+R3715)&lt;0,0,IF((T3714+R3715)&gt;结论【关键目标】!C$28,结论【关键目标】!C$28,T3714+R3715))</f>
        <v>22</v>
      </c>
      <c r="U3715" s="19">
        <f>IF((T3714+R3715)&lt;结论【关键目标】!$C$28,0,(发电量计算【计算逻辑页】!R3715+发电量计算【计算逻辑页】!T3714-结论【关键目标】!$C$28))</f>
        <v>11.667473999999999</v>
      </c>
      <c r="V3715" s="5">
        <f t="shared" si="526"/>
        <v>4.083615899999999</v>
      </c>
      <c r="W3715" s="5">
        <f t="shared" si="527"/>
        <v>1.0925100707400002</v>
      </c>
      <c r="X3715" s="5">
        <f t="shared" si="521"/>
        <v>0</v>
      </c>
    </row>
    <row r="3716" spans="1:24" x14ac:dyDescent="0.15">
      <c r="A3716" s="7">
        <v>3715</v>
      </c>
      <c r="B3716" s="7">
        <v>6</v>
      </c>
      <c r="C3716" s="7">
        <v>4</v>
      </c>
      <c r="D3716" s="7">
        <v>19</v>
      </c>
      <c r="E3716" s="7">
        <v>155</v>
      </c>
      <c r="F3716" s="7">
        <v>28</v>
      </c>
      <c r="G3716" s="7">
        <v>0</v>
      </c>
      <c r="H3716" s="7">
        <f t="shared" si="522"/>
        <v>7</v>
      </c>
      <c r="I3716" s="16">
        <f t="shared" si="523"/>
        <v>45081</v>
      </c>
      <c r="J3716" s="17">
        <v>1.2267999999999999</v>
      </c>
      <c r="K3716" s="18">
        <f>G3716*结论【关键目标】!C$27*0.7735*0.001</f>
        <v>0</v>
      </c>
      <c r="L3716" s="5">
        <v>0</v>
      </c>
      <c r="M3716" s="5">
        <f>ABS(IF(L3716&lt;=0,L3716/耗电量关键数据!$B$6/1000,L3716/耗电量关键数据!$B$5/1000))</f>
        <v>0</v>
      </c>
      <c r="N3716" s="19">
        <f>耗电量关键数据!$B$14</f>
        <v>1.1688450000000001</v>
      </c>
      <c r="O3716" s="19">
        <f>耗电量关键数据!$B$15</f>
        <v>0.37403039999999999</v>
      </c>
      <c r="P3716" s="19">
        <f t="shared" si="524"/>
        <v>1.5428754000000002</v>
      </c>
      <c r="Q3716" s="19">
        <f t="shared" si="528"/>
        <v>1.5428754000000002</v>
      </c>
      <c r="R3716" s="20">
        <f t="shared" si="525"/>
        <v>-1.5428754000000002</v>
      </c>
      <c r="S3716" s="20">
        <f t="shared" si="529"/>
        <v>1.5428754000000002</v>
      </c>
      <c r="T3716" s="20">
        <f>IF((T3715+R3716)&lt;0,0,IF((T3715+R3716)&gt;结论【关键目标】!C$28,结论【关键目标】!C$28,T3715+R3716))</f>
        <v>20.4571246</v>
      </c>
      <c r="U3716" s="19">
        <f>IF((T3715+R3716)&lt;结论【关键目标】!$C$28,0,(发电量计算【计算逻辑页】!R3716+发电量计算【计算逻辑页】!T3715-结论【关键目标】!$C$28))</f>
        <v>0</v>
      </c>
      <c r="V3716" s="5">
        <f t="shared" si="526"/>
        <v>0</v>
      </c>
      <c r="W3716" s="5">
        <f t="shared" si="527"/>
        <v>0</v>
      </c>
      <c r="X3716" s="5">
        <f t="shared" ref="X3716:X3779" si="530">(J3716-0.35)*IF(T3716&gt;S3716,S3716,T3716)</f>
        <v>1.3527931507200002</v>
      </c>
    </row>
    <row r="3717" spans="1:24" x14ac:dyDescent="0.15">
      <c r="A3717" s="7">
        <v>3716</v>
      </c>
      <c r="B3717" s="7">
        <v>6</v>
      </c>
      <c r="C3717" s="7">
        <v>4</v>
      </c>
      <c r="D3717" s="7">
        <v>20</v>
      </c>
      <c r="E3717" s="7">
        <v>155</v>
      </c>
      <c r="F3717" s="7">
        <v>27</v>
      </c>
      <c r="G3717" s="7">
        <v>0</v>
      </c>
      <c r="H3717" s="7">
        <f t="shared" si="522"/>
        <v>7</v>
      </c>
      <c r="I3717" s="16">
        <f t="shared" si="523"/>
        <v>45081</v>
      </c>
      <c r="J3717" s="17">
        <v>1.2267999999999999</v>
      </c>
      <c r="K3717" s="18">
        <f>G3717*结论【关键目标】!C$27*0.7735*0.001</f>
        <v>0</v>
      </c>
      <c r="L3717" s="5">
        <v>0</v>
      </c>
      <c r="M3717" s="5">
        <f>ABS(IF(L3717&lt;=0,L3717/耗电量关键数据!$B$6/1000,L3717/耗电量关键数据!$B$5/1000))</f>
        <v>0</v>
      </c>
      <c r="N3717" s="19">
        <f>耗电量关键数据!$B$14</f>
        <v>1.1688450000000001</v>
      </c>
      <c r="O3717" s="19">
        <f>耗电量关键数据!$B$15</f>
        <v>0.37403039999999999</v>
      </c>
      <c r="P3717" s="19">
        <f t="shared" si="524"/>
        <v>1.5428754000000002</v>
      </c>
      <c r="Q3717" s="19">
        <f t="shared" si="528"/>
        <v>1.5428754000000002</v>
      </c>
      <c r="R3717" s="20">
        <f t="shared" si="525"/>
        <v>-1.5428754000000002</v>
      </c>
      <c r="S3717" s="20">
        <f t="shared" si="529"/>
        <v>1.5428754000000002</v>
      </c>
      <c r="T3717" s="20">
        <f>IF((T3716+R3717)&lt;0,0,IF((T3716+R3717)&gt;结论【关键目标】!C$28,结论【关键目标】!C$28,T3716+R3717))</f>
        <v>18.9142492</v>
      </c>
      <c r="U3717" s="19">
        <f>IF((T3716+R3717)&lt;结论【关键目标】!$C$28,0,(发电量计算【计算逻辑页】!R3717+发电量计算【计算逻辑页】!T3716-结论【关键目标】!$C$28))</f>
        <v>0</v>
      </c>
      <c r="V3717" s="5">
        <f t="shared" si="526"/>
        <v>0</v>
      </c>
      <c r="W3717" s="5">
        <f t="shared" si="527"/>
        <v>0</v>
      </c>
      <c r="X3717" s="5">
        <f t="shared" si="530"/>
        <v>1.3527931507200002</v>
      </c>
    </row>
    <row r="3718" spans="1:24" x14ac:dyDescent="0.15">
      <c r="A3718" s="7">
        <v>3717</v>
      </c>
      <c r="B3718" s="7">
        <v>6</v>
      </c>
      <c r="C3718" s="7">
        <v>4</v>
      </c>
      <c r="D3718" s="7">
        <v>21</v>
      </c>
      <c r="E3718" s="7">
        <v>155</v>
      </c>
      <c r="F3718" s="7">
        <v>26.9</v>
      </c>
      <c r="G3718" s="7">
        <v>0</v>
      </c>
      <c r="H3718" s="7">
        <f t="shared" si="522"/>
        <v>7</v>
      </c>
      <c r="I3718" s="16">
        <f t="shared" si="523"/>
        <v>45081</v>
      </c>
      <c r="J3718" s="17">
        <v>1.2267999999999999</v>
      </c>
      <c r="K3718" s="18">
        <f>G3718*结论【关键目标】!C$27*0.7735*0.001</f>
        <v>0</v>
      </c>
      <c r="L3718" s="5">
        <v>0</v>
      </c>
      <c r="M3718" s="5">
        <f>ABS(IF(L3718&lt;=0,L3718/耗电量关键数据!$B$6/1000,L3718/耗电量关键数据!$B$5/1000))</f>
        <v>0</v>
      </c>
      <c r="N3718" s="19">
        <f>耗电量关键数据!$B$14</f>
        <v>1.1688450000000001</v>
      </c>
      <c r="O3718" s="19">
        <f>耗电量关键数据!$B$15</f>
        <v>0.37403039999999999</v>
      </c>
      <c r="P3718" s="19">
        <f t="shared" si="524"/>
        <v>1.5428754000000002</v>
      </c>
      <c r="Q3718" s="19">
        <f t="shared" si="528"/>
        <v>1.5428754000000002</v>
      </c>
      <c r="R3718" s="20">
        <f t="shared" si="525"/>
        <v>-1.5428754000000002</v>
      </c>
      <c r="S3718" s="20">
        <f t="shared" si="529"/>
        <v>1.5428754000000002</v>
      </c>
      <c r="T3718" s="20">
        <f>IF((T3717+R3718)&lt;0,0,IF((T3717+R3718)&gt;结论【关键目标】!C$28,结论【关键目标】!C$28,T3717+R3718))</f>
        <v>17.371373800000001</v>
      </c>
      <c r="U3718" s="19">
        <f>IF((T3717+R3718)&lt;结论【关键目标】!$C$28,0,(发电量计算【计算逻辑页】!R3718+发电量计算【计算逻辑页】!T3717-结论【关键目标】!$C$28))</f>
        <v>0</v>
      </c>
      <c r="V3718" s="5">
        <f t="shared" si="526"/>
        <v>0</v>
      </c>
      <c r="W3718" s="5">
        <f t="shared" si="527"/>
        <v>0</v>
      </c>
      <c r="X3718" s="5">
        <f t="shared" si="530"/>
        <v>1.3527931507200002</v>
      </c>
    </row>
    <row r="3719" spans="1:24" x14ac:dyDescent="0.15">
      <c r="A3719" s="7">
        <v>3718</v>
      </c>
      <c r="B3719" s="7">
        <v>6</v>
      </c>
      <c r="C3719" s="7">
        <v>4</v>
      </c>
      <c r="D3719" s="7">
        <v>22</v>
      </c>
      <c r="E3719" s="7">
        <v>155</v>
      </c>
      <c r="F3719" s="7">
        <v>25</v>
      </c>
      <c r="G3719" s="7">
        <v>0</v>
      </c>
      <c r="H3719" s="7">
        <f t="shared" si="522"/>
        <v>7</v>
      </c>
      <c r="I3719" s="16">
        <f t="shared" si="523"/>
        <v>45081</v>
      </c>
      <c r="J3719" s="17">
        <v>0.70809999999999995</v>
      </c>
      <c r="K3719" s="18">
        <f>G3719*结论【关键目标】!C$27*0.7735*0.001</f>
        <v>0</v>
      </c>
      <c r="L3719" s="5">
        <v>0</v>
      </c>
      <c r="M3719" s="5">
        <f>ABS(IF(L3719&lt;=0,L3719/耗电量关键数据!$B$6/1000,L3719/耗电量关键数据!$B$5/1000))</f>
        <v>0</v>
      </c>
      <c r="N3719" s="19">
        <f>耗电量关键数据!$B$14</f>
        <v>1.1688450000000001</v>
      </c>
      <c r="O3719" s="19">
        <f>耗电量关键数据!$B$15</f>
        <v>0.37403039999999999</v>
      </c>
      <c r="P3719" s="19">
        <f t="shared" si="524"/>
        <v>1.5428754000000002</v>
      </c>
      <c r="Q3719" s="19">
        <f t="shared" si="528"/>
        <v>0</v>
      </c>
      <c r="R3719" s="20">
        <f t="shared" si="525"/>
        <v>0</v>
      </c>
      <c r="S3719" s="20">
        <f t="shared" si="529"/>
        <v>0</v>
      </c>
      <c r="T3719" s="20">
        <f>IF((T3718+R3719)&lt;0,0,IF((T3718+R3719)&gt;结论【关键目标】!C$28,结论【关键目标】!C$28,T3718+R3719))</f>
        <v>17.371373800000001</v>
      </c>
      <c r="U3719" s="19">
        <f>IF((T3718+R3719)&lt;结论【关键目标】!$C$28,0,(发电量计算【计算逻辑页】!R3719+发电量计算【计算逻辑页】!T3718-结论【关键目标】!$C$28))</f>
        <v>0</v>
      </c>
      <c r="V3719" s="5">
        <f t="shared" si="526"/>
        <v>0</v>
      </c>
      <c r="W3719" s="5">
        <f t="shared" si="527"/>
        <v>0</v>
      </c>
      <c r="X3719" s="5">
        <f t="shared" si="530"/>
        <v>0</v>
      </c>
    </row>
    <row r="3720" spans="1:24" x14ac:dyDescent="0.15">
      <c r="A3720" s="7">
        <v>3719</v>
      </c>
      <c r="B3720" s="7">
        <v>6</v>
      </c>
      <c r="C3720" s="7">
        <v>4</v>
      </c>
      <c r="D3720" s="7">
        <v>23</v>
      </c>
      <c r="E3720" s="7">
        <v>155</v>
      </c>
      <c r="F3720" s="7">
        <v>24</v>
      </c>
      <c r="G3720" s="7">
        <v>0</v>
      </c>
      <c r="H3720" s="7">
        <f t="shared" si="522"/>
        <v>7</v>
      </c>
      <c r="I3720" s="16">
        <f t="shared" si="523"/>
        <v>45081</v>
      </c>
      <c r="J3720" s="17">
        <v>0.70809999999999995</v>
      </c>
      <c r="K3720" s="18">
        <f>G3720*结论【关键目标】!C$27*0.7735*0.001</f>
        <v>0</v>
      </c>
      <c r="L3720" s="5">
        <v>0</v>
      </c>
      <c r="M3720" s="5">
        <f>ABS(IF(L3720&lt;=0,L3720/耗电量关键数据!$B$6/1000,L3720/耗电量关键数据!$B$5/1000))</f>
        <v>0</v>
      </c>
      <c r="N3720" s="19">
        <f>耗电量关键数据!$B$14</f>
        <v>1.1688450000000001</v>
      </c>
      <c r="O3720" s="19">
        <f>耗电量关键数据!$B$15</f>
        <v>0.37403039999999999</v>
      </c>
      <c r="P3720" s="19">
        <f t="shared" si="524"/>
        <v>1.5428754000000002</v>
      </c>
      <c r="Q3720" s="19">
        <f t="shared" si="528"/>
        <v>0</v>
      </c>
      <c r="R3720" s="20">
        <f t="shared" si="525"/>
        <v>0</v>
      </c>
      <c r="S3720" s="20">
        <f t="shared" si="529"/>
        <v>0</v>
      </c>
      <c r="T3720" s="20">
        <f>IF((T3719+R3720)&lt;0,0,IF((T3719+R3720)&gt;结论【关键目标】!C$28,结论【关键目标】!C$28,T3719+R3720))</f>
        <v>17.371373800000001</v>
      </c>
      <c r="U3720" s="19">
        <f>IF((T3719+R3720)&lt;结论【关键目标】!$C$28,0,(发电量计算【计算逻辑页】!R3720+发电量计算【计算逻辑页】!T3719-结论【关键目标】!$C$28))</f>
        <v>0</v>
      </c>
      <c r="V3720" s="5">
        <f t="shared" si="526"/>
        <v>0</v>
      </c>
      <c r="W3720" s="5">
        <f t="shared" si="527"/>
        <v>0</v>
      </c>
      <c r="X3720" s="5">
        <f t="shared" si="530"/>
        <v>0</v>
      </c>
    </row>
    <row r="3721" spans="1:24" x14ac:dyDescent="0.15">
      <c r="A3721" s="7">
        <v>3720</v>
      </c>
      <c r="B3721" s="7">
        <v>6</v>
      </c>
      <c r="C3721" s="7">
        <v>4</v>
      </c>
      <c r="D3721" s="7">
        <v>24</v>
      </c>
      <c r="E3721" s="7">
        <v>155</v>
      </c>
      <c r="F3721" s="7">
        <v>25</v>
      </c>
      <c r="G3721" s="7">
        <v>0</v>
      </c>
      <c r="H3721" s="7">
        <f t="shared" si="522"/>
        <v>7</v>
      </c>
      <c r="I3721" s="16">
        <f t="shared" si="523"/>
        <v>45081</v>
      </c>
      <c r="J3721" s="17">
        <v>0.2407</v>
      </c>
      <c r="K3721" s="18">
        <f>G3721*结论【关键目标】!C$27*0.7735*0.001</f>
        <v>0</v>
      </c>
      <c r="L3721" s="5">
        <v>0</v>
      </c>
      <c r="M3721" s="5">
        <f>ABS(IF(L3721&lt;=0,L3721/耗电量关键数据!$B$6/1000,L3721/耗电量关键数据!$B$5/1000))</f>
        <v>0</v>
      </c>
      <c r="N3721" s="19">
        <f>耗电量关键数据!$B$14</f>
        <v>1.1688450000000001</v>
      </c>
      <c r="O3721" s="19">
        <f>耗电量关键数据!$B$15</f>
        <v>0.37403039999999999</v>
      </c>
      <c r="P3721" s="19">
        <f t="shared" si="524"/>
        <v>1.5428754000000002</v>
      </c>
      <c r="Q3721" s="19">
        <f t="shared" si="528"/>
        <v>0</v>
      </c>
      <c r="R3721" s="20">
        <f t="shared" si="525"/>
        <v>0</v>
      </c>
      <c r="S3721" s="20">
        <f t="shared" si="529"/>
        <v>0</v>
      </c>
      <c r="T3721" s="20">
        <f>IF((T3720+R3721)&lt;0,0,IF((T3720+R3721)&gt;结论【关键目标】!C$28,结论【关键目标】!C$28,T3720+R3721))</f>
        <v>17.371373800000001</v>
      </c>
      <c r="U3721" s="19">
        <f>IF((T3720+R3721)&lt;结论【关键目标】!$C$28,0,(发电量计算【计算逻辑页】!R3721+发电量计算【计算逻辑页】!T3720-结论【关键目标】!$C$28))</f>
        <v>0</v>
      </c>
      <c r="V3721" s="5">
        <f t="shared" si="526"/>
        <v>0</v>
      </c>
      <c r="W3721" s="5">
        <f t="shared" si="527"/>
        <v>0</v>
      </c>
      <c r="X3721" s="5">
        <f t="shared" si="530"/>
        <v>0</v>
      </c>
    </row>
    <row r="3722" spans="1:24" x14ac:dyDescent="0.15">
      <c r="A3722" s="7">
        <v>3721</v>
      </c>
      <c r="B3722" s="7">
        <v>6</v>
      </c>
      <c r="C3722" s="7">
        <v>5</v>
      </c>
      <c r="D3722" s="7">
        <v>1</v>
      </c>
      <c r="E3722" s="7">
        <v>156</v>
      </c>
      <c r="F3722" s="7">
        <v>24</v>
      </c>
      <c r="G3722" s="7">
        <v>0</v>
      </c>
      <c r="H3722" s="7">
        <f t="shared" si="522"/>
        <v>1</v>
      </c>
      <c r="I3722" s="16">
        <f t="shared" si="523"/>
        <v>45082</v>
      </c>
      <c r="J3722" s="17">
        <v>0.2407</v>
      </c>
      <c r="K3722" s="18">
        <f>G3722*结论【关键目标】!C$27*0.7735*0.001</f>
        <v>0</v>
      </c>
      <c r="L3722" s="5">
        <v>0</v>
      </c>
      <c r="M3722" s="5">
        <f>ABS(IF(L3722&lt;=0,L3722/耗电量关键数据!$B$6/1000,L3722/耗电量关键数据!$B$5/1000))</f>
        <v>0</v>
      </c>
      <c r="N3722" s="5">
        <f>电气设备逐时使用率计算!H3698</f>
        <v>1.1688450000000001</v>
      </c>
      <c r="O3722" s="5">
        <f>灯光逐时使用率计算!H3698</f>
        <v>0.37403039999999999</v>
      </c>
      <c r="P3722" s="19">
        <f t="shared" si="524"/>
        <v>1.5428754000000002</v>
      </c>
      <c r="Q3722" s="19">
        <f t="shared" si="528"/>
        <v>0</v>
      </c>
      <c r="R3722" s="20">
        <f t="shared" si="525"/>
        <v>0</v>
      </c>
      <c r="S3722" s="20">
        <f t="shared" si="529"/>
        <v>0</v>
      </c>
      <c r="T3722" s="20">
        <f>IF((T3721+R3722)&lt;0,0,IF((T3721+R3722)&gt;结论【关键目标】!C$28,结论【关键目标】!C$28,T3721+R3722))</f>
        <v>17.371373800000001</v>
      </c>
      <c r="U3722" s="19">
        <f>IF((T3721+R3722)&lt;结论【关键目标】!$C$28,0,(发电量计算【计算逻辑页】!R3722+发电量计算【计算逻辑页】!T3721-结论【关键目标】!$C$28))</f>
        <v>0</v>
      </c>
      <c r="V3722" s="5">
        <f t="shared" si="526"/>
        <v>0</v>
      </c>
      <c r="W3722" s="5">
        <f t="shared" si="527"/>
        <v>0</v>
      </c>
      <c r="X3722" s="5">
        <f t="shared" si="530"/>
        <v>0</v>
      </c>
    </row>
    <row r="3723" spans="1:24" x14ac:dyDescent="0.15">
      <c r="A3723" s="7">
        <v>3722</v>
      </c>
      <c r="B3723" s="7">
        <v>6</v>
      </c>
      <c r="C3723" s="7">
        <v>5</v>
      </c>
      <c r="D3723" s="7">
        <v>2</v>
      </c>
      <c r="E3723" s="7">
        <v>156</v>
      </c>
      <c r="F3723" s="7">
        <v>23.1</v>
      </c>
      <c r="G3723" s="7">
        <v>0</v>
      </c>
      <c r="H3723" s="7">
        <f t="shared" si="522"/>
        <v>1</v>
      </c>
      <c r="I3723" s="16">
        <f t="shared" si="523"/>
        <v>45082</v>
      </c>
      <c r="J3723" s="17">
        <v>0.2407</v>
      </c>
      <c r="K3723" s="18">
        <f>G3723*结论【关键目标】!C$27*0.7735*0.001</f>
        <v>0</v>
      </c>
      <c r="L3723" s="5">
        <v>0</v>
      </c>
      <c r="M3723" s="5">
        <f>ABS(IF(L3723&lt;=0,L3723/耗电量关键数据!$B$6/1000,L3723/耗电量关键数据!$B$5/1000))</f>
        <v>0</v>
      </c>
      <c r="N3723" s="5">
        <f>电气设备逐时使用率计算!H3699</f>
        <v>1.1688450000000001</v>
      </c>
      <c r="O3723" s="5">
        <f>灯光逐时使用率计算!H3699</f>
        <v>0.37403039999999999</v>
      </c>
      <c r="P3723" s="19">
        <f t="shared" si="524"/>
        <v>1.5428754000000002</v>
      </c>
      <c r="Q3723" s="19">
        <f t="shared" si="528"/>
        <v>0</v>
      </c>
      <c r="R3723" s="20">
        <f t="shared" si="525"/>
        <v>0</v>
      </c>
      <c r="S3723" s="20">
        <f t="shared" si="529"/>
        <v>0</v>
      </c>
      <c r="T3723" s="20">
        <f>IF((T3722+R3723)&lt;0,0,IF((T3722+R3723)&gt;结论【关键目标】!C$28,结论【关键目标】!C$28,T3722+R3723))</f>
        <v>17.371373800000001</v>
      </c>
      <c r="U3723" s="19">
        <f>IF((T3722+R3723)&lt;结论【关键目标】!$C$28,0,(发电量计算【计算逻辑页】!R3723+发电量计算【计算逻辑页】!T3722-结论【关键目标】!$C$28))</f>
        <v>0</v>
      </c>
      <c r="V3723" s="5">
        <f t="shared" si="526"/>
        <v>0</v>
      </c>
      <c r="W3723" s="5">
        <f t="shared" si="527"/>
        <v>0</v>
      </c>
      <c r="X3723" s="5">
        <f t="shared" si="530"/>
        <v>0</v>
      </c>
    </row>
    <row r="3724" spans="1:24" x14ac:dyDescent="0.15">
      <c r="A3724" s="7">
        <v>3723</v>
      </c>
      <c r="B3724" s="7">
        <v>6</v>
      </c>
      <c r="C3724" s="7">
        <v>5</v>
      </c>
      <c r="D3724" s="7">
        <v>3</v>
      </c>
      <c r="E3724" s="7">
        <v>156</v>
      </c>
      <c r="F3724" s="7">
        <v>22.1</v>
      </c>
      <c r="G3724" s="7">
        <v>0</v>
      </c>
      <c r="H3724" s="7">
        <f t="shared" si="522"/>
        <v>1</v>
      </c>
      <c r="I3724" s="16">
        <f t="shared" si="523"/>
        <v>45082</v>
      </c>
      <c r="J3724" s="17">
        <v>0.2407</v>
      </c>
      <c r="K3724" s="18">
        <f>G3724*结论【关键目标】!C$27*0.7735*0.001</f>
        <v>0</v>
      </c>
      <c r="L3724" s="5">
        <v>0</v>
      </c>
      <c r="M3724" s="5">
        <f>ABS(IF(L3724&lt;=0,L3724/耗电量关键数据!$B$6/1000,L3724/耗电量关键数据!$B$5/1000))</f>
        <v>0</v>
      </c>
      <c r="N3724" s="5">
        <f>电气设备逐时使用率计算!H3700</f>
        <v>1.1688450000000001</v>
      </c>
      <c r="O3724" s="5">
        <f>灯光逐时使用率计算!H3700</f>
        <v>0.37403039999999999</v>
      </c>
      <c r="P3724" s="19">
        <f t="shared" si="524"/>
        <v>1.5428754000000002</v>
      </c>
      <c r="Q3724" s="19">
        <f t="shared" si="528"/>
        <v>0</v>
      </c>
      <c r="R3724" s="20">
        <f t="shared" si="525"/>
        <v>0</v>
      </c>
      <c r="S3724" s="20">
        <f t="shared" si="529"/>
        <v>0</v>
      </c>
      <c r="T3724" s="20">
        <f>IF((T3723+R3724)&lt;0,0,IF((T3723+R3724)&gt;结论【关键目标】!C$28,结论【关键目标】!C$28,T3723+R3724))</f>
        <v>17.371373800000001</v>
      </c>
      <c r="U3724" s="19">
        <f>IF((T3723+R3724)&lt;结论【关键目标】!$C$28,0,(发电量计算【计算逻辑页】!R3724+发电量计算【计算逻辑页】!T3723-结论【关键目标】!$C$28))</f>
        <v>0</v>
      </c>
      <c r="V3724" s="5">
        <f t="shared" si="526"/>
        <v>0</v>
      </c>
      <c r="W3724" s="5">
        <f t="shared" si="527"/>
        <v>0</v>
      </c>
      <c r="X3724" s="5">
        <f t="shared" si="530"/>
        <v>0</v>
      </c>
    </row>
    <row r="3725" spans="1:24" x14ac:dyDescent="0.15">
      <c r="A3725" s="7">
        <v>3724</v>
      </c>
      <c r="B3725" s="7">
        <v>6</v>
      </c>
      <c r="C3725" s="7">
        <v>5</v>
      </c>
      <c r="D3725" s="7">
        <v>4</v>
      </c>
      <c r="E3725" s="7">
        <v>156</v>
      </c>
      <c r="F3725" s="7">
        <v>21.6</v>
      </c>
      <c r="G3725" s="7">
        <v>0</v>
      </c>
      <c r="H3725" s="7">
        <f t="shared" si="522"/>
        <v>1</v>
      </c>
      <c r="I3725" s="16">
        <f t="shared" si="523"/>
        <v>45082</v>
      </c>
      <c r="J3725" s="17">
        <v>0.2407</v>
      </c>
      <c r="K3725" s="18">
        <f>G3725*结论【关键目标】!C$27*0.7735*0.001</f>
        <v>0</v>
      </c>
      <c r="L3725" s="5">
        <v>0</v>
      </c>
      <c r="M3725" s="5">
        <f>ABS(IF(L3725&lt;=0,L3725/耗电量关键数据!$B$6/1000,L3725/耗电量关键数据!$B$5/1000))</f>
        <v>0</v>
      </c>
      <c r="N3725" s="5">
        <f>电气设备逐时使用率计算!H3701</f>
        <v>1.1688450000000001</v>
      </c>
      <c r="O3725" s="5">
        <f>灯光逐时使用率计算!H3701</f>
        <v>0.37403039999999999</v>
      </c>
      <c r="P3725" s="19">
        <f t="shared" si="524"/>
        <v>1.5428754000000002</v>
      </c>
      <c r="Q3725" s="19">
        <f t="shared" si="528"/>
        <v>0</v>
      </c>
      <c r="R3725" s="20">
        <f t="shared" si="525"/>
        <v>0</v>
      </c>
      <c r="S3725" s="20">
        <f t="shared" si="529"/>
        <v>0</v>
      </c>
      <c r="T3725" s="20">
        <f>IF((T3724+R3725)&lt;0,0,IF((T3724+R3725)&gt;结论【关键目标】!C$28,结论【关键目标】!C$28,T3724+R3725))</f>
        <v>17.371373800000001</v>
      </c>
      <c r="U3725" s="19">
        <f>IF((T3724+R3725)&lt;结论【关键目标】!$C$28,0,(发电量计算【计算逻辑页】!R3725+发电量计算【计算逻辑页】!T3724-结论【关键目标】!$C$28))</f>
        <v>0</v>
      </c>
      <c r="V3725" s="5">
        <f t="shared" si="526"/>
        <v>0</v>
      </c>
      <c r="W3725" s="5">
        <f t="shared" si="527"/>
        <v>0</v>
      </c>
      <c r="X3725" s="5">
        <f t="shared" si="530"/>
        <v>0</v>
      </c>
    </row>
    <row r="3726" spans="1:24" x14ac:dyDescent="0.15">
      <c r="A3726" s="7">
        <v>3725</v>
      </c>
      <c r="B3726" s="7">
        <v>6</v>
      </c>
      <c r="C3726" s="7">
        <v>5</v>
      </c>
      <c r="D3726" s="7">
        <v>5</v>
      </c>
      <c r="E3726" s="7">
        <v>156</v>
      </c>
      <c r="F3726" s="7">
        <v>21</v>
      </c>
      <c r="G3726" s="7">
        <v>18.7</v>
      </c>
      <c r="H3726" s="7">
        <f t="shared" si="522"/>
        <v>1</v>
      </c>
      <c r="I3726" s="16">
        <f t="shared" si="523"/>
        <v>45082</v>
      </c>
      <c r="J3726" s="17">
        <v>0.2407</v>
      </c>
      <c r="K3726" s="18">
        <f>G3726*结论【关键目标】!C$27*0.7735*0.001</f>
        <v>1.7357339999999999</v>
      </c>
      <c r="L3726" s="5">
        <v>0</v>
      </c>
      <c r="M3726" s="5">
        <f>ABS(IF(L3726&lt;=0,L3726/耗电量关键数据!$B$6/1000,L3726/耗电量关键数据!$B$5/1000))</f>
        <v>0</v>
      </c>
      <c r="N3726" s="5">
        <f>电气设备逐时使用率计算!H3702</f>
        <v>1.1688450000000001</v>
      </c>
      <c r="O3726" s="5">
        <f>灯光逐时使用率计算!H3702</f>
        <v>0.37403039999999999</v>
      </c>
      <c r="P3726" s="19">
        <f t="shared" si="524"/>
        <v>1.5428754000000002</v>
      </c>
      <c r="Q3726" s="19">
        <f t="shared" si="528"/>
        <v>0</v>
      </c>
      <c r="R3726" s="20">
        <f t="shared" si="525"/>
        <v>1.7357339999999999</v>
      </c>
      <c r="S3726" s="20">
        <f t="shared" si="529"/>
        <v>0</v>
      </c>
      <c r="T3726" s="20">
        <f>IF((T3725+R3726)&lt;0,0,IF((T3725+R3726)&gt;结论【关键目标】!C$28,结论【关键目标】!C$28,T3725+R3726))</f>
        <v>19.107107800000001</v>
      </c>
      <c r="U3726" s="19">
        <f>IF((T3725+R3726)&lt;结论【关键目标】!$C$28,0,(发电量计算【计算逻辑页】!R3726+发电量计算【计算逻辑页】!T3725-结论【关键目标】!$C$28))</f>
        <v>0</v>
      </c>
      <c r="V3726" s="5">
        <f t="shared" si="526"/>
        <v>0</v>
      </c>
      <c r="W3726" s="5">
        <f t="shared" si="527"/>
        <v>0.37137010878000004</v>
      </c>
      <c r="X3726" s="5">
        <f t="shared" si="530"/>
        <v>0</v>
      </c>
    </row>
    <row r="3727" spans="1:24" x14ac:dyDescent="0.15">
      <c r="A3727" s="7">
        <v>3726</v>
      </c>
      <c r="B3727" s="7">
        <v>6</v>
      </c>
      <c r="C3727" s="7">
        <v>5</v>
      </c>
      <c r="D3727" s="7">
        <v>6</v>
      </c>
      <c r="E3727" s="7">
        <v>156</v>
      </c>
      <c r="F3727" s="7">
        <v>22.1</v>
      </c>
      <c r="G3727" s="7">
        <v>153.6</v>
      </c>
      <c r="H3727" s="7">
        <f t="shared" si="522"/>
        <v>1</v>
      </c>
      <c r="I3727" s="16">
        <f t="shared" si="523"/>
        <v>45082</v>
      </c>
      <c r="J3727" s="17">
        <v>0.2407</v>
      </c>
      <c r="K3727" s="18">
        <f>G3727*结论【关键目标】!C$27*0.7735*0.001</f>
        <v>14.257152</v>
      </c>
      <c r="L3727" s="5">
        <v>0</v>
      </c>
      <c r="M3727" s="5">
        <f>ABS(IF(L3727&lt;=0,L3727/耗电量关键数据!$B$6/1000,L3727/耗电量关键数据!$B$5/1000))</f>
        <v>0</v>
      </c>
      <c r="N3727" s="5">
        <f>电气设备逐时使用率计算!H3703</f>
        <v>1.1688450000000001</v>
      </c>
      <c r="O3727" s="5">
        <f>灯光逐时使用率计算!H3703</f>
        <v>0.37403039999999999</v>
      </c>
      <c r="P3727" s="19">
        <f t="shared" si="524"/>
        <v>1.5428754000000002</v>
      </c>
      <c r="Q3727" s="19">
        <f t="shared" si="528"/>
        <v>0</v>
      </c>
      <c r="R3727" s="20">
        <f t="shared" si="525"/>
        <v>14.257152</v>
      </c>
      <c r="S3727" s="20">
        <f t="shared" si="529"/>
        <v>0</v>
      </c>
      <c r="T3727" s="20">
        <f>IF((T3726+R3727)&lt;0,0,IF((T3726+R3727)&gt;结论【关键目标】!C$28,结论【关键目标】!C$28,T3726+R3727))</f>
        <v>22</v>
      </c>
      <c r="U3727" s="19">
        <f>IF((T3726+R3727)&lt;结论【关键目标】!$C$28,0,(发电量计算【计算逻辑页】!R3727+发电量计算【计算逻辑页】!T3726-结论【关键目标】!$C$28))</f>
        <v>11.364259799999999</v>
      </c>
      <c r="V3727" s="5">
        <f t="shared" si="526"/>
        <v>0</v>
      </c>
      <c r="W3727" s="5">
        <f t="shared" si="527"/>
        <v>0.37137010878000004</v>
      </c>
      <c r="X3727" s="5">
        <f t="shared" si="530"/>
        <v>0</v>
      </c>
    </row>
    <row r="3728" spans="1:24" x14ac:dyDescent="0.15">
      <c r="A3728" s="7">
        <v>3727</v>
      </c>
      <c r="B3728" s="7">
        <v>6</v>
      </c>
      <c r="C3728" s="7">
        <v>5</v>
      </c>
      <c r="D3728" s="7">
        <v>7</v>
      </c>
      <c r="E3728" s="7">
        <v>156</v>
      </c>
      <c r="F3728" s="7">
        <v>21</v>
      </c>
      <c r="G3728" s="7">
        <v>232.9</v>
      </c>
      <c r="H3728" s="7">
        <f t="shared" si="522"/>
        <v>1</v>
      </c>
      <c r="I3728" s="16">
        <f t="shared" si="523"/>
        <v>45082</v>
      </c>
      <c r="J3728" s="17">
        <v>0.2407</v>
      </c>
      <c r="K3728" s="18">
        <f>G3728*结论【关键目标】!C$27*0.7735*0.001</f>
        <v>21.617777999999998</v>
      </c>
      <c r="L3728" s="5">
        <v>0</v>
      </c>
      <c r="M3728" s="5">
        <f>ABS(IF(L3728&lt;=0,L3728/耗电量关键数据!$B$6/1000,L3728/耗电量关键数据!$B$5/1000))</f>
        <v>0</v>
      </c>
      <c r="N3728" s="5">
        <f>电气设备逐时使用率计算!H3704</f>
        <v>2.3376900000000003</v>
      </c>
      <c r="O3728" s="5">
        <f>灯光逐时使用率计算!H3704</f>
        <v>1.2467680000000001</v>
      </c>
      <c r="P3728" s="19">
        <f t="shared" si="524"/>
        <v>3.5844580000000006</v>
      </c>
      <c r="Q3728" s="19">
        <f t="shared" si="528"/>
        <v>0</v>
      </c>
      <c r="R3728" s="20">
        <f t="shared" si="525"/>
        <v>21.617777999999998</v>
      </c>
      <c r="S3728" s="20">
        <f t="shared" si="529"/>
        <v>0</v>
      </c>
      <c r="T3728" s="20">
        <f>IF((T3727+R3728)&lt;0,0,IF((T3727+R3728)&gt;结论【关键目标】!C$28,结论【关键目标】!C$28,T3727+R3728))</f>
        <v>22</v>
      </c>
      <c r="U3728" s="19">
        <f>IF((T3727+R3728)&lt;结论【关键目标】!$C$28,0,(发电量计算【计算逻辑页】!R3728+发电量计算【计算逻辑页】!T3727-结论【关键目标】!$C$28))</f>
        <v>21.617778000000001</v>
      </c>
      <c r="V3728" s="5">
        <f t="shared" si="526"/>
        <v>0</v>
      </c>
      <c r="W3728" s="5">
        <f t="shared" si="527"/>
        <v>0.8627790406000001</v>
      </c>
      <c r="X3728" s="5">
        <f t="shared" si="530"/>
        <v>0</v>
      </c>
    </row>
    <row r="3729" spans="1:24" x14ac:dyDescent="0.15">
      <c r="A3729" s="7">
        <v>3728</v>
      </c>
      <c r="B3729" s="7">
        <v>6</v>
      </c>
      <c r="C3729" s="7">
        <v>5</v>
      </c>
      <c r="D3729" s="7">
        <v>8</v>
      </c>
      <c r="E3729" s="7">
        <v>156</v>
      </c>
      <c r="F3729" s="7">
        <v>22</v>
      </c>
      <c r="G3729" s="7">
        <v>370.6</v>
      </c>
      <c r="H3729" s="7">
        <f t="shared" si="522"/>
        <v>1</v>
      </c>
      <c r="I3729" s="16">
        <f t="shared" si="523"/>
        <v>45082</v>
      </c>
      <c r="J3729" s="17">
        <v>0.70809999999999995</v>
      </c>
      <c r="K3729" s="18">
        <f>G3729*结论【关键目标】!C$27*0.7735*0.001</f>
        <v>34.399091999999996</v>
      </c>
      <c r="L3729" s="5">
        <v>15592.97358</v>
      </c>
      <c r="M3729" s="5">
        <f>ABS(IF(L3729&lt;=0,L3729/耗电量关键数据!$B$6/1000,L3729/耗电量关键数据!$B$5/1000))</f>
        <v>4.4551353085714283</v>
      </c>
      <c r="N3729" s="5">
        <f>电气设备逐时使用率计算!H3705</f>
        <v>11.688450000000001</v>
      </c>
      <c r="O3729" s="5">
        <f>灯光逐时使用率计算!H3705</f>
        <v>6.2338399999999998</v>
      </c>
      <c r="P3729" s="19">
        <f t="shared" si="524"/>
        <v>22.377425308571432</v>
      </c>
      <c r="Q3729" s="19">
        <f t="shared" si="528"/>
        <v>0</v>
      </c>
      <c r="R3729" s="20">
        <f t="shared" si="525"/>
        <v>34.399091999999996</v>
      </c>
      <c r="S3729" s="20">
        <f t="shared" si="529"/>
        <v>0</v>
      </c>
      <c r="T3729" s="20">
        <f>IF((T3728+R3729)&lt;0,0,IF((T3728+R3729)&gt;结论【关键目标】!C$28,结论【关键目标】!C$28,T3728+R3729))</f>
        <v>22</v>
      </c>
      <c r="U3729" s="19">
        <f>IF((T3728+R3729)&lt;结论【关键目标】!$C$28,0,(发电量计算【计算逻辑页】!R3729+发电量计算【计算逻辑页】!T3728-结论【关键目标】!$C$28))</f>
        <v>34.399091999999996</v>
      </c>
      <c r="V3729" s="5">
        <f t="shared" si="526"/>
        <v>12.039682199999998</v>
      </c>
      <c r="W3729" s="5">
        <f t="shared" si="527"/>
        <v>15.84545486099943</v>
      </c>
      <c r="X3729" s="5">
        <f t="shared" si="530"/>
        <v>0</v>
      </c>
    </row>
    <row r="3730" spans="1:24" x14ac:dyDescent="0.15">
      <c r="A3730" s="7">
        <v>3729</v>
      </c>
      <c r="B3730" s="7">
        <v>6</v>
      </c>
      <c r="C3730" s="7">
        <v>5</v>
      </c>
      <c r="D3730" s="7">
        <v>9</v>
      </c>
      <c r="E3730" s="7">
        <v>156</v>
      </c>
      <c r="F3730" s="7">
        <v>23.3</v>
      </c>
      <c r="G3730" s="7">
        <v>520.6</v>
      </c>
      <c r="H3730" s="7">
        <f t="shared" si="522"/>
        <v>1</v>
      </c>
      <c r="I3730" s="16">
        <f t="shared" si="523"/>
        <v>45082</v>
      </c>
      <c r="J3730" s="17">
        <v>0.70809999999999995</v>
      </c>
      <c r="K3730" s="18">
        <f>G3730*结论【关键目标】!C$27*0.7735*0.001</f>
        <v>48.322091999999998</v>
      </c>
      <c r="L3730" s="5">
        <v>34274.89774</v>
      </c>
      <c r="M3730" s="5">
        <f>ABS(IF(L3730&lt;=0,L3730/耗电量关键数据!$B$6/1000,L3730/耗电量关键数据!$B$5/1000))</f>
        <v>9.7928279257142865</v>
      </c>
      <c r="N3730" s="5">
        <f>电气设备逐时使用率计算!H3706</f>
        <v>22.208055000000002</v>
      </c>
      <c r="O3730" s="5">
        <f>灯光逐时使用率计算!H3706</f>
        <v>11.844296</v>
      </c>
      <c r="P3730" s="19">
        <f t="shared" si="524"/>
        <v>43.845178925714286</v>
      </c>
      <c r="Q3730" s="19">
        <f t="shared" si="528"/>
        <v>0</v>
      </c>
      <c r="R3730" s="20">
        <f t="shared" si="525"/>
        <v>48.322091999999998</v>
      </c>
      <c r="S3730" s="20">
        <f t="shared" si="529"/>
        <v>0</v>
      </c>
      <c r="T3730" s="20">
        <f>IF((T3729+R3730)&lt;0,0,IF((T3729+R3730)&gt;结论【关键目标】!C$28,结论【关键目标】!C$28,T3729+R3730))</f>
        <v>22</v>
      </c>
      <c r="U3730" s="19">
        <f>IF((T3729+R3730)&lt;结论【关键目标】!$C$28,0,(发电量计算【计算逻辑页】!R3730+发电量计算【计算逻辑页】!T3729-结论【关键目标】!$C$28))</f>
        <v>48.322091999999998</v>
      </c>
      <c r="V3730" s="5">
        <f t="shared" si="526"/>
        <v>16.912732199999997</v>
      </c>
      <c r="W3730" s="5">
        <f t="shared" si="527"/>
        <v>31.046771197298284</v>
      </c>
      <c r="X3730" s="5">
        <f t="shared" si="530"/>
        <v>0</v>
      </c>
    </row>
    <row r="3731" spans="1:24" x14ac:dyDescent="0.15">
      <c r="A3731" s="7">
        <v>3730</v>
      </c>
      <c r="B3731" s="7">
        <v>6</v>
      </c>
      <c r="C3731" s="7">
        <v>5</v>
      </c>
      <c r="D3731" s="7">
        <v>10</v>
      </c>
      <c r="E3731" s="7">
        <v>156</v>
      </c>
      <c r="F3731" s="7">
        <v>22</v>
      </c>
      <c r="G3731" s="7">
        <v>526.1</v>
      </c>
      <c r="H3731" s="7">
        <f t="shared" si="522"/>
        <v>1</v>
      </c>
      <c r="I3731" s="16">
        <f t="shared" si="523"/>
        <v>45082</v>
      </c>
      <c r="J3731" s="17">
        <v>0.70809999999999995</v>
      </c>
      <c r="K3731" s="18">
        <f>G3731*结论【关键目标】!C$27*0.7735*0.001</f>
        <v>48.832602000000001</v>
      </c>
      <c r="L3731" s="5">
        <v>43571.343769999999</v>
      </c>
      <c r="M3731" s="5">
        <f>ABS(IF(L3731&lt;=0,L3731/耗电量关键数据!$B$6/1000,L3731/耗电量关键数据!$B$5/1000))</f>
        <v>12.448955362857143</v>
      </c>
      <c r="N3731" s="5">
        <f>电气设备逐时使用率计算!H3707</f>
        <v>22.208055000000002</v>
      </c>
      <c r="O3731" s="5">
        <f>灯光逐时使用率计算!H3707</f>
        <v>11.844296</v>
      </c>
      <c r="P3731" s="19">
        <f t="shared" si="524"/>
        <v>46.501306362857143</v>
      </c>
      <c r="Q3731" s="19">
        <f t="shared" si="528"/>
        <v>0</v>
      </c>
      <c r="R3731" s="20">
        <f t="shared" si="525"/>
        <v>48.832602000000001</v>
      </c>
      <c r="S3731" s="20">
        <f t="shared" si="529"/>
        <v>0</v>
      </c>
      <c r="T3731" s="20">
        <f>IF((T3730+R3731)&lt;0,0,IF((T3730+R3731)&gt;结论【关键目标】!C$28,结论【关键目标】!C$28,T3730+R3731))</f>
        <v>22</v>
      </c>
      <c r="U3731" s="19">
        <f>IF((T3730+R3731)&lt;结论【关键目标】!$C$28,0,(发电量计算【计算逻辑页】!R3731+发电量计算【计算逻辑页】!T3730-结论【关键目标】!$C$28))</f>
        <v>48.832602000000009</v>
      </c>
      <c r="V3731" s="5">
        <f t="shared" si="526"/>
        <v>17.091410700000001</v>
      </c>
      <c r="W3731" s="5">
        <f t="shared" si="527"/>
        <v>32.927575035539142</v>
      </c>
      <c r="X3731" s="5">
        <f t="shared" si="530"/>
        <v>0</v>
      </c>
    </row>
    <row r="3732" spans="1:24" x14ac:dyDescent="0.15">
      <c r="A3732" s="7">
        <v>3731</v>
      </c>
      <c r="B3732" s="7">
        <v>6</v>
      </c>
      <c r="C3732" s="7">
        <v>5</v>
      </c>
      <c r="D3732" s="7">
        <v>11</v>
      </c>
      <c r="E3732" s="7">
        <v>156</v>
      </c>
      <c r="F3732" s="7">
        <v>24</v>
      </c>
      <c r="G3732" s="7">
        <v>659.7</v>
      </c>
      <c r="H3732" s="7">
        <f t="shared" si="522"/>
        <v>1</v>
      </c>
      <c r="I3732" s="16">
        <f t="shared" si="523"/>
        <v>45082</v>
      </c>
      <c r="J3732" s="17">
        <v>1.2267999999999999</v>
      </c>
      <c r="K3732" s="18">
        <f>G3732*结论【关键目标】!C$27*0.7735*0.001</f>
        <v>61.233353999999999</v>
      </c>
      <c r="L3732" s="5">
        <v>49251.481310000003</v>
      </c>
      <c r="M3732" s="5">
        <f>ABS(IF(L3732&lt;=0,L3732/耗电量关键数据!$B$6/1000,L3732/耗电量关键数据!$B$5/1000))</f>
        <v>14.071851802857143</v>
      </c>
      <c r="N3732" s="5">
        <f>电气设备逐时使用率计算!H3708</f>
        <v>22.208055000000002</v>
      </c>
      <c r="O3732" s="5">
        <f>灯光逐时使用率计算!H3708</f>
        <v>11.844296</v>
      </c>
      <c r="P3732" s="19">
        <f t="shared" si="524"/>
        <v>48.124202802857141</v>
      </c>
      <c r="Q3732" s="19">
        <f t="shared" si="528"/>
        <v>48.124202802857141</v>
      </c>
      <c r="R3732" s="20">
        <f t="shared" si="525"/>
        <v>13.109151197142857</v>
      </c>
      <c r="S3732" s="20">
        <f t="shared" si="529"/>
        <v>0</v>
      </c>
      <c r="T3732" s="20">
        <f>IF((T3731+R3732)&lt;0,0,IF((T3731+R3732)&gt;结论【关键目标】!C$28,结论【关键目标】!C$28,T3731+R3732))</f>
        <v>22</v>
      </c>
      <c r="U3732" s="19">
        <f>IF((T3731+R3732)&lt;结论【关键目标】!$C$28,0,(发电量计算【计算逻辑页】!R3732+发电量计算【计算逻辑页】!T3731-结论【关键目标】!$C$28))</f>
        <v>13.109151197142857</v>
      </c>
      <c r="V3732" s="5">
        <f t="shared" si="526"/>
        <v>4.5882029189999995</v>
      </c>
      <c r="W3732" s="5">
        <f t="shared" si="527"/>
        <v>59.038771998545137</v>
      </c>
      <c r="X3732" s="5">
        <f t="shared" si="530"/>
        <v>0</v>
      </c>
    </row>
    <row r="3733" spans="1:24" x14ac:dyDescent="0.15">
      <c r="A3733" s="7">
        <v>3732</v>
      </c>
      <c r="B3733" s="7">
        <v>6</v>
      </c>
      <c r="C3733" s="7">
        <v>5</v>
      </c>
      <c r="D3733" s="7">
        <v>12</v>
      </c>
      <c r="E3733" s="7">
        <v>156</v>
      </c>
      <c r="F3733" s="7">
        <v>27.8</v>
      </c>
      <c r="G3733" s="7">
        <v>779.9</v>
      </c>
      <c r="H3733" s="7">
        <f t="shared" si="522"/>
        <v>1</v>
      </c>
      <c r="I3733" s="16">
        <f t="shared" si="523"/>
        <v>45082</v>
      </c>
      <c r="J3733" s="17">
        <v>1.2267999999999999</v>
      </c>
      <c r="K3733" s="18">
        <f>G3733*结论【关键目标】!C$27*0.7735*0.001</f>
        <v>72.390318000000008</v>
      </c>
      <c r="L3733" s="5">
        <v>45238.603629999998</v>
      </c>
      <c r="M3733" s="5">
        <f>ABS(IF(L3733&lt;=0,L3733/耗电量关键数据!$B$6/1000,L3733/耗电量关键数据!$B$5/1000))</f>
        <v>12.925315322857143</v>
      </c>
      <c r="N3733" s="5">
        <f>电气设备逐时使用率计算!H3709</f>
        <v>11.688450000000001</v>
      </c>
      <c r="O3733" s="5">
        <f>灯光逐时使用率计算!H3709</f>
        <v>9.9741440000000008</v>
      </c>
      <c r="P3733" s="19">
        <f t="shared" si="524"/>
        <v>34.587909322857143</v>
      </c>
      <c r="Q3733" s="19">
        <f t="shared" si="528"/>
        <v>34.587909322857143</v>
      </c>
      <c r="R3733" s="20">
        <f t="shared" si="525"/>
        <v>37.802408677142864</v>
      </c>
      <c r="S3733" s="20">
        <f t="shared" si="529"/>
        <v>0</v>
      </c>
      <c r="T3733" s="20">
        <f>IF((T3732+R3733)&lt;0,0,IF((T3732+R3733)&gt;结论【关键目标】!C$28,结论【关键目标】!C$28,T3732+R3733))</f>
        <v>22</v>
      </c>
      <c r="U3733" s="19">
        <f>IF((T3732+R3733)&lt;结论【关键目标】!$C$28,0,(发电量计算【计算逻辑页】!R3733+发电量计算【计算逻辑页】!T3732-结论【关键目标】!$C$28))</f>
        <v>37.802408677142864</v>
      </c>
      <c r="V3733" s="5">
        <f t="shared" si="526"/>
        <v>13.230843037000001</v>
      </c>
      <c r="W3733" s="5">
        <f t="shared" si="527"/>
        <v>42.432447157281139</v>
      </c>
      <c r="X3733" s="5">
        <f t="shared" si="530"/>
        <v>0</v>
      </c>
    </row>
    <row r="3734" spans="1:24" x14ac:dyDescent="0.15">
      <c r="A3734" s="7">
        <v>3733</v>
      </c>
      <c r="B3734" s="7">
        <v>6</v>
      </c>
      <c r="C3734" s="7">
        <v>5</v>
      </c>
      <c r="D3734" s="7">
        <v>13</v>
      </c>
      <c r="E3734" s="7">
        <v>156</v>
      </c>
      <c r="F3734" s="7">
        <v>28</v>
      </c>
      <c r="G3734" s="7">
        <v>732</v>
      </c>
      <c r="H3734" s="7">
        <f t="shared" si="522"/>
        <v>1</v>
      </c>
      <c r="I3734" s="16">
        <f t="shared" si="523"/>
        <v>45082</v>
      </c>
      <c r="J3734" s="17">
        <v>1.2267999999999999</v>
      </c>
      <c r="K3734" s="18">
        <f>G3734*结论【关键目标】!C$27*0.7735*0.001</f>
        <v>67.944239999999994</v>
      </c>
      <c r="L3734" s="5">
        <v>47511.781569999999</v>
      </c>
      <c r="M3734" s="5">
        <f>ABS(IF(L3734&lt;=0,L3734/耗电量关键数据!$B$6/1000,L3734/耗电量关键数据!$B$5/1000))</f>
        <v>13.574794734285714</v>
      </c>
      <c r="N3734" s="5">
        <f>电气设备逐时使用率计算!H3710</f>
        <v>11.688450000000001</v>
      </c>
      <c r="O3734" s="5">
        <f>灯光逐时使用率计算!H3710</f>
        <v>9.9741440000000008</v>
      </c>
      <c r="P3734" s="19">
        <f t="shared" si="524"/>
        <v>35.237388734285716</v>
      </c>
      <c r="Q3734" s="19">
        <f t="shared" si="528"/>
        <v>35.237388734285716</v>
      </c>
      <c r="R3734" s="20">
        <f t="shared" si="525"/>
        <v>32.706851265714278</v>
      </c>
      <c r="S3734" s="20">
        <f t="shared" si="529"/>
        <v>0</v>
      </c>
      <c r="T3734" s="20">
        <f>IF((T3733+R3734)&lt;0,0,IF((T3733+R3734)&gt;结论【关键目标】!C$28,结论【关键目标】!C$28,T3733+R3734))</f>
        <v>22</v>
      </c>
      <c r="U3734" s="19">
        <f>IF((T3733+R3734)&lt;结论【关键目标】!$C$28,0,(发电量计算【计算逻辑页】!R3734+发电量计算【计算逻辑页】!T3733-结论【关键目标】!$C$28))</f>
        <v>32.706851265714278</v>
      </c>
      <c r="V3734" s="5">
        <f t="shared" si="526"/>
        <v>11.447397942999997</v>
      </c>
      <c r="W3734" s="5">
        <f t="shared" si="527"/>
        <v>43.229228499221712</v>
      </c>
      <c r="X3734" s="5">
        <f t="shared" si="530"/>
        <v>0</v>
      </c>
    </row>
    <row r="3735" spans="1:24" x14ac:dyDescent="0.15">
      <c r="A3735" s="7">
        <v>3734</v>
      </c>
      <c r="B3735" s="7">
        <v>6</v>
      </c>
      <c r="C3735" s="7">
        <v>5</v>
      </c>
      <c r="D3735" s="7">
        <v>14</v>
      </c>
      <c r="E3735" s="7">
        <v>156</v>
      </c>
      <c r="F3735" s="7">
        <v>29</v>
      </c>
      <c r="G3735" s="7">
        <v>702.9</v>
      </c>
      <c r="H3735" s="7">
        <f t="shared" si="522"/>
        <v>1</v>
      </c>
      <c r="I3735" s="16">
        <f t="shared" si="523"/>
        <v>45082</v>
      </c>
      <c r="J3735" s="17">
        <v>1.2267999999999999</v>
      </c>
      <c r="K3735" s="18">
        <f>G3735*结论【关键目标】!C$27*0.7735*0.001</f>
        <v>65.243178</v>
      </c>
      <c r="L3735" s="5">
        <v>56342.645790000002</v>
      </c>
      <c r="M3735" s="5">
        <f>ABS(IF(L3735&lt;=0,L3735/耗电量关键数据!$B$6/1000,L3735/耗电量关键数据!$B$5/1000))</f>
        <v>16.097898797142857</v>
      </c>
      <c r="N3735" s="5">
        <f>电气设备逐时使用率计算!H3711</f>
        <v>22.208055000000002</v>
      </c>
      <c r="O3735" s="5">
        <f>灯光逐时使用率计算!H3711</f>
        <v>11.844296</v>
      </c>
      <c r="P3735" s="19">
        <f t="shared" si="524"/>
        <v>50.150249797142862</v>
      </c>
      <c r="Q3735" s="19">
        <f t="shared" si="528"/>
        <v>50.150249797142862</v>
      </c>
      <c r="R3735" s="20">
        <f t="shared" si="525"/>
        <v>15.092928202857138</v>
      </c>
      <c r="S3735" s="20">
        <f t="shared" si="529"/>
        <v>0</v>
      </c>
      <c r="T3735" s="20">
        <f>IF((T3734+R3735)&lt;0,0,IF((T3734+R3735)&gt;结论【关键目标】!C$28,结论【关键目标】!C$28,T3734+R3735))</f>
        <v>22</v>
      </c>
      <c r="U3735" s="19">
        <f>IF((T3734+R3735)&lt;结论【关键目标】!$C$28,0,(发电量计算【计算逻辑页】!R3735+发电量计算【计算逻辑页】!T3734-结论【关键目标】!$C$28))</f>
        <v>15.092928202857138</v>
      </c>
      <c r="V3735" s="5">
        <f t="shared" si="526"/>
        <v>5.2825248709999979</v>
      </c>
      <c r="W3735" s="5">
        <f t="shared" si="527"/>
        <v>61.524326451134861</v>
      </c>
      <c r="X3735" s="5">
        <f t="shared" si="530"/>
        <v>0</v>
      </c>
    </row>
    <row r="3736" spans="1:24" x14ac:dyDescent="0.15">
      <c r="A3736" s="7">
        <v>3735</v>
      </c>
      <c r="B3736" s="7">
        <v>6</v>
      </c>
      <c r="C3736" s="7">
        <v>5</v>
      </c>
      <c r="D3736" s="7">
        <v>15</v>
      </c>
      <c r="E3736" s="7">
        <v>156</v>
      </c>
      <c r="F3736" s="7">
        <v>28.9</v>
      </c>
      <c r="G3736" s="7">
        <v>568.6</v>
      </c>
      <c r="H3736" s="7">
        <f t="shared" si="522"/>
        <v>1</v>
      </c>
      <c r="I3736" s="16">
        <f t="shared" si="523"/>
        <v>45082</v>
      </c>
      <c r="J3736" s="17">
        <v>1.2267999999999999</v>
      </c>
      <c r="K3736" s="18">
        <f>G3736*结论【关键目标】!C$27*0.7735*0.001</f>
        <v>52.777451999999997</v>
      </c>
      <c r="L3736" s="5">
        <v>53450.217660000002</v>
      </c>
      <c r="M3736" s="5">
        <f>ABS(IF(L3736&lt;=0,L3736/耗电量关键数据!$B$6/1000,L3736/耗电量关键数据!$B$5/1000))</f>
        <v>15.271490760000001</v>
      </c>
      <c r="N3736" s="5">
        <f>电气设备逐时使用率计算!H3712</f>
        <v>22.208055000000002</v>
      </c>
      <c r="O3736" s="5">
        <f>灯光逐时使用率计算!H3712</f>
        <v>11.844296</v>
      </c>
      <c r="P3736" s="19">
        <f t="shared" si="524"/>
        <v>49.323841760000001</v>
      </c>
      <c r="Q3736" s="19">
        <f t="shared" si="528"/>
        <v>49.323841760000001</v>
      </c>
      <c r="R3736" s="20">
        <f t="shared" si="525"/>
        <v>3.4536102399999962</v>
      </c>
      <c r="S3736" s="20">
        <f t="shared" si="529"/>
        <v>0</v>
      </c>
      <c r="T3736" s="20">
        <f>IF((T3735+R3736)&lt;0,0,IF((T3735+R3736)&gt;结论【关键目标】!C$28,结论【关键目标】!C$28,T3735+R3736))</f>
        <v>22</v>
      </c>
      <c r="U3736" s="19">
        <f>IF((T3735+R3736)&lt;结论【关键目标】!$C$28,0,(发电量计算【计算逻辑页】!R3736+发电量计算【计算逻辑页】!T3735-结论【关键目标】!$C$28))</f>
        <v>3.4536102399999962</v>
      </c>
      <c r="V3736" s="5">
        <f t="shared" si="526"/>
        <v>1.2087635839999986</v>
      </c>
      <c r="W3736" s="5">
        <f t="shared" si="527"/>
        <v>60.510489071167996</v>
      </c>
      <c r="X3736" s="5">
        <f t="shared" si="530"/>
        <v>0</v>
      </c>
    </row>
    <row r="3737" spans="1:24" x14ac:dyDescent="0.15">
      <c r="A3737" s="7">
        <v>3736</v>
      </c>
      <c r="B3737" s="7">
        <v>6</v>
      </c>
      <c r="C3737" s="7">
        <v>5</v>
      </c>
      <c r="D3737" s="7">
        <v>16</v>
      </c>
      <c r="E3737" s="7">
        <v>156</v>
      </c>
      <c r="F3737" s="7">
        <v>30</v>
      </c>
      <c r="G3737" s="7">
        <v>438.8</v>
      </c>
      <c r="H3737" s="7">
        <f t="shared" si="522"/>
        <v>1</v>
      </c>
      <c r="I3737" s="16">
        <f t="shared" si="523"/>
        <v>45082</v>
      </c>
      <c r="J3737" s="17">
        <v>0.70809999999999995</v>
      </c>
      <c r="K3737" s="18">
        <f>G3737*结论【关键目标】!C$27*0.7735*0.001</f>
        <v>40.729416000000001</v>
      </c>
      <c r="L3737" s="5">
        <v>50905.407910000002</v>
      </c>
      <c r="M3737" s="5">
        <f>ABS(IF(L3737&lt;=0,L3737/耗电量关键数据!$B$6/1000,L3737/耗电量关键数据!$B$5/1000))</f>
        <v>14.54440226</v>
      </c>
      <c r="N3737" s="5">
        <f>电气设备逐时使用率计算!H3713</f>
        <v>22.208055000000002</v>
      </c>
      <c r="O3737" s="5">
        <f>灯光逐时使用率计算!H3713</f>
        <v>11.844296</v>
      </c>
      <c r="P3737" s="19">
        <f t="shared" si="524"/>
        <v>48.59675326</v>
      </c>
      <c r="Q3737" s="19">
        <f t="shared" si="528"/>
        <v>0</v>
      </c>
      <c r="R3737" s="20">
        <f t="shared" si="525"/>
        <v>40.729416000000001</v>
      </c>
      <c r="S3737" s="20">
        <f t="shared" si="529"/>
        <v>0</v>
      </c>
      <c r="T3737" s="20">
        <f>IF((T3736+R3737)&lt;0,0,IF((T3736+R3737)&gt;结论【关键目标】!C$28,结论【关键目标】!C$28,T3736+R3737))</f>
        <v>22</v>
      </c>
      <c r="U3737" s="19">
        <f>IF((T3736+R3737)&lt;结论【关键目标】!$C$28,0,(发电量计算【计算逻辑页】!R3737+发电量计算【计算逻辑页】!T3736-结论【关键目标】!$C$28))</f>
        <v>40.729416000000001</v>
      </c>
      <c r="V3737" s="5">
        <f t="shared" si="526"/>
        <v>14.255295599999998</v>
      </c>
      <c r="W3737" s="5">
        <f t="shared" si="527"/>
        <v>28.840499469599997</v>
      </c>
      <c r="X3737" s="5">
        <f t="shared" si="530"/>
        <v>0</v>
      </c>
    </row>
    <row r="3738" spans="1:24" x14ac:dyDescent="0.15">
      <c r="A3738" s="7">
        <v>3737</v>
      </c>
      <c r="B3738" s="7">
        <v>6</v>
      </c>
      <c r="C3738" s="7">
        <v>5</v>
      </c>
      <c r="D3738" s="7">
        <v>17</v>
      </c>
      <c r="E3738" s="7">
        <v>156</v>
      </c>
      <c r="F3738" s="7">
        <v>29</v>
      </c>
      <c r="G3738" s="7">
        <v>254.4</v>
      </c>
      <c r="H3738" s="7">
        <f t="shared" si="522"/>
        <v>1</v>
      </c>
      <c r="I3738" s="16">
        <f t="shared" si="523"/>
        <v>45082</v>
      </c>
      <c r="J3738" s="17">
        <v>0.70809999999999995</v>
      </c>
      <c r="K3738" s="18">
        <f>G3738*结论【关键目标】!C$27*0.7735*0.001</f>
        <v>23.613408</v>
      </c>
      <c r="L3738" s="5">
        <v>44174.266340000002</v>
      </c>
      <c r="M3738" s="5">
        <f>ABS(IF(L3738&lt;=0,L3738/耗电量关键数据!$B$6/1000,L3738/耗电量关键数据!$B$5/1000))</f>
        <v>12.621218954285714</v>
      </c>
      <c r="N3738" s="5">
        <f>电气设备逐时使用率计算!H3714</f>
        <v>22.208055000000002</v>
      </c>
      <c r="O3738" s="5">
        <f>灯光逐时使用率计算!H3714</f>
        <v>11.844296</v>
      </c>
      <c r="P3738" s="19">
        <f t="shared" si="524"/>
        <v>46.673569954285718</v>
      </c>
      <c r="Q3738" s="19">
        <f t="shared" si="528"/>
        <v>0</v>
      </c>
      <c r="R3738" s="20">
        <f t="shared" si="525"/>
        <v>23.613408</v>
      </c>
      <c r="S3738" s="20">
        <f t="shared" si="529"/>
        <v>0</v>
      </c>
      <c r="T3738" s="20">
        <f>IF((T3737+R3738)&lt;0,0,IF((T3737+R3738)&gt;结论【关键目标】!C$28,结论【关键目标】!C$28,T3737+R3738))</f>
        <v>22</v>
      </c>
      <c r="U3738" s="19">
        <f>IF((T3737+R3738)&lt;结论【关键目标】!$C$28,0,(发电量计算【计算逻辑页】!R3738+发电量计算【计算逻辑页】!T3737-结论【关键目标】!$C$28))</f>
        <v>23.613408</v>
      </c>
      <c r="V3738" s="5">
        <f t="shared" si="526"/>
        <v>8.2646927999999988</v>
      </c>
      <c r="W3738" s="5">
        <f t="shared" si="527"/>
        <v>16.720654204799999</v>
      </c>
      <c r="X3738" s="5">
        <f t="shared" si="530"/>
        <v>0</v>
      </c>
    </row>
    <row r="3739" spans="1:24" x14ac:dyDescent="0.15">
      <c r="A3739" s="7">
        <v>3738</v>
      </c>
      <c r="B3739" s="7">
        <v>6</v>
      </c>
      <c r="C3739" s="7">
        <v>5</v>
      </c>
      <c r="D3739" s="7">
        <v>18</v>
      </c>
      <c r="E3739" s="7">
        <v>156</v>
      </c>
      <c r="F3739" s="7">
        <v>28.5</v>
      </c>
      <c r="G3739" s="7">
        <v>114</v>
      </c>
      <c r="H3739" s="7">
        <f t="shared" si="522"/>
        <v>1</v>
      </c>
      <c r="I3739" s="16">
        <f t="shared" si="523"/>
        <v>45082</v>
      </c>
      <c r="J3739" s="17">
        <v>0.70809999999999995</v>
      </c>
      <c r="K3739" s="18">
        <f>G3739*结论【关键目标】!C$27*0.7735*0.001</f>
        <v>10.581479999999999</v>
      </c>
      <c r="L3739" s="5">
        <v>24151.572199999999</v>
      </c>
      <c r="M3739" s="5">
        <f>ABS(IF(L3739&lt;=0,L3739/耗电量关键数据!$B$6/1000,L3739/耗电量关键数据!$B$5/1000))</f>
        <v>6.9004491999999997</v>
      </c>
      <c r="N3739" s="5">
        <f>电气设备逐时使用率计算!H3715</f>
        <v>7.0130699999999999</v>
      </c>
      <c r="O3739" s="5">
        <f>灯光逐时使用率计算!H3715</f>
        <v>3.7403040000000001</v>
      </c>
      <c r="P3739" s="19">
        <f t="shared" si="524"/>
        <v>17.653823199999998</v>
      </c>
      <c r="Q3739" s="19">
        <f t="shared" si="528"/>
        <v>0</v>
      </c>
      <c r="R3739" s="20">
        <f t="shared" si="525"/>
        <v>10.581479999999999</v>
      </c>
      <c r="S3739" s="20">
        <f t="shared" si="529"/>
        <v>0</v>
      </c>
      <c r="T3739" s="20">
        <f>IF((T3738+R3739)&lt;0,0,IF((T3738+R3739)&gt;结论【关键目标】!C$28,结论【关键目标】!C$28,T3738+R3739))</f>
        <v>22</v>
      </c>
      <c r="U3739" s="19">
        <f>IF((T3738+R3739)&lt;结论【关键目标】!$C$28,0,(发电量计算【计算逻辑页】!R3739+发电量计算【计算逻辑页】!T3738-结论【关键目标】!$C$28))</f>
        <v>10.581479999999999</v>
      </c>
      <c r="V3739" s="5">
        <f t="shared" si="526"/>
        <v>3.7035179999999994</v>
      </c>
      <c r="W3739" s="5">
        <f t="shared" si="527"/>
        <v>7.4927459879999985</v>
      </c>
      <c r="X3739" s="5">
        <f t="shared" si="530"/>
        <v>0</v>
      </c>
    </row>
    <row r="3740" spans="1:24" x14ac:dyDescent="0.15">
      <c r="A3740" s="7">
        <v>3739</v>
      </c>
      <c r="B3740" s="7">
        <v>6</v>
      </c>
      <c r="C3740" s="7">
        <v>5</v>
      </c>
      <c r="D3740" s="7">
        <v>19</v>
      </c>
      <c r="E3740" s="7">
        <v>156</v>
      </c>
      <c r="F3740" s="7">
        <v>28</v>
      </c>
      <c r="G3740" s="7">
        <v>0</v>
      </c>
      <c r="H3740" s="7">
        <f t="shared" si="522"/>
        <v>1</v>
      </c>
      <c r="I3740" s="16">
        <f t="shared" si="523"/>
        <v>45082</v>
      </c>
      <c r="J3740" s="17">
        <v>1.2267999999999999</v>
      </c>
      <c r="K3740" s="18">
        <f>G3740*结论【关键目标】!C$27*0.7735*0.001</f>
        <v>0</v>
      </c>
      <c r="L3740" s="5">
        <v>0</v>
      </c>
      <c r="M3740" s="5">
        <f>ABS(IF(L3740&lt;=0,L3740/耗电量关键数据!$B$6/1000,L3740/耗电量关键数据!$B$5/1000))</f>
        <v>0</v>
      </c>
      <c r="N3740" s="5">
        <f>电气设备逐时使用率计算!H3716</f>
        <v>7.0130699999999999</v>
      </c>
      <c r="O3740" s="5">
        <f>灯光逐时使用率计算!H3716</f>
        <v>3.7403040000000001</v>
      </c>
      <c r="P3740" s="19">
        <f t="shared" si="524"/>
        <v>10.753374000000001</v>
      </c>
      <c r="Q3740" s="19">
        <f t="shared" si="528"/>
        <v>10.753374000000001</v>
      </c>
      <c r="R3740" s="20">
        <f t="shared" si="525"/>
        <v>-10.753374000000001</v>
      </c>
      <c r="S3740" s="20">
        <f t="shared" si="529"/>
        <v>10.753374000000001</v>
      </c>
      <c r="T3740" s="20">
        <f>IF((T3739+R3740)&lt;0,0,IF((T3739+R3740)&gt;结论【关键目标】!C$28,结论【关键目标】!C$28,T3739+R3740))</f>
        <v>11.246625999999999</v>
      </c>
      <c r="U3740" s="19">
        <f>IF((T3739+R3740)&lt;结论【关键目标】!$C$28,0,(发电量计算【计算逻辑页】!R3740+发电量计算【计算逻辑页】!T3739-结论【关键目标】!$C$28))</f>
        <v>0</v>
      </c>
      <c r="V3740" s="5">
        <f t="shared" si="526"/>
        <v>0</v>
      </c>
      <c r="W3740" s="5">
        <f t="shared" si="527"/>
        <v>0</v>
      </c>
      <c r="X3740" s="5">
        <f t="shared" si="530"/>
        <v>9.428558323199999</v>
      </c>
    </row>
    <row r="3741" spans="1:24" x14ac:dyDescent="0.15">
      <c r="A3741" s="7">
        <v>3740</v>
      </c>
      <c r="B3741" s="7">
        <v>6</v>
      </c>
      <c r="C3741" s="7">
        <v>5</v>
      </c>
      <c r="D3741" s="7">
        <v>20</v>
      </c>
      <c r="E3741" s="7">
        <v>156</v>
      </c>
      <c r="F3741" s="7">
        <v>26</v>
      </c>
      <c r="G3741" s="7">
        <v>0</v>
      </c>
      <c r="H3741" s="7">
        <f t="shared" si="522"/>
        <v>1</v>
      </c>
      <c r="I3741" s="16">
        <f t="shared" si="523"/>
        <v>45082</v>
      </c>
      <c r="J3741" s="17">
        <v>1.2267999999999999</v>
      </c>
      <c r="K3741" s="18">
        <f>G3741*结论【关键目标】!C$27*0.7735*0.001</f>
        <v>0</v>
      </c>
      <c r="L3741" s="5">
        <v>0</v>
      </c>
      <c r="M3741" s="5">
        <f>ABS(IF(L3741&lt;=0,L3741/耗电量关键数据!$B$6/1000,L3741/耗电量关键数据!$B$5/1000))</f>
        <v>0</v>
      </c>
      <c r="N3741" s="5">
        <f>电气设备逐时使用率计算!H3717</f>
        <v>1.1688450000000001</v>
      </c>
      <c r="O3741" s="5">
        <f>灯光逐时使用率计算!H3717</f>
        <v>0.37403039999999999</v>
      </c>
      <c r="P3741" s="19">
        <f t="shared" si="524"/>
        <v>1.5428754000000002</v>
      </c>
      <c r="Q3741" s="19">
        <f t="shared" si="528"/>
        <v>1.5428754000000002</v>
      </c>
      <c r="R3741" s="20">
        <f t="shared" si="525"/>
        <v>-1.5428754000000002</v>
      </c>
      <c r="S3741" s="20">
        <f t="shared" si="529"/>
        <v>1.5428754000000002</v>
      </c>
      <c r="T3741" s="20">
        <f>IF((T3740+R3741)&lt;0,0,IF((T3740+R3741)&gt;结论【关键目标】!C$28,结论【关键目标】!C$28,T3740+R3741))</f>
        <v>9.7037505999999993</v>
      </c>
      <c r="U3741" s="19">
        <f>IF((T3740+R3741)&lt;结论【关键目标】!$C$28,0,(发电量计算【计算逻辑页】!R3741+发电量计算【计算逻辑页】!T3740-结论【关键目标】!$C$28))</f>
        <v>0</v>
      </c>
      <c r="V3741" s="5">
        <f t="shared" si="526"/>
        <v>0</v>
      </c>
      <c r="W3741" s="5">
        <f t="shared" si="527"/>
        <v>0</v>
      </c>
      <c r="X3741" s="5">
        <f t="shared" si="530"/>
        <v>1.3527931507200002</v>
      </c>
    </row>
    <row r="3742" spans="1:24" x14ac:dyDescent="0.15">
      <c r="A3742" s="7">
        <v>3741</v>
      </c>
      <c r="B3742" s="7">
        <v>6</v>
      </c>
      <c r="C3742" s="7">
        <v>5</v>
      </c>
      <c r="D3742" s="7">
        <v>21</v>
      </c>
      <c r="E3742" s="7">
        <v>156</v>
      </c>
      <c r="F3742" s="7">
        <v>25.8</v>
      </c>
      <c r="G3742" s="7">
        <v>0</v>
      </c>
      <c r="H3742" s="7">
        <f t="shared" si="522"/>
        <v>1</v>
      </c>
      <c r="I3742" s="16">
        <f t="shared" si="523"/>
        <v>45082</v>
      </c>
      <c r="J3742" s="17">
        <v>1.2267999999999999</v>
      </c>
      <c r="K3742" s="18">
        <f>G3742*结论【关键目标】!C$27*0.7735*0.001</f>
        <v>0</v>
      </c>
      <c r="L3742" s="5">
        <v>0</v>
      </c>
      <c r="M3742" s="5">
        <f>ABS(IF(L3742&lt;=0,L3742/耗电量关键数据!$B$6/1000,L3742/耗电量关键数据!$B$5/1000))</f>
        <v>0</v>
      </c>
      <c r="N3742" s="5">
        <f>电气设备逐时使用率计算!H3718</f>
        <v>1.1688450000000001</v>
      </c>
      <c r="O3742" s="5">
        <f>灯光逐时使用率计算!H3718</f>
        <v>0.37403039999999999</v>
      </c>
      <c r="P3742" s="19">
        <f t="shared" si="524"/>
        <v>1.5428754000000002</v>
      </c>
      <c r="Q3742" s="19">
        <f t="shared" si="528"/>
        <v>1.5428754000000002</v>
      </c>
      <c r="R3742" s="20">
        <f t="shared" si="525"/>
        <v>-1.5428754000000002</v>
      </c>
      <c r="S3742" s="20">
        <f t="shared" si="529"/>
        <v>1.5428754000000002</v>
      </c>
      <c r="T3742" s="20">
        <f>IF((T3741+R3742)&lt;0,0,IF((T3741+R3742)&gt;结论【关键目标】!C$28,结论【关键目标】!C$28,T3741+R3742))</f>
        <v>8.1608751999999996</v>
      </c>
      <c r="U3742" s="19">
        <f>IF((T3741+R3742)&lt;结论【关键目标】!$C$28,0,(发电量计算【计算逻辑页】!R3742+发电量计算【计算逻辑页】!T3741-结论【关键目标】!$C$28))</f>
        <v>0</v>
      </c>
      <c r="V3742" s="5">
        <f t="shared" si="526"/>
        <v>0</v>
      </c>
      <c r="W3742" s="5">
        <f t="shared" si="527"/>
        <v>0</v>
      </c>
      <c r="X3742" s="5">
        <f t="shared" si="530"/>
        <v>1.3527931507200002</v>
      </c>
    </row>
    <row r="3743" spans="1:24" x14ac:dyDescent="0.15">
      <c r="A3743" s="7">
        <v>3742</v>
      </c>
      <c r="B3743" s="7">
        <v>6</v>
      </c>
      <c r="C3743" s="7">
        <v>5</v>
      </c>
      <c r="D3743" s="7">
        <v>22</v>
      </c>
      <c r="E3743" s="7">
        <v>156</v>
      </c>
      <c r="F3743" s="7">
        <v>23</v>
      </c>
      <c r="G3743" s="7">
        <v>0</v>
      </c>
      <c r="H3743" s="7">
        <f t="shared" si="522"/>
        <v>1</v>
      </c>
      <c r="I3743" s="16">
        <f t="shared" si="523"/>
        <v>45082</v>
      </c>
      <c r="J3743" s="17">
        <v>0.70809999999999995</v>
      </c>
      <c r="K3743" s="18">
        <f>G3743*结论【关键目标】!C$27*0.7735*0.001</f>
        <v>0</v>
      </c>
      <c r="L3743" s="5">
        <v>0</v>
      </c>
      <c r="M3743" s="5">
        <f>ABS(IF(L3743&lt;=0,L3743/耗电量关键数据!$B$6/1000,L3743/耗电量关键数据!$B$5/1000))</f>
        <v>0</v>
      </c>
      <c r="N3743" s="5">
        <f>电气设备逐时使用率计算!H3719</f>
        <v>1.1688450000000001</v>
      </c>
      <c r="O3743" s="5">
        <f>灯光逐时使用率计算!H3719</f>
        <v>0.37403039999999999</v>
      </c>
      <c r="P3743" s="19">
        <f t="shared" si="524"/>
        <v>1.5428754000000002</v>
      </c>
      <c r="Q3743" s="19">
        <f t="shared" si="528"/>
        <v>0</v>
      </c>
      <c r="R3743" s="20">
        <f t="shared" si="525"/>
        <v>0</v>
      </c>
      <c r="S3743" s="20">
        <f t="shared" si="529"/>
        <v>0</v>
      </c>
      <c r="T3743" s="20">
        <f>IF((T3742+R3743)&lt;0,0,IF((T3742+R3743)&gt;结论【关键目标】!C$28,结论【关键目标】!C$28,T3742+R3743))</f>
        <v>8.1608751999999996</v>
      </c>
      <c r="U3743" s="19">
        <f>IF((T3742+R3743)&lt;结论【关键目标】!$C$28,0,(发电量计算【计算逻辑页】!R3743+发电量计算【计算逻辑页】!T3742-结论【关键目标】!$C$28))</f>
        <v>0</v>
      </c>
      <c r="V3743" s="5">
        <f t="shared" si="526"/>
        <v>0</v>
      </c>
      <c r="W3743" s="5">
        <f t="shared" si="527"/>
        <v>0</v>
      </c>
      <c r="X3743" s="5">
        <f t="shared" si="530"/>
        <v>0</v>
      </c>
    </row>
    <row r="3744" spans="1:24" x14ac:dyDescent="0.15">
      <c r="A3744" s="7">
        <v>3743</v>
      </c>
      <c r="B3744" s="7">
        <v>6</v>
      </c>
      <c r="C3744" s="7">
        <v>5</v>
      </c>
      <c r="D3744" s="7">
        <v>23</v>
      </c>
      <c r="E3744" s="7">
        <v>156</v>
      </c>
      <c r="F3744" s="7">
        <v>22</v>
      </c>
      <c r="G3744" s="7">
        <v>0</v>
      </c>
      <c r="H3744" s="7">
        <f t="shared" si="522"/>
        <v>1</v>
      </c>
      <c r="I3744" s="16">
        <f t="shared" si="523"/>
        <v>45082</v>
      </c>
      <c r="J3744" s="17">
        <v>0.70809999999999995</v>
      </c>
      <c r="K3744" s="18">
        <f>G3744*结论【关键目标】!C$27*0.7735*0.001</f>
        <v>0</v>
      </c>
      <c r="L3744" s="5">
        <v>0</v>
      </c>
      <c r="M3744" s="5">
        <f>ABS(IF(L3744&lt;=0,L3744/耗电量关键数据!$B$6/1000,L3744/耗电量关键数据!$B$5/1000))</f>
        <v>0</v>
      </c>
      <c r="N3744" s="5">
        <f>电气设备逐时使用率计算!H3720</f>
        <v>1.1688450000000001</v>
      </c>
      <c r="O3744" s="5">
        <f>灯光逐时使用率计算!H3720</f>
        <v>0.37403039999999999</v>
      </c>
      <c r="P3744" s="19">
        <f t="shared" si="524"/>
        <v>1.5428754000000002</v>
      </c>
      <c r="Q3744" s="19">
        <f t="shared" si="528"/>
        <v>0</v>
      </c>
      <c r="R3744" s="20">
        <f t="shared" si="525"/>
        <v>0</v>
      </c>
      <c r="S3744" s="20">
        <f t="shared" si="529"/>
        <v>0</v>
      </c>
      <c r="T3744" s="20">
        <f>IF((T3743+R3744)&lt;0,0,IF((T3743+R3744)&gt;结论【关键目标】!C$28,结论【关键目标】!C$28,T3743+R3744))</f>
        <v>8.1608751999999996</v>
      </c>
      <c r="U3744" s="19">
        <f>IF((T3743+R3744)&lt;结论【关键目标】!$C$28,0,(发电量计算【计算逻辑页】!R3744+发电量计算【计算逻辑页】!T3743-结论【关键目标】!$C$28))</f>
        <v>0</v>
      </c>
      <c r="V3744" s="5">
        <f t="shared" si="526"/>
        <v>0</v>
      </c>
      <c r="W3744" s="5">
        <f t="shared" si="527"/>
        <v>0</v>
      </c>
      <c r="X3744" s="5">
        <f t="shared" si="530"/>
        <v>0</v>
      </c>
    </row>
    <row r="3745" spans="1:24" x14ac:dyDescent="0.15">
      <c r="A3745" s="7">
        <v>3744</v>
      </c>
      <c r="B3745" s="7">
        <v>6</v>
      </c>
      <c r="C3745" s="7">
        <v>5</v>
      </c>
      <c r="D3745" s="7">
        <v>24</v>
      </c>
      <c r="E3745" s="7">
        <v>156</v>
      </c>
      <c r="F3745" s="7">
        <v>22.2</v>
      </c>
      <c r="G3745" s="7">
        <v>0</v>
      </c>
      <c r="H3745" s="7">
        <f t="shared" si="522"/>
        <v>1</v>
      </c>
      <c r="I3745" s="16">
        <f t="shared" si="523"/>
        <v>45082</v>
      </c>
      <c r="J3745" s="17">
        <v>0.2407</v>
      </c>
      <c r="K3745" s="18">
        <f>G3745*结论【关键目标】!C$27*0.7735*0.001</f>
        <v>0</v>
      </c>
      <c r="L3745" s="5">
        <v>0</v>
      </c>
      <c r="M3745" s="5">
        <f>ABS(IF(L3745&lt;=0,L3745/耗电量关键数据!$B$6/1000,L3745/耗电量关键数据!$B$5/1000))</f>
        <v>0</v>
      </c>
      <c r="N3745" s="5">
        <f>电气设备逐时使用率计算!H3721</f>
        <v>1.1688450000000001</v>
      </c>
      <c r="O3745" s="5">
        <f>灯光逐时使用率计算!H3721</f>
        <v>0.37403039999999999</v>
      </c>
      <c r="P3745" s="19">
        <f t="shared" si="524"/>
        <v>1.5428754000000002</v>
      </c>
      <c r="Q3745" s="19">
        <f t="shared" si="528"/>
        <v>0</v>
      </c>
      <c r="R3745" s="20">
        <f t="shared" si="525"/>
        <v>0</v>
      </c>
      <c r="S3745" s="20">
        <f t="shared" si="529"/>
        <v>0</v>
      </c>
      <c r="T3745" s="20">
        <f>IF((T3744+R3745)&lt;0,0,IF((T3744+R3745)&gt;结论【关键目标】!C$28,结论【关键目标】!C$28,T3744+R3745))</f>
        <v>8.1608751999999996</v>
      </c>
      <c r="U3745" s="19">
        <f>IF((T3744+R3745)&lt;结论【关键目标】!$C$28,0,(发电量计算【计算逻辑页】!R3745+发电量计算【计算逻辑页】!T3744-结论【关键目标】!$C$28))</f>
        <v>0</v>
      </c>
      <c r="V3745" s="5">
        <f t="shared" si="526"/>
        <v>0</v>
      </c>
      <c r="W3745" s="5">
        <f t="shared" si="527"/>
        <v>0</v>
      </c>
      <c r="X3745" s="5">
        <f t="shared" si="530"/>
        <v>0</v>
      </c>
    </row>
    <row r="3746" spans="1:24" x14ac:dyDescent="0.15">
      <c r="A3746" s="7">
        <v>3745</v>
      </c>
      <c r="B3746" s="7">
        <v>6</v>
      </c>
      <c r="C3746" s="7">
        <v>6</v>
      </c>
      <c r="D3746" s="7">
        <v>1</v>
      </c>
      <c r="E3746" s="7">
        <v>157</v>
      </c>
      <c r="F3746" s="7">
        <v>20</v>
      </c>
      <c r="G3746" s="7">
        <v>0</v>
      </c>
      <c r="H3746" s="7">
        <f t="shared" si="522"/>
        <v>2</v>
      </c>
      <c r="I3746" s="16">
        <f t="shared" si="523"/>
        <v>45083</v>
      </c>
      <c r="J3746" s="17">
        <v>0.2407</v>
      </c>
      <c r="K3746" s="18">
        <f>G3746*结论【关键目标】!C$27*0.7735*0.001</f>
        <v>0</v>
      </c>
      <c r="L3746" s="5">
        <v>0</v>
      </c>
      <c r="M3746" s="5">
        <f>ABS(IF(L3746&lt;=0,L3746/耗电量关键数据!$B$6/1000,L3746/耗电量关键数据!$B$5/1000))</f>
        <v>0</v>
      </c>
      <c r="N3746" s="5">
        <f>电气设备逐时使用率计算!H3722</f>
        <v>1.1688450000000001</v>
      </c>
      <c r="O3746" s="5">
        <f>灯光逐时使用率计算!H3722</f>
        <v>0.37403039999999999</v>
      </c>
      <c r="P3746" s="19">
        <f t="shared" si="524"/>
        <v>1.5428754000000002</v>
      </c>
      <c r="Q3746" s="19">
        <f t="shared" si="528"/>
        <v>0</v>
      </c>
      <c r="R3746" s="20">
        <f t="shared" si="525"/>
        <v>0</v>
      </c>
      <c r="S3746" s="20">
        <f t="shared" si="529"/>
        <v>0</v>
      </c>
      <c r="T3746" s="20">
        <f>IF((T3745+R3746)&lt;0,0,IF((T3745+R3746)&gt;结论【关键目标】!C$28,结论【关键目标】!C$28,T3745+R3746))</f>
        <v>8.1608751999999996</v>
      </c>
      <c r="U3746" s="19">
        <f>IF((T3745+R3746)&lt;结论【关键目标】!$C$28,0,(发电量计算【计算逻辑页】!R3746+发电量计算【计算逻辑页】!T3745-结论【关键目标】!$C$28))</f>
        <v>0</v>
      </c>
      <c r="V3746" s="5">
        <f t="shared" si="526"/>
        <v>0</v>
      </c>
      <c r="W3746" s="5">
        <f t="shared" si="527"/>
        <v>0</v>
      </c>
      <c r="X3746" s="5">
        <f t="shared" si="530"/>
        <v>0</v>
      </c>
    </row>
    <row r="3747" spans="1:24" x14ac:dyDescent="0.15">
      <c r="A3747" s="7">
        <v>3746</v>
      </c>
      <c r="B3747" s="7">
        <v>6</v>
      </c>
      <c r="C3747" s="7">
        <v>6</v>
      </c>
      <c r="D3747" s="7">
        <v>2</v>
      </c>
      <c r="E3747" s="7">
        <v>157</v>
      </c>
      <c r="F3747" s="7">
        <v>20.3</v>
      </c>
      <c r="G3747" s="7">
        <v>0</v>
      </c>
      <c r="H3747" s="7">
        <f t="shared" si="522"/>
        <v>2</v>
      </c>
      <c r="I3747" s="16">
        <f t="shared" si="523"/>
        <v>45083</v>
      </c>
      <c r="J3747" s="17">
        <v>0.2407</v>
      </c>
      <c r="K3747" s="18">
        <f>G3747*结论【关键目标】!C$27*0.7735*0.001</f>
        <v>0</v>
      </c>
      <c r="L3747" s="5">
        <v>0</v>
      </c>
      <c r="M3747" s="5">
        <f>ABS(IF(L3747&lt;=0,L3747/耗电量关键数据!$B$6/1000,L3747/耗电量关键数据!$B$5/1000))</f>
        <v>0</v>
      </c>
      <c r="N3747" s="5">
        <f>电气设备逐时使用率计算!H3723</f>
        <v>1.1688450000000001</v>
      </c>
      <c r="O3747" s="5">
        <f>灯光逐时使用率计算!H3723</f>
        <v>0.37403039999999999</v>
      </c>
      <c r="P3747" s="19">
        <f t="shared" si="524"/>
        <v>1.5428754000000002</v>
      </c>
      <c r="Q3747" s="19">
        <f t="shared" si="528"/>
        <v>0</v>
      </c>
      <c r="R3747" s="20">
        <f t="shared" si="525"/>
        <v>0</v>
      </c>
      <c r="S3747" s="20">
        <f t="shared" si="529"/>
        <v>0</v>
      </c>
      <c r="T3747" s="20">
        <f>IF((T3746+R3747)&lt;0,0,IF((T3746+R3747)&gt;结论【关键目标】!C$28,结论【关键目标】!C$28,T3746+R3747))</f>
        <v>8.1608751999999996</v>
      </c>
      <c r="U3747" s="19">
        <f>IF((T3746+R3747)&lt;结论【关键目标】!$C$28,0,(发电量计算【计算逻辑页】!R3747+发电量计算【计算逻辑页】!T3746-结论【关键目标】!$C$28))</f>
        <v>0</v>
      </c>
      <c r="V3747" s="5">
        <f t="shared" si="526"/>
        <v>0</v>
      </c>
      <c r="W3747" s="5">
        <f t="shared" si="527"/>
        <v>0</v>
      </c>
      <c r="X3747" s="5">
        <f t="shared" si="530"/>
        <v>0</v>
      </c>
    </row>
    <row r="3748" spans="1:24" x14ac:dyDescent="0.15">
      <c r="A3748" s="7">
        <v>3747</v>
      </c>
      <c r="B3748" s="7">
        <v>6</v>
      </c>
      <c r="C3748" s="7">
        <v>6</v>
      </c>
      <c r="D3748" s="7">
        <v>3</v>
      </c>
      <c r="E3748" s="7">
        <v>157</v>
      </c>
      <c r="F3748" s="7">
        <v>20.5</v>
      </c>
      <c r="G3748" s="7">
        <v>0</v>
      </c>
      <c r="H3748" s="7">
        <f t="shared" si="522"/>
        <v>2</v>
      </c>
      <c r="I3748" s="16">
        <f t="shared" si="523"/>
        <v>45083</v>
      </c>
      <c r="J3748" s="17">
        <v>0.2407</v>
      </c>
      <c r="K3748" s="18">
        <f>G3748*结论【关键目标】!C$27*0.7735*0.001</f>
        <v>0</v>
      </c>
      <c r="L3748" s="5">
        <v>0</v>
      </c>
      <c r="M3748" s="5">
        <f>ABS(IF(L3748&lt;=0,L3748/耗电量关键数据!$B$6/1000,L3748/耗电量关键数据!$B$5/1000))</f>
        <v>0</v>
      </c>
      <c r="N3748" s="5">
        <f>电气设备逐时使用率计算!H3724</f>
        <v>1.1688450000000001</v>
      </c>
      <c r="O3748" s="5">
        <f>灯光逐时使用率计算!H3724</f>
        <v>0.37403039999999999</v>
      </c>
      <c r="P3748" s="19">
        <f t="shared" si="524"/>
        <v>1.5428754000000002</v>
      </c>
      <c r="Q3748" s="19">
        <f t="shared" si="528"/>
        <v>0</v>
      </c>
      <c r="R3748" s="20">
        <f t="shared" si="525"/>
        <v>0</v>
      </c>
      <c r="S3748" s="20">
        <f t="shared" si="529"/>
        <v>0</v>
      </c>
      <c r="T3748" s="20">
        <f>IF((T3747+R3748)&lt;0,0,IF((T3747+R3748)&gt;结论【关键目标】!C$28,结论【关键目标】!C$28,T3747+R3748))</f>
        <v>8.1608751999999996</v>
      </c>
      <c r="U3748" s="19">
        <f>IF((T3747+R3748)&lt;结论【关键目标】!$C$28,0,(发电量计算【计算逻辑页】!R3748+发电量计算【计算逻辑页】!T3747-结论【关键目标】!$C$28))</f>
        <v>0</v>
      </c>
      <c r="V3748" s="5">
        <f t="shared" si="526"/>
        <v>0</v>
      </c>
      <c r="W3748" s="5">
        <f t="shared" si="527"/>
        <v>0</v>
      </c>
      <c r="X3748" s="5">
        <f t="shared" si="530"/>
        <v>0</v>
      </c>
    </row>
    <row r="3749" spans="1:24" x14ac:dyDescent="0.15">
      <c r="A3749" s="7">
        <v>3748</v>
      </c>
      <c r="B3749" s="7">
        <v>6</v>
      </c>
      <c r="C3749" s="7">
        <v>6</v>
      </c>
      <c r="D3749" s="7">
        <v>4</v>
      </c>
      <c r="E3749" s="7">
        <v>157</v>
      </c>
      <c r="F3749" s="7">
        <v>19.8</v>
      </c>
      <c r="G3749" s="7">
        <v>0</v>
      </c>
      <c r="H3749" s="7">
        <f t="shared" si="522"/>
        <v>2</v>
      </c>
      <c r="I3749" s="16">
        <f t="shared" si="523"/>
        <v>45083</v>
      </c>
      <c r="J3749" s="17">
        <v>0.2407</v>
      </c>
      <c r="K3749" s="18">
        <f>G3749*结论【关键目标】!C$27*0.7735*0.001</f>
        <v>0</v>
      </c>
      <c r="L3749" s="5">
        <v>0</v>
      </c>
      <c r="M3749" s="5">
        <f>ABS(IF(L3749&lt;=0,L3749/耗电量关键数据!$B$6/1000,L3749/耗电量关键数据!$B$5/1000))</f>
        <v>0</v>
      </c>
      <c r="N3749" s="5">
        <f>电气设备逐时使用率计算!H3725</f>
        <v>1.1688450000000001</v>
      </c>
      <c r="O3749" s="5">
        <f>灯光逐时使用率计算!H3725</f>
        <v>0.37403039999999999</v>
      </c>
      <c r="P3749" s="19">
        <f t="shared" si="524"/>
        <v>1.5428754000000002</v>
      </c>
      <c r="Q3749" s="19">
        <f t="shared" si="528"/>
        <v>0</v>
      </c>
      <c r="R3749" s="20">
        <f t="shared" si="525"/>
        <v>0</v>
      </c>
      <c r="S3749" s="20">
        <f t="shared" si="529"/>
        <v>0</v>
      </c>
      <c r="T3749" s="20">
        <f>IF((T3748+R3749)&lt;0,0,IF((T3748+R3749)&gt;结论【关键目标】!C$28,结论【关键目标】!C$28,T3748+R3749))</f>
        <v>8.1608751999999996</v>
      </c>
      <c r="U3749" s="19">
        <f>IF((T3748+R3749)&lt;结论【关键目标】!$C$28,0,(发电量计算【计算逻辑页】!R3749+发电量计算【计算逻辑页】!T3748-结论【关键目标】!$C$28))</f>
        <v>0</v>
      </c>
      <c r="V3749" s="5">
        <f t="shared" si="526"/>
        <v>0</v>
      </c>
      <c r="W3749" s="5">
        <f t="shared" si="527"/>
        <v>0</v>
      </c>
      <c r="X3749" s="5">
        <f t="shared" si="530"/>
        <v>0</v>
      </c>
    </row>
    <row r="3750" spans="1:24" x14ac:dyDescent="0.15">
      <c r="A3750" s="7">
        <v>3749</v>
      </c>
      <c r="B3750" s="7">
        <v>6</v>
      </c>
      <c r="C3750" s="7">
        <v>6</v>
      </c>
      <c r="D3750" s="7">
        <v>5</v>
      </c>
      <c r="E3750" s="7">
        <v>157</v>
      </c>
      <c r="F3750" s="7">
        <v>19</v>
      </c>
      <c r="G3750" s="7">
        <v>8.6999999999999993</v>
      </c>
      <c r="H3750" s="7">
        <f t="shared" si="522"/>
        <v>2</v>
      </c>
      <c r="I3750" s="16">
        <f t="shared" si="523"/>
        <v>45083</v>
      </c>
      <c r="J3750" s="17">
        <v>0.2407</v>
      </c>
      <c r="K3750" s="18">
        <f>G3750*结论【关键目标】!C$27*0.7735*0.001</f>
        <v>0.80753399999999997</v>
      </c>
      <c r="L3750" s="5">
        <v>0</v>
      </c>
      <c r="M3750" s="5">
        <f>ABS(IF(L3750&lt;=0,L3750/耗电量关键数据!$B$6/1000,L3750/耗电量关键数据!$B$5/1000))</f>
        <v>0</v>
      </c>
      <c r="N3750" s="5">
        <f>电气设备逐时使用率计算!H3726</f>
        <v>1.1688450000000001</v>
      </c>
      <c r="O3750" s="5">
        <f>灯光逐时使用率计算!H3726</f>
        <v>0.37403039999999999</v>
      </c>
      <c r="P3750" s="19">
        <f t="shared" si="524"/>
        <v>1.5428754000000002</v>
      </c>
      <c r="Q3750" s="19">
        <f t="shared" si="528"/>
        <v>0</v>
      </c>
      <c r="R3750" s="20">
        <f t="shared" si="525"/>
        <v>0.80753399999999997</v>
      </c>
      <c r="S3750" s="20">
        <f t="shared" si="529"/>
        <v>0</v>
      </c>
      <c r="T3750" s="20">
        <f>IF((T3749+R3750)&lt;0,0,IF((T3749+R3750)&gt;结论【关键目标】!C$28,结论【关键目标】!C$28,T3749+R3750))</f>
        <v>8.9684092</v>
      </c>
      <c r="U3750" s="19">
        <f>IF((T3749+R3750)&lt;结论【关键目标】!$C$28,0,(发电量计算【计算逻辑页】!R3750+发电量计算【计算逻辑页】!T3749-结论【关键目标】!$C$28))</f>
        <v>0</v>
      </c>
      <c r="V3750" s="5">
        <f t="shared" si="526"/>
        <v>0</v>
      </c>
      <c r="W3750" s="5">
        <f t="shared" si="527"/>
        <v>0.1943734338</v>
      </c>
      <c r="X3750" s="5">
        <f t="shared" si="530"/>
        <v>0</v>
      </c>
    </row>
    <row r="3751" spans="1:24" x14ac:dyDescent="0.15">
      <c r="A3751" s="7">
        <v>3750</v>
      </c>
      <c r="B3751" s="7">
        <v>6</v>
      </c>
      <c r="C3751" s="7">
        <v>6</v>
      </c>
      <c r="D3751" s="7">
        <v>6</v>
      </c>
      <c r="E3751" s="7">
        <v>157</v>
      </c>
      <c r="F3751" s="7">
        <v>19.5</v>
      </c>
      <c r="G3751" s="7">
        <v>111.7</v>
      </c>
      <c r="H3751" s="7">
        <f t="shared" si="522"/>
        <v>2</v>
      </c>
      <c r="I3751" s="16">
        <f t="shared" si="523"/>
        <v>45083</v>
      </c>
      <c r="J3751" s="17">
        <v>0.2407</v>
      </c>
      <c r="K3751" s="18">
        <f>G3751*结论【关键目标】!C$27*0.7735*0.001</f>
        <v>10.367993999999999</v>
      </c>
      <c r="L3751" s="5">
        <v>0</v>
      </c>
      <c r="M3751" s="5">
        <f>ABS(IF(L3751&lt;=0,L3751/耗电量关键数据!$B$6/1000,L3751/耗电量关键数据!$B$5/1000))</f>
        <v>0</v>
      </c>
      <c r="N3751" s="5">
        <f>电气设备逐时使用率计算!H3727</f>
        <v>1.1688450000000001</v>
      </c>
      <c r="O3751" s="5">
        <f>灯光逐时使用率计算!H3727</f>
        <v>0.37403039999999999</v>
      </c>
      <c r="P3751" s="19">
        <f t="shared" si="524"/>
        <v>1.5428754000000002</v>
      </c>
      <c r="Q3751" s="19">
        <f t="shared" si="528"/>
        <v>0</v>
      </c>
      <c r="R3751" s="20">
        <f t="shared" si="525"/>
        <v>10.367993999999999</v>
      </c>
      <c r="S3751" s="20">
        <f t="shared" si="529"/>
        <v>0</v>
      </c>
      <c r="T3751" s="20">
        <f>IF((T3750+R3751)&lt;0,0,IF((T3750+R3751)&gt;结论【关键目标】!C$28,结论【关键目标】!C$28,T3750+R3751))</f>
        <v>19.336403199999999</v>
      </c>
      <c r="U3751" s="19">
        <f>IF((T3750+R3751)&lt;结论【关键目标】!$C$28,0,(发电量计算【计算逻辑页】!R3751+发电量计算【计算逻辑页】!T3750-结论【关键目标】!$C$28))</f>
        <v>0</v>
      </c>
      <c r="V3751" s="5">
        <f t="shared" si="526"/>
        <v>0</v>
      </c>
      <c r="W3751" s="5">
        <f t="shared" si="527"/>
        <v>0.37137010878000004</v>
      </c>
      <c r="X3751" s="5">
        <f t="shared" si="530"/>
        <v>0</v>
      </c>
    </row>
    <row r="3752" spans="1:24" x14ac:dyDescent="0.15">
      <c r="A3752" s="7">
        <v>3751</v>
      </c>
      <c r="B3752" s="7">
        <v>6</v>
      </c>
      <c r="C3752" s="7">
        <v>6</v>
      </c>
      <c r="D3752" s="7">
        <v>7</v>
      </c>
      <c r="E3752" s="7">
        <v>157</v>
      </c>
      <c r="F3752" s="7">
        <v>19</v>
      </c>
      <c r="G3752" s="7">
        <v>183.7</v>
      </c>
      <c r="H3752" s="7">
        <f t="shared" si="522"/>
        <v>2</v>
      </c>
      <c r="I3752" s="16">
        <f t="shared" si="523"/>
        <v>45083</v>
      </c>
      <c r="J3752" s="17">
        <v>0.2407</v>
      </c>
      <c r="K3752" s="18">
        <f>G3752*结论【关键目标】!C$27*0.7735*0.001</f>
        <v>17.051034000000001</v>
      </c>
      <c r="L3752" s="5">
        <v>0</v>
      </c>
      <c r="M3752" s="5">
        <f>ABS(IF(L3752&lt;=0,L3752/耗电量关键数据!$B$6/1000,L3752/耗电量关键数据!$B$5/1000))</f>
        <v>0</v>
      </c>
      <c r="N3752" s="5">
        <f>电气设备逐时使用率计算!H3728</f>
        <v>2.3376900000000003</v>
      </c>
      <c r="O3752" s="5">
        <f>灯光逐时使用率计算!H3728</f>
        <v>1.2467680000000001</v>
      </c>
      <c r="P3752" s="19">
        <f t="shared" si="524"/>
        <v>3.5844580000000006</v>
      </c>
      <c r="Q3752" s="19">
        <f t="shared" si="528"/>
        <v>0</v>
      </c>
      <c r="R3752" s="20">
        <f t="shared" si="525"/>
        <v>17.051034000000001</v>
      </c>
      <c r="S3752" s="20">
        <f t="shared" si="529"/>
        <v>0</v>
      </c>
      <c r="T3752" s="20">
        <f>IF((T3751+R3752)&lt;0,0,IF((T3751+R3752)&gt;结论【关键目标】!C$28,结论【关键目标】!C$28,T3751+R3752))</f>
        <v>22</v>
      </c>
      <c r="U3752" s="19">
        <f>IF((T3751+R3752)&lt;结论【关键目标】!$C$28,0,(发电量计算【计算逻辑页】!R3752+发电量计算【计算逻辑页】!T3751-结论【关键目标】!$C$28))</f>
        <v>14.387437200000001</v>
      </c>
      <c r="V3752" s="5">
        <f t="shared" si="526"/>
        <v>0</v>
      </c>
      <c r="W3752" s="5">
        <f t="shared" si="527"/>
        <v>0.8627790406000001</v>
      </c>
      <c r="X3752" s="5">
        <f t="shared" si="530"/>
        <v>0</v>
      </c>
    </row>
    <row r="3753" spans="1:24" x14ac:dyDescent="0.15">
      <c r="A3753" s="7">
        <v>3752</v>
      </c>
      <c r="B3753" s="7">
        <v>6</v>
      </c>
      <c r="C3753" s="7">
        <v>6</v>
      </c>
      <c r="D3753" s="7">
        <v>8</v>
      </c>
      <c r="E3753" s="7">
        <v>157</v>
      </c>
      <c r="F3753" s="7">
        <v>19</v>
      </c>
      <c r="G3753" s="7">
        <v>278.10000000000002</v>
      </c>
      <c r="H3753" s="7">
        <f t="shared" si="522"/>
        <v>2</v>
      </c>
      <c r="I3753" s="16">
        <f t="shared" si="523"/>
        <v>45083</v>
      </c>
      <c r="J3753" s="17">
        <v>0.70809999999999995</v>
      </c>
      <c r="K3753" s="18">
        <f>G3753*结论【关键目标】!C$27*0.7735*0.001</f>
        <v>25.813241999999999</v>
      </c>
      <c r="L3753" s="5">
        <v>16326.98516</v>
      </c>
      <c r="M3753" s="5">
        <f>ABS(IF(L3753&lt;=0,L3753/耗电量关键数据!$B$6/1000,L3753/耗电量关键数据!$B$5/1000))</f>
        <v>4.6648529028571426</v>
      </c>
      <c r="N3753" s="5">
        <f>电气设备逐时使用率计算!H3729</f>
        <v>11.688450000000001</v>
      </c>
      <c r="O3753" s="5">
        <f>灯光逐时使用率计算!H3729</f>
        <v>6.2338399999999998</v>
      </c>
      <c r="P3753" s="19">
        <f t="shared" si="524"/>
        <v>22.587142902857146</v>
      </c>
      <c r="Q3753" s="19">
        <f t="shared" si="528"/>
        <v>0</v>
      </c>
      <c r="R3753" s="20">
        <f t="shared" si="525"/>
        <v>25.813241999999999</v>
      </c>
      <c r="S3753" s="20">
        <f t="shared" si="529"/>
        <v>0</v>
      </c>
      <c r="T3753" s="20">
        <f>IF((T3752+R3753)&lt;0,0,IF((T3752+R3753)&gt;结论【关键目标】!C$28,结论【关键目标】!C$28,T3752+R3753))</f>
        <v>22</v>
      </c>
      <c r="U3753" s="19">
        <f>IF((T3752+R3753)&lt;结论【关键目标】!$C$28,0,(发电量计算【计算逻辑页】!R3753+发电量计算【计算逻辑页】!T3752-结论【关键目标】!$C$28))</f>
        <v>25.813242000000002</v>
      </c>
      <c r="V3753" s="5">
        <f t="shared" si="526"/>
        <v>9.0346346999999998</v>
      </c>
      <c r="W3753" s="5">
        <f t="shared" si="527"/>
        <v>15.993955889513144</v>
      </c>
      <c r="X3753" s="5">
        <f t="shared" si="530"/>
        <v>0</v>
      </c>
    </row>
    <row r="3754" spans="1:24" x14ac:dyDescent="0.15">
      <c r="A3754" s="7">
        <v>3753</v>
      </c>
      <c r="B3754" s="7">
        <v>6</v>
      </c>
      <c r="C3754" s="7">
        <v>6</v>
      </c>
      <c r="D3754" s="7">
        <v>9</v>
      </c>
      <c r="E3754" s="7">
        <v>157</v>
      </c>
      <c r="F3754" s="7">
        <v>20.7</v>
      </c>
      <c r="G3754" s="7">
        <v>439.3</v>
      </c>
      <c r="H3754" s="7">
        <f t="shared" si="522"/>
        <v>2</v>
      </c>
      <c r="I3754" s="16">
        <f t="shared" si="523"/>
        <v>45083</v>
      </c>
      <c r="J3754" s="17">
        <v>0.70809999999999995</v>
      </c>
      <c r="K3754" s="18">
        <f>G3754*结论【关键目标】!C$27*0.7735*0.001</f>
        <v>40.775826000000002</v>
      </c>
      <c r="L3754" s="5">
        <v>34274.89774</v>
      </c>
      <c r="M3754" s="5">
        <f>ABS(IF(L3754&lt;=0,L3754/耗电量关键数据!$B$6/1000,L3754/耗电量关键数据!$B$5/1000))</f>
        <v>9.7928279257142865</v>
      </c>
      <c r="N3754" s="5">
        <f>电气设备逐时使用率计算!H3730</f>
        <v>22.208055000000002</v>
      </c>
      <c r="O3754" s="5">
        <f>灯光逐时使用率计算!H3730</f>
        <v>11.844296</v>
      </c>
      <c r="P3754" s="19">
        <f t="shared" si="524"/>
        <v>43.845178925714286</v>
      </c>
      <c r="Q3754" s="19">
        <f t="shared" si="528"/>
        <v>0</v>
      </c>
      <c r="R3754" s="20">
        <f t="shared" si="525"/>
        <v>40.775826000000002</v>
      </c>
      <c r="S3754" s="20">
        <f t="shared" si="529"/>
        <v>0</v>
      </c>
      <c r="T3754" s="20">
        <f>IF((T3753+R3754)&lt;0,0,IF((T3753+R3754)&gt;结论【关键目标】!C$28,结论【关键目标】!C$28,T3753+R3754))</f>
        <v>22</v>
      </c>
      <c r="U3754" s="19">
        <f>IF((T3753+R3754)&lt;结论【关键目标】!$C$28,0,(发电量计算【计算逻辑页】!R3754+发电量计算【计算逻辑页】!T3753-结论【关键目标】!$C$28))</f>
        <v>40.775826000000002</v>
      </c>
      <c r="V3754" s="5">
        <f t="shared" si="526"/>
        <v>14.2715391</v>
      </c>
      <c r="W3754" s="5">
        <f t="shared" si="527"/>
        <v>28.873362390600001</v>
      </c>
      <c r="X3754" s="5">
        <f t="shared" si="530"/>
        <v>0</v>
      </c>
    </row>
    <row r="3755" spans="1:24" x14ac:dyDescent="0.15">
      <c r="A3755" s="7">
        <v>3754</v>
      </c>
      <c r="B3755" s="7">
        <v>6</v>
      </c>
      <c r="C3755" s="7">
        <v>6</v>
      </c>
      <c r="D3755" s="7">
        <v>10</v>
      </c>
      <c r="E3755" s="7">
        <v>157</v>
      </c>
      <c r="F3755" s="7">
        <v>21</v>
      </c>
      <c r="G3755" s="7">
        <v>515.29999999999995</v>
      </c>
      <c r="H3755" s="7">
        <f t="shared" si="522"/>
        <v>2</v>
      </c>
      <c r="I3755" s="16">
        <f t="shared" si="523"/>
        <v>45083</v>
      </c>
      <c r="J3755" s="17">
        <v>0.70809999999999995</v>
      </c>
      <c r="K3755" s="18">
        <f>G3755*结论【关键目标】!C$27*0.7735*0.001</f>
        <v>47.830145999999992</v>
      </c>
      <c r="L3755" s="5">
        <v>42837.332199999997</v>
      </c>
      <c r="M3755" s="5">
        <f>ABS(IF(L3755&lt;=0,L3755/耗电量关键数据!$B$6/1000,L3755/耗电量关键数据!$B$5/1000))</f>
        <v>12.23923777142857</v>
      </c>
      <c r="N3755" s="5">
        <f>电气设备逐时使用率计算!H3731</f>
        <v>22.208055000000002</v>
      </c>
      <c r="O3755" s="5">
        <f>灯光逐时使用率计算!H3731</f>
        <v>11.844296</v>
      </c>
      <c r="P3755" s="19">
        <f t="shared" si="524"/>
        <v>46.291588771428572</v>
      </c>
      <c r="Q3755" s="19">
        <f t="shared" si="528"/>
        <v>0</v>
      </c>
      <c r="R3755" s="20">
        <f t="shared" si="525"/>
        <v>47.830145999999992</v>
      </c>
      <c r="S3755" s="20">
        <f t="shared" si="529"/>
        <v>0</v>
      </c>
      <c r="T3755" s="20">
        <f>IF((T3754+R3755)&lt;0,0,IF((T3754+R3755)&gt;结论【关键目标】!C$28,结论【关键目标】!C$28,T3754+R3755))</f>
        <v>22</v>
      </c>
      <c r="U3755" s="19">
        <f>IF((T3754+R3755)&lt;结论【关键目标】!$C$28,0,(发电量计算【计算逻辑页】!R3755+发电量计算【计算逻辑页】!T3754-结论【关键目标】!$C$28))</f>
        <v>47.830145999999985</v>
      </c>
      <c r="V3755" s="5">
        <f t="shared" si="526"/>
        <v>16.740551099999994</v>
      </c>
      <c r="W3755" s="5">
        <f t="shared" si="527"/>
        <v>32.779074009048571</v>
      </c>
      <c r="X3755" s="5">
        <f t="shared" si="530"/>
        <v>0</v>
      </c>
    </row>
    <row r="3756" spans="1:24" x14ac:dyDescent="0.15">
      <c r="A3756" s="7">
        <v>3755</v>
      </c>
      <c r="B3756" s="7">
        <v>6</v>
      </c>
      <c r="C3756" s="7">
        <v>6</v>
      </c>
      <c r="D3756" s="7">
        <v>11</v>
      </c>
      <c r="E3756" s="7">
        <v>157</v>
      </c>
      <c r="F3756" s="7">
        <v>21</v>
      </c>
      <c r="G3756" s="7">
        <v>552.6</v>
      </c>
      <c r="H3756" s="7">
        <f t="shared" si="522"/>
        <v>2</v>
      </c>
      <c r="I3756" s="16">
        <f t="shared" si="523"/>
        <v>45083</v>
      </c>
      <c r="J3756" s="17">
        <v>1.2267999999999999</v>
      </c>
      <c r="K3756" s="18">
        <f>G3756*结论【关键目标】!C$27*0.7735*0.001</f>
        <v>51.292331999999995</v>
      </c>
      <c r="L3756" s="5">
        <v>48028.128680000002</v>
      </c>
      <c r="M3756" s="5">
        <f>ABS(IF(L3756&lt;=0,L3756/耗电量关键数据!$B$6/1000,L3756/耗电量关键数据!$B$5/1000))</f>
        <v>13.722322480000001</v>
      </c>
      <c r="N3756" s="5">
        <f>电气设备逐时使用率计算!H3732</f>
        <v>22.208055000000002</v>
      </c>
      <c r="O3756" s="5">
        <f>灯光逐时使用率计算!H3732</f>
        <v>11.844296</v>
      </c>
      <c r="P3756" s="19">
        <f t="shared" si="524"/>
        <v>47.774673480000004</v>
      </c>
      <c r="Q3756" s="19">
        <f t="shared" si="528"/>
        <v>47.774673480000004</v>
      </c>
      <c r="R3756" s="20">
        <f t="shared" si="525"/>
        <v>3.5176585199999906</v>
      </c>
      <c r="S3756" s="20">
        <f t="shared" si="529"/>
        <v>0</v>
      </c>
      <c r="T3756" s="20">
        <f>IF((T3755+R3756)&lt;0,0,IF((T3755+R3756)&gt;结论【关键目标】!C$28,结论【关键目标】!C$28,T3755+R3756))</f>
        <v>22</v>
      </c>
      <c r="U3756" s="19">
        <f>IF((T3755+R3756)&lt;结论【关键目标】!$C$28,0,(发电量计算【计算逻辑页】!R3756+发电量计算【计算逻辑页】!T3755-结论【关键目标】!$C$28))</f>
        <v>3.5176585199999906</v>
      </c>
      <c r="V3756" s="5">
        <f t="shared" si="526"/>
        <v>1.2311804819999965</v>
      </c>
      <c r="W3756" s="5">
        <f t="shared" si="527"/>
        <v>58.609969425263998</v>
      </c>
      <c r="X3756" s="5">
        <f t="shared" si="530"/>
        <v>0</v>
      </c>
    </row>
    <row r="3757" spans="1:24" x14ac:dyDescent="0.15">
      <c r="A3757" s="7">
        <v>3756</v>
      </c>
      <c r="B3757" s="7">
        <v>6</v>
      </c>
      <c r="C3757" s="7">
        <v>6</v>
      </c>
      <c r="D3757" s="7">
        <v>12</v>
      </c>
      <c r="E3757" s="7">
        <v>157</v>
      </c>
      <c r="F3757" s="7">
        <v>23.8</v>
      </c>
      <c r="G3757" s="7">
        <v>677.6</v>
      </c>
      <c r="H3757" s="7">
        <f t="shared" si="522"/>
        <v>2</v>
      </c>
      <c r="I3757" s="16">
        <f t="shared" si="523"/>
        <v>45083</v>
      </c>
      <c r="J3757" s="17">
        <v>1.2267999999999999</v>
      </c>
      <c r="K3757" s="18">
        <f>G3757*结论【关键目标】!C$27*0.7735*0.001</f>
        <v>62.894831999999994</v>
      </c>
      <c r="L3757" s="5">
        <v>43281.239419999998</v>
      </c>
      <c r="M3757" s="5">
        <f>ABS(IF(L3757&lt;=0,L3757/耗电量关键数据!$B$6/1000,L3757/耗电量关键数据!$B$5/1000))</f>
        <v>12.366068405714284</v>
      </c>
      <c r="N3757" s="5">
        <f>电气设备逐时使用率计算!H3733</f>
        <v>11.688450000000001</v>
      </c>
      <c r="O3757" s="5">
        <f>灯光逐时使用率计算!H3733</f>
        <v>9.9741440000000008</v>
      </c>
      <c r="P3757" s="19">
        <f t="shared" si="524"/>
        <v>34.028662405714286</v>
      </c>
      <c r="Q3757" s="19">
        <f t="shared" si="528"/>
        <v>34.028662405714286</v>
      </c>
      <c r="R3757" s="20">
        <f t="shared" si="525"/>
        <v>28.866169594285708</v>
      </c>
      <c r="S3757" s="20">
        <f t="shared" si="529"/>
        <v>0</v>
      </c>
      <c r="T3757" s="20">
        <f>IF((T3756+R3757)&lt;0,0,IF((T3756+R3757)&gt;结论【关键目标】!C$28,结论【关键目标】!C$28,T3756+R3757))</f>
        <v>22</v>
      </c>
      <c r="U3757" s="19">
        <f>IF((T3756+R3757)&lt;结论【关键目标】!$C$28,0,(发电量计算【计算逻辑页】!R3757+发电量计算【计算逻辑页】!T3756-结论【关键目标】!$C$28))</f>
        <v>28.866169594285708</v>
      </c>
      <c r="V3757" s="5">
        <f t="shared" si="526"/>
        <v>10.103159357999997</v>
      </c>
      <c r="W3757" s="5">
        <f t="shared" si="527"/>
        <v>41.746363039330284</v>
      </c>
      <c r="X3757" s="5">
        <f t="shared" si="530"/>
        <v>0</v>
      </c>
    </row>
    <row r="3758" spans="1:24" x14ac:dyDescent="0.15">
      <c r="A3758" s="7">
        <v>3757</v>
      </c>
      <c r="B3758" s="7">
        <v>6</v>
      </c>
      <c r="C3758" s="7">
        <v>6</v>
      </c>
      <c r="D3758" s="7">
        <v>13</v>
      </c>
      <c r="E3758" s="7">
        <v>157</v>
      </c>
      <c r="F3758" s="7">
        <v>25</v>
      </c>
      <c r="G3758" s="7">
        <v>672.7</v>
      </c>
      <c r="H3758" s="7">
        <f t="shared" si="522"/>
        <v>2</v>
      </c>
      <c r="I3758" s="16">
        <f t="shared" si="523"/>
        <v>45083</v>
      </c>
      <c r="J3758" s="17">
        <v>1.2267999999999999</v>
      </c>
      <c r="K3758" s="18">
        <f>G3758*结论【关键目标】!C$27*0.7735*0.001</f>
        <v>62.440013999999998</v>
      </c>
      <c r="L3758" s="5">
        <v>45309.74684</v>
      </c>
      <c r="M3758" s="5">
        <f>ABS(IF(L3758&lt;=0,L3758/耗电量关键数据!$B$6/1000,L3758/耗电量关键数据!$B$5/1000))</f>
        <v>12.945641954285716</v>
      </c>
      <c r="N3758" s="5">
        <f>电气设备逐时使用率计算!H3734</f>
        <v>11.688450000000001</v>
      </c>
      <c r="O3758" s="5">
        <f>灯光逐时使用率计算!H3734</f>
        <v>9.9741440000000008</v>
      </c>
      <c r="P3758" s="19">
        <f t="shared" si="524"/>
        <v>34.608235954285718</v>
      </c>
      <c r="Q3758" s="19">
        <f t="shared" si="528"/>
        <v>34.608235954285718</v>
      </c>
      <c r="R3758" s="20">
        <f t="shared" si="525"/>
        <v>27.83177804571428</v>
      </c>
      <c r="S3758" s="20">
        <f t="shared" si="529"/>
        <v>0</v>
      </c>
      <c r="T3758" s="20">
        <f>IF((T3757+R3758)&lt;0,0,IF((T3757+R3758)&gt;结论【关键目标】!C$28,结论【关键目标】!C$28,T3757+R3758))</f>
        <v>22</v>
      </c>
      <c r="U3758" s="19">
        <f>IF((T3757+R3758)&lt;结论【关键目标】!$C$28,0,(发电量计算【计算逻辑页】!R3758+发电量计算【计算逻辑页】!T3757-结论【关键目标】!$C$28))</f>
        <v>27.83177804571428</v>
      </c>
      <c r="V3758" s="5">
        <f t="shared" si="526"/>
        <v>9.7411223159999967</v>
      </c>
      <c r="W3758" s="5">
        <f t="shared" si="527"/>
        <v>42.457383868717713</v>
      </c>
      <c r="X3758" s="5">
        <f t="shared" si="530"/>
        <v>0</v>
      </c>
    </row>
    <row r="3759" spans="1:24" x14ac:dyDescent="0.15">
      <c r="A3759" s="7">
        <v>3758</v>
      </c>
      <c r="B3759" s="7">
        <v>6</v>
      </c>
      <c r="C3759" s="7">
        <v>6</v>
      </c>
      <c r="D3759" s="7">
        <v>14</v>
      </c>
      <c r="E3759" s="7">
        <v>157</v>
      </c>
      <c r="F3759" s="7">
        <v>27</v>
      </c>
      <c r="G3759" s="7">
        <v>717.4</v>
      </c>
      <c r="H3759" s="7">
        <f t="shared" si="522"/>
        <v>2</v>
      </c>
      <c r="I3759" s="16">
        <f t="shared" si="523"/>
        <v>45083</v>
      </c>
      <c r="J3759" s="17">
        <v>1.2267999999999999</v>
      </c>
      <c r="K3759" s="18">
        <f>G3759*结论【关键目标】!C$27*0.7735*0.001</f>
        <v>66.589067999999997</v>
      </c>
      <c r="L3759" s="5">
        <v>54140.61105</v>
      </c>
      <c r="M3759" s="5">
        <f>ABS(IF(L3759&lt;=0,L3759/耗电量关键数据!$B$6/1000,L3759/耗电量关键数据!$B$5/1000))</f>
        <v>15.468746014285715</v>
      </c>
      <c r="N3759" s="5">
        <f>电气设备逐时使用率计算!H3735</f>
        <v>22.208055000000002</v>
      </c>
      <c r="O3759" s="5">
        <f>灯光逐时使用率计算!H3735</f>
        <v>11.844296</v>
      </c>
      <c r="P3759" s="19">
        <f t="shared" si="524"/>
        <v>49.521097014285715</v>
      </c>
      <c r="Q3759" s="19">
        <f t="shared" si="528"/>
        <v>49.521097014285715</v>
      </c>
      <c r="R3759" s="20">
        <f t="shared" si="525"/>
        <v>17.067970985714283</v>
      </c>
      <c r="S3759" s="20">
        <f t="shared" si="529"/>
        <v>0</v>
      </c>
      <c r="T3759" s="20">
        <f>IF((T3758+R3759)&lt;0,0,IF((T3758+R3759)&gt;结论【关键目标】!C$28,结论【关键目标】!C$28,T3758+R3759))</f>
        <v>22</v>
      </c>
      <c r="U3759" s="19">
        <f>IF((T3758+R3759)&lt;结论【关键目标】!$C$28,0,(发电量计算【计算逻辑页】!R3759+发电量计算【计算逻辑页】!T3758-结论【关键目标】!$C$28))</f>
        <v>17.067970985714283</v>
      </c>
      <c r="V3759" s="5">
        <f t="shared" si="526"/>
        <v>5.9737898449999989</v>
      </c>
      <c r="W3759" s="5">
        <f t="shared" si="527"/>
        <v>60.752481817125712</v>
      </c>
      <c r="X3759" s="5">
        <f t="shared" si="530"/>
        <v>0</v>
      </c>
    </row>
    <row r="3760" spans="1:24" x14ac:dyDescent="0.15">
      <c r="A3760" s="7">
        <v>3759</v>
      </c>
      <c r="B3760" s="7">
        <v>6</v>
      </c>
      <c r="C3760" s="7">
        <v>6</v>
      </c>
      <c r="D3760" s="7">
        <v>15</v>
      </c>
      <c r="E3760" s="7">
        <v>157</v>
      </c>
      <c r="F3760" s="7">
        <v>27.5</v>
      </c>
      <c r="G3760" s="7">
        <v>551</v>
      </c>
      <c r="H3760" s="7">
        <f t="shared" si="522"/>
        <v>2</v>
      </c>
      <c r="I3760" s="16">
        <f t="shared" si="523"/>
        <v>45083</v>
      </c>
      <c r="J3760" s="17">
        <v>1.2267999999999999</v>
      </c>
      <c r="K3760" s="18">
        <f>G3760*结论【关键目标】!C$27*0.7735*0.001</f>
        <v>51.143819999999998</v>
      </c>
      <c r="L3760" s="5">
        <v>51737.523979999998</v>
      </c>
      <c r="M3760" s="5">
        <f>ABS(IF(L3760&lt;=0,L3760/耗电量关键数据!$B$6/1000,L3760/耗电量关键数据!$B$5/1000))</f>
        <v>14.782149708571428</v>
      </c>
      <c r="N3760" s="5">
        <f>电气设备逐时使用率计算!H3736</f>
        <v>22.208055000000002</v>
      </c>
      <c r="O3760" s="5">
        <f>灯光逐时使用率计算!H3736</f>
        <v>11.844296</v>
      </c>
      <c r="P3760" s="19">
        <f t="shared" si="524"/>
        <v>48.834500708571426</v>
      </c>
      <c r="Q3760" s="19">
        <f t="shared" si="528"/>
        <v>48.834500708571426</v>
      </c>
      <c r="R3760" s="20">
        <f t="shared" si="525"/>
        <v>2.3093192914285723</v>
      </c>
      <c r="S3760" s="20">
        <f t="shared" si="529"/>
        <v>0</v>
      </c>
      <c r="T3760" s="20">
        <f>IF((T3759+R3760)&lt;0,0,IF((T3759+R3760)&gt;结论【关键目标】!C$28,结论【关键目标】!C$28,T3759+R3760))</f>
        <v>22</v>
      </c>
      <c r="U3760" s="19">
        <f>IF((T3759+R3760)&lt;结论【关键目标】!$C$28,0,(发电量计算【计算逻辑页】!R3760+发电量计算【计算逻辑页】!T3759-结论【关键目标】!$C$28))</f>
        <v>2.3093192914285723</v>
      </c>
      <c r="V3760" s="5">
        <f t="shared" si="526"/>
        <v>0.80826175200000028</v>
      </c>
      <c r="W3760" s="5">
        <f t="shared" si="527"/>
        <v>59.91016546927542</v>
      </c>
      <c r="X3760" s="5">
        <f t="shared" si="530"/>
        <v>0</v>
      </c>
    </row>
    <row r="3761" spans="1:24" x14ac:dyDescent="0.15">
      <c r="A3761" s="7">
        <v>3760</v>
      </c>
      <c r="B3761" s="7">
        <v>6</v>
      </c>
      <c r="C3761" s="7">
        <v>6</v>
      </c>
      <c r="D3761" s="7">
        <v>16</v>
      </c>
      <c r="E3761" s="7">
        <v>157</v>
      </c>
      <c r="F3761" s="7">
        <v>28</v>
      </c>
      <c r="G3761" s="7">
        <v>416.4</v>
      </c>
      <c r="H3761" s="7">
        <f t="shared" si="522"/>
        <v>2</v>
      </c>
      <c r="I3761" s="16">
        <f t="shared" si="523"/>
        <v>45083</v>
      </c>
      <c r="J3761" s="17">
        <v>0.70809999999999995</v>
      </c>
      <c r="K3761" s="18">
        <f>G3761*结论【关键目标】!C$27*0.7735*0.001</f>
        <v>38.650247999999998</v>
      </c>
      <c r="L3761" s="5">
        <v>49926.7258</v>
      </c>
      <c r="M3761" s="5">
        <f>ABS(IF(L3761&lt;=0,L3761/耗电量关键数据!$B$6/1000,L3761/耗电量关键数据!$B$5/1000))</f>
        <v>14.2647788</v>
      </c>
      <c r="N3761" s="5">
        <f>电气设备逐时使用率计算!H3737</f>
        <v>22.208055000000002</v>
      </c>
      <c r="O3761" s="5">
        <f>灯光逐时使用率计算!H3737</f>
        <v>11.844296</v>
      </c>
      <c r="P3761" s="19">
        <f t="shared" si="524"/>
        <v>48.317129800000004</v>
      </c>
      <c r="Q3761" s="19">
        <f t="shared" si="528"/>
        <v>0</v>
      </c>
      <c r="R3761" s="20">
        <f t="shared" si="525"/>
        <v>38.650247999999998</v>
      </c>
      <c r="S3761" s="20">
        <f t="shared" si="529"/>
        <v>0</v>
      </c>
      <c r="T3761" s="20">
        <f>IF((T3760+R3761)&lt;0,0,IF((T3760+R3761)&gt;结论【关键目标】!C$28,结论【关键目标】!C$28,T3760+R3761))</f>
        <v>22</v>
      </c>
      <c r="U3761" s="19">
        <f>IF((T3760+R3761)&lt;结论【关键目标】!$C$28,0,(发电量计算【计算逻辑页】!R3761+发电量计算【计算逻辑页】!T3760-结论【关键目标】!$C$28))</f>
        <v>38.650247999999998</v>
      </c>
      <c r="V3761" s="5">
        <f t="shared" si="526"/>
        <v>13.527586799999998</v>
      </c>
      <c r="W3761" s="5">
        <f t="shared" si="527"/>
        <v>27.368240608799997</v>
      </c>
      <c r="X3761" s="5">
        <f t="shared" si="530"/>
        <v>0</v>
      </c>
    </row>
    <row r="3762" spans="1:24" x14ac:dyDescent="0.15">
      <c r="A3762" s="7">
        <v>3761</v>
      </c>
      <c r="B3762" s="7">
        <v>6</v>
      </c>
      <c r="C3762" s="7">
        <v>6</v>
      </c>
      <c r="D3762" s="7">
        <v>17</v>
      </c>
      <c r="E3762" s="7">
        <v>157</v>
      </c>
      <c r="F3762" s="7">
        <v>29</v>
      </c>
      <c r="G3762" s="7">
        <v>265.3</v>
      </c>
      <c r="H3762" s="7">
        <f t="shared" si="522"/>
        <v>2</v>
      </c>
      <c r="I3762" s="16">
        <f t="shared" si="523"/>
        <v>45083</v>
      </c>
      <c r="J3762" s="17">
        <v>0.70809999999999995</v>
      </c>
      <c r="K3762" s="18">
        <f>G3762*结论【关键目标】!C$27*0.7735*0.001</f>
        <v>24.625146000000001</v>
      </c>
      <c r="L3762" s="5">
        <v>43684.925289999999</v>
      </c>
      <c r="M3762" s="5">
        <f>ABS(IF(L3762&lt;=0,L3762/耗电量关键数据!$B$6/1000,L3762/耗电量关键数据!$B$5/1000))</f>
        <v>12.481407225714285</v>
      </c>
      <c r="N3762" s="5">
        <f>电气设备逐时使用率计算!H3738</f>
        <v>22.208055000000002</v>
      </c>
      <c r="O3762" s="5">
        <f>灯光逐时使用率计算!H3738</f>
        <v>11.844296</v>
      </c>
      <c r="P3762" s="19">
        <f t="shared" si="524"/>
        <v>46.533758225714287</v>
      </c>
      <c r="Q3762" s="19">
        <f t="shared" si="528"/>
        <v>0</v>
      </c>
      <c r="R3762" s="20">
        <f t="shared" si="525"/>
        <v>24.625146000000001</v>
      </c>
      <c r="S3762" s="20">
        <f t="shared" si="529"/>
        <v>0</v>
      </c>
      <c r="T3762" s="20">
        <f>IF((T3761+R3762)&lt;0,0,IF((T3761+R3762)&gt;结论【关键目标】!C$28,结论【关键目标】!C$28,T3761+R3762))</f>
        <v>22</v>
      </c>
      <c r="U3762" s="19">
        <f>IF((T3761+R3762)&lt;结论【关键目标】!$C$28,0,(发电量计算【计算逻辑页】!R3762+发电量计算【计算逻辑页】!T3761-结论【关键目标】!$C$28))</f>
        <v>24.625146000000001</v>
      </c>
      <c r="V3762" s="5">
        <f t="shared" si="526"/>
        <v>8.6188010999999989</v>
      </c>
      <c r="W3762" s="5">
        <f t="shared" si="527"/>
        <v>17.437065882599999</v>
      </c>
      <c r="X3762" s="5">
        <f t="shared" si="530"/>
        <v>0</v>
      </c>
    </row>
    <row r="3763" spans="1:24" x14ac:dyDescent="0.15">
      <c r="A3763" s="7">
        <v>3762</v>
      </c>
      <c r="B3763" s="7">
        <v>6</v>
      </c>
      <c r="C3763" s="7">
        <v>6</v>
      </c>
      <c r="D3763" s="7">
        <v>18</v>
      </c>
      <c r="E3763" s="7">
        <v>157</v>
      </c>
      <c r="F3763" s="7">
        <v>29.5</v>
      </c>
      <c r="G3763" s="7">
        <v>128.5</v>
      </c>
      <c r="H3763" s="7">
        <f t="shared" si="522"/>
        <v>2</v>
      </c>
      <c r="I3763" s="16">
        <f t="shared" si="523"/>
        <v>45083</v>
      </c>
      <c r="J3763" s="17">
        <v>0.70809999999999995</v>
      </c>
      <c r="K3763" s="18">
        <f>G3763*结论【关键目标】!C$27*0.7735*0.001</f>
        <v>11.92737</v>
      </c>
      <c r="L3763" s="5">
        <v>24640.913250000001</v>
      </c>
      <c r="M3763" s="5">
        <f>ABS(IF(L3763&lt;=0,L3763/耗电量关键数据!$B$6/1000,L3763/耗电量关键数据!$B$5/1000))</f>
        <v>7.0402609285714286</v>
      </c>
      <c r="N3763" s="5">
        <f>电气设备逐时使用率计算!H3739</f>
        <v>7.0130699999999999</v>
      </c>
      <c r="O3763" s="5">
        <f>灯光逐时使用率计算!H3739</f>
        <v>3.7403040000000001</v>
      </c>
      <c r="P3763" s="19">
        <f t="shared" si="524"/>
        <v>17.793634928571429</v>
      </c>
      <c r="Q3763" s="19">
        <f t="shared" si="528"/>
        <v>0</v>
      </c>
      <c r="R3763" s="20">
        <f t="shared" si="525"/>
        <v>11.92737</v>
      </c>
      <c r="S3763" s="20">
        <f t="shared" si="529"/>
        <v>0</v>
      </c>
      <c r="T3763" s="20">
        <f>IF((T3762+R3763)&lt;0,0,IF((T3762+R3763)&gt;结论【关键目标】!C$28,结论【关键目标】!C$28,T3762+R3763))</f>
        <v>22</v>
      </c>
      <c r="U3763" s="19">
        <f>IF((T3762+R3763)&lt;结论【关键目标】!$C$28,0,(发电量计算【计算逻辑页】!R3763+发电量计算【计算逻辑页】!T3762-结论【关键目标】!$C$28))</f>
        <v>11.927369999999996</v>
      </c>
      <c r="V3763" s="5">
        <f t="shared" si="526"/>
        <v>4.1745794999999983</v>
      </c>
      <c r="W3763" s="5">
        <f t="shared" si="527"/>
        <v>8.4457706969999986</v>
      </c>
      <c r="X3763" s="5">
        <f t="shared" si="530"/>
        <v>0</v>
      </c>
    </row>
    <row r="3764" spans="1:24" x14ac:dyDescent="0.15">
      <c r="A3764" s="7">
        <v>3763</v>
      </c>
      <c r="B3764" s="7">
        <v>6</v>
      </c>
      <c r="C3764" s="7">
        <v>6</v>
      </c>
      <c r="D3764" s="7">
        <v>19</v>
      </c>
      <c r="E3764" s="7">
        <v>157</v>
      </c>
      <c r="F3764" s="7">
        <v>29</v>
      </c>
      <c r="G3764" s="7">
        <v>0</v>
      </c>
      <c r="H3764" s="7">
        <f t="shared" si="522"/>
        <v>2</v>
      </c>
      <c r="I3764" s="16">
        <f t="shared" si="523"/>
        <v>45083</v>
      </c>
      <c r="J3764" s="17">
        <v>1.2267999999999999</v>
      </c>
      <c r="K3764" s="18">
        <f>G3764*结论【关键目标】!C$27*0.7735*0.001</f>
        <v>0</v>
      </c>
      <c r="L3764" s="5">
        <v>0</v>
      </c>
      <c r="M3764" s="5">
        <f>ABS(IF(L3764&lt;=0,L3764/耗电量关键数据!$B$6/1000,L3764/耗电量关键数据!$B$5/1000))</f>
        <v>0</v>
      </c>
      <c r="N3764" s="5">
        <f>电气设备逐时使用率计算!H3740</f>
        <v>7.0130699999999999</v>
      </c>
      <c r="O3764" s="5">
        <f>灯光逐时使用率计算!H3740</f>
        <v>3.7403040000000001</v>
      </c>
      <c r="P3764" s="19">
        <f t="shared" si="524"/>
        <v>10.753374000000001</v>
      </c>
      <c r="Q3764" s="19">
        <f t="shared" si="528"/>
        <v>10.753374000000001</v>
      </c>
      <c r="R3764" s="20">
        <f t="shared" si="525"/>
        <v>-10.753374000000001</v>
      </c>
      <c r="S3764" s="20">
        <f t="shared" si="529"/>
        <v>10.753374000000001</v>
      </c>
      <c r="T3764" s="20">
        <f>IF((T3763+R3764)&lt;0,0,IF((T3763+R3764)&gt;结论【关键目标】!C$28,结论【关键目标】!C$28,T3763+R3764))</f>
        <v>11.246625999999999</v>
      </c>
      <c r="U3764" s="19">
        <f>IF((T3763+R3764)&lt;结论【关键目标】!$C$28,0,(发电量计算【计算逻辑页】!R3764+发电量计算【计算逻辑页】!T3763-结论【关键目标】!$C$28))</f>
        <v>0</v>
      </c>
      <c r="V3764" s="5">
        <f t="shared" si="526"/>
        <v>0</v>
      </c>
      <c r="W3764" s="5">
        <f t="shared" si="527"/>
        <v>0</v>
      </c>
      <c r="X3764" s="5">
        <f t="shared" si="530"/>
        <v>9.428558323199999</v>
      </c>
    </row>
    <row r="3765" spans="1:24" x14ac:dyDescent="0.15">
      <c r="A3765" s="7">
        <v>3764</v>
      </c>
      <c r="B3765" s="7">
        <v>6</v>
      </c>
      <c r="C3765" s="7">
        <v>6</v>
      </c>
      <c r="D3765" s="7">
        <v>20</v>
      </c>
      <c r="E3765" s="7">
        <v>157</v>
      </c>
      <c r="F3765" s="7">
        <v>28</v>
      </c>
      <c r="G3765" s="7">
        <v>0</v>
      </c>
      <c r="H3765" s="7">
        <f t="shared" si="522"/>
        <v>2</v>
      </c>
      <c r="I3765" s="16">
        <f t="shared" si="523"/>
        <v>45083</v>
      </c>
      <c r="J3765" s="17">
        <v>1.2267999999999999</v>
      </c>
      <c r="K3765" s="18">
        <f>G3765*结论【关键目标】!C$27*0.7735*0.001</f>
        <v>0</v>
      </c>
      <c r="L3765" s="5">
        <v>0</v>
      </c>
      <c r="M3765" s="5">
        <f>ABS(IF(L3765&lt;=0,L3765/耗电量关键数据!$B$6/1000,L3765/耗电量关键数据!$B$5/1000))</f>
        <v>0</v>
      </c>
      <c r="N3765" s="5">
        <f>电气设备逐时使用率计算!H3741</f>
        <v>1.1688450000000001</v>
      </c>
      <c r="O3765" s="5">
        <f>灯光逐时使用率计算!H3741</f>
        <v>0.37403039999999999</v>
      </c>
      <c r="P3765" s="19">
        <f t="shared" si="524"/>
        <v>1.5428754000000002</v>
      </c>
      <c r="Q3765" s="19">
        <f t="shared" si="528"/>
        <v>1.5428754000000002</v>
      </c>
      <c r="R3765" s="20">
        <f t="shared" si="525"/>
        <v>-1.5428754000000002</v>
      </c>
      <c r="S3765" s="20">
        <f t="shared" si="529"/>
        <v>1.5428754000000002</v>
      </c>
      <c r="T3765" s="20">
        <f>IF((T3764+R3765)&lt;0,0,IF((T3764+R3765)&gt;结论【关键目标】!C$28,结论【关键目标】!C$28,T3764+R3765))</f>
        <v>9.7037505999999993</v>
      </c>
      <c r="U3765" s="19">
        <f>IF((T3764+R3765)&lt;结论【关键目标】!$C$28,0,(发电量计算【计算逻辑页】!R3765+发电量计算【计算逻辑页】!T3764-结论【关键目标】!$C$28))</f>
        <v>0</v>
      </c>
      <c r="V3765" s="5">
        <f t="shared" si="526"/>
        <v>0</v>
      </c>
      <c r="W3765" s="5">
        <f t="shared" si="527"/>
        <v>0</v>
      </c>
      <c r="X3765" s="5">
        <f t="shared" si="530"/>
        <v>1.3527931507200002</v>
      </c>
    </row>
    <row r="3766" spans="1:24" x14ac:dyDescent="0.15">
      <c r="A3766" s="7">
        <v>3765</v>
      </c>
      <c r="B3766" s="7">
        <v>6</v>
      </c>
      <c r="C3766" s="7">
        <v>6</v>
      </c>
      <c r="D3766" s="7">
        <v>21</v>
      </c>
      <c r="E3766" s="7">
        <v>157</v>
      </c>
      <c r="F3766" s="7">
        <v>28.3</v>
      </c>
      <c r="G3766" s="7">
        <v>0</v>
      </c>
      <c r="H3766" s="7">
        <f t="shared" si="522"/>
        <v>2</v>
      </c>
      <c r="I3766" s="16">
        <f t="shared" si="523"/>
        <v>45083</v>
      </c>
      <c r="J3766" s="17">
        <v>1.2267999999999999</v>
      </c>
      <c r="K3766" s="18">
        <f>G3766*结论【关键目标】!C$27*0.7735*0.001</f>
        <v>0</v>
      </c>
      <c r="L3766" s="5">
        <v>0</v>
      </c>
      <c r="M3766" s="5">
        <f>ABS(IF(L3766&lt;=0,L3766/耗电量关键数据!$B$6/1000,L3766/耗电量关键数据!$B$5/1000))</f>
        <v>0</v>
      </c>
      <c r="N3766" s="5">
        <f>电气设备逐时使用率计算!H3742</f>
        <v>1.1688450000000001</v>
      </c>
      <c r="O3766" s="5">
        <f>灯光逐时使用率计算!H3742</f>
        <v>0.37403039999999999</v>
      </c>
      <c r="P3766" s="19">
        <f t="shared" si="524"/>
        <v>1.5428754000000002</v>
      </c>
      <c r="Q3766" s="19">
        <f t="shared" si="528"/>
        <v>1.5428754000000002</v>
      </c>
      <c r="R3766" s="20">
        <f t="shared" si="525"/>
        <v>-1.5428754000000002</v>
      </c>
      <c r="S3766" s="20">
        <f t="shared" si="529"/>
        <v>1.5428754000000002</v>
      </c>
      <c r="T3766" s="20">
        <f>IF((T3765+R3766)&lt;0,0,IF((T3765+R3766)&gt;结论【关键目标】!C$28,结论【关键目标】!C$28,T3765+R3766))</f>
        <v>8.1608751999999996</v>
      </c>
      <c r="U3766" s="19">
        <f>IF((T3765+R3766)&lt;结论【关键目标】!$C$28,0,(发电量计算【计算逻辑页】!R3766+发电量计算【计算逻辑页】!T3765-结论【关键目标】!$C$28))</f>
        <v>0</v>
      </c>
      <c r="V3766" s="5">
        <f t="shared" si="526"/>
        <v>0</v>
      </c>
      <c r="W3766" s="5">
        <f t="shared" si="527"/>
        <v>0</v>
      </c>
      <c r="X3766" s="5">
        <f t="shared" si="530"/>
        <v>1.3527931507200002</v>
      </c>
    </row>
    <row r="3767" spans="1:24" x14ac:dyDescent="0.15">
      <c r="A3767" s="7">
        <v>3766</v>
      </c>
      <c r="B3767" s="7">
        <v>6</v>
      </c>
      <c r="C3767" s="7">
        <v>6</v>
      </c>
      <c r="D3767" s="7">
        <v>22</v>
      </c>
      <c r="E3767" s="7">
        <v>157</v>
      </c>
      <c r="F3767" s="7">
        <v>26</v>
      </c>
      <c r="G3767" s="7">
        <v>0</v>
      </c>
      <c r="H3767" s="7">
        <f t="shared" si="522"/>
        <v>2</v>
      </c>
      <c r="I3767" s="16">
        <f t="shared" si="523"/>
        <v>45083</v>
      </c>
      <c r="J3767" s="17">
        <v>0.70809999999999995</v>
      </c>
      <c r="K3767" s="18">
        <f>G3767*结论【关键目标】!C$27*0.7735*0.001</f>
        <v>0</v>
      </c>
      <c r="L3767" s="5">
        <v>0</v>
      </c>
      <c r="M3767" s="5">
        <f>ABS(IF(L3767&lt;=0,L3767/耗电量关键数据!$B$6/1000,L3767/耗电量关键数据!$B$5/1000))</f>
        <v>0</v>
      </c>
      <c r="N3767" s="5">
        <f>电气设备逐时使用率计算!H3743</f>
        <v>1.1688450000000001</v>
      </c>
      <c r="O3767" s="5">
        <f>灯光逐时使用率计算!H3743</f>
        <v>0.37403039999999999</v>
      </c>
      <c r="P3767" s="19">
        <f t="shared" si="524"/>
        <v>1.5428754000000002</v>
      </c>
      <c r="Q3767" s="19">
        <f t="shared" si="528"/>
        <v>0</v>
      </c>
      <c r="R3767" s="20">
        <f t="shared" si="525"/>
        <v>0</v>
      </c>
      <c r="S3767" s="20">
        <f t="shared" si="529"/>
        <v>0</v>
      </c>
      <c r="T3767" s="20">
        <f>IF((T3766+R3767)&lt;0,0,IF((T3766+R3767)&gt;结论【关键目标】!C$28,结论【关键目标】!C$28,T3766+R3767))</f>
        <v>8.1608751999999996</v>
      </c>
      <c r="U3767" s="19">
        <f>IF((T3766+R3767)&lt;结论【关键目标】!$C$28,0,(发电量计算【计算逻辑页】!R3767+发电量计算【计算逻辑页】!T3766-结论【关键目标】!$C$28))</f>
        <v>0</v>
      </c>
      <c r="V3767" s="5">
        <f t="shared" si="526"/>
        <v>0</v>
      </c>
      <c r="W3767" s="5">
        <f t="shared" si="527"/>
        <v>0</v>
      </c>
      <c r="X3767" s="5">
        <f t="shared" si="530"/>
        <v>0</v>
      </c>
    </row>
    <row r="3768" spans="1:24" x14ac:dyDescent="0.15">
      <c r="A3768" s="7">
        <v>3767</v>
      </c>
      <c r="B3768" s="7">
        <v>6</v>
      </c>
      <c r="C3768" s="7">
        <v>6</v>
      </c>
      <c r="D3768" s="7">
        <v>23</v>
      </c>
      <c r="E3768" s="7">
        <v>157</v>
      </c>
      <c r="F3768" s="7">
        <v>25</v>
      </c>
      <c r="G3768" s="7">
        <v>0</v>
      </c>
      <c r="H3768" s="7">
        <f t="shared" si="522"/>
        <v>2</v>
      </c>
      <c r="I3768" s="16">
        <f t="shared" si="523"/>
        <v>45083</v>
      </c>
      <c r="J3768" s="17">
        <v>0.70809999999999995</v>
      </c>
      <c r="K3768" s="18">
        <f>G3768*结论【关键目标】!C$27*0.7735*0.001</f>
        <v>0</v>
      </c>
      <c r="L3768" s="5">
        <v>0</v>
      </c>
      <c r="M3768" s="5">
        <f>ABS(IF(L3768&lt;=0,L3768/耗电量关键数据!$B$6/1000,L3768/耗电量关键数据!$B$5/1000))</f>
        <v>0</v>
      </c>
      <c r="N3768" s="5">
        <f>电气设备逐时使用率计算!H3744</f>
        <v>1.1688450000000001</v>
      </c>
      <c r="O3768" s="5">
        <f>灯光逐时使用率计算!H3744</f>
        <v>0.37403039999999999</v>
      </c>
      <c r="P3768" s="19">
        <f t="shared" si="524"/>
        <v>1.5428754000000002</v>
      </c>
      <c r="Q3768" s="19">
        <f t="shared" si="528"/>
        <v>0</v>
      </c>
      <c r="R3768" s="20">
        <f t="shared" si="525"/>
        <v>0</v>
      </c>
      <c r="S3768" s="20">
        <f t="shared" si="529"/>
        <v>0</v>
      </c>
      <c r="T3768" s="20">
        <f>IF((T3767+R3768)&lt;0,0,IF((T3767+R3768)&gt;结论【关键目标】!C$28,结论【关键目标】!C$28,T3767+R3768))</f>
        <v>8.1608751999999996</v>
      </c>
      <c r="U3768" s="19">
        <f>IF((T3767+R3768)&lt;结论【关键目标】!$C$28,0,(发电量计算【计算逻辑页】!R3768+发电量计算【计算逻辑页】!T3767-结论【关键目标】!$C$28))</f>
        <v>0</v>
      </c>
      <c r="V3768" s="5">
        <f t="shared" si="526"/>
        <v>0</v>
      </c>
      <c r="W3768" s="5">
        <f t="shared" si="527"/>
        <v>0</v>
      </c>
      <c r="X3768" s="5">
        <f t="shared" si="530"/>
        <v>0</v>
      </c>
    </row>
    <row r="3769" spans="1:24" x14ac:dyDescent="0.15">
      <c r="A3769" s="7">
        <v>3768</v>
      </c>
      <c r="B3769" s="7">
        <v>6</v>
      </c>
      <c r="C3769" s="7">
        <v>6</v>
      </c>
      <c r="D3769" s="7">
        <v>24</v>
      </c>
      <c r="E3769" s="7">
        <v>157</v>
      </c>
      <c r="F3769" s="7">
        <v>26.9</v>
      </c>
      <c r="G3769" s="7">
        <v>0</v>
      </c>
      <c r="H3769" s="7">
        <f t="shared" si="522"/>
        <v>2</v>
      </c>
      <c r="I3769" s="16">
        <f t="shared" si="523"/>
        <v>45083</v>
      </c>
      <c r="J3769" s="17">
        <v>0.2407</v>
      </c>
      <c r="K3769" s="18">
        <f>G3769*结论【关键目标】!C$27*0.7735*0.001</f>
        <v>0</v>
      </c>
      <c r="L3769" s="5">
        <v>0</v>
      </c>
      <c r="M3769" s="5">
        <f>ABS(IF(L3769&lt;=0,L3769/耗电量关键数据!$B$6/1000,L3769/耗电量关键数据!$B$5/1000))</f>
        <v>0</v>
      </c>
      <c r="N3769" s="5">
        <f>电气设备逐时使用率计算!H3745</f>
        <v>1.1688450000000001</v>
      </c>
      <c r="O3769" s="5">
        <f>灯光逐时使用率计算!H3745</f>
        <v>0.37403039999999999</v>
      </c>
      <c r="P3769" s="19">
        <f t="shared" si="524"/>
        <v>1.5428754000000002</v>
      </c>
      <c r="Q3769" s="19">
        <f t="shared" si="528"/>
        <v>0</v>
      </c>
      <c r="R3769" s="20">
        <f t="shared" si="525"/>
        <v>0</v>
      </c>
      <c r="S3769" s="20">
        <f t="shared" si="529"/>
        <v>0</v>
      </c>
      <c r="T3769" s="20">
        <f>IF((T3768+R3769)&lt;0,0,IF((T3768+R3769)&gt;结论【关键目标】!C$28,结论【关键目标】!C$28,T3768+R3769))</f>
        <v>8.1608751999999996</v>
      </c>
      <c r="U3769" s="19">
        <f>IF((T3768+R3769)&lt;结论【关键目标】!$C$28,0,(发电量计算【计算逻辑页】!R3769+发电量计算【计算逻辑页】!T3768-结论【关键目标】!$C$28))</f>
        <v>0</v>
      </c>
      <c r="V3769" s="5">
        <f t="shared" si="526"/>
        <v>0</v>
      </c>
      <c r="W3769" s="5">
        <f t="shared" si="527"/>
        <v>0</v>
      </c>
      <c r="X3769" s="5">
        <f t="shared" si="530"/>
        <v>0</v>
      </c>
    </row>
    <row r="3770" spans="1:24" x14ac:dyDescent="0.15">
      <c r="A3770" s="7">
        <v>3769</v>
      </c>
      <c r="B3770" s="7">
        <v>6</v>
      </c>
      <c r="C3770" s="7">
        <v>7</v>
      </c>
      <c r="D3770" s="7">
        <v>1</v>
      </c>
      <c r="E3770" s="7">
        <v>158</v>
      </c>
      <c r="F3770" s="7">
        <v>25.8</v>
      </c>
      <c r="G3770" s="7">
        <v>0</v>
      </c>
      <c r="H3770" s="7">
        <f t="shared" si="522"/>
        <v>3</v>
      </c>
      <c r="I3770" s="16">
        <f t="shared" si="523"/>
        <v>45084</v>
      </c>
      <c r="J3770" s="17">
        <v>0.2407</v>
      </c>
      <c r="K3770" s="18">
        <f>G3770*结论【关键目标】!C$27*0.7735*0.001</f>
        <v>0</v>
      </c>
      <c r="L3770" s="5">
        <v>0</v>
      </c>
      <c r="M3770" s="5">
        <f>ABS(IF(L3770&lt;=0,L3770/耗电量关键数据!$B$6/1000,L3770/耗电量关键数据!$B$5/1000))</f>
        <v>0</v>
      </c>
      <c r="N3770" s="5">
        <f>电气设备逐时使用率计算!H3746</f>
        <v>1.1688450000000001</v>
      </c>
      <c r="O3770" s="5">
        <f>灯光逐时使用率计算!H3746</f>
        <v>0.37403039999999999</v>
      </c>
      <c r="P3770" s="19">
        <f t="shared" si="524"/>
        <v>1.5428754000000002</v>
      </c>
      <c r="Q3770" s="19">
        <f t="shared" si="528"/>
        <v>0</v>
      </c>
      <c r="R3770" s="20">
        <f t="shared" si="525"/>
        <v>0</v>
      </c>
      <c r="S3770" s="20">
        <f t="shared" si="529"/>
        <v>0</v>
      </c>
      <c r="T3770" s="20">
        <f>IF((T3769+R3770)&lt;0,0,IF((T3769+R3770)&gt;结论【关键目标】!C$28,结论【关键目标】!C$28,T3769+R3770))</f>
        <v>8.1608751999999996</v>
      </c>
      <c r="U3770" s="19">
        <f>IF((T3769+R3770)&lt;结论【关键目标】!$C$28,0,(发电量计算【计算逻辑页】!R3770+发电量计算【计算逻辑页】!T3769-结论【关键目标】!$C$28))</f>
        <v>0</v>
      </c>
      <c r="V3770" s="5">
        <f t="shared" si="526"/>
        <v>0</v>
      </c>
      <c r="W3770" s="5">
        <f t="shared" si="527"/>
        <v>0</v>
      </c>
      <c r="X3770" s="5">
        <f t="shared" si="530"/>
        <v>0</v>
      </c>
    </row>
    <row r="3771" spans="1:24" x14ac:dyDescent="0.15">
      <c r="A3771" s="7">
        <v>3770</v>
      </c>
      <c r="B3771" s="7">
        <v>6</v>
      </c>
      <c r="C3771" s="7">
        <v>7</v>
      </c>
      <c r="D3771" s="7">
        <v>2</v>
      </c>
      <c r="E3771" s="7">
        <v>158</v>
      </c>
      <c r="F3771" s="7">
        <v>24.6</v>
      </c>
      <c r="G3771" s="7">
        <v>0</v>
      </c>
      <c r="H3771" s="7">
        <f t="shared" si="522"/>
        <v>3</v>
      </c>
      <c r="I3771" s="16">
        <f t="shared" si="523"/>
        <v>45084</v>
      </c>
      <c r="J3771" s="17">
        <v>0.2407</v>
      </c>
      <c r="K3771" s="18">
        <f>G3771*结论【关键目标】!C$27*0.7735*0.001</f>
        <v>0</v>
      </c>
      <c r="L3771" s="5">
        <v>0</v>
      </c>
      <c r="M3771" s="5">
        <f>ABS(IF(L3771&lt;=0,L3771/耗电量关键数据!$B$6/1000,L3771/耗电量关键数据!$B$5/1000))</f>
        <v>0</v>
      </c>
      <c r="N3771" s="5">
        <f>电气设备逐时使用率计算!H3747</f>
        <v>1.1688450000000001</v>
      </c>
      <c r="O3771" s="5">
        <f>灯光逐时使用率计算!H3747</f>
        <v>0.37403039999999999</v>
      </c>
      <c r="P3771" s="19">
        <f t="shared" si="524"/>
        <v>1.5428754000000002</v>
      </c>
      <c r="Q3771" s="19">
        <f t="shared" si="528"/>
        <v>0</v>
      </c>
      <c r="R3771" s="20">
        <f t="shared" si="525"/>
        <v>0</v>
      </c>
      <c r="S3771" s="20">
        <f t="shared" si="529"/>
        <v>0</v>
      </c>
      <c r="T3771" s="20">
        <f>IF((T3770+R3771)&lt;0,0,IF((T3770+R3771)&gt;结论【关键目标】!C$28,结论【关键目标】!C$28,T3770+R3771))</f>
        <v>8.1608751999999996</v>
      </c>
      <c r="U3771" s="19">
        <f>IF((T3770+R3771)&lt;结论【关键目标】!$C$28,0,(发电量计算【计算逻辑页】!R3771+发电量计算【计算逻辑页】!T3770-结论【关键目标】!$C$28))</f>
        <v>0</v>
      </c>
      <c r="V3771" s="5">
        <f t="shared" si="526"/>
        <v>0</v>
      </c>
      <c r="W3771" s="5">
        <f t="shared" si="527"/>
        <v>0</v>
      </c>
      <c r="X3771" s="5">
        <f t="shared" si="530"/>
        <v>0</v>
      </c>
    </row>
    <row r="3772" spans="1:24" x14ac:dyDescent="0.15">
      <c r="A3772" s="7">
        <v>3771</v>
      </c>
      <c r="B3772" s="7">
        <v>6</v>
      </c>
      <c r="C3772" s="7">
        <v>7</v>
      </c>
      <c r="D3772" s="7">
        <v>3</v>
      </c>
      <c r="E3772" s="7">
        <v>158</v>
      </c>
      <c r="F3772" s="7">
        <v>23.5</v>
      </c>
      <c r="G3772" s="7">
        <v>0</v>
      </c>
      <c r="H3772" s="7">
        <f t="shared" si="522"/>
        <v>3</v>
      </c>
      <c r="I3772" s="16">
        <f t="shared" si="523"/>
        <v>45084</v>
      </c>
      <c r="J3772" s="17">
        <v>0.2407</v>
      </c>
      <c r="K3772" s="18">
        <f>G3772*结论【关键目标】!C$27*0.7735*0.001</f>
        <v>0</v>
      </c>
      <c r="L3772" s="5">
        <v>0</v>
      </c>
      <c r="M3772" s="5">
        <f>ABS(IF(L3772&lt;=0,L3772/耗电量关键数据!$B$6/1000,L3772/耗电量关键数据!$B$5/1000))</f>
        <v>0</v>
      </c>
      <c r="N3772" s="5">
        <f>电气设备逐时使用率计算!H3748</f>
        <v>1.1688450000000001</v>
      </c>
      <c r="O3772" s="5">
        <f>灯光逐时使用率计算!H3748</f>
        <v>0.37403039999999999</v>
      </c>
      <c r="P3772" s="19">
        <f t="shared" si="524"/>
        <v>1.5428754000000002</v>
      </c>
      <c r="Q3772" s="19">
        <f t="shared" si="528"/>
        <v>0</v>
      </c>
      <c r="R3772" s="20">
        <f t="shared" si="525"/>
        <v>0</v>
      </c>
      <c r="S3772" s="20">
        <f t="shared" si="529"/>
        <v>0</v>
      </c>
      <c r="T3772" s="20">
        <f>IF((T3771+R3772)&lt;0,0,IF((T3771+R3772)&gt;结论【关键目标】!C$28,结论【关键目标】!C$28,T3771+R3772))</f>
        <v>8.1608751999999996</v>
      </c>
      <c r="U3772" s="19">
        <f>IF((T3771+R3772)&lt;结论【关键目标】!$C$28,0,(发电量计算【计算逻辑页】!R3772+发电量计算【计算逻辑页】!T3771-结论【关键目标】!$C$28))</f>
        <v>0</v>
      </c>
      <c r="V3772" s="5">
        <f t="shared" si="526"/>
        <v>0</v>
      </c>
      <c r="W3772" s="5">
        <f t="shared" si="527"/>
        <v>0</v>
      </c>
      <c r="X3772" s="5">
        <f t="shared" si="530"/>
        <v>0</v>
      </c>
    </row>
    <row r="3773" spans="1:24" x14ac:dyDescent="0.15">
      <c r="A3773" s="7">
        <v>3772</v>
      </c>
      <c r="B3773" s="7">
        <v>6</v>
      </c>
      <c r="C3773" s="7">
        <v>7</v>
      </c>
      <c r="D3773" s="7">
        <v>4</v>
      </c>
      <c r="E3773" s="7">
        <v>158</v>
      </c>
      <c r="F3773" s="7">
        <v>22.3</v>
      </c>
      <c r="G3773" s="7">
        <v>0</v>
      </c>
      <c r="H3773" s="7">
        <f t="shared" si="522"/>
        <v>3</v>
      </c>
      <c r="I3773" s="16">
        <f t="shared" si="523"/>
        <v>45084</v>
      </c>
      <c r="J3773" s="17">
        <v>0.2407</v>
      </c>
      <c r="K3773" s="18">
        <f>G3773*结论【关键目标】!C$27*0.7735*0.001</f>
        <v>0</v>
      </c>
      <c r="L3773" s="5">
        <v>0</v>
      </c>
      <c r="M3773" s="5">
        <f>ABS(IF(L3773&lt;=0,L3773/耗电量关键数据!$B$6/1000,L3773/耗电量关键数据!$B$5/1000))</f>
        <v>0</v>
      </c>
      <c r="N3773" s="5">
        <f>电气设备逐时使用率计算!H3749</f>
        <v>1.1688450000000001</v>
      </c>
      <c r="O3773" s="5">
        <f>灯光逐时使用率计算!H3749</f>
        <v>0.37403039999999999</v>
      </c>
      <c r="P3773" s="19">
        <f t="shared" si="524"/>
        <v>1.5428754000000002</v>
      </c>
      <c r="Q3773" s="19">
        <f t="shared" si="528"/>
        <v>0</v>
      </c>
      <c r="R3773" s="20">
        <f t="shared" si="525"/>
        <v>0</v>
      </c>
      <c r="S3773" s="20">
        <f t="shared" si="529"/>
        <v>0</v>
      </c>
      <c r="T3773" s="20">
        <f>IF((T3772+R3773)&lt;0,0,IF((T3772+R3773)&gt;结论【关键目标】!C$28,结论【关键目标】!C$28,T3772+R3773))</f>
        <v>8.1608751999999996</v>
      </c>
      <c r="U3773" s="19">
        <f>IF((T3772+R3773)&lt;结论【关键目标】!$C$28,0,(发电量计算【计算逻辑页】!R3773+发电量计算【计算逻辑页】!T3772-结论【关键目标】!$C$28))</f>
        <v>0</v>
      </c>
      <c r="V3773" s="5">
        <f t="shared" si="526"/>
        <v>0</v>
      </c>
      <c r="W3773" s="5">
        <f t="shared" si="527"/>
        <v>0</v>
      </c>
      <c r="X3773" s="5">
        <f t="shared" si="530"/>
        <v>0</v>
      </c>
    </row>
    <row r="3774" spans="1:24" x14ac:dyDescent="0.15">
      <c r="A3774" s="7">
        <v>3773</v>
      </c>
      <c r="B3774" s="7">
        <v>6</v>
      </c>
      <c r="C3774" s="7">
        <v>7</v>
      </c>
      <c r="D3774" s="7">
        <v>5</v>
      </c>
      <c r="E3774" s="7">
        <v>158</v>
      </c>
      <c r="F3774" s="7">
        <v>21</v>
      </c>
      <c r="G3774" s="7">
        <v>9.1999999999999993</v>
      </c>
      <c r="H3774" s="7">
        <f t="shared" si="522"/>
        <v>3</v>
      </c>
      <c r="I3774" s="16">
        <f t="shared" si="523"/>
        <v>45084</v>
      </c>
      <c r="J3774" s="17">
        <v>0.2407</v>
      </c>
      <c r="K3774" s="18">
        <f>G3774*结论【关键目标】!C$27*0.7735*0.001</f>
        <v>0.85394399999999993</v>
      </c>
      <c r="L3774" s="5">
        <v>0</v>
      </c>
      <c r="M3774" s="5">
        <f>ABS(IF(L3774&lt;=0,L3774/耗电量关键数据!$B$6/1000,L3774/耗电量关键数据!$B$5/1000))</f>
        <v>0</v>
      </c>
      <c r="N3774" s="5">
        <f>电气设备逐时使用率计算!H3750</f>
        <v>1.1688450000000001</v>
      </c>
      <c r="O3774" s="5">
        <f>灯光逐时使用率计算!H3750</f>
        <v>0.37403039999999999</v>
      </c>
      <c r="P3774" s="19">
        <f t="shared" si="524"/>
        <v>1.5428754000000002</v>
      </c>
      <c r="Q3774" s="19">
        <f t="shared" si="528"/>
        <v>0</v>
      </c>
      <c r="R3774" s="20">
        <f t="shared" si="525"/>
        <v>0.85394399999999993</v>
      </c>
      <c r="S3774" s="20">
        <f t="shared" si="529"/>
        <v>0</v>
      </c>
      <c r="T3774" s="20">
        <f>IF((T3773+R3774)&lt;0,0,IF((T3773+R3774)&gt;结论【关键目标】!C$28,结论【关键目标】!C$28,T3773+R3774))</f>
        <v>9.0148191999999998</v>
      </c>
      <c r="U3774" s="19">
        <f>IF((T3773+R3774)&lt;结论【关键目标】!$C$28,0,(发电量计算【计算逻辑页】!R3774+发电量计算【计算逻辑页】!T3773-结论【关键目标】!$C$28))</f>
        <v>0</v>
      </c>
      <c r="V3774" s="5">
        <f t="shared" si="526"/>
        <v>0</v>
      </c>
      <c r="W3774" s="5">
        <f t="shared" si="527"/>
        <v>0.20554432079999999</v>
      </c>
      <c r="X3774" s="5">
        <f t="shared" si="530"/>
        <v>0</v>
      </c>
    </row>
    <row r="3775" spans="1:24" x14ac:dyDescent="0.15">
      <c r="A3775" s="7">
        <v>3774</v>
      </c>
      <c r="B3775" s="7">
        <v>6</v>
      </c>
      <c r="C3775" s="7">
        <v>7</v>
      </c>
      <c r="D3775" s="7">
        <v>6</v>
      </c>
      <c r="E3775" s="7">
        <v>158</v>
      </c>
      <c r="F3775" s="7">
        <v>21.5</v>
      </c>
      <c r="G3775" s="7">
        <v>114.7</v>
      </c>
      <c r="H3775" s="7">
        <f t="shared" si="522"/>
        <v>3</v>
      </c>
      <c r="I3775" s="16">
        <f t="shared" si="523"/>
        <v>45084</v>
      </c>
      <c r="J3775" s="17">
        <v>0.2407</v>
      </c>
      <c r="K3775" s="18">
        <f>G3775*结论【关键目标】!C$27*0.7735*0.001</f>
        <v>10.646454</v>
      </c>
      <c r="L3775" s="5">
        <v>0</v>
      </c>
      <c r="M3775" s="5">
        <f>ABS(IF(L3775&lt;=0,L3775/耗电量关键数据!$B$6/1000,L3775/耗电量关键数据!$B$5/1000))</f>
        <v>0</v>
      </c>
      <c r="N3775" s="5">
        <f>电气设备逐时使用率计算!H3751</f>
        <v>1.1688450000000001</v>
      </c>
      <c r="O3775" s="5">
        <f>灯光逐时使用率计算!H3751</f>
        <v>0.37403039999999999</v>
      </c>
      <c r="P3775" s="19">
        <f t="shared" si="524"/>
        <v>1.5428754000000002</v>
      </c>
      <c r="Q3775" s="19">
        <f t="shared" si="528"/>
        <v>0</v>
      </c>
      <c r="R3775" s="20">
        <f t="shared" si="525"/>
        <v>10.646454</v>
      </c>
      <c r="S3775" s="20">
        <f t="shared" si="529"/>
        <v>0</v>
      </c>
      <c r="T3775" s="20">
        <f>IF((T3774+R3775)&lt;0,0,IF((T3774+R3775)&gt;结论【关键目标】!C$28,结论【关键目标】!C$28,T3774+R3775))</f>
        <v>19.6612732</v>
      </c>
      <c r="U3775" s="19">
        <f>IF((T3774+R3775)&lt;结论【关键目标】!$C$28,0,(发电量计算【计算逻辑页】!R3775+发电量计算【计算逻辑页】!T3774-结论【关键目标】!$C$28))</f>
        <v>0</v>
      </c>
      <c r="V3775" s="5">
        <f t="shared" si="526"/>
        <v>0</v>
      </c>
      <c r="W3775" s="5">
        <f t="shared" si="527"/>
        <v>0.37137010878000004</v>
      </c>
      <c r="X3775" s="5">
        <f t="shared" si="530"/>
        <v>0</v>
      </c>
    </row>
    <row r="3776" spans="1:24" x14ac:dyDescent="0.15">
      <c r="A3776" s="7">
        <v>3775</v>
      </c>
      <c r="B3776" s="7">
        <v>6</v>
      </c>
      <c r="C3776" s="7">
        <v>7</v>
      </c>
      <c r="D3776" s="7">
        <v>7</v>
      </c>
      <c r="E3776" s="7">
        <v>158</v>
      </c>
      <c r="F3776" s="7">
        <v>20</v>
      </c>
      <c r="G3776" s="7">
        <v>185.6</v>
      </c>
      <c r="H3776" s="7">
        <f t="shared" si="522"/>
        <v>3</v>
      </c>
      <c r="I3776" s="16">
        <f t="shared" si="523"/>
        <v>45084</v>
      </c>
      <c r="J3776" s="17">
        <v>0.2407</v>
      </c>
      <c r="K3776" s="18">
        <f>G3776*结论【关键目标】!C$27*0.7735*0.001</f>
        <v>17.227392000000002</v>
      </c>
      <c r="L3776" s="5">
        <v>0</v>
      </c>
      <c r="M3776" s="5">
        <f>ABS(IF(L3776&lt;=0,L3776/耗电量关键数据!$B$6/1000,L3776/耗电量关键数据!$B$5/1000))</f>
        <v>0</v>
      </c>
      <c r="N3776" s="5">
        <f>电气设备逐时使用率计算!H3752</f>
        <v>2.3376900000000003</v>
      </c>
      <c r="O3776" s="5">
        <f>灯光逐时使用率计算!H3752</f>
        <v>1.2467680000000001</v>
      </c>
      <c r="P3776" s="19">
        <f t="shared" si="524"/>
        <v>3.5844580000000006</v>
      </c>
      <c r="Q3776" s="19">
        <f t="shared" si="528"/>
        <v>0</v>
      </c>
      <c r="R3776" s="20">
        <f t="shared" si="525"/>
        <v>17.227392000000002</v>
      </c>
      <c r="S3776" s="20">
        <f t="shared" si="529"/>
        <v>0</v>
      </c>
      <c r="T3776" s="20">
        <f>IF((T3775+R3776)&lt;0,0,IF((T3775+R3776)&gt;结论【关键目标】!C$28,结论【关键目标】!C$28,T3775+R3776))</f>
        <v>22</v>
      </c>
      <c r="U3776" s="19">
        <f>IF((T3775+R3776)&lt;结论【关键目标】!$C$28,0,(发电量计算【计算逻辑页】!R3776+发电量计算【计算逻辑页】!T3775-结论【关键目标】!$C$28))</f>
        <v>14.888665200000005</v>
      </c>
      <c r="V3776" s="5">
        <f t="shared" si="526"/>
        <v>0</v>
      </c>
      <c r="W3776" s="5">
        <f t="shared" si="527"/>
        <v>0.8627790406000001</v>
      </c>
      <c r="X3776" s="5">
        <f t="shared" si="530"/>
        <v>0</v>
      </c>
    </row>
    <row r="3777" spans="1:24" x14ac:dyDescent="0.15">
      <c r="A3777" s="7">
        <v>3776</v>
      </c>
      <c r="B3777" s="7">
        <v>6</v>
      </c>
      <c r="C3777" s="7">
        <v>7</v>
      </c>
      <c r="D3777" s="7">
        <v>8</v>
      </c>
      <c r="E3777" s="7">
        <v>158</v>
      </c>
      <c r="F3777" s="7">
        <v>22</v>
      </c>
      <c r="G3777" s="7">
        <v>355.3</v>
      </c>
      <c r="H3777" s="7">
        <f t="shared" si="522"/>
        <v>3</v>
      </c>
      <c r="I3777" s="16">
        <f t="shared" si="523"/>
        <v>45084</v>
      </c>
      <c r="J3777" s="17">
        <v>0.70809999999999995</v>
      </c>
      <c r="K3777" s="18">
        <f>G3777*结论【关键目标】!C$27*0.7735*0.001</f>
        <v>32.978945999999993</v>
      </c>
      <c r="L3777" s="5">
        <v>19018.360939999999</v>
      </c>
      <c r="M3777" s="5">
        <f>ABS(IF(L3777&lt;=0,L3777/耗电量关键数据!$B$6/1000,L3777/耗电量关键数据!$B$5/1000))</f>
        <v>5.4338174114285716</v>
      </c>
      <c r="N3777" s="5">
        <f>电气设备逐时使用率计算!H3753</f>
        <v>11.688450000000001</v>
      </c>
      <c r="O3777" s="5">
        <f>灯光逐时使用率计算!H3753</f>
        <v>6.2338399999999998</v>
      </c>
      <c r="P3777" s="19">
        <f t="shared" si="524"/>
        <v>23.356107411428574</v>
      </c>
      <c r="Q3777" s="19">
        <f t="shared" si="528"/>
        <v>0</v>
      </c>
      <c r="R3777" s="20">
        <f t="shared" si="525"/>
        <v>32.978945999999993</v>
      </c>
      <c r="S3777" s="20">
        <f t="shared" si="529"/>
        <v>0</v>
      </c>
      <c r="T3777" s="20">
        <f>IF((T3776+R3777)&lt;0,0,IF((T3776+R3777)&gt;结论【关键目标】!C$28,结论【关键目标】!C$28,T3776+R3777))</f>
        <v>22</v>
      </c>
      <c r="U3777" s="19">
        <f>IF((T3776+R3777)&lt;结论【关键目标】!$C$28,0,(发电量计算【计算逻辑页】!R3777+发电量计算【计算逻辑页】!T3776-结论【关键目标】!$C$28))</f>
        <v>32.978945999999993</v>
      </c>
      <c r="V3777" s="5">
        <f t="shared" si="526"/>
        <v>11.542631099999998</v>
      </c>
      <c r="W3777" s="5">
        <f t="shared" si="527"/>
        <v>16.538459658032572</v>
      </c>
      <c r="X3777" s="5">
        <f t="shared" si="530"/>
        <v>0</v>
      </c>
    </row>
    <row r="3778" spans="1:24" x14ac:dyDescent="0.15">
      <c r="A3778" s="7">
        <v>3777</v>
      </c>
      <c r="B3778" s="7">
        <v>6</v>
      </c>
      <c r="C3778" s="7">
        <v>7</v>
      </c>
      <c r="D3778" s="7">
        <v>9</v>
      </c>
      <c r="E3778" s="7">
        <v>158</v>
      </c>
      <c r="F3778" s="7">
        <v>23.6</v>
      </c>
      <c r="G3778" s="7">
        <v>495</v>
      </c>
      <c r="H3778" s="7">
        <f t="shared" ref="H3778:H3841" si="531">WEEKDAY(I:I,2)</f>
        <v>3</v>
      </c>
      <c r="I3778" s="16">
        <f t="shared" ref="I3778:I3841" si="532">DATE(2023,B3778,C3778)</f>
        <v>45084</v>
      </c>
      <c r="J3778" s="17">
        <v>0.70809999999999995</v>
      </c>
      <c r="K3778" s="18">
        <f>G3778*结论【关键目标】!C$27*0.7735*0.001</f>
        <v>45.945900000000002</v>
      </c>
      <c r="L3778" s="5">
        <v>36966.273529999999</v>
      </c>
      <c r="M3778" s="5">
        <f>ABS(IF(L3778&lt;=0,L3778/耗电量关键数据!$B$6/1000,L3778/耗电量关键数据!$B$5/1000))</f>
        <v>10.561792437142856</v>
      </c>
      <c r="N3778" s="5">
        <f>电气设备逐时使用率计算!H3754</f>
        <v>22.208055000000002</v>
      </c>
      <c r="O3778" s="5">
        <f>灯光逐时使用率计算!H3754</f>
        <v>11.844296</v>
      </c>
      <c r="P3778" s="19">
        <f t="shared" ref="P3778:P3841" si="533">M3778+N3778+O3778</f>
        <v>44.614143437142857</v>
      </c>
      <c r="Q3778" s="19">
        <f t="shared" si="528"/>
        <v>0</v>
      </c>
      <c r="R3778" s="20">
        <f t="shared" ref="R3778:R3841" si="534">K3778-Q3778</f>
        <v>45.945900000000002</v>
      </c>
      <c r="S3778" s="20">
        <f t="shared" si="529"/>
        <v>0</v>
      </c>
      <c r="T3778" s="20">
        <f>IF((T3777+R3778)&lt;0,0,IF((T3777+R3778)&gt;结论【关键目标】!C$28,结论【关键目标】!C$28,T3777+R3778))</f>
        <v>22</v>
      </c>
      <c r="U3778" s="19">
        <f>IF((T3777+R3778)&lt;结论【关键目标】!$C$28,0,(发电量计算【计算逻辑页】!R3778+发电量计算【计算逻辑页】!T3777-结论【关键目标】!$C$28))</f>
        <v>45.945899999999995</v>
      </c>
      <c r="V3778" s="5">
        <f t="shared" ref="V3778:V3841" si="535">IF(J3778&gt;0.35,U3778*0.35,0)</f>
        <v>16.081064999999999</v>
      </c>
      <c r="W3778" s="5">
        <f t="shared" ref="W3778:W3841" si="536">IF(P3778&gt;K3778,K3778*J3778,P3778*J3778)</f>
        <v>31.591274967840857</v>
      </c>
      <c r="X3778" s="5">
        <f t="shared" si="530"/>
        <v>0</v>
      </c>
    </row>
    <row r="3779" spans="1:24" x14ac:dyDescent="0.15">
      <c r="A3779" s="7">
        <v>3778</v>
      </c>
      <c r="B3779" s="7">
        <v>6</v>
      </c>
      <c r="C3779" s="7">
        <v>7</v>
      </c>
      <c r="D3779" s="7">
        <v>10</v>
      </c>
      <c r="E3779" s="7">
        <v>158</v>
      </c>
      <c r="F3779" s="7">
        <v>26</v>
      </c>
      <c r="G3779" s="7">
        <v>694.5</v>
      </c>
      <c r="H3779" s="7">
        <f t="shared" si="531"/>
        <v>3</v>
      </c>
      <c r="I3779" s="16">
        <f t="shared" si="532"/>
        <v>45084</v>
      </c>
      <c r="J3779" s="17">
        <v>0.70809999999999995</v>
      </c>
      <c r="K3779" s="18">
        <f>G3779*结论【关键目标】!C$27*0.7735*0.001</f>
        <v>64.463489999999993</v>
      </c>
      <c r="L3779" s="5">
        <v>45284.037450000003</v>
      </c>
      <c r="M3779" s="5">
        <f>ABS(IF(L3779&lt;=0,L3779/耗电量关键数据!$B$6/1000,L3779/耗电量关键数据!$B$5/1000))</f>
        <v>12.938296414285714</v>
      </c>
      <c r="N3779" s="5">
        <f>电气设备逐时使用率计算!H3755</f>
        <v>22.208055000000002</v>
      </c>
      <c r="O3779" s="5">
        <f>灯光逐时使用率计算!H3755</f>
        <v>11.844296</v>
      </c>
      <c r="P3779" s="19">
        <f t="shared" si="533"/>
        <v>46.990647414285718</v>
      </c>
      <c r="Q3779" s="19">
        <f t="shared" ref="Q3779:Q3842" si="537">IF(J3779&gt;0.8,P3779,0)</f>
        <v>0</v>
      </c>
      <c r="R3779" s="20">
        <f t="shared" si="534"/>
        <v>64.463489999999993</v>
      </c>
      <c r="S3779" s="20">
        <f t="shared" ref="S3779:S3842" si="538">IF(R3779&lt;0,ABS(R3779),0)</f>
        <v>0</v>
      </c>
      <c r="T3779" s="20">
        <f>IF((T3778+R3779)&lt;0,0,IF((T3778+R3779)&gt;结论【关键目标】!C$28,结论【关键目标】!C$28,T3778+R3779))</f>
        <v>22</v>
      </c>
      <c r="U3779" s="19">
        <f>IF((T3778+R3779)&lt;结论【关键目标】!$C$28,0,(发电量计算【计算逻辑页】!R3779+发电量计算【计算逻辑页】!T3778-结论【关键目标】!$C$28))</f>
        <v>64.463489999999993</v>
      </c>
      <c r="V3779" s="5">
        <f t="shared" si="535"/>
        <v>22.562221499999996</v>
      </c>
      <c r="W3779" s="5">
        <f t="shared" si="536"/>
        <v>33.274077434055712</v>
      </c>
      <c r="X3779" s="5">
        <f t="shared" si="530"/>
        <v>0</v>
      </c>
    </row>
    <row r="3780" spans="1:24" x14ac:dyDescent="0.15">
      <c r="A3780" s="7">
        <v>3779</v>
      </c>
      <c r="B3780" s="7">
        <v>6</v>
      </c>
      <c r="C3780" s="7">
        <v>7</v>
      </c>
      <c r="D3780" s="7">
        <v>11</v>
      </c>
      <c r="E3780" s="7">
        <v>158</v>
      </c>
      <c r="F3780" s="7">
        <v>26</v>
      </c>
      <c r="G3780" s="7">
        <v>703.4</v>
      </c>
      <c r="H3780" s="7">
        <f t="shared" si="531"/>
        <v>3</v>
      </c>
      <c r="I3780" s="16">
        <f t="shared" si="532"/>
        <v>45084</v>
      </c>
      <c r="J3780" s="17">
        <v>1.2267999999999999</v>
      </c>
      <c r="K3780" s="18">
        <f>G3780*结论【关键目标】!C$27*0.7735*0.001</f>
        <v>65.289587999999995</v>
      </c>
      <c r="L3780" s="5">
        <v>49985.492890000001</v>
      </c>
      <c r="M3780" s="5">
        <f>ABS(IF(L3780&lt;=0,L3780/耗电量关键数据!$B$6/1000,L3780/耗电量关键数据!$B$5/1000))</f>
        <v>14.281569397142857</v>
      </c>
      <c r="N3780" s="5">
        <f>电气设备逐时使用率计算!H3756</f>
        <v>22.208055000000002</v>
      </c>
      <c r="O3780" s="5">
        <f>灯光逐时使用率计算!H3756</f>
        <v>11.844296</v>
      </c>
      <c r="P3780" s="19">
        <f t="shared" si="533"/>
        <v>48.333920397142862</v>
      </c>
      <c r="Q3780" s="19">
        <f t="shared" si="537"/>
        <v>48.333920397142862</v>
      </c>
      <c r="R3780" s="20">
        <f t="shared" si="534"/>
        <v>16.955667602857133</v>
      </c>
      <c r="S3780" s="20">
        <f t="shared" si="538"/>
        <v>0</v>
      </c>
      <c r="T3780" s="20">
        <f>IF((T3779+R3780)&lt;0,0,IF((T3779+R3780)&gt;结论【关键目标】!C$28,结论【关键目标】!C$28,T3779+R3780))</f>
        <v>22</v>
      </c>
      <c r="U3780" s="19">
        <f>IF((T3779+R3780)&lt;结论【关键目标】!$C$28,0,(发电量计算【计算逻辑页】!R3780+发电量计算【计算逻辑页】!T3779-结论【关键目标】!$C$28))</f>
        <v>16.955667602857133</v>
      </c>
      <c r="V3780" s="5">
        <f t="shared" si="535"/>
        <v>5.9344836609999962</v>
      </c>
      <c r="W3780" s="5">
        <f t="shared" si="536"/>
        <v>59.29605354321486</v>
      </c>
      <c r="X3780" s="5">
        <f t="shared" ref="X3780:X3843" si="539">(J3780-0.35)*IF(T3780&gt;S3780,S3780,T3780)</f>
        <v>0</v>
      </c>
    </row>
    <row r="3781" spans="1:24" x14ac:dyDescent="0.15">
      <c r="A3781" s="7">
        <v>3780</v>
      </c>
      <c r="B3781" s="7">
        <v>6</v>
      </c>
      <c r="C3781" s="7">
        <v>7</v>
      </c>
      <c r="D3781" s="7">
        <v>12</v>
      </c>
      <c r="E3781" s="7">
        <v>158</v>
      </c>
      <c r="F3781" s="7">
        <v>29.2</v>
      </c>
      <c r="G3781" s="7">
        <v>766.1</v>
      </c>
      <c r="H3781" s="7">
        <f t="shared" si="531"/>
        <v>3</v>
      </c>
      <c r="I3781" s="16">
        <f t="shared" si="532"/>
        <v>45084</v>
      </c>
      <c r="J3781" s="17">
        <v>1.2267999999999999</v>
      </c>
      <c r="K3781" s="18">
        <f>G3781*结论【关键目标】!C$27*0.7735*0.001</f>
        <v>71.109402000000003</v>
      </c>
      <c r="L3781" s="5">
        <v>44993.933100000002</v>
      </c>
      <c r="M3781" s="5">
        <f>ABS(IF(L3781&lt;=0,L3781/耗电量关键数据!$B$6/1000,L3781/耗电量关键数据!$B$5/1000))</f>
        <v>12.855409457142859</v>
      </c>
      <c r="N3781" s="5">
        <f>电气设备逐时使用率计算!H3757</f>
        <v>11.688450000000001</v>
      </c>
      <c r="O3781" s="5">
        <f>灯光逐时使用率计算!H3757</f>
        <v>9.9741440000000008</v>
      </c>
      <c r="P3781" s="19">
        <f t="shared" si="533"/>
        <v>34.518003457142861</v>
      </c>
      <c r="Q3781" s="19">
        <f t="shared" si="537"/>
        <v>34.518003457142861</v>
      </c>
      <c r="R3781" s="20">
        <f t="shared" si="534"/>
        <v>36.591398542857142</v>
      </c>
      <c r="S3781" s="20">
        <f t="shared" si="538"/>
        <v>0</v>
      </c>
      <c r="T3781" s="20">
        <f>IF((T3780+R3781)&lt;0,0,IF((T3780+R3781)&gt;结论【关键目标】!C$28,结论【关键目标】!C$28,T3780+R3781))</f>
        <v>22</v>
      </c>
      <c r="U3781" s="19">
        <f>IF((T3780+R3781)&lt;结论【关键目标】!$C$28,0,(发电量计算【计算逻辑页】!R3781+发电量计算【计算逻辑页】!T3780-结论【关键目标】!$C$28))</f>
        <v>36.591398542857142</v>
      </c>
      <c r="V3781" s="5">
        <f t="shared" si="535"/>
        <v>12.806989489999999</v>
      </c>
      <c r="W3781" s="5">
        <f t="shared" si="536"/>
        <v>42.34668664122286</v>
      </c>
      <c r="X3781" s="5">
        <f t="shared" si="539"/>
        <v>0</v>
      </c>
    </row>
    <row r="3782" spans="1:24" x14ac:dyDescent="0.15">
      <c r="A3782" s="7">
        <v>3781</v>
      </c>
      <c r="B3782" s="7">
        <v>6</v>
      </c>
      <c r="C3782" s="7">
        <v>7</v>
      </c>
      <c r="D3782" s="7">
        <v>13</v>
      </c>
      <c r="E3782" s="7">
        <v>158</v>
      </c>
      <c r="F3782" s="7">
        <v>31</v>
      </c>
      <c r="G3782" s="7">
        <v>778</v>
      </c>
      <c r="H3782" s="7">
        <f t="shared" si="531"/>
        <v>3</v>
      </c>
      <c r="I3782" s="16">
        <f t="shared" si="532"/>
        <v>45084</v>
      </c>
      <c r="J3782" s="17">
        <v>1.2267999999999999</v>
      </c>
      <c r="K3782" s="18">
        <f>G3782*结论【关键目标】!C$27*0.7735*0.001</f>
        <v>72.21396</v>
      </c>
      <c r="L3782" s="5">
        <v>46533.099470000001</v>
      </c>
      <c r="M3782" s="5">
        <f>ABS(IF(L3782&lt;=0,L3782/耗电量关键数据!$B$6/1000,L3782/耗电量关键数据!$B$5/1000))</f>
        <v>13.295171277142858</v>
      </c>
      <c r="N3782" s="5">
        <f>电气设备逐时使用率计算!H3758</f>
        <v>11.688450000000001</v>
      </c>
      <c r="O3782" s="5">
        <f>灯光逐时使用率计算!H3758</f>
        <v>9.9741440000000008</v>
      </c>
      <c r="P3782" s="19">
        <f t="shared" si="533"/>
        <v>34.957765277142862</v>
      </c>
      <c r="Q3782" s="19">
        <f t="shared" si="537"/>
        <v>34.957765277142862</v>
      </c>
      <c r="R3782" s="20">
        <f t="shared" si="534"/>
        <v>37.256194722857138</v>
      </c>
      <c r="S3782" s="20">
        <f t="shared" si="538"/>
        <v>0</v>
      </c>
      <c r="T3782" s="20">
        <f>IF((T3781+R3782)&lt;0,0,IF((T3781+R3782)&gt;结论【关键目标】!C$28,结论【关键目标】!C$28,T3781+R3782))</f>
        <v>22</v>
      </c>
      <c r="U3782" s="19">
        <f>IF((T3781+R3782)&lt;结论【关键目标】!$C$28,0,(发电量计算【计算逻辑页】!R3782+发电量计算【计算逻辑页】!T3781-结论【关键目标】!$C$28))</f>
        <v>37.256194722857138</v>
      </c>
      <c r="V3782" s="5">
        <f t="shared" si="535"/>
        <v>13.039668152999997</v>
      </c>
      <c r="W3782" s="5">
        <f t="shared" si="536"/>
        <v>42.886186441998859</v>
      </c>
      <c r="X3782" s="5">
        <f t="shared" si="539"/>
        <v>0</v>
      </c>
    </row>
    <row r="3783" spans="1:24" x14ac:dyDescent="0.15">
      <c r="A3783" s="7">
        <v>3782</v>
      </c>
      <c r="B3783" s="7">
        <v>6</v>
      </c>
      <c r="C3783" s="7">
        <v>7</v>
      </c>
      <c r="D3783" s="7">
        <v>14</v>
      </c>
      <c r="E3783" s="7">
        <v>158</v>
      </c>
      <c r="F3783" s="7">
        <v>33</v>
      </c>
      <c r="G3783" s="7">
        <v>737.4</v>
      </c>
      <c r="H3783" s="7">
        <f t="shared" si="531"/>
        <v>3</v>
      </c>
      <c r="I3783" s="16">
        <f t="shared" si="532"/>
        <v>45084</v>
      </c>
      <c r="J3783" s="17">
        <v>1.2267999999999999</v>
      </c>
      <c r="K3783" s="18">
        <f>G3783*结论【关键目标】!C$27*0.7735*0.001</f>
        <v>68.445467999999991</v>
      </c>
      <c r="L3783" s="5">
        <v>55119.293160000001</v>
      </c>
      <c r="M3783" s="5">
        <f>ABS(IF(L3783&lt;=0,L3783/耗电量关键数据!$B$6/1000,L3783/耗电量关键数据!$B$5/1000))</f>
        <v>15.748369474285715</v>
      </c>
      <c r="N3783" s="5">
        <f>电气设备逐时使用率计算!H3759</f>
        <v>22.208055000000002</v>
      </c>
      <c r="O3783" s="5">
        <f>灯光逐时使用率计算!H3759</f>
        <v>11.844296</v>
      </c>
      <c r="P3783" s="19">
        <f t="shared" si="533"/>
        <v>49.800720474285718</v>
      </c>
      <c r="Q3783" s="19">
        <f t="shared" si="537"/>
        <v>49.800720474285718</v>
      </c>
      <c r="R3783" s="20">
        <f t="shared" si="534"/>
        <v>18.644747525714273</v>
      </c>
      <c r="S3783" s="20">
        <f t="shared" si="538"/>
        <v>0</v>
      </c>
      <c r="T3783" s="20">
        <f>IF((T3782+R3783)&lt;0,0,IF((T3782+R3783)&gt;结论【关键目标】!C$28,结论【关键目标】!C$28,T3782+R3783))</f>
        <v>22</v>
      </c>
      <c r="U3783" s="19">
        <f>IF((T3782+R3783)&lt;结论【关键目标】!$C$28,0,(发电量计算【计算逻辑页】!R3783+发电量计算【计算逻辑页】!T3782-结论【关键目标】!$C$28))</f>
        <v>18.644747525714273</v>
      </c>
      <c r="V3783" s="5">
        <f t="shared" si="535"/>
        <v>6.5256616339999951</v>
      </c>
      <c r="W3783" s="5">
        <f t="shared" si="536"/>
        <v>61.095523877853715</v>
      </c>
      <c r="X3783" s="5">
        <f t="shared" si="539"/>
        <v>0</v>
      </c>
    </row>
    <row r="3784" spans="1:24" x14ac:dyDescent="0.15">
      <c r="A3784" s="7">
        <v>3783</v>
      </c>
      <c r="B3784" s="7">
        <v>6</v>
      </c>
      <c r="C3784" s="7">
        <v>7</v>
      </c>
      <c r="D3784" s="7">
        <v>15</v>
      </c>
      <c r="E3784" s="7">
        <v>158</v>
      </c>
      <c r="F3784" s="7">
        <v>32.1</v>
      </c>
      <c r="G3784" s="7">
        <v>633.6</v>
      </c>
      <c r="H3784" s="7">
        <f t="shared" si="531"/>
        <v>3</v>
      </c>
      <c r="I3784" s="16">
        <f t="shared" si="532"/>
        <v>45084</v>
      </c>
      <c r="J3784" s="17">
        <v>1.2267999999999999</v>
      </c>
      <c r="K3784" s="18">
        <f>G3784*结论【关键目标】!C$27*0.7735*0.001</f>
        <v>58.810752000000001</v>
      </c>
      <c r="L3784" s="5">
        <v>52716.206080000004</v>
      </c>
      <c r="M3784" s="5">
        <f>ABS(IF(L3784&lt;=0,L3784/耗电量关键数据!$B$6/1000,L3784/耗电量关键数据!$B$5/1000))</f>
        <v>15.061773165714287</v>
      </c>
      <c r="N3784" s="5">
        <f>电气设备逐时使用率计算!H3760</f>
        <v>22.208055000000002</v>
      </c>
      <c r="O3784" s="5">
        <f>灯光逐时使用率计算!H3760</f>
        <v>11.844296</v>
      </c>
      <c r="P3784" s="19">
        <f t="shared" si="533"/>
        <v>49.114124165714287</v>
      </c>
      <c r="Q3784" s="19">
        <f t="shared" si="537"/>
        <v>49.114124165714287</v>
      </c>
      <c r="R3784" s="20">
        <f t="shared" si="534"/>
        <v>9.6966278342857137</v>
      </c>
      <c r="S3784" s="20">
        <f t="shared" si="538"/>
        <v>0</v>
      </c>
      <c r="T3784" s="20">
        <f>IF((T3783+R3784)&lt;0,0,IF((T3783+R3784)&gt;结论【关键目标】!C$28,结论【关键目标】!C$28,T3783+R3784))</f>
        <v>22</v>
      </c>
      <c r="U3784" s="19">
        <f>IF((T3783+R3784)&lt;结论【关键目标】!$C$28,0,(发电量计算【计算逻辑页】!R3784+发电量计算【计算逻辑页】!T3783-结论【关键目标】!$C$28))</f>
        <v>9.6966278342857137</v>
      </c>
      <c r="V3784" s="5">
        <f t="shared" si="535"/>
        <v>3.3938197419999998</v>
      </c>
      <c r="W3784" s="5">
        <f t="shared" si="536"/>
        <v>60.253207526498279</v>
      </c>
      <c r="X3784" s="5">
        <f t="shared" si="539"/>
        <v>0</v>
      </c>
    </row>
    <row r="3785" spans="1:24" x14ac:dyDescent="0.15">
      <c r="A3785" s="7">
        <v>3784</v>
      </c>
      <c r="B3785" s="7">
        <v>6</v>
      </c>
      <c r="C3785" s="7">
        <v>7</v>
      </c>
      <c r="D3785" s="7">
        <v>16</v>
      </c>
      <c r="E3785" s="7">
        <v>158</v>
      </c>
      <c r="F3785" s="7">
        <v>33</v>
      </c>
      <c r="G3785" s="7">
        <v>472.5</v>
      </c>
      <c r="H3785" s="7">
        <f t="shared" si="531"/>
        <v>3</v>
      </c>
      <c r="I3785" s="16">
        <f t="shared" si="532"/>
        <v>45084</v>
      </c>
      <c r="J3785" s="17">
        <v>0.70809999999999995</v>
      </c>
      <c r="K3785" s="18">
        <f>G3785*结论【关键目标】!C$27*0.7735*0.001</f>
        <v>43.85745</v>
      </c>
      <c r="L3785" s="5">
        <v>50905.407910000002</v>
      </c>
      <c r="M3785" s="5">
        <f>ABS(IF(L3785&lt;=0,L3785/耗电量关键数据!$B$6/1000,L3785/耗电量关键数据!$B$5/1000))</f>
        <v>14.54440226</v>
      </c>
      <c r="N3785" s="5">
        <f>电气设备逐时使用率计算!H3761</f>
        <v>22.208055000000002</v>
      </c>
      <c r="O3785" s="5">
        <f>灯光逐时使用率计算!H3761</f>
        <v>11.844296</v>
      </c>
      <c r="P3785" s="19">
        <f t="shared" si="533"/>
        <v>48.59675326</v>
      </c>
      <c r="Q3785" s="19">
        <f t="shared" si="537"/>
        <v>0</v>
      </c>
      <c r="R3785" s="20">
        <f t="shared" si="534"/>
        <v>43.85745</v>
      </c>
      <c r="S3785" s="20">
        <f t="shared" si="538"/>
        <v>0</v>
      </c>
      <c r="T3785" s="20">
        <f>IF((T3784+R3785)&lt;0,0,IF((T3784+R3785)&gt;结论【关键目标】!C$28,结论【关键目标】!C$28,T3784+R3785))</f>
        <v>22</v>
      </c>
      <c r="U3785" s="19">
        <f>IF((T3784+R3785)&lt;结论【关键目标】!$C$28,0,(发电量计算【计算逻辑页】!R3785+发电量计算【计算逻辑页】!T3784-结论【关键目标】!$C$28))</f>
        <v>43.85745</v>
      </c>
      <c r="V3785" s="5">
        <f t="shared" si="535"/>
        <v>15.350107499999998</v>
      </c>
      <c r="W3785" s="5">
        <f t="shared" si="536"/>
        <v>31.055460344999997</v>
      </c>
      <c r="X3785" s="5">
        <f t="shared" si="539"/>
        <v>0</v>
      </c>
    </row>
    <row r="3786" spans="1:24" x14ac:dyDescent="0.15">
      <c r="A3786" s="7">
        <v>3785</v>
      </c>
      <c r="B3786" s="7">
        <v>6</v>
      </c>
      <c r="C3786" s="7">
        <v>7</v>
      </c>
      <c r="D3786" s="7">
        <v>17</v>
      </c>
      <c r="E3786" s="7">
        <v>158</v>
      </c>
      <c r="F3786" s="7">
        <v>33</v>
      </c>
      <c r="G3786" s="7">
        <v>288.2</v>
      </c>
      <c r="H3786" s="7">
        <f t="shared" si="531"/>
        <v>3</v>
      </c>
      <c r="I3786" s="16">
        <f t="shared" si="532"/>
        <v>45084</v>
      </c>
      <c r="J3786" s="17">
        <v>0.70809999999999995</v>
      </c>
      <c r="K3786" s="18">
        <f>G3786*结论【关键目标】!C$27*0.7735*0.001</f>
        <v>26.750723999999998</v>
      </c>
      <c r="L3786" s="5">
        <v>44663.607389999997</v>
      </c>
      <c r="M3786" s="5">
        <f>ABS(IF(L3786&lt;=0,L3786/耗电量关键数据!$B$6/1000,L3786/耗电量关键数据!$B$5/1000))</f>
        <v>12.761030682857143</v>
      </c>
      <c r="N3786" s="5">
        <f>电气设备逐时使用率计算!H3762</f>
        <v>22.208055000000002</v>
      </c>
      <c r="O3786" s="5">
        <f>灯光逐时使用率计算!H3762</f>
        <v>11.844296</v>
      </c>
      <c r="P3786" s="19">
        <f t="shared" si="533"/>
        <v>46.813381682857141</v>
      </c>
      <c r="Q3786" s="19">
        <f t="shared" si="537"/>
        <v>0</v>
      </c>
      <c r="R3786" s="20">
        <f t="shared" si="534"/>
        <v>26.750723999999998</v>
      </c>
      <c r="S3786" s="20">
        <f t="shared" si="538"/>
        <v>0</v>
      </c>
      <c r="T3786" s="20">
        <f>IF((T3785+R3786)&lt;0,0,IF((T3785+R3786)&gt;结论【关键目标】!C$28,结论【关键目标】!C$28,T3785+R3786))</f>
        <v>22</v>
      </c>
      <c r="U3786" s="19">
        <f>IF((T3785+R3786)&lt;结论【关键目标】!$C$28,0,(发电量计算【计算逻辑页】!R3786+发电量计算【计算逻辑页】!T3785-结论【关键目标】!$C$28))</f>
        <v>26.750723999999998</v>
      </c>
      <c r="V3786" s="5">
        <f t="shared" si="535"/>
        <v>9.362753399999999</v>
      </c>
      <c r="W3786" s="5">
        <f t="shared" si="536"/>
        <v>18.942187664399999</v>
      </c>
      <c r="X3786" s="5">
        <f t="shared" si="539"/>
        <v>0</v>
      </c>
    </row>
    <row r="3787" spans="1:24" x14ac:dyDescent="0.15">
      <c r="A3787" s="7">
        <v>3786</v>
      </c>
      <c r="B3787" s="7">
        <v>6</v>
      </c>
      <c r="C3787" s="7">
        <v>7</v>
      </c>
      <c r="D3787" s="7">
        <v>18</v>
      </c>
      <c r="E3787" s="7">
        <v>158</v>
      </c>
      <c r="F3787" s="7">
        <v>32.299999999999997</v>
      </c>
      <c r="G3787" s="7">
        <v>135.30000000000001</v>
      </c>
      <c r="H3787" s="7">
        <f t="shared" si="531"/>
        <v>3</v>
      </c>
      <c r="I3787" s="16">
        <f t="shared" si="532"/>
        <v>45084</v>
      </c>
      <c r="J3787" s="17">
        <v>0.70809999999999995</v>
      </c>
      <c r="K3787" s="18">
        <f>G3787*结论【关键目标】!C$27*0.7735*0.001</f>
        <v>12.558546</v>
      </c>
      <c r="L3787" s="5">
        <v>25619.595359999999</v>
      </c>
      <c r="M3787" s="5">
        <f>ABS(IF(L3787&lt;=0,L3787/耗电量关键数据!$B$6/1000,L3787/耗电量关键数据!$B$5/1000))</f>
        <v>7.3198843885714284</v>
      </c>
      <c r="N3787" s="5">
        <f>电气设备逐时使用率计算!H3763</f>
        <v>7.0130699999999999</v>
      </c>
      <c r="O3787" s="5">
        <f>灯光逐时使用率计算!H3763</f>
        <v>3.7403040000000001</v>
      </c>
      <c r="P3787" s="19">
        <f t="shared" si="533"/>
        <v>18.073258388571428</v>
      </c>
      <c r="Q3787" s="19">
        <f t="shared" si="537"/>
        <v>0</v>
      </c>
      <c r="R3787" s="20">
        <f t="shared" si="534"/>
        <v>12.558546</v>
      </c>
      <c r="S3787" s="20">
        <f t="shared" si="538"/>
        <v>0</v>
      </c>
      <c r="T3787" s="20">
        <f>IF((T3786+R3787)&lt;0,0,IF((T3786+R3787)&gt;结论【关键目标】!C$28,结论【关键目标】!C$28,T3786+R3787))</f>
        <v>22</v>
      </c>
      <c r="U3787" s="19">
        <f>IF((T3786+R3787)&lt;结论【关键目标】!$C$28,0,(发电量计算【计算逻辑页】!R3787+发电量计算【计算逻辑页】!T3786-结论【关键目标】!$C$28))</f>
        <v>12.558546</v>
      </c>
      <c r="V3787" s="5">
        <f t="shared" si="535"/>
        <v>4.3954910999999992</v>
      </c>
      <c r="W3787" s="5">
        <f t="shared" si="536"/>
        <v>8.8927064225999999</v>
      </c>
      <c r="X3787" s="5">
        <f t="shared" si="539"/>
        <v>0</v>
      </c>
    </row>
    <row r="3788" spans="1:24" x14ac:dyDescent="0.15">
      <c r="A3788" s="7">
        <v>3787</v>
      </c>
      <c r="B3788" s="7">
        <v>6</v>
      </c>
      <c r="C3788" s="7">
        <v>7</v>
      </c>
      <c r="D3788" s="7">
        <v>19</v>
      </c>
      <c r="E3788" s="7">
        <v>158</v>
      </c>
      <c r="F3788" s="7">
        <v>31</v>
      </c>
      <c r="G3788" s="7">
        <v>0</v>
      </c>
      <c r="H3788" s="7">
        <f t="shared" si="531"/>
        <v>3</v>
      </c>
      <c r="I3788" s="16">
        <f t="shared" si="532"/>
        <v>45084</v>
      </c>
      <c r="J3788" s="17">
        <v>1.2267999999999999</v>
      </c>
      <c r="K3788" s="18">
        <f>G3788*结论【关键目标】!C$27*0.7735*0.001</f>
        <v>0</v>
      </c>
      <c r="L3788" s="5">
        <v>0</v>
      </c>
      <c r="M3788" s="5">
        <f>ABS(IF(L3788&lt;=0,L3788/耗电量关键数据!$B$6/1000,L3788/耗电量关键数据!$B$5/1000))</f>
        <v>0</v>
      </c>
      <c r="N3788" s="5">
        <f>电气设备逐时使用率计算!H3764</f>
        <v>7.0130699999999999</v>
      </c>
      <c r="O3788" s="5">
        <f>灯光逐时使用率计算!H3764</f>
        <v>3.7403040000000001</v>
      </c>
      <c r="P3788" s="19">
        <f t="shared" si="533"/>
        <v>10.753374000000001</v>
      </c>
      <c r="Q3788" s="19">
        <f t="shared" si="537"/>
        <v>10.753374000000001</v>
      </c>
      <c r="R3788" s="20">
        <f t="shared" si="534"/>
        <v>-10.753374000000001</v>
      </c>
      <c r="S3788" s="20">
        <f t="shared" si="538"/>
        <v>10.753374000000001</v>
      </c>
      <c r="T3788" s="20">
        <f>IF((T3787+R3788)&lt;0,0,IF((T3787+R3788)&gt;结论【关键目标】!C$28,结论【关键目标】!C$28,T3787+R3788))</f>
        <v>11.246625999999999</v>
      </c>
      <c r="U3788" s="19">
        <f>IF((T3787+R3788)&lt;结论【关键目标】!$C$28,0,(发电量计算【计算逻辑页】!R3788+发电量计算【计算逻辑页】!T3787-结论【关键目标】!$C$28))</f>
        <v>0</v>
      </c>
      <c r="V3788" s="5">
        <f t="shared" si="535"/>
        <v>0</v>
      </c>
      <c r="W3788" s="5">
        <f t="shared" si="536"/>
        <v>0</v>
      </c>
      <c r="X3788" s="5">
        <f t="shared" si="539"/>
        <v>9.428558323199999</v>
      </c>
    </row>
    <row r="3789" spans="1:24" x14ac:dyDescent="0.15">
      <c r="A3789" s="7">
        <v>3788</v>
      </c>
      <c r="B3789" s="7">
        <v>6</v>
      </c>
      <c r="C3789" s="7">
        <v>7</v>
      </c>
      <c r="D3789" s="7">
        <v>20</v>
      </c>
      <c r="E3789" s="7">
        <v>158</v>
      </c>
      <c r="F3789" s="7">
        <v>30</v>
      </c>
      <c r="G3789" s="7">
        <v>0</v>
      </c>
      <c r="H3789" s="7">
        <f t="shared" si="531"/>
        <v>3</v>
      </c>
      <c r="I3789" s="16">
        <f t="shared" si="532"/>
        <v>45084</v>
      </c>
      <c r="J3789" s="17">
        <v>1.2267999999999999</v>
      </c>
      <c r="K3789" s="18">
        <f>G3789*结论【关键目标】!C$27*0.7735*0.001</f>
        <v>0</v>
      </c>
      <c r="L3789" s="5">
        <v>0</v>
      </c>
      <c r="M3789" s="5">
        <f>ABS(IF(L3789&lt;=0,L3789/耗电量关键数据!$B$6/1000,L3789/耗电量关键数据!$B$5/1000))</f>
        <v>0</v>
      </c>
      <c r="N3789" s="5">
        <f>电气设备逐时使用率计算!H3765</f>
        <v>1.1688450000000001</v>
      </c>
      <c r="O3789" s="5">
        <f>灯光逐时使用率计算!H3765</f>
        <v>0.37403039999999999</v>
      </c>
      <c r="P3789" s="19">
        <f t="shared" si="533"/>
        <v>1.5428754000000002</v>
      </c>
      <c r="Q3789" s="19">
        <f t="shared" si="537"/>
        <v>1.5428754000000002</v>
      </c>
      <c r="R3789" s="20">
        <f t="shared" si="534"/>
        <v>-1.5428754000000002</v>
      </c>
      <c r="S3789" s="20">
        <f t="shared" si="538"/>
        <v>1.5428754000000002</v>
      </c>
      <c r="T3789" s="20">
        <f>IF((T3788+R3789)&lt;0,0,IF((T3788+R3789)&gt;结论【关键目标】!C$28,结论【关键目标】!C$28,T3788+R3789))</f>
        <v>9.7037505999999993</v>
      </c>
      <c r="U3789" s="19">
        <f>IF((T3788+R3789)&lt;结论【关键目标】!$C$28,0,(发电量计算【计算逻辑页】!R3789+发电量计算【计算逻辑页】!T3788-结论【关键目标】!$C$28))</f>
        <v>0</v>
      </c>
      <c r="V3789" s="5">
        <f t="shared" si="535"/>
        <v>0</v>
      </c>
      <c r="W3789" s="5">
        <f t="shared" si="536"/>
        <v>0</v>
      </c>
      <c r="X3789" s="5">
        <f t="shared" si="539"/>
        <v>1.3527931507200002</v>
      </c>
    </row>
    <row r="3790" spans="1:24" x14ac:dyDescent="0.15">
      <c r="A3790" s="7">
        <v>3789</v>
      </c>
      <c r="B3790" s="7">
        <v>6</v>
      </c>
      <c r="C3790" s="7">
        <v>7</v>
      </c>
      <c r="D3790" s="7">
        <v>21</v>
      </c>
      <c r="E3790" s="7">
        <v>158</v>
      </c>
      <c r="F3790" s="7">
        <v>29.8</v>
      </c>
      <c r="G3790" s="7">
        <v>0</v>
      </c>
      <c r="H3790" s="7">
        <f t="shared" si="531"/>
        <v>3</v>
      </c>
      <c r="I3790" s="16">
        <f t="shared" si="532"/>
        <v>45084</v>
      </c>
      <c r="J3790" s="17">
        <v>1.2267999999999999</v>
      </c>
      <c r="K3790" s="18">
        <f>G3790*结论【关键目标】!C$27*0.7735*0.001</f>
        <v>0</v>
      </c>
      <c r="L3790" s="5">
        <v>0</v>
      </c>
      <c r="M3790" s="5">
        <f>ABS(IF(L3790&lt;=0,L3790/耗电量关键数据!$B$6/1000,L3790/耗电量关键数据!$B$5/1000))</f>
        <v>0</v>
      </c>
      <c r="N3790" s="5">
        <f>电气设备逐时使用率计算!H3766</f>
        <v>1.1688450000000001</v>
      </c>
      <c r="O3790" s="5">
        <f>灯光逐时使用率计算!H3766</f>
        <v>0.37403039999999999</v>
      </c>
      <c r="P3790" s="19">
        <f t="shared" si="533"/>
        <v>1.5428754000000002</v>
      </c>
      <c r="Q3790" s="19">
        <f t="shared" si="537"/>
        <v>1.5428754000000002</v>
      </c>
      <c r="R3790" s="20">
        <f t="shared" si="534"/>
        <v>-1.5428754000000002</v>
      </c>
      <c r="S3790" s="20">
        <f t="shared" si="538"/>
        <v>1.5428754000000002</v>
      </c>
      <c r="T3790" s="20">
        <f>IF((T3789+R3790)&lt;0,0,IF((T3789+R3790)&gt;结论【关键目标】!C$28,结论【关键目标】!C$28,T3789+R3790))</f>
        <v>8.1608751999999996</v>
      </c>
      <c r="U3790" s="19">
        <f>IF((T3789+R3790)&lt;结论【关键目标】!$C$28,0,(发电量计算【计算逻辑页】!R3790+发电量计算【计算逻辑页】!T3789-结论【关键目标】!$C$28))</f>
        <v>0</v>
      </c>
      <c r="V3790" s="5">
        <f t="shared" si="535"/>
        <v>0</v>
      </c>
      <c r="W3790" s="5">
        <f t="shared" si="536"/>
        <v>0</v>
      </c>
      <c r="X3790" s="5">
        <f t="shared" si="539"/>
        <v>1.3527931507200002</v>
      </c>
    </row>
    <row r="3791" spans="1:24" x14ac:dyDescent="0.15">
      <c r="A3791" s="7">
        <v>3790</v>
      </c>
      <c r="B3791" s="7">
        <v>6</v>
      </c>
      <c r="C3791" s="7">
        <v>7</v>
      </c>
      <c r="D3791" s="7">
        <v>22</v>
      </c>
      <c r="E3791" s="7">
        <v>158</v>
      </c>
      <c r="F3791" s="7">
        <v>29</v>
      </c>
      <c r="G3791" s="7">
        <v>0</v>
      </c>
      <c r="H3791" s="7">
        <f t="shared" si="531"/>
        <v>3</v>
      </c>
      <c r="I3791" s="16">
        <f t="shared" si="532"/>
        <v>45084</v>
      </c>
      <c r="J3791" s="17">
        <v>0.70809999999999995</v>
      </c>
      <c r="K3791" s="18">
        <f>G3791*结论【关键目标】!C$27*0.7735*0.001</f>
        <v>0</v>
      </c>
      <c r="L3791" s="5">
        <v>0</v>
      </c>
      <c r="M3791" s="5">
        <f>ABS(IF(L3791&lt;=0,L3791/耗电量关键数据!$B$6/1000,L3791/耗电量关键数据!$B$5/1000))</f>
        <v>0</v>
      </c>
      <c r="N3791" s="5">
        <f>电气设备逐时使用率计算!H3767</f>
        <v>1.1688450000000001</v>
      </c>
      <c r="O3791" s="5">
        <f>灯光逐时使用率计算!H3767</f>
        <v>0.37403039999999999</v>
      </c>
      <c r="P3791" s="19">
        <f t="shared" si="533"/>
        <v>1.5428754000000002</v>
      </c>
      <c r="Q3791" s="19">
        <f t="shared" si="537"/>
        <v>0</v>
      </c>
      <c r="R3791" s="20">
        <f t="shared" si="534"/>
        <v>0</v>
      </c>
      <c r="S3791" s="20">
        <f t="shared" si="538"/>
        <v>0</v>
      </c>
      <c r="T3791" s="20">
        <f>IF((T3790+R3791)&lt;0,0,IF((T3790+R3791)&gt;结论【关键目标】!C$28,结论【关键目标】!C$28,T3790+R3791))</f>
        <v>8.1608751999999996</v>
      </c>
      <c r="U3791" s="19">
        <f>IF((T3790+R3791)&lt;结论【关键目标】!$C$28,0,(发电量计算【计算逻辑页】!R3791+发电量计算【计算逻辑页】!T3790-结论【关键目标】!$C$28))</f>
        <v>0</v>
      </c>
      <c r="V3791" s="5">
        <f t="shared" si="535"/>
        <v>0</v>
      </c>
      <c r="W3791" s="5">
        <f t="shared" si="536"/>
        <v>0</v>
      </c>
      <c r="X3791" s="5">
        <f t="shared" si="539"/>
        <v>0</v>
      </c>
    </row>
    <row r="3792" spans="1:24" x14ac:dyDescent="0.15">
      <c r="A3792" s="7">
        <v>3791</v>
      </c>
      <c r="B3792" s="7">
        <v>6</v>
      </c>
      <c r="C3792" s="7">
        <v>7</v>
      </c>
      <c r="D3792" s="7">
        <v>23</v>
      </c>
      <c r="E3792" s="7">
        <v>158</v>
      </c>
      <c r="F3792" s="7">
        <v>26</v>
      </c>
      <c r="G3792" s="7">
        <v>0</v>
      </c>
      <c r="H3792" s="7">
        <f t="shared" si="531"/>
        <v>3</v>
      </c>
      <c r="I3792" s="16">
        <f t="shared" si="532"/>
        <v>45084</v>
      </c>
      <c r="J3792" s="17">
        <v>0.70809999999999995</v>
      </c>
      <c r="K3792" s="18">
        <f>G3792*结论【关键目标】!C$27*0.7735*0.001</f>
        <v>0</v>
      </c>
      <c r="L3792" s="5">
        <v>0</v>
      </c>
      <c r="M3792" s="5">
        <f>ABS(IF(L3792&lt;=0,L3792/耗电量关键数据!$B$6/1000,L3792/耗电量关键数据!$B$5/1000))</f>
        <v>0</v>
      </c>
      <c r="N3792" s="5">
        <f>电气设备逐时使用率计算!H3768</f>
        <v>1.1688450000000001</v>
      </c>
      <c r="O3792" s="5">
        <f>灯光逐时使用率计算!H3768</f>
        <v>0.37403039999999999</v>
      </c>
      <c r="P3792" s="19">
        <f t="shared" si="533"/>
        <v>1.5428754000000002</v>
      </c>
      <c r="Q3792" s="19">
        <f t="shared" si="537"/>
        <v>0</v>
      </c>
      <c r="R3792" s="20">
        <f t="shared" si="534"/>
        <v>0</v>
      </c>
      <c r="S3792" s="20">
        <f t="shared" si="538"/>
        <v>0</v>
      </c>
      <c r="T3792" s="20">
        <f>IF((T3791+R3792)&lt;0,0,IF((T3791+R3792)&gt;结论【关键目标】!C$28,结论【关键目标】!C$28,T3791+R3792))</f>
        <v>8.1608751999999996</v>
      </c>
      <c r="U3792" s="19">
        <f>IF((T3791+R3792)&lt;结论【关键目标】!$C$28,0,(发电量计算【计算逻辑页】!R3792+发电量计算【计算逻辑页】!T3791-结论【关键目标】!$C$28))</f>
        <v>0</v>
      </c>
      <c r="V3792" s="5">
        <f t="shared" si="535"/>
        <v>0</v>
      </c>
      <c r="W3792" s="5">
        <f t="shared" si="536"/>
        <v>0</v>
      </c>
      <c r="X3792" s="5">
        <f t="shared" si="539"/>
        <v>0</v>
      </c>
    </row>
    <row r="3793" spans="1:24" x14ac:dyDescent="0.15">
      <c r="A3793" s="7">
        <v>3792</v>
      </c>
      <c r="B3793" s="7">
        <v>6</v>
      </c>
      <c r="C3793" s="7">
        <v>7</v>
      </c>
      <c r="D3793" s="7">
        <v>24</v>
      </c>
      <c r="E3793" s="7">
        <v>158</v>
      </c>
      <c r="F3793" s="7">
        <v>26.3</v>
      </c>
      <c r="G3793" s="7">
        <v>0</v>
      </c>
      <c r="H3793" s="7">
        <f t="shared" si="531"/>
        <v>3</v>
      </c>
      <c r="I3793" s="16">
        <f t="shared" si="532"/>
        <v>45084</v>
      </c>
      <c r="J3793" s="17">
        <v>0.2407</v>
      </c>
      <c r="K3793" s="18">
        <f>G3793*结论【关键目标】!C$27*0.7735*0.001</f>
        <v>0</v>
      </c>
      <c r="L3793" s="5">
        <v>0</v>
      </c>
      <c r="M3793" s="5">
        <f>ABS(IF(L3793&lt;=0,L3793/耗电量关键数据!$B$6/1000,L3793/耗电量关键数据!$B$5/1000))</f>
        <v>0</v>
      </c>
      <c r="N3793" s="5">
        <f>电气设备逐时使用率计算!H3769</f>
        <v>1.1688450000000001</v>
      </c>
      <c r="O3793" s="5">
        <f>灯光逐时使用率计算!H3769</f>
        <v>0.37403039999999999</v>
      </c>
      <c r="P3793" s="19">
        <f t="shared" si="533"/>
        <v>1.5428754000000002</v>
      </c>
      <c r="Q3793" s="19">
        <f t="shared" si="537"/>
        <v>0</v>
      </c>
      <c r="R3793" s="20">
        <f t="shared" si="534"/>
        <v>0</v>
      </c>
      <c r="S3793" s="20">
        <f t="shared" si="538"/>
        <v>0</v>
      </c>
      <c r="T3793" s="20">
        <f>IF((T3792+R3793)&lt;0,0,IF((T3792+R3793)&gt;结论【关键目标】!C$28,结论【关键目标】!C$28,T3792+R3793))</f>
        <v>8.1608751999999996</v>
      </c>
      <c r="U3793" s="19">
        <f>IF((T3792+R3793)&lt;结论【关键目标】!$C$28,0,(发电量计算【计算逻辑页】!R3793+发电量计算【计算逻辑页】!T3792-结论【关键目标】!$C$28))</f>
        <v>0</v>
      </c>
      <c r="V3793" s="5">
        <f t="shared" si="535"/>
        <v>0</v>
      </c>
      <c r="W3793" s="5">
        <f t="shared" si="536"/>
        <v>0</v>
      </c>
      <c r="X3793" s="5">
        <f t="shared" si="539"/>
        <v>0</v>
      </c>
    </row>
    <row r="3794" spans="1:24" x14ac:dyDescent="0.15">
      <c r="A3794" s="7">
        <v>3793</v>
      </c>
      <c r="B3794" s="7">
        <v>6</v>
      </c>
      <c r="C3794" s="7">
        <v>8</v>
      </c>
      <c r="D3794" s="7">
        <v>1</v>
      </c>
      <c r="E3794" s="7">
        <v>159</v>
      </c>
      <c r="F3794" s="7">
        <v>25</v>
      </c>
      <c r="G3794" s="7">
        <v>0</v>
      </c>
      <c r="H3794" s="7">
        <f t="shared" si="531"/>
        <v>4</v>
      </c>
      <c r="I3794" s="16">
        <f t="shared" si="532"/>
        <v>45085</v>
      </c>
      <c r="J3794" s="17">
        <v>0.2407</v>
      </c>
      <c r="K3794" s="18">
        <f>G3794*结论【关键目标】!C$27*0.7735*0.001</f>
        <v>0</v>
      </c>
      <c r="L3794" s="5">
        <v>0</v>
      </c>
      <c r="M3794" s="5">
        <f>ABS(IF(L3794&lt;=0,L3794/耗电量关键数据!$B$6/1000,L3794/耗电量关键数据!$B$5/1000))</f>
        <v>0</v>
      </c>
      <c r="N3794" s="5">
        <f>电气设备逐时使用率计算!H3770</f>
        <v>1.1688450000000001</v>
      </c>
      <c r="O3794" s="5">
        <f>灯光逐时使用率计算!H3770</f>
        <v>0.37403039999999999</v>
      </c>
      <c r="P3794" s="19">
        <f t="shared" si="533"/>
        <v>1.5428754000000002</v>
      </c>
      <c r="Q3794" s="19">
        <f t="shared" si="537"/>
        <v>0</v>
      </c>
      <c r="R3794" s="20">
        <f t="shared" si="534"/>
        <v>0</v>
      </c>
      <c r="S3794" s="20">
        <f t="shared" si="538"/>
        <v>0</v>
      </c>
      <c r="T3794" s="20">
        <f>IF((T3793+R3794)&lt;0,0,IF((T3793+R3794)&gt;结论【关键目标】!C$28,结论【关键目标】!C$28,T3793+R3794))</f>
        <v>8.1608751999999996</v>
      </c>
      <c r="U3794" s="19">
        <f>IF((T3793+R3794)&lt;结论【关键目标】!$C$28,0,(发电量计算【计算逻辑页】!R3794+发电量计算【计算逻辑页】!T3793-结论【关键目标】!$C$28))</f>
        <v>0</v>
      </c>
      <c r="V3794" s="5">
        <f t="shared" si="535"/>
        <v>0</v>
      </c>
      <c r="W3794" s="5">
        <f t="shared" si="536"/>
        <v>0</v>
      </c>
      <c r="X3794" s="5">
        <f t="shared" si="539"/>
        <v>0</v>
      </c>
    </row>
    <row r="3795" spans="1:24" x14ac:dyDescent="0.15">
      <c r="A3795" s="7">
        <v>3794</v>
      </c>
      <c r="B3795" s="7">
        <v>6</v>
      </c>
      <c r="C3795" s="7">
        <v>8</v>
      </c>
      <c r="D3795" s="7">
        <v>2</v>
      </c>
      <c r="E3795" s="7">
        <v>159</v>
      </c>
      <c r="F3795" s="7">
        <v>24.3</v>
      </c>
      <c r="G3795" s="7">
        <v>0</v>
      </c>
      <c r="H3795" s="7">
        <f t="shared" si="531"/>
        <v>4</v>
      </c>
      <c r="I3795" s="16">
        <f t="shared" si="532"/>
        <v>45085</v>
      </c>
      <c r="J3795" s="17">
        <v>0.2407</v>
      </c>
      <c r="K3795" s="18">
        <f>G3795*结论【关键目标】!C$27*0.7735*0.001</f>
        <v>0</v>
      </c>
      <c r="L3795" s="5">
        <v>0</v>
      </c>
      <c r="M3795" s="5">
        <f>ABS(IF(L3795&lt;=0,L3795/耗电量关键数据!$B$6/1000,L3795/耗电量关键数据!$B$5/1000))</f>
        <v>0</v>
      </c>
      <c r="N3795" s="5">
        <f>电气设备逐时使用率计算!H3771</f>
        <v>1.1688450000000001</v>
      </c>
      <c r="O3795" s="5">
        <f>灯光逐时使用率计算!H3771</f>
        <v>0.37403039999999999</v>
      </c>
      <c r="P3795" s="19">
        <f t="shared" si="533"/>
        <v>1.5428754000000002</v>
      </c>
      <c r="Q3795" s="19">
        <f t="shared" si="537"/>
        <v>0</v>
      </c>
      <c r="R3795" s="20">
        <f t="shared" si="534"/>
        <v>0</v>
      </c>
      <c r="S3795" s="20">
        <f t="shared" si="538"/>
        <v>0</v>
      </c>
      <c r="T3795" s="20">
        <f>IF((T3794+R3795)&lt;0,0,IF((T3794+R3795)&gt;结论【关键目标】!C$28,结论【关键目标】!C$28,T3794+R3795))</f>
        <v>8.1608751999999996</v>
      </c>
      <c r="U3795" s="19">
        <f>IF((T3794+R3795)&lt;结论【关键目标】!$C$28,0,(发电量计算【计算逻辑页】!R3795+发电量计算【计算逻辑页】!T3794-结论【关键目标】!$C$28))</f>
        <v>0</v>
      </c>
      <c r="V3795" s="5">
        <f t="shared" si="535"/>
        <v>0</v>
      </c>
      <c r="W3795" s="5">
        <f t="shared" si="536"/>
        <v>0</v>
      </c>
      <c r="X3795" s="5">
        <f t="shared" si="539"/>
        <v>0</v>
      </c>
    </row>
    <row r="3796" spans="1:24" x14ac:dyDescent="0.15">
      <c r="A3796" s="7">
        <v>3795</v>
      </c>
      <c r="B3796" s="7">
        <v>6</v>
      </c>
      <c r="C3796" s="7">
        <v>8</v>
      </c>
      <c r="D3796" s="7">
        <v>3</v>
      </c>
      <c r="E3796" s="7">
        <v>159</v>
      </c>
      <c r="F3796" s="7">
        <v>23.5</v>
      </c>
      <c r="G3796" s="7">
        <v>0</v>
      </c>
      <c r="H3796" s="7">
        <f t="shared" si="531"/>
        <v>4</v>
      </c>
      <c r="I3796" s="16">
        <f t="shared" si="532"/>
        <v>45085</v>
      </c>
      <c r="J3796" s="17">
        <v>0.2407</v>
      </c>
      <c r="K3796" s="18">
        <f>G3796*结论【关键目标】!C$27*0.7735*0.001</f>
        <v>0</v>
      </c>
      <c r="L3796" s="5">
        <v>0</v>
      </c>
      <c r="M3796" s="5">
        <f>ABS(IF(L3796&lt;=0,L3796/耗电量关键数据!$B$6/1000,L3796/耗电量关键数据!$B$5/1000))</f>
        <v>0</v>
      </c>
      <c r="N3796" s="5">
        <f>电气设备逐时使用率计算!H3772</f>
        <v>1.1688450000000001</v>
      </c>
      <c r="O3796" s="5">
        <f>灯光逐时使用率计算!H3772</f>
        <v>0.37403039999999999</v>
      </c>
      <c r="P3796" s="19">
        <f t="shared" si="533"/>
        <v>1.5428754000000002</v>
      </c>
      <c r="Q3796" s="19">
        <f t="shared" si="537"/>
        <v>0</v>
      </c>
      <c r="R3796" s="20">
        <f t="shared" si="534"/>
        <v>0</v>
      </c>
      <c r="S3796" s="20">
        <f t="shared" si="538"/>
        <v>0</v>
      </c>
      <c r="T3796" s="20">
        <f>IF((T3795+R3796)&lt;0,0,IF((T3795+R3796)&gt;结论【关键目标】!C$28,结论【关键目标】!C$28,T3795+R3796))</f>
        <v>8.1608751999999996</v>
      </c>
      <c r="U3796" s="19">
        <f>IF((T3795+R3796)&lt;结论【关键目标】!$C$28,0,(发电量计算【计算逻辑页】!R3796+发电量计算【计算逻辑页】!T3795-结论【关键目标】!$C$28))</f>
        <v>0</v>
      </c>
      <c r="V3796" s="5">
        <f t="shared" si="535"/>
        <v>0</v>
      </c>
      <c r="W3796" s="5">
        <f t="shared" si="536"/>
        <v>0</v>
      </c>
      <c r="X3796" s="5">
        <f t="shared" si="539"/>
        <v>0</v>
      </c>
    </row>
    <row r="3797" spans="1:24" x14ac:dyDescent="0.15">
      <c r="A3797" s="7">
        <v>3796</v>
      </c>
      <c r="B3797" s="7">
        <v>6</v>
      </c>
      <c r="C3797" s="7">
        <v>8</v>
      </c>
      <c r="D3797" s="7">
        <v>4</v>
      </c>
      <c r="E3797" s="7">
        <v>159</v>
      </c>
      <c r="F3797" s="7">
        <v>22.3</v>
      </c>
      <c r="G3797" s="7">
        <v>0</v>
      </c>
      <c r="H3797" s="7">
        <f t="shared" si="531"/>
        <v>4</v>
      </c>
      <c r="I3797" s="16">
        <f t="shared" si="532"/>
        <v>45085</v>
      </c>
      <c r="J3797" s="17">
        <v>0.2407</v>
      </c>
      <c r="K3797" s="18">
        <f>G3797*结论【关键目标】!C$27*0.7735*0.001</f>
        <v>0</v>
      </c>
      <c r="L3797" s="5">
        <v>0</v>
      </c>
      <c r="M3797" s="5">
        <f>ABS(IF(L3797&lt;=0,L3797/耗电量关键数据!$B$6/1000,L3797/耗电量关键数据!$B$5/1000))</f>
        <v>0</v>
      </c>
      <c r="N3797" s="5">
        <f>电气设备逐时使用率计算!H3773</f>
        <v>1.1688450000000001</v>
      </c>
      <c r="O3797" s="5">
        <f>灯光逐时使用率计算!H3773</f>
        <v>0.37403039999999999</v>
      </c>
      <c r="P3797" s="19">
        <f t="shared" si="533"/>
        <v>1.5428754000000002</v>
      </c>
      <c r="Q3797" s="19">
        <f t="shared" si="537"/>
        <v>0</v>
      </c>
      <c r="R3797" s="20">
        <f t="shared" si="534"/>
        <v>0</v>
      </c>
      <c r="S3797" s="20">
        <f t="shared" si="538"/>
        <v>0</v>
      </c>
      <c r="T3797" s="20">
        <f>IF((T3796+R3797)&lt;0,0,IF((T3796+R3797)&gt;结论【关键目标】!C$28,结论【关键目标】!C$28,T3796+R3797))</f>
        <v>8.1608751999999996</v>
      </c>
      <c r="U3797" s="19">
        <f>IF((T3796+R3797)&lt;结论【关键目标】!$C$28,0,(发电量计算【计算逻辑页】!R3797+发电量计算【计算逻辑页】!T3796-结论【关键目标】!$C$28))</f>
        <v>0</v>
      </c>
      <c r="V3797" s="5">
        <f t="shared" si="535"/>
        <v>0</v>
      </c>
      <c r="W3797" s="5">
        <f t="shared" si="536"/>
        <v>0</v>
      </c>
      <c r="X3797" s="5">
        <f t="shared" si="539"/>
        <v>0</v>
      </c>
    </row>
    <row r="3798" spans="1:24" x14ac:dyDescent="0.15">
      <c r="A3798" s="7">
        <v>3797</v>
      </c>
      <c r="B3798" s="7">
        <v>6</v>
      </c>
      <c r="C3798" s="7">
        <v>8</v>
      </c>
      <c r="D3798" s="7">
        <v>5</v>
      </c>
      <c r="E3798" s="7">
        <v>159</v>
      </c>
      <c r="F3798" s="7">
        <v>21</v>
      </c>
      <c r="G3798" s="7">
        <v>24.8</v>
      </c>
      <c r="H3798" s="7">
        <f t="shared" si="531"/>
        <v>4</v>
      </c>
      <c r="I3798" s="16">
        <f t="shared" si="532"/>
        <v>45085</v>
      </c>
      <c r="J3798" s="17">
        <v>0.2407</v>
      </c>
      <c r="K3798" s="18">
        <f>G3798*结论【关键目标】!C$27*0.7735*0.001</f>
        <v>2.3019359999999995</v>
      </c>
      <c r="L3798" s="5">
        <v>0</v>
      </c>
      <c r="M3798" s="5">
        <f>ABS(IF(L3798&lt;=0,L3798/耗电量关键数据!$B$6/1000,L3798/耗电量关键数据!$B$5/1000))</f>
        <v>0</v>
      </c>
      <c r="N3798" s="5">
        <f>电气设备逐时使用率计算!H3774</f>
        <v>1.1688450000000001</v>
      </c>
      <c r="O3798" s="5">
        <f>灯光逐时使用率计算!H3774</f>
        <v>0.37403039999999999</v>
      </c>
      <c r="P3798" s="19">
        <f t="shared" si="533"/>
        <v>1.5428754000000002</v>
      </c>
      <c r="Q3798" s="19">
        <f t="shared" si="537"/>
        <v>0</v>
      </c>
      <c r="R3798" s="20">
        <f t="shared" si="534"/>
        <v>2.3019359999999995</v>
      </c>
      <c r="S3798" s="20">
        <f t="shared" si="538"/>
        <v>0</v>
      </c>
      <c r="T3798" s="20">
        <f>IF((T3797+R3798)&lt;0,0,IF((T3797+R3798)&gt;结论【关键目标】!C$28,结论【关键目标】!C$28,T3797+R3798))</f>
        <v>10.462811199999999</v>
      </c>
      <c r="U3798" s="19">
        <f>IF((T3797+R3798)&lt;结论【关键目标】!$C$28,0,(发电量计算【计算逻辑页】!R3798+发电量计算【计算逻辑页】!T3797-结论【关键目标】!$C$28))</f>
        <v>0</v>
      </c>
      <c r="V3798" s="5">
        <f t="shared" si="535"/>
        <v>0</v>
      </c>
      <c r="W3798" s="5">
        <f t="shared" si="536"/>
        <v>0.37137010878000004</v>
      </c>
      <c r="X3798" s="5">
        <f t="shared" si="539"/>
        <v>0</v>
      </c>
    </row>
    <row r="3799" spans="1:24" x14ac:dyDescent="0.15">
      <c r="A3799" s="7">
        <v>3798</v>
      </c>
      <c r="B3799" s="7">
        <v>6</v>
      </c>
      <c r="C3799" s="7">
        <v>8</v>
      </c>
      <c r="D3799" s="7">
        <v>6</v>
      </c>
      <c r="E3799" s="7">
        <v>159</v>
      </c>
      <c r="F3799" s="7">
        <v>22.7</v>
      </c>
      <c r="G3799" s="7">
        <v>167.9</v>
      </c>
      <c r="H3799" s="7">
        <f t="shared" si="531"/>
        <v>4</v>
      </c>
      <c r="I3799" s="16">
        <f t="shared" si="532"/>
        <v>45085</v>
      </c>
      <c r="J3799" s="17">
        <v>0.2407</v>
      </c>
      <c r="K3799" s="18">
        <f>G3799*结论【关键目标】!C$27*0.7735*0.001</f>
        <v>15.584477999999999</v>
      </c>
      <c r="L3799" s="5">
        <v>0</v>
      </c>
      <c r="M3799" s="5">
        <f>ABS(IF(L3799&lt;=0,L3799/耗电量关键数据!$B$6/1000,L3799/耗电量关键数据!$B$5/1000))</f>
        <v>0</v>
      </c>
      <c r="N3799" s="5">
        <f>电气设备逐时使用率计算!H3775</f>
        <v>1.1688450000000001</v>
      </c>
      <c r="O3799" s="5">
        <f>灯光逐时使用率计算!H3775</f>
        <v>0.37403039999999999</v>
      </c>
      <c r="P3799" s="19">
        <f t="shared" si="533"/>
        <v>1.5428754000000002</v>
      </c>
      <c r="Q3799" s="19">
        <f t="shared" si="537"/>
        <v>0</v>
      </c>
      <c r="R3799" s="20">
        <f t="shared" si="534"/>
        <v>15.584477999999999</v>
      </c>
      <c r="S3799" s="20">
        <f t="shared" si="538"/>
        <v>0</v>
      </c>
      <c r="T3799" s="20">
        <f>IF((T3798+R3799)&lt;0,0,IF((T3798+R3799)&gt;结论【关键目标】!C$28,结论【关键目标】!C$28,T3798+R3799))</f>
        <v>22</v>
      </c>
      <c r="U3799" s="19">
        <f>IF((T3798+R3799)&lt;结论【关键目标】!$C$28,0,(发电量计算【计算逻辑页】!R3799+发电量计算【计算逻辑页】!T3798-结论【关键目标】!$C$28))</f>
        <v>4.047289199999998</v>
      </c>
      <c r="V3799" s="5">
        <f t="shared" si="535"/>
        <v>0</v>
      </c>
      <c r="W3799" s="5">
        <f t="shared" si="536"/>
        <v>0.37137010878000004</v>
      </c>
      <c r="X3799" s="5">
        <f t="shared" si="539"/>
        <v>0</v>
      </c>
    </row>
    <row r="3800" spans="1:24" x14ac:dyDescent="0.15">
      <c r="A3800" s="7">
        <v>3799</v>
      </c>
      <c r="B3800" s="7">
        <v>6</v>
      </c>
      <c r="C3800" s="7">
        <v>8</v>
      </c>
      <c r="D3800" s="7">
        <v>7</v>
      </c>
      <c r="E3800" s="7">
        <v>159</v>
      </c>
      <c r="F3800" s="7">
        <v>21</v>
      </c>
      <c r="G3800" s="7">
        <v>259.89999999999998</v>
      </c>
      <c r="H3800" s="7">
        <f t="shared" si="531"/>
        <v>4</v>
      </c>
      <c r="I3800" s="16">
        <f t="shared" si="532"/>
        <v>45085</v>
      </c>
      <c r="J3800" s="17">
        <v>0.2407</v>
      </c>
      <c r="K3800" s="18">
        <f>G3800*结论【关键目标】!C$27*0.7735*0.001</f>
        <v>24.123918</v>
      </c>
      <c r="L3800" s="5">
        <v>0</v>
      </c>
      <c r="M3800" s="5">
        <f>ABS(IF(L3800&lt;=0,L3800/耗电量关键数据!$B$6/1000,L3800/耗电量关键数据!$B$5/1000))</f>
        <v>0</v>
      </c>
      <c r="N3800" s="5">
        <f>电气设备逐时使用率计算!H3776</f>
        <v>2.3376900000000003</v>
      </c>
      <c r="O3800" s="5">
        <f>灯光逐时使用率计算!H3776</f>
        <v>1.2467680000000001</v>
      </c>
      <c r="P3800" s="19">
        <f t="shared" si="533"/>
        <v>3.5844580000000006</v>
      </c>
      <c r="Q3800" s="19">
        <f t="shared" si="537"/>
        <v>0</v>
      </c>
      <c r="R3800" s="20">
        <f t="shared" si="534"/>
        <v>24.123918</v>
      </c>
      <c r="S3800" s="20">
        <f t="shared" si="538"/>
        <v>0</v>
      </c>
      <c r="T3800" s="20">
        <f>IF((T3799+R3800)&lt;0,0,IF((T3799+R3800)&gt;结论【关键目标】!C$28,结论【关键目标】!C$28,T3799+R3800))</f>
        <v>22</v>
      </c>
      <c r="U3800" s="19">
        <f>IF((T3799+R3800)&lt;结论【关键目标】!$C$28,0,(发电量计算【计算逻辑页】!R3800+发电量计算【计算逻辑页】!T3799-结论【关键目标】!$C$28))</f>
        <v>24.123918000000003</v>
      </c>
      <c r="V3800" s="5">
        <f t="shared" si="535"/>
        <v>0</v>
      </c>
      <c r="W3800" s="5">
        <f t="shared" si="536"/>
        <v>0.8627790406000001</v>
      </c>
      <c r="X3800" s="5">
        <f t="shared" si="539"/>
        <v>0</v>
      </c>
    </row>
    <row r="3801" spans="1:24" x14ac:dyDescent="0.15">
      <c r="A3801" s="7">
        <v>3800</v>
      </c>
      <c r="B3801" s="7">
        <v>6</v>
      </c>
      <c r="C3801" s="7">
        <v>8</v>
      </c>
      <c r="D3801" s="7">
        <v>8</v>
      </c>
      <c r="E3801" s="7">
        <v>159</v>
      </c>
      <c r="F3801" s="7">
        <v>23</v>
      </c>
      <c r="G3801" s="7">
        <v>472.3</v>
      </c>
      <c r="H3801" s="7">
        <f t="shared" si="531"/>
        <v>4</v>
      </c>
      <c r="I3801" s="16">
        <f t="shared" si="532"/>
        <v>45085</v>
      </c>
      <c r="J3801" s="17">
        <v>0.70809999999999995</v>
      </c>
      <c r="K3801" s="18">
        <f>G3801*结论【关键目标】!C$27*0.7735*0.001</f>
        <v>43.838886000000002</v>
      </c>
      <c r="L3801" s="5">
        <v>17795.008310000001</v>
      </c>
      <c r="M3801" s="5">
        <f>ABS(IF(L3801&lt;=0,L3801/耗电量关键数据!$B$6/1000,L3801/耗电量关键数据!$B$5/1000))</f>
        <v>5.0842880885714283</v>
      </c>
      <c r="N3801" s="5">
        <f>电气设备逐时使用率计算!H3777</f>
        <v>11.688450000000001</v>
      </c>
      <c r="O3801" s="5">
        <f>灯光逐时使用率计算!H3777</f>
        <v>6.2338399999999998</v>
      </c>
      <c r="P3801" s="19">
        <f t="shared" si="533"/>
        <v>23.00657808857143</v>
      </c>
      <c r="Q3801" s="19">
        <f t="shared" si="537"/>
        <v>0</v>
      </c>
      <c r="R3801" s="20">
        <f t="shared" si="534"/>
        <v>43.838886000000002</v>
      </c>
      <c r="S3801" s="20">
        <f t="shared" si="538"/>
        <v>0</v>
      </c>
      <c r="T3801" s="20">
        <f>IF((T3800+R3801)&lt;0,0,IF((T3800+R3801)&gt;结论【关键目标】!C$28,结论【关键目标】!C$28,T3800+R3801))</f>
        <v>22</v>
      </c>
      <c r="U3801" s="19">
        <f>IF((T3800+R3801)&lt;结论【关键目标】!$C$28,0,(发电量计算【计算逻辑页】!R3801+发电量计算【计算逻辑页】!T3800-结论【关键目标】!$C$28))</f>
        <v>43.838886000000002</v>
      </c>
      <c r="V3801" s="5">
        <f t="shared" si="535"/>
        <v>15.343610099999999</v>
      </c>
      <c r="W3801" s="5">
        <f t="shared" si="536"/>
        <v>16.29095794451743</v>
      </c>
      <c r="X3801" s="5">
        <f t="shared" si="539"/>
        <v>0</v>
      </c>
    </row>
    <row r="3802" spans="1:24" x14ac:dyDescent="0.15">
      <c r="A3802" s="7">
        <v>3801</v>
      </c>
      <c r="B3802" s="7">
        <v>6</v>
      </c>
      <c r="C3802" s="7">
        <v>8</v>
      </c>
      <c r="D3802" s="7">
        <v>9</v>
      </c>
      <c r="E3802" s="7">
        <v>159</v>
      </c>
      <c r="F3802" s="7">
        <v>27.4</v>
      </c>
      <c r="G3802" s="7">
        <v>726.6</v>
      </c>
      <c r="H3802" s="7">
        <f t="shared" si="531"/>
        <v>4</v>
      </c>
      <c r="I3802" s="16">
        <f t="shared" si="532"/>
        <v>45085</v>
      </c>
      <c r="J3802" s="17">
        <v>0.70809999999999995</v>
      </c>
      <c r="K3802" s="18">
        <f>G3802*结论【关键目标】!C$27*0.7735*0.001</f>
        <v>67.44301200000001</v>
      </c>
      <c r="L3802" s="5">
        <v>36232.26195</v>
      </c>
      <c r="M3802" s="5">
        <f>ABS(IF(L3802&lt;=0,L3802/耗电量关键数据!$B$6/1000,L3802/耗电量关键数据!$B$5/1000))</f>
        <v>10.352074842857142</v>
      </c>
      <c r="N3802" s="5">
        <f>电气设备逐时使用率计算!H3778</f>
        <v>22.208055000000002</v>
      </c>
      <c r="O3802" s="5">
        <f>灯光逐时使用率计算!H3778</f>
        <v>11.844296</v>
      </c>
      <c r="P3802" s="19">
        <f t="shared" si="533"/>
        <v>44.404425842857144</v>
      </c>
      <c r="Q3802" s="19">
        <f t="shared" si="537"/>
        <v>0</v>
      </c>
      <c r="R3802" s="20">
        <f t="shared" si="534"/>
        <v>67.44301200000001</v>
      </c>
      <c r="S3802" s="20">
        <f t="shared" si="538"/>
        <v>0</v>
      </c>
      <c r="T3802" s="20">
        <f>IF((T3801+R3802)&lt;0,0,IF((T3801+R3802)&gt;结论【关键目标】!C$28,结论【关键目标】!C$28,T3801+R3802))</f>
        <v>22</v>
      </c>
      <c r="U3802" s="19">
        <f>IF((T3801+R3802)&lt;结论【关键目标】!$C$28,0,(发电量计算【计算逻辑页】!R3802+发电量计算【计算逻辑页】!T3801-结论【关键目标】!$C$28))</f>
        <v>67.44301200000001</v>
      </c>
      <c r="V3802" s="5">
        <f t="shared" si="535"/>
        <v>23.605054200000001</v>
      </c>
      <c r="W3802" s="5">
        <f t="shared" si="536"/>
        <v>31.442773939327143</v>
      </c>
      <c r="X3802" s="5">
        <f t="shared" si="539"/>
        <v>0</v>
      </c>
    </row>
    <row r="3803" spans="1:24" x14ac:dyDescent="0.15">
      <c r="A3803" s="7">
        <v>3802</v>
      </c>
      <c r="B3803" s="7">
        <v>6</v>
      </c>
      <c r="C3803" s="7">
        <v>8</v>
      </c>
      <c r="D3803" s="7">
        <v>10</v>
      </c>
      <c r="E3803" s="7">
        <v>159</v>
      </c>
      <c r="F3803" s="7">
        <v>28</v>
      </c>
      <c r="G3803" s="7">
        <v>797</v>
      </c>
      <c r="H3803" s="7">
        <f t="shared" si="531"/>
        <v>4</v>
      </c>
      <c r="I3803" s="16">
        <f t="shared" si="532"/>
        <v>45085</v>
      </c>
      <c r="J3803" s="17">
        <v>0.70809999999999995</v>
      </c>
      <c r="K3803" s="18">
        <f>G3803*结论【关键目标】!C$27*0.7735*0.001</f>
        <v>73.977539999999991</v>
      </c>
      <c r="L3803" s="5">
        <v>45039.366929999997</v>
      </c>
      <c r="M3803" s="5">
        <f>ABS(IF(L3803&lt;=0,L3803/耗电量关键数据!$B$6/1000,L3803/耗电量关键数据!$B$5/1000))</f>
        <v>12.86839055142857</v>
      </c>
      <c r="N3803" s="5">
        <f>电气设备逐时使用率计算!H3779</f>
        <v>22.208055000000002</v>
      </c>
      <c r="O3803" s="5">
        <f>灯光逐时使用率计算!H3779</f>
        <v>11.844296</v>
      </c>
      <c r="P3803" s="19">
        <f t="shared" si="533"/>
        <v>46.92074155142857</v>
      </c>
      <c r="Q3803" s="19">
        <f t="shared" si="537"/>
        <v>0</v>
      </c>
      <c r="R3803" s="20">
        <f t="shared" si="534"/>
        <v>73.977539999999991</v>
      </c>
      <c r="S3803" s="20">
        <f t="shared" si="538"/>
        <v>0</v>
      </c>
      <c r="T3803" s="20">
        <f>IF((T3802+R3803)&lt;0,0,IF((T3802+R3803)&gt;结论【关键目标】!C$28,结论【关键目标】!C$28,T3802+R3803))</f>
        <v>22</v>
      </c>
      <c r="U3803" s="19">
        <f>IF((T3802+R3803)&lt;结论【关键目标】!$C$28,0,(发电量计算【计算逻辑页】!R3803+发电量计算【计算逻辑页】!T3802-结论【关键目标】!$C$28))</f>
        <v>73.977539999999991</v>
      </c>
      <c r="V3803" s="5">
        <f t="shared" si="535"/>
        <v>25.892138999999997</v>
      </c>
      <c r="W3803" s="5">
        <f t="shared" si="536"/>
        <v>33.22457709256657</v>
      </c>
      <c r="X3803" s="5">
        <f t="shared" si="539"/>
        <v>0</v>
      </c>
    </row>
    <row r="3804" spans="1:24" x14ac:dyDescent="0.15">
      <c r="A3804" s="7">
        <v>3803</v>
      </c>
      <c r="B3804" s="7">
        <v>6</v>
      </c>
      <c r="C3804" s="7">
        <v>8</v>
      </c>
      <c r="D3804" s="7">
        <v>11</v>
      </c>
      <c r="E3804" s="7">
        <v>159</v>
      </c>
      <c r="F3804" s="7">
        <v>29</v>
      </c>
      <c r="G3804" s="7">
        <v>818.1</v>
      </c>
      <c r="H3804" s="7">
        <f t="shared" si="531"/>
        <v>4</v>
      </c>
      <c r="I3804" s="16">
        <f t="shared" si="532"/>
        <v>45085</v>
      </c>
      <c r="J3804" s="17">
        <v>1.2267999999999999</v>
      </c>
      <c r="K3804" s="18">
        <f>G3804*结论【关键目标】!C$27*0.7735*0.001</f>
        <v>75.936042</v>
      </c>
      <c r="L3804" s="5">
        <v>50230.163410000001</v>
      </c>
      <c r="M3804" s="5">
        <f>ABS(IF(L3804&lt;=0,L3804/耗电量关键数据!$B$6/1000,L3804/耗电量关键数据!$B$5/1000))</f>
        <v>14.351475260000001</v>
      </c>
      <c r="N3804" s="5">
        <f>电气设备逐时使用率计算!H3780</f>
        <v>22.208055000000002</v>
      </c>
      <c r="O3804" s="5">
        <f>灯光逐时使用率计算!H3780</f>
        <v>11.844296</v>
      </c>
      <c r="P3804" s="19">
        <f t="shared" si="533"/>
        <v>48.403826260000002</v>
      </c>
      <c r="Q3804" s="19">
        <f t="shared" si="537"/>
        <v>48.403826260000002</v>
      </c>
      <c r="R3804" s="20">
        <f t="shared" si="534"/>
        <v>27.532215739999998</v>
      </c>
      <c r="S3804" s="20">
        <f t="shared" si="538"/>
        <v>0</v>
      </c>
      <c r="T3804" s="20">
        <f>IF((T3803+R3804)&lt;0,0,IF((T3803+R3804)&gt;结论【关键目标】!C$28,结论【关键目标】!C$28,T3803+R3804))</f>
        <v>22</v>
      </c>
      <c r="U3804" s="19">
        <f>IF((T3803+R3804)&lt;结论【关键目标】!$C$28,0,(发电量计算【计算逻辑页】!R3804+发电量计算【计算逻辑页】!T3803-结论【关键目标】!$C$28))</f>
        <v>27.532215739999998</v>
      </c>
      <c r="V3804" s="5">
        <f t="shared" si="535"/>
        <v>9.636275508999999</v>
      </c>
      <c r="W3804" s="5">
        <f t="shared" si="536"/>
        <v>59.381814055767997</v>
      </c>
      <c r="X3804" s="5">
        <f t="shared" si="539"/>
        <v>0</v>
      </c>
    </row>
    <row r="3805" spans="1:24" x14ac:dyDescent="0.15">
      <c r="A3805" s="7">
        <v>3804</v>
      </c>
      <c r="B3805" s="7">
        <v>6</v>
      </c>
      <c r="C3805" s="7">
        <v>8</v>
      </c>
      <c r="D3805" s="7">
        <v>12</v>
      </c>
      <c r="E3805" s="7">
        <v>159</v>
      </c>
      <c r="F3805" s="7">
        <v>29.9</v>
      </c>
      <c r="G3805" s="7">
        <v>781.1</v>
      </c>
      <c r="H3805" s="7">
        <f t="shared" si="531"/>
        <v>4</v>
      </c>
      <c r="I3805" s="16">
        <f t="shared" si="532"/>
        <v>45085</v>
      </c>
      <c r="J3805" s="17">
        <v>1.2267999999999999</v>
      </c>
      <c r="K3805" s="18">
        <f>G3805*结论【关键目标】!C$27*0.7735*0.001</f>
        <v>72.501701999999995</v>
      </c>
      <c r="L3805" s="5">
        <v>45483.274149999997</v>
      </c>
      <c r="M3805" s="5">
        <f>ABS(IF(L3805&lt;=0,L3805/耗电量关键数据!$B$6/1000,L3805/耗电量关键数据!$B$5/1000))</f>
        <v>12.995221185714284</v>
      </c>
      <c r="N3805" s="5">
        <f>电气设备逐时使用率计算!H3781</f>
        <v>11.688450000000001</v>
      </c>
      <c r="O3805" s="5">
        <f>灯光逐时使用率计算!H3781</f>
        <v>9.9741440000000008</v>
      </c>
      <c r="P3805" s="19">
        <f t="shared" si="533"/>
        <v>34.657815185714284</v>
      </c>
      <c r="Q3805" s="19">
        <f t="shared" si="537"/>
        <v>34.657815185714284</v>
      </c>
      <c r="R3805" s="20">
        <f t="shared" si="534"/>
        <v>37.84388681428571</v>
      </c>
      <c r="S3805" s="20">
        <f t="shared" si="538"/>
        <v>0</v>
      </c>
      <c r="T3805" s="20">
        <f>IF((T3804+R3805)&lt;0,0,IF((T3804+R3805)&gt;结论【关键目标】!C$28,结论【关键目标】!C$28,T3804+R3805))</f>
        <v>22</v>
      </c>
      <c r="U3805" s="19">
        <f>IF((T3804+R3805)&lt;结论【关键目标】!$C$28,0,(发电量计算【计算逻辑页】!R3805+发电量计算【计算逻辑页】!T3804-结论【关键目标】!$C$28))</f>
        <v>37.84388681428571</v>
      </c>
      <c r="V3805" s="5">
        <f t="shared" si="535"/>
        <v>13.245360384999998</v>
      </c>
      <c r="W3805" s="5">
        <f t="shared" si="536"/>
        <v>42.518207669834283</v>
      </c>
      <c r="X3805" s="5">
        <f t="shared" si="539"/>
        <v>0</v>
      </c>
    </row>
    <row r="3806" spans="1:24" x14ac:dyDescent="0.15">
      <c r="A3806" s="7">
        <v>3805</v>
      </c>
      <c r="B3806" s="7">
        <v>6</v>
      </c>
      <c r="C3806" s="7">
        <v>8</v>
      </c>
      <c r="D3806" s="7">
        <v>13</v>
      </c>
      <c r="E3806" s="7">
        <v>159</v>
      </c>
      <c r="F3806" s="7">
        <v>31</v>
      </c>
      <c r="G3806" s="7">
        <v>753.6</v>
      </c>
      <c r="H3806" s="7">
        <f t="shared" si="531"/>
        <v>4</v>
      </c>
      <c r="I3806" s="16">
        <f t="shared" si="532"/>
        <v>45085</v>
      </c>
      <c r="J3806" s="17">
        <v>1.2267999999999999</v>
      </c>
      <c r="K3806" s="18">
        <f>G3806*结论【关键目标】!C$27*0.7735*0.001</f>
        <v>69.949151999999998</v>
      </c>
      <c r="L3806" s="5">
        <v>47267.111040000003</v>
      </c>
      <c r="M3806" s="5">
        <f>ABS(IF(L3806&lt;=0,L3806/耗电量关键数据!$B$6/1000,L3806/耗电量关键数据!$B$5/1000))</f>
        <v>13.504888868571429</v>
      </c>
      <c r="N3806" s="5">
        <f>电气设备逐时使用率计算!H3782</f>
        <v>11.688450000000001</v>
      </c>
      <c r="O3806" s="5">
        <f>灯光逐时使用率计算!H3782</f>
        <v>9.9741440000000008</v>
      </c>
      <c r="P3806" s="19">
        <f t="shared" si="533"/>
        <v>35.167482868571433</v>
      </c>
      <c r="Q3806" s="19">
        <f t="shared" si="537"/>
        <v>35.167482868571433</v>
      </c>
      <c r="R3806" s="20">
        <f t="shared" si="534"/>
        <v>34.781669131428565</v>
      </c>
      <c r="S3806" s="20">
        <f t="shared" si="538"/>
        <v>0</v>
      </c>
      <c r="T3806" s="20">
        <f>IF((T3805+R3806)&lt;0,0,IF((T3805+R3806)&gt;结论【关键目标】!C$28,结论【关键目标】!C$28,T3805+R3806))</f>
        <v>22</v>
      </c>
      <c r="U3806" s="19">
        <f>IF((T3805+R3806)&lt;结论【关键目标】!$C$28,0,(发电量计算【计算逻辑页】!R3806+发电量计算【计算逻辑页】!T3805-结论【关键目标】!$C$28))</f>
        <v>34.781669131428565</v>
      </c>
      <c r="V3806" s="5">
        <f t="shared" si="535"/>
        <v>12.173584195999997</v>
      </c>
      <c r="W3806" s="5">
        <f t="shared" si="536"/>
        <v>43.143467983163433</v>
      </c>
      <c r="X3806" s="5">
        <f t="shared" si="539"/>
        <v>0</v>
      </c>
    </row>
    <row r="3807" spans="1:24" x14ac:dyDescent="0.15">
      <c r="A3807" s="7">
        <v>3806</v>
      </c>
      <c r="B3807" s="7">
        <v>6</v>
      </c>
      <c r="C3807" s="7">
        <v>8</v>
      </c>
      <c r="D3807" s="7">
        <v>14</v>
      </c>
      <c r="E3807" s="7">
        <v>159</v>
      </c>
      <c r="F3807" s="7">
        <v>33</v>
      </c>
      <c r="G3807" s="7">
        <v>789.6</v>
      </c>
      <c r="H3807" s="7">
        <f t="shared" si="531"/>
        <v>4</v>
      </c>
      <c r="I3807" s="16">
        <f t="shared" si="532"/>
        <v>45085</v>
      </c>
      <c r="J3807" s="17">
        <v>1.2267999999999999</v>
      </c>
      <c r="K3807" s="18">
        <f>G3807*结论【关键目标】!C$27*0.7735*0.001</f>
        <v>73.290671999999986</v>
      </c>
      <c r="L3807" s="5">
        <v>55853.304730000003</v>
      </c>
      <c r="M3807" s="5">
        <f>ABS(IF(L3807&lt;=0,L3807/耗电量关键数据!$B$6/1000,L3807/耗电量关键数据!$B$5/1000))</f>
        <v>15.958087065714286</v>
      </c>
      <c r="N3807" s="5">
        <f>电气设备逐时使用率计算!H3783</f>
        <v>22.208055000000002</v>
      </c>
      <c r="O3807" s="5">
        <f>灯光逐时使用率计算!H3783</f>
        <v>11.844296</v>
      </c>
      <c r="P3807" s="19">
        <f t="shared" si="533"/>
        <v>50.01043806571429</v>
      </c>
      <c r="Q3807" s="19">
        <f t="shared" si="537"/>
        <v>50.01043806571429</v>
      </c>
      <c r="R3807" s="20">
        <f t="shared" si="534"/>
        <v>23.280233934285697</v>
      </c>
      <c r="S3807" s="20">
        <f t="shared" si="538"/>
        <v>0</v>
      </c>
      <c r="T3807" s="20">
        <f>IF((T3806+R3807)&lt;0,0,IF((T3806+R3807)&gt;结论【关键目标】!C$28,结论【关键目标】!C$28,T3806+R3807))</f>
        <v>22</v>
      </c>
      <c r="U3807" s="19">
        <f>IF((T3806+R3807)&lt;结论【关键目标】!$C$28,0,(发电量计算【计算逻辑页】!R3807+发电量计算【计算逻辑页】!T3806-结论【关键目标】!$C$28))</f>
        <v>23.280233934285697</v>
      </c>
      <c r="V3807" s="5">
        <f t="shared" si="535"/>
        <v>8.1480818769999939</v>
      </c>
      <c r="W3807" s="5">
        <f t="shared" si="536"/>
        <v>61.352805419018289</v>
      </c>
      <c r="X3807" s="5">
        <f t="shared" si="539"/>
        <v>0</v>
      </c>
    </row>
    <row r="3808" spans="1:24" x14ac:dyDescent="0.15">
      <c r="A3808" s="7">
        <v>3807</v>
      </c>
      <c r="B3808" s="7">
        <v>6</v>
      </c>
      <c r="C3808" s="7">
        <v>8</v>
      </c>
      <c r="D3808" s="7">
        <v>15</v>
      </c>
      <c r="E3808" s="7">
        <v>159</v>
      </c>
      <c r="F3808" s="7">
        <v>32.299999999999997</v>
      </c>
      <c r="G3808" s="7">
        <v>645.5</v>
      </c>
      <c r="H3808" s="7">
        <f t="shared" si="531"/>
        <v>4</v>
      </c>
      <c r="I3808" s="16">
        <f t="shared" si="532"/>
        <v>45085</v>
      </c>
      <c r="J3808" s="17">
        <v>1.2267999999999999</v>
      </c>
      <c r="K3808" s="18">
        <f>G3808*结论【关键目标】!C$27*0.7735*0.001</f>
        <v>59.915309999999998</v>
      </c>
      <c r="L3808" s="5">
        <v>52960.876609999999</v>
      </c>
      <c r="M3808" s="5">
        <f>ABS(IF(L3808&lt;=0,L3808/耗电量关键数据!$B$6/1000,L3808/耗电量关键数据!$B$5/1000))</f>
        <v>15.131679031428572</v>
      </c>
      <c r="N3808" s="5">
        <f>电气设备逐时使用率计算!H3784</f>
        <v>22.208055000000002</v>
      </c>
      <c r="O3808" s="5">
        <f>灯光逐时使用率计算!H3784</f>
        <v>11.844296</v>
      </c>
      <c r="P3808" s="19">
        <f t="shared" si="533"/>
        <v>49.184030031428577</v>
      </c>
      <c r="Q3808" s="19">
        <f t="shared" si="537"/>
        <v>49.184030031428577</v>
      </c>
      <c r="R3808" s="20">
        <f t="shared" si="534"/>
        <v>10.731279968571421</v>
      </c>
      <c r="S3808" s="20">
        <f t="shared" si="538"/>
        <v>0</v>
      </c>
      <c r="T3808" s="20">
        <f>IF((T3807+R3808)&lt;0,0,IF((T3807+R3808)&gt;结论【关键目标】!C$28,结论【关键目标】!C$28,T3807+R3808))</f>
        <v>22</v>
      </c>
      <c r="U3808" s="19">
        <f>IF((T3807+R3808)&lt;结论【关键目标】!$C$28,0,(发电量计算【计算逻辑页】!R3808+发电量计算【计算逻辑页】!T3807-结论【关键目标】!$C$28))</f>
        <v>10.731279968571421</v>
      </c>
      <c r="V3808" s="5">
        <f t="shared" si="535"/>
        <v>3.7559479889999969</v>
      </c>
      <c r="W3808" s="5">
        <f t="shared" si="536"/>
        <v>60.338968042556573</v>
      </c>
      <c r="X3808" s="5">
        <f t="shared" si="539"/>
        <v>0</v>
      </c>
    </row>
    <row r="3809" spans="1:24" x14ac:dyDescent="0.15">
      <c r="A3809" s="7">
        <v>3808</v>
      </c>
      <c r="B3809" s="7">
        <v>6</v>
      </c>
      <c r="C3809" s="7">
        <v>8</v>
      </c>
      <c r="D3809" s="7">
        <v>16</v>
      </c>
      <c r="E3809" s="7">
        <v>159</v>
      </c>
      <c r="F3809" s="7">
        <v>32</v>
      </c>
      <c r="G3809" s="7">
        <v>472.2</v>
      </c>
      <c r="H3809" s="7">
        <f t="shared" si="531"/>
        <v>4</v>
      </c>
      <c r="I3809" s="16">
        <f t="shared" si="532"/>
        <v>45085</v>
      </c>
      <c r="J3809" s="17">
        <v>0.70809999999999995</v>
      </c>
      <c r="K3809" s="18">
        <f>G3809*结论【关键目标】!C$27*0.7735*0.001</f>
        <v>43.829604000000003</v>
      </c>
      <c r="L3809" s="5">
        <v>50416.066859999999</v>
      </c>
      <c r="M3809" s="5">
        <f>ABS(IF(L3809&lt;=0,L3809/耗电量关键数据!$B$6/1000,L3809/耗电量关键数据!$B$5/1000))</f>
        <v>14.404590531428571</v>
      </c>
      <c r="N3809" s="5">
        <f>电气设备逐时使用率计算!H3785</f>
        <v>22.208055000000002</v>
      </c>
      <c r="O3809" s="5">
        <f>灯光逐时使用率计算!H3785</f>
        <v>11.844296</v>
      </c>
      <c r="P3809" s="19">
        <f t="shared" si="533"/>
        <v>48.456941531428569</v>
      </c>
      <c r="Q3809" s="19">
        <f t="shared" si="537"/>
        <v>0</v>
      </c>
      <c r="R3809" s="20">
        <f t="shared" si="534"/>
        <v>43.829604000000003</v>
      </c>
      <c r="S3809" s="20">
        <f t="shared" si="538"/>
        <v>0</v>
      </c>
      <c r="T3809" s="20">
        <f>IF((T3808+R3809)&lt;0,0,IF((T3808+R3809)&gt;结论【关键目标】!C$28,结论【关键目标】!C$28,T3808+R3809))</f>
        <v>22</v>
      </c>
      <c r="U3809" s="19">
        <f>IF((T3808+R3809)&lt;结论【关键目标】!$C$28,0,(发电量计算【计算逻辑页】!R3809+发电量计算【计算逻辑页】!T3808-结论【关键目标】!$C$28))</f>
        <v>43.829604000000003</v>
      </c>
      <c r="V3809" s="5">
        <f t="shared" si="535"/>
        <v>15.340361400000001</v>
      </c>
      <c r="W3809" s="5">
        <f t="shared" si="536"/>
        <v>31.035742592400002</v>
      </c>
      <c r="X3809" s="5">
        <f t="shared" si="539"/>
        <v>0</v>
      </c>
    </row>
    <row r="3810" spans="1:24" x14ac:dyDescent="0.15">
      <c r="A3810" s="7">
        <v>3809</v>
      </c>
      <c r="B3810" s="7">
        <v>6</v>
      </c>
      <c r="C3810" s="7">
        <v>8</v>
      </c>
      <c r="D3810" s="7">
        <v>17</v>
      </c>
      <c r="E3810" s="7">
        <v>159</v>
      </c>
      <c r="F3810" s="7">
        <v>32</v>
      </c>
      <c r="G3810" s="7">
        <v>288.2</v>
      </c>
      <c r="H3810" s="7">
        <f t="shared" si="531"/>
        <v>4</v>
      </c>
      <c r="I3810" s="16">
        <f t="shared" si="532"/>
        <v>45085</v>
      </c>
      <c r="J3810" s="17">
        <v>0.70809999999999995</v>
      </c>
      <c r="K3810" s="18">
        <f>G3810*结论【关键目标】!C$27*0.7735*0.001</f>
        <v>26.750723999999998</v>
      </c>
      <c r="L3810" s="5">
        <v>43684.925289999999</v>
      </c>
      <c r="M3810" s="5">
        <f>ABS(IF(L3810&lt;=0,L3810/耗电量关键数据!$B$6/1000,L3810/耗电量关键数据!$B$5/1000))</f>
        <v>12.481407225714285</v>
      </c>
      <c r="N3810" s="5">
        <f>电气设备逐时使用率计算!H3786</f>
        <v>22.208055000000002</v>
      </c>
      <c r="O3810" s="5">
        <f>灯光逐时使用率计算!H3786</f>
        <v>11.844296</v>
      </c>
      <c r="P3810" s="19">
        <f t="shared" si="533"/>
        <v>46.533758225714287</v>
      </c>
      <c r="Q3810" s="19">
        <f t="shared" si="537"/>
        <v>0</v>
      </c>
      <c r="R3810" s="20">
        <f t="shared" si="534"/>
        <v>26.750723999999998</v>
      </c>
      <c r="S3810" s="20">
        <f t="shared" si="538"/>
        <v>0</v>
      </c>
      <c r="T3810" s="20">
        <f>IF((T3809+R3810)&lt;0,0,IF((T3809+R3810)&gt;结论【关键目标】!C$28,结论【关键目标】!C$28,T3809+R3810))</f>
        <v>22</v>
      </c>
      <c r="U3810" s="19">
        <f>IF((T3809+R3810)&lt;结论【关键目标】!$C$28,0,(发电量计算【计算逻辑页】!R3810+发电量计算【计算逻辑页】!T3809-结论【关键目标】!$C$28))</f>
        <v>26.750723999999998</v>
      </c>
      <c r="V3810" s="5">
        <f t="shared" si="535"/>
        <v>9.362753399999999</v>
      </c>
      <c r="W3810" s="5">
        <f t="shared" si="536"/>
        <v>18.942187664399999</v>
      </c>
      <c r="X3810" s="5">
        <f t="shared" si="539"/>
        <v>0</v>
      </c>
    </row>
    <row r="3811" spans="1:24" x14ac:dyDescent="0.15">
      <c r="A3811" s="7">
        <v>3810</v>
      </c>
      <c r="B3811" s="7">
        <v>6</v>
      </c>
      <c r="C3811" s="7">
        <v>8</v>
      </c>
      <c r="D3811" s="7">
        <v>18</v>
      </c>
      <c r="E3811" s="7">
        <v>159</v>
      </c>
      <c r="F3811" s="7">
        <v>32.200000000000003</v>
      </c>
      <c r="G3811" s="7">
        <v>140.19999999999999</v>
      </c>
      <c r="H3811" s="7">
        <f t="shared" si="531"/>
        <v>4</v>
      </c>
      <c r="I3811" s="16">
        <f t="shared" si="532"/>
        <v>45085</v>
      </c>
      <c r="J3811" s="17">
        <v>0.70809999999999995</v>
      </c>
      <c r="K3811" s="18">
        <f>G3811*结论【关键目标】!C$27*0.7735*0.001</f>
        <v>13.013363999999999</v>
      </c>
      <c r="L3811" s="5">
        <v>23906.901679999999</v>
      </c>
      <c r="M3811" s="5">
        <f>ABS(IF(L3811&lt;=0,L3811/耗电量关键数据!$B$6/1000,L3811/耗电量关键数据!$B$5/1000))</f>
        <v>6.8305433371428572</v>
      </c>
      <c r="N3811" s="5">
        <f>电气设备逐时使用率计算!H3787</f>
        <v>7.0130699999999999</v>
      </c>
      <c r="O3811" s="5">
        <f>灯光逐时使用率计算!H3787</f>
        <v>3.7403040000000001</v>
      </c>
      <c r="P3811" s="19">
        <f t="shared" si="533"/>
        <v>17.583917337142857</v>
      </c>
      <c r="Q3811" s="19">
        <f t="shared" si="537"/>
        <v>0</v>
      </c>
      <c r="R3811" s="20">
        <f t="shared" si="534"/>
        <v>13.013363999999999</v>
      </c>
      <c r="S3811" s="20">
        <f t="shared" si="538"/>
        <v>0</v>
      </c>
      <c r="T3811" s="20">
        <f>IF((T3810+R3811)&lt;0,0,IF((T3810+R3811)&gt;结论【关键目标】!C$28,结论【关键目标】!C$28,T3810+R3811))</f>
        <v>22</v>
      </c>
      <c r="U3811" s="19">
        <f>IF((T3810+R3811)&lt;结论【关键目标】!$C$28,0,(发电量计算【计算逻辑页】!R3811+发电量计算【计算逻辑页】!T3810-结论【关键目标】!$C$28))</f>
        <v>13.013363999999996</v>
      </c>
      <c r="V3811" s="5">
        <f t="shared" si="535"/>
        <v>4.5546773999999983</v>
      </c>
      <c r="W3811" s="5">
        <f t="shared" si="536"/>
        <v>9.2147630483999983</v>
      </c>
      <c r="X3811" s="5">
        <f t="shared" si="539"/>
        <v>0</v>
      </c>
    </row>
    <row r="3812" spans="1:24" x14ac:dyDescent="0.15">
      <c r="A3812" s="7">
        <v>3811</v>
      </c>
      <c r="B3812" s="7">
        <v>6</v>
      </c>
      <c r="C3812" s="7">
        <v>8</v>
      </c>
      <c r="D3812" s="7">
        <v>19</v>
      </c>
      <c r="E3812" s="7">
        <v>159</v>
      </c>
      <c r="F3812" s="7">
        <v>32</v>
      </c>
      <c r="G3812" s="7">
        <v>0</v>
      </c>
      <c r="H3812" s="7">
        <f t="shared" si="531"/>
        <v>4</v>
      </c>
      <c r="I3812" s="16">
        <f t="shared" si="532"/>
        <v>45085</v>
      </c>
      <c r="J3812" s="17">
        <v>1.2267999999999999</v>
      </c>
      <c r="K3812" s="18">
        <f>G3812*结论【关键目标】!C$27*0.7735*0.001</f>
        <v>0</v>
      </c>
      <c r="L3812" s="5">
        <v>0</v>
      </c>
      <c r="M3812" s="5">
        <f>ABS(IF(L3812&lt;=0,L3812/耗电量关键数据!$B$6/1000,L3812/耗电量关键数据!$B$5/1000))</f>
        <v>0</v>
      </c>
      <c r="N3812" s="5">
        <f>电气设备逐时使用率计算!H3788</f>
        <v>7.0130699999999999</v>
      </c>
      <c r="O3812" s="5">
        <f>灯光逐时使用率计算!H3788</f>
        <v>3.7403040000000001</v>
      </c>
      <c r="P3812" s="19">
        <f t="shared" si="533"/>
        <v>10.753374000000001</v>
      </c>
      <c r="Q3812" s="19">
        <f t="shared" si="537"/>
        <v>10.753374000000001</v>
      </c>
      <c r="R3812" s="20">
        <f t="shared" si="534"/>
        <v>-10.753374000000001</v>
      </c>
      <c r="S3812" s="20">
        <f t="shared" si="538"/>
        <v>10.753374000000001</v>
      </c>
      <c r="T3812" s="20">
        <f>IF((T3811+R3812)&lt;0,0,IF((T3811+R3812)&gt;结论【关键目标】!C$28,结论【关键目标】!C$28,T3811+R3812))</f>
        <v>11.246625999999999</v>
      </c>
      <c r="U3812" s="19">
        <f>IF((T3811+R3812)&lt;结论【关键目标】!$C$28,0,(发电量计算【计算逻辑页】!R3812+发电量计算【计算逻辑页】!T3811-结论【关键目标】!$C$28))</f>
        <v>0</v>
      </c>
      <c r="V3812" s="5">
        <f t="shared" si="535"/>
        <v>0</v>
      </c>
      <c r="W3812" s="5">
        <f t="shared" si="536"/>
        <v>0</v>
      </c>
      <c r="X3812" s="5">
        <f t="shared" si="539"/>
        <v>9.428558323199999</v>
      </c>
    </row>
    <row r="3813" spans="1:24" x14ac:dyDescent="0.15">
      <c r="A3813" s="7">
        <v>3812</v>
      </c>
      <c r="B3813" s="7">
        <v>6</v>
      </c>
      <c r="C3813" s="7">
        <v>8</v>
      </c>
      <c r="D3813" s="7">
        <v>20</v>
      </c>
      <c r="E3813" s="7">
        <v>159</v>
      </c>
      <c r="F3813" s="7">
        <v>30</v>
      </c>
      <c r="G3813" s="7">
        <v>0</v>
      </c>
      <c r="H3813" s="7">
        <f t="shared" si="531"/>
        <v>4</v>
      </c>
      <c r="I3813" s="16">
        <f t="shared" si="532"/>
        <v>45085</v>
      </c>
      <c r="J3813" s="17">
        <v>1.2267999999999999</v>
      </c>
      <c r="K3813" s="18">
        <f>G3813*结论【关键目标】!C$27*0.7735*0.001</f>
        <v>0</v>
      </c>
      <c r="L3813" s="5">
        <v>0</v>
      </c>
      <c r="M3813" s="5">
        <f>ABS(IF(L3813&lt;=0,L3813/耗电量关键数据!$B$6/1000,L3813/耗电量关键数据!$B$5/1000))</f>
        <v>0</v>
      </c>
      <c r="N3813" s="5">
        <f>电气设备逐时使用率计算!H3789</f>
        <v>1.1688450000000001</v>
      </c>
      <c r="O3813" s="5">
        <f>灯光逐时使用率计算!H3789</f>
        <v>0.37403039999999999</v>
      </c>
      <c r="P3813" s="19">
        <f t="shared" si="533"/>
        <v>1.5428754000000002</v>
      </c>
      <c r="Q3813" s="19">
        <f t="shared" si="537"/>
        <v>1.5428754000000002</v>
      </c>
      <c r="R3813" s="20">
        <f t="shared" si="534"/>
        <v>-1.5428754000000002</v>
      </c>
      <c r="S3813" s="20">
        <f t="shared" si="538"/>
        <v>1.5428754000000002</v>
      </c>
      <c r="T3813" s="20">
        <f>IF((T3812+R3813)&lt;0,0,IF((T3812+R3813)&gt;结论【关键目标】!C$28,结论【关键目标】!C$28,T3812+R3813))</f>
        <v>9.7037505999999993</v>
      </c>
      <c r="U3813" s="19">
        <f>IF((T3812+R3813)&lt;结论【关键目标】!$C$28,0,(发电量计算【计算逻辑页】!R3813+发电量计算【计算逻辑页】!T3812-结论【关键目标】!$C$28))</f>
        <v>0</v>
      </c>
      <c r="V3813" s="5">
        <f t="shared" si="535"/>
        <v>0</v>
      </c>
      <c r="W3813" s="5">
        <f t="shared" si="536"/>
        <v>0</v>
      </c>
      <c r="X3813" s="5">
        <f t="shared" si="539"/>
        <v>1.3527931507200002</v>
      </c>
    </row>
    <row r="3814" spans="1:24" x14ac:dyDescent="0.15">
      <c r="A3814" s="7">
        <v>3813</v>
      </c>
      <c r="B3814" s="7">
        <v>6</v>
      </c>
      <c r="C3814" s="7">
        <v>8</v>
      </c>
      <c r="D3814" s="7">
        <v>21</v>
      </c>
      <c r="E3814" s="7">
        <v>159</v>
      </c>
      <c r="F3814" s="7">
        <v>21.5</v>
      </c>
      <c r="G3814" s="7">
        <v>0</v>
      </c>
      <c r="H3814" s="7">
        <f t="shared" si="531"/>
        <v>4</v>
      </c>
      <c r="I3814" s="16">
        <f t="shared" si="532"/>
        <v>45085</v>
      </c>
      <c r="J3814" s="17">
        <v>1.2267999999999999</v>
      </c>
      <c r="K3814" s="18">
        <f>G3814*结论【关键目标】!C$27*0.7735*0.001</f>
        <v>0</v>
      </c>
      <c r="L3814" s="5">
        <v>0</v>
      </c>
      <c r="M3814" s="5">
        <f>ABS(IF(L3814&lt;=0,L3814/耗电量关键数据!$B$6/1000,L3814/耗电量关键数据!$B$5/1000))</f>
        <v>0</v>
      </c>
      <c r="N3814" s="5">
        <f>电气设备逐时使用率计算!H3790</f>
        <v>1.1688450000000001</v>
      </c>
      <c r="O3814" s="5">
        <f>灯光逐时使用率计算!H3790</f>
        <v>0.37403039999999999</v>
      </c>
      <c r="P3814" s="19">
        <f t="shared" si="533"/>
        <v>1.5428754000000002</v>
      </c>
      <c r="Q3814" s="19">
        <f t="shared" si="537"/>
        <v>1.5428754000000002</v>
      </c>
      <c r="R3814" s="20">
        <f t="shared" si="534"/>
        <v>-1.5428754000000002</v>
      </c>
      <c r="S3814" s="20">
        <f t="shared" si="538"/>
        <v>1.5428754000000002</v>
      </c>
      <c r="T3814" s="20">
        <f>IF((T3813+R3814)&lt;0,0,IF((T3813+R3814)&gt;结论【关键目标】!C$28,结论【关键目标】!C$28,T3813+R3814))</f>
        <v>8.1608751999999996</v>
      </c>
      <c r="U3814" s="19">
        <f>IF((T3813+R3814)&lt;结论【关键目标】!$C$28,0,(发电量计算【计算逻辑页】!R3814+发电量计算【计算逻辑页】!T3813-结论【关键目标】!$C$28))</f>
        <v>0</v>
      </c>
      <c r="V3814" s="5">
        <f t="shared" si="535"/>
        <v>0</v>
      </c>
      <c r="W3814" s="5">
        <f t="shared" si="536"/>
        <v>0</v>
      </c>
      <c r="X3814" s="5">
        <f t="shared" si="539"/>
        <v>1.3527931507200002</v>
      </c>
    </row>
    <row r="3815" spans="1:24" x14ac:dyDescent="0.15">
      <c r="A3815" s="7">
        <v>3814</v>
      </c>
      <c r="B3815" s="7">
        <v>6</v>
      </c>
      <c r="C3815" s="7">
        <v>8</v>
      </c>
      <c r="D3815" s="7">
        <v>22</v>
      </c>
      <c r="E3815" s="7">
        <v>159</v>
      </c>
      <c r="F3815" s="7">
        <v>20</v>
      </c>
      <c r="G3815" s="7">
        <v>0</v>
      </c>
      <c r="H3815" s="7">
        <f t="shared" si="531"/>
        <v>4</v>
      </c>
      <c r="I3815" s="16">
        <f t="shared" si="532"/>
        <v>45085</v>
      </c>
      <c r="J3815" s="17">
        <v>0.70809999999999995</v>
      </c>
      <c r="K3815" s="18">
        <f>G3815*结论【关键目标】!C$27*0.7735*0.001</f>
        <v>0</v>
      </c>
      <c r="L3815" s="5">
        <v>0</v>
      </c>
      <c r="M3815" s="5">
        <f>ABS(IF(L3815&lt;=0,L3815/耗电量关键数据!$B$6/1000,L3815/耗电量关键数据!$B$5/1000))</f>
        <v>0</v>
      </c>
      <c r="N3815" s="5">
        <f>电气设备逐时使用率计算!H3791</f>
        <v>1.1688450000000001</v>
      </c>
      <c r="O3815" s="5">
        <f>灯光逐时使用率计算!H3791</f>
        <v>0.37403039999999999</v>
      </c>
      <c r="P3815" s="19">
        <f t="shared" si="533"/>
        <v>1.5428754000000002</v>
      </c>
      <c r="Q3815" s="19">
        <f t="shared" si="537"/>
        <v>0</v>
      </c>
      <c r="R3815" s="20">
        <f t="shared" si="534"/>
        <v>0</v>
      </c>
      <c r="S3815" s="20">
        <f t="shared" si="538"/>
        <v>0</v>
      </c>
      <c r="T3815" s="20">
        <f>IF((T3814+R3815)&lt;0,0,IF((T3814+R3815)&gt;结论【关键目标】!C$28,结论【关键目标】!C$28,T3814+R3815))</f>
        <v>8.1608751999999996</v>
      </c>
      <c r="U3815" s="19">
        <f>IF((T3814+R3815)&lt;结论【关键目标】!$C$28,0,(发电量计算【计算逻辑页】!R3815+发电量计算【计算逻辑页】!T3814-结论【关键目标】!$C$28))</f>
        <v>0</v>
      </c>
      <c r="V3815" s="5">
        <f t="shared" si="535"/>
        <v>0</v>
      </c>
      <c r="W3815" s="5">
        <f t="shared" si="536"/>
        <v>0</v>
      </c>
      <c r="X3815" s="5">
        <f t="shared" si="539"/>
        <v>0</v>
      </c>
    </row>
    <row r="3816" spans="1:24" x14ac:dyDescent="0.15">
      <c r="A3816" s="7">
        <v>3815</v>
      </c>
      <c r="B3816" s="7">
        <v>6</v>
      </c>
      <c r="C3816" s="7">
        <v>8</v>
      </c>
      <c r="D3816" s="7">
        <v>23</v>
      </c>
      <c r="E3816" s="7">
        <v>159</v>
      </c>
      <c r="F3816" s="7">
        <v>20</v>
      </c>
      <c r="G3816" s="7">
        <v>0</v>
      </c>
      <c r="H3816" s="7">
        <f t="shared" si="531"/>
        <v>4</v>
      </c>
      <c r="I3816" s="16">
        <f t="shared" si="532"/>
        <v>45085</v>
      </c>
      <c r="J3816" s="17">
        <v>0.70809999999999995</v>
      </c>
      <c r="K3816" s="18">
        <f>G3816*结论【关键目标】!C$27*0.7735*0.001</f>
        <v>0</v>
      </c>
      <c r="L3816" s="5">
        <v>0</v>
      </c>
      <c r="M3816" s="5">
        <f>ABS(IF(L3816&lt;=0,L3816/耗电量关键数据!$B$6/1000,L3816/耗电量关键数据!$B$5/1000))</f>
        <v>0</v>
      </c>
      <c r="N3816" s="5">
        <f>电气设备逐时使用率计算!H3792</f>
        <v>1.1688450000000001</v>
      </c>
      <c r="O3816" s="5">
        <f>灯光逐时使用率计算!H3792</f>
        <v>0.37403039999999999</v>
      </c>
      <c r="P3816" s="19">
        <f t="shared" si="533"/>
        <v>1.5428754000000002</v>
      </c>
      <c r="Q3816" s="19">
        <f t="shared" si="537"/>
        <v>0</v>
      </c>
      <c r="R3816" s="20">
        <f t="shared" si="534"/>
        <v>0</v>
      </c>
      <c r="S3816" s="20">
        <f t="shared" si="538"/>
        <v>0</v>
      </c>
      <c r="T3816" s="20">
        <f>IF((T3815+R3816)&lt;0,0,IF((T3815+R3816)&gt;结论【关键目标】!C$28,结论【关键目标】!C$28,T3815+R3816))</f>
        <v>8.1608751999999996</v>
      </c>
      <c r="U3816" s="19">
        <f>IF((T3815+R3816)&lt;结论【关键目标】!$C$28,0,(发电量计算【计算逻辑页】!R3816+发电量计算【计算逻辑页】!T3815-结论【关键目标】!$C$28))</f>
        <v>0</v>
      </c>
      <c r="V3816" s="5">
        <f t="shared" si="535"/>
        <v>0</v>
      </c>
      <c r="W3816" s="5">
        <f t="shared" si="536"/>
        <v>0</v>
      </c>
      <c r="X3816" s="5">
        <f t="shared" si="539"/>
        <v>0</v>
      </c>
    </row>
    <row r="3817" spans="1:24" x14ac:dyDescent="0.15">
      <c r="A3817" s="7">
        <v>3816</v>
      </c>
      <c r="B3817" s="7">
        <v>6</v>
      </c>
      <c r="C3817" s="7">
        <v>8</v>
      </c>
      <c r="D3817" s="7">
        <v>24</v>
      </c>
      <c r="E3817" s="7">
        <v>159</v>
      </c>
      <c r="F3817" s="7">
        <v>20.7</v>
      </c>
      <c r="G3817" s="7">
        <v>0</v>
      </c>
      <c r="H3817" s="7">
        <f t="shared" si="531"/>
        <v>4</v>
      </c>
      <c r="I3817" s="16">
        <f t="shared" si="532"/>
        <v>45085</v>
      </c>
      <c r="J3817" s="17">
        <v>0.2407</v>
      </c>
      <c r="K3817" s="18">
        <f>G3817*结论【关键目标】!C$27*0.7735*0.001</f>
        <v>0</v>
      </c>
      <c r="L3817" s="5">
        <v>0</v>
      </c>
      <c r="M3817" s="5">
        <f>ABS(IF(L3817&lt;=0,L3817/耗电量关键数据!$B$6/1000,L3817/耗电量关键数据!$B$5/1000))</f>
        <v>0</v>
      </c>
      <c r="N3817" s="5">
        <f>电气设备逐时使用率计算!H3793</f>
        <v>1.1688450000000001</v>
      </c>
      <c r="O3817" s="5">
        <f>灯光逐时使用率计算!H3793</f>
        <v>0.37403039999999999</v>
      </c>
      <c r="P3817" s="19">
        <f t="shared" si="533"/>
        <v>1.5428754000000002</v>
      </c>
      <c r="Q3817" s="19">
        <f t="shared" si="537"/>
        <v>0</v>
      </c>
      <c r="R3817" s="20">
        <f t="shared" si="534"/>
        <v>0</v>
      </c>
      <c r="S3817" s="20">
        <f t="shared" si="538"/>
        <v>0</v>
      </c>
      <c r="T3817" s="20">
        <f>IF((T3816+R3817)&lt;0,0,IF((T3816+R3817)&gt;结论【关键目标】!C$28,结论【关键目标】!C$28,T3816+R3817))</f>
        <v>8.1608751999999996</v>
      </c>
      <c r="U3817" s="19">
        <f>IF((T3816+R3817)&lt;结论【关键目标】!$C$28,0,(发电量计算【计算逻辑页】!R3817+发电量计算【计算逻辑页】!T3816-结论【关键目标】!$C$28))</f>
        <v>0</v>
      </c>
      <c r="V3817" s="5">
        <f t="shared" si="535"/>
        <v>0</v>
      </c>
      <c r="W3817" s="5">
        <f t="shared" si="536"/>
        <v>0</v>
      </c>
      <c r="X3817" s="5">
        <f t="shared" si="539"/>
        <v>0</v>
      </c>
    </row>
    <row r="3818" spans="1:24" x14ac:dyDescent="0.15">
      <c r="A3818" s="7">
        <v>3817</v>
      </c>
      <c r="B3818" s="7">
        <v>6</v>
      </c>
      <c r="C3818" s="7">
        <v>9</v>
      </c>
      <c r="D3818" s="7">
        <v>1</v>
      </c>
      <c r="E3818" s="7">
        <v>160</v>
      </c>
      <c r="F3818" s="7">
        <v>20</v>
      </c>
      <c r="G3818" s="7">
        <v>0</v>
      </c>
      <c r="H3818" s="7">
        <f t="shared" si="531"/>
        <v>5</v>
      </c>
      <c r="I3818" s="16">
        <f t="shared" si="532"/>
        <v>45086</v>
      </c>
      <c r="J3818" s="17">
        <v>0.2407</v>
      </c>
      <c r="K3818" s="18">
        <f>G3818*结论【关键目标】!C$27*0.7735*0.001</f>
        <v>0</v>
      </c>
      <c r="L3818" s="5">
        <v>0</v>
      </c>
      <c r="M3818" s="5">
        <f>ABS(IF(L3818&lt;=0,L3818/耗电量关键数据!$B$6/1000,L3818/耗电量关键数据!$B$5/1000))</f>
        <v>0</v>
      </c>
      <c r="N3818" s="5">
        <f>电气设备逐时使用率计算!H3794</f>
        <v>1.1688450000000001</v>
      </c>
      <c r="O3818" s="5">
        <f>灯光逐时使用率计算!H3794</f>
        <v>0.37403039999999999</v>
      </c>
      <c r="P3818" s="19">
        <f t="shared" si="533"/>
        <v>1.5428754000000002</v>
      </c>
      <c r="Q3818" s="19">
        <f t="shared" si="537"/>
        <v>0</v>
      </c>
      <c r="R3818" s="20">
        <f t="shared" si="534"/>
        <v>0</v>
      </c>
      <c r="S3818" s="20">
        <f t="shared" si="538"/>
        <v>0</v>
      </c>
      <c r="T3818" s="20">
        <f>IF((T3817+R3818)&lt;0,0,IF((T3817+R3818)&gt;结论【关键目标】!C$28,结论【关键目标】!C$28,T3817+R3818))</f>
        <v>8.1608751999999996</v>
      </c>
      <c r="U3818" s="19">
        <f>IF((T3817+R3818)&lt;结论【关键目标】!$C$28,0,(发电量计算【计算逻辑页】!R3818+发电量计算【计算逻辑页】!T3817-结论【关键目标】!$C$28))</f>
        <v>0</v>
      </c>
      <c r="V3818" s="5">
        <f t="shared" si="535"/>
        <v>0</v>
      </c>
      <c r="W3818" s="5">
        <f t="shared" si="536"/>
        <v>0</v>
      </c>
      <c r="X3818" s="5">
        <f t="shared" si="539"/>
        <v>0</v>
      </c>
    </row>
    <row r="3819" spans="1:24" x14ac:dyDescent="0.15">
      <c r="A3819" s="7">
        <v>3818</v>
      </c>
      <c r="B3819" s="7">
        <v>6</v>
      </c>
      <c r="C3819" s="7">
        <v>9</v>
      </c>
      <c r="D3819" s="7">
        <v>2</v>
      </c>
      <c r="E3819" s="7">
        <v>160</v>
      </c>
      <c r="F3819" s="7">
        <v>19</v>
      </c>
      <c r="G3819" s="7">
        <v>0</v>
      </c>
      <c r="H3819" s="7">
        <f t="shared" si="531"/>
        <v>5</v>
      </c>
      <c r="I3819" s="16">
        <f t="shared" si="532"/>
        <v>45086</v>
      </c>
      <c r="J3819" s="17">
        <v>0.2407</v>
      </c>
      <c r="K3819" s="18">
        <f>G3819*结论【关键目标】!C$27*0.7735*0.001</f>
        <v>0</v>
      </c>
      <c r="L3819" s="5">
        <v>0</v>
      </c>
      <c r="M3819" s="5">
        <f>ABS(IF(L3819&lt;=0,L3819/耗电量关键数据!$B$6/1000,L3819/耗电量关键数据!$B$5/1000))</f>
        <v>0</v>
      </c>
      <c r="N3819" s="5">
        <f>电气设备逐时使用率计算!H3795</f>
        <v>1.1688450000000001</v>
      </c>
      <c r="O3819" s="5">
        <f>灯光逐时使用率计算!H3795</f>
        <v>0.37403039999999999</v>
      </c>
      <c r="P3819" s="19">
        <f t="shared" si="533"/>
        <v>1.5428754000000002</v>
      </c>
      <c r="Q3819" s="19">
        <f t="shared" si="537"/>
        <v>0</v>
      </c>
      <c r="R3819" s="20">
        <f t="shared" si="534"/>
        <v>0</v>
      </c>
      <c r="S3819" s="20">
        <f t="shared" si="538"/>
        <v>0</v>
      </c>
      <c r="T3819" s="20">
        <f>IF((T3818+R3819)&lt;0,0,IF((T3818+R3819)&gt;结论【关键目标】!C$28,结论【关键目标】!C$28,T3818+R3819))</f>
        <v>8.1608751999999996</v>
      </c>
      <c r="U3819" s="19">
        <f>IF((T3818+R3819)&lt;结论【关键目标】!$C$28,0,(发电量计算【计算逻辑页】!R3819+发电量计算【计算逻辑页】!T3818-结论【关键目标】!$C$28))</f>
        <v>0</v>
      </c>
      <c r="V3819" s="5">
        <f t="shared" si="535"/>
        <v>0</v>
      </c>
      <c r="W3819" s="5">
        <f t="shared" si="536"/>
        <v>0</v>
      </c>
      <c r="X3819" s="5">
        <f t="shared" si="539"/>
        <v>0</v>
      </c>
    </row>
    <row r="3820" spans="1:24" x14ac:dyDescent="0.15">
      <c r="A3820" s="7">
        <v>3819</v>
      </c>
      <c r="B3820" s="7">
        <v>6</v>
      </c>
      <c r="C3820" s="7">
        <v>9</v>
      </c>
      <c r="D3820" s="7">
        <v>3</v>
      </c>
      <c r="E3820" s="7">
        <v>160</v>
      </c>
      <c r="F3820" s="7">
        <v>20.100000000000001</v>
      </c>
      <c r="G3820" s="7">
        <v>0</v>
      </c>
      <c r="H3820" s="7">
        <f t="shared" si="531"/>
        <v>5</v>
      </c>
      <c r="I3820" s="16">
        <f t="shared" si="532"/>
        <v>45086</v>
      </c>
      <c r="J3820" s="17">
        <v>0.2407</v>
      </c>
      <c r="K3820" s="18">
        <f>G3820*结论【关键目标】!C$27*0.7735*0.001</f>
        <v>0</v>
      </c>
      <c r="L3820" s="5">
        <v>0</v>
      </c>
      <c r="M3820" s="5">
        <f>ABS(IF(L3820&lt;=0,L3820/耗电量关键数据!$B$6/1000,L3820/耗电量关键数据!$B$5/1000))</f>
        <v>0</v>
      </c>
      <c r="N3820" s="5">
        <f>电气设备逐时使用率计算!H3796</f>
        <v>1.1688450000000001</v>
      </c>
      <c r="O3820" s="5">
        <f>灯光逐时使用率计算!H3796</f>
        <v>0.37403039999999999</v>
      </c>
      <c r="P3820" s="19">
        <f t="shared" si="533"/>
        <v>1.5428754000000002</v>
      </c>
      <c r="Q3820" s="19">
        <f t="shared" si="537"/>
        <v>0</v>
      </c>
      <c r="R3820" s="20">
        <f t="shared" si="534"/>
        <v>0</v>
      </c>
      <c r="S3820" s="20">
        <f t="shared" si="538"/>
        <v>0</v>
      </c>
      <c r="T3820" s="20">
        <f>IF((T3819+R3820)&lt;0,0,IF((T3819+R3820)&gt;结论【关键目标】!C$28,结论【关键目标】!C$28,T3819+R3820))</f>
        <v>8.1608751999999996</v>
      </c>
      <c r="U3820" s="19">
        <f>IF((T3819+R3820)&lt;结论【关键目标】!$C$28,0,(发电量计算【计算逻辑页】!R3820+发电量计算【计算逻辑页】!T3819-结论【关键目标】!$C$28))</f>
        <v>0</v>
      </c>
      <c r="V3820" s="5">
        <f t="shared" si="535"/>
        <v>0</v>
      </c>
      <c r="W3820" s="5">
        <f t="shared" si="536"/>
        <v>0</v>
      </c>
      <c r="X3820" s="5">
        <f t="shared" si="539"/>
        <v>0</v>
      </c>
    </row>
    <row r="3821" spans="1:24" x14ac:dyDescent="0.15">
      <c r="A3821" s="7">
        <v>3820</v>
      </c>
      <c r="B3821" s="7">
        <v>6</v>
      </c>
      <c r="C3821" s="7">
        <v>9</v>
      </c>
      <c r="D3821" s="7">
        <v>4</v>
      </c>
      <c r="E3821" s="7">
        <v>160</v>
      </c>
      <c r="F3821" s="7">
        <v>19.100000000000001</v>
      </c>
      <c r="G3821" s="7">
        <v>0</v>
      </c>
      <c r="H3821" s="7">
        <f t="shared" si="531"/>
        <v>5</v>
      </c>
      <c r="I3821" s="16">
        <f t="shared" si="532"/>
        <v>45086</v>
      </c>
      <c r="J3821" s="17">
        <v>0.2407</v>
      </c>
      <c r="K3821" s="18">
        <f>G3821*结论【关键目标】!C$27*0.7735*0.001</f>
        <v>0</v>
      </c>
      <c r="L3821" s="5">
        <v>0</v>
      </c>
      <c r="M3821" s="5">
        <f>ABS(IF(L3821&lt;=0,L3821/耗电量关键数据!$B$6/1000,L3821/耗电量关键数据!$B$5/1000))</f>
        <v>0</v>
      </c>
      <c r="N3821" s="5">
        <f>电气设备逐时使用率计算!H3797</f>
        <v>1.1688450000000001</v>
      </c>
      <c r="O3821" s="5">
        <f>灯光逐时使用率计算!H3797</f>
        <v>0.37403039999999999</v>
      </c>
      <c r="P3821" s="19">
        <f t="shared" si="533"/>
        <v>1.5428754000000002</v>
      </c>
      <c r="Q3821" s="19">
        <f t="shared" si="537"/>
        <v>0</v>
      </c>
      <c r="R3821" s="20">
        <f t="shared" si="534"/>
        <v>0</v>
      </c>
      <c r="S3821" s="20">
        <f t="shared" si="538"/>
        <v>0</v>
      </c>
      <c r="T3821" s="20">
        <f>IF((T3820+R3821)&lt;0,0,IF((T3820+R3821)&gt;结论【关键目标】!C$28,结论【关键目标】!C$28,T3820+R3821))</f>
        <v>8.1608751999999996</v>
      </c>
      <c r="U3821" s="19">
        <f>IF((T3820+R3821)&lt;结论【关键目标】!$C$28,0,(发电量计算【计算逻辑页】!R3821+发电量计算【计算逻辑页】!T3820-结论【关键目标】!$C$28))</f>
        <v>0</v>
      </c>
      <c r="V3821" s="5">
        <f t="shared" si="535"/>
        <v>0</v>
      </c>
      <c r="W3821" s="5">
        <f t="shared" si="536"/>
        <v>0</v>
      </c>
      <c r="X3821" s="5">
        <f t="shared" si="539"/>
        <v>0</v>
      </c>
    </row>
    <row r="3822" spans="1:24" x14ac:dyDescent="0.15">
      <c r="A3822" s="7">
        <v>3821</v>
      </c>
      <c r="B3822" s="7">
        <v>6</v>
      </c>
      <c r="C3822" s="7">
        <v>9</v>
      </c>
      <c r="D3822" s="7">
        <v>5</v>
      </c>
      <c r="E3822" s="7">
        <v>160</v>
      </c>
      <c r="F3822" s="7">
        <v>18</v>
      </c>
      <c r="G3822" s="7">
        <v>12.3</v>
      </c>
      <c r="H3822" s="7">
        <f t="shared" si="531"/>
        <v>5</v>
      </c>
      <c r="I3822" s="16">
        <f t="shared" si="532"/>
        <v>45086</v>
      </c>
      <c r="J3822" s="17">
        <v>0.2407</v>
      </c>
      <c r="K3822" s="18">
        <f>G3822*结论【关键目标】!C$27*0.7735*0.001</f>
        <v>1.141686</v>
      </c>
      <c r="L3822" s="5">
        <v>0</v>
      </c>
      <c r="M3822" s="5">
        <f>ABS(IF(L3822&lt;=0,L3822/耗电量关键数据!$B$6/1000,L3822/耗电量关键数据!$B$5/1000))</f>
        <v>0</v>
      </c>
      <c r="N3822" s="5">
        <f>电气设备逐时使用率计算!H3798</f>
        <v>1.1688450000000001</v>
      </c>
      <c r="O3822" s="5">
        <f>灯光逐时使用率计算!H3798</f>
        <v>0.37403039999999999</v>
      </c>
      <c r="P3822" s="19">
        <f t="shared" si="533"/>
        <v>1.5428754000000002</v>
      </c>
      <c r="Q3822" s="19">
        <f t="shared" si="537"/>
        <v>0</v>
      </c>
      <c r="R3822" s="20">
        <f t="shared" si="534"/>
        <v>1.141686</v>
      </c>
      <c r="S3822" s="20">
        <f t="shared" si="538"/>
        <v>0</v>
      </c>
      <c r="T3822" s="20">
        <f>IF((T3821+R3822)&lt;0,0,IF((T3821+R3822)&gt;结论【关键目标】!C$28,结论【关键目标】!C$28,T3821+R3822))</f>
        <v>9.3025611999999995</v>
      </c>
      <c r="U3822" s="19">
        <f>IF((T3821+R3822)&lt;结论【关键目标】!$C$28,0,(发电量计算【计算逻辑页】!R3822+发电量计算【计算逻辑页】!T3821-结论【关键目标】!$C$28))</f>
        <v>0</v>
      </c>
      <c r="V3822" s="5">
        <f t="shared" si="535"/>
        <v>0</v>
      </c>
      <c r="W3822" s="5">
        <f t="shared" si="536"/>
        <v>0.27480382019999999</v>
      </c>
      <c r="X3822" s="5">
        <f t="shared" si="539"/>
        <v>0</v>
      </c>
    </row>
    <row r="3823" spans="1:24" x14ac:dyDescent="0.15">
      <c r="A3823" s="7">
        <v>3822</v>
      </c>
      <c r="B3823" s="7">
        <v>6</v>
      </c>
      <c r="C3823" s="7">
        <v>9</v>
      </c>
      <c r="D3823" s="7">
        <v>6</v>
      </c>
      <c r="E3823" s="7">
        <v>160</v>
      </c>
      <c r="F3823" s="7">
        <v>18.5</v>
      </c>
      <c r="G3823" s="7">
        <v>109.6</v>
      </c>
      <c r="H3823" s="7">
        <f t="shared" si="531"/>
        <v>5</v>
      </c>
      <c r="I3823" s="16">
        <f t="shared" si="532"/>
        <v>45086</v>
      </c>
      <c r="J3823" s="17">
        <v>0.2407</v>
      </c>
      <c r="K3823" s="18">
        <f>G3823*结论【关键目标】!C$27*0.7735*0.001</f>
        <v>10.173071999999999</v>
      </c>
      <c r="L3823" s="5">
        <v>0</v>
      </c>
      <c r="M3823" s="5">
        <f>ABS(IF(L3823&lt;=0,L3823/耗电量关键数据!$B$6/1000,L3823/耗电量关键数据!$B$5/1000))</f>
        <v>0</v>
      </c>
      <c r="N3823" s="5">
        <f>电气设备逐时使用率计算!H3799</f>
        <v>1.1688450000000001</v>
      </c>
      <c r="O3823" s="5">
        <f>灯光逐时使用率计算!H3799</f>
        <v>0.37403039999999999</v>
      </c>
      <c r="P3823" s="19">
        <f t="shared" si="533"/>
        <v>1.5428754000000002</v>
      </c>
      <c r="Q3823" s="19">
        <f t="shared" si="537"/>
        <v>0</v>
      </c>
      <c r="R3823" s="20">
        <f t="shared" si="534"/>
        <v>10.173071999999999</v>
      </c>
      <c r="S3823" s="20">
        <f t="shared" si="538"/>
        <v>0</v>
      </c>
      <c r="T3823" s="20">
        <f>IF((T3822+R3823)&lt;0,0,IF((T3822+R3823)&gt;结论【关键目标】!C$28,结论【关键目标】!C$28,T3822+R3823))</f>
        <v>19.475633199999997</v>
      </c>
      <c r="U3823" s="19">
        <f>IF((T3822+R3823)&lt;结论【关键目标】!$C$28,0,(发电量计算【计算逻辑页】!R3823+发电量计算【计算逻辑页】!T3822-结论【关键目标】!$C$28))</f>
        <v>0</v>
      </c>
      <c r="V3823" s="5">
        <f t="shared" si="535"/>
        <v>0</v>
      </c>
      <c r="W3823" s="5">
        <f t="shared" si="536"/>
        <v>0.37137010878000004</v>
      </c>
      <c r="X3823" s="5">
        <f t="shared" si="539"/>
        <v>0</v>
      </c>
    </row>
    <row r="3824" spans="1:24" x14ac:dyDescent="0.15">
      <c r="A3824" s="7">
        <v>3823</v>
      </c>
      <c r="B3824" s="7">
        <v>6</v>
      </c>
      <c r="C3824" s="7">
        <v>9</v>
      </c>
      <c r="D3824" s="7">
        <v>7</v>
      </c>
      <c r="E3824" s="7">
        <v>160</v>
      </c>
      <c r="F3824" s="7">
        <v>18</v>
      </c>
      <c r="G3824" s="7">
        <v>197.4</v>
      </c>
      <c r="H3824" s="7">
        <f t="shared" si="531"/>
        <v>5</v>
      </c>
      <c r="I3824" s="16">
        <f t="shared" si="532"/>
        <v>45086</v>
      </c>
      <c r="J3824" s="17">
        <v>0.2407</v>
      </c>
      <c r="K3824" s="18">
        <f>G3824*结论【关键目标】!C$27*0.7735*0.001</f>
        <v>18.322667999999997</v>
      </c>
      <c r="L3824" s="5">
        <v>0</v>
      </c>
      <c r="M3824" s="5">
        <f>ABS(IF(L3824&lt;=0,L3824/耗电量关键数据!$B$6/1000,L3824/耗电量关键数据!$B$5/1000))</f>
        <v>0</v>
      </c>
      <c r="N3824" s="5">
        <f>电气设备逐时使用率计算!H3800</f>
        <v>2.3376900000000003</v>
      </c>
      <c r="O3824" s="5">
        <f>灯光逐时使用率计算!H3800</f>
        <v>1.2467680000000001</v>
      </c>
      <c r="P3824" s="19">
        <f t="shared" si="533"/>
        <v>3.5844580000000006</v>
      </c>
      <c r="Q3824" s="19">
        <f t="shared" si="537"/>
        <v>0</v>
      </c>
      <c r="R3824" s="20">
        <f t="shared" si="534"/>
        <v>18.322667999999997</v>
      </c>
      <c r="S3824" s="20">
        <f t="shared" si="538"/>
        <v>0</v>
      </c>
      <c r="T3824" s="20">
        <f>IF((T3823+R3824)&lt;0,0,IF((T3823+R3824)&gt;结论【关键目标】!C$28,结论【关键目标】!C$28,T3823+R3824))</f>
        <v>22</v>
      </c>
      <c r="U3824" s="19">
        <f>IF((T3823+R3824)&lt;结论【关键目标】!$C$28,0,(发电量计算【计算逻辑页】!R3824+发电量计算【计算逻辑页】!T3823-结论【关键目标】!$C$28))</f>
        <v>15.798301199999997</v>
      </c>
      <c r="V3824" s="5">
        <f t="shared" si="535"/>
        <v>0</v>
      </c>
      <c r="W3824" s="5">
        <f t="shared" si="536"/>
        <v>0.8627790406000001</v>
      </c>
      <c r="X3824" s="5">
        <f t="shared" si="539"/>
        <v>0</v>
      </c>
    </row>
    <row r="3825" spans="1:24" x14ac:dyDescent="0.15">
      <c r="A3825" s="7">
        <v>3824</v>
      </c>
      <c r="B3825" s="7">
        <v>6</v>
      </c>
      <c r="C3825" s="7">
        <v>9</v>
      </c>
      <c r="D3825" s="7">
        <v>8</v>
      </c>
      <c r="E3825" s="7">
        <v>160</v>
      </c>
      <c r="F3825" s="7">
        <v>21.1</v>
      </c>
      <c r="G3825" s="7">
        <v>439.9</v>
      </c>
      <c r="H3825" s="7">
        <f t="shared" si="531"/>
        <v>5</v>
      </c>
      <c r="I3825" s="16">
        <f t="shared" si="532"/>
        <v>45086</v>
      </c>
      <c r="J3825" s="17">
        <v>0.70809999999999995</v>
      </c>
      <c r="K3825" s="18">
        <f>G3825*结论【关键目标】!C$27*0.7735*0.001</f>
        <v>40.831517999999996</v>
      </c>
      <c r="L3825" s="5">
        <v>17060.996739999999</v>
      </c>
      <c r="M3825" s="5">
        <f>ABS(IF(L3825&lt;=0,L3825/耗电量关键数据!$B$6/1000,L3825/耗电量关键数据!$B$5/1000))</f>
        <v>4.874570497142857</v>
      </c>
      <c r="N3825" s="5">
        <f>电气设备逐时使用率计算!H3801</f>
        <v>11.688450000000001</v>
      </c>
      <c r="O3825" s="5">
        <f>灯光逐时使用率计算!H3801</f>
        <v>6.2338399999999998</v>
      </c>
      <c r="P3825" s="19">
        <f t="shared" si="533"/>
        <v>22.796860497142859</v>
      </c>
      <c r="Q3825" s="19">
        <f t="shared" si="537"/>
        <v>0</v>
      </c>
      <c r="R3825" s="20">
        <f t="shared" si="534"/>
        <v>40.831517999999996</v>
      </c>
      <c r="S3825" s="20">
        <f t="shared" si="538"/>
        <v>0</v>
      </c>
      <c r="T3825" s="20">
        <f>IF((T3824+R3825)&lt;0,0,IF((T3824+R3825)&gt;结论【关键目标】!C$28,结论【关键目标】!C$28,T3824+R3825))</f>
        <v>22</v>
      </c>
      <c r="U3825" s="19">
        <f>IF((T3824+R3825)&lt;结论【关键目标】!$C$28,0,(发电量计算【计算逻辑页】!R3825+发电量计算【计算逻辑页】!T3824-结论【关键目标】!$C$28))</f>
        <v>40.831517999999996</v>
      </c>
      <c r="V3825" s="5">
        <f t="shared" si="535"/>
        <v>14.291031299999997</v>
      </c>
      <c r="W3825" s="5">
        <f t="shared" si="536"/>
        <v>16.142456918026859</v>
      </c>
      <c r="X3825" s="5">
        <f t="shared" si="539"/>
        <v>0</v>
      </c>
    </row>
    <row r="3826" spans="1:24" x14ac:dyDescent="0.15">
      <c r="A3826" s="7">
        <v>3825</v>
      </c>
      <c r="B3826" s="7">
        <v>6</v>
      </c>
      <c r="C3826" s="7">
        <v>9</v>
      </c>
      <c r="D3826" s="7">
        <v>9</v>
      </c>
      <c r="E3826" s="7">
        <v>160</v>
      </c>
      <c r="F3826" s="7">
        <v>24.5</v>
      </c>
      <c r="G3826" s="7">
        <v>669.2</v>
      </c>
      <c r="H3826" s="7">
        <f t="shared" si="531"/>
        <v>5</v>
      </c>
      <c r="I3826" s="16">
        <f t="shared" si="532"/>
        <v>45086</v>
      </c>
      <c r="J3826" s="17">
        <v>0.70809999999999995</v>
      </c>
      <c r="K3826" s="18">
        <f>G3826*结论【关键目标】!C$27*0.7735*0.001</f>
        <v>62.115144000000001</v>
      </c>
      <c r="L3826" s="5">
        <v>35008.909319999999</v>
      </c>
      <c r="M3826" s="5">
        <f>ABS(IF(L3826&lt;=0,L3826/耗电量关键数据!$B$6/1000,L3826/耗电量关键数据!$B$5/1000))</f>
        <v>10.00254552</v>
      </c>
      <c r="N3826" s="5">
        <f>电气设备逐时使用率计算!H3802</f>
        <v>22.208055000000002</v>
      </c>
      <c r="O3826" s="5">
        <f>灯光逐时使用率计算!H3802</f>
        <v>11.844296</v>
      </c>
      <c r="P3826" s="19">
        <f t="shared" si="533"/>
        <v>44.05489652</v>
      </c>
      <c r="Q3826" s="19">
        <f t="shared" si="537"/>
        <v>0</v>
      </c>
      <c r="R3826" s="20">
        <f t="shared" si="534"/>
        <v>62.115144000000001</v>
      </c>
      <c r="S3826" s="20">
        <f t="shared" si="538"/>
        <v>0</v>
      </c>
      <c r="T3826" s="20">
        <f>IF((T3825+R3826)&lt;0,0,IF((T3825+R3826)&gt;结论【关键目标】!C$28,结论【关键目标】!C$28,T3825+R3826))</f>
        <v>22</v>
      </c>
      <c r="U3826" s="19">
        <f>IF((T3825+R3826)&lt;结论【关键目标】!$C$28,0,(发电量计算【计算逻辑页】!R3826+发电量计算【计算逻辑页】!T3825-结论【关键目标】!$C$28))</f>
        <v>62.115144000000001</v>
      </c>
      <c r="V3826" s="5">
        <f t="shared" si="535"/>
        <v>21.740300399999999</v>
      </c>
      <c r="W3826" s="5">
        <f t="shared" si="536"/>
        <v>31.195272225811998</v>
      </c>
      <c r="X3826" s="5">
        <f t="shared" si="539"/>
        <v>0</v>
      </c>
    </row>
    <row r="3827" spans="1:24" x14ac:dyDescent="0.15">
      <c r="A3827" s="7">
        <v>3826</v>
      </c>
      <c r="B3827" s="7">
        <v>6</v>
      </c>
      <c r="C3827" s="7">
        <v>9</v>
      </c>
      <c r="D3827" s="7">
        <v>10</v>
      </c>
      <c r="E3827" s="7">
        <v>160</v>
      </c>
      <c r="F3827" s="7">
        <v>24</v>
      </c>
      <c r="G3827" s="7">
        <v>710.2</v>
      </c>
      <c r="H3827" s="7">
        <f t="shared" si="531"/>
        <v>5</v>
      </c>
      <c r="I3827" s="16">
        <f t="shared" si="532"/>
        <v>45086</v>
      </c>
      <c r="J3827" s="17">
        <v>0.70809999999999995</v>
      </c>
      <c r="K3827" s="18">
        <f>G3827*结论【关键目标】!C$27*0.7735*0.001</f>
        <v>65.920763999999991</v>
      </c>
      <c r="L3827" s="5">
        <v>43571.343769999999</v>
      </c>
      <c r="M3827" s="5">
        <f>ABS(IF(L3827&lt;=0,L3827/耗电量关键数据!$B$6/1000,L3827/耗电量关键数据!$B$5/1000))</f>
        <v>12.448955362857143</v>
      </c>
      <c r="N3827" s="5">
        <f>电气设备逐时使用率计算!H3803</f>
        <v>22.208055000000002</v>
      </c>
      <c r="O3827" s="5">
        <f>灯光逐时使用率计算!H3803</f>
        <v>11.844296</v>
      </c>
      <c r="P3827" s="19">
        <f t="shared" si="533"/>
        <v>46.501306362857143</v>
      </c>
      <c r="Q3827" s="19">
        <f t="shared" si="537"/>
        <v>0</v>
      </c>
      <c r="R3827" s="20">
        <f t="shared" si="534"/>
        <v>65.920763999999991</v>
      </c>
      <c r="S3827" s="20">
        <f t="shared" si="538"/>
        <v>0</v>
      </c>
      <c r="T3827" s="20">
        <f>IF((T3826+R3827)&lt;0,0,IF((T3826+R3827)&gt;结论【关键目标】!C$28,结论【关键目标】!C$28,T3826+R3827))</f>
        <v>22</v>
      </c>
      <c r="U3827" s="19">
        <f>IF((T3826+R3827)&lt;结论【关键目标】!$C$28,0,(发电量计算【计算逻辑页】!R3827+发电量计算【计算逻辑页】!T3826-结论【关键目标】!$C$28))</f>
        <v>65.920763999999991</v>
      </c>
      <c r="V3827" s="5">
        <f t="shared" si="535"/>
        <v>23.072267399999994</v>
      </c>
      <c r="W3827" s="5">
        <f t="shared" si="536"/>
        <v>32.927575035539142</v>
      </c>
      <c r="X3827" s="5">
        <f t="shared" si="539"/>
        <v>0</v>
      </c>
    </row>
    <row r="3828" spans="1:24" x14ac:dyDescent="0.15">
      <c r="A3828" s="7">
        <v>3827</v>
      </c>
      <c r="B3828" s="7">
        <v>6</v>
      </c>
      <c r="C3828" s="7">
        <v>9</v>
      </c>
      <c r="D3828" s="7">
        <v>11</v>
      </c>
      <c r="E3828" s="7">
        <v>160</v>
      </c>
      <c r="F3828" s="7">
        <v>27</v>
      </c>
      <c r="G3828" s="7">
        <v>762.2</v>
      </c>
      <c r="H3828" s="7">
        <f t="shared" si="531"/>
        <v>5</v>
      </c>
      <c r="I3828" s="16">
        <f t="shared" si="532"/>
        <v>45086</v>
      </c>
      <c r="J3828" s="17">
        <v>1.2267999999999999</v>
      </c>
      <c r="K3828" s="18">
        <f>G3828*结论【关键目标】!C$27*0.7735*0.001</f>
        <v>70.747404000000003</v>
      </c>
      <c r="L3828" s="5">
        <v>48517.469729999997</v>
      </c>
      <c r="M3828" s="5">
        <f>ABS(IF(L3828&lt;=0,L3828/耗电量关键数据!$B$6/1000,L3828/耗电量关键数据!$B$5/1000))</f>
        <v>13.862134208571428</v>
      </c>
      <c r="N3828" s="5">
        <f>电气设备逐时使用率计算!H3804</f>
        <v>22.208055000000002</v>
      </c>
      <c r="O3828" s="5">
        <f>灯光逐时使用率计算!H3804</f>
        <v>11.844296</v>
      </c>
      <c r="P3828" s="19">
        <f t="shared" si="533"/>
        <v>47.914485208571428</v>
      </c>
      <c r="Q3828" s="19">
        <f t="shared" si="537"/>
        <v>47.914485208571428</v>
      </c>
      <c r="R3828" s="20">
        <f t="shared" si="534"/>
        <v>22.832918791428575</v>
      </c>
      <c r="S3828" s="20">
        <f t="shared" si="538"/>
        <v>0</v>
      </c>
      <c r="T3828" s="20">
        <f>IF((T3827+R3828)&lt;0,0,IF((T3827+R3828)&gt;结论【关键目标】!C$28,结论【关键目标】!C$28,T3827+R3828))</f>
        <v>22</v>
      </c>
      <c r="U3828" s="19">
        <f>IF((T3827+R3828)&lt;结论【关键目标】!$C$28,0,(发电量计算【计算逻辑页】!R3828+发电量计算【计算逻辑页】!T3827-结论【关键目标】!$C$28))</f>
        <v>22.832918791428575</v>
      </c>
      <c r="V3828" s="5">
        <f t="shared" si="535"/>
        <v>7.9915215770000012</v>
      </c>
      <c r="W3828" s="5">
        <f t="shared" si="536"/>
        <v>58.781490453875421</v>
      </c>
      <c r="X3828" s="5">
        <f t="shared" si="539"/>
        <v>0</v>
      </c>
    </row>
    <row r="3829" spans="1:24" x14ac:dyDescent="0.15">
      <c r="A3829" s="7">
        <v>3828</v>
      </c>
      <c r="B3829" s="7">
        <v>6</v>
      </c>
      <c r="C3829" s="7">
        <v>9</v>
      </c>
      <c r="D3829" s="7">
        <v>12</v>
      </c>
      <c r="E3829" s="7">
        <v>160</v>
      </c>
      <c r="F3829" s="7">
        <v>28.6</v>
      </c>
      <c r="G3829" s="7">
        <v>770</v>
      </c>
      <c r="H3829" s="7">
        <f t="shared" si="531"/>
        <v>5</v>
      </c>
      <c r="I3829" s="16">
        <f t="shared" si="532"/>
        <v>45086</v>
      </c>
      <c r="J3829" s="17">
        <v>1.2267999999999999</v>
      </c>
      <c r="K3829" s="18">
        <f>G3829*结论【关键目标】!C$27*0.7735*0.001</f>
        <v>71.471400000000003</v>
      </c>
      <c r="L3829" s="5">
        <v>43525.909950000001</v>
      </c>
      <c r="M3829" s="5">
        <f>ABS(IF(L3829&lt;=0,L3829/耗电量关键数据!$B$6/1000,L3829/耗电量关键数据!$B$5/1000))</f>
        <v>12.435974271428572</v>
      </c>
      <c r="N3829" s="5">
        <f>电气设备逐时使用率计算!H3805</f>
        <v>11.688450000000001</v>
      </c>
      <c r="O3829" s="5">
        <f>灯光逐时使用率计算!H3805</f>
        <v>9.9741440000000008</v>
      </c>
      <c r="P3829" s="19">
        <f t="shared" si="533"/>
        <v>34.098568271428576</v>
      </c>
      <c r="Q3829" s="19">
        <f t="shared" si="537"/>
        <v>34.098568271428576</v>
      </c>
      <c r="R3829" s="20">
        <f t="shared" si="534"/>
        <v>37.372831728571427</v>
      </c>
      <c r="S3829" s="20">
        <f t="shared" si="538"/>
        <v>0</v>
      </c>
      <c r="T3829" s="20">
        <f>IF((T3828+R3829)&lt;0,0,IF((T3828+R3829)&gt;结论【关键目标】!C$28,结论【关键目标】!C$28,T3828+R3829))</f>
        <v>22</v>
      </c>
      <c r="U3829" s="19">
        <f>IF((T3828+R3829)&lt;结论【关键目标】!$C$28,0,(发电量计算【计算逻辑页】!R3829+发电量计算【计算逻辑页】!T3828-结论【关键目标】!$C$28))</f>
        <v>37.372831728571427</v>
      </c>
      <c r="V3829" s="5">
        <f t="shared" si="535"/>
        <v>13.080491104999998</v>
      </c>
      <c r="W3829" s="5">
        <f t="shared" si="536"/>
        <v>41.83212355538857</v>
      </c>
      <c r="X3829" s="5">
        <f t="shared" si="539"/>
        <v>0</v>
      </c>
    </row>
    <row r="3830" spans="1:24" x14ac:dyDescent="0.15">
      <c r="A3830" s="7">
        <v>3829</v>
      </c>
      <c r="B3830" s="7">
        <v>6</v>
      </c>
      <c r="C3830" s="7">
        <v>9</v>
      </c>
      <c r="D3830" s="7">
        <v>13</v>
      </c>
      <c r="E3830" s="7">
        <v>160</v>
      </c>
      <c r="F3830" s="7">
        <v>30</v>
      </c>
      <c r="G3830" s="7">
        <v>775.3</v>
      </c>
      <c r="H3830" s="7">
        <f t="shared" si="531"/>
        <v>5</v>
      </c>
      <c r="I3830" s="16">
        <f t="shared" si="532"/>
        <v>45086</v>
      </c>
      <c r="J3830" s="17">
        <v>1.2267999999999999</v>
      </c>
      <c r="K3830" s="18">
        <f>G3830*结论【关键目标】!C$27*0.7735*0.001</f>
        <v>71.963345999999987</v>
      </c>
      <c r="L3830" s="5">
        <v>45065.076309999997</v>
      </c>
      <c r="M3830" s="5">
        <f>ABS(IF(L3830&lt;=0,L3830/耗电量关键数据!$B$6/1000,L3830/耗电量关键数据!$B$5/1000))</f>
        <v>12.875736088571427</v>
      </c>
      <c r="N3830" s="5">
        <f>电气设备逐时使用率计算!H3806</f>
        <v>11.688450000000001</v>
      </c>
      <c r="O3830" s="5">
        <f>灯光逐时使用率计算!H3806</f>
        <v>9.9741440000000008</v>
      </c>
      <c r="P3830" s="19">
        <f t="shared" si="533"/>
        <v>34.538330088571428</v>
      </c>
      <c r="Q3830" s="19">
        <f t="shared" si="537"/>
        <v>34.538330088571428</v>
      </c>
      <c r="R3830" s="20">
        <f t="shared" si="534"/>
        <v>37.425015911428559</v>
      </c>
      <c r="S3830" s="20">
        <f t="shared" si="538"/>
        <v>0</v>
      </c>
      <c r="T3830" s="20">
        <f>IF((T3829+R3830)&lt;0,0,IF((T3829+R3830)&gt;结论【关键目标】!C$28,结论【关键目标】!C$28,T3829+R3830))</f>
        <v>22</v>
      </c>
      <c r="U3830" s="19">
        <f>IF((T3829+R3830)&lt;结论【关键目标】!$C$28,0,(发电量计算【计算逻辑页】!R3830+发电量计算【计算逻辑页】!T3829-结论【关键目标】!$C$28))</f>
        <v>37.425015911428559</v>
      </c>
      <c r="V3830" s="5">
        <f t="shared" si="535"/>
        <v>13.098755568999994</v>
      </c>
      <c r="W3830" s="5">
        <f t="shared" si="536"/>
        <v>42.371623352659427</v>
      </c>
      <c r="X3830" s="5">
        <f t="shared" si="539"/>
        <v>0</v>
      </c>
    </row>
    <row r="3831" spans="1:24" x14ac:dyDescent="0.15">
      <c r="A3831" s="7">
        <v>3830</v>
      </c>
      <c r="B3831" s="7">
        <v>6</v>
      </c>
      <c r="C3831" s="7">
        <v>9</v>
      </c>
      <c r="D3831" s="7">
        <v>14</v>
      </c>
      <c r="E3831" s="7">
        <v>160</v>
      </c>
      <c r="F3831" s="7">
        <v>32</v>
      </c>
      <c r="G3831" s="7">
        <v>791.7</v>
      </c>
      <c r="H3831" s="7">
        <f t="shared" si="531"/>
        <v>5</v>
      </c>
      <c r="I3831" s="16">
        <f t="shared" si="532"/>
        <v>45086</v>
      </c>
      <c r="J3831" s="17">
        <v>1.2267999999999999</v>
      </c>
      <c r="K3831" s="18">
        <f>G3831*结论【关键目标】!C$27*0.7735*0.001</f>
        <v>73.485593999999992</v>
      </c>
      <c r="L3831" s="5">
        <v>53406.599479999997</v>
      </c>
      <c r="M3831" s="5">
        <f>ABS(IF(L3831&lt;=0,L3831/耗电量关键数据!$B$6/1000,L3831/耗电量关键数据!$B$5/1000))</f>
        <v>15.259028422857142</v>
      </c>
      <c r="N3831" s="5">
        <f>电气设备逐时使用率计算!H3807</f>
        <v>22.208055000000002</v>
      </c>
      <c r="O3831" s="5">
        <f>灯光逐时使用率计算!H3807</f>
        <v>11.844296</v>
      </c>
      <c r="P3831" s="19">
        <f t="shared" si="533"/>
        <v>49.311379422857144</v>
      </c>
      <c r="Q3831" s="19">
        <f t="shared" si="537"/>
        <v>49.311379422857144</v>
      </c>
      <c r="R3831" s="20">
        <f t="shared" si="534"/>
        <v>24.174214577142848</v>
      </c>
      <c r="S3831" s="20">
        <f t="shared" si="538"/>
        <v>0</v>
      </c>
      <c r="T3831" s="20">
        <f>IF((T3830+R3831)&lt;0,0,IF((T3830+R3831)&gt;结论【关键目标】!C$28,结论【关键目标】!C$28,T3830+R3831))</f>
        <v>22</v>
      </c>
      <c r="U3831" s="19">
        <f>IF((T3830+R3831)&lt;结论【关键目标】!$C$28,0,(发电量计算【计算逻辑页】!R3831+发电量计算【计算逻辑页】!T3830-结论【关键目标】!$C$28))</f>
        <v>24.174214577142848</v>
      </c>
      <c r="V3831" s="5">
        <f t="shared" si="535"/>
        <v>8.4609751019999955</v>
      </c>
      <c r="W3831" s="5">
        <f t="shared" si="536"/>
        <v>60.495200275961139</v>
      </c>
      <c r="X3831" s="5">
        <f t="shared" si="539"/>
        <v>0</v>
      </c>
    </row>
    <row r="3832" spans="1:24" x14ac:dyDescent="0.15">
      <c r="A3832" s="7">
        <v>3831</v>
      </c>
      <c r="B3832" s="7">
        <v>6</v>
      </c>
      <c r="C3832" s="7">
        <v>9</v>
      </c>
      <c r="D3832" s="7">
        <v>15</v>
      </c>
      <c r="E3832" s="7">
        <v>160</v>
      </c>
      <c r="F3832" s="7">
        <v>31</v>
      </c>
      <c r="G3832" s="7">
        <v>619.9</v>
      </c>
      <c r="H3832" s="7">
        <f t="shared" si="531"/>
        <v>5</v>
      </c>
      <c r="I3832" s="16">
        <f t="shared" si="532"/>
        <v>45086</v>
      </c>
      <c r="J3832" s="17">
        <v>1.2267999999999999</v>
      </c>
      <c r="K3832" s="18">
        <f>G3832*结论【关键目标】!C$27*0.7735*0.001</f>
        <v>57.539117999999995</v>
      </c>
      <c r="L3832" s="5">
        <v>50514.171349999997</v>
      </c>
      <c r="M3832" s="5">
        <f>ABS(IF(L3832&lt;=0,L3832/耗电量关键数据!$B$6/1000,L3832/耗电量关键数据!$B$5/1000))</f>
        <v>14.432620385714285</v>
      </c>
      <c r="N3832" s="5">
        <f>电气设备逐时使用率计算!H3808</f>
        <v>22.208055000000002</v>
      </c>
      <c r="O3832" s="5">
        <f>灯光逐时使用率计算!H3808</f>
        <v>11.844296</v>
      </c>
      <c r="P3832" s="19">
        <f t="shared" si="533"/>
        <v>48.484971385714289</v>
      </c>
      <c r="Q3832" s="19">
        <f t="shared" si="537"/>
        <v>48.484971385714289</v>
      </c>
      <c r="R3832" s="20">
        <f t="shared" si="534"/>
        <v>9.0541466142857061</v>
      </c>
      <c r="S3832" s="20">
        <f t="shared" si="538"/>
        <v>0</v>
      </c>
      <c r="T3832" s="20">
        <f>IF((T3831+R3832)&lt;0,0,IF((T3831+R3832)&gt;结论【关键目标】!C$28,结论【关键目标】!C$28,T3831+R3832))</f>
        <v>22</v>
      </c>
      <c r="U3832" s="19">
        <f>IF((T3831+R3832)&lt;结论【关键目标】!$C$28,0,(发电量计算【计算逻辑页】!R3832+发电量计算【计算逻辑页】!T3831-结论【关键目标】!$C$28))</f>
        <v>9.0541466142857061</v>
      </c>
      <c r="V3832" s="5">
        <f t="shared" si="535"/>
        <v>3.168951314999997</v>
      </c>
      <c r="W3832" s="5">
        <f t="shared" si="536"/>
        <v>59.481362895994287</v>
      </c>
      <c r="X3832" s="5">
        <f t="shared" si="539"/>
        <v>0</v>
      </c>
    </row>
    <row r="3833" spans="1:24" x14ac:dyDescent="0.15">
      <c r="A3833" s="7">
        <v>3832</v>
      </c>
      <c r="B3833" s="7">
        <v>6</v>
      </c>
      <c r="C3833" s="7">
        <v>9</v>
      </c>
      <c r="D3833" s="7">
        <v>16</v>
      </c>
      <c r="E3833" s="7">
        <v>160</v>
      </c>
      <c r="F3833" s="7">
        <v>32</v>
      </c>
      <c r="G3833" s="7">
        <v>473.6</v>
      </c>
      <c r="H3833" s="7">
        <f t="shared" si="531"/>
        <v>5</v>
      </c>
      <c r="I3833" s="16">
        <f t="shared" si="532"/>
        <v>45086</v>
      </c>
      <c r="J3833" s="17">
        <v>0.70809999999999995</v>
      </c>
      <c r="K3833" s="18">
        <f>G3833*结论【关键目标】!C$27*0.7735*0.001</f>
        <v>43.959551999999995</v>
      </c>
      <c r="L3833" s="5">
        <v>47969.361599999997</v>
      </c>
      <c r="M3833" s="5">
        <f>ABS(IF(L3833&lt;=0,L3833/耗电量关键数据!$B$6/1000,L3833/耗电量关键数据!$B$5/1000))</f>
        <v>13.705531885714285</v>
      </c>
      <c r="N3833" s="5">
        <f>电气设备逐时使用率计算!H3809</f>
        <v>22.208055000000002</v>
      </c>
      <c r="O3833" s="5">
        <f>灯光逐时使用率计算!H3809</f>
        <v>11.844296</v>
      </c>
      <c r="P3833" s="19">
        <f t="shared" si="533"/>
        <v>47.757882885714288</v>
      </c>
      <c r="Q3833" s="19">
        <f t="shared" si="537"/>
        <v>0</v>
      </c>
      <c r="R3833" s="20">
        <f t="shared" si="534"/>
        <v>43.959551999999995</v>
      </c>
      <c r="S3833" s="20">
        <f t="shared" si="538"/>
        <v>0</v>
      </c>
      <c r="T3833" s="20">
        <f>IF((T3832+R3833)&lt;0,0,IF((T3832+R3833)&gt;结论【关键目标】!C$28,结论【关键目标】!C$28,T3832+R3833))</f>
        <v>22</v>
      </c>
      <c r="U3833" s="19">
        <f>IF((T3832+R3833)&lt;结论【关键目标】!$C$28,0,(发电量计算【计算逻辑页】!R3833+发电量计算【计算逻辑页】!T3832-结论【关键目标】!$C$28))</f>
        <v>43.959552000000002</v>
      </c>
      <c r="V3833" s="5">
        <f t="shared" si="535"/>
        <v>15.3858432</v>
      </c>
      <c r="W3833" s="5">
        <f t="shared" si="536"/>
        <v>31.127758771199993</v>
      </c>
      <c r="X3833" s="5">
        <f t="shared" si="539"/>
        <v>0</v>
      </c>
    </row>
    <row r="3834" spans="1:24" x14ac:dyDescent="0.15">
      <c r="A3834" s="7">
        <v>3833</v>
      </c>
      <c r="B3834" s="7">
        <v>6</v>
      </c>
      <c r="C3834" s="7">
        <v>9</v>
      </c>
      <c r="D3834" s="7">
        <v>17</v>
      </c>
      <c r="E3834" s="7">
        <v>160</v>
      </c>
      <c r="F3834" s="7">
        <v>32</v>
      </c>
      <c r="G3834" s="7">
        <v>289.5</v>
      </c>
      <c r="H3834" s="7">
        <f t="shared" si="531"/>
        <v>5</v>
      </c>
      <c r="I3834" s="16">
        <f t="shared" si="532"/>
        <v>45086</v>
      </c>
      <c r="J3834" s="17">
        <v>0.70809999999999995</v>
      </c>
      <c r="K3834" s="18">
        <f>G3834*结论【关键目标】!C$27*0.7735*0.001</f>
        <v>26.871390000000002</v>
      </c>
      <c r="L3834" s="5">
        <v>41238.220029999997</v>
      </c>
      <c r="M3834" s="5">
        <f>ABS(IF(L3834&lt;=0,L3834/耗电量关键数据!$B$6/1000,L3834/耗电量关键数据!$B$5/1000))</f>
        <v>11.782348580000001</v>
      </c>
      <c r="N3834" s="5">
        <f>电气设备逐时使用率计算!H3810</f>
        <v>22.208055000000002</v>
      </c>
      <c r="O3834" s="5">
        <f>灯光逐时使用率计算!H3810</f>
        <v>11.844296</v>
      </c>
      <c r="P3834" s="19">
        <f t="shared" si="533"/>
        <v>45.834699580000006</v>
      </c>
      <c r="Q3834" s="19">
        <f t="shared" si="537"/>
        <v>0</v>
      </c>
      <c r="R3834" s="20">
        <f t="shared" si="534"/>
        <v>26.871390000000002</v>
      </c>
      <c r="S3834" s="20">
        <f t="shared" si="538"/>
        <v>0</v>
      </c>
      <c r="T3834" s="20">
        <f>IF((T3833+R3834)&lt;0,0,IF((T3833+R3834)&gt;结论【关键目标】!C$28,结论【关键目标】!C$28,T3833+R3834))</f>
        <v>22</v>
      </c>
      <c r="U3834" s="19">
        <f>IF((T3833+R3834)&lt;结论【关键目标】!$C$28,0,(发电量计算【计算逻辑页】!R3834+发电量计算【计算逻辑页】!T3833-结论【关键目标】!$C$28))</f>
        <v>26.871390000000005</v>
      </c>
      <c r="V3834" s="5">
        <f t="shared" si="535"/>
        <v>9.4049865000000015</v>
      </c>
      <c r="W3834" s="5">
        <f t="shared" si="536"/>
        <v>19.027631259</v>
      </c>
      <c r="X3834" s="5">
        <f t="shared" si="539"/>
        <v>0</v>
      </c>
    </row>
    <row r="3835" spans="1:24" x14ac:dyDescent="0.15">
      <c r="A3835" s="7">
        <v>3834</v>
      </c>
      <c r="B3835" s="7">
        <v>6</v>
      </c>
      <c r="C3835" s="7">
        <v>9</v>
      </c>
      <c r="D3835" s="7">
        <v>18</v>
      </c>
      <c r="E3835" s="7">
        <v>160</v>
      </c>
      <c r="F3835" s="7">
        <v>31.8</v>
      </c>
      <c r="G3835" s="7">
        <v>136.4</v>
      </c>
      <c r="H3835" s="7">
        <f t="shared" si="531"/>
        <v>5</v>
      </c>
      <c r="I3835" s="16">
        <f t="shared" si="532"/>
        <v>45086</v>
      </c>
      <c r="J3835" s="17">
        <v>0.70809999999999995</v>
      </c>
      <c r="K3835" s="18">
        <f>G3835*结论【关键目标】!C$27*0.7735*0.001</f>
        <v>12.660648</v>
      </c>
      <c r="L3835" s="5">
        <v>21704.86694</v>
      </c>
      <c r="M3835" s="5">
        <f>ABS(IF(L3835&lt;=0,L3835/耗电量关键数据!$B$6/1000,L3835/耗电量关键数据!$B$5/1000))</f>
        <v>6.2013905542857151</v>
      </c>
      <c r="N3835" s="5">
        <f>电气设备逐时使用率计算!H3811</f>
        <v>7.0130699999999999</v>
      </c>
      <c r="O3835" s="5">
        <f>灯光逐时使用率计算!H3811</f>
        <v>3.7403040000000001</v>
      </c>
      <c r="P3835" s="19">
        <f t="shared" si="533"/>
        <v>16.954764554285717</v>
      </c>
      <c r="Q3835" s="19">
        <f t="shared" si="537"/>
        <v>0</v>
      </c>
      <c r="R3835" s="20">
        <f t="shared" si="534"/>
        <v>12.660648</v>
      </c>
      <c r="S3835" s="20">
        <f t="shared" si="538"/>
        <v>0</v>
      </c>
      <c r="T3835" s="20">
        <f>IF((T3834+R3835)&lt;0,0,IF((T3834+R3835)&gt;结论【关键目标】!C$28,结论【关键目标】!C$28,T3834+R3835))</f>
        <v>22</v>
      </c>
      <c r="U3835" s="19">
        <f>IF((T3834+R3835)&lt;结论【关键目标】!$C$28,0,(发电量计算【计算逻辑页】!R3835+发电量计算【计算逻辑页】!T3834-结论【关键目标】!$C$28))</f>
        <v>12.660648000000002</v>
      </c>
      <c r="V3835" s="5">
        <f t="shared" si="535"/>
        <v>4.4312268000000001</v>
      </c>
      <c r="W3835" s="5">
        <f t="shared" si="536"/>
        <v>8.9650048487999996</v>
      </c>
      <c r="X3835" s="5">
        <f t="shared" si="539"/>
        <v>0</v>
      </c>
    </row>
    <row r="3836" spans="1:24" x14ac:dyDescent="0.15">
      <c r="A3836" s="7">
        <v>3835</v>
      </c>
      <c r="B3836" s="7">
        <v>6</v>
      </c>
      <c r="C3836" s="7">
        <v>9</v>
      </c>
      <c r="D3836" s="7">
        <v>19</v>
      </c>
      <c r="E3836" s="7">
        <v>160</v>
      </c>
      <c r="F3836" s="7">
        <v>31</v>
      </c>
      <c r="G3836" s="7">
        <v>0</v>
      </c>
      <c r="H3836" s="7">
        <f t="shared" si="531"/>
        <v>5</v>
      </c>
      <c r="I3836" s="16">
        <f t="shared" si="532"/>
        <v>45086</v>
      </c>
      <c r="J3836" s="17">
        <v>1.2267999999999999</v>
      </c>
      <c r="K3836" s="18">
        <f>G3836*结论【关键目标】!C$27*0.7735*0.001</f>
        <v>0</v>
      </c>
      <c r="L3836" s="5">
        <v>0</v>
      </c>
      <c r="M3836" s="5">
        <f>ABS(IF(L3836&lt;=0,L3836/耗电量关键数据!$B$6/1000,L3836/耗电量关键数据!$B$5/1000))</f>
        <v>0</v>
      </c>
      <c r="N3836" s="5">
        <f>电气设备逐时使用率计算!H3812</f>
        <v>7.0130699999999999</v>
      </c>
      <c r="O3836" s="5">
        <f>灯光逐时使用率计算!H3812</f>
        <v>3.7403040000000001</v>
      </c>
      <c r="P3836" s="19">
        <f t="shared" si="533"/>
        <v>10.753374000000001</v>
      </c>
      <c r="Q3836" s="19">
        <f t="shared" si="537"/>
        <v>10.753374000000001</v>
      </c>
      <c r="R3836" s="20">
        <f t="shared" si="534"/>
        <v>-10.753374000000001</v>
      </c>
      <c r="S3836" s="20">
        <f t="shared" si="538"/>
        <v>10.753374000000001</v>
      </c>
      <c r="T3836" s="20">
        <f>IF((T3835+R3836)&lt;0,0,IF((T3835+R3836)&gt;结论【关键目标】!C$28,结论【关键目标】!C$28,T3835+R3836))</f>
        <v>11.246625999999999</v>
      </c>
      <c r="U3836" s="19">
        <f>IF((T3835+R3836)&lt;结论【关键目标】!$C$28,0,(发电量计算【计算逻辑页】!R3836+发电量计算【计算逻辑页】!T3835-结论【关键目标】!$C$28))</f>
        <v>0</v>
      </c>
      <c r="V3836" s="5">
        <f t="shared" si="535"/>
        <v>0</v>
      </c>
      <c r="W3836" s="5">
        <f t="shared" si="536"/>
        <v>0</v>
      </c>
      <c r="X3836" s="5">
        <f t="shared" si="539"/>
        <v>9.428558323199999</v>
      </c>
    </row>
    <row r="3837" spans="1:24" x14ac:dyDescent="0.15">
      <c r="A3837" s="7">
        <v>3836</v>
      </c>
      <c r="B3837" s="7">
        <v>6</v>
      </c>
      <c r="C3837" s="7">
        <v>9</v>
      </c>
      <c r="D3837" s="7">
        <v>20</v>
      </c>
      <c r="E3837" s="7">
        <v>160</v>
      </c>
      <c r="F3837" s="7">
        <v>30</v>
      </c>
      <c r="G3837" s="7">
        <v>0</v>
      </c>
      <c r="H3837" s="7">
        <f t="shared" si="531"/>
        <v>5</v>
      </c>
      <c r="I3837" s="16">
        <f t="shared" si="532"/>
        <v>45086</v>
      </c>
      <c r="J3837" s="17">
        <v>1.2267999999999999</v>
      </c>
      <c r="K3837" s="18">
        <f>G3837*结论【关键目标】!C$27*0.7735*0.001</f>
        <v>0</v>
      </c>
      <c r="L3837" s="5">
        <v>0</v>
      </c>
      <c r="M3837" s="5">
        <f>ABS(IF(L3837&lt;=0,L3837/耗电量关键数据!$B$6/1000,L3837/耗电量关键数据!$B$5/1000))</f>
        <v>0</v>
      </c>
      <c r="N3837" s="5">
        <f>电气设备逐时使用率计算!H3813</f>
        <v>1.1688450000000001</v>
      </c>
      <c r="O3837" s="5">
        <f>灯光逐时使用率计算!H3813</f>
        <v>0.37403039999999999</v>
      </c>
      <c r="P3837" s="19">
        <f t="shared" si="533"/>
        <v>1.5428754000000002</v>
      </c>
      <c r="Q3837" s="19">
        <f t="shared" si="537"/>
        <v>1.5428754000000002</v>
      </c>
      <c r="R3837" s="20">
        <f t="shared" si="534"/>
        <v>-1.5428754000000002</v>
      </c>
      <c r="S3837" s="20">
        <f t="shared" si="538"/>
        <v>1.5428754000000002</v>
      </c>
      <c r="T3837" s="20">
        <f>IF((T3836+R3837)&lt;0,0,IF((T3836+R3837)&gt;结论【关键目标】!C$28,结论【关键目标】!C$28,T3836+R3837))</f>
        <v>9.7037505999999993</v>
      </c>
      <c r="U3837" s="19">
        <f>IF((T3836+R3837)&lt;结论【关键目标】!$C$28,0,(发电量计算【计算逻辑页】!R3837+发电量计算【计算逻辑页】!T3836-结论【关键目标】!$C$28))</f>
        <v>0</v>
      </c>
      <c r="V3837" s="5">
        <f t="shared" si="535"/>
        <v>0</v>
      </c>
      <c r="W3837" s="5">
        <f t="shared" si="536"/>
        <v>0</v>
      </c>
      <c r="X3837" s="5">
        <f t="shared" si="539"/>
        <v>1.3527931507200002</v>
      </c>
    </row>
    <row r="3838" spans="1:24" x14ac:dyDescent="0.15">
      <c r="A3838" s="7">
        <v>3837</v>
      </c>
      <c r="B3838" s="7">
        <v>6</v>
      </c>
      <c r="C3838" s="7">
        <v>9</v>
      </c>
      <c r="D3838" s="7">
        <v>21</v>
      </c>
      <c r="E3838" s="7">
        <v>160</v>
      </c>
      <c r="F3838" s="7">
        <v>29.3</v>
      </c>
      <c r="G3838" s="7">
        <v>0</v>
      </c>
      <c r="H3838" s="7">
        <f t="shared" si="531"/>
        <v>5</v>
      </c>
      <c r="I3838" s="16">
        <f t="shared" si="532"/>
        <v>45086</v>
      </c>
      <c r="J3838" s="17">
        <v>1.2267999999999999</v>
      </c>
      <c r="K3838" s="18">
        <f>G3838*结论【关键目标】!C$27*0.7735*0.001</f>
        <v>0</v>
      </c>
      <c r="L3838" s="5">
        <v>0</v>
      </c>
      <c r="M3838" s="5">
        <f>ABS(IF(L3838&lt;=0,L3838/耗电量关键数据!$B$6/1000,L3838/耗电量关键数据!$B$5/1000))</f>
        <v>0</v>
      </c>
      <c r="N3838" s="5">
        <f>电气设备逐时使用率计算!H3814</f>
        <v>1.1688450000000001</v>
      </c>
      <c r="O3838" s="5">
        <f>灯光逐时使用率计算!H3814</f>
        <v>0.37403039999999999</v>
      </c>
      <c r="P3838" s="19">
        <f t="shared" si="533"/>
        <v>1.5428754000000002</v>
      </c>
      <c r="Q3838" s="19">
        <f t="shared" si="537"/>
        <v>1.5428754000000002</v>
      </c>
      <c r="R3838" s="20">
        <f t="shared" si="534"/>
        <v>-1.5428754000000002</v>
      </c>
      <c r="S3838" s="20">
        <f t="shared" si="538"/>
        <v>1.5428754000000002</v>
      </c>
      <c r="T3838" s="20">
        <f>IF((T3837+R3838)&lt;0,0,IF((T3837+R3838)&gt;结论【关键目标】!C$28,结论【关键目标】!C$28,T3837+R3838))</f>
        <v>8.1608751999999996</v>
      </c>
      <c r="U3838" s="19">
        <f>IF((T3837+R3838)&lt;结论【关键目标】!$C$28,0,(发电量计算【计算逻辑页】!R3838+发电量计算【计算逻辑页】!T3837-结论【关键目标】!$C$28))</f>
        <v>0</v>
      </c>
      <c r="V3838" s="5">
        <f t="shared" si="535"/>
        <v>0</v>
      </c>
      <c r="W3838" s="5">
        <f t="shared" si="536"/>
        <v>0</v>
      </c>
      <c r="X3838" s="5">
        <f t="shared" si="539"/>
        <v>1.3527931507200002</v>
      </c>
    </row>
    <row r="3839" spans="1:24" x14ac:dyDescent="0.15">
      <c r="A3839" s="7">
        <v>3838</v>
      </c>
      <c r="B3839" s="7">
        <v>6</v>
      </c>
      <c r="C3839" s="7">
        <v>9</v>
      </c>
      <c r="D3839" s="7">
        <v>22</v>
      </c>
      <c r="E3839" s="7">
        <v>160</v>
      </c>
      <c r="F3839" s="7">
        <v>27</v>
      </c>
      <c r="G3839" s="7">
        <v>0</v>
      </c>
      <c r="H3839" s="7">
        <f t="shared" si="531"/>
        <v>5</v>
      </c>
      <c r="I3839" s="16">
        <f t="shared" si="532"/>
        <v>45086</v>
      </c>
      <c r="J3839" s="17">
        <v>0.70809999999999995</v>
      </c>
      <c r="K3839" s="18">
        <f>G3839*结论【关键目标】!C$27*0.7735*0.001</f>
        <v>0</v>
      </c>
      <c r="L3839" s="5">
        <v>0</v>
      </c>
      <c r="M3839" s="5">
        <f>ABS(IF(L3839&lt;=0,L3839/耗电量关键数据!$B$6/1000,L3839/耗电量关键数据!$B$5/1000))</f>
        <v>0</v>
      </c>
      <c r="N3839" s="5">
        <f>电气设备逐时使用率计算!H3815</f>
        <v>1.1688450000000001</v>
      </c>
      <c r="O3839" s="5">
        <f>灯光逐时使用率计算!H3815</f>
        <v>0.37403039999999999</v>
      </c>
      <c r="P3839" s="19">
        <f t="shared" si="533"/>
        <v>1.5428754000000002</v>
      </c>
      <c r="Q3839" s="19">
        <f t="shared" si="537"/>
        <v>0</v>
      </c>
      <c r="R3839" s="20">
        <f t="shared" si="534"/>
        <v>0</v>
      </c>
      <c r="S3839" s="20">
        <f t="shared" si="538"/>
        <v>0</v>
      </c>
      <c r="T3839" s="20">
        <f>IF((T3838+R3839)&lt;0,0,IF((T3838+R3839)&gt;结论【关键目标】!C$28,结论【关键目标】!C$28,T3838+R3839))</f>
        <v>8.1608751999999996</v>
      </c>
      <c r="U3839" s="19">
        <f>IF((T3838+R3839)&lt;结论【关键目标】!$C$28,0,(发电量计算【计算逻辑页】!R3839+发电量计算【计算逻辑页】!T3838-结论【关键目标】!$C$28))</f>
        <v>0</v>
      </c>
      <c r="V3839" s="5">
        <f t="shared" si="535"/>
        <v>0</v>
      </c>
      <c r="W3839" s="5">
        <f t="shared" si="536"/>
        <v>0</v>
      </c>
      <c r="X3839" s="5">
        <f t="shared" si="539"/>
        <v>0</v>
      </c>
    </row>
    <row r="3840" spans="1:24" x14ac:dyDescent="0.15">
      <c r="A3840" s="7">
        <v>3839</v>
      </c>
      <c r="B3840" s="7">
        <v>6</v>
      </c>
      <c r="C3840" s="7">
        <v>9</v>
      </c>
      <c r="D3840" s="7">
        <v>23</v>
      </c>
      <c r="E3840" s="7">
        <v>160</v>
      </c>
      <c r="F3840" s="7">
        <v>25</v>
      </c>
      <c r="G3840" s="7">
        <v>0</v>
      </c>
      <c r="H3840" s="7">
        <f t="shared" si="531"/>
        <v>5</v>
      </c>
      <c r="I3840" s="16">
        <f t="shared" si="532"/>
        <v>45086</v>
      </c>
      <c r="J3840" s="17">
        <v>0.70809999999999995</v>
      </c>
      <c r="K3840" s="18">
        <f>G3840*结论【关键目标】!C$27*0.7735*0.001</f>
        <v>0</v>
      </c>
      <c r="L3840" s="5">
        <v>0</v>
      </c>
      <c r="M3840" s="5">
        <f>ABS(IF(L3840&lt;=0,L3840/耗电量关键数据!$B$6/1000,L3840/耗电量关键数据!$B$5/1000))</f>
        <v>0</v>
      </c>
      <c r="N3840" s="5">
        <f>电气设备逐时使用率计算!H3816</f>
        <v>1.1688450000000001</v>
      </c>
      <c r="O3840" s="5">
        <f>灯光逐时使用率计算!H3816</f>
        <v>0.37403039999999999</v>
      </c>
      <c r="P3840" s="19">
        <f t="shared" si="533"/>
        <v>1.5428754000000002</v>
      </c>
      <c r="Q3840" s="19">
        <f t="shared" si="537"/>
        <v>0</v>
      </c>
      <c r="R3840" s="20">
        <f t="shared" si="534"/>
        <v>0</v>
      </c>
      <c r="S3840" s="20">
        <f t="shared" si="538"/>
        <v>0</v>
      </c>
      <c r="T3840" s="20">
        <f>IF((T3839+R3840)&lt;0,0,IF((T3839+R3840)&gt;结论【关键目标】!C$28,结论【关键目标】!C$28,T3839+R3840))</f>
        <v>8.1608751999999996</v>
      </c>
      <c r="U3840" s="19">
        <f>IF((T3839+R3840)&lt;结论【关键目标】!$C$28,0,(发电量计算【计算逻辑页】!R3840+发电量计算【计算逻辑页】!T3839-结论【关键目标】!$C$28))</f>
        <v>0</v>
      </c>
      <c r="V3840" s="5">
        <f t="shared" si="535"/>
        <v>0</v>
      </c>
      <c r="W3840" s="5">
        <f t="shared" si="536"/>
        <v>0</v>
      </c>
      <c r="X3840" s="5">
        <f t="shared" si="539"/>
        <v>0</v>
      </c>
    </row>
    <row r="3841" spans="1:24" x14ac:dyDescent="0.15">
      <c r="A3841" s="7">
        <v>3840</v>
      </c>
      <c r="B3841" s="7">
        <v>6</v>
      </c>
      <c r="C3841" s="7">
        <v>9</v>
      </c>
      <c r="D3841" s="7">
        <v>24</v>
      </c>
      <c r="E3841" s="7">
        <v>160</v>
      </c>
      <c r="F3841" s="7">
        <v>26</v>
      </c>
      <c r="G3841" s="7">
        <v>0</v>
      </c>
      <c r="H3841" s="7">
        <f t="shared" si="531"/>
        <v>5</v>
      </c>
      <c r="I3841" s="16">
        <f t="shared" si="532"/>
        <v>45086</v>
      </c>
      <c r="J3841" s="17">
        <v>0.2407</v>
      </c>
      <c r="K3841" s="18">
        <f>G3841*结论【关键目标】!C$27*0.7735*0.001</f>
        <v>0</v>
      </c>
      <c r="L3841" s="5">
        <v>0</v>
      </c>
      <c r="M3841" s="5">
        <f>ABS(IF(L3841&lt;=0,L3841/耗电量关键数据!$B$6/1000,L3841/耗电量关键数据!$B$5/1000))</f>
        <v>0</v>
      </c>
      <c r="N3841" s="5">
        <f>电气设备逐时使用率计算!H3817</f>
        <v>1.1688450000000001</v>
      </c>
      <c r="O3841" s="5">
        <f>灯光逐时使用率计算!H3817</f>
        <v>0.37403039999999999</v>
      </c>
      <c r="P3841" s="19">
        <f t="shared" si="533"/>
        <v>1.5428754000000002</v>
      </c>
      <c r="Q3841" s="19">
        <f t="shared" si="537"/>
        <v>0</v>
      </c>
      <c r="R3841" s="20">
        <f t="shared" si="534"/>
        <v>0</v>
      </c>
      <c r="S3841" s="20">
        <f t="shared" si="538"/>
        <v>0</v>
      </c>
      <c r="T3841" s="20">
        <f>IF((T3840+R3841)&lt;0,0,IF((T3840+R3841)&gt;结论【关键目标】!C$28,结论【关键目标】!C$28,T3840+R3841))</f>
        <v>8.1608751999999996</v>
      </c>
      <c r="U3841" s="19">
        <f>IF((T3840+R3841)&lt;结论【关键目标】!$C$28,0,(发电量计算【计算逻辑页】!R3841+发电量计算【计算逻辑页】!T3840-结论【关键目标】!$C$28))</f>
        <v>0</v>
      </c>
      <c r="V3841" s="5">
        <f t="shared" si="535"/>
        <v>0</v>
      </c>
      <c r="W3841" s="5">
        <f t="shared" si="536"/>
        <v>0</v>
      </c>
      <c r="X3841" s="5">
        <f t="shared" si="539"/>
        <v>0</v>
      </c>
    </row>
    <row r="3842" spans="1:24" x14ac:dyDescent="0.15">
      <c r="A3842" s="7">
        <v>3841</v>
      </c>
      <c r="B3842" s="7">
        <v>6</v>
      </c>
      <c r="C3842" s="7">
        <v>10</v>
      </c>
      <c r="D3842" s="7">
        <v>1</v>
      </c>
      <c r="E3842" s="7">
        <v>161</v>
      </c>
      <c r="F3842" s="7">
        <v>25.4</v>
      </c>
      <c r="G3842" s="7">
        <v>0</v>
      </c>
      <c r="H3842" s="7">
        <f t="shared" ref="H3842:H3905" si="540">WEEKDAY(I:I,2)</f>
        <v>6</v>
      </c>
      <c r="I3842" s="16">
        <f t="shared" ref="I3842:I3905" si="541">DATE(2023,B3842,C3842)</f>
        <v>45087</v>
      </c>
      <c r="J3842" s="17">
        <v>0.2407</v>
      </c>
      <c r="K3842" s="18">
        <f>G3842*结论【关键目标】!C$27*0.7735*0.001</f>
        <v>0</v>
      </c>
      <c r="L3842" s="5">
        <v>0</v>
      </c>
      <c r="M3842" s="5">
        <f>ABS(IF(L3842&lt;=0,L3842/耗电量关键数据!$B$6/1000,L3842/耗电量关键数据!$B$5/1000))</f>
        <v>0</v>
      </c>
      <c r="N3842" s="19">
        <f>耗电量关键数据!$B$14</f>
        <v>1.1688450000000001</v>
      </c>
      <c r="O3842" s="19">
        <f>耗电量关键数据!$B$15</f>
        <v>0.37403039999999999</v>
      </c>
      <c r="P3842" s="19">
        <f t="shared" ref="P3842:P3905" si="542">M3842+N3842+O3842</f>
        <v>1.5428754000000002</v>
      </c>
      <c r="Q3842" s="19">
        <f t="shared" si="537"/>
        <v>0</v>
      </c>
      <c r="R3842" s="20">
        <f t="shared" ref="R3842:R3905" si="543">K3842-Q3842</f>
        <v>0</v>
      </c>
      <c r="S3842" s="20">
        <f t="shared" si="538"/>
        <v>0</v>
      </c>
      <c r="T3842" s="20">
        <f>IF((T3841+R3842)&lt;0,0,IF((T3841+R3842)&gt;结论【关键目标】!C$28,结论【关键目标】!C$28,T3841+R3842))</f>
        <v>8.1608751999999996</v>
      </c>
      <c r="U3842" s="19">
        <f>IF((T3841+R3842)&lt;结论【关键目标】!$C$28,0,(发电量计算【计算逻辑页】!R3842+发电量计算【计算逻辑页】!T3841-结论【关键目标】!$C$28))</f>
        <v>0</v>
      </c>
      <c r="V3842" s="5">
        <f t="shared" ref="V3842:V3905" si="544">IF(J3842&gt;0.35,U3842*0.35,0)</f>
        <v>0</v>
      </c>
      <c r="W3842" s="5">
        <f t="shared" ref="W3842:W3905" si="545">IF(P3842&gt;K3842,K3842*J3842,P3842*J3842)</f>
        <v>0</v>
      </c>
      <c r="X3842" s="5">
        <f t="shared" si="539"/>
        <v>0</v>
      </c>
    </row>
    <row r="3843" spans="1:24" x14ac:dyDescent="0.15">
      <c r="A3843" s="7">
        <v>3842</v>
      </c>
      <c r="B3843" s="7">
        <v>6</v>
      </c>
      <c r="C3843" s="7">
        <v>10</v>
      </c>
      <c r="D3843" s="7">
        <v>2</v>
      </c>
      <c r="E3843" s="7">
        <v>161</v>
      </c>
      <c r="F3843" s="7">
        <v>24.9</v>
      </c>
      <c r="G3843" s="7">
        <v>0</v>
      </c>
      <c r="H3843" s="7">
        <f t="shared" si="540"/>
        <v>6</v>
      </c>
      <c r="I3843" s="16">
        <f t="shared" si="541"/>
        <v>45087</v>
      </c>
      <c r="J3843" s="17">
        <v>0.2407</v>
      </c>
      <c r="K3843" s="18">
        <f>G3843*结论【关键目标】!C$27*0.7735*0.001</f>
        <v>0</v>
      </c>
      <c r="L3843" s="5">
        <v>0</v>
      </c>
      <c r="M3843" s="5">
        <f>ABS(IF(L3843&lt;=0,L3843/耗电量关键数据!$B$6/1000,L3843/耗电量关键数据!$B$5/1000))</f>
        <v>0</v>
      </c>
      <c r="N3843" s="19">
        <f>耗电量关键数据!$B$14</f>
        <v>1.1688450000000001</v>
      </c>
      <c r="O3843" s="19">
        <f>耗电量关键数据!$B$15</f>
        <v>0.37403039999999999</v>
      </c>
      <c r="P3843" s="19">
        <f t="shared" si="542"/>
        <v>1.5428754000000002</v>
      </c>
      <c r="Q3843" s="19">
        <f t="shared" ref="Q3843:Q3906" si="546">IF(J3843&gt;0.8,P3843,0)</f>
        <v>0</v>
      </c>
      <c r="R3843" s="20">
        <f t="shared" si="543"/>
        <v>0</v>
      </c>
      <c r="S3843" s="20">
        <f t="shared" ref="S3843:S3906" si="547">IF(R3843&lt;0,ABS(R3843),0)</f>
        <v>0</v>
      </c>
      <c r="T3843" s="20">
        <f>IF((T3842+R3843)&lt;0,0,IF((T3842+R3843)&gt;结论【关键目标】!C$28,结论【关键目标】!C$28,T3842+R3843))</f>
        <v>8.1608751999999996</v>
      </c>
      <c r="U3843" s="19">
        <f>IF((T3842+R3843)&lt;结论【关键目标】!$C$28,0,(发电量计算【计算逻辑页】!R3843+发电量计算【计算逻辑页】!T3842-结论【关键目标】!$C$28))</f>
        <v>0</v>
      </c>
      <c r="V3843" s="5">
        <f t="shared" si="544"/>
        <v>0</v>
      </c>
      <c r="W3843" s="5">
        <f t="shared" si="545"/>
        <v>0</v>
      </c>
      <c r="X3843" s="5">
        <f t="shared" si="539"/>
        <v>0</v>
      </c>
    </row>
    <row r="3844" spans="1:24" x14ac:dyDescent="0.15">
      <c r="A3844" s="7">
        <v>3843</v>
      </c>
      <c r="B3844" s="7">
        <v>6</v>
      </c>
      <c r="C3844" s="7">
        <v>10</v>
      </c>
      <c r="D3844" s="7">
        <v>3</v>
      </c>
      <c r="E3844" s="7">
        <v>161</v>
      </c>
      <c r="F3844" s="7">
        <v>24.3</v>
      </c>
      <c r="G3844" s="7">
        <v>0</v>
      </c>
      <c r="H3844" s="7">
        <f t="shared" si="540"/>
        <v>6</v>
      </c>
      <c r="I3844" s="16">
        <f t="shared" si="541"/>
        <v>45087</v>
      </c>
      <c r="J3844" s="17">
        <v>0.2407</v>
      </c>
      <c r="K3844" s="18">
        <f>G3844*结论【关键目标】!C$27*0.7735*0.001</f>
        <v>0</v>
      </c>
      <c r="L3844" s="5">
        <v>0</v>
      </c>
      <c r="M3844" s="5">
        <f>ABS(IF(L3844&lt;=0,L3844/耗电量关键数据!$B$6/1000,L3844/耗电量关键数据!$B$5/1000))</f>
        <v>0</v>
      </c>
      <c r="N3844" s="19">
        <f>耗电量关键数据!$B$14</f>
        <v>1.1688450000000001</v>
      </c>
      <c r="O3844" s="19">
        <f>耗电量关键数据!$B$15</f>
        <v>0.37403039999999999</v>
      </c>
      <c r="P3844" s="19">
        <f t="shared" si="542"/>
        <v>1.5428754000000002</v>
      </c>
      <c r="Q3844" s="19">
        <f t="shared" si="546"/>
        <v>0</v>
      </c>
      <c r="R3844" s="20">
        <f t="shared" si="543"/>
        <v>0</v>
      </c>
      <c r="S3844" s="20">
        <f t="shared" si="547"/>
        <v>0</v>
      </c>
      <c r="T3844" s="20">
        <f>IF((T3843+R3844)&lt;0,0,IF((T3843+R3844)&gt;结论【关键目标】!C$28,结论【关键目标】!C$28,T3843+R3844))</f>
        <v>8.1608751999999996</v>
      </c>
      <c r="U3844" s="19">
        <f>IF((T3843+R3844)&lt;结论【关键目标】!$C$28,0,(发电量计算【计算逻辑页】!R3844+发电量计算【计算逻辑页】!T3843-结论【关键目标】!$C$28))</f>
        <v>0</v>
      </c>
      <c r="V3844" s="5">
        <f t="shared" si="544"/>
        <v>0</v>
      </c>
      <c r="W3844" s="5">
        <f t="shared" si="545"/>
        <v>0</v>
      </c>
      <c r="X3844" s="5">
        <f t="shared" ref="X3844:X3907" si="548">(J3844-0.35)*IF(T3844&gt;S3844,S3844,T3844)</f>
        <v>0</v>
      </c>
    </row>
    <row r="3845" spans="1:24" x14ac:dyDescent="0.15">
      <c r="A3845" s="7">
        <v>3844</v>
      </c>
      <c r="B3845" s="7">
        <v>6</v>
      </c>
      <c r="C3845" s="7">
        <v>10</v>
      </c>
      <c r="D3845" s="7">
        <v>4</v>
      </c>
      <c r="E3845" s="7">
        <v>161</v>
      </c>
      <c r="F3845" s="7">
        <v>21.7</v>
      </c>
      <c r="G3845" s="7">
        <v>0</v>
      </c>
      <c r="H3845" s="7">
        <f t="shared" si="540"/>
        <v>6</v>
      </c>
      <c r="I3845" s="16">
        <f t="shared" si="541"/>
        <v>45087</v>
      </c>
      <c r="J3845" s="17">
        <v>0.2407</v>
      </c>
      <c r="K3845" s="18">
        <f>G3845*结论【关键目标】!C$27*0.7735*0.001</f>
        <v>0</v>
      </c>
      <c r="L3845" s="5">
        <v>0</v>
      </c>
      <c r="M3845" s="5">
        <f>ABS(IF(L3845&lt;=0,L3845/耗电量关键数据!$B$6/1000,L3845/耗电量关键数据!$B$5/1000))</f>
        <v>0</v>
      </c>
      <c r="N3845" s="19">
        <f>耗电量关键数据!$B$14</f>
        <v>1.1688450000000001</v>
      </c>
      <c r="O3845" s="19">
        <f>耗电量关键数据!$B$15</f>
        <v>0.37403039999999999</v>
      </c>
      <c r="P3845" s="19">
        <f t="shared" si="542"/>
        <v>1.5428754000000002</v>
      </c>
      <c r="Q3845" s="19">
        <f t="shared" si="546"/>
        <v>0</v>
      </c>
      <c r="R3845" s="20">
        <f t="shared" si="543"/>
        <v>0</v>
      </c>
      <c r="S3845" s="20">
        <f t="shared" si="547"/>
        <v>0</v>
      </c>
      <c r="T3845" s="20">
        <f>IF((T3844+R3845)&lt;0,0,IF((T3844+R3845)&gt;结论【关键目标】!C$28,结论【关键目标】!C$28,T3844+R3845))</f>
        <v>8.1608751999999996</v>
      </c>
      <c r="U3845" s="19">
        <f>IF((T3844+R3845)&lt;结论【关键目标】!$C$28,0,(发电量计算【计算逻辑页】!R3845+发电量计算【计算逻辑页】!T3844-结论【关键目标】!$C$28))</f>
        <v>0</v>
      </c>
      <c r="V3845" s="5">
        <f t="shared" si="544"/>
        <v>0</v>
      </c>
      <c r="W3845" s="5">
        <f t="shared" si="545"/>
        <v>0</v>
      </c>
      <c r="X3845" s="5">
        <f t="shared" si="548"/>
        <v>0</v>
      </c>
    </row>
    <row r="3846" spans="1:24" x14ac:dyDescent="0.15">
      <c r="A3846" s="7">
        <v>3845</v>
      </c>
      <c r="B3846" s="7">
        <v>6</v>
      </c>
      <c r="C3846" s="7">
        <v>10</v>
      </c>
      <c r="D3846" s="7">
        <v>5</v>
      </c>
      <c r="E3846" s="7">
        <v>161</v>
      </c>
      <c r="F3846" s="7">
        <v>19</v>
      </c>
      <c r="G3846" s="7">
        <v>2.9</v>
      </c>
      <c r="H3846" s="7">
        <f t="shared" si="540"/>
        <v>6</v>
      </c>
      <c r="I3846" s="16">
        <f t="shared" si="541"/>
        <v>45087</v>
      </c>
      <c r="J3846" s="17">
        <v>0.2407</v>
      </c>
      <c r="K3846" s="18">
        <f>G3846*结论【关键目标】!C$27*0.7735*0.001</f>
        <v>0.26917800000000003</v>
      </c>
      <c r="L3846" s="5">
        <v>0</v>
      </c>
      <c r="M3846" s="5">
        <f>ABS(IF(L3846&lt;=0,L3846/耗电量关键数据!$B$6/1000,L3846/耗电量关键数据!$B$5/1000))</f>
        <v>0</v>
      </c>
      <c r="N3846" s="19">
        <f>耗电量关键数据!$B$14</f>
        <v>1.1688450000000001</v>
      </c>
      <c r="O3846" s="19">
        <f>耗电量关键数据!$B$15</f>
        <v>0.37403039999999999</v>
      </c>
      <c r="P3846" s="19">
        <f t="shared" si="542"/>
        <v>1.5428754000000002</v>
      </c>
      <c r="Q3846" s="19">
        <f t="shared" si="546"/>
        <v>0</v>
      </c>
      <c r="R3846" s="20">
        <f t="shared" si="543"/>
        <v>0.26917800000000003</v>
      </c>
      <c r="S3846" s="20">
        <f t="shared" si="547"/>
        <v>0</v>
      </c>
      <c r="T3846" s="20">
        <f>IF((T3845+R3846)&lt;0,0,IF((T3845+R3846)&gt;结论【关键目标】!C$28,结论【关键目标】!C$28,T3845+R3846))</f>
        <v>8.4300531999999997</v>
      </c>
      <c r="U3846" s="19">
        <f>IF((T3845+R3846)&lt;结论【关键目标】!$C$28,0,(发电量计算【计算逻辑页】!R3846+发电量计算【计算逻辑页】!T3845-结论【关键目标】!$C$28))</f>
        <v>0</v>
      </c>
      <c r="V3846" s="5">
        <f t="shared" si="544"/>
        <v>0</v>
      </c>
      <c r="W3846" s="5">
        <f t="shared" si="545"/>
        <v>6.4791144600000003E-2</v>
      </c>
      <c r="X3846" s="5">
        <f t="shared" si="548"/>
        <v>0</v>
      </c>
    </row>
    <row r="3847" spans="1:24" x14ac:dyDescent="0.15">
      <c r="A3847" s="7">
        <v>3846</v>
      </c>
      <c r="B3847" s="7">
        <v>6</v>
      </c>
      <c r="C3847" s="7">
        <v>10</v>
      </c>
      <c r="D3847" s="7">
        <v>6</v>
      </c>
      <c r="E3847" s="7">
        <v>161</v>
      </c>
      <c r="F3847" s="7">
        <v>21.1</v>
      </c>
      <c r="G3847" s="7">
        <v>100</v>
      </c>
      <c r="H3847" s="7">
        <f t="shared" si="540"/>
        <v>6</v>
      </c>
      <c r="I3847" s="16">
        <f t="shared" si="541"/>
        <v>45087</v>
      </c>
      <c r="J3847" s="17">
        <v>0.2407</v>
      </c>
      <c r="K3847" s="18">
        <f>G3847*结论【关键目标】!C$27*0.7735*0.001</f>
        <v>9.282</v>
      </c>
      <c r="L3847" s="5">
        <v>0</v>
      </c>
      <c r="M3847" s="5">
        <f>ABS(IF(L3847&lt;=0,L3847/耗电量关键数据!$B$6/1000,L3847/耗电量关键数据!$B$5/1000))</f>
        <v>0</v>
      </c>
      <c r="N3847" s="19">
        <f>耗电量关键数据!$B$14</f>
        <v>1.1688450000000001</v>
      </c>
      <c r="O3847" s="19">
        <f>耗电量关键数据!$B$15</f>
        <v>0.37403039999999999</v>
      </c>
      <c r="P3847" s="19">
        <f t="shared" si="542"/>
        <v>1.5428754000000002</v>
      </c>
      <c r="Q3847" s="19">
        <f t="shared" si="546"/>
        <v>0</v>
      </c>
      <c r="R3847" s="20">
        <f t="shared" si="543"/>
        <v>9.282</v>
      </c>
      <c r="S3847" s="20">
        <f t="shared" si="547"/>
        <v>0</v>
      </c>
      <c r="T3847" s="20">
        <f>IF((T3846+R3847)&lt;0,0,IF((T3846+R3847)&gt;结论【关键目标】!C$28,结论【关键目标】!C$28,T3846+R3847))</f>
        <v>17.7120532</v>
      </c>
      <c r="U3847" s="19">
        <f>IF((T3846+R3847)&lt;结论【关键目标】!$C$28,0,(发电量计算【计算逻辑页】!R3847+发电量计算【计算逻辑页】!T3846-结论【关键目标】!$C$28))</f>
        <v>0</v>
      </c>
      <c r="V3847" s="5">
        <f t="shared" si="544"/>
        <v>0</v>
      </c>
      <c r="W3847" s="5">
        <f t="shared" si="545"/>
        <v>0.37137010878000004</v>
      </c>
      <c r="X3847" s="5">
        <f t="shared" si="548"/>
        <v>0</v>
      </c>
    </row>
    <row r="3848" spans="1:24" x14ac:dyDescent="0.15">
      <c r="A3848" s="7">
        <v>3847</v>
      </c>
      <c r="B3848" s="7">
        <v>6</v>
      </c>
      <c r="C3848" s="7">
        <v>10</v>
      </c>
      <c r="D3848" s="7">
        <v>7</v>
      </c>
      <c r="E3848" s="7">
        <v>161</v>
      </c>
      <c r="F3848" s="7">
        <v>20</v>
      </c>
      <c r="G3848" s="7">
        <v>209.9</v>
      </c>
      <c r="H3848" s="7">
        <f t="shared" si="540"/>
        <v>6</v>
      </c>
      <c r="I3848" s="16">
        <f t="shared" si="541"/>
        <v>45087</v>
      </c>
      <c r="J3848" s="17">
        <v>0.2407</v>
      </c>
      <c r="K3848" s="18">
        <f>G3848*结论【关键目标】!C$27*0.7735*0.001</f>
        <v>19.482917999999998</v>
      </c>
      <c r="L3848" s="5">
        <v>0</v>
      </c>
      <c r="M3848" s="5">
        <f>ABS(IF(L3848&lt;=0,L3848/耗电量关键数据!$B$6/1000,L3848/耗电量关键数据!$B$5/1000))</f>
        <v>0</v>
      </c>
      <c r="N3848" s="19">
        <f>耗电量关键数据!$B$14</f>
        <v>1.1688450000000001</v>
      </c>
      <c r="O3848" s="19">
        <f>耗电量关键数据!$B$15</f>
        <v>0.37403039999999999</v>
      </c>
      <c r="P3848" s="19">
        <f t="shared" si="542"/>
        <v>1.5428754000000002</v>
      </c>
      <c r="Q3848" s="19">
        <f t="shared" si="546"/>
        <v>0</v>
      </c>
      <c r="R3848" s="20">
        <f t="shared" si="543"/>
        <v>19.482917999999998</v>
      </c>
      <c r="S3848" s="20">
        <f t="shared" si="547"/>
        <v>0</v>
      </c>
      <c r="T3848" s="20">
        <f>IF((T3847+R3848)&lt;0,0,IF((T3847+R3848)&gt;结论【关键目标】!C$28,结论【关键目标】!C$28,T3847+R3848))</f>
        <v>22</v>
      </c>
      <c r="U3848" s="19">
        <f>IF((T3847+R3848)&lt;结论【关键目标】!$C$28,0,(发电量计算【计算逻辑页】!R3848+发电量计算【计算逻辑页】!T3847-结论【关键目标】!$C$28))</f>
        <v>15.194971199999998</v>
      </c>
      <c r="V3848" s="5">
        <f t="shared" si="544"/>
        <v>0</v>
      </c>
      <c r="W3848" s="5">
        <f t="shared" si="545"/>
        <v>0.37137010878000004</v>
      </c>
      <c r="X3848" s="5">
        <f t="shared" si="548"/>
        <v>0</v>
      </c>
    </row>
    <row r="3849" spans="1:24" x14ac:dyDescent="0.15">
      <c r="A3849" s="7">
        <v>3848</v>
      </c>
      <c r="B3849" s="7">
        <v>6</v>
      </c>
      <c r="C3849" s="7">
        <v>10</v>
      </c>
      <c r="D3849" s="7">
        <v>8</v>
      </c>
      <c r="E3849" s="7">
        <v>161</v>
      </c>
      <c r="F3849" s="7">
        <v>21.5</v>
      </c>
      <c r="G3849" s="7">
        <v>406.9</v>
      </c>
      <c r="H3849" s="7">
        <f t="shared" si="540"/>
        <v>6</v>
      </c>
      <c r="I3849" s="16">
        <f t="shared" si="541"/>
        <v>45087</v>
      </c>
      <c r="J3849" s="17">
        <v>0.70809999999999995</v>
      </c>
      <c r="K3849" s="18">
        <f>G3849*结论【关键目标】!C$27*0.7735*0.001</f>
        <v>37.768458000000003</v>
      </c>
      <c r="L3849" s="5">
        <v>0</v>
      </c>
      <c r="M3849" s="5">
        <f>ABS(IF(L3849&lt;=0,L3849/耗电量关键数据!$B$6/1000,L3849/耗电量关键数据!$B$5/1000))</f>
        <v>0</v>
      </c>
      <c r="N3849" s="19">
        <f>耗电量关键数据!$B$14</f>
        <v>1.1688450000000001</v>
      </c>
      <c r="O3849" s="19">
        <f>耗电量关键数据!$B$15</f>
        <v>0.37403039999999999</v>
      </c>
      <c r="P3849" s="19">
        <f t="shared" si="542"/>
        <v>1.5428754000000002</v>
      </c>
      <c r="Q3849" s="19">
        <f t="shared" si="546"/>
        <v>0</v>
      </c>
      <c r="R3849" s="20">
        <f t="shared" si="543"/>
        <v>37.768458000000003</v>
      </c>
      <c r="S3849" s="20">
        <f t="shared" si="547"/>
        <v>0</v>
      </c>
      <c r="T3849" s="20">
        <f>IF((T3848+R3849)&lt;0,0,IF((T3848+R3849)&gt;结论【关键目标】!C$28,结论【关键目标】!C$28,T3848+R3849))</f>
        <v>22</v>
      </c>
      <c r="U3849" s="19">
        <f>IF((T3848+R3849)&lt;结论【关键目标】!$C$28,0,(发电量计算【计算逻辑页】!R3849+发电量计算【计算逻辑页】!T3848-结论【关键目标】!$C$28))</f>
        <v>37.768458000000003</v>
      </c>
      <c r="V3849" s="5">
        <f t="shared" si="544"/>
        <v>13.218960300000001</v>
      </c>
      <c r="W3849" s="5">
        <f t="shared" si="545"/>
        <v>1.0925100707400002</v>
      </c>
      <c r="X3849" s="5">
        <f t="shared" si="548"/>
        <v>0</v>
      </c>
    </row>
    <row r="3850" spans="1:24" x14ac:dyDescent="0.15">
      <c r="A3850" s="7">
        <v>3849</v>
      </c>
      <c r="B3850" s="7">
        <v>6</v>
      </c>
      <c r="C3850" s="7">
        <v>10</v>
      </c>
      <c r="D3850" s="7">
        <v>9</v>
      </c>
      <c r="E3850" s="7">
        <v>161</v>
      </c>
      <c r="F3850" s="7">
        <v>23</v>
      </c>
      <c r="G3850" s="7">
        <v>491</v>
      </c>
      <c r="H3850" s="7">
        <f t="shared" si="540"/>
        <v>6</v>
      </c>
      <c r="I3850" s="16">
        <f t="shared" si="541"/>
        <v>45087</v>
      </c>
      <c r="J3850" s="17">
        <v>0.70809999999999995</v>
      </c>
      <c r="K3850" s="18">
        <f>G3850*结论【关键目标】!C$27*0.7735*0.001</f>
        <v>45.574619999999996</v>
      </c>
      <c r="L3850" s="5">
        <v>0</v>
      </c>
      <c r="M3850" s="5">
        <f>ABS(IF(L3850&lt;=0,L3850/耗电量关键数据!$B$6/1000,L3850/耗电量关键数据!$B$5/1000))</f>
        <v>0</v>
      </c>
      <c r="N3850" s="19">
        <f>耗电量关键数据!$B$14</f>
        <v>1.1688450000000001</v>
      </c>
      <c r="O3850" s="19">
        <f>耗电量关键数据!$B$15</f>
        <v>0.37403039999999999</v>
      </c>
      <c r="P3850" s="19">
        <f t="shared" si="542"/>
        <v>1.5428754000000002</v>
      </c>
      <c r="Q3850" s="19">
        <f t="shared" si="546"/>
        <v>0</v>
      </c>
      <c r="R3850" s="20">
        <f t="shared" si="543"/>
        <v>45.574619999999996</v>
      </c>
      <c r="S3850" s="20">
        <f t="shared" si="547"/>
        <v>0</v>
      </c>
      <c r="T3850" s="20">
        <f>IF((T3849+R3850)&lt;0,0,IF((T3849+R3850)&gt;结论【关键目标】!C$28,结论【关键目标】!C$28,T3849+R3850))</f>
        <v>22</v>
      </c>
      <c r="U3850" s="19">
        <f>IF((T3849+R3850)&lt;结论【关键目标】!$C$28,0,(发电量计算【计算逻辑页】!R3850+发电量计算【计算逻辑页】!T3849-结论【关键目标】!$C$28))</f>
        <v>45.574619999999996</v>
      </c>
      <c r="V3850" s="5">
        <f t="shared" si="544"/>
        <v>15.951116999999998</v>
      </c>
      <c r="W3850" s="5">
        <f t="shared" si="545"/>
        <v>1.0925100707400002</v>
      </c>
      <c r="X3850" s="5">
        <f t="shared" si="548"/>
        <v>0</v>
      </c>
    </row>
    <row r="3851" spans="1:24" x14ac:dyDescent="0.15">
      <c r="A3851" s="7">
        <v>3850</v>
      </c>
      <c r="B3851" s="7">
        <v>6</v>
      </c>
      <c r="C3851" s="7">
        <v>10</v>
      </c>
      <c r="D3851" s="7">
        <v>10</v>
      </c>
      <c r="E3851" s="7">
        <v>161</v>
      </c>
      <c r="F3851" s="7">
        <v>24</v>
      </c>
      <c r="G3851" s="7">
        <v>634.5</v>
      </c>
      <c r="H3851" s="7">
        <f t="shared" si="540"/>
        <v>6</v>
      </c>
      <c r="I3851" s="16">
        <f t="shared" si="541"/>
        <v>45087</v>
      </c>
      <c r="J3851" s="17">
        <v>0.70809999999999995</v>
      </c>
      <c r="K3851" s="18">
        <f>G3851*结论【关键目标】!C$27*0.7735*0.001</f>
        <v>58.894290000000005</v>
      </c>
      <c r="L3851" s="5">
        <v>0</v>
      </c>
      <c r="M3851" s="5">
        <f>ABS(IF(L3851&lt;=0,L3851/耗电量关键数据!$B$6/1000,L3851/耗电量关键数据!$B$5/1000))</f>
        <v>0</v>
      </c>
      <c r="N3851" s="19">
        <f>耗电量关键数据!$B$14</f>
        <v>1.1688450000000001</v>
      </c>
      <c r="O3851" s="19">
        <f>耗电量关键数据!$B$15</f>
        <v>0.37403039999999999</v>
      </c>
      <c r="P3851" s="19">
        <f t="shared" si="542"/>
        <v>1.5428754000000002</v>
      </c>
      <c r="Q3851" s="19">
        <f t="shared" si="546"/>
        <v>0</v>
      </c>
      <c r="R3851" s="20">
        <f t="shared" si="543"/>
        <v>58.894290000000005</v>
      </c>
      <c r="S3851" s="20">
        <f t="shared" si="547"/>
        <v>0</v>
      </c>
      <c r="T3851" s="20">
        <f>IF((T3850+R3851)&lt;0,0,IF((T3850+R3851)&gt;结论【关键目标】!C$28,结论【关键目标】!C$28,T3850+R3851))</f>
        <v>22</v>
      </c>
      <c r="U3851" s="19">
        <f>IF((T3850+R3851)&lt;结论【关键目标】!$C$28,0,(发电量计算【计算逻辑页】!R3851+发电量计算【计算逻辑页】!T3850-结论【关键目标】!$C$28))</f>
        <v>58.894290000000012</v>
      </c>
      <c r="V3851" s="5">
        <f t="shared" si="544"/>
        <v>20.613001500000003</v>
      </c>
      <c r="W3851" s="5">
        <f t="shared" si="545"/>
        <v>1.0925100707400002</v>
      </c>
      <c r="X3851" s="5">
        <f t="shared" si="548"/>
        <v>0</v>
      </c>
    </row>
    <row r="3852" spans="1:24" x14ac:dyDescent="0.15">
      <c r="A3852" s="7">
        <v>3851</v>
      </c>
      <c r="B3852" s="7">
        <v>6</v>
      </c>
      <c r="C3852" s="7">
        <v>10</v>
      </c>
      <c r="D3852" s="7">
        <v>11</v>
      </c>
      <c r="E3852" s="7">
        <v>161</v>
      </c>
      <c r="F3852" s="7">
        <v>26</v>
      </c>
      <c r="G3852" s="7">
        <v>720.5</v>
      </c>
      <c r="H3852" s="7">
        <f t="shared" si="540"/>
        <v>6</v>
      </c>
      <c r="I3852" s="16">
        <f t="shared" si="541"/>
        <v>45087</v>
      </c>
      <c r="J3852" s="17">
        <v>1.2267999999999999</v>
      </c>
      <c r="K3852" s="18">
        <f>G3852*结论【关键目标】!C$27*0.7735*0.001</f>
        <v>66.876810000000006</v>
      </c>
      <c r="L3852" s="5">
        <v>0</v>
      </c>
      <c r="M3852" s="5">
        <f>ABS(IF(L3852&lt;=0,L3852/耗电量关键数据!$B$6/1000,L3852/耗电量关键数据!$B$5/1000))</f>
        <v>0</v>
      </c>
      <c r="N3852" s="19">
        <f>耗电量关键数据!$B$14</f>
        <v>1.1688450000000001</v>
      </c>
      <c r="O3852" s="19">
        <f>耗电量关键数据!$B$15</f>
        <v>0.37403039999999999</v>
      </c>
      <c r="P3852" s="19">
        <f t="shared" si="542"/>
        <v>1.5428754000000002</v>
      </c>
      <c r="Q3852" s="19">
        <f t="shared" si="546"/>
        <v>1.5428754000000002</v>
      </c>
      <c r="R3852" s="20">
        <f t="shared" si="543"/>
        <v>65.333934600000006</v>
      </c>
      <c r="S3852" s="20">
        <f t="shared" si="547"/>
        <v>0</v>
      </c>
      <c r="T3852" s="20">
        <f>IF((T3851+R3852)&lt;0,0,IF((T3851+R3852)&gt;结论【关键目标】!C$28,结论【关键目标】!C$28,T3851+R3852))</f>
        <v>22</v>
      </c>
      <c r="U3852" s="19">
        <f>IF((T3851+R3852)&lt;结论【关键目标】!$C$28,0,(发电量计算【计算逻辑页】!R3852+发电量计算【计算逻辑页】!T3851-结论【关键目标】!$C$28))</f>
        <v>65.333934600000006</v>
      </c>
      <c r="V3852" s="5">
        <f t="shared" si="544"/>
        <v>22.866877110000001</v>
      </c>
      <c r="W3852" s="5">
        <f t="shared" si="545"/>
        <v>1.89279954072</v>
      </c>
      <c r="X3852" s="5">
        <f t="shared" si="548"/>
        <v>0</v>
      </c>
    </row>
    <row r="3853" spans="1:24" x14ac:dyDescent="0.15">
      <c r="A3853" s="7">
        <v>3852</v>
      </c>
      <c r="B3853" s="7">
        <v>6</v>
      </c>
      <c r="C3853" s="7">
        <v>10</v>
      </c>
      <c r="D3853" s="7">
        <v>12</v>
      </c>
      <c r="E3853" s="7">
        <v>161</v>
      </c>
      <c r="F3853" s="7">
        <v>28.4</v>
      </c>
      <c r="G3853" s="7">
        <v>741.3</v>
      </c>
      <c r="H3853" s="7">
        <f t="shared" si="540"/>
        <v>6</v>
      </c>
      <c r="I3853" s="16">
        <f t="shared" si="541"/>
        <v>45087</v>
      </c>
      <c r="J3853" s="17">
        <v>1.2267999999999999</v>
      </c>
      <c r="K3853" s="18">
        <f>G3853*结论【关键目标】!C$27*0.7735*0.001</f>
        <v>68.807466000000005</v>
      </c>
      <c r="L3853" s="5">
        <v>0</v>
      </c>
      <c r="M3853" s="5">
        <f>ABS(IF(L3853&lt;=0,L3853/耗电量关键数据!$B$6/1000,L3853/耗电量关键数据!$B$5/1000))</f>
        <v>0</v>
      </c>
      <c r="N3853" s="19">
        <f>耗电量关键数据!$B$14</f>
        <v>1.1688450000000001</v>
      </c>
      <c r="O3853" s="19">
        <f>耗电量关键数据!$B$15</f>
        <v>0.37403039999999999</v>
      </c>
      <c r="P3853" s="19">
        <f t="shared" si="542"/>
        <v>1.5428754000000002</v>
      </c>
      <c r="Q3853" s="19">
        <f t="shared" si="546"/>
        <v>1.5428754000000002</v>
      </c>
      <c r="R3853" s="20">
        <f t="shared" si="543"/>
        <v>67.264590600000005</v>
      </c>
      <c r="S3853" s="20">
        <f t="shared" si="547"/>
        <v>0</v>
      </c>
      <c r="T3853" s="20">
        <f>IF((T3852+R3853)&lt;0,0,IF((T3852+R3853)&gt;结论【关键目标】!C$28,结论【关键目标】!C$28,T3852+R3853))</f>
        <v>22</v>
      </c>
      <c r="U3853" s="19">
        <f>IF((T3852+R3853)&lt;结论【关键目标】!$C$28,0,(发电量计算【计算逻辑页】!R3853+发电量计算【计算逻辑页】!T3852-结论【关键目标】!$C$28))</f>
        <v>67.264590600000005</v>
      </c>
      <c r="V3853" s="5">
        <f t="shared" si="544"/>
        <v>23.542606710000001</v>
      </c>
      <c r="W3853" s="5">
        <f t="shared" si="545"/>
        <v>1.89279954072</v>
      </c>
      <c r="X3853" s="5">
        <f t="shared" si="548"/>
        <v>0</v>
      </c>
    </row>
    <row r="3854" spans="1:24" x14ac:dyDescent="0.15">
      <c r="A3854" s="7">
        <v>3853</v>
      </c>
      <c r="B3854" s="7">
        <v>6</v>
      </c>
      <c r="C3854" s="7">
        <v>10</v>
      </c>
      <c r="D3854" s="7">
        <v>13</v>
      </c>
      <c r="E3854" s="7">
        <v>161</v>
      </c>
      <c r="F3854" s="7">
        <v>31</v>
      </c>
      <c r="G3854" s="7">
        <v>767.6</v>
      </c>
      <c r="H3854" s="7">
        <f t="shared" si="540"/>
        <v>6</v>
      </c>
      <c r="I3854" s="16">
        <f t="shared" si="541"/>
        <v>45087</v>
      </c>
      <c r="J3854" s="17">
        <v>1.2267999999999999</v>
      </c>
      <c r="K3854" s="18">
        <f>G3854*结论【关键目标】!C$27*0.7735*0.001</f>
        <v>71.248632000000001</v>
      </c>
      <c r="L3854" s="5">
        <v>0</v>
      </c>
      <c r="M3854" s="5">
        <f>ABS(IF(L3854&lt;=0,L3854/耗电量关键数据!$B$6/1000,L3854/耗电量关键数据!$B$5/1000))</f>
        <v>0</v>
      </c>
      <c r="N3854" s="19">
        <f>耗电量关键数据!$B$14</f>
        <v>1.1688450000000001</v>
      </c>
      <c r="O3854" s="19">
        <f>耗电量关键数据!$B$15</f>
        <v>0.37403039999999999</v>
      </c>
      <c r="P3854" s="19">
        <f t="shared" si="542"/>
        <v>1.5428754000000002</v>
      </c>
      <c r="Q3854" s="19">
        <f t="shared" si="546"/>
        <v>1.5428754000000002</v>
      </c>
      <c r="R3854" s="20">
        <f t="shared" si="543"/>
        <v>69.705756600000001</v>
      </c>
      <c r="S3854" s="20">
        <f t="shared" si="547"/>
        <v>0</v>
      </c>
      <c r="T3854" s="20">
        <f>IF((T3853+R3854)&lt;0,0,IF((T3853+R3854)&gt;结论【关键目标】!C$28,结论【关键目标】!C$28,T3853+R3854))</f>
        <v>22</v>
      </c>
      <c r="U3854" s="19">
        <f>IF((T3853+R3854)&lt;结论【关键目标】!$C$28,0,(发电量计算【计算逻辑页】!R3854+发电量计算【计算逻辑页】!T3853-结论【关键目标】!$C$28))</f>
        <v>69.705756600000001</v>
      </c>
      <c r="V3854" s="5">
        <f t="shared" si="544"/>
        <v>24.397014809999998</v>
      </c>
      <c r="W3854" s="5">
        <f t="shared" si="545"/>
        <v>1.89279954072</v>
      </c>
      <c r="X3854" s="5">
        <f t="shared" si="548"/>
        <v>0</v>
      </c>
    </row>
    <row r="3855" spans="1:24" x14ac:dyDescent="0.15">
      <c r="A3855" s="7">
        <v>3854</v>
      </c>
      <c r="B3855" s="7">
        <v>6</v>
      </c>
      <c r="C3855" s="7">
        <v>10</v>
      </c>
      <c r="D3855" s="7">
        <v>14</v>
      </c>
      <c r="E3855" s="7">
        <v>161</v>
      </c>
      <c r="F3855" s="7">
        <v>32</v>
      </c>
      <c r="G3855" s="7">
        <v>766.9</v>
      </c>
      <c r="H3855" s="7">
        <f t="shared" si="540"/>
        <v>6</v>
      </c>
      <c r="I3855" s="16">
        <f t="shared" si="541"/>
        <v>45087</v>
      </c>
      <c r="J3855" s="17">
        <v>1.2267999999999999</v>
      </c>
      <c r="K3855" s="18">
        <f>G3855*结论【关键目标】!C$27*0.7735*0.001</f>
        <v>71.183657999999994</v>
      </c>
      <c r="L3855" s="5">
        <v>0</v>
      </c>
      <c r="M3855" s="5">
        <f>ABS(IF(L3855&lt;=0,L3855/耗电量关键数据!$B$6/1000,L3855/耗电量关键数据!$B$5/1000))</f>
        <v>0</v>
      </c>
      <c r="N3855" s="19">
        <f>耗电量关键数据!$B$14</f>
        <v>1.1688450000000001</v>
      </c>
      <c r="O3855" s="19">
        <f>耗电量关键数据!$B$15</f>
        <v>0.37403039999999999</v>
      </c>
      <c r="P3855" s="19">
        <f t="shared" si="542"/>
        <v>1.5428754000000002</v>
      </c>
      <c r="Q3855" s="19">
        <f t="shared" si="546"/>
        <v>1.5428754000000002</v>
      </c>
      <c r="R3855" s="20">
        <f t="shared" si="543"/>
        <v>69.640782599999994</v>
      </c>
      <c r="S3855" s="20">
        <f t="shared" si="547"/>
        <v>0</v>
      </c>
      <c r="T3855" s="20">
        <f>IF((T3854+R3855)&lt;0,0,IF((T3854+R3855)&gt;结论【关键目标】!C$28,结论【关键目标】!C$28,T3854+R3855))</f>
        <v>22</v>
      </c>
      <c r="U3855" s="19">
        <f>IF((T3854+R3855)&lt;结论【关键目标】!$C$28,0,(发电量计算【计算逻辑页】!R3855+发电量计算【计算逻辑页】!T3854-结论【关键目标】!$C$28))</f>
        <v>69.640782599999994</v>
      </c>
      <c r="V3855" s="5">
        <f t="shared" si="544"/>
        <v>24.374273909999996</v>
      </c>
      <c r="W3855" s="5">
        <f t="shared" si="545"/>
        <v>1.89279954072</v>
      </c>
      <c r="X3855" s="5">
        <f t="shared" si="548"/>
        <v>0</v>
      </c>
    </row>
    <row r="3856" spans="1:24" x14ac:dyDescent="0.15">
      <c r="A3856" s="7">
        <v>3855</v>
      </c>
      <c r="B3856" s="7">
        <v>6</v>
      </c>
      <c r="C3856" s="7">
        <v>10</v>
      </c>
      <c r="D3856" s="7">
        <v>15</v>
      </c>
      <c r="E3856" s="7">
        <v>161</v>
      </c>
      <c r="F3856" s="7">
        <v>33.299999999999997</v>
      </c>
      <c r="G3856" s="7">
        <v>674.5</v>
      </c>
      <c r="H3856" s="7">
        <f t="shared" si="540"/>
        <v>6</v>
      </c>
      <c r="I3856" s="16">
        <f t="shared" si="541"/>
        <v>45087</v>
      </c>
      <c r="J3856" s="17">
        <v>1.2267999999999999</v>
      </c>
      <c r="K3856" s="18">
        <f>G3856*结论【关键目标】!C$27*0.7735*0.001</f>
        <v>62.607089999999999</v>
      </c>
      <c r="L3856" s="5">
        <v>0</v>
      </c>
      <c r="M3856" s="5">
        <f>ABS(IF(L3856&lt;=0,L3856/耗电量关键数据!$B$6/1000,L3856/耗电量关键数据!$B$5/1000))</f>
        <v>0</v>
      </c>
      <c r="N3856" s="19">
        <f>耗电量关键数据!$B$14</f>
        <v>1.1688450000000001</v>
      </c>
      <c r="O3856" s="19">
        <f>耗电量关键数据!$B$15</f>
        <v>0.37403039999999999</v>
      </c>
      <c r="P3856" s="19">
        <f t="shared" si="542"/>
        <v>1.5428754000000002</v>
      </c>
      <c r="Q3856" s="19">
        <f t="shared" si="546"/>
        <v>1.5428754000000002</v>
      </c>
      <c r="R3856" s="20">
        <f t="shared" si="543"/>
        <v>61.0642146</v>
      </c>
      <c r="S3856" s="20">
        <f t="shared" si="547"/>
        <v>0</v>
      </c>
      <c r="T3856" s="20">
        <f>IF((T3855+R3856)&lt;0,0,IF((T3855+R3856)&gt;结论【关键目标】!C$28,结论【关键目标】!C$28,T3855+R3856))</f>
        <v>22</v>
      </c>
      <c r="U3856" s="19">
        <f>IF((T3855+R3856)&lt;结论【关键目标】!$C$28,0,(发电量计算【计算逻辑页】!R3856+发电量计算【计算逻辑页】!T3855-结论【关键目标】!$C$28))</f>
        <v>61.0642146</v>
      </c>
      <c r="V3856" s="5">
        <f t="shared" si="544"/>
        <v>21.37247511</v>
      </c>
      <c r="W3856" s="5">
        <f t="shared" si="545"/>
        <v>1.89279954072</v>
      </c>
      <c r="X3856" s="5">
        <f t="shared" si="548"/>
        <v>0</v>
      </c>
    </row>
    <row r="3857" spans="1:24" x14ac:dyDescent="0.15">
      <c r="A3857" s="7">
        <v>3856</v>
      </c>
      <c r="B3857" s="7">
        <v>6</v>
      </c>
      <c r="C3857" s="7">
        <v>10</v>
      </c>
      <c r="D3857" s="7">
        <v>16</v>
      </c>
      <c r="E3857" s="7">
        <v>161</v>
      </c>
      <c r="F3857" s="7">
        <v>34</v>
      </c>
      <c r="G3857" s="7">
        <v>487.1</v>
      </c>
      <c r="H3857" s="7">
        <f t="shared" si="540"/>
        <v>6</v>
      </c>
      <c r="I3857" s="16">
        <f t="shared" si="541"/>
        <v>45087</v>
      </c>
      <c r="J3857" s="17">
        <v>0.70809999999999995</v>
      </c>
      <c r="K3857" s="18">
        <f>G3857*结论【关键目标】!C$27*0.7735*0.001</f>
        <v>45.212621999999996</v>
      </c>
      <c r="L3857" s="5">
        <v>0</v>
      </c>
      <c r="M3857" s="5">
        <f>ABS(IF(L3857&lt;=0,L3857/耗电量关键数据!$B$6/1000,L3857/耗电量关键数据!$B$5/1000))</f>
        <v>0</v>
      </c>
      <c r="N3857" s="19">
        <f>耗电量关键数据!$B$14</f>
        <v>1.1688450000000001</v>
      </c>
      <c r="O3857" s="19">
        <f>耗电量关键数据!$B$15</f>
        <v>0.37403039999999999</v>
      </c>
      <c r="P3857" s="19">
        <f t="shared" si="542"/>
        <v>1.5428754000000002</v>
      </c>
      <c r="Q3857" s="19">
        <f t="shared" si="546"/>
        <v>0</v>
      </c>
      <c r="R3857" s="20">
        <f t="shared" si="543"/>
        <v>45.212621999999996</v>
      </c>
      <c r="S3857" s="20">
        <f t="shared" si="547"/>
        <v>0</v>
      </c>
      <c r="T3857" s="20">
        <f>IF((T3856+R3857)&lt;0,0,IF((T3856+R3857)&gt;结论【关键目标】!C$28,结论【关键目标】!C$28,T3856+R3857))</f>
        <v>22</v>
      </c>
      <c r="U3857" s="19">
        <f>IF((T3856+R3857)&lt;结论【关键目标】!$C$28,0,(发电量计算【计算逻辑页】!R3857+发电量计算【计算逻辑页】!T3856-结论【关键目标】!$C$28))</f>
        <v>45.212621999999996</v>
      </c>
      <c r="V3857" s="5">
        <f t="shared" si="544"/>
        <v>15.824417699999998</v>
      </c>
      <c r="W3857" s="5">
        <f t="shared" si="545"/>
        <v>1.0925100707400002</v>
      </c>
      <c r="X3857" s="5">
        <f t="shared" si="548"/>
        <v>0</v>
      </c>
    </row>
    <row r="3858" spans="1:24" x14ac:dyDescent="0.15">
      <c r="A3858" s="7">
        <v>3857</v>
      </c>
      <c r="B3858" s="7">
        <v>6</v>
      </c>
      <c r="C3858" s="7">
        <v>10</v>
      </c>
      <c r="D3858" s="7">
        <v>17</v>
      </c>
      <c r="E3858" s="7">
        <v>161</v>
      </c>
      <c r="F3858" s="7">
        <v>34</v>
      </c>
      <c r="G3858" s="7">
        <v>316.7</v>
      </c>
      <c r="H3858" s="7">
        <f t="shared" si="540"/>
        <v>6</v>
      </c>
      <c r="I3858" s="16">
        <f t="shared" si="541"/>
        <v>45087</v>
      </c>
      <c r="J3858" s="17">
        <v>0.70809999999999995</v>
      </c>
      <c r="K3858" s="18">
        <f>G3858*结论【关键目标】!C$27*0.7735*0.001</f>
        <v>29.396093999999998</v>
      </c>
      <c r="L3858" s="5">
        <v>0</v>
      </c>
      <c r="M3858" s="5">
        <f>ABS(IF(L3858&lt;=0,L3858/耗电量关键数据!$B$6/1000,L3858/耗电量关键数据!$B$5/1000))</f>
        <v>0</v>
      </c>
      <c r="N3858" s="19">
        <f>耗电量关键数据!$B$14</f>
        <v>1.1688450000000001</v>
      </c>
      <c r="O3858" s="19">
        <f>耗电量关键数据!$B$15</f>
        <v>0.37403039999999999</v>
      </c>
      <c r="P3858" s="19">
        <f t="shared" si="542"/>
        <v>1.5428754000000002</v>
      </c>
      <c r="Q3858" s="19">
        <f t="shared" si="546"/>
        <v>0</v>
      </c>
      <c r="R3858" s="20">
        <f t="shared" si="543"/>
        <v>29.396093999999998</v>
      </c>
      <c r="S3858" s="20">
        <f t="shared" si="547"/>
        <v>0</v>
      </c>
      <c r="T3858" s="20">
        <f>IF((T3857+R3858)&lt;0,0,IF((T3857+R3858)&gt;结论【关键目标】!C$28,结论【关键目标】!C$28,T3857+R3858))</f>
        <v>22</v>
      </c>
      <c r="U3858" s="19">
        <f>IF((T3857+R3858)&lt;结论【关键目标】!$C$28,0,(发电量计算【计算逻辑页】!R3858+发电量计算【计算逻辑页】!T3857-结论【关键目标】!$C$28))</f>
        <v>29.396093999999998</v>
      </c>
      <c r="V3858" s="5">
        <f t="shared" si="544"/>
        <v>10.288632899999998</v>
      </c>
      <c r="W3858" s="5">
        <f t="shared" si="545"/>
        <v>1.0925100707400002</v>
      </c>
      <c r="X3858" s="5">
        <f t="shared" si="548"/>
        <v>0</v>
      </c>
    </row>
    <row r="3859" spans="1:24" x14ac:dyDescent="0.15">
      <c r="A3859" s="7">
        <v>3858</v>
      </c>
      <c r="B3859" s="7">
        <v>6</v>
      </c>
      <c r="C3859" s="7">
        <v>10</v>
      </c>
      <c r="D3859" s="7">
        <v>18</v>
      </c>
      <c r="E3859" s="7">
        <v>161</v>
      </c>
      <c r="F3859" s="7">
        <v>32.4</v>
      </c>
      <c r="G3859" s="7">
        <v>122.8</v>
      </c>
      <c r="H3859" s="7">
        <f t="shared" si="540"/>
        <v>6</v>
      </c>
      <c r="I3859" s="16">
        <f t="shared" si="541"/>
        <v>45087</v>
      </c>
      <c r="J3859" s="17">
        <v>0.70809999999999995</v>
      </c>
      <c r="K3859" s="18">
        <f>G3859*结论【关键目标】!C$27*0.7735*0.001</f>
        <v>11.398296</v>
      </c>
      <c r="L3859" s="5">
        <v>0</v>
      </c>
      <c r="M3859" s="5">
        <f>ABS(IF(L3859&lt;=0,L3859/耗电量关键数据!$B$6/1000,L3859/耗电量关键数据!$B$5/1000))</f>
        <v>0</v>
      </c>
      <c r="N3859" s="19">
        <f>耗电量关键数据!$B$14</f>
        <v>1.1688450000000001</v>
      </c>
      <c r="O3859" s="19">
        <f>耗电量关键数据!$B$15</f>
        <v>0.37403039999999999</v>
      </c>
      <c r="P3859" s="19">
        <f t="shared" si="542"/>
        <v>1.5428754000000002</v>
      </c>
      <c r="Q3859" s="19">
        <f t="shared" si="546"/>
        <v>0</v>
      </c>
      <c r="R3859" s="20">
        <f t="shared" si="543"/>
        <v>11.398296</v>
      </c>
      <c r="S3859" s="20">
        <f t="shared" si="547"/>
        <v>0</v>
      </c>
      <c r="T3859" s="20">
        <f>IF((T3858+R3859)&lt;0,0,IF((T3858+R3859)&gt;结论【关键目标】!C$28,结论【关键目标】!C$28,T3858+R3859))</f>
        <v>22</v>
      </c>
      <c r="U3859" s="19">
        <f>IF((T3858+R3859)&lt;结论【关键目标】!$C$28,0,(发电量计算【计算逻辑页】!R3859+发电量计算【计算逻辑页】!T3858-结论【关键目标】!$C$28))</f>
        <v>11.398296000000002</v>
      </c>
      <c r="V3859" s="5">
        <f t="shared" si="544"/>
        <v>3.9894036000000006</v>
      </c>
      <c r="W3859" s="5">
        <f t="shared" si="545"/>
        <v>1.0925100707400002</v>
      </c>
      <c r="X3859" s="5">
        <f t="shared" si="548"/>
        <v>0</v>
      </c>
    </row>
    <row r="3860" spans="1:24" x14ac:dyDescent="0.15">
      <c r="A3860" s="7">
        <v>3859</v>
      </c>
      <c r="B3860" s="7">
        <v>6</v>
      </c>
      <c r="C3860" s="7">
        <v>10</v>
      </c>
      <c r="D3860" s="7">
        <v>19</v>
      </c>
      <c r="E3860" s="7">
        <v>161</v>
      </c>
      <c r="F3860" s="7">
        <v>32</v>
      </c>
      <c r="G3860" s="7">
        <v>0</v>
      </c>
      <c r="H3860" s="7">
        <f t="shared" si="540"/>
        <v>6</v>
      </c>
      <c r="I3860" s="16">
        <f t="shared" si="541"/>
        <v>45087</v>
      </c>
      <c r="J3860" s="17">
        <v>1.2267999999999999</v>
      </c>
      <c r="K3860" s="18">
        <f>G3860*结论【关键目标】!C$27*0.7735*0.001</f>
        <v>0</v>
      </c>
      <c r="L3860" s="5">
        <v>0</v>
      </c>
      <c r="M3860" s="5">
        <f>ABS(IF(L3860&lt;=0,L3860/耗电量关键数据!$B$6/1000,L3860/耗电量关键数据!$B$5/1000))</f>
        <v>0</v>
      </c>
      <c r="N3860" s="19">
        <f>耗电量关键数据!$B$14</f>
        <v>1.1688450000000001</v>
      </c>
      <c r="O3860" s="19">
        <f>耗电量关键数据!$B$15</f>
        <v>0.37403039999999999</v>
      </c>
      <c r="P3860" s="19">
        <f t="shared" si="542"/>
        <v>1.5428754000000002</v>
      </c>
      <c r="Q3860" s="19">
        <f t="shared" si="546"/>
        <v>1.5428754000000002</v>
      </c>
      <c r="R3860" s="20">
        <f t="shared" si="543"/>
        <v>-1.5428754000000002</v>
      </c>
      <c r="S3860" s="20">
        <f t="shared" si="547"/>
        <v>1.5428754000000002</v>
      </c>
      <c r="T3860" s="20">
        <f>IF((T3859+R3860)&lt;0,0,IF((T3859+R3860)&gt;结论【关键目标】!C$28,结论【关键目标】!C$28,T3859+R3860))</f>
        <v>20.4571246</v>
      </c>
      <c r="U3860" s="19">
        <f>IF((T3859+R3860)&lt;结论【关键目标】!$C$28,0,(发电量计算【计算逻辑页】!R3860+发电量计算【计算逻辑页】!T3859-结论【关键目标】!$C$28))</f>
        <v>0</v>
      </c>
      <c r="V3860" s="5">
        <f t="shared" si="544"/>
        <v>0</v>
      </c>
      <c r="W3860" s="5">
        <f t="shared" si="545"/>
        <v>0</v>
      </c>
      <c r="X3860" s="5">
        <f t="shared" si="548"/>
        <v>1.3527931507200002</v>
      </c>
    </row>
    <row r="3861" spans="1:24" x14ac:dyDescent="0.15">
      <c r="A3861" s="7">
        <v>3860</v>
      </c>
      <c r="B3861" s="7">
        <v>6</v>
      </c>
      <c r="C3861" s="7">
        <v>10</v>
      </c>
      <c r="D3861" s="7">
        <v>20</v>
      </c>
      <c r="E3861" s="7">
        <v>161</v>
      </c>
      <c r="F3861" s="7">
        <v>31</v>
      </c>
      <c r="G3861" s="7">
        <v>0</v>
      </c>
      <c r="H3861" s="7">
        <f t="shared" si="540"/>
        <v>6</v>
      </c>
      <c r="I3861" s="16">
        <f t="shared" si="541"/>
        <v>45087</v>
      </c>
      <c r="J3861" s="17">
        <v>1.2267999999999999</v>
      </c>
      <c r="K3861" s="18">
        <f>G3861*结论【关键目标】!C$27*0.7735*0.001</f>
        <v>0</v>
      </c>
      <c r="L3861" s="5">
        <v>0</v>
      </c>
      <c r="M3861" s="5">
        <f>ABS(IF(L3861&lt;=0,L3861/耗电量关键数据!$B$6/1000,L3861/耗电量关键数据!$B$5/1000))</f>
        <v>0</v>
      </c>
      <c r="N3861" s="19">
        <f>耗电量关键数据!$B$14</f>
        <v>1.1688450000000001</v>
      </c>
      <c r="O3861" s="19">
        <f>耗电量关键数据!$B$15</f>
        <v>0.37403039999999999</v>
      </c>
      <c r="P3861" s="19">
        <f t="shared" si="542"/>
        <v>1.5428754000000002</v>
      </c>
      <c r="Q3861" s="19">
        <f t="shared" si="546"/>
        <v>1.5428754000000002</v>
      </c>
      <c r="R3861" s="20">
        <f t="shared" si="543"/>
        <v>-1.5428754000000002</v>
      </c>
      <c r="S3861" s="20">
        <f t="shared" si="547"/>
        <v>1.5428754000000002</v>
      </c>
      <c r="T3861" s="20">
        <f>IF((T3860+R3861)&lt;0,0,IF((T3860+R3861)&gt;结论【关键目标】!C$28,结论【关键目标】!C$28,T3860+R3861))</f>
        <v>18.9142492</v>
      </c>
      <c r="U3861" s="19">
        <f>IF((T3860+R3861)&lt;结论【关键目标】!$C$28,0,(发电量计算【计算逻辑页】!R3861+发电量计算【计算逻辑页】!T3860-结论【关键目标】!$C$28))</f>
        <v>0</v>
      </c>
      <c r="V3861" s="5">
        <f t="shared" si="544"/>
        <v>0</v>
      </c>
      <c r="W3861" s="5">
        <f t="shared" si="545"/>
        <v>0</v>
      </c>
      <c r="X3861" s="5">
        <f t="shared" si="548"/>
        <v>1.3527931507200002</v>
      </c>
    </row>
    <row r="3862" spans="1:24" x14ac:dyDescent="0.15">
      <c r="A3862" s="7">
        <v>3861</v>
      </c>
      <c r="B3862" s="7">
        <v>6</v>
      </c>
      <c r="C3862" s="7">
        <v>10</v>
      </c>
      <c r="D3862" s="7">
        <v>21</v>
      </c>
      <c r="E3862" s="7">
        <v>161</v>
      </c>
      <c r="F3862" s="7">
        <v>30.1</v>
      </c>
      <c r="G3862" s="7">
        <v>0</v>
      </c>
      <c r="H3862" s="7">
        <f t="shared" si="540"/>
        <v>6</v>
      </c>
      <c r="I3862" s="16">
        <f t="shared" si="541"/>
        <v>45087</v>
      </c>
      <c r="J3862" s="17">
        <v>1.2267999999999999</v>
      </c>
      <c r="K3862" s="18">
        <f>G3862*结论【关键目标】!C$27*0.7735*0.001</f>
        <v>0</v>
      </c>
      <c r="L3862" s="5">
        <v>0</v>
      </c>
      <c r="M3862" s="5">
        <f>ABS(IF(L3862&lt;=0,L3862/耗电量关键数据!$B$6/1000,L3862/耗电量关键数据!$B$5/1000))</f>
        <v>0</v>
      </c>
      <c r="N3862" s="19">
        <f>耗电量关键数据!$B$14</f>
        <v>1.1688450000000001</v>
      </c>
      <c r="O3862" s="19">
        <f>耗电量关键数据!$B$15</f>
        <v>0.37403039999999999</v>
      </c>
      <c r="P3862" s="19">
        <f t="shared" si="542"/>
        <v>1.5428754000000002</v>
      </c>
      <c r="Q3862" s="19">
        <f t="shared" si="546"/>
        <v>1.5428754000000002</v>
      </c>
      <c r="R3862" s="20">
        <f t="shared" si="543"/>
        <v>-1.5428754000000002</v>
      </c>
      <c r="S3862" s="20">
        <f t="shared" si="547"/>
        <v>1.5428754000000002</v>
      </c>
      <c r="T3862" s="20">
        <f>IF((T3861+R3862)&lt;0,0,IF((T3861+R3862)&gt;结论【关键目标】!C$28,结论【关键目标】!C$28,T3861+R3862))</f>
        <v>17.371373800000001</v>
      </c>
      <c r="U3862" s="19">
        <f>IF((T3861+R3862)&lt;结论【关键目标】!$C$28,0,(发电量计算【计算逻辑页】!R3862+发电量计算【计算逻辑页】!T3861-结论【关键目标】!$C$28))</f>
        <v>0</v>
      </c>
      <c r="V3862" s="5">
        <f t="shared" si="544"/>
        <v>0</v>
      </c>
      <c r="W3862" s="5">
        <f t="shared" si="545"/>
        <v>0</v>
      </c>
      <c r="X3862" s="5">
        <f t="shared" si="548"/>
        <v>1.3527931507200002</v>
      </c>
    </row>
    <row r="3863" spans="1:24" x14ac:dyDescent="0.15">
      <c r="A3863" s="7">
        <v>3862</v>
      </c>
      <c r="B3863" s="7">
        <v>6</v>
      </c>
      <c r="C3863" s="7">
        <v>10</v>
      </c>
      <c r="D3863" s="7">
        <v>22</v>
      </c>
      <c r="E3863" s="7">
        <v>161</v>
      </c>
      <c r="F3863" s="7">
        <v>29</v>
      </c>
      <c r="G3863" s="7">
        <v>0</v>
      </c>
      <c r="H3863" s="7">
        <f t="shared" si="540"/>
        <v>6</v>
      </c>
      <c r="I3863" s="16">
        <f t="shared" si="541"/>
        <v>45087</v>
      </c>
      <c r="J3863" s="17">
        <v>0.70809999999999995</v>
      </c>
      <c r="K3863" s="18">
        <f>G3863*结论【关键目标】!C$27*0.7735*0.001</f>
        <v>0</v>
      </c>
      <c r="L3863" s="5">
        <v>0</v>
      </c>
      <c r="M3863" s="5">
        <f>ABS(IF(L3863&lt;=0,L3863/耗电量关键数据!$B$6/1000,L3863/耗电量关键数据!$B$5/1000))</f>
        <v>0</v>
      </c>
      <c r="N3863" s="19">
        <f>耗电量关键数据!$B$14</f>
        <v>1.1688450000000001</v>
      </c>
      <c r="O3863" s="19">
        <f>耗电量关键数据!$B$15</f>
        <v>0.37403039999999999</v>
      </c>
      <c r="P3863" s="19">
        <f t="shared" si="542"/>
        <v>1.5428754000000002</v>
      </c>
      <c r="Q3863" s="19">
        <f t="shared" si="546"/>
        <v>0</v>
      </c>
      <c r="R3863" s="20">
        <f t="shared" si="543"/>
        <v>0</v>
      </c>
      <c r="S3863" s="20">
        <f t="shared" si="547"/>
        <v>0</v>
      </c>
      <c r="T3863" s="20">
        <f>IF((T3862+R3863)&lt;0,0,IF((T3862+R3863)&gt;结论【关键目标】!C$28,结论【关键目标】!C$28,T3862+R3863))</f>
        <v>17.371373800000001</v>
      </c>
      <c r="U3863" s="19">
        <f>IF((T3862+R3863)&lt;结论【关键目标】!$C$28,0,(发电量计算【计算逻辑页】!R3863+发电量计算【计算逻辑页】!T3862-结论【关键目标】!$C$28))</f>
        <v>0</v>
      </c>
      <c r="V3863" s="5">
        <f t="shared" si="544"/>
        <v>0</v>
      </c>
      <c r="W3863" s="5">
        <f t="shared" si="545"/>
        <v>0</v>
      </c>
      <c r="X3863" s="5">
        <f t="shared" si="548"/>
        <v>0</v>
      </c>
    </row>
    <row r="3864" spans="1:24" x14ac:dyDescent="0.15">
      <c r="A3864" s="7">
        <v>3863</v>
      </c>
      <c r="B3864" s="7">
        <v>6</v>
      </c>
      <c r="C3864" s="7">
        <v>10</v>
      </c>
      <c r="D3864" s="7">
        <v>23</v>
      </c>
      <c r="E3864" s="7">
        <v>161</v>
      </c>
      <c r="F3864" s="7">
        <v>28</v>
      </c>
      <c r="G3864" s="7">
        <v>0</v>
      </c>
      <c r="H3864" s="7">
        <f t="shared" si="540"/>
        <v>6</v>
      </c>
      <c r="I3864" s="16">
        <f t="shared" si="541"/>
        <v>45087</v>
      </c>
      <c r="J3864" s="17">
        <v>0.70809999999999995</v>
      </c>
      <c r="K3864" s="18">
        <f>G3864*结论【关键目标】!C$27*0.7735*0.001</f>
        <v>0</v>
      </c>
      <c r="L3864" s="5">
        <v>0</v>
      </c>
      <c r="M3864" s="5">
        <f>ABS(IF(L3864&lt;=0,L3864/耗电量关键数据!$B$6/1000,L3864/耗电量关键数据!$B$5/1000))</f>
        <v>0</v>
      </c>
      <c r="N3864" s="19">
        <f>耗电量关键数据!$B$14</f>
        <v>1.1688450000000001</v>
      </c>
      <c r="O3864" s="19">
        <f>耗电量关键数据!$B$15</f>
        <v>0.37403039999999999</v>
      </c>
      <c r="P3864" s="19">
        <f t="shared" si="542"/>
        <v>1.5428754000000002</v>
      </c>
      <c r="Q3864" s="19">
        <f t="shared" si="546"/>
        <v>0</v>
      </c>
      <c r="R3864" s="20">
        <f t="shared" si="543"/>
        <v>0</v>
      </c>
      <c r="S3864" s="20">
        <f t="shared" si="547"/>
        <v>0</v>
      </c>
      <c r="T3864" s="20">
        <f>IF((T3863+R3864)&lt;0,0,IF((T3863+R3864)&gt;结论【关键目标】!C$28,结论【关键目标】!C$28,T3863+R3864))</f>
        <v>17.371373800000001</v>
      </c>
      <c r="U3864" s="19">
        <f>IF((T3863+R3864)&lt;结论【关键目标】!$C$28,0,(发电量计算【计算逻辑页】!R3864+发电量计算【计算逻辑页】!T3863-结论【关键目标】!$C$28))</f>
        <v>0</v>
      </c>
      <c r="V3864" s="5">
        <f t="shared" si="544"/>
        <v>0</v>
      </c>
      <c r="W3864" s="5">
        <f t="shared" si="545"/>
        <v>0</v>
      </c>
      <c r="X3864" s="5">
        <f t="shared" si="548"/>
        <v>0</v>
      </c>
    </row>
    <row r="3865" spans="1:24" x14ac:dyDescent="0.15">
      <c r="A3865" s="7">
        <v>3864</v>
      </c>
      <c r="B3865" s="7">
        <v>6</v>
      </c>
      <c r="C3865" s="7">
        <v>10</v>
      </c>
      <c r="D3865" s="7">
        <v>24</v>
      </c>
      <c r="E3865" s="7">
        <v>161</v>
      </c>
      <c r="F3865" s="7">
        <v>27.4</v>
      </c>
      <c r="G3865" s="7">
        <v>0</v>
      </c>
      <c r="H3865" s="7">
        <f t="shared" si="540"/>
        <v>6</v>
      </c>
      <c r="I3865" s="16">
        <f t="shared" si="541"/>
        <v>45087</v>
      </c>
      <c r="J3865" s="17">
        <v>0.2407</v>
      </c>
      <c r="K3865" s="18">
        <f>G3865*结论【关键目标】!C$27*0.7735*0.001</f>
        <v>0</v>
      </c>
      <c r="L3865" s="5">
        <v>0</v>
      </c>
      <c r="M3865" s="5">
        <f>ABS(IF(L3865&lt;=0,L3865/耗电量关键数据!$B$6/1000,L3865/耗电量关键数据!$B$5/1000))</f>
        <v>0</v>
      </c>
      <c r="N3865" s="19">
        <f>耗电量关键数据!$B$14</f>
        <v>1.1688450000000001</v>
      </c>
      <c r="O3865" s="19">
        <f>耗电量关键数据!$B$15</f>
        <v>0.37403039999999999</v>
      </c>
      <c r="P3865" s="19">
        <f t="shared" si="542"/>
        <v>1.5428754000000002</v>
      </c>
      <c r="Q3865" s="19">
        <f t="shared" si="546"/>
        <v>0</v>
      </c>
      <c r="R3865" s="20">
        <f t="shared" si="543"/>
        <v>0</v>
      </c>
      <c r="S3865" s="20">
        <f t="shared" si="547"/>
        <v>0</v>
      </c>
      <c r="T3865" s="20">
        <f>IF((T3864+R3865)&lt;0,0,IF((T3864+R3865)&gt;结论【关键目标】!C$28,结论【关键目标】!C$28,T3864+R3865))</f>
        <v>17.371373800000001</v>
      </c>
      <c r="U3865" s="19">
        <f>IF((T3864+R3865)&lt;结论【关键目标】!$C$28,0,(发电量计算【计算逻辑页】!R3865+发电量计算【计算逻辑页】!T3864-结论【关键目标】!$C$28))</f>
        <v>0</v>
      </c>
      <c r="V3865" s="5">
        <f t="shared" si="544"/>
        <v>0</v>
      </c>
      <c r="W3865" s="5">
        <f t="shared" si="545"/>
        <v>0</v>
      </c>
      <c r="X3865" s="5">
        <f t="shared" si="548"/>
        <v>0</v>
      </c>
    </row>
    <row r="3866" spans="1:24" x14ac:dyDescent="0.15">
      <c r="A3866" s="7">
        <v>3865</v>
      </c>
      <c r="B3866" s="7">
        <v>6</v>
      </c>
      <c r="C3866" s="7">
        <v>11</v>
      </c>
      <c r="D3866" s="7">
        <v>1</v>
      </c>
      <c r="E3866" s="7">
        <v>162</v>
      </c>
      <c r="F3866" s="7">
        <v>25</v>
      </c>
      <c r="G3866" s="7">
        <v>0</v>
      </c>
      <c r="H3866" s="7">
        <f t="shared" si="540"/>
        <v>7</v>
      </c>
      <c r="I3866" s="16">
        <f t="shared" si="541"/>
        <v>45088</v>
      </c>
      <c r="J3866" s="17">
        <v>0.2407</v>
      </c>
      <c r="K3866" s="18">
        <f>G3866*结论【关键目标】!C$27*0.7735*0.001</f>
        <v>0</v>
      </c>
      <c r="L3866" s="5">
        <v>0</v>
      </c>
      <c r="M3866" s="5">
        <f>ABS(IF(L3866&lt;=0,L3866/耗电量关键数据!$B$6/1000,L3866/耗电量关键数据!$B$5/1000))</f>
        <v>0</v>
      </c>
      <c r="N3866" s="19">
        <f>耗电量关键数据!$B$14</f>
        <v>1.1688450000000001</v>
      </c>
      <c r="O3866" s="19">
        <f>耗电量关键数据!$B$15</f>
        <v>0.37403039999999999</v>
      </c>
      <c r="P3866" s="19">
        <f t="shared" si="542"/>
        <v>1.5428754000000002</v>
      </c>
      <c r="Q3866" s="19">
        <f t="shared" si="546"/>
        <v>0</v>
      </c>
      <c r="R3866" s="20">
        <f t="shared" si="543"/>
        <v>0</v>
      </c>
      <c r="S3866" s="20">
        <f t="shared" si="547"/>
        <v>0</v>
      </c>
      <c r="T3866" s="20">
        <f>IF((T3865+R3866)&lt;0,0,IF((T3865+R3866)&gt;结论【关键目标】!C$28,结论【关键目标】!C$28,T3865+R3866))</f>
        <v>17.371373800000001</v>
      </c>
      <c r="U3866" s="19">
        <f>IF((T3865+R3866)&lt;结论【关键目标】!$C$28,0,(发电量计算【计算逻辑页】!R3866+发电量计算【计算逻辑页】!T3865-结论【关键目标】!$C$28))</f>
        <v>0</v>
      </c>
      <c r="V3866" s="5">
        <f t="shared" si="544"/>
        <v>0</v>
      </c>
      <c r="W3866" s="5">
        <f t="shared" si="545"/>
        <v>0</v>
      </c>
      <c r="X3866" s="5">
        <f t="shared" si="548"/>
        <v>0</v>
      </c>
    </row>
    <row r="3867" spans="1:24" x14ac:dyDescent="0.15">
      <c r="A3867" s="7">
        <v>3866</v>
      </c>
      <c r="B3867" s="7">
        <v>6</v>
      </c>
      <c r="C3867" s="7">
        <v>11</v>
      </c>
      <c r="D3867" s="7">
        <v>2</v>
      </c>
      <c r="E3867" s="7">
        <v>162</v>
      </c>
      <c r="F3867" s="7">
        <v>24.4</v>
      </c>
      <c r="G3867" s="7">
        <v>0</v>
      </c>
      <c r="H3867" s="7">
        <f t="shared" si="540"/>
        <v>7</v>
      </c>
      <c r="I3867" s="16">
        <f t="shared" si="541"/>
        <v>45088</v>
      </c>
      <c r="J3867" s="17">
        <v>0.2407</v>
      </c>
      <c r="K3867" s="18">
        <f>G3867*结论【关键目标】!C$27*0.7735*0.001</f>
        <v>0</v>
      </c>
      <c r="L3867" s="5">
        <v>0</v>
      </c>
      <c r="M3867" s="5">
        <f>ABS(IF(L3867&lt;=0,L3867/耗电量关键数据!$B$6/1000,L3867/耗电量关键数据!$B$5/1000))</f>
        <v>0</v>
      </c>
      <c r="N3867" s="19">
        <f>耗电量关键数据!$B$14</f>
        <v>1.1688450000000001</v>
      </c>
      <c r="O3867" s="19">
        <f>耗电量关键数据!$B$15</f>
        <v>0.37403039999999999</v>
      </c>
      <c r="P3867" s="19">
        <f t="shared" si="542"/>
        <v>1.5428754000000002</v>
      </c>
      <c r="Q3867" s="19">
        <f t="shared" si="546"/>
        <v>0</v>
      </c>
      <c r="R3867" s="20">
        <f t="shared" si="543"/>
        <v>0</v>
      </c>
      <c r="S3867" s="20">
        <f t="shared" si="547"/>
        <v>0</v>
      </c>
      <c r="T3867" s="20">
        <f>IF((T3866+R3867)&lt;0,0,IF((T3866+R3867)&gt;结论【关键目标】!C$28,结论【关键目标】!C$28,T3866+R3867))</f>
        <v>17.371373800000001</v>
      </c>
      <c r="U3867" s="19">
        <f>IF((T3866+R3867)&lt;结论【关键目标】!$C$28,0,(发电量计算【计算逻辑页】!R3867+发电量计算【计算逻辑页】!T3866-结论【关键目标】!$C$28))</f>
        <v>0</v>
      </c>
      <c r="V3867" s="5">
        <f t="shared" si="544"/>
        <v>0</v>
      </c>
      <c r="W3867" s="5">
        <f t="shared" si="545"/>
        <v>0</v>
      </c>
      <c r="X3867" s="5">
        <f t="shared" si="548"/>
        <v>0</v>
      </c>
    </row>
    <row r="3868" spans="1:24" x14ac:dyDescent="0.15">
      <c r="A3868" s="7">
        <v>3867</v>
      </c>
      <c r="B3868" s="7">
        <v>6</v>
      </c>
      <c r="C3868" s="7">
        <v>11</v>
      </c>
      <c r="D3868" s="7">
        <v>3</v>
      </c>
      <c r="E3868" s="7">
        <v>162</v>
      </c>
      <c r="F3868" s="7">
        <v>23.7</v>
      </c>
      <c r="G3868" s="7">
        <v>0</v>
      </c>
      <c r="H3868" s="7">
        <f t="shared" si="540"/>
        <v>7</v>
      </c>
      <c r="I3868" s="16">
        <f t="shared" si="541"/>
        <v>45088</v>
      </c>
      <c r="J3868" s="17">
        <v>0.2407</v>
      </c>
      <c r="K3868" s="18">
        <f>G3868*结论【关键目标】!C$27*0.7735*0.001</f>
        <v>0</v>
      </c>
      <c r="L3868" s="5">
        <v>0</v>
      </c>
      <c r="M3868" s="5">
        <f>ABS(IF(L3868&lt;=0,L3868/耗电量关键数据!$B$6/1000,L3868/耗电量关键数据!$B$5/1000))</f>
        <v>0</v>
      </c>
      <c r="N3868" s="19">
        <f>耗电量关键数据!$B$14</f>
        <v>1.1688450000000001</v>
      </c>
      <c r="O3868" s="19">
        <f>耗电量关键数据!$B$15</f>
        <v>0.37403039999999999</v>
      </c>
      <c r="P3868" s="19">
        <f t="shared" si="542"/>
        <v>1.5428754000000002</v>
      </c>
      <c r="Q3868" s="19">
        <f t="shared" si="546"/>
        <v>0</v>
      </c>
      <c r="R3868" s="20">
        <f t="shared" si="543"/>
        <v>0</v>
      </c>
      <c r="S3868" s="20">
        <f t="shared" si="547"/>
        <v>0</v>
      </c>
      <c r="T3868" s="20">
        <f>IF((T3867+R3868)&lt;0,0,IF((T3867+R3868)&gt;结论【关键目标】!C$28,结论【关键目标】!C$28,T3867+R3868))</f>
        <v>17.371373800000001</v>
      </c>
      <c r="U3868" s="19">
        <f>IF((T3867+R3868)&lt;结论【关键目标】!$C$28,0,(发电量计算【计算逻辑页】!R3868+发电量计算【计算逻辑页】!T3867-结论【关键目标】!$C$28))</f>
        <v>0</v>
      </c>
      <c r="V3868" s="5">
        <f t="shared" si="544"/>
        <v>0</v>
      </c>
      <c r="W3868" s="5">
        <f t="shared" si="545"/>
        <v>0</v>
      </c>
      <c r="X3868" s="5">
        <f t="shared" si="548"/>
        <v>0</v>
      </c>
    </row>
    <row r="3869" spans="1:24" x14ac:dyDescent="0.15">
      <c r="A3869" s="7">
        <v>3868</v>
      </c>
      <c r="B3869" s="7">
        <v>6</v>
      </c>
      <c r="C3869" s="7">
        <v>11</v>
      </c>
      <c r="D3869" s="7">
        <v>4</v>
      </c>
      <c r="E3869" s="7">
        <v>162</v>
      </c>
      <c r="F3869" s="7">
        <v>22.9</v>
      </c>
      <c r="G3869" s="7">
        <v>0</v>
      </c>
      <c r="H3869" s="7">
        <f t="shared" si="540"/>
        <v>7</v>
      </c>
      <c r="I3869" s="16">
        <f t="shared" si="541"/>
        <v>45088</v>
      </c>
      <c r="J3869" s="17">
        <v>0.2407</v>
      </c>
      <c r="K3869" s="18">
        <f>G3869*结论【关键目标】!C$27*0.7735*0.001</f>
        <v>0</v>
      </c>
      <c r="L3869" s="5">
        <v>0</v>
      </c>
      <c r="M3869" s="5">
        <f>ABS(IF(L3869&lt;=0,L3869/耗电量关键数据!$B$6/1000,L3869/耗电量关键数据!$B$5/1000))</f>
        <v>0</v>
      </c>
      <c r="N3869" s="19">
        <f>耗电量关键数据!$B$14</f>
        <v>1.1688450000000001</v>
      </c>
      <c r="O3869" s="19">
        <f>耗电量关键数据!$B$15</f>
        <v>0.37403039999999999</v>
      </c>
      <c r="P3869" s="19">
        <f t="shared" si="542"/>
        <v>1.5428754000000002</v>
      </c>
      <c r="Q3869" s="19">
        <f t="shared" si="546"/>
        <v>0</v>
      </c>
      <c r="R3869" s="20">
        <f t="shared" si="543"/>
        <v>0</v>
      </c>
      <c r="S3869" s="20">
        <f t="shared" si="547"/>
        <v>0</v>
      </c>
      <c r="T3869" s="20">
        <f>IF((T3868+R3869)&lt;0,0,IF((T3868+R3869)&gt;结论【关键目标】!C$28,结论【关键目标】!C$28,T3868+R3869))</f>
        <v>17.371373800000001</v>
      </c>
      <c r="U3869" s="19">
        <f>IF((T3868+R3869)&lt;结论【关键目标】!$C$28,0,(发电量计算【计算逻辑页】!R3869+发电量计算【计算逻辑页】!T3868-结论【关键目标】!$C$28))</f>
        <v>0</v>
      </c>
      <c r="V3869" s="5">
        <f t="shared" si="544"/>
        <v>0</v>
      </c>
      <c r="W3869" s="5">
        <f t="shared" si="545"/>
        <v>0</v>
      </c>
      <c r="X3869" s="5">
        <f t="shared" si="548"/>
        <v>0</v>
      </c>
    </row>
    <row r="3870" spans="1:24" x14ac:dyDescent="0.15">
      <c r="A3870" s="7">
        <v>3869</v>
      </c>
      <c r="B3870" s="7">
        <v>6</v>
      </c>
      <c r="C3870" s="7">
        <v>11</v>
      </c>
      <c r="D3870" s="7">
        <v>5</v>
      </c>
      <c r="E3870" s="7">
        <v>162</v>
      </c>
      <c r="F3870" s="7">
        <v>22</v>
      </c>
      <c r="G3870" s="7">
        <v>14.6</v>
      </c>
      <c r="H3870" s="7">
        <f t="shared" si="540"/>
        <v>7</v>
      </c>
      <c r="I3870" s="16">
        <f t="shared" si="541"/>
        <v>45088</v>
      </c>
      <c r="J3870" s="17">
        <v>0.2407</v>
      </c>
      <c r="K3870" s="18">
        <f>G3870*结论【关键目标】!C$27*0.7735*0.001</f>
        <v>1.355172</v>
      </c>
      <c r="L3870" s="5">
        <v>0</v>
      </c>
      <c r="M3870" s="5">
        <f>ABS(IF(L3870&lt;=0,L3870/耗电量关键数据!$B$6/1000,L3870/耗电量关键数据!$B$5/1000))</f>
        <v>0</v>
      </c>
      <c r="N3870" s="19">
        <f>耗电量关键数据!$B$14</f>
        <v>1.1688450000000001</v>
      </c>
      <c r="O3870" s="19">
        <f>耗电量关键数据!$B$15</f>
        <v>0.37403039999999999</v>
      </c>
      <c r="P3870" s="19">
        <f t="shared" si="542"/>
        <v>1.5428754000000002</v>
      </c>
      <c r="Q3870" s="19">
        <f t="shared" si="546"/>
        <v>0</v>
      </c>
      <c r="R3870" s="20">
        <f t="shared" si="543"/>
        <v>1.355172</v>
      </c>
      <c r="S3870" s="20">
        <f t="shared" si="547"/>
        <v>0</v>
      </c>
      <c r="T3870" s="20">
        <f>IF((T3869+R3870)&lt;0,0,IF((T3869+R3870)&gt;结论【关键目标】!C$28,结论【关键目标】!C$28,T3869+R3870))</f>
        <v>18.7265458</v>
      </c>
      <c r="U3870" s="19">
        <f>IF((T3869+R3870)&lt;结论【关键目标】!$C$28,0,(发电量计算【计算逻辑页】!R3870+发电量计算【计算逻辑页】!T3869-结论【关键目标】!$C$28))</f>
        <v>0</v>
      </c>
      <c r="V3870" s="5">
        <f t="shared" si="544"/>
        <v>0</v>
      </c>
      <c r="W3870" s="5">
        <f t="shared" si="545"/>
        <v>0.32618990040000001</v>
      </c>
      <c r="X3870" s="5">
        <f t="shared" si="548"/>
        <v>0</v>
      </c>
    </row>
    <row r="3871" spans="1:24" x14ac:dyDescent="0.15">
      <c r="A3871" s="7">
        <v>3870</v>
      </c>
      <c r="B3871" s="7">
        <v>6</v>
      </c>
      <c r="C3871" s="7">
        <v>11</v>
      </c>
      <c r="D3871" s="7">
        <v>6</v>
      </c>
      <c r="E3871" s="7">
        <v>162</v>
      </c>
      <c r="F3871" s="7">
        <v>22.2</v>
      </c>
      <c r="G3871" s="7">
        <v>129.80000000000001</v>
      </c>
      <c r="H3871" s="7">
        <f t="shared" si="540"/>
        <v>7</v>
      </c>
      <c r="I3871" s="16">
        <f t="shared" si="541"/>
        <v>45088</v>
      </c>
      <c r="J3871" s="17">
        <v>0.2407</v>
      </c>
      <c r="K3871" s="18">
        <f>G3871*结论【关键目标】!C$27*0.7735*0.001</f>
        <v>12.048036</v>
      </c>
      <c r="L3871" s="5">
        <v>0</v>
      </c>
      <c r="M3871" s="5">
        <f>ABS(IF(L3871&lt;=0,L3871/耗电量关键数据!$B$6/1000,L3871/耗电量关键数据!$B$5/1000))</f>
        <v>0</v>
      </c>
      <c r="N3871" s="19">
        <f>耗电量关键数据!$B$14</f>
        <v>1.1688450000000001</v>
      </c>
      <c r="O3871" s="19">
        <f>耗电量关键数据!$B$15</f>
        <v>0.37403039999999999</v>
      </c>
      <c r="P3871" s="19">
        <f t="shared" si="542"/>
        <v>1.5428754000000002</v>
      </c>
      <c r="Q3871" s="19">
        <f t="shared" si="546"/>
        <v>0</v>
      </c>
      <c r="R3871" s="20">
        <f t="shared" si="543"/>
        <v>12.048036</v>
      </c>
      <c r="S3871" s="20">
        <f t="shared" si="547"/>
        <v>0</v>
      </c>
      <c r="T3871" s="20">
        <f>IF((T3870+R3871)&lt;0,0,IF((T3870+R3871)&gt;结论【关键目标】!C$28,结论【关键目标】!C$28,T3870+R3871))</f>
        <v>22</v>
      </c>
      <c r="U3871" s="19">
        <f>IF((T3870+R3871)&lt;结论【关键目标】!$C$28,0,(发电量计算【计算逻辑页】!R3871+发电量计算【计算逻辑页】!T3870-结论【关键目标】!$C$28))</f>
        <v>8.7745818</v>
      </c>
      <c r="V3871" s="5">
        <f t="shared" si="544"/>
        <v>0</v>
      </c>
      <c r="W3871" s="5">
        <f t="shared" si="545"/>
        <v>0.37137010878000004</v>
      </c>
      <c r="X3871" s="5">
        <f t="shared" si="548"/>
        <v>0</v>
      </c>
    </row>
    <row r="3872" spans="1:24" x14ac:dyDescent="0.15">
      <c r="A3872" s="7">
        <v>3871</v>
      </c>
      <c r="B3872" s="7">
        <v>6</v>
      </c>
      <c r="C3872" s="7">
        <v>11</v>
      </c>
      <c r="D3872" s="7">
        <v>7</v>
      </c>
      <c r="E3872" s="7">
        <v>162</v>
      </c>
      <c r="F3872" s="7">
        <v>21</v>
      </c>
      <c r="G3872" s="7">
        <v>203.1</v>
      </c>
      <c r="H3872" s="7">
        <f t="shared" si="540"/>
        <v>7</v>
      </c>
      <c r="I3872" s="16">
        <f t="shared" si="541"/>
        <v>45088</v>
      </c>
      <c r="J3872" s="17">
        <v>0.2407</v>
      </c>
      <c r="K3872" s="18">
        <f>G3872*结论【关键目标】!C$27*0.7735*0.001</f>
        <v>18.851741999999998</v>
      </c>
      <c r="L3872" s="5">
        <v>0</v>
      </c>
      <c r="M3872" s="5">
        <f>ABS(IF(L3872&lt;=0,L3872/耗电量关键数据!$B$6/1000,L3872/耗电量关键数据!$B$5/1000))</f>
        <v>0</v>
      </c>
      <c r="N3872" s="19">
        <f>耗电量关键数据!$B$14</f>
        <v>1.1688450000000001</v>
      </c>
      <c r="O3872" s="19">
        <f>耗电量关键数据!$B$15</f>
        <v>0.37403039999999999</v>
      </c>
      <c r="P3872" s="19">
        <f t="shared" si="542"/>
        <v>1.5428754000000002</v>
      </c>
      <c r="Q3872" s="19">
        <f t="shared" si="546"/>
        <v>0</v>
      </c>
      <c r="R3872" s="20">
        <f t="shared" si="543"/>
        <v>18.851741999999998</v>
      </c>
      <c r="S3872" s="20">
        <f t="shared" si="547"/>
        <v>0</v>
      </c>
      <c r="T3872" s="20">
        <f>IF((T3871+R3872)&lt;0,0,IF((T3871+R3872)&gt;结论【关键目标】!C$28,结论【关键目标】!C$28,T3871+R3872))</f>
        <v>22</v>
      </c>
      <c r="U3872" s="19">
        <f>IF((T3871+R3872)&lt;结论【关键目标】!$C$28,0,(发电量计算【计算逻辑页】!R3872+发电量计算【计算逻辑页】!T3871-结论【关键目标】!$C$28))</f>
        <v>18.851742000000002</v>
      </c>
      <c r="V3872" s="5">
        <f t="shared" si="544"/>
        <v>0</v>
      </c>
      <c r="W3872" s="5">
        <f t="shared" si="545"/>
        <v>0.37137010878000004</v>
      </c>
      <c r="X3872" s="5">
        <f t="shared" si="548"/>
        <v>0</v>
      </c>
    </row>
    <row r="3873" spans="1:24" x14ac:dyDescent="0.15">
      <c r="A3873" s="7">
        <v>3872</v>
      </c>
      <c r="B3873" s="7">
        <v>6</v>
      </c>
      <c r="C3873" s="7">
        <v>11</v>
      </c>
      <c r="D3873" s="7">
        <v>8</v>
      </c>
      <c r="E3873" s="7">
        <v>162</v>
      </c>
      <c r="F3873" s="7">
        <v>22</v>
      </c>
      <c r="G3873" s="7">
        <v>338.9</v>
      </c>
      <c r="H3873" s="7">
        <f t="shared" si="540"/>
        <v>7</v>
      </c>
      <c r="I3873" s="16">
        <f t="shared" si="541"/>
        <v>45088</v>
      </c>
      <c r="J3873" s="17">
        <v>0.70809999999999995</v>
      </c>
      <c r="K3873" s="18">
        <f>G3873*结论【关键目标】!C$27*0.7735*0.001</f>
        <v>31.456697999999999</v>
      </c>
      <c r="L3873" s="5">
        <v>0</v>
      </c>
      <c r="M3873" s="5">
        <f>ABS(IF(L3873&lt;=0,L3873/耗电量关键数据!$B$6/1000,L3873/耗电量关键数据!$B$5/1000))</f>
        <v>0</v>
      </c>
      <c r="N3873" s="19">
        <f>耗电量关键数据!$B$14</f>
        <v>1.1688450000000001</v>
      </c>
      <c r="O3873" s="19">
        <f>耗电量关键数据!$B$15</f>
        <v>0.37403039999999999</v>
      </c>
      <c r="P3873" s="19">
        <f t="shared" si="542"/>
        <v>1.5428754000000002</v>
      </c>
      <c r="Q3873" s="19">
        <f t="shared" si="546"/>
        <v>0</v>
      </c>
      <c r="R3873" s="20">
        <f t="shared" si="543"/>
        <v>31.456697999999999</v>
      </c>
      <c r="S3873" s="20">
        <f t="shared" si="547"/>
        <v>0</v>
      </c>
      <c r="T3873" s="20">
        <f>IF((T3872+R3873)&lt;0,0,IF((T3872+R3873)&gt;结论【关键目标】!C$28,结论【关键目标】!C$28,T3872+R3873))</f>
        <v>22</v>
      </c>
      <c r="U3873" s="19">
        <f>IF((T3872+R3873)&lt;结论【关键目标】!$C$28,0,(发电量计算【计算逻辑页】!R3873+发电量计算【计算逻辑页】!T3872-结论【关键目标】!$C$28))</f>
        <v>31.456698000000003</v>
      </c>
      <c r="V3873" s="5">
        <f t="shared" si="544"/>
        <v>11.009844300000001</v>
      </c>
      <c r="W3873" s="5">
        <f t="shared" si="545"/>
        <v>1.0925100707400002</v>
      </c>
      <c r="X3873" s="5">
        <f t="shared" si="548"/>
        <v>0</v>
      </c>
    </row>
    <row r="3874" spans="1:24" x14ac:dyDescent="0.15">
      <c r="A3874" s="7">
        <v>3873</v>
      </c>
      <c r="B3874" s="7">
        <v>6</v>
      </c>
      <c r="C3874" s="7">
        <v>11</v>
      </c>
      <c r="D3874" s="7">
        <v>9</v>
      </c>
      <c r="E3874" s="7">
        <v>162</v>
      </c>
      <c r="F3874" s="7">
        <v>24.7</v>
      </c>
      <c r="G3874" s="7">
        <v>538.4</v>
      </c>
      <c r="H3874" s="7">
        <f t="shared" si="540"/>
        <v>7</v>
      </c>
      <c r="I3874" s="16">
        <f t="shared" si="541"/>
        <v>45088</v>
      </c>
      <c r="J3874" s="17">
        <v>0.70809999999999995</v>
      </c>
      <c r="K3874" s="18">
        <f>G3874*结论【关键目标】!C$27*0.7735*0.001</f>
        <v>49.974288000000001</v>
      </c>
      <c r="L3874" s="5">
        <v>0</v>
      </c>
      <c r="M3874" s="5">
        <f>ABS(IF(L3874&lt;=0,L3874/耗电量关键数据!$B$6/1000,L3874/耗电量关键数据!$B$5/1000))</f>
        <v>0</v>
      </c>
      <c r="N3874" s="19">
        <f>耗电量关键数据!$B$14</f>
        <v>1.1688450000000001</v>
      </c>
      <c r="O3874" s="19">
        <f>耗电量关键数据!$B$15</f>
        <v>0.37403039999999999</v>
      </c>
      <c r="P3874" s="19">
        <f t="shared" si="542"/>
        <v>1.5428754000000002</v>
      </c>
      <c r="Q3874" s="19">
        <f t="shared" si="546"/>
        <v>0</v>
      </c>
      <c r="R3874" s="20">
        <f t="shared" si="543"/>
        <v>49.974288000000001</v>
      </c>
      <c r="S3874" s="20">
        <f t="shared" si="547"/>
        <v>0</v>
      </c>
      <c r="T3874" s="20">
        <f>IF((T3873+R3874)&lt;0,0,IF((T3873+R3874)&gt;结论【关键目标】!C$28,结论【关键目标】!C$28,T3873+R3874))</f>
        <v>22</v>
      </c>
      <c r="U3874" s="19">
        <f>IF((T3873+R3874)&lt;结论【关键目标】!$C$28,0,(发电量计算【计算逻辑页】!R3874+发电量计算【计算逻辑页】!T3873-结论【关键目标】!$C$28))</f>
        <v>49.974288000000001</v>
      </c>
      <c r="V3874" s="5">
        <f t="shared" si="544"/>
        <v>17.491000799999998</v>
      </c>
      <c r="W3874" s="5">
        <f t="shared" si="545"/>
        <v>1.0925100707400002</v>
      </c>
      <c r="X3874" s="5">
        <f t="shared" si="548"/>
        <v>0</v>
      </c>
    </row>
    <row r="3875" spans="1:24" x14ac:dyDescent="0.15">
      <c r="A3875" s="7">
        <v>3874</v>
      </c>
      <c r="B3875" s="7">
        <v>6</v>
      </c>
      <c r="C3875" s="7">
        <v>11</v>
      </c>
      <c r="D3875" s="7">
        <v>10</v>
      </c>
      <c r="E3875" s="7">
        <v>162</v>
      </c>
      <c r="F3875" s="7">
        <v>25</v>
      </c>
      <c r="G3875" s="7">
        <v>666.5</v>
      </c>
      <c r="H3875" s="7">
        <f t="shared" si="540"/>
        <v>7</v>
      </c>
      <c r="I3875" s="16">
        <f t="shared" si="541"/>
        <v>45088</v>
      </c>
      <c r="J3875" s="17">
        <v>0.70809999999999995</v>
      </c>
      <c r="K3875" s="18">
        <f>G3875*结论【关键目标】!C$27*0.7735*0.001</f>
        <v>61.864530000000002</v>
      </c>
      <c r="L3875" s="5">
        <v>0</v>
      </c>
      <c r="M3875" s="5">
        <f>ABS(IF(L3875&lt;=0,L3875/耗电量关键数据!$B$6/1000,L3875/耗电量关键数据!$B$5/1000))</f>
        <v>0</v>
      </c>
      <c r="N3875" s="19">
        <f>耗电量关键数据!$B$14</f>
        <v>1.1688450000000001</v>
      </c>
      <c r="O3875" s="19">
        <f>耗电量关键数据!$B$15</f>
        <v>0.37403039999999999</v>
      </c>
      <c r="P3875" s="19">
        <f t="shared" si="542"/>
        <v>1.5428754000000002</v>
      </c>
      <c r="Q3875" s="19">
        <f t="shared" si="546"/>
        <v>0</v>
      </c>
      <c r="R3875" s="20">
        <f t="shared" si="543"/>
        <v>61.864530000000002</v>
      </c>
      <c r="S3875" s="20">
        <f t="shared" si="547"/>
        <v>0</v>
      </c>
      <c r="T3875" s="20">
        <f>IF((T3874+R3875)&lt;0,0,IF((T3874+R3875)&gt;结论【关键目标】!C$28,结论【关键目标】!C$28,T3874+R3875))</f>
        <v>22</v>
      </c>
      <c r="U3875" s="19">
        <f>IF((T3874+R3875)&lt;结论【关键目标】!$C$28,0,(发电量计算【计算逻辑页】!R3875+发电量计算【计算逻辑页】!T3874-结论【关键目标】!$C$28))</f>
        <v>61.864530000000002</v>
      </c>
      <c r="V3875" s="5">
        <f t="shared" si="544"/>
        <v>21.652585500000001</v>
      </c>
      <c r="W3875" s="5">
        <f t="shared" si="545"/>
        <v>1.0925100707400002</v>
      </c>
      <c r="X3875" s="5">
        <f t="shared" si="548"/>
        <v>0</v>
      </c>
    </row>
    <row r="3876" spans="1:24" x14ac:dyDescent="0.15">
      <c r="A3876" s="7">
        <v>3875</v>
      </c>
      <c r="B3876" s="7">
        <v>6</v>
      </c>
      <c r="C3876" s="7">
        <v>11</v>
      </c>
      <c r="D3876" s="7">
        <v>11</v>
      </c>
      <c r="E3876" s="7">
        <v>162</v>
      </c>
      <c r="F3876" s="7">
        <v>27</v>
      </c>
      <c r="G3876" s="7">
        <v>746.7</v>
      </c>
      <c r="H3876" s="7">
        <f t="shared" si="540"/>
        <v>7</v>
      </c>
      <c r="I3876" s="16">
        <f t="shared" si="541"/>
        <v>45088</v>
      </c>
      <c r="J3876" s="17">
        <v>1.2267999999999999</v>
      </c>
      <c r="K3876" s="18">
        <f>G3876*结论【关键目标】!C$27*0.7735*0.001</f>
        <v>69.308694000000003</v>
      </c>
      <c r="L3876" s="5">
        <v>0</v>
      </c>
      <c r="M3876" s="5">
        <f>ABS(IF(L3876&lt;=0,L3876/耗电量关键数据!$B$6/1000,L3876/耗电量关键数据!$B$5/1000))</f>
        <v>0</v>
      </c>
      <c r="N3876" s="19">
        <f>耗电量关键数据!$B$14</f>
        <v>1.1688450000000001</v>
      </c>
      <c r="O3876" s="19">
        <f>耗电量关键数据!$B$15</f>
        <v>0.37403039999999999</v>
      </c>
      <c r="P3876" s="19">
        <f t="shared" si="542"/>
        <v>1.5428754000000002</v>
      </c>
      <c r="Q3876" s="19">
        <f t="shared" si="546"/>
        <v>1.5428754000000002</v>
      </c>
      <c r="R3876" s="20">
        <f t="shared" si="543"/>
        <v>67.765818600000003</v>
      </c>
      <c r="S3876" s="20">
        <f t="shared" si="547"/>
        <v>0</v>
      </c>
      <c r="T3876" s="20">
        <f>IF((T3875+R3876)&lt;0,0,IF((T3875+R3876)&gt;结论【关键目标】!C$28,结论【关键目标】!C$28,T3875+R3876))</f>
        <v>22</v>
      </c>
      <c r="U3876" s="19">
        <f>IF((T3875+R3876)&lt;结论【关键目标】!$C$28,0,(发电量计算【计算逻辑页】!R3876+发电量计算【计算逻辑页】!T3875-结论【关键目标】!$C$28))</f>
        <v>67.765818600000003</v>
      </c>
      <c r="V3876" s="5">
        <f t="shared" si="544"/>
        <v>23.718036510000001</v>
      </c>
      <c r="W3876" s="5">
        <f t="shared" si="545"/>
        <v>1.89279954072</v>
      </c>
      <c r="X3876" s="5">
        <f t="shared" si="548"/>
        <v>0</v>
      </c>
    </row>
    <row r="3877" spans="1:24" x14ac:dyDescent="0.15">
      <c r="A3877" s="7">
        <v>3876</v>
      </c>
      <c r="B3877" s="7">
        <v>6</v>
      </c>
      <c r="C3877" s="7">
        <v>11</v>
      </c>
      <c r="D3877" s="7">
        <v>12</v>
      </c>
      <c r="E3877" s="7">
        <v>162</v>
      </c>
      <c r="F3877" s="7">
        <v>28.9</v>
      </c>
      <c r="G3877" s="7">
        <v>721.5</v>
      </c>
      <c r="H3877" s="7">
        <f t="shared" si="540"/>
        <v>7</v>
      </c>
      <c r="I3877" s="16">
        <f t="shared" si="541"/>
        <v>45088</v>
      </c>
      <c r="J3877" s="17">
        <v>1.2267999999999999</v>
      </c>
      <c r="K3877" s="18">
        <f>G3877*结论【关键目标】!C$27*0.7735*0.001</f>
        <v>66.969629999999995</v>
      </c>
      <c r="L3877" s="5">
        <v>0</v>
      </c>
      <c r="M3877" s="5">
        <f>ABS(IF(L3877&lt;=0,L3877/耗电量关键数据!$B$6/1000,L3877/耗电量关键数据!$B$5/1000))</f>
        <v>0</v>
      </c>
      <c r="N3877" s="19">
        <f>耗电量关键数据!$B$14</f>
        <v>1.1688450000000001</v>
      </c>
      <c r="O3877" s="19">
        <f>耗电量关键数据!$B$15</f>
        <v>0.37403039999999999</v>
      </c>
      <c r="P3877" s="19">
        <f t="shared" si="542"/>
        <v>1.5428754000000002</v>
      </c>
      <c r="Q3877" s="19">
        <f t="shared" si="546"/>
        <v>1.5428754000000002</v>
      </c>
      <c r="R3877" s="20">
        <f t="shared" si="543"/>
        <v>65.426754599999995</v>
      </c>
      <c r="S3877" s="20">
        <f t="shared" si="547"/>
        <v>0</v>
      </c>
      <c r="T3877" s="20">
        <f>IF((T3876+R3877)&lt;0,0,IF((T3876+R3877)&gt;结论【关键目标】!C$28,结论【关键目标】!C$28,T3876+R3877))</f>
        <v>22</v>
      </c>
      <c r="U3877" s="19">
        <f>IF((T3876+R3877)&lt;结论【关键目标】!$C$28,0,(发电量计算【计算逻辑页】!R3877+发电量计算【计算逻辑页】!T3876-结论【关键目标】!$C$28))</f>
        <v>65.426754599999995</v>
      </c>
      <c r="V3877" s="5">
        <f t="shared" si="544"/>
        <v>22.899364109999997</v>
      </c>
      <c r="W3877" s="5">
        <f t="shared" si="545"/>
        <v>1.89279954072</v>
      </c>
      <c r="X3877" s="5">
        <f t="shared" si="548"/>
        <v>0</v>
      </c>
    </row>
    <row r="3878" spans="1:24" x14ac:dyDescent="0.15">
      <c r="A3878" s="7">
        <v>3877</v>
      </c>
      <c r="B3878" s="7">
        <v>6</v>
      </c>
      <c r="C3878" s="7">
        <v>11</v>
      </c>
      <c r="D3878" s="7">
        <v>13</v>
      </c>
      <c r="E3878" s="7">
        <v>162</v>
      </c>
      <c r="F3878" s="7">
        <v>30</v>
      </c>
      <c r="G3878" s="7">
        <v>722.6</v>
      </c>
      <c r="H3878" s="7">
        <f t="shared" si="540"/>
        <v>7</v>
      </c>
      <c r="I3878" s="16">
        <f t="shared" si="541"/>
        <v>45088</v>
      </c>
      <c r="J3878" s="17">
        <v>1.2267999999999999</v>
      </c>
      <c r="K3878" s="18">
        <f>G3878*结论【关键目标】!C$27*0.7735*0.001</f>
        <v>67.071732000000011</v>
      </c>
      <c r="L3878" s="5">
        <v>0</v>
      </c>
      <c r="M3878" s="5">
        <f>ABS(IF(L3878&lt;=0,L3878/耗电量关键数据!$B$6/1000,L3878/耗电量关键数据!$B$5/1000))</f>
        <v>0</v>
      </c>
      <c r="N3878" s="19">
        <f>耗电量关键数据!$B$14</f>
        <v>1.1688450000000001</v>
      </c>
      <c r="O3878" s="19">
        <f>耗电量关键数据!$B$15</f>
        <v>0.37403039999999999</v>
      </c>
      <c r="P3878" s="19">
        <f t="shared" si="542"/>
        <v>1.5428754000000002</v>
      </c>
      <c r="Q3878" s="19">
        <f t="shared" si="546"/>
        <v>1.5428754000000002</v>
      </c>
      <c r="R3878" s="20">
        <f t="shared" si="543"/>
        <v>65.528856600000012</v>
      </c>
      <c r="S3878" s="20">
        <f t="shared" si="547"/>
        <v>0</v>
      </c>
      <c r="T3878" s="20">
        <f>IF((T3877+R3878)&lt;0,0,IF((T3877+R3878)&gt;结论【关键目标】!C$28,结论【关键目标】!C$28,T3877+R3878))</f>
        <v>22</v>
      </c>
      <c r="U3878" s="19">
        <f>IF((T3877+R3878)&lt;结论【关键目标】!$C$28,0,(发电量计算【计算逻辑页】!R3878+发电量计算【计算逻辑页】!T3877-结论【关键目标】!$C$28))</f>
        <v>65.528856600000012</v>
      </c>
      <c r="V3878" s="5">
        <f t="shared" si="544"/>
        <v>22.935099810000004</v>
      </c>
      <c r="W3878" s="5">
        <f t="shared" si="545"/>
        <v>1.89279954072</v>
      </c>
      <c r="X3878" s="5">
        <f t="shared" si="548"/>
        <v>0</v>
      </c>
    </row>
    <row r="3879" spans="1:24" x14ac:dyDescent="0.15">
      <c r="A3879" s="7">
        <v>3878</v>
      </c>
      <c r="B3879" s="7">
        <v>6</v>
      </c>
      <c r="C3879" s="7">
        <v>11</v>
      </c>
      <c r="D3879" s="7">
        <v>14</v>
      </c>
      <c r="E3879" s="7">
        <v>162</v>
      </c>
      <c r="F3879" s="7">
        <v>32</v>
      </c>
      <c r="G3879" s="7">
        <v>754.3</v>
      </c>
      <c r="H3879" s="7">
        <f t="shared" si="540"/>
        <v>7</v>
      </c>
      <c r="I3879" s="16">
        <f t="shared" si="541"/>
        <v>45088</v>
      </c>
      <c r="J3879" s="17">
        <v>1.2267999999999999</v>
      </c>
      <c r="K3879" s="18">
        <f>G3879*结论【关键目标】!C$27*0.7735*0.001</f>
        <v>70.014126000000005</v>
      </c>
      <c r="L3879" s="5">
        <v>0</v>
      </c>
      <c r="M3879" s="5">
        <f>ABS(IF(L3879&lt;=0,L3879/耗电量关键数据!$B$6/1000,L3879/耗电量关键数据!$B$5/1000))</f>
        <v>0</v>
      </c>
      <c r="N3879" s="19">
        <f>耗电量关键数据!$B$14</f>
        <v>1.1688450000000001</v>
      </c>
      <c r="O3879" s="19">
        <f>耗电量关键数据!$B$15</f>
        <v>0.37403039999999999</v>
      </c>
      <c r="P3879" s="19">
        <f t="shared" si="542"/>
        <v>1.5428754000000002</v>
      </c>
      <c r="Q3879" s="19">
        <f t="shared" si="546"/>
        <v>1.5428754000000002</v>
      </c>
      <c r="R3879" s="20">
        <f t="shared" si="543"/>
        <v>68.471250600000005</v>
      </c>
      <c r="S3879" s="20">
        <f t="shared" si="547"/>
        <v>0</v>
      </c>
      <c r="T3879" s="20">
        <f>IF((T3878+R3879)&lt;0,0,IF((T3878+R3879)&gt;结论【关键目标】!C$28,结论【关键目标】!C$28,T3878+R3879))</f>
        <v>22</v>
      </c>
      <c r="U3879" s="19">
        <f>IF((T3878+R3879)&lt;结论【关键目标】!$C$28,0,(发电量计算【计算逻辑页】!R3879+发电量计算【计算逻辑页】!T3878-结论【关键目标】!$C$28))</f>
        <v>68.471250600000005</v>
      </c>
      <c r="V3879" s="5">
        <f t="shared" si="544"/>
        <v>23.964937710000001</v>
      </c>
      <c r="W3879" s="5">
        <f t="shared" si="545"/>
        <v>1.89279954072</v>
      </c>
      <c r="X3879" s="5">
        <f t="shared" si="548"/>
        <v>0</v>
      </c>
    </row>
    <row r="3880" spans="1:24" x14ac:dyDescent="0.15">
      <c r="A3880" s="7">
        <v>3879</v>
      </c>
      <c r="B3880" s="7">
        <v>6</v>
      </c>
      <c r="C3880" s="7">
        <v>11</v>
      </c>
      <c r="D3880" s="7">
        <v>15</v>
      </c>
      <c r="E3880" s="7">
        <v>162</v>
      </c>
      <c r="F3880" s="7">
        <v>28.6</v>
      </c>
      <c r="G3880" s="7">
        <v>509</v>
      </c>
      <c r="H3880" s="7">
        <f t="shared" si="540"/>
        <v>7</v>
      </c>
      <c r="I3880" s="16">
        <f t="shared" si="541"/>
        <v>45088</v>
      </c>
      <c r="J3880" s="17">
        <v>1.2267999999999999</v>
      </c>
      <c r="K3880" s="18">
        <f>G3880*结论【关键目标】!C$27*0.7735*0.001</f>
        <v>47.245379999999997</v>
      </c>
      <c r="L3880" s="5">
        <v>0</v>
      </c>
      <c r="M3880" s="5">
        <f>ABS(IF(L3880&lt;=0,L3880/耗电量关键数据!$B$6/1000,L3880/耗电量关键数据!$B$5/1000))</f>
        <v>0</v>
      </c>
      <c r="N3880" s="19">
        <f>耗电量关键数据!$B$14</f>
        <v>1.1688450000000001</v>
      </c>
      <c r="O3880" s="19">
        <f>耗电量关键数据!$B$15</f>
        <v>0.37403039999999999</v>
      </c>
      <c r="P3880" s="19">
        <f t="shared" si="542"/>
        <v>1.5428754000000002</v>
      </c>
      <c r="Q3880" s="19">
        <f t="shared" si="546"/>
        <v>1.5428754000000002</v>
      </c>
      <c r="R3880" s="20">
        <f t="shared" si="543"/>
        <v>45.702504599999997</v>
      </c>
      <c r="S3880" s="20">
        <f t="shared" si="547"/>
        <v>0</v>
      </c>
      <c r="T3880" s="20">
        <f>IF((T3879+R3880)&lt;0,0,IF((T3879+R3880)&gt;结论【关键目标】!C$28,结论【关键目标】!C$28,T3879+R3880))</f>
        <v>22</v>
      </c>
      <c r="U3880" s="19">
        <f>IF((T3879+R3880)&lt;结论【关键目标】!$C$28,0,(发电量计算【计算逻辑页】!R3880+发电量计算【计算逻辑页】!T3879-结论【关键目标】!$C$28))</f>
        <v>45.702504599999997</v>
      </c>
      <c r="V3880" s="5">
        <f t="shared" si="544"/>
        <v>15.995876609999998</v>
      </c>
      <c r="W3880" s="5">
        <f t="shared" si="545"/>
        <v>1.89279954072</v>
      </c>
      <c r="X3880" s="5">
        <f t="shared" si="548"/>
        <v>0</v>
      </c>
    </row>
    <row r="3881" spans="1:24" x14ac:dyDescent="0.15">
      <c r="A3881" s="7">
        <v>3880</v>
      </c>
      <c r="B3881" s="7">
        <v>6</v>
      </c>
      <c r="C3881" s="7">
        <v>11</v>
      </c>
      <c r="D3881" s="7">
        <v>16</v>
      </c>
      <c r="E3881" s="7">
        <v>162</v>
      </c>
      <c r="F3881" s="7">
        <v>29</v>
      </c>
      <c r="G3881" s="7">
        <v>355</v>
      </c>
      <c r="H3881" s="7">
        <f t="shared" si="540"/>
        <v>7</v>
      </c>
      <c r="I3881" s="16">
        <f t="shared" si="541"/>
        <v>45088</v>
      </c>
      <c r="J3881" s="17">
        <v>0.70809999999999995</v>
      </c>
      <c r="K3881" s="18">
        <f>G3881*结论【关键目标】!C$27*0.7735*0.001</f>
        <v>32.951099999999997</v>
      </c>
      <c r="L3881" s="5">
        <v>0</v>
      </c>
      <c r="M3881" s="5">
        <f>ABS(IF(L3881&lt;=0,L3881/耗电量关键数据!$B$6/1000,L3881/耗电量关键数据!$B$5/1000))</f>
        <v>0</v>
      </c>
      <c r="N3881" s="19">
        <f>耗电量关键数据!$B$14</f>
        <v>1.1688450000000001</v>
      </c>
      <c r="O3881" s="19">
        <f>耗电量关键数据!$B$15</f>
        <v>0.37403039999999999</v>
      </c>
      <c r="P3881" s="19">
        <f t="shared" si="542"/>
        <v>1.5428754000000002</v>
      </c>
      <c r="Q3881" s="19">
        <f t="shared" si="546"/>
        <v>0</v>
      </c>
      <c r="R3881" s="20">
        <f t="shared" si="543"/>
        <v>32.951099999999997</v>
      </c>
      <c r="S3881" s="20">
        <f t="shared" si="547"/>
        <v>0</v>
      </c>
      <c r="T3881" s="20">
        <f>IF((T3880+R3881)&lt;0,0,IF((T3880+R3881)&gt;结论【关键目标】!C$28,结论【关键目标】!C$28,T3880+R3881))</f>
        <v>22</v>
      </c>
      <c r="U3881" s="19">
        <f>IF((T3880+R3881)&lt;结论【关键目标】!$C$28,0,(发电量计算【计算逻辑页】!R3881+发电量计算【计算逻辑页】!T3880-结论【关键目标】!$C$28))</f>
        <v>32.951099999999997</v>
      </c>
      <c r="V3881" s="5">
        <f t="shared" si="544"/>
        <v>11.532884999999998</v>
      </c>
      <c r="W3881" s="5">
        <f t="shared" si="545"/>
        <v>1.0925100707400002</v>
      </c>
      <c r="X3881" s="5">
        <f t="shared" si="548"/>
        <v>0</v>
      </c>
    </row>
    <row r="3882" spans="1:24" x14ac:dyDescent="0.15">
      <c r="A3882" s="7">
        <v>3881</v>
      </c>
      <c r="B3882" s="7">
        <v>6</v>
      </c>
      <c r="C3882" s="7">
        <v>11</v>
      </c>
      <c r="D3882" s="7">
        <v>17</v>
      </c>
      <c r="E3882" s="7">
        <v>162</v>
      </c>
      <c r="F3882" s="7">
        <v>30</v>
      </c>
      <c r="G3882" s="7">
        <v>231.4</v>
      </c>
      <c r="H3882" s="7">
        <f t="shared" si="540"/>
        <v>7</v>
      </c>
      <c r="I3882" s="16">
        <f t="shared" si="541"/>
        <v>45088</v>
      </c>
      <c r="J3882" s="17">
        <v>0.70809999999999995</v>
      </c>
      <c r="K3882" s="18">
        <f>G3882*结论【关键目标】!C$27*0.7735*0.001</f>
        <v>21.478548</v>
      </c>
      <c r="L3882" s="5">
        <v>0</v>
      </c>
      <c r="M3882" s="5">
        <f>ABS(IF(L3882&lt;=0,L3882/耗电量关键数据!$B$6/1000,L3882/耗电量关键数据!$B$5/1000))</f>
        <v>0</v>
      </c>
      <c r="N3882" s="19">
        <f>耗电量关键数据!$B$14</f>
        <v>1.1688450000000001</v>
      </c>
      <c r="O3882" s="19">
        <f>耗电量关键数据!$B$15</f>
        <v>0.37403039999999999</v>
      </c>
      <c r="P3882" s="19">
        <f t="shared" si="542"/>
        <v>1.5428754000000002</v>
      </c>
      <c r="Q3882" s="19">
        <f t="shared" si="546"/>
        <v>0</v>
      </c>
      <c r="R3882" s="20">
        <f t="shared" si="543"/>
        <v>21.478548</v>
      </c>
      <c r="S3882" s="20">
        <f t="shared" si="547"/>
        <v>0</v>
      </c>
      <c r="T3882" s="20">
        <f>IF((T3881+R3882)&lt;0,0,IF((T3881+R3882)&gt;结论【关键目标】!C$28,结论【关键目标】!C$28,T3881+R3882))</f>
        <v>22</v>
      </c>
      <c r="U3882" s="19">
        <f>IF((T3881+R3882)&lt;结论【关键目标】!$C$28,0,(发电量计算【计算逻辑页】!R3882+发电量计算【计算逻辑页】!T3881-结论【关键目标】!$C$28))</f>
        <v>21.478548000000004</v>
      </c>
      <c r="V3882" s="5">
        <f t="shared" si="544"/>
        <v>7.5174918000000011</v>
      </c>
      <c r="W3882" s="5">
        <f t="shared" si="545"/>
        <v>1.0925100707400002</v>
      </c>
      <c r="X3882" s="5">
        <f t="shared" si="548"/>
        <v>0</v>
      </c>
    </row>
    <row r="3883" spans="1:24" x14ac:dyDescent="0.15">
      <c r="A3883" s="7">
        <v>3882</v>
      </c>
      <c r="B3883" s="7">
        <v>6</v>
      </c>
      <c r="C3883" s="7">
        <v>11</v>
      </c>
      <c r="D3883" s="7">
        <v>18</v>
      </c>
      <c r="E3883" s="7">
        <v>162</v>
      </c>
      <c r="F3883" s="7">
        <v>30.4</v>
      </c>
      <c r="G3883" s="7">
        <v>132.80000000000001</v>
      </c>
      <c r="H3883" s="7">
        <f t="shared" si="540"/>
        <v>7</v>
      </c>
      <c r="I3883" s="16">
        <f t="shared" si="541"/>
        <v>45088</v>
      </c>
      <c r="J3883" s="17">
        <v>0.70809999999999995</v>
      </c>
      <c r="K3883" s="18">
        <f>G3883*结论【关键目标】!C$27*0.7735*0.001</f>
        <v>12.326496000000001</v>
      </c>
      <c r="L3883" s="5">
        <v>0</v>
      </c>
      <c r="M3883" s="5">
        <f>ABS(IF(L3883&lt;=0,L3883/耗电量关键数据!$B$6/1000,L3883/耗电量关键数据!$B$5/1000))</f>
        <v>0</v>
      </c>
      <c r="N3883" s="19">
        <f>耗电量关键数据!$B$14</f>
        <v>1.1688450000000001</v>
      </c>
      <c r="O3883" s="19">
        <f>耗电量关键数据!$B$15</f>
        <v>0.37403039999999999</v>
      </c>
      <c r="P3883" s="19">
        <f t="shared" si="542"/>
        <v>1.5428754000000002</v>
      </c>
      <c r="Q3883" s="19">
        <f t="shared" si="546"/>
        <v>0</v>
      </c>
      <c r="R3883" s="20">
        <f t="shared" si="543"/>
        <v>12.326496000000001</v>
      </c>
      <c r="S3883" s="20">
        <f t="shared" si="547"/>
        <v>0</v>
      </c>
      <c r="T3883" s="20">
        <f>IF((T3882+R3883)&lt;0,0,IF((T3882+R3883)&gt;结论【关键目标】!C$28,结论【关键目标】!C$28,T3882+R3883))</f>
        <v>22</v>
      </c>
      <c r="U3883" s="19">
        <f>IF((T3882+R3883)&lt;结论【关键目标】!$C$28,0,(发电量计算【计算逻辑页】!R3883+发电量计算【计算逻辑页】!T3882-结论【关键目标】!$C$28))</f>
        <v>12.326495999999999</v>
      </c>
      <c r="V3883" s="5">
        <f t="shared" si="544"/>
        <v>4.314273599999999</v>
      </c>
      <c r="W3883" s="5">
        <f t="shared" si="545"/>
        <v>1.0925100707400002</v>
      </c>
      <c r="X3883" s="5">
        <f t="shared" si="548"/>
        <v>0</v>
      </c>
    </row>
    <row r="3884" spans="1:24" x14ac:dyDescent="0.15">
      <c r="A3884" s="7">
        <v>3883</v>
      </c>
      <c r="B3884" s="7">
        <v>6</v>
      </c>
      <c r="C3884" s="7">
        <v>11</v>
      </c>
      <c r="D3884" s="7">
        <v>19</v>
      </c>
      <c r="E3884" s="7">
        <v>162</v>
      </c>
      <c r="F3884" s="7">
        <v>30</v>
      </c>
      <c r="G3884" s="7">
        <v>0</v>
      </c>
      <c r="H3884" s="7">
        <f t="shared" si="540"/>
        <v>7</v>
      </c>
      <c r="I3884" s="16">
        <f t="shared" si="541"/>
        <v>45088</v>
      </c>
      <c r="J3884" s="17">
        <v>1.2267999999999999</v>
      </c>
      <c r="K3884" s="18">
        <f>G3884*结论【关键目标】!C$27*0.7735*0.001</f>
        <v>0</v>
      </c>
      <c r="L3884" s="5">
        <v>0</v>
      </c>
      <c r="M3884" s="5">
        <f>ABS(IF(L3884&lt;=0,L3884/耗电量关键数据!$B$6/1000,L3884/耗电量关键数据!$B$5/1000))</f>
        <v>0</v>
      </c>
      <c r="N3884" s="19">
        <f>耗电量关键数据!$B$14</f>
        <v>1.1688450000000001</v>
      </c>
      <c r="O3884" s="19">
        <f>耗电量关键数据!$B$15</f>
        <v>0.37403039999999999</v>
      </c>
      <c r="P3884" s="19">
        <f t="shared" si="542"/>
        <v>1.5428754000000002</v>
      </c>
      <c r="Q3884" s="19">
        <f t="shared" si="546"/>
        <v>1.5428754000000002</v>
      </c>
      <c r="R3884" s="20">
        <f t="shared" si="543"/>
        <v>-1.5428754000000002</v>
      </c>
      <c r="S3884" s="20">
        <f t="shared" si="547"/>
        <v>1.5428754000000002</v>
      </c>
      <c r="T3884" s="20">
        <f>IF((T3883+R3884)&lt;0,0,IF((T3883+R3884)&gt;结论【关键目标】!C$28,结论【关键目标】!C$28,T3883+R3884))</f>
        <v>20.4571246</v>
      </c>
      <c r="U3884" s="19">
        <f>IF((T3883+R3884)&lt;结论【关键目标】!$C$28,0,(发电量计算【计算逻辑页】!R3884+发电量计算【计算逻辑页】!T3883-结论【关键目标】!$C$28))</f>
        <v>0</v>
      </c>
      <c r="V3884" s="5">
        <f t="shared" si="544"/>
        <v>0</v>
      </c>
      <c r="W3884" s="5">
        <f t="shared" si="545"/>
        <v>0</v>
      </c>
      <c r="X3884" s="5">
        <f t="shared" si="548"/>
        <v>1.3527931507200002</v>
      </c>
    </row>
    <row r="3885" spans="1:24" x14ac:dyDescent="0.15">
      <c r="A3885" s="7">
        <v>3884</v>
      </c>
      <c r="B3885" s="7">
        <v>6</v>
      </c>
      <c r="C3885" s="7">
        <v>11</v>
      </c>
      <c r="D3885" s="7">
        <v>20</v>
      </c>
      <c r="E3885" s="7">
        <v>162</v>
      </c>
      <c r="F3885" s="7">
        <v>29</v>
      </c>
      <c r="G3885" s="7">
        <v>0</v>
      </c>
      <c r="H3885" s="7">
        <f t="shared" si="540"/>
        <v>7</v>
      </c>
      <c r="I3885" s="16">
        <f t="shared" si="541"/>
        <v>45088</v>
      </c>
      <c r="J3885" s="17">
        <v>1.2267999999999999</v>
      </c>
      <c r="K3885" s="18">
        <f>G3885*结论【关键目标】!C$27*0.7735*0.001</f>
        <v>0</v>
      </c>
      <c r="L3885" s="5">
        <v>0</v>
      </c>
      <c r="M3885" s="5">
        <f>ABS(IF(L3885&lt;=0,L3885/耗电量关键数据!$B$6/1000,L3885/耗电量关键数据!$B$5/1000))</f>
        <v>0</v>
      </c>
      <c r="N3885" s="19">
        <f>耗电量关键数据!$B$14</f>
        <v>1.1688450000000001</v>
      </c>
      <c r="O3885" s="19">
        <f>耗电量关键数据!$B$15</f>
        <v>0.37403039999999999</v>
      </c>
      <c r="P3885" s="19">
        <f t="shared" si="542"/>
        <v>1.5428754000000002</v>
      </c>
      <c r="Q3885" s="19">
        <f t="shared" si="546"/>
        <v>1.5428754000000002</v>
      </c>
      <c r="R3885" s="20">
        <f t="shared" si="543"/>
        <v>-1.5428754000000002</v>
      </c>
      <c r="S3885" s="20">
        <f t="shared" si="547"/>
        <v>1.5428754000000002</v>
      </c>
      <c r="T3885" s="20">
        <f>IF((T3884+R3885)&lt;0,0,IF((T3884+R3885)&gt;结论【关键目标】!C$28,结论【关键目标】!C$28,T3884+R3885))</f>
        <v>18.9142492</v>
      </c>
      <c r="U3885" s="19">
        <f>IF((T3884+R3885)&lt;结论【关键目标】!$C$28,0,(发电量计算【计算逻辑页】!R3885+发电量计算【计算逻辑页】!T3884-结论【关键目标】!$C$28))</f>
        <v>0</v>
      </c>
      <c r="V3885" s="5">
        <f t="shared" si="544"/>
        <v>0</v>
      </c>
      <c r="W3885" s="5">
        <f t="shared" si="545"/>
        <v>0</v>
      </c>
      <c r="X3885" s="5">
        <f t="shared" si="548"/>
        <v>1.3527931507200002</v>
      </c>
    </row>
    <row r="3886" spans="1:24" x14ac:dyDescent="0.15">
      <c r="A3886" s="7">
        <v>3885</v>
      </c>
      <c r="B3886" s="7">
        <v>6</v>
      </c>
      <c r="C3886" s="7">
        <v>11</v>
      </c>
      <c r="D3886" s="7">
        <v>21</v>
      </c>
      <c r="E3886" s="7">
        <v>162</v>
      </c>
      <c r="F3886" s="7">
        <v>27.8</v>
      </c>
      <c r="G3886" s="7">
        <v>0</v>
      </c>
      <c r="H3886" s="7">
        <f t="shared" si="540"/>
        <v>7</v>
      </c>
      <c r="I3886" s="16">
        <f t="shared" si="541"/>
        <v>45088</v>
      </c>
      <c r="J3886" s="17">
        <v>1.2267999999999999</v>
      </c>
      <c r="K3886" s="18">
        <f>G3886*结论【关键目标】!C$27*0.7735*0.001</f>
        <v>0</v>
      </c>
      <c r="L3886" s="5">
        <v>0</v>
      </c>
      <c r="M3886" s="5">
        <f>ABS(IF(L3886&lt;=0,L3886/耗电量关键数据!$B$6/1000,L3886/耗电量关键数据!$B$5/1000))</f>
        <v>0</v>
      </c>
      <c r="N3886" s="19">
        <f>耗电量关键数据!$B$14</f>
        <v>1.1688450000000001</v>
      </c>
      <c r="O3886" s="19">
        <f>耗电量关键数据!$B$15</f>
        <v>0.37403039999999999</v>
      </c>
      <c r="P3886" s="19">
        <f t="shared" si="542"/>
        <v>1.5428754000000002</v>
      </c>
      <c r="Q3886" s="19">
        <f t="shared" si="546"/>
        <v>1.5428754000000002</v>
      </c>
      <c r="R3886" s="20">
        <f t="shared" si="543"/>
        <v>-1.5428754000000002</v>
      </c>
      <c r="S3886" s="20">
        <f t="shared" si="547"/>
        <v>1.5428754000000002</v>
      </c>
      <c r="T3886" s="20">
        <f>IF((T3885+R3886)&lt;0,0,IF((T3885+R3886)&gt;结论【关键目标】!C$28,结论【关键目标】!C$28,T3885+R3886))</f>
        <v>17.371373800000001</v>
      </c>
      <c r="U3886" s="19">
        <f>IF((T3885+R3886)&lt;结论【关键目标】!$C$28,0,(发电量计算【计算逻辑页】!R3886+发电量计算【计算逻辑页】!T3885-结论【关键目标】!$C$28))</f>
        <v>0</v>
      </c>
      <c r="V3886" s="5">
        <f t="shared" si="544"/>
        <v>0</v>
      </c>
      <c r="W3886" s="5">
        <f t="shared" si="545"/>
        <v>0</v>
      </c>
      <c r="X3886" s="5">
        <f t="shared" si="548"/>
        <v>1.3527931507200002</v>
      </c>
    </row>
    <row r="3887" spans="1:24" x14ac:dyDescent="0.15">
      <c r="A3887" s="7">
        <v>3886</v>
      </c>
      <c r="B3887" s="7">
        <v>6</v>
      </c>
      <c r="C3887" s="7">
        <v>11</v>
      </c>
      <c r="D3887" s="7">
        <v>22</v>
      </c>
      <c r="E3887" s="7">
        <v>162</v>
      </c>
      <c r="F3887" s="7">
        <v>27</v>
      </c>
      <c r="G3887" s="7">
        <v>0</v>
      </c>
      <c r="H3887" s="7">
        <f t="shared" si="540"/>
        <v>7</v>
      </c>
      <c r="I3887" s="16">
        <f t="shared" si="541"/>
        <v>45088</v>
      </c>
      <c r="J3887" s="17">
        <v>0.70809999999999995</v>
      </c>
      <c r="K3887" s="18">
        <f>G3887*结论【关键目标】!C$27*0.7735*0.001</f>
        <v>0</v>
      </c>
      <c r="L3887" s="5">
        <v>0</v>
      </c>
      <c r="M3887" s="5">
        <f>ABS(IF(L3887&lt;=0,L3887/耗电量关键数据!$B$6/1000,L3887/耗电量关键数据!$B$5/1000))</f>
        <v>0</v>
      </c>
      <c r="N3887" s="19">
        <f>耗电量关键数据!$B$14</f>
        <v>1.1688450000000001</v>
      </c>
      <c r="O3887" s="19">
        <f>耗电量关键数据!$B$15</f>
        <v>0.37403039999999999</v>
      </c>
      <c r="P3887" s="19">
        <f t="shared" si="542"/>
        <v>1.5428754000000002</v>
      </c>
      <c r="Q3887" s="19">
        <f t="shared" si="546"/>
        <v>0</v>
      </c>
      <c r="R3887" s="20">
        <f t="shared" si="543"/>
        <v>0</v>
      </c>
      <c r="S3887" s="20">
        <f t="shared" si="547"/>
        <v>0</v>
      </c>
      <c r="T3887" s="20">
        <f>IF((T3886+R3887)&lt;0,0,IF((T3886+R3887)&gt;结论【关键目标】!C$28,结论【关键目标】!C$28,T3886+R3887))</f>
        <v>17.371373800000001</v>
      </c>
      <c r="U3887" s="19">
        <f>IF((T3886+R3887)&lt;结论【关键目标】!$C$28,0,(发电量计算【计算逻辑页】!R3887+发电量计算【计算逻辑页】!T3886-结论【关键目标】!$C$28))</f>
        <v>0</v>
      </c>
      <c r="V3887" s="5">
        <f t="shared" si="544"/>
        <v>0</v>
      </c>
      <c r="W3887" s="5">
        <f t="shared" si="545"/>
        <v>0</v>
      </c>
      <c r="X3887" s="5">
        <f t="shared" si="548"/>
        <v>0</v>
      </c>
    </row>
    <row r="3888" spans="1:24" x14ac:dyDescent="0.15">
      <c r="A3888" s="7">
        <v>3887</v>
      </c>
      <c r="B3888" s="7">
        <v>6</v>
      </c>
      <c r="C3888" s="7">
        <v>11</v>
      </c>
      <c r="D3888" s="7">
        <v>23</v>
      </c>
      <c r="E3888" s="7">
        <v>162</v>
      </c>
      <c r="F3888" s="7">
        <v>26</v>
      </c>
      <c r="G3888" s="7">
        <v>0</v>
      </c>
      <c r="H3888" s="7">
        <f t="shared" si="540"/>
        <v>7</v>
      </c>
      <c r="I3888" s="16">
        <f t="shared" si="541"/>
        <v>45088</v>
      </c>
      <c r="J3888" s="17">
        <v>0.70809999999999995</v>
      </c>
      <c r="K3888" s="18">
        <f>G3888*结论【关键目标】!C$27*0.7735*0.001</f>
        <v>0</v>
      </c>
      <c r="L3888" s="5">
        <v>0</v>
      </c>
      <c r="M3888" s="5">
        <f>ABS(IF(L3888&lt;=0,L3888/耗电量关键数据!$B$6/1000,L3888/耗电量关键数据!$B$5/1000))</f>
        <v>0</v>
      </c>
      <c r="N3888" s="19">
        <f>耗电量关键数据!$B$14</f>
        <v>1.1688450000000001</v>
      </c>
      <c r="O3888" s="19">
        <f>耗电量关键数据!$B$15</f>
        <v>0.37403039999999999</v>
      </c>
      <c r="P3888" s="19">
        <f t="shared" si="542"/>
        <v>1.5428754000000002</v>
      </c>
      <c r="Q3888" s="19">
        <f t="shared" si="546"/>
        <v>0</v>
      </c>
      <c r="R3888" s="20">
        <f t="shared" si="543"/>
        <v>0</v>
      </c>
      <c r="S3888" s="20">
        <f t="shared" si="547"/>
        <v>0</v>
      </c>
      <c r="T3888" s="20">
        <f>IF((T3887+R3888)&lt;0,0,IF((T3887+R3888)&gt;结论【关键目标】!C$28,结论【关键目标】!C$28,T3887+R3888))</f>
        <v>17.371373800000001</v>
      </c>
      <c r="U3888" s="19">
        <f>IF((T3887+R3888)&lt;结论【关键目标】!$C$28,0,(发电量计算【计算逻辑页】!R3888+发电量计算【计算逻辑页】!T3887-结论【关键目标】!$C$28))</f>
        <v>0</v>
      </c>
      <c r="V3888" s="5">
        <f t="shared" si="544"/>
        <v>0</v>
      </c>
      <c r="W3888" s="5">
        <f t="shared" si="545"/>
        <v>0</v>
      </c>
      <c r="X3888" s="5">
        <f t="shared" si="548"/>
        <v>0</v>
      </c>
    </row>
    <row r="3889" spans="1:24" x14ac:dyDescent="0.15">
      <c r="A3889" s="7">
        <v>3888</v>
      </c>
      <c r="B3889" s="7">
        <v>6</v>
      </c>
      <c r="C3889" s="7">
        <v>11</v>
      </c>
      <c r="D3889" s="7">
        <v>24</v>
      </c>
      <c r="E3889" s="7">
        <v>162</v>
      </c>
      <c r="F3889" s="7">
        <v>22.2</v>
      </c>
      <c r="G3889" s="7">
        <v>0</v>
      </c>
      <c r="H3889" s="7">
        <f t="shared" si="540"/>
        <v>7</v>
      </c>
      <c r="I3889" s="16">
        <f t="shared" si="541"/>
        <v>45088</v>
      </c>
      <c r="J3889" s="17">
        <v>0.2407</v>
      </c>
      <c r="K3889" s="18">
        <f>G3889*结论【关键目标】!C$27*0.7735*0.001</f>
        <v>0</v>
      </c>
      <c r="L3889" s="5">
        <v>0</v>
      </c>
      <c r="M3889" s="5">
        <f>ABS(IF(L3889&lt;=0,L3889/耗电量关键数据!$B$6/1000,L3889/耗电量关键数据!$B$5/1000))</f>
        <v>0</v>
      </c>
      <c r="N3889" s="19">
        <f>耗电量关键数据!$B$14</f>
        <v>1.1688450000000001</v>
      </c>
      <c r="O3889" s="19">
        <f>耗电量关键数据!$B$15</f>
        <v>0.37403039999999999</v>
      </c>
      <c r="P3889" s="19">
        <f t="shared" si="542"/>
        <v>1.5428754000000002</v>
      </c>
      <c r="Q3889" s="19">
        <f t="shared" si="546"/>
        <v>0</v>
      </c>
      <c r="R3889" s="20">
        <f t="shared" si="543"/>
        <v>0</v>
      </c>
      <c r="S3889" s="20">
        <f t="shared" si="547"/>
        <v>0</v>
      </c>
      <c r="T3889" s="20">
        <f>IF((T3888+R3889)&lt;0,0,IF((T3888+R3889)&gt;结论【关键目标】!C$28,结论【关键目标】!C$28,T3888+R3889))</f>
        <v>17.371373800000001</v>
      </c>
      <c r="U3889" s="19">
        <f>IF((T3888+R3889)&lt;结论【关键目标】!$C$28,0,(发电量计算【计算逻辑页】!R3889+发电量计算【计算逻辑页】!T3888-结论【关键目标】!$C$28))</f>
        <v>0</v>
      </c>
      <c r="V3889" s="5">
        <f t="shared" si="544"/>
        <v>0</v>
      </c>
      <c r="W3889" s="5">
        <f t="shared" si="545"/>
        <v>0</v>
      </c>
      <c r="X3889" s="5">
        <f t="shared" si="548"/>
        <v>0</v>
      </c>
    </row>
    <row r="3890" spans="1:24" x14ac:dyDescent="0.15">
      <c r="A3890" s="7">
        <v>3889</v>
      </c>
      <c r="B3890" s="7">
        <v>6</v>
      </c>
      <c r="C3890" s="7">
        <v>12</v>
      </c>
      <c r="D3890" s="7">
        <v>1</v>
      </c>
      <c r="E3890" s="7">
        <v>163</v>
      </c>
      <c r="F3890" s="7">
        <v>23</v>
      </c>
      <c r="G3890" s="7">
        <v>0</v>
      </c>
      <c r="H3890" s="7">
        <f t="shared" si="540"/>
        <v>1</v>
      </c>
      <c r="I3890" s="16">
        <f t="shared" si="541"/>
        <v>45089</v>
      </c>
      <c r="J3890" s="17">
        <v>0.2407</v>
      </c>
      <c r="K3890" s="18">
        <f>G3890*结论【关键目标】!C$27*0.7735*0.001</f>
        <v>0</v>
      </c>
      <c r="L3890" s="5">
        <v>0</v>
      </c>
      <c r="M3890" s="5">
        <f>ABS(IF(L3890&lt;=0,L3890/耗电量关键数据!$B$6/1000,L3890/耗电量关键数据!$B$5/1000))</f>
        <v>0</v>
      </c>
      <c r="N3890" s="5">
        <f>电气设备逐时使用率计算!H3866</f>
        <v>1.1688450000000001</v>
      </c>
      <c r="O3890" s="5">
        <f>灯光逐时使用率计算!H3866</f>
        <v>0.37403039999999999</v>
      </c>
      <c r="P3890" s="19">
        <f t="shared" si="542"/>
        <v>1.5428754000000002</v>
      </c>
      <c r="Q3890" s="19">
        <f t="shared" si="546"/>
        <v>0</v>
      </c>
      <c r="R3890" s="20">
        <f t="shared" si="543"/>
        <v>0</v>
      </c>
      <c r="S3890" s="20">
        <f t="shared" si="547"/>
        <v>0</v>
      </c>
      <c r="T3890" s="20">
        <f>IF((T3889+R3890)&lt;0,0,IF((T3889+R3890)&gt;结论【关键目标】!C$28,结论【关键目标】!C$28,T3889+R3890))</f>
        <v>17.371373800000001</v>
      </c>
      <c r="U3890" s="19">
        <f>IF((T3889+R3890)&lt;结论【关键目标】!$C$28,0,(发电量计算【计算逻辑页】!R3890+发电量计算【计算逻辑页】!T3889-结论【关键目标】!$C$28))</f>
        <v>0</v>
      </c>
      <c r="V3890" s="5">
        <f t="shared" si="544"/>
        <v>0</v>
      </c>
      <c r="W3890" s="5">
        <f t="shared" si="545"/>
        <v>0</v>
      </c>
      <c r="X3890" s="5">
        <f t="shared" si="548"/>
        <v>0</v>
      </c>
    </row>
    <row r="3891" spans="1:24" x14ac:dyDescent="0.15">
      <c r="A3891" s="7">
        <v>3890</v>
      </c>
      <c r="B3891" s="7">
        <v>6</v>
      </c>
      <c r="C3891" s="7">
        <v>12</v>
      </c>
      <c r="D3891" s="7">
        <v>2</v>
      </c>
      <c r="E3891" s="7">
        <v>163</v>
      </c>
      <c r="F3891" s="7">
        <v>23</v>
      </c>
      <c r="G3891" s="7">
        <v>0</v>
      </c>
      <c r="H3891" s="7">
        <f t="shared" si="540"/>
        <v>1</v>
      </c>
      <c r="I3891" s="16">
        <f t="shared" si="541"/>
        <v>45089</v>
      </c>
      <c r="J3891" s="17">
        <v>0.2407</v>
      </c>
      <c r="K3891" s="18">
        <f>G3891*结论【关键目标】!C$27*0.7735*0.001</f>
        <v>0</v>
      </c>
      <c r="L3891" s="5">
        <v>0</v>
      </c>
      <c r="M3891" s="5">
        <f>ABS(IF(L3891&lt;=0,L3891/耗电量关键数据!$B$6/1000,L3891/耗电量关键数据!$B$5/1000))</f>
        <v>0</v>
      </c>
      <c r="N3891" s="5">
        <f>电气设备逐时使用率计算!H3867</f>
        <v>1.1688450000000001</v>
      </c>
      <c r="O3891" s="5">
        <f>灯光逐时使用率计算!H3867</f>
        <v>0.37403039999999999</v>
      </c>
      <c r="P3891" s="19">
        <f t="shared" si="542"/>
        <v>1.5428754000000002</v>
      </c>
      <c r="Q3891" s="19">
        <f t="shared" si="546"/>
        <v>0</v>
      </c>
      <c r="R3891" s="20">
        <f t="shared" si="543"/>
        <v>0</v>
      </c>
      <c r="S3891" s="20">
        <f t="shared" si="547"/>
        <v>0</v>
      </c>
      <c r="T3891" s="20">
        <f>IF((T3890+R3891)&lt;0,0,IF((T3890+R3891)&gt;结论【关键目标】!C$28,结论【关键目标】!C$28,T3890+R3891))</f>
        <v>17.371373800000001</v>
      </c>
      <c r="U3891" s="19">
        <f>IF((T3890+R3891)&lt;结论【关键目标】!$C$28,0,(发电量计算【计算逻辑页】!R3891+发电量计算【计算逻辑页】!T3890-结论【关键目标】!$C$28))</f>
        <v>0</v>
      </c>
      <c r="V3891" s="5">
        <f t="shared" si="544"/>
        <v>0</v>
      </c>
      <c r="W3891" s="5">
        <f t="shared" si="545"/>
        <v>0</v>
      </c>
      <c r="X3891" s="5">
        <f t="shared" si="548"/>
        <v>0</v>
      </c>
    </row>
    <row r="3892" spans="1:24" x14ac:dyDescent="0.15">
      <c r="A3892" s="7">
        <v>3891</v>
      </c>
      <c r="B3892" s="7">
        <v>6</v>
      </c>
      <c r="C3892" s="7">
        <v>12</v>
      </c>
      <c r="D3892" s="7">
        <v>3</v>
      </c>
      <c r="E3892" s="7">
        <v>163</v>
      </c>
      <c r="F3892" s="7">
        <v>22.9</v>
      </c>
      <c r="G3892" s="7">
        <v>0</v>
      </c>
      <c r="H3892" s="7">
        <f t="shared" si="540"/>
        <v>1</v>
      </c>
      <c r="I3892" s="16">
        <f t="shared" si="541"/>
        <v>45089</v>
      </c>
      <c r="J3892" s="17">
        <v>0.2407</v>
      </c>
      <c r="K3892" s="18">
        <f>G3892*结论【关键目标】!C$27*0.7735*0.001</f>
        <v>0</v>
      </c>
      <c r="L3892" s="5">
        <v>0</v>
      </c>
      <c r="M3892" s="5">
        <f>ABS(IF(L3892&lt;=0,L3892/耗电量关键数据!$B$6/1000,L3892/耗电量关键数据!$B$5/1000))</f>
        <v>0</v>
      </c>
      <c r="N3892" s="5">
        <f>电气设备逐时使用率计算!H3868</f>
        <v>1.1688450000000001</v>
      </c>
      <c r="O3892" s="5">
        <f>灯光逐时使用率计算!H3868</f>
        <v>0.37403039999999999</v>
      </c>
      <c r="P3892" s="19">
        <f t="shared" si="542"/>
        <v>1.5428754000000002</v>
      </c>
      <c r="Q3892" s="19">
        <f t="shared" si="546"/>
        <v>0</v>
      </c>
      <c r="R3892" s="20">
        <f t="shared" si="543"/>
        <v>0</v>
      </c>
      <c r="S3892" s="20">
        <f t="shared" si="547"/>
        <v>0</v>
      </c>
      <c r="T3892" s="20">
        <f>IF((T3891+R3892)&lt;0,0,IF((T3891+R3892)&gt;结论【关键目标】!C$28,结论【关键目标】!C$28,T3891+R3892))</f>
        <v>17.371373800000001</v>
      </c>
      <c r="U3892" s="19">
        <f>IF((T3891+R3892)&lt;结论【关键目标】!$C$28,0,(发电量计算【计算逻辑页】!R3892+发电量计算【计算逻辑页】!T3891-结论【关键目标】!$C$28))</f>
        <v>0</v>
      </c>
      <c r="V3892" s="5">
        <f t="shared" si="544"/>
        <v>0</v>
      </c>
      <c r="W3892" s="5">
        <f t="shared" si="545"/>
        <v>0</v>
      </c>
      <c r="X3892" s="5">
        <f t="shared" si="548"/>
        <v>0</v>
      </c>
    </row>
    <row r="3893" spans="1:24" x14ac:dyDescent="0.15">
      <c r="A3893" s="7">
        <v>3892</v>
      </c>
      <c r="B3893" s="7">
        <v>6</v>
      </c>
      <c r="C3893" s="7">
        <v>12</v>
      </c>
      <c r="D3893" s="7">
        <v>4</v>
      </c>
      <c r="E3893" s="7">
        <v>163</v>
      </c>
      <c r="F3893" s="7">
        <v>22.5</v>
      </c>
      <c r="G3893" s="7">
        <v>0</v>
      </c>
      <c r="H3893" s="7">
        <f t="shared" si="540"/>
        <v>1</v>
      </c>
      <c r="I3893" s="16">
        <f t="shared" si="541"/>
        <v>45089</v>
      </c>
      <c r="J3893" s="17">
        <v>0.2407</v>
      </c>
      <c r="K3893" s="18">
        <f>G3893*结论【关键目标】!C$27*0.7735*0.001</f>
        <v>0</v>
      </c>
      <c r="L3893" s="5">
        <v>0</v>
      </c>
      <c r="M3893" s="5">
        <f>ABS(IF(L3893&lt;=0,L3893/耗电量关键数据!$B$6/1000,L3893/耗电量关键数据!$B$5/1000))</f>
        <v>0</v>
      </c>
      <c r="N3893" s="5">
        <f>电气设备逐时使用率计算!H3869</f>
        <v>1.1688450000000001</v>
      </c>
      <c r="O3893" s="5">
        <f>灯光逐时使用率计算!H3869</f>
        <v>0.37403039999999999</v>
      </c>
      <c r="P3893" s="19">
        <f t="shared" si="542"/>
        <v>1.5428754000000002</v>
      </c>
      <c r="Q3893" s="19">
        <f t="shared" si="546"/>
        <v>0</v>
      </c>
      <c r="R3893" s="20">
        <f t="shared" si="543"/>
        <v>0</v>
      </c>
      <c r="S3893" s="20">
        <f t="shared" si="547"/>
        <v>0</v>
      </c>
      <c r="T3893" s="20">
        <f>IF((T3892+R3893)&lt;0,0,IF((T3892+R3893)&gt;结论【关键目标】!C$28,结论【关键目标】!C$28,T3892+R3893))</f>
        <v>17.371373800000001</v>
      </c>
      <c r="U3893" s="19">
        <f>IF((T3892+R3893)&lt;结论【关键目标】!$C$28,0,(发电量计算【计算逻辑页】!R3893+发电量计算【计算逻辑页】!T3892-结论【关键目标】!$C$28))</f>
        <v>0</v>
      </c>
      <c r="V3893" s="5">
        <f t="shared" si="544"/>
        <v>0</v>
      </c>
      <c r="W3893" s="5">
        <f t="shared" si="545"/>
        <v>0</v>
      </c>
      <c r="X3893" s="5">
        <f t="shared" si="548"/>
        <v>0</v>
      </c>
    </row>
    <row r="3894" spans="1:24" x14ac:dyDescent="0.15">
      <c r="A3894" s="7">
        <v>3893</v>
      </c>
      <c r="B3894" s="7">
        <v>6</v>
      </c>
      <c r="C3894" s="7">
        <v>12</v>
      </c>
      <c r="D3894" s="7">
        <v>5</v>
      </c>
      <c r="E3894" s="7">
        <v>163</v>
      </c>
      <c r="F3894" s="7">
        <v>22</v>
      </c>
      <c r="G3894" s="7">
        <v>26.2</v>
      </c>
      <c r="H3894" s="7">
        <f t="shared" si="540"/>
        <v>1</v>
      </c>
      <c r="I3894" s="16">
        <f t="shared" si="541"/>
        <v>45089</v>
      </c>
      <c r="J3894" s="17">
        <v>0.2407</v>
      </c>
      <c r="K3894" s="18">
        <f>G3894*结论【关键目标】!C$27*0.7735*0.001</f>
        <v>2.4318840000000002</v>
      </c>
      <c r="L3894" s="5">
        <v>0</v>
      </c>
      <c r="M3894" s="5">
        <f>ABS(IF(L3894&lt;=0,L3894/耗电量关键数据!$B$6/1000,L3894/耗电量关键数据!$B$5/1000))</f>
        <v>0</v>
      </c>
      <c r="N3894" s="5">
        <f>电气设备逐时使用率计算!H3870</f>
        <v>1.1688450000000001</v>
      </c>
      <c r="O3894" s="5">
        <f>灯光逐时使用率计算!H3870</f>
        <v>0.37403039999999999</v>
      </c>
      <c r="P3894" s="19">
        <f t="shared" si="542"/>
        <v>1.5428754000000002</v>
      </c>
      <c r="Q3894" s="19">
        <f t="shared" si="546"/>
        <v>0</v>
      </c>
      <c r="R3894" s="20">
        <f t="shared" si="543"/>
        <v>2.4318840000000002</v>
      </c>
      <c r="S3894" s="20">
        <f t="shared" si="547"/>
        <v>0</v>
      </c>
      <c r="T3894" s="20">
        <f>IF((T3893+R3894)&lt;0,0,IF((T3893+R3894)&gt;结论【关键目标】!C$28,结论【关键目标】!C$28,T3893+R3894))</f>
        <v>19.803257800000001</v>
      </c>
      <c r="U3894" s="19">
        <f>IF((T3893+R3894)&lt;结论【关键目标】!$C$28,0,(发电量计算【计算逻辑页】!R3894+发电量计算【计算逻辑页】!T3893-结论【关键目标】!$C$28))</f>
        <v>0</v>
      </c>
      <c r="V3894" s="5">
        <f t="shared" si="544"/>
        <v>0</v>
      </c>
      <c r="W3894" s="5">
        <f t="shared" si="545"/>
        <v>0.37137010878000004</v>
      </c>
      <c r="X3894" s="5">
        <f t="shared" si="548"/>
        <v>0</v>
      </c>
    </row>
    <row r="3895" spans="1:24" x14ac:dyDescent="0.15">
      <c r="A3895" s="7">
        <v>3894</v>
      </c>
      <c r="B3895" s="7">
        <v>6</v>
      </c>
      <c r="C3895" s="7">
        <v>12</v>
      </c>
      <c r="D3895" s="7">
        <v>6</v>
      </c>
      <c r="E3895" s="7">
        <v>163</v>
      </c>
      <c r="F3895" s="7">
        <v>22.1</v>
      </c>
      <c r="G3895" s="7">
        <v>128.69999999999999</v>
      </c>
      <c r="H3895" s="7">
        <f t="shared" si="540"/>
        <v>1</v>
      </c>
      <c r="I3895" s="16">
        <f t="shared" si="541"/>
        <v>45089</v>
      </c>
      <c r="J3895" s="17">
        <v>0.2407</v>
      </c>
      <c r="K3895" s="18">
        <f>G3895*结论【关键目标】!C$27*0.7735*0.001</f>
        <v>11.945933999999998</v>
      </c>
      <c r="L3895" s="5">
        <v>0</v>
      </c>
      <c r="M3895" s="5">
        <f>ABS(IF(L3895&lt;=0,L3895/耗电量关键数据!$B$6/1000,L3895/耗电量关键数据!$B$5/1000))</f>
        <v>0</v>
      </c>
      <c r="N3895" s="5">
        <f>电气设备逐时使用率计算!H3871</f>
        <v>1.1688450000000001</v>
      </c>
      <c r="O3895" s="5">
        <f>灯光逐时使用率计算!H3871</f>
        <v>0.37403039999999999</v>
      </c>
      <c r="P3895" s="19">
        <f t="shared" si="542"/>
        <v>1.5428754000000002</v>
      </c>
      <c r="Q3895" s="19">
        <f t="shared" si="546"/>
        <v>0</v>
      </c>
      <c r="R3895" s="20">
        <f t="shared" si="543"/>
        <v>11.945933999999998</v>
      </c>
      <c r="S3895" s="20">
        <f t="shared" si="547"/>
        <v>0</v>
      </c>
      <c r="T3895" s="20">
        <f>IF((T3894+R3895)&lt;0,0,IF((T3894+R3895)&gt;结论【关键目标】!C$28,结论【关键目标】!C$28,T3894+R3895))</f>
        <v>22</v>
      </c>
      <c r="U3895" s="19">
        <f>IF((T3894+R3895)&lt;结论【关键目标】!$C$28,0,(发电量计算【计算逻辑页】!R3895+发电量计算【计算逻辑页】!T3894-结论【关键目标】!$C$28))</f>
        <v>9.7491917999999984</v>
      </c>
      <c r="V3895" s="5">
        <f t="shared" si="544"/>
        <v>0</v>
      </c>
      <c r="W3895" s="5">
        <f t="shared" si="545"/>
        <v>0.37137010878000004</v>
      </c>
      <c r="X3895" s="5">
        <f t="shared" si="548"/>
        <v>0</v>
      </c>
    </row>
    <row r="3896" spans="1:24" x14ac:dyDescent="0.15">
      <c r="A3896" s="7">
        <v>3895</v>
      </c>
      <c r="B3896" s="7">
        <v>6</v>
      </c>
      <c r="C3896" s="7">
        <v>12</v>
      </c>
      <c r="D3896" s="7">
        <v>7</v>
      </c>
      <c r="E3896" s="7">
        <v>163</v>
      </c>
      <c r="F3896" s="7">
        <v>22</v>
      </c>
      <c r="G3896" s="7">
        <v>246.1</v>
      </c>
      <c r="H3896" s="7">
        <f t="shared" si="540"/>
        <v>1</v>
      </c>
      <c r="I3896" s="16">
        <f t="shared" si="541"/>
        <v>45089</v>
      </c>
      <c r="J3896" s="17">
        <v>0.2407</v>
      </c>
      <c r="K3896" s="18">
        <f>G3896*结论【关键目标】!C$27*0.7735*0.001</f>
        <v>22.843002000000002</v>
      </c>
      <c r="L3896" s="5">
        <v>0</v>
      </c>
      <c r="M3896" s="5">
        <f>ABS(IF(L3896&lt;=0,L3896/耗电量关键数据!$B$6/1000,L3896/耗电量关键数据!$B$5/1000))</f>
        <v>0</v>
      </c>
      <c r="N3896" s="5">
        <f>电气设备逐时使用率计算!H3872</f>
        <v>2.3376900000000003</v>
      </c>
      <c r="O3896" s="5">
        <f>灯光逐时使用率计算!H3872</f>
        <v>1.2467680000000001</v>
      </c>
      <c r="P3896" s="19">
        <f t="shared" si="542"/>
        <v>3.5844580000000006</v>
      </c>
      <c r="Q3896" s="19">
        <f t="shared" si="546"/>
        <v>0</v>
      </c>
      <c r="R3896" s="20">
        <f t="shared" si="543"/>
        <v>22.843002000000002</v>
      </c>
      <c r="S3896" s="20">
        <f t="shared" si="547"/>
        <v>0</v>
      </c>
      <c r="T3896" s="20">
        <f>IF((T3895+R3896)&lt;0,0,IF((T3895+R3896)&gt;结论【关键目标】!C$28,结论【关键目标】!C$28,T3895+R3896))</f>
        <v>22</v>
      </c>
      <c r="U3896" s="19">
        <f>IF((T3895+R3896)&lt;结论【关键目标】!$C$28,0,(发电量计算【计算逻辑页】!R3896+发电量计算【计算逻辑页】!T3895-结论【关键目标】!$C$28))</f>
        <v>22.843001999999998</v>
      </c>
      <c r="V3896" s="5">
        <f t="shared" si="544"/>
        <v>0</v>
      </c>
      <c r="W3896" s="5">
        <f t="shared" si="545"/>
        <v>0.8627790406000001</v>
      </c>
      <c r="X3896" s="5">
        <f t="shared" si="548"/>
        <v>0</v>
      </c>
    </row>
    <row r="3897" spans="1:24" x14ac:dyDescent="0.15">
      <c r="A3897" s="7">
        <v>3896</v>
      </c>
      <c r="B3897" s="7">
        <v>6</v>
      </c>
      <c r="C3897" s="7">
        <v>12</v>
      </c>
      <c r="D3897" s="7">
        <v>8</v>
      </c>
      <c r="E3897" s="7">
        <v>163</v>
      </c>
      <c r="F3897" s="7">
        <v>22.8</v>
      </c>
      <c r="G3897" s="7">
        <v>388.2</v>
      </c>
      <c r="H3897" s="7">
        <f t="shared" si="540"/>
        <v>1</v>
      </c>
      <c r="I3897" s="16">
        <f t="shared" si="541"/>
        <v>45089</v>
      </c>
      <c r="J3897" s="17">
        <v>0.70809999999999995</v>
      </c>
      <c r="K3897" s="18">
        <f>G3897*结论【关键目标】!C$27*0.7735*0.001</f>
        <v>36.032724000000002</v>
      </c>
      <c r="L3897" s="5">
        <v>19018.360939999999</v>
      </c>
      <c r="M3897" s="5">
        <f>ABS(IF(L3897&lt;=0,L3897/耗电量关键数据!$B$6/1000,L3897/耗电量关键数据!$B$5/1000))</f>
        <v>5.4338174114285716</v>
      </c>
      <c r="N3897" s="5">
        <f>电气设备逐时使用率计算!H3873</f>
        <v>11.688450000000001</v>
      </c>
      <c r="O3897" s="5">
        <f>灯光逐时使用率计算!H3873</f>
        <v>6.2338399999999998</v>
      </c>
      <c r="P3897" s="19">
        <f t="shared" si="542"/>
        <v>23.356107411428574</v>
      </c>
      <c r="Q3897" s="19">
        <f t="shared" si="546"/>
        <v>0</v>
      </c>
      <c r="R3897" s="20">
        <f t="shared" si="543"/>
        <v>36.032724000000002</v>
      </c>
      <c r="S3897" s="20">
        <f t="shared" si="547"/>
        <v>0</v>
      </c>
      <c r="T3897" s="20">
        <f>IF((T3896+R3897)&lt;0,0,IF((T3896+R3897)&gt;结论【关键目标】!C$28,结论【关键目标】!C$28,T3896+R3897))</f>
        <v>22</v>
      </c>
      <c r="U3897" s="19">
        <f>IF((T3896+R3897)&lt;结论【关键目标】!$C$28,0,(发电量计算【计算逻辑页】!R3897+发电量计算【计算逻辑页】!T3896-结论【关键目标】!$C$28))</f>
        <v>36.032724000000002</v>
      </c>
      <c r="V3897" s="5">
        <f t="shared" si="544"/>
        <v>12.6114534</v>
      </c>
      <c r="W3897" s="5">
        <f t="shared" si="545"/>
        <v>16.538459658032572</v>
      </c>
      <c r="X3897" s="5">
        <f t="shared" si="548"/>
        <v>0</v>
      </c>
    </row>
    <row r="3898" spans="1:24" x14ac:dyDescent="0.15">
      <c r="A3898" s="7">
        <v>3897</v>
      </c>
      <c r="B3898" s="7">
        <v>6</v>
      </c>
      <c r="C3898" s="7">
        <v>12</v>
      </c>
      <c r="D3898" s="7">
        <v>9</v>
      </c>
      <c r="E3898" s="7">
        <v>163</v>
      </c>
      <c r="F3898" s="7">
        <v>23.7</v>
      </c>
      <c r="G3898" s="7">
        <v>511.3</v>
      </c>
      <c r="H3898" s="7">
        <f t="shared" si="540"/>
        <v>1</v>
      </c>
      <c r="I3898" s="16">
        <f t="shared" si="541"/>
        <v>45089</v>
      </c>
      <c r="J3898" s="17">
        <v>0.70809999999999995</v>
      </c>
      <c r="K3898" s="18">
        <f>G3898*结论【关键目标】!C$27*0.7735*0.001</f>
        <v>47.458865999999993</v>
      </c>
      <c r="L3898" s="5">
        <v>37210.944049999998</v>
      </c>
      <c r="M3898" s="5">
        <f>ABS(IF(L3898&lt;=0,L3898/耗电量关键数据!$B$6/1000,L3898/耗电量关键数据!$B$5/1000))</f>
        <v>10.6316983</v>
      </c>
      <c r="N3898" s="5">
        <f>电气设备逐时使用率计算!H3874</f>
        <v>22.208055000000002</v>
      </c>
      <c r="O3898" s="5">
        <f>灯光逐时使用率计算!H3874</f>
        <v>11.844296</v>
      </c>
      <c r="P3898" s="19">
        <f t="shared" si="542"/>
        <v>44.684049299999998</v>
      </c>
      <c r="Q3898" s="19">
        <f t="shared" si="546"/>
        <v>0</v>
      </c>
      <c r="R3898" s="20">
        <f t="shared" si="543"/>
        <v>47.458865999999993</v>
      </c>
      <c r="S3898" s="20">
        <f t="shared" si="547"/>
        <v>0</v>
      </c>
      <c r="T3898" s="20">
        <f>IF((T3897+R3898)&lt;0,0,IF((T3897+R3898)&gt;结论【关键目标】!C$28,结论【关键目标】!C$28,T3897+R3898))</f>
        <v>22</v>
      </c>
      <c r="U3898" s="19">
        <f>IF((T3897+R3898)&lt;结论【关键目标】!$C$28,0,(发电量计算【计算逻辑页】!R3898+发电量计算【计算逻辑页】!T3897-结论【关键目标】!$C$28))</f>
        <v>47.458866</v>
      </c>
      <c r="V3898" s="5">
        <f t="shared" si="544"/>
        <v>16.610603099999999</v>
      </c>
      <c r="W3898" s="5">
        <f t="shared" si="545"/>
        <v>31.640775309329996</v>
      </c>
      <c r="X3898" s="5">
        <f t="shared" si="548"/>
        <v>0</v>
      </c>
    </row>
    <row r="3899" spans="1:24" x14ac:dyDescent="0.15">
      <c r="A3899" s="7">
        <v>3898</v>
      </c>
      <c r="B3899" s="7">
        <v>6</v>
      </c>
      <c r="C3899" s="7">
        <v>12</v>
      </c>
      <c r="D3899" s="7">
        <v>10</v>
      </c>
      <c r="E3899" s="7">
        <v>163</v>
      </c>
      <c r="F3899" s="7">
        <v>24.8</v>
      </c>
      <c r="G3899" s="7">
        <v>647.29999999999995</v>
      </c>
      <c r="H3899" s="7">
        <f t="shared" si="540"/>
        <v>1</v>
      </c>
      <c r="I3899" s="16">
        <f t="shared" si="541"/>
        <v>45089</v>
      </c>
      <c r="J3899" s="17">
        <v>0.70809999999999995</v>
      </c>
      <c r="K3899" s="18">
        <f>G3899*结论【关键目标】!C$27*0.7735*0.001</f>
        <v>60.082386</v>
      </c>
      <c r="L3899" s="5">
        <v>46018.049030000002</v>
      </c>
      <c r="M3899" s="5">
        <f>ABS(IF(L3899&lt;=0,L3899/耗电量关键数据!$B$6/1000,L3899/耗电量关键数据!$B$5/1000))</f>
        <v>13.148014008571428</v>
      </c>
      <c r="N3899" s="5">
        <f>电气设备逐时使用率计算!H3875</f>
        <v>22.208055000000002</v>
      </c>
      <c r="O3899" s="5">
        <f>灯光逐时使用率计算!H3875</f>
        <v>11.844296</v>
      </c>
      <c r="P3899" s="19">
        <f t="shared" si="542"/>
        <v>47.200365008571431</v>
      </c>
      <c r="Q3899" s="19">
        <f t="shared" si="546"/>
        <v>0</v>
      </c>
      <c r="R3899" s="20">
        <f t="shared" si="543"/>
        <v>60.082386</v>
      </c>
      <c r="S3899" s="20">
        <f t="shared" si="547"/>
        <v>0</v>
      </c>
      <c r="T3899" s="20">
        <f>IF((T3898+R3899)&lt;0,0,IF((T3898+R3899)&gt;结论【关键目标】!C$28,结论【关键目标】!C$28,T3898+R3899))</f>
        <v>22</v>
      </c>
      <c r="U3899" s="19">
        <f>IF((T3898+R3899)&lt;结论【关键目标】!$C$28,0,(发电量计算【计算逻辑页】!R3899+发电量计算【计算逻辑页】!T3898-结论【关键目标】!$C$28))</f>
        <v>60.082386</v>
      </c>
      <c r="V3899" s="5">
        <f t="shared" si="544"/>
        <v>21.028835099999998</v>
      </c>
      <c r="W3899" s="5">
        <f t="shared" si="545"/>
        <v>33.422578462569426</v>
      </c>
      <c r="X3899" s="5">
        <f t="shared" si="548"/>
        <v>0</v>
      </c>
    </row>
    <row r="3900" spans="1:24" x14ac:dyDescent="0.15">
      <c r="A3900" s="7">
        <v>3899</v>
      </c>
      <c r="B3900" s="7">
        <v>6</v>
      </c>
      <c r="C3900" s="7">
        <v>12</v>
      </c>
      <c r="D3900" s="7">
        <v>11</v>
      </c>
      <c r="E3900" s="7">
        <v>163</v>
      </c>
      <c r="F3900" s="7">
        <v>25.9</v>
      </c>
      <c r="G3900" s="7">
        <v>717.4</v>
      </c>
      <c r="H3900" s="7">
        <f t="shared" si="540"/>
        <v>1</v>
      </c>
      <c r="I3900" s="16">
        <f t="shared" si="541"/>
        <v>45089</v>
      </c>
      <c r="J3900" s="17">
        <v>1.2267999999999999</v>
      </c>
      <c r="K3900" s="18">
        <f>G3900*结论【关键目标】!C$27*0.7735*0.001</f>
        <v>66.589067999999997</v>
      </c>
      <c r="L3900" s="5">
        <v>51453.516040000002</v>
      </c>
      <c r="M3900" s="5">
        <f>ABS(IF(L3900&lt;=0,L3900/耗电量关键数据!$B$6/1000,L3900/耗电量关键数据!$B$5/1000))</f>
        <v>14.701004582857143</v>
      </c>
      <c r="N3900" s="5">
        <f>电气设备逐时使用率计算!H3876</f>
        <v>22.208055000000002</v>
      </c>
      <c r="O3900" s="5">
        <f>灯光逐时使用率计算!H3876</f>
        <v>11.844296</v>
      </c>
      <c r="P3900" s="19">
        <f t="shared" si="542"/>
        <v>48.753355582857147</v>
      </c>
      <c r="Q3900" s="19">
        <f t="shared" si="546"/>
        <v>48.753355582857147</v>
      </c>
      <c r="R3900" s="20">
        <f t="shared" si="543"/>
        <v>17.835712417142851</v>
      </c>
      <c r="S3900" s="20">
        <f t="shared" si="547"/>
        <v>0</v>
      </c>
      <c r="T3900" s="20">
        <f>IF((T3899+R3900)&lt;0,0,IF((T3899+R3900)&gt;结论【关键目标】!C$28,结论【关键目标】!C$28,T3899+R3900))</f>
        <v>22</v>
      </c>
      <c r="U3900" s="19">
        <f>IF((T3899+R3900)&lt;结论【关键目标】!$C$28,0,(发电量计算【计算逻辑页】!R3900+发电量计算【计算逻辑页】!T3899-结论【关键目标】!$C$28))</f>
        <v>17.835712417142851</v>
      </c>
      <c r="V3900" s="5">
        <f t="shared" si="544"/>
        <v>6.2424993459999971</v>
      </c>
      <c r="W3900" s="5">
        <f t="shared" si="545"/>
        <v>59.810616629049143</v>
      </c>
      <c r="X3900" s="5">
        <f t="shared" si="548"/>
        <v>0</v>
      </c>
    </row>
    <row r="3901" spans="1:24" x14ac:dyDescent="0.15">
      <c r="A3901" s="7">
        <v>3900</v>
      </c>
      <c r="B3901" s="7">
        <v>6</v>
      </c>
      <c r="C3901" s="7">
        <v>12</v>
      </c>
      <c r="D3901" s="7">
        <v>12</v>
      </c>
      <c r="E3901" s="7">
        <v>163</v>
      </c>
      <c r="F3901" s="7">
        <v>27.1</v>
      </c>
      <c r="G3901" s="7">
        <v>767.2</v>
      </c>
      <c r="H3901" s="7">
        <f t="shared" si="540"/>
        <v>1</v>
      </c>
      <c r="I3901" s="16">
        <f t="shared" si="541"/>
        <v>45089</v>
      </c>
      <c r="J3901" s="17">
        <v>1.2267999999999999</v>
      </c>
      <c r="K3901" s="18">
        <f>G3901*结论【关键目标】!C$27*0.7735*0.001</f>
        <v>71.211504000000005</v>
      </c>
      <c r="L3901" s="5">
        <v>46706.626779999999</v>
      </c>
      <c r="M3901" s="5">
        <f>ABS(IF(L3901&lt;=0,L3901/耗电量关键数据!$B$6/1000,L3901/耗电量关键数据!$B$5/1000))</f>
        <v>13.344750508571428</v>
      </c>
      <c r="N3901" s="5">
        <f>电气设备逐时使用率计算!H3877</f>
        <v>11.688450000000001</v>
      </c>
      <c r="O3901" s="5">
        <f>灯光逐时使用率计算!H3877</f>
        <v>9.9741440000000008</v>
      </c>
      <c r="P3901" s="19">
        <f t="shared" si="542"/>
        <v>35.007344508571428</v>
      </c>
      <c r="Q3901" s="19">
        <f t="shared" si="546"/>
        <v>35.007344508571428</v>
      </c>
      <c r="R3901" s="20">
        <f t="shared" si="543"/>
        <v>36.204159491428577</v>
      </c>
      <c r="S3901" s="20">
        <f t="shared" si="547"/>
        <v>0</v>
      </c>
      <c r="T3901" s="20">
        <f>IF((T3900+R3901)&lt;0,0,IF((T3900+R3901)&gt;结论【关键目标】!C$28,结论【关键目标】!C$28,T3900+R3901))</f>
        <v>22</v>
      </c>
      <c r="U3901" s="19">
        <f>IF((T3900+R3901)&lt;结论【关键目标】!$C$28,0,(发电量计算【计算逻辑页】!R3901+发电量计算【计算逻辑页】!T3900-结论【关键目标】!$C$28))</f>
        <v>36.204159491428577</v>
      </c>
      <c r="V3901" s="5">
        <f t="shared" si="544"/>
        <v>12.671455822</v>
      </c>
      <c r="W3901" s="5">
        <f t="shared" si="545"/>
        <v>42.947010243115422</v>
      </c>
      <c r="X3901" s="5">
        <f t="shared" si="548"/>
        <v>0</v>
      </c>
    </row>
    <row r="3902" spans="1:24" x14ac:dyDescent="0.15">
      <c r="A3902" s="7">
        <v>3901</v>
      </c>
      <c r="B3902" s="7">
        <v>6</v>
      </c>
      <c r="C3902" s="7">
        <v>12</v>
      </c>
      <c r="D3902" s="7">
        <v>13</v>
      </c>
      <c r="E3902" s="7">
        <v>163</v>
      </c>
      <c r="F3902" s="7">
        <v>28.2</v>
      </c>
      <c r="G3902" s="7">
        <v>749.2</v>
      </c>
      <c r="H3902" s="7">
        <f t="shared" si="540"/>
        <v>1</v>
      </c>
      <c r="I3902" s="16">
        <f t="shared" si="541"/>
        <v>45089</v>
      </c>
      <c r="J3902" s="17">
        <v>1.2267999999999999</v>
      </c>
      <c r="K3902" s="18">
        <f>G3902*结论【关键目标】!C$27*0.7735*0.001</f>
        <v>69.540743999999989</v>
      </c>
      <c r="L3902" s="5">
        <v>48979.80472</v>
      </c>
      <c r="M3902" s="5">
        <f>ABS(IF(L3902&lt;=0,L3902/耗电量关键数据!$B$6/1000,L3902/耗电量关键数据!$B$5/1000))</f>
        <v>13.99422992</v>
      </c>
      <c r="N3902" s="5">
        <f>电气设备逐时使用率计算!H3878</f>
        <v>11.688450000000001</v>
      </c>
      <c r="O3902" s="5">
        <f>灯光逐时使用率计算!H3878</f>
        <v>9.9741440000000008</v>
      </c>
      <c r="P3902" s="19">
        <f t="shared" si="542"/>
        <v>35.656823920000001</v>
      </c>
      <c r="Q3902" s="19">
        <f t="shared" si="546"/>
        <v>35.656823920000001</v>
      </c>
      <c r="R3902" s="20">
        <f t="shared" si="543"/>
        <v>33.883920079999989</v>
      </c>
      <c r="S3902" s="20">
        <f t="shared" si="547"/>
        <v>0</v>
      </c>
      <c r="T3902" s="20">
        <f>IF((T3901+R3902)&lt;0,0,IF((T3901+R3902)&gt;结论【关键目标】!C$28,结论【关键目标】!C$28,T3901+R3902))</f>
        <v>22</v>
      </c>
      <c r="U3902" s="19">
        <f>IF((T3901+R3902)&lt;结论【关键目标】!$C$28,0,(发电量计算【计算逻辑页】!R3902+发电量计算【计算逻辑页】!T3901-结论【关键目标】!$C$28))</f>
        <v>33.883920079999989</v>
      </c>
      <c r="V3902" s="5">
        <f t="shared" si="544"/>
        <v>11.859372027999996</v>
      </c>
      <c r="W3902" s="5">
        <f t="shared" si="545"/>
        <v>43.743791585055995</v>
      </c>
      <c r="X3902" s="5">
        <f t="shared" si="548"/>
        <v>0</v>
      </c>
    </row>
    <row r="3903" spans="1:24" x14ac:dyDescent="0.15">
      <c r="A3903" s="7">
        <v>3902</v>
      </c>
      <c r="B3903" s="7">
        <v>6</v>
      </c>
      <c r="C3903" s="7">
        <v>12</v>
      </c>
      <c r="D3903" s="7">
        <v>14</v>
      </c>
      <c r="E3903" s="7">
        <v>163</v>
      </c>
      <c r="F3903" s="7">
        <v>29</v>
      </c>
      <c r="G3903" s="7">
        <v>656.6</v>
      </c>
      <c r="H3903" s="7">
        <f t="shared" si="540"/>
        <v>1</v>
      </c>
      <c r="I3903" s="16">
        <f t="shared" si="541"/>
        <v>45089</v>
      </c>
      <c r="J3903" s="17">
        <v>1.2267999999999999</v>
      </c>
      <c r="K3903" s="18">
        <f>G3903*结论【关键目标】!C$27*0.7735*0.001</f>
        <v>60.945611999999997</v>
      </c>
      <c r="L3903" s="5">
        <v>57810.668940000003</v>
      </c>
      <c r="M3903" s="5">
        <f>ABS(IF(L3903&lt;=0,L3903/耗电量关键数据!$B$6/1000,L3903/耗电量关键数据!$B$5/1000))</f>
        <v>16.517333982857146</v>
      </c>
      <c r="N3903" s="5">
        <f>电气设备逐时使用率计算!H3879</f>
        <v>22.208055000000002</v>
      </c>
      <c r="O3903" s="5">
        <f>灯光逐时使用率计算!H3879</f>
        <v>11.844296</v>
      </c>
      <c r="P3903" s="19">
        <f t="shared" si="542"/>
        <v>50.569684982857147</v>
      </c>
      <c r="Q3903" s="19">
        <f t="shared" si="546"/>
        <v>50.569684982857147</v>
      </c>
      <c r="R3903" s="20">
        <f t="shared" si="543"/>
        <v>10.37592701714285</v>
      </c>
      <c r="S3903" s="20">
        <f t="shared" si="547"/>
        <v>0</v>
      </c>
      <c r="T3903" s="20">
        <f>IF((T3902+R3903)&lt;0,0,IF((T3902+R3903)&gt;结论【关键目标】!C$28,结论【关键目标】!C$28,T3902+R3903))</f>
        <v>22</v>
      </c>
      <c r="U3903" s="19">
        <f>IF((T3902+R3903)&lt;结论【关键目标】!$C$28,0,(发电量计算【计算逻辑页】!R3903+发电量计算【计算逻辑页】!T3902-结论【关键目标】!$C$28))</f>
        <v>10.37592701714285</v>
      </c>
      <c r="V3903" s="5">
        <f t="shared" si="544"/>
        <v>3.631574455999997</v>
      </c>
      <c r="W3903" s="5">
        <f t="shared" si="545"/>
        <v>62.038889536969144</v>
      </c>
      <c r="X3903" s="5">
        <f t="shared" si="548"/>
        <v>0</v>
      </c>
    </row>
    <row r="3904" spans="1:24" x14ac:dyDescent="0.15">
      <c r="A3904" s="7">
        <v>3903</v>
      </c>
      <c r="B3904" s="7">
        <v>6</v>
      </c>
      <c r="C3904" s="7">
        <v>12</v>
      </c>
      <c r="D3904" s="7">
        <v>15</v>
      </c>
      <c r="E3904" s="7">
        <v>163</v>
      </c>
      <c r="F3904" s="7">
        <v>28</v>
      </c>
      <c r="G3904" s="7">
        <v>511.4</v>
      </c>
      <c r="H3904" s="7">
        <f t="shared" si="540"/>
        <v>1</v>
      </c>
      <c r="I3904" s="16">
        <f t="shared" si="541"/>
        <v>45089</v>
      </c>
      <c r="J3904" s="17">
        <v>1.2267999999999999</v>
      </c>
      <c r="K3904" s="18">
        <f>G3904*结论【关键目标】!C$27*0.7735*0.001</f>
        <v>47.468147999999999</v>
      </c>
      <c r="L3904" s="5">
        <v>55407.581859999998</v>
      </c>
      <c r="M3904" s="5">
        <f>ABS(IF(L3904&lt;=0,L3904/耗电量关键数据!$B$6/1000,L3904/耗电量关键数据!$B$5/1000))</f>
        <v>15.830737674285714</v>
      </c>
      <c r="N3904" s="5">
        <f>电气设备逐时使用率计算!H3880</f>
        <v>22.208055000000002</v>
      </c>
      <c r="O3904" s="5">
        <f>灯光逐时使用率计算!H3880</f>
        <v>11.844296</v>
      </c>
      <c r="P3904" s="19">
        <f t="shared" si="542"/>
        <v>49.883088674285716</v>
      </c>
      <c r="Q3904" s="19">
        <f t="shared" si="546"/>
        <v>49.883088674285716</v>
      </c>
      <c r="R3904" s="20">
        <f t="shared" si="543"/>
        <v>-2.4149406742857167</v>
      </c>
      <c r="S3904" s="20">
        <f t="shared" si="547"/>
        <v>2.4149406742857167</v>
      </c>
      <c r="T3904" s="20">
        <f>IF((T3903+R3904)&lt;0,0,IF((T3903+R3904)&gt;结论【关键目标】!C$28,结论【关键目标】!C$28,T3903+R3904))</f>
        <v>19.585059325714283</v>
      </c>
      <c r="U3904" s="19">
        <f>IF((T3903+R3904)&lt;结论【关键目标】!$C$28,0,(发电量计算【计算逻辑页】!R3904+发电量计算【计算逻辑页】!T3903-结论【关键目标】!$C$28))</f>
        <v>0</v>
      </c>
      <c r="V3904" s="5">
        <f t="shared" si="544"/>
        <v>0</v>
      </c>
      <c r="W3904" s="5">
        <f t="shared" si="545"/>
        <v>58.233923966399992</v>
      </c>
      <c r="X3904" s="5">
        <f t="shared" si="548"/>
        <v>2.1174199832137162</v>
      </c>
    </row>
    <row r="3905" spans="1:24" x14ac:dyDescent="0.15">
      <c r="A3905" s="7">
        <v>3904</v>
      </c>
      <c r="B3905" s="7">
        <v>6</v>
      </c>
      <c r="C3905" s="7">
        <v>12</v>
      </c>
      <c r="D3905" s="7">
        <v>16</v>
      </c>
      <c r="E3905" s="7">
        <v>163</v>
      </c>
      <c r="F3905" s="7">
        <v>30</v>
      </c>
      <c r="G3905" s="7">
        <v>429.7</v>
      </c>
      <c r="H3905" s="7">
        <f t="shared" si="540"/>
        <v>1</v>
      </c>
      <c r="I3905" s="16">
        <f t="shared" si="541"/>
        <v>45089</v>
      </c>
      <c r="J3905" s="17">
        <v>0.70809999999999995</v>
      </c>
      <c r="K3905" s="18">
        <f>G3905*结论【关键目标】!C$27*0.7735*0.001</f>
        <v>39.884754000000001</v>
      </c>
      <c r="L3905" s="5">
        <v>53596.783689999997</v>
      </c>
      <c r="M3905" s="5">
        <f>ABS(IF(L3905&lt;=0,L3905/耗电量关键数据!$B$6/1000,L3905/耗电量关键数据!$B$5/1000))</f>
        <v>15.313366768571429</v>
      </c>
      <c r="N3905" s="5">
        <f>电气设备逐时使用率计算!H3881</f>
        <v>22.208055000000002</v>
      </c>
      <c r="O3905" s="5">
        <f>灯光逐时使用率计算!H3881</f>
        <v>11.844296</v>
      </c>
      <c r="P3905" s="19">
        <f t="shared" si="542"/>
        <v>49.365717768571429</v>
      </c>
      <c r="Q3905" s="19">
        <f t="shared" si="546"/>
        <v>0</v>
      </c>
      <c r="R3905" s="20">
        <f t="shared" si="543"/>
        <v>39.884754000000001</v>
      </c>
      <c r="S3905" s="20">
        <f t="shared" si="547"/>
        <v>0</v>
      </c>
      <c r="T3905" s="20">
        <f>IF((T3904+R3905)&lt;0,0,IF((T3904+R3905)&gt;结论【关键目标】!C$28,结论【关键目标】!C$28,T3904+R3905))</f>
        <v>22</v>
      </c>
      <c r="U3905" s="19">
        <f>IF((T3904+R3905)&lt;结论【关键目标】!$C$28,0,(发电量计算【计算逻辑页】!R3905+发电量计算【计算逻辑页】!T3904-结论【关键目标】!$C$28))</f>
        <v>37.469813325714284</v>
      </c>
      <c r="V3905" s="5">
        <f t="shared" si="544"/>
        <v>13.114434663999999</v>
      </c>
      <c r="W3905" s="5">
        <f t="shared" si="545"/>
        <v>28.242394307399998</v>
      </c>
      <c r="X3905" s="5">
        <f t="shared" si="548"/>
        <v>0</v>
      </c>
    </row>
    <row r="3906" spans="1:24" x14ac:dyDescent="0.15">
      <c r="A3906" s="7">
        <v>3905</v>
      </c>
      <c r="B3906" s="7">
        <v>6</v>
      </c>
      <c r="C3906" s="7">
        <v>12</v>
      </c>
      <c r="D3906" s="7">
        <v>17</v>
      </c>
      <c r="E3906" s="7">
        <v>163</v>
      </c>
      <c r="F3906" s="7">
        <v>29</v>
      </c>
      <c r="G3906" s="7">
        <v>245.5</v>
      </c>
      <c r="H3906" s="7">
        <f t="shared" ref="H3906:H3969" si="549">WEEKDAY(I:I,2)</f>
        <v>1</v>
      </c>
      <c r="I3906" s="16">
        <f t="shared" ref="I3906:I3969" si="550">DATE(2023,B3906,C3906)</f>
        <v>45089</v>
      </c>
      <c r="J3906" s="17">
        <v>0.70809999999999995</v>
      </c>
      <c r="K3906" s="18">
        <f>G3906*结论【关键目标】!C$27*0.7735*0.001</f>
        <v>22.787309999999998</v>
      </c>
      <c r="L3906" s="5">
        <v>47110.31265</v>
      </c>
      <c r="M3906" s="5">
        <f>ABS(IF(L3906&lt;=0,L3906/耗电量关键数据!$B$6/1000,L3906/耗电量关键数据!$B$5/1000))</f>
        <v>13.460089328571428</v>
      </c>
      <c r="N3906" s="5">
        <f>电气设备逐时使用率计算!H3882</f>
        <v>22.208055000000002</v>
      </c>
      <c r="O3906" s="5">
        <f>灯光逐时使用率计算!H3882</f>
        <v>11.844296</v>
      </c>
      <c r="P3906" s="19">
        <f t="shared" ref="P3906:P3969" si="551">M3906+N3906+O3906</f>
        <v>47.512440328571429</v>
      </c>
      <c r="Q3906" s="19">
        <f t="shared" si="546"/>
        <v>0</v>
      </c>
      <c r="R3906" s="20">
        <f t="shared" ref="R3906:R3969" si="552">K3906-Q3906</f>
        <v>22.787309999999998</v>
      </c>
      <c r="S3906" s="20">
        <f t="shared" si="547"/>
        <v>0</v>
      </c>
      <c r="T3906" s="20">
        <f>IF((T3905+R3906)&lt;0,0,IF((T3905+R3906)&gt;结论【关键目标】!C$28,结论【关键目标】!C$28,T3905+R3906))</f>
        <v>22</v>
      </c>
      <c r="U3906" s="19">
        <f>IF((T3905+R3906)&lt;结论【关键目标】!$C$28,0,(发电量计算【计算逻辑页】!R3906+发电量计算【计算逻辑页】!T3905-结论【关键目标】!$C$28))</f>
        <v>22.787309999999998</v>
      </c>
      <c r="V3906" s="5">
        <f t="shared" ref="V3906:V3969" si="553">IF(J3906&gt;0.35,U3906*0.35,0)</f>
        <v>7.9755584999999991</v>
      </c>
      <c r="W3906" s="5">
        <f t="shared" ref="W3906:W3969" si="554">IF(P3906&gt;K3906,K3906*J3906,P3906*J3906)</f>
        <v>16.135694210999997</v>
      </c>
      <c r="X3906" s="5">
        <f t="shared" si="548"/>
        <v>0</v>
      </c>
    </row>
    <row r="3907" spans="1:24" x14ac:dyDescent="0.15">
      <c r="A3907" s="7">
        <v>3906</v>
      </c>
      <c r="B3907" s="7">
        <v>6</v>
      </c>
      <c r="C3907" s="7">
        <v>12</v>
      </c>
      <c r="D3907" s="7">
        <v>18</v>
      </c>
      <c r="E3907" s="7">
        <v>163</v>
      </c>
      <c r="F3907" s="7">
        <v>27.2</v>
      </c>
      <c r="G3907" s="7">
        <v>107</v>
      </c>
      <c r="H3907" s="7">
        <f t="shared" si="549"/>
        <v>1</v>
      </c>
      <c r="I3907" s="16">
        <f t="shared" si="550"/>
        <v>45089</v>
      </c>
      <c r="J3907" s="17">
        <v>0.70809999999999995</v>
      </c>
      <c r="K3907" s="18">
        <f>G3907*结论【关键目标】!C$27*0.7735*0.001</f>
        <v>9.9317399999999996</v>
      </c>
      <c r="L3907" s="5">
        <v>27821.630089999999</v>
      </c>
      <c r="M3907" s="5">
        <f>ABS(IF(L3907&lt;=0,L3907/耗电量关键数据!$B$6/1000,L3907/耗电量关键数据!$B$5/1000))</f>
        <v>7.9490371685714285</v>
      </c>
      <c r="N3907" s="5">
        <f>电气设备逐时使用率计算!H3883</f>
        <v>7.0130699999999999</v>
      </c>
      <c r="O3907" s="5">
        <f>灯光逐时使用率计算!H3883</f>
        <v>3.7403040000000001</v>
      </c>
      <c r="P3907" s="19">
        <f t="shared" si="551"/>
        <v>18.70241116857143</v>
      </c>
      <c r="Q3907" s="19">
        <f t="shared" ref="Q3907:Q3970" si="555">IF(J3907&gt;0.8,P3907,0)</f>
        <v>0</v>
      </c>
      <c r="R3907" s="20">
        <f t="shared" si="552"/>
        <v>9.9317399999999996</v>
      </c>
      <c r="S3907" s="20">
        <f t="shared" ref="S3907:S3970" si="556">IF(R3907&lt;0,ABS(R3907),0)</f>
        <v>0</v>
      </c>
      <c r="T3907" s="20">
        <f>IF((T3906+R3907)&lt;0,0,IF((T3906+R3907)&gt;结论【关键目标】!C$28,结论【关键目标】!C$28,T3906+R3907))</f>
        <v>22</v>
      </c>
      <c r="U3907" s="19">
        <f>IF((T3906+R3907)&lt;结论【关键目标】!$C$28,0,(发电量计算【计算逻辑页】!R3907+发电量计算【计算逻辑页】!T3906-结论【关键目标】!$C$28))</f>
        <v>9.9317399999999978</v>
      </c>
      <c r="V3907" s="5">
        <f t="shared" si="553"/>
        <v>3.4761089999999992</v>
      </c>
      <c r="W3907" s="5">
        <f t="shared" si="554"/>
        <v>7.0326650939999995</v>
      </c>
      <c r="X3907" s="5">
        <f t="shared" si="548"/>
        <v>0</v>
      </c>
    </row>
    <row r="3908" spans="1:24" x14ac:dyDescent="0.15">
      <c r="A3908" s="7">
        <v>3907</v>
      </c>
      <c r="B3908" s="7">
        <v>6</v>
      </c>
      <c r="C3908" s="7">
        <v>12</v>
      </c>
      <c r="D3908" s="7">
        <v>19</v>
      </c>
      <c r="E3908" s="7">
        <v>163</v>
      </c>
      <c r="F3908" s="7">
        <v>27</v>
      </c>
      <c r="G3908" s="7">
        <v>0</v>
      </c>
      <c r="H3908" s="7">
        <f t="shared" si="549"/>
        <v>1</v>
      </c>
      <c r="I3908" s="16">
        <f t="shared" si="550"/>
        <v>45089</v>
      </c>
      <c r="J3908" s="17">
        <v>1.2267999999999999</v>
      </c>
      <c r="K3908" s="18">
        <f>G3908*结论【关键目标】!C$27*0.7735*0.001</f>
        <v>0</v>
      </c>
      <c r="L3908" s="5">
        <v>0</v>
      </c>
      <c r="M3908" s="5">
        <f>ABS(IF(L3908&lt;=0,L3908/耗电量关键数据!$B$6/1000,L3908/耗电量关键数据!$B$5/1000))</f>
        <v>0</v>
      </c>
      <c r="N3908" s="5">
        <f>电气设备逐时使用率计算!H3884</f>
        <v>7.0130699999999999</v>
      </c>
      <c r="O3908" s="5">
        <f>灯光逐时使用率计算!H3884</f>
        <v>3.7403040000000001</v>
      </c>
      <c r="P3908" s="19">
        <f t="shared" si="551"/>
        <v>10.753374000000001</v>
      </c>
      <c r="Q3908" s="19">
        <f t="shared" si="555"/>
        <v>10.753374000000001</v>
      </c>
      <c r="R3908" s="20">
        <f t="shared" si="552"/>
        <v>-10.753374000000001</v>
      </c>
      <c r="S3908" s="20">
        <f t="shared" si="556"/>
        <v>10.753374000000001</v>
      </c>
      <c r="T3908" s="20">
        <f>IF((T3907+R3908)&lt;0,0,IF((T3907+R3908)&gt;结论【关键目标】!C$28,结论【关键目标】!C$28,T3907+R3908))</f>
        <v>11.246625999999999</v>
      </c>
      <c r="U3908" s="19">
        <f>IF((T3907+R3908)&lt;结论【关键目标】!$C$28,0,(发电量计算【计算逻辑页】!R3908+发电量计算【计算逻辑页】!T3907-结论【关键目标】!$C$28))</f>
        <v>0</v>
      </c>
      <c r="V3908" s="5">
        <f t="shared" si="553"/>
        <v>0</v>
      </c>
      <c r="W3908" s="5">
        <f t="shared" si="554"/>
        <v>0</v>
      </c>
      <c r="X3908" s="5">
        <f t="shared" ref="X3908:X3971" si="557">(J3908-0.35)*IF(T3908&gt;S3908,S3908,T3908)</f>
        <v>9.428558323199999</v>
      </c>
    </row>
    <row r="3909" spans="1:24" x14ac:dyDescent="0.15">
      <c r="A3909" s="7">
        <v>3908</v>
      </c>
      <c r="B3909" s="7">
        <v>6</v>
      </c>
      <c r="C3909" s="7">
        <v>12</v>
      </c>
      <c r="D3909" s="7">
        <v>20</v>
      </c>
      <c r="E3909" s="7">
        <v>163</v>
      </c>
      <c r="F3909" s="7">
        <v>26</v>
      </c>
      <c r="G3909" s="7">
        <v>0</v>
      </c>
      <c r="H3909" s="7">
        <f t="shared" si="549"/>
        <v>1</v>
      </c>
      <c r="I3909" s="16">
        <f t="shared" si="550"/>
        <v>45089</v>
      </c>
      <c r="J3909" s="17">
        <v>1.2267999999999999</v>
      </c>
      <c r="K3909" s="18">
        <f>G3909*结论【关键目标】!C$27*0.7735*0.001</f>
        <v>0</v>
      </c>
      <c r="L3909" s="5">
        <v>0</v>
      </c>
      <c r="M3909" s="5">
        <f>ABS(IF(L3909&lt;=0,L3909/耗电量关键数据!$B$6/1000,L3909/耗电量关键数据!$B$5/1000))</f>
        <v>0</v>
      </c>
      <c r="N3909" s="5">
        <f>电气设备逐时使用率计算!H3885</f>
        <v>1.1688450000000001</v>
      </c>
      <c r="O3909" s="5">
        <f>灯光逐时使用率计算!H3885</f>
        <v>0.37403039999999999</v>
      </c>
      <c r="P3909" s="19">
        <f t="shared" si="551"/>
        <v>1.5428754000000002</v>
      </c>
      <c r="Q3909" s="19">
        <f t="shared" si="555"/>
        <v>1.5428754000000002</v>
      </c>
      <c r="R3909" s="20">
        <f t="shared" si="552"/>
        <v>-1.5428754000000002</v>
      </c>
      <c r="S3909" s="20">
        <f t="shared" si="556"/>
        <v>1.5428754000000002</v>
      </c>
      <c r="T3909" s="20">
        <f>IF((T3908+R3909)&lt;0,0,IF((T3908+R3909)&gt;结论【关键目标】!C$28,结论【关键目标】!C$28,T3908+R3909))</f>
        <v>9.7037505999999993</v>
      </c>
      <c r="U3909" s="19">
        <f>IF((T3908+R3909)&lt;结论【关键目标】!$C$28,0,(发电量计算【计算逻辑页】!R3909+发电量计算【计算逻辑页】!T3908-结论【关键目标】!$C$28))</f>
        <v>0</v>
      </c>
      <c r="V3909" s="5">
        <f t="shared" si="553"/>
        <v>0</v>
      </c>
      <c r="W3909" s="5">
        <f t="shared" si="554"/>
        <v>0</v>
      </c>
      <c r="X3909" s="5">
        <f t="shared" si="557"/>
        <v>1.3527931507200002</v>
      </c>
    </row>
    <row r="3910" spans="1:24" x14ac:dyDescent="0.15">
      <c r="A3910" s="7">
        <v>3909</v>
      </c>
      <c r="B3910" s="7">
        <v>6</v>
      </c>
      <c r="C3910" s="7">
        <v>12</v>
      </c>
      <c r="D3910" s="7">
        <v>21</v>
      </c>
      <c r="E3910" s="7">
        <v>163</v>
      </c>
      <c r="F3910" s="7">
        <v>22.9</v>
      </c>
      <c r="G3910" s="7">
        <v>0</v>
      </c>
      <c r="H3910" s="7">
        <f t="shared" si="549"/>
        <v>1</v>
      </c>
      <c r="I3910" s="16">
        <f t="shared" si="550"/>
        <v>45089</v>
      </c>
      <c r="J3910" s="17">
        <v>1.2267999999999999</v>
      </c>
      <c r="K3910" s="18">
        <f>G3910*结论【关键目标】!C$27*0.7735*0.001</f>
        <v>0</v>
      </c>
      <c r="L3910" s="5">
        <v>0</v>
      </c>
      <c r="M3910" s="5">
        <f>ABS(IF(L3910&lt;=0,L3910/耗电量关键数据!$B$6/1000,L3910/耗电量关键数据!$B$5/1000))</f>
        <v>0</v>
      </c>
      <c r="N3910" s="5">
        <f>电气设备逐时使用率计算!H3886</f>
        <v>1.1688450000000001</v>
      </c>
      <c r="O3910" s="5">
        <f>灯光逐时使用率计算!H3886</f>
        <v>0.37403039999999999</v>
      </c>
      <c r="P3910" s="19">
        <f t="shared" si="551"/>
        <v>1.5428754000000002</v>
      </c>
      <c r="Q3910" s="19">
        <f t="shared" si="555"/>
        <v>1.5428754000000002</v>
      </c>
      <c r="R3910" s="20">
        <f t="shared" si="552"/>
        <v>-1.5428754000000002</v>
      </c>
      <c r="S3910" s="20">
        <f t="shared" si="556"/>
        <v>1.5428754000000002</v>
      </c>
      <c r="T3910" s="20">
        <f>IF((T3909+R3910)&lt;0,0,IF((T3909+R3910)&gt;结论【关键目标】!C$28,结论【关键目标】!C$28,T3909+R3910))</f>
        <v>8.1608751999999996</v>
      </c>
      <c r="U3910" s="19">
        <f>IF((T3909+R3910)&lt;结论【关键目标】!$C$28,0,(发电量计算【计算逻辑页】!R3910+发电量计算【计算逻辑页】!T3909-结论【关键目标】!$C$28))</f>
        <v>0</v>
      </c>
      <c r="V3910" s="5">
        <f t="shared" si="553"/>
        <v>0</v>
      </c>
      <c r="W3910" s="5">
        <f t="shared" si="554"/>
        <v>0</v>
      </c>
      <c r="X3910" s="5">
        <f t="shared" si="557"/>
        <v>1.3527931507200002</v>
      </c>
    </row>
    <row r="3911" spans="1:24" x14ac:dyDescent="0.15">
      <c r="A3911" s="7">
        <v>3910</v>
      </c>
      <c r="B3911" s="7">
        <v>6</v>
      </c>
      <c r="C3911" s="7">
        <v>12</v>
      </c>
      <c r="D3911" s="7">
        <v>22</v>
      </c>
      <c r="E3911" s="7">
        <v>163</v>
      </c>
      <c r="F3911" s="7">
        <v>22</v>
      </c>
      <c r="G3911" s="7">
        <v>0</v>
      </c>
      <c r="H3911" s="7">
        <f t="shared" si="549"/>
        <v>1</v>
      </c>
      <c r="I3911" s="16">
        <f t="shared" si="550"/>
        <v>45089</v>
      </c>
      <c r="J3911" s="17">
        <v>0.70809999999999995</v>
      </c>
      <c r="K3911" s="18">
        <f>G3911*结论【关键目标】!C$27*0.7735*0.001</f>
        <v>0</v>
      </c>
      <c r="L3911" s="5">
        <v>0</v>
      </c>
      <c r="M3911" s="5">
        <f>ABS(IF(L3911&lt;=0,L3911/耗电量关键数据!$B$6/1000,L3911/耗电量关键数据!$B$5/1000))</f>
        <v>0</v>
      </c>
      <c r="N3911" s="5">
        <f>电气设备逐时使用率计算!H3887</f>
        <v>1.1688450000000001</v>
      </c>
      <c r="O3911" s="5">
        <f>灯光逐时使用率计算!H3887</f>
        <v>0.37403039999999999</v>
      </c>
      <c r="P3911" s="19">
        <f t="shared" si="551"/>
        <v>1.5428754000000002</v>
      </c>
      <c r="Q3911" s="19">
        <f t="shared" si="555"/>
        <v>0</v>
      </c>
      <c r="R3911" s="20">
        <f t="shared" si="552"/>
        <v>0</v>
      </c>
      <c r="S3911" s="20">
        <f t="shared" si="556"/>
        <v>0</v>
      </c>
      <c r="T3911" s="20">
        <f>IF((T3910+R3911)&lt;0,0,IF((T3910+R3911)&gt;结论【关键目标】!C$28,结论【关键目标】!C$28,T3910+R3911))</f>
        <v>8.1608751999999996</v>
      </c>
      <c r="U3911" s="19">
        <f>IF((T3910+R3911)&lt;结论【关键目标】!$C$28,0,(发电量计算【计算逻辑页】!R3911+发电量计算【计算逻辑页】!T3910-结论【关键目标】!$C$28))</f>
        <v>0</v>
      </c>
      <c r="V3911" s="5">
        <f t="shared" si="553"/>
        <v>0</v>
      </c>
      <c r="W3911" s="5">
        <f t="shared" si="554"/>
        <v>0</v>
      </c>
      <c r="X3911" s="5">
        <f t="shared" si="557"/>
        <v>0</v>
      </c>
    </row>
    <row r="3912" spans="1:24" x14ac:dyDescent="0.15">
      <c r="A3912" s="7">
        <v>3911</v>
      </c>
      <c r="B3912" s="7">
        <v>6</v>
      </c>
      <c r="C3912" s="7">
        <v>12</v>
      </c>
      <c r="D3912" s="7">
        <v>23</v>
      </c>
      <c r="E3912" s="7">
        <v>163</v>
      </c>
      <c r="F3912" s="7">
        <v>22</v>
      </c>
      <c r="G3912" s="7">
        <v>0</v>
      </c>
      <c r="H3912" s="7">
        <f t="shared" si="549"/>
        <v>1</v>
      </c>
      <c r="I3912" s="16">
        <f t="shared" si="550"/>
        <v>45089</v>
      </c>
      <c r="J3912" s="17">
        <v>0.70809999999999995</v>
      </c>
      <c r="K3912" s="18">
        <f>G3912*结论【关键目标】!C$27*0.7735*0.001</f>
        <v>0</v>
      </c>
      <c r="L3912" s="5">
        <v>0</v>
      </c>
      <c r="M3912" s="5">
        <f>ABS(IF(L3912&lt;=0,L3912/耗电量关键数据!$B$6/1000,L3912/耗电量关键数据!$B$5/1000))</f>
        <v>0</v>
      </c>
      <c r="N3912" s="5">
        <f>电气设备逐时使用率计算!H3888</f>
        <v>1.1688450000000001</v>
      </c>
      <c r="O3912" s="5">
        <f>灯光逐时使用率计算!H3888</f>
        <v>0.37403039999999999</v>
      </c>
      <c r="P3912" s="19">
        <f t="shared" si="551"/>
        <v>1.5428754000000002</v>
      </c>
      <c r="Q3912" s="19">
        <f t="shared" si="555"/>
        <v>0</v>
      </c>
      <c r="R3912" s="20">
        <f t="shared" si="552"/>
        <v>0</v>
      </c>
      <c r="S3912" s="20">
        <f t="shared" si="556"/>
        <v>0</v>
      </c>
      <c r="T3912" s="20">
        <f>IF((T3911+R3912)&lt;0,0,IF((T3911+R3912)&gt;结论【关键目标】!C$28,结论【关键目标】!C$28,T3911+R3912))</f>
        <v>8.1608751999999996</v>
      </c>
      <c r="U3912" s="19">
        <f>IF((T3911+R3912)&lt;结论【关键目标】!$C$28,0,(发电量计算【计算逻辑页】!R3912+发电量计算【计算逻辑页】!T3911-结论【关键目标】!$C$28))</f>
        <v>0</v>
      </c>
      <c r="V3912" s="5">
        <f t="shared" si="553"/>
        <v>0</v>
      </c>
      <c r="W3912" s="5">
        <f t="shared" si="554"/>
        <v>0</v>
      </c>
      <c r="X3912" s="5">
        <f t="shared" si="557"/>
        <v>0</v>
      </c>
    </row>
    <row r="3913" spans="1:24" x14ac:dyDescent="0.15">
      <c r="A3913" s="7">
        <v>3912</v>
      </c>
      <c r="B3913" s="7">
        <v>6</v>
      </c>
      <c r="C3913" s="7">
        <v>12</v>
      </c>
      <c r="D3913" s="7">
        <v>24</v>
      </c>
      <c r="E3913" s="7">
        <v>163</v>
      </c>
      <c r="F3913" s="7">
        <v>21.3</v>
      </c>
      <c r="G3913" s="7">
        <v>0</v>
      </c>
      <c r="H3913" s="7">
        <f t="shared" si="549"/>
        <v>1</v>
      </c>
      <c r="I3913" s="16">
        <f t="shared" si="550"/>
        <v>45089</v>
      </c>
      <c r="J3913" s="17">
        <v>0.2407</v>
      </c>
      <c r="K3913" s="18">
        <f>G3913*结论【关键目标】!C$27*0.7735*0.001</f>
        <v>0</v>
      </c>
      <c r="L3913" s="5">
        <v>0</v>
      </c>
      <c r="M3913" s="5">
        <f>ABS(IF(L3913&lt;=0,L3913/耗电量关键数据!$B$6/1000,L3913/耗电量关键数据!$B$5/1000))</f>
        <v>0</v>
      </c>
      <c r="N3913" s="5">
        <f>电气设备逐时使用率计算!H3889</f>
        <v>1.1688450000000001</v>
      </c>
      <c r="O3913" s="5">
        <f>灯光逐时使用率计算!H3889</f>
        <v>0.37403039999999999</v>
      </c>
      <c r="P3913" s="19">
        <f t="shared" si="551"/>
        <v>1.5428754000000002</v>
      </c>
      <c r="Q3913" s="19">
        <f t="shared" si="555"/>
        <v>0</v>
      </c>
      <c r="R3913" s="20">
        <f t="shared" si="552"/>
        <v>0</v>
      </c>
      <c r="S3913" s="20">
        <f t="shared" si="556"/>
        <v>0</v>
      </c>
      <c r="T3913" s="20">
        <f>IF((T3912+R3913)&lt;0,0,IF((T3912+R3913)&gt;结论【关键目标】!C$28,结论【关键目标】!C$28,T3912+R3913))</f>
        <v>8.1608751999999996</v>
      </c>
      <c r="U3913" s="19">
        <f>IF((T3912+R3913)&lt;结论【关键目标】!$C$28,0,(发电量计算【计算逻辑页】!R3913+发电量计算【计算逻辑页】!T3912-结论【关键目标】!$C$28))</f>
        <v>0</v>
      </c>
      <c r="V3913" s="5">
        <f t="shared" si="553"/>
        <v>0</v>
      </c>
      <c r="W3913" s="5">
        <f t="shared" si="554"/>
        <v>0</v>
      </c>
      <c r="X3913" s="5">
        <f t="shared" si="557"/>
        <v>0</v>
      </c>
    </row>
    <row r="3914" spans="1:24" x14ac:dyDescent="0.15">
      <c r="A3914" s="7">
        <v>3913</v>
      </c>
      <c r="B3914" s="7">
        <v>6</v>
      </c>
      <c r="C3914" s="7">
        <v>13</v>
      </c>
      <c r="D3914" s="7">
        <v>1</v>
      </c>
      <c r="E3914" s="7">
        <v>164</v>
      </c>
      <c r="F3914" s="7">
        <v>20.9</v>
      </c>
      <c r="G3914" s="7">
        <v>0</v>
      </c>
      <c r="H3914" s="7">
        <f t="shared" si="549"/>
        <v>2</v>
      </c>
      <c r="I3914" s="16">
        <f t="shared" si="550"/>
        <v>45090</v>
      </c>
      <c r="J3914" s="17">
        <v>0.2407</v>
      </c>
      <c r="K3914" s="18">
        <f>G3914*结论【关键目标】!C$27*0.7735*0.001</f>
        <v>0</v>
      </c>
      <c r="L3914" s="5">
        <v>0</v>
      </c>
      <c r="M3914" s="5">
        <f>ABS(IF(L3914&lt;=0,L3914/耗电量关键数据!$B$6/1000,L3914/耗电量关键数据!$B$5/1000))</f>
        <v>0</v>
      </c>
      <c r="N3914" s="5">
        <f>电气设备逐时使用率计算!H3890</f>
        <v>1.1688450000000001</v>
      </c>
      <c r="O3914" s="5">
        <f>灯光逐时使用率计算!H3890</f>
        <v>0.37403039999999999</v>
      </c>
      <c r="P3914" s="19">
        <f t="shared" si="551"/>
        <v>1.5428754000000002</v>
      </c>
      <c r="Q3914" s="19">
        <f t="shared" si="555"/>
        <v>0</v>
      </c>
      <c r="R3914" s="20">
        <f t="shared" si="552"/>
        <v>0</v>
      </c>
      <c r="S3914" s="20">
        <f t="shared" si="556"/>
        <v>0</v>
      </c>
      <c r="T3914" s="20">
        <f>IF((T3913+R3914)&lt;0,0,IF((T3913+R3914)&gt;结论【关键目标】!C$28,结论【关键目标】!C$28,T3913+R3914))</f>
        <v>8.1608751999999996</v>
      </c>
      <c r="U3914" s="19">
        <f>IF((T3913+R3914)&lt;结论【关键目标】!$C$28,0,(发电量计算【计算逻辑页】!R3914+发电量计算【计算逻辑页】!T3913-结论【关键目标】!$C$28))</f>
        <v>0</v>
      </c>
      <c r="V3914" s="5">
        <f t="shared" si="553"/>
        <v>0</v>
      </c>
      <c r="W3914" s="5">
        <f t="shared" si="554"/>
        <v>0</v>
      </c>
      <c r="X3914" s="5">
        <f t="shared" si="557"/>
        <v>0</v>
      </c>
    </row>
    <row r="3915" spans="1:24" x14ac:dyDescent="0.15">
      <c r="A3915" s="7">
        <v>3914</v>
      </c>
      <c r="B3915" s="7">
        <v>6</v>
      </c>
      <c r="C3915" s="7">
        <v>13</v>
      </c>
      <c r="D3915" s="7">
        <v>2</v>
      </c>
      <c r="E3915" s="7">
        <v>164</v>
      </c>
      <c r="F3915" s="7">
        <v>20.5</v>
      </c>
      <c r="G3915" s="7">
        <v>0</v>
      </c>
      <c r="H3915" s="7">
        <f t="shared" si="549"/>
        <v>2</v>
      </c>
      <c r="I3915" s="16">
        <f t="shared" si="550"/>
        <v>45090</v>
      </c>
      <c r="J3915" s="17">
        <v>0.2407</v>
      </c>
      <c r="K3915" s="18">
        <f>G3915*结论【关键目标】!C$27*0.7735*0.001</f>
        <v>0</v>
      </c>
      <c r="L3915" s="5">
        <v>0</v>
      </c>
      <c r="M3915" s="5">
        <f>ABS(IF(L3915&lt;=0,L3915/耗电量关键数据!$B$6/1000,L3915/耗电量关键数据!$B$5/1000))</f>
        <v>0</v>
      </c>
      <c r="N3915" s="5">
        <f>电气设备逐时使用率计算!H3891</f>
        <v>1.1688450000000001</v>
      </c>
      <c r="O3915" s="5">
        <f>灯光逐时使用率计算!H3891</f>
        <v>0.37403039999999999</v>
      </c>
      <c r="P3915" s="19">
        <f t="shared" si="551"/>
        <v>1.5428754000000002</v>
      </c>
      <c r="Q3915" s="19">
        <f t="shared" si="555"/>
        <v>0</v>
      </c>
      <c r="R3915" s="20">
        <f t="shared" si="552"/>
        <v>0</v>
      </c>
      <c r="S3915" s="20">
        <f t="shared" si="556"/>
        <v>0</v>
      </c>
      <c r="T3915" s="20">
        <f>IF((T3914+R3915)&lt;0,0,IF((T3914+R3915)&gt;结论【关键目标】!C$28,结论【关键目标】!C$28,T3914+R3915))</f>
        <v>8.1608751999999996</v>
      </c>
      <c r="U3915" s="19">
        <f>IF((T3914+R3915)&lt;结论【关键目标】!$C$28,0,(发电量计算【计算逻辑页】!R3915+发电量计算【计算逻辑页】!T3914-结论【关键目标】!$C$28))</f>
        <v>0</v>
      </c>
      <c r="V3915" s="5">
        <f t="shared" si="553"/>
        <v>0</v>
      </c>
      <c r="W3915" s="5">
        <f t="shared" si="554"/>
        <v>0</v>
      </c>
      <c r="X3915" s="5">
        <f t="shared" si="557"/>
        <v>0</v>
      </c>
    </row>
    <row r="3916" spans="1:24" x14ac:dyDescent="0.15">
      <c r="A3916" s="7">
        <v>3915</v>
      </c>
      <c r="B3916" s="7">
        <v>6</v>
      </c>
      <c r="C3916" s="7">
        <v>13</v>
      </c>
      <c r="D3916" s="7">
        <v>3</v>
      </c>
      <c r="E3916" s="7">
        <v>164</v>
      </c>
      <c r="F3916" s="7">
        <v>20.100000000000001</v>
      </c>
      <c r="G3916" s="7">
        <v>0</v>
      </c>
      <c r="H3916" s="7">
        <f t="shared" si="549"/>
        <v>2</v>
      </c>
      <c r="I3916" s="16">
        <f t="shared" si="550"/>
        <v>45090</v>
      </c>
      <c r="J3916" s="17">
        <v>0.2407</v>
      </c>
      <c r="K3916" s="18">
        <f>G3916*结论【关键目标】!C$27*0.7735*0.001</f>
        <v>0</v>
      </c>
      <c r="L3916" s="5">
        <v>0</v>
      </c>
      <c r="M3916" s="5">
        <f>ABS(IF(L3916&lt;=0,L3916/耗电量关键数据!$B$6/1000,L3916/耗电量关键数据!$B$5/1000))</f>
        <v>0</v>
      </c>
      <c r="N3916" s="5">
        <f>电气设备逐时使用率计算!H3892</f>
        <v>1.1688450000000001</v>
      </c>
      <c r="O3916" s="5">
        <f>灯光逐时使用率计算!H3892</f>
        <v>0.37403039999999999</v>
      </c>
      <c r="P3916" s="19">
        <f t="shared" si="551"/>
        <v>1.5428754000000002</v>
      </c>
      <c r="Q3916" s="19">
        <f t="shared" si="555"/>
        <v>0</v>
      </c>
      <c r="R3916" s="20">
        <f t="shared" si="552"/>
        <v>0</v>
      </c>
      <c r="S3916" s="20">
        <f t="shared" si="556"/>
        <v>0</v>
      </c>
      <c r="T3916" s="20">
        <f>IF((T3915+R3916)&lt;0,0,IF((T3915+R3916)&gt;结论【关键目标】!C$28,结论【关键目标】!C$28,T3915+R3916))</f>
        <v>8.1608751999999996</v>
      </c>
      <c r="U3916" s="19">
        <f>IF((T3915+R3916)&lt;结论【关键目标】!$C$28,0,(发电量计算【计算逻辑页】!R3916+发电量计算【计算逻辑页】!T3915-结论【关键目标】!$C$28))</f>
        <v>0</v>
      </c>
      <c r="V3916" s="5">
        <f t="shared" si="553"/>
        <v>0</v>
      </c>
      <c r="W3916" s="5">
        <f t="shared" si="554"/>
        <v>0</v>
      </c>
      <c r="X3916" s="5">
        <f t="shared" si="557"/>
        <v>0</v>
      </c>
    </row>
    <row r="3917" spans="1:24" x14ac:dyDescent="0.15">
      <c r="A3917" s="7">
        <v>3916</v>
      </c>
      <c r="B3917" s="7">
        <v>6</v>
      </c>
      <c r="C3917" s="7">
        <v>13</v>
      </c>
      <c r="D3917" s="7">
        <v>4</v>
      </c>
      <c r="E3917" s="7">
        <v>164</v>
      </c>
      <c r="F3917" s="7">
        <v>19.600000000000001</v>
      </c>
      <c r="G3917" s="7">
        <v>0</v>
      </c>
      <c r="H3917" s="7">
        <f t="shared" si="549"/>
        <v>2</v>
      </c>
      <c r="I3917" s="16">
        <f t="shared" si="550"/>
        <v>45090</v>
      </c>
      <c r="J3917" s="17">
        <v>0.2407</v>
      </c>
      <c r="K3917" s="18">
        <f>G3917*结论【关键目标】!C$27*0.7735*0.001</f>
        <v>0</v>
      </c>
      <c r="L3917" s="5">
        <v>0</v>
      </c>
      <c r="M3917" s="5">
        <f>ABS(IF(L3917&lt;=0,L3917/耗电量关键数据!$B$6/1000,L3917/耗电量关键数据!$B$5/1000))</f>
        <v>0</v>
      </c>
      <c r="N3917" s="5">
        <f>电气设备逐时使用率计算!H3893</f>
        <v>1.1688450000000001</v>
      </c>
      <c r="O3917" s="5">
        <f>灯光逐时使用率计算!H3893</f>
        <v>0.37403039999999999</v>
      </c>
      <c r="P3917" s="19">
        <f t="shared" si="551"/>
        <v>1.5428754000000002</v>
      </c>
      <c r="Q3917" s="19">
        <f t="shared" si="555"/>
        <v>0</v>
      </c>
      <c r="R3917" s="20">
        <f t="shared" si="552"/>
        <v>0</v>
      </c>
      <c r="S3917" s="20">
        <f t="shared" si="556"/>
        <v>0</v>
      </c>
      <c r="T3917" s="20">
        <f>IF((T3916+R3917)&lt;0,0,IF((T3916+R3917)&gt;结论【关键目标】!C$28,结论【关键目标】!C$28,T3916+R3917))</f>
        <v>8.1608751999999996</v>
      </c>
      <c r="U3917" s="19">
        <f>IF((T3916+R3917)&lt;结论【关键目标】!$C$28,0,(发电量计算【计算逻辑页】!R3917+发电量计算【计算逻辑页】!T3916-结论【关键目标】!$C$28))</f>
        <v>0</v>
      </c>
      <c r="V3917" s="5">
        <f t="shared" si="553"/>
        <v>0</v>
      </c>
      <c r="W3917" s="5">
        <f t="shared" si="554"/>
        <v>0</v>
      </c>
      <c r="X3917" s="5">
        <f t="shared" si="557"/>
        <v>0</v>
      </c>
    </row>
    <row r="3918" spans="1:24" x14ac:dyDescent="0.15">
      <c r="A3918" s="7">
        <v>3917</v>
      </c>
      <c r="B3918" s="7">
        <v>6</v>
      </c>
      <c r="C3918" s="7">
        <v>13</v>
      </c>
      <c r="D3918" s="7">
        <v>5</v>
      </c>
      <c r="E3918" s="7">
        <v>164</v>
      </c>
      <c r="F3918" s="7">
        <v>19</v>
      </c>
      <c r="G3918" s="7">
        <v>11</v>
      </c>
      <c r="H3918" s="7">
        <f t="shared" si="549"/>
        <v>2</v>
      </c>
      <c r="I3918" s="16">
        <f t="shared" si="550"/>
        <v>45090</v>
      </c>
      <c r="J3918" s="17">
        <v>0.2407</v>
      </c>
      <c r="K3918" s="18">
        <f>G3918*结论【关键目标】!C$27*0.7735*0.001</f>
        <v>1.02102</v>
      </c>
      <c r="L3918" s="5">
        <v>0</v>
      </c>
      <c r="M3918" s="5">
        <f>ABS(IF(L3918&lt;=0,L3918/耗电量关键数据!$B$6/1000,L3918/耗电量关键数据!$B$5/1000))</f>
        <v>0</v>
      </c>
      <c r="N3918" s="5">
        <f>电气设备逐时使用率计算!H3894</f>
        <v>1.1688450000000001</v>
      </c>
      <c r="O3918" s="5">
        <f>灯光逐时使用率计算!H3894</f>
        <v>0.37403039999999999</v>
      </c>
      <c r="P3918" s="19">
        <f t="shared" si="551"/>
        <v>1.5428754000000002</v>
      </c>
      <c r="Q3918" s="19">
        <f t="shared" si="555"/>
        <v>0</v>
      </c>
      <c r="R3918" s="20">
        <f t="shared" si="552"/>
        <v>1.02102</v>
      </c>
      <c r="S3918" s="20">
        <f t="shared" si="556"/>
        <v>0</v>
      </c>
      <c r="T3918" s="20">
        <f>IF((T3917+R3918)&lt;0,0,IF((T3917+R3918)&gt;结论【关键目标】!C$28,结论【关键目标】!C$28,T3917+R3918))</f>
        <v>9.1818951999999996</v>
      </c>
      <c r="U3918" s="19">
        <f>IF((T3917+R3918)&lt;结论【关键目标】!$C$28,0,(发电量计算【计算逻辑页】!R3918+发电量计算【计算逻辑页】!T3917-结论【关键目标】!$C$28))</f>
        <v>0</v>
      </c>
      <c r="V3918" s="5">
        <f t="shared" si="553"/>
        <v>0</v>
      </c>
      <c r="W3918" s="5">
        <f t="shared" si="554"/>
        <v>0.24575951400000001</v>
      </c>
      <c r="X3918" s="5">
        <f t="shared" si="557"/>
        <v>0</v>
      </c>
    </row>
    <row r="3919" spans="1:24" x14ac:dyDescent="0.15">
      <c r="A3919" s="7">
        <v>3918</v>
      </c>
      <c r="B3919" s="7">
        <v>6</v>
      </c>
      <c r="C3919" s="7">
        <v>13</v>
      </c>
      <c r="D3919" s="7">
        <v>6</v>
      </c>
      <c r="E3919" s="7">
        <v>164</v>
      </c>
      <c r="F3919" s="7">
        <v>19.3</v>
      </c>
      <c r="G3919" s="7">
        <v>98</v>
      </c>
      <c r="H3919" s="7">
        <f t="shared" si="549"/>
        <v>2</v>
      </c>
      <c r="I3919" s="16">
        <f t="shared" si="550"/>
        <v>45090</v>
      </c>
      <c r="J3919" s="17">
        <v>0.2407</v>
      </c>
      <c r="K3919" s="18">
        <f>G3919*结论【关键目标】!C$27*0.7735*0.001</f>
        <v>9.0963599999999989</v>
      </c>
      <c r="L3919" s="5">
        <v>0</v>
      </c>
      <c r="M3919" s="5">
        <f>ABS(IF(L3919&lt;=0,L3919/耗电量关键数据!$B$6/1000,L3919/耗电量关键数据!$B$5/1000))</f>
        <v>0</v>
      </c>
      <c r="N3919" s="5">
        <f>电气设备逐时使用率计算!H3895</f>
        <v>1.1688450000000001</v>
      </c>
      <c r="O3919" s="5">
        <f>灯光逐时使用率计算!H3895</f>
        <v>0.37403039999999999</v>
      </c>
      <c r="P3919" s="19">
        <f t="shared" si="551"/>
        <v>1.5428754000000002</v>
      </c>
      <c r="Q3919" s="19">
        <f t="shared" si="555"/>
        <v>0</v>
      </c>
      <c r="R3919" s="20">
        <f t="shared" si="552"/>
        <v>9.0963599999999989</v>
      </c>
      <c r="S3919" s="20">
        <f t="shared" si="556"/>
        <v>0</v>
      </c>
      <c r="T3919" s="20">
        <f>IF((T3918+R3919)&lt;0,0,IF((T3918+R3919)&gt;结论【关键目标】!C$28,结论【关键目标】!C$28,T3918+R3919))</f>
        <v>18.278255199999997</v>
      </c>
      <c r="U3919" s="19">
        <f>IF((T3918+R3919)&lt;结论【关键目标】!$C$28,0,(发电量计算【计算逻辑页】!R3919+发电量计算【计算逻辑页】!T3918-结论【关键目标】!$C$28))</f>
        <v>0</v>
      </c>
      <c r="V3919" s="5">
        <f t="shared" si="553"/>
        <v>0</v>
      </c>
      <c r="W3919" s="5">
        <f t="shared" si="554"/>
        <v>0.37137010878000004</v>
      </c>
      <c r="X3919" s="5">
        <f t="shared" si="557"/>
        <v>0</v>
      </c>
    </row>
    <row r="3920" spans="1:24" x14ac:dyDescent="0.15">
      <c r="A3920" s="7">
        <v>3919</v>
      </c>
      <c r="B3920" s="7">
        <v>6</v>
      </c>
      <c r="C3920" s="7">
        <v>13</v>
      </c>
      <c r="D3920" s="7">
        <v>7</v>
      </c>
      <c r="E3920" s="7">
        <v>164</v>
      </c>
      <c r="F3920" s="7">
        <v>19.8</v>
      </c>
      <c r="G3920" s="7">
        <v>222.3</v>
      </c>
      <c r="H3920" s="7">
        <f t="shared" si="549"/>
        <v>2</v>
      </c>
      <c r="I3920" s="16">
        <f t="shared" si="550"/>
        <v>45090</v>
      </c>
      <c r="J3920" s="17">
        <v>0.2407</v>
      </c>
      <c r="K3920" s="18">
        <f>G3920*结论【关键目标】!C$27*0.7735*0.001</f>
        <v>20.633886</v>
      </c>
      <c r="L3920" s="5">
        <v>0</v>
      </c>
      <c r="M3920" s="5">
        <f>ABS(IF(L3920&lt;=0,L3920/耗电量关键数据!$B$6/1000,L3920/耗电量关键数据!$B$5/1000))</f>
        <v>0</v>
      </c>
      <c r="N3920" s="5">
        <f>电气设备逐时使用率计算!H3896</f>
        <v>2.3376900000000003</v>
      </c>
      <c r="O3920" s="5">
        <f>灯光逐时使用率计算!H3896</f>
        <v>1.2467680000000001</v>
      </c>
      <c r="P3920" s="19">
        <f t="shared" si="551"/>
        <v>3.5844580000000006</v>
      </c>
      <c r="Q3920" s="19">
        <f t="shared" si="555"/>
        <v>0</v>
      </c>
      <c r="R3920" s="20">
        <f t="shared" si="552"/>
        <v>20.633886</v>
      </c>
      <c r="S3920" s="20">
        <f t="shared" si="556"/>
        <v>0</v>
      </c>
      <c r="T3920" s="20">
        <f>IF((T3919+R3920)&lt;0,0,IF((T3919+R3920)&gt;结论【关键目标】!C$28,结论【关键目标】!C$28,T3919+R3920))</f>
        <v>22</v>
      </c>
      <c r="U3920" s="19">
        <f>IF((T3919+R3920)&lt;结论【关键目标】!$C$28,0,(发电量计算【计算逻辑页】!R3920+发电量计算【计算逻辑页】!T3919-结论【关键目标】!$C$28))</f>
        <v>16.912141199999994</v>
      </c>
      <c r="V3920" s="5">
        <f t="shared" si="553"/>
        <v>0</v>
      </c>
      <c r="W3920" s="5">
        <f t="shared" si="554"/>
        <v>0.8627790406000001</v>
      </c>
      <c r="X3920" s="5">
        <f t="shared" si="557"/>
        <v>0</v>
      </c>
    </row>
    <row r="3921" spans="1:24" x14ac:dyDescent="0.15">
      <c r="A3921" s="7">
        <v>3920</v>
      </c>
      <c r="B3921" s="7">
        <v>6</v>
      </c>
      <c r="C3921" s="7">
        <v>13</v>
      </c>
      <c r="D3921" s="7">
        <v>8</v>
      </c>
      <c r="E3921" s="7">
        <v>164</v>
      </c>
      <c r="F3921" s="7">
        <v>21</v>
      </c>
      <c r="G3921" s="7">
        <v>366.9</v>
      </c>
      <c r="H3921" s="7">
        <f t="shared" si="549"/>
        <v>2</v>
      </c>
      <c r="I3921" s="16">
        <f t="shared" si="550"/>
        <v>45090</v>
      </c>
      <c r="J3921" s="17">
        <v>0.70809999999999995</v>
      </c>
      <c r="K3921" s="18">
        <f>G3921*结论【关键目标】!C$27*0.7735*0.001</f>
        <v>34.055657999999994</v>
      </c>
      <c r="L3921" s="5">
        <v>20731.054619999999</v>
      </c>
      <c r="M3921" s="5">
        <f>ABS(IF(L3921&lt;=0,L3921/耗电量关键数据!$B$6/1000,L3921/耗电量关键数据!$B$5/1000))</f>
        <v>5.9231584628571428</v>
      </c>
      <c r="N3921" s="5">
        <f>电气设备逐时使用率计算!H3897</f>
        <v>11.688450000000001</v>
      </c>
      <c r="O3921" s="5">
        <f>灯光逐时使用率计算!H3897</f>
        <v>6.2338399999999998</v>
      </c>
      <c r="P3921" s="19">
        <f t="shared" si="551"/>
        <v>23.845448462857146</v>
      </c>
      <c r="Q3921" s="19">
        <f t="shared" si="555"/>
        <v>0</v>
      </c>
      <c r="R3921" s="20">
        <f t="shared" si="552"/>
        <v>34.055657999999994</v>
      </c>
      <c r="S3921" s="20">
        <f t="shared" si="556"/>
        <v>0</v>
      </c>
      <c r="T3921" s="20">
        <f>IF((T3920+R3921)&lt;0,0,IF((T3920+R3921)&gt;结论【关键目标】!C$28,结论【关键目标】!C$28,T3920+R3921))</f>
        <v>22</v>
      </c>
      <c r="U3921" s="19">
        <f>IF((T3920+R3921)&lt;结论【关键目标】!$C$28,0,(发电量计算【计算逻辑页】!R3921+发电量计算【计算逻辑页】!T3920-结论【关键目标】!$C$28))</f>
        <v>34.055657999999994</v>
      </c>
      <c r="V3921" s="5">
        <f t="shared" si="553"/>
        <v>11.919480299999996</v>
      </c>
      <c r="W3921" s="5">
        <f t="shared" si="554"/>
        <v>16.884962056549142</v>
      </c>
      <c r="X3921" s="5">
        <f t="shared" si="557"/>
        <v>0</v>
      </c>
    </row>
    <row r="3922" spans="1:24" x14ac:dyDescent="0.15">
      <c r="A3922" s="7">
        <v>3921</v>
      </c>
      <c r="B3922" s="7">
        <v>6</v>
      </c>
      <c r="C3922" s="7">
        <v>13</v>
      </c>
      <c r="D3922" s="7">
        <v>9</v>
      </c>
      <c r="E3922" s="7">
        <v>164</v>
      </c>
      <c r="F3922" s="7">
        <v>23.8</v>
      </c>
      <c r="G3922" s="7">
        <v>564.79999999999995</v>
      </c>
      <c r="H3922" s="7">
        <f t="shared" si="549"/>
        <v>2</v>
      </c>
      <c r="I3922" s="16">
        <f t="shared" si="550"/>
        <v>45090</v>
      </c>
      <c r="J3922" s="17">
        <v>0.70809999999999995</v>
      </c>
      <c r="K3922" s="18">
        <f>G3922*结论【关键目标】!C$27*0.7735*0.001</f>
        <v>52.424735999999996</v>
      </c>
      <c r="L3922" s="5">
        <v>39168.308259999998</v>
      </c>
      <c r="M3922" s="5">
        <f>ABS(IF(L3922&lt;=0,L3922/耗电量关键数据!$B$6/1000,L3922/耗电量关键数据!$B$5/1000))</f>
        <v>11.190945217142856</v>
      </c>
      <c r="N3922" s="5">
        <f>电气设备逐时使用率计算!H3898</f>
        <v>22.208055000000002</v>
      </c>
      <c r="O3922" s="5">
        <f>灯光逐时使用率计算!H3898</f>
        <v>11.844296</v>
      </c>
      <c r="P3922" s="19">
        <f t="shared" si="551"/>
        <v>45.243296217142856</v>
      </c>
      <c r="Q3922" s="19">
        <f t="shared" si="555"/>
        <v>0</v>
      </c>
      <c r="R3922" s="20">
        <f t="shared" si="552"/>
        <v>52.424735999999996</v>
      </c>
      <c r="S3922" s="20">
        <f t="shared" si="556"/>
        <v>0</v>
      </c>
      <c r="T3922" s="20">
        <f>IF((T3921+R3922)&lt;0,0,IF((T3921+R3922)&gt;结论【关键目标】!C$28,结论【关键目标】!C$28,T3921+R3922))</f>
        <v>22</v>
      </c>
      <c r="U3922" s="19">
        <f>IF((T3921+R3922)&lt;结论【关键目标】!$C$28,0,(发电量计算【计算逻辑页】!R3922+发电量计算【计算逻辑页】!T3921-结论【关键目标】!$C$28))</f>
        <v>52.424735999999996</v>
      </c>
      <c r="V3922" s="5">
        <f t="shared" si="553"/>
        <v>18.348657599999996</v>
      </c>
      <c r="W3922" s="5">
        <f t="shared" si="554"/>
        <v>32.036778051358851</v>
      </c>
      <c r="X3922" s="5">
        <f t="shared" si="557"/>
        <v>0</v>
      </c>
    </row>
    <row r="3923" spans="1:24" x14ac:dyDescent="0.15">
      <c r="A3923" s="7">
        <v>3922</v>
      </c>
      <c r="B3923" s="7">
        <v>6</v>
      </c>
      <c r="C3923" s="7">
        <v>13</v>
      </c>
      <c r="D3923" s="7">
        <v>10</v>
      </c>
      <c r="E3923" s="7">
        <v>164</v>
      </c>
      <c r="F3923" s="7">
        <v>26</v>
      </c>
      <c r="G3923" s="7">
        <v>739.3</v>
      </c>
      <c r="H3923" s="7">
        <f t="shared" si="549"/>
        <v>2</v>
      </c>
      <c r="I3923" s="16">
        <f t="shared" si="550"/>
        <v>45090</v>
      </c>
      <c r="J3923" s="17">
        <v>0.70809999999999995</v>
      </c>
      <c r="K3923" s="18">
        <f>G3923*结论【关键目标】!C$27*0.7735*0.001</f>
        <v>68.621825999999999</v>
      </c>
      <c r="L3923" s="5">
        <v>47975.413240000002</v>
      </c>
      <c r="M3923" s="5">
        <f>ABS(IF(L3923&lt;=0,L3923/耗电量关键数据!$B$6/1000,L3923/耗电量关键数据!$B$5/1000))</f>
        <v>13.707260925714287</v>
      </c>
      <c r="N3923" s="5">
        <f>电气设备逐时使用率计算!H3899</f>
        <v>22.208055000000002</v>
      </c>
      <c r="O3923" s="5">
        <f>灯光逐时使用率计算!H3899</f>
        <v>11.844296</v>
      </c>
      <c r="P3923" s="19">
        <f t="shared" si="551"/>
        <v>47.759611925714289</v>
      </c>
      <c r="Q3923" s="19">
        <f t="shared" si="555"/>
        <v>0</v>
      </c>
      <c r="R3923" s="20">
        <f t="shared" si="552"/>
        <v>68.621825999999999</v>
      </c>
      <c r="S3923" s="20">
        <f t="shared" si="556"/>
        <v>0</v>
      </c>
      <c r="T3923" s="20">
        <f>IF((T3922+R3923)&lt;0,0,IF((T3922+R3923)&gt;结论【关键目标】!C$28,结论【关键目标】!C$28,T3922+R3923))</f>
        <v>22</v>
      </c>
      <c r="U3923" s="19">
        <f>IF((T3922+R3923)&lt;结论【关键目标】!$C$28,0,(发电量计算【计算逻辑页】!R3923+发电量计算【计算逻辑页】!T3922-结论【关键目标】!$C$28))</f>
        <v>68.621825999999999</v>
      </c>
      <c r="V3923" s="5">
        <f t="shared" si="553"/>
        <v>24.017639099999997</v>
      </c>
      <c r="W3923" s="5">
        <f t="shared" si="554"/>
        <v>33.818581204598289</v>
      </c>
      <c r="X3923" s="5">
        <f t="shared" si="557"/>
        <v>0</v>
      </c>
    </row>
    <row r="3924" spans="1:24" x14ac:dyDescent="0.15">
      <c r="A3924" s="7">
        <v>3923</v>
      </c>
      <c r="B3924" s="7">
        <v>6</v>
      </c>
      <c r="C3924" s="7">
        <v>13</v>
      </c>
      <c r="D3924" s="7">
        <v>11</v>
      </c>
      <c r="E3924" s="7">
        <v>164</v>
      </c>
      <c r="F3924" s="7">
        <v>28</v>
      </c>
      <c r="G3924" s="7">
        <v>763.9</v>
      </c>
      <c r="H3924" s="7">
        <f t="shared" si="549"/>
        <v>2</v>
      </c>
      <c r="I3924" s="16">
        <f t="shared" si="550"/>
        <v>45090</v>
      </c>
      <c r="J3924" s="17">
        <v>1.2267999999999999</v>
      </c>
      <c r="K3924" s="18">
        <f>G3924*结论【关键目标】!C$27*0.7735*0.001</f>
        <v>70.905197999999999</v>
      </c>
      <c r="L3924" s="5">
        <v>53166.209719999999</v>
      </c>
      <c r="M3924" s="5">
        <f>ABS(IF(L3924&lt;=0,L3924/耗电量关键数据!$B$6/1000,L3924/耗电量关键数据!$B$5/1000))</f>
        <v>15.190345634285713</v>
      </c>
      <c r="N3924" s="5">
        <f>电气设备逐时使用率计算!H3900</f>
        <v>22.208055000000002</v>
      </c>
      <c r="O3924" s="5">
        <f>灯光逐时使用率计算!H3900</f>
        <v>11.844296</v>
      </c>
      <c r="P3924" s="19">
        <f t="shared" si="551"/>
        <v>49.242696634285714</v>
      </c>
      <c r="Q3924" s="19">
        <f t="shared" si="555"/>
        <v>49.242696634285714</v>
      </c>
      <c r="R3924" s="20">
        <f t="shared" si="552"/>
        <v>21.662501365714284</v>
      </c>
      <c r="S3924" s="20">
        <f t="shared" si="556"/>
        <v>0</v>
      </c>
      <c r="T3924" s="20">
        <f>IF((T3923+R3924)&lt;0,0,IF((T3923+R3924)&gt;结论【关键目标】!C$28,结论【关键目标】!C$28,T3923+R3924))</f>
        <v>22</v>
      </c>
      <c r="U3924" s="19">
        <f>IF((T3923+R3924)&lt;结论【关键目标】!$C$28,0,(发电量计算【计算逻辑页】!R3924+发电量计算【计算逻辑页】!T3923-结论【关键目标】!$C$28))</f>
        <v>21.662501365714284</v>
      </c>
      <c r="V3924" s="5">
        <f t="shared" si="553"/>
        <v>7.5818754779999988</v>
      </c>
      <c r="W3924" s="5">
        <f t="shared" si="554"/>
        <v>60.410940230941712</v>
      </c>
      <c r="X3924" s="5">
        <f t="shared" si="557"/>
        <v>0</v>
      </c>
    </row>
    <row r="3925" spans="1:24" x14ac:dyDescent="0.15">
      <c r="A3925" s="7">
        <v>3924</v>
      </c>
      <c r="B3925" s="7">
        <v>6</v>
      </c>
      <c r="C3925" s="7">
        <v>13</v>
      </c>
      <c r="D3925" s="7">
        <v>12</v>
      </c>
      <c r="E3925" s="7">
        <v>164</v>
      </c>
      <c r="F3925" s="7">
        <v>28.7</v>
      </c>
      <c r="G3925" s="7">
        <v>769.3</v>
      </c>
      <c r="H3925" s="7">
        <f t="shared" si="549"/>
        <v>2</v>
      </c>
      <c r="I3925" s="16">
        <f t="shared" si="550"/>
        <v>45090</v>
      </c>
      <c r="J3925" s="17">
        <v>1.2267999999999999</v>
      </c>
      <c r="K3925" s="18">
        <f>G3925*结论【关键目标】!C$27*0.7735*0.001</f>
        <v>71.406425999999996</v>
      </c>
      <c r="L3925" s="5">
        <v>48663.990989999998</v>
      </c>
      <c r="M3925" s="5">
        <f>ABS(IF(L3925&lt;=0,L3925/耗电量关键数据!$B$6/1000,L3925/耗电量关键数据!$B$5/1000))</f>
        <v>13.903997425714286</v>
      </c>
      <c r="N3925" s="5">
        <f>电气设备逐时使用率计算!H3901</f>
        <v>11.688450000000001</v>
      </c>
      <c r="O3925" s="5">
        <f>灯光逐时使用率计算!H3901</f>
        <v>9.9741440000000008</v>
      </c>
      <c r="P3925" s="19">
        <f t="shared" si="551"/>
        <v>35.566591425714286</v>
      </c>
      <c r="Q3925" s="19">
        <f t="shared" si="555"/>
        <v>35.566591425714286</v>
      </c>
      <c r="R3925" s="20">
        <f t="shared" si="552"/>
        <v>35.83983457428571</v>
      </c>
      <c r="S3925" s="20">
        <f t="shared" si="556"/>
        <v>0</v>
      </c>
      <c r="T3925" s="20">
        <f>IF((T3924+R3925)&lt;0,0,IF((T3924+R3925)&gt;结论【关键目标】!C$28,结论【关键目标】!C$28,T3924+R3925))</f>
        <v>22</v>
      </c>
      <c r="U3925" s="19">
        <f>IF((T3924+R3925)&lt;结论【关键目标】!$C$28,0,(发电量计算【计算逻辑页】!R3925+发电量计算【计算逻辑页】!T3924-结论【关键目标】!$C$28))</f>
        <v>35.83983457428571</v>
      </c>
      <c r="V3925" s="5">
        <f t="shared" si="553"/>
        <v>12.543942100999997</v>
      </c>
      <c r="W3925" s="5">
        <f t="shared" si="554"/>
        <v>43.633094361066284</v>
      </c>
      <c r="X3925" s="5">
        <f t="shared" si="557"/>
        <v>0</v>
      </c>
    </row>
    <row r="3926" spans="1:24" x14ac:dyDescent="0.15">
      <c r="A3926" s="7">
        <v>3925</v>
      </c>
      <c r="B3926" s="7">
        <v>6</v>
      </c>
      <c r="C3926" s="7">
        <v>13</v>
      </c>
      <c r="D3926" s="7">
        <v>13</v>
      </c>
      <c r="E3926" s="7">
        <v>164</v>
      </c>
      <c r="F3926" s="7">
        <v>30</v>
      </c>
      <c r="G3926" s="7">
        <v>725.1</v>
      </c>
      <c r="H3926" s="7">
        <f t="shared" si="549"/>
        <v>2</v>
      </c>
      <c r="I3926" s="16">
        <f t="shared" si="550"/>
        <v>45090</v>
      </c>
      <c r="J3926" s="17">
        <v>1.2267999999999999</v>
      </c>
      <c r="K3926" s="18">
        <f>G3926*结论【关键目标】!C$27*0.7735*0.001</f>
        <v>67.303781999999998</v>
      </c>
      <c r="L3926" s="5">
        <v>50447.827879999997</v>
      </c>
      <c r="M3926" s="5">
        <f>ABS(IF(L3926&lt;=0,L3926/耗电量关键数据!$B$6/1000,L3926/耗电量关键数据!$B$5/1000))</f>
        <v>14.413665108571427</v>
      </c>
      <c r="N3926" s="5">
        <f>电气设备逐时使用率计算!H3902</f>
        <v>11.688450000000001</v>
      </c>
      <c r="O3926" s="5">
        <f>灯光逐时使用率计算!H3902</f>
        <v>9.9741440000000008</v>
      </c>
      <c r="P3926" s="19">
        <f t="shared" si="551"/>
        <v>36.076259108571428</v>
      </c>
      <c r="Q3926" s="19">
        <f t="shared" si="555"/>
        <v>36.076259108571428</v>
      </c>
      <c r="R3926" s="20">
        <f t="shared" si="552"/>
        <v>31.227522891428571</v>
      </c>
      <c r="S3926" s="20">
        <f t="shared" si="556"/>
        <v>0</v>
      </c>
      <c r="T3926" s="20">
        <f>IF((T3925+R3926)&lt;0,0,IF((T3925+R3926)&gt;结论【关键目标】!C$28,结论【关键目标】!C$28,T3925+R3926))</f>
        <v>22</v>
      </c>
      <c r="U3926" s="19">
        <f>IF((T3925+R3926)&lt;结论【关键目标】!$C$28,0,(发电量计算【计算逻辑页】!R3926+发电量计算【计算逻辑页】!T3925-结论【关键目标】!$C$28))</f>
        <v>31.227522891428571</v>
      </c>
      <c r="V3926" s="5">
        <f t="shared" si="553"/>
        <v>10.929633011999998</v>
      </c>
      <c r="W3926" s="5">
        <f t="shared" si="554"/>
        <v>44.25835467439542</v>
      </c>
      <c r="X3926" s="5">
        <f t="shared" si="557"/>
        <v>0</v>
      </c>
    </row>
    <row r="3927" spans="1:24" x14ac:dyDescent="0.15">
      <c r="A3927" s="7">
        <v>3926</v>
      </c>
      <c r="B3927" s="7">
        <v>6</v>
      </c>
      <c r="C3927" s="7">
        <v>13</v>
      </c>
      <c r="D3927" s="7">
        <v>14</v>
      </c>
      <c r="E3927" s="7">
        <v>164</v>
      </c>
      <c r="F3927" s="7">
        <v>32</v>
      </c>
      <c r="G3927" s="7">
        <v>742.5</v>
      </c>
      <c r="H3927" s="7">
        <f t="shared" si="549"/>
        <v>2</v>
      </c>
      <c r="I3927" s="16">
        <f t="shared" si="550"/>
        <v>45090</v>
      </c>
      <c r="J3927" s="17">
        <v>1.2267999999999999</v>
      </c>
      <c r="K3927" s="18">
        <f>G3927*结论【关键目标】!C$27*0.7735*0.001</f>
        <v>68.918849999999992</v>
      </c>
      <c r="L3927" s="5">
        <v>59034.021569999997</v>
      </c>
      <c r="M3927" s="5">
        <f>ABS(IF(L3927&lt;=0,L3927/耗电量关键数据!$B$6/1000,L3927/耗电量关键数据!$B$5/1000))</f>
        <v>16.866863305714283</v>
      </c>
      <c r="N3927" s="5">
        <f>电气设备逐时使用率计算!H3903</f>
        <v>22.208055000000002</v>
      </c>
      <c r="O3927" s="5">
        <f>灯光逐时使用率计算!H3903</f>
        <v>11.844296</v>
      </c>
      <c r="P3927" s="19">
        <f t="shared" si="551"/>
        <v>50.919214305714284</v>
      </c>
      <c r="Q3927" s="19">
        <f t="shared" si="555"/>
        <v>50.919214305714284</v>
      </c>
      <c r="R3927" s="20">
        <f t="shared" si="552"/>
        <v>17.999635694285708</v>
      </c>
      <c r="S3927" s="20">
        <f t="shared" si="556"/>
        <v>0</v>
      </c>
      <c r="T3927" s="20">
        <f>IF((T3926+R3927)&lt;0,0,IF((T3926+R3927)&gt;结论【关键目标】!C$28,结论【关键目标】!C$28,T3926+R3927))</f>
        <v>22</v>
      </c>
      <c r="U3927" s="19">
        <f>IF((T3926+R3927)&lt;结论【关键目标】!$C$28,0,(发电量计算【计算逻辑页】!R3927+发电量计算【计算逻辑页】!T3926-结论【关键目标】!$C$28))</f>
        <v>17.999635694285708</v>
      </c>
      <c r="V3927" s="5">
        <f t="shared" si="553"/>
        <v>6.299872492999997</v>
      </c>
      <c r="W3927" s="5">
        <f t="shared" si="554"/>
        <v>62.467692110250276</v>
      </c>
      <c r="X3927" s="5">
        <f t="shared" si="557"/>
        <v>0</v>
      </c>
    </row>
    <row r="3928" spans="1:24" x14ac:dyDescent="0.15">
      <c r="A3928" s="7">
        <v>3927</v>
      </c>
      <c r="B3928" s="7">
        <v>6</v>
      </c>
      <c r="C3928" s="7">
        <v>13</v>
      </c>
      <c r="D3928" s="7">
        <v>15</v>
      </c>
      <c r="E3928" s="7">
        <v>164</v>
      </c>
      <c r="F3928" s="7">
        <v>31.6</v>
      </c>
      <c r="G3928" s="7">
        <v>620.20000000000005</v>
      </c>
      <c r="H3928" s="7">
        <f t="shared" si="549"/>
        <v>2</v>
      </c>
      <c r="I3928" s="16">
        <f t="shared" si="550"/>
        <v>45090</v>
      </c>
      <c r="J3928" s="17">
        <v>1.2267999999999999</v>
      </c>
      <c r="K3928" s="18">
        <f>G3928*结论【关键目标】!C$27*0.7735*0.001</f>
        <v>57.566963999999999</v>
      </c>
      <c r="L3928" s="5">
        <v>56141.593439999997</v>
      </c>
      <c r="M3928" s="5">
        <f>ABS(IF(L3928&lt;=0,L3928/耗电量关键数据!$B$6/1000,L3928/耗电量关键数据!$B$5/1000))</f>
        <v>16.040455268571428</v>
      </c>
      <c r="N3928" s="5">
        <f>电气设备逐时使用率计算!H3904</f>
        <v>22.208055000000002</v>
      </c>
      <c r="O3928" s="5">
        <f>灯光逐时使用率计算!H3904</f>
        <v>11.844296</v>
      </c>
      <c r="P3928" s="19">
        <f t="shared" si="551"/>
        <v>50.092806268571429</v>
      </c>
      <c r="Q3928" s="19">
        <f t="shared" si="555"/>
        <v>50.092806268571429</v>
      </c>
      <c r="R3928" s="20">
        <f t="shared" si="552"/>
        <v>7.4741577314285692</v>
      </c>
      <c r="S3928" s="20">
        <f t="shared" si="556"/>
        <v>0</v>
      </c>
      <c r="T3928" s="20">
        <f>IF((T3927+R3928)&lt;0,0,IF((T3927+R3928)&gt;结论【关键目标】!C$28,结论【关键目标】!C$28,T3927+R3928))</f>
        <v>22</v>
      </c>
      <c r="U3928" s="19">
        <f>IF((T3927+R3928)&lt;结论【关键目标】!$C$28,0,(发电量计算【计算逻辑页】!R3928+发电量计算【计算逻辑页】!T3927-结论【关键目标】!$C$28))</f>
        <v>7.4741577314285692</v>
      </c>
      <c r="V3928" s="5">
        <f t="shared" si="553"/>
        <v>2.6159552059999989</v>
      </c>
      <c r="W3928" s="5">
        <f t="shared" si="554"/>
        <v>61.453854730283425</v>
      </c>
      <c r="X3928" s="5">
        <f t="shared" si="557"/>
        <v>0</v>
      </c>
    </row>
    <row r="3929" spans="1:24" x14ac:dyDescent="0.15">
      <c r="A3929" s="7">
        <v>3928</v>
      </c>
      <c r="B3929" s="7">
        <v>6</v>
      </c>
      <c r="C3929" s="7">
        <v>13</v>
      </c>
      <c r="D3929" s="7">
        <v>16</v>
      </c>
      <c r="E3929" s="7">
        <v>164</v>
      </c>
      <c r="F3929" s="7">
        <v>32</v>
      </c>
      <c r="G3929" s="7">
        <v>451.5</v>
      </c>
      <c r="H3929" s="7">
        <f t="shared" si="549"/>
        <v>2</v>
      </c>
      <c r="I3929" s="16">
        <f t="shared" si="550"/>
        <v>45090</v>
      </c>
      <c r="J3929" s="17">
        <v>0.70809999999999995</v>
      </c>
      <c r="K3929" s="18">
        <f>G3929*结论【关键目标】!C$27*0.7735*0.001</f>
        <v>41.908229999999996</v>
      </c>
      <c r="L3929" s="5">
        <v>53596.783689999997</v>
      </c>
      <c r="M3929" s="5">
        <f>ABS(IF(L3929&lt;=0,L3929/耗电量关键数据!$B$6/1000,L3929/耗电量关键数据!$B$5/1000))</f>
        <v>15.313366768571429</v>
      </c>
      <c r="N3929" s="5">
        <f>电气设备逐时使用率计算!H3905</f>
        <v>22.208055000000002</v>
      </c>
      <c r="O3929" s="5">
        <f>灯光逐时使用率计算!H3905</f>
        <v>11.844296</v>
      </c>
      <c r="P3929" s="19">
        <f t="shared" si="551"/>
        <v>49.365717768571429</v>
      </c>
      <c r="Q3929" s="19">
        <f t="shared" si="555"/>
        <v>0</v>
      </c>
      <c r="R3929" s="20">
        <f t="shared" si="552"/>
        <v>41.908229999999996</v>
      </c>
      <c r="S3929" s="20">
        <f t="shared" si="556"/>
        <v>0</v>
      </c>
      <c r="T3929" s="20">
        <f>IF((T3928+R3929)&lt;0,0,IF((T3928+R3929)&gt;结论【关键目标】!C$28,结论【关键目标】!C$28,T3928+R3929))</f>
        <v>22</v>
      </c>
      <c r="U3929" s="19">
        <f>IF((T3928+R3929)&lt;结论【关键目标】!$C$28,0,(发电量计算【计算逻辑页】!R3929+发电量计算【计算逻辑页】!T3928-结论【关键目标】!$C$28))</f>
        <v>41.908229999999996</v>
      </c>
      <c r="V3929" s="5">
        <f t="shared" si="553"/>
        <v>14.667880499999997</v>
      </c>
      <c r="W3929" s="5">
        <f t="shared" si="554"/>
        <v>29.675217662999994</v>
      </c>
      <c r="X3929" s="5">
        <f t="shared" si="557"/>
        <v>0</v>
      </c>
    </row>
    <row r="3930" spans="1:24" x14ac:dyDescent="0.15">
      <c r="A3930" s="7">
        <v>3929</v>
      </c>
      <c r="B3930" s="7">
        <v>6</v>
      </c>
      <c r="C3930" s="7">
        <v>13</v>
      </c>
      <c r="D3930" s="7">
        <v>17</v>
      </c>
      <c r="E3930" s="7">
        <v>164</v>
      </c>
      <c r="F3930" s="7">
        <v>32</v>
      </c>
      <c r="G3930" s="7">
        <v>286.8</v>
      </c>
      <c r="H3930" s="7">
        <f t="shared" si="549"/>
        <v>2</v>
      </c>
      <c r="I3930" s="16">
        <f t="shared" si="550"/>
        <v>45090</v>
      </c>
      <c r="J3930" s="17">
        <v>0.70809999999999995</v>
      </c>
      <c r="K3930" s="18">
        <f>G3930*结论【关键目标】!C$27*0.7735*0.001</f>
        <v>26.620775999999999</v>
      </c>
      <c r="L3930" s="5">
        <v>46865.64213</v>
      </c>
      <c r="M3930" s="5">
        <f>ABS(IF(L3930&lt;=0,L3930/耗电量关键数据!$B$6/1000,L3930/耗电量关键数据!$B$5/1000))</f>
        <v>13.390183465714287</v>
      </c>
      <c r="N3930" s="5">
        <f>电气设备逐时使用率计算!H3906</f>
        <v>22.208055000000002</v>
      </c>
      <c r="O3930" s="5">
        <f>灯光逐时使用率计算!H3906</f>
        <v>11.844296</v>
      </c>
      <c r="P3930" s="19">
        <f t="shared" si="551"/>
        <v>47.442534465714289</v>
      </c>
      <c r="Q3930" s="19">
        <f t="shared" si="555"/>
        <v>0</v>
      </c>
      <c r="R3930" s="20">
        <f t="shared" si="552"/>
        <v>26.620775999999999</v>
      </c>
      <c r="S3930" s="20">
        <f t="shared" si="556"/>
        <v>0</v>
      </c>
      <c r="T3930" s="20">
        <f>IF((T3929+R3930)&lt;0,0,IF((T3929+R3930)&gt;结论【关键目标】!C$28,结论【关键目标】!C$28,T3929+R3930))</f>
        <v>22</v>
      </c>
      <c r="U3930" s="19">
        <f>IF((T3929+R3930)&lt;结论【关键目标】!$C$28,0,(发电量计算【计算逻辑页】!R3930+发电量计算【计算逻辑页】!T3929-结论【关键目标】!$C$28))</f>
        <v>26.620775999999999</v>
      </c>
      <c r="V3930" s="5">
        <f t="shared" si="553"/>
        <v>9.3172715999999998</v>
      </c>
      <c r="W3930" s="5">
        <f t="shared" si="554"/>
        <v>18.850171485599997</v>
      </c>
      <c r="X3930" s="5">
        <f t="shared" si="557"/>
        <v>0</v>
      </c>
    </row>
    <row r="3931" spans="1:24" x14ac:dyDescent="0.15">
      <c r="A3931" s="7">
        <v>3930</v>
      </c>
      <c r="B3931" s="7">
        <v>6</v>
      </c>
      <c r="C3931" s="7">
        <v>13</v>
      </c>
      <c r="D3931" s="7">
        <v>18</v>
      </c>
      <c r="E3931" s="7">
        <v>164</v>
      </c>
      <c r="F3931" s="7">
        <v>32.1</v>
      </c>
      <c r="G3931" s="7">
        <v>138.9</v>
      </c>
      <c r="H3931" s="7">
        <f t="shared" si="549"/>
        <v>2</v>
      </c>
      <c r="I3931" s="16">
        <f t="shared" si="550"/>
        <v>45090</v>
      </c>
      <c r="J3931" s="17">
        <v>0.70809999999999995</v>
      </c>
      <c r="K3931" s="18">
        <f>G3931*结论【关键目标】!C$27*0.7735*0.001</f>
        <v>12.892698000000001</v>
      </c>
      <c r="L3931" s="5">
        <v>27087.61851</v>
      </c>
      <c r="M3931" s="5">
        <f>ABS(IF(L3931&lt;=0,L3931/耗电量关键数据!$B$6/1000,L3931/耗电量关键数据!$B$5/1000))</f>
        <v>7.7393195742857142</v>
      </c>
      <c r="N3931" s="5">
        <f>电气设备逐时使用率计算!H3907</f>
        <v>7.0130699999999999</v>
      </c>
      <c r="O3931" s="5">
        <f>灯光逐时使用率计算!H3907</f>
        <v>3.7403040000000001</v>
      </c>
      <c r="P3931" s="19">
        <f t="shared" si="551"/>
        <v>18.492693574285717</v>
      </c>
      <c r="Q3931" s="19">
        <f t="shared" si="555"/>
        <v>0</v>
      </c>
      <c r="R3931" s="20">
        <f t="shared" si="552"/>
        <v>12.892698000000001</v>
      </c>
      <c r="S3931" s="20">
        <f t="shared" si="556"/>
        <v>0</v>
      </c>
      <c r="T3931" s="20">
        <f>IF((T3930+R3931)&lt;0,0,IF((T3930+R3931)&gt;结论【关键目标】!C$28,结论【关键目标】!C$28,T3930+R3931))</f>
        <v>22</v>
      </c>
      <c r="U3931" s="19">
        <f>IF((T3930+R3931)&lt;结论【关键目标】!$C$28,0,(发电量计算【计算逻辑页】!R3931+发电量计算【计算逻辑页】!T3930-结论【关键目标】!$C$28))</f>
        <v>12.892698000000003</v>
      </c>
      <c r="V3931" s="5">
        <f t="shared" si="553"/>
        <v>4.5124443000000003</v>
      </c>
      <c r="W3931" s="5">
        <f t="shared" si="554"/>
        <v>9.1293194538000009</v>
      </c>
      <c r="X3931" s="5">
        <f t="shared" si="557"/>
        <v>0</v>
      </c>
    </row>
    <row r="3932" spans="1:24" x14ac:dyDescent="0.15">
      <c r="A3932" s="7">
        <v>3931</v>
      </c>
      <c r="B3932" s="7">
        <v>6</v>
      </c>
      <c r="C3932" s="7">
        <v>13</v>
      </c>
      <c r="D3932" s="7">
        <v>19</v>
      </c>
      <c r="E3932" s="7">
        <v>164</v>
      </c>
      <c r="F3932" s="7">
        <v>31</v>
      </c>
      <c r="G3932" s="7">
        <v>0</v>
      </c>
      <c r="H3932" s="7">
        <f t="shared" si="549"/>
        <v>2</v>
      </c>
      <c r="I3932" s="16">
        <f t="shared" si="550"/>
        <v>45090</v>
      </c>
      <c r="J3932" s="17">
        <v>1.2267999999999999</v>
      </c>
      <c r="K3932" s="18">
        <f>G3932*结论【关键目标】!C$27*0.7735*0.001</f>
        <v>0</v>
      </c>
      <c r="L3932" s="5">
        <v>0</v>
      </c>
      <c r="M3932" s="5">
        <f>ABS(IF(L3932&lt;=0,L3932/耗电量关键数据!$B$6/1000,L3932/耗电量关键数据!$B$5/1000))</f>
        <v>0</v>
      </c>
      <c r="N3932" s="5">
        <f>电气设备逐时使用率计算!H3908</f>
        <v>7.0130699999999999</v>
      </c>
      <c r="O3932" s="5">
        <f>灯光逐时使用率计算!H3908</f>
        <v>3.7403040000000001</v>
      </c>
      <c r="P3932" s="19">
        <f t="shared" si="551"/>
        <v>10.753374000000001</v>
      </c>
      <c r="Q3932" s="19">
        <f t="shared" si="555"/>
        <v>10.753374000000001</v>
      </c>
      <c r="R3932" s="20">
        <f t="shared" si="552"/>
        <v>-10.753374000000001</v>
      </c>
      <c r="S3932" s="20">
        <f t="shared" si="556"/>
        <v>10.753374000000001</v>
      </c>
      <c r="T3932" s="20">
        <f>IF((T3931+R3932)&lt;0,0,IF((T3931+R3932)&gt;结论【关键目标】!C$28,结论【关键目标】!C$28,T3931+R3932))</f>
        <v>11.246625999999999</v>
      </c>
      <c r="U3932" s="19">
        <f>IF((T3931+R3932)&lt;结论【关键目标】!$C$28,0,(发电量计算【计算逻辑页】!R3932+发电量计算【计算逻辑页】!T3931-结论【关键目标】!$C$28))</f>
        <v>0</v>
      </c>
      <c r="V3932" s="5">
        <f t="shared" si="553"/>
        <v>0</v>
      </c>
      <c r="W3932" s="5">
        <f t="shared" si="554"/>
        <v>0</v>
      </c>
      <c r="X3932" s="5">
        <f t="shared" si="557"/>
        <v>9.428558323199999</v>
      </c>
    </row>
    <row r="3933" spans="1:24" x14ac:dyDescent="0.15">
      <c r="A3933" s="7">
        <v>3932</v>
      </c>
      <c r="B3933" s="7">
        <v>6</v>
      </c>
      <c r="C3933" s="7">
        <v>13</v>
      </c>
      <c r="D3933" s="7">
        <v>20</v>
      </c>
      <c r="E3933" s="7">
        <v>164</v>
      </c>
      <c r="F3933" s="7">
        <v>30</v>
      </c>
      <c r="G3933" s="7">
        <v>0</v>
      </c>
      <c r="H3933" s="7">
        <f t="shared" si="549"/>
        <v>2</v>
      </c>
      <c r="I3933" s="16">
        <f t="shared" si="550"/>
        <v>45090</v>
      </c>
      <c r="J3933" s="17">
        <v>1.2267999999999999</v>
      </c>
      <c r="K3933" s="18">
        <f>G3933*结论【关键目标】!C$27*0.7735*0.001</f>
        <v>0</v>
      </c>
      <c r="L3933" s="5">
        <v>0</v>
      </c>
      <c r="M3933" s="5">
        <f>ABS(IF(L3933&lt;=0,L3933/耗电量关键数据!$B$6/1000,L3933/耗电量关键数据!$B$5/1000))</f>
        <v>0</v>
      </c>
      <c r="N3933" s="5">
        <f>电气设备逐时使用率计算!H3909</f>
        <v>1.1688450000000001</v>
      </c>
      <c r="O3933" s="5">
        <f>灯光逐时使用率计算!H3909</f>
        <v>0.37403039999999999</v>
      </c>
      <c r="P3933" s="19">
        <f t="shared" si="551"/>
        <v>1.5428754000000002</v>
      </c>
      <c r="Q3933" s="19">
        <f t="shared" si="555"/>
        <v>1.5428754000000002</v>
      </c>
      <c r="R3933" s="20">
        <f t="shared" si="552"/>
        <v>-1.5428754000000002</v>
      </c>
      <c r="S3933" s="20">
        <f t="shared" si="556"/>
        <v>1.5428754000000002</v>
      </c>
      <c r="T3933" s="20">
        <f>IF((T3932+R3933)&lt;0,0,IF((T3932+R3933)&gt;结论【关键目标】!C$28,结论【关键目标】!C$28,T3932+R3933))</f>
        <v>9.7037505999999993</v>
      </c>
      <c r="U3933" s="19">
        <f>IF((T3932+R3933)&lt;结论【关键目标】!$C$28,0,(发电量计算【计算逻辑页】!R3933+发电量计算【计算逻辑页】!T3932-结论【关键目标】!$C$28))</f>
        <v>0</v>
      </c>
      <c r="V3933" s="5">
        <f t="shared" si="553"/>
        <v>0</v>
      </c>
      <c r="W3933" s="5">
        <f t="shared" si="554"/>
        <v>0</v>
      </c>
      <c r="X3933" s="5">
        <f t="shared" si="557"/>
        <v>1.3527931507200002</v>
      </c>
    </row>
    <row r="3934" spans="1:24" x14ac:dyDescent="0.15">
      <c r="A3934" s="7">
        <v>3933</v>
      </c>
      <c r="B3934" s="7">
        <v>6</v>
      </c>
      <c r="C3934" s="7">
        <v>13</v>
      </c>
      <c r="D3934" s="7">
        <v>21</v>
      </c>
      <c r="E3934" s="7">
        <v>164</v>
      </c>
      <c r="F3934" s="7">
        <v>30.1</v>
      </c>
      <c r="G3934" s="7">
        <v>0</v>
      </c>
      <c r="H3934" s="7">
        <f t="shared" si="549"/>
        <v>2</v>
      </c>
      <c r="I3934" s="16">
        <f t="shared" si="550"/>
        <v>45090</v>
      </c>
      <c r="J3934" s="17">
        <v>1.2267999999999999</v>
      </c>
      <c r="K3934" s="18">
        <f>G3934*结论【关键目标】!C$27*0.7735*0.001</f>
        <v>0</v>
      </c>
      <c r="L3934" s="5">
        <v>0</v>
      </c>
      <c r="M3934" s="5">
        <f>ABS(IF(L3934&lt;=0,L3934/耗电量关键数据!$B$6/1000,L3934/耗电量关键数据!$B$5/1000))</f>
        <v>0</v>
      </c>
      <c r="N3934" s="5">
        <f>电气设备逐时使用率计算!H3910</f>
        <v>1.1688450000000001</v>
      </c>
      <c r="O3934" s="5">
        <f>灯光逐时使用率计算!H3910</f>
        <v>0.37403039999999999</v>
      </c>
      <c r="P3934" s="19">
        <f t="shared" si="551"/>
        <v>1.5428754000000002</v>
      </c>
      <c r="Q3934" s="19">
        <f t="shared" si="555"/>
        <v>1.5428754000000002</v>
      </c>
      <c r="R3934" s="20">
        <f t="shared" si="552"/>
        <v>-1.5428754000000002</v>
      </c>
      <c r="S3934" s="20">
        <f t="shared" si="556"/>
        <v>1.5428754000000002</v>
      </c>
      <c r="T3934" s="20">
        <f>IF((T3933+R3934)&lt;0,0,IF((T3933+R3934)&gt;结论【关键目标】!C$28,结论【关键目标】!C$28,T3933+R3934))</f>
        <v>8.1608751999999996</v>
      </c>
      <c r="U3934" s="19">
        <f>IF((T3933+R3934)&lt;结论【关键目标】!$C$28,0,(发电量计算【计算逻辑页】!R3934+发电量计算【计算逻辑页】!T3933-结论【关键目标】!$C$28))</f>
        <v>0</v>
      </c>
      <c r="V3934" s="5">
        <f t="shared" si="553"/>
        <v>0</v>
      </c>
      <c r="W3934" s="5">
        <f t="shared" si="554"/>
        <v>0</v>
      </c>
      <c r="X3934" s="5">
        <f t="shared" si="557"/>
        <v>1.3527931507200002</v>
      </c>
    </row>
    <row r="3935" spans="1:24" x14ac:dyDescent="0.15">
      <c r="A3935" s="7">
        <v>3934</v>
      </c>
      <c r="B3935" s="7">
        <v>6</v>
      </c>
      <c r="C3935" s="7">
        <v>13</v>
      </c>
      <c r="D3935" s="7">
        <v>22</v>
      </c>
      <c r="E3935" s="7">
        <v>164</v>
      </c>
      <c r="F3935" s="7">
        <v>28</v>
      </c>
      <c r="G3935" s="7">
        <v>0</v>
      </c>
      <c r="H3935" s="7">
        <f t="shared" si="549"/>
        <v>2</v>
      </c>
      <c r="I3935" s="16">
        <f t="shared" si="550"/>
        <v>45090</v>
      </c>
      <c r="J3935" s="17">
        <v>0.70809999999999995</v>
      </c>
      <c r="K3935" s="18">
        <f>G3935*结论【关键目标】!C$27*0.7735*0.001</f>
        <v>0</v>
      </c>
      <c r="L3935" s="5">
        <v>0</v>
      </c>
      <c r="M3935" s="5">
        <f>ABS(IF(L3935&lt;=0,L3935/耗电量关键数据!$B$6/1000,L3935/耗电量关键数据!$B$5/1000))</f>
        <v>0</v>
      </c>
      <c r="N3935" s="5">
        <f>电气设备逐时使用率计算!H3911</f>
        <v>1.1688450000000001</v>
      </c>
      <c r="O3935" s="5">
        <f>灯光逐时使用率计算!H3911</f>
        <v>0.37403039999999999</v>
      </c>
      <c r="P3935" s="19">
        <f t="shared" si="551"/>
        <v>1.5428754000000002</v>
      </c>
      <c r="Q3935" s="19">
        <f t="shared" si="555"/>
        <v>0</v>
      </c>
      <c r="R3935" s="20">
        <f t="shared" si="552"/>
        <v>0</v>
      </c>
      <c r="S3935" s="20">
        <f t="shared" si="556"/>
        <v>0</v>
      </c>
      <c r="T3935" s="20">
        <f>IF((T3934+R3935)&lt;0,0,IF((T3934+R3935)&gt;结论【关键目标】!C$28,结论【关键目标】!C$28,T3934+R3935))</f>
        <v>8.1608751999999996</v>
      </c>
      <c r="U3935" s="19">
        <f>IF((T3934+R3935)&lt;结论【关键目标】!$C$28,0,(发电量计算【计算逻辑页】!R3935+发电量计算【计算逻辑页】!T3934-结论【关键目标】!$C$28))</f>
        <v>0</v>
      </c>
      <c r="V3935" s="5">
        <f t="shared" si="553"/>
        <v>0</v>
      </c>
      <c r="W3935" s="5">
        <f t="shared" si="554"/>
        <v>0</v>
      </c>
      <c r="X3935" s="5">
        <f t="shared" si="557"/>
        <v>0</v>
      </c>
    </row>
    <row r="3936" spans="1:24" x14ac:dyDescent="0.15">
      <c r="A3936" s="7">
        <v>3935</v>
      </c>
      <c r="B3936" s="7">
        <v>6</v>
      </c>
      <c r="C3936" s="7">
        <v>13</v>
      </c>
      <c r="D3936" s="7">
        <v>23</v>
      </c>
      <c r="E3936" s="7">
        <v>164</v>
      </c>
      <c r="F3936" s="7">
        <v>26</v>
      </c>
      <c r="G3936" s="7">
        <v>0</v>
      </c>
      <c r="H3936" s="7">
        <f t="shared" si="549"/>
        <v>2</v>
      </c>
      <c r="I3936" s="16">
        <f t="shared" si="550"/>
        <v>45090</v>
      </c>
      <c r="J3936" s="17">
        <v>0.70809999999999995</v>
      </c>
      <c r="K3936" s="18">
        <f>G3936*结论【关键目标】!C$27*0.7735*0.001</f>
        <v>0</v>
      </c>
      <c r="L3936" s="5">
        <v>0</v>
      </c>
      <c r="M3936" s="5">
        <f>ABS(IF(L3936&lt;=0,L3936/耗电量关键数据!$B$6/1000,L3936/耗电量关键数据!$B$5/1000))</f>
        <v>0</v>
      </c>
      <c r="N3936" s="5">
        <f>电气设备逐时使用率计算!H3912</f>
        <v>1.1688450000000001</v>
      </c>
      <c r="O3936" s="5">
        <f>灯光逐时使用率计算!H3912</f>
        <v>0.37403039999999999</v>
      </c>
      <c r="P3936" s="19">
        <f t="shared" si="551"/>
        <v>1.5428754000000002</v>
      </c>
      <c r="Q3936" s="19">
        <f t="shared" si="555"/>
        <v>0</v>
      </c>
      <c r="R3936" s="20">
        <f t="shared" si="552"/>
        <v>0</v>
      </c>
      <c r="S3936" s="20">
        <f t="shared" si="556"/>
        <v>0</v>
      </c>
      <c r="T3936" s="20">
        <f>IF((T3935+R3936)&lt;0,0,IF((T3935+R3936)&gt;结论【关键目标】!C$28,结论【关键目标】!C$28,T3935+R3936))</f>
        <v>8.1608751999999996</v>
      </c>
      <c r="U3936" s="19">
        <f>IF((T3935+R3936)&lt;结论【关键目标】!$C$28,0,(发电量计算【计算逻辑页】!R3936+发电量计算【计算逻辑页】!T3935-结论【关键目标】!$C$28))</f>
        <v>0</v>
      </c>
      <c r="V3936" s="5">
        <f t="shared" si="553"/>
        <v>0</v>
      </c>
      <c r="W3936" s="5">
        <f t="shared" si="554"/>
        <v>0</v>
      </c>
      <c r="X3936" s="5">
        <f t="shared" si="557"/>
        <v>0</v>
      </c>
    </row>
    <row r="3937" spans="1:24" x14ac:dyDescent="0.15">
      <c r="A3937" s="7">
        <v>3936</v>
      </c>
      <c r="B3937" s="7">
        <v>6</v>
      </c>
      <c r="C3937" s="7">
        <v>13</v>
      </c>
      <c r="D3937" s="7">
        <v>24</v>
      </c>
      <c r="E3937" s="7">
        <v>164</v>
      </c>
      <c r="F3937" s="7">
        <v>25.8</v>
      </c>
      <c r="G3937" s="7">
        <v>0</v>
      </c>
      <c r="H3937" s="7">
        <f t="shared" si="549"/>
        <v>2</v>
      </c>
      <c r="I3937" s="16">
        <f t="shared" si="550"/>
        <v>45090</v>
      </c>
      <c r="J3937" s="17">
        <v>0.2407</v>
      </c>
      <c r="K3937" s="18">
        <f>G3937*结论【关键目标】!C$27*0.7735*0.001</f>
        <v>0</v>
      </c>
      <c r="L3937" s="5">
        <v>0</v>
      </c>
      <c r="M3937" s="5">
        <f>ABS(IF(L3937&lt;=0,L3937/耗电量关键数据!$B$6/1000,L3937/耗电量关键数据!$B$5/1000))</f>
        <v>0</v>
      </c>
      <c r="N3937" s="5">
        <f>电气设备逐时使用率计算!H3913</f>
        <v>1.1688450000000001</v>
      </c>
      <c r="O3937" s="5">
        <f>灯光逐时使用率计算!H3913</f>
        <v>0.37403039999999999</v>
      </c>
      <c r="P3937" s="19">
        <f t="shared" si="551"/>
        <v>1.5428754000000002</v>
      </c>
      <c r="Q3937" s="19">
        <f t="shared" si="555"/>
        <v>0</v>
      </c>
      <c r="R3937" s="20">
        <f t="shared" si="552"/>
        <v>0</v>
      </c>
      <c r="S3937" s="20">
        <f t="shared" si="556"/>
        <v>0</v>
      </c>
      <c r="T3937" s="20">
        <f>IF((T3936+R3937)&lt;0,0,IF((T3936+R3937)&gt;结论【关键目标】!C$28,结论【关键目标】!C$28,T3936+R3937))</f>
        <v>8.1608751999999996</v>
      </c>
      <c r="U3937" s="19">
        <f>IF((T3936+R3937)&lt;结论【关键目标】!$C$28,0,(发电量计算【计算逻辑页】!R3937+发电量计算【计算逻辑页】!T3936-结论【关键目标】!$C$28))</f>
        <v>0</v>
      </c>
      <c r="V3937" s="5">
        <f t="shared" si="553"/>
        <v>0</v>
      </c>
      <c r="W3937" s="5">
        <f t="shared" si="554"/>
        <v>0</v>
      </c>
      <c r="X3937" s="5">
        <f t="shared" si="557"/>
        <v>0</v>
      </c>
    </row>
    <row r="3938" spans="1:24" x14ac:dyDescent="0.15">
      <c r="A3938" s="7">
        <v>3937</v>
      </c>
      <c r="B3938" s="7">
        <v>6</v>
      </c>
      <c r="C3938" s="7">
        <v>14</v>
      </c>
      <c r="D3938" s="7">
        <v>1</v>
      </c>
      <c r="E3938" s="7">
        <v>165</v>
      </c>
      <c r="F3938" s="7">
        <v>25.2</v>
      </c>
      <c r="G3938" s="7">
        <v>0</v>
      </c>
      <c r="H3938" s="7">
        <f t="shared" si="549"/>
        <v>3</v>
      </c>
      <c r="I3938" s="16">
        <f t="shared" si="550"/>
        <v>45091</v>
      </c>
      <c r="J3938" s="17">
        <v>0.2407</v>
      </c>
      <c r="K3938" s="18">
        <f>G3938*结论【关键目标】!C$27*0.7735*0.001</f>
        <v>0</v>
      </c>
      <c r="L3938" s="5">
        <v>0</v>
      </c>
      <c r="M3938" s="5">
        <f>ABS(IF(L3938&lt;=0,L3938/耗电量关键数据!$B$6/1000,L3938/耗电量关键数据!$B$5/1000))</f>
        <v>0</v>
      </c>
      <c r="N3938" s="5">
        <f>电气设备逐时使用率计算!H3914</f>
        <v>1.1688450000000001</v>
      </c>
      <c r="O3938" s="5">
        <f>灯光逐时使用率计算!H3914</f>
        <v>0.37403039999999999</v>
      </c>
      <c r="P3938" s="19">
        <f t="shared" si="551"/>
        <v>1.5428754000000002</v>
      </c>
      <c r="Q3938" s="19">
        <f t="shared" si="555"/>
        <v>0</v>
      </c>
      <c r="R3938" s="20">
        <f t="shared" si="552"/>
        <v>0</v>
      </c>
      <c r="S3938" s="20">
        <f t="shared" si="556"/>
        <v>0</v>
      </c>
      <c r="T3938" s="20">
        <f>IF((T3937+R3938)&lt;0,0,IF((T3937+R3938)&gt;结论【关键目标】!C$28,结论【关键目标】!C$28,T3937+R3938))</f>
        <v>8.1608751999999996</v>
      </c>
      <c r="U3938" s="19">
        <f>IF((T3937+R3938)&lt;结论【关键目标】!$C$28,0,(发电量计算【计算逻辑页】!R3938+发电量计算【计算逻辑页】!T3937-结论【关键目标】!$C$28))</f>
        <v>0</v>
      </c>
      <c r="V3938" s="5">
        <f t="shared" si="553"/>
        <v>0</v>
      </c>
      <c r="W3938" s="5">
        <f t="shared" si="554"/>
        <v>0</v>
      </c>
      <c r="X3938" s="5">
        <f t="shared" si="557"/>
        <v>0</v>
      </c>
    </row>
    <row r="3939" spans="1:24" x14ac:dyDescent="0.15">
      <c r="A3939" s="7">
        <v>3938</v>
      </c>
      <c r="B3939" s="7">
        <v>6</v>
      </c>
      <c r="C3939" s="7">
        <v>14</v>
      </c>
      <c r="D3939" s="7">
        <v>2</v>
      </c>
      <c r="E3939" s="7">
        <v>165</v>
      </c>
      <c r="F3939" s="7">
        <v>24.5</v>
      </c>
      <c r="G3939" s="7">
        <v>0</v>
      </c>
      <c r="H3939" s="7">
        <f t="shared" si="549"/>
        <v>3</v>
      </c>
      <c r="I3939" s="16">
        <f t="shared" si="550"/>
        <v>45091</v>
      </c>
      <c r="J3939" s="17">
        <v>0.2407</v>
      </c>
      <c r="K3939" s="18">
        <f>G3939*结论【关键目标】!C$27*0.7735*0.001</f>
        <v>0</v>
      </c>
      <c r="L3939" s="5">
        <v>0</v>
      </c>
      <c r="M3939" s="5">
        <f>ABS(IF(L3939&lt;=0,L3939/耗电量关键数据!$B$6/1000,L3939/耗电量关键数据!$B$5/1000))</f>
        <v>0</v>
      </c>
      <c r="N3939" s="5">
        <f>电气设备逐时使用率计算!H3915</f>
        <v>1.1688450000000001</v>
      </c>
      <c r="O3939" s="5">
        <f>灯光逐时使用率计算!H3915</f>
        <v>0.37403039999999999</v>
      </c>
      <c r="P3939" s="19">
        <f t="shared" si="551"/>
        <v>1.5428754000000002</v>
      </c>
      <c r="Q3939" s="19">
        <f t="shared" si="555"/>
        <v>0</v>
      </c>
      <c r="R3939" s="20">
        <f t="shared" si="552"/>
        <v>0</v>
      </c>
      <c r="S3939" s="20">
        <f t="shared" si="556"/>
        <v>0</v>
      </c>
      <c r="T3939" s="20">
        <f>IF((T3938+R3939)&lt;0,0,IF((T3938+R3939)&gt;结论【关键目标】!C$28,结论【关键目标】!C$28,T3938+R3939))</f>
        <v>8.1608751999999996</v>
      </c>
      <c r="U3939" s="19">
        <f>IF((T3938+R3939)&lt;结论【关键目标】!$C$28,0,(发电量计算【计算逻辑页】!R3939+发电量计算【计算逻辑页】!T3938-结论【关键目标】!$C$28))</f>
        <v>0</v>
      </c>
      <c r="V3939" s="5">
        <f t="shared" si="553"/>
        <v>0</v>
      </c>
      <c r="W3939" s="5">
        <f t="shared" si="554"/>
        <v>0</v>
      </c>
      <c r="X3939" s="5">
        <f t="shared" si="557"/>
        <v>0</v>
      </c>
    </row>
    <row r="3940" spans="1:24" x14ac:dyDescent="0.15">
      <c r="A3940" s="7">
        <v>3939</v>
      </c>
      <c r="B3940" s="7">
        <v>6</v>
      </c>
      <c r="C3940" s="7">
        <v>14</v>
      </c>
      <c r="D3940" s="7">
        <v>3</v>
      </c>
      <c r="E3940" s="7">
        <v>165</v>
      </c>
      <c r="F3940" s="7">
        <v>23.9</v>
      </c>
      <c r="G3940" s="7">
        <v>0</v>
      </c>
      <c r="H3940" s="7">
        <f t="shared" si="549"/>
        <v>3</v>
      </c>
      <c r="I3940" s="16">
        <f t="shared" si="550"/>
        <v>45091</v>
      </c>
      <c r="J3940" s="17">
        <v>0.2407</v>
      </c>
      <c r="K3940" s="18">
        <f>G3940*结论【关键目标】!C$27*0.7735*0.001</f>
        <v>0</v>
      </c>
      <c r="L3940" s="5">
        <v>0</v>
      </c>
      <c r="M3940" s="5">
        <f>ABS(IF(L3940&lt;=0,L3940/耗电量关键数据!$B$6/1000,L3940/耗电量关键数据!$B$5/1000))</f>
        <v>0</v>
      </c>
      <c r="N3940" s="5">
        <f>电气设备逐时使用率计算!H3916</f>
        <v>1.1688450000000001</v>
      </c>
      <c r="O3940" s="5">
        <f>灯光逐时使用率计算!H3916</f>
        <v>0.37403039999999999</v>
      </c>
      <c r="P3940" s="19">
        <f t="shared" si="551"/>
        <v>1.5428754000000002</v>
      </c>
      <c r="Q3940" s="19">
        <f t="shared" si="555"/>
        <v>0</v>
      </c>
      <c r="R3940" s="20">
        <f t="shared" si="552"/>
        <v>0</v>
      </c>
      <c r="S3940" s="20">
        <f t="shared" si="556"/>
        <v>0</v>
      </c>
      <c r="T3940" s="20">
        <f>IF((T3939+R3940)&lt;0,0,IF((T3939+R3940)&gt;结论【关键目标】!C$28,结论【关键目标】!C$28,T3939+R3940))</f>
        <v>8.1608751999999996</v>
      </c>
      <c r="U3940" s="19">
        <f>IF((T3939+R3940)&lt;结论【关键目标】!$C$28,0,(发电量计算【计算逻辑页】!R3940+发电量计算【计算逻辑页】!T3939-结论【关键目标】!$C$28))</f>
        <v>0</v>
      </c>
      <c r="V3940" s="5">
        <f t="shared" si="553"/>
        <v>0</v>
      </c>
      <c r="W3940" s="5">
        <f t="shared" si="554"/>
        <v>0</v>
      </c>
      <c r="X3940" s="5">
        <f t="shared" si="557"/>
        <v>0</v>
      </c>
    </row>
    <row r="3941" spans="1:24" x14ac:dyDescent="0.15">
      <c r="A3941" s="7">
        <v>3940</v>
      </c>
      <c r="B3941" s="7">
        <v>6</v>
      </c>
      <c r="C3941" s="7">
        <v>14</v>
      </c>
      <c r="D3941" s="7">
        <v>4</v>
      </c>
      <c r="E3941" s="7">
        <v>165</v>
      </c>
      <c r="F3941" s="7">
        <v>23.5</v>
      </c>
      <c r="G3941" s="7">
        <v>0</v>
      </c>
      <c r="H3941" s="7">
        <f t="shared" si="549"/>
        <v>3</v>
      </c>
      <c r="I3941" s="16">
        <f t="shared" si="550"/>
        <v>45091</v>
      </c>
      <c r="J3941" s="17">
        <v>0.2407</v>
      </c>
      <c r="K3941" s="18">
        <f>G3941*结论【关键目标】!C$27*0.7735*0.001</f>
        <v>0</v>
      </c>
      <c r="L3941" s="5">
        <v>0</v>
      </c>
      <c r="M3941" s="5">
        <f>ABS(IF(L3941&lt;=0,L3941/耗电量关键数据!$B$6/1000,L3941/耗电量关键数据!$B$5/1000))</f>
        <v>0</v>
      </c>
      <c r="N3941" s="5">
        <f>电气设备逐时使用率计算!H3917</f>
        <v>1.1688450000000001</v>
      </c>
      <c r="O3941" s="5">
        <f>灯光逐时使用率计算!H3917</f>
        <v>0.37403039999999999</v>
      </c>
      <c r="P3941" s="19">
        <f t="shared" si="551"/>
        <v>1.5428754000000002</v>
      </c>
      <c r="Q3941" s="19">
        <f t="shared" si="555"/>
        <v>0</v>
      </c>
      <c r="R3941" s="20">
        <f t="shared" si="552"/>
        <v>0</v>
      </c>
      <c r="S3941" s="20">
        <f t="shared" si="556"/>
        <v>0</v>
      </c>
      <c r="T3941" s="20">
        <f>IF((T3940+R3941)&lt;0,0,IF((T3940+R3941)&gt;结论【关键目标】!C$28,结论【关键目标】!C$28,T3940+R3941))</f>
        <v>8.1608751999999996</v>
      </c>
      <c r="U3941" s="19">
        <f>IF((T3940+R3941)&lt;结论【关键目标】!$C$28,0,(发电量计算【计算逻辑页】!R3941+发电量计算【计算逻辑页】!T3940-结论【关键目标】!$C$28))</f>
        <v>0</v>
      </c>
      <c r="V3941" s="5">
        <f t="shared" si="553"/>
        <v>0</v>
      </c>
      <c r="W3941" s="5">
        <f t="shared" si="554"/>
        <v>0</v>
      </c>
      <c r="X3941" s="5">
        <f t="shared" si="557"/>
        <v>0</v>
      </c>
    </row>
    <row r="3942" spans="1:24" x14ac:dyDescent="0.15">
      <c r="A3942" s="7">
        <v>3941</v>
      </c>
      <c r="B3942" s="7">
        <v>6</v>
      </c>
      <c r="C3942" s="7">
        <v>14</v>
      </c>
      <c r="D3942" s="7">
        <v>5</v>
      </c>
      <c r="E3942" s="7">
        <v>165</v>
      </c>
      <c r="F3942" s="7">
        <v>23.1</v>
      </c>
      <c r="G3942" s="7">
        <v>30.4</v>
      </c>
      <c r="H3942" s="7">
        <f t="shared" si="549"/>
        <v>3</v>
      </c>
      <c r="I3942" s="16">
        <f t="shared" si="550"/>
        <v>45091</v>
      </c>
      <c r="J3942" s="17">
        <v>0.2407</v>
      </c>
      <c r="K3942" s="18">
        <f>G3942*结论【关键目标】!C$27*0.7735*0.001</f>
        <v>2.8217280000000002</v>
      </c>
      <c r="L3942" s="5">
        <v>0</v>
      </c>
      <c r="M3942" s="5">
        <f>ABS(IF(L3942&lt;=0,L3942/耗电量关键数据!$B$6/1000,L3942/耗电量关键数据!$B$5/1000))</f>
        <v>0</v>
      </c>
      <c r="N3942" s="5">
        <f>电气设备逐时使用率计算!H3918</f>
        <v>1.1688450000000001</v>
      </c>
      <c r="O3942" s="5">
        <f>灯光逐时使用率计算!H3918</f>
        <v>0.37403039999999999</v>
      </c>
      <c r="P3942" s="19">
        <f t="shared" si="551"/>
        <v>1.5428754000000002</v>
      </c>
      <c r="Q3942" s="19">
        <f t="shared" si="555"/>
        <v>0</v>
      </c>
      <c r="R3942" s="20">
        <f t="shared" si="552"/>
        <v>2.8217280000000002</v>
      </c>
      <c r="S3942" s="20">
        <f t="shared" si="556"/>
        <v>0</v>
      </c>
      <c r="T3942" s="20">
        <f>IF((T3941+R3942)&lt;0,0,IF((T3941+R3942)&gt;结论【关键目标】!C$28,结论【关键目标】!C$28,T3941+R3942))</f>
        <v>10.9826032</v>
      </c>
      <c r="U3942" s="19">
        <f>IF((T3941+R3942)&lt;结论【关键目标】!$C$28,0,(发电量计算【计算逻辑页】!R3942+发电量计算【计算逻辑页】!T3941-结论【关键目标】!$C$28))</f>
        <v>0</v>
      </c>
      <c r="V3942" s="5">
        <f t="shared" si="553"/>
        <v>0</v>
      </c>
      <c r="W3942" s="5">
        <f t="shared" si="554"/>
        <v>0.37137010878000004</v>
      </c>
      <c r="X3942" s="5">
        <f t="shared" si="557"/>
        <v>0</v>
      </c>
    </row>
    <row r="3943" spans="1:24" x14ac:dyDescent="0.15">
      <c r="A3943" s="7">
        <v>3942</v>
      </c>
      <c r="B3943" s="7">
        <v>6</v>
      </c>
      <c r="C3943" s="7">
        <v>14</v>
      </c>
      <c r="D3943" s="7">
        <v>6</v>
      </c>
      <c r="E3943" s="7">
        <v>165</v>
      </c>
      <c r="F3943" s="7">
        <v>22.7</v>
      </c>
      <c r="G3943" s="7">
        <v>139.69999999999999</v>
      </c>
      <c r="H3943" s="7">
        <f t="shared" si="549"/>
        <v>3</v>
      </c>
      <c r="I3943" s="16">
        <f t="shared" si="550"/>
        <v>45091</v>
      </c>
      <c r="J3943" s="17">
        <v>0.2407</v>
      </c>
      <c r="K3943" s="18">
        <f>G3943*结论【关键目标】!C$27*0.7735*0.001</f>
        <v>12.966953999999999</v>
      </c>
      <c r="L3943" s="5">
        <v>0</v>
      </c>
      <c r="M3943" s="5">
        <f>ABS(IF(L3943&lt;=0,L3943/耗电量关键数据!$B$6/1000,L3943/耗电量关键数据!$B$5/1000))</f>
        <v>0</v>
      </c>
      <c r="N3943" s="5">
        <f>电气设备逐时使用率计算!H3919</f>
        <v>1.1688450000000001</v>
      </c>
      <c r="O3943" s="5">
        <f>灯光逐时使用率计算!H3919</f>
        <v>0.37403039999999999</v>
      </c>
      <c r="P3943" s="19">
        <f t="shared" si="551"/>
        <v>1.5428754000000002</v>
      </c>
      <c r="Q3943" s="19">
        <f t="shared" si="555"/>
        <v>0</v>
      </c>
      <c r="R3943" s="20">
        <f t="shared" si="552"/>
        <v>12.966953999999999</v>
      </c>
      <c r="S3943" s="20">
        <f t="shared" si="556"/>
        <v>0</v>
      </c>
      <c r="T3943" s="20">
        <f>IF((T3942+R3943)&lt;0,0,IF((T3942+R3943)&gt;结论【关键目标】!C$28,结论【关键目标】!C$28,T3942+R3943))</f>
        <v>22</v>
      </c>
      <c r="U3943" s="19">
        <f>IF((T3942+R3943)&lt;结论【关键目标】!$C$28,0,(发电量计算【计算逻辑页】!R3943+发电量计算【计算逻辑页】!T3942-结论【关键目标】!$C$28))</f>
        <v>1.949557200000001</v>
      </c>
      <c r="V3943" s="5">
        <f t="shared" si="553"/>
        <v>0</v>
      </c>
      <c r="W3943" s="5">
        <f t="shared" si="554"/>
        <v>0.37137010878000004</v>
      </c>
      <c r="X3943" s="5">
        <f t="shared" si="557"/>
        <v>0</v>
      </c>
    </row>
    <row r="3944" spans="1:24" x14ac:dyDescent="0.15">
      <c r="A3944" s="7">
        <v>3943</v>
      </c>
      <c r="B3944" s="7">
        <v>6</v>
      </c>
      <c r="C3944" s="7">
        <v>14</v>
      </c>
      <c r="D3944" s="7">
        <v>7</v>
      </c>
      <c r="E3944" s="7">
        <v>165</v>
      </c>
      <c r="F3944" s="7">
        <v>21</v>
      </c>
      <c r="G3944" s="7">
        <v>208.1</v>
      </c>
      <c r="H3944" s="7">
        <f t="shared" si="549"/>
        <v>3</v>
      </c>
      <c r="I3944" s="16">
        <f t="shared" si="550"/>
        <v>45091</v>
      </c>
      <c r="J3944" s="17">
        <v>0.2407</v>
      </c>
      <c r="K3944" s="18">
        <f>G3944*结论【关键目标】!C$27*0.7735*0.001</f>
        <v>19.315842</v>
      </c>
      <c r="L3944" s="5">
        <v>0</v>
      </c>
      <c r="M3944" s="5">
        <f>ABS(IF(L3944&lt;=0,L3944/耗电量关键数据!$B$6/1000,L3944/耗电量关键数据!$B$5/1000))</f>
        <v>0</v>
      </c>
      <c r="N3944" s="5">
        <f>电气设备逐时使用率计算!H3920</f>
        <v>2.3376900000000003</v>
      </c>
      <c r="O3944" s="5">
        <f>灯光逐时使用率计算!H3920</f>
        <v>1.2467680000000001</v>
      </c>
      <c r="P3944" s="19">
        <f t="shared" si="551"/>
        <v>3.5844580000000006</v>
      </c>
      <c r="Q3944" s="19">
        <f t="shared" si="555"/>
        <v>0</v>
      </c>
      <c r="R3944" s="20">
        <f t="shared" si="552"/>
        <v>19.315842</v>
      </c>
      <c r="S3944" s="20">
        <f t="shared" si="556"/>
        <v>0</v>
      </c>
      <c r="T3944" s="20">
        <f>IF((T3943+R3944)&lt;0,0,IF((T3943+R3944)&gt;结论【关键目标】!C$28,结论【关键目标】!C$28,T3943+R3944))</f>
        <v>22</v>
      </c>
      <c r="U3944" s="19">
        <f>IF((T3943+R3944)&lt;结论【关键目标】!$C$28,0,(发电量计算【计算逻辑页】!R3944+发电量计算【计算逻辑页】!T3943-结论【关键目标】!$C$28))</f>
        <v>19.315842000000004</v>
      </c>
      <c r="V3944" s="5">
        <f t="shared" si="553"/>
        <v>0</v>
      </c>
      <c r="W3944" s="5">
        <f t="shared" si="554"/>
        <v>0.8627790406000001</v>
      </c>
      <c r="X3944" s="5">
        <f t="shared" si="557"/>
        <v>0</v>
      </c>
    </row>
    <row r="3945" spans="1:24" x14ac:dyDescent="0.15">
      <c r="A3945" s="7">
        <v>3944</v>
      </c>
      <c r="B3945" s="7">
        <v>6</v>
      </c>
      <c r="C3945" s="7">
        <v>14</v>
      </c>
      <c r="D3945" s="7">
        <v>8</v>
      </c>
      <c r="E3945" s="7">
        <v>165</v>
      </c>
      <c r="F3945" s="7">
        <v>24</v>
      </c>
      <c r="G3945" s="7">
        <v>388.9</v>
      </c>
      <c r="H3945" s="7">
        <f t="shared" si="549"/>
        <v>3</v>
      </c>
      <c r="I3945" s="16">
        <f t="shared" si="550"/>
        <v>45091</v>
      </c>
      <c r="J3945" s="17">
        <v>0.70809999999999995</v>
      </c>
      <c r="K3945" s="18">
        <f>G3945*结论【关键目标】!C$27*0.7735*0.001</f>
        <v>36.097697999999994</v>
      </c>
      <c r="L3945" s="5">
        <v>19752.372520000001</v>
      </c>
      <c r="M3945" s="5">
        <f>ABS(IF(L3945&lt;=0,L3945/耗电量关键数据!$B$6/1000,L3945/耗电量关键数据!$B$5/1000))</f>
        <v>5.6435350057142859</v>
      </c>
      <c r="N3945" s="5">
        <f>电气设备逐时使用率计算!H3921</f>
        <v>11.688450000000001</v>
      </c>
      <c r="O3945" s="5">
        <f>灯光逐时使用率计算!H3921</f>
        <v>6.2338399999999998</v>
      </c>
      <c r="P3945" s="19">
        <f t="shared" si="551"/>
        <v>23.565825005714288</v>
      </c>
      <c r="Q3945" s="19">
        <f t="shared" si="555"/>
        <v>0</v>
      </c>
      <c r="R3945" s="20">
        <f t="shared" si="552"/>
        <v>36.097697999999994</v>
      </c>
      <c r="S3945" s="20">
        <f t="shared" si="556"/>
        <v>0</v>
      </c>
      <c r="T3945" s="20">
        <f>IF((T3944+R3945)&lt;0,0,IF((T3944+R3945)&gt;结论【关键目标】!C$28,结论【关键目标】!C$28,T3944+R3945))</f>
        <v>22</v>
      </c>
      <c r="U3945" s="19">
        <f>IF((T3944+R3945)&lt;结论【关键目标】!$C$28,0,(发电量计算【计算逻辑页】!R3945+发电量计算【计算逻辑页】!T3944-结论【关键目标】!$C$28))</f>
        <v>36.097697999999994</v>
      </c>
      <c r="V3945" s="5">
        <f t="shared" si="553"/>
        <v>12.634194299999997</v>
      </c>
      <c r="W3945" s="5">
        <f t="shared" si="554"/>
        <v>16.686960686546286</v>
      </c>
      <c r="X3945" s="5">
        <f t="shared" si="557"/>
        <v>0</v>
      </c>
    </row>
    <row r="3946" spans="1:24" x14ac:dyDescent="0.15">
      <c r="A3946" s="7">
        <v>3945</v>
      </c>
      <c r="B3946" s="7">
        <v>6</v>
      </c>
      <c r="C3946" s="7">
        <v>14</v>
      </c>
      <c r="D3946" s="7">
        <v>9</v>
      </c>
      <c r="E3946" s="7">
        <v>165</v>
      </c>
      <c r="F3946" s="7">
        <v>27.1</v>
      </c>
      <c r="G3946" s="7">
        <v>632.9</v>
      </c>
      <c r="H3946" s="7">
        <f t="shared" si="549"/>
        <v>3</v>
      </c>
      <c r="I3946" s="16">
        <f t="shared" si="550"/>
        <v>45091</v>
      </c>
      <c r="J3946" s="17">
        <v>0.70809999999999995</v>
      </c>
      <c r="K3946" s="18">
        <f>G3946*结论【关键目标】!C$27*0.7735*0.001</f>
        <v>58.745778000000001</v>
      </c>
      <c r="L3946" s="5">
        <v>37944.955629999997</v>
      </c>
      <c r="M3946" s="5">
        <f>ABS(IF(L3946&lt;=0,L3946/耗电量关键数据!$B$6/1000,L3946/耗电量关键数据!$B$5/1000))</f>
        <v>10.841415894285714</v>
      </c>
      <c r="N3946" s="5">
        <f>电气设备逐时使用率计算!H3922</f>
        <v>22.208055000000002</v>
      </c>
      <c r="O3946" s="5">
        <f>灯光逐时使用率计算!H3922</f>
        <v>11.844296</v>
      </c>
      <c r="P3946" s="19">
        <f t="shared" si="551"/>
        <v>44.893766894285719</v>
      </c>
      <c r="Q3946" s="19">
        <f t="shared" si="555"/>
        <v>0</v>
      </c>
      <c r="R3946" s="20">
        <f t="shared" si="552"/>
        <v>58.745778000000001</v>
      </c>
      <c r="S3946" s="20">
        <f t="shared" si="556"/>
        <v>0</v>
      </c>
      <c r="T3946" s="20">
        <f>IF((T3945+R3946)&lt;0,0,IF((T3945+R3946)&gt;结论【关键目标】!C$28,结论【关键目标】!C$28,T3945+R3946))</f>
        <v>22</v>
      </c>
      <c r="U3946" s="19">
        <f>IF((T3945+R3946)&lt;结论【关键目标】!$C$28,0,(发电量计算【计算逻辑页】!R3946+发电量计算【计算逻辑页】!T3945-结论【关键目标】!$C$28))</f>
        <v>58.745778000000001</v>
      </c>
      <c r="V3946" s="5">
        <f t="shared" si="553"/>
        <v>20.561022299999998</v>
      </c>
      <c r="W3946" s="5">
        <f t="shared" si="554"/>
        <v>31.789276337843717</v>
      </c>
      <c r="X3946" s="5">
        <f t="shared" si="557"/>
        <v>0</v>
      </c>
    </row>
    <row r="3947" spans="1:24" x14ac:dyDescent="0.15">
      <c r="A3947" s="7">
        <v>3946</v>
      </c>
      <c r="B3947" s="7">
        <v>6</v>
      </c>
      <c r="C3947" s="7">
        <v>14</v>
      </c>
      <c r="D3947" s="7">
        <v>10</v>
      </c>
      <c r="E3947" s="7">
        <v>165</v>
      </c>
      <c r="F3947" s="7">
        <v>27</v>
      </c>
      <c r="G3947" s="7">
        <v>761</v>
      </c>
      <c r="H3947" s="7">
        <f t="shared" si="549"/>
        <v>3</v>
      </c>
      <c r="I3947" s="16">
        <f t="shared" si="550"/>
        <v>45091</v>
      </c>
      <c r="J3947" s="17">
        <v>0.70809999999999995</v>
      </c>
      <c r="K3947" s="18">
        <f>G3947*结论【关键目标】!C$27*0.7735*0.001</f>
        <v>70.636020000000002</v>
      </c>
      <c r="L3947" s="5">
        <v>46507.390079999997</v>
      </c>
      <c r="M3947" s="5">
        <f>ABS(IF(L3947&lt;=0,L3947/耗电量关键数据!$B$6/1000,L3947/耗电量关键数据!$B$5/1000))</f>
        <v>13.287825737142857</v>
      </c>
      <c r="N3947" s="5">
        <f>电气设备逐时使用率计算!H3923</f>
        <v>22.208055000000002</v>
      </c>
      <c r="O3947" s="5">
        <f>灯光逐时使用率计算!H3923</f>
        <v>11.844296</v>
      </c>
      <c r="P3947" s="19">
        <f t="shared" si="551"/>
        <v>47.340176737142855</v>
      </c>
      <c r="Q3947" s="19">
        <f t="shared" si="555"/>
        <v>0</v>
      </c>
      <c r="R3947" s="20">
        <f t="shared" si="552"/>
        <v>70.636020000000002</v>
      </c>
      <c r="S3947" s="20">
        <f t="shared" si="556"/>
        <v>0</v>
      </c>
      <c r="T3947" s="20">
        <f>IF((T3946+R3947)&lt;0,0,IF((T3946+R3947)&gt;结论【关键目标】!C$28,结论【关键目标】!C$28,T3946+R3947))</f>
        <v>22</v>
      </c>
      <c r="U3947" s="19">
        <f>IF((T3946+R3947)&lt;结论【关键目标】!$C$28,0,(发电量计算【计算逻辑页】!R3947+发电量计算【计算逻辑页】!T3946-结论【关键目标】!$C$28))</f>
        <v>70.636020000000002</v>
      </c>
      <c r="V3947" s="5">
        <f t="shared" si="553"/>
        <v>24.722607</v>
      </c>
      <c r="W3947" s="5">
        <f t="shared" si="554"/>
        <v>33.521579147570854</v>
      </c>
      <c r="X3947" s="5">
        <f t="shared" si="557"/>
        <v>0</v>
      </c>
    </row>
    <row r="3948" spans="1:24" x14ac:dyDescent="0.15">
      <c r="A3948" s="7">
        <v>3947</v>
      </c>
      <c r="B3948" s="7">
        <v>6</v>
      </c>
      <c r="C3948" s="7">
        <v>14</v>
      </c>
      <c r="D3948" s="7">
        <v>11</v>
      </c>
      <c r="E3948" s="7">
        <v>165</v>
      </c>
      <c r="F3948" s="7">
        <v>27</v>
      </c>
      <c r="G3948" s="7">
        <v>726.9</v>
      </c>
      <c r="H3948" s="7">
        <f t="shared" si="549"/>
        <v>3</v>
      </c>
      <c r="I3948" s="16">
        <f t="shared" si="550"/>
        <v>45091</v>
      </c>
      <c r="J3948" s="17">
        <v>1.2267999999999999</v>
      </c>
      <c r="K3948" s="18">
        <f>G3948*结论【关键目标】!C$27*0.7735*0.001</f>
        <v>67.470857999999993</v>
      </c>
      <c r="L3948" s="5">
        <v>51698.186569999998</v>
      </c>
      <c r="M3948" s="5">
        <f>ABS(IF(L3948&lt;=0,L3948/耗电量关键数据!$B$6/1000,L3948/耗电量关键数据!$B$5/1000))</f>
        <v>14.77091044857143</v>
      </c>
      <c r="N3948" s="5">
        <f>电气设备逐时使用率计算!H3924</f>
        <v>22.208055000000002</v>
      </c>
      <c r="O3948" s="5">
        <f>灯光逐时使用率计算!H3924</f>
        <v>11.844296</v>
      </c>
      <c r="P3948" s="19">
        <f t="shared" si="551"/>
        <v>48.823261448571429</v>
      </c>
      <c r="Q3948" s="19">
        <f t="shared" si="555"/>
        <v>48.823261448571429</v>
      </c>
      <c r="R3948" s="20">
        <f t="shared" si="552"/>
        <v>18.647596551428563</v>
      </c>
      <c r="S3948" s="20">
        <f t="shared" si="556"/>
        <v>0</v>
      </c>
      <c r="T3948" s="20">
        <f>IF((T3947+R3948)&lt;0,0,IF((T3947+R3948)&gt;结论【关键目标】!C$28,结论【关键目标】!C$28,T3947+R3948))</f>
        <v>22</v>
      </c>
      <c r="U3948" s="19">
        <f>IF((T3947+R3948)&lt;结论【关键目标】!$C$28,0,(发电量计算【计算逻辑页】!R3948+发电量计算【计算逻辑页】!T3947-结论【关键目标】!$C$28))</f>
        <v>18.647596551428563</v>
      </c>
      <c r="V3948" s="5">
        <f t="shared" si="553"/>
        <v>6.5266587929999966</v>
      </c>
      <c r="W3948" s="5">
        <f t="shared" si="554"/>
        <v>59.896377145107422</v>
      </c>
      <c r="X3948" s="5">
        <f t="shared" si="557"/>
        <v>0</v>
      </c>
    </row>
    <row r="3949" spans="1:24" x14ac:dyDescent="0.15">
      <c r="A3949" s="7">
        <v>3948</v>
      </c>
      <c r="B3949" s="7">
        <v>6</v>
      </c>
      <c r="C3949" s="7">
        <v>14</v>
      </c>
      <c r="D3949" s="7">
        <v>12</v>
      </c>
      <c r="E3949" s="7">
        <v>165</v>
      </c>
      <c r="F3949" s="7">
        <v>29.2</v>
      </c>
      <c r="G3949" s="7">
        <v>732.8</v>
      </c>
      <c r="H3949" s="7">
        <f t="shared" si="549"/>
        <v>3</v>
      </c>
      <c r="I3949" s="16">
        <f t="shared" si="550"/>
        <v>45091</v>
      </c>
      <c r="J3949" s="17">
        <v>1.2267999999999999</v>
      </c>
      <c r="K3949" s="18">
        <f>G3949*结论【关键目标】!C$27*0.7735*0.001</f>
        <v>68.018495999999999</v>
      </c>
      <c r="L3949" s="5">
        <v>46951.297310000002</v>
      </c>
      <c r="M3949" s="5">
        <f>ABS(IF(L3949&lt;=0,L3949/耗电量关键数据!$B$6/1000,L3949/耗电量关键数据!$B$5/1000))</f>
        <v>13.414656374285714</v>
      </c>
      <c r="N3949" s="5">
        <f>电气设备逐时使用率计算!H3925</f>
        <v>11.688450000000001</v>
      </c>
      <c r="O3949" s="5">
        <f>灯光逐时使用率计算!H3925</f>
        <v>9.9741440000000008</v>
      </c>
      <c r="P3949" s="19">
        <f t="shared" si="551"/>
        <v>35.077250374285718</v>
      </c>
      <c r="Q3949" s="19">
        <f t="shared" si="555"/>
        <v>35.077250374285718</v>
      </c>
      <c r="R3949" s="20">
        <f t="shared" si="552"/>
        <v>32.941245625714281</v>
      </c>
      <c r="S3949" s="20">
        <f t="shared" si="556"/>
        <v>0</v>
      </c>
      <c r="T3949" s="20">
        <f>IF((T3948+R3949)&lt;0,0,IF((T3948+R3949)&gt;结论【关键目标】!C$28,结论【关键目标】!C$28,T3948+R3949))</f>
        <v>22</v>
      </c>
      <c r="U3949" s="19">
        <f>IF((T3948+R3949)&lt;结论【关键目标】!$C$28,0,(发电量计算【计算逻辑页】!R3949+发电量计算【计算逻辑页】!T3948-结论【关键目标】!$C$28))</f>
        <v>32.941245625714281</v>
      </c>
      <c r="V3949" s="5">
        <f t="shared" si="553"/>
        <v>11.529435968999998</v>
      </c>
      <c r="W3949" s="5">
        <f t="shared" si="554"/>
        <v>43.032770759173715</v>
      </c>
      <c r="X3949" s="5">
        <f t="shared" si="557"/>
        <v>0</v>
      </c>
    </row>
    <row r="3950" spans="1:24" x14ac:dyDescent="0.15">
      <c r="A3950" s="7">
        <v>3949</v>
      </c>
      <c r="B3950" s="7">
        <v>6</v>
      </c>
      <c r="C3950" s="7">
        <v>14</v>
      </c>
      <c r="D3950" s="7">
        <v>13</v>
      </c>
      <c r="E3950" s="7">
        <v>165</v>
      </c>
      <c r="F3950" s="7">
        <v>31</v>
      </c>
      <c r="G3950" s="7">
        <v>782.6</v>
      </c>
      <c r="H3950" s="7">
        <f t="shared" si="549"/>
        <v>3</v>
      </c>
      <c r="I3950" s="16">
        <f t="shared" si="550"/>
        <v>45091</v>
      </c>
      <c r="J3950" s="17">
        <v>1.2267999999999999</v>
      </c>
      <c r="K3950" s="18">
        <f>G3950*结论【关键目标】!C$27*0.7735*0.001</f>
        <v>72.640932000000006</v>
      </c>
      <c r="L3950" s="5">
        <v>48490.463669999997</v>
      </c>
      <c r="M3950" s="5">
        <f>ABS(IF(L3950&lt;=0,L3950/耗电量关键数据!$B$6/1000,L3950/耗电量关键数据!$B$5/1000))</f>
        <v>13.854418191428572</v>
      </c>
      <c r="N3950" s="5">
        <f>电气设备逐时使用率计算!H3926</f>
        <v>11.688450000000001</v>
      </c>
      <c r="O3950" s="5">
        <f>灯光逐时使用率计算!H3926</f>
        <v>9.9741440000000008</v>
      </c>
      <c r="P3950" s="19">
        <f t="shared" si="551"/>
        <v>35.517012191428577</v>
      </c>
      <c r="Q3950" s="19">
        <f t="shared" si="555"/>
        <v>35.517012191428577</v>
      </c>
      <c r="R3950" s="20">
        <f t="shared" si="552"/>
        <v>37.123919808571429</v>
      </c>
      <c r="S3950" s="20">
        <f t="shared" si="556"/>
        <v>0</v>
      </c>
      <c r="T3950" s="20">
        <f>IF((T3949+R3950)&lt;0,0,IF((T3949+R3950)&gt;结论【关键目标】!C$28,结论【关键目标】!C$28,T3949+R3950))</f>
        <v>22</v>
      </c>
      <c r="U3950" s="19">
        <f>IF((T3949+R3950)&lt;结论【关键目标】!$C$28,0,(发电量计算【计算逻辑页】!R3950+发电量计算【计算逻辑页】!T3949-结论【关键目标】!$C$28))</f>
        <v>37.123919808571429</v>
      </c>
      <c r="V3950" s="5">
        <f t="shared" si="553"/>
        <v>12.993371932999999</v>
      </c>
      <c r="W3950" s="5">
        <f t="shared" si="554"/>
        <v>43.572270556444572</v>
      </c>
      <c r="X3950" s="5">
        <f t="shared" si="557"/>
        <v>0</v>
      </c>
    </row>
    <row r="3951" spans="1:24" x14ac:dyDescent="0.15">
      <c r="A3951" s="7">
        <v>3950</v>
      </c>
      <c r="B3951" s="7">
        <v>6</v>
      </c>
      <c r="C3951" s="7">
        <v>14</v>
      </c>
      <c r="D3951" s="7">
        <v>14</v>
      </c>
      <c r="E3951" s="7">
        <v>165</v>
      </c>
      <c r="F3951" s="7">
        <v>33</v>
      </c>
      <c r="G3951" s="7">
        <v>784.4</v>
      </c>
      <c r="H3951" s="7">
        <f t="shared" si="549"/>
        <v>3</v>
      </c>
      <c r="I3951" s="16">
        <f t="shared" si="550"/>
        <v>45091</v>
      </c>
      <c r="J3951" s="17">
        <v>1.2267999999999999</v>
      </c>
      <c r="K3951" s="18">
        <f>G3951*结论【关键目标】!C$27*0.7735*0.001</f>
        <v>72.808008000000001</v>
      </c>
      <c r="L3951" s="5">
        <v>57076.657359999997</v>
      </c>
      <c r="M3951" s="5">
        <f>ABS(IF(L3951&lt;=0,L3951/耗电量关键数据!$B$6/1000,L3951/耗电量关键数据!$B$5/1000))</f>
        <v>16.307616388571429</v>
      </c>
      <c r="N3951" s="5">
        <f>电气设备逐时使用率计算!H3927</f>
        <v>22.208055000000002</v>
      </c>
      <c r="O3951" s="5">
        <f>灯光逐时使用率计算!H3927</f>
        <v>11.844296</v>
      </c>
      <c r="P3951" s="19">
        <f t="shared" si="551"/>
        <v>50.359967388571434</v>
      </c>
      <c r="Q3951" s="19">
        <f t="shared" si="555"/>
        <v>50.359967388571434</v>
      </c>
      <c r="R3951" s="20">
        <f t="shared" si="552"/>
        <v>22.448040611428567</v>
      </c>
      <c r="S3951" s="20">
        <f t="shared" si="556"/>
        <v>0</v>
      </c>
      <c r="T3951" s="20">
        <f>IF((T3950+R3951)&lt;0,0,IF((T3950+R3951)&gt;结论【关键目标】!C$28,结论【关键目标】!C$28,T3950+R3951))</f>
        <v>22</v>
      </c>
      <c r="U3951" s="19">
        <f>IF((T3950+R3951)&lt;结论【关键目标】!$C$28,0,(发电量计算【计算逻辑页】!R3951+发电量计算【计算逻辑页】!T3950-结论【关键目标】!$C$28))</f>
        <v>22.448040611428567</v>
      </c>
      <c r="V3951" s="5">
        <f t="shared" si="553"/>
        <v>7.8568142139999981</v>
      </c>
      <c r="W3951" s="5">
        <f t="shared" si="554"/>
        <v>61.781607992299428</v>
      </c>
      <c r="X3951" s="5">
        <f t="shared" si="557"/>
        <v>0</v>
      </c>
    </row>
    <row r="3952" spans="1:24" x14ac:dyDescent="0.15">
      <c r="A3952" s="7">
        <v>3951</v>
      </c>
      <c r="B3952" s="7">
        <v>6</v>
      </c>
      <c r="C3952" s="7">
        <v>14</v>
      </c>
      <c r="D3952" s="7">
        <v>15</v>
      </c>
      <c r="E3952" s="7">
        <v>165</v>
      </c>
      <c r="F3952" s="7">
        <v>31.8</v>
      </c>
      <c r="G3952" s="7">
        <v>592.6</v>
      </c>
      <c r="H3952" s="7">
        <f t="shared" si="549"/>
        <v>3</v>
      </c>
      <c r="I3952" s="16">
        <f t="shared" si="550"/>
        <v>45091</v>
      </c>
      <c r="J3952" s="17">
        <v>1.2267999999999999</v>
      </c>
      <c r="K3952" s="18">
        <f>G3952*结论【关键目标】!C$27*0.7735*0.001</f>
        <v>55.005131999999996</v>
      </c>
      <c r="L3952" s="5">
        <v>54184.229240000001</v>
      </c>
      <c r="M3952" s="5">
        <f>ABS(IF(L3952&lt;=0,L3952/耗电量关键数据!$B$6/1000,L3952/耗电量关键数据!$B$5/1000))</f>
        <v>15.481208354285714</v>
      </c>
      <c r="N3952" s="5">
        <f>电气设备逐时使用率计算!H3928</f>
        <v>22.208055000000002</v>
      </c>
      <c r="O3952" s="5">
        <f>灯光逐时使用率计算!H3928</f>
        <v>11.844296</v>
      </c>
      <c r="P3952" s="19">
        <f t="shared" si="551"/>
        <v>49.533559354285714</v>
      </c>
      <c r="Q3952" s="19">
        <f t="shared" si="555"/>
        <v>49.533559354285714</v>
      </c>
      <c r="R3952" s="20">
        <f t="shared" si="552"/>
        <v>5.4715726457142821</v>
      </c>
      <c r="S3952" s="20">
        <f t="shared" si="556"/>
        <v>0</v>
      </c>
      <c r="T3952" s="20">
        <f>IF((T3951+R3952)&lt;0,0,IF((T3951+R3952)&gt;结论【关键目标】!C$28,结论【关键目标】!C$28,T3951+R3952))</f>
        <v>22</v>
      </c>
      <c r="U3952" s="19">
        <f>IF((T3951+R3952)&lt;结论【关键目标】!$C$28,0,(发电量计算【计算逻辑页】!R3952+发电量计算【计算逻辑页】!T3951-结论【关键目标】!$C$28))</f>
        <v>5.4715726457142821</v>
      </c>
      <c r="V3952" s="5">
        <f t="shared" si="553"/>
        <v>1.9150504259999985</v>
      </c>
      <c r="W3952" s="5">
        <f t="shared" si="554"/>
        <v>60.767770615837712</v>
      </c>
      <c r="X3952" s="5">
        <f t="shared" si="557"/>
        <v>0</v>
      </c>
    </row>
    <row r="3953" spans="1:24" x14ac:dyDescent="0.15">
      <c r="A3953" s="7">
        <v>3952</v>
      </c>
      <c r="B3953" s="7">
        <v>6</v>
      </c>
      <c r="C3953" s="7">
        <v>14</v>
      </c>
      <c r="D3953" s="7">
        <v>16</v>
      </c>
      <c r="E3953" s="7">
        <v>165</v>
      </c>
      <c r="F3953" s="7">
        <v>34</v>
      </c>
      <c r="G3953" s="7">
        <v>482</v>
      </c>
      <c r="H3953" s="7">
        <f t="shared" si="549"/>
        <v>3</v>
      </c>
      <c r="I3953" s="16">
        <f t="shared" si="550"/>
        <v>45091</v>
      </c>
      <c r="J3953" s="17">
        <v>0.70809999999999995</v>
      </c>
      <c r="K3953" s="18">
        <f>G3953*结论【关键目标】!C$27*0.7735*0.001</f>
        <v>44.739240000000002</v>
      </c>
      <c r="L3953" s="5">
        <v>51884.09001</v>
      </c>
      <c r="M3953" s="5">
        <f>ABS(IF(L3953&lt;=0,L3953/耗电量关键数据!$B$6/1000,L3953/耗电量关键数据!$B$5/1000))</f>
        <v>14.824025717142856</v>
      </c>
      <c r="N3953" s="5">
        <f>电气设备逐时使用率计算!H3929</f>
        <v>22.208055000000002</v>
      </c>
      <c r="O3953" s="5">
        <f>灯光逐时使用率计算!H3929</f>
        <v>11.844296</v>
      </c>
      <c r="P3953" s="19">
        <f t="shared" si="551"/>
        <v>48.876376717142861</v>
      </c>
      <c r="Q3953" s="19">
        <f t="shared" si="555"/>
        <v>0</v>
      </c>
      <c r="R3953" s="20">
        <f t="shared" si="552"/>
        <v>44.739240000000002</v>
      </c>
      <c r="S3953" s="20">
        <f t="shared" si="556"/>
        <v>0</v>
      </c>
      <c r="T3953" s="20">
        <f>IF((T3952+R3953)&lt;0,0,IF((T3952+R3953)&gt;结论【关键目标】!C$28,结论【关键目标】!C$28,T3952+R3953))</f>
        <v>22</v>
      </c>
      <c r="U3953" s="19">
        <f>IF((T3952+R3953)&lt;结论【关键目标】!$C$28,0,(发电量计算【计算逻辑页】!R3953+发电量计算【计算逻辑页】!T3952-结论【关键目标】!$C$28))</f>
        <v>44.739239999999995</v>
      </c>
      <c r="V3953" s="5">
        <f t="shared" si="553"/>
        <v>15.658733999999997</v>
      </c>
      <c r="W3953" s="5">
        <f t="shared" si="554"/>
        <v>31.679855843999999</v>
      </c>
      <c r="X3953" s="5">
        <f t="shared" si="557"/>
        <v>0</v>
      </c>
    </row>
    <row r="3954" spans="1:24" x14ac:dyDescent="0.15">
      <c r="A3954" s="7">
        <v>3953</v>
      </c>
      <c r="B3954" s="7">
        <v>6</v>
      </c>
      <c r="C3954" s="7">
        <v>14</v>
      </c>
      <c r="D3954" s="7">
        <v>17</v>
      </c>
      <c r="E3954" s="7">
        <v>165</v>
      </c>
      <c r="F3954" s="7">
        <v>33</v>
      </c>
      <c r="G3954" s="7">
        <v>276.39999999999998</v>
      </c>
      <c r="H3954" s="7">
        <f t="shared" si="549"/>
        <v>3</v>
      </c>
      <c r="I3954" s="16">
        <f t="shared" si="550"/>
        <v>45091</v>
      </c>
      <c r="J3954" s="17">
        <v>0.70809999999999995</v>
      </c>
      <c r="K3954" s="18">
        <f>G3954*结论【关键目标】!C$27*0.7735*0.001</f>
        <v>25.655448</v>
      </c>
      <c r="L3954" s="5">
        <v>45152.948450000004</v>
      </c>
      <c r="M3954" s="5">
        <f>ABS(IF(L3954&lt;=0,L3954/耗电量关键数据!$B$6/1000,L3954/耗电量关键数据!$B$5/1000))</f>
        <v>12.900842414285714</v>
      </c>
      <c r="N3954" s="5">
        <f>电气设备逐时使用率计算!H3930</f>
        <v>22.208055000000002</v>
      </c>
      <c r="O3954" s="5">
        <f>灯光逐时使用率计算!H3930</f>
        <v>11.844296</v>
      </c>
      <c r="P3954" s="19">
        <f t="shared" si="551"/>
        <v>46.953193414285714</v>
      </c>
      <c r="Q3954" s="19">
        <f t="shared" si="555"/>
        <v>0</v>
      </c>
      <c r="R3954" s="20">
        <f t="shared" si="552"/>
        <v>25.655448</v>
      </c>
      <c r="S3954" s="20">
        <f t="shared" si="556"/>
        <v>0</v>
      </c>
      <c r="T3954" s="20">
        <f>IF((T3953+R3954)&lt;0,0,IF((T3953+R3954)&gt;结论【关键目标】!C$28,结论【关键目标】!C$28,T3953+R3954))</f>
        <v>22</v>
      </c>
      <c r="U3954" s="19">
        <f>IF((T3953+R3954)&lt;结论【关键目标】!$C$28,0,(发电量计算【计算逻辑页】!R3954+发电量计算【计算逻辑页】!T3953-结论【关键目标】!$C$28))</f>
        <v>25.655448</v>
      </c>
      <c r="V3954" s="5">
        <f t="shared" si="553"/>
        <v>8.9794067999999996</v>
      </c>
      <c r="W3954" s="5">
        <f t="shared" si="554"/>
        <v>18.1666227288</v>
      </c>
      <c r="X3954" s="5">
        <f t="shared" si="557"/>
        <v>0</v>
      </c>
    </row>
    <row r="3955" spans="1:24" x14ac:dyDescent="0.15">
      <c r="A3955" s="7">
        <v>3954</v>
      </c>
      <c r="B3955" s="7">
        <v>6</v>
      </c>
      <c r="C3955" s="7">
        <v>14</v>
      </c>
      <c r="D3955" s="7">
        <v>18</v>
      </c>
      <c r="E3955" s="7">
        <v>165</v>
      </c>
      <c r="F3955" s="7">
        <v>32.799999999999997</v>
      </c>
      <c r="G3955" s="7">
        <v>139.19999999999999</v>
      </c>
      <c r="H3955" s="7">
        <f t="shared" si="549"/>
        <v>3</v>
      </c>
      <c r="I3955" s="16">
        <f t="shared" si="550"/>
        <v>45091</v>
      </c>
      <c r="J3955" s="17">
        <v>0.70809999999999995</v>
      </c>
      <c r="K3955" s="18">
        <f>G3955*结论【关键目标】!C$27*0.7735*0.001</f>
        <v>12.920544</v>
      </c>
      <c r="L3955" s="5">
        <v>25619.595359999999</v>
      </c>
      <c r="M3955" s="5">
        <f>ABS(IF(L3955&lt;=0,L3955/耗电量关键数据!$B$6/1000,L3955/耗电量关键数据!$B$5/1000))</f>
        <v>7.3198843885714284</v>
      </c>
      <c r="N3955" s="5">
        <f>电气设备逐时使用率计算!H3931</f>
        <v>7.0130699999999999</v>
      </c>
      <c r="O3955" s="5">
        <f>灯光逐时使用率计算!H3931</f>
        <v>3.7403040000000001</v>
      </c>
      <c r="P3955" s="19">
        <f t="shared" si="551"/>
        <v>18.073258388571428</v>
      </c>
      <c r="Q3955" s="19">
        <f t="shared" si="555"/>
        <v>0</v>
      </c>
      <c r="R3955" s="20">
        <f t="shared" si="552"/>
        <v>12.920544</v>
      </c>
      <c r="S3955" s="20">
        <f t="shared" si="556"/>
        <v>0</v>
      </c>
      <c r="T3955" s="20">
        <f>IF((T3954+R3955)&lt;0,0,IF((T3954+R3955)&gt;结论【关键目标】!C$28,结论【关键目标】!C$28,T3954+R3955))</f>
        <v>22</v>
      </c>
      <c r="U3955" s="19">
        <f>IF((T3954+R3955)&lt;结论【关键目标】!$C$28,0,(发电量计算【计算逻辑页】!R3955+发电量计算【计算逻辑页】!T3954-结论【关键目标】!$C$28))</f>
        <v>12.920544</v>
      </c>
      <c r="V3955" s="5">
        <f t="shared" si="553"/>
        <v>4.5221903999999995</v>
      </c>
      <c r="W3955" s="5">
        <f t="shared" si="554"/>
        <v>9.1490372063999992</v>
      </c>
      <c r="X3955" s="5">
        <f t="shared" si="557"/>
        <v>0</v>
      </c>
    </row>
    <row r="3956" spans="1:24" x14ac:dyDescent="0.15">
      <c r="A3956" s="7">
        <v>3955</v>
      </c>
      <c r="B3956" s="7">
        <v>6</v>
      </c>
      <c r="C3956" s="7">
        <v>14</v>
      </c>
      <c r="D3956" s="7">
        <v>19</v>
      </c>
      <c r="E3956" s="7">
        <v>165</v>
      </c>
      <c r="F3956" s="7">
        <v>32</v>
      </c>
      <c r="G3956" s="7">
        <v>0</v>
      </c>
      <c r="H3956" s="7">
        <f t="shared" si="549"/>
        <v>3</v>
      </c>
      <c r="I3956" s="16">
        <f t="shared" si="550"/>
        <v>45091</v>
      </c>
      <c r="J3956" s="17">
        <v>1.2267999999999999</v>
      </c>
      <c r="K3956" s="18">
        <f>G3956*结论【关键目标】!C$27*0.7735*0.001</f>
        <v>0</v>
      </c>
      <c r="L3956" s="5">
        <v>0</v>
      </c>
      <c r="M3956" s="5">
        <f>ABS(IF(L3956&lt;=0,L3956/耗电量关键数据!$B$6/1000,L3956/耗电量关键数据!$B$5/1000))</f>
        <v>0</v>
      </c>
      <c r="N3956" s="5">
        <f>电气设备逐时使用率计算!H3932</f>
        <v>7.0130699999999999</v>
      </c>
      <c r="O3956" s="5">
        <f>灯光逐时使用率计算!H3932</f>
        <v>3.7403040000000001</v>
      </c>
      <c r="P3956" s="19">
        <f t="shared" si="551"/>
        <v>10.753374000000001</v>
      </c>
      <c r="Q3956" s="19">
        <f t="shared" si="555"/>
        <v>10.753374000000001</v>
      </c>
      <c r="R3956" s="20">
        <f t="shared" si="552"/>
        <v>-10.753374000000001</v>
      </c>
      <c r="S3956" s="20">
        <f t="shared" si="556"/>
        <v>10.753374000000001</v>
      </c>
      <c r="T3956" s="20">
        <f>IF((T3955+R3956)&lt;0,0,IF((T3955+R3956)&gt;结论【关键目标】!C$28,结论【关键目标】!C$28,T3955+R3956))</f>
        <v>11.246625999999999</v>
      </c>
      <c r="U3956" s="19">
        <f>IF((T3955+R3956)&lt;结论【关键目标】!$C$28,0,(发电量计算【计算逻辑页】!R3956+发电量计算【计算逻辑页】!T3955-结论【关键目标】!$C$28))</f>
        <v>0</v>
      </c>
      <c r="V3956" s="5">
        <f t="shared" si="553"/>
        <v>0</v>
      </c>
      <c r="W3956" s="5">
        <f t="shared" si="554"/>
        <v>0</v>
      </c>
      <c r="X3956" s="5">
        <f t="shared" si="557"/>
        <v>9.428558323199999</v>
      </c>
    </row>
    <row r="3957" spans="1:24" x14ac:dyDescent="0.15">
      <c r="A3957" s="7">
        <v>3956</v>
      </c>
      <c r="B3957" s="7">
        <v>6</v>
      </c>
      <c r="C3957" s="7">
        <v>14</v>
      </c>
      <c r="D3957" s="7">
        <v>20</v>
      </c>
      <c r="E3957" s="7">
        <v>165</v>
      </c>
      <c r="F3957" s="7">
        <v>30</v>
      </c>
      <c r="G3957" s="7">
        <v>0</v>
      </c>
      <c r="H3957" s="7">
        <f t="shared" si="549"/>
        <v>3</v>
      </c>
      <c r="I3957" s="16">
        <f t="shared" si="550"/>
        <v>45091</v>
      </c>
      <c r="J3957" s="17">
        <v>1.2267999999999999</v>
      </c>
      <c r="K3957" s="18">
        <f>G3957*结论【关键目标】!C$27*0.7735*0.001</f>
        <v>0</v>
      </c>
      <c r="L3957" s="5">
        <v>0</v>
      </c>
      <c r="M3957" s="5">
        <f>ABS(IF(L3957&lt;=0,L3957/耗电量关键数据!$B$6/1000,L3957/耗电量关键数据!$B$5/1000))</f>
        <v>0</v>
      </c>
      <c r="N3957" s="5">
        <f>电气设备逐时使用率计算!H3933</f>
        <v>1.1688450000000001</v>
      </c>
      <c r="O3957" s="5">
        <f>灯光逐时使用率计算!H3933</f>
        <v>0.37403039999999999</v>
      </c>
      <c r="P3957" s="19">
        <f t="shared" si="551"/>
        <v>1.5428754000000002</v>
      </c>
      <c r="Q3957" s="19">
        <f t="shared" si="555"/>
        <v>1.5428754000000002</v>
      </c>
      <c r="R3957" s="20">
        <f t="shared" si="552"/>
        <v>-1.5428754000000002</v>
      </c>
      <c r="S3957" s="20">
        <f t="shared" si="556"/>
        <v>1.5428754000000002</v>
      </c>
      <c r="T3957" s="20">
        <f>IF((T3956+R3957)&lt;0,0,IF((T3956+R3957)&gt;结论【关键目标】!C$28,结论【关键目标】!C$28,T3956+R3957))</f>
        <v>9.7037505999999993</v>
      </c>
      <c r="U3957" s="19">
        <f>IF((T3956+R3957)&lt;结论【关键目标】!$C$28,0,(发电量计算【计算逻辑页】!R3957+发电量计算【计算逻辑页】!T3956-结论【关键目标】!$C$28))</f>
        <v>0</v>
      </c>
      <c r="V3957" s="5">
        <f t="shared" si="553"/>
        <v>0</v>
      </c>
      <c r="W3957" s="5">
        <f t="shared" si="554"/>
        <v>0</v>
      </c>
      <c r="X3957" s="5">
        <f t="shared" si="557"/>
        <v>1.3527931507200002</v>
      </c>
    </row>
    <row r="3958" spans="1:24" x14ac:dyDescent="0.15">
      <c r="A3958" s="7">
        <v>3957</v>
      </c>
      <c r="B3958" s="7">
        <v>6</v>
      </c>
      <c r="C3958" s="7">
        <v>14</v>
      </c>
      <c r="D3958" s="7">
        <v>21</v>
      </c>
      <c r="E3958" s="7">
        <v>165</v>
      </c>
      <c r="F3958" s="7">
        <v>30.2</v>
      </c>
      <c r="G3958" s="7">
        <v>0</v>
      </c>
      <c r="H3958" s="7">
        <f t="shared" si="549"/>
        <v>3</v>
      </c>
      <c r="I3958" s="16">
        <f t="shared" si="550"/>
        <v>45091</v>
      </c>
      <c r="J3958" s="17">
        <v>1.2267999999999999</v>
      </c>
      <c r="K3958" s="18">
        <f>G3958*结论【关键目标】!C$27*0.7735*0.001</f>
        <v>0</v>
      </c>
      <c r="L3958" s="5">
        <v>0</v>
      </c>
      <c r="M3958" s="5">
        <f>ABS(IF(L3958&lt;=0,L3958/耗电量关键数据!$B$6/1000,L3958/耗电量关键数据!$B$5/1000))</f>
        <v>0</v>
      </c>
      <c r="N3958" s="5">
        <f>电气设备逐时使用率计算!H3934</f>
        <v>1.1688450000000001</v>
      </c>
      <c r="O3958" s="5">
        <f>灯光逐时使用率计算!H3934</f>
        <v>0.37403039999999999</v>
      </c>
      <c r="P3958" s="19">
        <f t="shared" si="551"/>
        <v>1.5428754000000002</v>
      </c>
      <c r="Q3958" s="19">
        <f t="shared" si="555"/>
        <v>1.5428754000000002</v>
      </c>
      <c r="R3958" s="20">
        <f t="shared" si="552"/>
        <v>-1.5428754000000002</v>
      </c>
      <c r="S3958" s="20">
        <f t="shared" si="556"/>
        <v>1.5428754000000002</v>
      </c>
      <c r="T3958" s="20">
        <f>IF((T3957+R3958)&lt;0,0,IF((T3957+R3958)&gt;结论【关键目标】!C$28,结论【关键目标】!C$28,T3957+R3958))</f>
        <v>8.1608751999999996</v>
      </c>
      <c r="U3958" s="19">
        <f>IF((T3957+R3958)&lt;结论【关键目标】!$C$28,0,(发电量计算【计算逻辑页】!R3958+发电量计算【计算逻辑页】!T3957-结论【关键目标】!$C$28))</f>
        <v>0</v>
      </c>
      <c r="V3958" s="5">
        <f t="shared" si="553"/>
        <v>0</v>
      </c>
      <c r="W3958" s="5">
        <f t="shared" si="554"/>
        <v>0</v>
      </c>
      <c r="X3958" s="5">
        <f t="shared" si="557"/>
        <v>1.3527931507200002</v>
      </c>
    </row>
    <row r="3959" spans="1:24" x14ac:dyDescent="0.15">
      <c r="A3959" s="7">
        <v>3958</v>
      </c>
      <c r="B3959" s="7">
        <v>6</v>
      </c>
      <c r="C3959" s="7">
        <v>14</v>
      </c>
      <c r="D3959" s="7">
        <v>22</v>
      </c>
      <c r="E3959" s="7">
        <v>165</v>
      </c>
      <c r="F3959" s="7">
        <v>29</v>
      </c>
      <c r="G3959" s="7">
        <v>0</v>
      </c>
      <c r="H3959" s="7">
        <f t="shared" si="549"/>
        <v>3</v>
      </c>
      <c r="I3959" s="16">
        <f t="shared" si="550"/>
        <v>45091</v>
      </c>
      <c r="J3959" s="17">
        <v>0.70809999999999995</v>
      </c>
      <c r="K3959" s="18">
        <f>G3959*结论【关键目标】!C$27*0.7735*0.001</f>
        <v>0</v>
      </c>
      <c r="L3959" s="5">
        <v>0</v>
      </c>
      <c r="M3959" s="5">
        <f>ABS(IF(L3959&lt;=0,L3959/耗电量关键数据!$B$6/1000,L3959/耗电量关键数据!$B$5/1000))</f>
        <v>0</v>
      </c>
      <c r="N3959" s="5">
        <f>电气设备逐时使用率计算!H3935</f>
        <v>1.1688450000000001</v>
      </c>
      <c r="O3959" s="5">
        <f>灯光逐时使用率计算!H3935</f>
        <v>0.37403039999999999</v>
      </c>
      <c r="P3959" s="19">
        <f t="shared" si="551"/>
        <v>1.5428754000000002</v>
      </c>
      <c r="Q3959" s="19">
        <f t="shared" si="555"/>
        <v>0</v>
      </c>
      <c r="R3959" s="20">
        <f t="shared" si="552"/>
        <v>0</v>
      </c>
      <c r="S3959" s="20">
        <f t="shared" si="556"/>
        <v>0</v>
      </c>
      <c r="T3959" s="20">
        <f>IF((T3958+R3959)&lt;0,0,IF((T3958+R3959)&gt;结论【关键目标】!C$28,结论【关键目标】!C$28,T3958+R3959))</f>
        <v>8.1608751999999996</v>
      </c>
      <c r="U3959" s="19">
        <f>IF((T3958+R3959)&lt;结论【关键目标】!$C$28,0,(发电量计算【计算逻辑页】!R3959+发电量计算【计算逻辑页】!T3958-结论【关键目标】!$C$28))</f>
        <v>0</v>
      </c>
      <c r="V3959" s="5">
        <f t="shared" si="553"/>
        <v>0</v>
      </c>
      <c r="W3959" s="5">
        <f t="shared" si="554"/>
        <v>0</v>
      </c>
      <c r="X3959" s="5">
        <f t="shared" si="557"/>
        <v>0</v>
      </c>
    </row>
    <row r="3960" spans="1:24" x14ac:dyDescent="0.15">
      <c r="A3960" s="7">
        <v>3959</v>
      </c>
      <c r="B3960" s="7">
        <v>6</v>
      </c>
      <c r="C3960" s="7">
        <v>14</v>
      </c>
      <c r="D3960" s="7">
        <v>23</v>
      </c>
      <c r="E3960" s="7">
        <v>165</v>
      </c>
      <c r="F3960" s="7">
        <v>28</v>
      </c>
      <c r="G3960" s="7">
        <v>0</v>
      </c>
      <c r="H3960" s="7">
        <f t="shared" si="549"/>
        <v>3</v>
      </c>
      <c r="I3960" s="16">
        <f t="shared" si="550"/>
        <v>45091</v>
      </c>
      <c r="J3960" s="17">
        <v>0.70809999999999995</v>
      </c>
      <c r="K3960" s="18">
        <f>G3960*结论【关键目标】!C$27*0.7735*0.001</f>
        <v>0</v>
      </c>
      <c r="L3960" s="5">
        <v>0</v>
      </c>
      <c r="M3960" s="5">
        <f>ABS(IF(L3960&lt;=0,L3960/耗电量关键数据!$B$6/1000,L3960/耗电量关键数据!$B$5/1000))</f>
        <v>0</v>
      </c>
      <c r="N3960" s="5">
        <f>电气设备逐时使用率计算!H3936</f>
        <v>1.1688450000000001</v>
      </c>
      <c r="O3960" s="5">
        <f>灯光逐时使用率计算!H3936</f>
        <v>0.37403039999999999</v>
      </c>
      <c r="P3960" s="19">
        <f t="shared" si="551"/>
        <v>1.5428754000000002</v>
      </c>
      <c r="Q3960" s="19">
        <f t="shared" si="555"/>
        <v>0</v>
      </c>
      <c r="R3960" s="20">
        <f t="shared" si="552"/>
        <v>0</v>
      </c>
      <c r="S3960" s="20">
        <f t="shared" si="556"/>
        <v>0</v>
      </c>
      <c r="T3960" s="20">
        <f>IF((T3959+R3960)&lt;0,0,IF((T3959+R3960)&gt;结论【关键目标】!C$28,结论【关键目标】!C$28,T3959+R3960))</f>
        <v>8.1608751999999996</v>
      </c>
      <c r="U3960" s="19">
        <f>IF((T3959+R3960)&lt;结论【关键目标】!$C$28,0,(发电量计算【计算逻辑页】!R3960+发电量计算【计算逻辑页】!T3959-结论【关键目标】!$C$28))</f>
        <v>0</v>
      </c>
      <c r="V3960" s="5">
        <f t="shared" si="553"/>
        <v>0</v>
      </c>
      <c r="W3960" s="5">
        <f t="shared" si="554"/>
        <v>0</v>
      </c>
      <c r="X3960" s="5">
        <f t="shared" si="557"/>
        <v>0</v>
      </c>
    </row>
    <row r="3961" spans="1:24" x14ac:dyDescent="0.15">
      <c r="A3961" s="7">
        <v>3960</v>
      </c>
      <c r="B3961" s="7">
        <v>6</v>
      </c>
      <c r="C3961" s="7">
        <v>14</v>
      </c>
      <c r="D3961" s="7">
        <v>24</v>
      </c>
      <c r="E3961" s="7">
        <v>165</v>
      </c>
      <c r="F3961" s="7">
        <v>27.4</v>
      </c>
      <c r="G3961" s="7">
        <v>0</v>
      </c>
      <c r="H3961" s="7">
        <f t="shared" si="549"/>
        <v>3</v>
      </c>
      <c r="I3961" s="16">
        <f t="shared" si="550"/>
        <v>45091</v>
      </c>
      <c r="J3961" s="17">
        <v>0.2407</v>
      </c>
      <c r="K3961" s="18">
        <f>G3961*结论【关键目标】!C$27*0.7735*0.001</f>
        <v>0</v>
      </c>
      <c r="L3961" s="5">
        <v>0</v>
      </c>
      <c r="M3961" s="5">
        <f>ABS(IF(L3961&lt;=0,L3961/耗电量关键数据!$B$6/1000,L3961/耗电量关键数据!$B$5/1000))</f>
        <v>0</v>
      </c>
      <c r="N3961" s="5">
        <f>电气设备逐时使用率计算!H3937</f>
        <v>1.1688450000000001</v>
      </c>
      <c r="O3961" s="5">
        <f>灯光逐时使用率计算!H3937</f>
        <v>0.37403039999999999</v>
      </c>
      <c r="P3961" s="19">
        <f t="shared" si="551"/>
        <v>1.5428754000000002</v>
      </c>
      <c r="Q3961" s="19">
        <f t="shared" si="555"/>
        <v>0</v>
      </c>
      <c r="R3961" s="20">
        <f t="shared" si="552"/>
        <v>0</v>
      </c>
      <c r="S3961" s="20">
        <f t="shared" si="556"/>
        <v>0</v>
      </c>
      <c r="T3961" s="20">
        <f>IF((T3960+R3961)&lt;0,0,IF((T3960+R3961)&gt;结论【关键目标】!C$28,结论【关键目标】!C$28,T3960+R3961))</f>
        <v>8.1608751999999996</v>
      </c>
      <c r="U3961" s="19">
        <f>IF((T3960+R3961)&lt;结论【关键目标】!$C$28,0,(发电量计算【计算逻辑页】!R3961+发电量计算【计算逻辑页】!T3960-结论【关键目标】!$C$28))</f>
        <v>0</v>
      </c>
      <c r="V3961" s="5">
        <f t="shared" si="553"/>
        <v>0</v>
      </c>
      <c r="W3961" s="5">
        <f t="shared" si="554"/>
        <v>0</v>
      </c>
      <c r="X3961" s="5">
        <f t="shared" si="557"/>
        <v>0</v>
      </c>
    </row>
    <row r="3962" spans="1:24" x14ac:dyDescent="0.15">
      <c r="A3962" s="7">
        <v>3961</v>
      </c>
      <c r="B3962" s="7">
        <v>6</v>
      </c>
      <c r="C3962" s="7">
        <v>15</v>
      </c>
      <c r="D3962" s="7">
        <v>1</v>
      </c>
      <c r="E3962" s="7">
        <v>166</v>
      </c>
      <c r="F3962" s="7">
        <v>25</v>
      </c>
      <c r="G3962" s="7">
        <v>0</v>
      </c>
      <c r="H3962" s="7">
        <f t="shared" si="549"/>
        <v>4</v>
      </c>
      <c r="I3962" s="16">
        <f t="shared" si="550"/>
        <v>45092</v>
      </c>
      <c r="J3962" s="17">
        <v>0.2407</v>
      </c>
      <c r="K3962" s="18">
        <f>G3962*结论【关键目标】!C$27*0.7735*0.001</f>
        <v>0</v>
      </c>
      <c r="L3962" s="5">
        <v>0</v>
      </c>
      <c r="M3962" s="5">
        <f>ABS(IF(L3962&lt;=0,L3962/耗电量关键数据!$B$6/1000,L3962/耗电量关键数据!$B$5/1000))</f>
        <v>0</v>
      </c>
      <c r="N3962" s="5">
        <f>电气设备逐时使用率计算!H3938</f>
        <v>1.1688450000000001</v>
      </c>
      <c r="O3962" s="5">
        <f>灯光逐时使用率计算!H3938</f>
        <v>0.37403039999999999</v>
      </c>
      <c r="P3962" s="19">
        <f t="shared" si="551"/>
        <v>1.5428754000000002</v>
      </c>
      <c r="Q3962" s="19">
        <f t="shared" si="555"/>
        <v>0</v>
      </c>
      <c r="R3962" s="20">
        <f t="shared" si="552"/>
        <v>0</v>
      </c>
      <c r="S3962" s="20">
        <f t="shared" si="556"/>
        <v>0</v>
      </c>
      <c r="T3962" s="20">
        <f>IF((T3961+R3962)&lt;0,0,IF((T3961+R3962)&gt;结论【关键目标】!C$28,结论【关键目标】!C$28,T3961+R3962))</f>
        <v>8.1608751999999996</v>
      </c>
      <c r="U3962" s="19">
        <f>IF((T3961+R3962)&lt;结论【关键目标】!$C$28,0,(发电量计算【计算逻辑页】!R3962+发电量计算【计算逻辑页】!T3961-结论【关键目标】!$C$28))</f>
        <v>0</v>
      </c>
      <c r="V3962" s="5">
        <f t="shared" si="553"/>
        <v>0</v>
      </c>
      <c r="W3962" s="5">
        <f t="shared" si="554"/>
        <v>0</v>
      </c>
      <c r="X3962" s="5">
        <f t="shared" si="557"/>
        <v>0</v>
      </c>
    </row>
    <row r="3963" spans="1:24" x14ac:dyDescent="0.15">
      <c r="A3963" s="7">
        <v>3962</v>
      </c>
      <c r="B3963" s="7">
        <v>6</v>
      </c>
      <c r="C3963" s="7">
        <v>15</v>
      </c>
      <c r="D3963" s="7">
        <v>2</v>
      </c>
      <c r="E3963" s="7">
        <v>166</v>
      </c>
      <c r="F3963" s="7">
        <v>24</v>
      </c>
      <c r="G3963" s="7">
        <v>0</v>
      </c>
      <c r="H3963" s="7">
        <f t="shared" si="549"/>
        <v>4</v>
      </c>
      <c r="I3963" s="16">
        <f t="shared" si="550"/>
        <v>45092</v>
      </c>
      <c r="J3963" s="17">
        <v>0.2407</v>
      </c>
      <c r="K3963" s="18">
        <f>G3963*结论【关键目标】!C$27*0.7735*0.001</f>
        <v>0</v>
      </c>
      <c r="L3963" s="5">
        <v>0</v>
      </c>
      <c r="M3963" s="5">
        <f>ABS(IF(L3963&lt;=0,L3963/耗电量关键数据!$B$6/1000,L3963/耗电量关键数据!$B$5/1000))</f>
        <v>0</v>
      </c>
      <c r="N3963" s="5">
        <f>电气设备逐时使用率计算!H3939</f>
        <v>1.1688450000000001</v>
      </c>
      <c r="O3963" s="5">
        <f>灯光逐时使用率计算!H3939</f>
        <v>0.37403039999999999</v>
      </c>
      <c r="P3963" s="19">
        <f t="shared" si="551"/>
        <v>1.5428754000000002</v>
      </c>
      <c r="Q3963" s="19">
        <f t="shared" si="555"/>
        <v>0</v>
      </c>
      <c r="R3963" s="20">
        <f t="shared" si="552"/>
        <v>0</v>
      </c>
      <c r="S3963" s="20">
        <f t="shared" si="556"/>
        <v>0</v>
      </c>
      <c r="T3963" s="20">
        <f>IF((T3962+R3963)&lt;0,0,IF((T3962+R3963)&gt;结论【关键目标】!C$28,结论【关键目标】!C$28,T3962+R3963))</f>
        <v>8.1608751999999996</v>
      </c>
      <c r="U3963" s="19">
        <f>IF((T3962+R3963)&lt;结论【关键目标】!$C$28,0,(发电量计算【计算逻辑页】!R3963+发电量计算【计算逻辑页】!T3962-结论【关键目标】!$C$28))</f>
        <v>0</v>
      </c>
      <c r="V3963" s="5">
        <f t="shared" si="553"/>
        <v>0</v>
      </c>
      <c r="W3963" s="5">
        <f t="shared" si="554"/>
        <v>0</v>
      </c>
      <c r="X3963" s="5">
        <f t="shared" si="557"/>
        <v>0</v>
      </c>
    </row>
    <row r="3964" spans="1:24" x14ac:dyDescent="0.15">
      <c r="A3964" s="7">
        <v>3963</v>
      </c>
      <c r="B3964" s="7">
        <v>6</v>
      </c>
      <c r="C3964" s="7">
        <v>15</v>
      </c>
      <c r="D3964" s="7">
        <v>3</v>
      </c>
      <c r="E3964" s="7">
        <v>166</v>
      </c>
      <c r="F3964" s="7">
        <v>26.4</v>
      </c>
      <c r="G3964" s="7">
        <v>0</v>
      </c>
      <c r="H3964" s="7">
        <f t="shared" si="549"/>
        <v>4</v>
      </c>
      <c r="I3964" s="16">
        <f t="shared" si="550"/>
        <v>45092</v>
      </c>
      <c r="J3964" s="17">
        <v>0.2407</v>
      </c>
      <c r="K3964" s="18">
        <f>G3964*结论【关键目标】!C$27*0.7735*0.001</f>
        <v>0</v>
      </c>
      <c r="L3964" s="5">
        <v>0</v>
      </c>
      <c r="M3964" s="5">
        <f>ABS(IF(L3964&lt;=0,L3964/耗电量关键数据!$B$6/1000,L3964/耗电量关键数据!$B$5/1000))</f>
        <v>0</v>
      </c>
      <c r="N3964" s="5">
        <f>电气设备逐时使用率计算!H3940</f>
        <v>1.1688450000000001</v>
      </c>
      <c r="O3964" s="5">
        <f>灯光逐时使用率计算!H3940</f>
        <v>0.37403039999999999</v>
      </c>
      <c r="P3964" s="19">
        <f t="shared" si="551"/>
        <v>1.5428754000000002</v>
      </c>
      <c r="Q3964" s="19">
        <f t="shared" si="555"/>
        <v>0</v>
      </c>
      <c r="R3964" s="20">
        <f t="shared" si="552"/>
        <v>0</v>
      </c>
      <c r="S3964" s="20">
        <f t="shared" si="556"/>
        <v>0</v>
      </c>
      <c r="T3964" s="20">
        <f>IF((T3963+R3964)&lt;0,0,IF((T3963+R3964)&gt;结论【关键目标】!C$28,结论【关键目标】!C$28,T3963+R3964))</f>
        <v>8.1608751999999996</v>
      </c>
      <c r="U3964" s="19">
        <f>IF((T3963+R3964)&lt;结论【关键目标】!$C$28,0,(发电量计算【计算逻辑页】!R3964+发电量计算【计算逻辑页】!T3963-结论【关键目标】!$C$28))</f>
        <v>0</v>
      </c>
      <c r="V3964" s="5">
        <f t="shared" si="553"/>
        <v>0</v>
      </c>
      <c r="W3964" s="5">
        <f t="shared" si="554"/>
        <v>0</v>
      </c>
      <c r="X3964" s="5">
        <f t="shared" si="557"/>
        <v>0</v>
      </c>
    </row>
    <row r="3965" spans="1:24" x14ac:dyDescent="0.15">
      <c r="A3965" s="7">
        <v>3964</v>
      </c>
      <c r="B3965" s="7">
        <v>6</v>
      </c>
      <c r="C3965" s="7">
        <v>15</v>
      </c>
      <c r="D3965" s="7">
        <v>4</v>
      </c>
      <c r="E3965" s="7">
        <v>166</v>
      </c>
      <c r="F3965" s="7">
        <v>24.7</v>
      </c>
      <c r="G3965" s="7">
        <v>0</v>
      </c>
      <c r="H3965" s="7">
        <f t="shared" si="549"/>
        <v>4</v>
      </c>
      <c r="I3965" s="16">
        <f t="shared" si="550"/>
        <v>45092</v>
      </c>
      <c r="J3965" s="17">
        <v>0.2407</v>
      </c>
      <c r="K3965" s="18">
        <f>G3965*结论【关键目标】!C$27*0.7735*0.001</f>
        <v>0</v>
      </c>
      <c r="L3965" s="5">
        <v>0</v>
      </c>
      <c r="M3965" s="5">
        <f>ABS(IF(L3965&lt;=0,L3965/耗电量关键数据!$B$6/1000,L3965/耗电量关键数据!$B$5/1000))</f>
        <v>0</v>
      </c>
      <c r="N3965" s="5">
        <f>电气设备逐时使用率计算!H3941</f>
        <v>1.1688450000000001</v>
      </c>
      <c r="O3965" s="5">
        <f>灯光逐时使用率计算!H3941</f>
        <v>0.37403039999999999</v>
      </c>
      <c r="P3965" s="19">
        <f t="shared" si="551"/>
        <v>1.5428754000000002</v>
      </c>
      <c r="Q3965" s="19">
        <f t="shared" si="555"/>
        <v>0</v>
      </c>
      <c r="R3965" s="20">
        <f t="shared" si="552"/>
        <v>0</v>
      </c>
      <c r="S3965" s="20">
        <f t="shared" si="556"/>
        <v>0</v>
      </c>
      <c r="T3965" s="20">
        <f>IF((T3964+R3965)&lt;0,0,IF((T3964+R3965)&gt;结论【关键目标】!C$28,结论【关键目标】!C$28,T3964+R3965))</f>
        <v>8.1608751999999996</v>
      </c>
      <c r="U3965" s="19">
        <f>IF((T3964+R3965)&lt;结论【关键目标】!$C$28,0,(发电量计算【计算逻辑页】!R3965+发电量计算【计算逻辑页】!T3964-结论【关键目标】!$C$28))</f>
        <v>0</v>
      </c>
      <c r="V3965" s="5">
        <f t="shared" si="553"/>
        <v>0</v>
      </c>
      <c r="W3965" s="5">
        <f t="shared" si="554"/>
        <v>0</v>
      </c>
      <c r="X3965" s="5">
        <f t="shared" si="557"/>
        <v>0</v>
      </c>
    </row>
    <row r="3966" spans="1:24" x14ac:dyDescent="0.15">
      <c r="A3966" s="7">
        <v>3965</v>
      </c>
      <c r="B3966" s="7">
        <v>6</v>
      </c>
      <c r="C3966" s="7">
        <v>15</v>
      </c>
      <c r="D3966" s="7">
        <v>5</v>
      </c>
      <c r="E3966" s="7">
        <v>166</v>
      </c>
      <c r="F3966" s="7">
        <v>23</v>
      </c>
      <c r="G3966" s="7">
        <v>33.700000000000003</v>
      </c>
      <c r="H3966" s="7">
        <f t="shared" si="549"/>
        <v>4</v>
      </c>
      <c r="I3966" s="16">
        <f t="shared" si="550"/>
        <v>45092</v>
      </c>
      <c r="J3966" s="17">
        <v>0.2407</v>
      </c>
      <c r="K3966" s="18">
        <f>G3966*结论【关键目标】!C$27*0.7735*0.001</f>
        <v>3.128034</v>
      </c>
      <c r="L3966" s="5">
        <v>0</v>
      </c>
      <c r="M3966" s="5">
        <f>ABS(IF(L3966&lt;=0,L3966/耗电量关键数据!$B$6/1000,L3966/耗电量关键数据!$B$5/1000))</f>
        <v>0</v>
      </c>
      <c r="N3966" s="5">
        <f>电气设备逐时使用率计算!H3942</f>
        <v>1.1688450000000001</v>
      </c>
      <c r="O3966" s="5">
        <f>灯光逐时使用率计算!H3942</f>
        <v>0.37403039999999999</v>
      </c>
      <c r="P3966" s="19">
        <f t="shared" si="551"/>
        <v>1.5428754000000002</v>
      </c>
      <c r="Q3966" s="19">
        <f t="shared" si="555"/>
        <v>0</v>
      </c>
      <c r="R3966" s="20">
        <f t="shared" si="552"/>
        <v>3.128034</v>
      </c>
      <c r="S3966" s="20">
        <f t="shared" si="556"/>
        <v>0</v>
      </c>
      <c r="T3966" s="20">
        <f>IF((T3965+R3966)&lt;0,0,IF((T3965+R3966)&gt;结论【关键目标】!C$28,结论【关键目标】!C$28,T3965+R3966))</f>
        <v>11.288909199999999</v>
      </c>
      <c r="U3966" s="19">
        <f>IF((T3965+R3966)&lt;结论【关键目标】!$C$28,0,(发电量计算【计算逻辑页】!R3966+发电量计算【计算逻辑页】!T3965-结论【关键目标】!$C$28))</f>
        <v>0</v>
      </c>
      <c r="V3966" s="5">
        <f t="shared" si="553"/>
        <v>0</v>
      </c>
      <c r="W3966" s="5">
        <f t="shared" si="554"/>
        <v>0.37137010878000004</v>
      </c>
      <c r="X3966" s="5">
        <f t="shared" si="557"/>
        <v>0</v>
      </c>
    </row>
    <row r="3967" spans="1:24" x14ac:dyDescent="0.15">
      <c r="A3967" s="7">
        <v>3966</v>
      </c>
      <c r="B3967" s="7">
        <v>6</v>
      </c>
      <c r="C3967" s="7">
        <v>15</v>
      </c>
      <c r="D3967" s="7">
        <v>6</v>
      </c>
      <c r="E3967" s="7">
        <v>166</v>
      </c>
      <c r="F3967" s="7">
        <v>23.4</v>
      </c>
      <c r="G3967" s="7">
        <v>137.30000000000001</v>
      </c>
      <c r="H3967" s="7">
        <f t="shared" si="549"/>
        <v>4</v>
      </c>
      <c r="I3967" s="16">
        <f t="shared" si="550"/>
        <v>45092</v>
      </c>
      <c r="J3967" s="17">
        <v>0.2407</v>
      </c>
      <c r="K3967" s="18">
        <f>G3967*结论【关键目标】!C$27*0.7735*0.001</f>
        <v>12.744185999999999</v>
      </c>
      <c r="L3967" s="5">
        <v>0</v>
      </c>
      <c r="M3967" s="5">
        <f>ABS(IF(L3967&lt;=0,L3967/耗电量关键数据!$B$6/1000,L3967/耗电量关键数据!$B$5/1000))</f>
        <v>0</v>
      </c>
      <c r="N3967" s="5">
        <f>电气设备逐时使用率计算!H3943</f>
        <v>1.1688450000000001</v>
      </c>
      <c r="O3967" s="5">
        <f>灯光逐时使用率计算!H3943</f>
        <v>0.37403039999999999</v>
      </c>
      <c r="P3967" s="19">
        <f t="shared" si="551"/>
        <v>1.5428754000000002</v>
      </c>
      <c r="Q3967" s="19">
        <f t="shared" si="555"/>
        <v>0</v>
      </c>
      <c r="R3967" s="20">
        <f t="shared" si="552"/>
        <v>12.744185999999999</v>
      </c>
      <c r="S3967" s="20">
        <f t="shared" si="556"/>
        <v>0</v>
      </c>
      <c r="T3967" s="20">
        <f>IF((T3966+R3967)&lt;0,0,IF((T3966+R3967)&gt;结论【关键目标】!C$28,结论【关键目标】!C$28,T3966+R3967))</f>
        <v>22</v>
      </c>
      <c r="U3967" s="19">
        <f>IF((T3966+R3967)&lt;结论【关键目标】!$C$28,0,(发电量计算【计算逻辑页】!R3967+发电量计算【计算逻辑页】!T3966-结论【关键目标】!$C$28))</f>
        <v>2.0330951999999982</v>
      </c>
      <c r="V3967" s="5">
        <f t="shared" si="553"/>
        <v>0</v>
      </c>
      <c r="W3967" s="5">
        <f t="shared" si="554"/>
        <v>0.37137010878000004</v>
      </c>
      <c r="X3967" s="5">
        <f t="shared" si="557"/>
        <v>0</v>
      </c>
    </row>
    <row r="3968" spans="1:24" x14ac:dyDescent="0.15">
      <c r="A3968" s="7">
        <v>3967</v>
      </c>
      <c r="B3968" s="7">
        <v>6</v>
      </c>
      <c r="C3968" s="7">
        <v>15</v>
      </c>
      <c r="D3968" s="7">
        <v>7</v>
      </c>
      <c r="E3968" s="7">
        <v>166</v>
      </c>
      <c r="F3968" s="7">
        <v>23</v>
      </c>
      <c r="G3968" s="7">
        <v>232.4</v>
      </c>
      <c r="H3968" s="7">
        <f t="shared" si="549"/>
        <v>4</v>
      </c>
      <c r="I3968" s="16">
        <f t="shared" si="550"/>
        <v>45092</v>
      </c>
      <c r="J3968" s="17">
        <v>0.2407</v>
      </c>
      <c r="K3968" s="18">
        <f>G3968*结论【关键目标】!C$27*0.7735*0.001</f>
        <v>21.571368</v>
      </c>
      <c r="L3968" s="5">
        <v>0</v>
      </c>
      <c r="M3968" s="5">
        <f>ABS(IF(L3968&lt;=0,L3968/耗电量关键数据!$B$6/1000,L3968/耗电量关键数据!$B$5/1000))</f>
        <v>0</v>
      </c>
      <c r="N3968" s="5">
        <f>电气设备逐时使用率计算!H3944</f>
        <v>2.3376900000000003</v>
      </c>
      <c r="O3968" s="5">
        <f>灯光逐时使用率计算!H3944</f>
        <v>1.2467680000000001</v>
      </c>
      <c r="P3968" s="19">
        <f t="shared" si="551"/>
        <v>3.5844580000000006</v>
      </c>
      <c r="Q3968" s="19">
        <f t="shared" si="555"/>
        <v>0</v>
      </c>
      <c r="R3968" s="20">
        <f t="shared" si="552"/>
        <v>21.571368</v>
      </c>
      <c r="S3968" s="20">
        <f t="shared" si="556"/>
        <v>0</v>
      </c>
      <c r="T3968" s="20">
        <f>IF((T3967+R3968)&lt;0,0,IF((T3967+R3968)&gt;结论【关键目标】!C$28,结论【关键目标】!C$28,T3967+R3968))</f>
        <v>22</v>
      </c>
      <c r="U3968" s="19">
        <f>IF((T3967+R3968)&lt;结论【关键目标】!$C$28,0,(发电量计算【计算逻辑页】!R3968+发电量计算【计算逻辑页】!T3967-结论【关键目标】!$C$28))</f>
        <v>21.571368</v>
      </c>
      <c r="V3968" s="5">
        <f t="shared" si="553"/>
        <v>0</v>
      </c>
      <c r="W3968" s="5">
        <f t="shared" si="554"/>
        <v>0.8627790406000001</v>
      </c>
      <c r="X3968" s="5">
        <f t="shared" si="557"/>
        <v>0</v>
      </c>
    </row>
    <row r="3969" spans="1:24" x14ac:dyDescent="0.15">
      <c r="A3969" s="7">
        <v>3968</v>
      </c>
      <c r="B3969" s="7">
        <v>6</v>
      </c>
      <c r="C3969" s="7">
        <v>15</v>
      </c>
      <c r="D3969" s="7">
        <v>8</v>
      </c>
      <c r="E3969" s="7">
        <v>166</v>
      </c>
      <c r="F3969" s="7">
        <v>25</v>
      </c>
      <c r="G3969" s="7">
        <v>449.8</v>
      </c>
      <c r="H3969" s="7">
        <f t="shared" si="549"/>
        <v>4</v>
      </c>
      <c r="I3969" s="16">
        <f t="shared" si="550"/>
        <v>45092</v>
      </c>
      <c r="J3969" s="17">
        <v>0.70809999999999995</v>
      </c>
      <c r="K3969" s="18">
        <f>G3969*结论【关键目标】!C$27*0.7735*0.001</f>
        <v>41.750436000000001</v>
      </c>
      <c r="L3969" s="5">
        <v>19752.372520000001</v>
      </c>
      <c r="M3969" s="5">
        <f>ABS(IF(L3969&lt;=0,L3969/耗电量关键数据!$B$6/1000,L3969/耗电量关键数据!$B$5/1000))</f>
        <v>5.6435350057142859</v>
      </c>
      <c r="N3969" s="5">
        <f>电气设备逐时使用率计算!H3945</f>
        <v>11.688450000000001</v>
      </c>
      <c r="O3969" s="5">
        <f>灯光逐时使用率计算!H3945</f>
        <v>6.2338399999999998</v>
      </c>
      <c r="P3969" s="19">
        <f t="shared" si="551"/>
        <v>23.565825005714288</v>
      </c>
      <c r="Q3969" s="19">
        <f t="shared" si="555"/>
        <v>0</v>
      </c>
      <c r="R3969" s="20">
        <f t="shared" si="552"/>
        <v>41.750436000000001</v>
      </c>
      <c r="S3969" s="20">
        <f t="shared" si="556"/>
        <v>0</v>
      </c>
      <c r="T3969" s="20">
        <f>IF((T3968+R3969)&lt;0,0,IF((T3968+R3969)&gt;结论【关键目标】!C$28,结论【关键目标】!C$28,T3968+R3969))</f>
        <v>22</v>
      </c>
      <c r="U3969" s="19">
        <f>IF((T3968+R3969)&lt;结论【关键目标】!$C$28,0,(发电量计算【计算逻辑页】!R3969+发电量计算【计算逻辑页】!T3968-结论【关键目标】!$C$28))</f>
        <v>41.750436000000001</v>
      </c>
      <c r="V3969" s="5">
        <f t="shared" si="553"/>
        <v>14.612652599999999</v>
      </c>
      <c r="W3969" s="5">
        <f t="shared" si="554"/>
        <v>16.686960686546286</v>
      </c>
      <c r="X3969" s="5">
        <f t="shared" si="557"/>
        <v>0</v>
      </c>
    </row>
    <row r="3970" spans="1:24" x14ac:dyDescent="0.15">
      <c r="A3970" s="7">
        <v>3969</v>
      </c>
      <c r="B3970" s="7">
        <v>6</v>
      </c>
      <c r="C3970" s="7">
        <v>15</v>
      </c>
      <c r="D3970" s="7">
        <v>9</v>
      </c>
      <c r="E3970" s="7">
        <v>166</v>
      </c>
      <c r="F3970" s="7">
        <v>27.1</v>
      </c>
      <c r="G3970" s="7">
        <v>631.20000000000005</v>
      </c>
      <c r="H3970" s="7">
        <f t="shared" ref="H3970:H4033" si="558">WEEKDAY(I:I,2)</f>
        <v>4</v>
      </c>
      <c r="I3970" s="16">
        <f t="shared" ref="I3970:I4033" si="559">DATE(2023,B3970,C3970)</f>
        <v>45092</v>
      </c>
      <c r="J3970" s="17">
        <v>0.70809999999999995</v>
      </c>
      <c r="K3970" s="18">
        <f>G3970*结论【关键目标】!C$27*0.7735*0.001</f>
        <v>58.587983999999999</v>
      </c>
      <c r="L3970" s="5">
        <v>37700.285100000001</v>
      </c>
      <c r="M3970" s="5">
        <f>ABS(IF(L3970&lt;=0,L3970/耗电量关键数据!$B$6/1000,L3970/耗电量关键数据!$B$5/1000))</f>
        <v>10.771510028571429</v>
      </c>
      <c r="N3970" s="5">
        <f>电气设备逐时使用率计算!H3946</f>
        <v>22.208055000000002</v>
      </c>
      <c r="O3970" s="5">
        <f>灯光逐时使用率计算!H3946</f>
        <v>11.844296</v>
      </c>
      <c r="P3970" s="19">
        <f t="shared" ref="P3970:P4033" si="560">M3970+N3970+O3970</f>
        <v>44.823861028571429</v>
      </c>
      <c r="Q3970" s="19">
        <f t="shared" si="555"/>
        <v>0</v>
      </c>
      <c r="R3970" s="20">
        <f t="shared" ref="R3970:R4033" si="561">K3970-Q3970</f>
        <v>58.587983999999999</v>
      </c>
      <c r="S3970" s="20">
        <f t="shared" si="556"/>
        <v>0</v>
      </c>
      <c r="T3970" s="20">
        <f>IF((T3969+R3970)&lt;0,0,IF((T3969+R3970)&gt;结论【关键目标】!C$28,结论【关键目标】!C$28,T3969+R3970))</f>
        <v>22</v>
      </c>
      <c r="U3970" s="19">
        <f>IF((T3969+R3970)&lt;结论【关键目标】!$C$28,0,(发电量计算【计算逻辑页】!R3970+发电量计算【计算逻辑页】!T3969-结论【关键目标】!$C$28))</f>
        <v>58.587984000000006</v>
      </c>
      <c r="V3970" s="5">
        <f t="shared" ref="V3970:V4033" si="562">IF(J3970&gt;0.35,U3970*0.35,0)</f>
        <v>20.505794399999999</v>
      </c>
      <c r="W3970" s="5">
        <f t="shared" ref="W3970:W4033" si="563">IF(P3970&gt;K3970,K3970*J3970,P3970*J3970)</f>
        <v>31.739775994331428</v>
      </c>
      <c r="X3970" s="5">
        <f t="shared" si="557"/>
        <v>0</v>
      </c>
    </row>
    <row r="3971" spans="1:24" x14ac:dyDescent="0.15">
      <c r="A3971" s="7">
        <v>3970</v>
      </c>
      <c r="B3971" s="7">
        <v>6</v>
      </c>
      <c r="C3971" s="7">
        <v>15</v>
      </c>
      <c r="D3971" s="7">
        <v>10</v>
      </c>
      <c r="E3971" s="7">
        <v>166</v>
      </c>
      <c r="F3971" s="7">
        <v>26</v>
      </c>
      <c r="G3971" s="7">
        <v>669.7</v>
      </c>
      <c r="H3971" s="7">
        <f t="shared" si="558"/>
        <v>4</v>
      </c>
      <c r="I3971" s="16">
        <f t="shared" si="559"/>
        <v>45092</v>
      </c>
      <c r="J3971" s="17">
        <v>0.70809999999999995</v>
      </c>
      <c r="K3971" s="18">
        <f>G3971*结论【关键目标】!C$27*0.7735*0.001</f>
        <v>62.161553999999995</v>
      </c>
      <c r="L3971" s="5">
        <v>46018.049030000002</v>
      </c>
      <c r="M3971" s="5">
        <f>ABS(IF(L3971&lt;=0,L3971/耗电量关键数据!$B$6/1000,L3971/耗电量关键数据!$B$5/1000))</f>
        <v>13.148014008571428</v>
      </c>
      <c r="N3971" s="5">
        <f>电气设备逐时使用率计算!H3947</f>
        <v>22.208055000000002</v>
      </c>
      <c r="O3971" s="5">
        <f>灯光逐时使用率计算!H3947</f>
        <v>11.844296</v>
      </c>
      <c r="P3971" s="19">
        <f t="shared" si="560"/>
        <v>47.200365008571431</v>
      </c>
      <c r="Q3971" s="19">
        <f t="shared" ref="Q3971:Q4034" si="564">IF(J3971&gt;0.8,P3971,0)</f>
        <v>0</v>
      </c>
      <c r="R3971" s="20">
        <f t="shared" si="561"/>
        <v>62.161553999999995</v>
      </c>
      <c r="S3971" s="20">
        <f t="shared" ref="S3971:S4034" si="565">IF(R3971&lt;0,ABS(R3971),0)</f>
        <v>0</v>
      </c>
      <c r="T3971" s="20">
        <f>IF((T3970+R3971)&lt;0,0,IF((T3970+R3971)&gt;结论【关键目标】!C$28,结论【关键目标】!C$28,T3970+R3971))</f>
        <v>22</v>
      </c>
      <c r="U3971" s="19">
        <f>IF((T3970+R3971)&lt;结论【关键目标】!$C$28,0,(发电量计算【计算逻辑页】!R3971+发电量计算【计算逻辑页】!T3970-结论【关键目标】!$C$28))</f>
        <v>62.161553999999995</v>
      </c>
      <c r="V3971" s="5">
        <f t="shared" si="562"/>
        <v>21.756543899999997</v>
      </c>
      <c r="W3971" s="5">
        <f t="shared" si="563"/>
        <v>33.422578462569426</v>
      </c>
      <c r="X3971" s="5">
        <f t="shared" si="557"/>
        <v>0</v>
      </c>
    </row>
    <row r="3972" spans="1:24" x14ac:dyDescent="0.15">
      <c r="A3972" s="7">
        <v>3971</v>
      </c>
      <c r="B3972" s="7">
        <v>6</v>
      </c>
      <c r="C3972" s="7">
        <v>15</v>
      </c>
      <c r="D3972" s="7">
        <v>11</v>
      </c>
      <c r="E3972" s="7">
        <v>166</v>
      </c>
      <c r="F3972" s="7">
        <v>29</v>
      </c>
      <c r="G3972" s="7">
        <v>771.8</v>
      </c>
      <c r="H3972" s="7">
        <f t="shared" si="558"/>
        <v>4</v>
      </c>
      <c r="I3972" s="16">
        <f t="shared" si="559"/>
        <v>45092</v>
      </c>
      <c r="J3972" s="17">
        <v>1.2267999999999999</v>
      </c>
      <c r="K3972" s="18">
        <f>G3972*结论【关键目标】!C$27*0.7735*0.001</f>
        <v>71.638475999999997</v>
      </c>
      <c r="L3972" s="5">
        <v>51208.845520000003</v>
      </c>
      <c r="M3972" s="5">
        <f>ABS(IF(L3972&lt;=0,L3972/耗电量关键数据!$B$6/1000,L3972/耗电量关键数据!$B$5/1000))</f>
        <v>14.631098720000001</v>
      </c>
      <c r="N3972" s="5">
        <f>电气设备逐时使用率计算!H3948</f>
        <v>22.208055000000002</v>
      </c>
      <c r="O3972" s="5">
        <f>灯光逐时使用率计算!H3948</f>
        <v>11.844296</v>
      </c>
      <c r="P3972" s="19">
        <f t="shared" si="560"/>
        <v>48.683449719999999</v>
      </c>
      <c r="Q3972" s="19">
        <f t="shared" si="564"/>
        <v>48.683449719999999</v>
      </c>
      <c r="R3972" s="20">
        <f t="shared" si="561"/>
        <v>22.955026279999998</v>
      </c>
      <c r="S3972" s="20">
        <f t="shared" si="565"/>
        <v>0</v>
      </c>
      <c r="T3972" s="20">
        <f>IF((T3971+R3972)&lt;0,0,IF((T3971+R3972)&gt;结论【关键目标】!C$28,结论【关键目标】!C$28,T3971+R3972))</f>
        <v>22</v>
      </c>
      <c r="U3972" s="19">
        <f>IF((T3971+R3972)&lt;结论【关键目标】!$C$28,0,(发电量计算【计算逻辑页】!R3972+发电量计算【计算逻辑页】!T3971-结论【关键目标】!$C$28))</f>
        <v>22.955026279999998</v>
      </c>
      <c r="V3972" s="5">
        <f t="shared" si="562"/>
        <v>8.0342591979999991</v>
      </c>
      <c r="W3972" s="5">
        <f t="shared" si="563"/>
        <v>59.724856116495992</v>
      </c>
      <c r="X3972" s="5">
        <f t="shared" ref="X3972:X4035" si="566">(J3972-0.35)*IF(T3972&gt;S3972,S3972,T3972)</f>
        <v>0</v>
      </c>
    </row>
    <row r="3973" spans="1:24" x14ac:dyDescent="0.15">
      <c r="A3973" s="7">
        <v>3972</v>
      </c>
      <c r="B3973" s="7">
        <v>6</v>
      </c>
      <c r="C3973" s="7">
        <v>15</v>
      </c>
      <c r="D3973" s="7">
        <v>12</v>
      </c>
      <c r="E3973" s="7">
        <v>166</v>
      </c>
      <c r="F3973" s="7">
        <v>30.8</v>
      </c>
      <c r="G3973" s="7">
        <v>733.7</v>
      </c>
      <c r="H3973" s="7">
        <f t="shared" si="558"/>
        <v>4</v>
      </c>
      <c r="I3973" s="16">
        <f t="shared" si="559"/>
        <v>45092</v>
      </c>
      <c r="J3973" s="17">
        <v>1.2267999999999999</v>
      </c>
      <c r="K3973" s="18">
        <f>G3973*结论【关键目标】!C$27*0.7735*0.001</f>
        <v>68.102034000000003</v>
      </c>
      <c r="L3973" s="5">
        <v>46461.956250000003</v>
      </c>
      <c r="M3973" s="5">
        <f>ABS(IF(L3973&lt;=0,L3973/耗电量关键数据!$B$6/1000,L3973/耗电量关键数据!$B$5/1000))</f>
        <v>13.274844642857143</v>
      </c>
      <c r="N3973" s="5">
        <f>电气设备逐时使用率计算!H3949</f>
        <v>11.688450000000001</v>
      </c>
      <c r="O3973" s="5">
        <f>灯光逐时使用率计算!H3949</f>
        <v>9.9741440000000008</v>
      </c>
      <c r="P3973" s="19">
        <f t="shared" si="560"/>
        <v>34.937438642857146</v>
      </c>
      <c r="Q3973" s="19">
        <f t="shared" si="564"/>
        <v>34.937438642857146</v>
      </c>
      <c r="R3973" s="20">
        <f t="shared" si="561"/>
        <v>33.164595357142858</v>
      </c>
      <c r="S3973" s="20">
        <f t="shared" si="565"/>
        <v>0</v>
      </c>
      <c r="T3973" s="20">
        <f>IF((T3972+R3973)&lt;0,0,IF((T3972+R3973)&gt;结论【关键目标】!C$28,结论【关键目标】!C$28,T3972+R3973))</f>
        <v>22</v>
      </c>
      <c r="U3973" s="19">
        <f>IF((T3972+R3973)&lt;结论【关键目标】!$C$28,0,(发电量计算【计算逻辑页】!R3973+发电量计算【计算逻辑页】!T3972-结论【关键目标】!$C$28))</f>
        <v>33.164595357142858</v>
      </c>
      <c r="V3973" s="5">
        <f t="shared" si="562"/>
        <v>11.607608375</v>
      </c>
      <c r="W3973" s="5">
        <f t="shared" si="563"/>
        <v>42.861249727057142</v>
      </c>
      <c r="X3973" s="5">
        <f t="shared" si="566"/>
        <v>0</v>
      </c>
    </row>
    <row r="3974" spans="1:24" x14ac:dyDescent="0.15">
      <c r="A3974" s="7">
        <v>3973</v>
      </c>
      <c r="B3974" s="7">
        <v>6</v>
      </c>
      <c r="C3974" s="7">
        <v>15</v>
      </c>
      <c r="D3974" s="7">
        <v>13</v>
      </c>
      <c r="E3974" s="7">
        <v>166</v>
      </c>
      <c r="F3974" s="7">
        <v>32</v>
      </c>
      <c r="G3974" s="7">
        <v>763.6</v>
      </c>
      <c r="H3974" s="7">
        <f t="shared" si="558"/>
        <v>4</v>
      </c>
      <c r="I3974" s="16">
        <f t="shared" si="559"/>
        <v>45092</v>
      </c>
      <c r="J3974" s="17">
        <v>1.2267999999999999</v>
      </c>
      <c r="K3974" s="18">
        <f>G3974*结论【关键目标】!C$27*0.7735*0.001</f>
        <v>70.877352000000002</v>
      </c>
      <c r="L3974" s="5">
        <v>48245.793149999998</v>
      </c>
      <c r="M3974" s="5">
        <f>ABS(IF(L3974&lt;=0,L3974/耗电量关键数据!$B$6/1000,L3974/耗电量关键数据!$B$5/1000))</f>
        <v>13.784512328571427</v>
      </c>
      <c r="N3974" s="5">
        <f>电气设备逐时使用率计算!H3950</f>
        <v>11.688450000000001</v>
      </c>
      <c r="O3974" s="5">
        <f>灯光逐时使用率计算!H3950</f>
        <v>9.9741440000000008</v>
      </c>
      <c r="P3974" s="19">
        <f t="shared" si="560"/>
        <v>35.447106328571429</v>
      </c>
      <c r="Q3974" s="19">
        <f t="shared" si="564"/>
        <v>35.447106328571429</v>
      </c>
      <c r="R3974" s="20">
        <f t="shared" si="561"/>
        <v>35.430245671428573</v>
      </c>
      <c r="S3974" s="20">
        <f t="shared" si="565"/>
        <v>0</v>
      </c>
      <c r="T3974" s="20">
        <f>IF((T3973+R3974)&lt;0,0,IF((T3973+R3974)&gt;结论【关键目标】!C$28,结论【关键目标】!C$28,T3973+R3974))</f>
        <v>22</v>
      </c>
      <c r="U3974" s="19">
        <f>IF((T3973+R3974)&lt;结论【关键目标】!$C$28,0,(发电量计算【计算逻辑页】!R3974+发电量计算【计算逻辑页】!T3973-结论【关键目标】!$C$28))</f>
        <v>35.430245671428573</v>
      </c>
      <c r="V3974" s="5">
        <f t="shared" si="562"/>
        <v>12.400585984999999</v>
      </c>
      <c r="W3974" s="5">
        <f t="shared" si="563"/>
        <v>43.486510043891428</v>
      </c>
      <c r="X3974" s="5">
        <f t="shared" si="566"/>
        <v>0</v>
      </c>
    </row>
    <row r="3975" spans="1:24" x14ac:dyDescent="0.15">
      <c r="A3975" s="7">
        <v>3974</v>
      </c>
      <c r="B3975" s="7">
        <v>6</v>
      </c>
      <c r="C3975" s="7">
        <v>15</v>
      </c>
      <c r="D3975" s="7">
        <v>14</v>
      </c>
      <c r="E3975" s="7">
        <v>166</v>
      </c>
      <c r="F3975" s="7">
        <v>33</v>
      </c>
      <c r="G3975" s="7">
        <v>733</v>
      </c>
      <c r="H3975" s="7">
        <f t="shared" si="558"/>
        <v>4</v>
      </c>
      <c r="I3975" s="16">
        <f t="shared" si="559"/>
        <v>45092</v>
      </c>
      <c r="J3975" s="17">
        <v>1.2267999999999999</v>
      </c>
      <c r="K3975" s="18">
        <f>G3975*结论【关键目标】!C$27*0.7735*0.001</f>
        <v>68.037059999999997</v>
      </c>
      <c r="L3975" s="5">
        <v>57076.657359999997</v>
      </c>
      <c r="M3975" s="5">
        <f>ABS(IF(L3975&lt;=0,L3975/耗电量关键数据!$B$6/1000,L3975/耗电量关键数据!$B$5/1000))</f>
        <v>16.307616388571429</v>
      </c>
      <c r="N3975" s="5">
        <f>电气设备逐时使用率计算!H3951</f>
        <v>22.208055000000002</v>
      </c>
      <c r="O3975" s="5">
        <f>灯光逐时使用率计算!H3951</f>
        <v>11.844296</v>
      </c>
      <c r="P3975" s="19">
        <f t="shared" si="560"/>
        <v>50.359967388571434</v>
      </c>
      <c r="Q3975" s="19">
        <f t="shared" si="564"/>
        <v>50.359967388571434</v>
      </c>
      <c r="R3975" s="20">
        <f t="shared" si="561"/>
        <v>17.677092611428563</v>
      </c>
      <c r="S3975" s="20">
        <f t="shared" si="565"/>
        <v>0</v>
      </c>
      <c r="T3975" s="20">
        <f>IF((T3974+R3975)&lt;0,0,IF((T3974+R3975)&gt;结论【关键目标】!C$28,结论【关键目标】!C$28,T3974+R3975))</f>
        <v>22</v>
      </c>
      <c r="U3975" s="19">
        <f>IF((T3974+R3975)&lt;结论【关键目标】!$C$28,0,(发电量计算【计算逻辑页】!R3975+发电量计算【计算逻辑页】!T3974-结论【关键目标】!$C$28))</f>
        <v>17.677092611428563</v>
      </c>
      <c r="V3975" s="5">
        <f t="shared" si="562"/>
        <v>6.1869824139999965</v>
      </c>
      <c r="W3975" s="5">
        <f t="shared" si="563"/>
        <v>61.781607992299428</v>
      </c>
      <c r="X3975" s="5">
        <f t="shared" si="566"/>
        <v>0</v>
      </c>
    </row>
    <row r="3976" spans="1:24" x14ac:dyDescent="0.15">
      <c r="A3976" s="7">
        <v>3975</v>
      </c>
      <c r="B3976" s="7">
        <v>6</v>
      </c>
      <c r="C3976" s="7">
        <v>15</v>
      </c>
      <c r="D3976" s="7">
        <v>15</v>
      </c>
      <c r="E3976" s="7">
        <v>166</v>
      </c>
      <c r="F3976" s="7">
        <v>33.799999999999997</v>
      </c>
      <c r="G3976" s="7">
        <v>631.70000000000005</v>
      </c>
      <c r="H3976" s="7">
        <f t="shared" si="558"/>
        <v>4</v>
      </c>
      <c r="I3976" s="16">
        <f t="shared" si="559"/>
        <v>45092</v>
      </c>
      <c r="J3976" s="17">
        <v>1.2267999999999999</v>
      </c>
      <c r="K3976" s="18">
        <f>G3976*结论【关键目标】!C$27*0.7735*0.001</f>
        <v>58.634394</v>
      </c>
      <c r="L3976" s="5">
        <v>54918.240810000003</v>
      </c>
      <c r="M3976" s="5">
        <f>ABS(IF(L3976&lt;=0,L3976/耗电量关键数据!$B$6/1000,L3976/耗电量关键数据!$B$5/1000))</f>
        <v>15.690925945714287</v>
      </c>
      <c r="N3976" s="5">
        <f>电气设备逐时使用率计算!H3952</f>
        <v>22.208055000000002</v>
      </c>
      <c r="O3976" s="5">
        <f>灯光逐时使用率计算!H3952</f>
        <v>11.844296</v>
      </c>
      <c r="P3976" s="19">
        <f t="shared" si="560"/>
        <v>49.743276945714285</v>
      </c>
      <c r="Q3976" s="19">
        <f t="shared" si="564"/>
        <v>49.743276945714285</v>
      </c>
      <c r="R3976" s="20">
        <f t="shared" si="561"/>
        <v>8.891117054285715</v>
      </c>
      <c r="S3976" s="20">
        <f t="shared" si="565"/>
        <v>0</v>
      </c>
      <c r="T3976" s="20">
        <f>IF((T3975+R3976)&lt;0,0,IF((T3975+R3976)&gt;结论【关键目标】!C$28,结论【关键目标】!C$28,T3975+R3976))</f>
        <v>22</v>
      </c>
      <c r="U3976" s="19">
        <f>IF((T3975+R3976)&lt;结论【关键目标】!$C$28,0,(发电量计算【计算逻辑页】!R3976+发电量计算【计算逻辑页】!T3975-结论【关键目标】!$C$28))</f>
        <v>8.891117054285715</v>
      </c>
      <c r="V3976" s="5">
        <f t="shared" si="562"/>
        <v>3.1118909690000001</v>
      </c>
      <c r="W3976" s="5">
        <f t="shared" si="563"/>
        <v>61.025052157002278</v>
      </c>
      <c r="X3976" s="5">
        <f t="shared" si="566"/>
        <v>0</v>
      </c>
    </row>
    <row r="3977" spans="1:24" x14ac:dyDescent="0.15">
      <c r="A3977" s="7">
        <v>3976</v>
      </c>
      <c r="B3977" s="7">
        <v>6</v>
      </c>
      <c r="C3977" s="7">
        <v>15</v>
      </c>
      <c r="D3977" s="7">
        <v>16</v>
      </c>
      <c r="E3977" s="7">
        <v>166</v>
      </c>
      <c r="F3977" s="7">
        <v>34.6</v>
      </c>
      <c r="G3977" s="7">
        <v>473.8</v>
      </c>
      <c r="H3977" s="7">
        <f t="shared" si="558"/>
        <v>4</v>
      </c>
      <c r="I3977" s="16">
        <f t="shared" si="559"/>
        <v>45092</v>
      </c>
      <c r="J3977" s="17">
        <v>0.70809999999999995</v>
      </c>
      <c r="K3977" s="18">
        <f>G3977*结论【关键目标】!C$27*0.7735*0.001</f>
        <v>43.978115999999993</v>
      </c>
      <c r="L3977" s="5">
        <v>53107.442640000001</v>
      </c>
      <c r="M3977" s="5">
        <f>ABS(IF(L3977&lt;=0,L3977/耗电量关键数据!$B$6/1000,L3977/耗电量关键数据!$B$5/1000))</f>
        <v>15.173555040000002</v>
      </c>
      <c r="N3977" s="5">
        <f>电气设备逐时使用率计算!H3953</f>
        <v>22.208055000000002</v>
      </c>
      <c r="O3977" s="5">
        <f>灯光逐时使用率计算!H3953</f>
        <v>11.844296</v>
      </c>
      <c r="P3977" s="19">
        <f t="shared" si="560"/>
        <v>49.225906040000005</v>
      </c>
      <c r="Q3977" s="19">
        <f t="shared" si="564"/>
        <v>0</v>
      </c>
      <c r="R3977" s="20">
        <f t="shared" si="561"/>
        <v>43.978115999999993</v>
      </c>
      <c r="S3977" s="20">
        <f t="shared" si="565"/>
        <v>0</v>
      </c>
      <c r="T3977" s="20">
        <f>IF((T3976+R3977)&lt;0,0,IF((T3976+R3977)&gt;结论【关键目标】!C$28,结论【关键目标】!C$28,T3976+R3977))</f>
        <v>22</v>
      </c>
      <c r="U3977" s="19">
        <f>IF((T3976+R3977)&lt;结论【关键目标】!$C$28,0,(发电量计算【计算逻辑页】!R3977+发电量计算【计算逻辑页】!T3976-结论【关键目标】!$C$28))</f>
        <v>43.978116</v>
      </c>
      <c r="V3977" s="5">
        <f t="shared" si="562"/>
        <v>15.392340599999999</v>
      </c>
      <c r="W3977" s="5">
        <f t="shared" si="563"/>
        <v>31.140903939599994</v>
      </c>
      <c r="X3977" s="5">
        <f t="shared" si="566"/>
        <v>0</v>
      </c>
    </row>
    <row r="3978" spans="1:24" x14ac:dyDescent="0.15">
      <c r="A3978" s="7">
        <v>3977</v>
      </c>
      <c r="B3978" s="7">
        <v>6</v>
      </c>
      <c r="C3978" s="7">
        <v>15</v>
      </c>
      <c r="D3978" s="7">
        <v>17</v>
      </c>
      <c r="E3978" s="7">
        <v>166</v>
      </c>
      <c r="F3978" s="7">
        <v>35</v>
      </c>
      <c r="G3978" s="7">
        <v>305.2</v>
      </c>
      <c r="H3978" s="7">
        <f t="shared" si="558"/>
        <v>4</v>
      </c>
      <c r="I3978" s="16">
        <f t="shared" si="559"/>
        <v>45092</v>
      </c>
      <c r="J3978" s="17">
        <v>0.70809999999999995</v>
      </c>
      <c r="K3978" s="18">
        <f>G3978*结论【关键目标】!C$27*0.7735*0.001</f>
        <v>28.328663999999996</v>
      </c>
      <c r="L3978" s="5">
        <v>47110.31265</v>
      </c>
      <c r="M3978" s="5">
        <f>ABS(IF(L3978&lt;=0,L3978/耗电量关键数据!$B$6/1000,L3978/耗电量关键数据!$B$5/1000))</f>
        <v>13.460089328571428</v>
      </c>
      <c r="N3978" s="5">
        <f>电气设备逐时使用率计算!H3954</f>
        <v>22.208055000000002</v>
      </c>
      <c r="O3978" s="5">
        <f>灯光逐时使用率计算!H3954</f>
        <v>11.844296</v>
      </c>
      <c r="P3978" s="19">
        <f t="shared" si="560"/>
        <v>47.512440328571429</v>
      </c>
      <c r="Q3978" s="19">
        <f t="shared" si="564"/>
        <v>0</v>
      </c>
      <c r="R3978" s="20">
        <f t="shared" si="561"/>
        <v>28.328663999999996</v>
      </c>
      <c r="S3978" s="20">
        <f t="shared" si="565"/>
        <v>0</v>
      </c>
      <c r="T3978" s="20">
        <f>IF((T3977+R3978)&lt;0,0,IF((T3977+R3978)&gt;结论【关键目标】!C$28,结论【关键目标】!C$28,T3977+R3978))</f>
        <v>22</v>
      </c>
      <c r="U3978" s="19">
        <f>IF((T3977+R3978)&lt;结论【关键目标】!$C$28,0,(发电量计算【计算逻辑页】!R3978+发电量计算【计算逻辑页】!T3977-结论【关键目标】!$C$28))</f>
        <v>28.328663999999996</v>
      </c>
      <c r="V3978" s="5">
        <f t="shared" si="562"/>
        <v>9.9150323999999976</v>
      </c>
      <c r="W3978" s="5">
        <f t="shared" si="563"/>
        <v>20.059526978399997</v>
      </c>
      <c r="X3978" s="5">
        <f t="shared" si="566"/>
        <v>0</v>
      </c>
    </row>
    <row r="3979" spans="1:24" x14ac:dyDescent="0.15">
      <c r="A3979" s="7">
        <v>3978</v>
      </c>
      <c r="B3979" s="7">
        <v>6</v>
      </c>
      <c r="C3979" s="7">
        <v>15</v>
      </c>
      <c r="D3979" s="7">
        <v>18</v>
      </c>
      <c r="E3979" s="7">
        <v>166</v>
      </c>
      <c r="F3979" s="7">
        <v>35.1</v>
      </c>
      <c r="G3979" s="7">
        <v>144.6</v>
      </c>
      <c r="H3979" s="7">
        <f t="shared" si="558"/>
        <v>4</v>
      </c>
      <c r="I3979" s="16">
        <f t="shared" si="559"/>
        <v>45092</v>
      </c>
      <c r="J3979" s="17">
        <v>0.70809999999999995</v>
      </c>
      <c r="K3979" s="18">
        <f>G3979*结论【关键目标】!C$27*0.7735*0.001</f>
        <v>13.421771999999999</v>
      </c>
      <c r="L3979" s="5">
        <v>28310.971140000001</v>
      </c>
      <c r="M3979" s="5">
        <f>ABS(IF(L3979&lt;=0,L3979/耗电量关键数据!$B$6/1000,L3979/耗电量关键数据!$B$5/1000))</f>
        <v>8.0888488971428583</v>
      </c>
      <c r="N3979" s="5">
        <f>电气设备逐时使用率计算!H3955</f>
        <v>7.0130699999999999</v>
      </c>
      <c r="O3979" s="5">
        <f>灯光逐时使用率计算!H3955</f>
        <v>3.7403040000000001</v>
      </c>
      <c r="P3979" s="19">
        <f t="shared" si="560"/>
        <v>18.842222897142861</v>
      </c>
      <c r="Q3979" s="19">
        <f t="shared" si="564"/>
        <v>0</v>
      </c>
      <c r="R3979" s="20">
        <f t="shared" si="561"/>
        <v>13.421771999999999</v>
      </c>
      <c r="S3979" s="20">
        <f t="shared" si="565"/>
        <v>0</v>
      </c>
      <c r="T3979" s="20">
        <f>IF((T3978+R3979)&lt;0,0,IF((T3978+R3979)&gt;结论【关键目标】!C$28,结论【关键目标】!C$28,T3978+R3979))</f>
        <v>22</v>
      </c>
      <c r="U3979" s="19">
        <f>IF((T3978+R3979)&lt;结论【关键目标】!$C$28,0,(发电量计算【计算逻辑页】!R3979+发电量计算【计算逻辑页】!T3978-结论【关键目标】!$C$28))</f>
        <v>13.421771999999997</v>
      </c>
      <c r="V3979" s="5">
        <f t="shared" si="562"/>
        <v>4.6976201999999985</v>
      </c>
      <c r="W3979" s="5">
        <f t="shared" si="563"/>
        <v>9.5039567531999989</v>
      </c>
      <c r="X3979" s="5">
        <f t="shared" si="566"/>
        <v>0</v>
      </c>
    </row>
    <row r="3980" spans="1:24" x14ac:dyDescent="0.15">
      <c r="A3980" s="7">
        <v>3979</v>
      </c>
      <c r="B3980" s="7">
        <v>6</v>
      </c>
      <c r="C3980" s="7">
        <v>15</v>
      </c>
      <c r="D3980" s="7">
        <v>19</v>
      </c>
      <c r="E3980" s="7">
        <v>166</v>
      </c>
      <c r="F3980" s="7">
        <v>34</v>
      </c>
      <c r="G3980" s="7">
        <v>0</v>
      </c>
      <c r="H3980" s="7">
        <f t="shared" si="558"/>
        <v>4</v>
      </c>
      <c r="I3980" s="16">
        <f t="shared" si="559"/>
        <v>45092</v>
      </c>
      <c r="J3980" s="17">
        <v>1.2267999999999999</v>
      </c>
      <c r="K3980" s="18">
        <f>G3980*结论【关键目标】!C$27*0.7735*0.001</f>
        <v>0</v>
      </c>
      <c r="L3980" s="5">
        <v>0</v>
      </c>
      <c r="M3980" s="5">
        <f>ABS(IF(L3980&lt;=0,L3980/耗电量关键数据!$B$6/1000,L3980/耗电量关键数据!$B$5/1000))</f>
        <v>0</v>
      </c>
      <c r="N3980" s="5">
        <f>电气设备逐时使用率计算!H3956</f>
        <v>7.0130699999999999</v>
      </c>
      <c r="O3980" s="5">
        <f>灯光逐时使用率计算!H3956</f>
        <v>3.7403040000000001</v>
      </c>
      <c r="P3980" s="19">
        <f t="shared" si="560"/>
        <v>10.753374000000001</v>
      </c>
      <c r="Q3980" s="19">
        <f t="shared" si="564"/>
        <v>10.753374000000001</v>
      </c>
      <c r="R3980" s="20">
        <f t="shared" si="561"/>
        <v>-10.753374000000001</v>
      </c>
      <c r="S3980" s="20">
        <f t="shared" si="565"/>
        <v>10.753374000000001</v>
      </c>
      <c r="T3980" s="20">
        <f>IF((T3979+R3980)&lt;0,0,IF((T3979+R3980)&gt;结论【关键目标】!C$28,结论【关键目标】!C$28,T3979+R3980))</f>
        <v>11.246625999999999</v>
      </c>
      <c r="U3980" s="19">
        <f>IF((T3979+R3980)&lt;结论【关键目标】!$C$28,0,(发电量计算【计算逻辑页】!R3980+发电量计算【计算逻辑页】!T3979-结论【关键目标】!$C$28))</f>
        <v>0</v>
      </c>
      <c r="V3980" s="5">
        <f t="shared" si="562"/>
        <v>0</v>
      </c>
      <c r="W3980" s="5">
        <f t="shared" si="563"/>
        <v>0</v>
      </c>
      <c r="X3980" s="5">
        <f t="shared" si="566"/>
        <v>9.428558323199999</v>
      </c>
    </row>
    <row r="3981" spans="1:24" x14ac:dyDescent="0.15">
      <c r="A3981" s="7">
        <v>3980</v>
      </c>
      <c r="B3981" s="7">
        <v>6</v>
      </c>
      <c r="C3981" s="7">
        <v>15</v>
      </c>
      <c r="D3981" s="7">
        <v>20</v>
      </c>
      <c r="E3981" s="7">
        <v>166</v>
      </c>
      <c r="F3981" s="7">
        <v>33</v>
      </c>
      <c r="G3981" s="7">
        <v>0</v>
      </c>
      <c r="H3981" s="7">
        <f t="shared" si="558"/>
        <v>4</v>
      </c>
      <c r="I3981" s="16">
        <f t="shared" si="559"/>
        <v>45092</v>
      </c>
      <c r="J3981" s="17">
        <v>1.2267999999999999</v>
      </c>
      <c r="K3981" s="18">
        <f>G3981*结论【关键目标】!C$27*0.7735*0.001</f>
        <v>0</v>
      </c>
      <c r="L3981" s="5">
        <v>0</v>
      </c>
      <c r="M3981" s="5">
        <f>ABS(IF(L3981&lt;=0,L3981/耗电量关键数据!$B$6/1000,L3981/耗电量关键数据!$B$5/1000))</f>
        <v>0</v>
      </c>
      <c r="N3981" s="5">
        <f>电气设备逐时使用率计算!H3957</f>
        <v>1.1688450000000001</v>
      </c>
      <c r="O3981" s="5">
        <f>灯光逐时使用率计算!H3957</f>
        <v>0.37403039999999999</v>
      </c>
      <c r="P3981" s="19">
        <f t="shared" si="560"/>
        <v>1.5428754000000002</v>
      </c>
      <c r="Q3981" s="19">
        <f t="shared" si="564"/>
        <v>1.5428754000000002</v>
      </c>
      <c r="R3981" s="20">
        <f t="shared" si="561"/>
        <v>-1.5428754000000002</v>
      </c>
      <c r="S3981" s="20">
        <f t="shared" si="565"/>
        <v>1.5428754000000002</v>
      </c>
      <c r="T3981" s="20">
        <f>IF((T3980+R3981)&lt;0,0,IF((T3980+R3981)&gt;结论【关键目标】!C$28,结论【关键目标】!C$28,T3980+R3981))</f>
        <v>9.7037505999999993</v>
      </c>
      <c r="U3981" s="19">
        <f>IF((T3980+R3981)&lt;结论【关键目标】!$C$28,0,(发电量计算【计算逻辑页】!R3981+发电量计算【计算逻辑页】!T3980-结论【关键目标】!$C$28))</f>
        <v>0</v>
      </c>
      <c r="V3981" s="5">
        <f t="shared" si="562"/>
        <v>0</v>
      </c>
      <c r="W3981" s="5">
        <f t="shared" si="563"/>
        <v>0</v>
      </c>
      <c r="X3981" s="5">
        <f t="shared" si="566"/>
        <v>1.3527931507200002</v>
      </c>
    </row>
    <row r="3982" spans="1:24" x14ac:dyDescent="0.15">
      <c r="A3982" s="7">
        <v>3981</v>
      </c>
      <c r="B3982" s="7">
        <v>6</v>
      </c>
      <c r="C3982" s="7">
        <v>15</v>
      </c>
      <c r="D3982" s="7">
        <v>21</v>
      </c>
      <c r="E3982" s="7">
        <v>166</v>
      </c>
      <c r="F3982" s="7">
        <v>33</v>
      </c>
      <c r="G3982" s="7">
        <v>0</v>
      </c>
      <c r="H3982" s="7">
        <f t="shared" si="558"/>
        <v>4</v>
      </c>
      <c r="I3982" s="16">
        <f t="shared" si="559"/>
        <v>45092</v>
      </c>
      <c r="J3982" s="17">
        <v>1.2267999999999999</v>
      </c>
      <c r="K3982" s="18">
        <f>G3982*结论【关键目标】!C$27*0.7735*0.001</f>
        <v>0</v>
      </c>
      <c r="L3982" s="5">
        <v>0</v>
      </c>
      <c r="M3982" s="5">
        <f>ABS(IF(L3982&lt;=0,L3982/耗电量关键数据!$B$6/1000,L3982/耗电量关键数据!$B$5/1000))</f>
        <v>0</v>
      </c>
      <c r="N3982" s="5">
        <f>电气设备逐时使用率计算!H3958</f>
        <v>1.1688450000000001</v>
      </c>
      <c r="O3982" s="5">
        <f>灯光逐时使用率计算!H3958</f>
        <v>0.37403039999999999</v>
      </c>
      <c r="P3982" s="19">
        <f t="shared" si="560"/>
        <v>1.5428754000000002</v>
      </c>
      <c r="Q3982" s="19">
        <f t="shared" si="564"/>
        <v>1.5428754000000002</v>
      </c>
      <c r="R3982" s="20">
        <f t="shared" si="561"/>
        <v>-1.5428754000000002</v>
      </c>
      <c r="S3982" s="20">
        <f t="shared" si="565"/>
        <v>1.5428754000000002</v>
      </c>
      <c r="T3982" s="20">
        <f>IF((T3981+R3982)&lt;0,0,IF((T3981+R3982)&gt;结论【关键目标】!C$28,结论【关键目标】!C$28,T3981+R3982))</f>
        <v>8.1608751999999996</v>
      </c>
      <c r="U3982" s="19">
        <f>IF((T3981+R3982)&lt;结论【关键目标】!$C$28,0,(发电量计算【计算逻辑页】!R3982+发电量计算【计算逻辑页】!T3981-结论【关键目标】!$C$28))</f>
        <v>0</v>
      </c>
      <c r="V3982" s="5">
        <f t="shared" si="562"/>
        <v>0</v>
      </c>
      <c r="W3982" s="5">
        <f t="shared" si="563"/>
        <v>0</v>
      </c>
      <c r="X3982" s="5">
        <f t="shared" si="566"/>
        <v>1.3527931507200002</v>
      </c>
    </row>
    <row r="3983" spans="1:24" x14ac:dyDescent="0.15">
      <c r="A3983" s="7">
        <v>3982</v>
      </c>
      <c r="B3983" s="7">
        <v>6</v>
      </c>
      <c r="C3983" s="7">
        <v>15</v>
      </c>
      <c r="D3983" s="7">
        <v>22</v>
      </c>
      <c r="E3983" s="7">
        <v>166</v>
      </c>
      <c r="F3983" s="7">
        <v>30</v>
      </c>
      <c r="G3983" s="7">
        <v>0</v>
      </c>
      <c r="H3983" s="7">
        <f t="shared" si="558"/>
        <v>4</v>
      </c>
      <c r="I3983" s="16">
        <f t="shared" si="559"/>
        <v>45092</v>
      </c>
      <c r="J3983" s="17">
        <v>0.70809999999999995</v>
      </c>
      <c r="K3983" s="18">
        <f>G3983*结论【关键目标】!C$27*0.7735*0.001</f>
        <v>0</v>
      </c>
      <c r="L3983" s="5">
        <v>0</v>
      </c>
      <c r="M3983" s="5">
        <f>ABS(IF(L3983&lt;=0,L3983/耗电量关键数据!$B$6/1000,L3983/耗电量关键数据!$B$5/1000))</f>
        <v>0</v>
      </c>
      <c r="N3983" s="5">
        <f>电气设备逐时使用率计算!H3959</f>
        <v>1.1688450000000001</v>
      </c>
      <c r="O3983" s="5">
        <f>灯光逐时使用率计算!H3959</f>
        <v>0.37403039999999999</v>
      </c>
      <c r="P3983" s="19">
        <f t="shared" si="560"/>
        <v>1.5428754000000002</v>
      </c>
      <c r="Q3983" s="19">
        <f t="shared" si="564"/>
        <v>0</v>
      </c>
      <c r="R3983" s="20">
        <f t="shared" si="561"/>
        <v>0</v>
      </c>
      <c r="S3983" s="20">
        <f t="shared" si="565"/>
        <v>0</v>
      </c>
      <c r="T3983" s="20">
        <f>IF((T3982+R3983)&lt;0,0,IF((T3982+R3983)&gt;结论【关键目标】!C$28,结论【关键目标】!C$28,T3982+R3983))</f>
        <v>8.1608751999999996</v>
      </c>
      <c r="U3983" s="19">
        <f>IF((T3982+R3983)&lt;结论【关键目标】!$C$28,0,(发电量计算【计算逻辑页】!R3983+发电量计算【计算逻辑页】!T3982-结论【关键目标】!$C$28))</f>
        <v>0</v>
      </c>
      <c r="V3983" s="5">
        <f t="shared" si="562"/>
        <v>0</v>
      </c>
      <c r="W3983" s="5">
        <f t="shared" si="563"/>
        <v>0</v>
      </c>
      <c r="X3983" s="5">
        <f t="shared" si="566"/>
        <v>0</v>
      </c>
    </row>
    <row r="3984" spans="1:24" x14ac:dyDescent="0.15">
      <c r="A3984" s="7">
        <v>3983</v>
      </c>
      <c r="B3984" s="7">
        <v>6</v>
      </c>
      <c r="C3984" s="7">
        <v>15</v>
      </c>
      <c r="D3984" s="7">
        <v>23</v>
      </c>
      <c r="E3984" s="7">
        <v>166</v>
      </c>
      <c r="F3984" s="7">
        <v>28</v>
      </c>
      <c r="G3984" s="7">
        <v>0</v>
      </c>
      <c r="H3984" s="7">
        <f t="shared" si="558"/>
        <v>4</v>
      </c>
      <c r="I3984" s="16">
        <f t="shared" si="559"/>
        <v>45092</v>
      </c>
      <c r="J3984" s="17">
        <v>0.70809999999999995</v>
      </c>
      <c r="K3984" s="18">
        <f>G3984*结论【关键目标】!C$27*0.7735*0.001</f>
        <v>0</v>
      </c>
      <c r="L3984" s="5">
        <v>0</v>
      </c>
      <c r="M3984" s="5">
        <f>ABS(IF(L3984&lt;=0,L3984/耗电量关键数据!$B$6/1000,L3984/耗电量关键数据!$B$5/1000))</f>
        <v>0</v>
      </c>
      <c r="N3984" s="5">
        <f>电气设备逐时使用率计算!H3960</f>
        <v>1.1688450000000001</v>
      </c>
      <c r="O3984" s="5">
        <f>灯光逐时使用率计算!H3960</f>
        <v>0.37403039999999999</v>
      </c>
      <c r="P3984" s="19">
        <f t="shared" si="560"/>
        <v>1.5428754000000002</v>
      </c>
      <c r="Q3984" s="19">
        <f t="shared" si="564"/>
        <v>0</v>
      </c>
      <c r="R3984" s="20">
        <f t="shared" si="561"/>
        <v>0</v>
      </c>
      <c r="S3984" s="20">
        <f t="shared" si="565"/>
        <v>0</v>
      </c>
      <c r="T3984" s="20">
        <f>IF((T3983+R3984)&lt;0,0,IF((T3983+R3984)&gt;结论【关键目标】!C$28,结论【关键目标】!C$28,T3983+R3984))</f>
        <v>8.1608751999999996</v>
      </c>
      <c r="U3984" s="19">
        <f>IF((T3983+R3984)&lt;结论【关键目标】!$C$28,0,(发电量计算【计算逻辑页】!R3984+发电量计算【计算逻辑页】!T3983-结论【关键目标】!$C$28))</f>
        <v>0</v>
      </c>
      <c r="V3984" s="5">
        <f t="shared" si="562"/>
        <v>0</v>
      </c>
      <c r="W3984" s="5">
        <f t="shared" si="563"/>
        <v>0</v>
      </c>
      <c r="X3984" s="5">
        <f t="shared" si="566"/>
        <v>0</v>
      </c>
    </row>
    <row r="3985" spans="1:24" x14ac:dyDescent="0.15">
      <c r="A3985" s="7">
        <v>3984</v>
      </c>
      <c r="B3985" s="7">
        <v>6</v>
      </c>
      <c r="C3985" s="7">
        <v>15</v>
      </c>
      <c r="D3985" s="7">
        <v>24</v>
      </c>
      <c r="E3985" s="7">
        <v>166</v>
      </c>
      <c r="F3985" s="7">
        <v>29.2</v>
      </c>
      <c r="G3985" s="7">
        <v>0</v>
      </c>
      <c r="H3985" s="7">
        <f t="shared" si="558"/>
        <v>4</v>
      </c>
      <c r="I3985" s="16">
        <f t="shared" si="559"/>
        <v>45092</v>
      </c>
      <c r="J3985" s="17">
        <v>0.2407</v>
      </c>
      <c r="K3985" s="18">
        <f>G3985*结论【关键目标】!C$27*0.7735*0.001</f>
        <v>0</v>
      </c>
      <c r="L3985" s="5">
        <v>0</v>
      </c>
      <c r="M3985" s="5">
        <f>ABS(IF(L3985&lt;=0,L3985/耗电量关键数据!$B$6/1000,L3985/耗电量关键数据!$B$5/1000))</f>
        <v>0</v>
      </c>
      <c r="N3985" s="5">
        <f>电气设备逐时使用率计算!H3961</f>
        <v>1.1688450000000001</v>
      </c>
      <c r="O3985" s="5">
        <f>灯光逐时使用率计算!H3961</f>
        <v>0.37403039999999999</v>
      </c>
      <c r="P3985" s="19">
        <f t="shared" si="560"/>
        <v>1.5428754000000002</v>
      </c>
      <c r="Q3985" s="19">
        <f t="shared" si="564"/>
        <v>0</v>
      </c>
      <c r="R3985" s="20">
        <f t="shared" si="561"/>
        <v>0</v>
      </c>
      <c r="S3985" s="20">
        <f t="shared" si="565"/>
        <v>0</v>
      </c>
      <c r="T3985" s="20">
        <f>IF((T3984+R3985)&lt;0,0,IF((T3984+R3985)&gt;结论【关键目标】!C$28,结论【关键目标】!C$28,T3984+R3985))</f>
        <v>8.1608751999999996</v>
      </c>
      <c r="U3985" s="19">
        <f>IF((T3984+R3985)&lt;结论【关键目标】!$C$28,0,(发电量计算【计算逻辑页】!R3985+发电量计算【计算逻辑页】!T3984-结论【关键目标】!$C$28))</f>
        <v>0</v>
      </c>
      <c r="V3985" s="5">
        <f t="shared" si="562"/>
        <v>0</v>
      </c>
      <c r="W3985" s="5">
        <f t="shared" si="563"/>
        <v>0</v>
      </c>
      <c r="X3985" s="5">
        <f t="shared" si="566"/>
        <v>0</v>
      </c>
    </row>
    <row r="3986" spans="1:24" x14ac:dyDescent="0.15">
      <c r="A3986" s="7">
        <v>3985</v>
      </c>
      <c r="B3986" s="7">
        <v>6</v>
      </c>
      <c r="C3986" s="7">
        <v>16</v>
      </c>
      <c r="D3986" s="7">
        <v>1</v>
      </c>
      <c r="E3986" s="7">
        <v>167</v>
      </c>
      <c r="F3986" s="7">
        <v>26</v>
      </c>
      <c r="G3986" s="7">
        <v>0</v>
      </c>
      <c r="H3986" s="7">
        <f t="shared" si="558"/>
        <v>5</v>
      </c>
      <c r="I3986" s="16">
        <f t="shared" si="559"/>
        <v>45093</v>
      </c>
      <c r="J3986" s="17">
        <v>0.2407</v>
      </c>
      <c r="K3986" s="18">
        <f>G3986*结论【关键目标】!C$27*0.7735*0.001</f>
        <v>0</v>
      </c>
      <c r="L3986" s="5">
        <v>0</v>
      </c>
      <c r="M3986" s="5">
        <f>ABS(IF(L3986&lt;=0,L3986/耗电量关键数据!$B$6/1000,L3986/耗电量关键数据!$B$5/1000))</f>
        <v>0</v>
      </c>
      <c r="N3986" s="5">
        <f>电气设备逐时使用率计算!H3962</f>
        <v>1.1688450000000001</v>
      </c>
      <c r="O3986" s="5">
        <f>灯光逐时使用率计算!H3962</f>
        <v>0.37403039999999999</v>
      </c>
      <c r="P3986" s="19">
        <f t="shared" si="560"/>
        <v>1.5428754000000002</v>
      </c>
      <c r="Q3986" s="19">
        <f t="shared" si="564"/>
        <v>0</v>
      </c>
      <c r="R3986" s="20">
        <f t="shared" si="561"/>
        <v>0</v>
      </c>
      <c r="S3986" s="20">
        <f t="shared" si="565"/>
        <v>0</v>
      </c>
      <c r="T3986" s="20">
        <f>IF((T3985+R3986)&lt;0,0,IF((T3985+R3986)&gt;结论【关键目标】!C$28,结论【关键目标】!C$28,T3985+R3986))</f>
        <v>8.1608751999999996</v>
      </c>
      <c r="U3986" s="19">
        <f>IF((T3985+R3986)&lt;结论【关键目标】!$C$28,0,(发电量计算【计算逻辑页】!R3986+发电量计算【计算逻辑页】!T3985-结论【关键目标】!$C$28))</f>
        <v>0</v>
      </c>
      <c r="V3986" s="5">
        <f t="shared" si="562"/>
        <v>0</v>
      </c>
      <c r="W3986" s="5">
        <f t="shared" si="563"/>
        <v>0</v>
      </c>
      <c r="X3986" s="5">
        <f t="shared" si="566"/>
        <v>0</v>
      </c>
    </row>
    <row r="3987" spans="1:24" x14ac:dyDescent="0.15">
      <c r="A3987" s="7">
        <v>3986</v>
      </c>
      <c r="B3987" s="7">
        <v>6</v>
      </c>
      <c r="C3987" s="7">
        <v>16</v>
      </c>
      <c r="D3987" s="7">
        <v>2</v>
      </c>
      <c r="E3987" s="7">
        <v>167</v>
      </c>
      <c r="F3987" s="7">
        <v>25.8</v>
      </c>
      <c r="G3987" s="7">
        <v>0</v>
      </c>
      <c r="H3987" s="7">
        <f t="shared" si="558"/>
        <v>5</v>
      </c>
      <c r="I3987" s="16">
        <f t="shared" si="559"/>
        <v>45093</v>
      </c>
      <c r="J3987" s="17">
        <v>0.2407</v>
      </c>
      <c r="K3987" s="18">
        <f>G3987*结论【关键目标】!C$27*0.7735*0.001</f>
        <v>0</v>
      </c>
      <c r="L3987" s="5">
        <v>0</v>
      </c>
      <c r="M3987" s="5">
        <f>ABS(IF(L3987&lt;=0,L3987/耗电量关键数据!$B$6/1000,L3987/耗电量关键数据!$B$5/1000))</f>
        <v>0</v>
      </c>
      <c r="N3987" s="5">
        <f>电气设备逐时使用率计算!H3963</f>
        <v>1.1688450000000001</v>
      </c>
      <c r="O3987" s="5">
        <f>灯光逐时使用率计算!H3963</f>
        <v>0.37403039999999999</v>
      </c>
      <c r="P3987" s="19">
        <f t="shared" si="560"/>
        <v>1.5428754000000002</v>
      </c>
      <c r="Q3987" s="19">
        <f t="shared" si="564"/>
        <v>0</v>
      </c>
      <c r="R3987" s="20">
        <f t="shared" si="561"/>
        <v>0</v>
      </c>
      <c r="S3987" s="20">
        <f t="shared" si="565"/>
        <v>0</v>
      </c>
      <c r="T3987" s="20">
        <f>IF((T3986+R3987)&lt;0,0,IF((T3986+R3987)&gt;结论【关键目标】!C$28,结论【关键目标】!C$28,T3986+R3987))</f>
        <v>8.1608751999999996</v>
      </c>
      <c r="U3987" s="19">
        <f>IF((T3986+R3987)&lt;结论【关键目标】!$C$28,0,(发电量计算【计算逻辑页】!R3987+发电量计算【计算逻辑页】!T3986-结论【关键目标】!$C$28))</f>
        <v>0</v>
      </c>
      <c r="V3987" s="5">
        <f t="shared" si="562"/>
        <v>0</v>
      </c>
      <c r="W3987" s="5">
        <f t="shared" si="563"/>
        <v>0</v>
      </c>
      <c r="X3987" s="5">
        <f t="shared" si="566"/>
        <v>0</v>
      </c>
    </row>
    <row r="3988" spans="1:24" x14ac:dyDescent="0.15">
      <c r="A3988" s="7">
        <v>3987</v>
      </c>
      <c r="B3988" s="7">
        <v>6</v>
      </c>
      <c r="C3988" s="7">
        <v>16</v>
      </c>
      <c r="D3988" s="7">
        <v>3</v>
      </c>
      <c r="E3988" s="7">
        <v>167</v>
      </c>
      <c r="F3988" s="7">
        <v>25.5</v>
      </c>
      <c r="G3988" s="7">
        <v>0</v>
      </c>
      <c r="H3988" s="7">
        <f t="shared" si="558"/>
        <v>5</v>
      </c>
      <c r="I3988" s="16">
        <f t="shared" si="559"/>
        <v>45093</v>
      </c>
      <c r="J3988" s="17">
        <v>0.2407</v>
      </c>
      <c r="K3988" s="18">
        <f>G3988*结论【关键目标】!C$27*0.7735*0.001</f>
        <v>0</v>
      </c>
      <c r="L3988" s="5">
        <v>0</v>
      </c>
      <c r="M3988" s="5">
        <f>ABS(IF(L3988&lt;=0,L3988/耗电量关键数据!$B$6/1000,L3988/耗电量关键数据!$B$5/1000))</f>
        <v>0</v>
      </c>
      <c r="N3988" s="5">
        <f>电气设备逐时使用率计算!H3964</f>
        <v>1.1688450000000001</v>
      </c>
      <c r="O3988" s="5">
        <f>灯光逐时使用率计算!H3964</f>
        <v>0.37403039999999999</v>
      </c>
      <c r="P3988" s="19">
        <f t="shared" si="560"/>
        <v>1.5428754000000002</v>
      </c>
      <c r="Q3988" s="19">
        <f t="shared" si="564"/>
        <v>0</v>
      </c>
      <c r="R3988" s="20">
        <f t="shared" si="561"/>
        <v>0</v>
      </c>
      <c r="S3988" s="20">
        <f t="shared" si="565"/>
        <v>0</v>
      </c>
      <c r="T3988" s="20">
        <f>IF((T3987+R3988)&lt;0,0,IF((T3987+R3988)&gt;结论【关键目标】!C$28,结论【关键目标】!C$28,T3987+R3988))</f>
        <v>8.1608751999999996</v>
      </c>
      <c r="U3988" s="19">
        <f>IF((T3987+R3988)&lt;结论【关键目标】!$C$28,0,(发电量计算【计算逻辑页】!R3988+发电量计算【计算逻辑页】!T3987-结论【关键目标】!$C$28))</f>
        <v>0</v>
      </c>
      <c r="V3988" s="5">
        <f t="shared" si="562"/>
        <v>0</v>
      </c>
      <c r="W3988" s="5">
        <f t="shared" si="563"/>
        <v>0</v>
      </c>
      <c r="X3988" s="5">
        <f t="shared" si="566"/>
        <v>0</v>
      </c>
    </row>
    <row r="3989" spans="1:24" x14ac:dyDescent="0.15">
      <c r="A3989" s="7">
        <v>3988</v>
      </c>
      <c r="B3989" s="7">
        <v>6</v>
      </c>
      <c r="C3989" s="7">
        <v>16</v>
      </c>
      <c r="D3989" s="7">
        <v>4</v>
      </c>
      <c r="E3989" s="7">
        <v>167</v>
      </c>
      <c r="F3989" s="7">
        <v>24.8</v>
      </c>
      <c r="G3989" s="7">
        <v>0</v>
      </c>
      <c r="H3989" s="7">
        <f t="shared" si="558"/>
        <v>5</v>
      </c>
      <c r="I3989" s="16">
        <f t="shared" si="559"/>
        <v>45093</v>
      </c>
      <c r="J3989" s="17">
        <v>0.2407</v>
      </c>
      <c r="K3989" s="18">
        <f>G3989*结论【关键目标】!C$27*0.7735*0.001</f>
        <v>0</v>
      </c>
      <c r="L3989" s="5">
        <v>0</v>
      </c>
      <c r="M3989" s="5">
        <f>ABS(IF(L3989&lt;=0,L3989/耗电量关键数据!$B$6/1000,L3989/耗电量关键数据!$B$5/1000))</f>
        <v>0</v>
      </c>
      <c r="N3989" s="5">
        <f>电气设备逐时使用率计算!H3965</f>
        <v>1.1688450000000001</v>
      </c>
      <c r="O3989" s="5">
        <f>灯光逐时使用率计算!H3965</f>
        <v>0.37403039999999999</v>
      </c>
      <c r="P3989" s="19">
        <f t="shared" si="560"/>
        <v>1.5428754000000002</v>
      </c>
      <c r="Q3989" s="19">
        <f t="shared" si="564"/>
        <v>0</v>
      </c>
      <c r="R3989" s="20">
        <f t="shared" si="561"/>
        <v>0</v>
      </c>
      <c r="S3989" s="20">
        <f t="shared" si="565"/>
        <v>0</v>
      </c>
      <c r="T3989" s="20">
        <f>IF((T3988+R3989)&lt;0,0,IF((T3988+R3989)&gt;结论【关键目标】!C$28,结论【关键目标】!C$28,T3988+R3989))</f>
        <v>8.1608751999999996</v>
      </c>
      <c r="U3989" s="19">
        <f>IF((T3988+R3989)&lt;结论【关键目标】!$C$28,0,(发电量计算【计算逻辑页】!R3989+发电量计算【计算逻辑页】!T3988-结论【关键目标】!$C$28))</f>
        <v>0</v>
      </c>
      <c r="V3989" s="5">
        <f t="shared" si="562"/>
        <v>0</v>
      </c>
      <c r="W3989" s="5">
        <f t="shared" si="563"/>
        <v>0</v>
      </c>
      <c r="X3989" s="5">
        <f t="shared" si="566"/>
        <v>0</v>
      </c>
    </row>
    <row r="3990" spans="1:24" x14ac:dyDescent="0.15">
      <c r="A3990" s="7">
        <v>3989</v>
      </c>
      <c r="B3990" s="7">
        <v>6</v>
      </c>
      <c r="C3990" s="7">
        <v>16</v>
      </c>
      <c r="D3990" s="7">
        <v>5</v>
      </c>
      <c r="E3990" s="7">
        <v>167</v>
      </c>
      <c r="F3990" s="7">
        <v>24</v>
      </c>
      <c r="G3990" s="7">
        <v>32.799999999999997</v>
      </c>
      <c r="H3990" s="7">
        <f t="shared" si="558"/>
        <v>5</v>
      </c>
      <c r="I3990" s="16">
        <f t="shared" si="559"/>
        <v>45093</v>
      </c>
      <c r="J3990" s="17">
        <v>0.2407</v>
      </c>
      <c r="K3990" s="18">
        <f>G3990*结论【关键目标】!C$27*0.7735*0.001</f>
        <v>3.0444959999999996</v>
      </c>
      <c r="L3990" s="5">
        <v>0</v>
      </c>
      <c r="M3990" s="5">
        <f>ABS(IF(L3990&lt;=0,L3990/耗电量关键数据!$B$6/1000,L3990/耗电量关键数据!$B$5/1000))</f>
        <v>0</v>
      </c>
      <c r="N3990" s="5">
        <f>电气设备逐时使用率计算!H3966</f>
        <v>1.1688450000000001</v>
      </c>
      <c r="O3990" s="5">
        <f>灯光逐时使用率计算!H3966</f>
        <v>0.37403039999999999</v>
      </c>
      <c r="P3990" s="19">
        <f t="shared" si="560"/>
        <v>1.5428754000000002</v>
      </c>
      <c r="Q3990" s="19">
        <f t="shared" si="564"/>
        <v>0</v>
      </c>
      <c r="R3990" s="20">
        <f t="shared" si="561"/>
        <v>3.0444959999999996</v>
      </c>
      <c r="S3990" s="20">
        <f t="shared" si="565"/>
        <v>0</v>
      </c>
      <c r="T3990" s="20">
        <f>IF((T3989+R3990)&lt;0,0,IF((T3989+R3990)&gt;结论【关键目标】!C$28,结论【关键目标】!C$28,T3989+R3990))</f>
        <v>11.205371199999998</v>
      </c>
      <c r="U3990" s="19">
        <f>IF((T3989+R3990)&lt;结论【关键目标】!$C$28,0,(发电量计算【计算逻辑页】!R3990+发电量计算【计算逻辑页】!T3989-结论【关键目标】!$C$28))</f>
        <v>0</v>
      </c>
      <c r="V3990" s="5">
        <f t="shared" si="562"/>
        <v>0</v>
      </c>
      <c r="W3990" s="5">
        <f t="shared" si="563"/>
        <v>0.37137010878000004</v>
      </c>
      <c r="X3990" s="5">
        <f t="shared" si="566"/>
        <v>0</v>
      </c>
    </row>
    <row r="3991" spans="1:24" x14ac:dyDescent="0.15">
      <c r="A3991" s="7">
        <v>3990</v>
      </c>
      <c r="B3991" s="7">
        <v>6</v>
      </c>
      <c r="C3991" s="7">
        <v>16</v>
      </c>
      <c r="D3991" s="7">
        <v>6</v>
      </c>
      <c r="E3991" s="7">
        <v>167</v>
      </c>
      <c r="F3991" s="7">
        <v>23.6</v>
      </c>
      <c r="G3991" s="7">
        <v>127.8</v>
      </c>
      <c r="H3991" s="7">
        <f t="shared" si="558"/>
        <v>5</v>
      </c>
      <c r="I3991" s="16">
        <f t="shared" si="559"/>
        <v>45093</v>
      </c>
      <c r="J3991" s="17">
        <v>0.2407</v>
      </c>
      <c r="K3991" s="18">
        <f>G3991*结论【关键目标】!C$27*0.7735*0.001</f>
        <v>11.862395999999999</v>
      </c>
      <c r="L3991" s="5">
        <v>0</v>
      </c>
      <c r="M3991" s="5">
        <f>ABS(IF(L3991&lt;=0,L3991/耗电量关键数据!$B$6/1000,L3991/耗电量关键数据!$B$5/1000))</f>
        <v>0</v>
      </c>
      <c r="N3991" s="5">
        <f>电气设备逐时使用率计算!H3967</f>
        <v>1.1688450000000001</v>
      </c>
      <c r="O3991" s="5">
        <f>灯光逐时使用率计算!H3967</f>
        <v>0.37403039999999999</v>
      </c>
      <c r="P3991" s="19">
        <f t="shared" si="560"/>
        <v>1.5428754000000002</v>
      </c>
      <c r="Q3991" s="19">
        <f t="shared" si="564"/>
        <v>0</v>
      </c>
      <c r="R3991" s="20">
        <f t="shared" si="561"/>
        <v>11.862395999999999</v>
      </c>
      <c r="S3991" s="20">
        <f t="shared" si="565"/>
        <v>0</v>
      </c>
      <c r="T3991" s="20">
        <f>IF((T3990+R3991)&lt;0,0,IF((T3990+R3991)&gt;结论【关键目标】!C$28,结论【关键目标】!C$28,T3990+R3991))</f>
        <v>22</v>
      </c>
      <c r="U3991" s="19">
        <f>IF((T3990+R3991)&lt;结论【关键目标】!$C$28,0,(发电量计算【计算逻辑页】!R3991+发电量计算【计算逻辑页】!T3990-结论【关键目标】!$C$28))</f>
        <v>1.0677671999999987</v>
      </c>
      <c r="V3991" s="5">
        <f t="shared" si="562"/>
        <v>0</v>
      </c>
      <c r="W3991" s="5">
        <f t="shared" si="563"/>
        <v>0.37137010878000004</v>
      </c>
      <c r="X3991" s="5">
        <f t="shared" si="566"/>
        <v>0</v>
      </c>
    </row>
    <row r="3992" spans="1:24" x14ac:dyDescent="0.15">
      <c r="A3992" s="7">
        <v>3991</v>
      </c>
      <c r="B3992" s="7">
        <v>6</v>
      </c>
      <c r="C3992" s="7">
        <v>16</v>
      </c>
      <c r="D3992" s="7">
        <v>7</v>
      </c>
      <c r="E3992" s="7">
        <v>167</v>
      </c>
      <c r="F3992" s="7">
        <v>23</v>
      </c>
      <c r="G3992" s="7">
        <v>242.2</v>
      </c>
      <c r="H3992" s="7">
        <f t="shared" si="558"/>
        <v>5</v>
      </c>
      <c r="I3992" s="16">
        <f t="shared" si="559"/>
        <v>45093</v>
      </c>
      <c r="J3992" s="17">
        <v>0.2407</v>
      </c>
      <c r="K3992" s="18">
        <f>G3992*结论【关键目标】!C$27*0.7735*0.001</f>
        <v>22.481003999999999</v>
      </c>
      <c r="L3992" s="5">
        <v>0</v>
      </c>
      <c r="M3992" s="5">
        <f>ABS(IF(L3992&lt;=0,L3992/耗电量关键数据!$B$6/1000,L3992/耗电量关键数据!$B$5/1000))</f>
        <v>0</v>
      </c>
      <c r="N3992" s="5">
        <f>电气设备逐时使用率计算!H3968</f>
        <v>2.3376900000000003</v>
      </c>
      <c r="O3992" s="5">
        <f>灯光逐时使用率计算!H3968</f>
        <v>1.2467680000000001</v>
      </c>
      <c r="P3992" s="19">
        <f t="shared" si="560"/>
        <v>3.5844580000000006</v>
      </c>
      <c r="Q3992" s="19">
        <f t="shared" si="564"/>
        <v>0</v>
      </c>
      <c r="R3992" s="20">
        <f t="shared" si="561"/>
        <v>22.481003999999999</v>
      </c>
      <c r="S3992" s="20">
        <f t="shared" si="565"/>
        <v>0</v>
      </c>
      <c r="T3992" s="20">
        <f>IF((T3991+R3992)&lt;0,0,IF((T3991+R3992)&gt;结论【关键目标】!C$28,结论【关键目标】!C$28,T3991+R3992))</f>
        <v>22</v>
      </c>
      <c r="U3992" s="19">
        <f>IF((T3991+R3992)&lt;结论【关键目标】!$C$28,0,(发电量计算【计算逻辑页】!R3992+发电量计算【计算逻辑页】!T3991-结论【关键目标】!$C$28))</f>
        <v>22.481003999999999</v>
      </c>
      <c r="V3992" s="5">
        <f t="shared" si="562"/>
        <v>0</v>
      </c>
      <c r="W3992" s="5">
        <f t="shared" si="563"/>
        <v>0.8627790406000001</v>
      </c>
      <c r="X3992" s="5">
        <f t="shared" si="566"/>
        <v>0</v>
      </c>
    </row>
    <row r="3993" spans="1:24" x14ac:dyDescent="0.15">
      <c r="A3993" s="7">
        <v>3992</v>
      </c>
      <c r="B3993" s="7">
        <v>6</v>
      </c>
      <c r="C3993" s="7">
        <v>16</v>
      </c>
      <c r="D3993" s="7">
        <v>8</v>
      </c>
      <c r="E3993" s="7">
        <v>167</v>
      </c>
      <c r="F3993" s="7">
        <v>25</v>
      </c>
      <c r="G3993" s="7">
        <v>429.9</v>
      </c>
      <c r="H3993" s="7">
        <f t="shared" si="558"/>
        <v>5</v>
      </c>
      <c r="I3993" s="16">
        <f t="shared" si="559"/>
        <v>45093</v>
      </c>
      <c r="J3993" s="17">
        <v>0.70809999999999995</v>
      </c>
      <c r="K3993" s="18">
        <f>G3993*结论【关键目标】!C$27*0.7735*0.001</f>
        <v>39.903317999999999</v>
      </c>
      <c r="L3993" s="5">
        <v>19997.04304</v>
      </c>
      <c r="M3993" s="5">
        <f>ABS(IF(L3993&lt;=0,L3993/耗电量关键数据!$B$6/1000,L3993/耗电量关键数据!$B$5/1000))</f>
        <v>5.7134408685714284</v>
      </c>
      <c r="N3993" s="5">
        <f>电气设备逐时使用率计算!H3969</f>
        <v>11.688450000000001</v>
      </c>
      <c r="O3993" s="5">
        <f>灯光逐时使用率计算!H3969</f>
        <v>6.2338399999999998</v>
      </c>
      <c r="P3993" s="19">
        <f t="shared" si="560"/>
        <v>23.635730868571429</v>
      </c>
      <c r="Q3993" s="19">
        <f t="shared" si="564"/>
        <v>0</v>
      </c>
      <c r="R3993" s="20">
        <f t="shared" si="561"/>
        <v>39.903317999999999</v>
      </c>
      <c r="S3993" s="20">
        <f t="shared" si="565"/>
        <v>0</v>
      </c>
      <c r="T3993" s="20">
        <f>IF((T3992+R3993)&lt;0,0,IF((T3992+R3993)&gt;结论【关键目标】!C$28,结论【关键目标】!C$28,T3992+R3993))</f>
        <v>22</v>
      </c>
      <c r="U3993" s="19">
        <f>IF((T3992+R3993)&lt;结论【关键目标】!$C$28,0,(发电量计算【计算逻辑页】!R3993+发电量计算【计算逻辑页】!T3992-结论【关键目标】!$C$28))</f>
        <v>39.903317999999999</v>
      </c>
      <c r="V3993" s="5">
        <f t="shared" si="562"/>
        <v>13.9661613</v>
      </c>
      <c r="W3993" s="5">
        <f t="shared" si="563"/>
        <v>16.736461028035428</v>
      </c>
      <c r="X3993" s="5">
        <f t="shared" si="566"/>
        <v>0</v>
      </c>
    </row>
    <row r="3994" spans="1:24" x14ac:dyDescent="0.15">
      <c r="A3994" s="7">
        <v>3993</v>
      </c>
      <c r="B3994" s="7">
        <v>6</v>
      </c>
      <c r="C3994" s="7">
        <v>16</v>
      </c>
      <c r="D3994" s="7">
        <v>9</v>
      </c>
      <c r="E3994" s="7">
        <v>167</v>
      </c>
      <c r="F3994" s="7">
        <v>27.6</v>
      </c>
      <c r="G3994" s="7">
        <v>635.5</v>
      </c>
      <c r="H3994" s="7">
        <f t="shared" si="558"/>
        <v>5</v>
      </c>
      <c r="I3994" s="16">
        <f t="shared" si="559"/>
        <v>45093</v>
      </c>
      <c r="J3994" s="17">
        <v>0.70809999999999995</v>
      </c>
      <c r="K3994" s="18">
        <f>G3994*结论【关键目标】!C$27*0.7735*0.001</f>
        <v>58.987110000000001</v>
      </c>
      <c r="L3994" s="5">
        <v>38189.62616</v>
      </c>
      <c r="M3994" s="5">
        <f>ABS(IF(L3994&lt;=0,L3994/耗电量关键数据!$B$6/1000,L3994/耗电量关键数据!$B$5/1000))</f>
        <v>10.91132176</v>
      </c>
      <c r="N3994" s="5">
        <f>电气设备逐时使用率计算!H3970</f>
        <v>22.208055000000002</v>
      </c>
      <c r="O3994" s="5">
        <f>灯光逐时使用率计算!H3970</f>
        <v>11.844296</v>
      </c>
      <c r="P3994" s="19">
        <f t="shared" si="560"/>
        <v>44.963672760000001</v>
      </c>
      <c r="Q3994" s="19">
        <f t="shared" si="564"/>
        <v>0</v>
      </c>
      <c r="R3994" s="20">
        <f t="shared" si="561"/>
        <v>58.987110000000001</v>
      </c>
      <c r="S3994" s="20">
        <f t="shared" si="565"/>
        <v>0</v>
      </c>
      <c r="T3994" s="20">
        <f>IF((T3993+R3994)&lt;0,0,IF((T3993+R3994)&gt;结论【关键目标】!C$28,结论【关键目标】!C$28,T3993+R3994))</f>
        <v>22</v>
      </c>
      <c r="U3994" s="19">
        <f>IF((T3993+R3994)&lt;结论【关键目标】!$C$28,0,(发电量计算【计算逻辑页】!R3994+发电量计算【计算逻辑页】!T3993-结论【关键目标】!$C$28))</f>
        <v>58.987110000000001</v>
      </c>
      <c r="V3994" s="5">
        <f t="shared" si="562"/>
        <v>20.645488499999999</v>
      </c>
      <c r="W3994" s="5">
        <f t="shared" si="563"/>
        <v>31.838776681355998</v>
      </c>
      <c r="X3994" s="5">
        <f t="shared" si="566"/>
        <v>0</v>
      </c>
    </row>
    <row r="3995" spans="1:24" x14ac:dyDescent="0.15">
      <c r="A3995" s="7">
        <v>3994</v>
      </c>
      <c r="B3995" s="7">
        <v>6</v>
      </c>
      <c r="C3995" s="7">
        <v>16</v>
      </c>
      <c r="D3995" s="7">
        <v>10</v>
      </c>
      <c r="E3995" s="7">
        <v>167</v>
      </c>
      <c r="F3995" s="7">
        <v>28</v>
      </c>
      <c r="G3995" s="7">
        <v>739.6</v>
      </c>
      <c r="H3995" s="7">
        <f t="shared" si="558"/>
        <v>5</v>
      </c>
      <c r="I3995" s="16">
        <f t="shared" si="559"/>
        <v>45093</v>
      </c>
      <c r="J3995" s="17">
        <v>0.70809999999999995</v>
      </c>
      <c r="K3995" s="18">
        <f>G3995*结论【关键目标】!C$27*0.7735*0.001</f>
        <v>68.649671999999995</v>
      </c>
      <c r="L3995" s="5">
        <v>46752.06061</v>
      </c>
      <c r="M3995" s="5">
        <f>ABS(IF(L3995&lt;=0,L3995/耗电量关键数据!$B$6/1000,L3995/耗电量关键数据!$B$5/1000))</f>
        <v>13.357731602857141</v>
      </c>
      <c r="N3995" s="5">
        <f>电气设备逐时使用率计算!H3971</f>
        <v>22.208055000000002</v>
      </c>
      <c r="O3995" s="5">
        <f>灯光逐时使用率计算!H3971</f>
        <v>11.844296</v>
      </c>
      <c r="P3995" s="19">
        <f t="shared" si="560"/>
        <v>47.410082602857145</v>
      </c>
      <c r="Q3995" s="19">
        <f t="shared" si="564"/>
        <v>0</v>
      </c>
      <c r="R3995" s="20">
        <f t="shared" si="561"/>
        <v>68.649671999999995</v>
      </c>
      <c r="S3995" s="20">
        <f t="shared" si="565"/>
        <v>0</v>
      </c>
      <c r="T3995" s="20">
        <f>IF((T3994+R3995)&lt;0,0,IF((T3994+R3995)&gt;结论【关键目标】!C$28,结论【关键目标】!C$28,T3994+R3995))</f>
        <v>22</v>
      </c>
      <c r="U3995" s="19">
        <f>IF((T3994+R3995)&lt;结论【关键目标】!$C$28,0,(发电量计算【计算逻辑页】!R3995+发电量计算【计算逻辑页】!T3994-结论【关键目标】!$C$28))</f>
        <v>68.649671999999995</v>
      </c>
      <c r="V3995" s="5">
        <f t="shared" si="562"/>
        <v>24.027385199999998</v>
      </c>
      <c r="W3995" s="5">
        <f t="shared" si="563"/>
        <v>33.57107949108314</v>
      </c>
      <c r="X3995" s="5">
        <f t="shared" si="566"/>
        <v>0</v>
      </c>
    </row>
    <row r="3996" spans="1:24" x14ac:dyDescent="0.15">
      <c r="A3996" s="7">
        <v>3995</v>
      </c>
      <c r="B3996" s="7">
        <v>6</v>
      </c>
      <c r="C3996" s="7">
        <v>16</v>
      </c>
      <c r="D3996" s="7">
        <v>11</v>
      </c>
      <c r="E3996" s="7">
        <v>167</v>
      </c>
      <c r="F3996" s="7">
        <v>30</v>
      </c>
      <c r="G3996" s="7">
        <v>729.9</v>
      </c>
      <c r="H3996" s="7">
        <f t="shared" si="558"/>
        <v>5</v>
      </c>
      <c r="I3996" s="16">
        <f t="shared" si="559"/>
        <v>45093</v>
      </c>
      <c r="J3996" s="17">
        <v>1.2267999999999999</v>
      </c>
      <c r="K3996" s="18">
        <f>G3996*结论【关键目标】!C$27*0.7735*0.001</f>
        <v>67.749318000000002</v>
      </c>
      <c r="L3996" s="5">
        <v>51942.857089999998</v>
      </c>
      <c r="M3996" s="5">
        <f>ABS(IF(L3996&lt;=0,L3996/耗电量关键数据!$B$6/1000,L3996/耗电量关键数据!$B$5/1000))</f>
        <v>14.84081631142857</v>
      </c>
      <c r="N3996" s="5">
        <f>电气设备逐时使用率计算!H3972</f>
        <v>22.208055000000002</v>
      </c>
      <c r="O3996" s="5">
        <f>灯光逐时使用率计算!H3972</f>
        <v>11.844296</v>
      </c>
      <c r="P3996" s="19">
        <f t="shared" si="560"/>
        <v>48.89316731142857</v>
      </c>
      <c r="Q3996" s="19">
        <f t="shared" si="564"/>
        <v>48.89316731142857</v>
      </c>
      <c r="R3996" s="20">
        <f t="shared" si="561"/>
        <v>18.856150688571432</v>
      </c>
      <c r="S3996" s="20">
        <f t="shared" si="565"/>
        <v>0</v>
      </c>
      <c r="T3996" s="20">
        <f>IF((T3995+R3996)&lt;0,0,IF((T3995+R3996)&gt;结论【关键目标】!C$28,结论【关键目标】!C$28,T3995+R3996))</f>
        <v>22</v>
      </c>
      <c r="U3996" s="19">
        <f>IF((T3995+R3996)&lt;结论【关键目标】!$C$28,0,(发电量计算【计算逻辑页】!R3996+发电量计算【计算逻辑页】!T3995-结论【关键目标】!$C$28))</f>
        <v>18.856150688571432</v>
      </c>
      <c r="V3996" s="5">
        <f t="shared" si="562"/>
        <v>6.5996527410000008</v>
      </c>
      <c r="W3996" s="5">
        <f t="shared" si="563"/>
        <v>59.982137657660566</v>
      </c>
      <c r="X3996" s="5">
        <f t="shared" si="566"/>
        <v>0</v>
      </c>
    </row>
    <row r="3997" spans="1:24" x14ac:dyDescent="0.15">
      <c r="A3997" s="7">
        <v>3996</v>
      </c>
      <c r="B3997" s="7">
        <v>6</v>
      </c>
      <c r="C3997" s="7">
        <v>16</v>
      </c>
      <c r="D3997" s="7">
        <v>12</v>
      </c>
      <c r="E3997" s="7">
        <v>167</v>
      </c>
      <c r="F3997" s="7">
        <v>31.7</v>
      </c>
      <c r="G3997" s="7">
        <v>762.5</v>
      </c>
      <c r="H3997" s="7">
        <f t="shared" si="558"/>
        <v>5</v>
      </c>
      <c r="I3997" s="16">
        <f t="shared" si="559"/>
        <v>45093</v>
      </c>
      <c r="J3997" s="17">
        <v>1.2267999999999999</v>
      </c>
      <c r="K3997" s="18">
        <f>G3997*结论【关键目标】!C$27*0.7735*0.001</f>
        <v>70.77525</v>
      </c>
      <c r="L3997" s="5">
        <v>47195.967830000001</v>
      </c>
      <c r="M3997" s="5">
        <f>ABS(IF(L3997&lt;=0,L3997/耗电量关键数据!$B$6/1000,L3997/耗电量关键数据!$B$5/1000))</f>
        <v>13.484562237142859</v>
      </c>
      <c r="N3997" s="5">
        <f>电气设备逐时使用率计算!H3973</f>
        <v>11.688450000000001</v>
      </c>
      <c r="O3997" s="5">
        <f>灯光逐时使用率计算!H3973</f>
        <v>9.9741440000000008</v>
      </c>
      <c r="P3997" s="19">
        <f t="shared" si="560"/>
        <v>35.147156237142859</v>
      </c>
      <c r="Q3997" s="19">
        <f t="shared" si="564"/>
        <v>35.147156237142859</v>
      </c>
      <c r="R3997" s="20">
        <f t="shared" si="561"/>
        <v>35.628093762857141</v>
      </c>
      <c r="S3997" s="20">
        <f t="shared" si="565"/>
        <v>0</v>
      </c>
      <c r="T3997" s="20">
        <f>IF((T3996+R3997)&lt;0,0,IF((T3996+R3997)&gt;结论【关键目标】!C$28,结论【关键目标】!C$28,T3996+R3997))</f>
        <v>22</v>
      </c>
      <c r="U3997" s="19">
        <f>IF((T3996+R3997)&lt;结论【关键目标】!$C$28,0,(发电量计算【计算逻辑页】!R3997+发电量计算【计算逻辑页】!T3996-结论【关键目标】!$C$28))</f>
        <v>35.628093762857141</v>
      </c>
      <c r="V3997" s="5">
        <f t="shared" si="562"/>
        <v>12.469832816999999</v>
      </c>
      <c r="W3997" s="5">
        <f t="shared" si="563"/>
        <v>43.118531271726859</v>
      </c>
      <c r="X3997" s="5">
        <f t="shared" si="566"/>
        <v>0</v>
      </c>
    </row>
    <row r="3998" spans="1:24" x14ac:dyDescent="0.15">
      <c r="A3998" s="7">
        <v>3997</v>
      </c>
      <c r="B3998" s="7">
        <v>6</v>
      </c>
      <c r="C3998" s="7">
        <v>16</v>
      </c>
      <c r="D3998" s="7">
        <v>13</v>
      </c>
      <c r="E3998" s="7">
        <v>167</v>
      </c>
      <c r="F3998" s="7">
        <v>33</v>
      </c>
      <c r="G3998" s="7">
        <v>752.6</v>
      </c>
      <c r="H3998" s="7">
        <f t="shared" si="558"/>
        <v>5</v>
      </c>
      <c r="I3998" s="16">
        <f t="shared" si="559"/>
        <v>45093</v>
      </c>
      <c r="J3998" s="17">
        <v>1.2267999999999999</v>
      </c>
      <c r="K3998" s="18">
        <f>G3998*结论【关键目标】!C$27*0.7735*0.001</f>
        <v>69.856331999999995</v>
      </c>
      <c r="L3998" s="5">
        <v>48735.1342</v>
      </c>
      <c r="M3998" s="5">
        <f>ABS(IF(L3998&lt;=0,L3998/耗电量关键数据!$B$6/1000,L3998/耗电量关键数据!$B$5/1000))</f>
        <v>13.924324057142858</v>
      </c>
      <c r="N3998" s="5">
        <f>电气设备逐时使用率计算!H3974</f>
        <v>11.688450000000001</v>
      </c>
      <c r="O3998" s="5">
        <f>灯光逐时使用率计算!H3974</f>
        <v>9.9741440000000008</v>
      </c>
      <c r="P3998" s="19">
        <f t="shared" si="560"/>
        <v>35.58691805714286</v>
      </c>
      <c r="Q3998" s="19">
        <f t="shared" si="564"/>
        <v>35.58691805714286</v>
      </c>
      <c r="R3998" s="20">
        <f t="shared" si="561"/>
        <v>34.269413942857135</v>
      </c>
      <c r="S3998" s="20">
        <f t="shared" si="565"/>
        <v>0</v>
      </c>
      <c r="T3998" s="20">
        <f>IF((T3997+R3998)&lt;0,0,IF((T3997+R3998)&gt;结论【关键目标】!C$28,结论【关键目标】!C$28,T3997+R3998))</f>
        <v>22</v>
      </c>
      <c r="U3998" s="19">
        <f>IF((T3997+R3998)&lt;结论【关键目标】!$C$28,0,(发电量计算【计算逻辑页】!R3998+发电量计算【计算逻辑页】!T3997-结论【关键目标】!$C$28))</f>
        <v>34.269413942857135</v>
      </c>
      <c r="V3998" s="5">
        <f t="shared" si="562"/>
        <v>11.994294879999996</v>
      </c>
      <c r="W3998" s="5">
        <f t="shared" si="563"/>
        <v>43.658031072502858</v>
      </c>
      <c r="X3998" s="5">
        <f t="shared" si="566"/>
        <v>0</v>
      </c>
    </row>
    <row r="3999" spans="1:24" x14ac:dyDescent="0.15">
      <c r="A3999" s="7">
        <v>3998</v>
      </c>
      <c r="B3999" s="7">
        <v>6</v>
      </c>
      <c r="C3999" s="7">
        <v>16</v>
      </c>
      <c r="D3999" s="7">
        <v>14</v>
      </c>
      <c r="E3999" s="7">
        <v>167</v>
      </c>
      <c r="F3999" s="7">
        <v>34</v>
      </c>
      <c r="G3999" s="7">
        <v>737.6</v>
      </c>
      <c r="H3999" s="7">
        <f t="shared" si="558"/>
        <v>5</v>
      </c>
      <c r="I3999" s="16">
        <f t="shared" si="559"/>
        <v>45093</v>
      </c>
      <c r="J3999" s="17">
        <v>1.2267999999999999</v>
      </c>
      <c r="K3999" s="18">
        <f>G3999*结论【关键目标】!C$27*0.7735*0.001</f>
        <v>68.464031999999989</v>
      </c>
      <c r="L3999" s="5">
        <v>57321.32789</v>
      </c>
      <c r="M3999" s="5">
        <f>ABS(IF(L3999&lt;=0,L3999/耗电量关键数据!$B$6/1000,L3999/耗电量关键数据!$B$5/1000))</f>
        <v>16.377522254285715</v>
      </c>
      <c r="N3999" s="5">
        <f>电气设备逐时使用率计算!H3975</f>
        <v>22.208055000000002</v>
      </c>
      <c r="O3999" s="5">
        <f>灯光逐时使用率计算!H3975</f>
        <v>11.844296</v>
      </c>
      <c r="P3999" s="19">
        <f t="shared" si="560"/>
        <v>50.429873254285717</v>
      </c>
      <c r="Q3999" s="19">
        <f t="shared" si="564"/>
        <v>50.429873254285717</v>
      </c>
      <c r="R3999" s="20">
        <f t="shared" si="561"/>
        <v>18.034158745714272</v>
      </c>
      <c r="S3999" s="20">
        <f t="shared" si="565"/>
        <v>0</v>
      </c>
      <c r="T3999" s="20">
        <f>IF((T3998+R3999)&lt;0,0,IF((T3998+R3999)&gt;结论【关键目标】!C$28,结论【关键目标】!C$28,T3998+R3999))</f>
        <v>22</v>
      </c>
      <c r="U3999" s="19">
        <f>IF((T3998+R3999)&lt;结论【关键目标】!$C$28,0,(发电量计算【计算逻辑页】!R3999+发电量计算【计算逻辑页】!T3998-结论【关键目标】!$C$28))</f>
        <v>18.034158745714272</v>
      </c>
      <c r="V3999" s="5">
        <f t="shared" si="562"/>
        <v>6.3119555609999951</v>
      </c>
      <c r="W3999" s="5">
        <f t="shared" si="563"/>
        <v>61.867368508357714</v>
      </c>
      <c r="X3999" s="5">
        <f t="shared" si="566"/>
        <v>0</v>
      </c>
    </row>
    <row r="4000" spans="1:24" x14ac:dyDescent="0.15">
      <c r="A4000" s="7">
        <v>3999</v>
      </c>
      <c r="B4000" s="7">
        <v>6</v>
      </c>
      <c r="C4000" s="7">
        <v>16</v>
      </c>
      <c r="D4000" s="7">
        <v>15</v>
      </c>
      <c r="E4000" s="7">
        <v>167</v>
      </c>
      <c r="F4000" s="7">
        <v>34.1</v>
      </c>
      <c r="G4000" s="7">
        <v>590.9</v>
      </c>
      <c r="H4000" s="7">
        <f t="shared" si="558"/>
        <v>5</v>
      </c>
      <c r="I4000" s="16">
        <f t="shared" si="559"/>
        <v>45093</v>
      </c>
      <c r="J4000" s="17">
        <v>1.2267999999999999</v>
      </c>
      <c r="K4000" s="18">
        <f>G4000*结论【关键目标】!C$27*0.7735*0.001</f>
        <v>54.847338000000001</v>
      </c>
      <c r="L4000" s="5">
        <v>54428.89976</v>
      </c>
      <c r="M4000" s="5">
        <f>ABS(IF(L4000&lt;=0,L4000/耗电量关键数据!$B$6/1000,L4000/耗电量关键数据!$B$5/1000))</f>
        <v>15.551114217142857</v>
      </c>
      <c r="N4000" s="5">
        <f>电气设备逐时使用率计算!H3976</f>
        <v>22.208055000000002</v>
      </c>
      <c r="O4000" s="5">
        <f>灯光逐时使用率计算!H3976</f>
        <v>11.844296</v>
      </c>
      <c r="P4000" s="19">
        <f t="shared" si="560"/>
        <v>49.603465217142855</v>
      </c>
      <c r="Q4000" s="19">
        <f t="shared" si="564"/>
        <v>49.603465217142855</v>
      </c>
      <c r="R4000" s="20">
        <f t="shared" si="561"/>
        <v>5.2438727828571459</v>
      </c>
      <c r="S4000" s="20">
        <f t="shared" si="565"/>
        <v>0</v>
      </c>
      <c r="T4000" s="20">
        <f>IF((T3999+R4000)&lt;0,0,IF((T3999+R4000)&gt;结论【关键目标】!C$28,结论【关键目标】!C$28,T3999+R4000))</f>
        <v>22</v>
      </c>
      <c r="U4000" s="19">
        <f>IF((T3999+R4000)&lt;结论【关键目标】!$C$28,0,(发电量计算【计算逻辑页】!R4000+发电量计算【计算逻辑页】!T3999-结论【关键目标】!$C$28))</f>
        <v>5.2438727828571459</v>
      </c>
      <c r="V4000" s="5">
        <f t="shared" si="562"/>
        <v>1.8353554740000009</v>
      </c>
      <c r="W4000" s="5">
        <f t="shared" si="563"/>
        <v>60.853531128390848</v>
      </c>
      <c r="X4000" s="5">
        <f t="shared" si="566"/>
        <v>0</v>
      </c>
    </row>
    <row r="4001" spans="1:24" x14ac:dyDescent="0.15">
      <c r="A4001" s="7">
        <v>4000</v>
      </c>
      <c r="B4001" s="7">
        <v>6</v>
      </c>
      <c r="C4001" s="7">
        <v>16</v>
      </c>
      <c r="D4001" s="7">
        <v>16</v>
      </c>
      <c r="E4001" s="7">
        <v>167</v>
      </c>
      <c r="F4001" s="7">
        <v>36</v>
      </c>
      <c r="G4001" s="7">
        <v>481</v>
      </c>
      <c r="H4001" s="7">
        <f t="shared" si="558"/>
        <v>5</v>
      </c>
      <c r="I4001" s="16">
        <f t="shared" si="559"/>
        <v>45093</v>
      </c>
      <c r="J4001" s="17">
        <v>0.70809999999999995</v>
      </c>
      <c r="K4001" s="18">
        <f>G4001*结论【关键目标】!C$27*0.7735*0.001</f>
        <v>44.646419999999999</v>
      </c>
      <c r="L4001" s="5">
        <v>52128.760540000003</v>
      </c>
      <c r="M4001" s="5">
        <f>ABS(IF(L4001&lt;=0,L4001/耗电量关键数据!$B$6/1000,L4001/耗电量关键数据!$B$5/1000))</f>
        <v>14.893931582857144</v>
      </c>
      <c r="N4001" s="5">
        <f>电气设备逐时使用率计算!H3977</f>
        <v>22.208055000000002</v>
      </c>
      <c r="O4001" s="5">
        <f>灯光逐时使用率计算!H3977</f>
        <v>11.844296</v>
      </c>
      <c r="P4001" s="19">
        <f t="shared" si="560"/>
        <v>48.946282582857144</v>
      </c>
      <c r="Q4001" s="19">
        <f t="shared" si="564"/>
        <v>0</v>
      </c>
      <c r="R4001" s="20">
        <f t="shared" si="561"/>
        <v>44.646419999999999</v>
      </c>
      <c r="S4001" s="20">
        <f t="shared" si="565"/>
        <v>0</v>
      </c>
      <c r="T4001" s="20">
        <f>IF((T4000+R4001)&lt;0,0,IF((T4000+R4001)&gt;结论【关键目标】!C$28,结论【关键目标】!C$28,T4000+R4001))</f>
        <v>22</v>
      </c>
      <c r="U4001" s="19">
        <f>IF((T4000+R4001)&lt;结论【关键目标】!$C$28,0,(发电量计算【计算逻辑页】!R4001+发电量计算【计算逻辑页】!T4000-结论【关键目标】!$C$28))</f>
        <v>44.646420000000006</v>
      </c>
      <c r="V4001" s="5">
        <f t="shared" si="562"/>
        <v>15.626247000000001</v>
      </c>
      <c r="W4001" s="5">
        <f t="shared" si="563"/>
        <v>31.614130001999996</v>
      </c>
      <c r="X4001" s="5">
        <f t="shared" si="566"/>
        <v>0</v>
      </c>
    </row>
    <row r="4002" spans="1:24" x14ac:dyDescent="0.15">
      <c r="A4002" s="7">
        <v>4001</v>
      </c>
      <c r="B4002" s="7">
        <v>6</v>
      </c>
      <c r="C4002" s="7">
        <v>16</v>
      </c>
      <c r="D4002" s="7">
        <v>17</v>
      </c>
      <c r="E4002" s="7">
        <v>167</v>
      </c>
      <c r="F4002" s="7">
        <v>34</v>
      </c>
      <c r="G4002" s="7">
        <v>279.2</v>
      </c>
      <c r="H4002" s="7">
        <f t="shared" si="558"/>
        <v>5</v>
      </c>
      <c r="I4002" s="16">
        <f t="shared" si="559"/>
        <v>45093</v>
      </c>
      <c r="J4002" s="17">
        <v>0.70809999999999995</v>
      </c>
      <c r="K4002" s="18">
        <f>G4002*结论【关键目标】!C$27*0.7735*0.001</f>
        <v>25.915343999999997</v>
      </c>
      <c r="L4002" s="5">
        <v>45397.618970000003</v>
      </c>
      <c r="M4002" s="5">
        <f>ABS(IF(L4002&lt;=0,L4002/耗电量关键数据!$B$6/1000,L4002/耗电量关键数据!$B$5/1000))</f>
        <v>12.970748277142858</v>
      </c>
      <c r="N4002" s="5">
        <f>电气设备逐时使用率计算!H3978</f>
        <v>22.208055000000002</v>
      </c>
      <c r="O4002" s="5">
        <f>灯光逐时使用率计算!H3978</f>
        <v>11.844296</v>
      </c>
      <c r="P4002" s="19">
        <f t="shared" si="560"/>
        <v>47.023099277142862</v>
      </c>
      <c r="Q4002" s="19">
        <f t="shared" si="564"/>
        <v>0</v>
      </c>
      <c r="R4002" s="20">
        <f t="shared" si="561"/>
        <v>25.915343999999997</v>
      </c>
      <c r="S4002" s="20">
        <f t="shared" si="565"/>
        <v>0</v>
      </c>
      <c r="T4002" s="20">
        <f>IF((T4001+R4002)&lt;0,0,IF((T4001+R4002)&gt;结论【关键目标】!C$28,结论【关键目标】!C$28,T4001+R4002))</f>
        <v>22</v>
      </c>
      <c r="U4002" s="19">
        <f>IF((T4001+R4002)&lt;结论【关键目标】!$C$28,0,(发电量计算【计算逻辑页】!R4002+发电量计算【计算逻辑页】!T4001-结论【关键目标】!$C$28))</f>
        <v>25.915343999999997</v>
      </c>
      <c r="V4002" s="5">
        <f t="shared" si="562"/>
        <v>9.0703703999999981</v>
      </c>
      <c r="W4002" s="5">
        <f t="shared" si="563"/>
        <v>18.350655086399996</v>
      </c>
      <c r="X4002" s="5">
        <f t="shared" si="566"/>
        <v>0</v>
      </c>
    </row>
    <row r="4003" spans="1:24" x14ac:dyDescent="0.15">
      <c r="A4003" s="7">
        <v>4002</v>
      </c>
      <c r="B4003" s="7">
        <v>6</v>
      </c>
      <c r="C4003" s="7">
        <v>16</v>
      </c>
      <c r="D4003" s="7">
        <v>18</v>
      </c>
      <c r="E4003" s="7">
        <v>167</v>
      </c>
      <c r="F4003" s="7">
        <v>35.200000000000003</v>
      </c>
      <c r="G4003" s="7">
        <v>143.9</v>
      </c>
      <c r="H4003" s="7">
        <f t="shared" si="558"/>
        <v>5</v>
      </c>
      <c r="I4003" s="16">
        <f t="shared" si="559"/>
        <v>45093</v>
      </c>
      <c r="J4003" s="17">
        <v>0.70809999999999995</v>
      </c>
      <c r="K4003" s="18">
        <f>G4003*结论【关键目标】!C$27*0.7735*0.001</f>
        <v>13.356798</v>
      </c>
      <c r="L4003" s="5">
        <v>25864.265879999999</v>
      </c>
      <c r="M4003" s="5">
        <f>ABS(IF(L4003&lt;=0,L4003/耗电量关键数据!$B$6/1000,L4003/耗电量关键数据!$B$5/1000))</f>
        <v>7.3897902514285718</v>
      </c>
      <c r="N4003" s="5">
        <f>电气设备逐时使用率计算!H3979</f>
        <v>7.0130699999999999</v>
      </c>
      <c r="O4003" s="5">
        <f>灯光逐时使用率计算!H3979</f>
        <v>3.7403040000000001</v>
      </c>
      <c r="P4003" s="19">
        <f t="shared" si="560"/>
        <v>18.143164251428573</v>
      </c>
      <c r="Q4003" s="19">
        <f t="shared" si="564"/>
        <v>0</v>
      </c>
      <c r="R4003" s="20">
        <f t="shared" si="561"/>
        <v>13.356798</v>
      </c>
      <c r="S4003" s="20">
        <f t="shared" si="565"/>
        <v>0</v>
      </c>
      <c r="T4003" s="20">
        <f>IF((T4002+R4003)&lt;0,0,IF((T4002+R4003)&gt;结论【关键目标】!C$28,结论【关键目标】!C$28,T4002+R4003))</f>
        <v>22</v>
      </c>
      <c r="U4003" s="19">
        <f>IF((T4002+R4003)&lt;结论【关键目标】!$C$28,0,(发电量计算【计算逻辑页】!R4003+发电量计算【计算逻辑页】!T4002-结论【关键目标】!$C$28))</f>
        <v>13.356797999999998</v>
      </c>
      <c r="V4003" s="5">
        <f t="shared" si="562"/>
        <v>4.6748792999999988</v>
      </c>
      <c r="W4003" s="5">
        <f t="shared" si="563"/>
        <v>9.4579486637999999</v>
      </c>
      <c r="X4003" s="5">
        <f t="shared" si="566"/>
        <v>0</v>
      </c>
    </row>
    <row r="4004" spans="1:24" x14ac:dyDescent="0.15">
      <c r="A4004" s="7">
        <v>4003</v>
      </c>
      <c r="B4004" s="7">
        <v>6</v>
      </c>
      <c r="C4004" s="7">
        <v>16</v>
      </c>
      <c r="D4004" s="7">
        <v>19</v>
      </c>
      <c r="E4004" s="7">
        <v>167</v>
      </c>
      <c r="F4004" s="7">
        <v>34</v>
      </c>
      <c r="G4004" s="7">
        <v>0</v>
      </c>
      <c r="H4004" s="7">
        <f t="shared" si="558"/>
        <v>5</v>
      </c>
      <c r="I4004" s="16">
        <f t="shared" si="559"/>
        <v>45093</v>
      </c>
      <c r="J4004" s="17">
        <v>1.2267999999999999</v>
      </c>
      <c r="K4004" s="18">
        <f>G4004*结论【关键目标】!C$27*0.7735*0.001</f>
        <v>0</v>
      </c>
      <c r="L4004" s="5">
        <v>0</v>
      </c>
      <c r="M4004" s="5">
        <f>ABS(IF(L4004&lt;=0,L4004/耗电量关键数据!$B$6/1000,L4004/耗电量关键数据!$B$5/1000))</f>
        <v>0</v>
      </c>
      <c r="N4004" s="5">
        <f>电气设备逐时使用率计算!H3980</f>
        <v>7.0130699999999999</v>
      </c>
      <c r="O4004" s="5">
        <f>灯光逐时使用率计算!H3980</f>
        <v>3.7403040000000001</v>
      </c>
      <c r="P4004" s="19">
        <f t="shared" si="560"/>
        <v>10.753374000000001</v>
      </c>
      <c r="Q4004" s="19">
        <f t="shared" si="564"/>
        <v>10.753374000000001</v>
      </c>
      <c r="R4004" s="20">
        <f t="shared" si="561"/>
        <v>-10.753374000000001</v>
      </c>
      <c r="S4004" s="20">
        <f t="shared" si="565"/>
        <v>10.753374000000001</v>
      </c>
      <c r="T4004" s="20">
        <f>IF((T4003+R4004)&lt;0,0,IF((T4003+R4004)&gt;结论【关键目标】!C$28,结论【关键目标】!C$28,T4003+R4004))</f>
        <v>11.246625999999999</v>
      </c>
      <c r="U4004" s="19">
        <f>IF((T4003+R4004)&lt;结论【关键目标】!$C$28,0,(发电量计算【计算逻辑页】!R4004+发电量计算【计算逻辑页】!T4003-结论【关键目标】!$C$28))</f>
        <v>0</v>
      </c>
      <c r="V4004" s="5">
        <f t="shared" si="562"/>
        <v>0</v>
      </c>
      <c r="W4004" s="5">
        <f t="shared" si="563"/>
        <v>0</v>
      </c>
      <c r="X4004" s="5">
        <f t="shared" si="566"/>
        <v>9.428558323199999</v>
      </c>
    </row>
    <row r="4005" spans="1:24" x14ac:dyDescent="0.15">
      <c r="A4005" s="7">
        <v>4004</v>
      </c>
      <c r="B4005" s="7">
        <v>6</v>
      </c>
      <c r="C4005" s="7">
        <v>16</v>
      </c>
      <c r="D4005" s="7">
        <v>20</v>
      </c>
      <c r="E4005" s="7">
        <v>167</v>
      </c>
      <c r="F4005" s="7">
        <v>32</v>
      </c>
      <c r="G4005" s="7">
        <v>0</v>
      </c>
      <c r="H4005" s="7">
        <f t="shared" si="558"/>
        <v>5</v>
      </c>
      <c r="I4005" s="16">
        <f t="shared" si="559"/>
        <v>45093</v>
      </c>
      <c r="J4005" s="17">
        <v>1.2267999999999999</v>
      </c>
      <c r="K4005" s="18">
        <f>G4005*结论【关键目标】!C$27*0.7735*0.001</f>
        <v>0</v>
      </c>
      <c r="L4005" s="5">
        <v>0</v>
      </c>
      <c r="M4005" s="5">
        <f>ABS(IF(L4005&lt;=0,L4005/耗电量关键数据!$B$6/1000,L4005/耗电量关键数据!$B$5/1000))</f>
        <v>0</v>
      </c>
      <c r="N4005" s="5">
        <f>电气设备逐时使用率计算!H3981</f>
        <v>1.1688450000000001</v>
      </c>
      <c r="O4005" s="5">
        <f>灯光逐时使用率计算!H3981</f>
        <v>0.37403039999999999</v>
      </c>
      <c r="P4005" s="19">
        <f t="shared" si="560"/>
        <v>1.5428754000000002</v>
      </c>
      <c r="Q4005" s="19">
        <f t="shared" si="564"/>
        <v>1.5428754000000002</v>
      </c>
      <c r="R4005" s="20">
        <f t="shared" si="561"/>
        <v>-1.5428754000000002</v>
      </c>
      <c r="S4005" s="20">
        <f t="shared" si="565"/>
        <v>1.5428754000000002</v>
      </c>
      <c r="T4005" s="20">
        <f>IF((T4004+R4005)&lt;0,0,IF((T4004+R4005)&gt;结论【关键目标】!C$28,结论【关键目标】!C$28,T4004+R4005))</f>
        <v>9.7037505999999993</v>
      </c>
      <c r="U4005" s="19">
        <f>IF((T4004+R4005)&lt;结论【关键目标】!$C$28,0,(发电量计算【计算逻辑页】!R4005+发电量计算【计算逻辑页】!T4004-结论【关键目标】!$C$28))</f>
        <v>0</v>
      </c>
      <c r="V4005" s="5">
        <f t="shared" si="562"/>
        <v>0</v>
      </c>
      <c r="W4005" s="5">
        <f t="shared" si="563"/>
        <v>0</v>
      </c>
      <c r="X4005" s="5">
        <f t="shared" si="566"/>
        <v>1.3527931507200002</v>
      </c>
    </row>
    <row r="4006" spans="1:24" x14ac:dyDescent="0.15">
      <c r="A4006" s="7">
        <v>4005</v>
      </c>
      <c r="B4006" s="7">
        <v>6</v>
      </c>
      <c r="C4006" s="7">
        <v>16</v>
      </c>
      <c r="D4006" s="7">
        <v>21</v>
      </c>
      <c r="E4006" s="7">
        <v>167</v>
      </c>
      <c r="F4006" s="7">
        <v>30</v>
      </c>
      <c r="G4006" s="7">
        <v>0</v>
      </c>
      <c r="H4006" s="7">
        <f t="shared" si="558"/>
        <v>5</v>
      </c>
      <c r="I4006" s="16">
        <f t="shared" si="559"/>
        <v>45093</v>
      </c>
      <c r="J4006" s="17">
        <v>1.2267999999999999</v>
      </c>
      <c r="K4006" s="18">
        <f>G4006*结论【关键目标】!C$27*0.7735*0.001</f>
        <v>0</v>
      </c>
      <c r="L4006" s="5">
        <v>0</v>
      </c>
      <c r="M4006" s="5">
        <f>ABS(IF(L4006&lt;=0,L4006/耗电量关键数据!$B$6/1000,L4006/耗电量关键数据!$B$5/1000))</f>
        <v>0</v>
      </c>
      <c r="N4006" s="5">
        <f>电气设备逐时使用率计算!H3982</f>
        <v>1.1688450000000001</v>
      </c>
      <c r="O4006" s="5">
        <f>灯光逐时使用率计算!H3982</f>
        <v>0.37403039999999999</v>
      </c>
      <c r="P4006" s="19">
        <f t="shared" si="560"/>
        <v>1.5428754000000002</v>
      </c>
      <c r="Q4006" s="19">
        <f t="shared" si="564"/>
        <v>1.5428754000000002</v>
      </c>
      <c r="R4006" s="20">
        <f t="shared" si="561"/>
        <v>-1.5428754000000002</v>
      </c>
      <c r="S4006" s="20">
        <f t="shared" si="565"/>
        <v>1.5428754000000002</v>
      </c>
      <c r="T4006" s="20">
        <f>IF((T4005+R4006)&lt;0,0,IF((T4005+R4006)&gt;结论【关键目标】!C$28,结论【关键目标】!C$28,T4005+R4006))</f>
        <v>8.1608751999999996</v>
      </c>
      <c r="U4006" s="19">
        <f>IF((T4005+R4006)&lt;结论【关键目标】!$C$28,0,(发电量计算【计算逻辑页】!R4006+发电量计算【计算逻辑页】!T4005-结论【关键目标】!$C$28))</f>
        <v>0</v>
      </c>
      <c r="V4006" s="5">
        <f t="shared" si="562"/>
        <v>0</v>
      </c>
      <c r="W4006" s="5">
        <f t="shared" si="563"/>
        <v>0</v>
      </c>
      <c r="X4006" s="5">
        <f t="shared" si="566"/>
        <v>1.3527931507200002</v>
      </c>
    </row>
    <row r="4007" spans="1:24" x14ac:dyDescent="0.15">
      <c r="A4007" s="7">
        <v>4006</v>
      </c>
      <c r="B4007" s="7">
        <v>6</v>
      </c>
      <c r="C4007" s="7">
        <v>16</v>
      </c>
      <c r="D4007" s="7">
        <v>22</v>
      </c>
      <c r="E4007" s="7">
        <v>167</v>
      </c>
      <c r="F4007" s="7">
        <v>29</v>
      </c>
      <c r="G4007" s="7">
        <v>0</v>
      </c>
      <c r="H4007" s="7">
        <f t="shared" si="558"/>
        <v>5</v>
      </c>
      <c r="I4007" s="16">
        <f t="shared" si="559"/>
        <v>45093</v>
      </c>
      <c r="J4007" s="17">
        <v>0.70809999999999995</v>
      </c>
      <c r="K4007" s="18">
        <f>G4007*结论【关键目标】!C$27*0.7735*0.001</f>
        <v>0</v>
      </c>
      <c r="L4007" s="5">
        <v>0</v>
      </c>
      <c r="M4007" s="5">
        <f>ABS(IF(L4007&lt;=0,L4007/耗电量关键数据!$B$6/1000,L4007/耗电量关键数据!$B$5/1000))</f>
        <v>0</v>
      </c>
      <c r="N4007" s="5">
        <f>电气设备逐时使用率计算!H3983</f>
        <v>1.1688450000000001</v>
      </c>
      <c r="O4007" s="5">
        <f>灯光逐时使用率计算!H3983</f>
        <v>0.37403039999999999</v>
      </c>
      <c r="P4007" s="19">
        <f t="shared" si="560"/>
        <v>1.5428754000000002</v>
      </c>
      <c r="Q4007" s="19">
        <f t="shared" si="564"/>
        <v>0</v>
      </c>
      <c r="R4007" s="20">
        <f t="shared" si="561"/>
        <v>0</v>
      </c>
      <c r="S4007" s="20">
        <f t="shared" si="565"/>
        <v>0</v>
      </c>
      <c r="T4007" s="20">
        <f>IF((T4006+R4007)&lt;0,0,IF((T4006+R4007)&gt;结论【关键目标】!C$28,结论【关键目标】!C$28,T4006+R4007))</f>
        <v>8.1608751999999996</v>
      </c>
      <c r="U4007" s="19">
        <f>IF((T4006+R4007)&lt;结论【关键目标】!$C$28,0,(发电量计算【计算逻辑页】!R4007+发电量计算【计算逻辑页】!T4006-结论【关键目标】!$C$28))</f>
        <v>0</v>
      </c>
      <c r="V4007" s="5">
        <f t="shared" si="562"/>
        <v>0</v>
      </c>
      <c r="W4007" s="5">
        <f t="shared" si="563"/>
        <v>0</v>
      </c>
      <c r="X4007" s="5">
        <f t="shared" si="566"/>
        <v>0</v>
      </c>
    </row>
    <row r="4008" spans="1:24" x14ac:dyDescent="0.15">
      <c r="A4008" s="7">
        <v>4007</v>
      </c>
      <c r="B4008" s="7">
        <v>6</v>
      </c>
      <c r="C4008" s="7">
        <v>16</v>
      </c>
      <c r="D4008" s="7">
        <v>23</v>
      </c>
      <c r="E4008" s="7">
        <v>167</v>
      </c>
      <c r="F4008" s="7">
        <v>29</v>
      </c>
      <c r="G4008" s="7">
        <v>0</v>
      </c>
      <c r="H4008" s="7">
        <f t="shared" si="558"/>
        <v>5</v>
      </c>
      <c r="I4008" s="16">
        <f t="shared" si="559"/>
        <v>45093</v>
      </c>
      <c r="J4008" s="17">
        <v>0.70809999999999995</v>
      </c>
      <c r="K4008" s="18">
        <f>G4008*结论【关键目标】!C$27*0.7735*0.001</f>
        <v>0</v>
      </c>
      <c r="L4008" s="5">
        <v>0</v>
      </c>
      <c r="M4008" s="5">
        <f>ABS(IF(L4008&lt;=0,L4008/耗电量关键数据!$B$6/1000,L4008/耗电量关键数据!$B$5/1000))</f>
        <v>0</v>
      </c>
      <c r="N4008" s="5">
        <f>电气设备逐时使用率计算!H3984</f>
        <v>1.1688450000000001</v>
      </c>
      <c r="O4008" s="5">
        <f>灯光逐时使用率计算!H3984</f>
        <v>0.37403039999999999</v>
      </c>
      <c r="P4008" s="19">
        <f t="shared" si="560"/>
        <v>1.5428754000000002</v>
      </c>
      <c r="Q4008" s="19">
        <f t="shared" si="564"/>
        <v>0</v>
      </c>
      <c r="R4008" s="20">
        <f t="shared" si="561"/>
        <v>0</v>
      </c>
      <c r="S4008" s="20">
        <f t="shared" si="565"/>
        <v>0</v>
      </c>
      <c r="T4008" s="20">
        <f>IF((T4007+R4008)&lt;0,0,IF((T4007+R4008)&gt;结论【关键目标】!C$28,结论【关键目标】!C$28,T4007+R4008))</f>
        <v>8.1608751999999996</v>
      </c>
      <c r="U4008" s="19">
        <f>IF((T4007+R4008)&lt;结论【关键目标】!$C$28,0,(发电量计算【计算逻辑页】!R4008+发电量计算【计算逻辑页】!T4007-结论【关键目标】!$C$28))</f>
        <v>0</v>
      </c>
      <c r="V4008" s="5">
        <f t="shared" si="562"/>
        <v>0</v>
      </c>
      <c r="W4008" s="5">
        <f t="shared" si="563"/>
        <v>0</v>
      </c>
      <c r="X4008" s="5">
        <f t="shared" si="566"/>
        <v>0</v>
      </c>
    </row>
    <row r="4009" spans="1:24" x14ac:dyDescent="0.15">
      <c r="A4009" s="7">
        <v>4008</v>
      </c>
      <c r="B4009" s="7">
        <v>6</v>
      </c>
      <c r="C4009" s="7">
        <v>16</v>
      </c>
      <c r="D4009" s="7">
        <v>24</v>
      </c>
      <c r="E4009" s="7">
        <v>167</v>
      </c>
      <c r="F4009" s="7">
        <v>27.7</v>
      </c>
      <c r="G4009" s="7">
        <v>0</v>
      </c>
      <c r="H4009" s="7">
        <f t="shared" si="558"/>
        <v>5</v>
      </c>
      <c r="I4009" s="16">
        <f t="shared" si="559"/>
        <v>45093</v>
      </c>
      <c r="J4009" s="17">
        <v>0.2407</v>
      </c>
      <c r="K4009" s="18">
        <f>G4009*结论【关键目标】!C$27*0.7735*0.001</f>
        <v>0</v>
      </c>
      <c r="L4009" s="5">
        <v>0</v>
      </c>
      <c r="M4009" s="5">
        <f>ABS(IF(L4009&lt;=0,L4009/耗电量关键数据!$B$6/1000,L4009/耗电量关键数据!$B$5/1000))</f>
        <v>0</v>
      </c>
      <c r="N4009" s="5">
        <f>电气设备逐时使用率计算!H3985</f>
        <v>1.1688450000000001</v>
      </c>
      <c r="O4009" s="5">
        <f>灯光逐时使用率计算!H3985</f>
        <v>0.37403039999999999</v>
      </c>
      <c r="P4009" s="19">
        <f t="shared" si="560"/>
        <v>1.5428754000000002</v>
      </c>
      <c r="Q4009" s="19">
        <f t="shared" si="564"/>
        <v>0</v>
      </c>
      <c r="R4009" s="20">
        <f t="shared" si="561"/>
        <v>0</v>
      </c>
      <c r="S4009" s="20">
        <f t="shared" si="565"/>
        <v>0</v>
      </c>
      <c r="T4009" s="20">
        <f>IF((T4008+R4009)&lt;0,0,IF((T4008+R4009)&gt;结论【关键目标】!C$28,结论【关键目标】!C$28,T4008+R4009))</f>
        <v>8.1608751999999996</v>
      </c>
      <c r="U4009" s="19">
        <f>IF((T4008+R4009)&lt;结论【关键目标】!$C$28,0,(发电量计算【计算逻辑页】!R4009+发电量计算【计算逻辑页】!T4008-结论【关键目标】!$C$28))</f>
        <v>0</v>
      </c>
      <c r="V4009" s="5">
        <f t="shared" si="562"/>
        <v>0</v>
      </c>
      <c r="W4009" s="5">
        <f t="shared" si="563"/>
        <v>0</v>
      </c>
      <c r="X4009" s="5">
        <f t="shared" si="566"/>
        <v>0</v>
      </c>
    </row>
    <row r="4010" spans="1:24" x14ac:dyDescent="0.15">
      <c r="A4010" s="7">
        <v>4009</v>
      </c>
      <c r="B4010" s="7">
        <v>6</v>
      </c>
      <c r="C4010" s="7">
        <v>17</v>
      </c>
      <c r="D4010" s="7">
        <v>1</v>
      </c>
      <c r="E4010" s="7">
        <v>168</v>
      </c>
      <c r="F4010" s="7">
        <v>26</v>
      </c>
      <c r="G4010" s="7">
        <v>0</v>
      </c>
      <c r="H4010" s="7">
        <f t="shared" si="558"/>
        <v>6</v>
      </c>
      <c r="I4010" s="16">
        <f t="shared" si="559"/>
        <v>45094</v>
      </c>
      <c r="J4010" s="17">
        <v>0.2407</v>
      </c>
      <c r="K4010" s="18">
        <f>G4010*结论【关键目标】!C$27*0.7735*0.001</f>
        <v>0</v>
      </c>
      <c r="L4010" s="5">
        <v>0</v>
      </c>
      <c r="M4010" s="5">
        <f>ABS(IF(L4010&lt;=0,L4010/耗电量关键数据!$B$6/1000,L4010/耗电量关键数据!$B$5/1000))</f>
        <v>0</v>
      </c>
      <c r="N4010" s="19">
        <f>耗电量关键数据!$B$14</f>
        <v>1.1688450000000001</v>
      </c>
      <c r="O4010" s="19">
        <f>耗电量关键数据!$B$15</f>
        <v>0.37403039999999999</v>
      </c>
      <c r="P4010" s="19">
        <f t="shared" si="560"/>
        <v>1.5428754000000002</v>
      </c>
      <c r="Q4010" s="19">
        <f t="shared" si="564"/>
        <v>0</v>
      </c>
      <c r="R4010" s="20">
        <f t="shared" si="561"/>
        <v>0</v>
      </c>
      <c r="S4010" s="20">
        <f t="shared" si="565"/>
        <v>0</v>
      </c>
      <c r="T4010" s="20">
        <f>IF((T4009+R4010)&lt;0,0,IF((T4009+R4010)&gt;结论【关键目标】!C$28,结论【关键目标】!C$28,T4009+R4010))</f>
        <v>8.1608751999999996</v>
      </c>
      <c r="U4010" s="19">
        <f>IF((T4009+R4010)&lt;结论【关键目标】!$C$28,0,(发电量计算【计算逻辑页】!R4010+发电量计算【计算逻辑页】!T4009-结论【关键目标】!$C$28))</f>
        <v>0</v>
      </c>
      <c r="V4010" s="5">
        <f t="shared" si="562"/>
        <v>0</v>
      </c>
      <c r="W4010" s="5">
        <f t="shared" si="563"/>
        <v>0</v>
      </c>
      <c r="X4010" s="5">
        <f t="shared" si="566"/>
        <v>0</v>
      </c>
    </row>
    <row r="4011" spans="1:24" x14ac:dyDescent="0.15">
      <c r="A4011" s="7">
        <v>4010</v>
      </c>
      <c r="B4011" s="7">
        <v>6</v>
      </c>
      <c r="C4011" s="7">
        <v>17</v>
      </c>
      <c r="D4011" s="7">
        <v>2</v>
      </c>
      <c r="E4011" s="7">
        <v>168</v>
      </c>
      <c r="F4011" s="7">
        <v>25</v>
      </c>
      <c r="G4011" s="7">
        <v>0</v>
      </c>
      <c r="H4011" s="7">
        <f t="shared" si="558"/>
        <v>6</v>
      </c>
      <c r="I4011" s="16">
        <f t="shared" si="559"/>
        <v>45094</v>
      </c>
      <c r="J4011" s="17">
        <v>0.2407</v>
      </c>
      <c r="K4011" s="18">
        <f>G4011*结论【关键目标】!C$27*0.7735*0.001</f>
        <v>0</v>
      </c>
      <c r="L4011" s="5">
        <v>0</v>
      </c>
      <c r="M4011" s="5">
        <f>ABS(IF(L4011&lt;=0,L4011/耗电量关键数据!$B$6/1000,L4011/耗电量关键数据!$B$5/1000))</f>
        <v>0</v>
      </c>
      <c r="N4011" s="19">
        <f>耗电量关键数据!$B$14</f>
        <v>1.1688450000000001</v>
      </c>
      <c r="O4011" s="19">
        <f>耗电量关键数据!$B$15</f>
        <v>0.37403039999999999</v>
      </c>
      <c r="P4011" s="19">
        <f t="shared" si="560"/>
        <v>1.5428754000000002</v>
      </c>
      <c r="Q4011" s="19">
        <f t="shared" si="564"/>
        <v>0</v>
      </c>
      <c r="R4011" s="20">
        <f t="shared" si="561"/>
        <v>0</v>
      </c>
      <c r="S4011" s="20">
        <f t="shared" si="565"/>
        <v>0</v>
      </c>
      <c r="T4011" s="20">
        <f>IF((T4010+R4011)&lt;0,0,IF((T4010+R4011)&gt;结论【关键目标】!C$28,结论【关键目标】!C$28,T4010+R4011))</f>
        <v>8.1608751999999996</v>
      </c>
      <c r="U4011" s="19">
        <f>IF((T4010+R4011)&lt;结论【关键目标】!$C$28,0,(发电量计算【计算逻辑页】!R4011+发电量计算【计算逻辑页】!T4010-结论【关键目标】!$C$28))</f>
        <v>0</v>
      </c>
      <c r="V4011" s="5">
        <f t="shared" si="562"/>
        <v>0</v>
      </c>
      <c r="W4011" s="5">
        <f t="shared" si="563"/>
        <v>0</v>
      </c>
      <c r="X4011" s="5">
        <f t="shared" si="566"/>
        <v>0</v>
      </c>
    </row>
    <row r="4012" spans="1:24" x14ac:dyDescent="0.15">
      <c r="A4012" s="7">
        <v>4011</v>
      </c>
      <c r="B4012" s="7">
        <v>6</v>
      </c>
      <c r="C4012" s="7">
        <v>17</v>
      </c>
      <c r="D4012" s="7">
        <v>3</v>
      </c>
      <c r="E4012" s="7">
        <v>168</v>
      </c>
      <c r="F4012" s="7">
        <v>25.8</v>
      </c>
      <c r="G4012" s="7">
        <v>0</v>
      </c>
      <c r="H4012" s="7">
        <f t="shared" si="558"/>
        <v>6</v>
      </c>
      <c r="I4012" s="16">
        <f t="shared" si="559"/>
        <v>45094</v>
      </c>
      <c r="J4012" s="17">
        <v>0.2407</v>
      </c>
      <c r="K4012" s="18">
        <f>G4012*结论【关键目标】!C$27*0.7735*0.001</f>
        <v>0</v>
      </c>
      <c r="L4012" s="5">
        <v>0</v>
      </c>
      <c r="M4012" s="5">
        <f>ABS(IF(L4012&lt;=0,L4012/耗电量关键数据!$B$6/1000,L4012/耗电量关键数据!$B$5/1000))</f>
        <v>0</v>
      </c>
      <c r="N4012" s="19">
        <f>耗电量关键数据!$B$14</f>
        <v>1.1688450000000001</v>
      </c>
      <c r="O4012" s="19">
        <f>耗电量关键数据!$B$15</f>
        <v>0.37403039999999999</v>
      </c>
      <c r="P4012" s="19">
        <f t="shared" si="560"/>
        <v>1.5428754000000002</v>
      </c>
      <c r="Q4012" s="19">
        <f t="shared" si="564"/>
        <v>0</v>
      </c>
      <c r="R4012" s="20">
        <f t="shared" si="561"/>
        <v>0</v>
      </c>
      <c r="S4012" s="20">
        <f t="shared" si="565"/>
        <v>0</v>
      </c>
      <c r="T4012" s="20">
        <f>IF((T4011+R4012)&lt;0,0,IF((T4011+R4012)&gt;结论【关键目标】!C$28,结论【关键目标】!C$28,T4011+R4012))</f>
        <v>8.1608751999999996</v>
      </c>
      <c r="U4012" s="19">
        <f>IF((T4011+R4012)&lt;结论【关键目标】!$C$28,0,(发电量计算【计算逻辑页】!R4012+发电量计算【计算逻辑页】!T4011-结论【关键目标】!$C$28))</f>
        <v>0</v>
      </c>
      <c r="V4012" s="5">
        <f t="shared" si="562"/>
        <v>0</v>
      </c>
      <c r="W4012" s="5">
        <f t="shared" si="563"/>
        <v>0</v>
      </c>
      <c r="X4012" s="5">
        <f t="shared" si="566"/>
        <v>0</v>
      </c>
    </row>
    <row r="4013" spans="1:24" x14ac:dyDescent="0.15">
      <c r="A4013" s="7">
        <v>4012</v>
      </c>
      <c r="B4013" s="7">
        <v>6</v>
      </c>
      <c r="C4013" s="7">
        <v>17</v>
      </c>
      <c r="D4013" s="7">
        <v>4</v>
      </c>
      <c r="E4013" s="7">
        <v>168</v>
      </c>
      <c r="F4013" s="7">
        <v>24.9</v>
      </c>
      <c r="G4013" s="7">
        <v>0</v>
      </c>
      <c r="H4013" s="7">
        <f t="shared" si="558"/>
        <v>6</v>
      </c>
      <c r="I4013" s="16">
        <f t="shared" si="559"/>
        <v>45094</v>
      </c>
      <c r="J4013" s="17">
        <v>0.2407</v>
      </c>
      <c r="K4013" s="18">
        <f>G4013*结论【关键目标】!C$27*0.7735*0.001</f>
        <v>0</v>
      </c>
      <c r="L4013" s="5">
        <v>0</v>
      </c>
      <c r="M4013" s="5">
        <f>ABS(IF(L4013&lt;=0,L4013/耗电量关键数据!$B$6/1000,L4013/耗电量关键数据!$B$5/1000))</f>
        <v>0</v>
      </c>
      <c r="N4013" s="19">
        <f>耗电量关键数据!$B$14</f>
        <v>1.1688450000000001</v>
      </c>
      <c r="O4013" s="19">
        <f>耗电量关键数据!$B$15</f>
        <v>0.37403039999999999</v>
      </c>
      <c r="P4013" s="19">
        <f t="shared" si="560"/>
        <v>1.5428754000000002</v>
      </c>
      <c r="Q4013" s="19">
        <f t="shared" si="564"/>
        <v>0</v>
      </c>
      <c r="R4013" s="20">
        <f t="shared" si="561"/>
        <v>0</v>
      </c>
      <c r="S4013" s="20">
        <f t="shared" si="565"/>
        <v>0</v>
      </c>
      <c r="T4013" s="20">
        <f>IF((T4012+R4013)&lt;0,0,IF((T4012+R4013)&gt;结论【关键目标】!C$28,结论【关键目标】!C$28,T4012+R4013))</f>
        <v>8.1608751999999996</v>
      </c>
      <c r="U4013" s="19">
        <f>IF((T4012+R4013)&lt;结论【关键目标】!$C$28,0,(发电量计算【计算逻辑页】!R4013+发电量计算【计算逻辑页】!T4012-结论【关键目标】!$C$28))</f>
        <v>0</v>
      </c>
      <c r="V4013" s="5">
        <f t="shared" si="562"/>
        <v>0</v>
      </c>
      <c r="W4013" s="5">
        <f t="shared" si="563"/>
        <v>0</v>
      </c>
      <c r="X4013" s="5">
        <f t="shared" si="566"/>
        <v>0</v>
      </c>
    </row>
    <row r="4014" spans="1:24" x14ac:dyDescent="0.15">
      <c r="A4014" s="7">
        <v>4013</v>
      </c>
      <c r="B4014" s="7">
        <v>6</v>
      </c>
      <c r="C4014" s="7">
        <v>17</v>
      </c>
      <c r="D4014" s="7">
        <v>5</v>
      </c>
      <c r="E4014" s="7">
        <v>168</v>
      </c>
      <c r="F4014" s="7">
        <v>24</v>
      </c>
      <c r="G4014" s="7">
        <v>36.1</v>
      </c>
      <c r="H4014" s="7">
        <f t="shared" si="558"/>
        <v>6</v>
      </c>
      <c r="I4014" s="16">
        <f t="shared" si="559"/>
        <v>45094</v>
      </c>
      <c r="J4014" s="17">
        <v>0.2407</v>
      </c>
      <c r="K4014" s="18">
        <f>G4014*结论【关键目标】!C$27*0.7735*0.001</f>
        <v>3.3508019999999998</v>
      </c>
      <c r="L4014" s="5">
        <v>0</v>
      </c>
      <c r="M4014" s="5">
        <f>ABS(IF(L4014&lt;=0,L4014/耗电量关键数据!$B$6/1000,L4014/耗电量关键数据!$B$5/1000))</f>
        <v>0</v>
      </c>
      <c r="N4014" s="19">
        <f>耗电量关键数据!$B$14</f>
        <v>1.1688450000000001</v>
      </c>
      <c r="O4014" s="19">
        <f>耗电量关键数据!$B$15</f>
        <v>0.37403039999999999</v>
      </c>
      <c r="P4014" s="19">
        <f t="shared" si="560"/>
        <v>1.5428754000000002</v>
      </c>
      <c r="Q4014" s="19">
        <f t="shared" si="564"/>
        <v>0</v>
      </c>
      <c r="R4014" s="20">
        <f t="shared" si="561"/>
        <v>3.3508019999999998</v>
      </c>
      <c r="S4014" s="20">
        <f t="shared" si="565"/>
        <v>0</v>
      </c>
      <c r="T4014" s="20">
        <f>IF((T4013+R4014)&lt;0,0,IF((T4013+R4014)&gt;结论【关键目标】!C$28,结论【关键目标】!C$28,T4013+R4014))</f>
        <v>11.511677199999999</v>
      </c>
      <c r="U4014" s="19">
        <f>IF((T4013+R4014)&lt;结论【关键目标】!$C$28,0,(发电量计算【计算逻辑页】!R4014+发电量计算【计算逻辑页】!T4013-结论【关键目标】!$C$28))</f>
        <v>0</v>
      </c>
      <c r="V4014" s="5">
        <f t="shared" si="562"/>
        <v>0</v>
      </c>
      <c r="W4014" s="5">
        <f t="shared" si="563"/>
        <v>0.37137010878000004</v>
      </c>
      <c r="X4014" s="5">
        <f t="shared" si="566"/>
        <v>0</v>
      </c>
    </row>
    <row r="4015" spans="1:24" x14ac:dyDescent="0.15">
      <c r="A4015" s="7">
        <v>4014</v>
      </c>
      <c r="B4015" s="7">
        <v>6</v>
      </c>
      <c r="C4015" s="7">
        <v>17</v>
      </c>
      <c r="D4015" s="7">
        <v>6</v>
      </c>
      <c r="E4015" s="7">
        <v>168</v>
      </c>
      <c r="F4015" s="7">
        <v>25</v>
      </c>
      <c r="G4015" s="7">
        <v>168.2</v>
      </c>
      <c r="H4015" s="7">
        <f t="shared" si="558"/>
        <v>6</v>
      </c>
      <c r="I4015" s="16">
        <f t="shared" si="559"/>
        <v>45094</v>
      </c>
      <c r="J4015" s="17">
        <v>0.2407</v>
      </c>
      <c r="K4015" s="18">
        <f>G4015*结论【关键目标】!C$27*0.7735*0.001</f>
        <v>15.612323999999999</v>
      </c>
      <c r="L4015" s="5">
        <v>0</v>
      </c>
      <c r="M4015" s="5">
        <f>ABS(IF(L4015&lt;=0,L4015/耗电量关键数据!$B$6/1000,L4015/耗电量关键数据!$B$5/1000))</f>
        <v>0</v>
      </c>
      <c r="N4015" s="19">
        <f>耗电量关键数据!$B$14</f>
        <v>1.1688450000000001</v>
      </c>
      <c r="O4015" s="19">
        <f>耗电量关键数据!$B$15</f>
        <v>0.37403039999999999</v>
      </c>
      <c r="P4015" s="19">
        <f t="shared" si="560"/>
        <v>1.5428754000000002</v>
      </c>
      <c r="Q4015" s="19">
        <f t="shared" si="564"/>
        <v>0</v>
      </c>
      <c r="R4015" s="20">
        <f t="shared" si="561"/>
        <v>15.612323999999999</v>
      </c>
      <c r="S4015" s="20">
        <f t="shared" si="565"/>
        <v>0</v>
      </c>
      <c r="T4015" s="20">
        <f>IF((T4014+R4015)&lt;0,0,IF((T4014+R4015)&gt;结论【关键目标】!C$28,结论【关键目标】!C$28,T4014+R4015))</f>
        <v>22</v>
      </c>
      <c r="U4015" s="19">
        <f>IF((T4014+R4015)&lt;结论【关键目标】!$C$28,0,(发电量计算【计算逻辑页】!R4015+发电量计算【计算逻辑页】!T4014-结论【关键目标】!$C$28))</f>
        <v>5.1240011999999986</v>
      </c>
      <c r="V4015" s="5">
        <f t="shared" si="562"/>
        <v>0</v>
      </c>
      <c r="W4015" s="5">
        <f t="shared" si="563"/>
        <v>0.37137010878000004</v>
      </c>
      <c r="X4015" s="5">
        <f t="shared" si="566"/>
        <v>0</v>
      </c>
    </row>
    <row r="4016" spans="1:24" x14ac:dyDescent="0.15">
      <c r="A4016" s="7">
        <v>4015</v>
      </c>
      <c r="B4016" s="7">
        <v>6</v>
      </c>
      <c r="C4016" s="7">
        <v>17</v>
      </c>
      <c r="D4016" s="7">
        <v>7</v>
      </c>
      <c r="E4016" s="7">
        <v>168</v>
      </c>
      <c r="F4016" s="7">
        <v>23</v>
      </c>
      <c r="G4016" s="7">
        <v>253.8</v>
      </c>
      <c r="H4016" s="7">
        <f t="shared" si="558"/>
        <v>6</v>
      </c>
      <c r="I4016" s="16">
        <f t="shared" si="559"/>
        <v>45094</v>
      </c>
      <c r="J4016" s="17">
        <v>0.2407</v>
      </c>
      <c r="K4016" s="18">
        <f>G4016*结论【关键目标】!C$27*0.7735*0.001</f>
        <v>23.557715999999999</v>
      </c>
      <c r="L4016" s="5">
        <v>0</v>
      </c>
      <c r="M4016" s="5">
        <f>ABS(IF(L4016&lt;=0,L4016/耗电量关键数据!$B$6/1000,L4016/耗电量关键数据!$B$5/1000))</f>
        <v>0</v>
      </c>
      <c r="N4016" s="19">
        <f>耗电量关键数据!$B$14</f>
        <v>1.1688450000000001</v>
      </c>
      <c r="O4016" s="19">
        <f>耗电量关键数据!$B$15</f>
        <v>0.37403039999999999</v>
      </c>
      <c r="P4016" s="19">
        <f t="shared" si="560"/>
        <v>1.5428754000000002</v>
      </c>
      <c r="Q4016" s="19">
        <f t="shared" si="564"/>
        <v>0</v>
      </c>
      <c r="R4016" s="20">
        <f t="shared" si="561"/>
        <v>23.557715999999999</v>
      </c>
      <c r="S4016" s="20">
        <f t="shared" si="565"/>
        <v>0</v>
      </c>
      <c r="T4016" s="20">
        <f>IF((T4015+R4016)&lt;0,0,IF((T4015+R4016)&gt;结论【关键目标】!C$28,结论【关键目标】!C$28,T4015+R4016))</f>
        <v>22</v>
      </c>
      <c r="U4016" s="19">
        <f>IF((T4015+R4016)&lt;结论【关键目标】!$C$28,0,(发电量计算【计算逻辑页】!R4016+发电量计算【计算逻辑页】!T4015-结论【关键目标】!$C$28))</f>
        <v>23.557715999999999</v>
      </c>
      <c r="V4016" s="5">
        <f t="shared" si="562"/>
        <v>0</v>
      </c>
      <c r="W4016" s="5">
        <f t="shared" si="563"/>
        <v>0.37137010878000004</v>
      </c>
      <c r="X4016" s="5">
        <f t="shared" si="566"/>
        <v>0</v>
      </c>
    </row>
    <row r="4017" spans="1:24" x14ac:dyDescent="0.15">
      <c r="A4017" s="7">
        <v>4016</v>
      </c>
      <c r="B4017" s="7">
        <v>6</v>
      </c>
      <c r="C4017" s="7">
        <v>17</v>
      </c>
      <c r="D4017" s="7">
        <v>8</v>
      </c>
      <c r="E4017" s="7">
        <v>168</v>
      </c>
      <c r="F4017" s="7">
        <v>25</v>
      </c>
      <c r="G4017" s="7">
        <v>430.1</v>
      </c>
      <c r="H4017" s="7">
        <f t="shared" si="558"/>
        <v>6</v>
      </c>
      <c r="I4017" s="16">
        <f t="shared" si="559"/>
        <v>45094</v>
      </c>
      <c r="J4017" s="17">
        <v>0.70809999999999995</v>
      </c>
      <c r="K4017" s="18">
        <f>G4017*结论【关键目标】!C$27*0.7735*0.001</f>
        <v>39.921881999999997</v>
      </c>
      <c r="L4017" s="5">
        <v>0</v>
      </c>
      <c r="M4017" s="5">
        <f>ABS(IF(L4017&lt;=0,L4017/耗电量关键数据!$B$6/1000,L4017/耗电量关键数据!$B$5/1000))</f>
        <v>0</v>
      </c>
      <c r="N4017" s="19">
        <f>耗电量关键数据!$B$14</f>
        <v>1.1688450000000001</v>
      </c>
      <c r="O4017" s="19">
        <f>耗电量关键数据!$B$15</f>
        <v>0.37403039999999999</v>
      </c>
      <c r="P4017" s="19">
        <f t="shared" si="560"/>
        <v>1.5428754000000002</v>
      </c>
      <c r="Q4017" s="19">
        <f t="shared" si="564"/>
        <v>0</v>
      </c>
      <c r="R4017" s="20">
        <f t="shared" si="561"/>
        <v>39.921881999999997</v>
      </c>
      <c r="S4017" s="20">
        <f t="shared" si="565"/>
        <v>0</v>
      </c>
      <c r="T4017" s="20">
        <f>IF((T4016+R4017)&lt;0,0,IF((T4016+R4017)&gt;结论【关键目标】!C$28,结论【关键目标】!C$28,T4016+R4017))</f>
        <v>22</v>
      </c>
      <c r="U4017" s="19">
        <f>IF((T4016+R4017)&lt;结论【关键目标】!$C$28,0,(发电量计算【计算逻辑页】!R4017+发电量计算【计算逻辑页】!T4016-结论【关键目标】!$C$28))</f>
        <v>39.921881999999997</v>
      </c>
      <c r="V4017" s="5">
        <f t="shared" si="562"/>
        <v>13.972658699999998</v>
      </c>
      <c r="W4017" s="5">
        <f t="shared" si="563"/>
        <v>1.0925100707400002</v>
      </c>
      <c r="X4017" s="5">
        <f t="shared" si="566"/>
        <v>0</v>
      </c>
    </row>
    <row r="4018" spans="1:24" x14ac:dyDescent="0.15">
      <c r="A4018" s="7">
        <v>4017</v>
      </c>
      <c r="B4018" s="7">
        <v>6</v>
      </c>
      <c r="C4018" s="7">
        <v>17</v>
      </c>
      <c r="D4018" s="7">
        <v>9</v>
      </c>
      <c r="E4018" s="7">
        <v>168</v>
      </c>
      <c r="F4018" s="7">
        <v>26.9</v>
      </c>
      <c r="G4018" s="7">
        <v>594.6</v>
      </c>
      <c r="H4018" s="7">
        <f t="shared" si="558"/>
        <v>6</v>
      </c>
      <c r="I4018" s="16">
        <f t="shared" si="559"/>
        <v>45094</v>
      </c>
      <c r="J4018" s="17">
        <v>0.70809999999999995</v>
      </c>
      <c r="K4018" s="18">
        <f>G4018*结论【关键目标】!C$27*0.7735*0.001</f>
        <v>55.190771999999996</v>
      </c>
      <c r="L4018" s="5">
        <v>0</v>
      </c>
      <c r="M4018" s="5">
        <f>ABS(IF(L4018&lt;=0,L4018/耗电量关键数据!$B$6/1000,L4018/耗电量关键数据!$B$5/1000))</f>
        <v>0</v>
      </c>
      <c r="N4018" s="19">
        <f>耗电量关键数据!$B$14</f>
        <v>1.1688450000000001</v>
      </c>
      <c r="O4018" s="19">
        <f>耗电量关键数据!$B$15</f>
        <v>0.37403039999999999</v>
      </c>
      <c r="P4018" s="19">
        <f t="shared" si="560"/>
        <v>1.5428754000000002</v>
      </c>
      <c r="Q4018" s="19">
        <f t="shared" si="564"/>
        <v>0</v>
      </c>
      <c r="R4018" s="20">
        <f t="shared" si="561"/>
        <v>55.190771999999996</v>
      </c>
      <c r="S4018" s="20">
        <f t="shared" si="565"/>
        <v>0</v>
      </c>
      <c r="T4018" s="20">
        <f>IF((T4017+R4018)&lt;0,0,IF((T4017+R4018)&gt;结论【关键目标】!C$28,结论【关键目标】!C$28,T4017+R4018))</f>
        <v>22</v>
      </c>
      <c r="U4018" s="19">
        <f>IF((T4017+R4018)&lt;结论【关键目标】!$C$28,0,(发电量计算【计算逻辑页】!R4018+发电量计算【计算逻辑页】!T4017-结论【关键目标】!$C$28))</f>
        <v>55.190771999999996</v>
      </c>
      <c r="V4018" s="5">
        <f t="shared" si="562"/>
        <v>19.316770199999997</v>
      </c>
      <c r="W4018" s="5">
        <f t="shared" si="563"/>
        <v>1.0925100707400002</v>
      </c>
      <c r="X4018" s="5">
        <f t="shared" si="566"/>
        <v>0</v>
      </c>
    </row>
    <row r="4019" spans="1:24" x14ac:dyDescent="0.15">
      <c r="A4019" s="7">
        <v>4018</v>
      </c>
      <c r="B4019" s="7">
        <v>6</v>
      </c>
      <c r="C4019" s="7">
        <v>17</v>
      </c>
      <c r="D4019" s="7">
        <v>10</v>
      </c>
      <c r="E4019" s="7">
        <v>168</v>
      </c>
      <c r="F4019" s="7">
        <v>29</v>
      </c>
      <c r="G4019" s="7">
        <v>792.5</v>
      </c>
      <c r="H4019" s="7">
        <f t="shared" si="558"/>
        <v>6</v>
      </c>
      <c r="I4019" s="16">
        <f t="shared" si="559"/>
        <v>45094</v>
      </c>
      <c r="J4019" s="17">
        <v>0.70809999999999995</v>
      </c>
      <c r="K4019" s="18">
        <f>G4019*结论【关键目标】!C$27*0.7735*0.001</f>
        <v>73.559849999999997</v>
      </c>
      <c r="L4019" s="5">
        <v>0</v>
      </c>
      <c r="M4019" s="5">
        <f>ABS(IF(L4019&lt;=0,L4019/耗电量关键数据!$B$6/1000,L4019/耗电量关键数据!$B$5/1000))</f>
        <v>0</v>
      </c>
      <c r="N4019" s="19">
        <f>耗电量关键数据!$B$14</f>
        <v>1.1688450000000001</v>
      </c>
      <c r="O4019" s="19">
        <f>耗电量关键数据!$B$15</f>
        <v>0.37403039999999999</v>
      </c>
      <c r="P4019" s="19">
        <f t="shared" si="560"/>
        <v>1.5428754000000002</v>
      </c>
      <c r="Q4019" s="19">
        <f t="shared" si="564"/>
        <v>0</v>
      </c>
      <c r="R4019" s="20">
        <f t="shared" si="561"/>
        <v>73.559849999999997</v>
      </c>
      <c r="S4019" s="20">
        <f t="shared" si="565"/>
        <v>0</v>
      </c>
      <c r="T4019" s="20">
        <f>IF((T4018+R4019)&lt;0,0,IF((T4018+R4019)&gt;结论【关键目标】!C$28,结论【关键目标】!C$28,T4018+R4019))</f>
        <v>22</v>
      </c>
      <c r="U4019" s="19">
        <f>IF((T4018+R4019)&lt;结论【关键目标】!$C$28,0,(发电量计算【计算逻辑页】!R4019+发电量计算【计算逻辑页】!T4018-结论【关键目标】!$C$28))</f>
        <v>73.559849999999997</v>
      </c>
      <c r="V4019" s="5">
        <f t="shared" si="562"/>
        <v>25.745947499999996</v>
      </c>
      <c r="W4019" s="5">
        <f t="shared" si="563"/>
        <v>1.0925100707400002</v>
      </c>
      <c r="X4019" s="5">
        <f t="shared" si="566"/>
        <v>0</v>
      </c>
    </row>
    <row r="4020" spans="1:24" x14ac:dyDescent="0.15">
      <c r="A4020" s="7">
        <v>4019</v>
      </c>
      <c r="B4020" s="7">
        <v>6</v>
      </c>
      <c r="C4020" s="7">
        <v>17</v>
      </c>
      <c r="D4020" s="7">
        <v>11</v>
      </c>
      <c r="E4020" s="7">
        <v>168</v>
      </c>
      <c r="F4020" s="7">
        <v>30</v>
      </c>
      <c r="G4020" s="7">
        <v>757.4</v>
      </c>
      <c r="H4020" s="7">
        <f t="shared" si="558"/>
        <v>6</v>
      </c>
      <c r="I4020" s="16">
        <f t="shared" si="559"/>
        <v>45094</v>
      </c>
      <c r="J4020" s="17">
        <v>1.2267999999999999</v>
      </c>
      <c r="K4020" s="18">
        <f>G4020*结论【关键目标】!C$27*0.7735*0.001</f>
        <v>70.301867999999999</v>
      </c>
      <c r="L4020" s="5">
        <v>0</v>
      </c>
      <c r="M4020" s="5">
        <f>ABS(IF(L4020&lt;=0,L4020/耗电量关键数据!$B$6/1000,L4020/耗电量关键数据!$B$5/1000))</f>
        <v>0</v>
      </c>
      <c r="N4020" s="19">
        <f>耗电量关键数据!$B$14</f>
        <v>1.1688450000000001</v>
      </c>
      <c r="O4020" s="19">
        <f>耗电量关键数据!$B$15</f>
        <v>0.37403039999999999</v>
      </c>
      <c r="P4020" s="19">
        <f t="shared" si="560"/>
        <v>1.5428754000000002</v>
      </c>
      <c r="Q4020" s="19">
        <f t="shared" si="564"/>
        <v>1.5428754000000002</v>
      </c>
      <c r="R4020" s="20">
        <f t="shared" si="561"/>
        <v>68.758992599999999</v>
      </c>
      <c r="S4020" s="20">
        <f t="shared" si="565"/>
        <v>0</v>
      </c>
      <c r="T4020" s="20">
        <f>IF((T4019+R4020)&lt;0,0,IF((T4019+R4020)&gt;结论【关键目标】!C$28,结论【关键目标】!C$28,T4019+R4020))</f>
        <v>22</v>
      </c>
      <c r="U4020" s="19">
        <f>IF((T4019+R4020)&lt;结论【关键目标】!$C$28,0,(发电量计算【计算逻辑页】!R4020+发电量计算【计算逻辑页】!T4019-结论【关键目标】!$C$28))</f>
        <v>68.758992599999999</v>
      </c>
      <c r="V4020" s="5">
        <f t="shared" si="562"/>
        <v>24.065647409999997</v>
      </c>
      <c r="W4020" s="5">
        <f t="shared" si="563"/>
        <v>1.89279954072</v>
      </c>
      <c r="X4020" s="5">
        <f t="shared" si="566"/>
        <v>0</v>
      </c>
    </row>
    <row r="4021" spans="1:24" x14ac:dyDescent="0.15">
      <c r="A4021" s="7">
        <v>4020</v>
      </c>
      <c r="B4021" s="7">
        <v>6</v>
      </c>
      <c r="C4021" s="7">
        <v>17</v>
      </c>
      <c r="D4021" s="7">
        <v>12</v>
      </c>
      <c r="E4021" s="7">
        <v>168</v>
      </c>
      <c r="F4021" s="7">
        <v>31.7</v>
      </c>
      <c r="G4021" s="7">
        <v>808.4</v>
      </c>
      <c r="H4021" s="7">
        <f t="shared" si="558"/>
        <v>6</v>
      </c>
      <c r="I4021" s="16">
        <f t="shared" si="559"/>
        <v>45094</v>
      </c>
      <c r="J4021" s="17">
        <v>1.2267999999999999</v>
      </c>
      <c r="K4021" s="18">
        <f>G4021*结论【关键目标】!C$27*0.7735*0.001</f>
        <v>75.035687999999993</v>
      </c>
      <c r="L4021" s="5">
        <v>0</v>
      </c>
      <c r="M4021" s="5">
        <f>ABS(IF(L4021&lt;=0,L4021/耗电量关键数据!$B$6/1000,L4021/耗电量关键数据!$B$5/1000))</f>
        <v>0</v>
      </c>
      <c r="N4021" s="19">
        <f>耗电量关键数据!$B$14</f>
        <v>1.1688450000000001</v>
      </c>
      <c r="O4021" s="19">
        <f>耗电量关键数据!$B$15</f>
        <v>0.37403039999999999</v>
      </c>
      <c r="P4021" s="19">
        <f t="shared" si="560"/>
        <v>1.5428754000000002</v>
      </c>
      <c r="Q4021" s="19">
        <f t="shared" si="564"/>
        <v>1.5428754000000002</v>
      </c>
      <c r="R4021" s="20">
        <f t="shared" si="561"/>
        <v>73.492812599999993</v>
      </c>
      <c r="S4021" s="20">
        <f t="shared" si="565"/>
        <v>0</v>
      </c>
      <c r="T4021" s="20">
        <f>IF((T4020+R4021)&lt;0,0,IF((T4020+R4021)&gt;结论【关键目标】!C$28,结论【关键目标】!C$28,T4020+R4021))</f>
        <v>22</v>
      </c>
      <c r="U4021" s="19">
        <f>IF((T4020+R4021)&lt;结论【关键目标】!$C$28,0,(发电量计算【计算逻辑页】!R4021+发电量计算【计算逻辑页】!T4020-结论【关键目标】!$C$28))</f>
        <v>73.492812599999993</v>
      </c>
      <c r="V4021" s="5">
        <f t="shared" si="562"/>
        <v>25.722484409999996</v>
      </c>
      <c r="W4021" s="5">
        <f t="shared" si="563"/>
        <v>1.89279954072</v>
      </c>
      <c r="X4021" s="5">
        <f t="shared" si="566"/>
        <v>0</v>
      </c>
    </row>
    <row r="4022" spans="1:24" x14ac:dyDescent="0.15">
      <c r="A4022" s="7">
        <v>4021</v>
      </c>
      <c r="B4022" s="7">
        <v>6</v>
      </c>
      <c r="C4022" s="7">
        <v>17</v>
      </c>
      <c r="D4022" s="7">
        <v>13</v>
      </c>
      <c r="E4022" s="7">
        <v>168</v>
      </c>
      <c r="F4022" s="7">
        <v>33.6</v>
      </c>
      <c r="G4022" s="7">
        <v>751.9</v>
      </c>
      <c r="H4022" s="7">
        <f t="shared" si="558"/>
        <v>6</v>
      </c>
      <c r="I4022" s="16">
        <f t="shared" si="559"/>
        <v>45094</v>
      </c>
      <c r="J4022" s="17">
        <v>1.2267999999999999</v>
      </c>
      <c r="K4022" s="18">
        <f>G4022*结论【关键目标】!C$27*0.7735*0.001</f>
        <v>69.791357999999988</v>
      </c>
      <c r="L4022" s="5">
        <v>0</v>
      </c>
      <c r="M4022" s="5">
        <f>ABS(IF(L4022&lt;=0,L4022/耗电量关键数据!$B$6/1000,L4022/耗电量关键数据!$B$5/1000))</f>
        <v>0</v>
      </c>
      <c r="N4022" s="19">
        <f>耗电量关键数据!$B$14</f>
        <v>1.1688450000000001</v>
      </c>
      <c r="O4022" s="19">
        <f>耗电量关键数据!$B$15</f>
        <v>0.37403039999999999</v>
      </c>
      <c r="P4022" s="19">
        <f t="shared" si="560"/>
        <v>1.5428754000000002</v>
      </c>
      <c r="Q4022" s="19">
        <f t="shared" si="564"/>
        <v>1.5428754000000002</v>
      </c>
      <c r="R4022" s="20">
        <f t="shared" si="561"/>
        <v>68.248482599999988</v>
      </c>
      <c r="S4022" s="20">
        <f t="shared" si="565"/>
        <v>0</v>
      </c>
      <c r="T4022" s="20">
        <f>IF((T4021+R4022)&lt;0,0,IF((T4021+R4022)&gt;结论【关键目标】!C$28,结论【关键目标】!C$28,T4021+R4022))</f>
        <v>22</v>
      </c>
      <c r="U4022" s="19">
        <f>IF((T4021+R4022)&lt;结论【关键目标】!$C$28,0,(发电量计算【计算逻辑页】!R4022+发电量计算【计算逻辑页】!T4021-结论【关键目标】!$C$28))</f>
        <v>68.248482599999988</v>
      </c>
      <c r="V4022" s="5">
        <f t="shared" si="562"/>
        <v>23.886968909999993</v>
      </c>
      <c r="W4022" s="5">
        <f t="shared" si="563"/>
        <v>1.89279954072</v>
      </c>
      <c r="X4022" s="5">
        <f t="shared" si="566"/>
        <v>0</v>
      </c>
    </row>
    <row r="4023" spans="1:24" x14ac:dyDescent="0.15">
      <c r="A4023" s="7">
        <v>4022</v>
      </c>
      <c r="B4023" s="7">
        <v>6</v>
      </c>
      <c r="C4023" s="7">
        <v>17</v>
      </c>
      <c r="D4023" s="7">
        <v>14</v>
      </c>
      <c r="E4023" s="7">
        <v>168</v>
      </c>
      <c r="F4023" s="7">
        <v>34</v>
      </c>
      <c r="G4023" s="7">
        <v>726</v>
      </c>
      <c r="H4023" s="7">
        <f t="shared" si="558"/>
        <v>6</v>
      </c>
      <c r="I4023" s="16">
        <f t="shared" si="559"/>
        <v>45094</v>
      </c>
      <c r="J4023" s="17">
        <v>1.2267999999999999</v>
      </c>
      <c r="K4023" s="18">
        <f>G4023*结论【关键目标】!C$27*0.7735*0.001</f>
        <v>67.387319999999988</v>
      </c>
      <c r="L4023" s="5">
        <v>0</v>
      </c>
      <c r="M4023" s="5">
        <f>ABS(IF(L4023&lt;=0,L4023/耗电量关键数据!$B$6/1000,L4023/耗电量关键数据!$B$5/1000))</f>
        <v>0</v>
      </c>
      <c r="N4023" s="19">
        <f>耗电量关键数据!$B$14</f>
        <v>1.1688450000000001</v>
      </c>
      <c r="O4023" s="19">
        <f>耗电量关键数据!$B$15</f>
        <v>0.37403039999999999</v>
      </c>
      <c r="P4023" s="19">
        <f t="shared" si="560"/>
        <v>1.5428754000000002</v>
      </c>
      <c r="Q4023" s="19">
        <f t="shared" si="564"/>
        <v>1.5428754000000002</v>
      </c>
      <c r="R4023" s="20">
        <f t="shared" si="561"/>
        <v>65.844444599999989</v>
      </c>
      <c r="S4023" s="20">
        <f t="shared" si="565"/>
        <v>0</v>
      </c>
      <c r="T4023" s="20">
        <f>IF((T4022+R4023)&lt;0,0,IF((T4022+R4023)&gt;结论【关键目标】!C$28,结论【关键目标】!C$28,T4022+R4023))</f>
        <v>22</v>
      </c>
      <c r="U4023" s="19">
        <f>IF((T4022+R4023)&lt;结论【关键目标】!$C$28,0,(发电量计算【计算逻辑页】!R4023+发电量计算【计算逻辑页】!T4022-结论【关键目标】!$C$28))</f>
        <v>65.844444599999989</v>
      </c>
      <c r="V4023" s="5">
        <f t="shared" si="562"/>
        <v>23.045555609999994</v>
      </c>
      <c r="W4023" s="5">
        <f t="shared" si="563"/>
        <v>1.89279954072</v>
      </c>
      <c r="X4023" s="5">
        <f t="shared" si="566"/>
        <v>0</v>
      </c>
    </row>
    <row r="4024" spans="1:24" x14ac:dyDescent="0.15">
      <c r="A4024" s="7">
        <v>4023</v>
      </c>
      <c r="B4024" s="7">
        <v>6</v>
      </c>
      <c r="C4024" s="7">
        <v>17</v>
      </c>
      <c r="D4024" s="7">
        <v>15</v>
      </c>
      <c r="E4024" s="7">
        <v>168</v>
      </c>
      <c r="F4024" s="7">
        <v>33.6</v>
      </c>
      <c r="G4024" s="7">
        <v>582.4</v>
      </c>
      <c r="H4024" s="7">
        <f t="shared" si="558"/>
        <v>6</v>
      </c>
      <c r="I4024" s="16">
        <f t="shared" si="559"/>
        <v>45094</v>
      </c>
      <c r="J4024" s="17">
        <v>1.2267999999999999</v>
      </c>
      <c r="K4024" s="18">
        <f>G4024*结论【关键目标】!C$27*0.7735*0.001</f>
        <v>54.058367999999994</v>
      </c>
      <c r="L4024" s="5">
        <v>0</v>
      </c>
      <c r="M4024" s="5">
        <f>ABS(IF(L4024&lt;=0,L4024/耗电量关键数据!$B$6/1000,L4024/耗电量关键数据!$B$5/1000))</f>
        <v>0</v>
      </c>
      <c r="N4024" s="19">
        <f>耗电量关键数据!$B$14</f>
        <v>1.1688450000000001</v>
      </c>
      <c r="O4024" s="19">
        <f>耗电量关键数据!$B$15</f>
        <v>0.37403039999999999</v>
      </c>
      <c r="P4024" s="19">
        <f t="shared" si="560"/>
        <v>1.5428754000000002</v>
      </c>
      <c r="Q4024" s="19">
        <f t="shared" si="564"/>
        <v>1.5428754000000002</v>
      </c>
      <c r="R4024" s="20">
        <f t="shared" si="561"/>
        <v>52.515492599999995</v>
      </c>
      <c r="S4024" s="20">
        <f t="shared" si="565"/>
        <v>0</v>
      </c>
      <c r="T4024" s="20">
        <f>IF((T4023+R4024)&lt;0,0,IF((T4023+R4024)&gt;结论【关键目标】!C$28,结论【关键目标】!C$28,T4023+R4024))</f>
        <v>22</v>
      </c>
      <c r="U4024" s="19">
        <f>IF((T4023+R4024)&lt;结论【关键目标】!$C$28,0,(发电量计算【计算逻辑页】!R4024+发电量计算【计算逻辑页】!T4023-结论【关键目标】!$C$28))</f>
        <v>52.515492599999988</v>
      </c>
      <c r="V4024" s="5">
        <f t="shared" si="562"/>
        <v>18.380422409999994</v>
      </c>
      <c r="W4024" s="5">
        <f t="shared" si="563"/>
        <v>1.89279954072</v>
      </c>
      <c r="X4024" s="5">
        <f t="shared" si="566"/>
        <v>0</v>
      </c>
    </row>
    <row r="4025" spans="1:24" x14ac:dyDescent="0.15">
      <c r="A4025" s="7">
        <v>4024</v>
      </c>
      <c r="B4025" s="7">
        <v>6</v>
      </c>
      <c r="C4025" s="7">
        <v>17</v>
      </c>
      <c r="D4025" s="7">
        <v>16</v>
      </c>
      <c r="E4025" s="7">
        <v>168</v>
      </c>
      <c r="F4025" s="7">
        <v>34</v>
      </c>
      <c r="G4025" s="7">
        <v>420.4</v>
      </c>
      <c r="H4025" s="7">
        <f t="shared" si="558"/>
        <v>6</v>
      </c>
      <c r="I4025" s="16">
        <f t="shared" si="559"/>
        <v>45094</v>
      </c>
      <c r="J4025" s="17">
        <v>0.70809999999999995</v>
      </c>
      <c r="K4025" s="18">
        <f>G4025*结论【关键目标】!C$27*0.7735*0.001</f>
        <v>39.021527999999996</v>
      </c>
      <c r="L4025" s="5">
        <v>0</v>
      </c>
      <c r="M4025" s="5">
        <f>ABS(IF(L4025&lt;=0,L4025/耗电量关键数据!$B$6/1000,L4025/耗电量关键数据!$B$5/1000))</f>
        <v>0</v>
      </c>
      <c r="N4025" s="19">
        <f>耗电量关键数据!$B$14</f>
        <v>1.1688450000000001</v>
      </c>
      <c r="O4025" s="19">
        <f>耗电量关键数据!$B$15</f>
        <v>0.37403039999999999</v>
      </c>
      <c r="P4025" s="19">
        <f t="shared" si="560"/>
        <v>1.5428754000000002</v>
      </c>
      <c r="Q4025" s="19">
        <f t="shared" si="564"/>
        <v>0</v>
      </c>
      <c r="R4025" s="20">
        <f t="shared" si="561"/>
        <v>39.021527999999996</v>
      </c>
      <c r="S4025" s="20">
        <f t="shared" si="565"/>
        <v>0</v>
      </c>
      <c r="T4025" s="20">
        <f>IF((T4024+R4025)&lt;0,0,IF((T4024+R4025)&gt;结论【关键目标】!C$28,结论【关键目标】!C$28,T4024+R4025))</f>
        <v>22</v>
      </c>
      <c r="U4025" s="19">
        <f>IF((T4024+R4025)&lt;结论【关键目标】!$C$28,0,(发电量计算【计算逻辑页】!R4025+发电量计算【计算逻辑页】!T4024-结论【关键目标】!$C$28))</f>
        <v>39.021527999999996</v>
      </c>
      <c r="V4025" s="5">
        <f t="shared" si="562"/>
        <v>13.657534799999999</v>
      </c>
      <c r="W4025" s="5">
        <f t="shared" si="563"/>
        <v>1.0925100707400002</v>
      </c>
      <c r="X4025" s="5">
        <f t="shared" si="566"/>
        <v>0</v>
      </c>
    </row>
    <row r="4026" spans="1:24" x14ac:dyDescent="0.15">
      <c r="A4026" s="7">
        <v>4025</v>
      </c>
      <c r="B4026" s="7">
        <v>6</v>
      </c>
      <c r="C4026" s="7">
        <v>17</v>
      </c>
      <c r="D4026" s="7">
        <v>17</v>
      </c>
      <c r="E4026" s="7">
        <v>168</v>
      </c>
      <c r="F4026" s="7">
        <v>34</v>
      </c>
      <c r="G4026" s="7">
        <v>274</v>
      </c>
      <c r="H4026" s="7">
        <f t="shared" si="558"/>
        <v>6</v>
      </c>
      <c r="I4026" s="16">
        <f t="shared" si="559"/>
        <v>45094</v>
      </c>
      <c r="J4026" s="17">
        <v>0.70809999999999995</v>
      </c>
      <c r="K4026" s="18">
        <f>G4026*结论【关键目标】!C$27*0.7735*0.001</f>
        <v>25.432680000000001</v>
      </c>
      <c r="L4026" s="5">
        <v>0</v>
      </c>
      <c r="M4026" s="5">
        <f>ABS(IF(L4026&lt;=0,L4026/耗电量关键数据!$B$6/1000,L4026/耗电量关键数据!$B$5/1000))</f>
        <v>0</v>
      </c>
      <c r="N4026" s="19">
        <f>耗电量关键数据!$B$14</f>
        <v>1.1688450000000001</v>
      </c>
      <c r="O4026" s="19">
        <f>耗电量关键数据!$B$15</f>
        <v>0.37403039999999999</v>
      </c>
      <c r="P4026" s="19">
        <f t="shared" si="560"/>
        <v>1.5428754000000002</v>
      </c>
      <c r="Q4026" s="19">
        <f t="shared" si="564"/>
        <v>0</v>
      </c>
      <c r="R4026" s="20">
        <f t="shared" si="561"/>
        <v>25.432680000000001</v>
      </c>
      <c r="S4026" s="20">
        <f t="shared" si="565"/>
        <v>0</v>
      </c>
      <c r="T4026" s="20">
        <f>IF((T4025+R4026)&lt;0,0,IF((T4025+R4026)&gt;结论【关键目标】!C$28,结论【关键目标】!C$28,T4025+R4026))</f>
        <v>22</v>
      </c>
      <c r="U4026" s="19">
        <f>IF((T4025+R4026)&lt;结论【关键目标】!$C$28,0,(发电量计算【计算逻辑页】!R4026+发电量计算【计算逻辑页】!T4025-结论【关键目标】!$C$28))</f>
        <v>25.432680000000005</v>
      </c>
      <c r="V4026" s="5">
        <f t="shared" si="562"/>
        <v>8.9014380000000006</v>
      </c>
      <c r="W4026" s="5">
        <f t="shared" si="563"/>
        <v>1.0925100707400002</v>
      </c>
      <c r="X4026" s="5">
        <f t="shared" si="566"/>
        <v>0</v>
      </c>
    </row>
    <row r="4027" spans="1:24" x14ac:dyDescent="0.15">
      <c r="A4027" s="7">
        <v>4026</v>
      </c>
      <c r="B4027" s="7">
        <v>6</v>
      </c>
      <c r="C4027" s="7">
        <v>17</v>
      </c>
      <c r="D4027" s="7">
        <v>18</v>
      </c>
      <c r="E4027" s="7">
        <v>168</v>
      </c>
      <c r="F4027" s="7">
        <v>34.299999999999997</v>
      </c>
      <c r="G4027" s="7">
        <v>130.1</v>
      </c>
      <c r="H4027" s="7">
        <f t="shared" si="558"/>
        <v>6</v>
      </c>
      <c r="I4027" s="16">
        <f t="shared" si="559"/>
        <v>45094</v>
      </c>
      <c r="J4027" s="17">
        <v>0.70809999999999995</v>
      </c>
      <c r="K4027" s="18">
        <f>G4027*结论【关键目标】!C$27*0.7735*0.001</f>
        <v>12.075882</v>
      </c>
      <c r="L4027" s="5">
        <v>0</v>
      </c>
      <c r="M4027" s="5">
        <f>ABS(IF(L4027&lt;=0,L4027/耗电量关键数据!$B$6/1000,L4027/耗电量关键数据!$B$5/1000))</f>
        <v>0</v>
      </c>
      <c r="N4027" s="19">
        <f>耗电量关键数据!$B$14</f>
        <v>1.1688450000000001</v>
      </c>
      <c r="O4027" s="19">
        <f>耗电量关键数据!$B$15</f>
        <v>0.37403039999999999</v>
      </c>
      <c r="P4027" s="19">
        <f t="shared" si="560"/>
        <v>1.5428754000000002</v>
      </c>
      <c r="Q4027" s="19">
        <f t="shared" si="564"/>
        <v>0</v>
      </c>
      <c r="R4027" s="20">
        <f t="shared" si="561"/>
        <v>12.075882</v>
      </c>
      <c r="S4027" s="20">
        <f t="shared" si="565"/>
        <v>0</v>
      </c>
      <c r="T4027" s="20">
        <f>IF((T4026+R4027)&lt;0,0,IF((T4026+R4027)&gt;结论【关键目标】!C$28,结论【关键目标】!C$28,T4026+R4027))</f>
        <v>22</v>
      </c>
      <c r="U4027" s="19">
        <f>IF((T4026+R4027)&lt;结论【关键目标】!$C$28,0,(发电量计算【计算逻辑页】!R4027+发电量计算【计算逻辑页】!T4026-结论【关键目标】!$C$28))</f>
        <v>12.075882</v>
      </c>
      <c r="V4027" s="5">
        <f t="shared" si="562"/>
        <v>4.2265587</v>
      </c>
      <c r="W4027" s="5">
        <f t="shared" si="563"/>
        <v>1.0925100707400002</v>
      </c>
      <c r="X4027" s="5">
        <f t="shared" si="566"/>
        <v>0</v>
      </c>
    </row>
    <row r="4028" spans="1:24" x14ac:dyDescent="0.15">
      <c r="A4028" s="7">
        <v>4027</v>
      </c>
      <c r="B4028" s="7">
        <v>6</v>
      </c>
      <c r="C4028" s="7">
        <v>17</v>
      </c>
      <c r="D4028" s="7">
        <v>19</v>
      </c>
      <c r="E4028" s="7">
        <v>168</v>
      </c>
      <c r="F4028" s="7">
        <v>33</v>
      </c>
      <c r="G4028" s="7">
        <v>0</v>
      </c>
      <c r="H4028" s="7">
        <f t="shared" si="558"/>
        <v>6</v>
      </c>
      <c r="I4028" s="16">
        <f t="shared" si="559"/>
        <v>45094</v>
      </c>
      <c r="J4028" s="17">
        <v>1.2267999999999999</v>
      </c>
      <c r="K4028" s="18">
        <f>G4028*结论【关键目标】!C$27*0.7735*0.001</f>
        <v>0</v>
      </c>
      <c r="L4028" s="5">
        <v>0</v>
      </c>
      <c r="M4028" s="5">
        <f>ABS(IF(L4028&lt;=0,L4028/耗电量关键数据!$B$6/1000,L4028/耗电量关键数据!$B$5/1000))</f>
        <v>0</v>
      </c>
      <c r="N4028" s="19">
        <f>耗电量关键数据!$B$14</f>
        <v>1.1688450000000001</v>
      </c>
      <c r="O4028" s="19">
        <f>耗电量关键数据!$B$15</f>
        <v>0.37403039999999999</v>
      </c>
      <c r="P4028" s="19">
        <f t="shared" si="560"/>
        <v>1.5428754000000002</v>
      </c>
      <c r="Q4028" s="19">
        <f t="shared" si="564"/>
        <v>1.5428754000000002</v>
      </c>
      <c r="R4028" s="20">
        <f t="shared" si="561"/>
        <v>-1.5428754000000002</v>
      </c>
      <c r="S4028" s="20">
        <f t="shared" si="565"/>
        <v>1.5428754000000002</v>
      </c>
      <c r="T4028" s="20">
        <f>IF((T4027+R4028)&lt;0,0,IF((T4027+R4028)&gt;结论【关键目标】!C$28,结论【关键目标】!C$28,T4027+R4028))</f>
        <v>20.4571246</v>
      </c>
      <c r="U4028" s="19">
        <f>IF((T4027+R4028)&lt;结论【关键目标】!$C$28,0,(发电量计算【计算逻辑页】!R4028+发电量计算【计算逻辑页】!T4027-结论【关键目标】!$C$28))</f>
        <v>0</v>
      </c>
      <c r="V4028" s="5">
        <f t="shared" si="562"/>
        <v>0</v>
      </c>
      <c r="W4028" s="5">
        <f t="shared" si="563"/>
        <v>0</v>
      </c>
      <c r="X4028" s="5">
        <f t="shared" si="566"/>
        <v>1.3527931507200002</v>
      </c>
    </row>
    <row r="4029" spans="1:24" x14ac:dyDescent="0.15">
      <c r="A4029" s="7">
        <v>4028</v>
      </c>
      <c r="B4029" s="7">
        <v>6</v>
      </c>
      <c r="C4029" s="7">
        <v>17</v>
      </c>
      <c r="D4029" s="7">
        <v>20</v>
      </c>
      <c r="E4029" s="7">
        <v>168</v>
      </c>
      <c r="F4029" s="7">
        <v>33</v>
      </c>
      <c r="G4029" s="7">
        <v>0</v>
      </c>
      <c r="H4029" s="7">
        <f t="shared" si="558"/>
        <v>6</v>
      </c>
      <c r="I4029" s="16">
        <f t="shared" si="559"/>
        <v>45094</v>
      </c>
      <c r="J4029" s="17">
        <v>1.2267999999999999</v>
      </c>
      <c r="K4029" s="18">
        <f>G4029*结论【关键目标】!C$27*0.7735*0.001</f>
        <v>0</v>
      </c>
      <c r="L4029" s="5">
        <v>0</v>
      </c>
      <c r="M4029" s="5">
        <f>ABS(IF(L4029&lt;=0,L4029/耗电量关键数据!$B$6/1000,L4029/耗电量关键数据!$B$5/1000))</f>
        <v>0</v>
      </c>
      <c r="N4029" s="19">
        <f>耗电量关键数据!$B$14</f>
        <v>1.1688450000000001</v>
      </c>
      <c r="O4029" s="19">
        <f>耗电量关键数据!$B$15</f>
        <v>0.37403039999999999</v>
      </c>
      <c r="P4029" s="19">
        <f t="shared" si="560"/>
        <v>1.5428754000000002</v>
      </c>
      <c r="Q4029" s="19">
        <f t="shared" si="564"/>
        <v>1.5428754000000002</v>
      </c>
      <c r="R4029" s="20">
        <f t="shared" si="561"/>
        <v>-1.5428754000000002</v>
      </c>
      <c r="S4029" s="20">
        <f t="shared" si="565"/>
        <v>1.5428754000000002</v>
      </c>
      <c r="T4029" s="20">
        <f>IF((T4028+R4029)&lt;0,0,IF((T4028+R4029)&gt;结论【关键目标】!C$28,结论【关键目标】!C$28,T4028+R4029))</f>
        <v>18.9142492</v>
      </c>
      <c r="U4029" s="19">
        <f>IF((T4028+R4029)&lt;结论【关键目标】!$C$28,0,(发电量计算【计算逻辑页】!R4029+发电量计算【计算逻辑页】!T4028-结论【关键目标】!$C$28))</f>
        <v>0</v>
      </c>
      <c r="V4029" s="5">
        <f t="shared" si="562"/>
        <v>0</v>
      </c>
      <c r="W4029" s="5">
        <f t="shared" si="563"/>
        <v>0</v>
      </c>
      <c r="X4029" s="5">
        <f t="shared" si="566"/>
        <v>1.3527931507200002</v>
      </c>
    </row>
    <row r="4030" spans="1:24" x14ac:dyDescent="0.15">
      <c r="A4030" s="7">
        <v>4029</v>
      </c>
      <c r="B4030" s="7">
        <v>6</v>
      </c>
      <c r="C4030" s="7">
        <v>17</v>
      </c>
      <c r="D4030" s="7">
        <v>21</v>
      </c>
      <c r="E4030" s="7">
        <v>168</v>
      </c>
      <c r="F4030" s="7">
        <v>32.4</v>
      </c>
      <c r="G4030" s="7">
        <v>0</v>
      </c>
      <c r="H4030" s="7">
        <f t="shared" si="558"/>
        <v>6</v>
      </c>
      <c r="I4030" s="16">
        <f t="shared" si="559"/>
        <v>45094</v>
      </c>
      <c r="J4030" s="17">
        <v>1.2267999999999999</v>
      </c>
      <c r="K4030" s="18">
        <f>G4030*结论【关键目标】!C$27*0.7735*0.001</f>
        <v>0</v>
      </c>
      <c r="L4030" s="5">
        <v>0</v>
      </c>
      <c r="M4030" s="5">
        <f>ABS(IF(L4030&lt;=0,L4030/耗电量关键数据!$B$6/1000,L4030/耗电量关键数据!$B$5/1000))</f>
        <v>0</v>
      </c>
      <c r="N4030" s="19">
        <f>耗电量关键数据!$B$14</f>
        <v>1.1688450000000001</v>
      </c>
      <c r="O4030" s="19">
        <f>耗电量关键数据!$B$15</f>
        <v>0.37403039999999999</v>
      </c>
      <c r="P4030" s="19">
        <f t="shared" si="560"/>
        <v>1.5428754000000002</v>
      </c>
      <c r="Q4030" s="19">
        <f t="shared" si="564"/>
        <v>1.5428754000000002</v>
      </c>
      <c r="R4030" s="20">
        <f t="shared" si="561"/>
        <v>-1.5428754000000002</v>
      </c>
      <c r="S4030" s="20">
        <f t="shared" si="565"/>
        <v>1.5428754000000002</v>
      </c>
      <c r="T4030" s="20">
        <f>IF((T4029+R4030)&lt;0,0,IF((T4029+R4030)&gt;结论【关键目标】!C$28,结论【关键目标】!C$28,T4029+R4030))</f>
        <v>17.371373800000001</v>
      </c>
      <c r="U4030" s="19">
        <f>IF((T4029+R4030)&lt;结论【关键目标】!$C$28,0,(发电量计算【计算逻辑页】!R4030+发电量计算【计算逻辑页】!T4029-结论【关键目标】!$C$28))</f>
        <v>0</v>
      </c>
      <c r="V4030" s="5">
        <f t="shared" si="562"/>
        <v>0</v>
      </c>
      <c r="W4030" s="5">
        <f t="shared" si="563"/>
        <v>0</v>
      </c>
      <c r="X4030" s="5">
        <f t="shared" si="566"/>
        <v>1.3527931507200002</v>
      </c>
    </row>
    <row r="4031" spans="1:24" x14ac:dyDescent="0.15">
      <c r="A4031" s="7">
        <v>4030</v>
      </c>
      <c r="B4031" s="7">
        <v>6</v>
      </c>
      <c r="C4031" s="7">
        <v>17</v>
      </c>
      <c r="D4031" s="7">
        <v>22</v>
      </c>
      <c r="E4031" s="7">
        <v>168</v>
      </c>
      <c r="F4031" s="7">
        <v>29</v>
      </c>
      <c r="G4031" s="7">
        <v>0</v>
      </c>
      <c r="H4031" s="7">
        <f t="shared" si="558"/>
        <v>6</v>
      </c>
      <c r="I4031" s="16">
        <f t="shared" si="559"/>
        <v>45094</v>
      </c>
      <c r="J4031" s="17">
        <v>0.70809999999999995</v>
      </c>
      <c r="K4031" s="18">
        <f>G4031*结论【关键目标】!C$27*0.7735*0.001</f>
        <v>0</v>
      </c>
      <c r="L4031" s="5">
        <v>0</v>
      </c>
      <c r="M4031" s="5">
        <f>ABS(IF(L4031&lt;=0,L4031/耗电量关键数据!$B$6/1000,L4031/耗电量关键数据!$B$5/1000))</f>
        <v>0</v>
      </c>
      <c r="N4031" s="19">
        <f>耗电量关键数据!$B$14</f>
        <v>1.1688450000000001</v>
      </c>
      <c r="O4031" s="19">
        <f>耗电量关键数据!$B$15</f>
        <v>0.37403039999999999</v>
      </c>
      <c r="P4031" s="19">
        <f t="shared" si="560"/>
        <v>1.5428754000000002</v>
      </c>
      <c r="Q4031" s="19">
        <f t="shared" si="564"/>
        <v>0</v>
      </c>
      <c r="R4031" s="20">
        <f t="shared" si="561"/>
        <v>0</v>
      </c>
      <c r="S4031" s="20">
        <f t="shared" si="565"/>
        <v>0</v>
      </c>
      <c r="T4031" s="20">
        <f>IF((T4030+R4031)&lt;0,0,IF((T4030+R4031)&gt;结论【关键目标】!C$28,结论【关键目标】!C$28,T4030+R4031))</f>
        <v>17.371373800000001</v>
      </c>
      <c r="U4031" s="19">
        <f>IF((T4030+R4031)&lt;结论【关键目标】!$C$28,0,(发电量计算【计算逻辑页】!R4031+发电量计算【计算逻辑页】!T4030-结论【关键目标】!$C$28))</f>
        <v>0</v>
      </c>
      <c r="V4031" s="5">
        <f t="shared" si="562"/>
        <v>0</v>
      </c>
      <c r="W4031" s="5">
        <f t="shared" si="563"/>
        <v>0</v>
      </c>
      <c r="X4031" s="5">
        <f t="shared" si="566"/>
        <v>0</v>
      </c>
    </row>
    <row r="4032" spans="1:24" x14ac:dyDescent="0.15">
      <c r="A4032" s="7">
        <v>4031</v>
      </c>
      <c r="B4032" s="7">
        <v>6</v>
      </c>
      <c r="C4032" s="7">
        <v>17</v>
      </c>
      <c r="D4032" s="7">
        <v>23</v>
      </c>
      <c r="E4032" s="7">
        <v>168</v>
      </c>
      <c r="F4032" s="7">
        <v>28.8</v>
      </c>
      <c r="G4032" s="7">
        <v>0</v>
      </c>
      <c r="H4032" s="7">
        <f t="shared" si="558"/>
        <v>6</v>
      </c>
      <c r="I4032" s="16">
        <f t="shared" si="559"/>
        <v>45094</v>
      </c>
      <c r="J4032" s="17">
        <v>0.70809999999999995</v>
      </c>
      <c r="K4032" s="18">
        <f>G4032*结论【关键目标】!C$27*0.7735*0.001</f>
        <v>0</v>
      </c>
      <c r="L4032" s="5">
        <v>0</v>
      </c>
      <c r="M4032" s="5">
        <f>ABS(IF(L4032&lt;=0,L4032/耗电量关键数据!$B$6/1000,L4032/耗电量关键数据!$B$5/1000))</f>
        <v>0</v>
      </c>
      <c r="N4032" s="19">
        <f>耗电量关键数据!$B$14</f>
        <v>1.1688450000000001</v>
      </c>
      <c r="O4032" s="19">
        <f>耗电量关键数据!$B$15</f>
        <v>0.37403039999999999</v>
      </c>
      <c r="P4032" s="19">
        <f t="shared" si="560"/>
        <v>1.5428754000000002</v>
      </c>
      <c r="Q4032" s="19">
        <f t="shared" si="564"/>
        <v>0</v>
      </c>
      <c r="R4032" s="20">
        <f t="shared" si="561"/>
        <v>0</v>
      </c>
      <c r="S4032" s="20">
        <f t="shared" si="565"/>
        <v>0</v>
      </c>
      <c r="T4032" s="20">
        <f>IF((T4031+R4032)&lt;0,0,IF((T4031+R4032)&gt;结论【关键目标】!C$28,结论【关键目标】!C$28,T4031+R4032))</f>
        <v>17.371373800000001</v>
      </c>
      <c r="U4032" s="19">
        <f>IF((T4031+R4032)&lt;结论【关键目标】!$C$28,0,(发电量计算【计算逻辑页】!R4032+发电量计算【计算逻辑页】!T4031-结论【关键目标】!$C$28))</f>
        <v>0</v>
      </c>
      <c r="V4032" s="5">
        <f t="shared" si="562"/>
        <v>0</v>
      </c>
      <c r="W4032" s="5">
        <f t="shared" si="563"/>
        <v>0</v>
      </c>
      <c r="X4032" s="5">
        <f t="shared" si="566"/>
        <v>0</v>
      </c>
    </row>
    <row r="4033" spans="1:24" x14ac:dyDescent="0.15">
      <c r="A4033" s="7">
        <v>4032</v>
      </c>
      <c r="B4033" s="7">
        <v>6</v>
      </c>
      <c r="C4033" s="7">
        <v>17</v>
      </c>
      <c r="D4033" s="7">
        <v>24</v>
      </c>
      <c r="E4033" s="7">
        <v>168</v>
      </c>
      <c r="F4033" s="7">
        <v>28.6</v>
      </c>
      <c r="G4033" s="7">
        <v>0</v>
      </c>
      <c r="H4033" s="7">
        <f t="shared" si="558"/>
        <v>6</v>
      </c>
      <c r="I4033" s="16">
        <f t="shared" si="559"/>
        <v>45094</v>
      </c>
      <c r="J4033" s="17">
        <v>0.2407</v>
      </c>
      <c r="K4033" s="18">
        <f>G4033*结论【关键目标】!C$27*0.7735*0.001</f>
        <v>0</v>
      </c>
      <c r="L4033" s="5">
        <v>0</v>
      </c>
      <c r="M4033" s="5">
        <f>ABS(IF(L4033&lt;=0,L4033/耗电量关键数据!$B$6/1000,L4033/耗电量关键数据!$B$5/1000))</f>
        <v>0</v>
      </c>
      <c r="N4033" s="19">
        <f>耗电量关键数据!$B$14</f>
        <v>1.1688450000000001</v>
      </c>
      <c r="O4033" s="19">
        <f>耗电量关键数据!$B$15</f>
        <v>0.37403039999999999</v>
      </c>
      <c r="P4033" s="19">
        <f t="shared" si="560"/>
        <v>1.5428754000000002</v>
      </c>
      <c r="Q4033" s="19">
        <f t="shared" si="564"/>
        <v>0</v>
      </c>
      <c r="R4033" s="20">
        <f t="shared" si="561"/>
        <v>0</v>
      </c>
      <c r="S4033" s="20">
        <f t="shared" si="565"/>
        <v>0</v>
      </c>
      <c r="T4033" s="20">
        <f>IF((T4032+R4033)&lt;0,0,IF((T4032+R4033)&gt;结论【关键目标】!C$28,结论【关键目标】!C$28,T4032+R4033))</f>
        <v>17.371373800000001</v>
      </c>
      <c r="U4033" s="19">
        <f>IF((T4032+R4033)&lt;结论【关键目标】!$C$28,0,(发电量计算【计算逻辑页】!R4033+发电量计算【计算逻辑页】!T4032-结论【关键目标】!$C$28))</f>
        <v>0</v>
      </c>
      <c r="V4033" s="5">
        <f t="shared" si="562"/>
        <v>0</v>
      </c>
      <c r="W4033" s="5">
        <f t="shared" si="563"/>
        <v>0</v>
      </c>
      <c r="X4033" s="5">
        <f t="shared" si="566"/>
        <v>0</v>
      </c>
    </row>
    <row r="4034" spans="1:24" x14ac:dyDescent="0.15">
      <c r="A4034" s="7">
        <v>4033</v>
      </c>
      <c r="B4034" s="7">
        <v>6</v>
      </c>
      <c r="C4034" s="7">
        <v>18</v>
      </c>
      <c r="D4034" s="7">
        <v>1</v>
      </c>
      <c r="E4034" s="7">
        <v>169</v>
      </c>
      <c r="F4034" s="7">
        <v>28</v>
      </c>
      <c r="G4034" s="7">
        <v>0</v>
      </c>
      <c r="H4034" s="7">
        <f t="shared" ref="H4034:H4097" si="567">WEEKDAY(I:I,2)</f>
        <v>7</v>
      </c>
      <c r="I4034" s="16">
        <f t="shared" ref="I4034:I4097" si="568">DATE(2023,B4034,C4034)</f>
        <v>45095</v>
      </c>
      <c r="J4034" s="17">
        <v>0.2407</v>
      </c>
      <c r="K4034" s="18">
        <f>G4034*结论【关键目标】!C$27*0.7735*0.001</f>
        <v>0</v>
      </c>
      <c r="L4034" s="5">
        <v>0</v>
      </c>
      <c r="M4034" s="5">
        <f>ABS(IF(L4034&lt;=0,L4034/耗电量关键数据!$B$6/1000,L4034/耗电量关键数据!$B$5/1000))</f>
        <v>0</v>
      </c>
      <c r="N4034" s="19">
        <f>耗电量关键数据!$B$14</f>
        <v>1.1688450000000001</v>
      </c>
      <c r="O4034" s="19">
        <f>耗电量关键数据!$B$15</f>
        <v>0.37403039999999999</v>
      </c>
      <c r="P4034" s="19">
        <f t="shared" ref="P4034:P4097" si="569">M4034+N4034+O4034</f>
        <v>1.5428754000000002</v>
      </c>
      <c r="Q4034" s="19">
        <f t="shared" si="564"/>
        <v>0</v>
      </c>
      <c r="R4034" s="20">
        <f t="shared" ref="R4034:R4097" si="570">K4034-Q4034</f>
        <v>0</v>
      </c>
      <c r="S4034" s="20">
        <f t="shared" si="565"/>
        <v>0</v>
      </c>
      <c r="T4034" s="20">
        <f>IF((T4033+R4034)&lt;0,0,IF((T4033+R4034)&gt;结论【关键目标】!C$28,结论【关键目标】!C$28,T4033+R4034))</f>
        <v>17.371373800000001</v>
      </c>
      <c r="U4034" s="19">
        <f>IF((T4033+R4034)&lt;结论【关键目标】!$C$28,0,(发电量计算【计算逻辑页】!R4034+发电量计算【计算逻辑页】!T4033-结论【关键目标】!$C$28))</f>
        <v>0</v>
      </c>
      <c r="V4034" s="5">
        <f t="shared" ref="V4034:V4097" si="571">IF(J4034&gt;0.35,U4034*0.35,0)</f>
        <v>0</v>
      </c>
      <c r="W4034" s="5">
        <f t="shared" ref="W4034:W4097" si="572">IF(P4034&gt;K4034,K4034*J4034,P4034*J4034)</f>
        <v>0</v>
      </c>
      <c r="X4034" s="5">
        <f t="shared" si="566"/>
        <v>0</v>
      </c>
    </row>
    <row r="4035" spans="1:24" x14ac:dyDescent="0.15">
      <c r="A4035" s="7">
        <v>4034</v>
      </c>
      <c r="B4035" s="7">
        <v>6</v>
      </c>
      <c r="C4035" s="7">
        <v>18</v>
      </c>
      <c r="D4035" s="7">
        <v>2</v>
      </c>
      <c r="E4035" s="7">
        <v>169</v>
      </c>
      <c r="F4035" s="7">
        <v>27.4</v>
      </c>
      <c r="G4035" s="7">
        <v>0</v>
      </c>
      <c r="H4035" s="7">
        <f t="shared" si="567"/>
        <v>7</v>
      </c>
      <c r="I4035" s="16">
        <f t="shared" si="568"/>
        <v>45095</v>
      </c>
      <c r="J4035" s="17">
        <v>0.2407</v>
      </c>
      <c r="K4035" s="18">
        <f>G4035*结论【关键目标】!C$27*0.7735*0.001</f>
        <v>0</v>
      </c>
      <c r="L4035" s="5">
        <v>0</v>
      </c>
      <c r="M4035" s="5">
        <f>ABS(IF(L4035&lt;=0,L4035/耗电量关键数据!$B$6/1000,L4035/耗电量关键数据!$B$5/1000))</f>
        <v>0</v>
      </c>
      <c r="N4035" s="19">
        <f>耗电量关键数据!$B$14</f>
        <v>1.1688450000000001</v>
      </c>
      <c r="O4035" s="19">
        <f>耗电量关键数据!$B$15</f>
        <v>0.37403039999999999</v>
      </c>
      <c r="P4035" s="19">
        <f t="shared" si="569"/>
        <v>1.5428754000000002</v>
      </c>
      <c r="Q4035" s="19">
        <f t="shared" ref="Q4035:Q4098" si="573">IF(J4035&gt;0.8,P4035,0)</f>
        <v>0</v>
      </c>
      <c r="R4035" s="20">
        <f t="shared" si="570"/>
        <v>0</v>
      </c>
      <c r="S4035" s="20">
        <f t="shared" ref="S4035:S4098" si="574">IF(R4035&lt;0,ABS(R4035),0)</f>
        <v>0</v>
      </c>
      <c r="T4035" s="20">
        <f>IF((T4034+R4035)&lt;0,0,IF((T4034+R4035)&gt;结论【关键目标】!C$28,结论【关键目标】!C$28,T4034+R4035))</f>
        <v>17.371373800000001</v>
      </c>
      <c r="U4035" s="19">
        <f>IF((T4034+R4035)&lt;结论【关键目标】!$C$28,0,(发电量计算【计算逻辑页】!R4035+发电量计算【计算逻辑页】!T4034-结论【关键目标】!$C$28))</f>
        <v>0</v>
      </c>
      <c r="V4035" s="5">
        <f t="shared" si="571"/>
        <v>0</v>
      </c>
      <c r="W4035" s="5">
        <f t="shared" si="572"/>
        <v>0</v>
      </c>
      <c r="X4035" s="5">
        <f t="shared" si="566"/>
        <v>0</v>
      </c>
    </row>
    <row r="4036" spans="1:24" x14ac:dyDescent="0.15">
      <c r="A4036" s="7">
        <v>4035</v>
      </c>
      <c r="B4036" s="7">
        <v>6</v>
      </c>
      <c r="C4036" s="7">
        <v>18</v>
      </c>
      <c r="D4036" s="7">
        <v>3</v>
      </c>
      <c r="E4036" s="7">
        <v>169</v>
      </c>
      <c r="F4036" s="7">
        <v>26.8</v>
      </c>
      <c r="G4036" s="7">
        <v>0</v>
      </c>
      <c r="H4036" s="7">
        <f t="shared" si="567"/>
        <v>7</v>
      </c>
      <c r="I4036" s="16">
        <f t="shared" si="568"/>
        <v>45095</v>
      </c>
      <c r="J4036" s="17">
        <v>0.2407</v>
      </c>
      <c r="K4036" s="18">
        <f>G4036*结论【关键目标】!C$27*0.7735*0.001</f>
        <v>0</v>
      </c>
      <c r="L4036" s="5">
        <v>0</v>
      </c>
      <c r="M4036" s="5">
        <f>ABS(IF(L4036&lt;=0,L4036/耗电量关键数据!$B$6/1000,L4036/耗电量关键数据!$B$5/1000))</f>
        <v>0</v>
      </c>
      <c r="N4036" s="19">
        <f>耗电量关键数据!$B$14</f>
        <v>1.1688450000000001</v>
      </c>
      <c r="O4036" s="19">
        <f>耗电量关键数据!$B$15</f>
        <v>0.37403039999999999</v>
      </c>
      <c r="P4036" s="19">
        <f t="shared" si="569"/>
        <v>1.5428754000000002</v>
      </c>
      <c r="Q4036" s="19">
        <f t="shared" si="573"/>
        <v>0</v>
      </c>
      <c r="R4036" s="20">
        <f t="shared" si="570"/>
        <v>0</v>
      </c>
      <c r="S4036" s="20">
        <f t="shared" si="574"/>
        <v>0</v>
      </c>
      <c r="T4036" s="20">
        <f>IF((T4035+R4036)&lt;0,0,IF((T4035+R4036)&gt;结论【关键目标】!C$28,结论【关键目标】!C$28,T4035+R4036))</f>
        <v>17.371373800000001</v>
      </c>
      <c r="U4036" s="19">
        <f>IF((T4035+R4036)&lt;结论【关键目标】!$C$28,0,(发电量计算【计算逻辑页】!R4036+发电量计算【计算逻辑页】!T4035-结论【关键目标】!$C$28))</f>
        <v>0</v>
      </c>
      <c r="V4036" s="5">
        <f t="shared" si="571"/>
        <v>0</v>
      </c>
      <c r="W4036" s="5">
        <f t="shared" si="572"/>
        <v>0</v>
      </c>
      <c r="X4036" s="5">
        <f t="shared" ref="X4036:X4099" si="575">(J4036-0.35)*IF(T4036&gt;S4036,S4036,T4036)</f>
        <v>0</v>
      </c>
    </row>
    <row r="4037" spans="1:24" x14ac:dyDescent="0.15">
      <c r="A4037" s="7">
        <v>4036</v>
      </c>
      <c r="B4037" s="7">
        <v>6</v>
      </c>
      <c r="C4037" s="7">
        <v>18</v>
      </c>
      <c r="D4037" s="7">
        <v>4</v>
      </c>
      <c r="E4037" s="7">
        <v>169</v>
      </c>
      <c r="F4037" s="7">
        <v>24</v>
      </c>
      <c r="G4037" s="7">
        <v>0</v>
      </c>
      <c r="H4037" s="7">
        <f t="shared" si="567"/>
        <v>7</v>
      </c>
      <c r="I4037" s="16">
        <f t="shared" si="568"/>
        <v>45095</v>
      </c>
      <c r="J4037" s="17">
        <v>0.2407</v>
      </c>
      <c r="K4037" s="18">
        <f>G4037*结论【关键目标】!C$27*0.7735*0.001</f>
        <v>0</v>
      </c>
      <c r="L4037" s="5">
        <v>0</v>
      </c>
      <c r="M4037" s="5">
        <f>ABS(IF(L4037&lt;=0,L4037/耗电量关键数据!$B$6/1000,L4037/耗电量关键数据!$B$5/1000))</f>
        <v>0</v>
      </c>
      <c r="N4037" s="19">
        <f>耗电量关键数据!$B$14</f>
        <v>1.1688450000000001</v>
      </c>
      <c r="O4037" s="19">
        <f>耗电量关键数据!$B$15</f>
        <v>0.37403039999999999</v>
      </c>
      <c r="P4037" s="19">
        <f t="shared" si="569"/>
        <v>1.5428754000000002</v>
      </c>
      <c r="Q4037" s="19">
        <f t="shared" si="573"/>
        <v>0</v>
      </c>
      <c r="R4037" s="20">
        <f t="shared" si="570"/>
        <v>0</v>
      </c>
      <c r="S4037" s="20">
        <f t="shared" si="574"/>
        <v>0</v>
      </c>
      <c r="T4037" s="20">
        <f>IF((T4036+R4037)&lt;0,0,IF((T4036+R4037)&gt;结论【关键目标】!C$28,结论【关键目标】!C$28,T4036+R4037))</f>
        <v>17.371373800000001</v>
      </c>
      <c r="U4037" s="19">
        <f>IF((T4036+R4037)&lt;结论【关键目标】!$C$28,0,(发电量计算【计算逻辑页】!R4037+发电量计算【计算逻辑页】!T4036-结论【关键目标】!$C$28))</f>
        <v>0</v>
      </c>
      <c r="V4037" s="5">
        <f t="shared" si="571"/>
        <v>0</v>
      </c>
      <c r="W4037" s="5">
        <f t="shared" si="572"/>
        <v>0</v>
      </c>
      <c r="X4037" s="5">
        <f t="shared" si="575"/>
        <v>0</v>
      </c>
    </row>
    <row r="4038" spans="1:24" x14ac:dyDescent="0.15">
      <c r="A4038" s="7">
        <v>4037</v>
      </c>
      <c r="B4038" s="7">
        <v>6</v>
      </c>
      <c r="C4038" s="7">
        <v>18</v>
      </c>
      <c r="D4038" s="7">
        <v>5</v>
      </c>
      <c r="E4038" s="7">
        <v>169</v>
      </c>
      <c r="F4038" s="7">
        <v>24</v>
      </c>
      <c r="G4038" s="7">
        <v>30.1</v>
      </c>
      <c r="H4038" s="7">
        <f t="shared" si="567"/>
        <v>7</v>
      </c>
      <c r="I4038" s="16">
        <f t="shared" si="568"/>
        <v>45095</v>
      </c>
      <c r="J4038" s="17">
        <v>0.2407</v>
      </c>
      <c r="K4038" s="18">
        <f>G4038*结论【关键目标】!C$27*0.7735*0.001</f>
        <v>2.793882</v>
      </c>
      <c r="L4038" s="5">
        <v>0</v>
      </c>
      <c r="M4038" s="5">
        <f>ABS(IF(L4038&lt;=0,L4038/耗电量关键数据!$B$6/1000,L4038/耗电量关键数据!$B$5/1000))</f>
        <v>0</v>
      </c>
      <c r="N4038" s="19">
        <f>耗电量关键数据!$B$14</f>
        <v>1.1688450000000001</v>
      </c>
      <c r="O4038" s="19">
        <f>耗电量关键数据!$B$15</f>
        <v>0.37403039999999999</v>
      </c>
      <c r="P4038" s="19">
        <f t="shared" si="569"/>
        <v>1.5428754000000002</v>
      </c>
      <c r="Q4038" s="19">
        <f t="shared" si="573"/>
        <v>0</v>
      </c>
      <c r="R4038" s="20">
        <f t="shared" si="570"/>
        <v>2.793882</v>
      </c>
      <c r="S4038" s="20">
        <f t="shared" si="574"/>
        <v>0</v>
      </c>
      <c r="T4038" s="20">
        <f>IF((T4037+R4038)&lt;0,0,IF((T4037+R4038)&gt;结论【关键目标】!C$28,结论【关键目标】!C$28,T4037+R4038))</f>
        <v>20.165255800000001</v>
      </c>
      <c r="U4038" s="19">
        <f>IF((T4037+R4038)&lt;结论【关键目标】!$C$28,0,(发电量计算【计算逻辑页】!R4038+发电量计算【计算逻辑页】!T4037-结论【关键目标】!$C$28))</f>
        <v>0</v>
      </c>
      <c r="V4038" s="5">
        <f t="shared" si="571"/>
        <v>0</v>
      </c>
      <c r="W4038" s="5">
        <f t="shared" si="572"/>
        <v>0.37137010878000004</v>
      </c>
      <c r="X4038" s="5">
        <f t="shared" si="575"/>
        <v>0</v>
      </c>
    </row>
    <row r="4039" spans="1:24" x14ac:dyDescent="0.15">
      <c r="A4039" s="7">
        <v>4038</v>
      </c>
      <c r="B4039" s="7">
        <v>6</v>
      </c>
      <c r="C4039" s="7">
        <v>18</v>
      </c>
      <c r="D4039" s="7">
        <v>6</v>
      </c>
      <c r="E4039" s="7">
        <v>169</v>
      </c>
      <c r="F4039" s="7">
        <v>23.9</v>
      </c>
      <c r="G4039" s="7">
        <v>130.6</v>
      </c>
      <c r="H4039" s="7">
        <f t="shared" si="567"/>
        <v>7</v>
      </c>
      <c r="I4039" s="16">
        <f t="shared" si="568"/>
        <v>45095</v>
      </c>
      <c r="J4039" s="17">
        <v>0.2407</v>
      </c>
      <c r="K4039" s="18">
        <f>G4039*结论【关键目标】!C$27*0.7735*0.001</f>
        <v>12.122292</v>
      </c>
      <c r="L4039" s="5">
        <v>0</v>
      </c>
      <c r="M4039" s="5">
        <f>ABS(IF(L4039&lt;=0,L4039/耗电量关键数据!$B$6/1000,L4039/耗电量关键数据!$B$5/1000))</f>
        <v>0</v>
      </c>
      <c r="N4039" s="19">
        <f>耗电量关键数据!$B$14</f>
        <v>1.1688450000000001</v>
      </c>
      <c r="O4039" s="19">
        <f>耗电量关键数据!$B$15</f>
        <v>0.37403039999999999</v>
      </c>
      <c r="P4039" s="19">
        <f t="shared" si="569"/>
        <v>1.5428754000000002</v>
      </c>
      <c r="Q4039" s="19">
        <f t="shared" si="573"/>
        <v>0</v>
      </c>
      <c r="R4039" s="20">
        <f t="shared" si="570"/>
        <v>12.122292</v>
      </c>
      <c r="S4039" s="20">
        <f t="shared" si="574"/>
        <v>0</v>
      </c>
      <c r="T4039" s="20">
        <f>IF((T4038+R4039)&lt;0,0,IF((T4038+R4039)&gt;结论【关键目标】!C$28,结论【关键目标】!C$28,T4038+R4039))</f>
        <v>22</v>
      </c>
      <c r="U4039" s="19">
        <f>IF((T4038+R4039)&lt;结论【关键目标】!$C$28,0,(发电量计算【计算逻辑页】!R4039+发电量计算【计算逻辑页】!T4038-结论【关键目标】!$C$28))</f>
        <v>10.287547799999999</v>
      </c>
      <c r="V4039" s="5">
        <f t="shared" si="571"/>
        <v>0</v>
      </c>
      <c r="W4039" s="5">
        <f t="shared" si="572"/>
        <v>0.37137010878000004</v>
      </c>
      <c r="X4039" s="5">
        <f t="shared" si="575"/>
        <v>0</v>
      </c>
    </row>
    <row r="4040" spans="1:24" x14ac:dyDescent="0.15">
      <c r="A4040" s="7">
        <v>4039</v>
      </c>
      <c r="B4040" s="7">
        <v>6</v>
      </c>
      <c r="C4040" s="7">
        <v>18</v>
      </c>
      <c r="D4040" s="7">
        <v>7</v>
      </c>
      <c r="E4040" s="7">
        <v>169</v>
      </c>
      <c r="F4040" s="7">
        <v>23</v>
      </c>
      <c r="G4040" s="7">
        <v>256.3</v>
      </c>
      <c r="H4040" s="7">
        <f t="shared" si="567"/>
        <v>7</v>
      </c>
      <c r="I4040" s="16">
        <f t="shared" si="568"/>
        <v>45095</v>
      </c>
      <c r="J4040" s="17">
        <v>0.2407</v>
      </c>
      <c r="K4040" s="18">
        <f>G4040*结论【关键目标】!C$27*0.7735*0.001</f>
        <v>23.789766</v>
      </c>
      <c r="L4040" s="5">
        <v>0</v>
      </c>
      <c r="M4040" s="5">
        <f>ABS(IF(L4040&lt;=0,L4040/耗电量关键数据!$B$6/1000,L4040/耗电量关键数据!$B$5/1000))</f>
        <v>0</v>
      </c>
      <c r="N4040" s="19">
        <f>耗电量关键数据!$B$14</f>
        <v>1.1688450000000001</v>
      </c>
      <c r="O4040" s="19">
        <f>耗电量关键数据!$B$15</f>
        <v>0.37403039999999999</v>
      </c>
      <c r="P4040" s="19">
        <f t="shared" si="569"/>
        <v>1.5428754000000002</v>
      </c>
      <c r="Q4040" s="19">
        <f t="shared" si="573"/>
        <v>0</v>
      </c>
      <c r="R4040" s="20">
        <f t="shared" si="570"/>
        <v>23.789766</v>
      </c>
      <c r="S4040" s="20">
        <f t="shared" si="574"/>
        <v>0</v>
      </c>
      <c r="T4040" s="20">
        <f>IF((T4039+R4040)&lt;0,0,IF((T4039+R4040)&gt;结论【关键目标】!C$28,结论【关键目标】!C$28,T4039+R4040))</f>
        <v>22</v>
      </c>
      <c r="U4040" s="19">
        <f>IF((T4039+R4040)&lt;结论【关键目标】!$C$28,0,(发电量计算【计算逻辑页】!R4040+发电量计算【计算逻辑页】!T4039-结论【关键目标】!$C$28))</f>
        <v>23.789766</v>
      </c>
      <c r="V4040" s="5">
        <f t="shared" si="571"/>
        <v>0</v>
      </c>
      <c r="W4040" s="5">
        <f t="shared" si="572"/>
        <v>0.37137010878000004</v>
      </c>
      <c r="X4040" s="5">
        <f t="shared" si="575"/>
        <v>0</v>
      </c>
    </row>
    <row r="4041" spans="1:24" x14ac:dyDescent="0.15">
      <c r="A4041" s="7">
        <v>4040</v>
      </c>
      <c r="B4041" s="7">
        <v>6</v>
      </c>
      <c r="C4041" s="7">
        <v>18</v>
      </c>
      <c r="D4041" s="7">
        <v>8</v>
      </c>
      <c r="E4041" s="7">
        <v>169</v>
      </c>
      <c r="F4041" s="7">
        <v>24</v>
      </c>
      <c r="G4041" s="7">
        <v>372.4</v>
      </c>
      <c r="H4041" s="7">
        <f t="shared" si="567"/>
        <v>7</v>
      </c>
      <c r="I4041" s="16">
        <f t="shared" si="568"/>
        <v>45095</v>
      </c>
      <c r="J4041" s="17">
        <v>0.70809999999999995</v>
      </c>
      <c r="K4041" s="18">
        <f>G4041*结论【关键目标】!C$27*0.7735*0.001</f>
        <v>34.566167999999998</v>
      </c>
      <c r="L4041" s="5">
        <v>0</v>
      </c>
      <c r="M4041" s="5">
        <f>ABS(IF(L4041&lt;=0,L4041/耗电量关键数据!$B$6/1000,L4041/耗电量关键数据!$B$5/1000))</f>
        <v>0</v>
      </c>
      <c r="N4041" s="19">
        <f>耗电量关键数据!$B$14</f>
        <v>1.1688450000000001</v>
      </c>
      <c r="O4041" s="19">
        <f>耗电量关键数据!$B$15</f>
        <v>0.37403039999999999</v>
      </c>
      <c r="P4041" s="19">
        <f t="shared" si="569"/>
        <v>1.5428754000000002</v>
      </c>
      <c r="Q4041" s="19">
        <f t="shared" si="573"/>
        <v>0</v>
      </c>
      <c r="R4041" s="20">
        <f t="shared" si="570"/>
        <v>34.566167999999998</v>
      </c>
      <c r="S4041" s="20">
        <f t="shared" si="574"/>
        <v>0</v>
      </c>
      <c r="T4041" s="20">
        <f>IF((T4040+R4041)&lt;0,0,IF((T4040+R4041)&gt;结论【关键目标】!C$28,结论【关键目标】!C$28,T4040+R4041))</f>
        <v>22</v>
      </c>
      <c r="U4041" s="19">
        <f>IF((T4040+R4041)&lt;结论【关键目标】!$C$28,0,(发电量计算【计算逻辑页】!R4041+发电量计算【计算逻辑页】!T4040-结论【关键目标】!$C$28))</f>
        <v>34.566167999999998</v>
      </c>
      <c r="V4041" s="5">
        <f t="shared" si="571"/>
        <v>12.098158799999998</v>
      </c>
      <c r="W4041" s="5">
        <f t="shared" si="572"/>
        <v>1.0925100707400002</v>
      </c>
      <c r="X4041" s="5">
        <f t="shared" si="575"/>
        <v>0</v>
      </c>
    </row>
    <row r="4042" spans="1:24" x14ac:dyDescent="0.15">
      <c r="A4042" s="7">
        <v>4041</v>
      </c>
      <c r="B4042" s="7">
        <v>6</v>
      </c>
      <c r="C4042" s="7">
        <v>18</v>
      </c>
      <c r="D4042" s="7">
        <v>9</v>
      </c>
      <c r="E4042" s="7">
        <v>169</v>
      </c>
      <c r="F4042" s="7">
        <v>27.8</v>
      </c>
      <c r="G4042" s="7">
        <v>663</v>
      </c>
      <c r="H4042" s="7">
        <f t="shared" si="567"/>
        <v>7</v>
      </c>
      <c r="I4042" s="16">
        <f t="shared" si="568"/>
        <v>45095</v>
      </c>
      <c r="J4042" s="17">
        <v>0.70809999999999995</v>
      </c>
      <c r="K4042" s="18">
        <f>G4042*结论【关键目标】!C$27*0.7735*0.001</f>
        <v>61.539659999999998</v>
      </c>
      <c r="L4042" s="5">
        <v>0</v>
      </c>
      <c r="M4042" s="5">
        <f>ABS(IF(L4042&lt;=0,L4042/耗电量关键数据!$B$6/1000,L4042/耗电量关键数据!$B$5/1000))</f>
        <v>0</v>
      </c>
      <c r="N4042" s="19">
        <f>耗电量关键数据!$B$14</f>
        <v>1.1688450000000001</v>
      </c>
      <c r="O4042" s="19">
        <f>耗电量关键数据!$B$15</f>
        <v>0.37403039999999999</v>
      </c>
      <c r="P4042" s="19">
        <f t="shared" si="569"/>
        <v>1.5428754000000002</v>
      </c>
      <c r="Q4042" s="19">
        <f t="shared" si="573"/>
        <v>0</v>
      </c>
      <c r="R4042" s="20">
        <f t="shared" si="570"/>
        <v>61.539659999999998</v>
      </c>
      <c r="S4042" s="20">
        <f t="shared" si="574"/>
        <v>0</v>
      </c>
      <c r="T4042" s="20">
        <f>IF((T4041+R4042)&lt;0,0,IF((T4041+R4042)&gt;结论【关键目标】!C$28,结论【关键目标】!C$28,T4041+R4042))</f>
        <v>22</v>
      </c>
      <c r="U4042" s="19">
        <f>IF((T4041+R4042)&lt;结论【关键目标】!$C$28,0,(发电量计算【计算逻辑页】!R4042+发电量计算【计算逻辑页】!T4041-结论【关键目标】!$C$28))</f>
        <v>61.539659999999998</v>
      </c>
      <c r="V4042" s="5">
        <f t="shared" si="571"/>
        <v>21.538880999999996</v>
      </c>
      <c r="W4042" s="5">
        <f t="shared" si="572"/>
        <v>1.0925100707400002</v>
      </c>
      <c r="X4042" s="5">
        <f t="shared" si="575"/>
        <v>0</v>
      </c>
    </row>
    <row r="4043" spans="1:24" x14ac:dyDescent="0.15">
      <c r="A4043" s="7">
        <v>4042</v>
      </c>
      <c r="B4043" s="7">
        <v>6</v>
      </c>
      <c r="C4043" s="7">
        <v>18</v>
      </c>
      <c r="D4043" s="7">
        <v>10</v>
      </c>
      <c r="E4043" s="7">
        <v>169</v>
      </c>
      <c r="F4043" s="7">
        <v>28</v>
      </c>
      <c r="G4043" s="7">
        <v>721.6</v>
      </c>
      <c r="H4043" s="7">
        <f t="shared" si="567"/>
        <v>7</v>
      </c>
      <c r="I4043" s="16">
        <f t="shared" si="568"/>
        <v>45095</v>
      </c>
      <c r="J4043" s="17">
        <v>0.70809999999999995</v>
      </c>
      <c r="K4043" s="18">
        <f>G4043*结论【关键目标】!C$27*0.7735*0.001</f>
        <v>66.978911999999994</v>
      </c>
      <c r="L4043" s="5">
        <v>0</v>
      </c>
      <c r="M4043" s="5">
        <f>ABS(IF(L4043&lt;=0,L4043/耗电量关键数据!$B$6/1000,L4043/耗电量关键数据!$B$5/1000))</f>
        <v>0</v>
      </c>
      <c r="N4043" s="19">
        <f>耗电量关键数据!$B$14</f>
        <v>1.1688450000000001</v>
      </c>
      <c r="O4043" s="19">
        <f>耗电量关键数据!$B$15</f>
        <v>0.37403039999999999</v>
      </c>
      <c r="P4043" s="19">
        <f t="shared" si="569"/>
        <v>1.5428754000000002</v>
      </c>
      <c r="Q4043" s="19">
        <f t="shared" si="573"/>
        <v>0</v>
      </c>
      <c r="R4043" s="20">
        <f t="shared" si="570"/>
        <v>66.978911999999994</v>
      </c>
      <c r="S4043" s="20">
        <f t="shared" si="574"/>
        <v>0</v>
      </c>
      <c r="T4043" s="20">
        <f>IF((T4042+R4043)&lt;0,0,IF((T4042+R4043)&gt;结论【关键目标】!C$28,结论【关键目标】!C$28,T4042+R4043))</f>
        <v>22</v>
      </c>
      <c r="U4043" s="19">
        <f>IF((T4042+R4043)&lt;结论【关键目标】!$C$28,0,(发电量计算【计算逻辑页】!R4043+发电量计算【计算逻辑页】!T4042-结论【关键目标】!$C$28))</f>
        <v>66.978911999999994</v>
      </c>
      <c r="V4043" s="5">
        <f t="shared" si="571"/>
        <v>23.442619199999996</v>
      </c>
      <c r="W4043" s="5">
        <f t="shared" si="572"/>
        <v>1.0925100707400002</v>
      </c>
      <c r="X4043" s="5">
        <f t="shared" si="575"/>
        <v>0</v>
      </c>
    </row>
    <row r="4044" spans="1:24" x14ac:dyDescent="0.15">
      <c r="A4044" s="7">
        <v>4043</v>
      </c>
      <c r="B4044" s="7">
        <v>6</v>
      </c>
      <c r="C4044" s="7">
        <v>18</v>
      </c>
      <c r="D4044" s="7">
        <v>11</v>
      </c>
      <c r="E4044" s="7">
        <v>169</v>
      </c>
      <c r="F4044" s="7">
        <v>29</v>
      </c>
      <c r="G4044" s="7">
        <v>720.8</v>
      </c>
      <c r="H4044" s="7">
        <f t="shared" si="567"/>
        <v>7</v>
      </c>
      <c r="I4044" s="16">
        <f t="shared" si="568"/>
        <v>45095</v>
      </c>
      <c r="J4044" s="17">
        <v>1.2267999999999999</v>
      </c>
      <c r="K4044" s="18">
        <f>G4044*结论【关键目标】!C$27*0.7735*0.001</f>
        <v>66.904656000000003</v>
      </c>
      <c r="L4044" s="5">
        <v>0</v>
      </c>
      <c r="M4044" s="5">
        <f>ABS(IF(L4044&lt;=0,L4044/耗电量关键数据!$B$6/1000,L4044/耗电量关键数据!$B$5/1000))</f>
        <v>0</v>
      </c>
      <c r="N4044" s="19">
        <f>耗电量关键数据!$B$14</f>
        <v>1.1688450000000001</v>
      </c>
      <c r="O4044" s="19">
        <f>耗电量关键数据!$B$15</f>
        <v>0.37403039999999999</v>
      </c>
      <c r="P4044" s="19">
        <f t="shared" si="569"/>
        <v>1.5428754000000002</v>
      </c>
      <c r="Q4044" s="19">
        <f t="shared" si="573"/>
        <v>1.5428754000000002</v>
      </c>
      <c r="R4044" s="20">
        <f t="shared" si="570"/>
        <v>65.361780600000003</v>
      </c>
      <c r="S4044" s="20">
        <f t="shared" si="574"/>
        <v>0</v>
      </c>
      <c r="T4044" s="20">
        <f>IF((T4043+R4044)&lt;0,0,IF((T4043+R4044)&gt;结论【关键目标】!C$28,结论【关键目标】!C$28,T4043+R4044))</f>
        <v>22</v>
      </c>
      <c r="U4044" s="19">
        <f>IF((T4043+R4044)&lt;结论【关键目标】!$C$28,0,(发电量计算【计算逻辑页】!R4044+发电量计算【计算逻辑页】!T4043-结论【关键目标】!$C$28))</f>
        <v>65.361780600000003</v>
      </c>
      <c r="V4044" s="5">
        <f t="shared" si="571"/>
        <v>22.876623209999998</v>
      </c>
      <c r="W4044" s="5">
        <f t="shared" si="572"/>
        <v>1.89279954072</v>
      </c>
      <c r="X4044" s="5">
        <f t="shared" si="575"/>
        <v>0</v>
      </c>
    </row>
    <row r="4045" spans="1:24" x14ac:dyDescent="0.15">
      <c r="A4045" s="7">
        <v>4044</v>
      </c>
      <c r="B4045" s="7">
        <v>6</v>
      </c>
      <c r="C4045" s="7">
        <v>18</v>
      </c>
      <c r="D4045" s="7">
        <v>12</v>
      </c>
      <c r="E4045" s="7">
        <v>169</v>
      </c>
      <c r="F4045" s="7">
        <v>31.2</v>
      </c>
      <c r="G4045" s="7">
        <v>774.9</v>
      </c>
      <c r="H4045" s="7">
        <f t="shared" si="567"/>
        <v>7</v>
      </c>
      <c r="I4045" s="16">
        <f t="shared" si="568"/>
        <v>45095</v>
      </c>
      <c r="J4045" s="17">
        <v>1.2267999999999999</v>
      </c>
      <c r="K4045" s="18">
        <f>G4045*结论【关键目标】!C$27*0.7735*0.001</f>
        <v>71.926217999999992</v>
      </c>
      <c r="L4045" s="5">
        <v>0</v>
      </c>
      <c r="M4045" s="5">
        <f>ABS(IF(L4045&lt;=0,L4045/耗电量关键数据!$B$6/1000,L4045/耗电量关键数据!$B$5/1000))</f>
        <v>0</v>
      </c>
      <c r="N4045" s="19">
        <f>耗电量关键数据!$B$14</f>
        <v>1.1688450000000001</v>
      </c>
      <c r="O4045" s="19">
        <f>耗电量关键数据!$B$15</f>
        <v>0.37403039999999999</v>
      </c>
      <c r="P4045" s="19">
        <f t="shared" si="569"/>
        <v>1.5428754000000002</v>
      </c>
      <c r="Q4045" s="19">
        <f t="shared" si="573"/>
        <v>1.5428754000000002</v>
      </c>
      <c r="R4045" s="20">
        <f t="shared" si="570"/>
        <v>70.383342599999992</v>
      </c>
      <c r="S4045" s="20">
        <f t="shared" si="574"/>
        <v>0</v>
      </c>
      <c r="T4045" s="20">
        <f>IF((T4044+R4045)&lt;0,0,IF((T4044+R4045)&gt;结论【关键目标】!C$28,结论【关键目标】!C$28,T4044+R4045))</f>
        <v>22</v>
      </c>
      <c r="U4045" s="19">
        <f>IF((T4044+R4045)&lt;结论【关键目标】!$C$28,0,(发电量计算【计算逻辑页】!R4045+发电量计算【计算逻辑页】!T4044-结论【关键目标】!$C$28))</f>
        <v>70.383342599999992</v>
      </c>
      <c r="V4045" s="5">
        <f t="shared" si="571"/>
        <v>24.634169909999997</v>
      </c>
      <c r="W4045" s="5">
        <f t="shared" si="572"/>
        <v>1.89279954072</v>
      </c>
      <c r="X4045" s="5">
        <f t="shared" si="575"/>
        <v>0</v>
      </c>
    </row>
    <row r="4046" spans="1:24" x14ac:dyDescent="0.15">
      <c r="A4046" s="7">
        <v>4045</v>
      </c>
      <c r="B4046" s="7">
        <v>6</v>
      </c>
      <c r="C4046" s="7">
        <v>18</v>
      </c>
      <c r="D4046" s="7">
        <v>13</v>
      </c>
      <c r="E4046" s="7">
        <v>169</v>
      </c>
      <c r="F4046" s="7">
        <v>31</v>
      </c>
      <c r="G4046" s="7">
        <v>720.6</v>
      </c>
      <c r="H4046" s="7">
        <f t="shared" si="567"/>
        <v>7</v>
      </c>
      <c r="I4046" s="16">
        <f t="shared" si="568"/>
        <v>45095</v>
      </c>
      <c r="J4046" s="17">
        <v>1.2267999999999999</v>
      </c>
      <c r="K4046" s="18">
        <f>G4046*结论【关键目标】!C$27*0.7735*0.001</f>
        <v>66.886092000000005</v>
      </c>
      <c r="L4046" s="5">
        <v>0</v>
      </c>
      <c r="M4046" s="5">
        <f>ABS(IF(L4046&lt;=0,L4046/耗电量关键数据!$B$6/1000,L4046/耗电量关键数据!$B$5/1000))</f>
        <v>0</v>
      </c>
      <c r="N4046" s="19">
        <f>耗电量关键数据!$B$14</f>
        <v>1.1688450000000001</v>
      </c>
      <c r="O4046" s="19">
        <f>耗电量关键数据!$B$15</f>
        <v>0.37403039999999999</v>
      </c>
      <c r="P4046" s="19">
        <f t="shared" si="569"/>
        <v>1.5428754000000002</v>
      </c>
      <c r="Q4046" s="19">
        <f t="shared" si="573"/>
        <v>1.5428754000000002</v>
      </c>
      <c r="R4046" s="20">
        <f t="shared" si="570"/>
        <v>65.343216600000005</v>
      </c>
      <c r="S4046" s="20">
        <f t="shared" si="574"/>
        <v>0</v>
      </c>
      <c r="T4046" s="20">
        <f>IF((T4045+R4046)&lt;0,0,IF((T4045+R4046)&gt;结论【关键目标】!C$28,结论【关键目标】!C$28,T4045+R4046))</f>
        <v>22</v>
      </c>
      <c r="U4046" s="19">
        <f>IF((T4045+R4046)&lt;结论【关键目标】!$C$28,0,(发电量计算【计算逻辑页】!R4046+发电量计算【计算逻辑页】!T4045-结论【关键目标】!$C$28))</f>
        <v>65.343216600000005</v>
      </c>
      <c r="V4046" s="5">
        <f t="shared" si="571"/>
        <v>22.870125810000001</v>
      </c>
      <c r="W4046" s="5">
        <f t="shared" si="572"/>
        <v>1.89279954072</v>
      </c>
      <c r="X4046" s="5">
        <f t="shared" si="575"/>
        <v>0</v>
      </c>
    </row>
    <row r="4047" spans="1:24" x14ac:dyDescent="0.15">
      <c r="A4047" s="7">
        <v>4046</v>
      </c>
      <c r="B4047" s="7">
        <v>6</v>
      </c>
      <c r="C4047" s="7">
        <v>18</v>
      </c>
      <c r="D4047" s="7">
        <v>14</v>
      </c>
      <c r="E4047" s="7">
        <v>169</v>
      </c>
      <c r="F4047" s="7">
        <v>33</v>
      </c>
      <c r="G4047" s="7">
        <v>770.4</v>
      </c>
      <c r="H4047" s="7">
        <f t="shared" si="567"/>
        <v>7</v>
      </c>
      <c r="I4047" s="16">
        <f t="shared" si="568"/>
        <v>45095</v>
      </c>
      <c r="J4047" s="17">
        <v>1.2267999999999999</v>
      </c>
      <c r="K4047" s="18">
        <f>G4047*结论【关键目标】!C$27*0.7735*0.001</f>
        <v>71.508527999999998</v>
      </c>
      <c r="L4047" s="5">
        <v>0</v>
      </c>
      <c r="M4047" s="5">
        <f>ABS(IF(L4047&lt;=0,L4047/耗电量关键数据!$B$6/1000,L4047/耗电量关键数据!$B$5/1000))</f>
        <v>0</v>
      </c>
      <c r="N4047" s="19">
        <f>耗电量关键数据!$B$14</f>
        <v>1.1688450000000001</v>
      </c>
      <c r="O4047" s="19">
        <f>耗电量关键数据!$B$15</f>
        <v>0.37403039999999999</v>
      </c>
      <c r="P4047" s="19">
        <f t="shared" si="569"/>
        <v>1.5428754000000002</v>
      </c>
      <c r="Q4047" s="19">
        <f t="shared" si="573"/>
        <v>1.5428754000000002</v>
      </c>
      <c r="R4047" s="20">
        <f t="shared" si="570"/>
        <v>69.965652599999999</v>
      </c>
      <c r="S4047" s="20">
        <f t="shared" si="574"/>
        <v>0</v>
      </c>
      <c r="T4047" s="20">
        <f>IF((T4046+R4047)&lt;0,0,IF((T4046+R4047)&gt;结论【关键目标】!C$28,结论【关键目标】!C$28,T4046+R4047))</f>
        <v>22</v>
      </c>
      <c r="U4047" s="19">
        <f>IF((T4046+R4047)&lt;结论【关键目标】!$C$28,0,(发电量计算【计算逻辑页】!R4047+发电量计算【计算逻辑页】!T4046-结论【关键目标】!$C$28))</f>
        <v>69.965652599999999</v>
      </c>
      <c r="V4047" s="5">
        <f t="shared" si="571"/>
        <v>24.487978409999997</v>
      </c>
      <c r="W4047" s="5">
        <f t="shared" si="572"/>
        <v>1.89279954072</v>
      </c>
      <c r="X4047" s="5">
        <f t="shared" si="575"/>
        <v>0</v>
      </c>
    </row>
    <row r="4048" spans="1:24" x14ac:dyDescent="0.15">
      <c r="A4048" s="7">
        <v>4047</v>
      </c>
      <c r="B4048" s="7">
        <v>6</v>
      </c>
      <c r="C4048" s="7">
        <v>18</v>
      </c>
      <c r="D4048" s="7">
        <v>15</v>
      </c>
      <c r="E4048" s="7">
        <v>169</v>
      </c>
      <c r="F4048" s="7">
        <v>34.4</v>
      </c>
      <c r="G4048" s="7">
        <v>663.4</v>
      </c>
      <c r="H4048" s="7">
        <f t="shared" si="567"/>
        <v>7</v>
      </c>
      <c r="I4048" s="16">
        <f t="shared" si="568"/>
        <v>45095</v>
      </c>
      <c r="J4048" s="17">
        <v>1.2267999999999999</v>
      </c>
      <c r="K4048" s="18">
        <f>G4048*结论【关键目标】!C$27*0.7735*0.001</f>
        <v>61.576788000000001</v>
      </c>
      <c r="L4048" s="5">
        <v>0</v>
      </c>
      <c r="M4048" s="5">
        <f>ABS(IF(L4048&lt;=0,L4048/耗电量关键数据!$B$6/1000,L4048/耗电量关键数据!$B$5/1000))</f>
        <v>0</v>
      </c>
      <c r="N4048" s="19">
        <f>耗电量关键数据!$B$14</f>
        <v>1.1688450000000001</v>
      </c>
      <c r="O4048" s="19">
        <f>耗电量关键数据!$B$15</f>
        <v>0.37403039999999999</v>
      </c>
      <c r="P4048" s="19">
        <f t="shared" si="569"/>
        <v>1.5428754000000002</v>
      </c>
      <c r="Q4048" s="19">
        <f t="shared" si="573"/>
        <v>1.5428754000000002</v>
      </c>
      <c r="R4048" s="20">
        <f t="shared" si="570"/>
        <v>60.033912600000001</v>
      </c>
      <c r="S4048" s="20">
        <f t="shared" si="574"/>
        <v>0</v>
      </c>
      <c r="T4048" s="20">
        <f>IF((T4047+R4048)&lt;0,0,IF((T4047+R4048)&gt;结论【关键目标】!C$28,结论【关键目标】!C$28,T4047+R4048))</f>
        <v>22</v>
      </c>
      <c r="U4048" s="19">
        <f>IF((T4047+R4048)&lt;结论【关键目标】!$C$28,0,(发电量计算【计算逻辑页】!R4048+发电量计算【计算逻辑页】!T4047-结论【关键目标】!$C$28))</f>
        <v>60.033912600000008</v>
      </c>
      <c r="V4048" s="5">
        <f t="shared" si="571"/>
        <v>21.011869410000003</v>
      </c>
      <c r="W4048" s="5">
        <f t="shared" si="572"/>
        <v>1.89279954072</v>
      </c>
      <c r="X4048" s="5">
        <f t="shared" si="575"/>
        <v>0</v>
      </c>
    </row>
    <row r="4049" spans="1:24" x14ac:dyDescent="0.15">
      <c r="A4049" s="7">
        <v>4048</v>
      </c>
      <c r="B4049" s="7">
        <v>6</v>
      </c>
      <c r="C4049" s="7">
        <v>18</v>
      </c>
      <c r="D4049" s="7">
        <v>16</v>
      </c>
      <c r="E4049" s="7">
        <v>169</v>
      </c>
      <c r="F4049" s="7">
        <v>35</v>
      </c>
      <c r="G4049" s="7">
        <v>518.6</v>
      </c>
      <c r="H4049" s="7">
        <f t="shared" si="567"/>
        <v>7</v>
      </c>
      <c r="I4049" s="16">
        <f t="shared" si="568"/>
        <v>45095</v>
      </c>
      <c r="J4049" s="17">
        <v>0.70809999999999995</v>
      </c>
      <c r="K4049" s="18">
        <f>G4049*结论【关键目标】!C$27*0.7735*0.001</f>
        <v>48.136451999999998</v>
      </c>
      <c r="L4049" s="5">
        <v>0</v>
      </c>
      <c r="M4049" s="5">
        <f>ABS(IF(L4049&lt;=0,L4049/耗电量关键数据!$B$6/1000,L4049/耗电量关键数据!$B$5/1000))</f>
        <v>0</v>
      </c>
      <c r="N4049" s="19">
        <f>耗电量关键数据!$B$14</f>
        <v>1.1688450000000001</v>
      </c>
      <c r="O4049" s="19">
        <f>耗电量关键数据!$B$15</f>
        <v>0.37403039999999999</v>
      </c>
      <c r="P4049" s="19">
        <f t="shared" si="569"/>
        <v>1.5428754000000002</v>
      </c>
      <c r="Q4049" s="19">
        <f t="shared" si="573"/>
        <v>0</v>
      </c>
      <c r="R4049" s="20">
        <f t="shared" si="570"/>
        <v>48.136451999999998</v>
      </c>
      <c r="S4049" s="20">
        <f t="shared" si="574"/>
        <v>0</v>
      </c>
      <c r="T4049" s="20">
        <f>IF((T4048+R4049)&lt;0,0,IF((T4048+R4049)&gt;结论【关键目标】!C$28,结论【关键目标】!C$28,T4048+R4049))</f>
        <v>22</v>
      </c>
      <c r="U4049" s="19">
        <f>IF((T4048+R4049)&lt;结论【关键目标】!$C$28,0,(发电量计算【计算逻辑页】!R4049+发电量计算【计算逻辑页】!T4048-结论【关键目标】!$C$28))</f>
        <v>48.136451999999991</v>
      </c>
      <c r="V4049" s="5">
        <f t="shared" si="571"/>
        <v>16.847758199999994</v>
      </c>
      <c r="W4049" s="5">
        <f t="shared" si="572"/>
        <v>1.0925100707400002</v>
      </c>
      <c r="X4049" s="5">
        <f t="shared" si="575"/>
        <v>0</v>
      </c>
    </row>
    <row r="4050" spans="1:24" x14ac:dyDescent="0.15">
      <c r="A4050" s="7">
        <v>4049</v>
      </c>
      <c r="B4050" s="7">
        <v>6</v>
      </c>
      <c r="C4050" s="7">
        <v>18</v>
      </c>
      <c r="D4050" s="7">
        <v>17</v>
      </c>
      <c r="E4050" s="7">
        <v>169</v>
      </c>
      <c r="F4050" s="7">
        <v>35</v>
      </c>
      <c r="G4050" s="7">
        <v>327.60000000000002</v>
      </c>
      <c r="H4050" s="7">
        <f t="shared" si="567"/>
        <v>7</v>
      </c>
      <c r="I4050" s="16">
        <f t="shared" si="568"/>
        <v>45095</v>
      </c>
      <c r="J4050" s="17">
        <v>0.70809999999999995</v>
      </c>
      <c r="K4050" s="18">
        <f>G4050*结论【关键目标】!C$27*0.7735*0.001</f>
        <v>30.407831999999999</v>
      </c>
      <c r="L4050" s="5">
        <v>0</v>
      </c>
      <c r="M4050" s="5">
        <f>ABS(IF(L4050&lt;=0,L4050/耗电量关键数据!$B$6/1000,L4050/耗电量关键数据!$B$5/1000))</f>
        <v>0</v>
      </c>
      <c r="N4050" s="19">
        <f>耗电量关键数据!$B$14</f>
        <v>1.1688450000000001</v>
      </c>
      <c r="O4050" s="19">
        <f>耗电量关键数据!$B$15</f>
        <v>0.37403039999999999</v>
      </c>
      <c r="P4050" s="19">
        <f t="shared" si="569"/>
        <v>1.5428754000000002</v>
      </c>
      <c r="Q4050" s="19">
        <f t="shared" si="573"/>
        <v>0</v>
      </c>
      <c r="R4050" s="20">
        <f t="shared" si="570"/>
        <v>30.407831999999999</v>
      </c>
      <c r="S4050" s="20">
        <f t="shared" si="574"/>
        <v>0</v>
      </c>
      <c r="T4050" s="20">
        <f>IF((T4049+R4050)&lt;0,0,IF((T4049+R4050)&gt;结论【关键目标】!C$28,结论【关键目标】!C$28,T4049+R4050))</f>
        <v>22</v>
      </c>
      <c r="U4050" s="19">
        <f>IF((T4049+R4050)&lt;结论【关键目标】!$C$28,0,(发电量计算【计算逻辑页】!R4050+发电量计算【计算逻辑页】!T4049-结论【关键目标】!$C$28))</f>
        <v>30.407831999999999</v>
      </c>
      <c r="V4050" s="5">
        <f t="shared" si="571"/>
        <v>10.6427412</v>
      </c>
      <c r="W4050" s="5">
        <f t="shared" si="572"/>
        <v>1.0925100707400002</v>
      </c>
      <c r="X4050" s="5">
        <f t="shared" si="575"/>
        <v>0</v>
      </c>
    </row>
    <row r="4051" spans="1:24" x14ac:dyDescent="0.15">
      <c r="A4051" s="7">
        <v>4050</v>
      </c>
      <c r="B4051" s="7">
        <v>6</v>
      </c>
      <c r="C4051" s="7">
        <v>18</v>
      </c>
      <c r="D4051" s="7">
        <v>18</v>
      </c>
      <c r="E4051" s="7">
        <v>169</v>
      </c>
      <c r="F4051" s="7">
        <v>35</v>
      </c>
      <c r="G4051" s="7">
        <v>146.5</v>
      </c>
      <c r="H4051" s="7">
        <f t="shared" si="567"/>
        <v>7</v>
      </c>
      <c r="I4051" s="16">
        <f t="shared" si="568"/>
        <v>45095</v>
      </c>
      <c r="J4051" s="17">
        <v>0.70809999999999995</v>
      </c>
      <c r="K4051" s="18">
        <f>G4051*结论【关键目标】!C$27*0.7735*0.001</f>
        <v>13.598129999999999</v>
      </c>
      <c r="L4051" s="5">
        <v>0</v>
      </c>
      <c r="M4051" s="5">
        <f>ABS(IF(L4051&lt;=0,L4051/耗电量关键数据!$B$6/1000,L4051/耗电量关键数据!$B$5/1000))</f>
        <v>0</v>
      </c>
      <c r="N4051" s="19">
        <f>耗电量关键数据!$B$14</f>
        <v>1.1688450000000001</v>
      </c>
      <c r="O4051" s="19">
        <f>耗电量关键数据!$B$15</f>
        <v>0.37403039999999999</v>
      </c>
      <c r="P4051" s="19">
        <f t="shared" si="569"/>
        <v>1.5428754000000002</v>
      </c>
      <c r="Q4051" s="19">
        <f t="shared" si="573"/>
        <v>0</v>
      </c>
      <c r="R4051" s="20">
        <f t="shared" si="570"/>
        <v>13.598129999999999</v>
      </c>
      <c r="S4051" s="20">
        <f t="shared" si="574"/>
        <v>0</v>
      </c>
      <c r="T4051" s="20">
        <f>IF((T4050+R4051)&lt;0,0,IF((T4050+R4051)&gt;结论【关键目标】!C$28,结论【关键目标】!C$28,T4050+R4051))</f>
        <v>22</v>
      </c>
      <c r="U4051" s="19">
        <f>IF((T4050+R4051)&lt;结论【关键目标】!$C$28,0,(发电量计算【计算逻辑页】!R4051+发电量计算【计算逻辑页】!T4050-结论【关键目标】!$C$28))</f>
        <v>13.598129999999998</v>
      </c>
      <c r="V4051" s="5">
        <f t="shared" si="571"/>
        <v>4.7593454999999985</v>
      </c>
      <c r="W4051" s="5">
        <f t="shared" si="572"/>
        <v>1.0925100707400002</v>
      </c>
      <c r="X4051" s="5">
        <f t="shared" si="575"/>
        <v>0</v>
      </c>
    </row>
    <row r="4052" spans="1:24" x14ac:dyDescent="0.15">
      <c r="A4052" s="7">
        <v>4051</v>
      </c>
      <c r="B4052" s="7">
        <v>6</v>
      </c>
      <c r="C4052" s="7">
        <v>18</v>
      </c>
      <c r="D4052" s="7">
        <v>19</v>
      </c>
      <c r="E4052" s="7">
        <v>169</v>
      </c>
      <c r="F4052" s="7">
        <v>33</v>
      </c>
      <c r="G4052" s="7">
        <v>0</v>
      </c>
      <c r="H4052" s="7">
        <f t="shared" si="567"/>
        <v>7</v>
      </c>
      <c r="I4052" s="16">
        <f t="shared" si="568"/>
        <v>45095</v>
      </c>
      <c r="J4052" s="17">
        <v>1.2267999999999999</v>
      </c>
      <c r="K4052" s="18">
        <f>G4052*结论【关键目标】!C$27*0.7735*0.001</f>
        <v>0</v>
      </c>
      <c r="L4052" s="5">
        <v>0</v>
      </c>
      <c r="M4052" s="5">
        <f>ABS(IF(L4052&lt;=0,L4052/耗电量关键数据!$B$6/1000,L4052/耗电量关键数据!$B$5/1000))</f>
        <v>0</v>
      </c>
      <c r="N4052" s="19">
        <f>耗电量关键数据!$B$14</f>
        <v>1.1688450000000001</v>
      </c>
      <c r="O4052" s="19">
        <f>耗电量关键数据!$B$15</f>
        <v>0.37403039999999999</v>
      </c>
      <c r="P4052" s="19">
        <f t="shared" si="569"/>
        <v>1.5428754000000002</v>
      </c>
      <c r="Q4052" s="19">
        <f t="shared" si="573"/>
        <v>1.5428754000000002</v>
      </c>
      <c r="R4052" s="20">
        <f t="shared" si="570"/>
        <v>-1.5428754000000002</v>
      </c>
      <c r="S4052" s="20">
        <f t="shared" si="574"/>
        <v>1.5428754000000002</v>
      </c>
      <c r="T4052" s="20">
        <f>IF((T4051+R4052)&lt;0,0,IF((T4051+R4052)&gt;结论【关键目标】!C$28,结论【关键目标】!C$28,T4051+R4052))</f>
        <v>20.4571246</v>
      </c>
      <c r="U4052" s="19">
        <f>IF((T4051+R4052)&lt;结论【关键目标】!$C$28,0,(发电量计算【计算逻辑页】!R4052+发电量计算【计算逻辑页】!T4051-结论【关键目标】!$C$28))</f>
        <v>0</v>
      </c>
      <c r="V4052" s="5">
        <f t="shared" si="571"/>
        <v>0</v>
      </c>
      <c r="W4052" s="5">
        <f t="shared" si="572"/>
        <v>0</v>
      </c>
      <c r="X4052" s="5">
        <f t="shared" si="575"/>
        <v>1.3527931507200002</v>
      </c>
    </row>
    <row r="4053" spans="1:24" x14ac:dyDescent="0.15">
      <c r="A4053" s="7">
        <v>4052</v>
      </c>
      <c r="B4053" s="7">
        <v>6</v>
      </c>
      <c r="C4053" s="7">
        <v>18</v>
      </c>
      <c r="D4053" s="7">
        <v>20</v>
      </c>
      <c r="E4053" s="7">
        <v>169</v>
      </c>
      <c r="F4053" s="7">
        <v>33</v>
      </c>
      <c r="G4053" s="7">
        <v>0</v>
      </c>
      <c r="H4053" s="7">
        <f t="shared" si="567"/>
        <v>7</v>
      </c>
      <c r="I4053" s="16">
        <f t="shared" si="568"/>
        <v>45095</v>
      </c>
      <c r="J4053" s="17">
        <v>1.2267999999999999</v>
      </c>
      <c r="K4053" s="18">
        <f>G4053*结论【关键目标】!C$27*0.7735*0.001</f>
        <v>0</v>
      </c>
      <c r="L4053" s="5">
        <v>0</v>
      </c>
      <c r="M4053" s="5">
        <f>ABS(IF(L4053&lt;=0,L4053/耗电量关键数据!$B$6/1000,L4053/耗电量关键数据!$B$5/1000))</f>
        <v>0</v>
      </c>
      <c r="N4053" s="19">
        <f>耗电量关键数据!$B$14</f>
        <v>1.1688450000000001</v>
      </c>
      <c r="O4053" s="19">
        <f>耗电量关键数据!$B$15</f>
        <v>0.37403039999999999</v>
      </c>
      <c r="P4053" s="19">
        <f t="shared" si="569"/>
        <v>1.5428754000000002</v>
      </c>
      <c r="Q4053" s="19">
        <f t="shared" si="573"/>
        <v>1.5428754000000002</v>
      </c>
      <c r="R4053" s="20">
        <f t="shared" si="570"/>
        <v>-1.5428754000000002</v>
      </c>
      <c r="S4053" s="20">
        <f t="shared" si="574"/>
        <v>1.5428754000000002</v>
      </c>
      <c r="T4053" s="20">
        <f>IF((T4052+R4053)&lt;0,0,IF((T4052+R4053)&gt;结论【关键目标】!C$28,结论【关键目标】!C$28,T4052+R4053))</f>
        <v>18.9142492</v>
      </c>
      <c r="U4053" s="19">
        <f>IF((T4052+R4053)&lt;结论【关键目标】!$C$28,0,(发电量计算【计算逻辑页】!R4053+发电量计算【计算逻辑页】!T4052-结论【关键目标】!$C$28))</f>
        <v>0</v>
      </c>
      <c r="V4053" s="5">
        <f t="shared" si="571"/>
        <v>0</v>
      </c>
      <c r="W4053" s="5">
        <f t="shared" si="572"/>
        <v>0</v>
      </c>
      <c r="X4053" s="5">
        <f t="shared" si="575"/>
        <v>1.3527931507200002</v>
      </c>
    </row>
    <row r="4054" spans="1:24" x14ac:dyDescent="0.15">
      <c r="A4054" s="7">
        <v>4053</v>
      </c>
      <c r="B4054" s="7">
        <v>6</v>
      </c>
      <c r="C4054" s="7">
        <v>18</v>
      </c>
      <c r="D4054" s="7">
        <v>21</v>
      </c>
      <c r="E4054" s="7">
        <v>169</v>
      </c>
      <c r="F4054" s="7">
        <v>32.799999999999997</v>
      </c>
      <c r="G4054" s="7">
        <v>0</v>
      </c>
      <c r="H4054" s="7">
        <f t="shared" si="567"/>
        <v>7</v>
      </c>
      <c r="I4054" s="16">
        <f t="shared" si="568"/>
        <v>45095</v>
      </c>
      <c r="J4054" s="17">
        <v>1.2267999999999999</v>
      </c>
      <c r="K4054" s="18">
        <f>G4054*结论【关键目标】!C$27*0.7735*0.001</f>
        <v>0</v>
      </c>
      <c r="L4054" s="5">
        <v>0</v>
      </c>
      <c r="M4054" s="5">
        <f>ABS(IF(L4054&lt;=0,L4054/耗电量关键数据!$B$6/1000,L4054/耗电量关键数据!$B$5/1000))</f>
        <v>0</v>
      </c>
      <c r="N4054" s="19">
        <f>耗电量关键数据!$B$14</f>
        <v>1.1688450000000001</v>
      </c>
      <c r="O4054" s="19">
        <f>耗电量关键数据!$B$15</f>
        <v>0.37403039999999999</v>
      </c>
      <c r="P4054" s="19">
        <f t="shared" si="569"/>
        <v>1.5428754000000002</v>
      </c>
      <c r="Q4054" s="19">
        <f t="shared" si="573"/>
        <v>1.5428754000000002</v>
      </c>
      <c r="R4054" s="20">
        <f t="shared" si="570"/>
        <v>-1.5428754000000002</v>
      </c>
      <c r="S4054" s="20">
        <f t="shared" si="574"/>
        <v>1.5428754000000002</v>
      </c>
      <c r="T4054" s="20">
        <f>IF((T4053+R4054)&lt;0,0,IF((T4053+R4054)&gt;结论【关键目标】!C$28,结论【关键目标】!C$28,T4053+R4054))</f>
        <v>17.371373800000001</v>
      </c>
      <c r="U4054" s="19">
        <f>IF((T4053+R4054)&lt;结论【关键目标】!$C$28,0,(发电量计算【计算逻辑页】!R4054+发电量计算【计算逻辑页】!T4053-结论【关键目标】!$C$28))</f>
        <v>0</v>
      </c>
      <c r="V4054" s="5">
        <f t="shared" si="571"/>
        <v>0</v>
      </c>
      <c r="W4054" s="5">
        <f t="shared" si="572"/>
        <v>0</v>
      </c>
      <c r="X4054" s="5">
        <f t="shared" si="575"/>
        <v>1.3527931507200002</v>
      </c>
    </row>
    <row r="4055" spans="1:24" x14ac:dyDescent="0.15">
      <c r="A4055" s="7">
        <v>4054</v>
      </c>
      <c r="B4055" s="7">
        <v>6</v>
      </c>
      <c r="C4055" s="7">
        <v>18</v>
      </c>
      <c r="D4055" s="7">
        <v>22</v>
      </c>
      <c r="E4055" s="7">
        <v>169</v>
      </c>
      <c r="F4055" s="7">
        <v>31</v>
      </c>
      <c r="G4055" s="7">
        <v>0</v>
      </c>
      <c r="H4055" s="7">
        <f t="shared" si="567"/>
        <v>7</v>
      </c>
      <c r="I4055" s="16">
        <f t="shared" si="568"/>
        <v>45095</v>
      </c>
      <c r="J4055" s="17">
        <v>0.70809999999999995</v>
      </c>
      <c r="K4055" s="18">
        <f>G4055*结论【关键目标】!C$27*0.7735*0.001</f>
        <v>0</v>
      </c>
      <c r="L4055" s="5">
        <v>0</v>
      </c>
      <c r="M4055" s="5">
        <f>ABS(IF(L4055&lt;=0,L4055/耗电量关键数据!$B$6/1000,L4055/耗电量关键数据!$B$5/1000))</f>
        <v>0</v>
      </c>
      <c r="N4055" s="19">
        <f>耗电量关键数据!$B$14</f>
        <v>1.1688450000000001</v>
      </c>
      <c r="O4055" s="19">
        <f>耗电量关键数据!$B$15</f>
        <v>0.37403039999999999</v>
      </c>
      <c r="P4055" s="19">
        <f t="shared" si="569"/>
        <v>1.5428754000000002</v>
      </c>
      <c r="Q4055" s="19">
        <f t="shared" si="573"/>
        <v>0</v>
      </c>
      <c r="R4055" s="20">
        <f t="shared" si="570"/>
        <v>0</v>
      </c>
      <c r="S4055" s="20">
        <f t="shared" si="574"/>
        <v>0</v>
      </c>
      <c r="T4055" s="20">
        <f>IF((T4054+R4055)&lt;0,0,IF((T4054+R4055)&gt;结论【关键目标】!C$28,结论【关键目标】!C$28,T4054+R4055))</f>
        <v>17.371373800000001</v>
      </c>
      <c r="U4055" s="19">
        <f>IF((T4054+R4055)&lt;结论【关键目标】!$C$28,0,(发电量计算【计算逻辑页】!R4055+发电量计算【计算逻辑页】!T4054-结论【关键目标】!$C$28))</f>
        <v>0</v>
      </c>
      <c r="V4055" s="5">
        <f t="shared" si="571"/>
        <v>0</v>
      </c>
      <c r="W4055" s="5">
        <f t="shared" si="572"/>
        <v>0</v>
      </c>
      <c r="X4055" s="5">
        <f t="shared" si="575"/>
        <v>0</v>
      </c>
    </row>
    <row r="4056" spans="1:24" x14ac:dyDescent="0.15">
      <c r="A4056" s="7">
        <v>4055</v>
      </c>
      <c r="B4056" s="7">
        <v>6</v>
      </c>
      <c r="C4056" s="7">
        <v>18</v>
      </c>
      <c r="D4056" s="7">
        <v>23</v>
      </c>
      <c r="E4056" s="7">
        <v>169</v>
      </c>
      <c r="F4056" s="7">
        <v>30</v>
      </c>
      <c r="G4056" s="7">
        <v>0</v>
      </c>
      <c r="H4056" s="7">
        <f t="shared" si="567"/>
        <v>7</v>
      </c>
      <c r="I4056" s="16">
        <f t="shared" si="568"/>
        <v>45095</v>
      </c>
      <c r="J4056" s="17">
        <v>0.70809999999999995</v>
      </c>
      <c r="K4056" s="18">
        <f>G4056*结论【关键目标】!C$27*0.7735*0.001</f>
        <v>0</v>
      </c>
      <c r="L4056" s="5">
        <v>0</v>
      </c>
      <c r="M4056" s="5">
        <f>ABS(IF(L4056&lt;=0,L4056/耗电量关键数据!$B$6/1000,L4056/耗电量关键数据!$B$5/1000))</f>
        <v>0</v>
      </c>
      <c r="N4056" s="19">
        <f>耗电量关键数据!$B$14</f>
        <v>1.1688450000000001</v>
      </c>
      <c r="O4056" s="19">
        <f>耗电量关键数据!$B$15</f>
        <v>0.37403039999999999</v>
      </c>
      <c r="P4056" s="19">
        <f t="shared" si="569"/>
        <v>1.5428754000000002</v>
      </c>
      <c r="Q4056" s="19">
        <f t="shared" si="573"/>
        <v>0</v>
      </c>
      <c r="R4056" s="20">
        <f t="shared" si="570"/>
        <v>0</v>
      </c>
      <c r="S4056" s="20">
        <f t="shared" si="574"/>
        <v>0</v>
      </c>
      <c r="T4056" s="20">
        <f>IF((T4055+R4056)&lt;0,0,IF((T4055+R4056)&gt;结论【关键目标】!C$28,结论【关键目标】!C$28,T4055+R4056))</f>
        <v>17.371373800000001</v>
      </c>
      <c r="U4056" s="19">
        <f>IF((T4055+R4056)&lt;结论【关键目标】!$C$28,0,(发电量计算【计算逻辑页】!R4056+发电量计算【计算逻辑页】!T4055-结论【关键目标】!$C$28))</f>
        <v>0</v>
      </c>
      <c r="V4056" s="5">
        <f t="shared" si="571"/>
        <v>0</v>
      </c>
      <c r="W4056" s="5">
        <f t="shared" si="572"/>
        <v>0</v>
      </c>
      <c r="X4056" s="5">
        <f t="shared" si="575"/>
        <v>0</v>
      </c>
    </row>
    <row r="4057" spans="1:24" x14ac:dyDescent="0.15">
      <c r="A4057" s="7">
        <v>4056</v>
      </c>
      <c r="B4057" s="7">
        <v>6</v>
      </c>
      <c r="C4057" s="7">
        <v>18</v>
      </c>
      <c r="D4057" s="7">
        <v>24</v>
      </c>
      <c r="E4057" s="7">
        <v>169</v>
      </c>
      <c r="F4057" s="7">
        <v>30.6</v>
      </c>
      <c r="G4057" s="7">
        <v>0</v>
      </c>
      <c r="H4057" s="7">
        <f t="shared" si="567"/>
        <v>7</v>
      </c>
      <c r="I4057" s="16">
        <f t="shared" si="568"/>
        <v>45095</v>
      </c>
      <c r="J4057" s="17">
        <v>0.2407</v>
      </c>
      <c r="K4057" s="18">
        <f>G4057*结论【关键目标】!C$27*0.7735*0.001</f>
        <v>0</v>
      </c>
      <c r="L4057" s="5">
        <v>0</v>
      </c>
      <c r="M4057" s="5">
        <f>ABS(IF(L4057&lt;=0,L4057/耗电量关键数据!$B$6/1000,L4057/耗电量关键数据!$B$5/1000))</f>
        <v>0</v>
      </c>
      <c r="N4057" s="19">
        <f>耗电量关键数据!$B$14</f>
        <v>1.1688450000000001</v>
      </c>
      <c r="O4057" s="19">
        <f>耗电量关键数据!$B$15</f>
        <v>0.37403039999999999</v>
      </c>
      <c r="P4057" s="19">
        <f t="shared" si="569"/>
        <v>1.5428754000000002</v>
      </c>
      <c r="Q4057" s="19">
        <f t="shared" si="573"/>
        <v>0</v>
      </c>
      <c r="R4057" s="20">
        <f t="shared" si="570"/>
        <v>0</v>
      </c>
      <c r="S4057" s="20">
        <f t="shared" si="574"/>
        <v>0</v>
      </c>
      <c r="T4057" s="20">
        <f>IF((T4056+R4057)&lt;0,0,IF((T4056+R4057)&gt;结论【关键目标】!C$28,结论【关键目标】!C$28,T4056+R4057))</f>
        <v>17.371373800000001</v>
      </c>
      <c r="U4057" s="19">
        <f>IF((T4056+R4057)&lt;结论【关键目标】!$C$28,0,(发电量计算【计算逻辑页】!R4057+发电量计算【计算逻辑页】!T4056-结论【关键目标】!$C$28))</f>
        <v>0</v>
      </c>
      <c r="V4057" s="5">
        <f t="shared" si="571"/>
        <v>0</v>
      </c>
      <c r="W4057" s="5">
        <f t="shared" si="572"/>
        <v>0</v>
      </c>
      <c r="X4057" s="5">
        <f t="shared" si="575"/>
        <v>0</v>
      </c>
    </row>
    <row r="4058" spans="1:24" x14ac:dyDescent="0.15">
      <c r="A4058" s="7">
        <v>4057</v>
      </c>
      <c r="B4058" s="7">
        <v>6</v>
      </c>
      <c r="C4058" s="7">
        <v>19</v>
      </c>
      <c r="D4058" s="7">
        <v>1</v>
      </c>
      <c r="E4058" s="7">
        <v>170</v>
      </c>
      <c r="F4058" s="7">
        <v>26</v>
      </c>
      <c r="G4058" s="7">
        <v>0</v>
      </c>
      <c r="H4058" s="7">
        <f t="shared" si="567"/>
        <v>1</v>
      </c>
      <c r="I4058" s="16">
        <f t="shared" si="568"/>
        <v>45096</v>
      </c>
      <c r="J4058" s="17">
        <v>0.2407</v>
      </c>
      <c r="K4058" s="18">
        <f>G4058*结论【关键目标】!C$27*0.7735*0.001</f>
        <v>0</v>
      </c>
      <c r="L4058" s="5">
        <v>0</v>
      </c>
      <c r="M4058" s="5">
        <f>ABS(IF(L4058&lt;=0,L4058/耗电量关键数据!$B$6/1000,L4058/耗电量关键数据!$B$5/1000))</f>
        <v>0</v>
      </c>
      <c r="N4058" s="5">
        <f>电气设备逐时使用率计算!H4034</f>
        <v>1.1688450000000001</v>
      </c>
      <c r="O4058" s="5">
        <f>灯光逐时使用率计算!H4034</f>
        <v>0.37403039999999999</v>
      </c>
      <c r="P4058" s="19">
        <f t="shared" si="569"/>
        <v>1.5428754000000002</v>
      </c>
      <c r="Q4058" s="19">
        <f t="shared" si="573"/>
        <v>0</v>
      </c>
      <c r="R4058" s="20">
        <f t="shared" si="570"/>
        <v>0</v>
      </c>
      <c r="S4058" s="20">
        <f t="shared" si="574"/>
        <v>0</v>
      </c>
      <c r="T4058" s="20">
        <f>IF((T4057+R4058)&lt;0,0,IF((T4057+R4058)&gt;结论【关键目标】!C$28,结论【关键目标】!C$28,T4057+R4058))</f>
        <v>17.371373800000001</v>
      </c>
      <c r="U4058" s="19">
        <f>IF((T4057+R4058)&lt;结论【关键目标】!$C$28,0,(发电量计算【计算逻辑页】!R4058+发电量计算【计算逻辑页】!T4057-结论【关键目标】!$C$28))</f>
        <v>0</v>
      </c>
      <c r="V4058" s="5">
        <f t="shared" si="571"/>
        <v>0</v>
      </c>
      <c r="W4058" s="5">
        <f t="shared" si="572"/>
        <v>0</v>
      </c>
      <c r="X4058" s="5">
        <f t="shared" si="575"/>
        <v>0</v>
      </c>
    </row>
    <row r="4059" spans="1:24" x14ac:dyDescent="0.15">
      <c r="A4059" s="7">
        <v>4058</v>
      </c>
      <c r="B4059" s="7">
        <v>6</v>
      </c>
      <c r="C4059" s="7">
        <v>19</v>
      </c>
      <c r="D4059" s="7">
        <v>2</v>
      </c>
      <c r="E4059" s="7">
        <v>170</v>
      </c>
      <c r="F4059" s="7">
        <v>26</v>
      </c>
      <c r="G4059" s="7">
        <v>0</v>
      </c>
      <c r="H4059" s="7">
        <f t="shared" si="567"/>
        <v>1</v>
      </c>
      <c r="I4059" s="16">
        <f t="shared" si="568"/>
        <v>45096</v>
      </c>
      <c r="J4059" s="17">
        <v>0.2407</v>
      </c>
      <c r="K4059" s="18">
        <f>G4059*结论【关键目标】!C$27*0.7735*0.001</f>
        <v>0</v>
      </c>
      <c r="L4059" s="5">
        <v>0</v>
      </c>
      <c r="M4059" s="5">
        <f>ABS(IF(L4059&lt;=0,L4059/耗电量关键数据!$B$6/1000,L4059/耗电量关键数据!$B$5/1000))</f>
        <v>0</v>
      </c>
      <c r="N4059" s="5">
        <f>电气设备逐时使用率计算!H4035</f>
        <v>1.1688450000000001</v>
      </c>
      <c r="O4059" s="5">
        <f>灯光逐时使用率计算!H4035</f>
        <v>0.37403039999999999</v>
      </c>
      <c r="P4059" s="19">
        <f t="shared" si="569"/>
        <v>1.5428754000000002</v>
      </c>
      <c r="Q4059" s="19">
        <f t="shared" si="573"/>
        <v>0</v>
      </c>
      <c r="R4059" s="20">
        <f t="shared" si="570"/>
        <v>0</v>
      </c>
      <c r="S4059" s="20">
        <f t="shared" si="574"/>
        <v>0</v>
      </c>
      <c r="T4059" s="20">
        <f>IF((T4058+R4059)&lt;0,0,IF((T4058+R4059)&gt;结论【关键目标】!C$28,结论【关键目标】!C$28,T4058+R4059))</f>
        <v>17.371373800000001</v>
      </c>
      <c r="U4059" s="19">
        <f>IF((T4058+R4059)&lt;结论【关键目标】!$C$28,0,(发电量计算【计算逻辑页】!R4059+发电量计算【计算逻辑页】!T4058-结论【关键目标】!$C$28))</f>
        <v>0</v>
      </c>
      <c r="V4059" s="5">
        <f t="shared" si="571"/>
        <v>0</v>
      </c>
      <c r="W4059" s="5">
        <f t="shared" si="572"/>
        <v>0</v>
      </c>
      <c r="X4059" s="5">
        <f t="shared" si="575"/>
        <v>0</v>
      </c>
    </row>
    <row r="4060" spans="1:24" x14ac:dyDescent="0.15">
      <c r="A4060" s="7">
        <v>4059</v>
      </c>
      <c r="B4060" s="7">
        <v>6</v>
      </c>
      <c r="C4060" s="7">
        <v>19</v>
      </c>
      <c r="D4060" s="7">
        <v>3</v>
      </c>
      <c r="E4060" s="7">
        <v>170</v>
      </c>
      <c r="F4060" s="7">
        <v>26</v>
      </c>
      <c r="G4060" s="7">
        <v>0</v>
      </c>
      <c r="H4060" s="7">
        <f t="shared" si="567"/>
        <v>1</v>
      </c>
      <c r="I4060" s="16">
        <f t="shared" si="568"/>
        <v>45096</v>
      </c>
      <c r="J4060" s="17">
        <v>0.2407</v>
      </c>
      <c r="K4060" s="18">
        <f>G4060*结论【关键目标】!C$27*0.7735*0.001</f>
        <v>0</v>
      </c>
      <c r="L4060" s="5">
        <v>0</v>
      </c>
      <c r="M4060" s="5">
        <f>ABS(IF(L4060&lt;=0,L4060/耗电量关键数据!$B$6/1000,L4060/耗电量关键数据!$B$5/1000))</f>
        <v>0</v>
      </c>
      <c r="N4060" s="5">
        <f>电气设备逐时使用率计算!H4036</f>
        <v>1.1688450000000001</v>
      </c>
      <c r="O4060" s="5">
        <f>灯光逐时使用率计算!H4036</f>
        <v>0.37403039999999999</v>
      </c>
      <c r="P4060" s="19">
        <f t="shared" si="569"/>
        <v>1.5428754000000002</v>
      </c>
      <c r="Q4060" s="19">
        <f t="shared" si="573"/>
        <v>0</v>
      </c>
      <c r="R4060" s="20">
        <f t="shared" si="570"/>
        <v>0</v>
      </c>
      <c r="S4060" s="20">
        <f t="shared" si="574"/>
        <v>0</v>
      </c>
      <c r="T4060" s="20">
        <f>IF((T4059+R4060)&lt;0,0,IF((T4059+R4060)&gt;结论【关键目标】!C$28,结论【关键目标】!C$28,T4059+R4060))</f>
        <v>17.371373800000001</v>
      </c>
      <c r="U4060" s="19">
        <f>IF((T4059+R4060)&lt;结论【关键目标】!$C$28,0,(发电量计算【计算逻辑页】!R4060+发电量计算【计算逻辑页】!T4059-结论【关键目标】!$C$28))</f>
        <v>0</v>
      </c>
      <c r="V4060" s="5">
        <f t="shared" si="571"/>
        <v>0</v>
      </c>
      <c r="W4060" s="5">
        <f t="shared" si="572"/>
        <v>0</v>
      </c>
      <c r="X4060" s="5">
        <f t="shared" si="575"/>
        <v>0</v>
      </c>
    </row>
    <row r="4061" spans="1:24" x14ac:dyDescent="0.15">
      <c r="A4061" s="7">
        <v>4060</v>
      </c>
      <c r="B4061" s="7">
        <v>6</v>
      </c>
      <c r="C4061" s="7">
        <v>19</v>
      </c>
      <c r="D4061" s="7">
        <v>4</v>
      </c>
      <c r="E4061" s="7">
        <v>170</v>
      </c>
      <c r="F4061" s="7">
        <v>25</v>
      </c>
      <c r="G4061" s="7">
        <v>0</v>
      </c>
      <c r="H4061" s="7">
        <f t="shared" si="567"/>
        <v>1</v>
      </c>
      <c r="I4061" s="16">
        <f t="shared" si="568"/>
        <v>45096</v>
      </c>
      <c r="J4061" s="17">
        <v>0.2407</v>
      </c>
      <c r="K4061" s="18">
        <f>G4061*结论【关键目标】!C$27*0.7735*0.001</f>
        <v>0</v>
      </c>
      <c r="L4061" s="5">
        <v>0</v>
      </c>
      <c r="M4061" s="5">
        <f>ABS(IF(L4061&lt;=0,L4061/耗电量关键数据!$B$6/1000,L4061/耗电量关键数据!$B$5/1000))</f>
        <v>0</v>
      </c>
      <c r="N4061" s="5">
        <f>电气设备逐时使用率计算!H4037</f>
        <v>1.1688450000000001</v>
      </c>
      <c r="O4061" s="5">
        <f>灯光逐时使用率计算!H4037</f>
        <v>0.37403039999999999</v>
      </c>
      <c r="P4061" s="19">
        <f t="shared" si="569"/>
        <v>1.5428754000000002</v>
      </c>
      <c r="Q4061" s="19">
        <f t="shared" si="573"/>
        <v>0</v>
      </c>
      <c r="R4061" s="20">
        <f t="shared" si="570"/>
        <v>0</v>
      </c>
      <c r="S4061" s="20">
        <f t="shared" si="574"/>
        <v>0</v>
      </c>
      <c r="T4061" s="20">
        <f>IF((T4060+R4061)&lt;0,0,IF((T4060+R4061)&gt;结论【关键目标】!C$28,结论【关键目标】!C$28,T4060+R4061))</f>
        <v>17.371373800000001</v>
      </c>
      <c r="U4061" s="19">
        <f>IF((T4060+R4061)&lt;结论【关键目标】!$C$28,0,(发电量计算【计算逻辑页】!R4061+发电量计算【计算逻辑页】!T4060-结论【关键目标】!$C$28))</f>
        <v>0</v>
      </c>
      <c r="V4061" s="5">
        <f t="shared" si="571"/>
        <v>0</v>
      </c>
      <c r="W4061" s="5">
        <f t="shared" si="572"/>
        <v>0</v>
      </c>
      <c r="X4061" s="5">
        <f t="shared" si="575"/>
        <v>0</v>
      </c>
    </row>
    <row r="4062" spans="1:24" x14ac:dyDescent="0.15">
      <c r="A4062" s="7">
        <v>4061</v>
      </c>
      <c r="B4062" s="7">
        <v>6</v>
      </c>
      <c r="C4062" s="7">
        <v>19</v>
      </c>
      <c r="D4062" s="7">
        <v>5</v>
      </c>
      <c r="E4062" s="7">
        <v>170</v>
      </c>
      <c r="F4062" s="7">
        <v>24</v>
      </c>
      <c r="G4062" s="7">
        <v>30.5</v>
      </c>
      <c r="H4062" s="7">
        <f t="shared" si="567"/>
        <v>1</v>
      </c>
      <c r="I4062" s="16">
        <f t="shared" si="568"/>
        <v>45096</v>
      </c>
      <c r="J4062" s="17">
        <v>0.2407</v>
      </c>
      <c r="K4062" s="18">
        <f>G4062*结论【关键目标】!C$27*0.7735*0.001</f>
        <v>2.83101</v>
      </c>
      <c r="L4062" s="5">
        <v>0</v>
      </c>
      <c r="M4062" s="5">
        <f>ABS(IF(L4062&lt;=0,L4062/耗电量关键数据!$B$6/1000,L4062/耗电量关键数据!$B$5/1000))</f>
        <v>0</v>
      </c>
      <c r="N4062" s="5">
        <f>电气设备逐时使用率计算!H4038</f>
        <v>1.1688450000000001</v>
      </c>
      <c r="O4062" s="5">
        <f>灯光逐时使用率计算!H4038</f>
        <v>0.37403039999999999</v>
      </c>
      <c r="P4062" s="19">
        <f t="shared" si="569"/>
        <v>1.5428754000000002</v>
      </c>
      <c r="Q4062" s="19">
        <f t="shared" si="573"/>
        <v>0</v>
      </c>
      <c r="R4062" s="20">
        <f t="shared" si="570"/>
        <v>2.83101</v>
      </c>
      <c r="S4062" s="20">
        <f t="shared" si="574"/>
        <v>0</v>
      </c>
      <c r="T4062" s="20">
        <f>IF((T4061+R4062)&lt;0,0,IF((T4061+R4062)&gt;结论【关键目标】!C$28,结论【关键目标】!C$28,T4061+R4062))</f>
        <v>20.2023838</v>
      </c>
      <c r="U4062" s="19">
        <f>IF((T4061+R4062)&lt;结论【关键目标】!$C$28,0,(发电量计算【计算逻辑页】!R4062+发电量计算【计算逻辑页】!T4061-结论【关键目标】!$C$28))</f>
        <v>0</v>
      </c>
      <c r="V4062" s="5">
        <f t="shared" si="571"/>
        <v>0</v>
      </c>
      <c r="W4062" s="5">
        <f t="shared" si="572"/>
        <v>0.37137010878000004</v>
      </c>
      <c r="X4062" s="5">
        <f t="shared" si="575"/>
        <v>0</v>
      </c>
    </row>
    <row r="4063" spans="1:24" x14ac:dyDescent="0.15">
      <c r="A4063" s="7">
        <v>4062</v>
      </c>
      <c r="B4063" s="7">
        <v>6</v>
      </c>
      <c r="C4063" s="7">
        <v>19</v>
      </c>
      <c r="D4063" s="7">
        <v>6</v>
      </c>
      <c r="E4063" s="7">
        <v>170</v>
      </c>
      <c r="F4063" s="7">
        <v>23.9</v>
      </c>
      <c r="G4063" s="7">
        <v>131.19999999999999</v>
      </c>
      <c r="H4063" s="7">
        <f t="shared" si="567"/>
        <v>1</v>
      </c>
      <c r="I4063" s="16">
        <f t="shared" si="568"/>
        <v>45096</v>
      </c>
      <c r="J4063" s="17">
        <v>0.2407</v>
      </c>
      <c r="K4063" s="18">
        <f>G4063*结论【关键目标】!C$27*0.7735*0.001</f>
        <v>12.177983999999999</v>
      </c>
      <c r="L4063" s="5">
        <v>0</v>
      </c>
      <c r="M4063" s="5">
        <f>ABS(IF(L4063&lt;=0,L4063/耗电量关键数据!$B$6/1000,L4063/耗电量关键数据!$B$5/1000))</f>
        <v>0</v>
      </c>
      <c r="N4063" s="5">
        <f>电气设备逐时使用率计算!H4039</f>
        <v>1.1688450000000001</v>
      </c>
      <c r="O4063" s="5">
        <f>灯光逐时使用率计算!H4039</f>
        <v>0.37403039999999999</v>
      </c>
      <c r="P4063" s="19">
        <f t="shared" si="569"/>
        <v>1.5428754000000002</v>
      </c>
      <c r="Q4063" s="19">
        <f t="shared" si="573"/>
        <v>0</v>
      </c>
      <c r="R4063" s="20">
        <f t="shared" si="570"/>
        <v>12.177983999999999</v>
      </c>
      <c r="S4063" s="20">
        <f t="shared" si="574"/>
        <v>0</v>
      </c>
      <c r="T4063" s="20">
        <f>IF((T4062+R4063)&lt;0,0,IF((T4062+R4063)&gt;结论【关键目标】!C$28,结论【关键目标】!C$28,T4062+R4063))</f>
        <v>22</v>
      </c>
      <c r="U4063" s="19">
        <f>IF((T4062+R4063)&lt;结论【关键目标】!$C$28,0,(发电量计算【计算逻辑页】!R4063+发电量计算【计算逻辑页】!T4062-结论【关键目标】!$C$28))</f>
        <v>10.380367800000002</v>
      </c>
      <c r="V4063" s="5">
        <f t="shared" si="571"/>
        <v>0</v>
      </c>
      <c r="W4063" s="5">
        <f t="shared" si="572"/>
        <v>0.37137010878000004</v>
      </c>
      <c r="X4063" s="5">
        <f t="shared" si="575"/>
        <v>0</v>
      </c>
    </row>
    <row r="4064" spans="1:24" x14ac:dyDescent="0.15">
      <c r="A4064" s="7">
        <v>4063</v>
      </c>
      <c r="B4064" s="7">
        <v>6</v>
      </c>
      <c r="C4064" s="7">
        <v>19</v>
      </c>
      <c r="D4064" s="7">
        <v>7</v>
      </c>
      <c r="E4064" s="7">
        <v>170</v>
      </c>
      <c r="F4064" s="7">
        <v>23</v>
      </c>
      <c r="G4064" s="7">
        <v>229.5</v>
      </c>
      <c r="H4064" s="7">
        <f t="shared" si="567"/>
        <v>1</v>
      </c>
      <c r="I4064" s="16">
        <f t="shared" si="568"/>
        <v>45096</v>
      </c>
      <c r="J4064" s="17">
        <v>0.2407</v>
      </c>
      <c r="K4064" s="18">
        <f>G4064*结论【关键目标】!C$27*0.7735*0.001</f>
        <v>21.30219</v>
      </c>
      <c r="L4064" s="5">
        <v>0</v>
      </c>
      <c r="M4064" s="5">
        <f>ABS(IF(L4064&lt;=0,L4064/耗电量关键数据!$B$6/1000,L4064/耗电量关键数据!$B$5/1000))</f>
        <v>0</v>
      </c>
      <c r="N4064" s="5">
        <f>电气设备逐时使用率计算!H4040</f>
        <v>2.3376900000000003</v>
      </c>
      <c r="O4064" s="5">
        <f>灯光逐时使用率计算!H4040</f>
        <v>1.2467680000000001</v>
      </c>
      <c r="P4064" s="19">
        <f t="shared" si="569"/>
        <v>3.5844580000000006</v>
      </c>
      <c r="Q4064" s="19">
        <f t="shared" si="573"/>
        <v>0</v>
      </c>
      <c r="R4064" s="20">
        <f t="shared" si="570"/>
        <v>21.30219</v>
      </c>
      <c r="S4064" s="20">
        <f t="shared" si="574"/>
        <v>0</v>
      </c>
      <c r="T4064" s="20">
        <f>IF((T4063+R4064)&lt;0,0,IF((T4063+R4064)&gt;结论【关键目标】!C$28,结论【关键目标】!C$28,T4063+R4064))</f>
        <v>22</v>
      </c>
      <c r="U4064" s="19">
        <f>IF((T4063+R4064)&lt;结论【关键目标】!$C$28,0,(发电量计算【计算逻辑页】!R4064+发电量计算【计算逻辑页】!T4063-结论【关键目标】!$C$28))</f>
        <v>21.302189999999996</v>
      </c>
      <c r="V4064" s="5">
        <f t="shared" si="571"/>
        <v>0</v>
      </c>
      <c r="W4064" s="5">
        <f t="shared" si="572"/>
        <v>0.8627790406000001</v>
      </c>
      <c r="X4064" s="5">
        <f t="shared" si="575"/>
        <v>0</v>
      </c>
    </row>
    <row r="4065" spans="1:24" x14ac:dyDescent="0.15">
      <c r="A4065" s="7">
        <v>4064</v>
      </c>
      <c r="B4065" s="7">
        <v>6</v>
      </c>
      <c r="C4065" s="7">
        <v>19</v>
      </c>
      <c r="D4065" s="7">
        <v>8</v>
      </c>
      <c r="E4065" s="7">
        <v>170</v>
      </c>
      <c r="F4065" s="7">
        <v>23</v>
      </c>
      <c r="G4065" s="7">
        <v>341.1</v>
      </c>
      <c r="H4065" s="7">
        <f t="shared" si="567"/>
        <v>1</v>
      </c>
      <c r="I4065" s="16">
        <f t="shared" si="568"/>
        <v>45096</v>
      </c>
      <c r="J4065" s="17">
        <v>0.70809999999999995</v>
      </c>
      <c r="K4065" s="18">
        <f>G4065*结论【关键目标】!C$27*0.7735*0.001</f>
        <v>31.660902</v>
      </c>
      <c r="L4065" s="5">
        <v>18039.67884</v>
      </c>
      <c r="M4065" s="5">
        <f>ABS(IF(L4065&lt;=0,L4065/耗电量关键数据!$B$6/1000,L4065/耗电量关键数据!$B$5/1000))</f>
        <v>5.1541939542857147</v>
      </c>
      <c r="N4065" s="5">
        <f>电气设备逐时使用率计算!H4041</f>
        <v>11.688450000000001</v>
      </c>
      <c r="O4065" s="5">
        <f>灯光逐时使用率计算!H4041</f>
        <v>6.2338399999999998</v>
      </c>
      <c r="P4065" s="19">
        <f t="shared" si="569"/>
        <v>23.076483954285717</v>
      </c>
      <c r="Q4065" s="19">
        <f t="shared" si="573"/>
        <v>0</v>
      </c>
      <c r="R4065" s="20">
        <f t="shared" si="570"/>
        <v>31.660902</v>
      </c>
      <c r="S4065" s="20">
        <f t="shared" si="574"/>
        <v>0</v>
      </c>
      <c r="T4065" s="20">
        <f>IF((T4064+R4065)&lt;0,0,IF((T4064+R4065)&gt;结论【关键目标】!C$28,结论【关键目标】!C$28,T4064+R4065))</f>
        <v>22</v>
      </c>
      <c r="U4065" s="19">
        <f>IF((T4064+R4065)&lt;结论【关键目标】!$C$28,0,(发电量计算【计算逻辑页】!R4065+发电量计算【计算逻辑页】!T4064-结论【关键目标】!$C$28))</f>
        <v>31.660902</v>
      </c>
      <c r="V4065" s="5">
        <f t="shared" si="571"/>
        <v>11.081315699999999</v>
      </c>
      <c r="W4065" s="5">
        <f t="shared" si="572"/>
        <v>16.340458288029716</v>
      </c>
      <c r="X4065" s="5">
        <f t="shared" si="575"/>
        <v>0</v>
      </c>
    </row>
    <row r="4066" spans="1:24" x14ac:dyDescent="0.15">
      <c r="A4066" s="7">
        <v>4065</v>
      </c>
      <c r="B4066" s="7">
        <v>6</v>
      </c>
      <c r="C4066" s="7">
        <v>19</v>
      </c>
      <c r="D4066" s="7">
        <v>9</v>
      </c>
      <c r="E4066" s="7">
        <v>170</v>
      </c>
      <c r="F4066" s="7">
        <v>25</v>
      </c>
      <c r="G4066" s="7">
        <v>499</v>
      </c>
      <c r="H4066" s="7">
        <f t="shared" si="567"/>
        <v>1</v>
      </c>
      <c r="I4066" s="16">
        <f t="shared" si="568"/>
        <v>45096</v>
      </c>
      <c r="J4066" s="17">
        <v>0.70809999999999995</v>
      </c>
      <c r="K4066" s="18">
        <f>G4066*结论【关键目标】!C$27*0.7735*0.001</f>
        <v>46.31718</v>
      </c>
      <c r="L4066" s="5">
        <v>36721.603000000003</v>
      </c>
      <c r="M4066" s="5">
        <f>ABS(IF(L4066&lt;=0,L4066/耗电量关键数据!$B$6/1000,L4066/耗电量关键数据!$B$5/1000))</f>
        <v>10.491886571428573</v>
      </c>
      <c r="N4066" s="5">
        <f>电气设备逐时使用率计算!H4042</f>
        <v>22.208055000000002</v>
      </c>
      <c r="O4066" s="5">
        <f>灯光逐时使用率计算!H4042</f>
        <v>11.844296</v>
      </c>
      <c r="P4066" s="19">
        <f t="shared" si="569"/>
        <v>44.544237571428575</v>
      </c>
      <c r="Q4066" s="19">
        <f t="shared" si="573"/>
        <v>0</v>
      </c>
      <c r="R4066" s="20">
        <f t="shared" si="570"/>
        <v>46.31718</v>
      </c>
      <c r="S4066" s="20">
        <f t="shared" si="574"/>
        <v>0</v>
      </c>
      <c r="T4066" s="20">
        <f>IF((T4065+R4066)&lt;0,0,IF((T4065+R4066)&gt;结论【关键目标】!C$28,结论【关键目标】!C$28,T4065+R4066))</f>
        <v>22</v>
      </c>
      <c r="U4066" s="19">
        <f>IF((T4065+R4066)&lt;结论【关键目标】!$C$28,0,(发电量计算【计算逻辑页】!R4066+发电量计算【计算逻辑页】!T4065-结论【关键目标】!$C$28))</f>
        <v>46.317180000000008</v>
      </c>
      <c r="V4066" s="5">
        <f t="shared" si="571"/>
        <v>16.211013000000001</v>
      </c>
      <c r="W4066" s="5">
        <f t="shared" si="572"/>
        <v>31.541774624328571</v>
      </c>
      <c r="X4066" s="5">
        <f t="shared" si="575"/>
        <v>0</v>
      </c>
    </row>
    <row r="4067" spans="1:24" x14ac:dyDescent="0.15">
      <c r="A4067" s="7">
        <v>4066</v>
      </c>
      <c r="B4067" s="7">
        <v>6</v>
      </c>
      <c r="C4067" s="7">
        <v>19</v>
      </c>
      <c r="D4067" s="7">
        <v>10</v>
      </c>
      <c r="E4067" s="7">
        <v>170</v>
      </c>
      <c r="F4067" s="7">
        <v>25.9</v>
      </c>
      <c r="G4067" s="7">
        <v>646.5</v>
      </c>
      <c r="H4067" s="7">
        <f t="shared" si="567"/>
        <v>1</v>
      </c>
      <c r="I4067" s="16">
        <f t="shared" si="568"/>
        <v>45096</v>
      </c>
      <c r="J4067" s="17">
        <v>0.70809999999999995</v>
      </c>
      <c r="K4067" s="18">
        <f>G4067*结论【关键目标】!C$27*0.7735*0.001</f>
        <v>60.008130000000001</v>
      </c>
      <c r="L4067" s="5">
        <v>46018.049030000002</v>
      </c>
      <c r="M4067" s="5">
        <f>ABS(IF(L4067&lt;=0,L4067/耗电量关键数据!$B$6/1000,L4067/耗电量关键数据!$B$5/1000))</f>
        <v>13.148014008571428</v>
      </c>
      <c r="N4067" s="5">
        <f>电气设备逐时使用率计算!H4043</f>
        <v>22.208055000000002</v>
      </c>
      <c r="O4067" s="5">
        <f>灯光逐时使用率计算!H4043</f>
        <v>11.844296</v>
      </c>
      <c r="P4067" s="19">
        <f t="shared" si="569"/>
        <v>47.200365008571431</v>
      </c>
      <c r="Q4067" s="19">
        <f t="shared" si="573"/>
        <v>0</v>
      </c>
      <c r="R4067" s="20">
        <f t="shared" si="570"/>
        <v>60.008130000000001</v>
      </c>
      <c r="S4067" s="20">
        <f t="shared" si="574"/>
        <v>0</v>
      </c>
      <c r="T4067" s="20">
        <f>IF((T4066+R4067)&lt;0,0,IF((T4066+R4067)&gt;结论【关键目标】!C$28,结论【关键目标】!C$28,T4066+R4067))</f>
        <v>22</v>
      </c>
      <c r="U4067" s="19">
        <f>IF((T4066+R4067)&lt;结论【关键目标】!$C$28,0,(发电量计算【计算逻辑页】!R4067+发电量计算【计算逻辑页】!T4066-结论【关键目标】!$C$28))</f>
        <v>60.008129999999994</v>
      </c>
      <c r="V4067" s="5">
        <f t="shared" si="571"/>
        <v>21.002845499999996</v>
      </c>
      <c r="W4067" s="5">
        <f t="shared" si="572"/>
        <v>33.422578462569426</v>
      </c>
      <c r="X4067" s="5">
        <f t="shared" si="575"/>
        <v>0</v>
      </c>
    </row>
    <row r="4068" spans="1:24" x14ac:dyDescent="0.15">
      <c r="A4068" s="7">
        <v>4067</v>
      </c>
      <c r="B4068" s="7">
        <v>6</v>
      </c>
      <c r="C4068" s="7">
        <v>19</v>
      </c>
      <c r="D4068" s="7">
        <v>11</v>
      </c>
      <c r="E4068" s="7">
        <v>170</v>
      </c>
      <c r="F4068" s="7">
        <v>27</v>
      </c>
      <c r="G4068" s="7">
        <v>757.8</v>
      </c>
      <c r="H4068" s="7">
        <f t="shared" si="567"/>
        <v>1</v>
      </c>
      <c r="I4068" s="16">
        <f t="shared" si="568"/>
        <v>45096</v>
      </c>
      <c r="J4068" s="17">
        <v>1.2267999999999999</v>
      </c>
      <c r="K4068" s="18">
        <f>G4068*结论【关键目标】!C$27*0.7735*0.001</f>
        <v>70.338995999999995</v>
      </c>
      <c r="L4068" s="5">
        <v>52187.527620000001</v>
      </c>
      <c r="M4068" s="5">
        <f>ABS(IF(L4068&lt;=0,L4068/耗电量关键数据!$B$6/1000,L4068/耗电量关键数据!$B$5/1000))</f>
        <v>14.910722177142858</v>
      </c>
      <c r="N4068" s="5">
        <f>电气设备逐时使用率计算!H4044</f>
        <v>22.208055000000002</v>
      </c>
      <c r="O4068" s="5">
        <f>灯光逐时使用率计算!H4044</f>
        <v>11.844296</v>
      </c>
      <c r="P4068" s="19">
        <f t="shared" si="569"/>
        <v>48.96307317714286</v>
      </c>
      <c r="Q4068" s="19">
        <f t="shared" si="573"/>
        <v>48.96307317714286</v>
      </c>
      <c r="R4068" s="20">
        <f t="shared" si="570"/>
        <v>21.375922822857135</v>
      </c>
      <c r="S4068" s="20">
        <f t="shared" si="574"/>
        <v>0</v>
      </c>
      <c r="T4068" s="20">
        <f>IF((T4067+R4068)&lt;0,0,IF((T4067+R4068)&gt;结论【关键目标】!C$28,结论【关键目标】!C$28,T4067+R4068))</f>
        <v>22</v>
      </c>
      <c r="U4068" s="19">
        <f>IF((T4067+R4068)&lt;结论【关键目标】!$C$28,0,(发电量计算【计算逻辑页】!R4068+发电量计算【计算逻辑页】!T4067-结论【关键目标】!$C$28))</f>
        <v>21.375922822857135</v>
      </c>
      <c r="V4068" s="5">
        <f t="shared" si="571"/>
        <v>7.4815729879999964</v>
      </c>
      <c r="W4068" s="5">
        <f t="shared" si="572"/>
        <v>60.067898173718852</v>
      </c>
      <c r="X4068" s="5">
        <f t="shared" si="575"/>
        <v>0</v>
      </c>
    </row>
    <row r="4069" spans="1:24" x14ac:dyDescent="0.15">
      <c r="A4069" s="7">
        <v>4068</v>
      </c>
      <c r="B4069" s="7">
        <v>6</v>
      </c>
      <c r="C4069" s="7">
        <v>19</v>
      </c>
      <c r="D4069" s="7">
        <v>12</v>
      </c>
      <c r="E4069" s="7">
        <v>170</v>
      </c>
      <c r="F4069" s="7">
        <v>26.7</v>
      </c>
      <c r="G4069" s="7">
        <v>706.6</v>
      </c>
      <c r="H4069" s="7">
        <f t="shared" si="567"/>
        <v>1</v>
      </c>
      <c r="I4069" s="16">
        <f t="shared" si="568"/>
        <v>45096</v>
      </c>
      <c r="J4069" s="17">
        <v>1.2267999999999999</v>
      </c>
      <c r="K4069" s="18">
        <f>G4069*结论【关键目标】!C$27*0.7735*0.001</f>
        <v>65.586611999999988</v>
      </c>
      <c r="L4069" s="5">
        <v>48174.64993</v>
      </c>
      <c r="M4069" s="5">
        <f>ABS(IF(L4069&lt;=0,L4069/耗电量关键数据!$B$6/1000,L4069/耗电量关键数据!$B$5/1000))</f>
        <v>13.764185694285715</v>
      </c>
      <c r="N4069" s="5">
        <f>电气设备逐时使用率计算!H4045</f>
        <v>11.688450000000001</v>
      </c>
      <c r="O4069" s="5">
        <f>灯光逐时使用率计算!H4045</f>
        <v>9.9741440000000008</v>
      </c>
      <c r="P4069" s="19">
        <f t="shared" si="569"/>
        <v>35.42677969428572</v>
      </c>
      <c r="Q4069" s="19">
        <f t="shared" si="573"/>
        <v>35.42677969428572</v>
      </c>
      <c r="R4069" s="20">
        <f t="shared" si="570"/>
        <v>30.159832305714268</v>
      </c>
      <c r="S4069" s="20">
        <f t="shared" si="574"/>
        <v>0</v>
      </c>
      <c r="T4069" s="20">
        <f>IF((T4068+R4069)&lt;0,0,IF((T4068+R4069)&gt;结论【关键目标】!C$28,结论【关键目标】!C$28,T4068+R4069))</f>
        <v>22</v>
      </c>
      <c r="U4069" s="19">
        <f>IF((T4068+R4069)&lt;结论【关键目标】!$C$28,0,(发电量计算【计算逻辑页】!R4069+发电量计算【计算逻辑页】!T4068-结论【关键目标】!$C$28))</f>
        <v>30.159832305714268</v>
      </c>
      <c r="V4069" s="5">
        <f t="shared" si="571"/>
        <v>10.555941306999992</v>
      </c>
      <c r="W4069" s="5">
        <f t="shared" si="572"/>
        <v>43.461573328949719</v>
      </c>
      <c r="X4069" s="5">
        <f t="shared" si="575"/>
        <v>0</v>
      </c>
    </row>
    <row r="4070" spans="1:24" x14ac:dyDescent="0.15">
      <c r="A4070" s="7">
        <v>4069</v>
      </c>
      <c r="B4070" s="7">
        <v>6</v>
      </c>
      <c r="C4070" s="7">
        <v>19</v>
      </c>
      <c r="D4070" s="7">
        <v>13</v>
      </c>
      <c r="E4070" s="7">
        <v>170</v>
      </c>
      <c r="F4070" s="7">
        <v>30</v>
      </c>
      <c r="G4070" s="7">
        <v>763.1</v>
      </c>
      <c r="H4070" s="7">
        <f t="shared" si="567"/>
        <v>1</v>
      </c>
      <c r="I4070" s="16">
        <f t="shared" si="568"/>
        <v>45096</v>
      </c>
      <c r="J4070" s="17">
        <v>1.2267999999999999</v>
      </c>
      <c r="K4070" s="18">
        <f>G4070*结论【关键目标】!C$27*0.7735*0.001</f>
        <v>70.830941999999993</v>
      </c>
      <c r="L4070" s="5">
        <v>50937.16893</v>
      </c>
      <c r="M4070" s="5">
        <f>ABS(IF(L4070&lt;=0,L4070/耗电量关键数据!$B$6/1000,L4070/耗电量关键数据!$B$5/1000))</f>
        <v>14.553476837142856</v>
      </c>
      <c r="N4070" s="5">
        <f>电气设备逐时使用率计算!H4046</f>
        <v>11.688450000000001</v>
      </c>
      <c r="O4070" s="5">
        <f>灯光逐时使用率计算!H4046</f>
        <v>9.9741440000000008</v>
      </c>
      <c r="P4070" s="19">
        <f t="shared" si="569"/>
        <v>36.216070837142858</v>
      </c>
      <c r="Q4070" s="19">
        <f t="shared" si="573"/>
        <v>36.216070837142858</v>
      </c>
      <c r="R4070" s="20">
        <f t="shared" si="570"/>
        <v>34.614871162857135</v>
      </c>
      <c r="S4070" s="20">
        <f t="shared" si="574"/>
        <v>0</v>
      </c>
      <c r="T4070" s="20">
        <f>IF((T4069+R4070)&lt;0,0,IF((T4069+R4070)&gt;结论【关键目标】!C$28,结论【关键目标】!C$28,T4069+R4070))</f>
        <v>22</v>
      </c>
      <c r="U4070" s="19">
        <f>IF((T4069+R4070)&lt;结论【关键目标】!$C$28,0,(发电量计算【计算逻辑页】!R4070+发电量计算【计算逻辑页】!T4069-结论【关键目标】!$C$28))</f>
        <v>34.614871162857135</v>
      </c>
      <c r="V4070" s="5">
        <f t="shared" si="571"/>
        <v>12.115204906999997</v>
      </c>
      <c r="W4070" s="5">
        <f t="shared" si="572"/>
        <v>44.429875703006857</v>
      </c>
      <c r="X4070" s="5">
        <f t="shared" si="575"/>
        <v>0</v>
      </c>
    </row>
    <row r="4071" spans="1:24" x14ac:dyDescent="0.15">
      <c r="A4071" s="7">
        <v>4070</v>
      </c>
      <c r="B4071" s="7">
        <v>6</v>
      </c>
      <c r="C4071" s="7">
        <v>19</v>
      </c>
      <c r="D4071" s="7">
        <v>14</v>
      </c>
      <c r="E4071" s="7">
        <v>170</v>
      </c>
      <c r="F4071" s="7">
        <v>31</v>
      </c>
      <c r="G4071" s="7">
        <v>711.9</v>
      </c>
      <c r="H4071" s="7">
        <f t="shared" si="567"/>
        <v>1</v>
      </c>
      <c r="I4071" s="16">
        <f t="shared" si="568"/>
        <v>45096</v>
      </c>
      <c r="J4071" s="17">
        <v>1.2267999999999999</v>
      </c>
      <c r="K4071" s="18">
        <f>G4071*结论【关键目标】!C$27*0.7735*0.001</f>
        <v>66.078557999999987</v>
      </c>
      <c r="L4071" s="5">
        <v>60257.374199999998</v>
      </c>
      <c r="M4071" s="5">
        <f>ABS(IF(L4071&lt;=0,L4071/耗电量关键数据!$B$6/1000,L4071/耗电量关键数据!$B$5/1000))</f>
        <v>17.21639262857143</v>
      </c>
      <c r="N4071" s="5">
        <f>电气设备逐时使用率计算!H4047</f>
        <v>22.208055000000002</v>
      </c>
      <c r="O4071" s="5">
        <f>灯光逐时使用率计算!H4047</f>
        <v>11.844296</v>
      </c>
      <c r="P4071" s="19">
        <f t="shared" si="569"/>
        <v>51.268743628571428</v>
      </c>
      <c r="Q4071" s="19">
        <f t="shared" si="573"/>
        <v>51.268743628571428</v>
      </c>
      <c r="R4071" s="20">
        <f t="shared" si="570"/>
        <v>14.809814371428558</v>
      </c>
      <c r="S4071" s="20">
        <f t="shared" si="574"/>
        <v>0</v>
      </c>
      <c r="T4071" s="20">
        <f>IF((T4070+R4071)&lt;0,0,IF((T4070+R4071)&gt;结论【关键目标】!C$28,结论【关键目标】!C$28,T4070+R4071))</f>
        <v>22</v>
      </c>
      <c r="U4071" s="19">
        <f>IF((T4070+R4071)&lt;结论【关键目标】!$C$28,0,(发电量计算【计算逻辑页】!R4071+发电量计算【计算逻辑页】!T4070-结论【关键目标】!$C$28))</f>
        <v>14.809814371428558</v>
      </c>
      <c r="V4071" s="5">
        <f t="shared" si="571"/>
        <v>5.1834350299999947</v>
      </c>
      <c r="W4071" s="5">
        <f t="shared" si="572"/>
        <v>62.896494683531422</v>
      </c>
      <c r="X4071" s="5">
        <f t="shared" si="575"/>
        <v>0</v>
      </c>
    </row>
    <row r="4072" spans="1:24" x14ac:dyDescent="0.15">
      <c r="A4072" s="7">
        <v>4071</v>
      </c>
      <c r="B4072" s="7">
        <v>6</v>
      </c>
      <c r="C4072" s="7">
        <v>19</v>
      </c>
      <c r="D4072" s="7">
        <v>15</v>
      </c>
      <c r="E4072" s="7">
        <v>170</v>
      </c>
      <c r="F4072" s="7">
        <v>30.6</v>
      </c>
      <c r="G4072" s="7">
        <v>616.79999999999995</v>
      </c>
      <c r="H4072" s="7">
        <f t="shared" si="567"/>
        <v>1</v>
      </c>
      <c r="I4072" s="16">
        <f t="shared" si="568"/>
        <v>45096</v>
      </c>
      <c r="J4072" s="17">
        <v>1.2267999999999999</v>
      </c>
      <c r="K4072" s="18">
        <f>G4072*结论【关键目标】!C$27*0.7735*0.001</f>
        <v>57.251376</v>
      </c>
      <c r="L4072" s="5">
        <v>58098.957649999997</v>
      </c>
      <c r="M4072" s="5">
        <f>ABS(IF(L4072&lt;=0,L4072/耗电量关键数据!$B$6/1000,L4072/耗电量关键数据!$B$5/1000))</f>
        <v>16.599702185714285</v>
      </c>
      <c r="N4072" s="5">
        <f>电气设备逐时使用率计算!H4048</f>
        <v>22.208055000000002</v>
      </c>
      <c r="O4072" s="5">
        <f>灯光逐时使用率计算!H4048</f>
        <v>11.844296</v>
      </c>
      <c r="P4072" s="19">
        <f t="shared" si="569"/>
        <v>50.652053185714287</v>
      </c>
      <c r="Q4072" s="19">
        <f t="shared" si="573"/>
        <v>50.652053185714287</v>
      </c>
      <c r="R4072" s="20">
        <f t="shared" si="570"/>
        <v>6.5993228142857134</v>
      </c>
      <c r="S4072" s="20">
        <f t="shared" si="574"/>
        <v>0</v>
      </c>
      <c r="T4072" s="20">
        <f>IF((T4071+R4072)&lt;0,0,IF((T4071+R4072)&gt;结论【关键目标】!C$28,结论【关键目标】!C$28,T4071+R4072))</f>
        <v>22</v>
      </c>
      <c r="U4072" s="19">
        <f>IF((T4071+R4072)&lt;结论【关键目标】!$C$28,0,(发电量计算【计算逻辑页】!R4072+发电量计算【计算逻辑页】!T4071-结论【关键目标】!$C$28))</f>
        <v>6.5993228142857134</v>
      </c>
      <c r="V4072" s="5">
        <f t="shared" si="571"/>
        <v>2.3097629849999994</v>
      </c>
      <c r="W4072" s="5">
        <f t="shared" si="572"/>
        <v>62.13993884823428</v>
      </c>
      <c r="X4072" s="5">
        <f t="shared" si="575"/>
        <v>0</v>
      </c>
    </row>
    <row r="4073" spans="1:24" x14ac:dyDescent="0.15">
      <c r="A4073" s="7">
        <v>4072</v>
      </c>
      <c r="B4073" s="7">
        <v>6</v>
      </c>
      <c r="C4073" s="7">
        <v>19</v>
      </c>
      <c r="D4073" s="7">
        <v>16</v>
      </c>
      <c r="E4073" s="7">
        <v>170</v>
      </c>
      <c r="F4073" s="7">
        <v>32</v>
      </c>
      <c r="G4073" s="7">
        <v>435.1</v>
      </c>
      <c r="H4073" s="7">
        <f t="shared" si="567"/>
        <v>1</v>
      </c>
      <c r="I4073" s="16">
        <f t="shared" si="568"/>
        <v>45096</v>
      </c>
      <c r="J4073" s="17">
        <v>0.70809999999999995</v>
      </c>
      <c r="K4073" s="18">
        <f>G4073*结论【关键目标】!C$27*0.7735*0.001</f>
        <v>40.385981999999998</v>
      </c>
      <c r="L4073" s="5">
        <v>56288.159469999999</v>
      </c>
      <c r="M4073" s="5">
        <f>ABS(IF(L4073&lt;=0,L4073/耗电量关键数据!$B$6/1000,L4073/耗电量关键数据!$B$5/1000))</f>
        <v>16.082331277142856</v>
      </c>
      <c r="N4073" s="5">
        <f>电气设备逐时使用率计算!H4049</f>
        <v>22.208055000000002</v>
      </c>
      <c r="O4073" s="5">
        <f>灯光逐时使用率计算!H4049</f>
        <v>11.844296</v>
      </c>
      <c r="P4073" s="19">
        <f t="shared" si="569"/>
        <v>50.134682277142858</v>
      </c>
      <c r="Q4073" s="19">
        <f t="shared" si="573"/>
        <v>0</v>
      </c>
      <c r="R4073" s="20">
        <f t="shared" si="570"/>
        <v>40.385981999999998</v>
      </c>
      <c r="S4073" s="20">
        <f t="shared" si="574"/>
        <v>0</v>
      </c>
      <c r="T4073" s="20">
        <f>IF((T4072+R4073)&lt;0,0,IF((T4072+R4073)&gt;结论【关键目标】!C$28,结论【关键目标】!C$28,T4072+R4073))</f>
        <v>22</v>
      </c>
      <c r="U4073" s="19">
        <f>IF((T4072+R4073)&lt;结论【关键目标】!$C$28,0,(发电量计算【计算逻辑页】!R4073+发电量计算【计算逻辑页】!T4072-结论【关键目标】!$C$28))</f>
        <v>40.385981999999998</v>
      </c>
      <c r="V4073" s="5">
        <f t="shared" si="571"/>
        <v>14.135093699999999</v>
      </c>
      <c r="W4073" s="5">
        <f t="shared" si="572"/>
        <v>28.597313854199996</v>
      </c>
      <c r="X4073" s="5">
        <f t="shared" si="575"/>
        <v>0</v>
      </c>
    </row>
    <row r="4074" spans="1:24" x14ac:dyDescent="0.15">
      <c r="A4074" s="7">
        <v>4073</v>
      </c>
      <c r="B4074" s="7">
        <v>6</v>
      </c>
      <c r="C4074" s="7">
        <v>19</v>
      </c>
      <c r="D4074" s="7">
        <v>17</v>
      </c>
      <c r="E4074" s="7">
        <v>170</v>
      </c>
      <c r="F4074" s="7">
        <v>32</v>
      </c>
      <c r="G4074" s="7">
        <v>276.8</v>
      </c>
      <c r="H4074" s="7">
        <f t="shared" si="567"/>
        <v>1</v>
      </c>
      <c r="I4074" s="16">
        <f t="shared" si="568"/>
        <v>45096</v>
      </c>
      <c r="J4074" s="17">
        <v>0.70809999999999995</v>
      </c>
      <c r="K4074" s="18">
        <f>G4074*结论【关键目标】!C$27*0.7735*0.001</f>
        <v>25.692575999999999</v>
      </c>
      <c r="L4074" s="5">
        <v>49801.688430000002</v>
      </c>
      <c r="M4074" s="5">
        <f>ABS(IF(L4074&lt;=0,L4074/耗电量关键数据!$B$6/1000,L4074/耗电量关键数据!$B$5/1000))</f>
        <v>14.229053837142857</v>
      </c>
      <c r="N4074" s="5">
        <f>电气设备逐时使用率计算!H4050</f>
        <v>22.208055000000002</v>
      </c>
      <c r="O4074" s="5">
        <f>灯光逐时使用率计算!H4050</f>
        <v>11.844296</v>
      </c>
      <c r="P4074" s="19">
        <f t="shared" si="569"/>
        <v>48.281404837142858</v>
      </c>
      <c r="Q4074" s="19">
        <f t="shared" si="573"/>
        <v>0</v>
      </c>
      <c r="R4074" s="20">
        <f t="shared" si="570"/>
        <v>25.692575999999999</v>
      </c>
      <c r="S4074" s="20">
        <f t="shared" si="574"/>
        <v>0</v>
      </c>
      <c r="T4074" s="20">
        <f>IF((T4073+R4074)&lt;0,0,IF((T4073+R4074)&gt;结论【关键目标】!C$28,结论【关键目标】!C$28,T4073+R4074))</f>
        <v>22</v>
      </c>
      <c r="U4074" s="19">
        <f>IF((T4073+R4074)&lt;结论【关键目标】!$C$28,0,(发电量计算【计算逻辑页】!R4074+发电量计算【计算逻辑页】!T4073-结论【关键目标】!$C$28))</f>
        <v>25.692576000000003</v>
      </c>
      <c r="V4074" s="5">
        <f t="shared" si="571"/>
        <v>8.9924016000000009</v>
      </c>
      <c r="W4074" s="5">
        <f t="shared" si="572"/>
        <v>18.192913065599999</v>
      </c>
      <c r="X4074" s="5">
        <f t="shared" si="575"/>
        <v>0</v>
      </c>
    </row>
    <row r="4075" spans="1:24" x14ac:dyDescent="0.15">
      <c r="A4075" s="7">
        <v>4074</v>
      </c>
      <c r="B4075" s="7">
        <v>6</v>
      </c>
      <c r="C4075" s="7">
        <v>19</v>
      </c>
      <c r="D4075" s="7">
        <v>18</v>
      </c>
      <c r="E4075" s="7">
        <v>170</v>
      </c>
      <c r="F4075" s="7">
        <v>32</v>
      </c>
      <c r="G4075" s="7">
        <v>141.30000000000001</v>
      </c>
      <c r="H4075" s="7">
        <f t="shared" si="567"/>
        <v>1</v>
      </c>
      <c r="I4075" s="16">
        <f t="shared" si="568"/>
        <v>45096</v>
      </c>
      <c r="J4075" s="17">
        <v>0.70809999999999995</v>
      </c>
      <c r="K4075" s="18">
        <f>G4075*结论【关键目标】!C$27*0.7735*0.001</f>
        <v>13.115466</v>
      </c>
      <c r="L4075" s="5">
        <v>30513.005870000001</v>
      </c>
      <c r="M4075" s="5">
        <f>ABS(IF(L4075&lt;=0,L4075/耗电量关键数据!$B$6/1000,L4075/耗电量关键数据!$B$5/1000))</f>
        <v>8.7180016771428583</v>
      </c>
      <c r="N4075" s="5">
        <f>电气设备逐时使用率计算!H4051</f>
        <v>7.0130699999999999</v>
      </c>
      <c r="O4075" s="5">
        <f>灯光逐时使用率计算!H4051</f>
        <v>3.7403040000000001</v>
      </c>
      <c r="P4075" s="19">
        <f t="shared" si="569"/>
        <v>19.471375677142859</v>
      </c>
      <c r="Q4075" s="19">
        <f t="shared" si="573"/>
        <v>0</v>
      </c>
      <c r="R4075" s="20">
        <f t="shared" si="570"/>
        <v>13.115466</v>
      </c>
      <c r="S4075" s="20">
        <f t="shared" si="574"/>
        <v>0</v>
      </c>
      <c r="T4075" s="20">
        <f>IF((T4074+R4075)&lt;0,0,IF((T4074+R4075)&gt;结论【关键目标】!C$28,结论【关键目标】!C$28,T4074+R4075))</f>
        <v>22</v>
      </c>
      <c r="U4075" s="19">
        <f>IF((T4074+R4075)&lt;结论【关键目标】!$C$28,0,(发电量计算【计算逻辑页】!R4075+发电量计算【计算逻辑页】!T4074-结论【关键目标】!$C$28))</f>
        <v>13.115465999999998</v>
      </c>
      <c r="V4075" s="5">
        <f t="shared" si="571"/>
        <v>4.5904130999999992</v>
      </c>
      <c r="W4075" s="5">
        <f t="shared" si="572"/>
        <v>9.2870614745999998</v>
      </c>
      <c r="X4075" s="5">
        <f t="shared" si="575"/>
        <v>0</v>
      </c>
    </row>
    <row r="4076" spans="1:24" x14ac:dyDescent="0.15">
      <c r="A4076" s="7">
        <v>4075</v>
      </c>
      <c r="B4076" s="7">
        <v>6</v>
      </c>
      <c r="C4076" s="7">
        <v>19</v>
      </c>
      <c r="D4076" s="7">
        <v>19</v>
      </c>
      <c r="E4076" s="7">
        <v>170</v>
      </c>
      <c r="F4076" s="7">
        <v>31</v>
      </c>
      <c r="G4076" s="7">
        <v>0</v>
      </c>
      <c r="H4076" s="7">
        <f t="shared" si="567"/>
        <v>1</v>
      </c>
      <c r="I4076" s="16">
        <f t="shared" si="568"/>
        <v>45096</v>
      </c>
      <c r="J4076" s="17">
        <v>1.2267999999999999</v>
      </c>
      <c r="K4076" s="18">
        <f>G4076*结论【关键目标】!C$27*0.7735*0.001</f>
        <v>0</v>
      </c>
      <c r="L4076" s="5">
        <v>0</v>
      </c>
      <c r="M4076" s="5">
        <f>ABS(IF(L4076&lt;=0,L4076/耗电量关键数据!$B$6/1000,L4076/耗电量关键数据!$B$5/1000))</f>
        <v>0</v>
      </c>
      <c r="N4076" s="5">
        <f>电气设备逐时使用率计算!H4052</f>
        <v>7.0130699999999999</v>
      </c>
      <c r="O4076" s="5">
        <f>灯光逐时使用率计算!H4052</f>
        <v>3.7403040000000001</v>
      </c>
      <c r="P4076" s="19">
        <f t="shared" si="569"/>
        <v>10.753374000000001</v>
      </c>
      <c r="Q4076" s="19">
        <f t="shared" si="573"/>
        <v>10.753374000000001</v>
      </c>
      <c r="R4076" s="20">
        <f t="shared" si="570"/>
        <v>-10.753374000000001</v>
      </c>
      <c r="S4076" s="20">
        <f t="shared" si="574"/>
        <v>10.753374000000001</v>
      </c>
      <c r="T4076" s="20">
        <f>IF((T4075+R4076)&lt;0,0,IF((T4075+R4076)&gt;结论【关键目标】!C$28,结论【关键目标】!C$28,T4075+R4076))</f>
        <v>11.246625999999999</v>
      </c>
      <c r="U4076" s="19">
        <f>IF((T4075+R4076)&lt;结论【关键目标】!$C$28,0,(发电量计算【计算逻辑页】!R4076+发电量计算【计算逻辑页】!T4075-结论【关键目标】!$C$28))</f>
        <v>0</v>
      </c>
      <c r="V4076" s="5">
        <f t="shared" si="571"/>
        <v>0</v>
      </c>
      <c r="W4076" s="5">
        <f t="shared" si="572"/>
        <v>0</v>
      </c>
      <c r="X4076" s="5">
        <f t="shared" si="575"/>
        <v>9.428558323199999</v>
      </c>
    </row>
    <row r="4077" spans="1:24" x14ac:dyDescent="0.15">
      <c r="A4077" s="7">
        <v>4076</v>
      </c>
      <c r="B4077" s="7">
        <v>6</v>
      </c>
      <c r="C4077" s="7">
        <v>19</v>
      </c>
      <c r="D4077" s="7">
        <v>20</v>
      </c>
      <c r="E4077" s="7">
        <v>170</v>
      </c>
      <c r="F4077" s="7">
        <v>30</v>
      </c>
      <c r="G4077" s="7">
        <v>0</v>
      </c>
      <c r="H4077" s="7">
        <f t="shared" si="567"/>
        <v>1</v>
      </c>
      <c r="I4077" s="16">
        <f t="shared" si="568"/>
        <v>45096</v>
      </c>
      <c r="J4077" s="17">
        <v>1.2267999999999999</v>
      </c>
      <c r="K4077" s="18">
        <f>G4077*结论【关键目标】!C$27*0.7735*0.001</f>
        <v>0</v>
      </c>
      <c r="L4077" s="5">
        <v>0</v>
      </c>
      <c r="M4077" s="5">
        <f>ABS(IF(L4077&lt;=0,L4077/耗电量关键数据!$B$6/1000,L4077/耗电量关键数据!$B$5/1000))</f>
        <v>0</v>
      </c>
      <c r="N4077" s="5">
        <f>电气设备逐时使用率计算!H4053</f>
        <v>1.1688450000000001</v>
      </c>
      <c r="O4077" s="5">
        <f>灯光逐时使用率计算!H4053</f>
        <v>0.37403039999999999</v>
      </c>
      <c r="P4077" s="19">
        <f t="shared" si="569"/>
        <v>1.5428754000000002</v>
      </c>
      <c r="Q4077" s="19">
        <f t="shared" si="573"/>
        <v>1.5428754000000002</v>
      </c>
      <c r="R4077" s="20">
        <f t="shared" si="570"/>
        <v>-1.5428754000000002</v>
      </c>
      <c r="S4077" s="20">
        <f t="shared" si="574"/>
        <v>1.5428754000000002</v>
      </c>
      <c r="T4077" s="20">
        <f>IF((T4076+R4077)&lt;0,0,IF((T4076+R4077)&gt;结论【关键目标】!C$28,结论【关键目标】!C$28,T4076+R4077))</f>
        <v>9.7037505999999993</v>
      </c>
      <c r="U4077" s="19">
        <f>IF((T4076+R4077)&lt;结论【关键目标】!$C$28,0,(发电量计算【计算逻辑页】!R4077+发电量计算【计算逻辑页】!T4076-结论【关键目标】!$C$28))</f>
        <v>0</v>
      </c>
      <c r="V4077" s="5">
        <f t="shared" si="571"/>
        <v>0</v>
      </c>
      <c r="W4077" s="5">
        <f t="shared" si="572"/>
        <v>0</v>
      </c>
      <c r="X4077" s="5">
        <f t="shared" si="575"/>
        <v>1.3527931507200002</v>
      </c>
    </row>
    <row r="4078" spans="1:24" x14ac:dyDescent="0.15">
      <c r="A4078" s="7">
        <v>4077</v>
      </c>
      <c r="B4078" s="7">
        <v>6</v>
      </c>
      <c r="C4078" s="7">
        <v>19</v>
      </c>
      <c r="D4078" s="7">
        <v>21</v>
      </c>
      <c r="E4078" s="7">
        <v>170</v>
      </c>
      <c r="F4078" s="7">
        <v>30.1</v>
      </c>
      <c r="G4078" s="7">
        <v>0</v>
      </c>
      <c r="H4078" s="7">
        <f t="shared" si="567"/>
        <v>1</v>
      </c>
      <c r="I4078" s="16">
        <f t="shared" si="568"/>
        <v>45096</v>
      </c>
      <c r="J4078" s="17">
        <v>1.2267999999999999</v>
      </c>
      <c r="K4078" s="18">
        <f>G4078*结论【关键目标】!C$27*0.7735*0.001</f>
        <v>0</v>
      </c>
      <c r="L4078" s="5">
        <v>0</v>
      </c>
      <c r="M4078" s="5">
        <f>ABS(IF(L4078&lt;=0,L4078/耗电量关键数据!$B$6/1000,L4078/耗电量关键数据!$B$5/1000))</f>
        <v>0</v>
      </c>
      <c r="N4078" s="5">
        <f>电气设备逐时使用率计算!H4054</f>
        <v>1.1688450000000001</v>
      </c>
      <c r="O4078" s="5">
        <f>灯光逐时使用率计算!H4054</f>
        <v>0.37403039999999999</v>
      </c>
      <c r="P4078" s="19">
        <f t="shared" si="569"/>
        <v>1.5428754000000002</v>
      </c>
      <c r="Q4078" s="19">
        <f t="shared" si="573"/>
        <v>1.5428754000000002</v>
      </c>
      <c r="R4078" s="20">
        <f t="shared" si="570"/>
        <v>-1.5428754000000002</v>
      </c>
      <c r="S4078" s="20">
        <f t="shared" si="574"/>
        <v>1.5428754000000002</v>
      </c>
      <c r="T4078" s="20">
        <f>IF((T4077+R4078)&lt;0,0,IF((T4077+R4078)&gt;结论【关键目标】!C$28,结论【关键目标】!C$28,T4077+R4078))</f>
        <v>8.1608751999999996</v>
      </c>
      <c r="U4078" s="19">
        <f>IF((T4077+R4078)&lt;结论【关键目标】!$C$28,0,(发电量计算【计算逻辑页】!R4078+发电量计算【计算逻辑页】!T4077-结论【关键目标】!$C$28))</f>
        <v>0</v>
      </c>
      <c r="V4078" s="5">
        <f t="shared" si="571"/>
        <v>0</v>
      </c>
      <c r="W4078" s="5">
        <f t="shared" si="572"/>
        <v>0</v>
      </c>
      <c r="X4078" s="5">
        <f t="shared" si="575"/>
        <v>1.3527931507200002</v>
      </c>
    </row>
    <row r="4079" spans="1:24" x14ac:dyDescent="0.15">
      <c r="A4079" s="7">
        <v>4078</v>
      </c>
      <c r="B4079" s="7">
        <v>6</v>
      </c>
      <c r="C4079" s="7">
        <v>19</v>
      </c>
      <c r="D4079" s="7">
        <v>22</v>
      </c>
      <c r="E4079" s="7">
        <v>170</v>
      </c>
      <c r="F4079" s="7">
        <v>27</v>
      </c>
      <c r="G4079" s="7">
        <v>0</v>
      </c>
      <c r="H4079" s="7">
        <f t="shared" si="567"/>
        <v>1</v>
      </c>
      <c r="I4079" s="16">
        <f t="shared" si="568"/>
        <v>45096</v>
      </c>
      <c r="J4079" s="17">
        <v>0.70809999999999995</v>
      </c>
      <c r="K4079" s="18">
        <f>G4079*结论【关键目标】!C$27*0.7735*0.001</f>
        <v>0</v>
      </c>
      <c r="L4079" s="5">
        <v>0</v>
      </c>
      <c r="M4079" s="5">
        <f>ABS(IF(L4079&lt;=0,L4079/耗电量关键数据!$B$6/1000,L4079/耗电量关键数据!$B$5/1000))</f>
        <v>0</v>
      </c>
      <c r="N4079" s="5">
        <f>电气设备逐时使用率计算!H4055</f>
        <v>1.1688450000000001</v>
      </c>
      <c r="O4079" s="5">
        <f>灯光逐时使用率计算!H4055</f>
        <v>0.37403039999999999</v>
      </c>
      <c r="P4079" s="19">
        <f t="shared" si="569"/>
        <v>1.5428754000000002</v>
      </c>
      <c r="Q4079" s="19">
        <f t="shared" si="573"/>
        <v>0</v>
      </c>
      <c r="R4079" s="20">
        <f t="shared" si="570"/>
        <v>0</v>
      </c>
      <c r="S4079" s="20">
        <f t="shared" si="574"/>
        <v>0</v>
      </c>
      <c r="T4079" s="20">
        <f>IF((T4078+R4079)&lt;0,0,IF((T4078+R4079)&gt;结论【关键目标】!C$28,结论【关键目标】!C$28,T4078+R4079))</f>
        <v>8.1608751999999996</v>
      </c>
      <c r="U4079" s="19">
        <f>IF((T4078+R4079)&lt;结论【关键目标】!$C$28,0,(发电量计算【计算逻辑页】!R4079+发电量计算【计算逻辑页】!T4078-结论【关键目标】!$C$28))</f>
        <v>0</v>
      </c>
      <c r="V4079" s="5">
        <f t="shared" si="571"/>
        <v>0</v>
      </c>
      <c r="W4079" s="5">
        <f t="shared" si="572"/>
        <v>0</v>
      </c>
      <c r="X4079" s="5">
        <f t="shared" si="575"/>
        <v>0</v>
      </c>
    </row>
    <row r="4080" spans="1:24" x14ac:dyDescent="0.15">
      <c r="A4080" s="7">
        <v>4079</v>
      </c>
      <c r="B4080" s="7">
        <v>6</v>
      </c>
      <c r="C4080" s="7">
        <v>19</v>
      </c>
      <c r="D4080" s="7">
        <v>23</v>
      </c>
      <c r="E4080" s="7">
        <v>170</v>
      </c>
      <c r="F4080" s="7">
        <v>26</v>
      </c>
      <c r="G4080" s="7">
        <v>0</v>
      </c>
      <c r="H4080" s="7">
        <f t="shared" si="567"/>
        <v>1</v>
      </c>
      <c r="I4080" s="16">
        <f t="shared" si="568"/>
        <v>45096</v>
      </c>
      <c r="J4080" s="17">
        <v>0.70809999999999995</v>
      </c>
      <c r="K4080" s="18">
        <f>G4080*结论【关键目标】!C$27*0.7735*0.001</f>
        <v>0</v>
      </c>
      <c r="L4080" s="5">
        <v>0</v>
      </c>
      <c r="M4080" s="5">
        <f>ABS(IF(L4080&lt;=0,L4080/耗电量关键数据!$B$6/1000,L4080/耗电量关键数据!$B$5/1000))</f>
        <v>0</v>
      </c>
      <c r="N4080" s="5">
        <f>电气设备逐时使用率计算!H4056</f>
        <v>1.1688450000000001</v>
      </c>
      <c r="O4080" s="5">
        <f>灯光逐时使用率计算!H4056</f>
        <v>0.37403039999999999</v>
      </c>
      <c r="P4080" s="19">
        <f t="shared" si="569"/>
        <v>1.5428754000000002</v>
      </c>
      <c r="Q4080" s="19">
        <f t="shared" si="573"/>
        <v>0</v>
      </c>
      <c r="R4080" s="20">
        <f t="shared" si="570"/>
        <v>0</v>
      </c>
      <c r="S4080" s="20">
        <f t="shared" si="574"/>
        <v>0</v>
      </c>
      <c r="T4080" s="20">
        <f>IF((T4079+R4080)&lt;0,0,IF((T4079+R4080)&gt;结论【关键目标】!C$28,结论【关键目标】!C$28,T4079+R4080))</f>
        <v>8.1608751999999996</v>
      </c>
      <c r="U4080" s="19">
        <f>IF((T4079+R4080)&lt;结论【关键目标】!$C$28,0,(发电量计算【计算逻辑页】!R4080+发电量计算【计算逻辑页】!T4079-结论【关键目标】!$C$28))</f>
        <v>0</v>
      </c>
      <c r="V4080" s="5">
        <f t="shared" si="571"/>
        <v>0</v>
      </c>
      <c r="W4080" s="5">
        <f t="shared" si="572"/>
        <v>0</v>
      </c>
      <c r="X4080" s="5">
        <f t="shared" si="575"/>
        <v>0</v>
      </c>
    </row>
    <row r="4081" spans="1:24" x14ac:dyDescent="0.15">
      <c r="A4081" s="7">
        <v>4080</v>
      </c>
      <c r="B4081" s="7">
        <v>6</v>
      </c>
      <c r="C4081" s="7">
        <v>19</v>
      </c>
      <c r="D4081" s="7">
        <v>24</v>
      </c>
      <c r="E4081" s="7">
        <v>170</v>
      </c>
      <c r="F4081" s="7">
        <v>26</v>
      </c>
      <c r="G4081" s="7">
        <v>0</v>
      </c>
      <c r="H4081" s="7">
        <f t="shared" si="567"/>
        <v>1</v>
      </c>
      <c r="I4081" s="16">
        <f t="shared" si="568"/>
        <v>45096</v>
      </c>
      <c r="J4081" s="17">
        <v>0.2407</v>
      </c>
      <c r="K4081" s="18">
        <f>G4081*结论【关键目标】!C$27*0.7735*0.001</f>
        <v>0</v>
      </c>
      <c r="L4081" s="5">
        <v>0</v>
      </c>
      <c r="M4081" s="5">
        <f>ABS(IF(L4081&lt;=0,L4081/耗电量关键数据!$B$6/1000,L4081/耗电量关键数据!$B$5/1000))</f>
        <v>0</v>
      </c>
      <c r="N4081" s="5">
        <f>电气设备逐时使用率计算!H4057</f>
        <v>1.1688450000000001</v>
      </c>
      <c r="O4081" s="5">
        <f>灯光逐时使用率计算!H4057</f>
        <v>0.37403039999999999</v>
      </c>
      <c r="P4081" s="19">
        <f t="shared" si="569"/>
        <v>1.5428754000000002</v>
      </c>
      <c r="Q4081" s="19">
        <f t="shared" si="573"/>
        <v>0</v>
      </c>
      <c r="R4081" s="20">
        <f t="shared" si="570"/>
        <v>0</v>
      </c>
      <c r="S4081" s="20">
        <f t="shared" si="574"/>
        <v>0</v>
      </c>
      <c r="T4081" s="20">
        <f>IF((T4080+R4081)&lt;0,0,IF((T4080+R4081)&gt;结论【关键目标】!C$28,结论【关键目标】!C$28,T4080+R4081))</f>
        <v>8.1608751999999996</v>
      </c>
      <c r="U4081" s="19">
        <f>IF((T4080+R4081)&lt;结论【关键目标】!$C$28,0,(发电量计算【计算逻辑页】!R4081+发电量计算【计算逻辑页】!T4080-结论【关键目标】!$C$28))</f>
        <v>0</v>
      </c>
      <c r="V4081" s="5">
        <f t="shared" si="571"/>
        <v>0</v>
      </c>
      <c r="W4081" s="5">
        <f t="shared" si="572"/>
        <v>0</v>
      </c>
      <c r="X4081" s="5">
        <f t="shared" si="575"/>
        <v>0</v>
      </c>
    </row>
    <row r="4082" spans="1:24" x14ac:dyDescent="0.15">
      <c r="A4082" s="7">
        <v>4081</v>
      </c>
      <c r="B4082" s="7">
        <v>6</v>
      </c>
      <c r="C4082" s="7">
        <v>20</v>
      </c>
      <c r="D4082" s="7">
        <v>1</v>
      </c>
      <c r="E4082" s="7">
        <v>171</v>
      </c>
      <c r="F4082" s="7">
        <v>24</v>
      </c>
      <c r="G4082" s="7">
        <v>0</v>
      </c>
      <c r="H4082" s="7">
        <f t="shared" si="567"/>
        <v>2</v>
      </c>
      <c r="I4082" s="16">
        <f t="shared" si="568"/>
        <v>45097</v>
      </c>
      <c r="J4082" s="17">
        <v>0.2407</v>
      </c>
      <c r="K4082" s="18">
        <f>G4082*结论【关键目标】!C$27*0.7735*0.001</f>
        <v>0</v>
      </c>
      <c r="L4082" s="5">
        <v>0</v>
      </c>
      <c r="M4082" s="5">
        <f>ABS(IF(L4082&lt;=0,L4082/耗电量关键数据!$B$6/1000,L4082/耗电量关键数据!$B$5/1000))</f>
        <v>0</v>
      </c>
      <c r="N4082" s="5">
        <f>电气设备逐时使用率计算!H4058</f>
        <v>1.1688450000000001</v>
      </c>
      <c r="O4082" s="5">
        <f>灯光逐时使用率计算!H4058</f>
        <v>0.37403039999999999</v>
      </c>
      <c r="P4082" s="19">
        <f t="shared" si="569"/>
        <v>1.5428754000000002</v>
      </c>
      <c r="Q4082" s="19">
        <f t="shared" si="573"/>
        <v>0</v>
      </c>
      <c r="R4082" s="20">
        <f t="shared" si="570"/>
        <v>0</v>
      </c>
      <c r="S4082" s="20">
        <f t="shared" si="574"/>
        <v>0</v>
      </c>
      <c r="T4082" s="20">
        <f>IF((T4081+R4082)&lt;0,0,IF((T4081+R4082)&gt;结论【关键目标】!C$28,结论【关键目标】!C$28,T4081+R4082))</f>
        <v>8.1608751999999996</v>
      </c>
      <c r="U4082" s="19">
        <f>IF((T4081+R4082)&lt;结论【关键目标】!$C$28,0,(发电量计算【计算逻辑页】!R4082+发电量计算【计算逻辑页】!T4081-结论【关键目标】!$C$28))</f>
        <v>0</v>
      </c>
      <c r="V4082" s="5">
        <f t="shared" si="571"/>
        <v>0</v>
      </c>
      <c r="W4082" s="5">
        <f t="shared" si="572"/>
        <v>0</v>
      </c>
      <c r="X4082" s="5">
        <f t="shared" si="575"/>
        <v>0</v>
      </c>
    </row>
    <row r="4083" spans="1:24" x14ac:dyDescent="0.15">
      <c r="A4083" s="7">
        <v>4082</v>
      </c>
      <c r="B4083" s="7">
        <v>6</v>
      </c>
      <c r="C4083" s="7">
        <v>20</v>
      </c>
      <c r="D4083" s="7">
        <v>2</v>
      </c>
      <c r="E4083" s="7">
        <v>171</v>
      </c>
      <c r="F4083" s="7">
        <v>24.1</v>
      </c>
      <c r="G4083" s="7">
        <v>0</v>
      </c>
      <c r="H4083" s="7">
        <f t="shared" si="567"/>
        <v>2</v>
      </c>
      <c r="I4083" s="16">
        <f t="shared" si="568"/>
        <v>45097</v>
      </c>
      <c r="J4083" s="17">
        <v>0.2407</v>
      </c>
      <c r="K4083" s="18">
        <f>G4083*结论【关键目标】!C$27*0.7735*0.001</f>
        <v>0</v>
      </c>
      <c r="L4083" s="5">
        <v>0</v>
      </c>
      <c r="M4083" s="5">
        <f>ABS(IF(L4083&lt;=0,L4083/耗电量关键数据!$B$6/1000,L4083/耗电量关键数据!$B$5/1000))</f>
        <v>0</v>
      </c>
      <c r="N4083" s="5">
        <f>电气设备逐时使用率计算!H4059</f>
        <v>1.1688450000000001</v>
      </c>
      <c r="O4083" s="5">
        <f>灯光逐时使用率计算!H4059</f>
        <v>0.37403039999999999</v>
      </c>
      <c r="P4083" s="19">
        <f t="shared" si="569"/>
        <v>1.5428754000000002</v>
      </c>
      <c r="Q4083" s="19">
        <f t="shared" si="573"/>
        <v>0</v>
      </c>
      <c r="R4083" s="20">
        <f t="shared" si="570"/>
        <v>0</v>
      </c>
      <c r="S4083" s="20">
        <f t="shared" si="574"/>
        <v>0</v>
      </c>
      <c r="T4083" s="20">
        <f>IF((T4082+R4083)&lt;0,0,IF((T4082+R4083)&gt;结论【关键目标】!C$28,结论【关键目标】!C$28,T4082+R4083))</f>
        <v>8.1608751999999996</v>
      </c>
      <c r="U4083" s="19">
        <f>IF((T4082+R4083)&lt;结论【关键目标】!$C$28,0,(发电量计算【计算逻辑页】!R4083+发电量计算【计算逻辑页】!T4082-结论【关键目标】!$C$28))</f>
        <v>0</v>
      </c>
      <c r="V4083" s="5">
        <f t="shared" si="571"/>
        <v>0</v>
      </c>
      <c r="W4083" s="5">
        <f t="shared" si="572"/>
        <v>0</v>
      </c>
      <c r="X4083" s="5">
        <f t="shared" si="575"/>
        <v>0</v>
      </c>
    </row>
    <row r="4084" spans="1:24" x14ac:dyDescent="0.15">
      <c r="A4084" s="7">
        <v>4083</v>
      </c>
      <c r="B4084" s="7">
        <v>6</v>
      </c>
      <c r="C4084" s="7">
        <v>20</v>
      </c>
      <c r="D4084" s="7">
        <v>3</v>
      </c>
      <c r="E4084" s="7">
        <v>171</v>
      </c>
      <c r="F4084" s="7">
        <v>24.2</v>
      </c>
      <c r="G4084" s="7">
        <v>0</v>
      </c>
      <c r="H4084" s="7">
        <f t="shared" si="567"/>
        <v>2</v>
      </c>
      <c r="I4084" s="16">
        <f t="shared" si="568"/>
        <v>45097</v>
      </c>
      <c r="J4084" s="17">
        <v>0.2407</v>
      </c>
      <c r="K4084" s="18">
        <f>G4084*结论【关键目标】!C$27*0.7735*0.001</f>
        <v>0</v>
      </c>
      <c r="L4084" s="5">
        <v>0</v>
      </c>
      <c r="M4084" s="5">
        <f>ABS(IF(L4084&lt;=0,L4084/耗电量关键数据!$B$6/1000,L4084/耗电量关键数据!$B$5/1000))</f>
        <v>0</v>
      </c>
      <c r="N4084" s="5">
        <f>电气设备逐时使用率计算!H4060</f>
        <v>1.1688450000000001</v>
      </c>
      <c r="O4084" s="5">
        <f>灯光逐时使用率计算!H4060</f>
        <v>0.37403039999999999</v>
      </c>
      <c r="P4084" s="19">
        <f t="shared" si="569"/>
        <v>1.5428754000000002</v>
      </c>
      <c r="Q4084" s="19">
        <f t="shared" si="573"/>
        <v>0</v>
      </c>
      <c r="R4084" s="20">
        <f t="shared" si="570"/>
        <v>0</v>
      </c>
      <c r="S4084" s="20">
        <f t="shared" si="574"/>
        <v>0</v>
      </c>
      <c r="T4084" s="20">
        <f>IF((T4083+R4084)&lt;0,0,IF((T4083+R4084)&gt;结论【关键目标】!C$28,结论【关键目标】!C$28,T4083+R4084))</f>
        <v>8.1608751999999996</v>
      </c>
      <c r="U4084" s="19">
        <f>IF((T4083+R4084)&lt;结论【关键目标】!$C$28,0,(发电量计算【计算逻辑页】!R4084+发电量计算【计算逻辑页】!T4083-结论【关键目标】!$C$28))</f>
        <v>0</v>
      </c>
      <c r="V4084" s="5">
        <f t="shared" si="571"/>
        <v>0</v>
      </c>
      <c r="W4084" s="5">
        <f t="shared" si="572"/>
        <v>0</v>
      </c>
      <c r="X4084" s="5">
        <f t="shared" si="575"/>
        <v>0</v>
      </c>
    </row>
    <row r="4085" spans="1:24" x14ac:dyDescent="0.15">
      <c r="A4085" s="7">
        <v>4084</v>
      </c>
      <c r="B4085" s="7">
        <v>6</v>
      </c>
      <c r="C4085" s="7">
        <v>20</v>
      </c>
      <c r="D4085" s="7">
        <v>4</v>
      </c>
      <c r="E4085" s="7">
        <v>171</v>
      </c>
      <c r="F4085" s="7">
        <v>23.1</v>
      </c>
      <c r="G4085" s="7">
        <v>0</v>
      </c>
      <c r="H4085" s="7">
        <f t="shared" si="567"/>
        <v>2</v>
      </c>
      <c r="I4085" s="16">
        <f t="shared" si="568"/>
        <v>45097</v>
      </c>
      <c r="J4085" s="17">
        <v>0.2407</v>
      </c>
      <c r="K4085" s="18">
        <f>G4085*结论【关键目标】!C$27*0.7735*0.001</f>
        <v>0</v>
      </c>
      <c r="L4085" s="5">
        <v>0</v>
      </c>
      <c r="M4085" s="5">
        <f>ABS(IF(L4085&lt;=0,L4085/耗电量关键数据!$B$6/1000,L4085/耗电量关键数据!$B$5/1000))</f>
        <v>0</v>
      </c>
      <c r="N4085" s="5">
        <f>电气设备逐时使用率计算!H4061</f>
        <v>1.1688450000000001</v>
      </c>
      <c r="O4085" s="5">
        <f>灯光逐时使用率计算!H4061</f>
        <v>0.37403039999999999</v>
      </c>
      <c r="P4085" s="19">
        <f t="shared" si="569"/>
        <v>1.5428754000000002</v>
      </c>
      <c r="Q4085" s="19">
        <f t="shared" si="573"/>
        <v>0</v>
      </c>
      <c r="R4085" s="20">
        <f t="shared" si="570"/>
        <v>0</v>
      </c>
      <c r="S4085" s="20">
        <f t="shared" si="574"/>
        <v>0</v>
      </c>
      <c r="T4085" s="20">
        <f>IF((T4084+R4085)&lt;0,0,IF((T4084+R4085)&gt;结论【关键目标】!C$28,结论【关键目标】!C$28,T4084+R4085))</f>
        <v>8.1608751999999996</v>
      </c>
      <c r="U4085" s="19">
        <f>IF((T4084+R4085)&lt;结论【关键目标】!$C$28,0,(发电量计算【计算逻辑页】!R4085+发电量计算【计算逻辑页】!T4084-结论【关键目标】!$C$28))</f>
        <v>0</v>
      </c>
      <c r="V4085" s="5">
        <f t="shared" si="571"/>
        <v>0</v>
      </c>
      <c r="W4085" s="5">
        <f t="shared" si="572"/>
        <v>0</v>
      </c>
      <c r="X4085" s="5">
        <f t="shared" si="575"/>
        <v>0</v>
      </c>
    </row>
    <row r="4086" spans="1:24" x14ac:dyDescent="0.15">
      <c r="A4086" s="7">
        <v>4085</v>
      </c>
      <c r="B4086" s="7">
        <v>6</v>
      </c>
      <c r="C4086" s="7">
        <v>20</v>
      </c>
      <c r="D4086" s="7">
        <v>5</v>
      </c>
      <c r="E4086" s="7">
        <v>171</v>
      </c>
      <c r="F4086" s="7">
        <v>22</v>
      </c>
      <c r="G4086" s="7">
        <v>30.5</v>
      </c>
      <c r="H4086" s="7">
        <f t="shared" si="567"/>
        <v>2</v>
      </c>
      <c r="I4086" s="16">
        <f t="shared" si="568"/>
        <v>45097</v>
      </c>
      <c r="J4086" s="17">
        <v>0.2407</v>
      </c>
      <c r="K4086" s="18">
        <f>G4086*结论【关键目标】!C$27*0.7735*0.001</f>
        <v>2.83101</v>
      </c>
      <c r="L4086" s="5">
        <v>0</v>
      </c>
      <c r="M4086" s="5">
        <f>ABS(IF(L4086&lt;=0,L4086/耗电量关键数据!$B$6/1000,L4086/耗电量关键数据!$B$5/1000))</f>
        <v>0</v>
      </c>
      <c r="N4086" s="5">
        <f>电气设备逐时使用率计算!H4062</f>
        <v>1.1688450000000001</v>
      </c>
      <c r="O4086" s="5">
        <f>灯光逐时使用率计算!H4062</f>
        <v>0.37403039999999999</v>
      </c>
      <c r="P4086" s="19">
        <f t="shared" si="569"/>
        <v>1.5428754000000002</v>
      </c>
      <c r="Q4086" s="19">
        <f t="shared" si="573"/>
        <v>0</v>
      </c>
      <c r="R4086" s="20">
        <f t="shared" si="570"/>
        <v>2.83101</v>
      </c>
      <c r="S4086" s="20">
        <f t="shared" si="574"/>
        <v>0</v>
      </c>
      <c r="T4086" s="20">
        <f>IF((T4085+R4086)&lt;0,0,IF((T4085+R4086)&gt;结论【关键目标】!C$28,结论【关键目标】!C$28,T4085+R4086))</f>
        <v>10.991885199999999</v>
      </c>
      <c r="U4086" s="19">
        <f>IF((T4085+R4086)&lt;结论【关键目标】!$C$28,0,(发电量计算【计算逻辑页】!R4086+发电量计算【计算逻辑页】!T4085-结论【关键目标】!$C$28))</f>
        <v>0</v>
      </c>
      <c r="V4086" s="5">
        <f t="shared" si="571"/>
        <v>0</v>
      </c>
      <c r="W4086" s="5">
        <f t="shared" si="572"/>
        <v>0.37137010878000004</v>
      </c>
      <c r="X4086" s="5">
        <f t="shared" si="575"/>
        <v>0</v>
      </c>
    </row>
    <row r="4087" spans="1:24" x14ac:dyDescent="0.15">
      <c r="A4087" s="7">
        <v>4086</v>
      </c>
      <c r="B4087" s="7">
        <v>6</v>
      </c>
      <c r="C4087" s="7">
        <v>20</v>
      </c>
      <c r="D4087" s="7">
        <v>6</v>
      </c>
      <c r="E4087" s="7">
        <v>171</v>
      </c>
      <c r="F4087" s="7">
        <v>22.4</v>
      </c>
      <c r="G4087" s="7">
        <v>123.7</v>
      </c>
      <c r="H4087" s="7">
        <f t="shared" si="567"/>
        <v>2</v>
      </c>
      <c r="I4087" s="16">
        <f t="shared" si="568"/>
        <v>45097</v>
      </c>
      <c r="J4087" s="17">
        <v>0.2407</v>
      </c>
      <c r="K4087" s="18">
        <f>G4087*结论【关键目标】!C$27*0.7735*0.001</f>
        <v>11.481833999999999</v>
      </c>
      <c r="L4087" s="5">
        <v>0</v>
      </c>
      <c r="M4087" s="5">
        <f>ABS(IF(L4087&lt;=0,L4087/耗电量关键数据!$B$6/1000,L4087/耗电量关键数据!$B$5/1000))</f>
        <v>0</v>
      </c>
      <c r="N4087" s="5">
        <f>电气设备逐时使用率计算!H4063</f>
        <v>1.1688450000000001</v>
      </c>
      <c r="O4087" s="5">
        <f>灯光逐时使用率计算!H4063</f>
        <v>0.37403039999999999</v>
      </c>
      <c r="P4087" s="19">
        <f t="shared" si="569"/>
        <v>1.5428754000000002</v>
      </c>
      <c r="Q4087" s="19">
        <f t="shared" si="573"/>
        <v>0</v>
      </c>
      <c r="R4087" s="20">
        <f t="shared" si="570"/>
        <v>11.481833999999999</v>
      </c>
      <c r="S4087" s="20">
        <f t="shared" si="574"/>
        <v>0</v>
      </c>
      <c r="T4087" s="20">
        <f>IF((T4086+R4087)&lt;0,0,IF((T4086+R4087)&gt;结论【关键目标】!C$28,结论【关键目标】!C$28,T4086+R4087))</f>
        <v>22</v>
      </c>
      <c r="U4087" s="19">
        <f>IF((T4086+R4087)&lt;结论【关键目标】!$C$28,0,(发电量计算【计算逻辑页】!R4087+发电量计算【计算逻辑页】!T4086-结论【关键目标】!$C$28))</f>
        <v>0.4737191999999979</v>
      </c>
      <c r="V4087" s="5">
        <f t="shared" si="571"/>
        <v>0</v>
      </c>
      <c r="W4087" s="5">
        <f t="shared" si="572"/>
        <v>0.37137010878000004</v>
      </c>
      <c r="X4087" s="5">
        <f t="shared" si="575"/>
        <v>0</v>
      </c>
    </row>
    <row r="4088" spans="1:24" x14ac:dyDescent="0.15">
      <c r="A4088" s="7">
        <v>4087</v>
      </c>
      <c r="B4088" s="7">
        <v>6</v>
      </c>
      <c r="C4088" s="7">
        <v>20</v>
      </c>
      <c r="D4088" s="7">
        <v>7</v>
      </c>
      <c r="E4088" s="7">
        <v>171</v>
      </c>
      <c r="F4088" s="7">
        <v>22</v>
      </c>
      <c r="G4088" s="7">
        <v>239.3</v>
      </c>
      <c r="H4088" s="7">
        <f t="shared" si="567"/>
        <v>2</v>
      </c>
      <c r="I4088" s="16">
        <f t="shared" si="568"/>
        <v>45097</v>
      </c>
      <c r="J4088" s="17">
        <v>0.2407</v>
      </c>
      <c r="K4088" s="18">
        <f>G4088*结论【关键目标】!C$27*0.7735*0.001</f>
        <v>22.211825999999999</v>
      </c>
      <c r="L4088" s="5">
        <v>0</v>
      </c>
      <c r="M4088" s="5">
        <f>ABS(IF(L4088&lt;=0,L4088/耗电量关键数据!$B$6/1000,L4088/耗电量关键数据!$B$5/1000))</f>
        <v>0</v>
      </c>
      <c r="N4088" s="5">
        <f>电气设备逐时使用率计算!H4064</f>
        <v>2.3376900000000003</v>
      </c>
      <c r="O4088" s="5">
        <f>灯光逐时使用率计算!H4064</f>
        <v>1.2467680000000001</v>
      </c>
      <c r="P4088" s="19">
        <f t="shared" si="569"/>
        <v>3.5844580000000006</v>
      </c>
      <c r="Q4088" s="19">
        <f t="shared" si="573"/>
        <v>0</v>
      </c>
      <c r="R4088" s="20">
        <f t="shared" si="570"/>
        <v>22.211825999999999</v>
      </c>
      <c r="S4088" s="20">
        <f t="shared" si="574"/>
        <v>0</v>
      </c>
      <c r="T4088" s="20">
        <f>IF((T4087+R4088)&lt;0,0,IF((T4087+R4088)&gt;结论【关键目标】!C$28,结论【关键目标】!C$28,T4087+R4088))</f>
        <v>22</v>
      </c>
      <c r="U4088" s="19">
        <f>IF((T4087+R4088)&lt;结论【关键目标】!$C$28,0,(发电量计算【计算逻辑页】!R4088+发电量计算【计算逻辑页】!T4087-结论【关键目标】!$C$28))</f>
        <v>22.211826000000002</v>
      </c>
      <c r="V4088" s="5">
        <f t="shared" si="571"/>
        <v>0</v>
      </c>
      <c r="W4088" s="5">
        <f t="shared" si="572"/>
        <v>0.8627790406000001</v>
      </c>
      <c r="X4088" s="5">
        <f t="shared" si="575"/>
        <v>0</v>
      </c>
    </row>
    <row r="4089" spans="1:24" x14ac:dyDescent="0.15">
      <c r="A4089" s="7">
        <v>4088</v>
      </c>
      <c r="B4089" s="7">
        <v>6</v>
      </c>
      <c r="C4089" s="7">
        <v>20</v>
      </c>
      <c r="D4089" s="7">
        <v>8</v>
      </c>
      <c r="E4089" s="7">
        <v>171</v>
      </c>
      <c r="F4089" s="7">
        <v>24</v>
      </c>
      <c r="G4089" s="7">
        <v>442.6</v>
      </c>
      <c r="H4089" s="7">
        <f t="shared" si="567"/>
        <v>2</v>
      </c>
      <c r="I4089" s="16">
        <f t="shared" si="568"/>
        <v>45097</v>
      </c>
      <c r="J4089" s="17">
        <v>0.70809999999999995</v>
      </c>
      <c r="K4089" s="18">
        <f>G4089*结论【关键目标】!C$27*0.7735*0.001</f>
        <v>41.082132000000001</v>
      </c>
      <c r="L4089" s="5">
        <v>21465.066200000001</v>
      </c>
      <c r="M4089" s="5">
        <f>ABS(IF(L4089&lt;=0,L4089/耗电量关键数据!$B$6/1000,L4089/耗电量关键数据!$B$5/1000))</f>
        <v>6.1328760571428571</v>
      </c>
      <c r="N4089" s="5">
        <f>电气设备逐时使用率计算!H4065</f>
        <v>11.688450000000001</v>
      </c>
      <c r="O4089" s="5">
        <f>灯光逐时使用率计算!H4065</f>
        <v>6.2338399999999998</v>
      </c>
      <c r="P4089" s="19">
        <f t="shared" si="569"/>
        <v>24.055166057142859</v>
      </c>
      <c r="Q4089" s="19">
        <f t="shared" si="573"/>
        <v>0</v>
      </c>
      <c r="R4089" s="20">
        <f t="shared" si="570"/>
        <v>41.082132000000001</v>
      </c>
      <c r="S4089" s="20">
        <f t="shared" si="574"/>
        <v>0</v>
      </c>
      <c r="T4089" s="20">
        <f>IF((T4088+R4089)&lt;0,0,IF((T4088+R4089)&gt;结论【关键目标】!C$28,结论【关键目标】!C$28,T4088+R4089))</f>
        <v>22</v>
      </c>
      <c r="U4089" s="19">
        <f>IF((T4088+R4089)&lt;结论【关键目标】!$C$28,0,(发电量计算【计算逻辑页】!R4089+发电量计算【计算逻辑页】!T4088-结论【关键目标】!$C$28))</f>
        <v>41.082132000000001</v>
      </c>
      <c r="V4089" s="5">
        <f t="shared" si="571"/>
        <v>14.3787462</v>
      </c>
      <c r="W4089" s="5">
        <f t="shared" si="572"/>
        <v>17.033463085062856</v>
      </c>
      <c r="X4089" s="5">
        <f t="shared" si="575"/>
        <v>0</v>
      </c>
    </row>
    <row r="4090" spans="1:24" x14ac:dyDescent="0.15">
      <c r="A4090" s="7">
        <v>4089</v>
      </c>
      <c r="B4090" s="7">
        <v>6</v>
      </c>
      <c r="C4090" s="7">
        <v>20</v>
      </c>
      <c r="D4090" s="7">
        <v>9</v>
      </c>
      <c r="E4090" s="7">
        <v>171</v>
      </c>
      <c r="F4090" s="7">
        <v>25.2</v>
      </c>
      <c r="G4090" s="7">
        <v>576.5</v>
      </c>
      <c r="H4090" s="7">
        <f t="shared" si="567"/>
        <v>2</v>
      </c>
      <c r="I4090" s="16">
        <f t="shared" si="568"/>
        <v>45097</v>
      </c>
      <c r="J4090" s="17">
        <v>0.70809999999999995</v>
      </c>
      <c r="K4090" s="18">
        <f>G4090*结论【关键目标】!C$27*0.7735*0.001</f>
        <v>53.510729999999995</v>
      </c>
      <c r="L4090" s="5">
        <v>39657.649310000001</v>
      </c>
      <c r="M4090" s="5">
        <f>ABS(IF(L4090&lt;=0,L4090/耗电量关键数据!$B$6/1000,L4090/耗电量关键数据!$B$5/1000))</f>
        <v>11.330756945714285</v>
      </c>
      <c r="N4090" s="5">
        <f>电气设备逐时使用率计算!H4066</f>
        <v>22.208055000000002</v>
      </c>
      <c r="O4090" s="5">
        <f>灯光逐时使用率计算!H4066</f>
        <v>11.844296</v>
      </c>
      <c r="P4090" s="19">
        <f t="shared" si="569"/>
        <v>45.383107945714286</v>
      </c>
      <c r="Q4090" s="19">
        <f t="shared" si="573"/>
        <v>0</v>
      </c>
      <c r="R4090" s="20">
        <f t="shared" si="570"/>
        <v>53.510729999999995</v>
      </c>
      <c r="S4090" s="20">
        <f t="shared" si="574"/>
        <v>0</v>
      </c>
      <c r="T4090" s="20">
        <f>IF((T4089+R4090)&lt;0,0,IF((T4089+R4090)&gt;结论【关键目标】!C$28,结论【关键目标】!C$28,T4089+R4090))</f>
        <v>22</v>
      </c>
      <c r="U4090" s="19">
        <f>IF((T4089+R4090)&lt;结论【关键目标】!$C$28,0,(发电量计算【计算逻辑页】!R4090+发电量计算【计算逻辑页】!T4089-结论【关键目标】!$C$28))</f>
        <v>53.510729999999995</v>
      </c>
      <c r="V4090" s="5">
        <f t="shared" si="571"/>
        <v>18.728755499999998</v>
      </c>
      <c r="W4090" s="5">
        <f t="shared" si="572"/>
        <v>32.135778736360287</v>
      </c>
      <c r="X4090" s="5">
        <f t="shared" si="575"/>
        <v>0</v>
      </c>
    </row>
    <row r="4091" spans="1:24" x14ac:dyDescent="0.15">
      <c r="A4091" s="7">
        <v>4090</v>
      </c>
      <c r="B4091" s="7">
        <v>6</v>
      </c>
      <c r="C4091" s="7">
        <v>20</v>
      </c>
      <c r="D4091" s="7">
        <v>10</v>
      </c>
      <c r="E4091" s="7">
        <v>171</v>
      </c>
      <c r="F4091" s="7">
        <v>26</v>
      </c>
      <c r="G4091" s="7">
        <v>717</v>
      </c>
      <c r="H4091" s="7">
        <f t="shared" si="567"/>
        <v>2</v>
      </c>
      <c r="I4091" s="16">
        <f t="shared" si="568"/>
        <v>45097</v>
      </c>
      <c r="J4091" s="17">
        <v>0.70809999999999995</v>
      </c>
      <c r="K4091" s="18">
        <f>G4091*结论【关键目标】!C$27*0.7735*0.001</f>
        <v>66.551940000000002</v>
      </c>
      <c r="L4091" s="5">
        <v>47975.413240000002</v>
      </c>
      <c r="M4091" s="5">
        <f>ABS(IF(L4091&lt;=0,L4091/耗电量关键数据!$B$6/1000,L4091/耗电量关键数据!$B$5/1000))</f>
        <v>13.707260925714287</v>
      </c>
      <c r="N4091" s="5">
        <f>电气设备逐时使用率计算!H4067</f>
        <v>22.208055000000002</v>
      </c>
      <c r="O4091" s="5">
        <f>灯光逐时使用率计算!H4067</f>
        <v>11.844296</v>
      </c>
      <c r="P4091" s="19">
        <f t="shared" si="569"/>
        <v>47.759611925714289</v>
      </c>
      <c r="Q4091" s="19">
        <f t="shared" si="573"/>
        <v>0</v>
      </c>
      <c r="R4091" s="20">
        <f t="shared" si="570"/>
        <v>66.551940000000002</v>
      </c>
      <c r="S4091" s="20">
        <f t="shared" si="574"/>
        <v>0</v>
      </c>
      <c r="T4091" s="20">
        <f>IF((T4090+R4091)&lt;0,0,IF((T4090+R4091)&gt;结论【关键目标】!C$28,结论【关键目标】!C$28,T4090+R4091))</f>
        <v>22</v>
      </c>
      <c r="U4091" s="19">
        <f>IF((T4090+R4091)&lt;结论【关键目标】!$C$28,0,(发电量计算【计算逻辑页】!R4091+发电量计算【计算逻辑页】!T4090-结论【关键目标】!$C$28))</f>
        <v>66.551940000000002</v>
      </c>
      <c r="V4091" s="5">
        <f t="shared" si="571"/>
        <v>23.293178999999999</v>
      </c>
      <c r="W4091" s="5">
        <f t="shared" si="572"/>
        <v>33.818581204598289</v>
      </c>
      <c r="X4091" s="5">
        <f t="shared" si="575"/>
        <v>0</v>
      </c>
    </row>
    <row r="4092" spans="1:24" x14ac:dyDescent="0.15">
      <c r="A4092" s="7">
        <v>4091</v>
      </c>
      <c r="B4092" s="7">
        <v>6</v>
      </c>
      <c r="C4092" s="7">
        <v>20</v>
      </c>
      <c r="D4092" s="7">
        <v>11</v>
      </c>
      <c r="E4092" s="7">
        <v>171</v>
      </c>
      <c r="F4092" s="7">
        <v>27</v>
      </c>
      <c r="G4092" s="7">
        <v>746.8</v>
      </c>
      <c r="H4092" s="7">
        <f t="shared" si="567"/>
        <v>2</v>
      </c>
      <c r="I4092" s="16">
        <f t="shared" si="568"/>
        <v>45097</v>
      </c>
      <c r="J4092" s="17">
        <v>1.2267999999999999</v>
      </c>
      <c r="K4092" s="18">
        <f>G4092*结论【关键目标】!C$27*0.7735*0.001</f>
        <v>69.317976000000002</v>
      </c>
      <c r="L4092" s="5">
        <v>53166.209719999999</v>
      </c>
      <c r="M4092" s="5">
        <f>ABS(IF(L4092&lt;=0,L4092/耗电量关键数据!$B$6/1000,L4092/耗电量关键数据!$B$5/1000))</f>
        <v>15.190345634285713</v>
      </c>
      <c r="N4092" s="5">
        <f>电气设备逐时使用率计算!H4068</f>
        <v>22.208055000000002</v>
      </c>
      <c r="O4092" s="5">
        <f>灯光逐时使用率计算!H4068</f>
        <v>11.844296</v>
      </c>
      <c r="P4092" s="19">
        <f t="shared" si="569"/>
        <v>49.242696634285714</v>
      </c>
      <c r="Q4092" s="19">
        <f t="shared" si="573"/>
        <v>49.242696634285714</v>
      </c>
      <c r="R4092" s="20">
        <f t="shared" si="570"/>
        <v>20.075279365714287</v>
      </c>
      <c r="S4092" s="20">
        <f t="shared" si="574"/>
        <v>0</v>
      </c>
      <c r="T4092" s="20">
        <f>IF((T4091+R4092)&lt;0,0,IF((T4091+R4092)&gt;结论【关键目标】!C$28,结论【关键目标】!C$28,T4091+R4092))</f>
        <v>22</v>
      </c>
      <c r="U4092" s="19">
        <f>IF((T4091+R4092)&lt;结论【关键目标】!$C$28,0,(发电量计算【计算逻辑页】!R4092+发电量计算【计算逻辑页】!T4091-结论【关键目标】!$C$28))</f>
        <v>20.075279365714287</v>
      </c>
      <c r="V4092" s="5">
        <f t="shared" si="571"/>
        <v>7.0263477779999999</v>
      </c>
      <c r="W4092" s="5">
        <f t="shared" si="572"/>
        <v>60.410940230941712</v>
      </c>
      <c r="X4092" s="5">
        <f t="shared" si="575"/>
        <v>0</v>
      </c>
    </row>
    <row r="4093" spans="1:24" x14ac:dyDescent="0.15">
      <c r="A4093" s="7">
        <v>4092</v>
      </c>
      <c r="B4093" s="7">
        <v>6</v>
      </c>
      <c r="C4093" s="7">
        <v>20</v>
      </c>
      <c r="D4093" s="7">
        <v>12</v>
      </c>
      <c r="E4093" s="7">
        <v>171</v>
      </c>
      <c r="F4093" s="7">
        <v>28.8</v>
      </c>
      <c r="G4093" s="7">
        <v>722.5</v>
      </c>
      <c r="H4093" s="7">
        <f t="shared" si="567"/>
        <v>2</v>
      </c>
      <c r="I4093" s="16">
        <f t="shared" si="568"/>
        <v>45097</v>
      </c>
      <c r="J4093" s="17">
        <v>1.2267999999999999</v>
      </c>
      <c r="K4093" s="18">
        <f>G4093*结论【关键目标】!C$27*0.7735*0.001</f>
        <v>67.062449999999998</v>
      </c>
      <c r="L4093" s="5">
        <v>48174.64993</v>
      </c>
      <c r="M4093" s="5">
        <f>ABS(IF(L4093&lt;=0,L4093/耗电量关键数据!$B$6/1000,L4093/耗电量关键数据!$B$5/1000))</f>
        <v>13.764185694285715</v>
      </c>
      <c r="N4093" s="5">
        <f>电气设备逐时使用率计算!H4069</f>
        <v>11.688450000000001</v>
      </c>
      <c r="O4093" s="5">
        <f>灯光逐时使用率计算!H4069</f>
        <v>9.9741440000000008</v>
      </c>
      <c r="P4093" s="19">
        <f t="shared" si="569"/>
        <v>35.42677969428572</v>
      </c>
      <c r="Q4093" s="19">
        <f t="shared" si="573"/>
        <v>35.42677969428572</v>
      </c>
      <c r="R4093" s="20">
        <f t="shared" si="570"/>
        <v>31.635670305714278</v>
      </c>
      <c r="S4093" s="20">
        <f t="shared" si="574"/>
        <v>0</v>
      </c>
      <c r="T4093" s="20">
        <f>IF((T4092+R4093)&lt;0,0,IF((T4092+R4093)&gt;结论【关键目标】!C$28,结论【关键目标】!C$28,T4092+R4093))</f>
        <v>22</v>
      </c>
      <c r="U4093" s="19">
        <f>IF((T4092+R4093)&lt;结论【关键目标】!$C$28,0,(发电量计算【计算逻辑页】!R4093+发电量计算【计算逻辑页】!T4092-结论【关键目标】!$C$28))</f>
        <v>31.635670305714278</v>
      </c>
      <c r="V4093" s="5">
        <f t="shared" si="571"/>
        <v>11.072484606999996</v>
      </c>
      <c r="W4093" s="5">
        <f t="shared" si="572"/>
        <v>43.461573328949719</v>
      </c>
      <c r="X4093" s="5">
        <f t="shared" si="575"/>
        <v>0</v>
      </c>
    </row>
    <row r="4094" spans="1:24" x14ac:dyDescent="0.15">
      <c r="A4094" s="7">
        <v>4093</v>
      </c>
      <c r="B4094" s="7">
        <v>6</v>
      </c>
      <c r="C4094" s="7">
        <v>20</v>
      </c>
      <c r="D4094" s="7">
        <v>13</v>
      </c>
      <c r="E4094" s="7">
        <v>171</v>
      </c>
      <c r="F4094" s="7">
        <v>30</v>
      </c>
      <c r="G4094" s="7">
        <v>776.6</v>
      </c>
      <c r="H4094" s="7">
        <f t="shared" si="567"/>
        <v>2</v>
      </c>
      <c r="I4094" s="16">
        <f t="shared" si="568"/>
        <v>45097</v>
      </c>
      <c r="J4094" s="17">
        <v>1.2267999999999999</v>
      </c>
      <c r="K4094" s="18">
        <f>G4094*结论【关键目标】!C$27*0.7735*0.001</f>
        <v>72.084012000000001</v>
      </c>
      <c r="L4094" s="5">
        <v>49958.486830000002</v>
      </c>
      <c r="M4094" s="5">
        <f>ABS(IF(L4094&lt;=0,L4094/耗电量关键数据!$B$6/1000,L4094/耗电量关键数据!$B$5/1000))</f>
        <v>14.27385338</v>
      </c>
      <c r="N4094" s="5">
        <f>电气设备逐时使用率计算!H4070</f>
        <v>11.688450000000001</v>
      </c>
      <c r="O4094" s="5">
        <f>灯光逐时使用率计算!H4070</f>
        <v>9.9741440000000008</v>
      </c>
      <c r="P4094" s="19">
        <f t="shared" si="569"/>
        <v>35.936447380000004</v>
      </c>
      <c r="Q4094" s="19">
        <f t="shared" si="573"/>
        <v>35.936447380000004</v>
      </c>
      <c r="R4094" s="20">
        <f t="shared" si="570"/>
        <v>36.147564619999997</v>
      </c>
      <c r="S4094" s="20">
        <f t="shared" si="574"/>
        <v>0</v>
      </c>
      <c r="T4094" s="20">
        <f>IF((T4093+R4094)&lt;0,0,IF((T4093+R4094)&gt;结论【关键目标】!C$28,结论【关键目标】!C$28,T4093+R4094))</f>
        <v>22</v>
      </c>
      <c r="U4094" s="19">
        <f>IF((T4093+R4094)&lt;结论【关键目标】!$C$28,0,(发电量计算【计算逻辑页】!R4094+发电量计算【计算逻辑页】!T4093-结论【关键目标】!$C$28))</f>
        <v>36.147564619999997</v>
      </c>
      <c r="V4094" s="5">
        <f t="shared" si="571"/>
        <v>12.651647616999998</v>
      </c>
      <c r="W4094" s="5">
        <f t="shared" si="572"/>
        <v>44.086833645784004</v>
      </c>
      <c r="X4094" s="5">
        <f t="shared" si="575"/>
        <v>0</v>
      </c>
    </row>
    <row r="4095" spans="1:24" x14ac:dyDescent="0.15">
      <c r="A4095" s="7">
        <v>4094</v>
      </c>
      <c r="B4095" s="7">
        <v>6</v>
      </c>
      <c r="C4095" s="7">
        <v>20</v>
      </c>
      <c r="D4095" s="7">
        <v>14</v>
      </c>
      <c r="E4095" s="7">
        <v>171</v>
      </c>
      <c r="F4095" s="7">
        <v>32</v>
      </c>
      <c r="G4095" s="7">
        <v>743.9</v>
      </c>
      <c r="H4095" s="7">
        <f t="shared" si="567"/>
        <v>2</v>
      </c>
      <c r="I4095" s="16">
        <f t="shared" si="568"/>
        <v>45097</v>
      </c>
      <c r="J4095" s="17">
        <v>1.2267999999999999</v>
      </c>
      <c r="K4095" s="18">
        <f>G4095*结论【关键目标】!C$27*0.7735*0.001</f>
        <v>69.048797999999991</v>
      </c>
      <c r="L4095" s="5">
        <v>58544.680520000002</v>
      </c>
      <c r="M4095" s="5">
        <f>ABS(IF(L4095&lt;=0,L4095/耗电量关键数据!$B$6/1000,L4095/耗电量关键数据!$B$5/1000))</f>
        <v>16.727051577142859</v>
      </c>
      <c r="N4095" s="5">
        <f>电气设备逐时使用率计算!H4071</f>
        <v>22.208055000000002</v>
      </c>
      <c r="O4095" s="5">
        <f>灯光逐时使用率计算!H4071</f>
        <v>11.844296</v>
      </c>
      <c r="P4095" s="19">
        <f t="shared" si="569"/>
        <v>50.779402577142861</v>
      </c>
      <c r="Q4095" s="19">
        <f t="shared" si="573"/>
        <v>50.779402577142861</v>
      </c>
      <c r="R4095" s="20">
        <f t="shared" si="570"/>
        <v>18.26939542285713</v>
      </c>
      <c r="S4095" s="20">
        <f t="shared" si="574"/>
        <v>0</v>
      </c>
      <c r="T4095" s="20">
        <f>IF((T4094+R4095)&lt;0,0,IF((T4094+R4095)&gt;结论【关键目标】!C$28,结论【关键目标】!C$28,T4094+R4095))</f>
        <v>22</v>
      </c>
      <c r="U4095" s="19">
        <f>IF((T4094+R4095)&lt;结论【关键目标】!$C$28,0,(发电量计算【计算逻辑页】!R4095+发电量计算【计算逻辑页】!T4094-结论【关键目标】!$C$28))</f>
        <v>18.26939542285713</v>
      </c>
      <c r="V4095" s="5">
        <f t="shared" si="571"/>
        <v>6.3942883979999952</v>
      </c>
      <c r="W4095" s="5">
        <f t="shared" si="572"/>
        <v>62.296171081638853</v>
      </c>
      <c r="X4095" s="5">
        <f t="shared" si="575"/>
        <v>0</v>
      </c>
    </row>
    <row r="4096" spans="1:24" x14ac:dyDescent="0.15">
      <c r="A4096" s="7">
        <v>4095</v>
      </c>
      <c r="B4096" s="7">
        <v>6</v>
      </c>
      <c r="C4096" s="7">
        <v>20</v>
      </c>
      <c r="D4096" s="7">
        <v>15</v>
      </c>
      <c r="E4096" s="7">
        <v>171</v>
      </c>
      <c r="F4096" s="7">
        <v>31.6</v>
      </c>
      <c r="G4096" s="7">
        <v>586.6</v>
      </c>
      <c r="H4096" s="7">
        <f t="shared" si="567"/>
        <v>2</v>
      </c>
      <c r="I4096" s="16">
        <f t="shared" si="568"/>
        <v>45097</v>
      </c>
      <c r="J4096" s="17">
        <v>1.2267999999999999</v>
      </c>
      <c r="K4096" s="18">
        <f>G4096*结论【关键目标】!C$27*0.7735*0.001</f>
        <v>54.448211999999998</v>
      </c>
      <c r="L4096" s="5">
        <v>56141.593439999997</v>
      </c>
      <c r="M4096" s="5">
        <f>ABS(IF(L4096&lt;=0,L4096/耗电量关键数据!$B$6/1000,L4096/耗电量关键数据!$B$5/1000))</f>
        <v>16.040455268571428</v>
      </c>
      <c r="N4096" s="5">
        <f>电气设备逐时使用率计算!H4072</f>
        <v>22.208055000000002</v>
      </c>
      <c r="O4096" s="5">
        <f>灯光逐时使用率计算!H4072</f>
        <v>11.844296</v>
      </c>
      <c r="P4096" s="19">
        <f t="shared" si="569"/>
        <v>50.092806268571429</v>
      </c>
      <c r="Q4096" s="19">
        <f t="shared" si="573"/>
        <v>50.092806268571429</v>
      </c>
      <c r="R4096" s="20">
        <f t="shared" si="570"/>
        <v>4.3554057314285686</v>
      </c>
      <c r="S4096" s="20">
        <f t="shared" si="574"/>
        <v>0</v>
      </c>
      <c r="T4096" s="20">
        <f>IF((T4095+R4096)&lt;0,0,IF((T4095+R4096)&gt;结论【关键目标】!C$28,结论【关键目标】!C$28,T4095+R4096))</f>
        <v>22</v>
      </c>
      <c r="U4096" s="19">
        <f>IF((T4095+R4096)&lt;结论【关键目标】!$C$28,0,(发电量计算【计算逻辑页】!R4096+发电量计算【计算逻辑页】!T4095-结论【关键目标】!$C$28))</f>
        <v>4.3554057314285686</v>
      </c>
      <c r="V4096" s="5">
        <f t="shared" si="571"/>
        <v>1.5243920059999989</v>
      </c>
      <c r="W4096" s="5">
        <f t="shared" si="572"/>
        <v>61.453854730283425</v>
      </c>
      <c r="X4096" s="5">
        <f t="shared" si="575"/>
        <v>0</v>
      </c>
    </row>
    <row r="4097" spans="1:24" x14ac:dyDescent="0.15">
      <c r="A4097" s="7">
        <v>4096</v>
      </c>
      <c r="B4097" s="7">
        <v>6</v>
      </c>
      <c r="C4097" s="7">
        <v>20</v>
      </c>
      <c r="D4097" s="7">
        <v>16</v>
      </c>
      <c r="E4097" s="7">
        <v>171</v>
      </c>
      <c r="F4097" s="7">
        <v>33</v>
      </c>
      <c r="G4097" s="7">
        <v>445.7</v>
      </c>
      <c r="H4097" s="7">
        <f t="shared" si="567"/>
        <v>2</v>
      </c>
      <c r="I4097" s="16">
        <f t="shared" si="568"/>
        <v>45097</v>
      </c>
      <c r="J4097" s="17">
        <v>0.70809999999999995</v>
      </c>
      <c r="K4097" s="18">
        <f>G4097*结论【关键目标】!C$27*0.7735*0.001</f>
        <v>41.369873999999996</v>
      </c>
      <c r="L4097" s="5">
        <v>54330.795270000002</v>
      </c>
      <c r="M4097" s="5">
        <f>ABS(IF(L4097&lt;=0,L4097/耗电量关键数据!$B$6/1000,L4097/耗电量关键数据!$B$5/1000))</f>
        <v>15.523084362857144</v>
      </c>
      <c r="N4097" s="5">
        <f>电气设备逐时使用率计算!H4073</f>
        <v>22.208055000000002</v>
      </c>
      <c r="O4097" s="5">
        <f>灯光逐时使用率计算!H4073</f>
        <v>11.844296</v>
      </c>
      <c r="P4097" s="19">
        <f t="shared" si="569"/>
        <v>49.575435362857149</v>
      </c>
      <c r="Q4097" s="19">
        <f t="shared" si="573"/>
        <v>0</v>
      </c>
      <c r="R4097" s="20">
        <f t="shared" si="570"/>
        <v>41.369873999999996</v>
      </c>
      <c r="S4097" s="20">
        <f t="shared" si="574"/>
        <v>0</v>
      </c>
      <c r="T4097" s="20">
        <f>IF((T4096+R4097)&lt;0,0,IF((T4096+R4097)&gt;结论【关键目标】!C$28,结论【关键目标】!C$28,T4096+R4097))</f>
        <v>22</v>
      </c>
      <c r="U4097" s="19">
        <f>IF((T4096+R4097)&lt;结论【关键目标】!$C$28,0,(发电量计算【计算逻辑页】!R4097+发电量计算【计算逻辑页】!T4096-结论【关键目标】!$C$28))</f>
        <v>41.369873999999996</v>
      </c>
      <c r="V4097" s="5">
        <f t="shared" si="571"/>
        <v>14.479455899999998</v>
      </c>
      <c r="W4097" s="5">
        <f t="shared" si="572"/>
        <v>29.294007779399994</v>
      </c>
      <c r="X4097" s="5">
        <f t="shared" si="575"/>
        <v>0</v>
      </c>
    </row>
    <row r="4098" spans="1:24" x14ac:dyDescent="0.15">
      <c r="A4098" s="7">
        <v>4097</v>
      </c>
      <c r="B4098" s="7">
        <v>6</v>
      </c>
      <c r="C4098" s="7">
        <v>20</v>
      </c>
      <c r="D4098" s="7">
        <v>17</v>
      </c>
      <c r="E4098" s="7">
        <v>171</v>
      </c>
      <c r="F4098" s="7">
        <v>34</v>
      </c>
      <c r="G4098" s="7">
        <v>293.39999999999998</v>
      </c>
      <c r="H4098" s="7">
        <f t="shared" ref="H4098:H4161" si="576">WEEKDAY(I:I,2)</f>
        <v>2</v>
      </c>
      <c r="I4098" s="16">
        <f t="shared" ref="I4098:I4161" si="577">DATE(2023,B4098,C4098)</f>
        <v>45097</v>
      </c>
      <c r="J4098" s="17">
        <v>0.70809999999999995</v>
      </c>
      <c r="K4098" s="18">
        <f>G4098*结论【关键目标】!C$27*0.7735*0.001</f>
        <v>27.233387999999998</v>
      </c>
      <c r="L4098" s="5">
        <v>48088.994749999998</v>
      </c>
      <c r="M4098" s="5">
        <f>ABS(IF(L4098&lt;=0,L4098/耗电量关键数据!$B$6/1000,L4098/耗电量关键数据!$B$5/1000))</f>
        <v>13.739712785714286</v>
      </c>
      <c r="N4098" s="5">
        <f>电气设备逐时使用率计算!H4074</f>
        <v>22.208055000000002</v>
      </c>
      <c r="O4098" s="5">
        <f>灯光逐时使用率计算!H4074</f>
        <v>11.844296</v>
      </c>
      <c r="P4098" s="19">
        <f t="shared" ref="P4098:P4161" si="578">M4098+N4098+O4098</f>
        <v>47.792063785714291</v>
      </c>
      <c r="Q4098" s="19">
        <f t="shared" si="573"/>
        <v>0</v>
      </c>
      <c r="R4098" s="20">
        <f t="shared" ref="R4098:R4161" si="579">K4098-Q4098</f>
        <v>27.233387999999998</v>
      </c>
      <c r="S4098" s="20">
        <f t="shared" si="574"/>
        <v>0</v>
      </c>
      <c r="T4098" s="20">
        <f>IF((T4097+R4098)&lt;0,0,IF((T4097+R4098)&gt;结论【关键目标】!C$28,结论【关键目标】!C$28,T4097+R4098))</f>
        <v>22</v>
      </c>
      <c r="U4098" s="19">
        <f>IF((T4097+R4098)&lt;结论【关键目标】!$C$28,0,(发电量计算【计算逻辑页】!R4098+发电量计算【计算逻辑页】!T4097-结论【关键目标】!$C$28))</f>
        <v>27.233387999999998</v>
      </c>
      <c r="V4098" s="5">
        <f t="shared" ref="V4098:V4161" si="580">IF(J4098&gt;0.35,U4098*0.35,0)</f>
        <v>9.5316857999999982</v>
      </c>
      <c r="W4098" s="5">
        <f t="shared" ref="W4098:W4161" si="581">IF(P4098&gt;K4098,K4098*J4098,P4098*J4098)</f>
        <v>19.283962042799999</v>
      </c>
      <c r="X4098" s="5">
        <f t="shared" si="575"/>
        <v>0</v>
      </c>
    </row>
    <row r="4099" spans="1:24" x14ac:dyDescent="0.15">
      <c r="A4099" s="7">
        <v>4098</v>
      </c>
      <c r="B4099" s="7">
        <v>6</v>
      </c>
      <c r="C4099" s="7">
        <v>20</v>
      </c>
      <c r="D4099" s="7">
        <v>18</v>
      </c>
      <c r="E4099" s="7">
        <v>171</v>
      </c>
      <c r="F4099" s="7">
        <v>33.9</v>
      </c>
      <c r="G4099" s="7">
        <v>145.6</v>
      </c>
      <c r="H4099" s="7">
        <f t="shared" si="576"/>
        <v>2</v>
      </c>
      <c r="I4099" s="16">
        <f t="shared" si="577"/>
        <v>45097</v>
      </c>
      <c r="J4099" s="17">
        <v>0.70809999999999995</v>
      </c>
      <c r="K4099" s="18">
        <f>G4099*结论【关键目标】!C$27*0.7735*0.001</f>
        <v>13.514591999999999</v>
      </c>
      <c r="L4099" s="5">
        <v>29044.98272</v>
      </c>
      <c r="M4099" s="5">
        <f>ABS(IF(L4099&lt;=0,L4099/耗电量关键数据!$B$6/1000,L4099/耗电量关键数据!$B$5/1000))</f>
        <v>8.2985664914285717</v>
      </c>
      <c r="N4099" s="5">
        <f>电气设备逐时使用率计算!H4075</f>
        <v>7.0130699999999999</v>
      </c>
      <c r="O4099" s="5">
        <f>灯光逐时使用率计算!H4075</f>
        <v>3.7403040000000001</v>
      </c>
      <c r="P4099" s="19">
        <f t="shared" si="578"/>
        <v>19.051940491428574</v>
      </c>
      <c r="Q4099" s="19">
        <f t="shared" ref="Q4099:Q4162" si="582">IF(J4099&gt;0.8,P4099,0)</f>
        <v>0</v>
      </c>
      <c r="R4099" s="20">
        <f t="shared" si="579"/>
        <v>13.514591999999999</v>
      </c>
      <c r="S4099" s="20">
        <f t="shared" ref="S4099:S4162" si="583">IF(R4099&lt;0,ABS(R4099),0)</f>
        <v>0</v>
      </c>
      <c r="T4099" s="20">
        <f>IF((T4098+R4099)&lt;0,0,IF((T4098+R4099)&gt;结论【关键目标】!C$28,结论【关键目标】!C$28,T4098+R4099))</f>
        <v>22</v>
      </c>
      <c r="U4099" s="19">
        <f>IF((T4098+R4099)&lt;结论【关键目标】!$C$28,0,(发电量计算【计算逻辑页】!R4099+发电量计算【计算逻辑页】!T4098-结论【关键目标】!$C$28))</f>
        <v>13.514592</v>
      </c>
      <c r="V4099" s="5">
        <f t="shared" si="580"/>
        <v>4.7301072</v>
      </c>
      <c r="W4099" s="5">
        <f t="shared" si="581"/>
        <v>9.569682595199998</v>
      </c>
      <c r="X4099" s="5">
        <f t="shared" si="575"/>
        <v>0</v>
      </c>
    </row>
    <row r="4100" spans="1:24" x14ac:dyDescent="0.15">
      <c r="A4100" s="7">
        <v>4099</v>
      </c>
      <c r="B4100" s="7">
        <v>6</v>
      </c>
      <c r="C4100" s="7">
        <v>20</v>
      </c>
      <c r="D4100" s="7">
        <v>19</v>
      </c>
      <c r="E4100" s="7">
        <v>171</v>
      </c>
      <c r="F4100" s="7">
        <v>33</v>
      </c>
      <c r="G4100" s="7">
        <v>0</v>
      </c>
      <c r="H4100" s="7">
        <f t="shared" si="576"/>
        <v>2</v>
      </c>
      <c r="I4100" s="16">
        <f t="shared" si="577"/>
        <v>45097</v>
      </c>
      <c r="J4100" s="17">
        <v>1.2267999999999999</v>
      </c>
      <c r="K4100" s="18">
        <f>G4100*结论【关键目标】!C$27*0.7735*0.001</f>
        <v>0</v>
      </c>
      <c r="L4100" s="5">
        <v>0</v>
      </c>
      <c r="M4100" s="5">
        <f>ABS(IF(L4100&lt;=0,L4100/耗电量关键数据!$B$6/1000,L4100/耗电量关键数据!$B$5/1000))</f>
        <v>0</v>
      </c>
      <c r="N4100" s="5">
        <f>电气设备逐时使用率计算!H4076</f>
        <v>7.0130699999999999</v>
      </c>
      <c r="O4100" s="5">
        <f>灯光逐时使用率计算!H4076</f>
        <v>3.7403040000000001</v>
      </c>
      <c r="P4100" s="19">
        <f t="shared" si="578"/>
        <v>10.753374000000001</v>
      </c>
      <c r="Q4100" s="19">
        <f t="shared" si="582"/>
        <v>10.753374000000001</v>
      </c>
      <c r="R4100" s="20">
        <f t="shared" si="579"/>
        <v>-10.753374000000001</v>
      </c>
      <c r="S4100" s="20">
        <f t="shared" si="583"/>
        <v>10.753374000000001</v>
      </c>
      <c r="T4100" s="20">
        <f>IF((T4099+R4100)&lt;0,0,IF((T4099+R4100)&gt;结论【关键目标】!C$28,结论【关键目标】!C$28,T4099+R4100))</f>
        <v>11.246625999999999</v>
      </c>
      <c r="U4100" s="19">
        <f>IF((T4099+R4100)&lt;结论【关键目标】!$C$28,0,(发电量计算【计算逻辑页】!R4100+发电量计算【计算逻辑页】!T4099-结论【关键目标】!$C$28))</f>
        <v>0</v>
      </c>
      <c r="V4100" s="5">
        <f t="shared" si="580"/>
        <v>0</v>
      </c>
      <c r="W4100" s="5">
        <f t="shared" si="581"/>
        <v>0</v>
      </c>
      <c r="X4100" s="5">
        <f t="shared" ref="X4100:X4163" si="584">(J4100-0.35)*IF(T4100&gt;S4100,S4100,T4100)</f>
        <v>9.428558323199999</v>
      </c>
    </row>
    <row r="4101" spans="1:24" x14ac:dyDescent="0.15">
      <c r="A4101" s="7">
        <v>4100</v>
      </c>
      <c r="B4101" s="7">
        <v>6</v>
      </c>
      <c r="C4101" s="7">
        <v>20</v>
      </c>
      <c r="D4101" s="7">
        <v>20</v>
      </c>
      <c r="E4101" s="7">
        <v>171</v>
      </c>
      <c r="F4101" s="7">
        <v>32</v>
      </c>
      <c r="G4101" s="7">
        <v>0</v>
      </c>
      <c r="H4101" s="7">
        <f t="shared" si="576"/>
        <v>2</v>
      </c>
      <c r="I4101" s="16">
        <f t="shared" si="577"/>
        <v>45097</v>
      </c>
      <c r="J4101" s="17">
        <v>1.2267999999999999</v>
      </c>
      <c r="K4101" s="18">
        <f>G4101*结论【关键目标】!C$27*0.7735*0.001</f>
        <v>0</v>
      </c>
      <c r="L4101" s="5">
        <v>0</v>
      </c>
      <c r="M4101" s="5">
        <f>ABS(IF(L4101&lt;=0,L4101/耗电量关键数据!$B$6/1000,L4101/耗电量关键数据!$B$5/1000))</f>
        <v>0</v>
      </c>
      <c r="N4101" s="5">
        <f>电气设备逐时使用率计算!H4077</f>
        <v>1.1688450000000001</v>
      </c>
      <c r="O4101" s="5">
        <f>灯光逐时使用率计算!H4077</f>
        <v>0.37403039999999999</v>
      </c>
      <c r="P4101" s="19">
        <f t="shared" si="578"/>
        <v>1.5428754000000002</v>
      </c>
      <c r="Q4101" s="19">
        <f t="shared" si="582"/>
        <v>1.5428754000000002</v>
      </c>
      <c r="R4101" s="20">
        <f t="shared" si="579"/>
        <v>-1.5428754000000002</v>
      </c>
      <c r="S4101" s="20">
        <f t="shared" si="583"/>
        <v>1.5428754000000002</v>
      </c>
      <c r="T4101" s="20">
        <f>IF((T4100+R4101)&lt;0,0,IF((T4100+R4101)&gt;结论【关键目标】!C$28,结论【关键目标】!C$28,T4100+R4101))</f>
        <v>9.7037505999999993</v>
      </c>
      <c r="U4101" s="19">
        <f>IF((T4100+R4101)&lt;结论【关键目标】!$C$28,0,(发电量计算【计算逻辑页】!R4101+发电量计算【计算逻辑页】!T4100-结论【关键目标】!$C$28))</f>
        <v>0</v>
      </c>
      <c r="V4101" s="5">
        <f t="shared" si="580"/>
        <v>0</v>
      </c>
      <c r="W4101" s="5">
        <f t="shared" si="581"/>
        <v>0</v>
      </c>
      <c r="X4101" s="5">
        <f t="shared" si="584"/>
        <v>1.3527931507200002</v>
      </c>
    </row>
    <row r="4102" spans="1:24" x14ac:dyDescent="0.15">
      <c r="A4102" s="7">
        <v>4101</v>
      </c>
      <c r="B4102" s="7">
        <v>6</v>
      </c>
      <c r="C4102" s="7">
        <v>20</v>
      </c>
      <c r="D4102" s="7">
        <v>21</v>
      </c>
      <c r="E4102" s="7">
        <v>171</v>
      </c>
      <c r="F4102" s="7">
        <v>32.1</v>
      </c>
      <c r="G4102" s="7">
        <v>0</v>
      </c>
      <c r="H4102" s="7">
        <f t="shared" si="576"/>
        <v>2</v>
      </c>
      <c r="I4102" s="16">
        <f t="shared" si="577"/>
        <v>45097</v>
      </c>
      <c r="J4102" s="17">
        <v>1.2267999999999999</v>
      </c>
      <c r="K4102" s="18">
        <f>G4102*结论【关键目标】!C$27*0.7735*0.001</f>
        <v>0</v>
      </c>
      <c r="L4102" s="5">
        <v>0</v>
      </c>
      <c r="M4102" s="5">
        <f>ABS(IF(L4102&lt;=0,L4102/耗电量关键数据!$B$6/1000,L4102/耗电量关键数据!$B$5/1000))</f>
        <v>0</v>
      </c>
      <c r="N4102" s="5">
        <f>电气设备逐时使用率计算!H4078</f>
        <v>1.1688450000000001</v>
      </c>
      <c r="O4102" s="5">
        <f>灯光逐时使用率计算!H4078</f>
        <v>0.37403039999999999</v>
      </c>
      <c r="P4102" s="19">
        <f t="shared" si="578"/>
        <v>1.5428754000000002</v>
      </c>
      <c r="Q4102" s="19">
        <f t="shared" si="582"/>
        <v>1.5428754000000002</v>
      </c>
      <c r="R4102" s="20">
        <f t="shared" si="579"/>
        <v>-1.5428754000000002</v>
      </c>
      <c r="S4102" s="20">
        <f t="shared" si="583"/>
        <v>1.5428754000000002</v>
      </c>
      <c r="T4102" s="20">
        <f>IF((T4101+R4102)&lt;0,0,IF((T4101+R4102)&gt;结论【关键目标】!C$28,结论【关键目标】!C$28,T4101+R4102))</f>
        <v>8.1608751999999996</v>
      </c>
      <c r="U4102" s="19">
        <f>IF((T4101+R4102)&lt;结论【关键目标】!$C$28,0,(发电量计算【计算逻辑页】!R4102+发电量计算【计算逻辑页】!T4101-结论【关键目标】!$C$28))</f>
        <v>0</v>
      </c>
      <c r="V4102" s="5">
        <f t="shared" si="580"/>
        <v>0</v>
      </c>
      <c r="W4102" s="5">
        <f t="shared" si="581"/>
        <v>0</v>
      </c>
      <c r="X4102" s="5">
        <f t="shared" si="584"/>
        <v>1.3527931507200002</v>
      </c>
    </row>
    <row r="4103" spans="1:24" x14ac:dyDescent="0.15">
      <c r="A4103" s="7">
        <v>4102</v>
      </c>
      <c r="B4103" s="7">
        <v>6</v>
      </c>
      <c r="C4103" s="7">
        <v>20</v>
      </c>
      <c r="D4103" s="7">
        <v>22</v>
      </c>
      <c r="E4103" s="7">
        <v>171</v>
      </c>
      <c r="F4103" s="7">
        <v>30.6</v>
      </c>
      <c r="G4103" s="7">
        <v>0</v>
      </c>
      <c r="H4103" s="7">
        <f t="shared" si="576"/>
        <v>2</v>
      </c>
      <c r="I4103" s="16">
        <f t="shared" si="577"/>
        <v>45097</v>
      </c>
      <c r="J4103" s="17">
        <v>0.70809999999999995</v>
      </c>
      <c r="K4103" s="18">
        <f>G4103*结论【关键目标】!C$27*0.7735*0.001</f>
        <v>0</v>
      </c>
      <c r="L4103" s="5">
        <v>0</v>
      </c>
      <c r="M4103" s="5">
        <f>ABS(IF(L4103&lt;=0,L4103/耗电量关键数据!$B$6/1000,L4103/耗电量关键数据!$B$5/1000))</f>
        <v>0</v>
      </c>
      <c r="N4103" s="5">
        <f>电气设备逐时使用率计算!H4079</f>
        <v>1.1688450000000001</v>
      </c>
      <c r="O4103" s="5">
        <f>灯光逐时使用率计算!H4079</f>
        <v>0.37403039999999999</v>
      </c>
      <c r="P4103" s="19">
        <f t="shared" si="578"/>
        <v>1.5428754000000002</v>
      </c>
      <c r="Q4103" s="19">
        <f t="shared" si="582"/>
        <v>0</v>
      </c>
      <c r="R4103" s="20">
        <f t="shared" si="579"/>
        <v>0</v>
      </c>
      <c r="S4103" s="20">
        <f t="shared" si="583"/>
        <v>0</v>
      </c>
      <c r="T4103" s="20">
        <f>IF((T4102+R4103)&lt;0,0,IF((T4102+R4103)&gt;结论【关键目标】!C$28,结论【关键目标】!C$28,T4102+R4103))</f>
        <v>8.1608751999999996</v>
      </c>
      <c r="U4103" s="19">
        <f>IF((T4102+R4103)&lt;结论【关键目标】!$C$28,0,(发电量计算【计算逻辑页】!R4103+发电量计算【计算逻辑页】!T4102-结论【关键目标】!$C$28))</f>
        <v>0</v>
      </c>
      <c r="V4103" s="5">
        <f t="shared" si="580"/>
        <v>0</v>
      </c>
      <c r="W4103" s="5">
        <f t="shared" si="581"/>
        <v>0</v>
      </c>
      <c r="X4103" s="5">
        <f t="shared" si="584"/>
        <v>0</v>
      </c>
    </row>
    <row r="4104" spans="1:24" x14ac:dyDescent="0.15">
      <c r="A4104" s="7">
        <v>4103</v>
      </c>
      <c r="B4104" s="7">
        <v>6</v>
      </c>
      <c r="C4104" s="7">
        <v>20</v>
      </c>
      <c r="D4104" s="7">
        <v>23</v>
      </c>
      <c r="E4104" s="7">
        <v>171</v>
      </c>
      <c r="F4104" s="7">
        <v>29</v>
      </c>
      <c r="G4104" s="7">
        <v>0</v>
      </c>
      <c r="H4104" s="7">
        <f t="shared" si="576"/>
        <v>2</v>
      </c>
      <c r="I4104" s="16">
        <f t="shared" si="577"/>
        <v>45097</v>
      </c>
      <c r="J4104" s="17">
        <v>0.70809999999999995</v>
      </c>
      <c r="K4104" s="18">
        <f>G4104*结论【关键目标】!C$27*0.7735*0.001</f>
        <v>0</v>
      </c>
      <c r="L4104" s="5">
        <v>0</v>
      </c>
      <c r="M4104" s="5">
        <f>ABS(IF(L4104&lt;=0,L4104/耗电量关键数据!$B$6/1000,L4104/耗电量关键数据!$B$5/1000))</f>
        <v>0</v>
      </c>
      <c r="N4104" s="5">
        <f>电气设备逐时使用率计算!H4080</f>
        <v>1.1688450000000001</v>
      </c>
      <c r="O4104" s="5">
        <f>灯光逐时使用率计算!H4080</f>
        <v>0.37403039999999999</v>
      </c>
      <c r="P4104" s="19">
        <f t="shared" si="578"/>
        <v>1.5428754000000002</v>
      </c>
      <c r="Q4104" s="19">
        <f t="shared" si="582"/>
        <v>0</v>
      </c>
      <c r="R4104" s="20">
        <f t="shared" si="579"/>
        <v>0</v>
      </c>
      <c r="S4104" s="20">
        <f t="shared" si="583"/>
        <v>0</v>
      </c>
      <c r="T4104" s="20">
        <f>IF((T4103+R4104)&lt;0,0,IF((T4103+R4104)&gt;结论【关键目标】!C$28,结论【关键目标】!C$28,T4103+R4104))</f>
        <v>8.1608751999999996</v>
      </c>
      <c r="U4104" s="19">
        <f>IF((T4103+R4104)&lt;结论【关键目标】!$C$28,0,(发电量计算【计算逻辑页】!R4104+发电量计算【计算逻辑页】!T4103-结论【关键目标】!$C$28))</f>
        <v>0</v>
      </c>
      <c r="V4104" s="5">
        <f t="shared" si="580"/>
        <v>0</v>
      </c>
      <c r="W4104" s="5">
        <f t="shared" si="581"/>
        <v>0</v>
      </c>
      <c r="X4104" s="5">
        <f t="shared" si="584"/>
        <v>0</v>
      </c>
    </row>
    <row r="4105" spans="1:24" x14ac:dyDescent="0.15">
      <c r="A4105" s="7">
        <v>4104</v>
      </c>
      <c r="B4105" s="7">
        <v>6</v>
      </c>
      <c r="C4105" s="7">
        <v>20</v>
      </c>
      <c r="D4105" s="7">
        <v>24</v>
      </c>
      <c r="E4105" s="7">
        <v>171</v>
      </c>
      <c r="F4105" s="7">
        <v>30.1</v>
      </c>
      <c r="G4105" s="7">
        <v>0</v>
      </c>
      <c r="H4105" s="7">
        <f t="shared" si="576"/>
        <v>2</v>
      </c>
      <c r="I4105" s="16">
        <f t="shared" si="577"/>
        <v>45097</v>
      </c>
      <c r="J4105" s="17">
        <v>0.2407</v>
      </c>
      <c r="K4105" s="18">
        <f>G4105*结论【关键目标】!C$27*0.7735*0.001</f>
        <v>0</v>
      </c>
      <c r="L4105" s="5">
        <v>0</v>
      </c>
      <c r="M4105" s="5">
        <f>ABS(IF(L4105&lt;=0,L4105/耗电量关键数据!$B$6/1000,L4105/耗电量关键数据!$B$5/1000))</f>
        <v>0</v>
      </c>
      <c r="N4105" s="5">
        <f>电气设备逐时使用率计算!H4081</f>
        <v>1.1688450000000001</v>
      </c>
      <c r="O4105" s="5">
        <f>灯光逐时使用率计算!H4081</f>
        <v>0.37403039999999999</v>
      </c>
      <c r="P4105" s="19">
        <f t="shared" si="578"/>
        <v>1.5428754000000002</v>
      </c>
      <c r="Q4105" s="19">
        <f t="shared" si="582"/>
        <v>0</v>
      </c>
      <c r="R4105" s="20">
        <f t="shared" si="579"/>
        <v>0</v>
      </c>
      <c r="S4105" s="20">
        <f t="shared" si="583"/>
        <v>0</v>
      </c>
      <c r="T4105" s="20">
        <f>IF((T4104+R4105)&lt;0,0,IF((T4104+R4105)&gt;结论【关键目标】!C$28,结论【关键目标】!C$28,T4104+R4105))</f>
        <v>8.1608751999999996</v>
      </c>
      <c r="U4105" s="19">
        <f>IF((T4104+R4105)&lt;结论【关键目标】!$C$28,0,(发电量计算【计算逻辑页】!R4105+发电量计算【计算逻辑页】!T4104-结论【关键目标】!$C$28))</f>
        <v>0</v>
      </c>
      <c r="V4105" s="5">
        <f t="shared" si="580"/>
        <v>0</v>
      </c>
      <c r="W4105" s="5">
        <f t="shared" si="581"/>
        <v>0</v>
      </c>
      <c r="X4105" s="5">
        <f t="shared" si="584"/>
        <v>0</v>
      </c>
    </row>
    <row r="4106" spans="1:24" x14ac:dyDescent="0.15">
      <c r="A4106" s="7">
        <v>4105</v>
      </c>
      <c r="B4106" s="7">
        <v>6</v>
      </c>
      <c r="C4106" s="7">
        <v>21</v>
      </c>
      <c r="D4106" s="7">
        <v>1</v>
      </c>
      <c r="E4106" s="7">
        <v>172</v>
      </c>
      <c r="F4106" s="7">
        <v>28</v>
      </c>
      <c r="G4106" s="7">
        <v>0</v>
      </c>
      <c r="H4106" s="7">
        <f t="shared" si="576"/>
        <v>3</v>
      </c>
      <c r="I4106" s="16">
        <f t="shared" si="577"/>
        <v>45098</v>
      </c>
      <c r="J4106" s="17">
        <v>0.2407</v>
      </c>
      <c r="K4106" s="18">
        <f>G4106*结论【关键目标】!C$27*0.7735*0.001</f>
        <v>0</v>
      </c>
      <c r="L4106" s="5">
        <v>0</v>
      </c>
      <c r="M4106" s="5">
        <f>ABS(IF(L4106&lt;=0,L4106/耗电量关键数据!$B$6/1000,L4106/耗电量关键数据!$B$5/1000))</f>
        <v>0</v>
      </c>
      <c r="N4106" s="5">
        <f>电气设备逐时使用率计算!H4082</f>
        <v>1.1688450000000001</v>
      </c>
      <c r="O4106" s="5">
        <f>灯光逐时使用率计算!H4082</f>
        <v>0.37403039999999999</v>
      </c>
      <c r="P4106" s="19">
        <f t="shared" si="578"/>
        <v>1.5428754000000002</v>
      </c>
      <c r="Q4106" s="19">
        <f t="shared" si="582"/>
        <v>0</v>
      </c>
      <c r="R4106" s="20">
        <f t="shared" si="579"/>
        <v>0</v>
      </c>
      <c r="S4106" s="20">
        <f t="shared" si="583"/>
        <v>0</v>
      </c>
      <c r="T4106" s="20">
        <f>IF((T4105+R4106)&lt;0,0,IF((T4105+R4106)&gt;结论【关键目标】!C$28,结论【关键目标】!C$28,T4105+R4106))</f>
        <v>8.1608751999999996</v>
      </c>
      <c r="U4106" s="19">
        <f>IF((T4105+R4106)&lt;结论【关键目标】!$C$28,0,(发电量计算【计算逻辑页】!R4106+发电量计算【计算逻辑页】!T4105-结论【关键目标】!$C$28))</f>
        <v>0</v>
      </c>
      <c r="V4106" s="5">
        <f t="shared" si="580"/>
        <v>0</v>
      </c>
      <c r="W4106" s="5">
        <f t="shared" si="581"/>
        <v>0</v>
      </c>
      <c r="X4106" s="5">
        <f t="shared" si="584"/>
        <v>0</v>
      </c>
    </row>
    <row r="4107" spans="1:24" x14ac:dyDescent="0.15">
      <c r="A4107" s="7">
        <v>4106</v>
      </c>
      <c r="B4107" s="7">
        <v>6</v>
      </c>
      <c r="C4107" s="7">
        <v>21</v>
      </c>
      <c r="D4107" s="7">
        <v>2</v>
      </c>
      <c r="E4107" s="7">
        <v>172</v>
      </c>
      <c r="F4107" s="7">
        <v>28</v>
      </c>
      <c r="G4107" s="7">
        <v>0</v>
      </c>
      <c r="H4107" s="7">
        <f t="shared" si="576"/>
        <v>3</v>
      </c>
      <c r="I4107" s="16">
        <f t="shared" si="577"/>
        <v>45098</v>
      </c>
      <c r="J4107" s="17">
        <v>0.2407</v>
      </c>
      <c r="K4107" s="18">
        <f>G4107*结论【关键目标】!C$27*0.7735*0.001</f>
        <v>0</v>
      </c>
      <c r="L4107" s="5">
        <v>0</v>
      </c>
      <c r="M4107" s="5">
        <f>ABS(IF(L4107&lt;=0,L4107/耗电量关键数据!$B$6/1000,L4107/耗电量关键数据!$B$5/1000))</f>
        <v>0</v>
      </c>
      <c r="N4107" s="5">
        <f>电气设备逐时使用率计算!H4083</f>
        <v>1.1688450000000001</v>
      </c>
      <c r="O4107" s="5">
        <f>灯光逐时使用率计算!H4083</f>
        <v>0.37403039999999999</v>
      </c>
      <c r="P4107" s="19">
        <f t="shared" si="578"/>
        <v>1.5428754000000002</v>
      </c>
      <c r="Q4107" s="19">
        <f t="shared" si="582"/>
        <v>0</v>
      </c>
      <c r="R4107" s="20">
        <f t="shared" si="579"/>
        <v>0</v>
      </c>
      <c r="S4107" s="20">
        <f t="shared" si="583"/>
        <v>0</v>
      </c>
      <c r="T4107" s="20">
        <f>IF((T4106+R4107)&lt;0,0,IF((T4106+R4107)&gt;结论【关键目标】!C$28,结论【关键目标】!C$28,T4106+R4107))</f>
        <v>8.1608751999999996</v>
      </c>
      <c r="U4107" s="19">
        <f>IF((T4106+R4107)&lt;结论【关键目标】!$C$28,0,(发电量计算【计算逻辑页】!R4107+发电量计算【计算逻辑页】!T4106-结论【关键目标】!$C$28))</f>
        <v>0</v>
      </c>
      <c r="V4107" s="5">
        <f t="shared" si="580"/>
        <v>0</v>
      </c>
      <c r="W4107" s="5">
        <f t="shared" si="581"/>
        <v>0</v>
      </c>
      <c r="X4107" s="5">
        <f t="shared" si="584"/>
        <v>0</v>
      </c>
    </row>
    <row r="4108" spans="1:24" x14ac:dyDescent="0.15">
      <c r="A4108" s="7">
        <v>4107</v>
      </c>
      <c r="B4108" s="7">
        <v>6</v>
      </c>
      <c r="C4108" s="7">
        <v>21</v>
      </c>
      <c r="D4108" s="7">
        <v>3</v>
      </c>
      <c r="E4108" s="7">
        <v>172</v>
      </c>
      <c r="F4108" s="7">
        <v>28.2</v>
      </c>
      <c r="G4108" s="7">
        <v>0</v>
      </c>
      <c r="H4108" s="7">
        <f t="shared" si="576"/>
        <v>3</v>
      </c>
      <c r="I4108" s="16">
        <f t="shared" si="577"/>
        <v>45098</v>
      </c>
      <c r="J4108" s="17">
        <v>0.2407</v>
      </c>
      <c r="K4108" s="18">
        <f>G4108*结论【关键目标】!C$27*0.7735*0.001</f>
        <v>0</v>
      </c>
      <c r="L4108" s="5">
        <v>0</v>
      </c>
      <c r="M4108" s="5">
        <f>ABS(IF(L4108&lt;=0,L4108/耗电量关键数据!$B$6/1000,L4108/耗电量关键数据!$B$5/1000))</f>
        <v>0</v>
      </c>
      <c r="N4108" s="5">
        <f>电气设备逐时使用率计算!H4084</f>
        <v>1.1688450000000001</v>
      </c>
      <c r="O4108" s="5">
        <f>灯光逐时使用率计算!H4084</f>
        <v>0.37403039999999999</v>
      </c>
      <c r="P4108" s="19">
        <f t="shared" si="578"/>
        <v>1.5428754000000002</v>
      </c>
      <c r="Q4108" s="19">
        <f t="shared" si="582"/>
        <v>0</v>
      </c>
      <c r="R4108" s="20">
        <f t="shared" si="579"/>
        <v>0</v>
      </c>
      <c r="S4108" s="20">
        <f t="shared" si="583"/>
        <v>0</v>
      </c>
      <c r="T4108" s="20">
        <f>IF((T4107+R4108)&lt;0,0,IF((T4107+R4108)&gt;结论【关键目标】!C$28,结论【关键目标】!C$28,T4107+R4108))</f>
        <v>8.1608751999999996</v>
      </c>
      <c r="U4108" s="19">
        <f>IF((T4107+R4108)&lt;结论【关键目标】!$C$28,0,(发电量计算【计算逻辑页】!R4108+发电量计算【计算逻辑页】!T4107-结论【关键目标】!$C$28))</f>
        <v>0</v>
      </c>
      <c r="V4108" s="5">
        <f t="shared" si="580"/>
        <v>0</v>
      </c>
      <c r="W4108" s="5">
        <f t="shared" si="581"/>
        <v>0</v>
      </c>
      <c r="X4108" s="5">
        <f t="shared" si="584"/>
        <v>0</v>
      </c>
    </row>
    <row r="4109" spans="1:24" x14ac:dyDescent="0.15">
      <c r="A4109" s="7">
        <v>4108</v>
      </c>
      <c r="B4109" s="7">
        <v>6</v>
      </c>
      <c r="C4109" s="7">
        <v>21</v>
      </c>
      <c r="D4109" s="7">
        <v>4</v>
      </c>
      <c r="E4109" s="7">
        <v>172</v>
      </c>
      <c r="F4109" s="7">
        <v>25</v>
      </c>
      <c r="G4109" s="7">
        <v>0</v>
      </c>
      <c r="H4109" s="7">
        <f t="shared" si="576"/>
        <v>3</v>
      </c>
      <c r="I4109" s="16">
        <f t="shared" si="577"/>
        <v>45098</v>
      </c>
      <c r="J4109" s="17">
        <v>0.2407</v>
      </c>
      <c r="K4109" s="18">
        <f>G4109*结论【关键目标】!C$27*0.7735*0.001</f>
        <v>0</v>
      </c>
      <c r="L4109" s="5">
        <v>0</v>
      </c>
      <c r="M4109" s="5">
        <f>ABS(IF(L4109&lt;=0,L4109/耗电量关键数据!$B$6/1000,L4109/耗电量关键数据!$B$5/1000))</f>
        <v>0</v>
      </c>
      <c r="N4109" s="5">
        <f>电气设备逐时使用率计算!H4085</f>
        <v>1.1688450000000001</v>
      </c>
      <c r="O4109" s="5">
        <f>灯光逐时使用率计算!H4085</f>
        <v>0.37403039999999999</v>
      </c>
      <c r="P4109" s="19">
        <f t="shared" si="578"/>
        <v>1.5428754000000002</v>
      </c>
      <c r="Q4109" s="19">
        <f t="shared" si="582"/>
        <v>0</v>
      </c>
      <c r="R4109" s="20">
        <f t="shared" si="579"/>
        <v>0</v>
      </c>
      <c r="S4109" s="20">
        <f t="shared" si="583"/>
        <v>0</v>
      </c>
      <c r="T4109" s="20">
        <f>IF((T4108+R4109)&lt;0,0,IF((T4108+R4109)&gt;结论【关键目标】!C$28,结论【关键目标】!C$28,T4108+R4109))</f>
        <v>8.1608751999999996</v>
      </c>
      <c r="U4109" s="19">
        <f>IF((T4108+R4109)&lt;结论【关键目标】!$C$28,0,(发电量计算【计算逻辑页】!R4109+发电量计算【计算逻辑页】!T4108-结论【关键目标】!$C$28))</f>
        <v>0</v>
      </c>
      <c r="V4109" s="5">
        <f t="shared" si="580"/>
        <v>0</v>
      </c>
      <c r="W4109" s="5">
        <f t="shared" si="581"/>
        <v>0</v>
      </c>
      <c r="X4109" s="5">
        <f t="shared" si="584"/>
        <v>0</v>
      </c>
    </row>
    <row r="4110" spans="1:24" x14ac:dyDescent="0.15">
      <c r="A4110" s="7">
        <v>4109</v>
      </c>
      <c r="B4110" s="7">
        <v>6</v>
      </c>
      <c r="C4110" s="7">
        <v>21</v>
      </c>
      <c r="D4110" s="7">
        <v>5</v>
      </c>
      <c r="E4110" s="7">
        <v>172</v>
      </c>
      <c r="F4110" s="7">
        <v>25</v>
      </c>
      <c r="G4110" s="7">
        <v>25.8</v>
      </c>
      <c r="H4110" s="7">
        <f t="shared" si="576"/>
        <v>3</v>
      </c>
      <c r="I4110" s="16">
        <f t="shared" si="577"/>
        <v>45098</v>
      </c>
      <c r="J4110" s="17">
        <v>0.2407</v>
      </c>
      <c r="K4110" s="18">
        <f>G4110*结论【关键目标】!C$27*0.7735*0.001</f>
        <v>2.3947560000000001</v>
      </c>
      <c r="L4110" s="5">
        <v>0</v>
      </c>
      <c r="M4110" s="5">
        <f>ABS(IF(L4110&lt;=0,L4110/耗电量关键数据!$B$6/1000,L4110/耗电量关键数据!$B$5/1000))</f>
        <v>0</v>
      </c>
      <c r="N4110" s="5">
        <f>电气设备逐时使用率计算!H4086</f>
        <v>1.1688450000000001</v>
      </c>
      <c r="O4110" s="5">
        <f>灯光逐时使用率计算!H4086</f>
        <v>0.37403039999999999</v>
      </c>
      <c r="P4110" s="19">
        <f t="shared" si="578"/>
        <v>1.5428754000000002</v>
      </c>
      <c r="Q4110" s="19">
        <f t="shared" si="582"/>
        <v>0</v>
      </c>
      <c r="R4110" s="20">
        <f t="shared" si="579"/>
        <v>2.3947560000000001</v>
      </c>
      <c r="S4110" s="20">
        <f t="shared" si="583"/>
        <v>0</v>
      </c>
      <c r="T4110" s="20">
        <f>IF((T4109+R4110)&lt;0,0,IF((T4109+R4110)&gt;结论【关键目标】!C$28,结论【关键目标】!C$28,T4109+R4110))</f>
        <v>10.555631200000001</v>
      </c>
      <c r="U4110" s="19">
        <f>IF((T4109+R4110)&lt;结论【关键目标】!$C$28,0,(发电量计算【计算逻辑页】!R4110+发电量计算【计算逻辑页】!T4109-结论【关键目标】!$C$28))</f>
        <v>0</v>
      </c>
      <c r="V4110" s="5">
        <f t="shared" si="580"/>
        <v>0</v>
      </c>
      <c r="W4110" s="5">
        <f t="shared" si="581"/>
        <v>0.37137010878000004</v>
      </c>
      <c r="X4110" s="5">
        <f t="shared" si="584"/>
        <v>0</v>
      </c>
    </row>
    <row r="4111" spans="1:24" x14ac:dyDescent="0.15">
      <c r="A4111" s="7">
        <v>4110</v>
      </c>
      <c r="B4111" s="7">
        <v>6</v>
      </c>
      <c r="C4111" s="7">
        <v>21</v>
      </c>
      <c r="D4111" s="7">
        <v>6</v>
      </c>
      <c r="E4111" s="7">
        <v>172</v>
      </c>
      <c r="F4111" s="7">
        <v>26.8</v>
      </c>
      <c r="G4111" s="7">
        <v>154.30000000000001</v>
      </c>
      <c r="H4111" s="7">
        <f t="shared" si="576"/>
        <v>3</v>
      </c>
      <c r="I4111" s="16">
        <f t="shared" si="577"/>
        <v>45098</v>
      </c>
      <c r="J4111" s="17">
        <v>0.2407</v>
      </c>
      <c r="K4111" s="18">
        <f>G4111*结论【关键目标】!C$27*0.7735*0.001</f>
        <v>14.322126000000001</v>
      </c>
      <c r="L4111" s="5">
        <v>0</v>
      </c>
      <c r="M4111" s="5">
        <f>ABS(IF(L4111&lt;=0,L4111/耗电量关键数据!$B$6/1000,L4111/耗电量关键数据!$B$5/1000))</f>
        <v>0</v>
      </c>
      <c r="N4111" s="5">
        <f>电气设备逐时使用率计算!H4087</f>
        <v>1.1688450000000001</v>
      </c>
      <c r="O4111" s="5">
        <f>灯光逐时使用率计算!H4087</f>
        <v>0.37403039999999999</v>
      </c>
      <c r="P4111" s="19">
        <f t="shared" si="578"/>
        <v>1.5428754000000002</v>
      </c>
      <c r="Q4111" s="19">
        <f t="shared" si="582"/>
        <v>0</v>
      </c>
      <c r="R4111" s="20">
        <f t="shared" si="579"/>
        <v>14.322126000000001</v>
      </c>
      <c r="S4111" s="20">
        <f t="shared" si="583"/>
        <v>0</v>
      </c>
      <c r="T4111" s="20">
        <f>IF((T4110+R4111)&lt;0,0,IF((T4110+R4111)&gt;结论【关键目标】!C$28,结论【关键目标】!C$28,T4110+R4111))</f>
        <v>22</v>
      </c>
      <c r="U4111" s="19">
        <f>IF((T4110+R4111)&lt;结论【关键目标】!$C$28,0,(发电量计算【计算逻辑页】!R4111+发电量计算【计算逻辑页】!T4110-结论【关键目标】!$C$28))</f>
        <v>2.8777572000000013</v>
      </c>
      <c r="V4111" s="5">
        <f t="shared" si="580"/>
        <v>0</v>
      </c>
      <c r="W4111" s="5">
        <f t="shared" si="581"/>
        <v>0.37137010878000004</v>
      </c>
      <c r="X4111" s="5">
        <f t="shared" si="584"/>
        <v>0</v>
      </c>
    </row>
    <row r="4112" spans="1:24" x14ac:dyDescent="0.15">
      <c r="A4112" s="7">
        <v>4111</v>
      </c>
      <c r="B4112" s="7">
        <v>6</v>
      </c>
      <c r="C4112" s="7">
        <v>21</v>
      </c>
      <c r="D4112" s="7">
        <v>7</v>
      </c>
      <c r="E4112" s="7">
        <v>172</v>
      </c>
      <c r="F4112" s="7">
        <v>25</v>
      </c>
      <c r="G4112" s="7">
        <v>253</v>
      </c>
      <c r="H4112" s="7">
        <f t="shared" si="576"/>
        <v>3</v>
      </c>
      <c r="I4112" s="16">
        <f t="shared" si="577"/>
        <v>45098</v>
      </c>
      <c r="J4112" s="17">
        <v>0.2407</v>
      </c>
      <c r="K4112" s="18">
        <f>G4112*结论【关键目标】!C$27*0.7735*0.001</f>
        <v>23.483460000000001</v>
      </c>
      <c r="L4112" s="5">
        <v>0</v>
      </c>
      <c r="M4112" s="5">
        <f>ABS(IF(L4112&lt;=0,L4112/耗电量关键数据!$B$6/1000,L4112/耗电量关键数据!$B$5/1000))</f>
        <v>0</v>
      </c>
      <c r="N4112" s="5">
        <f>电气设备逐时使用率计算!H4088</f>
        <v>2.3376900000000003</v>
      </c>
      <c r="O4112" s="5">
        <f>灯光逐时使用率计算!H4088</f>
        <v>1.2467680000000001</v>
      </c>
      <c r="P4112" s="19">
        <f t="shared" si="578"/>
        <v>3.5844580000000006</v>
      </c>
      <c r="Q4112" s="19">
        <f t="shared" si="582"/>
        <v>0</v>
      </c>
      <c r="R4112" s="20">
        <f t="shared" si="579"/>
        <v>23.483460000000001</v>
      </c>
      <c r="S4112" s="20">
        <f t="shared" si="583"/>
        <v>0</v>
      </c>
      <c r="T4112" s="20">
        <f>IF((T4111+R4112)&lt;0,0,IF((T4111+R4112)&gt;结论【关键目标】!C$28,结论【关键目标】!C$28,T4111+R4112))</f>
        <v>22</v>
      </c>
      <c r="U4112" s="19">
        <f>IF((T4111+R4112)&lt;结论【关键目标】!$C$28,0,(发电量计算【计算逻辑页】!R4112+发电量计算【计算逻辑页】!T4111-结论【关键目标】!$C$28))</f>
        <v>23.483460000000001</v>
      </c>
      <c r="V4112" s="5">
        <f t="shared" si="580"/>
        <v>0</v>
      </c>
      <c r="W4112" s="5">
        <f t="shared" si="581"/>
        <v>0.8627790406000001</v>
      </c>
      <c r="X4112" s="5">
        <f t="shared" si="584"/>
        <v>0</v>
      </c>
    </row>
    <row r="4113" spans="1:24" x14ac:dyDescent="0.15">
      <c r="A4113" s="7">
        <v>4112</v>
      </c>
      <c r="B4113" s="7">
        <v>6</v>
      </c>
      <c r="C4113" s="7">
        <v>21</v>
      </c>
      <c r="D4113" s="7">
        <v>8</v>
      </c>
      <c r="E4113" s="7">
        <v>172</v>
      </c>
      <c r="F4113" s="7">
        <v>25.9</v>
      </c>
      <c r="G4113" s="7">
        <v>407.4</v>
      </c>
      <c r="H4113" s="7">
        <f t="shared" si="576"/>
        <v>3</v>
      </c>
      <c r="I4113" s="16">
        <f t="shared" si="577"/>
        <v>45098</v>
      </c>
      <c r="J4113" s="17">
        <v>0.70809999999999995</v>
      </c>
      <c r="K4113" s="18">
        <f>G4113*结论【关键目标】!C$27*0.7735*0.001</f>
        <v>37.814867999999997</v>
      </c>
      <c r="L4113" s="5">
        <v>21465.066200000001</v>
      </c>
      <c r="M4113" s="5">
        <f>ABS(IF(L4113&lt;=0,L4113/耗电量关键数据!$B$6/1000,L4113/耗电量关键数据!$B$5/1000))</f>
        <v>6.1328760571428571</v>
      </c>
      <c r="N4113" s="5">
        <f>电气设备逐时使用率计算!H4089</f>
        <v>11.688450000000001</v>
      </c>
      <c r="O4113" s="5">
        <f>灯光逐时使用率计算!H4089</f>
        <v>6.2338399999999998</v>
      </c>
      <c r="P4113" s="19">
        <f t="shared" si="578"/>
        <v>24.055166057142859</v>
      </c>
      <c r="Q4113" s="19">
        <f t="shared" si="582"/>
        <v>0</v>
      </c>
      <c r="R4113" s="20">
        <f t="shared" si="579"/>
        <v>37.814867999999997</v>
      </c>
      <c r="S4113" s="20">
        <f t="shared" si="583"/>
        <v>0</v>
      </c>
      <c r="T4113" s="20">
        <f>IF((T4112+R4113)&lt;0,0,IF((T4112+R4113)&gt;结论【关键目标】!C$28,结论【关键目标】!C$28,T4112+R4113))</f>
        <v>22</v>
      </c>
      <c r="U4113" s="19">
        <f>IF((T4112+R4113)&lt;结论【关键目标】!$C$28,0,(发电量计算【计算逻辑页】!R4113+发电量计算【计算逻辑页】!T4112-结论【关键目标】!$C$28))</f>
        <v>37.814867999999997</v>
      </c>
      <c r="V4113" s="5">
        <f t="shared" si="580"/>
        <v>13.235203799999999</v>
      </c>
      <c r="W4113" s="5">
        <f t="shared" si="581"/>
        <v>17.033463085062856</v>
      </c>
      <c r="X4113" s="5">
        <f t="shared" si="584"/>
        <v>0</v>
      </c>
    </row>
    <row r="4114" spans="1:24" x14ac:dyDescent="0.15">
      <c r="A4114" s="7">
        <v>4113</v>
      </c>
      <c r="B4114" s="7">
        <v>6</v>
      </c>
      <c r="C4114" s="7">
        <v>21</v>
      </c>
      <c r="D4114" s="7">
        <v>9</v>
      </c>
      <c r="E4114" s="7">
        <v>172</v>
      </c>
      <c r="F4114" s="7">
        <v>26.9</v>
      </c>
      <c r="G4114" s="7">
        <v>506.1</v>
      </c>
      <c r="H4114" s="7">
        <f t="shared" si="576"/>
        <v>3</v>
      </c>
      <c r="I4114" s="16">
        <f t="shared" si="577"/>
        <v>45098</v>
      </c>
      <c r="J4114" s="17">
        <v>0.70809999999999995</v>
      </c>
      <c r="K4114" s="18">
        <f>G4114*结论【关键目标】!C$27*0.7735*0.001</f>
        <v>46.976202000000001</v>
      </c>
      <c r="L4114" s="5">
        <v>39902.319839999996</v>
      </c>
      <c r="M4114" s="5">
        <f>ABS(IF(L4114&lt;=0,L4114/耗电量关键数据!$B$6/1000,L4114/耗电量关键数据!$B$5/1000))</f>
        <v>11.400662811428571</v>
      </c>
      <c r="N4114" s="5">
        <f>电气设备逐时使用率计算!H4090</f>
        <v>22.208055000000002</v>
      </c>
      <c r="O4114" s="5">
        <f>灯光逐时使用率计算!H4090</f>
        <v>11.844296</v>
      </c>
      <c r="P4114" s="19">
        <f t="shared" si="578"/>
        <v>45.453013811428576</v>
      </c>
      <c r="Q4114" s="19">
        <f t="shared" si="582"/>
        <v>0</v>
      </c>
      <c r="R4114" s="20">
        <f t="shared" si="579"/>
        <v>46.976202000000001</v>
      </c>
      <c r="S4114" s="20">
        <f t="shared" si="583"/>
        <v>0</v>
      </c>
      <c r="T4114" s="20">
        <f>IF((T4113+R4114)&lt;0,0,IF((T4113+R4114)&gt;结论【关键目标】!C$28,结论【关键目标】!C$28,T4113+R4114))</f>
        <v>22</v>
      </c>
      <c r="U4114" s="19">
        <f>IF((T4113+R4114)&lt;结论【关键目标】!$C$28,0,(发电量计算【计算逻辑页】!R4114+发电量计算【计算逻辑页】!T4113-结论【关键目标】!$C$28))</f>
        <v>46.976202000000001</v>
      </c>
      <c r="V4114" s="5">
        <f t="shared" si="580"/>
        <v>16.4416707</v>
      </c>
      <c r="W4114" s="5">
        <f t="shared" si="581"/>
        <v>32.185279079872572</v>
      </c>
      <c r="X4114" s="5">
        <f t="shared" si="584"/>
        <v>0</v>
      </c>
    </row>
    <row r="4115" spans="1:24" x14ac:dyDescent="0.15">
      <c r="A4115" s="7">
        <v>4114</v>
      </c>
      <c r="B4115" s="7">
        <v>6</v>
      </c>
      <c r="C4115" s="7">
        <v>21</v>
      </c>
      <c r="D4115" s="7">
        <v>10</v>
      </c>
      <c r="E4115" s="7">
        <v>172</v>
      </c>
      <c r="F4115" s="7">
        <v>26</v>
      </c>
      <c r="G4115" s="7">
        <v>558.70000000000005</v>
      </c>
      <c r="H4115" s="7">
        <f t="shared" si="576"/>
        <v>3</v>
      </c>
      <c r="I4115" s="16">
        <f t="shared" si="577"/>
        <v>45098</v>
      </c>
      <c r="J4115" s="17">
        <v>0.70809999999999995</v>
      </c>
      <c r="K4115" s="18">
        <f>G4115*结论【关键目标】!C$27*0.7735*0.001</f>
        <v>51.858533999999999</v>
      </c>
      <c r="L4115" s="5">
        <v>48954.09534</v>
      </c>
      <c r="M4115" s="5">
        <f>ABS(IF(L4115&lt;=0,L4115/耗电量关键数据!$B$6/1000,L4115/耗电量关键数据!$B$5/1000))</f>
        <v>13.986884382857143</v>
      </c>
      <c r="N4115" s="5">
        <f>电气设备逐时使用率计算!H4091</f>
        <v>22.208055000000002</v>
      </c>
      <c r="O4115" s="5">
        <f>灯光逐时使用率计算!H4091</f>
        <v>11.844296</v>
      </c>
      <c r="P4115" s="19">
        <f t="shared" si="578"/>
        <v>48.039235382857143</v>
      </c>
      <c r="Q4115" s="19">
        <f t="shared" si="582"/>
        <v>0</v>
      </c>
      <c r="R4115" s="20">
        <f t="shared" si="579"/>
        <v>51.858533999999999</v>
      </c>
      <c r="S4115" s="20">
        <f t="shared" si="583"/>
        <v>0</v>
      </c>
      <c r="T4115" s="20">
        <f>IF((T4114+R4115)&lt;0,0,IF((T4114+R4115)&gt;结论【关键目标】!C$28,结论【关键目标】!C$28,T4114+R4115))</f>
        <v>22</v>
      </c>
      <c r="U4115" s="19">
        <f>IF((T4114+R4115)&lt;结论【关键目标】!$C$28,0,(发电量计算【计算逻辑页】!R4115+发电量计算【计算逻辑页】!T4114-结论【关键目标】!$C$28))</f>
        <v>51.858533999999992</v>
      </c>
      <c r="V4115" s="5">
        <f t="shared" si="580"/>
        <v>18.150486899999997</v>
      </c>
      <c r="W4115" s="5">
        <f t="shared" si="581"/>
        <v>34.016582574601138</v>
      </c>
      <c r="X4115" s="5">
        <f t="shared" si="584"/>
        <v>0</v>
      </c>
    </row>
    <row r="4116" spans="1:24" x14ac:dyDescent="0.15">
      <c r="A4116" s="7">
        <v>4115</v>
      </c>
      <c r="B4116" s="7">
        <v>6</v>
      </c>
      <c r="C4116" s="7">
        <v>21</v>
      </c>
      <c r="D4116" s="7">
        <v>11</v>
      </c>
      <c r="E4116" s="7">
        <v>172</v>
      </c>
      <c r="F4116" s="7">
        <v>29</v>
      </c>
      <c r="G4116" s="7">
        <v>693.5</v>
      </c>
      <c r="H4116" s="7">
        <f t="shared" si="576"/>
        <v>3</v>
      </c>
      <c r="I4116" s="16">
        <f t="shared" si="577"/>
        <v>45098</v>
      </c>
      <c r="J4116" s="17">
        <v>1.2267999999999999</v>
      </c>
      <c r="K4116" s="18">
        <f>G4116*结论【关键目标】!C$27*0.7735*0.001</f>
        <v>64.370670000000004</v>
      </c>
      <c r="L4116" s="5">
        <v>54634.232880000003</v>
      </c>
      <c r="M4116" s="5">
        <f>ABS(IF(L4116&lt;=0,L4116/耗电量关键数据!$B$6/1000,L4116/耗电量关键数据!$B$5/1000))</f>
        <v>15.609780822857143</v>
      </c>
      <c r="N4116" s="5">
        <f>电气设备逐时使用率计算!H4092</f>
        <v>22.208055000000002</v>
      </c>
      <c r="O4116" s="5">
        <f>灯光逐时使用率计算!H4092</f>
        <v>11.844296</v>
      </c>
      <c r="P4116" s="19">
        <f t="shared" si="578"/>
        <v>49.662131822857148</v>
      </c>
      <c r="Q4116" s="19">
        <f t="shared" si="582"/>
        <v>49.662131822857148</v>
      </c>
      <c r="R4116" s="20">
        <f t="shared" si="579"/>
        <v>14.708538177142856</v>
      </c>
      <c r="S4116" s="20">
        <f t="shared" si="583"/>
        <v>0</v>
      </c>
      <c r="T4116" s="20">
        <f>IF((T4115+R4116)&lt;0,0,IF((T4115+R4116)&gt;结论【关键目标】!C$28,结论【关键目标】!C$28,T4115+R4116))</f>
        <v>22</v>
      </c>
      <c r="U4116" s="19">
        <f>IF((T4115+R4116)&lt;结论【关键目标】!$C$28,0,(发电量计算【计算逻辑页】!R4116+发电量计算【计算逻辑页】!T4115-结论【关键目标】!$C$28))</f>
        <v>14.708538177142856</v>
      </c>
      <c r="V4116" s="5">
        <f t="shared" si="580"/>
        <v>5.1479883619999995</v>
      </c>
      <c r="W4116" s="5">
        <f t="shared" si="581"/>
        <v>60.925503320281145</v>
      </c>
      <c r="X4116" s="5">
        <f t="shared" si="584"/>
        <v>0</v>
      </c>
    </row>
    <row r="4117" spans="1:24" x14ac:dyDescent="0.15">
      <c r="A4117" s="7">
        <v>4116</v>
      </c>
      <c r="B4117" s="7">
        <v>6</v>
      </c>
      <c r="C4117" s="7">
        <v>21</v>
      </c>
      <c r="D4117" s="7">
        <v>12</v>
      </c>
      <c r="E4117" s="7">
        <v>172</v>
      </c>
      <c r="F4117" s="7">
        <v>29.5</v>
      </c>
      <c r="G4117" s="7">
        <v>736.2</v>
      </c>
      <c r="H4117" s="7">
        <f t="shared" si="576"/>
        <v>3</v>
      </c>
      <c r="I4117" s="16">
        <f t="shared" si="577"/>
        <v>45098</v>
      </c>
      <c r="J4117" s="17">
        <v>1.2267999999999999</v>
      </c>
      <c r="K4117" s="18">
        <f>G4117*结论【关键目标】!C$27*0.7735*0.001</f>
        <v>68.334084000000004</v>
      </c>
      <c r="L4117" s="5">
        <v>50132.014139999999</v>
      </c>
      <c r="M4117" s="5">
        <f>ABS(IF(L4117&lt;=0,L4117/耗电量关键数据!$B$6/1000,L4117/耗电量关键数据!$B$5/1000))</f>
        <v>14.32343261142857</v>
      </c>
      <c r="N4117" s="5">
        <f>电气设备逐时使用率计算!H4093</f>
        <v>11.688450000000001</v>
      </c>
      <c r="O4117" s="5">
        <f>灯光逐时使用率计算!H4093</f>
        <v>9.9741440000000008</v>
      </c>
      <c r="P4117" s="19">
        <f t="shared" si="578"/>
        <v>35.986026611428571</v>
      </c>
      <c r="Q4117" s="19">
        <f t="shared" si="582"/>
        <v>35.986026611428571</v>
      </c>
      <c r="R4117" s="20">
        <f t="shared" si="579"/>
        <v>32.348057388571434</v>
      </c>
      <c r="S4117" s="20">
        <f t="shared" si="583"/>
        <v>0</v>
      </c>
      <c r="T4117" s="20">
        <f>IF((T4116+R4117)&lt;0,0,IF((T4116+R4117)&gt;结论【关键目标】!C$28,结论【关键目标】!C$28,T4116+R4117))</f>
        <v>22</v>
      </c>
      <c r="U4117" s="19">
        <f>IF((T4116+R4117)&lt;结论【关键目标】!$C$28,0,(发电量计算【计算逻辑页】!R4117+发电量计算【计算逻辑页】!T4116-结论【关键目标】!$C$28))</f>
        <v>32.348057388571434</v>
      </c>
      <c r="V4117" s="5">
        <f t="shared" si="580"/>
        <v>11.321820086000001</v>
      </c>
      <c r="W4117" s="5">
        <f t="shared" si="581"/>
        <v>44.147657446900567</v>
      </c>
      <c r="X4117" s="5">
        <f t="shared" si="584"/>
        <v>0</v>
      </c>
    </row>
    <row r="4118" spans="1:24" x14ac:dyDescent="0.15">
      <c r="A4118" s="7">
        <v>4117</v>
      </c>
      <c r="B4118" s="7">
        <v>6</v>
      </c>
      <c r="C4118" s="7">
        <v>21</v>
      </c>
      <c r="D4118" s="7">
        <v>13</v>
      </c>
      <c r="E4118" s="7">
        <v>172</v>
      </c>
      <c r="F4118" s="7">
        <v>31</v>
      </c>
      <c r="G4118" s="7">
        <v>782</v>
      </c>
      <c r="H4118" s="7">
        <f t="shared" si="576"/>
        <v>3</v>
      </c>
      <c r="I4118" s="16">
        <f t="shared" si="577"/>
        <v>45098</v>
      </c>
      <c r="J4118" s="17">
        <v>1.2267999999999999</v>
      </c>
      <c r="K4118" s="18">
        <f>G4118*结论【关键目标】!C$27*0.7735*0.001</f>
        <v>72.585239999999999</v>
      </c>
      <c r="L4118" s="5">
        <v>52405.192080000001</v>
      </c>
      <c r="M4118" s="5">
        <f>ABS(IF(L4118&lt;=0,L4118/耗电量关键数据!$B$6/1000,L4118/耗电量关键数据!$B$5/1000))</f>
        <v>14.972912022857143</v>
      </c>
      <c r="N4118" s="5">
        <f>电气设备逐时使用率计算!H4094</f>
        <v>11.688450000000001</v>
      </c>
      <c r="O4118" s="5">
        <f>灯光逐时使用率计算!H4094</f>
        <v>9.9741440000000008</v>
      </c>
      <c r="P4118" s="19">
        <f t="shared" si="578"/>
        <v>36.635506022857143</v>
      </c>
      <c r="Q4118" s="19">
        <f t="shared" si="582"/>
        <v>36.635506022857143</v>
      </c>
      <c r="R4118" s="20">
        <f t="shared" si="579"/>
        <v>35.949733977142856</v>
      </c>
      <c r="S4118" s="20">
        <f t="shared" si="583"/>
        <v>0</v>
      </c>
      <c r="T4118" s="20">
        <f>IF((T4117+R4118)&lt;0,0,IF((T4117+R4118)&gt;结论【关键目标】!C$28,结论【关键目标】!C$28,T4117+R4118))</f>
        <v>22</v>
      </c>
      <c r="U4118" s="19">
        <f>IF((T4117+R4118)&lt;结论【关键目标】!$C$28,0,(发电量计算【计算逻辑页】!R4118+发电量计算【计算逻辑页】!T4117-结论【关键目标】!$C$28))</f>
        <v>35.949733977142856</v>
      </c>
      <c r="V4118" s="5">
        <f t="shared" si="580"/>
        <v>12.582406891999998</v>
      </c>
      <c r="W4118" s="5">
        <f t="shared" si="581"/>
        <v>44.94443878884114</v>
      </c>
      <c r="X4118" s="5">
        <f t="shared" si="584"/>
        <v>0</v>
      </c>
    </row>
    <row r="4119" spans="1:24" x14ac:dyDescent="0.15">
      <c r="A4119" s="7">
        <v>4118</v>
      </c>
      <c r="B4119" s="7">
        <v>6</v>
      </c>
      <c r="C4119" s="7">
        <v>21</v>
      </c>
      <c r="D4119" s="7">
        <v>14</v>
      </c>
      <c r="E4119" s="7">
        <v>172</v>
      </c>
      <c r="F4119" s="7">
        <v>32</v>
      </c>
      <c r="G4119" s="7">
        <v>692.2</v>
      </c>
      <c r="H4119" s="7">
        <f t="shared" si="576"/>
        <v>3</v>
      </c>
      <c r="I4119" s="16">
        <f t="shared" si="577"/>
        <v>45098</v>
      </c>
      <c r="J4119" s="17">
        <v>1.2267999999999999</v>
      </c>
      <c r="K4119" s="18">
        <f>G4119*结论【关键目标】!C$27*0.7735*0.001</f>
        <v>64.25000399999999</v>
      </c>
      <c r="L4119" s="5">
        <v>61236.056299999997</v>
      </c>
      <c r="M4119" s="5">
        <f>ABS(IF(L4119&lt;=0,L4119/耗电量关键数据!$B$6/1000,L4119/耗电量关键数据!$B$5/1000))</f>
        <v>17.496016085714285</v>
      </c>
      <c r="N4119" s="5">
        <f>电气设备逐时使用率计算!H4095</f>
        <v>22.208055000000002</v>
      </c>
      <c r="O4119" s="5">
        <f>灯光逐时使用率计算!H4095</f>
        <v>11.844296</v>
      </c>
      <c r="P4119" s="19">
        <f t="shared" si="578"/>
        <v>51.54836708571429</v>
      </c>
      <c r="Q4119" s="19">
        <f t="shared" si="582"/>
        <v>51.54836708571429</v>
      </c>
      <c r="R4119" s="20">
        <f t="shared" si="579"/>
        <v>12.7016369142857</v>
      </c>
      <c r="S4119" s="20">
        <f t="shared" si="583"/>
        <v>0</v>
      </c>
      <c r="T4119" s="20">
        <f>IF((T4118+R4119)&lt;0,0,IF((T4118+R4119)&gt;结论【关键目标】!C$28,结论【关键目标】!C$28,T4118+R4119))</f>
        <v>22</v>
      </c>
      <c r="U4119" s="19">
        <f>IF((T4118+R4119)&lt;结论【关键目标】!$C$28,0,(发电量计算【计算逻辑页】!R4119+发电量计算【计算逻辑页】!T4118-结论【关键目标】!$C$28))</f>
        <v>12.7016369142857</v>
      </c>
      <c r="V4119" s="5">
        <f t="shared" si="580"/>
        <v>4.4455729199999947</v>
      </c>
      <c r="W4119" s="5">
        <f t="shared" si="581"/>
        <v>63.239536740754282</v>
      </c>
      <c r="X4119" s="5">
        <f t="shared" si="584"/>
        <v>0</v>
      </c>
    </row>
    <row r="4120" spans="1:24" x14ac:dyDescent="0.15">
      <c r="A4120" s="7">
        <v>4119</v>
      </c>
      <c r="B4120" s="7">
        <v>6</v>
      </c>
      <c r="C4120" s="7">
        <v>21</v>
      </c>
      <c r="D4120" s="7">
        <v>15</v>
      </c>
      <c r="E4120" s="7">
        <v>172</v>
      </c>
      <c r="F4120" s="7">
        <v>30.4</v>
      </c>
      <c r="G4120" s="7">
        <v>535.9</v>
      </c>
      <c r="H4120" s="7">
        <f t="shared" si="576"/>
        <v>3</v>
      </c>
      <c r="I4120" s="16">
        <f t="shared" si="577"/>
        <v>45098</v>
      </c>
      <c r="J4120" s="17">
        <v>1.2267999999999999</v>
      </c>
      <c r="K4120" s="18">
        <f>G4120*结论【关键目标】!C$27*0.7735*0.001</f>
        <v>49.742238</v>
      </c>
      <c r="L4120" s="5">
        <v>58588.298699999999</v>
      </c>
      <c r="M4120" s="5">
        <f>ABS(IF(L4120&lt;=0,L4120/耗电量关键数据!$B$6/1000,L4120/耗电量关键数据!$B$5/1000))</f>
        <v>16.739513914285716</v>
      </c>
      <c r="N4120" s="5">
        <f>电气设备逐时使用率计算!H4096</f>
        <v>22.208055000000002</v>
      </c>
      <c r="O4120" s="5">
        <f>灯光逐时使用率计算!H4096</f>
        <v>11.844296</v>
      </c>
      <c r="P4120" s="19">
        <f t="shared" si="578"/>
        <v>50.791864914285718</v>
      </c>
      <c r="Q4120" s="19">
        <f t="shared" si="582"/>
        <v>50.791864914285718</v>
      </c>
      <c r="R4120" s="20">
        <f t="shared" si="579"/>
        <v>-1.0496269142857173</v>
      </c>
      <c r="S4120" s="20">
        <f t="shared" si="583"/>
        <v>1.0496269142857173</v>
      </c>
      <c r="T4120" s="20">
        <f>IF((T4119+R4120)&lt;0,0,IF((T4119+R4120)&gt;结论【关键目标】!C$28,结论【关键目标】!C$28,T4119+R4120))</f>
        <v>20.950373085714283</v>
      </c>
      <c r="U4120" s="19">
        <f>IF((T4119+R4120)&lt;结论【关键目标】!$C$28,0,(发电量计算【计算逻辑页】!R4120+发电量计算【计算逻辑页】!T4119-结论【关键目标】!$C$28))</f>
        <v>0</v>
      </c>
      <c r="V4120" s="5">
        <f t="shared" si="580"/>
        <v>0</v>
      </c>
      <c r="W4120" s="5">
        <f t="shared" si="581"/>
        <v>61.023777578399994</v>
      </c>
      <c r="X4120" s="5">
        <f t="shared" si="584"/>
        <v>0.92031287844571685</v>
      </c>
    </row>
    <row r="4121" spans="1:24" x14ac:dyDescent="0.15">
      <c r="A4121" s="7">
        <v>4120</v>
      </c>
      <c r="B4121" s="7">
        <v>6</v>
      </c>
      <c r="C4121" s="7">
        <v>21</v>
      </c>
      <c r="D4121" s="7">
        <v>16</v>
      </c>
      <c r="E4121" s="7">
        <v>172</v>
      </c>
      <c r="F4121" s="7">
        <v>31</v>
      </c>
      <c r="G4121" s="7">
        <v>395.5</v>
      </c>
      <c r="H4121" s="7">
        <f t="shared" si="576"/>
        <v>3</v>
      </c>
      <c r="I4121" s="16">
        <f t="shared" si="577"/>
        <v>45098</v>
      </c>
      <c r="J4121" s="17">
        <v>0.70809999999999995</v>
      </c>
      <c r="K4121" s="18">
        <f>G4121*结论【关键目标】!C$27*0.7735*0.001</f>
        <v>36.71031</v>
      </c>
      <c r="L4121" s="5">
        <v>56532.83</v>
      </c>
      <c r="M4121" s="5">
        <f>ABS(IF(L4121&lt;=0,L4121/耗电量关键数据!$B$6/1000,L4121/耗电量关键数据!$B$5/1000))</f>
        <v>16.152237142857143</v>
      </c>
      <c r="N4121" s="5">
        <f>电气设备逐时使用率计算!H4097</f>
        <v>22.208055000000002</v>
      </c>
      <c r="O4121" s="5">
        <f>灯光逐时使用率计算!H4097</f>
        <v>11.844296</v>
      </c>
      <c r="P4121" s="19">
        <f t="shared" si="578"/>
        <v>50.204588142857148</v>
      </c>
      <c r="Q4121" s="19">
        <f t="shared" si="582"/>
        <v>0</v>
      </c>
      <c r="R4121" s="20">
        <f t="shared" si="579"/>
        <v>36.71031</v>
      </c>
      <c r="S4121" s="20">
        <f t="shared" si="583"/>
        <v>0</v>
      </c>
      <c r="T4121" s="20">
        <f>IF((T4120+R4121)&lt;0,0,IF((T4120+R4121)&gt;结论【关键目标】!C$28,结论【关键目标】!C$28,T4120+R4121))</f>
        <v>22</v>
      </c>
      <c r="U4121" s="19">
        <f>IF((T4120+R4121)&lt;结论【关键目标】!$C$28,0,(发电量计算【计算逻辑页】!R4121+发电量计算【计算逻辑页】!T4120-结论【关键目标】!$C$28))</f>
        <v>35.660683085714282</v>
      </c>
      <c r="V4121" s="5">
        <f t="shared" si="580"/>
        <v>12.481239079999998</v>
      </c>
      <c r="W4121" s="5">
        <f t="shared" si="581"/>
        <v>25.994570510999999</v>
      </c>
      <c r="X4121" s="5">
        <f t="shared" si="584"/>
        <v>0</v>
      </c>
    </row>
    <row r="4122" spans="1:24" x14ac:dyDescent="0.15">
      <c r="A4122" s="7">
        <v>4121</v>
      </c>
      <c r="B4122" s="7">
        <v>6</v>
      </c>
      <c r="C4122" s="7">
        <v>21</v>
      </c>
      <c r="D4122" s="7">
        <v>17</v>
      </c>
      <c r="E4122" s="7">
        <v>172</v>
      </c>
      <c r="F4122" s="7">
        <v>30.7</v>
      </c>
      <c r="G4122" s="7">
        <v>254.8</v>
      </c>
      <c r="H4122" s="7">
        <f t="shared" si="576"/>
        <v>3</v>
      </c>
      <c r="I4122" s="16">
        <f t="shared" si="577"/>
        <v>45098</v>
      </c>
      <c r="J4122" s="17">
        <v>0.70809999999999995</v>
      </c>
      <c r="K4122" s="18">
        <f>G4122*结论【关键目标】!C$27*0.7735*0.001</f>
        <v>23.650535999999999</v>
      </c>
      <c r="L4122" s="5">
        <v>49801.688430000002</v>
      </c>
      <c r="M4122" s="5">
        <f>ABS(IF(L4122&lt;=0,L4122/耗电量关键数据!$B$6/1000,L4122/耗电量关键数据!$B$5/1000))</f>
        <v>14.229053837142857</v>
      </c>
      <c r="N4122" s="5">
        <f>电气设备逐时使用率计算!H4098</f>
        <v>22.208055000000002</v>
      </c>
      <c r="O4122" s="5">
        <f>灯光逐时使用率计算!H4098</f>
        <v>11.844296</v>
      </c>
      <c r="P4122" s="19">
        <f t="shared" si="578"/>
        <v>48.281404837142858</v>
      </c>
      <c r="Q4122" s="19">
        <f t="shared" si="582"/>
        <v>0</v>
      </c>
      <c r="R4122" s="20">
        <f t="shared" si="579"/>
        <v>23.650535999999999</v>
      </c>
      <c r="S4122" s="20">
        <f t="shared" si="583"/>
        <v>0</v>
      </c>
      <c r="T4122" s="20">
        <f>IF((T4121+R4122)&lt;0,0,IF((T4121+R4122)&gt;结论【关键目标】!C$28,结论【关键目标】!C$28,T4121+R4122))</f>
        <v>22</v>
      </c>
      <c r="U4122" s="19">
        <f>IF((T4121+R4122)&lt;结论【关键目标】!$C$28,0,(发电量计算【计算逻辑页】!R4122+发电量计算【计算逻辑页】!T4121-结论【关键目标】!$C$28))</f>
        <v>23.650536000000002</v>
      </c>
      <c r="V4122" s="5">
        <f t="shared" si="580"/>
        <v>8.2776876000000001</v>
      </c>
      <c r="W4122" s="5">
        <f t="shared" si="581"/>
        <v>16.746944541599998</v>
      </c>
      <c r="X4122" s="5">
        <f t="shared" si="584"/>
        <v>0</v>
      </c>
    </row>
    <row r="4123" spans="1:24" x14ac:dyDescent="0.15">
      <c r="A4123" s="7">
        <v>4122</v>
      </c>
      <c r="B4123" s="7">
        <v>6</v>
      </c>
      <c r="C4123" s="7">
        <v>21</v>
      </c>
      <c r="D4123" s="7">
        <v>18</v>
      </c>
      <c r="E4123" s="7">
        <v>172</v>
      </c>
      <c r="F4123" s="7">
        <v>30.6</v>
      </c>
      <c r="G4123" s="7">
        <v>126.6</v>
      </c>
      <c r="H4123" s="7">
        <f t="shared" si="576"/>
        <v>3</v>
      </c>
      <c r="I4123" s="16">
        <f t="shared" si="577"/>
        <v>45098</v>
      </c>
      <c r="J4123" s="17">
        <v>0.70809999999999995</v>
      </c>
      <c r="K4123" s="18">
        <f>G4123*结论【关键目标】!C$27*0.7735*0.001</f>
        <v>11.751011999999999</v>
      </c>
      <c r="L4123" s="5">
        <v>30268.335340000001</v>
      </c>
      <c r="M4123" s="5">
        <f>ABS(IF(L4123&lt;=0,L4123/耗电量关键数据!$B$6/1000,L4123/耗电量关键数据!$B$5/1000))</f>
        <v>8.648095811428572</v>
      </c>
      <c r="N4123" s="5">
        <f>电气设备逐时使用率计算!H4099</f>
        <v>7.0130699999999999</v>
      </c>
      <c r="O4123" s="5">
        <f>灯光逐时使用率计算!H4099</f>
        <v>3.7403040000000001</v>
      </c>
      <c r="P4123" s="19">
        <f t="shared" si="578"/>
        <v>19.401469811428569</v>
      </c>
      <c r="Q4123" s="19">
        <f t="shared" si="582"/>
        <v>0</v>
      </c>
      <c r="R4123" s="20">
        <f t="shared" si="579"/>
        <v>11.751011999999999</v>
      </c>
      <c r="S4123" s="20">
        <f t="shared" si="583"/>
        <v>0</v>
      </c>
      <c r="T4123" s="20">
        <f>IF((T4122+R4123)&lt;0,0,IF((T4122+R4123)&gt;结论【关键目标】!C$28,结论【关键目标】!C$28,T4122+R4123))</f>
        <v>22</v>
      </c>
      <c r="U4123" s="19">
        <f>IF((T4122+R4123)&lt;结论【关键目标】!$C$28,0,(发电量计算【计算逻辑页】!R4123+发电量计算【计算逻辑页】!T4122-结论【关键目标】!$C$28))</f>
        <v>11.751012000000003</v>
      </c>
      <c r="V4123" s="5">
        <f t="shared" si="580"/>
        <v>4.112854200000001</v>
      </c>
      <c r="W4123" s="5">
        <f t="shared" si="581"/>
        <v>8.3208915971999993</v>
      </c>
      <c r="X4123" s="5">
        <f t="shared" si="584"/>
        <v>0</v>
      </c>
    </row>
    <row r="4124" spans="1:24" x14ac:dyDescent="0.15">
      <c r="A4124" s="7">
        <v>4123</v>
      </c>
      <c r="B4124" s="7">
        <v>6</v>
      </c>
      <c r="C4124" s="7">
        <v>21</v>
      </c>
      <c r="D4124" s="7">
        <v>19</v>
      </c>
      <c r="E4124" s="7">
        <v>172</v>
      </c>
      <c r="F4124" s="7">
        <v>30</v>
      </c>
      <c r="G4124" s="7">
        <v>0</v>
      </c>
      <c r="H4124" s="7">
        <f t="shared" si="576"/>
        <v>3</v>
      </c>
      <c r="I4124" s="16">
        <f t="shared" si="577"/>
        <v>45098</v>
      </c>
      <c r="J4124" s="17">
        <v>1.2267999999999999</v>
      </c>
      <c r="K4124" s="18">
        <f>G4124*结论【关键目标】!C$27*0.7735*0.001</f>
        <v>0</v>
      </c>
      <c r="L4124" s="5">
        <v>0</v>
      </c>
      <c r="M4124" s="5">
        <f>ABS(IF(L4124&lt;=0,L4124/耗电量关键数据!$B$6/1000,L4124/耗电量关键数据!$B$5/1000))</f>
        <v>0</v>
      </c>
      <c r="N4124" s="5">
        <f>电气设备逐时使用率计算!H4100</f>
        <v>7.0130699999999999</v>
      </c>
      <c r="O4124" s="5">
        <f>灯光逐时使用率计算!H4100</f>
        <v>3.7403040000000001</v>
      </c>
      <c r="P4124" s="19">
        <f t="shared" si="578"/>
        <v>10.753374000000001</v>
      </c>
      <c r="Q4124" s="19">
        <f t="shared" si="582"/>
        <v>10.753374000000001</v>
      </c>
      <c r="R4124" s="20">
        <f t="shared" si="579"/>
        <v>-10.753374000000001</v>
      </c>
      <c r="S4124" s="20">
        <f t="shared" si="583"/>
        <v>10.753374000000001</v>
      </c>
      <c r="T4124" s="20">
        <f>IF((T4123+R4124)&lt;0,0,IF((T4123+R4124)&gt;结论【关键目标】!C$28,结论【关键目标】!C$28,T4123+R4124))</f>
        <v>11.246625999999999</v>
      </c>
      <c r="U4124" s="19">
        <f>IF((T4123+R4124)&lt;结论【关键目标】!$C$28,0,(发电量计算【计算逻辑页】!R4124+发电量计算【计算逻辑页】!T4123-结论【关键目标】!$C$28))</f>
        <v>0</v>
      </c>
      <c r="V4124" s="5">
        <f t="shared" si="580"/>
        <v>0</v>
      </c>
      <c r="W4124" s="5">
        <f t="shared" si="581"/>
        <v>0</v>
      </c>
      <c r="X4124" s="5">
        <f t="shared" si="584"/>
        <v>9.428558323199999</v>
      </c>
    </row>
    <row r="4125" spans="1:24" x14ac:dyDescent="0.15">
      <c r="A4125" s="7">
        <v>4124</v>
      </c>
      <c r="B4125" s="7">
        <v>6</v>
      </c>
      <c r="C4125" s="7">
        <v>21</v>
      </c>
      <c r="D4125" s="7">
        <v>20</v>
      </c>
      <c r="E4125" s="7">
        <v>172</v>
      </c>
      <c r="F4125" s="7">
        <v>30</v>
      </c>
      <c r="G4125" s="7">
        <v>0</v>
      </c>
      <c r="H4125" s="7">
        <f t="shared" si="576"/>
        <v>3</v>
      </c>
      <c r="I4125" s="16">
        <f t="shared" si="577"/>
        <v>45098</v>
      </c>
      <c r="J4125" s="17">
        <v>1.2267999999999999</v>
      </c>
      <c r="K4125" s="18">
        <f>G4125*结论【关键目标】!C$27*0.7735*0.001</f>
        <v>0</v>
      </c>
      <c r="L4125" s="5">
        <v>0</v>
      </c>
      <c r="M4125" s="5">
        <f>ABS(IF(L4125&lt;=0,L4125/耗电量关键数据!$B$6/1000,L4125/耗电量关键数据!$B$5/1000))</f>
        <v>0</v>
      </c>
      <c r="N4125" s="5">
        <f>电气设备逐时使用率计算!H4101</f>
        <v>1.1688450000000001</v>
      </c>
      <c r="O4125" s="5">
        <f>灯光逐时使用率计算!H4101</f>
        <v>0.37403039999999999</v>
      </c>
      <c r="P4125" s="19">
        <f t="shared" si="578"/>
        <v>1.5428754000000002</v>
      </c>
      <c r="Q4125" s="19">
        <f t="shared" si="582"/>
        <v>1.5428754000000002</v>
      </c>
      <c r="R4125" s="20">
        <f t="shared" si="579"/>
        <v>-1.5428754000000002</v>
      </c>
      <c r="S4125" s="20">
        <f t="shared" si="583"/>
        <v>1.5428754000000002</v>
      </c>
      <c r="T4125" s="20">
        <f>IF((T4124+R4125)&lt;0,0,IF((T4124+R4125)&gt;结论【关键目标】!C$28,结论【关键目标】!C$28,T4124+R4125))</f>
        <v>9.7037505999999993</v>
      </c>
      <c r="U4125" s="19">
        <f>IF((T4124+R4125)&lt;结论【关键目标】!$C$28,0,(发电量计算【计算逻辑页】!R4125+发电量计算【计算逻辑页】!T4124-结论【关键目标】!$C$28))</f>
        <v>0</v>
      </c>
      <c r="V4125" s="5">
        <f t="shared" si="580"/>
        <v>0</v>
      </c>
      <c r="W4125" s="5">
        <f t="shared" si="581"/>
        <v>0</v>
      </c>
      <c r="X4125" s="5">
        <f t="shared" si="584"/>
        <v>1.3527931507200002</v>
      </c>
    </row>
    <row r="4126" spans="1:24" x14ac:dyDescent="0.15">
      <c r="A4126" s="7">
        <v>4125</v>
      </c>
      <c r="B4126" s="7">
        <v>6</v>
      </c>
      <c r="C4126" s="7">
        <v>21</v>
      </c>
      <c r="D4126" s="7">
        <v>21</v>
      </c>
      <c r="E4126" s="7">
        <v>172</v>
      </c>
      <c r="F4126" s="7">
        <v>29.6</v>
      </c>
      <c r="G4126" s="7">
        <v>0</v>
      </c>
      <c r="H4126" s="7">
        <f t="shared" si="576"/>
        <v>3</v>
      </c>
      <c r="I4126" s="16">
        <f t="shared" si="577"/>
        <v>45098</v>
      </c>
      <c r="J4126" s="17">
        <v>1.2267999999999999</v>
      </c>
      <c r="K4126" s="18">
        <f>G4126*结论【关键目标】!C$27*0.7735*0.001</f>
        <v>0</v>
      </c>
      <c r="L4126" s="5">
        <v>0</v>
      </c>
      <c r="M4126" s="5">
        <f>ABS(IF(L4126&lt;=0,L4126/耗电量关键数据!$B$6/1000,L4126/耗电量关键数据!$B$5/1000))</f>
        <v>0</v>
      </c>
      <c r="N4126" s="5">
        <f>电气设备逐时使用率计算!H4102</f>
        <v>1.1688450000000001</v>
      </c>
      <c r="O4126" s="5">
        <f>灯光逐时使用率计算!H4102</f>
        <v>0.37403039999999999</v>
      </c>
      <c r="P4126" s="19">
        <f t="shared" si="578"/>
        <v>1.5428754000000002</v>
      </c>
      <c r="Q4126" s="19">
        <f t="shared" si="582"/>
        <v>1.5428754000000002</v>
      </c>
      <c r="R4126" s="20">
        <f t="shared" si="579"/>
        <v>-1.5428754000000002</v>
      </c>
      <c r="S4126" s="20">
        <f t="shared" si="583"/>
        <v>1.5428754000000002</v>
      </c>
      <c r="T4126" s="20">
        <f>IF((T4125+R4126)&lt;0,0,IF((T4125+R4126)&gt;结论【关键目标】!C$28,结论【关键目标】!C$28,T4125+R4126))</f>
        <v>8.1608751999999996</v>
      </c>
      <c r="U4126" s="19">
        <f>IF((T4125+R4126)&lt;结论【关键目标】!$C$28,0,(发电量计算【计算逻辑页】!R4126+发电量计算【计算逻辑页】!T4125-结论【关键目标】!$C$28))</f>
        <v>0</v>
      </c>
      <c r="V4126" s="5">
        <f t="shared" si="580"/>
        <v>0</v>
      </c>
      <c r="W4126" s="5">
        <f t="shared" si="581"/>
        <v>0</v>
      </c>
      <c r="X4126" s="5">
        <f t="shared" si="584"/>
        <v>1.3527931507200002</v>
      </c>
    </row>
    <row r="4127" spans="1:24" x14ac:dyDescent="0.15">
      <c r="A4127" s="7">
        <v>4126</v>
      </c>
      <c r="B4127" s="7">
        <v>6</v>
      </c>
      <c r="C4127" s="7">
        <v>21</v>
      </c>
      <c r="D4127" s="7">
        <v>22</v>
      </c>
      <c r="E4127" s="7">
        <v>172</v>
      </c>
      <c r="F4127" s="7">
        <v>28</v>
      </c>
      <c r="G4127" s="7">
        <v>0</v>
      </c>
      <c r="H4127" s="7">
        <f t="shared" si="576"/>
        <v>3</v>
      </c>
      <c r="I4127" s="16">
        <f t="shared" si="577"/>
        <v>45098</v>
      </c>
      <c r="J4127" s="17">
        <v>0.70809999999999995</v>
      </c>
      <c r="K4127" s="18">
        <f>G4127*结论【关键目标】!C$27*0.7735*0.001</f>
        <v>0</v>
      </c>
      <c r="L4127" s="5">
        <v>0</v>
      </c>
      <c r="M4127" s="5">
        <f>ABS(IF(L4127&lt;=0,L4127/耗电量关键数据!$B$6/1000,L4127/耗电量关键数据!$B$5/1000))</f>
        <v>0</v>
      </c>
      <c r="N4127" s="5">
        <f>电气设备逐时使用率计算!H4103</f>
        <v>1.1688450000000001</v>
      </c>
      <c r="O4127" s="5">
        <f>灯光逐时使用率计算!H4103</f>
        <v>0.37403039999999999</v>
      </c>
      <c r="P4127" s="19">
        <f t="shared" si="578"/>
        <v>1.5428754000000002</v>
      </c>
      <c r="Q4127" s="19">
        <f t="shared" si="582"/>
        <v>0</v>
      </c>
      <c r="R4127" s="20">
        <f t="shared" si="579"/>
        <v>0</v>
      </c>
      <c r="S4127" s="20">
        <f t="shared" si="583"/>
        <v>0</v>
      </c>
      <c r="T4127" s="20">
        <f>IF((T4126+R4127)&lt;0,0,IF((T4126+R4127)&gt;结论【关键目标】!C$28,结论【关键目标】!C$28,T4126+R4127))</f>
        <v>8.1608751999999996</v>
      </c>
      <c r="U4127" s="19">
        <f>IF((T4126+R4127)&lt;结论【关键目标】!$C$28,0,(发电量计算【计算逻辑页】!R4127+发电量计算【计算逻辑页】!T4126-结论【关键目标】!$C$28))</f>
        <v>0</v>
      </c>
      <c r="V4127" s="5">
        <f t="shared" si="580"/>
        <v>0</v>
      </c>
      <c r="W4127" s="5">
        <f t="shared" si="581"/>
        <v>0</v>
      </c>
      <c r="X4127" s="5">
        <f t="shared" si="584"/>
        <v>0</v>
      </c>
    </row>
    <row r="4128" spans="1:24" x14ac:dyDescent="0.15">
      <c r="A4128" s="7">
        <v>4127</v>
      </c>
      <c r="B4128" s="7">
        <v>6</v>
      </c>
      <c r="C4128" s="7">
        <v>21</v>
      </c>
      <c r="D4128" s="7">
        <v>23</v>
      </c>
      <c r="E4128" s="7">
        <v>172</v>
      </c>
      <c r="F4128" s="7">
        <v>27.7</v>
      </c>
      <c r="G4128" s="7">
        <v>0</v>
      </c>
      <c r="H4128" s="7">
        <f t="shared" si="576"/>
        <v>3</v>
      </c>
      <c r="I4128" s="16">
        <f t="shared" si="577"/>
        <v>45098</v>
      </c>
      <c r="J4128" s="17">
        <v>0.70809999999999995</v>
      </c>
      <c r="K4128" s="18">
        <f>G4128*结论【关键目标】!C$27*0.7735*0.001</f>
        <v>0</v>
      </c>
      <c r="L4128" s="5">
        <v>0</v>
      </c>
      <c r="M4128" s="5">
        <f>ABS(IF(L4128&lt;=0,L4128/耗电量关键数据!$B$6/1000,L4128/耗电量关键数据!$B$5/1000))</f>
        <v>0</v>
      </c>
      <c r="N4128" s="5">
        <f>电气设备逐时使用率计算!H4104</f>
        <v>1.1688450000000001</v>
      </c>
      <c r="O4128" s="5">
        <f>灯光逐时使用率计算!H4104</f>
        <v>0.37403039999999999</v>
      </c>
      <c r="P4128" s="19">
        <f t="shared" si="578"/>
        <v>1.5428754000000002</v>
      </c>
      <c r="Q4128" s="19">
        <f t="shared" si="582"/>
        <v>0</v>
      </c>
      <c r="R4128" s="20">
        <f t="shared" si="579"/>
        <v>0</v>
      </c>
      <c r="S4128" s="20">
        <f t="shared" si="583"/>
        <v>0</v>
      </c>
      <c r="T4128" s="20">
        <f>IF((T4127+R4128)&lt;0,0,IF((T4127+R4128)&gt;结论【关键目标】!C$28,结论【关键目标】!C$28,T4127+R4128))</f>
        <v>8.1608751999999996</v>
      </c>
      <c r="U4128" s="19">
        <f>IF((T4127+R4128)&lt;结论【关键目标】!$C$28,0,(发电量计算【计算逻辑页】!R4128+发电量计算【计算逻辑页】!T4127-结论【关键目标】!$C$28))</f>
        <v>0</v>
      </c>
      <c r="V4128" s="5">
        <f t="shared" si="580"/>
        <v>0</v>
      </c>
      <c r="W4128" s="5">
        <f t="shared" si="581"/>
        <v>0</v>
      </c>
      <c r="X4128" s="5">
        <f t="shared" si="584"/>
        <v>0</v>
      </c>
    </row>
    <row r="4129" spans="1:24" x14ac:dyDescent="0.15">
      <c r="A4129" s="7">
        <v>4128</v>
      </c>
      <c r="B4129" s="7">
        <v>6</v>
      </c>
      <c r="C4129" s="7">
        <v>21</v>
      </c>
      <c r="D4129" s="7">
        <v>24</v>
      </c>
      <c r="E4129" s="7">
        <v>172</v>
      </c>
      <c r="F4129" s="7">
        <v>27.4</v>
      </c>
      <c r="G4129" s="7">
        <v>0</v>
      </c>
      <c r="H4129" s="7">
        <f t="shared" si="576"/>
        <v>3</v>
      </c>
      <c r="I4129" s="16">
        <f t="shared" si="577"/>
        <v>45098</v>
      </c>
      <c r="J4129" s="17">
        <v>0.2407</v>
      </c>
      <c r="K4129" s="18">
        <f>G4129*结论【关键目标】!C$27*0.7735*0.001</f>
        <v>0</v>
      </c>
      <c r="L4129" s="5">
        <v>0</v>
      </c>
      <c r="M4129" s="5">
        <f>ABS(IF(L4129&lt;=0,L4129/耗电量关键数据!$B$6/1000,L4129/耗电量关键数据!$B$5/1000))</f>
        <v>0</v>
      </c>
      <c r="N4129" s="5">
        <f>电气设备逐时使用率计算!H4105</f>
        <v>1.1688450000000001</v>
      </c>
      <c r="O4129" s="5">
        <f>灯光逐时使用率计算!H4105</f>
        <v>0.37403039999999999</v>
      </c>
      <c r="P4129" s="19">
        <f t="shared" si="578"/>
        <v>1.5428754000000002</v>
      </c>
      <c r="Q4129" s="19">
        <f t="shared" si="582"/>
        <v>0</v>
      </c>
      <c r="R4129" s="20">
        <f t="shared" si="579"/>
        <v>0</v>
      </c>
      <c r="S4129" s="20">
        <f t="shared" si="583"/>
        <v>0</v>
      </c>
      <c r="T4129" s="20">
        <f>IF((T4128+R4129)&lt;0,0,IF((T4128+R4129)&gt;结论【关键目标】!C$28,结论【关键目标】!C$28,T4128+R4129))</f>
        <v>8.1608751999999996</v>
      </c>
      <c r="U4129" s="19">
        <f>IF((T4128+R4129)&lt;结论【关键目标】!$C$28,0,(发电量计算【计算逻辑页】!R4129+发电量计算【计算逻辑页】!T4128-结论【关键目标】!$C$28))</f>
        <v>0</v>
      </c>
      <c r="V4129" s="5">
        <f t="shared" si="580"/>
        <v>0</v>
      </c>
      <c r="W4129" s="5">
        <f t="shared" si="581"/>
        <v>0</v>
      </c>
      <c r="X4129" s="5">
        <f t="shared" si="584"/>
        <v>0</v>
      </c>
    </row>
    <row r="4130" spans="1:24" x14ac:dyDescent="0.15">
      <c r="A4130" s="7">
        <v>4129</v>
      </c>
      <c r="B4130" s="7">
        <v>6</v>
      </c>
      <c r="C4130" s="7">
        <v>22</v>
      </c>
      <c r="D4130" s="7">
        <v>1</v>
      </c>
      <c r="E4130" s="7">
        <v>173</v>
      </c>
      <c r="F4130" s="7">
        <v>25</v>
      </c>
      <c r="G4130" s="7">
        <v>0</v>
      </c>
      <c r="H4130" s="7">
        <f t="shared" si="576"/>
        <v>4</v>
      </c>
      <c r="I4130" s="16">
        <f t="shared" si="577"/>
        <v>45099</v>
      </c>
      <c r="J4130" s="17">
        <v>0.2407</v>
      </c>
      <c r="K4130" s="18">
        <f>G4130*结论【关键目标】!C$27*0.7735*0.001</f>
        <v>0</v>
      </c>
      <c r="L4130" s="5">
        <v>0</v>
      </c>
      <c r="M4130" s="5">
        <f>ABS(IF(L4130&lt;=0,L4130/耗电量关键数据!$B$6/1000,L4130/耗电量关键数据!$B$5/1000))</f>
        <v>0</v>
      </c>
      <c r="N4130" s="5">
        <f>电气设备逐时使用率计算!H4106</f>
        <v>1.1688450000000001</v>
      </c>
      <c r="O4130" s="5">
        <f>灯光逐时使用率计算!H4106</f>
        <v>0.37403039999999999</v>
      </c>
      <c r="P4130" s="19">
        <f t="shared" si="578"/>
        <v>1.5428754000000002</v>
      </c>
      <c r="Q4130" s="19">
        <f t="shared" si="582"/>
        <v>0</v>
      </c>
      <c r="R4130" s="20">
        <f t="shared" si="579"/>
        <v>0</v>
      </c>
      <c r="S4130" s="20">
        <f t="shared" si="583"/>
        <v>0</v>
      </c>
      <c r="T4130" s="20">
        <f>IF((T4129+R4130)&lt;0,0,IF((T4129+R4130)&gt;结论【关键目标】!C$28,结论【关键目标】!C$28,T4129+R4130))</f>
        <v>8.1608751999999996</v>
      </c>
      <c r="U4130" s="19">
        <f>IF((T4129+R4130)&lt;结论【关键目标】!$C$28,0,(发电量计算【计算逻辑页】!R4130+发电量计算【计算逻辑页】!T4129-结论【关键目标】!$C$28))</f>
        <v>0</v>
      </c>
      <c r="V4130" s="5">
        <f t="shared" si="580"/>
        <v>0</v>
      </c>
      <c r="W4130" s="5">
        <f t="shared" si="581"/>
        <v>0</v>
      </c>
      <c r="X4130" s="5">
        <f t="shared" si="584"/>
        <v>0</v>
      </c>
    </row>
    <row r="4131" spans="1:24" x14ac:dyDescent="0.15">
      <c r="A4131" s="7">
        <v>4130</v>
      </c>
      <c r="B4131" s="7">
        <v>6</v>
      </c>
      <c r="C4131" s="7">
        <v>22</v>
      </c>
      <c r="D4131" s="7">
        <v>2</v>
      </c>
      <c r="E4131" s="7">
        <v>173</v>
      </c>
      <c r="F4131" s="7">
        <v>25</v>
      </c>
      <c r="G4131" s="7">
        <v>0</v>
      </c>
      <c r="H4131" s="7">
        <f t="shared" si="576"/>
        <v>4</v>
      </c>
      <c r="I4131" s="16">
        <f t="shared" si="577"/>
        <v>45099</v>
      </c>
      <c r="J4131" s="17">
        <v>0.2407</v>
      </c>
      <c r="K4131" s="18">
        <f>G4131*结论【关键目标】!C$27*0.7735*0.001</f>
        <v>0</v>
      </c>
      <c r="L4131" s="5">
        <v>0</v>
      </c>
      <c r="M4131" s="5">
        <f>ABS(IF(L4131&lt;=0,L4131/耗电量关键数据!$B$6/1000,L4131/耗电量关键数据!$B$5/1000))</f>
        <v>0</v>
      </c>
      <c r="N4131" s="5">
        <f>电气设备逐时使用率计算!H4107</f>
        <v>1.1688450000000001</v>
      </c>
      <c r="O4131" s="5">
        <f>灯光逐时使用率计算!H4107</f>
        <v>0.37403039999999999</v>
      </c>
      <c r="P4131" s="19">
        <f t="shared" si="578"/>
        <v>1.5428754000000002</v>
      </c>
      <c r="Q4131" s="19">
        <f t="shared" si="582"/>
        <v>0</v>
      </c>
      <c r="R4131" s="20">
        <f t="shared" si="579"/>
        <v>0</v>
      </c>
      <c r="S4131" s="20">
        <f t="shared" si="583"/>
        <v>0</v>
      </c>
      <c r="T4131" s="20">
        <f>IF((T4130+R4131)&lt;0,0,IF((T4130+R4131)&gt;结论【关键目标】!C$28,结论【关键目标】!C$28,T4130+R4131))</f>
        <v>8.1608751999999996</v>
      </c>
      <c r="U4131" s="19">
        <f>IF((T4130+R4131)&lt;结论【关键目标】!$C$28,0,(发电量计算【计算逻辑页】!R4131+发电量计算【计算逻辑页】!T4130-结论【关键目标】!$C$28))</f>
        <v>0</v>
      </c>
      <c r="V4131" s="5">
        <f t="shared" si="580"/>
        <v>0</v>
      </c>
      <c r="W4131" s="5">
        <f t="shared" si="581"/>
        <v>0</v>
      </c>
      <c r="X4131" s="5">
        <f t="shared" si="584"/>
        <v>0</v>
      </c>
    </row>
    <row r="4132" spans="1:24" x14ac:dyDescent="0.15">
      <c r="A4132" s="7">
        <v>4131</v>
      </c>
      <c r="B4132" s="7">
        <v>6</v>
      </c>
      <c r="C4132" s="7">
        <v>22</v>
      </c>
      <c r="D4132" s="7">
        <v>3</v>
      </c>
      <c r="E4132" s="7">
        <v>173</v>
      </c>
      <c r="F4132" s="7">
        <v>24.9</v>
      </c>
      <c r="G4132" s="7">
        <v>0</v>
      </c>
      <c r="H4132" s="7">
        <f t="shared" si="576"/>
        <v>4</v>
      </c>
      <c r="I4132" s="16">
        <f t="shared" si="577"/>
        <v>45099</v>
      </c>
      <c r="J4132" s="17">
        <v>0.2407</v>
      </c>
      <c r="K4132" s="18">
        <f>G4132*结论【关键目标】!C$27*0.7735*0.001</f>
        <v>0</v>
      </c>
      <c r="L4132" s="5">
        <v>0</v>
      </c>
      <c r="M4132" s="5">
        <f>ABS(IF(L4132&lt;=0,L4132/耗电量关键数据!$B$6/1000,L4132/耗电量关键数据!$B$5/1000))</f>
        <v>0</v>
      </c>
      <c r="N4132" s="5">
        <f>电气设备逐时使用率计算!H4108</f>
        <v>1.1688450000000001</v>
      </c>
      <c r="O4132" s="5">
        <f>灯光逐时使用率计算!H4108</f>
        <v>0.37403039999999999</v>
      </c>
      <c r="P4132" s="19">
        <f t="shared" si="578"/>
        <v>1.5428754000000002</v>
      </c>
      <c r="Q4132" s="19">
        <f t="shared" si="582"/>
        <v>0</v>
      </c>
      <c r="R4132" s="20">
        <f t="shared" si="579"/>
        <v>0</v>
      </c>
      <c r="S4132" s="20">
        <f t="shared" si="583"/>
        <v>0</v>
      </c>
      <c r="T4132" s="20">
        <f>IF((T4131+R4132)&lt;0,0,IF((T4131+R4132)&gt;结论【关键目标】!C$28,结论【关键目标】!C$28,T4131+R4132))</f>
        <v>8.1608751999999996</v>
      </c>
      <c r="U4132" s="19">
        <f>IF((T4131+R4132)&lt;结论【关键目标】!$C$28,0,(发电量计算【计算逻辑页】!R4132+发电量计算【计算逻辑页】!T4131-结论【关键目标】!$C$28))</f>
        <v>0</v>
      </c>
      <c r="V4132" s="5">
        <f t="shared" si="580"/>
        <v>0</v>
      </c>
      <c r="W4132" s="5">
        <f t="shared" si="581"/>
        <v>0</v>
      </c>
      <c r="X4132" s="5">
        <f t="shared" si="584"/>
        <v>0</v>
      </c>
    </row>
    <row r="4133" spans="1:24" x14ac:dyDescent="0.15">
      <c r="A4133" s="7">
        <v>4132</v>
      </c>
      <c r="B4133" s="7">
        <v>6</v>
      </c>
      <c r="C4133" s="7">
        <v>22</v>
      </c>
      <c r="D4133" s="7">
        <v>4</v>
      </c>
      <c r="E4133" s="7">
        <v>173</v>
      </c>
      <c r="F4133" s="7">
        <v>23</v>
      </c>
      <c r="G4133" s="7">
        <v>0</v>
      </c>
      <c r="H4133" s="7">
        <f t="shared" si="576"/>
        <v>4</v>
      </c>
      <c r="I4133" s="16">
        <f t="shared" si="577"/>
        <v>45099</v>
      </c>
      <c r="J4133" s="17">
        <v>0.2407</v>
      </c>
      <c r="K4133" s="18">
        <f>G4133*结论【关键目标】!C$27*0.7735*0.001</f>
        <v>0</v>
      </c>
      <c r="L4133" s="5">
        <v>0</v>
      </c>
      <c r="M4133" s="5">
        <f>ABS(IF(L4133&lt;=0,L4133/耗电量关键数据!$B$6/1000,L4133/耗电量关键数据!$B$5/1000))</f>
        <v>0</v>
      </c>
      <c r="N4133" s="5">
        <f>电气设备逐时使用率计算!H4109</f>
        <v>1.1688450000000001</v>
      </c>
      <c r="O4133" s="5">
        <f>灯光逐时使用率计算!H4109</f>
        <v>0.37403039999999999</v>
      </c>
      <c r="P4133" s="19">
        <f t="shared" si="578"/>
        <v>1.5428754000000002</v>
      </c>
      <c r="Q4133" s="19">
        <f t="shared" si="582"/>
        <v>0</v>
      </c>
      <c r="R4133" s="20">
        <f t="shared" si="579"/>
        <v>0</v>
      </c>
      <c r="S4133" s="20">
        <f t="shared" si="583"/>
        <v>0</v>
      </c>
      <c r="T4133" s="20">
        <f>IF((T4132+R4133)&lt;0,0,IF((T4132+R4133)&gt;结论【关键目标】!C$28,结论【关键目标】!C$28,T4132+R4133))</f>
        <v>8.1608751999999996</v>
      </c>
      <c r="U4133" s="19">
        <f>IF((T4132+R4133)&lt;结论【关键目标】!$C$28,0,(发电量计算【计算逻辑页】!R4133+发电量计算【计算逻辑页】!T4132-结论【关键目标】!$C$28))</f>
        <v>0</v>
      </c>
      <c r="V4133" s="5">
        <f t="shared" si="580"/>
        <v>0</v>
      </c>
      <c r="W4133" s="5">
        <f t="shared" si="581"/>
        <v>0</v>
      </c>
      <c r="X4133" s="5">
        <f t="shared" si="584"/>
        <v>0</v>
      </c>
    </row>
    <row r="4134" spans="1:24" x14ac:dyDescent="0.15">
      <c r="A4134" s="7">
        <v>4133</v>
      </c>
      <c r="B4134" s="7">
        <v>6</v>
      </c>
      <c r="C4134" s="7">
        <v>22</v>
      </c>
      <c r="D4134" s="7">
        <v>5</v>
      </c>
      <c r="E4134" s="7">
        <v>173</v>
      </c>
      <c r="F4134" s="7">
        <v>21</v>
      </c>
      <c r="G4134" s="7">
        <v>21.2</v>
      </c>
      <c r="H4134" s="7">
        <f t="shared" si="576"/>
        <v>4</v>
      </c>
      <c r="I4134" s="16">
        <f t="shared" si="577"/>
        <v>45099</v>
      </c>
      <c r="J4134" s="17">
        <v>0.2407</v>
      </c>
      <c r="K4134" s="18">
        <f>G4134*结论【关键目标】!C$27*0.7735*0.001</f>
        <v>1.967784</v>
      </c>
      <c r="L4134" s="5">
        <v>0</v>
      </c>
      <c r="M4134" s="5">
        <f>ABS(IF(L4134&lt;=0,L4134/耗电量关键数据!$B$6/1000,L4134/耗电量关键数据!$B$5/1000))</f>
        <v>0</v>
      </c>
      <c r="N4134" s="5">
        <f>电气设备逐时使用率计算!H4110</f>
        <v>1.1688450000000001</v>
      </c>
      <c r="O4134" s="5">
        <f>灯光逐时使用率计算!H4110</f>
        <v>0.37403039999999999</v>
      </c>
      <c r="P4134" s="19">
        <f t="shared" si="578"/>
        <v>1.5428754000000002</v>
      </c>
      <c r="Q4134" s="19">
        <f t="shared" si="582"/>
        <v>0</v>
      </c>
      <c r="R4134" s="20">
        <f t="shared" si="579"/>
        <v>1.967784</v>
      </c>
      <c r="S4134" s="20">
        <f t="shared" si="583"/>
        <v>0</v>
      </c>
      <c r="T4134" s="20">
        <f>IF((T4133+R4134)&lt;0,0,IF((T4133+R4134)&gt;结论【关键目标】!C$28,结论【关键目标】!C$28,T4133+R4134))</f>
        <v>10.1286592</v>
      </c>
      <c r="U4134" s="19">
        <f>IF((T4133+R4134)&lt;结论【关键目标】!$C$28,0,(发电量计算【计算逻辑页】!R4134+发电量计算【计算逻辑页】!T4133-结论【关键目标】!$C$28))</f>
        <v>0</v>
      </c>
      <c r="V4134" s="5">
        <f t="shared" si="580"/>
        <v>0</v>
      </c>
      <c r="W4134" s="5">
        <f t="shared" si="581"/>
        <v>0.37137010878000004</v>
      </c>
      <c r="X4134" s="5">
        <f t="shared" si="584"/>
        <v>0</v>
      </c>
    </row>
    <row r="4135" spans="1:24" x14ac:dyDescent="0.15">
      <c r="A4135" s="7">
        <v>4134</v>
      </c>
      <c r="B4135" s="7">
        <v>6</v>
      </c>
      <c r="C4135" s="7">
        <v>22</v>
      </c>
      <c r="D4135" s="7">
        <v>6</v>
      </c>
      <c r="E4135" s="7">
        <v>173</v>
      </c>
      <c r="F4135" s="7">
        <v>21.8</v>
      </c>
      <c r="G4135" s="7">
        <v>140.9</v>
      </c>
      <c r="H4135" s="7">
        <f t="shared" si="576"/>
        <v>4</v>
      </c>
      <c r="I4135" s="16">
        <f t="shared" si="577"/>
        <v>45099</v>
      </c>
      <c r="J4135" s="17">
        <v>0.2407</v>
      </c>
      <c r="K4135" s="18">
        <f>G4135*结论【关键目标】!C$27*0.7735*0.001</f>
        <v>13.078338</v>
      </c>
      <c r="L4135" s="5">
        <v>0</v>
      </c>
      <c r="M4135" s="5">
        <f>ABS(IF(L4135&lt;=0,L4135/耗电量关键数据!$B$6/1000,L4135/耗电量关键数据!$B$5/1000))</f>
        <v>0</v>
      </c>
      <c r="N4135" s="5">
        <f>电气设备逐时使用率计算!H4111</f>
        <v>1.1688450000000001</v>
      </c>
      <c r="O4135" s="5">
        <f>灯光逐时使用率计算!H4111</f>
        <v>0.37403039999999999</v>
      </c>
      <c r="P4135" s="19">
        <f t="shared" si="578"/>
        <v>1.5428754000000002</v>
      </c>
      <c r="Q4135" s="19">
        <f t="shared" si="582"/>
        <v>0</v>
      </c>
      <c r="R4135" s="20">
        <f t="shared" si="579"/>
        <v>13.078338</v>
      </c>
      <c r="S4135" s="20">
        <f t="shared" si="583"/>
        <v>0</v>
      </c>
      <c r="T4135" s="20">
        <f>IF((T4134+R4135)&lt;0,0,IF((T4134+R4135)&gt;结论【关键目标】!C$28,结论【关键目标】!C$28,T4134+R4135))</f>
        <v>22</v>
      </c>
      <c r="U4135" s="19">
        <f>IF((T4134+R4135)&lt;结论【关键目标】!$C$28,0,(发电量计算【计算逻辑页】!R4135+发电量计算【计算逻辑页】!T4134-结论【关键目标】!$C$28))</f>
        <v>1.2069972</v>
      </c>
      <c r="V4135" s="5">
        <f t="shared" si="580"/>
        <v>0</v>
      </c>
      <c r="W4135" s="5">
        <f t="shared" si="581"/>
        <v>0.37137010878000004</v>
      </c>
      <c r="X4135" s="5">
        <f t="shared" si="584"/>
        <v>0</v>
      </c>
    </row>
    <row r="4136" spans="1:24" x14ac:dyDescent="0.15">
      <c r="A4136" s="7">
        <v>4135</v>
      </c>
      <c r="B4136" s="7">
        <v>6</v>
      </c>
      <c r="C4136" s="7">
        <v>22</v>
      </c>
      <c r="D4136" s="7">
        <v>7</v>
      </c>
      <c r="E4136" s="7">
        <v>173</v>
      </c>
      <c r="F4136" s="7">
        <v>21</v>
      </c>
      <c r="G4136" s="7">
        <v>241</v>
      </c>
      <c r="H4136" s="7">
        <f t="shared" si="576"/>
        <v>4</v>
      </c>
      <c r="I4136" s="16">
        <f t="shared" si="577"/>
        <v>45099</v>
      </c>
      <c r="J4136" s="17">
        <v>0.2407</v>
      </c>
      <c r="K4136" s="18">
        <f>G4136*结论【关键目标】!C$27*0.7735*0.001</f>
        <v>22.369620000000001</v>
      </c>
      <c r="L4136" s="5">
        <v>0</v>
      </c>
      <c r="M4136" s="5">
        <f>ABS(IF(L4136&lt;=0,L4136/耗电量关键数据!$B$6/1000,L4136/耗电量关键数据!$B$5/1000))</f>
        <v>0</v>
      </c>
      <c r="N4136" s="5">
        <f>电气设备逐时使用率计算!H4112</f>
        <v>2.3376900000000003</v>
      </c>
      <c r="O4136" s="5">
        <f>灯光逐时使用率计算!H4112</f>
        <v>1.2467680000000001</v>
      </c>
      <c r="P4136" s="19">
        <f t="shared" si="578"/>
        <v>3.5844580000000006</v>
      </c>
      <c r="Q4136" s="19">
        <f t="shared" si="582"/>
        <v>0</v>
      </c>
      <c r="R4136" s="20">
        <f t="shared" si="579"/>
        <v>22.369620000000001</v>
      </c>
      <c r="S4136" s="20">
        <f t="shared" si="583"/>
        <v>0</v>
      </c>
      <c r="T4136" s="20">
        <f>IF((T4135+R4136)&lt;0,0,IF((T4135+R4136)&gt;结论【关键目标】!C$28,结论【关键目标】!C$28,T4135+R4136))</f>
        <v>22</v>
      </c>
      <c r="U4136" s="19">
        <f>IF((T4135+R4136)&lt;结论【关键目标】!$C$28,0,(发电量计算【计算逻辑页】!R4136+发电量计算【计算逻辑页】!T4135-结论【关键目标】!$C$28))</f>
        <v>22.369619999999998</v>
      </c>
      <c r="V4136" s="5">
        <f t="shared" si="580"/>
        <v>0</v>
      </c>
      <c r="W4136" s="5">
        <f t="shared" si="581"/>
        <v>0.8627790406000001</v>
      </c>
      <c r="X4136" s="5">
        <f t="shared" si="584"/>
        <v>0</v>
      </c>
    </row>
    <row r="4137" spans="1:24" x14ac:dyDescent="0.15">
      <c r="A4137" s="7">
        <v>4136</v>
      </c>
      <c r="B4137" s="7">
        <v>6</v>
      </c>
      <c r="C4137" s="7">
        <v>22</v>
      </c>
      <c r="D4137" s="7">
        <v>8</v>
      </c>
      <c r="E4137" s="7">
        <v>173</v>
      </c>
      <c r="F4137" s="7">
        <v>23</v>
      </c>
      <c r="G4137" s="7">
        <v>433.8</v>
      </c>
      <c r="H4137" s="7">
        <f t="shared" si="576"/>
        <v>4</v>
      </c>
      <c r="I4137" s="16">
        <f t="shared" si="577"/>
        <v>45099</v>
      </c>
      <c r="J4137" s="17">
        <v>0.70809999999999995</v>
      </c>
      <c r="K4137" s="18">
        <f>G4137*结论【关键目标】!C$27*0.7735*0.001</f>
        <v>40.265315999999999</v>
      </c>
      <c r="L4137" s="5">
        <v>19263.031470000002</v>
      </c>
      <c r="M4137" s="5">
        <f>ABS(IF(L4137&lt;=0,L4137/耗电量关键数据!$B$6/1000,L4137/耗电量关键数据!$B$5/1000))</f>
        <v>5.5037232771428579</v>
      </c>
      <c r="N4137" s="5">
        <f>电气设备逐时使用率计算!H4113</f>
        <v>11.688450000000001</v>
      </c>
      <c r="O4137" s="5">
        <f>灯光逐时使用率计算!H4113</f>
        <v>6.2338399999999998</v>
      </c>
      <c r="P4137" s="19">
        <f t="shared" si="578"/>
        <v>23.426013277142861</v>
      </c>
      <c r="Q4137" s="19">
        <f t="shared" si="582"/>
        <v>0</v>
      </c>
      <c r="R4137" s="20">
        <f t="shared" si="579"/>
        <v>40.265315999999999</v>
      </c>
      <c r="S4137" s="20">
        <f t="shared" si="583"/>
        <v>0</v>
      </c>
      <c r="T4137" s="20">
        <f>IF((T4136+R4137)&lt;0,0,IF((T4136+R4137)&gt;结论【关键目标】!C$28,结论【关键目标】!C$28,T4136+R4137))</f>
        <v>22</v>
      </c>
      <c r="U4137" s="19">
        <f>IF((T4136+R4137)&lt;结论【关键目标】!$C$28,0,(发电量计算【计算逻辑页】!R4137+发电量计算【计算逻辑页】!T4136-结论【关键目标】!$C$28))</f>
        <v>40.265315999999999</v>
      </c>
      <c r="V4137" s="5">
        <f t="shared" si="580"/>
        <v>14.092860599999998</v>
      </c>
      <c r="W4137" s="5">
        <f t="shared" si="581"/>
        <v>16.587960001544857</v>
      </c>
      <c r="X4137" s="5">
        <f t="shared" si="584"/>
        <v>0</v>
      </c>
    </row>
    <row r="4138" spans="1:24" x14ac:dyDescent="0.15">
      <c r="A4138" s="7">
        <v>4137</v>
      </c>
      <c r="B4138" s="7">
        <v>6</v>
      </c>
      <c r="C4138" s="7">
        <v>22</v>
      </c>
      <c r="D4138" s="7">
        <v>9</v>
      </c>
      <c r="E4138" s="7">
        <v>173</v>
      </c>
      <c r="F4138" s="7">
        <v>24.3</v>
      </c>
      <c r="G4138" s="7">
        <v>631.9</v>
      </c>
      <c r="H4138" s="7">
        <f t="shared" si="576"/>
        <v>4</v>
      </c>
      <c r="I4138" s="16">
        <f t="shared" si="577"/>
        <v>45099</v>
      </c>
      <c r="J4138" s="17">
        <v>0.70809999999999995</v>
      </c>
      <c r="K4138" s="18">
        <f>G4138*结论【关键目标】!C$27*0.7735*0.001</f>
        <v>58.652957999999998</v>
      </c>
      <c r="L4138" s="5">
        <v>36966.273529999999</v>
      </c>
      <c r="M4138" s="5">
        <f>ABS(IF(L4138&lt;=0,L4138/耗电量关键数据!$B$6/1000,L4138/耗电量关键数据!$B$5/1000))</f>
        <v>10.561792437142856</v>
      </c>
      <c r="N4138" s="5">
        <f>电气设备逐时使用率计算!H4114</f>
        <v>22.208055000000002</v>
      </c>
      <c r="O4138" s="5">
        <f>灯光逐时使用率计算!H4114</f>
        <v>11.844296</v>
      </c>
      <c r="P4138" s="19">
        <f t="shared" si="578"/>
        <v>44.614143437142857</v>
      </c>
      <c r="Q4138" s="19">
        <f t="shared" si="582"/>
        <v>0</v>
      </c>
      <c r="R4138" s="20">
        <f t="shared" si="579"/>
        <v>58.652957999999998</v>
      </c>
      <c r="S4138" s="20">
        <f t="shared" si="583"/>
        <v>0</v>
      </c>
      <c r="T4138" s="20">
        <f>IF((T4137+R4138)&lt;0,0,IF((T4137+R4138)&gt;结论【关键目标】!C$28,结论【关键目标】!C$28,T4137+R4138))</f>
        <v>22</v>
      </c>
      <c r="U4138" s="19">
        <f>IF((T4137+R4138)&lt;结论【关键目标】!$C$28,0,(发电量计算【计算逻辑页】!R4138+发电量计算【计算逻辑页】!T4137-结论【关键目标】!$C$28))</f>
        <v>58.652957999999998</v>
      </c>
      <c r="V4138" s="5">
        <f t="shared" si="580"/>
        <v>20.528535299999998</v>
      </c>
      <c r="W4138" s="5">
        <f t="shared" si="581"/>
        <v>31.591274967840857</v>
      </c>
      <c r="X4138" s="5">
        <f t="shared" si="584"/>
        <v>0</v>
      </c>
    </row>
    <row r="4139" spans="1:24" x14ac:dyDescent="0.15">
      <c r="A4139" s="7">
        <v>4138</v>
      </c>
      <c r="B4139" s="7">
        <v>6</v>
      </c>
      <c r="C4139" s="7">
        <v>22</v>
      </c>
      <c r="D4139" s="7">
        <v>10</v>
      </c>
      <c r="E4139" s="7">
        <v>173</v>
      </c>
      <c r="F4139" s="7">
        <v>26</v>
      </c>
      <c r="G4139" s="7">
        <v>743.1</v>
      </c>
      <c r="H4139" s="7">
        <f t="shared" si="576"/>
        <v>4</v>
      </c>
      <c r="I4139" s="16">
        <f t="shared" si="577"/>
        <v>45099</v>
      </c>
      <c r="J4139" s="17">
        <v>0.70809999999999995</v>
      </c>
      <c r="K4139" s="18">
        <f>G4139*结论【关键目标】!C$27*0.7735*0.001</f>
        <v>68.974542</v>
      </c>
      <c r="L4139" s="5">
        <v>45284.037450000003</v>
      </c>
      <c r="M4139" s="5">
        <f>ABS(IF(L4139&lt;=0,L4139/耗电量关键数据!$B$6/1000,L4139/耗电量关键数据!$B$5/1000))</f>
        <v>12.938296414285714</v>
      </c>
      <c r="N4139" s="5">
        <f>电气设备逐时使用率计算!H4115</f>
        <v>22.208055000000002</v>
      </c>
      <c r="O4139" s="5">
        <f>灯光逐时使用率计算!H4115</f>
        <v>11.844296</v>
      </c>
      <c r="P4139" s="19">
        <f t="shared" si="578"/>
        <v>46.990647414285718</v>
      </c>
      <c r="Q4139" s="19">
        <f t="shared" si="582"/>
        <v>0</v>
      </c>
      <c r="R4139" s="20">
        <f t="shared" si="579"/>
        <v>68.974542</v>
      </c>
      <c r="S4139" s="20">
        <f t="shared" si="583"/>
        <v>0</v>
      </c>
      <c r="T4139" s="20">
        <f>IF((T4138+R4139)&lt;0,0,IF((T4138+R4139)&gt;结论【关键目标】!C$28,结论【关键目标】!C$28,T4138+R4139))</f>
        <v>22</v>
      </c>
      <c r="U4139" s="19">
        <f>IF((T4138+R4139)&lt;结论【关键目标】!$C$28,0,(发电量计算【计算逻辑页】!R4139+发电量计算【计算逻辑页】!T4138-结论【关键目标】!$C$28))</f>
        <v>68.974542</v>
      </c>
      <c r="V4139" s="5">
        <f t="shared" si="580"/>
        <v>24.141089699999998</v>
      </c>
      <c r="W4139" s="5">
        <f t="shared" si="581"/>
        <v>33.274077434055712</v>
      </c>
      <c r="X4139" s="5">
        <f t="shared" si="584"/>
        <v>0</v>
      </c>
    </row>
    <row r="4140" spans="1:24" x14ac:dyDescent="0.15">
      <c r="A4140" s="7">
        <v>4139</v>
      </c>
      <c r="B4140" s="7">
        <v>6</v>
      </c>
      <c r="C4140" s="7">
        <v>22</v>
      </c>
      <c r="D4140" s="7">
        <v>11</v>
      </c>
      <c r="E4140" s="7">
        <v>173</v>
      </c>
      <c r="F4140" s="7">
        <v>28</v>
      </c>
      <c r="G4140" s="7">
        <v>774.2</v>
      </c>
      <c r="H4140" s="7">
        <f t="shared" si="576"/>
        <v>4</v>
      </c>
      <c r="I4140" s="16">
        <f t="shared" si="577"/>
        <v>45099</v>
      </c>
      <c r="J4140" s="17">
        <v>1.2267999999999999</v>
      </c>
      <c r="K4140" s="18">
        <f>G4140*结论【关键目标】!C$27*0.7735*0.001</f>
        <v>71.861243999999999</v>
      </c>
      <c r="L4140" s="5">
        <v>49985.492890000001</v>
      </c>
      <c r="M4140" s="5">
        <f>ABS(IF(L4140&lt;=0,L4140/耗电量关键数据!$B$6/1000,L4140/耗电量关键数据!$B$5/1000))</f>
        <v>14.281569397142857</v>
      </c>
      <c r="N4140" s="5">
        <f>电气设备逐时使用率计算!H4116</f>
        <v>22.208055000000002</v>
      </c>
      <c r="O4140" s="5">
        <f>灯光逐时使用率计算!H4116</f>
        <v>11.844296</v>
      </c>
      <c r="P4140" s="19">
        <f t="shared" si="578"/>
        <v>48.333920397142862</v>
      </c>
      <c r="Q4140" s="19">
        <f t="shared" si="582"/>
        <v>48.333920397142862</v>
      </c>
      <c r="R4140" s="20">
        <f t="shared" si="579"/>
        <v>23.527323602857138</v>
      </c>
      <c r="S4140" s="20">
        <f t="shared" si="583"/>
        <v>0</v>
      </c>
      <c r="T4140" s="20">
        <f>IF((T4139+R4140)&lt;0,0,IF((T4139+R4140)&gt;结论【关键目标】!C$28,结论【关键目标】!C$28,T4139+R4140))</f>
        <v>22</v>
      </c>
      <c r="U4140" s="19">
        <f>IF((T4139+R4140)&lt;结论【关键目标】!$C$28,0,(发电量计算【计算逻辑页】!R4140+发电量计算【计算逻辑页】!T4139-结论【关键目标】!$C$28))</f>
        <v>23.527323602857138</v>
      </c>
      <c r="V4140" s="5">
        <f t="shared" si="580"/>
        <v>8.2345632609999981</v>
      </c>
      <c r="W4140" s="5">
        <f t="shared" si="581"/>
        <v>59.29605354321486</v>
      </c>
      <c r="X4140" s="5">
        <f t="shared" si="584"/>
        <v>0</v>
      </c>
    </row>
    <row r="4141" spans="1:24" x14ac:dyDescent="0.15">
      <c r="A4141" s="7">
        <v>4140</v>
      </c>
      <c r="B4141" s="7">
        <v>6</v>
      </c>
      <c r="C4141" s="7">
        <v>22</v>
      </c>
      <c r="D4141" s="7">
        <v>12</v>
      </c>
      <c r="E4141" s="7">
        <v>173</v>
      </c>
      <c r="F4141" s="7">
        <v>28.9</v>
      </c>
      <c r="G4141" s="7">
        <v>822.7</v>
      </c>
      <c r="H4141" s="7">
        <f t="shared" si="576"/>
        <v>4</v>
      </c>
      <c r="I4141" s="16">
        <f t="shared" si="577"/>
        <v>45099</v>
      </c>
      <c r="J4141" s="17">
        <v>1.2267999999999999</v>
      </c>
      <c r="K4141" s="18">
        <f>G4141*结论【关键目标】!C$27*0.7735*0.001</f>
        <v>76.363013999999993</v>
      </c>
      <c r="L4141" s="5">
        <v>44993.933100000002</v>
      </c>
      <c r="M4141" s="5">
        <f>ABS(IF(L4141&lt;=0,L4141/耗电量关键数据!$B$6/1000,L4141/耗电量关键数据!$B$5/1000))</f>
        <v>12.855409457142859</v>
      </c>
      <c r="N4141" s="5">
        <f>电气设备逐时使用率计算!H4117</f>
        <v>11.688450000000001</v>
      </c>
      <c r="O4141" s="5">
        <f>灯光逐时使用率计算!H4117</f>
        <v>9.9741440000000008</v>
      </c>
      <c r="P4141" s="19">
        <f t="shared" si="578"/>
        <v>34.518003457142861</v>
      </c>
      <c r="Q4141" s="19">
        <f t="shared" si="582"/>
        <v>34.518003457142861</v>
      </c>
      <c r="R4141" s="20">
        <f t="shared" si="579"/>
        <v>41.845010542857132</v>
      </c>
      <c r="S4141" s="20">
        <f t="shared" si="583"/>
        <v>0</v>
      </c>
      <c r="T4141" s="20">
        <f>IF((T4140+R4141)&lt;0,0,IF((T4140+R4141)&gt;结论【关键目标】!C$28,结论【关键目标】!C$28,T4140+R4141))</f>
        <v>22</v>
      </c>
      <c r="U4141" s="19">
        <f>IF((T4140+R4141)&lt;结论【关键目标】!$C$28,0,(发电量计算【计算逻辑页】!R4141+发电量计算【计算逻辑页】!T4140-结论【关键目标】!$C$28))</f>
        <v>41.845010542857132</v>
      </c>
      <c r="V4141" s="5">
        <f t="shared" si="580"/>
        <v>14.645753689999996</v>
      </c>
      <c r="W4141" s="5">
        <f t="shared" si="581"/>
        <v>42.34668664122286</v>
      </c>
      <c r="X4141" s="5">
        <f t="shared" si="584"/>
        <v>0</v>
      </c>
    </row>
    <row r="4142" spans="1:24" x14ac:dyDescent="0.15">
      <c r="A4142" s="7">
        <v>4141</v>
      </c>
      <c r="B4142" s="7">
        <v>6</v>
      </c>
      <c r="C4142" s="7">
        <v>22</v>
      </c>
      <c r="D4142" s="7">
        <v>13</v>
      </c>
      <c r="E4142" s="7">
        <v>173</v>
      </c>
      <c r="F4142" s="7">
        <v>30</v>
      </c>
      <c r="G4142" s="7">
        <v>752.9</v>
      </c>
      <c r="H4142" s="7">
        <f t="shared" si="576"/>
        <v>4</v>
      </c>
      <c r="I4142" s="16">
        <f t="shared" si="577"/>
        <v>45099</v>
      </c>
      <c r="J4142" s="17">
        <v>1.2267999999999999</v>
      </c>
      <c r="K4142" s="18">
        <f>G4142*结论【关键目标】!C$27*0.7735*0.001</f>
        <v>69.884178000000006</v>
      </c>
      <c r="L4142" s="5">
        <v>46533.099470000001</v>
      </c>
      <c r="M4142" s="5">
        <f>ABS(IF(L4142&lt;=0,L4142/耗电量关键数据!$B$6/1000,L4142/耗电量关键数据!$B$5/1000))</f>
        <v>13.295171277142858</v>
      </c>
      <c r="N4142" s="5">
        <f>电气设备逐时使用率计算!H4118</f>
        <v>11.688450000000001</v>
      </c>
      <c r="O4142" s="5">
        <f>灯光逐时使用率计算!H4118</f>
        <v>9.9741440000000008</v>
      </c>
      <c r="P4142" s="19">
        <f t="shared" si="578"/>
        <v>34.957765277142862</v>
      </c>
      <c r="Q4142" s="19">
        <f t="shared" si="582"/>
        <v>34.957765277142862</v>
      </c>
      <c r="R4142" s="20">
        <f t="shared" si="579"/>
        <v>34.926412722857144</v>
      </c>
      <c r="S4142" s="20">
        <f t="shared" si="583"/>
        <v>0</v>
      </c>
      <c r="T4142" s="20">
        <f>IF((T4141+R4142)&lt;0,0,IF((T4141+R4142)&gt;结论【关键目标】!C$28,结论【关键目标】!C$28,T4141+R4142))</f>
        <v>22</v>
      </c>
      <c r="U4142" s="19">
        <f>IF((T4141+R4142)&lt;结论【关键目标】!$C$28,0,(发电量计算【计算逻辑页】!R4142+发电量计算【计算逻辑页】!T4141-结论【关键目标】!$C$28))</f>
        <v>34.926412722857144</v>
      </c>
      <c r="V4142" s="5">
        <f t="shared" si="580"/>
        <v>12.224244452999999</v>
      </c>
      <c r="W4142" s="5">
        <f t="shared" si="581"/>
        <v>42.886186441998859</v>
      </c>
      <c r="X4142" s="5">
        <f t="shared" si="584"/>
        <v>0</v>
      </c>
    </row>
    <row r="4143" spans="1:24" x14ac:dyDescent="0.15">
      <c r="A4143" s="7">
        <v>4142</v>
      </c>
      <c r="B4143" s="7">
        <v>6</v>
      </c>
      <c r="C4143" s="7">
        <v>22</v>
      </c>
      <c r="D4143" s="7">
        <v>14</v>
      </c>
      <c r="E4143" s="7">
        <v>173</v>
      </c>
      <c r="F4143" s="7">
        <v>31</v>
      </c>
      <c r="G4143" s="7">
        <v>739.2</v>
      </c>
      <c r="H4143" s="7">
        <f t="shared" si="576"/>
        <v>4</v>
      </c>
      <c r="I4143" s="16">
        <f t="shared" si="577"/>
        <v>45099</v>
      </c>
      <c r="J4143" s="17">
        <v>1.2267999999999999</v>
      </c>
      <c r="K4143" s="18">
        <f>G4143*结论【关键目标】!C$27*0.7735*0.001</f>
        <v>68.612544</v>
      </c>
      <c r="L4143" s="5">
        <v>54874.622629999998</v>
      </c>
      <c r="M4143" s="5">
        <f>ABS(IF(L4143&lt;=0,L4143/耗电量关键数据!$B$6/1000,L4143/耗电量关键数据!$B$5/1000))</f>
        <v>15.678463608571429</v>
      </c>
      <c r="N4143" s="5">
        <f>电气设备逐时使用率计算!H4119</f>
        <v>22.208055000000002</v>
      </c>
      <c r="O4143" s="5">
        <f>灯光逐时使用率计算!H4119</f>
        <v>11.844296</v>
      </c>
      <c r="P4143" s="19">
        <f t="shared" si="578"/>
        <v>49.730814608571428</v>
      </c>
      <c r="Q4143" s="19">
        <f t="shared" si="582"/>
        <v>49.730814608571428</v>
      </c>
      <c r="R4143" s="20">
        <f t="shared" si="579"/>
        <v>18.881729391428571</v>
      </c>
      <c r="S4143" s="20">
        <f t="shared" si="583"/>
        <v>0</v>
      </c>
      <c r="T4143" s="20">
        <f>IF((T4142+R4143)&lt;0,0,IF((T4142+R4143)&gt;结论【关键目标】!C$28,结论【关键目标】!C$28,T4142+R4143))</f>
        <v>22</v>
      </c>
      <c r="U4143" s="19">
        <f>IF((T4142+R4143)&lt;结论【关键目标】!$C$28,0,(发电量计算【计算逻辑页】!R4143+发电量计算【计算逻辑页】!T4142-结论【关键目标】!$C$28))</f>
        <v>18.881729391428571</v>
      </c>
      <c r="V4143" s="5">
        <f t="shared" si="580"/>
        <v>6.6086052869999996</v>
      </c>
      <c r="W4143" s="5">
        <f t="shared" si="581"/>
        <v>61.009763361795422</v>
      </c>
      <c r="X4143" s="5">
        <f t="shared" si="584"/>
        <v>0</v>
      </c>
    </row>
    <row r="4144" spans="1:24" x14ac:dyDescent="0.15">
      <c r="A4144" s="7">
        <v>4143</v>
      </c>
      <c r="B4144" s="7">
        <v>6</v>
      </c>
      <c r="C4144" s="7">
        <v>22</v>
      </c>
      <c r="D4144" s="7">
        <v>15</v>
      </c>
      <c r="E4144" s="7">
        <v>173</v>
      </c>
      <c r="F4144" s="7">
        <v>28.6</v>
      </c>
      <c r="G4144" s="7">
        <v>535</v>
      </c>
      <c r="H4144" s="7">
        <f t="shared" si="576"/>
        <v>4</v>
      </c>
      <c r="I4144" s="16">
        <f t="shared" si="577"/>
        <v>45099</v>
      </c>
      <c r="J4144" s="17">
        <v>1.2267999999999999</v>
      </c>
      <c r="K4144" s="18">
        <f>G4144*结论【关键目标】!C$27*0.7735*0.001</f>
        <v>49.658699999999996</v>
      </c>
      <c r="L4144" s="5">
        <v>51982.194499999998</v>
      </c>
      <c r="M4144" s="5">
        <f>ABS(IF(L4144&lt;=0,L4144/耗电量关键数据!$B$6/1000,L4144/耗电量关键数据!$B$5/1000))</f>
        <v>14.85205557142857</v>
      </c>
      <c r="N4144" s="5">
        <f>电气设备逐时使用率计算!H4120</f>
        <v>22.208055000000002</v>
      </c>
      <c r="O4144" s="5">
        <f>灯光逐时使用率计算!H4120</f>
        <v>11.844296</v>
      </c>
      <c r="P4144" s="19">
        <f t="shared" si="578"/>
        <v>48.904406571428574</v>
      </c>
      <c r="Q4144" s="19">
        <f t="shared" si="582"/>
        <v>48.904406571428574</v>
      </c>
      <c r="R4144" s="20">
        <f t="shared" si="579"/>
        <v>0.75429342857142245</v>
      </c>
      <c r="S4144" s="20">
        <f t="shared" si="583"/>
        <v>0</v>
      </c>
      <c r="T4144" s="20">
        <f>IF((T4143+R4144)&lt;0,0,IF((T4143+R4144)&gt;结论【关键目标】!C$28,结论【关键目标】!C$28,T4143+R4144))</f>
        <v>22</v>
      </c>
      <c r="U4144" s="19">
        <f>IF((T4143+R4144)&lt;结论【关键目标】!$C$28,0,(发电量计算【计算逻辑页】!R4144+发电量计算【计算逻辑页】!T4143-结论【关键目标】!$C$28))</f>
        <v>0.75429342857142245</v>
      </c>
      <c r="V4144" s="5">
        <f t="shared" si="580"/>
        <v>0.26400269999999781</v>
      </c>
      <c r="W4144" s="5">
        <f t="shared" si="581"/>
        <v>59.99592598182857</v>
      </c>
      <c r="X4144" s="5">
        <f t="shared" si="584"/>
        <v>0</v>
      </c>
    </row>
    <row r="4145" spans="1:24" x14ac:dyDescent="0.15">
      <c r="A4145" s="7">
        <v>4144</v>
      </c>
      <c r="B4145" s="7">
        <v>6</v>
      </c>
      <c r="C4145" s="7">
        <v>22</v>
      </c>
      <c r="D4145" s="7">
        <v>16</v>
      </c>
      <c r="E4145" s="7">
        <v>173</v>
      </c>
      <c r="F4145" s="7">
        <v>29</v>
      </c>
      <c r="G4145" s="7">
        <v>407.4</v>
      </c>
      <c r="H4145" s="7">
        <f t="shared" si="576"/>
        <v>4</v>
      </c>
      <c r="I4145" s="16">
        <f t="shared" si="577"/>
        <v>45099</v>
      </c>
      <c r="J4145" s="17">
        <v>0.70809999999999995</v>
      </c>
      <c r="K4145" s="18">
        <f>G4145*结论【关键目标】!C$27*0.7735*0.001</f>
        <v>37.814867999999997</v>
      </c>
      <c r="L4145" s="5">
        <v>49682.05528</v>
      </c>
      <c r="M4145" s="5">
        <f>ABS(IF(L4145&lt;=0,L4145/耗电量关键数据!$B$6/1000,L4145/耗电量关键数据!$B$5/1000))</f>
        <v>14.194872937142858</v>
      </c>
      <c r="N4145" s="5">
        <f>电气设备逐时使用率计算!H4121</f>
        <v>22.208055000000002</v>
      </c>
      <c r="O4145" s="5">
        <f>灯光逐时使用率计算!H4121</f>
        <v>11.844296</v>
      </c>
      <c r="P4145" s="19">
        <f t="shared" si="578"/>
        <v>48.247223937142863</v>
      </c>
      <c r="Q4145" s="19">
        <f t="shared" si="582"/>
        <v>0</v>
      </c>
      <c r="R4145" s="20">
        <f t="shared" si="579"/>
        <v>37.814867999999997</v>
      </c>
      <c r="S4145" s="20">
        <f t="shared" si="583"/>
        <v>0</v>
      </c>
      <c r="T4145" s="20">
        <f>IF((T4144+R4145)&lt;0,0,IF((T4144+R4145)&gt;结论【关键目标】!C$28,结论【关键目标】!C$28,T4144+R4145))</f>
        <v>22</v>
      </c>
      <c r="U4145" s="19">
        <f>IF((T4144+R4145)&lt;结论【关键目标】!$C$28,0,(发电量计算【计算逻辑页】!R4145+发电量计算【计算逻辑页】!T4144-结论【关键目标】!$C$28))</f>
        <v>37.814867999999997</v>
      </c>
      <c r="V4145" s="5">
        <f t="shared" si="580"/>
        <v>13.235203799999999</v>
      </c>
      <c r="W4145" s="5">
        <f t="shared" si="581"/>
        <v>26.776708030799995</v>
      </c>
      <c r="X4145" s="5">
        <f t="shared" si="584"/>
        <v>0</v>
      </c>
    </row>
    <row r="4146" spans="1:24" x14ac:dyDescent="0.15">
      <c r="A4146" s="7">
        <v>4145</v>
      </c>
      <c r="B4146" s="7">
        <v>6</v>
      </c>
      <c r="C4146" s="7">
        <v>22</v>
      </c>
      <c r="D4146" s="7">
        <v>17</v>
      </c>
      <c r="E4146" s="7">
        <v>173</v>
      </c>
      <c r="F4146" s="7">
        <v>30</v>
      </c>
      <c r="G4146" s="7">
        <v>278.5</v>
      </c>
      <c r="H4146" s="7">
        <f t="shared" si="576"/>
        <v>4</v>
      </c>
      <c r="I4146" s="16">
        <f t="shared" si="577"/>
        <v>45099</v>
      </c>
      <c r="J4146" s="17">
        <v>0.70809999999999995</v>
      </c>
      <c r="K4146" s="18">
        <f>G4146*结论【关键目标】!C$27*0.7735*0.001</f>
        <v>25.850369999999998</v>
      </c>
      <c r="L4146" s="5">
        <v>43195.584239999996</v>
      </c>
      <c r="M4146" s="5">
        <f>ABS(IF(L4146&lt;=0,L4146/耗电量关键数据!$B$6/1000,L4146/耗电量关键数据!$B$5/1000))</f>
        <v>12.341595497142857</v>
      </c>
      <c r="N4146" s="5">
        <f>电气设备逐时使用率计算!H4122</f>
        <v>22.208055000000002</v>
      </c>
      <c r="O4146" s="5">
        <f>灯光逐时使用率计算!H4122</f>
        <v>11.844296</v>
      </c>
      <c r="P4146" s="19">
        <f t="shared" si="578"/>
        <v>46.393946497142856</v>
      </c>
      <c r="Q4146" s="19">
        <f t="shared" si="582"/>
        <v>0</v>
      </c>
      <c r="R4146" s="20">
        <f t="shared" si="579"/>
        <v>25.850369999999998</v>
      </c>
      <c r="S4146" s="20">
        <f t="shared" si="583"/>
        <v>0</v>
      </c>
      <c r="T4146" s="20">
        <f>IF((T4145+R4146)&lt;0,0,IF((T4145+R4146)&gt;结论【关键目标】!C$28,结论【关键目标】!C$28,T4145+R4146))</f>
        <v>22</v>
      </c>
      <c r="U4146" s="19">
        <f>IF((T4145+R4146)&lt;结论【关键目标】!$C$28,0,(发电量计算【计算逻辑页】!R4146+发电量计算【计算逻辑页】!T4145-结论【关键目标】!$C$28))</f>
        <v>25.850369999999998</v>
      </c>
      <c r="V4146" s="5">
        <f t="shared" si="580"/>
        <v>9.0476294999999993</v>
      </c>
      <c r="W4146" s="5">
        <f t="shared" si="581"/>
        <v>18.304646996999999</v>
      </c>
      <c r="X4146" s="5">
        <f t="shared" si="584"/>
        <v>0</v>
      </c>
    </row>
    <row r="4147" spans="1:24" x14ac:dyDescent="0.15">
      <c r="A4147" s="7">
        <v>4146</v>
      </c>
      <c r="B4147" s="7">
        <v>6</v>
      </c>
      <c r="C4147" s="7">
        <v>22</v>
      </c>
      <c r="D4147" s="7">
        <v>18</v>
      </c>
      <c r="E4147" s="7">
        <v>173</v>
      </c>
      <c r="F4147" s="7">
        <v>28.4</v>
      </c>
      <c r="G4147" s="7">
        <v>131.1</v>
      </c>
      <c r="H4147" s="7">
        <f t="shared" si="576"/>
        <v>4</v>
      </c>
      <c r="I4147" s="16">
        <f t="shared" si="577"/>
        <v>45099</v>
      </c>
      <c r="J4147" s="17">
        <v>0.70809999999999995</v>
      </c>
      <c r="K4147" s="18">
        <f>G4147*结论【关键目标】!C$27*0.7735*0.001</f>
        <v>12.168702</v>
      </c>
      <c r="L4147" s="5">
        <v>23662.23115</v>
      </c>
      <c r="M4147" s="5">
        <f>ABS(IF(L4147&lt;=0,L4147/耗电量关键数据!$B$6/1000,L4147/耗电量关键数据!$B$5/1000))</f>
        <v>6.7606374714285709</v>
      </c>
      <c r="N4147" s="5">
        <f>电气设备逐时使用率计算!H4123</f>
        <v>7.0130699999999999</v>
      </c>
      <c r="O4147" s="5">
        <f>灯光逐时使用率计算!H4123</f>
        <v>3.7403040000000001</v>
      </c>
      <c r="P4147" s="19">
        <f t="shared" si="578"/>
        <v>17.514011471428571</v>
      </c>
      <c r="Q4147" s="19">
        <f t="shared" si="582"/>
        <v>0</v>
      </c>
      <c r="R4147" s="20">
        <f t="shared" si="579"/>
        <v>12.168702</v>
      </c>
      <c r="S4147" s="20">
        <f t="shared" si="583"/>
        <v>0</v>
      </c>
      <c r="T4147" s="20">
        <f>IF((T4146+R4147)&lt;0,0,IF((T4146+R4147)&gt;结论【关键目标】!C$28,结论【关键目标】!C$28,T4146+R4147))</f>
        <v>22</v>
      </c>
      <c r="U4147" s="19">
        <f>IF((T4146+R4147)&lt;结论【关键目标】!$C$28,0,(发电量计算【计算逻辑页】!R4147+发电量计算【计算逻辑页】!T4146-结论【关键目标】!$C$28))</f>
        <v>12.168701999999996</v>
      </c>
      <c r="V4147" s="5">
        <f t="shared" si="580"/>
        <v>4.2590456999999979</v>
      </c>
      <c r="W4147" s="5">
        <f t="shared" si="581"/>
        <v>8.6166578861999987</v>
      </c>
      <c r="X4147" s="5">
        <f t="shared" si="584"/>
        <v>0</v>
      </c>
    </row>
    <row r="4148" spans="1:24" x14ac:dyDescent="0.15">
      <c r="A4148" s="7">
        <v>4147</v>
      </c>
      <c r="B4148" s="7">
        <v>6</v>
      </c>
      <c r="C4148" s="7">
        <v>22</v>
      </c>
      <c r="D4148" s="7">
        <v>19</v>
      </c>
      <c r="E4148" s="7">
        <v>173</v>
      </c>
      <c r="F4148" s="7">
        <v>28</v>
      </c>
      <c r="G4148" s="7">
        <v>0</v>
      </c>
      <c r="H4148" s="7">
        <f t="shared" si="576"/>
        <v>4</v>
      </c>
      <c r="I4148" s="16">
        <f t="shared" si="577"/>
        <v>45099</v>
      </c>
      <c r="J4148" s="17">
        <v>1.2267999999999999</v>
      </c>
      <c r="K4148" s="18">
        <f>G4148*结论【关键目标】!C$27*0.7735*0.001</f>
        <v>0</v>
      </c>
      <c r="L4148" s="5">
        <v>0</v>
      </c>
      <c r="M4148" s="5">
        <f>ABS(IF(L4148&lt;=0,L4148/耗电量关键数据!$B$6/1000,L4148/耗电量关键数据!$B$5/1000))</f>
        <v>0</v>
      </c>
      <c r="N4148" s="5">
        <f>电气设备逐时使用率计算!H4124</f>
        <v>7.0130699999999999</v>
      </c>
      <c r="O4148" s="5">
        <f>灯光逐时使用率计算!H4124</f>
        <v>3.7403040000000001</v>
      </c>
      <c r="P4148" s="19">
        <f t="shared" si="578"/>
        <v>10.753374000000001</v>
      </c>
      <c r="Q4148" s="19">
        <f t="shared" si="582"/>
        <v>10.753374000000001</v>
      </c>
      <c r="R4148" s="20">
        <f t="shared" si="579"/>
        <v>-10.753374000000001</v>
      </c>
      <c r="S4148" s="20">
        <f t="shared" si="583"/>
        <v>10.753374000000001</v>
      </c>
      <c r="T4148" s="20">
        <f>IF((T4147+R4148)&lt;0,0,IF((T4147+R4148)&gt;结论【关键目标】!C$28,结论【关键目标】!C$28,T4147+R4148))</f>
        <v>11.246625999999999</v>
      </c>
      <c r="U4148" s="19">
        <f>IF((T4147+R4148)&lt;结论【关键目标】!$C$28,0,(发电量计算【计算逻辑页】!R4148+发电量计算【计算逻辑页】!T4147-结论【关键目标】!$C$28))</f>
        <v>0</v>
      </c>
      <c r="V4148" s="5">
        <f t="shared" si="580"/>
        <v>0</v>
      </c>
      <c r="W4148" s="5">
        <f t="shared" si="581"/>
        <v>0</v>
      </c>
      <c r="X4148" s="5">
        <f t="shared" si="584"/>
        <v>9.428558323199999</v>
      </c>
    </row>
    <row r="4149" spans="1:24" x14ac:dyDescent="0.15">
      <c r="A4149" s="7">
        <v>4148</v>
      </c>
      <c r="B4149" s="7">
        <v>6</v>
      </c>
      <c r="C4149" s="7">
        <v>22</v>
      </c>
      <c r="D4149" s="7">
        <v>20</v>
      </c>
      <c r="E4149" s="7">
        <v>173</v>
      </c>
      <c r="F4149" s="7">
        <v>26</v>
      </c>
      <c r="G4149" s="7">
        <v>0</v>
      </c>
      <c r="H4149" s="7">
        <f t="shared" si="576"/>
        <v>4</v>
      </c>
      <c r="I4149" s="16">
        <f t="shared" si="577"/>
        <v>45099</v>
      </c>
      <c r="J4149" s="17">
        <v>1.2267999999999999</v>
      </c>
      <c r="K4149" s="18">
        <f>G4149*结论【关键目标】!C$27*0.7735*0.001</f>
        <v>0</v>
      </c>
      <c r="L4149" s="5">
        <v>0</v>
      </c>
      <c r="M4149" s="5">
        <f>ABS(IF(L4149&lt;=0,L4149/耗电量关键数据!$B$6/1000,L4149/耗电量关键数据!$B$5/1000))</f>
        <v>0</v>
      </c>
      <c r="N4149" s="5">
        <f>电气设备逐时使用率计算!H4125</f>
        <v>1.1688450000000001</v>
      </c>
      <c r="O4149" s="5">
        <f>灯光逐时使用率计算!H4125</f>
        <v>0.37403039999999999</v>
      </c>
      <c r="P4149" s="19">
        <f t="shared" si="578"/>
        <v>1.5428754000000002</v>
      </c>
      <c r="Q4149" s="19">
        <f t="shared" si="582"/>
        <v>1.5428754000000002</v>
      </c>
      <c r="R4149" s="20">
        <f t="shared" si="579"/>
        <v>-1.5428754000000002</v>
      </c>
      <c r="S4149" s="20">
        <f t="shared" si="583"/>
        <v>1.5428754000000002</v>
      </c>
      <c r="T4149" s="20">
        <f>IF((T4148+R4149)&lt;0,0,IF((T4148+R4149)&gt;结论【关键目标】!C$28,结论【关键目标】!C$28,T4148+R4149))</f>
        <v>9.7037505999999993</v>
      </c>
      <c r="U4149" s="19">
        <f>IF((T4148+R4149)&lt;结论【关键目标】!$C$28,0,(发电量计算【计算逻辑页】!R4149+发电量计算【计算逻辑页】!T4148-结论【关键目标】!$C$28))</f>
        <v>0</v>
      </c>
      <c r="V4149" s="5">
        <f t="shared" si="580"/>
        <v>0</v>
      </c>
      <c r="W4149" s="5">
        <f t="shared" si="581"/>
        <v>0</v>
      </c>
      <c r="X4149" s="5">
        <f t="shared" si="584"/>
        <v>1.3527931507200002</v>
      </c>
    </row>
    <row r="4150" spans="1:24" x14ac:dyDescent="0.15">
      <c r="A4150" s="7">
        <v>4149</v>
      </c>
      <c r="B4150" s="7">
        <v>6</v>
      </c>
      <c r="C4150" s="7">
        <v>22</v>
      </c>
      <c r="D4150" s="7">
        <v>21</v>
      </c>
      <c r="E4150" s="7">
        <v>173</v>
      </c>
      <c r="F4150" s="7">
        <v>25.3</v>
      </c>
      <c r="G4150" s="7">
        <v>0</v>
      </c>
      <c r="H4150" s="7">
        <f t="shared" si="576"/>
        <v>4</v>
      </c>
      <c r="I4150" s="16">
        <f t="shared" si="577"/>
        <v>45099</v>
      </c>
      <c r="J4150" s="17">
        <v>1.2267999999999999</v>
      </c>
      <c r="K4150" s="18">
        <f>G4150*结论【关键目标】!C$27*0.7735*0.001</f>
        <v>0</v>
      </c>
      <c r="L4150" s="5">
        <v>0</v>
      </c>
      <c r="M4150" s="5">
        <f>ABS(IF(L4150&lt;=0,L4150/耗电量关键数据!$B$6/1000,L4150/耗电量关键数据!$B$5/1000))</f>
        <v>0</v>
      </c>
      <c r="N4150" s="5">
        <f>电气设备逐时使用率计算!H4126</f>
        <v>1.1688450000000001</v>
      </c>
      <c r="O4150" s="5">
        <f>灯光逐时使用率计算!H4126</f>
        <v>0.37403039999999999</v>
      </c>
      <c r="P4150" s="19">
        <f t="shared" si="578"/>
        <v>1.5428754000000002</v>
      </c>
      <c r="Q4150" s="19">
        <f t="shared" si="582"/>
        <v>1.5428754000000002</v>
      </c>
      <c r="R4150" s="20">
        <f t="shared" si="579"/>
        <v>-1.5428754000000002</v>
      </c>
      <c r="S4150" s="20">
        <f t="shared" si="583"/>
        <v>1.5428754000000002</v>
      </c>
      <c r="T4150" s="20">
        <f>IF((T4149+R4150)&lt;0,0,IF((T4149+R4150)&gt;结论【关键目标】!C$28,结论【关键目标】!C$28,T4149+R4150))</f>
        <v>8.1608751999999996</v>
      </c>
      <c r="U4150" s="19">
        <f>IF((T4149+R4150)&lt;结论【关键目标】!$C$28,0,(发电量计算【计算逻辑页】!R4150+发电量计算【计算逻辑页】!T4149-结论【关键目标】!$C$28))</f>
        <v>0</v>
      </c>
      <c r="V4150" s="5">
        <f t="shared" si="580"/>
        <v>0</v>
      </c>
      <c r="W4150" s="5">
        <f t="shared" si="581"/>
        <v>0</v>
      </c>
      <c r="X4150" s="5">
        <f t="shared" si="584"/>
        <v>1.3527931507200002</v>
      </c>
    </row>
    <row r="4151" spans="1:24" x14ac:dyDescent="0.15">
      <c r="A4151" s="7">
        <v>4150</v>
      </c>
      <c r="B4151" s="7">
        <v>6</v>
      </c>
      <c r="C4151" s="7">
        <v>22</v>
      </c>
      <c r="D4151" s="7">
        <v>22</v>
      </c>
      <c r="E4151" s="7">
        <v>173</v>
      </c>
      <c r="F4151" s="7">
        <v>23</v>
      </c>
      <c r="G4151" s="7">
        <v>0</v>
      </c>
      <c r="H4151" s="7">
        <f t="shared" si="576"/>
        <v>4</v>
      </c>
      <c r="I4151" s="16">
        <f t="shared" si="577"/>
        <v>45099</v>
      </c>
      <c r="J4151" s="17">
        <v>0.70809999999999995</v>
      </c>
      <c r="K4151" s="18">
        <f>G4151*结论【关键目标】!C$27*0.7735*0.001</f>
        <v>0</v>
      </c>
      <c r="L4151" s="5">
        <v>0</v>
      </c>
      <c r="M4151" s="5">
        <f>ABS(IF(L4151&lt;=0,L4151/耗电量关键数据!$B$6/1000,L4151/耗电量关键数据!$B$5/1000))</f>
        <v>0</v>
      </c>
      <c r="N4151" s="5">
        <f>电气设备逐时使用率计算!H4127</f>
        <v>1.1688450000000001</v>
      </c>
      <c r="O4151" s="5">
        <f>灯光逐时使用率计算!H4127</f>
        <v>0.37403039999999999</v>
      </c>
      <c r="P4151" s="19">
        <f t="shared" si="578"/>
        <v>1.5428754000000002</v>
      </c>
      <c r="Q4151" s="19">
        <f t="shared" si="582"/>
        <v>0</v>
      </c>
      <c r="R4151" s="20">
        <f t="shared" si="579"/>
        <v>0</v>
      </c>
      <c r="S4151" s="20">
        <f t="shared" si="583"/>
        <v>0</v>
      </c>
      <c r="T4151" s="20">
        <f>IF((T4150+R4151)&lt;0,0,IF((T4150+R4151)&gt;结论【关键目标】!C$28,结论【关键目标】!C$28,T4150+R4151))</f>
        <v>8.1608751999999996</v>
      </c>
      <c r="U4151" s="19">
        <f>IF((T4150+R4151)&lt;结论【关键目标】!$C$28,0,(发电量计算【计算逻辑页】!R4151+发电量计算【计算逻辑页】!T4150-结论【关键目标】!$C$28))</f>
        <v>0</v>
      </c>
      <c r="V4151" s="5">
        <f t="shared" si="580"/>
        <v>0</v>
      </c>
      <c r="W4151" s="5">
        <f t="shared" si="581"/>
        <v>0</v>
      </c>
      <c r="X4151" s="5">
        <f t="shared" si="584"/>
        <v>0</v>
      </c>
    </row>
    <row r="4152" spans="1:24" x14ac:dyDescent="0.15">
      <c r="A4152" s="7">
        <v>4151</v>
      </c>
      <c r="B4152" s="7">
        <v>6</v>
      </c>
      <c r="C4152" s="7">
        <v>22</v>
      </c>
      <c r="D4152" s="7">
        <v>23</v>
      </c>
      <c r="E4152" s="7">
        <v>173</v>
      </c>
      <c r="F4152" s="7">
        <v>22</v>
      </c>
      <c r="G4152" s="7">
        <v>0</v>
      </c>
      <c r="H4152" s="7">
        <f t="shared" si="576"/>
        <v>4</v>
      </c>
      <c r="I4152" s="16">
        <f t="shared" si="577"/>
        <v>45099</v>
      </c>
      <c r="J4152" s="17">
        <v>0.70809999999999995</v>
      </c>
      <c r="K4152" s="18">
        <f>G4152*结论【关键目标】!C$27*0.7735*0.001</f>
        <v>0</v>
      </c>
      <c r="L4152" s="5">
        <v>0</v>
      </c>
      <c r="M4152" s="5">
        <f>ABS(IF(L4152&lt;=0,L4152/耗电量关键数据!$B$6/1000,L4152/耗电量关键数据!$B$5/1000))</f>
        <v>0</v>
      </c>
      <c r="N4152" s="5">
        <f>电气设备逐时使用率计算!H4128</f>
        <v>1.1688450000000001</v>
      </c>
      <c r="O4152" s="5">
        <f>灯光逐时使用率计算!H4128</f>
        <v>0.37403039999999999</v>
      </c>
      <c r="P4152" s="19">
        <f t="shared" si="578"/>
        <v>1.5428754000000002</v>
      </c>
      <c r="Q4152" s="19">
        <f t="shared" si="582"/>
        <v>0</v>
      </c>
      <c r="R4152" s="20">
        <f t="shared" si="579"/>
        <v>0</v>
      </c>
      <c r="S4152" s="20">
        <f t="shared" si="583"/>
        <v>0</v>
      </c>
      <c r="T4152" s="20">
        <f>IF((T4151+R4152)&lt;0,0,IF((T4151+R4152)&gt;结论【关键目标】!C$28,结论【关键目标】!C$28,T4151+R4152))</f>
        <v>8.1608751999999996</v>
      </c>
      <c r="U4152" s="19">
        <f>IF((T4151+R4152)&lt;结论【关键目标】!$C$28,0,(发电量计算【计算逻辑页】!R4152+发电量计算【计算逻辑页】!T4151-结论【关键目标】!$C$28))</f>
        <v>0</v>
      </c>
      <c r="V4152" s="5">
        <f t="shared" si="580"/>
        <v>0</v>
      </c>
      <c r="W4152" s="5">
        <f t="shared" si="581"/>
        <v>0</v>
      </c>
      <c r="X4152" s="5">
        <f t="shared" si="584"/>
        <v>0</v>
      </c>
    </row>
    <row r="4153" spans="1:24" x14ac:dyDescent="0.15">
      <c r="A4153" s="7">
        <v>4152</v>
      </c>
      <c r="B4153" s="7">
        <v>6</v>
      </c>
      <c r="C4153" s="7">
        <v>22</v>
      </c>
      <c r="D4153" s="7">
        <v>24</v>
      </c>
      <c r="E4153" s="7">
        <v>173</v>
      </c>
      <c r="F4153" s="7">
        <v>23.1</v>
      </c>
      <c r="G4153" s="7">
        <v>0</v>
      </c>
      <c r="H4153" s="7">
        <f t="shared" si="576"/>
        <v>4</v>
      </c>
      <c r="I4153" s="16">
        <f t="shared" si="577"/>
        <v>45099</v>
      </c>
      <c r="J4153" s="17">
        <v>0.2407</v>
      </c>
      <c r="K4153" s="18">
        <f>G4153*结论【关键目标】!C$27*0.7735*0.001</f>
        <v>0</v>
      </c>
      <c r="L4153" s="5">
        <v>0</v>
      </c>
      <c r="M4153" s="5">
        <f>ABS(IF(L4153&lt;=0,L4153/耗电量关键数据!$B$6/1000,L4153/耗电量关键数据!$B$5/1000))</f>
        <v>0</v>
      </c>
      <c r="N4153" s="5">
        <f>电气设备逐时使用率计算!H4129</f>
        <v>1.1688450000000001</v>
      </c>
      <c r="O4153" s="5">
        <f>灯光逐时使用率计算!H4129</f>
        <v>0.37403039999999999</v>
      </c>
      <c r="P4153" s="19">
        <f t="shared" si="578"/>
        <v>1.5428754000000002</v>
      </c>
      <c r="Q4153" s="19">
        <f t="shared" si="582"/>
        <v>0</v>
      </c>
      <c r="R4153" s="20">
        <f t="shared" si="579"/>
        <v>0</v>
      </c>
      <c r="S4153" s="20">
        <f t="shared" si="583"/>
        <v>0</v>
      </c>
      <c r="T4153" s="20">
        <f>IF((T4152+R4153)&lt;0,0,IF((T4152+R4153)&gt;结论【关键目标】!C$28,结论【关键目标】!C$28,T4152+R4153))</f>
        <v>8.1608751999999996</v>
      </c>
      <c r="U4153" s="19">
        <f>IF((T4152+R4153)&lt;结论【关键目标】!$C$28,0,(发电量计算【计算逻辑页】!R4153+发电量计算【计算逻辑页】!T4152-结论【关键目标】!$C$28))</f>
        <v>0</v>
      </c>
      <c r="V4153" s="5">
        <f t="shared" si="580"/>
        <v>0</v>
      </c>
      <c r="W4153" s="5">
        <f t="shared" si="581"/>
        <v>0</v>
      </c>
      <c r="X4153" s="5">
        <f t="shared" si="584"/>
        <v>0</v>
      </c>
    </row>
    <row r="4154" spans="1:24" x14ac:dyDescent="0.15">
      <c r="A4154" s="7">
        <v>4153</v>
      </c>
      <c r="B4154" s="7">
        <v>6</v>
      </c>
      <c r="C4154" s="7">
        <v>23</v>
      </c>
      <c r="D4154" s="7">
        <v>1</v>
      </c>
      <c r="E4154" s="7">
        <v>174</v>
      </c>
      <c r="F4154" s="7">
        <v>21</v>
      </c>
      <c r="G4154" s="7">
        <v>0</v>
      </c>
      <c r="H4154" s="7">
        <f t="shared" si="576"/>
        <v>5</v>
      </c>
      <c r="I4154" s="16">
        <f t="shared" si="577"/>
        <v>45100</v>
      </c>
      <c r="J4154" s="17">
        <v>0.2407</v>
      </c>
      <c r="K4154" s="18">
        <f>G4154*结论【关键目标】!C$27*0.7735*0.001</f>
        <v>0</v>
      </c>
      <c r="L4154" s="5">
        <v>0</v>
      </c>
      <c r="M4154" s="5">
        <f>ABS(IF(L4154&lt;=0,L4154/耗电量关键数据!$B$6/1000,L4154/耗电量关键数据!$B$5/1000))</f>
        <v>0</v>
      </c>
      <c r="N4154" s="5">
        <f>电气设备逐时使用率计算!H4130</f>
        <v>1.1688450000000001</v>
      </c>
      <c r="O4154" s="5">
        <f>灯光逐时使用率计算!H4130</f>
        <v>0.37403039999999999</v>
      </c>
      <c r="P4154" s="19">
        <f t="shared" si="578"/>
        <v>1.5428754000000002</v>
      </c>
      <c r="Q4154" s="19">
        <f t="shared" si="582"/>
        <v>0</v>
      </c>
      <c r="R4154" s="20">
        <f t="shared" si="579"/>
        <v>0</v>
      </c>
      <c r="S4154" s="20">
        <f t="shared" si="583"/>
        <v>0</v>
      </c>
      <c r="T4154" s="20">
        <f>IF((T4153+R4154)&lt;0,0,IF((T4153+R4154)&gt;结论【关键目标】!C$28,结论【关键目标】!C$28,T4153+R4154))</f>
        <v>8.1608751999999996</v>
      </c>
      <c r="U4154" s="19">
        <f>IF((T4153+R4154)&lt;结论【关键目标】!$C$28,0,(发电量计算【计算逻辑页】!R4154+发电量计算【计算逻辑页】!T4153-结论【关键目标】!$C$28))</f>
        <v>0</v>
      </c>
      <c r="V4154" s="5">
        <f t="shared" si="580"/>
        <v>0</v>
      </c>
      <c r="W4154" s="5">
        <f t="shared" si="581"/>
        <v>0</v>
      </c>
      <c r="X4154" s="5">
        <f t="shared" si="584"/>
        <v>0</v>
      </c>
    </row>
    <row r="4155" spans="1:24" x14ac:dyDescent="0.15">
      <c r="A4155" s="7">
        <v>4154</v>
      </c>
      <c r="B4155" s="7">
        <v>6</v>
      </c>
      <c r="C4155" s="7">
        <v>23</v>
      </c>
      <c r="D4155" s="7">
        <v>2</v>
      </c>
      <c r="E4155" s="7">
        <v>174</v>
      </c>
      <c r="F4155" s="7">
        <v>21.2</v>
      </c>
      <c r="G4155" s="7">
        <v>0</v>
      </c>
      <c r="H4155" s="7">
        <f t="shared" si="576"/>
        <v>5</v>
      </c>
      <c r="I4155" s="16">
        <f t="shared" si="577"/>
        <v>45100</v>
      </c>
      <c r="J4155" s="17">
        <v>0.2407</v>
      </c>
      <c r="K4155" s="18">
        <f>G4155*结论【关键目标】!C$27*0.7735*0.001</f>
        <v>0</v>
      </c>
      <c r="L4155" s="5">
        <v>0</v>
      </c>
      <c r="M4155" s="5">
        <f>ABS(IF(L4155&lt;=0,L4155/耗电量关键数据!$B$6/1000,L4155/耗电量关键数据!$B$5/1000))</f>
        <v>0</v>
      </c>
      <c r="N4155" s="5">
        <f>电气设备逐时使用率计算!H4131</f>
        <v>1.1688450000000001</v>
      </c>
      <c r="O4155" s="5">
        <f>灯光逐时使用率计算!H4131</f>
        <v>0.37403039999999999</v>
      </c>
      <c r="P4155" s="19">
        <f t="shared" si="578"/>
        <v>1.5428754000000002</v>
      </c>
      <c r="Q4155" s="19">
        <f t="shared" si="582"/>
        <v>0</v>
      </c>
      <c r="R4155" s="20">
        <f t="shared" si="579"/>
        <v>0</v>
      </c>
      <c r="S4155" s="20">
        <f t="shared" si="583"/>
        <v>0</v>
      </c>
      <c r="T4155" s="20">
        <f>IF((T4154+R4155)&lt;0,0,IF((T4154+R4155)&gt;结论【关键目标】!C$28,结论【关键目标】!C$28,T4154+R4155))</f>
        <v>8.1608751999999996</v>
      </c>
      <c r="U4155" s="19">
        <f>IF((T4154+R4155)&lt;结论【关键目标】!$C$28,0,(发电量计算【计算逻辑页】!R4155+发电量计算【计算逻辑页】!T4154-结论【关键目标】!$C$28))</f>
        <v>0</v>
      </c>
      <c r="V4155" s="5">
        <f t="shared" si="580"/>
        <v>0</v>
      </c>
      <c r="W4155" s="5">
        <f t="shared" si="581"/>
        <v>0</v>
      </c>
      <c r="X4155" s="5">
        <f t="shared" si="584"/>
        <v>0</v>
      </c>
    </row>
    <row r="4156" spans="1:24" x14ac:dyDescent="0.15">
      <c r="A4156" s="7">
        <v>4155</v>
      </c>
      <c r="B4156" s="7">
        <v>6</v>
      </c>
      <c r="C4156" s="7">
        <v>23</v>
      </c>
      <c r="D4156" s="7">
        <v>3</v>
      </c>
      <c r="E4156" s="7">
        <v>174</v>
      </c>
      <c r="F4156" s="7">
        <v>21.4</v>
      </c>
      <c r="G4156" s="7">
        <v>0</v>
      </c>
      <c r="H4156" s="7">
        <f t="shared" si="576"/>
        <v>5</v>
      </c>
      <c r="I4156" s="16">
        <f t="shared" si="577"/>
        <v>45100</v>
      </c>
      <c r="J4156" s="17">
        <v>0.2407</v>
      </c>
      <c r="K4156" s="18">
        <f>G4156*结论【关键目标】!C$27*0.7735*0.001</f>
        <v>0</v>
      </c>
      <c r="L4156" s="5">
        <v>0</v>
      </c>
      <c r="M4156" s="5">
        <f>ABS(IF(L4156&lt;=0,L4156/耗电量关键数据!$B$6/1000,L4156/耗电量关键数据!$B$5/1000))</f>
        <v>0</v>
      </c>
      <c r="N4156" s="5">
        <f>电气设备逐时使用率计算!H4132</f>
        <v>1.1688450000000001</v>
      </c>
      <c r="O4156" s="5">
        <f>灯光逐时使用率计算!H4132</f>
        <v>0.37403039999999999</v>
      </c>
      <c r="P4156" s="19">
        <f t="shared" si="578"/>
        <v>1.5428754000000002</v>
      </c>
      <c r="Q4156" s="19">
        <f t="shared" si="582"/>
        <v>0</v>
      </c>
      <c r="R4156" s="20">
        <f t="shared" si="579"/>
        <v>0</v>
      </c>
      <c r="S4156" s="20">
        <f t="shared" si="583"/>
        <v>0</v>
      </c>
      <c r="T4156" s="20">
        <f>IF((T4155+R4156)&lt;0,0,IF((T4155+R4156)&gt;结论【关键目标】!C$28,结论【关键目标】!C$28,T4155+R4156))</f>
        <v>8.1608751999999996</v>
      </c>
      <c r="U4156" s="19">
        <f>IF((T4155+R4156)&lt;结论【关键目标】!$C$28,0,(发电量计算【计算逻辑页】!R4156+发电量计算【计算逻辑页】!T4155-结论【关键目标】!$C$28))</f>
        <v>0</v>
      </c>
      <c r="V4156" s="5">
        <f t="shared" si="580"/>
        <v>0</v>
      </c>
      <c r="W4156" s="5">
        <f t="shared" si="581"/>
        <v>0</v>
      </c>
      <c r="X4156" s="5">
        <f t="shared" si="584"/>
        <v>0</v>
      </c>
    </row>
    <row r="4157" spans="1:24" x14ac:dyDescent="0.15">
      <c r="A4157" s="7">
        <v>4156</v>
      </c>
      <c r="B4157" s="7">
        <v>6</v>
      </c>
      <c r="C4157" s="7">
        <v>23</v>
      </c>
      <c r="D4157" s="7">
        <v>4</v>
      </c>
      <c r="E4157" s="7">
        <v>174</v>
      </c>
      <c r="F4157" s="7">
        <v>20.7</v>
      </c>
      <c r="G4157" s="7">
        <v>0</v>
      </c>
      <c r="H4157" s="7">
        <f t="shared" si="576"/>
        <v>5</v>
      </c>
      <c r="I4157" s="16">
        <f t="shared" si="577"/>
        <v>45100</v>
      </c>
      <c r="J4157" s="17">
        <v>0.2407</v>
      </c>
      <c r="K4157" s="18">
        <f>G4157*结论【关键目标】!C$27*0.7735*0.001</f>
        <v>0</v>
      </c>
      <c r="L4157" s="5">
        <v>0</v>
      </c>
      <c r="M4157" s="5">
        <f>ABS(IF(L4157&lt;=0,L4157/耗电量关键数据!$B$6/1000,L4157/耗电量关键数据!$B$5/1000))</f>
        <v>0</v>
      </c>
      <c r="N4157" s="5">
        <f>电气设备逐时使用率计算!H4133</f>
        <v>1.1688450000000001</v>
      </c>
      <c r="O4157" s="5">
        <f>灯光逐时使用率计算!H4133</f>
        <v>0.37403039999999999</v>
      </c>
      <c r="P4157" s="19">
        <f t="shared" si="578"/>
        <v>1.5428754000000002</v>
      </c>
      <c r="Q4157" s="19">
        <f t="shared" si="582"/>
        <v>0</v>
      </c>
      <c r="R4157" s="20">
        <f t="shared" si="579"/>
        <v>0</v>
      </c>
      <c r="S4157" s="20">
        <f t="shared" si="583"/>
        <v>0</v>
      </c>
      <c r="T4157" s="20">
        <f>IF((T4156+R4157)&lt;0,0,IF((T4156+R4157)&gt;结论【关键目标】!C$28,结论【关键目标】!C$28,T4156+R4157))</f>
        <v>8.1608751999999996</v>
      </c>
      <c r="U4157" s="19">
        <f>IF((T4156+R4157)&lt;结论【关键目标】!$C$28,0,(发电量计算【计算逻辑页】!R4157+发电量计算【计算逻辑页】!T4156-结论【关键目标】!$C$28))</f>
        <v>0</v>
      </c>
      <c r="V4157" s="5">
        <f t="shared" si="580"/>
        <v>0</v>
      </c>
      <c r="W4157" s="5">
        <f t="shared" si="581"/>
        <v>0</v>
      </c>
      <c r="X4157" s="5">
        <f t="shared" si="584"/>
        <v>0</v>
      </c>
    </row>
    <row r="4158" spans="1:24" x14ac:dyDescent="0.15">
      <c r="A4158" s="7">
        <v>4157</v>
      </c>
      <c r="B4158" s="7">
        <v>6</v>
      </c>
      <c r="C4158" s="7">
        <v>23</v>
      </c>
      <c r="D4158" s="7">
        <v>5</v>
      </c>
      <c r="E4158" s="7">
        <v>174</v>
      </c>
      <c r="F4158" s="7">
        <v>20</v>
      </c>
      <c r="G4158" s="7">
        <v>26.4</v>
      </c>
      <c r="H4158" s="7">
        <f t="shared" si="576"/>
        <v>5</v>
      </c>
      <c r="I4158" s="16">
        <f t="shared" si="577"/>
        <v>45100</v>
      </c>
      <c r="J4158" s="17">
        <v>0.2407</v>
      </c>
      <c r="K4158" s="18">
        <f>G4158*结论【关键目标】!C$27*0.7735*0.001</f>
        <v>2.4504479999999997</v>
      </c>
      <c r="L4158" s="5">
        <v>0</v>
      </c>
      <c r="M4158" s="5">
        <f>ABS(IF(L4158&lt;=0,L4158/耗电量关键数据!$B$6/1000,L4158/耗电量关键数据!$B$5/1000))</f>
        <v>0</v>
      </c>
      <c r="N4158" s="5">
        <f>电气设备逐时使用率计算!H4134</f>
        <v>1.1688450000000001</v>
      </c>
      <c r="O4158" s="5">
        <f>灯光逐时使用率计算!H4134</f>
        <v>0.37403039999999999</v>
      </c>
      <c r="P4158" s="19">
        <f t="shared" si="578"/>
        <v>1.5428754000000002</v>
      </c>
      <c r="Q4158" s="19">
        <f t="shared" si="582"/>
        <v>0</v>
      </c>
      <c r="R4158" s="20">
        <f t="shared" si="579"/>
        <v>2.4504479999999997</v>
      </c>
      <c r="S4158" s="20">
        <f t="shared" si="583"/>
        <v>0</v>
      </c>
      <c r="T4158" s="20">
        <f>IF((T4157+R4158)&lt;0,0,IF((T4157+R4158)&gt;结论【关键目标】!C$28,结论【关键目标】!C$28,T4157+R4158))</f>
        <v>10.611323199999999</v>
      </c>
      <c r="U4158" s="19">
        <f>IF((T4157+R4158)&lt;结论【关键目标】!$C$28,0,(发电量计算【计算逻辑页】!R4158+发电量计算【计算逻辑页】!T4157-结论【关键目标】!$C$28))</f>
        <v>0</v>
      </c>
      <c r="V4158" s="5">
        <f t="shared" si="580"/>
        <v>0</v>
      </c>
      <c r="W4158" s="5">
        <f t="shared" si="581"/>
        <v>0.37137010878000004</v>
      </c>
      <c r="X4158" s="5">
        <f t="shared" si="584"/>
        <v>0</v>
      </c>
    </row>
    <row r="4159" spans="1:24" x14ac:dyDescent="0.15">
      <c r="A4159" s="7">
        <v>4158</v>
      </c>
      <c r="B4159" s="7">
        <v>6</v>
      </c>
      <c r="C4159" s="7">
        <v>23</v>
      </c>
      <c r="D4159" s="7">
        <v>6</v>
      </c>
      <c r="E4159" s="7">
        <v>174</v>
      </c>
      <c r="F4159" s="7">
        <v>20.8</v>
      </c>
      <c r="G4159" s="7">
        <v>137.19999999999999</v>
      </c>
      <c r="H4159" s="7">
        <f t="shared" si="576"/>
        <v>5</v>
      </c>
      <c r="I4159" s="16">
        <f t="shared" si="577"/>
        <v>45100</v>
      </c>
      <c r="J4159" s="17">
        <v>0.2407</v>
      </c>
      <c r="K4159" s="18">
        <f>G4159*结论【关键目标】!C$27*0.7735*0.001</f>
        <v>12.734903999999998</v>
      </c>
      <c r="L4159" s="5">
        <v>0</v>
      </c>
      <c r="M4159" s="5">
        <f>ABS(IF(L4159&lt;=0,L4159/耗电量关键数据!$B$6/1000,L4159/耗电量关键数据!$B$5/1000))</f>
        <v>0</v>
      </c>
      <c r="N4159" s="5">
        <f>电气设备逐时使用率计算!H4135</f>
        <v>1.1688450000000001</v>
      </c>
      <c r="O4159" s="5">
        <f>灯光逐时使用率计算!H4135</f>
        <v>0.37403039999999999</v>
      </c>
      <c r="P4159" s="19">
        <f t="shared" si="578"/>
        <v>1.5428754000000002</v>
      </c>
      <c r="Q4159" s="19">
        <f t="shared" si="582"/>
        <v>0</v>
      </c>
      <c r="R4159" s="20">
        <f t="shared" si="579"/>
        <v>12.734903999999998</v>
      </c>
      <c r="S4159" s="20">
        <f t="shared" si="583"/>
        <v>0</v>
      </c>
      <c r="T4159" s="20">
        <f>IF((T4158+R4159)&lt;0,0,IF((T4158+R4159)&gt;结论【关键目标】!C$28,结论【关键目标】!C$28,T4158+R4159))</f>
        <v>22</v>
      </c>
      <c r="U4159" s="19">
        <f>IF((T4158+R4159)&lt;结论【关键目标】!$C$28,0,(发电量计算【计算逻辑页】!R4159+发电量计算【计算逻辑页】!T4158-结论【关键目标】!$C$28))</f>
        <v>1.3462271999999977</v>
      </c>
      <c r="V4159" s="5">
        <f t="shared" si="580"/>
        <v>0</v>
      </c>
      <c r="W4159" s="5">
        <f t="shared" si="581"/>
        <v>0.37137010878000004</v>
      </c>
      <c r="X4159" s="5">
        <f t="shared" si="584"/>
        <v>0</v>
      </c>
    </row>
    <row r="4160" spans="1:24" x14ac:dyDescent="0.15">
      <c r="A4160" s="7">
        <v>4159</v>
      </c>
      <c r="B4160" s="7">
        <v>6</v>
      </c>
      <c r="C4160" s="7">
        <v>23</v>
      </c>
      <c r="D4160" s="7">
        <v>7</v>
      </c>
      <c r="E4160" s="7">
        <v>174</v>
      </c>
      <c r="F4160" s="7">
        <v>20</v>
      </c>
      <c r="G4160" s="7">
        <v>227.4</v>
      </c>
      <c r="H4160" s="7">
        <f t="shared" si="576"/>
        <v>5</v>
      </c>
      <c r="I4160" s="16">
        <f t="shared" si="577"/>
        <v>45100</v>
      </c>
      <c r="J4160" s="17">
        <v>0.2407</v>
      </c>
      <c r="K4160" s="18">
        <f>G4160*结论【关键目标】!C$27*0.7735*0.001</f>
        <v>21.107268000000001</v>
      </c>
      <c r="L4160" s="5">
        <v>0</v>
      </c>
      <c r="M4160" s="5">
        <f>ABS(IF(L4160&lt;=0,L4160/耗电量关键数据!$B$6/1000,L4160/耗电量关键数据!$B$5/1000))</f>
        <v>0</v>
      </c>
      <c r="N4160" s="5">
        <f>电气设备逐时使用率计算!H4136</f>
        <v>2.3376900000000003</v>
      </c>
      <c r="O4160" s="5">
        <f>灯光逐时使用率计算!H4136</f>
        <v>1.2467680000000001</v>
      </c>
      <c r="P4160" s="19">
        <f t="shared" si="578"/>
        <v>3.5844580000000006</v>
      </c>
      <c r="Q4160" s="19">
        <f t="shared" si="582"/>
        <v>0</v>
      </c>
      <c r="R4160" s="20">
        <f t="shared" si="579"/>
        <v>21.107268000000001</v>
      </c>
      <c r="S4160" s="20">
        <f t="shared" si="583"/>
        <v>0</v>
      </c>
      <c r="T4160" s="20">
        <f>IF((T4159+R4160)&lt;0,0,IF((T4159+R4160)&gt;结论【关键目标】!C$28,结论【关键目标】!C$28,T4159+R4160))</f>
        <v>22</v>
      </c>
      <c r="U4160" s="19">
        <f>IF((T4159+R4160)&lt;结论【关键目标】!$C$28,0,(发电量计算【计算逻辑页】!R4160+发电量计算【计算逻辑页】!T4159-结论【关键目标】!$C$28))</f>
        <v>21.107268000000005</v>
      </c>
      <c r="V4160" s="5">
        <f t="shared" si="580"/>
        <v>0</v>
      </c>
      <c r="W4160" s="5">
        <f t="shared" si="581"/>
        <v>0.8627790406000001</v>
      </c>
      <c r="X4160" s="5">
        <f t="shared" si="584"/>
        <v>0</v>
      </c>
    </row>
    <row r="4161" spans="1:24" x14ac:dyDescent="0.15">
      <c r="A4161" s="7">
        <v>4160</v>
      </c>
      <c r="B4161" s="7">
        <v>6</v>
      </c>
      <c r="C4161" s="7">
        <v>23</v>
      </c>
      <c r="D4161" s="7">
        <v>8</v>
      </c>
      <c r="E4161" s="7">
        <v>174</v>
      </c>
      <c r="F4161" s="7">
        <v>20</v>
      </c>
      <c r="G4161" s="7">
        <v>333</v>
      </c>
      <c r="H4161" s="7">
        <f t="shared" si="576"/>
        <v>5</v>
      </c>
      <c r="I4161" s="16">
        <f t="shared" si="577"/>
        <v>45100</v>
      </c>
      <c r="J4161" s="17">
        <v>0.70809999999999995</v>
      </c>
      <c r="K4161" s="18">
        <f>G4161*结论【关键目标】!C$27*0.7735*0.001</f>
        <v>30.909059999999997</v>
      </c>
      <c r="L4161" s="5">
        <v>17305.667259999998</v>
      </c>
      <c r="M4161" s="5">
        <f>ABS(IF(L4161&lt;=0,L4161/耗电量关键数据!$B$6/1000,L4161/耗电量关键数据!$B$5/1000))</f>
        <v>4.9444763599999995</v>
      </c>
      <c r="N4161" s="5">
        <f>电气设备逐时使用率计算!H4137</f>
        <v>11.688450000000001</v>
      </c>
      <c r="O4161" s="5">
        <f>灯光逐时使用率计算!H4137</f>
        <v>6.2338399999999998</v>
      </c>
      <c r="P4161" s="19">
        <f t="shared" si="578"/>
        <v>22.86676636</v>
      </c>
      <c r="Q4161" s="19">
        <f t="shared" si="582"/>
        <v>0</v>
      </c>
      <c r="R4161" s="20">
        <f t="shared" si="579"/>
        <v>30.909059999999997</v>
      </c>
      <c r="S4161" s="20">
        <f t="shared" si="583"/>
        <v>0</v>
      </c>
      <c r="T4161" s="20">
        <f>IF((T4160+R4161)&lt;0,0,IF((T4160+R4161)&gt;结论【关键目标】!C$28,结论【关键目标】!C$28,T4160+R4161))</f>
        <v>22</v>
      </c>
      <c r="U4161" s="19">
        <f>IF((T4160+R4161)&lt;结论【关键目标】!$C$28,0,(发电量计算【计算逻辑页】!R4161+发电量计算【计算逻辑页】!T4160-结论【关键目标】!$C$28))</f>
        <v>30.909059999999997</v>
      </c>
      <c r="V4161" s="5">
        <f t="shared" si="580"/>
        <v>10.818170999999998</v>
      </c>
      <c r="W4161" s="5">
        <f t="shared" si="581"/>
        <v>16.191957259515998</v>
      </c>
      <c r="X4161" s="5">
        <f t="shared" si="584"/>
        <v>0</v>
      </c>
    </row>
    <row r="4162" spans="1:24" x14ac:dyDescent="0.15">
      <c r="A4162" s="7">
        <v>4161</v>
      </c>
      <c r="B4162" s="7">
        <v>6</v>
      </c>
      <c r="C4162" s="7">
        <v>23</v>
      </c>
      <c r="D4162" s="7">
        <v>9</v>
      </c>
      <c r="E4162" s="7">
        <v>174</v>
      </c>
      <c r="F4162" s="7">
        <v>22</v>
      </c>
      <c r="G4162" s="7">
        <v>469.8</v>
      </c>
      <c r="H4162" s="7">
        <f t="shared" ref="H4162:H4225" si="585">WEEKDAY(I:I,2)</f>
        <v>5</v>
      </c>
      <c r="I4162" s="16">
        <f t="shared" ref="I4162:I4225" si="586">DATE(2023,B4162,C4162)</f>
        <v>45100</v>
      </c>
      <c r="J4162" s="17">
        <v>0.70809999999999995</v>
      </c>
      <c r="K4162" s="18">
        <f>G4162*结论【关键目标】!C$27*0.7735*0.001</f>
        <v>43.606835999999994</v>
      </c>
      <c r="L4162" s="5">
        <v>35008.909319999999</v>
      </c>
      <c r="M4162" s="5">
        <f>ABS(IF(L4162&lt;=0,L4162/耗电量关键数据!$B$6/1000,L4162/耗电量关键数据!$B$5/1000))</f>
        <v>10.00254552</v>
      </c>
      <c r="N4162" s="5">
        <f>电气设备逐时使用率计算!H4138</f>
        <v>22.208055000000002</v>
      </c>
      <c r="O4162" s="5">
        <f>灯光逐时使用率计算!H4138</f>
        <v>11.844296</v>
      </c>
      <c r="P4162" s="19">
        <f t="shared" ref="P4162:P4225" si="587">M4162+N4162+O4162</f>
        <v>44.05489652</v>
      </c>
      <c r="Q4162" s="19">
        <f t="shared" si="582"/>
        <v>0</v>
      </c>
      <c r="R4162" s="20">
        <f t="shared" ref="R4162:R4225" si="588">K4162-Q4162</f>
        <v>43.606835999999994</v>
      </c>
      <c r="S4162" s="20">
        <f t="shared" si="583"/>
        <v>0</v>
      </c>
      <c r="T4162" s="20">
        <f>IF((T4161+R4162)&lt;0,0,IF((T4161+R4162)&gt;结论【关键目标】!C$28,结论【关键目标】!C$28,T4161+R4162))</f>
        <v>22</v>
      </c>
      <c r="U4162" s="19">
        <f>IF((T4161+R4162)&lt;结论【关键目标】!$C$28,0,(发电量计算【计算逻辑页】!R4162+发电量计算【计算逻辑页】!T4161-结论【关键目标】!$C$28))</f>
        <v>43.606835999999987</v>
      </c>
      <c r="V4162" s="5">
        <f t="shared" ref="V4162:V4225" si="589">IF(J4162&gt;0.35,U4162*0.35,0)</f>
        <v>15.262392599999995</v>
      </c>
      <c r="W4162" s="5">
        <f t="shared" ref="W4162:W4225" si="590">IF(P4162&gt;K4162,K4162*J4162,P4162*J4162)</f>
        <v>30.878000571599994</v>
      </c>
      <c r="X4162" s="5">
        <f t="shared" si="584"/>
        <v>0</v>
      </c>
    </row>
    <row r="4163" spans="1:24" x14ac:dyDescent="0.15">
      <c r="A4163" s="7">
        <v>4162</v>
      </c>
      <c r="B4163" s="7">
        <v>6</v>
      </c>
      <c r="C4163" s="7">
        <v>23</v>
      </c>
      <c r="D4163" s="7">
        <v>10</v>
      </c>
      <c r="E4163" s="7">
        <v>174</v>
      </c>
      <c r="F4163" s="7">
        <v>22</v>
      </c>
      <c r="G4163" s="7">
        <v>558.1</v>
      </c>
      <c r="H4163" s="7">
        <f t="shared" si="585"/>
        <v>5</v>
      </c>
      <c r="I4163" s="16">
        <f t="shared" si="586"/>
        <v>45100</v>
      </c>
      <c r="J4163" s="17">
        <v>0.70809999999999995</v>
      </c>
      <c r="K4163" s="18">
        <f>G4163*结论【关键目标】!C$27*0.7735*0.001</f>
        <v>51.802841999999998</v>
      </c>
      <c r="L4163" s="5">
        <v>43326.67325</v>
      </c>
      <c r="M4163" s="5">
        <f>ABS(IF(L4163&lt;=0,L4163/耗电量关键数据!$B$6/1000,L4163/耗电量关键数据!$B$5/1000))</f>
        <v>12.379049499999999</v>
      </c>
      <c r="N4163" s="5">
        <f>电气设备逐时使用率计算!H4139</f>
        <v>22.208055000000002</v>
      </c>
      <c r="O4163" s="5">
        <f>灯光逐时使用率计算!H4139</f>
        <v>11.844296</v>
      </c>
      <c r="P4163" s="19">
        <f t="shared" si="587"/>
        <v>46.431400500000002</v>
      </c>
      <c r="Q4163" s="19">
        <f t="shared" ref="Q4163:Q4226" si="591">IF(J4163&gt;0.8,P4163,0)</f>
        <v>0</v>
      </c>
      <c r="R4163" s="20">
        <f t="shared" si="588"/>
        <v>51.802841999999998</v>
      </c>
      <c r="S4163" s="20">
        <f t="shared" ref="S4163:S4226" si="592">IF(R4163&lt;0,ABS(R4163),0)</f>
        <v>0</v>
      </c>
      <c r="T4163" s="20">
        <f>IF((T4162+R4163)&lt;0,0,IF((T4162+R4163)&gt;结论【关键目标】!C$28,结论【关键目标】!C$28,T4162+R4163))</f>
        <v>22</v>
      </c>
      <c r="U4163" s="19">
        <f>IF((T4162+R4163)&lt;结论【关键目标】!$C$28,0,(发电量计算【计算逻辑页】!R4163+发电量计算【计算逻辑页】!T4162-结论【关键目标】!$C$28))</f>
        <v>51.802841999999998</v>
      </c>
      <c r="V4163" s="5">
        <f t="shared" si="589"/>
        <v>18.130994699999999</v>
      </c>
      <c r="W4163" s="5">
        <f t="shared" si="590"/>
        <v>32.878074694049999</v>
      </c>
      <c r="X4163" s="5">
        <f t="shared" si="584"/>
        <v>0</v>
      </c>
    </row>
    <row r="4164" spans="1:24" x14ac:dyDescent="0.15">
      <c r="A4164" s="7">
        <v>4163</v>
      </c>
      <c r="B4164" s="7">
        <v>6</v>
      </c>
      <c r="C4164" s="7">
        <v>23</v>
      </c>
      <c r="D4164" s="7">
        <v>11</v>
      </c>
      <c r="E4164" s="7">
        <v>174</v>
      </c>
      <c r="F4164" s="7">
        <v>23</v>
      </c>
      <c r="G4164" s="7">
        <v>613.29999999999995</v>
      </c>
      <c r="H4164" s="7">
        <f t="shared" si="585"/>
        <v>5</v>
      </c>
      <c r="I4164" s="16">
        <f t="shared" si="586"/>
        <v>45100</v>
      </c>
      <c r="J4164" s="17">
        <v>1.2267999999999999</v>
      </c>
      <c r="K4164" s="18">
        <f>G4164*结论【关键目标】!C$27*0.7735*0.001</f>
        <v>56.926505999999996</v>
      </c>
      <c r="L4164" s="5">
        <v>48272.799209999997</v>
      </c>
      <c r="M4164" s="5">
        <f>ABS(IF(L4164&lt;=0,L4164/耗电量关键数据!$B$6/1000,L4164/耗电量关键数据!$B$5/1000))</f>
        <v>13.792228345714285</v>
      </c>
      <c r="N4164" s="5">
        <f>电气设备逐时使用率计算!H4140</f>
        <v>22.208055000000002</v>
      </c>
      <c r="O4164" s="5">
        <f>灯光逐时使用率计算!H4140</f>
        <v>11.844296</v>
      </c>
      <c r="P4164" s="19">
        <f t="shared" si="587"/>
        <v>47.844579345714287</v>
      </c>
      <c r="Q4164" s="19">
        <f t="shared" si="591"/>
        <v>47.844579345714287</v>
      </c>
      <c r="R4164" s="20">
        <f t="shared" si="588"/>
        <v>9.0819266542857093</v>
      </c>
      <c r="S4164" s="20">
        <f t="shared" si="592"/>
        <v>0</v>
      </c>
      <c r="T4164" s="20">
        <f>IF((T4163+R4164)&lt;0,0,IF((T4163+R4164)&gt;结论【关键目标】!C$28,结论【关键目标】!C$28,T4163+R4164))</f>
        <v>22</v>
      </c>
      <c r="U4164" s="19">
        <f>IF((T4163+R4164)&lt;结论【关键目标】!$C$28,0,(发电量计算【计算逻辑页】!R4164+发电量计算【计算逻辑页】!T4163-结论【关键目标】!$C$28))</f>
        <v>9.0819266542857093</v>
      </c>
      <c r="V4164" s="5">
        <f t="shared" si="589"/>
        <v>3.1786743289999979</v>
      </c>
      <c r="W4164" s="5">
        <f t="shared" si="590"/>
        <v>58.695729941322284</v>
      </c>
      <c r="X4164" s="5">
        <f t="shared" ref="X4164:X4227" si="593">(J4164-0.35)*IF(T4164&gt;S4164,S4164,T4164)</f>
        <v>0</v>
      </c>
    </row>
    <row r="4165" spans="1:24" x14ac:dyDescent="0.15">
      <c r="A4165" s="7">
        <v>4164</v>
      </c>
      <c r="B4165" s="7">
        <v>6</v>
      </c>
      <c r="C4165" s="7">
        <v>23</v>
      </c>
      <c r="D4165" s="7">
        <v>12</v>
      </c>
      <c r="E4165" s="7">
        <v>174</v>
      </c>
      <c r="F4165" s="7">
        <v>24.7</v>
      </c>
      <c r="G4165" s="7">
        <v>673.3</v>
      </c>
      <c r="H4165" s="7">
        <f t="shared" si="585"/>
        <v>5</v>
      </c>
      <c r="I4165" s="16">
        <f t="shared" si="586"/>
        <v>45100</v>
      </c>
      <c r="J4165" s="17">
        <v>1.2267999999999999</v>
      </c>
      <c r="K4165" s="18">
        <f>G4165*结论【关键目标】!C$27*0.7735*0.001</f>
        <v>62.495705999999998</v>
      </c>
      <c r="L4165" s="5">
        <v>43281.239419999998</v>
      </c>
      <c r="M4165" s="5">
        <f>ABS(IF(L4165&lt;=0,L4165/耗电量关键数据!$B$6/1000,L4165/耗电量关键数据!$B$5/1000))</f>
        <v>12.366068405714284</v>
      </c>
      <c r="N4165" s="5">
        <f>电气设备逐时使用率计算!H4141</f>
        <v>11.688450000000001</v>
      </c>
      <c r="O4165" s="5">
        <f>灯光逐时使用率计算!H4141</f>
        <v>9.9741440000000008</v>
      </c>
      <c r="P4165" s="19">
        <f t="shared" si="587"/>
        <v>34.028662405714286</v>
      </c>
      <c r="Q4165" s="19">
        <f t="shared" si="591"/>
        <v>34.028662405714286</v>
      </c>
      <c r="R4165" s="20">
        <f t="shared" si="588"/>
        <v>28.467043594285713</v>
      </c>
      <c r="S4165" s="20">
        <f t="shared" si="592"/>
        <v>0</v>
      </c>
      <c r="T4165" s="20">
        <f>IF((T4164+R4165)&lt;0,0,IF((T4164+R4165)&gt;结论【关键目标】!C$28,结论【关键目标】!C$28,T4164+R4165))</f>
        <v>22</v>
      </c>
      <c r="U4165" s="19">
        <f>IF((T4164+R4165)&lt;结论【关键目标】!$C$28,0,(发电量计算【计算逻辑页】!R4165+发电量计算【计算逻辑页】!T4164-结论【关键目标】!$C$28))</f>
        <v>28.467043594285713</v>
      </c>
      <c r="V4165" s="5">
        <f t="shared" si="589"/>
        <v>9.9634652579999994</v>
      </c>
      <c r="W4165" s="5">
        <f t="shared" si="590"/>
        <v>41.746363039330284</v>
      </c>
      <c r="X4165" s="5">
        <f t="shared" si="593"/>
        <v>0</v>
      </c>
    </row>
    <row r="4166" spans="1:24" x14ac:dyDescent="0.15">
      <c r="A4166" s="7">
        <v>4165</v>
      </c>
      <c r="B4166" s="7">
        <v>6</v>
      </c>
      <c r="C4166" s="7">
        <v>23</v>
      </c>
      <c r="D4166" s="7">
        <v>13</v>
      </c>
      <c r="E4166" s="7">
        <v>174</v>
      </c>
      <c r="F4166" s="7">
        <v>26</v>
      </c>
      <c r="G4166" s="7">
        <v>689</v>
      </c>
      <c r="H4166" s="7">
        <f t="shared" si="585"/>
        <v>5</v>
      </c>
      <c r="I4166" s="16">
        <f t="shared" si="586"/>
        <v>45100</v>
      </c>
      <c r="J4166" s="17">
        <v>1.2267999999999999</v>
      </c>
      <c r="K4166" s="18">
        <f>G4166*结论【关键目标】!C$27*0.7735*0.001</f>
        <v>63.952979999999997</v>
      </c>
      <c r="L4166" s="5">
        <v>45309.74684</v>
      </c>
      <c r="M4166" s="5">
        <f>ABS(IF(L4166&lt;=0,L4166/耗电量关键数据!$B$6/1000,L4166/耗电量关键数据!$B$5/1000))</f>
        <v>12.945641954285716</v>
      </c>
      <c r="N4166" s="5">
        <f>电气设备逐时使用率计算!H4142</f>
        <v>11.688450000000001</v>
      </c>
      <c r="O4166" s="5">
        <f>灯光逐时使用率计算!H4142</f>
        <v>9.9741440000000008</v>
      </c>
      <c r="P4166" s="19">
        <f t="shared" si="587"/>
        <v>34.608235954285718</v>
      </c>
      <c r="Q4166" s="19">
        <f t="shared" si="591"/>
        <v>34.608235954285718</v>
      </c>
      <c r="R4166" s="20">
        <f t="shared" si="588"/>
        <v>29.344744045714279</v>
      </c>
      <c r="S4166" s="20">
        <f t="shared" si="592"/>
        <v>0</v>
      </c>
      <c r="T4166" s="20">
        <f>IF((T4165+R4166)&lt;0,0,IF((T4165+R4166)&gt;结论【关键目标】!C$28,结论【关键目标】!C$28,T4165+R4166))</f>
        <v>22</v>
      </c>
      <c r="U4166" s="19">
        <f>IF((T4165+R4166)&lt;结论【关键目标】!$C$28,0,(发电量计算【计算逻辑页】!R4166+发电量计算【计算逻辑页】!T4165-结论【关键目标】!$C$28))</f>
        <v>29.344744045714279</v>
      </c>
      <c r="V4166" s="5">
        <f t="shared" si="589"/>
        <v>10.270660415999997</v>
      </c>
      <c r="W4166" s="5">
        <f t="shared" si="590"/>
        <v>42.457383868717713</v>
      </c>
      <c r="X4166" s="5">
        <f t="shared" si="593"/>
        <v>0</v>
      </c>
    </row>
    <row r="4167" spans="1:24" x14ac:dyDescent="0.15">
      <c r="A4167" s="7">
        <v>4166</v>
      </c>
      <c r="B4167" s="7">
        <v>6</v>
      </c>
      <c r="C4167" s="7">
        <v>23</v>
      </c>
      <c r="D4167" s="7">
        <v>14</v>
      </c>
      <c r="E4167" s="7">
        <v>174</v>
      </c>
      <c r="F4167" s="7">
        <v>27.3</v>
      </c>
      <c r="G4167" s="7">
        <v>663.9</v>
      </c>
      <c r="H4167" s="7">
        <f t="shared" si="585"/>
        <v>5</v>
      </c>
      <c r="I4167" s="16">
        <f t="shared" si="586"/>
        <v>45100</v>
      </c>
      <c r="J4167" s="17">
        <v>1.2267999999999999</v>
      </c>
      <c r="K4167" s="18">
        <f>G4167*结论【关键目标】!C$27*0.7735*0.001</f>
        <v>61.623197999999995</v>
      </c>
      <c r="L4167" s="5">
        <v>54140.61105</v>
      </c>
      <c r="M4167" s="5">
        <f>ABS(IF(L4167&lt;=0,L4167/耗电量关键数据!$B$6/1000,L4167/耗电量关键数据!$B$5/1000))</f>
        <v>15.468746014285715</v>
      </c>
      <c r="N4167" s="5">
        <f>电气设备逐时使用率计算!H4143</f>
        <v>22.208055000000002</v>
      </c>
      <c r="O4167" s="5">
        <f>灯光逐时使用率计算!H4143</f>
        <v>11.844296</v>
      </c>
      <c r="P4167" s="19">
        <f t="shared" si="587"/>
        <v>49.521097014285715</v>
      </c>
      <c r="Q4167" s="19">
        <f t="shared" si="591"/>
        <v>49.521097014285715</v>
      </c>
      <c r="R4167" s="20">
        <f t="shared" si="588"/>
        <v>12.10210098571428</v>
      </c>
      <c r="S4167" s="20">
        <f t="shared" si="592"/>
        <v>0</v>
      </c>
      <c r="T4167" s="20">
        <f>IF((T4166+R4167)&lt;0,0,IF((T4166+R4167)&gt;结论【关键目标】!C$28,结论【关键目标】!C$28,T4166+R4167))</f>
        <v>22</v>
      </c>
      <c r="U4167" s="19">
        <f>IF((T4166+R4167)&lt;结论【关键目标】!$C$28,0,(发电量计算【计算逻辑页】!R4167+发电量计算【计算逻辑页】!T4166-结论【关键目标】!$C$28))</f>
        <v>12.10210098571428</v>
      </c>
      <c r="V4167" s="5">
        <f t="shared" si="589"/>
        <v>4.2357353449999975</v>
      </c>
      <c r="W4167" s="5">
        <f t="shared" si="590"/>
        <v>60.752481817125712</v>
      </c>
      <c r="X4167" s="5">
        <f t="shared" si="593"/>
        <v>0</v>
      </c>
    </row>
    <row r="4168" spans="1:24" x14ac:dyDescent="0.15">
      <c r="A4168" s="7">
        <v>4167</v>
      </c>
      <c r="B4168" s="7">
        <v>6</v>
      </c>
      <c r="C4168" s="7">
        <v>23</v>
      </c>
      <c r="D4168" s="7">
        <v>15</v>
      </c>
      <c r="E4168" s="7">
        <v>174</v>
      </c>
      <c r="F4168" s="7">
        <v>28.1</v>
      </c>
      <c r="G4168" s="7">
        <v>576.70000000000005</v>
      </c>
      <c r="H4168" s="7">
        <f t="shared" si="585"/>
        <v>5</v>
      </c>
      <c r="I4168" s="16">
        <f t="shared" si="586"/>
        <v>45100</v>
      </c>
      <c r="J4168" s="17">
        <v>1.2267999999999999</v>
      </c>
      <c r="K4168" s="18">
        <f>G4168*结论【关键目标】!C$27*0.7735*0.001</f>
        <v>53.529293999999993</v>
      </c>
      <c r="L4168" s="5">
        <v>51982.194499999998</v>
      </c>
      <c r="M4168" s="5">
        <f>ABS(IF(L4168&lt;=0,L4168/耗电量关键数据!$B$6/1000,L4168/耗电量关键数据!$B$5/1000))</f>
        <v>14.85205557142857</v>
      </c>
      <c r="N4168" s="5">
        <f>电气设备逐时使用率计算!H4144</f>
        <v>22.208055000000002</v>
      </c>
      <c r="O4168" s="5">
        <f>灯光逐时使用率计算!H4144</f>
        <v>11.844296</v>
      </c>
      <c r="P4168" s="19">
        <f t="shared" si="587"/>
        <v>48.904406571428574</v>
      </c>
      <c r="Q4168" s="19">
        <f t="shared" si="591"/>
        <v>48.904406571428574</v>
      </c>
      <c r="R4168" s="20">
        <f t="shared" si="588"/>
        <v>4.6248874285714194</v>
      </c>
      <c r="S4168" s="20">
        <f t="shared" si="592"/>
        <v>0</v>
      </c>
      <c r="T4168" s="20">
        <f>IF((T4167+R4168)&lt;0,0,IF((T4167+R4168)&gt;结论【关键目标】!C$28,结论【关键目标】!C$28,T4167+R4168))</f>
        <v>22</v>
      </c>
      <c r="U4168" s="19">
        <f>IF((T4167+R4168)&lt;结论【关键目标】!$C$28,0,(发电量计算【计算逻辑页】!R4168+发电量计算【计算逻辑页】!T4167-结论【关键目标】!$C$28))</f>
        <v>4.6248874285714194</v>
      </c>
      <c r="V4168" s="5">
        <f t="shared" si="589"/>
        <v>1.6187105999999967</v>
      </c>
      <c r="W4168" s="5">
        <f t="shared" si="590"/>
        <v>59.99592598182857</v>
      </c>
      <c r="X4168" s="5">
        <f t="shared" si="593"/>
        <v>0</v>
      </c>
    </row>
    <row r="4169" spans="1:24" x14ac:dyDescent="0.15">
      <c r="A4169" s="7">
        <v>4168</v>
      </c>
      <c r="B4169" s="7">
        <v>6</v>
      </c>
      <c r="C4169" s="7">
        <v>23</v>
      </c>
      <c r="D4169" s="7">
        <v>16</v>
      </c>
      <c r="E4169" s="7">
        <v>174</v>
      </c>
      <c r="F4169" s="7">
        <v>28</v>
      </c>
      <c r="G4169" s="7">
        <v>395</v>
      </c>
      <c r="H4169" s="7">
        <f t="shared" si="585"/>
        <v>5</v>
      </c>
      <c r="I4169" s="16">
        <f t="shared" si="586"/>
        <v>45100</v>
      </c>
      <c r="J4169" s="17">
        <v>0.70809999999999995</v>
      </c>
      <c r="K4169" s="18">
        <f>G4169*结论【关键目标】!C$27*0.7735*0.001</f>
        <v>36.663900000000005</v>
      </c>
      <c r="L4169" s="5">
        <v>50416.066859999999</v>
      </c>
      <c r="M4169" s="5">
        <f>ABS(IF(L4169&lt;=0,L4169/耗电量关键数据!$B$6/1000,L4169/耗电量关键数据!$B$5/1000))</f>
        <v>14.404590531428571</v>
      </c>
      <c r="N4169" s="5">
        <f>电气设备逐时使用率计算!H4145</f>
        <v>22.208055000000002</v>
      </c>
      <c r="O4169" s="5">
        <f>灯光逐时使用率计算!H4145</f>
        <v>11.844296</v>
      </c>
      <c r="P4169" s="19">
        <f t="shared" si="587"/>
        <v>48.456941531428569</v>
      </c>
      <c r="Q4169" s="19">
        <f t="shared" si="591"/>
        <v>0</v>
      </c>
      <c r="R4169" s="20">
        <f t="shared" si="588"/>
        <v>36.663900000000005</v>
      </c>
      <c r="S4169" s="20">
        <f t="shared" si="592"/>
        <v>0</v>
      </c>
      <c r="T4169" s="20">
        <f>IF((T4168+R4169)&lt;0,0,IF((T4168+R4169)&gt;结论【关键目标】!C$28,结论【关键目标】!C$28,T4168+R4169))</f>
        <v>22</v>
      </c>
      <c r="U4169" s="19">
        <f>IF((T4168+R4169)&lt;结论【关键目标】!$C$28,0,(发电量计算【计算逻辑页】!R4169+发电量计算【计算逻辑页】!T4168-结论【关键目标】!$C$28))</f>
        <v>36.663900000000005</v>
      </c>
      <c r="V4169" s="5">
        <f t="shared" si="589"/>
        <v>12.832365000000001</v>
      </c>
      <c r="W4169" s="5">
        <f t="shared" si="590"/>
        <v>25.961707590000003</v>
      </c>
      <c r="X4169" s="5">
        <f t="shared" si="593"/>
        <v>0</v>
      </c>
    </row>
    <row r="4170" spans="1:24" x14ac:dyDescent="0.15">
      <c r="A4170" s="7">
        <v>4169</v>
      </c>
      <c r="B4170" s="7">
        <v>6</v>
      </c>
      <c r="C4170" s="7">
        <v>23</v>
      </c>
      <c r="D4170" s="7">
        <v>17</v>
      </c>
      <c r="E4170" s="7">
        <v>174</v>
      </c>
      <c r="F4170" s="7">
        <v>28</v>
      </c>
      <c r="G4170" s="7">
        <v>245.4</v>
      </c>
      <c r="H4170" s="7">
        <f t="shared" si="585"/>
        <v>5</v>
      </c>
      <c r="I4170" s="16">
        <f t="shared" si="586"/>
        <v>45100</v>
      </c>
      <c r="J4170" s="17">
        <v>0.70809999999999995</v>
      </c>
      <c r="K4170" s="18">
        <f>G4170*结论【关键目标】!C$27*0.7735*0.001</f>
        <v>22.778027999999999</v>
      </c>
      <c r="L4170" s="5">
        <v>44418.936869999998</v>
      </c>
      <c r="M4170" s="5">
        <f>ABS(IF(L4170&lt;=0,L4170/耗电量关键数据!$B$6/1000,L4170/耗电量关键数据!$B$5/1000))</f>
        <v>12.691124819999999</v>
      </c>
      <c r="N4170" s="5">
        <f>电气设备逐时使用率计算!H4146</f>
        <v>22.208055000000002</v>
      </c>
      <c r="O4170" s="5">
        <f>灯光逐时使用率计算!H4146</f>
        <v>11.844296</v>
      </c>
      <c r="P4170" s="19">
        <f t="shared" si="587"/>
        <v>46.74347582</v>
      </c>
      <c r="Q4170" s="19">
        <f t="shared" si="591"/>
        <v>0</v>
      </c>
      <c r="R4170" s="20">
        <f t="shared" si="588"/>
        <v>22.778027999999999</v>
      </c>
      <c r="S4170" s="20">
        <f t="shared" si="592"/>
        <v>0</v>
      </c>
      <c r="T4170" s="20">
        <f>IF((T4169+R4170)&lt;0,0,IF((T4169+R4170)&gt;结论【关键目标】!C$28,结论【关键目标】!C$28,T4169+R4170))</f>
        <v>22</v>
      </c>
      <c r="U4170" s="19">
        <f>IF((T4169+R4170)&lt;结论【关键目标】!$C$28,0,(发电量计算【计算逻辑页】!R4170+发电量计算【计算逻辑页】!T4169-结论【关键目标】!$C$28))</f>
        <v>22.778027999999999</v>
      </c>
      <c r="V4170" s="5">
        <f t="shared" si="589"/>
        <v>7.9723097999999988</v>
      </c>
      <c r="W4170" s="5">
        <f t="shared" si="590"/>
        <v>16.1291216268</v>
      </c>
      <c r="X4170" s="5">
        <f t="shared" si="593"/>
        <v>0</v>
      </c>
    </row>
    <row r="4171" spans="1:24" x14ac:dyDescent="0.15">
      <c r="A4171" s="7">
        <v>4170</v>
      </c>
      <c r="B4171" s="7">
        <v>6</v>
      </c>
      <c r="C4171" s="7">
        <v>23</v>
      </c>
      <c r="D4171" s="7">
        <v>18</v>
      </c>
      <c r="E4171" s="7">
        <v>174</v>
      </c>
      <c r="F4171" s="7">
        <v>29.1</v>
      </c>
      <c r="G4171" s="7">
        <v>116.3</v>
      </c>
      <c r="H4171" s="7">
        <f t="shared" si="585"/>
        <v>5</v>
      </c>
      <c r="I4171" s="16">
        <f t="shared" si="586"/>
        <v>45100</v>
      </c>
      <c r="J4171" s="17">
        <v>0.70809999999999995</v>
      </c>
      <c r="K4171" s="18">
        <f>G4171*结论【关键目标】!C$27*0.7735*0.001</f>
        <v>10.794966000000001</v>
      </c>
      <c r="L4171" s="5">
        <v>25619.595359999999</v>
      </c>
      <c r="M4171" s="5">
        <f>ABS(IF(L4171&lt;=0,L4171/耗电量关键数据!$B$6/1000,L4171/耗电量关键数据!$B$5/1000))</f>
        <v>7.3198843885714284</v>
      </c>
      <c r="N4171" s="5">
        <f>电气设备逐时使用率计算!H4147</f>
        <v>7.0130699999999999</v>
      </c>
      <c r="O4171" s="5">
        <f>灯光逐时使用率计算!H4147</f>
        <v>3.7403040000000001</v>
      </c>
      <c r="P4171" s="19">
        <f t="shared" si="587"/>
        <v>18.073258388571428</v>
      </c>
      <c r="Q4171" s="19">
        <f t="shared" si="591"/>
        <v>0</v>
      </c>
      <c r="R4171" s="20">
        <f t="shared" si="588"/>
        <v>10.794966000000001</v>
      </c>
      <c r="S4171" s="20">
        <f t="shared" si="592"/>
        <v>0</v>
      </c>
      <c r="T4171" s="20">
        <f>IF((T4170+R4171)&lt;0,0,IF((T4170+R4171)&gt;结论【关键目标】!C$28,结论【关键目标】!C$28,T4170+R4171))</f>
        <v>22</v>
      </c>
      <c r="U4171" s="19">
        <f>IF((T4170+R4171)&lt;结论【关键目标】!$C$28,0,(发电量计算【计算逻辑页】!R4171+发电量计算【计算逻辑页】!T4170-结论【关键目标】!$C$28))</f>
        <v>10.794966000000002</v>
      </c>
      <c r="V4171" s="5">
        <f t="shared" si="589"/>
        <v>3.7782381000000007</v>
      </c>
      <c r="W4171" s="5">
        <f t="shared" si="590"/>
        <v>7.6439154245999994</v>
      </c>
      <c r="X4171" s="5">
        <f t="shared" si="593"/>
        <v>0</v>
      </c>
    </row>
    <row r="4172" spans="1:24" x14ac:dyDescent="0.15">
      <c r="A4172" s="7">
        <v>4171</v>
      </c>
      <c r="B4172" s="7">
        <v>6</v>
      </c>
      <c r="C4172" s="7">
        <v>23</v>
      </c>
      <c r="D4172" s="7">
        <v>19</v>
      </c>
      <c r="E4172" s="7">
        <v>174</v>
      </c>
      <c r="F4172" s="7">
        <v>28</v>
      </c>
      <c r="G4172" s="7">
        <v>0</v>
      </c>
      <c r="H4172" s="7">
        <f t="shared" si="585"/>
        <v>5</v>
      </c>
      <c r="I4172" s="16">
        <f t="shared" si="586"/>
        <v>45100</v>
      </c>
      <c r="J4172" s="17">
        <v>1.2267999999999999</v>
      </c>
      <c r="K4172" s="18">
        <f>G4172*结论【关键目标】!C$27*0.7735*0.001</f>
        <v>0</v>
      </c>
      <c r="L4172" s="5">
        <v>0</v>
      </c>
      <c r="M4172" s="5">
        <f>ABS(IF(L4172&lt;=0,L4172/耗电量关键数据!$B$6/1000,L4172/耗电量关键数据!$B$5/1000))</f>
        <v>0</v>
      </c>
      <c r="N4172" s="5">
        <f>电气设备逐时使用率计算!H4148</f>
        <v>7.0130699999999999</v>
      </c>
      <c r="O4172" s="5">
        <f>灯光逐时使用率计算!H4148</f>
        <v>3.7403040000000001</v>
      </c>
      <c r="P4172" s="19">
        <f t="shared" si="587"/>
        <v>10.753374000000001</v>
      </c>
      <c r="Q4172" s="19">
        <f t="shared" si="591"/>
        <v>10.753374000000001</v>
      </c>
      <c r="R4172" s="20">
        <f t="shared" si="588"/>
        <v>-10.753374000000001</v>
      </c>
      <c r="S4172" s="20">
        <f t="shared" si="592"/>
        <v>10.753374000000001</v>
      </c>
      <c r="T4172" s="20">
        <f>IF((T4171+R4172)&lt;0,0,IF((T4171+R4172)&gt;结论【关键目标】!C$28,结论【关键目标】!C$28,T4171+R4172))</f>
        <v>11.246625999999999</v>
      </c>
      <c r="U4172" s="19">
        <f>IF((T4171+R4172)&lt;结论【关键目标】!$C$28,0,(发电量计算【计算逻辑页】!R4172+发电量计算【计算逻辑页】!T4171-结论【关键目标】!$C$28))</f>
        <v>0</v>
      </c>
      <c r="V4172" s="5">
        <f t="shared" si="589"/>
        <v>0</v>
      </c>
      <c r="W4172" s="5">
        <f t="shared" si="590"/>
        <v>0</v>
      </c>
      <c r="X4172" s="5">
        <f t="shared" si="593"/>
        <v>9.428558323199999</v>
      </c>
    </row>
    <row r="4173" spans="1:24" x14ac:dyDescent="0.15">
      <c r="A4173" s="7">
        <v>4172</v>
      </c>
      <c r="B4173" s="7">
        <v>6</v>
      </c>
      <c r="C4173" s="7">
        <v>23</v>
      </c>
      <c r="D4173" s="7">
        <v>20</v>
      </c>
      <c r="E4173" s="7">
        <v>174</v>
      </c>
      <c r="F4173" s="7">
        <v>27</v>
      </c>
      <c r="G4173" s="7">
        <v>0</v>
      </c>
      <c r="H4173" s="7">
        <f t="shared" si="585"/>
        <v>5</v>
      </c>
      <c r="I4173" s="16">
        <f t="shared" si="586"/>
        <v>45100</v>
      </c>
      <c r="J4173" s="17">
        <v>1.2267999999999999</v>
      </c>
      <c r="K4173" s="18">
        <f>G4173*结论【关键目标】!C$27*0.7735*0.001</f>
        <v>0</v>
      </c>
      <c r="L4173" s="5">
        <v>0</v>
      </c>
      <c r="M4173" s="5">
        <f>ABS(IF(L4173&lt;=0,L4173/耗电量关键数据!$B$6/1000,L4173/耗电量关键数据!$B$5/1000))</f>
        <v>0</v>
      </c>
      <c r="N4173" s="5">
        <f>电气设备逐时使用率计算!H4149</f>
        <v>1.1688450000000001</v>
      </c>
      <c r="O4173" s="5">
        <f>灯光逐时使用率计算!H4149</f>
        <v>0.37403039999999999</v>
      </c>
      <c r="P4173" s="19">
        <f t="shared" si="587"/>
        <v>1.5428754000000002</v>
      </c>
      <c r="Q4173" s="19">
        <f t="shared" si="591"/>
        <v>1.5428754000000002</v>
      </c>
      <c r="R4173" s="20">
        <f t="shared" si="588"/>
        <v>-1.5428754000000002</v>
      </c>
      <c r="S4173" s="20">
        <f t="shared" si="592"/>
        <v>1.5428754000000002</v>
      </c>
      <c r="T4173" s="20">
        <f>IF((T4172+R4173)&lt;0,0,IF((T4172+R4173)&gt;结论【关键目标】!C$28,结论【关键目标】!C$28,T4172+R4173))</f>
        <v>9.7037505999999993</v>
      </c>
      <c r="U4173" s="19">
        <f>IF((T4172+R4173)&lt;结论【关键目标】!$C$28,0,(发电量计算【计算逻辑页】!R4173+发电量计算【计算逻辑页】!T4172-结论【关键目标】!$C$28))</f>
        <v>0</v>
      </c>
      <c r="V4173" s="5">
        <f t="shared" si="589"/>
        <v>0</v>
      </c>
      <c r="W4173" s="5">
        <f t="shared" si="590"/>
        <v>0</v>
      </c>
      <c r="X4173" s="5">
        <f t="shared" si="593"/>
        <v>1.3527931507200002</v>
      </c>
    </row>
    <row r="4174" spans="1:24" x14ac:dyDescent="0.15">
      <c r="A4174" s="7">
        <v>4173</v>
      </c>
      <c r="B4174" s="7">
        <v>6</v>
      </c>
      <c r="C4174" s="7">
        <v>23</v>
      </c>
      <c r="D4174" s="7">
        <v>21</v>
      </c>
      <c r="E4174" s="7">
        <v>174</v>
      </c>
      <c r="F4174" s="7">
        <v>27.6</v>
      </c>
      <c r="G4174" s="7">
        <v>0</v>
      </c>
      <c r="H4174" s="7">
        <f t="shared" si="585"/>
        <v>5</v>
      </c>
      <c r="I4174" s="16">
        <f t="shared" si="586"/>
        <v>45100</v>
      </c>
      <c r="J4174" s="17">
        <v>1.2267999999999999</v>
      </c>
      <c r="K4174" s="18">
        <f>G4174*结论【关键目标】!C$27*0.7735*0.001</f>
        <v>0</v>
      </c>
      <c r="L4174" s="5">
        <v>0</v>
      </c>
      <c r="M4174" s="5">
        <f>ABS(IF(L4174&lt;=0,L4174/耗电量关键数据!$B$6/1000,L4174/耗电量关键数据!$B$5/1000))</f>
        <v>0</v>
      </c>
      <c r="N4174" s="5">
        <f>电气设备逐时使用率计算!H4150</f>
        <v>1.1688450000000001</v>
      </c>
      <c r="O4174" s="5">
        <f>灯光逐时使用率计算!H4150</f>
        <v>0.37403039999999999</v>
      </c>
      <c r="P4174" s="19">
        <f t="shared" si="587"/>
        <v>1.5428754000000002</v>
      </c>
      <c r="Q4174" s="19">
        <f t="shared" si="591"/>
        <v>1.5428754000000002</v>
      </c>
      <c r="R4174" s="20">
        <f t="shared" si="588"/>
        <v>-1.5428754000000002</v>
      </c>
      <c r="S4174" s="20">
        <f t="shared" si="592"/>
        <v>1.5428754000000002</v>
      </c>
      <c r="T4174" s="20">
        <f>IF((T4173+R4174)&lt;0,0,IF((T4173+R4174)&gt;结论【关键目标】!C$28,结论【关键目标】!C$28,T4173+R4174))</f>
        <v>8.1608751999999996</v>
      </c>
      <c r="U4174" s="19">
        <f>IF((T4173+R4174)&lt;结论【关键目标】!$C$28,0,(发电量计算【计算逻辑页】!R4174+发电量计算【计算逻辑页】!T4173-结论【关键目标】!$C$28))</f>
        <v>0</v>
      </c>
      <c r="V4174" s="5">
        <f t="shared" si="589"/>
        <v>0</v>
      </c>
      <c r="W4174" s="5">
        <f t="shared" si="590"/>
        <v>0</v>
      </c>
      <c r="X4174" s="5">
        <f t="shared" si="593"/>
        <v>1.3527931507200002</v>
      </c>
    </row>
    <row r="4175" spans="1:24" x14ac:dyDescent="0.15">
      <c r="A4175" s="7">
        <v>4174</v>
      </c>
      <c r="B4175" s="7">
        <v>6</v>
      </c>
      <c r="C4175" s="7">
        <v>23</v>
      </c>
      <c r="D4175" s="7">
        <v>22</v>
      </c>
      <c r="E4175" s="7">
        <v>174</v>
      </c>
      <c r="F4175" s="7">
        <v>25</v>
      </c>
      <c r="G4175" s="7">
        <v>0</v>
      </c>
      <c r="H4175" s="7">
        <f t="shared" si="585"/>
        <v>5</v>
      </c>
      <c r="I4175" s="16">
        <f t="shared" si="586"/>
        <v>45100</v>
      </c>
      <c r="J4175" s="17">
        <v>0.70809999999999995</v>
      </c>
      <c r="K4175" s="18">
        <f>G4175*结论【关键目标】!C$27*0.7735*0.001</f>
        <v>0</v>
      </c>
      <c r="L4175" s="5">
        <v>0</v>
      </c>
      <c r="M4175" s="5">
        <f>ABS(IF(L4175&lt;=0,L4175/耗电量关键数据!$B$6/1000,L4175/耗电量关键数据!$B$5/1000))</f>
        <v>0</v>
      </c>
      <c r="N4175" s="5">
        <f>电气设备逐时使用率计算!H4151</f>
        <v>1.1688450000000001</v>
      </c>
      <c r="O4175" s="5">
        <f>灯光逐时使用率计算!H4151</f>
        <v>0.37403039999999999</v>
      </c>
      <c r="P4175" s="19">
        <f t="shared" si="587"/>
        <v>1.5428754000000002</v>
      </c>
      <c r="Q4175" s="19">
        <f t="shared" si="591"/>
        <v>0</v>
      </c>
      <c r="R4175" s="20">
        <f t="shared" si="588"/>
        <v>0</v>
      </c>
      <c r="S4175" s="20">
        <f t="shared" si="592"/>
        <v>0</v>
      </c>
      <c r="T4175" s="20">
        <f>IF((T4174+R4175)&lt;0,0,IF((T4174+R4175)&gt;结论【关键目标】!C$28,结论【关键目标】!C$28,T4174+R4175))</f>
        <v>8.1608751999999996</v>
      </c>
      <c r="U4175" s="19">
        <f>IF((T4174+R4175)&lt;结论【关键目标】!$C$28,0,(发电量计算【计算逻辑页】!R4175+发电量计算【计算逻辑页】!T4174-结论【关键目标】!$C$28))</f>
        <v>0</v>
      </c>
      <c r="V4175" s="5">
        <f t="shared" si="589"/>
        <v>0</v>
      </c>
      <c r="W4175" s="5">
        <f t="shared" si="590"/>
        <v>0</v>
      </c>
      <c r="X4175" s="5">
        <f t="shared" si="593"/>
        <v>0</v>
      </c>
    </row>
    <row r="4176" spans="1:24" x14ac:dyDescent="0.15">
      <c r="A4176" s="7">
        <v>4175</v>
      </c>
      <c r="B4176" s="7">
        <v>6</v>
      </c>
      <c r="C4176" s="7">
        <v>23</v>
      </c>
      <c r="D4176" s="7">
        <v>23</v>
      </c>
      <c r="E4176" s="7">
        <v>174</v>
      </c>
      <c r="F4176" s="7">
        <v>24</v>
      </c>
      <c r="G4176" s="7">
        <v>0</v>
      </c>
      <c r="H4176" s="7">
        <f t="shared" si="585"/>
        <v>5</v>
      </c>
      <c r="I4176" s="16">
        <f t="shared" si="586"/>
        <v>45100</v>
      </c>
      <c r="J4176" s="17">
        <v>0.70809999999999995</v>
      </c>
      <c r="K4176" s="18">
        <f>G4176*结论【关键目标】!C$27*0.7735*0.001</f>
        <v>0</v>
      </c>
      <c r="L4176" s="5">
        <v>0</v>
      </c>
      <c r="M4176" s="5">
        <f>ABS(IF(L4176&lt;=0,L4176/耗电量关键数据!$B$6/1000,L4176/耗电量关键数据!$B$5/1000))</f>
        <v>0</v>
      </c>
      <c r="N4176" s="5">
        <f>电气设备逐时使用率计算!H4152</f>
        <v>1.1688450000000001</v>
      </c>
      <c r="O4176" s="5">
        <f>灯光逐时使用率计算!H4152</f>
        <v>0.37403039999999999</v>
      </c>
      <c r="P4176" s="19">
        <f t="shared" si="587"/>
        <v>1.5428754000000002</v>
      </c>
      <c r="Q4176" s="19">
        <f t="shared" si="591"/>
        <v>0</v>
      </c>
      <c r="R4176" s="20">
        <f t="shared" si="588"/>
        <v>0</v>
      </c>
      <c r="S4176" s="20">
        <f t="shared" si="592"/>
        <v>0</v>
      </c>
      <c r="T4176" s="20">
        <f>IF((T4175+R4176)&lt;0,0,IF((T4175+R4176)&gt;结论【关键目标】!C$28,结论【关键目标】!C$28,T4175+R4176))</f>
        <v>8.1608751999999996</v>
      </c>
      <c r="U4176" s="19">
        <f>IF((T4175+R4176)&lt;结论【关键目标】!$C$28,0,(发电量计算【计算逻辑页】!R4176+发电量计算【计算逻辑页】!T4175-结论【关键目标】!$C$28))</f>
        <v>0</v>
      </c>
      <c r="V4176" s="5">
        <f t="shared" si="589"/>
        <v>0</v>
      </c>
      <c r="W4176" s="5">
        <f t="shared" si="590"/>
        <v>0</v>
      </c>
      <c r="X4176" s="5">
        <f t="shared" si="593"/>
        <v>0</v>
      </c>
    </row>
    <row r="4177" spans="1:24" x14ac:dyDescent="0.15">
      <c r="A4177" s="7">
        <v>4176</v>
      </c>
      <c r="B4177" s="7">
        <v>6</v>
      </c>
      <c r="C4177" s="7">
        <v>23</v>
      </c>
      <c r="D4177" s="7">
        <v>24</v>
      </c>
      <c r="E4177" s="7">
        <v>174</v>
      </c>
      <c r="F4177" s="7">
        <v>24.6</v>
      </c>
      <c r="G4177" s="7">
        <v>0</v>
      </c>
      <c r="H4177" s="7">
        <f t="shared" si="585"/>
        <v>5</v>
      </c>
      <c r="I4177" s="16">
        <f t="shared" si="586"/>
        <v>45100</v>
      </c>
      <c r="J4177" s="17">
        <v>0.2407</v>
      </c>
      <c r="K4177" s="18">
        <f>G4177*结论【关键目标】!C$27*0.7735*0.001</f>
        <v>0</v>
      </c>
      <c r="L4177" s="5">
        <v>0</v>
      </c>
      <c r="M4177" s="5">
        <f>ABS(IF(L4177&lt;=0,L4177/耗电量关键数据!$B$6/1000,L4177/耗电量关键数据!$B$5/1000))</f>
        <v>0</v>
      </c>
      <c r="N4177" s="5">
        <f>电气设备逐时使用率计算!H4153</f>
        <v>1.1688450000000001</v>
      </c>
      <c r="O4177" s="5">
        <f>灯光逐时使用率计算!H4153</f>
        <v>0.37403039999999999</v>
      </c>
      <c r="P4177" s="19">
        <f t="shared" si="587"/>
        <v>1.5428754000000002</v>
      </c>
      <c r="Q4177" s="19">
        <f t="shared" si="591"/>
        <v>0</v>
      </c>
      <c r="R4177" s="20">
        <f t="shared" si="588"/>
        <v>0</v>
      </c>
      <c r="S4177" s="20">
        <f t="shared" si="592"/>
        <v>0</v>
      </c>
      <c r="T4177" s="20">
        <f>IF((T4176+R4177)&lt;0,0,IF((T4176+R4177)&gt;结论【关键目标】!C$28,结论【关键目标】!C$28,T4176+R4177))</f>
        <v>8.1608751999999996</v>
      </c>
      <c r="U4177" s="19">
        <f>IF((T4176+R4177)&lt;结论【关键目标】!$C$28,0,(发电量计算【计算逻辑页】!R4177+发电量计算【计算逻辑页】!T4176-结论【关键目标】!$C$28))</f>
        <v>0</v>
      </c>
      <c r="V4177" s="5">
        <f t="shared" si="589"/>
        <v>0</v>
      </c>
      <c r="W4177" s="5">
        <f t="shared" si="590"/>
        <v>0</v>
      </c>
      <c r="X4177" s="5">
        <f t="shared" si="593"/>
        <v>0</v>
      </c>
    </row>
    <row r="4178" spans="1:24" x14ac:dyDescent="0.15">
      <c r="A4178" s="7">
        <v>4177</v>
      </c>
      <c r="B4178" s="7">
        <v>6</v>
      </c>
      <c r="C4178" s="7">
        <v>24</v>
      </c>
      <c r="D4178" s="7">
        <v>1</v>
      </c>
      <c r="E4178" s="7">
        <v>175</v>
      </c>
      <c r="F4178" s="7">
        <v>23</v>
      </c>
      <c r="G4178" s="7">
        <v>0</v>
      </c>
      <c r="H4178" s="7">
        <f t="shared" si="585"/>
        <v>6</v>
      </c>
      <c r="I4178" s="16">
        <f t="shared" si="586"/>
        <v>45101</v>
      </c>
      <c r="J4178" s="17">
        <v>0.2407</v>
      </c>
      <c r="K4178" s="18">
        <f>G4178*结论【关键目标】!C$27*0.7735*0.001</f>
        <v>0</v>
      </c>
      <c r="L4178" s="5">
        <v>0</v>
      </c>
      <c r="M4178" s="5">
        <f>ABS(IF(L4178&lt;=0,L4178/耗电量关键数据!$B$6/1000,L4178/耗电量关键数据!$B$5/1000))</f>
        <v>0</v>
      </c>
      <c r="N4178" s="19">
        <f>耗电量关键数据!$B$14</f>
        <v>1.1688450000000001</v>
      </c>
      <c r="O4178" s="19">
        <f>耗电量关键数据!$B$15</f>
        <v>0.37403039999999999</v>
      </c>
      <c r="P4178" s="19">
        <f t="shared" si="587"/>
        <v>1.5428754000000002</v>
      </c>
      <c r="Q4178" s="19">
        <f t="shared" si="591"/>
        <v>0</v>
      </c>
      <c r="R4178" s="20">
        <f t="shared" si="588"/>
        <v>0</v>
      </c>
      <c r="S4178" s="20">
        <f t="shared" si="592"/>
        <v>0</v>
      </c>
      <c r="T4178" s="20">
        <f>IF((T4177+R4178)&lt;0,0,IF((T4177+R4178)&gt;结论【关键目标】!C$28,结论【关键目标】!C$28,T4177+R4178))</f>
        <v>8.1608751999999996</v>
      </c>
      <c r="U4178" s="19">
        <f>IF((T4177+R4178)&lt;结论【关键目标】!$C$28,0,(发电量计算【计算逻辑页】!R4178+发电量计算【计算逻辑页】!T4177-结论【关键目标】!$C$28))</f>
        <v>0</v>
      </c>
      <c r="V4178" s="5">
        <f t="shared" si="589"/>
        <v>0</v>
      </c>
      <c r="W4178" s="5">
        <f t="shared" si="590"/>
        <v>0</v>
      </c>
      <c r="X4178" s="5">
        <f t="shared" si="593"/>
        <v>0</v>
      </c>
    </row>
    <row r="4179" spans="1:24" x14ac:dyDescent="0.15">
      <c r="A4179" s="7">
        <v>4178</v>
      </c>
      <c r="B4179" s="7">
        <v>6</v>
      </c>
      <c r="C4179" s="7">
        <v>24</v>
      </c>
      <c r="D4179" s="7">
        <v>2</v>
      </c>
      <c r="E4179" s="7">
        <v>175</v>
      </c>
      <c r="F4179" s="7">
        <v>23</v>
      </c>
      <c r="G4179" s="7">
        <v>0</v>
      </c>
      <c r="H4179" s="7">
        <f t="shared" si="585"/>
        <v>6</v>
      </c>
      <c r="I4179" s="16">
        <f t="shared" si="586"/>
        <v>45101</v>
      </c>
      <c r="J4179" s="17">
        <v>0.2407</v>
      </c>
      <c r="K4179" s="18">
        <f>G4179*结论【关键目标】!C$27*0.7735*0.001</f>
        <v>0</v>
      </c>
      <c r="L4179" s="5">
        <v>0</v>
      </c>
      <c r="M4179" s="5">
        <f>ABS(IF(L4179&lt;=0,L4179/耗电量关键数据!$B$6/1000,L4179/耗电量关键数据!$B$5/1000))</f>
        <v>0</v>
      </c>
      <c r="N4179" s="19">
        <f>耗电量关键数据!$B$14</f>
        <v>1.1688450000000001</v>
      </c>
      <c r="O4179" s="19">
        <f>耗电量关键数据!$B$15</f>
        <v>0.37403039999999999</v>
      </c>
      <c r="P4179" s="19">
        <f t="shared" si="587"/>
        <v>1.5428754000000002</v>
      </c>
      <c r="Q4179" s="19">
        <f t="shared" si="591"/>
        <v>0</v>
      </c>
      <c r="R4179" s="20">
        <f t="shared" si="588"/>
        <v>0</v>
      </c>
      <c r="S4179" s="20">
        <f t="shared" si="592"/>
        <v>0</v>
      </c>
      <c r="T4179" s="20">
        <f>IF((T4178+R4179)&lt;0,0,IF((T4178+R4179)&gt;结论【关键目标】!C$28,结论【关键目标】!C$28,T4178+R4179))</f>
        <v>8.1608751999999996</v>
      </c>
      <c r="U4179" s="19">
        <f>IF((T4178+R4179)&lt;结论【关键目标】!$C$28,0,(发电量计算【计算逻辑页】!R4179+发电量计算【计算逻辑页】!T4178-结论【关键目标】!$C$28))</f>
        <v>0</v>
      </c>
      <c r="V4179" s="5">
        <f t="shared" si="589"/>
        <v>0</v>
      </c>
      <c r="W4179" s="5">
        <f t="shared" si="590"/>
        <v>0</v>
      </c>
      <c r="X4179" s="5">
        <f t="shared" si="593"/>
        <v>0</v>
      </c>
    </row>
    <row r="4180" spans="1:24" x14ac:dyDescent="0.15">
      <c r="A4180" s="7">
        <v>4179</v>
      </c>
      <c r="B4180" s="7">
        <v>6</v>
      </c>
      <c r="C4180" s="7">
        <v>24</v>
      </c>
      <c r="D4180" s="7">
        <v>3</v>
      </c>
      <c r="E4180" s="7">
        <v>175</v>
      </c>
      <c r="F4180" s="7">
        <v>23.9</v>
      </c>
      <c r="G4180" s="7">
        <v>0</v>
      </c>
      <c r="H4180" s="7">
        <f t="shared" si="585"/>
        <v>6</v>
      </c>
      <c r="I4180" s="16">
        <f t="shared" si="586"/>
        <v>45101</v>
      </c>
      <c r="J4180" s="17">
        <v>0.2407</v>
      </c>
      <c r="K4180" s="18">
        <f>G4180*结论【关键目标】!C$27*0.7735*0.001</f>
        <v>0</v>
      </c>
      <c r="L4180" s="5">
        <v>0</v>
      </c>
      <c r="M4180" s="5">
        <f>ABS(IF(L4180&lt;=0,L4180/耗电量关键数据!$B$6/1000,L4180/耗电量关键数据!$B$5/1000))</f>
        <v>0</v>
      </c>
      <c r="N4180" s="19">
        <f>耗电量关键数据!$B$14</f>
        <v>1.1688450000000001</v>
      </c>
      <c r="O4180" s="19">
        <f>耗电量关键数据!$B$15</f>
        <v>0.37403039999999999</v>
      </c>
      <c r="P4180" s="19">
        <f t="shared" si="587"/>
        <v>1.5428754000000002</v>
      </c>
      <c r="Q4180" s="19">
        <f t="shared" si="591"/>
        <v>0</v>
      </c>
      <c r="R4180" s="20">
        <f t="shared" si="588"/>
        <v>0</v>
      </c>
      <c r="S4180" s="20">
        <f t="shared" si="592"/>
        <v>0</v>
      </c>
      <c r="T4180" s="20">
        <f>IF((T4179+R4180)&lt;0,0,IF((T4179+R4180)&gt;结论【关键目标】!C$28,结论【关键目标】!C$28,T4179+R4180))</f>
        <v>8.1608751999999996</v>
      </c>
      <c r="U4180" s="19">
        <f>IF((T4179+R4180)&lt;结论【关键目标】!$C$28,0,(发电量计算【计算逻辑页】!R4180+发电量计算【计算逻辑页】!T4179-结论【关键目标】!$C$28))</f>
        <v>0</v>
      </c>
      <c r="V4180" s="5">
        <f t="shared" si="589"/>
        <v>0</v>
      </c>
      <c r="W4180" s="5">
        <f t="shared" si="590"/>
        <v>0</v>
      </c>
      <c r="X4180" s="5">
        <f t="shared" si="593"/>
        <v>0</v>
      </c>
    </row>
    <row r="4181" spans="1:24" x14ac:dyDescent="0.15">
      <c r="A4181" s="7">
        <v>4180</v>
      </c>
      <c r="B4181" s="7">
        <v>6</v>
      </c>
      <c r="C4181" s="7">
        <v>24</v>
      </c>
      <c r="D4181" s="7">
        <v>4</v>
      </c>
      <c r="E4181" s="7">
        <v>175</v>
      </c>
      <c r="F4181" s="7">
        <v>22.5</v>
      </c>
      <c r="G4181" s="7">
        <v>0</v>
      </c>
      <c r="H4181" s="7">
        <f t="shared" si="585"/>
        <v>6</v>
      </c>
      <c r="I4181" s="16">
        <f t="shared" si="586"/>
        <v>45101</v>
      </c>
      <c r="J4181" s="17">
        <v>0.2407</v>
      </c>
      <c r="K4181" s="18">
        <f>G4181*结论【关键目标】!C$27*0.7735*0.001</f>
        <v>0</v>
      </c>
      <c r="L4181" s="5">
        <v>0</v>
      </c>
      <c r="M4181" s="5">
        <f>ABS(IF(L4181&lt;=0,L4181/耗电量关键数据!$B$6/1000,L4181/耗电量关键数据!$B$5/1000))</f>
        <v>0</v>
      </c>
      <c r="N4181" s="19">
        <f>耗电量关键数据!$B$14</f>
        <v>1.1688450000000001</v>
      </c>
      <c r="O4181" s="19">
        <f>耗电量关键数据!$B$15</f>
        <v>0.37403039999999999</v>
      </c>
      <c r="P4181" s="19">
        <f t="shared" si="587"/>
        <v>1.5428754000000002</v>
      </c>
      <c r="Q4181" s="19">
        <f t="shared" si="591"/>
        <v>0</v>
      </c>
      <c r="R4181" s="20">
        <f t="shared" si="588"/>
        <v>0</v>
      </c>
      <c r="S4181" s="20">
        <f t="shared" si="592"/>
        <v>0</v>
      </c>
      <c r="T4181" s="20">
        <f>IF((T4180+R4181)&lt;0,0,IF((T4180+R4181)&gt;结论【关键目标】!C$28,结论【关键目标】!C$28,T4180+R4181))</f>
        <v>8.1608751999999996</v>
      </c>
      <c r="U4181" s="19">
        <f>IF((T4180+R4181)&lt;结论【关键目标】!$C$28,0,(发电量计算【计算逻辑页】!R4181+发电量计算【计算逻辑页】!T4180-结论【关键目标】!$C$28))</f>
        <v>0</v>
      </c>
      <c r="V4181" s="5">
        <f t="shared" si="589"/>
        <v>0</v>
      </c>
      <c r="W4181" s="5">
        <f t="shared" si="590"/>
        <v>0</v>
      </c>
      <c r="X4181" s="5">
        <f t="shared" si="593"/>
        <v>0</v>
      </c>
    </row>
    <row r="4182" spans="1:24" x14ac:dyDescent="0.15">
      <c r="A4182" s="7">
        <v>4181</v>
      </c>
      <c r="B4182" s="7">
        <v>6</v>
      </c>
      <c r="C4182" s="7">
        <v>24</v>
      </c>
      <c r="D4182" s="7">
        <v>5</v>
      </c>
      <c r="E4182" s="7">
        <v>175</v>
      </c>
      <c r="F4182" s="7">
        <v>21</v>
      </c>
      <c r="G4182" s="7">
        <v>13.1</v>
      </c>
      <c r="H4182" s="7">
        <f t="shared" si="585"/>
        <v>6</v>
      </c>
      <c r="I4182" s="16">
        <f t="shared" si="586"/>
        <v>45101</v>
      </c>
      <c r="J4182" s="17">
        <v>0.2407</v>
      </c>
      <c r="K4182" s="18">
        <f>G4182*结论【关键目标】!C$27*0.7735*0.001</f>
        <v>1.2159420000000001</v>
      </c>
      <c r="L4182" s="5">
        <v>0</v>
      </c>
      <c r="M4182" s="5">
        <f>ABS(IF(L4182&lt;=0,L4182/耗电量关键数据!$B$6/1000,L4182/耗电量关键数据!$B$5/1000))</f>
        <v>0</v>
      </c>
      <c r="N4182" s="19">
        <f>耗电量关键数据!$B$14</f>
        <v>1.1688450000000001</v>
      </c>
      <c r="O4182" s="19">
        <f>耗电量关键数据!$B$15</f>
        <v>0.37403039999999999</v>
      </c>
      <c r="P4182" s="19">
        <f t="shared" si="587"/>
        <v>1.5428754000000002</v>
      </c>
      <c r="Q4182" s="19">
        <f t="shared" si="591"/>
        <v>0</v>
      </c>
      <c r="R4182" s="20">
        <f t="shared" si="588"/>
        <v>1.2159420000000001</v>
      </c>
      <c r="S4182" s="20">
        <f t="shared" si="592"/>
        <v>0</v>
      </c>
      <c r="T4182" s="20">
        <f>IF((T4181+R4182)&lt;0,0,IF((T4181+R4182)&gt;结论【关键目标】!C$28,结论【关键目标】!C$28,T4181+R4182))</f>
        <v>9.3768171999999996</v>
      </c>
      <c r="U4182" s="19">
        <f>IF((T4181+R4182)&lt;结论【关键目标】!$C$28,0,(发电量计算【计算逻辑页】!R4182+发电量计算【计算逻辑页】!T4181-结论【关键目标】!$C$28))</f>
        <v>0</v>
      </c>
      <c r="V4182" s="5">
        <f t="shared" si="589"/>
        <v>0</v>
      </c>
      <c r="W4182" s="5">
        <f t="shared" si="590"/>
        <v>0.29267723940000001</v>
      </c>
      <c r="X4182" s="5">
        <f t="shared" si="593"/>
        <v>0</v>
      </c>
    </row>
    <row r="4183" spans="1:24" x14ac:dyDescent="0.15">
      <c r="A4183" s="7">
        <v>4182</v>
      </c>
      <c r="B4183" s="7">
        <v>6</v>
      </c>
      <c r="C4183" s="7">
        <v>24</v>
      </c>
      <c r="D4183" s="7">
        <v>6</v>
      </c>
      <c r="E4183" s="7">
        <v>175</v>
      </c>
      <c r="F4183" s="7">
        <v>21.9</v>
      </c>
      <c r="G4183" s="7">
        <v>107</v>
      </c>
      <c r="H4183" s="7">
        <f t="shared" si="585"/>
        <v>6</v>
      </c>
      <c r="I4183" s="16">
        <f t="shared" si="586"/>
        <v>45101</v>
      </c>
      <c r="J4183" s="17">
        <v>0.2407</v>
      </c>
      <c r="K4183" s="18">
        <f>G4183*结论【关键目标】!C$27*0.7735*0.001</f>
        <v>9.9317399999999996</v>
      </c>
      <c r="L4183" s="5">
        <v>0</v>
      </c>
      <c r="M4183" s="5">
        <f>ABS(IF(L4183&lt;=0,L4183/耗电量关键数据!$B$6/1000,L4183/耗电量关键数据!$B$5/1000))</f>
        <v>0</v>
      </c>
      <c r="N4183" s="19">
        <f>耗电量关键数据!$B$14</f>
        <v>1.1688450000000001</v>
      </c>
      <c r="O4183" s="19">
        <f>耗电量关键数据!$B$15</f>
        <v>0.37403039999999999</v>
      </c>
      <c r="P4183" s="19">
        <f t="shared" si="587"/>
        <v>1.5428754000000002</v>
      </c>
      <c r="Q4183" s="19">
        <f t="shared" si="591"/>
        <v>0</v>
      </c>
      <c r="R4183" s="20">
        <f t="shared" si="588"/>
        <v>9.9317399999999996</v>
      </c>
      <c r="S4183" s="20">
        <f t="shared" si="592"/>
        <v>0</v>
      </c>
      <c r="T4183" s="20">
        <f>IF((T4182+R4183)&lt;0,0,IF((T4182+R4183)&gt;结论【关键目标】!C$28,结论【关键目标】!C$28,T4182+R4183))</f>
        <v>19.308557199999999</v>
      </c>
      <c r="U4183" s="19">
        <f>IF((T4182+R4183)&lt;结论【关键目标】!$C$28,0,(发电量计算【计算逻辑页】!R4183+发电量计算【计算逻辑页】!T4182-结论【关键目标】!$C$28))</f>
        <v>0</v>
      </c>
      <c r="V4183" s="5">
        <f t="shared" si="589"/>
        <v>0</v>
      </c>
      <c r="W4183" s="5">
        <f t="shared" si="590"/>
        <v>0.37137010878000004</v>
      </c>
      <c r="X4183" s="5">
        <f t="shared" si="593"/>
        <v>0</v>
      </c>
    </row>
    <row r="4184" spans="1:24" x14ac:dyDescent="0.15">
      <c r="A4184" s="7">
        <v>4183</v>
      </c>
      <c r="B4184" s="7">
        <v>6</v>
      </c>
      <c r="C4184" s="7">
        <v>24</v>
      </c>
      <c r="D4184" s="7">
        <v>7</v>
      </c>
      <c r="E4184" s="7">
        <v>175</v>
      </c>
      <c r="F4184" s="7">
        <v>21</v>
      </c>
      <c r="G4184" s="7">
        <v>185.9</v>
      </c>
      <c r="H4184" s="7">
        <f t="shared" si="585"/>
        <v>6</v>
      </c>
      <c r="I4184" s="16">
        <f t="shared" si="586"/>
        <v>45101</v>
      </c>
      <c r="J4184" s="17">
        <v>0.2407</v>
      </c>
      <c r="K4184" s="18">
        <f>G4184*结论【关键目标】!C$27*0.7735*0.001</f>
        <v>17.255237999999999</v>
      </c>
      <c r="L4184" s="5">
        <v>0</v>
      </c>
      <c r="M4184" s="5">
        <f>ABS(IF(L4184&lt;=0,L4184/耗电量关键数据!$B$6/1000,L4184/耗电量关键数据!$B$5/1000))</f>
        <v>0</v>
      </c>
      <c r="N4184" s="19">
        <f>耗电量关键数据!$B$14</f>
        <v>1.1688450000000001</v>
      </c>
      <c r="O4184" s="19">
        <f>耗电量关键数据!$B$15</f>
        <v>0.37403039999999999</v>
      </c>
      <c r="P4184" s="19">
        <f t="shared" si="587"/>
        <v>1.5428754000000002</v>
      </c>
      <c r="Q4184" s="19">
        <f t="shared" si="591"/>
        <v>0</v>
      </c>
      <c r="R4184" s="20">
        <f t="shared" si="588"/>
        <v>17.255237999999999</v>
      </c>
      <c r="S4184" s="20">
        <f t="shared" si="592"/>
        <v>0</v>
      </c>
      <c r="T4184" s="20">
        <f>IF((T4183+R4184)&lt;0,0,IF((T4183+R4184)&gt;结论【关键目标】!C$28,结论【关键目标】!C$28,T4183+R4184))</f>
        <v>22</v>
      </c>
      <c r="U4184" s="19">
        <f>IF((T4183+R4184)&lt;结论【关键目标】!$C$28,0,(发电量计算【计算逻辑页】!R4184+发电量计算【计算逻辑页】!T4183-结论【关键目标】!$C$28))</f>
        <v>14.563795200000001</v>
      </c>
      <c r="V4184" s="5">
        <f t="shared" si="589"/>
        <v>0</v>
      </c>
      <c r="W4184" s="5">
        <f t="shared" si="590"/>
        <v>0.37137010878000004</v>
      </c>
      <c r="X4184" s="5">
        <f t="shared" si="593"/>
        <v>0</v>
      </c>
    </row>
    <row r="4185" spans="1:24" x14ac:dyDescent="0.15">
      <c r="A4185" s="7">
        <v>4184</v>
      </c>
      <c r="B4185" s="7">
        <v>6</v>
      </c>
      <c r="C4185" s="7">
        <v>24</v>
      </c>
      <c r="D4185" s="7">
        <v>8</v>
      </c>
      <c r="E4185" s="7">
        <v>175</v>
      </c>
      <c r="F4185" s="7">
        <v>23</v>
      </c>
      <c r="G4185" s="7">
        <v>370.3</v>
      </c>
      <c r="H4185" s="7">
        <f t="shared" si="585"/>
        <v>6</v>
      </c>
      <c r="I4185" s="16">
        <f t="shared" si="586"/>
        <v>45101</v>
      </c>
      <c r="J4185" s="17">
        <v>0.70809999999999995</v>
      </c>
      <c r="K4185" s="18">
        <f>G4185*结论【关键目标】!C$27*0.7735*0.001</f>
        <v>34.371245999999999</v>
      </c>
      <c r="L4185" s="5">
        <v>0</v>
      </c>
      <c r="M4185" s="5">
        <f>ABS(IF(L4185&lt;=0,L4185/耗电量关键数据!$B$6/1000,L4185/耗电量关键数据!$B$5/1000))</f>
        <v>0</v>
      </c>
      <c r="N4185" s="19">
        <f>耗电量关键数据!$B$14</f>
        <v>1.1688450000000001</v>
      </c>
      <c r="O4185" s="19">
        <f>耗电量关键数据!$B$15</f>
        <v>0.37403039999999999</v>
      </c>
      <c r="P4185" s="19">
        <f t="shared" si="587"/>
        <v>1.5428754000000002</v>
      </c>
      <c r="Q4185" s="19">
        <f t="shared" si="591"/>
        <v>0</v>
      </c>
      <c r="R4185" s="20">
        <f t="shared" si="588"/>
        <v>34.371245999999999</v>
      </c>
      <c r="S4185" s="20">
        <f t="shared" si="592"/>
        <v>0</v>
      </c>
      <c r="T4185" s="20">
        <f>IF((T4184+R4185)&lt;0,0,IF((T4184+R4185)&gt;结论【关键目标】!C$28,结论【关键目标】!C$28,T4184+R4185))</f>
        <v>22</v>
      </c>
      <c r="U4185" s="19">
        <f>IF((T4184+R4185)&lt;结论【关键目标】!$C$28,0,(发电量计算【计算逻辑页】!R4185+发电量计算【计算逻辑页】!T4184-结论【关键目标】!$C$28))</f>
        <v>34.371245999999999</v>
      </c>
      <c r="V4185" s="5">
        <f t="shared" si="589"/>
        <v>12.029936099999999</v>
      </c>
      <c r="W4185" s="5">
        <f t="shared" si="590"/>
        <v>1.0925100707400002</v>
      </c>
      <c r="X4185" s="5">
        <f t="shared" si="593"/>
        <v>0</v>
      </c>
    </row>
    <row r="4186" spans="1:24" x14ac:dyDescent="0.15">
      <c r="A4186" s="7">
        <v>4185</v>
      </c>
      <c r="B4186" s="7">
        <v>6</v>
      </c>
      <c r="C4186" s="7">
        <v>24</v>
      </c>
      <c r="D4186" s="7">
        <v>9</v>
      </c>
      <c r="E4186" s="7">
        <v>175</v>
      </c>
      <c r="F4186" s="7">
        <v>25</v>
      </c>
      <c r="G4186" s="7">
        <v>548.79999999999995</v>
      </c>
      <c r="H4186" s="7">
        <f t="shared" si="585"/>
        <v>6</v>
      </c>
      <c r="I4186" s="16">
        <f t="shared" si="586"/>
        <v>45101</v>
      </c>
      <c r="J4186" s="17">
        <v>0.70809999999999995</v>
      </c>
      <c r="K4186" s="18">
        <f>G4186*结论【关键目标】!C$27*0.7735*0.001</f>
        <v>50.939615999999994</v>
      </c>
      <c r="L4186" s="5">
        <v>0</v>
      </c>
      <c r="M4186" s="5">
        <f>ABS(IF(L4186&lt;=0,L4186/耗电量关键数据!$B$6/1000,L4186/耗电量关键数据!$B$5/1000))</f>
        <v>0</v>
      </c>
      <c r="N4186" s="19">
        <f>耗电量关键数据!$B$14</f>
        <v>1.1688450000000001</v>
      </c>
      <c r="O4186" s="19">
        <f>耗电量关键数据!$B$15</f>
        <v>0.37403039999999999</v>
      </c>
      <c r="P4186" s="19">
        <f t="shared" si="587"/>
        <v>1.5428754000000002</v>
      </c>
      <c r="Q4186" s="19">
        <f t="shared" si="591"/>
        <v>0</v>
      </c>
      <c r="R4186" s="20">
        <f t="shared" si="588"/>
        <v>50.939615999999994</v>
      </c>
      <c r="S4186" s="20">
        <f t="shared" si="592"/>
        <v>0</v>
      </c>
      <c r="T4186" s="20">
        <f>IF((T4185+R4186)&lt;0,0,IF((T4185+R4186)&gt;结论【关键目标】!C$28,结论【关键目标】!C$28,T4185+R4186))</f>
        <v>22</v>
      </c>
      <c r="U4186" s="19">
        <f>IF((T4185+R4186)&lt;结论【关键目标】!$C$28,0,(发电量计算【计算逻辑页】!R4186+发电量计算【计算逻辑页】!T4185-结论【关键目标】!$C$28))</f>
        <v>50.939616000000001</v>
      </c>
      <c r="V4186" s="5">
        <f t="shared" si="589"/>
        <v>17.8288656</v>
      </c>
      <c r="W4186" s="5">
        <f t="shared" si="590"/>
        <v>1.0925100707400002</v>
      </c>
      <c r="X4186" s="5">
        <f t="shared" si="593"/>
        <v>0</v>
      </c>
    </row>
    <row r="4187" spans="1:24" x14ac:dyDescent="0.15">
      <c r="A4187" s="7">
        <v>4186</v>
      </c>
      <c r="B4187" s="7">
        <v>6</v>
      </c>
      <c r="C4187" s="7">
        <v>24</v>
      </c>
      <c r="D4187" s="7">
        <v>10</v>
      </c>
      <c r="E4187" s="7">
        <v>175</v>
      </c>
      <c r="F4187" s="7">
        <v>26</v>
      </c>
      <c r="G4187" s="7">
        <v>651</v>
      </c>
      <c r="H4187" s="7">
        <f t="shared" si="585"/>
        <v>6</v>
      </c>
      <c r="I4187" s="16">
        <f t="shared" si="586"/>
        <v>45101</v>
      </c>
      <c r="J4187" s="17">
        <v>0.70809999999999995</v>
      </c>
      <c r="K4187" s="18">
        <f>G4187*结论【关键目标】!C$27*0.7735*0.001</f>
        <v>60.425820000000002</v>
      </c>
      <c r="L4187" s="5">
        <v>0</v>
      </c>
      <c r="M4187" s="5">
        <f>ABS(IF(L4187&lt;=0,L4187/耗电量关键数据!$B$6/1000,L4187/耗电量关键数据!$B$5/1000))</f>
        <v>0</v>
      </c>
      <c r="N4187" s="19">
        <f>耗电量关键数据!$B$14</f>
        <v>1.1688450000000001</v>
      </c>
      <c r="O4187" s="19">
        <f>耗电量关键数据!$B$15</f>
        <v>0.37403039999999999</v>
      </c>
      <c r="P4187" s="19">
        <f t="shared" si="587"/>
        <v>1.5428754000000002</v>
      </c>
      <c r="Q4187" s="19">
        <f t="shared" si="591"/>
        <v>0</v>
      </c>
      <c r="R4187" s="20">
        <f t="shared" si="588"/>
        <v>60.425820000000002</v>
      </c>
      <c r="S4187" s="20">
        <f t="shared" si="592"/>
        <v>0</v>
      </c>
      <c r="T4187" s="20">
        <f>IF((T4186+R4187)&lt;0,0,IF((T4186+R4187)&gt;结论【关键目标】!C$28,结论【关键目标】!C$28,T4186+R4187))</f>
        <v>22</v>
      </c>
      <c r="U4187" s="19">
        <f>IF((T4186+R4187)&lt;结论【关键目标】!$C$28,0,(发电量计算【计算逻辑页】!R4187+发电量计算【计算逻辑页】!T4186-结论【关键目标】!$C$28))</f>
        <v>60.425820000000002</v>
      </c>
      <c r="V4187" s="5">
        <f t="shared" si="589"/>
        <v>21.149037</v>
      </c>
      <c r="W4187" s="5">
        <f t="shared" si="590"/>
        <v>1.0925100707400002</v>
      </c>
      <c r="X4187" s="5">
        <f t="shared" si="593"/>
        <v>0</v>
      </c>
    </row>
    <row r="4188" spans="1:24" x14ac:dyDescent="0.15">
      <c r="A4188" s="7">
        <v>4187</v>
      </c>
      <c r="B4188" s="7">
        <v>6</v>
      </c>
      <c r="C4188" s="7">
        <v>24</v>
      </c>
      <c r="D4188" s="7">
        <v>11</v>
      </c>
      <c r="E4188" s="7">
        <v>175</v>
      </c>
      <c r="F4188" s="7">
        <v>27</v>
      </c>
      <c r="G4188" s="7">
        <v>719</v>
      </c>
      <c r="H4188" s="7">
        <f t="shared" si="585"/>
        <v>6</v>
      </c>
      <c r="I4188" s="16">
        <f t="shared" si="586"/>
        <v>45101</v>
      </c>
      <c r="J4188" s="17">
        <v>1.2267999999999999</v>
      </c>
      <c r="K4188" s="18">
        <f>G4188*结论【关键目标】!C$27*0.7735*0.001</f>
        <v>66.737580000000008</v>
      </c>
      <c r="L4188" s="5">
        <v>0</v>
      </c>
      <c r="M4188" s="5">
        <f>ABS(IF(L4188&lt;=0,L4188/耗电量关键数据!$B$6/1000,L4188/耗电量关键数据!$B$5/1000))</f>
        <v>0</v>
      </c>
      <c r="N4188" s="19">
        <f>耗电量关键数据!$B$14</f>
        <v>1.1688450000000001</v>
      </c>
      <c r="O4188" s="19">
        <f>耗电量关键数据!$B$15</f>
        <v>0.37403039999999999</v>
      </c>
      <c r="P4188" s="19">
        <f t="shared" si="587"/>
        <v>1.5428754000000002</v>
      </c>
      <c r="Q4188" s="19">
        <f t="shared" si="591"/>
        <v>1.5428754000000002</v>
      </c>
      <c r="R4188" s="20">
        <f t="shared" si="588"/>
        <v>65.194704600000009</v>
      </c>
      <c r="S4188" s="20">
        <f t="shared" si="592"/>
        <v>0</v>
      </c>
      <c r="T4188" s="20">
        <f>IF((T4187+R4188)&lt;0,0,IF((T4187+R4188)&gt;结论【关键目标】!C$28,结论【关键目标】!C$28,T4187+R4188))</f>
        <v>22</v>
      </c>
      <c r="U4188" s="19">
        <f>IF((T4187+R4188)&lt;结论【关键目标】!$C$28,0,(发电量计算【计算逻辑页】!R4188+发电量计算【计算逻辑页】!T4187-结论【关键目标】!$C$28))</f>
        <v>65.194704600000009</v>
      </c>
      <c r="V4188" s="5">
        <f t="shared" si="589"/>
        <v>22.818146610000003</v>
      </c>
      <c r="W4188" s="5">
        <f t="shared" si="590"/>
        <v>1.89279954072</v>
      </c>
      <c r="X4188" s="5">
        <f t="shared" si="593"/>
        <v>0</v>
      </c>
    </row>
    <row r="4189" spans="1:24" x14ac:dyDescent="0.15">
      <c r="A4189" s="7">
        <v>4188</v>
      </c>
      <c r="B4189" s="7">
        <v>6</v>
      </c>
      <c r="C4189" s="7">
        <v>24</v>
      </c>
      <c r="D4189" s="7">
        <v>12</v>
      </c>
      <c r="E4189" s="7">
        <v>175</v>
      </c>
      <c r="F4189" s="7">
        <v>30.4</v>
      </c>
      <c r="G4189" s="7">
        <v>774</v>
      </c>
      <c r="H4189" s="7">
        <f t="shared" si="585"/>
        <v>6</v>
      </c>
      <c r="I4189" s="16">
        <f t="shared" si="586"/>
        <v>45101</v>
      </c>
      <c r="J4189" s="17">
        <v>1.2267999999999999</v>
      </c>
      <c r="K4189" s="18">
        <f>G4189*结论【关键目标】!C$27*0.7735*0.001</f>
        <v>71.842680000000001</v>
      </c>
      <c r="L4189" s="5">
        <v>0</v>
      </c>
      <c r="M4189" s="5">
        <f>ABS(IF(L4189&lt;=0,L4189/耗电量关键数据!$B$6/1000,L4189/耗电量关键数据!$B$5/1000))</f>
        <v>0</v>
      </c>
      <c r="N4189" s="19">
        <f>耗电量关键数据!$B$14</f>
        <v>1.1688450000000001</v>
      </c>
      <c r="O4189" s="19">
        <f>耗电量关键数据!$B$15</f>
        <v>0.37403039999999999</v>
      </c>
      <c r="P4189" s="19">
        <f t="shared" si="587"/>
        <v>1.5428754000000002</v>
      </c>
      <c r="Q4189" s="19">
        <f t="shared" si="591"/>
        <v>1.5428754000000002</v>
      </c>
      <c r="R4189" s="20">
        <f t="shared" si="588"/>
        <v>70.299804600000002</v>
      </c>
      <c r="S4189" s="20">
        <f t="shared" si="592"/>
        <v>0</v>
      </c>
      <c r="T4189" s="20">
        <f>IF((T4188+R4189)&lt;0,0,IF((T4188+R4189)&gt;结论【关键目标】!C$28,结论【关键目标】!C$28,T4188+R4189))</f>
        <v>22</v>
      </c>
      <c r="U4189" s="19">
        <f>IF((T4188+R4189)&lt;结论【关键目标】!$C$28,0,(发电量计算【计算逻辑页】!R4189+发电量计算【计算逻辑页】!T4188-结论【关键目标】!$C$28))</f>
        <v>70.299804600000002</v>
      </c>
      <c r="V4189" s="5">
        <f t="shared" si="589"/>
        <v>24.604931609999998</v>
      </c>
      <c r="W4189" s="5">
        <f t="shared" si="590"/>
        <v>1.89279954072</v>
      </c>
      <c r="X4189" s="5">
        <f t="shared" si="593"/>
        <v>0</v>
      </c>
    </row>
    <row r="4190" spans="1:24" x14ac:dyDescent="0.15">
      <c r="A4190" s="7">
        <v>4189</v>
      </c>
      <c r="B4190" s="7">
        <v>6</v>
      </c>
      <c r="C4190" s="7">
        <v>24</v>
      </c>
      <c r="D4190" s="7">
        <v>13</v>
      </c>
      <c r="E4190" s="7">
        <v>175</v>
      </c>
      <c r="F4190" s="7">
        <v>32</v>
      </c>
      <c r="G4190" s="7">
        <v>776.5</v>
      </c>
      <c r="H4190" s="7">
        <f t="shared" si="585"/>
        <v>6</v>
      </c>
      <c r="I4190" s="16">
        <f t="shared" si="586"/>
        <v>45101</v>
      </c>
      <c r="J4190" s="17">
        <v>1.2267999999999999</v>
      </c>
      <c r="K4190" s="18">
        <f>G4190*结论【关键目标】!C$27*0.7735*0.001</f>
        <v>72.074730000000002</v>
      </c>
      <c r="L4190" s="5">
        <v>0</v>
      </c>
      <c r="M4190" s="5">
        <f>ABS(IF(L4190&lt;=0,L4190/耗电量关键数据!$B$6/1000,L4190/耗电量关键数据!$B$5/1000))</f>
        <v>0</v>
      </c>
      <c r="N4190" s="19">
        <f>耗电量关键数据!$B$14</f>
        <v>1.1688450000000001</v>
      </c>
      <c r="O4190" s="19">
        <f>耗电量关键数据!$B$15</f>
        <v>0.37403039999999999</v>
      </c>
      <c r="P4190" s="19">
        <f t="shared" si="587"/>
        <v>1.5428754000000002</v>
      </c>
      <c r="Q4190" s="19">
        <f t="shared" si="591"/>
        <v>1.5428754000000002</v>
      </c>
      <c r="R4190" s="20">
        <f t="shared" si="588"/>
        <v>70.531854600000003</v>
      </c>
      <c r="S4190" s="20">
        <f t="shared" si="592"/>
        <v>0</v>
      </c>
      <c r="T4190" s="20">
        <f>IF((T4189+R4190)&lt;0,0,IF((T4189+R4190)&gt;结论【关键目标】!C$28,结论【关键目标】!C$28,T4189+R4190))</f>
        <v>22</v>
      </c>
      <c r="U4190" s="19">
        <f>IF((T4189+R4190)&lt;结论【关键目标】!$C$28,0,(发电量计算【计算逻辑页】!R4190+发电量计算【计算逻辑页】!T4189-结论【关键目标】!$C$28))</f>
        <v>70.531854600000003</v>
      </c>
      <c r="V4190" s="5">
        <f t="shared" si="589"/>
        <v>24.686149109999999</v>
      </c>
      <c r="W4190" s="5">
        <f t="shared" si="590"/>
        <v>1.89279954072</v>
      </c>
      <c r="X4190" s="5">
        <f t="shared" si="593"/>
        <v>0</v>
      </c>
    </row>
    <row r="4191" spans="1:24" x14ac:dyDescent="0.15">
      <c r="A4191" s="7">
        <v>4190</v>
      </c>
      <c r="B4191" s="7">
        <v>6</v>
      </c>
      <c r="C4191" s="7">
        <v>24</v>
      </c>
      <c r="D4191" s="7">
        <v>14</v>
      </c>
      <c r="E4191" s="7">
        <v>175</v>
      </c>
      <c r="F4191" s="7">
        <v>33</v>
      </c>
      <c r="G4191" s="7">
        <v>772.6</v>
      </c>
      <c r="H4191" s="7">
        <f t="shared" si="585"/>
        <v>6</v>
      </c>
      <c r="I4191" s="16">
        <f t="shared" si="586"/>
        <v>45101</v>
      </c>
      <c r="J4191" s="17">
        <v>1.2267999999999999</v>
      </c>
      <c r="K4191" s="18">
        <f>G4191*结论【关键目标】!C$27*0.7735*0.001</f>
        <v>71.712732000000003</v>
      </c>
      <c r="L4191" s="5">
        <v>0</v>
      </c>
      <c r="M4191" s="5">
        <f>ABS(IF(L4191&lt;=0,L4191/耗电量关键数据!$B$6/1000,L4191/耗电量关键数据!$B$5/1000))</f>
        <v>0</v>
      </c>
      <c r="N4191" s="19">
        <f>耗电量关键数据!$B$14</f>
        <v>1.1688450000000001</v>
      </c>
      <c r="O4191" s="19">
        <f>耗电量关键数据!$B$15</f>
        <v>0.37403039999999999</v>
      </c>
      <c r="P4191" s="19">
        <f t="shared" si="587"/>
        <v>1.5428754000000002</v>
      </c>
      <c r="Q4191" s="19">
        <f t="shared" si="591"/>
        <v>1.5428754000000002</v>
      </c>
      <c r="R4191" s="20">
        <f t="shared" si="588"/>
        <v>70.169856600000003</v>
      </c>
      <c r="S4191" s="20">
        <f t="shared" si="592"/>
        <v>0</v>
      </c>
      <c r="T4191" s="20">
        <f>IF((T4190+R4191)&lt;0,0,IF((T4190+R4191)&gt;结论【关键目标】!C$28,结论【关键目标】!C$28,T4190+R4191))</f>
        <v>22</v>
      </c>
      <c r="U4191" s="19">
        <f>IF((T4190+R4191)&lt;结论【关键目标】!$C$28,0,(发电量计算【计算逻辑页】!R4191+发电量计算【计算逻辑页】!T4190-结论【关键目标】!$C$28))</f>
        <v>70.169856600000003</v>
      </c>
      <c r="V4191" s="5">
        <f t="shared" si="589"/>
        <v>24.55944981</v>
      </c>
      <c r="W4191" s="5">
        <f t="shared" si="590"/>
        <v>1.89279954072</v>
      </c>
      <c r="X4191" s="5">
        <f t="shared" si="593"/>
        <v>0</v>
      </c>
    </row>
    <row r="4192" spans="1:24" x14ac:dyDescent="0.15">
      <c r="A4192" s="7">
        <v>4191</v>
      </c>
      <c r="B4192" s="7">
        <v>6</v>
      </c>
      <c r="C4192" s="7">
        <v>24</v>
      </c>
      <c r="D4192" s="7">
        <v>15</v>
      </c>
      <c r="E4192" s="7">
        <v>175</v>
      </c>
      <c r="F4192" s="7">
        <v>33.200000000000003</v>
      </c>
      <c r="G4192" s="7">
        <v>578.4</v>
      </c>
      <c r="H4192" s="7">
        <f t="shared" si="585"/>
        <v>6</v>
      </c>
      <c r="I4192" s="16">
        <f t="shared" si="586"/>
        <v>45101</v>
      </c>
      <c r="J4192" s="17">
        <v>1.2267999999999999</v>
      </c>
      <c r="K4192" s="18">
        <f>G4192*结论【关键目标】!C$27*0.7735*0.001</f>
        <v>53.687087999999996</v>
      </c>
      <c r="L4192" s="5">
        <v>0</v>
      </c>
      <c r="M4192" s="5">
        <f>ABS(IF(L4192&lt;=0,L4192/耗电量关键数据!$B$6/1000,L4192/耗电量关键数据!$B$5/1000))</f>
        <v>0</v>
      </c>
      <c r="N4192" s="19">
        <f>耗电量关键数据!$B$14</f>
        <v>1.1688450000000001</v>
      </c>
      <c r="O4192" s="19">
        <f>耗电量关键数据!$B$15</f>
        <v>0.37403039999999999</v>
      </c>
      <c r="P4192" s="19">
        <f t="shared" si="587"/>
        <v>1.5428754000000002</v>
      </c>
      <c r="Q4192" s="19">
        <f t="shared" si="591"/>
        <v>1.5428754000000002</v>
      </c>
      <c r="R4192" s="20">
        <f t="shared" si="588"/>
        <v>52.144212599999996</v>
      </c>
      <c r="S4192" s="20">
        <f t="shared" si="592"/>
        <v>0</v>
      </c>
      <c r="T4192" s="20">
        <f>IF((T4191+R4192)&lt;0,0,IF((T4191+R4192)&gt;结论【关键目标】!C$28,结论【关键目标】!C$28,T4191+R4192))</f>
        <v>22</v>
      </c>
      <c r="U4192" s="19">
        <f>IF((T4191+R4192)&lt;结论【关键目标】!$C$28,0,(发电量计算【计算逻辑页】!R4192+发电量计算【计算逻辑页】!T4191-结论【关键目标】!$C$28))</f>
        <v>52.144212600000003</v>
      </c>
      <c r="V4192" s="5">
        <f t="shared" si="589"/>
        <v>18.250474409999999</v>
      </c>
      <c r="W4192" s="5">
        <f t="shared" si="590"/>
        <v>1.89279954072</v>
      </c>
      <c r="X4192" s="5">
        <f t="shared" si="593"/>
        <v>0</v>
      </c>
    </row>
    <row r="4193" spans="1:24" x14ac:dyDescent="0.15">
      <c r="A4193" s="7">
        <v>4192</v>
      </c>
      <c r="B4193" s="7">
        <v>6</v>
      </c>
      <c r="C4193" s="7">
        <v>24</v>
      </c>
      <c r="D4193" s="7">
        <v>16</v>
      </c>
      <c r="E4193" s="7">
        <v>175</v>
      </c>
      <c r="F4193" s="7">
        <v>34</v>
      </c>
      <c r="G4193" s="7">
        <v>432.6</v>
      </c>
      <c r="H4193" s="7">
        <f t="shared" si="585"/>
        <v>6</v>
      </c>
      <c r="I4193" s="16">
        <f t="shared" si="586"/>
        <v>45101</v>
      </c>
      <c r="J4193" s="17">
        <v>0.70809999999999995</v>
      </c>
      <c r="K4193" s="18">
        <f>G4193*结论【关键目标】!C$27*0.7735*0.001</f>
        <v>40.153932000000005</v>
      </c>
      <c r="L4193" s="5">
        <v>0</v>
      </c>
      <c r="M4193" s="5">
        <f>ABS(IF(L4193&lt;=0,L4193/耗电量关键数据!$B$6/1000,L4193/耗电量关键数据!$B$5/1000))</f>
        <v>0</v>
      </c>
      <c r="N4193" s="19">
        <f>耗电量关键数据!$B$14</f>
        <v>1.1688450000000001</v>
      </c>
      <c r="O4193" s="19">
        <f>耗电量关键数据!$B$15</f>
        <v>0.37403039999999999</v>
      </c>
      <c r="P4193" s="19">
        <f t="shared" si="587"/>
        <v>1.5428754000000002</v>
      </c>
      <c r="Q4193" s="19">
        <f t="shared" si="591"/>
        <v>0</v>
      </c>
      <c r="R4193" s="20">
        <f t="shared" si="588"/>
        <v>40.153932000000005</v>
      </c>
      <c r="S4193" s="20">
        <f t="shared" si="592"/>
        <v>0</v>
      </c>
      <c r="T4193" s="20">
        <f>IF((T4192+R4193)&lt;0,0,IF((T4192+R4193)&gt;结论【关键目标】!C$28,结论【关键目标】!C$28,T4192+R4193))</f>
        <v>22</v>
      </c>
      <c r="U4193" s="19">
        <f>IF((T4192+R4193)&lt;结论【关键目标】!$C$28,0,(发电量计算【计算逻辑页】!R4193+发电量计算【计算逻辑页】!T4192-结论【关键目标】!$C$28))</f>
        <v>40.153932000000005</v>
      </c>
      <c r="V4193" s="5">
        <f t="shared" si="589"/>
        <v>14.053876200000001</v>
      </c>
      <c r="W4193" s="5">
        <f t="shared" si="590"/>
        <v>1.0925100707400002</v>
      </c>
      <c r="X4193" s="5">
        <f t="shared" si="593"/>
        <v>0</v>
      </c>
    </row>
    <row r="4194" spans="1:24" x14ac:dyDescent="0.15">
      <c r="A4194" s="7">
        <v>4193</v>
      </c>
      <c r="B4194" s="7">
        <v>6</v>
      </c>
      <c r="C4194" s="7">
        <v>24</v>
      </c>
      <c r="D4194" s="7">
        <v>17</v>
      </c>
      <c r="E4194" s="7">
        <v>175</v>
      </c>
      <c r="F4194" s="7">
        <v>34</v>
      </c>
      <c r="G4194" s="7">
        <v>286.7</v>
      </c>
      <c r="H4194" s="7">
        <f t="shared" si="585"/>
        <v>6</v>
      </c>
      <c r="I4194" s="16">
        <f t="shared" si="586"/>
        <v>45101</v>
      </c>
      <c r="J4194" s="17">
        <v>0.70809999999999995</v>
      </c>
      <c r="K4194" s="18">
        <f>G4194*结论【关键目标】!C$27*0.7735*0.001</f>
        <v>26.611494</v>
      </c>
      <c r="L4194" s="5">
        <v>0</v>
      </c>
      <c r="M4194" s="5">
        <f>ABS(IF(L4194&lt;=0,L4194/耗电量关键数据!$B$6/1000,L4194/耗电量关键数据!$B$5/1000))</f>
        <v>0</v>
      </c>
      <c r="N4194" s="19">
        <f>耗电量关键数据!$B$14</f>
        <v>1.1688450000000001</v>
      </c>
      <c r="O4194" s="19">
        <f>耗电量关键数据!$B$15</f>
        <v>0.37403039999999999</v>
      </c>
      <c r="P4194" s="19">
        <f t="shared" si="587"/>
        <v>1.5428754000000002</v>
      </c>
      <c r="Q4194" s="19">
        <f t="shared" si="591"/>
        <v>0</v>
      </c>
      <c r="R4194" s="20">
        <f t="shared" si="588"/>
        <v>26.611494</v>
      </c>
      <c r="S4194" s="20">
        <f t="shared" si="592"/>
        <v>0</v>
      </c>
      <c r="T4194" s="20">
        <f>IF((T4193+R4194)&lt;0,0,IF((T4193+R4194)&gt;结论【关键目标】!C$28,结论【关键目标】!C$28,T4193+R4194))</f>
        <v>22</v>
      </c>
      <c r="U4194" s="19">
        <f>IF((T4193+R4194)&lt;结论【关键目标】!$C$28,0,(发电量计算【计算逻辑页】!R4194+发电量计算【计算逻辑页】!T4193-结论【关键目标】!$C$28))</f>
        <v>26.611494</v>
      </c>
      <c r="V4194" s="5">
        <f t="shared" si="589"/>
        <v>9.3140228999999994</v>
      </c>
      <c r="W4194" s="5">
        <f t="shared" si="590"/>
        <v>1.0925100707400002</v>
      </c>
      <c r="X4194" s="5">
        <f t="shared" si="593"/>
        <v>0</v>
      </c>
    </row>
    <row r="4195" spans="1:24" x14ac:dyDescent="0.15">
      <c r="A4195" s="7">
        <v>4194</v>
      </c>
      <c r="B4195" s="7">
        <v>6</v>
      </c>
      <c r="C4195" s="7">
        <v>24</v>
      </c>
      <c r="D4195" s="7">
        <v>18</v>
      </c>
      <c r="E4195" s="7">
        <v>175</v>
      </c>
      <c r="F4195" s="7">
        <v>34.4</v>
      </c>
      <c r="G4195" s="7">
        <v>143.30000000000001</v>
      </c>
      <c r="H4195" s="7">
        <f t="shared" si="585"/>
        <v>6</v>
      </c>
      <c r="I4195" s="16">
        <f t="shared" si="586"/>
        <v>45101</v>
      </c>
      <c r="J4195" s="17">
        <v>0.70809999999999995</v>
      </c>
      <c r="K4195" s="18">
        <f>G4195*结论【关键目标】!C$27*0.7735*0.001</f>
        <v>13.301106000000001</v>
      </c>
      <c r="L4195" s="5">
        <v>0</v>
      </c>
      <c r="M4195" s="5">
        <f>ABS(IF(L4195&lt;=0,L4195/耗电量关键数据!$B$6/1000,L4195/耗电量关键数据!$B$5/1000))</f>
        <v>0</v>
      </c>
      <c r="N4195" s="19">
        <f>耗电量关键数据!$B$14</f>
        <v>1.1688450000000001</v>
      </c>
      <c r="O4195" s="19">
        <f>耗电量关键数据!$B$15</f>
        <v>0.37403039999999999</v>
      </c>
      <c r="P4195" s="19">
        <f t="shared" si="587"/>
        <v>1.5428754000000002</v>
      </c>
      <c r="Q4195" s="19">
        <f t="shared" si="591"/>
        <v>0</v>
      </c>
      <c r="R4195" s="20">
        <f t="shared" si="588"/>
        <v>13.301106000000001</v>
      </c>
      <c r="S4195" s="20">
        <f t="shared" si="592"/>
        <v>0</v>
      </c>
      <c r="T4195" s="20">
        <f>IF((T4194+R4195)&lt;0,0,IF((T4194+R4195)&gt;结论【关键目标】!C$28,结论【关键目标】!C$28,T4194+R4195))</f>
        <v>22</v>
      </c>
      <c r="U4195" s="19">
        <f>IF((T4194+R4195)&lt;结论【关键目标】!$C$28,0,(发电量计算【计算逻辑页】!R4195+发电量计算【计算逻辑页】!T4194-结论【关键目标】!$C$28))</f>
        <v>13.301106000000004</v>
      </c>
      <c r="V4195" s="5">
        <f t="shared" si="589"/>
        <v>4.6553871000000013</v>
      </c>
      <c r="W4195" s="5">
        <f t="shared" si="590"/>
        <v>1.0925100707400002</v>
      </c>
      <c r="X4195" s="5">
        <f t="shared" si="593"/>
        <v>0</v>
      </c>
    </row>
    <row r="4196" spans="1:24" x14ac:dyDescent="0.15">
      <c r="A4196" s="7">
        <v>4195</v>
      </c>
      <c r="B4196" s="7">
        <v>6</v>
      </c>
      <c r="C4196" s="7">
        <v>24</v>
      </c>
      <c r="D4196" s="7">
        <v>19</v>
      </c>
      <c r="E4196" s="7">
        <v>175</v>
      </c>
      <c r="F4196" s="7">
        <v>34</v>
      </c>
      <c r="G4196" s="7">
        <v>0</v>
      </c>
      <c r="H4196" s="7">
        <f t="shared" si="585"/>
        <v>6</v>
      </c>
      <c r="I4196" s="16">
        <f t="shared" si="586"/>
        <v>45101</v>
      </c>
      <c r="J4196" s="17">
        <v>1.2267999999999999</v>
      </c>
      <c r="K4196" s="18">
        <f>G4196*结论【关键目标】!C$27*0.7735*0.001</f>
        <v>0</v>
      </c>
      <c r="L4196" s="5">
        <v>0</v>
      </c>
      <c r="M4196" s="5">
        <f>ABS(IF(L4196&lt;=0,L4196/耗电量关键数据!$B$6/1000,L4196/耗电量关键数据!$B$5/1000))</f>
        <v>0</v>
      </c>
      <c r="N4196" s="19">
        <f>耗电量关键数据!$B$14</f>
        <v>1.1688450000000001</v>
      </c>
      <c r="O4196" s="19">
        <f>耗电量关键数据!$B$15</f>
        <v>0.37403039999999999</v>
      </c>
      <c r="P4196" s="19">
        <f t="shared" si="587"/>
        <v>1.5428754000000002</v>
      </c>
      <c r="Q4196" s="19">
        <f t="shared" si="591"/>
        <v>1.5428754000000002</v>
      </c>
      <c r="R4196" s="20">
        <f t="shared" si="588"/>
        <v>-1.5428754000000002</v>
      </c>
      <c r="S4196" s="20">
        <f t="shared" si="592"/>
        <v>1.5428754000000002</v>
      </c>
      <c r="T4196" s="20">
        <f>IF((T4195+R4196)&lt;0,0,IF((T4195+R4196)&gt;结论【关键目标】!C$28,结论【关键目标】!C$28,T4195+R4196))</f>
        <v>20.4571246</v>
      </c>
      <c r="U4196" s="19">
        <f>IF((T4195+R4196)&lt;结论【关键目标】!$C$28,0,(发电量计算【计算逻辑页】!R4196+发电量计算【计算逻辑页】!T4195-结论【关键目标】!$C$28))</f>
        <v>0</v>
      </c>
      <c r="V4196" s="5">
        <f t="shared" si="589"/>
        <v>0</v>
      </c>
      <c r="W4196" s="5">
        <f t="shared" si="590"/>
        <v>0</v>
      </c>
      <c r="X4196" s="5">
        <f t="shared" si="593"/>
        <v>1.3527931507200002</v>
      </c>
    </row>
    <row r="4197" spans="1:24" x14ac:dyDescent="0.15">
      <c r="A4197" s="7">
        <v>4196</v>
      </c>
      <c r="B4197" s="7">
        <v>6</v>
      </c>
      <c r="C4197" s="7">
        <v>24</v>
      </c>
      <c r="D4197" s="7">
        <v>20</v>
      </c>
      <c r="E4197" s="7">
        <v>175</v>
      </c>
      <c r="F4197" s="7">
        <v>32</v>
      </c>
      <c r="G4197" s="7">
        <v>0</v>
      </c>
      <c r="H4197" s="7">
        <f t="shared" si="585"/>
        <v>6</v>
      </c>
      <c r="I4197" s="16">
        <f t="shared" si="586"/>
        <v>45101</v>
      </c>
      <c r="J4197" s="17">
        <v>1.2267999999999999</v>
      </c>
      <c r="K4197" s="18">
        <f>G4197*结论【关键目标】!C$27*0.7735*0.001</f>
        <v>0</v>
      </c>
      <c r="L4197" s="5">
        <v>0</v>
      </c>
      <c r="M4197" s="5">
        <f>ABS(IF(L4197&lt;=0,L4197/耗电量关键数据!$B$6/1000,L4197/耗电量关键数据!$B$5/1000))</f>
        <v>0</v>
      </c>
      <c r="N4197" s="19">
        <f>耗电量关键数据!$B$14</f>
        <v>1.1688450000000001</v>
      </c>
      <c r="O4197" s="19">
        <f>耗电量关键数据!$B$15</f>
        <v>0.37403039999999999</v>
      </c>
      <c r="P4197" s="19">
        <f t="shared" si="587"/>
        <v>1.5428754000000002</v>
      </c>
      <c r="Q4197" s="19">
        <f t="shared" si="591"/>
        <v>1.5428754000000002</v>
      </c>
      <c r="R4197" s="20">
        <f t="shared" si="588"/>
        <v>-1.5428754000000002</v>
      </c>
      <c r="S4197" s="20">
        <f t="shared" si="592"/>
        <v>1.5428754000000002</v>
      </c>
      <c r="T4197" s="20">
        <f>IF((T4196+R4197)&lt;0,0,IF((T4196+R4197)&gt;结论【关键目标】!C$28,结论【关键目标】!C$28,T4196+R4197))</f>
        <v>18.9142492</v>
      </c>
      <c r="U4197" s="19">
        <f>IF((T4196+R4197)&lt;结论【关键目标】!$C$28,0,(发电量计算【计算逻辑页】!R4197+发电量计算【计算逻辑页】!T4196-结论【关键目标】!$C$28))</f>
        <v>0</v>
      </c>
      <c r="V4197" s="5">
        <f t="shared" si="589"/>
        <v>0</v>
      </c>
      <c r="W4197" s="5">
        <f t="shared" si="590"/>
        <v>0</v>
      </c>
      <c r="X4197" s="5">
        <f t="shared" si="593"/>
        <v>1.3527931507200002</v>
      </c>
    </row>
    <row r="4198" spans="1:24" x14ac:dyDescent="0.15">
      <c r="A4198" s="7">
        <v>4197</v>
      </c>
      <c r="B4198" s="7">
        <v>6</v>
      </c>
      <c r="C4198" s="7">
        <v>24</v>
      </c>
      <c r="D4198" s="7">
        <v>21</v>
      </c>
      <c r="E4198" s="7">
        <v>175</v>
      </c>
      <c r="F4198" s="7">
        <v>27.5</v>
      </c>
      <c r="G4198" s="7">
        <v>0</v>
      </c>
      <c r="H4198" s="7">
        <f t="shared" si="585"/>
        <v>6</v>
      </c>
      <c r="I4198" s="16">
        <f t="shared" si="586"/>
        <v>45101</v>
      </c>
      <c r="J4198" s="17">
        <v>1.2267999999999999</v>
      </c>
      <c r="K4198" s="18">
        <f>G4198*结论【关键目标】!C$27*0.7735*0.001</f>
        <v>0</v>
      </c>
      <c r="L4198" s="5">
        <v>0</v>
      </c>
      <c r="M4198" s="5">
        <f>ABS(IF(L4198&lt;=0,L4198/耗电量关键数据!$B$6/1000,L4198/耗电量关键数据!$B$5/1000))</f>
        <v>0</v>
      </c>
      <c r="N4198" s="19">
        <f>耗电量关键数据!$B$14</f>
        <v>1.1688450000000001</v>
      </c>
      <c r="O4198" s="19">
        <f>耗电量关键数据!$B$15</f>
        <v>0.37403039999999999</v>
      </c>
      <c r="P4198" s="19">
        <f t="shared" si="587"/>
        <v>1.5428754000000002</v>
      </c>
      <c r="Q4198" s="19">
        <f t="shared" si="591"/>
        <v>1.5428754000000002</v>
      </c>
      <c r="R4198" s="20">
        <f t="shared" si="588"/>
        <v>-1.5428754000000002</v>
      </c>
      <c r="S4198" s="20">
        <f t="shared" si="592"/>
        <v>1.5428754000000002</v>
      </c>
      <c r="T4198" s="20">
        <f>IF((T4197+R4198)&lt;0,0,IF((T4197+R4198)&gt;结论【关键目标】!C$28,结论【关键目标】!C$28,T4197+R4198))</f>
        <v>17.371373800000001</v>
      </c>
      <c r="U4198" s="19">
        <f>IF((T4197+R4198)&lt;结论【关键目标】!$C$28,0,(发电量计算【计算逻辑页】!R4198+发电量计算【计算逻辑页】!T4197-结论【关键目标】!$C$28))</f>
        <v>0</v>
      </c>
      <c r="V4198" s="5">
        <f t="shared" si="589"/>
        <v>0</v>
      </c>
      <c r="W4198" s="5">
        <f t="shared" si="590"/>
        <v>0</v>
      </c>
      <c r="X4198" s="5">
        <f t="shared" si="593"/>
        <v>1.3527931507200002</v>
      </c>
    </row>
    <row r="4199" spans="1:24" x14ac:dyDescent="0.15">
      <c r="A4199" s="7">
        <v>4198</v>
      </c>
      <c r="B4199" s="7">
        <v>6</v>
      </c>
      <c r="C4199" s="7">
        <v>24</v>
      </c>
      <c r="D4199" s="7">
        <v>22</v>
      </c>
      <c r="E4199" s="7">
        <v>175</v>
      </c>
      <c r="F4199" s="7">
        <v>30</v>
      </c>
      <c r="G4199" s="7">
        <v>0</v>
      </c>
      <c r="H4199" s="7">
        <f t="shared" si="585"/>
        <v>6</v>
      </c>
      <c r="I4199" s="16">
        <f t="shared" si="586"/>
        <v>45101</v>
      </c>
      <c r="J4199" s="17">
        <v>0.70809999999999995</v>
      </c>
      <c r="K4199" s="18">
        <f>G4199*结论【关键目标】!C$27*0.7735*0.001</f>
        <v>0</v>
      </c>
      <c r="L4199" s="5">
        <v>0</v>
      </c>
      <c r="M4199" s="5">
        <f>ABS(IF(L4199&lt;=0,L4199/耗电量关键数据!$B$6/1000,L4199/耗电量关键数据!$B$5/1000))</f>
        <v>0</v>
      </c>
      <c r="N4199" s="19">
        <f>耗电量关键数据!$B$14</f>
        <v>1.1688450000000001</v>
      </c>
      <c r="O4199" s="19">
        <f>耗电量关键数据!$B$15</f>
        <v>0.37403039999999999</v>
      </c>
      <c r="P4199" s="19">
        <f t="shared" si="587"/>
        <v>1.5428754000000002</v>
      </c>
      <c r="Q4199" s="19">
        <f t="shared" si="591"/>
        <v>0</v>
      </c>
      <c r="R4199" s="20">
        <f t="shared" si="588"/>
        <v>0</v>
      </c>
      <c r="S4199" s="20">
        <f t="shared" si="592"/>
        <v>0</v>
      </c>
      <c r="T4199" s="20">
        <f>IF((T4198+R4199)&lt;0,0,IF((T4198+R4199)&gt;结论【关键目标】!C$28,结论【关键目标】!C$28,T4198+R4199))</f>
        <v>17.371373800000001</v>
      </c>
      <c r="U4199" s="19">
        <f>IF((T4198+R4199)&lt;结论【关键目标】!$C$28,0,(发电量计算【计算逻辑页】!R4199+发电量计算【计算逻辑页】!T4198-结论【关键目标】!$C$28))</f>
        <v>0</v>
      </c>
      <c r="V4199" s="5">
        <f t="shared" si="589"/>
        <v>0</v>
      </c>
      <c r="W4199" s="5">
        <f t="shared" si="590"/>
        <v>0</v>
      </c>
      <c r="X4199" s="5">
        <f t="shared" si="593"/>
        <v>0</v>
      </c>
    </row>
    <row r="4200" spans="1:24" x14ac:dyDescent="0.15">
      <c r="A4200" s="7">
        <v>4199</v>
      </c>
      <c r="B4200" s="7">
        <v>6</v>
      </c>
      <c r="C4200" s="7">
        <v>24</v>
      </c>
      <c r="D4200" s="7">
        <v>23</v>
      </c>
      <c r="E4200" s="7">
        <v>175</v>
      </c>
      <c r="F4200" s="7">
        <v>26</v>
      </c>
      <c r="G4200" s="7">
        <v>0</v>
      </c>
      <c r="H4200" s="7">
        <f t="shared" si="585"/>
        <v>6</v>
      </c>
      <c r="I4200" s="16">
        <f t="shared" si="586"/>
        <v>45101</v>
      </c>
      <c r="J4200" s="17">
        <v>0.70809999999999995</v>
      </c>
      <c r="K4200" s="18">
        <f>G4200*结论【关键目标】!C$27*0.7735*0.001</f>
        <v>0</v>
      </c>
      <c r="L4200" s="5">
        <v>0</v>
      </c>
      <c r="M4200" s="5">
        <f>ABS(IF(L4200&lt;=0,L4200/耗电量关键数据!$B$6/1000,L4200/耗电量关键数据!$B$5/1000))</f>
        <v>0</v>
      </c>
      <c r="N4200" s="19">
        <f>耗电量关键数据!$B$14</f>
        <v>1.1688450000000001</v>
      </c>
      <c r="O4200" s="19">
        <f>耗电量关键数据!$B$15</f>
        <v>0.37403039999999999</v>
      </c>
      <c r="P4200" s="19">
        <f t="shared" si="587"/>
        <v>1.5428754000000002</v>
      </c>
      <c r="Q4200" s="19">
        <f t="shared" si="591"/>
        <v>0</v>
      </c>
      <c r="R4200" s="20">
        <f t="shared" si="588"/>
        <v>0</v>
      </c>
      <c r="S4200" s="20">
        <f t="shared" si="592"/>
        <v>0</v>
      </c>
      <c r="T4200" s="20">
        <f>IF((T4199+R4200)&lt;0,0,IF((T4199+R4200)&gt;结论【关键目标】!C$28,结论【关键目标】!C$28,T4199+R4200))</f>
        <v>17.371373800000001</v>
      </c>
      <c r="U4200" s="19">
        <f>IF((T4199+R4200)&lt;结论【关键目标】!$C$28,0,(发电量计算【计算逻辑页】!R4200+发电量计算【计算逻辑页】!T4199-结论【关键目标】!$C$28))</f>
        <v>0</v>
      </c>
      <c r="V4200" s="5">
        <f t="shared" si="589"/>
        <v>0</v>
      </c>
      <c r="W4200" s="5">
        <f t="shared" si="590"/>
        <v>0</v>
      </c>
      <c r="X4200" s="5">
        <f t="shared" si="593"/>
        <v>0</v>
      </c>
    </row>
    <row r="4201" spans="1:24" x14ac:dyDescent="0.15">
      <c r="A4201" s="7">
        <v>4200</v>
      </c>
      <c r="B4201" s="7">
        <v>6</v>
      </c>
      <c r="C4201" s="7">
        <v>24</v>
      </c>
      <c r="D4201" s="7">
        <v>24</v>
      </c>
      <c r="E4201" s="7">
        <v>175</v>
      </c>
      <c r="F4201" s="7">
        <v>27.1</v>
      </c>
      <c r="G4201" s="7">
        <v>0</v>
      </c>
      <c r="H4201" s="7">
        <f t="shared" si="585"/>
        <v>6</v>
      </c>
      <c r="I4201" s="16">
        <f t="shared" si="586"/>
        <v>45101</v>
      </c>
      <c r="J4201" s="17">
        <v>0.2407</v>
      </c>
      <c r="K4201" s="18">
        <f>G4201*结论【关键目标】!C$27*0.7735*0.001</f>
        <v>0</v>
      </c>
      <c r="L4201" s="5">
        <v>0</v>
      </c>
      <c r="M4201" s="5">
        <f>ABS(IF(L4201&lt;=0,L4201/耗电量关键数据!$B$6/1000,L4201/耗电量关键数据!$B$5/1000))</f>
        <v>0</v>
      </c>
      <c r="N4201" s="19">
        <f>耗电量关键数据!$B$14</f>
        <v>1.1688450000000001</v>
      </c>
      <c r="O4201" s="19">
        <f>耗电量关键数据!$B$15</f>
        <v>0.37403039999999999</v>
      </c>
      <c r="P4201" s="19">
        <f t="shared" si="587"/>
        <v>1.5428754000000002</v>
      </c>
      <c r="Q4201" s="19">
        <f t="shared" si="591"/>
        <v>0</v>
      </c>
      <c r="R4201" s="20">
        <f t="shared" si="588"/>
        <v>0</v>
      </c>
      <c r="S4201" s="20">
        <f t="shared" si="592"/>
        <v>0</v>
      </c>
      <c r="T4201" s="20">
        <f>IF((T4200+R4201)&lt;0,0,IF((T4200+R4201)&gt;结论【关键目标】!C$28,结论【关键目标】!C$28,T4200+R4201))</f>
        <v>17.371373800000001</v>
      </c>
      <c r="U4201" s="19">
        <f>IF((T4200+R4201)&lt;结论【关键目标】!$C$28,0,(发电量计算【计算逻辑页】!R4201+发电量计算【计算逻辑页】!T4200-结论【关键目标】!$C$28))</f>
        <v>0</v>
      </c>
      <c r="V4201" s="5">
        <f t="shared" si="589"/>
        <v>0</v>
      </c>
      <c r="W4201" s="5">
        <f t="shared" si="590"/>
        <v>0</v>
      </c>
      <c r="X4201" s="5">
        <f t="shared" si="593"/>
        <v>0</v>
      </c>
    </row>
    <row r="4202" spans="1:24" x14ac:dyDescent="0.15">
      <c r="A4202" s="7">
        <v>4201</v>
      </c>
      <c r="B4202" s="7">
        <v>6</v>
      </c>
      <c r="C4202" s="7">
        <v>25</v>
      </c>
      <c r="D4202" s="7">
        <v>1</v>
      </c>
      <c r="E4202" s="7">
        <v>176</v>
      </c>
      <c r="F4202" s="7">
        <v>25</v>
      </c>
      <c r="G4202" s="7">
        <v>0</v>
      </c>
      <c r="H4202" s="7">
        <f t="shared" si="585"/>
        <v>7</v>
      </c>
      <c r="I4202" s="16">
        <f t="shared" si="586"/>
        <v>45102</v>
      </c>
      <c r="J4202" s="17">
        <v>0.2407</v>
      </c>
      <c r="K4202" s="18">
        <f>G4202*结论【关键目标】!C$27*0.7735*0.001</f>
        <v>0</v>
      </c>
      <c r="L4202" s="5">
        <v>0</v>
      </c>
      <c r="M4202" s="5">
        <f>ABS(IF(L4202&lt;=0,L4202/耗电量关键数据!$B$6/1000,L4202/耗电量关键数据!$B$5/1000))</f>
        <v>0</v>
      </c>
      <c r="N4202" s="19">
        <f>耗电量关键数据!$B$14</f>
        <v>1.1688450000000001</v>
      </c>
      <c r="O4202" s="19">
        <f>耗电量关键数据!$B$15</f>
        <v>0.37403039999999999</v>
      </c>
      <c r="P4202" s="19">
        <f t="shared" si="587"/>
        <v>1.5428754000000002</v>
      </c>
      <c r="Q4202" s="19">
        <f t="shared" si="591"/>
        <v>0</v>
      </c>
      <c r="R4202" s="20">
        <f t="shared" si="588"/>
        <v>0</v>
      </c>
      <c r="S4202" s="20">
        <f t="shared" si="592"/>
        <v>0</v>
      </c>
      <c r="T4202" s="20">
        <f>IF((T4201+R4202)&lt;0,0,IF((T4201+R4202)&gt;结论【关键目标】!C$28,结论【关键目标】!C$28,T4201+R4202))</f>
        <v>17.371373800000001</v>
      </c>
      <c r="U4202" s="19">
        <f>IF((T4201+R4202)&lt;结论【关键目标】!$C$28,0,(发电量计算【计算逻辑页】!R4202+发电量计算【计算逻辑页】!T4201-结论【关键目标】!$C$28))</f>
        <v>0</v>
      </c>
      <c r="V4202" s="5">
        <f t="shared" si="589"/>
        <v>0</v>
      </c>
      <c r="W4202" s="5">
        <f t="shared" si="590"/>
        <v>0</v>
      </c>
      <c r="X4202" s="5">
        <f t="shared" si="593"/>
        <v>0</v>
      </c>
    </row>
    <row r="4203" spans="1:24" x14ac:dyDescent="0.15">
      <c r="A4203" s="7">
        <v>4202</v>
      </c>
      <c r="B4203" s="7">
        <v>6</v>
      </c>
      <c r="C4203" s="7">
        <v>25</v>
      </c>
      <c r="D4203" s="7">
        <v>2</v>
      </c>
      <c r="E4203" s="7">
        <v>176</v>
      </c>
      <c r="F4203" s="7">
        <v>25</v>
      </c>
      <c r="G4203" s="7">
        <v>0</v>
      </c>
      <c r="H4203" s="7">
        <f t="shared" si="585"/>
        <v>7</v>
      </c>
      <c r="I4203" s="16">
        <f t="shared" si="586"/>
        <v>45102</v>
      </c>
      <c r="J4203" s="17">
        <v>0.2407</v>
      </c>
      <c r="K4203" s="18">
        <f>G4203*结论【关键目标】!C$27*0.7735*0.001</f>
        <v>0</v>
      </c>
      <c r="L4203" s="5">
        <v>0</v>
      </c>
      <c r="M4203" s="5">
        <f>ABS(IF(L4203&lt;=0,L4203/耗电量关键数据!$B$6/1000,L4203/耗电量关键数据!$B$5/1000))</f>
        <v>0</v>
      </c>
      <c r="N4203" s="19">
        <f>耗电量关键数据!$B$14</f>
        <v>1.1688450000000001</v>
      </c>
      <c r="O4203" s="19">
        <f>耗电量关键数据!$B$15</f>
        <v>0.37403039999999999</v>
      </c>
      <c r="P4203" s="19">
        <f t="shared" si="587"/>
        <v>1.5428754000000002</v>
      </c>
      <c r="Q4203" s="19">
        <f t="shared" si="591"/>
        <v>0</v>
      </c>
      <c r="R4203" s="20">
        <f t="shared" si="588"/>
        <v>0</v>
      </c>
      <c r="S4203" s="20">
        <f t="shared" si="592"/>
        <v>0</v>
      </c>
      <c r="T4203" s="20">
        <f>IF((T4202+R4203)&lt;0,0,IF((T4202+R4203)&gt;结论【关键目标】!C$28,结论【关键目标】!C$28,T4202+R4203))</f>
        <v>17.371373800000001</v>
      </c>
      <c r="U4203" s="19">
        <f>IF((T4202+R4203)&lt;结论【关键目标】!$C$28,0,(发电量计算【计算逻辑页】!R4203+发电量计算【计算逻辑页】!T4202-结论【关键目标】!$C$28))</f>
        <v>0</v>
      </c>
      <c r="V4203" s="5">
        <f t="shared" si="589"/>
        <v>0</v>
      </c>
      <c r="W4203" s="5">
        <f t="shared" si="590"/>
        <v>0</v>
      </c>
      <c r="X4203" s="5">
        <f t="shared" si="593"/>
        <v>0</v>
      </c>
    </row>
    <row r="4204" spans="1:24" x14ac:dyDescent="0.15">
      <c r="A4204" s="7">
        <v>4203</v>
      </c>
      <c r="B4204" s="7">
        <v>6</v>
      </c>
      <c r="C4204" s="7">
        <v>25</v>
      </c>
      <c r="D4204" s="7">
        <v>3</v>
      </c>
      <c r="E4204" s="7">
        <v>176</v>
      </c>
      <c r="F4204" s="7">
        <v>27</v>
      </c>
      <c r="G4204" s="7">
        <v>0</v>
      </c>
      <c r="H4204" s="7">
        <f t="shared" si="585"/>
        <v>7</v>
      </c>
      <c r="I4204" s="16">
        <f t="shared" si="586"/>
        <v>45102</v>
      </c>
      <c r="J4204" s="17">
        <v>0.2407</v>
      </c>
      <c r="K4204" s="18">
        <f>G4204*结论【关键目标】!C$27*0.7735*0.001</f>
        <v>0</v>
      </c>
      <c r="L4204" s="5">
        <v>0</v>
      </c>
      <c r="M4204" s="5">
        <f>ABS(IF(L4204&lt;=0,L4204/耗电量关键数据!$B$6/1000,L4204/耗电量关键数据!$B$5/1000))</f>
        <v>0</v>
      </c>
      <c r="N4204" s="19">
        <f>耗电量关键数据!$B$14</f>
        <v>1.1688450000000001</v>
      </c>
      <c r="O4204" s="19">
        <f>耗电量关键数据!$B$15</f>
        <v>0.37403039999999999</v>
      </c>
      <c r="P4204" s="19">
        <f t="shared" si="587"/>
        <v>1.5428754000000002</v>
      </c>
      <c r="Q4204" s="19">
        <f t="shared" si="591"/>
        <v>0</v>
      </c>
      <c r="R4204" s="20">
        <f t="shared" si="588"/>
        <v>0</v>
      </c>
      <c r="S4204" s="20">
        <f t="shared" si="592"/>
        <v>0</v>
      </c>
      <c r="T4204" s="20">
        <f>IF((T4203+R4204)&lt;0,0,IF((T4203+R4204)&gt;结论【关键目标】!C$28,结论【关键目标】!C$28,T4203+R4204))</f>
        <v>17.371373800000001</v>
      </c>
      <c r="U4204" s="19">
        <f>IF((T4203+R4204)&lt;结论【关键目标】!$C$28,0,(发电量计算【计算逻辑页】!R4204+发电量计算【计算逻辑页】!T4203-结论【关键目标】!$C$28))</f>
        <v>0</v>
      </c>
      <c r="V4204" s="5">
        <f t="shared" si="589"/>
        <v>0</v>
      </c>
      <c r="W4204" s="5">
        <f t="shared" si="590"/>
        <v>0</v>
      </c>
      <c r="X4204" s="5">
        <f t="shared" si="593"/>
        <v>0</v>
      </c>
    </row>
    <row r="4205" spans="1:24" x14ac:dyDescent="0.15">
      <c r="A4205" s="7">
        <v>4204</v>
      </c>
      <c r="B4205" s="7">
        <v>6</v>
      </c>
      <c r="C4205" s="7">
        <v>25</v>
      </c>
      <c r="D4205" s="7">
        <v>4</v>
      </c>
      <c r="E4205" s="7">
        <v>176</v>
      </c>
      <c r="F4205" s="7">
        <v>26.5</v>
      </c>
      <c r="G4205" s="7">
        <v>0</v>
      </c>
      <c r="H4205" s="7">
        <f t="shared" si="585"/>
        <v>7</v>
      </c>
      <c r="I4205" s="16">
        <f t="shared" si="586"/>
        <v>45102</v>
      </c>
      <c r="J4205" s="17">
        <v>0.2407</v>
      </c>
      <c r="K4205" s="18">
        <f>G4205*结论【关键目标】!C$27*0.7735*0.001</f>
        <v>0</v>
      </c>
      <c r="L4205" s="5">
        <v>0</v>
      </c>
      <c r="M4205" s="5">
        <f>ABS(IF(L4205&lt;=0,L4205/耗电量关键数据!$B$6/1000,L4205/耗电量关键数据!$B$5/1000))</f>
        <v>0</v>
      </c>
      <c r="N4205" s="19">
        <f>耗电量关键数据!$B$14</f>
        <v>1.1688450000000001</v>
      </c>
      <c r="O4205" s="19">
        <f>耗电量关键数据!$B$15</f>
        <v>0.37403039999999999</v>
      </c>
      <c r="P4205" s="19">
        <f t="shared" si="587"/>
        <v>1.5428754000000002</v>
      </c>
      <c r="Q4205" s="19">
        <f t="shared" si="591"/>
        <v>0</v>
      </c>
      <c r="R4205" s="20">
        <f t="shared" si="588"/>
        <v>0</v>
      </c>
      <c r="S4205" s="20">
        <f t="shared" si="592"/>
        <v>0</v>
      </c>
      <c r="T4205" s="20">
        <f>IF((T4204+R4205)&lt;0,0,IF((T4204+R4205)&gt;结论【关键目标】!C$28,结论【关键目标】!C$28,T4204+R4205))</f>
        <v>17.371373800000001</v>
      </c>
      <c r="U4205" s="19">
        <f>IF((T4204+R4205)&lt;结论【关键目标】!$C$28,0,(发电量计算【计算逻辑页】!R4205+发电量计算【计算逻辑页】!T4204-结论【关键目标】!$C$28))</f>
        <v>0</v>
      </c>
      <c r="V4205" s="5">
        <f t="shared" si="589"/>
        <v>0</v>
      </c>
      <c r="W4205" s="5">
        <f t="shared" si="590"/>
        <v>0</v>
      </c>
      <c r="X4205" s="5">
        <f t="shared" si="593"/>
        <v>0</v>
      </c>
    </row>
    <row r="4206" spans="1:24" x14ac:dyDescent="0.15">
      <c r="A4206" s="7">
        <v>4205</v>
      </c>
      <c r="B4206" s="7">
        <v>6</v>
      </c>
      <c r="C4206" s="7">
        <v>25</v>
      </c>
      <c r="D4206" s="7">
        <v>5</v>
      </c>
      <c r="E4206" s="7">
        <v>176</v>
      </c>
      <c r="F4206" s="7">
        <v>26</v>
      </c>
      <c r="G4206" s="7">
        <v>47.1</v>
      </c>
      <c r="H4206" s="7">
        <f t="shared" si="585"/>
        <v>7</v>
      </c>
      <c r="I4206" s="16">
        <f t="shared" si="586"/>
        <v>45102</v>
      </c>
      <c r="J4206" s="17">
        <v>0.2407</v>
      </c>
      <c r="K4206" s="18">
        <f>G4206*结论【关键目标】!C$27*0.7735*0.001</f>
        <v>4.3718219999999999</v>
      </c>
      <c r="L4206" s="5">
        <v>0</v>
      </c>
      <c r="M4206" s="5">
        <f>ABS(IF(L4206&lt;=0,L4206/耗电量关键数据!$B$6/1000,L4206/耗电量关键数据!$B$5/1000))</f>
        <v>0</v>
      </c>
      <c r="N4206" s="19">
        <f>耗电量关键数据!$B$14</f>
        <v>1.1688450000000001</v>
      </c>
      <c r="O4206" s="19">
        <f>耗电量关键数据!$B$15</f>
        <v>0.37403039999999999</v>
      </c>
      <c r="P4206" s="19">
        <f t="shared" si="587"/>
        <v>1.5428754000000002</v>
      </c>
      <c r="Q4206" s="19">
        <f t="shared" si="591"/>
        <v>0</v>
      </c>
      <c r="R4206" s="20">
        <f t="shared" si="588"/>
        <v>4.3718219999999999</v>
      </c>
      <c r="S4206" s="20">
        <f t="shared" si="592"/>
        <v>0</v>
      </c>
      <c r="T4206" s="20">
        <f>IF((T4205+R4206)&lt;0,0,IF((T4205+R4206)&gt;结论【关键目标】!C$28,结论【关键目标】!C$28,T4205+R4206))</f>
        <v>21.743195800000002</v>
      </c>
      <c r="U4206" s="19">
        <f>IF((T4205+R4206)&lt;结论【关键目标】!$C$28,0,(发电量计算【计算逻辑页】!R4206+发电量计算【计算逻辑页】!T4205-结论【关键目标】!$C$28))</f>
        <v>0</v>
      </c>
      <c r="V4206" s="5">
        <f t="shared" si="589"/>
        <v>0</v>
      </c>
      <c r="W4206" s="5">
        <f t="shared" si="590"/>
        <v>0.37137010878000004</v>
      </c>
      <c r="X4206" s="5">
        <f t="shared" si="593"/>
        <v>0</v>
      </c>
    </row>
    <row r="4207" spans="1:24" x14ac:dyDescent="0.15">
      <c r="A4207" s="7">
        <v>4206</v>
      </c>
      <c r="B4207" s="7">
        <v>6</v>
      </c>
      <c r="C4207" s="7">
        <v>25</v>
      </c>
      <c r="D4207" s="7">
        <v>6</v>
      </c>
      <c r="E4207" s="7">
        <v>176</v>
      </c>
      <c r="F4207" s="7">
        <v>26.2</v>
      </c>
      <c r="G4207" s="7">
        <v>166.7</v>
      </c>
      <c r="H4207" s="7">
        <f t="shared" si="585"/>
        <v>7</v>
      </c>
      <c r="I4207" s="16">
        <f t="shared" si="586"/>
        <v>45102</v>
      </c>
      <c r="J4207" s="17">
        <v>0.2407</v>
      </c>
      <c r="K4207" s="18">
        <f>G4207*结论【关键目标】!C$27*0.7735*0.001</f>
        <v>15.473094</v>
      </c>
      <c r="L4207" s="5">
        <v>0</v>
      </c>
      <c r="M4207" s="5">
        <f>ABS(IF(L4207&lt;=0,L4207/耗电量关键数据!$B$6/1000,L4207/耗电量关键数据!$B$5/1000))</f>
        <v>0</v>
      </c>
      <c r="N4207" s="19">
        <f>耗电量关键数据!$B$14</f>
        <v>1.1688450000000001</v>
      </c>
      <c r="O4207" s="19">
        <f>耗电量关键数据!$B$15</f>
        <v>0.37403039999999999</v>
      </c>
      <c r="P4207" s="19">
        <f t="shared" si="587"/>
        <v>1.5428754000000002</v>
      </c>
      <c r="Q4207" s="19">
        <f t="shared" si="591"/>
        <v>0</v>
      </c>
      <c r="R4207" s="20">
        <f t="shared" si="588"/>
        <v>15.473094</v>
      </c>
      <c r="S4207" s="20">
        <f t="shared" si="592"/>
        <v>0</v>
      </c>
      <c r="T4207" s="20">
        <f>IF((T4206+R4207)&lt;0,0,IF((T4206+R4207)&gt;结论【关键目标】!C$28,结论【关键目标】!C$28,T4206+R4207))</f>
        <v>22</v>
      </c>
      <c r="U4207" s="19">
        <f>IF((T4206+R4207)&lt;结论【关键目标】!$C$28,0,(发电量计算【计算逻辑页】!R4207+发电量计算【计算逻辑页】!T4206-结论【关键目标】!$C$28))</f>
        <v>15.216289799999998</v>
      </c>
      <c r="V4207" s="5">
        <f t="shared" si="589"/>
        <v>0</v>
      </c>
      <c r="W4207" s="5">
        <f t="shared" si="590"/>
        <v>0.37137010878000004</v>
      </c>
      <c r="X4207" s="5">
        <f t="shared" si="593"/>
        <v>0</v>
      </c>
    </row>
    <row r="4208" spans="1:24" x14ac:dyDescent="0.15">
      <c r="A4208" s="7">
        <v>4207</v>
      </c>
      <c r="B4208" s="7">
        <v>6</v>
      </c>
      <c r="C4208" s="7">
        <v>25</v>
      </c>
      <c r="D4208" s="7">
        <v>7</v>
      </c>
      <c r="E4208" s="7">
        <v>176</v>
      </c>
      <c r="F4208" s="7">
        <v>23</v>
      </c>
      <c r="G4208" s="7">
        <v>158.30000000000001</v>
      </c>
      <c r="H4208" s="7">
        <f t="shared" si="585"/>
        <v>7</v>
      </c>
      <c r="I4208" s="16">
        <f t="shared" si="586"/>
        <v>45102</v>
      </c>
      <c r="J4208" s="17">
        <v>0.2407</v>
      </c>
      <c r="K4208" s="18">
        <f>G4208*结论【关键目标】!C$27*0.7735*0.001</f>
        <v>14.693406</v>
      </c>
      <c r="L4208" s="5">
        <v>0</v>
      </c>
      <c r="M4208" s="5">
        <f>ABS(IF(L4208&lt;=0,L4208/耗电量关键数据!$B$6/1000,L4208/耗电量关键数据!$B$5/1000))</f>
        <v>0</v>
      </c>
      <c r="N4208" s="19">
        <f>耗电量关键数据!$B$14</f>
        <v>1.1688450000000001</v>
      </c>
      <c r="O4208" s="19">
        <f>耗电量关键数据!$B$15</f>
        <v>0.37403039999999999</v>
      </c>
      <c r="P4208" s="19">
        <f t="shared" si="587"/>
        <v>1.5428754000000002</v>
      </c>
      <c r="Q4208" s="19">
        <f t="shared" si="591"/>
        <v>0</v>
      </c>
      <c r="R4208" s="20">
        <f t="shared" si="588"/>
        <v>14.693406</v>
      </c>
      <c r="S4208" s="20">
        <f t="shared" si="592"/>
        <v>0</v>
      </c>
      <c r="T4208" s="20">
        <f>IF((T4207+R4208)&lt;0,0,IF((T4207+R4208)&gt;结论【关键目标】!C$28,结论【关键目标】!C$28,T4207+R4208))</f>
        <v>22</v>
      </c>
      <c r="U4208" s="19">
        <f>IF((T4207+R4208)&lt;结论【关键目标】!$C$28,0,(发电量计算【计算逻辑页】!R4208+发电量计算【计算逻辑页】!T4207-结论【关键目标】!$C$28))</f>
        <v>14.693405999999996</v>
      </c>
      <c r="V4208" s="5">
        <f t="shared" si="589"/>
        <v>0</v>
      </c>
      <c r="W4208" s="5">
        <f t="shared" si="590"/>
        <v>0.37137010878000004</v>
      </c>
      <c r="X4208" s="5">
        <f t="shared" si="593"/>
        <v>0</v>
      </c>
    </row>
    <row r="4209" spans="1:24" x14ac:dyDescent="0.15">
      <c r="A4209" s="7">
        <v>4208</v>
      </c>
      <c r="B4209" s="7">
        <v>6</v>
      </c>
      <c r="C4209" s="7">
        <v>25</v>
      </c>
      <c r="D4209" s="7">
        <v>8</v>
      </c>
      <c r="E4209" s="7">
        <v>176</v>
      </c>
      <c r="F4209" s="7">
        <v>23</v>
      </c>
      <c r="G4209" s="7">
        <v>202.7</v>
      </c>
      <c r="H4209" s="7">
        <f t="shared" si="585"/>
        <v>7</v>
      </c>
      <c r="I4209" s="16">
        <f t="shared" si="586"/>
        <v>45102</v>
      </c>
      <c r="J4209" s="17">
        <v>0.70809999999999995</v>
      </c>
      <c r="K4209" s="18">
        <f>G4209*结论【关键目标】!C$27*0.7735*0.001</f>
        <v>18.814613999999999</v>
      </c>
      <c r="L4209" s="5">
        <v>0</v>
      </c>
      <c r="M4209" s="5">
        <f>ABS(IF(L4209&lt;=0,L4209/耗电量关键数据!$B$6/1000,L4209/耗电量关键数据!$B$5/1000))</f>
        <v>0</v>
      </c>
      <c r="N4209" s="19">
        <f>耗电量关键数据!$B$14</f>
        <v>1.1688450000000001</v>
      </c>
      <c r="O4209" s="19">
        <f>耗电量关键数据!$B$15</f>
        <v>0.37403039999999999</v>
      </c>
      <c r="P4209" s="19">
        <f t="shared" si="587"/>
        <v>1.5428754000000002</v>
      </c>
      <c r="Q4209" s="19">
        <f t="shared" si="591"/>
        <v>0</v>
      </c>
      <c r="R4209" s="20">
        <f t="shared" si="588"/>
        <v>18.814613999999999</v>
      </c>
      <c r="S4209" s="20">
        <f t="shared" si="592"/>
        <v>0</v>
      </c>
      <c r="T4209" s="20">
        <f>IF((T4208+R4209)&lt;0,0,IF((T4208+R4209)&gt;结论【关键目标】!C$28,结论【关键目标】!C$28,T4208+R4209))</f>
        <v>22</v>
      </c>
      <c r="U4209" s="19">
        <f>IF((T4208+R4209)&lt;结论【关键目标】!$C$28,0,(发电量计算【计算逻辑页】!R4209+发电量计算【计算逻辑页】!T4208-结论【关键目标】!$C$28))</f>
        <v>18.814613999999999</v>
      </c>
      <c r="V4209" s="5">
        <f t="shared" si="589"/>
        <v>6.5851148999999989</v>
      </c>
      <c r="W4209" s="5">
        <f t="shared" si="590"/>
        <v>1.0925100707400002</v>
      </c>
      <c r="X4209" s="5">
        <f t="shared" si="593"/>
        <v>0</v>
      </c>
    </row>
    <row r="4210" spans="1:24" x14ac:dyDescent="0.15">
      <c r="A4210" s="7">
        <v>4209</v>
      </c>
      <c r="B4210" s="7">
        <v>6</v>
      </c>
      <c r="C4210" s="7">
        <v>25</v>
      </c>
      <c r="D4210" s="7">
        <v>9</v>
      </c>
      <c r="E4210" s="7">
        <v>176</v>
      </c>
      <c r="F4210" s="7">
        <v>22.8</v>
      </c>
      <c r="G4210" s="7">
        <v>319.89999999999998</v>
      </c>
      <c r="H4210" s="7">
        <f t="shared" si="585"/>
        <v>7</v>
      </c>
      <c r="I4210" s="16">
        <f t="shared" si="586"/>
        <v>45102</v>
      </c>
      <c r="J4210" s="17">
        <v>0.70809999999999995</v>
      </c>
      <c r="K4210" s="18">
        <f>G4210*结论【关键目标】!C$27*0.7735*0.001</f>
        <v>29.693117999999998</v>
      </c>
      <c r="L4210" s="5">
        <v>0</v>
      </c>
      <c r="M4210" s="5">
        <f>ABS(IF(L4210&lt;=0,L4210/耗电量关键数据!$B$6/1000,L4210/耗电量关键数据!$B$5/1000))</f>
        <v>0</v>
      </c>
      <c r="N4210" s="19">
        <f>耗电量关键数据!$B$14</f>
        <v>1.1688450000000001</v>
      </c>
      <c r="O4210" s="19">
        <f>耗电量关键数据!$B$15</f>
        <v>0.37403039999999999</v>
      </c>
      <c r="P4210" s="19">
        <f t="shared" si="587"/>
        <v>1.5428754000000002</v>
      </c>
      <c r="Q4210" s="19">
        <f t="shared" si="591"/>
        <v>0</v>
      </c>
      <c r="R4210" s="20">
        <f t="shared" si="588"/>
        <v>29.693117999999998</v>
      </c>
      <c r="S4210" s="20">
        <f t="shared" si="592"/>
        <v>0</v>
      </c>
      <c r="T4210" s="20">
        <f>IF((T4209+R4210)&lt;0,0,IF((T4209+R4210)&gt;结论【关键目标】!C$28,结论【关键目标】!C$28,T4209+R4210))</f>
        <v>22</v>
      </c>
      <c r="U4210" s="19">
        <f>IF((T4209+R4210)&lt;结论【关键目标】!$C$28,0,(发电量计算【计算逻辑页】!R4210+发电量计算【计算逻辑页】!T4209-结论【关键目标】!$C$28))</f>
        <v>29.693117999999998</v>
      </c>
      <c r="V4210" s="5">
        <f t="shared" si="589"/>
        <v>10.392591299999999</v>
      </c>
      <c r="W4210" s="5">
        <f t="shared" si="590"/>
        <v>1.0925100707400002</v>
      </c>
      <c r="X4210" s="5">
        <f t="shared" si="593"/>
        <v>0</v>
      </c>
    </row>
    <row r="4211" spans="1:24" x14ac:dyDescent="0.15">
      <c r="A4211" s="7">
        <v>4210</v>
      </c>
      <c r="B4211" s="7">
        <v>6</v>
      </c>
      <c r="C4211" s="7">
        <v>25</v>
      </c>
      <c r="D4211" s="7">
        <v>10</v>
      </c>
      <c r="E4211" s="7">
        <v>176</v>
      </c>
      <c r="F4211" s="7">
        <v>23</v>
      </c>
      <c r="G4211" s="7">
        <v>399.2</v>
      </c>
      <c r="H4211" s="7">
        <f t="shared" si="585"/>
        <v>7</v>
      </c>
      <c r="I4211" s="16">
        <f t="shared" si="586"/>
        <v>45102</v>
      </c>
      <c r="J4211" s="17">
        <v>0.70809999999999995</v>
      </c>
      <c r="K4211" s="18">
        <f>G4211*结论【关键目标】!C$27*0.7735*0.001</f>
        <v>37.053744000000002</v>
      </c>
      <c r="L4211" s="5">
        <v>0</v>
      </c>
      <c r="M4211" s="5">
        <f>ABS(IF(L4211&lt;=0,L4211/耗电量关键数据!$B$6/1000,L4211/耗电量关键数据!$B$5/1000))</f>
        <v>0</v>
      </c>
      <c r="N4211" s="19">
        <f>耗电量关键数据!$B$14</f>
        <v>1.1688450000000001</v>
      </c>
      <c r="O4211" s="19">
        <f>耗电量关键数据!$B$15</f>
        <v>0.37403039999999999</v>
      </c>
      <c r="P4211" s="19">
        <f t="shared" si="587"/>
        <v>1.5428754000000002</v>
      </c>
      <c r="Q4211" s="19">
        <f t="shared" si="591"/>
        <v>0</v>
      </c>
      <c r="R4211" s="20">
        <f t="shared" si="588"/>
        <v>37.053744000000002</v>
      </c>
      <c r="S4211" s="20">
        <f t="shared" si="592"/>
        <v>0</v>
      </c>
      <c r="T4211" s="20">
        <f>IF((T4210+R4211)&lt;0,0,IF((T4210+R4211)&gt;结论【关键目标】!C$28,结论【关键目标】!C$28,T4210+R4211))</f>
        <v>22</v>
      </c>
      <c r="U4211" s="19">
        <f>IF((T4210+R4211)&lt;结论【关键目标】!$C$28,0,(发电量计算【计算逻辑页】!R4211+发电量计算【计算逻辑页】!T4210-结论【关键目标】!$C$28))</f>
        <v>37.053744000000002</v>
      </c>
      <c r="V4211" s="5">
        <f t="shared" si="589"/>
        <v>12.968810400000001</v>
      </c>
      <c r="W4211" s="5">
        <f t="shared" si="590"/>
        <v>1.0925100707400002</v>
      </c>
      <c r="X4211" s="5">
        <f t="shared" si="593"/>
        <v>0</v>
      </c>
    </row>
    <row r="4212" spans="1:24" x14ac:dyDescent="0.15">
      <c r="A4212" s="7">
        <v>4211</v>
      </c>
      <c r="B4212" s="7">
        <v>6</v>
      </c>
      <c r="C4212" s="7">
        <v>25</v>
      </c>
      <c r="D4212" s="7">
        <v>11</v>
      </c>
      <c r="E4212" s="7">
        <v>176</v>
      </c>
      <c r="F4212" s="7">
        <v>22</v>
      </c>
      <c r="G4212" s="7">
        <v>436.1</v>
      </c>
      <c r="H4212" s="7">
        <f t="shared" si="585"/>
        <v>7</v>
      </c>
      <c r="I4212" s="16">
        <f t="shared" si="586"/>
        <v>45102</v>
      </c>
      <c r="J4212" s="17">
        <v>1.2267999999999999</v>
      </c>
      <c r="K4212" s="18">
        <f>G4212*结论【关键目标】!C$27*0.7735*0.001</f>
        <v>40.478801999999995</v>
      </c>
      <c r="L4212" s="5">
        <v>0</v>
      </c>
      <c r="M4212" s="5">
        <f>ABS(IF(L4212&lt;=0,L4212/耗电量关键数据!$B$6/1000,L4212/耗电量关键数据!$B$5/1000))</f>
        <v>0</v>
      </c>
      <c r="N4212" s="19">
        <f>耗电量关键数据!$B$14</f>
        <v>1.1688450000000001</v>
      </c>
      <c r="O4212" s="19">
        <f>耗电量关键数据!$B$15</f>
        <v>0.37403039999999999</v>
      </c>
      <c r="P4212" s="19">
        <f t="shared" si="587"/>
        <v>1.5428754000000002</v>
      </c>
      <c r="Q4212" s="19">
        <f t="shared" si="591"/>
        <v>1.5428754000000002</v>
      </c>
      <c r="R4212" s="20">
        <f t="shared" si="588"/>
        <v>38.935926599999995</v>
      </c>
      <c r="S4212" s="20">
        <f t="shared" si="592"/>
        <v>0</v>
      </c>
      <c r="T4212" s="20">
        <f>IF((T4211+R4212)&lt;0,0,IF((T4211+R4212)&gt;结论【关键目标】!C$28,结论【关键目标】!C$28,T4211+R4212))</f>
        <v>22</v>
      </c>
      <c r="U4212" s="19">
        <f>IF((T4211+R4212)&lt;结论【关键目标】!$C$28,0,(发电量计算【计算逻辑页】!R4212+发电量计算【计算逻辑页】!T4211-结论【关键目标】!$C$28))</f>
        <v>38.935926599999995</v>
      </c>
      <c r="V4212" s="5">
        <f t="shared" si="589"/>
        <v>13.627574309999998</v>
      </c>
      <c r="W4212" s="5">
        <f t="shared" si="590"/>
        <v>1.89279954072</v>
      </c>
      <c r="X4212" s="5">
        <f t="shared" si="593"/>
        <v>0</v>
      </c>
    </row>
    <row r="4213" spans="1:24" x14ac:dyDescent="0.15">
      <c r="A4213" s="7">
        <v>4212</v>
      </c>
      <c r="B4213" s="7">
        <v>6</v>
      </c>
      <c r="C4213" s="7">
        <v>25</v>
      </c>
      <c r="D4213" s="7">
        <v>12</v>
      </c>
      <c r="E4213" s="7">
        <v>176</v>
      </c>
      <c r="F4213" s="7">
        <v>21.7</v>
      </c>
      <c r="G4213" s="7">
        <v>423.4</v>
      </c>
      <c r="H4213" s="7">
        <f t="shared" si="585"/>
        <v>7</v>
      </c>
      <c r="I4213" s="16">
        <f t="shared" si="586"/>
        <v>45102</v>
      </c>
      <c r="J4213" s="17">
        <v>1.2267999999999999</v>
      </c>
      <c r="K4213" s="18">
        <f>G4213*结论【关键目标】!C$27*0.7735*0.001</f>
        <v>39.299987999999999</v>
      </c>
      <c r="L4213" s="5">
        <v>0</v>
      </c>
      <c r="M4213" s="5">
        <f>ABS(IF(L4213&lt;=0,L4213/耗电量关键数据!$B$6/1000,L4213/耗电量关键数据!$B$5/1000))</f>
        <v>0</v>
      </c>
      <c r="N4213" s="19">
        <f>耗电量关键数据!$B$14</f>
        <v>1.1688450000000001</v>
      </c>
      <c r="O4213" s="19">
        <f>耗电量关键数据!$B$15</f>
        <v>0.37403039999999999</v>
      </c>
      <c r="P4213" s="19">
        <f t="shared" si="587"/>
        <v>1.5428754000000002</v>
      </c>
      <c r="Q4213" s="19">
        <f t="shared" si="591"/>
        <v>1.5428754000000002</v>
      </c>
      <c r="R4213" s="20">
        <f t="shared" si="588"/>
        <v>37.757112599999999</v>
      </c>
      <c r="S4213" s="20">
        <f t="shared" si="592"/>
        <v>0</v>
      </c>
      <c r="T4213" s="20">
        <f>IF((T4212+R4213)&lt;0,0,IF((T4212+R4213)&gt;结论【关键目标】!C$28,结论【关键目标】!C$28,T4212+R4213))</f>
        <v>22</v>
      </c>
      <c r="U4213" s="19">
        <f>IF((T4212+R4213)&lt;结论【关键目标】!$C$28,0,(发电量计算【计算逻辑页】!R4213+发电量计算【计算逻辑页】!T4212-结论【关键目标】!$C$28))</f>
        <v>37.757112599999999</v>
      </c>
      <c r="V4213" s="5">
        <f t="shared" si="589"/>
        <v>13.214989409999999</v>
      </c>
      <c r="W4213" s="5">
        <f t="shared" si="590"/>
        <v>1.89279954072</v>
      </c>
      <c r="X4213" s="5">
        <f t="shared" si="593"/>
        <v>0</v>
      </c>
    </row>
    <row r="4214" spans="1:24" x14ac:dyDescent="0.15">
      <c r="A4214" s="7">
        <v>4213</v>
      </c>
      <c r="B4214" s="7">
        <v>6</v>
      </c>
      <c r="C4214" s="7">
        <v>25</v>
      </c>
      <c r="D4214" s="7">
        <v>13</v>
      </c>
      <c r="E4214" s="7">
        <v>176</v>
      </c>
      <c r="F4214" s="7">
        <v>21</v>
      </c>
      <c r="G4214" s="7">
        <v>302.2</v>
      </c>
      <c r="H4214" s="7">
        <f t="shared" si="585"/>
        <v>7</v>
      </c>
      <c r="I4214" s="16">
        <f t="shared" si="586"/>
        <v>45102</v>
      </c>
      <c r="J4214" s="17">
        <v>1.2267999999999999</v>
      </c>
      <c r="K4214" s="18">
        <f>G4214*结论【关键目标】!C$27*0.7735*0.001</f>
        <v>28.050203999999997</v>
      </c>
      <c r="L4214" s="5">
        <v>0</v>
      </c>
      <c r="M4214" s="5">
        <f>ABS(IF(L4214&lt;=0,L4214/耗电量关键数据!$B$6/1000,L4214/耗电量关键数据!$B$5/1000))</f>
        <v>0</v>
      </c>
      <c r="N4214" s="19">
        <f>耗电量关键数据!$B$14</f>
        <v>1.1688450000000001</v>
      </c>
      <c r="O4214" s="19">
        <f>耗电量关键数据!$B$15</f>
        <v>0.37403039999999999</v>
      </c>
      <c r="P4214" s="19">
        <f t="shared" si="587"/>
        <v>1.5428754000000002</v>
      </c>
      <c r="Q4214" s="19">
        <f t="shared" si="591"/>
        <v>1.5428754000000002</v>
      </c>
      <c r="R4214" s="20">
        <f t="shared" si="588"/>
        <v>26.507328599999997</v>
      </c>
      <c r="S4214" s="20">
        <f t="shared" si="592"/>
        <v>0</v>
      </c>
      <c r="T4214" s="20">
        <f>IF((T4213+R4214)&lt;0,0,IF((T4213+R4214)&gt;结论【关键目标】!C$28,结论【关键目标】!C$28,T4213+R4214))</f>
        <v>22</v>
      </c>
      <c r="U4214" s="19">
        <f>IF((T4213+R4214)&lt;结论【关键目标】!$C$28,0,(发电量计算【计算逻辑页】!R4214+发电量计算【计算逻辑页】!T4213-结论【关键目标】!$C$28))</f>
        <v>26.507328599999994</v>
      </c>
      <c r="V4214" s="5">
        <f t="shared" si="589"/>
        <v>9.2775650099999964</v>
      </c>
      <c r="W4214" s="5">
        <f t="shared" si="590"/>
        <v>1.89279954072</v>
      </c>
      <c r="X4214" s="5">
        <f t="shared" si="593"/>
        <v>0</v>
      </c>
    </row>
    <row r="4215" spans="1:24" x14ac:dyDescent="0.15">
      <c r="A4215" s="7">
        <v>4214</v>
      </c>
      <c r="B4215" s="7">
        <v>6</v>
      </c>
      <c r="C4215" s="7">
        <v>25</v>
      </c>
      <c r="D4215" s="7">
        <v>14</v>
      </c>
      <c r="E4215" s="7">
        <v>176</v>
      </c>
      <c r="F4215" s="7">
        <v>21</v>
      </c>
      <c r="G4215" s="7">
        <v>320.89999999999998</v>
      </c>
      <c r="H4215" s="7">
        <f t="shared" si="585"/>
        <v>7</v>
      </c>
      <c r="I4215" s="16">
        <f t="shared" si="586"/>
        <v>45102</v>
      </c>
      <c r="J4215" s="17">
        <v>1.2267999999999999</v>
      </c>
      <c r="K4215" s="18">
        <f>G4215*结论【关键目标】!C$27*0.7735*0.001</f>
        <v>29.785937999999998</v>
      </c>
      <c r="L4215" s="5">
        <v>0</v>
      </c>
      <c r="M4215" s="5">
        <f>ABS(IF(L4215&lt;=0,L4215/耗电量关键数据!$B$6/1000,L4215/耗电量关键数据!$B$5/1000))</f>
        <v>0</v>
      </c>
      <c r="N4215" s="19">
        <f>耗电量关键数据!$B$14</f>
        <v>1.1688450000000001</v>
      </c>
      <c r="O4215" s="19">
        <f>耗电量关键数据!$B$15</f>
        <v>0.37403039999999999</v>
      </c>
      <c r="P4215" s="19">
        <f t="shared" si="587"/>
        <v>1.5428754000000002</v>
      </c>
      <c r="Q4215" s="19">
        <f t="shared" si="591"/>
        <v>1.5428754000000002</v>
      </c>
      <c r="R4215" s="20">
        <f t="shared" si="588"/>
        <v>28.243062599999998</v>
      </c>
      <c r="S4215" s="20">
        <f t="shared" si="592"/>
        <v>0</v>
      </c>
      <c r="T4215" s="20">
        <f>IF((T4214+R4215)&lt;0,0,IF((T4214+R4215)&gt;结论【关键目标】!C$28,结论【关键目标】!C$28,T4214+R4215))</f>
        <v>22</v>
      </c>
      <c r="U4215" s="19">
        <f>IF((T4214+R4215)&lt;结论【关键目标】!$C$28,0,(发电量计算【计算逻辑页】!R4215+发电量计算【计算逻辑页】!T4214-结论【关键目标】!$C$28))</f>
        <v>28.243062600000002</v>
      </c>
      <c r="V4215" s="5">
        <f t="shared" si="589"/>
        <v>9.8850719100000006</v>
      </c>
      <c r="W4215" s="5">
        <f t="shared" si="590"/>
        <v>1.89279954072</v>
      </c>
      <c r="X4215" s="5">
        <f t="shared" si="593"/>
        <v>0</v>
      </c>
    </row>
    <row r="4216" spans="1:24" x14ac:dyDescent="0.15">
      <c r="A4216" s="7">
        <v>4215</v>
      </c>
      <c r="B4216" s="7">
        <v>6</v>
      </c>
      <c r="C4216" s="7">
        <v>25</v>
      </c>
      <c r="D4216" s="7">
        <v>15</v>
      </c>
      <c r="E4216" s="7">
        <v>176</v>
      </c>
      <c r="F4216" s="7">
        <v>22.5</v>
      </c>
      <c r="G4216" s="7">
        <v>398.5</v>
      </c>
      <c r="H4216" s="7">
        <f t="shared" si="585"/>
        <v>7</v>
      </c>
      <c r="I4216" s="16">
        <f t="shared" si="586"/>
        <v>45102</v>
      </c>
      <c r="J4216" s="17">
        <v>1.2267999999999999</v>
      </c>
      <c r="K4216" s="18">
        <f>G4216*结论【关键目标】!C$27*0.7735*0.001</f>
        <v>36.988769999999995</v>
      </c>
      <c r="L4216" s="5">
        <v>0</v>
      </c>
      <c r="M4216" s="5">
        <f>ABS(IF(L4216&lt;=0,L4216/耗电量关键数据!$B$6/1000,L4216/耗电量关键数据!$B$5/1000))</f>
        <v>0</v>
      </c>
      <c r="N4216" s="19">
        <f>耗电量关键数据!$B$14</f>
        <v>1.1688450000000001</v>
      </c>
      <c r="O4216" s="19">
        <f>耗电量关键数据!$B$15</f>
        <v>0.37403039999999999</v>
      </c>
      <c r="P4216" s="19">
        <f t="shared" si="587"/>
        <v>1.5428754000000002</v>
      </c>
      <c r="Q4216" s="19">
        <f t="shared" si="591"/>
        <v>1.5428754000000002</v>
      </c>
      <c r="R4216" s="20">
        <f t="shared" si="588"/>
        <v>35.445894599999995</v>
      </c>
      <c r="S4216" s="20">
        <f t="shared" si="592"/>
        <v>0</v>
      </c>
      <c r="T4216" s="20">
        <f>IF((T4215+R4216)&lt;0,0,IF((T4215+R4216)&gt;结论【关键目标】!C$28,结论【关键目标】!C$28,T4215+R4216))</f>
        <v>22</v>
      </c>
      <c r="U4216" s="19">
        <f>IF((T4215+R4216)&lt;结论【关键目标】!$C$28,0,(发电量计算【计算逻辑页】!R4216+发电量计算【计算逻辑页】!T4215-结论【关键目标】!$C$28))</f>
        <v>35.445894599999995</v>
      </c>
      <c r="V4216" s="5">
        <f t="shared" si="589"/>
        <v>12.406063109999998</v>
      </c>
      <c r="W4216" s="5">
        <f t="shared" si="590"/>
        <v>1.89279954072</v>
      </c>
      <c r="X4216" s="5">
        <f t="shared" si="593"/>
        <v>0</v>
      </c>
    </row>
    <row r="4217" spans="1:24" x14ac:dyDescent="0.15">
      <c r="A4217" s="7">
        <v>4216</v>
      </c>
      <c r="B4217" s="7">
        <v>6</v>
      </c>
      <c r="C4217" s="7">
        <v>25</v>
      </c>
      <c r="D4217" s="7">
        <v>16</v>
      </c>
      <c r="E4217" s="7">
        <v>176</v>
      </c>
      <c r="F4217" s="7">
        <v>24</v>
      </c>
      <c r="G4217" s="7">
        <v>333.1</v>
      </c>
      <c r="H4217" s="7">
        <f t="shared" si="585"/>
        <v>7</v>
      </c>
      <c r="I4217" s="16">
        <f t="shared" si="586"/>
        <v>45102</v>
      </c>
      <c r="J4217" s="17">
        <v>0.70809999999999995</v>
      </c>
      <c r="K4217" s="18">
        <f>G4217*结论【关键目标】!C$27*0.7735*0.001</f>
        <v>30.918341999999999</v>
      </c>
      <c r="L4217" s="5">
        <v>0</v>
      </c>
      <c r="M4217" s="5">
        <f>ABS(IF(L4217&lt;=0,L4217/耗电量关键数据!$B$6/1000,L4217/耗电量关键数据!$B$5/1000))</f>
        <v>0</v>
      </c>
      <c r="N4217" s="19">
        <f>耗电量关键数据!$B$14</f>
        <v>1.1688450000000001</v>
      </c>
      <c r="O4217" s="19">
        <f>耗电量关键数据!$B$15</f>
        <v>0.37403039999999999</v>
      </c>
      <c r="P4217" s="19">
        <f t="shared" si="587"/>
        <v>1.5428754000000002</v>
      </c>
      <c r="Q4217" s="19">
        <f t="shared" si="591"/>
        <v>0</v>
      </c>
      <c r="R4217" s="20">
        <f t="shared" si="588"/>
        <v>30.918341999999999</v>
      </c>
      <c r="S4217" s="20">
        <f t="shared" si="592"/>
        <v>0</v>
      </c>
      <c r="T4217" s="20">
        <f>IF((T4216+R4217)&lt;0,0,IF((T4216+R4217)&gt;结论【关键目标】!C$28,结论【关键目标】!C$28,T4216+R4217))</f>
        <v>22</v>
      </c>
      <c r="U4217" s="19">
        <f>IF((T4216+R4217)&lt;结论【关键目标】!$C$28,0,(发电量计算【计算逻辑页】!R4217+发电量计算【计算逻辑页】!T4216-结论【关键目标】!$C$28))</f>
        <v>30.918341999999996</v>
      </c>
      <c r="V4217" s="5">
        <f t="shared" si="589"/>
        <v>10.821419699999998</v>
      </c>
      <c r="W4217" s="5">
        <f t="shared" si="590"/>
        <v>1.0925100707400002</v>
      </c>
      <c r="X4217" s="5">
        <f t="shared" si="593"/>
        <v>0</v>
      </c>
    </row>
    <row r="4218" spans="1:24" x14ac:dyDescent="0.15">
      <c r="A4218" s="7">
        <v>4217</v>
      </c>
      <c r="B4218" s="7">
        <v>6</v>
      </c>
      <c r="C4218" s="7">
        <v>25</v>
      </c>
      <c r="D4218" s="7">
        <v>17</v>
      </c>
      <c r="E4218" s="7">
        <v>176</v>
      </c>
      <c r="F4218" s="7">
        <v>25</v>
      </c>
      <c r="G4218" s="7">
        <v>273.3</v>
      </c>
      <c r="H4218" s="7">
        <f t="shared" si="585"/>
        <v>7</v>
      </c>
      <c r="I4218" s="16">
        <f t="shared" si="586"/>
        <v>45102</v>
      </c>
      <c r="J4218" s="17">
        <v>0.70809999999999995</v>
      </c>
      <c r="K4218" s="18">
        <f>G4218*结论【关键目标】!C$27*0.7735*0.001</f>
        <v>25.367705999999998</v>
      </c>
      <c r="L4218" s="5">
        <v>0</v>
      </c>
      <c r="M4218" s="5">
        <f>ABS(IF(L4218&lt;=0,L4218/耗电量关键数据!$B$6/1000,L4218/耗电量关键数据!$B$5/1000))</f>
        <v>0</v>
      </c>
      <c r="N4218" s="19">
        <f>耗电量关键数据!$B$14</f>
        <v>1.1688450000000001</v>
      </c>
      <c r="O4218" s="19">
        <f>耗电量关键数据!$B$15</f>
        <v>0.37403039999999999</v>
      </c>
      <c r="P4218" s="19">
        <f t="shared" si="587"/>
        <v>1.5428754000000002</v>
      </c>
      <c r="Q4218" s="19">
        <f t="shared" si="591"/>
        <v>0</v>
      </c>
      <c r="R4218" s="20">
        <f t="shared" si="588"/>
        <v>25.367705999999998</v>
      </c>
      <c r="S4218" s="20">
        <f t="shared" si="592"/>
        <v>0</v>
      </c>
      <c r="T4218" s="20">
        <f>IF((T4217+R4218)&lt;0,0,IF((T4217+R4218)&gt;结论【关键目标】!C$28,结论【关键目标】!C$28,T4217+R4218))</f>
        <v>22</v>
      </c>
      <c r="U4218" s="19">
        <f>IF((T4217+R4218)&lt;结论【关键目标】!$C$28,0,(发电量计算【计算逻辑页】!R4218+发电量计算【计算逻辑页】!T4217-结论【关键目标】!$C$28))</f>
        <v>25.367705999999998</v>
      </c>
      <c r="V4218" s="5">
        <f t="shared" si="589"/>
        <v>8.8786970999999983</v>
      </c>
      <c r="W4218" s="5">
        <f t="shared" si="590"/>
        <v>1.0925100707400002</v>
      </c>
      <c r="X4218" s="5">
        <f t="shared" si="593"/>
        <v>0</v>
      </c>
    </row>
    <row r="4219" spans="1:24" x14ac:dyDescent="0.15">
      <c r="A4219" s="7">
        <v>4218</v>
      </c>
      <c r="B4219" s="7">
        <v>6</v>
      </c>
      <c r="C4219" s="7">
        <v>25</v>
      </c>
      <c r="D4219" s="7">
        <v>18</v>
      </c>
      <c r="E4219" s="7">
        <v>176</v>
      </c>
      <c r="F4219" s="7">
        <v>27.6</v>
      </c>
      <c r="G4219" s="7">
        <v>150.80000000000001</v>
      </c>
      <c r="H4219" s="7">
        <f t="shared" si="585"/>
        <v>7</v>
      </c>
      <c r="I4219" s="16">
        <f t="shared" si="586"/>
        <v>45102</v>
      </c>
      <c r="J4219" s="17">
        <v>0.70809999999999995</v>
      </c>
      <c r="K4219" s="18">
        <f>G4219*结论【关键目标】!C$27*0.7735*0.001</f>
        <v>13.997256</v>
      </c>
      <c r="L4219" s="5">
        <v>0</v>
      </c>
      <c r="M4219" s="5">
        <f>ABS(IF(L4219&lt;=0,L4219/耗电量关键数据!$B$6/1000,L4219/耗电量关键数据!$B$5/1000))</f>
        <v>0</v>
      </c>
      <c r="N4219" s="19">
        <f>耗电量关键数据!$B$14</f>
        <v>1.1688450000000001</v>
      </c>
      <c r="O4219" s="19">
        <f>耗电量关键数据!$B$15</f>
        <v>0.37403039999999999</v>
      </c>
      <c r="P4219" s="19">
        <f t="shared" si="587"/>
        <v>1.5428754000000002</v>
      </c>
      <c r="Q4219" s="19">
        <f t="shared" si="591"/>
        <v>0</v>
      </c>
      <c r="R4219" s="20">
        <f t="shared" si="588"/>
        <v>13.997256</v>
      </c>
      <c r="S4219" s="20">
        <f t="shared" si="592"/>
        <v>0</v>
      </c>
      <c r="T4219" s="20">
        <f>IF((T4218+R4219)&lt;0,0,IF((T4218+R4219)&gt;结论【关键目标】!C$28,结论【关键目标】!C$28,T4218+R4219))</f>
        <v>22</v>
      </c>
      <c r="U4219" s="19">
        <f>IF((T4218+R4219)&lt;结论【关键目标】!$C$28,0,(发电量计算【计算逻辑页】!R4219+发电量计算【计算逻辑页】!T4218-结论【关键目标】!$C$28))</f>
        <v>13.997256</v>
      </c>
      <c r="V4219" s="5">
        <f t="shared" si="589"/>
        <v>4.8990396</v>
      </c>
      <c r="W4219" s="5">
        <f t="shared" si="590"/>
        <v>1.0925100707400002</v>
      </c>
      <c r="X4219" s="5">
        <f t="shared" si="593"/>
        <v>0</v>
      </c>
    </row>
    <row r="4220" spans="1:24" x14ac:dyDescent="0.15">
      <c r="A4220" s="7">
        <v>4219</v>
      </c>
      <c r="B4220" s="7">
        <v>6</v>
      </c>
      <c r="C4220" s="7">
        <v>25</v>
      </c>
      <c r="D4220" s="7">
        <v>19</v>
      </c>
      <c r="E4220" s="7">
        <v>176</v>
      </c>
      <c r="F4220" s="7">
        <v>25</v>
      </c>
      <c r="G4220" s="7">
        <v>0</v>
      </c>
      <c r="H4220" s="7">
        <f t="shared" si="585"/>
        <v>7</v>
      </c>
      <c r="I4220" s="16">
        <f t="shared" si="586"/>
        <v>45102</v>
      </c>
      <c r="J4220" s="17">
        <v>1.2267999999999999</v>
      </c>
      <c r="K4220" s="18">
        <f>G4220*结论【关键目标】!C$27*0.7735*0.001</f>
        <v>0</v>
      </c>
      <c r="L4220" s="5">
        <v>0</v>
      </c>
      <c r="M4220" s="5">
        <f>ABS(IF(L4220&lt;=0,L4220/耗电量关键数据!$B$6/1000,L4220/耗电量关键数据!$B$5/1000))</f>
        <v>0</v>
      </c>
      <c r="N4220" s="19">
        <f>耗电量关键数据!$B$14</f>
        <v>1.1688450000000001</v>
      </c>
      <c r="O4220" s="19">
        <f>耗电量关键数据!$B$15</f>
        <v>0.37403039999999999</v>
      </c>
      <c r="P4220" s="19">
        <f t="shared" si="587"/>
        <v>1.5428754000000002</v>
      </c>
      <c r="Q4220" s="19">
        <f t="shared" si="591"/>
        <v>1.5428754000000002</v>
      </c>
      <c r="R4220" s="20">
        <f t="shared" si="588"/>
        <v>-1.5428754000000002</v>
      </c>
      <c r="S4220" s="20">
        <f t="shared" si="592"/>
        <v>1.5428754000000002</v>
      </c>
      <c r="T4220" s="20">
        <f>IF((T4219+R4220)&lt;0,0,IF((T4219+R4220)&gt;结论【关键目标】!C$28,结论【关键目标】!C$28,T4219+R4220))</f>
        <v>20.4571246</v>
      </c>
      <c r="U4220" s="19">
        <f>IF((T4219+R4220)&lt;结论【关键目标】!$C$28,0,(发电量计算【计算逻辑页】!R4220+发电量计算【计算逻辑页】!T4219-结论【关键目标】!$C$28))</f>
        <v>0</v>
      </c>
      <c r="V4220" s="5">
        <f t="shared" si="589"/>
        <v>0</v>
      </c>
      <c r="W4220" s="5">
        <f t="shared" si="590"/>
        <v>0</v>
      </c>
      <c r="X4220" s="5">
        <f t="shared" si="593"/>
        <v>1.3527931507200002</v>
      </c>
    </row>
    <row r="4221" spans="1:24" x14ac:dyDescent="0.15">
      <c r="A4221" s="7">
        <v>4220</v>
      </c>
      <c r="B4221" s="7">
        <v>6</v>
      </c>
      <c r="C4221" s="7">
        <v>25</v>
      </c>
      <c r="D4221" s="7">
        <v>20</v>
      </c>
      <c r="E4221" s="7">
        <v>176</v>
      </c>
      <c r="F4221" s="7">
        <v>24</v>
      </c>
      <c r="G4221" s="7">
        <v>0</v>
      </c>
      <c r="H4221" s="7">
        <f t="shared" si="585"/>
        <v>7</v>
      </c>
      <c r="I4221" s="16">
        <f t="shared" si="586"/>
        <v>45102</v>
      </c>
      <c r="J4221" s="17">
        <v>1.2267999999999999</v>
      </c>
      <c r="K4221" s="18">
        <f>G4221*结论【关键目标】!C$27*0.7735*0.001</f>
        <v>0</v>
      </c>
      <c r="L4221" s="5">
        <v>0</v>
      </c>
      <c r="M4221" s="5">
        <f>ABS(IF(L4221&lt;=0,L4221/耗电量关键数据!$B$6/1000,L4221/耗电量关键数据!$B$5/1000))</f>
        <v>0</v>
      </c>
      <c r="N4221" s="19">
        <f>耗电量关键数据!$B$14</f>
        <v>1.1688450000000001</v>
      </c>
      <c r="O4221" s="19">
        <f>耗电量关键数据!$B$15</f>
        <v>0.37403039999999999</v>
      </c>
      <c r="P4221" s="19">
        <f t="shared" si="587"/>
        <v>1.5428754000000002</v>
      </c>
      <c r="Q4221" s="19">
        <f t="shared" si="591"/>
        <v>1.5428754000000002</v>
      </c>
      <c r="R4221" s="20">
        <f t="shared" si="588"/>
        <v>-1.5428754000000002</v>
      </c>
      <c r="S4221" s="20">
        <f t="shared" si="592"/>
        <v>1.5428754000000002</v>
      </c>
      <c r="T4221" s="20">
        <f>IF((T4220+R4221)&lt;0,0,IF((T4220+R4221)&gt;结论【关键目标】!C$28,结论【关键目标】!C$28,T4220+R4221))</f>
        <v>18.9142492</v>
      </c>
      <c r="U4221" s="19">
        <f>IF((T4220+R4221)&lt;结论【关键目标】!$C$28,0,(发电量计算【计算逻辑页】!R4221+发电量计算【计算逻辑页】!T4220-结论【关键目标】!$C$28))</f>
        <v>0</v>
      </c>
      <c r="V4221" s="5">
        <f t="shared" si="589"/>
        <v>0</v>
      </c>
      <c r="W4221" s="5">
        <f t="shared" si="590"/>
        <v>0</v>
      </c>
      <c r="X4221" s="5">
        <f t="shared" si="593"/>
        <v>1.3527931507200002</v>
      </c>
    </row>
    <row r="4222" spans="1:24" x14ac:dyDescent="0.15">
      <c r="A4222" s="7">
        <v>4221</v>
      </c>
      <c r="B4222" s="7">
        <v>6</v>
      </c>
      <c r="C4222" s="7">
        <v>25</v>
      </c>
      <c r="D4222" s="7">
        <v>21</v>
      </c>
      <c r="E4222" s="7">
        <v>176</v>
      </c>
      <c r="F4222" s="7">
        <v>25.2</v>
      </c>
      <c r="G4222" s="7">
        <v>0</v>
      </c>
      <c r="H4222" s="7">
        <f t="shared" si="585"/>
        <v>7</v>
      </c>
      <c r="I4222" s="16">
        <f t="shared" si="586"/>
        <v>45102</v>
      </c>
      <c r="J4222" s="17">
        <v>1.2267999999999999</v>
      </c>
      <c r="K4222" s="18">
        <f>G4222*结论【关键目标】!C$27*0.7735*0.001</f>
        <v>0</v>
      </c>
      <c r="L4222" s="5">
        <v>0</v>
      </c>
      <c r="M4222" s="5">
        <f>ABS(IF(L4222&lt;=0,L4222/耗电量关键数据!$B$6/1000,L4222/耗电量关键数据!$B$5/1000))</f>
        <v>0</v>
      </c>
      <c r="N4222" s="19">
        <f>耗电量关键数据!$B$14</f>
        <v>1.1688450000000001</v>
      </c>
      <c r="O4222" s="19">
        <f>耗电量关键数据!$B$15</f>
        <v>0.37403039999999999</v>
      </c>
      <c r="P4222" s="19">
        <f t="shared" si="587"/>
        <v>1.5428754000000002</v>
      </c>
      <c r="Q4222" s="19">
        <f t="shared" si="591"/>
        <v>1.5428754000000002</v>
      </c>
      <c r="R4222" s="20">
        <f t="shared" si="588"/>
        <v>-1.5428754000000002</v>
      </c>
      <c r="S4222" s="20">
        <f t="shared" si="592"/>
        <v>1.5428754000000002</v>
      </c>
      <c r="T4222" s="20">
        <f>IF((T4221+R4222)&lt;0,0,IF((T4221+R4222)&gt;结论【关键目标】!C$28,结论【关键目标】!C$28,T4221+R4222))</f>
        <v>17.371373800000001</v>
      </c>
      <c r="U4222" s="19">
        <f>IF((T4221+R4222)&lt;结论【关键目标】!$C$28,0,(发电量计算【计算逻辑页】!R4222+发电量计算【计算逻辑页】!T4221-结论【关键目标】!$C$28))</f>
        <v>0</v>
      </c>
      <c r="V4222" s="5">
        <f t="shared" si="589"/>
        <v>0</v>
      </c>
      <c r="W4222" s="5">
        <f t="shared" si="590"/>
        <v>0</v>
      </c>
      <c r="X4222" s="5">
        <f t="shared" si="593"/>
        <v>1.3527931507200002</v>
      </c>
    </row>
    <row r="4223" spans="1:24" x14ac:dyDescent="0.15">
      <c r="A4223" s="7">
        <v>4222</v>
      </c>
      <c r="B4223" s="7">
        <v>6</v>
      </c>
      <c r="C4223" s="7">
        <v>25</v>
      </c>
      <c r="D4223" s="7">
        <v>22</v>
      </c>
      <c r="E4223" s="7">
        <v>176</v>
      </c>
      <c r="F4223" s="7">
        <v>24</v>
      </c>
      <c r="G4223" s="7">
        <v>0</v>
      </c>
      <c r="H4223" s="7">
        <f t="shared" si="585"/>
        <v>7</v>
      </c>
      <c r="I4223" s="16">
        <f t="shared" si="586"/>
        <v>45102</v>
      </c>
      <c r="J4223" s="17">
        <v>0.70809999999999995</v>
      </c>
      <c r="K4223" s="18">
        <f>G4223*结论【关键目标】!C$27*0.7735*0.001</f>
        <v>0</v>
      </c>
      <c r="L4223" s="5">
        <v>0</v>
      </c>
      <c r="M4223" s="5">
        <f>ABS(IF(L4223&lt;=0,L4223/耗电量关键数据!$B$6/1000,L4223/耗电量关键数据!$B$5/1000))</f>
        <v>0</v>
      </c>
      <c r="N4223" s="19">
        <f>耗电量关键数据!$B$14</f>
        <v>1.1688450000000001</v>
      </c>
      <c r="O4223" s="19">
        <f>耗电量关键数据!$B$15</f>
        <v>0.37403039999999999</v>
      </c>
      <c r="P4223" s="19">
        <f t="shared" si="587"/>
        <v>1.5428754000000002</v>
      </c>
      <c r="Q4223" s="19">
        <f t="shared" si="591"/>
        <v>0</v>
      </c>
      <c r="R4223" s="20">
        <f t="shared" si="588"/>
        <v>0</v>
      </c>
      <c r="S4223" s="20">
        <f t="shared" si="592"/>
        <v>0</v>
      </c>
      <c r="T4223" s="20">
        <f>IF((T4222+R4223)&lt;0,0,IF((T4222+R4223)&gt;结论【关键目标】!C$28,结论【关键目标】!C$28,T4222+R4223))</f>
        <v>17.371373800000001</v>
      </c>
      <c r="U4223" s="19">
        <f>IF((T4222+R4223)&lt;结论【关键目标】!$C$28,0,(发电量计算【计算逻辑页】!R4223+发电量计算【计算逻辑页】!T4222-结论【关键目标】!$C$28))</f>
        <v>0</v>
      </c>
      <c r="V4223" s="5">
        <f t="shared" si="589"/>
        <v>0</v>
      </c>
      <c r="W4223" s="5">
        <f t="shared" si="590"/>
        <v>0</v>
      </c>
      <c r="X4223" s="5">
        <f t="shared" si="593"/>
        <v>0</v>
      </c>
    </row>
    <row r="4224" spans="1:24" x14ac:dyDescent="0.15">
      <c r="A4224" s="7">
        <v>4223</v>
      </c>
      <c r="B4224" s="7">
        <v>6</v>
      </c>
      <c r="C4224" s="7">
        <v>25</v>
      </c>
      <c r="D4224" s="7">
        <v>23</v>
      </c>
      <c r="E4224" s="7">
        <v>176</v>
      </c>
      <c r="F4224" s="7">
        <v>21</v>
      </c>
      <c r="G4224" s="7">
        <v>0</v>
      </c>
      <c r="H4224" s="7">
        <f t="shared" si="585"/>
        <v>7</v>
      </c>
      <c r="I4224" s="16">
        <f t="shared" si="586"/>
        <v>45102</v>
      </c>
      <c r="J4224" s="17">
        <v>0.70809999999999995</v>
      </c>
      <c r="K4224" s="18">
        <f>G4224*结论【关键目标】!C$27*0.7735*0.001</f>
        <v>0</v>
      </c>
      <c r="L4224" s="5">
        <v>0</v>
      </c>
      <c r="M4224" s="5">
        <f>ABS(IF(L4224&lt;=0,L4224/耗电量关键数据!$B$6/1000,L4224/耗电量关键数据!$B$5/1000))</f>
        <v>0</v>
      </c>
      <c r="N4224" s="19">
        <f>耗电量关键数据!$B$14</f>
        <v>1.1688450000000001</v>
      </c>
      <c r="O4224" s="19">
        <f>耗电量关键数据!$B$15</f>
        <v>0.37403039999999999</v>
      </c>
      <c r="P4224" s="19">
        <f t="shared" si="587"/>
        <v>1.5428754000000002</v>
      </c>
      <c r="Q4224" s="19">
        <f t="shared" si="591"/>
        <v>0</v>
      </c>
      <c r="R4224" s="20">
        <f t="shared" si="588"/>
        <v>0</v>
      </c>
      <c r="S4224" s="20">
        <f t="shared" si="592"/>
        <v>0</v>
      </c>
      <c r="T4224" s="20">
        <f>IF((T4223+R4224)&lt;0,0,IF((T4223+R4224)&gt;结论【关键目标】!C$28,结论【关键目标】!C$28,T4223+R4224))</f>
        <v>17.371373800000001</v>
      </c>
      <c r="U4224" s="19">
        <f>IF((T4223+R4224)&lt;结论【关键目标】!$C$28,0,(发电量计算【计算逻辑页】!R4224+发电量计算【计算逻辑页】!T4223-结论【关键目标】!$C$28))</f>
        <v>0</v>
      </c>
      <c r="V4224" s="5">
        <f t="shared" si="589"/>
        <v>0</v>
      </c>
      <c r="W4224" s="5">
        <f t="shared" si="590"/>
        <v>0</v>
      </c>
      <c r="X4224" s="5">
        <f t="shared" si="593"/>
        <v>0</v>
      </c>
    </row>
    <row r="4225" spans="1:24" x14ac:dyDescent="0.15">
      <c r="A4225" s="7">
        <v>4224</v>
      </c>
      <c r="B4225" s="7">
        <v>6</v>
      </c>
      <c r="C4225" s="7">
        <v>25</v>
      </c>
      <c r="D4225" s="7">
        <v>24</v>
      </c>
      <c r="E4225" s="7">
        <v>176</v>
      </c>
      <c r="F4225" s="7">
        <v>22.5</v>
      </c>
      <c r="G4225" s="7">
        <v>0</v>
      </c>
      <c r="H4225" s="7">
        <f t="shared" si="585"/>
        <v>7</v>
      </c>
      <c r="I4225" s="16">
        <f t="shared" si="586"/>
        <v>45102</v>
      </c>
      <c r="J4225" s="17">
        <v>0.2407</v>
      </c>
      <c r="K4225" s="18">
        <f>G4225*结论【关键目标】!C$27*0.7735*0.001</f>
        <v>0</v>
      </c>
      <c r="L4225" s="5">
        <v>0</v>
      </c>
      <c r="M4225" s="5">
        <f>ABS(IF(L4225&lt;=0,L4225/耗电量关键数据!$B$6/1000,L4225/耗电量关键数据!$B$5/1000))</f>
        <v>0</v>
      </c>
      <c r="N4225" s="19">
        <f>耗电量关键数据!$B$14</f>
        <v>1.1688450000000001</v>
      </c>
      <c r="O4225" s="19">
        <f>耗电量关键数据!$B$15</f>
        <v>0.37403039999999999</v>
      </c>
      <c r="P4225" s="19">
        <f t="shared" si="587"/>
        <v>1.5428754000000002</v>
      </c>
      <c r="Q4225" s="19">
        <f t="shared" si="591"/>
        <v>0</v>
      </c>
      <c r="R4225" s="20">
        <f t="shared" si="588"/>
        <v>0</v>
      </c>
      <c r="S4225" s="20">
        <f t="shared" si="592"/>
        <v>0</v>
      </c>
      <c r="T4225" s="20">
        <f>IF((T4224+R4225)&lt;0,0,IF((T4224+R4225)&gt;结论【关键目标】!C$28,结论【关键目标】!C$28,T4224+R4225))</f>
        <v>17.371373800000001</v>
      </c>
      <c r="U4225" s="19">
        <f>IF((T4224+R4225)&lt;结论【关键目标】!$C$28,0,(发电量计算【计算逻辑页】!R4225+发电量计算【计算逻辑页】!T4224-结论【关键目标】!$C$28))</f>
        <v>0</v>
      </c>
      <c r="V4225" s="5">
        <f t="shared" si="589"/>
        <v>0</v>
      </c>
      <c r="W4225" s="5">
        <f t="shared" si="590"/>
        <v>0</v>
      </c>
      <c r="X4225" s="5">
        <f t="shared" si="593"/>
        <v>0</v>
      </c>
    </row>
    <row r="4226" spans="1:24" x14ac:dyDescent="0.15">
      <c r="A4226" s="7">
        <v>4225</v>
      </c>
      <c r="B4226" s="7">
        <v>6</v>
      </c>
      <c r="C4226" s="7">
        <v>26</v>
      </c>
      <c r="D4226" s="7">
        <v>1</v>
      </c>
      <c r="E4226" s="7">
        <v>177</v>
      </c>
      <c r="F4226" s="7">
        <v>20</v>
      </c>
      <c r="G4226" s="7">
        <v>0</v>
      </c>
      <c r="H4226" s="7">
        <f t="shared" ref="H4226:H4289" si="594">WEEKDAY(I:I,2)</f>
        <v>1</v>
      </c>
      <c r="I4226" s="16">
        <f t="shared" ref="I4226:I4289" si="595">DATE(2023,B4226,C4226)</f>
        <v>45103</v>
      </c>
      <c r="J4226" s="17">
        <v>0.2407</v>
      </c>
      <c r="K4226" s="18">
        <f>G4226*结论【关键目标】!C$27*0.7735*0.001</f>
        <v>0</v>
      </c>
      <c r="L4226" s="5">
        <v>0</v>
      </c>
      <c r="M4226" s="5">
        <f>ABS(IF(L4226&lt;=0,L4226/耗电量关键数据!$B$6/1000,L4226/耗电量关键数据!$B$5/1000))</f>
        <v>0</v>
      </c>
      <c r="N4226" s="5">
        <f>电气设备逐时使用率计算!H4202</f>
        <v>1.1688450000000001</v>
      </c>
      <c r="O4226" s="5">
        <f>灯光逐时使用率计算!H4202</f>
        <v>0.37403039999999999</v>
      </c>
      <c r="P4226" s="19">
        <f t="shared" ref="P4226:P4289" si="596">M4226+N4226+O4226</f>
        <v>1.5428754000000002</v>
      </c>
      <c r="Q4226" s="19">
        <f t="shared" si="591"/>
        <v>0</v>
      </c>
      <c r="R4226" s="20">
        <f t="shared" ref="R4226:R4289" si="597">K4226-Q4226</f>
        <v>0</v>
      </c>
      <c r="S4226" s="20">
        <f t="shared" si="592"/>
        <v>0</v>
      </c>
      <c r="T4226" s="20">
        <f>IF((T4225+R4226)&lt;0,0,IF((T4225+R4226)&gt;结论【关键目标】!C$28,结论【关键目标】!C$28,T4225+R4226))</f>
        <v>17.371373800000001</v>
      </c>
      <c r="U4226" s="19">
        <f>IF((T4225+R4226)&lt;结论【关键目标】!$C$28,0,(发电量计算【计算逻辑页】!R4226+发电量计算【计算逻辑页】!T4225-结论【关键目标】!$C$28))</f>
        <v>0</v>
      </c>
      <c r="V4226" s="5">
        <f t="shared" ref="V4226:V4289" si="598">IF(J4226&gt;0.35,U4226*0.35,0)</f>
        <v>0</v>
      </c>
      <c r="W4226" s="5">
        <f t="shared" ref="W4226:W4289" si="599">IF(P4226&gt;K4226,K4226*J4226,P4226*J4226)</f>
        <v>0</v>
      </c>
      <c r="X4226" s="5">
        <f t="shared" si="593"/>
        <v>0</v>
      </c>
    </row>
    <row r="4227" spans="1:24" x14ac:dyDescent="0.15">
      <c r="A4227" s="7">
        <v>4226</v>
      </c>
      <c r="B4227" s="7">
        <v>6</v>
      </c>
      <c r="C4227" s="7">
        <v>26</v>
      </c>
      <c r="D4227" s="7">
        <v>2</v>
      </c>
      <c r="E4227" s="7">
        <v>177</v>
      </c>
      <c r="F4227" s="7">
        <v>20</v>
      </c>
      <c r="G4227" s="7">
        <v>0</v>
      </c>
      <c r="H4227" s="7">
        <f t="shared" si="594"/>
        <v>1</v>
      </c>
      <c r="I4227" s="16">
        <f t="shared" si="595"/>
        <v>45103</v>
      </c>
      <c r="J4227" s="17">
        <v>0.2407</v>
      </c>
      <c r="K4227" s="18">
        <f>G4227*结论【关键目标】!C$27*0.7735*0.001</f>
        <v>0</v>
      </c>
      <c r="L4227" s="5">
        <v>0</v>
      </c>
      <c r="M4227" s="5">
        <f>ABS(IF(L4227&lt;=0,L4227/耗电量关键数据!$B$6/1000,L4227/耗电量关键数据!$B$5/1000))</f>
        <v>0</v>
      </c>
      <c r="N4227" s="5">
        <f>电气设备逐时使用率计算!H4203</f>
        <v>1.1688450000000001</v>
      </c>
      <c r="O4227" s="5">
        <f>灯光逐时使用率计算!H4203</f>
        <v>0.37403039999999999</v>
      </c>
      <c r="P4227" s="19">
        <f t="shared" si="596"/>
        <v>1.5428754000000002</v>
      </c>
      <c r="Q4227" s="19">
        <f t="shared" ref="Q4227:Q4290" si="600">IF(J4227&gt;0.8,P4227,0)</f>
        <v>0</v>
      </c>
      <c r="R4227" s="20">
        <f t="shared" si="597"/>
        <v>0</v>
      </c>
      <c r="S4227" s="20">
        <f t="shared" ref="S4227:S4290" si="601">IF(R4227&lt;0,ABS(R4227),0)</f>
        <v>0</v>
      </c>
      <c r="T4227" s="20">
        <f>IF((T4226+R4227)&lt;0,0,IF((T4226+R4227)&gt;结论【关键目标】!C$28,结论【关键目标】!C$28,T4226+R4227))</f>
        <v>17.371373800000001</v>
      </c>
      <c r="U4227" s="19">
        <f>IF((T4226+R4227)&lt;结论【关键目标】!$C$28,0,(发电量计算【计算逻辑页】!R4227+发电量计算【计算逻辑页】!T4226-结论【关键目标】!$C$28))</f>
        <v>0</v>
      </c>
      <c r="V4227" s="5">
        <f t="shared" si="598"/>
        <v>0</v>
      </c>
      <c r="W4227" s="5">
        <f t="shared" si="599"/>
        <v>0</v>
      </c>
      <c r="X4227" s="5">
        <f t="shared" si="593"/>
        <v>0</v>
      </c>
    </row>
    <row r="4228" spans="1:24" x14ac:dyDescent="0.15">
      <c r="A4228" s="7">
        <v>4227</v>
      </c>
      <c r="B4228" s="7">
        <v>6</v>
      </c>
      <c r="C4228" s="7">
        <v>26</v>
      </c>
      <c r="D4228" s="7">
        <v>3</v>
      </c>
      <c r="E4228" s="7">
        <v>177</v>
      </c>
      <c r="F4228" s="7">
        <v>20.100000000000001</v>
      </c>
      <c r="G4228" s="7">
        <v>0</v>
      </c>
      <c r="H4228" s="7">
        <f t="shared" si="594"/>
        <v>1</v>
      </c>
      <c r="I4228" s="16">
        <f t="shared" si="595"/>
        <v>45103</v>
      </c>
      <c r="J4228" s="17">
        <v>0.2407</v>
      </c>
      <c r="K4228" s="18">
        <f>G4228*结论【关键目标】!C$27*0.7735*0.001</f>
        <v>0</v>
      </c>
      <c r="L4228" s="5">
        <v>0</v>
      </c>
      <c r="M4228" s="5">
        <f>ABS(IF(L4228&lt;=0,L4228/耗电量关键数据!$B$6/1000,L4228/耗电量关键数据!$B$5/1000))</f>
        <v>0</v>
      </c>
      <c r="N4228" s="5">
        <f>电气设备逐时使用率计算!H4204</f>
        <v>1.1688450000000001</v>
      </c>
      <c r="O4228" s="5">
        <f>灯光逐时使用率计算!H4204</f>
        <v>0.37403039999999999</v>
      </c>
      <c r="P4228" s="19">
        <f t="shared" si="596"/>
        <v>1.5428754000000002</v>
      </c>
      <c r="Q4228" s="19">
        <f t="shared" si="600"/>
        <v>0</v>
      </c>
      <c r="R4228" s="20">
        <f t="shared" si="597"/>
        <v>0</v>
      </c>
      <c r="S4228" s="20">
        <f t="shared" si="601"/>
        <v>0</v>
      </c>
      <c r="T4228" s="20">
        <f>IF((T4227+R4228)&lt;0,0,IF((T4227+R4228)&gt;结论【关键目标】!C$28,结论【关键目标】!C$28,T4227+R4228))</f>
        <v>17.371373800000001</v>
      </c>
      <c r="U4228" s="19">
        <f>IF((T4227+R4228)&lt;结论【关键目标】!$C$28,0,(发电量计算【计算逻辑页】!R4228+发电量计算【计算逻辑页】!T4227-结论【关键目标】!$C$28))</f>
        <v>0</v>
      </c>
      <c r="V4228" s="5">
        <f t="shared" si="598"/>
        <v>0</v>
      </c>
      <c r="W4228" s="5">
        <f t="shared" si="599"/>
        <v>0</v>
      </c>
      <c r="X4228" s="5">
        <f t="shared" ref="X4228:X4291" si="602">(J4228-0.35)*IF(T4228&gt;S4228,S4228,T4228)</f>
        <v>0</v>
      </c>
    </row>
    <row r="4229" spans="1:24" x14ac:dyDescent="0.15">
      <c r="A4229" s="7">
        <v>4228</v>
      </c>
      <c r="B4229" s="7">
        <v>6</v>
      </c>
      <c r="C4229" s="7">
        <v>26</v>
      </c>
      <c r="D4229" s="7">
        <v>4</v>
      </c>
      <c r="E4229" s="7">
        <v>177</v>
      </c>
      <c r="F4229" s="7">
        <v>18</v>
      </c>
      <c r="G4229" s="7">
        <v>0</v>
      </c>
      <c r="H4229" s="7">
        <f t="shared" si="594"/>
        <v>1</v>
      </c>
      <c r="I4229" s="16">
        <f t="shared" si="595"/>
        <v>45103</v>
      </c>
      <c r="J4229" s="17">
        <v>0.2407</v>
      </c>
      <c r="K4229" s="18">
        <f>G4229*结论【关键目标】!C$27*0.7735*0.001</f>
        <v>0</v>
      </c>
      <c r="L4229" s="5">
        <v>0</v>
      </c>
      <c r="M4229" s="5">
        <f>ABS(IF(L4229&lt;=0,L4229/耗电量关键数据!$B$6/1000,L4229/耗电量关键数据!$B$5/1000))</f>
        <v>0</v>
      </c>
      <c r="N4229" s="5">
        <f>电气设备逐时使用率计算!H4205</f>
        <v>1.1688450000000001</v>
      </c>
      <c r="O4229" s="5">
        <f>灯光逐时使用率计算!H4205</f>
        <v>0.37403039999999999</v>
      </c>
      <c r="P4229" s="19">
        <f t="shared" si="596"/>
        <v>1.5428754000000002</v>
      </c>
      <c r="Q4229" s="19">
        <f t="shared" si="600"/>
        <v>0</v>
      </c>
      <c r="R4229" s="20">
        <f t="shared" si="597"/>
        <v>0</v>
      </c>
      <c r="S4229" s="20">
        <f t="shared" si="601"/>
        <v>0</v>
      </c>
      <c r="T4229" s="20">
        <f>IF((T4228+R4229)&lt;0,0,IF((T4228+R4229)&gt;结论【关键目标】!C$28,结论【关键目标】!C$28,T4228+R4229))</f>
        <v>17.371373800000001</v>
      </c>
      <c r="U4229" s="19">
        <f>IF((T4228+R4229)&lt;结论【关键目标】!$C$28,0,(发电量计算【计算逻辑页】!R4229+发电量计算【计算逻辑页】!T4228-结论【关键目标】!$C$28))</f>
        <v>0</v>
      </c>
      <c r="V4229" s="5">
        <f t="shared" si="598"/>
        <v>0</v>
      </c>
      <c r="W4229" s="5">
        <f t="shared" si="599"/>
        <v>0</v>
      </c>
      <c r="X4229" s="5">
        <f t="shared" si="602"/>
        <v>0</v>
      </c>
    </row>
    <row r="4230" spans="1:24" x14ac:dyDescent="0.15">
      <c r="A4230" s="7">
        <v>4229</v>
      </c>
      <c r="B4230" s="7">
        <v>6</v>
      </c>
      <c r="C4230" s="7">
        <v>26</v>
      </c>
      <c r="D4230" s="7">
        <v>5</v>
      </c>
      <c r="E4230" s="7">
        <v>177</v>
      </c>
      <c r="F4230" s="7">
        <v>18</v>
      </c>
      <c r="G4230" s="7">
        <v>11.4</v>
      </c>
      <c r="H4230" s="7">
        <f t="shared" si="594"/>
        <v>1</v>
      </c>
      <c r="I4230" s="16">
        <f t="shared" si="595"/>
        <v>45103</v>
      </c>
      <c r="J4230" s="17">
        <v>0.2407</v>
      </c>
      <c r="K4230" s="18">
        <f>G4230*结论【关键目标】!C$27*0.7735*0.001</f>
        <v>1.0581479999999999</v>
      </c>
      <c r="L4230" s="5">
        <v>0</v>
      </c>
      <c r="M4230" s="5">
        <f>ABS(IF(L4230&lt;=0,L4230/耗电量关键数据!$B$6/1000,L4230/耗电量关键数据!$B$5/1000))</f>
        <v>0</v>
      </c>
      <c r="N4230" s="5">
        <f>电气设备逐时使用率计算!H4206</f>
        <v>1.1688450000000001</v>
      </c>
      <c r="O4230" s="5">
        <f>灯光逐时使用率计算!H4206</f>
        <v>0.37403039999999999</v>
      </c>
      <c r="P4230" s="19">
        <f t="shared" si="596"/>
        <v>1.5428754000000002</v>
      </c>
      <c r="Q4230" s="19">
        <f t="shared" si="600"/>
        <v>0</v>
      </c>
      <c r="R4230" s="20">
        <f t="shared" si="597"/>
        <v>1.0581479999999999</v>
      </c>
      <c r="S4230" s="20">
        <f t="shared" si="601"/>
        <v>0</v>
      </c>
      <c r="T4230" s="20">
        <f>IF((T4229+R4230)&lt;0,0,IF((T4229+R4230)&gt;结论【关键目标】!C$28,结论【关键目标】!C$28,T4229+R4230))</f>
        <v>18.4295218</v>
      </c>
      <c r="U4230" s="19">
        <f>IF((T4229+R4230)&lt;结论【关键目标】!$C$28,0,(发电量计算【计算逻辑页】!R4230+发电量计算【计算逻辑页】!T4229-结论【关键目标】!$C$28))</f>
        <v>0</v>
      </c>
      <c r="V4230" s="5">
        <f t="shared" si="598"/>
        <v>0</v>
      </c>
      <c r="W4230" s="5">
        <f t="shared" si="599"/>
        <v>0.25469622359999994</v>
      </c>
      <c r="X4230" s="5">
        <f t="shared" si="602"/>
        <v>0</v>
      </c>
    </row>
    <row r="4231" spans="1:24" x14ac:dyDescent="0.15">
      <c r="A4231" s="7">
        <v>4230</v>
      </c>
      <c r="B4231" s="7">
        <v>6</v>
      </c>
      <c r="C4231" s="7">
        <v>26</v>
      </c>
      <c r="D4231" s="7">
        <v>6</v>
      </c>
      <c r="E4231" s="7">
        <v>177</v>
      </c>
      <c r="F4231" s="7">
        <v>19</v>
      </c>
      <c r="G4231" s="7">
        <v>99.3</v>
      </c>
      <c r="H4231" s="7">
        <f t="shared" si="594"/>
        <v>1</v>
      </c>
      <c r="I4231" s="16">
        <f t="shared" si="595"/>
        <v>45103</v>
      </c>
      <c r="J4231" s="17">
        <v>0.2407</v>
      </c>
      <c r="K4231" s="18">
        <f>G4231*结论【关键目标】!C$27*0.7735*0.001</f>
        <v>9.2170260000000006</v>
      </c>
      <c r="L4231" s="5">
        <v>0</v>
      </c>
      <c r="M4231" s="5">
        <f>ABS(IF(L4231&lt;=0,L4231/耗电量关键数据!$B$6/1000,L4231/耗电量关键数据!$B$5/1000))</f>
        <v>0</v>
      </c>
      <c r="N4231" s="5">
        <f>电气设备逐时使用率计算!H4207</f>
        <v>1.1688450000000001</v>
      </c>
      <c r="O4231" s="5">
        <f>灯光逐时使用率计算!H4207</f>
        <v>0.37403039999999999</v>
      </c>
      <c r="P4231" s="19">
        <f t="shared" si="596"/>
        <v>1.5428754000000002</v>
      </c>
      <c r="Q4231" s="19">
        <f t="shared" si="600"/>
        <v>0</v>
      </c>
      <c r="R4231" s="20">
        <f t="shared" si="597"/>
        <v>9.2170260000000006</v>
      </c>
      <c r="S4231" s="20">
        <f t="shared" si="601"/>
        <v>0</v>
      </c>
      <c r="T4231" s="20">
        <f>IF((T4230+R4231)&lt;0,0,IF((T4230+R4231)&gt;结论【关键目标】!C$28,结论【关键目标】!C$28,T4230+R4231))</f>
        <v>22</v>
      </c>
      <c r="U4231" s="19">
        <f>IF((T4230+R4231)&lt;结论【关键目标】!$C$28,0,(发电量计算【计算逻辑页】!R4231+发电量计算【计算逻辑页】!T4230-结论【关键目标】!$C$28))</f>
        <v>5.6465478000000004</v>
      </c>
      <c r="V4231" s="5">
        <f t="shared" si="598"/>
        <v>0</v>
      </c>
      <c r="W4231" s="5">
        <f t="shared" si="599"/>
        <v>0.37137010878000004</v>
      </c>
      <c r="X4231" s="5">
        <f t="shared" si="602"/>
        <v>0</v>
      </c>
    </row>
    <row r="4232" spans="1:24" x14ac:dyDescent="0.15">
      <c r="A4232" s="7">
        <v>4231</v>
      </c>
      <c r="B4232" s="7">
        <v>6</v>
      </c>
      <c r="C4232" s="7">
        <v>26</v>
      </c>
      <c r="D4232" s="7">
        <v>7</v>
      </c>
      <c r="E4232" s="7">
        <v>177</v>
      </c>
      <c r="F4232" s="7">
        <v>18</v>
      </c>
      <c r="G4232" s="7">
        <v>202.3</v>
      </c>
      <c r="H4232" s="7">
        <f t="shared" si="594"/>
        <v>1</v>
      </c>
      <c r="I4232" s="16">
        <f t="shared" si="595"/>
        <v>45103</v>
      </c>
      <c r="J4232" s="17">
        <v>0.2407</v>
      </c>
      <c r="K4232" s="18">
        <f>G4232*结论【关键目标】!C$27*0.7735*0.001</f>
        <v>18.777486</v>
      </c>
      <c r="L4232" s="5">
        <v>0</v>
      </c>
      <c r="M4232" s="5">
        <f>ABS(IF(L4232&lt;=0,L4232/耗电量关键数据!$B$6/1000,L4232/耗电量关键数据!$B$5/1000))</f>
        <v>0</v>
      </c>
      <c r="N4232" s="5">
        <f>电气设备逐时使用率计算!H4208</f>
        <v>2.3376900000000003</v>
      </c>
      <c r="O4232" s="5">
        <f>灯光逐时使用率计算!H4208</f>
        <v>1.2467680000000001</v>
      </c>
      <c r="P4232" s="19">
        <f t="shared" si="596"/>
        <v>3.5844580000000006</v>
      </c>
      <c r="Q4232" s="19">
        <f t="shared" si="600"/>
        <v>0</v>
      </c>
      <c r="R4232" s="20">
        <f t="shared" si="597"/>
        <v>18.777486</v>
      </c>
      <c r="S4232" s="20">
        <f t="shared" si="601"/>
        <v>0</v>
      </c>
      <c r="T4232" s="20">
        <f>IF((T4231+R4232)&lt;0,0,IF((T4231+R4232)&gt;结论【关键目标】!C$28,结论【关键目标】!C$28,T4231+R4232))</f>
        <v>22</v>
      </c>
      <c r="U4232" s="19">
        <f>IF((T4231+R4232)&lt;结论【关键目标】!$C$28,0,(发电量计算【计算逻辑页】!R4232+发电量计算【计算逻辑页】!T4231-结论【关键目标】!$C$28))</f>
        <v>18.777485999999996</v>
      </c>
      <c r="V4232" s="5">
        <f t="shared" si="598"/>
        <v>0</v>
      </c>
      <c r="W4232" s="5">
        <f t="shared" si="599"/>
        <v>0.8627790406000001</v>
      </c>
      <c r="X4232" s="5">
        <f t="shared" si="602"/>
        <v>0</v>
      </c>
    </row>
    <row r="4233" spans="1:24" x14ac:dyDescent="0.15">
      <c r="A4233" s="7">
        <v>4232</v>
      </c>
      <c r="B4233" s="7">
        <v>6</v>
      </c>
      <c r="C4233" s="7">
        <v>26</v>
      </c>
      <c r="D4233" s="7">
        <v>8</v>
      </c>
      <c r="E4233" s="7">
        <v>177</v>
      </c>
      <c r="F4233" s="7">
        <v>20</v>
      </c>
      <c r="G4233" s="7">
        <v>355.7</v>
      </c>
      <c r="H4233" s="7">
        <f t="shared" si="594"/>
        <v>1</v>
      </c>
      <c r="I4233" s="16">
        <f t="shared" si="595"/>
        <v>45103</v>
      </c>
      <c r="J4233" s="17">
        <v>0.70809999999999995</v>
      </c>
      <c r="K4233" s="18">
        <f>G4233*结论【关键目标】!C$27*0.7735*0.001</f>
        <v>33.016074000000003</v>
      </c>
      <c r="L4233" s="5">
        <v>20486.384099999999</v>
      </c>
      <c r="M4233" s="5">
        <f>ABS(IF(L4233&lt;=0,L4233/耗电量关键数据!$B$6/1000,L4233/耗电量关键数据!$B$5/1000))</f>
        <v>5.8532525999999994</v>
      </c>
      <c r="N4233" s="5">
        <f>电气设备逐时使用率计算!H4209</f>
        <v>11.688450000000001</v>
      </c>
      <c r="O4233" s="5">
        <f>灯光逐时使用率计算!H4209</f>
        <v>6.2338399999999998</v>
      </c>
      <c r="P4233" s="19">
        <f t="shared" si="596"/>
        <v>23.775542600000001</v>
      </c>
      <c r="Q4233" s="19">
        <f t="shared" si="600"/>
        <v>0</v>
      </c>
      <c r="R4233" s="20">
        <f t="shared" si="597"/>
        <v>33.016074000000003</v>
      </c>
      <c r="S4233" s="20">
        <f t="shared" si="601"/>
        <v>0</v>
      </c>
      <c r="T4233" s="20">
        <f>IF((T4232+R4233)&lt;0,0,IF((T4232+R4233)&gt;结论【关键目标】!C$28,结论【关键目标】!C$28,T4232+R4233))</f>
        <v>22</v>
      </c>
      <c r="U4233" s="19">
        <f>IF((T4232+R4233)&lt;结论【关键目标】!$C$28,0,(发电量计算【计算逻辑页】!R4233+发电量计算【计算逻辑页】!T4232-结论【关键目标】!$C$28))</f>
        <v>33.016074000000003</v>
      </c>
      <c r="V4233" s="5">
        <f t="shared" si="598"/>
        <v>11.555625900000001</v>
      </c>
      <c r="W4233" s="5">
        <f t="shared" si="599"/>
        <v>16.835461715059999</v>
      </c>
      <c r="X4233" s="5">
        <f t="shared" si="602"/>
        <v>0</v>
      </c>
    </row>
    <row r="4234" spans="1:24" x14ac:dyDescent="0.15">
      <c r="A4234" s="7">
        <v>4233</v>
      </c>
      <c r="B4234" s="7">
        <v>6</v>
      </c>
      <c r="C4234" s="7">
        <v>26</v>
      </c>
      <c r="D4234" s="7">
        <v>9</v>
      </c>
      <c r="E4234" s="7">
        <v>177</v>
      </c>
      <c r="F4234" s="7">
        <v>23.1</v>
      </c>
      <c r="G4234" s="7">
        <v>554.79999999999995</v>
      </c>
      <c r="H4234" s="7">
        <f t="shared" si="594"/>
        <v>1</v>
      </c>
      <c r="I4234" s="16">
        <f t="shared" si="595"/>
        <v>45103</v>
      </c>
      <c r="J4234" s="17">
        <v>0.70809999999999995</v>
      </c>
      <c r="K4234" s="18">
        <f>G4234*结论【关键目标】!C$27*0.7735*0.001</f>
        <v>51.496535999999999</v>
      </c>
      <c r="L4234" s="5">
        <v>38189.62616</v>
      </c>
      <c r="M4234" s="5">
        <f>ABS(IF(L4234&lt;=0,L4234/耗电量关键数据!$B$6/1000,L4234/耗电量关键数据!$B$5/1000))</f>
        <v>10.91132176</v>
      </c>
      <c r="N4234" s="5">
        <f>电气设备逐时使用率计算!H4210</f>
        <v>22.208055000000002</v>
      </c>
      <c r="O4234" s="5">
        <f>灯光逐时使用率计算!H4210</f>
        <v>11.844296</v>
      </c>
      <c r="P4234" s="19">
        <f t="shared" si="596"/>
        <v>44.963672760000001</v>
      </c>
      <c r="Q4234" s="19">
        <f t="shared" si="600"/>
        <v>0</v>
      </c>
      <c r="R4234" s="20">
        <f t="shared" si="597"/>
        <v>51.496535999999999</v>
      </c>
      <c r="S4234" s="20">
        <f t="shared" si="601"/>
        <v>0</v>
      </c>
      <c r="T4234" s="20">
        <f>IF((T4233+R4234)&lt;0,0,IF((T4233+R4234)&gt;结论【关键目标】!C$28,结论【关键目标】!C$28,T4233+R4234))</f>
        <v>22</v>
      </c>
      <c r="U4234" s="19">
        <f>IF((T4233+R4234)&lt;结论【关键目标】!$C$28,0,(发电量计算【计算逻辑页】!R4234+发电量计算【计算逻辑页】!T4233-结论【关键目标】!$C$28))</f>
        <v>51.496535999999992</v>
      </c>
      <c r="V4234" s="5">
        <f t="shared" si="598"/>
        <v>18.023787599999995</v>
      </c>
      <c r="W4234" s="5">
        <f t="shared" si="599"/>
        <v>31.838776681355998</v>
      </c>
      <c r="X4234" s="5">
        <f t="shared" si="602"/>
        <v>0</v>
      </c>
    </row>
    <row r="4235" spans="1:24" x14ac:dyDescent="0.15">
      <c r="A4235" s="7">
        <v>4234</v>
      </c>
      <c r="B4235" s="7">
        <v>6</v>
      </c>
      <c r="C4235" s="7">
        <v>26</v>
      </c>
      <c r="D4235" s="7">
        <v>10</v>
      </c>
      <c r="E4235" s="7">
        <v>177</v>
      </c>
      <c r="F4235" s="7">
        <v>24</v>
      </c>
      <c r="G4235" s="7">
        <v>689.9</v>
      </c>
      <c r="H4235" s="7">
        <f t="shared" si="594"/>
        <v>1</v>
      </c>
      <c r="I4235" s="16">
        <f t="shared" si="595"/>
        <v>45103</v>
      </c>
      <c r="J4235" s="17">
        <v>0.70809999999999995</v>
      </c>
      <c r="K4235" s="18">
        <f>G4235*结论【关键目标】!C$27*0.7735*0.001</f>
        <v>64.036518000000001</v>
      </c>
      <c r="L4235" s="5">
        <v>46262.719559999998</v>
      </c>
      <c r="M4235" s="5">
        <f>ABS(IF(L4235&lt;=0,L4235/耗电量关键数据!$B$6/1000,L4235/耗电量关键数据!$B$5/1000))</f>
        <v>13.217919874285714</v>
      </c>
      <c r="N4235" s="5">
        <f>电气设备逐时使用率计算!H4211</f>
        <v>22.208055000000002</v>
      </c>
      <c r="O4235" s="5">
        <f>灯光逐时使用率计算!H4211</f>
        <v>11.844296</v>
      </c>
      <c r="P4235" s="19">
        <f t="shared" si="596"/>
        <v>47.270270874285714</v>
      </c>
      <c r="Q4235" s="19">
        <f t="shared" si="600"/>
        <v>0</v>
      </c>
      <c r="R4235" s="20">
        <f t="shared" si="597"/>
        <v>64.036518000000001</v>
      </c>
      <c r="S4235" s="20">
        <f t="shared" si="601"/>
        <v>0</v>
      </c>
      <c r="T4235" s="20">
        <f>IF((T4234+R4235)&lt;0,0,IF((T4234+R4235)&gt;结论【关键目标】!C$28,结论【关键目标】!C$28,T4234+R4235))</f>
        <v>22</v>
      </c>
      <c r="U4235" s="19">
        <f>IF((T4234+R4235)&lt;结论【关键目标】!$C$28,0,(发电量计算【计算逻辑页】!R4235+发电量计算【计算逻辑页】!T4234-结论【关键目标】!$C$28))</f>
        <v>64.036518000000001</v>
      </c>
      <c r="V4235" s="5">
        <f t="shared" si="598"/>
        <v>22.412781299999999</v>
      </c>
      <c r="W4235" s="5">
        <f t="shared" si="599"/>
        <v>33.472078806081711</v>
      </c>
      <c r="X4235" s="5">
        <f t="shared" si="602"/>
        <v>0</v>
      </c>
    </row>
    <row r="4236" spans="1:24" x14ac:dyDescent="0.15">
      <c r="A4236" s="7">
        <v>4235</v>
      </c>
      <c r="B4236" s="7">
        <v>6</v>
      </c>
      <c r="C4236" s="7">
        <v>26</v>
      </c>
      <c r="D4236" s="7">
        <v>11</v>
      </c>
      <c r="E4236" s="7">
        <v>177</v>
      </c>
      <c r="F4236" s="7">
        <v>26</v>
      </c>
      <c r="G4236" s="7">
        <v>747</v>
      </c>
      <c r="H4236" s="7">
        <f t="shared" si="594"/>
        <v>1</v>
      </c>
      <c r="I4236" s="16">
        <f t="shared" si="595"/>
        <v>45103</v>
      </c>
      <c r="J4236" s="17">
        <v>1.2267999999999999</v>
      </c>
      <c r="K4236" s="18">
        <f>G4236*结论【关键目标】!C$27*0.7735*0.001</f>
        <v>69.336539999999999</v>
      </c>
      <c r="L4236" s="5">
        <v>51208.845520000003</v>
      </c>
      <c r="M4236" s="5">
        <f>ABS(IF(L4236&lt;=0,L4236/耗电量关键数据!$B$6/1000,L4236/耗电量关键数据!$B$5/1000))</f>
        <v>14.631098720000001</v>
      </c>
      <c r="N4236" s="5">
        <f>电气设备逐时使用率计算!H4212</f>
        <v>22.208055000000002</v>
      </c>
      <c r="O4236" s="5">
        <f>灯光逐时使用率计算!H4212</f>
        <v>11.844296</v>
      </c>
      <c r="P4236" s="19">
        <f t="shared" si="596"/>
        <v>48.683449719999999</v>
      </c>
      <c r="Q4236" s="19">
        <f t="shared" si="600"/>
        <v>48.683449719999999</v>
      </c>
      <c r="R4236" s="20">
        <f t="shared" si="597"/>
        <v>20.653090280000001</v>
      </c>
      <c r="S4236" s="20">
        <f t="shared" si="601"/>
        <v>0</v>
      </c>
      <c r="T4236" s="20">
        <f>IF((T4235+R4236)&lt;0,0,IF((T4235+R4236)&gt;结论【关键目标】!C$28,结论【关键目标】!C$28,T4235+R4236))</f>
        <v>22</v>
      </c>
      <c r="U4236" s="19">
        <f>IF((T4235+R4236)&lt;结论【关键目标】!$C$28,0,(发电量计算【计算逻辑页】!R4236+发电量计算【计算逻辑页】!T4235-结论【关键目标】!$C$28))</f>
        <v>20.653090280000001</v>
      </c>
      <c r="V4236" s="5">
        <f t="shared" si="598"/>
        <v>7.2285815979999999</v>
      </c>
      <c r="W4236" s="5">
        <f t="shared" si="599"/>
        <v>59.724856116495992</v>
      </c>
      <c r="X4236" s="5">
        <f t="shared" si="602"/>
        <v>0</v>
      </c>
    </row>
    <row r="4237" spans="1:24" x14ac:dyDescent="0.15">
      <c r="A4237" s="7">
        <v>4236</v>
      </c>
      <c r="B4237" s="7">
        <v>6</v>
      </c>
      <c r="C4237" s="7">
        <v>26</v>
      </c>
      <c r="D4237" s="7">
        <v>12</v>
      </c>
      <c r="E4237" s="7">
        <v>177</v>
      </c>
      <c r="F4237" s="7">
        <v>28.1</v>
      </c>
      <c r="G4237" s="7">
        <v>760.1</v>
      </c>
      <c r="H4237" s="7">
        <f t="shared" si="594"/>
        <v>1</v>
      </c>
      <c r="I4237" s="16">
        <f t="shared" si="595"/>
        <v>45103</v>
      </c>
      <c r="J4237" s="17">
        <v>1.2267999999999999</v>
      </c>
      <c r="K4237" s="18">
        <f>G4237*结论【关键目标】!C$27*0.7735*0.001</f>
        <v>70.552482000000012</v>
      </c>
      <c r="L4237" s="5">
        <v>46461.956250000003</v>
      </c>
      <c r="M4237" s="5">
        <f>ABS(IF(L4237&lt;=0,L4237/耗电量关键数据!$B$6/1000,L4237/耗电量关键数据!$B$5/1000))</f>
        <v>13.274844642857143</v>
      </c>
      <c r="N4237" s="5">
        <f>电气设备逐时使用率计算!H4213</f>
        <v>11.688450000000001</v>
      </c>
      <c r="O4237" s="5">
        <f>灯光逐时使用率计算!H4213</f>
        <v>9.9741440000000008</v>
      </c>
      <c r="P4237" s="19">
        <f t="shared" si="596"/>
        <v>34.937438642857146</v>
      </c>
      <c r="Q4237" s="19">
        <f t="shared" si="600"/>
        <v>34.937438642857146</v>
      </c>
      <c r="R4237" s="20">
        <f t="shared" si="597"/>
        <v>35.615043357142866</v>
      </c>
      <c r="S4237" s="20">
        <f t="shared" si="601"/>
        <v>0</v>
      </c>
      <c r="T4237" s="20">
        <f>IF((T4236+R4237)&lt;0,0,IF((T4236+R4237)&gt;结论【关键目标】!C$28,结论【关键目标】!C$28,T4236+R4237))</f>
        <v>22</v>
      </c>
      <c r="U4237" s="19">
        <f>IF((T4236+R4237)&lt;结论【关键目标】!$C$28,0,(发电量计算【计算逻辑页】!R4237+发电量计算【计算逻辑页】!T4236-结论【关键目标】!$C$28))</f>
        <v>35.615043357142866</v>
      </c>
      <c r="V4237" s="5">
        <f t="shared" si="598"/>
        <v>12.465265175000003</v>
      </c>
      <c r="W4237" s="5">
        <f t="shared" si="599"/>
        <v>42.861249727057142</v>
      </c>
      <c r="X4237" s="5">
        <f t="shared" si="602"/>
        <v>0</v>
      </c>
    </row>
    <row r="4238" spans="1:24" x14ac:dyDescent="0.15">
      <c r="A4238" s="7">
        <v>4237</v>
      </c>
      <c r="B4238" s="7">
        <v>6</v>
      </c>
      <c r="C4238" s="7">
        <v>26</v>
      </c>
      <c r="D4238" s="7">
        <v>13</v>
      </c>
      <c r="E4238" s="7">
        <v>177</v>
      </c>
      <c r="F4238" s="7">
        <v>29</v>
      </c>
      <c r="G4238" s="7">
        <v>762.2</v>
      </c>
      <c r="H4238" s="7">
        <f t="shared" si="594"/>
        <v>1</v>
      </c>
      <c r="I4238" s="16">
        <f t="shared" si="595"/>
        <v>45103</v>
      </c>
      <c r="J4238" s="17">
        <v>1.2267999999999999</v>
      </c>
      <c r="K4238" s="18">
        <f>G4238*结论【关键目标】!C$27*0.7735*0.001</f>
        <v>70.747404000000003</v>
      </c>
      <c r="L4238" s="5">
        <v>48245.793149999998</v>
      </c>
      <c r="M4238" s="5">
        <f>ABS(IF(L4238&lt;=0,L4238/耗电量关键数据!$B$6/1000,L4238/耗电量关键数据!$B$5/1000))</f>
        <v>13.784512328571427</v>
      </c>
      <c r="N4238" s="5">
        <f>电气设备逐时使用率计算!H4214</f>
        <v>11.688450000000001</v>
      </c>
      <c r="O4238" s="5">
        <f>灯光逐时使用率计算!H4214</f>
        <v>9.9741440000000008</v>
      </c>
      <c r="P4238" s="19">
        <f t="shared" si="596"/>
        <v>35.447106328571429</v>
      </c>
      <c r="Q4238" s="19">
        <f t="shared" si="600"/>
        <v>35.447106328571429</v>
      </c>
      <c r="R4238" s="20">
        <f t="shared" si="597"/>
        <v>35.300297671428574</v>
      </c>
      <c r="S4238" s="20">
        <f t="shared" si="601"/>
        <v>0</v>
      </c>
      <c r="T4238" s="20">
        <f>IF((T4237+R4238)&lt;0,0,IF((T4237+R4238)&gt;结论【关键目标】!C$28,结论【关键目标】!C$28,T4237+R4238))</f>
        <v>22</v>
      </c>
      <c r="U4238" s="19">
        <f>IF((T4237+R4238)&lt;结论【关键目标】!$C$28,0,(发电量计算【计算逻辑页】!R4238+发电量计算【计算逻辑页】!T4237-结论【关键目标】!$C$28))</f>
        <v>35.300297671428574</v>
      </c>
      <c r="V4238" s="5">
        <f t="shared" si="598"/>
        <v>12.355104185</v>
      </c>
      <c r="W4238" s="5">
        <f t="shared" si="599"/>
        <v>43.486510043891428</v>
      </c>
      <c r="X4238" s="5">
        <f t="shared" si="602"/>
        <v>0</v>
      </c>
    </row>
    <row r="4239" spans="1:24" x14ac:dyDescent="0.15">
      <c r="A4239" s="7">
        <v>4238</v>
      </c>
      <c r="B4239" s="7">
        <v>6</v>
      </c>
      <c r="C4239" s="7">
        <v>26</v>
      </c>
      <c r="D4239" s="7">
        <v>14</v>
      </c>
      <c r="E4239" s="7">
        <v>177</v>
      </c>
      <c r="F4239" s="7">
        <v>30</v>
      </c>
      <c r="G4239" s="7">
        <v>674.7</v>
      </c>
      <c r="H4239" s="7">
        <f t="shared" si="594"/>
        <v>1</v>
      </c>
      <c r="I4239" s="16">
        <f t="shared" si="595"/>
        <v>45103</v>
      </c>
      <c r="J4239" s="17">
        <v>1.2267999999999999</v>
      </c>
      <c r="K4239" s="18">
        <f>G4239*结论【关键目标】!C$27*0.7735*0.001</f>
        <v>62.625653999999997</v>
      </c>
      <c r="L4239" s="5">
        <v>57321.32789</v>
      </c>
      <c r="M4239" s="5">
        <f>ABS(IF(L4239&lt;=0,L4239/耗电量关键数据!$B$6/1000,L4239/耗电量关键数据!$B$5/1000))</f>
        <v>16.377522254285715</v>
      </c>
      <c r="N4239" s="5">
        <f>电气设备逐时使用率计算!H4215</f>
        <v>22.208055000000002</v>
      </c>
      <c r="O4239" s="5">
        <f>灯光逐时使用率计算!H4215</f>
        <v>11.844296</v>
      </c>
      <c r="P4239" s="19">
        <f t="shared" si="596"/>
        <v>50.429873254285717</v>
      </c>
      <c r="Q4239" s="19">
        <f t="shared" si="600"/>
        <v>50.429873254285717</v>
      </c>
      <c r="R4239" s="20">
        <f t="shared" si="597"/>
        <v>12.195780745714281</v>
      </c>
      <c r="S4239" s="20">
        <f t="shared" si="601"/>
        <v>0</v>
      </c>
      <c r="T4239" s="20">
        <f>IF((T4238+R4239)&lt;0,0,IF((T4238+R4239)&gt;结论【关键目标】!C$28,结论【关键目标】!C$28,T4238+R4239))</f>
        <v>22</v>
      </c>
      <c r="U4239" s="19">
        <f>IF((T4238+R4239)&lt;结论【关键目标】!$C$28,0,(发电量计算【计算逻辑页】!R4239+发电量计算【计算逻辑页】!T4238-结论【关键目标】!$C$28))</f>
        <v>12.195780745714281</v>
      </c>
      <c r="V4239" s="5">
        <f t="shared" si="598"/>
        <v>4.2685232609999977</v>
      </c>
      <c r="W4239" s="5">
        <f t="shared" si="599"/>
        <v>61.867368508357714</v>
      </c>
      <c r="X4239" s="5">
        <f t="shared" si="602"/>
        <v>0</v>
      </c>
    </row>
    <row r="4240" spans="1:24" x14ac:dyDescent="0.15">
      <c r="A4240" s="7">
        <v>4239</v>
      </c>
      <c r="B4240" s="7">
        <v>6</v>
      </c>
      <c r="C4240" s="7">
        <v>26</v>
      </c>
      <c r="D4240" s="7">
        <v>15</v>
      </c>
      <c r="E4240" s="7">
        <v>177</v>
      </c>
      <c r="F4240" s="7">
        <v>29.4</v>
      </c>
      <c r="G4240" s="7">
        <v>525.79999999999995</v>
      </c>
      <c r="H4240" s="7">
        <f t="shared" si="594"/>
        <v>1</v>
      </c>
      <c r="I4240" s="16">
        <f t="shared" si="595"/>
        <v>45103</v>
      </c>
      <c r="J4240" s="17">
        <v>1.2267999999999999</v>
      </c>
      <c r="K4240" s="18">
        <f>G4240*结论【关键目标】!C$27*0.7735*0.001</f>
        <v>48.804755999999998</v>
      </c>
      <c r="L4240" s="5">
        <v>55407.581859999998</v>
      </c>
      <c r="M4240" s="5">
        <f>ABS(IF(L4240&lt;=0,L4240/耗电量关键数据!$B$6/1000,L4240/耗电量关键数据!$B$5/1000))</f>
        <v>15.830737674285714</v>
      </c>
      <c r="N4240" s="5">
        <f>电气设备逐时使用率计算!H4216</f>
        <v>22.208055000000002</v>
      </c>
      <c r="O4240" s="5">
        <f>灯光逐时使用率计算!H4216</f>
        <v>11.844296</v>
      </c>
      <c r="P4240" s="19">
        <f t="shared" si="596"/>
        <v>49.883088674285716</v>
      </c>
      <c r="Q4240" s="19">
        <f t="shared" si="600"/>
        <v>49.883088674285716</v>
      </c>
      <c r="R4240" s="20">
        <f t="shared" si="597"/>
        <v>-1.0783326742857184</v>
      </c>
      <c r="S4240" s="20">
        <f t="shared" si="601"/>
        <v>1.0783326742857184</v>
      </c>
      <c r="T4240" s="20">
        <f>IF((T4239+R4240)&lt;0,0,IF((T4239+R4240)&gt;结论【关键目标】!C$28,结论【关键目标】!C$28,T4239+R4240))</f>
        <v>20.921667325714282</v>
      </c>
      <c r="U4240" s="19">
        <f>IF((T4239+R4240)&lt;结论【关键目标】!$C$28,0,(发电量计算【计算逻辑页】!R4240+发电量计算【计算逻辑页】!T4239-结论【关键目标】!$C$28))</f>
        <v>0</v>
      </c>
      <c r="V4240" s="5">
        <f t="shared" si="598"/>
        <v>0</v>
      </c>
      <c r="W4240" s="5">
        <f t="shared" si="599"/>
        <v>59.873674660799992</v>
      </c>
      <c r="X4240" s="5">
        <f t="shared" si="602"/>
        <v>0.94548208881371787</v>
      </c>
    </row>
    <row r="4241" spans="1:24" x14ac:dyDescent="0.15">
      <c r="A4241" s="7">
        <v>4240</v>
      </c>
      <c r="B4241" s="7">
        <v>6</v>
      </c>
      <c r="C4241" s="7">
        <v>26</v>
      </c>
      <c r="D4241" s="7">
        <v>16</v>
      </c>
      <c r="E4241" s="7">
        <v>177</v>
      </c>
      <c r="F4241" s="7">
        <v>31</v>
      </c>
      <c r="G4241" s="7">
        <v>411.3</v>
      </c>
      <c r="H4241" s="7">
        <f t="shared" si="594"/>
        <v>1</v>
      </c>
      <c r="I4241" s="16">
        <f t="shared" si="595"/>
        <v>45103</v>
      </c>
      <c r="J4241" s="17">
        <v>0.70809999999999995</v>
      </c>
      <c r="K4241" s="18">
        <f>G4241*结论【关键目标】!C$27*0.7735*0.001</f>
        <v>38.176866000000004</v>
      </c>
      <c r="L4241" s="5">
        <v>54086.124739999999</v>
      </c>
      <c r="M4241" s="5">
        <f>ABS(IF(L4241&lt;=0,L4241/耗电量关键数据!$B$6/1000,L4241/耗电量关键数据!$B$5/1000))</f>
        <v>15.453178497142856</v>
      </c>
      <c r="N4241" s="5">
        <f>电气设备逐时使用率计算!H4217</f>
        <v>22.208055000000002</v>
      </c>
      <c r="O4241" s="5">
        <f>灯光逐时使用率计算!H4217</f>
        <v>11.844296</v>
      </c>
      <c r="P4241" s="19">
        <f t="shared" si="596"/>
        <v>49.505529497142859</v>
      </c>
      <c r="Q4241" s="19">
        <f t="shared" si="600"/>
        <v>0</v>
      </c>
      <c r="R4241" s="20">
        <f t="shared" si="597"/>
        <v>38.176866000000004</v>
      </c>
      <c r="S4241" s="20">
        <f t="shared" si="601"/>
        <v>0</v>
      </c>
      <c r="T4241" s="20">
        <f>IF((T4240+R4241)&lt;0,0,IF((T4240+R4241)&gt;结论【关键目标】!C$28,结论【关键目标】!C$28,T4240+R4241))</f>
        <v>22</v>
      </c>
      <c r="U4241" s="19">
        <f>IF((T4240+R4241)&lt;结论【关键目标】!$C$28,0,(发电量计算【计算逻辑页】!R4241+发电量计算【计算逻辑页】!T4240-结论【关键目标】!$C$28))</f>
        <v>37.098533325714286</v>
      </c>
      <c r="V4241" s="5">
        <f t="shared" si="598"/>
        <v>12.984486663999999</v>
      </c>
      <c r="W4241" s="5">
        <f t="shared" si="599"/>
        <v>27.033038814600001</v>
      </c>
      <c r="X4241" s="5">
        <f t="shared" si="602"/>
        <v>0</v>
      </c>
    </row>
    <row r="4242" spans="1:24" x14ac:dyDescent="0.15">
      <c r="A4242" s="7">
        <v>4241</v>
      </c>
      <c r="B4242" s="7">
        <v>6</v>
      </c>
      <c r="C4242" s="7">
        <v>26</v>
      </c>
      <c r="D4242" s="7">
        <v>17</v>
      </c>
      <c r="E4242" s="7">
        <v>177</v>
      </c>
      <c r="F4242" s="7">
        <v>31</v>
      </c>
      <c r="G4242" s="7">
        <v>260.3</v>
      </c>
      <c r="H4242" s="7">
        <f t="shared" si="594"/>
        <v>1</v>
      </c>
      <c r="I4242" s="16">
        <f t="shared" si="595"/>
        <v>45103</v>
      </c>
      <c r="J4242" s="17">
        <v>0.70809999999999995</v>
      </c>
      <c r="K4242" s="18">
        <f>G4242*结论【关键目标】!C$27*0.7735*0.001</f>
        <v>24.161045999999999</v>
      </c>
      <c r="L4242" s="5">
        <v>48578.335809999997</v>
      </c>
      <c r="M4242" s="5">
        <f>ABS(IF(L4242&lt;=0,L4242/耗电量关键数据!$B$6/1000,L4242/耗电量关键数据!$B$5/1000))</f>
        <v>13.879524517142857</v>
      </c>
      <c r="N4242" s="5">
        <f>电气设备逐时使用率计算!H4218</f>
        <v>22.208055000000002</v>
      </c>
      <c r="O4242" s="5">
        <f>灯光逐时使用率计算!H4218</f>
        <v>11.844296</v>
      </c>
      <c r="P4242" s="19">
        <f t="shared" si="596"/>
        <v>47.931875517142856</v>
      </c>
      <c r="Q4242" s="19">
        <f t="shared" si="600"/>
        <v>0</v>
      </c>
      <c r="R4242" s="20">
        <f t="shared" si="597"/>
        <v>24.161045999999999</v>
      </c>
      <c r="S4242" s="20">
        <f t="shared" si="601"/>
        <v>0</v>
      </c>
      <c r="T4242" s="20">
        <f>IF((T4241+R4242)&lt;0,0,IF((T4241+R4242)&gt;结论【关键目标】!C$28,结论【关键目标】!C$28,T4241+R4242))</f>
        <v>22</v>
      </c>
      <c r="U4242" s="19">
        <f>IF((T4241+R4242)&lt;结论【关键目标】!$C$28,0,(发电量计算【计算逻辑页】!R4242+发电量计算【计算逻辑页】!T4241-结论【关键目标】!$C$28))</f>
        <v>24.161045999999999</v>
      </c>
      <c r="V4242" s="5">
        <f t="shared" si="598"/>
        <v>8.4563660999999986</v>
      </c>
      <c r="W4242" s="5">
        <f t="shared" si="599"/>
        <v>17.108436672599996</v>
      </c>
      <c r="X4242" s="5">
        <f t="shared" si="602"/>
        <v>0</v>
      </c>
    </row>
    <row r="4243" spans="1:24" x14ac:dyDescent="0.15">
      <c r="A4243" s="7">
        <v>4242</v>
      </c>
      <c r="B4243" s="7">
        <v>6</v>
      </c>
      <c r="C4243" s="7">
        <v>26</v>
      </c>
      <c r="D4243" s="7">
        <v>18</v>
      </c>
      <c r="E4243" s="7">
        <v>177</v>
      </c>
      <c r="F4243" s="7">
        <v>31.7</v>
      </c>
      <c r="G4243" s="7">
        <v>135.30000000000001</v>
      </c>
      <c r="H4243" s="7">
        <f t="shared" si="594"/>
        <v>1</v>
      </c>
      <c r="I4243" s="16">
        <f t="shared" si="595"/>
        <v>45103</v>
      </c>
      <c r="J4243" s="17">
        <v>0.70809999999999995</v>
      </c>
      <c r="K4243" s="18">
        <f>G4243*结论【关键目标】!C$27*0.7735*0.001</f>
        <v>12.558546</v>
      </c>
      <c r="L4243" s="5">
        <v>30023.664820000002</v>
      </c>
      <c r="M4243" s="5">
        <f>ABS(IF(L4243&lt;=0,L4243/耗电量关键数据!$B$6/1000,L4243/耗电量关键数据!$B$5/1000))</f>
        <v>8.5781899485714295</v>
      </c>
      <c r="N4243" s="5">
        <f>电气设备逐时使用率计算!H4219</f>
        <v>7.0130699999999999</v>
      </c>
      <c r="O4243" s="5">
        <f>灯光逐时使用率计算!H4219</f>
        <v>3.7403040000000001</v>
      </c>
      <c r="P4243" s="19">
        <f t="shared" si="596"/>
        <v>19.331563948571429</v>
      </c>
      <c r="Q4243" s="19">
        <f t="shared" si="600"/>
        <v>0</v>
      </c>
      <c r="R4243" s="20">
        <f t="shared" si="597"/>
        <v>12.558546</v>
      </c>
      <c r="S4243" s="20">
        <f t="shared" si="601"/>
        <v>0</v>
      </c>
      <c r="T4243" s="20">
        <f>IF((T4242+R4243)&lt;0,0,IF((T4242+R4243)&gt;结论【关键目标】!C$28,结论【关键目标】!C$28,T4242+R4243))</f>
        <v>22</v>
      </c>
      <c r="U4243" s="19">
        <f>IF((T4242+R4243)&lt;结论【关键目标】!$C$28,0,(发电量计算【计算逻辑页】!R4243+发电量计算【计算逻辑页】!T4242-结论【关键目标】!$C$28))</f>
        <v>12.558546</v>
      </c>
      <c r="V4243" s="5">
        <f t="shared" si="598"/>
        <v>4.3954910999999992</v>
      </c>
      <c r="W4243" s="5">
        <f t="shared" si="599"/>
        <v>8.8927064225999999</v>
      </c>
      <c r="X4243" s="5">
        <f t="shared" si="602"/>
        <v>0</v>
      </c>
    </row>
    <row r="4244" spans="1:24" x14ac:dyDescent="0.15">
      <c r="A4244" s="7">
        <v>4243</v>
      </c>
      <c r="B4244" s="7">
        <v>6</v>
      </c>
      <c r="C4244" s="7">
        <v>26</v>
      </c>
      <c r="D4244" s="7">
        <v>19</v>
      </c>
      <c r="E4244" s="7">
        <v>177</v>
      </c>
      <c r="F4244" s="7">
        <v>30</v>
      </c>
      <c r="G4244" s="7">
        <v>0</v>
      </c>
      <c r="H4244" s="7">
        <f t="shared" si="594"/>
        <v>1</v>
      </c>
      <c r="I4244" s="16">
        <f t="shared" si="595"/>
        <v>45103</v>
      </c>
      <c r="J4244" s="17">
        <v>1.2267999999999999</v>
      </c>
      <c r="K4244" s="18">
        <f>G4244*结论【关键目标】!C$27*0.7735*0.001</f>
        <v>0</v>
      </c>
      <c r="L4244" s="5">
        <v>0</v>
      </c>
      <c r="M4244" s="5">
        <f>ABS(IF(L4244&lt;=0,L4244/耗电量关键数据!$B$6/1000,L4244/耗电量关键数据!$B$5/1000))</f>
        <v>0</v>
      </c>
      <c r="N4244" s="5">
        <f>电气设备逐时使用率计算!H4220</f>
        <v>7.0130699999999999</v>
      </c>
      <c r="O4244" s="5">
        <f>灯光逐时使用率计算!H4220</f>
        <v>3.7403040000000001</v>
      </c>
      <c r="P4244" s="19">
        <f t="shared" si="596"/>
        <v>10.753374000000001</v>
      </c>
      <c r="Q4244" s="19">
        <f t="shared" si="600"/>
        <v>10.753374000000001</v>
      </c>
      <c r="R4244" s="20">
        <f t="shared" si="597"/>
        <v>-10.753374000000001</v>
      </c>
      <c r="S4244" s="20">
        <f t="shared" si="601"/>
        <v>10.753374000000001</v>
      </c>
      <c r="T4244" s="20">
        <f>IF((T4243+R4244)&lt;0,0,IF((T4243+R4244)&gt;结论【关键目标】!C$28,结论【关键目标】!C$28,T4243+R4244))</f>
        <v>11.246625999999999</v>
      </c>
      <c r="U4244" s="19">
        <f>IF((T4243+R4244)&lt;结论【关键目标】!$C$28,0,(发电量计算【计算逻辑页】!R4244+发电量计算【计算逻辑页】!T4243-结论【关键目标】!$C$28))</f>
        <v>0</v>
      </c>
      <c r="V4244" s="5">
        <f t="shared" si="598"/>
        <v>0</v>
      </c>
      <c r="W4244" s="5">
        <f t="shared" si="599"/>
        <v>0</v>
      </c>
      <c r="X4244" s="5">
        <f t="shared" si="602"/>
        <v>9.428558323199999</v>
      </c>
    </row>
    <row r="4245" spans="1:24" x14ac:dyDescent="0.15">
      <c r="A4245" s="7">
        <v>4244</v>
      </c>
      <c r="B4245" s="7">
        <v>6</v>
      </c>
      <c r="C4245" s="7">
        <v>26</v>
      </c>
      <c r="D4245" s="7">
        <v>20</v>
      </c>
      <c r="E4245" s="7">
        <v>177</v>
      </c>
      <c r="F4245" s="7">
        <v>29</v>
      </c>
      <c r="G4245" s="7">
        <v>0</v>
      </c>
      <c r="H4245" s="7">
        <f t="shared" si="594"/>
        <v>1</v>
      </c>
      <c r="I4245" s="16">
        <f t="shared" si="595"/>
        <v>45103</v>
      </c>
      <c r="J4245" s="17">
        <v>1.2267999999999999</v>
      </c>
      <c r="K4245" s="18">
        <f>G4245*结论【关键目标】!C$27*0.7735*0.001</f>
        <v>0</v>
      </c>
      <c r="L4245" s="5">
        <v>0</v>
      </c>
      <c r="M4245" s="5">
        <f>ABS(IF(L4245&lt;=0,L4245/耗电量关键数据!$B$6/1000,L4245/耗电量关键数据!$B$5/1000))</f>
        <v>0</v>
      </c>
      <c r="N4245" s="5">
        <f>电气设备逐时使用率计算!H4221</f>
        <v>1.1688450000000001</v>
      </c>
      <c r="O4245" s="5">
        <f>灯光逐时使用率计算!H4221</f>
        <v>0.37403039999999999</v>
      </c>
      <c r="P4245" s="19">
        <f t="shared" si="596"/>
        <v>1.5428754000000002</v>
      </c>
      <c r="Q4245" s="19">
        <f t="shared" si="600"/>
        <v>1.5428754000000002</v>
      </c>
      <c r="R4245" s="20">
        <f t="shared" si="597"/>
        <v>-1.5428754000000002</v>
      </c>
      <c r="S4245" s="20">
        <f t="shared" si="601"/>
        <v>1.5428754000000002</v>
      </c>
      <c r="T4245" s="20">
        <f>IF((T4244+R4245)&lt;0,0,IF((T4244+R4245)&gt;结论【关键目标】!C$28,结论【关键目标】!C$28,T4244+R4245))</f>
        <v>9.7037505999999993</v>
      </c>
      <c r="U4245" s="19">
        <f>IF((T4244+R4245)&lt;结论【关键目标】!$C$28,0,(发电量计算【计算逻辑页】!R4245+发电量计算【计算逻辑页】!T4244-结论【关键目标】!$C$28))</f>
        <v>0</v>
      </c>
      <c r="V4245" s="5">
        <f t="shared" si="598"/>
        <v>0</v>
      </c>
      <c r="W4245" s="5">
        <f t="shared" si="599"/>
        <v>0</v>
      </c>
      <c r="X4245" s="5">
        <f t="shared" si="602"/>
        <v>1.3527931507200002</v>
      </c>
    </row>
    <row r="4246" spans="1:24" x14ac:dyDescent="0.15">
      <c r="A4246" s="7">
        <v>4245</v>
      </c>
      <c r="B4246" s="7">
        <v>6</v>
      </c>
      <c r="C4246" s="7">
        <v>26</v>
      </c>
      <c r="D4246" s="7">
        <v>21</v>
      </c>
      <c r="E4246" s="7">
        <v>177</v>
      </c>
      <c r="F4246" s="7">
        <v>26.3</v>
      </c>
      <c r="G4246" s="7">
        <v>0</v>
      </c>
      <c r="H4246" s="7">
        <f t="shared" si="594"/>
        <v>1</v>
      </c>
      <c r="I4246" s="16">
        <f t="shared" si="595"/>
        <v>45103</v>
      </c>
      <c r="J4246" s="17">
        <v>1.2267999999999999</v>
      </c>
      <c r="K4246" s="18">
        <f>G4246*结论【关键目标】!C$27*0.7735*0.001</f>
        <v>0</v>
      </c>
      <c r="L4246" s="5">
        <v>0</v>
      </c>
      <c r="M4246" s="5">
        <f>ABS(IF(L4246&lt;=0,L4246/耗电量关键数据!$B$6/1000,L4246/耗电量关键数据!$B$5/1000))</f>
        <v>0</v>
      </c>
      <c r="N4246" s="5">
        <f>电气设备逐时使用率计算!H4222</f>
        <v>1.1688450000000001</v>
      </c>
      <c r="O4246" s="5">
        <f>灯光逐时使用率计算!H4222</f>
        <v>0.37403039999999999</v>
      </c>
      <c r="P4246" s="19">
        <f t="shared" si="596"/>
        <v>1.5428754000000002</v>
      </c>
      <c r="Q4246" s="19">
        <f t="shared" si="600"/>
        <v>1.5428754000000002</v>
      </c>
      <c r="R4246" s="20">
        <f t="shared" si="597"/>
        <v>-1.5428754000000002</v>
      </c>
      <c r="S4246" s="20">
        <f t="shared" si="601"/>
        <v>1.5428754000000002</v>
      </c>
      <c r="T4246" s="20">
        <f>IF((T4245+R4246)&lt;0,0,IF((T4245+R4246)&gt;结论【关键目标】!C$28,结论【关键目标】!C$28,T4245+R4246))</f>
        <v>8.1608751999999996</v>
      </c>
      <c r="U4246" s="19">
        <f>IF((T4245+R4246)&lt;结论【关键目标】!$C$28,0,(发电量计算【计算逻辑页】!R4246+发电量计算【计算逻辑页】!T4245-结论【关键目标】!$C$28))</f>
        <v>0</v>
      </c>
      <c r="V4246" s="5">
        <f t="shared" si="598"/>
        <v>0</v>
      </c>
      <c r="W4246" s="5">
        <f t="shared" si="599"/>
        <v>0</v>
      </c>
      <c r="X4246" s="5">
        <f t="shared" si="602"/>
        <v>1.3527931507200002</v>
      </c>
    </row>
    <row r="4247" spans="1:24" x14ac:dyDescent="0.15">
      <c r="A4247" s="7">
        <v>4246</v>
      </c>
      <c r="B4247" s="7">
        <v>6</v>
      </c>
      <c r="C4247" s="7">
        <v>26</v>
      </c>
      <c r="D4247" s="7">
        <v>22</v>
      </c>
      <c r="E4247" s="7">
        <v>177</v>
      </c>
      <c r="F4247" s="7">
        <v>24</v>
      </c>
      <c r="G4247" s="7">
        <v>0</v>
      </c>
      <c r="H4247" s="7">
        <f t="shared" si="594"/>
        <v>1</v>
      </c>
      <c r="I4247" s="16">
        <f t="shared" si="595"/>
        <v>45103</v>
      </c>
      <c r="J4247" s="17">
        <v>0.70809999999999995</v>
      </c>
      <c r="K4247" s="18">
        <f>G4247*结论【关键目标】!C$27*0.7735*0.001</f>
        <v>0</v>
      </c>
      <c r="L4247" s="5">
        <v>0</v>
      </c>
      <c r="M4247" s="5">
        <f>ABS(IF(L4247&lt;=0,L4247/耗电量关键数据!$B$6/1000,L4247/耗电量关键数据!$B$5/1000))</f>
        <v>0</v>
      </c>
      <c r="N4247" s="5">
        <f>电气设备逐时使用率计算!H4223</f>
        <v>1.1688450000000001</v>
      </c>
      <c r="O4247" s="5">
        <f>灯光逐时使用率计算!H4223</f>
        <v>0.37403039999999999</v>
      </c>
      <c r="P4247" s="19">
        <f t="shared" si="596"/>
        <v>1.5428754000000002</v>
      </c>
      <c r="Q4247" s="19">
        <f t="shared" si="600"/>
        <v>0</v>
      </c>
      <c r="R4247" s="20">
        <f t="shared" si="597"/>
        <v>0</v>
      </c>
      <c r="S4247" s="20">
        <f t="shared" si="601"/>
        <v>0</v>
      </c>
      <c r="T4247" s="20">
        <f>IF((T4246+R4247)&lt;0,0,IF((T4246+R4247)&gt;结论【关键目标】!C$28,结论【关键目标】!C$28,T4246+R4247))</f>
        <v>8.1608751999999996</v>
      </c>
      <c r="U4247" s="19">
        <f>IF((T4246+R4247)&lt;结论【关键目标】!$C$28,0,(发电量计算【计算逻辑页】!R4247+发电量计算【计算逻辑页】!T4246-结论【关键目标】!$C$28))</f>
        <v>0</v>
      </c>
      <c r="V4247" s="5">
        <f t="shared" si="598"/>
        <v>0</v>
      </c>
      <c r="W4247" s="5">
        <f t="shared" si="599"/>
        <v>0</v>
      </c>
      <c r="X4247" s="5">
        <f t="shared" si="602"/>
        <v>0</v>
      </c>
    </row>
    <row r="4248" spans="1:24" x14ac:dyDescent="0.15">
      <c r="A4248" s="7">
        <v>4247</v>
      </c>
      <c r="B4248" s="7">
        <v>6</v>
      </c>
      <c r="C4248" s="7">
        <v>26</v>
      </c>
      <c r="D4248" s="7">
        <v>23</v>
      </c>
      <c r="E4248" s="7">
        <v>177</v>
      </c>
      <c r="F4248" s="7">
        <v>24</v>
      </c>
      <c r="G4248" s="7">
        <v>0</v>
      </c>
      <c r="H4248" s="7">
        <f t="shared" si="594"/>
        <v>1</v>
      </c>
      <c r="I4248" s="16">
        <f t="shared" si="595"/>
        <v>45103</v>
      </c>
      <c r="J4248" s="17">
        <v>0.70809999999999995</v>
      </c>
      <c r="K4248" s="18">
        <f>G4248*结论【关键目标】!C$27*0.7735*0.001</f>
        <v>0</v>
      </c>
      <c r="L4248" s="5">
        <v>0</v>
      </c>
      <c r="M4248" s="5">
        <f>ABS(IF(L4248&lt;=0,L4248/耗电量关键数据!$B$6/1000,L4248/耗电量关键数据!$B$5/1000))</f>
        <v>0</v>
      </c>
      <c r="N4248" s="5">
        <f>电气设备逐时使用率计算!H4224</f>
        <v>1.1688450000000001</v>
      </c>
      <c r="O4248" s="5">
        <f>灯光逐时使用率计算!H4224</f>
        <v>0.37403039999999999</v>
      </c>
      <c r="P4248" s="19">
        <f t="shared" si="596"/>
        <v>1.5428754000000002</v>
      </c>
      <c r="Q4248" s="19">
        <f t="shared" si="600"/>
        <v>0</v>
      </c>
      <c r="R4248" s="20">
        <f t="shared" si="597"/>
        <v>0</v>
      </c>
      <c r="S4248" s="20">
        <f t="shared" si="601"/>
        <v>0</v>
      </c>
      <c r="T4248" s="20">
        <f>IF((T4247+R4248)&lt;0,0,IF((T4247+R4248)&gt;结论【关键目标】!C$28,结论【关键目标】!C$28,T4247+R4248))</f>
        <v>8.1608751999999996</v>
      </c>
      <c r="U4248" s="19">
        <f>IF((T4247+R4248)&lt;结论【关键目标】!$C$28,0,(发电量计算【计算逻辑页】!R4248+发电量计算【计算逻辑页】!T4247-结论【关键目标】!$C$28))</f>
        <v>0</v>
      </c>
      <c r="V4248" s="5">
        <f t="shared" si="598"/>
        <v>0</v>
      </c>
      <c r="W4248" s="5">
        <f t="shared" si="599"/>
        <v>0</v>
      </c>
      <c r="X4248" s="5">
        <f t="shared" si="602"/>
        <v>0</v>
      </c>
    </row>
    <row r="4249" spans="1:24" x14ac:dyDescent="0.15">
      <c r="A4249" s="7">
        <v>4248</v>
      </c>
      <c r="B4249" s="7">
        <v>6</v>
      </c>
      <c r="C4249" s="7">
        <v>26</v>
      </c>
      <c r="D4249" s="7">
        <v>24</v>
      </c>
      <c r="E4249" s="7">
        <v>177</v>
      </c>
      <c r="F4249" s="7">
        <v>22.9</v>
      </c>
      <c r="G4249" s="7">
        <v>0</v>
      </c>
      <c r="H4249" s="7">
        <f t="shared" si="594"/>
        <v>1</v>
      </c>
      <c r="I4249" s="16">
        <f t="shared" si="595"/>
        <v>45103</v>
      </c>
      <c r="J4249" s="17">
        <v>0.2407</v>
      </c>
      <c r="K4249" s="18">
        <f>G4249*结论【关键目标】!C$27*0.7735*0.001</f>
        <v>0</v>
      </c>
      <c r="L4249" s="5">
        <v>0</v>
      </c>
      <c r="M4249" s="5">
        <f>ABS(IF(L4249&lt;=0,L4249/耗电量关键数据!$B$6/1000,L4249/耗电量关键数据!$B$5/1000))</f>
        <v>0</v>
      </c>
      <c r="N4249" s="5">
        <f>电气设备逐时使用率计算!H4225</f>
        <v>1.1688450000000001</v>
      </c>
      <c r="O4249" s="5">
        <f>灯光逐时使用率计算!H4225</f>
        <v>0.37403039999999999</v>
      </c>
      <c r="P4249" s="19">
        <f t="shared" si="596"/>
        <v>1.5428754000000002</v>
      </c>
      <c r="Q4249" s="19">
        <f t="shared" si="600"/>
        <v>0</v>
      </c>
      <c r="R4249" s="20">
        <f t="shared" si="597"/>
        <v>0</v>
      </c>
      <c r="S4249" s="20">
        <f t="shared" si="601"/>
        <v>0</v>
      </c>
      <c r="T4249" s="20">
        <f>IF((T4248+R4249)&lt;0,0,IF((T4248+R4249)&gt;结论【关键目标】!C$28,结论【关键目标】!C$28,T4248+R4249))</f>
        <v>8.1608751999999996</v>
      </c>
      <c r="U4249" s="19">
        <f>IF((T4248+R4249)&lt;结论【关键目标】!$C$28,0,(发电量计算【计算逻辑页】!R4249+发电量计算【计算逻辑页】!T4248-结论【关键目标】!$C$28))</f>
        <v>0</v>
      </c>
      <c r="V4249" s="5">
        <f t="shared" si="598"/>
        <v>0</v>
      </c>
      <c r="W4249" s="5">
        <f t="shared" si="599"/>
        <v>0</v>
      </c>
      <c r="X4249" s="5">
        <f t="shared" si="602"/>
        <v>0</v>
      </c>
    </row>
    <row r="4250" spans="1:24" x14ac:dyDescent="0.15">
      <c r="A4250" s="7">
        <v>4249</v>
      </c>
      <c r="B4250" s="7">
        <v>6</v>
      </c>
      <c r="C4250" s="7">
        <v>27</v>
      </c>
      <c r="D4250" s="7">
        <v>1</v>
      </c>
      <c r="E4250" s="7">
        <v>178</v>
      </c>
      <c r="F4250" s="7">
        <v>21</v>
      </c>
      <c r="G4250" s="7">
        <v>0</v>
      </c>
      <c r="H4250" s="7">
        <f t="shared" si="594"/>
        <v>2</v>
      </c>
      <c r="I4250" s="16">
        <f t="shared" si="595"/>
        <v>45104</v>
      </c>
      <c r="J4250" s="17">
        <v>0.2407</v>
      </c>
      <c r="K4250" s="18">
        <f>G4250*结论【关键目标】!C$27*0.7735*0.001</f>
        <v>0</v>
      </c>
      <c r="L4250" s="5">
        <v>0</v>
      </c>
      <c r="M4250" s="5">
        <f>ABS(IF(L4250&lt;=0,L4250/耗电量关键数据!$B$6/1000,L4250/耗电量关键数据!$B$5/1000))</f>
        <v>0</v>
      </c>
      <c r="N4250" s="5">
        <f>电气设备逐时使用率计算!H4226</f>
        <v>1.1688450000000001</v>
      </c>
      <c r="O4250" s="5">
        <f>灯光逐时使用率计算!H4226</f>
        <v>0.37403039999999999</v>
      </c>
      <c r="P4250" s="19">
        <f t="shared" si="596"/>
        <v>1.5428754000000002</v>
      </c>
      <c r="Q4250" s="19">
        <f t="shared" si="600"/>
        <v>0</v>
      </c>
      <c r="R4250" s="20">
        <f t="shared" si="597"/>
        <v>0</v>
      </c>
      <c r="S4250" s="20">
        <f t="shared" si="601"/>
        <v>0</v>
      </c>
      <c r="T4250" s="20">
        <f>IF((T4249+R4250)&lt;0,0,IF((T4249+R4250)&gt;结论【关键目标】!C$28,结论【关键目标】!C$28,T4249+R4250))</f>
        <v>8.1608751999999996</v>
      </c>
      <c r="U4250" s="19">
        <f>IF((T4249+R4250)&lt;结论【关键目标】!$C$28,0,(发电量计算【计算逻辑页】!R4250+发电量计算【计算逻辑页】!T4249-结论【关键目标】!$C$28))</f>
        <v>0</v>
      </c>
      <c r="V4250" s="5">
        <f t="shared" si="598"/>
        <v>0</v>
      </c>
      <c r="W4250" s="5">
        <f t="shared" si="599"/>
        <v>0</v>
      </c>
      <c r="X4250" s="5">
        <f t="shared" si="602"/>
        <v>0</v>
      </c>
    </row>
    <row r="4251" spans="1:24" x14ac:dyDescent="0.15">
      <c r="A4251" s="7">
        <v>4250</v>
      </c>
      <c r="B4251" s="7">
        <v>6</v>
      </c>
      <c r="C4251" s="7">
        <v>27</v>
      </c>
      <c r="D4251" s="7">
        <v>2</v>
      </c>
      <c r="E4251" s="7">
        <v>178</v>
      </c>
      <c r="F4251" s="7">
        <v>21</v>
      </c>
      <c r="G4251" s="7">
        <v>0</v>
      </c>
      <c r="H4251" s="7">
        <f t="shared" si="594"/>
        <v>2</v>
      </c>
      <c r="I4251" s="16">
        <f t="shared" si="595"/>
        <v>45104</v>
      </c>
      <c r="J4251" s="17">
        <v>0.2407</v>
      </c>
      <c r="K4251" s="18">
        <f>G4251*结论【关键目标】!C$27*0.7735*0.001</f>
        <v>0</v>
      </c>
      <c r="L4251" s="5">
        <v>0</v>
      </c>
      <c r="M4251" s="5">
        <f>ABS(IF(L4251&lt;=0,L4251/耗电量关键数据!$B$6/1000,L4251/耗电量关键数据!$B$5/1000))</f>
        <v>0</v>
      </c>
      <c r="N4251" s="5">
        <f>电气设备逐时使用率计算!H4227</f>
        <v>1.1688450000000001</v>
      </c>
      <c r="O4251" s="5">
        <f>灯光逐时使用率计算!H4227</f>
        <v>0.37403039999999999</v>
      </c>
      <c r="P4251" s="19">
        <f t="shared" si="596"/>
        <v>1.5428754000000002</v>
      </c>
      <c r="Q4251" s="19">
        <f t="shared" si="600"/>
        <v>0</v>
      </c>
      <c r="R4251" s="20">
        <f t="shared" si="597"/>
        <v>0</v>
      </c>
      <c r="S4251" s="20">
        <f t="shared" si="601"/>
        <v>0</v>
      </c>
      <c r="T4251" s="20">
        <f>IF((T4250+R4251)&lt;0,0,IF((T4250+R4251)&gt;结论【关键目标】!C$28,结论【关键目标】!C$28,T4250+R4251))</f>
        <v>8.1608751999999996</v>
      </c>
      <c r="U4251" s="19">
        <f>IF((T4250+R4251)&lt;结论【关键目标】!$C$28,0,(发电量计算【计算逻辑页】!R4251+发电量计算【计算逻辑页】!T4250-结论【关键目标】!$C$28))</f>
        <v>0</v>
      </c>
      <c r="V4251" s="5">
        <f t="shared" si="598"/>
        <v>0</v>
      </c>
      <c r="W4251" s="5">
        <f t="shared" si="599"/>
        <v>0</v>
      </c>
      <c r="X4251" s="5">
        <f t="shared" si="602"/>
        <v>0</v>
      </c>
    </row>
    <row r="4252" spans="1:24" x14ac:dyDescent="0.15">
      <c r="A4252" s="7">
        <v>4251</v>
      </c>
      <c r="B4252" s="7">
        <v>6</v>
      </c>
      <c r="C4252" s="7">
        <v>27</v>
      </c>
      <c r="D4252" s="7">
        <v>3</v>
      </c>
      <c r="E4252" s="7">
        <v>178</v>
      </c>
      <c r="F4252" s="7">
        <v>22.6</v>
      </c>
      <c r="G4252" s="7">
        <v>0</v>
      </c>
      <c r="H4252" s="7">
        <f t="shared" si="594"/>
        <v>2</v>
      </c>
      <c r="I4252" s="16">
        <f t="shared" si="595"/>
        <v>45104</v>
      </c>
      <c r="J4252" s="17">
        <v>0.2407</v>
      </c>
      <c r="K4252" s="18">
        <f>G4252*结论【关键目标】!C$27*0.7735*0.001</f>
        <v>0</v>
      </c>
      <c r="L4252" s="5">
        <v>0</v>
      </c>
      <c r="M4252" s="5">
        <f>ABS(IF(L4252&lt;=0,L4252/耗电量关键数据!$B$6/1000,L4252/耗电量关键数据!$B$5/1000))</f>
        <v>0</v>
      </c>
      <c r="N4252" s="5">
        <f>电气设备逐时使用率计算!H4228</f>
        <v>1.1688450000000001</v>
      </c>
      <c r="O4252" s="5">
        <f>灯光逐时使用率计算!H4228</f>
        <v>0.37403039999999999</v>
      </c>
      <c r="P4252" s="19">
        <f t="shared" si="596"/>
        <v>1.5428754000000002</v>
      </c>
      <c r="Q4252" s="19">
        <f t="shared" si="600"/>
        <v>0</v>
      </c>
      <c r="R4252" s="20">
        <f t="shared" si="597"/>
        <v>0</v>
      </c>
      <c r="S4252" s="20">
        <f t="shared" si="601"/>
        <v>0</v>
      </c>
      <c r="T4252" s="20">
        <f>IF((T4251+R4252)&lt;0,0,IF((T4251+R4252)&gt;结论【关键目标】!C$28,结论【关键目标】!C$28,T4251+R4252))</f>
        <v>8.1608751999999996</v>
      </c>
      <c r="U4252" s="19">
        <f>IF((T4251+R4252)&lt;结论【关键目标】!$C$28,0,(发电量计算【计算逻辑页】!R4252+发电量计算【计算逻辑页】!T4251-结论【关键目标】!$C$28))</f>
        <v>0</v>
      </c>
      <c r="V4252" s="5">
        <f t="shared" si="598"/>
        <v>0</v>
      </c>
      <c r="W4252" s="5">
        <f t="shared" si="599"/>
        <v>0</v>
      </c>
      <c r="X4252" s="5">
        <f t="shared" si="602"/>
        <v>0</v>
      </c>
    </row>
    <row r="4253" spans="1:24" x14ac:dyDescent="0.15">
      <c r="A4253" s="7">
        <v>4252</v>
      </c>
      <c r="B4253" s="7">
        <v>6</v>
      </c>
      <c r="C4253" s="7">
        <v>27</v>
      </c>
      <c r="D4253" s="7">
        <v>4</v>
      </c>
      <c r="E4253" s="7">
        <v>178</v>
      </c>
      <c r="F4253" s="7">
        <v>21.3</v>
      </c>
      <c r="G4253" s="7">
        <v>0</v>
      </c>
      <c r="H4253" s="7">
        <f t="shared" si="594"/>
        <v>2</v>
      </c>
      <c r="I4253" s="16">
        <f t="shared" si="595"/>
        <v>45104</v>
      </c>
      <c r="J4253" s="17">
        <v>0.2407</v>
      </c>
      <c r="K4253" s="18">
        <f>G4253*结论【关键目标】!C$27*0.7735*0.001</f>
        <v>0</v>
      </c>
      <c r="L4253" s="5">
        <v>0</v>
      </c>
      <c r="M4253" s="5">
        <f>ABS(IF(L4253&lt;=0,L4253/耗电量关键数据!$B$6/1000,L4253/耗电量关键数据!$B$5/1000))</f>
        <v>0</v>
      </c>
      <c r="N4253" s="5">
        <f>电气设备逐时使用率计算!H4229</f>
        <v>1.1688450000000001</v>
      </c>
      <c r="O4253" s="5">
        <f>灯光逐时使用率计算!H4229</f>
        <v>0.37403039999999999</v>
      </c>
      <c r="P4253" s="19">
        <f t="shared" si="596"/>
        <v>1.5428754000000002</v>
      </c>
      <c r="Q4253" s="19">
        <f t="shared" si="600"/>
        <v>0</v>
      </c>
      <c r="R4253" s="20">
        <f t="shared" si="597"/>
        <v>0</v>
      </c>
      <c r="S4253" s="20">
        <f t="shared" si="601"/>
        <v>0</v>
      </c>
      <c r="T4253" s="20">
        <f>IF((T4252+R4253)&lt;0,0,IF((T4252+R4253)&gt;结论【关键目标】!C$28,结论【关键目标】!C$28,T4252+R4253))</f>
        <v>8.1608751999999996</v>
      </c>
      <c r="U4253" s="19">
        <f>IF((T4252+R4253)&lt;结论【关键目标】!$C$28,0,(发电量计算【计算逻辑页】!R4253+发电量计算【计算逻辑页】!T4252-结论【关键目标】!$C$28))</f>
        <v>0</v>
      </c>
      <c r="V4253" s="5">
        <f t="shared" si="598"/>
        <v>0</v>
      </c>
      <c r="W4253" s="5">
        <f t="shared" si="599"/>
        <v>0</v>
      </c>
      <c r="X4253" s="5">
        <f t="shared" si="602"/>
        <v>0</v>
      </c>
    </row>
    <row r="4254" spans="1:24" x14ac:dyDescent="0.15">
      <c r="A4254" s="7">
        <v>4253</v>
      </c>
      <c r="B4254" s="7">
        <v>6</v>
      </c>
      <c r="C4254" s="7">
        <v>27</v>
      </c>
      <c r="D4254" s="7">
        <v>5</v>
      </c>
      <c r="E4254" s="7">
        <v>178</v>
      </c>
      <c r="F4254" s="7">
        <v>20</v>
      </c>
      <c r="G4254" s="7">
        <v>13.7</v>
      </c>
      <c r="H4254" s="7">
        <f t="shared" si="594"/>
        <v>2</v>
      </c>
      <c r="I4254" s="16">
        <f t="shared" si="595"/>
        <v>45104</v>
      </c>
      <c r="J4254" s="17">
        <v>0.2407</v>
      </c>
      <c r="K4254" s="18">
        <f>G4254*结论【关键目标】!C$27*0.7735*0.001</f>
        <v>1.2716339999999999</v>
      </c>
      <c r="L4254" s="5">
        <v>0</v>
      </c>
      <c r="M4254" s="5">
        <f>ABS(IF(L4254&lt;=0,L4254/耗电量关键数据!$B$6/1000,L4254/耗电量关键数据!$B$5/1000))</f>
        <v>0</v>
      </c>
      <c r="N4254" s="5">
        <f>电气设备逐时使用率计算!H4230</f>
        <v>1.1688450000000001</v>
      </c>
      <c r="O4254" s="5">
        <f>灯光逐时使用率计算!H4230</f>
        <v>0.37403039999999999</v>
      </c>
      <c r="P4254" s="19">
        <f t="shared" si="596"/>
        <v>1.5428754000000002</v>
      </c>
      <c r="Q4254" s="19">
        <f t="shared" si="600"/>
        <v>0</v>
      </c>
      <c r="R4254" s="20">
        <f t="shared" si="597"/>
        <v>1.2716339999999999</v>
      </c>
      <c r="S4254" s="20">
        <f t="shared" si="601"/>
        <v>0</v>
      </c>
      <c r="T4254" s="20">
        <f>IF((T4253+R4254)&lt;0,0,IF((T4253+R4254)&gt;结论【关键目标】!C$28,结论【关键目标】!C$28,T4253+R4254))</f>
        <v>9.4325092000000001</v>
      </c>
      <c r="U4254" s="19">
        <f>IF((T4253+R4254)&lt;结论【关键目标】!$C$28,0,(发电量计算【计算逻辑页】!R4254+发电量计算【计算逻辑页】!T4253-结论【关键目标】!$C$28))</f>
        <v>0</v>
      </c>
      <c r="V4254" s="5">
        <f t="shared" si="598"/>
        <v>0</v>
      </c>
      <c r="W4254" s="5">
        <f t="shared" si="599"/>
        <v>0.30608230379999996</v>
      </c>
      <c r="X4254" s="5">
        <f t="shared" si="602"/>
        <v>0</v>
      </c>
    </row>
    <row r="4255" spans="1:24" x14ac:dyDescent="0.15">
      <c r="A4255" s="7">
        <v>4254</v>
      </c>
      <c r="B4255" s="7">
        <v>6</v>
      </c>
      <c r="C4255" s="7">
        <v>27</v>
      </c>
      <c r="D4255" s="7">
        <v>6</v>
      </c>
      <c r="E4255" s="7">
        <v>178</v>
      </c>
      <c r="F4255" s="7">
        <v>21.3</v>
      </c>
      <c r="G4255" s="7">
        <v>113.8</v>
      </c>
      <c r="H4255" s="7">
        <f t="shared" si="594"/>
        <v>2</v>
      </c>
      <c r="I4255" s="16">
        <f t="shared" si="595"/>
        <v>45104</v>
      </c>
      <c r="J4255" s="17">
        <v>0.2407</v>
      </c>
      <c r="K4255" s="18">
        <f>G4255*结论【关键目标】!C$27*0.7735*0.001</f>
        <v>10.562916</v>
      </c>
      <c r="L4255" s="5">
        <v>0</v>
      </c>
      <c r="M4255" s="5">
        <f>ABS(IF(L4255&lt;=0,L4255/耗电量关键数据!$B$6/1000,L4255/耗电量关键数据!$B$5/1000))</f>
        <v>0</v>
      </c>
      <c r="N4255" s="5">
        <f>电气设备逐时使用率计算!H4231</f>
        <v>1.1688450000000001</v>
      </c>
      <c r="O4255" s="5">
        <f>灯光逐时使用率计算!H4231</f>
        <v>0.37403039999999999</v>
      </c>
      <c r="P4255" s="19">
        <f t="shared" si="596"/>
        <v>1.5428754000000002</v>
      </c>
      <c r="Q4255" s="19">
        <f t="shared" si="600"/>
        <v>0</v>
      </c>
      <c r="R4255" s="20">
        <f t="shared" si="597"/>
        <v>10.562916</v>
      </c>
      <c r="S4255" s="20">
        <f t="shared" si="601"/>
        <v>0</v>
      </c>
      <c r="T4255" s="20">
        <f>IF((T4254+R4255)&lt;0,0,IF((T4254+R4255)&gt;结论【关键目标】!C$28,结论【关键目标】!C$28,T4254+R4255))</f>
        <v>19.9954252</v>
      </c>
      <c r="U4255" s="19">
        <f>IF((T4254+R4255)&lt;结论【关键目标】!$C$28,0,(发电量计算【计算逻辑页】!R4255+发电量计算【计算逻辑页】!T4254-结论【关键目标】!$C$28))</f>
        <v>0</v>
      </c>
      <c r="V4255" s="5">
        <f t="shared" si="598"/>
        <v>0</v>
      </c>
      <c r="W4255" s="5">
        <f t="shared" si="599"/>
        <v>0.37137010878000004</v>
      </c>
      <c r="X4255" s="5">
        <f t="shared" si="602"/>
        <v>0</v>
      </c>
    </row>
    <row r="4256" spans="1:24" x14ac:dyDescent="0.15">
      <c r="A4256" s="7">
        <v>4255</v>
      </c>
      <c r="B4256" s="7">
        <v>6</v>
      </c>
      <c r="C4256" s="7">
        <v>27</v>
      </c>
      <c r="D4256" s="7">
        <v>7</v>
      </c>
      <c r="E4256" s="7">
        <v>178</v>
      </c>
      <c r="F4256" s="7">
        <v>20</v>
      </c>
      <c r="G4256" s="7">
        <v>176.6</v>
      </c>
      <c r="H4256" s="7">
        <f t="shared" si="594"/>
        <v>2</v>
      </c>
      <c r="I4256" s="16">
        <f t="shared" si="595"/>
        <v>45104</v>
      </c>
      <c r="J4256" s="17">
        <v>0.2407</v>
      </c>
      <c r="K4256" s="18">
        <f>G4256*结论【关键目标】!C$27*0.7735*0.001</f>
        <v>16.392011999999998</v>
      </c>
      <c r="L4256" s="5">
        <v>0</v>
      </c>
      <c r="M4256" s="5">
        <f>ABS(IF(L4256&lt;=0,L4256/耗电量关键数据!$B$6/1000,L4256/耗电量关键数据!$B$5/1000))</f>
        <v>0</v>
      </c>
      <c r="N4256" s="5">
        <f>电气设备逐时使用率计算!H4232</f>
        <v>2.3376900000000003</v>
      </c>
      <c r="O4256" s="5">
        <f>灯光逐时使用率计算!H4232</f>
        <v>1.2467680000000001</v>
      </c>
      <c r="P4256" s="19">
        <f t="shared" si="596"/>
        <v>3.5844580000000006</v>
      </c>
      <c r="Q4256" s="19">
        <f t="shared" si="600"/>
        <v>0</v>
      </c>
      <c r="R4256" s="20">
        <f t="shared" si="597"/>
        <v>16.392011999999998</v>
      </c>
      <c r="S4256" s="20">
        <f t="shared" si="601"/>
        <v>0</v>
      </c>
      <c r="T4256" s="20">
        <f>IF((T4255+R4256)&lt;0,0,IF((T4255+R4256)&gt;结论【关键目标】!C$28,结论【关键目标】!C$28,T4255+R4256))</f>
        <v>22</v>
      </c>
      <c r="U4256" s="19">
        <f>IF((T4255+R4256)&lt;结论【关键目标】!$C$28,0,(发电量计算【计算逻辑页】!R4256+发电量计算【计算逻辑页】!T4255-结论【关键目标】!$C$28))</f>
        <v>14.387437199999994</v>
      </c>
      <c r="V4256" s="5">
        <f t="shared" si="598"/>
        <v>0</v>
      </c>
      <c r="W4256" s="5">
        <f t="shared" si="599"/>
        <v>0.8627790406000001</v>
      </c>
      <c r="X4256" s="5">
        <f t="shared" si="602"/>
        <v>0</v>
      </c>
    </row>
    <row r="4257" spans="1:24" x14ac:dyDescent="0.15">
      <c r="A4257" s="7">
        <v>4256</v>
      </c>
      <c r="B4257" s="7">
        <v>6</v>
      </c>
      <c r="C4257" s="7">
        <v>27</v>
      </c>
      <c r="D4257" s="7">
        <v>8</v>
      </c>
      <c r="E4257" s="7">
        <v>178</v>
      </c>
      <c r="F4257" s="7">
        <v>21.4</v>
      </c>
      <c r="G4257" s="7">
        <v>350.9</v>
      </c>
      <c r="H4257" s="7">
        <f t="shared" si="594"/>
        <v>2</v>
      </c>
      <c r="I4257" s="16">
        <f t="shared" si="595"/>
        <v>45104</v>
      </c>
      <c r="J4257" s="17">
        <v>0.70809999999999995</v>
      </c>
      <c r="K4257" s="18">
        <f>G4257*结论【关键目标】!C$27*0.7735*0.001</f>
        <v>32.570537999999999</v>
      </c>
      <c r="L4257" s="5">
        <v>21220.395670000002</v>
      </c>
      <c r="M4257" s="5">
        <f>ABS(IF(L4257&lt;=0,L4257/耗电量关键数据!$B$6/1000,L4257/耗电量关键数据!$B$5/1000))</f>
        <v>6.0629701914285716</v>
      </c>
      <c r="N4257" s="5">
        <f>电气设备逐时使用率计算!H4233</f>
        <v>11.688450000000001</v>
      </c>
      <c r="O4257" s="5">
        <f>灯光逐时使用率计算!H4233</f>
        <v>6.2338399999999998</v>
      </c>
      <c r="P4257" s="19">
        <f t="shared" si="596"/>
        <v>23.985260191428573</v>
      </c>
      <c r="Q4257" s="19">
        <f t="shared" si="600"/>
        <v>0</v>
      </c>
      <c r="R4257" s="20">
        <f t="shared" si="597"/>
        <v>32.570537999999999</v>
      </c>
      <c r="S4257" s="20">
        <f t="shared" si="601"/>
        <v>0</v>
      </c>
      <c r="T4257" s="20">
        <f>IF((T4256+R4257)&lt;0,0,IF((T4256+R4257)&gt;结论【关键目标】!C$28,结论【关键目标】!C$28,T4256+R4257))</f>
        <v>22</v>
      </c>
      <c r="U4257" s="19">
        <f>IF((T4256+R4257)&lt;结论【关键目标】!$C$28,0,(发电量计算【计算逻辑页】!R4257+发电量计算【计算逻辑页】!T4256-结论【关键目标】!$C$28))</f>
        <v>32.570537999999999</v>
      </c>
      <c r="V4257" s="5">
        <f t="shared" si="598"/>
        <v>11.399688299999999</v>
      </c>
      <c r="W4257" s="5">
        <f t="shared" si="599"/>
        <v>16.98396274155057</v>
      </c>
      <c r="X4257" s="5">
        <f t="shared" si="602"/>
        <v>0</v>
      </c>
    </row>
    <row r="4258" spans="1:24" x14ac:dyDescent="0.15">
      <c r="A4258" s="7">
        <v>4257</v>
      </c>
      <c r="B4258" s="7">
        <v>6</v>
      </c>
      <c r="C4258" s="7">
        <v>27</v>
      </c>
      <c r="D4258" s="7">
        <v>9</v>
      </c>
      <c r="E4258" s="7">
        <v>178</v>
      </c>
      <c r="F4258" s="7">
        <v>22.8</v>
      </c>
      <c r="G4258" s="7">
        <v>462</v>
      </c>
      <c r="H4258" s="7">
        <f t="shared" si="594"/>
        <v>2</v>
      </c>
      <c r="I4258" s="16">
        <f t="shared" si="595"/>
        <v>45104</v>
      </c>
      <c r="J4258" s="17">
        <v>0.70809999999999995</v>
      </c>
      <c r="K4258" s="18">
        <f>G4258*结论【关键目标】!C$27*0.7735*0.001</f>
        <v>42.882839999999995</v>
      </c>
      <c r="L4258" s="5">
        <v>39168.308259999998</v>
      </c>
      <c r="M4258" s="5">
        <f>ABS(IF(L4258&lt;=0,L4258/耗电量关键数据!$B$6/1000,L4258/耗电量关键数据!$B$5/1000))</f>
        <v>11.190945217142856</v>
      </c>
      <c r="N4258" s="5">
        <f>电气设备逐时使用率计算!H4234</f>
        <v>22.208055000000002</v>
      </c>
      <c r="O4258" s="5">
        <f>灯光逐时使用率计算!H4234</f>
        <v>11.844296</v>
      </c>
      <c r="P4258" s="19">
        <f t="shared" si="596"/>
        <v>45.243296217142856</v>
      </c>
      <c r="Q4258" s="19">
        <f t="shared" si="600"/>
        <v>0</v>
      </c>
      <c r="R4258" s="20">
        <f t="shared" si="597"/>
        <v>42.882839999999995</v>
      </c>
      <c r="S4258" s="20">
        <f t="shared" si="601"/>
        <v>0</v>
      </c>
      <c r="T4258" s="20">
        <f>IF((T4257+R4258)&lt;0,0,IF((T4257+R4258)&gt;结论【关键目标】!C$28,结论【关键目标】!C$28,T4257+R4258))</f>
        <v>22</v>
      </c>
      <c r="U4258" s="19">
        <f>IF((T4257+R4258)&lt;结论【关键目标】!$C$28,0,(发电量计算【计算逻辑页】!R4258+发电量计算【计算逻辑页】!T4257-结论【关键目标】!$C$28))</f>
        <v>42.882839999999987</v>
      </c>
      <c r="V4258" s="5">
        <f t="shared" si="598"/>
        <v>15.008993999999994</v>
      </c>
      <c r="W4258" s="5">
        <f t="shared" si="599"/>
        <v>30.365339003999996</v>
      </c>
      <c r="X4258" s="5">
        <f t="shared" si="602"/>
        <v>0</v>
      </c>
    </row>
    <row r="4259" spans="1:24" x14ac:dyDescent="0.15">
      <c r="A4259" s="7">
        <v>4258</v>
      </c>
      <c r="B4259" s="7">
        <v>6</v>
      </c>
      <c r="C4259" s="7">
        <v>27</v>
      </c>
      <c r="D4259" s="7">
        <v>10</v>
      </c>
      <c r="E4259" s="7">
        <v>178</v>
      </c>
      <c r="F4259" s="7">
        <v>24</v>
      </c>
      <c r="G4259" s="7">
        <v>571.6</v>
      </c>
      <c r="H4259" s="7">
        <f t="shared" si="594"/>
        <v>2</v>
      </c>
      <c r="I4259" s="16">
        <f t="shared" si="595"/>
        <v>45104</v>
      </c>
      <c r="J4259" s="17">
        <v>0.70809999999999995</v>
      </c>
      <c r="K4259" s="18">
        <f>G4259*结论【关键目标】!C$27*0.7735*0.001</f>
        <v>53.055911999999999</v>
      </c>
      <c r="L4259" s="5">
        <v>47486.072180000003</v>
      </c>
      <c r="M4259" s="5">
        <f>ABS(IF(L4259&lt;=0,L4259/耗电量关键数据!$B$6/1000,L4259/耗电量关键数据!$B$5/1000))</f>
        <v>13.567449194285714</v>
      </c>
      <c r="N4259" s="5">
        <f>电气设备逐时使用率计算!H4235</f>
        <v>22.208055000000002</v>
      </c>
      <c r="O4259" s="5">
        <f>灯光逐时使用率计算!H4235</f>
        <v>11.844296</v>
      </c>
      <c r="P4259" s="19">
        <f t="shared" si="596"/>
        <v>47.619800194285716</v>
      </c>
      <c r="Q4259" s="19">
        <f t="shared" si="600"/>
        <v>0</v>
      </c>
      <c r="R4259" s="20">
        <f t="shared" si="597"/>
        <v>53.055911999999999</v>
      </c>
      <c r="S4259" s="20">
        <f t="shared" si="601"/>
        <v>0</v>
      </c>
      <c r="T4259" s="20">
        <f>IF((T4258+R4259)&lt;0,0,IF((T4258+R4259)&gt;结论【关键目标】!C$28,结论【关键目标】!C$28,T4258+R4259))</f>
        <v>22</v>
      </c>
      <c r="U4259" s="19">
        <f>IF((T4258+R4259)&lt;结论【关键目标】!$C$28,0,(发电量计算【计算逻辑页】!R4259+发电量计算【计算逻辑页】!T4258-结论【关键目标】!$C$28))</f>
        <v>53.055912000000006</v>
      </c>
      <c r="V4259" s="5">
        <f t="shared" si="598"/>
        <v>18.5695692</v>
      </c>
      <c r="W4259" s="5">
        <f t="shared" si="599"/>
        <v>33.719580517573711</v>
      </c>
      <c r="X4259" s="5">
        <f t="shared" si="602"/>
        <v>0</v>
      </c>
    </row>
    <row r="4260" spans="1:24" x14ac:dyDescent="0.15">
      <c r="A4260" s="7">
        <v>4259</v>
      </c>
      <c r="B4260" s="7">
        <v>6</v>
      </c>
      <c r="C4260" s="7">
        <v>27</v>
      </c>
      <c r="D4260" s="7">
        <v>11</v>
      </c>
      <c r="E4260" s="7">
        <v>178</v>
      </c>
      <c r="F4260" s="7">
        <v>24</v>
      </c>
      <c r="G4260" s="7">
        <v>594.4</v>
      </c>
      <c r="H4260" s="7">
        <f t="shared" si="594"/>
        <v>2</v>
      </c>
      <c r="I4260" s="16">
        <f t="shared" si="595"/>
        <v>45104</v>
      </c>
      <c r="J4260" s="17">
        <v>1.2267999999999999</v>
      </c>
      <c r="K4260" s="18">
        <f>G4260*结论【关键目标】!C$27*0.7735*0.001</f>
        <v>55.172207999999998</v>
      </c>
      <c r="L4260" s="5">
        <v>52676.868670000003</v>
      </c>
      <c r="M4260" s="5">
        <f>ABS(IF(L4260&lt;=0,L4260/耗电量关键数据!$B$6/1000,L4260/耗电量关键数据!$B$5/1000))</f>
        <v>15.050533905714287</v>
      </c>
      <c r="N4260" s="5">
        <f>电气设备逐时使用率计算!H4236</f>
        <v>22.208055000000002</v>
      </c>
      <c r="O4260" s="5">
        <f>灯光逐时使用率计算!H4236</f>
        <v>11.844296</v>
      </c>
      <c r="P4260" s="19">
        <f t="shared" si="596"/>
        <v>49.102884905714291</v>
      </c>
      <c r="Q4260" s="19">
        <f t="shared" si="600"/>
        <v>49.102884905714291</v>
      </c>
      <c r="R4260" s="20">
        <f t="shared" si="597"/>
        <v>6.069323094285707</v>
      </c>
      <c r="S4260" s="20">
        <f t="shared" si="601"/>
        <v>0</v>
      </c>
      <c r="T4260" s="20">
        <f>IF((T4259+R4260)&lt;0,0,IF((T4259+R4260)&gt;结论【关键目标】!C$28,结论【关键目标】!C$28,T4259+R4260))</f>
        <v>22</v>
      </c>
      <c r="U4260" s="19">
        <f>IF((T4259+R4260)&lt;结论【关键目标】!$C$28,0,(发电量计算【计算逻辑页】!R4260+发电量计算【计算逻辑页】!T4259-结论【关键目标】!$C$28))</f>
        <v>6.069323094285707</v>
      </c>
      <c r="V4260" s="5">
        <f t="shared" si="598"/>
        <v>2.1242630829999971</v>
      </c>
      <c r="W4260" s="5">
        <f t="shared" si="599"/>
        <v>60.239419202330289</v>
      </c>
      <c r="X4260" s="5">
        <f t="shared" si="602"/>
        <v>0</v>
      </c>
    </row>
    <row r="4261" spans="1:24" x14ac:dyDescent="0.15">
      <c r="A4261" s="7">
        <v>4260</v>
      </c>
      <c r="B4261" s="7">
        <v>6</v>
      </c>
      <c r="C4261" s="7">
        <v>27</v>
      </c>
      <c r="D4261" s="7">
        <v>12</v>
      </c>
      <c r="E4261" s="7">
        <v>178</v>
      </c>
      <c r="F4261" s="7">
        <v>27.1</v>
      </c>
      <c r="G4261" s="7">
        <v>719.6</v>
      </c>
      <c r="H4261" s="7">
        <f t="shared" si="594"/>
        <v>2</v>
      </c>
      <c r="I4261" s="16">
        <f t="shared" si="595"/>
        <v>45104</v>
      </c>
      <c r="J4261" s="17">
        <v>1.2267999999999999</v>
      </c>
      <c r="K4261" s="18">
        <f>G4261*结论【关键目标】!C$27*0.7735*0.001</f>
        <v>66.793272000000002</v>
      </c>
      <c r="L4261" s="5">
        <v>47685.308879999997</v>
      </c>
      <c r="M4261" s="5">
        <f>ABS(IF(L4261&lt;=0,L4261/耗电量关键数据!$B$6/1000,L4261/耗电量关键数据!$B$5/1000))</f>
        <v>13.624373965714286</v>
      </c>
      <c r="N4261" s="5">
        <f>电气设备逐时使用率计算!H4237</f>
        <v>11.688450000000001</v>
      </c>
      <c r="O4261" s="5">
        <f>灯光逐时使用率计算!H4237</f>
        <v>9.9741440000000008</v>
      </c>
      <c r="P4261" s="19">
        <f t="shared" si="596"/>
        <v>35.28696796571429</v>
      </c>
      <c r="Q4261" s="19">
        <f t="shared" si="600"/>
        <v>35.28696796571429</v>
      </c>
      <c r="R4261" s="20">
        <f t="shared" si="597"/>
        <v>31.506304034285712</v>
      </c>
      <c r="S4261" s="20">
        <f t="shared" si="601"/>
        <v>0</v>
      </c>
      <c r="T4261" s="20">
        <f>IF((T4260+R4261)&lt;0,0,IF((T4260+R4261)&gt;结论【关键目标】!C$28,结论【关键目标】!C$28,T4260+R4261))</f>
        <v>22</v>
      </c>
      <c r="U4261" s="19">
        <f>IF((T4260+R4261)&lt;结论【关键目标】!$C$28,0,(发电量计算【计算逻辑页】!R4261+发电量计算【计算逻辑页】!T4260-结论【关键目标】!$C$28))</f>
        <v>31.506304034285712</v>
      </c>
      <c r="V4261" s="5">
        <f t="shared" si="598"/>
        <v>11.027206411999998</v>
      </c>
      <c r="W4261" s="5">
        <f t="shared" si="599"/>
        <v>43.290052300338289</v>
      </c>
      <c r="X4261" s="5">
        <f t="shared" si="602"/>
        <v>0</v>
      </c>
    </row>
    <row r="4262" spans="1:24" x14ac:dyDescent="0.15">
      <c r="A4262" s="7">
        <v>4261</v>
      </c>
      <c r="B4262" s="7">
        <v>6</v>
      </c>
      <c r="C4262" s="7">
        <v>27</v>
      </c>
      <c r="D4262" s="7">
        <v>13</v>
      </c>
      <c r="E4262" s="7">
        <v>178</v>
      </c>
      <c r="F4262" s="7">
        <v>28</v>
      </c>
      <c r="G4262" s="7">
        <v>668.7</v>
      </c>
      <c r="H4262" s="7">
        <f t="shared" si="594"/>
        <v>2</v>
      </c>
      <c r="I4262" s="16">
        <f t="shared" si="595"/>
        <v>45104</v>
      </c>
      <c r="J4262" s="17">
        <v>1.2267999999999999</v>
      </c>
      <c r="K4262" s="18">
        <f>G4262*结论【关键目标】!C$27*0.7735*0.001</f>
        <v>62.068733999999999</v>
      </c>
      <c r="L4262" s="5">
        <v>49469.145770000003</v>
      </c>
      <c r="M4262" s="5">
        <f>ABS(IF(L4262&lt;=0,L4262/耗电量关键数据!$B$6/1000,L4262/耗电量关键数据!$B$5/1000))</f>
        <v>14.134041648571429</v>
      </c>
      <c r="N4262" s="5">
        <f>电气设备逐时使用率计算!H4238</f>
        <v>11.688450000000001</v>
      </c>
      <c r="O4262" s="5">
        <f>灯光逐时使用率计算!H4238</f>
        <v>9.9741440000000008</v>
      </c>
      <c r="P4262" s="19">
        <f t="shared" si="596"/>
        <v>35.796635648571431</v>
      </c>
      <c r="Q4262" s="19">
        <f t="shared" si="600"/>
        <v>35.796635648571431</v>
      </c>
      <c r="R4262" s="20">
        <f t="shared" si="597"/>
        <v>26.272098351428568</v>
      </c>
      <c r="S4262" s="20">
        <f t="shared" si="601"/>
        <v>0</v>
      </c>
      <c r="T4262" s="20">
        <f>IF((T4261+R4262)&lt;0,0,IF((T4261+R4262)&gt;结论【关键目标】!C$28,结论【关键目标】!C$28,T4261+R4262))</f>
        <v>22</v>
      </c>
      <c r="U4262" s="19">
        <f>IF((T4261+R4262)&lt;结论【关键目标】!$C$28,0,(发电量计算【计算逻辑页】!R4262+发电量计算【计算逻辑页】!T4261-结论【关键目标】!$C$28))</f>
        <v>26.272098351428568</v>
      </c>
      <c r="V4262" s="5">
        <f t="shared" si="598"/>
        <v>9.1952344229999987</v>
      </c>
      <c r="W4262" s="5">
        <f t="shared" si="599"/>
        <v>43.915312613667432</v>
      </c>
      <c r="X4262" s="5">
        <f t="shared" si="602"/>
        <v>0</v>
      </c>
    </row>
    <row r="4263" spans="1:24" x14ac:dyDescent="0.15">
      <c r="A4263" s="7">
        <v>4262</v>
      </c>
      <c r="B4263" s="7">
        <v>6</v>
      </c>
      <c r="C4263" s="7">
        <v>27</v>
      </c>
      <c r="D4263" s="7">
        <v>14</v>
      </c>
      <c r="E4263" s="7">
        <v>178</v>
      </c>
      <c r="F4263" s="7">
        <v>30</v>
      </c>
      <c r="G4263" s="7">
        <v>696</v>
      </c>
      <c r="H4263" s="7">
        <f t="shared" si="594"/>
        <v>2</v>
      </c>
      <c r="I4263" s="16">
        <f t="shared" si="595"/>
        <v>45104</v>
      </c>
      <c r="J4263" s="17">
        <v>1.2267999999999999</v>
      </c>
      <c r="K4263" s="18">
        <f>G4263*结论【关键目标】!C$27*0.7735*0.001</f>
        <v>64.602719999999991</v>
      </c>
      <c r="L4263" s="5">
        <v>58055.339469999999</v>
      </c>
      <c r="M4263" s="5">
        <f>ABS(IF(L4263&lt;=0,L4263/耗电量关键数据!$B$6/1000,L4263/耗电量关键数据!$B$5/1000))</f>
        <v>16.587239848571429</v>
      </c>
      <c r="N4263" s="5">
        <f>电气设备逐时使用率计算!H4239</f>
        <v>22.208055000000002</v>
      </c>
      <c r="O4263" s="5">
        <f>灯光逐时使用率计算!H4239</f>
        <v>11.844296</v>
      </c>
      <c r="P4263" s="19">
        <f t="shared" si="596"/>
        <v>50.63959084857143</v>
      </c>
      <c r="Q4263" s="19">
        <f t="shared" si="600"/>
        <v>50.63959084857143</v>
      </c>
      <c r="R4263" s="20">
        <f t="shared" si="597"/>
        <v>13.963129151428561</v>
      </c>
      <c r="S4263" s="20">
        <f t="shared" si="601"/>
        <v>0</v>
      </c>
      <c r="T4263" s="20">
        <f>IF((T4262+R4263)&lt;0,0,IF((T4262+R4263)&gt;结论【关键目标】!C$28,结论【关键目标】!C$28,T4262+R4263))</f>
        <v>22</v>
      </c>
      <c r="U4263" s="19">
        <f>IF((T4262+R4263)&lt;结论【关键目标】!$C$28,0,(发电量计算【计算逻辑页】!R4263+发电量计算【计算逻辑页】!T4262-结论【关键目标】!$C$28))</f>
        <v>13.963129151428561</v>
      </c>
      <c r="V4263" s="5">
        <f t="shared" si="598"/>
        <v>4.8870952029999959</v>
      </c>
      <c r="W4263" s="5">
        <f t="shared" si="599"/>
        <v>62.124650053027423</v>
      </c>
      <c r="X4263" s="5">
        <f t="shared" si="602"/>
        <v>0</v>
      </c>
    </row>
    <row r="4264" spans="1:24" x14ac:dyDescent="0.15">
      <c r="A4264" s="7">
        <v>4263</v>
      </c>
      <c r="B4264" s="7">
        <v>6</v>
      </c>
      <c r="C4264" s="7">
        <v>27</v>
      </c>
      <c r="D4264" s="7">
        <v>15</v>
      </c>
      <c r="E4264" s="7">
        <v>178</v>
      </c>
      <c r="F4264" s="7">
        <v>31.1</v>
      </c>
      <c r="G4264" s="7">
        <v>567.4</v>
      </c>
      <c r="H4264" s="7">
        <f t="shared" si="594"/>
        <v>2</v>
      </c>
      <c r="I4264" s="16">
        <f t="shared" si="595"/>
        <v>45104</v>
      </c>
      <c r="J4264" s="17">
        <v>1.2267999999999999</v>
      </c>
      <c r="K4264" s="18">
        <f>G4264*结论【关键目标】!C$27*0.7735*0.001</f>
        <v>52.666068000000003</v>
      </c>
      <c r="L4264" s="5">
        <v>55407.581859999998</v>
      </c>
      <c r="M4264" s="5">
        <f>ABS(IF(L4264&lt;=0,L4264/耗电量关键数据!$B$6/1000,L4264/耗电量关键数据!$B$5/1000))</f>
        <v>15.830737674285714</v>
      </c>
      <c r="N4264" s="5">
        <f>电气设备逐时使用率计算!H4240</f>
        <v>22.208055000000002</v>
      </c>
      <c r="O4264" s="5">
        <f>灯光逐时使用率计算!H4240</f>
        <v>11.844296</v>
      </c>
      <c r="P4264" s="19">
        <f t="shared" si="596"/>
        <v>49.883088674285716</v>
      </c>
      <c r="Q4264" s="19">
        <f t="shared" si="600"/>
        <v>49.883088674285716</v>
      </c>
      <c r="R4264" s="20">
        <f t="shared" si="597"/>
        <v>2.7829793257142867</v>
      </c>
      <c r="S4264" s="20">
        <f t="shared" si="601"/>
        <v>0</v>
      </c>
      <c r="T4264" s="20">
        <f>IF((T4263+R4264)&lt;0,0,IF((T4263+R4264)&gt;结论【关键目标】!C$28,结论【关键目标】!C$28,T4263+R4264))</f>
        <v>22</v>
      </c>
      <c r="U4264" s="19">
        <f>IF((T4263+R4264)&lt;结论【关键目标】!$C$28,0,(发电量计算【计算逻辑页】!R4264+发电量计算【计算逻辑页】!T4263-结论【关键目标】!$C$28))</f>
        <v>2.7829793257142867</v>
      </c>
      <c r="V4264" s="5">
        <f t="shared" si="598"/>
        <v>0.97404276400000034</v>
      </c>
      <c r="W4264" s="5">
        <f t="shared" si="599"/>
        <v>61.196573185613708</v>
      </c>
      <c r="X4264" s="5">
        <f t="shared" si="602"/>
        <v>0</v>
      </c>
    </row>
    <row r="4265" spans="1:24" x14ac:dyDescent="0.15">
      <c r="A4265" s="7">
        <v>4264</v>
      </c>
      <c r="B4265" s="7">
        <v>6</v>
      </c>
      <c r="C4265" s="7">
        <v>27</v>
      </c>
      <c r="D4265" s="7">
        <v>16</v>
      </c>
      <c r="E4265" s="7">
        <v>178</v>
      </c>
      <c r="F4265" s="7">
        <v>32</v>
      </c>
      <c r="G4265" s="7">
        <v>441.6</v>
      </c>
      <c r="H4265" s="7">
        <f t="shared" si="594"/>
        <v>2</v>
      </c>
      <c r="I4265" s="16">
        <f t="shared" si="595"/>
        <v>45104</v>
      </c>
      <c r="J4265" s="17">
        <v>0.70809999999999995</v>
      </c>
      <c r="K4265" s="18">
        <f>G4265*结论【关键目标】!C$27*0.7735*0.001</f>
        <v>40.989311999999998</v>
      </c>
      <c r="L4265" s="5">
        <v>53596.783689999997</v>
      </c>
      <c r="M4265" s="5">
        <f>ABS(IF(L4265&lt;=0,L4265/耗电量关键数据!$B$6/1000,L4265/耗电量关键数据!$B$5/1000))</f>
        <v>15.313366768571429</v>
      </c>
      <c r="N4265" s="5">
        <f>电气设备逐时使用率计算!H4241</f>
        <v>22.208055000000002</v>
      </c>
      <c r="O4265" s="5">
        <f>灯光逐时使用率计算!H4241</f>
        <v>11.844296</v>
      </c>
      <c r="P4265" s="19">
        <f t="shared" si="596"/>
        <v>49.365717768571429</v>
      </c>
      <c r="Q4265" s="19">
        <f t="shared" si="600"/>
        <v>0</v>
      </c>
      <c r="R4265" s="20">
        <f t="shared" si="597"/>
        <v>40.989311999999998</v>
      </c>
      <c r="S4265" s="20">
        <f t="shared" si="601"/>
        <v>0</v>
      </c>
      <c r="T4265" s="20">
        <f>IF((T4264+R4265)&lt;0,0,IF((T4264+R4265)&gt;结论【关键目标】!C$28,结论【关键目标】!C$28,T4264+R4265))</f>
        <v>22</v>
      </c>
      <c r="U4265" s="19">
        <f>IF((T4264+R4265)&lt;结论【关键目标】!$C$28,0,(发电量计算【计算逻辑页】!R4265+发电量计算【计算逻辑页】!T4264-结论【关键目标】!$C$28))</f>
        <v>40.989311999999998</v>
      </c>
      <c r="V4265" s="5">
        <f t="shared" si="598"/>
        <v>14.346259199999999</v>
      </c>
      <c r="W4265" s="5">
        <f t="shared" si="599"/>
        <v>29.024531827199997</v>
      </c>
      <c r="X4265" s="5">
        <f t="shared" si="602"/>
        <v>0</v>
      </c>
    </row>
    <row r="4266" spans="1:24" x14ac:dyDescent="0.15">
      <c r="A4266" s="7">
        <v>4265</v>
      </c>
      <c r="B4266" s="7">
        <v>6</v>
      </c>
      <c r="C4266" s="7">
        <v>27</v>
      </c>
      <c r="D4266" s="7">
        <v>17</v>
      </c>
      <c r="E4266" s="7">
        <v>178</v>
      </c>
      <c r="F4266" s="7">
        <v>31</v>
      </c>
      <c r="G4266" s="7">
        <v>246.4</v>
      </c>
      <c r="H4266" s="7">
        <f t="shared" si="594"/>
        <v>2</v>
      </c>
      <c r="I4266" s="16">
        <f t="shared" si="595"/>
        <v>45104</v>
      </c>
      <c r="J4266" s="17">
        <v>0.70809999999999995</v>
      </c>
      <c r="K4266" s="18">
        <f>G4266*结论【关键目标】!C$27*0.7735*0.001</f>
        <v>22.870847999999999</v>
      </c>
      <c r="L4266" s="5">
        <v>47354.983180000003</v>
      </c>
      <c r="M4266" s="5">
        <f>ABS(IF(L4266&lt;=0,L4266/耗电量关键数据!$B$6/1000,L4266/耗电量关键数据!$B$5/1000))</f>
        <v>13.529995194285716</v>
      </c>
      <c r="N4266" s="5">
        <f>电气设备逐时使用率计算!H4242</f>
        <v>22.208055000000002</v>
      </c>
      <c r="O4266" s="5">
        <f>灯光逐时使用率计算!H4242</f>
        <v>11.844296</v>
      </c>
      <c r="P4266" s="19">
        <f t="shared" si="596"/>
        <v>47.582346194285719</v>
      </c>
      <c r="Q4266" s="19">
        <f t="shared" si="600"/>
        <v>0</v>
      </c>
      <c r="R4266" s="20">
        <f t="shared" si="597"/>
        <v>22.870847999999999</v>
      </c>
      <c r="S4266" s="20">
        <f t="shared" si="601"/>
        <v>0</v>
      </c>
      <c r="T4266" s="20">
        <f>IF((T4265+R4266)&lt;0,0,IF((T4265+R4266)&gt;结论【关键目标】!C$28,结论【关键目标】!C$28,T4265+R4266))</f>
        <v>22</v>
      </c>
      <c r="U4266" s="19">
        <f>IF((T4265+R4266)&lt;结论【关键目标】!$C$28,0,(发电量计算【计算逻辑页】!R4266+发电量计算【计算逻辑页】!T4265-结论【关键目标】!$C$28))</f>
        <v>22.870847999999995</v>
      </c>
      <c r="V4266" s="5">
        <f t="shared" si="598"/>
        <v>8.0047967999999976</v>
      </c>
      <c r="W4266" s="5">
        <f t="shared" si="599"/>
        <v>16.194847468799999</v>
      </c>
      <c r="X4266" s="5">
        <f t="shared" si="602"/>
        <v>0</v>
      </c>
    </row>
    <row r="4267" spans="1:24" x14ac:dyDescent="0.15">
      <c r="A4267" s="7">
        <v>4266</v>
      </c>
      <c r="B4267" s="7">
        <v>6</v>
      </c>
      <c r="C4267" s="7">
        <v>27</v>
      </c>
      <c r="D4267" s="7">
        <v>18</v>
      </c>
      <c r="E4267" s="7">
        <v>178</v>
      </c>
      <c r="F4267" s="7">
        <v>31.9</v>
      </c>
      <c r="G4267" s="7">
        <v>122.2</v>
      </c>
      <c r="H4267" s="7">
        <f t="shared" si="594"/>
        <v>2</v>
      </c>
      <c r="I4267" s="16">
        <f t="shared" si="595"/>
        <v>45104</v>
      </c>
      <c r="J4267" s="17">
        <v>0.70809999999999995</v>
      </c>
      <c r="K4267" s="18">
        <f>G4267*结论【关键目标】!C$27*0.7735*0.001</f>
        <v>11.342604</v>
      </c>
      <c r="L4267" s="5">
        <v>28310.971140000001</v>
      </c>
      <c r="M4267" s="5">
        <f>ABS(IF(L4267&lt;=0,L4267/耗电量关键数据!$B$6/1000,L4267/耗电量关键数据!$B$5/1000))</f>
        <v>8.0888488971428583</v>
      </c>
      <c r="N4267" s="5">
        <f>电气设备逐时使用率计算!H4243</f>
        <v>7.0130699999999999</v>
      </c>
      <c r="O4267" s="5">
        <f>灯光逐时使用率计算!H4243</f>
        <v>3.7403040000000001</v>
      </c>
      <c r="P4267" s="19">
        <f t="shared" si="596"/>
        <v>18.842222897142861</v>
      </c>
      <c r="Q4267" s="19">
        <f t="shared" si="600"/>
        <v>0</v>
      </c>
      <c r="R4267" s="20">
        <f t="shared" si="597"/>
        <v>11.342604</v>
      </c>
      <c r="S4267" s="20">
        <f t="shared" si="601"/>
        <v>0</v>
      </c>
      <c r="T4267" s="20">
        <f>IF((T4266+R4267)&lt;0,0,IF((T4266+R4267)&gt;结论【关键目标】!C$28,结论【关键目标】!C$28,T4266+R4267))</f>
        <v>22</v>
      </c>
      <c r="U4267" s="19">
        <f>IF((T4266+R4267)&lt;结论【关键目标】!$C$28,0,(发电量计算【计算逻辑页】!R4267+发电量计算【计算逻辑页】!T4266-结论【关键目标】!$C$28))</f>
        <v>11.342604000000001</v>
      </c>
      <c r="V4267" s="5">
        <f t="shared" si="598"/>
        <v>3.9699114000000004</v>
      </c>
      <c r="W4267" s="5">
        <f t="shared" si="599"/>
        <v>8.0316978923999987</v>
      </c>
      <c r="X4267" s="5">
        <f t="shared" si="602"/>
        <v>0</v>
      </c>
    </row>
    <row r="4268" spans="1:24" x14ac:dyDescent="0.15">
      <c r="A4268" s="7">
        <v>4267</v>
      </c>
      <c r="B4268" s="7">
        <v>6</v>
      </c>
      <c r="C4268" s="7">
        <v>27</v>
      </c>
      <c r="D4268" s="7">
        <v>19</v>
      </c>
      <c r="E4268" s="7">
        <v>178</v>
      </c>
      <c r="F4268" s="7">
        <v>31</v>
      </c>
      <c r="G4268" s="7">
        <v>0</v>
      </c>
      <c r="H4268" s="7">
        <f t="shared" si="594"/>
        <v>2</v>
      </c>
      <c r="I4268" s="16">
        <f t="shared" si="595"/>
        <v>45104</v>
      </c>
      <c r="J4268" s="17">
        <v>1.2267999999999999</v>
      </c>
      <c r="K4268" s="18">
        <f>G4268*结论【关键目标】!C$27*0.7735*0.001</f>
        <v>0</v>
      </c>
      <c r="L4268" s="5">
        <v>0</v>
      </c>
      <c r="M4268" s="5">
        <f>ABS(IF(L4268&lt;=0,L4268/耗电量关键数据!$B$6/1000,L4268/耗电量关键数据!$B$5/1000))</f>
        <v>0</v>
      </c>
      <c r="N4268" s="5">
        <f>电气设备逐时使用率计算!H4244</f>
        <v>7.0130699999999999</v>
      </c>
      <c r="O4268" s="5">
        <f>灯光逐时使用率计算!H4244</f>
        <v>3.7403040000000001</v>
      </c>
      <c r="P4268" s="19">
        <f t="shared" si="596"/>
        <v>10.753374000000001</v>
      </c>
      <c r="Q4268" s="19">
        <f t="shared" si="600"/>
        <v>10.753374000000001</v>
      </c>
      <c r="R4268" s="20">
        <f t="shared" si="597"/>
        <v>-10.753374000000001</v>
      </c>
      <c r="S4268" s="20">
        <f t="shared" si="601"/>
        <v>10.753374000000001</v>
      </c>
      <c r="T4268" s="20">
        <f>IF((T4267+R4268)&lt;0,0,IF((T4267+R4268)&gt;结论【关键目标】!C$28,结论【关键目标】!C$28,T4267+R4268))</f>
        <v>11.246625999999999</v>
      </c>
      <c r="U4268" s="19">
        <f>IF((T4267+R4268)&lt;结论【关键目标】!$C$28,0,(发电量计算【计算逻辑页】!R4268+发电量计算【计算逻辑页】!T4267-结论【关键目标】!$C$28))</f>
        <v>0</v>
      </c>
      <c r="V4268" s="5">
        <f t="shared" si="598"/>
        <v>0</v>
      </c>
      <c r="W4268" s="5">
        <f t="shared" si="599"/>
        <v>0</v>
      </c>
      <c r="X4268" s="5">
        <f t="shared" si="602"/>
        <v>9.428558323199999</v>
      </c>
    </row>
    <row r="4269" spans="1:24" x14ac:dyDescent="0.15">
      <c r="A4269" s="7">
        <v>4268</v>
      </c>
      <c r="B4269" s="7">
        <v>6</v>
      </c>
      <c r="C4269" s="7">
        <v>27</v>
      </c>
      <c r="D4269" s="7">
        <v>20</v>
      </c>
      <c r="E4269" s="7">
        <v>178</v>
      </c>
      <c r="F4269" s="7">
        <v>30</v>
      </c>
      <c r="G4269" s="7">
        <v>0</v>
      </c>
      <c r="H4269" s="7">
        <f t="shared" si="594"/>
        <v>2</v>
      </c>
      <c r="I4269" s="16">
        <f t="shared" si="595"/>
        <v>45104</v>
      </c>
      <c r="J4269" s="17">
        <v>1.2267999999999999</v>
      </c>
      <c r="K4269" s="18">
        <f>G4269*结论【关键目标】!C$27*0.7735*0.001</f>
        <v>0</v>
      </c>
      <c r="L4269" s="5">
        <v>0</v>
      </c>
      <c r="M4269" s="5">
        <f>ABS(IF(L4269&lt;=0,L4269/耗电量关键数据!$B$6/1000,L4269/耗电量关键数据!$B$5/1000))</f>
        <v>0</v>
      </c>
      <c r="N4269" s="5">
        <f>电气设备逐时使用率计算!H4245</f>
        <v>1.1688450000000001</v>
      </c>
      <c r="O4269" s="5">
        <f>灯光逐时使用率计算!H4245</f>
        <v>0.37403039999999999</v>
      </c>
      <c r="P4269" s="19">
        <f t="shared" si="596"/>
        <v>1.5428754000000002</v>
      </c>
      <c r="Q4269" s="19">
        <f t="shared" si="600"/>
        <v>1.5428754000000002</v>
      </c>
      <c r="R4269" s="20">
        <f t="shared" si="597"/>
        <v>-1.5428754000000002</v>
      </c>
      <c r="S4269" s="20">
        <f t="shared" si="601"/>
        <v>1.5428754000000002</v>
      </c>
      <c r="T4269" s="20">
        <f>IF((T4268+R4269)&lt;0,0,IF((T4268+R4269)&gt;结论【关键目标】!C$28,结论【关键目标】!C$28,T4268+R4269))</f>
        <v>9.7037505999999993</v>
      </c>
      <c r="U4269" s="19">
        <f>IF((T4268+R4269)&lt;结论【关键目标】!$C$28,0,(发电量计算【计算逻辑页】!R4269+发电量计算【计算逻辑页】!T4268-结论【关键目标】!$C$28))</f>
        <v>0</v>
      </c>
      <c r="V4269" s="5">
        <f t="shared" si="598"/>
        <v>0</v>
      </c>
      <c r="W4269" s="5">
        <f t="shared" si="599"/>
        <v>0</v>
      </c>
      <c r="X4269" s="5">
        <f t="shared" si="602"/>
        <v>1.3527931507200002</v>
      </c>
    </row>
    <row r="4270" spans="1:24" x14ac:dyDescent="0.15">
      <c r="A4270" s="7">
        <v>4269</v>
      </c>
      <c r="B4270" s="7">
        <v>6</v>
      </c>
      <c r="C4270" s="7">
        <v>27</v>
      </c>
      <c r="D4270" s="7">
        <v>21</v>
      </c>
      <c r="E4270" s="7">
        <v>178</v>
      </c>
      <c r="F4270" s="7">
        <v>29.8</v>
      </c>
      <c r="G4270" s="7">
        <v>0</v>
      </c>
      <c r="H4270" s="7">
        <f t="shared" si="594"/>
        <v>2</v>
      </c>
      <c r="I4270" s="16">
        <f t="shared" si="595"/>
        <v>45104</v>
      </c>
      <c r="J4270" s="17">
        <v>1.2267999999999999</v>
      </c>
      <c r="K4270" s="18">
        <f>G4270*结论【关键目标】!C$27*0.7735*0.001</f>
        <v>0</v>
      </c>
      <c r="L4270" s="5">
        <v>0</v>
      </c>
      <c r="M4270" s="5">
        <f>ABS(IF(L4270&lt;=0,L4270/耗电量关键数据!$B$6/1000,L4270/耗电量关键数据!$B$5/1000))</f>
        <v>0</v>
      </c>
      <c r="N4270" s="5">
        <f>电气设备逐时使用率计算!H4246</f>
        <v>1.1688450000000001</v>
      </c>
      <c r="O4270" s="5">
        <f>灯光逐时使用率计算!H4246</f>
        <v>0.37403039999999999</v>
      </c>
      <c r="P4270" s="19">
        <f t="shared" si="596"/>
        <v>1.5428754000000002</v>
      </c>
      <c r="Q4270" s="19">
        <f t="shared" si="600"/>
        <v>1.5428754000000002</v>
      </c>
      <c r="R4270" s="20">
        <f t="shared" si="597"/>
        <v>-1.5428754000000002</v>
      </c>
      <c r="S4270" s="20">
        <f t="shared" si="601"/>
        <v>1.5428754000000002</v>
      </c>
      <c r="T4270" s="20">
        <f>IF((T4269+R4270)&lt;0,0,IF((T4269+R4270)&gt;结论【关键目标】!C$28,结论【关键目标】!C$28,T4269+R4270))</f>
        <v>8.1608751999999996</v>
      </c>
      <c r="U4270" s="19">
        <f>IF((T4269+R4270)&lt;结论【关键目标】!$C$28,0,(发电量计算【计算逻辑页】!R4270+发电量计算【计算逻辑页】!T4269-结论【关键目标】!$C$28))</f>
        <v>0</v>
      </c>
      <c r="V4270" s="5">
        <f t="shared" si="598"/>
        <v>0</v>
      </c>
      <c r="W4270" s="5">
        <f t="shared" si="599"/>
        <v>0</v>
      </c>
      <c r="X4270" s="5">
        <f t="shared" si="602"/>
        <v>1.3527931507200002</v>
      </c>
    </row>
    <row r="4271" spans="1:24" x14ac:dyDescent="0.15">
      <c r="A4271" s="7">
        <v>4270</v>
      </c>
      <c r="B4271" s="7">
        <v>6</v>
      </c>
      <c r="C4271" s="7">
        <v>27</v>
      </c>
      <c r="D4271" s="7">
        <v>22</v>
      </c>
      <c r="E4271" s="7">
        <v>178</v>
      </c>
      <c r="F4271" s="7">
        <v>28</v>
      </c>
      <c r="G4271" s="7">
        <v>0</v>
      </c>
      <c r="H4271" s="7">
        <f t="shared" si="594"/>
        <v>2</v>
      </c>
      <c r="I4271" s="16">
        <f t="shared" si="595"/>
        <v>45104</v>
      </c>
      <c r="J4271" s="17">
        <v>0.70809999999999995</v>
      </c>
      <c r="K4271" s="18">
        <f>G4271*结论【关键目标】!C$27*0.7735*0.001</f>
        <v>0</v>
      </c>
      <c r="L4271" s="5">
        <v>0</v>
      </c>
      <c r="M4271" s="5">
        <f>ABS(IF(L4271&lt;=0,L4271/耗电量关键数据!$B$6/1000,L4271/耗电量关键数据!$B$5/1000))</f>
        <v>0</v>
      </c>
      <c r="N4271" s="5">
        <f>电气设备逐时使用率计算!H4247</f>
        <v>1.1688450000000001</v>
      </c>
      <c r="O4271" s="5">
        <f>灯光逐时使用率计算!H4247</f>
        <v>0.37403039999999999</v>
      </c>
      <c r="P4271" s="19">
        <f t="shared" si="596"/>
        <v>1.5428754000000002</v>
      </c>
      <c r="Q4271" s="19">
        <f t="shared" si="600"/>
        <v>0</v>
      </c>
      <c r="R4271" s="20">
        <f t="shared" si="597"/>
        <v>0</v>
      </c>
      <c r="S4271" s="20">
        <f t="shared" si="601"/>
        <v>0</v>
      </c>
      <c r="T4271" s="20">
        <f>IF((T4270+R4271)&lt;0,0,IF((T4270+R4271)&gt;结论【关键目标】!C$28,结论【关键目标】!C$28,T4270+R4271))</f>
        <v>8.1608751999999996</v>
      </c>
      <c r="U4271" s="19">
        <f>IF((T4270+R4271)&lt;结论【关键目标】!$C$28,0,(发电量计算【计算逻辑页】!R4271+发电量计算【计算逻辑页】!T4270-结论【关键目标】!$C$28))</f>
        <v>0</v>
      </c>
      <c r="V4271" s="5">
        <f t="shared" si="598"/>
        <v>0</v>
      </c>
      <c r="W4271" s="5">
        <f t="shared" si="599"/>
        <v>0</v>
      </c>
      <c r="X4271" s="5">
        <f t="shared" si="602"/>
        <v>0</v>
      </c>
    </row>
    <row r="4272" spans="1:24" x14ac:dyDescent="0.15">
      <c r="A4272" s="7">
        <v>4271</v>
      </c>
      <c r="B4272" s="7">
        <v>6</v>
      </c>
      <c r="C4272" s="7">
        <v>27</v>
      </c>
      <c r="D4272" s="7">
        <v>23</v>
      </c>
      <c r="E4272" s="7">
        <v>178</v>
      </c>
      <c r="F4272" s="7">
        <v>26</v>
      </c>
      <c r="G4272" s="7">
        <v>0</v>
      </c>
      <c r="H4272" s="7">
        <f t="shared" si="594"/>
        <v>2</v>
      </c>
      <c r="I4272" s="16">
        <f t="shared" si="595"/>
        <v>45104</v>
      </c>
      <c r="J4272" s="17">
        <v>0.70809999999999995</v>
      </c>
      <c r="K4272" s="18">
        <f>G4272*结论【关键目标】!C$27*0.7735*0.001</f>
        <v>0</v>
      </c>
      <c r="L4272" s="5">
        <v>0</v>
      </c>
      <c r="M4272" s="5">
        <f>ABS(IF(L4272&lt;=0,L4272/耗电量关键数据!$B$6/1000,L4272/耗电量关键数据!$B$5/1000))</f>
        <v>0</v>
      </c>
      <c r="N4272" s="5">
        <f>电气设备逐时使用率计算!H4248</f>
        <v>1.1688450000000001</v>
      </c>
      <c r="O4272" s="5">
        <f>灯光逐时使用率计算!H4248</f>
        <v>0.37403039999999999</v>
      </c>
      <c r="P4272" s="19">
        <f t="shared" si="596"/>
        <v>1.5428754000000002</v>
      </c>
      <c r="Q4272" s="19">
        <f t="shared" si="600"/>
        <v>0</v>
      </c>
      <c r="R4272" s="20">
        <f t="shared" si="597"/>
        <v>0</v>
      </c>
      <c r="S4272" s="20">
        <f t="shared" si="601"/>
        <v>0</v>
      </c>
      <c r="T4272" s="20">
        <f>IF((T4271+R4272)&lt;0,0,IF((T4271+R4272)&gt;结论【关键目标】!C$28,结论【关键目标】!C$28,T4271+R4272))</f>
        <v>8.1608751999999996</v>
      </c>
      <c r="U4272" s="19">
        <f>IF((T4271+R4272)&lt;结论【关键目标】!$C$28,0,(发电量计算【计算逻辑页】!R4272+发电量计算【计算逻辑页】!T4271-结论【关键目标】!$C$28))</f>
        <v>0</v>
      </c>
      <c r="V4272" s="5">
        <f t="shared" si="598"/>
        <v>0</v>
      </c>
      <c r="W4272" s="5">
        <f t="shared" si="599"/>
        <v>0</v>
      </c>
      <c r="X4272" s="5">
        <f t="shared" si="602"/>
        <v>0</v>
      </c>
    </row>
    <row r="4273" spans="1:24" x14ac:dyDescent="0.15">
      <c r="A4273" s="7">
        <v>4272</v>
      </c>
      <c r="B4273" s="7">
        <v>6</v>
      </c>
      <c r="C4273" s="7">
        <v>27</v>
      </c>
      <c r="D4273" s="7">
        <v>24</v>
      </c>
      <c r="E4273" s="7">
        <v>178</v>
      </c>
      <c r="F4273" s="7">
        <v>27.6</v>
      </c>
      <c r="G4273" s="7">
        <v>0</v>
      </c>
      <c r="H4273" s="7">
        <f t="shared" si="594"/>
        <v>2</v>
      </c>
      <c r="I4273" s="16">
        <f t="shared" si="595"/>
        <v>45104</v>
      </c>
      <c r="J4273" s="17">
        <v>0.2407</v>
      </c>
      <c r="K4273" s="18">
        <f>G4273*结论【关键目标】!C$27*0.7735*0.001</f>
        <v>0</v>
      </c>
      <c r="L4273" s="5">
        <v>0</v>
      </c>
      <c r="M4273" s="5">
        <f>ABS(IF(L4273&lt;=0,L4273/耗电量关键数据!$B$6/1000,L4273/耗电量关键数据!$B$5/1000))</f>
        <v>0</v>
      </c>
      <c r="N4273" s="5">
        <f>电气设备逐时使用率计算!H4249</f>
        <v>1.1688450000000001</v>
      </c>
      <c r="O4273" s="5">
        <f>灯光逐时使用率计算!H4249</f>
        <v>0.37403039999999999</v>
      </c>
      <c r="P4273" s="19">
        <f t="shared" si="596"/>
        <v>1.5428754000000002</v>
      </c>
      <c r="Q4273" s="19">
        <f t="shared" si="600"/>
        <v>0</v>
      </c>
      <c r="R4273" s="20">
        <f t="shared" si="597"/>
        <v>0</v>
      </c>
      <c r="S4273" s="20">
        <f t="shared" si="601"/>
        <v>0</v>
      </c>
      <c r="T4273" s="20">
        <f>IF((T4272+R4273)&lt;0,0,IF((T4272+R4273)&gt;结论【关键目标】!C$28,结论【关键目标】!C$28,T4272+R4273))</f>
        <v>8.1608751999999996</v>
      </c>
      <c r="U4273" s="19">
        <f>IF((T4272+R4273)&lt;结论【关键目标】!$C$28,0,(发电量计算【计算逻辑页】!R4273+发电量计算【计算逻辑页】!T4272-结论【关键目标】!$C$28))</f>
        <v>0</v>
      </c>
      <c r="V4273" s="5">
        <f t="shared" si="598"/>
        <v>0</v>
      </c>
      <c r="W4273" s="5">
        <f t="shared" si="599"/>
        <v>0</v>
      </c>
      <c r="X4273" s="5">
        <f t="shared" si="602"/>
        <v>0</v>
      </c>
    </row>
    <row r="4274" spans="1:24" x14ac:dyDescent="0.15">
      <c r="A4274" s="7">
        <v>4273</v>
      </c>
      <c r="B4274" s="7">
        <v>6</v>
      </c>
      <c r="C4274" s="7">
        <v>28</v>
      </c>
      <c r="D4274" s="7">
        <v>1</v>
      </c>
      <c r="E4274" s="7">
        <v>179</v>
      </c>
      <c r="F4274" s="7">
        <v>25</v>
      </c>
      <c r="G4274" s="7">
        <v>0</v>
      </c>
      <c r="H4274" s="7">
        <f t="shared" si="594"/>
        <v>3</v>
      </c>
      <c r="I4274" s="16">
        <f t="shared" si="595"/>
        <v>45105</v>
      </c>
      <c r="J4274" s="17">
        <v>0.2407</v>
      </c>
      <c r="K4274" s="18">
        <f>G4274*结论【关键目标】!C$27*0.7735*0.001</f>
        <v>0</v>
      </c>
      <c r="L4274" s="5">
        <v>0</v>
      </c>
      <c r="M4274" s="5">
        <f>ABS(IF(L4274&lt;=0,L4274/耗电量关键数据!$B$6/1000,L4274/耗电量关键数据!$B$5/1000))</f>
        <v>0</v>
      </c>
      <c r="N4274" s="5">
        <f>电气设备逐时使用率计算!H4250</f>
        <v>1.1688450000000001</v>
      </c>
      <c r="O4274" s="5">
        <f>灯光逐时使用率计算!H4250</f>
        <v>0.37403039999999999</v>
      </c>
      <c r="P4274" s="19">
        <f t="shared" si="596"/>
        <v>1.5428754000000002</v>
      </c>
      <c r="Q4274" s="19">
        <f t="shared" si="600"/>
        <v>0</v>
      </c>
      <c r="R4274" s="20">
        <f t="shared" si="597"/>
        <v>0</v>
      </c>
      <c r="S4274" s="20">
        <f t="shared" si="601"/>
        <v>0</v>
      </c>
      <c r="T4274" s="20">
        <f>IF((T4273+R4274)&lt;0,0,IF((T4273+R4274)&gt;结论【关键目标】!C$28,结论【关键目标】!C$28,T4273+R4274))</f>
        <v>8.1608751999999996</v>
      </c>
      <c r="U4274" s="19">
        <f>IF((T4273+R4274)&lt;结论【关键目标】!$C$28,0,(发电量计算【计算逻辑页】!R4274+发电量计算【计算逻辑页】!T4273-结论【关键目标】!$C$28))</f>
        <v>0</v>
      </c>
      <c r="V4274" s="5">
        <f t="shared" si="598"/>
        <v>0</v>
      </c>
      <c r="W4274" s="5">
        <f t="shared" si="599"/>
        <v>0</v>
      </c>
      <c r="X4274" s="5">
        <f t="shared" si="602"/>
        <v>0</v>
      </c>
    </row>
    <row r="4275" spans="1:24" x14ac:dyDescent="0.15">
      <c r="A4275" s="7">
        <v>4274</v>
      </c>
      <c r="B4275" s="7">
        <v>6</v>
      </c>
      <c r="C4275" s="7">
        <v>28</v>
      </c>
      <c r="D4275" s="7">
        <v>2</v>
      </c>
      <c r="E4275" s="7">
        <v>179</v>
      </c>
      <c r="F4275" s="7">
        <v>24</v>
      </c>
      <c r="G4275" s="7">
        <v>0</v>
      </c>
      <c r="H4275" s="7">
        <f t="shared" si="594"/>
        <v>3</v>
      </c>
      <c r="I4275" s="16">
        <f t="shared" si="595"/>
        <v>45105</v>
      </c>
      <c r="J4275" s="17">
        <v>0.2407</v>
      </c>
      <c r="K4275" s="18">
        <f>G4275*结论【关键目标】!C$27*0.7735*0.001</f>
        <v>0</v>
      </c>
      <c r="L4275" s="5">
        <v>0</v>
      </c>
      <c r="M4275" s="5">
        <f>ABS(IF(L4275&lt;=0,L4275/耗电量关键数据!$B$6/1000,L4275/耗电量关键数据!$B$5/1000))</f>
        <v>0</v>
      </c>
      <c r="N4275" s="5">
        <f>电气设备逐时使用率计算!H4251</f>
        <v>1.1688450000000001</v>
      </c>
      <c r="O4275" s="5">
        <f>灯光逐时使用率计算!H4251</f>
        <v>0.37403039999999999</v>
      </c>
      <c r="P4275" s="19">
        <f t="shared" si="596"/>
        <v>1.5428754000000002</v>
      </c>
      <c r="Q4275" s="19">
        <f t="shared" si="600"/>
        <v>0</v>
      </c>
      <c r="R4275" s="20">
        <f t="shared" si="597"/>
        <v>0</v>
      </c>
      <c r="S4275" s="20">
        <f t="shared" si="601"/>
        <v>0</v>
      </c>
      <c r="T4275" s="20">
        <f>IF((T4274+R4275)&lt;0,0,IF((T4274+R4275)&gt;结论【关键目标】!C$28,结论【关键目标】!C$28,T4274+R4275))</f>
        <v>8.1608751999999996</v>
      </c>
      <c r="U4275" s="19">
        <f>IF((T4274+R4275)&lt;结论【关键目标】!$C$28,0,(发电量计算【计算逻辑页】!R4275+发电量计算【计算逻辑页】!T4274-结论【关键目标】!$C$28))</f>
        <v>0</v>
      </c>
      <c r="V4275" s="5">
        <f t="shared" si="598"/>
        <v>0</v>
      </c>
      <c r="W4275" s="5">
        <f t="shared" si="599"/>
        <v>0</v>
      </c>
      <c r="X4275" s="5">
        <f t="shared" si="602"/>
        <v>0</v>
      </c>
    </row>
    <row r="4276" spans="1:24" x14ac:dyDescent="0.15">
      <c r="A4276" s="7">
        <v>4275</v>
      </c>
      <c r="B4276" s="7">
        <v>6</v>
      </c>
      <c r="C4276" s="7">
        <v>28</v>
      </c>
      <c r="D4276" s="7">
        <v>3</v>
      </c>
      <c r="E4276" s="7">
        <v>179</v>
      </c>
      <c r="F4276" s="7">
        <v>26.5</v>
      </c>
      <c r="G4276" s="7">
        <v>0</v>
      </c>
      <c r="H4276" s="7">
        <f t="shared" si="594"/>
        <v>3</v>
      </c>
      <c r="I4276" s="16">
        <f t="shared" si="595"/>
        <v>45105</v>
      </c>
      <c r="J4276" s="17">
        <v>0.2407</v>
      </c>
      <c r="K4276" s="18">
        <f>G4276*结论【关键目标】!C$27*0.7735*0.001</f>
        <v>0</v>
      </c>
      <c r="L4276" s="5">
        <v>0</v>
      </c>
      <c r="M4276" s="5">
        <f>ABS(IF(L4276&lt;=0,L4276/耗电量关键数据!$B$6/1000,L4276/耗电量关键数据!$B$5/1000))</f>
        <v>0</v>
      </c>
      <c r="N4276" s="5">
        <f>电气设备逐时使用率计算!H4252</f>
        <v>1.1688450000000001</v>
      </c>
      <c r="O4276" s="5">
        <f>灯光逐时使用率计算!H4252</f>
        <v>0.37403039999999999</v>
      </c>
      <c r="P4276" s="19">
        <f t="shared" si="596"/>
        <v>1.5428754000000002</v>
      </c>
      <c r="Q4276" s="19">
        <f t="shared" si="600"/>
        <v>0</v>
      </c>
      <c r="R4276" s="20">
        <f t="shared" si="597"/>
        <v>0</v>
      </c>
      <c r="S4276" s="20">
        <f t="shared" si="601"/>
        <v>0</v>
      </c>
      <c r="T4276" s="20">
        <f>IF((T4275+R4276)&lt;0,0,IF((T4275+R4276)&gt;结论【关键目标】!C$28,结论【关键目标】!C$28,T4275+R4276))</f>
        <v>8.1608751999999996</v>
      </c>
      <c r="U4276" s="19">
        <f>IF((T4275+R4276)&lt;结论【关键目标】!$C$28,0,(发电量计算【计算逻辑页】!R4276+发电量计算【计算逻辑页】!T4275-结论【关键目标】!$C$28))</f>
        <v>0</v>
      </c>
      <c r="V4276" s="5">
        <f t="shared" si="598"/>
        <v>0</v>
      </c>
      <c r="W4276" s="5">
        <f t="shared" si="599"/>
        <v>0</v>
      </c>
      <c r="X4276" s="5">
        <f t="shared" si="602"/>
        <v>0</v>
      </c>
    </row>
    <row r="4277" spans="1:24" x14ac:dyDescent="0.15">
      <c r="A4277" s="7">
        <v>4276</v>
      </c>
      <c r="B4277" s="7">
        <v>6</v>
      </c>
      <c r="C4277" s="7">
        <v>28</v>
      </c>
      <c r="D4277" s="7">
        <v>4</v>
      </c>
      <c r="E4277" s="7">
        <v>179</v>
      </c>
      <c r="F4277" s="7">
        <v>26</v>
      </c>
      <c r="G4277" s="7">
        <v>0</v>
      </c>
      <c r="H4277" s="7">
        <f t="shared" si="594"/>
        <v>3</v>
      </c>
      <c r="I4277" s="16">
        <f t="shared" si="595"/>
        <v>45105</v>
      </c>
      <c r="J4277" s="17">
        <v>0.2407</v>
      </c>
      <c r="K4277" s="18">
        <f>G4277*结论【关键目标】!C$27*0.7735*0.001</f>
        <v>0</v>
      </c>
      <c r="L4277" s="5">
        <v>0</v>
      </c>
      <c r="M4277" s="5">
        <f>ABS(IF(L4277&lt;=0,L4277/耗电量关键数据!$B$6/1000,L4277/耗电量关键数据!$B$5/1000))</f>
        <v>0</v>
      </c>
      <c r="N4277" s="5">
        <f>电气设备逐时使用率计算!H4253</f>
        <v>1.1688450000000001</v>
      </c>
      <c r="O4277" s="5">
        <f>灯光逐时使用率计算!H4253</f>
        <v>0.37403039999999999</v>
      </c>
      <c r="P4277" s="19">
        <f t="shared" si="596"/>
        <v>1.5428754000000002</v>
      </c>
      <c r="Q4277" s="19">
        <f t="shared" si="600"/>
        <v>0</v>
      </c>
      <c r="R4277" s="20">
        <f t="shared" si="597"/>
        <v>0</v>
      </c>
      <c r="S4277" s="20">
        <f t="shared" si="601"/>
        <v>0</v>
      </c>
      <c r="T4277" s="20">
        <f>IF((T4276+R4277)&lt;0,0,IF((T4276+R4277)&gt;结论【关键目标】!C$28,结论【关键目标】!C$28,T4276+R4277))</f>
        <v>8.1608751999999996</v>
      </c>
      <c r="U4277" s="19">
        <f>IF((T4276+R4277)&lt;结论【关键目标】!$C$28,0,(发电量计算【计算逻辑页】!R4277+发电量计算【计算逻辑页】!T4276-结论【关键目标】!$C$28))</f>
        <v>0</v>
      </c>
      <c r="V4277" s="5">
        <f t="shared" si="598"/>
        <v>0</v>
      </c>
      <c r="W4277" s="5">
        <f t="shared" si="599"/>
        <v>0</v>
      </c>
      <c r="X4277" s="5">
        <f t="shared" si="602"/>
        <v>0</v>
      </c>
    </row>
    <row r="4278" spans="1:24" x14ac:dyDescent="0.15">
      <c r="A4278" s="7">
        <v>4277</v>
      </c>
      <c r="B4278" s="7">
        <v>6</v>
      </c>
      <c r="C4278" s="7">
        <v>28</v>
      </c>
      <c r="D4278" s="7">
        <v>5</v>
      </c>
      <c r="E4278" s="7">
        <v>179</v>
      </c>
      <c r="F4278" s="7">
        <v>25.5</v>
      </c>
      <c r="G4278" s="7">
        <v>27.6</v>
      </c>
      <c r="H4278" s="7">
        <f t="shared" si="594"/>
        <v>3</v>
      </c>
      <c r="I4278" s="16">
        <f t="shared" si="595"/>
        <v>45105</v>
      </c>
      <c r="J4278" s="17">
        <v>0.2407</v>
      </c>
      <c r="K4278" s="18">
        <f>G4278*结论【关键目标】!C$27*0.7735*0.001</f>
        <v>2.5618319999999999</v>
      </c>
      <c r="L4278" s="5">
        <v>0</v>
      </c>
      <c r="M4278" s="5">
        <f>ABS(IF(L4278&lt;=0,L4278/耗电量关键数据!$B$6/1000,L4278/耗电量关键数据!$B$5/1000))</f>
        <v>0</v>
      </c>
      <c r="N4278" s="5">
        <f>电气设备逐时使用率计算!H4254</f>
        <v>1.1688450000000001</v>
      </c>
      <c r="O4278" s="5">
        <f>灯光逐时使用率计算!H4254</f>
        <v>0.37403039999999999</v>
      </c>
      <c r="P4278" s="19">
        <f t="shared" si="596"/>
        <v>1.5428754000000002</v>
      </c>
      <c r="Q4278" s="19">
        <f t="shared" si="600"/>
        <v>0</v>
      </c>
      <c r="R4278" s="20">
        <f t="shared" si="597"/>
        <v>2.5618319999999999</v>
      </c>
      <c r="S4278" s="20">
        <f t="shared" si="601"/>
        <v>0</v>
      </c>
      <c r="T4278" s="20">
        <f>IF((T4277+R4278)&lt;0,0,IF((T4277+R4278)&gt;结论【关键目标】!C$28,结论【关键目标】!C$28,T4277+R4278))</f>
        <v>10.722707199999999</v>
      </c>
      <c r="U4278" s="19">
        <f>IF((T4277+R4278)&lt;结论【关键目标】!$C$28,0,(发电量计算【计算逻辑页】!R4278+发电量计算【计算逻辑页】!T4277-结论【关键目标】!$C$28))</f>
        <v>0</v>
      </c>
      <c r="V4278" s="5">
        <f t="shared" si="598"/>
        <v>0</v>
      </c>
      <c r="W4278" s="5">
        <f t="shared" si="599"/>
        <v>0.37137010878000004</v>
      </c>
      <c r="X4278" s="5">
        <f t="shared" si="602"/>
        <v>0</v>
      </c>
    </row>
    <row r="4279" spans="1:24" x14ac:dyDescent="0.15">
      <c r="A4279" s="7">
        <v>4278</v>
      </c>
      <c r="B4279" s="7">
        <v>6</v>
      </c>
      <c r="C4279" s="7">
        <v>28</v>
      </c>
      <c r="D4279" s="7">
        <v>6</v>
      </c>
      <c r="E4279" s="7">
        <v>179</v>
      </c>
      <c r="F4279" s="7">
        <v>25</v>
      </c>
      <c r="G4279" s="7">
        <v>106.5</v>
      </c>
      <c r="H4279" s="7">
        <f t="shared" si="594"/>
        <v>3</v>
      </c>
      <c r="I4279" s="16">
        <f t="shared" si="595"/>
        <v>45105</v>
      </c>
      <c r="J4279" s="17">
        <v>0.2407</v>
      </c>
      <c r="K4279" s="18">
        <f>G4279*结论【关键目标】!C$27*0.7735*0.001</f>
        <v>9.8853299999999997</v>
      </c>
      <c r="L4279" s="5">
        <v>0</v>
      </c>
      <c r="M4279" s="5">
        <f>ABS(IF(L4279&lt;=0,L4279/耗电量关键数据!$B$6/1000,L4279/耗电量关键数据!$B$5/1000))</f>
        <v>0</v>
      </c>
      <c r="N4279" s="5">
        <f>电气设备逐时使用率计算!H4255</f>
        <v>1.1688450000000001</v>
      </c>
      <c r="O4279" s="5">
        <f>灯光逐时使用率计算!H4255</f>
        <v>0.37403039999999999</v>
      </c>
      <c r="P4279" s="19">
        <f t="shared" si="596"/>
        <v>1.5428754000000002</v>
      </c>
      <c r="Q4279" s="19">
        <f t="shared" si="600"/>
        <v>0</v>
      </c>
      <c r="R4279" s="20">
        <f t="shared" si="597"/>
        <v>9.8853299999999997</v>
      </c>
      <c r="S4279" s="20">
        <f t="shared" si="601"/>
        <v>0</v>
      </c>
      <c r="T4279" s="20">
        <f>IF((T4278+R4279)&lt;0,0,IF((T4278+R4279)&gt;结论【关键目标】!C$28,结论【关键目标】!C$28,T4278+R4279))</f>
        <v>20.608037199999998</v>
      </c>
      <c r="U4279" s="19">
        <f>IF((T4278+R4279)&lt;结论【关键目标】!$C$28,0,(发电量计算【计算逻辑页】!R4279+发电量计算【计算逻辑页】!T4278-结论【关键目标】!$C$28))</f>
        <v>0</v>
      </c>
      <c r="V4279" s="5">
        <f t="shared" si="598"/>
        <v>0</v>
      </c>
      <c r="W4279" s="5">
        <f t="shared" si="599"/>
        <v>0.37137010878000004</v>
      </c>
      <c r="X4279" s="5">
        <f t="shared" si="602"/>
        <v>0</v>
      </c>
    </row>
    <row r="4280" spans="1:24" x14ac:dyDescent="0.15">
      <c r="A4280" s="7">
        <v>4279</v>
      </c>
      <c r="B4280" s="7">
        <v>6</v>
      </c>
      <c r="C4280" s="7">
        <v>28</v>
      </c>
      <c r="D4280" s="7">
        <v>7</v>
      </c>
      <c r="E4280" s="7">
        <v>179</v>
      </c>
      <c r="F4280" s="7">
        <v>24</v>
      </c>
      <c r="G4280" s="7">
        <v>153.30000000000001</v>
      </c>
      <c r="H4280" s="7">
        <f t="shared" si="594"/>
        <v>3</v>
      </c>
      <c r="I4280" s="16">
        <f t="shared" si="595"/>
        <v>45105</v>
      </c>
      <c r="J4280" s="17">
        <v>0.2407</v>
      </c>
      <c r="K4280" s="18">
        <f>G4280*结论【关键目标】!C$27*0.7735*0.001</f>
        <v>14.229305999999999</v>
      </c>
      <c r="L4280" s="5">
        <v>0</v>
      </c>
      <c r="M4280" s="5">
        <f>ABS(IF(L4280&lt;=0,L4280/耗电量关键数据!$B$6/1000,L4280/耗电量关键数据!$B$5/1000))</f>
        <v>0</v>
      </c>
      <c r="N4280" s="5">
        <f>电气设备逐时使用率计算!H4256</f>
        <v>2.3376900000000003</v>
      </c>
      <c r="O4280" s="5">
        <f>灯光逐时使用率计算!H4256</f>
        <v>1.2467680000000001</v>
      </c>
      <c r="P4280" s="19">
        <f t="shared" si="596"/>
        <v>3.5844580000000006</v>
      </c>
      <c r="Q4280" s="19">
        <f t="shared" si="600"/>
        <v>0</v>
      </c>
      <c r="R4280" s="20">
        <f t="shared" si="597"/>
        <v>14.229305999999999</v>
      </c>
      <c r="S4280" s="20">
        <f t="shared" si="601"/>
        <v>0</v>
      </c>
      <c r="T4280" s="20">
        <f>IF((T4279+R4280)&lt;0,0,IF((T4279+R4280)&gt;结论【关键目标】!C$28,结论【关键目标】!C$28,T4279+R4280))</f>
        <v>22</v>
      </c>
      <c r="U4280" s="19">
        <f>IF((T4279+R4280)&lt;结论【关键目标】!$C$28,0,(发电量计算【计算逻辑页】!R4280+发电量计算【计算逻辑页】!T4279-结论【关键目标】!$C$28))</f>
        <v>12.837343199999999</v>
      </c>
      <c r="V4280" s="5">
        <f t="shared" si="598"/>
        <v>0</v>
      </c>
      <c r="W4280" s="5">
        <f t="shared" si="599"/>
        <v>0.8627790406000001</v>
      </c>
      <c r="X4280" s="5">
        <f t="shared" si="602"/>
        <v>0</v>
      </c>
    </row>
    <row r="4281" spans="1:24" x14ac:dyDescent="0.15">
      <c r="A4281" s="7">
        <v>4280</v>
      </c>
      <c r="B4281" s="7">
        <v>6</v>
      </c>
      <c r="C4281" s="7">
        <v>28</v>
      </c>
      <c r="D4281" s="7">
        <v>8</v>
      </c>
      <c r="E4281" s="7">
        <v>179</v>
      </c>
      <c r="F4281" s="7">
        <v>24</v>
      </c>
      <c r="G4281" s="7">
        <v>229.8</v>
      </c>
      <c r="H4281" s="7">
        <f t="shared" si="594"/>
        <v>3</v>
      </c>
      <c r="I4281" s="16">
        <f t="shared" si="595"/>
        <v>45105</v>
      </c>
      <c r="J4281" s="17">
        <v>0.70809999999999995</v>
      </c>
      <c r="K4281" s="18">
        <f>G4281*结论【关键目标】!C$27*0.7735*0.001</f>
        <v>21.330036</v>
      </c>
      <c r="L4281" s="5">
        <v>20975.725149999998</v>
      </c>
      <c r="M4281" s="5">
        <f>ABS(IF(L4281&lt;=0,L4281/耗电量关键数据!$B$6/1000,L4281/耗电量关键数据!$B$5/1000))</f>
        <v>5.9930643285714273</v>
      </c>
      <c r="N4281" s="5">
        <f>电气设备逐时使用率计算!H4257</f>
        <v>11.688450000000001</v>
      </c>
      <c r="O4281" s="5">
        <f>灯光逐时使用率计算!H4257</f>
        <v>6.2338399999999998</v>
      </c>
      <c r="P4281" s="19">
        <f t="shared" si="596"/>
        <v>23.915354328571429</v>
      </c>
      <c r="Q4281" s="19">
        <f t="shared" si="600"/>
        <v>0</v>
      </c>
      <c r="R4281" s="20">
        <f t="shared" si="597"/>
        <v>21.330036</v>
      </c>
      <c r="S4281" s="20">
        <f t="shared" si="601"/>
        <v>0</v>
      </c>
      <c r="T4281" s="20">
        <f>IF((T4280+R4281)&lt;0,0,IF((T4280+R4281)&gt;结论【关键目标】!C$28,结论【关键目标】!C$28,T4280+R4281))</f>
        <v>22</v>
      </c>
      <c r="U4281" s="19">
        <f>IF((T4280+R4281)&lt;结论【关键目标】!$C$28,0,(发电量计算【计算逻辑页】!R4281+发电量计算【计算逻辑页】!T4280-结论【关键目标】!$C$28))</f>
        <v>21.330036</v>
      </c>
      <c r="V4281" s="5">
        <f t="shared" si="598"/>
        <v>7.4655125999999994</v>
      </c>
      <c r="W4281" s="5">
        <f t="shared" si="599"/>
        <v>15.103798491599999</v>
      </c>
      <c r="X4281" s="5">
        <f t="shared" si="602"/>
        <v>0</v>
      </c>
    </row>
    <row r="4282" spans="1:24" x14ac:dyDescent="0.15">
      <c r="A4282" s="7">
        <v>4281</v>
      </c>
      <c r="B4282" s="7">
        <v>6</v>
      </c>
      <c r="C4282" s="7">
        <v>28</v>
      </c>
      <c r="D4282" s="7">
        <v>9</v>
      </c>
      <c r="E4282" s="7">
        <v>179</v>
      </c>
      <c r="F4282" s="7">
        <v>24.9</v>
      </c>
      <c r="G4282" s="7">
        <v>375.1</v>
      </c>
      <c r="H4282" s="7">
        <f t="shared" si="594"/>
        <v>3</v>
      </c>
      <c r="I4282" s="16">
        <f t="shared" si="595"/>
        <v>45105</v>
      </c>
      <c r="J4282" s="17">
        <v>0.70809999999999995</v>
      </c>
      <c r="K4282" s="18">
        <f>G4282*结论【关键目标】!C$27*0.7735*0.001</f>
        <v>34.816782000000003</v>
      </c>
      <c r="L4282" s="5">
        <v>38923.637730000002</v>
      </c>
      <c r="M4282" s="5">
        <f>ABS(IF(L4282&lt;=0,L4282/耗电量关键数据!$B$6/1000,L4282/耗电量关键数据!$B$5/1000))</f>
        <v>11.121039351428571</v>
      </c>
      <c r="N4282" s="5">
        <f>电气设备逐时使用率计算!H4258</f>
        <v>22.208055000000002</v>
      </c>
      <c r="O4282" s="5">
        <f>灯光逐时使用率计算!H4258</f>
        <v>11.844296</v>
      </c>
      <c r="P4282" s="19">
        <f t="shared" si="596"/>
        <v>45.173390351428573</v>
      </c>
      <c r="Q4282" s="19">
        <f t="shared" si="600"/>
        <v>0</v>
      </c>
      <c r="R4282" s="20">
        <f t="shared" si="597"/>
        <v>34.816782000000003</v>
      </c>
      <c r="S4282" s="20">
        <f t="shared" si="601"/>
        <v>0</v>
      </c>
      <c r="T4282" s="20">
        <f>IF((T4281+R4282)&lt;0,0,IF((T4281+R4282)&gt;结论【关键目标】!C$28,结论【关键目标】!C$28,T4281+R4282))</f>
        <v>22</v>
      </c>
      <c r="U4282" s="19">
        <f>IF((T4281+R4282)&lt;结论【关键目标】!$C$28,0,(发电量计算【计算逻辑页】!R4282+发电量计算【计算逻辑页】!T4281-结论【关键目标】!$C$28))</f>
        <v>34.816782000000003</v>
      </c>
      <c r="V4282" s="5">
        <f t="shared" si="598"/>
        <v>12.1858737</v>
      </c>
      <c r="W4282" s="5">
        <f t="shared" si="599"/>
        <v>24.653763334200001</v>
      </c>
      <c r="X4282" s="5">
        <f t="shared" si="602"/>
        <v>0</v>
      </c>
    </row>
    <row r="4283" spans="1:24" x14ac:dyDescent="0.15">
      <c r="A4283" s="7">
        <v>4282</v>
      </c>
      <c r="B4283" s="7">
        <v>6</v>
      </c>
      <c r="C4283" s="7">
        <v>28</v>
      </c>
      <c r="D4283" s="7">
        <v>10</v>
      </c>
      <c r="E4283" s="7">
        <v>179</v>
      </c>
      <c r="F4283" s="7">
        <v>25</v>
      </c>
      <c r="G4283" s="7">
        <v>441.7</v>
      </c>
      <c r="H4283" s="7">
        <f t="shared" si="594"/>
        <v>3</v>
      </c>
      <c r="I4283" s="16">
        <f t="shared" si="595"/>
        <v>45105</v>
      </c>
      <c r="J4283" s="17">
        <v>0.70809999999999995</v>
      </c>
      <c r="K4283" s="18">
        <f>G4283*结论【关键目标】!C$27*0.7735*0.001</f>
        <v>40.998593999999997</v>
      </c>
      <c r="L4283" s="5">
        <v>47486.072180000003</v>
      </c>
      <c r="M4283" s="5">
        <f>ABS(IF(L4283&lt;=0,L4283/耗电量关键数据!$B$6/1000,L4283/耗电量关键数据!$B$5/1000))</f>
        <v>13.567449194285714</v>
      </c>
      <c r="N4283" s="5">
        <f>电气设备逐时使用率计算!H4259</f>
        <v>22.208055000000002</v>
      </c>
      <c r="O4283" s="5">
        <f>灯光逐时使用率计算!H4259</f>
        <v>11.844296</v>
      </c>
      <c r="P4283" s="19">
        <f t="shared" si="596"/>
        <v>47.619800194285716</v>
      </c>
      <c r="Q4283" s="19">
        <f t="shared" si="600"/>
        <v>0</v>
      </c>
      <c r="R4283" s="20">
        <f t="shared" si="597"/>
        <v>40.998593999999997</v>
      </c>
      <c r="S4283" s="20">
        <f t="shared" si="601"/>
        <v>0</v>
      </c>
      <c r="T4283" s="20">
        <f>IF((T4282+R4283)&lt;0,0,IF((T4282+R4283)&gt;结论【关键目标】!C$28,结论【关键目标】!C$28,T4282+R4283))</f>
        <v>22</v>
      </c>
      <c r="U4283" s="19">
        <f>IF((T4282+R4283)&lt;结论【关键目标】!$C$28,0,(发电量计算【计算逻辑页】!R4283+发电量计算【计算逻辑页】!T4282-结论【关键目标】!$C$28))</f>
        <v>40.998593999999997</v>
      </c>
      <c r="V4283" s="5">
        <f t="shared" si="598"/>
        <v>14.349507899999997</v>
      </c>
      <c r="W4283" s="5">
        <f t="shared" si="599"/>
        <v>29.031104411399998</v>
      </c>
      <c r="X4283" s="5">
        <f t="shared" si="602"/>
        <v>0</v>
      </c>
    </row>
    <row r="4284" spans="1:24" x14ac:dyDescent="0.15">
      <c r="A4284" s="7">
        <v>4283</v>
      </c>
      <c r="B4284" s="7">
        <v>6</v>
      </c>
      <c r="C4284" s="7">
        <v>28</v>
      </c>
      <c r="D4284" s="7">
        <v>11</v>
      </c>
      <c r="E4284" s="7">
        <v>179</v>
      </c>
      <c r="F4284" s="7">
        <v>26</v>
      </c>
      <c r="G4284" s="7">
        <v>518.79999999999995</v>
      </c>
      <c r="H4284" s="7">
        <f t="shared" si="594"/>
        <v>3</v>
      </c>
      <c r="I4284" s="16">
        <f t="shared" si="595"/>
        <v>45105</v>
      </c>
      <c r="J4284" s="17">
        <v>1.2267999999999999</v>
      </c>
      <c r="K4284" s="18">
        <f>G4284*结论【关键目标】!C$27*0.7735*0.001</f>
        <v>48.155015999999989</v>
      </c>
      <c r="L4284" s="5">
        <v>52432.19814</v>
      </c>
      <c r="M4284" s="5">
        <f>ABS(IF(L4284&lt;=0,L4284/耗电量关键数据!$B$6/1000,L4284/耗电量关键数据!$B$5/1000))</f>
        <v>14.980628039999999</v>
      </c>
      <c r="N4284" s="5">
        <f>电气设备逐时使用率计算!H4260</f>
        <v>22.208055000000002</v>
      </c>
      <c r="O4284" s="5">
        <f>灯光逐时使用率计算!H4260</f>
        <v>11.844296</v>
      </c>
      <c r="P4284" s="19">
        <f t="shared" si="596"/>
        <v>49.032979040000001</v>
      </c>
      <c r="Q4284" s="19">
        <f t="shared" si="600"/>
        <v>49.032979040000001</v>
      </c>
      <c r="R4284" s="20">
        <f t="shared" si="597"/>
        <v>-0.87796304000001157</v>
      </c>
      <c r="S4284" s="20">
        <f t="shared" si="601"/>
        <v>0.87796304000001157</v>
      </c>
      <c r="T4284" s="20">
        <f>IF((T4283+R4284)&lt;0,0,IF((T4283+R4284)&gt;结论【关键目标】!C$28,结论【关键目标】!C$28,T4283+R4284))</f>
        <v>21.122036959999988</v>
      </c>
      <c r="U4284" s="19">
        <f>IF((T4283+R4284)&lt;结论【关键目标】!$C$28,0,(发电量计算【计算逻辑页】!R4284+发电量计算【计算逻辑页】!T4283-结论【关键目标】!$C$28))</f>
        <v>0</v>
      </c>
      <c r="V4284" s="5">
        <f t="shared" si="598"/>
        <v>0</v>
      </c>
      <c r="W4284" s="5">
        <f t="shared" si="599"/>
        <v>59.076573628799984</v>
      </c>
      <c r="X4284" s="5">
        <f t="shared" si="602"/>
        <v>0.76979799347201006</v>
      </c>
    </row>
    <row r="4285" spans="1:24" x14ac:dyDescent="0.15">
      <c r="A4285" s="7">
        <v>4284</v>
      </c>
      <c r="B4285" s="7">
        <v>6</v>
      </c>
      <c r="C4285" s="7">
        <v>28</v>
      </c>
      <c r="D4285" s="7">
        <v>12</v>
      </c>
      <c r="E4285" s="7">
        <v>179</v>
      </c>
      <c r="F4285" s="7">
        <v>27.6</v>
      </c>
      <c r="G4285" s="7">
        <v>587.79999999999995</v>
      </c>
      <c r="H4285" s="7">
        <f t="shared" si="594"/>
        <v>3</v>
      </c>
      <c r="I4285" s="16">
        <f t="shared" si="595"/>
        <v>45105</v>
      </c>
      <c r="J4285" s="17">
        <v>1.2267999999999999</v>
      </c>
      <c r="K4285" s="18">
        <f>G4285*结论【关键目标】!C$27*0.7735*0.001</f>
        <v>54.559595999999999</v>
      </c>
      <c r="L4285" s="5">
        <v>47685.308879999997</v>
      </c>
      <c r="M4285" s="5">
        <f>ABS(IF(L4285&lt;=0,L4285/耗电量关键数据!$B$6/1000,L4285/耗电量关键数据!$B$5/1000))</f>
        <v>13.624373965714286</v>
      </c>
      <c r="N4285" s="5">
        <f>电气设备逐时使用率计算!H4261</f>
        <v>11.688450000000001</v>
      </c>
      <c r="O4285" s="5">
        <f>灯光逐时使用率计算!H4261</f>
        <v>9.9741440000000008</v>
      </c>
      <c r="P4285" s="19">
        <f t="shared" si="596"/>
        <v>35.28696796571429</v>
      </c>
      <c r="Q4285" s="19">
        <f t="shared" si="600"/>
        <v>35.28696796571429</v>
      </c>
      <c r="R4285" s="20">
        <f t="shared" si="597"/>
        <v>19.272628034285709</v>
      </c>
      <c r="S4285" s="20">
        <f t="shared" si="601"/>
        <v>0</v>
      </c>
      <c r="T4285" s="20">
        <f>IF((T4284+R4285)&lt;0,0,IF((T4284+R4285)&gt;结论【关键目标】!C$28,结论【关键目标】!C$28,T4284+R4285))</f>
        <v>22</v>
      </c>
      <c r="U4285" s="19">
        <f>IF((T4284+R4285)&lt;结论【关键目标】!$C$28,0,(发电量计算【计算逻辑页】!R4285+发电量计算【计算逻辑页】!T4284-结论【关键目标】!$C$28))</f>
        <v>18.394664994285698</v>
      </c>
      <c r="V4285" s="5">
        <f t="shared" si="598"/>
        <v>6.4381327479999939</v>
      </c>
      <c r="W4285" s="5">
        <f t="shared" si="599"/>
        <v>43.290052300338289</v>
      </c>
      <c r="X4285" s="5">
        <f t="shared" si="602"/>
        <v>0</v>
      </c>
    </row>
    <row r="4286" spans="1:24" x14ac:dyDescent="0.15">
      <c r="A4286" s="7">
        <v>4285</v>
      </c>
      <c r="B4286" s="7">
        <v>6</v>
      </c>
      <c r="C4286" s="7">
        <v>28</v>
      </c>
      <c r="D4286" s="7">
        <v>13</v>
      </c>
      <c r="E4286" s="7">
        <v>179</v>
      </c>
      <c r="F4286" s="7">
        <v>29</v>
      </c>
      <c r="G4286" s="7">
        <v>584.5</v>
      </c>
      <c r="H4286" s="7">
        <f t="shared" si="594"/>
        <v>3</v>
      </c>
      <c r="I4286" s="16">
        <f t="shared" si="595"/>
        <v>45105</v>
      </c>
      <c r="J4286" s="17">
        <v>1.2267999999999999</v>
      </c>
      <c r="K4286" s="18">
        <f>G4286*结论【关键目标】!C$27*0.7735*0.001</f>
        <v>54.25329</v>
      </c>
      <c r="L4286" s="5">
        <v>49469.145770000003</v>
      </c>
      <c r="M4286" s="5">
        <f>ABS(IF(L4286&lt;=0,L4286/耗电量关键数据!$B$6/1000,L4286/耗电量关键数据!$B$5/1000))</f>
        <v>14.134041648571429</v>
      </c>
      <c r="N4286" s="5">
        <f>电气设备逐时使用率计算!H4262</f>
        <v>11.688450000000001</v>
      </c>
      <c r="O4286" s="5">
        <f>灯光逐时使用率计算!H4262</f>
        <v>9.9741440000000008</v>
      </c>
      <c r="P4286" s="19">
        <f t="shared" si="596"/>
        <v>35.796635648571431</v>
      </c>
      <c r="Q4286" s="19">
        <f t="shared" si="600"/>
        <v>35.796635648571431</v>
      </c>
      <c r="R4286" s="20">
        <f t="shared" si="597"/>
        <v>18.456654351428568</v>
      </c>
      <c r="S4286" s="20">
        <f t="shared" si="601"/>
        <v>0</v>
      </c>
      <c r="T4286" s="20">
        <f>IF((T4285+R4286)&lt;0,0,IF((T4285+R4286)&gt;结论【关键目标】!C$28,结论【关键目标】!C$28,T4285+R4286))</f>
        <v>22</v>
      </c>
      <c r="U4286" s="19">
        <f>IF((T4285+R4286)&lt;结论【关键目标】!$C$28,0,(发电量计算【计算逻辑页】!R4286+发电量计算【计算逻辑页】!T4285-结论【关键目标】!$C$28))</f>
        <v>18.456654351428568</v>
      </c>
      <c r="V4286" s="5">
        <f t="shared" si="598"/>
        <v>6.4598290229999984</v>
      </c>
      <c r="W4286" s="5">
        <f t="shared" si="599"/>
        <v>43.915312613667432</v>
      </c>
      <c r="X4286" s="5">
        <f t="shared" si="602"/>
        <v>0</v>
      </c>
    </row>
    <row r="4287" spans="1:24" x14ac:dyDescent="0.15">
      <c r="A4287" s="7">
        <v>4286</v>
      </c>
      <c r="B4287" s="7">
        <v>6</v>
      </c>
      <c r="C4287" s="7">
        <v>28</v>
      </c>
      <c r="D4287" s="7">
        <v>14</v>
      </c>
      <c r="E4287" s="7">
        <v>179</v>
      </c>
      <c r="F4287" s="7">
        <v>31</v>
      </c>
      <c r="G4287" s="7">
        <v>600.5</v>
      </c>
      <c r="H4287" s="7">
        <f t="shared" si="594"/>
        <v>3</v>
      </c>
      <c r="I4287" s="16">
        <f t="shared" si="595"/>
        <v>45105</v>
      </c>
      <c r="J4287" s="17">
        <v>1.2267999999999999</v>
      </c>
      <c r="K4287" s="18">
        <f>G4287*结论【关键目标】!C$27*0.7735*0.001</f>
        <v>55.738409999999995</v>
      </c>
      <c r="L4287" s="5">
        <v>58300.009989999999</v>
      </c>
      <c r="M4287" s="5">
        <f>ABS(IF(L4287&lt;=0,L4287/耗电量关键数据!$B$6/1000,L4287/耗电量关键数据!$B$5/1000))</f>
        <v>16.657145711428569</v>
      </c>
      <c r="N4287" s="5">
        <f>电气设备逐时使用率计算!H4263</f>
        <v>22.208055000000002</v>
      </c>
      <c r="O4287" s="5">
        <f>灯光逐时使用率计算!H4263</f>
        <v>11.844296</v>
      </c>
      <c r="P4287" s="19">
        <f t="shared" si="596"/>
        <v>50.709496711428571</v>
      </c>
      <c r="Q4287" s="19">
        <f t="shared" si="600"/>
        <v>50.709496711428571</v>
      </c>
      <c r="R4287" s="20">
        <f t="shared" si="597"/>
        <v>5.0289132885714238</v>
      </c>
      <c r="S4287" s="20">
        <f t="shared" si="601"/>
        <v>0</v>
      </c>
      <c r="T4287" s="20">
        <f>IF((T4286+R4287)&lt;0,0,IF((T4286+R4287)&gt;结论【关键目标】!C$28,结论【关键目标】!C$28,T4286+R4287))</f>
        <v>22</v>
      </c>
      <c r="U4287" s="19">
        <f>IF((T4286+R4287)&lt;结论【关键目标】!$C$28,0,(发电量计算【计算逻辑页】!R4287+发电量计算【计算逻辑页】!T4286-结论【关键目标】!$C$28))</f>
        <v>5.0289132885714238</v>
      </c>
      <c r="V4287" s="5">
        <f t="shared" si="598"/>
        <v>1.7601196509999981</v>
      </c>
      <c r="W4287" s="5">
        <f t="shared" si="599"/>
        <v>62.210410565580567</v>
      </c>
      <c r="X4287" s="5">
        <f t="shared" si="602"/>
        <v>0</v>
      </c>
    </row>
    <row r="4288" spans="1:24" x14ac:dyDescent="0.15">
      <c r="A4288" s="7">
        <v>4287</v>
      </c>
      <c r="B4288" s="7">
        <v>6</v>
      </c>
      <c r="C4288" s="7">
        <v>28</v>
      </c>
      <c r="D4288" s="7">
        <v>15</v>
      </c>
      <c r="E4288" s="7">
        <v>179</v>
      </c>
      <c r="F4288" s="7">
        <v>31.4</v>
      </c>
      <c r="G4288" s="7">
        <v>505</v>
      </c>
      <c r="H4288" s="7">
        <f t="shared" si="594"/>
        <v>3</v>
      </c>
      <c r="I4288" s="16">
        <f t="shared" si="595"/>
        <v>45105</v>
      </c>
      <c r="J4288" s="17">
        <v>1.2267999999999999</v>
      </c>
      <c r="K4288" s="18">
        <f>G4288*结论【关键目标】!C$27*0.7735*0.001</f>
        <v>46.874099999999999</v>
      </c>
      <c r="L4288" s="5">
        <v>55896.922910000001</v>
      </c>
      <c r="M4288" s="5">
        <f>ABS(IF(L4288&lt;=0,L4288/耗电量关键数据!$B$6/1000,L4288/耗电量关键数据!$B$5/1000))</f>
        <v>15.970549402857143</v>
      </c>
      <c r="N4288" s="5">
        <f>电气设备逐时使用率计算!H4264</f>
        <v>22.208055000000002</v>
      </c>
      <c r="O4288" s="5">
        <f>灯光逐时使用率计算!H4264</f>
        <v>11.844296</v>
      </c>
      <c r="P4288" s="19">
        <f t="shared" si="596"/>
        <v>50.022900402857147</v>
      </c>
      <c r="Q4288" s="19">
        <f t="shared" si="600"/>
        <v>50.022900402857147</v>
      </c>
      <c r="R4288" s="20">
        <f t="shared" si="597"/>
        <v>-3.1488004028571481</v>
      </c>
      <c r="S4288" s="20">
        <f t="shared" si="601"/>
        <v>3.1488004028571481</v>
      </c>
      <c r="T4288" s="20">
        <f>IF((T4287+R4288)&lt;0,0,IF((T4287+R4288)&gt;结论【关键目标】!C$28,结论【关键目标】!C$28,T4287+R4288))</f>
        <v>18.851199597142852</v>
      </c>
      <c r="U4288" s="19">
        <f>IF((T4287+R4288)&lt;结论【关键目标】!$C$28,0,(发电量计算【计算逻辑页】!R4288+发电量计算【计算逻辑页】!T4287-结论【关键目标】!$C$28))</f>
        <v>0</v>
      </c>
      <c r="V4288" s="5">
        <f t="shared" si="598"/>
        <v>0</v>
      </c>
      <c r="W4288" s="5">
        <f t="shared" si="599"/>
        <v>57.505145879999993</v>
      </c>
      <c r="X4288" s="5">
        <f t="shared" si="602"/>
        <v>2.7608681932251473</v>
      </c>
    </row>
    <row r="4289" spans="1:24" x14ac:dyDescent="0.15">
      <c r="A4289" s="7">
        <v>4288</v>
      </c>
      <c r="B4289" s="7">
        <v>6</v>
      </c>
      <c r="C4289" s="7">
        <v>28</v>
      </c>
      <c r="D4289" s="7">
        <v>16</v>
      </c>
      <c r="E4289" s="7">
        <v>179</v>
      </c>
      <c r="F4289" s="7">
        <v>32</v>
      </c>
      <c r="G4289" s="7">
        <v>373.7</v>
      </c>
      <c r="H4289" s="7">
        <f t="shared" si="594"/>
        <v>3</v>
      </c>
      <c r="I4289" s="16">
        <f t="shared" si="595"/>
        <v>45105</v>
      </c>
      <c r="J4289" s="17">
        <v>0.70809999999999995</v>
      </c>
      <c r="K4289" s="18">
        <f>G4289*结论【关键目标】!C$27*0.7735*0.001</f>
        <v>34.686833999999998</v>
      </c>
      <c r="L4289" s="5">
        <v>54086.124739999999</v>
      </c>
      <c r="M4289" s="5">
        <f>ABS(IF(L4289&lt;=0,L4289/耗电量关键数据!$B$6/1000,L4289/耗电量关键数据!$B$5/1000))</f>
        <v>15.453178497142856</v>
      </c>
      <c r="N4289" s="5">
        <f>电气设备逐时使用率计算!H4265</f>
        <v>22.208055000000002</v>
      </c>
      <c r="O4289" s="5">
        <f>灯光逐时使用率计算!H4265</f>
        <v>11.844296</v>
      </c>
      <c r="P4289" s="19">
        <f t="shared" si="596"/>
        <v>49.505529497142859</v>
      </c>
      <c r="Q4289" s="19">
        <f t="shared" si="600"/>
        <v>0</v>
      </c>
      <c r="R4289" s="20">
        <f t="shared" si="597"/>
        <v>34.686833999999998</v>
      </c>
      <c r="S4289" s="20">
        <f t="shared" si="601"/>
        <v>0</v>
      </c>
      <c r="T4289" s="20">
        <f>IF((T4288+R4289)&lt;0,0,IF((T4288+R4289)&gt;结论【关键目标】!C$28,结论【关键目标】!C$28,T4288+R4289))</f>
        <v>22</v>
      </c>
      <c r="U4289" s="19">
        <f>IF((T4288+R4289)&lt;结论【关键目标】!$C$28,0,(发电量计算【计算逻辑页】!R4289+发电量计算【计算逻辑页】!T4288-结论【关键目标】!$C$28))</f>
        <v>31.538033597142849</v>
      </c>
      <c r="V4289" s="5">
        <f t="shared" si="598"/>
        <v>11.038311758999997</v>
      </c>
      <c r="W4289" s="5">
        <f t="shared" si="599"/>
        <v>24.561747155399996</v>
      </c>
      <c r="X4289" s="5">
        <f t="shared" si="602"/>
        <v>0</v>
      </c>
    </row>
    <row r="4290" spans="1:24" x14ac:dyDescent="0.15">
      <c r="A4290" s="7">
        <v>4289</v>
      </c>
      <c r="B4290" s="7">
        <v>6</v>
      </c>
      <c r="C4290" s="7">
        <v>28</v>
      </c>
      <c r="D4290" s="7">
        <v>17</v>
      </c>
      <c r="E4290" s="7">
        <v>179</v>
      </c>
      <c r="F4290" s="7">
        <v>33</v>
      </c>
      <c r="G4290" s="7">
        <v>258.10000000000002</v>
      </c>
      <c r="H4290" s="7">
        <f t="shared" ref="H4290:H4353" si="603">WEEKDAY(I:I,2)</f>
        <v>3</v>
      </c>
      <c r="I4290" s="16">
        <f t="shared" ref="I4290:I4353" si="604">DATE(2023,B4290,C4290)</f>
        <v>45105</v>
      </c>
      <c r="J4290" s="17">
        <v>0.70809999999999995</v>
      </c>
      <c r="K4290" s="18">
        <f>G4290*结论【关键目标】!C$27*0.7735*0.001</f>
        <v>23.956842000000002</v>
      </c>
      <c r="L4290" s="5">
        <v>47844.324229999998</v>
      </c>
      <c r="M4290" s="5">
        <f>ABS(IF(L4290&lt;=0,L4290/耗电量关键数据!$B$6/1000,L4290/耗电量关键数据!$B$5/1000))</f>
        <v>13.669806922857141</v>
      </c>
      <c r="N4290" s="5">
        <f>电气设备逐时使用率计算!H4266</f>
        <v>22.208055000000002</v>
      </c>
      <c r="O4290" s="5">
        <f>灯光逐时使用率计算!H4266</f>
        <v>11.844296</v>
      </c>
      <c r="P4290" s="19">
        <f t="shared" ref="P4290:P4353" si="605">M4290+N4290+O4290</f>
        <v>47.722157922857143</v>
      </c>
      <c r="Q4290" s="19">
        <f t="shared" si="600"/>
        <v>0</v>
      </c>
      <c r="R4290" s="20">
        <f t="shared" ref="R4290:R4353" si="606">K4290-Q4290</f>
        <v>23.956842000000002</v>
      </c>
      <c r="S4290" s="20">
        <f t="shared" si="601"/>
        <v>0</v>
      </c>
      <c r="T4290" s="20">
        <f>IF((T4289+R4290)&lt;0,0,IF((T4289+R4290)&gt;结论【关键目标】!C$28,结论【关键目标】!C$28,T4289+R4290))</f>
        <v>22</v>
      </c>
      <c r="U4290" s="19">
        <f>IF((T4289+R4290)&lt;结论【关键目标】!$C$28,0,(发电量计算【计算逻辑页】!R4290+发电量计算【计算逻辑页】!T4289-结论【关键目标】!$C$28))</f>
        <v>23.956842000000002</v>
      </c>
      <c r="V4290" s="5">
        <f t="shared" ref="V4290:V4353" si="607">IF(J4290&gt;0.35,U4290*0.35,0)</f>
        <v>8.3848947000000003</v>
      </c>
      <c r="W4290" s="5">
        <f t="shared" ref="W4290:W4353" si="608">IF(P4290&gt;K4290,K4290*J4290,P4290*J4290)</f>
        <v>16.9638398202</v>
      </c>
      <c r="X4290" s="5">
        <f t="shared" si="602"/>
        <v>0</v>
      </c>
    </row>
    <row r="4291" spans="1:24" x14ac:dyDescent="0.15">
      <c r="A4291" s="7">
        <v>4290</v>
      </c>
      <c r="B4291" s="7">
        <v>6</v>
      </c>
      <c r="C4291" s="7">
        <v>28</v>
      </c>
      <c r="D4291" s="7">
        <v>18</v>
      </c>
      <c r="E4291" s="7">
        <v>179</v>
      </c>
      <c r="F4291" s="7">
        <v>33.299999999999997</v>
      </c>
      <c r="G4291" s="7">
        <v>123</v>
      </c>
      <c r="H4291" s="7">
        <f t="shared" si="603"/>
        <v>3</v>
      </c>
      <c r="I4291" s="16">
        <f t="shared" si="604"/>
        <v>45105</v>
      </c>
      <c r="J4291" s="17">
        <v>0.70809999999999995</v>
      </c>
      <c r="K4291" s="18">
        <f>G4291*结论【关键目标】!C$27*0.7735*0.001</f>
        <v>11.41686</v>
      </c>
      <c r="L4291" s="5">
        <v>29044.98272</v>
      </c>
      <c r="M4291" s="5">
        <f>ABS(IF(L4291&lt;=0,L4291/耗电量关键数据!$B$6/1000,L4291/耗电量关键数据!$B$5/1000))</f>
        <v>8.2985664914285717</v>
      </c>
      <c r="N4291" s="5">
        <f>电气设备逐时使用率计算!H4267</f>
        <v>7.0130699999999999</v>
      </c>
      <c r="O4291" s="5">
        <f>灯光逐时使用率计算!H4267</f>
        <v>3.7403040000000001</v>
      </c>
      <c r="P4291" s="19">
        <f t="shared" si="605"/>
        <v>19.051940491428574</v>
      </c>
      <c r="Q4291" s="19">
        <f t="shared" ref="Q4291:Q4354" si="609">IF(J4291&gt;0.8,P4291,0)</f>
        <v>0</v>
      </c>
      <c r="R4291" s="20">
        <f t="shared" si="606"/>
        <v>11.41686</v>
      </c>
      <c r="S4291" s="20">
        <f t="shared" ref="S4291:S4354" si="610">IF(R4291&lt;0,ABS(R4291),0)</f>
        <v>0</v>
      </c>
      <c r="T4291" s="20">
        <f>IF((T4290+R4291)&lt;0,0,IF((T4290+R4291)&gt;结论【关键目标】!C$28,结论【关键目标】!C$28,T4290+R4291))</f>
        <v>22</v>
      </c>
      <c r="U4291" s="19">
        <f>IF((T4290+R4291)&lt;结论【关键目标】!$C$28,0,(发电量计算【计算逻辑页】!R4291+发电量计算【计算逻辑页】!T4290-结论【关键目标】!$C$28))</f>
        <v>11.41686</v>
      </c>
      <c r="V4291" s="5">
        <f t="shared" si="607"/>
        <v>3.9959009999999995</v>
      </c>
      <c r="W4291" s="5">
        <f t="shared" si="608"/>
        <v>8.0842785660000001</v>
      </c>
      <c r="X4291" s="5">
        <f t="shared" si="602"/>
        <v>0</v>
      </c>
    </row>
    <row r="4292" spans="1:24" x14ac:dyDescent="0.15">
      <c r="A4292" s="7">
        <v>4291</v>
      </c>
      <c r="B4292" s="7">
        <v>6</v>
      </c>
      <c r="C4292" s="7">
        <v>28</v>
      </c>
      <c r="D4292" s="7">
        <v>19</v>
      </c>
      <c r="E4292" s="7">
        <v>179</v>
      </c>
      <c r="F4292" s="7">
        <v>31</v>
      </c>
      <c r="G4292" s="7">
        <v>0</v>
      </c>
      <c r="H4292" s="7">
        <f t="shared" si="603"/>
        <v>3</v>
      </c>
      <c r="I4292" s="16">
        <f t="shared" si="604"/>
        <v>45105</v>
      </c>
      <c r="J4292" s="17">
        <v>1.2267999999999999</v>
      </c>
      <c r="K4292" s="18">
        <f>G4292*结论【关键目标】!C$27*0.7735*0.001</f>
        <v>0</v>
      </c>
      <c r="L4292" s="5">
        <v>0</v>
      </c>
      <c r="M4292" s="5">
        <f>ABS(IF(L4292&lt;=0,L4292/耗电量关键数据!$B$6/1000,L4292/耗电量关键数据!$B$5/1000))</f>
        <v>0</v>
      </c>
      <c r="N4292" s="5">
        <f>电气设备逐时使用率计算!H4268</f>
        <v>7.0130699999999999</v>
      </c>
      <c r="O4292" s="5">
        <f>灯光逐时使用率计算!H4268</f>
        <v>3.7403040000000001</v>
      </c>
      <c r="P4292" s="19">
        <f t="shared" si="605"/>
        <v>10.753374000000001</v>
      </c>
      <c r="Q4292" s="19">
        <f t="shared" si="609"/>
        <v>10.753374000000001</v>
      </c>
      <c r="R4292" s="20">
        <f t="shared" si="606"/>
        <v>-10.753374000000001</v>
      </c>
      <c r="S4292" s="20">
        <f t="shared" si="610"/>
        <v>10.753374000000001</v>
      </c>
      <c r="T4292" s="20">
        <f>IF((T4291+R4292)&lt;0,0,IF((T4291+R4292)&gt;结论【关键目标】!C$28,结论【关键目标】!C$28,T4291+R4292))</f>
        <v>11.246625999999999</v>
      </c>
      <c r="U4292" s="19">
        <f>IF((T4291+R4292)&lt;结论【关键目标】!$C$28,0,(发电量计算【计算逻辑页】!R4292+发电量计算【计算逻辑页】!T4291-结论【关键目标】!$C$28))</f>
        <v>0</v>
      </c>
      <c r="V4292" s="5">
        <f t="shared" si="607"/>
        <v>0</v>
      </c>
      <c r="W4292" s="5">
        <f t="shared" si="608"/>
        <v>0</v>
      </c>
      <c r="X4292" s="5">
        <f t="shared" ref="X4292:X4355" si="611">(J4292-0.35)*IF(T4292&gt;S4292,S4292,T4292)</f>
        <v>9.428558323199999</v>
      </c>
    </row>
    <row r="4293" spans="1:24" x14ac:dyDescent="0.15">
      <c r="A4293" s="7">
        <v>4292</v>
      </c>
      <c r="B4293" s="7">
        <v>6</v>
      </c>
      <c r="C4293" s="7">
        <v>28</v>
      </c>
      <c r="D4293" s="7">
        <v>20</v>
      </c>
      <c r="E4293" s="7">
        <v>179</v>
      </c>
      <c r="F4293" s="7">
        <v>30</v>
      </c>
      <c r="G4293" s="7">
        <v>0</v>
      </c>
      <c r="H4293" s="7">
        <f t="shared" si="603"/>
        <v>3</v>
      </c>
      <c r="I4293" s="16">
        <f t="shared" si="604"/>
        <v>45105</v>
      </c>
      <c r="J4293" s="17">
        <v>1.2267999999999999</v>
      </c>
      <c r="K4293" s="18">
        <f>G4293*结论【关键目标】!C$27*0.7735*0.001</f>
        <v>0</v>
      </c>
      <c r="L4293" s="5">
        <v>0</v>
      </c>
      <c r="M4293" s="5">
        <f>ABS(IF(L4293&lt;=0,L4293/耗电量关键数据!$B$6/1000,L4293/耗电量关键数据!$B$5/1000))</f>
        <v>0</v>
      </c>
      <c r="N4293" s="5">
        <f>电气设备逐时使用率计算!H4269</f>
        <v>1.1688450000000001</v>
      </c>
      <c r="O4293" s="5">
        <f>灯光逐时使用率计算!H4269</f>
        <v>0.37403039999999999</v>
      </c>
      <c r="P4293" s="19">
        <f t="shared" si="605"/>
        <v>1.5428754000000002</v>
      </c>
      <c r="Q4293" s="19">
        <f t="shared" si="609"/>
        <v>1.5428754000000002</v>
      </c>
      <c r="R4293" s="20">
        <f t="shared" si="606"/>
        <v>-1.5428754000000002</v>
      </c>
      <c r="S4293" s="20">
        <f t="shared" si="610"/>
        <v>1.5428754000000002</v>
      </c>
      <c r="T4293" s="20">
        <f>IF((T4292+R4293)&lt;0,0,IF((T4292+R4293)&gt;结论【关键目标】!C$28,结论【关键目标】!C$28,T4292+R4293))</f>
        <v>9.7037505999999993</v>
      </c>
      <c r="U4293" s="19">
        <f>IF((T4292+R4293)&lt;结论【关键目标】!$C$28,0,(发电量计算【计算逻辑页】!R4293+发电量计算【计算逻辑页】!T4292-结论【关键目标】!$C$28))</f>
        <v>0</v>
      </c>
      <c r="V4293" s="5">
        <f t="shared" si="607"/>
        <v>0</v>
      </c>
      <c r="W4293" s="5">
        <f t="shared" si="608"/>
        <v>0</v>
      </c>
      <c r="X4293" s="5">
        <f t="shared" si="611"/>
        <v>1.3527931507200002</v>
      </c>
    </row>
    <row r="4294" spans="1:24" x14ac:dyDescent="0.15">
      <c r="A4294" s="7">
        <v>4293</v>
      </c>
      <c r="B4294" s="7">
        <v>6</v>
      </c>
      <c r="C4294" s="7">
        <v>28</v>
      </c>
      <c r="D4294" s="7">
        <v>21</v>
      </c>
      <c r="E4294" s="7">
        <v>179</v>
      </c>
      <c r="F4294" s="7">
        <v>30.6</v>
      </c>
      <c r="G4294" s="7">
        <v>0</v>
      </c>
      <c r="H4294" s="7">
        <f t="shared" si="603"/>
        <v>3</v>
      </c>
      <c r="I4294" s="16">
        <f t="shared" si="604"/>
        <v>45105</v>
      </c>
      <c r="J4294" s="17">
        <v>1.2267999999999999</v>
      </c>
      <c r="K4294" s="18">
        <f>G4294*结论【关键目标】!C$27*0.7735*0.001</f>
        <v>0</v>
      </c>
      <c r="L4294" s="5">
        <v>0</v>
      </c>
      <c r="M4294" s="5">
        <f>ABS(IF(L4294&lt;=0,L4294/耗电量关键数据!$B$6/1000,L4294/耗电量关键数据!$B$5/1000))</f>
        <v>0</v>
      </c>
      <c r="N4294" s="5">
        <f>电气设备逐时使用率计算!H4270</f>
        <v>1.1688450000000001</v>
      </c>
      <c r="O4294" s="5">
        <f>灯光逐时使用率计算!H4270</f>
        <v>0.37403039999999999</v>
      </c>
      <c r="P4294" s="19">
        <f t="shared" si="605"/>
        <v>1.5428754000000002</v>
      </c>
      <c r="Q4294" s="19">
        <f t="shared" si="609"/>
        <v>1.5428754000000002</v>
      </c>
      <c r="R4294" s="20">
        <f t="shared" si="606"/>
        <v>-1.5428754000000002</v>
      </c>
      <c r="S4294" s="20">
        <f t="shared" si="610"/>
        <v>1.5428754000000002</v>
      </c>
      <c r="T4294" s="20">
        <f>IF((T4293+R4294)&lt;0,0,IF((T4293+R4294)&gt;结论【关键目标】!C$28,结论【关键目标】!C$28,T4293+R4294))</f>
        <v>8.1608751999999996</v>
      </c>
      <c r="U4294" s="19">
        <f>IF((T4293+R4294)&lt;结论【关键目标】!$C$28,0,(发电量计算【计算逻辑页】!R4294+发电量计算【计算逻辑页】!T4293-结论【关键目标】!$C$28))</f>
        <v>0</v>
      </c>
      <c r="V4294" s="5">
        <f t="shared" si="607"/>
        <v>0</v>
      </c>
      <c r="W4294" s="5">
        <f t="shared" si="608"/>
        <v>0</v>
      </c>
      <c r="X4294" s="5">
        <f t="shared" si="611"/>
        <v>1.3527931507200002</v>
      </c>
    </row>
    <row r="4295" spans="1:24" x14ac:dyDescent="0.15">
      <c r="A4295" s="7">
        <v>4294</v>
      </c>
      <c r="B4295" s="7">
        <v>6</v>
      </c>
      <c r="C4295" s="7">
        <v>28</v>
      </c>
      <c r="D4295" s="7">
        <v>22</v>
      </c>
      <c r="E4295" s="7">
        <v>179</v>
      </c>
      <c r="F4295" s="7">
        <v>29</v>
      </c>
      <c r="G4295" s="7">
        <v>0</v>
      </c>
      <c r="H4295" s="7">
        <f t="shared" si="603"/>
        <v>3</v>
      </c>
      <c r="I4295" s="16">
        <f t="shared" si="604"/>
        <v>45105</v>
      </c>
      <c r="J4295" s="17">
        <v>0.70809999999999995</v>
      </c>
      <c r="K4295" s="18">
        <f>G4295*结论【关键目标】!C$27*0.7735*0.001</f>
        <v>0</v>
      </c>
      <c r="L4295" s="5">
        <v>0</v>
      </c>
      <c r="M4295" s="5">
        <f>ABS(IF(L4295&lt;=0,L4295/耗电量关键数据!$B$6/1000,L4295/耗电量关键数据!$B$5/1000))</f>
        <v>0</v>
      </c>
      <c r="N4295" s="5">
        <f>电气设备逐时使用率计算!H4271</f>
        <v>1.1688450000000001</v>
      </c>
      <c r="O4295" s="5">
        <f>灯光逐时使用率计算!H4271</f>
        <v>0.37403039999999999</v>
      </c>
      <c r="P4295" s="19">
        <f t="shared" si="605"/>
        <v>1.5428754000000002</v>
      </c>
      <c r="Q4295" s="19">
        <f t="shared" si="609"/>
        <v>0</v>
      </c>
      <c r="R4295" s="20">
        <f t="shared" si="606"/>
        <v>0</v>
      </c>
      <c r="S4295" s="20">
        <f t="shared" si="610"/>
        <v>0</v>
      </c>
      <c r="T4295" s="20">
        <f>IF((T4294+R4295)&lt;0,0,IF((T4294+R4295)&gt;结论【关键目标】!C$28,结论【关键目标】!C$28,T4294+R4295))</f>
        <v>8.1608751999999996</v>
      </c>
      <c r="U4295" s="19">
        <f>IF((T4294+R4295)&lt;结论【关键目标】!$C$28,0,(发电量计算【计算逻辑页】!R4295+发电量计算【计算逻辑页】!T4294-结论【关键目标】!$C$28))</f>
        <v>0</v>
      </c>
      <c r="V4295" s="5">
        <f t="shared" si="607"/>
        <v>0</v>
      </c>
      <c r="W4295" s="5">
        <f t="shared" si="608"/>
        <v>0</v>
      </c>
      <c r="X4295" s="5">
        <f t="shared" si="611"/>
        <v>0</v>
      </c>
    </row>
    <row r="4296" spans="1:24" x14ac:dyDescent="0.15">
      <c r="A4296" s="7">
        <v>4295</v>
      </c>
      <c r="B4296" s="7">
        <v>6</v>
      </c>
      <c r="C4296" s="7">
        <v>28</v>
      </c>
      <c r="D4296" s="7">
        <v>23</v>
      </c>
      <c r="E4296" s="7">
        <v>179</v>
      </c>
      <c r="F4296" s="7">
        <v>28</v>
      </c>
      <c r="G4296" s="7">
        <v>0</v>
      </c>
      <c r="H4296" s="7">
        <f t="shared" si="603"/>
        <v>3</v>
      </c>
      <c r="I4296" s="16">
        <f t="shared" si="604"/>
        <v>45105</v>
      </c>
      <c r="J4296" s="17">
        <v>0.70809999999999995</v>
      </c>
      <c r="K4296" s="18">
        <f>G4296*结论【关键目标】!C$27*0.7735*0.001</f>
        <v>0</v>
      </c>
      <c r="L4296" s="5">
        <v>0</v>
      </c>
      <c r="M4296" s="5">
        <f>ABS(IF(L4296&lt;=0,L4296/耗电量关键数据!$B$6/1000,L4296/耗电量关键数据!$B$5/1000))</f>
        <v>0</v>
      </c>
      <c r="N4296" s="5">
        <f>电气设备逐时使用率计算!H4272</f>
        <v>1.1688450000000001</v>
      </c>
      <c r="O4296" s="5">
        <f>灯光逐时使用率计算!H4272</f>
        <v>0.37403039999999999</v>
      </c>
      <c r="P4296" s="19">
        <f t="shared" si="605"/>
        <v>1.5428754000000002</v>
      </c>
      <c r="Q4296" s="19">
        <f t="shared" si="609"/>
        <v>0</v>
      </c>
      <c r="R4296" s="20">
        <f t="shared" si="606"/>
        <v>0</v>
      </c>
      <c r="S4296" s="20">
        <f t="shared" si="610"/>
        <v>0</v>
      </c>
      <c r="T4296" s="20">
        <f>IF((T4295+R4296)&lt;0,0,IF((T4295+R4296)&gt;结论【关键目标】!C$28,结论【关键目标】!C$28,T4295+R4296))</f>
        <v>8.1608751999999996</v>
      </c>
      <c r="U4296" s="19">
        <f>IF((T4295+R4296)&lt;结论【关键目标】!$C$28,0,(发电量计算【计算逻辑页】!R4296+发电量计算【计算逻辑页】!T4295-结论【关键目标】!$C$28))</f>
        <v>0</v>
      </c>
      <c r="V4296" s="5">
        <f t="shared" si="607"/>
        <v>0</v>
      </c>
      <c r="W4296" s="5">
        <f t="shared" si="608"/>
        <v>0</v>
      </c>
      <c r="X4296" s="5">
        <f t="shared" si="611"/>
        <v>0</v>
      </c>
    </row>
    <row r="4297" spans="1:24" x14ac:dyDescent="0.15">
      <c r="A4297" s="7">
        <v>4296</v>
      </c>
      <c r="B4297" s="7">
        <v>6</v>
      </c>
      <c r="C4297" s="7">
        <v>28</v>
      </c>
      <c r="D4297" s="7">
        <v>24</v>
      </c>
      <c r="E4297" s="7">
        <v>179</v>
      </c>
      <c r="F4297" s="7">
        <v>28.5</v>
      </c>
      <c r="G4297" s="7">
        <v>0</v>
      </c>
      <c r="H4297" s="7">
        <f t="shared" si="603"/>
        <v>3</v>
      </c>
      <c r="I4297" s="16">
        <f t="shared" si="604"/>
        <v>45105</v>
      </c>
      <c r="J4297" s="17">
        <v>0.2407</v>
      </c>
      <c r="K4297" s="18">
        <f>G4297*结论【关键目标】!C$27*0.7735*0.001</f>
        <v>0</v>
      </c>
      <c r="L4297" s="5">
        <v>0</v>
      </c>
      <c r="M4297" s="5">
        <f>ABS(IF(L4297&lt;=0,L4297/耗电量关键数据!$B$6/1000,L4297/耗电量关键数据!$B$5/1000))</f>
        <v>0</v>
      </c>
      <c r="N4297" s="5">
        <f>电气设备逐时使用率计算!H4273</f>
        <v>1.1688450000000001</v>
      </c>
      <c r="O4297" s="5">
        <f>灯光逐时使用率计算!H4273</f>
        <v>0.37403039999999999</v>
      </c>
      <c r="P4297" s="19">
        <f t="shared" si="605"/>
        <v>1.5428754000000002</v>
      </c>
      <c r="Q4297" s="19">
        <f t="shared" si="609"/>
        <v>0</v>
      </c>
      <c r="R4297" s="20">
        <f t="shared" si="606"/>
        <v>0</v>
      </c>
      <c r="S4297" s="20">
        <f t="shared" si="610"/>
        <v>0</v>
      </c>
      <c r="T4297" s="20">
        <f>IF((T4296+R4297)&lt;0,0,IF((T4296+R4297)&gt;结论【关键目标】!C$28,结论【关键目标】!C$28,T4296+R4297))</f>
        <v>8.1608751999999996</v>
      </c>
      <c r="U4297" s="19">
        <f>IF((T4296+R4297)&lt;结论【关键目标】!$C$28,0,(发电量计算【计算逻辑页】!R4297+发电量计算【计算逻辑页】!T4296-结论【关键目标】!$C$28))</f>
        <v>0</v>
      </c>
      <c r="V4297" s="5">
        <f t="shared" si="607"/>
        <v>0</v>
      </c>
      <c r="W4297" s="5">
        <f t="shared" si="608"/>
        <v>0</v>
      </c>
      <c r="X4297" s="5">
        <f t="shared" si="611"/>
        <v>0</v>
      </c>
    </row>
    <row r="4298" spans="1:24" x14ac:dyDescent="0.15">
      <c r="A4298" s="7">
        <v>4297</v>
      </c>
      <c r="B4298" s="7">
        <v>6</v>
      </c>
      <c r="C4298" s="7">
        <v>29</v>
      </c>
      <c r="D4298" s="7">
        <v>1</v>
      </c>
      <c r="E4298" s="7">
        <v>180</v>
      </c>
      <c r="F4298" s="7">
        <v>27</v>
      </c>
      <c r="G4298" s="7">
        <v>0</v>
      </c>
      <c r="H4298" s="7">
        <f t="shared" si="603"/>
        <v>4</v>
      </c>
      <c r="I4298" s="16">
        <f t="shared" si="604"/>
        <v>45106</v>
      </c>
      <c r="J4298" s="17">
        <v>0.2407</v>
      </c>
      <c r="K4298" s="18">
        <f>G4298*结论【关键目标】!C$27*0.7735*0.001</f>
        <v>0</v>
      </c>
      <c r="L4298" s="5">
        <v>0</v>
      </c>
      <c r="M4298" s="5">
        <f>ABS(IF(L4298&lt;=0,L4298/耗电量关键数据!$B$6/1000,L4298/耗电量关键数据!$B$5/1000))</f>
        <v>0</v>
      </c>
      <c r="N4298" s="5">
        <f>电气设备逐时使用率计算!H4274</f>
        <v>1.1688450000000001</v>
      </c>
      <c r="O4298" s="5">
        <f>灯光逐时使用率计算!H4274</f>
        <v>0.37403039999999999</v>
      </c>
      <c r="P4298" s="19">
        <f t="shared" si="605"/>
        <v>1.5428754000000002</v>
      </c>
      <c r="Q4298" s="19">
        <f t="shared" si="609"/>
        <v>0</v>
      </c>
      <c r="R4298" s="20">
        <f t="shared" si="606"/>
        <v>0</v>
      </c>
      <c r="S4298" s="20">
        <f t="shared" si="610"/>
        <v>0</v>
      </c>
      <c r="T4298" s="20">
        <f>IF((T4297+R4298)&lt;0,0,IF((T4297+R4298)&gt;结论【关键目标】!C$28,结论【关键目标】!C$28,T4297+R4298))</f>
        <v>8.1608751999999996</v>
      </c>
      <c r="U4298" s="19">
        <f>IF((T4297+R4298)&lt;结论【关键目标】!$C$28,0,(发电量计算【计算逻辑页】!R4298+发电量计算【计算逻辑页】!T4297-结论【关键目标】!$C$28))</f>
        <v>0</v>
      </c>
      <c r="V4298" s="5">
        <f t="shared" si="607"/>
        <v>0</v>
      </c>
      <c r="W4298" s="5">
        <f t="shared" si="608"/>
        <v>0</v>
      </c>
      <c r="X4298" s="5">
        <f t="shared" si="611"/>
        <v>0</v>
      </c>
    </row>
    <row r="4299" spans="1:24" x14ac:dyDescent="0.15">
      <c r="A4299" s="7">
        <v>4298</v>
      </c>
      <c r="B4299" s="7">
        <v>6</v>
      </c>
      <c r="C4299" s="7">
        <v>29</v>
      </c>
      <c r="D4299" s="7">
        <v>2</v>
      </c>
      <c r="E4299" s="7">
        <v>180</v>
      </c>
      <c r="F4299" s="7">
        <v>27</v>
      </c>
      <c r="G4299" s="7">
        <v>0</v>
      </c>
      <c r="H4299" s="7">
        <f t="shared" si="603"/>
        <v>4</v>
      </c>
      <c r="I4299" s="16">
        <f t="shared" si="604"/>
        <v>45106</v>
      </c>
      <c r="J4299" s="17">
        <v>0.2407</v>
      </c>
      <c r="K4299" s="18">
        <f>G4299*结论【关键目标】!C$27*0.7735*0.001</f>
        <v>0</v>
      </c>
      <c r="L4299" s="5">
        <v>0</v>
      </c>
      <c r="M4299" s="5">
        <f>ABS(IF(L4299&lt;=0,L4299/耗电量关键数据!$B$6/1000,L4299/耗电量关键数据!$B$5/1000))</f>
        <v>0</v>
      </c>
      <c r="N4299" s="5">
        <f>电气设备逐时使用率计算!H4275</f>
        <v>1.1688450000000001</v>
      </c>
      <c r="O4299" s="5">
        <f>灯光逐时使用率计算!H4275</f>
        <v>0.37403039999999999</v>
      </c>
      <c r="P4299" s="19">
        <f t="shared" si="605"/>
        <v>1.5428754000000002</v>
      </c>
      <c r="Q4299" s="19">
        <f t="shared" si="609"/>
        <v>0</v>
      </c>
      <c r="R4299" s="20">
        <f t="shared" si="606"/>
        <v>0</v>
      </c>
      <c r="S4299" s="20">
        <f t="shared" si="610"/>
        <v>0</v>
      </c>
      <c r="T4299" s="20">
        <f>IF((T4298+R4299)&lt;0,0,IF((T4298+R4299)&gt;结论【关键目标】!C$28,结论【关键目标】!C$28,T4298+R4299))</f>
        <v>8.1608751999999996</v>
      </c>
      <c r="U4299" s="19">
        <f>IF((T4298+R4299)&lt;结论【关键目标】!$C$28,0,(发电量计算【计算逻辑页】!R4299+发电量计算【计算逻辑页】!T4298-结论【关键目标】!$C$28))</f>
        <v>0</v>
      </c>
      <c r="V4299" s="5">
        <f t="shared" si="607"/>
        <v>0</v>
      </c>
      <c r="W4299" s="5">
        <f t="shared" si="608"/>
        <v>0</v>
      </c>
      <c r="X4299" s="5">
        <f t="shared" si="611"/>
        <v>0</v>
      </c>
    </row>
    <row r="4300" spans="1:24" x14ac:dyDescent="0.15">
      <c r="A4300" s="7">
        <v>4299</v>
      </c>
      <c r="B4300" s="7">
        <v>6</v>
      </c>
      <c r="C4300" s="7">
        <v>29</v>
      </c>
      <c r="D4300" s="7">
        <v>3</v>
      </c>
      <c r="E4300" s="7">
        <v>180</v>
      </c>
      <c r="F4300" s="7">
        <v>27.2</v>
      </c>
      <c r="G4300" s="7">
        <v>0</v>
      </c>
      <c r="H4300" s="7">
        <f t="shared" si="603"/>
        <v>4</v>
      </c>
      <c r="I4300" s="16">
        <f t="shared" si="604"/>
        <v>45106</v>
      </c>
      <c r="J4300" s="17">
        <v>0.2407</v>
      </c>
      <c r="K4300" s="18">
        <f>G4300*结论【关键目标】!C$27*0.7735*0.001</f>
        <v>0</v>
      </c>
      <c r="L4300" s="5">
        <v>0</v>
      </c>
      <c r="M4300" s="5">
        <f>ABS(IF(L4300&lt;=0,L4300/耗电量关键数据!$B$6/1000,L4300/耗电量关键数据!$B$5/1000))</f>
        <v>0</v>
      </c>
      <c r="N4300" s="5">
        <f>电气设备逐时使用率计算!H4276</f>
        <v>1.1688450000000001</v>
      </c>
      <c r="O4300" s="5">
        <f>灯光逐时使用率计算!H4276</f>
        <v>0.37403039999999999</v>
      </c>
      <c r="P4300" s="19">
        <f t="shared" si="605"/>
        <v>1.5428754000000002</v>
      </c>
      <c r="Q4300" s="19">
        <f t="shared" si="609"/>
        <v>0</v>
      </c>
      <c r="R4300" s="20">
        <f t="shared" si="606"/>
        <v>0</v>
      </c>
      <c r="S4300" s="20">
        <f t="shared" si="610"/>
        <v>0</v>
      </c>
      <c r="T4300" s="20">
        <f>IF((T4299+R4300)&lt;0,0,IF((T4299+R4300)&gt;结论【关键目标】!C$28,结论【关键目标】!C$28,T4299+R4300))</f>
        <v>8.1608751999999996</v>
      </c>
      <c r="U4300" s="19">
        <f>IF((T4299+R4300)&lt;结论【关键目标】!$C$28,0,(发电量计算【计算逻辑页】!R4300+发电量计算【计算逻辑页】!T4299-结论【关键目标】!$C$28))</f>
        <v>0</v>
      </c>
      <c r="V4300" s="5">
        <f t="shared" si="607"/>
        <v>0</v>
      </c>
      <c r="W4300" s="5">
        <f t="shared" si="608"/>
        <v>0</v>
      </c>
      <c r="X4300" s="5">
        <f t="shared" si="611"/>
        <v>0</v>
      </c>
    </row>
    <row r="4301" spans="1:24" x14ac:dyDescent="0.15">
      <c r="A4301" s="7">
        <v>4300</v>
      </c>
      <c r="B4301" s="7">
        <v>6</v>
      </c>
      <c r="C4301" s="7">
        <v>29</v>
      </c>
      <c r="D4301" s="7">
        <v>4</v>
      </c>
      <c r="E4301" s="7">
        <v>180</v>
      </c>
      <c r="F4301" s="7">
        <v>26.6</v>
      </c>
      <c r="G4301" s="7">
        <v>0</v>
      </c>
      <c r="H4301" s="7">
        <f t="shared" si="603"/>
        <v>4</v>
      </c>
      <c r="I4301" s="16">
        <f t="shared" si="604"/>
        <v>45106</v>
      </c>
      <c r="J4301" s="17">
        <v>0.2407</v>
      </c>
      <c r="K4301" s="18">
        <f>G4301*结论【关键目标】!C$27*0.7735*0.001</f>
        <v>0</v>
      </c>
      <c r="L4301" s="5">
        <v>0</v>
      </c>
      <c r="M4301" s="5">
        <f>ABS(IF(L4301&lt;=0,L4301/耗电量关键数据!$B$6/1000,L4301/耗电量关键数据!$B$5/1000))</f>
        <v>0</v>
      </c>
      <c r="N4301" s="5">
        <f>电气设备逐时使用率计算!H4277</f>
        <v>1.1688450000000001</v>
      </c>
      <c r="O4301" s="5">
        <f>灯光逐时使用率计算!H4277</f>
        <v>0.37403039999999999</v>
      </c>
      <c r="P4301" s="19">
        <f t="shared" si="605"/>
        <v>1.5428754000000002</v>
      </c>
      <c r="Q4301" s="19">
        <f t="shared" si="609"/>
        <v>0</v>
      </c>
      <c r="R4301" s="20">
        <f t="shared" si="606"/>
        <v>0</v>
      </c>
      <c r="S4301" s="20">
        <f t="shared" si="610"/>
        <v>0</v>
      </c>
      <c r="T4301" s="20">
        <f>IF((T4300+R4301)&lt;0,0,IF((T4300+R4301)&gt;结论【关键目标】!C$28,结论【关键目标】!C$28,T4300+R4301))</f>
        <v>8.1608751999999996</v>
      </c>
      <c r="U4301" s="19">
        <f>IF((T4300+R4301)&lt;结论【关键目标】!$C$28,0,(发电量计算【计算逻辑页】!R4301+发电量计算【计算逻辑页】!T4300-结论【关键目标】!$C$28))</f>
        <v>0</v>
      </c>
      <c r="V4301" s="5">
        <f t="shared" si="607"/>
        <v>0</v>
      </c>
      <c r="W4301" s="5">
        <f t="shared" si="608"/>
        <v>0</v>
      </c>
      <c r="X4301" s="5">
        <f t="shared" si="611"/>
        <v>0</v>
      </c>
    </row>
    <row r="4302" spans="1:24" x14ac:dyDescent="0.15">
      <c r="A4302" s="7">
        <v>4301</v>
      </c>
      <c r="B4302" s="7">
        <v>6</v>
      </c>
      <c r="C4302" s="7">
        <v>29</v>
      </c>
      <c r="D4302" s="7">
        <v>5</v>
      </c>
      <c r="E4302" s="7">
        <v>180</v>
      </c>
      <c r="F4302" s="7">
        <v>26</v>
      </c>
      <c r="G4302" s="7">
        <v>14.8</v>
      </c>
      <c r="H4302" s="7">
        <f t="shared" si="603"/>
        <v>4</v>
      </c>
      <c r="I4302" s="16">
        <f t="shared" si="604"/>
        <v>45106</v>
      </c>
      <c r="J4302" s="17">
        <v>0.2407</v>
      </c>
      <c r="K4302" s="18">
        <f>G4302*结论【关键目标】!C$27*0.7735*0.001</f>
        <v>1.3737359999999998</v>
      </c>
      <c r="L4302" s="5">
        <v>0</v>
      </c>
      <c r="M4302" s="5">
        <f>ABS(IF(L4302&lt;=0,L4302/耗电量关键数据!$B$6/1000,L4302/耗电量关键数据!$B$5/1000))</f>
        <v>0</v>
      </c>
      <c r="N4302" s="5">
        <f>电气设备逐时使用率计算!H4278</f>
        <v>1.1688450000000001</v>
      </c>
      <c r="O4302" s="5">
        <f>灯光逐时使用率计算!H4278</f>
        <v>0.37403039999999999</v>
      </c>
      <c r="P4302" s="19">
        <f t="shared" si="605"/>
        <v>1.5428754000000002</v>
      </c>
      <c r="Q4302" s="19">
        <f t="shared" si="609"/>
        <v>0</v>
      </c>
      <c r="R4302" s="20">
        <f t="shared" si="606"/>
        <v>1.3737359999999998</v>
      </c>
      <c r="S4302" s="20">
        <f t="shared" si="610"/>
        <v>0</v>
      </c>
      <c r="T4302" s="20">
        <f>IF((T4301+R4302)&lt;0,0,IF((T4301+R4302)&gt;结论【关键目标】!C$28,结论【关键目标】!C$28,T4301+R4302))</f>
        <v>9.5346111999999987</v>
      </c>
      <c r="U4302" s="19">
        <f>IF((T4301+R4302)&lt;结论【关键目标】!$C$28,0,(发电量计算【计算逻辑页】!R4302+发电量计算【计算逻辑页】!T4301-结论【关键目标】!$C$28))</f>
        <v>0</v>
      </c>
      <c r="V4302" s="5">
        <f t="shared" si="607"/>
        <v>0</v>
      </c>
      <c r="W4302" s="5">
        <f t="shared" si="608"/>
        <v>0.33065825519999997</v>
      </c>
      <c r="X4302" s="5">
        <f t="shared" si="611"/>
        <v>0</v>
      </c>
    </row>
    <row r="4303" spans="1:24" x14ac:dyDescent="0.15">
      <c r="A4303" s="7">
        <v>4302</v>
      </c>
      <c r="B4303" s="7">
        <v>6</v>
      </c>
      <c r="C4303" s="7">
        <v>29</v>
      </c>
      <c r="D4303" s="7">
        <v>6</v>
      </c>
      <c r="E4303" s="7">
        <v>180</v>
      </c>
      <c r="F4303" s="7">
        <v>26.2</v>
      </c>
      <c r="G4303" s="7">
        <v>104</v>
      </c>
      <c r="H4303" s="7">
        <f t="shared" si="603"/>
        <v>4</v>
      </c>
      <c r="I4303" s="16">
        <f t="shared" si="604"/>
        <v>45106</v>
      </c>
      <c r="J4303" s="17">
        <v>0.2407</v>
      </c>
      <c r="K4303" s="18">
        <f>G4303*结论【关键目标】!C$27*0.7735*0.001</f>
        <v>9.6532799999999988</v>
      </c>
      <c r="L4303" s="5">
        <v>0</v>
      </c>
      <c r="M4303" s="5">
        <f>ABS(IF(L4303&lt;=0,L4303/耗电量关键数据!$B$6/1000,L4303/耗电量关键数据!$B$5/1000))</f>
        <v>0</v>
      </c>
      <c r="N4303" s="5">
        <f>电气设备逐时使用率计算!H4279</f>
        <v>1.1688450000000001</v>
      </c>
      <c r="O4303" s="5">
        <f>灯光逐时使用率计算!H4279</f>
        <v>0.37403039999999999</v>
      </c>
      <c r="P4303" s="19">
        <f t="shared" si="605"/>
        <v>1.5428754000000002</v>
      </c>
      <c r="Q4303" s="19">
        <f t="shared" si="609"/>
        <v>0</v>
      </c>
      <c r="R4303" s="20">
        <f t="shared" si="606"/>
        <v>9.6532799999999988</v>
      </c>
      <c r="S4303" s="20">
        <f t="shared" si="610"/>
        <v>0</v>
      </c>
      <c r="T4303" s="20">
        <f>IF((T4302+R4303)&lt;0,0,IF((T4302+R4303)&gt;结论【关键目标】!C$28,结论【关键目标】!C$28,T4302+R4303))</f>
        <v>19.187891199999996</v>
      </c>
      <c r="U4303" s="19">
        <f>IF((T4302+R4303)&lt;结论【关键目标】!$C$28,0,(发电量计算【计算逻辑页】!R4303+发电量计算【计算逻辑页】!T4302-结论【关键目标】!$C$28))</f>
        <v>0</v>
      </c>
      <c r="V4303" s="5">
        <f t="shared" si="607"/>
        <v>0</v>
      </c>
      <c r="W4303" s="5">
        <f t="shared" si="608"/>
        <v>0.37137010878000004</v>
      </c>
      <c r="X4303" s="5">
        <f t="shared" si="611"/>
        <v>0</v>
      </c>
    </row>
    <row r="4304" spans="1:24" x14ac:dyDescent="0.15">
      <c r="A4304" s="7">
        <v>4303</v>
      </c>
      <c r="B4304" s="7">
        <v>6</v>
      </c>
      <c r="C4304" s="7">
        <v>29</v>
      </c>
      <c r="D4304" s="7">
        <v>7</v>
      </c>
      <c r="E4304" s="7">
        <v>180</v>
      </c>
      <c r="F4304" s="7">
        <v>25.4</v>
      </c>
      <c r="G4304" s="7">
        <v>183.9</v>
      </c>
      <c r="H4304" s="7">
        <f t="shared" si="603"/>
        <v>4</v>
      </c>
      <c r="I4304" s="16">
        <f t="shared" si="604"/>
        <v>45106</v>
      </c>
      <c r="J4304" s="17">
        <v>0.2407</v>
      </c>
      <c r="K4304" s="18">
        <f>G4304*结论【关键目标】!C$27*0.7735*0.001</f>
        <v>17.069597999999999</v>
      </c>
      <c r="L4304" s="5">
        <v>0</v>
      </c>
      <c r="M4304" s="5">
        <f>ABS(IF(L4304&lt;=0,L4304/耗电量关键数据!$B$6/1000,L4304/耗电量关键数据!$B$5/1000))</f>
        <v>0</v>
      </c>
      <c r="N4304" s="5">
        <f>电气设备逐时使用率计算!H4280</f>
        <v>2.3376900000000003</v>
      </c>
      <c r="O4304" s="5">
        <f>灯光逐时使用率计算!H4280</f>
        <v>1.2467680000000001</v>
      </c>
      <c r="P4304" s="19">
        <f t="shared" si="605"/>
        <v>3.5844580000000006</v>
      </c>
      <c r="Q4304" s="19">
        <f t="shared" si="609"/>
        <v>0</v>
      </c>
      <c r="R4304" s="20">
        <f t="shared" si="606"/>
        <v>17.069597999999999</v>
      </c>
      <c r="S4304" s="20">
        <f t="shared" si="610"/>
        <v>0</v>
      </c>
      <c r="T4304" s="20">
        <f>IF((T4303+R4304)&lt;0,0,IF((T4303+R4304)&gt;结论【关键目标】!C$28,结论【关键目标】!C$28,T4303+R4304))</f>
        <v>22</v>
      </c>
      <c r="U4304" s="19">
        <f>IF((T4303+R4304)&lt;结论【关键目标】!$C$28,0,(发电量计算【计算逻辑页】!R4304+发电量计算【计算逻辑页】!T4303-结论【关键目标】!$C$28))</f>
        <v>14.257489199999995</v>
      </c>
      <c r="V4304" s="5">
        <f t="shared" si="607"/>
        <v>0</v>
      </c>
      <c r="W4304" s="5">
        <f t="shared" si="608"/>
        <v>0.8627790406000001</v>
      </c>
      <c r="X4304" s="5">
        <f t="shared" si="611"/>
        <v>0</v>
      </c>
    </row>
    <row r="4305" spans="1:24" x14ac:dyDescent="0.15">
      <c r="A4305" s="7">
        <v>4304</v>
      </c>
      <c r="B4305" s="7">
        <v>6</v>
      </c>
      <c r="C4305" s="7">
        <v>29</v>
      </c>
      <c r="D4305" s="7">
        <v>8</v>
      </c>
      <c r="E4305" s="7">
        <v>180</v>
      </c>
      <c r="F4305" s="7">
        <v>25</v>
      </c>
      <c r="G4305" s="7">
        <v>269.7</v>
      </c>
      <c r="H4305" s="7">
        <f t="shared" si="603"/>
        <v>4</v>
      </c>
      <c r="I4305" s="16">
        <f t="shared" si="604"/>
        <v>45106</v>
      </c>
      <c r="J4305" s="17">
        <v>0.70809999999999995</v>
      </c>
      <c r="K4305" s="18">
        <f>G4305*结论【关键目标】!C$27*0.7735*0.001</f>
        <v>25.033554000000002</v>
      </c>
      <c r="L4305" s="5">
        <v>22688.418829999999</v>
      </c>
      <c r="M4305" s="5">
        <f>ABS(IF(L4305&lt;=0,L4305/耗电量关键数据!$B$6/1000,L4305/耗电量关键数据!$B$5/1000))</f>
        <v>6.4824053799999994</v>
      </c>
      <c r="N4305" s="5">
        <f>电气设备逐时使用率计算!H4281</f>
        <v>11.688450000000001</v>
      </c>
      <c r="O4305" s="5">
        <f>灯光逐时使用率计算!H4281</f>
        <v>6.2338399999999998</v>
      </c>
      <c r="P4305" s="19">
        <f t="shared" si="605"/>
        <v>24.40469538</v>
      </c>
      <c r="Q4305" s="19">
        <f t="shared" si="609"/>
        <v>0</v>
      </c>
      <c r="R4305" s="20">
        <f t="shared" si="606"/>
        <v>25.033554000000002</v>
      </c>
      <c r="S4305" s="20">
        <f t="shared" si="610"/>
        <v>0</v>
      </c>
      <c r="T4305" s="20">
        <f>IF((T4304+R4305)&lt;0,0,IF((T4304+R4305)&gt;结论【关键目标】!C$28,结论【关键目标】!C$28,T4304+R4305))</f>
        <v>22</v>
      </c>
      <c r="U4305" s="19">
        <f>IF((T4304+R4305)&lt;结论【关键目标】!$C$28,0,(发电量计算【计算逻辑页】!R4305+发电量计算【计算逻辑页】!T4304-结论【关键目标】!$C$28))</f>
        <v>25.033554000000002</v>
      </c>
      <c r="V4305" s="5">
        <f t="shared" si="607"/>
        <v>8.7617439000000008</v>
      </c>
      <c r="W4305" s="5">
        <f t="shared" si="608"/>
        <v>17.280964798577997</v>
      </c>
      <c r="X4305" s="5">
        <f t="shared" si="611"/>
        <v>0</v>
      </c>
    </row>
    <row r="4306" spans="1:24" x14ac:dyDescent="0.15">
      <c r="A4306" s="7">
        <v>4305</v>
      </c>
      <c r="B4306" s="7">
        <v>6</v>
      </c>
      <c r="C4306" s="7">
        <v>29</v>
      </c>
      <c r="D4306" s="7">
        <v>9</v>
      </c>
      <c r="E4306" s="7">
        <v>180</v>
      </c>
      <c r="F4306" s="7">
        <v>25.9</v>
      </c>
      <c r="G4306" s="7">
        <v>346.8</v>
      </c>
      <c r="H4306" s="7">
        <f t="shared" si="603"/>
        <v>4</v>
      </c>
      <c r="I4306" s="16">
        <f t="shared" si="604"/>
        <v>45106</v>
      </c>
      <c r="J4306" s="17">
        <v>0.70809999999999995</v>
      </c>
      <c r="K4306" s="18">
        <f>G4306*结论【关键目标】!C$27*0.7735*0.001</f>
        <v>32.189976000000001</v>
      </c>
      <c r="L4306" s="5">
        <v>40391.660889999999</v>
      </c>
      <c r="M4306" s="5">
        <f>ABS(IF(L4306&lt;=0,L4306/耗电量关键数据!$B$6/1000,L4306/耗电量关键数据!$B$5/1000))</f>
        <v>11.54047454</v>
      </c>
      <c r="N4306" s="5">
        <f>电气设备逐时使用率计算!H4282</f>
        <v>22.208055000000002</v>
      </c>
      <c r="O4306" s="5">
        <f>灯光逐时使用率计算!H4282</f>
        <v>11.844296</v>
      </c>
      <c r="P4306" s="19">
        <f t="shared" si="605"/>
        <v>45.59282554</v>
      </c>
      <c r="Q4306" s="19">
        <f t="shared" si="609"/>
        <v>0</v>
      </c>
      <c r="R4306" s="20">
        <f t="shared" si="606"/>
        <v>32.189976000000001</v>
      </c>
      <c r="S4306" s="20">
        <f t="shared" si="610"/>
        <v>0</v>
      </c>
      <c r="T4306" s="20">
        <f>IF((T4305+R4306)&lt;0,0,IF((T4305+R4306)&gt;结论【关键目标】!C$28,结论【关键目标】!C$28,T4305+R4306))</f>
        <v>22</v>
      </c>
      <c r="U4306" s="19">
        <f>IF((T4305+R4306)&lt;结论【关键目标】!$C$28,0,(发电量计算【计算逻辑页】!R4306+发电量计算【计算逻辑页】!T4305-结论【关键目标】!$C$28))</f>
        <v>32.189976000000001</v>
      </c>
      <c r="V4306" s="5">
        <f t="shared" si="607"/>
        <v>11.2664916</v>
      </c>
      <c r="W4306" s="5">
        <f t="shared" si="608"/>
        <v>22.793722005599999</v>
      </c>
      <c r="X4306" s="5">
        <f t="shared" si="611"/>
        <v>0</v>
      </c>
    </row>
    <row r="4307" spans="1:24" x14ac:dyDescent="0.15">
      <c r="A4307" s="7">
        <v>4306</v>
      </c>
      <c r="B4307" s="7">
        <v>6</v>
      </c>
      <c r="C4307" s="7">
        <v>29</v>
      </c>
      <c r="D4307" s="7">
        <v>10</v>
      </c>
      <c r="E4307" s="7">
        <v>180</v>
      </c>
      <c r="F4307" s="7">
        <v>26</v>
      </c>
      <c r="G4307" s="7">
        <v>446.5</v>
      </c>
      <c r="H4307" s="7">
        <f t="shared" si="603"/>
        <v>4</v>
      </c>
      <c r="I4307" s="16">
        <f t="shared" si="604"/>
        <v>45106</v>
      </c>
      <c r="J4307" s="17">
        <v>0.70809999999999995</v>
      </c>
      <c r="K4307" s="18">
        <f>G4307*结论【关键目标】!C$27*0.7735*0.001</f>
        <v>41.444130000000001</v>
      </c>
      <c r="L4307" s="5">
        <v>48464.754289999997</v>
      </c>
      <c r="M4307" s="5">
        <f>ABS(IF(L4307&lt;=0,L4307/耗电量关键数据!$B$6/1000,L4307/耗电量关键数据!$B$5/1000))</f>
        <v>13.847072654285714</v>
      </c>
      <c r="N4307" s="5">
        <f>电气设备逐时使用率计算!H4283</f>
        <v>22.208055000000002</v>
      </c>
      <c r="O4307" s="5">
        <f>灯光逐时使用率计算!H4283</f>
        <v>11.844296</v>
      </c>
      <c r="P4307" s="19">
        <f t="shared" si="605"/>
        <v>47.899423654285712</v>
      </c>
      <c r="Q4307" s="19">
        <f t="shared" si="609"/>
        <v>0</v>
      </c>
      <c r="R4307" s="20">
        <f t="shared" si="606"/>
        <v>41.444130000000001</v>
      </c>
      <c r="S4307" s="20">
        <f t="shared" si="610"/>
        <v>0</v>
      </c>
      <c r="T4307" s="20">
        <f>IF((T4306+R4307)&lt;0,0,IF((T4306+R4307)&gt;结论【关键目标】!C$28,结论【关键目标】!C$28,T4306+R4307))</f>
        <v>22</v>
      </c>
      <c r="U4307" s="19">
        <f>IF((T4306+R4307)&lt;结论【关键目标】!$C$28,0,(发电量计算【计算逻辑页】!R4307+发电量计算【计算逻辑页】!T4306-结论【关键目标】!$C$28))</f>
        <v>41.444130000000001</v>
      </c>
      <c r="V4307" s="5">
        <f t="shared" si="607"/>
        <v>14.505445499999999</v>
      </c>
      <c r="W4307" s="5">
        <f t="shared" si="608"/>
        <v>29.346588452999999</v>
      </c>
      <c r="X4307" s="5">
        <f t="shared" si="611"/>
        <v>0</v>
      </c>
    </row>
    <row r="4308" spans="1:24" x14ac:dyDescent="0.15">
      <c r="A4308" s="7">
        <v>4307</v>
      </c>
      <c r="B4308" s="7">
        <v>6</v>
      </c>
      <c r="C4308" s="7">
        <v>29</v>
      </c>
      <c r="D4308" s="7">
        <v>11</v>
      </c>
      <c r="E4308" s="7">
        <v>180</v>
      </c>
      <c r="F4308" s="7">
        <v>26</v>
      </c>
      <c r="G4308" s="7">
        <v>490.8</v>
      </c>
      <c r="H4308" s="7">
        <f t="shared" si="603"/>
        <v>4</v>
      </c>
      <c r="I4308" s="16">
        <f t="shared" si="604"/>
        <v>45106</v>
      </c>
      <c r="J4308" s="17">
        <v>1.2267999999999999</v>
      </c>
      <c r="K4308" s="18">
        <f>G4308*结论【关键目标】!C$27*0.7735*0.001</f>
        <v>45.556055999999998</v>
      </c>
      <c r="L4308" s="5">
        <v>53410.880250000002</v>
      </c>
      <c r="M4308" s="5">
        <f>ABS(IF(L4308&lt;=0,L4308/耗电量关键数据!$B$6/1000,L4308/耗电量关键数据!$B$5/1000))</f>
        <v>15.260251500000001</v>
      </c>
      <c r="N4308" s="5">
        <f>电气设备逐时使用率计算!H4284</f>
        <v>22.208055000000002</v>
      </c>
      <c r="O4308" s="5">
        <f>灯光逐时使用率计算!H4284</f>
        <v>11.844296</v>
      </c>
      <c r="P4308" s="19">
        <f t="shared" si="605"/>
        <v>49.312602500000004</v>
      </c>
      <c r="Q4308" s="19">
        <f t="shared" si="609"/>
        <v>49.312602500000004</v>
      </c>
      <c r="R4308" s="20">
        <f t="shared" si="606"/>
        <v>-3.756546500000006</v>
      </c>
      <c r="S4308" s="20">
        <f t="shared" si="610"/>
        <v>3.756546500000006</v>
      </c>
      <c r="T4308" s="20">
        <f>IF((T4307+R4308)&lt;0,0,IF((T4307+R4308)&gt;结论【关键目标】!C$28,结论【关键目标】!C$28,T4307+R4308))</f>
        <v>18.243453499999994</v>
      </c>
      <c r="U4308" s="19">
        <f>IF((T4307+R4308)&lt;结论【关键目标】!$C$28,0,(发电量计算【计算逻辑页】!R4308+发电量计算【计算逻辑页】!T4307-结论【关键目标】!$C$28))</f>
        <v>0</v>
      </c>
      <c r="V4308" s="5">
        <f t="shared" si="607"/>
        <v>0</v>
      </c>
      <c r="W4308" s="5">
        <f t="shared" si="608"/>
        <v>55.888169500799989</v>
      </c>
      <c r="X4308" s="5">
        <f t="shared" si="611"/>
        <v>3.2937399712000048</v>
      </c>
    </row>
    <row r="4309" spans="1:24" x14ac:dyDescent="0.15">
      <c r="A4309" s="7">
        <v>4308</v>
      </c>
      <c r="B4309" s="7">
        <v>6</v>
      </c>
      <c r="C4309" s="7">
        <v>29</v>
      </c>
      <c r="D4309" s="7">
        <v>12</v>
      </c>
      <c r="E4309" s="7">
        <v>180</v>
      </c>
      <c r="F4309" s="7">
        <v>24.1</v>
      </c>
      <c r="G4309" s="7">
        <v>379.6</v>
      </c>
      <c r="H4309" s="7">
        <f t="shared" si="603"/>
        <v>4</v>
      </c>
      <c r="I4309" s="16">
        <f t="shared" si="604"/>
        <v>45106</v>
      </c>
      <c r="J4309" s="17">
        <v>1.2267999999999999</v>
      </c>
      <c r="K4309" s="18">
        <f>G4309*结论【关键目标】!C$27*0.7735*0.001</f>
        <v>35.234472000000004</v>
      </c>
      <c r="L4309" s="5">
        <v>48419.320460000003</v>
      </c>
      <c r="M4309" s="5">
        <f>ABS(IF(L4309&lt;=0,L4309/耗电量关键数据!$B$6/1000,L4309/耗电量关键数据!$B$5/1000))</f>
        <v>13.834091560000001</v>
      </c>
      <c r="N4309" s="5">
        <f>电气设备逐时使用率计算!H4285</f>
        <v>11.688450000000001</v>
      </c>
      <c r="O4309" s="5">
        <f>灯光逐时使用率计算!H4285</f>
        <v>9.9741440000000008</v>
      </c>
      <c r="P4309" s="19">
        <f t="shared" si="605"/>
        <v>35.496685560000003</v>
      </c>
      <c r="Q4309" s="19">
        <f t="shared" si="609"/>
        <v>35.496685560000003</v>
      </c>
      <c r="R4309" s="20">
        <f t="shared" si="606"/>
        <v>-0.26221355999999929</v>
      </c>
      <c r="S4309" s="20">
        <f t="shared" si="610"/>
        <v>0.26221355999999929</v>
      </c>
      <c r="T4309" s="20">
        <f>IF((T4308+R4309)&lt;0,0,IF((T4308+R4309)&gt;结论【关键目标】!C$28,结论【关键目标】!C$28,T4308+R4309))</f>
        <v>17.981239939999995</v>
      </c>
      <c r="U4309" s="19">
        <f>IF((T4308+R4309)&lt;结论【关键目标】!$C$28,0,(发电量计算【计算逻辑页】!R4309+发电量计算【计算逻辑页】!T4308-结论【关键目标】!$C$28))</f>
        <v>0</v>
      </c>
      <c r="V4309" s="5">
        <f t="shared" si="607"/>
        <v>0</v>
      </c>
      <c r="W4309" s="5">
        <f t="shared" si="608"/>
        <v>43.225650249600001</v>
      </c>
      <c r="X4309" s="5">
        <f t="shared" si="611"/>
        <v>0.22990884940799935</v>
      </c>
    </row>
    <row r="4310" spans="1:24" x14ac:dyDescent="0.15">
      <c r="A4310" s="7">
        <v>4309</v>
      </c>
      <c r="B4310" s="7">
        <v>6</v>
      </c>
      <c r="C4310" s="7">
        <v>29</v>
      </c>
      <c r="D4310" s="7">
        <v>13</v>
      </c>
      <c r="E4310" s="7">
        <v>180</v>
      </c>
      <c r="F4310" s="7">
        <v>24</v>
      </c>
      <c r="G4310" s="7">
        <v>331.5</v>
      </c>
      <c r="H4310" s="7">
        <f t="shared" si="603"/>
        <v>4</v>
      </c>
      <c r="I4310" s="16">
        <f t="shared" si="604"/>
        <v>45106</v>
      </c>
      <c r="J4310" s="17">
        <v>1.2267999999999999</v>
      </c>
      <c r="K4310" s="18">
        <f>G4310*结论【关键目标】!C$27*0.7735*0.001</f>
        <v>30.769829999999999</v>
      </c>
      <c r="L4310" s="5">
        <v>49958.486830000002</v>
      </c>
      <c r="M4310" s="5">
        <f>ABS(IF(L4310&lt;=0,L4310/耗电量关键数据!$B$6/1000,L4310/耗电量关键数据!$B$5/1000))</f>
        <v>14.27385338</v>
      </c>
      <c r="N4310" s="5">
        <f>电气设备逐时使用率计算!H4286</f>
        <v>11.688450000000001</v>
      </c>
      <c r="O4310" s="5">
        <f>灯光逐时使用率计算!H4286</f>
        <v>9.9741440000000008</v>
      </c>
      <c r="P4310" s="19">
        <f t="shared" si="605"/>
        <v>35.936447380000004</v>
      </c>
      <c r="Q4310" s="19">
        <f t="shared" si="609"/>
        <v>35.936447380000004</v>
      </c>
      <c r="R4310" s="20">
        <f t="shared" si="606"/>
        <v>-5.1666173800000053</v>
      </c>
      <c r="S4310" s="20">
        <f t="shared" si="610"/>
        <v>5.1666173800000053</v>
      </c>
      <c r="T4310" s="20">
        <f>IF((T4309+R4310)&lt;0,0,IF((T4309+R4310)&gt;结论【关键目标】!C$28,结论【关键目标】!C$28,T4309+R4310))</f>
        <v>12.814622559999989</v>
      </c>
      <c r="U4310" s="19">
        <f>IF((T4309+R4310)&lt;结论【关键目标】!$C$28,0,(发电量计算【计算逻辑页】!R4310+发电量计算【计算逻辑页】!T4309-结论【关键目标】!$C$28))</f>
        <v>0</v>
      </c>
      <c r="V4310" s="5">
        <f t="shared" si="607"/>
        <v>0</v>
      </c>
      <c r="W4310" s="5">
        <f t="shared" si="608"/>
        <v>37.748427443999994</v>
      </c>
      <c r="X4310" s="5">
        <f t="shared" si="611"/>
        <v>4.5300901187840044</v>
      </c>
    </row>
    <row r="4311" spans="1:24" x14ac:dyDescent="0.15">
      <c r="A4311" s="7">
        <v>4310</v>
      </c>
      <c r="B4311" s="7">
        <v>6</v>
      </c>
      <c r="C4311" s="7">
        <v>29</v>
      </c>
      <c r="D4311" s="7">
        <v>14</v>
      </c>
      <c r="E4311" s="7">
        <v>180</v>
      </c>
      <c r="F4311" s="7">
        <v>26</v>
      </c>
      <c r="G4311" s="7">
        <v>425</v>
      </c>
      <c r="H4311" s="7">
        <f t="shared" si="603"/>
        <v>4</v>
      </c>
      <c r="I4311" s="16">
        <f t="shared" si="604"/>
        <v>45106</v>
      </c>
      <c r="J4311" s="17">
        <v>1.2267999999999999</v>
      </c>
      <c r="K4311" s="18">
        <f>G4311*结论【关键目标】!C$27*0.7735*0.001</f>
        <v>39.448500000000003</v>
      </c>
      <c r="L4311" s="5">
        <v>58544.680520000002</v>
      </c>
      <c r="M4311" s="5">
        <f>ABS(IF(L4311&lt;=0,L4311/耗电量关键数据!$B$6/1000,L4311/耗电量关键数据!$B$5/1000))</f>
        <v>16.727051577142859</v>
      </c>
      <c r="N4311" s="5">
        <f>电气设备逐时使用率计算!H4287</f>
        <v>22.208055000000002</v>
      </c>
      <c r="O4311" s="5">
        <f>灯光逐时使用率计算!H4287</f>
        <v>11.844296</v>
      </c>
      <c r="P4311" s="19">
        <f t="shared" si="605"/>
        <v>50.779402577142861</v>
      </c>
      <c r="Q4311" s="19">
        <f t="shared" si="609"/>
        <v>50.779402577142861</v>
      </c>
      <c r="R4311" s="20">
        <f t="shared" si="606"/>
        <v>-11.330902577142858</v>
      </c>
      <c r="S4311" s="20">
        <f t="shared" si="610"/>
        <v>11.330902577142858</v>
      </c>
      <c r="T4311" s="20">
        <f>IF((T4310+R4311)&lt;0,0,IF((T4310+R4311)&gt;结论【关键目标】!C$28,结论【关键目标】!C$28,T4310+R4311))</f>
        <v>1.4837199828571315</v>
      </c>
      <c r="U4311" s="19">
        <f>IF((T4310+R4311)&lt;结论【关键目标】!$C$28,0,(发电量计算【计算逻辑页】!R4311+发电量计算【计算逻辑页】!T4310-结论【关键目标】!$C$28))</f>
        <v>0</v>
      </c>
      <c r="V4311" s="5">
        <f t="shared" si="607"/>
        <v>0</v>
      </c>
      <c r="W4311" s="5">
        <f t="shared" si="608"/>
        <v>48.395419799999999</v>
      </c>
      <c r="X4311" s="5">
        <f t="shared" si="611"/>
        <v>1.3009256809691327</v>
      </c>
    </row>
    <row r="4312" spans="1:24" x14ac:dyDescent="0.15">
      <c r="A4312" s="7">
        <v>4311</v>
      </c>
      <c r="B4312" s="7">
        <v>6</v>
      </c>
      <c r="C4312" s="7">
        <v>29</v>
      </c>
      <c r="D4312" s="7">
        <v>15</v>
      </c>
      <c r="E4312" s="7">
        <v>180</v>
      </c>
      <c r="F4312" s="7">
        <v>26.6</v>
      </c>
      <c r="G4312" s="7">
        <v>431.4</v>
      </c>
      <c r="H4312" s="7">
        <f t="shared" si="603"/>
        <v>4</v>
      </c>
      <c r="I4312" s="16">
        <f t="shared" si="604"/>
        <v>45106</v>
      </c>
      <c r="J4312" s="17">
        <v>1.2267999999999999</v>
      </c>
      <c r="K4312" s="18">
        <f>G4312*结论【关键目标】!C$27*0.7735*0.001</f>
        <v>40.042547999999996</v>
      </c>
      <c r="L4312" s="5">
        <v>56141.593439999997</v>
      </c>
      <c r="M4312" s="5">
        <f>ABS(IF(L4312&lt;=0,L4312/耗电量关键数据!$B$6/1000,L4312/耗电量关键数据!$B$5/1000))</f>
        <v>16.040455268571428</v>
      </c>
      <c r="N4312" s="5">
        <f>电气设备逐时使用率计算!H4288</f>
        <v>22.208055000000002</v>
      </c>
      <c r="O4312" s="5">
        <f>灯光逐时使用率计算!H4288</f>
        <v>11.844296</v>
      </c>
      <c r="P4312" s="19">
        <f t="shared" si="605"/>
        <v>50.092806268571429</v>
      </c>
      <c r="Q4312" s="19">
        <f t="shared" si="609"/>
        <v>50.092806268571429</v>
      </c>
      <c r="R4312" s="20">
        <f t="shared" si="606"/>
        <v>-10.050258268571433</v>
      </c>
      <c r="S4312" s="20">
        <f t="shared" si="610"/>
        <v>10.050258268571433</v>
      </c>
      <c r="T4312" s="20">
        <f>IF((T4311+R4312)&lt;0,0,IF((T4311+R4312)&gt;结论【关键目标】!C$28,结论【关键目标】!C$28,T4311+R4312))</f>
        <v>0</v>
      </c>
      <c r="U4312" s="19">
        <f>IF((T4311+R4312)&lt;结论【关键目标】!$C$28,0,(发电量计算【计算逻辑页】!R4312+发电量计算【计算逻辑页】!T4311-结论【关键目标】!$C$28))</f>
        <v>0</v>
      </c>
      <c r="V4312" s="5">
        <f t="shared" si="607"/>
        <v>0</v>
      </c>
      <c r="W4312" s="5">
        <f t="shared" si="608"/>
        <v>49.12419788639999</v>
      </c>
      <c r="X4312" s="5">
        <f t="shared" si="611"/>
        <v>0</v>
      </c>
    </row>
    <row r="4313" spans="1:24" x14ac:dyDescent="0.15">
      <c r="A4313" s="7">
        <v>4312</v>
      </c>
      <c r="B4313" s="7">
        <v>6</v>
      </c>
      <c r="C4313" s="7">
        <v>29</v>
      </c>
      <c r="D4313" s="7">
        <v>16</v>
      </c>
      <c r="E4313" s="7">
        <v>180</v>
      </c>
      <c r="F4313" s="7">
        <v>26</v>
      </c>
      <c r="G4313" s="7">
        <v>308.3</v>
      </c>
      <c r="H4313" s="7">
        <f t="shared" si="603"/>
        <v>4</v>
      </c>
      <c r="I4313" s="16">
        <f t="shared" si="604"/>
        <v>45106</v>
      </c>
      <c r="J4313" s="17">
        <v>0.70809999999999995</v>
      </c>
      <c r="K4313" s="18">
        <f>G4313*结论【关键目标】!C$27*0.7735*0.001</f>
        <v>28.616406000000001</v>
      </c>
      <c r="L4313" s="5">
        <v>54330.795270000002</v>
      </c>
      <c r="M4313" s="5">
        <f>ABS(IF(L4313&lt;=0,L4313/耗电量关键数据!$B$6/1000,L4313/耗电量关键数据!$B$5/1000))</f>
        <v>15.523084362857144</v>
      </c>
      <c r="N4313" s="5">
        <f>电气设备逐时使用率计算!H4289</f>
        <v>22.208055000000002</v>
      </c>
      <c r="O4313" s="5">
        <f>灯光逐时使用率计算!H4289</f>
        <v>11.844296</v>
      </c>
      <c r="P4313" s="19">
        <f t="shared" si="605"/>
        <v>49.575435362857149</v>
      </c>
      <c r="Q4313" s="19">
        <f t="shared" si="609"/>
        <v>0</v>
      </c>
      <c r="R4313" s="20">
        <f t="shared" si="606"/>
        <v>28.616406000000001</v>
      </c>
      <c r="S4313" s="20">
        <f t="shared" si="610"/>
        <v>0</v>
      </c>
      <c r="T4313" s="20">
        <f>IF((T4312+R4313)&lt;0,0,IF((T4312+R4313)&gt;结论【关键目标】!C$28,结论【关键目标】!C$28,T4312+R4313))</f>
        <v>22</v>
      </c>
      <c r="U4313" s="19">
        <f>IF((T4312+R4313)&lt;结论【关键目标】!$C$28,0,(发电量计算【计算逻辑页】!R4313+发电量计算【计算逻辑页】!T4312-结论【关键目标】!$C$28))</f>
        <v>6.6164060000000013</v>
      </c>
      <c r="V4313" s="5">
        <f t="shared" si="607"/>
        <v>2.3157421000000005</v>
      </c>
      <c r="W4313" s="5">
        <f t="shared" si="608"/>
        <v>20.263277088599999</v>
      </c>
      <c r="X4313" s="5">
        <f t="shared" si="611"/>
        <v>0</v>
      </c>
    </row>
    <row r="4314" spans="1:24" x14ac:dyDescent="0.15">
      <c r="A4314" s="7">
        <v>4313</v>
      </c>
      <c r="B4314" s="7">
        <v>6</v>
      </c>
      <c r="C4314" s="7">
        <v>29</v>
      </c>
      <c r="D4314" s="7">
        <v>17</v>
      </c>
      <c r="E4314" s="7">
        <v>180</v>
      </c>
      <c r="F4314" s="7">
        <v>27</v>
      </c>
      <c r="G4314" s="7">
        <v>212.5</v>
      </c>
      <c r="H4314" s="7">
        <f t="shared" si="603"/>
        <v>4</v>
      </c>
      <c r="I4314" s="16">
        <f t="shared" si="604"/>
        <v>45106</v>
      </c>
      <c r="J4314" s="17">
        <v>0.70809999999999995</v>
      </c>
      <c r="K4314" s="18">
        <f>G4314*结论【关键目标】!C$27*0.7735*0.001</f>
        <v>19.724250000000001</v>
      </c>
      <c r="L4314" s="5">
        <v>48333.665280000001</v>
      </c>
      <c r="M4314" s="5">
        <f>ABS(IF(L4314&lt;=0,L4314/耗电量关键数据!$B$6/1000,L4314/耗电量关键数据!$B$5/1000))</f>
        <v>13.80961865142857</v>
      </c>
      <c r="N4314" s="5">
        <f>电气设备逐时使用率计算!H4290</f>
        <v>22.208055000000002</v>
      </c>
      <c r="O4314" s="5">
        <f>灯光逐时使用率计算!H4290</f>
        <v>11.844296</v>
      </c>
      <c r="P4314" s="19">
        <f t="shared" si="605"/>
        <v>47.861969651428574</v>
      </c>
      <c r="Q4314" s="19">
        <f t="shared" si="609"/>
        <v>0</v>
      </c>
      <c r="R4314" s="20">
        <f t="shared" si="606"/>
        <v>19.724250000000001</v>
      </c>
      <c r="S4314" s="20">
        <f t="shared" si="610"/>
        <v>0</v>
      </c>
      <c r="T4314" s="20">
        <f>IF((T4313+R4314)&lt;0,0,IF((T4313+R4314)&gt;结论【关键目标】!C$28,结论【关键目标】!C$28,T4313+R4314))</f>
        <v>22</v>
      </c>
      <c r="U4314" s="19">
        <f>IF((T4313+R4314)&lt;结论【关键目标】!$C$28,0,(发电量计算【计算逻辑页】!R4314+发电量计算【计算逻辑页】!T4313-结论【关键目标】!$C$28))</f>
        <v>19.724249999999998</v>
      </c>
      <c r="V4314" s="5">
        <f t="shared" si="607"/>
        <v>6.9034874999999989</v>
      </c>
      <c r="W4314" s="5">
        <f t="shared" si="608"/>
        <v>13.966741425</v>
      </c>
      <c r="X4314" s="5">
        <f t="shared" si="611"/>
        <v>0</v>
      </c>
    </row>
    <row r="4315" spans="1:24" x14ac:dyDescent="0.15">
      <c r="A4315" s="7">
        <v>4314</v>
      </c>
      <c r="B4315" s="7">
        <v>6</v>
      </c>
      <c r="C4315" s="7">
        <v>29</v>
      </c>
      <c r="D4315" s="7">
        <v>18</v>
      </c>
      <c r="E4315" s="7">
        <v>180</v>
      </c>
      <c r="F4315" s="7">
        <v>28.9</v>
      </c>
      <c r="G4315" s="7">
        <v>111</v>
      </c>
      <c r="H4315" s="7">
        <f t="shared" si="603"/>
        <v>4</v>
      </c>
      <c r="I4315" s="16">
        <f t="shared" si="604"/>
        <v>45106</v>
      </c>
      <c r="J4315" s="17">
        <v>0.70809999999999995</v>
      </c>
      <c r="K4315" s="18">
        <f>G4315*结论【关键目标】!C$27*0.7735*0.001</f>
        <v>10.30302</v>
      </c>
      <c r="L4315" s="5">
        <v>29289.65324</v>
      </c>
      <c r="M4315" s="5">
        <f>ABS(IF(L4315&lt;=0,L4315/耗电量关键数据!$B$6/1000,L4315/耗电量关键数据!$B$5/1000))</f>
        <v>8.3684723542857142</v>
      </c>
      <c r="N4315" s="5">
        <f>电气设备逐时使用率计算!H4291</f>
        <v>7.0130699999999999</v>
      </c>
      <c r="O4315" s="5">
        <f>灯光逐时使用率计算!H4291</f>
        <v>3.7403040000000001</v>
      </c>
      <c r="P4315" s="19">
        <f t="shared" si="605"/>
        <v>19.121846354285715</v>
      </c>
      <c r="Q4315" s="19">
        <f t="shared" si="609"/>
        <v>0</v>
      </c>
      <c r="R4315" s="20">
        <f t="shared" si="606"/>
        <v>10.30302</v>
      </c>
      <c r="S4315" s="20">
        <f t="shared" si="610"/>
        <v>0</v>
      </c>
      <c r="T4315" s="20">
        <f>IF((T4314+R4315)&lt;0,0,IF((T4314+R4315)&gt;结论【关键目标】!C$28,结论【关键目标】!C$28,T4314+R4315))</f>
        <v>22</v>
      </c>
      <c r="U4315" s="19">
        <f>IF((T4314+R4315)&lt;结论【关键目标】!$C$28,0,(发电量计算【计算逻辑页】!R4315+发电量计算【计算逻辑页】!T4314-结论【关键目标】!$C$28))</f>
        <v>10.303020000000004</v>
      </c>
      <c r="V4315" s="5">
        <f t="shared" si="607"/>
        <v>3.6060570000000012</v>
      </c>
      <c r="W4315" s="5">
        <f t="shared" si="608"/>
        <v>7.2955684619999994</v>
      </c>
      <c r="X4315" s="5">
        <f t="shared" si="611"/>
        <v>0</v>
      </c>
    </row>
    <row r="4316" spans="1:24" x14ac:dyDescent="0.15">
      <c r="A4316" s="7">
        <v>4315</v>
      </c>
      <c r="B4316" s="7">
        <v>6</v>
      </c>
      <c r="C4316" s="7">
        <v>29</v>
      </c>
      <c r="D4316" s="7">
        <v>19</v>
      </c>
      <c r="E4316" s="7">
        <v>180</v>
      </c>
      <c r="F4316" s="7">
        <v>27</v>
      </c>
      <c r="G4316" s="7">
        <v>0</v>
      </c>
      <c r="H4316" s="7">
        <f t="shared" si="603"/>
        <v>4</v>
      </c>
      <c r="I4316" s="16">
        <f t="shared" si="604"/>
        <v>45106</v>
      </c>
      <c r="J4316" s="17">
        <v>1.2267999999999999</v>
      </c>
      <c r="K4316" s="18">
        <f>G4316*结论【关键目标】!C$27*0.7735*0.001</f>
        <v>0</v>
      </c>
      <c r="L4316" s="5">
        <v>0</v>
      </c>
      <c r="M4316" s="5">
        <f>ABS(IF(L4316&lt;=0,L4316/耗电量关键数据!$B$6/1000,L4316/耗电量关键数据!$B$5/1000))</f>
        <v>0</v>
      </c>
      <c r="N4316" s="5">
        <f>电气设备逐时使用率计算!H4292</f>
        <v>7.0130699999999999</v>
      </c>
      <c r="O4316" s="5">
        <f>灯光逐时使用率计算!H4292</f>
        <v>3.7403040000000001</v>
      </c>
      <c r="P4316" s="19">
        <f t="shared" si="605"/>
        <v>10.753374000000001</v>
      </c>
      <c r="Q4316" s="19">
        <f t="shared" si="609"/>
        <v>10.753374000000001</v>
      </c>
      <c r="R4316" s="20">
        <f t="shared" si="606"/>
        <v>-10.753374000000001</v>
      </c>
      <c r="S4316" s="20">
        <f t="shared" si="610"/>
        <v>10.753374000000001</v>
      </c>
      <c r="T4316" s="20">
        <f>IF((T4315+R4316)&lt;0,0,IF((T4315+R4316)&gt;结论【关键目标】!C$28,结论【关键目标】!C$28,T4315+R4316))</f>
        <v>11.246625999999999</v>
      </c>
      <c r="U4316" s="19">
        <f>IF((T4315+R4316)&lt;结论【关键目标】!$C$28,0,(发电量计算【计算逻辑页】!R4316+发电量计算【计算逻辑页】!T4315-结论【关键目标】!$C$28))</f>
        <v>0</v>
      </c>
      <c r="V4316" s="5">
        <f t="shared" si="607"/>
        <v>0</v>
      </c>
      <c r="W4316" s="5">
        <f t="shared" si="608"/>
        <v>0</v>
      </c>
      <c r="X4316" s="5">
        <f t="shared" si="611"/>
        <v>9.428558323199999</v>
      </c>
    </row>
    <row r="4317" spans="1:24" x14ac:dyDescent="0.15">
      <c r="A4317" s="7">
        <v>4316</v>
      </c>
      <c r="B4317" s="7">
        <v>6</v>
      </c>
      <c r="C4317" s="7">
        <v>29</v>
      </c>
      <c r="D4317" s="7">
        <v>20</v>
      </c>
      <c r="E4317" s="7">
        <v>180</v>
      </c>
      <c r="F4317" s="7">
        <v>27</v>
      </c>
      <c r="G4317" s="7">
        <v>0</v>
      </c>
      <c r="H4317" s="7">
        <f t="shared" si="603"/>
        <v>4</v>
      </c>
      <c r="I4317" s="16">
        <f t="shared" si="604"/>
        <v>45106</v>
      </c>
      <c r="J4317" s="17">
        <v>1.2267999999999999</v>
      </c>
      <c r="K4317" s="18">
        <f>G4317*结论【关键目标】!C$27*0.7735*0.001</f>
        <v>0</v>
      </c>
      <c r="L4317" s="5">
        <v>0</v>
      </c>
      <c r="M4317" s="5">
        <f>ABS(IF(L4317&lt;=0,L4317/耗电量关键数据!$B$6/1000,L4317/耗电量关键数据!$B$5/1000))</f>
        <v>0</v>
      </c>
      <c r="N4317" s="5">
        <f>电气设备逐时使用率计算!H4293</f>
        <v>1.1688450000000001</v>
      </c>
      <c r="O4317" s="5">
        <f>灯光逐时使用率计算!H4293</f>
        <v>0.37403039999999999</v>
      </c>
      <c r="P4317" s="19">
        <f t="shared" si="605"/>
        <v>1.5428754000000002</v>
      </c>
      <c r="Q4317" s="19">
        <f t="shared" si="609"/>
        <v>1.5428754000000002</v>
      </c>
      <c r="R4317" s="20">
        <f t="shared" si="606"/>
        <v>-1.5428754000000002</v>
      </c>
      <c r="S4317" s="20">
        <f t="shared" si="610"/>
        <v>1.5428754000000002</v>
      </c>
      <c r="T4317" s="20">
        <f>IF((T4316+R4317)&lt;0,0,IF((T4316+R4317)&gt;结论【关键目标】!C$28,结论【关键目标】!C$28,T4316+R4317))</f>
        <v>9.7037505999999993</v>
      </c>
      <c r="U4317" s="19">
        <f>IF((T4316+R4317)&lt;结论【关键目标】!$C$28,0,(发电量计算【计算逻辑页】!R4317+发电量计算【计算逻辑页】!T4316-结论【关键目标】!$C$28))</f>
        <v>0</v>
      </c>
      <c r="V4317" s="5">
        <f t="shared" si="607"/>
        <v>0</v>
      </c>
      <c r="W4317" s="5">
        <f t="shared" si="608"/>
        <v>0</v>
      </c>
      <c r="X4317" s="5">
        <f t="shared" si="611"/>
        <v>1.3527931507200002</v>
      </c>
    </row>
    <row r="4318" spans="1:24" x14ac:dyDescent="0.15">
      <c r="A4318" s="7">
        <v>4317</v>
      </c>
      <c r="B4318" s="7">
        <v>6</v>
      </c>
      <c r="C4318" s="7">
        <v>29</v>
      </c>
      <c r="D4318" s="7">
        <v>21</v>
      </c>
      <c r="E4318" s="7">
        <v>180</v>
      </c>
      <c r="F4318" s="7">
        <v>27</v>
      </c>
      <c r="G4318" s="7">
        <v>0</v>
      </c>
      <c r="H4318" s="7">
        <f t="shared" si="603"/>
        <v>4</v>
      </c>
      <c r="I4318" s="16">
        <f t="shared" si="604"/>
        <v>45106</v>
      </c>
      <c r="J4318" s="17">
        <v>1.2267999999999999</v>
      </c>
      <c r="K4318" s="18">
        <f>G4318*结论【关键目标】!C$27*0.7735*0.001</f>
        <v>0</v>
      </c>
      <c r="L4318" s="5">
        <v>0</v>
      </c>
      <c r="M4318" s="5">
        <f>ABS(IF(L4318&lt;=0,L4318/耗电量关键数据!$B$6/1000,L4318/耗电量关键数据!$B$5/1000))</f>
        <v>0</v>
      </c>
      <c r="N4318" s="5">
        <f>电气设备逐时使用率计算!H4294</f>
        <v>1.1688450000000001</v>
      </c>
      <c r="O4318" s="5">
        <f>灯光逐时使用率计算!H4294</f>
        <v>0.37403039999999999</v>
      </c>
      <c r="P4318" s="19">
        <f t="shared" si="605"/>
        <v>1.5428754000000002</v>
      </c>
      <c r="Q4318" s="19">
        <f t="shared" si="609"/>
        <v>1.5428754000000002</v>
      </c>
      <c r="R4318" s="20">
        <f t="shared" si="606"/>
        <v>-1.5428754000000002</v>
      </c>
      <c r="S4318" s="20">
        <f t="shared" si="610"/>
        <v>1.5428754000000002</v>
      </c>
      <c r="T4318" s="20">
        <f>IF((T4317+R4318)&lt;0,0,IF((T4317+R4318)&gt;结论【关键目标】!C$28,结论【关键目标】!C$28,T4317+R4318))</f>
        <v>8.1608751999999996</v>
      </c>
      <c r="U4318" s="19">
        <f>IF((T4317+R4318)&lt;结论【关键目标】!$C$28,0,(发电量计算【计算逻辑页】!R4318+发电量计算【计算逻辑页】!T4317-结论【关键目标】!$C$28))</f>
        <v>0</v>
      </c>
      <c r="V4318" s="5">
        <f t="shared" si="607"/>
        <v>0</v>
      </c>
      <c r="W4318" s="5">
        <f t="shared" si="608"/>
        <v>0</v>
      </c>
      <c r="X4318" s="5">
        <f t="shared" si="611"/>
        <v>1.3527931507200002</v>
      </c>
    </row>
    <row r="4319" spans="1:24" x14ac:dyDescent="0.15">
      <c r="A4319" s="7">
        <v>4318</v>
      </c>
      <c r="B4319" s="7">
        <v>6</v>
      </c>
      <c r="C4319" s="7">
        <v>29</v>
      </c>
      <c r="D4319" s="7">
        <v>22</v>
      </c>
      <c r="E4319" s="7">
        <v>180</v>
      </c>
      <c r="F4319" s="7">
        <v>25</v>
      </c>
      <c r="G4319" s="7">
        <v>0</v>
      </c>
      <c r="H4319" s="7">
        <f t="shared" si="603"/>
        <v>4</v>
      </c>
      <c r="I4319" s="16">
        <f t="shared" si="604"/>
        <v>45106</v>
      </c>
      <c r="J4319" s="17">
        <v>0.70809999999999995</v>
      </c>
      <c r="K4319" s="18">
        <f>G4319*结论【关键目标】!C$27*0.7735*0.001</f>
        <v>0</v>
      </c>
      <c r="L4319" s="5">
        <v>0</v>
      </c>
      <c r="M4319" s="5">
        <f>ABS(IF(L4319&lt;=0,L4319/耗电量关键数据!$B$6/1000,L4319/耗电量关键数据!$B$5/1000))</f>
        <v>0</v>
      </c>
      <c r="N4319" s="5">
        <f>电气设备逐时使用率计算!H4295</f>
        <v>1.1688450000000001</v>
      </c>
      <c r="O4319" s="5">
        <f>灯光逐时使用率计算!H4295</f>
        <v>0.37403039999999999</v>
      </c>
      <c r="P4319" s="19">
        <f t="shared" si="605"/>
        <v>1.5428754000000002</v>
      </c>
      <c r="Q4319" s="19">
        <f t="shared" si="609"/>
        <v>0</v>
      </c>
      <c r="R4319" s="20">
        <f t="shared" si="606"/>
        <v>0</v>
      </c>
      <c r="S4319" s="20">
        <f t="shared" si="610"/>
        <v>0</v>
      </c>
      <c r="T4319" s="20">
        <f>IF((T4318+R4319)&lt;0,0,IF((T4318+R4319)&gt;结论【关键目标】!C$28,结论【关键目标】!C$28,T4318+R4319))</f>
        <v>8.1608751999999996</v>
      </c>
      <c r="U4319" s="19">
        <f>IF((T4318+R4319)&lt;结论【关键目标】!$C$28,0,(发电量计算【计算逻辑页】!R4319+发电量计算【计算逻辑页】!T4318-结论【关键目标】!$C$28))</f>
        <v>0</v>
      </c>
      <c r="V4319" s="5">
        <f t="shared" si="607"/>
        <v>0</v>
      </c>
      <c r="W4319" s="5">
        <f t="shared" si="608"/>
        <v>0</v>
      </c>
      <c r="X4319" s="5">
        <f t="shared" si="611"/>
        <v>0</v>
      </c>
    </row>
    <row r="4320" spans="1:24" x14ac:dyDescent="0.15">
      <c r="A4320" s="7">
        <v>4319</v>
      </c>
      <c r="B4320" s="7">
        <v>6</v>
      </c>
      <c r="C4320" s="7">
        <v>29</v>
      </c>
      <c r="D4320" s="7">
        <v>23</v>
      </c>
      <c r="E4320" s="7">
        <v>180</v>
      </c>
      <c r="F4320" s="7">
        <v>25</v>
      </c>
      <c r="G4320" s="7">
        <v>0</v>
      </c>
      <c r="H4320" s="7">
        <f t="shared" si="603"/>
        <v>4</v>
      </c>
      <c r="I4320" s="16">
        <f t="shared" si="604"/>
        <v>45106</v>
      </c>
      <c r="J4320" s="17">
        <v>0.70809999999999995</v>
      </c>
      <c r="K4320" s="18">
        <f>G4320*结论【关键目标】!C$27*0.7735*0.001</f>
        <v>0</v>
      </c>
      <c r="L4320" s="5">
        <v>0</v>
      </c>
      <c r="M4320" s="5">
        <f>ABS(IF(L4320&lt;=0,L4320/耗电量关键数据!$B$6/1000,L4320/耗电量关键数据!$B$5/1000))</f>
        <v>0</v>
      </c>
      <c r="N4320" s="5">
        <f>电气设备逐时使用率计算!H4296</f>
        <v>1.1688450000000001</v>
      </c>
      <c r="O4320" s="5">
        <f>灯光逐时使用率计算!H4296</f>
        <v>0.37403039999999999</v>
      </c>
      <c r="P4320" s="19">
        <f t="shared" si="605"/>
        <v>1.5428754000000002</v>
      </c>
      <c r="Q4320" s="19">
        <f t="shared" si="609"/>
        <v>0</v>
      </c>
      <c r="R4320" s="20">
        <f t="shared" si="606"/>
        <v>0</v>
      </c>
      <c r="S4320" s="20">
        <f t="shared" si="610"/>
        <v>0</v>
      </c>
      <c r="T4320" s="20">
        <f>IF((T4319+R4320)&lt;0,0,IF((T4319+R4320)&gt;结论【关键目标】!C$28,结论【关键目标】!C$28,T4319+R4320))</f>
        <v>8.1608751999999996</v>
      </c>
      <c r="U4320" s="19">
        <f>IF((T4319+R4320)&lt;结论【关键目标】!$C$28,0,(发电量计算【计算逻辑页】!R4320+发电量计算【计算逻辑页】!T4319-结论【关键目标】!$C$28))</f>
        <v>0</v>
      </c>
      <c r="V4320" s="5">
        <f t="shared" si="607"/>
        <v>0</v>
      </c>
      <c r="W4320" s="5">
        <f t="shared" si="608"/>
        <v>0</v>
      </c>
      <c r="X4320" s="5">
        <f t="shared" si="611"/>
        <v>0</v>
      </c>
    </row>
    <row r="4321" spans="1:24" x14ac:dyDescent="0.15">
      <c r="A4321" s="7">
        <v>4320</v>
      </c>
      <c r="B4321" s="7">
        <v>6</v>
      </c>
      <c r="C4321" s="7">
        <v>29</v>
      </c>
      <c r="D4321" s="7">
        <v>24</v>
      </c>
      <c r="E4321" s="7">
        <v>180</v>
      </c>
      <c r="F4321" s="7">
        <v>25.7</v>
      </c>
      <c r="G4321" s="7">
        <v>0</v>
      </c>
      <c r="H4321" s="7">
        <f t="shared" si="603"/>
        <v>4</v>
      </c>
      <c r="I4321" s="16">
        <f t="shared" si="604"/>
        <v>45106</v>
      </c>
      <c r="J4321" s="17">
        <v>0.2407</v>
      </c>
      <c r="K4321" s="18">
        <f>G4321*结论【关键目标】!C$27*0.7735*0.001</f>
        <v>0</v>
      </c>
      <c r="L4321" s="5">
        <v>0</v>
      </c>
      <c r="M4321" s="5">
        <f>ABS(IF(L4321&lt;=0,L4321/耗电量关键数据!$B$6/1000,L4321/耗电量关键数据!$B$5/1000))</f>
        <v>0</v>
      </c>
      <c r="N4321" s="5">
        <f>电气设备逐时使用率计算!H4297</f>
        <v>1.1688450000000001</v>
      </c>
      <c r="O4321" s="5">
        <f>灯光逐时使用率计算!H4297</f>
        <v>0.37403039999999999</v>
      </c>
      <c r="P4321" s="19">
        <f t="shared" si="605"/>
        <v>1.5428754000000002</v>
      </c>
      <c r="Q4321" s="19">
        <f t="shared" si="609"/>
        <v>0</v>
      </c>
      <c r="R4321" s="20">
        <f t="shared" si="606"/>
        <v>0</v>
      </c>
      <c r="S4321" s="20">
        <f t="shared" si="610"/>
        <v>0</v>
      </c>
      <c r="T4321" s="20">
        <f>IF((T4320+R4321)&lt;0,0,IF((T4320+R4321)&gt;结论【关键目标】!C$28,结论【关键目标】!C$28,T4320+R4321))</f>
        <v>8.1608751999999996</v>
      </c>
      <c r="U4321" s="19">
        <f>IF((T4320+R4321)&lt;结论【关键目标】!$C$28,0,(发电量计算【计算逻辑页】!R4321+发电量计算【计算逻辑页】!T4320-结论【关键目标】!$C$28))</f>
        <v>0</v>
      </c>
      <c r="V4321" s="5">
        <f t="shared" si="607"/>
        <v>0</v>
      </c>
      <c r="W4321" s="5">
        <f t="shared" si="608"/>
        <v>0</v>
      </c>
      <c r="X4321" s="5">
        <f t="shared" si="611"/>
        <v>0</v>
      </c>
    </row>
    <row r="4322" spans="1:24" x14ac:dyDescent="0.15">
      <c r="A4322" s="7">
        <v>4321</v>
      </c>
      <c r="B4322" s="7">
        <v>6</v>
      </c>
      <c r="C4322" s="7">
        <v>30</v>
      </c>
      <c r="D4322" s="7">
        <v>1</v>
      </c>
      <c r="E4322" s="7">
        <v>181</v>
      </c>
      <c r="F4322" s="7">
        <v>24</v>
      </c>
      <c r="G4322" s="7">
        <v>0</v>
      </c>
      <c r="H4322" s="7">
        <f t="shared" si="603"/>
        <v>5</v>
      </c>
      <c r="I4322" s="16">
        <f t="shared" si="604"/>
        <v>45107</v>
      </c>
      <c r="J4322" s="17">
        <v>0.2407</v>
      </c>
      <c r="K4322" s="18">
        <f>G4322*结论【关键目标】!C$27*0.7735*0.001</f>
        <v>0</v>
      </c>
      <c r="L4322" s="5">
        <v>0</v>
      </c>
      <c r="M4322" s="5">
        <f>ABS(IF(L4322&lt;=0,L4322/耗电量关键数据!$B$6/1000,L4322/耗电量关键数据!$B$5/1000))</f>
        <v>0</v>
      </c>
      <c r="N4322" s="5">
        <f>电气设备逐时使用率计算!H4298</f>
        <v>1.1688450000000001</v>
      </c>
      <c r="O4322" s="5">
        <f>灯光逐时使用率计算!H4298</f>
        <v>0.37403039999999999</v>
      </c>
      <c r="P4322" s="19">
        <f t="shared" si="605"/>
        <v>1.5428754000000002</v>
      </c>
      <c r="Q4322" s="19">
        <f t="shared" si="609"/>
        <v>0</v>
      </c>
      <c r="R4322" s="20">
        <f t="shared" si="606"/>
        <v>0</v>
      </c>
      <c r="S4322" s="20">
        <f t="shared" si="610"/>
        <v>0</v>
      </c>
      <c r="T4322" s="20">
        <f>IF((T4321+R4322)&lt;0,0,IF((T4321+R4322)&gt;结论【关键目标】!C$28,结论【关键目标】!C$28,T4321+R4322))</f>
        <v>8.1608751999999996</v>
      </c>
      <c r="U4322" s="19">
        <f>IF((T4321+R4322)&lt;结论【关键目标】!$C$28,0,(发电量计算【计算逻辑页】!R4322+发电量计算【计算逻辑页】!T4321-结论【关键目标】!$C$28))</f>
        <v>0</v>
      </c>
      <c r="V4322" s="5">
        <f t="shared" si="607"/>
        <v>0</v>
      </c>
      <c r="W4322" s="5">
        <f t="shared" si="608"/>
        <v>0</v>
      </c>
      <c r="X4322" s="5">
        <f t="shared" si="611"/>
        <v>0</v>
      </c>
    </row>
    <row r="4323" spans="1:24" x14ac:dyDescent="0.15">
      <c r="A4323" s="7">
        <v>4322</v>
      </c>
      <c r="B4323" s="7">
        <v>6</v>
      </c>
      <c r="C4323" s="7">
        <v>30</v>
      </c>
      <c r="D4323" s="7">
        <v>2</v>
      </c>
      <c r="E4323" s="7">
        <v>181</v>
      </c>
      <c r="F4323" s="7">
        <v>24</v>
      </c>
      <c r="G4323" s="7">
        <v>0</v>
      </c>
      <c r="H4323" s="7">
        <f t="shared" si="603"/>
        <v>5</v>
      </c>
      <c r="I4323" s="16">
        <f t="shared" si="604"/>
        <v>45107</v>
      </c>
      <c r="J4323" s="17">
        <v>0.2407</v>
      </c>
      <c r="K4323" s="18">
        <f>G4323*结论【关键目标】!C$27*0.7735*0.001</f>
        <v>0</v>
      </c>
      <c r="L4323" s="5">
        <v>0</v>
      </c>
      <c r="M4323" s="5">
        <f>ABS(IF(L4323&lt;=0,L4323/耗电量关键数据!$B$6/1000,L4323/耗电量关键数据!$B$5/1000))</f>
        <v>0</v>
      </c>
      <c r="N4323" s="5">
        <f>电气设备逐时使用率计算!H4299</f>
        <v>1.1688450000000001</v>
      </c>
      <c r="O4323" s="5">
        <f>灯光逐时使用率计算!H4299</f>
        <v>0.37403039999999999</v>
      </c>
      <c r="P4323" s="19">
        <f t="shared" si="605"/>
        <v>1.5428754000000002</v>
      </c>
      <c r="Q4323" s="19">
        <f t="shared" si="609"/>
        <v>0</v>
      </c>
      <c r="R4323" s="20">
        <f t="shared" si="606"/>
        <v>0</v>
      </c>
      <c r="S4323" s="20">
        <f t="shared" si="610"/>
        <v>0</v>
      </c>
      <c r="T4323" s="20">
        <f>IF((T4322+R4323)&lt;0,0,IF((T4322+R4323)&gt;结论【关键目标】!C$28,结论【关键目标】!C$28,T4322+R4323))</f>
        <v>8.1608751999999996</v>
      </c>
      <c r="U4323" s="19">
        <f>IF((T4322+R4323)&lt;结论【关键目标】!$C$28,0,(发电量计算【计算逻辑页】!R4323+发电量计算【计算逻辑页】!T4322-结论【关键目标】!$C$28))</f>
        <v>0</v>
      </c>
      <c r="V4323" s="5">
        <f t="shared" si="607"/>
        <v>0</v>
      </c>
      <c r="W4323" s="5">
        <f t="shared" si="608"/>
        <v>0</v>
      </c>
      <c r="X4323" s="5">
        <f t="shared" si="611"/>
        <v>0</v>
      </c>
    </row>
    <row r="4324" spans="1:24" x14ac:dyDescent="0.15">
      <c r="A4324" s="7">
        <v>4323</v>
      </c>
      <c r="B4324" s="7">
        <v>6</v>
      </c>
      <c r="C4324" s="7">
        <v>30</v>
      </c>
      <c r="D4324" s="7">
        <v>3</v>
      </c>
      <c r="E4324" s="7">
        <v>181</v>
      </c>
      <c r="F4324" s="7">
        <v>24.9</v>
      </c>
      <c r="G4324" s="7">
        <v>0</v>
      </c>
      <c r="H4324" s="7">
        <f t="shared" si="603"/>
        <v>5</v>
      </c>
      <c r="I4324" s="16">
        <f t="shared" si="604"/>
        <v>45107</v>
      </c>
      <c r="J4324" s="17">
        <v>0.2407</v>
      </c>
      <c r="K4324" s="18">
        <f>G4324*结论【关键目标】!C$27*0.7735*0.001</f>
        <v>0</v>
      </c>
      <c r="L4324" s="5">
        <v>0</v>
      </c>
      <c r="M4324" s="5">
        <f>ABS(IF(L4324&lt;=0,L4324/耗电量关键数据!$B$6/1000,L4324/耗电量关键数据!$B$5/1000))</f>
        <v>0</v>
      </c>
      <c r="N4324" s="5">
        <f>电气设备逐时使用率计算!H4300</f>
        <v>1.1688450000000001</v>
      </c>
      <c r="O4324" s="5">
        <f>灯光逐时使用率计算!H4300</f>
        <v>0.37403039999999999</v>
      </c>
      <c r="P4324" s="19">
        <f t="shared" si="605"/>
        <v>1.5428754000000002</v>
      </c>
      <c r="Q4324" s="19">
        <f t="shared" si="609"/>
        <v>0</v>
      </c>
      <c r="R4324" s="20">
        <f t="shared" si="606"/>
        <v>0</v>
      </c>
      <c r="S4324" s="20">
        <f t="shared" si="610"/>
        <v>0</v>
      </c>
      <c r="T4324" s="20">
        <f>IF((T4323+R4324)&lt;0,0,IF((T4323+R4324)&gt;结论【关键目标】!C$28,结论【关键目标】!C$28,T4323+R4324))</f>
        <v>8.1608751999999996</v>
      </c>
      <c r="U4324" s="19">
        <f>IF((T4323+R4324)&lt;结论【关键目标】!$C$28,0,(发电量计算【计算逻辑页】!R4324+发电量计算【计算逻辑页】!T4323-结论【关键目标】!$C$28))</f>
        <v>0</v>
      </c>
      <c r="V4324" s="5">
        <f t="shared" si="607"/>
        <v>0</v>
      </c>
      <c r="W4324" s="5">
        <f t="shared" si="608"/>
        <v>0</v>
      </c>
      <c r="X4324" s="5">
        <f t="shared" si="611"/>
        <v>0</v>
      </c>
    </row>
    <row r="4325" spans="1:24" x14ac:dyDescent="0.15">
      <c r="A4325" s="7">
        <v>4324</v>
      </c>
      <c r="B4325" s="7">
        <v>6</v>
      </c>
      <c r="C4325" s="7">
        <v>30</v>
      </c>
      <c r="D4325" s="7">
        <v>4</v>
      </c>
      <c r="E4325" s="7">
        <v>181</v>
      </c>
      <c r="F4325" s="7">
        <v>23</v>
      </c>
      <c r="G4325" s="7">
        <v>0</v>
      </c>
      <c r="H4325" s="7">
        <f t="shared" si="603"/>
        <v>5</v>
      </c>
      <c r="I4325" s="16">
        <f t="shared" si="604"/>
        <v>45107</v>
      </c>
      <c r="J4325" s="17">
        <v>0.2407</v>
      </c>
      <c r="K4325" s="18">
        <f>G4325*结论【关键目标】!C$27*0.7735*0.001</f>
        <v>0</v>
      </c>
      <c r="L4325" s="5">
        <v>0</v>
      </c>
      <c r="M4325" s="5">
        <f>ABS(IF(L4325&lt;=0,L4325/耗电量关键数据!$B$6/1000,L4325/耗电量关键数据!$B$5/1000))</f>
        <v>0</v>
      </c>
      <c r="N4325" s="5">
        <f>电气设备逐时使用率计算!H4301</f>
        <v>1.1688450000000001</v>
      </c>
      <c r="O4325" s="5">
        <f>灯光逐时使用率计算!H4301</f>
        <v>0.37403039999999999</v>
      </c>
      <c r="P4325" s="19">
        <f t="shared" si="605"/>
        <v>1.5428754000000002</v>
      </c>
      <c r="Q4325" s="19">
        <f t="shared" si="609"/>
        <v>0</v>
      </c>
      <c r="R4325" s="20">
        <f t="shared" si="606"/>
        <v>0</v>
      </c>
      <c r="S4325" s="20">
        <f t="shared" si="610"/>
        <v>0</v>
      </c>
      <c r="T4325" s="20">
        <f>IF((T4324+R4325)&lt;0,0,IF((T4324+R4325)&gt;结论【关键目标】!C$28,结论【关键目标】!C$28,T4324+R4325))</f>
        <v>8.1608751999999996</v>
      </c>
      <c r="U4325" s="19">
        <f>IF((T4324+R4325)&lt;结论【关键目标】!$C$28,0,(发电量计算【计算逻辑页】!R4325+发电量计算【计算逻辑页】!T4324-结论【关键目标】!$C$28))</f>
        <v>0</v>
      </c>
      <c r="V4325" s="5">
        <f t="shared" si="607"/>
        <v>0</v>
      </c>
      <c r="W4325" s="5">
        <f t="shared" si="608"/>
        <v>0</v>
      </c>
      <c r="X4325" s="5">
        <f t="shared" si="611"/>
        <v>0</v>
      </c>
    </row>
    <row r="4326" spans="1:24" x14ac:dyDescent="0.15">
      <c r="A4326" s="7">
        <v>4325</v>
      </c>
      <c r="B4326" s="7">
        <v>6</v>
      </c>
      <c r="C4326" s="7">
        <v>30</v>
      </c>
      <c r="D4326" s="7">
        <v>5</v>
      </c>
      <c r="E4326" s="7">
        <v>181</v>
      </c>
      <c r="F4326" s="7">
        <v>23</v>
      </c>
      <c r="G4326" s="7">
        <v>6.8</v>
      </c>
      <c r="H4326" s="7">
        <f t="shared" si="603"/>
        <v>5</v>
      </c>
      <c r="I4326" s="16">
        <f t="shared" si="604"/>
        <v>45107</v>
      </c>
      <c r="J4326" s="17">
        <v>0.2407</v>
      </c>
      <c r="K4326" s="18">
        <f>G4326*结论【关键目标】!C$27*0.7735*0.001</f>
        <v>0.63117599999999996</v>
      </c>
      <c r="L4326" s="5">
        <v>0</v>
      </c>
      <c r="M4326" s="5">
        <f>ABS(IF(L4326&lt;=0,L4326/耗电量关键数据!$B$6/1000,L4326/耗电量关键数据!$B$5/1000))</f>
        <v>0</v>
      </c>
      <c r="N4326" s="5">
        <f>电气设备逐时使用率计算!H4302</f>
        <v>1.1688450000000001</v>
      </c>
      <c r="O4326" s="5">
        <f>灯光逐时使用率计算!H4302</f>
        <v>0.37403039999999999</v>
      </c>
      <c r="P4326" s="19">
        <f t="shared" si="605"/>
        <v>1.5428754000000002</v>
      </c>
      <c r="Q4326" s="19">
        <f t="shared" si="609"/>
        <v>0</v>
      </c>
      <c r="R4326" s="20">
        <f t="shared" si="606"/>
        <v>0.63117599999999996</v>
      </c>
      <c r="S4326" s="20">
        <f t="shared" si="610"/>
        <v>0</v>
      </c>
      <c r="T4326" s="20">
        <f>IF((T4325+R4326)&lt;0,0,IF((T4325+R4326)&gt;结论【关键目标】!C$28,结论【关键目标】!C$28,T4325+R4326))</f>
        <v>8.7920511999999995</v>
      </c>
      <c r="U4326" s="19">
        <f>IF((T4325+R4326)&lt;结论【关键目标】!$C$28,0,(发电量计算【计算逻辑页】!R4326+发电量计算【计算逻辑页】!T4325-结论【关键目标】!$C$28))</f>
        <v>0</v>
      </c>
      <c r="V4326" s="5">
        <f t="shared" si="607"/>
        <v>0</v>
      </c>
      <c r="W4326" s="5">
        <f t="shared" si="608"/>
        <v>0.15192406319999999</v>
      </c>
      <c r="X4326" s="5">
        <f t="shared" si="611"/>
        <v>0</v>
      </c>
    </row>
    <row r="4327" spans="1:24" x14ac:dyDescent="0.15">
      <c r="A4327" s="7">
        <v>4326</v>
      </c>
      <c r="B4327" s="7">
        <v>6</v>
      </c>
      <c r="C4327" s="7">
        <v>30</v>
      </c>
      <c r="D4327" s="7">
        <v>6</v>
      </c>
      <c r="E4327" s="7">
        <v>181</v>
      </c>
      <c r="F4327" s="7">
        <v>24.1</v>
      </c>
      <c r="G4327" s="7">
        <v>99.9</v>
      </c>
      <c r="H4327" s="7">
        <f t="shared" si="603"/>
        <v>5</v>
      </c>
      <c r="I4327" s="16">
        <f t="shared" si="604"/>
        <v>45107</v>
      </c>
      <c r="J4327" s="17">
        <v>0.2407</v>
      </c>
      <c r="K4327" s="18">
        <f>G4327*结论【关键目标】!C$27*0.7735*0.001</f>
        <v>9.2727179999999993</v>
      </c>
      <c r="L4327" s="5">
        <v>0</v>
      </c>
      <c r="M4327" s="5">
        <f>ABS(IF(L4327&lt;=0,L4327/耗电量关键数据!$B$6/1000,L4327/耗电量关键数据!$B$5/1000))</f>
        <v>0</v>
      </c>
      <c r="N4327" s="5">
        <f>电气设备逐时使用率计算!H4303</f>
        <v>1.1688450000000001</v>
      </c>
      <c r="O4327" s="5">
        <f>灯光逐时使用率计算!H4303</f>
        <v>0.37403039999999999</v>
      </c>
      <c r="P4327" s="19">
        <f t="shared" si="605"/>
        <v>1.5428754000000002</v>
      </c>
      <c r="Q4327" s="19">
        <f t="shared" si="609"/>
        <v>0</v>
      </c>
      <c r="R4327" s="20">
        <f t="shared" si="606"/>
        <v>9.2727179999999993</v>
      </c>
      <c r="S4327" s="20">
        <f t="shared" si="610"/>
        <v>0</v>
      </c>
      <c r="T4327" s="20">
        <f>IF((T4326+R4327)&lt;0,0,IF((T4326+R4327)&gt;结论【关键目标】!C$28,结论【关键目标】!C$28,T4326+R4327))</f>
        <v>18.064769200000001</v>
      </c>
      <c r="U4327" s="19">
        <f>IF((T4326+R4327)&lt;结论【关键目标】!$C$28,0,(发电量计算【计算逻辑页】!R4327+发电量计算【计算逻辑页】!T4326-结论【关键目标】!$C$28))</f>
        <v>0</v>
      </c>
      <c r="V4327" s="5">
        <f t="shared" si="607"/>
        <v>0</v>
      </c>
      <c r="W4327" s="5">
        <f t="shared" si="608"/>
        <v>0.37137010878000004</v>
      </c>
      <c r="X4327" s="5">
        <f t="shared" si="611"/>
        <v>0</v>
      </c>
    </row>
    <row r="4328" spans="1:24" x14ac:dyDescent="0.15">
      <c r="A4328" s="7">
        <v>4327</v>
      </c>
      <c r="B4328" s="7">
        <v>6</v>
      </c>
      <c r="C4328" s="7">
        <v>30</v>
      </c>
      <c r="D4328" s="7">
        <v>7</v>
      </c>
      <c r="E4328" s="7">
        <v>181</v>
      </c>
      <c r="F4328" s="7">
        <v>23</v>
      </c>
      <c r="G4328" s="7">
        <v>185.1</v>
      </c>
      <c r="H4328" s="7">
        <f t="shared" si="603"/>
        <v>5</v>
      </c>
      <c r="I4328" s="16">
        <f t="shared" si="604"/>
        <v>45107</v>
      </c>
      <c r="J4328" s="17">
        <v>0.2407</v>
      </c>
      <c r="K4328" s="18">
        <f>G4328*结论【关键目标】!C$27*0.7735*0.001</f>
        <v>17.180982</v>
      </c>
      <c r="L4328" s="5">
        <v>0</v>
      </c>
      <c r="M4328" s="5">
        <f>ABS(IF(L4328&lt;=0,L4328/耗电量关键数据!$B$6/1000,L4328/耗电量关键数据!$B$5/1000))</f>
        <v>0</v>
      </c>
      <c r="N4328" s="5">
        <f>电气设备逐时使用率计算!H4304</f>
        <v>2.3376900000000003</v>
      </c>
      <c r="O4328" s="5">
        <f>灯光逐时使用率计算!H4304</f>
        <v>1.2467680000000001</v>
      </c>
      <c r="P4328" s="19">
        <f t="shared" si="605"/>
        <v>3.5844580000000006</v>
      </c>
      <c r="Q4328" s="19">
        <f t="shared" si="609"/>
        <v>0</v>
      </c>
      <c r="R4328" s="20">
        <f t="shared" si="606"/>
        <v>17.180982</v>
      </c>
      <c r="S4328" s="20">
        <f t="shared" si="610"/>
        <v>0</v>
      </c>
      <c r="T4328" s="20">
        <f>IF((T4327+R4328)&lt;0,0,IF((T4327+R4328)&gt;结论【关键目标】!C$28,结论【关键目标】!C$28,T4327+R4328))</f>
        <v>22</v>
      </c>
      <c r="U4328" s="19">
        <f>IF((T4327+R4328)&lt;结论【关键目标】!$C$28,0,(发电量计算【计算逻辑页】!R4328+发电量计算【计算逻辑页】!T4327-结论【关键目标】!$C$28))</f>
        <v>13.245751200000001</v>
      </c>
      <c r="V4328" s="5">
        <f t="shared" si="607"/>
        <v>0</v>
      </c>
      <c r="W4328" s="5">
        <f t="shared" si="608"/>
        <v>0.8627790406000001</v>
      </c>
      <c r="X4328" s="5">
        <f t="shared" si="611"/>
        <v>0</v>
      </c>
    </row>
    <row r="4329" spans="1:24" x14ac:dyDescent="0.15">
      <c r="A4329" s="7">
        <v>4328</v>
      </c>
      <c r="B4329" s="7">
        <v>6</v>
      </c>
      <c r="C4329" s="7">
        <v>30</v>
      </c>
      <c r="D4329" s="7">
        <v>8</v>
      </c>
      <c r="E4329" s="7">
        <v>181</v>
      </c>
      <c r="F4329" s="7">
        <v>23</v>
      </c>
      <c r="G4329" s="7">
        <v>279.39999999999998</v>
      </c>
      <c r="H4329" s="7">
        <f t="shared" si="603"/>
        <v>5</v>
      </c>
      <c r="I4329" s="16">
        <f t="shared" si="604"/>
        <v>45107</v>
      </c>
      <c r="J4329" s="17">
        <v>0.70809999999999995</v>
      </c>
      <c r="K4329" s="18">
        <f>G4329*结论【关键目标】!C$27*0.7735*0.001</f>
        <v>25.933907999999999</v>
      </c>
      <c r="L4329" s="5">
        <v>23667.100930000001</v>
      </c>
      <c r="M4329" s="5">
        <f>ABS(IF(L4329&lt;=0,L4329/耗电量关键数据!$B$6/1000,L4329/耗电量关键数据!$B$5/1000))</f>
        <v>6.7620288371428572</v>
      </c>
      <c r="N4329" s="5">
        <f>电气设备逐时使用率计算!H4305</f>
        <v>11.688450000000001</v>
      </c>
      <c r="O4329" s="5">
        <f>灯光逐时使用率计算!H4305</f>
        <v>6.2338399999999998</v>
      </c>
      <c r="P4329" s="19">
        <f t="shared" si="605"/>
        <v>24.684318837142861</v>
      </c>
      <c r="Q4329" s="19">
        <f t="shared" si="609"/>
        <v>0</v>
      </c>
      <c r="R4329" s="20">
        <f t="shared" si="606"/>
        <v>25.933907999999999</v>
      </c>
      <c r="S4329" s="20">
        <f t="shared" si="610"/>
        <v>0</v>
      </c>
      <c r="T4329" s="20">
        <f>IF((T4328+R4329)&lt;0,0,IF((T4328+R4329)&gt;结论【关键目标】!C$28,结论【关键目标】!C$28,T4328+R4329))</f>
        <v>22</v>
      </c>
      <c r="U4329" s="19">
        <f>IF((T4328+R4329)&lt;结论【关键目标】!$C$28,0,(发电量计算【计算逻辑页】!R4329+发电量计算【计算逻辑页】!T4328-结论【关键目标】!$C$28))</f>
        <v>25.933908000000002</v>
      </c>
      <c r="V4329" s="5">
        <f t="shared" si="607"/>
        <v>9.0768678000000005</v>
      </c>
      <c r="W4329" s="5">
        <f t="shared" si="608"/>
        <v>17.478966168580857</v>
      </c>
      <c r="X4329" s="5">
        <f t="shared" si="611"/>
        <v>0</v>
      </c>
    </row>
    <row r="4330" spans="1:24" x14ac:dyDescent="0.15">
      <c r="A4330" s="7">
        <v>4329</v>
      </c>
      <c r="B4330" s="7">
        <v>6</v>
      </c>
      <c r="C4330" s="7">
        <v>30</v>
      </c>
      <c r="D4330" s="7">
        <v>9</v>
      </c>
      <c r="E4330" s="7">
        <v>181</v>
      </c>
      <c r="F4330" s="7">
        <v>23.3</v>
      </c>
      <c r="G4330" s="7">
        <v>361</v>
      </c>
      <c r="H4330" s="7">
        <f t="shared" si="603"/>
        <v>5</v>
      </c>
      <c r="I4330" s="16">
        <f t="shared" si="604"/>
        <v>45107</v>
      </c>
      <c r="J4330" s="17">
        <v>0.70809999999999995</v>
      </c>
      <c r="K4330" s="18">
        <f>G4330*结论【关键目标】!C$27*0.7735*0.001</f>
        <v>33.508019999999995</v>
      </c>
      <c r="L4330" s="5">
        <v>40881.001940000002</v>
      </c>
      <c r="M4330" s="5">
        <f>ABS(IF(L4330&lt;=0,L4330/耗电量关键数据!$B$6/1000,L4330/耗电量关键数据!$B$5/1000))</f>
        <v>11.680286268571431</v>
      </c>
      <c r="N4330" s="5">
        <f>电气设备逐时使用率计算!H4306</f>
        <v>22.208055000000002</v>
      </c>
      <c r="O4330" s="5">
        <f>灯光逐时使用率计算!H4306</f>
        <v>11.844296</v>
      </c>
      <c r="P4330" s="19">
        <f t="shared" si="605"/>
        <v>45.73263726857143</v>
      </c>
      <c r="Q4330" s="19">
        <f t="shared" si="609"/>
        <v>0</v>
      </c>
      <c r="R4330" s="20">
        <f t="shared" si="606"/>
        <v>33.508019999999995</v>
      </c>
      <c r="S4330" s="20">
        <f t="shared" si="610"/>
        <v>0</v>
      </c>
      <c r="T4330" s="20">
        <f>IF((T4329+R4330)&lt;0,0,IF((T4329+R4330)&gt;结论【关键目标】!C$28,结论【关键目标】!C$28,T4329+R4330))</f>
        <v>22</v>
      </c>
      <c r="U4330" s="19">
        <f>IF((T4329+R4330)&lt;结论【关键目标】!$C$28,0,(发电量计算【计算逻辑页】!R4330+发电量计算【计算逻辑页】!T4329-结论【关键目标】!$C$28))</f>
        <v>33.508019999999995</v>
      </c>
      <c r="V4330" s="5">
        <f t="shared" si="607"/>
        <v>11.727806999999997</v>
      </c>
      <c r="W4330" s="5">
        <f t="shared" si="608"/>
        <v>23.727028961999995</v>
      </c>
      <c r="X4330" s="5">
        <f t="shared" si="611"/>
        <v>0</v>
      </c>
    </row>
    <row r="4331" spans="1:24" x14ac:dyDescent="0.15">
      <c r="A4331" s="7">
        <v>4330</v>
      </c>
      <c r="B4331" s="7">
        <v>6</v>
      </c>
      <c r="C4331" s="7">
        <v>30</v>
      </c>
      <c r="D4331" s="7">
        <v>10</v>
      </c>
      <c r="E4331" s="7">
        <v>181</v>
      </c>
      <c r="F4331" s="7">
        <v>23</v>
      </c>
      <c r="G4331" s="7">
        <v>468.2</v>
      </c>
      <c r="H4331" s="7">
        <f t="shared" si="603"/>
        <v>5</v>
      </c>
      <c r="I4331" s="16">
        <f t="shared" si="604"/>
        <v>45107</v>
      </c>
      <c r="J4331" s="17">
        <v>0.70809999999999995</v>
      </c>
      <c r="K4331" s="18">
        <f>G4331*结论【关键目标】!C$27*0.7735*0.001</f>
        <v>43.458324000000005</v>
      </c>
      <c r="L4331" s="5">
        <v>48220.083760000001</v>
      </c>
      <c r="M4331" s="5">
        <f>ABS(IF(L4331&lt;=0,L4331/耗电量关键数据!$B$6/1000,L4331/耗电量关键数据!$B$5/1000))</f>
        <v>13.777166788571428</v>
      </c>
      <c r="N4331" s="5">
        <f>电气设备逐时使用率计算!H4307</f>
        <v>22.208055000000002</v>
      </c>
      <c r="O4331" s="5">
        <f>灯光逐时使用率计算!H4307</f>
        <v>11.844296</v>
      </c>
      <c r="P4331" s="19">
        <f t="shared" si="605"/>
        <v>47.82951778857143</v>
      </c>
      <c r="Q4331" s="19">
        <f t="shared" si="609"/>
        <v>0</v>
      </c>
      <c r="R4331" s="20">
        <f t="shared" si="606"/>
        <v>43.458324000000005</v>
      </c>
      <c r="S4331" s="20">
        <f t="shared" si="610"/>
        <v>0</v>
      </c>
      <c r="T4331" s="20">
        <f>IF((T4330+R4331)&lt;0,0,IF((T4330+R4331)&gt;结论【关键目标】!C$28,结论【关键目标】!C$28,T4330+R4331))</f>
        <v>22</v>
      </c>
      <c r="U4331" s="19">
        <f>IF((T4330+R4331)&lt;结论【关键目标】!$C$28,0,(发电量计算【计算逻辑页】!R4331+发电量计算【计算逻辑页】!T4330-结论【关键目标】!$C$28))</f>
        <v>43.458324000000005</v>
      </c>
      <c r="V4331" s="5">
        <f t="shared" si="607"/>
        <v>15.2104134</v>
      </c>
      <c r="W4331" s="5">
        <f t="shared" si="608"/>
        <v>30.772839224400002</v>
      </c>
      <c r="X4331" s="5">
        <f t="shared" si="611"/>
        <v>0</v>
      </c>
    </row>
    <row r="4332" spans="1:24" x14ac:dyDescent="0.15">
      <c r="A4332" s="7">
        <v>4331</v>
      </c>
      <c r="B4332" s="7">
        <v>6</v>
      </c>
      <c r="C4332" s="7">
        <v>30</v>
      </c>
      <c r="D4332" s="7">
        <v>11</v>
      </c>
      <c r="E4332" s="7">
        <v>181</v>
      </c>
      <c r="F4332" s="7">
        <v>24</v>
      </c>
      <c r="G4332" s="7">
        <v>524.9</v>
      </c>
      <c r="H4332" s="7">
        <f t="shared" si="603"/>
        <v>5</v>
      </c>
      <c r="I4332" s="16">
        <f t="shared" si="604"/>
        <v>45107</v>
      </c>
      <c r="J4332" s="17">
        <v>1.2267999999999999</v>
      </c>
      <c r="K4332" s="18">
        <f>G4332*结论【关键目标】!C$27*0.7735*0.001</f>
        <v>48.721218</v>
      </c>
      <c r="L4332" s="5">
        <v>52432.19814</v>
      </c>
      <c r="M4332" s="5">
        <f>ABS(IF(L4332&lt;=0,L4332/耗电量关键数据!$B$6/1000,L4332/耗电量关键数据!$B$5/1000))</f>
        <v>14.980628039999999</v>
      </c>
      <c r="N4332" s="5">
        <f>电气设备逐时使用率计算!H4308</f>
        <v>22.208055000000002</v>
      </c>
      <c r="O4332" s="5">
        <f>灯光逐时使用率计算!H4308</f>
        <v>11.844296</v>
      </c>
      <c r="P4332" s="19">
        <f t="shared" si="605"/>
        <v>49.032979040000001</v>
      </c>
      <c r="Q4332" s="19">
        <f t="shared" si="609"/>
        <v>49.032979040000001</v>
      </c>
      <c r="R4332" s="20">
        <f t="shared" si="606"/>
        <v>-0.31176104000000038</v>
      </c>
      <c r="S4332" s="20">
        <f t="shared" si="610"/>
        <v>0.31176104000000038</v>
      </c>
      <c r="T4332" s="20">
        <f>IF((T4331+R4332)&lt;0,0,IF((T4331+R4332)&gt;结论【关键目标】!C$28,结论【关键目标】!C$28,T4331+R4332))</f>
        <v>21.68823896</v>
      </c>
      <c r="U4332" s="19">
        <f>IF((T4331+R4332)&lt;结论【关键目标】!$C$28,0,(发电量计算【计算逻辑页】!R4332+发电量计算【计算逻辑页】!T4331-结论【关键目标】!$C$28))</f>
        <v>0</v>
      </c>
      <c r="V4332" s="5">
        <f t="shared" si="607"/>
        <v>0</v>
      </c>
      <c r="W4332" s="5">
        <f t="shared" si="608"/>
        <v>59.771190242399996</v>
      </c>
      <c r="X4332" s="5">
        <f t="shared" si="611"/>
        <v>0.27335207987200033</v>
      </c>
    </row>
    <row r="4333" spans="1:24" x14ac:dyDescent="0.15">
      <c r="A4333" s="7">
        <v>4332</v>
      </c>
      <c r="B4333" s="7">
        <v>6</v>
      </c>
      <c r="C4333" s="7">
        <v>30</v>
      </c>
      <c r="D4333" s="7">
        <v>12</v>
      </c>
      <c r="E4333" s="7">
        <v>181</v>
      </c>
      <c r="F4333" s="7">
        <v>24.3</v>
      </c>
      <c r="G4333" s="7">
        <v>569</v>
      </c>
      <c r="H4333" s="7">
        <f t="shared" si="603"/>
        <v>5</v>
      </c>
      <c r="I4333" s="16">
        <f t="shared" si="604"/>
        <v>45107</v>
      </c>
      <c r="J4333" s="17">
        <v>1.2267999999999999</v>
      </c>
      <c r="K4333" s="18">
        <f>G4333*结论【关键目标】!C$27*0.7735*0.001</f>
        <v>52.814579999999992</v>
      </c>
      <c r="L4333" s="5">
        <v>46706.626779999999</v>
      </c>
      <c r="M4333" s="5">
        <f>ABS(IF(L4333&lt;=0,L4333/耗电量关键数据!$B$6/1000,L4333/耗电量关键数据!$B$5/1000))</f>
        <v>13.344750508571428</v>
      </c>
      <c r="N4333" s="5">
        <f>电气设备逐时使用率计算!H4309</f>
        <v>11.688450000000001</v>
      </c>
      <c r="O4333" s="5">
        <f>灯光逐时使用率计算!H4309</f>
        <v>9.9741440000000008</v>
      </c>
      <c r="P4333" s="19">
        <f t="shared" si="605"/>
        <v>35.007344508571428</v>
      </c>
      <c r="Q4333" s="19">
        <f t="shared" si="609"/>
        <v>35.007344508571428</v>
      </c>
      <c r="R4333" s="20">
        <f t="shared" si="606"/>
        <v>17.807235491428564</v>
      </c>
      <c r="S4333" s="20">
        <f t="shared" si="610"/>
        <v>0</v>
      </c>
      <c r="T4333" s="20">
        <f>IF((T4332+R4333)&lt;0,0,IF((T4332+R4333)&gt;结论【关键目标】!C$28,结论【关键目标】!C$28,T4332+R4333))</f>
        <v>22</v>
      </c>
      <c r="U4333" s="19">
        <f>IF((T4332+R4333)&lt;结论【关键目标】!$C$28,0,(发电量计算【计算逻辑页】!R4333+发电量计算【计算逻辑页】!T4332-结论【关键目标】!$C$28))</f>
        <v>17.495474451428564</v>
      </c>
      <c r="V4333" s="5">
        <f t="shared" si="607"/>
        <v>6.1234160579999966</v>
      </c>
      <c r="W4333" s="5">
        <f t="shared" si="608"/>
        <v>42.947010243115422</v>
      </c>
      <c r="X4333" s="5">
        <f t="shared" si="611"/>
        <v>0</v>
      </c>
    </row>
    <row r="4334" spans="1:24" x14ac:dyDescent="0.15">
      <c r="A4334" s="7">
        <v>4333</v>
      </c>
      <c r="B4334" s="7">
        <v>6</v>
      </c>
      <c r="C4334" s="7">
        <v>30</v>
      </c>
      <c r="D4334" s="7">
        <v>13</v>
      </c>
      <c r="E4334" s="7">
        <v>181</v>
      </c>
      <c r="F4334" s="7">
        <v>25</v>
      </c>
      <c r="G4334" s="7">
        <v>553.5</v>
      </c>
      <c r="H4334" s="7">
        <f t="shared" si="603"/>
        <v>5</v>
      </c>
      <c r="I4334" s="16">
        <f t="shared" si="604"/>
        <v>45107</v>
      </c>
      <c r="J4334" s="17">
        <v>1.2267999999999999</v>
      </c>
      <c r="K4334" s="18">
        <f>G4334*结论【关键目标】!C$27*0.7735*0.001</f>
        <v>51.375869999999999</v>
      </c>
      <c r="L4334" s="5">
        <v>47756.452089999999</v>
      </c>
      <c r="M4334" s="5">
        <f>ABS(IF(L4334&lt;=0,L4334/耗电量关键数据!$B$6/1000,L4334/耗电量关键数据!$B$5/1000))</f>
        <v>13.644700597142856</v>
      </c>
      <c r="N4334" s="5">
        <f>电气设备逐时使用率计算!H4310</f>
        <v>11.688450000000001</v>
      </c>
      <c r="O4334" s="5">
        <f>灯光逐时使用率计算!H4310</f>
        <v>9.9741440000000008</v>
      </c>
      <c r="P4334" s="19">
        <f t="shared" si="605"/>
        <v>35.307294597142857</v>
      </c>
      <c r="Q4334" s="19">
        <f t="shared" si="609"/>
        <v>35.307294597142857</v>
      </c>
      <c r="R4334" s="20">
        <f t="shared" si="606"/>
        <v>16.068575402857142</v>
      </c>
      <c r="S4334" s="20">
        <f t="shared" si="610"/>
        <v>0</v>
      </c>
      <c r="T4334" s="20">
        <f>IF((T4333+R4334)&lt;0,0,IF((T4333+R4334)&gt;结论【关键目标】!C$28,结论【关键目标】!C$28,T4333+R4334))</f>
        <v>22</v>
      </c>
      <c r="U4334" s="19">
        <f>IF((T4333+R4334)&lt;结论【关键目标】!$C$28,0,(发电量计算【计算逻辑页】!R4334+发电量计算【计算逻辑页】!T4333-结论【关键目标】!$C$28))</f>
        <v>16.068575402857142</v>
      </c>
      <c r="V4334" s="5">
        <f t="shared" si="607"/>
        <v>5.6240013909999993</v>
      </c>
      <c r="W4334" s="5">
        <f t="shared" si="608"/>
        <v>43.314989011774855</v>
      </c>
      <c r="X4334" s="5">
        <f t="shared" si="611"/>
        <v>0</v>
      </c>
    </row>
    <row r="4335" spans="1:24" x14ac:dyDescent="0.15">
      <c r="A4335" s="7">
        <v>4334</v>
      </c>
      <c r="B4335" s="7">
        <v>6</v>
      </c>
      <c r="C4335" s="7">
        <v>30</v>
      </c>
      <c r="D4335" s="7">
        <v>14</v>
      </c>
      <c r="E4335" s="7">
        <v>181</v>
      </c>
      <c r="F4335" s="7">
        <v>26</v>
      </c>
      <c r="G4335" s="7">
        <v>516</v>
      </c>
      <c r="H4335" s="7">
        <f t="shared" si="603"/>
        <v>5</v>
      </c>
      <c r="I4335" s="16">
        <f t="shared" si="604"/>
        <v>45107</v>
      </c>
      <c r="J4335" s="17">
        <v>1.2267999999999999</v>
      </c>
      <c r="K4335" s="18">
        <f>G4335*结论【关键目标】!C$27*0.7735*0.001</f>
        <v>47.895119999999999</v>
      </c>
      <c r="L4335" s="5">
        <v>55853.304730000003</v>
      </c>
      <c r="M4335" s="5">
        <f>ABS(IF(L4335&lt;=0,L4335/耗电量关键数据!$B$6/1000,L4335/耗电量关键数据!$B$5/1000))</f>
        <v>15.958087065714286</v>
      </c>
      <c r="N4335" s="5">
        <f>电气设备逐时使用率计算!H4311</f>
        <v>22.208055000000002</v>
      </c>
      <c r="O4335" s="5">
        <f>灯光逐时使用率计算!H4311</f>
        <v>11.844296</v>
      </c>
      <c r="P4335" s="19">
        <f t="shared" si="605"/>
        <v>50.01043806571429</v>
      </c>
      <c r="Q4335" s="19">
        <f t="shared" si="609"/>
        <v>50.01043806571429</v>
      </c>
      <c r="R4335" s="20">
        <f t="shared" si="606"/>
        <v>-2.1153180657142912</v>
      </c>
      <c r="S4335" s="20">
        <f t="shared" si="610"/>
        <v>2.1153180657142912</v>
      </c>
      <c r="T4335" s="20">
        <f>IF((T4334+R4335)&lt;0,0,IF((T4334+R4335)&gt;结论【关键目标】!C$28,结论【关键目标】!C$28,T4334+R4335))</f>
        <v>19.884681934285709</v>
      </c>
      <c r="U4335" s="19">
        <f>IF((T4334+R4335)&lt;结论【关键目标】!$C$28,0,(发电量计算【计算逻辑页】!R4335+发电量计算【计算逻辑页】!T4334-结论【关键目标】!$C$28))</f>
        <v>0</v>
      </c>
      <c r="V4335" s="5">
        <f t="shared" si="607"/>
        <v>0</v>
      </c>
      <c r="W4335" s="5">
        <f t="shared" si="608"/>
        <v>58.757733215999991</v>
      </c>
      <c r="X4335" s="5">
        <f t="shared" si="611"/>
        <v>1.8547108800182903</v>
      </c>
    </row>
    <row r="4336" spans="1:24" x14ac:dyDescent="0.15">
      <c r="A4336" s="7">
        <v>4335</v>
      </c>
      <c r="B4336" s="7">
        <v>6</v>
      </c>
      <c r="C4336" s="7">
        <v>30</v>
      </c>
      <c r="D4336" s="7">
        <v>15</v>
      </c>
      <c r="E4336" s="7">
        <v>181</v>
      </c>
      <c r="F4336" s="7">
        <v>26.7</v>
      </c>
      <c r="G4336" s="7">
        <v>460.9</v>
      </c>
      <c r="H4336" s="7">
        <f t="shared" si="603"/>
        <v>5</v>
      </c>
      <c r="I4336" s="16">
        <f t="shared" si="604"/>
        <v>45107</v>
      </c>
      <c r="J4336" s="17">
        <v>1.2267999999999999</v>
      </c>
      <c r="K4336" s="18">
        <f>G4336*结论【关键目标】!C$27*0.7735*0.001</f>
        <v>42.780737999999999</v>
      </c>
      <c r="L4336" s="5">
        <v>53450.217660000002</v>
      </c>
      <c r="M4336" s="5">
        <f>ABS(IF(L4336&lt;=0,L4336/耗电量关键数据!$B$6/1000,L4336/耗电量关键数据!$B$5/1000))</f>
        <v>15.271490760000001</v>
      </c>
      <c r="N4336" s="5">
        <f>电气设备逐时使用率计算!H4312</f>
        <v>22.208055000000002</v>
      </c>
      <c r="O4336" s="5">
        <f>灯光逐时使用率计算!H4312</f>
        <v>11.844296</v>
      </c>
      <c r="P4336" s="19">
        <f t="shared" si="605"/>
        <v>49.323841760000001</v>
      </c>
      <c r="Q4336" s="19">
        <f t="shared" si="609"/>
        <v>49.323841760000001</v>
      </c>
      <c r="R4336" s="20">
        <f t="shared" si="606"/>
        <v>-6.543103760000001</v>
      </c>
      <c r="S4336" s="20">
        <f t="shared" si="610"/>
        <v>6.543103760000001</v>
      </c>
      <c r="T4336" s="20">
        <f>IF((T4335+R4336)&lt;0,0,IF((T4335+R4336)&gt;结论【关键目标】!C$28,结论【关键目标】!C$28,T4335+R4336))</f>
        <v>13.341578174285708</v>
      </c>
      <c r="U4336" s="19">
        <f>IF((T4335+R4336)&lt;结论【关键目标】!$C$28,0,(发电量计算【计算逻辑页】!R4336+发电量计算【计算逻辑页】!T4335-结论【关键目标】!$C$28))</f>
        <v>0</v>
      </c>
      <c r="V4336" s="5">
        <f t="shared" si="607"/>
        <v>0</v>
      </c>
      <c r="W4336" s="5">
        <f t="shared" si="608"/>
        <v>52.483409378399998</v>
      </c>
      <c r="X4336" s="5">
        <f t="shared" si="611"/>
        <v>5.7369933767679999</v>
      </c>
    </row>
    <row r="4337" spans="1:24" x14ac:dyDescent="0.15">
      <c r="A4337" s="7">
        <v>4336</v>
      </c>
      <c r="B4337" s="7">
        <v>6</v>
      </c>
      <c r="C4337" s="7">
        <v>30</v>
      </c>
      <c r="D4337" s="7">
        <v>16</v>
      </c>
      <c r="E4337" s="7">
        <v>181</v>
      </c>
      <c r="F4337" s="7">
        <v>27</v>
      </c>
      <c r="G4337" s="7">
        <v>329.3</v>
      </c>
      <c r="H4337" s="7">
        <f t="shared" si="603"/>
        <v>5</v>
      </c>
      <c r="I4337" s="16">
        <f t="shared" si="604"/>
        <v>45107</v>
      </c>
      <c r="J4337" s="17">
        <v>0.70809999999999995</v>
      </c>
      <c r="K4337" s="18">
        <f>G4337*结论【关键目标】!C$27*0.7735*0.001</f>
        <v>30.565626000000002</v>
      </c>
      <c r="L4337" s="5">
        <v>52128.760540000003</v>
      </c>
      <c r="M4337" s="5">
        <f>ABS(IF(L4337&lt;=0,L4337/耗电量关键数据!$B$6/1000,L4337/耗电量关键数据!$B$5/1000))</f>
        <v>14.893931582857144</v>
      </c>
      <c r="N4337" s="5">
        <f>电气设备逐时使用率计算!H4313</f>
        <v>22.208055000000002</v>
      </c>
      <c r="O4337" s="5">
        <f>灯光逐时使用率计算!H4313</f>
        <v>11.844296</v>
      </c>
      <c r="P4337" s="19">
        <f t="shared" si="605"/>
        <v>48.946282582857144</v>
      </c>
      <c r="Q4337" s="19">
        <f t="shared" si="609"/>
        <v>0</v>
      </c>
      <c r="R4337" s="20">
        <f t="shared" si="606"/>
        <v>30.565626000000002</v>
      </c>
      <c r="S4337" s="20">
        <f t="shared" si="610"/>
        <v>0</v>
      </c>
      <c r="T4337" s="20">
        <f>IF((T4336+R4337)&lt;0,0,IF((T4336+R4337)&gt;结论【关键目标】!C$28,结论【关键目标】!C$28,T4336+R4337))</f>
        <v>22</v>
      </c>
      <c r="U4337" s="19">
        <f>IF((T4336+R4337)&lt;结论【关键目标】!$C$28,0,(发电量计算【计算逻辑页】!R4337+发电量计算【计算逻辑页】!T4336-结论【关键目标】!$C$28))</f>
        <v>21.90720417428571</v>
      </c>
      <c r="V4337" s="5">
        <f t="shared" si="607"/>
        <v>7.667521460999998</v>
      </c>
      <c r="W4337" s="5">
        <f t="shared" si="608"/>
        <v>21.643519770600001</v>
      </c>
      <c r="X4337" s="5">
        <f t="shared" si="611"/>
        <v>0</v>
      </c>
    </row>
    <row r="4338" spans="1:24" x14ac:dyDescent="0.15">
      <c r="A4338" s="7">
        <v>4337</v>
      </c>
      <c r="B4338" s="7">
        <v>6</v>
      </c>
      <c r="C4338" s="7">
        <v>30</v>
      </c>
      <c r="D4338" s="7">
        <v>17</v>
      </c>
      <c r="E4338" s="7">
        <v>181</v>
      </c>
      <c r="F4338" s="7">
        <v>27</v>
      </c>
      <c r="G4338" s="7">
        <v>212.7</v>
      </c>
      <c r="H4338" s="7">
        <f t="shared" si="603"/>
        <v>5</v>
      </c>
      <c r="I4338" s="16">
        <f t="shared" si="604"/>
        <v>45107</v>
      </c>
      <c r="J4338" s="17">
        <v>0.70809999999999995</v>
      </c>
      <c r="K4338" s="18">
        <f>G4338*结论【关键目标】!C$27*0.7735*0.001</f>
        <v>19.742813999999999</v>
      </c>
      <c r="L4338" s="5">
        <v>46620.971599999997</v>
      </c>
      <c r="M4338" s="5">
        <f>ABS(IF(L4338&lt;=0,L4338/耗电量关键数据!$B$6/1000,L4338/耗电量关键数据!$B$5/1000))</f>
        <v>13.320277599999999</v>
      </c>
      <c r="N4338" s="5">
        <f>电气设备逐时使用率计算!H4314</f>
        <v>22.208055000000002</v>
      </c>
      <c r="O4338" s="5">
        <f>灯光逐时使用率计算!H4314</f>
        <v>11.844296</v>
      </c>
      <c r="P4338" s="19">
        <f t="shared" si="605"/>
        <v>47.372628599999999</v>
      </c>
      <c r="Q4338" s="19">
        <f t="shared" si="609"/>
        <v>0</v>
      </c>
      <c r="R4338" s="20">
        <f t="shared" si="606"/>
        <v>19.742813999999999</v>
      </c>
      <c r="S4338" s="20">
        <f t="shared" si="610"/>
        <v>0</v>
      </c>
      <c r="T4338" s="20">
        <f>IF((T4337+R4338)&lt;0,0,IF((T4337+R4338)&gt;结论【关键目标】!C$28,结论【关键目标】!C$28,T4337+R4338))</f>
        <v>22</v>
      </c>
      <c r="U4338" s="19">
        <f>IF((T4337+R4338)&lt;结论【关键目标】!$C$28,0,(发电量计算【计算逻辑页】!R4338+发电量计算【计算逻辑页】!T4337-结论【关键目标】!$C$28))</f>
        <v>19.742813999999996</v>
      </c>
      <c r="V4338" s="5">
        <f t="shared" si="607"/>
        <v>6.9099848999999978</v>
      </c>
      <c r="W4338" s="5">
        <f t="shared" si="608"/>
        <v>13.979886593399998</v>
      </c>
      <c r="X4338" s="5">
        <f t="shared" si="611"/>
        <v>0</v>
      </c>
    </row>
    <row r="4339" spans="1:24" x14ac:dyDescent="0.15">
      <c r="A4339" s="7">
        <v>4338</v>
      </c>
      <c r="B4339" s="7">
        <v>6</v>
      </c>
      <c r="C4339" s="7">
        <v>30</v>
      </c>
      <c r="D4339" s="7">
        <v>18</v>
      </c>
      <c r="E4339" s="7">
        <v>181</v>
      </c>
      <c r="F4339" s="7">
        <v>28.1</v>
      </c>
      <c r="G4339" s="7">
        <v>108.3</v>
      </c>
      <c r="H4339" s="7">
        <f t="shared" si="603"/>
        <v>5</v>
      </c>
      <c r="I4339" s="16">
        <f t="shared" si="604"/>
        <v>45107</v>
      </c>
      <c r="J4339" s="17">
        <v>0.70809999999999995</v>
      </c>
      <c r="K4339" s="18">
        <f>G4339*结论【关键目标】!C$27*0.7735*0.001</f>
        <v>10.052406</v>
      </c>
      <c r="L4339" s="5">
        <v>28066.300609999998</v>
      </c>
      <c r="M4339" s="5">
        <f>ABS(IF(L4339&lt;=0,L4339/耗电量关键数据!$B$6/1000,L4339/耗电量关键数据!$B$5/1000))</f>
        <v>8.0189430314285701</v>
      </c>
      <c r="N4339" s="5">
        <f>电气设备逐时使用率计算!H4315</f>
        <v>7.0130699999999999</v>
      </c>
      <c r="O4339" s="5">
        <f>灯光逐时使用率计算!H4315</f>
        <v>3.7403040000000001</v>
      </c>
      <c r="P4339" s="19">
        <f t="shared" si="605"/>
        <v>18.772317031428571</v>
      </c>
      <c r="Q4339" s="19">
        <f t="shared" si="609"/>
        <v>0</v>
      </c>
      <c r="R4339" s="20">
        <f t="shared" si="606"/>
        <v>10.052406</v>
      </c>
      <c r="S4339" s="20">
        <f t="shared" si="610"/>
        <v>0</v>
      </c>
      <c r="T4339" s="20">
        <f>IF((T4338+R4339)&lt;0,0,IF((T4338+R4339)&gt;结论【关键目标】!C$28,结论【关键目标】!C$28,T4338+R4339))</f>
        <v>22</v>
      </c>
      <c r="U4339" s="19">
        <f>IF((T4338+R4339)&lt;结论【关键目标】!$C$28,0,(发电量计算【计算逻辑页】!R4339+发电量计算【计算逻辑页】!T4338-结论【关键目标】!$C$28))</f>
        <v>10.052405999999998</v>
      </c>
      <c r="V4339" s="5">
        <f t="shared" si="607"/>
        <v>3.518342099999999</v>
      </c>
      <c r="W4339" s="5">
        <f t="shared" si="608"/>
        <v>7.1181086885999996</v>
      </c>
      <c r="X4339" s="5">
        <f t="shared" si="611"/>
        <v>0</v>
      </c>
    </row>
    <row r="4340" spans="1:24" x14ac:dyDescent="0.15">
      <c r="A4340" s="7">
        <v>4339</v>
      </c>
      <c r="B4340" s="7">
        <v>6</v>
      </c>
      <c r="C4340" s="7">
        <v>30</v>
      </c>
      <c r="D4340" s="7">
        <v>19</v>
      </c>
      <c r="E4340" s="7">
        <v>181</v>
      </c>
      <c r="F4340" s="7">
        <v>28</v>
      </c>
      <c r="G4340" s="7">
        <v>0</v>
      </c>
      <c r="H4340" s="7">
        <f t="shared" si="603"/>
        <v>5</v>
      </c>
      <c r="I4340" s="16">
        <f t="shared" si="604"/>
        <v>45107</v>
      </c>
      <c r="J4340" s="17">
        <v>1.2267999999999999</v>
      </c>
      <c r="K4340" s="18">
        <f>G4340*结论【关键目标】!C$27*0.7735*0.001</f>
        <v>0</v>
      </c>
      <c r="L4340" s="5">
        <v>0</v>
      </c>
      <c r="M4340" s="5">
        <f>ABS(IF(L4340&lt;=0,L4340/耗电量关键数据!$B$6/1000,L4340/耗电量关键数据!$B$5/1000))</f>
        <v>0</v>
      </c>
      <c r="N4340" s="5">
        <f>电气设备逐时使用率计算!H4316</f>
        <v>7.0130699999999999</v>
      </c>
      <c r="O4340" s="5">
        <f>灯光逐时使用率计算!H4316</f>
        <v>3.7403040000000001</v>
      </c>
      <c r="P4340" s="19">
        <f t="shared" si="605"/>
        <v>10.753374000000001</v>
      </c>
      <c r="Q4340" s="19">
        <f t="shared" si="609"/>
        <v>10.753374000000001</v>
      </c>
      <c r="R4340" s="20">
        <f t="shared" si="606"/>
        <v>-10.753374000000001</v>
      </c>
      <c r="S4340" s="20">
        <f t="shared" si="610"/>
        <v>10.753374000000001</v>
      </c>
      <c r="T4340" s="20">
        <f>IF((T4339+R4340)&lt;0,0,IF((T4339+R4340)&gt;结论【关键目标】!C$28,结论【关键目标】!C$28,T4339+R4340))</f>
        <v>11.246625999999999</v>
      </c>
      <c r="U4340" s="19">
        <f>IF((T4339+R4340)&lt;结论【关键目标】!$C$28,0,(发电量计算【计算逻辑页】!R4340+发电量计算【计算逻辑页】!T4339-结论【关键目标】!$C$28))</f>
        <v>0</v>
      </c>
      <c r="V4340" s="5">
        <f t="shared" si="607"/>
        <v>0</v>
      </c>
      <c r="W4340" s="5">
        <f t="shared" si="608"/>
        <v>0</v>
      </c>
      <c r="X4340" s="5">
        <f t="shared" si="611"/>
        <v>9.428558323199999</v>
      </c>
    </row>
    <row r="4341" spans="1:24" x14ac:dyDescent="0.15">
      <c r="A4341" s="7">
        <v>4340</v>
      </c>
      <c r="B4341" s="7">
        <v>6</v>
      </c>
      <c r="C4341" s="7">
        <v>30</v>
      </c>
      <c r="D4341" s="7">
        <v>20</v>
      </c>
      <c r="E4341" s="7">
        <v>181</v>
      </c>
      <c r="F4341" s="7">
        <v>27</v>
      </c>
      <c r="G4341" s="7">
        <v>0</v>
      </c>
      <c r="H4341" s="7">
        <f t="shared" si="603"/>
        <v>5</v>
      </c>
      <c r="I4341" s="16">
        <f t="shared" si="604"/>
        <v>45107</v>
      </c>
      <c r="J4341" s="17">
        <v>1.2267999999999999</v>
      </c>
      <c r="K4341" s="18">
        <f>G4341*结论【关键目标】!C$27*0.7735*0.001</f>
        <v>0</v>
      </c>
      <c r="L4341" s="5">
        <v>0</v>
      </c>
      <c r="M4341" s="5">
        <f>ABS(IF(L4341&lt;=0,L4341/耗电量关键数据!$B$6/1000,L4341/耗电量关键数据!$B$5/1000))</f>
        <v>0</v>
      </c>
      <c r="N4341" s="5">
        <f>电气设备逐时使用率计算!H4317</f>
        <v>1.1688450000000001</v>
      </c>
      <c r="O4341" s="5">
        <f>灯光逐时使用率计算!H4317</f>
        <v>0.37403039999999999</v>
      </c>
      <c r="P4341" s="19">
        <f t="shared" si="605"/>
        <v>1.5428754000000002</v>
      </c>
      <c r="Q4341" s="19">
        <f t="shared" si="609"/>
        <v>1.5428754000000002</v>
      </c>
      <c r="R4341" s="20">
        <f t="shared" si="606"/>
        <v>-1.5428754000000002</v>
      </c>
      <c r="S4341" s="20">
        <f t="shared" si="610"/>
        <v>1.5428754000000002</v>
      </c>
      <c r="T4341" s="20">
        <f>IF((T4340+R4341)&lt;0,0,IF((T4340+R4341)&gt;结论【关键目标】!C$28,结论【关键目标】!C$28,T4340+R4341))</f>
        <v>9.7037505999999993</v>
      </c>
      <c r="U4341" s="19">
        <f>IF((T4340+R4341)&lt;结论【关键目标】!$C$28,0,(发电量计算【计算逻辑页】!R4341+发电量计算【计算逻辑页】!T4340-结论【关键目标】!$C$28))</f>
        <v>0</v>
      </c>
      <c r="V4341" s="5">
        <f t="shared" si="607"/>
        <v>0</v>
      </c>
      <c r="W4341" s="5">
        <f t="shared" si="608"/>
        <v>0</v>
      </c>
      <c r="X4341" s="5">
        <f t="shared" si="611"/>
        <v>1.3527931507200002</v>
      </c>
    </row>
    <row r="4342" spans="1:24" x14ac:dyDescent="0.15">
      <c r="A4342" s="7">
        <v>4341</v>
      </c>
      <c r="B4342" s="7">
        <v>6</v>
      </c>
      <c r="C4342" s="7">
        <v>30</v>
      </c>
      <c r="D4342" s="7">
        <v>21</v>
      </c>
      <c r="E4342" s="7">
        <v>181</v>
      </c>
      <c r="F4342" s="7">
        <v>26.3</v>
      </c>
      <c r="G4342" s="7">
        <v>0</v>
      </c>
      <c r="H4342" s="7">
        <f t="shared" si="603"/>
        <v>5</v>
      </c>
      <c r="I4342" s="16">
        <f t="shared" si="604"/>
        <v>45107</v>
      </c>
      <c r="J4342" s="17">
        <v>1.2267999999999999</v>
      </c>
      <c r="K4342" s="18">
        <f>G4342*结论【关键目标】!C$27*0.7735*0.001</f>
        <v>0</v>
      </c>
      <c r="L4342" s="5">
        <v>0</v>
      </c>
      <c r="M4342" s="5">
        <f>ABS(IF(L4342&lt;=0,L4342/耗电量关键数据!$B$6/1000,L4342/耗电量关键数据!$B$5/1000))</f>
        <v>0</v>
      </c>
      <c r="N4342" s="5">
        <f>电气设备逐时使用率计算!H4318</f>
        <v>1.1688450000000001</v>
      </c>
      <c r="O4342" s="5">
        <f>灯光逐时使用率计算!H4318</f>
        <v>0.37403039999999999</v>
      </c>
      <c r="P4342" s="19">
        <f t="shared" si="605"/>
        <v>1.5428754000000002</v>
      </c>
      <c r="Q4342" s="19">
        <f t="shared" si="609"/>
        <v>1.5428754000000002</v>
      </c>
      <c r="R4342" s="20">
        <f t="shared" si="606"/>
        <v>-1.5428754000000002</v>
      </c>
      <c r="S4342" s="20">
        <f t="shared" si="610"/>
        <v>1.5428754000000002</v>
      </c>
      <c r="T4342" s="20">
        <f>IF((T4341+R4342)&lt;0,0,IF((T4341+R4342)&gt;结论【关键目标】!C$28,结论【关键目标】!C$28,T4341+R4342))</f>
        <v>8.1608751999999996</v>
      </c>
      <c r="U4342" s="19">
        <f>IF((T4341+R4342)&lt;结论【关键目标】!$C$28,0,(发电量计算【计算逻辑页】!R4342+发电量计算【计算逻辑页】!T4341-结论【关键目标】!$C$28))</f>
        <v>0</v>
      </c>
      <c r="V4342" s="5">
        <f t="shared" si="607"/>
        <v>0</v>
      </c>
      <c r="W4342" s="5">
        <f t="shared" si="608"/>
        <v>0</v>
      </c>
      <c r="X4342" s="5">
        <f t="shared" si="611"/>
        <v>1.3527931507200002</v>
      </c>
    </row>
    <row r="4343" spans="1:24" x14ac:dyDescent="0.15">
      <c r="A4343" s="7">
        <v>4342</v>
      </c>
      <c r="B4343" s="7">
        <v>6</v>
      </c>
      <c r="C4343" s="7">
        <v>30</v>
      </c>
      <c r="D4343" s="7">
        <v>22</v>
      </c>
      <c r="E4343" s="7">
        <v>181</v>
      </c>
      <c r="F4343" s="7">
        <v>25.7</v>
      </c>
      <c r="G4343" s="7">
        <v>0</v>
      </c>
      <c r="H4343" s="7">
        <f t="shared" si="603"/>
        <v>5</v>
      </c>
      <c r="I4343" s="16">
        <f t="shared" si="604"/>
        <v>45107</v>
      </c>
      <c r="J4343" s="17">
        <v>0.70809999999999995</v>
      </c>
      <c r="K4343" s="18">
        <f>G4343*结论【关键目标】!C$27*0.7735*0.001</f>
        <v>0</v>
      </c>
      <c r="L4343" s="5">
        <v>0</v>
      </c>
      <c r="M4343" s="5">
        <f>ABS(IF(L4343&lt;=0,L4343/耗电量关键数据!$B$6/1000,L4343/耗电量关键数据!$B$5/1000))</f>
        <v>0</v>
      </c>
      <c r="N4343" s="5">
        <f>电气设备逐时使用率计算!H4319</f>
        <v>1.1688450000000001</v>
      </c>
      <c r="O4343" s="5">
        <f>灯光逐时使用率计算!H4319</f>
        <v>0.37403039999999999</v>
      </c>
      <c r="P4343" s="19">
        <f t="shared" si="605"/>
        <v>1.5428754000000002</v>
      </c>
      <c r="Q4343" s="19">
        <f t="shared" si="609"/>
        <v>0</v>
      </c>
      <c r="R4343" s="20">
        <f t="shared" si="606"/>
        <v>0</v>
      </c>
      <c r="S4343" s="20">
        <f t="shared" si="610"/>
        <v>0</v>
      </c>
      <c r="T4343" s="20">
        <f>IF((T4342+R4343)&lt;0,0,IF((T4342+R4343)&gt;结论【关键目标】!C$28,结论【关键目标】!C$28,T4342+R4343))</f>
        <v>8.1608751999999996</v>
      </c>
      <c r="U4343" s="19">
        <f>IF((T4342+R4343)&lt;结论【关键目标】!$C$28,0,(发电量计算【计算逻辑页】!R4343+发电量计算【计算逻辑页】!T4342-结论【关键目标】!$C$28))</f>
        <v>0</v>
      </c>
      <c r="V4343" s="5">
        <f t="shared" si="607"/>
        <v>0</v>
      </c>
      <c r="W4343" s="5">
        <f t="shared" si="608"/>
        <v>0</v>
      </c>
      <c r="X4343" s="5">
        <f t="shared" si="611"/>
        <v>0</v>
      </c>
    </row>
    <row r="4344" spans="1:24" x14ac:dyDescent="0.15">
      <c r="A4344" s="7">
        <v>4343</v>
      </c>
      <c r="B4344" s="7">
        <v>6</v>
      </c>
      <c r="C4344" s="7">
        <v>30</v>
      </c>
      <c r="D4344" s="7">
        <v>23</v>
      </c>
      <c r="E4344" s="7">
        <v>181</v>
      </c>
      <c r="F4344" s="7">
        <v>25</v>
      </c>
      <c r="G4344" s="7">
        <v>0</v>
      </c>
      <c r="H4344" s="7">
        <f t="shared" si="603"/>
        <v>5</v>
      </c>
      <c r="I4344" s="16">
        <f t="shared" si="604"/>
        <v>45107</v>
      </c>
      <c r="J4344" s="17">
        <v>0.70809999999999995</v>
      </c>
      <c r="K4344" s="18">
        <f>G4344*结论【关键目标】!C$27*0.7735*0.001</f>
        <v>0</v>
      </c>
      <c r="L4344" s="5">
        <v>0</v>
      </c>
      <c r="M4344" s="5">
        <f>ABS(IF(L4344&lt;=0,L4344/耗电量关键数据!$B$6/1000,L4344/耗电量关键数据!$B$5/1000))</f>
        <v>0</v>
      </c>
      <c r="N4344" s="5">
        <f>电气设备逐时使用率计算!H4320</f>
        <v>1.1688450000000001</v>
      </c>
      <c r="O4344" s="5">
        <f>灯光逐时使用率计算!H4320</f>
        <v>0.37403039999999999</v>
      </c>
      <c r="P4344" s="19">
        <f t="shared" si="605"/>
        <v>1.5428754000000002</v>
      </c>
      <c r="Q4344" s="19">
        <f t="shared" si="609"/>
        <v>0</v>
      </c>
      <c r="R4344" s="20">
        <f t="shared" si="606"/>
        <v>0</v>
      </c>
      <c r="S4344" s="20">
        <f t="shared" si="610"/>
        <v>0</v>
      </c>
      <c r="T4344" s="20">
        <f>IF((T4343+R4344)&lt;0,0,IF((T4343+R4344)&gt;结论【关键目标】!C$28,结论【关键目标】!C$28,T4343+R4344))</f>
        <v>8.1608751999999996</v>
      </c>
      <c r="U4344" s="19">
        <f>IF((T4343+R4344)&lt;结论【关键目标】!$C$28,0,(发电量计算【计算逻辑页】!R4344+发电量计算【计算逻辑页】!T4343-结论【关键目标】!$C$28))</f>
        <v>0</v>
      </c>
      <c r="V4344" s="5">
        <f t="shared" si="607"/>
        <v>0</v>
      </c>
      <c r="W4344" s="5">
        <f t="shared" si="608"/>
        <v>0</v>
      </c>
      <c r="X4344" s="5">
        <f t="shared" si="611"/>
        <v>0</v>
      </c>
    </row>
    <row r="4345" spans="1:24" x14ac:dyDescent="0.15">
      <c r="A4345" s="7">
        <v>4344</v>
      </c>
      <c r="B4345" s="7">
        <v>6</v>
      </c>
      <c r="C4345" s="7">
        <v>30</v>
      </c>
      <c r="D4345" s="7">
        <v>24</v>
      </c>
      <c r="E4345" s="7">
        <v>181</v>
      </c>
      <c r="F4345" s="7">
        <v>24.3</v>
      </c>
      <c r="G4345" s="7">
        <v>0</v>
      </c>
      <c r="H4345" s="7">
        <f t="shared" si="603"/>
        <v>5</v>
      </c>
      <c r="I4345" s="16">
        <f t="shared" si="604"/>
        <v>45107</v>
      </c>
      <c r="J4345" s="17">
        <v>0.2407</v>
      </c>
      <c r="K4345" s="18">
        <f>G4345*结论【关键目标】!C$27*0.7735*0.001</f>
        <v>0</v>
      </c>
      <c r="L4345" s="5">
        <v>0</v>
      </c>
      <c r="M4345" s="5">
        <f>ABS(IF(L4345&lt;=0,L4345/耗电量关键数据!$B$6/1000,L4345/耗电量关键数据!$B$5/1000))</f>
        <v>0</v>
      </c>
      <c r="N4345" s="5">
        <f>电气设备逐时使用率计算!H4321</f>
        <v>1.1688450000000001</v>
      </c>
      <c r="O4345" s="5">
        <f>灯光逐时使用率计算!H4321</f>
        <v>0.37403039999999999</v>
      </c>
      <c r="P4345" s="19">
        <f t="shared" si="605"/>
        <v>1.5428754000000002</v>
      </c>
      <c r="Q4345" s="19">
        <f t="shared" si="609"/>
        <v>0</v>
      </c>
      <c r="R4345" s="20">
        <f t="shared" si="606"/>
        <v>0</v>
      </c>
      <c r="S4345" s="20">
        <f t="shared" si="610"/>
        <v>0</v>
      </c>
      <c r="T4345" s="20">
        <f>IF((T4344+R4345)&lt;0,0,IF((T4344+R4345)&gt;结论【关键目标】!C$28,结论【关键目标】!C$28,T4344+R4345))</f>
        <v>8.1608751999999996</v>
      </c>
      <c r="U4345" s="19">
        <f>IF((T4344+R4345)&lt;结论【关键目标】!$C$28,0,(发电量计算【计算逻辑页】!R4345+发电量计算【计算逻辑页】!T4344-结论【关键目标】!$C$28))</f>
        <v>0</v>
      </c>
      <c r="V4345" s="5">
        <f t="shared" si="607"/>
        <v>0</v>
      </c>
      <c r="W4345" s="5">
        <f t="shared" si="608"/>
        <v>0</v>
      </c>
      <c r="X4345" s="5">
        <f t="shared" si="611"/>
        <v>0</v>
      </c>
    </row>
    <row r="4346" spans="1:24" x14ac:dyDescent="0.15">
      <c r="A4346" s="7">
        <v>4345</v>
      </c>
      <c r="B4346" s="7">
        <v>7</v>
      </c>
      <c r="C4346" s="7">
        <v>1</v>
      </c>
      <c r="D4346" s="7">
        <v>1</v>
      </c>
      <c r="E4346" s="7">
        <v>182</v>
      </c>
      <c r="F4346" s="7">
        <v>23.7</v>
      </c>
      <c r="G4346" s="7">
        <v>0</v>
      </c>
      <c r="H4346" s="7">
        <f t="shared" si="603"/>
        <v>6</v>
      </c>
      <c r="I4346" s="16">
        <f t="shared" si="604"/>
        <v>45108</v>
      </c>
      <c r="J4346" s="17">
        <v>0.2407</v>
      </c>
      <c r="K4346" s="18">
        <f>G4346*结论【关键目标】!C$27*0.7735*0.001</f>
        <v>0</v>
      </c>
      <c r="L4346" s="5">
        <v>0</v>
      </c>
      <c r="M4346" s="5">
        <f>ABS(IF(L4346&lt;=0,L4346/耗电量关键数据!$B$6/1000,L4346/耗电量关键数据!$B$5/1000))</f>
        <v>0</v>
      </c>
      <c r="N4346" s="19">
        <f>耗电量关键数据!$B$14</f>
        <v>1.1688450000000001</v>
      </c>
      <c r="O4346" s="19">
        <f>耗电量关键数据!$B$15</f>
        <v>0.37403039999999999</v>
      </c>
      <c r="P4346" s="19">
        <f t="shared" si="605"/>
        <v>1.5428754000000002</v>
      </c>
      <c r="Q4346" s="19">
        <f t="shared" si="609"/>
        <v>0</v>
      </c>
      <c r="R4346" s="20">
        <f t="shared" si="606"/>
        <v>0</v>
      </c>
      <c r="S4346" s="20">
        <f t="shared" si="610"/>
        <v>0</v>
      </c>
      <c r="T4346" s="20">
        <f>IF((T4345+R4346)&lt;0,0,IF((T4345+R4346)&gt;结论【关键目标】!C$28,结论【关键目标】!C$28,T4345+R4346))</f>
        <v>8.1608751999999996</v>
      </c>
      <c r="U4346" s="19">
        <f>IF((T4345+R4346)&lt;结论【关键目标】!$C$28,0,(发电量计算【计算逻辑页】!R4346+发电量计算【计算逻辑页】!T4345-结论【关键目标】!$C$28))</f>
        <v>0</v>
      </c>
      <c r="V4346" s="5">
        <f t="shared" si="607"/>
        <v>0</v>
      </c>
      <c r="W4346" s="5">
        <f t="shared" si="608"/>
        <v>0</v>
      </c>
      <c r="X4346" s="5">
        <f t="shared" si="611"/>
        <v>0</v>
      </c>
    </row>
    <row r="4347" spans="1:24" x14ac:dyDescent="0.15">
      <c r="A4347" s="7">
        <v>4346</v>
      </c>
      <c r="B4347" s="7">
        <v>7</v>
      </c>
      <c r="C4347" s="7">
        <v>1</v>
      </c>
      <c r="D4347" s="7">
        <v>2</v>
      </c>
      <c r="E4347" s="7">
        <v>182</v>
      </c>
      <c r="F4347" s="7">
        <v>23</v>
      </c>
      <c r="G4347" s="7">
        <v>0</v>
      </c>
      <c r="H4347" s="7">
        <f t="shared" si="603"/>
        <v>6</v>
      </c>
      <c r="I4347" s="16">
        <f t="shared" si="604"/>
        <v>45108</v>
      </c>
      <c r="J4347" s="17">
        <v>0.2407</v>
      </c>
      <c r="K4347" s="18">
        <f>G4347*结论【关键目标】!C$27*0.7735*0.001</f>
        <v>0</v>
      </c>
      <c r="L4347" s="5">
        <v>0</v>
      </c>
      <c r="M4347" s="5">
        <f>ABS(IF(L4347&lt;=0,L4347/耗电量关键数据!$B$6/1000,L4347/耗电量关键数据!$B$5/1000))</f>
        <v>0</v>
      </c>
      <c r="N4347" s="19">
        <f>耗电量关键数据!$B$14</f>
        <v>1.1688450000000001</v>
      </c>
      <c r="O4347" s="19">
        <f>耗电量关键数据!$B$15</f>
        <v>0.37403039999999999</v>
      </c>
      <c r="P4347" s="19">
        <f t="shared" si="605"/>
        <v>1.5428754000000002</v>
      </c>
      <c r="Q4347" s="19">
        <f t="shared" si="609"/>
        <v>0</v>
      </c>
      <c r="R4347" s="20">
        <f t="shared" si="606"/>
        <v>0</v>
      </c>
      <c r="S4347" s="20">
        <f t="shared" si="610"/>
        <v>0</v>
      </c>
      <c r="T4347" s="20">
        <f>IF((T4346+R4347)&lt;0,0,IF((T4346+R4347)&gt;结论【关键目标】!C$28,结论【关键目标】!C$28,T4346+R4347))</f>
        <v>8.1608751999999996</v>
      </c>
      <c r="U4347" s="19">
        <f>IF((T4346+R4347)&lt;结论【关键目标】!$C$28,0,(发电量计算【计算逻辑页】!R4347+发电量计算【计算逻辑页】!T4346-结论【关键目标】!$C$28))</f>
        <v>0</v>
      </c>
      <c r="V4347" s="5">
        <f t="shared" si="607"/>
        <v>0</v>
      </c>
      <c r="W4347" s="5">
        <f t="shared" si="608"/>
        <v>0</v>
      </c>
      <c r="X4347" s="5">
        <f t="shared" si="611"/>
        <v>0</v>
      </c>
    </row>
    <row r="4348" spans="1:24" x14ac:dyDescent="0.15">
      <c r="A4348" s="7">
        <v>4347</v>
      </c>
      <c r="B4348" s="7">
        <v>7</v>
      </c>
      <c r="C4348" s="7">
        <v>1</v>
      </c>
      <c r="D4348" s="7">
        <v>3</v>
      </c>
      <c r="E4348" s="7">
        <v>182</v>
      </c>
      <c r="F4348" s="7">
        <v>22.3</v>
      </c>
      <c r="G4348" s="7">
        <v>0</v>
      </c>
      <c r="H4348" s="7">
        <f t="shared" si="603"/>
        <v>6</v>
      </c>
      <c r="I4348" s="16">
        <f t="shared" si="604"/>
        <v>45108</v>
      </c>
      <c r="J4348" s="17">
        <v>0.2407</v>
      </c>
      <c r="K4348" s="18">
        <f>G4348*结论【关键目标】!C$27*0.7735*0.001</f>
        <v>0</v>
      </c>
      <c r="L4348" s="5">
        <v>0</v>
      </c>
      <c r="M4348" s="5">
        <f>ABS(IF(L4348&lt;=0,L4348/耗电量关键数据!$B$6/1000,L4348/耗电量关键数据!$B$5/1000))</f>
        <v>0</v>
      </c>
      <c r="N4348" s="19">
        <f>耗电量关键数据!$B$14</f>
        <v>1.1688450000000001</v>
      </c>
      <c r="O4348" s="19">
        <f>耗电量关键数据!$B$15</f>
        <v>0.37403039999999999</v>
      </c>
      <c r="P4348" s="19">
        <f t="shared" si="605"/>
        <v>1.5428754000000002</v>
      </c>
      <c r="Q4348" s="19">
        <f t="shared" si="609"/>
        <v>0</v>
      </c>
      <c r="R4348" s="20">
        <f t="shared" si="606"/>
        <v>0</v>
      </c>
      <c r="S4348" s="20">
        <f t="shared" si="610"/>
        <v>0</v>
      </c>
      <c r="T4348" s="20">
        <f>IF((T4347+R4348)&lt;0,0,IF((T4347+R4348)&gt;结论【关键目标】!C$28,结论【关键目标】!C$28,T4347+R4348))</f>
        <v>8.1608751999999996</v>
      </c>
      <c r="U4348" s="19">
        <f>IF((T4347+R4348)&lt;结论【关键目标】!$C$28,0,(发电量计算【计算逻辑页】!R4348+发电量计算【计算逻辑页】!T4347-结论【关键目标】!$C$28))</f>
        <v>0</v>
      </c>
      <c r="V4348" s="5">
        <f t="shared" si="607"/>
        <v>0</v>
      </c>
      <c r="W4348" s="5">
        <f t="shared" si="608"/>
        <v>0</v>
      </c>
      <c r="X4348" s="5">
        <f t="shared" si="611"/>
        <v>0</v>
      </c>
    </row>
    <row r="4349" spans="1:24" x14ac:dyDescent="0.15">
      <c r="A4349" s="7">
        <v>4348</v>
      </c>
      <c r="B4349" s="7">
        <v>7</v>
      </c>
      <c r="C4349" s="7">
        <v>1</v>
      </c>
      <c r="D4349" s="7">
        <v>4</v>
      </c>
      <c r="E4349" s="7">
        <v>182</v>
      </c>
      <c r="F4349" s="7">
        <v>21.7</v>
      </c>
      <c r="G4349" s="7">
        <v>0</v>
      </c>
      <c r="H4349" s="7">
        <f t="shared" si="603"/>
        <v>6</v>
      </c>
      <c r="I4349" s="16">
        <f t="shared" si="604"/>
        <v>45108</v>
      </c>
      <c r="J4349" s="17">
        <v>0.2407</v>
      </c>
      <c r="K4349" s="18">
        <f>G4349*结论【关键目标】!C$27*0.7735*0.001</f>
        <v>0</v>
      </c>
      <c r="L4349" s="5">
        <v>0</v>
      </c>
      <c r="M4349" s="5">
        <f>ABS(IF(L4349&lt;=0,L4349/耗电量关键数据!$B$6/1000,L4349/耗电量关键数据!$B$5/1000))</f>
        <v>0</v>
      </c>
      <c r="N4349" s="19">
        <f>耗电量关键数据!$B$14</f>
        <v>1.1688450000000001</v>
      </c>
      <c r="O4349" s="19">
        <f>耗电量关键数据!$B$15</f>
        <v>0.37403039999999999</v>
      </c>
      <c r="P4349" s="19">
        <f t="shared" si="605"/>
        <v>1.5428754000000002</v>
      </c>
      <c r="Q4349" s="19">
        <f t="shared" si="609"/>
        <v>0</v>
      </c>
      <c r="R4349" s="20">
        <f t="shared" si="606"/>
        <v>0</v>
      </c>
      <c r="S4349" s="20">
        <f t="shared" si="610"/>
        <v>0</v>
      </c>
      <c r="T4349" s="20">
        <f>IF((T4348+R4349)&lt;0,0,IF((T4348+R4349)&gt;结论【关键目标】!C$28,结论【关键目标】!C$28,T4348+R4349))</f>
        <v>8.1608751999999996</v>
      </c>
      <c r="U4349" s="19">
        <f>IF((T4348+R4349)&lt;结论【关键目标】!$C$28,0,(发电量计算【计算逻辑页】!R4349+发电量计算【计算逻辑页】!T4348-结论【关键目标】!$C$28))</f>
        <v>0</v>
      </c>
      <c r="V4349" s="5">
        <f t="shared" si="607"/>
        <v>0</v>
      </c>
      <c r="W4349" s="5">
        <f t="shared" si="608"/>
        <v>0</v>
      </c>
      <c r="X4349" s="5">
        <f t="shared" si="611"/>
        <v>0</v>
      </c>
    </row>
    <row r="4350" spans="1:24" x14ac:dyDescent="0.15">
      <c r="A4350" s="7">
        <v>4349</v>
      </c>
      <c r="B4350" s="7">
        <v>7</v>
      </c>
      <c r="C4350" s="7">
        <v>1</v>
      </c>
      <c r="D4350" s="7">
        <v>5</v>
      </c>
      <c r="E4350" s="7">
        <v>182</v>
      </c>
      <c r="F4350" s="7">
        <v>21</v>
      </c>
      <c r="G4350" s="7">
        <v>13</v>
      </c>
      <c r="H4350" s="7">
        <f t="shared" si="603"/>
        <v>6</v>
      </c>
      <c r="I4350" s="16">
        <f t="shared" si="604"/>
        <v>45108</v>
      </c>
      <c r="J4350" s="17">
        <v>0.2407</v>
      </c>
      <c r="K4350" s="18">
        <f>G4350*结论【关键目标】!C$27*0.7735*0.001</f>
        <v>1.2066599999999998</v>
      </c>
      <c r="L4350" s="5">
        <v>0</v>
      </c>
      <c r="M4350" s="5">
        <f>ABS(IF(L4350&lt;=0,L4350/耗电量关键数据!$B$6/1000,L4350/耗电量关键数据!$B$5/1000))</f>
        <v>0</v>
      </c>
      <c r="N4350" s="19">
        <f>耗电量关键数据!$B$14</f>
        <v>1.1688450000000001</v>
      </c>
      <c r="O4350" s="19">
        <f>耗电量关键数据!$B$15</f>
        <v>0.37403039999999999</v>
      </c>
      <c r="P4350" s="19">
        <f t="shared" si="605"/>
        <v>1.5428754000000002</v>
      </c>
      <c r="Q4350" s="19">
        <f t="shared" si="609"/>
        <v>0</v>
      </c>
      <c r="R4350" s="20">
        <f t="shared" si="606"/>
        <v>1.2066599999999998</v>
      </c>
      <c r="S4350" s="20">
        <f t="shared" si="610"/>
        <v>0</v>
      </c>
      <c r="T4350" s="20">
        <f>IF((T4349+R4350)&lt;0,0,IF((T4349+R4350)&gt;结论【关键目标】!C$28,结论【关键目标】!C$28,T4349+R4350))</f>
        <v>9.367535199999999</v>
      </c>
      <c r="U4350" s="19">
        <f>IF((T4349+R4350)&lt;结论【关键目标】!$C$28,0,(发电量计算【计算逻辑页】!R4350+发电量计算【计算逻辑页】!T4349-结论【关键目标】!$C$28))</f>
        <v>0</v>
      </c>
      <c r="V4350" s="5">
        <f t="shared" si="607"/>
        <v>0</v>
      </c>
      <c r="W4350" s="5">
        <f t="shared" si="608"/>
        <v>0.29044306199999997</v>
      </c>
      <c r="X4350" s="5">
        <f t="shared" si="611"/>
        <v>0</v>
      </c>
    </row>
    <row r="4351" spans="1:24" x14ac:dyDescent="0.15">
      <c r="A4351" s="7">
        <v>4350</v>
      </c>
      <c r="B4351" s="7">
        <v>7</v>
      </c>
      <c r="C4351" s="7">
        <v>1</v>
      </c>
      <c r="D4351" s="7">
        <v>6</v>
      </c>
      <c r="E4351" s="7">
        <v>182</v>
      </c>
      <c r="F4351" s="7">
        <v>20.5</v>
      </c>
      <c r="G4351" s="7">
        <v>107.9</v>
      </c>
      <c r="H4351" s="7">
        <f t="shared" si="603"/>
        <v>6</v>
      </c>
      <c r="I4351" s="16">
        <f t="shared" si="604"/>
        <v>45108</v>
      </c>
      <c r="J4351" s="17">
        <v>0.2407</v>
      </c>
      <c r="K4351" s="18">
        <f>G4351*结论【关键目标】!C$27*0.7735*0.001</f>
        <v>10.015278</v>
      </c>
      <c r="L4351" s="5">
        <v>0</v>
      </c>
      <c r="M4351" s="5">
        <f>ABS(IF(L4351&lt;=0,L4351/耗电量关键数据!$B$6/1000,L4351/耗电量关键数据!$B$5/1000))</f>
        <v>0</v>
      </c>
      <c r="N4351" s="19">
        <f>耗电量关键数据!$B$14</f>
        <v>1.1688450000000001</v>
      </c>
      <c r="O4351" s="19">
        <f>耗电量关键数据!$B$15</f>
        <v>0.37403039999999999</v>
      </c>
      <c r="P4351" s="19">
        <f t="shared" si="605"/>
        <v>1.5428754000000002</v>
      </c>
      <c r="Q4351" s="19">
        <f t="shared" si="609"/>
        <v>0</v>
      </c>
      <c r="R4351" s="20">
        <f t="shared" si="606"/>
        <v>10.015278</v>
      </c>
      <c r="S4351" s="20">
        <f t="shared" si="610"/>
        <v>0</v>
      </c>
      <c r="T4351" s="20">
        <f>IF((T4350+R4351)&lt;0,0,IF((T4350+R4351)&gt;结论【关键目标】!C$28,结论【关键目标】!C$28,T4350+R4351))</f>
        <v>19.382813200000001</v>
      </c>
      <c r="U4351" s="19">
        <f>IF((T4350+R4351)&lt;结论【关键目标】!$C$28,0,(发电量计算【计算逻辑页】!R4351+发电量计算【计算逻辑页】!T4350-结论【关键目标】!$C$28))</f>
        <v>0</v>
      </c>
      <c r="V4351" s="5">
        <f t="shared" si="607"/>
        <v>0</v>
      </c>
      <c r="W4351" s="5">
        <f t="shared" si="608"/>
        <v>0.37137010878000004</v>
      </c>
      <c r="X4351" s="5">
        <f t="shared" si="611"/>
        <v>0</v>
      </c>
    </row>
    <row r="4352" spans="1:24" x14ac:dyDescent="0.15">
      <c r="A4352" s="7">
        <v>4351</v>
      </c>
      <c r="B4352" s="7">
        <v>7</v>
      </c>
      <c r="C4352" s="7">
        <v>1</v>
      </c>
      <c r="D4352" s="7">
        <v>7</v>
      </c>
      <c r="E4352" s="7">
        <v>182</v>
      </c>
      <c r="F4352" s="7">
        <v>21</v>
      </c>
      <c r="G4352" s="7">
        <v>189.1</v>
      </c>
      <c r="H4352" s="7">
        <f t="shared" si="603"/>
        <v>6</v>
      </c>
      <c r="I4352" s="16">
        <f t="shared" si="604"/>
        <v>45108</v>
      </c>
      <c r="J4352" s="17">
        <v>0.2407</v>
      </c>
      <c r="K4352" s="18">
        <f>G4352*结论【关键目标】!C$27*0.7735*0.001</f>
        <v>17.552261999999999</v>
      </c>
      <c r="L4352" s="5">
        <v>0</v>
      </c>
      <c r="M4352" s="5">
        <f>ABS(IF(L4352&lt;=0,L4352/耗电量关键数据!$B$6/1000,L4352/耗电量关键数据!$B$5/1000))</f>
        <v>0</v>
      </c>
      <c r="N4352" s="19">
        <f>耗电量关键数据!$B$14</f>
        <v>1.1688450000000001</v>
      </c>
      <c r="O4352" s="19">
        <f>耗电量关键数据!$B$15</f>
        <v>0.37403039999999999</v>
      </c>
      <c r="P4352" s="19">
        <f t="shared" si="605"/>
        <v>1.5428754000000002</v>
      </c>
      <c r="Q4352" s="19">
        <f t="shared" si="609"/>
        <v>0</v>
      </c>
      <c r="R4352" s="20">
        <f t="shared" si="606"/>
        <v>17.552261999999999</v>
      </c>
      <c r="S4352" s="20">
        <f t="shared" si="610"/>
        <v>0</v>
      </c>
      <c r="T4352" s="20">
        <f>IF((T4351+R4352)&lt;0,0,IF((T4351+R4352)&gt;结论【关键目标】!C$28,结论【关键目标】!C$28,T4351+R4352))</f>
        <v>22</v>
      </c>
      <c r="U4352" s="19">
        <f>IF((T4351+R4352)&lt;结论【关键目标】!$C$28,0,(发电量计算【计算逻辑页】!R4352+发电量计算【计算逻辑页】!T4351-结论【关键目标】!$C$28))</f>
        <v>14.9350752</v>
      </c>
      <c r="V4352" s="5">
        <f t="shared" si="607"/>
        <v>0</v>
      </c>
      <c r="W4352" s="5">
        <f t="shared" si="608"/>
        <v>0.37137010878000004</v>
      </c>
      <c r="X4352" s="5">
        <f t="shared" si="611"/>
        <v>0</v>
      </c>
    </row>
    <row r="4353" spans="1:24" x14ac:dyDescent="0.15">
      <c r="A4353" s="7">
        <v>4352</v>
      </c>
      <c r="B4353" s="7">
        <v>7</v>
      </c>
      <c r="C4353" s="7">
        <v>1</v>
      </c>
      <c r="D4353" s="7">
        <v>8</v>
      </c>
      <c r="E4353" s="7">
        <v>182</v>
      </c>
      <c r="F4353" s="7">
        <v>21</v>
      </c>
      <c r="G4353" s="7">
        <v>252</v>
      </c>
      <c r="H4353" s="7">
        <f t="shared" si="603"/>
        <v>6</v>
      </c>
      <c r="I4353" s="16">
        <f t="shared" si="604"/>
        <v>45108</v>
      </c>
      <c r="J4353" s="17">
        <v>0.70809999999999995</v>
      </c>
      <c r="K4353" s="18">
        <f>G4353*结论【关键目标】!C$27*0.7735*0.001</f>
        <v>23.390640000000001</v>
      </c>
      <c r="L4353" s="5">
        <v>0</v>
      </c>
      <c r="M4353" s="5">
        <f>ABS(IF(L4353&lt;=0,L4353/耗电量关键数据!$B$6/1000,L4353/耗电量关键数据!$B$5/1000))</f>
        <v>0</v>
      </c>
      <c r="N4353" s="19">
        <f>耗电量关键数据!$B$14</f>
        <v>1.1688450000000001</v>
      </c>
      <c r="O4353" s="19">
        <f>耗电量关键数据!$B$15</f>
        <v>0.37403039999999999</v>
      </c>
      <c r="P4353" s="19">
        <f t="shared" si="605"/>
        <v>1.5428754000000002</v>
      </c>
      <c r="Q4353" s="19">
        <f t="shared" si="609"/>
        <v>0</v>
      </c>
      <c r="R4353" s="20">
        <f t="shared" si="606"/>
        <v>23.390640000000001</v>
      </c>
      <c r="S4353" s="20">
        <f t="shared" si="610"/>
        <v>0</v>
      </c>
      <c r="T4353" s="20">
        <f>IF((T4352+R4353)&lt;0,0,IF((T4352+R4353)&gt;结论【关键目标】!C$28,结论【关键目标】!C$28,T4352+R4353))</f>
        <v>22</v>
      </c>
      <c r="U4353" s="19">
        <f>IF((T4352+R4353)&lt;结论【关键目标】!$C$28,0,(发电量计算【计算逻辑页】!R4353+发电量计算【计算逻辑页】!T4352-结论【关键目标】!$C$28))</f>
        <v>23.390640000000005</v>
      </c>
      <c r="V4353" s="5">
        <f t="shared" si="607"/>
        <v>8.1867240000000017</v>
      </c>
      <c r="W4353" s="5">
        <f t="shared" si="608"/>
        <v>1.0925100707400002</v>
      </c>
      <c r="X4353" s="5">
        <f t="shared" si="611"/>
        <v>0</v>
      </c>
    </row>
    <row r="4354" spans="1:24" x14ac:dyDescent="0.15">
      <c r="A4354" s="7">
        <v>4353</v>
      </c>
      <c r="B4354" s="7">
        <v>7</v>
      </c>
      <c r="C4354" s="7">
        <v>1</v>
      </c>
      <c r="D4354" s="7">
        <v>9</v>
      </c>
      <c r="E4354" s="7">
        <v>182</v>
      </c>
      <c r="F4354" s="7">
        <v>21.2</v>
      </c>
      <c r="G4354" s="7">
        <v>359.5</v>
      </c>
      <c r="H4354" s="7">
        <f t="shared" ref="H4354:H4417" si="612">WEEKDAY(I:I,2)</f>
        <v>6</v>
      </c>
      <c r="I4354" s="16">
        <f t="shared" ref="I4354:I4417" si="613">DATE(2023,B4354,C4354)</f>
        <v>45108</v>
      </c>
      <c r="J4354" s="17">
        <v>0.70809999999999995</v>
      </c>
      <c r="K4354" s="18">
        <f>G4354*结论【关键目标】!C$27*0.7735*0.001</f>
        <v>33.368790000000004</v>
      </c>
      <c r="L4354" s="5">
        <v>0</v>
      </c>
      <c r="M4354" s="5">
        <f>ABS(IF(L4354&lt;=0,L4354/耗电量关键数据!$B$6/1000,L4354/耗电量关键数据!$B$5/1000))</f>
        <v>0</v>
      </c>
      <c r="N4354" s="19">
        <f>耗电量关键数据!$B$14</f>
        <v>1.1688450000000001</v>
      </c>
      <c r="O4354" s="19">
        <f>耗电量关键数据!$B$15</f>
        <v>0.37403039999999999</v>
      </c>
      <c r="P4354" s="19">
        <f t="shared" ref="P4354:P4417" si="614">M4354+N4354+O4354</f>
        <v>1.5428754000000002</v>
      </c>
      <c r="Q4354" s="19">
        <f t="shared" si="609"/>
        <v>0</v>
      </c>
      <c r="R4354" s="20">
        <f t="shared" ref="R4354:R4417" si="615">K4354-Q4354</f>
        <v>33.368790000000004</v>
      </c>
      <c r="S4354" s="20">
        <f t="shared" si="610"/>
        <v>0</v>
      </c>
      <c r="T4354" s="20">
        <f>IF((T4353+R4354)&lt;0,0,IF((T4353+R4354)&gt;结论【关键目标】!C$28,结论【关键目标】!C$28,T4353+R4354))</f>
        <v>22</v>
      </c>
      <c r="U4354" s="19">
        <f>IF((T4353+R4354)&lt;结论【关键目标】!$C$28,0,(发电量计算【计算逻辑页】!R4354+发电量计算【计算逻辑页】!T4353-结论【关键目标】!$C$28))</f>
        <v>33.368790000000004</v>
      </c>
      <c r="V4354" s="5">
        <f t="shared" ref="V4354:V4417" si="616">IF(J4354&gt;0.35,U4354*0.35,0)</f>
        <v>11.679076500000001</v>
      </c>
      <c r="W4354" s="5">
        <f t="shared" ref="W4354:W4417" si="617">IF(P4354&gt;K4354,K4354*J4354,P4354*J4354)</f>
        <v>1.0925100707400002</v>
      </c>
      <c r="X4354" s="5">
        <f t="shared" si="611"/>
        <v>0</v>
      </c>
    </row>
    <row r="4355" spans="1:24" x14ac:dyDescent="0.15">
      <c r="A4355" s="7">
        <v>4354</v>
      </c>
      <c r="B4355" s="7">
        <v>7</v>
      </c>
      <c r="C4355" s="7">
        <v>1</v>
      </c>
      <c r="D4355" s="7">
        <v>10</v>
      </c>
      <c r="E4355" s="7">
        <v>182</v>
      </c>
      <c r="F4355" s="7">
        <v>22</v>
      </c>
      <c r="G4355" s="7">
        <v>436.3</v>
      </c>
      <c r="H4355" s="7">
        <f t="shared" si="612"/>
        <v>6</v>
      </c>
      <c r="I4355" s="16">
        <f t="shared" si="613"/>
        <v>45108</v>
      </c>
      <c r="J4355" s="17">
        <v>0.70809999999999995</v>
      </c>
      <c r="K4355" s="18">
        <f>G4355*结论【关键目标】!C$27*0.7735*0.001</f>
        <v>40.497366</v>
      </c>
      <c r="L4355" s="5">
        <v>0</v>
      </c>
      <c r="M4355" s="5">
        <f>ABS(IF(L4355&lt;=0,L4355/耗电量关键数据!$B$6/1000,L4355/耗电量关键数据!$B$5/1000))</f>
        <v>0</v>
      </c>
      <c r="N4355" s="19">
        <f>耗电量关键数据!$B$14</f>
        <v>1.1688450000000001</v>
      </c>
      <c r="O4355" s="19">
        <f>耗电量关键数据!$B$15</f>
        <v>0.37403039999999999</v>
      </c>
      <c r="P4355" s="19">
        <f t="shared" si="614"/>
        <v>1.5428754000000002</v>
      </c>
      <c r="Q4355" s="19">
        <f t="shared" ref="Q4355:Q4418" si="618">IF(J4355&gt;0.8,P4355,0)</f>
        <v>0</v>
      </c>
      <c r="R4355" s="20">
        <f t="shared" si="615"/>
        <v>40.497366</v>
      </c>
      <c r="S4355" s="20">
        <f t="shared" ref="S4355:S4418" si="619">IF(R4355&lt;0,ABS(R4355),0)</f>
        <v>0</v>
      </c>
      <c r="T4355" s="20">
        <f>IF((T4354+R4355)&lt;0,0,IF((T4354+R4355)&gt;结论【关键目标】!C$28,结论【关键目标】!C$28,T4354+R4355))</f>
        <v>22</v>
      </c>
      <c r="U4355" s="19">
        <f>IF((T4354+R4355)&lt;结论【关键目标】!$C$28,0,(发电量计算【计算逻辑页】!R4355+发电量计算【计算逻辑页】!T4354-结论【关键目标】!$C$28))</f>
        <v>40.497366</v>
      </c>
      <c r="V4355" s="5">
        <f t="shared" si="616"/>
        <v>14.174078099999999</v>
      </c>
      <c r="W4355" s="5">
        <f t="shared" si="617"/>
        <v>1.0925100707400002</v>
      </c>
      <c r="X4355" s="5">
        <f t="shared" si="611"/>
        <v>0</v>
      </c>
    </row>
    <row r="4356" spans="1:24" x14ac:dyDescent="0.15">
      <c r="A4356" s="7">
        <v>4355</v>
      </c>
      <c r="B4356" s="7">
        <v>7</v>
      </c>
      <c r="C4356" s="7">
        <v>1</v>
      </c>
      <c r="D4356" s="7">
        <v>11</v>
      </c>
      <c r="E4356" s="7">
        <v>182</v>
      </c>
      <c r="F4356" s="7">
        <v>24</v>
      </c>
      <c r="G4356" s="7">
        <v>540.6</v>
      </c>
      <c r="H4356" s="7">
        <f t="shared" si="612"/>
        <v>6</v>
      </c>
      <c r="I4356" s="16">
        <f t="shared" si="613"/>
        <v>45108</v>
      </c>
      <c r="J4356" s="24">
        <v>1.3551</v>
      </c>
      <c r="K4356" s="18">
        <f>G4356*结论【关键目标】!C$27*0.7735*0.001</f>
        <v>50.178491999999999</v>
      </c>
      <c r="L4356" s="5">
        <v>0</v>
      </c>
      <c r="M4356" s="5">
        <f>ABS(IF(L4356&lt;=0,L4356/耗电量关键数据!$B$6/1000,L4356/耗电量关键数据!$B$5/1000))</f>
        <v>0</v>
      </c>
      <c r="N4356" s="19">
        <f>耗电量关键数据!$B$14</f>
        <v>1.1688450000000001</v>
      </c>
      <c r="O4356" s="19">
        <f>耗电量关键数据!$B$15</f>
        <v>0.37403039999999999</v>
      </c>
      <c r="P4356" s="19">
        <f t="shared" si="614"/>
        <v>1.5428754000000002</v>
      </c>
      <c r="Q4356" s="19">
        <f t="shared" si="618"/>
        <v>1.5428754000000002</v>
      </c>
      <c r="R4356" s="20">
        <f t="shared" si="615"/>
        <v>48.635616599999999</v>
      </c>
      <c r="S4356" s="20">
        <f t="shared" si="619"/>
        <v>0</v>
      </c>
      <c r="T4356" s="20">
        <f>IF((T4355+R4356)&lt;0,0,IF((T4355+R4356)&gt;结论【关键目标】!C$28,结论【关键目标】!C$28,T4355+R4356))</f>
        <v>22</v>
      </c>
      <c r="U4356" s="19">
        <f>IF((T4355+R4356)&lt;结论【关键目标】!$C$28,0,(发电量计算【计算逻辑页】!R4356+发电量计算【计算逻辑页】!T4355-结论【关键目标】!$C$28))</f>
        <v>48.635616599999992</v>
      </c>
      <c r="V4356" s="5">
        <f t="shared" si="616"/>
        <v>17.022465809999996</v>
      </c>
      <c r="W4356" s="5">
        <f t="shared" si="617"/>
        <v>2.0907504545400002</v>
      </c>
      <c r="X4356" s="5">
        <f t="shared" ref="X4356:X4419" si="620">(J4356-0.35)*IF(T4356&gt;S4356,S4356,T4356)</f>
        <v>0</v>
      </c>
    </row>
    <row r="4357" spans="1:24" x14ac:dyDescent="0.15">
      <c r="A4357" s="7">
        <v>4356</v>
      </c>
      <c r="B4357" s="7">
        <v>7</v>
      </c>
      <c r="C4357" s="7">
        <v>1</v>
      </c>
      <c r="D4357" s="7">
        <v>12</v>
      </c>
      <c r="E4357" s="7">
        <v>182</v>
      </c>
      <c r="F4357" s="7">
        <v>23.5</v>
      </c>
      <c r="G4357" s="7">
        <v>580</v>
      </c>
      <c r="H4357" s="7">
        <f t="shared" si="612"/>
        <v>6</v>
      </c>
      <c r="I4357" s="16">
        <f t="shared" si="613"/>
        <v>45108</v>
      </c>
      <c r="J4357" s="24">
        <v>1.3551</v>
      </c>
      <c r="K4357" s="18">
        <f>G4357*结论【关键目标】!C$27*0.7735*0.001</f>
        <v>53.835599999999999</v>
      </c>
      <c r="L4357" s="5">
        <v>0</v>
      </c>
      <c r="M4357" s="5">
        <f>ABS(IF(L4357&lt;=0,L4357/耗电量关键数据!$B$6/1000,L4357/耗电量关键数据!$B$5/1000))</f>
        <v>0</v>
      </c>
      <c r="N4357" s="19">
        <f>耗电量关键数据!$B$14</f>
        <v>1.1688450000000001</v>
      </c>
      <c r="O4357" s="19">
        <f>耗电量关键数据!$B$15</f>
        <v>0.37403039999999999</v>
      </c>
      <c r="P4357" s="19">
        <f t="shared" si="614"/>
        <v>1.5428754000000002</v>
      </c>
      <c r="Q4357" s="19">
        <f t="shared" si="618"/>
        <v>1.5428754000000002</v>
      </c>
      <c r="R4357" s="20">
        <f t="shared" si="615"/>
        <v>52.2927246</v>
      </c>
      <c r="S4357" s="20">
        <f t="shared" si="619"/>
        <v>0</v>
      </c>
      <c r="T4357" s="20">
        <f>IF((T4356+R4357)&lt;0,0,IF((T4356+R4357)&gt;结论【关键目标】!C$28,结论【关键目标】!C$28,T4356+R4357))</f>
        <v>22</v>
      </c>
      <c r="U4357" s="19">
        <f>IF((T4356+R4357)&lt;结论【关键目标】!$C$28,0,(发电量计算【计算逻辑页】!R4357+发电量计算【计算逻辑页】!T4356-结论【关键目标】!$C$28))</f>
        <v>52.2927246</v>
      </c>
      <c r="V4357" s="5">
        <f t="shared" si="616"/>
        <v>18.302453609999997</v>
      </c>
      <c r="W4357" s="5">
        <f t="shared" si="617"/>
        <v>2.0907504545400002</v>
      </c>
      <c r="X4357" s="5">
        <f t="shared" si="620"/>
        <v>0</v>
      </c>
    </row>
    <row r="4358" spans="1:24" x14ac:dyDescent="0.15">
      <c r="A4358" s="7">
        <v>4357</v>
      </c>
      <c r="B4358" s="7">
        <v>7</v>
      </c>
      <c r="C4358" s="7">
        <v>1</v>
      </c>
      <c r="D4358" s="7">
        <v>13</v>
      </c>
      <c r="E4358" s="7">
        <v>182</v>
      </c>
      <c r="F4358" s="7">
        <v>25</v>
      </c>
      <c r="G4358" s="7">
        <v>567.4</v>
      </c>
      <c r="H4358" s="7">
        <f t="shared" si="612"/>
        <v>6</v>
      </c>
      <c r="I4358" s="16">
        <f t="shared" si="613"/>
        <v>45108</v>
      </c>
      <c r="J4358" s="17">
        <v>1.2267999999999999</v>
      </c>
      <c r="K4358" s="18">
        <f>G4358*结论【关键目标】!C$27*0.7735*0.001</f>
        <v>52.666068000000003</v>
      </c>
      <c r="L4358" s="5">
        <v>0</v>
      </c>
      <c r="M4358" s="5">
        <f>ABS(IF(L4358&lt;=0,L4358/耗电量关键数据!$B$6/1000,L4358/耗电量关键数据!$B$5/1000))</f>
        <v>0</v>
      </c>
      <c r="N4358" s="19">
        <f>耗电量关键数据!$B$14</f>
        <v>1.1688450000000001</v>
      </c>
      <c r="O4358" s="19">
        <f>耗电量关键数据!$B$15</f>
        <v>0.37403039999999999</v>
      </c>
      <c r="P4358" s="19">
        <f t="shared" si="614"/>
        <v>1.5428754000000002</v>
      </c>
      <c r="Q4358" s="19">
        <f t="shared" si="618"/>
        <v>1.5428754000000002</v>
      </c>
      <c r="R4358" s="20">
        <f t="shared" si="615"/>
        <v>51.123192600000003</v>
      </c>
      <c r="S4358" s="20">
        <f t="shared" si="619"/>
        <v>0</v>
      </c>
      <c r="T4358" s="20">
        <f>IF((T4357+R4358)&lt;0,0,IF((T4357+R4358)&gt;结论【关键目标】!C$28,结论【关键目标】!C$28,T4357+R4358))</f>
        <v>22</v>
      </c>
      <c r="U4358" s="19">
        <f>IF((T4357+R4358)&lt;结论【关键目标】!$C$28,0,(发电量计算【计算逻辑页】!R4358+发电量计算【计算逻辑页】!T4357-结论【关键目标】!$C$28))</f>
        <v>51.12319260000001</v>
      </c>
      <c r="V4358" s="5">
        <f t="shared" si="616"/>
        <v>17.893117410000002</v>
      </c>
      <c r="W4358" s="5">
        <f t="shared" si="617"/>
        <v>1.89279954072</v>
      </c>
      <c r="X4358" s="5">
        <f t="shared" si="620"/>
        <v>0</v>
      </c>
    </row>
    <row r="4359" spans="1:24" x14ac:dyDescent="0.15">
      <c r="A4359" s="7">
        <v>4358</v>
      </c>
      <c r="B4359" s="7">
        <v>7</v>
      </c>
      <c r="C4359" s="7">
        <v>1</v>
      </c>
      <c r="D4359" s="7">
        <v>14</v>
      </c>
      <c r="E4359" s="7">
        <v>182</v>
      </c>
      <c r="F4359" s="7">
        <v>25</v>
      </c>
      <c r="G4359" s="7">
        <v>478.9</v>
      </c>
      <c r="H4359" s="7">
        <f t="shared" si="612"/>
        <v>6</v>
      </c>
      <c r="I4359" s="16">
        <f t="shared" si="613"/>
        <v>45108</v>
      </c>
      <c r="J4359" s="17">
        <v>1.2267999999999999</v>
      </c>
      <c r="K4359" s="18">
        <f>G4359*结论【关键目标】!C$27*0.7735*0.001</f>
        <v>44.451498000000001</v>
      </c>
      <c r="L4359" s="5">
        <v>0</v>
      </c>
      <c r="M4359" s="5">
        <f>ABS(IF(L4359&lt;=0,L4359/耗电量关键数据!$B$6/1000,L4359/耗电量关键数据!$B$5/1000))</f>
        <v>0</v>
      </c>
      <c r="N4359" s="19">
        <f>耗电量关键数据!$B$14</f>
        <v>1.1688450000000001</v>
      </c>
      <c r="O4359" s="19">
        <f>耗电量关键数据!$B$15</f>
        <v>0.37403039999999999</v>
      </c>
      <c r="P4359" s="19">
        <f t="shared" si="614"/>
        <v>1.5428754000000002</v>
      </c>
      <c r="Q4359" s="19">
        <f t="shared" si="618"/>
        <v>1.5428754000000002</v>
      </c>
      <c r="R4359" s="20">
        <f t="shared" si="615"/>
        <v>42.908622600000001</v>
      </c>
      <c r="S4359" s="20">
        <f t="shared" si="619"/>
        <v>0</v>
      </c>
      <c r="T4359" s="20">
        <f>IF((T4358+R4359)&lt;0,0,IF((T4358+R4359)&gt;结论【关键目标】!C$28,结论【关键目标】!C$28,T4358+R4359))</f>
        <v>22</v>
      </c>
      <c r="U4359" s="19">
        <f>IF((T4358+R4359)&lt;结论【关键目标】!$C$28,0,(发电量计算【计算逻辑页】!R4359+发电量计算【计算逻辑页】!T4358-结论【关键目标】!$C$28))</f>
        <v>42.908622600000001</v>
      </c>
      <c r="V4359" s="5">
        <f t="shared" si="616"/>
        <v>15.018017909999999</v>
      </c>
      <c r="W4359" s="5">
        <f t="shared" si="617"/>
        <v>1.89279954072</v>
      </c>
      <c r="X4359" s="5">
        <f t="shared" si="620"/>
        <v>0</v>
      </c>
    </row>
    <row r="4360" spans="1:24" x14ac:dyDescent="0.15">
      <c r="A4360" s="7">
        <v>4359</v>
      </c>
      <c r="B4360" s="7">
        <v>7</v>
      </c>
      <c r="C4360" s="7">
        <v>1</v>
      </c>
      <c r="D4360" s="7">
        <v>15</v>
      </c>
      <c r="E4360" s="7">
        <v>182</v>
      </c>
      <c r="F4360" s="7">
        <v>25.8</v>
      </c>
      <c r="G4360" s="7">
        <v>457.1</v>
      </c>
      <c r="H4360" s="7">
        <f t="shared" si="612"/>
        <v>6</v>
      </c>
      <c r="I4360" s="16">
        <f t="shared" si="613"/>
        <v>45108</v>
      </c>
      <c r="J4360" s="17">
        <v>1.2267999999999999</v>
      </c>
      <c r="K4360" s="18">
        <f>G4360*结论【关键目标】!C$27*0.7735*0.001</f>
        <v>42.428021999999999</v>
      </c>
      <c r="L4360" s="5">
        <v>0</v>
      </c>
      <c r="M4360" s="5">
        <f>ABS(IF(L4360&lt;=0,L4360/耗电量关键数据!$B$6/1000,L4360/耗电量关键数据!$B$5/1000))</f>
        <v>0</v>
      </c>
      <c r="N4360" s="19">
        <f>耗电量关键数据!$B$14</f>
        <v>1.1688450000000001</v>
      </c>
      <c r="O4360" s="19">
        <f>耗电量关键数据!$B$15</f>
        <v>0.37403039999999999</v>
      </c>
      <c r="P4360" s="19">
        <f t="shared" si="614"/>
        <v>1.5428754000000002</v>
      </c>
      <c r="Q4360" s="19">
        <f t="shared" si="618"/>
        <v>1.5428754000000002</v>
      </c>
      <c r="R4360" s="20">
        <f t="shared" si="615"/>
        <v>40.885146599999999</v>
      </c>
      <c r="S4360" s="20">
        <f t="shared" si="619"/>
        <v>0</v>
      </c>
      <c r="T4360" s="20">
        <f>IF((T4359+R4360)&lt;0,0,IF((T4359+R4360)&gt;结论【关键目标】!C$28,结论【关键目标】!C$28,T4359+R4360))</f>
        <v>22</v>
      </c>
      <c r="U4360" s="19">
        <f>IF((T4359+R4360)&lt;结论【关键目标】!$C$28,0,(发电量计算【计算逻辑页】!R4360+发电量计算【计算逻辑页】!T4359-结论【关键目标】!$C$28))</f>
        <v>40.885146599999999</v>
      </c>
      <c r="V4360" s="5">
        <f t="shared" si="616"/>
        <v>14.309801309999999</v>
      </c>
      <c r="W4360" s="5">
        <f t="shared" si="617"/>
        <v>1.89279954072</v>
      </c>
      <c r="X4360" s="5">
        <f t="shared" si="620"/>
        <v>0</v>
      </c>
    </row>
    <row r="4361" spans="1:24" x14ac:dyDescent="0.15">
      <c r="A4361" s="7">
        <v>4360</v>
      </c>
      <c r="B4361" s="7">
        <v>7</v>
      </c>
      <c r="C4361" s="7">
        <v>1</v>
      </c>
      <c r="D4361" s="7">
        <v>16</v>
      </c>
      <c r="E4361" s="7">
        <v>182</v>
      </c>
      <c r="F4361" s="7">
        <v>27</v>
      </c>
      <c r="G4361" s="7">
        <v>347.7</v>
      </c>
      <c r="H4361" s="7">
        <f t="shared" si="612"/>
        <v>6</v>
      </c>
      <c r="I4361" s="16">
        <f t="shared" si="613"/>
        <v>45108</v>
      </c>
      <c r="J4361" s="24">
        <v>1.3551</v>
      </c>
      <c r="K4361" s="18">
        <f>G4361*结论【关键目标】!C$27*0.7735*0.001</f>
        <v>32.273513999999999</v>
      </c>
      <c r="L4361" s="5">
        <v>0</v>
      </c>
      <c r="M4361" s="5">
        <f>ABS(IF(L4361&lt;=0,L4361/耗电量关键数据!$B$6/1000,L4361/耗电量关键数据!$B$5/1000))</f>
        <v>0</v>
      </c>
      <c r="N4361" s="19">
        <f>耗电量关键数据!$B$14</f>
        <v>1.1688450000000001</v>
      </c>
      <c r="O4361" s="19">
        <f>耗电量关键数据!$B$15</f>
        <v>0.37403039999999999</v>
      </c>
      <c r="P4361" s="19">
        <f t="shared" si="614"/>
        <v>1.5428754000000002</v>
      </c>
      <c r="Q4361" s="19">
        <f t="shared" si="618"/>
        <v>1.5428754000000002</v>
      </c>
      <c r="R4361" s="20">
        <f t="shared" si="615"/>
        <v>30.730638599999999</v>
      </c>
      <c r="S4361" s="20">
        <f t="shared" si="619"/>
        <v>0</v>
      </c>
      <c r="T4361" s="20">
        <f>IF((T4360+R4361)&lt;0,0,IF((T4360+R4361)&gt;结论【关键目标】!C$28,结论【关键目标】!C$28,T4360+R4361))</f>
        <v>22</v>
      </c>
      <c r="U4361" s="19">
        <f>IF((T4360+R4361)&lt;结论【关键目标】!$C$28,0,(发电量计算【计算逻辑页】!R4361+发电量计算【计算逻辑页】!T4360-结论【关键目标】!$C$28))</f>
        <v>30.730638599999999</v>
      </c>
      <c r="V4361" s="5">
        <f t="shared" si="616"/>
        <v>10.755723509999999</v>
      </c>
      <c r="W4361" s="5">
        <f t="shared" si="617"/>
        <v>2.0907504545400002</v>
      </c>
      <c r="X4361" s="5">
        <f t="shared" si="620"/>
        <v>0</v>
      </c>
    </row>
    <row r="4362" spans="1:24" x14ac:dyDescent="0.15">
      <c r="A4362" s="7">
        <v>4361</v>
      </c>
      <c r="B4362" s="7">
        <v>7</v>
      </c>
      <c r="C4362" s="7">
        <v>1</v>
      </c>
      <c r="D4362" s="7">
        <v>17</v>
      </c>
      <c r="E4362" s="7">
        <v>182</v>
      </c>
      <c r="F4362" s="7">
        <v>27</v>
      </c>
      <c r="G4362" s="7">
        <v>227.2</v>
      </c>
      <c r="H4362" s="7">
        <f t="shared" si="612"/>
        <v>6</v>
      </c>
      <c r="I4362" s="16">
        <f t="shared" si="613"/>
        <v>45108</v>
      </c>
      <c r="J4362" s="17">
        <v>0.70809999999999995</v>
      </c>
      <c r="K4362" s="18">
        <f>G4362*结论【关键目标】!C$27*0.7735*0.001</f>
        <v>21.088704</v>
      </c>
      <c r="L4362" s="5">
        <v>0</v>
      </c>
      <c r="M4362" s="5">
        <f>ABS(IF(L4362&lt;=0,L4362/耗电量关键数据!$B$6/1000,L4362/耗电量关键数据!$B$5/1000))</f>
        <v>0</v>
      </c>
      <c r="N4362" s="19">
        <f>耗电量关键数据!$B$14</f>
        <v>1.1688450000000001</v>
      </c>
      <c r="O4362" s="19">
        <f>耗电量关键数据!$B$15</f>
        <v>0.37403039999999999</v>
      </c>
      <c r="P4362" s="19">
        <f t="shared" si="614"/>
        <v>1.5428754000000002</v>
      </c>
      <c r="Q4362" s="19">
        <f t="shared" si="618"/>
        <v>0</v>
      </c>
      <c r="R4362" s="20">
        <f t="shared" si="615"/>
        <v>21.088704</v>
      </c>
      <c r="S4362" s="20">
        <f t="shared" si="619"/>
        <v>0</v>
      </c>
      <c r="T4362" s="20">
        <f>IF((T4361+R4362)&lt;0,0,IF((T4361+R4362)&gt;结论【关键目标】!C$28,结论【关键目标】!C$28,T4361+R4362))</f>
        <v>22</v>
      </c>
      <c r="U4362" s="19">
        <f>IF((T4361+R4362)&lt;结论【关键目标】!$C$28,0,(发电量计算【计算逻辑页】!R4362+发电量计算【计算逻辑页】!T4361-结论【关键目标】!$C$28))</f>
        <v>21.088704</v>
      </c>
      <c r="V4362" s="5">
        <f t="shared" si="616"/>
        <v>7.3810463999999998</v>
      </c>
      <c r="W4362" s="5">
        <f t="shared" si="617"/>
        <v>1.0925100707400002</v>
      </c>
      <c r="X4362" s="5">
        <f t="shared" si="620"/>
        <v>0</v>
      </c>
    </row>
    <row r="4363" spans="1:24" x14ac:dyDescent="0.15">
      <c r="A4363" s="7">
        <v>4362</v>
      </c>
      <c r="B4363" s="7">
        <v>7</v>
      </c>
      <c r="C4363" s="7">
        <v>1</v>
      </c>
      <c r="D4363" s="7">
        <v>18</v>
      </c>
      <c r="E4363" s="7">
        <v>182</v>
      </c>
      <c r="F4363" s="7">
        <v>27</v>
      </c>
      <c r="G4363" s="7">
        <v>104.4</v>
      </c>
      <c r="H4363" s="7">
        <f t="shared" si="612"/>
        <v>6</v>
      </c>
      <c r="I4363" s="16">
        <f t="shared" si="613"/>
        <v>45108</v>
      </c>
      <c r="J4363" s="17">
        <v>0.70809999999999995</v>
      </c>
      <c r="K4363" s="18">
        <f>G4363*结论【关键目标】!C$27*0.7735*0.001</f>
        <v>9.6904079999999997</v>
      </c>
      <c r="L4363" s="5">
        <v>0</v>
      </c>
      <c r="M4363" s="5">
        <f>ABS(IF(L4363&lt;=0,L4363/耗电量关键数据!$B$6/1000,L4363/耗电量关键数据!$B$5/1000))</f>
        <v>0</v>
      </c>
      <c r="N4363" s="19">
        <f>耗电量关键数据!$B$14</f>
        <v>1.1688450000000001</v>
      </c>
      <c r="O4363" s="19">
        <f>耗电量关键数据!$B$15</f>
        <v>0.37403039999999999</v>
      </c>
      <c r="P4363" s="19">
        <f t="shared" si="614"/>
        <v>1.5428754000000002</v>
      </c>
      <c r="Q4363" s="19">
        <f t="shared" si="618"/>
        <v>0</v>
      </c>
      <c r="R4363" s="20">
        <f t="shared" si="615"/>
        <v>9.6904079999999997</v>
      </c>
      <c r="S4363" s="20">
        <f t="shared" si="619"/>
        <v>0</v>
      </c>
      <c r="T4363" s="20">
        <f>IF((T4362+R4363)&lt;0,0,IF((T4362+R4363)&gt;结论【关键目标】!C$28,结论【关键目标】!C$28,T4362+R4363))</f>
        <v>22</v>
      </c>
      <c r="U4363" s="19">
        <f>IF((T4362+R4363)&lt;结论【关键目标】!$C$28,0,(发电量计算【计算逻辑页】!R4363+发电量计算【计算逻辑页】!T4362-结论【关键目标】!$C$28))</f>
        <v>9.6904079999999979</v>
      </c>
      <c r="V4363" s="5">
        <f t="shared" si="616"/>
        <v>3.3916427999999992</v>
      </c>
      <c r="W4363" s="5">
        <f t="shared" si="617"/>
        <v>1.0925100707400002</v>
      </c>
      <c r="X4363" s="5">
        <f t="shared" si="620"/>
        <v>0</v>
      </c>
    </row>
    <row r="4364" spans="1:24" x14ac:dyDescent="0.15">
      <c r="A4364" s="7">
        <v>4363</v>
      </c>
      <c r="B4364" s="7">
        <v>7</v>
      </c>
      <c r="C4364" s="7">
        <v>1</v>
      </c>
      <c r="D4364" s="7">
        <v>19</v>
      </c>
      <c r="E4364" s="7">
        <v>182</v>
      </c>
      <c r="F4364" s="7">
        <v>27</v>
      </c>
      <c r="G4364" s="7">
        <v>0</v>
      </c>
      <c r="H4364" s="7">
        <f t="shared" si="612"/>
        <v>6</v>
      </c>
      <c r="I4364" s="16">
        <f t="shared" si="613"/>
        <v>45108</v>
      </c>
      <c r="J4364" s="17">
        <v>1.2267999999999999</v>
      </c>
      <c r="K4364" s="18">
        <f>G4364*结论【关键目标】!C$27*0.7735*0.001</f>
        <v>0</v>
      </c>
      <c r="L4364" s="5">
        <v>0</v>
      </c>
      <c r="M4364" s="5">
        <f>ABS(IF(L4364&lt;=0,L4364/耗电量关键数据!$B$6/1000,L4364/耗电量关键数据!$B$5/1000))</f>
        <v>0</v>
      </c>
      <c r="N4364" s="19">
        <f>耗电量关键数据!$B$14</f>
        <v>1.1688450000000001</v>
      </c>
      <c r="O4364" s="19">
        <f>耗电量关键数据!$B$15</f>
        <v>0.37403039999999999</v>
      </c>
      <c r="P4364" s="19">
        <f t="shared" si="614"/>
        <v>1.5428754000000002</v>
      </c>
      <c r="Q4364" s="19">
        <f t="shared" si="618"/>
        <v>1.5428754000000002</v>
      </c>
      <c r="R4364" s="20">
        <f t="shared" si="615"/>
        <v>-1.5428754000000002</v>
      </c>
      <c r="S4364" s="20">
        <f t="shared" si="619"/>
        <v>1.5428754000000002</v>
      </c>
      <c r="T4364" s="20">
        <f>IF((T4363+R4364)&lt;0,0,IF((T4363+R4364)&gt;结论【关键目标】!C$28,结论【关键目标】!C$28,T4363+R4364))</f>
        <v>20.4571246</v>
      </c>
      <c r="U4364" s="19">
        <f>IF((T4363+R4364)&lt;结论【关键目标】!$C$28,0,(发电量计算【计算逻辑页】!R4364+发电量计算【计算逻辑页】!T4363-结论【关键目标】!$C$28))</f>
        <v>0</v>
      </c>
      <c r="V4364" s="5">
        <f t="shared" si="616"/>
        <v>0</v>
      </c>
      <c r="W4364" s="5">
        <f t="shared" si="617"/>
        <v>0</v>
      </c>
      <c r="X4364" s="5">
        <f t="shared" si="620"/>
        <v>1.3527931507200002</v>
      </c>
    </row>
    <row r="4365" spans="1:24" x14ac:dyDescent="0.15">
      <c r="A4365" s="7">
        <v>4364</v>
      </c>
      <c r="B4365" s="7">
        <v>7</v>
      </c>
      <c r="C4365" s="7">
        <v>1</v>
      </c>
      <c r="D4365" s="7">
        <v>20</v>
      </c>
      <c r="E4365" s="7">
        <v>182</v>
      </c>
      <c r="F4365" s="7">
        <v>26.1</v>
      </c>
      <c r="G4365" s="7">
        <v>0</v>
      </c>
      <c r="H4365" s="7">
        <f t="shared" si="612"/>
        <v>6</v>
      </c>
      <c r="I4365" s="16">
        <f t="shared" si="613"/>
        <v>45108</v>
      </c>
      <c r="J4365" s="17">
        <v>1.2267999999999999</v>
      </c>
      <c r="K4365" s="18">
        <f>G4365*结论【关键目标】!C$27*0.7735*0.001</f>
        <v>0</v>
      </c>
      <c r="L4365" s="5">
        <v>0</v>
      </c>
      <c r="M4365" s="5">
        <f>ABS(IF(L4365&lt;=0,L4365/耗电量关键数据!$B$6/1000,L4365/耗电量关键数据!$B$5/1000))</f>
        <v>0</v>
      </c>
      <c r="N4365" s="19">
        <f>耗电量关键数据!$B$14</f>
        <v>1.1688450000000001</v>
      </c>
      <c r="O4365" s="19">
        <f>耗电量关键数据!$B$15</f>
        <v>0.37403039999999999</v>
      </c>
      <c r="P4365" s="19">
        <f t="shared" si="614"/>
        <v>1.5428754000000002</v>
      </c>
      <c r="Q4365" s="19">
        <f t="shared" si="618"/>
        <v>1.5428754000000002</v>
      </c>
      <c r="R4365" s="20">
        <f t="shared" si="615"/>
        <v>-1.5428754000000002</v>
      </c>
      <c r="S4365" s="20">
        <f t="shared" si="619"/>
        <v>1.5428754000000002</v>
      </c>
      <c r="T4365" s="20">
        <f>IF((T4364+R4365)&lt;0,0,IF((T4364+R4365)&gt;结论【关键目标】!C$28,结论【关键目标】!C$28,T4364+R4365))</f>
        <v>18.9142492</v>
      </c>
      <c r="U4365" s="19">
        <f>IF((T4364+R4365)&lt;结论【关键目标】!$C$28,0,(发电量计算【计算逻辑页】!R4365+发电量计算【计算逻辑页】!T4364-结论【关键目标】!$C$28))</f>
        <v>0</v>
      </c>
      <c r="V4365" s="5">
        <f t="shared" si="616"/>
        <v>0</v>
      </c>
      <c r="W4365" s="5">
        <f t="shared" si="617"/>
        <v>0</v>
      </c>
      <c r="X4365" s="5">
        <f t="shared" si="620"/>
        <v>1.3527931507200002</v>
      </c>
    </row>
    <row r="4366" spans="1:24" x14ac:dyDescent="0.15">
      <c r="A4366" s="7">
        <v>4365</v>
      </c>
      <c r="B4366" s="7">
        <v>7</v>
      </c>
      <c r="C4366" s="7">
        <v>1</v>
      </c>
      <c r="D4366" s="7">
        <v>21</v>
      </c>
      <c r="E4366" s="7">
        <v>182</v>
      </c>
      <c r="F4366" s="7">
        <v>25.1</v>
      </c>
      <c r="G4366" s="7">
        <v>0</v>
      </c>
      <c r="H4366" s="7">
        <f t="shared" si="612"/>
        <v>6</v>
      </c>
      <c r="I4366" s="16">
        <f t="shared" si="613"/>
        <v>45108</v>
      </c>
      <c r="J4366" s="17">
        <v>1.2267999999999999</v>
      </c>
      <c r="K4366" s="18">
        <f>G4366*结论【关键目标】!C$27*0.7735*0.001</f>
        <v>0</v>
      </c>
      <c r="L4366" s="5">
        <v>0</v>
      </c>
      <c r="M4366" s="5">
        <f>ABS(IF(L4366&lt;=0,L4366/耗电量关键数据!$B$6/1000,L4366/耗电量关键数据!$B$5/1000))</f>
        <v>0</v>
      </c>
      <c r="N4366" s="19">
        <f>耗电量关键数据!$B$14</f>
        <v>1.1688450000000001</v>
      </c>
      <c r="O4366" s="19">
        <f>耗电量关键数据!$B$15</f>
        <v>0.37403039999999999</v>
      </c>
      <c r="P4366" s="19">
        <f t="shared" si="614"/>
        <v>1.5428754000000002</v>
      </c>
      <c r="Q4366" s="19">
        <f t="shared" si="618"/>
        <v>1.5428754000000002</v>
      </c>
      <c r="R4366" s="20">
        <f t="shared" si="615"/>
        <v>-1.5428754000000002</v>
      </c>
      <c r="S4366" s="20">
        <f t="shared" si="619"/>
        <v>1.5428754000000002</v>
      </c>
      <c r="T4366" s="20">
        <f>IF((T4365+R4366)&lt;0,0,IF((T4365+R4366)&gt;结论【关键目标】!C$28,结论【关键目标】!C$28,T4365+R4366))</f>
        <v>17.371373800000001</v>
      </c>
      <c r="U4366" s="19">
        <f>IF((T4365+R4366)&lt;结论【关键目标】!$C$28,0,(发电量计算【计算逻辑页】!R4366+发电量计算【计算逻辑页】!T4365-结论【关键目标】!$C$28))</f>
        <v>0</v>
      </c>
      <c r="V4366" s="5">
        <f t="shared" si="616"/>
        <v>0</v>
      </c>
      <c r="W4366" s="5">
        <f t="shared" si="617"/>
        <v>0</v>
      </c>
      <c r="X4366" s="5">
        <f t="shared" si="620"/>
        <v>1.3527931507200002</v>
      </c>
    </row>
    <row r="4367" spans="1:24" x14ac:dyDescent="0.15">
      <c r="A4367" s="7">
        <v>4366</v>
      </c>
      <c r="B4367" s="7">
        <v>7</v>
      </c>
      <c r="C4367" s="7">
        <v>1</v>
      </c>
      <c r="D4367" s="7">
        <v>22</v>
      </c>
      <c r="E4367" s="7">
        <v>182</v>
      </c>
      <c r="F4367" s="7">
        <v>24</v>
      </c>
      <c r="G4367" s="7">
        <v>0</v>
      </c>
      <c r="H4367" s="7">
        <f t="shared" si="612"/>
        <v>6</v>
      </c>
      <c r="I4367" s="16">
        <f t="shared" si="613"/>
        <v>45108</v>
      </c>
      <c r="J4367" s="17">
        <v>0.70809999999999995</v>
      </c>
      <c r="K4367" s="18">
        <f>G4367*结论【关键目标】!C$27*0.7735*0.001</f>
        <v>0</v>
      </c>
      <c r="L4367" s="5">
        <v>0</v>
      </c>
      <c r="M4367" s="5">
        <f>ABS(IF(L4367&lt;=0,L4367/耗电量关键数据!$B$6/1000,L4367/耗电量关键数据!$B$5/1000))</f>
        <v>0</v>
      </c>
      <c r="N4367" s="19">
        <f>耗电量关键数据!$B$14</f>
        <v>1.1688450000000001</v>
      </c>
      <c r="O4367" s="19">
        <f>耗电量关键数据!$B$15</f>
        <v>0.37403039999999999</v>
      </c>
      <c r="P4367" s="19">
        <f t="shared" si="614"/>
        <v>1.5428754000000002</v>
      </c>
      <c r="Q4367" s="19">
        <f t="shared" si="618"/>
        <v>0</v>
      </c>
      <c r="R4367" s="20">
        <f t="shared" si="615"/>
        <v>0</v>
      </c>
      <c r="S4367" s="20">
        <f t="shared" si="619"/>
        <v>0</v>
      </c>
      <c r="T4367" s="20">
        <f>IF((T4366+R4367)&lt;0,0,IF((T4366+R4367)&gt;结论【关键目标】!C$28,结论【关键目标】!C$28,T4366+R4367))</f>
        <v>17.371373800000001</v>
      </c>
      <c r="U4367" s="19">
        <f>IF((T4366+R4367)&lt;结论【关键目标】!$C$28,0,(发电量计算【计算逻辑页】!R4367+发电量计算【计算逻辑页】!T4366-结论【关键目标】!$C$28))</f>
        <v>0</v>
      </c>
      <c r="V4367" s="5">
        <f t="shared" si="616"/>
        <v>0</v>
      </c>
      <c r="W4367" s="5">
        <f t="shared" si="617"/>
        <v>0</v>
      </c>
      <c r="X4367" s="5">
        <f t="shared" si="620"/>
        <v>0</v>
      </c>
    </row>
    <row r="4368" spans="1:24" x14ac:dyDescent="0.15">
      <c r="A4368" s="7">
        <v>4367</v>
      </c>
      <c r="B4368" s="7">
        <v>7</v>
      </c>
      <c r="C4368" s="7">
        <v>1</v>
      </c>
      <c r="D4368" s="7">
        <v>23</v>
      </c>
      <c r="E4368" s="7">
        <v>182</v>
      </c>
      <c r="F4368" s="7">
        <v>24</v>
      </c>
      <c r="G4368" s="7">
        <v>0</v>
      </c>
      <c r="H4368" s="7">
        <f t="shared" si="612"/>
        <v>6</v>
      </c>
      <c r="I4368" s="16">
        <f t="shared" si="613"/>
        <v>45108</v>
      </c>
      <c r="J4368" s="17">
        <v>0.70809999999999995</v>
      </c>
      <c r="K4368" s="18">
        <f>G4368*结论【关键目标】!C$27*0.7735*0.001</f>
        <v>0</v>
      </c>
      <c r="L4368" s="5">
        <v>0</v>
      </c>
      <c r="M4368" s="5">
        <f>ABS(IF(L4368&lt;=0,L4368/耗电量关键数据!$B$6/1000,L4368/耗电量关键数据!$B$5/1000))</f>
        <v>0</v>
      </c>
      <c r="N4368" s="19">
        <f>耗电量关键数据!$B$14</f>
        <v>1.1688450000000001</v>
      </c>
      <c r="O4368" s="19">
        <f>耗电量关键数据!$B$15</f>
        <v>0.37403039999999999</v>
      </c>
      <c r="P4368" s="19">
        <f t="shared" si="614"/>
        <v>1.5428754000000002</v>
      </c>
      <c r="Q4368" s="19">
        <f t="shared" si="618"/>
        <v>0</v>
      </c>
      <c r="R4368" s="20">
        <f t="shared" si="615"/>
        <v>0</v>
      </c>
      <c r="S4368" s="20">
        <f t="shared" si="619"/>
        <v>0</v>
      </c>
      <c r="T4368" s="20">
        <f>IF((T4367+R4368)&lt;0,0,IF((T4367+R4368)&gt;结论【关键目标】!C$28,结论【关键目标】!C$28,T4367+R4368))</f>
        <v>17.371373800000001</v>
      </c>
      <c r="U4368" s="19">
        <f>IF((T4367+R4368)&lt;结论【关键目标】!$C$28,0,(发电量计算【计算逻辑页】!R4368+发电量计算【计算逻辑页】!T4367-结论【关键目标】!$C$28))</f>
        <v>0</v>
      </c>
      <c r="V4368" s="5">
        <f t="shared" si="616"/>
        <v>0</v>
      </c>
      <c r="W4368" s="5">
        <f t="shared" si="617"/>
        <v>0</v>
      </c>
      <c r="X4368" s="5">
        <f t="shared" si="620"/>
        <v>0</v>
      </c>
    </row>
    <row r="4369" spans="1:24" x14ac:dyDescent="0.15">
      <c r="A4369" s="7">
        <v>4368</v>
      </c>
      <c r="B4369" s="7">
        <v>7</v>
      </c>
      <c r="C4369" s="7">
        <v>1</v>
      </c>
      <c r="D4369" s="7">
        <v>24</v>
      </c>
      <c r="E4369" s="7">
        <v>182</v>
      </c>
      <c r="F4369" s="7">
        <v>23.8</v>
      </c>
      <c r="G4369" s="7">
        <v>0</v>
      </c>
      <c r="H4369" s="7">
        <f t="shared" si="612"/>
        <v>6</v>
      </c>
      <c r="I4369" s="16">
        <f t="shared" si="613"/>
        <v>45108</v>
      </c>
      <c r="J4369" s="17">
        <v>0.2407</v>
      </c>
      <c r="K4369" s="18">
        <f>G4369*结论【关键目标】!C$27*0.7735*0.001</f>
        <v>0</v>
      </c>
      <c r="L4369" s="5">
        <v>0</v>
      </c>
      <c r="M4369" s="5">
        <f>ABS(IF(L4369&lt;=0,L4369/耗电量关键数据!$B$6/1000,L4369/耗电量关键数据!$B$5/1000))</f>
        <v>0</v>
      </c>
      <c r="N4369" s="19">
        <f>耗电量关键数据!$B$14</f>
        <v>1.1688450000000001</v>
      </c>
      <c r="O4369" s="19">
        <f>耗电量关键数据!$B$15</f>
        <v>0.37403039999999999</v>
      </c>
      <c r="P4369" s="19">
        <f t="shared" si="614"/>
        <v>1.5428754000000002</v>
      </c>
      <c r="Q4369" s="19">
        <f t="shared" si="618"/>
        <v>0</v>
      </c>
      <c r="R4369" s="20">
        <f t="shared" si="615"/>
        <v>0</v>
      </c>
      <c r="S4369" s="20">
        <f t="shared" si="619"/>
        <v>0</v>
      </c>
      <c r="T4369" s="20">
        <f>IF((T4368+R4369)&lt;0,0,IF((T4368+R4369)&gt;结论【关键目标】!C$28,结论【关键目标】!C$28,T4368+R4369))</f>
        <v>17.371373800000001</v>
      </c>
      <c r="U4369" s="19">
        <f>IF((T4368+R4369)&lt;结论【关键目标】!$C$28,0,(发电量计算【计算逻辑页】!R4369+发电量计算【计算逻辑页】!T4368-结论【关键目标】!$C$28))</f>
        <v>0</v>
      </c>
      <c r="V4369" s="5">
        <f t="shared" si="616"/>
        <v>0</v>
      </c>
      <c r="W4369" s="5">
        <f t="shared" si="617"/>
        <v>0</v>
      </c>
      <c r="X4369" s="5">
        <f t="shared" si="620"/>
        <v>0</v>
      </c>
    </row>
    <row r="4370" spans="1:24" x14ac:dyDescent="0.15">
      <c r="A4370" s="7">
        <v>4369</v>
      </c>
      <c r="B4370" s="7">
        <v>7</v>
      </c>
      <c r="C4370" s="7">
        <v>2</v>
      </c>
      <c r="D4370" s="7">
        <v>1</v>
      </c>
      <c r="E4370" s="7">
        <v>183</v>
      </c>
      <c r="F4370" s="7">
        <v>23</v>
      </c>
      <c r="G4370" s="7">
        <v>0</v>
      </c>
      <c r="H4370" s="7">
        <f t="shared" si="612"/>
        <v>7</v>
      </c>
      <c r="I4370" s="16">
        <f t="shared" si="613"/>
        <v>45109</v>
      </c>
      <c r="J4370" s="17">
        <v>0.2407</v>
      </c>
      <c r="K4370" s="18">
        <f>G4370*结论【关键目标】!C$27*0.7735*0.001</f>
        <v>0</v>
      </c>
      <c r="L4370" s="5">
        <v>0</v>
      </c>
      <c r="M4370" s="5">
        <f>ABS(IF(L4370&lt;=0,L4370/耗电量关键数据!$B$6/1000,L4370/耗电量关键数据!$B$5/1000))</f>
        <v>0</v>
      </c>
      <c r="N4370" s="19">
        <f>耗电量关键数据!$B$14</f>
        <v>1.1688450000000001</v>
      </c>
      <c r="O4370" s="19">
        <f>耗电量关键数据!$B$15</f>
        <v>0.37403039999999999</v>
      </c>
      <c r="P4370" s="19">
        <f t="shared" si="614"/>
        <v>1.5428754000000002</v>
      </c>
      <c r="Q4370" s="19">
        <f t="shared" si="618"/>
        <v>0</v>
      </c>
      <c r="R4370" s="20">
        <f t="shared" si="615"/>
        <v>0</v>
      </c>
      <c r="S4370" s="20">
        <f t="shared" si="619"/>
        <v>0</v>
      </c>
      <c r="T4370" s="20">
        <f>IF((T4369+R4370)&lt;0,0,IF((T4369+R4370)&gt;结论【关键目标】!C$28,结论【关键目标】!C$28,T4369+R4370))</f>
        <v>17.371373800000001</v>
      </c>
      <c r="U4370" s="19">
        <f>IF((T4369+R4370)&lt;结论【关键目标】!$C$28,0,(发电量计算【计算逻辑页】!R4370+发电量计算【计算逻辑页】!T4369-结论【关键目标】!$C$28))</f>
        <v>0</v>
      </c>
      <c r="V4370" s="5">
        <f t="shared" si="616"/>
        <v>0</v>
      </c>
      <c r="W4370" s="5">
        <f t="shared" si="617"/>
        <v>0</v>
      </c>
      <c r="X4370" s="5">
        <f t="shared" si="620"/>
        <v>0</v>
      </c>
    </row>
    <row r="4371" spans="1:24" x14ac:dyDescent="0.15">
      <c r="A4371" s="7">
        <v>4370</v>
      </c>
      <c r="B4371" s="7">
        <v>7</v>
      </c>
      <c r="C4371" s="7">
        <v>2</v>
      </c>
      <c r="D4371" s="7">
        <v>2</v>
      </c>
      <c r="E4371" s="7">
        <v>183</v>
      </c>
      <c r="F4371" s="7">
        <v>23</v>
      </c>
      <c r="G4371" s="7">
        <v>0</v>
      </c>
      <c r="H4371" s="7">
        <f t="shared" si="612"/>
        <v>7</v>
      </c>
      <c r="I4371" s="16">
        <f t="shared" si="613"/>
        <v>45109</v>
      </c>
      <c r="J4371" s="17">
        <v>0.2407</v>
      </c>
      <c r="K4371" s="18">
        <f>G4371*结论【关键目标】!C$27*0.7735*0.001</f>
        <v>0</v>
      </c>
      <c r="L4371" s="5">
        <v>0</v>
      </c>
      <c r="M4371" s="5">
        <f>ABS(IF(L4371&lt;=0,L4371/耗电量关键数据!$B$6/1000,L4371/耗电量关键数据!$B$5/1000))</f>
        <v>0</v>
      </c>
      <c r="N4371" s="19">
        <f>耗电量关键数据!$B$14</f>
        <v>1.1688450000000001</v>
      </c>
      <c r="O4371" s="19">
        <f>耗电量关键数据!$B$15</f>
        <v>0.37403039999999999</v>
      </c>
      <c r="P4371" s="19">
        <f t="shared" si="614"/>
        <v>1.5428754000000002</v>
      </c>
      <c r="Q4371" s="19">
        <f t="shared" si="618"/>
        <v>0</v>
      </c>
      <c r="R4371" s="20">
        <f t="shared" si="615"/>
        <v>0</v>
      </c>
      <c r="S4371" s="20">
        <f t="shared" si="619"/>
        <v>0</v>
      </c>
      <c r="T4371" s="20">
        <f>IF((T4370+R4371)&lt;0,0,IF((T4370+R4371)&gt;结论【关键目标】!C$28,结论【关键目标】!C$28,T4370+R4371))</f>
        <v>17.371373800000001</v>
      </c>
      <c r="U4371" s="19">
        <f>IF((T4370+R4371)&lt;结论【关键目标】!$C$28,0,(发电量计算【计算逻辑页】!R4371+发电量计算【计算逻辑页】!T4370-结论【关键目标】!$C$28))</f>
        <v>0</v>
      </c>
      <c r="V4371" s="5">
        <f t="shared" si="616"/>
        <v>0</v>
      </c>
      <c r="W4371" s="5">
        <f t="shared" si="617"/>
        <v>0</v>
      </c>
      <c r="X4371" s="5">
        <f t="shared" si="620"/>
        <v>0</v>
      </c>
    </row>
    <row r="4372" spans="1:24" x14ac:dyDescent="0.15">
      <c r="A4372" s="7">
        <v>4371</v>
      </c>
      <c r="B4372" s="7">
        <v>7</v>
      </c>
      <c r="C4372" s="7">
        <v>2</v>
      </c>
      <c r="D4372" s="7">
        <v>3</v>
      </c>
      <c r="E4372" s="7">
        <v>183</v>
      </c>
      <c r="F4372" s="7">
        <v>23.3</v>
      </c>
      <c r="G4372" s="7">
        <v>0</v>
      </c>
      <c r="H4372" s="7">
        <f t="shared" si="612"/>
        <v>7</v>
      </c>
      <c r="I4372" s="16">
        <f t="shared" si="613"/>
        <v>45109</v>
      </c>
      <c r="J4372" s="17">
        <v>0.2407</v>
      </c>
      <c r="K4372" s="18">
        <f>G4372*结论【关键目标】!C$27*0.7735*0.001</f>
        <v>0</v>
      </c>
      <c r="L4372" s="5">
        <v>0</v>
      </c>
      <c r="M4372" s="5">
        <f>ABS(IF(L4372&lt;=0,L4372/耗电量关键数据!$B$6/1000,L4372/耗电量关键数据!$B$5/1000))</f>
        <v>0</v>
      </c>
      <c r="N4372" s="19">
        <f>耗电量关键数据!$B$14</f>
        <v>1.1688450000000001</v>
      </c>
      <c r="O4372" s="19">
        <f>耗电量关键数据!$B$15</f>
        <v>0.37403039999999999</v>
      </c>
      <c r="P4372" s="19">
        <f t="shared" si="614"/>
        <v>1.5428754000000002</v>
      </c>
      <c r="Q4372" s="19">
        <f t="shared" si="618"/>
        <v>0</v>
      </c>
      <c r="R4372" s="20">
        <f t="shared" si="615"/>
        <v>0</v>
      </c>
      <c r="S4372" s="20">
        <f t="shared" si="619"/>
        <v>0</v>
      </c>
      <c r="T4372" s="20">
        <f>IF((T4371+R4372)&lt;0,0,IF((T4371+R4372)&gt;结论【关键目标】!C$28,结论【关键目标】!C$28,T4371+R4372))</f>
        <v>17.371373800000001</v>
      </c>
      <c r="U4372" s="19">
        <f>IF((T4371+R4372)&lt;结论【关键目标】!$C$28,0,(发电量计算【计算逻辑页】!R4372+发电量计算【计算逻辑页】!T4371-结论【关键目标】!$C$28))</f>
        <v>0</v>
      </c>
      <c r="V4372" s="5">
        <f t="shared" si="616"/>
        <v>0</v>
      </c>
      <c r="W4372" s="5">
        <f t="shared" si="617"/>
        <v>0</v>
      </c>
      <c r="X4372" s="5">
        <f t="shared" si="620"/>
        <v>0</v>
      </c>
    </row>
    <row r="4373" spans="1:24" x14ac:dyDescent="0.15">
      <c r="A4373" s="7">
        <v>4372</v>
      </c>
      <c r="B4373" s="7">
        <v>7</v>
      </c>
      <c r="C4373" s="7">
        <v>2</v>
      </c>
      <c r="D4373" s="7">
        <v>4</v>
      </c>
      <c r="E4373" s="7">
        <v>183</v>
      </c>
      <c r="F4373" s="7">
        <v>23</v>
      </c>
      <c r="G4373" s="7">
        <v>0</v>
      </c>
      <c r="H4373" s="7">
        <f t="shared" si="612"/>
        <v>7</v>
      </c>
      <c r="I4373" s="16">
        <f t="shared" si="613"/>
        <v>45109</v>
      </c>
      <c r="J4373" s="17">
        <v>0.2407</v>
      </c>
      <c r="K4373" s="18">
        <f>G4373*结论【关键目标】!C$27*0.7735*0.001</f>
        <v>0</v>
      </c>
      <c r="L4373" s="5">
        <v>0</v>
      </c>
      <c r="M4373" s="5">
        <f>ABS(IF(L4373&lt;=0,L4373/耗电量关键数据!$B$6/1000,L4373/耗电量关键数据!$B$5/1000))</f>
        <v>0</v>
      </c>
      <c r="N4373" s="19">
        <f>耗电量关键数据!$B$14</f>
        <v>1.1688450000000001</v>
      </c>
      <c r="O4373" s="19">
        <f>耗电量关键数据!$B$15</f>
        <v>0.37403039999999999</v>
      </c>
      <c r="P4373" s="19">
        <f t="shared" si="614"/>
        <v>1.5428754000000002</v>
      </c>
      <c r="Q4373" s="19">
        <f t="shared" si="618"/>
        <v>0</v>
      </c>
      <c r="R4373" s="20">
        <f t="shared" si="615"/>
        <v>0</v>
      </c>
      <c r="S4373" s="20">
        <f t="shared" si="619"/>
        <v>0</v>
      </c>
      <c r="T4373" s="20">
        <f>IF((T4372+R4373)&lt;0,0,IF((T4372+R4373)&gt;结论【关键目标】!C$28,结论【关键目标】!C$28,T4372+R4373))</f>
        <v>17.371373800000001</v>
      </c>
      <c r="U4373" s="19">
        <f>IF((T4372+R4373)&lt;结论【关键目标】!$C$28,0,(发电量计算【计算逻辑页】!R4373+发电量计算【计算逻辑页】!T4372-结论【关键目标】!$C$28))</f>
        <v>0</v>
      </c>
      <c r="V4373" s="5">
        <f t="shared" si="616"/>
        <v>0</v>
      </c>
      <c r="W4373" s="5">
        <f t="shared" si="617"/>
        <v>0</v>
      </c>
      <c r="X4373" s="5">
        <f t="shared" si="620"/>
        <v>0</v>
      </c>
    </row>
    <row r="4374" spans="1:24" x14ac:dyDescent="0.15">
      <c r="A4374" s="7">
        <v>4373</v>
      </c>
      <c r="B4374" s="7">
        <v>7</v>
      </c>
      <c r="C4374" s="7">
        <v>2</v>
      </c>
      <c r="D4374" s="7">
        <v>5</v>
      </c>
      <c r="E4374" s="7">
        <v>183</v>
      </c>
      <c r="F4374" s="7">
        <v>22</v>
      </c>
      <c r="G4374" s="7">
        <v>5.7</v>
      </c>
      <c r="H4374" s="7">
        <f t="shared" si="612"/>
        <v>7</v>
      </c>
      <c r="I4374" s="16">
        <f t="shared" si="613"/>
        <v>45109</v>
      </c>
      <c r="J4374" s="17">
        <v>0.2407</v>
      </c>
      <c r="K4374" s="18">
        <f>G4374*结论【关键目标】!C$27*0.7735*0.001</f>
        <v>0.52907399999999993</v>
      </c>
      <c r="L4374" s="5">
        <v>0</v>
      </c>
      <c r="M4374" s="5">
        <f>ABS(IF(L4374&lt;=0,L4374/耗电量关键数据!$B$6/1000,L4374/耗电量关键数据!$B$5/1000))</f>
        <v>0</v>
      </c>
      <c r="N4374" s="19">
        <f>耗电量关键数据!$B$14</f>
        <v>1.1688450000000001</v>
      </c>
      <c r="O4374" s="19">
        <f>耗电量关键数据!$B$15</f>
        <v>0.37403039999999999</v>
      </c>
      <c r="P4374" s="19">
        <f t="shared" si="614"/>
        <v>1.5428754000000002</v>
      </c>
      <c r="Q4374" s="19">
        <f t="shared" si="618"/>
        <v>0</v>
      </c>
      <c r="R4374" s="20">
        <f t="shared" si="615"/>
        <v>0.52907399999999993</v>
      </c>
      <c r="S4374" s="20">
        <f t="shared" si="619"/>
        <v>0</v>
      </c>
      <c r="T4374" s="20">
        <f>IF((T4373+R4374)&lt;0,0,IF((T4373+R4374)&gt;结论【关键目标】!C$28,结论【关键目标】!C$28,T4373+R4374))</f>
        <v>17.900447800000002</v>
      </c>
      <c r="U4374" s="19">
        <f>IF((T4373+R4374)&lt;结论【关键目标】!$C$28,0,(发电量计算【计算逻辑页】!R4374+发电量计算【计算逻辑页】!T4373-结论【关键目标】!$C$28))</f>
        <v>0</v>
      </c>
      <c r="V4374" s="5">
        <f t="shared" si="616"/>
        <v>0</v>
      </c>
      <c r="W4374" s="5">
        <f t="shared" si="617"/>
        <v>0.12734811179999997</v>
      </c>
      <c r="X4374" s="5">
        <f t="shared" si="620"/>
        <v>0</v>
      </c>
    </row>
    <row r="4375" spans="1:24" x14ac:dyDescent="0.15">
      <c r="A4375" s="7">
        <v>4374</v>
      </c>
      <c r="B4375" s="7">
        <v>7</v>
      </c>
      <c r="C4375" s="7">
        <v>2</v>
      </c>
      <c r="D4375" s="7">
        <v>6</v>
      </c>
      <c r="E4375" s="7">
        <v>183</v>
      </c>
      <c r="F4375" s="7">
        <v>21.2</v>
      </c>
      <c r="G4375" s="7">
        <v>83.6</v>
      </c>
      <c r="H4375" s="7">
        <f t="shared" si="612"/>
        <v>7</v>
      </c>
      <c r="I4375" s="16">
        <f t="shared" si="613"/>
        <v>45109</v>
      </c>
      <c r="J4375" s="17">
        <v>0.2407</v>
      </c>
      <c r="K4375" s="18">
        <f>G4375*结论【关键目标】!C$27*0.7735*0.001</f>
        <v>7.7597519999999998</v>
      </c>
      <c r="L4375" s="5">
        <v>0</v>
      </c>
      <c r="M4375" s="5">
        <f>ABS(IF(L4375&lt;=0,L4375/耗电量关键数据!$B$6/1000,L4375/耗电量关键数据!$B$5/1000))</f>
        <v>0</v>
      </c>
      <c r="N4375" s="19">
        <f>耗电量关键数据!$B$14</f>
        <v>1.1688450000000001</v>
      </c>
      <c r="O4375" s="19">
        <f>耗电量关键数据!$B$15</f>
        <v>0.37403039999999999</v>
      </c>
      <c r="P4375" s="19">
        <f t="shared" si="614"/>
        <v>1.5428754000000002</v>
      </c>
      <c r="Q4375" s="19">
        <f t="shared" si="618"/>
        <v>0</v>
      </c>
      <c r="R4375" s="20">
        <f t="shared" si="615"/>
        <v>7.7597519999999998</v>
      </c>
      <c r="S4375" s="20">
        <f t="shared" si="619"/>
        <v>0</v>
      </c>
      <c r="T4375" s="20">
        <f>IF((T4374+R4375)&lt;0,0,IF((T4374+R4375)&gt;结论【关键目标】!C$28,结论【关键目标】!C$28,T4374+R4375))</f>
        <v>22</v>
      </c>
      <c r="U4375" s="19">
        <f>IF((T4374+R4375)&lt;结论【关键目标】!$C$28,0,(发电量计算【计算逻辑页】!R4375+发电量计算【计算逻辑页】!T4374-结论【关键目标】!$C$28))</f>
        <v>3.6601998000000009</v>
      </c>
      <c r="V4375" s="5">
        <f t="shared" si="616"/>
        <v>0</v>
      </c>
      <c r="W4375" s="5">
        <f t="shared" si="617"/>
        <v>0.37137010878000004</v>
      </c>
      <c r="X4375" s="5">
        <f t="shared" si="620"/>
        <v>0</v>
      </c>
    </row>
    <row r="4376" spans="1:24" x14ac:dyDescent="0.15">
      <c r="A4376" s="7">
        <v>4375</v>
      </c>
      <c r="B4376" s="7">
        <v>7</v>
      </c>
      <c r="C4376" s="7">
        <v>2</v>
      </c>
      <c r="D4376" s="7">
        <v>7</v>
      </c>
      <c r="E4376" s="7">
        <v>183</v>
      </c>
      <c r="F4376" s="7">
        <v>21</v>
      </c>
      <c r="G4376" s="7">
        <v>199.6</v>
      </c>
      <c r="H4376" s="7">
        <f t="shared" si="612"/>
        <v>7</v>
      </c>
      <c r="I4376" s="16">
        <f t="shared" si="613"/>
        <v>45109</v>
      </c>
      <c r="J4376" s="17">
        <v>0.2407</v>
      </c>
      <c r="K4376" s="18">
        <f>G4376*结论【关键目标】!C$27*0.7735*0.001</f>
        <v>18.526872000000001</v>
      </c>
      <c r="L4376" s="5">
        <v>0</v>
      </c>
      <c r="M4376" s="5">
        <f>ABS(IF(L4376&lt;=0,L4376/耗电量关键数据!$B$6/1000,L4376/耗电量关键数据!$B$5/1000))</f>
        <v>0</v>
      </c>
      <c r="N4376" s="19">
        <f>耗电量关键数据!$B$14</f>
        <v>1.1688450000000001</v>
      </c>
      <c r="O4376" s="19">
        <f>耗电量关键数据!$B$15</f>
        <v>0.37403039999999999</v>
      </c>
      <c r="P4376" s="19">
        <f t="shared" si="614"/>
        <v>1.5428754000000002</v>
      </c>
      <c r="Q4376" s="19">
        <f t="shared" si="618"/>
        <v>0</v>
      </c>
      <c r="R4376" s="20">
        <f t="shared" si="615"/>
        <v>18.526872000000001</v>
      </c>
      <c r="S4376" s="20">
        <f t="shared" si="619"/>
        <v>0</v>
      </c>
      <c r="T4376" s="20">
        <f>IF((T4375+R4376)&lt;0,0,IF((T4375+R4376)&gt;结论【关键目标】!C$28,结论【关键目标】!C$28,T4375+R4376))</f>
        <v>22</v>
      </c>
      <c r="U4376" s="19">
        <f>IF((T4375+R4376)&lt;结论【关键目标】!$C$28,0,(发电量计算【计算逻辑页】!R4376+发电量计算【计算逻辑页】!T4375-结论【关键目标】!$C$28))</f>
        <v>18.526871999999997</v>
      </c>
      <c r="V4376" s="5">
        <f t="shared" si="616"/>
        <v>0</v>
      </c>
      <c r="W4376" s="5">
        <f t="shared" si="617"/>
        <v>0.37137010878000004</v>
      </c>
      <c r="X4376" s="5">
        <f t="shared" si="620"/>
        <v>0</v>
      </c>
    </row>
    <row r="4377" spans="1:24" x14ac:dyDescent="0.15">
      <c r="A4377" s="7">
        <v>4376</v>
      </c>
      <c r="B4377" s="7">
        <v>7</v>
      </c>
      <c r="C4377" s="7">
        <v>2</v>
      </c>
      <c r="D4377" s="7">
        <v>8</v>
      </c>
      <c r="E4377" s="7">
        <v>183</v>
      </c>
      <c r="F4377" s="7">
        <v>24</v>
      </c>
      <c r="G4377" s="7">
        <v>400.1</v>
      </c>
      <c r="H4377" s="7">
        <f t="shared" si="612"/>
        <v>7</v>
      </c>
      <c r="I4377" s="16">
        <f t="shared" si="613"/>
        <v>45109</v>
      </c>
      <c r="J4377" s="17">
        <v>0.70809999999999995</v>
      </c>
      <c r="K4377" s="18">
        <f>G4377*结论【关键目标】!C$27*0.7735*0.001</f>
        <v>37.137281999999999</v>
      </c>
      <c r="L4377" s="5">
        <v>0</v>
      </c>
      <c r="M4377" s="5">
        <f>ABS(IF(L4377&lt;=0,L4377/耗电量关键数据!$B$6/1000,L4377/耗电量关键数据!$B$5/1000))</f>
        <v>0</v>
      </c>
      <c r="N4377" s="19">
        <f>耗电量关键数据!$B$14</f>
        <v>1.1688450000000001</v>
      </c>
      <c r="O4377" s="19">
        <f>耗电量关键数据!$B$15</f>
        <v>0.37403039999999999</v>
      </c>
      <c r="P4377" s="19">
        <f t="shared" si="614"/>
        <v>1.5428754000000002</v>
      </c>
      <c r="Q4377" s="19">
        <f t="shared" si="618"/>
        <v>0</v>
      </c>
      <c r="R4377" s="20">
        <f t="shared" si="615"/>
        <v>37.137281999999999</v>
      </c>
      <c r="S4377" s="20">
        <f t="shared" si="619"/>
        <v>0</v>
      </c>
      <c r="T4377" s="20">
        <f>IF((T4376+R4377)&lt;0,0,IF((T4376+R4377)&gt;结论【关键目标】!C$28,结论【关键目标】!C$28,T4376+R4377))</f>
        <v>22</v>
      </c>
      <c r="U4377" s="19">
        <f>IF((T4376+R4377)&lt;结论【关键目标】!$C$28,0,(发电量计算【计算逻辑页】!R4377+发电量计算【计算逻辑页】!T4376-结论【关键目标】!$C$28))</f>
        <v>37.137281999999999</v>
      </c>
      <c r="V4377" s="5">
        <f t="shared" si="616"/>
        <v>12.998048699999998</v>
      </c>
      <c r="W4377" s="5">
        <f t="shared" si="617"/>
        <v>1.0925100707400002</v>
      </c>
      <c r="X4377" s="5">
        <f t="shared" si="620"/>
        <v>0</v>
      </c>
    </row>
    <row r="4378" spans="1:24" x14ac:dyDescent="0.15">
      <c r="A4378" s="7">
        <v>4377</v>
      </c>
      <c r="B4378" s="7">
        <v>7</v>
      </c>
      <c r="C4378" s="7">
        <v>2</v>
      </c>
      <c r="D4378" s="7">
        <v>9</v>
      </c>
      <c r="E4378" s="7">
        <v>183</v>
      </c>
      <c r="F4378" s="7">
        <v>24.8</v>
      </c>
      <c r="G4378" s="7">
        <v>526.79999999999995</v>
      </c>
      <c r="H4378" s="7">
        <f t="shared" si="612"/>
        <v>7</v>
      </c>
      <c r="I4378" s="16">
        <f t="shared" si="613"/>
        <v>45109</v>
      </c>
      <c r="J4378" s="17">
        <v>0.70809999999999995</v>
      </c>
      <c r="K4378" s="18">
        <f>G4378*结论【关键目标】!C$27*0.7735*0.001</f>
        <v>48.897575999999994</v>
      </c>
      <c r="L4378" s="5">
        <v>0</v>
      </c>
      <c r="M4378" s="5">
        <f>ABS(IF(L4378&lt;=0,L4378/耗电量关键数据!$B$6/1000,L4378/耗电量关键数据!$B$5/1000))</f>
        <v>0</v>
      </c>
      <c r="N4378" s="19">
        <f>耗电量关键数据!$B$14</f>
        <v>1.1688450000000001</v>
      </c>
      <c r="O4378" s="19">
        <f>耗电量关键数据!$B$15</f>
        <v>0.37403039999999999</v>
      </c>
      <c r="P4378" s="19">
        <f t="shared" si="614"/>
        <v>1.5428754000000002</v>
      </c>
      <c r="Q4378" s="19">
        <f t="shared" si="618"/>
        <v>0</v>
      </c>
      <c r="R4378" s="20">
        <f t="shared" si="615"/>
        <v>48.897575999999994</v>
      </c>
      <c r="S4378" s="20">
        <f t="shared" si="619"/>
        <v>0</v>
      </c>
      <c r="T4378" s="20">
        <f>IF((T4377+R4378)&lt;0,0,IF((T4377+R4378)&gt;结论【关键目标】!C$28,结论【关键目标】!C$28,T4377+R4378))</f>
        <v>22</v>
      </c>
      <c r="U4378" s="19">
        <f>IF((T4377+R4378)&lt;结论【关键目标】!$C$28,0,(发电量计算【计算逻辑页】!R4378+发电量计算【计算逻辑页】!T4377-结论【关键目标】!$C$28))</f>
        <v>48.897575999999987</v>
      </c>
      <c r="V4378" s="5">
        <f t="shared" si="616"/>
        <v>17.114151599999992</v>
      </c>
      <c r="W4378" s="5">
        <f t="shared" si="617"/>
        <v>1.0925100707400002</v>
      </c>
      <c r="X4378" s="5">
        <f t="shared" si="620"/>
        <v>0</v>
      </c>
    </row>
    <row r="4379" spans="1:24" x14ac:dyDescent="0.15">
      <c r="A4379" s="7">
        <v>4378</v>
      </c>
      <c r="B4379" s="7">
        <v>7</v>
      </c>
      <c r="C4379" s="7">
        <v>2</v>
      </c>
      <c r="D4379" s="7">
        <v>10</v>
      </c>
      <c r="E4379" s="7">
        <v>183</v>
      </c>
      <c r="F4379" s="7">
        <v>27</v>
      </c>
      <c r="G4379" s="7">
        <v>725.1</v>
      </c>
      <c r="H4379" s="7">
        <f t="shared" si="612"/>
        <v>7</v>
      </c>
      <c r="I4379" s="16">
        <f t="shared" si="613"/>
        <v>45109</v>
      </c>
      <c r="J4379" s="17">
        <v>0.70809999999999995</v>
      </c>
      <c r="K4379" s="18">
        <f>G4379*结论【关键目标】!C$27*0.7735*0.001</f>
        <v>67.303781999999998</v>
      </c>
      <c r="L4379" s="5">
        <v>0</v>
      </c>
      <c r="M4379" s="5">
        <f>ABS(IF(L4379&lt;=0,L4379/耗电量关键数据!$B$6/1000,L4379/耗电量关键数据!$B$5/1000))</f>
        <v>0</v>
      </c>
      <c r="N4379" s="19">
        <f>耗电量关键数据!$B$14</f>
        <v>1.1688450000000001</v>
      </c>
      <c r="O4379" s="19">
        <f>耗电量关键数据!$B$15</f>
        <v>0.37403039999999999</v>
      </c>
      <c r="P4379" s="19">
        <f t="shared" si="614"/>
        <v>1.5428754000000002</v>
      </c>
      <c r="Q4379" s="19">
        <f t="shared" si="618"/>
        <v>0</v>
      </c>
      <c r="R4379" s="20">
        <f t="shared" si="615"/>
        <v>67.303781999999998</v>
      </c>
      <c r="S4379" s="20">
        <f t="shared" si="619"/>
        <v>0</v>
      </c>
      <c r="T4379" s="20">
        <f>IF((T4378+R4379)&lt;0,0,IF((T4378+R4379)&gt;结论【关键目标】!C$28,结论【关键目标】!C$28,T4378+R4379))</f>
        <v>22</v>
      </c>
      <c r="U4379" s="19">
        <f>IF((T4378+R4379)&lt;结论【关键目标】!$C$28,0,(发电量计算【计算逻辑页】!R4379+发电量计算【计算逻辑页】!T4378-结论【关键目标】!$C$28))</f>
        <v>67.303781999999998</v>
      </c>
      <c r="V4379" s="5">
        <f t="shared" si="616"/>
        <v>23.556323699999997</v>
      </c>
      <c r="W4379" s="5">
        <f t="shared" si="617"/>
        <v>1.0925100707400002</v>
      </c>
      <c r="X4379" s="5">
        <f t="shared" si="620"/>
        <v>0</v>
      </c>
    </row>
    <row r="4380" spans="1:24" x14ac:dyDescent="0.15">
      <c r="A4380" s="7">
        <v>4379</v>
      </c>
      <c r="B4380" s="7">
        <v>7</v>
      </c>
      <c r="C4380" s="7">
        <v>2</v>
      </c>
      <c r="D4380" s="7">
        <v>11</v>
      </c>
      <c r="E4380" s="7">
        <v>183</v>
      </c>
      <c r="F4380" s="7">
        <v>28</v>
      </c>
      <c r="G4380" s="7">
        <v>742.7</v>
      </c>
      <c r="H4380" s="7">
        <f t="shared" si="612"/>
        <v>7</v>
      </c>
      <c r="I4380" s="16">
        <f t="shared" si="613"/>
        <v>45109</v>
      </c>
      <c r="J4380" s="24">
        <v>1.3551</v>
      </c>
      <c r="K4380" s="18">
        <f>G4380*结论【关键目标】!C$27*0.7735*0.001</f>
        <v>68.93741399999999</v>
      </c>
      <c r="L4380" s="5">
        <v>0</v>
      </c>
      <c r="M4380" s="5">
        <f>ABS(IF(L4380&lt;=0,L4380/耗电量关键数据!$B$6/1000,L4380/耗电量关键数据!$B$5/1000))</f>
        <v>0</v>
      </c>
      <c r="N4380" s="19">
        <f>耗电量关键数据!$B$14</f>
        <v>1.1688450000000001</v>
      </c>
      <c r="O4380" s="19">
        <f>耗电量关键数据!$B$15</f>
        <v>0.37403039999999999</v>
      </c>
      <c r="P4380" s="19">
        <f t="shared" si="614"/>
        <v>1.5428754000000002</v>
      </c>
      <c r="Q4380" s="19">
        <f t="shared" si="618"/>
        <v>1.5428754000000002</v>
      </c>
      <c r="R4380" s="20">
        <f t="shared" si="615"/>
        <v>67.39453859999999</v>
      </c>
      <c r="S4380" s="20">
        <f t="shared" si="619"/>
        <v>0</v>
      </c>
      <c r="T4380" s="20">
        <f>IF((T4379+R4380)&lt;0,0,IF((T4379+R4380)&gt;结论【关键目标】!C$28,结论【关键目标】!C$28,T4379+R4380))</f>
        <v>22</v>
      </c>
      <c r="U4380" s="19">
        <f>IF((T4379+R4380)&lt;结论【关键目标】!$C$28,0,(发电量计算【计算逻辑页】!R4380+发电量计算【计算逻辑页】!T4379-结论【关键目标】!$C$28))</f>
        <v>67.39453859999999</v>
      </c>
      <c r="V4380" s="5">
        <f t="shared" si="616"/>
        <v>23.588088509999995</v>
      </c>
      <c r="W4380" s="5">
        <f t="shared" si="617"/>
        <v>2.0907504545400002</v>
      </c>
      <c r="X4380" s="5">
        <f t="shared" si="620"/>
        <v>0</v>
      </c>
    </row>
    <row r="4381" spans="1:24" x14ac:dyDescent="0.15">
      <c r="A4381" s="7">
        <v>4380</v>
      </c>
      <c r="B4381" s="7">
        <v>7</v>
      </c>
      <c r="C4381" s="7">
        <v>2</v>
      </c>
      <c r="D4381" s="7">
        <v>12</v>
      </c>
      <c r="E4381" s="7">
        <v>183</v>
      </c>
      <c r="F4381" s="7">
        <v>28.5</v>
      </c>
      <c r="G4381" s="7">
        <v>740.9</v>
      </c>
      <c r="H4381" s="7">
        <f t="shared" si="612"/>
        <v>7</v>
      </c>
      <c r="I4381" s="16">
        <f t="shared" si="613"/>
        <v>45109</v>
      </c>
      <c r="J4381" s="24">
        <v>1.3551</v>
      </c>
      <c r="K4381" s="18">
        <f>G4381*结论【关键目标】!C$27*0.7735*0.001</f>
        <v>68.77033800000001</v>
      </c>
      <c r="L4381" s="5">
        <v>0</v>
      </c>
      <c r="M4381" s="5">
        <f>ABS(IF(L4381&lt;=0,L4381/耗电量关键数据!$B$6/1000,L4381/耗电量关键数据!$B$5/1000))</f>
        <v>0</v>
      </c>
      <c r="N4381" s="19">
        <f>耗电量关键数据!$B$14</f>
        <v>1.1688450000000001</v>
      </c>
      <c r="O4381" s="19">
        <f>耗电量关键数据!$B$15</f>
        <v>0.37403039999999999</v>
      </c>
      <c r="P4381" s="19">
        <f t="shared" si="614"/>
        <v>1.5428754000000002</v>
      </c>
      <c r="Q4381" s="19">
        <f t="shared" si="618"/>
        <v>1.5428754000000002</v>
      </c>
      <c r="R4381" s="20">
        <f t="shared" si="615"/>
        <v>67.22746260000001</v>
      </c>
      <c r="S4381" s="20">
        <f t="shared" si="619"/>
        <v>0</v>
      </c>
      <c r="T4381" s="20">
        <f>IF((T4380+R4381)&lt;0,0,IF((T4380+R4381)&gt;结论【关键目标】!C$28,结论【关键目标】!C$28,T4380+R4381))</f>
        <v>22</v>
      </c>
      <c r="U4381" s="19">
        <f>IF((T4380+R4381)&lt;结论【关键目标】!$C$28,0,(发电量计算【计算逻辑页】!R4381+发电量计算【计算逻辑页】!T4380-结论【关键目标】!$C$28))</f>
        <v>67.22746260000001</v>
      </c>
      <c r="V4381" s="5">
        <f t="shared" si="616"/>
        <v>23.529611910000003</v>
      </c>
      <c r="W4381" s="5">
        <f t="shared" si="617"/>
        <v>2.0907504545400002</v>
      </c>
      <c r="X4381" s="5">
        <f t="shared" si="620"/>
        <v>0</v>
      </c>
    </row>
    <row r="4382" spans="1:24" x14ac:dyDescent="0.15">
      <c r="A4382" s="7">
        <v>4381</v>
      </c>
      <c r="B4382" s="7">
        <v>7</v>
      </c>
      <c r="C4382" s="7">
        <v>2</v>
      </c>
      <c r="D4382" s="7">
        <v>13</v>
      </c>
      <c r="E4382" s="7">
        <v>183</v>
      </c>
      <c r="F4382" s="7">
        <v>30</v>
      </c>
      <c r="G4382" s="7">
        <v>751.6</v>
      </c>
      <c r="H4382" s="7">
        <f t="shared" si="612"/>
        <v>7</v>
      </c>
      <c r="I4382" s="16">
        <f t="shared" si="613"/>
        <v>45109</v>
      </c>
      <c r="J4382" s="17">
        <v>1.2267999999999999</v>
      </c>
      <c r="K4382" s="18">
        <f>G4382*结论【关键目标】!C$27*0.7735*0.001</f>
        <v>69.763512000000006</v>
      </c>
      <c r="L4382" s="5">
        <v>0</v>
      </c>
      <c r="M4382" s="5">
        <f>ABS(IF(L4382&lt;=0,L4382/耗电量关键数据!$B$6/1000,L4382/耗电量关键数据!$B$5/1000))</f>
        <v>0</v>
      </c>
      <c r="N4382" s="19">
        <f>耗电量关键数据!$B$14</f>
        <v>1.1688450000000001</v>
      </c>
      <c r="O4382" s="19">
        <f>耗电量关键数据!$B$15</f>
        <v>0.37403039999999999</v>
      </c>
      <c r="P4382" s="19">
        <f t="shared" si="614"/>
        <v>1.5428754000000002</v>
      </c>
      <c r="Q4382" s="19">
        <f t="shared" si="618"/>
        <v>1.5428754000000002</v>
      </c>
      <c r="R4382" s="20">
        <f t="shared" si="615"/>
        <v>68.220636600000006</v>
      </c>
      <c r="S4382" s="20">
        <f t="shared" si="619"/>
        <v>0</v>
      </c>
      <c r="T4382" s="20">
        <f>IF((T4381+R4382)&lt;0,0,IF((T4381+R4382)&gt;结论【关键目标】!C$28,结论【关键目标】!C$28,T4381+R4382))</f>
        <v>22</v>
      </c>
      <c r="U4382" s="19">
        <f>IF((T4381+R4382)&lt;结论【关键目标】!$C$28,0,(发电量计算【计算逻辑页】!R4382+发电量计算【计算逻辑页】!T4381-结论【关键目标】!$C$28))</f>
        <v>68.220636600000006</v>
      </c>
      <c r="V4382" s="5">
        <f t="shared" si="616"/>
        <v>23.877222809999999</v>
      </c>
      <c r="W4382" s="5">
        <f t="shared" si="617"/>
        <v>1.89279954072</v>
      </c>
      <c r="X4382" s="5">
        <f t="shared" si="620"/>
        <v>0</v>
      </c>
    </row>
    <row r="4383" spans="1:24" x14ac:dyDescent="0.15">
      <c r="A4383" s="7">
        <v>4382</v>
      </c>
      <c r="B4383" s="7">
        <v>7</v>
      </c>
      <c r="C4383" s="7">
        <v>2</v>
      </c>
      <c r="D4383" s="7">
        <v>14</v>
      </c>
      <c r="E4383" s="7">
        <v>183</v>
      </c>
      <c r="F4383" s="7">
        <v>31</v>
      </c>
      <c r="G4383" s="7">
        <v>674.6</v>
      </c>
      <c r="H4383" s="7">
        <f t="shared" si="612"/>
        <v>7</v>
      </c>
      <c r="I4383" s="16">
        <f t="shared" si="613"/>
        <v>45109</v>
      </c>
      <c r="J4383" s="17">
        <v>1.2267999999999999</v>
      </c>
      <c r="K4383" s="18">
        <f>G4383*结论【关键目标】!C$27*0.7735*0.001</f>
        <v>62.616371999999998</v>
      </c>
      <c r="L4383" s="5">
        <v>0</v>
      </c>
      <c r="M4383" s="5">
        <f>ABS(IF(L4383&lt;=0,L4383/耗电量关键数据!$B$6/1000,L4383/耗电量关键数据!$B$5/1000))</f>
        <v>0</v>
      </c>
      <c r="N4383" s="19">
        <f>耗电量关键数据!$B$14</f>
        <v>1.1688450000000001</v>
      </c>
      <c r="O4383" s="19">
        <f>耗电量关键数据!$B$15</f>
        <v>0.37403039999999999</v>
      </c>
      <c r="P4383" s="19">
        <f t="shared" si="614"/>
        <v>1.5428754000000002</v>
      </c>
      <c r="Q4383" s="19">
        <f t="shared" si="618"/>
        <v>1.5428754000000002</v>
      </c>
      <c r="R4383" s="20">
        <f t="shared" si="615"/>
        <v>61.073496599999999</v>
      </c>
      <c r="S4383" s="20">
        <f t="shared" si="619"/>
        <v>0</v>
      </c>
      <c r="T4383" s="20">
        <f>IF((T4382+R4383)&lt;0,0,IF((T4382+R4383)&gt;结论【关键目标】!C$28,结论【关键目标】!C$28,T4382+R4383))</f>
        <v>22</v>
      </c>
      <c r="U4383" s="19">
        <f>IF((T4382+R4383)&lt;结论【关键目标】!$C$28,0,(发电量计算【计算逻辑页】!R4383+发电量计算【计算逻辑页】!T4382-结论【关键目标】!$C$28))</f>
        <v>61.073496599999999</v>
      </c>
      <c r="V4383" s="5">
        <f t="shared" si="616"/>
        <v>21.375723809999997</v>
      </c>
      <c r="W4383" s="5">
        <f t="shared" si="617"/>
        <v>1.89279954072</v>
      </c>
      <c r="X4383" s="5">
        <f t="shared" si="620"/>
        <v>0</v>
      </c>
    </row>
    <row r="4384" spans="1:24" x14ac:dyDescent="0.15">
      <c r="A4384" s="7">
        <v>4383</v>
      </c>
      <c r="B4384" s="7">
        <v>7</v>
      </c>
      <c r="C4384" s="7">
        <v>2</v>
      </c>
      <c r="D4384" s="7">
        <v>15</v>
      </c>
      <c r="E4384" s="7">
        <v>183</v>
      </c>
      <c r="F4384" s="7">
        <v>30.7</v>
      </c>
      <c r="G4384" s="7">
        <v>530.6</v>
      </c>
      <c r="H4384" s="7">
        <f t="shared" si="612"/>
        <v>7</v>
      </c>
      <c r="I4384" s="16">
        <f t="shared" si="613"/>
        <v>45109</v>
      </c>
      <c r="J4384" s="17">
        <v>1.2267999999999999</v>
      </c>
      <c r="K4384" s="18">
        <f>G4384*结论【关键目标】!C$27*0.7735*0.001</f>
        <v>49.250292000000002</v>
      </c>
      <c r="L4384" s="5">
        <v>0</v>
      </c>
      <c r="M4384" s="5">
        <f>ABS(IF(L4384&lt;=0,L4384/耗电量关键数据!$B$6/1000,L4384/耗电量关键数据!$B$5/1000))</f>
        <v>0</v>
      </c>
      <c r="N4384" s="19">
        <f>耗电量关键数据!$B$14</f>
        <v>1.1688450000000001</v>
      </c>
      <c r="O4384" s="19">
        <f>耗电量关键数据!$B$15</f>
        <v>0.37403039999999999</v>
      </c>
      <c r="P4384" s="19">
        <f t="shared" si="614"/>
        <v>1.5428754000000002</v>
      </c>
      <c r="Q4384" s="19">
        <f t="shared" si="618"/>
        <v>1.5428754000000002</v>
      </c>
      <c r="R4384" s="20">
        <f t="shared" si="615"/>
        <v>47.707416600000002</v>
      </c>
      <c r="S4384" s="20">
        <f t="shared" si="619"/>
        <v>0</v>
      </c>
      <c r="T4384" s="20">
        <f>IF((T4383+R4384)&lt;0,0,IF((T4383+R4384)&gt;结论【关键目标】!C$28,结论【关键目标】!C$28,T4383+R4384))</f>
        <v>22</v>
      </c>
      <c r="U4384" s="19">
        <f>IF((T4383+R4384)&lt;结论【关键目标】!$C$28,0,(发电量计算【计算逻辑页】!R4384+发电量计算【计算逻辑页】!T4383-结论【关键目标】!$C$28))</f>
        <v>47.707416600000002</v>
      </c>
      <c r="V4384" s="5">
        <f t="shared" si="616"/>
        <v>16.697595809999999</v>
      </c>
      <c r="W4384" s="5">
        <f t="shared" si="617"/>
        <v>1.89279954072</v>
      </c>
      <c r="X4384" s="5">
        <f t="shared" si="620"/>
        <v>0</v>
      </c>
    </row>
    <row r="4385" spans="1:24" x14ac:dyDescent="0.15">
      <c r="A4385" s="7">
        <v>4384</v>
      </c>
      <c r="B4385" s="7">
        <v>7</v>
      </c>
      <c r="C4385" s="7">
        <v>2</v>
      </c>
      <c r="D4385" s="7">
        <v>16</v>
      </c>
      <c r="E4385" s="7">
        <v>183</v>
      </c>
      <c r="F4385" s="7">
        <v>32</v>
      </c>
      <c r="G4385" s="7">
        <v>437.5</v>
      </c>
      <c r="H4385" s="7">
        <f t="shared" si="612"/>
        <v>7</v>
      </c>
      <c r="I4385" s="16">
        <f t="shared" si="613"/>
        <v>45109</v>
      </c>
      <c r="J4385" s="24">
        <v>1.3551</v>
      </c>
      <c r="K4385" s="18">
        <f>G4385*结论【关键目标】!C$27*0.7735*0.001</f>
        <v>40.608750000000001</v>
      </c>
      <c r="L4385" s="5">
        <v>0</v>
      </c>
      <c r="M4385" s="5">
        <f>ABS(IF(L4385&lt;=0,L4385/耗电量关键数据!$B$6/1000,L4385/耗电量关键数据!$B$5/1000))</f>
        <v>0</v>
      </c>
      <c r="N4385" s="19">
        <f>耗电量关键数据!$B$14</f>
        <v>1.1688450000000001</v>
      </c>
      <c r="O4385" s="19">
        <f>耗电量关键数据!$B$15</f>
        <v>0.37403039999999999</v>
      </c>
      <c r="P4385" s="19">
        <f t="shared" si="614"/>
        <v>1.5428754000000002</v>
      </c>
      <c r="Q4385" s="19">
        <f t="shared" si="618"/>
        <v>1.5428754000000002</v>
      </c>
      <c r="R4385" s="20">
        <f t="shared" si="615"/>
        <v>39.065874600000001</v>
      </c>
      <c r="S4385" s="20">
        <f t="shared" si="619"/>
        <v>0</v>
      </c>
      <c r="T4385" s="20">
        <f>IF((T4384+R4385)&lt;0,0,IF((T4384+R4385)&gt;结论【关键目标】!C$28,结论【关键目标】!C$28,T4384+R4385))</f>
        <v>22</v>
      </c>
      <c r="U4385" s="19">
        <f>IF((T4384+R4385)&lt;结论【关键目标】!$C$28,0,(发电量计算【计算逻辑页】!R4385+发电量计算【计算逻辑页】!T4384-结论【关键目标】!$C$28))</f>
        <v>39.065874600000001</v>
      </c>
      <c r="V4385" s="5">
        <f t="shared" si="616"/>
        <v>13.673056109999999</v>
      </c>
      <c r="W4385" s="5">
        <f t="shared" si="617"/>
        <v>2.0907504545400002</v>
      </c>
      <c r="X4385" s="5">
        <f t="shared" si="620"/>
        <v>0</v>
      </c>
    </row>
    <row r="4386" spans="1:24" x14ac:dyDescent="0.15">
      <c r="A4386" s="7">
        <v>4385</v>
      </c>
      <c r="B4386" s="7">
        <v>7</v>
      </c>
      <c r="C4386" s="7">
        <v>2</v>
      </c>
      <c r="D4386" s="7">
        <v>17</v>
      </c>
      <c r="E4386" s="7">
        <v>183</v>
      </c>
      <c r="F4386" s="7">
        <v>32</v>
      </c>
      <c r="G4386" s="7">
        <v>276.39999999999998</v>
      </c>
      <c r="H4386" s="7">
        <f t="shared" si="612"/>
        <v>7</v>
      </c>
      <c r="I4386" s="16">
        <f t="shared" si="613"/>
        <v>45109</v>
      </c>
      <c r="J4386" s="17">
        <v>0.70809999999999995</v>
      </c>
      <c r="K4386" s="18">
        <f>G4386*结论【关键目标】!C$27*0.7735*0.001</f>
        <v>25.655448</v>
      </c>
      <c r="L4386" s="5">
        <v>0</v>
      </c>
      <c r="M4386" s="5">
        <f>ABS(IF(L4386&lt;=0,L4386/耗电量关键数据!$B$6/1000,L4386/耗电量关键数据!$B$5/1000))</f>
        <v>0</v>
      </c>
      <c r="N4386" s="19">
        <f>耗电量关键数据!$B$14</f>
        <v>1.1688450000000001</v>
      </c>
      <c r="O4386" s="19">
        <f>耗电量关键数据!$B$15</f>
        <v>0.37403039999999999</v>
      </c>
      <c r="P4386" s="19">
        <f t="shared" si="614"/>
        <v>1.5428754000000002</v>
      </c>
      <c r="Q4386" s="19">
        <f t="shared" si="618"/>
        <v>0</v>
      </c>
      <c r="R4386" s="20">
        <f t="shared" si="615"/>
        <v>25.655448</v>
      </c>
      <c r="S4386" s="20">
        <f t="shared" si="619"/>
        <v>0</v>
      </c>
      <c r="T4386" s="20">
        <f>IF((T4385+R4386)&lt;0,0,IF((T4385+R4386)&gt;结论【关键目标】!C$28,结论【关键目标】!C$28,T4385+R4386))</f>
        <v>22</v>
      </c>
      <c r="U4386" s="19">
        <f>IF((T4385+R4386)&lt;结论【关键目标】!$C$28,0,(发电量计算【计算逻辑页】!R4386+发电量计算【计算逻辑页】!T4385-结论【关键目标】!$C$28))</f>
        <v>25.655448</v>
      </c>
      <c r="V4386" s="5">
        <f t="shared" si="616"/>
        <v>8.9794067999999996</v>
      </c>
      <c r="W4386" s="5">
        <f t="shared" si="617"/>
        <v>1.0925100707400002</v>
      </c>
      <c r="X4386" s="5">
        <f t="shared" si="620"/>
        <v>0</v>
      </c>
    </row>
    <row r="4387" spans="1:24" x14ac:dyDescent="0.15">
      <c r="A4387" s="7">
        <v>4386</v>
      </c>
      <c r="B4387" s="7">
        <v>7</v>
      </c>
      <c r="C4387" s="7">
        <v>2</v>
      </c>
      <c r="D4387" s="7">
        <v>18</v>
      </c>
      <c r="E4387" s="7">
        <v>183</v>
      </c>
      <c r="F4387" s="7">
        <v>31.1</v>
      </c>
      <c r="G4387" s="7">
        <v>112.4</v>
      </c>
      <c r="H4387" s="7">
        <f t="shared" si="612"/>
        <v>7</v>
      </c>
      <c r="I4387" s="16">
        <f t="shared" si="613"/>
        <v>45109</v>
      </c>
      <c r="J4387" s="17">
        <v>0.70809999999999995</v>
      </c>
      <c r="K4387" s="18">
        <f>G4387*结论【关键目标】!C$27*0.7735*0.001</f>
        <v>10.432967999999999</v>
      </c>
      <c r="L4387" s="5">
        <v>0</v>
      </c>
      <c r="M4387" s="5">
        <f>ABS(IF(L4387&lt;=0,L4387/耗电量关键数据!$B$6/1000,L4387/耗电量关键数据!$B$5/1000))</f>
        <v>0</v>
      </c>
      <c r="N4387" s="19">
        <f>耗电量关键数据!$B$14</f>
        <v>1.1688450000000001</v>
      </c>
      <c r="O4387" s="19">
        <f>耗电量关键数据!$B$15</f>
        <v>0.37403039999999999</v>
      </c>
      <c r="P4387" s="19">
        <f t="shared" si="614"/>
        <v>1.5428754000000002</v>
      </c>
      <c r="Q4387" s="19">
        <f t="shared" si="618"/>
        <v>0</v>
      </c>
      <c r="R4387" s="20">
        <f t="shared" si="615"/>
        <v>10.432967999999999</v>
      </c>
      <c r="S4387" s="20">
        <f t="shared" si="619"/>
        <v>0</v>
      </c>
      <c r="T4387" s="20">
        <f>IF((T4386+R4387)&lt;0,0,IF((T4386+R4387)&gt;结论【关键目标】!C$28,结论【关键目标】!C$28,T4386+R4387))</f>
        <v>22</v>
      </c>
      <c r="U4387" s="19">
        <f>IF((T4386+R4387)&lt;结论【关键目标】!$C$28,0,(发电量计算【计算逻辑页】!R4387+发电量计算【计算逻辑页】!T4386-结论【关键目标】!$C$28))</f>
        <v>10.432968000000002</v>
      </c>
      <c r="V4387" s="5">
        <f t="shared" si="616"/>
        <v>3.6515388000000004</v>
      </c>
      <c r="W4387" s="5">
        <f t="shared" si="617"/>
        <v>1.0925100707400002</v>
      </c>
      <c r="X4387" s="5">
        <f t="shared" si="620"/>
        <v>0</v>
      </c>
    </row>
    <row r="4388" spans="1:24" x14ac:dyDescent="0.15">
      <c r="A4388" s="7">
        <v>4387</v>
      </c>
      <c r="B4388" s="7">
        <v>7</v>
      </c>
      <c r="C4388" s="7">
        <v>2</v>
      </c>
      <c r="D4388" s="7">
        <v>19</v>
      </c>
      <c r="E4388" s="7">
        <v>183</v>
      </c>
      <c r="F4388" s="7">
        <v>32</v>
      </c>
      <c r="G4388" s="7">
        <v>0</v>
      </c>
      <c r="H4388" s="7">
        <f t="shared" si="612"/>
        <v>7</v>
      </c>
      <c r="I4388" s="16">
        <f t="shared" si="613"/>
        <v>45109</v>
      </c>
      <c r="J4388" s="17">
        <v>1.2267999999999999</v>
      </c>
      <c r="K4388" s="18">
        <f>G4388*结论【关键目标】!C$27*0.7735*0.001</f>
        <v>0</v>
      </c>
      <c r="L4388" s="5">
        <v>0</v>
      </c>
      <c r="M4388" s="5">
        <f>ABS(IF(L4388&lt;=0,L4388/耗电量关键数据!$B$6/1000,L4388/耗电量关键数据!$B$5/1000))</f>
        <v>0</v>
      </c>
      <c r="N4388" s="19">
        <f>耗电量关键数据!$B$14</f>
        <v>1.1688450000000001</v>
      </c>
      <c r="O4388" s="19">
        <f>耗电量关键数据!$B$15</f>
        <v>0.37403039999999999</v>
      </c>
      <c r="P4388" s="19">
        <f t="shared" si="614"/>
        <v>1.5428754000000002</v>
      </c>
      <c r="Q4388" s="19">
        <f t="shared" si="618"/>
        <v>1.5428754000000002</v>
      </c>
      <c r="R4388" s="20">
        <f t="shared" si="615"/>
        <v>-1.5428754000000002</v>
      </c>
      <c r="S4388" s="20">
        <f t="shared" si="619"/>
        <v>1.5428754000000002</v>
      </c>
      <c r="T4388" s="20">
        <f>IF((T4387+R4388)&lt;0,0,IF((T4387+R4388)&gt;结论【关键目标】!C$28,结论【关键目标】!C$28,T4387+R4388))</f>
        <v>20.4571246</v>
      </c>
      <c r="U4388" s="19">
        <f>IF((T4387+R4388)&lt;结论【关键目标】!$C$28,0,(发电量计算【计算逻辑页】!R4388+发电量计算【计算逻辑页】!T4387-结论【关键目标】!$C$28))</f>
        <v>0</v>
      </c>
      <c r="V4388" s="5">
        <f t="shared" si="616"/>
        <v>0</v>
      </c>
      <c r="W4388" s="5">
        <f t="shared" si="617"/>
        <v>0</v>
      </c>
      <c r="X4388" s="5">
        <f t="shared" si="620"/>
        <v>1.3527931507200002</v>
      </c>
    </row>
    <row r="4389" spans="1:24" x14ac:dyDescent="0.15">
      <c r="A4389" s="7">
        <v>4388</v>
      </c>
      <c r="B4389" s="7">
        <v>7</v>
      </c>
      <c r="C4389" s="7">
        <v>2</v>
      </c>
      <c r="D4389" s="7">
        <v>20</v>
      </c>
      <c r="E4389" s="7">
        <v>183</v>
      </c>
      <c r="F4389" s="7">
        <v>30</v>
      </c>
      <c r="G4389" s="7">
        <v>0</v>
      </c>
      <c r="H4389" s="7">
        <f t="shared" si="612"/>
        <v>7</v>
      </c>
      <c r="I4389" s="16">
        <f t="shared" si="613"/>
        <v>45109</v>
      </c>
      <c r="J4389" s="17">
        <v>1.2267999999999999</v>
      </c>
      <c r="K4389" s="18">
        <f>G4389*结论【关键目标】!C$27*0.7735*0.001</f>
        <v>0</v>
      </c>
      <c r="L4389" s="5">
        <v>0</v>
      </c>
      <c r="M4389" s="5">
        <f>ABS(IF(L4389&lt;=0,L4389/耗电量关键数据!$B$6/1000,L4389/耗电量关键数据!$B$5/1000))</f>
        <v>0</v>
      </c>
      <c r="N4389" s="19">
        <f>耗电量关键数据!$B$14</f>
        <v>1.1688450000000001</v>
      </c>
      <c r="O4389" s="19">
        <f>耗电量关键数据!$B$15</f>
        <v>0.37403039999999999</v>
      </c>
      <c r="P4389" s="19">
        <f t="shared" si="614"/>
        <v>1.5428754000000002</v>
      </c>
      <c r="Q4389" s="19">
        <f t="shared" si="618"/>
        <v>1.5428754000000002</v>
      </c>
      <c r="R4389" s="20">
        <f t="shared" si="615"/>
        <v>-1.5428754000000002</v>
      </c>
      <c r="S4389" s="20">
        <f t="shared" si="619"/>
        <v>1.5428754000000002</v>
      </c>
      <c r="T4389" s="20">
        <f>IF((T4388+R4389)&lt;0,0,IF((T4388+R4389)&gt;结论【关键目标】!C$28,结论【关键目标】!C$28,T4388+R4389))</f>
        <v>18.9142492</v>
      </c>
      <c r="U4389" s="19">
        <f>IF((T4388+R4389)&lt;结论【关键目标】!$C$28,0,(发电量计算【计算逻辑页】!R4389+发电量计算【计算逻辑页】!T4388-结论【关键目标】!$C$28))</f>
        <v>0</v>
      </c>
      <c r="V4389" s="5">
        <f t="shared" si="616"/>
        <v>0</v>
      </c>
      <c r="W4389" s="5">
        <f t="shared" si="617"/>
        <v>0</v>
      </c>
      <c r="X4389" s="5">
        <f t="shared" si="620"/>
        <v>1.3527931507200002</v>
      </c>
    </row>
    <row r="4390" spans="1:24" x14ac:dyDescent="0.15">
      <c r="A4390" s="7">
        <v>4389</v>
      </c>
      <c r="B4390" s="7">
        <v>7</v>
      </c>
      <c r="C4390" s="7">
        <v>2</v>
      </c>
      <c r="D4390" s="7">
        <v>21</v>
      </c>
      <c r="E4390" s="7">
        <v>183</v>
      </c>
      <c r="F4390" s="7">
        <v>28.6</v>
      </c>
      <c r="G4390" s="7">
        <v>0</v>
      </c>
      <c r="H4390" s="7">
        <f t="shared" si="612"/>
        <v>7</v>
      </c>
      <c r="I4390" s="16">
        <f t="shared" si="613"/>
        <v>45109</v>
      </c>
      <c r="J4390" s="17">
        <v>1.2267999999999999</v>
      </c>
      <c r="K4390" s="18">
        <f>G4390*结论【关键目标】!C$27*0.7735*0.001</f>
        <v>0</v>
      </c>
      <c r="L4390" s="5">
        <v>0</v>
      </c>
      <c r="M4390" s="5">
        <f>ABS(IF(L4390&lt;=0,L4390/耗电量关键数据!$B$6/1000,L4390/耗电量关键数据!$B$5/1000))</f>
        <v>0</v>
      </c>
      <c r="N4390" s="19">
        <f>耗电量关键数据!$B$14</f>
        <v>1.1688450000000001</v>
      </c>
      <c r="O4390" s="19">
        <f>耗电量关键数据!$B$15</f>
        <v>0.37403039999999999</v>
      </c>
      <c r="P4390" s="19">
        <f t="shared" si="614"/>
        <v>1.5428754000000002</v>
      </c>
      <c r="Q4390" s="19">
        <f t="shared" si="618"/>
        <v>1.5428754000000002</v>
      </c>
      <c r="R4390" s="20">
        <f t="shared" si="615"/>
        <v>-1.5428754000000002</v>
      </c>
      <c r="S4390" s="20">
        <f t="shared" si="619"/>
        <v>1.5428754000000002</v>
      </c>
      <c r="T4390" s="20">
        <f>IF((T4389+R4390)&lt;0,0,IF((T4389+R4390)&gt;结论【关键目标】!C$28,结论【关键目标】!C$28,T4389+R4390))</f>
        <v>17.371373800000001</v>
      </c>
      <c r="U4390" s="19">
        <f>IF((T4389+R4390)&lt;结论【关键目标】!$C$28,0,(发电量计算【计算逻辑页】!R4390+发电量计算【计算逻辑页】!T4389-结论【关键目标】!$C$28))</f>
        <v>0</v>
      </c>
      <c r="V4390" s="5">
        <f t="shared" si="616"/>
        <v>0</v>
      </c>
      <c r="W4390" s="5">
        <f t="shared" si="617"/>
        <v>0</v>
      </c>
      <c r="X4390" s="5">
        <f t="shared" si="620"/>
        <v>1.3527931507200002</v>
      </c>
    </row>
    <row r="4391" spans="1:24" x14ac:dyDescent="0.15">
      <c r="A4391" s="7">
        <v>4390</v>
      </c>
      <c r="B4391" s="7">
        <v>7</v>
      </c>
      <c r="C4391" s="7">
        <v>2</v>
      </c>
      <c r="D4391" s="7">
        <v>22</v>
      </c>
      <c r="E4391" s="7">
        <v>183</v>
      </c>
      <c r="F4391" s="7">
        <v>27</v>
      </c>
      <c r="G4391" s="7">
        <v>0</v>
      </c>
      <c r="H4391" s="7">
        <f t="shared" si="612"/>
        <v>7</v>
      </c>
      <c r="I4391" s="16">
        <f t="shared" si="613"/>
        <v>45109</v>
      </c>
      <c r="J4391" s="17">
        <v>0.70809999999999995</v>
      </c>
      <c r="K4391" s="18">
        <f>G4391*结论【关键目标】!C$27*0.7735*0.001</f>
        <v>0</v>
      </c>
      <c r="L4391" s="5">
        <v>0</v>
      </c>
      <c r="M4391" s="5">
        <f>ABS(IF(L4391&lt;=0,L4391/耗电量关键数据!$B$6/1000,L4391/耗电量关键数据!$B$5/1000))</f>
        <v>0</v>
      </c>
      <c r="N4391" s="19">
        <f>耗电量关键数据!$B$14</f>
        <v>1.1688450000000001</v>
      </c>
      <c r="O4391" s="19">
        <f>耗电量关键数据!$B$15</f>
        <v>0.37403039999999999</v>
      </c>
      <c r="P4391" s="19">
        <f t="shared" si="614"/>
        <v>1.5428754000000002</v>
      </c>
      <c r="Q4391" s="19">
        <f t="shared" si="618"/>
        <v>0</v>
      </c>
      <c r="R4391" s="20">
        <f t="shared" si="615"/>
        <v>0</v>
      </c>
      <c r="S4391" s="20">
        <f t="shared" si="619"/>
        <v>0</v>
      </c>
      <c r="T4391" s="20">
        <f>IF((T4390+R4391)&lt;0,0,IF((T4390+R4391)&gt;结论【关键目标】!C$28,结论【关键目标】!C$28,T4390+R4391))</f>
        <v>17.371373800000001</v>
      </c>
      <c r="U4391" s="19">
        <f>IF((T4390+R4391)&lt;结论【关键目标】!$C$28,0,(发电量计算【计算逻辑页】!R4391+发电量计算【计算逻辑页】!T4390-结论【关键目标】!$C$28))</f>
        <v>0</v>
      </c>
      <c r="V4391" s="5">
        <f t="shared" si="616"/>
        <v>0</v>
      </c>
      <c r="W4391" s="5">
        <f t="shared" si="617"/>
        <v>0</v>
      </c>
      <c r="X4391" s="5">
        <f t="shared" si="620"/>
        <v>0</v>
      </c>
    </row>
    <row r="4392" spans="1:24" x14ac:dyDescent="0.15">
      <c r="A4392" s="7">
        <v>4391</v>
      </c>
      <c r="B4392" s="7">
        <v>7</v>
      </c>
      <c r="C4392" s="7">
        <v>2</v>
      </c>
      <c r="D4392" s="7">
        <v>23</v>
      </c>
      <c r="E4392" s="7">
        <v>183</v>
      </c>
      <c r="F4392" s="7">
        <v>26</v>
      </c>
      <c r="G4392" s="7">
        <v>0</v>
      </c>
      <c r="H4392" s="7">
        <f t="shared" si="612"/>
        <v>7</v>
      </c>
      <c r="I4392" s="16">
        <f t="shared" si="613"/>
        <v>45109</v>
      </c>
      <c r="J4392" s="17">
        <v>0.70809999999999995</v>
      </c>
      <c r="K4392" s="18">
        <f>G4392*结论【关键目标】!C$27*0.7735*0.001</f>
        <v>0</v>
      </c>
      <c r="L4392" s="5">
        <v>0</v>
      </c>
      <c r="M4392" s="5">
        <f>ABS(IF(L4392&lt;=0,L4392/耗电量关键数据!$B$6/1000,L4392/耗电量关键数据!$B$5/1000))</f>
        <v>0</v>
      </c>
      <c r="N4392" s="19">
        <f>耗电量关键数据!$B$14</f>
        <v>1.1688450000000001</v>
      </c>
      <c r="O4392" s="19">
        <f>耗电量关键数据!$B$15</f>
        <v>0.37403039999999999</v>
      </c>
      <c r="P4392" s="19">
        <f t="shared" si="614"/>
        <v>1.5428754000000002</v>
      </c>
      <c r="Q4392" s="19">
        <f t="shared" si="618"/>
        <v>0</v>
      </c>
      <c r="R4392" s="20">
        <f t="shared" si="615"/>
        <v>0</v>
      </c>
      <c r="S4392" s="20">
        <f t="shared" si="619"/>
        <v>0</v>
      </c>
      <c r="T4392" s="20">
        <f>IF((T4391+R4392)&lt;0,0,IF((T4391+R4392)&gt;结论【关键目标】!C$28,结论【关键目标】!C$28,T4391+R4392))</f>
        <v>17.371373800000001</v>
      </c>
      <c r="U4392" s="19">
        <f>IF((T4391+R4392)&lt;结论【关键目标】!$C$28,0,(发电量计算【计算逻辑页】!R4392+发电量计算【计算逻辑页】!T4391-结论【关键目标】!$C$28))</f>
        <v>0</v>
      </c>
      <c r="V4392" s="5">
        <f t="shared" si="616"/>
        <v>0</v>
      </c>
      <c r="W4392" s="5">
        <f t="shared" si="617"/>
        <v>0</v>
      </c>
      <c r="X4392" s="5">
        <f t="shared" si="620"/>
        <v>0</v>
      </c>
    </row>
    <row r="4393" spans="1:24" x14ac:dyDescent="0.15">
      <c r="A4393" s="7">
        <v>4392</v>
      </c>
      <c r="B4393" s="7">
        <v>7</v>
      </c>
      <c r="C4393" s="7">
        <v>2</v>
      </c>
      <c r="D4393" s="7">
        <v>24</v>
      </c>
      <c r="E4393" s="7">
        <v>183</v>
      </c>
      <c r="F4393" s="7">
        <v>25.5</v>
      </c>
      <c r="G4393" s="7">
        <v>0</v>
      </c>
      <c r="H4393" s="7">
        <f t="shared" si="612"/>
        <v>7</v>
      </c>
      <c r="I4393" s="16">
        <f t="shared" si="613"/>
        <v>45109</v>
      </c>
      <c r="J4393" s="17">
        <v>0.2407</v>
      </c>
      <c r="K4393" s="18">
        <f>G4393*结论【关键目标】!C$27*0.7735*0.001</f>
        <v>0</v>
      </c>
      <c r="L4393" s="5">
        <v>0</v>
      </c>
      <c r="M4393" s="5">
        <f>ABS(IF(L4393&lt;=0,L4393/耗电量关键数据!$B$6/1000,L4393/耗电量关键数据!$B$5/1000))</f>
        <v>0</v>
      </c>
      <c r="N4393" s="19">
        <f>耗电量关键数据!$B$14</f>
        <v>1.1688450000000001</v>
      </c>
      <c r="O4393" s="19">
        <f>耗电量关键数据!$B$15</f>
        <v>0.37403039999999999</v>
      </c>
      <c r="P4393" s="19">
        <f t="shared" si="614"/>
        <v>1.5428754000000002</v>
      </c>
      <c r="Q4393" s="19">
        <f t="shared" si="618"/>
        <v>0</v>
      </c>
      <c r="R4393" s="20">
        <f t="shared" si="615"/>
        <v>0</v>
      </c>
      <c r="S4393" s="20">
        <f t="shared" si="619"/>
        <v>0</v>
      </c>
      <c r="T4393" s="20">
        <f>IF((T4392+R4393)&lt;0,0,IF((T4392+R4393)&gt;结论【关键目标】!C$28,结论【关键目标】!C$28,T4392+R4393))</f>
        <v>17.371373800000001</v>
      </c>
      <c r="U4393" s="19">
        <f>IF((T4392+R4393)&lt;结论【关键目标】!$C$28,0,(发电量计算【计算逻辑页】!R4393+发电量计算【计算逻辑页】!T4392-结论【关键目标】!$C$28))</f>
        <v>0</v>
      </c>
      <c r="V4393" s="5">
        <f t="shared" si="616"/>
        <v>0</v>
      </c>
      <c r="W4393" s="5">
        <f t="shared" si="617"/>
        <v>0</v>
      </c>
      <c r="X4393" s="5">
        <f t="shared" si="620"/>
        <v>0</v>
      </c>
    </row>
    <row r="4394" spans="1:24" x14ac:dyDescent="0.15">
      <c r="A4394" s="7">
        <v>4393</v>
      </c>
      <c r="B4394" s="7">
        <v>7</v>
      </c>
      <c r="C4394" s="7">
        <v>3</v>
      </c>
      <c r="D4394" s="7">
        <v>1</v>
      </c>
      <c r="E4394" s="7">
        <v>184</v>
      </c>
      <c r="F4394" s="7">
        <v>25</v>
      </c>
      <c r="G4394" s="7">
        <v>0</v>
      </c>
      <c r="H4394" s="7">
        <f t="shared" si="612"/>
        <v>1</v>
      </c>
      <c r="I4394" s="16">
        <f t="shared" si="613"/>
        <v>45110</v>
      </c>
      <c r="J4394" s="17">
        <v>0.2407</v>
      </c>
      <c r="K4394" s="18">
        <f>G4394*结论【关键目标】!C$27*0.7735*0.001</f>
        <v>0</v>
      </c>
      <c r="L4394" s="5">
        <v>0</v>
      </c>
      <c r="M4394" s="5">
        <f>ABS(IF(L4394&lt;=0,L4394/耗电量关键数据!$B$6/1000,L4394/耗电量关键数据!$B$5/1000))</f>
        <v>0</v>
      </c>
      <c r="N4394" s="5">
        <f>电气设备逐时使用率计算!H4370</f>
        <v>1.1688450000000001</v>
      </c>
      <c r="O4394" s="5">
        <f>灯光逐时使用率计算!H4370</f>
        <v>0.37403039999999999</v>
      </c>
      <c r="P4394" s="19">
        <f t="shared" si="614"/>
        <v>1.5428754000000002</v>
      </c>
      <c r="Q4394" s="19">
        <f t="shared" si="618"/>
        <v>0</v>
      </c>
      <c r="R4394" s="20">
        <f t="shared" si="615"/>
        <v>0</v>
      </c>
      <c r="S4394" s="20">
        <f t="shared" si="619"/>
        <v>0</v>
      </c>
      <c r="T4394" s="20">
        <f>IF((T4393+R4394)&lt;0,0,IF((T4393+R4394)&gt;结论【关键目标】!C$28,结论【关键目标】!C$28,T4393+R4394))</f>
        <v>17.371373800000001</v>
      </c>
      <c r="U4394" s="19">
        <f>IF((T4393+R4394)&lt;结论【关键目标】!$C$28,0,(发电量计算【计算逻辑页】!R4394+发电量计算【计算逻辑页】!T4393-结论【关键目标】!$C$28))</f>
        <v>0</v>
      </c>
      <c r="V4394" s="5">
        <f t="shared" si="616"/>
        <v>0</v>
      </c>
      <c r="W4394" s="5">
        <f t="shared" si="617"/>
        <v>0</v>
      </c>
      <c r="X4394" s="5">
        <f t="shared" si="620"/>
        <v>0</v>
      </c>
    </row>
    <row r="4395" spans="1:24" x14ac:dyDescent="0.15">
      <c r="A4395" s="7">
        <v>4394</v>
      </c>
      <c r="B4395" s="7">
        <v>7</v>
      </c>
      <c r="C4395" s="7">
        <v>3</v>
      </c>
      <c r="D4395" s="7">
        <v>2</v>
      </c>
      <c r="E4395" s="7">
        <v>184</v>
      </c>
      <c r="F4395" s="7">
        <v>24</v>
      </c>
      <c r="G4395" s="7">
        <v>0</v>
      </c>
      <c r="H4395" s="7">
        <f t="shared" si="612"/>
        <v>1</v>
      </c>
      <c r="I4395" s="16">
        <f t="shared" si="613"/>
        <v>45110</v>
      </c>
      <c r="J4395" s="17">
        <v>0.2407</v>
      </c>
      <c r="K4395" s="18">
        <f>G4395*结论【关键目标】!C$27*0.7735*0.001</f>
        <v>0</v>
      </c>
      <c r="L4395" s="5">
        <v>0</v>
      </c>
      <c r="M4395" s="5">
        <f>ABS(IF(L4395&lt;=0,L4395/耗电量关键数据!$B$6/1000,L4395/耗电量关键数据!$B$5/1000))</f>
        <v>0</v>
      </c>
      <c r="N4395" s="5">
        <f>电气设备逐时使用率计算!H4371</f>
        <v>1.1688450000000001</v>
      </c>
      <c r="O4395" s="5">
        <f>灯光逐时使用率计算!H4371</f>
        <v>0.37403039999999999</v>
      </c>
      <c r="P4395" s="19">
        <f t="shared" si="614"/>
        <v>1.5428754000000002</v>
      </c>
      <c r="Q4395" s="19">
        <f t="shared" si="618"/>
        <v>0</v>
      </c>
      <c r="R4395" s="20">
        <f t="shared" si="615"/>
        <v>0</v>
      </c>
      <c r="S4395" s="20">
        <f t="shared" si="619"/>
        <v>0</v>
      </c>
      <c r="T4395" s="20">
        <f>IF((T4394+R4395)&lt;0,0,IF((T4394+R4395)&gt;结论【关键目标】!C$28,结论【关键目标】!C$28,T4394+R4395))</f>
        <v>17.371373800000001</v>
      </c>
      <c r="U4395" s="19">
        <f>IF((T4394+R4395)&lt;结论【关键目标】!$C$28,0,(发电量计算【计算逻辑页】!R4395+发电量计算【计算逻辑页】!T4394-结论【关键目标】!$C$28))</f>
        <v>0</v>
      </c>
      <c r="V4395" s="5">
        <f t="shared" si="616"/>
        <v>0</v>
      </c>
      <c r="W4395" s="5">
        <f t="shared" si="617"/>
        <v>0</v>
      </c>
      <c r="X4395" s="5">
        <f t="shared" si="620"/>
        <v>0</v>
      </c>
    </row>
    <row r="4396" spans="1:24" x14ac:dyDescent="0.15">
      <c r="A4396" s="7">
        <v>4395</v>
      </c>
      <c r="B4396" s="7">
        <v>7</v>
      </c>
      <c r="C4396" s="7">
        <v>3</v>
      </c>
      <c r="D4396" s="7">
        <v>3</v>
      </c>
      <c r="E4396" s="7">
        <v>184</v>
      </c>
      <c r="F4396" s="7">
        <v>24.7</v>
      </c>
      <c r="G4396" s="7">
        <v>0</v>
      </c>
      <c r="H4396" s="7">
        <f t="shared" si="612"/>
        <v>1</v>
      </c>
      <c r="I4396" s="16">
        <f t="shared" si="613"/>
        <v>45110</v>
      </c>
      <c r="J4396" s="17">
        <v>0.2407</v>
      </c>
      <c r="K4396" s="18">
        <f>G4396*结论【关键目标】!C$27*0.7735*0.001</f>
        <v>0</v>
      </c>
      <c r="L4396" s="5">
        <v>0</v>
      </c>
      <c r="M4396" s="5">
        <f>ABS(IF(L4396&lt;=0,L4396/耗电量关键数据!$B$6/1000,L4396/耗电量关键数据!$B$5/1000))</f>
        <v>0</v>
      </c>
      <c r="N4396" s="5">
        <f>电气设备逐时使用率计算!H4372</f>
        <v>1.1688450000000001</v>
      </c>
      <c r="O4396" s="5">
        <f>灯光逐时使用率计算!H4372</f>
        <v>0.37403039999999999</v>
      </c>
      <c r="P4396" s="19">
        <f t="shared" si="614"/>
        <v>1.5428754000000002</v>
      </c>
      <c r="Q4396" s="19">
        <f t="shared" si="618"/>
        <v>0</v>
      </c>
      <c r="R4396" s="20">
        <f t="shared" si="615"/>
        <v>0</v>
      </c>
      <c r="S4396" s="20">
        <f t="shared" si="619"/>
        <v>0</v>
      </c>
      <c r="T4396" s="20">
        <f>IF((T4395+R4396)&lt;0,0,IF((T4395+R4396)&gt;结论【关键目标】!C$28,结论【关键目标】!C$28,T4395+R4396))</f>
        <v>17.371373800000001</v>
      </c>
      <c r="U4396" s="19">
        <f>IF((T4395+R4396)&lt;结论【关键目标】!$C$28,0,(发电量计算【计算逻辑页】!R4396+发电量计算【计算逻辑页】!T4395-结论【关键目标】!$C$28))</f>
        <v>0</v>
      </c>
      <c r="V4396" s="5">
        <f t="shared" si="616"/>
        <v>0</v>
      </c>
      <c r="W4396" s="5">
        <f t="shared" si="617"/>
        <v>0</v>
      </c>
      <c r="X4396" s="5">
        <f t="shared" si="620"/>
        <v>0</v>
      </c>
    </row>
    <row r="4397" spans="1:24" x14ac:dyDescent="0.15">
      <c r="A4397" s="7">
        <v>4396</v>
      </c>
      <c r="B4397" s="7">
        <v>7</v>
      </c>
      <c r="C4397" s="7">
        <v>3</v>
      </c>
      <c r="D4397" s="7">
        <v>4</v>
      </c>
      <c r="E4397" s="7">
        <v>184</v>
      </c>
      <c r="F4397" s="7">
        <v>24</v>
      </c>
      <c r="G4397" s="7">
        <v>0</v>
      </c>
      <c r="H4397" s="7">
        <f t="shared" si="612"/>
        <v>1</v>
      </c>
      <c r="I4397" s="16">
        <f t="shared" si="613"/>
        <v>45110</v>
      </c>
      <c r="J4397" s="17">
        <v>0.2407</v>
      </c>
      <c r="K4397" s="18">
        <f>G4397*结论【关键目标】!C$27*0.7735*0.001</f>
        <v>0</v>
      </c>
      <c r="L4397" s="5">
        <v>0</v>
      </c>
      <c r="M4397" s="5">
        <f>ABS(IF(L4397&lt;=0,L4397/耗电量关键数据!$B$6/1000,L4397/耗电量关键数据!$B$5/1000))</f>
        <v>0</v>
      </c>
      <c r="N4397" s="5">
        <f>电气设备逐时使用率计算!H4373</f>
        <v>1.1688450000000001</v>
      </c>
      <c r="O4397" s="5">
        <f>灯光逐时使用率计算!H4373</f>
        <v>0.37403039999999999</v>
      </c>
      <c r="P4397" s="19">
        <f t="shared" si="614"/>
        <v>1.5428754000000002</v>
      </c>
      <c r="Q4397" s="19">
        <f t="shared" si="618"/>
        <v>0</v>
      </c>
      <c r="R4397" s="20">
        <f t="shared" si="615"/>
        <v>0</v>
      </c>
      <c r="S4397" s="20">
        <f t="shared" si="619"/>
        <v>0</v>
      </c>
      <c r="T4397" s="20">
        <f>IF((T4396+R4397)&lt;0,0,IF((T4396+R4397)&gt;结论【关键目标】!C$28,结论【关键目标】!C$28,T4396+R4397))</f>
        <v>17.371373800000001</v>
      </c>
      <c r="U4397" s="19">
        <f>IF((T4396+R4397)&lt;结论【关键目标】!$C$28,0,(发电量计算【计算逻辑页】!R4397+发电量计算【计算逻辑页】!T4396-结论【关键目标】!$C$28))</f>
        <v>0</v>
      </c>
      <c r="V4397" s="5">
        <f t="shared" si="616"/>
        <v>0</v>
      </c>
      <c r="W4397" s="5">
        <f t="shared" si="617"/>
        <v>0</v>
      </c>
      <c r="X4397" s="5">
        <f t="shared" si="620"/>
        <v>0</v>
      </c>
    </row>
    <row r="4398" spans="1:24" x14ac:dyDescent="0.15">
      <c r="A4398" s="7">
        <v>4397</v>
      </c>
      <c r="B4398" s="7">
        <v>7</v>
      </c>
      <c r="C4398" s="7">
        <v>3</v>
      </c>
      <c r="D4398" s="7">
        <v>5</v>
      </c>
      <c r="E4398" s="7">
        <v>184</v>
      </c>
      <c r="F4398" s="7">
        <v>24</v>
      </c>
      <c r="G4398" s="7">
        <v>13</v>
      </c>
      <c r="H4398" s="7">
        <f t="shared" si="612"/>
        <v>1</v>
      </c>
      <c r="I4398" s="16">
        <f t="shared" si="613"/>
        <v>45110</v>
      </c>
      <c r="J4398" s="17">
        <v>0.2407</v>
      </c>
      <c r="K4398" s="18">
        <f>G4398*结论【关键目标】!C$27*0.7735*0.001</f>
        <v>1.2066599999999998</v>
      </c>
      <c r="L4398" s="5">
        <v>0</v>
      </c>
      <c r="M4398" s="5">
        <f>ABS(IF(L4398&lt;=0,L4398/耗电量关键数据!$B$6/1000,L4398/耗电量关键数据!$B$5/1000))</f>
        <v>0</v>
      </c>
      <c r="N4398" s="5">
        <f>电气设备逐时使用率计算!H4374</f>
        <v>1.1688450000000001</v>
      </c>
      <c r="O4398" s="5">
        <f>灯光逐时使用率计算!H4374</f>
        <v>0.37403039999999999</v>
      </c>
      <c r="P4398" s="19">
        <f t="shared" si="614"/>
        <v>1.5428754000000002</v>
      </c>
      <c r="Q4398" s="19">
        <f t="shared" si="618"/>
        <v>0</v>
      </c>
      <c r="R4398" s="20">
        <f t="shared" si="615"/>
        <v>1.2066599999999998</v>
      </c>
      <c r="S4398" s="20">
        <f t="shared" si="619"/>
        <v>0</v>
      </c>
      <c r="T4398" s="20">
        <f>IF((T4397+R4398)&lt;0,0,IF((T4397+R4398)&gt;结论【关键目标】!C$28,结论【关键目标】!C$28,T4397+R4398))</f>
        <v>18.5780338</v>
      </c>
      <c r="U4398" s="19">
        <f>IF((T4397+R4398)&lt;结论【关键目标】!$C$28,0,(发电量计算【计算逻辑页】!R4398+发电量计算【计算逻辑页】!T4397-结论【关键目标】!$C$28))</f>
        <v>0</v>
      </c>
      <c r="V4398" s="5">
        <f t="shared" si="616"/>
        <v>0</v>
      </c>
      <c r="W4398" s="5">
        <f t="shared" si="617"/>
        <v>0.29044306199999997</v>
      </c>
      <c r="X4398" s="5">
        <f t="shared" si="620"/>
        <v>0</v>
      </c>
    </row>
    <row r="4399" spans="1:24" x14ac:dyDescent="0.15">
      <c r="A4399" s="7">
        <v>4398</v>
      </c>
      <c r="B4399" s="7">
        <v>7</v>
      </c>
      <c r="C4399" s="7">
        <v>3</v>
      </c>
      <c r="D4399" s="7">
        <v>6</v>
      </c>
      <c r="E4399" s="7">
        <v>184</v>
      </c>
      <c r="F4399" s="7">
        <v>23</v>
      </c>
      <c r="G4399" s="7">
        <v>87.7</v>
      </c>
      <c r="H4399" s="7">
        <f t="shared" si="612"/>
        <v>1</v>
      </c>
      <c r="I4399" s="16">
        <f t="shared" si="613"/>
        <v>45110</v>
      </c>
      <c r="J4399" s="17">
        <v>0.2407</v>
      </c>
      <c r="K4399" s="18">
        <f>G4399*结论【关键目标】!C$27*0.7735*0.001</f>
        <v>8.140314</v>
      </c>
      <c r="L4399" s="5">
        <v>0</v>
      </c>
      <c r="M4399" s="5">
        <f>ABS(IF(L4399&lt;=0,L4399/耗电量关键数据!$B$6/1000,L4399/耗电量关键数据!$B$5/1000))</f>
        <v>0</v>
      </c>
      <c r="N4399" s="5">
        <f>电气设备逐时使用率计算!H4375</f>
        <v>1.1688450000000001</v>
      </c>
      <c r="O4399" s="5">
        <f>灯光逐时使用率计算!H4375</f>
        <v>0.37403039999999999</v>
      </c>
      <c r="P4399" s="19">
        <f t="shared" si="614"/>
        <v>1.5428754000000002</v>
      </c>
      <c r="Q4399" s="19">
        <f t="shared" si="618"/>
        <v>0</v>
      </c>
      <c r="R4399" s="20">
        <f t="shared" si="615"/>
        <v>8.140314</v>
      </c>
      <c r="S4399" s="20">
        <f t="shared" si="619"/>
        <v>0</v>
      </c>
      <c r="T4399" s="20">
        <f>IF((T4398+R4399)&lt;0,0,IF((T4398+R4399)&gt;结论【关键目标】!C$28,结论【关键目标】!C$28,T4398+R4399))</f>
        <v>22</v>
      </c>
      <c r="U4399" s="19">
        <f>IF((T4398+R4399)&lt;结论【关键目标】!$C$28,0,(发电量计算【计算逻辑页】!R4399+发电量计算【计算逻辑页】!T4398-结论【关键目标】!$C$28))</f>
        <v>4.7183478000000001</v>
      </c>
      <c r="V4399" s="5">
        <f t="shared" si="616"/>
        <v>0</v>
      </c>
      <c r="W4399" s="5">
        <f t="shared" si="617"/>
        <v>0.37137010878000004</v>
      </c>
      <c r="X4399" s="5">
        <f t="shared" si="620"/>
        <v>0</v>
      </c>
    </row>
    <row r="4400" spans="1:24" x14ac:dyDescent="0.15">
      <c r="A4400" s="7">
        <v>4399</v>
      </c>
      <c r="B4400" s="7">
        <v>7</v>
      </c>
      <c r="C4400" s="7">
        <v>3</v>
      </c>
      <c r="D4400" s="7">
        <v>7</v>
      </c>
      <c r="E4400" s="7">
        <v>184</v>
      </c>
      <c r="F4400" s="7">
        <v>24</v>
      </c>
      <c r="G4400" s="7">
        <v>204.8</v>
      </c>
      <c r="H4400" s="7">
        <f t="shared" si="612"/>
        <v>1</v>
      </c>
      <c r="I4400" s="16">
        <f t="shared" si="613"/>
        <v>45110</v>
      </c>
      <c r="J4400" s="17">
        <v>0.2407</v>
      </c>
      <c r="K4400" s="18">
        <f>G4400*结论【关键目标】!C$27*0.7735*0.001</f>
        <v>19.009536000000001</v>
      </c>
      <c r="L4400" s="5">
        <v>0</v>
      </c>
      <c r="M4400" s="5">
        <f>ABS(IF(L4400&lt;=0,L4400/耗电量关键数据!$B$6/1000,L4400/耗电量关键数据!$B$5/1000))</f>
        <v>0</v>
      </c>
      <c r="N4400" s="5">
        <f>电气设备逐时使用率计算!H4376</f>
        <v>2.3376900000000003</v>
      </c>
      <c r="O4400" s="5">
        <f>灯光逐时使用率计算!H4376</f>
        <v>1.2467680000000001</v>
      </c>
      <c r="P4400" s="19">
        <f t="shared" si="614"/>
        <v>3.5844580000000006</v>
      </c>
      <c r="Q4400" s="19">
        <f t="shared" si="618"/>
        <v>0</v>
      </c>
      <c r="R4400" s="20">
        <f t="shared" si="615"/>
        <v>19.009536000000001</v>
      </c>
      <c r="S4400" s="20">
        <f t="shared" si="619"/>
        <v>0</v>
      </c>
      <c r="T4400" s="20">
        <f>IF((T4399+R4400)&lt;0,0,IF((T4399+R4400)&gt;结论【关键目标】!C$28,结论【关键目标】!C$28,T4399+R4400))</f>
        <v>22</v>
      </c>
      <c r="U4400" s="19">
        <f>IF((T4399+R4400)&lt;结论【关键目标】!$C$28,0,(发电量计算【计算逻辑页】!R4400+发电量计算【计算逻辑页】!T4399-结论【关键目标】!$C$28))</f>
        <v>19.009535999999997</v>
      </c>
      <c r="V4400" s="5">
        <f t="shared" si="616"/>
        <v>0</v>
      </c>
      <c r="W4400" s="5">
        <f t="shared" si="617"/>
        <v>0.8627790406000001</v>
      </c>
      <c r="X4400" s="5">
        <f t="shared" si="620"/>
        <v>0</v>
      </c>
    </row>
    <row r="4401" spans="1:24" x14ac:dyDescent="0.15">
      <c r="A4401" s="7">
        <v>4400</v>
      </c>
      <c r="B4401" s="7">
        <v>7</v>
      </c>
      <c r="C4401" s="7">
        <v>3</v>
      </c>
      <c r="D4401" s="7">
        <v>8</v>
      </c>
      <c r="E4401" s="7">
        <v>184</v>
      </c>
      <c r="F4401" s="7">
        <v>25</v>
      </c>
      <c r="G4401" s="7">
        <v>324.89999999999998</v>
      </c>
      <c r="H4401" s="7">
        <f t="shared" si="612"/>
        <v>1</v>
      </c>
      <c r="I4401" s="16">
        <f t="shared" si="613"/>
        <v>45110</v>
      </c>
      <c r="J4401" s="17">
        <v>0.70809999999999995</v>
      </c>
      <c r="K4401" s="18">
        <f>G4401*结论【关键目标】!C$27*0.7735*0.001</f>
        <v>30.157217999999997</v>
      </c>
      <c r="L4401" s="5">
        <v>25379.794610000001</v>
      </c>
      <c r="M4401" s="5">
        <f>ABS(IF(L4401&lt;=0,L4401/耗电量关键数据!$B$6/1000,L4401/耗电量关键数据!$B$5/1000))</f>
        <v>7.2513698885714284</v>
      </c>
      <c r="N4401" s="5">
        <f>电气设备逐时使用率计算!H4377</f>
        <v>11.688450000000001</v>
      </c>
      <c r="O4401" s="5">
        <f>灯光逐时使用率计算!H4377</f>
        <v>6.2338399999999998</v>
      </c>
      <c r="P4401" s="19">
        <f t="shared" si="614"/>
        <v>25.173659888571429</v>
      </c>
      <c r="Q4401" s="19">
        <f t="shared" si="618"/>
        <v>0</v>
      </c>
      <c r="R4401" s="20">
        <f t="shared" si="615"/>
        <v>30.157217999999997</v>
      </c>
      <c r="S4401" s="20">
        <f t="shared" si="619"/>
        <v>0</v>
      </c>
      <c r="T4401" s="20">
        <f>IF((T4400+R4401)&lt;0,0,IF((T4400+R4401)&gt;结论【关键目标】!C$28,结论【关键目标】!C$28,T4400+R4401))</f>
        <v>22</v>
      </c>
      <c r="U4401" s="19">
        <f>IF((T4400+R4401)&lt;结论【关键目标】!$C$28,0,(发电量计算【计算逻辑页】!R4401+发电量计算【计算逻辑页】!T4400-结论【关键目标】!$C$28))</f>
        <v>30.157218</v>
      </c>
      <c r="V4401" s="5">
        <f t="shared" si="616"/>
        <v>10.5550263</v>
      </c>
      <c r="W4401" s="5">
        <f t="shared" si="617"/>
        <v>17.825468567097428</v>
      </c>
      <c r="X4401" s="5">
        <f t="shared" si="620"/>
        <v>0</v>
      </c>
    </row>
    <row r="4402" spans="1:24" x14ac:dyDescent="0.15">
      <c r="A4402" s="7">
        <v>4401</v>
      </c>
      <c r="B4402" s="7">
        <v>7</v>
      </c>
      <c r="C4402" s="7">
        <v>3</v>
      </c>
      <c r="D4402" s="7">
        <v>9</v>
      </c>
      <c r="E4402" s="7">
        <v>184</v>
      </c>
      <c r="F4402" s="7">
        <v>26.9</v>
      </c>
      <c r="G4402" s="7">
        <v>520</v>
      </c>
      <c r="H4402" s="7">
        <f t="shared" si="612"/>
        <v>1</v>
      </c>
      <c r="I4402" s="16">
        <f t="shared" si="613"/>
        <v>45110</v>
      </c>
      <c r="J4402" s="17">
        <v>0.70809999999999995</v>
      </c>
      <c r="K4402" s="18">
        <f>G4402*结论【关键目标】!C$27*0.7735*0.001</f>
        <v>48.266400000000004</v>
      </c>
      <c r="L4402" s="5">
        <v>42838.366139999998</v>
      </c>
      <c r="M4402" s="5">
        <f>ABS(IF(L4402&lt;=0,L4402/耗电量关键数据!$B$6/1000,L4402/耗电量关键数据!$B$5/1000))</f>
        <v>12.239533182857141</v>
      </c>
      <c r="N4402" s="5">
        <f>电气设备逐时使用率计算!H4378</f>
        <v>22.208055000000002</v>
      </c>
      <c r="O4402" s="5">
        <f>灯光逐时使用率计算!H4378</f>
        <v>11.844296</v>
      </c>
      <c r="P4402" s="19">
        <f t="shared" si="614"/>
        <v>46.291884182857146</v>
      </c>
      <c r="Q4402" s="19">
        <f t="shared" si="618"/>
        <v>0</v>
      </c>
      <c r="R4402" s="20">
        <f t="shared" si="615"/>
        <v>48.266400000000004</v>
      </c>
      <c r="S4402" s="20">
        <f t="shared" si="619"/>
        <v>0</v>
      </c>
      <c r="T4402" s="20">
        <f>IF((T4401+R4402)&lt;0,0,IF((T4401+R4402)&gt;结论【关键目标】!C$28,结论【关键目标】!C$28,T4401+R4402))</f>
        <v>22</v>
      </c>
      <c r="U4402" s="19">
        <f>IF((T4401+R4402)&lt;结论【关键目标】!$C$28,0,(发电量计算【计算逻辑页】!R4402+发电量计算【计算逻辑页】!T4401-结论【关键目标】!$C$28))</f>
        <v>48.266400000000004</v>
      </c>
      <c r="V4402" s="5">
        <f t="shared" si="616"/>
        <v>16.893239999999999</v>
      </c>
      <c r="W4402" s="5">
        <f t="shared" si="617"/>
        <v>32.779283189881141</v>
      </c>
      <c r="X4402" s="5">
        <f t="shared" si="620"/>
        <v>0</v>
      </c>
    </row>
    <row r="4403" spans="1:24" x14ac:dyDescent="0.15">
      <c r="A4403" s="7">
        <v>4402</v>
      </c>
      <c r="B4403" s="7">
        <v>7</v>
      </c>
      <c r="C4403" s="7">
        <v>3</v>
      </c>
      <c r="D4403" s="7">
        <v>10</v>
      </c>
      <c r="E4403" s="7">
        <v>184</v>
      </c>
      <c r="F4403" s="7">
        <v>28</v>
      </c>
      <c r="G4403" s="7">
        <v>594.4</v>
      </c>
      <c r="H4403" s="7">
        <f t="shared" si="612"/>
        <v>1</v>
      </c>
      <c r="I4403" s="16">
        <f t="shared" si="613"/>
        <v>45110</v>
      </c>
      <c r="J4403" s="17">
        <v>0.70809999999999995</v>
      </c>
      <c r="K4403" s="18">
        <f>G4403*结论【关键目标】!C$27*0.7735*0.001</f>
        <v>55.172207999999998</v>
      </c>
      <c r="L4403" s="5">
        <v>50911.459540000003</v>
      </c>
      <c r="M4403" s="5">
        <f>ABS(IF(L4403&lt;=0,L4403/耗电量关键数据!$B$6/1000,L4403/耗电量关键数据!$B$5/1000))</f>
        <v>14.546131297142859</v>
      </c>
      <c r="N4403" s="5">
        <f>电气设备逐时使用率计算!H4379</f>
        <v>22.208055000000002</v>
      </c>
      <c r="O4403" s="5">
        <f>灯光逐时使用率计算!H4379</f>
        <v>11.844296</v>
      </c>
      <c r="P4403" s="19">
        <f t="shared" si="614"/>
        <v>48.598482297142858</v>
      </c>
      <c r="Q4403" s="19">
        <f t="shared" si="618"/>
        <v>0</v>
      </c>
      <c r="R4403" s="20">
        <f t="shared" si="615"/>
        <v>55.172207999999998</v>
      </c>
      <c r="S4403" s="20">
        <f t="shared" si="619"/>
        <v>0</v>
      </c>
      <c r="T4403" s="20">
        <f>IF((T4402+R4403)&lt;0,0,IF((T4402+R4403)&gt;结论【关键目标】!C$28,结论【关键目标】!C$28,T4402+R4403))</f>
        <v>22</v>
      </c>
      <c r="U4403" s="19">
        <f>IF((T4402+R4403)&lt;结论【关键目标】!$C$28,0,(发电量计算【计算逻辑页】!R4403+发电量计算【计算逻辑页】!T4402-结论【关键目标】!$C$28))</f>
        <v>55.172207999999998</v>
      </c>
      <c r="V4403" s="5">
        <f t="shared" si="616"/>
        <v>19.310272799999996</v>
      </c>
      <c r="W4403" s="5">
        <f t="shared" si="617"/>
        <v>34.412585314606858</v>
      </c>
      <c r="X4403" s="5">
        <f t="shared" si="620"/>
        <v>0</v>
      </c>
    </row>
    <row r="4404" spans="1:24" x14ac:dyDescent="0.15">
      <c r="A4404" s="7">
        <v>4403</v>
      </c>
      <c r="B4404" s="7">
        <v>7</v>
      </c>
      <c r="C4404" s="7">
        <v>3</v>
      </c>
      <c r="D4404" s="7">
        <v>11</v>
      </c>
      <c r="E4404" s="7">
        <v>184</v>
      </c>
      <c r="F4404" s="7">
        <v>29</v>
      </c>
      <c r="G4404" s="7">
        <v>652.29999999999995</v>
      </c>
      <c r="H4404" s="7">
        <f t="shared" si="612"/>
        <v>1</v>
      </c>
      <c r="I4404" s="16">
        <f t="shared" si="613"/>
        <v>45110</v>
      </c>
      <c r="J4404" s="24">
        <v>1.3551</v>
      </c>
      <c r="K4404" s="18">
        <f>G4404*结论【关键目标】!C$27*0.7735*0.001</f>
        <v>60.546486000000002</v>
      </c>
      <c r="L4404" s="5">
        <v>55368.244449999998</v>
      </c>
      <c r="M4404" s="5">
        <f>ABS(IF(L4404&lt;=0,L4404/耗电量关键数据!$B$6/1000,L4404/耗电量关键数据!$B$5/1000))</f>
        <v>15.819498414285714</v>
      </c>
      <c r="N4404" s="5">
        <f>电气设备逐时使用率计算!H4380</f>
        <v>22.208055000000002</v>
      </c>
      <c r="O4404" s="5">
        <f>灯光逐时使用率计算!H4380</f>
        <v>11.844296</v>
      </c>
      <c r="P4404" s="19">
        <f t="shared" si="614"/>
        <v>49.87184941428572</v>
      </c>
      <c r="Q4404" s="19">
        <f t="shared" si="618"/>
        <v>49.87184941428572</v>
      </c>
      <c r="R4404" s="20">
        <f t="shared" si="615"/>
        <v>10.674636585714282</v>
      </c>
      <c r="S4404" s="20">
        <f t="shared" si="619"/>
        <v>0</v>
      </c>
      <c r="T4404" s="20">
        <f>IF((T4403+R4404)&lt;0,0,IF((T4403+R4404)&gt;结论【关键目标】!C$28,结论【关键目标】!C$28,T4403+R4404))</f>
        <v>22</v>
      </c>
      <c r="U4404" s="19">
        <f>IF((T4403+R4404)&lt;结论【关键目标】!$C$28,0,(发电量计算【计算逻辑页】!R4404+发电量计算【计算逻辑页】!T4403-结论【关键目标】!$C$28))</f>
        <v>10.674636585714282</v>
      </c>
      <c r="V4404" s="5">
        <f t="shared" si="616"/>
        <v>3.7361228049999986</v>
      </c>
      <c r="W4404" s="5">
        <f t="shared" si="617"/>
        <v>67.581343141298575</v>
      </c>
      <c r="X4404" s="5">
        <f t="shared" si="620"/>
        <v>0</v>
      </c>
    </row>
    <row r="4405" spans="1:24" x14ac:dyDescent="0.15">
      <c r="A4405" s="7">
        <v>4404</v>
      </c>
      <c r="B4405" s="7">
        <v>7</v>
      </c>
      <c r="C4405" s="7">
        <v>3</v>
      </c>
      <c r="D4405" s="7">
        <v>12</v>
      </c>
      <c r="E4405" s="7">
        <v>184</v>
      </c>
      <c r="F4405" s="7">
        <v>30.7</v>
      </c>
      <c r="G4405" s="7">
        <v>752.1</v>
      </c>
      <c r="H4405" s="7">
        <f t="shared" si="612"/>
        <v>1</v>
      </c>
      <c r="I4405" s="16">
        <f t="shared" si="613"/>
        <v>45110</v>
      </c>
      <c r="J4405" s="24">
        <v>1.3551</v>
      </c>
      <c r="K4405" s="18">
        <f>G4405*结论【关键目标】!C$27*0.7735*0.001</f>
        <v>69.809921999999986</v>
      </c>
      <c r="L4405" s="5">
        <v>50132.014139999999</v>
      </c>
      <c r="M4405" s="5">
        <f>ABS(IF(L4405&lt;=0,L4405/耗电量关键数据!$B$6/1000,L4405/耗电量关键数据!$B$5/1000))</f>
        <v>14.32343261142857</v>
      </c>
      <c r="N4405" s="5">
        <f>电气设备逐时使用率计算!H4381</f>
        <v>11.688450000000001</v>
      </c>
      <c r="O4405" s="5">
        <f>灯光逐时使用率计算!H4381</f>
        <v>9.9741440000000008</v>
      </c>
      <c r="P4405" s="19">
        <f t="shared" si="614"/>
        <v>35.986026611428571</v>
      </c>
      <c r="Q4405" s="19">
        <f t="shared" si="618"/>
        <v>35.986026611428571</v>
      </c>
      <c r="R4405" s="20">
        <f t="shared" si="615"/>
        <v>33.823895388571415</v>
      </c>
      <c r="S4405" s="20">
        <f t="shared" si="619"/>
        <v>0</v>
      </c>
      <c r="T4405" s="20">
        <f>IF((T4404+R4405)&lt;0,0,IF((T4404+R4405)&gt;结论【关键目标】!C$28,结论【关键目标】!C$28,T4404+R4405))</f>
        <v>22</v>
      </c>
      <c r="U4405" s="19">
        <f>IF((T4404+R4405)&lt;结论【关键目标】!$C$28,0,(发电量计算【计算逻辑页】!R4405+发电量计算【计算逻辑页】!T4404-结论【关键目标】!$C$28))</f>
        <v>33.823895388571415</v>
      </c>
      <c r="V4405" s="5">
        <f t="shared" si="616"/>
        <v>11.838363385999994</v>
      </c>
      <c r="W4405" s="5">
        <f t="shared" si="617"/>
        <v>48.764664661146853</v>
      </c>
      <c r="X4405" s="5">
        <f t="shared" si="620"/>
        <v>0</v>
      </c>
    </row>
    <row r="4406" spans="1:24" x14ac:dyDescent="0.15">
      <c r="A4406" s="7">
        <v>4405</v>
      </c>
      <c r="B4406" s="7">
        <v>7</v>
      </c>
      <c r="C4406" s="7">
        <v>3</v>
      </c>
      <c r="D4406" s="7">
        <v>13</v>
      </c>
      <c r="E4406" s="7">
        <v>184</v>
      </c>
      <c r="F4406" s="7">
        <v>32</v>
      </c>
      <c r="G4406" s="7">
        <v>714</v>
      </c>
      <c r="H4406" s="7">
        <f t="shared" si="612"/>
        <v>1</v>
      </c>
      <c r="I4406" s="16">
        <f t="shared" si="613"/>
        <v>45110</v>
      </c>
      <c r="J4406" s="17">
        <v>1.2267999999999999</v>
      </c>
      <c r="K4406" s="18">
        <f>G4406*结论【关键目标】!C$27*0.7735*0.001</f>
        <v>66.273479999999992</v>
      </c>
      <c r="L4406" s="5">
        <v>51671.180509999998</v>
      </c>
      <c r="M4406" s="5">
        <f>ABS(IF(L4406&lt;=0,L4406/耗电量关键数据!$B$6/1000,L4406/耗电量关键数据!$B$5/1000))</f>
        <v>14.76319443142857</v>
      </c>
      <c r="N4406" s="5">
        <f>电气设备逐时使用率计算!H4382</f>
        <v>11.688450000000001</v>
      </c>
      <c r="O4406" s="5">
        <f>灯光逐时使用率计算!H4382</f>
        <v>9.9741440000000008</v>
      </c>
      <c r="P4406" s="19">
        <f t="shared" si="614"/>
        <v>36.425788431428572</v>
      </c>
      <c r="Q4406" s="19">
        <f t="shared" si="618"/>
        <v>36.425788431428572</v>
      </c>
      <c r="R4406" s="20">
        <f t="shared" si="615"/>
        <v>29.84769156857142</v>
      </c>
      <c r="S4406" s="20">
        <f t="shared" si="619"/>
        <v>0</v>
      </c>
      <c r="T4406" s="20">
        <f>IF((T4405+R4406)&lt;0,0,IF((T4405+R4406)&gt;结论【关键目标】!C$28,结论【关键目标】!C$28,T4405+R4406))</f>
        <v>22</v>
      </c>
      <c r="U4406" s="19">
        <f>IF((T4405+R4406)&lt;结论【关键目标】!$C$28,0,(发电量计算【计算逻辑页】!R4406+发电量计算【计算逻辑页】!T4405-结论【关键目标】!$C$28))</f>
        <v>29.84769156857142</v>
      </c>
      <c r="V4406" s="5">
        <f t="shared" si="616"/>
        <v>10.446692048999996</v>
      </c>
      <c r="W4406" s="5">
        <f t="shared" si="617"/>
        <v>44.687157247676566</v>
      </c>
      <c r="X4406" s="5">
        <f t="shared" si="620"/>
        <v>0</v>
      </c>
    </row>
    <row r="4407" spans="1:24" x14ac:dyDescent="0.15">
      <c r="A4407" s="7">
        <v>4406</v>
      </c>
      <c r="B4407" s="7">
        <v>7</v>
      </c>
      <c r="C4407" s="7">
        <v>3</v>
      </c>
      <c r="D4407" s="7">
        <v>14</v>
      </c>
      <c r="E4407" s="7">
        <v>184</v>
      </c>
      <c r="F4407" s="7">
        <v>32</v>
      </c>
      <c r="G4407" s="7">
        <v>620.6</v>
      </c>
      <c r="H4407" s="7">
        <f t="shared" si="612"/>
        <v>1</v>
      </c>
      <c r="I4407" s="16">
        <f t="shared" si="613"/>
        <v>45110</v>
      </c>
      <c r="J4407" s="17">
        <v>1.2267999999999999</v>
      </c>
      <c r="K4407" s="18">
        <f>G4407*结论【关键目标】!C$27*0.7735*0.001</f>
        <v>57.604092000000001</v>
      </c>
      <c r="L4407" s="5">
        <v>60257.374199999998</v>
      </c>
      <c r="M4407" s="5">
        <f>ABS(IF(L4407&lt;=0,L4407/耗电量关键数据!$B$6/1000,L4407/耗电量关键数据!$B$5/1000))</f>
        <v>17.21639262857143</v>
      </c>
      <c r="N4407" s="5">
        <f>电气设备逐时使用率计算!H4383</f>
        <v>22.208055000000002</v>
      </c>
      <c r="O4407" s="5">
        <f>灯光逐时使用率计算!H4383</f>
        <v>11.844296</v>
      </c>
      <c r="P4407" s="19">
        <f t="shared" si="614"/>
        <v>51.268743628571428</v>
      </c>
      <c r="Q4407" s="19">
        <f t="shared" si="618"/>
        <v>51.268743628571428</v>
      </c>
      <c r="R4407" s="20">
        <f t="shared" si="615"/>
        <v>6.335348371428573</v>
      </c>
      <c r="S4407" s="20">
        <f t="shared" si="619"/>
        <v>0</v>
      </c>
      <c r="T4407" s="20">
        <f>IF((T4406+R4407)&lt;0,0,IF((T4406+R4407)&gt;结论【关键目标】!C$28,结论【关键目标】!C$28,T4406+R4407))</f>
        <v>22</v>
      </c>
      <c r="U4407" s="19">
        <f>IF((T4406+R4407)&lt;结论【关键目标】!$C$28,0,(发电量计算【计算逻辑页】!R4407+发电量计算【计算逻辑页】!T4406-结论【关键目标】!$C$28))</f>
        <v>6.335348371428573</v>
      </c>
      <c r="V4407" s="5">
        <f t="shared" si="616"/>
        <v>2.2173719300000005</v>
      </c>
      <c r="W4407" s="5">
        <f t="shared" si="617"/>
        <v>62.896494683531422</v>
      </c>
      <c r="X4407" s="5">
        <f t="shared" si="620"/>
        <v>0</v>
      </c>
    </row>
    <row r="4408" spans="1:24" x14ac:dyDescent="0.15">
      <c r="A4408" s="7">
        <v>4407</v>
      </c>
      <c r="B4408" s="7">
        <v>7</v>
      </c>
      <c r="C4408" s="7">
        <v>3</v>
      </c>
      <c r="D4408" s="7">
        <v>15</v>
      </c>
      <c r="E4408" s="7">
        <v>184</v>
      </c>
      <c r="F4408" s="7">
        <v>32.6</v>
      </c>
      <c r="G4408" s="7">
        <v>537.5</v>
      </c>
      <c r="H4408" s="7">
        <f t="shared" si="612"/>
        <v>1</v>
      </c>
      <c r="I4408" s="16">
        <f t="shared" si="613"/>
        <v>45110</v>
      </c>
      <c r="J4408" s="17">
        <v>1.2267999999999999</v>
      </c>
      <c r="K4408" s="18">
        <f>G4408*结论【关键目标】!C$27*0.7735*0.001</f>
        <v>49.890750000000004</v>
      </c>
      <c r="L4408" s="5">
        <v>57854.287120000001</v>
      </c>
      <c r="M4408" s="5">
        <f>ABS(IF(L4408&lt;=0,L4408/耗电量关键数据!$B$6/1000,L4408/耗电量关键数据!$B$5/1000))</f>
        <v>16.529796320000003</v>
      </c>
      <c r="N4408" s="5">
        <f>电气设备逐时使用率计算!H4384</f>
        <v>22.208055000000002</v>
      </c>
      <c r="O4408" s="5">
        <f>灯光逐时使用率计算!H4384</f>
        <v>11.844296</v>
      </c>
      <c r="P4408" s="19">
        <f t="shared" si="614"/>
        <v>50.582147320000004</v>
      </c>
      <c r="Q4408" s="19">
        <f t="shared" si="618"/>
        <v>50.582147320000004</v>
      </c>
      <c r="R4408" s="20">
        <f t="shared" si="615"/>
        <v>-0.69139732000000009</v>
      </c>
      <c r="S4408" s="20">
        <f t="shared" si="619"/>
        <v>0.69139732000000009</v>
      </c>
      <c r="T4408" s="20">
        <f>IF((T4407+R4408)&lt;0,0,IF((T4407+R4408)&gt;结论【关键目标】!C$28,结论【关键目标】!C$28,T4407+R4408))</f>
        <v>21.30860268</v>
      </c>
      <c r="U4408" s="19">
        <f>IF((T4407+R4408)&lt;结论【关键目标】!$C$28,0,(发电量计算【计算逻辑页】!R4408+发电量计算【计算逻辑页】!T4407-结论【关键目标】!$C$28))</f>
        <v>0</v>
      </c>
      <c r="V4408" s="5">
        <f t="shared" si="616"/>
        <v>0</v>
      </c>
      <c r="W4408" s="5">
        <f t="shared" si="617"/>
        <v>61.205972099999997</v>
      </c>
      <c r="X4408" s="5">
        <f t="shared" si="620"/>
        <v>0.60621717017600008</v>
      </c>
    </row>
    <row r="4409" spans="1:24" x14ac:dyDescent="0.15">
      <c r="A4409" s="7">
        <v>4408</v>
      </c>
      <c r="B4409" s="7">
        <v>7</v>
      </c>
      <c r="C4409" s="7">
        <v>3</v>
      </c>
      <c r="D4409" s="7">
        <v>16</v>
      </c>
      <c r="E4409" s="7">
        <v>184</v>
      </c>
      <c r="F4409" s="7">
        <v>33</v>
      </c>
      <c r="G4409" s="7">
        <v>390.3</v>
      </c>
      <c r="H4409" s="7">
        <f t="shared" si="612"/>
        <v>1</v>
      </c>
      <c r="I4409" s="16">
        <f t="shared" si="613"/>
        <v>45110</v>
      </c>
      <c r="J4409" s="24">
        <v>1.3551</v>
      </c>
      <c r="K4409" s="18">
        <f>G4409*结论【关键目标】!C$27*0.7735*0.001</f>
        <v>36.227646</v>
      </c>
      <c r="L4409" s="5">
        <v>56288.159469999999</v>
      </c>
      <c r="M4409" s="5">
        <f>ABS(IF(L4409&lt;=0,L4409/耗电量关键数据!$B$6/1000,L4409/耗电量关键数据!$B$5/1000))</f>
        <v>16.082331277142856</v>
      </c>
      <c r="N4409" s="5">
        <f>电气设备逐时使用率计算!H4385</f>
        <v>22.208055000000002</v>
      </c>
      <c r="O4409" s="5">
        <f>灯光逐时使用率计算!H4385</f>
        <v>11.844296</v>
      </c>
      <c r="P4409" s="19">
        <f t="shared" si="614"/>
        <v>50.134682277142858</v>
      </c>
      <c r="Q4409" s="19">
        <f t="shared" si="618"/>
        <v>50.134682277142858</v>
      </c>
      <c r="R4409" s="20">
        <f t="shared" si="615"/>
        <v>-13.907036277142858</v>
      </c>
      <c r="S4409" s="20">
        <f t="shared" si="619"/>
        <v>13.907036277142858</v>
      </c>
      <c r="T4409" s="20">
        <f>IF((T4408+R4409)&lt;0,0,IF((T4408+R4409)&gt;结论【关键目标】!C$28,结论【关键目标】!C$28,T4408+R4409))</f>
        <v>7.4015664028571422</v>
      </c>
      <c r="U4409" s="19">
        <f>IF((T4408+R4409)&lt;结论【关键目标】!$C$28,0,(发电量计算【计算逻辑页】!R4409+发电量计算【计算逻辑页】!T4408-结论【关键目标】!$C$28))</f>
        <v>0</v>
      </c>
      <c r="V4409" s="5">
        <f t="shared" si="616"/>
        <v>0</v>
      </c>
      <c r="W4409" s="5">
        <f t="shared" si="617"/>
        <v>49.0920830946</v>
      </c>
      <c r="X4409" s="5">
        <f t="shared" si="620"/>
        <v>7.4393143915117141</v>
      </c>
    </row>
    <row r="4410" spans="1:24" x14ac:dyDescent="0.15">
      <c r="A4410" s="7">
        <v>4409</v>
      </c>
      <c r="B4410" s="7">
        <v>7</v>
      </c>
      <c r="C4410" s="7">
        <v>3</v>
      </c>
      <c r="D4410" s="7">
        <v>17</v>
      </c>
      <c r="E4410" s="7">
        <v>184</v>
      </c>
      <c r="F4410" s="7">
        <v>33</v>
      </c>
      <c r="G4410" s="7">
        <v>249.6</v>
      </c>
      <c r="H4410" s="7">
        <f t="shared" si="612"/>
        <v>1</v>
      </c>
      <c r="I4410" s="16">
        <f t="shared" si="613"/>
        <v>45110</v>
      </c>
      <c r="J4410" s="17">
        <v>0.70809999999999995</v>
      </c>
      <c r="K4410" s="18">
        <f>G4410*结论【关键目标】!C$27*0.7735*0.001</f>
        <v>23.167871999999999</v>
      </c>
      <c r="L4410" s="5">
        <v>50291.029490000001</v>
      </c>
      <c r="M4410" s="5">
        <f>ABS(IF(L4410&lt;=0,L4410/耗电量关键数据!$B$6/1000,L4410/耗电量关键数据!$B$5/1000))</f>
        <v>14.368865568571429</v>
      </c>
      <c r="N4410" s="5">
        <f>电气设备逐时使用率计算!H4386</f>
        <v>22.208055000000002</v>
      </c>
      <c r="O4410" s="5">
        <f>灯光逐时使用率计算!H4386</f>
        <v>11.844296</v>
      </c>
      <c r="P4410" s="19">
        <f t="shared" si="614"/>
        <v>48.421216568571431</v>
      </c>
      <c r="Q4410" s="19">
        <f t="shared" si="618"/>
        <v>0</v>
      </c>
      <c r="R4410" s="20">
        <f t="shared" si="615"/>
        <v>23.167871999999999</v>
      </c>
      <c r="S4410" s="20">
        <f t="shared" si="619"/>
        <v>0</v>
      </c>
      <c r="T4410" s="20">
        <f>IF((T4409+R4410)&lt;0,0,IF((T4409+R4410)&gt;结论【关键目标】!C$28,结论【关键目标】!C$28,T4409+R4410))</f>
        <v>22</v>
      </c>
      <c r="U4410" s="19">
        <f>IF((T4409+R4410)&lt;结论【关键目标】!$C$28,0,(发电量计算【计算逻辑页】!R4410+发电量计算【计算逻辑页】!T4409-结论【关键目标】!$C$28))</f>
        <v>8.5694384028571413</v>
      </c>
      <c r="V4410" s="5">
        <f t="shared" si="616"/>
        <v>2.9993034409999995</v>
      </c>
      <c r="W4410" s="5">
        <f t="shared" si="617"/>
        <v>16.405170163199998</v>
      </c>
      <c r="X4410" s="5">
        <f t="shared" si="620"/>
        <v>0</v>
      </c>
    </row>
    <row r="4411" spans="1:24" x14ac:dyDescent="0.15">
      <c r="A4411" s="7">
        <v>4410</v>
      </c>
      <c r="B4411" s="7">
        <v>7</v>
      </c>
      <c r="C4411" s="7">
        <v>3</v>
      </c>
      <c r="D4411" s="7">
        <v>18</v>
      </c>
      <c r="E4411" s="7">
        <v>184</v>
      </c>
      <c r="F4411" s="7">
        <v>32.799999999999997</v>
      </c>
      <c r="G4411" s="7">
        <v>116.5</v>
      </c>
      <c r="H4411" s="7">
        <f t="shared" si="612"/>
        <v>1</v>
      </c>
      <c r="I4411" s="16">
        <f t="shared" si="613"/>
        <v>45110</v>
      </c>
      <c r="J4411" s="17">
        <v>0.70809999999999995</v>
      </c>
      <c r="K4411" s="18">
        <f>G4411*结论【关键目标】!C$27*0.7735*0.001</f>
        <v>10.813529999999998</v>
      </c>
      <c r="L4411" s="5">
        <v>31491.687969999999</v>
      </c>
      <c r="M4411" s="5">
        <f>ABS(IF(L4411&lt;=0,L4411/耗电量关键数据!$B$6/1000,L4411/耗电量关键数据!$B$5/1000))</f>
        <v>8.9976251342857143</v>
      </c>
      <c r="N4411" s="5">
        <f>电气设备逐时使用率计算!H4387</f>
        <v>7.0130699999999999</v>
      </c>
      <c r="O4411" s="5">
        <f>灯光逐时使用率计算!H4387</f>
        <v>3.7403040000000001</v>
      </c>
      <c r="P4411" s="19">
        <f t="shared" si="614"/>
        <v>19.750999134285713</v>
      </c>
      <c r="Q4411" s="19">
        <f t="shared" si="618"/>
        <v>0</v>
      </c>
      <c r="R4411" s="20">
        <f t="shared" si="615"/>
        <v>10.813529999999998</v>
      </c>
      <c r="S4411" s="20">
        <f t="shared" si="619"/>
        <v>0</v>
      </c>
      <c r="T4411" s="20">
        <f>IF((T4410+R4411)&lt;0,0,IF((T4410+R4411)&gt;结论【关键目标】!C$28,结论【关键目标】!C$28,T4410+R4411))</f>
        <v>22</v>
      </c>
      <c r="U4411" s="19">
        <f>IF((T4410+R4411)&lt;结论【关键目标】!$C$28,0,(发电量计算【计算逻辑页】!R4411+发电量计算【计算逻辑页】!T4410-结论【关键目标】!$C$28))</f>
        <v>10.81353</v>
      </c>
      <c r="V4411" s="5">
        <f t="shared" si="616"/>
        <v>3.7847354999999996</v>
      </c>
      <c r="W4411" s="5">
        <f t="shared" si="617"/>
        <v>7.657060592999998</v>
      </c>
      <c r="X4411" s="5">
        <f t="shared" si="620"/>
        <v>0</v>
      </c>
    </row>
    <row r="4412" spans="1:24" x14ac:dyDescent="0.15">
      <c r="A4412" s="7">
        <v>4411</v>
      </c>
      <c r="B4412" s="7">
        <v>7</v>
      </c>
      <c r="C4412" s="7">
        <v>3</v>
      </c>
      <c r="D4412" s="7">
        <v>19</v>
      </c>
      <c r="E4412" s="7">
        <v>184</v>
      </c>
      <c r="F4412" s="7">
        <v>31.9</v>
      </c>
      <c r="G4412" s="7">
        <v>0</v>
      </c>
      <c r="H4412" s="7">
        <f t="shared" si="612"/>
        <v>1</v>
      </c>
      <c r="I4412" s="16">
        <f t="shared" si="613"/>
        <v>45110</v>
      </c>
      <c r="J4412" s="17">
        <v>1.2267999999999999</v>
      </c>
      <c r="K4412" s="18">
        <f>G4412*结论【关键目标】!C$27*0.7735*0.001</f>
        <v>0</v>
      </c>
      <c r="L4412" s="5">
        <v>0</v>
      </c>
      <c r="M4412" s="5">
        <f>ABS(IF(L4412&lt;=0,L4412/耗电量关键数据!$B$6/1000,L4412/耗电量关键数据!$B$5/1000))</f>
        <v>0</v>
      </c>
      <c r="N4412" s="5">
        <f>电气设备逐时使用率计算!H4388</f>
        <v>7.0130699999999999</v>
      </c>
      <c r="O4412" s="5">
        <f>灯光逐时使用率计算!H4388</f>
        <v>3.7403040000000001</v>
      </c>
      <c r="P4412" s="19">
        <f t="shared" si="614"/>
        <v>10.753374000000001</v>
      </c>
      <c r="Q4412" s="19">
        <f t="shared" si="618"/>
        <v>10.753374000000001</v>
      </c>
      <c r="R4412" s="20">
        <f t="shared" si="615"/>
        <v>-10.753374000000001</v>
      </c>
      <c r="S4412" s="20">
        <f t="shared" si="619"/>
        <v>10.753374000000001</v>
      </c>
      <c r="T4412" s="20">
        <f>IF((T4411+R4412)&lt;0,0,IF((T4411+R4412)&gt;结论【关键目标】!C$28,结论【关键目标】!C$28,T4411+R4412))</f>
        <v>11.246625999999999</v>
      </c>
      <c r="U4412" s="19">
        <f>IF((T4411+R4412)&lt;结论【关键目标】!$C$28,0,(发电量计算【计算逻辑页】!R4412+发电量计算【计算逻辑页】!T4411-结论【关键目标】!$C$28))</f>
        <v>0</v>
      </c>
      <c r="V4412" s="5">
        <f t="shared" si="616"/>
        <v>0</v>
      </c>
      <c r="W4412" s="5">
        <f t="shared" si="617"/>
        <v>0</v>
      </c>
      <c r="X4412" s="5">
        <f t="shared" si="620"/>
        <v>9.428558323199999</v>
      </c>
    </row>
    <row r="4413" spans="1:24" x14ac:dyDescent="0.15">
      <c r="A4413" s="7">
        <v>4412</v>
      </c>
      <c r="B4413" s="7">
        <v>7</v>
      </c>
      <c r="C4413" s="7">
        <v>3</v>
      </c>
      <c r="D4413" s="7">
        <v>20</v>
      </c>
      <c r="E4413" s="7">
        <v>184</v>
      </c>
      <c r="F4413" s="7">
        <v>31</v>
      </c>
      <c r="G4413" s="7">
        <v>0</v>
      </c>
      <c r="H4413" s="7">
        <f t="shared" si="612"/>
        <v>1</v>
      </c>
      <c r="I4413" s="16">
        <f t="shared" si="613"/>
        <v>45110</v>
      </c>
      <c r="J4413" s="17">
        <v>1.2267999999999999</v>
      </c>
      <c r="K4413" s="18">
        <f>G4413*结论【关键目标】!C$27*0.7735*0.001</f>
        <v>0</v>
      </c>
      <c r="L4413" s="5">
        <v>0</v>
      </c>
      <c r="M4413" s="5">
        <f>ABS(IF(L4413&lt;=0,L4413/耗电量关键数据!$B$6/1000,L4413/耗电量关键数据!$B$5/1000))</f>
        <v>0</v>
      </c>
      <c r="N4413" s="5">
        <f>电气设备逐时使用率计算!H4389</f>
        <v>1.1688450000000001</v>
      </c>
      <c r="O4413" s="5">
        <f>灯光逐时使用率计算!H4389</f>
        <v>0.37403039999999999</v>
      </c>
      <c r="P4413" s="19">
        <f t="shared" si="614"/>
        <v>1.5428754000000002</v>
      </c>
      <c r="Q4413" s="19">
        <f t="shared" si="618"/>
        <v>1.5428754000000002</v>
      </c>
      <c r="R4413" s="20">
        <f t="shared" si="615"/>
        <v>-1.5428754000000002</v>
      </c>
      <c r="S4413" s="20">
        <f t="shared" si="619"/>
        <v>1.5428754000000002</v>
      </c>
      <c r="T4413" s="20">
        <f>IF((T4412+R4413)&lt;0,0,IF((T4412+R4413)&gt;结论【关键目标】!C$28,结论【关键目标】!C$28,T4412+R4413))</f>
        <v>9.7037505999999993</v>
      </c>
      <c r="U4413" s="19">
        <f>IF((T4412+R4413)&lt;结论【关键目标】!$C$28,0,(发电量计算【计算逻辑页】!R4413+发电量计算【计算逻辑页】!T4412-结论【关键目标】!$C$28))</f>
        <v>0</v>
      </c>
      <c r="V4413" s="5">
        <f t="shared" si="616"/>
        <v>0</v>
      </c>
      <c r="W4413" s="5">
        <f t="shared" si="617"/>
        <v>0</v>
      </c>
      <c r="X4413" s="5">
        <f t="shared" si="620"/>
        <v>1.3527931507200002</v>
      </c>
    </row>
    <row r="4414" spans="1:24" x14ac:dyDescent="0.15">
      <c r="A4414" s="7">
        <v>4413</v>
      </c>
      <c r="B4414" s="7">
        <v>7</v>
      </c>
      <c r="C4414" s="7">
        <v>3</v>
      </c>
      <c r="D4414" s="7">
        <v>21</v>
      </c>
      <c r="E4414" s="7">
        <v>184</v>
      </c>
      <c r="F4414" s="7">
        <v>29.5</v>
      </c>
      <c r="G4414" s="7">
        <v>0</v>
      </c>
      <c r="H4414" s="7">
        <f t="shared" si="612"/>
        <v>1</v>
      </c>
      <c r="I4414" s="16">
        <f t="shared" si="613"/>
        <v>45110</v>
      </c>
      <c r="J4414" s="17">
        <v>1.2267999999999999</v>
      </c>
      <c r="K4414" s="18">
        <f>G4414*结论【关键目标】!C$27*0.7735*0.001</f>
        <v>0</v>
      </c>
      <c r="L4414" s="5">
        <v>0</v>
      </c>
      <c r="M4414" s="5">
        <f>ABS(IF(L4414&lt;=0,L4414/耗电量关键数据!$B$6/1000,L4414/耗电量关键数据!$B$5/1000))</f>
        <v>0</v>
      </c>
      <c r="N4414" s="5">
        <f>电气设备逐时使用率计算!H4390</f>
        <v>1.1688450000000001</v>
      </c>
      <c r="O4414" s="5">
        <f>灯光逐时使用率计算!H4390</f>
        <v>0.37403039999999999</v>
      </c>
      <c r="P4414" s="19">
        <f t="shared" si="614"/>
        <v>1.5428754000000002</v>
      </c>
      <c r="Q4414" s="19">
        <f t="shared" si="618"/>
        <v>1.5428754000000002</v>
      </c>
      <c r="R4414" s="20">
        <f t="shared" si="615"/>
        <v>-1.5428754000000002</v>
      </c>
      <c r="S4414" s="20">
        <f t="shared" si="619"/>
        <v>1.5428754000000002</v>
      </c>
      <c r="T4414" s="20">
        <f>IF((T4413+R4414)&lt;0,0,IF((T4413+R4414)&gt;结论【关键目标】!C$28,结论【关键目标】!C$28,T4413+R4414))</f>
        <v>8.1608751999999996</v>
      </c>
      <c r="U4414" s="19">
        <f>IF((T4413+R4414)&lt;结论【关键目标】!$C$28,0,(发电量计算【计算逻辑页】!R4414+发电量计算【计算逻辑页】!T4413-结论【关键目标】!$C$28))</f>
        <v>0</v>
      </c>
      <c r="V4414" s="5">
        <f t="shared" si="616"/>
        <v>0</v>
      </c>
      <c r="W4414" s="5">
        <f t="shared" si="617"/>
        <v>0</v>
      </c>
      <c r="X4414" s="5">
        <f t="shared" si="620"/>
        <v>1.3527931507200002</v>
      </c>
    </row>
    <row r="4415" spans="1:24" x14ac:dyDescent="0.15">
      <c r="A4415" s="7">
        <v>4414</v>
      </c>
      <c r="B4415" s="7">
        <v>7</v>
      </c>
      <c r="C4415" s="7">
        <v>3</v>
      </c>
      <c r="D4415" s="7">
        <v>22</v>
      </c>
      <c r="E4415" s="7">
        <v>184</v>
      </c>
      <c r="F4415" s="7">
        <v>29</v>
      </c>
      <c r="G4415" s="7">
        <v>0</v>
      </c>
      <c r="H4415" s="7">
        <f t="shared" si="612"/>
        <v>1</v>
      </c>
      <c r="I4415" s="16">
        <f t="shared" si="613"/>
        <v>45110</v>
      </c>
      <c r="J4415" s="17">
        <v>0.70809999999999995</v>
      </c>
      <c r="K4415" s="18">
        <f>G4415*结论【关键目标】!C$27*0.7735*0.001</f>
        <v>0</v>
      </c>
      <c r="L4415" s="5">
        <v>0</v>
      </c>
      <c r="M4415" s="5">
        <f>ABS(IF(L4415&lt;=0,L4415/耗电量关键数据!$B$6/1000,L4415/耗电量关键数据!$B$5/1000))</f>
        <v>0</v>
      </c>
      <c r="N4415" s="5">
        <f>电气设备逐时使用率计算!H4391</f>
        <v>1.1688450000000001</v>
      </c>
      <c r="O4415" s="5">
        <f>灯光逐时使用率计算!H4391</f>
        <v>0.37403039999999999</v>
      </c>
      <c r="P4415" s="19">
        <f t="shared" si="614"/>
        <v>1.5428754000000002</v>
      </c>
      <c r="Q4415" s="19">
        <f t="shared" si="618"/>
        <v>0</v>
      </c>
      <c r="R4415" s="20">
        <f t="shared" si="615"/>
        <v>0</v>
      </c>
      <c r="S4415" s="20">
        <f t="shared" si="619"/>
        <v>0</v>
      </c>
      <c r="T4415" s="20">
        <f>IF((T4414+R4415)&lt;0,0,IF((T4414+R4415)&gt;结论【关键目标】!C$28,结论【关键目标】!C$28,T4414+R4415))</f>
        <v>8.1608751999999996</v>
      </c>
      <c r="U4415" s="19">
        <f>IF((T4414+R4415)&lt;结论【关键目标】!$C$28,0,(发电量计算【计算逻辑页】!R4415+发电量计算【计算逻辑页】!T4414-结论【关键目标】!$C$28))</f>
        <v>0</v>
      </c>
      <c r="V4415" s="5">
        <f t="shared" si="616"/>
        <v>0</v>
      </c>
      <c r="W4415" s="5">
        <f t="shared" si="617"/>
        <v>0</v>
      </c>
      <c r="X4415" s="5">
        <f t="shared" si="620"/>
        <v>0</v>
      </c>
    </row>
    <row r="4416" spans="1:24" x14ac:dyDescent="0.15">
      <c r="A4416" s="7">
        <v>4415</v>
      </c>
      <c r="B4416" s="7">
        <v>7</v>
      </c>
      <c r="C4416" s="7">
        <v>3</v>
      </c>
      <c r="D4416" s="7">
        <v>23</v>
      </c>
      <c r="E4416" s="7">
        <v>184</v>
      </c>
      <c r="F4416" s="7">
        <v>28</v>
      </c>
      <c r="G4416" s="7">
        <v>0</v>
      </c>
      <c r="H4416" s="7">
        <f t="shared" si="612"/>
        <v>1</v>
      </c>
      <c r="I4416" s="16">
        <f t="shared" si="613"/>
        <v>45110</v>
      </c>
      <c r="J4416" s="17">
        <v>0.70809999999999995</v>
      </c>
      <c r="K4416" s="18">
        <f>G4416*结论【关键目标】!C$27*0.7735*0.001</f>
        <v>0</v>
      </c>
      <c r="L4416" s="5">
        <v>0</v>
      </c>
      <c r="M4416" s="5">
        <f>ABS(IF(L4416&lt;=0,L4416/耗电量关键数据!$B$6/1000,L4416/耗电量关键数据!$B$5/1000))</f>
        <v>0</v>
      </c>
      <c r="N4416" s="5">
        <f>电气设备逐时使用率计算!H4392</f>
        <v>1.1688450000000001</v>
      </c>
      <c r="O4416" s="5">
        <f>灯光逐时使用率计算!H4392</f>
        <v>0.37403039999999999</v>
      </c>
      <c r="P4416" s="19">
        <f t="shared" si="614"/>
        <v>1.5428754000000002</v>
      </c>
      <c r="Q4416" s="19">
        <f t="shared" si="618"/>
        <v>0</v>
      </c>
      <c r="R4416" s="20">
        <f t="shared" si="615"/>
        <v>0</v>
      </c>
      <c r="S4416" s="20">
        <f t="shared" si="619"/>
        <v>0</v>
      </c>
      <c r="T4416" s="20">
        <f>IF((T4415+R4416)&lt;0,0,IF((T4415+R4416)&gt;结论【关键目标】!C$28,结论【关键目标】!C$28,T4415+R4416))</f>
        <v>8.1608751999999996</v>
      </c>
      <c r="U4416" s="19">
        <f>IF((T4415+R4416)&lt;结论【关键目标】!$C$28,0,(发电量计算【计算逻辑页】!R4416+发电量计算【计算逻辑页】!T4415-结论【关键目标】!$C$28))</f>
        <v>0</v>
      </c>
      <c r="V4416" s="5">
        <f t="shared" si="616"/>
        <v>0</v>
      </c>
      <c r="W4416" s="5">
        <f t="shared" si="617"/>
        <v>0</v>
      </c>
      <c r="X4416" s="5">
        <f t="shared" si="620"/>
        <v>0</v>
      </c>
    </row>
    <row r="4417" spans="1:24" x14ac:dyDescent="0.15">
      <c r="A4417" s="7">
        <v>4416</v>
      </c>
      <c r="B4417" s="7">
        <v>7</v>
      </c>
      <c r="C4417" s="7">
        <v>3</v>
      </c>
      <c r="D4417" s="7">
        <v>24</v>
      </c>
      <c r="E4417" s="7">
        <v>184</v>
      </c>
      <c r="F4417" s="7">
        <v>27.5</v>
      </c>
      <c r="G4417" s="7">
        <v>0</v>
      </c>
      <c r="H4417" s="7">
        <f t="shared" si="612"/>
        <v>1</v>
      </c>
      <c r="I4417" s="16">
        <f t="shared" si="613"/>
        <v>45110</v>
      </c>
      <c r="J4417" s="17">
        <v>0.2407</v>
      </c>
      <c r="K4417" s="18">
        <f>G4417*结论【关键目标】!C$27*0.7735*0.001</f>
        <v>0</v>
      </c>
      <c r="L4417" s="5">
        <v>0</v>
      </c>
      <c r="M4417" s="5">
        <f>ABS(IF(L4417&lt;=0,L4417/耗电量关键数据!$B$6/1000,L4417/耗电量关键数据!$B$5/1000))</f>
        <v>0</v>
      </c>
      <c r="N4417" s="5">
        <f>电气设备逐时使用率计算!H4393</f>
        <v>1.1688450000000001</v>
      </c>
      <c r="O4417" s="5">
        <f>灯光逐时使用率计算!H4393</f>
        <v>0.37403039999999999</v>
      </c>
      <c r="P4417" s="19">
        <f t="shared" si="614"/>
        <v>1.5428754000000002</v>
      </c>
      <c r="Q4417" s="19">
        <f t="shared" si="618"/>
        <v>0</v>
      </c>
      <c r="R4417" s="20">
        <f t="shared" si="615"/>
        <v>0</v>
      </c>
      <c r="S4417" s="20">
        <f t="shared" si="619"/>
        <v>0</v>
      </c>
      <c r="T4417" s="20">
        <f>IF((T4416+R4417)&lt;0,0,IF((T4416+R4417)&gt;结论【关键目标】!C$28,结论【关键目标】!C$28,T4416+R4417))</f>
        <v>8.1608751999999996</v>
      </c>
      <c r="U4417" s="19">
        <f>IF((T4416+R4417)&lt;结论【关键目标】!$C$28,0,(发电量计算【计算逻辑页】!R4417+发电量计算【计算逻辑页】!T4416-结论【关键目标】!$C$28))</f>
        <v>0</v>
      </c>
      <c r="V4417" s="5">
        <f t="shared" si="616"/>
        <v>0</v>
      </c>
      <c r="W4417" s="5">
        <f t="shared" si="617"/>
        <v>0</v>
      </c>
      <c r="X4417" s="5">
        <f t="shared" si="620"/>
        <v>0</v>
      </c>
    </row>
    <row r="4418" spans="1:24" x14ac:dyDescent="0.15">
      <c r="A4418" s="7">
        <v>4417</v>
      </c>
      <c r="B4418" s="7">
        <v>7</v>
      </c>
      <c r="C4418" s="7">
        <v>4</v>
      </c>
      <c r="D4418" s="7">
        <v>1</v>
      </c>
      <c r="E4418" s="7">
        <v>185</v>
      </c>
      <c r="F4418" s="7">
        <v>22</v>
      </c>
      <c r="G4418" s="7">
        <v>0</v>
      </c>
      <c r="H4418" s="7">
        <f t="shared" ref="H4418:H4481" si="621">WEEKDAY(I:I,2)</f>
        <v>2</v>
      </c>
      <c r="I4418" s="16">
        <f t="shared" ref="I4418:I4481" si="622">DATE(2023,B4418,C4418)</f>
        <v>45111</v>
      </c>
      <c r="J4418" s="17">
        <v>0.2407</v>
      </c>
      <c r="K4418" s="18">
        <f>G4418*结论【关键目标】!C$27*0.7735*0.001</f>
        <v>0</v>
      </c>
      <c r="L4418" s="5">
        <v>0</v>
      </c>
      <c r="M4418" s="5">
        <f>ABS(IF(L4418&lt;=0,L4418/耗电量关键数据!$B$6/1000,L4418/耗电量关键数据!$B$5/1000))</f>
        <v>0</v>
      </c>
      <c r="N4418" s="5">
        <f>电气设备逐时使用率计算!H4394</f>
        <v>1.1688450000000001</v>
      </c>
      <c r="O4418" s="5">
        <f>灯光逐时使用率计算!H4394</f>
        <v>0.37403039999999999</v>
      </c>
      <c r="P4418" s="19">
        <f t="shared" ref="P4418:P4481" si="623">M4418+N4418+O4418</f>
        <v>1.5428754000000002</v>
      </c>
      <c r="Q4418" s="19">
        <f t="shared" si="618"/>
        <v>0</v>
      </c>
      <c r="R4418" s="20">
        <f t="shared" ref="R4418:R4481" si="624">K4418-Q4418</f>
        <v>0</v>
      </c>
      <c r="S4418" s="20">
        <f t="shared" si="619"/>
        <v>0</v>
      </c>
      <c r="T4418" s="20">
        <f>IF((T4417+R4418)&lt;0,0,IF((T4417+R4418)&gt;结论【关键目标】!C$28,结论【关键目标】!C$28,T4417+R4418))</f>
        <v>8.1608751999999996</v>
      </c>
      <c r="U4418" s="19">
        <f>IF((T4417+R4418)&lt;结论【关键目标】!$C$28,0,(发电量计算【计算逻辑页】!R4418+发电量计算【计算逻辑页】!T4417-结论【关键目标】!$C$28))</f>
        <v>0</v>
      </c>
      <c r="V4418" s="5">
        <f t="shared" ref="V4418:V4481" si="625">IF(J4418&gt;0.35,U4418*0.35,0)</f>
        <v>0</v>
      </c>
      <c r="W4418" s="5">
        <f t="shared" ref="W4418:W4481" si="626">IF(P4418&gt;K4418,K4418*J4418,P4418*J4418)</f>
        <v>0</v>
      </c>
      <c r="X4418" s="5">
        <f t="shared" si="620"/>
        <v>0</v>
      </c>
    </row>
    <row r="4419" spans="1:24" x14ac:dyDescent="0.15">
      <c r="A4419" s="7">
        <v>4418</v>
      </c>
      <c r="B4419" s="7">
        <v>7</v>
      </c>
      <c r="C4419" s="7">
        <v>4</v>
      </c>
      <c r="D4419" s="7">
        <v>2</v>
      </c>
      <c r="E4419" s="7">
        <v>185</v>
      </c>
      <c r="F4419" s="7">
        <v>23</v>
      </c>
      <c r="G4419" s="7">
        <v>0</v>
      </c>
      <c r="H4419" s="7">
        <f t="shared" si="621"/>
        <v>2</v>
      </c>
      <c r="I4419" s="16">
        <f t="shared" si="622"/>
        <v>45111</v>
      </c>
      <c r="J4419" s="17">
        <v>0.2407</v>
      </c>
      <c r="K4419" s="18">
        <f>G4419*结论【关键目标】!C$27*0.7735*0.001</f>
        <v>0</v>
      </c>
      <c r="L4419" s="5">
        <v>0</v>
      </c>
      <c r="M4419" s="5">
        <f>ABS(IF(L4419&lt;=0,L4419/耗电量关键数据!$B$6/1000,L4419/耗电量关键数据!$B$5/1000))</f>
        <v>0</v>
      </c>
      <c r="N4419" s="5">
        <f>电气设备逐时使用率计算!H4395</f>
        <v>1.1688450000000001</v>
      </c>
      <c r="O4419" s="5">
        <f>灯光逐时使用率计算!H4395</f>
        <v>0.37403039999999999</v>
      </c>
      <c r="P4419" s="19">
        <f t="shared" si="623"/>
        <v>1.5428754000000002</v>
      </c>
      <c r="Q4419" s="19">
        <f t="shared" ref="Q4419:Q4482" si="627">IF(J4419&gt;0.8,P4419,0)</f>
        <v>0</v>
      </c>
      <c r="R4419" s="20">
        <f t="shared" si="624"/>
        <v>0</v>
      </c>
      <c r="S4419" s="20">
        <f t="shared" ref="S4419:S4482" si="628">IF(R4419&lt;0,ABS(R4419),0)</f>
        <v>0</v>
      </c>
      <c r="T4419" s="20">
        <f>IF((T4418+R4419)&lt;0,0,IF((T4418+R4419)&gt;结论【关键目标】!C$28,结论【关键目标】!C$28,T4418+R4419))</f>
        <v>8.1608751999999996</v>
      </c>
      <c r="U4419" s="19">
        <f>IF((T4418+R4419)&lt;结论【关键目标】!$C$28,0,(发电量计算【计算逻辑页】!R4419+发电量计算【计算逻辑页】!T4418-结论【关键目标】!$C$28))</f>
        <v>0</v>
      </c>
      <c r="V4419" s="5">
        <f t="shared" si="625"/>
        <v>0</v>
      </c>
      <c r="W4419" s="5">
        <f t="shared" si="626"/>
        <v>0</v>
      </c>
      <c r="X4419" s="5">
        <f t="shared" si="620"/>
        <v>0</v>
      </c>
    </row>
    <row r="4420" spans="1:24" x14ac:dyDescent="0.15">
      <c r="A4420" s="7">
        <v>4419</v>
      </c>
      <c r="B4420" s="7">
        <v>7</v>
      </c>
      <c r="C4420" s="7">
        <v>4</v>
      </c>
      <c r="D4420" s="7">
        <v>3</v>
      </c>
      <c r="E4420" s="7">
        <v>185</v>
      </c>
      <c r="F4420" s="7">
        <v>22.5</v>
      </c>
      <c r="G4420" s="7">
        <v>0</v>
      </c>
      <c r="H4420" s="7">
        <f t="shared" si="621"/>
        <v>2</v>
      </c>
      <c r="I4420" s="16">
        <f t="shared" si="622"/>
        <v>45111</v>
      </c>
      <c r="J4420" s="17">
        <v>0.2407</v>
      </c>
      <c r="K4420" s="18">
        <f>G4420*结论【关键目标】!C$27*0.7735*0.001</f>
        <v>0</v>
      </c>
      <c r="L4420" s="5">
        <v>0</v>
      </c>
      <c r="M4420" s="5">
        <f>ABS(IF(L4420&lt;=0,L4420/耗电量关键数据!$B$6/1000,L4420/耗电量关键数据!$B$5/1000))</f>
        <v>0</v>
      </c>
      <c r="N4420" s="5">
        <f>电气设备逐时使用率计算!H4396</f>
        <v>1.1688450000000001</v>
      </c>
      <c r="O4420" s="5">
        <f>灯光逐时使用率计算!H4396</f>
        <v>0.37403039999999999</v>
      </c>
      <c r="P4420" s="19">
        <f t="shared" si="623"/>
        <v>1.5428754000000002</v>
      </c>
      <c r="Q4420" s="19">
        <f t="shared" si="627"/>
        <v>0</v>
      </c>
      <c r="R4420" s="20">
        <f t="shared" si="624"/>
        <v>0</v>
      </c>
      <c r="S4420" s="20">
        <f t="shared" si="628"/>
        <v>0</v>
      </c>
      <c r="T4420" s="20">
        <f>IF((T4419+R4420)&lt;0,0,IF((T4419+R4420)&gt;结论【关键目标】!C$28,结论【关键目标】!C$28,T4419+R4420))</f>
        <v>8.1608751999999996</v>
      </c>
      <c r="U4420" s="19">
        <f>IF((T4419+R4420)&lt;结论【关键目标】!$C$28,0,(发电量计算【计算逻辑页】!R4420+发电量计算【计算逻辑页】!T4419-结论【关键目标】!$C$28))</f>
        <v>0</v>
      </c>
      <c r="V4420" s="5">
        <f t="shared" si="625"/>
        <v>0</v>
      </c>
      <c r="W4420" s="5">
        <f t="shared" si="626"/>
        <v>0</v>
      </c>
      <c r="X4420" s="5">
        <f t="shared" ref="X4420:X4483" si="629">(J4420-0.35)*IF(T4420&gt;S4420,S4420,T4420)</f>
        <v>0</v>
      </c>
    </row>
    <row r="4421" spans="1:24" x14ac:dyDescent="0.15">
      <c r="A4421" s="7">
        <v>4420</v>
      </c>
      <c r="B4421" s="7">
        <v>7</v>
      </c>
      <c r="C4421" s="7">
        <v>4</v>
      </c>
      <c r="D4421" s="7">
        <v>4</v>
      </c>
      <c r="E4421" s="7">
        <v>185</v>
      </c>
      <c r="F4421" s="7">
        <v>22</v>
      </c>
      <c r="G4421" s="7">
        <v>0</v>
      </c>
      <c r="H4421" s="7">
        <f t="shared" si="621"/>
        <v>2</v>
      </c>
      <c r="I4421" s="16">
        <f t="shared" si="622"/>
        <v>45111</v>
      </c>
      <c r="J4421" s="17">
        <v>0.2407</v>
      </c>
      <c r="K4421" s="18">
        <f>G4421*结论【关键目标】!C$27*0.7735*0.001</f>
        <v>0</v>
      </c>
      <c r="L4421" s="5">
        <v>0</v>
      </c>
      <c r="M4421" s="5">
        <f>ABS(IF(L4421&lt;=0,L4421/耗电量关键数据!$B$6/1000,L4421/耗电量关键数据!$B$5/1000))</f>
        <v>0</v>
      </c>
      <c r="N4421" s="5">
        <f>电气设备逐时使用率计算!H4397</f>
        <v>1.1688450000000001</v>
      </c>
      <c r="O4421" s="5">
        <f>灯光逐时使用率计算!H4397</f>
        <v>0.37403039999999999</v>
      </c>
      <c r="P4421" s="19">
        <f t="shared" si="623"/>
        <v>1.5428754000000002</v>
      </c>
      <c r="Q4421" s="19">
        <f t="shared" si="627"/>
        <v>0</v>
      </c>
      <c r="R4421" s="20">
        <f t="shared" si="624"/>
        <v>0</v>
      </c>
      <c r="S4421" s="20">
        <f t="shared" si="628"/>
        <v>0</v>
      </c>
      <c r="T4421" s="20">
        <f>IF((T4420+R4421)&lt;0,0,IF((T4420+R4421)&gt;结论【关键目标】!C$28,结论【关键目标】!C$28,T4420+R4421))</f>
        <v>8.1608751999999996</v>
      </c>
      <c r="U4421" s="19">
        <f>IF((T4420+R4421)&lt;结论【关键目标】!$C$28,0,(发电量计算【计算逻辑页】!R4421+发电量计算【计算逻辑页】!T4420-结论【关键目标】!$C$28))</f>
        <v>0</v>
      </c>
      <c r="V4421" s="5">
        <f t="shared" si="625"/>
        <v>0</v>
      </c>
      <c r="W4421" s="5">
        <f t="shared" si="626"/>
        <v>0</v>
      </c>
      <c r="X4421" s="5">
        <f t="shared" si="629"/>
        <v>0</v>
      </c>
    </row>
    <row r="4422" spans="1:24" x14ac:dyDescent="0.15">
      <c r="A4422" s="7">
        <v>4421</v>
      </c>
      <c r="B4422" s="7">
        <v>7</v>
      </c>
      <c r="C4422" s="7">
        <v>4</v>
      </c>
      <c r="D4422" s="7">
        <v>5</v>
      </c>
      <c r="E4422" s="7">
        <v>185</v>
      </c>
      <c r="F4422" s="7">
        <v>22</v>
      </c>
      <c r="G4422" s="7">
        <v>5</v>
      </c>
      <c r="H4422" s="7">
        <f t="shared" si="621"/>
        <v>2</v>
      </c>
      <c r="I4422" s="16">
        <f t="shared" si="622"/>
        <v>45111</v>
      </c>
      <c r="J4422" s="17">
        <v>0.2407</v>
      </c>
      <c r="K4422" s="18">
        <f>G4422*结论【关键目标】!C$27*0.7735*0.001</f>
        <v>0.46409999999999996</v>
      </c>
      <c r="L4422" s="5">
        <v>0</v>
      </c>
      <c r="M4422" s="5">
        <f>ABS(IF(L4422&lt;=0,L4422/耗电量关键数据!$B$6/1000,L4422/耗电量关键数据!$B$5/1000))</f>
        <v>0</v>
      </c>
      <c r="N4422" s="5">
        <f>电气设备逐时使用率计算!H4398</f>
        <v>1.1688450000000001</v>
      </c>
      <c r="O4422" s="5">
        <f>灯光逐时使用率计算!H4398</f>
        <v>0.37403039999999999</v>
      </c>
      <c r="P4422" s="19">
        <f t="shared" si="623"/>
        <v>1.5428754000000002</v>
      </c>
      <c r="Q4422" s="19">
        <f t="shared" si="627"/>
        <v>0</v>
      </c>
      <c r="R4422" s="20">
        <f t="shared" si="624"/>
        <v>0.46409999999999996</v>
      </c>
      <c r="S4422" s="20">
        <f t="shared" si="628"/>
        <v>0</v>
      </c>
      <c r="T4422" s="20">
        <f>IF((T4421+R4422)&lt;0,0,IF((T4421+R4422)&gt;结论【关键目标】!C$28,结论【关键目标】!C$28,T4421+R4422))</f>
        <v>8.6249751999999997</v>
      </c>
      <c r="U4422" s="19">
        <f>IF((T4421+R4422)&lt;结论【关键目标】!$C$28,0,(发电量计算【计算逻辑页】!R4422+发电量计算【计算逻辑页】!T4421-结论【关键目标】!$C$28))</f>
        <v>0</v>
      </c>
      <c r="V4422" s="5">
        <f t="shared" si="625"/>
        <v>0</v>
      </c>
      <c r="W4422" s="5">
        <f t="shared" si="626"/>
        <v>0.11170886999999999</v>
      </c>
      <c r="X4422" s="5">
        <f t="shared" si="629"/>
        <v>0</v>
      </c>
    </row>
    <row r="4423" spans="1:24" x14ac:dyDescent="0.15">
      <c r="A4423" s="7">
        <v>4422</v>
      </c>
      <c r="B4423" s="7">
        <v>7</v>
      </c>
      <c r="C4423" s="7">
        <v>4</v>
      </c>
      <c r="D4423" s="7">
        <v>6</v>
      </c>
      <c r="E4423" s="7">
        <v>185</v>
      </c>
      <c r="F4423" s="7">
        <v>22.4</v>
      </c>
      <c r="G4423" s="7">
        <v>102.2</v>
      </c>
      <c r="H4423" s="7">
        <f t="shared" si="621"/>
        <v>2</v>
      </c>
      <c r="I4423" s="16">
        <f t="shared" si="622"/>
        <v>45111</v>
      </c>
      <c r="J4423" s="17">
        <v>0.2407</v>
      </c>
      <c r="K4423" s="18">
        <f>G4423*结论【关键目标】!C$27*0.7735*0.001</f>
        <v>9.4862040000000007</v>
      </c>
      <c r="L4423" s="5">
        <v>0</v>
      </c>
      <c r="M4423" s="5">
        <f>ABS(IF(L4423&lt;=0,L4423/耗电量关键数据!$B$6/1000,L4423/耗电量关键数据!$B$5/1000))</f>
        <v>0</v>
      </c>
      <c r="N4423" s="5">
        <f>电气设备逐时使用率计算!H4399</f>
        <v>1.1688450000000001</v>
      </c>
      <c r="O4423" s="5">
        <f>灯光逐时使用率计算!H4399</f>
        <v>0.37403039999999999</v>
      </c>
      <c r="P4423" s="19">
        <f t="shared" si="623"/>
        <v>1.5428754000000002</v>
      </c>
      <c r="Q4423" s="19">
        <f t="shared" si="627"/>
        <v>0</v>
      </c>
      <c r="R4423" s="20">
        <f t="shared" si="624"/>
        <v>9.4862040000000007</v>
      </c>
      <c r="S4423" s="20">
        <f t="shared" si="628"/>
        <v>0</v>
      </c>
      <c r="T4423" s="20">
        <f>IF((T4422+R4423)&lt;0,0,IF((T4422+R4423)&gt;结论【关键目标】!C$28,结论【关键目标】!C$28,T4422+R4423))</f>
        <v>18.111179200000002</v>
      </c>
      <c r="U4423" s="19">
        <f>IF((T4422+R4423)&lt;结论【关键目标】!$C$28,0,(发电量计算【计算逻辑页】!R4423+发电量计算【计算逻辑页】!T4422-结论【关键目标】!$C$28))</f>
        <v>0</v>
      </c>
      <c r="V4423" s="5">
        <f t="shared" si="625"/>
        <v>0</v>
      </c>
      <c r="W4423" s="5">
        <f t="shared" si="626"/>
        <v>0.37137010878000004</v>
      </c>
      <c r="X4423" s="5">
        <f t="shared" si="629"/>
        <v>0</v>
      </c>
    </row>
    <row r="4424" spans="1:24" x14ac:dyDescent="0.15">
      <c r="A4424" s="7">
        <v>4423</v>
      </c>
      <c r="B4424" s="7">
        <v>7</v>
      </c>
      <c r="C4424" s="7">
        <v>4</v>
      </c>
      <c r="D4424" s="7">
        <v>7</v>
      </c>
      <c r="E4424" s="7">
        <v>185</v>
      </c>
      <c r="F4424" s="7">
        <v>22</v>
      </c>
      <c r="G4424" s="7">
        <v>200.9</v>
      </c>
      <c r="H4424" s="7">
        <f t="shared" si="621"/>
        <v>2</v>
      </c>
      <c r="I4424" s="16">
        <f t="shared" si="622"/>
        <v>45111</v>
      </c>
      <c r="J4424" s="17">
        <v>0.2407</v>
      </c>
      <c r="K4424" s="18">
        <f>G4424*结论【关键目标】!C$27*0.7735*0.001</f>
        <v>18.647538000000001</v>
      </c>
      <c r="L4424" s="5">
        <v>0</v>
      </c>
      <c r="M4424" s="5">
        <f>ABS(IF(L4424&lt;=0,L4424/耗电量关键数据!$B$6/1000,L4424/耗电量关键数据!$B$5/1000))</f>
        <v>0</v>
      </c>
      <c r="N4424" s="5">
        <f>电气设备逐时使用率计算!H4400</f>
        <v>2.3376900000000003</v>
      </c>
      <c r="O4424" s="5">
        <f>灯光逐时使用率计算!H4400</f>
        <v>1.2467680000000001</v>
      </c>
      <c r="P4424" s="19">
        <f t="shared" si="623"/>
        <v>3.5844580000000006</v>
      </c>
      <c r="Q4424" s="19">
        <f t="shared" si="627"/>
        <v>0</v>
      </c>
      <c r="R4424" s="20">
        <f t="shared" si="624"/>
        <v>18.647538000000001</v>
      </c>
      <c r="S4424" s="20">
        <f t="shared" si="628"/>
        <v>0</v>
      </c>
      <c r="T4424" s="20">
        <f>IF((T4423+R4424)&lt;0,0,IF((T4423+R4424)&gt;结论【关键目标】!C$28,结论【关键目标】!C$28,T4423+R4424))</f>
        <v>22</v>
      </c>
      <c r="U4424" s="19">
        <f>IF((T4423+R4424)&lt;结论【关键目标】!$C$28,0,(发电量计算【计算逻辑页】!R4424+发电量计算【计算逻辑页】!T4423-结论【关键目标】!$C$28))</f>
        <v>14.758717200000007</v>
      </c>
      <c r="V4424" s="5">
        <f t="shared" si="625"/>
        <v>0</v>
      </c>
      <c r="W4424" s="5">
        <f t="shared" si="626"/>
        <v>0.8627790406000001</v>
      </c>
      <c r="X4424" s="5">
        <f t="shared" si="629"/>
        <v>0</v>
      </c>
    </row>
    <row r="4425" spans="1:24" x14ac:dyDescent="0.15">
      <c r="A4425" s="7">
        <v>4424</v>
      </c>
      <c r="B4425" s="7">
        <v>7</v>
      </c>
      <c r="C4425" s="7">
        <v>4</v>
      </c>
      <c r="D4425" s="7">
        <v>8</v>
      </c>
      <c r="E4425" s="7">
        <v>185</v>
      </c>
      <c r="F4425" s="7">
        <v>22</v>
      </c>
      <c r="G4425" s="7">
        <v>284</v>
      </c>
      <c r="H4425" s="7">
        <f t="shared" si="621"/>
        <v>2</v>
      </c>
      <c r="I4425" s="16">
        <f t="shared" si="622"/>
        <v>45111</v>
      </c>
      <c r="J4425" s="17">
        <v>0.70809999999999995</v>
      </c>
      <c r="K4425" s="18">
        <f>G4425*结论【关键目标】!C$27*0.7735*0.001</f>
        <v>26.360879999999998</v>
      </c>
      <c r="L4425" s="5">
        <v>25135.124080000001</v>
      </c>
      <c r="M4425" s="5">
        <f>ABS(IF(L4425&lt;=0,L4425/耗电量关键数据!$B$6/1000,L4425/耗电量关键数据!$B$5/1000))</f>
        <v>7.1814640228571438</v>
      </c>
      <c r="N4425" s="5">
        <f>电气设备逐时使用率计算!H4401</f>
        <v>11.688450000000001</v>
      </c>
      <c r="O4425" s="5">
        <f>灯光逐时使用率计算!H4401</f>
        <v>6.2338399999999998</v>
      </c>
      <c r="P4425" s="19">
        <f t="shared" si="623"/>
        <v>25.103754022857146</v>
      </c>
      <c r="Q4425" s="19">
        <f t="shared" si="627"/>
        <v>0</v>
      </c>
      <c r="R4425" s="20">
        <f t="shared" si="624"/>
        <v>26.360879999999998</v>
      </c>
      <c r="S4425" s="20">
        <f t="shared" si="628"/>
        <v>0</v>
      </c>
      <c r="T4425" s="20">
        <f>IF((T4424+R4425)&lt;0,0,IF((T4424+R4425)&gt;结论【关键目标】!C$28,结论【关键目标】!C$28,T4424+R4425))</f>
        <v>22</v>
      </c>
      <c r="U4425" s="19">
        <f>IF((T4424+R4425)&lt;结论【关键目标】!$C$28,0,(发电量计算【计算逻辑页】!R4425+发电量计算【计算逻辑页】!T4424-结论【关键目标】!$C$28))</f>
        <v>26.360879999999995</v>
      </c>
      <c r="V4425" s="5">
        <f t="shared" si="625"/>
        <v>9.2263079999999977</v>
      </c>
      <c r="W4425" s="5">
        <f t="shared" si="626"/>
        <v>17.775968223585142</v>
      </c>
      <c r="X4425" s="5">
        <f t="shared" si="629"/>
        <v>0</v>
      </c>
    </row>
    <row r="4426" spans="1:24" x14ac:dyDescent="0.15">
      <c r="A4426" s="7">
        <v>4425</v>
      </c>
      <c r="B4426" s="7">
        <v>7</v>
      </c>
      <c r="C4426" s="7">
        <v>4</v>
      </c>
      <c r="D4426" s="7">
        <v>9</v>
      </c>
      <c r="E4426" s="7">
        <v>185</v>
      </c>
      <c r="F4426" s="7">
        <v>22.8</v>
      </c>
      <c r="G4426" s="7">
        <v>371.2</v>
      </c>
      <c r="H4426" s="7">
        <f t="shared" si="621"/>
        <v>2</v>
      </c>
      <c r="I4426" s="16">
        <f t="shared" si="622"/>
        <v>45111</v>
      </c>
      <c r="J4426" s="17">
        <v>0.70809999999999995</v>
      </c>
      <c r="K4426" s="18">
        <f>G4426*结论【关键目标】!C$27*0.7735*0.001</f>
        <v>34.454784000000004</v>
      </c>
      <c r="L4426" s="5">
        <v>43083.036670000001</v>
      </c>
      <c r="M4426" s="5">
        <f>ABS(IF(L4426&lt;=0,L4426/耗电量关键数据!$B$6/1000,L4426/耗电量关键数据!$B$5/1000))</f>
        <v>12.309439048571429</v>
      </c>
      <c r="N4426" s="5">
        <f>电气设备逐时使用率计算!H4402</f>
        <v>22.208055000000002</v>
      </c>
      <c r="O4426" s="5">
        <f>灯光逐时使用率计算!H4402</f>
        <v>11.844296</v>
      </c>
      <c r="P4426" s="19">
        <f t="shared" si="623"/>
        <v>46.361790048571429</v>
      </c>
      <c r="Q4426" s="19">
        <f t="shared" si="627"/>
        <v>0</v>
      </c>
      <c r="R4426" s="20">
        <f t="shared" si="624"/>
        <v>34.454784000000004</v>
      </c>
      <c r="S4426" s="20">
        <f t="shared" si="628"/>
        <v>0</v>
      </c>
      <c r="T4426" s="20">
        <f>IF((T4425+R4426)&lt;0,0,IF((T4425+R4426)&gt;结论【关键目标】!C$28,结论【关键目标】!C$28,T4425+R4426))</f>
        <v>22</v>
      </c>
      <c r="U4426" s="19">
        <f>IF((T4425+R4426)&lt;结论【关键目标】!$C$28,0,(发电量计算【计算逻辑页】!R4426+发电量计算【计算逻辑页】!T4425-结论【关键目标】!$C$28))</f>
        <v>34.454784000000004</v>
      </c>
      <c r="V4426" s="5">
        <f t="shared" si="625"/>
        <v>12.0591744</v>
      </c>
      <c r="W4426" s="5">
        <f t="shared" si="626"/>
        <v>24.397432550400001</v>
      </c>
      <c r="X4426" s="5">
        <f t="shared" si="629"/>
        <v>0</v>
      </c>
    </row>
    <row r="4427" spans="1:24" x14ac:dyDescent="0.15">
      <c r="A4427" s="7">
        <v>4426</v>
      </c>
      <c r="B4427" s="7">
        <v>7</v>
      </c>
      <c r="C4427" s="7">
        <v>4</v>
      </c>
      <c r="D4427" s="7">
        <v>10</v>
      </c>
      <c r="E4427" s="7">
        <v>185</v>
      </c>
      <c r="F4427" s="7">
        <v>23</v>
      </c>
      <c r="G4427" s="7">
        <v>424.4</v>
      </c>
      <c r="H4427" s="7">
        <f t="shared" si="621"/>
        <v>2</v>
      </c>
      <c r="I4427" s="16">
        <f t="shared" si="622"/>
        <v>45111</v>
      </c>
      <c r="J4427" s="17">
        <v>0.70809999999999995</v>
      </c>
      <c r="K4427" s="18">
        <f>G4427*结论【关键目标】!C$27*0.7735*0.001</f>
        <v>39.392807999999995</v>
      </c>
      <c r="L4427" s="5">
        <v>51156.130069999999</v>
      </c>
      <c r="M4427" s="5">
        <f>ABS(IF(L4427&lt;=0,L4427/耗电量关键数据!$B$6/1000,L4427/耗电量关键数据!$B$5/1000))</f>
        <v>14.616037162857143</v>
      </c>
      <c r="N4427" s="5">
        <f>电气设备逐时使用率计算!H4403</f>
        <v>22.208055000000002</v>
      </c>
      <c r="O4427" s="5">
        <f>灯光逐时使用率计算!H4403</f>
        <v>11.844296</v>
      </c>
      <c r="P4427" s="19">
        <f t="shared" si="623"/>
        <v>48.668388162857141</v>
      </c>
      <c r="Q4427" s="19">
        <f t="shared" si="627"/>
        <v>0</v>
      </c>
      <c r="R4427" s="20">
        <f t="shared" si="624"/>
        <v>39.392807999999995</v>
      </c>
      <c r="S4427" s="20">
        <f t="shared" si="628"/>
        <v>0</v>
      </c>
      <c r="T4427" s="20">
        <f>IF((T4426+R4427)&lt;0,0,IF((T4426+R4427)&gt;结论【关键目标】!C$28,结论【关键目标】!C$28,T4426+R4427))</f>
        <v>22</v>
      </c>
      <c r="U4427" s="19">
        <f>IF((T4426+R4427)&lt;结论【关键目标】!$C$28,0,(发电量计算【计算逻辑页】!R4427+发电量计算【计算逻辑页】!T4426-结论【关键目标】!$C$28))</f>
        <v>39.392807999999995</v>
      </c>
      <c r="V4427" s="5">
        <f t="shared" si="625"/>
        <v>13.787482799999998</v>
      </c>
      <c r="W4427" s="5">
        <f t="shared" si="626"/>
        <v>27.894047344799993</v>
      </c>
      <c r="X4427" s="5">
        <f t="shared" si="629"/>
        <v>0</v>
      </c>
    </row>
    <row r="4428" spans="1:24" x14ac:dyDescent="0.15">
      <c r="A4428" s="7">
        <v>4427</v>
      </c>
      <c r="B4428" s="7">
        <v>7</v>
      </c>
      <c r="C4428" s="7">
        <v>4</v>
      </c>
      <c r="D4428" s="7">
        <v>11</v>
      </c>
      <c r="E4428" s="7">
        <v>185</v>
      </c>
      <c r="F4428" s="7">
        <v>23</v>
      </c>
      <c r="G4428" s="7">
        <v>455.8</v>
      </c>
      <c r="H4428" s="7">
        <f t="shared" si="621"/>
        <v>2</v>
      </c>
      <c r="I4428" s="16">
        <f t="shared" si="622"/>
        <v>45111</v>
      </c>
      <c r="J4428" s="24">
        <v>1.3551</v>
      </c>
      <c r="K4428" s="18">
        <f>G4428*结论【关键目标】!C$27*0.7735*0.001</f>
        <v>42.307355999999999</v>
      </c>
      <c r="L4428" s="5">
        <v>55857.585500000001</v>
      </c>
      <c r="M4428" s="5">
        <f>ABS(IF(L4428&lt;=0,L4428/耗电量关键数据!$B$6/1000,L4428/耗电量关键数据!$B$5/1000))</f>
        <v>15.959310142857143</v>
      </c>
      <c r="N4428" s="5">
        <f>电气设备逐时使用率计算!H4404</f>
        <v>22.208055000000002</v>
      </c>
      <c r="O4428" s="5">
        <f>灯光逐时使用率计算!H4404</f>
        <v>11.844296</v>
      </c>
      <c r="P4428" s="19">
        <f t="shared" si="623"/>
        <v>50.011661142857143</v>
      </c>
      <c r="Q4428" s="19">
        <f t="shared" si="627"/>
        <v>50.011661142857143</v>
      </c>
      <c r="R4428" s="20">
        <f t="shared" si="624"/>
        <v>-7.7043051428571445</v>
      </c>
      <c r="S4428" s="20">
        <f t="shared" si="628"/>
        <v>7.7043051428571445</v>
      </c>
      <c r="T4428" s="20">
        <f>IF((T4427+R4428)&lt;0,0,IF((T4427+R4428)&gt;结论【关键目标】!C$28,结论【关键目标】!C$28,T4427+R4428))</f>
        <v>14.295694857142855</v>
      </c>
      <c r="U4428" s="19">
        <f>IF((T4427+R4428)&lt;结论【关键目标】!$C$28,0,(发电量计算【计算逻辑页】!R4428+发电量计算【计算逻辑页】!T4427-结论【关键目标】!$C$28))</f>
        <v>0</v>
      </c>
      <c r="V4428" s="5">
        <f t="shared" si="625"/>
        <v>0</v>
      </c>
      <c r="W4428" s="5">
        <f t="shared" si="626"/>
        <v>57.330698115599994</v>
      </c>
      <c r="X4428" s="5">
        <f t="shared" si="629"/>
        <v>7.7435970990857168</v>
      </c>
    </row>
    <row r="4429" spans="1:24" x14ac:dyDescent="0.15">
      <c r="A4429" s="7">
        <v>4428</v>
      </c>
      <c r="B4429" s="7">
        <v>7</v>
      </c>
      <c r="C4429" s="7">
        <v>4</v>
      </c>
      <c r="D4429" s="7">
        <v>12</v>
      </c>
      <c r="E4429" s="7">
        <v>185</v>
      </c>
      <c r="F4429" s="7">
        <v>24.3</v>
      </c>
      <c r="G4429" s="7">
        <v>541.79999999999995</v>
      </c>
      <c r="H4429" s="7">
        <f t="shared" si="621"/>
        <v>2</v>
      </c>
      <c r="I4429" s="16">
        <f t="shared" si="622"/>
        <v>45111</v>
      </c>
      <c r="J4429" s="24">
        <v>1.3551</v>
      </c>
      <c r="K4429" s="18">
        <f>G4429*结论【关键目标】!C$27*0.7735*0.001</f>
        <v>50.289875999999992</v>
      </c>
      <c r="L4429" s="5">
        <v>50621.355190000002</v>
      </c>
      <c r="M4429" s="5">
        <f>ABS(IF(L4429&lt;=0,L4429/耗电量关键数据!$B$6/1000,L4429/耗电量关键数据!$B$5/1000))</f>
        <v>14.463244340000001</v>
      </c>
      <c r="N4429" s="5">
        <f>电气设备逐时使用率计算!H4405</f>
        <v>11.688450000000001</v>
      </c>
      <c r="O4429" s="5">
        <f>灯光逐时使用率计算!H4405</f>
        <v>9.9741440000000008</v>
      </c>
      <c r="P4429" s="19">
        <f t="shared" si="623"/>
        <v>36.125838340000001</v>
      </c>
      <c r="Q4429" s="19">
        <f t="shared" si="627"/>
        <v>36.125838340000001</v>
      </c>
      <c r="R4429" s="20">
        <f t="shared" si="624"/>
        <v>14.164037659999991</v>
      </c>
      <c r="S4429" s="20">
        <f t="shared" si="628"/>
        <v>0</v>
      </c>
      <c r="T4429" s="20">
        <f>IF((T4428+R4429)&lt;0,0,IF((T4428+R4429)&gt;结论【关键目标】!C$28,结论【关键目标】!C$28,T4428+R4429))</f>
        <v>22</v>
      </c>
      <c r="U4429" s="19">
        <f>IF((T4428+R4429)&lt;结论【关键目标】!$C$28,0,(发电量计算【计算逻辑页】!R4429+发电量计算【计算逻辑页】!T4428-结论【关键目标】!$C$28))</f>
        <v>6.4597325171428466</v>
      </c>
      <c r="V4429" s="5">
        <f t="shared" si="625"/>
        <v>2.2609063809999963</v>
      </c>
      <c r="W4429" s="5">
        <f t="shared" si="626"/>
        <v>48.954123534533998</v>
      </c>
      <c r="X4429" s="5">
        <f t="shared" si="629"/>
        <v>0</v>
      </c>
    </row>
    <row r="4430" spans="1:24" x14ac:dyDescent="0.15">
      <c r="A4430" s="7">
        <v>4429</v>
      </c>
      <c r="B4430" s="7">
        <v>7</v>
      </c>
      <c r="C4430" s="7">
        <v>4</v>
      </c>
      <c r="D4430" s="7">
        <v>13</v>
      </c>
      <c r="E4430" s="7">
        <v>185</v>
      </c>
      <c r="F4430" s="7">
        <v>25</v>
      </c>
      <c r="G4430" s="7">
        <v>512.4</v>
      </c>
      <c r="H4430" s="7">
        <f t="shared" si="621"/>
        <v>2</v>
      </c>
      <c r="I4430" s="16">
        <f t="shared" si="622"/>
        <v>45111</v>
      </c>
      <c r="J4430" s="17">
        <v>1.2267999999999999</v>
      </c>
      <c r="K4430" s="18">
        <f>G4430*结论【关键目标】!C$27*0.7735*0.001</f>
        <v>47.560968000000003</v>
      </c>
      <c r="L4430" s="5">
        <v>51915.851029999998</v>
      </c>
      <c r="M4430" s="5">
        <f>ABS(IF(L4430&lt;=0,L4430/耗电量关键数据!$B$6/1000,L4430/耗电量关键数据!$B$5/1000))</f>
        <v>14.833100294285714</v>
      </c>
      <c r="N4430" s="5">
        <f>电气设备逐时使用率计算!H4406</f>
        <v>11.688450000000001</v>
      </c>
      <c r="O4430" s="5">
        <f>灯光逐时使用率计算!H4406</f>
        <v>9.9741440000000008</v>
      </c>
      <c r="P4430" s="19">
        <f t="shared" si="623"/>
        <v>36.49569429428572</v>
      </c>
      <c r="Q4430" s="19">
        <f t="shared" si="627"/>
        <v>36.49569429428572</v>
      </c>
      <c r="R4430" s="20">
        <f t="shared" si="624"/>
        <v>11.065273705714283</v>
      </c>
      <c r="S4430" s="20">
        <f t="shared" si="628"/>
        <v>0</v>
      </c>
      <c r="T4430" s="20">
        <f>IF((T4429+R4430)&lt;0,0,IF((T4429+R4430)&gt;结论【关键目标】!C$28,结论【关键目标】!C$28,T4429+R4430))</f>
        <v>22</v>
      </c>
      <c r="U4430" s="19">
        <f>IF((T4429+R4430)&lt;结论【关键目标】!$C$28,0,(发电量计算【计算逻辑页】!R4430+发电量计算【计算逻辑页】!T4429-结论【关键目标】!$C$28))</f>
        <v>11.065273705714283</v>
      </c>
      <c r="V4430" s="5">
        <f t="shared" si="625"/>
        <v>3.8728457969999988</v>
      </c>
      <c r="W4430" s="5">
        <f t="shared" si="626"/>
        <v>44.772917760229717</v>
      </c>
      <c r="X4430" s="5">
        <f t="shared" si="629"/>
        <v>0</v>
      </c>
    </row>
    <row r="4431" spans="1:24" x14ac:dyDescent="0.15">
      <c r="A4431" s="7">
        <v>4430</v>
      </c>
      <c r="B4431" s="7">
        <v>7</v>
      </c>
      <c r="C4431" s="7">
        <v>4</v>
      </c>
      <c r="D4431" s="7">
        <v>14</v>
      </c>
      <c r="E4431" s="7">
        <v>185</v>
      </c>
      <c r="F4431" s="7">
        <v>25</v>
      </c>
      <c r="G4431" s="7">
        <v>463.1</v>
      </c>
      <c r="H4431" s="7">
        <f t="shared" si="621"/>
        <v>2</v>
      </c>
      <c r="I4431" s="16">
        <f t="shared" si="622"/>
        <v>45111</v>
      </c>
      <c r="J4431" s="17">
        <v>1.2267999999999999</v>
      </c>
      <c r="K4431" s="18">
        <f>G4431*结论【关键目标】!C$27*0.7735*0.001</f>
        <v>42.984941999999997</v>
      </c>
      <c r="L4431" s="5">
        <v>60012.703670000003</v>
      </c>
      <c r="M4431" s="5">
        <f>ABS(IF(L4431&lt;=0,L4431/耗电量关键数据!$B$6/1000,L4431/耗电量关键数据!$B$5/1000))</f>
        <v>17.146486762857144</v>
      </c>
      <c r="N4431" s="5">
        <f>电气设备逐时使用率计算!H4407</f>
        <v>22.208055000000002</v>
      </c>
      <c r="O4431" s="5">
        <f>灯光逐时使用率计算!H4407</f>
        <v>11.844296</v>
      </c>
      <c r="P4431" s="19">
        <f t="shared" si="623"/>
        <v>51.198837762857146</v>
      </c>
      <c r="Q4431" s="19">
        <f t="shared" si="627"/>
        <v>51.198837762857146</v>
      </c>
      <c r="R4431" s="20">
        <f t="shared" si="624"/>
        <v>-8.213895762857149</v>
      </c>
      <c r="S4431" s="20">
        <f t="shared" si="628"/>
        <v>8.213895762857149</v>
      </c>
      <c r="T4431" s="20">
        <f>IF((T4430+R4431)&lt;0,0,IF((T4430+R4431)&gt;结论【关键目标】!C$28,结论【关键目标】!C$28,T4430+R4431))</f>
        <v>13.786104237142851</v>
      </c>
      <c r="U4431" s="19">
        <f>IF((T4430+R4431)&lt;结论【关键目标】!$C$28,0,(发电量计算【计算逻辑页】!R4431+发电量计算【计算逻辑页】!T4430-结论【关键目标】!$C$28))</f>
        <v>0</v>
      </c>
      <c r="V4431" s="5">
        <f t="shared" si="625"/>
        <v>0</v>
      </c>
      <c r="W4431" s="5">
        <f t="shared" si="626"/>
        <v>52.733926845599989</v>
      </c>
      <c r="X4431" s="5">
        <f t="shared" si="629"/>
        <v>7.2019438048731477</v>
      </c>
    </row>
    <row r="4432" spans="1:24" x14ac:dyDescent="0.15">
      <c r="A4432" s="7">
        <v>4431</v>
      </c>
      <c r="B4432" s="7">
        <v>7</v>
      </c>
      <c r="C4432" s="7">
        <v>4</v>
      </c>
      <c r="D4432" s="7">
        <v>15</v>
      </c>
      <c r="E4432" s="7">
        <v>185</v>
      </c>
      <c r="F4432" s="7">
        <v>27.1</v>
      </c>
      <c r="G4432" s="7">
        <v>456.5</v>
      </c>
      <c r="H4432" s="7">
        <f t="shared" si="621"/>
        <v>2</v>
      </c>
      <c r="I4432" s="16">
        <f t="shared" si="622"/>
        <v>45111</v>
      </c>
      <c r="J4432" s="17">
        <v>1.2267999999999999</v>
      </c>
      <c r="K4432" s="18">
        <f>G4432*结论【关键目标】!C$27*0.7735*0.001</f>
        <v>42.372329999999998</v>
      </c>
      <c r="L4432" s="5">
        <v>57120.275540000002</v>
      </c>
      <c r="M4432" s="5">
        <f>ABS(IF(L4432&lt;=0,L4432/耗电量关键数据!$B$6/1000,L4432/耗电量关键数据!$B$5/1000))</f>
        <v>16.320078725714286</v>
      </c>
      <c r="N4432" s="5">
        <f>电气设备逐时使用率计算!H4408</f>
        <v>22.208055000000002</v>
      </c>
      <c r="O4432" s="5">
        <f>灯光逐时使用率计算!H4408</f>
        <v>11.844296</v>
      </c>
      <c r="P4432" s="19">
        <f t="shared" si="623"/>
        <v>50.372429725714284</v>
      </c>
      <c r="Q4432" s="19">
        <f t="shared" si="627"/>
        <v>50.372429725714284</v>
      </c>
      <c r="R4432" s="20">
        <f t="shared" si="624"/>
        <v>-8.0000997257142856</v>
      </c>
      <c r="S4432" s="20">
        <f t="shared" si="628"/>
        <v>8.0000997257142856</v>
      </c>
      <c r="T4432" s="20">
        <f>IF((T4431+R4432)&lt;0,0,IF((T4431+R4432)&gt;结论【关键目标】!C$28,结论【关键目标】!C$28,T4431+R4432))</f>
        <v>5.7860045114285654</v>
      </c>
      <c r="U4432" s="19">
        <f>IF((T4431+R4432)&lt;结论【关键目标】!$C$28,0,(发电量计算【计算逻辑页】!R4432+发电量计算【计算逻辑页】!T4431-结论【关键目标】!$C$28))</f>
        <v>0</v>
      </c>
      <c r="V4432" s="5">
        <f t="shared" si="625"/>
        <v>0</v>
      </c>
      <c r="W4432" s="5">
        <f t="shared" si="626"/>
        <v>51.982374443999994</v>
      </c>
      <c r="X4432" s="5">
        <f t="shared" si="629"/>
        <v>5.073168755620566</v>
      </c>
    </row>
    <row r="4433" spans="1:24" x14ac:dyDescent="0.15">
      <c r="A4433" s="7">
        <v>4432</v>
      </c>
      <c r="B4433" s="7">
        <v>7</v>
      </c>
      <c r="C4433" s="7">
        <v>4</v>
      </c>
      <c r="D4433" s="7">
        <v>16</v>
      </c>
      <c r="E4433" s="7">
        <v>185</v>
      </c>
      <c r="F4433" s="7">
        <v>26</v>
      </c>
      <c r="G4433" s="7">
        <v>275.5</v>
      </c>
      <c r="H4433" s="7">
        <f t="shared" si="621"/>
        <v>2</v>
      </c>
      <c r="I4433" s="16">
        <f t="shared" si="622"/>
        <v>45111</v>
      </c>
      <c r="J4433" s="24">
        <v>1.3551</v>
      </c>
      <c r="K4433" s="18">
        <f>G4433*结论【关键目标】!C$27*0.7735*0.001</f>
        <v>25.571909999999999</v>
      </c>
      <c r="L4433" s="5">
        <v>54575.465790000002</v>
      </c>
      <c r="M4433" s="5">
        <f>ABS(IF(L4433&lt;=0,L4433/耗电量关键数据!$B$6/1000,L4433/耗电量关键数据!$B$5/1000))</f>
        <v>15.592990225714285</v>
      </c>
      <c r="N4433" s="5">
        <f>电气设备逐时使用率计算!H4409</f>
        <v>22.208055000000002</v>
      </c>
      <c r="O4433" s="5">
        <f>灯光逐时使用率计算!H4409</f>
        <v>11.844296</v>
      </c>
      <c r="P4433" s="19">
        <f t="shared" si="623"/>
        <v>49.64534122571429</v>
      </c>
      <c r="Q4433" s="19">
        <f t="shared" si="627"/>
        <v>49.64534122571429</v>
      </c>
      <c r="R4433" s="20">
        <f t="shared" si="624"/>
        <v>-24.073431225714291</v>
      </c>
      <c r="S4433" s="20">
        <f t="shared" si="628"/>
        <v>24.073431225714291</v>
      </c>
      <c r="T4433" s="20">
        <f>IF((T4432+R4433)&lt;0,0,IF((T4432+R4433)&gt;结论【关键目标】!C$28,结论【关键目标】!C$28,T4432+R4433))</f>
        <v>0</v>
      </c>
      <c r="U4433" s="19">
        <f>IF((T4432+R4433)&lt;结论【关键目标】!$C$28,0,(发电量计算【计算逻辑页】!R4433+发电量计算【计算逻辑页】!T4432-结论【关键目标】!$C$28))</f>
        <v>0</v>
      </c>
      <c r="V4433" s="5">
        <f t="shared" si="625"/>
        <v>0</v>
      </c>
      <c r="W4433" s="5">
        <f t="shared" si="626"/>
        <v>34.652495240999997</v>
      </c>
      <c r="X4433" s="5">
        <f t="shared" si="629"/>
        <v>0</v>
      </c>
    </row>
    <row r="4434" spans="1:24" x14ac:dyDescent="0.15">
      <c r="A4434" s="7">
        <v>4433</v>
      </c>
      <c r="B4434" s="7">
        <v>7</v>
      </c>
      <c r="C4434" s="7">
        <v>4</v>
      </c>
      <c r="D4434" s="7">
        <v>17</v>
      </c>
      <c r="E4434" s="7">
        <v>185</v>
      </c>
      <c r="F4434" s="7">
        <v>27</v>
      </c>
      <c r="G4434" s="7">
        <v>197.7</v>
      </c>
      <c r="H4434" s="7">
        <f t="shared" si="621"/>
        <v>2</v>
      </c>
      <c r="I4434" s="16">
        <f t="shared" si="622"/>
        <v>45111</v>
      </c>
      <c r="J4434" s="17">
        <v>0.70809999999999995</v>
      </c>
      <c r="K4434" s="18">
        <f>G4434*结论【关键目标】!C$27*0.7735*0.001</f>
        <v>18.350514</v>
      </c>
      <c r="L4434" s="5">
        <v>48088.994749999998</v>
      </c>
      <c r="M4434" s="5">
        <f>ABS(IF(L4434&lt;=0,L4434/耗电量关键数据!$B$6/1000,L4434/耗电量关键数据!$B$5/1000))</f>
        <v>13.739712785714286</v>
      </c>
      <c r="N4434" s="5">
        <f>电气设备逐时使用率计算!H4410</f>
        <v>22.208055000000002</v>
      </c>
      <c r="O4434" s="5">
        <f>灯光逐时使用率计算!H4410</f>
        <v>11.844296</v>
      </c>
      <c r="P4434" s="19">
        <f t="shared" si="623"/>
        <v>47.792063785714291</v>
      </c>
      <c r="Q4434" s="19">
        <f t="shared" si="627"/>
        <v>0</v>
      </c>
      <c r="R4434" s="20">
        <f t="shared" si="624"/>
        <v>18.350514</v>
      </c>
      <c r="S4434" s="20">
        <f t="shared" si="628"/>
        <v>0</v>
      </c>
      <c r="T4434" s="20">
        <f>IF((T4433+R4434)&lt;0,0,IF((T4433+R4434)&gt;结论【关键目标】!C$28,结论【关键目标】!C$28,T4433+R4434))</f>
        <v>18.350514</v>
      </c>
      <c r="U4434" s="19">
        <f>IF((T4433+R4434)&lt;结论【关键目标】!$C$28,0,(发电量计算【计算逻辑页】!R4434+发电量计算【计算逻辑页】!T4433-结论【关键目标】!$C$28))</f>
        <v>0</v>
      </c>
      <c r="V4434" s="5">
        <f t="shared" si="625"/>
        <v>0</v>
      </c>
      <c r="W4434" s="5">
        <f t="shared" si="626"/>
        <v>12.993998963399999</v>
      </c>
      <c r="X4434" s="5">
        <f t="shared" si="629"/>
        <v>0</v>
      </c>
    </row>
    <row r="4435" spans="1:24" x14ac:dyDescent="0.15">
      <c r="A4435" s="7">
        <v>4434</v>
      </c>
      <c r="B4435" s="7">
        <v>7</v>
      </c>
      <c r="C4435" s="7">
        <v>4</v>
      </c>
      <c r="D4435" s="7">
        <v>18</v>
      </c>
      <c r="E4435" s="7">
        <v>185</v>
      </c>
      <c r="F4435" s="7">
        <v>28.5</v>
      </c>
      <c r="G4435" s="7">
        <v>91</v>
      </c>
      <c r="H4435" s="7">
        <f t="shared" si="621"/>
        <v>2</v>
      </c>
      <c r="I4435" s="16">
        <f t="shared" si="622"/>
        <v>45111</v>
      </c>
      <c r="J4435" s="17">
        <v>0.70809999999999995</v>
      </c>
      <c r="K4435" s="18">
        <f>G4435*结论【关键目标】!C$27*0.7735*0.001</f>
        <v>8.4466199999999994</v>
      </c>
      <c r="L4435" s="5">
        <v>28555.641660000001</v>
      </c>
      <c r="M4435" s="5">
        <f>ABS(IF(L4435&lt;=0,L4435/耗电量关键数据!$B$6/1000,L4435/耗电量关键数据!$B$5/1000))</f>
        <v>8.1587547600000008</v>
      </c>
      <c r="N4435" s="5">
        <f>电气设备逐时使用率计算!H4411</f>
        <v>7.0130699999999999</v>
      </c>
      <c r="O4435" s="5">
        <f>灯光逐时使用率计算!H4411</f>
        <v>3.7403040000000001</v>
      </c>
      <c r="P4435" s="19">
        <f t="shared" si="623"/>
        <v>18.912128760000002</v>
      </c>
      <c r="Q4435" s="19">
        <f t="shared" si="627"/>
        <v>0</v>
      </c>
      <c r="R4435" s="20">
        <f t="shared" si="624"/>
        <v>8.4466199999999994</v>
      </c>
      <c r="S4435" s="20">
        <f t="shared" si="628"/>
        <v>0</v>
      </c>
      <c r="T4435" s="20">
        <f>IF((T4434+R4435)&lt;0,0,IF((T4434+R4435)&gt;结论【关键目标】!C$28,结论【关键目标】!C$28,T4434+R4435))</f>
        <v>22</v>
      </c>
      <c r="U4435" s="19">
        <f>IF((T4434+R4435)&lt;结论【关键目标】!$C$28,0,(发电量计算【计算逻辑页】!R4435+发电量计算【计算逻辑页】!T4434-结论【关键目标】!$C$28))</f>
        <v>4.7971339999999998</v>
      </c>
      <c r="V4435" s="5">
        <f t="shared" si="625"/>
        <v>1.6789968999999998</v>
      </c>
      <c r="W4435" s="5">
        <f t="shared" si="626"/>
        <v>5.981051621999999</v>
      </c>
      <c r="X4435" s="5">
        <f t="shared" si="629"/>
        <v>0</v>
      </c>
    </row>
    <row r="4436" spans="1:24" x14ac:dyDescent="0.15">
      <c r="A4436" s="7">
        <v>4435</v>
      </c>
      <c r="B4436" s="7">
        <v>7</v>
      </c>
      <c r="C4436" s="7">
        <v>4</v>
      </c>
      <c r="D4436" s="7">
        <v>19</v>
      </c>
      <c r="E4436" s="7">
        <v>185</v>
      </c>
      <c r="F4436" s="7">
        <v>27</v>
      </c>
      <c r="G4436" s="7">
        <v>0</v>
      </c>
      <c r="H4436" s="7">
        <f t="shared" si="621"/>
        <v>2</v>
      </c>
      <c r="I4436" s="16">
        <f t="shared" si="622"/>
        <v>45111</v>
      </c>
      <c r="J4436" s="17">
        <v>1.2267999999999999</v>
      </c>
      <c r="K4436" s="18">
        <f>G4436*结论【关键目标】!C$27*0.7735*0.001</f>
        <v>0</v>
      </c>
      <c r="L4436" s="5">
        <v>0</v>
      </c>
      <c r="M4436" s="5">
        <f>ABS(IF(L4436&lt;=0,L4436/耗电量关键数据!$B$6/1000,L4436/耗电量关键数据!$B$5/1000))</f>
        <v>0</v>
      </c>
      <c r="N4436" s="5">
        <f>电气设备逐时使用率计算!H4412</f>
        <v>7.0130699999999999</v>
      </c>
      <c r="O4436" s="5">
        <f>灯光逐时使用率计算!H4412</f>
        <v>3.7403040000000001</v>
      </c>
      <c r="P4436" s="19">
        <f t="shared" si="623"/>
        <v>10.753374000000001</v>
      </c>
      <c r="Q4436" s="19">
        <f t="shared" si="627"/>
        <v>10.753374000000001</v>
      </c>
      <c r="R4436" s="20">
        <f t="shared" si="624"/>
        <v>-10.753374000000001</v>
      </c>
      <c r="S4436" s="20">
        <f t="shared" si="628"/>
        <v>10.753374000000001</v>
      </c>
      <c r="T4436" s="20">
        <f>IF((T4435+R4436)&lt;0,0,IF((T4435+R4436)&gt;结论【关键目标】!C$28,结论【关键目标】!C$28,T4435+R4436))</f>
        <v>11.246625999999999</v>
      </c>
      <c r="U4436" s="19">
        <f>IF((T4435+R4436)&lt;结论【关键目标】!$C$28,0,(发电量计算【计算逻辑页】!R4436+发电量计算【计算逻辑页】!T4435-结论【关键目标】!$C$28))</f>
        <v>0</v>
      </c>
      <c r="V4436" s="5">
        <f t="shared" si="625"/>
        <v>0</v>
      </c>
      <c r="W4436" s="5">
        <f t="shared" si="626"/>
        <v>0</v>
      </c>
      <c r="X4436" s="5">
        <f t="shared" si="629"/>
        <v>9.428558323199999</v>
      </c>
    </row>
    <row r="4437" spans="1:24" x14ac:dyDescent="0.15">
      <c r="A4437" s="7">
        <v>4436</v>
      </c>
      <c r="B4437" s="7">
        <v>7</v>
      </c>
      <c r="C4437" s="7">
        <v>4</v>
      </c>
      <c r="D4437" s="7">
        <v>20</v>
      </c>
      <c r="E4437" s="7">
        <v>185</v>
      </c>
      <c r="F4437" s="7">
        <v>26</v>
      </c>
      <c r="G4437" s="7">
        <v>0</v>
      </c>
      <c r="H4437" s="7">
        <f t="shared" si="621"/>
        <v>2</v>
      </c>
      <c r="I4437" s="16">
        <f t="shared" si="622"/>
        <v>45111</v>
      </c>
      <c r="J4437" s="17">
        <v>1.2267999999999999</v>
      </c>
      <c r="K4437" s="18">
        <f>G4437*结论【关键目标】!C$27*0.7735*0.001</f>
        <v>0</v>
      </c>
      <c r="L4437" s="5">
        <v>0</v>
      </c>
      <c r="M4437" s="5">
        <f>ABS(IF(L4437&lt;=0,L4437/耗电量关键数据!$B$6/1000,L4437/耗电量关键数据!$B$5/1000))</f>
        <v>0</v>
      </c>
      <c r="N4437" s="5">
        <f>电气设备逐时使用率计算!H4413</f>
        <v>1.1688450000000001</v>
      </c>
      <c r="O4437" s="5">
        <f>灯光逐时使用率计算!H4413</f>
        <v>0.37403039999999999</v>
      </c>
      <c r="P4437" s="19">
        <f t="shared" si="623"/>
        <v>1.5428754000000002</v>
      </c>
      <c r="Q4437" s="19">
        <f t="shared" si="627"/>
        <v>1.5428754000000002</v>
      </c>
      <c r="R4437" s="20">
        <f t="shared" si="624"/>
        <v>-1.5428754000000002</v>
      </c>
      <c r="S4437" s="20">
        <f t="shared" si="628"/>
        <v>1.5428754000000002</v>
      </c>
      <c r="T4437" s="20">
        <f>IF((T4436+R4437)&lt;0,0,IF((T4436+R4437)&gt;结论【关键目标】!C$28,结论【关键目标】!C$28,T4436+R4437))</f>
        <v>9.7037505999999993</v>
      </c>
      <c r="U4437" s="19">
        <f>IF((T4436+R4437)&lt;结论【关键目标】!$C$28,0,(发电量计算【计算逻辑页】!R4437+发电量计算【计算逻辑页】!T4436-结论【关键目标】!$C$28))</f>
        <v>0</v>
      </c>
      <c r="V4437" s="5">
        <f t="shared" si="625"/>
        <v>0</v>
      </c>
      <c r="W4437" s="5">
        <f t="shared" si="626"/>
        <v>0</v>
      </c>
      <c r="X4437" s="5">
        <f t="shared" si="629"/>
        <v>1.3527931507200002</v>
      </c>
    </row>
    <row r="4438" spans="1:24" x14ac:dyDescent="0.15">
      <c r="A4438" s="7">
        <v>4437</v>
      </c>
      <c r="B4438" s="7">
        <v>7</v>
      </c>
      <c r="C4438" s="7">
        <v>4</v>
      </c>
      <c r="D4438" s="7">
        <v>21</v>
      </c>
      <c r="E4438" s="7">
        <v>185</v>
      </c>
      <c r="F4438" s="7">
        <v>26</v>
      </c>
      <c r="G4438" s="7">
        <v>0</v>
      </c>
      <c r="H4438" s="7">
        <f t="shared" si="621"/>
        <v>2</v>
      </c>
      <c r="I4438" s="16">
        <f t="shared" si="622"/>
        <v>45111</v>
      </c>
      <c r="J4438" s="17">
        <v>1.2267999999999999</v>
      </c>
      <c r="K4438" s="18">
        <f>G4438*结论【关键目标】!C$27*0.7735*0.001</f>
        <v>0</v>
      </c>
      <c r="L4438" s="5">
        <v>0</v>
      </c>
      <c r="M4438" s="5">
        <f>ABS(IF(L4438&lt;=0,L4438/耗电量关键数据!$B$6/1000,L4438/耗电量关键数据!$B$5/1000))</f>
        <v>0</v>
      </c>
      <c r="N4438" s="5">
        <f>电气设备逐时使用率计算!H4414</f>
        <v>1.1688450000000001</v>
      </c>
      <c r="O4438" s="5">
        <f>灯光逐时使用率计算!H4414</f>
        <v>0.37403039999999999</v>
      </c>
      <c r="P4438" s="19">
        <f t="shared" si="623"/>
        <v>1.5428754000000002</v>
      </c>
      <c r="Q4438" s="19">
        <f t="shared" si="627"/>
        <v>1.5428754000000002</v>
      </c>
      <c r="R4438" s="20">
        <f t="shared" si="624"/>
        <v>-1.5428754000000002</v>
      </c>
      <c r="S4438" s="20">
        <f t="shared" si="628"/>
        <v>1.5428754000000002</v>
      </c>
      <c r="T4438" s="20">
        <f>IF((T4437+R4438)&lt;0,0,IF((T4437+R4438)&gt;结论【关键目标】!C$28,结论【关键目标】!C$28,T4437+R4438))</f>
        <v>8.1608751999999996</v>
      </c>
      <c r="U4438" s="19">
        <f>IF((T4437+R4438)&lt;结论【关键目标】!$C$28,0,(发电量计算【计算逻辑页】!R4438+发电量计算【计算逻辑页】!T4437-结论【关键目标】!$C$28))</f>
        <v>0</v>
      </c>
      <c r="V4438" s="5">
        <f t="shared" si="625"/>
        <v>0</v>
      </c>
      <c r="W4438" s="5">
        <f t="shared" si="626"/>
        <v>0</v>
      </c>
      <c r="X4438" s="5">
        <f t="shared" si="629"/>
        <v>1.3527931507200002</v>
      </c>
    </row>
    <row r="4439" spans="1:24" x14ac:dyDescent="0.15">
      <c r="A4439" s="7">
        <v>4438</v>
      </c>
      <c r="B4439" s="7">
        <v>7</v>
      </c>
      <c r="C4439" s="7">
        <v>4</v>
      </c>
      <c r="D4439" s="7">
        <v>22</v>
      </c>
      <c r="E4439" s="7">
        <v>185</v>
      </c>
      <c r="F4439" s="7">
        <v>26</v>
      </c>
      <c r="G4439" s="7">
        <v>0</v>
      </c>
      <c r="H4439" s="7">
        <f t="shared" si="621"/>
        <v>2</v>
      </c>
      <c r="I4439" s="16">
        <f t="shared" si="622"/>
        <v>45111</v>
      </c>
      <c r="J4439" s="17">
        <v>0.70809999999999995</v>
      </c>
      <c r="K4439" s="18">
        <f>G4439*结论【关键目标】!C$27*0.7735*0.001</f>
        <v>0</v>
      </c>
      <c r="L4439" s="5">
        <v>0</v>
      </c>
      <c r="M4439" s="5">
        <f>ABS(IF(L4439&lt;=0,L4439/耗电量关键数据!$B$6/1000,L4439/耗电量关键数据!$B$5/1000))</f>
        <v>0</v>
      </c>
      <c r="N4439" s="5">
        <f>电气设备逐时使用率计算!H4415</f>
        <v>1.1688450000000001</v>
      </c>
      <c r="O4439" s="5">
        <f>灯光逐时使用率计算!H4415</f>
        <v>0.37403039999999999</v>
      </c>
      <c r="P4439" s="19">
        <f t="shared" si="623"/>
        <v>1.5428754000000002</v>
      </c>
      <c r="Q4439" s="19">
        <f t="shared" si="627"/>
        <v>0</v>
      </c>
      <c r="R4439" s="20">
        <f t="shared" si="624"/>
        <v>0</v>
      </c>
      <c r="S4439" s="20">
        <f t="shared" si="628"/>
        <v>0</v>
      </c>
      <c r="T4439" s="20">
        <f>IF((T4438+R4439)&lt;0,0,IF((T4438+R4439)&gt;结论【关键目标】!C$28,结论【关键目标】!C$28,T4438+R4439))</f>
        <v>8.1608751999999996</v>
      </c>
      <c r="U4439" s="19">
        <f>IF((T4438+R4439)&lt;结论【关键目标】!$C$28,0,(发电量计算【计算逻辑页】!R4439+发电量计算【计算逻辑页】!T4438-结论【关键目标】!$C$28))</f>
        <v>0</v>
      </c>
      <c r="V4439" s="5">
        <f t="shared" si="625"/>
        <v>0</v>
      </c>
      <c r="W4439" s="5">
        <f t="shared" si="626"/>
        <v>0</v>
      </c>
      <c r="X4439" s="5">
        <f t="shared" si="629"/>
        <v>0</v>
      </c>
    </row>
    <row r="4440" spans="1:24" x14ac:dyDescent="0.15">
      <c r="A4440" s="7">
        <v>4439</v>
      </c>
      <c r="B4440" s="7">
        <v>7</v>
      </c>
      <c r="C4440" s="7">
        <v>4</v>
      </c>
      <c r="D4440" s="7">
        <v>23</v>
      </c>
      <c r="E4440" s="7">
        <v>185</v>
      </c>
      <c r="F4440" s="7">
        <v>26</v>
      </c>
      <c r="G4440" s="7">
        <v>0</v>
      </c>
      <c r="H4440" s="7">
        <f t="shared" si="621"/>
        <v>2</v>
      </c>
      <c r="I4440" s="16">
        <f t="shared" si="622"/>
        <v>45111</v>
      </c>
      <c r="J4440" s="17">
        <v>0.70809999999999995</v>
      </c>
      <c r="K4440" s="18">
        <f>G4440*结论【关键目标】!C$27*0.7735*0.001</f>
        <v>0</v>
      </c>
      <c r="L4440" s="5">
        <v>0</v>
      </c>
      <c r="M4440" s="5">
        <f>ABS(IF(L4440&lt;=0,L4440/耗电量关键数据!$B$6/1000,L4440/耗电量关键数据!$B$5/1000))</f>
        <v>0</v>
      </c>
      <c r="N4440" s="5">
        <f>电气设备逐时使用率计算!H4416</f>
        <v>1.1688450000000001</v>
      </c>
      <c r="O4440" s="5">
        <f>灯光逐时使用率计算!H4416</f>
        <v>0.37403039999999999</v>
      </c>
      <c r="P4440" s="19">
        <f t="shared" si="623"/>
        <v>1.5428754000000002</v>
      </c>
      <c r="Q4440" s="19">
        <f t="shared" si="627"/>
        <v>0</v>
      </c>
      <c r="R4440" s="20">
        <f t="shared" si="624"/>
        <v>0</v>
      </c>
      <c r="S4440" s="20">
        <f t="shared" si="628"/>
        <v>0</v>
      </c>
      <c r="T4440" s="20">
        <f>IF((T4439+R4440)&lt;0,0,IF((T4439+R4440)&gt;结论【关键目标】!C$28,结论【关键目标】!C$28,T4439+R4440))</f>
        <v>8.1608751999999996</v>
      </c>
      <c r="U4440" s="19">
        <f>IF((T4439+R4440)&lt;结论【关键目标】!$C$28,0,(发电量计算【计算逻辑页】!R4440+发电量计算【计算逻辑页】!T4439-结论【关键目标】!$C$28))</f>
        <v>0</v>
      </c>
      <c r="V4440" s="5">
        <f t="shared" si="625"/>
        <v>0</v>
      </c>
      <c r="W4440" s="5">
        <f t="shared" si="626"/>
        <v>0</v>
      </c>
      <c r="X4440" s="5">
        <f t="shared" si="629"/>
        <v>0</v>
      </c>
    </row>
    <row r="4441" spans="1:24" x14ac:dyDescent="0.15">
      <c r="A4441" s="7">
        <v>4440</v>
      </c>
      <c r="B4441" s="7">
        <v>7</v>
      </c>
      <c r="C4441" s="7">
        <v>4</v>
      </c>
      <c r="D4441" s="7">
        <v>24</v>
      </c>
      <c r="E4441" s="7">
        <v>185</v>
      </c>
      <c r="F4441" s="7">
        <v>25.3</v>
      </c>
      <c r="G4441" s="7">
        <v>0</v>
      </c>
      <c r="H4441" s="7">
        <f t="shared" si="621"/>
        <v>2</v>
      </c>
      <c r="I4441" s="16">
        <f t="shared" si="622"/>
        <v>45111</v>
      </c>
      <c r="J4441" s="17">
        <v>0.2407</v>
      </c>
      <c r="K4441" s="18">
        <f>G4441*结论【关键目标】!C$27*0.7735*0.001</f>
        <v>0</v>
      </c>
      <c r="L4441" s="5">
        <v>0</v>
      </c>
      <c r="M4441" s="5">
        <f>ABS(IF(L4441&lt;=0,L4441/耗电量关键数据!$B$6/1000,L4441/耗电量关键数据!$B$5/1000))</f>
        <v>0</v>
      </c>
      <c r="N4441" s="5">
        <f>电气设备逐时使用率计算!H4417</f>
        <v>1.1688450000000001</v>
      </c>
      <c r="O4441" s="5">
        <f>灯光逐时使用率计算!H4417</f>
        <v>0.37403039999999999</v>
      </c>
      <c r="P4441" s="19">
        <f t="shared" si="623"/>
        <v>1.5428754000000002</v>
      </c>
      <c r="Q4441" s="19">
        <f t="shared" si="627"/>
        <v>0</v>
      </c>
      <c r="R4441" s="20">
        <f t="shared" si="624"/>
        <v>0</v>
      </c>
      <c r="S4441" s="20">
        <f t="shared" si="628"/>
        <v>0</v>
      </c>
      <c r="T4441" s="20">
        <f>IF((T4440+R4441)&lt;0,0,IF((T4440+R4441)&gt;结论【关键目标】!C$28,结论【关键目标】!C$28,T4440+R4441))</f>
        <v>8.1608751999999996</v>
      </c>
      <c r="U4441" s="19">
        <f>IF((T4440+R4441)&lt;结论【关键目标】!$C$28,0,(发电量计算【计算逻辑页】!R4441+发电量计算【计算逻辑页】!T4440-结论【关键目标】!$C$28))</f>
        <v>0</v>
      </c>
      <c r="V4441" s="5">
        <f t="shared" si="625"/>
        <v>0</v>
      </c>
      <c r="W4441" s="5">
        <f t="shared" si="626"/>
        <v>0</v>
      </c>
      <c r="X4441" s="5">
        <f t="shared" si="629"/>
        <v>0</v>
      </c>
    </row>
    <row r="4442" spans="1:24" x14ac:dyDescent="0.15">
      <c r="A4442" s="7">
        <v>4441</v>
      </c>
      <c r="B4442" s="7">
        <v>7</v>
      </c>
      <c r="C4442" s="7">
        <v>5</v>
      </c>
      <c r="D4442" s="7">
        <v>1</v>
      </c>
      <c r="E4442" s="7">
        <v>186</v>
      </c>
      <c r="F4442" s="7">
        <v>25.2</v>
      </c>
      <c r="G4442" s="7">
        <v>0</v>
      </c>
      <c r="H4442" s="7">
        <f t="shared" si="621"/>
        <v>3</v>
      </c>
      <c r="I4442" s="16">
        <f t="shared" si="622"/>
        <v>45112</v>
      </c>
      <c r="J4442" s="17">
        <v>0.2407</v>
      </c>
      <c r="K4442" s="18">
        <f>G4442*结论【关键目标】!C$27*0.7735*0.001</f>
        <v>0</v>
      </c>
      <c r="L4442" s="5">
        <v>0</v>
      </c>
      <c r="M4442" s="5">
        <f>ABS(IF(L4442&lt;=0,L4442/耗电量关键数据!$B$6/1000,L4442/耗电量关键数据!$B$5/1000))</f>
        <v>0</v>
      </c>
      <c r="N4442" s="5">
        <f>电气设备逐时使用率计算!H4418</f>
        <v>1.1688450000000001</v>
      </c>
      <c r="O4442" s="5">
        <f>灯光逐时使用率计算!H4418</f>
        <v>0.37403039999999999</v>
      </c>
      <c r="P4442" s="19">
        <f t="shared" si="623"/>
        <v>1.5428754000000002</v>
      </c>
      <c r="Q4442" s="19">
        <f t="shared" si="627"/>
        <v>0</v>
      </c>
      <c r="R4442" s="20">
        <f t="shared" si="624"/>
        <v>0</v>
      </c>
      <c r="S4442" s="20">
        <f t="shared" si="628"/>
        <v>0</v>
      </c>
      <c r="T4442" s="20">
        <f>IF((T4441+R4442)&lt;0,0,IF((T4441+R4442)&gt;结论【关键目标】!C$28,结论【关键目标】!C$28,T4441+R4442))</f>
        <v>8.1608751999999996</v>
      </c>
      <c r="U4442" s="19">
        <f>IF((T4441+R4442)&lt;结论【关键目标】!$C$28,0,(发电量计算【计算逻辑页】!R4442+发电量计算【计算逻辑页】!T4441-结论【关键目标】!$C$28))</f>
        <v>0</v>
      </c>
      <c r="V4442" s="5">
        <f t="shared" si="625"/>
        <v>0</v>
      </c>
      <c r="W4442" s="5">
        <f t="shared" si="626"/>
        <v>0</v>
      </c>
      <c r="X4442" s="5">
        <f t="shared" si="629"/>
        <v>0</v>
      </c>
    </row>
    <row r="4443" spans="1:24" x14ac:dyDescent="0.15">
      <c r="A4443" s="7">
        <v>4442</v>
      </c>
      <c r="B4443" s="7">
        <v>7</v>
      </c>
      <c r="C4443" s="7">
        <v>5</v>
      </c>
      <c r="D4443" s="7">
        <v>2</v>
      </c>
      <c r="E4443" s="7">
        <v>186</v>
      </c>
      <c r="F4443" s="7">
        <v>25</v>
      </c>
      <c r="G4443" s="7">
        <v>0</v>
      </c>
      <c r="H4443" s="7">
        <f t="shared" si="621"/>
        <v>3</v>
      </c>
      <c r="I4443" s="16">
        <f t="shared" si="622"/>
        <v>45112</v>
      </c>
      <c r="J4443" s="17">
        <v>0.2407</v>
      </c>
      <c r="K4443" s="18">
        <f>G4443*结论【关键目标】!C$27*0.7735*0.001</f>
        <v>0</v>
      </c>
      <c r="L4443" s="5">
        <v>0</v>
      </c>
      <c r="M4443" s="5">
        <f>ABS(IF(L4443&lt;=0,L4443/耗电量关键数据!$B$6/1000,L4443/耗电量关键数据!$B$5/1000))</f>
        <v>0</v>
      </c>
      <c r="N4443" s="5">
        <f>电气设备逐时使用率计算!H4419</f>
        <v>1.1688450000000001</v>
      </c>
      <c r="O4443" s="5">
        <f>灯光逐时使用率计算!H4419</f>
        <v>0.37403039999999999</v>
      </c>
      <c r="P4443" s="19">
        <f t="shared" si="623"/>
        <v>1.5428754000000002</v>
      </c>
      <c r="Q4443" s="19">
        <f t="shared" si="627"/>
        <v>0</v>
      </c>
      <c r="R4443" s="20">
        <f t="shared" si="624"/>
        <v>0</v>
      </c>
      <c r="S4443" s="20">
        <f t="shared" si="628"/>
        <v>0</v>
      </c>
      <c r="T4443" s="20">
        <f>IF((T4442+R4443)&lt;0,0,IF((T4442+R4443)&gt;结论【关键目标】!C$28,结论【关键目标】!C$28,T4442+R4443))</f>
        <v>8.1608751999999996</v>
      </c>
      <c r="U4443" s="19">
        <f>IF((T4442+R4443)&lt;结论【关键目标】!$C$28,0,(发电量计算【计算逻辑页】!R4443+发电量计算【计算逻辑页】!T4442-结论【关键目标】!$C$28))</f>
        <v>0</v>
      </c>
      <c r="V4443" s="5">
        <f t="shared" si="625"/>
        <v>0</v>
      </c>
      <c r="W4443" s="5">
        <f t="shared" si="626"/>
        <v>0</v>
      </c>
      <c r="X4443" s="5">
        <f t="shared" si="629"/>
        <v>0</v>
      </c>
    </row>
    <row r="4444" spans="1:24" x14ac:dyDescent="0.15">
      <c r="A4444" s="7">
        <v>4443</v>
      </c>
      <c r="B4444" s="7">
        <v>7</v>
      </c>
      <c r="C4444" s="7">
        <v>5</v>
      </c>
      <c r="D4444" s="7">
        <v>3</v>
      </c>
      <c r="E4444" s="7">
        <v>186</v>
      </c>
      <c r="F4444" s="7">
        <v>25.5</v>
      </c>
      <c r="G4444" s="7">
        <v>0</v>
      </c>
      <c r="H4444" s="7">
        <f t="shared" si="621"/>
        <v>3</v>
      </c>
      <c r="I4444" s="16">
        <f t="shared" si="622"/>
        <v>45112</v>
      </c>
      <c r="J4444" s="17">
        <v>0.2407</v>
      </c>
      <c r="K4444" s="18">
        <f>G4444*结论【关键目标】!C$27*0.7735*0.001</f>
        <v>0</v>
      </c>
      <c r="L4444" s="5">
        <v>0</v>
      </c>
      <c r="M4444" s="5">
        <f>ABS(IF(L4444&lt;=0,L4444/耗电量关键数据!$B$6/1000,L4444/耗电量关键数据!$B$5/1000))</f>
        <v>0</v>
      </c>
      <c r="N4444" s="5">
        <f>电气设备逐时使用率计算!H4420</f>
        <v>1.1688450000000001</v>
      </c>
      <c r="O4444" s="5">
        <f>灯光逐时使用率计算!H4420</f>
        <v>0.37403039999999999</v>
      </c>
      <c r="P4444" s="19">
        <f t="shared" si="623"/>
        <v>1.5428754000000002</v>
      </c>
      <c r="Q4444" s="19">
        <f t="shared" si="627"/>
        <v>0</v>
      </c>
      <c r="R4444" s="20">
        <f t="shared" si="624"/>
        <v>0</v>
      </c>
      <c r="S4444" s="20">
        <f t="shared" si="628"/>
        <v>0</v>
      </c>
      <c r="T4444" s="20">
        <f>IF((T4443+R4444)&lt;0,0,IF((T4443+R4444)&gt;结论【关键目标】!C$28,结论【关键目标】!C$28,T4443+R4444))</f>
        <v>8.1608751999999996</v>
      </c>
      <c r="U4444" s="19">
        <f>IF((T4443+R4444)&lt;结论【关键目标】!$C$28,0,(发电量计算【计算逻辑页】!R4444+发电量计算【计算逻辑页】!T4443-结论【关键目标】!$C$28))</f>
        <v>0</v>
      </c>
      <c r="V4444" s="5">
        <f t="shared" si="625"/>
        <v>0</v>
      </c>
      <c r="W4444" s="5">
        <f t="shared" si="626"/>
        <v>0</v>
      </c>
      <c r="X4444" s="5">
        <f t="shared" si="629"/>
        <v>0</v>
      </c>
    </row>
    <row r="4445" spans="1:24" x14ac:dyDescent="0.15">
      <c r="A4445" s="7">
        <v>4444</v>
      </c>
      <c r="B4445" s="7">
        <v>7</v>
      </c>
      <c r="C4445" s="7">
        <v>5</v>
      </c>
      <c r="D4445" s="7">
        <v>4</v>
      </c>
      <c r="E4445" s="7">
        <v>186</v>
      </c>
      <c r="F4445" s="7">
        <v>25</v>
      </c>
      <c r="G4445" s="7">
        <v>0</v>
      </c>
      <c r="H4445" s="7">
        <f t="shared" si="621"/>
        <v>3</v>
      </c>
      <c r="I4445" s="16">
        <f t="shared" si="622"/>
        <v>45112</v>
      </c>
      <c r="J4445" s="17">
        <v>0.2407</v>
      </c>
      <c r="K4445" s="18">
        <f>G4445*结论【关键目标】!C$27*0.7735*0.001</f>
        <v>0</v>
      </c>
      <c r="L4445" s="5">
        <v>0</v>
      </c>
      <c r="M4445" s="5">
        <f>ABS(IF(L4445&lt;=0,L4445/耗电量关键数据!$B$6/1000,L4445/耗电量关键数据!$B$5/1000))</f>
        <v>0</v>
      </c>
      <c r="N4445" s="5">
        <f>电气设备逐时使用率计算!H4421</f>
        <v>1.1688450000000001</v>
      </c>
      <c r="O4445" s="5">
        <f>灯光逐时使用率计算!H4421</f>
        <v>0.37403039999999999</v>
      </c>
      <c r="P4445" s="19">
        <f t="shared" si="623"/>
        <v>1.5428754000000002</v>
      </c>
      <c r="Q4445" s="19">
        <f t="shared" si="627"/>
        <v>0</v>
      </c>
      <c r="R4445" s="20">
        <f t="shared" si="624"/>
        <v>0</v>
      </c>
      <c r="S4445" s="20">
        <f t="shared" si="628"/>
        <v>0</v>
      </c>
      <c r="T4445" s="20">
        <f>IF((T4444+R4445)&lt;0,0,IF((T4444+R4445)&gt;结论【关键目标】!C$28,结论【关键目标】!C$28,T4444+R4445))</f>
        <v>8.1608751999999996</v>
      </c>
      <c r="U4445" s="19">
        <f>IF((T4444+R4445)&lt;结论【关键目标】!$C$28,0,(发电量计算【计算逻辑页】!R4445+发电量计算【计算逻辑页】!T4444-结论【关键目标】!$C$28))</f>
        <v>0</v>
      </c>
      <c r="V4445" s="5">
        <f t="shared" si="625"/>
        <v>0</v>
      </c>
      <c r="W4445" s="5">
        <f t="shared" si="626"/>
        <v>0</v>
      </c>
      <c r="X4445" s="5">
        <f t="shared" si="629"/>
        <v>0</v>
      </c>
    </row>
    <row r="4446" spans="1:24" x14ac:dyDescent="0.15">
      <c r="A4446" s="7">
        <v>4445</v>
      </c>
      <c r="B4446" s="7">
        <v>7</v>
      </c>
      <c r="C4446" s="7">
        <v>5</v>
      </c>
      <c r="D4446" s="7">
        <v>5</v>
      </c>
      <c r="E4446" s="7">
        <v>186</v>
      </c>
      <c r="F4446" s="7">
        <v>25</v>
      </c>
      <c r="G4446" s="7">
        <v>11.2</v>
      </c>
      <c r="H4446" s="7">
        <f t="shared" si="621"/>
        <v>3</v>
      </c>
      <c r="I4446" s="16">
        <f t="shared" si="622"/>
        <v>45112</v>
      </c>
      <c r="J4446" s="17">
        <v>0.2407</v>
      </c>
      <c r="K4446" s="18">
        <f>G4446*结论【关键目标】!C$27*0.7735*0.001</f>
        <v>1.0395840000000001</v>
      </c>
      <c r="L4446" s="5">
        <v>0</v>
      </c>
      <c r="M4446" s="5">
        <f>ABS(IF(L4446&lt;=0,L4446/耗电量关键数据!$B$6/1000,L4446/耗电量关键数据!$B$5/1000))</f>
        <v>0</v>
      </c>
      <c r="N4446" s="5">
        <f>电气设备逐时使用率计算!H4422</f>
        <v>1.1688450000000001</v>
      </c>
      <c r="O4446" s="5">
        <f>灯光逐时使用率计算!H4422</f>
        <v>0.37403039999999999</v>
      </c>
      <c r="P4446" s="19">
        <f t="shared" si="623"/>
        <v>1.5428754000000002</v>
      </c>
      <c r="Q4446" s="19">
        <f t="shared" si="627"/>
        <v>0</v>
      </c>
      <c r="R4446" s="20">
        <f t="shared" si="624"/>
        <v>1.0395840000000001</v>
      </c>
      <c r="S4446" s="20">
        <f t="shared" si="628"/>
        <v>0</v>
      </c>
      <c r="T4446" s="20">
        <f>IF((T4445+R4446)&lt;0,0,IF((T4445+R4446)&gt;结论【关键目标】!C$28,结论【关键目标】!C$28,T4445+R4446))</f>
        <v>9.2004591999999992</v>
      </c>
      <c r="U4446" s="19">
        <f>IF((T4445+R4446)&lt;结论【关键目标】!$C$28,0,(发电量计算【计算逻辑页】!R4446+发电量计算【计算逻辑页】!T4445-结论【关键目标】!$C$28))</f>
        <v>0</v>
      </c>
      <c r="V4446" s="5">
        <f t="shared" si="625"/>
        <v>0</v>
      </c>
      <c r="W4446" s="5">
        <f t="shared" si="626"/>
        <v>0.25022786880000003</v>
      </c>
      <c r="X4446" s="5">
        <f t="shared" si="629"/>
        <v>0</v>
      </c>
    </row>
    <row r="4447" spans="1:24" x14ac:dyDescent="0.15">
      <c r="A4447" s="7">
        <v>4446</v>
      </c>
      <c r="B4447" s="7">
        <v>7</v>
      </c>
      <c r="C4447" s="7">
        <v>5</v>
      </c>
      <c r="D4447" s="7">
        <v>6</v>
      </c>
      <c r="E4447" s="7">
        <v>186</v>
      </c>
      <c r="F4447" s="7">
        <v>24.7</v>
      </c>
      <c r="G4447" s="7">
        <v>111.3</v>
      </c>
      <c r="H4447" s="7">
        <f t="shared" si="621"/>
        <v>3</v>
      </c>
      <c r="I4447" s="16">
        <f t="shared" si="622"/>
        <v>45112</v>
      </c>
      <c r="J4447" s="17">
        <v>0.2407</v>
      </c>
      <c r="K4447" s="18">
        <f>G4447*结论【关键目标】!C$27*0.7735*0.001</f>
        <v>10.330866</v>
      </c>
      <c r="L4447" s="5">
        <v>0</v>
      </c>
      <c r="M4447" s="5">
        <f>ABS(IF(L4447&lt;=0,L4447/耗电量关键数据!$B$6/1000,L4447/耗电量关键数据!$B$5/1000))</f>
        <v>0</v>
      </c>
      <c r="N4447" s="5">
        <f>电气设备逐时使用率计算!H4423</f>
        <v>1.1688450000000001</v>
      </c>
      <c r="O4447" s="5">
        <f>灯光逐时使用率计算!H4423</f>
        <v>0.37403039999999999</v>
      </c>
      <c r="P4447" s="19">
        <f t="shared" si="623"/>
        <v>1.5428754000000002</v>
      </c>
      <c r="Q4447" s="19">
        <f t="shared" si="627"/>
        <v>0</v>
      </c>
      <c r="R4447" s="20">
        <f t="shared" si="624"/>
        <v>10.330866</v>
      </c>
      <c r="S4447" s="20">
        <f t="shared" si="628"/>
        <v>0</v>
      </c>
      <c r="T4447" s="20">
        <f>IF((T4446+R4447)&lt;0,0,IF((T4446+R4447)&gt;结论【关键目标】!C$28,结论【关键目标】!C$28,T4446+R4447))</f>
        <v>19.531325199999998</v>
      </c>
      <c r="U4447" s="19">
        <f>IF((T4446+R4447)&lt;结论【关键目标】!$C$28,0,(发电量计算【计算逻辑页】!R4447+发电量计算【计算逻辑页】!T4446-结论【关键目标】!$C$28))</f>
        <v>0</v>
      </c>
      <c r="V4447" s="5">
        <f t="shared" si="625"/>
        <v>0</v>
      </c>
      <c r="W4447" s="5">
        <f t="shared" si="626"/>
        <v>0.37137010878000004</v>
      </c>
      <c r="X4447" s="5">
        <f t="shared" si="629"/>
        <v>0</v>
      </c>
    </row>
    <row r="4448" spans="1:24" x14ac:dyDescent="0.15">
      <c r="A4448" s="7">
        <v>4447</v>
      </c>
      <c r="B4448" s="7">
        <v>7</v>
      </c>
      <c r="C4448" s="7">
        <v>5</v>
      </c>
      <c r="D4448" s="7">
        <v>7</v>
      </c>
      <c r="E4448" s="7">
        <v>186</v>
      </c>
      <c r="F4448" s="7">
        <v>25</v>
      </c>
      <c r="G4448" s="7">
        <v>189.2</v>
      </c>
      <c r="H4448" s="7">
        <f t="shared" si="621"/>
        <v>3</v>
      </c>
      <c r="I4448" s="16">
        <f t="shared" si="622"/>
        <v>45112</v>
      </c>
      <c r="J4448" s="17">
        <v>0.2407</v>
      </c>
      <c r="K4448" s="18">
        <f>G4448*结论【关键目标】!C$27*0.7735*0.001</f>
        <v>17.561543999999998</v>
      </c>
      <c r="L4448" s="5">
        <v>0</v>
      </c>
      <c r="M4448" s="5">
        <f>ABS(IF(L4448&lt;=0,L4448/耗电量关键数据!$B$6/1000,L4448/耗电量关键数据!$B$5/1000))</f>
        <v>0</v>
      </c>
      <c r="N4448" s="5">
        <f>电气设备逐时使用率计算!H4424</f>
        <v>2.3376900000000003</v>
      </c>
      <c r="O4448" s="5">
        <f>灯光逐时使用率计算!H4424</f>
        <v>1.2467680000000001</v>
      </c>
      <c r="P4448" s="19">
        <f t="shared" si="623"/>
        <v>3.5844580000000006</v>
      </c>
      <c r="Q4448" s="19">
        <f t="shared" si="627"/>
        <v>0</v>
      </c>
      <c r="R4448" s="20">
        <f t="shared" si="624"/>
        <v>17.561543999999998</v>
      </c>
      <c r="S4448" s="20">
        <f t="shared" si="628"/>
        <v>0</v>
      </c>
      <c r="T4448" s="20">
        <f>IF((T4447+R4448)&lt;0,0,IF((T4447+R4448)&gt;结论【关键目标】!C$28,结论【关键目标】!C$28,T4447+R4448))</f>
        <v>22</v>
      </c>
      <c r="U4448" s="19">
        <f>IF((T4447+R4448)&lt;结论【关键目标】!$C$28,0,(发电量计算【计算逻辑页】!R4448+发电量计算【计算逻辑页】!T4447-结论【关键目标】!$C$28))</f>
        <v>15.092869199999996</v>
      </c>
      <c r="V4448" s="5">
        <f t="shared" si="625"/>
        <v>0</v>
      </c>
      <c r="W4448" s="5">
        <f t="shared" si="626"/>
        <v>0.8627790406000001</v>
      </c>
      <c r="X4448" s="5">
        <f t="shared" si="629"/>
        <v>0</v>
      </c>
    </row>
    <row r="4449" spans="1:24" x14ac:dyDescent="0.15">
      <c r="A4449" s="7">
        <v>4448</v>
      </c>
      <c r="B4449" s="7">
        <v>7</v>
      </c>
      <c r="C4449" s="7">
        <v>5</v>
      </c>
      <c r="D4449" s="7">
        <v>8</v>
      </c>
      <c r="E4449" s="7">
        <v>186</v>
      </c>
      <c r="F4449" s="7">
        <v>25</v>
      </c>
      <c r="G4449" s="7">
        <v>267.7</v>
      </c>
      <c r="H4449" s="7">
        <f t="shared" si="621"/>
        <v>3</v>
      </c>
      <c r="I4449" s="16">
        <f t="shared" si="622"/>
        <v>45112</v>
      </c>
      <c r="J4449" s="17">
        <v>0.70809999999999995</v>
      </c>
      <c r="K4449" s="18">
        <f>G4449*结论【关键目标】!C$27*0.7735*0.001</f>
        <v>24.847914000000003</v>
      </c>
      <c r="L4449" s="5">
        <v>25379.794610000001</v>
      </c>
      <c r="M4449" s="5">
        <f>ABS(IF(L4449&lt;=0,L4449/耗电量关键数据!$B$6/1000,L4449/耗电量关键数据!$B$5/1000))</f>
        <v>7.2513698885714284</v>
      </c>
      <c r="N4449" s="5">
        <f>电气设备逐时使用率计算!H4425</f>
        <v>11.688450000000001</v>
      </c>
      <c r="O4449" s="5">
        <f>灯光逐时使用率计算!H4425</f>
        <v>6.2338399999999998</v>
      </c>
      <c r="P4449" s="19">
        <f t="shared" si="623"/>
        <v>25.173659888571429</v>
      </c>
      <c r="Q4449" s="19">
        <f t="shared" si="627"/>
        <v>0</v>
      </c>
      <c r="R4449" s="20">
        <f t="shared" si="624"/>
        <v>24.847914000000003</v>
      </c>
      <c r="S4449" s="20">
        <f t="shared" si="628"/>
        <v>0</v>
      </c>
      <c r="T4449" s="20">
        <f>IF((T4448+R4449)&lt;0,0,IF((T4448+R4449)&gt;结论【关键目标】!C$28,结论【关键目标】!C$28,T4448+R4449))</f>
        <v>22</v>
      </c>
      <c r="U4449" s="19">
        <f>IF((T4448+R4449)&lt;结论【关键目标】!$C$28,0,(发电量计算【计算逻辑页】!R4449+发电量计算【计算逻辑页】!T4448-结论【关键目标】!$C$28))</f>
        <v>24.847914000000003</v>
      </c>
      <c r="V4449" s="5">
        <f t="shared" si="625"/>
        <v>8.6967698999999996</v>
      </c>
      <c r="W4449" s="5">
        <f t="shared" si="626"/>
        <v>17.5948079034</v>
      </c>
      <c r="X4449" s="5">
        <f t="shared" si="629"/>
        <v>0</v>
      </c>
    </row>
    <row r="4450" spans="1:24" x14ac:dyDescent="0.15">
      <c r="A4450" s="7">
        <v>4449</v>
      </c>
      <c r="B4450" s="7">
        <v>7</v>
      </c>
      <c r="C4450" s="7">
        <v>5</v>
      </c>
      <c r="D4450" s="7">
        <v>9</v>
      </c>
      <c r="E4450" s="7">
        <v>186</v>
      </c>
      <c r="F4450" s="7">
        <v>25.5</v>
      </c>
      <c r="G4450" s="7">
        <v>396.9</v>
      </c>
      <c r="H4450" s="7">
        <f t="shared" si="621"/>
        <v>3</v>
      </c>
      <c r="I4450" s="16">
        <f t="shared" si="622"/>
        <v>45112</v>
      </c>
      <c r="J4450" s="17">
        <v>0.70809999999999995</v>
      </c>
      <c r="K4450" s="18">
        <f>G4450*结论【关键目标】!C$27*0.7735*0.001</f>
        <v>36.840258000000006</v>
      </c>
      <c r="L4450" s="5">
        <v>43572.377719999997</v>
      </c>
      <c r="M4450" s="5">
        <f>ABS(IF(L4450&lt;=0,L4450/耗电量关键数据!$B$6/1000,L4450/耗电量关键数据!$B$5/1000))</f>
        <v>12.449250777142856</v>
      </c>
      <c r="N4450" s="5">
        <f>电气设备逐时使用率计算!H4426</f>
        <v>22.208055000000002</v>
      </c>
      <c r="O4450" s="5">
        <f>灯光逐时使用率计算!H4426</f>
        <v>11.844296</v>
      </c>
      <c r="P4450" s="19">
        <f t="shared" si="623"/>
        <v>46.501601777142859</v>
      </c>
      <c r="Q4450" s="19">
        <f t="shared" si="627"/>
        <v>0</v>
      </c>
      <c r="R4450" s="20">
        <f t="shared" si="624"/>
        <v>36.840258000000006</v>
      </c>
      <c r="S4450" s="20">
        <f t="shared" si="628"/>
        <v>0</v>
      </c>
      <c r="T4450" s="20">
        <f>IF((T4449+R4450)&lt;0,0,IF((T4449+R4450)&gt;结论【关键目标】!C$28,结论【关键目标】!C$28,T4449+R4450))</f>
        <v>22</v>
      </c>
      <c r="U4450" s="19">
        <f>IF((T4449+R4450)&lt;结论【关键目标】!$C$28,0,(发电量计算【计算逻辑页】!R4450+发电量计算【计算逻辑页】!T4449-结论【关键目标】!$C$28))</f>
        <v>36.840258000000006</v>
      </c>
      <c r="V4450" s="5">
        <f t="shared" si="625"/>
        <v>12.894090300000002</v>
      </c>
      <c r="W4450" s="5">
        <f t="shared" si="626"/>
        <v>26.086586689800001</v>
      </c>
      <c r="X4450" s="5">
        <f t="shared" si="629"/>
        <v>0</v>
      </c>
    </row>
    <row r="4451" spans="1:24" x14ac:dyDescent="0.15">
      <c r="A4451" s="7">
        <v>4450</v>
      </c>
      <c r="B4451" s="7">
        <v>7</v>
      </c>
      <c r="C4451" s="7">
        <v>5</v>
      </c>
      <c r="D4451" s="7">
        <v>10</v>
      </c>
      <c r="E4451" s="7">
        <v>186</v>
      </c>
      <c r="F4451" s="7">
        <v>26</v>
      </c>
      <c r="G4451" s="7">
        <v>456.8</v>
      </c>
      <c r="H4451" s="7">
        <f t="shared" si="621"/>
        <v>3</v>
      </c>
      <c r="I4451" s="16">
        <f t="shared" si="622"/>
        <v>45112</v>
      </c>
      <c r="J4451" s="17">
        <v>0.70809999999999995</v>
      </c>
      <c r="K4451" s="18">
        <f>G4451*结论【关键目标】!C$27*0.7735*0.001</f>
        <v>42.400176000000002</v>
      </c>
      <c r="L4451" s="5">
        <v>52134.812169999997</v>
      </c>
      <c r="M4451" s="5">
        <f>ABS(IF(L4451&lt;=0,L4451/耗电量关键数据!$B$6/1000,L4451/耗电量关键数据!$B$5/1000))</f>
        <v>14.895660619999999</v>
      </c>
      <c r="N4451" s="5">
        <f>电气设备逐时使用率计算!H4427</f>
        <v>22.208055000000002</v>
      </c>
      <c r="O4451" s="5">
        <f>灯光逐时使用率计算!H4427</f>
        <v>11.844296</v>
      </c>
      <c r="P4451" s="19">
        <f t="shared" si="623"/>
        <v>48.948011620000003</v>
      </c>
      <c r="Q4451" s="19">
        <f t="shared" si="627"/>
        <v>0</v>
      </c>
      <c r="R4451" s="20">
        <f t="shared" si="624"/>
        <v>42.400176000000002</v>
      </c>
      <c r="S4451" s="20">
        <f t="shared" si="628"/>
        <v>0</v>
      </c>
      <c r="T4451" s="20">
        <f>IF((T4450+R4451)&lt;0,0,IF((T4450+R4451)&gt;结论【关键目标】!C$28,结论【关键目标】!C$28,T4450+R4451))</f>
        <v>22</v>
      </c>
      <c r="U4451" s="19">
        <f>IF((T4450+R4451)&lt;结论【关键目标】!$C$28,0,(发电量计算【计算逻辑页】!R4451+发电量计算【计算逻辑页】!T4450-结论【关键目标】!$C$28))</f>
        <v>42.400176000000002</v>
      </c>
      <c r="V4451" s="5">
        <f t="shared" si="625"/>
        <v>14.8400616</v>
      </c>
      <c r="W4451" s="5">
        <f t="shared" si="626"/>
        <v>30.023564625599999</v>
      </c>
      <c r="X4451" s="5">
        <f t="shared" si="629"/>
        <v>0</v>
      </c>
    </row>
    <row r="4452" spans="1:24" x14ac:dyDescent="0.15">
      <c r="A4452" s="7">
        <v>4451</v>
      </c>
      <c r="B4452" s="7">
        <v>7</v>
      </c>
      <c r="C4452" s="7">
        <v>5</v>
      </c>
      <c r="D4452" s="7">
        <v>11</v>
      </c>
      <c r="E4452" s="7">
        <v>186</v>
      </c>
      <c r="F4452" s="7">
        <v>28</v>
      </c>
      <c r="G4452" s="7">
        <v>583.79999999999995</v>
      </c>
      <c r="H4452" s="7">
        <f t="shared" si="621"/>
        <v>3</v>
      </c>
      <c r="I4452" s="16">
        <f t="shared" si="622"/>
        <v>45112</v>
      </c>
      <c r="J4452" s="24">
        <v>1.3551</v>
      </c>
      <c r="K4452" s="18">
        <f>G4452*结论【关键目标】!C$27*0.7735*0.001</f>
        <v>54.188316</v>
      </c>
      <c r="L4452" s="5">
        <v>57325.608659999998</v>
      </c>
      <c r="M4452" s="5">
        <f>ABS(IF(L4452&lt;=0,L4452/耗电量关键数据!$B$6/1000,L4452/耗电量关键数据!$B$5/1000))</f>
        <v>16.378745331428572</v>
      </c>
      <c r="N4452" s="5">
        <f>电气设备逐时使用率计算!H4428</f>
        <v>22.208055000000002</v>
      </c>
      <c r="O4452" s="5">
        <f>灯光逐时使用率计算!H4428</f>
        <v>11.844296</v>
      </c>
      <c r="P4452" s="19">
        <f t="shared" si="623"/>
        <v>50.431096331428577</v>
      </c>
      <c r="Q4452" s="19">
        <f t="shared" si="627"/>
        <v>50.431096331428577</v>
      </c>
      <c r="R4452" s="20">
        <f t="shared" si="624"/>
        <v>3.7572196685714232</v>
      </c>
      <c r="S4452" s="20">
        <f t="shared" si="628"/>
        <v>0</v>
      </c>
      <c r="T4452" s="20">
        <f>IF((T4451+R4452)&lt;0,0,IF((T4451+R4452)&gt;结论【关键目标】!C$28,结论【关键目标】!C$28,T4451+R4452))</f>
        <v>22</v>
      </c>
      <c r="U4452" s="19">
        <f>IF((T4451+R4452)&lt;结论【关键目标】!$C$28,0,(发电量计算【计算逻辑页】!R4452+发电量计算【计算逻辑页】!T4451-结论【关键目标】!$C$28))</f>
        <v>3.7572196685714232</v>
      </c>
      <c r="V4452" s="5">
        <f t="shared" si="625"/>
        <v>1.3150268839999981</v>
      </c>
      <c r="W4452" s="5">
        <f t="shared" si="626"/>
        <v>68.339178638718863</v>
      </c>
      <c r="X4452" s="5">
        <f t="shared" si="629"/>
        <v>0</v>
      </c>
    </row>
    <row r="4453" spans="1:24" x14ac:dyDescent="0.15">
      <c r="A4453" s="7">
        <v>4452</v>
      </c>
      <c r="B4453" s="7">
        <v>7</v>
      </c>
      <c r="C4453" s="7">
        <v>5</v>
      </c>
      <c r="D4453" s="7">
        <v>12</v>
      </c>
      <c r="E4453" s="7">
        <v>186</v>
      </c>
      <c r="F4453" s="7">
        <v>28.4</v>
      </c>
      <c r="G4453" s="7">
        <v>626.29999999999995</v>
      </c>
      <c r="H4453" s="7">
        <f t="shared" si="621"/>
        <v>3</v>
      </c>
      <c r="I4453" s="16">
        <f t="shared" si="622"/>
        <v>45112</v>
      </c>
      <c r="J4453" s="24">
        <v>1.3551</v>
      </c>
      <c r="K4453" s="18">
        <f>G4453*结论【关键目标】!C$27*0.7735*0.001</f>
        <v>58.133165999999996</v>
      </c>
      <c r="L4453" s="5">
        <v>52578.719400000002</v>
      </c>
      <c r="M4453" s="5">
        <f>ABS(IF(L4453&lt;=0,L4453/耗电量关键数据!$B$6/1000,L4453/耗电量关键数据!$B$5/1000))</f>
        <v>15.022491257142857</v>
      </c>
      <c r="N4453" s="5">
        <f>电气设备逐时使用率计算!H4429</f>
        <v>11.688450000000001</v>
      </c>
      <c r="O4453" s="5">
        <f>灯光逐时使用率计算!H4429</f>
        <v>9.9741440000000008</v>
      </c>
      <c r="P4453" s="19">
        <f t="shared" si="623"/>
        <v>36.685085257142859</v>
      </c>
      <c r="Q4453" s="19">
        <f t="shared" si="627"/>
        <v>36.685085257142859</v>
      </c>
      <c r="R4453" s="20">
        <f t="shared" si="624"/>
        <v>21.448080742857137</v>
      </c>
      <c r="S4453" s="20">
        <f t="shared" si="628"/>
        <v>0</v>
      </c>
      <c r="T4453" s="20">
        <f>IF((T4452+R4453)&lt;0,0,IF((T4452+R4453)&gt;结论【关键目标】!C$28,结论【关键目标】!C$28,T4452+R4453))</f>
        <v>22</v>
      </c>
      <c r="U4453" s="19">
        <f>IF((T4452+R4453)&lt;结论【关键目标】!$C$28,0,(发电量计算【计算逻辑页】!R4453+发电量计算【计算逻辑页】!T4452-结论【关键目标】!$C$28))</f>
        <v>21.448080742857137</v>
      </c>
      <c r="V4453" s="5">
        <f t="shared" si="625"/>
        <v>7.5068282599999971</v>
      </c>
      <c r="W4453" s="5">
        <f t="shared" si="626"/>
        <v>49.711959031954287</v>
      </c>
      <c r="X4453" s="5">
        <f t="shared" si="629"/>
        <v>0</v>
      </c>
    </row>
    <row r="4454" spans="1:24" x14ac:dyDescent="0.15">
      <c r="A4454" s="7">
        <v>4453</v>
      </c>
      <c r="B4454" s="7">
        <v>7</v>
      </c>
      <c r="C4454" s="7">
        <v>5</v>
      </c>
      <c r="D4454" s="7">
        <v>13</v>
      </c>
      <c r="E4454" s="7">
        <v>186</v>
      </c>
      <c r="F4454" s="7">
        <v>28</v>
      </c>
      <c r="G4454" s="7">
        <v>537.1</v>
      </c>
      <c r="H4454" s="7">
        <f t="shared" si="621"/>
        <v>3</v>
      </c>
      <c r="I4454" s="16">
        <f t="shared" si="622"/>
        <v>45112</v>
      </c>
      <c r="J4454" s="17">
        <v>1.2267999999999999</v>
      </c>
      <c r="K4454" s="18">
        <f>G4454*结论【关键目标】!C$27*0.7735*0.001</f>
        <v>49.853621999999994</v>
      </c>
      <c r="L4454" s="5">
        <v>54362.55629</v>
      </c>
      <c r="M4454" s="5">
        <f>ABS(IF(L4454&lt;=0,L4454/耗电量关键数据!$B$6/1000,L4454/耗电量关键数据!$B$5/1000))</f>
        <v>15.532158939999999</v>
      </c>
      <c r="N4454" s="5">
        <f>电气设备逐时使用率计算!H4430</f>
        <v>11.688450000000001</v>
      </c>
      <c r="O4454" s="5">
        <f>灯光逐时使用率计算!H4430</f>
        <v>9.9741440000000008</v>
      </c>
      <c r="P4454" s="19">
        <f t="shared" si="623"/>
        <v>37.194752940000001</v>
      </c>
      <c r="Q4454" s="19">
        <f t="shared" si="627"/>
        <v>37.194752940000001</v>
      </c>
      <c r="R4454" s="20">
        <f t="shared" si="624"/>
        <v>12.658869059999994</v>
      </c>
      <c r="S4454" s="20">
        <f t="shared" si="628"/>
        <v>0</v>
      </c>
      <c r="T4454" s="20">
        <f>IF((T4453+R4454)&lt;0,0,IF((T4453+R4454)&gt;结论【关键目标】!C$28,结论【关键目标】!C$28,T4453+R4454))</f>
        <v>22</v>
      </c>
      <c r="U4454" s="19">
        <f>IF((T4453+R4454)&lt;结论【关键目标】!$C$28,0,(发电量计算【计算逻辑页】!R4454+发电量计算【计算逻辑页】!T4453-结论【关键目标】!$C$28))</f>
        <v>12.658869059999994</v>
      </c>
      <c r="V4454" s="5">
        <f t="shared" si="625"/>
        <v>4.430604170999997</v>
      </c>
      <c r="W4454" s="5">
        <f t="shared" si="626"/>
        <v>45.630522906791995</v>
      </c>
      <c r="X4454" s="5">
        <f t="shared" si="629"/>
        <v>0</v>
      </c>
    </row>
    <row r="4455" spans="1:24" x14ac:dyDescent="0.15">
      <c r="A4455" s="7">
        <v>4454</v>
      </c>
      <c r="B4455" s="7">
        <v>7</v>
      </c>
      <c r="C4455" s="7">
        <v>5</v>
      </c>
      <c r="D4455" s="7">
        <v>14</v>
      </c>
      <c r="E4455" s="7">
        <v>186</v>
      </c>
      <c r="F4455" s="7">
        <v>29</v>
      </c>
      <c r="G4455" s="7">
        <v>472.7</v>
      </c>
      <c r="H4455" s="7">
        <f t="shared" si="621"/>
        <v>3</v>
      </c>
      <c r="I4455" s="16">
        <f t="shared" si="622"/>
        <v>45112</v>
      </c>
      <c r="J4455" s="17">
        <v>1.2267999999999999</v>
      </c>
      <c r="K4455" s="18">
        <f>G4455*结论【关键目标】!C$27*0.7735*0.001</f>
        <v>43.876013999999998</v>
      </c>
      <c r="L4455" s="5">
        <v>62948.749980000001</v>
      </c>
      <c r="M4455" s="5">
        <f>ABS(IF(L4455&lt;=0,L4455/耗电量关键数据!$B$6/1000,L4455/耗电量关键数据!$B$5/1000))</f>
        <v>17.985357137142859</v>
      </c>
      <c r="N4455" s="5">
        <f>电气设备逐时使用率计算!H4431</f>
        <v>22.208055000000002</v>
      </c>
      <c r="O4455" s="5">
        <f>灯光逐时使用率计算!H4431</f>
        <v>11.844296</v>
      </c>
      <c r="P4455" s="19">
        <f t="shared" si="623"/>
        <v>52.037708137142857</v>
      </c>
      <c r="Q4455" s="19">
        <f t="shared" si="627"/>
        <v>52.037708137142857</v>
      </c>
      <c r="R4455" s="20">
        <f t="shared" si="624"/>
        <v>-8.1616941371428595</v>
      </c>
      <c r="S4455" s="20">
        <f t="shared" si="628"/>
        <v>8.1616941371428595</v>
      </c>
      <c r="T4455" s="20">
        <f>IF((T4454+R4455)&lt;0,0,IF((T4454+R4455)&gt;结论【关键目标】!C$28,结论【关键目标】!C$28,T4454+R4455))</f>
        <v>13.83830586285714</v>
      </c>
      <c r="U4455" s="19">
        <f>IF((T4454+R4455)&lt;结论【关键目标】!$C$28,0,(发电量计算【计算逻辑页】!R4455+发电量计算【计算逻辑页】!T4454-结论【关键目标】!$C$28))</f>
        <v>0</v>
      </c>
      <c r="V4455" s="5">
        <f t="shared" si="625"/>
        <v>0</v>
      </c>
      <c r="W4455" s="5">
        <f t="shared" si="626"/>
        <v>53.827093975199993</v>
      </c>
      <c r="X4455" s="5">
        <f t="shared" si="629"/>
        <v>7.1561734194468585</v>
      </c>
    </row>
    <row r="4456" spans="1:24" x14ac:dyDescent="0.15">
      <c r="A4456" s="7">
        <v>4455</v>
      </c>
      <c r="B4456" s="7">
        <v>7</v>
      </c>
      <c r="C4456" s="7">
        <v>5</v>
      </c>
      <c r="D4456" s="7">
        <v>15</v>
      </c>
      <c r="E4456" s="7">
        <v>186</v>
      </c>
      <c r="F4456" s="7">
        <v>30.2</v>
      </c>
      <c r="G4456" s="7">
        <v>479.2</v>
      </c>
      <c r="H4456" s="7">
        <f t="shared" si="621"/>
        <v>3</v>
      </c>
      <c r="I4456" s="16">
        <f t="shared" si="622"/>
        <v>45112</v>
      </c>
      <c r="J4456" s="17">
        <v>1.2267999999999999</v>
      </c>
      <c r="K4456" s="18">
        <f>G4456*结论【关键目标】!C$27*0.7735*0.001</f>
        <v>44.479343999999998</v>
      </c>
      <c r="L4456" s="5">
        <v>60056.32185</v>
      </c>
      <c r="M4456" s="5">
        <f>ABS(IF(L4456&lt;=0,L4456/耗电量关键数据!$B$6/1000,L4456/耗电量关键数据!$B$5/1000))</f>
        <v>17.158949100000001</v>
      </c>
      <c r="N4456" s="5">
        <f>电气设备逐时使用率计算!H4432</f>
        <v>22.208055000000002</v>
      </c>
      <c r="O4456" s="5">
        <f>灯光逐时使用率计算!H4432</f>
        <v>11.844296</v>
      </c>
      <c r="P4456" s="19">
        <f t="shared" si="623"/>
        <v>51.211300100000003</v>
      </c>
      <c r="Q4456" s="19">
        <f t="shared" si="627"/>
        <v>51.211300100000003</v>
      </c>
      <c r="R4456" s="20">
        <f t="shared" si="624"/>
        <v>-6.731956100000005</v>
      </c>
      <c r="S4456" s="20">
        <f t="shared" si="628"/>
        <v>6.731956100000005</v>
      </c>
      <c r="T4456" s="20">
        <f>IF((T4455+R4456)&lt;0,0,IF((T4455+R4456)&gt;结论【关键目标】!C$28,结论【关键目标】!C$28,T4455+R4456))</f>
        <v>7.1063497628571355</v>
      </c>
      <c r="U4456" s="19">
        <f>IF((T4455+R4456)&lt;结论【关键目标】!$C$28,0,(发电量计算【计算逻辑页】!R4456+发电量计算【计算逻辑页】!T4455-结论【关键目标】!$C$28))</f>
        <v>0</v>
      </c>
      <c r="V4456" s="5">
        <f t="shared" si="625"/>
        <v>0</v>
      </c>
      <c r="W4456" s="5">
        <f t="shared" si="626"/>
        <v>54.56725921919999</v>
      </c>
      <c r="X4456" s="5">
        <f t="shared" si="629"/>
        <v>5.9025791084800039</v>
      </c>
    </row>
    <row r="4457" spans="1:24" s="15" customFormat="1" x14ac:dyDescent="0.15">
      <c r="A4457" s="7">
        <v>4456</v>
      </c>
      <c r="B4457" s="7">
        <v>7</v>
      </c>
      <c r="C4457" s="7">
        <v>5</v>
      </c>
      <c r="D4457" s="25">
        <v>16</v>
      </c>
      <c r="E4457" s="25">
        <v>186</v>
      </c>
      <c r="F4457" s="25">
        <v>25</v>
      </c>
      <c r="G4457" s="25">
        <v>174.6</v>
      </c>
      <c r="H4457" s="25">
        <f t="shared" si="621"/>
        <v>3</v>
      </c>
      <c r="I4457" s="26">
        <f t="shared" si="622"/>
        <v>45112</v>
      </c>
      <c r="J4457" s="27">
        <v>1.3551</v>
      </c>
      <c r="K4457" s="18">
        <f>G4457*结论【关键目标】!C$27*0.7735*0.001</f>
        <v>16.206371999999998</v>
      </c>
      <c r="L4457" s="25">
        <v>58000.853150000003</v>
      </c>
      <c r="M4457" s="25">
        <f>ABS(IF(L4457&lt;=0,L4457/耗电量关键数据!$B$6/1000,L4457/耗电量关键数据!$B$5/1000))</f>
        <v>16.571672328571427</v>
      </c>
      <c r="N4457" s="25">
        <f>电气设备逐时使用率计算!H4433</f>
        <v>22.208055000000002</v>
      </c>
      <c r="O4457" s="25">
        <f>灯光逐时使用率计算!H4433</f>
        <v>11.844296</v>
      </c>
      <c r="P4457" s="28">
        <f t="shared" si="623"/>
        <v>50.624023328571425</v>
      </c>
      <c r="Q4457" s="19">
        <f t="shared" si="627"/>
        <v>50.624023328571425</v>
      </c>
      <c r="R4457" s="20">
        <f t="shared" si="624"/>
        <v>-34.417651328571424</v>
      </c>
      <c r="S4457" s="20">
        <f t="shared" si="628"/>
        <v>34.417651328571424</v>
      </c>
      <c r="T4457" s="20">
        <f>IF((T4456+R4457)&lt;0,0,IF((T4456+R4457)&gt;结论【关键目标】!C$28,结论【关键目标】!C$28,T4456+R4457))</f>
        <v>0</v>
      </c>
      <c r="U4457" s="19">
        <f>IF((T4456+R4457)&lt;结论【关键目标】!$C$28,0,(发电量计算【计算逻辑页】!R4457+发电量计算【计算逻辑页】!T4456-结论【关键目标】!$C$28))</f>
        <v>0</v>
      </c>
      <c r="V4457" s="5">
        <f t="shared" si="625"/>
        <v>0</v>
      </c>
      <c r="W4457" s="5">
        <f t="shared" si="626"/>
        <v>21.961254697199998</v>
      </c>
      <c r="X4457" s="5">
        <f t="shared" si="629"/>
        <v>0</v>
      </c>
    </row>
    <row r="4458" spans="1:24" s="15" customFormat="1" x14ac:dyDescent="0.15">
      <c r="A4458" s="7">
        <v>4457</v>
      </c>
      <c r="B4458" s="7">
        <v>7</v>
      </c>
      <c r="C4458" s="7">
        <v>5</v>
      </c>
      <c r="D4458" s="25">
        <v>17</v>
      </c>
      <c r="E4458" s="25">
        <v>186</v>
      </c>
      <c r="F4458" s="25">
        <v>26</v>
      </c>
      <c r="G4458" s="25">
        <v>125</v>
      </c>
      <c r="H4458" s="25">
        <f t="shared" si="621"/>
        <v>3</v>
      </c>
      <c r="I4458" s="26">
        <f t="shared" si="622"/>
        <v>45112</v>
      </c>
      <c r="J4458" s="27">
        <v>0.70809999999999995</v>
      </c>
      <c r="K4458" s="18">
        <f>G4458*结论【关键目标】!C$27*0.7735*0.001</f>
        <v>11.602500000000001</v>
      </c>
      <c r="L4458" s="25">
        <v>51269.711589999999</v>
      </c>
      <c r="M4458" s="25">
        <f>ABS(IF(L4458&lt;=0,L4458/耗电量关键数据!$B$6/1000,L4458/耗电量关键数据!$B$5/1000))</f>
        <v>14.648489025714285</v>
      </c>
      <c r="N4458" s="25">
        <f>电气设备逐时使用率计算!H4434</f>
        <v>22.208055000000002</v>
      </c>
      <c r="O4458" s="25">
        <f>灯光逐时使用率计算!H4434</f>
        <v>11.844296</v>
      </c>
      <c r="P4458" s="28">
        <f t="shared" si="623"/>
        <v>48.700840025714285</v>
      </c>
      <c r="Q4458" s="19">
        <f t="shared" si="627"/>
        <v>0</v>
      </c>
      <c r="R4458" s="20">
        <f t="shared" si="624"/>
        <v>11.602500000000001</v>
      </c>
      <c r="S4458" s="20">
        <f t="shared" si="628"/>
        <v>0</v>
      </c>
      <c r="T4458" s="20">
        <f>IF((T4457+R4458)&lt;0,0,IF((T4457+R4458)&gt;结论【关键目标】!C$28,结论【关键目标】!C$28,T4457+R4458))</f>
        <v>11.602500000000001</v>
      </c>
      <c r="U4458" s="19">
        <f>IF((T4457+R4458)&lt;结论【关键目标】!$C$28,0,(发电量计算【计算逻辑页】!R4458+发电量计算【计算逻辑页】!T4457-结论【关键目标】!$C$28))</f>
        <v>0</v>
      </c>
      <c r="V4458" s="5">
        <f t="shared" si="625"/>
        <v>0</v>
      </c>
      <c r="W4458" s="5">
        <f t="shared" si="626"/>
        <v>8.21573025</v>
      </c>
      <c r="X4458" s="5">
        <f t="shared" si="629"/>
        <v>0</v>
      </c>
    </row>
    <row r="4459" spans="1:24" x14ac:dyDescent="0.15">
      <c r="A4459" s="7">
        <v>4458</v>
      </c>
      <c r="B4459" s="7">
        <v>7</v>
      </c>
      <c r="C4459" s="7">
        <v>5</v>
      </c>
      <c r="D4459" s="7">
        <v>18</v>
      </c>
      <c r="E4459" s="7">
        <v>186</v>
      </c>
      <c r="F4459" s="7">
        <v>26.7</v>
      </c>
      <c r="G4459" s="7">
        <v>48.4</v>
      </c>
      <c r="H4459" s="7">
        <f t="shared" si="621"/>
        <v>3</v>
      </c>
      <c r="I4459" s="16">
        <f t="shared" si="622"/>
        <v>45112</v>
      </c>
      <c r="J4459" s="17">
        <v>0.70809999999999995</v>
      </c>
      <c r="K4459" s="18">
        <f>G4459*结论【关键目标】!C$27*0.7735*0.001</f>
        <v>4.4924879999999998</v>
      </c>
      <c r="L4459" s="5">
        <v>31736.358499999998</v>
      </c>
      <c r="M4459" s="5">
        <f>ABS(IF(L4459&lt;=0,L4459/耗电量关键数据!$B$6/1000,L4459/耗电量关键数据!$B$5/1000))</f>
        <v>9.0675309999999989</v>
      </c>
      <c r="N4459" s="5">
        <f>电气设备逐时使用率计算!H4435</f>
        <v>7.0130699999999999</v>
      </c>
      <c r="O4459" s="5">
        <f>灯光逐时使用率计算!H4435</f>
        <v>3.7403040000000001</v>
      </c>
      <c r="P4459" s="19">
        <f t="shared" si="623"/>
        <v>19.820904999999996</v>
      </c>
      <c r="Q4459" s="19">
        <f t="shared" si="627"/>
        <v>0</v>
      </c>
      <c r="R4459" s="20">
        <f t="shared" si="624"/>
        <v>4.4924879999999998</v>
      </c>
      <c r="S4459" s="20">
        <f t="shared" si="628"/>
        <v>0</v>
      </c>
      <c r="T4459" s="20">
        <f>IF((T4458+R4459)&lt;0,0,IF((T4458+R4459)&gt;结论【关键目标】!C$28,结论【关键目标】!C$28,T4458+R4459))</f>
        <v>16.094988000000001</v>
      </c>
      <c r="U4459" s="19">
        <f>IF((T4458+R4459)&lt;结论【关键目标】!$C$28,0,(发电量计算【计算逻辑页】!R4459+发电量计算【计算逻辑页】!T4458-结论【关键目标】!$C$28))</f>
        <v>0</v>
      </c>
      <c r="V4459" s="5">
        <f t="shared" si="625"/>
        <v>0</v>
      </c>
      <c r="W4459" s="5">
        <f t="shared" si="626"/>
        <v>3.1811307527999997</v>
      </c>
      <c r="X4459" s="5">
        <f t="shared" si="629"/>
        <v>0</v>
      </c>
    </row>
    <row r="4460" spans="1:24" x14ac:dyDescent="0.15">
      <c r="A4460" s="7">
        <v>4459</v>
      </c>
      <c r="B4460" s="7">
        <v>7</v>
      </c>
      <c r="C4460" s="7">
        <v>5</v>
      </c>
      <c r="D4460" s="7">
        <v>19</v>
      </c>
      <c r="E4460" s="7">
        <v>186</v>
      </c>
      <c r="F4460" s="7">
        <v>25</v>
      </c>
      <c r="G4460" s="7">
        <v>0</v>
      </c>
      <c r="H4460" s="7">
        <f t="shared" si="621"/>
        <v>3</v>
      </c>
      <c r="I4460" s="16">
        <f t="shared" si="622"/>
        <v>45112</v>
      </c>
      <c r="J4460" s="17">
        <v>1.2267999999999999</v>
      </c>
      <c r="K4460" s="18">
        <f>G4460*结论【关键目标】!C$27*0.7735*0.001</f>
        <v>0</v>
      </c>
      <c r="L4460" s="5">
        <v>0</v>
      </c>
      <c r="M4460" s="5">
        <f>ABS(IF(L4460&lt;=0,L4460/耗电量关键数据!$B$6/1000,L4460/耗电量关键数据!$B$5/1000))</f>
        <v>0</v>
      </c>
      <c r="N4460" s="5">
        <f>电气设备逐时使用率计算!H4436</f>
        <v>7.0130699999999999</v>
      </c>
      <c r="O4460" s="5">
        <f>灯光逐时使用率计算!H4436</f>
        <v>3.7403040000000001</v>
      </c>
      <c r="P4460" s="19">
        <f t="shared" si="623"/>
        <v>10.753374000000001</v>
      </c>
      <c r="Q4460" s="19">
        <f t="shared" si="627"/>
        <v>10.753374000000001</v>
      </c>
      <c r="R4460" s="20">
        <f t="shared" si="624"/>
        <v>-10.753374000000001</v>
      </c>
      <c r="S4460" s="20">
        <f t="shared" si="628"/>
        <v>10.753374000000001</v>
      </c>
      <c r="T4460" s="20">
        <f>IF((T4459+R4460)&lt;0,0,IF((T4459+R4460)&gt;结论【关键目标】!C$28,结论【关键目标】!C$28,T4459+R4460))</f>
        <v>5.3416139999999999</v>
      </c>
      <c r="U4460" s="19">
        <f>IF((T4459+R4460)&lt;结论【关键目标】!$C$28,0,(发电量计算【计算逻辑页】!R4460+发电量计算【计算逻辑页】!T4459-结论【关键目标】!$C$28))</f>
        <v>0</v>
      </c>
      <c r="V4460" s="5">
        <f t="shared" si="625"/>
        <v>0</v>
      </c>
      <c r="W4460" s="5">
        <f t="shared" si="626"/>
        <v>0</v>
      </c>
      <c r="X4460" s="5">
        <f t="shared" si="629"/>
        <v>4.6835271551999993</v>
      </c>
    </row>
    <row r="4461" spans="1:24" x14ac:dyDescent="0.15">
      <c r="A4461" s="7">
        <v>4460</v>
      </c>
      <c r="B4461" s="7">
        <v>7</v>
      </c>
      <c r="C4461" s="7">
        <v>5</v>
      </c>
      <c r="D4461" s="7">
        <v>20</v>
      </c>
      <c r="E4461" s="7">
        <v>186</v>
      </c>
      <c r="F4461" s="7">
        <v>26</v>
      </c>
      <c r="G4461" s="7">
        <v>0</v>
      </c>
      <c r="H4461" s="7">
        <f t="shared" si="621"/>
        <v>3</v>
      </c>
      <c r="I4461" s="16">
        <f t="shared" si="622"/>
        <v>45112</v>
      </c>
      <c r="J4461" s="17">
        <v>1.2267999999999999</v>
      </c>
      <c r="K4461" s="18">
        <f>G4461*结论【关键目标】!C$27*0.7735*0.001</f>
        <v>0</v>
      </c>
      <c r="L4461" s="5">
        <v>0</v>
      </c>
      <c r="M4461" s="5">
        <f>ABS(IF(L4461&lt;=0,L4461/耗电量关键数据!$B$6/1000,L4461/耗电量关键数据!$B$5/1000))</f>
        <v>0</v>
      </c>
      <c r="N4461" s="5">
        <f>电气设备逐时使用率计算!H4437</f>
        <v>1.1688450000000001</v>
      </c>
      <c r="O4461" s="5">
        <f>灯光逐时使用率计算!H4437</f>
        <v>0.37403039999999999</v>
      </c>
      <c r="P4461" s="19">
        <f t="shared" si="623"/>
        <v>1.5428754000000002</v>
      </c>
      <c r="Q4461" s="19">
        <f t="shared" si="627"/>
        <v>1.5428754000000002</v>
      </c>
      <c r="R4461" s="20">
        <f t="shared" si="624"/>
        <v>-1.5428754000000002</v>
      </c>
      <c r="S4461" s="20">
        <f t="shared" si="628"/>
        <v>1.5428754000000002</v>
      </c>
      <c r="T4461" s="20">
        <f>IF((T4460+R4461)&lt;0,0,IF((T4460+R4461)&gt;结论【关键目标】!C$28,结论【关键目标】!C$28,T4460+R4461))</f>
        <v>3.7987385999999996</v>
      </c>
      <c r="U4461" s="19">
        <f>IF((T4460+R4461)&lt;结论【关键目标】!$C$28,0,(发电量计算【计算逻辑页】!R4461+发电量计算【计算逻辑页】!T4460-结论【关键目标】!$C$28))</f>
        <v>0</v>
      </c>
      <c r="V4461" s="5">
        <f t="shared" si="625"/>
        <v>0</v>
      </c>
      <c r="W4461" s="5">
        <f t="shared" si="626"/>
        <v>0</v>
      </c>
      <c r="X4461" s="5">
        <f t="shared" si="629"/>
        <v>1.3527931507200002</v>
      </c>
    </row>
    <row r="4462" spans="1:24" x14ac:dyDescent="0.15">
      <c r="A4462" s="7">
        <v>4461</v>
      </c>
      <c r="B4462" s="7">
        <v>7</v>
      </c>
      <c r="C4462" s="7">
        <v>5</v>
      </c>
      <c r="D4462" s="7">
        <v>21</v>
      </c>
      <c r="E4462" s="7">
        <v>186</v>
      </c>
      <c r="F4462" s="7">
        <v>26.5</v>
      </c>
      <c r="G4462" s="7">
        <v>0</v>
      </c>
      <c r="H4462" s="7">
        <f t="shared" si="621"/>
        <v>3</v>
      </c>
      <c r="I4462" s="16">
        <f t="shared" si="622"/>
        <v>45112</v>
      </c>
      <c r="J4462" s="17">
        <v>1.2267999999999999</v>
      </c>
      <c r="K4462" s="18">
        <f>G4462*结论【关键目标】!C$27*0.7735*0.001</f>
        <v>0</v>
      </c>
      <c r="L4462" s="5">
        <v>0</v>
      </c>
      <c r="M4462" s="5">
        <f>ABS(IF(L4462&lt;=0,L4462/耗电量关键数据!$B$6/1000,L4462/耗电量关键数据!$B$5/1000))</f>
        <v>0</v>
      </c>
      <c r="N4462" s="5">
        <f>电气设备逐时使用率计算!H4438</f>
        <v>1.1688450000000001</v>
      </c>
      <c r="O4462" s="5">
        <f>灯光逐时使用率计算!H4438</f>
        <v>0.37403039999999999</v>
      </c>
      <c r="P4462" s="19">
        <f t="shared" si="623"/>
        <v>1.5428754000000002</v>
      </c>
      <c r="Q4462" s="19">
        <f t="shared" si="627"/>
        <v>1.5428754000000002</v>
      </c>
      <c r="R4462" s="20">
        <f t="shared" si="624"/>
        <v>-1.5428754000000002</v>
      </c>
      <c r="S4462" s="20">
        <f t="shared" si="628"/>
        <v>1.5428754000000002</v>
      </c>
      <c r="T4462" s="20">
        <f>IF((T4461+R4462)&lt;0,0,IF((T4461+R4462)&gt;结论【关键目标】!C$28,结论【关键目标】!C$28,T4461+R4462))</f>
        <v>2.2558631999999994</v>
      </c>
      <c r="U4462" s="19">
        <f>IF((T4461+R4462)&lt;结论【关键目标】!$C$28,0,(发电量计算【计算逻辑页】!R4462+发电量计算【计算逻辑页】!T4461-结论【关键目标】!$C$28))</f>
        <v>0</v>
      </c>
      <c r="V4462" s="5">
        <f t="shared" si="625"/>
        <v>0</v>
      </c>
      <c r="W4462" s="5">
        <f t="shared" si="626"/>
        <v>0</v>
      </c>
      <c r="X4462" s="5">
        <f t="shared" si="629"/>
        <v>1.3527931507200002</v>
      </c>
    </row>
    <row r="4463" spans="1:24" x14ac:dyDescent="0.15">
      <c r="A4463" s="7">
        <v>4462</v>
      </c>
      <c r="B4463" s="7">
        <v>7</v>
      </c>
      <c r="C4463" s="7">
        <v>5</v>
      </c>
      <c r="D4463" s="7">
        <v>22</v>
      </c>
      <c r="E4463" s="7">
        <v>186</v>
      </c>
      <c r="F4463" s="7">
        <v>25</v>
      </c>
      <c r="G4463" s="7">
        <v>0</v>
      </c>
      <c r="H4463" s="7">
        <f t="shared" si="621"/>
        <v>3</v>
      </c>
      <c r="I4463" s="16">
        <f t="shared" si="622"/>
        <v>45112</v>
      </c>
      <c r="J4463" s="17">
        <v>0.70809999999999995</v>
      </c>
      <c r="K4463" s="18">
        <f>G4463*结论【关键目标】!C$27*0.7735*0.001</f>
        <v>0</v>
      </c>
      <c r="L4463" s="5">
        <v>0</v>
      </c>
      <c r="M4463" s="5">
        <f>ABS(IF(L4463&lt;=0,L4463/耗电量关键数据!$B$6/1000,L4463/耗电量关键数据!$B$5/1000))</f>
        <v>0</v>
      </c>
      <c r="N4463" s="5">
        <f>电气设备逐时使用率计算!H4439</f>
        <v>1.1688450000000001</v>
      </c>
      <c r="O4463" s="5">
        <f>灯光逐时使用率计算!H4439</f>
        <v>0.37403039999999999</v>
      </c>
      <c r="P4463" s="19">
        <f t="shared" si="623"/>
        <v>1.5428754000000002</v>
      </c>
      <c r="Q4463" s="19">
        <f t="shared" si="627"/>
        <v>0</v>
      </c>
      <c r="R4463" s="20">
        <f t="shared" si="624"/>
        <v>0</v>
      </c>
      <c r="S4463" s="20">
        <f t="shared" si="628"/>
        <v>0</v>
      </c>
      <c r="T4463" s="20">
        <f>IF((T4462+R4463)&lt;0,0,IF((T4462+R4463)&gt;结论【关键目标】!C$28,结论【关键目标】!C$28,T4462+R4463))</f>
        <v>2.2558631999999994</v>
      </c>
      <c r="U4463" s="19">
        <f>IF((T4462+R4463)&lt;结论【关键目标】!$C$28,0,(发电量计算【计算逻辑页】!R4463+发电量计算【计算逻辑页】!T4462-结论【关键目标】!$C$28))</f>
        <v>0</v>
      </c>
      <c r="V4463" s="5">
        <f t="shared" si="625"/>
        <v>0</v>
      </c>
      <c r="W4463" s="5">
        <f t="shared" si="626"/>
        <v>0</v>
      </c>
      <c r="X4463" s="5">
        <f t="shared" si="629"/>
        <v>0</v>
      </c>
    </row>
    <row r="4464" spans="1:24" x14ac:dyDescent="0.15">
      <c r="A4464" s="7">
        <v>4463</v>
      </c>
      <c r="B4464" s="7">
        <v>7</v>
      </c>
      <c r="C4464" s="7">
        <v>5</v>
      </c>
      <c r="D4464" s="7">
        <v>23</v>
      </c>
      <c r="E4464" s="7">
        <v>186</v>
      </c>
      <c r="F4464" s="7">
        <v>24</v>
      </c>
      <c r="G4464" s="7">
        <v>0</v>
      </c>
      <c r="H4464" s="7">
        <f t="shared" si="621"/>
        <v>3</v>
      </c>
      <c r="I4464" s="16">
        <f t="shared" si="622"/>
        <v>45112</v>
      </c>
      <c r="J4464" s="17">
        <v>0.70809999999999995</v>
      </c>
      <c r="K4464" s="18">
        <f>G4464*结论【关键目标】!C$27*0.7735*0.001</f>
        <v>0</v>
      </c>
      <c r="L4464" s="5">
        <v>0</v>
      </c>
      <c r="M4464" s="5">
        <f>ABS(IF(L4464&lt;=0,L4464/耗电量关键数据!$B$6/1000,L4464/耗电量关键数据!$B$5/1000))</f>
        <v>0</v>
      </c>
      <c r="N4464" s="5">
        <f>电气设备逐时使用率计算!H4440</f>
        <v>1.1688450000000001</v>
      </c>
      <c r="O4464" s="5">
        <f>灯光逐时使用率计算!H4440</f>
        <v>0.37403039999999999</v>
      </c>
      <c r="P4464" s="19">
        <f t="shared" si="623"/>
        <v>1.5428754000000002</v>
      </c>
      <c r="Q4464" s="19">
        <f t="shared" si="627"/>
        <v>0</v>
      </c>
      <c r="R4464" s="20">
        <f t="shared" si="624"/>
        <v>0</v>
      </c>
      <c r="S4464" s="20">
        <f t="shared" si="628"/>
        <v>0</v>
      </c>
      <c r="T4464" s="20">
        <f>IF((T4463+R4464)&lt;0,0,IF((T4463+R4464)&gt;结论【关键目标】!C$28,结论【关键目标】!C$28,T4463+R4464))</f>
        <v>2.2558631999999994</v>
      </c>
      <c r="U4464" s="19">
        <f>IF((T4463+R4464)&lt;结论【关键目标】!$C$28,0,(发电量计算【计算逻辑页】!R4464+发电量计算【计算逻辑页】!T4463-结论【关键目标】!$C$28))</f>
        <v>0</v>
      </c>
      <c r="V4464" s="5">
        <f t="shared" si="625"/>
        <v>0</v>
      </c>
      <c r="W4464" s="5">
        <f t="shared" si="626"/>
        <v>0</v>
      </c>
      <c r="X4464" s="5">
        <f t="shared" si="629"/>
        <v>0</v>
      </c>
    </row>
    <row r="4465" spans="1:24" x14ac:dyDescent="0.15">
      <c r="A4465" s="7">
        <v>4464</v>
      </c>
      <c r="B4465" s="7">
        <v>7</v>
      </c>
      <c r="C4465" s="7">
        <v>5</v>
      </c>
      <c r="D4465" s="7">
        <v>24</v>
      </c>
      <c r="E4465" s="7">
        <v>186</v>
      </c>
      <c r="F4465" s="7">
        <v>23.9</v>
      </c>
      <c r="G4465" s="7">
        <v>0</v>
      </c>
      <c r="H4465" s="7">
        <f t="shared" si="621"/>
        <v>3</v>
      </c>
      <c r="I4465" s="16">
        <f t="shared" si="622"/>
        <v>45112</v>
      </c>
      <c r="J4465" s="17">
        <v>0.2407</v>
      </c>
      <c r="K4465" s="18">
        <f>G4465*结论【关键目标】!C$27*0.7735*0.001</f>
        <v>0</v>
      </c>
      <c r="L4465" s="5">
        <v>0</v>
      </c>
      <c r="M4465" s="5">
        <f>ABS(IF(L4465&lt;=0,L4465/耗电量关键数据!$B$6/1000,L4465/耗电量关键数据!$B$5/1000))</f>
        <v>0</v>
      </c>
      <c r="N4465" s="5">
        <f>电气设备逐时使用率计算!H4441</f>
        <v>1.1688450000000001</v>
      </c>
      <c r="O4465" s="5">
        <f>灯光逐时使用率计算!H4441</f>
        <v>0.37403039999999999</v>
      </c>
      <c r="P4465" s="19">
        <f t="shared" si="623"/>
        <v>1.5428754000000002</v>
      </c>
      <c r="Q4465" s="19">
        <f t="shared" si="627"/>
        <v>0</v>
      </c>
      <c r="R4465" s="20">
        <f t="shared" si="624"/>
        <v>0</v>
      </c>
      <c r="S4465" s="20">
        <f t="shared" si="628"/>
        <v>0</v>
      </c>
      <c r="T4465" s="20">
        <f>IF((T4464+R4465)&lt;0,0,IF((T4464+R4465)&gt;结论【关键目标】!C$28,结论【关键目标】!C$28,T4464+R4465))</f>
        <v>2.2558631999999994</v>
      </c>
      <c r="U4465" s="19">
        <f>IF((T4464+R4465)&lt;结论【关键目标】!$C$28,0,(发电量计算【计算逻辑页】!R4465+发电量计算【计算逻辑页】!T4464-结论【关键目标】!$C$28))</f>
        <v>0</v>
      </c>
      <c r="V4465" s="5">
        <f t="shared" si="625"/>
        <v>0</v>
      </c>
      <c r="W4465" s="5">
        <f t="shared" si="626"/>
        <v>0</v>
      </c>
      <c r="X4465" s="5">
        <f t="shared" si="629"/>
        <v>0</v>
      </c>
    </row>
    <row r="4466" spans="1:24" x14ac:dyDescent="0.15">
      <c r="A4466" s="7">
        <v>4465</v>
      </c>
      <c r="B4466" s="7">
        <v>7</v>
      </c>
      <c r="C4466" s="7">
        <v>6</v>
      </c>
      <c r="D4466" s="7">
        <v>1</v>
      </c>
      <c r="E4466" s="7">
        <v>187</v>
      </c>
      <c r="F4466" s="7">
        <v>23</v>
      </c>
      <c r="G4466" s="7">
        <v>0</v>
      </c>
      <c r="H4466" s="7">
        <f t="shared" si="621"/>
        <v>4</v>
      </c>
      <c r="I4466" s="16">
        <f t="shared" si="622"/>
        <v>45113</v>
      </c>
      <c r="J4466" s="17">
        <v>0.2407</v>
      </c>
      <c r="K4466" s="18">
        <f>G4466*结论【关键目标】!C$27*0.7735*0.001</f>
        <v>0</v>
      </c>
      <c r="L4466" s="5">
        <v>0</v>
      </c>
      <c r="M4466" s="5">
        <f>ABS(IF(L4466&lt;=0,L4466/耗电量关键数据!$B$6/1000,L4466/耗电量关键数据!$B$5/1000))</f>
        <v>0</v>
      </c>
      <c r="N4466" s="5">
        <f>电气设备逐时使用率计算!H4442</f>
        <v>1.1688450000000001</v>
      </c>
      <c r="O4466" s="5">
        <f>灯光逐时使用率计算!H4442</f>
        <v>0.37403039999999999</v>
      </c>
      <c r="P4466" s="19">
        <f t="shared" si="623"/>
        <v>1.5428754000000002</v>
      </c>
      <c r="Q4466" s="19">
        <f t="shared" si="627"/>
        <v>0</v>
      </c>
      <c r="R4466" s="20">
        <f t="shared" si="624"/>
        <v>0</v>
      </c>
      <c r="S4466" s="20">
        <f t="shared" si="628"/>
        <v>0</v>
      </c>
      <c r="T4466" s="20">
        <f>IF((T4465+R4466)&lt;0,0,IF((T4465+R4466)&gt;结论【关键目标】!C$28,结论【关键目标】!C$28,T4465+R4466))</f>
        <v>2.2558631999999994</v>
      </c>
      <c r="U4466" s="19">
        <f>IF((T4465+R4466)&lt;结论【关键目标】!$C$28,0,(发电量计算【计算逻辑页】!R4466+发电量计算【计算逻辑页】!T4465-结论【关键目标】!$C$28))</f>
        <v>0</v>
      </c>
      <c r="V4466" s="5">
        <f t="shared" si="625"/>
        <v>0</v>
      </c>
      <c r="W4466" s="5">
        <f t="shared" si="626"/>
        <v>0</v>
      </c>
      <c r="X4466" s="5">
        <f t="shared" si="629"/>
        <v>0</v>
      </c>
    </row>
    <row r="4467" spans="1:24" x14ac:dyDescent="0.15">
      <c r="A4467" s="7">
        <v>4466</v>
      </c>
      <c r="B4467" s="7">
        <v>7</v>
      </c>
      <c r="C4467" s="7">
        <v>6</v>
      </c>
      <c r="D4467" s="7">
        <v>2</v>
      </c>
      <c r="E4467" s="7">
        <v>187</v>
      </c>
      <c r="F4467" s="7">
        <v>24</v>
      </c>
      <c r="G4467" s="7">
        <v>0</v>
      </c>
      <c r="H4467" s="7">
        <f t="shared" si="621"/>
        <v>4</v>
      </c>
      <c r="I4467" s="16">
        <f t="shared" si="622"/>
        <v>45113</v>
      </c>
      <c r="J4467" s="17">
        <v>0.2407</v>
      </c>
      <c r="K4467" s="18">
        <f>G4467*结论【关键目标】!C$27*0.7735*0.001</f>
        <v>0</v>
      </c>
      <c r="L4467" s="5">
        <v>0</v>
      </c>
      <c r="M4467" s="5">
        <f>ABS(IF(L4467&lt;=0,L4467/耗电量关键数据!$B$6/1000,L4467/耗电量关键数据!$B$5/1000))</f>
        <v>0</v>
      </c>
      <c r="N4467" s="5">
        <f>电气设备逐时使用率计算!H4443</f>
        <v>1.1688450000000001</v>
      </c>
      <c r="O4467" s="5">
        <f>灯光逐时使用率计算!H4443</f>
        <v>0.37403039999999999</v>
      </c>
      <c r="P4467" s="19">
        <f t="shared" si="623"/>
        <v>1.5428754000000002</v>
      </c>
      <c r="Q4467" s="19">
        <f t="shared" si="627"/>
        <v>0</v>
      </c>
      <c r="R4467" s="20">
        <f t="shared" si="624"/>
        <v>0</v>
      </c>
      <c r="S4467" s="20">
        <f t="shared" si="628"/>
        <v>0</v>
      </c>
      <c r="T4467" s="20">
        <f>IF((T4466+R4467)&lt;0,0,IF((T4466+R4467)&gt;结论【关键目标】!C$28,结论【关键目标】!C$28,T4466+R4467))</f>
        <v>2.2558631999999994</v>
      </c>
      <c r="U4467" s="19">
        <f>IF((T4466+R4467)&lt;结论【关键目标】!$C$28,0,(发电量计算【计算逻辑页】!R4467+发电量计算【计算逻辑页】!T4466-结论【关键目标】!$C$28))</f>
        <v>0</v>
      </c>
      <c r="V4467" s="5">
        <f t="shared" si="625"/>
        <v>0</v>
      </c>
      <c r="W4467" s="5">
        <f t="shared" si="626"/>
        <v>0</v>
      </c>
      <c r="X4467" s="5">
        <f t="shared" si="629"/>
        <v>0</v>
      </c>
    </row>
    <row r="4468" spans="1:24" x14ac:dyDescent="0.15">
      <c r="A4468" s="7">
        <v>4467</v>
      </c>
      <c r="B4468" s="7">
        <v>7</v>
      </c>
      <c r="C4468" s="7">
        <v>6</v>
      </c>
      <c r="D4468" s="7">
        <v>3</v>
      </c>
      <c r="E4468" s="7">
        <v>187</v>
      </c>
      <c r="F4468" s="7">
        <v>24.8</v>
      </c>
      <c r="G4468" s="7">
        <v>0</v>
      </c>
      <c r="H4468" s="7">
        <f t="shared" si="621"/>
        <v>4</v>
      </c>
      <c r="I4468" s="16">
        <f t="shared" si="622"/>
        <v>45113</v>
      </c>
      <c r="J4468" s="17">
        <v>0.2407</v>
      </c>
      <c r="K4468" s="18">
        <f>G4468*结论【关键目标】!C$27*0.7735*0.001</f>
        <v>0</v>
      </c>
      <c r="L4468" s="5">
        <v>0</v>
      </c>
      <c r="M4468" s="5">
        <f>ABS(IF(L4468&lt;=0,L4468/耗电量关键数据!$B$6/1000,L4468/耗电量关键数据!$B$5/1000))</f>
        <v>0</v>
      </c>
      <c r="N4468" s="5">
        <f>电气设备逐时使用率计算!H4444</f>
        <v>1.1688450000000001</v>
      </c>
      <c r="O4468" s="5">
        <f>灯光逐时使用率计算!H4444</f>
        <v>0.37403039999999999</v>
      </c>
      <c r="P4468" s="19">
        <f t="shared" si="623"/>
        <v>1.5428754000000002</v>
      </c>
      <c r="Q4468" s="19">
        <f t="shared" si="627"/>
        <v>0</v>
      </c>
      <c r="R4468" s="20">
        <f t="shared" si="624"/>
        <v>0</v>
      </c>
      <c r="S4468" s="20">
        <f t="shared" si="628"/>
        <v>0</v>
      </c>
      <c r="T4468" s="20">
        <f>IF((T4467+R4468)&lt;0,0,IF((T4467+R4468)&gt;结论【关键目标】!C$28,结论【关键目标】!C$28,T4467+R4468))</f>
        <v>2.2558631999999994</v>
      </c>
      <c r="U4468" s="19">
        <f>IF((T4467+R4468)&lt;结论【关键目标】!$C$28,0,(发电量计算【计算逻辑页】!R4468+发电量计算【计算逻辑页】!T4467-结论【关键目标】!$C$28))</f>
        <v>0</v>
      </c>
      <c r="V4468" s="5">
        <f t="shared" si="625"/>
        <v>0</v>
      </c>
      <c r="W4468" s="5">
        <f t="shared" si="626"/>
        <v>0</v>
      </c>
      <c r="X4468" s="5">
        <f t="shared" si="629"/>
        <v>0</v>
      </c>
    </row>
    <row r="4469" spans="1:24" x14ac:dyDescent="0.15">
      <c r="A4469" s="7">
        <v>4468</v>
      </c>
      <c r="B4469" s="7">
        <v>7</v>
      </c>
      <c r="C4469" s="7">
        <v>6</v>
      </c>
      <c r="D4469" s="7">
        <v>4</v>
      </c>
      <c r="E4469" s="7">
        <v>187</v>
      </c>
      <c r="F4469" s="7">
        <v>25</v>
      </c>
      <c r="G4469" s="7">
        <v>0</v>
      </c>
      <c r="H4469" s="7">
        <f t="shared" si="621"/>
        <v>4</v>
      </c>
      <c r="I4469" s="16">
        <f t="shared" si="622"/>
        <v>45113</v>
      </c>
      <c r="J4469" s="17">
        <v>0.2407</v>
      </c>
      <c r="K4469" s="18">
        <f>G4469*结论【关键目标】!C$27*0.7735*0.001</f>
        <v>0</v>
      </c>
      <c r="L4469" s="5">
        <v>0</v>
      </c>
      <c r="M4469" s="5">
        <f>ABS(IF(L4469&lt;=0,L4469/耗电量关键数据!$B$6/1000,L4469/耗电量关键数据!$B$5/1000))</f>
        <v>0</v>
      </c>
      <c r="N4469" s="5">
        <f>电气设备逐时使用率计算!H4445</f>
        <v>1.1688450000000001</v>
      </c>
      <c r="O4469" s="5">
        <f>灯光逐时使用率计算!H4445</f>
        <v>0.37403039999999999</v>
      </c>
      <c r="P4469" s="19">
        <f t="shared" si="623"/>
        <v>1.5428754000000002</v>
      </c>
      <c r="Q4469" s="19">
        <f t="shared" si="627"/>
        <v>0</v>
      </c>
      <c r="R4469" s="20">
        <f t="shared" si="624"/>
        <v>0</v>
      </c>
      <c r="S4469" s="20">
        <f t="shared" si="628"/>
        <v>0</v>
      </c>
      <c r="T4469" s="20">
        <f>IF((T4468+R4469)&lt;0,0,IF((T4468+R4469)&gt;结论【关键目标】!C$28,结论【关键目标】!C$28,T4468+R4469))</f>
        <v>2.2558631999999994</v>
      </c>
      <c r="U4469" s="19">
        <f>IF((T4468+R4469)&lt;结论【关键目标】!$C$28,0,(发电量计算【计算逻辑页】!R4469+发电量计算【计算逻辑页】!T4468-结论【关键目标】!$C$28))</f>
        <v>0</v>
      </c>
      <c r="V4469" s="5">
        <f t="shared" si="625"/>
        <v>0</v>
      </c>
      <c r="W4469" s="5">
        <f t="shared" si="626"/>
        <v>0</v>
      </c>
      <c r="X4469" s="5">
        <f t="shared" si="629"/>
        <v>0</v>
      </c>
    </row>
    <row r="4470" spans="1:24" x14ac:dyDescent="0.15">
      <c r="A4470" s="7">
        <v>4469</v>
      </c>
      <c r="B4470" s="7">
        <v>7</v>
      </c>
      <c r="C4470" s="7">
        <v>6</v>
      </c>
      <c r="D4470" s="7">
        <v>5</v>
      </c>
      <c r="E4470" s="7">
        <v>187</v>
      </c>
      <c r="F4470" s="7">
        <v>25</v>
      </c>
      <c r="G4470" s="7">
        <v>11.7</v>
      </c>
      <c r="H4470" s="7">
        <f t="shared" si="621"/>
        <v>4</v>
      </c>
      <c r="I4470" s="16">
        <f t="shared" si="622"/>
        <v>45113</v>
      </c>
      <c r="J4470" s="17">
        <v>0.2407</v>
      </c>
      <c r="K4470" s="18">
        <f>G4470*结论【关键目标】!C$27*0.7735*0.001</f>
        <v>1.0859939999999999</v>
      </c>
      <c r="L4470" s="5">
        <v>0</v>
      </c>
      <c r="M4470" s="5">
        <f>ABS(IF(L4470&lt;=0,L4470/耗电量关键数据!$B$6/1000,L4470/耗电量关键数据!$B$5/1000))</f>
        <v>0</v>
      </c>
      <c r="N4470" s="5">
        <f>电气设备逐时使用率计算!H4446</f>
        <v>1.1688450000000001</v>
      </c>
      <c r="O4470" s="5">
        <f>灯光逐时使用率计算!H4446</f>
        <v>0.37403039999999999</v>
      </c>
      <c r="P4470" s="19">
        <f t="shared" si="623"/>
        <v>1.5428754000000002</v>
      </c>
      <c r="Q4470" s="19">
        <f t="shared" si="627"/>
        <v>0</v>
      </c>
      <c r="R4470" s="20">
        <f t="shared" si="624"/>
        <v>1.0859939999999999</v>
      </c>
      <c r="S4470" s="20">
        <f t="shared" si="628"/>
        <v>0</v>
      </c>
      <c r="T4470" s="20">
        <f>IF((T4469+R4470)&lt;0,0,IF((T4469+R4470)&gt;结论【关键目标】!C$28,结论【关键目标】!C$28,T4469+R4470))</f>
        <v>3.3418571999999993</v>
      </c>
      <c r="U4470" s="19">
        <f>IF((T4469+R4470)&lt;结论【关键目标】!$C$28,0,(发电量计算【计算逻辑页】!R4470+发电量计算【计算逻辑页】!T4469-结论【关键目标】!$C$28))</f>
        <v>0</v>
      </c>
      <c r="V4470" s="5">
        <f t="shared" si="625"/>
        <v>0</v>
      </c>
      <c r="W4470" s="5">
        <f t="shared" si="626"/>
        <v>0.26139875579999999</v>
      </c>
      <c r="X4470" s="5">
        <f t="shared" si="629"/>
        <v>0</v>
      </c>
    </row>
    <row r="4471" spans="1:24" x14ac:dyDescent="0.15">
      <c r="A4471" s="7">
        <v>4470</v>
      </c>
      <c r="B4471" s="7">
        <v>7</v>
      </c>
      <c r="C4471" s="7">
        <v>6</v>
      </c>
      <c r="D4471" s="7">
        <v>6</v>
      </c>
      <c r="E4471" s="7">
        <v>187</v>
      </c>
      <c r="F4471" s="7">
        <v>25.8</v>
      </c>
      <c r="G4471" s="7">
        <v>127.8</v>
      </c>
      <c r="H4471" s="7">
        <f t="shared" si="621"/>
        <v>4</v>
      </c>
      <c r="I4471" s="16">
        <f t="shared" si="622"/>
        <v>45113</v>
      </c>
      <c r="J4471" s="17">
        <v>0.2407</v>
      </c>
      <c r="K4471" s="18">
        <f>G4471*结论【关键目标】!C$27*0.7735*0.001</f>
        <v>11.862395999999999</v>
      </c>
      <c r="L4471" s="5">
        <v>0</v>
      </c>
      <c r="M4471" s="5">
        <f>ABS(IF(L4471&lt;=0,L4471/耗电量关键数据!$B$6/1000,L4471/耗电量关键数据!$B$5/1000))</f>
        <v>0</v>
      </c>
      <c r="N4471" s="5">
        <f>电气设备逐时使用率计算!H4447</f>
        <v>1.1688450000000001</v>
      </c>
      <c r="O4471" s="5">
        <f>灯光逐时使用率计算!H4447</f>
        <v>0.37403039999999999</v>
      </c>
      <c r="P4471" s="19">
        <f t="shared" si="623"/>
        <v>1.5428754000000002</v>
      </c>
      <c r="Q4471" s="19">
        <f t="shared" si="627"/>
        <v>0</v>
      </c>
      <c r="R4471" s="20">
        <f t="shared" si="624"/>
        <v>11.862395999999999</v>
      </c>
      <c r="S4471" s="20">
        <f t="shared" si="628"/>
        <v>0</v>
      </c>
      <c r="T4471" s="20">
        <f>IF((T4470+R4471)&lt;0,0,IF((T4470+R4471)&gt;结论【关键目标】!C$28,结论【关键目标】!C$28,T4470+R4471))</f>
        <v>15.204253199999998</v>
      </c>
      <c r="U4471" s="19">
        <f>IF((T4470+R4471)&lt;结论【关键目标】!$C$28,0,(发电量计算【计算逻辑页】!R4471+发电量计算【计算逻辑页】!T4470-结论【关键目标】!$C$28))</f>
        <v>0</v>
      </c>
      <c r="V4471" s="5">
        <f t="shared" si="625"/>
        <v>0</v>
      </c>
      <c r="W4471" s="5">
        <f t="shared" si="626"/>
        <v>0.37137010878000004</v>
      </c>
      <c r="X4471" s="5">
        <f t="shared" si="629"/>
        <v>0</v>
      </c>
    </row>
    <row r="4472" spans="1:24" x14ac:dyDescent="0.15">
      <c r="A4472" s="7">
        <v>4471</v>
      </c>
      <c r="B4472" s="7">
        <v>7</v>
      </c>
      <c r="C4472" s="7">
        <v>6</v>
      </c>
      <c r="D4472" s="7">
        <v>7</v>
      </c>
      <c r="E4472" s="7">
        <v>187</v>
      </c>
      <c r="F4472" s="7">
        <v>21</v>
      </c>
      <c r="G4472" s="7">
        <v>112.2</v>
      </c>
      <c r="H4472" s="7">
        <f t="shared" si="621"/>
        <v>4</v>
      </c>
      <c r="I4472" s="16">
        <f t="shared" si="622"/>
        <v>45113</v>
      </c>
      <c r="J4472" s="17">
        <v>0.2407</v>
      </c>
      <c r="K4472" s="18">
        <f>G4472*结论【关键目标】!C$27*0.7735*0.001</f>
        <v>10.414403999999999</v>
      </c>
      <c r="L4472" s="5">
        <v>0</v>
      </c>
      <c r="M4472" s="5">
        <f>ABS(IF(L4472&lt;=0,L4472/耗电量关键数据!$B$6/1000,L4472/耗电量关键数据!$B$5/1000))</f>
        <v>0</v>
      </c>
      <c r="N4472" s="5">
        <f>电气设备逐时使用率计算!H4448</f>
        <v>2.3376900000000003</v>
      </c>
      <c r="O4472" s="5">
        <f>灯光逐时使用率计算!H4448</f>
        <v>1.2467680000000001</v>
      </c>
      <c r="P4472" s="19">
        <f t="shared" si="623"/>
        <v>3.5844580000000006</v>
      </c>
      <c r="Q4472" s="19">
        <f t="shared" si="627"/>
        <v>0</v>
      </c>
      <c r="R4472" s="20">
        <f t="shared" si="624"/>
        <v>10.414403999999999</v>
      </c>
      <c r="S4472" s="20">
        <f t="shared" si="628"/>
        <v>0</v>
      </c>
      <c r="T4472" s="20">
        <f>IF((T4471+R4472)&lt;0,0,IF((T4471+R4472)&gt;结论【关键目标】!C$28,结论【关键目标】!C$28,T4471+R4472))</f>
        <v>22</v>
      </c>
      <c r="U4472" s="19">
        <f>IF((T4471+R4472)&lt;结论【关键目标】!$C$28,0,(发电量计算【计算逻辑页】!R4472+发电量计算【计算逻辑页】!T4471-结论【关键目标】!$C$28))</f>
        <v>3.6186571999999977</v>
      </c>
      <c r="V4472" s="5">
        <f t="shared" si="625"/>
        <v>0</v>
      </c>
      <c r="W4472" s="5">
        <f t="shared" si="626"/>
        <v>0.8627790406000001</v>
      </c>
      <c r="X4472" s="5">
        <f t="shared" si="629"/>
        <v>0</v>
      </c>
    </row>
    <row r="4473" spans="1:24" x14ac:dyDescent="0.15">
      <c r="A4473" s="7">
        <v>4472</v>
      </c>
      <c r="B4473" s="7">
        <v>7</v>
      </c>
      <c r="C4473" s="7">
        <v>6</v>
      </c>
      <c r="D4473" s="7">
        <v>8</v>
      </c>
      <c r="E4473" s="7">
        <v>187</v>
      </c>
      <c r="F4473" s="7">
        <v>23</v>
      </c>
      <c r="G4473" s="7">
        <v>214.2</v>
      </c>
      <c r="H4473" s="7">
        <f t="shared" si="621"/>
        <v>4</v>
      </c>
      <c r="I4473" s="16">
        <f t="shared" si="622"/>
        <v>45113</v>
      </c>
      <c r="J4473" s="17">
        <v>0.70809999999999995</v>
      </c>
      <c r="K4473" s="18">
        <f>G4473*结论【关键目标】!C$27*0.7735*0.001</f>
        <v>19.882043999999997</v>
      </c>
      <c r="L4473" s="5">
        <v>26358.476709999999</v>
      </c>
      <c r="M4473" s="5">
        <f>ABS(IF(L4473&lt;=0,L4473/耗电量关键数据!$B$6/1000,L4473/耗电量关键数据!$B$5/1000))</f>
        <v>7.5309933457142852</v>
      </c>
      <c r="N4473" s="5">
        <f>电气设备逐时使用率计算!H4449</f>
        <v>11.688450000000001</v>
      </c>
      <c r="O4473" s="5">
        <f>灯光逐时使用率计算!H4449</f>
        <v>6.2338399999999998</v>
      </c>
      <c r="P4473" s="19">
        <f t="shared" si="623"/>
        <v>25.453283345714286</v>
      </c>
      <c r="Q4473" s="19">
        <f t="shared" si="627"/>
        <v>0</v>
      </c>
      <c r="R4473" s="20">
        <f t="shared" si="624"/>
        <v>19.882043999999997</v>
      </c>
      <c r="S4473" s="20">
        <f t="shared" si="628"/>
        <v>0</v>
      </c>
      <c r="T4473" s="20">
        <f>IF((T4472+R4473)&lt;0,0,IF((T4472+R4473)&gt;结论【关键目标】!C$28,结论【关键目标】!C$28,T4472+R4473))</f>
        <v>22</v>
      </c>
      <c r="U4473" s="19">
        <f>IF((T4472+R4473)&lt;结论【关键目标】!$C$28,0,(发电量计算【计算逻辑页】!R4473+发电量计算【计算逻辑页】!T4472-结论【关键目标】!$C$28))</f>
        <v>19.882043999999993</v>
      </c>
      <c r="V4473" s="5">
        <f t="shared" si="625"/>
        <v>6.9587153999999973</v>
      </c>
      <c r="W4473" s="5">
        <f t="shared" si="626"/>
        <v>14.078475356399997</v>
      </c>
      <c r="X4473" s="5">
        <f t="shared" si="629"/>
        <v>0</v>
      </c>
    </row>
    <row r="4474" spans="1:24" x14ac:dyDescent="0.15">
      <c r="A4474" s="7">
        <v>4473</v>
      </c>
      <c r="B4474" s="7">
        <v>7</v>
      </c>
      <c r="C4474" s="7">
        <v>6</v>
      </c>
      <c r="D4474" s="7">
        <v>9</v>
      </c>
      <c r="E4474" s="7">
        <v>187</v>
      </c>
      <c r="F4474" s="7">
        <v>24.6</v>
      </c>
      <c r="G4474" s="7">
        <v>332.4</v>
      </c>
      <c r="H4474" s="7">
        <f t="shared" si="621"/>
        <v>4</v>
      </c>
      <c r="I4474" s="16">
        <f t="shared" si="622"/>
        <v>45113</v>
      </c>
      <c r="J4474" s="17">
        <v>0.70809999999999995</v>
      </c>
      <c r="K4474" s="18">
        <f>G4474*结论【关键目标】!C$27*0.7735*0.001</f>
        <v>30.853368</v>
      </c>
      <c r="L4474" s="5">
        <v>44551.059820000002</v>
      </c>
      <c r="M4474" s="5">
        <f>ABS(IF(L4474&lt;=0,L4474/耗电量关键数据!$B$6/1000,L4474/耗电量关键数据!$B$5/1000))</f>
        <v>12.728874234285716</v>
      </c>
      <c r="N4474" s="5">
        <f>电气设备逐时使用率计算!H4450</f>
        <v>22.208055000000002</v>
      </c>
      <c r="O4474" s="5">
        <f>灯光逐时使用率计算!H4450</f>
        <v>11.844296</v>
      </c>
      <c r="P4474" s="19">
        <f t="shared" si="623"/>
        <v>46.781225234285714</v>
      </c>
      <c r="Q4474" s="19">
        <f t="shared" si="627"/>
        <v>0</v>
      </c>
      <c r="R4474" s="20">
        <f t="shared" si="624"/>
        <v>30.853368</v>
      </c>
      <c r="S4474" s="20">
        <f t="shared" si="628"/>
        <v>0</v>
      </c>
      <c r="T4474" s="20">
        <f>IF((T4473+R4474)&lt;0,0,IF((T4473+R4474)&gt;结论【关键目标】!C$28,结论【关键目标】!C$28,T4473+R4474))</f>
        <v>22</v>
      </c>
      <c r="U4474" s="19">
        <f>IF((T4473+R4474)&lt;结论【关键目标】!$C$28,0,(发电量计算【计算逻辑页】!R4474+发电量计算【计算逻辑页】!T4473-结论【关键目标】!$C$28))</f>
        <v>30.853368000000003</v>
      </c>
      <c r="V4474" s="5">
        <f t="shared" si="625"/>
        <v>10.798678800000001</v>
      </c>
      <c r="W4474" s="5">
        <f t="shared" si="626"/>
        <v>21.847269880799999</v>
      </c>
      <c r="X4474" s="5">
        <f t="shared" si="629"/>
        <v>0</v>
      </c>
    </row>
    <row r="4475" spans="1:24" x14ac:dyDescent="0.15">
      <c r="A4475" s="7">
        <v>4474</v>
      </c>
      <c r="B4475" s="7">
        <v>7</v>
      </c>
      <c r="C4475" s="7">
        <v>6</v>
      </c>
      <c r="D4475" s="7">
        <v>10</v>
      </c>
      <c r="E4475" s="7">
        <v>187</v>
      </c>
      <c r="F4475" s="7">
        <v>27</v>
      </c>
      <c r="G4475" s="7">
        <v>598.20000000000005</v>
      </c>
      <c r="H4475" s="7">
        <f t="shared" si="621"/>
        <v>4</v>
      </c>
      <c r="I4475" s="16">
        <f t="shared" si="622"/>
        <v>45113</v>
      </c>
      <c r="J4475" s="17">
        <v>0.70809999999999995</v>
      </c>
      <c r="K4475" s="18">
        <f>G4475*结论【关键目标】!C$27*0.7735*0.001</f>
        <v>55.524923999999999</v>
      </c>
      <c r="L4475" s="5">
        <v>52868.823750000003</v>
      </c>
      <c r="M4475" s="5">
        <f>ABS(IF(L4475&lt;=0,L4475/耗电量关键数据!$B$6/1000,L4475/耗电量关键数据!$B$5/1000))</f>
        <v>15.105378214285714</v>
      </c>
      <c r="N4475" s="5">
        <f>电气设备逐时使用率计算!H4451</f>
        <v>22.208055000000002</v>
      </c>
      <c r="O4475" s="5">
        <f>灯光逐时使用率计算!H4451</f>
        <v>11.844296</v>
      </c>
      <c r="P4475" s="19">
        <f t="shared" si="623"/>
        <v>49.157729214285716</v>
      </c>
      <c r="Q4475" s="19">
        <f t="shared" si="627"/>
        <v>0</v>
      </c>
      <c r="R4475" s="20">
        <f t="shared" si="624"/>
        <v>55.524923999999999</v>
      </c>
      <c r="S4475" s="20">
        <f t="shared" si="628"/>
        <v>0</v>
      </c>
      <c r="T4475" s="20">
        <f>IF((T4474+R4475)&lt;0,0,IF((T4474+R4475)&gt;结论【关键目标】!C$28,结论【关键目标】!C$28,T4474+R4475))</f>
        <v>22</v>
      </c>
      <c r="U4475" s="19">
        <f>IF((T4474+R4475)&lt;结论【关键目标】!$C$28,0,(发电量计算【计算逻辑页】!R4475+发电量计算【计算逻辑页】!T4474-结论【关键目标】!$C$28))</f>
        <v>55.524923999999999</v>
      </c>
      <c r="V4475" s="5">
        <f t="shared" si="625"/>
        <v>19.433723399999998</v>
      </c>
      <c r="W4475" s="5">
        <f t="shared" si="626"/>
        <v>34.808588056635713</v>
      </c>
      <c r="X4475" s="5">
        <f t="shared" si="629"/>
        <v>0</v>
      </c>
    </row>
    <row r="4476" spans="1:24" x14ac:dyDescent="0.15">
      <c r="A4476" s="7">
        <v>4475</v>
      </c>
      <c r="B4476" s="7">
        <v>7</v>
      </c>
      <c r="C4476" s="7">
        <v>6</v>
      </c>
      <c r="D4476" s="7">
        <v>11</v>
      </c>
      <c r="E4476" s="7">
        <v>187</v>
      </c>
      <c r="F4476" s="7">
        <v>28</v>
      </c>
      <c r="G4476" s="7">
        <v>600.29999999999995</v>
      </c>
      <c r="H4476" s="7">
        <f t="shared" si="621"/>
        <v>4</v>
      </c>
      <c r="I4476" s="16">
        <f t="shared" si="622"/>
        <v>45113</v>
      </c>
      <c r="J4476" s="24">
        <v>1.3551</v>
      </c>
      <c r="K4476" s="18">
        <f>G4476*结论【关键目标】!C$27*0.7735*0.001</f>
        <v>55.719845999999997</v>
      </c>
      <c r="L4476" s="5">
        <v>57814.949710000001</v>
      </c>
      <c r="M4476" s="5">
        <f>ABS(IF(L4476&lt;=0,L4476/耗电量关键数据!$B$6/1000,L4476/耗电量关键数据!$B$5/1000))</f>
        <v>16.518557059999999</v>
      </c>
      <c r="N4476" s="5">
        <f>电气设备逐时使用率计算!H4452</f>
        <v>22.208055000000002</v>
      </c>
      <c r="O4476" s="5">
        <f>灯光逐时使用率计算!H4452</f>
        <v>11.844296</v>
      </c>
      <c r="P4476" s="19">
        <f t="shared" si="623"/>
        <v>50.570908060000001</v>
      </c>
      <c r="Q4476" s="19">
        <f t="shared" si="627"/>
        <v>50.570908060000001</v>
      </c>
      <c r="R4476" s="20">
        <f t="shared" si="624"/>
        <v>5.1489379399999962</v>
      </c>
      <c r="S4476" s="20">
        <f t="shared" si="628"/>
        <v>0</v>
      </c>
      <c r="T4476" s="20">
        <f>IF((T4475+R4476)&lt;0,0,IF((T4475+R4476)&gt;结论【关键目标】!C$28,结论【关键目标】!C$28,T4475+R4476))</f>
        <v>22</v>
      </c>
      <c r="U4476" s="19">
        <f>IF((T4475+R4476)&lt;结论【关键目标】!$C$28,0,(发电量计算【计算逻辑页】!R4476+发电量计算【计算逻辑页】!T4475-结论【关键目标】!$C$28))</f>
        <v>5.1489379399999962</v>
      </c>
      <c r="V4476" s="5">
        <f t="shared" si="625"/>
        <v>1.8021282789999986</v>
      </c>
      <c r="W4476" s="5">
        <f t="shared" si="626"/>
        <v>68.528637512106002</v>
      </c>
      <c r="X4476" s="5">
        <f t="shared" si="629"/>
        <v>0</v>
      </c>
    </row>
    <row r="4477" spans="1:24" x14ac:dyDescent="0.15">
      <c r="A4477" s="7">
        <v>4476</v>
      </c>
      <c r="B4477" s="7">
        <v>7</v>
      </c>
      <c r="C4477" s="7">
        <v>6</v>
      </c>
      <c r="D4477" s="7">
        <v>12</v>
      </c>
      <c r="E4477" s="7">
        <v>187</v>
      </c>
      <c r="F4477" s="7">
        <v>30</v>
      </c>
      <c r="G4477" s="7">
        <v>720.7</v>
      </c>
      <c r="H4477" s="7">
        <f t="shared" si="621"/>
        <v>4</v>
      </c>
      <c r="I4477" s="16">
        <f t="shared" si="622"/>
        <v>45113</v>
      </c>
      <c r="J4477" s="24">
        <v>1.3551</v>
      </c>
      <c r="K4477" s="18">
        <f>G4477*结论【关键目标】!C$27*0.7735*0.001</f>
        <v>66.895374000000004</v>
      </c>
      <c r="L4477" s="5">
        <v>52823.389920000001</v>
      </c>
      <c r="M4477" s="5">
        <f>ABS(IF(L4477&lt;=0,L4477/耗电量关键数据!$B$6/1000,L4477/耗电量关键数据!$B$5/1000))</f>
        <v>15.092397119999999</v>
      </c>
      <c r="N4477" s="5">
        <f>电气设备逐时使用率计算!H4453</f>
        <v>11.688450000000001</v>
      </c>
      <c r="O4477" s="5">
        <f>灯光逐时使用率计算!H4453</f>
        <v>9.9741440000000008</v>
      </c>
      <c r="P4477" s="19">
        <f t="shared" si="623"/>
        <v>36.75499112</v>
      </c>
      <c r="Q4477" s="19">
        <f t="shared" si="627"/>
        <v>36.75499112</v>
      </c>
      <c r="R4477" s="20">
        <f t="shared" si="624"/>
        <v>30.140382880000004</v>
      </c>
      <c r="S4477" s="20">
        <f t="shared" si="628"/>
        <v>0</v>
      </c>
      <c r="T4477" s="20">
        <f>IF((T4476+R4477)&lt;0,0,IF((T4476+R4477)&gt;结论【关键目标】!C$28,结论【关键目标】!C$28,T4476+R4477))</f>
        <v>22</v>
      </c>
      <c r="U4477" s="19">
        <f>IF((T4476+R4477)&lt;结论【关键目标】!$C$28,0,(发电量计算【计算逻辑页】!R4477+发电量计算【计算逻辑页】!T4476-结论【关键目标】!$C$28))</f>
        <v>30.140382880000004</v>
      </c>
      <c r="V4477" s="5">
        <f t="shared" si="625"/>
        <v>10.549134008000001</v>
      </c>
      <c r="W4477" s="5">
        <f t="shared" si="626"/>
        <v>49.806688466711996</v>
      </c>
      <c r="X4477" s="5">
        <f t="shared" si="629"/>
        <v>0</v>
      </c>
    </row>
    <row r="4478" spans="1:24" x14ac:dyDescent="0.15">
      <c r="A4478" s="7">
        <v>4477</v>
      </c>
      <c r="B4478" s="7">
        <v>7</v>
      </c>
      <c r="C4478" s="7">
        <v>6</v>
      </c>
      <c r="D4478" s="7">
        <v>13</v>
      </c>
      <c r="E4478" s="7">
        <v>187</v>
      </c>
      <c r="F4478" s="7">
        <v>31</v>
      </c>
      <c r="G4478" s="7">
        <v>623.4</v>
      </c>
      <c r="H4478" s="7">
        <f t="shared" si="621"/>
        <v>4</v>
      </c>
      <c r="I4478" s="16">
        <f t="shared" si="622"/>
        <v>45113</v>
      </c>
      <c r="J4478" s="17">
        <v>1.2267999999999999</v>
      </c>
      <c r="K4478" s="18">
        <f>G4478*结论【关键目标】!C$27*0.7735*0.001</f>
        <v>57.863987999999999</v>
      </c>
      <c r="L4478" s="5">
        <v>54362.55629</v>
      </c>
      <c r="M4478" s="5">
        <f>ABS(IF(L4478&lt;=0,L4478/耗电量关键数据!$B$6/1000,L4478/耗电量关键数据!$B$5/1000))</f>
        <v>15.532158939999999</v>
      </c>
      <c r="N4478" s="5">
        <f>电气设备逐时使用率计算!H4454</f>
        <v>11.688450000000001</v>
      </c>
      <c r="O4478" s="5">
        <f>灯光逐时使用率计算!H4454</f>
        <v>9.9741440000000008</v>
      </c>
      <c r="P4478" s="19">
        <f t="shared" si="623"/>
        <v>37.194752940000001</v>
      </c>
      <c r="Q4478" s="19">
        <f t="shared" si="627"/>
        <v>37.194752940000001</v>
      </c>
      <c r="R4478" s="20">
        <f t="shared" si="624"/>
        <v>20.669235059999998</v>
      </c>
      <c r="S4478" s="20">
        <f t="shared" si="628"/>
        <v>0</v>
      </c>
      <c r="T4478" s="20">
        <f>IF((T4477+R4478)&lt;0,0,IF((T4477+R4478)&gt;结论【关键目标】!C$28,结论【关键目标】!C$28,T4477+R4478))</f>
        <v>22</v>
      </c>
      <c r="U4478" s="19">
        <f>IF((T4477+R4478)&lt;结论【关键目标】!$C$28,0,(发电量计算【计算逻辑页】!R4478+发电量计算【计算逻辑页】!T4477-结论【关键目标】!$C$28))</f>
        <v>20.669235059999998</v>
      </c>
      <c r="V4478" s="5">
        <f t="shared" si="625"/>
        <v>7.2342322709999989</v>
      </c>
      <c r="W4478" s="5">
        <f t="shared" si="626"/>
        <v>45.630522906791995</v>
      </c>
      <c r="X4478" s="5">
        <f t="shared" si="629"/>
        <v>0</v>
      </c>
    </row>
    <row r="4479" spans="1:24" x14ac:dyDescent="0.15">
      <c r="A4479" s="7">
        <v>4478</v>
      </c>
      <c r="B4479" s="7">
        <v>7</v>
      </c>
      <c r="C4479" s="7">
        <v>6</v>
      </c>
      <c r="D4479" s="7">
        <v>14</v>
      </c>
      <c r="E4479" s="7">
        <v>187</v>
      </c>
      <c r="F4479" s="7">
        <v>31</v>
      </c>
      <c r="G4479" s="7">
        <v>555.9</v>
      </c>
      <c r="H4479" s="7">
        <f t="shared" si="621"/>
        <v>4</v>
      </c>
      <c r="I4479" s="16">
        <f t="shared" si="622"/>
        <v>45113</v>
      </c>
      <c r="J4479" s="17">
        <v>1.2267999999999999</v>
      </c>
      <c r="K4479" s="18">
        <f>G4479*结论【关键目标】!C$27*0.7735*0.001</f>
        <v>51.598638000000001</v>
      </c>
      <c r="L4479" s="5">
        <v>62704.079449999997</v>
      </c>
      <c r="M4479" s="5">
        <f>ABS(IF(L4479&lt;=0,L4479/耗电量关键数据!$B$6/1000,L4479/耗电量关键数据!$B$5/1000))</f>
        <v>17.915451271428569</v>
      </c>
      <c r="N4479" s="5">
        <f>电气设备逐时使用率计算!H4455</f>
        <v>22.208055000000002</v>
      </c>
      <c r="O4479" s="5">
        <f>灯光逐时使用率计算!H4455</f>
        <v>11.844296</v>
      </c>
      <c r="P4479" s="19">
        <f t="shared" si="623"/>
        <v>51.967802271428567</v>
      </c>
      <c r="Q4479" s="19">
        <f t="shared" si="627"/>
        <v>51.967802271428567</v>
      </c>
      <c r="R4479" s="20">
        <f t="shared" si="624"/>
        <v>-0.36916427142856634</v>
      </c>
      <c r="S4479" s="20">
        <f t="shared" si="628"/>
        <v>0.36916427142856634</v>
      </c>
      <c r="T4479" s="20">
        <f>IF((T4478+R4479)&lt;0,0,IF((T4478+R4479)&gt;结论【关键目标】!C$28,结论【关键目标】!C$28,T4478+R4479))</f>
        <v>21.630835728571434</v>
      </c>
      <c r="U4479" s="19">
        <f>IF((T4478+R4479)&lt;结论【关键目标】!$C$28,0,(发电量计算【计算逻辑页】!R4479+发电量计算【计算逻辑页】!T4478-结论【关键目标】!$C$28))</f>
        <v>0</v>
      </c>
      <c r="V4479" s="5">
        <f t="shared" si="625"/>
        <v>0</v>
      </c>
      <c r="W4479" s="5">
        <f t="shared" si="626"/>
        <v>63.301209098399994</v>
      </c>
      <c r="X4479" s="5">
        <f t="shared" si="629"/>
        <v>0.32368323318856695</v>
      </c>
    </row>
    <row r="4480" spans="1:24" x14ac:dyDescent="0.15">
      <c r="A4480" s="7">
        <v>4479</v>
      </c>
      <c r="B4480" s="7">
        <v>7</v>
      </c>
      <c r="C4480" s="7">
        <v>6</v>
      </c>
      <c r="D4480" s="7">
        <v>15</v>
      </c>
      <c r="E4480" s="7">
        <v>187</v>
      </c>
      <c r="F4480" s="7">
        <v>32.299999999999997</v>
      </c>
      <c r="G4480" s="7">
        <v>497.3</v>
      </c>
      <c r="H4480" s="7">
        <f t="shared" si="621"/>
        <v>4</v>
      </c>
      <c r="I4480" s="16">
        <f t="shared" si="622"/>
        <v>45113</v>
      </c>
      <c r="J4480" s="17">
        <v>1.2267999999999999</v>
      </c>
      <c r="K4480" s="18">
        <f>G4480*结论【关键目标】!C$27*0.7735*0.001</f>
        <v>46.159385999999998</v>
      </c>
      <c r="L4480" s="5">
        <v>59811.651330000001</v>
      </c>
      <c r="M4480" s="5">
        <f>ABS(IF(L4480&lt;=0,L4480/耗电量关键数据!$B$6/1000,L4480/耗电量关键数据!$B$5/1000))</f>
        <v>17.089043237142857</v>
      </c>
      <c r="N4480" s="5">
        <f>电气设备逐时使用率计算!H4456</f>
        <v>22.208055000000002</v>
      </c>
      <c r="O4480" s="5">
        <f>灯光逐时使用率计算!H4456</f>
        <v>11.844296</v>
      </c>
      <c r="P4480" s="19">
        <f t="shared" si="623"/>
        <v>51.141394237142862</v>
      </c>
      <c r="Q4480" s="19">
        <f t="shared" si="627"/>
        <v>51.141394237142862</v>
      </c>
      <c r="R4480" s="20">
        <f t="shared" si="624"/>
        <v>-4.982008237142864</v>
      </c>
      <c r="S4480" s="20">
        <f t="shared" si="628"/>
        <v>4.982008237142864</v>
      </c>
      <c r="T4480" s="20">
        <f>IF((T4479+R4480)&lt;0,0,IF((T4479+R4480)&gt;结论【关键目标】!C$28,结论【关键目标】!C$28,T4479+R4480))</f>
        <v>16.64882749142857</v>
      </c>
      <c r="U4480" s="19">
        <f>IF((T4479+R4480)&lt;结论【关键目标】!$C$28,0,(发电量计算【计算逻辑页】!R4480+发电量计算【计算逻辑页】!T4479-结论【关键目标】!$C$28))</f>
        <v>0</v>
      </c>
      <c r="V4480" s="5">
        <f t="shared" si="625"/>
        <v>0</v>
      </c>
      <c r="W4480" s="5">
        <f t="shared" si="626"/>
        <v>56.628334744799993</v>
      </c>
      <c r="X4480" s="5">
        <f t="shared" si="629"/>
        <v>4.3682248223268632</v>
      </c>
    </row>
    <row r="4481" spans="1:24" x14ac:dyDescent="0.15">
      <c r="A4481" s="7">
        <v>4480</v>
      </c>
      <c r="B4481" s="7">
        <v>7</v>
      </c>
      <c r="C4481" s="7">
        <v>6</v>
      </c>
      <c r="D4481" s="7">
        <v>16</v>
      </c>
      <c r="E4481" s="7">
        <v>187</v>
      </c>
      <c r="F4481" s="7">
        <v>28.8</v>
      </c>
      <c r="G4481" s="7">
        <v>266.3</v>
      </c>
      <c r="H4481" s="7">
        <f t="shared" si="621"/>
        <v>4</v>
      </c>
      <c r="I4481" s="16">
        <f t="shared" si="622"/>
        <v>45113</v>
      </c>
      <c r="J4481" s="24">
        <v>1.3551</v>
      </c>
      <c r="K4481" s="18">
        <f>G4481*结论【关键目标】!C$27*0.7735*0.001</f>
        <v>24.717966000000001</v>
      </c>
      <c r="L4481" s="5">
        <v>57756.182630000003</v>
      </c>
      <c r="M4481" s="5">
        <f>ABS(IF(L4481&lt;=0,L4481/耗电量关键数据!$B$6/1000,L4481/耗电量关键数据!$B$5/1000))</f>
        <v>16.501766465714287</v>
      </c>
      <c r="N4481" s="5">
        <f>电气设备逐时使用率计算!H4457</f>
        <v>22.208055000000002</v>
      </c>
      <c r="O4481" s="5">
        <f>灯光逐时使用率计算!H4457</f>
        <v>11.844296</v>
      </c>
      <c r="P4481" s="19">
        <f t="shared" si="623"/>
        <v>50.554117465714285</v>
      </c>
      <c r="Q4481" s="19">
        <f t="shared" si="627"/>
        <v>50.554117465714285</v>
      </c>
      <c r="R4481" s="20">
        <f t="shared" si="624"/>
        <v>-25.836151465714284</v>
      </c>
      <c r="S4481" s="20">
        <f t="shared" si="628"/>
        <v>25.836151465714284</v>
      </c>
      <c r="T4481" s="20">
        <f>IF((T4480+R4481)&lt;0,0,IF((T4480+R4481)&gt;结论【关键目标】!C$28,结论【关键目标】!C$28,T4480+R4481))</f>
        <v>0</v>
      </c>
      <c r="U4481" s="19">
        <f>IF((T4480+R4481)&lt;结论【关键目标】!$C$28,0,(发电量计算【计算逻辑页】!R4481+发电量计算【计算逻辑页】!T4480-结论【关键目标】!$C$28))</f>
        <v>0</v>
      </c>
      <c r="V4481" s="5">
        <f t="shared" si="625"/>
        <v>0</v>
      </c>
      <c r="W4481" s="5">
        <f t="shared" si="626"/>
        <v>33.495315726599998</v>
      </c>
      <c r="X4481" s="5">
        <f t="shared" si="629"/>
        <v>0</v>
      </c>
    </row>
    <row r="4482" spans="1:24" x14ac:dyDescent="0.15">
      <c r="A4482" s="7">
        <v>4481</v>
      </c>
      <c r="B4482" s="7">
        <v>7</v>
      </c>
      <c r="C4482" s="7">
        <v>6</v>
      </c>
      <c r="D4482" s="7">
        <v>17</v>
      </c>
      <c r="E4482" s="7">
        <v>187</v>
      </c>
      <c r="F4482" s="7">
        <v>26</v>
      </c>
      <c r="G4482" s="7">
        <v>110.1</v>
      </c>
      <c r="H4482" s="7">
        <f t="shared" ref="H4482:H4545" si="630">WEEKDAY(I:I,2)</f>
        <v>4</v>
      </c>
      <c r="I4482" s="16">
        <f t="shared" ref="I4482:I4545" si="631">DATE(2023,B4482,C4482)</f>
        <v>45113</v>
      </c>
      <c r="J4482" s="17">
        <v>0.70809999999999995</v>
      </c>
      <c r="K4482" s="18">
        <f>G4482*结论【关键目标】!C$27*0.7735*0.001</f>
        <v>10.219482000000001</v>
      </c>
      <c r="L4482" s="5">
        <v>51269.711589999999</v>
      </c>
      <c r="M4482" s="5">
        <f>ABS(IF(L4482&lt;=0,L4482/耗电量关键数据!$B$6/1000,L4482/耗电量关键数据!$B$5/1000))</f>
        <v>14.648489025714285</v>
      </c>
      <c r="N4482" s="5">
        <f>电气设备逐时使用率计算!H4458</f>
        <v>22.208055000000002</v>
      </c>
      <c r="O4482" s="5">
        <f>灯光逐时使用率计算!H4458</f>
        <v>11.844296</v>
      </c>
      <c r="P4482" s="19">
        <f t="shared" ref="P4482:P4545" si="632">M4482+N4482+O4482</f>
        <v>48.700840025714285</v>
      </c>
      <c r="Q4482" s="19">
        <f t="shared" si="627"/>
        <v>0</v>
      </c>
      <c r="R4482" s="20">
        <f t="shared" ref="R4482:R4545" si="633">K4482-Q4482</f>
        <v>10.219482000000001</v>
      </c>
      <c r="S4482" s="20">
        <f t="shared" si="628"/>
        <v>0</v>
      </c>
      <c r="T4482" s="20">
        <f>IF((T4481+R4482)&lt;0,0,IF((T4481+R4482)&gt;结论【关键目标】!C$28,结论【关键目标】!C$28,T4481+R4482))</f>
        <v>10.219482000000001</v>
      </c>
      <c r="U4482" s="19">
        <f>IF((T4481+R4482)&lt;结论【关键目标】!$C$28,0,(发电量计算【计算逻辑页】!R4482+发电量计算【计算逻辑页】!T4481-结论【关键目标】!$C$28))</f>
        <v>0</v>
      </c>
      <c r="V4482" s="5">
        <f t="shared" ref="V4482:V4545" si="634">IF(J4482&gt;0.35,U4482*0.35,0)</f>
        <v>0</v>
      </c>
      <c r="W4482" s="5">
        <f t="shared" ref="W4482:W4545" si="635">IF(P4482&gt;K4482,K4482*J4482,P4482*J4482)</f>
        <v>7.2364152042000001</v>
      </c>
      <c r="X4482" s="5">
        <f t="shared" si="629"/>
        <v>0</v>
      </c>
    </row>
    <row r="4483" spans="1:24" x14ac:dyDescent="0.15">
      <c r="A4483" s="7">
        <v>4482</v>
      </c>
      <c r="B4483" s="7">
        <v>7</v>
      </c>
      <c r="C4483" s="7">
        <v>6</v>
      </c>
      <c r="D4483" s="7">
        <v>18</v>
      </c>
      <c r="E4483" s="7">
        <v>187</v>
      </c>
      <c r="F4483" s="7">
        <v>28.2</v>
      </c>
      <c r="G4483" s="7">
        <v>47</v>
      </c>
      <c r="H4483" s="7">
        <f t="shared" si="630"/>
        <v>4</v>
      </c>
      <c r="I4483" s="16">
        <f t="shared" si="631"/>
        <v>45113</v>
      </c>
      <c r="J4483" s="17">
        <v>0.70809999999999995</v>
      </c>
      <c r="K4483" s="18">
        <f>G4483*结论【关键目标】!C$27*0.7735*0.001</f>
        <v>4.3625400000000001</v>
      </c>
      <c r="L4483" s="5">
        <v>31981.029020000002</v>
      </c>
      <c r="M4483" s="5">
        <f>ABS(IF(L4483&lt;=0,L4483/耗电量关键数据!$B$6/1000,L4483/耗电量关键数据!$B$5/1000))</f>
        <v>9.1374368628571432</v>
      </c>
      <c r="N4483" s="5">
        <f>电气设备逐时使用率计算!H4459</f>
        <v>7.0130699999999999</v>
      </c>
      <c r="O4483" s="5">
        <f>灯光逐时使用率计算!H4459</f>
        <v>3.7403040000000001</v>
      </c>
      <c r="P4483" s="19">
        <f t="shared" si="632"/>
        <v>19.890810862857144</v>
      </c>
      <c r="Q4483" s="19">
        <f t="shared" ref="Q4483:Q4546" si="636">IF(J4483&gt;0.8,P4483,0)</f>
        <v>0</v>
      </c>
      <c r="R4483" s="20">
        <f t="shared" si="633"/>
        <v>4.3625400000000001</v>
      </c>
      <c r="S4483" s="20">
        <f t="shared" ref="S4483:S4546" si="637">IF(R4483&lt;0,ABS(R4483),0)</f>
        <v>0</v>
      </c>
      <c r="T4483" s="20">
        <f>IF((T4482+R4483)&lt;0,0,IF((T4482+R4483)&gt;结论【关键目标】!C$28,结论【关键目标】!C$28,T4482+R4483))</f>
        <v>14.582022000000002</v>
      </c>
      <c r="U4483" s="19">
        <f>IF((T4482+R4483)&lt;结论【关键目标】!$C$28,0,(发电量计算【计算逻辑页】!R4483+发电量计算【计算逻辑页】!T4482-结论【关键目标】!$C$28))</f>
        <v>0</v>
      </c>
      <c r="V4483" s="5">
        <f t="shared" si="634"/>
        <v>0</v>
      </c>
      <c r="W4483" s="5">
        <f t="shared" si="635"/>
        <v>3.0891145739999999</v>
      </c>
      <c r="X4483" s="5">
        <f t="shared" si="629"/>
        <v>0</v>
      </c>
    </row>
    <row r="4484" spans="1:24" x14ac:dyDescent="0.15">
      <c r="A4484" s="7">
        <v>4483</v>
      </c>
      <c r="B4484" s="7">
        <v>7</v>
      </c>
      <c r="C4484" s="7">
        <v>6</v>
      </c>
      <c r="D4484" s="7">
        <v>19</v>
      </c>
      <c r="E4484" s="7">
        <v>187</v>
      </c>
      <c r="F4484" s="7">
        <v>30</v>
      </c>
      <c r="G4484" s="7">
        <v>0</v>
      </c>
      <c r="H4484" s="7">
        <f t="shared" si="630"/>
        <v>4</v>
      </c>
      <c r="I4484" s="16">
        <f t="shared" si="631"/>
        <v>45113</v>
      </c>
      <c r="J4484" s="17">
        <v>1.2267999999999999</v>
      </c>
      <c r="K4484" s="18">
        <f>G4484*结论【关键目标】!C$27*0.7735*0.001</f>
        <v>0</v>
      </c>
      <c r="L4484" s="5">
        <v>0</v>
      </c>
      <c r="M4484" s="5">
        <f>ABS(IF(L4484&lt;=0,L4484/耗电量关键数据!$B$6/1000,L4484/耗电量关键数据!$B$5/1000))</f>
        <v>0</v>
      </c>
      <c r="N4484" s="5">
        <f>电气设备逐时使用率计算!H4460</f>
        <v>7.0130699999999999</v>
      </c>
      <c r="O4484" s="5">
        <f>灯光逐时使用率计算!H4460</f>
        <v>3.7403040000000001</v>
      </c>
      <c r="P4484" s="19">
        <f t="shared" si="632"/>
        <v>10.753374000000001</v>
      </c>
      <c r="Q4484" s="19">
        <f t="shared" si="636"/>
        <v>10.753374000000001</v>
      </c>
      <c r="R4484" s="20">
        <f t="shared" si="633"/>
        <v>-10.753374000000001</v>
      </c>
      <c r="S4484" s="20">
        <f t="shared" si="637"/>
        <v>10.753374000000001</v>
      </c>
      <c r="T4484" s="20">
        <f>IF((T4483+R4484)&lt;0,0,IF((T4483+R4484)&gt;结论【关键目标】!C$28,结论【关键目标】!C$28,T4483+R4484))</f>
        <v>3.8286480000000012</v>
      </c>
      <c r="U4484" s="19">
        <f>IF((T4483+R4484)&lt;结论【关键目标】!$C$28,0,(发电量计算【计算逻辑页】!R4484+发电量计算【计算逻辑页】!T4483-结论【关键目标】!$C$28))</f>
        <v>0</v>
      </c>
      <c r="V4484" s="5">
        <f t="shared" si="634"/>
        <v>0</v>
      </c>
      <c r="W4484" s="5">
        <f t="shared" si="635"/>
        <v>0</v>
      </c>
      <c r="X4484" s="5">
        <f t="shared" ref="X4484:X4547" si="638">(J4484-0.35)*IF(T4484&gt;S4484,S4484,T4484)</f>
        <v>3.3569585664000008</v>
      </c>
    </row>
    <row r="4485" spans="1:24" x14ac:dyDescent="0.15">
      <c r="A4485" s="7">
        <v>4484</v>
      </c>
      <c r="B4485" s="7">
        <v>7</v>
      </c>
      <c r="C4485" s="7">
        <v>6</v>
      </c>
      <c r="D4485" s="7">
        <v>20</v>
      </c>
      <c r="E4485" s="7">
        <v>187</v>
      </c>
      <c r="F4485" s="7">
        <v>29</v>
      </c>
      <c r="G4485" s="7">
        <v>0</v>
      </c>
      <c r="H4485" s="7">
        <f t="shared" si="630"/>
        <v>4</v>
      </c>
      <c r="I4485" s="16">
        <f t="shared" si="631"/>
        <v>45113</v>
      </c>
      <c r="J4485" s="17">
        <v>1.2267999999999999</v>
      </c>
      <c r="K4485" s="18">
        <f>G4485*结论【关键目标】!C$27*0.7735*0.001</f>
        <v>0</v>
      </c>
      <c r="L4485" s="5">
        <v>0</v>
      </c>
      <c r="M4485" s="5">
        <f>ABS(IF(L4485&lt;=0,L4485/耗电量关键数据!$B$6/1000,L4485/耗电量关键数据!$B$5/1000))</f>
        <v>0</v>
      </c>
      <c r="N4485" s="5">
        <f>电气设备逐时使用率计算!H4461</f>
        <v>1.1688450000000001</v>
      </c>
      <c r="O4485" s="5">
        <f>灯光逐时使用率计算!H4461</f>
        <v>0.37403039999999999</v>
      </c>
      <c r="P4485" s="19">
        <f t="shared" si="632"/>
        <v>1.5428754000000002</v>
      </c>
      <c r="Q4485" s="19">
        <f t="shared" si="636"/>
        <v>1.5428754000000002</v>
      </c>
      <c r="R4485" s="20">
        <f t="shared" si="633"/>
        <v>-1.5428754000000002</v>
      </c>
      <c r="S4485" s="20">
        <f t="shared" si="637"/>
        <v>1.5428754000000002</v>
      </c>
      <c r="T4485" s="20">
        <f>IF((T4484+R4485)&lt;0,0,IF((T4484+R4485)&gt;结论【关键目标】!C$28,结论【关键目标】!C$28,T4484+R4485))</f>
        <v>2.2857726000000009</v>
      </c>
      <c r="U4485" s="19">
        <f>IF((T4484+R4485)&lt;结论【关键目标】!$C$28,0,(发电量计算【计算逻辑页】!R4485+发电量计算【计算逻辑页】!T4484-结论【关键目标】!$C$28))</f>
        <v>0</v>
      </c>
      <c r="V4485" s="5">
        <f t="shared" si="634"/>
        <v>0</v>
      </c>
      <c r="W4485" s="5">
        <f t="shared" si="635"/>
        <v>0</v>
      </c>
      <c r="X4485" s="5">
        <f t="shared" si="638"/>
        <v>1.3527931507200002</v>
      </c>
    </row>
    <row r="4486" spans="1:24" x14ac:dyDescent="0.15">
      <c r="A4486" s="7">
        <v>4485</v>
      </c>
      <c r="B4486" s="7">
        <v>7</v>
      </c>
      <c r="C4486" s="7">
        <v>6</v>
      </c>
      <c r="D4486" s="7">
        <v>21</v>
      </c>
      <c r="E4486" s="7">
        <v>187</v>
      </c>
      <c r="F4486" s="7">
        <v>27</v>
      </c>
      <c r="G4486" s="7">
        <v>0</v>
      </c>
      <c r="H4486" s="7">
        <f t="shared" si="630"/>
        <v>4</v>
      </c>
      <c r="I4486" s="16">
        <f t="shared" si="631"/>
        <v>45113</v>
      </c>
      <c r="J4486" s="17">
        <v>1.2267999999999999</v>
      </c>
      <c r="K4486" s="18">
        <f>G4486*结论【关键目标】!C$27*0.7735*0.001</f>
        <v>0</v>
      </c>
      <c r="L4486" s="5">
        <v>0</v>
      </c>
      <c r="M4486" s="5">
        <f>ABS(IF(L4486&lt;=0,L4486/耗电量关键数据!$B$6/1000,L4486/耗电量关键数据!$B$5/1000))</f>
        <v>0</v>
      </c>
      <c r="N4486" s="5">
        <f>电气设备逐时使用率计算!H4462</f>
        <v>1.1688450000000001</v>
      </c>
      <c r="O4486" s="5">
        <f>灯光逐时使用率计算!H4462</f>
        <v>0.37403039999999999</v>
      </c>
      <c r="P4486" s="19">
        <f t="shared" si="632"/>
        <v>1.5428754000000002</v>
      </c>
      <c r="Q4486" s="19">
        <f t="shared" si="636"/>
        <v>1.5428754000000002</v>
      </c>
      <c r="R4486" s="20">
        <f t="shared" si="633"/>
        <v>-1.5428754000000002</v>
      </c>
      <c r="S4486" s="20">
        <f t="shared" si="637"/>
        <v>1.5428754000000002</v>
      </c>
      <c r="T4486" s="20">
        <f>IF((T4485+R4486)&lt;0,0,IF((T4485+R4486)&gt;结论【关键目标】!C$28,结论【关键目标】!C$28,T4485+R4486))</f>
        <v>0.7428972000000007</v>
      </c>
      <c r="U4486" s="19">
        <f>IF((T4485+R4486)&lt;结论【关键目标】!$C$28,0,(发电量计算【计算逻辑页】!R4486+发电量计算【计算逻辑页】!T4485-结论【关键目标】!$C$28))</f>
        <v>0</v>
      </c>
      <c r="V4486" s="5">
        <f t="shared" si="634"/>
        <v>0</v>
      </c>
      <c r="W4486" s="5">
        <f t="shared" si="635"/>
        <v>0</v>
      </c>
      <c r="X4486" s="5">
        <f t="shared" si="638"/>
        <v>0.65137226496000056</v>
      </c>
    </row>
    <row r="4487" spans="1:24" x14ac:dyDescent="0.15">
      <c r="A4487" s="7">
        <v>4486</v>
      </c>
      <c r="B4487" s="7">
        <v>7</v>
      </c>
      <c r="C4487" s="7">
        <v>6</v>
      </c>
      <c r="D4487" s="7">
        <v>22</v>
      </c>
      <c r="E4487" s="7">
        <v>187</v>
      </c>
      <c r="F4487" s="7">
        <v>29</v>
      </c>
      <c r="G4487" s="7">
        <v>0</v>
      </c>
      <c r="H4487" s="7">
        <f t="shared" si="630"/>
        <v>4</v>
      </c>
      <c r="I4487" s="16">
        <f t="shared" si="631"/>
        <v>45113</v>
      </c>
      <c r="J4487" s="17">
        <v>0.70809999999999995</v>
      </c>
      <c r="K4487" s="18">
        <f>G4487*结论【关键目标】!C$27*0.7735*0.001</f>
        <v>0</v>
      </c>
      <c r="L4487" s="5">
        <v>0</v>
      </c>
      <c r="M4487" s="5">
        <f>ABS(IF(L4487&lt;=0,L4487/耗电量关键数据!$B$6/1000,L4487/耗电量关键数据!$B$5/1000))</f>
        <v>0</v>
      </c>
      <c r="N4487" s="5">
        <f>电气设备逐时使用率计算!H4463</f>
        <v>1.1688450000000001</v>
      </c>
      <c r="O4487" s="5">
        <f>灯光逐时使用率计算!H4463</f>
        <v>0.37403039999999999</v>
      </c>
      <c r="P4487" s="19">
        <f t="shared" si="632"/>
        <v>1.5428754000000002</v>
      </c>
      <c r="Q4487" s="19">
        <f t="shared" si="636"/>
        <v>0</v>
      </c>
      <c r="R4487" s="20">
        <f t="shared" si="633"/>
        <v>0</v>
      </c>
      <c r="S4487" s="20">
        <f t="shared" si="637"/>
        <v>0</v>
      </c>
      <c r="T4487" s="20">
        <f>IF((T4486+R4487)&lt;0,0,IF((T4486+R4487)&gt;结论【关键目标】!C$28,结论【关键目标】!C$28,T4486+R4487))</f>
        <v>0.7428972000000007</v>
      </c>
      <c r="U4487" s="19">
        <f>IF((T4486+R4487)&lt;结论【关键目标】!$C$28,0,(发电量计算【计算逻辑页】!R4487+发电量计算【计算逻辑页】!T4486-结论【关键目标】!$C$28))</f>
        <v>0</v>
      </c>
      <c r="V4487" s="5">
        <f t="shared" si="634"/>
        <v>0</v>
      </c>
      <c r="W4487" s="5">
        <f t="shared" si="635"/>
        <v>0</v>
      </c>
      <c r="X4487" s="5">
        <f t="shared" si="638"/>
        <v>0</v>
      </c>
    </row>
    <row r="4488" spans="1:24" x14ac:dyDescent="0.15">
      <c r="A4488" s="7">
        <v>4487</v>
      </c>
      <c r="B4488" s="7">
        <v>7</v>
      </c>
      <c r="C4488" s="7">
        <v>6</v>
      </c>
      <c r="D4488" s="7">
        <v>23</v>
      </c>
      <c r="E4488" s="7">
        <v>187</v>
      </c>
      <c r="F4488" s="7">
        <v>29</v>
      </c>
      <c r="G4488" s="7">
        <v>0</v>
      </c>
      <c r="H4488" s="7">
        <f t="shared" si="630"/>
        <v>4</v>
      </c>
      <c r="I4488" s="16">
        <f t="shared" si="631"/>
        <v>45113</v>
      </c>
      <c r="J4488" s="17">
        <v>0.70809999999999995</v>
      </c>
      <c r="K4488" s="18">
        <f>G4488*结论【关键目标】!C$27*0.7735*0.001</f>
        <v>0</v>
      </c>
      <c r="L4488" s="5">
        <v>0</v>
      </c>
      <c r="M4488" s="5">
        <f>ABS(IF(L4488&lt;=0,L4488/耗电量关键数据!$B$6/1000,L4488/耗电量关键数据!$B$5/1000))</f>
        <v>0</v>
      </c>
      <c r="N4488" s="5">
        <f>电气设备逐时使用率计算!H4464</f>
        <v>1.1688450000000001</v>
      </c>
      <c r="O4488" s="5">
        <f>灯光逐时使用率计算!H4464</f>
        <v>0.37403039999999999</v>
      </c>
      <c r="P4488" s="19">
        <f t="shared" si="632"/>
        <v>1.5428754000000002</v>
      </c>
      <c r="Q4488" s="19">
        <f t="shared" si="636"/>
        <v>0</v>
      </c>
      <c r="R4488" s="20">
        <f t="shared" si="633"/>
        <v>0</v>
      </c>
      <c r="S4488" s="20">
        <f t="shared" si="637"/>
        <v>0</v>
      </c>
      <c r="T4488" s="20">
        <f>IF((T4487+R4488)&lt;0,0,IF((T4487+R4488)&gt;结论【关键目标】!C$28,结论【关键目标】!C$28,T4487+R4488))</f>
        <v>0.7428972000000007</v>
      </c>
      <c r="U4488" s="19">
        <f>IF((T4487+R4488)&lt;结论【关键目标】!$C$28,0,(发电量计算【计算逻辑页】!R4488+发电量计算【计算逻辑页】!T4487-结论【关键目标】!$C$28))</f>
        <v>0</v>
      </c>
      <c r="V4488" s="5">
        <f t="shared" si="634"/>
        <v>0</v>
      </c>
      <c r="W4488" s="5">
        <f t="shared" si="635"/>
        <v>0</v>
      </c>
      <c r="X4488" s="5">
        <f t="shared" si="638"/>
        <v>0</v>
      </c>
    </row>
    <row r="4489" spans="1:24" x14ac:dyDescent="0.15">
      <c r="A4489" s="7">
        <v>4488</v>
      </c>
      <c r="B4489" s="7">
        <v>7</v>
      </c>
      <c r="C4489" s="7">
        <v>6</v>
      </c>
      <c r="D4489" s="7">
        <v>24</v>
      </c>
      <c r="E4489" s="7">
        <v>187</v>
      </c>
      <c r="F4489" s="7">
        <v>28.5</v>
      </c>
      <c r="G4489" s="7">
        <v>0</v>
      </c>
      <c r="H4489" s="7">
        <f t="shared" si="630"/>
        <v>4</v>
      </c>
      <c r="I4489" s="16">
        <f t="shared" si="631"/>
        <v>45113</v>
      </c>
      <c r="J4489" s="17">
        <v>0.2407</v>
      </c>
      <c r="K4489" s="18">
        <f>G4489*结论【关键目标】!C$27*0.7735*0.001</f>
        <v>0</v>
      </c>
      <c r="L4489" s="5">
        <v>0</v>
      </c>
      <c r="M4489" s="5">
        <f>ABS(IF(L4489&lt;=0,L4489/耗电量关键数据!$B$6/1000,L4489/耗电量关键数据!$B$5/1000))</f>
        <v>0</v>
      </c>
      <c r="N4489" s="5">
        <f>电气设备逐时使用率计算!H4465</f>
        <v>1.1688450000000001</v>
      </c>
      <c r="O4489" s="5">
        <f>灯光逐时使用率计算!H4465</f>
        <v>0.37403039999999999</v>
      </c>
      <c r="P4489" s="19">
        <f t="shared" si="632"/>
        <v>1.5428754000000002</v>
      </c>
      <c r="Q4489" s="19">
        <f t="shared" si="636"/>
        <v>0</v>
      </c>
      <c r="R4489" s="20">
        <f t="shared" si="633"/>
        <v>0</v>
      </c>
      <c r="S4489" s="20">
        <f t="shared" si="637"/>
        <v>0</v>
      </c>
      <c r="T4489" s="20">
        <f>IF((T4488+R4489)&lt;0,0,IF((T4488+R4489)&gt;结论【关键目标】!C$28,结论【关键目标】!C$28,T4488+R4489))</f>
        <v>0.7428972000000007</v>
      </c>
      <c r="U4489" s="19">
        <f>IF((T4488+R4489)&lt;结论【关键目标】!$C$28,0,(发电量计算【计算逻辑页】!R4489+发电量计算【计算逻辑页】!T4488-结论【关键目标】!$C$28))</f>
        <v>0</v>
      </c>
      <c r="V4489" s="5">
        <f t="shared" si="634"/>
        <v>0</v>
      </c>
      <c r="W4489" s="5">
        <f t="shared" si="635"/>
        <v>0</v>
      </c>
      <c r="X4489" s="5">
        <f t="shared" si="638"/>
        <v>0</v>
      </c>
    </row>
    <row r="4490" spans="1:24" x14ac:dyDescent="0.15">
      <c r="A4490" s="7">
        <v>4489</v>
      </c>
      <c r="B4490" s="7">
        <v>7</v>
      </c>
      <c r="C4490" s="7">
        <v>7</v>
      </c>
      <c r="D4490" s="7">
        <v>1</v>
      </c>
      <c r="E4490" s="7">
        <v>188</v>
      </c>
      <c r="F4490" s="7">
        <v>28</v>
      </c>
      <c r="G4490" s="7">
        <v>0</v>
      </c>
      <c r="H4490" s="7">
        <f t="shared" si="630"/>
        <v>5</v>
      </c>
      <c r="I4490" s="16">
        <f t="shared" si="631"/>
        <v>45114</v>
      </c>
      <c r="J4490" s="17">
        <v>0.2407</v>
      </c>
      <c r="K4490" s="18">
        <f>G4490*结论【关键目标】!C$27*0.7735*0.001</f>
        <v>0</v>
      </c>
      <c r="L4490" s="5">
        <v>0</v>
      </c>
      <c r="M4490" s="5">
        <f>ABS(IF(L4490&lt;=0,L4490/耗电量关键数据!$B$6/1000,L4490/耗电量关键数据!$B$5/1000))</f>
        <v>0</v>
      </c>
      <c r="N4490" s="5">
        <f>电气设备逐时使用率计算!H4466</f>
        <v>1.1688450000000001</v>
      </c>
      <c r="O4490" s="5">
        <f>灯光逐时使用率计算!H4466</f>
        <v>0.37403039999999999</v>
      </c>
      <c r="P4490" s="19">
        <f t="shared" si="632"/>
        <v>1.5428754000000002</v>
      </c>
      <c r="Q4490" s="19">
        <f t="shared" si="636"/>
        <v>0</v>
      </c>
      <c r="R4490" s="20">
        <f t="shared" si="633"/>
        <v>0</v>
      </c>
      <c r="S4490" s="20">
        <f t="shared" si="637"/>
        <v>0</v>
      </c>
      <c r="T4490" s="20">
        <f>IF((T4489+R4490)&lt;0,0,IF((T4489+R4490)&gt;结论【关键目标】!C$28,结论【关键目标】!C$28,T4489+R4490))</f>
        <v>0.7428972000000007</v>
      </c>
      <c r="U4490" s="19">
        <f>IF((T4489+R4490)&lt;结论【关键目标】!$C$28,0,(发电量计算【计算逻辑页】!R4490+发电量计算【计算逻辑页】!T4489-结论【关键目标】!$C$28))</f>
        <v>0</v>
      </c>
      <c r="V4490" s="5">
        <f t="shared" si="634"/>
        <v>0</v>
      </c>
      <c r="W4490" s="5">
        <f t="shared" si="635"/>
        <v>0</v>
      </c>
      <c r="X4490" s="5">
        <f t="shared" si="638"/>
        <v>0</v>
      </c>
    </row>
    <row r="4491" spans="1:24" x14ac:dyDescent="0.15">
      <c r="A4491" s="7">
        <v>4490</v>
      </c>
      <c r="B4491" s="7">
        <v>7</v>
      </c>
      <c r="C4491" s="7">
        <v>7</v>
      </c>
      <c r="D4491" s="7">
        <v>2</v>
      </c>
      <c r="E4491" s="7">
        <v>188</v>
      </c>
      <c r="F4491" s="7">
        <v>28</v>
      </c>
      <c r="G4491" s="7">
        <v>0</v>
      </c>
      <c r="H4491" s="7">
        <f t="shared" si="630"/>
        <v>5</v>
      </c>
      <c r="I4491" s="16">
        <f t="shared" si="631"/>
        <v>45114</v>
      </c>
      <c r="J4491" s="17">
        <v>0.2407</v>
      </c>
      <c r="K4491" s="18">
        <f>G4491*结论【关键目标】!C$27*0.7735*0.001</f>
        <v>0</v>
      </c>
      <c r="L4491" s="5">
        <v>0</v>
      </c>
      <c r="M4491" s="5">
        <f>ABS(IF(L4491&lt;=0,L4491/耗电量关键数据!$B$6/1000,L4491/耗电量关键数据!$B$5/1000))</f>
        <v>0</v>
      </c>
      <c r="N4491" s="5">
        <f>电气设备逐时使用率计算!H4467</f>
        <v>1.1688450000000001</v>
      </c>
      <c r="O4491" s="5">
        <f>灯光逐时使用率计算!H4467</f>
        <v>0.37403039999999999</v>
      </c>
      <c r="P4491" s="19">
        <f t="shared" si="632"/>
        <v>1.5428754000000002</v>
      </c>
      <c r="Q4491" s="19">
        <f t="shared" si="636"/>
        <v>0</v>
      </c>
      <c r="R4491" s="20">
        <f t="shared" si="633"/>
        <v>0</v>
      </c>
      <c r="S4491" s="20">
        <f t="shared" si="637"/>
        <v>0</v>
      </c>
      <c r="T4491" s="20">
        <f>IF((T4490+R4491)&lt;0,0,IF((T4490+R4491)&gt;结论【关键目标】!C$28,结论【关键目标】!C$28,T4490+R4491))</f>
        <v>0.7428972000000007</v>
      </c>
      <c r="U4491" s="19">
        <f>IF((T4490+R4491)&lt;结论【关键目标】!$C$28,0,(发电量计算【计算逻辑页】!R4491+发电量计算【计算逻辑页】!T4490-结论【关键目标】!$C$28))</f>
        <v>0</v>
      </c>
      <c r="V4491" s="5">
        <f t="shared" si="634"/>
        <v>0</v>
      </c>
      <c r="W4491" s="5">
        <f t="shared" si="635"/>
        <v>0</v>
      </c>
      <c r="X4491" s="5">
        <f t="shared" si="638"/>
        <v>0</v>
      </c>
    </row>
    <row r="4492" spans="1:24" x14ac:dyDescent="0.15">
      <c r="A4492" s="7">
        <v>4491</v>
      </c>
      <c r="B4492" s="7">
        <v>7</v>
      </c>
      <c r="C4492" s="7">
        <v>7</v>
      </c>
      <c r="D4492" s="7">
        <v>3</v>
      </c>
      <c r="E4492" s="7">
        <v>188</v>
      </c>
      <c r="F4492" s="7">
        <v>28.4</v>
      </c>
      <c r="G4492" s="7">
        <v>0</v>
      </c>
      <c r="H4492" s="7">
        <f t="shared" si="630"/>
        <v>5</v>
      </c>
      <c r="I4492" s="16">
        <f t="shared" si="631"/>
        <v>45114</v>
      </c>
      <c r="J4492" s="17">
        <v>0.2407</v>
      </c>
      <c r="K4492" s="18">
        <f>G4492*结论【关键目标】!C$27*0.7735*0.001</f>
        <v>0</v>
      </c>
      <c r="L4492" s="5">
        <v>0</v>
      </c>
      <c r="M4492" s="5">
        <f>ABS(IF(L4492&lt;=0,L4492/耗电量关键数据!$B$6/1000,L4492/耗电量关键数据!$B$5/1000))</f>
        <v>0</v>
      </c>
      <c r="N4492" s="5">
        <f>电气设备逐时使用率计算!H4468</f>
        <v>1.1688450000000001</v>
      </c>
      <c r="O4492" s="5">
        <f>灯光逐时使用率计算!H4468</f>
        <v>0.37403039999999999</v>
      </c>
      <c r="P4492" s="19">
        <f t="shared" si="632"/>
        <v>1.5428754000000002</v>
      </c>
      <c r="Q4492" s="19">
        <f t="shared" si="636"/>
        <v>0</v>
      </c>
      <c r="R4492" s="20">
        <f t="shared" si="633"/>
        <v>0</v>
      </c>
      <c r="S4492" s="20">
        <f t="shared" si="637"/>
        <v>0</v>
      </c>
      <c r="T4492" s="20">
        <f>IF((T4491+R4492)&lt;0,0,IF((T4491+R4492)&gt;结论【关键目标】!C$28,结论【关键目标】!C$28,T4491+R4492))</f>
        <v>0.7428972000000007</v>
      </c>
      <c r="U4492" s="19">
        <f>IF((T4491+R4492)&lt;结论【关键目标】!$C$28,0,(发电量计算【计算逻辑页】!R4492+发电量计算【计算逻辑页】!T4491-结论【关键目标】!$C$28))</f>
        <v>0</v>
      </c>
      <c r="V4492" s="5">
        <f t="shared" si="634"/>
        <v>0</v>
      </c>
      <c r="W4492" s="5">
        <f t="shared" si="635"/>
        <v>0</v>
      </c>
      <c r="X4492" s="5">
        <f t="shared" si="638"/>
        <v>0</v>
      </c>
    </row>
    <row r="4493" spans="1:24" x14ac:dyDescent="0.15">
      <c r="A4493" s="7">
        <v>4492</v>
      </c>
      <c r="B4493" s="7">
        <v>7</v>
      </c>
      <c r="C4493" s="7">
        <v>7</v>
      </c>
      <c r="D4493" s="7">
        <v>4</v>
      </c>
      <c r="E4493" s="7">
        <v>188</v>
      </c>
      <c r="F4493" s="7">
        <v>28</v>
      </c>
      <c r="G4493" s="7">
        <v>0</v>
      </c>
      <c r="H4493" s="7">
        <f t="shared" si="630"/>
        <v>5</v>
      </c>
      <c r="I4493" s="16">
        <f t="shared" si="631"/>
        <v>45114</v>
      </c>
      <c r="J4493" s="17">
        <v>0.2407</v>
      </c>
      <c r="K4493" s="18">
        <f>G4493*结论【关键目标】!C$27*0.7735*0.001</f>
        <v>0</v>
      </c>
      <c r="L4493" s="5">
        <v>0</v>
      </c>
      <c r="M4493" s="5">
        <f>ABS(IF(L4493&lt;=0,L4493/耗电量关键数据!$B$6/1000,L4493/耗电量关键数据!$B$5/1000))</f>
        <v>0</v>
      </c>
      <c r="N4493" s="5">
        <f>电气设备逐时使用率计算!H4469</f>
        <v>1.1688450000000001</v>
      </c>
      <c r="O4493" s="5">
        <f>灯光逐时使用率计算!H4469</f>
        <v>0.37403039999999999</v>
      </c>
      <c r="P4493" s="19">
        <f t="shared" si="632"/>
        <v>1.5428754000000002</v>
      </c>
      <c r="Q4493" s="19">
        <f t="shared" si="636"/>
        <v>0</v>
      </c>
      <c r="R4493" s="20">
        <f t="shared" si="633"/>
        <v>0</v>
      </c>
      <c r="S4493" s="20">
        <f t="shared" si="637"/>
        <v>0</v>
      </c>
      <c r="T4493" s="20">
        <f>IF((T4492+R4493)&lt;0,0,IF((T4492+R4493)&gt;结论【关键目标】!C$28,结论【关键目标】!C$28,T4492+R4493))</f>
        <v>0.7428972000000007</v>
      </c>
      <c r="U4493" s="19">
        <f>IF((T4492+R4493)&lt;结论【关键目标】!$C$28,0,(发电量计算【计算逻辑页】!R4493+发电量计算【计算逻辑页】!T4492-结论【关键目标】!$C$28))</f>
        <v>0</v>
      </c>
      <c r="V4493" s="5">
        <f t="shared" si="634"/>
        <v>0</v>
      </c>
      <c r="W4493" s="5">
        <f t="shared" si="635"/>
        <v>0</v>
      </c>
      <c r="X4493" s="5">
        <f t="shared" si="638"/>
        <v>0</v>
      </c>
    </row>
    <row r="4494" spans="1:24" x14ac:dyDescent="0.15">
      <c r="A4494" s="7">
        <v>4493</v>
      </c>
      <c r="B4494" s="7">
        <v>7</v>
      </c>
      <c r="C4494" s="7">
        <v>7</v>
      </c>
      <c r="D4494" s="7">
        <v>5</v>
      </c>
      <c r="E4494" s="7">
        <v>188</v>
      </c>
      <c r="F4494" s="7">
        <v>27</v>
      </c>
      <c r="G4494" s="7">
        <v>29.8</v>
      </c>
      <c r="H4494" s="7">
        <f t="shared" si="630"/>
        <v>5</v>
      </c>
      <c r="I4494" s="16">
        <f t="shared" si="631"/>
        <v>45114</v>
      </c>
      <c r="J4494" s="17">
        <v>0.2407</v>
      </c>
      <c r="K4494" s="18">
        <f>G4494*结论【关键目标】!C$27*0.7735*0.001</f>
        <v>2.7660360000000002</v>
      </c>
      <c r="L4494" s="5">
        <v>0</v>
      </c>
      <c r="M4494" s="5">
        <f>ABS(IF(L4494&lt;=0,L4494/耗电量关键数据!$B$6/1000,L4494/耗电量关键数据!$B$5/1000))</f>
        <v>0</v>
      </c>
      <c r="N4494" s="5">
        <f>电气设备逐时使用率计算!H4470</f>
        <v>1.1688450000000001</v>
      </c>
      <c r="O4494" s="5">
        <f>灯光逐时使用率计算!H4470</f>
        <v>0.37403039999999999</v>
      </c>
      <c r="P4494" s="19">
        <f t="shared" si="632"/>
        <v>1.5428754000000002</v>
      </c>
      <c r="Q4494" s="19">
        <f t="shared" si="636"/>
        <v>0</v>
      </c>
      <c r="R4494" s="20">
        <f t="shared" si="633"/>
        <v>2.7660360000000002</v>
      </c>
      <c r="S4494" s="20">
        <f t="shared" si="637"/>
        <v>0</v>
      </c>
      <c r="T4494" s="20">
        <f>IF((T4493+R4494)&lt;0,0,IF((T4493+R4494)&gt;结论【关键目标】!C$28,结论【关键目标】!C$28,T4493+R4494))</f>
        <v>3.5089332000000009</v>
      </c>
      <c r="U4494" s="19">
        <f>IF((T4493+R4494)&lt;结论【关键目标】!$C$28,0,(发电量计算【计算逻辑页】!R4494+发电量计算【计算逻辑页】!T4493-结论【关键目标】!$C$28))</f>
        <v>0</v>
      </c>
      <c r="V4494" s="5">
        <f t="shared" si="634"/>
        <v>0</v>
      </c>
      <c r="W4494" s="5">
        <f t="shared" si="635"/>
        <v>0.37137010878000004</v>
      </c>
      <c r="X4494" s="5">
        <f t="shared" si="638"/>
        <v>0</v>
      </c>
    </row>
    <row r="4495" spans="1:24" x14ac:dyDescent="0.15">
      <c r="A4495" s="7">
        <v>4494</v>
      </c>
      <c r="B4495" s="7">
        <v>7</v>
      </c>
      <c r="C4495" s="7">
        <v>7</v>
      </c>
      <c r="D4495" s="7">
        <v>6</v>
      </c>
      <c r="E4495" s="7">
        <v>188</v>
      </c>
      <c r="F4495" s="7">
        <v>27.2</v>
      </c>
      <c r="G4495" s="7">
        <v>169.5</v>
      </c>
      <c r="H4495" s="7">
        <f t="shared" si="630"/>
        <v>5</v>
      </c>
      <c r="I4495" s="16">
        <f t="shared" si="631"/>
        <v>45114</v>
      </c>
      <c r="J4495" s="17">
        <v>0.2407</v>
      </c>
      <c r="K4495" s="18">
        <f>G4495*结论【关键目标】!C$27*0.7735*0.001</f>
        <v>15.732990000000001</v>
      </c>
      <c r="L4495" s="5">
        <v>0</v>
      </c>
      <c r="M4495" s="5">
        <f>ABS(IF(L4495&lt;=0,L4495/耗电量关键数据!$B$6/1000,L4495/耗电量关键数据!$B$5/1000))</f>
        <v>0</v>
      </c>
      <c r="N4495" s="5">
        <f>电气设备逐时使用率计算!H4471</f>
        <v>1.1688450000000001</v>
      </c>
      <c r="O4495" s="5">
        <f>灯光逐时使用率计算!H4471</f>
        <v>0.37403039999999999</v>
      </c>
      <c r="P4495" s="19">
        <f t="shared" si="632"/>
        <v>1.5428754000000002</v>
      </c>
      <c r="Q4495" s="19">
        <f t="shared" si="636"/>
        <v>0</v>
      </c>
      <c r="R4495" s="20">
        <f t="shared" si="633"/>
        <v>15.732990000000001</v>
      </c>
      <c r="S4495" s="20">
        <f t="shared" si="637"/>
        <v>0</v>
      </c>
      <c r="T4495" s="20">
        <f>IF((T4494+R4495)&lt;0,0,IF((T4494+R4495)&gt;结论【关键目标】!C$28,结论【关键目标】!C$28,T4494+R4495))</f>
        <v>19.241923200000002</v>
      </c>
      <c r="U4495" s="19">
        <f>IF((T4494+R4495)&lt;结论【关键目标】!$C$28,0,(发电量计算【计算逻辑页】!R4495+发电量计算【计算逻辑页】!T4494-结论【关键目标】!$C$28))</f>
        <v>0</v>
      </c>
      <c r="V4495" s="5">
        <f t="shared" si="634"/>
        <v>0</v>
      </c>
      <c r="W4495" s="5">
        <f t="shared" si="635"/>
        <v>0.37137010878000004</v>
      </c>
      <c r="X4495" s="5">
        <f t="shared" si="638"/>
        <v>0</v>
      </c>
    </row>
    <row r="4496" spans="1:24" x14ac:dyDescent="0.15">
      <c r="A4496" s="7">
        <v>4495</v>
      </c>
      <c r="B4496" s="7">
        <v>7</v>
      </c>
      <c r="C4496" s="7">
        <v>7</v>
      </c>
      <c r="D4496" s="7">
        <v>7</v>
      </c>
      <c r="E4496" s="7">
        <v>188</v>
      </c>
      <c r="F4496" s="7">
        <v>26.8</v>
      </c>
      <c r="G4496" s="7">
        <v>293.7</v>
      </c>
      <c r="H4496" s="7">
        <f t="shared" si="630"/>
        <v>5</v>
      </c>
      <c r="I4496" s="16">
        <f t="shared" si="631"/>
        <v>45114</v>
      </c>
      <c r="J4496" s="17">
        <v>0.2407</v>
      </c>
      <c r="K4496" s="18">
        <f>G4496*结论【关键目标】!C$27*0.7735*0.001</f>
        <v>27.261234000000002</v>
      </c>
      <c r="L4496" s="5">
        <v>0</v>
      </c>
      <c r="M4496" s="5">
        <f>ABS(IF(L4496&lt;=0,L4496/耗电量关键数据!$B$6/1000,L4496/耗电量关键数据!$B$5/1000))</f>
        <v>0</v>
      </c>
      <c r="N4496" s="5">
        <f>电气设备逐时使用率计算!H4472</f>
        <v>2.3376900000000003</v>
      </c>
      <c r="O4496" s="5">
        <f>灯光逐时使用率计算!H4472</f>
        <v>1.2467680000000001</v>
      </c>
      <c r="P4496" s="19">
        <f t="shared" si="632"/>
        <v>3.5844580000000006</v>
      </c>
      <c r="Q4496" s="19">
        <f t="shared" si="636"/>
        <v>0</v>
      </c>
      <c r="R4496" s="20">
        <f t="shared" si="633"/>
        <v>27.261234000000002</v>
      </c>
      <c r="S4496" s="20">
        <f t="shared" si="637"/>
        <v>0</v>
      </c>
      <c r="T4496" s="20">
        <f>IF((T4495+R4496)&lt;0,0,IF((T4495+R4496)&gt;结论【关键目标】!C$28,结论【关键目标】!C$28,T4495+R4496))</f>
        <v>22</v>
      </c>
      <c r="U4496" s="19">
        <f>IF((T4495+R4496)&lt;结论【关键目标】!$C$28,0,(发电量计算【计算逻辑页】!R4496+发电量计算【计算逻辑页】!T4495-结论【关键目标】!$C$28))</f>
        <v>24.503157200000004</v>
      </c>
      <c r="V4496" s="5">
        <f t="shared" si="634"/>
        <v>0</v>
      </c>
      <c r="W4496" s="5">
        <f t="shared" si="635"/>
        <v>0.8627790406000001</v>
      </c>
      <c r="X4496" s="5">
        <f t="shared" si="638"/>
        <v>0</v>
      </c>
    </row>
    <row r="4497" spans="1:24" x14ac:dyDescent="0.15">
      <c r="A4497" s="7">
        <v>4496</v>
      </c>
      <c r="B4497" s="7">
        <v>7</v>
      </c>
      <c r="C4497" s="7">
        <v>7</v>
      </c>
      <c r="D4497" s="7">
        <v>8</v>
      </c>
      <c r="E4497" s="7">
        <v>188</v>
      </c>
      <c r="F4497" s="7">
        <v>27</v>
      </c>
      <c r="G4497" s="7">
        <v>415.9</v>
      </c>
      <c r="H4497" s="7">
        <f t="shared" si="630"/>
        <v>5</v>
      </c>
      <c r="I4497" s="16">
        <f t="shared" si="631"/>
        <v>45114</v>
      </c>
      <c r="J4497" s="17">
        <v>0.70809999999999995</v>
      </c>
      <c r="K4497" s="18">
        <f>G4497*结论【关键目标】!C$27*0.7735*0.001</f>
        <v>38.603837999999996</v>
      </c>
      <c r="L4497" s="5">
        <v>27337.158820000001</v>
      </c>
      <c r="M4497" s="5">
        <f>ABS(IF(L4497&lt;=0,L4497/耗电量关键数据!$B$6/1000,L4497/耗电量关键数据!$B$5/1000))</f>
        <v>7.810616805714286</v>
      </c>
      <c r="N4497" s="5">
        <f>电气设备逐时使用率计算!H4473</f>
        <v>11.688450000000001</v>
      </c>
      <c r="O4497" s="5">
        <f>灯光逐时使用率计算!H4473</f>
        <v>6.2338399999999998</v>
      </c>
      <c r="P4497" s="19">
        <f t="shared" si="632"/>
        <v>25.732906805714286</v>
      </c>
      <c r="Q4497" s="19">
        <f t="shared" si="636"/>
        <v>0</v>
      </c>
      <c r="R4497" s="20">
        <f t="shared" si="633"/>
        <v>38.603837999999996</v>
      </c>
      <c r="S4497" s="20">
        <f t="shared" si="637"/>
        <v>0</v>
      </c>
      <c r="T4497" s="20">
        <f>IF((T4496+R4497)&lt;0,0,IF((T4496+R4497)&gt;结论【关键目标】!C$28,结论【关键目标】!C$28,T4496+R4497))</f>
        <v>22</v>
      </c>
      <c r="U4497" s="19">
        <f>IF((T4496+R4497)&lt;结论【关键目标】!$C$28,0,(发电量计算【计算逻辑页】!R4497+发电量计算【计算逻辑页】!T4496-结论【关键目标】!$C$28))</f>
        <v>38.603837999999996</v>
      </c>
      <c r="V4497" s="5">
        <f t="shared" si="634"/>
        <v>13.511343299999998</v>
      </c>
      <c r="W4497" s="5">
        <f t="shared" si="635"/>
        <v>18.221471309126287</v>
      </c>
      <c r="X4497" s="5">
        <f t="shared" si="638"/>
        <v>0</v>
      </c>
    </row>
    <row r="4498" spans="1:24" x14ac:dyDescent="0.15">
      <c r="A4498" s="7">
        <v>4497</v>
      </c>
      <c r="B4498" s="7">
        <v>7</v>
      </c>
      <c r="C4498" s="7">
        <v>7</v>
      </c>
      <c r="D4498" s="7">
        <v>9</v>
      </c>
      <c r="E4498" s="7">
        <v>188</v>
      </c>
      <c r="F4498" s="7">
        <v>29.8</v>
      </c>
      <c r="G4498" s="7">
        <v>618.29999999999995</v>
      </c>
      <c r="H4498" s="7">
        <f t="shared" si="630"/>
        <v>5</v>
      </c>
      <c r="I4498" s="16">
        <f t="shared" si="631"/>
        <v>45114</v>
      </c>
      <c r="J4498" s="17">
        <v>0.70809999999999995</v>
      </c>
      <c r="K4498" s="18">
        <f>G4498*结论【关键目标】!C$27*0.7735*0.001</f>
        <v>57.390605999999998</v>
      </c>
      <c r="L4498" s="5">
        <v>45285.071400000001</v>
      </c>
      <c r="M4498" s="5">
        <f>ABS(IF(L4498&lt;=0,L4498/耗电量关键数据!$B$6/1000,L4498/耗电量关键数据!$B$5/1000))</f>
        <v>12.938591828571429</v>
      </c>
      <c r="N4498" s="5">
        <f>电气设备逐时使用率计算!H4474</f>
        <v>22.208055000000002</v>
      </c>
      <c r="O4498" s="5">
        <f>灯光逐时使用率计算!H4474</f>
        <v>11.844296</v>
      </c>
      <c r="P4498" s="19">
        <f t="shared" si="632"/>
        <v>46.990942828571434</v>
      </c>
      <c r="Q4498" s="19">
        <f t="shared" si="636"/>
        <v>0</v>
      </c>
      <c r="R4498" s="20">
        <f t="shared" si="633"/>
        <v>57.390605999999998</v>
      </c>
      <c r="S4498" s="20">
        <f t="shared" si="637"/>
        <v>0</v>
      </c>
      <c r="T4498" s="20">
        <f>IF((T4497+R4498)&lt;0,0,IF((T4497+R4498)&gt;结论【关键目标】!C$28,结论【关键目标】!C$28,T4497+R4498))</f>
        <v>22</v>
      </c>
      <c r="U4498" s="19">
        <f>IF((T4497+R4498)&lt;结论【关键目标】!$C$28,0,(发电量计算【计算逻辑页】!R4498+发电量计算【计算逻辑页】!T4497-结论【关键目标】!$C$28))</f>
        <v>57.390605999999991</v>
      </c>
      <c r="V4498" s="5">
        <f t="shared" si="634"/>
        <v>20.086712099999996</v>
      </c>
      <c r="W4498" s="5">
        <f t="shared" si="635"/>
        <v>33.274286616911432</v>
      </c>
      <c r="X4498" s="5">
        <f t="shared" si="638"/>
        <v>0</v>
      </c>
    </row>
    <row r="4499" spans="1:24" x14ac:dyDescent="0.15">
      <c r="A4499" s="7">
        <v>4498</v>
      </c>
      <c r="B4499" s="7">
        <v>7</v>
      </c>
      <c r="C4499" s="7">
        <v>7</v>
      </c>
      <c r="D4499" s="7">
        <v>10</v>
      </c>
      <c r="E4499" s="7">
        <v>188</v>
      </c>
      <c r="F4499" s="7">
        <v>30</v>
      </c>
      <c r="G4499" s="7">
        <v>724.9</v>
      </c>
      <c r="H4499" s="7">
        <f t="shared" si="630"/>
        <v>5</v>
      </c>
      <c r="I4499" s="16">
        <f t="shared" si="631"/>
        <v>45114</v>
      </c>
      <c r="J4499" s="17">
        <v>0.70809999999999995</v>
      </c>
      <c r="K4499" s="18">
        <f>G4499*结论【关键目标】!C$27*0.7735*0.001</f>
        <v>67.285218</v>
      </c>
      <c r="L4499" s="5">
        <v>53113.494279999999</v>
      </c>
      <c r="M4499" s="5">
        <f>ABS(IF(L4499&lt;=0,L4499/耗电量关键数据!$B$6/1000,L4499/耗电量关键数据!$B$5/1000))</f>
        <v>15.175284079999999</v>
      </c>
      <c r="N4499" s="5">
        <f>电气设备逐时使用率计算!H4475</f>
        <v>22.208055000000002</v>
      </c>
      <c r="O4499" s="5">
        <f>灯光逐时使用率计算!H4475</f>
        <v>11.844296</v>
      </c>
      <c r="P4499" s="19">
        <f t="shared" si="632"/>
        <v>49.227635079999999</v>
      </c>
      <c r="Q4499" s="19">
        <f t="shared" si="636"/>
        <v>0</v>
      </c>
      <c r="R4499" s="20">
        <f t="shared" si="633"/>
        <v>67.285218</v>
      </c>
      <c r="S4499" s="20">
        <f t="shared" si="637"/>
        <v>0</v>
      </c>
      <c r="T4499" s="20">
        <f>IF((T4498+R4499)&lt;0,0,IF((T4498+R4499)&gt;结论【关键目标】!C$28,结论【关键目标】!C$28,T4498+R4499))</f>
        <v>22</v>
      </c>
      <c r="U4499" s="19">
        <f>IF((T4498+R4499)&lt;结论【关键目标】!$C$28,0,(发电量计算【计算逻辑页】!R4499+发电量计算【计算逻辑页】!T4498-结论【关键目标】!$C$28))</f>
        <v>67.285218</v>
      </c>
      <c r="V4499" s="5">
        <f t="shared" si="634"/>
        <v>23.549826299999999</v>
      </c>
      <c r="W4499" s="5">
        <f t="shared" si="635"/>
        <v>34.858088400147999</v>
      </c>
      <c r="X4499" s="5">
        <f t="shared" si="638"/>
        <v>0</v>
      </c>
    </row>
    <row r="4500" spans="1:24" x14ac:dyDescent="0.15">
      <c r="A4500" s="7">
        <v>4499</v>
      </c>
      <c r="B4500" s="7">
        <v>7</v>
      </c>
      <c r="C4500" s="7">
        <v>7</v>
      </c>
      <c r="D4500" s="7">
        <v>11</v>
      </c>
      <c r="E4500" s="7">
        <v>188</v>
      </c>
      <c r="F4500" s="7">
        <v>31</v>
      </c>
      <c r="G4500" s="7">
        <v>758.4</v>
      </c>
      <c r="H4500" s="7">
        <f t="shared" si="630"/>
        <v>5</v>
      </c>
      <c r="I4500" s="16">
        <f t="shared" si="631"/>
        <v>45114</v>
      </c>
      <c r="J4500" s="24">
        <v>1.3551</v>
      </c>
      <c r="K4500" s="18">
        <f>G4500*结论【关键目标】!C$27*0.7735*0.001</f>
        <v>70.394688000000002</v>
      </c>
      <c r="L4500" s="5">
        <v>57814.949710000001</v>
      </c>
      <c r="M4500" s="5">
        <f>ABS(IF(L4500&lt;=0,L4500/耗电量关键数据!$B$6/1000,L4500/耗电量关键数据!$B$5/1000))</f>
        <v>16.518557059999999</v>
      </c>
      <c r="N4500" s="5">
        <f>电气设备逐时使用率计算!H4476</f>
        <v>22.208055000000002</v>
      </c>
      <c r="O4500" s="5">
        <f>灯光逐时使用率计算!H4476</f>
        <v>11.844296</v>
      </c>
      <c r="P4500" s="19">
        <f t="shared" si="632"/>
        <v>50.570908060000001</v>
      </c>
      <c r="Q4500" s="19">
        <f t="shared" si="636"/>
        <v>50.570908060000001</v>
      </c>
      <c r="R4500" s="20">
        <f t="shared" si="633"/>
        <v>19.823779940000001</v>
      </c>
      <c r="S4500" s="20">
        <f t="shared" si="637"/>
        <v>0</v>
      </c>
      <c r="T4500" s="20">
        <f>IF((T4499+R4500)&lt;0,0,IF((T4499+R4500)&gt;结论【关键目标】!C$28,结论【关键目标】!C$28,T4499+R4500))</f>
        <v>22</v>
      </c>
      <c r="U4500" s="19">
        <f>IF((T4499+R4500)&lt;结论【关键目标】!$C$28,0,(发电量计算【计算逻辑页】!R4500+发电量计算【计算逻辑页】!T4499-结论【关键目标】!$C$28))</f>
        <v>19.823779940000001</v>
      </c>
      <c r="V4500" s="5">
        <f t="shared" si="634"/>
        <v>6.9383229790000005</v>
      </c>
      <c r="W4500" s="5">
        <f t="shared" si="635"/>
        <v>68.528637512106002</v>
      </c>
      <c r="X4500" s="5">
        <f t="shared" si="638"/>
        <v>0</v>
      </c>
    </row>
    <row r="4501" spans="1:24" x14ac:dyDescent="0.15">
      <c r="A4501" s="7">
        <v>4500</v>
      </c>
      <c r="B4501" s="7">
        <v>7</v>
      </c>
      <c r="C4501" s="7">
        <v>7</v>
      </c>
      <c r="D4501" s="7">
        <v>12</v>
      </c>
      <c r="E4501" s="7">
        <v>188</v>
      </c>
      <c r="F4501" s="7">
        <v>32.9</v>
      </c>
      <c r="G4501" s="7">
        <v>807</v>
      </c>
      <c r="H4501" s="7">
        <f t="shared" si="630"/>
        <v>5</v>
      </c>
      <c r="I4501" s="16">
        <f t="shared" si="631"/>
        <v>45114</v>
      </c>
      <c r="J4501" s="24">
        <v>1.3551</v>
      </c>
      <c r="K4501" s="18">
        <f>G4501*结论【关键目标】!C$27*0.7735*0.001</f>
        <v>74.905739999999994</v>
      </c>
      <c r="L4501" s="5">
        <v>52334.048869999999</v>
      </c>
      <c r="M4501" s="5">
        <f>ABS(IF(L4501&lt;=0,L4501/耗电量关键数据!$B$6/1000,L4501/耗电量关键数据!$B$5/1000))</f>
        <v>14.95258539142857</v>
      </c>
      <c r="N4501" s="5">
        <f>电气设备逐时使用率计算!H4477</f>
        <v>11.688450000000001</v>
      </c>
      <c r="O4501" s="5">
        <f>灯光逐时使用率计算!H4477</f>
        <v>9.9741440000000008</v>
      </c>
      <c r="P4501" s="19">
        <f t="shared" si="632"/>
        <v>36.615179391428576</v>
      </c>
      <c r="Q4501" s="19">
        <f t="shared" si="636"/>
        <v>36.615179391428576</v>
      </c>
      <c r="R4501" s="20">
        <f t="shared" si="633"/>
        <v>38.290560608571418</v>
      </c>
      <c r="S4501" s="20">
        <f t="shared" si="637"/>
        <v>0</v>
      </c>
      <c r="T4501" s="20">
        <f>IF((T4500+R4501)&lt;0,0,IF((T4500+R4501)&gt;结论【关键目标】!C$28,结论【关键目标】!C$28,T4500+R4501))</f>
        <v>22</v>
      </c>
      <c r="U4501" s="19">
        <f>IF((T4500+R4501)&lt;结论【关键目标】!$C$28,0,(发电量计算【计算逻辑页】!R4501+发电量计算【计算逻辑页】!T4500-结论【关键目标】!$C$28))</f>
        <v>38.290560608571418</v>
      </c>
      <c r="V4501" s="5">
        <f t="shared" si="634"/>
        <v>13.401696212999996</v>
      </c>
      <c r="W4501" s="5">
        <f t="shared" si="635"/>
        <v>49.617229593324865</v>
      </c>
      <c r="X4501" s="5">
        <f t="shared" si="638"/>
        <v>0</v>
      </c>
    </row>
    <row r="4502" spans="1:24" x14ac:dyDescent="0.15">
      <c r="A4502" s="7">
        <v>4501</v>
      </c>
      <c r="B4502" s="7">
        <v>7</v>
      </c>
      <c r="C4502" s="7">
        <v>7</v>
      </c>
      <c r="D4502" s="7">
        <v>13</v>
      </c>
      <c r="E4502" s="7">
        <v>188</v>
      </c>
      <c r="F4502" s="7">
        <v>33</v>
      </c>
      <c r="G4502" s="7">
        <v>734.7</v>
      </c>
      <c r="H4502" s="7">
        <f t="shared" si="630"/>
        <v>5</v>
      </c>
      <c r="I4502" s="16">
        <f t="shared" si="631"/>
        <v>45114</v>
      </c>
      <c r="J4502" s="17">
        <v>1.2267999999999999</v>
      </c>
      <c r="K4502" s="18">
        <f>G4502*结论【关键目标】!C$27*0.7735*0.001</f>
        <v>68.194853999999992</v>
      </c>
      <c r="L4502" s="5">
        <v>53628.544710000002</v>
      </c>
      <c r="M4502" s="5">
        <f>ABS(IF(L4502&lt;=0,L4502/耗电量关键数据!$B$6/1000,L4502/耗电量关键数据!$B$5/1000))</f>
        <v>15.322441345714285</v>
      </c>
      <c r="N4502" s="5">
        <f>电气设备逐时使用率计算!H4478</f>
        <v>11.688450000000001</v>
      </c>
      <c r="O4502" s="5">
        <f>灯光逐时使用率计算!H4478</f>
        <v>9.9741440000000008</v>
      </c>
      <c r="P4502" s="19">
        <f t="shared" si="632"/>
        <v>36.985035345714287</v>
      </c>
      <c r="Q4502" s="19">
        <f t="shared" si="636"/>
        <v>36.985035345714287</v>
      </c>
      <c r="R4502" s="20">
        <f t="shared" si="633"/>
        <v>31.209818654285705</v>
      </c>
      <c r="S4502" s="20">
        <f t="shared" si="637"/>
        <v>0</v>
      </c>
      <c r="T4502" s="20">
        <f>IF((T4501+R4502)&lt;0,0,IF((T4501+R4502)&gt;结论【关键目标】!C$28,结论【关键目标】!C$28,T4501+R4502))</f>
        <v>22</v>
      </c>
      <c r="U4502" s="19">
        <f>IF((T4501+R4502)&lt;结论【关键目标】!$C$28,0,(发电量计算【计算逻辑页】!R4502+发电量计算【计算逻辑页】!T4501-结论【关键目标】!$C$28))</f>
        <v>31.209818654285705</v>
      </c>
      <c r="V4502" s="5">
        <f t="shared" si="634"/>
        <v>10.923436528999996</v>
      </c>
      <c r="W4502" s="5">
        <f t="shared" si="635"/>
        <v>45.373241362122286</v>
      </c>
      <c r="X4502" s="5">
        <f t="shared" si="638"/>
        <v>0</v>
      </c>
    </row>
    <row r="4503" spans="1:24" x14ac:dyDescent="0.15">
      <c r="A4503" s="7">
        <v>4502</v>
      </c>
      <c r="B4503" s="7">
        <v>7</v>
      </c>
      <c r="C4503" s="7">
        <v>7</v>
      </c>
      <c r="D4503" s="7">
        <v>14</v>
      </c>
      <c r="E4503" s="7">
        <v>188</v>
      </c>
      <c r="F4503" s="7">
        <v>34</v>
      </c>
      <c r="G4503" s="7">
        <v>759</v>
      </c>
      <c r="H4503" s="7">
        <f t="shared" si="630"/>
        <v>5</v>
      </c>
      <c r="I4503" s="16">
        <f t="shared" si="631"/>
        <v>45114</v>
      </c>
      <c r="J4503" s="17">
        <v>1.2267999999999999</v>
      </c>
      <c r="K4503" s="18">
        <f>G4503*结论【关键目标】!C$27*0.7735*0.001</f>
        <v>70.450379999999996</v>
      </c>
      <c r="L4503" s="5">
        <v>61725.397349999999</v>
      </c>
      <c r="M4503" s="5">
        <f>ABS(IF(L4503&lt;=0,L4503/耗电量关键数据!$B$6/1000,L4503/耗电量关键数据!$B$5/1000))</f>
        <v>17.635827814285712</v>
      </c>
      <c r="N4503" s="5">
        <f>电气设备逐时使用率计算!H4479</f>
        <v>22.208055000000002</v>
      </c>
      <c r="O4503" s="5">
        <f>灯光逐时使用率计算!H4479</f>
        <v>11.844296</v>
      </c>
      <c r="P4503" s="19">
        <f t="shared" si="632"/>
        <v>51.688178814285713</v>
      </c>
      <c r="Q4503" s="19">
        <f t="shared" si="636"/>
        <v>51.688178814285713</v>
      </c>
      <c r="R4503" s="20">
        <f t="shared" si="633"/>
        <v>18.762201185714282</v>
      </c>
      <c r="S4503" s="20">
        <f t="shared" si="637"/>
        <v>0</v>
      </c>
      <c r="T4503" s="20">
        <f>IF((T4502+R4503)&lt;0,0,IF((T4502+R4503)&gt;结论【关键目标】!C$28,结论【关键目标】!C$28,T4502+R4503))</f>
        <v>22</v>
      </c>
      <c r="U4503" s="19">
        <f>IF((T4502+R4503)&lt;结论【关键目标】!$C$28,0,(发电量计算【计算逻辑页】!R4503+发电量计算【计算逻辑页】!T4502-结论【关键目标】!$C$28))</f>
        <v>18.762201185714282</v>
      </c>
      <c r="V4503" s="5">
        <f t="shared" si="634"/>
        <v>6.5667704149999988</v>
      </c>
      <c r="W4503" s="5">
        <f t="shared" si="635"/>
        <v>63.411057769365705</v>
      </c>
      <c r="X4503" s="5">
        <f t="shared" si="638"/>
        <v>0</v>
      </c>
    </row>
    <row r="4504" spans="1:24" x14ac:dyDescent="0.15">
      <c r="A4504" s="7">
        <v>4503</v>
      </c>
      <c r="B4504" s="7">
        <v>7</v>
      </c>
      <c r="C4504" s="7">
        <v>7</v>
      </c>
      <c r="D4504" s="7">
        <v>15</v>
      </c>
      <c r="E4504" s="7">
        <v>188</v>
      </c>
      <c r="F4504" s="7">
        <v>34.299999999999997</v>
      </c>
      <c r="G4504" s="7">
        <v>630.6</v>
      </c>
      <c r="H4504" s="7">
        <f t="shared" si="630"/>
        <v>5</v>
      </c>
      <c r="I4504" s="16">
        <f t="shared" si="631"/>
        <v>45114</v>
      </c>
      <c r="J4504" s="17">
        <v>1.2267999999999999</v>
      </c>
      <c r="K4504" s="18">
        <f>G4504*结论【关键目标】!C$27*0.7735*0.001</f>
        <v>58.532291999999998</v>
      </c>
      <c r="L4504" s="5">
        <v>58832.969219999999</v>
      </c>
      <c r="M4504" s="5">
        <f>ABS(IF(L4504&lt;=0,L4504/耗电量关键数据!$B$6/1000,L4504/耗电量关键数据!$B$5/1000))</f>
        <v>16.809419777142857</v>
      </c>
      <c r="N4504" s="5">
        <f>电气设备逐时使用率计算!H4480</f>
        <v>22.208055000000002</v>
      </c>
      <c r="O4504" s="5">
        <f>灯光逐时使用率计算!H4480</f>
        <v>11.844296</v>
      </c>
      <c r="P4504" s="19">
        <f t="shared" si="632"/>
        <v>50.861770777142858</v>
      </c>
      <c r="Q4504" s="19">
        <f t="shared" si="636"/>
        <v>50.861770777142858</v>
      </c>
      <c r="R4504" s="20">
        <f t="shared" si="633"/>
        <v>7.6705212228571398</v>
      </c>
      <c r="S4504" s="20">
        <f t="shared" si="637"/>
        <v>0</v>
      </c>
      <c r="T4504" s="20">
        <f>IF((T4503+R4504)&lt;0,0,IF((T4503+R4504)&gt;结论【关键目标】!C$28,结论【关键目标】!C$28,T4503+R4504))</f>
        <v>22</v>
      </c>
      <c r="U4504" s="19">
        <f>IF((T4503+R4504)&lt;结论【关键目标】!$C$28,0,(发电量计算【计算逻辑页】!R4504+发电量计算【计算逻辑页】!T4503-结论【关键目标】!$C$28))</f>
        <v>7.6705212228571398</v>
      </c>
      <c r="V4504" s="5">
        <f t="shared" si="634"/>
        <v>2.6846824279999986</v>
      </c>
      <c r="W4504" s="5">
        <f t="shared" si="635"/>
        <v>62.397220389398854</v>
      </c>
      <c r="X4504" s="5">
        <f t="shared" si="638"/>
        <v>0</v>
      </c>
    </row>
    <row r="4505" spans="1:24" x14ac:dyDescent="0.15">
      <c r="A4505" s="7">
        <v>4504</v>
      </c>
      <c r="B4505" s="7">
        <v>7</v>
      </c>
      <c r="C4505" s="7">
        <v>7</v>
      </c>
      <c r="D4505" s="7">
        <v>16</v>
      </c>
      <c r="E4505" s="7">
        <v>188</v>
      </c>
      <c r="F4505" s="7">
        <v>34.700000000000003</v>
      </c>
      <c r="G4505" s="7">
        <v>485.9</v>
      </c>
      <c r="H4505" s="7">
        <f t="shared" si="630"/>
        <v>5</v>
      </c>
      <c r="I4505" s="16">
        <f t="shared" si="631"/>
        <v>45114</v>
      </c>
      <c r="J4505" s="24">
        <v>1.3551</v>
      </c>
      <c r="K4505" s="18">
        <f>G4505*结论【关键目标】!C$27*0.7735*0.001</f>
        <v>45.101237999999995</v>
      </c>
      <c r="L4505" s="5">
        <v>56532.83</v>
      </c>
      <c r="M4505" s="5">
        <f>ABS(IF(L4505&lt;=0,L4505/耗电量关键数据!$B$6/1000,L4505/耗电量关键数据!$B$5/1000))</f>
        <v>16.152237142857143</v>
      </c>
      <c r="N4505" s="5">
        <f>电气设备逐时使用率计算!H4481</f>
        <v>22.208055000000002</v>
      </c>
      <c r="O4505" s="5">
        <f>灯光逐时使用率计算!H4481</f>
        <v>11.844296</v>
      </c>
      <c r="P4505" s="19">
        <f t="shared" si="632"/>
        <v>50.204588142857148</v>
      </c>
      <c r="Q4505" s="19">
        <f t="shared" si="636"/>
        <v>50.204588142857148</v>
      </c>
      <c r="R4505" s="20">
        <f t="shared" si="633"/>
        <v>-5.1033501428571526</v>
      </c>
      <c r="S4505" s="20">
        <f t="shared" si="637"/>
        <v>5.1033501428571526</v>
      </c>
      <c r="T4505" s="20">
        <f>IF((T4504+R4505)&lt;0,0,IF((T4504+R4505)&gt;结论【关键目标】!C$28,结论【关键目标】!C$28,T4504+R4505))</f>
        <v>16.896649857142847</v>
      </c>
      <c r="U4505" s="19">
        <f>IF((T4504+R4505)&lt;结论【关键目标】!$C$28,0,(发电量计算【计算逻辑页】!R4505+发电量计算【计算逻辑页】!T4504-结论【关键目标】!$C$28))</f>
        <v>0</v>
      </c>
      <c r="V4505" s="5">
        <f t="shared" si="634"/>
        <v>0</v>
      </c>
      <c r="W4505" s="5">
        <f t="shared" si="635"/>
        <v>61.116687613799989</v>
      </c>
      <c r="X4505" s="5">
        <f t="shared" si="638"/>
        <v>5.1293772285857244</v>
      </c>
    </row>
    <row r="4506" spans="1:24" x14ac:dyDescent="0.15">
      <c r="A4506" s="7">
        <v>4505</v>
      </c>
      <c r="B4506" s="7">
        <v>7</v>
      </c>
      <c r="C4506" s="7">
        <v>7</v>
      </c>
      <c r="D4506" s="7">
        <v>17</v>
      </c>
      <c r="E4506" s="7">
        <v>188</v>
      </c>
      <c r="F4506" s="7">
        <v>35</v>
      </c>
      <c r="G4506" s="7">
        <v>309.5</v>
      </c>
      <c r="H4506" s="7">
        <f t="shared" si="630"/>
        <v>5</v>
      </c>
      <c r="I4506" s="16">
        <f t="shared" si="631"/>
        <v>45114</v>
      </c>
      <c r="J4506" s="17">
        <v>0.70809999999999995</v>
      </c>
      <c r="K4506" s="18">
        <f>G4506*结论【关键目标】!C$27*0.7735*0.001</f>
        <v>28.727789999999999</v>
      </c>
      <c r="L4506" s="5">
        <v>49801.688430000002</v>
      </c>
      <c r="M4506" s="5">
        <f>ABS(IF(L4506&lt;=0,L4506/耗电量关键数据!$B$6/1000,L4506/耗电量关键数据!$B$5/1000))</f>
        <v>14.229053837142857</v>
      </c>
      <c r="N4506" s="5">
        <f>电气设备逐时使用率计算!H4482</f>
        <v>22.208055000000002</v>
      </c>
      <c r="O4506" s="5">
        <f>灯光逐时使用率计算!H4482</f>
        <v>11.844296</v>
      </c>
      <c r="P4506" s="19">
        <f t="shared" si="632"/>
        <v>48.281404837142858</v>
      </c>
      <c r="Q4506" s="19">
        <f t="shared" si="636"/>
        <v>0</v>
      </c>
      <c r="R4506" s="20">
        <f t="shared" si="633"/>
        <v>28.727789999999999</v>
      </c>
      <c r="S4506" s="20">
        <f t="shared" si="637"/>
        <v>0</v>
      </c>
      <c r="T4506" s="20">
        <f>IF((T4505+R4506)&lt;0,0,IF((T4505+R4506)&gt;结论【关键目标】!C$28,结论【关键目标】!C$28,T4505+R4506))</f>
        <v>22</v>
      </c>
      <c r="U4506" s="19">
        <f>IF((T4505+R4506)&lt;结论【关键目标】!$C$28,0,(发电量计算【计算逻辑页】!R4506+发电量计算【计算逻辑页】!T4505-结论【关键目标】!$C$28))</f>
        <v>23.624439857142846</v>
      </c>
      <c r="V4506" s="5">
        <f t="shared" si="634"/>
        <v>8.2685539499999958</v>
      </c>
      <c r="W4506" s="5">
        <f t="shared" si="635"/>
        <v>20.342148098999999</v>
      </c>
      <c r="X4506" s="5">
        <f t="shared" si="638"/>
        <v>0</v>
      </c>
    </row>
    <row r="4507" spans="1:24" x14ac:dyDescent="0.15">
      <c r="A4507" s="7">
        <v>4506</v>
      </c>
      <c r="B4507" s="7">
        <v>7</v>
      </c>
      <c r="C4507" s="7">
        <v>7</v>
      </c>
      <c r="D4507" s="7">
        <v>18</v>
      </c>
      <c r="E4507" s="7">
        <v>188</v>
      </c>
      <c r="F4507" s="7">
        <v>34.700000000000003</v>
      </c>
      <c r="G4507" s="7">
        <v>138.80000000000001</v>
      </c>
      <c r="H4507" s="7">
        <f t="shared" si="630"/>
        <v>5</v>
      </c>
      <c r="I4507" s="16">
        <f t="shared" si="631"/>
        <v>45114</v>
      </c>
      <c r="J4507" s="17">
        <v>0.70809999999999995</v>
      </c>
      <c r="K4507" s="18">
        <f>G4507*结论【关键目标】!C$27*0.7735*0.001</f>
        <v>12.883415999999999</v>
      </c>
      <c r="L4507" s="5">
        <v>30513.005870000001</v>
      </c>
      <c r="M4507" s="5">
        <f>ABS(IF(L4507&lt;=0,L4507/耗电量关键数据!$B$6/1000,L4507/耗电量关键数据!$B$5/1000))</f>
        <v>8.7180016771428583</v>
      </c>
      <c r="N4507" s="5">
        <f>电气设备逐时使用率计算!H4483</f>
        <v>7.0130699999999999</v>
      </c>
      <c r="O4507" s="5">
        <f>灯光逐时使用率计算!H4483</f>
        <v>3.7403040000000001</v>
      </c>
      <c r="P4507" s="19">
        <f t="shared" si="632"/>
        <v>19.471375677142859</v>
      </c>
      <c r="Q4507" s="19">
        <f t="shared" si="636"/>
        <v>0</v>
      </c>
      <c r="R4507" s="20">
        <f t="shared" si="633"/>
        <v>12.883415999999999</v>
      </c>
      <c r="S4507" s="20">
        <f t="shared" si="637"/>
        <v>0</v>
      </c>
      <c r="T4507" s="20">
        <f>IF((T4506+R4507)&lt;0,0,IF((T4506+R4507)&gt;结论【关键目标】!C$28,结论【关键目标】!C$28,T4506+R4507))</f>
        <v>22</v>
      </c>
      <c r="U4507" s="19">
        <f>IF((T4506+R4507)&lt;结论【关键目标】!$C$28,0,(发电量计算【计算逻辑页】!R4507+发电量计算【计算逻辑页】!T4506-结论【关键目标】!$C$28))</f>
        <v>12.883415999999997</v>
      </c>
      <c r="V4507" s="5">
        <f t="shared" si="634"/>
        <v>4.5091955999999982</v>
      </c>
      <c r="W4507" s="5">
        <f t="shared" si="635"/>
        <v>9.1227468695999985</v>
      </c>
      <c r="X4507" s="5">
        <f t="shared" si="638"/>
        <v>0</v>
      </c>
    </row>
    <row r="4508" spans="1:24" x14ac:dyDescent="0.15">
      <c r="A4508" s="7">
        <v>4507</v>
      </c>
      <c r="B4508" s="7">
        <v>7</v>
      </c>
      <c r="C4508" s="7">
        <v>7</v>
      </c>
      <c r="D4508" s="7">
        <v>19</v>
      </c>
      <c r="E4508" s="7">
        <v>188</v>
      </c>
      <c r="F4508" s="7">
        <v>34</v>
      </c>
      <c r="G4508" s="7">
        <v>0</v>
      </c>
      <c r="H4508" s="7">
        <f t="shared" si="630"/>
        <v>5</v>
      </c>
      <c r="I4508" s="16">
        <f t="shared" si="631"/>
        <v>45114</v>
      </c>
      <c r="J4508" s="17">
        <v>1.2267999999999999</v>
      </c>
      <c r="K4508" s="18">
        <f>G4508*结论【关键目标】!C$27*0.7735*0.001</f>
        <v>0</v>
      </c>
      <c r="L4508" s="5">
        <v>0</v>
      </c>
      <c r="M4508" s="5">
        <f>ABS(IF(L4508&lt;=0,L4508/耗电量关键数据!$B$6/1000,L4508/耗电量关键数据!$B$5/1000))</f>
        <v>0</v>
      </c>
      <c r="N4508" s="5">
        <f>电气设备逐时使用率计算!H4484</f>
        <v>7.0130699999999999</v>
      </c>
      <c r="O4508" s="5">
        <f>灯光逐时使用率计算!H4484</f>
        <v>3.7403040000000001</v>
      </c>
      <c r="P4508" s="19">
        <f t="shared" si="632"/>
        <v>10.753374000000001</v>
      </c>
      <c r="Q4508" s="19">
        <f t="shared" si="636"/>
        <v>10.753374000000001</v>
      </c>
      <c r="R4508" s="20">
        <f t="shared" si="633"/>
        <v>-10.753374000000001</v>
      </c>
      <c r="S4508" s="20">
        <f t="shared" si="637"/>
        <v>10.753374000000001</v>
      </c>
      <c r="T4508" s="20">
        <f>IF((T4507+R4508)&lt;0,0,IF((T4507+R4508)&gt;结论【关键目标】!C$28,结论【关键目标】!C$28,T4507+R4508))</f>
        <v>11.246625999999999</v>
      </c>
      <c r="U4508" s="19">
        <f>IF((T4507+R4508)&lt;结论【关键目标】!$C$28,0,(发电量计算【计算逻辑页】!R4508+发电量计算【计算逻辑页】!T4507-结论【关键目标】!$C$28))</f>
        <v>0</v>
      </c>
      <c r="V4508" s="5">
        <f t="shared" si="634"/>
        <v>0</v>
      </c>
      <c r="W4508" s="5">
        <f t="shared" si="635"/>
        <v>0</v>
      </c>
      <c r="X4508" s="5">
        <f t="shared" si="638"/>
        <v>9.428558323199999</v>
      </c>
    </row>
    <row r="4509" spans="1:24" x14ac:dyDescent="0.15">
      <c r="A4509" s="7">
        <v>4508</v>
      </c>
      <c r="B4509" s="7">
        <v>7</v>
      </c>
      <c r="C4509" s="7">
        <v>7</v>
      </c>
      <c r="D4509" s="7">
        <v>20</v>
      </c>
      <c r="E4509" s="7">
        <v>188</v>
      </c>
      <c r="F4509" s="7">
        <v>33</v>
      </c>
      <c r="G4509" s="7">
        <v>0</v>
      </c>
      <c r="H4509" s="7">
        <f t="shared" si="630"/>
        <v>5</v>
      </c>
      <c r="I4509" s="16">
        <f t="shared" si="631"/>
        <v>45114</v>
      </c>
      <c r="J4509" s="17">
        <v>1.2267999999999999</v>
      </c>
      <c r="K4509" s="18">
        <f>G4509*结论【关键目标】!C$27*0.7735*0.001</f>
        <v>0</v>
      </c>
      <c r="L4509" s="5">
        <v>0</v>
      </c>
      <c r="M4509" s="5">
        <f>ABS(IF(L4509&lt;=0,L4509/耗电量关键数据!$B$6/1000,L4509/耗电量关键数据!$B$5/1000))</f>
        <v>0</v>
      </c>
      <c r="N4509" s="5">
        <f>电气设备逐时使用率计算!H4485</f>
        <v>1.1688450000000001</v>
      </c>
      <c r="O4509" s="5">
        <f>灯光逐时使用率计算!H4485</f>
        <v>0.37403039999999999</v>
      </c>
      <c r="P4509" s="19">
        <f t="shared" si="632"/>
        <v>1.5428754000000002</v>
      </c>
      <c r="Q4509" s="19">
        <f t="shared" si="636"/>
        <v>1.5428754000000002</v>
      </c>
      <c r="R4509" s="20">
        <f t="shared" si="633"/>
        <v>-1.5428754000000002</v>
      </c>
      <c r="S4509" s="20">
        <f t="shared" si="637"/>
        <v>1.5428754000000002</v>
      </c>
      <c r="T4509" s="20">
        <f>IF((T4508+R4509)&lt;0,0,IF((T4508+R4509)&gt;结论【关键目标】!C$28,结论【关键目标】!C$28,T4508+R4509))</f>
        <v>9.7037505999999993</v>
      </c>
      <c r="U4509" s="19">
        <f>IF((T4508+R4509)&lt;结论【关键目标】!$C$28,0,(发电量计算【计算逻辑页】!R4509+发电量计算【计算逻辑页】!T4508-结论【关键目标】!$C$28))</f>
        <v>0</v>
      </c>
      <c r="V4509" s="5">
        <f t="shared" si="634"/>
        <v>0</v>
      </c>
      <c r="W4509" s="5">
        <f t="shared" si="635"/>
        <v>0</v>
      </c>
      <c r="X4509" s="5">
        <f t="shared" si="638"/>
        <v>1.3527931507200002</v>
      </c>
    </row>
    <row r="4510" spans="1:24" x14ac:dyDescent="0.15">
      <c r="A4510" s="7">
        <v>4509</v>
      </c>
      <c r="B4510" s="7">
        <v>7</v>
      </c>
      <c r="C4510" s="7">
        <v>7</v>
      </c>
      <c r="D4510" s="7">
        <v>21</v>
      </c>
      <c r="E4510" s="7">
        <v>188</v>
      </c>
      <c r="F4510" s="7">
        <v>29.8</v>
      </c>
      <c r="G4510" s="7">
        <v>0</v>
      </c>
      <c r="H4510" s="7">
        <f t="shared" si="630"/>
        <v>5</v>
      </c>
      <c r="I4510" s="16">
        <f t="shared" si="631"/>
        <v>45114</v>
      </c>
      <c r="J4510" s="17">
        <v>1.2267999999999999</v>
      </c>
      <c r="K4510" s="18">
        <f>G4510*结论【关键目标】!C$27*0.7735*0.001</f>
        <v>0</v>
      </c>
      <c r="L4510" s="5">
        <v>0</v>
      </c>
      <c r="M4510" s="5">
        <f>ABS(IF(L4510&lt;=0,L4510/耗电量关键数据!$B$6/1000,L4510/耗电量关键数据!$B$5/1000))</f>
        <v>0</v>
      </c>
      <c r="N4510" s="5">
        <f>电气设备逐时使用率计算!H4486</f>
        <v>1.1688450000000001</v>
      </c>
      <c r="O4510" s="5">
        <f>灯光逐时使用率计算!H4486</f>
        <v>0.37403039999999999</v>
      </c>
      <c r="P4510" s="19">
        <f t="shared" si="632"/>
        <v>1.5428754000000002</v>
      </c>
      <c r="Q4510" s="19">
        <f t="shared" si="636"/>
        <v>1.5428754000000002</v>
      </c>
      <c r="R4510" s="20">
        <f t="shared" si="633"/>
        <v>-1.5428754000000002</v>
      </c>
      <c r="S4510" s="20">
        <f t="shared" si="637"/>
        <v>1.5428754000000002</v>
      </c>
      <c r="T4510" s="20">
        <f>IF((T4509+R4510)&lt;0,0,IF((T4509+R4510)&gt;结论【关键目标】!C$28,结论【关键目标】!C$28,T4509+R4510))</f>
        <v>8.1608751999999996</v>
      </c>
      <c r="U4510" s="19">
        <f>IF((T4509+R4510)&lt;结论【关键目标】!$C$28,0,(发电量计算【计算逻辑页】!R4510+发电量计算【计算逻辑页】!T4509-结论【关键目标】!$C$28))</f>
        <v>0</v>
      </c>
      <c r="V4510" s="5">
        <f t="shared" si="634"/>
        <v>0</v>
      </c>
      <c r="W4510" s="5">
        <f t="shared" si="635"/>
        <v>0</v>
      </c>
      <c r="X4510" s="5">
        <f t="shared" si="638"/>
        <v>1.3527931507200002</v>
      </c>
    </row>
    <row r="4511" spans="1:24" x14ac:dyDescent="0.15">
      <c r="A4511" s="7">
        <v>4510</v>
      </c>
      <c r="B4511" s="7">
        <v>7</v>
      </c>
      <c r="C4511" s="7">
        <v>7</v>
      </c>
      <c r="D4511" s="7">
        <v>22</v>
      </c>
      <c r="E4511" s="7">
        <v>188</v>
      </c>
      <c r="F4511" s="7">
        <v>30</v>
      </c>
      <c r="G4511" s="7">
        <v>0</v>
      </c>
      <c r="H4511" s="7">
        <f t="shared" si="630"/>
        <v>5</v>
      </c>
      <c r="I4511" s="16">
        <f t="shared" si="631"/>
        <v>45114</v>
      </c>
      <c r="J4511" s="17">
        <v>0.70809999999999995</v>
      </c>
      <c r="K4511" s="18">
        <f>G4511*结论【关键目标】!C$27*0.7735*0.001</f>
        <v>0</v>
      </c>
      <c r="L4511" s="5">
        <v>0</v>
      </c>
      <c r="M4511" s="5">
        <f>ABS(IF(L4511&lt;=0,L4511/耗电量关键数据!$B$6/1000,L4511/耗电量关键数据!$B$5/1000))</f>
        <v>0</v>
      </c>
      <c r="N4511" s="5">
        <f>电气设备逐时使用率计算!H4487</f>
        <v>1.1688450000000001</v>
      </c>
      <c r="O4511" s="5">
        <f>灯光逐时使用率计算!H4487</f>
        <v>0.37403039999999999</v>
      </c>
      <c r="P4511" s="19">
        <f t="shared" si="632"/>
        <v>1.5428754000000002</v>
      </c>
      <c r="Q4511" s="19">
        <f t="shared" si="636"/>
        <v>0</v>
      </c>
      <c r="R4511" s="20">
        <f t="shared" si="633"/>
        <v>0</v>
      </c>
      <c r="S4511" s="20">
        <f t="shared" si="637"/>
        <v>0</v>
      </c>
      <c r="T4511" s="20">
        <f>IF((T4510+R4511)&lt;0,0,IF((T4510+R4511)&gt;结论【关键目标】!C$28,结论【关键目标】!C$28,T4510+R4511))</f>
        <v>8.1608751999999996</v>
      </c>
      <c r="U4511" s="19">
        <f>IF((T4510+R4511)&lt;结论【关键目标】!$C$28,0,(发电量计算【计算逻辑页】!R4511+发电量计算【计算逻辑页】!T4510-结论【关键目标】!$C$28))</f>
        <v>0</v>
      </c>
      <c r="V4511" s="5">
        <f t="shared" si="634"/>
        <v>0</v>
      </c>
      <c r="W4511" s="5">
        <f t="shared" si="635"/>
        <v>0</v>
      </c>
      <c r="X4511" s="5">
        <f t="shared" si="638"/>
        <v>0</v>
      </c>
    </row>
    <row r="4512" spans="1:24" x14ac:dyDescent="0.15">
      <c r="A4512" s="7">
        <v>4511</v>
      </c>
      <c r="B4512" s="7">
        <v>7</v>
      </c>
      <c r="C4512" s="7">
        <v>7</v>
      </c>
      <c r="D4512" s="7">
        <v>23</v>
      </c>
      <c r="E4512" s="7">
        <v>188</v>
      </c>
      <c r="F4512" s="7">
        <v>28</v>
      </c>
      <c r="G4512" s="7">
        <v>0</v>
      </c>
      <c r="H4512" s="7">
        <f t="shared" si="630"/>
        <v>5</v>
      </c>
      <c r="I4512" s="16">
        <f t="shared" si="631"/>
        <v>45114</v>
      </c>
      <c r="J4512" s="17">
        <v>0.70809999999999995</v>
      </c>
      <c r="K4512" s="18">
        <f>G4512*结论【关键目标】!C$27*0.7735*0.001</f>
        <v>0</v>
      </c>
      <c r="L4512" s="5">
        <v>0</v>
      </c>
      <c r="M4512" s="5">
        <f>ABS(IF(L4512&lt;=0,L4512/耗电量关键数据!$B$6/1000,L4512/耗电量关键数据!$B$5/1000))</f>
        <v>0</v>
      </c>
      <c r="N4512" s="5">
        <f>电气设备逐时使用率计算!H4488</f>
        <v>1.1688450000000001</v>
      </c>
      <c r="O4512" s="5">
        <f>灯光逐时使用率计算!H4488</f>
        <v>0.37403039999999999</v>
      </c>
      <c r="P4512" s="19">
        <f t="shared" si="632"/>
        <v>1.5428754000000002</v>
      </c>
      <c r="Q4512" s="19">
        <f t="shared" si="636"/>
        <v>0</v>
      </c>
      <c r="R4512" s="20">
        <f t="shared" si="633"/>
        <v>0</v>
      </c>
      <c r="S4512" s="20">
        <f t="shared" si="637"/>
        <v>0</v>
      </c>
      <c r="T4512" s="20">
        <f>IF((T4511+R4512)&lt;0,0,IF((T4511+R4512)&gt;结论【关键目标】!C$28,结论【关键目标】!C$28,T4511+R4512))</f>
        <v>8.1608751999999996</v>
      </c>
      <c r="U4512" s="19">
        <f>IF((T4511+R4512)&lt;结论【关键目标】!$C$28,0,(发电量计算【计算逻辑页】!R4512+发电量计算【计算逻辑页】!T4511-结论【关键目标】!$C$28))</f>
        <v>0</v>
      </c>
      <c r="V4512" s="5">
        <f t="shared" si="634"/>
        <v>0</v>
      </c>
      <c r="W4512" s="5">
        <f t="shared" si="635"/>
        <v>0</v>
      </c>
      <c r="X4512" s="5">
        <f t="shared" si="638"/>
        <v>0</v>
      </c>
    </row>
    <row r="4513" spans="1:24" x14ac:dyDescent="0.15">
      <c r="A4513" s="7">
        <v>4512</v>
      </c>
      <c r="B4513" s="7">
        <v>7</v>
      </c>
      <c r="C4513" s="7">
        <v>7</v>
      </c>
      <c r="D4513" s="7">
        <v>24</v>
      </c>
      <c r="E4513" s="7">
        <v>188</v>
      </c>
      <c r="F4513" s="7">
        <v>27</v>
      </c>
      <c r="G4513" s="7">
        <v>0</v>
      </c>
      <c r="H4513" s="7">
        <f t="shared" si="630"/>
        <v>5</v>
      </c>
      <c r="I4513" s="16">
        <f t="shared" si="631"/>
        <v>45114</v>
      </c>
      <c r="J4513" s="17">
        <v>0.2407</v>
      </c>
      <c r="K4513" s="18">
        <f>G4513*结论【关键目标】!C$27*0.7735*0.001</f>
        <v>0</v>
      </c>
      <c r="L4513" s="5">
        <v>0</v>
      </c>
      <c r="M4513" s="5">
        <f>ABS(IF(L4513&lt;=0,L4513/耗电量关键数据!$B$6/1000,L4513/耗电量关键数据!$B$5/1000))</f>
        <v>0</v>
      </c>
      <c r="N4513" s="5">
        <f>电气设备逐时使用率计算!H4489</f>
        <v>1.1688450000000001</v>
      </c>
      <c r="O4513" s="5">
        <f>灯光逐时使用率计算!H4489</f>
        <v>0.37403039999999999</v>
      </c>
      <c r="P4513" s="19">
        <f t="shared" si="632"/>
        <v>1.5428754000000002</v>
      </c>
      <c r="Q4513" s="19">
        <f t="shared" si="636"/>
        <v>0</v>
      </c>
      <c r="R4513" s="20">
        <f t="shared" si="633"/>
        <v>0</v>
      </c>
      <c r="S4513" s="20">
        <f t="shared" si="637"/>
        <v>0</v>
      </c>
      <c r="T4513" s="20">
        <f>IF((T4512+R4513)&lt;0,0,IF((T4512+R4513)&gt;结论【关键目标】!C$28,结论【关键目标】!C$28,T4512+R4513))</f>
        <v>8.1608751999999996</v>
      </c>
      <c r="U4513" s="19">
        <f>IF((T4512+R4513)&lt;结论【关键目标】!$C$28,0,(发电量计算【计算逻辑页】!R4513+发电量计算【计算逻辑页】!T4512-结论【关键目标】!$C$28))</f>
        <v>0</v>
      </c>
      <c r="V4513" s="5">
        <f t="shared" si="634"/>
        <v>0</v>
      </c>
      <c r="W4513" s="5">
        <f t="shared" si="635"/>
        <v>0</v>
      </c>
      <c r="X4513" s="5">
        <f t="shared" si="638"/>
        <v>0</v>
      </c>
    </row>
    <row r="4514" spans="1:24" x14ac:dyDescent="0.15">
      <c r="A4514" s="7">
        <v>4513</v>
      </c>
      <c r="B4514" s="7">
        <v>7</v>
      </c>
      <c r="C4514" s="7">
        <v>8</v>
      </c>
      <c r="D4514" s="7">
        <v>1</v>
      </c>
      <c r="E4514" s="7">
        <v>189</v>
      </c>
      <c r="F4514" s="7">
        <v>26</v>
      </c>
      <c r="G4514" s="7">
        <v>0</v>
      </c>
      <c r="H4514" s="7">
        <f t="shared" si="630"/>
        <v>6</v>
      </c>
      <c r="I4514" s="16">
        <f t="shared" si="631"/>
        <v>45115</v>
      </c>
      <c r="J4514" s="17">
        <v>0.2407</v>
      </c>
      <c r="K4514" s="18">
        <f>G4514*结论【关键目标】!C$27*0.7735*0.001</f>
        <v>0</v>
      </c>
      <c r="L4514" s="5">
        <v>0</v>
      </c>
      <c r="M4514" s="5">
        <f>ABS(IF(L4514&lt;=0,L4514/耗电量关键数据!$B$6/1000,L4514/耗电量关键数据!$B$5/1000))</f>
        <v>0</v>
      </c>
      <c r="N4514" s="19">
        <f>耗电量关键数据!$B$14</f>
        <v>1.1688450000000001</v>
      </c>
      <c r="O4514" s="19">
        <f>耗电量关键数据!$B$15</f>
        <v>0.37403039999999999</v>
      </c>
      <c r="P4514" s="19">
        <f t="shared" si="632"/>
        <v>1.5428754000000002</v>
      </c>
      <c r="Q4514" s="19">
        <f t="shared" si="636"/>
        <v>0</v>
      </c>
      <c r="R4514" s="20">
        <f t="shared" si="633"/>
        <v>0</v>
      </c>
      <c r="S4514" s="20">
        <f t="shared" si="637"/>
        <v>0</v>
      </c>
      <c r="T4514" s="20">
        <f>IF((T4513+R4514)&lt;0,0,IF((T4513+R4514)&gt;结论【关键目标】!C$28,结论【关键目标】!C$28,T4513+R4514))</f>
        <v>8.1608751999999996</v>
      </c>
      <c r="U4514" s="19">
        <f>IF((T4513+R4514)&lt;结论【关键目标】!$C$28,0,(发电量计算【计算逻辑页】!R4514+发电量计算【计算逻辑页】!T4513-结论【关键目标】!$C$28))</f>
        <v>0</v>
      </c>
      <c r="V4514" s="5">
        <f t="shared" si="634"/>
        <v>0</v>
      </c>
      <c r="W4514" s="5">
        <f t="shared" si="635"/>
        <v>0</v>
      </c>
      <c r="X4514" s="5">
        <f t="shared" si="638"/>
        <v>0</v>
      </c>
    </row>
    <row r="4515" spans="1:24" x14ac:dyDescent="0.15">
      <c r="A4515" s="7">
        <v>4514</v>
      </c>
      <c r="B4515" s="7">
        <v>7</v>
      </c>
      <c r="C4515" s="7">
        <v>8</v>
      </c>
      <c r="D4515" s="7">
        <v>2</v>
      </c>
      <c r="E4515" s="7">
        <v>189</v>
      </c>
      <c r="F4515" s="7">
        <v>26</v>
      </c>
      <c r="G4515" s="7">
        <v>0</v>
      </c>
      <c r="H4515" s="7">
        <f t="shared" si="630"/>
        <v>6</v>
      </c>
      <c r="I4515" s="16">
        <f t="shared" si="631"/>
        <v>45115</v>
      </c>
      <c r="J4515" s="17">
        <v>0.2407</v>
      </c>
      <c r="K4515" s="18">
        <f>G4515*结论【关键目标】!C$27*0.7735*0.001</f>
        <v>0</v>
      </c>
      <c r="L4515" s="5">
        <v>0</v>
      </c>
      <c r="M4515" s="5">
        <f>ABS(IF(L4515&lt;=0,L4515/耗电量关键数据!$B$6/1000,L4515/耗电量关键数据!$B$5/1000))</f>
        <v>0</v>
      </c>
      <c r="N4515" s="19">
        <f>耗电量关键数据!$B$14</f>
        <v>1.1688450000000001</v>
      </c>
      <c r="O4515" s="19">
        <f>耗电量关键数据!$B$15</f>
        <v>0.37403039999999999</v>
      </c>
      <c r="P4515" s="19">
        <f t="shared" si="632"/>
        <v>1.5428754000000002</v>
      </c>
      <c r="Q4515" s="19">
        <f t="shared" si="636"/>
        <v>0</v>
      </c>
      <c r="R4515" s="20">
        <f t="shared" si="633"/>
        <v>0</v>
      </c>
      <c r="S4515" s="20">
        <f t="shared" si="637"/>
        <v>0</v>
      </c>
      <c r="T4515" s="20">
        <f>IF((T4514+R4515)&lt;0,0,IF((T4514+R4515)&gt;结论【关键目标】!C$28,结论【关键目标】!C$28,T4514+R4515))</f>
        <v>8.1608751999999996</v>
      </c>
      <c r="U4515" s="19">
        <f>IF((T4514+R4515)&lt;结论【关键目标】!$C$28,0,(发电量计算【计算逻辑页】!R4515+发电量计算【计算逻辑页】!T4514-结论【关键目标】!$C$28))</f>
        <v>0</v>
      </c>
      <c r="V4515" s="5">
        <f t="shared" si="634"/>
        <v>0</v>
      </c>
      <c r="W4515" s="5">
        <f t="shared" si="635"/>
        <v>0</v>
      </c>
      <c r="X4515" s="5">
        <f t="shared" si="638"/>
        <v>0</v>
      </c>
    </row>
    <row r="4516" spans="1:24" x14ac:dyDescent="0.15">
      <c r="A4516" s="7">
        <v>4515</v>
      </c>
      <c r="B4516" s="7">
        <v>7</v>
      </c>
      <c r="C4516" s="7">
        <v>8</v>
      </c>
      <c r="D4516" s="7">
        <v>3</v>
      </c>
      <c r="E4516" s="7">
        <v>189</v>
      </c>
      <c r="F4516" s="7">
        <v>25.1</v>
      </c>
      <c r="G4516" s="7">
        <v>0</v>
      </c>
      <c r="H4516" s="7">
        <f t="shared" si="630"/>
        <v>6</v>
      </c>
      <c r="I4516" s="16">
        <f t="shared" si="631"/>
        <v>45115</v>
      </c>
      <c r="J4516" s="17">
        <v>0.2407</v>
      </c>
      <c r="K4516" s="18">
        <f>G4516*结论【关键目标】!C$27*0.7735*0.001</f>
        <v>0</v>
      </c>
      <c r="L4516" s="5">
        <v>0</v>
      </c>
      <c r="M4516" s="5">
        <f>ABS(IF(L4516&lt;=0,L4516/耗电量关键数据!$B$6/1000,L4516/耗电量关键数据!$B$5/1000))</f>
        <v>0</v>
      </c>
      <c r="N4516" s="19">
        <f>耗电量关键数据!$B$14</f>
        <v>1.1688450000000001</v>
      </c>
      <c r="O4516" s="19">
        <f>耗电量关键数据!$B$15</f>
        <v>0.37403039999999999</v>
      </c>
      <c r="P4516" s="19">
        <f t="shared" si="632"/>
        <v>1.5428754000000002</v>
      </c>
      <c r="Q4516" s="19">
        <f t="shared" si="636"/>
        <v>0</v>
      </c>
      <c r="R4516" s="20">
        <f t="shared" si="633"/>
        <v>0</v>
      </c>
      <c r="S4516" s="20">
        <f t="shared" si="637"/>
        <v>0</v>
      </c>
      <c r="T4516" s="20">
        <f>IF((T4515+R4516)&lt;0,0,IF((T4515+R4516)&gt;结论【关键目标】!C$28,结论【关键目标】!C$28,T4515+R4516))</f>
        <v>8.1608751999999996</v>
      </c>
      <c r="U4516" s="19">
        <f>IF((T4515+R4516)&lt;结论【关键目标】!$C$28,0,(发电量计算【计算逻辑页】!R4516+发电量计算【计算逻辑页】!T4515-结论【关键目标】!$C$28))</f>
        <v>0</v>
      </c>
      <c r="V4516" s="5">
        <f t="shared" si="634"/>
        <v>0</v>
      </c>
      <c r="W4516" s="5">
        <f t="shared" si="635"/>
        <v>0</v>
      </c>
      <c r="X4516" s="5">
        <f t="shared" si="638"/>
        <v>0</v>
      </c>
    </row>
    <row r="4517" spans="1:24" x14ac:dyDescent="0.15">
      <c r="A4517" s="7">
        <v>4516</v>
      </c>
      <c r="B4517" s="7">
        <v>7</v>
      </c>
      <c r="C4517" s="7">
        <v>8</v>
      </c>
      <c r="D4517" s="7">
        <v>4</v>
      </c>
      <c r="E4517" s="7">
        <v>189</v>
      </c>
      <c r="F4517" s="7">
        <v>24</v>
      </c>
      <c r="G4517" s="7">
        <v>0</v>
      </c>
      <c r="H4517" s="7">
        <f t="shared" si="630"/>
        <v>6</v>
      </c>
      <c r="I4517" s="16">
        <f t="shared" si="631"/>
        <v>45115</v>
      </c>
      <c r="J4517" s="17">
        <v>0.2407</v>
      </c>
      <c r="K4517" s="18">
        <f>G4517*结论【关键目标】!C$27*0.7735*0.001</f>
        <v>0</v>
      </c>
      <c r="L4517" s="5">
        <v>0</v>
      </c>
      <c r="M4517" s="5">
        <f>ABS(IF(L4517&lt;=0,L4517/耗电量关键数据!$B$6/1000,L4517/耗电量关键数据!$B$5/1000))</f>
        <v>0</v>
      </c>
      <c r="N4517" s="19">
        <f>耗电量关键数据!$B$14</f>
        <v>1.1688450000000001</v>
      </c>
      <c r="O4517" s="19">
        <f>耗电量关键数据!$B$15</f>
        <v>0.37403039999999999</v>
      </c>
      <c r="P4517" s="19">
        <f t="shared" si="632"/>
        <v>1.5428754000000002</v>
      </c>
      <c r="Q4517" s="19">
        <f t="shared" si="636"/>
        <v>0</v>
      </c>
      <c r="R4517" s="20">
        <f t="shared" si="633"/>
        <v>0</v>
      </c>
      <c r="S4517" s="20">
        <f t="shared" si="637"/>
        <v>0</v>
      </c>
      <c r="T4517" s="20">
        <f>IF((T4516+R4517)&lt;0,0,IF((T4516+R4517)&gt;结论【关键目标】!C$28,结论【关键目标】!C$28,T4516+R4517))</f>
        <v>8.1608751999999996</v>
      </c>
      <c r="U4517" s="19">
        <f>IF((T4516+R4517)&lt;结论【关键目标】!$C$28,0,(发电量计算【计算逻辑页】!R4517+发电量计算【计算逻辑页】!T4516-结论【关键目标】!$C$28))</f>
        <v>0</v>
      </c>
      <c r="V4517" s="5">
        <f t="shared" si="634"/>
        <v>0</v>
      </c>
      <c r="W4517" s="5">
        <f t="shared" si="635"/>
        <v>0</v>
      </c>
      <c r="X4517" s="5">
        <f t="shared" si="638"/>
        <v>0</v>
      </c>
    </row>
    <row r="4518" spans="1:24" x14ac:dyDescent="0.15">
      <c r="A4518" s="7">
        <v>4517</v>
      </c>
      <c r="B4518" s="7">
        <v>7</v>
      </c>
      <c r="C4518" s="7">
        <v>8</v>
      </c>
      <c r="D4518" s="7">
        <v>5</v>
      </c>
      <c r="E4518" s="7">
        <v>189</v>
      </c>
      <c r="F4518" s="7">
        <v>22</v>
      </c>
      <c r="G4518" s="7">
        <v>2.8</v>
      </c>
      <c r="H4518" s="7">
        <f t="shared" si="630"/>
        <v>6</v>
      </c>
      <c r="I4518" s="16">
        <f t="shared" si="631"/>
        <v>45115</v>
      </c>
      <c r="J4518" s="17">
        <v>0.2407</v>
      </c>
      <c r="K4518" s="18">
        <f>G4518*结论【关键目标】!C$27*0.7735*0.001</f>
        <v>0.25989600000000002</v>
      </c>
      <c r="L4518" s="5">
        <v>0</v>
      </c>
      <c r="M4518" s="5">
        <f>ABS(IF(L4518&lt;=0,L4518/耗电量关键数据!$B$6/1000,L4518/耗电量关键数据!$B$5/1000))</f>
        <v>0</v>
      </c>
      <c r="N4518" s="19">
        <f>耗电量关键数据!$B$14</f>
        <v>1.1688450000000001</v>
      </c>
      <c r="O4518" s="19">
        <f>耗电量关键数据!$B$15</f>
        <v>0.37403039999999999</v>
      </c>
      <c r="P4518" s="19">
        <f t="shared" si="632"/>
        <v>1.5428754000000002</v>
      </c>
      <c r="Q4518" s="19">
        <f t="shared" si="636"/>
        <v>0</v>
      </c>
      <c r="R4518" s="20">
        <f t="shared" si="633"/>
        <v>0.25989600000000002</v>
      </c>
      <c r="S4518" s="20">
        <f t="shared" si="637"/>
        <v>0</v>
      </c>
      <c r="T4518" s="20">
        <f>IF((T4517+R4518)&lt;0,0,IF((T4517+R4518)&gt;结论【关键目标】!C$28,结论【关键目标】!C$28,T4517+R4518))</f>
        <v>8.420771199999999</v>
      </c>
      <c r="U4518" s="19">
        <f>IF((T4517+R4518)&lt;结论【关键目标】!$C$28,0,(发电量计算【计算逻辑页】!R4518+发电量计算【计算逻辑页】!T4517-结论【关键目标】!$C$28))</f>
        <v>0</v>
      </c>
      <c r="V4518" s="5">
        <f t="shared" si="634"/>
        <v>0</v>
      </c>
      <c r="W4518" s="5">
        <f t="shared" si="635"/>
        <v>6.2556967200000008E-2</v>
      </c>
      <c r="X4518" s="5">
        <f t="shared" si="638"/>
        <v>0</v>
      </c>
    </row>
    <row r="4519" spans="1:24" x14ac:dyDescent="0.15">
      <c r="A4519" s="7">
        <v>4518</v>
      </c>
      <c r="B4519" s="7">
        <v>7</v>
      </c>
      <c r="C4519" s="7">
        <v>8</v>
      </c>
      <c r="D4519" s="7">
        <v>6</v>
      </c>
      <c r="E4519" s="7">
        <v>189</v>
      </c>
      <c r="F4519" s="7">
        <v>23.9</v>
      </c>
      <c r="G4519" s="7">
        <v>127</v>
      </c>
      <c r="H4519" s="7">
        <f t="shared" si="630"/>
        <v>6</v>
      </c>
      <c r="I4519" s="16">
        <f t="shared" si="631"/>
        <v>45115</v>
      </c>
      <c r="J4519" s="17">
        <v>0.2407</v>
      </c>
      <c r="K4519" s="18">
        <f>G4519*结论【关键目标】!C$27*0.7735*0.001</f>
        <v>11.78814</v>
      </c>
      <c r="L4519" s="5">
        <v>0</v>
      </c>
      <c r="M4519" s="5">
        <f>ABS(IF(L4519&lt;=0,L4519/耗电量关键数据!$B$6/1000,L4519/耗电量关键数据!$B$5/1000))</f>
        <v>0</v>
      </c>
      <c r="N4519" s="19">
        <f>耗电量关键数据!$B$14</f>
        <v>1.1688450000000001</v>
      </c>
      <c r="O4519" s="19">
        <f>耗电量关键数据!$B$15</f>
        <v>0.37403039999999999</v>
      </c>
      <c r="P4519" s="19">
        <f t="shared" si="632"/>
        <v>1.5428754000000002</v>
      </c>
      <c r="Q4519" s="19">
        <f t="shared" si="636"/>
        <v>0</v>
      </c>
      <c r="R4519" s="20">
        <f t="shared" si="633"/>
        <v>11.78814</v>
      </c>
      <c r="S4519" s="20">
        <f t="shared" si="637"/>
        <v>0</v>
      </c>
      <c r="T4519" s="20">
        <f>IF((T4518+R4519)&lt;0,0,IF((T4518+R4519)&gt;结论【关键目标】!C$28,结论【关键目标】!C$28,T4518+R4519))</f>
        <v>20.208911199999999</v>
      </c>
      <c r="U4519" s="19">
        <f>IF((T4518+R4519)&lt;结论【关键目标】!$C$28,0,(发电量计算【计算逻辑页】!R4519+发电量计算【计算逻辑页】!T4518-结论【关键目标】!$C$28))</f>
        <v>0</v>
      </c>
      <c r="V4519" s="5">
        <f t="shared" si="634"/>
        <v>0</v>
      </c>
      <c r="W4519" s="5">
        <f t="shared" si="635"/>
        <v>0.37137010878000004</v>
      </c>
      <c r="X4519" s="5">
        <f t="shared" si="638"/>
        <v>0</v>
      </c>
    </row>
    <row r="4520" spans="1:24" x14ac:dyDescent="0.15">
      <c r="A4520" s="7">
        <v>4519</v>
      </c>
      <c r="B4520" s="7">
        <v>7</v>
      </c>
      <c r="C4520" s="7">
        <v>8</v>
      </c>
      <c r="D4520" s="7">
        <v>7</v>
      </c>
      <c r="E4520" s="7">
        <v>189</v>
      </c>
      <c r="F4520" s="7">
        <v>23</v>
      </c>
      <c r="G4520" s="7">
        <v>203.1</v>
      </c>
      <c r="H4520" s="7">
        <f t="shared" si="630"/>
        <v>6</v>
      </c>
      <c r="I4520" s="16">
        <f t="shared" si="631"/>
        <v>45115</v>
      </c>
      <c r="J4520" s="17">
        <v>0.2407</v>
      </c>
      <c r="K4520" s="18">
        <f>G4520*结论【关键目标】!C$27*0.7735*0.001</f>
        <v>18.851741999999998</v>
      </c>
      <c r="L4520" s="5">
        <v>0</v>
      </c>
      <c r="M4520" s="5">
        <f>ABS(IF(L4520&lt;=0,L4520/耗电量关键数据!$B$6/1000,L4520/耗电量关键数据!$B$5/1000))</f>
        <v>0</v>
      </c>
      <c r="N4520" s="19">
        <f>耗电量关键数据!$B$14</f>
        <v>1.1688450000000001</v>
      </c>
      <c r="O4520" s="19">
        <f>耗电量关键数据!$B$15</f>
        <v>0.37403039999999999</v>
      </c>
      <c r="P4520" s="19">
        <f t="shared" si="632"/>
        <v>1.5428754000000002</v>
      </c>
      <c r="Q4520" s="19">
        <f t="shared" si="636"/>
        <v>0</v>
      </c>
      <c r="R4520" s="20">
        <f t="shared" si="633"/>
        <v>18.851741999999998</v>
      </c>
      <c r="S4520" s="20">
        <f t="shared" si="637"/>
        <v>0</v>
      </c>
      <c r="T4520" s="20">
        <f>IF((T4519+R4520)&lt;0,0,IF((T4519+R4520)&gt;结论【关键目标】!C$28,结论【关键目标】!C$28,T4519+R4520))</f>
        <v>22</v>
      </c>
      <c r="U4520" s="19">
        <f>IF((T4519+R4520)&lt;结论【关键目标】!$C$28,0,(发电量计算【计算逻辑页】!R4520+发电量计算【计算逻辑页】!T4519-结论【关键目标】!$C$28))</f>
        <v>17.060653199999997</v>
      </c>
      <c r="V4520" s="5">
        <f t="shared" si="634"/>
        <v>0</v>
      </c>
      <c r="W4520" s="5">
        <f t="shared" si="635"/>
        <v>0.37137010878000004</v>
      </c>
      <c r="X4520" s="5">
        <f t="shared" si="638"/>
        <v>0</v>
      </c>
    </row>
    <row r="4521" spans="1:24" x14ac:dyDescent="0.15">
      <c r="A4521" s="7">
        <v>4520</v>
      </c>
      <c r="B4521" s="7">
        <v>7</v>
      </c>
      <c r="C4521" s="7">
        <v>8</v>
      </c>
      <c r="D4521" s="7">
        <v>8</v>
      </c>
      <c r="E4521" s="7">
        <v>189</v>
      </c>
      <c r="F4521" s="7">
        <v>24</v>
      </c>
      <c r="G4521" s="7">
        <v>381.7</v>
      </c>
      <c r="H4521" s="7">
        <f t="shared" si="630"/>
        <v>6</v>
      </c>
      <c r="I4521" s="16">
        <f t="shared" si="631"/>
        <v>45115</v>
      </c>
      <c r="J4521" s="17">
        <v>0.70809999999999995</v>
      </c>
      <c r="K4521" s="18">
        <f>G4521*结论【关键目标】!C$27*0.7735*0.001</f>
        <v>35.429394000000002</v>
      </c>
      <c r="L4521" s="5">
        <v>0</v>
      </c>
      <c r="M4521" s="5">
        <f>ABS(IF(L4521&lt;=0,L4521/耗电量关键数据!$B$6/1000,L4521/耗电量关键数据!$B$5/1000))</f>
        <v>0</v>
      </c>
      <c r="N4521" s="19">
        <f>耗电量关键数据!$B$14</f>
        <v>1.1688450000000001</v>
      </c>
      <c r="O4521" s="19">
        <f>耗电量关键数据!$B$15</f>
        <v>0.37403039999999999</v>
      </c>
      <c r="P4521" s="19">
        <f t="shared" si="632"/>
        <v>1.5428754000000002</v>
      </c>
      <c r="Q4521" s="19">
        <f t="shared" si="636"/>
        <v>0</v>
      </c>
      <c r="R4521" s="20">
        <f t="shared" si="633"/>
        <v>35.429394000000002</v>
      </c>
      <c r="S4521" s="20">
        <f t="shared" si="637"/>
        <v>0</v>
      </c>
      <c r="T4521" s="20">
        <f>IF((T4520+R4521)&lt;0,0,IF((T4520+R4521)&gt;结论【关键目标】!C$28,结论【关键目标】!C$28,T4520+R4521))</f>
        <v>22</v>
      </c>
      <c r="U4521" s="19">
        <f>IF((T4520+R4521)&lt;结论【关键目标】!$C$28,0,(发电量计算【计算逻辑页】!R4521+发电量计算【计算逻辑页】!T4520-结论【关键目标】!$C$28))</f>
        <v>35.429394000000002</v>
      </c>
      <c r="V4521" s="5">
        <f t="shared" si="634"/>
        <v>12.4002879</v>
      </c>
      <c r="W4521" s="5">
        <f t="shared" si="635"/>
        <v>1.0925100707400002</v>
      </c>
      <c r="X4521" s="5">
        <f t="shared" si="638"/>
        <v>0</v>
      </c>
    </row>
    <row r="4522" spans="1:24" x14ac:dyDescent="0.15">
      <c r="A4522" s="7">
        <v>4521</v>
      </c>
      <c r="B4522" s="7">
        <v>7</v>
      </c>
      <c r="C4522" s="7">
        <v>8</v>
      </c>
      <c r="D4522" s="7">
        <v>9</v>
      </c>
      <c r="E4522" s="7">
        <v>189</v>
      </c>
      <c r="F4522" s="7">
        <v>26.3</v>
      </c>
      <c r="G4522" s="7">
        <v>587.4</v>
      </c>
      <c r="H4522" s="7">
        <f t="shared" si="630"/>
        <v>6</v>
      </c>
      <c r="I4522" s="16">
        <f t="shared" si="631"/>
        <v>45115</v>
      </c>
      <c r="J4522" s="17">
        <v>0.70809999999999995</v>
      </c>
      <c r="K4522" s="18">
        <f>G4522*结论【关键目标】!C$27*0.7735*0.001</f>
        <v>54.522468000000003</v>
      </c>
      <c r="L4522" s="5">
        <v>0</v>
      </c>
      <c r="M4522" s="5">
        <f>ABS(IF(L4522&lt;=0,L4522/耗电量关键数据!$B$6/1000,L4522/耗电量关键数据!$B$5/1000))</f>
        <v>0</v>
      </c>
      <c r="N4522" s="19">
        <f>耗电量关键数据!$B$14</f>
        <v>1.1688450000000001</v>
      </c>
      <c r="O4522" s="19">
        <f>耗电量关键数据!$B$15</f>
        <v>0.37403039999999999</v>
      </c>
      <c r="P4522" s="19">
        <f t="shared" si="632"/>
        <v>1.5428754000000002</v>
      </c>
      <c r="Q4522" s="19">
        <f t="shared" si="636"/>
        <v>0</v>
      </c>
      <c r="R4522" s="20">
        <f t="shared" si="633"/>
        <v>54.522468000000003</v>
      </c>
      <c r="S4522" s="20">
        <f t="shared" si="637"/>
        <v>0</v>
      </c>
      <c r="T4522" s="20">
        <f>IF((T4521+R4522)&lt;0,0,IF((T4521+R4522)&gt;结论【关键目标】!C$28,结论【关键目标】!C$28,T4521+R4522))</f>
        <v>22</v>
      </c>
      <c r="U4522" s="19">
        <f>IF((T4521+R4522)&lt;结论【关键目标】!$C$28,0,(发电量计算【计算逻辑页】!R4522+发电量计算【计算逻辑页】!T4521-结论【关键目标】!$C$28))</f>
        <v>54.522468000000003</v>
      </c>
      <c r="V4522" s="5">
        <f t="shared" si="634"/>
        <v>19.082863799999998</v>
      </c>
      <c r="W4522" s="5">
        <f t="shared" si="635"/>
        <v>1.0925100707400002</v>
      </c>
      <c r="X4522" s="5">
        <f t="shared" si="638"/>
        <v>0</v>
      </c>
    </row>
    <row r="4523" spans="1:24" x14ac:dyDescent="0.15">
      <c r="A4523" s="7">
        <v>4522</v>
      </c>
      <c r="B4523" s="7">
        <v>7</v>
      </c>
      <c r="C4523" s="7">
        <v>8</v>
      </c>
      <c r="D4523" s="7">
        <v>10</v>
      </c>
      <c r="E4523" s="7">
        <v>189</v>
      </c>
      <c r="F4523" s="7">
        <v>27</v>
      </c>
      <c r="G4523" s="7">
        <v>684.9</v>
      </c>
      <c r="H4523" s="7">
        <f t="shared" si="630"/>
        <v>6</v>
      </c>
      <c r="I4523" s="16">
        <f t="shared" si="631"/>
        <v>45115</v>
      </c>
      <c r="J4523" s="17">
        <v>0.70809999999999995</v>
      </c>
      <c r="K4523" s="18">
        <f>G4523*结论【关键目标】!C$27*0.7735*0.001</f>
        <v>63.572417999999999</v>
      </c>
      <c r="L4523" s="5">
        <v>0</v>
      </c>
      <c r="M4523" s="5">
        <f>ABS(IF(L4523&lt;=0,L4523/耗电量关键数据!$B$6/1000,L4523/耗电量关键数据!$B$5/1000))</f>
        <v>0</v>
      </c>
      <c r="N4523" s="19">
        <f>耗电量关键数据!$B$14</f>
        <v>1.1688450000000001</v>
      </c>
      <c r="O4523" s="19">
        <f>耗电量关键数据!$B$15</f>
        <v>0.37403039999999999</v>
      </c>
      <c r="P4523" s="19">
        <f t="shared" si="632"/>
        <v>1.5428754000000002</v>
      </c>
      <c r="Q4523" s="19">
        <f t="shared" si="636"/>
        <v>0</v>
      </c>
      <c r="R4523" s="20">
        <f t="shared" si="633"/>
        <v>63.572417999999999</v>
      </c>
      <c r="S4523" s="20">
        <f t="shared" si="637"/>
        <v>0</v>
      </c>
      <c r="T4523" s="20">
        <f>IF((T4522+R4523)&lt;0,0,IF((T4522+R4523)&gt;结论【关键目标】!C$28,结论【关键目标】!C$28,T4522+R4523))</f>
        <v>22</v>
      </c>
      <c r="U4523" s="19">
        <f>IF((T4522+R4523)&lt;结论【关键目标】!$C$28,0,(发电量计算【计算逻辑页】!R4523+发电量计算【计算逻辑页】!T4522-结论【关键目标】!$C$28))</f>
        <v>63.572417999999999</v>
      </c>
      <c r="V4523" s="5">
        <f t="shared" si="634"/>
        <v>22.250346299999997</v>
      </c>
      <c r="W4523" s="5">
        <f t="shared" si="635"/>
        <v>1.0925100707400002</v>
      </c>
      <c r="X4523" s="5">
        <f t="shared" si="638"/>
        <v>0</v>
      </c>
    </row>
    <row r="4524" spans="1:24" x14ac:dyDescent="0.15">
      <c r="A4524" s="7">
        <v>4523</v>
      </c>
      <c r="B4524" s="7">
        <v>7</v>
      </c>
      <c r="C4524" s="7">
        <v>8</v>
      </c>
      <c r="D4524" s="7">
        <v>11</v>
      </c>
      <c r="E4524" s="7">
        <v>189</v>
      </c>
      <c r="F4524" s="7">
        <v>28</v>
      </c>
      <c r="G4524" s="7">
        <v>759.8</v>
      </c>
      <c r="H4524" s="7">
        <f t="shared" si="630"/>
        <v>6</v>
      </c>
      <c r="I4524" s="16">
        <f t="shared" si="631"/>
        <v>45115</v>
      </c>
      <c r="J4524" s="24">
        <v>1.3551</v>
      </c>
      <c r="K4524" s="18">
        <f>G4524*结论【关键目标】!C$27*0.7735*0.001</f>
        <v>70.524636000000001</v>
      </c>
      <c r="L4524" s="5">
        <v>0</v>
      </c>
      <c r="M4524" s="5">
        <f>ABS(IF(L4524&lt;=0,L4524/耗电量关键数据!$B$6/1000,L4524/耗电量关键数据!$B$5/1000))</f>
        <v>0</v>
      </c>
      <c r="N4524" s="19">
        <f>耗电量关键数据!$B$14</f>
        <v>1.1688450000000001</v>
      </c>
      <c r="O4524" s="19">
        <f>耗电量关键数据!$B$15</f>
        <v>0.37403039999999999</v>
      </c>
      <c r="P4524" s="19">
        <f t="shared" si="632"/>
        <v>1.5428754000000002</v>
      </c>
      <c r="Q4524" s="19">
        <f t="shared" si="636"/>
        <v>1.5428754000000002</v>
      </c>
      <c r="R4524" s="20">
        <f t="shared" si="633"/>
        <v>68.981760600000001</v>
      </c>
      <c r="S4524" s="20">
        <f t="shared" si="637"/>
        <v>0</v>
      </c>
      <c r="T4524" s="20">
        <f>IF((T4523+R4524)&lt;0,0,IF((T4523+R4524)&gt;结论【关键目标】!C$28,结论【关键目标】!C$28,T4523+R4524))</f>
        <v>22</v>
      </c>
      <c r="U4524" s="19">
        <f>IF((T4523+R4524)&lt;结论【关键目标】!$C$28,0,(发电量计算【计算逻辑页】!R4524+发电量计算【计算逻辑页】!T4523-结论【关键目标】!$C$28))</f>
        <v>68.981760600000001</v>
      </c>
      <c r="V4524" s="5">
        <f t="shared" si="634"/>
        <v>24.143616209999998</v>
      </c>
      <c r="W4524" s="5">
        <f t="shared" si="635"/>
        <v>2.0907504545400002</v>
      </c>
      <c r="X4524" s="5">
        <f t="shared" si="638"/>
        <v>0</v>
      </c>
    </row>
    <row r="4525" spans="1:24" x14ac:dyDescent="0.15">
      <c r="A4525" s="7">
        <v>4524</v>
      </c>
      <c r="B4525" s="7">
        <v>7</v>
      </c>
      <c r="C4525" s="7">
        <v>8</v>
      </c>
      <c r="D4525" s="7">
        <v>12</v>
      </c>
      <c r="E4525" s="7">
        <v>189</v>
      </c>
      <c r="F4525" s="7">
        <v>30.1</v>
      </c>
      <c r="G4525" s="7">
        <v>756.8</v>
      </c>
      <c r="H4525" s="7">
        <f t="shared" si="630"/>
        <v>6</v>
      </c>
      <c r="I4525" s="16">
        <f t="shared" si="631"/>
        <v>45115</v>
      </c>
      <c r="J4525" s="24">
        <v>1.3551</v>
      </c>
      <c r="K4525" s="18">
        <f>G4525*结论【关键目标】!C$27*0.7735*0.001</f>
        <v>70.246175999999991</v>
      </c>
      <c r="L4525" s="5">
        <v>0</v>
      </c>
      <c r="M4525" s="5">
        <f>ABS(IF(L4525&lt;=0,L4525/耗电量关键数据!$B$6/1000,L4525/耗电量关键数据!$B$5/1000))</f>
        <v>0</v>
      </c>
      <c r="N4525" s="19">
        <f>耗电量关键数据!$B$14</f>
        <v>1.1688450000000001</v>
      </c>
      <c r="O4525" s="19">
        <f>耗电量关键数据!$B$15</f>
        <v>0.37403039999999999</v>
      </c>
      <c r="P4525" s="19">
        <f t="shared" si="632"/>
        <v>1.5428754000000002</v>
      </c>
      <c r="Q4525" s="19">
        <f t="shared" si="636"/>
        <v>1.5428754000000002</v>
      </c>
      <c r="R4525" s="20">
        <f t="shared" si="633"/>
        <v>68.703300599999992</v>
      </c>
      <c r="S4525" s="20">
        <f t="shared" si="637"/>
        <v>0</v>
      </c>
      <c r="T4525" s="20">
        <f>IF((T4524+R4525)&lt;0,0,IF((T4524+R4525)&gt;结论【关键目标】!C$28,结论【关键目标】!C$28,T4524+R4525))</f>
        <v>22</v>
      </c>
      <c r="U4525" s="19">
        <f>IF((T4524+R4525)&lt;结论【关键目标】!$C$28,0,(发电量计算【计算逻辑页】!R4525+发电量计算【计算逻辑页】!T4524-结论【关键目标】!$C$28))</f>
        <v>68.703300599999992</v>
      </c>
      <c r="V4525" s="5">
        <f t="shared" si="634"/>
        <v>24.046155209999995</v>
      </c>
      <c r="W4525" s="5">
        <f t="shared" si="635"/>
        <v>2.0907504545400002</v>
      </c>
      <c r="X4525" s="5">
        <f t="shared" si="638"/>
        <v>0</v>
      </c>
    </row>
    <row r="4526" spans="1:24" x14ac:dyDescent="0.15">
      <c r="A4526" s="7">
        <v>4525</v>
      </c>
      <c r="B4526" s="7">
        <v>7</v>
      </c>
      <c r="C4526" s="7">
        <v>8</v>
      </c>
      <c r="D4526" s="7">
        <v>13</v>
      </c>
      <c r="E4526" s="7">
        <v>189</v>
      </c>
      <c r="F4526" s="7">
        <v>30</v>
      </c>
      <c r="G4526" s="7">
        <v>731.2</v>
      </c>
      <c r="H4526" s="7">
        <f t="shared" si="630"/>
        <v>6</v>
      </c>
      <c r="I4526" s="16">
        <f t="shared" si="631"/>
        <v>45115</v>
      </c>
      <c r="J4526" s="17">
        <v>1.2267999999999999</v>
      </c>
      <c r="K4526" s="18">
        <f>G4526*结论【关键目标】!C$27*0.7735*0.001</f>
        <v>67.869984000000002</v>
      </c>
      <c r="L4526" s="5">
        <v>0</v>
      </c>
      <c r="M4526" s="5">
        <f>ABS(IF(L4526&lt;=0,L4526/耗电量关键数据!$B$6/1000,L4526/耗电量关键数据!$B$5/1000))</f>
        <v>0</v>
      </c>
      <c r="N4526" s="19">
        <f>耗电量关键数据!$B$14</f>
        <v>1.1688450000000001</v>
      </c>
      <c r="O4526" s="19">
        <f>耗电量关键数据!$B$15</f>
        <v>0.37403039999999999</v>
      </c>
      <c r="P4526" s="19">
        <f t="shared" si="632"/>
        <v>1.5428754000000002</v>
      </c>
      <c r="Q4526" s="19">
        <f t="shared" si="636"/>
        <v>1.5428754000000002</v>
      </c>
      <c r="R4526" s="20">
        <f t="shared" si="633"/>
        <v>66.327108600000003</v>
      </c>
      <c r="S4526" s="20">
        <f t="shared" si="637"/>
        <v>0</v>
      </c>
      <c r="T4526" s="20">
        <f>IF((T4525+R4526)&lt;0,0,IF((T4525+R4526)&gt;结论【关键目标】!C$28,结论【关键目标】!C$28,T4525+R4526))</f>
        <v>22</v>
      </c>
      <c r="U4526" s="19">
        <f>IF((T4525+R4526)&lt;结论【关键目标】!$C$28,0,(发电量计算【计算逻辑页】!R4526+发电量计算【计算逻辑页】!T4525-结论【关键目标】!$C$28))</f>
        <v>66.327108600000003</v>
      </c>
      <c r="V4526" s="5">
        <f t="shared" si="634"/>
        <v>23.21448801</v>
      </c>
      <c r="W4526" s="5">
        <f t="shared" si="635"/>
        <v>1.89279954072</v>
      </c>
      <c r="X4526" s="5">
        <f t="shared" si="638"/>
        <v>0</v>
      </c>
    </row>
    <row r="4527" spans="1:24" x14ac:dyDescent="0.15">
      <c r="A4527" s="7">
        <v>4526</v>
      </c>
      <c r="B4527" s="7">
        <v>7</v>
      </c>
      <c r="C4527" s="7">
        <v>8</v>
      </c>
      <c r="D4527" s="7">
        <v>14</v>
      </c>
      <c r="E4527" s="7">
        <v>189</v>
      </c>
      <c r="F4527" s="7">
        <v>31</v>
      </c>
      <c r="G4527" s="7">
        <v>702.5</v>
      </c>
      <c r="H4527" s="7">
        <f t="shared" si="630"/>
        <v>6</v>
      </c>
      <c r="I4527" s="16">
        <f t="shared" si="631"/>
        <v>45115</v>
      </c>
      <c r="J4527" s="17">
        <v>1.2267999999999999</v>
      </c>
      <c r="K4527" s="18">
        <f>G4527*结论【关键目标】!C$27*0.7735*0.001</f>
        <v>65.206049999999991</v>
      </c>
      <c r="L4527" s="5">
        <v>0</v>
      </c>
      <c r="M4527" s="5">
        <f>ABS(IF(L4527&lt;=0,L4527/耗电量关键数据!$B$6/1000,L4527/耗电量关键数据!$B$5/1000))</f>
        <v>0</v>
      </c>
      <c r="N4527" s="19">
        <f>耗电量关键数据!$B$14</f>
        <v>1.1688450000000001</v>
      </c>
      <c r="O4527" s="19">
        <f>耗电量关键数据!$B$15</f>
        <v>0.37403039999999999</v>
      </c>
      <c r="P4527" s="19">
        <f t="shared" si="632"/>
        <v>1.5428754000000002</v>
      </c>
      <c r="Q4527" s="19">
        <f t="shared" si="636"/>
        <v>1.5428754000000002</v>
      </c>
      <c r="R4527" s="20">
        <f t="shared" si="633"/>
        <v>63.663174599999991</v>
      </c>
      <c r="S4527" s="20">
        <f t="shared" si="637"/>
        <v>0</v>
      </c>
      <c r="T4527" s="20">
        <f>IF((T4526+R4527)&lt;0,0,IF((T4526+R4527)&gt;结论【关键目标】!C$28,结论【关键目标】!C$28,T4526+R4527))</f>
        <v>22</v>
      </c>
      <c r="U4527" s="19">
        <f>IF((T4526+R4527)&lt;结论【关键目标】!$C$28,0,(发电量计算【计算逻辑页】!R4527+发电量计算【计算逻辑页】!T4526-结论【关键目标】!$C$28))</f>
        <v>63.663174599999991</v>
      </c>
      <c r="V4527" s="5">
        <f t="shared" si="634"/>
        <v>22.282111109999995</v>
      </c>
      <c r="W4527" s="5">
        <f t="shared" si="635"/>
        <v>1.89279954072</v>
      </c>
      <c r="X4527" s="5">
        <f t="shared" si="638"/>
        <v>0</v>
      </c>
    </row>
    <row r="4528" spans="1:24" x14ac:dyDescent="0.15">
      <c r="A4528" s="7">
        <v>4527</v>
      </c>
      <c r="B4528" s="7">
        <v>7</v>
      </c>
      <c r="C4528" s="7">
        <v>8</v>
      </c>
      <c r="D4528" s="7">
        <v>15</v>
      </c>
      <c r="E4528" s="7">
        <v>189</v>
      </c>
      <c r="F4528" s="7">
        <v>31</v>
      </c>
      <c r="G4528" s="7">
        <v>544.6</v>
      </c>
      <c r="H4528" s="7">
        <f t="shared" si="630"/>
        <v>6</v>
      </c>
      <c r="I4528" s="16">
        <f t="shared" si="631"/>
        <v>45115</v>
      </c>
      <c r="J4528" s="17">
        <v>1.2267999999999999</v>
      </c>
      <c r="K4528" s="18">
        <f>G4528*结论【关键目标】!C$27*0.7735*0.001</f>
        <v>50.549771999999997</v>
      </c>
      <c r="L4528" s="5">
        <v>0</v>
      </c>
      <c r="M4528" s="5">
        <f>ABS(IF(L4528&lt;=0,L4528/耗电量关键数据!$B$6/1000,L4528/耗电量关键数据!$B$5/1000))</f>
        <v>0</v>
      </c>
      <c r="N4528" s="19">
        <f>耗电量关键数据!$B$14</f>
        <v>1.1688450000000001</v>
      </c>
      <c r="O4528" s="19">
        <f>耗电量关键数据!$B$15</f>
        <v>0.37403039999999999</v>
      </c>
      <c r="P4528" s="19">
        <f t="shared" si="632"/>
        <v>1.5428754000000002</v>
      </c>
      <c r="Q4528" s="19">
        <f t="shared" si="636"/>
        <v>1.5428754000000002</v>
      </c>
      <c r="R4528" s="20">
        <f t="shared" si="633"/>
        <v>49.006896599999997</v>
      </c>
      <c r="S4528" s="20">
        <f t="shared" si="637"/>
        <v>0</v>
      </c>
      <c r="T4528" s="20">
        <f>IF((T4527+R4528)&lt;0,0,IF((T4527+R4528)&gt;结论【关键目标】!C$28,结论【关键目标】!C$28,T4527+R4528))</f>
        <v>22</v>
      </c>
      <c r="U4528" s="19">
        <f>IF((T4527+R4528)&lt;结论【关键目标】!$C$28,0,(发电量计算【计算逻辑页】!R4528+发电量计算【计算逻辑页】!T4527-结论【关键目标】!$C$28))</f>
        <v>49.006896600000005</v>
      </c>
      <c r="V4528" s="5">
        <f t="shared" si="634"/>
        <v>17.152413809999999</v>
      </c>
      <c r="W4528" s="5">
        <f t="shared" si="635"/>
        <v>1.89279954072</v>
      </c>
      <c r="X4528" s="5">
        <f t="shared" si="638"/>
        <v>0</v>
      </c>
    </row>
    <row r="4529" spans="1:24" x14ac:dyDescent="0.15">
      <c r="A4529" s="7">
        <v>4528</v>
      </c>
      <c r="B4529" s="7">
        <v>7</v>
      </c>
      <c r="C4529" s="7">
        <v>8</v>
      </c>
      <c r="D4529" s="7">
        <v>16</v>
      </c>
      <c r="E4529" s="7">
        <v>189</v>
      </c>
      <c r="F4529" s="7">
        <v>32</v>
      </c>
      <c r="G4529" s="7">
        <v>462.5</v>
      </c>
      <c r="H4529" s="7">
        <f t="shared" si="630"/>
        <v>6</v>
      </c>
      <c r="I4529" s="16">
        <f t="shared" si="631"/>
        <v>45115</v>
      </c>
      <c r="J4529" s="24">
        <v>1.3551</v>
      </c>
      <c r="K4529" s="18">
        <f>G4529*结论【关键目标】!C$27*0.7735*0.001</f>
        <v>42.929250000000003</v>
      </c>
      <c r="L4529" s="5">
        <v>0</v>
      </c>
      <c r="M4529" s="5">
        <f>ABS(IF(L4529&lt;=0,L4529/耗电量关键数据!$B$6/1000,L4529/耗电量关键数据!$B$5/1000))</f>
        <v>0</v>
      </c>
      <c r="N4529" s="19">
        <f>耗电量关键数据!$B$14</f>
        <v>1.1688450000000001</v>
      </c>
      <c r="O4529" s="19">
        <f>耗电量关键数据!$B$15</f>
        <v>0.37403039999999999</v>
      </c>
      <c r="P4529" s="19">
        <f t="shared" si="632"/>
        <v>1.5428754000000002</v>
      </c>
      <c r="Q4529" s="19">
        <f t="shared" si="636"/>
        <v>1.5428754000000002</v>
      </c>
      <c r="R4529" s="20">
        <f t="shared" si="633"/>
        <v>41.386374600000003</v>
      </c>
      <c r="S4529" s="20">
        <f t="shared" si="637"/>
        <v>0</v>
      </c>
      <c r="T4529" s="20">
        <f>IF((T4528+R4529)&lt;0,0,IF((T4528+R4529)&gt;结论【关键目标】!C$28,结论【关键目标】!C$28,T4528+R4529))</f>
        <v>22</v>
      </c>
      <c r="U4529" s="19">
        <f>IF((T4528+R4529)&lt;结论【关键目标】!$C$28,0,(发电量计算【计算逻辑页】!R4529+发电量计算【计算逻辑页】!T4528-结论【关键目标】!$C$28))</f>
        <v>41.386374600000003</v>
      </c>
      <c r="V4529" s="5">
        <f t="shared" si="634"/>
        <v>14.485231110000001</v>
      </c>
      <c r="W4529" s="5">
        <f t="shared" si="635"/>
        <v>2.0907504545400002</v>
      </c>
      <c r="X4529" s="5">
        <f t="shared" si="638"/>
        <v>0</v>
      </c>
    </row>
    <row r="4530" spans="1:24" x14ac:dyDescent="0.15">
      <c r="A4530" s="7">
        <v>4529</v>
      </c>
      <c r="B4530" s="7">
        <v>7</v>
      </c>
      <c r="C4530" s="7">
        <v>8</v>
      </c>
      <c r="D4530" s="7">
        <v>17</v>
      </c>
      <c r="E4530" s="7">
        <v>189</v>
      </c>
      <c r="F4530" s="7">
        <v>33</v>
      </c>
      <c r="G4530" s="7">
        <v>292.8</v>
      </c>
      <c r="H4530" s="7">
        <f t="shared" si="630"/>
        <v>6</v>
      </c>
      <c r="I4530" s="16">
        <f t="shared" si="631"/>
        <v>45115</v>
      </c>
      <c r="J4530" s="17">
        <v>0.70809999999999995</v>
      </c>
      <c r="K4530" s="18">
        <f>G4530*结论【关键目标】!C$27*0.7735*0.001</f>
        <v>27.177696000000001</v>
      </c>
      <c r="L4530" s="5">
        <v>0</v>
      </c>
      <c r="M4530" s="5">
        <f>ABS(IF(L4530&lt;=0,L4530/耗电量关键数据!$B$6/1000,L4530/耗电量关键数据!$B$5/1000))</f>
        <v>0</v>
      </c>
      <c r="N4530" s="19">
        <f>耗电量关键数据!$B$14</f>
        <v>1.1688450000000001</v>
      </c>
      <c r="O4530" s="19">
        <f>耗电量关键数据!$B$15</f>
        <v>0.37403039999999999</v>
      </c>
      <c r="P4530" s="19">
        <f t="shared" si="632"/>
        <v>1.5428754000000002</v>
      </c>
      <c r="Q4530" s="19">
        <f t="shared" si="636"/>
        <v>0</v>
      </c>
      <c r="R4530" s="20">
        <f t="shared" si="633"/>
        <v>27.177696000000001</v>
      </c>
      <c r="S4530" s="20">
        <f t="shared" si="637"/>
        <v>0</v>
      </c>
      <c r="T4530" s="20">
        <f>IF((T4529+R4530)&lt;0,0,IF((T4529+R4530)&gt;结论【关键目标】!C$28,结论【关键目标】!C$28,T4529+R4530))</f>
        <v>22</v>
      </c>
      <c r="U4530" s="19">
        <f>IF((T4529+R4530)&lt;结论【关键目标】!$C$28,0,(发电量计算【计算逻辑页】!R4530+发电量计算【计算逻辑页】!T4529-结论【关键目标】!$C$28))</f>
        <v>27.177695999999997</v>
      </c>
      <c r="V4530" s="5">
        <f t="shared" si="634"/>
        <v>9.512193599999998</v>
      </c>
      <c r="W4530" s="5">
        <f t="shared" si="635"/>
        <v>1.0925100707400002</v>
      </c>
      <c r="X4530" s="5">
        <f t="shared" si="638"/>
        <v>0</v>
      </c>
    </row>
    <row r="4531" spans="1:24" x14ac:dyDescent="0.15">
      <c r="A4531" s="7">
        <v>4530</v>
      </c>
      <c r="B4531" s="7">
        <v>7</v>
      </c>
      <c r="C4531" s="7">
        <v>8</v>
      </c>
      <c r="D4531" s="7">
        <v>18</v>
      </c>
      <c r="E4531" s="7">
        <v>189</v>
      </c>
      <c r="F4531" s="7">
        <v>29.5</v>
      </c>
      <c r="G4531" s="7">
        <v>89.7</v>
      </c>
      <c r="H4531" s="7">
        <f t="shared" si="630"/>
        <v>6</v>
      </c>
      <c r="I4531" s="16">
        <f t="shared" si="631"/>
        <v>45115</v>
      </c>
      <c r="J4531" s="17">
        <v>0.70809999999999995</v>
      </c>
      <c r="K4531" s="18">
        <f>G4531*结论【关键目标】!C$27*0.7735*0.001</f>
        <v>8.3259539999999994</v>
      </c>
      <c r="L4531" s="5">
        <v>0</v>
      </c>
      <c r="M4531" s="5">
        <f>ABS(IF(L4531&lt;=0,L4531/耗电量关键数据!$B$6/1000,L4531/耗电量关键数据!$B$5/1000))</f>
        <v>0</v>
      </c>
      <c r="N4531" s="19">
        <f>耗电量关键数据!$B$14</f>
        <v>1.1688450000000001</v>
      </c>
      <c r="O4531" s="19">
        <f>耗电量关键数据!$B$15</f>
        <v>0.37403039999999999</v>
      </c>
      <c r="P4531" s="19">
        <f t="shared" si="632"/>
        <v>1.5428754000000002</v>
      </c>
      <c r="Q4531" s="19">
        <f t="shared" si="636"/>
        <v>0</v>
      </c>
      <c r="R4531" s="20">
        <f t="shared" si="633"/>
        <v>8.3259539999999994</v>
      </c>
      <c r="S4531" s="20">
        <f t="shared" si="637"/>
        <v>0</v>
      </c>
      <c r="T4531" s="20">
        <f>IF((T4530+R4531)&lt;0,0,IF((T4530+R4531)&gt;结论【关键目标】!C$28,结论【关键目标】!C$28,T4530+R4531))</f>
        <v>22</v>
      </c>
      <c r="U4531" s="19">
        <f>IF((T4530+R4531)&lt;结论【关键目标】!$C$28,0,(发电量计算【计算逻辑页】!R4531+发电量计算【计算逻辑页】!T4530-结论【关键目标】!$C$28))</f>
        <v>8.3259539999999994</v>
      </c>
      <c r="V4531" s="5">
        <f t="shared" si="634"/>
        <v>2.9140838999999996</v>
      </c>
      <c r="W4531" s="5">
        <f t="shared" si="635"/>
        <v>1.0925100707400002</v>
      </c>
      <c r="X4531" s="5">
        <f t="shared" si="638"/>
        <v>0</v>
      </c>
    </row>
    <row r="4532" spans="1:24" x14ac:dyDescent="0.15">
      <c r="A4532" s="7">
        <v>4531</v>
      </c>
      <c r="B4532" s="7">
        <v>7</v>
      </c>
      <c r="C4532" s="7">
        <v>8</v>
      </c>
      <c r="D4532" s="7">
        <v>19</v>
      </c>
      <c r="E4532" s="7">
        <v>189</v>
      </c>
      <c r="F4532" s="7">
        <v>31</v>
      </c>
      <c r="G4532" s="7">
        <v>0</v>
      </c>
      <c r="H4532" s="7">
        <f t="shared" si="630"/>
        <v>6</v>
      </c>
      <c r="I4532" s="16">
        <f t="shared" si="631"/>
        <v>45115</v>
      </c>
      <c r="J4532" s="17">
        <v>1.2267999999999999</v>
      </c>
      <c r="K4532" s="18">
        <f>G4532*结论【关键目标】!C$27*0.7735*0.001</f>
        <v>0</v>
      </c>
      <c r="L4532" s="5">
        <v>0</v>
      </c>
      <c r="M4532" s="5">
        <f>ABS(IF(L4532&lt;=0,L4532/耗电量关键数据!$B$6/1000,L4532/耗电量关键数据!$B$5/1000))</f>
        <v>0</v>
      </c>
      <c r="N4532" s="19">
        <f>耗电量关键数据!$B$14</f>
        <v>1.1688450000000001</v>
      </c>
      <c r="O4532" s="19">
        <f>耗电量关键数据!$B$15</f>
        <v>0.37403039999999999</v>
      </c>
      <c r="P4532" s="19">
        <f t="shared" si="632"/>
        <v>1.5428754000000002</v>
      </c>
      <c r="Q4532" s="19">
        <f t="shared" si="636"/>
        <v>1.5428754000000002</v>
      </c>
      <c r="R4532" s="20">
        <f t="shared" si="633"/>
        <v>-1.5428754000000002</v>
      </c>
      <c r="S4532" s="20">
        <f t="shared" si="637"/>
        <v>1.5428754000000002</v>
      </c>
      <c r="T4532" s="20">
        <f>IF((T4531+R4532)&lt;0,0,IF((T4531+R4532)&gt;结论【关键目标】!C$28,结论【关键目标】!C$28,T4531+R4532))</f>
        <v>20.4571246</v>
      </c>
      <c r="U4532" s="19">
        <f>IF((T4531+R4532)&lt;结论【关键目标】!$C$28,0,(发电量计算【计算逻辑页】!R4532+发电量计算【计算逻辑页】!T4531-结论【关键目标】!$C$28))</f>
        <v>0</v>
      </c>
      <c r="V4532" s="5">
        <f t="shared" si="634"/>
        <v>0</v>
      </c>
      <c r="W4532" s="5">
        <f t="shared" si="635"/>
        <v>0</v>
      </c>
      <c r="X4532" s="5">
        <f t="shared" si="638"/>
        <v>1.3527931507200002</v>
      </c>
    </row>
    <row r="4533" spans="1:24" x14ac:dyDescent="0.15">
      <c r="A4533" s="7">
        <v>4532</v>
      </c>
      <c r="B4533" s="7">
        <v>7</v>
      </c>
      <c r="C4533" s="7">
        <v>8</v>
      </c>
      <c r="D4533" s="7">
        <v>20</v>
      </c>
      <c r="E4533" s="7">
        <v>189</v>
      </c>
      <c r="F4533" s="7">
        <v>28.4</v>
      </c>
      <c r="G4533" s="7">
        <v>0</v>
      </c>
      <c r="H4533" s="7">
        <f t="shared" si="630"/>
        <v>6</v>
      </c>
      <c r="I4533" s="16">
        <f t="shared" si="631"/>
        <v>45115</v>
      </c>
      <c r="J4533" s="17">
        <v>1.2267999999999999</v>
      </c>
      <c r="K4533" s="18">
        <f>G4533*结论【关键目标】!C$27*0.7735*0.001</f>
        <v>0</v>
      </c>
      <c r="L4533" s="5">
        <v>0</v>
      </c>
      <c r="M4533" s="5">
        <f>ABS(IF(L4533&lt;=0,L4533/耗电量关键数据!$B$6/1000,L4533/耗电量关键数据!$B$5/1000))</f>
        <v>0</v>
      </c>
      <c r="N4533" s="19">
        <f>耗电量关键数据!$B$14</f>
        <v>1.1688450000000001</v>
      </c>
      <c r="O4533" s="19">
        <f>耗电量关键数据!$B$15</f>
        <v>0.37403039999999999</v>
      </c>
      <c r="P4533" s="19">
        <f t="shared" si="632"/>
        <v>1.5428754000000002</v>
      </c>
      <c r="Q4533" s="19">
        <f t="shared" si="636"/>
        <v>1.5428754000000002</v>
      </c>
      <c r="R4533" s="20">
        <f t="shared" si="633"/>
        <v>-1.5428754000000002</v>
      </c>
      <c r="S4533" s="20">
        <f t="shared" si="637"/>
        <v>1.5428754000000002</v>
      </c>
      <c r="T4533" s="20">
        <f>IF((T4532+R4533)&lt;0,0,IF((T4532+R4533)&gt;结论【关键目标】!C$28,结论【关键目标】!C$28,T4532+R4533))</f>
        <v>18.9142492</v>
      </c>
      <c r="U4533" s="19">
        <f>IF((T4532+R4533)&lt;结论【关键目标】!$C$28,0,(发电量计算【计算逻辑页】!R4533+发电量计算【计算逻辑页】!T4532-结论【关键目标】!$C$28))</f>
        <v>0</v>
      </c>
      <c r="V4533" s="5">
        <f t="shared" si="634"/>
        <v>0</v>
      </c>
      <c r="W4533" s="5">
        <f t="shared" si="635"/>
        <v>0</v>
      </c>
      <c r="X4533" s="5">
        <f t="shared" si="638"/>
        <v>1.3527931507200002</v>
      </c>
    </row>
    <row r="4534" spans="1:24" x14ac:dyDescent="0.15">
      <c r="A4534" s="7">
        <v>4533</v>
      </c>
      <c r="B4534" s="7">
        <v>7</v>
      </c>
      <c r="C4534" s="7">
        <v>8</v>
      </c>
      <c r="D4534" s="7">
        <v>21</v>
      </c>
      <c r="E4534" s="7">
        <v>189</v>
      </c>
      <c r="F4534" s="7">
        <v>25.8</v>
      </c>
      <c r="G4534" s="7">
        <v>0</v>
      </c>
      <c r="H4534" s="7">
        <f t="shared" si="630"/>
        <v>6</v>
      </c>
      <c r="I4534" s="16">
        <f t="shared" si="631"/>
        <v>45115</v>
      </c>
      <c r="J4534" s="17">
        <v>1.2267999999999999</v>
      </c>
      <c r="K4534" s="18">
        <f>G4534*结论【关键目标】!C$27*0.7735*0.001</f>
        <v>0</v>
      </c>
      <c r="L4534" s="5">
        <v>0</v>
      </c>
      <c r="M4534" s="5">
        <f>ABS(IF(L4534&lt;=0,L4534/耗电量关键数据!$B$6/1000,L4534/耗电量关键数据!$B$5/1000))</f>
        <v>0</v>
      </c>
      <c r="N4534" s="19">
        <f>耗电量关键数据!$B$14</f>
        <v>1.1688450000000001</v>
      </c>
      <c r="O4534" s="19">
        <f>耗电量关键数据!$B$15</f>
        <v>0.37403039999999999</v>
      </c>
      <c r="P4534" s="19">
        <f t="shared" si="632"/>
        <v>1.5428754000000002</v>
      </c>
      <c r="Q4534" s="19">
        <f t="shared" si="636"/>
        <v>1.5428754000000002</v>
      </c>
      <c r="R4534" s="20">
        <f t="shared" si="633"/>
        <v>-1.5428754000000002</v>
      </c>
      <c r="S4534" s="20">
        <f t="shared" si="637"/>
        <v>1.5428754000000002</v>
      </c>
      <c r="T4534" s="20">
        <f>IF((T4533+R4534)&lt;0,0,IF((T4533+R4534)&gt;结论【关键目标】!C$28,结论【关键目标】!C$28,T4533+R4534))</f>
        <v>17.371373800000001</v>
      </c>
      <c r="U4534" s="19">
        <f>IF((T4533+R4534)&lt;结论【关键目标】!$C$28,0,(发电量计算【计算逻辑页】!R4534+发电量计算【计算逻辑页】!T4533-结论【关键目标】!$C$28))</f>
        <v>0</v>
      </c>
      <c r="V4534" s="5">
        <f t="shared" si="634"/>
        <v>0</v>
      </c>
      <c r="W4534" s="5">
        <f t="shared" si="635"/>
        <v>0</v>
      </c>
      <c r="X4534" s="5">
        <f t="shared" si="638"/>
        <v>1.3527931507200002</v>
      </c>
    </row>
    <row r="4535" spans="1:24" x14ac:dyDescent="0.15">
      <c r="A4535" s="7">
        <v>4534</v>
      </c>
      <c r="B4535" s="7">
        <v>7</v>
      </c>
      <c r="C4535" s="7">
        <v>8</v>
      </c>
      <c r="D4535" s="7">
        <v>22</v>
      </c>
      <c r="E4535" s="7">
        <v>189</v>
      </c>
      <c r="F4535" s="7">
        <v>26</v>
      </c>
      <c r="G4535" s="7">
        <v>0</v>
      </c>
      <c r="H4535" s="7">
        <f t="shared" si="630"/>
        <v>6</v>
      </c>
      <c r="I4535" s="16">
        <f t="shared" si="631"/>
        <v>45115</v>
      </c>
      <c r="J4535" s="17">
        <v>0.70809999999999995</v>
      </c>
      <c r="K4535" s="18">
        <f>G4535*结论【关键目标】!C$27*0.7735*0.001</f>
        <v>0</v>
      </c>
      <c r="L4535" s="5">
        <v>0</v>
      </c>
      <c r="M4535" s="5">
        <f>ABS(IF(L4535&lt;=0,L4535/耗电量关键数据!$B$6/1000,L4535/耗电量关键数据!$B$5/1000))</f>
        <v>0</v>
      </c>
      <c r="N4535" s="19">
        <f>耗电量关键数据!$B$14</f>
        <v>1.1688450000000001</v>
      </c>
      <c r="O4535" s="19">
        <f>耗电量关键数据!$B$15</f>
        <v>0.37403039999999999</v>
      </c>
      <c r="P4535" s="19">
        <f t="shared" si="632"/>
        <v>1.5428754000000002</v>
      </c>
      <c r="Q4535" s="19">
        <f t="shared" si="636"/>
        <v>0</v>
      </c>
      <c r="R4535" s="20">
        <f t="shared" si="633"/>
        <v>0</v>
      </c>
      <c r="S4535" s="20">
        <f t="shared" si="637"/>
        <v>0</v>
      </c>
      <c r="T4535" s="20">
        <f>IF((T4534+R4535)&lt;0,0,IF((T4534+R4535)&gt;结论【关键目标】!C$28,结论【关键目标】!C$28,T4534+R4535))</f>
        <v>17.371373800000001</v>
      </c>
      <c r="U4535" s="19">
        <f>IF((T4534+R4535)&lt;结论【关键目标】!$C$28,0,(发电量计算【计算逻辑页】!R4535+发电量计算【计算逻辑页】!T4534-结论【关键目标】!$C$28))</f>
        <v>0</v>
      </c>
      <c r="V4535" s="5">
        <f t="shared" si="634"/>
        <v>0</v>
      </c>
      <c r="W4535" s="5">
        <f t="shared" si="635"/>
        <v>0</v>
      </c>
      <c r="X4535" s="5">
        <f t="shared" si="638"/>
        <v>0</v>
      </c>
    </row>
    <row r="4536" spans="1:24" x14ac:dyDescent="0.15">
      <c r="A4536" s="7">
        <v>4535</v>
      </c>
      <c r="B4536" s="7">
        <v>7</v>
      </c>
      <c r="C4536" s="7">
        <v>8</v>
      </c>
      <c r="D4536" s="7">
        <v>23</v>
      </c>
      <c r="E4536" s="7">
        <v>189</v>
      </c>
      <c r="F4536" s="7">
        <v>24</v>
      </c>
      <c r="G4536" s="7">
        <v>0</v>
      </c>
      <c r="H4536" s="7">
        <f t="shared" si="630"/>
        <v>6</v>
      </c>
      <c r="I4536" s="16">
        <f t="shared" si="631"/>
        <v>45115</v>
      </c>
      <c r="J4536" s="17">
        <v>0.70809999999999995</v>
      </c>
      <c r="K4536" s="18">
        <f>G4536*结论【关键目标】!C$27*0.7735*0.001</f>
        <v>0</v>
      </c>
      <c r="L4536" s="5">
        <v>0</v>
      </c>
      <c r="M4536" s="5">
        <f>ABS(IF(L4536&lt;=0,L4536/耗电量关键数据!$B$6/1000,L4536/耗电量关键数据!$B$5/1000))</f>
        <v>0</v>
      </c>
      <c r="N4536" s="19">
        <f>耗电量关键数据!$B$14</f>
        <v>1.1688450000000001</v>
      </c>
      <c r="O4536" s="19">
        <f>耗电量关键数据!$B$15</f>
        <v>0.37403039999999999</v>
      </c>
      <c r="P4536" s="19">
        <f t="shared" si="632"/>
        <v>1.5428754000000002</v>
      </c>
      <c r="Q4536" s="19">
        <f t="shared" si="636"/>
        <v>0</v>
      </c>
      <c r="R4536" s="20">
        <f t="shared" si="633"/>
        <v>0</v>
      </c>
      <c r="S4536" s="20">
        <f t="shared" si="637"/>
        <v>0</v>
      </c>
      <c r="T4536" s="20">
        <f>IF((T4535+R4536)&lt;0,0,IF((T4535+R4536)&gt;结论【关键目标】!C$28,结论【关键目标】!C$28,T4535+R4536))</f>
        <v>17.371373800000001</v>
      </c>
      <c r="U4536" s="19">
        <f>IF((T4535+R4536)&lt;结论【关键目标】!$C$28,0,(发电量计算【计算逻辑页】!R4536+发电量计算【计算逻辑页】!T4535-结论【关键目标】!$C$28))</f>
        <v>0</v>
      </c>
      <c r="V4536" s="5">
        <f t="shared" si="634"/>
        <v>0</v>
      </c>
      <c r="W4536" s="5">
        <f t="shared" si="635"/>
        <v>0</v>
      </c>
      <c r="X4536" s="5">
        <f t="shared" si="638"/>
        <v>0</v>
      </c>
    </row>
    <row r="4537" spans="1:24" x14ac:dyDescent="0.15">
      <c r="A4537" s="7">
        <v>4536</v>
      </c>
      <c r="B4537" s="7">
        <v>7</v>
      </c>
      <c r="C4537" s="7">
        <v>8</v>
      </c>
      <c r="D4537" s="7">
        <v>24</v>
      </c>
      <c r="E4537" s="7">
        <v>189</v>
      </c>
      <c r="F4537" s="7">
        <v>22.8</v>
      </c>
      <c r="G4537" s="7">
        <v>0</v>
      </c>
      <c r="H4537" s="7">
        <f t="shared" si="630"/>
        <v>6</v>
      </c>
      <c r="I4537" s="16">
        <f t="shared" si="631"/>
        <v>45115</v>
      </c>
      <c r="J4537" s="17">
        <v>0.2407</v>
      </c>
      <c r="K4537" s="18">
        <f>G4537*结论【关键目标】!C$27*0.7735*0.001</f>
        <v>0</v>
      </c>
      <c r="L4537" s="5">
        <v>0</v>
      </c>
      <c r="M4537" s="5">
        <f>ABS(IF(L4537&lt;=0,L4537/耗电量关键数据!$B$6/1000,L4537/耗电量关键数据!$B$5/1000))</f>
        <v>0</v>
      </c>
      <c r="N4537" s="19">
        <f>耗电量关键数据!$B$14</f>
        <v>1.1688450000000001</v>
      </c>
      <c r="O4537" s="19">
        <f>耗电量关键数据!$B$15</f>
        <v>0.37403039999999999</v>
      </c>
      <c r="P4537" s="19">
        <f t="shared" si="632"/>
        <v>1.5428754000000002</v>
      </c>
      <c r="Q4537" s="19">
        <f t="shared" si="636"/>
        <v>0</v>
      </c>
      <c r="R4537" s="20">
        <f t="shared" si="633"/>
        <v>0</v>
      </c>
      <c r="S4537" s="20">
        <f t="shared" si="637"/>
        <v>0</v>
      </c>
      <c r="T4537" s="20">
        <f>IF((T4536+R4537)&lt;0,0,IF((T4536+R4537)&gt;结论【关键目标】!C$28,结论【关键目标】!C$28,T4536+R4537))</f>
        <v>17.371373800000001</v>
      </c>
      <c r="U4537" s="19">
        <f>IF((T4536+R4537)&lt;结论【关键目标】!$C$28,0,(发电量计算【计算逻辑页】!R4537+发电量计算【计算逻辑页】!T4536-结论【关键目标】!$C$28))</f>
        <v>0</v>
      </c>
      <c r="V4537" s="5">
        <f t="shared" si="634"/>
        <v>0</v>
      </c>
      <c r="W4537" s="5">
        <f t="shared" si="635"/>
        <v>0</v>
      </c>
      <c r="X4537" s="5">
        <f t="shared" si="638"/>
        <v>0</v>
      </c>
    </row>
    <row r="4538" spans="1:24" x14ac:dyDescent="0.15">
      <c r="A4538" s="7">
        <v>4537</v>
      </c>
      <c r="B4538" s="7">
        <v>7</v>
      </c>
      <c r="C4538" s="7">
        <v>9</v>
      </c>
      <c r="D4538" s="7">
        <v>1</v>
      </c>
      <c r="E4538" s="7">
        <v>190</v>
      </c>
      <c r="F4538" s="7">
        <v>23</v>
      </c>
      <c r="G4538" s="7">
        <v>0</v>
      </c>
      <c r="H4538" s="7">
        <f t="shared" si="630"/>
        <v>7</v>
      </c>
      <c r="I4538" s="16">
        <f t="shared" si="631"/>
        <v>45116</v>
      </c>
      <c r="J4538" s="17">
        <v>0.2407</v>
      </c>
      <c r="K4538" s="18">
        <f>G4538*结论【关键目标】!C$27*0.7735*0.001</f>
        <v>0</v>
      </c>
      <c r="L4538" s="5">
        <v>0</v>
      </c>
      <c r="M4538" s="5">
        <f>ABS(IF(L4538&lt;=0,L4538/耗电量关键数据!$B$6/1000,L4538/耗电量关键数据!$B$5/1000))</f>
        <v>0</v>
      </c>
      <c r="N4538" s="19">
        <f>耗电量关键数据!$B$14</f>
        <v>1.1688450000000001</v>
      </c>
      <c r="O4538" s="19">
        <f>耗电量关键数据!$B$15</f>
        <v>0.37403039999999999</v>
      </c>
      <c r="P4538" s="19">
        <f t="shared" si="632"/>
        <v>1.5428754000000002</v>
      </c>
      <c r="Q4538" s="19">
        <f t="shared" si="636"/>
        <v>0</v>
      </c>
      <c r="R4538" s="20">
        <f t="shared" si="633"/>
        <v>0</v>
      </c>
      <c r="S4538" s="20">
        <f t="shared" si="637"/>
        <v>0</v>
      </c>
      <c r="T4538" s="20">
        <f>IF((T4537+R4538)&lt;0,0,IF((T4537+R4538)&gt;结论【关键目标】!C$28,结论【关键目标】!C$28,T4537+R4538))</f>
        <v>17.371373800000001</v>
      </c>
      <c r="U4538" s="19">
        <f>IF((T4537+R4538)&lt;结论【关键目标】!$C$28,0,(发电量计算【计算逻辑页】!R4538+发电量计算【计算逻辑页】!T4537-结论【关键目标】!$C$28))</f>
        <v>0</v>
      </c>
      <c r="V4538" s="5">
        <f t="shared" si="634"/>
        <v>0</v>
      </c>
      <c r="W4538" s="5">
        <f t="shared" si="635"/>
        <v>0</v>
      </c>
      <c r="X4538" s="5">
        <f t="shared" si="638"/>
        <v>0</v>
      </c>
    </row>
    <row r="4539" spans="1:24" x14ac:dyDescent="0.15">
      <c r="A4539" s="7">
        <v>4538</v>
      </c>
      <c r="B4539" s="7">
        <v>7</v>
      </c>
      <c r="C4539" s="7">
        <v>9</v>
      </c>
      <c r="D4539" s="7">
        <v>2</v>
      </c>
      <c r="E4539" s="7">
        <v>190</v>
      </c>
      <c r="F4539" s="7">
        <v>23</v>
      </c>
      <c r="G4539" s="7">
        <v>0</v>
      </c>
      <c r="H4539" s="7">
        <f t="shared" si="630"/>
        <v>7</v>
      </c>
      <c r="I4539" s="16">
        <f t="shared" si="631"/>
        <v>45116</v>
      </c>
      <c r="J4539" s="17">
        <v>0.2407</v>
      </c>
      <c r="K4539" s="18">
        <f>G4539*结论【关键目标】!C$27*0.7735*0.001</f>
        <v>0</v>
      </c>
      <c r="L4539" s="5">
        <v>0</v>
      </c>
      <c r="M4539" s="5">
        <f>ABS(IF(L4539&lt;=0,L4539/耗电量关键数据!$B$6/1000,L4539/耗电量关键数据!$B$5/1000))</f>
        <v>0</v>
      </c>
      <c r="N4539" s="19">
        <f>耗电量关键数据!$B$14</f>
        <v>1.1688450000000001</v>
      </c>
      <c r="O4539" s="19">
        <f>耗电量关键数据!$B$15</f>
        <v>0.37403039999999999</v>
      </c>
      <c r="P4539" s="19">
        <f t="shared" si="632"/>
        <v>1.5428754000000002</v>
      </c>
      <c r="Q4539" s="19">
        <f t="shared" si="636"/>
        <v>0</v>
      </c>
      <c r="R4539" s="20">
        <f t="shared" si="633"/>
        <v>0</v>
      </c>
      <c r="S4539" s="20">
        <f t="shared" si="637"/>
        <v>0</v>
      </c>
      <c r="T4539" s="20">
        <f>IF((T4538+R4539)&lt;0,0,IF((T4538+R4539)&gt;结论【关键目标】!C$28,结论【关键目标】!C$28,T4538+R4539))</f>
        <v>17.371373800000001</v>
      </c>
      <c r="U4539" s="19">
        <f>IF((T4538+R4539)&lt;结论【关键目标】!$C$28,0,(发电量计算【计算逻辑页】!R4539+发电量计算【计算逻辑页】!T4538-结论【关键目标】!$C$28))</f>
        <v>0</v>
      </c>
      <c r="V4539" s="5">
        <f t="shared" si="634"/>
        <v>0</v>
      </c>
      <c r="W4539" s="5">
        <f t="shared" si="635"/>
        <v>0</v>
      </c>
      <c r="X4539" s="5">
        <f t="shared" si="638"/>
        <v>0</v>
      </c>
    </row>
    <row r="4540" spans="1:24" x14ac:dyDescent="0.15">
      <c r="A4540" s="7">
        <v>4539</v>
      </c>
      <c r="B4540" s="7">
        <v>7</v>
      </c>
      <c r="C4540" s="7">
        <v>9</v>
      </c>
      <c r="D4540" s="7">
        <v>3</v>
      </c>
      <c r="E4540" s="7">
        <v>190</v>
      </c>
      <c r="F4540" s="7">
        <v>21.9</v>
      </c>
      <c r="G4540" s="7">
        <v>0</v>
      </c>
      <c r="H4540" s="7">
        <f t="shared" si="630"/>
        <v>7</v>
      </c>
      <c r="I4540" s="16">
        <f t="shared" si="631"/>
        <v>45116</v>
      </c>
      <c r="J4540" s="17">
        <v>0.2407</v>
      </c>
      <c r="K4540" s="18">
        <f>G4540*结论【关键目标】!C$27*0.7735*0.001</f>
        <v>0</v>
      </c>
      <c r="L4540" s="5">
        <v>0</v>
      </c>
      <c r="M4540" s="5">
        <f>ABS(IF(L4540&lt;=0,L4540/耗电量关键数据!$B$6/1000,L4540/耗电量关键数据!$B$5/1000))</f>
        <v>0</v>
      </c>
      <c r="N4540" s="19">
        <f>耗电量关键数据!$B$14</f>
        <v>1.1688450000000001</v>
      </c>
      <c r="O4540" s="19">
        <f>耗电量关键数据!$B$15</f>
        <v>0.37403039999999999</v>
      </c>
      <c r="P4540" s="19">
        <f t="shared" si="632"/>
        <v>1.5428754000000002</v>
      </c>
      <c r="Q4540" s="19">
        <f t="shared" si="636"/>
        <v>0</v>
      </c>
      <c r="R4540" s="20">
        <f t="shared" si="633"/>
        <v>0</v>
      </c>
      <c r="S4540" s="20">
        <f t="shared" si="637"/>
        <v>0</v>
      </c>
      <c r="T4540" s="20">
        <f>IF((T4539+R4540)&lt;0,0,IF((T4539+R4540)&gt;结论【关键目标】!C$28,结论【关键目标】!C$28,T4539+R4540))</f>
        <v>17.371373800000001</v>
      </c>
      <c r="U4540" s="19">
        <f>IF((T4539+R4540)&lt;结论【关键目标】!$C$28,0,(发电量计算【计算逻辑页】!R4540+发电量计算【计算逻辑页】!T4539-结论【关键目标】!$C$28))</f>
        <v>0</v>
      </c>
      <c r="V4540" s="5">
        <f t="shared" si="634"/>
        <v>0</v>
      </c>
      <c r="W4540" s="5">
        <f t="shared" si="635"/>
        <v>0</v>
      </c>
      <c r="X4540" s="5">
        <f t="shared" si="638"/>
        <v>0</v>
      </c>
    </row>
    <row r="4541" spans="1:24" x14ac:dyDescent="0.15">
      <c r="A4541" s="7">
        <v>4540</v>
      </c>
      <c r="B4541" s="7">
        <v>7</v>
      </c>
      <c r="C4541" s="7">
        <v>9</v>
      </c>
      <c r="D4541" s="7">
        <v>4</v>
      </c>
      <c r="E4541" s="7">
        <v>190</v>
      </c>
      <c r="F4541" s="7">
        <v>22</v>
      </c>
      <c r="G4541" s="7">
        <v>0</v>
      </c>
      <c r="H4541" s="7">
        <f t="shared" si="630"/>
        <v>7</v>
      </c>
      <c r="I4541" s="16">
        <f t="shared" si="631"/>
        <v>45116</v>
      </c>
      <c r="J4541" s="17">
        <v>0.2407</v>
      </c>
      <c r="K4541" s="18">
        <f>G4541*结论【关键目标】!C$27*0.7735*0.001</f>
        <v>0</v>
      </c>
      <c r="L4541" s="5">
        <v>0</v>
      </c>
      <c r="M4541" s="5">
        <f>ABS(IF(L4541&lt;=0,L4541/耗电量关键数据!$B$6/1000,L4541/耗电量关键数据!$B$5/1000))</f>
        <v>0</v>
      </c>
      <c r="N4541" s="19">
        <f>耗电量关键数据!$B$14</f>
        <v>1.1688450000000001</v>
      </c>
      <c r="O4541" s="19">
        <f>耗电量关键数据!$B$15</f>
        <v>0.37403039999999999</v>
      </c>
      <c r="P4541" s="19">
        <f t="shared" si="632"/>
        <v>1.5428754000000002</v>
      </c>
      <c r="Q4541" s="19">
        <f t="shared" si="636"/>
        <v>0</v>
      </c>
      <c r="R4541" s="20">
        <f t="shared" si="633"/>
        <v>0</v>
      </c>
      <c r="S4541" s="20">
        <f t="shared" si="637"/>
        <v>0</v>
      </c>
      <c r="T4541" s="20">
        <f>IF((T4540+R4541)&lt;0,0,IF((T4540+R4541)&gt;结论【关键目标】!C$28,结论【关键目标】!C$28,T4540+R4541))</f>
        <v>17.371373800000001</v>
      </c>
      <c r="U4541" s="19">
        <f>IF((T4540+R4541)&lt;结论【关键目标】!$C$28,0,(发电量计算【计算逻辑页】!R4541+发电量计算【计算逻辑页】!T4540-结论【关键目标】!$C$28))</f>
        <v>0</v>
      </c>
      <c r="V4541" s="5">
        <f t="shared" si="634"/>
        <v>0</v>
      </c>
      <c r="W4541" s="5">
        <f t="shared" si="635"/>
        <v>0</v>
      </c>
      <c r="X4541" s="5">
        <f t="shared" si="638"/>
        <v>0</v>
      </c>
    </row>
    <row r="4542" spans="1:24" x14ac:dyDescent="0.15">
      <c r="A4542" s="7">
        <v>4541</v>
      </c>
      <c r="B4542" s="7">
        <v>7</v>
      </c>
      <c r="C4542" s="7">
        <v>9</v>
      </c>
      <c r="D4542" s="7">
        <v>5</v>
      </c>
      <c r="E4542" s="7">
        <v>190</v>
      </c>
      <c r="F4542" s="7">
        <v>22</v>
      </c>
      <c r="G4542" s="7">
        <v>8.3000000000000007</v>
      </c>
      <c r="H4542" s="7">
        <f t="shared" si="630"/>
        <v>7</v>
      </c>
      <c r="I4542" s="16">
        <f t="shared" si="631"/>
        <v>45116</v>
      </c>
      <c r="J4542" s="17">
        <v>0.2407</v>
      </c>
      <c r="K4542" s="18">
        <f>G4542*结论【关键目标】!C$27*0.7735*0.001</f>
        <v>0.77040600000000004</v>
      </c>
      <c r="L4542" s="5">
        <v>0</v>
      </c>
      <c r="M4542" s="5">
        <f>ABS(IF(L4542&lt;=0,L4542/耗电量关键数据!$B$6/1000,L4542/耗电量关键数据!$B$5/1000))</f>
        <v>0</v>
      </c>
      <c r="N4542" s="19">
        <f>耗电量关键数据!$B$14</f>
        <v>1.1688450000000001</v>
      </c>
      <c r="O4542" s="19">
        <f>耗电量关键数据!$B$15</f>
        <v>0.37403039999999999</v>
      </c>
      <c r="P4542" s="19">
        <f t="shared" si="632"/>
        <v>1.5428754000000002</v>
      </c>
      <c r="Q4542" s="19">
        <f t="shared" si="636"/>
        <v>0</v>
      </c>
      <c r="R4542" s="20">
        <f t="shared" si="633"/>
        <v>0.77040600000000004</v>
      </c>
      <c r="S4542" s="20">
        <f t="shared" si="637"/>
        <v>0</v>
      </c>
      <c r="T4542" s="20">
        <f>IF((T4541+R4542)&lt;0,0,IF((T4541+R4542)&gt;结论【关键目标】!C$28,结论【关键目标】!C$28,T4541+R4542))</f>
        <v>18.141779800000002</v>
      </c>
      <c r="U4542" s="19">
        <f>IF((T4541+R4542)&lt;结论【关键目标】!$C$28,0,(发电量计算【计算逻辑页】!R4542+发电量计算【计算逻辑页】!T4541-结论【关键目标】!$C$28))</f>
        <v>0</v>
      </c>
      <c r="V4542" s="5">
        <f t="shared" si="634"/>
        <v>0</v>
      </c>
      <c r="W4542" s="5">
        <f t="shared" si="635"/>
        <v>0.18543672420000001</v>
      </c>
      <c r="X4542" s="5">
        <f t="shared" si="638"/>
        <v>0</v>
      </c>
    </row>
    <row r="4543" spans="1:24" x14ac:dyDescent="0.15">
      <c r="A4543" s="7">
        <v>4542</v>
      </c>
      <c r="B4543" s="7">
        <v>7</v>
      </c>
      <c r="C4543" s="7">
        <v>9</v>
      </c>
      <c r="D4543" s="7">
        <v>6</v>
      </c>
      <c r="E4543" s="7">
        <v>190</v>
      </c>
      <c r="F4543" s="7">
        <v>21.7</v>
      </c>
      <c r="G4543" s="7">
        <v>106.5</v>
      </c>
      <c r="H4543" s="7">
        <f t="shared" si="630"/>
        <v>7</v>
      </c>
      <c r="I4543" s="16">
        <f t="shared" si="631"/>
        <v>45116</v>
      </c>
      <c r="J4543" s="17">
        <v>0.2407</v>
      </c>
      <c r="K4543" s="18">
        <f>G4543*结论【关键目标】!C$27*0.7735*0.001</f>
        <v>9.8853299999999997</v>
      </c>
      <c r="L4543" s="5">
        <v>0</v>
      </c>
      <c r="M4543" s="5">
        <f>ABS(IF(L4543&lt;=0,L4543/耗电量关键数据!$B$6/1000,L4543/耗电量关键数据!$B$5/1000))</f>
        <v>0</v>
      </c>
      <c r="N4543" s="19">
        <f>耗电量关键数据!$B$14</f>
        <v>1.1688450000000001</v>
      </c>
      <c r="O4543" s="19">
        <f>耗电量关键数据!$B$15</f>
        <v>0.37403039999999999</v>
      </c>
      <c r="P4543" s="19">
        <f t="shared" si="632"/>
        <v>1.5428754000000002</v>
      </c>
      <c r="Q4543" s="19">
        <f t="shared" si="636"/>
        <v>0</v>
      </c>
      <c r="R4543" s="20">
        <f t="shared" si="633"/>
        <v>9.8853299999999997</v>
      </c>
      <c r="S4543" s="20">
        <f t="shared" si="637"/>
        <v>0</v>
      </c>
      <c r="T4543" s="20">
        <f>IF((T4542+R4543)&lt;0,0,IF((T4542+R4543)&gt;结论【关键目标】!C$28,结论【关键目标】!C$28,T4542+R4543))</f>
        <v>22</v>
      </c>
      <c r="U4543" s="19">
        <f>IF((T4542+R4543)&lt;结论【关键目标】!$C$28,0,(发电量计算【计算逻辑页】!R4543+发电量计算【计算逻辑页】!T4542-结论【关键目标】!$C$28))</f>
        <v>6.0271098000000016</v>
      </c>
      <c r="V4543" s="5">
        <f t="shared" si="634"/>
        <v>0</v>
      </c>
      <c r="W4543" s="5">
        <f t="shared" si="635"/>
        <v>0.37137010878000004</v>
      </c>
      <c r="X4543" s="5">
        <f t="shared" si="638"/>
        <v>0</v>
      </c>
    </row>
    <row r="4544" spans="1:24" x14ac:dyDescent="0.15">
      <c r="A4544" s="7">
        <v>4543</v>
      </c>
      <c r="B4544" s="7">
        <v>7</v>
      </c>
      <c r="C4544" s="7">
        <v>9</v>
      </c>
      <c r="D4544" s="7">
        <v>7</v>
      </c>
      <c r="E4544" s="7">
        <v>190</v>
      </c>
      <c r="F4544" s="7">
        <v>22</v>
      </c>
      <c r="G4544" s="7">
        <v>173.6</v>
      </c>
      <c r="H4544" s="7">
        <f t="shared" si="630"/>
        <v>7</v>
      </c>
      <c r="I4544" s="16">
        <f t="shared" si="631"/>
        <v>45116</v>
      </c>
      <c r="J4544" s="17">
        <v>0.2407</v>
      </c>
      <c r="K4544" s="18">
        <f>G4544*结论【关键目标】!C$27*0.7735*0.001</f>
        <v>16.113551999999999</v>
      </c>
      <c r="L4544" s="5">
        <v>0</v>
      </c>
      <c r="M4544" s="5">
        <f>ABS(IF(L4544&lt;=0,L4544/耗电量关键数据!$B$6/1000,L4544/耗电量关键数据!$B$5/1000))</f>
        <v>0</v>
      </c>
      <c r="N4544" s="19">
        <f>耗电量关键数据!$B$14</f>
        <v>1.1688450000000001</v>
      </c>
      <c r="O4544" s="19">
        <f>耗电量关键数据!$B$15</f>
        <v>0.37403039999999999</v>
      </c>
      <c r="P4544" s="19">
        <f t="shared" si="632"/>
        <v>1.5428754000000002</v>
      </c>
      <c r="Q4544" s="19">
        <f t="shared" si="636"/>
        <v>0</v>
      </c>
      <c r="R4544" s="20">
        <f t="shared" si="633"/>
        <v>16.113551999999999</v>
      </c>
      <c r="S4544" s="20">
        <f t="shared" si="637"/>
        <v>0</v>
      </c>
      <c r="T4544" s="20">
        <f>IF((T4543+R4544)&lt;0,0,IF((T4543+R4544)&gt;结论【关键目标】!C$28,结论【关键目标】!C$28,T4543+R4544))</f>
        <v>22</v>
      </c>
      <c r="U4544" s="19">
        <f>IF((T4543+R4544)&lt;结论【关键目标】!$C$28,0,(发电量计算【计算逻辑页】!R4544+发电量计算【计算逻辑页】!T4543-结论【关键目标】!$C$28))</f>
        <v>16.113551999999999</v>
      </c>
      <c r="V4544" s="5">
        <f t="shared" si="634"/>
        <v>0</v>
      </c>
      <c r="W4544" s="5">
        <f t="shared" si="635"/>
        <v>0.37137010878000004</v>
      </c>
      <c r="X4544" s="5">
        <f t="shared" si="638"/>
        <v>0</v>
      </c>
    </row>
    <row r="4545" spans="1:24" x14ac:dyDescent="0.15">
      <c r="A4545" s="7">
        <v>4544</v>
      </c>
      <c r="B4545" s="7">
        <v>7</v>
      </c>
      <c r="C4545" s="7">
        <v>9</v>
      </c>
      <c r="D4545" s="7">
        <v>8</v>
      </c>
      <c r="E4545" s="7">
        <v>190</v>
      </c>
      <c r="F4545" s="7">
        <v>22</v>
      </c>
      <c r="G4545" s="7">
        <v>249.5</v>
      </c>
      <c r="H4545" s="7">
        <f t="shared" si="630"/>
        <v>7</v>
      </c>
      <c r="I4545" s="16">
        <f t="shared" si="631"/>
        <v>45116</v>
      </c>
      <c r="J4545" s="17">
        <v>0.70809999999999995</v>
      </c>
      <c r="K4545" s="18">
        <f>G4545*结论【关键目标】!C$27*0.7735*0.001</f>
        <v>23.15859</v>
      </c>
      <c r="L4545" s="5">
        <v>0</v>
      </c>
      <c r="M4545" s="5">
        <f>ABS(IF(L4545&lt;=0,L4545/耗电量关键数据!$B$6/1000,L4545/耗电量关键数据!$B$5/1000))</f>
        <v>0</v>
      </c>
      <c r="N4545" s="19">
        <f>耗电量关键数据!$B$14</f>
        <v>1.1688450000000001</v>
      </c>
      <c r="O4545" s="19">
        <f>耗电量关键数据!$B$15</f>
        <v>0.37403039999999999</v>
      </c>
      <c r="P4545" s="19">
        <f t="shared" si="632"/>
        <v>1.5428754000000002</v>
      </c>
      <c r="Q4545" s="19">
        <f t="shared" si="636"/>
        <v>0</v>
      </c>
      <c r="R4545" s="20">
        <f t="shared" si="633"/>
        <v>23.15859</v>
      </c>
      <c r="S4545" s="20">
        <f t="shared" si="637"/>
        <v>0</v>
      </c>
      <c r="T4545" s="20">
        <f>IF((T4544+R4545)&lt;0,0,IF((T4544+R4545)&gt;结论【关键目标】!C$28,结论【关键目标】!C$28,T4544+R4545))</f>
        <v>22</v>
      </c>
      <c r="U4545" s="19">
        <f>IF((T4544+R4545)&lt;结论【关键目标】!$C$28,0,(发电量计算【计算逻辑页】!R4545+发电量计算【计算逻辑页】!T4544-结论【关键目标】!$C$28))</f>
        <v>23.158590000000004</v>
      </c>
      <c r="V4545" s="5">
        <f t="shared" si="634"/>
        <v>8.1055065000000006</v>
      </c>
      <c r="W4545" s="5">
        <f t="shared" si="635"/>
        <v>1.0925100707400002</v>
      </c>
      <c r="X4545" s="5">
        <f t="shared" si="638"/>
        <v>0</v>
      </c>
    </row>
    <row r="4546" spans="1:24" x14ac:dyDescent="0.15">
      <c r="A4546" s="7">
        <v>4545</v>
      </c>
      <c r="B4546" s="7">
        <v>7</v>
      </c>
      <c r="C4546" s="7">
        <v>9</v>
      </c>
      <c r="D4546" s="7">
        <v>9</v>
      </c>
      <c r="E4546" s="7">
        <v>190</v>
      </c>
      <c r="F4546" s="7">
        <v>23.1</v>
      </c>
      <c r="G4546" s="7">
        <v>407.2</v>
      </c>
      <c r="H4546" s="7">
        <f t="shared" ref="H4546:H4609" si="639">WEEKDAY(I:I,2)</f>
        <v>7</v>
      </c>
      <c r="I4546" s="16">
        <f t="shared" ref="I4546:I4609" si="640">DATE(2023,B4546,C4546)</f>
        <v>45116</v>
      </c>
      <c r="J4546" s="17">
        <v>0.70809999999999995</v>
      </c>
      <c r="K4546" s="18">
        <f>G4546*结论【关键目标】!C$27*0.7735*0.001</f>
        <v>37.796303999999999</v>
      </c>
      <c r="L4546" s="5">
        <v>0</v>
      </c>
      <c r="M4546" s="5">
        <f>ABS(IF(L4546&lt;=0,L4546/耗电量关键数据!$B$6/1000,L4546/耗电量关键数据!$B$5/1000))</f>
        <v>0</v>
      </c>
      <c r="N4546" s="19">
        <f>耗电量关键数据!$B$14</f>
        <v>1.1688450000000001</v>
      </c>
      <c r="O4546" s="19">
        <f>耗电量关键数据!$B$15</f>
        <v>0.37403039999999999</v>
      </c>
      <c r="P4546" s="19">
        <f t="shared" ref="P4546:P4609" si="641">M4546+N4546+O4546</f>
        <v>1.5428754000000002</v>
      </c>
      <c r="Q4546" s="19">
        <f t="shared" si="636"/>
        <v>0</v>
      </c>
      <c r="R4546" s="20">
        <f t="shared" ref="R4546:R4609" si="642">K4546-Q4546</f>
        <v>37.796303999999999</v>
      </c>
      <c r="S4546" s="20">
        <f t="shared" si="637"/>
        <v>0</v>
      </c>
      <c r="T4546" s="20">
        <f>IF((T4545+R4546)&lt;0,0,IF((T4545+R4546)&gt;结论【关键目标】!C$28,结论【关键目标】!C$28,T4545+R4546))</f>
        <v>22</v>
      </c>
      <c r="U4546" s="19">
        <f>IF((T4545+R4546)&lt;结论【关键目标】!$C$28,0,(发电量计算【计算逻辑页】!R4546+发电量计算【计算逻辑页】!T4545-结论【关键目标】!$C$28))</f>
        <v>37.796303999999999</v>
      </c>
      <c r="V4546" s="5">
        <f t="shared" ref="V4546:V4609" si="643">IF(J4546&gt;0.35,U4546*0.35,0)</f>
        <v>13.228706399999998</v>
      </c>
      <c r="W4546" s="5">
        <f t="shared" ref="W4546:W4609" si="644">IF(P4546&gt;K4546,K4546*J4546,P4546*J4546)</f>
        <v>1.0925100707400002</v>
      </c>
      <c r="X4546" s="5">
        <f t="shared" si="638"/>
        <v>0</v>
      </c>
    </row>
    <row r="4547" spans="1:24" x14ac:dyDescent="0.15">
      <c r="A4547" s="7">
        <v>4546</v>
      </c>
      <c r="B4547" s="7">
        <v>7</v>
      </c>
      <c r="C4547" s="7">
        <v>9</v>
      </c>
      <c r="D4547" s="7">
        <v>10</v>
      </c>
      <c r="E4547" s="7">
        <v>190</v>
      </c>
      <c r="F4547" s="7">
        <v>24</v>
      </c>
      <c r="G4547" s="7">
        <v>469.8</v>
      </c>
      <c r="H4547" s="7">
        <f t="shared" si="639"/>
        <v>7</v>
      </c>
      <c r="I4547" s="16">
        <f t="shared" si="640"/>
        <v>45116</v>
      </c>
      <c r="J4547" s="17">
        <v>0.70809999999999995</v>
      </c>
      <c r="K4547" s="18">
        <f>G4547*结论【关键目标】!C$27*0.7735*0.001</f>
        <v>43.606835999999994</v>
      </c>
      <c r="L4547" s="5">
        <v>0</v>
      </c>
      <c r="M4547" s="5">
        <f>ABS(IF(L4547&lt;=0,L4547/耗电量关键数据!$B$6/1000,L4547/耗电量关键数据!$B$5/1000))</f>
        <v>0</v>
      </c>
      <c r="N4547" s="19">
        <f>耗电量关键数据!$B$14</f>
        <v>1.1688450000000001</v>
      </c>
      <c r="O4547" s="19">
        <f>耗电量关键数据!$B$15</f>
        <v>0.37403039999999999</v>
      </c>
      <c r="P4547" s="19">
        <f t="shared" si="641"/>
        <v>1.5428754000000002</v>
      </c>
      <c r="Q4547" s="19">
        <f t="shared" ref="Q4547:Q4610" si="645">IF(J4547&gt;0.8,P4547,0)</f>
        <v>0</v>
      </c>
      <c r="R4547" s="20">
        <f t="shared" si="642"/>
        <v>43.606835999999994</v>
      </c>
      <c r="S4547" s="20">
        <f t="shared" ref="S4547:S4610" si="646">IF(R4547&lt;0,ABS(R4547),0)</f>
        <v>0</v>
      </c>
      <c r="T4547" s="20">
        <f>IF((T4546+R4547)&lt;0,0,IF((T4546+R4547)&gt;结论【关键目标】!C$28,结论【关键目标】!C$28,T4546+R4547))</f>
        <v>22</v>
      </c>
      <c r="U4547" s="19">
        <f>IF((T4546+R4547)&lt;结论【关键目标】!$C$28,0,(发电量计算【计算逻辑页】!R4547+发电量计算【计算逻辑页】!T4546-结论【关键目标】!$C$28))</f>
        <v>43.606835999999987</v>
      </c>
      <c r="V4547" s="5">
        <f t="shared" si="643"/>
        <v>15.262392599999995</v>
      </c>
      <c r="W4547" s="5">
        <f t="shared" si="644"/>
        <v>1.0925100707400002</v>
      </c>
      <c r="X4547" s="5">
        <f t="shared" si="638"/>
        <v>0</v>
      </c>
    </row>
    <row r="4548" spans="1:24" x14ac:dyDescent="0.15">
      <c r="A4548" s="7">
        <v>4547</v>
      </c>
      <c r="B4548" s="7">
        <v>7</v>
      </c>
      <c r="C4548" s="7">
        <v>9</v>
      </c>
      <c r="D4548" s="7">
        <v>11</v>
      </c>
      <c r="E4548" s="7">
        <v>190</v>
      </c>
      <c r="F4548" s="7">
        <v>24</v>
      </c>
      <c r="G4548" s="7">
        <v>504.4</v>
      </c>
      <c r="H4548" s="7">
        <f t="shared" si="639"/>
        <v>7</v>
      </c>
      <c r="I4548" s="16">
        <f t="shared" si="640"/>
        <v>45116</v>
      </c>
      <c r="J4548" s="24">
        <v>1.3551</v>
      </c>
      <c r="K4548" s="18">
        <f>G4548*结论【关键目标】!C$27*0.7735*0.001</f>
        <v>46.818407999999998</v>
      </c>
      <c r="L4548" s="5">
        <v>0</v>
      </c>
      <c r="M4548" s="5">
        <f>ABS(IF(L4548&lt;=0,L4548/耗电量关键数据!$B$6/1000,L4548/耗电量关键数据!$B$5/1000))</f>
        <v>0</v>
      </c>
      <c r="N4548" s="19">
        <f>耗电量关键数据!$B$14</f>
        <v>1.1688450000000001</v>
      </c>
      <c r="O4548" s="19">
        <f>耗电量关键数据!$B$15</f>
        <v>0.37403039999999999</v>
      </c>
      <c r="P4548" s="19">
        <f t="shared" si="641"/>
        <v>1.5428754000000002</v>
      </c>
      <c r="Q4548" s="19">
        <f t="shared" si="645"/>
        <v>1.5428754000000002</v>
      </c>
      <c r="R4548" s="20">
        <f t="shared" si="642"/>
        <v>45.275532599999998</v>
      </c>
      <c r="S4548" s="20">
        <f t="shared" si="646"/>
        <v>0</v>
      </c>
      <c r="T4548" s="20">
        <f>IF((T4547+R4548)&lt;0,0,IF((T4547+R4548)&gt;结论【关键目标】!C$28,结论【关键目标】!C$28,T4547+R4548))</f>
        <v>22</v>
      </c>
      <c r="U4548" s="19">
        <f>IF((T4547+R4548)&lt;结论【关键目标】!$C$28,0,(发电量计算【计算逻辑页】!R4548+发电量计算【计算逻辑页】!T4547-结论【关键目标】!$C$28))</f>
        <v>45.275532599999991</v>
      </c>
      <c r="V4548" s="5">
        <f t="shared" si="643"/>
        <v>15.846436409999995</v>
      </c>
      <c r="W4548" s="5">
        <f t="shared" si="644"/>
        <v>2.0907504545400002</v>
      </c>
      <c r="X4548" s="5">
        <f t="shared" ref="X4548:X4611" si="647">(J4548-0.35)*IF(T4548&gt;S4548,S4548,T4548)</f>
        <v>0</v>
      </c>
    </row>
    <row r="4549" spans="1:24" x14ac:dyDescent="0.15">
      <c r="A4549" s="7">
        <v>4548</v>
      </c>
      <c r="B4549" s="7">
        <v>7</v>
      </c>
      <c r="C4549" s="7">
        <v>9</v>
      </c>
      <c r="D4549" s="7">
        <v>12</v>
      </c>
      <c r="E4549" s="7">
        <v>190</v>
      </c>
      <c r="F4549" s="7">
        <v>24.9</v>
      </c>
      <c r="G4549" s="7">
        <v>571.79999999999995</v>
      </c>
      <c r="H4549" s="7">
        <f t="shared" si="639"/>
        <v>7</v>
      </c>
      <c r="I4549" s="16">
        <f t="shared" si="640"/>
        <v>45116</v>
      </c>
      <c r="J4549" s="24">
        <v>1.3551</v>
      </c>
      <c r="K4549" s="18">
        <f>G4549*结论【关键目标】!C$27*0.7735*0.001</f>
        <v>53.074475999999997</v>
      </c>
      <c r="L4549" s="5">
        <v>0</v>
      </c>
      <c r="M4549" s="5">
        <f>ABS(IF(L4549&lt;=0,L4549/耗电量关键数据!$B$6/1000,L4549/耗电量关键数据!$B$5/1000))</f>
        <v>0</v>
      </c>
      <c r="N4549" s="19">
        <f>耗电量关键数据!$B$14</f>
        <v>1.1688450000000001</v>
      </c>
      <c r="O4549" s="19">
        <f>耗电量关键数据!$B$15</f>
        <v>0.37403039999999999</v>
      </c>
      <c r="P4549" s="19">
        <f t="shared" si="641"/>
        <v>1.5428754000000002</v>
      </c>
      <c r="Q4549" s="19">
        <f t="shared" si="645"/>
        <v>1.5428754000000002</v>
      </c>
      <c r="R4549" s="20">
        <f t="shared" si="642"/>
        <v>51.531600599999997</v>
      </c>
      <c r="S4549" s="20">
        <f t="shared" si="646"/>
        <v>0</v>
      </c>
      <c r="T4549" s="20">
        <f>IF((T4548+R4549)&lt;0,0,IF((T4548+R4549)&gt;结论【关键目标】!C$28,结论【关键目标】!C$28,T4548+R4549))</f>
        <v>22</v>
      </c>
      <c r="U4549" s="19">
        <f>IF((T4548+R4549)&lt;结论【关键目标】!$C$28,0,(发电量计算【计算逻辑页】!R4549+发电量计算【计算逻辑页】!T4548-结论【关键目标】!$C$28))</f>
        <v>51.53160059999999</v>
      </c>
      <c r="V4549" s="5">
        <f t="shared" si="643"/>
        <v>18.036060209999995</v>
      </c>
      <c r="W4549" s="5">
        <f t="shared" si="644"/>
        <v>2.0907504545400002</v>
      </c>
      <c r="X4549" s="5">
        <f t="shared" si="647"/>
        <v>0</v>
      </c>
    </row>
    <row r="4550" spans="1:24" x14ac:dyDescent="0.15">
      <c r="A4550" s="7">
        <v>4549</v>
      </c>
      <c r="B4550" s="7">
        <v>7</v>
      </c>
      <c r="C4550" s="7">
        <v>9</v>
      </c>
      <c r="D4550" s="7">
        <v>13</v>
      </c>
      <c r="E4550" s="7">
        <v>190</v>
      </c>
      <c r="F4550" s="7">
        <v>27</v>
      </c>
      <c r="G4550" s="7">
        <v>598.6</v>
      </c>
      <c r="H4550" s="7">
        <f t="shared" si="639"/>
        <v>7</v>
      </c>
      <c r="I4550" s="16">
        <f t="shared" si="640"/>
        <v>45116</v>
      </c>
      <c r="J4550" s="17">
        <v>1.2267999999999999</v>
      </c>
      <c r="K4550" s="18">
        <f>G4550*结论【关键目标】!C$27*0.7735*0.001</f>
        <v>55.562051999999994</v>
      </c>
      <c r="L4550" s="5">
        <v>0</v>
      </c>
      <c r="M4550" s="5">
        <f>ABS(IF(L4550&lt;=0,L4550/耗电量关键数据!$B$6/1000,L4550/耗电量关键数据!$B$5/1000))</f>
        <v>0</v>
      </c>
      <c r="N4550" s="19">
        <f>耗电量关键数据!$B$14</f>
        <v>1.1688450000000001</v>
      </c>
      <c r="O4550" s="19">
        <f>耗电量关键数据!$B$15</f>
        <v>0.37403039999999999</v>
      </c>
      <c r="P4550" s="19">
        <f t="shared" si="641"/>
        <v>1.5428754000000002</v>
      </c>
      <c r="Q4550" s="19">
        <f t="shared" si="645"/>
        <v>1.5428754000000002</v>
      </c>
      <c r="R4550" s="20">
        <f t="shared" si="642"/>
        <v>54.019176599999994</v>
      </c>
      <c r="S4550" s="20">
        <f t="shared" si="646"/>
        <v>0</v>
      </c>
      <c r="T4550" s="20">
        <f>IF((T4549+R4550)&lt;0,0,IF((T4549+R4550)&gt;结论【关键目标】!C$28,结论【关键目标】!C$28,T4549+R4550))</f>
        <v>22</v>
      </c>
      <c r="U4550" s="19">
        <f>IF((T4549+R4550)&lt;结论【关键目标】!$C$28,0,(发电量计算【计算逻辑页】!R4550+发电量计算【计算逻辑页】!T4549-结论【关键目标】!$C$28))</f>
        <v>54.019176599999994</v>
      </c>
      <c r="V4550" s="5">
        <f t="shared" si="643"/>
        <v>18.906711809999997</v>
      </c>
      <c r="W4550" s="5">
        <f t="shared" si="644"/>
        <v>1.89279954072</v>
      </c>
      <c r="X4550" s="5">
        <f t="shared" si="647"/>
        <v>0</v>
      </c>
    </row>
    <row r="4551" spans="1:24" x14ac:dyDescent="0.15">
      <c r="A4551" s="7">
        <v>4550</v>
      </c>
      <c r="B4551" s="7">
        <v>7</v>
      </c>
      <c r="C4551" s="7">
        <v>9</v>
      </c>
      <c r="D4551" s="7">
        <v>14</v>
      </c>
      <c r="E4551" s="7">
        <v>190</v>
      </c>
      <c r="F4551" s="7">
        <v>27</v>
      </c>
      <c r="G4551" s="7">
        <v>541.4</v>
      </c>
      <c r="H4551" s="7">
        <f t="shared" si="639"/>
        <v>7</v>
      </c>
      <c r="I4551" s="16">
        <f t="shared" si="640"/>
        <v>45116</v>
      </c>
      <c r="J4551" s="17">
        <v>1.2267999999999999</v>
      </c>
      <c r="K4551" s="18">
        <f>G4551*结论【关键目标】!C$27*0.7735*0.001</f>
        <v>50.252748000000004</v>
      </c>
      <c r="L4551" s="5">
        <v>0</v>
      </c>
      <c r="M4551" s="5">
        <f>ABS(IF(L4551&lt;=0,L4551/耗电量关键数据!$B$6/1000,L4551/耗电量关键数据!$B$5/1000))</f>
        <v>0</v>
      </c>
      <c r="N4551" s="19">
        <f>耗电量关键数据!$B$14</f>
        <v>1.1688450000000001</v>
      </c>
      <c r="O4551" s="19">
        <f>耗电量关键数据!$B$15</f>
        <v>0.37403039999999999</v>
      </c>
      <c r="P4551" s="19">
        <f t="shared" si="641"/>
        <v>1.5428754000000002</v>
      </c>
      <c r="Q4551" s="19">
        <f t="shared" si="645"/>
        <v>1.5428754000000002</v>
      </c>
      <c r="R4551" s="20">
        <f t="shared" si="642"/>
        <v>48.709872600000004</v>
      </c>
      <c r="S4551" s="20">
        <f t="shared" si="646"/>
        <v>0</v>
      </c>
      <c r="T4551" s="20">
        <f>IF((T4550+R4551)&lt;0,0,IF((T4550+R4551)&gt;结论【关键目标】!C$28,结论【关键目标】!C$28,T4550+R4551))</f>
        <v>22</v>
      </c>
      <c r="U4551" s="19">
        <f>IF((T4550+R4551)&lt;结论【关键目标】!$C$28,0,(发电量计算【计算逻辑页】!R4551+发电量计算【计算逻辑页】!T4550-结论【关键目标】!$C$28))</f>
        <v>48.709872600000011</v>
      </c>
      <c r="V4551" s="5">
        <f t="shared" si="643"/>
        <v>17.048455410000003</v>
      </c>
      <c r="W4551" s="5">
        <f t="shared" si="644"/>
        <v>1.89279954072</v>
      </c>
      <c r="X4551" s="5">
        <f t="shared" si="647"/>
        <v>0</v>
      </c>
    </row>
    <row r="4552" spans="1:24" x14ac:dyDescent="0.15">
      <c r="A4552" s="7">
        <v>4551</v>
      </c>
      <c r="B4552" s="7">
        <v>7</v>
      </c>
      <c r="C4552" s="7">
        <v>9</v>
      </c>
      <c r="D4552" s="7">
        <v>15</v>
      </c>
      <c r="E4552" s="7">
        <v>190</v>
      </c>
      <c r="F4552" s="7">
        <v>27.1</v>
      </c>
      <c r="G4552" s="7">
        <v>440.4</v>
      </c>
      <c r="H4552" s="7">
        <f t="shared" si="639"/>
        <v>7</v>
      </c>
      <c r="I4552" s="16">
        <f t="shared" si="640"/>
        <v>45116</v>
      </c>
      <c r="J4552" s="17">
        <v>1.2267999999999999</v>
      </c>
      <c r="K4552" s="18">
        <f>G4552*结论【关键目标】!C$27*0.7735*0.001</f>
        <v>40.877928000000004</v>
      </c>
      <c r="L4552" s="5">
        <v>0</v>
      </c>
      <c r="M4552" s="5">
        <f>ABS(IF(L4552&lt;=0,L4552/耗电量关键数据!$B$6/1000,L4552/耗电量关键数据!$B$5/1000))</f>
        <v>0</v>
      </c>
      <c r="N4552" s="19">
        <f>耗电量关键数据!$B$14</f>
        <v>1.1688450000000001</v>
      </c>
      <c r="O4552" s="19">
        <f>耗电量关键数据!$B$15</f>
        <v>0.37403039999999999</v>
      </c>
      <c r="P4552" s="19">
        <f t="shared" si="641"/>
        <v>1.5428754000000002</v>
      </c>
      <c r="Q4552" s="19">
        <f t="shared" si="645"/>
        <v>1.5428754000000002</v>
      </c>
      <c r="R4552" s="20">
        <f t="shared" si="642"/>
        <v>39.335052600000004</v>
      </c>
      <c r="S4552" s="20">
        <f t="shared" si="646"/>
        <v>0</v>
      </c>
      <c r="T4552" s="20">
        <f>IF((T4551+R4552)&lt;0,0,IF((T4551+R4552)&gt;结论【关键目标】!C$28,结论【关键目标】!C$28,T4551+R4552))</f>
        <v>22</v>
      </c>
      <c r="U4552" s="19">
        <f>IF((T4551+R4552)&lt;结论【关键目标】!$C$28,0,(发电量计算【计算逻辑页】!R4552+发电量计算【计算逻辑页】!T4551-结论【关键目标】!$C$28))</f>
        <v>39.335052600000004</v>
      </c>
      <c r="V4552" s="5">
        <f t="shared" si="643"/>
        <v>13.767268410000002</v>
      </c>
      <c r="W4552" s="5">
        <f t="shared" si="644"/>
        <v>1.89279954072</v>
      </c>
      <c r="X4552" s="5">
        <f t="shared" si="647"/>
        <v>0</v>
      </c>
    </row>
    <row r="4553" spans="1:24" x14ac:dyDescent="0.15">
      <c r="A4553" s="7">
        <v>4552</v>
      </c>
      <c r="B4553" s="7">
        <v>7</v>
      </c>
      <c r="C4553" s="7">
        <v>9</v>
      </c>
      <c r="D4553" s="7">
        <v>16</v>
      </c>
      <c r="E4553" s="7">
        <v>190</v>
      </c>
      <c r="F4553" s="7">
        <v>29</v>
      </c>
      <c r="G4553" s="7">
        <v>332.6</v>
      </c>
      <c r="H4553" s="7">
        <f t="shared" si="639"/>
        <v>7</v>
      </c>
      <c r="I4553" s="16">
        <f t="shared" si="640"/>
        <v>45116</v>
      </c>
      <c r="J4553" s="24">
        <v>1.3551</v>
      </c>
      <c r="K4553" s="18">
        <f>G4553*结论【关键目标】!C$27*0.7735*0.001</f>
        <v>30.871931999999997</v>
      </c>
      <c r="L4553" s="5">
        <v>0</v>
      </c>
      <c r="M4553" s="5">
        <f>ABS(IF(L4553&lt;=0,L4553/耗电量关键数据!$B$6/1000,L4553/耗电量关键数据!$B$5/1000))</f>
        <v>0</v>
      </c>
      <c r="N4553" s="19">
        <f>耗电量关键数据!$B$14</f>
        <v>1.1688450000000001</v>
      </c>
      <c r="O4553" s="19">
        <f>耗电量关键数据!$B$15</f>
        <v>0.37403039999999999</v>
      </c>
      <c r="P4553" s="19">
        <f t="shared" si="641"/>
        <v>1.5428754000000002</v>
      </c>
      <c r="Q4553" s="19">
        <f t="shared" si="645"/>
        <v>1.5428754000000002</v>
      </c>
      <c r="R4553" s="20">
        <f t="shared" si="642"/>
        <v>29.329056599999998</v>
      </c>
      <c r="S4553" s="20">
        <f t="shared" si="646"/>
        <v>0</v>
      </c>
      <c r="T4553" s="20">
        <f>IF((T4552+R4553)&lt;0,0,IF((T4552+R4553)&gt;结论【关键目标】!C$28,结论【关键目标】!C$28,T4552+R4553))</f>
        <v>22</v>
      </c>
      <c r="U4553" s="19">
        <f>IF((T4552+R4553)&lt;结论【关键目标】!$C$28,0,(发电量计算【计算逻辑页】!R4553+发电量计算【计算逻辑页】!T4552-结论【关键目标】!$C$28))</f>
        <v>29.329056600000001</v>
      </c>
      <c r="V4553" s="5">
        <f t="shared" si="643"/>
        <v>10.26516981</v>
      </c>
      <c r="W4553" s="5">
        <f t="shared" si="644"/>
        <v>2.0907504545400002</v>
      </c>
      <c r="X4553" s="5">
        <f t="shared" si="647"/>
        <v>0</v>
      </c>
    </row>
    <row r="4554" spans="1:24" x14ac:dyDescent="0.15">
      <c r="A4554" s="7">
        <v>4553</v>
      </c>
      <c r="B4554" s="7">
        <v>7</v>
      </c>
      <c r="C4554" s="7">
        <v>9</v>
      </c>
      <c r="D4554" s="7">
        <v>17</v>
      </c>
      <c r="E4554" s="7">
        <v>190</v>
      </c>
      <c r="F4554" s="7">
        <v>29</v>
      </c>
      <c r="G4554" s="7">
        <v>232.5</v>
      </c>
      <c r="H4554" s="7">
        <f t="shared" si="639"/>
        <v>7</v>
      </c>
      <c r="I4554" s="16">
        <f t="shared" si="640"/>
        <v>45116</v>
      </c>
      <c r="J4554" s="17">
        <v>0.70809999999999995</v>
      </c>
      <c r="K4554" s="18">
        <f>G4554*结论【关键目标】!C$27*0.7735*0.001</f>
        <v>21.580649999999999</v>
      </c>
      <c r="L4554" s="5">
        <v>0</v>
      </c>
      <c r="M4554" s="5">
        <f>ABS(IF(L4554&lt;=0,L4554/耗电量关键数据!$B$6/1000,L4554/耗电量关键数据!$B$5/1000))</f>
        <v>0</v>
      </c>
      <c r="N4554" s="19">
        <f>耗电量关键数据!$B$14</f>
        <v>1.1688450000000001</v>
      </c>
      <c r="O4554" s="19">
        <f>耗电量关键数据!$B$15</f>
        <v>0.37403039999999999</v>
      </c>
      <c r="P4554" s="19">
        <f t="shared" si="641"/>
        <v>1.5428754000000002</v>
      </c>
      <c r="Q4554" s="19">
        <f t="shared" si="645"/>
        <v>0</v>
      </c>
      <c r="R4554" s="20">
        <f t="shared" si="642"/>
        <v>21.580649999999999</v>
      </c>
      <c r="S4554" s="20">
        <f t="shared" si="646"/>
        <v>0</v>
      </c>
      <c r="T4554" s="20">
        <f>IF((T4553+R4554)&lt;0,0,IF((T4553+R4554)&gt;结论【关键目标】!C$28,结论【关键目标】!C$28,T4553+R4554))</f>
        <v>22</v>
      </c>
      <c r="U4554" s="19">
        <f>IF((T4553+R4554)&lt;结论【关键目标】!$C$28,0,(发电量计算【计算逻辑页】!R4554+发电量计算【计算逻辑页】!T4553-结论【关键目标】!$C$28))</f>
        <v>21.580649999999999</v>
      </c>
      <c r="V4554" s="5">
        <f t="shared" si="643"/>
        <v>7.5532274999999993</v>
      </c>
      <c r="W4554" s="5">
        <f t="shared" si="644"/>
        <v>1.0925100707400002</v>
      </c>
      <c r="X4554" s="5">
        <f t="shared" si="647"/>
        <v>0</v>
      </c>
    </row>
    <row r="4555" spans="1:24" x14ac:dyDescent="0.15">
      <c r="A4555" s="7">
        <v>4554</v>
      </c>
      <c r="B4555" s="7">
        <v>7</v>
      </c>
      <c r="C4555" s="7">
        <v>9</v>
      </c>
      <c r="D4555" s="7">
        <v>18</v>
      </c>
      <c r="E4555" s="7">
        <v>190</v>
      </c>
      <c r="F4555" s="7">
        <v>28.8</v>
      </c>
      <c r="G4555" s="7">
        <v>97.1</v>
      </c>
      <c r="H4555" s="7">
        <f t="shared" si="639"/>
        <v>7</v>
      </c>
      <c r="I4555" s="16">
        <f t="shared" si="640"/>
        <v>45116</v>
      </c>
      <c r="J4555" s="17">
        <v>0.70809999999999995</v>
      </c>
      <c r="K4555" s="18">
        <f>G4555*结论【关键目标】!C$27*0.7735*0.001</f>
        <v>9.0128219999999999</v>
      </c>
      <c r="L4555" s="5">
        <v>0</v>
      </c>
      <c r="M4555" s="5">
        <f>ABS(IF(L4555&lt;=0,L4555/耗电量关键数据!$B$6/1000,L4555/耗电量关键数据!$B$5/1000))</f>
        <v>0</v>
      </c>
      <c r="N4555" s="19">
        <f>耗电量关键数据!$B$14</f>
        <v>1.1688450000000001</v>
      </c>
      <c r="O4555" s="19">
        <f>耗电量关键数据!$B$15</f>
        <v>0.37403039999999999</v>
      </c>
      <c r="P4555" s="19">
        <f t="shared" si="641"/>
        <v>1.5428754000000002</v>
      </c>
      <c r="Q4555" s="19">
        <f t="shared" si="645"/>
        <v>0</v>
      </c>
      <c r="R4555" s="20">
        <f t="shared" si="642"/>
        <v>9.0128219999999999</v>
      </c>
      <c r="S4555" s="20">
        <f t="shared" si="646"/>
        <v>0</v>
      </c>
      <c r="T4555" s="20">
        <f>IF((T4554+R4555)&lt;0,0,IF((T4554+R4555)&gt;结论【关键目标】!C$28,结论【关键目标】!C$28,T4554+R4555))</f>
        <v>22</v>
      </c>
      <c r="U4555" s="19">
        <f>IF((T4554+R4555)&lt;结论【关键目标】!$C$28,0,(发电量计算【计算逻辑页】!R4555+发电量计算【计算逻辑页】!T4554-结论【关键目标】!$C$28))</f>
        <v>9.0128219999999999</v>
      </c>
      <c r="V4555" s="5">
        <f t="shared" si="643"/>
        <v>3.1544876999999998</v>
      </c>
      <c r="W4555" s="5">
        <f t="shared" si="644"/>
        <v>1.0925100707400002</v>
      </c>
      <c r="X4555" s="5">
        <f t="shared" si="647"/>
        <v>0</v>
      </c>
    </row>
    <row r="4556" spans="1:24" x14ac:dyDescent="0.15">
      <c r="A4556" s="7">
        <v>4555</v>
      </c>
      <c r="B4556" s="7">
        <v>7</v>
      </c>
      <c r="C4556" s="7">
        <v>9</v>
      </c>
      <c r="D4556" s="7">
        <v>19</v>
      </c>
      <c r="E4556" s="7">
        <v>190</v>
      </c>
      <c r="F4556" s="7">
        <v>29</v>
      </c>
      <c r="G4556" s="7">
        <v>0</v>
      </c>
      <c r="H4556" s="7">
        <f t="shared" si="639"/>
        <v>7</v>
      </c>
      <c r="I4556" s="16">
        <f t="shared" si="640"/>
        <v>45116</v>
      </c>
      <c r="J4556" s="17">
        <v>1.2267999999999999</v>
      </c>
      <c r="K4556" s="18">
        <f>G4556*结论【关键目标】!C$27*0.7735*0.001</f>
        <v>0</v>
      </c>
      <c r="L4556" s="5">
        <v>0</v>
      </c>
      <c r="M4556" s="5">
        <f>ABS(IF(L4556&lt;=0,L4556/耗电量关键数据!$B$6/1000,L4556/耗电量关键数据!$B$5/1000))</f>
        <v>0</v>
      </c>
      <c r="N4556" s="19">
        <f>耗电量关键数据!$B$14</f>
        <v>1.1688450000000001</v>
      </c>
      <c r="O4556" s="19">
        <f>耗电量关键数据!$B$15</f>
        <v>0.37403039999999999</v>
      </c>
      <c r="P4556" s="19">
        <f t="shared" si="641"/>
        <v>1.5428754000000002</v>
      </c>
      <c r="Q4556" s="19">
        <f t="shared" si="645"/>
        <v>1.5428754000000002</v>
      </c>
      <c r="R4556" s="20">
        <f t="shared" si="642"/>
        <v>-1.5428754000000002</v>
      </c>
      <c r="S4556" s="20">
        <f t="shared" si="646"/>
        <v>1.5428754000000002</v>
      </c>
      <c r="T4556" s="20">
        <f>IF((T4555+R4556)&lt;0,0,IF((T4555+R4556)&gt;结论【关键目标】!C$28,结论【关键目标】!C$28,T4555+R4556))</f>
        <v>20.4571246</v>
      </c>
      <c r="U4556" s="19">
        <f>IF((T4555+R4556)&lt;结论【关键目标】!$C$28,0,(发电量计算【计算逻辑页】!R4556+发电量计算【计算逻辑页】!T4555-结论【关键目标】!$C$28))</f>
        <v>0</v>
      </c>
      <c r="V4556" s="5">
        <f t="shared" si="643"/>
        <v>0</v>
      </c>
      <c r="W4556" s="5">
        <f t="shared" si="644"/>
        <v>0</v>
      </c>
      <c r="X4556" s="5">
        <f t="shared" si="647"/>
        <v>1.3527931507200002</v>
      </c>
    </row>
    <row r="4557" spans="1:24" x14ac:dyDescent="0.15">
      <c r="A4557" s="7">
        <v>4556</v>
      </c>
      <c r="B4557" s="7">
        <v>7</v>
      </c>
      <c r="C4557" s="7">
        <v>9</v>
      </c>
      <c r="D4557" s="7">
        <v>20</v>
      </c>
      <c r="E4557" s="7">
        <v>190</v>
      </c>
      <c r="F4557" s="7">
        <v>27</v>
      </c>
      <c r="G4557" s="7">
        <v>0</v>
      </c>
      <c r="H4557" s="7">
        <f t="shared" si="639"/>
        <v>7</v>
      </c>
      <c r="I4557" s="16">
        <f t="shared" si="640"/>
        <v>45116</v>
      </c>
      <c r="J4557" s="17">
        <v>1.2267999999999999</v>
      </c>
      <c r="K4557" s="18">
        <f>G4557*结论【关键目标】!C$27*0.7735*0.001</f>
        <v>0</v>
      </c>
      <c r="L4557" s="5">
        <v>0</v>
      </c>
      <c r="M4557" s="5">
        <f>ABS(IF(L4557&lt;=0,L4557/耗电量关键数据!$B$6/1000,L4557/耗电量关键数据!$B$5/1000))</f>
        <v>0</v>
      </c>
      <c r="N4557" s="19">
        <f>耗电量关键数据!$B$14</f>
        <v>1.1688450000000001</v>
      </c>
      <c r="O4557" s="19">
        <f>耗电量关键数据!$B$15</f>
        <v>0.37403039999999999</v>
      </c>
      <c r="P4557" s="19">
        <f t="shared" si="641"/>
        <v>1.5428754000000002</v>
      </c>
      <c r="Q4557" s="19">
        <f t="shared" si="645"/>
        <v>1.5428754000000002</v>
      </c>
      <c r="R4557" s="20">
        <f t="shared" si="642"/>
        <v>-1.5428754000000002</v>
      </c>
      <c r="S4557" s="20">
        <f t="shared" si="646"/>
        <v>1.5428754000000002</v>
      </c>
      <c r="T4557" s="20">
        <f>IF((T4556+R4557)&lt;0,0,IF((T4556+R4557)&gt;结论【关键目标】!C$28,结论【关键目标】!C$28,T4556+R4557))</f>
        <v>18.9142492</v>
      </c>
      <c r="U4557" s="19">
        <f>IF((T4556+R4557)&lt;结论【关键目标】!$C$28,0,(发电量计算【计算逻辑页】!R4557+发电量计算【计算逻辑页】!T4556-结论【关键目标】!$C$28))</f>
        <v>0</v>
      </c>
      <c r="V4557" s="5">
        <f t="shared" si="643"/>
        <v>0</v>
      </c>
      <c r="W4557" s="5">
        <f t="shared" si="644"/>
        <v>0</v>
      </c>
      <c r="X4557" s="5">
        <f t="shared" si="647"/>
        <v>1.3527931507200002</v>
      </c>
    </row>
    <row r="4558" spans="1:24" x14ac:dyDescent="0.15">
      <c r="A4558" s="7">
        <v>4557</v>
      </c>
      <c r="B4558" s="7">
        <v>7</v>
      </c>
      <c r="C4558" s="7">
        <v>9</v>
      </c>
      <c r="D4558" s="7">
        <v>21</v>
      </c>
      <c r="E4558" s="7">
        <v>190</v>
      </c>
      <c r="F4558" s="7">
        <v>26.8</v>
      </c>
      <c r="G4558" s="7">
        <v>0</v>
      </c>
      <c r="H4558" s="7">
        <f t="shared" si="639"/>
        <v>7</v>
      </c>
      <c r="I4558" s="16">
        <f t="shared" si="640"/>
        <v>45116</v>
      </c>
      <c r="J4558" s="17">
        <v>1.2267999999999999</v>
      </c>
      <c r="K4558" s="18">
        <f>G4558*结论【关键目标】!C$27*0.7735*0.001</f>
        <v>0</v>
      </c>
      <c r="L4558" s="5">
        <v>0</v>
      </c>
      <c r="M4558" s="5">
        <f>ABS(IF(L4558&lt;=0,L4558/耗电量关键数据!$B$6/1000,L4558/耗电量关键数据!$B$5/1000))</f>
        <v>0</v>
      </c>
      <c r="N4558" s="19">
        <f>耗电量关键数据!$B$14</f>
        <v>1.1688450000000001</v>
      </c>
      <c r="O4558" s="19">
        <f>耗电量关键数据!$B$15</f>
        <v>0.37403039999999999</v>
      </c>
      <c r="P4558" s="19">
        <f t="shared" si="641"/>
        <v>1.5428754000000002</v>
      </c>
      <c r="Q4558" s="19">
        <f t="shared" si="645"/>
        <v>1.5428754000000002</v>
      </c>
      <c r="R4558" s="20">
        <f t="shared" si="642"/>
        <v>-1.5428754000000002</v>
      </c>
      <c r="S4558" s="20">
        <f t="shared" si="646"/>
        <v>1.5428754000000002</v>
      </c>
      <c r="T4558" s="20">
        <f>IF((T4557+R4558)&lt;0,0,IF((T4557+R4558)&gt;结论【关键目标】!C$28,结论【关键目标】!C$28,T4557+R4558))</f>
        <v>17.371373800000001</v>
      </c>
      <c r="U4558" s="19">
        <f>IF((T4557+R4558)&lt;结论【关键目标】!$C$28,0,(发电量计算【计算逻辑页】!R4558+发电量计算【计算逻辑页】!T4557-结论【关键目标】!$C$28))</f>
        <v>0</v>
      </c>
      <c r="V4558" s="5">
        <f t="shared" si="643"/>
        <v>0</v>
      </c>
      <c r="W4558" s="5">
        <f t="shared" si="644"/>
        <v>0</v>
      </c>
      <c r="X4558" s="5">
        <f t="shared" si="647"/>
        <v>1.3527931507200002</v>
      </c>
    </row>
    <row r="4559" spans="1:24" x14ac:dyDescent="0.15">
      <c r="A4559" s="7">
        <v>4558</v>
      </c>
      <c r="B4559" s="7">
        <v>7</v>
      </c>
      <c r="C4559" s="7">
        <v>9</v>
      </c>
      <c r="D4559" s="7">
        <v>22</v>
      </c>
      <c r="E4559" s="7">
        <v>190</v>
      </c>
      <c r="F4559" s="7">
        <v>27</v>
      </c>
      <c r="G4559" s="7">
        <v>0</v>
      </c>
      <c r="H4559" s="7">
        <f t="shared" si="639"/>
        <v>7</v>
      </c>
      <c r="I4559" s="16">
        <f t="shared" si="640"/>
        <v>45116</v>
      </c>
      <c r="J4559" s="17">
        <v>0.70809999999999995</v>
      </c>
      <c r="K4559" s="18">
        <f>G4559*结论【关键目标】!C$27*0.7735*0.001</f>
        <v>0</v>
      </c>
      <c r="L4559" s="5">
        <v>0</v>
      </c>
      <c r="M4559" s="5">
        <f>ABS(IF(L4559&lt;=0,L4559/耗电量关键数据!$B$6/1000,L4559/耗电量关键数据!$B$5/1000))</f>
        <v>0</v>
      </c>
      <c r="N4559" s="19">
        <f>耗电量关键数据!$B$14</f>
        <v>1.1688450000000001</v>
      </c>
      <c r="O4559" s="19">
        <f>耗电量关键数据!$B$15</f>
        <v>0.37403039999999999</v>
      </c>
      <c r="P4559" s="19">
        <f t="shared" si="641"/>
        <v>1.5428754000000002</v>
      </c>
      <c r="Q4559" s="19">
        <f t="shared" si="645"/>
        <v>0</v>
      </c>
      <c r="R4559" s="20">
        <f t="shared" si="642"/>
        <v>0</v>
      </c>
      <c r="S4559" s="20">
        <f t="shared" si="646"/>
        <v>0</v>
      </c>
      <c r="T4559" s="20">
        <f>IF((T4558+R4559)&lt;0,0,IF((T4558+R4559)&gt;结论【关键目标】!C$28,结论【关键目标】!C$28,T4558+R4559))</f>
        <v>17.371373800000001</v>
      </c>
      <c r="U4559" s="19">
        <f>IF((T4558+R4559)&lt;结论【关键目标】!$C$28,0,(发电量计算【计算逻辑页】!R4559+发电量计算【计算逻辑页】!T4558-结论【关键目标】!$C$28))</f>
        <v>0</v>
      </c>
      <c r="V4559" s="5">
        <f t="shared" si="643"/>
        <v>0</v>
      </c>
      <c r="W4559" s="5">
        <f t="shared" si="644"/>
        <v>0</v>
      </c>
      <c r="X4559" s="5">
        <f t="shared" si="647"/>
        <v>0</v>
      </c>
    </row>
    <row r="4560" spans="1:24" x14ac:dyDescent="0.15">
      <c r="A4560" s="7">
        <v>4559</v>
      </c>
      <c r="B4560" s="7">
        <v>7</v>
      </c>
      <c r="C4560" s="7">
        <v>9</v>
      </c>
      <c r="D4560" s="7">
        <v>23</v>
      </c>
      <c r="E4560" s="7">
        <v>190</v>
      </c>
      <c r="F4560" s="7">
        <v>26</v>
      </c>
      <c r="G4560" s="7">
        <v>0</v>
      </c>
      <c r="H4560" s="7">
        <f t="shared" si="639"/>
        <v>7</v>
      </c>
      <c r="I4560" s="16">
        <f t="shared" si="640"/>
        <v>45116</v>
      </c>
      <c r="J4560" s="17">
        <v>0.70809999999999995</v>
      </c>
      <c r="K4560" s="18">
        <f>G4560*结论【关键目标】!C$27*0.7735*0.001</f>
        <v>0</v>
      </c>
      <c r="L4560" s="5">
        <v>0</v>
      </c>
      <c r="M4560" s="5">
        <f>ABS(IF(L4560&lt;=0,L4560/耗电量关键数据!$B$6/1000,L4560/耗电量关键数据!$B$5/1000))</f>
        <v>0</v>
      </c>
      <c r="N4560" s="19">
        <f>耗电量关键数据!$B$14</f>
        <v>1.1688450000000001</v>
      </c>
      <c r="O4560" s="19">
        <f>耗电量关键数据!$B$15</f>
        <v>0.37403039999999999</v>
      </c>
      <c r="P4560" s="19">
        <f t="shared" si="641"/>
        <v>1.5428754000000002</v>
      </c>
      <c r="Q4560" s="19">
        <f t="shared" si="645"/>
        <v>0</v>
      </c>
      <c r="R4560" s="20">
        <f t="shared" si="642"/>
        <v>0</v>
      </c>
      <c r="S4560" s="20">
        <f t="shared" si="646"/>
        <v>0</v>
      </c>
      <c r="T4560" s="20">
        <f>IF((T4559+R4560)&lt;0,0,IF((T4559+R4560)&gt;结论【关键目标】!C$28,结论【关键目标】!C$28,T4559+R4560))</f>
        <v>17.371373800000001</v>
      </c>
      <c r="U4560" s="19">
        <f>IF((T4559+R4560)&lt;结论【关键目标】!$C$28,0,(发电量计算【计算逻辑页】!R4560+发电量计算【计算逻辑页】!T4559-结论【关键目标】!$C$28))</f>
        <v>0</v>
      </c>
      <c r="V4560" s="5">
        <f t="shared" si="643"/>
        <v>0</v>
      </c>
      <c r="W4560" s="5">
        <f t="shared" si="644"/>
        <v>0</v>
      </c>
      <c r="X4560" s="5">
        <f t="shared" si="647"/>
        <v>0</v>
      </c>
    </row>
    <row r="4561" spans="1:24" x14ac:dyDescent="0.15">
      <c r="A4561" s="7">
        <v>4560</v>
      </c>
      <c r="B4561" s="7">
        <v>7</v>
      </c>
      <c r="C4561" s="7">
        <v>9</v>
      </c>
      <c r="D4561" s="7">
        <v>24</v>
      </c>
      <c r="E4561" s="7">
        <v>190</v>
      </c>
      <c r="F4561" s="7">
        <v>25.2</v>
      </c>
      <c r="G4561" s="7">
        <v>0</v>
      </c>
      <c r="H4561" s="7">
        <f t="shared" si="639"/>
        <v>7</v>
      </c>
      <c r="I4561" s="16">
        <f t="shared" si="640"/>
        <v>45116</v>
      </c>
      <c r="J4561" s="17">
        <v>0.2407</v>
      </c>
      <c r="K4561" s="18">
        <f>G4561*结论【关键目标】!C$27*0.7735*0.001</f>
        <v>0</v>
      </c>
      <c r="L4561" s="5">
        <v>0</v>
      </c>
      <c r="M4561" s="5">
        <f>ABS(IF(L4561&lt;=0,L4561/耗电量关键数据!$B$6/1000,L4561/耗电量关键数据!$B$5/1000))</f>
        <v>0</v>
      </c>
      <c r="N4561" s="19">
        <f>耗电量关键数据!$B$14</f>
        <v>1.1688450000000001</v>
      </c>
      <c r="O4561" s="19">
        <f>耗电量关键数据!$B$15</f>
        <v>0.37403039999999999</v>
      </c>
      <c r="P4561" s="19">
        <f t="shared" si="641"/>
        <v>1.5428754000000002</v>
      </c>
      <c r="Q4561" s="19">
        <f t="shared" si="645"/>
        <v>0</v>
      </c>
      <c r="R4561" s="20">
        <f t="shared" si="642"/>
        <v>0</v>
      </c>
      <c r="S4561" s="20">
        <f t="shared" si="646"/>
        <v>0</v>
      </c>
      <c r="T4561" s="20">
        <f>IF((T4560+R4561)&lt;0,0,IF((T4560+R4561)&gt;结论【关键目标】!C$28,结论【关键目标】!C$28,T4560+R4561))</f>
        <v>17.371373800000001</v>
      </c>
      <c r="U4561" s="19">
        <f>IF((T4560+R4561)&lt;结论【关键目标】!$C$28,0,(发电量计算【计算逻辑页】!R4561+发电量计算【计算逻辑页】!T4560-结论【关键目标】!$C$28))</f>
        <v>0</v>
      </c>
      <c r="V4561" s="5">
        <f t="shared" si="643"/>
        <v>0</v>
      </c>
      <c r="W4561" s="5">
        <f t="shared" si="644"/>
        <v>0</v>
      </c>
      <c r="X4561" s="5">
        <f t="shared" si="647"/>
        <v>0</v>
      </c>
    </row>
    <row r="4562" spans="1:24" x14ac:dyDescent="0.15">
      <c r="A4562" s="7">
        <v>4561</v>
      </c>
      <c r="B4562" s="7">
        <v>7</v>
      </c>
      <c r="C4562" s="7">
        <v>10</v>
      </c>
      <c r="D4562" s="7">
        <v>1</v>
      </c>
      <c r="E4562" s="7">
        <v>191</v>
      </c>
      <c r="F4562" s="7">
        <v>25</v>
      </c>
      <c r="G4562" s="7">
        <v>0</v>
      </c>
      <c r="H4562" s="7">
        <f t="shared" si="639"/>
        <v>1</v>
      </c>
      <c r="I4562" s="16">
        <f t="shared" si="640"/>
        <v>45117</v>
      </c>
      <c r="J4562" s="17">
        <v>0.2407</v>
      </c>
      <c r="K4562" s="18">
        <f>G4562*结论【关键目标】!C$27*0.7735*0.001</f>
        <v>0</v>
      </c>
      <c r="L4562" s="5">
        <v>0</v>
      </c>
      <c r="M4562" s="5">
        <f>ABS(IF(L4562&lt;=0,L4562/耗电量关键数据!$B$6/1000,L4562/耗电量关键数据!$B$5/1000))</f>
        <v>0</v>
      </c>
      <c r="N4562" s="5">
        <f>电气设备逐时使用率计算!H4538</f>
        <v>1.1688450000000001</v>
      </c>
      <c r="O4562" s="5">
        <f>灯光逐时使用率计算!H4538</f>
        <v>0.37403039999999999</v>
      </c>
      <c r="P4562" s="19">
        <f t="shared" si="641"/>
        <v>1.5428754000000002</v>
      </c>
      <c r="Q4562" s="19">
        <f t="shared" si="645"/>
        <v>0</v>
      </c>
      <c r="R4562" s="20">
        <f t="shared" si="642"/>
        <v>0</v>
      </c>
      <c r="S4562" s="20">
        <f t="shared" si="646"/>
        <v>0</v>
      </c>
      <c r="T4562" s="20">
        <f>IF((T4561+R4562)&lt;0,0,IF((T4561+R4562)&gt;结论【关键目标】!C$28,结论【关键目标】!C$28,T4561+R4562))</f>
        <v>17.371373800000001</v>
      </c>
      <c r="U4562" s="19">
        <f>IF((T4561+R4562)&lt;结论【关键目标】!$C$28,0,(发电量计算【计算逻辑页】!R4562+发电量计算【计算逻辑页】!T4561-结论【关键目标】!$C$28))</f>
        <v>0</v>
      </c>
      <c r="V4562" s="5">
        <f t="shared" si="643"/>
        <v>0</v>
      </c>
      <c r="W4562" s="5">
        <f t="shared" si="644"/>
        <v>0</v>
      </c>
      <c r="X4562" s="5">
        <f t="shared" si="647"/>
        <v>0</v>
      </c>
    </row>
    <row r="4563" spans="1:24" x14ac:dyDescent="0.15">
      <c r="A4563" s="7">
        <v>4562</v>
      </c>
      <c r="B4563" s="7">
        <v>7</v>
      </c>
      <c r="C4563" s="7">
        <v>10</v>
      </c>
      <c r="D4563" s="7">
        <v>2</v>
      </c>
      <c r="E4563" s="7">
        <v>191</v>
      </c>
      <c r="F4563" s="7">
        <v>24.3</v>
      </c>
      <c r="G4563" s="7">
        <v>0</v>
      </c>
      <c r="H4563" s="7">
        <f t="shared" si="639"/>
        <v>1</v>
      </c>
      <c r="I4563" s="16">
        <f t="shared" si="640"/>
        <v>45117</v>
      </c>
      <c r="J4563" s="17">
        <v>0.2407</v>
      </c>
      <c r="K4563" s="18">
        <f>G4563*结论【关键目标】!C$27*0.7735*0.001</f>
        <v>0</v>
      </c>
      <c r="L4563" s="5">
        <v>0</v>
      </c>
      <c r="M4563" s="5">
        <f>ABS(IF(L4563&lt;=0,L4563/耗电量关键数据!$B$6/1000,L4563/耗电量关键数据!$B$5/1000))</f>
        <v>0</v>
      </c>
      <c r="N4563" s="5">
        <f>电气设备逐时使用率计算!H4539</f>
        <v>1.1688450000000001</v>
      </c>
      <c r="O4563" s="5">
        <f>灯光逐时使用率计算!H4539</f>
        <v>0.37403039999999999</v>
      </c>
      <c r="P4563" s="19">
        <f t="shared" si="641"/>
        <v>1.5428754000000002</v>
      </c>
      <c r="Q4563" s="19">
        <f t="shared" si="645"/>
        <v>0</v>
      </c>
      <c r="R4563" s="20">
        <f t="shared" si="642"/>
        <v>0</v>
      </c>
      <c r="S4563" s="20">
        <f t="shared" si="646"/>
        <v>0</v>
      </c>
      <c r="T4563" s="20">
        <f>IF((T4562+R4563)&lt;0,0,IF((T4562+R4563)&gt;结论【关键目标】!C$28,结论【关键目标】!C$28,T4562+R4563))</f>
        <v>17.371373800000001</v>
      </c>
      <c r="U4563" s="19">
        <f>IF((T4562+R4563)&lt;结论【关键目标】!$C$28,0,(发电量计算【计算逻辑页】!R4563+发电量计算【计算逻辑页】!T4562-结论【关键目标】!$C$28))</f>
        <v>0</v>
      </c>
      <c r="V4563" s="5">
        <f t="shared" si="643"/>
        <v>0</v>
      </c>
      <c r="W4563" s="5">
        <f t="shared" si="644"/>
        <v>0</v>
      </c>
      <c r="X4563" s="5">
        <f t="shared" si="647"/>
        <v>0</v>
      </c>
    </row>
    <row r="4564" spans="1:24" x14ac:dyDescent="0.15">
      <c r="A4564" s="7">
        <v>4563</v>
      </c>
      <c r="B4564" s="7">
        <v>7</v>
      </c>
      <c r="C4564" s="7">
        <v>10</v>
      </c>
      <c r="D4564" s="7">
        <v>3</v>
      </c>
      <c r="E4564" s="7">
        <v>191</v>
      </c>
      <c r="F4564" s="7">
        <v>23.6</v>
      </c>
      <c r="G4564" s="7">
        <v>0</v>
      </c>
      <c r="H4564" s="7">
        <f t="shared" si="639"/>
        <v>1</v>
      </c>
      <c r="I4564" s="16">
        <f t="shared" si="640"/>
        <v>45117</v>
      </c>
      <c r="J4564" s="17">
        <v>0.2407</v>
      </c>
      <c r="K4564" s="18">
        <f>G4564*结论【关键目标】!C$27*0.7735*0.001</f>
        <v>0</v>
      </c>
      <c r="L4564" s="5">
        <v>0</v>
      </c>
      <c r="M4564" s="5">
        <f>ABS(IF(L4564&lt;=0,L4564/耗电量关键数据!$B$6/1000,L4564/耗电量关键数据!$B$5/1000))</f>
        <v>0</v>
      </c>
      <c r="N4564" s="5">
        <f>电气设备逐时使用率计算!H4540</f>
        <v>1.1688450000000001</v>
      </c>
      <c r="O4564" s="5">
        <f>灯光逐时使用率计算!H4540</f>
        <v>0.37403039999999999</v>
      </c>
      <c r="P4564" s="19">
        <f t="shared" si="641"/>
        <v>1.5428754000000002</v>
      </c>
      <c r="Q4564" s="19">
        <f t="shared" si="645"/>
        <v>0</v>
      </c>
      <c r="R4564" s="20">
        <f t="shared" si="642"/>
        <v>0</v>
      </c>
      <c r="S4564" s="20">
        <f t="shared" si="646"/>
        <v>0</v>
      </c>
      <c r="T4564" s="20">
        <f>IF((T4563+R4564)&lt;0,0,IF((T4563+R4564)&gt;结论【关键目标】!C$28,结论【关键目标】!C$28,T4563+R4564))</f>
        <v>17.371373800000001</v>
      </c>
      <c r="U4564" s="19">
        <f>IF((T4563+R4564)&lt;结论【关键目标】!$C$28,0,(发电量计算【计算逻辑页】!R4564+发电量计算【计算逻辑页】!T4563-结论【关键目标】!$C$28))</f>
        <v>0</v>
      </c>
      <c r="V4564" s="5">
        <f t="shared" si="643"/>
        <v>0</v>
      </c>
      <c r="W4564" s="5">
        <f t="shared" si="644"/>
        <v>0</v>
      </c>
      <c r="X4564" s="5">
        <f t="shared" si="647"/>
        <v>0</v>
      </c>
    </row>
    <row r="4565" spans="1:24" x14ac:dyDescent="0.15">
      <c r="A4565" s="7">
        <v>4564</v>
      </c>
      <c r="B4565" s="7">
        <v>7</v>
      </c>
      <c r="C4565" s="7">
        <v>10</v>
      </c>
      <c r="D4565" s="7">
        <v>4</v>
      </c>
      <c r="E4565" s="7">
        <v>191</v>
      </c>
      <c r="F4565" s="7">
        <v>24</v>
      </c>
      <c r="G4565" s="7">
        <v>0</v>
      </c>
      <c r="H4565" s="7">
        <f t="shared" si="639"/>
        <v>1</v>
      </c>
      <c r="I4565" s="16">
        <f t="shared" si="640"/>
        <v>45117</v>
      </c>
      <c r="J4565" s="17">
        <v>0.2407</v>
      </c>
      <c r="K4565" s="18">
        <f>G4565*结论【关键目标】!C$27*0.7735*0.001</f>
        <v>0</v>
      </c>
      <c r="L4565" s="5">
        <v>0</v>
      </c>
      <c r="M4565" s="5">
        <f>ABS(IF(L4565&lt;=0,L4565/耗电量关键数据!$B$6/1000,L4565/耗电量关键数据!$B$5/1000))</f>
        <v>0</v>
      </c>
      <c r="N4565" s="5">
        <f>电气设备逐时使用率计算!H4541</f>
        <v>1.1688450000000001</v>
      </c>
      <c r="O4565" s="5">
        <f>灯光逐时使用率计算!H4541</f>
        <v>0.37403039999999999</v>
      </c>
      <c r="P4565" s="19">
        <f t="shared" si="641"/>
        <v>1.5428754000000002</v>
      </c>
      <c r="Q4565" s="19">
        <f t="shared" si="645"/>
        <v>0</v>
      </c>
      <c r="R4565" s="20">
        <f t="shared" si="642"/>
        <v>0</v>
      </c>
      <c r="S4565" s="20">
        <f t="shared" si="646"/>
        <v>0</v>
      </c>
      <c r="T4565" s="20">
        <f>IF((T4564+R4565)&lt;0,0,IF((T4564+R4565)&gt;结论【关键目标】!C$28,结论【关键目标】!C$28,T4564+R4565))</f>
        <v>17.371373800000001</v>
      </c>
      <c r="U4565" s="19">
        <f>IF((T4564+R4565)&lt;结论【关键目标】!$C$28,0,(发电量计算【计算逻辑页】!R4565+发电量计算【计算逻辑页】!T4564-结论【关键目标】!$C$28))</f>
        <v>0</v>
      </c>
      <c r="V4565" s="5">
        <f t="shared" si="643"/>
        <v>0</v>
      </c>
      <c r="W4565" s="5">
        <f t="shared" si="644"/>
        <v>0</v>
      </c>
      <c r="X4565" s="5">
        <f t="shared" si="647"/>
        <v>0</v>
      </c>
    </row>
    <row r="4566" spans="1:24" x14ac:dyDescent="0.15">
      <c r="A4566" s="7">
        <v>4565</v>
      </c>
      <c r="B4566" s="7">
        <v>7</v>
      </c>
      <c r="C4566" s="7">
        <v>10</v>
      </c>
      <c r="D4566" s="7">
        <v>5</v>
      </c>
      <c r="E4566" s="7">
        <v>191</v>
      </c>
      <c r="F4566" s="7">
        <v>24</v>
      </c>
      <c r="G4566" s="7">
        <v>8.1</v>
      </c>
      <c r="H4566" s="7">
        <f t="shared" si="639"/>
        <v>1</v>
      </c>
      <c r="I4566" s="16">
        <f t="shared" si="640"/>
        <v>45117</v>
      </c>
      <c r="J4566" s="17">
        <v>0.2407</v>
      </c>
      <c r="K4566" s="18">
        <f>G4566*结论【关键目标】!C$27*0.7735*0.001</f>
        <v>0.75184200000000001</v>
      </c>
      <c r="L4566" s="5">
        <v>0</v>
      </c>
      <c r="M4566" s="5">
        <f>ABS(IF(L4566&lt;=0,L4566/耗电量关键数据!$B$6/1000,L4566/耗电量关键数据!$B$5/1000))</f>
        <v>0</v>
      </c>
      <c r="N4566" s="5">
        <f>电气设备逐时使用率计算!H4542</f>
        <v>1.1688450000000001</v>
      </c>
      <c r="O4566" s="5">
        <f>灯光逐时使用率计算!H4542</f>
        <v>0.37403039999999999</v>
      </c>
      <c r="P4566" s="19">
        <f t="shared" si="641"/>
        <v>1.5428754000000002</v>
      </c>
      <c r="Q4566" s="19">
        <f t="shared" si="645"/>
        <v>0</v>
      </c>
      <c r="R4566" s="20">
        <f t="shared" si="642"/>
        <v>0.75184200000000001</v>
      </c>
      <c r="S4566" s="20">
        <f t="shared" si="646"/>
        <v>0</v>
      </c>
      <c r="T4566" s="20">
        <f>IF((T4565+R4566)&lt;0,0,IF((T4565+R4566)&gt;结论【关键目标】!C$28,结论【关键目标】!C$28,T4565+R4566))</f>
        <v>18.123215800000001</v>
      </c>
      <c r="U4566" s="19">
        <f>IF((T4565+R4566)&lt;结论【关键目标】!$C$28,0,(发电量计算【计算逻辑页】!R4566+发电量计算【计算逻辑页】!T4565-结论【关键目标】!$C$28))</f>
        <v>0</v>
      </c>
      <c r="V4566" s="5">
        <f t="shared" si="643"/>
        <v>0</v>
      </c>
      <c r="W4566" s="5">
        <f t="shared" si="644"/>
        <v>0.1809683694</v>
      </c>
      <c r="X4566" s="5">
        <f t="shared" si="647"/>
        <v>0</v>
      </c>
    </row>
    <row r="4567" spans="1:24" x14ac:dyDescent="0.15">
      <c r="A4567" s="7">
        <v>4566</v>
      </c>
      <c r="B4567" s="7">
        <v>7</v>
      </c>
      <c r="C4567" s="7">
        <v>10</v>
      </c>
      <c r="D4567" s="7">
        <v>6</v>
      </c>
      <c r="E4567" s="7">
        <v>191</v>
      </c>
      <c r="F4567" s="7">
        <v>22.9</v>
      </c>
      <c r="G4567" s="7">
        <v>101.1</v>
      </c>
      <c r="H4567" s="7">
        <f t="shared" si="639"/>
        <v>1</v>
      </c>
      <c r="I4567" s="16">
        <f t="shared" si="640"/>
        <v>45117</v>
      </c>
      <c r="J4567" s="17">
        <v>0.2407</v>
      </c>
      <c r="K4567" s="18">
        <f>G4567*结论【关键目标】!C$27*0.7735*0.001</f>
        <v>9.3841019999999986</v>
      </c>
      <c r="L4567" s="5">
        <v>0</v>
      </c>
      <c r="M4567" s="5">
        <f>ABS(IF(L4567&lt;=0,L4567/耗电量关键数据!$B$6/1000,L4567/耗电量关键数据!$B$5/1000))</f>
        <v>0</v>
      </c>
      <c r="N4567" s="5">
        <f>电气设备逐时使用率计算!H4543</f>
        <v>1.1688450000000001</v>
      </c>
      <c r="O4567" s="5">
        <f>灯光逐时使用率计算!H4543</f>
        <v>0.37403039999999999</v>
      </c>
      <c r="P4567" s="19">
        <f t="shared" si="641"/>
        <v>1.5428754000000002</v>
      </c>
      <c r="Q4567" s="19">
        <f t="shared" si="645"/>
        <v>0</v>
      </c>
      <c r="R4567" s="20">
        <f t="shared" si="642"/>
        <v>9.3841019999999986</v>
      </c>
      <c r="S4567" s="20">
        <f t="shared" si="646"/>
        <v>0</v>
      </c>
      <c r="T4567" s="20">
        <f>IF((T4566+R4567)&lt;0,0,IF((T4566+R4567)&gt;结论【关键目标】!C$28,结论【关键目标】!C$28,T4566+R4567))</f>
        <v>22</v>
      </c>
      <c r="U4567" s="19">
        <f>IF((T4566+R4567)&lt;结论【关键目标】!$C$28,0,(发电量计算【计算逻辑页】!R4567+发电量计算【计算逻辑页】!T4566-结论【关键目标】!$C$28))</f>
        <v>5.5073177999999992</v>
      </c>
      <c r="V4567" s="5">
        <f t="shared" si="643"/>
        <v>0</v>
      </c>
      <c r="W4567" s="5">
        <f t="shared" si="644"/>
        <v>0.37137010878000004</v>
      </c>
      <c r="X4567" s="5">
        <f t="shared" si="647"/>
        <v>0</v>
      </c>
    </row>
    <row r="4568" spans="1:24" x14ac:dyDescent="0.15">
      <c r="A4568" s="7">
        <v>4567</v>
      </c>
      <c r="B4568" s="7">
        <v>7</v>
      </c>
      <c r="C4568" s="7">
        <v>10</v>
      </c>
      <c r="D4568" s="7">
        <v>7</v>
      </c>
      <c r="E4568" s="7">
        <v>191</v>
      </c>
      <c r="F4568" s="7">
        <v>23</v>
      </c>
      <c r="G4568" s="7">
        <v>162</v>
      </c>
      <c r="H4568" s="7">
        <f t="shared" si="639"/>
        <v>1</v>
      </c>
      <c r="I4568" s="16">
        <f t="shared" si="640"/>
        <v>45117</v>
      </c>
      <c r="J4568" s="17">
        <v>0.2407</v>
      </c>
      <c r="K4568" s="18">
        <f>G4568*结论【关键目标】!C$27*0.7735*0.001</f>
        <v>15.03684</v>
      </c>
      <c r="L4568" s="5">
        <v>0</v>
      </c>
      <c r="M4568" s="5">
        <f>ABS(IF(L4568&lt;=0,L4568/耗电量关键数据!$B$6/1000,L4568/耗电量关键数据!$B$5/1000))</f>
        <v>0</v>
      </c>
      <c r="N4568" s="5">
        <f>电气设备逐时使用率计算!H4544</f>
        <v>2.3376900000000003</v>
      </c>
      <c r="O4568" s="5">
        <f>灯光逐时使用率计算!H4544</f>
        <v>1.2467680000000001</v>
      </c>
      <c r="P4568" s="19">
        <f t="shared" si="641"/>
        <v>3.5844580000000006</v>
      </c>
      <c r="Q4568" s="19">
        <f t="shared" si="645"/>
        <v>0</v>
      </c>
      <c r="R4568" s="20">
        <f t="shared" si="642"/>
        <v>15.03684</v>
      </c>
      <c r="S4568" s="20">
        <f t="shared" si="646"/>
        <v>0</v>
      </c>
      <c r="T4568" s="20">
        <f>IF((T4567+R4568)&lt;0,0,IF((T4567+R4568)&gt;结论【关键目标】!C$28,结论【关键目标】!C$28,T4567+R4568))</f>
        <v>22</v>
      </c>
      <c r="U4568" s="19">
        <f>IF((T4567+R4568)&lt;结论【关键目标】!$C$28,0,(发电量计算【计算逻辑页】!R4568+发电量计算【计算逻辑页】!T4567-结论【关键目标】!$C$28))</f>
        <v>15.036839999999998</v>
      </c>
      <c r="V4568" s="5">
        <f t="shared" si="643"/>
        <v>0</v>
      </c>
      <c r="W4568" s="5">
        <f t="shared" si="644"/>
        <v>0.8627790406000001</v>
      </c>
      <c r="X4568" s="5">
        <f t="shared" si="647"/>
        <v>0</v>
      </c>
    </row>
    <row r="4569" spans="1:24" x14ac:dyDescent="0.15">
      <c r="A4569" s="7">
        <v>4568</v>
      </c>
      <c r="B4569" s="7">
        <v>7</v>
      </c>
      <c r="C4569" s="7">
        <v>10</v>
      </c>
      <c r="D4569" s="7">
        <v>8</v>
      </c>
      <c r="E4569" s="7">
        <v>191</v>
      </c>
      <c r="F4569" s="7">
        <v>24.1</v>
      </c>
      <c r="G4569" s="7">
        <v>291</v>
      </c>
      <c r="H4569" s="7">
        <f t="shared" si="639"/>
        <v>1</v>
      </c>
      <c r="I4569" s="16">
        <f t="shared" si="640"/>
        <v>45117</v>
      </c>
      <c r="J4569" s="17">
        <v>0.70809999999999995</v>
      </c>
      <c r="K4569" s="18">
        <f>G4569*结论【关键目标】!C$27*0.7735*0.001</f>
        <v>27.010619999999999</v>
      </c>
      <c r="L4569" s="5">
        <v>22933.089349999998</v>
      </c>
      <c r="M4569" s="5">
        <f>ABS(IF(L4569&lt;=0,L4569/耗电量关键数据!$B$6/1000,L4569/耗电量关键数据!$B$5/1000))</f>
        <v>6.5523112428571419</v>
      </c>
      <c r="N4569" s="5">
        <f>电气设备逐时使用率计算!H4545</f>
        <v>11.688450000000001</v>
      </c>
      <c r="O4569" s="5">
        <f>灯光逐时使用率计算!H4545</f>
        <v>6.2338399999999998</v>
      </c>
      <c r="P4569" s="19">
        <f t="shared" si="641"/>
        <v>24.474601242857144</v>
      </c>
      <c r="Q4569" s="19">
        <f t="shared" si="645"/>
        <v>0</v>
      </c>
      <c r="R4569" s="20">
        <f t="shared" si="642"/>
        <v>27.010619999999999</v>
      </c>
      <c r="S4569" s="20">
        <f t="shared" si="646"/>
        <v>0</v>
      </c>
      <c r="T4569" s="20">
        <f>IF((T4568+R4569)&lt;0,0,IF((T4568+R4569)&gt;结论【关键目标】!C$28,结论【关键目标】!C$28,T4568+R4569))</f>
        <v>22</v>
      </c>
      <c r="U4569" s="19">
        <f>IF((T4568+R4569)&lt;结论【关键目标】!$C$28,0,(发电量计算【计算逻辑页】!R4569+发电量计算【计算逻辑页】!T4568-结论【关键目标】!$C$28))</f>
        <v>27.010620000000003</v>
      </c>
      <c r="V4569" s="5">
        <f t="shared" si="643"/>
        <v>9.453717000000001</v>
      </c>
      <c r="W4569" s="5">
        <f t="shared" si="644"/>
        <v>17.330465140067144</v>
      </c>
      <c r="X4569" s="5">
        <f t="shared" si="647"/>
        <v>0</v>
      </c>
    </row>
    <row r="4570" spans="1:24" x14ac:dyDescent="0.15">
      <c r="A4570" s="7">
        <v>4569</v>
      </c>
      <c r="B4570" s="7">
        <v>7</v>
      </c>
      <c r="C4570" s="7">
        <v>10</v>
      </c>
      <c r="D4570" s="7">
        <v>9</v>
      </c>
      <c r="E4570" s="7">
        <v>191</v>
      </c>
      <c r="F4570" s="7">
        <v>25.8</v>
      </c>
      <c r="G4570" s="7">
        <v>476.9</v>
      </c>
      <c r="H4570" s="7">
        <f t="shared" si="639"/>
        <v>1</v>
      </c>
      <c r="I4570" s="16">
        <f t="shared" si="640"/>
        <v>45117</v>
      </c>
      <c r="J4570" s="17">
        <v>0.70809999999999995</v>
      </c>
      <c r="K4570" s="18">
        <f>G4570*结论【关键目标】!C$27*0.7735*0.001</f>
        <v>44.265858000000001</v>
      </c>
      <c r="L4570" s="5">
        <v>40881.001940000002</v>
      </c>
      <c r="M4570" s="5">
        <f>ABS(IF(L4570&lt;=0,L4570/耗电量关键数据!$B$6/1000,L4570/耗电量关键数据!$B$5/1000))</f>
        <v>11.680286268571431</v>
      </c>
      <c r="N4570" s="5">
        <f>电气设备逐时使用率计算!H4546</f>
        <v>22.208055000000002</v>
      </c>
      <c r="O4570" s="5">
        <f>灯光逐时使用率计算!H4546</f>
        <v>11.844296</v>
      </c>
      <c r="P4570" s="19">
        <f t="shared" si="641"/>
        <v>45.73263726857143</v>
      </c>
      <c r="Q4570" s="19">
        <f t="shared" si="645"/>
        <v>0</v>
      </c>
      <c r="R4570" s="20">
        <f t="shared" si="642"/>
        <v>44.265858000000001</v>
      </c>
      <c r="S4570" s="20">
        <f t="shared" si="646"/>
        <v>0</v>
      </c>
      <c r="T4570" s="20">
        <f>IF((T4569+R4570)&lt;0,0,IF((T4569+R4570)&gt;结论【关键目标】!C$28,结论【关键目标】!C$28,T4569+R4570))</f>
        <v>22</v>
      </c>
      <c r="U4570" s="19">
        <f>IF((T4569+R4570)&lt;结论【关键目标】!$C$28,0,(发电量计算【计算逻辑页】!R4570+发电量计算【计算逻辑页】!T4569-结论【关键目标】!$C$28))</f>
        <v>44.265858000000009</v>
      </c>
      <c r="V4570" s="5">
        <f t="shared" si="643"/>
        <v>15.493050300000002</v>
      </c>
      <c r="W4570" s="5">
        <f t="shared" si="644"/>
        <v>31.344654049799999</v>
      </c>
      <c r="X4570" s="5">
        <f t="shared" si="647"/>
        <v>0</v>
      </c>
    </row>
    <row r="4571" spans="1:24" x14ac:dyDescent="0.15">
      <c r="A4571" s="7">
        <v>4570</v>
      </c>
      <c r="B4571" s="7">
        <v>7</v>
      </c>
      <c r="C4571" s="7">
        <v>10</v>
      </c>
      <c r="D4571" s="7">
        <v>10</v>
      </c>
      <c r="E4571" s="7">
        <v>191</v>
      </c>
      <c r="F4571" s="7">
        <v>27</v>
      </c>
      <c r="G4571" s="7">
        <v>602.29999999999995</v>
      </c>
      <c r="H4571" s="7">
        <f t="shared" si="639"/>
        <v>1</v>
      </c>
      <c r="I4571" s="16">
        <f t="shared" si="640"/>
        <v>45117</v>
      </c>
      <c r="J4571" s="17">
        <v>0.70809999999999995</v>
      </c>
      <c r="K4571" s="18">
        <f>G4571*结论【关键目标】!C$27*0.7735*0.001</f>
        <v>55.905485999999996</v>
      </c>
      <c r="L4571" s="5">
        <v>49443.436390000003</v>
      </c>
      <c r="M4571" s="5">
        <f>ABS(IF(L4571&lt;=0,L4571/耗电量关键数据!$B$6/1000,L4571/耗电量关键数据!$B$5/1000))</f>
        <v>14.126696111428572</v>
      </c>
      <c r="N4571" s="5">
        <f>电气设备逐时使用率计算!H4547</f>
        <v>22.208055000000002</v>
      </c>
      <c r="O4571" s="5">
        <f>灯光逐时使用率计算!H4547</f>
        <v>11.844296</v>
      </c>
      <c r="P4571" s="19">
        <f t="shared" si="641"/>
        <v>48.179047111428574</v>
      </c>
      <c r="Q4571" s="19">
        <f t="shared" si="645"/>
        <v>0</v>
      </c>
      <c r="R4571" s="20">
        <f t="shared" si="642"/>
        <v>55.905485999999996</v>
      </c>
      <c r="S4571" s="20">
        <f t="shared" si="646"/>
        <v>0</v>
      </c>
      <c r="T4571" s="20">
        <f>IF((T4570+R4571)&lt;0,0,IF((T4570+R4571)&gt;结论【关键目标】!C$28,结论【关键目标】!C$28,T4570+R4571))</f>
        <v>22</v>
      </c>
      <c r="U4571" s="19">
        <f>IF((T4570+R4571)&lt;结论【关键目标】!$C$28,0,(发电量计算【计算逻辑页】!R4571+发电量计算【计算逻辑页】!T4570-结论【关键目标】!$C$28))</f>
        <v>55.905485999999996</v>
      </c>
      <c r="V4571" s="5">
        <f t="shared" si="643"/>
        <v>19.566920099999997</v>
      </c>
      <c r="W4571" s="5">
        <f t="shared" si="644"/>
        <v>34.115583259602573</v>
      </c>
      <c r="X4571" s="5">
        <f t="shared" si="647"/>
        <v>0</v>
      </c>
    </row>
    <row r="4572" spans="1:24" x14ac:dyDescent="0.15">
      <c r="A4572" s="7">
        <v>4571</v>
      </c>
      <c r="B4572" s="7">
        <v>7</v>
      </c>
      <c r="C4572" s="7">
        <v>10</v>
      </c>
      <c r="D4572" s="7">
        <v>11</v>
      </c>
      <c r="E4572" s="7">
        <v>191</v>
      </c>
      <c r="F4572" s="7">
        <v>28.4</v>
      </c>
      <c r="G4572" s="7">
        <v>702.8</v>
      </c>
      <c r="H4572" s="7">
        <f t="shared" si="639"/>
        <v>1</v>
      </c>
      <c r="I4572" s="16">
        <f t="shared" si="640"/>
        <v>45117</v>
      </c>
      <c r="J4572" s="24">
        <v>1.3551</v>
      </c>
      <c r="K4572" s="18">
        <f>G4572*结论【关键目标】!C$27*0.7735*0.001</f>
        <v>65.233896000000001</v>
      </c>
      <c r="L4572" s="5">
        <v>54389.56235</v>
      </c>
      <c r="M4572" s="5">
        <f>ABS(IF(L4572&lt;=0,L4572/耗电量关键数据!$B$6/1000,L4572/耗电量关键数据!$B$5/1000))</f>
        <v>15.539874957142858</v>
      </c>
      <c r="N4572" s="5">
        <f>电气设备逐时使用率计算!H4548</f>
        <v>22.208055000000002</v>
      </c>
      <c r="O4572" s="5">
        <f>灯光逐时使用率计算!H4548</f>
        <v>11.844296</v>
      </c>
      <c r="P4572" s="19">
        <f t="shared" si="641"/>
        <v>49.592225957142858</v>
      </c>
      <c r="Q4572" s="19">
        <f t="shared" si="645"/>
        <v>49.592225957142858</v>
      </c>
      <c r="R4572" s="20">
        <f t="shared" si="642"/>
        <v>15.641670042857143</v>
      </c>
      <c r="S4572" s="20">
        <f t="shared" si="646"/>
        <v>0</v>
      </c>
      <c r="T4572" s="20">
        <f>IF((T4571+R4572)&lt;0,0,IF((T4571+R4572)&gt;结论【关键目标】!C$28,结论【关键目标】!C$28,T4571+R4572))</f>
        <v>22</v>
      </c>
      <c r="U4572" s="19">
        <f>IF((T4571+R4572)&lt;结论【关键目标】!$C$28,0,(发电量计算【计算逻辑页】!R4572+发电量计算【计算逻辑页】!T4571-结论【关键目标】!$C$28))</f>
        <v>15.641670042857143</v>
      </c>
      <c r="V4572" s="5">
        <f t="shared" si="643"/>
        <v>5.4745845150000001</v>
      </c>
      <c r="W4572" s="5">
        <f t="shared" si="644"/>
        <v>67.202425394524283</v>
      </c>
      <c r="X4572" s="5">
        <f t="shared" si="647"/>
        <v>0</v>
      </c>
    </row>
    <row r="4573" spans="1:24" x14ac:dyDescent="0.15">
      <c r="A4573" s="7">
        <v>4572</v>
      </c>
      <c r="B4573" s="7">
        <v>7</v>
      </c>
      <c r="C4573" s="7">
        <v>10</v>
      </c>
      <c r="D4573" s="7">
        <v>12</v>
      </c>
      <c r="E4573" s="7">
        <v>191</v>
      </c>
      <c r="F4573" s="7">
        <v>29.5</v>
      </c>
      <c r="G4573" s="7">
        <v>728.1</v>
      </c>
      <c r="H4573" s="7">
        <f t="shared" si="639"/>
        <v>1</v>
      </c>
      <c r="I4573" s="16">
        <f t="shared" si="640"/>
        <v>45117</v>
      </c>
      <c r="J4573" s="24">
        <v>1.3551</v>
      </c>
      <c r="K4573" s="18">
        <f>G4573*结论【关键目标】!C$27*0.7735*0.001</f>
        <v>67.582241999999994</v>
      </c>
      <c r="L4573" s="5">
        <v>49398.002560000001</v>
      </c>
      <c r="M4573" s="5">
        <f>ABS(IF(L4573&lt;=0,L4573/耗电量关键数据!$B$6/1000,L4573/耗电量关键数据!$B$5/1000))</f>
        <v>14.113715017142857</v>
      </c>
      <c r="N4573" s="5">
        <f>电气设备逐时使用率计算!H4549</f>
        <v>11.688450000000001</v>
      </c>
      <c r="O4573" s="5">
        <f>灯光逐时使用率计算!H4549</f>
        <v>9.9741440000000008</v>
      </c>
      <c r="P4573" s="19">
        <f t="shared" si="641"/>
        <v>35.776309017142857</v>
      </c>
      <c r="Q4573" s="19">
        <f t="shared" si="645"/>
        <v>35.776309017142857</v>
      </c>
      <c r="R4573" s="20">
        <f t="shared" si="642"/>
        <v>31.805932982857136</v>
      </c>
      <c r="S4573" s="20">
        <f t="shared" si="646"/>
        <v>0</v>
      </c>
      <c r="T4573" s="20">
        <f>IF((T4572+R4573)&lt;0,0,IF((T4572+R4573)&gt;结论【关键目标】!C$28,结论【关键目标】!C$28,T4572+R4573))</f>
        <v>22</v>
      </c>
      <c r="U4573" s="19">
        <f>IF((T4572+R4573)&lt;结论【关键目标】!$C$28,0,(发电量计算【计算逻辑页】!R4573+发电量计算【计算逻辑页】!T4572-结论【关键目标】!$C$28))</f>
        <v>31.805932982857136</v>
      </c>
      <c r="V4573" s="5">
        <f t="shared" si="643"/>
        <v>11.132076543999997</v>
      </c>
      <c r="W4573" s="5">
        <f t="shared" si="644"/>
        <v>48.480476349130285</v>
      </c>
      <c r="X4573" s="5">
        <f t="shared" si="647"/>
        <v>0</v>
      </c>
    </row>
    <row r="4574" spans="1:24" x14ac:dyDescent="0.15">
      <c r="A4574" s="7">
        <v>4573</v>
      </c>
      <c r="B4574" s="7">
        <v>7</v>
      </c>
      <c r="C4574" s="7">
        <v>10</v>
      </c>
      <c r="D4574" s="7">
        <v>13</v>
      </c>
      <c r="E4574" s="7">
        <v>191</v>
      </c>
      <c r="F4574" s="7">
        <v>31</v>
      </c>
      <c r="G4574" s="7">
        <v>735.3</v>
      </c>
      <c r="H4574" s="7">
        <f t="shared" si="639"/>
        <v>1</v>
      </c>
      <c r="I4574" s="16">
        <f t="shared" si="640"/>
        <v>45117</v>
      </c>
      <c r="J4574" s="17">
        <v>1.2267999999999999</v>
      </c>
      <c r="K4574" s="18">
        <f>G4574*结论【关键目标】!C$27*0.7735*0.001</f>
        <v>68.250546</v>
      </c>
      <c r="L4574" s="5">
        <v>51181.839449999999</v>
      </c>
      <c r="M4574" s="5">
        <f>ABS(IF(L4574&lt;=0,L4574/耗电量关键数据!$B$6/1000,L4574/耗电量关键数据!$B$5/1000))</f>
        <v>14.623382700000001</v>
      </c>
      <c r="N4574" s="5">
        <f>电气设备逐时使用率计算!H4550</f>
        <v>11.688450000000001</v>
      </c>
      <c r="O4574" s="5">
        <f>灯光逐时使用率计算!H4550</f>
        <v>9.9741440000000008</v>
      </c>
      <c r="P4574" s="19">
        <f t="shared" si="641"/>
        <v>36.285976700000006</v>
      </c>
      <c r="Q4574" s="19">
        <f t="shared" si="645"/>
        <v>36.285976700000006</v>
      </c>
      <c r="R4574" s="20">
        <f t="shared" si="642"/>
        <v>31.964569299999994</v>
      </c>
      <c r="S4574" s="20">
        <f t="shared" si="646"/>
        <v>0</v>
      </c>
      <c r="T4574" s="20">
        <f>IF((T4573+R4574)&lt;0,0,IF((T4573+R4574)&gt;结论【关键目标】!C$28,结论【关键目标】!C$28,T4573+R4574))</f>
        <v>22</v>
      </c>
      <c r="U4574" s="19">
        <f>IF((T4573+R4574)&lt;结论【关键目标】!$C$28,0,(发电量计算【计算逻辑页】!R4574+发电量计算【计算逻辑页】!T4573-结论【关键目标】!$C$28))</f>
        <v>31.964569299999994</v>
      </c>
      <c r="V4574" s="5">
        <f t="shared" si="643"/>
        <v>11.187599254999997</v>
      </c>
      <c r="W4574" s="5">
        <f t="shared" si="644"/>
        <v>44.515636215560001</v>
      </c>
      <c r="X4574" s="5">
        <f t="shared" si="647"/>
        <v>0</v>
      </c>
    </row>
    <row r="4575" spans="1:24" x14ac:dyDescent="0.15">
      <c r="A4575" s="7">
        <v>4574</v>
      </c>
      <c r="B4575" s="7">
        <v>7</v>
      </c>
      <c r="C4575" s="7">
        <v>10</v>
      </c>
      <c r="D4575" s="7">
        <v>14</v>
      </c>
      <c r="E4575" s="7">
        <v>191</v>
      </c>
      <c r="F4575" s="7">
        <v>31</v>
      </c>
      <c r="G4575" s="7">
        <v>627.4</v>
      </c>
      <c r="H4575" s="7">
        <f t="shared" si="639"/>
        <v>1</v>
      </c>
      <c r="I4575" s="16">
        <f t="shared" si="640"/>
        <v>45117</v>
      </c>
      <c r="J4575" s="17">
        <v>1.2267999999999999</v>
      </c>
      <c r="K4575" s="18">
        <f>G4575*结论【关键目标】!C$27*0.7735*0.001</f>
        <v>58.235267999999998</v>
      </c>
      <c r="L4575" s="5">
        <v>59768.033150000003</v>
      </c>
      <c r="M4575" s="5">
        <f>ABS(IF(L4575&lt;=0,L4575/耗电量关键数据!$B$6/1000,L4575/耗电量关键数据!$B$5/1000))</f>
        <v>17.0765809</v>
      </c>
      <c r="N4575" s="5">
        <f>电气设备逐时使用率计算!H4551</f>
        <v>22.208055000000002</v>
      </c>
      <c r="O4575" s="5">
        <f>灯光逐时使用率计算!H4551</f>
        <v>11.844296</v>
      </c>
      <c r="P4575" s="19">
        <f t="shared" si="641"/>
        <v>51.128931899999998</v>
      </c>
      <c r="Q4575" s="19">
        <f t="shared" si="645"/>
        <v>51.128931899999998</v>
      </c>
      <c r="R4575" s="20">
        <f t="shared" si="642"/>
        <v>7.1063361</v>
      </c>
      <c r="S4575" s="20">
        <f t="shared" si="646"/>
        <v>0</v>
      </c>
      <c r="T4575" s="20">
        <f>IF((T4574+R4575)&lt;0,0,IF((T4574+R4575)&gt;结论【关键目标】!C$28,结论【关键目标】!C$28,T4574+R4575))</f>
        <v>22</v>
      </c>
      <c r="U4575" s="19">
        <f>IF((T4574+R4575)&lt;结论【关键目标】!$C$28,0,(发电量计算【计算逻辑页】!R4575+发电量计算【计算逻辑页】!T4574-结论【关键目标】!$C$28))</f>
        <v>7.1063361</v>
      </c>
      <c r="V4575" s="5">
        <f t="shared" si="643"/>
        <v>2.4872176349999999</v>
      </c>
      <c r="W4575" s="5">
        <f t="shared" si="644"/>
        <v>62.724973654919992</v>
      </c>
      <c r="X4575" s="5">
        <f t="shared" si="647"/>
        <v>0</v>
      </c>
    </row>
    <row r="4576" spans="1:24" x14ac:dyDescent="0.15">
      <c r="A4576" s="7">
        <v>4575</v>
      </c>
      <c r="B4576" s="7">
        <v>7</v>
      </c>
      <c r="C4576" s="7">
        <v>10</v>
      </c>
      <c r="D4576" s="7">
        <v>15</v>
      </c>
      <c r="E4576" s="7">
        <v>191</v>
      </c>
      <c r="F4576" s="7">
        <v>30.2</v>
      </c>
      <c r="G4576" s="7">
        <v>493.3</v>
      </c>
      <c r="H4576" s="7">
        <f t="shared" si="639"/>
        <v>1</v>
      </c>
      <c r="I4576" s="16">
        <f t="shared" si="640"/>
        <v>45117</v>
      </c>
      <c r="J4576" s="17">
        <v>1.2267999999999999</v>
      </c>
      <c r="K4576" s="18">
        <f>G4576*结论【关键目标】!C$27*0.7735*0.001</f>
        <v>45.788105999999999</v>
      </c>
      <c r="L4576" s="5">
        <v>57120.275540000002</v>
      </c>
      <c r="M4576" s="5">
        <f>ABS(IF(L4576&lt;=0,L4576/耗电量关键数据!$B$6/1000,L4576/耗电量关键数据!$B$5/1000))</f>
        <v>16.320078725714286</v>
      </c>
      <c r="N4576" s="5">
        <f>电气设备逐时使用率计算!H4552</f>
        <v>22.208055000000002</v>
      </c>
      <c r="O4576" s="5">
        <f>灯光逐时使用率计算!H4552</f>
        <v>11.844296</v>
      </c>
      <c r="P4576" s="19">
        <f t="shared" si="641"/>
        <v>50.372429725714284</v>
      </c>
      <c r="Q4576" s="19">
        <f t="shared" si="645"/>
        <v>50.372429725714284</v>
      </c>
      <c r="R4576" s="20">
        <f t="shared" si="642"/>
        <v>-4.5843237257142846</v>
      </c>
      <c r="S4576" s="20">
        <f t="shared" si="646"/>
        <v>4.5843237257142846</v>
      </c>
      <c r="T4576" s="20">
        <f>IF((T4575+R4576)&lt;0,0,IF((T4575+R4576)&gt;结论【关键目标】!C$28,结论【关键目标】!C$28,T4575+R4576))</f>
        <v>17.415676274285715</v>
      </c>
      <c r="U4576" s="19">
        <f>IF((T4575+R4576)&lt;结论【关键目标】!$C$28,0,(发电量计算【计算逻辑页】!R4576+发电量计算【计算逻辑页】!T4575-结论【关键目标】!$C$28))</f>
        <v>0</v>
      </c>
      <c r="V4576" s="5">
        <f t="shared" si="643"/>
        <v>0</v>
      </c>
      <c r="W4576" s="5">
        <f t="shared" si="644"/>
        <v>56.172848440799996</v>
      </c>
      <c r="X4576" s="5">
        <f t="shared" si="647"/>
        <v>4.0195350427062841</v>
      </c>
    </row>
    <row r="4577" spans="1:24" x14ac:dyDescent="0.15">
      <c r="A4577" s="7">
        <v>4576</v>
      </c>
      <c r="B4577" s="7">
        <v>7</v>
      </c>
      <c r="C4577" s="7">
        <v>10</v>
      </c>
      <c r="D4577" s="7">
        <v>16</v>
      </c>
      <c r="E4577" s="7">
        <v>191</v>
      </c>
      <c r="F4577" s="7">
        <v>32</v>
      </c>
      <c r="G4577" s="7">
        <v>371.8</v>
      </c>
      <c r="H4577" s="7">
        <f t="shared" si="639"/>
        <v>1</v>
      </c>
      <c r="I4577" s="16">
        <f t="shared" si="640"/>
        <v>45117</v>
      </c>
      <c r="J4577" s="24">
        <v>1.3551</v>
      </c>
      <c r="K4577" s="18">
        <f>G4577*结论【关键目标】!C$27*0.7735*0.001</f>
        <v>34.510475999999997</v>
      </c>
      <c r="L4577" s="5">
        <v>55064.806839999997</v>
      </c>
      <c r="M4577" s="5">
        <f>ABS(IF(L4577&lt;=0,L4577/耗电量关键数据!$B$6/1000,L4577/耗电量关键数据!$B$5/1000))</f>
        <v>15.732801954285712</v>
      </c>
      <c r="N4577" s="5">
        <f>电气设备逐时使用率计算!H4553</f>
        <v>22.208055000000002</v>
      </c>
      <c r="O4577" s="5">
        <f>灯光逐时使用率计算!H4553</f>
        <v>11.844296</v>
      </c>
      <c r="P4577" s="19">
        <f t="shared" si="641"/>
        <v>49.785152954285714</v>
      </c>
      <c r="Q4577" s="19">
        <f t="shared" si="645"/>
        <v>49.785152954285714</v>
      </c>
      <c r="R4577" s="20">
        <f t="shared" si="642"/>
        <v>-15.274676954285717</v>
      </c>
      <c r="S4577" s="20">
        <f t="shared" si="646"/>
        <v>15.274676954285717</v>
      </c>
      <c r="T4577" s="20">
        <f>IF((T4576+R4577)&lt;0,0,IF((T4576+R4577)&gt;结论【关键目标】!C$28,结论【关键目标】!C$28,T4576+R4577))</f>
        <v>2.1409993199999988</v>
      </c>
      <c r="U4577" s="19">
        <f>IF((T4576+R4577)&lt;结论【关键目标】!$C$28,0,(发电量计算【计算逻辑页】!R4577+发电量计算【计算逻辑页】!T4576-结论【关键目标】!$C$28))</f>
        <v>0</v>
      </c>
      <c r="V4577" s="5">
        <f t="shared" si="643"/>
        <v>0</v>
      </c>
      <c r="W4577" s="5">
        <f t="shared" si="644"/>
        <v>46.765146027599997</v>
      </c>
      <c r="X4577" s="5">
        <f t="shared" si="647"/>
        <v>2.1519184165319989</v>
      </c>
    </row>
    <row r="4578" spans="1:24" x14ac:dyDescent="0.15">
      <c r="A4578" s="7">
        <v>4577</v>
      </c>
      <c r="B4578" s="7">
        <v>7</v>
      </c>
      <c r="C4578" s="7">
        <v>10</v>
      </c>
      <c r="D4578" s="7">
        <v>17</v>
      </c>
      <c r="E4578" s="7">
        <v>191</v>
      </c>
      <c r="F4578" s="7">
        <v>30.8</v>
      </c>
      <c r="G4578" s="7">
        <v>218.8</v>
      </c>
      <c r="H4578" s="7">
        <f t="shared" si="639"/>
        <v>1</v>
      </c>
      <c r="I4578" s="16">
        <f t="shared" si="640"/>
        <v>45117</v>
      </c>
      <c r="J4578" s="17">
        <v>0.70809999999999995</v>
      </c>
      <c r="K4578" s="18">
        <f>G4578*结论【关键目标】!C$27*0.7735*0.001</f>
        <v>20.309016</v>
      </c>
      <c r="L4578" s="5">
        <v>48578.335809999997</v>
      </c>
      <c r="M4578" s="5">
        <f>ABS(IF(L4578&lt;=0,L4578/耗电量关键数据!$B$6/1000,L4578/耗电量关键数据!$B$5/1000))</f>
        <v>13.879524517142857</v>
      </c>
      <c r="N4578" s="5">
        <f>电气设备逐时使用率计算!H4554</f>
        <v>22.208055000000002</v>
      </c>
      <c r="O4578" s="5">
        <f>灯光逐时使用率计算!H4554</f>
        <v>11.844296</v>
      </c>
      <c r="P4578" s="19">
        <f t="shared" si="641"/>
        <v>47.931875517142856</v>
      </c>
      <c r="Q4578" s="19">
        <f t="shared" si="645"/>
        <v>0</v>
      </c>
      <c r="R4578" s="20">
        <f t="shared" si="642"/>
        <v>20.309016</v>
      </c>
      <c r="S4578" s="20">
        <f t="shared" si="646"/>
        <v>0</v>
      </c>
      <c r="T4578" s="20">
        <f>IF((T4577+R4578)&lt;0,0,IF((T4577+R4578)&gt;结论【关键目标】!C$28,结论【关键目标】!C$28,T4577+R4578))</f>
        <v>22</v>
      </c>
      <c r="U4578" s="19">
        <f>IF((T4577+R4578)&lt;结论【关键目标】!$C$28,0,(发电量计算【计算逻辑页】!R4578+发电量计算【计算逻辑页】!T4577-结论【关键目标】!$C$28))</f>
        <v>0.45001531999999855</v>
      </c>
      <c r="V4578" s="5">
        <f t="shared" si="643"/>
        <v>0.15750536199999948</v>
      </c>
      <c r="W4578" s="5">
        <f t="shared" si="644"/>
        <v>14.380814229599999</v>
      </c>
      <c r="X4578" s="5">
        <f t="shared" si="647"/>
        <v>0</v>
      </c>
    </row>
    <row r="4579" spans="1:24" x14ac:dyDescent="0.15">
      <c r="A4579" s="7">
        <v>4578</v>
      </c>
      <c r="B4579" s="7">
        <v>7</v>
      </c>
      <c r="C4579" s="7">
        <v>10</v>
      </c>
      <c r="D4579" s="7">
        <v>18</v>
      </c>
      <c r="E4579" s="7">
        <v>191</v>
      </c>
      <c r="F4579" s="7">
        <v>29.3</v>
      </c>
      <c r="G4579" s="7">
        <v>82.6</v>
      </c>
      <c r="H4579" s="7">
        <f t="shared" si="639"/>
        <v>1</v>
      </c>
      <c r="I4579" s="16">
        <f t="shared" si="640"/>
        <v>45117</v>
      </c>
      <c r="J4579" s="17">
        <v>0.70809999999999995</v>
      </c>
      <c r="K4579" s="18">
        <f>G4579*结论【关键目标】!C$27*0.7735*0.001</f>
        <v>7.6669320000000001</v>
      </c>
      <c r="L4579" s="5">
        <v>29534.323769999999</v>
      </c>
      <c r="M4579" s="5">
        <f>ABS(IF(L4579&lt;=0,L4579/耗电量关键数据!$B$6/1000,L4579/耗电量关键数据!$B$5/1000))</f>
        <v>8.4383782200000006</v>
      </c>
      <c r="N4579" s="5">
        <f>电气设备逐时使用率计算!H4555</f>
        <v>7.0130699999999999</v>
      </c>
      <c r="O4579" s="5">
        <f>灯光逐时使用率计算!H4555</f>
        <v>3.7403040000000001</v>
      </c>
      <c r="P4579" s="19">
        <f t="shared" si="641"/>
        <v>19.191752219999998</v>
      </c>
      <c r="Q4579" s="19">
        <f t="shared" si="645"/>
        <v>0</v>
      </c>
      <c r="R4579" s="20">
        <f t="shared" si="642"/>
        <v>7.6669320000000001</v>
      </c>
      <c r="S4579" s="20">
        <f t="shared" si="646"/>
        <v>0</v>
      </c>
      <c r="T4579" s="20">
        <f>IF((T4578+R4579)&lt;0,0,IF((T4578+R4579)&gt;结论【关键目标】!C$28,结论【关键目标】!C$28,T4578+R4579))</f>
        <v>22</v>
      </c>
      <c r="U4579" s="19">
        <f>IF((T4578+R4579)&lt;结论【关键目标】!$C$28,0,(发电量计算【计算逻辑页】!R4579+发电量计算【计算逻辑页】!T4578-结论【关键目标】!$C$28))</f>
        <v>7.6669319999999992</v>
      </c>
      <c r="V4579" s="5">
        <f t="shared" si="643"/>
        <v>2.6834261999999995</v>
      </c>
      <c r="W4579" s="5">
        <f t="shared" si="644"/>
        <v>5.4289545491999993</v>
      </c>
      <c r="X4579" s="5">
        <f t="shared" si="647"/>
        <v>0</v>
      </c>
    </row>
    <row r="4580" spans="1:24" x14ac:dyDescent="0.15">
      <c r="A4580" s="7">
        <v>4579</v>
      </c>
      <c r="B4580" s="7">
        <v>7</v>
      </c>
      <c r="C4580" s="7">
        <v>10</v>
      </c>
      <c r="D4580" s="7">
        <v>19</v>
      </c>
      <c r="E4580" s="7">
        <v>191</v>
      </c>
      <c r="F4580" s="7">
        <v>30</v>
      </c>
      <c r="G4580" s="7">
        <v>0</v>
      </c>
      <c r="H4580" s="7">
        <f t="shared" si="639"/>
        <v>1</v>
      </c>
      <c r="I4580" s="16">
        <f t="shared" si="640"/>
        <v>45117</v>
      </c>
      <c r="J4580" s="17">
        <v>1.2267999999999999</v>
      </c>
      <c r="K4580" s="18">
        <f>G4580*结论【关键目标】!C$27*0.7735*0.001</f>
        <v>0</v>
      </c>
      <c r="L4580" s="5">
        <v>0</v>
      </c>
      <c r="M4580" s="5">
        <f>ABS(IF(L4580&lt;=0,L4580/耗电量关键数据!$B$6/1000,L4580/耗电量关键数据!$B$5/1000))</f>
        <v>0</v>
      </c>
      <c r="N4580" s="5">
        <f>电气设备逐时使用率计算!H4556</f>
        <v>7.0130699999999999</v>
      </c>
      <c r="O4580" s="5">
        <f>灯光逐时使用率计算!H4556</f>
        <v>3.7403040000000001</v>
      </c>
      <c r="P4580" s="19">
        <f t="shared" si="641"/>
        <v>10.753374000000001</v>
      </c>
      <c r="Q4580" s="19">
        <f t="shared" si="645"/>
        <v>10.753374000000001</v>
      </c>
      <c r="R4580" s="20">
        <f t="shared" si="642"/>
        <v>-10.753374000000001</v>
      </c>
      <c r="S4580" s="20">
        <f t="shared" si="646"/>
        <v>10.753374000000001</v>
      </c>
      <c r="T4580" s="20">
        <f>IF((T4579+R4580)&lt;0,0,IF((T4579+R4580)&gt;结论【关键目标】!C$28,结论【关键目标】!C$28,T4579+R4580))</f>
        <v>11.246625999999999</v>
      </c>
      <c r="U4580" s="19">
        <f>IF((T4579+R4580)&lt;结论【关键目标】!$C$28,0,(发电量计算【计算逻辑页】!R4580+发电量计算【计算逻辑页】!T4579-结论【关键目标】!$C$28))</f>
        <v>0</v>
      </c>
      <c r="V4580" s="5">
        <f t="shared" si="643"/>
        <v>0</v>
      </c>
      <c r="W4580" s="5">
        <f t="shared" si="644"/>
        <v>0</v>
      </c>
      <c r="X4580" s="5">
        <f t="shared" si="647"/>
        <v>9.428558323199999</v>
      </c>
    </row>
    <row r="4581" spans="1:24" x14ac:dyDescent="0.15">
      <c r="A4581" s="7">
        <v>4580</v>
      </c>
      <c r="B4581" s="7">
        <v>7</v>
      </c>
      <c r="C4581" s="7">
        <v>10</v>
      </c>
      <c r="D4581" s="7">
        <v>20</v>
      </c>
      <c r="E4581" s="7">
        <v>191</v>
      </c>
      <c r="F4581" s="7">
        <v>28</v>
      </c>
      <c r="G4581" s="7">
        <v>0</v>
      </c>
      <c r="H4581" s="7">
        <f t="shared" si="639"/>
        <v>1</v>
      </c>
      <c r="I4581" s="16">
        <f t="shared" si="640"/>
        <v>45117</v>
      </c>
      <c r="J4581" s="17">
        <v>1.2267999999999999</v>
      </c>
      <c r="K4581" s="18">
        <f>G4581*结论【关键目标】!C$27*0.7735*0.001</f>
        <v>0</v>
      </c>
      <c r="L4581" s="5">
        <v>0</v>
      </c>
      <c r="M4581" s="5">
        <f>ABS(IF(L4581&lt;=0,L4581/耗电量关键数据!$B$6/1000,L4581/耗电量关键数据!$B$5/1000))</f>
        <v>0</v>
      </c>
      <c r="N4581" s="5">
        <f>电气设备逐时使用率计算!H4557</f>
        <v>1.1688450000000001</v>
      </c>
      <c r="O4581" s="5">
        <f>灯光逐时使用率计算!H4557</f>
        <v>0.37403039999999999</v>
      </c>
      <c r="P4581" s="19">
        <f t="shared" si="641"/>
        <v>1.5428754000000002</v>
      </c>
      <c r="Q4581" s="19">
        <f t="shared" si="645"/>
        <v>1.5428754000000002</v>
      </c>
      <c r="R4581" s="20">
        <f t="shared" si="642"/>
        <v>-1.5428754000000002</v>
      </c>
      <c r="S4581" s="20">
        <f t="shared" si="646"/>
        <v>1.5428754000000002</v>
      </c>
      <c r="T4581" s="20">
        <f>IF((T4580+R4581)&lt;0,0,IF((T4580+R4581)&gt;结论【关键目标】!C$28,结论【关键目标】!C$28,T4580+R4581))</f>
        <v>9.7037505999999993</v>
      </c>
      <c r="U4581" s="19">
        <f>IF((T4580+R4581)&lt;结论【关键目标】!$C$28,0,(发电量计算【计算逻辑页】!R4581+发电量计算【计算逻辑页】!T4580-结论【关键目标】!$C$28))</f>
        <v>0</v>
      </c>
      <c r="V4581" s="5">
        <f t="shared" si="643"/>
        <v>0</v>
      </c>
      <c r="W4581" s="5">
        <f t="shared" si="644"/>
        <v>0</v>
      </c>
      <c r="X4581" s="5">
        <f t="shared" si="647"/>
        <v>1.3527931507200002</v>
      </c>
    </row>
    <row r="4582" spans="1:24" x14ac:dyDescent="0.15">
      <c r="A4582" s="7">
        <v>4581</v>
      </c>
      <c r="B4582" s="7">
        <v>7</v>
      </c>
      <c r="C4582" s="7">
        <v>10</v>
      </c>
      <c r="D4582" s="7">
        <v>21</v>
      </c>
      <c r="E4582" s="7">
        <v>191</v>
      </c>
      <c r="F4582" s="7">
        <v>26.9</v>
      </c>
      <c r="G4582" s="7">
        <v>0</v>
      </c>
      <c r="H4582" s="7">
        <f t="shared" si="639"/>
        <v>1</v>
      </c>
      <c r="I4582" s="16">
        <f t="shared" si="640"/>
        <v>45117</v>
      </c>
      <c r="J4582" s="17">
        <v>1.2267999999999999</v>
      </c>
      <c r="K4582" s="18">
        <f>G4582*结论【关键目标】!C$27*0.7735*0.001</f>
        <v>0</v>
      </c>
      <c r="L4582" s="5">
        <v>0</v>
      </c>
      <c r="M4582" s="5">
        <f>ABS(IF(L4582&lt;=0,L4582/耗电量关键数据!$B$6/1000,L4582/耗电量关键数据!$B$5/1000))</f>
        <v>0</v>
      </c>
      <c r="N4582" s="5">
        <f>电气设备逐时使用率计算!H4558</f>
        <v>1.1688450000000001</v>
      </c>
      <c r="O4582" s="5">
        <f>灯光逐时使用率计算!H4558</f>
        <v>0.37403039999999999</v>
      </c>
      <c r="P4582" s="19">
        <f t="shared" si="641"/>
        <v>1.5428754000000002</v>
      </c>
      <c r="Q4582" s="19">
        <f t="shared" si="645"/>
        <v>1.5428754000000002</v>
      </c>
      <c r="R4582" s="20">
        <f t="shared" si="642"/>
        <v>-1.5428754000000002</v>
      </c>
      <c r="S4582" s="20">
        <f t="shared" si="646"/>
        <v>1.5428754000000002</v>
      </c>
      <c r="T4582" s="20">
        <f>IF((T4581+R4582)&lt;0,0,IF((T4581+R4582)&gt;结论【关键目标】!C$28,结论【关键目标】!C$28,T4581+R4582))</f>
        <v>8.1608751999999996</v>
      </c>
      <c r="U4582" s="19">
        <f>IF((T4581+R4582)&lt;结论【关键目标】!$C$28,0,(发电量计算【计算逻辑页】!R4582+发电量计算【计算逻辑页】!T4581-结论【关键目标】!$C$28))</f>
        <v>0</v>
      </c>
      <c r="V4582" s="5">
        <f t="shared" si="643"/>
        <v>0</v>
      </c>
      <c r="W4582" s="5">
        <f t="shared" si="644"/>
        <v>0</v>
      </c>
      <c r="X4582" s="5">
        <f t="shared" si="647"/>
        <v>1.3527931507200002</v>
      </c>
    </row>
    <row r="4583" spans="1:24" x14ac:dyDescent="0.15">
      <c r="A4583" s="7">
        <v>4582</v>
      </c>
      <c r="B4583" s="7">
        <v>7</v>
      </c>
      <c r="C4583" s="7">
        <v>10</v>
      </c>
      <c r="D4583" s="7">
        <v>22</v>
      </c>
      <c r="E4583" s="7">
        <v>191</v>
      </c>
      <c r="F4583" s="7">
        <v>26</v>
      </c>
      <c r="G4583" s="7">
        <v>0</v>
      </c>
      <c r="H4583" s="7">
        <f t="shared" si="639"/>
        <v>1</v>
      </c>
      <c r="I4583" s="16">
        <f t="shared" si="640"/>
        <v>45117</v>
      </c>
      <c r="J4583" s="17">
        <v>0.70809999999999995</v>
      </c>
      <c r="K4583" s="18">
        <f>G4583*结论【关键目标】!C$27*0.7735*0.001</f>
        <v>0</v>
      </c>
      <c r="L4583" s="5">
        <v>0</v>
      </c>
      <c r="M4583" s="5">
        <f>ABS(IF(L4583&lt;=0,L4583/耗电量关键数据!$B$6/1000,L4583/耗电量关键数据!$B$5/1000))</f>
        <v>0</v>
      </c>
      <c r="N4583" s="5">
        <f>电气设备逐时使用率计算!H4559</f>
        <v>1.1688450000000001</v>
      </c>
      <c r="O4583" s="5">
        <f>灯光逐时使用率计算!H4559</f>
        <v>0.37403039999999999</v>
      </c>
      <c r="P4583" s="19">
        <f t="shared" si="641"/>
        <v>1.5428754000000002</v>
      </c>
      <c r="Q4583" s="19">
        <f t="shared" si="645"/>
        <v>0</v>
      </c>
      <c r="R4583" s="20">
        <f t="shared" si="642"/>
        <v>0</v>
      </c>
      <c r="S4583" s="20">
        <f t="shared" si="646"/>
        <v>0</v>
      </c>
      <c r="T4583" s="20">
        <f>IF((T4582+R4583)&lt;0,0,IF((T4582+R4583)&gt;结论【关键目标】!C$28,结论【关键目标】!C$28,T4582+R4583))</f>
        <v>8.1608751999999996</v>
      </c>
      <c r="U4583" s="19">
        <f>IF((T4582+R4583)&lt;结论【关键目标】!$C$28,0,(发电量计算【计算逻辑页】!R4583+发电量计算【计算逻辑页】!T4582-结论【关键目标】!$C$28))</f>
        <v>0</v>
      </c>
      <c r="V4583" s="5">
        <f t="shared" si="643"/>
        <v>0</v>
      </c>
      <c r="W4583" s="5">
        <f t="shared" si="644"/>
        <v>0</v>
      </c>
      <c r="X4583" s="5">
        <f t="shared" si="647"/>
        <v>0</v>
      </c>
    </row>
    <row r="4584" spans="1:24" x14ac:dyDescent="0.15">
      <c r="A4584" s="7">
        <v>4583</v>
      </c>
      <c r="B4584" s="7">
        <v>7</v>
      </c>
      <c r="C4584" s="7">
        <v>10</v>
      </c>
      <c r="D4584" s="7">
        <v>23</v>
      </c>
      <c r="E4584" s="7">
        <v>191</v>
      </c>
      <c r="F4584" s="7">
        <v>26</v>
      </c>
      <c r="G4584" s="7">
        <v>0</v>
      </c>
      <c r="H4584" s="7">
        <f t="shared" si="639"/>
        <v>1</v>
      </c>
      <c r="I4584" s="16">
        <f t="shared" si="640"/>
        <v>45117</v>
      </c>
      <c r="J4584" s="17">
        <v>0.70809999999999995</v>
      </c>
      <c r="K4584" s="18">
        <f>G4584*结论【关键目标】!C$27*0.7735*0.001</f>
        <v>0</v>
      </c>
      <c r="L4584" s="5">
        <v>0</v>
      </c>
      <c r="M4584" s="5">
        <f>ABS(IF(L4584&lt;=0,L4584/耗电量关键数据!$B$6/1000,L4584/耗电量关键数据!$B$5/1000))</f>
        <v>0</v>
      </c>
      <c r="N4584" s="5">
        <f>电气设备逐时使用率计算!H4560</f>
        <v>1.1688450000000001</v>
      </c>
      <c r="O4584" s="5">
        <f>灯光逐时使用率计算!H4560</f>
        <v>0.37403039999999999</v>
      </c>
      <c r="P4584" s="19">
        <f t="shared" si="641"/>
        <v>1.5428754000000002</v>
      </c>
      <c r="Q4584" s="19">
        <f t="shared" si="645"/>
        <v>0</v>
      </c>
      <c r="R4584" s="20">
        <f t="shared" si="642"/>
        <v>0</v>
      </c>
      <c r="S4584" s="20">
        <f t="shared" si="646"/>
        <v>0</v>
      </c>
      <c r="T4584" s="20">
        <f>IF((T4583+R4584)&lt;0,0,IF((T4583+R4584)&gt;结论【关键目标】!C$28,结论【关键目标】!C$28,T4583+R4584))</f>
        <v>8.1608751999999996</v>
      </c>
      <c r="U4584" s="19">
        <f>IF((T4583+R4584)&lt;结论【关键目标】!$C$28,0,(发电量计算【计算逻辑页】!R4584+发电量计算【计算逻辑页】!T4583-结论【关键目标】!$C$28))</f>
        <v>0</v>
      </c>
      <c r="V4584" s="5">
        <f t="shared" si="643"/>
        <v>0</v>
      </c>
      <c r="W4584" s="5">
        <f t="shared" si="644"/>
        <v>0</v>
      </c>
      <c r="X4584" s="5">
        <f t="shared" si="647"/>
        <v>0</v>
      </c>
    </row>
    <row r="4585" spans="1:24" x14ac:dyDescent="0.15">
      <c r="A4585" s="7">
        <v>4584</v>
      </c>
      <c r="B4585" s="7">
        <v>7</v>
      </c>
      <c r="C4585" s="7">
        <v>10</v>
      </c>
      <c r="D4585" s="7">
        <v>24</v>
      </c>
      <c r="E4585" s="7">
        <v>191</v>
      </c>
      <c r="F4585" s="7">
        <v>25.5</v>
      </c>
      <c r="G4585" s="7">
        <v>0</v>
      </c>
      <c r="H4585" s="7">
        <f t="shared" si="639"/>
        <v>1</v>
      </c>
      <c r="I4585" s="16">
        <f t="shared" si="640"/>
        <v>45117</v>
      </c>
      <c r="J4585" s="17">
        <v>0.2407</v>
      </c>
      <c r="K4585" s="18">
        <f>G4585*结论【关键目标】!C$27*0.7735*0.001</f>
        <v>0</v>
      </c>
      <c r="L4585" s="5">
        <v>0</v>
      </c>
      <c r="M4585" s="5">
        <f>ABS(IF(L4585&lt;=0,L4585/耗电量关键数据!$B$6/1000,L4585/耗电量关键数据!$B$5/1000))</f>
        <v>0</v>
      </c>
      <c r="N4585" s="5">
        <f>电气设备逐时使用率计算!H4561</f>
        <v>1.1688450000000001</v>
      </c>
      <c r="O4585" s="5">
        <f>灯光逐时使用率计算!H4561</f>
        <v>0.37403039999999999</v>
      </c>
      <c r="P4585" s="19">
        <f t="shared" si="641"/>
        <v>1.5428754000000002</v>
      </c>
      <c r="Q4585" s="19">
        <f t="shared" si="645"/>
        <v>0</v>
      </c>
      <c r="R4585" s="20">
        <f t="shared" si="642"/>
        <v>0</v>
      </c>
      <c r="S4585" s="20">
        <f t="shared" si="646"/>
        <v>0</v>
      </c>
      <c r="T4585" s="20">
        <f>IF((T4584+R4585)&lt;0,0,IF((T4584+R4585)&gt;结论【关键目标】!C$28,结论【关键目标】!C$28,T4584+R4585))</f>
        <v>8.1608751999999996</v>
      </c>
      <c r="U4585" s="19">
        <f>IF((T4584+R4585)&lt;结论【关键目标】!$C$28,0,(发电量计算【计算逻辑页】!R4585+发电量计算【计算逻辑页】!T4584-结论【关键目标】!$C$28))</f>
        <v>0</v>
      </c>
      <c r="V4585" s="5">
        <f t="shared" si="643"/>
        <v>0</v>
      </c>
      <c r="W4585" s="5">
        <f t="shared" si="644"/>
        <v>0</v>
      </c>
      <c r="X4585" s="5">
        <f t="shared" si="647"/>
        <v>0</v>
      </c>
    </row>
    <row r="4586" spans="1:24" x14ac:dyDescent="0.15">
      <c r="A4586" s="7">
        <v>4585</v>
      </c>
      <c r="B4586" s="7">
        <v>7</v>
      </c>
      <c r="C4586" s="7">
        <v>11</v>
      </c>
      <c r="D4586" s="7">
        <v>1</v>
      </c>
      <c r="E4586" s="7">
        <v>192</v>
      </c>
      <c r="F4586" s="7">
        <v>25</v>
      </c>
      <c r="G4586" s="7">
        <v>0</v>
      </c>
      <c r="H4586" s="7">
        <f t="shared" si="639"/>
        <v>2</v>
      </c>
      <c r="I4586" s="16">
        <f t="shared" si="640"/>
        <v>45118</v>
      </c>
      <c r="J4586" s="17">
        <v>0.2407</v>
      </c>
      <c r="K4586" s="18">
        <f>G4586*结论【关键目标】!C$27*0.7735*0.001</f>
        <v>0</v>
      </c>
      <c r="L4586" s="5">
        <v>0</v>
      </c>
      <c r="M4586" s="5">
        <f>ABS(IF(L4586&lt;=0,L4586/耗电量关键数据!$B$6/1000,L4586/耗电量关键数据!$B$5/1000))</f>
        <v>0</v>
      </c>
      <c r="N4586" s="5">
        <f>电气设备逐时使用率计算!H4562</f>
        <v>1.1688450000000001</v>
      </c>
      <c r="O4586" s="5">
        <f>灯光逐时使用率计算!H4562</f>
        <v>0.37403039999999999</v>
      </c>
      <c r="P4586" s="19">
        <f t="shared" si="641"/>
        <v>1.5428754000000002</v>
      </c>
      <c r="Q4586" s="19">
        <f t="shared" si="645"/>
        <v>0</v>
      </c>
      <c r="R4586" s="20">
        <f t="shared" si="642"/>
        <v>0</v>
      </c>
      <c r="S4586" s="20">
        <f t="shared" si="646"/>
        <v>0</v>
      </c>
      <c r="T4586" s="20">
        <f>IF((T4585+R4586)&lt;0,0,IF((T4585+R4586)&gt;结论【关键目标】!C$28,结论【关键目标】!C$28,T4585+R4586))</f>
        <v>8.1608751999999996</v>
      </c>
      <c r="U4586" s="19">
        <f>IF((T4585+R4586)&lt;结论【关键目标】!$C$28,0,(发电量计算【计算逻辑页】!R4586+发电量计算【计算逻辑页】!T4585-结论【关键目标】!$C$28))</f>
        <v>0</v>
      </c>
      <c r="V4586" s="5">
        <f t="shared" si="643"/>
        <v>0</v>
      </c>
      <c r="W4586" s="5">
        <f t="shared" si="644"/>
        <v>0</v>
      </c>
      <c r="X4586" s="5">
        <f t="shared" si="647"/>
        <v>0</v>
      </c>
    </row>
    <row r="4587" spans="1:24" x14ac:dyDescent="0.15">
      <c r="A4587" s="7">
        <v>4586</v>
      </c>
      <c r="B4587" s="7">
        <v>7</v>
      </c>
      <c r="C4587" s="7">
        <v>11</v>
      </c>
      <c r="D4587" s="7">
        <v>2</v>
      </c>
      <c r="E4587" s="7">
        <v>192</v>
      </c>
      <c r="F4587" s="7">
        <v>25</v>
      </c>
      <c r="G4587" s="7">
        <v>0</v>
      </c>
      <c r="H4587" s="7">
        <f t="shared" si="639"/>
        <v>2</v>
      </c>
      <c r="I4587" s="16">
        <f t="shared" si="640"/>
        <v>45118</v>
      </c>
      <c r="J4587" s="17">
        <v>0.2407</v>
      </c>
      <c r="K4587" s="18">
        <f>G4587*结论【关键目标】!C$27*0.7735*0.001</f>
        <v>0</v>
      </c>
      <c r="L4587" s="5">
        <v>0</v>
      </c>
      <c r="M4587" s="5">
        <f>ABS(IF(L4587&lt;=0,L4587/耗电量关键数据!$B$6/1000,L4587/耗电量关键数据!$B$5/1000))</f>
        <v>0</v>
      </c>
      <c r="N4587" s="5">
        <f>电气设备逐时使用率计算!H4563</f>
        <v>1.1688450000000001</v>
      </c>
      <c r="O4587" s="5">
        <f>灯光逐时使用率计算!H4563</f>
        <v>0.37403039999999999</v>
      </c>
      <c r="P4587" s="19">
        <f t="shared" si="641"/>
        <v>1.5428754000000002</v>
      </c>
      <c r="Q4587" s="19">
        <f t="shared" si="645"/>
        <v>0</v>
      </c>
      <c r="R4587" s="20">
        <f t="shared" si="642"/>
        <v>0</v>
      </c>
      <c r="S4587" s="20">
        <f t="shared" si="646"/>
        <v>0</v>
      </c>
      <c r="T4587" s="20">
        <f>IF((T4586+R4587)&lt;0,0,IF((T4586+R4587)&gt;结论【关键目标】!C$28,结论【关键目标】!C$28,T4586+R4587))</f>
        <v>8.1608751999999996</v>
      </c>
      <c r="U4587" s="19">
        <f>IF((T4586+R4587)&lt;结论【关键目标】!$C$28,0,(发电量计算【计算逻辑页】!R4587+发电量计算【计算逻辑页】!T4586-结论【关键目标】!$C$28))</f>
        <v>0</v>
      </c>
      <c r="V4587" s="5">
        <f t="shared" si="643"/>
        <v>0</v>
      </c>
      <c r="W4587" s="5">
        <f t="shared" si="644"/>
        <v>0</v>
      </c>
      <c r="X4587" s="5">
        <f t="shared" si="647"/>
        <v>0</v>
      </c>
    </row>
    <row r="4588" spans="1:24" x14ac:dyDescent="0.15">
      <c r="A4588" s="7">
        <v>4587</v>
      </c>
      <c r="B4588" s="7">
        <v>7</v>
      </c>
      <c r="C4588" s="7">
        <v>11</v>
      </c>
      <c r="D4588" s="7">
        <v>3</v>
      </c>
      <c r="E4588" s="7">
        <v>192</v>
      </c>
      <c r="F4588" s="7">
        <v>24.5</v>
      </c>
      <c r="G4588" s="7">
        <v>0</v>
      </c>
      <c r="H4588" s="7">
        <f t="shared" si="639"/>
        <v>2</v>
      </c>
      <c r="I4588" s="16">
        <f t="shared" si="640"/>
        <v>45118</v>
      </c>
      <c r="J4588" s="17">
        <v>0.2407</v>
      </c>
      <c r="K4588" s="18">
        <f>G4588*结论【关键目标】!C$27*0.7735*0.001</f>
        <v>0</v>
      </c>
      <c r="L4588" s="5">
        <v>0</v>
      </c>
      <c r="M4588" s="5">
        <f>ABS(IF(L4588&lt;=0,L4588/耗电量关键数据!$B$6/1000,L4588/耗电量关键数据!$B$5/1000))</f>
        <v>0</v>
      </c>
      <c r="N4588" s="5">
        <f>电气设备逐时使用率计算!H4564</f>
        <v>1.1688450000000001</v>
      </c>
      <c r="O4588" s="5">
        <f>灯光逐时使用率计算!H4564</f>
        <v>0.37403039999999999</v>
      </c>
      <c r="P4588" s="19">
        <f t="shared" si="641"/>
        <v>1.5428754000000002</v>
      </c>
      <c r="Q4588" s="19">
        <f t="shared" si="645"/>
        <v>0</v>
      </c>
      <c r="R4588" s="20">
        <f t="shared" si="642"/>
        <v>0</v>
      </c>
      <c r="S4588" s="20">
        <f t="shared" si="646"/>
        <v>0</v>
      </c>
      <c r="T4588" s="20">
        <f>IF((T4587+R4588)&lt;0,0,IF((T4587+R4588)&gt;结论【关键目标】!C$28,结论【关键目标】!C$28,T4587+R4588))</f>
        <v>8.1608751999999996</v>
      </c>
      <c r="U4588" s="19">
        <f>IF((T4587+R4588)&lt;结论【关键目标】!$C$28,0,(发电量计算【计算逻辑页】!R4588+发电量计算【计算逻辑页】!T4587-结论【关键目标】!$C$28))</f>
        <v>0</v>
      </c>
      <c r="V4588" s="5">
        <f t="shared" si="643"/>
        <v>0</v>
      </c>
      <c r="W4588" s="5">
        <f t="shared" si="644"/>
        <v>0</v>
      </c>
      <c r="X4588" s="5">
        <f t="shared" si="647"/>
        <v>0</v>
      </c>
    </row>
    <row r="4589" spans="1:24" x14ac:dyDescent="0.15">
      <c r="A4589" s="7">
        <v>4588</v>
      </c>
      <c r="B4589" s="7">
        <v>7</v>
      </c>
      <c r="C4589" s="7">
        <v>11</v>
      </c>
      <c r="D4589" s="7">
        <v>4</v>
      </c>
      <c r="E4589" s="7">
        <v>192</v>
      </c>
      <c r="F4589" s="7">
        <v>24</v>
      </c>
      <c r="G4589" s="7">
        <v>0</v>
      </c>
      <c r="H4589" s="7">
        <f t="shared" si="639"/>
        <v>2</v>
      </c>
      <c r="I4589" s="16">
        <f t="shared" si="640"/>
        <v>45118</v>
      </c>
      <c r="J4589" s="17">
        <v>0.2407</v>
      </c>
      <c r="K4589" s="18">
        <f>G4589*结论【关键目标】!C$27*0.7735*0.001</f>
        <v>0</v>
      </c>
      <c r="L4589" s="5">
        <v>0</v>
      </c>
      <c r="M4589" s="5">
        <f>ABS(IF(L4589&lt;=0,L4589/耗电量关键数据!$B$6/1000,L4589/耗电量关键数据!$B$5/1000))</f>
        <v>0</v>
      </c>
      <c r="N4589" s="5">
        <f>电气设备逐时使用率计算!H4565</f>
        <v>1.1688450000000001</v>
      </c>
      <c r="O4589" s="5">
        <f>灯光逐时使用率计算!H4565</f>
        <v>0.37403039999999999</v>
      </c>
      <c r="P4589" s="19">
        <f t="shared" si="641"/>
        <v>1.5428754000000002</v>
      </c>
      <c r="Q4589" s="19">
        <f t="shared" si="645"/>
        <v>0</v>
      </c>
      <c r="R4589" s="20">
        <f t="shared" si="642"/>
        <v>0</v>
      </c>
      <c r="S4589" s="20">
        <f t="shared" si="646"/>
        <v>0</v>
      </c>
      <c r="T4589" s="20">
        <f>IF((T4588+R4589)&lt;0,0,IF((T4588+R4589)&gt;结论【关键目标】!C$28,结论【关键目标】!C$28,T4588+R4589))</f>
        <v>8.1608751999999996</v>
      </c>
      <c r="U4589" s="19">
        <f>IF((T4588+R4589)&lt;结论【关键目标】!$C$28,0,(发电量计算【计算逻辑页】!R4589+发电量计算【计算逻辑页】!T4588-结论【关键目标】!$C$28))</f>
        <v>0</v>
      </c>
      <c r="V4589" s="5">
        <f t="shared" si="643"/>
        <v>0</v>
      </c>
      <c r="W4589" s="5">
        <f t="shared" si="644"/>
        <v>0</v>
      </c>
      <c r="X4589" s="5">
        <f t="shared" si="647"/>
        <v>0</v>
      </c>
    </row>
    <row r="4590" spans="1:24" x14ac:dyDescent="0.15">
      <c r="A4590" s="7">
        <v>4589</v>
      </c>
      <c r="B4590" s="7">
        <v>7</v>
      </c>
      <c r="C4590" s="7">
        <v>11</v>
      </c>
      <c r="D4590" s="7">
        <v>5</v>
      </c>
      <c r="E4590" s="7">
        <v>192</v>
      </c>
      <c r="F4590" s="7">
        <v>24</v>
      </c>
      <c r="G4590" s="7">
        <v>1.7</v>
      </c>
      <c r="H4590" s="7">
        <f t="shared" si="639"/>
        <v>2</v>
      </c>
      <c r="I4590" s="16">
        <f t="shared" si="640"/>
        <v>45118</v>
      </c>
      <c r="J4590" s="17">
        <v>0.2407</v>
      </c>
      <c r="K4590" s="18">
        <f>G4590*结论【关键目标】!C$27*0.7735*0.001</f>
        <v>0.15779399999999999</v>
      </c>
      <c r="L4590" s="5">
        <v>0</v>
      </c>
      <c r="M4590" s="5">
        <f>ABS(IF(L4590&lt;=0,L4590/耗电量关键数据!$B$6/1000,L4590/耗电量关键数据!$B$5/1000))</f>
        <v>0</v>
      </c>
      <c r="N4590" s="5">
        <f>电气设备逐时使用率计算!H4566</f>
        <v>1.1688450000000001</v>
      </c>
      <c r="O4590" s="5">
        <f>灯光逐时使用率计算!H4566</f>
        <v>0.37403039999999999</v>
      </c>
      <c r="P4590" s="19">
        <f t="shared" si="641"/>
        <v>1.5428754000000002</v>
      </c>
      <c r="Q4590" s="19">
        <f t="shared" si="645"/>
        <v>0</v>
      </c>
      <c r="R4590" s="20">
        <f t="shared" si="642"/>
        <v>0.15779399999999999</v>
      </c>
      <c r="S4590" s="20">
        <f t="shared" si="646"/>
        <v>0</v>
      </c>
      <c r="T4590" s="20">
        <f>IF((T4589+R4590)&lt;0,0,IF((T4589+R4590)&gt;结论【关键目标】!C$28,结论【关键目标】!C$28,T4589+R4590))</f>
        <v>8.3186691999999987</v>
      </c>
      <c r="U4590" s="19">
        <f>IF((T4589+R4590)&lt;结论【关键目标】!$C$28,0,(发电量计算【计算逻辑页】!R4590+发电量计算【计算逻辑页】!T4589-结论【关键目标】!$C$28))</f>
        <v>0</v>
      </c>
      <c r="V4590" s="5">
        <f t="shared" si="643"/>
        <v>0</v>
      </c>
      <c r="W4590" s="5">
        <f t="shared" si="644"/>
        <v>3.7981015799999997E-2</v>
      </c>
      <c r="X4590" s="5">
        <f t="shared" si="647"/>
        <v>0</v>
      </c>
    </row>
    <row r="4591" spans="1:24" x14ac:dyDescent="0.15">
      <c r="A4591" s="7">
        <v>4590</v>
      </c>
      <c r="B4591" s="7">
        <v>7</v>
      </c>
      <c r="C4591" s="7">
        <v>11</v>
      </c>
      <c r="D4591" s="7">
        <v>6</v>
      </c>
      <c r="E4591" s="7">
        <v>192</v>
      </c>
      <c r="F4591" s="7">
        <v>25</v>
      </c>
      <c r="G4591" s="7">
        <v>102.4</v>
      </c>
      <c r="H4591" s="7">
        <f t="shared" si="639"/>
        <v>2</v>
      </c>
      <c r="I4591" s="16">
        <f t="shared" si="640"/>
        <v>45118</v>
      </c>
      <c r="J4591" s="17">
        <v>0.2407</v>
      </c>
      <c r="K4591" s="18">
        <f>G4591*结论【关键目标】!C$27*0.7735*0.001</f>
        <v>9.5047680000000003</v>
      </c>
      <c r="L4591" s="5">
        <v>0</v>
      </c>
      <c r="M4591" s="5">
        <f>ABS(IF(L4591&lt;=0,L4591/耗电量关键数据!$B$6/1000,L4591/耗电量关键数据!$B$5/1000))</f>
        <v>0</v>
      </c>
      <c r="N4591" s="5">
        <f>电气设备逐时使用率计算!H4567</f>
        <v>1.1688450000000001</v>
      </c>
      <c r="O4591" s="5">
        <f>灯光逐时使用率计算!H4567</f>
        <v>0.37403039999999999</v>
      </c>
      <c r="P4591" s="19">
        <f t="shared" si="641"/>
        <v>1.5428754000000002</v>
      </c>
      <c r="Q4591" s="19">
        <f t="shared" si="645"/>
        <v>0</v>
      </c>
      <c r="R4591" s="20">
        <f t="shared" si="642"/>
        <v>9.5047680000000003</v>
      </c>
      <c r="S4591" s="20">
        <f t="shared" si="646"/>
        <v>0</v>
      </c>
      <c r="T4591" s="20">
        <f>IF((T4590+R4591)&lt;0,0,IF((T4590+R4591)&gt;结论【关键目标】!C$28,结论【关键目标】!C$28,T4590+R4591))</f>
        <v>17.823437200000001</v>
      </c>
      <c r="U4591" s="19">
        <f>IF((T4590+R4591)&lt;结论【关键目标】!$C$28,0,(发电量计算【计算逻辑页】!R4591+发电量计算【计算逻辑页】!T4590-结论【关键目标】!$C$28))</f>
        <v>0</v>
      </c>
      <c r="V4591" s="5">
        <f t="shared" si="643"/>
        <v>0</v>
      </c>
      <c r="W4591" s="5">
        <f t="shared" si="644"/>
        <v>0.37137010878000004</v>
      </c>
      <c r="X4591" s="5">
        <f t="shared" si="647"/>
        <v>0</v>
      </c>
    </row>
    <row r="4592" spans="1:24" x14ac:dyDescent="0.15">
      <c r="A4592" s="7">
        <v>4591</v>
      </c>
      <c r="B4592" s="7">
        <v>7</v>
      </c>
      <c r="C4592" s="7">
        <v>11</v>
      </c>
      <c r="D4592" s="7">
        <v>7</v>
      </c>
      <c r="E4592" s="7">
        <v>192</v>
      </c>
      <c r="F4592" s="7">
        <v>24.9</v>
      </c>
      <c r="G4592" s="7">
        <v>198.2</v>
      </c>
      <c r="H4592" s="7">
        <f t="shared" si="639"/>
        <v>2</v>
      </c>
      <c r="I4592" s="16">
        <f t="shared" si="640"/>
        <v>45118</v>
      </c>
      <c r="J4592" s="17">
        <v>0.2407</v>
      </c>
      <c r="K4592" s="18">
        <f>G4592*结论【关键目标】!C$27*0.7735*0.001</f>
        <v>18.396923999999999</v>
      </c>
      <c r="L4592" s="5">
        <v>0</v>
      </c>
      <c r="M4592" s="5">
        <f>ABS(IF(L4592&lt;=0,L4592/耗电量关键数据!$B$6/1000,L4592/耗电量关键数据!$B$5/1000))</f>
        <v>0</v>
      </c>
      <c r="N4592" s="5">
        <f>电气设备逐时使用率计算!H4568</f>
        <v>2.3376900000000003</v>
      </c>
      <c r="O4592" s="5">
        <f>灯光逐时使用率计算!H4568</f>
        <v>1.2467680000000001</v>
      </c>
      <c r="P4592" s="19">
        <f t="shared" si="641"/>
        <v>3.5844580000000006</v>
      </c>
      <c r="Q4592" s="19">
        <f t="shared" si="645"/>
        <v>0</v>
      </c>
      <c r="R4592" s="20">
        <f t="shared" si="642"/>
        <v>18.396923999999999</v>
      </c>
      <c r="S4592" s="20">
        <f t="shared" si="646"/>
        <v>0</v>
      </c>
      <c r="T4592" s="20">
        <f>IF((T4591+R4592)&lt;0,0,IF((T4591+R4592)&gt;结论【关键目标】!C$28,结论【关键目标】!C$28,T4591+R4592))</f>
        <v>22</v>
      </c>
      <c r="U4592" s="19">
        <f>IF((T4591+R4592)&lt;结论【关键目标】!$C$28,0,(发电量计算【计算逻辑页】!R4592+发电量计算【计算逻辑页】!T4591-结论【关键目标】!$C$28))</f>
        <v>14.220361199999999</v>
      </c>
      <c r="V4592" s="5">
        <f t="shared" si="643"/>
        <v>0</v>
      </c>
      <c r="W4592" s="5">
        <f t="shared" si="644"/>
        <v>0.8627790406000001</v>
      </c>
      <c r="X4592" s="5">
        <f t="shared" si="647"/>
        <v>0</v>
      </c>
    </row>
    <row r="4593" spans="1:24" x14ac:dyDescent="0.15">
      <c r="A4593" s="7">
        <v>4592</v>
      </c>
      <c r="B4593" s="7">
        <v>7</v>
      </c>
      <c r="C4593" s="7">
        <v>11</v>
      </c>
      <c r="D4593" s="7">
        <v>8</v>
      </c>
      <c r="E4593" s="7">
        <v>192</v>
      </c>
      <c r="F4593" s="7">
        <v>25</v>
      </c>
      <c r="G4593" s="7">
        <v>287.5</v>
      </c>
      <c r="H4593" s="7">
        <f t="shared" si="639"/>
        <v>2</v>
      </c>
      <c r="I4593" s="16">
        <f t="shared" si="640"/>
        <v>45118</v>
      </c>
      <c r="J4593" s="17">
        <v>0.70809999999999995</v>
      </c>
      <c r="K4593" s="18">
        <f>G4593*结论【关键目标】!C$27*0.7735*0.001</f>
        <v>26.685750000000002</v>
      </c>
      <c r="L4593" s="5">
        <v>23667.100930000001</v>
      </c>
      <c r="M4593" s="5">
        <f>ABS(IF(L4593&lt;=0,L4593/耗电量关键数据!$B$6/1000,L4593/耗电量关键数据!$B$5/1000))</f>
        <v>6.7620288371428572</v>
      </c>
      <c r="N4593" s="5">
        <f>电气设备逐时使用率计算!H4569</f>
        <v>11.688450000000001</v>
      </c>
      <c r="O4593" s="5">
        <f>灯光逐时使用率计算!H4569</f>
        <v>6.2338399999999998</v>
      </c>
      <c r="P4593" s="19">
        <f t="shared" si="641"/>
        <v>24.684318837142861</v>
      </c>
      <c r="Q4593" s="19">
        <f t="shared" si="645"/>
        <v>0</v>
      </c>
      <c r="R4593" s="20">
        <f t="shared" si="642"/>
        <v>26.685750000000002</v>
      </c>
      <c r="S4593" s="20">
        <f t="shared" si="646"/>
        <v>0</v>
      </c>
      <c r="T4593" s="20">
        <f>IF((T4592+R4593)&lt;0,0,IF((T4592+R4593)&gt;结论【关键目标】!C$28,结论【关键目标】!C$28,T4592+R4593))</f>
        <v>22</v>
      </c>
      <c r="U4593" s="19">
        <f>IF((T4592+R4593)&lt;结论【关键目标】!$C$28,0,(发电量计算【计算逻辑页】!R4593+发电量计算【计算逻辑页】!T4592-结论【关键目标】!$C$28))</f>
        <v>26.685749999999999</v>
      </c>
      <c r="V4593" s="5">
        <f t="shared" si="643"/>
        <v>9.3400124999999985</v>
      </c>
      <c r="W4593" s="5">
        <f t="shared" si="644"/>
        <v>17.478966168580857</v>
      </c>
      <c r="X4593" s="5">
        <f t="shared" si="647"/>
        <v>0</v>
      </c>
    </row>
    <row r="4594" spans="1:24" x14ac:dyDescent="0.15">
      <c r="A4594" s="7">
        <v>4593</v>
      </c>
      <c r="B4594" s="7">
        <v>7</v>
      </c>
      <c r="C4594" s="7">
        <v>11</v>
      </c>
      <c r="D4594" s="7">
        <v>9</v>
      </c>
      <c r="E4594" s="7">
        <v>192</v>
      </c>
      <c r="F4594" s="7">
        <v>25.5</v>
      </c>
      <c r="G4594" s="7">
        <v>385.9</v>
      </c>
      <c r="H4594" s="7">
        <f t="shared" si="639"/>
        <v>2</v>
      </c>
      <c r="I4594" s="16">
        <f t="shared" si="640"/>
        <v>45118</v>
      </c>
      <c r="J4594" s="17">
        <v>0.70809999999999995</v>
      </c>
      <c r="K4594" s="18">
        <f>G4594*结论【关键目标】!C$27*0.7735*0.001</f>
        <v>35.819237999999999</v>
      </c>
      <c r="L4594" s="5">
        <v>41370.342989999997</v>
      </c>
      <c r="M4594" s="5">
        <f>ABS(IF(L4594&lt;=0,L4594/耗电量关键数据!$B$6/1000,L4594/耗电量关键数据!$B$5/1000))</f>
        <v>11.820097997142858</v>
      </c>
      <c r="N4594" s="5">
        <f>电气设备逐时使用率计算!H4570</f>
        <v>22.208055000000002</v>
      </c>
      <c r="O4594" s="5">
        <f>灯光逐时使用率计算!H4570</f>
        <v>11.844296</v>
      </c>
      <c r="P4594" s="19">
        <f t="shared" si="641"/>
        <v>45.872448997142861</v>
      </c>
      <c r="Q4594" s="19">
        <f t="shared" si="645"/>
        <v>0</v>
      </c>
      <c r="R4594" s="20">
        <f t="shared" si="642"/>
        <v>35.819237999999999</v>
      </c>
      <c r="S4594" s="20">
        <f t="shared" si="646"/>
        <v>0</v>
      </c>
      <c r="T4594" s="20">
        <f>IF((T4593+R4594)&lt;0,0,IF((T4593+R4594)&gt;结论【关键目标】!C$28,结论【关键目标】!C$28,T4593+R4594))</f>
        <v>22</v>
      </c>
      <c r="U4594" s="19">
        <f>IF((T4593+R4594)&lt;结论【关键目标】!$C$28,0,(发电量计算【计算逻辑页】!R4594+发电量计算【计算逻辑页】!T4593-结论【关键目标】!$C$28))</f>
        <v>35.819237999999999</v>
      </c>
      <c r="V4594" s="5">
        <f t="shared" si="643"/>
        <v>12.536733299999998</v>
      </c>
      <c r="W4594" s="5">
        <f t="shared" si="644"/>
        <v>25.363602427799997</v>
      </c>
      <c r="X4594" s="5">
        <f t="shared" si="647"/>
        <v>0</v>
      </c>
    </row>
    <row r="4595" spans="1:24" x14ac:dyDescent="0.15">
      <c r="A4595" s="7">
        <v>4594</v>
      </c>
      <c r="B4595" s="7">
        <v>7</v>
      </c>
      <c r="C4595" s="7">
        <v>11</v>
      </c>
      <c r="D4595" s="7">
        <v>10</v>
      </c>
      <c r="E4595" s="7">
        <v>192</v>
      </c>
      <c r="F4595" s="7">
        <v>27</v>
      </c>
      <c r="G4595" s="7">
        <v>482.9</v>
      </c>
      <c r="H4595" s="7">
        <f t="shared" si="639"/>
        <v>2</v>
      </c>
      <c r="I4595" s="16">
        <f t="shared" si="640"/>
        <v>45118</v>
      </c>
      <c r="J4595" s="17">
        <v>0.70809999999999995</v>
      </c>
      <c r="K4595" s="18">
        <f>G4595*结论【关键目标】!C$27*0.7735*0.001</f>
        <v>44.822778</v>
      </c>
      <c r="L4595" s="5">
        <v>49443.436390000003</v>
      </c>
      <c r="M4595" s="5">
        <f>ABS(IF(L4595&lt;=0,L4595/耗电量关键数据!$B$6/1000,L4595/耗电量关键数据!$B$5/1000))</f>
        <v>14.126696111428572</v>
      </c>
      <c r="N4595" s="5">
        <f>电气设备逐时使用率计算!H4571</f>
        <v>22.208055000000002</v>
      </c>
      <c r="O4595" s="5">
        <f>灯光逐时使用率计算!H4571</f>
        <v>11.844296</v>
      </c>
      <c r="P4595" s="19">
        <f t="shared" si="641"/>
        <v>48.179047111428574</v>
      </c>
      <c r="Q4595" s="19">
        <f t="shared" si="645"/>
        <v>0</v>
      </c>
      <c r="R4595" s="20">
        <f t="shared" si="642"/>
        <v>44.822778</v>
      </c>
      <c r="S4595" s="20">
        <f t="shared" si="646"/>
        <v>0</v>
      </c>
      <c r="T4595" s="20">
        <f>IF((T4594+R4595)&lt;0,0,IF((T4594+R4595)&gt;结论【关键目标】!C$28,结论【关键目标】!C$28,T4594+R4595))</f>
        <v>22</v>
      </c>
      <c r="U4595" s="19">
        <f>IF((T4594+R4595)&lt;结论【关键目标】!$C$28,0,(发电量计算【计算逻辑页】!R4595+发电量计算【计算逻辑页】!T4594-结论【关键目标】!$C$28))</f>
        <v>44.822778</v>
      </c>
      <c r="V4595" s="5">
        <f t="shared" si="643"/>
        <v>15.687972299999998</v>
      </c>
      <c r="W4595" s="5">
        <f t="shared" si="644"/>
        <v>31.739009101799997</v>
      </c>
      <c r="X4595" s="5">
        <f t="shared" si="647"/>
        <v>0</v>
      </c>
    </row>
    <row r="4596" spans="1:24" x14ac:dyDescent="0.15">
      <c r="A4596" s="7">
        <v>4595</v>
      </c>
      <c r="B4596" s="7">
        <v>7</v>
      </c>
      <c r="C4596" s="7">
        <v>11</v>
      </c>
      <c r="D4596" s="7">
        <v>11</v>
      </c>
      <c r="E4596" s="7">
        <v>192</v>
      </c>
      <c r="F4596" s="7">
        <v>27</v>
      </c>
      <c r="G4596" s="7">
        <v>515.29999999999995</v>
      </c>
      <c r="H4596" s="7">
        <f t="shared" si="639"/>
        <v>2</v>
      </c>
      <c r="I4596" s="16">
        <f t="shared" si="640"/>
        <v>45118</v>
      </c>
      <c r="J4596" s="24">
        <v>1.3551</v>
      </c>
      <c r="K4596" s="18">
        <f>G4596*结论【关键目标】!C$27*0.7735*0.001</f>
        <v>47.830145999999992</v>
      </c>
      <c r="L4596" s="5">
        <v>54144.891819999997</v>
      </c>
      <c r="M4596" s="5">
        <f>ABS(IF(L4596&lt;=0,L4596/耗电量关键数据!$B$6/1000,L4596/耗电量关键数据!$B$5/1000))</f>
        <v>15.46996909142857</v>
      </c>
      <c r="N4596" s="5">
        <f>电气设备逐时使用率计算!H4572</f>
        <v>22.208055000000002</v>
      </c>
      <c r="O4596" s="5">
        <f>灯光逐时使用率计算!H4572</f>
        <v>11.844296</v>
      </c>
      <c r="P4596" s="19">
        <f t="shared" si="641"/>
        <v>49.522320091428568</v>
      </c>
      <c r="Q4596" s="19">
        <f t="shared" si="645"/>
        <v>49.522320091428568</v>
      </c>
      <c r="R4596" s="20">
        <f t="shared" si="642"/>
        <v>-1.6921740914285763</v>
      </c>
      <c r="S4596" s="20">
        <f t="shared" si="646"/>
        <v>1.6921740914285763</v>
      </c>
      <c r="T4596" s="20">
        <f>IF((T4595+R4596)&lt;0,0,IF((T4595+R4596)&gt;结论【关键目标】!C$28,结论【关键目标】!C$28,T4595+R4596))</f>
        <v>20.307825908571424</v>
      </c>
      <c r="U4596" s="19">
        <f>IF((T4595+R4596)&lt;结论【关键目标】!$C$28,0,(发电量计算【计算逻辑页】!R4596+发电量计算【计算逻辑页】!T4595-结论【关键目标】!$C$28))</f>
        <v>0</v>
      </c>
      <c r="V4596" s="5">
        <f t="shared" si="643"/>
        <v>0</v>
      </c>
      <c r="W4596" s="5">
        <f t="shared" si="644"/>
        <v>64.814630844599989</v>
      </c>
      <c r="X4596" s="5">
        <f t="shared" si="647"/>
        <v>1.7008041792948623</v>
      </c>
    </row>
    <row r="4597" spans="1:24" x14ac:dyDescent="0.15">
      <c r="A4597" s="7">
        <v>4596</v>
      </c>
      <c r="B4597" s="7">
        <v>7</v>
      </c>
      <c r="C4597" s="7">
        <v>11</v>
      </c>
      <c r="D4597" s="7">
        <v>12</v>
      </c>
      <c r="E4597" s="7">
        <v>192</v>
      </c>
      <c r="F4597" s="7">
        <v>27.5</v>
      </c>
      <c r="G4597" s="7">
        <v>590.1</v>
      </c>
      <c r="H4597" s="7">
        <f t="shared" si="639"/>
        <v>2</v>
      </c>
      <c r="I4597" s="16">
        <f t="shared" si="640"/>
        <v>45118</v>
      </c>
      <c r="J4597" s="24">
        <v>1.3551</v>
      </c>
      <c r="K4597" s="18">
        <f>G4597*结论【关键目标】!C$27*0.7735*0.001</f>
        <v>54.773081999999995</v>
      </c>
      <c r="L4597" s="5">
        <v>49153.332040000001</v>
      </c>
      <c r="M4597" s="5">
        <f>ABS(IF(L4597&lt;=0,L4597/耗电量关键数据!$B$6/1000,L4597/耗电量关键数据!$B$5/1000))</f>
        <v>14.043809154285714</v>
      </c>
      <c r="N4597" s="5">
        <f>电气设备逐时使用率计算!H4573</f>
        <v>11.688450000000001</v>
      </c>
      <c r="O4597" s="5">
        <f>灯光逐时使用率计算!H4573</f>
        <v>9.9741440000000008</v>
      </c>
      <c r="P4597" s="19">
        <f t="shared" si="641"/>
        <v>35.706403154285717</v>
      </c>
      <c r="Q4597" s="19">
        <f t="shared" si="645"/>
        <v>35.706403154285717</v>
      </c>
      <c r="R4597" s="20">
        <f t="shared" si="642"/>
        <v>19.066678845714279</v>
      </c>
      <c r="S4597" s="20">
        <f t="shared" si="646"/>
        <v>0</v>
      </c>
      <c r="T4597" s="20">
        <f>IF((T4596+R4597)&lt;0,0,IF((T4596+R4597)&gt;结论【关键目标】!C$28,结论【关键目标】!C$28,T4596+R4597))</f>
        <v>22</v>
      </c>
      <c r="U4597" s="19">
        <f>IF((T4596+R4597)&lt;结论【关键目标】!$C$28,0,(发电量计算【计算逻辑页】!R4597+发电量计算【计算逻辑页】!T4596-结论【关键目标】!$C$28))</f>
        <v>17.374504754285702</v>
      </c>
      <c r="V4597" s="5">
        <f t="shared" si="643"/>
        <v>6.0810766639999958</v>
      </c>
      <c r="W4597" s="5">
        <f t="shared" si="644"/>
        <v>48.385746914372575</v>
      </c>
      <c r="X4597" s="5">
        <f t="shared" si="647"/>
        <v>0</v>
      </c>
    </row>
    <row r="4598" spans="1:24" x14ac:dyDescent="0.15">
      <c r="A4598" s="7">
        <v>4597</v>
      </c>
      <c r="B4598" s="7">
        <v>7</v>
      </c>
      <c r="C4598" s="7">
        <v>11</v>
      </c>
      <c r="D4598" s="7">
        <v>13</v>
      </c>
      <c r="E4598" s="7">
        <v>192</v>
      </c>
      <c r="F4598" s="7">
        <v>29</v>
      </c>
      <c r="G4598" s="7">
        <v>612.1</v>
      </c>
      <c r="H4598" s="7">
        <f t="shared" si="639"/>
        <v>2</v>
      </c>
      <c r="I4598" s="16">
        <f t="shared" si="640"/>
        <v>45118</v>
      </c>
      <c r="J4598" s="17">
        <v>1.2267999999999999</v>
      </c>
      <c r="K4598" s="18">
        <f>G4598*结论【关键目标】!C$27*0.7735*0.001</f>
        <v>56.815121999999995</v>
      </c>
      <c r="L4598" s="5">
        <v>50692.498399999997</v>
      </c>
      <c r="M4598" s="5">
        <f>ABS(IF(L4598&lt;=0,L4598/耗电量关键数据!$B$6/1000,L4598/耗电量关键数据!$B$5/1000))</f>
        <v>14.483570971428572</v>
      </c>
      <c r="N4598" s="5">
        <f>电气设备逐时使用率计算!H4574</f>
        <v>11.688450000000001</v>
      </c>
      <c r="O4598" s="5">
        <f>灯光逐时使用率计算!H4574</f>
        <v>9.9741440000000008</v>
      </c>
      <c r="P4598" s="19">
        <f t="shared" si="641"/>
        <v>36.146164971428576</v>
      </c>
      <c r="Q4598" s="19">
        <f t="shared" si="645"/>
        <v>36.146164971428576</v>
      </c>
      <c r="R4598" s="20">
        <f t="shared" si="642"/>
        <v>20.66895702857142</v>
      </c>
      <c r="S4598" s="20">
        <f t="shared" si="646"/>
        <v>0</v>
      </c>
      <c r="T4598" s="20">
        <f>IF((T4597+R4598)&lt;0,0,IF((T4597+R4598)&gt;结论【关键目标】!C$28,结论【关键目标】!C$28,T4597+R4598))</f>
        <v>22</v>
      </c>
      <c r="U4598" s="19">
        <f>IF((T4597+R4598)&lt;结论【关键目标】!$C$28,0,(发电量计算【计算逻辑页】!R4598+发电量计算【计算逻辑页】!T4597-结论【关键目标】!$C$28))</f>
        <v>20.66895702857142</v>
      </c>
      <c r="V4598" s="5">
        <f t="shared" si="643"/>
        <v>7.234134959999996</v>
      </c>
      <c r="W4598" s="5">
        <f t="shared" si="644"/>
        <v>44.344115186948571</v>
      </c>
      <c r="X4598" s="5">
        <f t="shared" si="647"/>
        <v>0</v>
      </c>
    </row>
    <row r="4599" spans="1:24" x14ac:dyDescent="0.15">
      <c r="A4599" s="7">
        <v>4598</v>
      </c>
      <c r="B4599" s="7">
        <v>7</v>
      </c>
      <c r="C4599" s="7">
        <v>11</v>
      </c>
      <c r="D4599" s="7">
        <v>14</v>
      </c>
      <c r="E4599" s="7">
        <v>192</v>
      </c>
      <c r="F4599" s="7">
        <v>28</v>
      </c>
      <c r="G4599" s="7">
        <v>476.8</v>
      </c>
      <c r="H4599" s="7">
        <f t="shared" si="639"/>
        <v>2</v>
      </c>
      <c r="I4599" s="16">
        <f t="shared" si="640"/>
        <v>45118</v>
      </c>
      <c r="J4599" s="17">
        <v>1.2267999999999999</v>
      </c>
      <c r="K4599" s="18">
        <f>G4599*结论【关键目标】!C$27*0.7735*0.001</f>
        <v>44.256576000000003</v>
      </c>
      <c r="L4599" s="5">
        <v>59034.021569999997</v>
      </c>
      <c r="M4599" s="5">
        <f>ABS(IF(L4599&lt;=0,L4599/耗电量关键数据!$B$6/1000,L4599/耗电量关键数据!$B$5/1000))</f>
        <v>16.866863305714283</v>
      </c>
      <c r="N4599" s="5">
        <f>电气设备逐时使用率计算!H4575</f>
        <v>22.208055000000002</v>
      </c>
      <c r="O4599" s="5">
        <f>灯光逐时使用率计算!H4575</f>
        <v>11.844296</v>
      </c>
      <c r="P4599" s="19">
        <f t="shared" si="641"/>
        <v>50.919214305714284</v>
      </c>
      <c r="Q4599" s="19">
        <f t="shared" si="645"/>
        <v>50.919214305714284</v>
      </c>
      <c r="R4599" s="20">
        <f t="shared" si="642"/>
        <v>-6.6626383057142817</v>
      </c>
      <c r="S4599" s="20">
        <f t="shared" si="646"/>
        <v>6.6626383057142817</v>
      </c>
      <c r="T4599" s="20">
        <f>IF((T4598+R4599)&lt;0,0,IF((T4598+R4599)&gt;结论【关键目标】!C$28,结论【关键目标】!C$28,T4598+R4599))</f>
        <v>15.337361694285718</v>
      </c>
      <c r="U4599" s="19">
        <f>IF((T4598+R4599)&lt;结论【关键目标】!$C$28,0,(发电量计算【计算逻辑页】!R4599+发电量计算【计算逻辑页】!T4598-结论【关键目标】!$C$28))</f>
        <v>0</v>
      </c>
      <c r="V4599" s="5">
        <f t="shared" si="643"/>
        <v>0</v>
      </c>
      <c r="W4599" s="5">
        <f t="shared" si="644"/>
        <v>54.293967436799996</v>
      </c>
      <c r="X4599" s="5">
        <f t="shared" si="647"/>
        <v>5.8418012664502816</v>
      </c>
    </row>
    <row r="4600" spans="1:24" x14ac:dyDescent="0.15">
      <c r="A4600" s="7">
        <v>4599</v>
      </c>
      <c r="B4600" s="7">
        <v>7</v>
      </c>
      <c r="C4600" s="7">
        <v>11</v>
      </c>
      <c r="D4600" s="7">
        <v>15</v>
      </c>
      <c r="E4600" s="7">
        <v>192</v>
      </c>
      <c r="F4600" s="7">
        <v>28.5</v>
      </c>
      <c r="G4600" s="7">
        <v>414.2</v>
      </c>
      <c r="H4600" s="7">
        <f t="shared" si="639"/>
        <v>2</v>
      </c>
      <c r="I4600" s="16">
        <f t="shared" si="640"/>
        <v>45118</v>
      </c>
      <c r="J4600" s="17">
        <v>1.2267999999999999</v>
      </c>
      <c r="K4600" s="18">
        <f>G4600*结论【关键目标】!C$27*0.7735*0.001</f>
        <v>38.446044000000001</v>
      </c>
      <c r="L4600" s="5">
        <v>56386.26397</v>
      </c>
      <c r="M4600" s="5">
        <f>ABS(IF(L4600&lt;=0,L4600/耗电量关键数据!$B$6/1000,L4600/耗电量关键数据!$B$5/1000))</f>
        <v>16.110361134285714</v>
      </c>
      <c r="N4600" s="5">
        <f>电气设备逐时使用率计算!H4576</f>
        <v>22.208055000000002</v>
      </c>
      <c r="O4600" s="5">
        <f>灯光逐时使用率计算!H4576</f>
        <v>11.844296</v>
      </c>
      <c r="P4600" s="19">
        <f t="shared" si="641"/>
        <v>50.162712134285712</v>
      </c>
      <c r="Q4600" s="19">
        <f t="shared" si="645"/>
        <v>50.162712134285712</v>
      </c>
      <c r="R4600" s="20">
        <f t="shared" si="642"/>
        <v>-11.716668134285712</v>
      </c>
      <c r="S4600" s="20">
        <f t="shared" si="646"/>
        <v>11.716668134285712</v>
      </c>
      <c r="T4600" s="20">
        <f>IF((T4599+R4600)&lt;0,0,IF((T4599+R4600)&gt;结论【关键目标】!C$28,结论【关键目标】!C$28,T4599+R4600))</f>
        <v>3.6206935600000065</v>
      </c>
      <c r="U4600" s="19">
        <f>IF((T4599+R4600)&lt;结论【关键目标】!$C$28,0,(发电量计算【计算逻辑页】!R4600+发电量计算【计算逻辑页】!T4599-结论【关键目标】!$C$28))</f>
        <v>0</v>
      </c>
      <c r="V4600" s="5">
        <f t="shared" si="643"/>
        <v>0</v>
      </c>
      <c r="W4600" s="5">
        <f t="shared" si="644"/>
        <v>47.165606779199997</v>
      </c>
      <c r="X4600" s="5">
        <f t="shared" si="647"/>
        <v>3.1746241134080053</v>
      </c>
    </row>
    <row r="4601" spans="1:24" x14ac:dyDescent="0.15">
      <c r="A4601" s="7">
        <v>4600</v>
      </c>
      <c r="B4601" s="7">
        <v>7</v>
      </c>
      <c r="C4601" s="7">
        <v>11</v>
      </c>
      <c r="D4601" s="7">
        <v>16</v>
      </c>
      <c r="E4601" s="7">
        <v>192</v>
      </c>
      <c r="F4601" s="7">
        <v>28</v>
      </c>
      <c r="G4601" s="7">
        <v>227</v>
      </c>
      <c r="H4601" s="7">
        <f t="shared" si="639"/>
        <v>2</v>
      </c>
      <c r="I4601" s="16">
        <f t="shared" si="640"/>
        <v>45118</v>
      </c>
      <c r="J4601" s="24">
        <v>1.3551</v>
      </c>
      <c r="K4601" s="18">
        <f>G4601*结论【关键目标】!C$27*0.7735*0.001</f>
        <v>21.070139999999999</v>
      </c>
      <c r="L4601" s="5">
        <v>54330.795270000002</v>
      </c>
      <c r="M4601" s="5">
        <f>ABS(IF(L4601&lt;=0,L4601/耗电量关键数据!$B$6/1000,L4601/耗电量关键数据!$B$5/1000))</f>
        <v>15.523084362857144</v>
      </c>
      <c r="N4601" s="5">
        <f>电气设备逐时使用率计算!H4577</f>
        <v>22.208055000000002</v>
      </c>
      <c r="O4601" s="5">
        <f>灯光逐时使用率计算!H4577</f>
        <v>11.844296</v>
      </c>
      <c r="P4601" s="19">
        <f t="shared" si="641"/>
        <v>49.575435362857149</v>
      </c>
      <c r="Q4601" s="19">
        <f t="shared" si="645"/>
        <v>49.575435362857149</v>
      </c>
      <c r="R4601" s="20">
        <f t="shared" si="642"/>
        <v>-28.505295362857151</v>
      </c>
      <c r="S4601" s="20">
        <f t="shared" si="646"/>
        <v>28.505295362857151</v>
      </c>
      <c r="T4601" s="20">
        <f>IF((T4600+R4601)&lt;0,0,IF((T4600+R4601)&gt;结论【关键目标】!C$28,结论【关键目标】!C$28,T4600+R4601))</f>
        <v>0</v>
      </c>
      <c r="U4601" s="19">
        <f>IF((T4600+R4601)&lt;结论【关键目标】!$C$28,0,(发电量计算【计算逻辑页】!R4601+发电量计算【计算逻辑页】!T4600-结论【关键目标】!$C$28))</f>
        <v>0</v>
      </c>
      <c r="V4601" s="5">
        <f t="shared" si="643"/>
        <v>0</v>
      </c>
      <c r="W4601" s="5">
        <f t="shared" si="644"/>
        <v>28.552146713999999</v>
      </c>
      <c r="X4601" s="5">
        <f t="shared" si="647"/>
        <v>0</v>
      </c>
    </row>
    <row r="4602" spans="1:24" x14ac:dyDescent="0.15">
      <c r="A4602" s="7">
        <v>4601</v>
      </c>
      <c r="B4602" s="7">
        <v>7</v>
      </c>
      <c r="C4602" s="7">
        <v>11</v>
      </c>
      <c r="D4602" s="7">
        <v>17</v>
      </c>
      <c r="E4602" s="7">
        <v>192</v>
      </c>
      <c r="F4602" s="7">
        <v>27</v>
      </c>
      <c r="G4602" s="7">
        <v>155.4</v>
      </c>
      <c r="H4602" s="7">
        <f t="shared" si="639"/>
        <v>2</v>
      </c>
      <c r="I4602" s="16">
        <f t="shared" si="640"/>
        <v>45118</v>
      </c>
      <c r="J4602" s="17">
        <v>0.70809999999999995</v>
      </c>
      <c r="K4602" s="18">
        <f>G4602*结论【关键目标】!C$27*0.7735*0.001</f>
        <v>14.424227999999999</v>
      </c>
      <c r="L4602" s="5">
        <v>48088.994749999998</v>
      </c>
      <c r="M4602" s="5">
        <f>ABS(IF(L4602&lt;=0,L4602/耗电量关键数据!$B$6/1000,L4602/耗电量关键数据!$B$5/1000))</f>
        <v>13.739712785714286</v>
      </c>
      <c r="N4602" s="5">
        <f>电气设备逐时使用率计算!H4578</f>
        <v>22.208055000000002</v>
      </c>
      <c r="O4602" s="5">
        <f>灯光逐时使用率计算!H4578</f>
        <v>11.844296</v>
      </c>
      <c r="P4602" s="19">
        <f t="shared" si="641"/>
        <v>47.792063785714291</v>
      </c>
      <c r="Q4602" s="19">
        <f t="shared" si="645"/>
        <v>0</v>
      </c>
      <c r="R4602" s="20">
        <f t="shared" si="642"/>
        <v>14.424227999999999</v>
      </c>
      <c r="S4602" s="20">
        <f t="shared" si="646"/>
        <v>0</v>
      </c>
      <c r="T4602" s="20">
        <f>IF((T4601+R4602)&lt;0,0,IF((T4601+R4602)&gt;结论【关键目标】!C$28,结论【关键目标】!C$28,T4601+R4602))</f>
        <v>14.424227999999999</v>
      </c>
      <c r="U4602" s="19">
        <f>IF((T4601+R4602)&lt;结论【关键目标】!$C$28,0,(发电量计算【计算逻辑页】!R4602+发电量计算【计算逻辑页】!T4601-结论【关键目标】!$C$28))</f>
        <v>0</v>
      </c>
      <c r="V4602" s="5">
        <f t="shared" si="643"/>
        <v>0</v>
      </c>
      <c r="W4602" s="5">
        <f t="shared" si="644"/>
        <v>10.213795846799998</v>
      </c>
      <c r="X4602" s="5">
        <f t="shared" si="647"/>
        <v>0</v>
      </c>
    </row>
    <row r="4603" spans="1:24" x14ac:dyDescent="0.15">
      <c r="A4603" s="7">
        <v>4602</v>
      </c>
      <c r="B4603" s="7">
        <v>7</v>
      </c>
      <c r="C4603" s="7">
        <v>11</v>
      </c>
      <c r="D4603" s="7">
        <v>18</v>
      </c>
      <c r="E4603" s="7">
        <v>192</v>
      </c>
      <c r="F4603" s="7">
        <v>27.5</v>
      </c>
      <c r="G4603" s="7">
        <v>86.2</v>
      </c>
      <c r="H4603" s="7">
        <f t="shared" si="639"/>
        <v>2</v>
      </c>
      <c r="I4603" s="16">
        <f t="shared" si="640"/>
        <v>45118</v>
      </c>
      <c r="J4603" s="17">
        <v>0.70809999999999995</v>
      </c>
      <c r="K4603" s="18">
        <f>G4603*结论【关键目标】!C$27*0.7735*0.001</f>
        <v>8.0010840000000005</v>
      </c>
      <c r="L4603" s="5">
        <v>29044.98272</v>
      </c>
      <c r="M4603" s="5">
        <f>ABS(IF(L4603&lt;=0,L4603/耗电量关键数据!$B$6/1000,L4603/耗电量关键数据!$B$5/1000))</f>
        <v>8.2985664914285717</v>
      </c>
      <c r="N4603" s="5">
        <f>电气设备逐时使用率计算!H4579</f>
        <v>7.0130699999999999</v>
      </c>
      <c r="O4603" s="5">
        <f>灯光逐时使用率计算!H4579</f>
        <v>3.7403040000000001</v>
      </c>
      <c r="P4603" s="19">
        <f t="shared" si="641"/>
        <v>19.051940491428574</v>
      </c>
      <c r="Q4603" s="19">
        <f t="shared" si="645"/>
        <v>0</v>
      </c>
      <c r="R4603" s="20">
        <f t="shared" si="642"/>
        <v>8.0010840000000005</v>
      </c>
      <c r="S4603" s="20">
        <f t="shared" si="646"/>
        <v>0</v>
      </c>
      <c r="T4603" s="20">
        <f>IF((T4602+R4603)&lt;0,0,IF((T4602+R4603)&gt;结论【关键目标】!C$28,结论【关键目标】!C$28,T4602+R4603))</f>
        <v>22</v>
      </c>
      <c r="U4603" s="19">
        <f>IF((T4602+R4603)&lt;结论【关键目标】!$C$28,0,(发电量计算【计算逻辑页】!R4603+发电量计算【计算逻辑页】!T4602-结论【关键目标】!$C$28))</f>
        <v>0.42531199999999814</v>
      </c>
      <c r="V4603" s="5">
        <f t="shared" si="643"/>
        <v>0.14885919999999933</v>
      </c>
      <c r="W4603" s="5">
        <f t="shared" si="644"/>
        <v>5.6655675804000003</v>
      </c>
      <c r="X4603" s="5">
        <f t="shared" si="647"/>
        <v>0</v>
      </c>
    </row>
    <row r="4604" spans="1:24" x14ac:dyDescent="0.15">
      <c r="A4604" s="7">
        <v>4603</v>
      </c>
      <c r="B4604" s="7">
        <v>7</v>
      </c>
      <c r="C4604" s="7">
        <v>11</v>
      </c>
      <c r="D4604" s="7">
        <v>19</v>
      </c>
      <c r="E4604" s="7">
        <v>192</v>
      </c>
      <c r="F4604" s="7">
        <v>27</v>
      </c>
      <c r="G4604" s="7">
        <v>0</v>
      </c>
      <c r="H4604" s="7">
        <f t="shared" si="639"/>
        <v>2</v>
      </c>
      <c r="I4604" s="16">
        <f t="shared" si="640"/>
        <v>45118</v>
      </c>
      <c r="J4604" s="17">
        <v>1.2267999999999999</v>
      </c>
      <c r="K4604" s="18">
        <f>G4604*结论【关键目标】!C$27*0.7735*0.001</f>
        <v>0</v>
      </c>
      <c r="L4604" s="5">
        <v>0</v>
      </c>
      <c r="M4604" s="5">
        <f>ABS(IF(L4604&lt;=0,L4604/耗电量关键数据!$B$6/1000,L4604/耗电量关键数据!$B$5/1000))</f>
        <v>0</v>
      </c>
      <c r="N4604" s="5">
        <f>电气设备逐时使用率计算!H4580</f>
        <v>7.0130699999999999</v>
      </c>
      <c r="O4604" s="5">
        <f>灯光逐时使用率计算!H4580</f>
        <v>3.7403040000000001</v>
      </c>
      <c r="P4604" s="19">
        <f t="shared" si="641"/>
        <v>10.753374000000001</v>
      </c>
      <c r="Q4604" s="19">
        <f t="shared" si="645"/>
        <v>10.753374000000001</v>
      </c>
      <c r="R4604" s="20">
        <f t="shared" si="642"/>
        <v>-10.753374000000001</v>
      </c>
      <c r="S4604" s="20">
        <f t="shared" si="646"/>
        <v>10.753374000000001</v>
      </c>
      <c r="T4604" s="20">
        <f>IF((T4603+R4604)&lt;0,0,IF((T4603+R4604)&gt;结论【关键目标】!C$28,结论【关键目标】!C$28,T4603+R4604))</f>
        <v>11.246625999999999</v>
      </c>
      <c r="U4604" s="19">
        <f>IF((T4603+R4604)&lt;结论【关键目标】!$C$28,0,(发电量计算【计算逻辑页】!R4604+发电量计算【计算逻辑页】!T4603-结论【关键目标】!$C$28))</f>
        <v>0</v>
      </c>
      <c r="V4604" s="5">
        <f t="shared" si="643"/>
        <v>0</v>
      </c>
      <c r="W4604" s="5">
        <f t="shared" si="644"/>
        <v>0</v>
      </c>
      <c r="X4604" s="5">
        <f t="shared" si="647"/>
        <v>9.428558323199999</v>
      </c>
    </row>
    <row r="4605" spans="1:24" x14ac:dyDescent="0.15">
      <c r="A4605" s="7">
        <v>4604</v>
      </c>
      <c r="B4605" s="7">
        <v>7</v>
      </c>
      <c r="C4605" s="7">
        <v>11</v>
      </c>
      <c r="D4605" s="7">
        <v>20</v>
      </c>
      <c r="E4605" s="7">
        <v>192</v>
      </c>
      <c r="F4605" s="7">
        <v>27</v>
      </c>
      <c r="G4605" s="7">
        <v>0</v>
      </c>
      <c r="H4605" s="7">
        <f t="shared" si="639"/>
        <v>2</v>
      </c>
      <c r="I4605" s="16">
        <f t="shared" si="640"/>
        <v>45118</v>
      </c>
      <c r="J4605" s="17">
        <v>1.2267999999999999</v>
      </c>
      <c r="K4605" s="18">
        <f>G4605*结论【关键目标】!C$27*0.7735*0.001</f>
        <v>0</v>
      </c>
      <c r="L4605" s="5">
        <v>0</v>
      </c>
      <c r="M4605" s="5">
        <f>ABS(IF(L4605&lt;=0,L4605/耗电量关键数据!$B$6/1000,L4605/耗电量关键数据!$B$5/1000))</f>
        <v>0</v>
      </c>
      <c r="N4605" s="5">
        <f>电气设备逐时使用率计算!H4581</f>
        <v>1.1688450000000001</v>
      </c>
      <c r="O4605" s="5">
        <f>灯光逐时使用率计算!H4581</f>
        <v>0.37403039999999999</v>
      </c>
      <c r="P4605" s="19">
        <f t="shared" si="641"/>
        <v>1.5428754000000002</v>
      </c>
      <c r="Q4605" s="19">
        <f t="shared" si="645"/>
        <v>1.5428754000000002</v>
      </c>
      <c r="R4605" s="20">
        <f t="shared" si="642"/>
        <v>-1.5428754000000002</v>
      </c>
      <c r="S4605" s="20">
        <f t="shared" si="646"/>
        <v>1.5428754000000002</v>
      </c>
      <c r="T4605" s="20">
        <f>IF((T4604+R4605)&lt;0,0,IF((T4604+R4605)&gt;结论【关键目标】!C$28,结论【关键目标】!C$28,T4604+R4605))</f>
        <v>9.7037505999999993</v>
      </c>
      <c r="U4605" s="19">
        <f>IF((T4604+R4605)&lt;结论【关键目标】!$C$28,0,(发电量计算【计算逻辑页】!R4605+发电量计算【计算逻辑页】!T4604-结论【关键目标】!$C$28))</f>
        <v>0</v>
      </c>
      <c r="V4605" s="5">
        <f t="shared" si="643"/>
        <v>0</v>
      </c>
      <c r="W4605" s="5">
        <f t="shared" si="644"/>
        <v>0</v>
      </c>
      <c r="X4605" s="5">
        <f t="shared" si="647"/>
        <v>1.3527931507200002</v>
      </c>
    </row>
    <row r="4606" spans="1:24" x14ac:dyDescent="0.15">
      <c r="A4606" s="7">
        <v>4605</v>
      </c>
      <c r="B4606" s="7">
        <v>7</v>
      </c>
      <c r="C4606" s="7">
        <v>11</v>
      </c>
      <c r="D4606" s="7">
        <v>21</v>
      </c>
      <c r="E4606" s="7">
        <v>192</v>
      </c>
      <c r="F4606" s="7">
        <v>24.7</v>
      </c>
      <c r="G4606" s="7">
        <v>0</v>
      </c>
      <c r="H4606" s="7">
        <f t="shared" si="639"/>
        <v>2</v>
      </c>
      <c r="I4606" s="16">
        <f t="shared" si="640"/>
        <v>45118</v>
      </c>
      <c r="J4606" s="17">
        <v>1.2267999999999999</v>
      </c>
      <c r="K4606" s="18">
        <f>G4606*结论【关键目标】!C$27*0.7735*0.001</f>
        <v>0</v>
      </c>
      <c r="L4606" s="5">
        <v>0</v>
      </c>
      <c r="M4606" s="5">
        <f>ABS(IF(L4606&lt;=0,L4606/耗电量关键数据!$B$6/1000,L4606/耗电量关键数据!$B$5/1000))</f>
        <v>0</v>
      </c>
      <c r="N4606" s="5">
        <f>电气设备逐时使用率计算!H4582</f>
        <v>1.1688450000000001</v>
      </c>
      <c r="O4606" s="5">
        <f>灯光逐时使用率计算!H4582</f>
        <v>0.37403039999999999</v>
      </c>
      <c r="P4606" s="19">
        <f t="shared" si="641"/>
        <v>1.5428754000000002</v>
      </c>
      <c r="Q4606" s="19">
        <f t="shared" si="645"/>
        <v>1.5428754000000002</v>
      </c>
      <c r="R4606" s="20">
        <f t="shared" si="642"/>
        <v>-1.5428754000000002</v>
      </c>
      <c r="S4606" s="20">
        <f t="shared" si="646"/>
        <v>1.5428754000000002</v>
      </c>
      <c r="T4606" s="20">
        <f>IF((T4605+R4606)&lt;0,0,IF((T4605+R4606)&gt;结论【关键目标】!C$28,结论【关键目标】!C$28,T4605+R4606))</f>
        <v>8.1608751999999996</v>
      </c>
      <c r="U4606" s="19">
        <f>IF((T4605+R4606)&lt;结论【关键目标】!$C$28,0,(发电量计算【计算逻辑页】!R4606+发电量计算【计算逻辑页】!T4605-结论【关键目标】!$C$28))</f>
        <v>0</v>
      </c>
      <c r="V4606" s="5">
        <f t="shared" si="643"/>
        <v>0</v>
      </c>
      <c r="W4606" s="5">
        <f t="shared" si="644"/>
        <v>0</v>
      </c>
      <c r="X4606" s="5">
        <f t="shared" si="647"/>
        <v>1.3527931507200002</v>
      </c>
    </row>
    <row r="4607" spans="1:24" x14ac:dyDescent="0.15">
      <c r="A4607" s="7">
        <v>4606</v>
      </c>
      <c r="B4607" s="7">
        <v>7</v>
      </c>
      <c r="C4607" s="7">
        <v>11</v>
      </c>
      <c r="D4607" s="7">
        <v>22</v>
      </c>
      <c r="E4607" s="7">
        <v>192</v>
      </c>
      <c r="F4607" s="7">
        <v>27</v>
      </c>
      <c r="G4607" s="7">
        <v>0</v>
      </c>
      <c r="H4607" s="7">
        <f t="shared" si="639"/>
        <v>2</v>
      </c>
      <c r="I4607" s="16">
        <f t="shared" si="640"/>
        <v>45118</v>
      </c>
      <c r="J4607" s="17">
        <v>0.70809999999999995</v>
      </c>
      <c r="K4607" s="18">
        <f>G4607*结论【关键目标】!C$27*0.7735*0.001</f>
        <v>0</v>
      </c>
      <c r="L4607" s="5">
        <v>0</v>
      </c>
      <c r="M4607" s="5">
        <f>ABS(IF(L4607&lt;=0,L4607/耗电量关键数据!$B$6/1000,L4607/耗电量关键数据!$B$5/1000))</f>
        <v>0</v>
      </c>
      <c r="N4607" s="5">
        <f>电气设备逐时使用率计算!H4583</f>
        <v>1.1688450000000001</v>
      </c>
      <c r="O4607" s="5">
        <f>灯光逐时使用率计算!H4583</f>
        <v>0.37403039999999999</v>
      </c>
      <c r="P4607" s="19">
        <f t="shared" si="641"/>
        <v>1.5428754000000002</v>
      </c>
      <c r="Q4607" s="19">
        <f t="shared" si="645"/>
        <v>0</v>
      </c>
      <c r="R4607" s="20">
        <f t="shared" si="642"/>
        <v>0</v>
      </c>
      <c r="S4607" s="20">
        <f t="shared" si="646"/>
        <v>0</v>
      </c>
      <c r="T4607" s="20">
        <f>IF((T4606+R4607)&lt;0,0,IF((T4606+R4607)&gt;结论【关键目标】!C$28,结论【关键目标】!C$28,T4606+R4607))</f>
        <v>8.1608751999999996</v>
      </c>
      <c r="U4607" s="19">
        <f>IF((T4606+R4607)&lt;结论【关键目标】!$C$28,0,(发电量计算【计算逻辑页】!R4607+发电量计算【计算逻辑页】!T4606-结论【关键目标】!$C$28))</f>
        <v>0</v>
      </c>
      <c r="V4607" s="5">
        <f t="shared" si="643"/>
        <v>0</v>
      </c>
      <c r="W4607" s="5">
        <f t="shared" si="644"/>
        <v>0</v>
      </c>
      <c r="X4607" s="5">
        <f t="shared" si="647"/>
        <v>0</v>
      </c>
    </row>
    <row r="4608" spans="1:24" x14ac:dyDescent="0.15">
      <c r="A4608" s="7">
        <v>4607</v>
      </c>
      <c r="B4608" s="7">
        <v>7</v>
      </c>
      <c r="C4608" s="7">
        <v>11</v>
      </c>
      <c r="D4608" s="7">
        <v>23</v>
      </c>
      <c r="E4608" s="7">
        <v>192</v>
      </c>
      <c r="F4608" s="7">
        <v>27</v>
      </c>
      <c r="G4608" s="7">
        <v>0</v>
      </c>
      <c r="H4608" s="7">
        <f t="shared" si="639"/>
        <v>2</v>
      </c>
      <c r="I4608" s="16">
        <f t="shared" si="640"/>
        <v>45118</v>
      </c>
      <c r="J4608" s="17">
        <v>0.70809999999999995</v>
      </c>
      <c r="K4608" s="18">
        <f>G4608*结论【关键目标】!C$27*0.7735*0.001</f>
        <v>0</v>
      </c>
      <c r="L4608" s="5">
        <v>0</v>
      </c>
      <c r="M4608" s="5">
        <f>ABS(IF(L4608&lt;=0,L4608/耗电量关键数据!$B$6/1000,L4608/耗电量关键数据!$B$5/1000))</f>
        <v>0</v>
      </c>
      <c r="N4608" s="5">
        <f>电气设备逐时使用率计算!H4584</f>
        <v>1.1688450000000001</v>
      </c>
      <c r="O4608" s="5">
        <f>灯光逐时使用率计算!H4584</f>
        <v>0.37403039999999999</v>
      </c>
      <c r="P4608" s="19">
        <f t="shared" si="641"/>
        <v>1.5428754000000002</v>
      </c>
      <c r="Q4608" s="19">
        <f t="shared" si="645"/>
        <v>0</v>
      </c>
      <c r="R4608" s="20">
        <f t="shared" si="642"/>
        <v>0</v>
      </c>
      <c r="S4608" s="20">
        <f t="shared" si="646"/>
        <v>0</v>
      </c>
      <c r="T4608" s="20">
        <f>IF((T4607+R4608)&lt;0,0,IF((T4607+R4608)&gt;结论【关键目标】!C$28,结论【关键目标】!C$28,T4607+R4608))</f>
        <v>8.1608751999999996</v>
      </c>
      <c r="U4608" s="19">
        <f>IF((T4607+R4608)&lt;结论【关键目标】!$C$28,0,(发电量计算【计算逻辑页】!R4608+发电量计算【计算逻辑页】!T4607-结论【关键目标】!$C$28))</f>
        <v>0</v>
      </c>
      <c r="V4608" s="5">
        <f t="shared" si="643"/>
        <v>0</v>
      </c>
      <c r="W4608" s="5">
        <f t="shared" si="644"/>
        <v>0</v>
      </c>
      <c r="X4608" s="5">
        <f t="shared" si="647"/>
        <v>0</v>
      </c>
    </row>
    <row r="4609" spans="1:24" x14ac:dyDescent="0.15">
      <c r="A4609" s="7">
        <v>4608</v>
      </c>
      <c r="B4609" s="7">
        <v>7</v>
      </c>
      <c r="C4609" s="7">
        <v>11</v>
      </c>
      <c r="D4609" s="7">
        <v>24</v>
      </c>
      <c r="E4609" s="7">
        <v>192</v>
      </c>
      <c r="F4609" s="7">
        <v>22.1</v>
      </c>
      <c r="G4609" s="7">
        <v>0</v>
      </c>
      <c r="H4609" s="7">
        <f t="shared" si="639"/>
        <v>2</v>
      </c>
      <c r="I4609" s="16">
        <f t="shared" si="640"/>
        <v>45118</v>
      </c>
      <c r="J4609" s="17">
        <v>0.2407</v>
      </c>
      <c r="K4609" s="18">
        <f>G4609*结论【关键目标】!C$27*0.7735*0.001</f>
        <v>0</v>
      </c>
      <c r="L4609" s="5">
        <v>0</v>
      </c>
      <c r="M4609" s="5">
        <f>ABS(IF(L4609&lt;=0,L4609/耗电量关键数据!$B$6/1000,L4609/耗电量关键数据!$B$5/1000))</f>
        <v>0</v>
      </c>
      <c r="N4609" s="5">
        <f>电气设备逐时使用率计算!H4585</f>
        <v>1.1688450000000001</v>
      </c>
      <c r="O4609" s="5">
        <f>灯光逐时使用率计算!H4585</f>
        <v>0.37403039999999999</v>
      </c>
      <c r="P4609" s="19">
        <f t="shared" si="641"/>
        <v>1.5428754000000002</v>
      </c>
      <c r="Q4609" s="19">
        <f t="shared" si="645"/>
        <v>0</v>
      </c>
      <c r="R4609" s="20">
        <f t="shared" si="642"/>
        <v>0</v>
      </c>
      <c r="S4609" s="20">
        <f t="shared" si="646"/>
        <v>0</v>
      </c>
      <c r="T4609" s="20">
        <f>IF((T4608+R4609)&lt;0,0,IF((T4608+R4609)&gt;结论【关键目标】!C$28,结论【关键目标】!C$28,T4608+R4609))</f>
        <v>8.1608751999999996</v>
      </c>
      <c r="U4609" s="19">
        <f>IF((T4608+R4609)&lt;结论【关键目标】!$C$28,0,(发电量计算【计算逻辑页】!R4609+发电量计算【计算逻辑页】!T4608-结论【关键目标】!$C$28))</f>
        <v>0</v>
      </c>
      <c r="V4609" s="5">
        <f t="shared" si="643"/>
        <v>0</v>
      </c>
      <c r="W4609" s="5">
        <f t="shared" si="644"/>
        <v>0</v>
      </c>
      <c r="X4609" s="5">
        <f t="shared" si="647"/>
        <v>0</v>
      </c>
    </row>
    <row r="4610" spans="1:24" x14ac:dyDescent="0.15">
      <c r="A4610" s="7">
        <v>4609</v>
      </c>
      <c r="B4610" s="7">
        <v>7</v>
      </c>
      <c r="C4610" s="7">
        <v>12</v>
      </c>
      <c r="D4610" s="7">
        <v>1</v>
      </c>
      <c r="E4610" s="7">
        <v>193</v>
      </c>
      <c r="F4610" s="7">
        <v>23</v>
      </c>
      <c r="G4610" s="7">
        <v>0</v>
      </c>
      <c r="H4610" s="7">
        <f t="shared" ref="H4610:H4673" si="648">WEEKDAY(I:I,2)</f>
        <v>3</v>
      </c>
      <c r="I4610" s="16">
        <f t="shared" ref="I4610:I4673" si="649">DATE(2023,B4610,C4610)</f>
        <v>45119</v>
      </c>
      <c r="J4610" s="17">
        <v>0.2407</v>
      </c>
      <c r="K4610" s="18">
        <f>G4610*结论【关键目标】!C$27*0.7735*0.001</f>
        <v>0</v>
      </c>
      <c r="L4610" s="5">
        <v>0</v>
      </c>
      <c r="M4610" s="5">
        <f>ABS(IF(L4610&lt;=0,L4610/耗电量关键数据!$B$6/1000,L4610/耗电量关键数据!$B$5/1000))</f>
        <v>0</v>
      </c>
      <c r="N4610" s="5">
        <f>电气设备逐时使用率计算!H4586</f>
        <v>1.1688450000000001</v>
      </c>
      <c r="O4610" s="5">
        <f>灯光逐时使用率计算!H4586</f>
        <v>0.37403039999999999</v>
      </c>
      <c r="P4610" s="19">
        <f t="shared" ref="P4610:P4673" si="650">M4610+N4610+O4610</f>
        <v>1.5428754000000002</v>
      </c>
      <c r="Q4610" s="19">
        <f t="shared" si="645"/>
        <v>0</v>
      </c>
      <c r="R4610" s="20">
        <f t="shared" ref="R4610:R4673" si="651">K4610-Q4610</f>
        <v>0</v>
      </c>
      <c r="S4610" s="20">
        <f t="shared" si="646"/>
        <v>0</v>
      </c>
      <c r="T4610" s="20">
        <f>IF((T4609+R4610)&lt;0,0,IF((T4609+R4610)&gt;结论【关键目标】!C$28,结论【关键目标】!C$28,T4609+R4610))</f>
        <v>8.1608751999999996</v>
      </c>
      <c r="U4610" s="19">
        <f>IF((T4609+R4610)&lt;结论【关键目标】!$C$28,0,(发电量计算【计算逻辑页】!R4610+发电量计算【计算逻辑页】!T4609-结论【关键目标】!$C$28))</f>
        <v>0</v>
      </c>
      <c r="V4610" s="5">
        <f t="shared" ref="V4610:V4673" si="652">IF(J4610&gt;0.35,U4610*0.35,0)</f>
        <v>0</v>
      </c>
      <c r="W4610" s="5">
        <f t="shared" ref="W4610:W4673" si="653">IF(P4610&gt;K4610,K4610*J4610,P4610*J4610)</f>
        <v>0</v>
      </c>
      <c r="X4610" s="5">
        <f t="shared" si="647"/>
        <v>0</v>
      </c>
    </row>
    <row r="4611" spans="1:24" x14ac:dyDescent="0.15">
      <c r="A4611" s="7">
        <v>4610</v>
      </c>
      <c r="B4611" s="7">
        <v>7</v>
      </c>
      <c r="C4611" s="7">
        <v>12</v>
      </c>
      <c r="D4611" s="7">
        <v>2</v>
      </c>
      <c r="E4611" s="7">
        <v>193</v>
      </c>
      <c r="F4611" s="7">
        <v>22</v>
      </c>
      <c r="G4611" s="7">
        <v>0</v>
      </c>
      <c r="H4611" s="7">
        <f t="shared" si="648"/>
        <v>3</v>
      </c>
      <c r="I4611" s="16">
        <f t="shared" si="649"/>
        <v>45119</v>
      </c>
      <c r="J4611" s="17">
        <v>0.2407</v>
      </c>
      <c r="K4611" s="18">
        <f>G4611*结论【关键目标】!C$27*0.7735*0.001</f>
        <v>0</v>
      </c>
      <c r="L4611" s="5">
        <v>0</v>
      </c>
      <c r="M4611" s="5">
        <f>ABS(IF(L4611&lt;=0,L4611/耗电量关键数据!$B$6/1000,L4611/耗电量关键数据!$B$5/1000))</f>
        <v>0</v>
      </c>
      <c r="N4611" s="5">
        <f>电气设备逐时使用率计算!H4587</f>
        <v>1.1688450000000001</v>
      </c>
      <c r="O4611" s="5">
        <f>灯光逐时使用率计算!H4587</f>
        <v>0.37403039999999999</v>
      </c>
      <c r="P4611" s="19">
        <f t="shared" si="650"/>
        <v>1.5428754000000002</v>
      </c>
      <c r="Q4611" s="19">
        <f t="shared" ref="Q4611:Q4674" si="654">IF(J4611&gt;0.8,P4611,0)</f>
        <v>0</v>
      </c>
      <c r="R4611" s="20">
        <f t="shared" si="651"/>
        <v>0</v>
      </c>
      <c r="S4611" s="20">
        <f t="shared" ref="S4611:S4674" si="655">IF(R4611&lt;0,ABS(R4611),0)</f>
        <v>0</v>
      </c>
      <c r="T4611" s="20">
        <f>IF((T4610+R4611)&lt;0,0,IF((T4610+R4611)&gt;结论【关键目标】!C$28,结论【关键目标】!C$28,T4610+R4611))</f>
        <v>8.1608751999999996</v>
      </c>
      <c r="U4611" s="19">
        <f>IF((T4610+R4611)&lt;结论【关键目标】!$C$28,0,(发电量计算【计算逻辑页】!R4611+发电量计算【计算逻辑页】!T4610-结论【关键目标】!$C$28))</f>
        <v>0</v>
      </c>
      <c r="V4611" s="5">
        <f t="shared" si="652"/>
        <v>0</v>
      </c>
      <c r="W4611" s="5">
        <f t="shared" si="653"/>
        <v>0</v>
      </c>
      <c r="X4611" s="5">
        <f t="shared" si="647"/>
        <v>0</v>
      </c>
    </row>
    <row r="4612" spans="1:24" x14ac:dyDescent="0.15">
      <c r="A4612" s="7">
        <v>4611</v>
      </c>
      <c r="B4612" s="7">
        <v>7</v>
      </c>
      <c r="C4612" s="7">
        <v>12</v>
      </c>
      <c r="D4612" s="7">
        <v>3</v>
      </c>
      <c r="E4612" s="7">
        <v>193</v>
      </c>
      <c r="F4612" s="7">
        <v>23.6</v>
      </c>
      <c r="G4612" s="7">
        <v>0</v>
      </c>
      <c r="H4612" s="7">
        <f t="shared" si="648"/>
        <v>3</v>
      </c>
      <c r="I4612" s="16">
        <f t="shared" si="649"/>
        <v>45119</v>
      </c>
      <c r="J4612" s="17">
        <v>0.2407</v>
      </c>
      <c r="K4612" s="18">
        <f>G4612*结论【关键目标】!C$27*0.7735*0.001</f>
        <v>0</v>
      </c>
      <c r="L4612" s="5">
        <v>0</v>
      </c>
      <c r="M4612" s="5">
        <f>ABS(IF(L4612&lt;=0,L4612/耗电量关键数据!$B$6/1000,L4612/耗电量关键数据!$B$5/1000))</f>
        <v>0</v>
      </c>
      <c r="N4612" s="5">
        <f>电气设备逐时使用率计算!H4588</f>
        <v>1.1688450000000001</v>
      </c>
      <c r="O4612" s="5">
        <f>灯光逐时使用率计算!H4588</f>
        <v>0.37403039999999999</v>
      </c>
      <c r="P4612" s="19">
        <f t="shared" si="650"/>
        <v>1.5428754000000002</v>
      </c>
      <c r="Q4612" s="19">
        <f t="shared" si="654"/>
        <v>0</v>
      </c>
      <c r="R4612" s="20">
        <f t="shared" si="651"/>
        <v>0</v>
      </c>
      <c r="S4612" s="20">
        <f t="shared" si="655"/>
        <v>0</v>
      </c>
      <c r="T4612" s="20">
        <f>IF((T4611+R4612)&lt;0,0,IF((T4611+R4612)&gt;结论【关键目标】!C$28,结论【关键目标】!C$28,T4611+R4612))</f>
        <v>8.1608751999999996</v>
      </c>
      <c r="U4612" s="19">
        <f>IF((T4611+R4612)&lt;结论【关键目标】!$C$28,0,(发电量计算【计算逻辑页】!R4612+发电量计算【计算逻辑页】!T4611-结论【关键目标】!$C$28))</f>
        <v>0</v>
      </c>
      <c r="V4612" s="5">
        <f t="shared" si="652"/>
        <v>0</v>
      </c>
      <c r="W4612" s="5">
        <f t="shared" si="653"/>
        <v>0</v>
      </c>
      <c r="X4612" s="5">
        <f t="shared" ref="X4612:X4675" si="656">(J4612-0.35)*IF(T4612&gt;S4612,S4612,T4612)</f>
        <v>0</v>
      </c>
    </row>
    <row r="4613" spans="1:24" x14ac:dyDescent="0.15">
      <c r="A4613" s="7">
        <v>4612</v>
      </c>
      <c r="B4613" s="7">
        <v>7</v>
      </c>
      <c r="C4613" s="7">
        <v>12</v>
      </c>
      <c r="D4613" s="7">
        <v>4</v>
      </c>
      <c r="E4613" s="7">
        <v>193</v>
      </c>
      <c r="F4613" s="7">
        <v>22</v>
      </c>
      <c r="G4613" s="7">
        <v>0</v>
      </c>
      <c r="H4613" s="7">
        <f t="shared" si="648"/>
        <v>3</v>
      </c>
      <c r="I4613" s="16">
        <f t="shared" si="649"/>
        <v>45119</v>
      </c>
      <c r="J4613" s="17">
        <v>0.2407</v>
      </c>
      <c r="K4613" s="18">
        <f>G4613*结论【关键目标】!C$27*0.7735*0.001</f>
        <v>0</v>
      </c>
      <c r="L4613" s="5">
        <v>0</v>
      </c>
      <c r="M4613" s="5">
        <f>ABS(IF(L4613&lt;=0,L4613/耗电量关键数据!$B$6/1000,L4613/耗电量关键数据!$B$5/1000))</f>
        <v>0</v>
      </c>
      <c r="N4613" s="5">
        <f>电气设备逐时使用率计算!H4589</f>
        <v>1.1688450000000001</v>
      </c>
      <c r="O4613" s="5">
        <f>灯光逐时使用率计算!H4589</f>
        <v>0.37403039999999999</v>
      </c>
      <c r="P4613" s="19">
        <f t="shared" si="650"/>
        <v>1.5428754000000002</v>
      </c>
      <c r="Q4613" s="19">
        <f t="shared" si="654"/>
        <v>0</v>
      </c>
      <c r="R4613" s="20">
        <f t="shared" si="651"/>
        <v>0</v>
      </c>
      <c r="S4613" s="20">
        <f t="shared" si="655"/>
        <v>0</v>
      </c>
      <c r="T4613" s="20">
        <f>IF((T4612+R4613)&lt;0,0,IF((T4612+R4613)&gt;结论【关键目标】!C$28,结论【关键目标】!C$28,T4612+R4613))</f>
        <v>8.1608751999999996</v>
      </c>
      <c r="U4613" s="19">
        <f>IF((T4612+R4613)&lt;结论【关键目标】!$C$28,0,(发电量计算【计算逻辑页】!R4613+发电量计算【计算逻辑页】!T4612-结论【关键目标】!$C$28))</f>
        <v>0</v>
      </c>
      <c r="V4613" s="5">
        <f t="shared" si="652"/>
        <v>0</v>
      </c>
      <c r="W4613" s="5">
        <f t="shared" si="653"/>
        <v>0</v>
      </c>
      <c r="X4613" s="5">
        <f t="shared" si="656"/>
        <v>0</v>
      </c>
    </row>
    <row r="4614" spans="1:24" x14ac:dyDescent="0.15">
      <c r="A4614" s="7">
        <v>4613</v>
      </c>
      <c r="B4614" s="7">
        <v>7</v>
      </c>
      <c r="C4614" s="7">
        <v>12</v>
      </c>
      <c r="D4614" s="7">
        <v>5</v>
      </c>
      <c r="E4614" s="7">
        <v>193</v>
      </c>
      <c r="F4614" s="7">
        <v>23</v>
      </c>
      <c r="G4614" s="7">
        <v>14.4</v>
      </c>
      <c r="H4614" s="7">
        <f t="shared" si="648"/>
        <v>3</v>
      </c>
      <c r="I4614" s="16">
        <f t="shared" si="649"/>
        <v>45119</v>
      </c>
      <c r="J4614" s="17">
        <v>0.2407</v>
      </c>
      <c r="K4614" s="18">
        <f>G4614*结论【关键目标】!C$27*0.7735*0.001</f>
        <v>1.336608</v>
      </c>
      <c r="L4614" s="5">
        <v>0</v>
      </c>
      <c r="M4614" s="5">
        <f>ABS(IF(L4614&lt;=0,L4614/耗电量关键数据!$B$6/1000,L4614/耗电量关键数据!$B$5/1000))</f>
        <v>0</v>
      </c>
      <c r="N4614" s="5">
        <f>电气设备逐时使用率计算!H4590</f>
        <v>1.1688450000000001</v>
      </c>
      <c r="O4614" s="5">
        <f>灯光逐时使用率计算!H4590</f>
        <v>0.37403039999999999</v>
      </c>
      <c r="P4614" s="19">
        <f t="shared" si="650"/>
        <v>1.5428754000000002</v>
      </c>
      <c r="Q4614" s="19">
        <f t="shared" si="654"/>
        <v>0</v>
      </c>
      <c r="R4614" s="20">
        <f t="shared" si="651"/>
        <v>1.336608</v>
      </c>
      <c r="S4614" s="20">
        <f t="shared" si="655"/>
        <v>0</v>
      </c>
      <c r="T4614" s="20">
        <f>IF((T4613+R4614)&lt;0,0,IF((T4613+R4614)&gt;结论【关键目标】!C$28,结论【关键目标】!C$28,T4613+R4614))</f>
        <v>9.4974831999999996</v>
      </c>
      <c r="U4614" s="19">
        <f>IF((T4613+R4614)&lt;结论【关键目标】!$C$28,0,(发电量计算【计算逻辑页】!R4614+发电量计算【计算逻辑页】!T4613-结论【关键目标】!$C$28))</f>
        <v>0</v>
      </c>
      <c r="V4614" s="5">
        <f t="shared" si="652"/>
        <v>0</v>
      </c>
      <c r="W4614" s="5">
        <f t="shared" si="653"/>
        <v>0.32172154559999999</v>
      </c>
      <c r="X4614" s="5">
        <f t="shared" si="656"/>
        <v>0</v>
      </c>
    </row>
    <row r="4615" spans="1:24" x14ac:dyDescent="0.15">
      <c r="A4615" s="7">
        <v>4614</v>
      </c>
      <c r="B4615" s="7">
        <v>7</v>
      </c>
      <c r="C4615" s="7">
        <v>12</v>
      </c>
      <c r="D4615" s="7">
        <v>6</v>
      </c>
      <c r="E4615" s="7">
        <v>193</v>
      </c>
      <c r="F4615" s="7">
        <v>23.2</v>
      </c>
      <c r="G4615" s="7">
        <v>139.30000000000001</v>
      </c>
      <c r="H4615" s="7">
        <f t="shared" si="648"/>
        <v>3</v>
      </c>
      <c r="I4615" s="16">
        <f t="shared" si="649"/>
        <v>45119</v>
      </c>
      <c r="J4615" s="17">
        <v>0.2407</v>
      </c>
      <c r="K4615" s="18">
        <f>G4615*结论【关键目标】!C$27*0.7735*0.001</f>
        <v>12.929826</v>
      </c>
      <c r="L4615" s="5">
        <v>0</v>
      </c>
      <c r="M4615" s="5">
        <f>ABS(IF(L4615&lt;=0,L4615/耗电量关键数据!$B$6/1000,L4615/耗电量关键数据!$B$5/1000))</f>
        <v>0</v>
      </c>
      <c r="N4615" s="5">
        <f>电气设备逐时使用率计算!H4591</f>
        <v>1.1688450000000001</v>
      </c>
      <c r="O4615" s="5">
        <f>灯光逐时使用率计算!H4591</f>
        <v>0.37403039999999999</v>
      </c>
      <c r="P4615" s="19">
        <f t="shared" si="650"/>
        <v>1.5428754000000002</v>
      </c>
      <c r="Q4615" s="19">
        <f t="shared" si="654"/>
        <v>0</v>
      </c>
      <c r="R4615" s="20">
        <f t="shared" si="651"/>
        <v>12.929826</v>
      </c>
      <c r="S4615" s="20">
        <f t="shared" si="655"/>
        <v>0</v>
      </c>
      <c r="T4615" s="20">
        <f>IF((T4614+R4615)&lt;0,0,IF((T4614+R4615)&gt;结论【关键目标】!C$28,结论【关键目标】!C$28,T4614+R4615))</f>
        <v>22</v>
      </c>
      <c r="U4615" s="19">
        <f>IF((T4614+R4615)&lt;结论【关键目标】!$C$28,0,(发电量计算【计算逻辑页】!R4615+发电量计算【计算逻辑页】!T4614-结论【关键目标】!$C$28))</f>
        <v>0.42730919999999983</v>
      </c>
      <c r="V4615" s="5">
        <f t="shared" si="652"/>
        <v>0</v>
      </c>
      <c r="W4615" s="5">
        <f t="shared" si="653"/>
        <v>0.37137010878000004</v>
      </c>
      <c r="X4615" s="5">
        <f t="shared" si="656"/>
        <v>0</v>
      </c>
    </row>
    <row r="4616" spans="1:24" x14ac:dyDescent="0.15">
      <c r="A4616" s="7">
        <v>4615</v>
      </c>
      <c r="B4616" s="7">
        <v>7</v>
      </c>
      <c r="C4616" s="7">
        <v>12</v>
      </c>
      <c r="D4616" s="7">
        <v>7</v>
      </c>
      <c r="E4616" s="7">
        <v>193</v>
      </c>
      <c r="F4616" s="7">
        <v>23</v>
      </c>
      <c r="G4616" s="7">
        <v>218.6</v>
      </c>
      <c r="H4616" s="7">
        <f t="shared" si="648"/>
        <v>3</v>
      </c>
      <c r="I4616" s="16">
        <f t="shared" si="649"/>
        <v>45119</v>
      </c>
      <c r="J4616" s="17">
        <v>0.2407</v>
      </c>
      <c r="K4616" s="18">
        <f>G4616*结论【关键目标】!C$27*0.7735*0.001</f>
        <v>20.290451999999998</v>
      </c>
      <c r="L4616" s="5">
        <v>0</v>
      </c>
      <c r="M4616" s="5">
        <f>ABS(IF(L4616&lt;=0,L4616/耗电量关键数据!$B$6/1000,L4616/耗电量关键数据!$B$5/1000))</f>
        <v>0</v>
      </c>
      <c r="N4616" s="5">
        <f>电气设备逐时使用率计算!H4592</f>
        <v>2.3376900000000003</v>
      </c>
      <c r="O4616" s="5">
        <f>灯光逐时使用率计算!H4592</f>
        <v>1.2467680000000001</v>
      </c>
      <c r="P4616" s="19">
        <f t="shared" si="650"/>
        <v>3.5844580000000006</v>
      </c>
      <c r="Q4616" s="19">
        <f t="shared" si="654"/>
        <v>0</v>
      </c>
      <c r="R4616" s="20">
        <f t="shared" si="651"/>
        <v>20.290451999999998</v>
      </c>
      <c r="S4616" s="20">
        <f t="shared" si="655"/>
        <v>0</v>
      </c>
      <c r="T4616" s="20">
        <f>IF((T4615+R4616)&lt;0,0,IF((T4615+R4616)&gt;结论【关键目标】!C$28,结论【关键目标】!C$28,T4615+R4616))</f>
        <v>22</v>
      </c>
      <c r="U4616" s="19">
        <f>IF((T4615+R4616)&lt;结论【关键目标】!$C$28,0,(发电量计算【计算逻辑页】!R4616+发电量计算【计算逻辑页】!T4615-结论【关键目标】!$C$28))</f>
        <v>20.290452000000002</v>
      </c>
      <c r="V4616" s="5">
        <f t="shared" si="652"/>
        <v>0</v>
      </c>
      <c r="W4616" s="5">
        <f t="shared" si="653"/>
        <v>0.8627790406000001</v>
      </c>
      <c r="X4616" s="5">
        <f t="shared" si="656"/>
        <v>0</v>
      </c>
    </row>
    <row r="4617" spans="1:24" x14ac:dyDescent="0.15">
      <c r="A4617" s="7">
        <v>4616</v>
      </c>
      <c r="B4617" s="7">
        <v>7</v>
      </c>
      <c r="C4617" s="7">
        <v>12</v>
      </c>
      <c r="D4617" s="7">
        <v>8</v>
      </c>
      <c r="E4617" s="7">
        <v>193</v>
      </c>
      <c r="F4617" s="7">
        <v>23</v>
      </c>
      <c r="G4617" s="7">
        <v>272.60000000000002</v>
      </c>
      <c r="H4617" s="7">
        <f t="shared" si="648"/>
        <v>3</v>
      </c>
      <c r="I4617" s="16">
        <f t="shared" si="649"/>
        <v>45119</v>
      </c>
      <c r="J4617" s="17">
        <v>0.70809999999999995</v>
      </c>
      <c r="K4617" s="18">
        <f>G4617*结论【关键目标】!C$27*0.7735*0.001</f>
        <v>25.302731999999999</v>
      </c>
      <c r="L4617" s="5">
        <v>24401.112509999999</v>
      </c>
      <c r="M4617" s="5">
        <f>ABS(IF(L4617&lt;=0,L4617/耗电量关键数据!$B$6/1000,L4617/耗电量关键数据!$B$5/1000))</f>
        <v>6.9717464314285706</v>
      </c>
      <c r="N4617" s="5">
        <f>电气设备逐时使用率计算!H4593</f>
        <v>11.688450000000001</v>
      </c>
      <c r="O4617" s="5">
        <f>灯光逐时使用率计算!H4593</f>
        <v>6.2338399999999998</v>
      </c>
      <c r="P4617" s="19">
        <f t="shared" si="650"/>
        <v>24.894036431428574</v>
      </c>
      <c r="Q4617" s="19">
        <f t="shared" si="654"/>
        <v>0</v>
      </c>
      <c r="R4617" s="20">
        <f t="shared" si="651"/>
        <v>25.302731999999999</v>
      </c>
      <c r="S4617" s="20">
        <f t="shared" si="655"/>
        <v>0</v>
      </c>
      <c r="T4617" s="20">
        <f>IF((T4616+R4617)&lt;0,0,IF((T4616+R4617)&gt;结论【关键目标】!C$28,结论【关键目标】!C$28,T4616+R4617))</f>
        <v>22</v>
      </c>
      <c r="U4617" s="19">
        <f>IF((T4616+R4617)&lt;结论【关键目标】!$C$28,0,(发电量计算【计算逻辑页】!R4617+发电量计算【计算逻辑页】!T4616-结论【关键目标】!$C$28))</f>
        <v>25.302731999999999</v>
      </c>
      <c r="V4617" s="5">
        <f t="shared" si="652"/>
        <v>8.8559561999999996</v>
      </c>
      <c r="W4617" s="5">
        <f t="shared" si="653"/>
        <v>17.627467197094571</v>
      </c>
      <c r="X4617" s="5">
        <f t="shared" si="656"/>
        <v>0</v>
      </c>
    </row>
    <row r="4618" spans="1:24" x14ac:dyDescent="0.15">
      <c r="A4618" s="7">
        <v>4617</v>
      </c>
      <c r="B4618" s="7">
        <v>7</v>
      </c>
      <c r="C4618" s="7">
        <v>12</v>
      </c>
      <c r="D4618" s="7">
        <v>9</v>
      </c>
      <c r="E4618" s="7">
        <v>193</v>
      </c>
      <c r="F4618" s="7">
        <v>21.9</v>
      </c>
      <c r="G4618" s="7">
        <v>331.5</v>
      </c>
      <c r="H4618" s="7">
        <f t="shared" si="648"/>
        <v>3</v>
      </c>
      <c r="I4618" s="16">
        <f t="shared" si="649"/>
        <v>45119</v>
      </c>
      <c r="J4618" s="17">
        <v>0.70809999999999995</v>
      </c>
      <c r="K4618" s="18">
        <f>G4618*结论【关键目标】!C$27*0.7735*0.001</f>
        <v>30.769829999999999</v>
      </c>
      <c r="L4618" s="5">
        <v>42104.354570000003</v>
      </c>
      <c r="M4618" s="5">
        <f>ABS(IF(L4618&lt;=0,L4618/耗电量关键数据!$B$6/1000,L4618/耗电量关键数据!$B$5/1000))</f>
        <v>12.029815591428573</v>
      </c>
      <c r="N4618" s="5">
        <f>电气设备逐时使用率计算!H4594</f>
        <v>22.208055000000002</v>
      </c>
      <c r="O4618" s="5">
        <f>灯光逐时使用率计算!H4594</f>
        <v>11.844296</v>
      </c>
      <c r="P4618" s="19">
        <f t="shared" si="650"/>
        <v>46.082166591428575</v>
      </c>
      <c r="Q4618" s="19">
        <f t="shared" si="654"/>
        <v>0</v>
      </c>
      <c r="R4618" s="20">
        <f t="shared" si="651"/>
        <v>30.769829999999999</v>
      </c>
      <c r="S4618" s="20">
        <f t="shared" si="655"/>
        <v>0</v>
      </c>
      <c r="T4618" s="20">
        <f>IF((T4617+R4618)&lt;0,0,IF((T4617+R4618)&gt;结论【关键目标】!C$28,结论【关键目标】!C$28,T4617+R4618))</f>
        <v>22</v>
      </c>
      <c r="U4618" s="19">
        <f>IF((T4617+R4618)&lt;结论【关键目标】!$C$28,0,(发电量计算【计算逻辑页】!R4618+发电量计算【计算逻辑页】!T4617-结论【关键目标】!$C$28))</f>
        <v>30.769829999999999</v>
      </c>
      <c r="V4618" s="5">
        <f t="shared" si="652"/>
        <v>10.769440499999998</v>
      </c>
      <c r="W4618" s="5">
        <f t="shared" si="653"/>
        <v>21.788116622999997</v>
      </c>
      <c r="X4618" s="5">
        <f t="shared" si="656"/>
        <v>0</v>
      </c>
    </row>
    <row r="4619" spans="1:24" x14ac:dyDescent="0.15">
      <c r="A4619" s="7">
        <v>4618</v>
      </c>
      <c r="B4619" s="7">
        <v>7</v>
      </c>
      <c r="C4619" s="7">
        <v>12</v>
      </c>
      <c r="D4619" s="7">
        <v>10</v>
      </c>
      <c r="E4619" s="7">
        <v>193</v>
      </c>
      <c r="F4619" s="7">
        <v>22.4</v>
      </c>
      <c r="G4619" s="7">
        <v>422.6</v>
      </c>
      <c r="H4619" s="7">
        <f t="shared" si="648"/>
        <v>3</v>
      </c>
      <c r="I4619" s="16">
        <f t="shared" si="649"/>
        <v>45119</v>
      </c>
      <c r="J4619" s="17">
        <v>0.70809999999999995</v>
      </c>
      <c r="K4619" s="18">
        <f>G4619*结论【关键目标】!C$27*0.7735*0.001</f>
        <v>39.225731999999994</v>
      </c>
      <c r="L4619" s="5">
        <v>50177.447970000001</v>
      </c>
      <c r="M4619" s="5">
        <f>ABS(IF(L4619&lt;=0,L4619/耗电量关键数据!$B$6/1000,L4619/耗电量关键数据!$B$5/1000))</f>
        <v>14.336413705714286</v>
      </c>
      <c r="N4619" s="5">
        <f>电气设备逐时使用率计算!H4595</f>
        <v>22.208055000000002</v>
      </c>
      <c r="O4619" s="5">
        <f>灯光逐时使用率计算!H4595</f>
        <v>11.844296</v>
      </c>
      <c r="P4619" s="19">
        <f t="shared" si="650"/>
        <v>48.388764705714287</v>
      </c>
      <c r="Q4619" s="19">
        <f t="shared" si="654"/>
        <v>0</v>
      </c>
      <c r="R4619" s="20">
        <f t="shared" si="651"/>
        <v>39.225731999999994</v>
      </c>
      <c r="S4619" s="20">
        <f t="shared" si="655"/>
        <v>0</v>
      </c>
      <c r="T4619" s="20">
        <f>IF((T4618+R4619)&lt;0,0,IF((T4618+R4619)&gt;结论【关键目标】!C$28,结论【关键目标】!C$28,T4618+R4619))</f>
        <v>22</v>
      </c>
      <c r="U4619" s="19">
        <f>IF((T4618+R4619)&lt;结论【关键目标】!$C$28,0,(发电量计算【计算逻辑页】!R4619+发电量计算【计算逻辑页】!T4618-结论【关键目标】!$C$28))</f>
        <v>39.225731999999994</v>
      </c>
      <c r="V4619" s="5">
        <f t="shared" si="652"/>
        <v>13.729006199999997</v>
      </c>
      <c r="W4619" s="5">
        <f t="shared" si="653"/>
        <v>27.775740829199993</v>
      </c>
      <c r="X4619" s="5">
        <f t="shared" si="656"/>
        <v>0</v>
      </c>
    </row>
    <row r="4620" spans="1:24" x14ac:dyDescent="0.15">
      <c r="A4620" s="7">
        <v>4619</v>
      </c>
      <c r="B4620" s="7">
        <v>7</v>
      </c>
      <c r="C4620" s="7">
        <v>12</v>
      </c>
      <c r="D4620" s="7">
        <v>11</v>
      </c>
      <c r="E4620" s="7">
        <v>193</v>
      </c>
      <c r="F4620" s="7">
        <v>23</v>
      </c>
      <c r="G4620" s="7">
        <v>448.4</v>
      </c>
      <c r="H4620" s="7">
        <f t="shared" si="648"/>
        <v>3</v>
      </c>
      <c r="I4620" s="16">
        <f t="shared" si="649"/>
        <v>45119</v>
      </c>
      <c r="J4620" s="24">
        <v>1.3551</v>
      </c>
      <c r="K4620" s="18">
        <f>G4620*结论【关键目标】!C$27*0.7735*0.001</f>
        <v>41.620488000000002</v>
      </c>
      <c r="L4620" s="5">
        <v>54634.232880000003</v>
      </c>
      <c r="M4620" s="5">
        <f>ABS(IF(L4620&lt;=0,L4620/耗电量关键数据!$B$6/1000,L4620/耗电量关键数据!$B$5/1000))</f>
        <v>15.609780822857143</v>
      </c>
      <c r="N4620" s="5">
        <f>电气设备逐时使用率计算!H4596</f>
        <v>22.208055000000002</v>
      </c>
      <c r="O4620" s="5">
        <f>灯光逐时使用率计算!H4596</f>
        <v>11.844296</v>
      </c>
      <c r="P4620" s="19">
        <f t="shared" si="650"/>
        <v>49.662131822857148</v>
      </c>
      <c r="Q4620" s="19">
        <f t="shared" si="654"/>
        <v>49.662131822857148</v>
      </c>
      <c r="R4620" s="20">
        <f t="shared" si="651"/>
        <v>-8.0416438228571465</v>
      </c>
      <c r="S4620" s="20">
        <f t="shared" si="655"/>
        <v>8.0416438228571465</v>
      </c>
      <c r="T4620" s="20">
        <f>IF((T4619+R4620)&lt;0,0,IF((T4619+R4620)&gt;结论【关键目标】!C$28,结论【关键目标】!C$28,T4619+R4620))</f>
        <v>13.958356177142853</v>
      </c>
      <c r="U4620" s="19">
        <f>IF((T4619+R4620)&lt;结论【关键目标】!$C$28,0,(发电量计算【计算逻辑页】!R4620+发电量计算【计算逻辑页】!T4619-结论【关键目标】!$C$28))</f>
        <v>0</v>
      </c>
      <c r="V4620" s="5">
        <f t="shared" si="652"/>
        <v>0</v>
      </c>
      <c r="W4620" s="5">
        <f t="shared" si="653"/>
        <v>56.399923288800004</v>
      </c>
      <c r="X4620" s="5">
        <f t="shared" si="656"/>
        <v>8.0826562063537182</v>
      </c>
    </row>
    <row r="4621" spans="1:24" x14ac:dyDescent="0.15">
      <c r="A4621" s="7">
        <v>4620</v>
      </c>
      <c r="B4621" s="7">
        <v>7</v>
      </c>
      <c r="C4621" s="7">
        <v>12</v>
      </c>
      <c r="D4621" s="7">
        <v>12</v>
      </c>
      <c r="E4621" s="7">
        <v>193</v>
      </c>
      <c r="F4621" s="7">
        <v>23.7</v>
      </c>
      <c r="G4621" s="7">
        <v>571.1</v>
      </c>
      <c r="H4621" s="7">
        <f t="shared" si="648"/>
        <v>3</v>
      </c>
      <c r="I4621" s="16">
        <f t="shared" si="649"/>
        <v>45119</v>
      </c>
      <c r="J4621" s="24">
        <v>1.3551</v>
      </c>
      <c r="K4621" s="18">
        <f>G4621*结论【关键目标】!C$27*0.7735*0.001</f>
        <v>53.009502000000005</v>
      </c>
      <c r="L4621" s="5">
        <v>49398.002560000001</v>
      </c>
      <c r="M4621" s="5">
        <f>ABS(IF(L4621&lt;=0,L4621/耗电量关键数据!$B$6/1000,L4621/耗电量关键数据!$B$5/1000))</f>
        <v>14.113715017142857</v>
      </c>
      <c r="N4621" s="5">
        <f>电气设备逐时使用率计算!H4597</f>
        <v>11.688450000000001</v>
      </c>
      <c r="O4621" s="5">
        <f>灯光逐时使用率计算!H4597</f>
        <v>9.9741440000000008</v>
      </c>
      <c r="P4621" s="19">
        <f t="shared" si="650"/>
        <v>35.776309017142857</v>
      </c>
      <c r="Q4621" s="19">
        <f t="shared" si="654"/>
        <v>35.776309017142857</v>
      </c>
      <c r="R4621" s="20">
        <f t="shared" si="651"/>
        <v>17.233192982857148</v>
      </c>
      <c r="S4621" s="20">
        <f t="shared" si="655"/>
        <v>0</v>
      </c>
      <c r="T4621" s="20">
        <f>IF((T4620+R4621)&lt;0,0,IF((T4620+R4621)&gt;结论【关键目标】!C$28,结论【关键目标】!C$28,T4620+R4621))</f>
        <v>22</v>
      </c>
      <c r="U4621" s="19">
        <f>IF((T4620+R4621)&lt;结论【关键目标】!$C$28,0,(发电量计算【计算逻辑页】!R4621+发电量计算【计算逻辑页】!T4620-结论【关键目标】!$C$28))</f>
        <v>9.191549160000001</v>
      </c>
      <c r="V4621" s="5">
        <f t="shared" si="652"/>
        <v>3.2170422060000003</v>
      </c>
      <c r="W4621" s="5">
        <f t="shared" si="653"/>
        <v>48.480476349130285</v>
      </c>
      <c r="X4621" s="5">
        <f t="shared" si="656"/>
        <v>0</v>
      </c>
    </row>
    <row r="4622" spans="1:24" x14ac:dyDescent="0.15">
      <c r="A4622" s="7">
        <v>4621</v>
      </c>
      <c r="B4622" s="7">
        <v>7</v>
      </c>
      <c r="C4622" s="7">
        <v>12</v>
      </c>
      <c r="D4622" s="7">
        <v>13</v>
      </c>
      <c r="E4622" s="7">
        <v>193</v>
      </c>
      <c r="F4622" s="7">
        <v>24</v>
      </c>
      <c r="G4622" s="7">
        <v>526</v>
      </c>
      <c r="H4622" s="7">
        <f t="shared" si="648"/>
        <v>3</v>
      </c>
      <c r="I4622" s="16">
        <f t="shared" si="649"/>
        <v>45119</v>
      </c>
      <c r="J4622" s="17">
        <v>1.2267999999999999</v>
      </c>
      <c r="K4622" s="18">
        <f>G4622*结论【关键目标】!C$27*0.7735*0.001</f>
        <v>48.823320000000002</v>
      </c>
      <c r="L4622" s="5">
        <v>50937.16893</v>
      </c>
      <c r="M4622" s="5">
        <f>ABS(IF(L4622&lt;=0,L4622/耗电量关键数据!$B$6/1000,L4622/耗电量关键数据!$B$5/1000))</f>
        <v>14.553476837142856</v>
      </c>
      <c r="N4622" s="5">
        <f>电气设备逐时使用率计算!H4598</f>
        <v>11.688450000000001</v>
      </c>
      <c r="O4622" s="5">
        <f>灯光逐时使用率计算!H4598</f>
        <v>9.9741440000000008</v>
      </c>
      <c r="P4622" s="19">
        <f t="shared" si="650"/>
        <v>36.216070837142858</v>
      </c>
      <c r="Q4622" s="19">
        <f t="shared" si="654"/>
        <v>36.216070837142858</v>
      </c>
      <c r="R4622" s="20">
        <f t="shared" si="651"/>
        <v>12.607249162857144</v>
      </c>
      <c r="S4622" s="20">
        <f t="shared" si="655"/>
        <v>0</v>
      </c>
      <c r="T4622" s="20">
        <f>IF((T4621+R4622)&lt;0,0,IF((T4621+R4622)&gt;结论【关键目标】!C$28,结论【关键目标】!C$28,T4621+R4622))</f>
        <v>22</v>
      </c>
      <c r="U4622" s="19">
        <f>IF((T4621+R4622)&lt;结论【关键目标】!$C$28,0,(发电量计算【计算逻辑页】!R4622+发电量计算【计算逻辑页】!T4621-结论【关键目标】!$C$28))</f>
        <v>12.607249162857144</v>
      </c>
      <c r="V4622" s="5">
        <f t="shared" si="652"/>
        <v>4.4125372069999997</v>
      </c>
      <c r="W4622" s="5">
        <f t="shared" si="653"/>
        <v>44.429875703006857</v>
      </c>
      <c r="X4622" s="5">
        <f t="shared" si="656"/>
        <v>0</v>
      </c>
    </row>
    <row r="4623" spans="1:24" x14ac:dyDescent="0.15">
      <c r="A4623" s="7">
        <v>4622</v>
      </c>
      <c r="B4623" s="7">
        <v>7</v>
      </c>
      <c r="C4623" s="7">
        <v>12</v>
      </c>
      <c r="D4623" s="7">
        <v>14</v>
      </c>
      <c r="E4623" s="7">
        <v>193</v>
      </c>
      <c r="F4623" s="7">
        <v>24</v>
      </c>
      <c r="G4623" s="7">
        <v>415.2</v>
      </c>
      <c r="H4623" s="7">
        <f t="shared" si="648"/>
        <v>3</v>
      </c>
      <c r="I4623" s="16">
        <f t="shared" si="649"/>
        <v>45119</v>
      </c>
      <c r="J4623" s="17">
        <v>1.2267999999999999</v>
      </c>
      <c r="K4623" s="18">
        <f>G4623*结论【关键目标】!C$27*0.7735*0.001</f>
        <v>38.538864000000004</v>
      </c>
      <c r="L4623" s="5">
        <v>59523.36262</v>
      </c>
      <c r="M4623" s="5">
        <f>ABS(IF(L4623&lt;=0,L4623/耗电量关键数据!$B$6/1000,L4623/耗电量关键数据!$B$5/1000))</f>
        <v>17.006675034285717</v>
      </c>
      <c r="N4623" s="5">
        <f>电气设备逐时使用率计算!H4599</f>
        <v>22.208055000000002</v>
      </c>
      <c r="O4623" s="5">
        <f>灯光逐时使用率计算!H4599</f>
        <v>11.844296</v>
      </c>
      <c r="P4623" s="19">
        <f t="shared" si="650"/>
        <v>51.059026034285722</v>
      </c>
      <c r="Q4623" s="19">
        <f t="shared" si="654"/>
        <v>51.059026034285722</v>
      </c>
      <c r="R4623" s="20">
        <f t="shared" si="651"/>
        <v>-12.520162034285718</v>
      </c>
      <c r="S4623" s="20">
        <f t="shared" si="655"/>
        <v>12.520162034285718</v>
      </c>
      <c r="T4623" s="20">
        <f>IF((T4622+R4623)&lt;0,0,IF((T4622+R4623)&gt;结论【关键目标】!C$28,结论【关键目标】!C$28,T4622+R4623))</f>
        <v>9.4798379657142817</v>
      </c>
      <c r="U4623" s="19">
        <f>IF((T4622+R4623)&lt;结论【关键目标】!$C$28,0,(发电量计算【计算逻辑页】!R4623+发电量计算【计算逻辑页】!T4622-结论【关键目标】!$C$28))</f>
        <v>0</v>
      </c>
      <c r="V4623" s="5">
        <f t="shared" si="652"/>
        <v>0</v>
      </c>
      <c r="W4623" s="5">
        <f t="shared" si="653"/>
        <v>47.279478355199998</v>
      </c>
      <c r="X4623" s="5">
        <f t="shared" si="656"/>
        <v>8.3119219283382808</v>
      </c>
    </row>
    <row r="4624" spans="1:24" x14ac:dyDescent="0.15">
      <c r="A4624" s="7">
        <v>4623</v>
      </c>
      <c r="B4624" s="7">
        <v>7</v>
      </c>
      <c r="C4624" s="7">
        <v>12</v>
      </c>
      <c r="D4624" s="7">
        <v>15</v>
      </c>
      <c r="E4624" s="7">
        <v>193</v>
      </c>
      <c r="F4624" s="7">
        <v>25.3</v>
      </c>
      <c r="G4624" s="7">
        <v>441.5</v>
      </c>
      <c r="H4624" s="7">
        <f t="shared" si="648"/>
        <v>3</v>
      </c>
      <c r="I4624" s="16">
        <f t="shared" si="649"/>
        <v>45119</v>
      </c>
      <c r="J4624" s="17">
        <v>1.2267999999999999</v>
      </c>
      <c r="K4624" s="18">
        <f>G4624*结论【关键目标】!C$27*0.7735*0.001</f>
        <v>40.980029999999999</v>
      </c>
      <c r="L4624" s="5">
        <v>57120.275540000002</v>
      </c>
      <c r="M4624" s="5">
        <f>ABS(IF(L4624&lt;=0,L4624/耗电量关键数据!$B$6/1000,L4624/耗电量关键数据!$B$5/1000))</f>
        <v>16.320078725714286</v>
      </c>
      <c r="N4624" s="5">
        <f>电气设备逐时使用率计算!H4600</f>
        <v>22.208055000000002</v>
      </c>
      <c r="O4624" s="5">
        <f>灯光逐时使用率计算!H4600</f>
        <v>11.844296</v>
      </c>
      <c r="P4624" s="19">
        <f t="shared" si="650"/>
        <v>50.372429725714284</v>
      </c>
      <c r="Q4624" s="19">
        <f t="shared" si="654"/>
        <v>50.372429725714284</v>
      </c>
      <c r="R4624" s="20">
        <f t="shared" si="651"/>
        <v>-9.3923997257142844</v>
      </c>
      <c r="S4624" s="20">
        <f t="shared" si="655"/>
        <v>9.3923997257142844</v>
      </c>
      <c r="T4624" s="20">
        <f>IF((T4623+R4624)&lt;0,0,IF((T4623+R4624)&gt;结论【关键目标】!C$28,结论【关键目标】!C$28,T4623+R4624))</f>
        <v>8.7438239999997336E-2</v>
      </c>
      <c r="U4624" s="19">
        <f>IF((T4623+R4624)&lt;结论【关键目标】!$C$28,0,(发电量计算【计算逻辑页】!R4624+发电量计算【计算逻辑页】!T4623-结论【关键目标】!$C$28))</f>
        <v>0</v>
      </c>
      <c r="V4624" s="5">
        <f t="shared" si="652"/>
        <v>0</v>
      </c>
      <c r="W4624" s="5">
        <f t="shared" si="653"/>
        <v>50.274300803999992</v>
      </c>
      <c r="X4624" s="5">
        <f t="shared" si="656"/>
        <v>7.666584883199766E-2</v>
      </c>
    </row>
    <row r="4625" spans="1:24" x14ac:dyDescent="0.15">
      <c r="A4625" s="7">
        <v>4624</v>
      </c>
      <c r="B4625" s="7">
        <v>7</v>
      </c>
      <c r="C4625" s="7">
        <v>12</v>
      </c>
      <c r="D4625" s="7">
        <v>16</v>
      </c>
      <c r="E4625" s="7">
        <v>193</v>
      </c>
      <c r="F4625" s="7">
        <v>25</v>
      </c>
      <c r="G4625" s="7">
        <v>289.89999999999998</v>
      </c>
      <c r="H4625" s="7">
        <f t="shared" si="648"/>
        <v>3</v>
      </c>
      <c r="I4625" s="16">
        <f t="shared" si="649"/>
        <v>45119</v>
      </c>
      <c r="J4625" s="24">
        <v>1.3551</v>
      </c>
      <c r="K4625" s="18">
        <f>G4625*结论【关键目标】!C$27*0.7735*0.001</f>
        <v>26.908518000000001</v>
      </c>
      <c r="L4625" s="5">
        <v>55554.147900000004</v>
      </c>
      <c r="M4625" s="5">
        <f>ABS(IF(L4625&lt;=0,L4625/耗电量关键数据!$B$6/1000,L4625/耗电量关键数据!$B$5/1000))</f>
        <v>15.872613685714287</v>
      </c>
      <c r="N4625" s="5">
        <f>电气设备逐时使用率计算!H4601</f>
        <v>22.208055000000002</v>
      </c>
      <c r="O4625" s="5">
        <f>灯光逐时使用率计算!H4601</f>
        <v>11.844296</v>
      </c>
      <c r="P4625" s="19">
        <f t="shared" si="650"/>
        <v>49.924964685714286</v>
      </c>
      <c r="Q4625" s="19">
        <f t="shared" si="654"/>
        <v>49.924964685714286</v>
      </c>
      <c r="R4625" s="20">
        <f t="shared" si="651"/>
        <v>-23.016446685714286</v>
      </c>
      <c r="S4625" s="20">
        <f t="shared" si="655"/>
        <v>23.016446685714286</v>
      </c>
      <c r="T4625" s="20">
        <f>IF((T4624+R4625)&lt;0,0,IF((T4624+R4625)&gt;结论【关键目标】!C$28,结论【关键目标】!C$28,T4624+R4625))</f>
        <v>0</v>
      </c>
      <c r="U4625" s="19">
        <f>IF((T4624+R4625)&lt;结论【关键目标】!$C$28,0,(发电量计算【计算逻辑页】!R4625+发电量计算【计算逻辑页】!T4624-结论【关键目标】!$C$28))</f>
        <v>0</v>
      </c>
      <c r="V4625" s="5">
        <f t="shared" si="652"/>
        <v>0</v>
      </c>
      <c r="W4625" s="5">
        <f t="shared" si="653"/>
        <v>36.463732741800001</v>
      </c>
      <c r="X4625" s="5">
        <f t="shared" si="656"/>
        <v>0</v>
      </c>
    </row>
    <row r="4626" spans="1:24" x14ac:dyDescent="0.15">
      <c r="A4626" s="7">
        <v>4625</v>
      </c>
      <c r="B4626" s="7">
        <v>7</v>
      </c>
      <c r="C4626" s="7">
        <v>12</v>
      </c>
      <c r="D4626" s="7">
        <v>17</v>
      </c>
      <c r="E4626" s="7">
        <v>193</v>
      </c>
      <c r="F4626" s="7">
        <v>25</v>
      </c>
      <c r="G4626" s="7">
        <v>184.2</v>
      </c>
      <c r="H4626" s="7">
        <f t="shared" si="648"/>
        <v>3</v>
      </c>
      <c r="I4626" s="16">
        <f t="shared" si="649"/>
        <v>45119</v>
      </c>
      <c r="J4626" s="17">
        <v>0.70809999999999995</v>
      </c>
      <c r="K4626" s="18">
        <f>G4626*结论【关键目标】!C$27*0.7735*0.001</f>
        <v>17.097443999999999</v>
      </c>
      <c r="L4626" s="5">
        <v>49557.017910000002</v>
      </c>
      <c r="M4626" s="5">
        <f>ABS(IF(L4626&lt;=0,L4626/耗电量关键数据!$B$6/1000,L4626/耗电量关键数据!$B$5/1000))</f>
        <v>14.159147974285716</v>
      </c>
      <c r="N4626" s="5">
        <f>电气设备逐时使用率计算!H4602</f>
        <v>22.208055000000002</v>
      </c>
      <c r="O4626" s="5">
        <f>灯光逐时使用率计算!H4602</f>
        <v>11.844296</v>
      </c>
      <c r="P4626" s="19">
        <f t="shared" si="650"/>
        <v>48.211498974285718</v>
      </c>
      <c r="Q4626" s="19">
        <f t="shared" si="654"/>
        <v>0</v>
      </c>
      <c r="R4626" s="20">
        <f t="shared" si="651"/>
        <v>17.097443999999999</v>
      </c>
      <c r="S4626" s="20">
        <f t="shared" si="655"/>
        <v>0</v>
      </c>
      <c r="T4626" s="20">
        <f>IF((T4625+R4626)&lt;0,0,IF((T4625+R4626)&gt;结论【关键目标】!C$28,结论【关键目标】!C$28,T4625+R4626))</f>
        <v>17.097443999999999</v>
      </c>
      <c r="U4626" s="19">
        <f>IF((T4625+R4626)&lt;结论【关键目标】!$C$28,0,(发电量计算【计算逻辑页】!R4626+发电量计算【计算逻辑页】!T4625-结论【关键目标】!$C$28))</f>
        <v>0</v>
      </c>
      <c r="V4626" s="5">
        <f t="shared" si="652"/>
        <v>0</v>
      </c>
      <c r="W4626" s="5">
        <f t="shared" si="653"/>
        <v>12.106700096399999</v>
      </c>
      <c r="X4626" s="5">
        <f t="shared" si="656"/>
        <v>0</v>
      </c>
    </row>
    <row r="4627" spans="1:24" x14ac:dyDescent="0.15">
      <c r="A4627" s="7">
        <v>4626</v>
      </c>
      <c r="B4627" s="7">
        <v>7</v>
      </c>
      <c r="C4627" s="7">
        <v>12</v>
      </c>
      <c r="D4627" s="7">
        <v>18</v>
      </c>
      <c r="E4627" s="7">
        <v>193</v>
      </c>
      <c r="F4627" s="7">
        <v>25.3</v>
      </c>
      <c r="G4627" s="7">
        <v>75.5</v>
      </c>
      <c r="H4627" s="7">
        <f t="shared" si="648"/>
        <v>3</v>
      </c>
      <c r="I4627" s="16">
        <f t="shared" si="649"/>
        <v>45119</v>
      </c>
      <c r="J4627" s="17">
        <v>0.70809999999999995</v>
      </c>
      <c r="K4627" s="18">
        <f>G4627*结论【关键目标】!C$27*0.7735*0.001</f>
        <v>7.0079099999999999</v>
      </c>
      <c r="L4627" s="5">
        <v>30757.6764</v>
      </c>
      <c r="M4627" s="5">
        <f>ABS(IF(L4627&lt;=0,L4627/耗电量关键数据!$B$6/1000,L4627/耗电量关键数据!$B$5/1000))</f>
        <v>8.7879075428571429</v>
      </c>
      <c r="N4627" s="5">
        <f>电气设备逐时使用率计算!H4603</f>
        <v>7.0130699999999999</v>
      </c>
      <c r="O4627" s="5">
        <f>灯光逐时使用率计算!H4603</f>
        <v>3.7403040000000001</v>
      </c>
      <c r="P4627" s="19">
        <f t="shared" si="650"/>
        <v>19.541281542857142</v>
      </c>
      <c r="Q4627" s="19">
        <f t="shared" si="654"/>
        <v>0</v>
      </c>
      <c r="R4627" s="20">
        <f t="shared" si="651"/>
        <v>7.0079099999999999</v>
      </c>
      <c r="S4627" s="20">
        <f t="shared" si="655"/>
        <v>0</v>
      </c>
      <c r="T4627" s="20">
        <f>IF((T4626+R4627)&lt;0,0,IF((T4626+R4627)&gt;结论【关键目标】!C$28,结论【关键目标】!C$28,T4626+R4627))</f>
        <v>22</v>
      </c>
      <c r="U4627" s="19">
        <f>IF((T4626+R4627)&lt;结论【关键目标】!$C$28,0,(发电量计算【计算逻辑页】!R4627+发电量计算【计算逻辑页】!T4626-结论【关键目标】!$C$28))</f>
        <v>2.1053539999999984</v>
      </c>
      <c r="V4627" s="5">
        <f t="shared" si="652"/>
        <v>0.73687389999999942</v>
      </c>
      <c r="W4627" s="5">
        <f t="shared" si="653"/>
        <v>4.9623010709999997</v>
      </c>
      <c r="X4627" s="5">
        <f t="shared" si="656"/>
        <v>0</v>
      </c>
    </row>
    <row r="4628" spans="1:24" x14ac:dyDescent="0.15">
      <c r="A4628" s="7">
        <v>4627</v>
      </c>
      <c r="B4628" s="7">
        <v>7</v>
      </c>
      <c r="C4628" s="7">
        <v>12</v>
      </c>
      <c r="D4628" s="7">
        <v>19</v>
      </c>
      <c r="E4628" s="7">
        <v>193</v>
      </c>
      <c r="F4628" s="7">
        <v>25</v>
      </c>
      <c r="G4628" s="7">
        <v>0</v>
      </c>
      <c r="H4628" s="7">
        <f t="shared" si="648"/>
        <v>3</v>
      </c>
      <c r="I4628" s="16">
        <f t="shared" si="649"/>
        <v>45119</v>
      </c>
      <c r="J4628" s="17">
        <v>1.2267999999999999</v>
      </c>
      <c r="K4628" s="18">
        <f>G4628*结论【关键目标】!C$27*0.7735*0.001</f>
        <v>0</v>
      </c>
      <c r="L4628" s="5">
        <v>0</v>
      </c>
      <c r="M4628" s="5">
        <f>ABS(IF(L4628&lt;=0,L4628/耗电量关键数据!$B$6/1000,L4628/耗电量关键数据!$B$5/1000))</f>
        <v>0</v>
      </c>
      <c r="N4628" s="5">
        <f>电气设备逐时使用率计算!H4604</f>
        <v>7.0130699999999999</v>
      </c>
      <c r="O4628" s="5">
        <f>灯光逐时使用率计算!H4604</f>
        <v>3.7403040000000001</v>
      </c>
      <c r="P4628" s="19">
        <f t="shared" si="650"/>
        <v>10.753374000000001</v>
      </c>
      <c r="Q4628" s="19">
        <f t="shared" si="654"/>
        <v>10.753374000000001</v>
      </c>
      <c r="R4628" s="20">
        <f t="shared" si="651"/>
        <v>-10.753374000000001</v>
      </c>
      <c r="S4628" s="20">
        <f t="shared" si="655"/>
        <v>10.753374000000001</v>
      </c>
      <c r="T4628" s="20">
        <f>IF((T4627+R4628)&lt;0,0,IF((T4627+R4628)&gt;结论【关键目标】!C$28,结论【关键目标】!C$28,T4627+R4628))</f>
        <v>11.246625999999999</v>
      </c>
      <c r="U4628" s="19">
        <f>IF((T4627+R4628)&lt;结论【关键目标】!$C$28,0,(发电量计算【计算逻辑页】!R4628+发电量计算【计算逻辑页】!T4627-结论【关键目标】!$C$28))</f>
        <v>0</v>
      </c>
      <c r="V4628" s="5">
        <f t="shared" si="652"/>
        <v>0</v>
      </c>
      <c r="W4628" s="5">
        <f t="shared" si="653"/>
        <v>0</v>
      </c>
      <c r="X4628" s="5">
        <f t="shared" si="656"/>
        <v>9.428558323199999</v>
      </c>
    </row>
    <row r="4629" spans="1:24" x14ac:dyDescent="0.15">
      <c r="A4629" s="7">
        <v>4628</v>
      </c>
      <c r="B4629" s="7">
        <v>7</v>
      </c>
      <c r="C4629" s="7">
        <v>12</v>
      </c>
      <c r="D4629" s="7">
        <v>20</v>
      </c>
      <c r="E4629" s="7">
        <v>193</v>
      </c>
      <c r="F4629" s="7">
        <v>25</v>
      </c>
      <c r="G4629" s="7">
        <v>0</v>
      </c>
      <c r="H4629" s="7">
        <f t="shared" si="648"/>
        <v>3</v>
      </c>
      <c r="I4629" s="16">
        <f t="shared" si="649"/>
        <v>45119</v>
      </c>
      <c r="J4629" s="17">
        <v>1.2267999999999999</v>
      </c>
      <c r="K4629" s="18">
        <f>G4629*结论【关键目标】!C$27*0.7735*0.001</f>
        <v>0</v>
      </c>
      <c r="L4629" s="5">
        <v>0</v>
      </c>
      <c r="M4629" s="5">
        <f>ABS(IF(L4629&lt;=0,L4629/耗电量关键数据!$B$6/1000,L4629/耗电量关键数据!$B$5/1000))</f>
        <v>0</v>
      </c>
      <c r="N4629" s="5">
        <f>电气设备逐时使用率计算!H4605</f>
        <v>1.1688450000000001</v>
      </c>
      <c r="O4629" s="5">
        <f>灯光逐时使用率计算!H4605</f>
        <v>0.37403039999999999</v>
      </c>
      <c r="P4629" s="19">
        <f t="shared" si="650"/>
        <v>1.5428754000000002</v>
      </c>
      <c r="Q4629" s="19">
        <f t="shared" si="654"/>
        <v>1.5428754000000002</v>
      </c>
      <c r="R4629" s="20">
        <f t="shared" si="651"/>
        <v>-1.5428754000000002</v>
      </c>
      <c r="S4629" s="20">
        <f t="shared" si="655"/>
        <v>1.5428754000000002</v>
      </c>
      <c r="T4629" s="20">
        <f>IF((T4628+R4629)&lt;0,0,IF((T4628+R4629)&gt;结论【关键目标】!C$28,结论【关键目标】!C$28,T4628+R4629))</f>
        <v>9.7037505999999993</v>
      </c>
      <c r="U4629" s="19">
        <f>IF((T4628+R4629)&lt;结论【关键目标】!$C$28,0,(发电量计算【计算逻辑页】!R4629+发电量计算【计算逻辑页】!T4628-结论【关键目标】!$C$28))</f>
        <v>0</v>
      </c>
      <c r="V4629" s="5">
        <f t="shared" si="652"/>
        <v>0</v>
      </c>
      <c r="W4629" s="5">
        <f t="shared" si="653"/>
        <v>0</v>
      </c>
      <c r="X4629" s="5">
        <f t="shared" si="656"/>
        <v>1.3527931507200002</v>
      </c>
    </row>
    <row r="4630" spans="1:24" x14ac:dyDescent="0.15">
      <c r="A4630" s="7">
        <v>4629</v>
      </c>
      <c r="B4630" s="7">
        <v>7</v>
      </c>
      <c r="C4630" s="7">
        <v>12</v>
      </c>
      <c r="D4630" s="7">
        <v>21</v>
      </c>
      <c r="E4630" s="7">
        <v>193</v>
      </c>
      <c r="F4630" s="7">
        <v>24.7</v>
      </c>
      <c r="G4630" s="7">
        <v>0</v>
      </c>
      <c r="H4630" s="7">
        <f t="shared" si="648"/>
        <v>3</v>
      </c>
      <c r="I4630" s="16">
        <f t="shared" si="649"/>
        <v>45119</v>
      </c>
      <c r="J4630" s="17">
        <v>1.2267999999999999</v>
      </c>
      <c r="K4630" s="18">
        <f>G4630*结论【关键目标】!C$27*0.7735*0.001</f>
        <v>0</v>
      </c>
      <c r="L4630" s="5">
        <v>0</v>
      </c>
      <c r="M4630" s="5">
        <f>ABS(IF(L4630&lt;=0,L4630/耗电量关键数据!$B$6/1000,L4630/耗电量关键数据!$B$5/1000))</f>
        <v>0</v>
      </c>
      <c r="N4630" s="5">
        <f>电气设备逐时使用率计算!H4606</f>
        <v>1.1688450000000001</v>
      </c>
      <c r="O4630" s="5">
        <f>灯光逐时使用率计算!H4606</f>
        <v>0.37403039999999999</v>
      </c>
      <c r="P4630" s="19">
        <f t="shared" si="650"/>
        <v>1.5428754000000002</v>
      </c>
      <c r="Q4630" s="19">
        <f t="shared" si="654"/>
        <v>1.5428754000000002</v>
      </c>
      <c r="R4630" s="20">
        <f t="shared" si="651"/>
        <v>-1.5428754000000002</v>
      </c>
      <c r="S4630" s="20">
        <f t="shared" si="655"/>
        <v>1.5428754000000002</v>
      </c>
      <c r="T4630" s="20">
        <f>IF((T4629+R4630)&lt;0,0,IF((T4629+R4630)&gt;结论【关键目标】!C$28,结论【关键目标】!C$28,T4629+R4630))</f>
        <v>8.1608751999999996</v>
      </c>
      <c r="U4630" s="19">
        <f>IF((T4629+R4630)&lt;结论【关键目标】!$C$28,0,(发电量计算【计算逻辑页】!R4630+发电量计算【计算逻辑页】!T4629-结论【关键目标】!$C$28))</f>
        <v>0</v>
      </c>
      <c r="V4630" s="5">
        <f t="shared" si="652"/>
        <v>0</v>
      </c>
      <c r="W4630" s="5">
        <f t="shared" si="653"/>
        <v>0</v>
      </c>
      <c r="X4630" s="5">
        <f t="shared" si="656"/>
        <v>1.3527931507200002</v>
      </c>
    </row>
    <row r="4631" spans="1:24" x14ac:dyDescent="0.15">
      <c r="A4631" s="7">
        <v>4630</v>
      </c>
      <c r="B4631" s="7">
        <v>7</v>
      </c>
      <c r="C4631" s="7">
        <v>12</v>
      </c>
      <c r="D4631" s="7">
        <v>22</v>
      </c>
      <c r="E4631" s="7">
        <v>193</v>
      </c>
      <c r="F4631" s="7">
        <v>24</v>
      </c>
      <c r="G4631" s="7">
        <v>0</v>
      </c>
      <c r="H4631" s="7">
        <f t="shared" si="648"/>
        <v>3</v>
      </c>
      <c r="I4631" s="16">
        <f t="shared" si="649"/>
        <v>45119</v>
      </c>
      <c r="J4631" s="17">
        <v>0.70809999999999995</v>
      </c>
      <c r="K4631" s="18">
        <f>G4631*结论【关键目标】!C$27*0.7735*0.001</f>
        <v>0</v>
      </c>
      <c r="L4631" s="5">
        <v>0</v>
      </c>
      <c r="M4631" s="5">
        <f>ABS(IF(L4631&lt;=0,L4631/耗电量关键数据!$B$6/1000,L4631/耗电量关键数据!$B$5/1000))</f>
        <v>0</v>
      </c>
      <c r="N4631" s="5">
        <f>电气设备逐时使用率计算!H4607</f>
        <v>1.1688450000000001</v>
      </c>
      <c r="O4631" s="5">
        <f>灯光逐时使用率计算!H4607</f>
        <v>0.37403039999999999</v>
      </c>
      <c r="P4631" s="19">
        <f t="shared" si="650"/>
        <v>1.5428754000000002</v>
      </c>
      <c r="Q4631" s="19">
        <f t="shared" si="654"/>
        <v>0</v>
      </c>
      <c r="R4631" s="20">
        <f t="shared" si="651"/>
        <v>0</v>
      </c>
      <c r="S4631" s="20">
        <f t="shared" si="655"/>
        <v>0</v>
      </c>
      <c r="T4631" s="20">
        <f>IF((T4630+R4631)&lt;0,0,IF((T4630+R4631)&gt;结论【关键目标】!C$28,结论【关键目标】!C$28,T4630+R4631))</f>
        <v>8.1608751999999996</v>
      </c>
      <c r="U4631" s="19">
        <f>IF((T4630+R4631)&lt;结论【关键目标】!$C$28,0,(发电量计算【计算逻辑页】!R4631+发电量计算【计算逻辑页】!T4630-结论【关键目标】!$C$28))</f>
        <v>0</v>
      </c>
      <c r="V4631" s="5">
        <f t="shared" si="652"/>
        <v>0</v>
      </c>
      <c r="W4631" s="5">
        <f t="shared" si="653"/>
        <v>0</v>
      </c>
      <c r="X4631" s="5">
        <f t="shared" si="656"/>
        <v>0</v>
      </c>
    </row>
    <row r="4632" spans="1:24" x14ac:dyDescent="0.15">
      <c r="A4632" s="7">
        <v>4631</v>
      </c>
      <c r="B4632" s="7">
        <v>7</v>
      </c>
      <c r="C4632" s="7">
        <v>12</v>
      </c>
      <c r="D4632" s="7">
        <v>23</v>
      </c>
      <c r="E4632" s="7">
        <v>193</v>
      </c>
      <c r="F4632" s="7">
        <v>23</v>
      </c>
      <c r="G4632" s="7">
        <v>0</v>
      </c>
      <c r="H4632" s="7">
        <f t="shared" si="648"/>
        <v>3</v>
      </c>
      <c r="I4632" s="16">
        <f t="shared" si="649"/>
        <v>45119</v>
      </c>
      <c r="J4632" s="17">
        <v>0.70809999999999995</v>
      </c>
      <c r="K4632" s="18">
        <f>G4632*结论【关键目标】!C$27*0.7735*0.001</f>
        <v>0</v>
      </c>
      <c r="L4632" s="5">
        <v>0</v>
      </c>
      <c r="M4632" s="5">
        <f>ABS(IF(L4632&lt;=0,L4632/耗电量关键数据!$B$6/1000,L4632/耗电量关键数据!$B$5/1000))</f>
        <v>0</v>
      </c>
      <c r="N4632" s="5">
        <f>电气设备逐时使用率计算!H4608</f>
        <v>1.1688450000000001</v>
      </c>
      <c r="O4632" s="5">
        <f>灯光逐时使用率计算!H4608</f>
        <v>0.37403039999999999</v>
      </c>
      <c r="P4632" s="19">
        <f t="shared" si="650"/>
        <v>1.5428754000000002</v>
      </c>
      <c r="Q4632" s="19">
        <f t="shared" si="654"/>
        <v>0</v>
      </c>
      <c r="R4632" s="20">
        <f t="shared" si="651"/>
        <v>0</v>
      </c>
      <c r="S4632" s="20">
        <f t="shared" si="655"/>
        <v>0</v>
      </c>
      <c r="T4632" s="20">
        <f>IF((T4631+R4632)&lt;0,0,IF((T4631+R4632)&gt;结论【关键目标】!C$28,结论【关键目标】!C$28,T4631+R4632))</f>
        <v>8.1608751999999996</v>
      </c>
      <c r="U4632" s="19">
        <f>IF((T4631+R4632)&lt;结论【关键目标】!$C$28,0,(发电量计算【计算逻辑页】!R4632+发电量计算【计算逻辑页】!T4631-结论【关键目标】!$C$28))</f>
        <v>0</v>
      </c>
      <c r="V4632" s="5">
        <f t="shared" si="652"/>
        <v>0</v>
      </c>
      <c r="W4632" s="5">
        <f t="shared" si="653"/>
        <v>0</v>
      </c>
      <c r="X4632" s="5">
        <f t="shared" si="656"/>
        <v>0</v>
      </c>
    </row>
    <row r="4633" spans="1:24" x14ac:dyDescent="0.15">
      <c r="A4633" s="7">
        <v>4632</v>
      </c>
      <c r="B4633" s="7">
        <v>7</v>
      </c>
      <c r="C4633" s="7">
        <v>12</v>
      </c>
      <c r="D4633" s="7">
        <v>24</v>
      </c>
      <c r="E4633" s="7">
        <v>193</v>
      </c>
      <c r="F4633" s="7">
        <v>24.2</v>
      </c>
      <c r="G4633" s="7">
        <v>0</v>
      </c>
      <c r="H4633" s="7">
        <f t="shared" si="648"/>
        <v>3</v>
      </c>
      <c r="I4633" s="16">
        <f t="shared" si="649"/>
        <v>45119</v>
      </c>
      <c r="J4633" s="17">
        <v>0.2407</v>
      </c>
      <c r="K4633" s="18">
        <f>G4633*结论【关键目标】!C$27*0.7735*0.001</f>
        <v>0</v>
      </c>
      <c r="L4633" s="5">
        <v>0</v>
      </c>
      <c r="M4633" s="5">
        <f>ABS(IF(L4633&lt;=0,L4633/耗电量关键数据!$B$6/1000,L4633/耗电量关键数据!$B$5/1000))</f>
        <v>0</v>
      </c>
      <c r="N4633" s="5">
        <f>电气设备逐时使用率计算!H4609</f>
        <v>1.1688450000000001</v>
      </c>
      <c r="O4633" s="5">
        <f>灯光逐时使用率计算!H4609</f>
        <v>0.37403039999999999</v>
      </c>
      <c r="P4633" s="19">
        <f t="shared" si="650"/>
        <v>1.5428754000000002</v>
      </c>
      <c r="Q4633" s="19">
        <f t="shared" si="654"/>
        <v>0</v>
      </c>
      <c r="R4633" s="20">
        <f t="shared" si="651"/>
        <v>0</v>
      </c>
      <c r="S4633" s="20">
        <f t="shared" si="655"/>
        <v>0</v>
      </c>
      <c r="T4633" s="20">
        <f>IF((T4632+R4633)&lt;0,0,IF((T4632+R4633)&gt;结论【关键目标】!C$28,结论【关键目标】!C$28,T4632+R4633))</f>
        <v>8.1608751999999996</v>
      </c>
      <c r="U4633" s="19">
        <f>IF((T4632+R4633)&lt;结论【关键目标】!$C$28,0,(发电量计算【计算逻辑页】!R4633+发电量计算【计算逻辑页】!T4632-结论【关键目标】!$C$28))</f>
        <v>0</v>
      </c>
      <c r="V4633" s="5">
        <f t="shared" si="652"/>
        <v>0</v>
      </c>
      <c r="W4633" s="5">
        <f t="shared" si="653"/>
        <v>0</v>
      </c>
      <c r="X4633" s="5">
        <f t="shared" si="656"/>
        <v>0</v>
      </c>
    </row>
    <row r="4634" spans="1:24" x14ac:dyDescent="0.15">
      <c r="A4634" s="7">
        <v>4633</v>
      </c>
      <c r="B4634" s="7">
        <v>7</v>
      </c>
      <c r="C4634" s="7">
        <v>13</v>
      </c>
      <c r="D4634" s="7">
        <v>1</v>
      </c>
      <c r="E4634" s="7">
        <v>194</v>
      </c>
      <c r="F4634" s="7">
        <v>23</v>
      </c>
      <c r="G4634" s="7">
        <v>0</v>
      </c>
      <c r="H4634" s="7">
        <f t="shared" si="648"/>
        <v>4</v>
      </c>
      <c r="I4634" s="16">
        <f t="shared" si="649"/>
        <v>45120</v>
      </c>
      <c r="J4634" s="17">
        <v>0.2407</v>
      </c>
      <c r="K4634" s="18">
        <f>G4634*结论【关键目标】!C$27*0.7735*0.001</f>
        <v>0</v>
      </c>
      <c r="L4634" s="5">
        <v>0</v>
      </c>
      <c r="M4634" s="5">
        <f>ABS(IF(L4634&lt;=0,L4634/耗电量关键数据!$B$6/1000,L4634/耗电量关键数据!$B$5/1000))</f>
        <v>0</v>
      </c>
      <c r="N4634" s="5">
        <f>电气设备逐时使用率计算!H4610</f>
        <v>1.1688450000000001</v>
      </c>
      <c r="O4634" s="5">
        <f>灯光逐时使用率计算!H4610</f>
        <v>0.37403039999999999</v>
      </c>
      <c r="P4634" s="19">
        <f t="shared" si="650"/>
        <v>1.5428754000000002</v>
      </c>
      <c r="Q4634" s="19">
        <f t="shared" si="654"/>
        <v>0</v>
      </c>
      <c r="R4634" s="20">
        <f t="shared" si="651"/>
        <v>0</v>
      </c>
      <c r="S4634" s="20">
        <f t="shared" si="655"/>
        <v>0</v>
      </c>
      <c r="T4634" s="20">
        <f>IF((T4633+R4634)&lt;0,0,IF((T4633+R4634)&gt;结论【关键目标】!C$28,结论【关键目标】!C$28,T4633+R4634))</f>
        <v>8.1608751999999996</v>
      </c>
      <c r="U4634" s="19">
        <f>IF((T4633+R4634)&lt;结论【关键目标】!$C$28,0,(发电量计算【计算逻辑页】!R4634+发电量计算【计算逻辑页】!T4633-结论【关键目标】!$C$28))</f>
        <v>0</v>
      </c>
      <c r="V4634" s="5">
        <f t="shared" si="652"/>
        <v>0</v>
      </c>
      <c r="W4634" s="5">
        <f t="shared" si="653"/>
        <v>0</v>
      </c>
      <c r="X4634" s="5">
        <f t="shared" si="656"/>
        <v>0</v>
      </c>
    </row>
    <row r="4635" spans="1:24" x14ac:dyDescent="0.15">
      <c r="A4635" s="7">
        <v>4634</v>
      </c>
      <c r="B4635" s="7">
        <v>7</v>
      </c>
      <c r="C4635" s="7">
        <v>13</v>
      </c>
      <c r="D4635" s="7">
        <v>2</v>
      </c>
      <c r="E4635" s="7">
        <v>194</v>
      </c>
      <c r="F4635" s="7">
        <v>23</v>
      </c>
      <c r="G4635" s="7">
        <v>0</v>
      </c>
      <c r="H4635" s="7">
        <f t="shared" si="648"/>
        <v>4</v>
      </c>
      <c r="I4635" s="16">
        <f t="shared" si="649"/>
        <v>45120</v>
      </c>
      <c r="J4635" s="17">
        <v>0.2407</v>
      </c>
      <c r="K4635" s="18">
        <f>G4635*结论【关键目标】!C$27*0.7735*0.001</f>
        <v>0</v>
      </c>
      <c r="L4635" s="5">
        <v>0</v>
      </c>
      <c r="M4635" s="5">
        <f>ABS(IF(L4635&lt;=0,L4635/耗电量关键数据!$B$6/1000,L4635/耗电量关键数据!$B$5/1000))</f>
        <v>0</v>
      </c>
      <c r="N4635" s="5">
        <f>电气设备逐时使用率计算!H4611</f>
        <v>1.1688450000000001</v>
      </c>
      <c r="O4635" s="5">
        <f>灯光逐时使用率计算!H4611</f>
        <v>0.37403039999999999</v>
      </c>
      <c r="P4635" s="19">
        <f t="shared" si="650"/>
        <v>1.5428754000000002</v>
      </c>
      <c r="Q4635" s="19">
        <f t="shared" si="654"/>
        <v>0</v>
      </c>
      <c r="R4635" s="20">
        <f t="shared" si="651"/>
        <v>0</v>
      </c>
      <c r="S4635" s="20">
        <f t="shared" si="655"/>
        <v>0</v>
      </c>
      <c r="T4635" s="20">
        <f>IF((T4634+R4635)&lt;0,0,IF((T4634+R4635)&gt;结论【关键目标】!C$28,结论【关键目标】!C$28,T4634+R4635))</f>
        <v>8.1608751999999996</v>
      </c>
      <c r="U4635" s="19">
        <f>IF((T4634+R4635)&lt;结论【关键目标】!$C$28,0,(发电量计算【计算逻辑页】!R4635+发电量计算【计算逻辑页】!T4634-结论【关键目标】!$C$28))</f>
        <v>0</v>
      </c>
      <c r="V4635" s="5">
        <f t="shared" si="652"/>
        <v>0</v>
      </c>
      <c r="W4635" s="5">
        <f t="shared" si="653"/>
        <v>0</v>
      </c>
      <c r="X4635" s="5">
        <f t="shared" si="656"/>
        <v>0</v>
      </c>
    </row>
    <row r="4636" spans="1:24" x14ac:dyDescent="0.15">
      <c r="A4636" s="7">
        <v>4635</v>
      </c>
      <c r="B4636" s="7">
        <v>7</v>
      </c>
      <c r="C4636" s="7">
        <v>13</v>
      </c>
      <c r="D4636" s="7">
        <v>3</v>
      </c>
      <c r="E4636" s="7">
        <v>194</v>
      </c>
      <c r="F4636" s="7">
        <v>23.2</v>
      </c>
      <c r="G4636" s="7">
        <v>0</v>
      </c>
      <c r="H4636" s="7">
        <f t="shared" si="648"/>
        <v>4</v>
      </c>
      <c r="I4636" s="16">
        <f t="shared" si="649"/>
        <v>45120</v>
      </c>
      <c r="J4636" s="17">
        <v>0.2407</v>
      </c>
      <c r="K4636" s="18">
        <f>G4636*结论【关键目标】!C$27*0.7735*0.001</f>
        <v>0</v>
      </c>
      <c r="L4636" s="5">
        <v>0</v>
      </c>
      <c r="M4636" s="5">
        <f>ABS(IF(L4636&lt;=0,L4636/耗电量关键数据!$B$6/1000,L4636/耗电量关键数据!$B$5/1000))</f>
        <v>0</v>
      </c>
      <c r="N4636" s="5">
        <f>电气设备逐时使用率计算!H4612</f>
        <v>1.1688450000000001</v>
      </c>
      <c r="O4636" s="5">
        <f>灯光逐时使用率计算!H4612</f>
        <v>0.37403039999999999</v>
      </c>
      <c r="P4636" s="19">
        <f t="shared" si="650"/>
        <v>1.5428754000000002</v>
      </c>
      <c r="Q4636" s="19">
        <f t="shared" si="654"/>
        <v>0</v>
      </c>
      <c r="R4636" s="20">
        <f t="shared" si="651"/>
        <v>0</v>
      </c>
      <c r="S4636" s="20">
        <f t="shared" si="655"/>
        <v>0</v>
      </c>
      <c r="T4636" s="20">
        <f>IF((T4635+R4636)&lt;0,0,IF((T4635+R4636)&gt;结论【关键目标】!C$28,结论【关键目标】!C$28,T4635+R4636))</f>
        <v>8.1608751999999996</v>
      </c>
      <c r="U4636" s="19">
        <f>IF((T4635+R4636)&lt;结论【关键目标】!$C$28,0,(发电量计算【计算逻辑页】!R4636+发电量计算【计算逻辑页】!T4635-结论【关键目标】!$C$28))</f>
        <v>0</v>
      </c>
      <c r="V4636" s="5">
        <f t="shared" si="652"/>
        <v>0</v>
      </c>
      <c r="W4636" s="5">
        <f t="shared" si="653"/>
        <v>0</v>
      </c>
      <c r="X4636" s="5">
        <f t="shared" si="656"/>
        <v>0</v>
      </c>
    </row>
    <row r="4637" spans="1:24" x14ac:dyDescent="0.15">
      <c r="A4637" s="7">
        <v>4636</v>
      </c>
      <c r="B4637" s="7">
        <v>7</v>
      </c>
      <c r="C4637" s="7">
        <v>13</v>
      </c>
      <c r="D4637" s="7">
        <v>4</v>
      </c>
      <c r="E4637" s="7">
        <v>194</v>
      </c>
      <c r="F4637" s="7">
        <v>23</v>
      </c>
      <c r="G4637" s="7">
        <v>0</v>
      </c>
      <c r="H4637" s="7">
        <f t="shared" si="648"/>
        <v>4</v>
      </c>
      <c r="I4637" s="16">
        <f t="shared" si="649"/>
        <v>45120</v>
      </c>
      <c r="J4637" s="17">
        <v>0.2407</v>
      </c>
      <c r="K4637" s="18">
        <f>G4637*结论【关键目标】!C$27*0.7735*0.001</f>
        <v>0</v>
      </c>
      <c r="L4637" s="5">
        <v>0</v>
      </c>
      <c r="M4637" s="5">
        <f>ABS(IF(L4637&lt;=0,L4637/耗电量关键数据!$B$6/1000,L4637/耗电量关键数据!$B$5/1000))</f>
        <v>0</v>
      </c>
      <c r="N4637" s="5">
        <f>电气设备逐时使用率计算!H4613</f>
        <v>1.1688450000000001</v>
      </c>
      <c r="O4637" s="5">
        <f>灯光逐时使用率计算!H4613</f>
        <v>0.37403039999999999</v>
      </c>
      <c r="P4637" s="19">
        <f t="shared" si="650"/>
        <v>1.5428754000000002</v>
      </c>
      <c r="Q4637" s="19">
        <f t="shared" si="654"/>
        <v>0</v>
      </c>
      <c r="R4637" s="20">
        <f t="shared" si="651"/>
        <v>0</v>
      </c>
      <c r="S4637" s="20">
        <f t="shared" si="655"/>
        <v>0</v>
      </c>
      <c r="T4637" s="20">
        <f>IF((T4636+R4637)&lt;0,0,IF((T4636+R4637)&gt;结论【关键目标】!C$28,结论【关键目标】!C$28,T4636+R4637))</f>
        <v>8.1608751999999996</v>
      </c>
      <c r="U4637" s="19">
        <f>IF((T4636+R4637)&lt;结论【关键目标】!$C$28,0,(发电量计算【计算逻辑页】!R4637+发电量计算【计算逻辑页】!T4636-结论【关键目标】!$C$28))</f>
        <v>0</v>
      </c>
      <c r="V4637" s="5">
        <f t="shared" si="652"/>
        <v>0</v>
      </c>
      <c r="W4637" s="5">
        <f t="shared" si="653"/>
        <v>0</v>
      </c>
      <c r="X4637" s="5">
        <f t="shared" si="656"/>
        <v>0</v>
      </c>
    </row>
    <row r="4638" spans="1:24" x14ac:dyDescent="0.15">
      <c r="A4638" s="7">
        <v>4637</v>
      </c>
      <c r="B4638" s="7">
        <v>7</v>
      </c>
      <c r="C4638" s="7">
        <v>13</v>
      </c>
      <c r="D4638" s="7">
        <v>5</v>
      </c>
      <c r="E4638" s="7">
        <v>194</v>
      </c>
      <c r="F4638" s="7">
        <v>23</v>
      </c>
      <c r="G4638" s="7">
        <v>7.3</v>
      </c>
      <c r="H4638" s="7">
        <f t="shared" si="648"/>
        <v>4</v>
      </c>
      <c r="I4638" s="16">
        <f t="shared" si="649"/>
        <v>45120</v>
      </c>
      <c r="J4638" s="17">
        <v>0.2407</v>
      </c>
      <c r="K4638" s="18">
        <f>G4638*结论【关键目标】!C$27*0.7735*0.001</f>
        <v>0.67758600000000002</v>
      </c>
      <c r="L4638" s="5">
        <v>0</v>
      </c>
      <c r="M4638" s="5">
        <f>ABS(IF(L4638&lt;=0,L4638/耗电量关键数据!$B$6/1000,L4638/耗电量关键数据!$B$5/1000))</f>
        <v>0</v>
      </c>
      <c r="N4638" s="5">
        <f>电气设备逐时使用率计算!H4614</f>
        <v>1.1688450000000001</v>
      </c>
      <c r="O4638" s="5">
        <f>灯光逐时使用率计算!H4614</f>
        <v>0.37403039999999999</v>
      </c>
      <c r="P4638" s="19">
        <f t="shared" si="650"/>
        <v>1.5428754000000002</v>
      </c>
      <c r="Q4638" s="19">
        <f t="shared" si="654"/>
        <v>0</v>
      </c>
      <c r="R4638" s="20">
        <f t="shared" si="651"/>
        <v>0.67758600000000002</v>
      </c>
      <c r="S4638" s="20">
        <f t="shared" si="655"/>
        <v>0</v>
      </c>
      <c r="T4638" s="20">
        <f>IF((T4637+R4638)&lt;0,0,IF((T4637+R4638)&gt;结论【关键目标】!C$28,结论【关键目标】!C$28,T4637+R4638))</f>
        <v>8.8384611999999994</v>
      </c>
      <c r="U4638" s="19">
        <f>IF((T4637+R4638)&lt;结论【关键目标】!$C$28,0,(发电量计算【计算逻辑页】!R4638+发电量计算【计算逻辑页】!T4637-结论【关键目标】!$C$28))</f>
        <v>0</v>
      </c>
      <c r="V4638" s="5">
        <f t="shared" si="652"/>
        <v>0</v>
      </c>
      <c r="W4638" s="5">
        <f t="shared" si="653"/>
        <v>0.16309495020000001</v>
      </c>
      <c r="X4638" s="5">
        <f t="shared" si="656"/>
        <v>0</v>
      </c>
    </row>
    <row r="4639" spans="1:24" x14ac:dyDescent="0.15">
      <c r="A4639" s="7">
        <v>4638</v>
      </c>
      <c r="B4639" s="7">
        <v>7</v>
      </c>
      <c r="C4639" s="7">
        <v>13</v>
      </c>
      <c r="D4639" s="7">
        <v>6</v>
      </c>
      <c r="E4639" s="7">
        <v>194</v>
      </c>
      <c r="F4639" s="7">
        <v>23</v>
      </c>
      <c r="G4639" s="7">
        <v>96.4</v>
      </c>
      <c r="H4639" s="7">
        <f t="shared" si="648"/>
        <v>4</v>
      </c>
      <c r="I4639" s="16">
        <f t="shared" si="649"/>
        <v>45120</v>
      </c>
      <c r="J4639" s="17">
        <v>0.2407</v>
      </c>
      <c r="K4639" s="18">
        <f>G4639*结论【关键目标】!C$27*0.7735*0.001</f>
        <v>8.9478480000000005</v>
      </c>
      <c r="L4639" s="5">
        <v>0</v>
      </c>
      <c r="M4639" s="5">
        <f>ABS(IF(L4639&lt;=0,L4639/耗电量关键数据!$B$6/1000,L4639/耗电量关键数据!$B$5/1000))</f>
        <v>0</v>
      </c>
      <c r="N4639" s="5">
        <f>电气设备逐时使用率计算!H4615</f>
        <v>1.1688450000000001</v>
      </c>
      <c r="O4639" s="5">
        <f>灯光逐时使用率计算!H4615</f>
        <v>0.37403039999999999</v>
      </c>
      <c r="P4639" s="19">
        <f t="shared" si="650"/>
        <v>1.5428754000000002</v>
      </c>
      <c r="Q4639" s="19">
        <f t="shared" si="654"/>
        <v>0</v>
      </c>
      <c r="R4639" s="20">
        <f t="shared" si="651"/>
        <v>8.9478480000000005</v>
      </c>
      <c r="S4639" s="20">
        <f t="shared" si="655"/>
        <v>0</v>
      </c>
      <c r="T4639" s="20">
        <f>IF((T4638+R4639)&lt;0,0,IF((T4638+R4639)&gt;结论【关键目标】!C$28,结论【关键目标】!C$28,T4638+R4639))</f>
        <v>17.786309199999998</v>
      </c>
      <c r="U4639" s="19">
        <f>IF((T4638+R4639)&lt;结论【关键目标】!$C$28,0,(发电量计算【计算逻辑页】!R4639+发电量计算【计算逻辑页】!T4638-结论【关键目标】!$C$28))</f>
        <v>0</v>
      </c>
      <c r="V4639" s="5">
        <f t="shared" si="652"/>
        <v>0</v>
      </c>
      <c r="W4639" s="5">
        <f t="shared" si="653"/>
        <v>0.37137010878000004</v>
      </c>
      <c r="X4639" s="5">
        <f t="shared" si="656"/>
        <v>0</v>
      </c>
    </row>
    <row r="4640" spans="1:24" x14ac:dyDescent="0.15">
      <c r="A4640" s="7">
        <v>4639</v>
      </c>
      <c r="B4640" s="7">
        <v>7</v>
      </c>
      <c r="C4640" s="7">
        <v>13</v>
      </c>
      <c r="D4640" s="7">
        <v>7</v>
      </c>
      <c r="E4640" s="7">
        <v>194</v>
      </c>
      <c r="F4640" s="7">
        <v>22</v>
      </c>
      <c r="G4640" s="7">
        <v>156.1</v>
      </c>
      <c r="H4640" s="7">
        <f t="shared" si="648"/>
        <v>4</v>
      </c>
      <c r="I4640" s="16">
        <f t="shared" si="649"/>
        <v>45120</v>
      </c>
      <c r="J4640" s="17">
        <v>0.2407</v>
      </c>
      <c r="K4640" s="18">
        <f>G4640*结论【关键目标】!C$27*0.7735*0.001</f>
        <v>14.489201999999999</v>
      </c>
      <c r="L4640" s="5">
        <v>0</v>
      </c>
      <c r="M4640" s="5">
        <f>ABS(IF(L4640&lt;=0,L4640/耗电量关键数据!$B$6/1000,L4640/耗电量关键数据!$B$5/1000))</f>
        <v>0</v>
      </c>
      <c r="N4640" s="5">
        <f>电气设备逐时使用率计算!H4616</f>
        <v>2.3376900000000003</v>
      </c>
      <c r="O4640" s="5">
        <f>灯光逐时使用率计算!H4616</f>
        <v>1.2467680000000001</v>
      </c>
      <c r="P4640" s="19">
        <f t="shared" si="650"/>
        <v>3.5844580000000006</v>
      </c>
      <c r="Q4640" s="19">
        <f t="shared" si="654"/>
        <v>0</v>
      </c>
      <c r="R4640" s="20">
        <f t="shared" si="651"/>
        <v>14.489201999999999</v>
      </c>
      <c r="S4640" s="20">
        <f t="shared" si="655"/>
        <v>0</v>
      </c>
      <c r="T4640" s="20">
        <f>IF((T4639+R4640)&lt;0,0,IF((T4639+R4640)&gt;结论【关键目标】!C$28,结论【关键目标】!C$28,T4639+R4640))</f>
        <v>22</v>
      </c>
      <c r="U4640" s="19">
        <f>IF((T4639+R4640)&lt;结论【关键目标】!$C$28,0,(发电量计算【计算逻辑页】!R4640+发电量计算【计算逻辑页】!T4639-结论【关键目标】!$C$28))</f>
        <v>10.275511199999997</v>
      </c>
      <c r="V4640" s="5">
        <f t="shared" si="652"/>
        <v>0</v>
      </c>
      <c r="W4640" s="5">
        <f t="shared" si="653"/>
        <v>0.8627790406000001</v>
      </c>
      <c r="X4640" s="5">
        <f t="shared" si="656"/>
        <v>0</v>
      </c>
    </row>
    <row r="4641" spans="1:24" x14ac:dyDescent="0.15">
      <c r="A4641" s="7">
        <v>4640</v>
      </c>
      <c r="B4641" s="7">
        <v>7</v>
      </c>
      <c r="C4641" s="7">
        <v>13</v>
      </c>
      <c r="D4641" s="7">
        <v>8</v>
      </c>
      <c r="E4641" s="7">
        <v>194</v>
      </c>
      <c r="F4641" s="7">
        <v>22</v>
      </c>
      <c r="G4641" s="7">
        <v>258.2</v>
      </c>
      <c r="H4641" s="7">
        <f t="shared" si="648"/>
        <v>4</v>
      </c>
      <c r="I4641" s="16">
        <f t="shared" si="649"/>
        <v>45120</v>
      </c>
      <c r="J4641" s="17">
        <v>0.70809999999999995</v>
      </c>
      <c r="K4641" s="18">
        <f>G4641*结论【关键目标】!C$27*0.7735*0.001</f>
        <v>23.966124000000001</v>
      </c>
      <c r="L4641" s="5">
        <v>24156.44198</v>
      </c>
      <c r="M4641" s="5">
        <f>ABS(IF(L4641&lt;=0,L4641/耗电量关键数据!$B$6/1000,L4641/耗电量关键数据!$B$5/1000))</f>
        <v>6.9018405657142861</v>
      </c>
      <c r="N4641" s="5">
        <f>电气设备逐时使用率计算!H4617</f>
        <v>11.688450000000001</v>
      </c>
      <c r="O4641" s="5">
        <f>灯光逐时使用率计算!H4617</f>
        <v>6.2338399999999998</v>
      </c>
      <c r="P4641" s="19">
        <f t="shared" si="650"/>
        <v>24.824130565714288</v>
      </c>
      <c r="Q4641" s="19">
        <f t="shared" si="654"/>
        <v>0</v>
      </c>
      <c r="R4641" s="20">
        <f t="shared" si="651"/>
        <v>23.966124000000001</v>
      </c>
      <c r="S4641" s="20">
        <f t="shared" si="655"/>
        <v>0</v>
      </c>
      <c r="T4641" s="20">
        <f>IF((T4640+R4641)&lt;0,0,IF((T4640+R4641)&gt;结论【关键目标】!C$28,结论【关键目标】!C$28,T4640+R4641))</f>
        <v>22</v>
      </c>
      <c r="U4641" s="19">
        <f>IF((T4640+R4641)&lt;结论【关键目标】!$C$28,0,(发电量计算【计算逻辑页】!R4641+发电量计算【计算逻辑页】!T4640-结论【关键目标】!$C$28))</f>
        <v>23.966124000000001</v>
      </c>
      <c r="V4641" s="5">
        <f t="shared" si="652"/>
        <v>8.3881434000000006</v>
      </c>
      <c r="W4641" s="5">
        <f t="shared" si="653"/>
        <v>16.970412404399998</v>
      </c>
      <c r="X4641" s="5">
        <f t="shared" si="656"/>
        <v>0</v>
      </c>
    </row>
    <row r="4642" spans="1:24" x14ac:dyDescent="0.15">
      <c r="A4642" s="7">
        <v>4641</v>
      </c>
      <c r="B4642" s="7">
        <v>7</v>
      </c>
      <c r="C4642" s="7">
        <v>13</v>
      </c>
      <c r="D4642" s="7">
        <v>9</v>
      </c>
      <c r="E4642" s="7">
        <v>194</v>
      </c>
      <c r="F4642" s="7">
        <v>22.1</v>
      </c>
      <c r="G4642" s="7">
        <v>329.6</v>
      </c>
      <c r="H4642" s="7">
        <f t="shared" si="648"/>
        <v>4</v>
      </c>
      <c r="I4642" s="16">
        <f t="shared" si="649"/>
        <v>45120</v>
      </c>
      <c r="J4642" s="17">
        <v>0.70809999999999995</v>
      </c>
      <c r="K4642" s="18">
        <f>G4642*结论【关键目标】!C$27*0.7735*0.001</f>
        <v>30.593471999999998</v>
      </c>
      <c r="L4642" s="5">
        <v>41859.68404</v>
      </c>
      <c r="M4642" s="5">
        <f>ABS(IF(L4642&lt;=0,L4642/耗电量关键数据!$B$6/1000,L4642/耗电量关键数据!$B$5/1000))</f>
        <v>11.959909725714287</v>
      </c>
      <c r="N4642" s="5">
        <f>电气设备逐时使用率计算!H4618</f>
        <v>22.208055000000002</v>
      </c>
      <c r="O4642" s="5">
        <f>灯光逐时使用率计算!H4618</f>
        <v>11.844296</v>
      </c>
      <c r="P4642" s="19">
        <f t="shared" si="650"/>
        <v>46.012260725714285</v>
      </c>
      <c r="Q4642" s="19">
        <f t="shared" si="654"/>
        <v>0</v>
      </c>
      <c r="R4642" s="20">
        <f t="shared" si="651"/>
        <v>30.593471999999998</v>
      </c>
      <c r="S4642" s="20">
        <f t="shared" si="655"/>
        <v>0</v>
      </c>
      <c r="T4642" s="20">
        <f>IF((T4641+R4642)&lt;0,0,IF((T4641+R4642)&gt;结论【关键目标】!C$28,结论【关键目标】!C$28,T4641+R4642))</f>
        <v>22</v>
      </c>
      <c r="U4642" s="19">
        <f>IF((T4641+R4642)&lt;结论【关键目标】!$C$28,0,(发电量计算【计算逻辑页】!R4642+发电量计算【计算逻辑页】!T4641-结论【关键目标】!$C$28))</f>
        <v>30.593471999999998</v>
      </c>
      <c r="V4642" s="5">
        <f t="shared" si="652"/>
        <v>10.707715199999999</v>
      </c>
      <c r="W4642" s="5">
        <f t="shared" si="653"/>
        <v>21.663237523199996</v>
      </c>
      <c r="X4642" s="5">
        <f t="shared" si="656"/>
        <v>0</v>
      </c>
    </row>
    <row r="4643" spans="1:24" x14ac:dyDescent="0.15">
      <c r="A4643" s="7">
        <v>4642</v>
      </c>
      <c r="B4643" s="7">
        <v>7</v>
      </c>
      <c r="C4643" s="7">
        <v>13</v>
      </c>
      <c r="D4643" s="7">
        <v>10</v>
      </c>
      <c r="E4643" s="7">
        <v>194</v>
      </c>
      <c r="F4643" s="7">
        <v>22</v>
      </c>
      <c r="G4643" s="7">
        <v>358.7</v>
      </c>
      <c r="H4643" s="7">
        <f t="shared" si="648"/>
        <v>4</v>
      </c>
      <c r="I4643" s="16">
        <f t="shared" si="649"/>
        <v>45120</v>
      </c>
      <c r="J4643" s="17">
        <v>0.70809999999999995</v>
      </c>
      <c r="K4643" s="18">
        <f>G4643*结论【关键目标】!C$27*0.7735*0.001</f>
        <v>33.294533999999999</v>
      </c>
      <c r="L4643" s="5">
        <v>49932.777439999998</v>
      </c>
      <c r="M4643" s="5">
        <f>ABS(IF(L4643&lt;=0,L4643/耗电量关键数据!$B$6/1000,L4643/耗电量关键数据!$B$5/1000))</f>
        <v>14.266507840000001</v>
      </c>
      <c r="N4643" s="5">
        <f>电气设备逐时使用率计算!H4619</f>
        <v>22.208055000000002</v>
      </c>
      <c r="O4643" s="5">
        <f>灯光逐时使用率计算!H4619</f>
        <v>11.844296</v>
      </c>
      <c r="P4643" s="19">
        <f t="shared" si="650"/>
        <v>48.318858840000004</v>
      </c>
      <c r="Q4643" s="19">
        <f t="shared" si="654"/>
        <v>0</v>
      </c>
      <c r="R4643" s="20">
        <f t="shared" si="651"/>
        <v>33.294533999999999</v>
      </c>
      <c r="S4643" s="20">
        <f t="shared" si="655"/>
        <v>0</v>
      </c>
      <c r="T4643" s="20">
        <f>IF((T4642+R4643)&lt;0,0,IF((T4642+R4643)&gt;结论【关键目标】!C$28,结论【关键目标】!C$28,T4642+R4643))</f>
        <v>22</v>
      </c>
      <c r="U4643" s="19">
        <f>IF((T4642+R4643)&lt;结论【关键目标】!$C$28,0,(发电量计算【计算逻辑页】!R4643+发电量计算【计算逻辑页】!T4642-结论【关键目标】!$C$28))</f>
        <v>33.294533999999999</v>
      </c>
      <c r="V4643" s="5">
        <f t="shared" si="652"/>
        <v>11.653086899999998</v>
      </c>
      <c r="W4643" s="5">
        <f t="shared" si="653"/>
        <v>23.575859525399999</v>
      </c>
      <c r="X4643" s="5">
        <f t="shared" si="656"/>
        <v>0</v>
      </c>
    </row>
    <row r="4644" spans="1:24" x14ac:dyDescent="0.15">
      <c r="A4644" s="7">
        <v>4643</v>
      </c>
      <c r="B4644" s="7">
        <v>7</v>
      </c>
      <c r="C4644" s="7">
        <v>13</v>
      </c>
      <c r="D4644" s="7">
        <v>11</v>
      </c>
      <c r="E4644" s="7">
        <v>194</v>
      </c>
      <c r="F4644" s="7">
        <v>22</v>
      </c>
      <c r="G4644" s="7">
        <v>385.9</v>
      </c>
      <c r="H4644" s="7">
        <f t="shared" si="648"/>
        <v>4</v>
      </c>
      <c r="I4644" s="16">
        <f t="shared" si="649"/>
        <v>45120</v>
      </c>
      <c r="J4644" s="24">
        <v>1.3551</v>
      </c>
      <c r="K4644" s="18">
        <f>G4644*结论【关键目标】!C$27*0.7735*0.001</f>
        <v>35.819237999999999</v>
      </c>
      <c r="L4644" s="5">
        <v>54634.232880000003</v>
      </c>
      <c r="M4644" s="5">
        <f>ABS(IF(L4644&lt;=0,L4644/耗电量关键数据!$B$6/1000,L4644/耗电量关键数据!$B$5/1000))</f>
        <v>15.609780822857143</v>
      </c>
      <c r="N4644" s="5">
        <f>电气设备逐时使用率计算!H4620</f>
        <v>22.208055000000002</v>
      </c>
      <c r="O4644" s="5">
        <f>灯光逐时使用率计算!H4620</f>
        <v>11.844296</v>
      </c>
      <c r="P4644" s="19">
        <f t="shared" si="650"/>
        <v>49.662131822857148</v>
      </c>
      <c r="Q4644" s="19">
        <f t="shared" si="654"/>
        <v>49.662131822857148</v>
      </c>
      <c r="R4644" s="20">
        <f t="shared" si="651"/>
        <v>-13.84289382285715</v>
      </c>
      <c r="S4644" s="20">
        <f t="shared" si="655"/>
        <v>13.84289382285715</v>
      </c>
      <c r="T4644" s="20">
        <f>IF((T4643+R4644)&lt;0,0,IF((T4643+R4644)&gt;结论【关键目标】!C$28,结论【关键目标】!C$28,T4643+R4644))</f>
        <v>8.1571061771428504</v>
      </c>
      <c r="U4644" s="19">
        <f>IF((T4643+R4644)&lt;结论【关键目标】!$C$28,0,(发电量计算【计算逻辑页】!R4644+发电量计算【计算逻辑页】!T4643-结论【关键目标】!$C$28))</f>
        <v>0</v>
      </c>
      <c r="V4644" s="5">
        <f t="shared" si="652"/>
        <v>0</v>
      </c>
      <c r="W4644" s="5">
        <f t="shared" si="653"/>
        <v>48.538649413799995</v>
      </c>
      <c r="X4644" s="5">
        <f t="shared" si="656"/>
        <v>8.1987074186462792</v>
      </c>
    </row>
    <row r="4645" spans="1:24" x14ac:dyDescent="0.15">
      <c r="A4645" s="7">
        <v>4644</v>
      </c>
      <c r="B4645" s="7">
        <v>7</v>
      </c>
      <c r="C4645" s="7">
        <v>13</v>
      </c>
      <c r="D4645" s="7">
        <v>12</v>
      </c>
      <c r="E4645" s="7">
        <v>194</v>
      </c>
      <c r="F4645" s="7">
        <v>23</v>
      </c>
      <c r="G4645" s="7">
        <v>427.4</v>
      </c>
      <c r="H4645" s="7">
        <f t="shared" si="648"/>
        <v>4</v>
      </c>
      <c r="I4645" s="16">
        <f t="shared" si="649"/>
        <v>45120</v>
      </c>
      <c r="J4645" s="24">
        <v>1.3551</v>
      </c>
      <c r="K4645" s="18">
        <f>G4645*结论【关键目标】!C$27*0.7735*0.001</f>
        <v>39.671267999999998</v>
      </c>
      <c r="L4645" s="5">
        <v>49398.002560000001</v>
      </c>
      <c r="M4645" s="5">
        <f>ABS(IF(L4645&lt;=0,L4645/耗电量关键数据!$B$6/1000,L4645/耗电量关键数据!$B$5/1000))</f>
        <v>14.113715017142857</v>
      </c>
      <c r="N4645" s="5">
        <f>电气设备逐时使用率计算!H4621</f>
        <v>11.688450000000001</v>
      </c>
      <c r="O4645" s="5">
        <f>灯光逐时使用率计算!H4621</f>
        <v>9.9741440000000008</v>
      </c>
      <c r="P4645" s="19">
        <f t="shared" si="650"/>
        <v>35.776309017142857</v>
      </c>
      <c r="Q4645" s="19">
        <f t="shared" si="654"/>
        <v>35.776309017142857</v>
      </c>
      <c r="R4645" s="20">
        <f t="shared" si="651"/>
        <v>3.8949589828571405</v>
      </c>
      <c r="S4645" s="20">
        <f t="shared" si="655"/>
        <v>0</v>
      </c>
      <c r="T4645" s="20">
        <f>IF((T4644+R4645)&lt;0,0,IF((T4644+R4645)&gt;结论【关键目标】!C$28,结论【关键目标】!C$28,T4644+R4645))</f>
        <v>12.052065159999991</v>
      </c>
      <c r="U4645" s="19">
        <f>IF((T4644+R4645)&lt;结论【关键目标】!$C$28,0,(发电量计算【计算逻辑页】!R4645+发电量计算【计算逻辑页】!T4644-结论【关键目标】!$C$28))</f>
        <v>0</v>
      </c>
      <c r="V4645" s="5">
        <f t="shared" si="652"/>
        <v>0</v>
      </c>
      <c r="W4645" s="5">
        <f t="shared" si="653"/>
        <v>48.480476349130285</v>
      </c>
      <c r="X4645" s="5">
        <f t="shared" si="656"/>
        <v>0</v>
      </c>
    </row>
    <row r="4646" spans="1:24" x14ac:dyDescent="0.15">
      <c r="A4646" s="7">
        <v>4645</v>
      </c>
      <c r="B4646" s="7">
        <v>7</v>
      </c>
      <c r="C4646" s="7">
        <v>13</v>
      </c>
      <c r="D4646" s="7">
        <v>13</v>
      </c>
      <c r="E4646" s="7">
        <v>194</v>
      </c>
      <c r="F4646" s="7">
        <v>23</v>
      </c>
      <c r="G4646" s="7">
        <v>412.5</v>
      </c>
      <c r="H4646" s="7">
        <f t="shared" si="648"/>
        <v>4</v>
      </c>
      <c r="I4646" s="16">
        <f t="shared" si="649"/>
        <v>45120</v>
      </c>
      <c r="J4646" s="17">
        <v>1.2267999999999999</v>
      </c>
      <c r="K4646" s="18">
        <f>G4646*结论【关键目标】!C$27*0.7735*0.001</f>
        <v>38.288249999999998</v>
      </c>
      <c r="L4646" s="5">
        <v>50937.16893</v>
      </c>
      <c r="M4646" s="5">
        <f>ABS(IF(L4646&lt;=0,L4646/耗电量关键数据!$B$6/1000,L4646/耗电量关键数据!$B$5/1000))</f>
        <v>14.553476837142856</v>
      </c>
      <c r="N4646" s="5">
        <f>电气设备逐时使用率计算!H4622</f>
        <v>11.688450000000001</v>
      </c>
      <c r="O4646" s="5">
        <f>灯光逐时使用率计算!H4622</f>
        <v>9.9741440000000008</v>
      </c>
      <c r="P4646" s="19">
        <f t="shared" si="650"/>
        <v>36.216070837142858</v>
      </c>
      <c r="Q4646" s="19">
        <f t="shared" si="654"/>
        <v>36.216070837142858</v>
      </c>
      <c r="R4646" s="20">
        <f t="shared" si="651"/>
        <v>2.0721791628571395</v>
      </c>
      <c r="S4646" s="20">
        <f t="shared" si="655"/>
        <v>0</v>
      </c>
      <c r="T4646" s="20">
        <f>IF((T4645+R4646)&lt;0,0,IF((T4645+R4646)&gt;结论【关键目标】!C$28,结论【关键目标】!C$28,T4645+R4646))</f>
        <v>14.12424432285713</v>
      </c>
      <c r="U4646" s="19">
        <f>IF((T4645+R4646)&lt;结论【关键目标】!$C$28,0,(发电量计算【计算逻辑页】!R4646+发电量计算【计算逻辑页】!T4645-结论【关键目标】!$C$28))</f>
        <v>0</v>
      </c>
      <c r="V4646" s="5">
        <f t="shared" si="652"/>
        <v>0</v>
      </c>
      <c r="W4646" s="5">
        <f t="shared" si="653"/>
        <v>44.429875703006857</v>
      </c>
      <c r="X4646" s="5">
        <f t="shared" si="656"/>
        <v>0</v>
      </c>
    </row>
    <row r="4647" spans="1:24" x14ac:dyDescent="0.15">
      <c r="A4647" s="7">
        <v>4646</v>
      </c>
      <c r="B4647" s="7">
        <v>7</v>
      </c>
      <c r="C4647" s="7">
        <v>13</v>
      </c>
      <c r="D4647" s="7">
        <v>14</v>
      </c>
      <c r="E4647" s="7">
        <v>194</v>
      </c>
      <c r="F4647" s="7">
        <v>24</v>
      </c>
      <c r="G4647" s="7">
        <v>420</v>
      </c>
      <c r="H4647" s="7">
        <f t="shared" si="648"/>
        <v>4</v>
      </c>
      <c r="I4647" s="16">
        <f t="shared" si="649"/>
        <v>45120</v>
      </c>
      <c r="J4647" s="17">
        <v>1.2267999999999999</v>
      </c>
      <c r="K4647" s="18">
        <f>G4647*结论【关键目标】!C$27*0.7735*0.001</f>
        <v>38.984400000000001</v>
      </c>
      <c r="L4647" s="5">
        <v>59523.36262</v>
      </c>
      <c r="M4647" s="5">
        <f>ABS(IF(L4647&lt;=0,L4647/耗电量关键数据!$B$6/1000,L4647/耗电量关键数据!$B$5/1000))</f>
        <v>17.006675034285717</v>
      </c>
      <c r="N4647" s="5">
        <f>电气设备逐时使用率计算!H4623</f>
        <v>22.208055000000002</v>
      </c>
      <c r="O4647" s="5">
        <f>灯光逐时使用率计算!H4623</f>
        <v>11.844296</v>
      </c>
      <c r="P4647" s="19">
        <f t="shared" si="650"/>
        <v>51.059026034285722</v>
      </c>
      <c r="Q4647" s="19">
        <f t="shared" si="654"/>
        <v>51.059026034285722</v>
      </c>
      <c r="R4647" s="20">
        <f t="shared" si="651"/>
        <v>-12.074626034285721</v>
      </c>
      <c r="S4647" s="20">
        <f t="shared" si="655"/>
        <v>12.074626034285721</v>
      </c>
      <c r="T4647" s="20">
        <f>IF((T4646+R4647)&lt;0,0,IF((T4646+R4647)&gt;结论【关键目标】!C$28,结论【关键目标】!C$28,T4646+R4647))</f>
        <v>2.0496182885714092</v>
      </c>
      <c r="U4647" s="19">
        <f>IF((T4646+R4647)&lt;结论【关键目标】!$C$28,0,(发电量计算【计算逻辑页】!R4647+发电量计算【计算逻辑页】!T4646-结论【关键目标】!$C$28))</f>
        <v>0</v>
      </c>
      <c r="V4647" s="5">
        <f t="shared" si="652"/>
        <v>0</v>
      </c>
      <c r="W4647" s="5">
        <f t="shared" si="653"/>
        <v>47.826061919999994</v>
      </c>
      <c r="X4647" s="5">
        <f t="shared" si="656"/>
        <v>1.7971053154194114</v>
      </c>
    </row>
    <row r="4648" spans="1:24" x14ac:dyDescent="0.15">
      <c r="A4648" s="7">
        <v>4647</v>
      </c>
      <c r="B4648" s="7">
        <v>7</v>
      </c>
      <c r="C4648" s="7">
        <v>13</v>
      </c>
      <c r="D4648" s="7">
        <v>15</v>
      </c>
      <c r="E4648" s="7">
        <v>194</v>
      </c>
      <c r="F4648" s="7">
        <v>26</v>
      </c>
      <c r="G4648" s="7">
        <v>422.8</v>
      </c>
      <c r="H4648" s="7">
        <f t="shared" si="648"/>
        <v>4</v>
      </c>
      <c r="I4648" s="16">
        <f t="shared" si="649"/>
        <v>45120</v>
      </c>
      <c r="J4648" s="17">
        <v>1.2267999999999999</v>
      </c>
      <c r="K4648" s="18">
        <f>G4648*结论【关键目标】!C$27*0.7735*0.001</f>
        <v>39.244295999999999</v>
      </c>
      <c r="L4648" s="5">
        <v>57120.275540000002</v>
      </c>
      <c r="M4648" s="5">
        <f>ABS(IF(L4648&lt;=0,L4648/耗电量关键数据!$B$6/1000,L4648/耗电量关键数据!$B$5/1000))</f>
        <v>16.320078725714286</v>
      </c>
      <c r="N4648" s="5">
        <f>电气设备逐时使用率计算!H4624</f>
        <v>22.208055000000002</v>
      </c>
      <c r="O4648" s="5">
        <f>灯光逐时使用率计算!H4624</f>
        <v>11.844296</v>
      </c>
      <c r="P4648" s="19">
        <f t="shared" si="650"/>
        <v>50.372429725714284</v>
      </c>
      <c r="Q4648" s="19">
        <f t="shared" si="654"/>
        <v>50.372429725714284</v>
      </c>
      <c r="R4648" s="20">
        <f t="shared" si="651"/>
        <v>-11.128133725714285</v>
      </c>
      <c r="S4648" s="20">
        <f t="shared" si="655"/>
        <v>11.128133725714285</v>
      </c>
      <c r="T4648" s="20">
        <f>IF((T4647+R4648)&lt;0,0,IF((T4647+R4648)&gt;结论【关键目标】!C$28,结论【关键目标】!C$28,T4647+R4648))</f>
        <v>0</v>
      </c>
      <c r="U4648" s="19">
        <f>IF((T4647+R4648)&lt;结论【关键目标】!$C$28,0,(发电量计算【计算逻辑页】!R4648+发电量计算【计算逻辑页】!T4647-结论【关键目标】!$C$28))</f>
        <v>0</v>
      </c>
      <c r="V4648" s="5">
        <f t="shared" si="652"/>
        <v>0</v>
      </c>
      <c r="W4648" s="5">
        <f t="shared" si="653"/>
        <v>48.144902332799994</v>
      </c>
      <c r="X4648" s="5">
        <f t="shared" si="656"/>
        <v>0</v>
      </c>
    </row>
    <row r="4649" spans="1:24" x14ac:dyDescent="0.15">
      <c r="A4649" s="7">
        <v>4648</v>
      </c>
      <c r="B4649" s="7">
        <v>7</v>
      </c>
      <c r="C4649" s="7">
        <v>13</v>
      </c>
      <c r="D4649" s="7">
        <v>16</v>
      </c>
      <c r="E4649" s="7">
        <v>194</v>
      </c>
      <c r="F4649" s="7">
        <v>27</v>
      </c>
      <c r="G4649" s="7">
        <v>322.39999999999998</v>
      </c>
      <c r="H4649" s="7">
        <f t="shared" si="648"/>
        <v>4</v>
      </c>
      <c r="I4649" s="16">
        <f t="shared" si="649"/>
        <v>45120</v>
      </c>
      <c r="J4649" s="24">
        <v>1.3551</v>
      </c>
      <c r="K4649" s="18">
        <f>G4649*结论【关键目标】!C$27*0.7735*0.001</f>
        <v>29.925167999999999</v>
      </c>
      <c r="L4649" s="5">
        <v>55309.477370000001</v>
      </c>
      <c r="M4649" s="5">
        <f>ABS(IF(L4649&lt;=0,L4649/耗电量关键数据!$B$6/1000,L4649/耗电量关键数据!$B$5/1000))</f>
        <v>15.80270782</v>
      </c>
      <c r="N4649" s="5">
        <f>电气设备逐时使用率计算!H4625</f>
        <v>22.208055000000002</v>
      </c>
      <c r="O4649" s="5">
        <f>灯光逐时使用率计算!H4625</f>
        <v>11.844296</v>
      </c>
      <c r="P4649" s="19">
        <f t="shared" si="650"/>
        <v>49.855058820000004</v>
      </c>
      <c r="Q4649" s="19">
        <f t="shared" si="654"/>
        <v>49.855058820000004</v>
      </c>
      <c r="R4649" s="20">
        <f t="shared" si="651"/>
        <v>-19.929890820000004</v>
      </c>
      <c r="S4649" s="20">
        <f t="shared" si="655"/>
        <v>19.929890820000004</v>
      </c>
      <c r="T4649" s="20">
        <f>IF((T4648+R4649)&lt;0,0,IF((T4648+R4649)&gt;结论【关键目标】!C$28,结论【关键目标】!C$28,T4648+R4649))</f>
        <v>0</v>
      </c>
      <c r="U4649" s="19">
        <f>IF((T4648+R4649)&lt;结论【关键目标】!$C$28,0,(发电量计算【计算逻辑页】!R4649+发电量计算【计算逻辑页】!T4648-结论【关键目标】!$C$28))</f>
        <v>0</v>
      </c>
      <c r="V4649" s="5">
        <f t="shared" si="652"/>
        <v>0</v>
      </c>
      <c r="W4649" s="5">
        <f t="shared" si="653"/>
        <v>40.551595156799998</v>
      </c>
      <c r="X4649" s="5">
        <f t="shared" si="656"/>
        <v>0</v>
      </c>
    </row>
    <row r="4650" spans="1:24" x14ac:dyDescent="0.15">
      <c r="A4650" s="7">
        <v>4649</v>
      </c>
      <c r="B4650" s="7">
        <v>7</v>
      </c>
      <c r="C4650" s="7">
        <v>13</v>
      </c>
      <c r="D4650" s="7">
        <v>17</v>
      </c>
      <c r="E4650" s="7">
        <v>194</v>
      </c>
      <c r="F4650" s="7">
        <v>27</v>
      </c>
      <c r="G4650" s="7">
        <v>194.2</v>
      </c>
      <c r="H4650" s="7">
        <f t="shared" si="648"/>
        <v>4</v>
      </c>
      <c r="I4650" s="16">
        <f t="shared" si="649"/>
        <v>45120</v>
      </c>
      <c r="J4650" s="17">
        <v>0.70809999999999995</v>
      </c>
      <c r="K4650" s="18">
        <f>G4650*结论【关键目标】!C$27*0.7735*0.001</f>
        <v>18.025644</v>
      </c>
      <c r="L4650" s="5">
        <v>49312.347379999999</v>
      </c>
      <c r="M4650" s="5">
        <f>ABS(IF(L4650&lt;=0,L4650/耗电量关键数据!$B$6/1000,L4650/耗电量关键数据!$B$5/1000))</f>
        <v>14.089242108571428</v>
      </c>
      <c r="N4650" s="5">
        <f>电气设备逐时使用率计算!H4626</f>
        <v>22.208055000000002</v>
      </c>
      <c r="O4650" s="5">
        <f>灯光逐时使用率计算!H4626</f>
        <v>11.844296</v>
      </c>
      <c r="P4650" s="19">
        <f t="shared" si="650"/>
        <v>48.141593108571428</v>
      </c>
      <c r="Q4650" s="19">
        <f t="shared" si="654"/>
        <v>0</v>
      </c>
      <c r="R4650" s="20">
        <f t="shared" si="651"/>
        <v>18.025644</v>
      </c>
      <c r="S4650" s="20">
        <f t="shared" si="655"/>
        <v>0</v>
      </c>
      <c r="T4650" s="20">
        <f>IF((T4649+R4650)&lt;0,0,IF((T4649+R4650)&gt;结论【关键目标】!C$28,结论【关键目标】!C$28,T4649+R4650))</f>
        <v>18.025644</v>
      </c>
      <c r="U4650" s="19">
        <f>IF((T4649+R4650)&lt;结论【关键目标】!$C$28,0,(发电量计算【计算逻辑页】!R4650+发电量计算【计算逻辑页】!T4649-结论【关键目标】!$C$28))</f>
        <v>0</v>
      </c>
      <c r="V4650" s="5">
        <f t="shared" si="652"/>
        <v>0</v>
      </c>
      <c r="W4650" s="5">
        <f t="shared" si="653"/>
        <v>12.763958516399999</v>
      </c>
      <c r="X4650" s="5">
        <f t="shared" si="656"/>
        <v>0</v>
      </c>
    </row>
    <row r="4651" spans="1:24" x14ac:dyDescent="0.15">
      <c r="A4651" s="7">
        <v>4650</v>
      </c>
      <c r="B4651" s="7">
        <v>7</v>
      </c>
      <c r="C4651" s="7">
        <v>13</v>
      </c>
      <c r="D4651" s="7">
        <v>18</v>
      </c>
      <c r="E4651" s="7">
        <v>194</v>
      </c>
      <c r="F4651" s="7">
        <v>26.9</v>
      </c>
      <c r="G4651" s="7">
        <v>67.8</v>
      </c>
      <c r="H4651" s="7">
        <f t="shared" si="648"/>
        <v>4</v>
      </c>
      <c r="I4651" s="16">
        <f t="shared" si="649"/>
        <v>45120</v>
      </c>
      <c r="J4651" s="17">
        <v>0.70809999999999995</v>
      </c>
      <c r="K4651" s="18">
        <f>G4651*结论【关键目标】!C$27*0.7735*0.001</f>
        <v>6.293196</v>
      </c>
      <c r="L4651" s="5">
        <v>30513.005870000001</v>
      </c>
      <c r="M4651" s="5">
        <f>ABS(IF(L4651&lt;=0,L4651/耗电量关键数据!$B$6/1000,L4651/耗电量关键数据!$B$5/1000))</f>
        <v>8.7180016771428583</v>
      </c>
      <c r="N4651" s="5">
        <f>电气设备逐时使用率计算!H4627</f>
        <v>7.0130699999999999</v>
      </c>
      <c r="O4651" s="5">
        <f>灯光逐时使用率计算!H4627</f>
        <v>3.7403040000000001</v>
      </c>
      <c r="P4651" s="19">
        <f t="shared" si="650"/>
        <v>19.471375677142859</v>
      </c>
      <c r="Q4651" s="19">
        <f t="shared" si="654"/>
        <v>0</v>
      </c>
      <c r="R4651" s="20">
        <f t="shared" si="651"/>
        <v>6.293196</v>
      </c>
      <c r="S4651" s="20">
        <f t="shared" si="655"/>
        <v>0</v>
      </c>
      <c r="T4651" s="20">
        <f>IF((T4650+R4651)&lt;0,0,IF((T4650+R4651)&gt;结论【关键目标】!C$28,结论【关键目标】!C$28,T4650+R4651))</f>
        <v>22</v>
      </c>
      <c r="U4651" s="19">
        <f>IF((T4650+R4651)&lt;结论【关键目标】!$C$28,0,(发电量计算【计算逻辑页】!R4651+发电量计算【计算逻辑页】!T4650-结论【关键目标】!$C$28))</f>
        <v>2.3188400000000016</v>
      </c>
      <c r="V4651" s="5">
        <f t="shared" si="652"/>
        <v>0.81159400000000048</v>
      </c>
      <c r="W4651" s="5">
        <f t="shared" si="653"/>
        <v>4.4562120876</v>
      </c>
      <c r="X4651" s="5">
        <f t="shared" si="656"/>
        <v>0</v>
      </c>
    </row>
    <row r="4652" spans="1:24" x14ac:dyDescent="0.15">
      <c r="A4652" s="7">
        <v>4651</v>
      </c>
      <c r="B4652" s="7">
        <v>7</v>
      </c>
      <c r="C4652" s="7">
        <v>13</v>
      </c>
      <c r="D4652" s="7">
        <v>19</v>
      </c>
      <c r="E4652" s="7">
        <v>194</v>
      </c>
      <c r="F4652" s="7">
        <v>27</v>
      </c>
      <c r="G4652" s="7">
        <v>0</v>
      </c>
      <c r="H4652" s="7">
        <f t="shared" si="648"/>
        <v>4</v>
      </c>
      <c r="I4652" s="16">
        <f t="shared" si="649"/>
        <v>45120</v>
      </c>
      <c r="J4652" s="17">
        <v>1.2267999999999999</v>
      </c>
      <c r="K4652" s="18">
        <f>G4652*结论【关键目标】!C$27*0.7735*0.001</f>
        <v>0</v>
      </c>
      <c r="L4652" s="5">
        <v>0</v>
      </c>
      <c r="M4652" s="5">
        <f>ABS(IF(L4652&lt;=0,L4652/耗电量关键数据!$B$6/1000,L4652/耗电量关键数据!$B$5/1000))</f>
        <v>0</v>
      </c>
      <c r="N4652" s="5">
        <f>电气设备逐时使用率计算!H4628</f>
        <v>7.0130699999999999</v>
      </c>
      <c r="O4652" s="5">
        <f>灯光逐时使用率计算!H4628</f>
        <v>3.7403040000000001</v>
      </c>
      <c r="P4652" s="19">
        <f t="shared" si="650"/>
        <v>10.753374000000001</v>
      </c>
      <c r="Q4652" s="19">
        <f t="shared" si="654"/>
        <v>10.753374000000001</v>
      </c>
      <c r="R4652" s="20">
        <f t="shared" si="651"/>
        <v>-10.753374000000001</v>
      </c>
      <c r="S4652" s="20">
        <f t="shared" si="655"/>
        <v>10.753374000000001</v>
      </c>
      <c r="T4652" s="20">
        <f>IF((T4651+R4652)&lt;0,0,IF((T4651+R4652)&gt;结论【关键目标】!C$28,结论【关键目标】!C$28,T4651+R4652))</f>
        <v>11.246625999999999</v>
      </c>
      <c r="U4652" s="19">
        <f>IF((T4651+R4652)&lt;结论【关键目标】!$C$28,0,(发电量计算【计算逻辑页】!R4652+发电量计算【计算逻辑页】!T4651-结论【关键目标】!$C$28))</f>
        <v>0</v>
      </c>
      <c r="V4652" s="5">
        <f t="shared" si="652"/>
        <v>0</v>
      </c>
      <c r="W4652" s="5">
        <f t="shared" si="653"/>
        <v>0</v>
      </c>
      <c r="X4652" s="5">
        <f t="shared" si="656"/>
        <v>9.428558323199999</v>
      </c>
    </row>
    <row r="4653" spans="1:24" x14ac:dyDescent="0.15">
      <c r="A4653" s="7">
        <v>4652</v>
      </c>
      <c r="B4653" s="7">
        <v>7</v>
      </c>
      <c r="C4653" s="7">
        <v>13</v>
      </c>
      <c r="D4653" s="7">
        <v>20</v>
      </c>
      <c r="E4653" s="7">
        <v>194</v>
      </c>
      <c r="F4653" s="7">
        <v>26.6</v>
      </c>
      <c r="G4653" s="7">
        <v>0</v>
      </c>
      <c r="H4653" s="7">
        <f t="shared" si="648"/>
        <v>4</v>
      </c>
      <c r="I4653" s="16">
        <f t="shared" si="649"/>
        <v>45120</v>
      </c>
      <c r="J4653" s="17">
        <v>1.2267999999999999</v>
      </c>
      <c r="K4653" s="18">
        <f>G4653*结论【关键目标】!C$27*0.7735*0.001</f>
        <v>0</v>
      </c>
      <c r="L4653" s="5">
        <v>0</v>
      </c>
      <c r="M4653" s="5">
        <f>ABS(IF(L4653&lt;=0,L4653/耗电量关键数据!$B$6/1000,L4653/耗电量关键数据!$B$5/1000))</f>
        <v>0</v>
      </c>
      <c r="N4653" s="5">
        <f>电气设备逐时使用率计算!H4629</f>
        <v>1.1688450000000001</v>
      </c>
      <c r="O4653" s="5">
        <f>灯光逐时使用率计算!H4629</f>
        <v>0.37403039999999999</v>
      </c>
      <c r="P4653" s="19">
        <f t="shared" si="650"/>
        <v>1.5428754000000002</v>
      </c>
      <c r="Q4653" s="19">
        <f t="shared" si="654"/>
        <v>1.5428754000000002</v>
      </c>
      <c r="R4653" s="20">
        <f t="shared" si="651"/>
        <v>-1.5428754000000002</v>
      </c>
      <c r="S4653" s="20">
        <f t="shared" si="655"/>
        <v>1.5428754000000002</v>
      </c>
      <c r="T4653" s="20">
        <f>IF((T4652+R4653)&lt;0,0,IF((T4652+R4653)&gt;结论【关键目标】!C$28,结论【关键目标】!C$28,T4652+R4653))</f>
        <v>9.7037505999999993</v>
      </c>
      <c r="U4653" s="19">
        <f>IF((T4652+R4653)&lt;结论【关键目标】!$C$28,0,(发电量计算【计算逻辑页】!R4653+发电量计算【计算逻辑页】!T4652-结论【关键目标】!$C$28))</f>
        <v>0</v>
      </c>
      <c r="V4653" s="5">
        <f t="shared" si="652"/>
        <v>0</v>
      </c>
      <c r="W4653" s="5">
        <f t="shared" si="653"/>
        <v>0</v>
      </c>
      <c r="X4653" s="5">
        <f t="shared" si="656"/>
        <v>1.3527931507200002</v>
      </c>
    </row>
    <row r="4654" spans="1:24" x14ac:dyDescent="0.15">
      <c r="A4654" s="7">
        <v>4653</v>
      </c>
      <c r="B4654" s="7">
        <v>7</v>
      </c>
      <c r="C4654" s="7">
        <v>13</v>
      </c>
      <c r="D4654" s="7">
        <v>21</v>
      </c>
      <c r="E4654" s="7">
        <v>194</v>
      </c>
      <c r="F4654" s="7">
        <v>26.2</v>
      </c>
      <c r="G4654" s="7">
        <v>0</v>
      </c>
      <c r="H4654" s="7">
        <f t="shared" si="648"/>
        <v>4</v>
      </c>
      <c r="I4654" s="16">
        <f t="shared" si="649"/>
        <v>45120</v>
      </c>
      <c r="J4654" s="17">
        <v>1.2267999999999999</v>
      </c>
      <c r="K4654" s="18">
        <f>G4654*结论【关键目标】!C$27*0.7735*0.001</f>
        <v>0</v>
      </c>
      <c r="L4654" s="5">
        <v>0</v>
      </c>
      <c r="M4654" s="5">
        <f>ABS(IF(L4654&lt;=0,L4654/耗电量关键数据!$B$6/1000,L4654/耗电量关键数据!$B$5/1000))</f>
        <v>0</v>
      </c>
      <c r="N4654" s="5">
        <f>电气设备逐时使用率计算!H4630</f>
        <v>1.1688450000000001</v>
      </c>
      <c r="O4654" s="5">
        <f>灯光逐时使用率计算!H4630</f>
        <v>0.37403039999999999</v>
      </c>
      <c r="P4654" s="19">
        <f t="shared" si="650"/>
        <v>1.5428754000000002</v>
      </c>
      <c r="Q4654" s="19">
        <f t="shared" si="654"/>
        <v>1.5428754000000002</v>
      </c>
      <c r="R4654" s="20">
        <f t="shared" si="651"/>
        <v>-1.5428754000000002</v>
      </c>
      <c r="S4654" s="20">
        <f t="shared" si="655"/>
        <v>1.5428754000000002</v>
      </c>
      <c r="T4654" s="20">
        <f>IF((T4653+R4654)&lt;0,0,IF((T4653+R4654)&gt;结论【关键目标】!C$28,结论【关键目标】!C$28,T4653+R4654))</f>
        <v>8.1608751999999996</v>
      </c>
      <c r="U4654" s="19">
        <f>IF((T4653+R4654)&lt;结论【关键目标】!$C$28,0,(发电量计算【计算逻辑页】!R4654+发电量计算【计算逻辑页】!T4653-结论【关键目标】!$C$28))</f>
        <v>0</v>
      </c>
      <c r="V4654" s="5">
        <f t="shared" si="652"/>
        <v>0</v>
      </c>
      <c r="W4654" s="5">
        <f t="shared" si="653"/>
        <v>0</v>
      </c>
      <c r="X4654" s="5">
        <f t="shared" si="656"/>
        <v>1.3527931507200002</v>
      </c>
    </row>
    <row r="4655" spans="1:24" x14ac:dyDescent="0.15">
      <c r="A4655" s="7">
        <v>4654</v>
      </c>
      <c r="B4655" s="7">
        <v>7</v>
      </c>
      <c r="C4655" s="7">
        <v>13</v>
      </c>
      <c r="D4655" s="7">
        <v>22</v>
      </c>
      <c r="E4655" s="7">
        <v>194</v>
      </c>
      <c r="F4655" s="7">
        <v>25</v>
      </c>
      <c r="G4655" s="7">
        <v>0</v>
      </c>
      <c r="H4655" s="7">
        <f t="shared" si="648"/>
        <v>4</v>
      </c>
      <c r="I4655" s="16">
        <f t="shared" si="649"/>
        <v>45120</v>
      </c>
      <c r="J4655" s="17">
        <v>0.70809999999999995</v>
      </c>
      <c r="K4655" s="18">
        <f>G4655*结论【关键目标】!C$27*0.7735*0.001</f>
        <v>0</v>
      </c>
      <c r="L4655" s="5">
        <v>0</v>
      </c>
      <c r="M4655" s="5">
        <f>ABS(IF(L4655&lt;=0,L4655/耗电量关键数据!$B$6/1000,L4655/耗电量关键数据!$B$5/1000))</f>
        <v>0</v>
      </c>
      <c r="N4655" s="5">
        <f>电气设备逐时使用率计算!H4631</f>
        <v>1.1688450000000001</v>
      </c>
      <c r="O4655" s="5">
        <f>灯光逐时使用率计算!H4631</f>
        <v>0.37403039999999999</v>
      </c>
      <c r="P4655" s="19">
        <f t="shared" si="650"/>
        <v>1.5428754000000002</v>
      </c>
      <c r="Q4655" s="19">
        <f t="shared" si="654"/>
        <v>0</v>
      </c>
      <c r="R4655" s="20">
        <f t="shared" si="651"/>
        <v>0</v>
      </c>
      <c r="S4655" s="20">
        <f t="shared" si="655"/>
        <v>0</v>
      </c>
      <c r="T4655" s="20">
        <f>IF((T4654+R4655)&lt;0,0,IF((T4654+R4655)&gt;结论【关键目标】!C$28,结论【关键目标】!C$28,T4654+R4655))</f>
        <v>8.1608751999999996</v>
      </c>
      <c r="U4655" s="19">
        <f>IF((T4654+R4655)&lt;结论【关键目标】!$C$28,0,(发电量计算【计算逻辑页】!R4655+发电量计算【计算逻辑页】!T4654-结论【关键目标】!$C$28))</f>
        <v>0</v>
      </c>
      <c r="V4655" s="5">
        <f t="shared" si="652"/>
        <v>0</v>
      </c>
      <c r="W4655" s="5">
        <f t="shared" si="653"/>
        <v>0</v>
      </c>
      <c r="X4655" s="5">
        <f t="shared" si="656"/>
        <v>0</v>
      </c>
    </row>
    <row r="4656" spans="1:24" x14ac:dyDescent="0.15">
      <c r="A4656" s="7">
        <v>4655</v>
      </c>
      <c r="B4656" s="7">
        <v>7</v>
      </c>
      <c r="C4656" s="7">
        <v>13</v>
      </c>
      <c r="D4656" s="7">
        <v>23</v>
      </c>
      <c r="E4656" s="7">
        <v>194</v>
      </c>
      <c r="F4656" s="7">
        <v>25</v>
      </c>
      <c r="G4656" s="7">
        <v>0</v>
      </c>
      <c r="H4656" s="7">
        <f t="shared" si="648"/>
        <v>4</v>
      </c>
      <c r="I4656" s="16">
        <f t="shared" si="649"/>
        <v>45120</v>
      </c>
      <c r="J4656" s="17">
        <v>0.70809999999999995</v>
      </c>
      <c r="K4656" s="18">
        <f>G4656*结论【关键目标】!C$27*0.7735*0.001</f>
        <v>0</v>
      </c>
      <c r="L4656" s="5">
        <v>0</v>
      </c>
      <c r="M4656" s="5">
        <f>ABS(IF(L4656&lt;=0,L4656/耗电量关键数据!$B$6/1000,L4656/耗电量关键数据!$B$5/1000))</f>
        <v>0</v>
      </c>
      <c r="N4656" s="5">
        <f>电气设备逐时使用率计算!H4632</f>
        <v>1.1688450000000001</v>
      </c>
      <c r="O4656" s="5">
        <f>灯光逐时使用率计算!H4632</f>
        <v>0.37403039999999999</v>
      </c>
      <c r="P4656" s="19">
        <f t="shared" si="650"/>
        <v>1.5428754000000002</v>
      </c>
      <c r="Q4656" s="19">
        <f t="shared" si="654"/>
        <v>0</v>
      </c>
      <c r="R4656" s="20">
        <f t="shared" si="651"/>
        <v>0</v>
      </c>
      <c r="S4656" s="20">
        <f t="shared" si="655"/>
        <v>0</v>
      </c>
      <c r="T4656" s="20">
        <f>IF((T4655+R4656)&lt;0,0,IF((T4655+R4656)&gt;结论【关键目标】!C$28,结论【关键目标】!C$28,T4655+R4656))</f>
        <v>8.1608751999999996</v>
      </c>
      <c r="U4656" s="19">
        <f>IF((T4655+R4656)&lt;结论【关键目标】!$C$28,0,(发电量计算【计算逻辑页】!R4656+发电量计算【计算逻辑页】!T4655-结论【关键目标】!$C$28))</f>
        <v>0</v>
      </c>
      <c r="V4656" s="5">
        <f t="shared" si="652"/>
        <v>0</v>
      </c>
      <c r="W4656" s="5">
        <f t="shared" si="653"/>
        <v>0</v>
      </c>
      <c r="X4656" s="5">
        <f t="shared" si="656"/>
        <v>0</v>
      </c>
    </row>
    <row r="4657" spans="1:24" x14ac:dyDescent="0.15">
      <c r="A4657" s="7">
        <v>4656</v>
      </c>
      <c r="B4657" s="7">
        <v>7</v>
      </c>
      <c r="C4657" s="7">
        <v>13</v>
      </c>
      <c r="D4657" s="7">
        <v>24</v>
      </c>
      <c r="E4657" s="7">
        <v>194</v>
      </c>
      <c r="F4657" s="7">
        <v>25.1</v>
      </c>
      <c r="G4657" s="7">
        <v>0</v>
      </c>
      <c r="H4657" s="7">
        <f t="shared" si="648"/>
        <v>4</v>
      </c>
      <c r="I4657" s="16">
        <f t="shared" si="649"/>
        <v>45120</v>
      </c>
      <c r="J4657" s="17">
        <v>0.2407</v>
      </c>
      <c r="K4657" s="18">
        <f>G4657*结论【关键目标】!C$27*0.7735*0.001</f>
        <v>0</v>
      </c>
      <c r="L4657" s="5">
        <v>0</v>
      </c>
      <c r="M4657" s="5">
        <f>ABS(IF(L4657&lt;=0,L4657/耗电量关键数据!$B$6/1000,L4657/耗电量关键数据!$B$5/1000))</f>
        <v>0</v>
      </c>
      <c r="N4657" s="5">
        <f>电气设备逐时使用率计算!H4633</f>
        <v>1.1688450000000001</v>
      </c>
      <c r="O4657" s="5">
        <f>灯光逐时使用率计算!H4633</f>
        <v>0.37403039999999999</v>
      </c>
      <c r="P4657" s="19">
        <f t="shared" si="650"/>
        <v>1.5428754000000002</v>
      </c>
      <c r="Q4657" s="19">
        <f t="shared" si="654"/>
        <v>0</v>
      </c>
      <c r="R4657" s="20">
        <f t="shared" si="651"/>
        <v>0</v>
      </c>
      <c r="S4657" s="20">
        <f t="shared" si="655"/>
        <v>0</v>
      </c>
      <c r="T4657" s="20">
        <f>IF((T4656+R4657)&lt;0,0,IF((T4656+R4657)&gt;结论【关键目标】!C$28,结论【关键目标】!C$28,T4656+R4657))</f>
        <v>8.1608751999999996</v>
      </c>
      <c r="U4657" s="19">
        <f>IF((T4656+R4657)&lt;结论【关键目标】!$C$28,0,(发电量计算【计算逻辑页】!R4657+发电量计算【计算逻辑页】!T4656-结论【关键目标】!$C$28))</f>
        <v>0</v>
      </c>
      <c r="V4657" s="5">
        <f t="shared" si="652"/>
        <v>0</v>
      </c>
      <c r="W4657" s="5">
        <f t="shared" si="653"/>
        <v>0</v>
      </c>
      <c r="X4657" s="5">
        <f t="shared" si="656"/>
        <v>0</v>
      </c>
    </row>
    <row r="4658" spans="1:24" x14ac:dyDescent="0.15">
      <c r="A4658" s="7">
        <v>4657</v>
      </c>
      <c r="B4658" s="7">
        <v>7</v>
      </c>
      <c r="C4658" s="7">
        <v>14</v>
      </c>
      <c r="D4658" s="7">
        <v>1</v>
      </c>
      <c r="E4658" s="7">
        <v>195</v>
      </c>
      <c r="F4658" s="7">
        <v>25</v>
      </c>
      <c r="G4658" s="7">
        <v>0</v>
      </c>
      <c r="H4658" s="7">
        <f t="shared" si="648"/>
        <v>5</v>
      </c>
      <c r="I4658" s="16">
        <f t="shared" si="649"/>
        <v>45121</v>
      </c>
      <c r="J4658" s="17">
        <v>0.2407</v>
      </c>
      <c r="K4658" s="18">
        <f>G4658*结论【关键目标】!C$27*0.7735*0.001</f>
        <v>0</v>
      </c>
      <c r="L4658" s="5">
        <v>0</v>
      </c>
      <c r="M4658" s="5">
        <f>ABS(IF(L4658&lt;=0,L4658/耗电量关键数据!$B$6/1000,L4658/耗电量关键数据!$B$5/1000))</f>
        <v>0</v>
      </c>
      <c r="N4658" s="5">
        <f>电气设备逐时使用率计算!H4634</f>
        <v>1.1688450000000001</v>
      </c>
      <c r="O4658" s="5">
        <f>灯光逐时使用率计算!H4634</f>
        <v>0.37403039999999999</v>
      </c>
      <c r="P4658" s="19">
        <f t="shared" si="650"/>
        <v>1.5428754000000002</v>
      </c>
      <c r="Q4658" s="19">
        <f t="shared" si="654"/>
        <v>0</v>
      </c>
      <c r="R4658" s="20">
        <f t="shared" si="651"/>
        <v>0</v>
      </c>
      <c r="S4658" s="20">
        <f t="shared" si="655"/>
        <v>0</v>
      </c>
      <c r="T4658" s="20">
        <f>IF((T4657+R4658)&lt;0,0,IF((T4657+R4658)&gt;结论【关键目标】!C$28,结论【关键目标】!C$28,T4657+R4658))</f>
        <v>8.1608751999999996</v>
      </c>
      <c r="U4658" s="19">
        <f>IF((T4657+R4658)&lt;结论【关键目标】!$C$28,0,(发电量计算【计算逻辑页】!R4658+发电量计算【计算逻辑页】!T4657-结论【关键目标】!$C$28))</f>
        <v>0</v>
      </c>
      <c r="V4658" s="5">
        <f t="shared" si="652"/>
        <v>0</v>
      </c>
      <c r="W4658" s="5">
        <f t="shared" si="653"/>
        <v>0</v>
      </c>
      <c r="X4658" s="5">
        <f t="shared" si="656"/>
        <v>0</v>
      </c>
    </row>
    <row r="4659" spans="1:24" x14ac:dyDescent="0.15">
      <c r="A4659" s="7">
        <v>4658</v>
      </c>
      <c r="B4659" s="7">
        <v>7</v>
      </c>
      <c r="C4659" s="7">
        <v>14</v>
      </c>
      <c r="D4659" s="7">
        <v>2</v>
      </c>
      <c r="E4659" s="7">
        <v>195</v>
      </c>
      <c r="F4659" s="7">
        <v>25</v>
      </c>
      <c r="G4659" s="7">
        <v>0</v>
      </c>
      <c r="H4659" s="7">
        <f t="shared" si="648"/>
        <v>5</v>
      </c>
      <c r="I4659" s="16">
        <f t="shared" si="649"/>
        <v>45121</v>
      </c>
      <c r="J4659" s="17">
        <v>0.2407</v>
      </c>
      <c r="K4659" s="18">
        <f>G4659*结论【关键目标】!C$27*0.7735*0.001</f>
        <v>0</v>
      </c>
      <c r="L4659" s="5">
        <v>0</v>
      </c>
      <c r="M4659" s="5">
        <f>ABS(IF(L4659&lt;=0,L4659/耗电量关键数据!$B$6/1000,L4659/耗电量关键数据!$B$5/1000))</f>
        <v>0</v>
      </c>
      <c r="N4659" s="5">
        <f>电气设备逐时使用率计算!H4635</f>
        <v>1.1688450000000001</v>
      </c>
      <c r="O4659" s="5">
        <f>灯光逐时使用率计算!H4635</f>
        <v>0.37403039999999999</v>
      </c>
      <c r="P4659" s="19">
        <f t="shared" si="650"/>
        <v>1.5428754000000002</v>
      </c>
      <c r="Q4659" s="19">
        <f t="shared" si="654"/>
        <v>0</v>
      </c>
      <c r="R4659" s="20">
        <f t="shared" si="651"/>
        <v>0</v>
      </c>
      <c r="S4659" s="20">
        <f t="shared" si="655"/>
        <v>0</v>
      </c>
      <c r="T4659" s="20">
        <f>IF((T4658+R4659)&lt;0,0,IF((T4658+R4659)&gt;结论【关键目标】!C$28,结论【关键目标】!C$28,T4658+R4659))</f>
        <v>8.1608751999999996</v>
      </c>
      <c r="U4659" s="19">
        <f>IF((T4658+R4659)&lt;结论【关键目标】!$C$28,0,(发电量计算【计算逻辑页】!R4659+发电量计算【计算逻辑页】!T4658-结论【关键目标】!$C$28))</f>
        <v>0</v>
      </c>
      <c r="V4659" s="5">
        <f t="shared" si="652"/>
        <v>0</v>
      </c>
      <c r="W4659" s="5">
        <f t="shared" si="653"/>
        <v>0</v>
      </c>
      <c r="X4659" s="5">
        <f t="shared" si="656"/>
        <v>0</v>
      </c>
    </row>
    <row r="4660" spans="1:24" x14ac:dyDescent="0.15">
      <c r="A4660" s="7">
        <v>4659</v>
      </c>
      <c r="B4660" s="7">
        <v>7</v>
      </c>
      <c r="C4660" s="7">
        <v>14</v>
      </c>
      <c r="D4660" s="7">
        <v>3</v>
      </c>
      <c r="E4660" s="7">
        <v>195</v>
      </c>
      <c r="F4660" s="7">
        <v>24.7</v>
      </c>
      <c r="G4660" s="7">
        <v>0</v>
      </c>
      <c r="H4660" s="7">
        <f t="shared" si="648"/>
        <v>5</v>
      </c>
      <c r="I4660" s="16">
        <f t="shared" si="649"/>
        <v>45121</v>
      </c>
      <c r="J4660" s="17">
        <v>0.2407</v>
      </c>
      <c r="K4660" s="18">
        <f>G4660*结论【关键目标】!C$27*0.7735*0.001</f>
        <v>0</v>
      </c>
      <c r="L4660" s="5">
        <v>0</v>
      </c>
      <c r="M4660" s="5">
        <f>ABS(IF(L4660&lt;=0,L4660/耗电量关键数据!$B$6/1000,L4660/耗电量关键数据!$B$5/1000))</f>
        <v>0</v>
      </c>
      <c r="N4660" s="5">
        <f>电气设备逐时使用率计算!H4636</f>
        <v>1.1688450000000001</v>
      </c>
      <c r="O4660" s="5">
        <f>灯光逐时使用率计算!H4636</f>
        <v>0.37403039999999999</v>
      </c>
      <c r="P4660" s="19">
        <f t="shared" si="650"/>
        <v>1.5428754000000002</v>
      </c>
      <c r="Q4660" s="19">
        <f t="shared" si="654"/>
        <v>0</v>
      </c>
      <c r="R4660" s="20">
        <f t="shared" si="651"/>
        <v>0</v>
      </c>
      <c r="S4660" s="20">
        <f t="shared" si="655"/>
        <v>0</v>
      </c>
      <c r="T4660" s="20">
        <f>IF((T4659+R4660)&lt;0,0,IF((T4659+R4660)&gt;结论【关键目标】!C$28,结论【关键目标】!C$28,T4659+R4660))</f>
        <v>8.1608751999999996</v>
      </c>
      <c r="U4660" s="19">
        <f>IF((T4659+R4660)&lt;结论【关键目标】!$C$28,0,(发电量计算【计算逻辑页】!R4660+发电量计算【计算逻辑页】!T4659-结论【关键目标】!$C$28))</f>
        <v>0</v>
      </c>
      <c r="V4660" s="5">
        <f t="shared" si="652"/>
        <v>0</v>
      </c>
      <c r="W4660" s="5">
        <f t="shared" si="653"/>
        <v>0</v>
      </c>
      <c r="X4660" s="5">
        <f t="shared" si="656"/>
        <v>0</v>
      </c>
    </row>
    <row r="4661" spans="1:24" x14ac:dyDescent="0.15">
      <c r="A4661" s="7">
        <v>4660</v>
      </c>
      <c r="B4661" s="7">
        <v>7</v>
      </c>
      <c r="C4661" s="7">
        <v>14</v>
      </c>
      <c r="D4661" s="7">
        <v>4</v>
      </c>
      <c r="E4661" s="7">
        <v>195</v>
      </c>
      <c r="F4661" s="7">
        <v>25</v>
      </c>
      <c r="G4661" s="7">
        <v>0</v>
      </c>
      <c r="H4661" s="7">
        <f t="shared" si="648"/>
        <v>5</v>
      </c>
      <c r="I4661" s="16">
        <f t="shared" si="649"/>
        <v>45121</v>
      </c>
      <c r="J4661" s="17">
        <v>0.2407</v>
      </c>
      <c r="K4661" s="18">
        <f>G4661*结论【关键目标】!C$27*0.7735*0.001</f>
        <v>0</v>
      </c>
      <c r="L4661" s="5">
        <v>0</v>
      </c>
      <c r="M4661" s="5">
        <f>ABS(IF(L4661&lt;=0,L4661/耗电量关键数据!$B$6/1000,L4661/耗电量关键数据!$B$5/1000))</f>
        <v>0</v>
      </c>
      <c r="N4661" s="5">
        <f>电气设备逐时使用率计算!H4637</f>
        <v>1.1688450000000001</v>
      </c>
      <c r="O4661" s="5">
        <f>灯光逐时使用率计算!H4637</f>
        <v>0.37403039999999999</v>
      </c>
      <c r="P4661" s="19">
        <f t="shared" si="650"/>
        <v>1.5428754000000002</v>
      </c>
      <c r="Q4661" s="19">
        <f t="shared" si="654"/>
        <v>0</v>
      </c>
      <c r="R4661" s="20">
        <f t="shared" si="651"/>
        <v>0</v>
      </c>
      <c r="S4661" s="20">
        <f t="shared" si="655"/>
        <v>0</v>
      </c>
      <c r="T4661" s="20">
        <f>IF((T4660+R4661)&lt;0,0,IF((T4660+R4661)&gt;结论【关键目标】!C$28,结论【关键目标】!C$28,T4660+R4661))</f>
        <v>8.1608751999999996</v>
      </c>
      <c r="U4661" s="19">
        <f>IF((T4660+R4661)&lt;结论【关键目标】!$C$28,0,(发电量计算【计算逻辑页】!R4661+发电量计算【计算逻辑页】!T4660-结论【关键目标】!$C$28))</f>
        <v>0</v>
      </c>
      <c r="V4661" s="5">
        <f t="shared" si="652"/>
        <v>0</v>
      </c>
      <c r="W4661" s="5">
        <f t="shared" si="653"/>
        <v>0</v>
      </c>
      <c r="X4661" s="5">
        <f t="shared" si="656"/>
        <v>0</v>
      </c>
    </row>
    <row r="4662" spans="1:24" x14ac:dyDescent="0.15">
      <c r="A4662" s="7">
        <v>4661</v>
      </c>
      <c r="B4662" s="7">
        <v>7</v>
      </c>
      <c r="C4662" s="7">
        <v>14</v>
      </c>
      <c r="D4662" s="7">
        <v>5</v>
      </c>
      <c r="E4662" s="7">
        <v>195</v>
      </c>
      <c r="F4662" s="7">
        <v>25</v>
      </c>
      <c r="G4662" s="7">
        <v>5.5</v>
      </c>
      <c r="H4662" s="7">
        <f t="shared" si="648"/>
        <v>5</v>
      </c>
      <c r="I4662" s="16">
        <f t="shared" si="649"/>
        <v>45121</v>
      </c>
      <c r="J4662" s="17">
        <v>0.2407</v>
      </c>
      <c r="K4662" s="18">
        <f>G4662*结论【关键目标】!C$27*0.7735*0.001</f>
        <v>0.51051000000000002</v>
      </c>
      <c r="L4662" s="5">
        <v>0</v>
      </c>
      <c r="M4662" s="5">
        <f>ABS(IF(L4662&lt;=0,L4662/耗电量关键数据!$B$6/1000,L4662/耗电量关键数据!$B$5/1000))</f>
        <v>0</v>
      </c>
      <c r="N4662" s="5">
        <f>电气设备逐时使用率计算!H4638</f>
        <v>1.1688450000000001</v>
      </c>
      <c r="O4662" s="5">
        <f>灯光逐时使用率计算!H4638</f>
        <v>0.37403039999999999</v>
      </c>
      <c r="P4662" s="19">
        <f t="shared" si="650"/>
        <v>1.5428754000000002</v>
      </c>
      <c r="Q4662" s="19">
        <f t="shared" si="654"/>
        <v>0</v>
      </c>
      <c r="R4662" s="20">
        <f t="shared" si="651"/>
        <v>0.51051000000000002</v>
      </c>
      <c r="S4662" s="20">
        <f t="shared" si="655"/>
        <v>0</v>
      </c>
      <c r="T4662" s="20">
        <f>IF((T4661+R4662)&lt;0,0,IF((T4661+R4662)&gt;结论【关键目标】!C$28,结论【关键目标】!C$28,T4661+R4662))</f>
        <v>8.6713851999999996</v>
      </c>
      <c r="U4662" s="19">
        <f>IF((T4661+R4662)&lt;结论【关键目标】!$C$28,0,(发电量计算【计算逻辑页】!R4662+发电量计算【计算逻辑页】!T4661-结论【关键目标】!$C$28))</f>
        <v>0</v>
      </c>
      <c r="V4662" s="5">
        <f t="shared" si="652"/>
        <v>0</v>
      </c>
      <c r="W4662" s="5">
        <f t="shared" si="653"/>
        <v>0.12287975700000001</v>
      </c>
      <c r="X4662" s="5">
        <f t="shared" si="656"/>
        <v>0</v>
      </c>
    </row>
    <row r="4663" spans="1:24" x14ac:dyDescent="0.15">
      <c r="A4663" s="7">
        <v>4662</v>
      </c>
      <c r="B4663" s="7">
        <v>7</v>
      </c>
      <c r="C4663" s="7">
        <v>14</v>
      </c>
      <c r="D4663" s="7">
        <v>6</v>
      </c>
      <c r="E4663" s="7">
        <v>195</v>
      </c>
      <c r="F4663" s="7">
        <v>24.4</v>
      </c>
      <c r="G4663" s="7">
        <v>92</v>
      </c>
      <c r="H4663" s="7">
        <f t="shared" si="648"/>
        <v>5</v>
      </c>
      <c r="I4663" s="16">
        <f t="shared" si="649"/>
        <v>45121</v>
      </c>
      <c r="J4663" s="17">
        <v>0.2407</v>
      </c>
      <c r="K4663" s="18">
        <f>G4663*结论【关键目标】!C$27*0.7735*0.001</f>
        <v>8.5394400000000008</v>
      </c>
      <c r="L4663" s="5">
        <v>0</v>
      </c>
      <c r="M4663" s="5">
        <f>ABS(IF(L4663&lt;=0,L4663/耗电量关键数据!$B$6/1000,L4663/耗电量关键数据!$B$5/1000))</f>
        <v>0</v>
      </c>
      <c r="N4663" s="5">
        <f>电气设备逐时使用率计算!H4639</f>
        <v>1.1688450000000001</v>
      </c>
      <c r="O4663" s="5">
        <f>灯光逐时使用率计算!H4639</f>
        <v>0.37403039999999999</v>
      </c>
      <c r="P4663" s="19">
        <f t="shared" si="650"/>
        <v>1.5428754000000002</v>
      </c>
      <c r="Q4663" s="19">
        <f t="shared" si="654"/>
        <v>0</v>
      </c>
      <c r="R4663" s="20">
        <f t="shared" si="651"/>
        <v>8.5394400000000008</v>
      </c>
      <c r="S4663" s="20">
        <f t="shared" si="655"/>
        <v>0</v>
      </c>
      <c r="T4663" s="20">
        <f>IF((T4662+R4663)&lt;0,0,IF((T4662+R4663)&gt;结论【关键目标】!C$28,结论【关键目标】!C$28,T4662+R4663))</f>
        <v>17.210825200000002</v>
      </c>
      <c r="U4663" s="19">
        <f>IF((T4662+R4663)&lt;结论【关键目标】!$C$28,0,(发电量计算【计算逻辑页】!R4663+发电量计算【计算逻辑页】!T4662-结论【关键目标】!$C$28))</f>
        <v>0</v>
      </c>
      <c r="V4663" s="5">
        <f t="shared" si="652"/>
        <v>0</v>
      </c>
      <c r="W4663" s="5">
        <f t="shared" si="653"/>
        <v>0.37137010878000004</v>
      </c>
      <c r="X4663" s="5">
        <f t="shared" si="656"/>
        <v>0</v>
      </c>
    </row>
    <row r="4664" spans="1:24" x14ac:dyDescent="0.15">
      <c r="A4664" s="7">
        <v>4663</v>
      </c>
      <c r="B4664" s="7">
        <v>7</v>
      </c>
      <c r="C4664" s="7">
        <v>14</v>
      </c>
      <c r="D4664" s="7">
        <v>7</v>
      </c>
      <c r="E4664" s="7">
        <v>195</v>
      </c>
      <c r="F4664" s="7">
        <v>24</v>
      </c>
      <c r="G4664" s="7">
        <v>157.80000000000001</v>
      </c>
      <c r="H4664" s="7">
        <f t="shared" si="648"/>
        <v>5</v>
      </c>
      <c r="I4664" s="16">
        <f t="shared" si="649"/>
        <v>45121</v>
      </c>
      <c r="J4664" s="17">
        <v>0.2407</v>
      </c>
      <c r="K4664" s="18">
        <f>G4664*结论【关键目标】!C$27*0.7735*0.001</f>
        <v>14.646996</v>
      </c>
      <c r="L4664" s="5">
        <v>0</v>
      </c>
      <c r="M4664" s="5">
        <f>ABS(IF(L4664&lt;=0,L4664/耗电量关键数据!$B$6/1000,L4664/耗电量关键数据!$B$5/1000))</f>
        <v>0</v>
      </c>
      <c r="N4664" s="5">
        <f>电气设备逐时使用率计算!H4640</f>
        <v>2.3376900000000003</v>
      </c>
      <c r="O4664" s="5">
        <f>灯光逐时使用率计算!H4640</f>
        <v>1.2467680000000001</v>
      </c>
      <c r="P4664" s="19">
        <f t="shared" si="650"/>
        <v>3.5844580000000006</v>
      </c>
      <c r="Q4664" s="19">
        <f t="shared" si="654"/>
        <v>0</v>
      </c>
      <c r="R4664" s="20">
        <f t="shared" si="651"/>
        <v>14.646996</v>
      </c>
      <c r="S4664" s="20">
        <f t="shared" si="655"/>
        <v>0</v>
      </c>
      <c r="T4664" s="20">
        <f>IF((T4663+R4664)&lt;0,0,IF((T4663+R4664)&gt;结论【关键目标】!C$28,结论【关键目标】!C$28,T4663+R4664))</f>
        <v>22</v>
      </c>
      <c r="U4664" s="19">
        <f>IF((T4663+R4664)&lt;结论【关键目标】!$C$28,0,(发电量计算【计算逻辑页】!R4664+发电量计算【计算逻辑页】!T4663-结论【关键目标】!$C$28))</f>
        <v>9.8578212000000036</v>
      </c>
      <c r="V4664" s="5">
        <f t="shared" si="652"/>
        <v>0</v>
      </c>
      <c r="W4664" s="5">
        <f t="shared" si="653"/>
        <v>0.8627790406000001</v>
      </c>
      <c r="X4664" s="5">
        <f t="shared" si="656"/>
        <v>0</v>
      </c>
    </row>
    <row r="4665" spans="1:24" x14ac:dyDescent="0.15">
      <c r="A4665" s="7">
        <v>4664</v>
      </c>
      <c r="B4665" s="7">
        <v>7</v>
      </c>
      <c r="C4665" s="7">
        <v>14</v>
      </c>
      <c r="D4665" s="7">
        <v>8</v>
      </c>
      <c r="E4665" s="7">
        <v>195</v>
      </c>
      <c r="F4665" s="7">
        <v>24</v>
      </c>
      <c r="G4665" s="7">
        <v>228.1</v>
      </c>
      <c r="H4665" s="7">
        <f t="shared" si="648"/>
        <v>5</v>
      </c>
      <c r="I4665" s="16">
        <f t="shared" si="649"/>
        <v>45121</v>
      </c>
      <c r="J4665" s="17">
        <v>0.70809999999999995</v>
      </c>
      <c r="K4665" s="18">
        <f>G4665*结论【关键目标】!C$27*0.7735*0.001</f>
        <v>21.172241999999997</v>
      </c>
      <c r="L4665" s="5">
        <v>26358.476709999999</v>
      </c>
      <c r="M4665" s="5">
        <f>ABS(IF(L4665&lt;=0,L4665/耗电量关键数据!$B$6/1000,L4665/耗电量关键数据!$B$5/1000))</f>
        <v>7.5309933457142852</v>
      </c>
      <c r="N4665" s="5">
        <f>电气设备逐时使用率计算!H4641</f>
        <v>11.688450000000001</v>
      </c>
      <c r="O4665" s="5">
        <f>灯光逐时使用率计算!H4641</f>
        <v>6.2338399999999998</v>
      </c>
      <c r="P4665" s="19">
        <f t="shared" si="650"/>
        <v>25.453283345714286</v>
      </c>
      <c r="Q4665" s="19">
        <f t="shared" si="654"/>
        <v>0</v>
      </c>
      <c r="R4665" s="20">
        <f t="shared" si="651"/>
        <v>21.172241999999997</v>
      </c>
      <c r="S4665" s="20">
        <f t="shared" si="655"/>
        <v>0</v>
      </c>
      <c r="T4665" s="20">
        <f>IF((T4664+R4665)&lt;0,0,IF((T4664+R4665)&gt;结论【关键目标】!C$28,结论【关键目标】!C$28,T4664+R4665))</f>
        <v>22</v>
      </c>
      <c r="U4665" s="19">
        <f>IF((T4664+R4665)&lt;结论【关键目标】!$C$28,0,(发电量计算【计算逻辑页】!R4665+发电量计算【计算逻辑页】!T4664-结论【关键目标】!$C$28))</f>
        <v>21.172241999999997</v>
      </c>
      <c r="V4665" s="5">
        <f t="shared" si="652"/>
        <v>7.4102846999999983</v>
      </c>
      <c r="W4665" s="5">
        <f t="shared" si="653"/>
        <v>14.992064560199998</v>
      </c>
      <c r="X4665" s="5">
        <f t="shared" si="656"/>
        <v>0</v>
      </c>
    </row>
    <row r="4666" spans="1:24" x14ac:dyDescent="0.15">
      <c r="A4666" s="7">
        <v>4665</v>
      </c>
      <c r="B4666" s="7">
        <v>7</v>
      </c>
      <c r="C4666" s="7">
        <v>14</v>
      </c>
      <c r="D4666" s="7">
        <v>9</v>
      </c>
      <c r="E4666" s="7">
        <v>195</v>
      </c>
      <c r="F4666" s="7">
        <v>25.4</v>
      </c>
      <c r="G4666" s="7">
        <v>374.7</v>
      </c>
      <c r="H4666" s="7">
        <f t="shared" si="648"/>
        <v>5</v>
      </c>
      <c r="I4666" s="16">
        <f t="shared" si="649"/>
        <v>45121</v>
      </c>
      <c r="J4666" s="17">
        <v>0.70809999999999995</v>
      </c>
      <c r="K4666" s="18">
        <f>G4666*结论【关键目标】!C$27*0.7735*0.001</f>
        <v>34.779653999999994</v>
      </c>
      <c r="L4666" s="5">
        <v>44551.059820000002</v>
      </c>
      <c r="M4666" s="5">
        <f>ABS(IF(L4666&lt;=0,L4666/耗电量关键数据!$B$6/1000,L4666/耗电量关键数据!$B$5/1000))</f>
        <v>12.728874234285716</v>
      </c>
      <c r="N4666" s="5">
        <f>电气设备逐时使用率计算!H4642</f>
        <v>22.208055000000002</v>
      </c>
      <c r="O4666" s="5">
        <f>灯光逐时使用率计算!H4642</f>
        <v>11.844296</v>
      </c>
      <c r="P4666" s="19">
        <f t="shared" si="650"/>
        <v>46.781225234285714</v>
      </c>
      <c r="Q4666" s="19">
        <f t="shared" si="654"/>
        <v>0</v>
      </c>
      <c r="R4666" s="20">
        <f t="shared" si="651"/>
        <v>34.779653999999994</v>
      </c>
      <c r="S4666" s="20">
        <f t="shared" si="655"/>
        <v>0</v>
      </c>
      <c r="T4666" s="20">
        <f>IF((T4665+R4666)&lt;0,0,IF((T4665+R4666)&gt;结论【关键目标】!C$28,结论【关键目标】!C$28,T4665+R4666))</f>
        <v>22</v>
      </c>
      <c r="U4666" s="19">
        <f>IF((T4665+R4666)&lt;结论【关键目标】!$C$28,0,(发电量计算【计算逻辑页】!R4666+发电量计算【计算逻辑页】!T4665-结论【关键目标】!$C$28))</f>
        <v>34.779653999999994</v>
      </c>
      <c r="V4666" s="5">
        <f t="shared" si="652"/>
        <v>12.172878899999997</v>
      </c>
      <c r="W4666" s="5">
        <f t="shared" si="653"/>
        <v>24.627472997399995</v>
      </c>
      <c r="X4666" s="5">
        <f t="shared" si="656"/>
        <v>0</v>
      </c>
    </row>
    <row r="4667" spans="1:24" x14ac:dyDescent="0.15">
      <c r="A4667" s="7">
        <v>4666</v>
      </c>
      <c r="B4667" s="7">
        <v>7</v>
      </c>
      <c r="C4667" s="7">
        <v>14</v>
      </c>
      <c r="D4667" s="7">
        <v>10</v>
      </c>
      <c r="E4667" s="7">
        <v>195</v>
      </c>
      <c r="F4667" s="7">
        <v>26</v>
      </c>
      <c r="G4667" s="7">
        <v>457.8</v>
      </c>
      <c r="H4667" s="7">
        <f t="shared" si="648"/>
        <v>5</v>
      </c>
      <c r="I4667" s="16">
        <f t="shared" si="649"/>
        <v>45121</v>
      </c>
      <c r="J4667" s="17">
        <v>0.70809999999999995</v>
      </c>
      <c r="K4667" s="18">
        <f>G4667*结论【关键目标】!C$27*0.7735*0.001</f>
        <v>42.492995999999998</v>
      </c>
      <c r="L4667" s="5">
        <v>53358.164799999999</v>
      </c>
      <c r="M4667" s="5">
        <f>ABS(IF(L4667&lt;=0,L4667/耗电量关键数据!$B$6/1000,L4667/耗电量关键数据!$B$5/1000))</f>
        <v>15.245189942857143</v>
      </c>
      <c r="N4667" s="5">
        <f>电气设备逐时使用率计算!H4643</f>
        <v>22.208055000000002</v>
      </c>
      <c r="O4667" s="5">
        <f>灯光逐时使用率计算!H4643</f>
        <v>11.844296</v>
      </c>
      <c r="P4667" s="19">
        <f t="shared" si="650"/>
        <v>49.297540942857147</v>
      </c>
      <c r="Q4667" s="19">
        <f t="shared" si="654"/>
        <v>0</v>
      </c>
      <c r="R4667" s="20">
        <f t="shared" si="651"/>
        <v>42.492995999999998</v>
      </c>
      <c r="S4667" s="20">
        <f t="shared" si="655"/>
        <v>0</v>
      </c>
      <c r="T4667" s="20">
        <f>IF((T4666+R4667)&lt;0,0,IF((T4666+R4667)&gt;结论【关键目标】!C$28,结论【关键目标】!C$28,T4666+R4667))</f>
        <v>22</v>
      </c>
      <c r="U4667" s="19">
        <f>IF((T4666+R4667)&lt;结论【关键目标】!$C$28,0,(发电量计算【计算逻辑页】!R4667+发电量计算【计算逻辑页】!T4666-结论【关键目标】!$C$28))</f>
        <v>42.492996000000005</v>
      </c>
      <c r="V4667" s="5">
        <f t="shared" si="652"/>
        <v>14.8725486</v>
      </c>
      <c r="W4667" s="5">
        <f t="shared" si="653"/>
        <v>30.089290467599998</v>
      </c>
      <c r="X4667" s="5">
        <f t="shared" si="656"/>
        <v>0</v>
      </c>
    </row>
    <row r="4668" spans="1:24" x14ac:dyDescent="0.15">
      <c r="A4668" s="7">
        <v>4667</v>
      </c>
      <c r="B4668" s="7">
        <v>7</v>
      </c>
      <c r="C4668" s="7">
        <v>14</v>
      </c>
      <c r="D4668" s="7">
        <v>11</v>
      </c>
      <c r="E4668" s="7">
        <v>195</v>
      </c>
      <c r="F4668" s="7">
        <v>27</v>
      </c>
      <c r="G4668" s="7">
        <v>518.9</v>
      </c>
      <c r="H4668" s="7">
        <f t="shared" si="648"/>
        <v>5</v>
      </c>
      <c r="I4668" s="16">
        <f t="shared" si="649"/>
        <v>45121</v>
      </c>
      <c r="J4668" s="24">
        <v>1.3551</v>
      </c>
      <c r="K4668" s="18">
        <f>G4668*结论【关键目标】!C$27*0.7735*0.001</f>
        <v>48.164297999999995</v>
      </c>
      <c r="L4668" s="5">
        <v>58548.961289999999</v>
      </c>
      <c r="M4668" s="5">
        <f>ABS(IF(L4668&lt;=0,L4668/耗电量关键数据!$B$6/1000,L4668/耗电量关键数据!$B$5/1000))</f>
        <v>16.728274654285713</v>
      </c>
      <c r="N4668" s="5">
        <f>电气设备逐时使用率计算!H4644</f>
        <v>22.208055000000002</v>
      </c>
      <c r="O4668" s="5">
        <f>灯光逐时使用率计算!H4644</f>
        <v>11.844296</v>
      </c>
      <c r="P4668" s="19">
        <f t="shared" si="650"/>
        <v>50.780625654285714</v>
      </c>
      <c r="Q4668" s="19">
        <f t="shared" si="654"/>
        <v>50.780625654285714</v>
      </c>
      <c r="R4668" s="20">
        <f t="shared" si="651"/>
        <v>-2.616327654285719</v>
      </c>
      <c r="S4668" s="20">
        <f t="shared" si="655"/>
        <v>2.616327654285719</v>
      </c>
      <c r="T4668" s="20">
        <f>IF((T4667+R4668)&lt;0,0,IF((T4667+R4668)&gt;结论【关键目标】!C$28,结论【关键目标】!C$28,T4667+R4668))</f>
        <v>19.383672345714281</v>
      </c>
      <c r="U4668" s="19">
        <f>IF((T4667+R4668)&lt;结论【关键目标】!$C$28,0,(发电量计算【计算逻辑页】!R4668+发电量计算【计算逻辑页】!T4667-结论【关键目标】!$C$28))</f>
        <v>0</v>
      </c>
      <c r="V4668" s="5">
        <f t="shared" si="652"/>
        <v>0</v>
      </c>
      <c r="W4668" s="5">
        <f t="shared" si="653"/>
        <v>65.267440219799994</v>
      </c>
      <c r="X4668" s="5">
        <f t="shared" si="656"/>
        <v>2.6296709253225763</v>
      </c>
    </row>
    <row r="4669" spans="1:24" x14ac:dyDescent="0.15">
      <c r="A4669" s="7">
        <v>4668</v>
      </c>
      <c r="B4669" s="7">
        <v>7</v>
      </c>
      <c r="C4669" s="7">
        <v>14</v>
      </c>
      <c r="D4669" s="7">
        <v>12</v>
      </c>
      <c r="E4669" s="7">
        <v>195</v>
      </c>
      <c r="F4669" s="7">
        <v>29.3</v>
      </c>
      <c r="G4669" s="7">
        <v>667.8</v>
      </c>
      <c r="H4669" s="7">
        <f t="shared" si="648"/>
        <v>5</v>
      </c>
      <c r="I4669" s="16">
        <f t="shared" si="649"/>
        <v>45121</v>
      </c>
      <c r="J4669" s="24">
        <v>1.3551</v>
      </c>
      <c r="K4669" s="18">
        <f>G4669*结论【关键目标】!C$27*0.7735*0.001</f>
        <v>61.985195999999995</v>
      </c>
      <c r="L4669" s="5">
        <v>53802.072030000003</v>
      </c>
      <c r="M4669" s="5">
        <f>ABS(IF(L4669&lt;=0,L4669/耗电量关键数据!$B$6/1000,L4669/耗电量关键数据!$B$5/1000))</f>
        <v>15.372020580000001</v>
      </c>
      <c r="N4669" s="5">
        <f>电气设备逐时使用率计算!H4645</f>
        <v>11.688450000000001</v>
      </c>
      <c r="O4669" s="5">
        <f>灯光逐时使用率计算!H4645</f>
        <v>9.9741440000000008</v>
      </c>
      <c r="P4669" s="19">
        <f t="shared" si="650"/>
        <v>37.034614580000003</v>
      </c>
      <c r="Q4669" s="19">
        <f t="shared" si="654"/>
        <v>37.034614580000003</v>
      </c>
      <c r="R4669" s="20">
        <f t="shared" si="651"/>
        <v>24.950581419999992</v>
      </c>
      <c r="S4669" s="20">
        <f t="shared" si="655"/>
        <v>0</v>
      </c>
      <c r="T4669" s="20">
        <f>IF((T4668+R4669)&lt;0,0,IF((T4668+R4669)&gt;结论【关键目标】!C$28,结论【关键目标】!C$28,T4668+R4669))</f>
        <v>22</v>
      </c>
      <c r="U4669" s="19">
        <f>IF((T4668+R4669)&lt;结论【关键目标】!$C$28,0,(发电量计算【计算逻辑页】!R4669+发电量计算【计算逻辑页】!T4668-结论【关键目标】!$C$28))</f>
        <v>22.334253765714273</v>
      </c>
      <c r="V4669" s="5">
        <f t="shared" si="652"/>
        <v>7.8169888179999951</v>
      </c>
      <c r="W4669" s="5">
        <f t="shared" si="653"/>
        <v>50.185606217358</v>
      </c>
      <c r="X4669" s="5">
        <f t="shared" si="656"/>
        <v>0</v>
      </c>
    </row>
    <row r="4670" spans="1:24" x14ac:dyDescent="0.15">
      <c r="A4670" s="7">
        <v>4669</v>
      </c>
      <c r="B4670" s="7">
        <v>7</v>
      </c>
      <c r="C4670" s="7">
        <v>14</v>
      </c>
      <c r="D4670" s="7">
        <v>13</v>
      </c>
      <c r="E4670" s="7">
        <v>195</v>
      </c>
      <c r="F4670" s="7">
        <v>30</v>
      </c>
      <c r="G4670" s="7">
        <v>605.29999999999995</v>
      </c>
      <c r="H4670" s="7">
        <f t="shared" si="648"/>
        <v>5</v>
      </c>
      <c r="I4670" s="16">
        <f t="shared" si="649"/>
        <v>45121</v>
      </c>
      <c r="J4670" s="17">
        <v>1.2267999999999999</v>
      </c>
      <c r="K4670" s="18">
        <f>G4670*结论【关键目标】!C$27*0.7735*0.001</f>
        <v>56.183945999999999</v>
      </c>
      <c r="L4670" s="5">
        <v>55585.908920000002</v>
      </c>
      <c r="M4670" s="5">
        <f>ABS(IF(L4670&lt;=0,L4670/耗电量关键数据!$B$6/1000,L4670/耗电量关键数据!$B$5/1000))</f>
        <v>15.881688262857145</v>
      </c>
      <c r="N4670" s="5">
        <f>电气设备逐时使用率计算!H4646</f>
        <v>11.688450000000001</v>
      </c>
      <c r="O4670" s="5">
        <f>灯光逐时使用率计算!H4646</f>
        <v>9.9741440000000008</v>
      </c>
      <c r="P4670" s="19">
        <f t="shared" si="650"/>
        <v>37.544282262857145</v>
      </c>
      <c r="Q4670" s="19">
        <f t="shared" si="654"/>
        <v>37.544282262857145</v>
      </c>
      <c r="R4670" s="20">
        <f t="shared" si="651"/>
        <v>18.639663737142854</v>
      </c>
      <c r="S4670" s="20">
        <f t="shared" si="655"/>
        <v>0</v>
      </c>
      <c r="T4670" s="20">
        <f>IF((T4669+R4670)&lt;0,0,IF((T4669+R4670)&gt;结论【关键目标】!C$28,结论【关键目标】!C$28,T4669+R4670))</f>
        <v>22</v>
      </c>
      <c r="U4670" s="19">
        <f>IF((T4669+R4670)&lt;结论【关键目标】!$C$28,0,(发电量计算【计算逻辑页】!R4670+发电量计算【计算逻辑页】!T4669-结论【关键目标】!$C$28))</f>
        <v>18.639663737142854</v>
      </c>
      <c r="V4670" s="5">
        <f t="shared" si="652"/>
        <v>6.5238823079999984</v>
      </c>
      <c r="W4670" s="5">
        <f t="shared" si="653"/>
        <v>46.059325480073142</v>
      </c>
      <c r="X4670" s="5">
        <f t="shared" si="656"/>
        <v>0</v>
      </c>
    </row>
    <row r="4671" spans="1:24" x14ac:dyDescent="0.15">
      <c r="A4671" s="7">
        <v>4670</v>
      </c>
      <c r="B4671" s="7">
        <v>7</v>
      </c>
      <c r="C4671" s="7">
        <v>14</v>
      </c>
      <c r="D4671" s="7">
        <v>14</v>
      </c>
      <c r="E4671" s="7">
        <v>195</v>
      </c>
      <c r="F4671" s="7">
        <v>32</v>
      </c>
      <c r="G4671" s="7">
        <v>634.70000000000005</v>
      </c>
      <c r="H4671" s="7">
        <f t="shared" si="648"/>
        <v>5</v>
      </c>
      <c r="I4671" s="16">
        <f t="shared" si="649"/>
        <v>45121</v>
      </c>
      <c r="J4671" s="17">
        <v>1.2267999999999999</v>
      </c>
      <c r="K4671" s="18">
        <f>G4671*结论【关键目标】!C$27*0.7735*0.001</f>
        <v>58.912854000000003</v>
      </c>
      <c r="L4671" s="5">
        <v>64416.773130000001</v>
      </c>
      <c r="M4671" s="5">
        <f>ABS(IF(L4671&lt;=0,L4671/耗电量关键数据!$B$6/1000,L4671/耗电量关键数据!$B$5/1000))</f>
        <v>18.404792322857141</v>
      </c>
      <c r="N4671" s="5">
        <f>电气设备逐时使用率计算!H4647</f>
        <v>22.208055000000002</v>
      </c>
      <c r="O4671" s="5">
        <f>灯光逐时使用率计算!H4647</f>
        <v>11.844296</v>
      </c>
      <c r="P4671" s="19">
        <f t="shared" si="650"/>
        <v>52.457143322857142</v>
      </c>
      <c r="Q4671" s="19">
        <f t="shared" si="654"/>
        <v>52.457143322857142</v>
      </c>
      <c r="R4671" s="20">
        <f t="shared" si="651"/>
        <v>6.4557106771428607</v>
      </c>
      <c r="S4671" s="20">
        <f t="shared" si="655"/>
        <v>0</v>
      </c>
      <c r="T4671" s="20">
        <f>IF((T4670+R4671)&lt;0,0,IF((T4670+R4671)&gt;结论【关键目标】!C$28,结论【关键目标】!C$28,T4670+R4671))</f>
        <v>22</v>
      </c>
      <c r="U4671" s="19">
        <f>IF((T4670+R4671)&lt;结论【关键目标】!$C$28,0,(发电量计算【计算逻辑页】!R4671+发电量计算【计算逻辑页】!T4670-结论【关键目标】!$C$28))</f>
        <v>6.4557106771428607</v>
      </c>
      <c r="V4671" s="5">
        <f t="shared" si="652"/>
        <v>2.2594987370000013</v>
      </c>
      <c r="W4671" s="5">
        <f t="shared" si="653"/>
        <v>64.354423428481141</v>
      </c>
      <c r="X4671" s="5">
        <f t="shared" si="656"/>
        <v>0</v>
      </c>
    </row>
    <row r="4672" spans="1:24" x14ac:dyDescent="0.15">
      <c r="A4672" s="7">
        <v>4671</v>
      </c>
      <c r="B4672" s="7">
        <v>7</v>
      </c>
      <c r="C4672" s="7">
        <v>14</v>
      </c>
      <c r="D4672" s="7">
        <v>15</v>
      </c>
      <c r="E4672" s="7">
        <v>195</v>
      </c>
      <c r="F4672" s="7">
        <v>32.799999999999997</v>
      </c>
      <c r="G4672" s="7">
        <v>529.70000000000005</v>
      </c>
      <c r="H4672" s="7">
        <f t="shared" si="648"/>
        <v>5</v>
      </c>
      <c r="I4672" s="16">
        <f t="shared" si="649"/>
        <v>45121</v>
      </c>
      <c r="J4672" s="17">
        <v>1.2267999999999999</v>
      </c>
      <c r="K4672" s="18">
        <f>G4672*结论【关键目标】!C$27*0.7735*0.001</f>
        <v>49.166754000000005</v>
      </c>
      <c r="L4672" s="5">
        <v>62013.68606</v>
      </c>
      <c r="M4672" s="5">
        <f>ABS(IF(L4672&lt;=0,L4672/耗电量关键数据!$B$6/1000,L4672/耗电量关键数据!$B$5/1000))</f>
        <v>17.718196017142859</v>
      </c>
      <c r="N4672" s="5">
        <f>电气设备逐时使用率计算!H4648</f>
        <v>22.208055000000002</v>
      </c>
      <c r="O4672" s="5">
        <f>灯光逐时使用率计算!H4648</f>
        <v>11.844296</v>
      </c>
      <c r="P4672" s="19">
        <f t="shared" si="650"/>
        <v>51.77054701714286</v>
      </c>
      <c r="Q4672" s="19">
        <f t="shared" si="654"/>
        <v>51.77054701714286</v>
      </c>
      <c r="R4672" s="20">
        <f t="shared" si="651"/>
        <v>-2.6037930171428556</v>
      </c>
      <c r="S4672" s="20">
        <f t="shared" si="655"/>
        <v>2.6037930171428556</v>
      </c>
      <c r="T4672" s="20">
        <f>IF((T4671+R4672)&lt;0,0,IF((T4671+R4672)&gt;结论【关键目标】!C$28,结论【关键目标】!C$28,T4671+R4672))</f>
        <v>19.396206982857144</v>
      </c>
      <c r="U4672" s="19">
        <f>IF((T4671+R4672)&lt;结论【关键目标】!$C$28,0,(发电量计算【计算逻辑页】!R4672+发电量计算【计算逻辑页】!T4671-结论【关键目标】!$C$28))</f>
        <v>0</v>
      </c>
      <c r="V4672" s="5">
        <f t="shared" si="652"/>
        <v>0</v>
      </c>
      <c r="W4672" s="5">
        <f t="shared" si="653"/>
        <v>60.317773807199998</v>
      </c>
      <c r="X4672" s="5">
        <f t="shared" si="656"/>
        <v>2.2830057174308558</v>
      </c>
    </row>
    <row r="4673" spans="1:24" x14ac:dyDescent="0.15">
      <c r="A4673" s="7">
        <v>4672</v>
      </c>
      <c r="B4673" s="7">
        <v>7</v>
      </c>
      <c r="C4673" s="7">
        <v>14</v>
      </c>
      <c r="D4673" s="7">
        <v>16</v>
      </c>
      <c r="E4673" s="7">
        <v>195</v>
      </c>
      <c r="F4673" s="7">
        <v>34</v>
      </c>
      <c r="G4673" s="7">
        <v>471</v>
      </c>
      <c r="H4673" s="7">
        <f t="shared" si="648"/>
        <v>5</v>
      </c>
      <c r="I4673" s="16">
        <f t="shared" si="649"/>
        <v>45121</v>
      </c>
      <c r="J4673" s="24">
        <v>1.3551</v>
      </c>
      <c r="K4673" s="18">
        <f>G4673*结论【关键目标】!C$27*0.7735*0.001</f>
        <v>43.718220000000002</v>
      </c>
      <c r="L4673" s="5">
        <v>59958.217360000002</v>
      </c>
      <c r="M4673" s="5">
        <f>ABS(IF(L4673&lt;=0,L4673/耗电量关键数据!$B$6/1000,L4673/耗电量关键数据!$B$5/1000))</f>
        <v>17.130919245714285</v>
      </c>
      <c r="N4673" s="5">
        <f>电气设备逐时使用率计算!H4649</f>
        <v>22.208055000000002</v>
      </c>
      <c r="O4673" s="5">
        <f>灯光逐时使用率计算!H4649</f>
        <v>11.844296</v>
      </c>
      <c r="P4673" s="19">
        <f t="shared" si="650"/>
        <v>51.183270245714283</v>
      </c>
      <c r="Q4673" s="19">
        <f t="shared" si="654"/>
        <v>51.183270245714283</v>
      </c>
      <c r="R4673" s="20">
        <f t="shared" si="651"/>
        <v>-7.4650502457142807</v>
      </c>
      <c r="S4673" s="20">
        <f t="shared" si="655"/>
        <v>7.4650502457142807</v>
      </c>
      <c r="T4673" s="20">
        <f>IF((T4672+R4673)&lt;0,0,IF((T4672+R4673)&gt;结论【关键目标】!C$28,结论【关键目标】!C$28,T4672+R4673))</f>
        <v>11.931156737142864</v>
      </c>
      <c r="U4673" s="19">
        <f>IF((T4672+R4673)&lt;结论【关键目标】!$C$28,0,(发电量计算【计算逻辑页】!R4673+发电量计算【计算逻辑页】!T4672-结论【关键目标】!$C$28))</f>
        <v>0</v>
      </c>
      <c r="V4673" s="5">
        <f t="shared" si="652"/>
        <v>0</v>
      </c>
      <c r="W4673" s="5">
        <f t="shared" si="653"/>
        <v>59.242559922000005</v>
      </c>
      <c r="X4673" s="5">
        <f t="shared" si="656"/>
        <v>7.5031220019674238</v>
      </c>
    </row>
    <row r="4674" spans="1:24" x14ac:dyDescent="0.15">
      <c r="A4674" s="7">
        <v>4673</v>
      </c>
      <c r="B4674" s="7">
        <v>7</v>
      </c>
      <c r="C4674" s="7">
        <v>14</v>
      </c>
      <c r="D4674" s="7">
        <v>17</v>
      </c>
      <c r="E4674" s="7">
        <v>195</v>
      </c>
      <c r="F4674" s="7">
        <v>35</v>
      </c>
      <c r="G4674" s="7">
        <v>303.8</v>
      </c>
      <c r="H4674" s="7">
        <f t="shared" ref="H4674:H4737" si="657">WEEKDAY(I:I,2)</f>
        <v>5</v>
      </c>
      <c r="I4674" s="16">
        <f t="shared" ref="I4674:I4737" si="658">DATE(2023,B4674,C4674)</f>
        <v>45121</v>
      </c>
      <c r="J4674" s="17">
        <v>0.70809999999999995</v>
      </c>
      <c r="K4674" s="18">
        <f>G4674*结论【关键目标】!C$27*0.7735*0.001</f>
        <v>28.198716000000001</v>
      </c>
      <c r="L4674" s="5">
        <v>53716.416850000001</v>
      </c>
      <c r="M4674" s="5">
        <f>ABS(IF(L4674&lt;=0,L4674/耗电量关键数据!$B$6/1000,L4674/耗电量关键数据!$B$5/1000))</f>
        <v>15.347547671428572</v>
      </c>
      <c r="N4674" s="5">
        <f>电气设备逐时使用率计算!H4650</f>
        <v>22.208055000000002</v>
      </c>
      <c r="O4674" s="5">
        <f>灯光逐时使用率计算!H4650</f>
        <v>11.844296</v>
      </c>
      <c r="P4674" s="19">
        <f t="shared" ref="P4674:P4737" si="659">M4674+N4674+O4674</f>
        <v>49.399898671428573</v>
      </c>
      <c r="Q4674" s="19">
        <f t="shared" si="654"/>
        <v>0</v>
      </c>
      <c r="R4674" s="20">
        <f t="shared" ref="R4674:R4737" si="660">K4674-Q4674</f>
        <v>28.198716000000001</v>
      </c>
      <c r="S4674" s="20">
        <f t="shared" si="655"/>
        <v>0</v>
      </c>
      <c r="T4674" s="20">
        <f>IF((T4673+R4674)&lt;0,0,IF((T4673+R4674)&gt;结论【关键目标】!C$28,结论【关键目标】!C$28,T4673+R4674))</f>
        <v>22</v>
      </c>
      <c r="U4674" s="19">
        <f>IF((T4673+R4674)&lt;结论【关键目标】!$C$28,0,(发电量计算【计算逻辑页】!R4674+发电量计算【计算逻辑页】!T4673-结论【关键目标】!$C$28))</f>
        <v>18.129872737142861</v>
      </c>
      <c r="V4674" s="5">
        <f t="shared" ref="V4674:V4737" si="661">IF(J4674&gt;0.35,U4674*0.35,0)</f>
        <v>6.3454554580000009</v>
      </c>
      <c r="W4674" s="5">
        <f t="shared" ref="W4674:W4737" si="662">IF(P4674&gt;K4674,K4674*J4674,P4674*J4674)</f>
        <v>19.967510799599999</v>
      </c>
      <c r="X4674" s="5">
        <f t="shared" si="656"/>
        <v>0</v>
      </c>
    </row>
    <row r="4675" spans="1:24" x14ac:dyDescent="0.15">
      <c r="A4675" s="7">
        <v>4674</v>
      </c>
      <c r="B4675" s="7">
        <v>7</v>
      </c>
      <c r="C4675" s="7">
        <v>14</v>
      </c>
      <c r="D4675" s="7">
        <v>18</v>
      </c>
      <c r="E4675" s="7">
        <v>195</v>
      </c>
      <c r="F4675" s="7">
        <v>32.4</v>
      </c>
      <c r="G4675" s="7">
        <v>77.400000000000006</v>
      </c>
      <c r="H4675" s="7">
        <f t="shared" si="657"/>
        <v>5</v>
      </c>
      <c r="I4675" s="16">
        <f t="shared" si="658"/>
        <v>45121</v>
      </c>
      <c r="J4675" s="17">
        <v>0.70809999999999995</v>
      </c>
      <c r="K4675" s="18">
        <f>G4675*结论【关键目标】!C$27*0.7735*0.001</f>
        <v>7.1842680000000003</v>
      </c>
      <c r="L4675" s="5">
        <v>34672.40481</v>
      </c>
      <c r="M4675" s="5">
        <f>ABS(IF(L4675&lt;=0,L4675/耗电量关键数据!$B$6/1000,L4675/耗电量关键数据!$B$5/1000))</f>
        <v>9.9064013742857142</v>
      </c>
      <c r="N4675" s="5">
        <f>电气设备逐时使用率计算!H4651</f>
        <v>7.0130699999999999</v>
      </c>
      <c r="O4675" s="5">
        <f>灯光逐时使用率计算!H4651</f>
        <v>3.7403040000000001</v>
      </c>
      <c r="P4675" s="19">
        <f t="shared" si="659"/>
        <v>20.659775374285715</v>
      </c>
      <c r="Q4675" s="19">
        <f t="shared" ref="Q4675:Q4738" si="663">IF(J4675&gt;0.8,P4675,0)</f>
        <v>0</v>
      </c>
      <c r="R4675" s="20">
        <f t="shared" si="660"/>
        <v>7.1842680000000003</v>
      </c>
      <c r="S4675" s="20">
        <f t="shared" ref="S4675:S4738" si="664">IF(R4675&lt;0,ABS(R4675),0)</f>
        <v>0</v>
      </c>
      <c r="T4675" s="20">
        <f>IF((T4674+R4675)&lt;0,0,IF((T4674+R4675)&gt;结论【关键目标】!C$28,结论【关键目标】!C$28,T4674+R4675))</f>
        <v>22</v>
      </c>
      <c r="U4675" s="19">
        <f>IF((T4674+R4675)&lt;结论【关键目标】!$C$28,0,(发电量计算【计算逻辑页】!R4675+发电量计算【计算逻辑页】!T4674-结论【关键目标】!$C$28))</f>
        <v>7.1842679999999994</v>
      </c>
      <c r="V4675" s="5">
        <f t="shared" si="661"/>
        <v>2.5144937999999994</v>
      </c>
      <c r="W4675" s="5">
        <f t="shared" si="662"/>
        <v>5.0871801708</v>
      </c>
      <c r="X4675" s="5">
        <f t="shared" si="656"/>
        <v>0</v>
      </c>
    </row>
    <row r="4676" spans="1:24" x14ac:dyDescent="0.15">
      <c r="A4676" s="7">
        <v>4675</v>
      </c>
      <c r="B4676" s="7">
        <v>7</v>
      </c>
      <c r="C4676" s="7">
        <v>14</v>
      </c>
      <c r="D4676" s="7">
        <v>19</v>
      </c>
      <c r="E4676" s="7">
        <v>195</v>
      </c>
      <c r="F4676" s="7">
        <v>34</v>
      </c>
      <c r="G4676" s="7">
        <v>0</v>
      </c>
      <c r="H4676" s="7">
        <f t="shared" si="657"/>
        <v>5</v>
      </c>
      <c r="I4676" s="16">
        <f t="shared" si="658"/>
        <v>45121</v>
      </c>
      <c r="J4676" s="17">
        <v>1.2267999999999999</v>
      </c>
      <c r="K4676" s="18">
        <f>G4676*结论【关键目标】!C$27*0.7735*0.001</f>
        <v>0</v>
      </c>
      <c r="L4676" s="5">
        <v>0</v>
      </c>
      <c r="M4676" s="5">
        <f>ABS(IF(L4676&lt;=0,L4676/耗电量关键数据!$B$6/1000,L4676/耗电量关键数据!$B$5/1000))</f>
        <v>0</v>
      </c>
      <c r="N4676" s="5">
        <f>电气设备逐时使用率计算!H4652</f>
        <v>7.0130699999999999</v>
      </c>
      <c r="O4676" s="5">
        <f>灯光逐时使用率计算!H4652</f>
        <v>3.7403040000000001</v>
      </c>
      <c r="P4676" s="19">
        <f t="shared" si="659"/>
        <v>10.753374000000001</v>
      </c>
      <c r="Q4676" s="19">
        <f t="shared" si="663"/>
        <v>10.753374000000001</v>
      </c>
      <c r="R4676" s="20">
        <f t="shared" si="660"/>
        <v>-10.753374000000001</v>
      </c>
      <c r="S4676" s="20">
        <f t="shared" si="664"/>
        <v>10.753374000000001</v>
      </c>
      <c r="T4676" s="20">
        <f>IF((T4675+R4676)&lt;0,0,IF((T4675+R4676)&gt;结论【关键目标】!C$28,结论【关键目标】!C$28,T4675+R4676))</f>
        <v>11.246625999999999</v>
      </c>
      <c r="U4676" s="19">
        <f>IF((T4675+R4676)&lt;结论【关键目标】!$C$28,0,(发电量计算【计算逻辑页】!R4676+发电量计算【计算逻辑页】!T4675-结论【关键目标】!$C$28))</f>
        <v>0</v>
      </c>
      <c r="V4676" s="5">
        <f t="shared" si="661"/>
        <v>0</v>
      </c>
      <c r="W4676" s="5">
        <f t="shared" si="662"/>
        <v>0</v>
      </c>
      <c r="X4676" s="5">
        <f t="shared" ref="X4676:X4739" si="665">(J4676-0.35)*IF(T4676&gt;S4676,S4676,T4676)</f>
        <v>9.428558323199999</v>
      </c>
    </row>
    <row r="4677" spans="1:24" x14ac:dyDescent="0.15">
      <c r="A4677" s="7">
        <v>4676</v>
      </c>
      <c r="B4677" s="7">
        <v>7</v>
      </c>
      <c r="C4677" s="7">
        <v>14</v>
      </c>
      <c r="D4677" s="7">
        <v>20</v>
      </c>
      <c r="E4677" s="7">
        <v>195</v>
      </c>
      <c r="F4677" s="7">
        <v>33</v>
      </c>
      <c r="G4677" s="7">
        <v>0</v>
      </c>
      <c r="H4677" s="7">
        <f t="shared" si="657"/>
        <v>5</v>
      </c>
      <c r="I4677" s="16">
        <f t="shared" si="658"/>
        <v>45121</v>
      </c>
      <c r="J4677" s="17">
        <v>1.2267999999999999</v>
      </c>
      <c r="K4677" s="18">
        <f>G4677*结论【关键目标】!C$27*0.7735*0.001</f>
        <v>0</v>
      </c>
      <c r="L4677" s="5">
        <v>0</v>
      </c>
      <c r="M4677" s="5">
        <f>ABS(IF(L4677&lt;=0,L4677/耗电量关键数据!$B$6/1000,L4677/耗电量关键数据!$B$5/1000))</f>
        <v>0</v>
      </c>
      <c r="N4677" s="5">
        <f>电气设备逐时使用率计算!H4653</f>
        <v>1.1688450000000001</v>
      </c>
      <c r="O4677" s="5">
        <f>灯光逐时使用率计算!H4653</f>
        <v>0.37403039999999999</v>
      </c>
      <c r="P4677" s="19">
        <f t="shared" si="659"/>
        <v>1.5428754000000002</v>
      </c>
      <c r="Q4677" s="19">
        <f t="shared" si="663"/>
        <v>1.5428754000000002</v>
      </c>
      <c r="R4677" s="20">
        <f t="shared" si="660"/>
        <v>-1.5428754000000002</v>
      </c>
      <c r="S4677" s="20">
        <f t="shared" si="664"/>
        <v>1.5428754000000002</v>
      </c>
      <c r="T4677" s="20">
        <f>IF((T4676+R4677)&lt;0,0,IF((T4676+R4677)&gt;结论【关键目标】!C$28,结论【关键目标】!C$28,T4676+R4677))</f>
        <v>9.7037505999999993</v>
      </c>
      <c r="U4677" s="19">
        <f>IF((T4676+R4677)&lt;结论【关键目标】!$C$28,0,(发电量计算【计算逻辑页】!R4677+发电量计算【计算逻辑页】!T4676-结论【关键目标】!$C$28))</f>
        <v>0</v>
      </c>
      <c r="V4677" s="5">
        <f t="shared" si="661"/>
        <v>0</v>
      </c>
      <c r="W4677" s="5">
        <f t="shared" si="662"/>
        <v>0</v>
      </c>
      <c r="X4677" s="5">
        <f t="shared" si="665"/>
        <v>1.3527931507200002</v>
      </c>
    </row>
    <row r="4678" spans="1:24" x14ac:dyDescent="0.15">
      <c r="A4678" s="7">
        <v>4677</v>
      </c>
      <c r="B4678" s="7">
        <v>7</v>
      </c>
      <c r="C4678" s="7">
        <v>14</v>
      </c>
      <c r="D4678" s="7">
        <v>21</v>
      </c>
      <c r="E4678" s="7">
        <v>195</v>
      </c>
      <c r="F4678" s="7">
        <v>30.5</v>
      </c>
      <c r="G4678" s="7">
        <v>0</v>
      </c>
      <c r="H4678" s="7">
        <f t="shared" si="657"/>
        <v>5</v>
      </c>
      <c r="I4678" s="16">
        <f t="shared" si="658"/>
        <v>45121</v>
      </c>
      <c r="J4678" s="17">
        <v>1.2267999999999999</v>
      </c>
      <c r="K4678" s="18">
        <f>G4678*结论【关键目标】!C$27*0.7735*0.001</f>
        <v>0</v>
      </c>
      <c r="L4678" s="5">
        <v>0</v>
      </c>
      <c r="M4678" s="5">
        <f>ABS(IF(L4678&lt;=0,L4678/耗电量关键数据!$B$6/1000,L4678/耗电量关键数据!$B$5/1000))</f>
        <v>0</v>
      </c>
      <c r="N4678" s="5">
        <f>电气设备逐时使用率计算!H4654</f>
        <v>1.1688450000000001</v>
      </c>
      <c r="O4678" s="5">
        <f>灯光逐时使用率计算!H4654</f>
        <v>0.37403039999999999</v>
      </c>
      <c r="P4678" s="19">
        <f t="shared" si="659"/>
        <v>1.5428754000000002</v>
      </c>
      <c r="Q4678" s="19">
        <f t="shared" si="663"/>
        <v>1.5428754000000002</v>
      </c>
      <c r="R4678" s="20">
        <f t="shared" si="660"/>
        <v>-1.5428754000000002</v>
      </c>
      <c r="S4678" s="20">
        <f t="shared" si="664"/>
        <v>1.5428754000000002</v>
      </c>
      <c r="T4678" s="20">
        <f>IF((T4677+R4678)&lt;0,0,IF((T4677+R4678)&gt;结论【关键目标】!C$28,结论【关键目标】!C$28,T4677+R4678))</f>
        <v>8.1608751999999996</v>
      </c>
      <c r="U4678" s="19">
        <f>IF((T4677+R4678)&lt;结论【关键目标】!$C$28,0,(发电量计算【计算逻辑页】!R4678+发电量计算【计算逻辑页】!T4677-结论【关键目标】!$C$28))</f>
        <v>0</v>
      </c>
      <c r="V4678" s="5">
        <f t="shared" si="661"/>
        <v>0</v>
      </c>
      <c r="W4678" s="5">
        <f t="shared" si="662"/>
        <v>0</v>
      </c>
      <c r="X4678" s="5">
        <f t="shared" si="665"/>
        <v>1.3527931507200002</v>
      </c>
    </row>
    <row r="4679" spans="1:24" x14ac:dyDescent="0.15">
      <c r="A4679" s="7">
        <v>4678</v>
      </c>
      <c r="B4679" s="7">
        <v>7</v>
      </c>
      <c r="C4679" s="7">
        <v>14</v>
      </c>
      <c r="D4679" s="7">
        <v>22</v>
      </c>
      <c r="E4679" s="7">
        <v>195</v>
      </c>
      <c r="F4679" s="7">
        <v>31</v>
      </c>
      <c r="G4679" s="7">
        <v>0</v>
      </c>
      <c r="H4679" s="7">
        <f t="shared" si="657"/>
        <v>5</v>
      </c>
      <c r="I4679" s="16">
        <f t="shared" si="658"/>
        <v>45121</v>
      </c>
      <c r="J4679" s="17">
        <v>0.70809999999999995</v>
      </c>
      <c r="K4679" s="18">
        <f>G4679*结论【关键目标】!C$27*0.7735*0.001</f>
        <v>0</v>
      </c>
      <c r="L4679" s="5">
        <v>0</v>
      </c>
      <c r="M4679" s="5">
        <f>ABS(IF(L4679&lt;=0,L4679/耗电量关键数据!$B$6/1000,L4679/耗电量关键数据!$B$5/1000))</f>
        <v>0</v>
      </c>
      <c r="N4679" s="5">
        <f>电气设备逐时使用率计算!H4655</f>
        <v>1.1688450000000001</v>
      </c>
      <c r="O4679" s="5">
        <f>灯光逐时使用率计算!H4655</f>
        <v>0.37403039999999999</v>
      </c>
      <c r="P4679" s="19">
        <f t="shared" si="659"/>
        <v>1.5428754000000002</v>
      </c>
      <c r="Q4679" s="19">
        <f t="shared" si="663"/>
        <v>0</v>
      </c>
      <c r="R4679" s="20">
        <f t="shared" si="660"/>
        <v>0</v>
      </c>
      <c r="S4679" s="20">
        <f t="shared" si="664"/>
        <v>0</v>
      </c>
      <c r="T4679" s="20">
        <f>IF((T4678+R4679)&lt;0,0,IF((T4678+R4679)&gt;结论【关键目标】!C$28,结论【关键目标】!C$28,T4678+R4679))</f>
        <v>8.1608751999999996</v>
      </c>
      <c r="U4679" s="19">
        <f>IF((T4678+R4679)&lt;结论【关键目标】!$C$28,0,(发电量计算【计算逻辑页】!R4679+发电量计算【计算逻辑页】!T4678-结论【关键目标】!$C$28))</f>
        <v>0</v>
      </c>
      <c r="V4679" s="5">
        <f t="shared" si="661"/>
        <v>0</v>
      </c>
      <c r="W4679" s="5">
        <f t="shared" si="662"/>
        <v>0</v>
      </c>
      <c r="X4679" s="5">
        <f t="shared" si="665"/>
        <v>0</v>
      </c>
    </row>
    <row r="4680" spans="1:24" x14ac:dyDescent="0.15">
      <c r="A4680" s="7">
        <v>4679</v>
      </c>
      <c r="B4680" s="7">
        <v>7</v>
      </c>
      <c r="C4680" s="7">
        <v>14</v>
      </c>
      <c r="D4680" s="7">
        <v>23</v>
      </c>
      <c r="E4680" s="7">
        <v>195</v>
      </c>
      <c r="F4680" s="7">
        <v>30</v>
      </c>
      <c r="G4680" s="7">
        <v>0</v>
      </c>
      <c r="H4680" s="7">
        <f t="shared" si="657"/>
        <v>5</v>
      </c>
      <c r="I4680" s="16">
        <f t="shared" si="658"/>
        <v>45121</v>
      </c>
      <c r="J4680" s="17">
        <v>0.70809999999999995</v>
      </c>
      <c r="K4680" s="18">
        <f>G4680*结论【关键目标】!C$27*0.7735*0.001</f>
        <v>0</v>
      </c>
      <c r="L4680" s="5">
        <v>0</v>
      </c>
      <c r="M4680" s="5">
        <f>ABS(IF(L4680&lt;=0,L4680/耗电量关键数据!$B$6/1000,L4680/耗电量关键数据!$B$5/1000))</f>
        <v>0</v>
      </c>
      <c r="N4680" s="5">
        <f>电气设备逐时使用率计算!H4656</f>
        <v>1.1688450000000001</v>
      </c>
      <c r="O4680" s="5">
        <f>灯光逐时使用率计算!H4656</f>
        <v>0.37403039999999999</v>
      </c>
      <c r="P4680" s="19">
        <f t="shared" si="659"/>
        <v>1.5428754000000002</v>
      </c>
      <c r="Q4680" s="19">
        <f t="shared" si="663"/>
        <v>0</v>
      </c>
      <c r="R4680" s="20">
        <f t="shared" si="660"/>
        <v>0</v>
      </c>
      <c r="S4680" s="20">
        <f t="shared" si="664"/>
        <v>0</v>
      </c>
      <c r="T4680" s="20">
        <f>IF((T4679+R4680)&lt;0,0,IF((T4679+R4680)&gt;结论【关键目标】!C$28,结论【关键目标】!C$28,T4679+R4680))</f>
        <v>8.1608751999999996</v>
      </c>
      <c r="U4680" s="19">
        <f>IF((T4679+R4680)&lt;结论【关键目标】!$C$28,0,(发电量计算【计算逻辑页】!R4680+发电量计算【计算逻辑页】!T4679-结论【关键目标】!$C$28))</f>
        <v>0</v>
      </c>
      <c r="V4680" s="5">
        <f t="shared" si="661"/>
        <v>0</v>
      </c>
      <c r="W4680" s="5">
        <f t="shared" si="662"/>
        <v>0</v>
      </c>
      <c r="X4680" s="5">
        <f t="shared" si="665"/>
        <v>0</v>
      </c>
    </row>
    <row r="4681" spans="1:24" x14ac:dyDescent="0.15">
      <c r="A4681" s="7">
        <v>4680</v>
      </c>
      <c r="B4681" s="7">
        <v>7</v>
      </c>
      <c r="C4681" s="7">
        <v>14</v>
      </c>
      <c r="D4681" s="7">
        <v>24</v>
      </c>
      <c r="E4681" s="7">
        <v>195</v>
      </c>
      <c r="F4681" s="7">
        <v>28.5</v>
      </c>
      <c r="G4681" s="7">
        <v>0</v>
      </c>
      <c r="H4681" s="7">
        <f t="shared" si="657"/>
        <v>5</v>
      </c>
      <c r="I4681" s="16">
        <f t="shared" si="658"/>
        <v>45121</v>
      </c>
      <c r="J4681" s="17">
        <v>0.2407</v>
      </c>
      <c r="K4681" s="18">
        <f>G4681*结论【关键目标】!C$27*0.7735*0.001</f>
        <v>0</v>
      </c>
      <c r="L4681" s="5">
        <v>0</v>
      </c>
      <c r="M4681" s="5">
        <f>ABS(IF(L4681&lt;=0,L4681/耗电量关键数据!$B$6/1000,L4681/耗电量关键数据!$B$5/1000))</f>
        <v>0</v>
      </c>
      <c r="N4681" s="5">
        <f>电气设备逐时使用率计算!H4657</f>
        <v>1.1688450000000001</v>
      </c>
      <c r="O4681" s="5">
        <f>灯光逐时使用率计算!H4657</f>
        <v>0.37403039999999999</v>
      </c>
      <c r="P4681" s="19">
        <f t="shared" si="659"/>
        <v>1.5428754000000002</v>
      </c>
      <c r="Q4681" s="19">
        <f t="shared" si="663"/>
        <v>0</v>
      </c>
      <c r="R4681" s="20">
        <f t="shared" si="660"/>
        <v>0</v>
      </c>
      <c r="S4681" s="20">
        <f t="shared" si="664"/>
        <v>0</v>
      </c>
      <c r="T4681" s="20">
        <f>IF((T4680+R4681)&lt;0,0,IF((T4680+R4681)&gt;结论【关键目标】!C$28,结论【关键目标】!C$28,T4680+R4681))</f>
        <v>8.1608751999999996</v>
      </c>
      <c r="U4681" s="19">
        <f>IF((T4680+R4681)&lt;结论【关键目标】!$C$28,0,(发电量计算【计算逻辑页】!R4681+发电量计算【计算逻辑页】!T4680-结论【关键目标】!$C$28))</f>
        <v>0</v>
      </c>
      <c r="V4681" s="5">
        <f t="shared" si="661"/>
        <v>0</v>
      </c>
      <c r="W4681" s="5">
        <f t="shared" si="662"/>
        <v>0</v>
      </c>
      <c r="X4681" s="5">
        <f t="shared" si="665"/>
        <v>0</v>
      </c>
    </row>
    <row r="4682" spans="1:24" x14ac:dyDescent="0.15">
      <c r="A4682" s="7">
        <v>4681</v>
      </c>
      <c r="B4682" s="7">
        <v>7</v>
      </c>
      <c r="C4682" s="7">
        <v>15</v>
      </c>
      <c r="D4682" s="7">
        <v>1</v>
      </c>
      <c r="E4682" s="7">
        <v>196</v>
      </c>
      <c r="F4682" s="7">
        <v>27</v>
      </c>
      <c r="G4682" s="7">
        <v>0</v>
      </c>
      <c r="H4682" s="7">
        <f t="shared" si="657"/>
        <v>6</v>
      </c>
      <c r="I4682" s="16">
        <f t="shared" si="658"/>
        <v>45122</v>
      </c>
      <c r="J4682" s="17">
        <v>0.2407</v>
      </c>
      <c r="K4682" s="18">
        <f>G4682*结论【关键目标】!C$27*0.7735*0.001</f>
        <v>0</v>
      </c>
      <c r="L4682" s="5">
        <v>0</v>
      </c>
      <c r="M4682" s="5">
        <f>ABS(IF(L4682&lt;=0,L4682/耗电量关键数据!$B$6/1000,L4682/耗电量关键数据!$B$5/1000))</f>
        <v>0</v>
      </c>
      <c r="N4682" s="19">
        <f>耗电量关键数据!$B$14</f>
        <v>1.1688450000000001</v>
      </c>
      <c r="O4682" s="19">
        <f>耗电量关键数据!$B$15</f>
        <v>0.37403039999999999</v>
      </c>
      <c r="P4682" s="19">
        <f t="shared" si="659"/>
        <v>1.5428754000000002</v>
      </c>
      <c r="Q4682" s="19">
        <f t="shared" si="663"/>
        <v>0</v>
      </c>
      <c r="R4682" s="20">
        <f t="shared" si="660"/>
        <v>0</v>
      </c>
      <c r="S4682" s="20">
        <f t="shared" si="664"/>
        <v>0</v>
      </c>
      <c r="T4682" s="20">
        <f>IF((T4681+R4682)&lt;0,0,IF((T4681+R4682)&gt;结论【关键目标】!C$28,结论【关键目标】!C$28,T4681+R4682))</f>
        <v>8.1608751999999996</v>
      </c>
      <c r="U4682" s="19">
        <f>IF((T4681+R4682)&lt;结论【关键目标】!$C$28,0,(发电量计算【计算逻辑页】!R4682+发电量计算【计算逻辑页】!T4681-结论【关键目标】!$C$28))</f>
        <v>0</v>
      </c>
      <c r="V4682" s="5">
        <f t="shared" si="661"/>
        <v>0</v>
      </c>
      <c r="W4682" s="5">
        <f t="shared" si="662"/>
        <v>0</v>
      </c>
      <c r="X4682" s="5">
        <f t="shared" si="665"/>
        <v>0</v>
      </c>
    </row>
    <row r="4683" spans="1:24" x14ac:dyDescent="0.15">
      <c r="A4683" s="7">
        <v>4682</v>
      </c>
      <c r="B4683" s="7">
        <v>7</v>
      </c>
      <c r="C4683" s="7">
        <v>15</v>
      </c>
      <c r="D4683" s="7">
        <v>2</v>
      </c>
      <c r="E4683" s="7">
        <v>196</v>
      </c>
      <c r="F4683" s="7">
        <v>26</v>
      </c>
      <c r="G4683" s="7">
        <v>0</v>
      </c>
      <c r="H4683" s="7">
        <f t="shared" si="657"/>
        <v>6</v>
      </c>
      <c r="I4683" s="16">
        <f t="shared" si="658"/>
        <v>45122</v>
      </c>
      <c r="J4683" s="17">
        <v>0.2407</v>
      </c>
      <c r="K4683" s="18">
        <f>G4683*结论【关键目标】!C$27*0.7735*0.001</f>
        <v>0</v>
      </c>
      <c r="L4683" s="5">
        <v>0</v>
      </c>
      <c r="M4683" s="5">
        <f>ABS(IF(L4683&lt;=0,L4683/耗电量关键数据!$B$6/1000,L4683/耗电量关键数据!$B$5/1000))</f>
        <v>0</v>
      </c>
      <c r="N4683" s="19">
        <f>耗电量关键数据!$B$14</f>
        <v>1.1688450000000001</v>
      </c>
      <c r="O4683" s="19">
        <f>耗电量关键数据!$B$15</f>
        <v>0.37403039999999999</v>
      </c>
      <c r="P4683" s="19">
        <f t="shared" si="659"/>
        <v>1.5428754000000002</v>
      </c>
      <c r="Q4683" s="19">
        <f t="shared" si="663"/>
        <v>0</v>
      </c>
      <c r="R4683" s="20">
        <f t="shared" si="660"/>
        <v>0</v>
      </c>
      <c r="S4683" s="20">
        <f t="shared" si="664"/>
        <v>0</v>
      </c>
      <c r="T4683" s="20">
        <f>IF((T4682+R4683)&lt;0,0,IF((T4682+R4683)&gt;结论【关键目标】!C$28,结论【关键目标】!C$28,T4682+R4683))</f>
        <v>8.1608751999999996</v>
      </c>
      <c r="U4683" s="19">
        <f>IF((T4682+R4683)&lt;结论【关键目标】!$C$28,0,(发电量计算【计算逻辑页】!R4683+发电量计算【计算逻辑页】!T4682-结论【关键目标】!$C$28))</f>
        <v>0</v>
      </c>
      <c r="V4683" s="5">
        <f t="shared" si="661"/>
        <v>0</v>
      </c>
      <c r="W4683" s="5">
        <f t="shared" si="662"/>
        <v>0</v>
      </c>
      <c r="X4683" s="5">
        <f t="shared" si="665"/>
        <v>0</v>
      </c>
    </row>
    <row r="4684" spans="1:24" x14ac:dyDescent="0.15">
      <c r="A4684" s="7">
        <v>4683</v>
      </c>
      <c r="B4684" s="7">
        <v>7</v>
      </c>
      <c r="C4684" s="7">
        <v>15</v>
      </c>
      <c r="D4684" s="7">
        <v>3</v>
      </c>
      <c r="E4684" s="7">
        <v>196</v>
      </c>
      <c r="F4684" s="7">
        <v>26.7</v>
      </c>
      <c r="G4684" s="7">
        <v>0</v>
      </c>
      <c r="H4684" s="7">
        <f t="shared" si="657"/>
        <v>6</v>
      </c>
      <c r="I4684" s="16">
        <f t="shared" si="658"/>
        <v>45122</v>
      </c>
      <c r="J4684" s="17">
        <v>0.2407</v>
      </c>
      <c r="K4684" s="18">
        <f>G4684*结论【关键目标】!C$27*0.7735*0.001</f>
        <v>0</v>
      </c>
      <c r="L4684" s="5">
        <v>0</v>
      </c>
      <c r="M4684" s="5">
        <f>ABS(IF(L4684&lt;=0,L4684/耗电量关键数据!$B$6/1000,L4684/耗电量关键数据!$B$5/1000))</f>
        <v>0</v>
      </c>
      <c r="N4684" s="19">
        <f>耗电量关键数据!$B$14</f>
        <v>1.1688450000000001</v>
      </c>
      <c r="O4684" s="19">
        <f>耗电量关键数据!$B$15</f>
        <v>0.37403039999999999</v>
      </c>
      <c r="P4684" s="19">
        <f t="shared" si="659"/>
        <v>1.5428754000000002</v>
      </c>
      <c r="Q4684" s="19">
        <f t="shared" si="663"/>
        <v>0</v>
      </c>
      <c r="R4684" s="20">
        <f t="shared" si="660"/>
        <v>0</v>
      </c>
      <c r="S4684" s="20">
        <f t="shared" si="664"/>
        <v>0</v>
      </c>
      <c r="T4684" s="20">
        <f>IF((T4683+R4684)&lt;0,0,IF((T4683+R4684)&gt;结论【关键目标】!C$28,结论【关键目标】!C$28,T4683+R4684))</f>
        <v>8.1608751999999996</v>
      </c>
      <c r="U4684" s="19">
        <f>IF((T4683+R4684)&lt;结论【关键目标】!$C$28,0,(发电量计算【计算逻辑页】!R4684+发电量计算【计算逻辑页】!T4683-结论【关键目标】!$C$28))</f>
        <v>0</v>
      </c>
      <c r="V4684" s="5">
        <f t="shared" si="661"/>
        <v>0</v>
      </c>
      <c r="W4684" s="5">
        <f t="shared" si="662"/>
        <v>0</v>
      </c>
      <c r="X4684" s="5">
        <f t="shared" si="665"/>
        <v>0</v>
      </c>
    </row>
    <row r="4685" spans="1:24" x14ac:dyDescent="0.15">
      <c r="A4685" s="7">
        <v>4684</v>
      </c>
      <c r="B4685" s="7">
        <v>7</v>
      </c>
      <c r="C4685" s="7">
        <v>15</v>
      </c>
      <c r="D4685" s="7">
        <v>4</v>
      </c>
      <c r="E4685" s="7">
        <v>196</v>
      </c>
      <c r="F4685" s="7">
        <v>26</v>
      </c>
      <c r="G4685" s="7">
        <v>0</v>
      </c>
      <c r="H4685" s="7">
        <f t="shared" si="657"/>
        <v>6</v>
      </c>
      <c r="I4685" s="16">
        <f t="shared" si="658"/>
        <v>45122</v>
      </c>
      <c r="J4685" s="17">
        <v>0.2407</v>
      </c>
      <c r="K4685" s="18">
        <f>G4685*结论【关键目标】!C$27*0.7735*0.001</f>
        <v>0</v>
      </c>
      <c r="L4685" s="5">
        <v>0</v>
      </c>
      <c r="M4685" s="5">
        <f>ABS(IF(L4685&lt;=0,L4685/耗电量关键数据!$B$6/1000,L4685/耗电量关键数据!$B$5/1000))</f>
        <v>0</v>
      </c>
      <c r="N4685" s="19">
        <f>耗电量关键数据!$B$14</f>
        <v>1.1688450000000001</v>
      </c>
      <c r="O4685" s="19">
        <f>耗电量关键数据!$B$15</f>
        <v>0.37403039999999999</v>
      </c>
      <c r="P4685" s="19">
        <f t="shared" si="659"/>
        <v>1.5428754000000002</v>
      </c>
      <c r="Q4685" s="19">
        <f t="shared" si="663"/>
        <v>0</v>
      </c>
      <c r="R4685" s="20">
        <f t="shared" si="660"/>
        <v>0</v>
      </c>
      <c r="S4685" s="20">
        <f t="shared" si="664"/>
        <v>0</v>
      </c>
      <c r="T4685" s="20">
        <f>IF((T4684+R4685)&lt;0,0,IF((T4684+R4685)&gt;结论【关键目标】!C$28,结论【关键目标】!C$28,T4684+R4685))</f>
        <v>8.1608751999999996</v>
      </c>
      <c r="U4685" s="19">
        <f>IF((T4684+R4685)&lt;结论【关键目标】!$C$28,0,(发电量计算【计算逻辑页】!R4685+发电量计算【计算逻辑页】!T4684-结论【关键目标】!$C$28))</f>
        <v>0</v>
      </c>
      <c r="V4685" s="5">
        <f t="shared" si="661"/>
        <v>0</v>
      </c>
      <c r="W4685" s="5">
        <f t="shared" si="662"/>
        <v>0</v>
      </c>
      <c r="X4685" s="5">
        <f t="shared" si="665"/>
        <v>0</v>
      </c>
    </row>
    <row r="4686" spans="1:24" x14ac:dyDescent="0.15">
      <c r="A4686" s="7">
        <v>4685</v>
      </c>
      <c r="B4686" s="7">
        <v>7</v>
      </c>
      <c r="C4686" s="7">
        <v>15</v>
      </c>
      <c r="D4686" s="7">
        <v>5</v>
      </c>
      <c r="E4686" s="7">
        <v>196</v>
      </c>
      <c r="F4686" s="7">
        <v>26</v>
      </c>
      <c r="G4686" s="7">
        <v>14.3</v>
      </c>
      <c r="H4686" s="7">
        <f t="shared" si="657"/>
        <v>6</v>
      </c>
      <c r="I4686" s="16">
        <f t="shared" si="658"/>
        <v>45122</v>
      </c>
      <c r="J4686" s="17">
        <v>0.2407</v>
      </c>
      <c r="K4686" s="18">
        <f>G4686*结论【关键目标】!C$27*0.7735*0.001</f>
        <v>1.327326</v>
      </c>
      <c r="L4686" s="5">
        <v>0</v>
      </c>
      <c r="M4686" s="5">
        <f>ABS(IF(L4686&lt;=0,L4686/耗电量关键数据!$B$6/1000,L4686/耗电量关键数据!$B$5/1000))</f>
        <v>0</v>
      </c>
      <c r="N4686" s="19">
        <f>耗电量关键数据!$B$14</f>
        <v>1.1688450000000001</v>
      </c>
      <c r="O4686" s="19">
        <f>耗电量关键数据!$B$15</f>
        <v>0.37403039999999999</v>
      </c>
      <c r="P4686" s="19">
        <f t="shared" si="659"/>
        <v>1.5428754000000002</v>
      </c>
      <c r="Q4686" s="19">
        <f t="shared" si="663"/>
        <v>0</v>
      </c>
      <c r="R4686" s="20">
        <f t="shared" si="660"/>
        <v>1.327326</v>
      </c>
      <c r="S4686" s="20">
        <f t="shared" si="664"/>
        <v>0</v>
      </c>
      <c r="T4686" s="20">
        <f>IF((T4685+R4686)&lt;0,0,IF((T4685+R4686)&gt;结论【关键目标】!C$28,结论【关键目标】!C$28,T4685+R4686))</f>
        <v>9.4882011999999989</v>
      </c>
      <c r="U4686" s="19">
        <f>IF((T4685+R4686)&lt;结论【关键目标】!$C$28,0,(发电量计算【计算逻辑页】!R4686+发电量计算【计算逻辑页】!T4685-结论【关键目标】!$C$28))</f>
        <v>0</v>
      </c>
      <c r="V4686" s="5">
        <f t="shared" si="661"/>
        <v>0</v>
      </c>
      <c r="W4686" s="5">
        <f t="shared" si="662"/>
        <v>0.31948736820000001</v>
      </c>
      <c r="X4686" s="5">
        <f t="shared" si="665"/>
        <v>0</v>
      </c>
    </row>
    <row r="4687" spans="1:24" x14ac:dyDescent="0.15">
      <c r="A4687" s="7">
        <v>4686</v>
      </c>
      <c r="B4687" s="7">
        <v>7</v>
      </c>
      <c r="C4687" s="7">
        <v>15</v>
      </c>
      <c r="D4687" s="7">
        <v>6</v>
      </c>
      <c r="E4687" s="7">
        <v>196</v>
      </c>
      <c r="F4687" s="7">
        <v>26.6</v>
      </c>
      <c r="G4687" s="7">
        <v>155.19999999999999</v>
      </c>
      <c r="H4687" s="7">
        <f t="shared" si="657"/>
        <v>6</v>
      </c>
      <c r="I4687" s="16">
        <f t="shared" si="658"/>
        <v>45122</v>
      </c>
      <c r="J4687" s="17">
        <v>0.2407</v>
      </c>
      <c r="K4687" s="18">
        <f>G4687*结论【关键目标】!C$27*0.7735*0.001</f>
        <v>14.405664</v>
      </c>
      <c r="L4687" s="5">
        <v>0</v>
      </c>
      <c r="M4687" s="5">
        <f>ABS(IF(L4687&lt;=0,L4687/耗电量关键数据!$B$6/1000,L4687/耗电量关键数据!$B$5/1000))</f>
        <v>0</v>
      </c>
      <c r="N4687" s="19">
        <f>耗电量关键数据!$B$14</f>
        <v>1.1688450000000001</v>
      </c>
      <c r="O4687" s="19">
        <f>耗电量关键数据!$B$15</f>
        <v>0.37403039999999999</v>
      </c>
      <c r="P4687" s="19">
        <f t="shared" si="659"/>
        <v>1.5428754000000002</v>
      </c>
      <c r="Q4687" s="19">
        <f t="shared" si="663"/>
        <v>0</v>
      </c>
      <c r="R4687" s="20">
        <f t="shared" si="660"/>
        <v>14.405664</v>
      </c>
      <c r="S4687" s="20">
        <f t="shared" si="664"/>
        <v>0</v>
      </c>
      <c r="T4687" s="20">
        <f>IF((T4686+R4687)&lt;0,0,IF((T4686+R4687)&gt;结论【关键目标】!C$28,结论【关键目标】!C$28,T4686+R4687))</f>
        <v>22</v>
      </c>
      <c r="U4687" s="19">
        <f>IF((T4686+R4687)&lt;结论【关键目标】!$C$28,0,(发电量计算【计算逻辑页】!R4687+发电量计算【计算逻辑页】!T4686-结论【关键目标】!$C$28))</f>
        <v>1.8938652000000005</v>
      </c>
      <c r="V4687" s="5">
        <f t="shared" si="661"/>
        <v>0</v>
      </c>
      <c r="W4687" s="5">
        <f t="shared" si="662"/>
        <v>0.37137010878000004</v>
      </c>
      <c r="X4687" s="5">
        <f t="shared" si="665"/>
        <v>0</v>
      </c>
    </row>
    <row r="4688" spans="1:24" x14ac:dyDescent="0.15">
      <c r="A4688" s="7">
        <v>4687</v>
      </c>
      <c r="B4688" s="7">
        <v>7</v>
      </c>
      <c r="C4688" s="7">
        <v>15</v>
      </c>
      <c r="D4688" s="7">
        <v>7</v>
      </c>
      <c r="E4688" s="7">
        <v>196</v>
      </c>
      <c r="F4688" s="7">
        <v>26</v>
      </c>
      <c r="G4688" s="7">
        <v>251.3</v>
      </c>
      <c r="H4688" s="7">
        <f t="shared" si="657"/>
        <v>6</v>
      </c>
      <c r="I4688" s="16">
        <f t="shared" si="658"/>
        <v>45122</v>
      </c>
      <c r="J4688" s="17">
        <v>0.2407</v>
      </c>
      <c r="K4688" s="18">
        <f>G4688*结论【关键目标】!C$27*0.7735*0.001</f>
        <v>23.325665999999998</v>
      </c>
      <c r="L4688" s="5">
        <v>0</v>
      </c>
      <c r="M4688" s="5">
        <f>ABS(IF(L4688&lt;=0,L4688/耗电量关键数据!$B$6/1000,L4688/耗电量关键数据!$B$5/1000))</f>
        <v>0</v>
      </c>
      <c r="N4688" s="19">
        <f>耗电量关键数据!$B$14</f>
        <v>1.1688450000000001</v>
      </c>
      <c r="O4688" s="19">
        <f>耗电量关键数据!$B$15</f>
        <v>0.37403039999999999</v>
      </c>
      <c r="P4688" s="19">
        <f t="shared" si="659"/>
        <v>1.5428754000000002</v>
      </c>
      <c r="Q4688" s="19">
        <f t="shared" si="663"/>
        <v>0</v>
      </c>
      <c r="R4688" s="20">
        <f t="shared" si="660"/>
        <v>23.325665999999998</v>
      </c>
      <c r="S4688" s="20">
        <f t="shared" si="664"/>
        <v>0</v>
      </c>
      <c r="T4688" s="20">
        <f>IF((T4687+R4688)&lt;0,0,IF((T4687+R4688)&gt;结论【关键目标】!C$28,结论【关键目标】!C$28,T4687+R4688))</f>
        <v>22</v>
      </c>
      <c r="U4688" s="19">
        <f>IF((T4687+R4688)&lt;结论【关键目标】!$C$28,0,(发电量计算【计算逻辑页】!R4688+发电量计算【计算逻辑页】!T4687-结论【关键目标】!$C$28))</f>
        <v>23.325665999999998</v>
      </c>
      <c r="V4688" s="5">
        <f t="shared" si="661"/>
        <v>0</v>
      </c>
      <c r="W4688" s="5">
        <f t="shared" si="662"/>
        <v>0.37137010878000004</v>
      </c>
      <c r="X4688" s="5">
        <f t="shared" si="665"/>
        <v>0</v>
      </c>
    </row>
    <row r="4689" spans="1:24" x14ac:dyDescent="0.15">
      <c r="A4689" s="7">
        <v>4688</v>
      </c>
      <c r="B4689" s="7">
        <v>7</v>
      </c>
      <c r="C4689" s="7">
        <v>15</v>
      </c>
      <c r="D4689" s="7">
        <v>8</v>
      </c>
      <c r="E4689" s="7">
        <v>196</v>
      </c>
      <c r="F4689" s="7">
        <v>28</v>
      </c>
      <c r="G4689" s="7">
        <v>428.7</v>
      </c>
      <c r="H4689" s="7">
        <f t="shared" si="657"/>
        <v>6</v>
      </c>
      <c r="I4689" s="16">
        <f t="shared" si="658"/>
        <v>45122</v>
      </c>
      <c r="J4689" s="17">
        <v>0.70809999999999995</v>
      </c>
      <c r="K4689" s="18">
        <f>G4689*结论【关键目标】!C$27*0.7735*0.001</f>
        <v>39.791934000000005</v>
      </c>
      <c r="L4689" s="5">
        <v>0</v>
      </c>
      <c r="M4689" s="5">
        <f>ABS(IF(L4689&lt;=0,L4689/耗电量关键数据!$B$6/1000,L4689/耗电量关键数据!$B$5/1000))</f>
        <v>0</v>
      </c>
      <c r="N4689" s="19">
        <f>耗电量关键数据!$B$14</f>
        <v>1.1688450000000001</v>
      </c>
      <c r="O4689" s="19">
        <f>耗电量关键数据!$B$15</f>
        <v>0.37403039999999999</v>
      </c>
      <c r="P4689" s="19">
        <f t="shared" si="659"/>
        <v>1.5428754000000002</v>
      </c>
      <c r="Q4689" s="19">
        <f t="shared" si="663"/>
        <v>0</v>
      </c>
      <c r="R4689" s="20">
        <f t="shared" si="660"/>
        <v>39.791934000000005</v>
      </c>
      <c r="S4689" s="20">
        <f t="shared" si="664"/>
        <v>0</v>
      </c>
      <c r="T4689" s="20">
        <f>IF((T4688+R4689)&lt;0,0,IF((T4688+R4689)&gt;结论【关键目标】!C$28,结论【关键目标】!C$28,T4688+R4689))</f>
        <v>22</v>
      </c>
      <c r="U4689" s="19">
        <f>IF((T4688+R4689)&lt;结论【关键目标】!$C$28,0,(发电量计算【计算逻辑页】!R4689+发电量计算【计算逻辑页】!T4688-结论【关键目标】!$C$28))</f>
        <v>39.791934000000005</v>
      </c>
      <c r="V4689" s="5">
        <f t="shared" si="661"/>
        <v>13.927176900000001</v>
      </c>
      <c r="W4689" s="5">
        <f t="shared" si="662"/>
        <v>1.0925100707400002</v>
      </c>
      <c r="X4689" s="5">
        <f t="shared" si="665"/>
        <v>0</v>
      </c>
    </row>
    <row r="4690" spans="1:24" x14ac:dyDescent="0.15">
      <c r="A4690" s="7">
        <v>4689</v>
      </c>
      <c r="B4690" s="7">
        <v>7</v>
      </c>
      <c r="C4690" s="7">
        <v>15</v>
      </c>
      <c r="D4690" s="7">
        <v>9</v>
      </c>
      <c r="E4690" s="7">
        <v>196</v>
      </c>
      <c r="F4690" s="7">
        <v>29</v>
      </c>
      <c r="G4690" s="7">
        <v>586</v>
      </c>
      <c r="H4690" s="7">
        <f t="shared" si="657"/>
        <v>6</v>
      </c>
      <c r="I4690" s="16">
        <f t="shared" si="658"/>
        <v>45122</v>
      </c>
      <c r="J4690" s="17">
        <v>0.70809999999999995</v>
      </c>
      <c r="K4690" s="18">
        <f>G4690*结论【关键目标】!C$27*0.7735*0.001</f>
        <v>54.392519999999998</v>
      </c>
      <c r="L4690" s="5">
        <v>0</v>
      </c>
      <c r="M4690" s="5">
        <f>ABS(IF(L4690&lt;=0,L4690/耗电量关键数据!$B$6/1000,L4690/耗电量关键数据!$B$5/1000))</f>
        <v>0</v>
      </c>
      <c r="N4690" s="19">
        <f>耗电量关键数据!$B$14</f>
        <v>1.1688450000000001</v>
      </c>
      <c r="O4690" s="19">
        <f>耗电量关键数据!$B$15</f>
        <v>0.37403039999999999</v>
      </c>
      <c r="P4690" s="19">
        <f t="shared" si="659"/>
        <v>1.5428754000000002</v>
      </c>
      <c r="Q4690" s="19">
        <f t="shared" si="663"/>
        <v>0</v>
      </c>
      <c r="R4690" s="20">
        <f t="shared" si="660"/>
        <v>54.392519999999998</v>
      </c>
      <c r="S4690" s="20">
        <f t="shared" si="664"/>
        <v>0</v>
      </c>
      <c r="T4690" s="20">
        <f>IF((T4689+R4690)&lt;0,0,IF((T4689+R4690)&gt;结论【关键目标】!C$28,结论【关键目标】!C$28,T4689+R4690))</f>
        <v>22</v>
      </c>
      <c r="U4690" s="19">
        <f>IF((T4689+R4690)&lt;结论【关键目标】!$C$28,0,(发电量计算【计算逻辑页】!R4690+发电量计算【计算逻辑页】!T4689-结论【关键目标】!$C$28))</f>
        <v>54.39251999999999</v>
      </c>
      <c r="V4690" s="5">
        <f t="shared" si="661"/>
        <v>19.037381999999994</v>
      </c>
      <c r="W4690" s="5">
        <f t="shared" si="662"/>
        <v>1.0925100707400002</v>
      </c>
      <c r="X4690" s="5">
        <f t="shared" si="665"/>
        <v>0</v>
      </c>
    </row>
    <row r="4691" spans="1:24" x14ac:dyDescent="0.15">
      <c r="A4691" s="7">
        <v>4690</v>
      </c>
      <c r="B4691" s="7">
        <v>7</v>
      </c>
      <c r="C4691" s="7">
        <v>15</v>
      </c>
      <c r="D4691" s="7">
        <v>10</v>
      </c>
      <c r="E4691" s="7">
        <v>196</v>
      </c>
      <c r="F4691" s="7">
        <v>30</v>
      </c>
      <c r="G4691" s="7">
        <v>708.5</v>
      </c>
      <c r="H4691" s="7">
        <f t="shared" si="657"/>
        <v>6</v>
      </c>
      <c r="I4691" s="16">
        <f t="shared" si="658"/>
        <v>45122</v>
      </c>
      <c r="J4691" s="17">
        <v>0.70809999999999995</v>
      </c>
      <c r="K4691" s="18">
        <f>G4691*结论【关键目标】!C$27*0.7735*0.001</f>
        <v>65.762969999999996</v>
      </c>
      <c r="L4691" s="5">
        <v>0</v>
      </c>
      <c r="M4691" s="5">
        <f>ABS(IF(L4691&lt;=0,L4691/耗电量关键数据!$B$6/1000,L4691/耗电量关键数据!$B$5/1000))</f>
        <v>0</v>
      </c>
      <c r="N4691" s="19">
        <f>耗电量关键数据!$B$14</f>
        <v>1.1688450000000001</v>
      </c>
      <c r="O4691" s="19">
        <f>耗电量关键数据!$B$15</f>
        <v>0.37403039999999999</v>
      </c>
      <c r="P4691" s="19">
        <f t="shared" si="659"/>
        <v>1.5428754000000002</v>
      </c>
      <c r="Q4691" s="19">
        <f t="shared" si="663"/>
        <v>0</v>
      </c>
      <c r="R4691" s="20">
        <f t="shared" si="660"/>
        <v>65.762969999999996</v>
      </c>
      <c r="S4691" s="20">
        <f t="shared" si="664"/>
        <v>0</v>
      </c>
      <c r="T4691" s="20">
        <f>IF((T4690+R4691)&lt;0,0,IF((T4690+R4691)&gt;结论【关键目标】!C$28,结论【关键目标】!C$28,T4690+R4691))</f>
        <v>22</v>
      </c>
      <c r="U4691" s="19">
        <f>IF((T4690+R4691)&lt;结论【关键目标】!$C$28,0,(发电量计算【计算逻辑页】!R4691+发电量计算【计算逻辑页】!T4690-结论【关键目标】!$C$28))</f>
        <v>65.762969999999996</v>
      </c>
      <c r="V4691" s="5">
        <f t="shared" si="661"/>
        <v>23.017039499999996</v>
      </c>
      <c r="W4691" s="5">
        <f t="shared" si="662"/>
        <v>1.0925100707400002</v>
      </c>
      <c r="X4691" s="5">
        <f t="shared" si="665"/>
        <v>0</v>
      </c>
    </row>
    <row r="4692" spans="1:24" x14ac:dyDescent="0.15">
      <c r="A4692" s="7">
        <v>4691</v>
      </c>
      <c r="B4692" s="7">
        <v>7</v>
      </c>
      <c r="C4692" s="7">
        <v>15</v>
      </c>
      <c r="D4692" s="7">
        <v>11</v>
      </c>
      <c r="E4692" s="7">
        <v>196</v>
      </c>
      <c r="F4692" s="7">
        <v>31</v>
      </c>
      <c r="G4692" s="7">
        <v>703.6</v>
      </c>
      <c r="H4692" s="7">
        <f t="shared" si="657"/>
        <v>6</v>
      </c>
      <c r="I4692" s="16">
        <f t="shared" si="658"/>
        <v>45122</v>
      </c>
      <c r="J4692" s="24">
        <v>1.3551</v>
      </c>
      <c r="K4692" s="18">
        <f>G4692*结论【关键目标】!C$27*0.7735*0.001</f>
        <v>65.308151999999993</v>
      </c>
      <c r="L4692" s="5">
        <v>0</v>
      </c>
      <c r="M4692" s="5">
        <f>ABS(IF(L4692&lt;=0,L4692/耗电量关键数据!$B$6/1000,L4692/耗电量关键数据!$B$5/1000))</f>
        <v>0</v>
      </c>
      <c r="N4692" s="19">
        <f>耗电量关键数据!$B$14</f>
        <v>1.1688450000000001</v>
      </c>
      <c r="O4692" s="19">
        <f>耗电量关键数据!$B$15</f>
        <v>0.37403039999999999</v>
      </c>
      <c r="P4692" s="19">
        <f t="shared" si="659"/>
        <v>1.5428754000000002</v>
      </c>
      <c r="Q4692" s="19">
        <f t="shared" si="663"/>
        <v>1.5428754000000002</v>
      </c>
      <c r="R4692" s="20">
        <f t="shared" si="660"/>
        <v>63.765276599999993</v>
      </c>
      <c r="S4692" s="20">
        <f t="shared" si="664"/>
        <v>0</v>
      </c>
      <c r="T4692" s="20">
        <f>IF((T4691+R4692)&lt;0,0,IF((T4691+R4692)&gt;结论【关键目标】!C$28,结论【关键目标】!C$28,T4691+R4692))</f>
        <v>22</v>
      </c>
      <c r="U4692" s="19">
        <f>IF((T4691+R4692)&lt;结论【关键目标】!$C$28,0,(发电量计算【计算逻辑页】!R4692+发电量计算【计算逻辑页】!T4691-结论【关键目标】!$C$28))</f>
        <v>63.765276599999993</v>
      </c>
      <c r="V4692" s="5">
        <f t="shared" si="661"/>
        <v>22.317846809999995</v>
      </c>
      <c r="W4692" s="5">
        <f t="shared" si="662"/>
        <v>2.0907504545400002</v>
      </c>
      <c r="X4692" s="5">
        <f t="shared" si="665"/>
        <v>0</v>
      </c>
    </row>
    <row r="4693" spans="1:24" x14ac:dyDescent="0.15">
      <c r="A4693" s="7">
        <v>4692</v>
      </c>
      <c r="B4693" s="7">
        <v>7</v>
      </c>
      <c r="C4693" s="7">
        <v>15</v>
      </c>
      <c r="D4693" s="7">
        <v>12</v>
      </c>
      <c r="E4693" s="7">
        <v>196</v>
      </c>
      <c r="F4693" s="7">
        <v>32.4</v>
      </c>
      <c r="G4693" s="7">
        <v>745.5</v>
      </c>
      <c r="H4693" s="7">
        <f t="shared" si="657"/>
        <v>6</v>
      </c>
      <c r="I4693" s="16">
        <f t="shared" si="658"/>
        <v>45122</v>
      </c>
      <c r="J4693" s="24">
        <v>1.3551</v>
      </c>
      <c r="K4693" s="18">
        <f>G4693*结论【关键目标】!C$27*0.7735*0.001</f>
        <v>69.197310000000002</v>
      </c>
      <c r="L4693" s="5">
        <v>0</v>
      </c>
      <c r="M4693" s="5">
        <f>ABS(IF(L4693&lt;=0,L4693/耗电量关键数据!$B$6/1000,L4693/耗电量关键数据!$B$5/1000))</f>
        <v>0</v>
      </c>
      <c r="N4693" s="19">
        <f>耗电量关键数据!$B$14</f>
        <v>1.1688450000000001</v>
      </c>
      <c r="O4693" s="19">
        <f>耗电量关键数据!$B$15</f>
        <v>0.37403039999999999</v>
      </c>
      <c r="P4693" s="19">
        <f t="shared" si="659"/>
        <v>1.5428754000000002</v>
      </c>
      <c r="Q4693" s="19">
        <f t="shared" si="663"/>
        <v>1.5428754000000002</v>
      </c>
      <c r="R4693" s="20">
        <f t="shared" si="660"/>
        <v>67.654434600000002</v>
      </c>
      <c r="S4693" s="20">
        <f t="shared" si="664"/>
        <v>0</v>
      </c>
      <c r="T4693" s="20">
        <f>IF((T4692+R4693)&lt;0,0,IF((T4692+R4693)&gt;结论【关键目标】!C$28,结论【关键目标】!C$28,T4692+R4693))</f>
        <v>22</v>
      </c>
      <c r="U4693" s="19">
        <f>IF((T4692+R4693)&lt;结论【关键目标】!$C$28,0,(发电量计算【计算逻辑页】!R4693+发电量计算【计算逻辑页】!T4692-结论【关键目标】!$C$28))</f>
        <v>67.654434600000002</v>
      </c>
      <c r="V4693" s="5">
        <f t="shared" si="661"/>
        <v>23.679052110000001</v>
      </c>
      <c r="W4693" s="5">
        <f t="shared" si="662"/>
        <v>2.0907504545400002</v>
      </c>
      <c r="X4693" s="5">
        <f t="shared" si="665"/>
        <v>0</v>
      </c>
    </row>
    <row r="4694" spans="1:24" x14ac:dyDescent="0.15">
      <c r="A4694" s="7">
        <v>4693</v>
      </c>
      <c r="B4694" s="7">
        <v>7</v>
      </c>
      <c r="C4694" s="7">
        <v>15</v>
      </c>
      <c r="D4694" s="7">
        <v>13</v>
      </c>
      <c r="E4694" s="7">
        <v>196</v>
      </c>
      <c r="F4694" s="7">
        <v>33</v>
      </c>
      <c r="G4694" s="7">
        <v>701.5</v>
      </c>
      <c r="H4694" s="7">
        <f t="shared" si="657"/>
        <v>6</v>
      </c>
      <c r="I4694" s="16">
        <f t="shared" si="658"/>
        <v>45122</v>
      </c>
      <c r="J4694" s="17">
        <v>1.2267999999999999</v>
      </c>
      <c r="K4694" s="18">
        <f>G4694*结论【关键目标】!C$27*0.7735*0.001</f>
        <v>65.113230000000001</v>
      </c>
      <c r="L4694" s="5">
        <v>0</v>
      </c>
      <c r="M4694" s="5">
        <f>ABS(IF(L4694&lt;=0,L4694/耗电量关键数据!$B$6/1000,L4694/耗电量关键数据!$B$5/1000))</f>
        <v>0</v>
      </c>
      <c r="N4694" s="19">
        <f>耗电量关键数据!$B$14</f>
        <v>1.1688450000000001</v>
      </c>
      <c r="O4694" s="19">
        <f>耗电量关键数据!$B$15</f>
        <v>0.37403039999999999</v>
      </c>
      <c r="P4694" s="19">
        <f t="shared" si="659"/>
        <v>1.5428754000000002</v>
      </c>
      <c r="Q4694" s="19">
        <f t="shared" si="663"/>
        <v>1.5428754000000002</v>
      </c>
      <c r="R4694" s="20">
        <f t="shared" si="660"/>
        <v>63.570354600000002</v>
      </c>
      <c r="S4694" s="20">
        <f t="shared" si="664"/>
        <v>0</v>
      </c>
      <c r="T4694" s="20">
        <f>IF((T4693+R4694)&lt;0,0,IF((T4693+R4694)&gt;结论【关键目标】!C$28,结论【关键目标】!C$28,T4693+R4694))</f>
        <v>22</v>
      </c>
      <c r="U4694" s="19">
        <f>IF((T4693+R4694)&lt;结论【关键目标】!$C$28,0,(发电量计算【计算逻辑页】!R4694+发电量计算【计算逻辑页】!T4693-结论【关键目标】!$C$28))</f>
        <v>63.570354600000002</v>
      </c>
      <c r="V4694" s="5">
        <f t="shared" si="661"/>
        <v>22.249624109999999</v>
      </c>
      <c r="W4694" s="5">
        <f t="shared" si="662"/>
        <v>1.89279954072</v>
      </c>
      <c r="X4694" s="5">
        <f t="shared" si="665"/>
        <v>0</v>
      </c>
    </row>
    <row r="4695" spans="1:24" x14ac:dyDescent="0.15">
      <c r="A4695" s="7">
        <v>4694</v>
      </c>
      <c r="B4695" s="7">
        <v>7</v>
      </c>
      <c r="C4695" s="7">
        <v>15</v>
      </c>
      <c r="D4695" s="7">
        <v>14</v>
      </c>
      <c r="E4695" s="7">
        <v>196</v>
      </c>
      <c r="F4695" s="7">
        <v>33</v>
      </c>
      <c r="G4695" s="7">
        <v>622.29999999999995</v>
      </c>
      <c r="H4695" s="7">
        <f t="shared" si="657"/>
        <v>6</v>
      </c>
      <c r="I4695" s="16">
        <f t="shared" si="658"/>
        <v>45122</v>
      </c>
      <c r="J4695" s="17">
        <v>1.2267999999999999</v>
      </c>
      <c r="K4695" s="18">
        <f>G4695*结论【关键目标】!C$27*0.7735*0.001</f>
        <v>57.761885999999997</v>
      </c>
      <c r="L4695" s="5">
        <v>0</v>
      </c>
      <c r="M4695" s="5">
        <f>ABS(IF(L4695&lt;=0,L4695/耗电量关键数据!$B$6/1000,L4695/耗电量关键数据!$B$5/1000))</f>
        <v>0</v>
      </c>
      <c r="N4695" s="19">
        <f>耗电量关键数据!$B$14</f>
        <v>1.1688450000000001</v>
      </c>
      <c r="O4695" s="19">
        <f>耗电量关键数据!$B$15</f>
        <v>0.37403039999999999</v>
      </c>
      <c r="P4695" s="19">
        <f t="shared" si="659"/>
        <v>1.5428754000000002</v>
      </c>
      <c r="Q4695" s="19">
        <f t="shared" si="663"/>
        <v>1.5428754000000002</v>
      </c>
      <c r="R4695" s="20">
        <f t="shared" si="660"/>
        <v>56.219010599999997</v>
      </c>
      <c r="S4695" s="20">
        <f t="shared" si="664"/>
        <v>0</v>
      </c>
      <c r="T4695" s="20">
        <f>IF((T4694+R4695)&lt;0,0,IF((T4694+R4695)&gt;结论【关键目标】!C$28,结论【关键目标】!C$28,T4694+R4695))</f>
        <v>22</v>
      </c>
      <c r="U4695" s="19">
        <f>IF((T4694+R4695)&lt;结论【关键目标】!$C$28,0,(发电量计算【计算逻辑页】!R4695+发电量计算【计算逻辑页】!T4694-结论【关键目标】!$C$28))</f>
        <v>56.21901059999999</v>
      </c>
      <c r="V4695" s="5">
        <f t="shared" si="661"/>
        <v>19.676653709999997</v>
      </c>
      <c r="W4695" s="5">
        <f t="shared" si="662"/>
        <v>1.89279954072</v>
      </c>
      <c r="X4695" s="5">
        <f t="shared" si="665"/>
        <v>0</v>
      </c>
    </row>
    <row r="4696" spans="1:24" x14ac:dyDescent="0.15">
      <c r="A4696" s="7">
        <v>4695</v>
      </c>
      <c r="B4696" s="7">
        <v>7</v>
      </c>
      <c r="C4696" s="7">
        <v>15</v>
      </c>
      <c r="D4696" s="7">
        <v>15</v>
      </c>
      <c r="E4696" s="7">
        <v>196</v>
      </c>
      <c r="F4696" s="7">
        <v>33.1</v>
      </c>
      <c r="G4696" s="7">
        <v>523.29999999999995</v>
      </c>
      <c r="H4696" s="7">
        <f t="shared" si="657"/>
        <v>6</v>
      </c>
      <c r="I4696" s="16">
        <f t="shared" si="658"/>
        <v>45122</v>
      </c>
      <c r="J4696" s="17">
        <v>1.2267999999999999</v>
      </c>
      <c r="K4696" s="18">
        <f>G4696*结论【关键目标】!C$27*0.7735*0.001</f>
        <v>48.57270599999999</v>
      </c>
      <c r="L4696" s="5">
        <v>0</v>
      </c>
      <c r="M4696" s="5">
        <f>ABS(IF(L4696&lt;=0,L4696/耗电量关键数据!$B$6/1000,L4696/耗电量关键数据!$B$5/1000))</f>
        <v>0</v>
      </c>
      <c r="N4696" s="19">
        <f>耗电量关键数据!$B$14</f>
        <v>1.1688450000000001</v>
      </c>
      <c r="O4696" s="19">
        <f>耗电量关键数据!$B$15</f>
        <v>0.37403039999999999</v>
      </c>
      <c r="P4696" s="19">
        <f t="shared" si="659"/>
        <v>1.5428754000000002</v>
      </c>
      <c r="Q4696" s="19">
        <f t="shared" si="663"/>
        <v>1.5428754000000002</v>
      </c>
      <c r="R4696" s="20">
        <f t="shared" si="660"/>
        <v>47.02983059999999</v>
      </c>
      <c r="S4696" s="20">
        <f t="shared" si="664"/>
        <v>0</v>
      </c>
      <c r="T4696" s="20">
        <f>IF((T4695+R4696)&lt;0,0,IF((T4695+R4696)&gt;结论【关键目标】!C$28,结论【关键目标】!C$28,T4695+R4696))</f>
        <v>22</v>
      </c>
      <c r="U4696" s="19">
        <f>IF((T4695+R4696)&lt;结论【关键目标】!$C$28,0,(发电量计算【计算逻辑页】!R4696+发电量计算【计算逻辑页】!T4695-结论【关键目标】!$C$28))</f>
        <v>47.029830599999997</v>
      </c>
      <c r="V4696" s="5">
        <f t="shared" si="661"/>
        <v>16.460440709999997</v>
      </c>
      <c r="W4696" s="5">
        <f t="shared" si="662"/>
        <v>1.89279954072</v>
      </c>
      <c r="X4696" s="5">
        <f t="shared" si="665"/>
        <v>0</v>
      </c>
    </row>
    <row r="4697" spans="1:24" x14ac:dyDescent="0.15">
      <c r="A4697" s="7">
        <v>4696</v>
      </c>
      <c r="B4697" s="7">
        <v>7</v>
      </c>
      <c r="C4697" s="7">
        <v>15</v>
      </c>
      <c r="D4697" s="7">
        <v>16</v>
      </c>
      <c r="E4697" s="7">
        <v>196</v>
      </c>
      <c r="F4697" s="7">
        <v>33</v>
      </c>
      <c r="G4697" s="7">
        <v>373.1</v>
      </c>
      <c r="H4697" s="7">
        <f t="shared" si="657"/>
        <v>6</v>
      </c>
      <c r="I4697" s="16">
        <f t="shared" si="658"/>
        <v>45122</v>
      </c>
      <c r="J4697" s="24">
        <v>1.3551</v>
      </c>
      <c r="K4697" s="18">
        <f>G4697*结论【关键目标】!C$27*0.7735*0.001</f>
        <v>34.631142000000004</v>
      </c>
      <c r="L4697" s="5">
        <v>0</v>
      </c>
      <c r="M4697" s="5">
        <f>ABS(IF(L4697&lt;=0,L4697/耗电量关键数据!$B$6/1000,L4697/耗电量关键数据!$B$5/1000))</f>
        <v>0</v>
      </c>
      <c r="N4697" s="19">
        <f>耗电量关键数据!$B$14</f>
        <v>1.1688450000000001</v>
      </c>
      <c r="O4697" s="19">
        <f>耗电量关键数据!$B$15</f>
        <v>0.37403039999999999</v>
      </c>
      <c r="P4697" s="19">
        <f t="shared" si="659"/>
        <v>1.5428754000000002</v>
      </c>
      <c r="Q4697" s="19">
        <f t="shared" si="663"/>
        <v>1.5428754000000002</v>
      </c>
      <c r="R4697" s="20">
        <f t="shared" si="660"/>
        <v>33.088266600000004</v>
      </c>
      <c r="S4697" s="20">
        <f t="shared" si="664"/>
        <v>0</v>
      </c>
      <c r="T4697" s="20">
        <f>IF((T4696+R4697)&lt;0,0,IF((T4696+R4697)&gt;结论【关键目标】!C$28,结论【关键目标】!C$28,T4696+R4697))</f>
        <v>22</v>
      </c>
      <c r="U4697" s="19">
        <f>IF((T4696+R4697)&lt;结论【关键目标】!$C$28,0,(发电量计算【计算逻辑页】!R4697+发电量计算【计算逻辑页】!T4696-结论【关键目标】!$C$28))</f>
        <v>33.088266600000004</v>
      </c>
      <c r="V4697" s="5">
        <f t="shared" si="661"/>
        <v>11.58089331</v>
      </c>
      <c r="W4697" s="5">
        <f t="shared" si="662"/>
        <v>2.0907504545400002</v>
      </c>
      <c r="X4697" s="5">
        <f t="shared" si="665"/>
        <v>0</v>
      </c>
    </row>
    <row r="4698" spans="1:24" x14ac:dyDescent="0.15">
      <c r="A4698" s="7">
        <v>4697</v>
      </c>
      <c r="B4698" s="7">
        <v>7</v>
      </c>
      <c r="C4698" s="7">
        <v>15</v>
      </c>
      <c r="D4698" s="7">
        <v>17</v>
      </c>
      <c r="E4698" s="7">
        <v>196</v>
      </c>
      <c r="F4698" s="7">
        <v>34</v>
      </c>
      <c r="G4698" s="7">
        <v>263.10000000000002</v>
      </c>
      <c r="H4698" s="7">
        <f t="shared" si="657"/>
        <v>6</v>
      </c>
      <c r="I4698" s="16">
        <f t="shared" si="658"/>
        <v>45122</v>
      </c>
      <c r="J4698" s="17">
        <v>0.70809999999999995</v>
      </c>
      <c r="K4698" s="18">
        <f>G4698*结论【关键目标】!C$27*0.7735*0.001</f>
        <v>24.420942000000004</v>
      </c>
      <c r="L4698" s="5">
        <v>0</v>
      </c>
      <c r="M4698" s="5">
        <f>ABS(IF(L4698&lt;=0,L4698/耗电量关键数据!$B$6/1000,L4698/耗电量关键数据!$B$5/1000))</f>
        <v>0</v>
      </c>
      <c r="N4698" s="19">
        <f>耗电量关键数据!$B$14</f>
        <v>1.1688450000000001</v>
      </c>
      <c r="O4698" s="19">
        <f>耗电量关键数据!$B$15</f>
        <v>0.37403039999999999</v>
      </c>
      <c r="P4698" s="19">
        <f t="shared" si="659"/>
        <v>1.5428754000000002</v>
      </c>
      <c r="Q4698" s="19">
        <f t="shared" si="663"/>
        <v>0</v>
      </c>
      <c r="R4698" s="20">
        <f t="shared" si="660"/>
        <v>24.420942000000004</v>
      </c>
      <c r="S4698" s="20">
        <f t="shared" si="664"/>
        <v>0</v>
      </c>
      <c r="T4698" s="20">
        <f>IF((T4697+R4698)&lt;0,0,IF((T4697+R4698)&gt;结论【关键目标】!C$28,结论【关键目标】!C$28,T4697+R4698))</f>
        <v>22</v>
      </c>
      <c r="U4698" s="19">
        <f>IF((T4697+R4698)&lt;结论【关键目标】!$C$28,0,(发电量计算【计算逻辑页】!R4698+发电量计算【计算逻辑页】!T4697-结论【关键目标】!$C$28))</f>
        <v>24.420942000000004</v>
      </c>
      <c r="V4698" s="5">
        <f t="shared" si="661"/>
        <v>8.5473297000000006</v>
      </c>
      <c r="W4698" s="5">
        <f t="shared" si="662"/>
        <v>1.0925100707400002</v>
      </c>
      <c r="X4698" s="5">
        <f t="shared" si="665"/>
        <v>0</v>
      </c>
    </row>
    <row r="4699" spans="1:24" x14ac:dyDescent="0.15">
      <c r="A4699" s="7">
        <v>4698</v>
      </c>
      <c r="B4699" s="7">
        <v>7</v>
      </c>
      <c r="C4699" s="7">
        <v>15</v>
      </c>
      <c r="D4699" s="7">
        <v>18</v>
      </c>
      <c r="E4699" s="7">
        <v>196</v>
      </c>
      <c r="F4699" s="7">
        <v>33.9</v>
      </c>
      <c r="G4699" s="7">
        <v>116.7</v>
      </c>
      <c r="H4699" s="7">
        <f t="shared" si="657"/>
        <v>6</v>
      </c>
      <c r="I4699" s="16">
        <f t="shared" si="658"/>
        <v>45122</v>
      </c>
      <c r="J4699" s="17">
        <v>0.70809999999999995</v>
      </c>
      <c r="K4699" s="18">
        <f>G4699*结论【关键目标】!C$27*0.7735*0.001</f>
        <v>10.832094</v>
      </c>
      <c r="L4699" s="5">
        <v>0</v>
      </c>
      <c r="M4699" s="5">
        <f>ABS(IF(L4699&lt;=0,L4699/耗电量关键数据!$B$6/1000,L4699/耗电量关键数据!$B$5/1000))</f>
        <v>0</v>
      </c>
      <c r="N4699" s="19">
        <f>耗电量关键数据!$B$14</f>
        <v>1.1688450000000001</v>
      </c>
      <c r="O4699" s="19">
        <f>耗电量关键数据!$B$15</f>
        <v>0.37403039999999999</v>
      </c>
      <c r="P4699" s="19">
        <f t="shared" si="659"/>
        <v>1.5428754000000002</v>
      </c>
      <c r="Q4699" s="19">
        <f t="shared" si="663"/>
        <v>0</v>
      </c>
      <c r="R4699" s="20">
        <f t="shared" si="660"/>
        <v>10.832094</v>
      </c>
      <c r="S4699" s="20">
        <f t="shared" si="664"/>
        <v>0</v>
      </c>
      <c r="T4699" s="20">
        <f>IF((T4698+R4699)&lt;0,0,IF((T4698+R4699)&gt;结论【关键目标】!C$28,结论【关键目标】!C$28,T4698+R4699))</f>
        <v>22</v>
      </c>
      <c r="U4699" s="19">
        <f>IF((T4698+R4699)&lt;结论【关键目标】!$C$28,0,(发电量计算【计算逻辑页】!R4699+发电量计算【计算逻辑页】!T4698-结论【关键目标】!$C$28))</f>
        <v>10.832093999999998</v>
      </c>
      <c r="V4699" s="5">
        <f t="shared" si="661"/>
        <v>3.7912328999999989</v>
      </c>
      <c r="W4699" s="5">
        <f t="shared" si="662"/>
        <v>1.0925100707400002</v>
      </c>
      <c r="X4699" s="5">
        <f t="shared" si="665"/>
        <v>0</v>
      </c>
    </row>
    <row r="4700" spans="1:24" x14ac:dyDescent="0.15">
      <c r="A4700" s="7">
        <v>4699</v>
      </c>
      <c r="B4700" s="7">
        <v>7</v>
      </c>
      <c r="C4700" s="7">
        <v>15</v>
      </c>
      <c r="D4700" s="7">
        <v>19</v>
      </c>
      <c r="E4700" s="7">
        <v>196</v>
      </c>
      <c r="F4700" s="7">
        <v>34</v>
      </c>
      <c r="G4700" s="7">
        <v>0</v>
      </c>
      <c r="H4700" s="7">
        <f t="shared" si="657"/>
        <v>6</v>
      </c>
      <c r="I4700" s="16">
        <f t="shared" si="658"/>
        <v>45122</v>
      </c>
      <c r="J4700" s="17">
        <v>1.2267999999999999</v>
      </c>
      <c r="K4700" s="18">
        <f>G4700*结论【关键目标】!C$27*0.7735*0.001</f>
        <v>0</v>
      </c>
      <c r="L4700" s="5">
        <v>0</v>
      </c>
      <c r="M4700" s="5">
        <f>ABS(IF(L4700&lt;=0,L4700/耗电量关键数据!$B$6/1000,L4700/耗电量关键数据!$B$5/1000))</f>
        <v>0</v>
      </c>
      <c r="N4700" s="19">
        <f>耗电量关键数据!$B$14</f>
        <v>1.1688450000000001</v>
      </c>
      <c r="O4700" s="19">
        <f>耗电量关键数据!$B$15</f>
        <v>0.37403039999999999</v>
      </c>
      <c r="P4700" s="19">
        <f t="shared" si="659"/>
        <v>1.5428754000000002</v>
      </c>
      <c r="Q4700" s="19">
        <f t="shared" si="663"/>
        <v>1.5428754000000002</v>
      </c>
      <c r="R4700" s="20">
        <f t="shared" si="660"/>
        <v>-1.5428754000000002</v>
      </c>
      <c r="S4700" s="20">
        <f t="shared" si="664"/>
        <v>1.5428754000000002</v>
      </c>
      <c r="T4700" s="20">
        <f>IF((T4699+R4700)&lt;0,0,IF((T4699+R4700)&gt;结论【关键目标】!C$28,结论【关键目标】!C$28,T4699+R4700))</f>
        <v>20.4571246</v>
      </c>
      <c r="U4700" s="19">
        <f>IF((T4699+R4700)&lt;结论【关键目标】!$C$28,0,(发电量计算【计算逻辑页】!R4700+发电量计算【计算逻辑页】!T4699-结论【关键目标】!$C$28))</f>
        <v>0</v>
      </c>
      <c r="V4700" s="5">
        <f t="shared" si="661"/>
        <v>0</v>
      </c>
      <c r="W4700" s="5">
        <f t="shared" si="662"/>
        <v>0</v>
      </c>
      <c r="X4700" s="5">
        <f t="shared" si="665"/>
        <v>1.3527931507200002</v>
      </c>
    </row>
    <row r="4701" spans="1:24" x14ac:dyDescent="0.15">
      <c r="A4701" s="7">
        <v>4700</v>
      </c>
      <c r="B4701" s="7">
        <v>7</v>
      </c>
      <c r="C4701" s="7">
        <v>15</v>
      </c>
      <c r="D4701" s="7">
        <v>20</v>
      </c>
      <c r="E4701" s="7">
        <v>196</v>
      </c>
      <c r="F4701" s="7">
        <v>32</v>
      </c>
      <c r="G4701" s="7">
        <v>0</v>
      </c>
      <c r="H4701" s="7">
        <f t="shared" si="657"/>
        <v>6</v>
      </c>
      <c r="I4701" s="16">
        <f t="shared" si="658"/>
        <v>45122</v>
      </c>
      <c r="J4701" s="17">
        <v>1.2267999999999999</v>
      </c>
      <c r="K4701" s="18">
        <f>G4701*结论【关键目标】!C$27*0.7735*0.001</f>
        <v>0</v>
      </c>
      <c r="L4701" s="5">
        <v>0</v>
      </c>
      <c r="M4701" s="5">
        <f>ABS(IF(L4701&lt;=0,L4701/耗电量关键数据!$B$6/1000,L4701/耗电量关键数据!$B$5/1000))</f>
        <v>0</v>
      </c>
      <c r="N4701" s="19">
        <f>耗电量关键数据!$B$14</f>
        <v>1.1688450000000001</v>
      </c>
      <c r="O4701" s="19">
        <f>耗电量关键数据!$B$15</f>
        <v>0.37403039999999999</v>
      </c>
      <c r="P4701" s="19">
        <f t="shared" si="659"/>
        <v>1.5428754000000002</v>
      </c>
      <c r="Q4701" s="19">
        <f t="shared" si="663"/>
        <v>1.5428754000000002</v>
      </c>
      <c r="R4701" s="20">
        <f t="shared" si="660"/>
        <v>-1.5428754000000002</v>
      </c>
      <c r="S4701" s="20">
        <f t="shared" si="664"/>
        <v>1.5428754000000002</v>
      </c>
      <c r="T4701" s="20">
        <f>IF((T4700+R4701)&lt;0,0,IF((T4700+R4701)&gt;结论【关键目标】!C$28,结论【关键目标】!C$28,T4700+R4701))</f>
        <v>18.9142492</v>
      </c>
      <c r="U4701" s="19">
        <f>IF((T4700+R4701)&lt;结论【关键目标】!$C$28,0,(发电量计算【计算逻辑页】!R4701+发电量计算【计算逻辑页】!T4700-结论【关键目标】!$C$28))</f>
        <v>0</v>
      </c>
      <c r="V4701" s="5">
        <f t="shared" si="661"/>
        <v>0</v>
      </c>
      <c r="W4701" s="5">
        <f t="shared" si="662"/>
        <v>0</v>
      </c>
      <c r="X4701" s="5">
        <f t="shared" si="665"/>
        <v>1.3527931507200002</v>
      </c>
    </row>
    <row r="4702" spans="1:24" x14ac:dyDescent="0.15">
      <c r="A4702" s="7">
        <v>4701</v>
      </c>
      <c r="B4702" s="7">
        <v>7</v>
      </c>
      <c r="C4702" s="7">
        <v>15</v>
      </c>
      <c r="D4702" s="7">
        <v>21</v>
      </c>
      <c r="E4702" s="7">
        <v>196</v>
      </c>
      <c r="F4702" s="7">
        <v>29.9</v>
      </c>
      <c r="G4702" s="7">
        <v>0</v>
      </c>
      <c r="H4702" s="7">
        <f t="shared" si="657"/>
        <v>6</v>
      </c>
      <c r="I4702" s="16">
        <f t="shared" si="658"/>
        <v>45122</v>
      </c>
      <c r="J4702" s="17">
        <v>1.2267999999999999</v>
      </c>
      <c r="K4702" s="18">
        <f>G4702*结论【关键目标】!C$27*0.7735*0.001</f>
        <v>0</v>
      </c>
      <c r="L4702" s="5">
        <v>0</v>
      </c>
      <c r="M4702" s="5">
        <f>ABS(IF(L4702&lt;=0,L4702/耗电量关键数据!$B$6/1000,L4702/耗电量关键数据!$B$5/1000))</f>
        <v>0</v>
      </c>
      <c r="N4702" s="19">
        <f>耗电量关键数据!$B$14</f>
        <v>1.1688450000000001</v>
      </c>
      <c r="O4702" s="19">
        <f>耗电量关键数据!$B$15</f>
        <v>0.37403039999999999</v>
      </c>
      <c r="P4702" s="19">
        <f t="shared" si="659"/>
        <v>1.5428754000000002</v>
      </c>
      <c r="Q4702" s="19">
        <f t="shared" si="663"/>
        <v>1.5428754000000002</v>
      </c>
      <c r="R4702" s="20">
        <f t="shared" si="660"/>
        <v>-1.5428754000000002</v>
      </c>
      <c r="S4702" s="20">
        <f t="shared" si="664"/>
        <v>1.5428754000000002</v>
      </c>
      <c r="T4702" s="20">
        <f>IF((T4701+R4702)&lt;0,0,IF((T4701+R4702)&gt;结论【关键目标】!C$28,结论【关键目标】!C$28,T4701+R4702))</f>
        <v>17.371373800000001</v>
      </c>
      <c r="U4702" s="19">
        <f>IF((T4701+R4702)&lt;结论【关键目标】!$C$28,0,(发电量计算【计算逻辑页】!R4702+发电量计算【计算逻辑页】!T4701-结论【关键目标】!$C$28))</f>
        <v>0</v>
      </c>
      <c r="V4702" s="5">
        <f t="shared" si="661"/>
        <v>0</v>
      </c>
      <c r="W4702" s="5">
        <f t="shared" si="662"/>
        <v>0</v>
      </c>
      <c r="X4702" s="5">
        <f t="shared" si="665"/>
        <v>1.3527931507200002</v>
      </c>
    </row>
    <row r="4703" spans="1:24" x14ac:dyDescent="0.15">
      <c r="A4703" s="7">
        <v>4702</v>
      </c>
      <c r="B4703" s="7">
        <v>7</v>
      </c>
      <c r="C4703" s="7">
        <v>15</v>
      </c>
      <c r="D4703" s="7">
        <v>22</v>
      </c>
      <c r="E4703" s="7">
        <v>196</v>
      </c>
      <c r="F4703" s="7">
        <v>29</v>
      </c>
      <c r="G4703" s="7">
        <v>0</v>
      </c>
      <c r="H4703" s="7">
        <f t="shared" si="657"/>
        <v>6</v>
      </c>
      <c r="I4703" s="16">
        <f t="shared" si="658"/>
        <v>45122</v>
      </c>
      <c r="J4703" s="17">
        <v>0.70809999999999995</v>
      </c>
      <c r="K4703" s="18">
        <f>G4703*结论【关键目标】!C$27*0.7735*0.001</f>
        <v>0</v>
      </c>
      <c r="L4703" s="5">
        <v>0</v>
      </c>
      <c r="M4703" s="5">
        <f>ABS(IF(L4703&lt;=0,L4703/耗电量关键数据!$B$6/1000,L4703/耗电量关键数据!$B$5/1000))</f>
        <v>0</v>
      </c>
      <c r="N4703" s="19">
        <f>耗电量关键数据!$B$14</f>
        <v>1.1688450000000001</v>
      </c>
      <c r="O4703" s="19">
        <f>耗电量关键数据!$B$15</f>
        <v>0.37403039999999999</v>
      </c>
      <c r="P4703" s="19">
        <f t="shared" si="659"/>
        <v>1.5428754000000002</v>
      </c>
      <c r="Q4703" s="19">
        <f t="shared" si="663"/>
        <v>0</v>
      </c>
      <c r="R4703" s="20">
        <f t="shared" si="660"/>
        <v>0</v>
      </c>
      <c r="S4703" s="20">
        <f t="shared" si="664"/>
        <v>0</v>
      </c>
      <c r="T4703" s="20">
        <f>IF((T4702+R4703)&lt;0,0,IF((T4702+R4703)&gt;结论【关键目标】!C$28,结论【关键目标】!C$28,T4702+R4703))</f>
        <v>17.371373800000001</v>
      </c>
      <c r="U4703" s="19">
        <f>IF((T4702+R4703)&lt;结论【关键目标】!$C$28,0,(发电量计算【计算逻辑页】!R4703+发电量计算【计算逻辑页】!T4702-结论【关键目标】!$C$28))</f>
        <v>0</v>
      </c>
      <c r="V4703" s="5">
        <f t="shared" si="661"/>
        <v>0</v>
      </c>
      <c r="W4703" s="5">
        <f t="shared" si="662"/>
        <v>0</v>
      </c>
      <c r="X4703" s="5">
        <f t="shared" si="665"/>
        <v>0</v>
      </c>
    </row>
    <row r="4704" spans="1:24" x14ac:dyDescent="0.15">
      <c r="A4704" s="7">
        <v>4703</v>
      </c>
      <c r="B4704" s="7">
        <v>7</v>
      </c>
      <c r="C4704" s="7">
        <v>15</v>
      </c>
      <c r="D4704" s="7">
        <v>23</v>
      </c>
      <c r="E4704" s="7">
        <v>196</v>
      </c>
      <c r="F4704" s="7">
        <v>28</v>
      </c>
      <c r="G4704" s="7">
        <v>0</v>
      </c>
      <c r="H4704" s="7">
        <f t="shared" si="657"/>
        <v>6</v>
      </c>
      <c r="I4704" s="16">
        <f t="shared" si="658"/>
        <v>45122</v>
      </c>
      <c r="J4704" s="17">
        <v>0.70809999999999995</v>
      </c>
      <c r="K4704" s="18">
        <f>G4704*结论【关键目标】!C$27*0.7735*0.001</f>
        <v>0</v>
      </c>
      <c r="L4704" s="5">
        <v>0</v>
      </c>
      <c r="M4704" s="5">
        <f>ABS(IF(L4704&lt;=0,L4704/耗电量关键数据!$B$6/1000,L4704/耗电量关键数据!$B$5/1000))</f>
        <v>0</v>
      </c>
      <c r="N4704" s="19">
        <f>耗电量关键数据!$B$14</f>
        <v>1.1688450000000001</v>
      </c>
      <c r="O4704" s="19">
        <f>耗电量关键数据!$B$15</f>
        <v>0.37403039999999999</v>
      </c>
      <c r="P4704" s="19">
        <f t="shared" si="659"/>
        <v>1.5428754000000002</v>
      </c>
      <c r="Q4704" s="19">
        <f t="shared" si="663"/>
        <v>0</v>
      </c>
      <c r="R4704" s="20">
        <f t="shared" si="660"/>
        <v>0</v>
      </c>
      <c r="S4704" s="20">
        <f t="shared" si="664"/>
        <v>0</v>
      </c>
      <c r="T4704" s="20">
        <f>IF((T4703+R4704)&lt;0,0,IF((T4703+R4704)&gt;结论【关键目标】!C$28,结论【关键目标】!C$28,T4703+R4704))</f>
        <v>17.371373800000001</v>
      </c>
      <c r="U4704" s="19">
        <f>IF((T4703+R4704)&lt;结论【关键目标】!$C$28,0,(发电量计算【计算逻辑页】!R4704+发电量计算【计算逻辑页】!T4703-结论【关键目标】!$C$28))</f>
        <v>0</v>
      </c>
      <c r="V4704" s="5">
        <f t="shared" si="661"/>
        <v>0</v>
      </c>
      <c r="W4704" s="5">
        <f t="shared" si="662"/>
        <v>0</v>
      </c>
      <c r="X4704" s="5">
        <f t="shared" si="665"/>
        <v>0</v>
      </c>
    </row>
    <row r="4705" spans="1:24" x14ac:dyDescent="0.15">
      <c r="A4705" s="7">
        <v>4704</v>
      </c>
      <c r="B4705" s="7">
        <v>7</v>
      </c>
      <c r="C4705" s="7">
        <v>15</v>
      </c>
      <c r="D4705" s="7">
        <v>24</v>
      </c>
      <c r="E4705" s="7">
        <v>196</v>
      </c>
      <c r="F4705" s="7">
        <v>26.7</v>
      </c>
      <c r="G4705" s="7">
        <v>0</v>
      </c>
      <c r="H4705" s="7">
        <f t="shared" si="657"/>
        <v>6</v>
      </c>
      <c r="I4705" s="16">
        <f t="shared" si="658"/>
        <v>45122</v>
      </c>
      <c r="J4705" s="17">
        <v>0.2407</v>
      </c>
      <c r="K4705" s="18">
        <f>G4705*结论【关键目标】!C$27*0.7735*0.001</f>
        <v>0</v>
      </c>
      <c r="L4705" s="5">
        <v>0</v>
      </c>
      <c r="M4705" s="5">
        <f>ABS(IF(L4705&lt;=0,L4705/耗电量关键数据!$B$6/1000,L4705/耗电量关键数据!$B$5/1000))</f>
        <v>0</v>
      </c>
      <c r="N4705" s="19">
        <f>耗电量关键数据!$B$14</f>
        <v>1.1688450000000001</v>
      </c>
      <c r="O4705" s="19">
        <f>耗电量关键数据!$B$15</f>
        <v>0.37403039999999999</v>
      </c>
      <c r="P4705" s="19">
        <f t="shared" si="659"/>
        <v>1.5428754000000002</v>
      </c>
      <c r="Q4705" s="19">
        <f t="shared" si="663"/>
        <v>0</v>
      </c>
      <c r="R4705" s="20">
        <f t="shared" si="660"/>
        <v>0</v>
      </c>
      <c r="S4705" s="20">
        <f t="shared" si="664"/>
        <v>0</v>
      </c>
      <c r="T4705" s="20">
        <f>IF((T4704+R4705)&lt;0,0,IF((T4704+R4705)&gt;结论【关键目标】!C$28,结论【关键目标】!C$28,T4704+R4705))</f>
        <v>17.371373800000001</v>
      </c>
      <c r="U4705" s="19">
        <f>IF((T4704+R4705)&lt;结论【关键目标】!$C$28,0,(发电量计算【计算逻辑页】!R4705+发电量计算【计算逻辑页】!T4704-结论【关键目标】!$C$28))</f>
        <v>0</v>
      </c>
      <c r="V4705" s="5">
        <f t="shared" si="661"/>
        <v>0</v>
      </c>
      <c r="W4705" s="5">
        <f t="shared" si="662"/>
        <v>0</v>
      </c>
      <c r="X4705" s="5">
        <f t="shared" si="665"/>
        <v>0</v>
      </c>
    </row>
    <row r="4706" spans="1:24" x14ac:dyDescent="0.15">
      <c r="A4706" s="7">
        <v>4705</v>
      </c>
      <c r="B4706" s="7">
        <v>7</v>
      </c>
      <c r="C4706" s="7">
        <v>16</v>
      </c>
      <c r="D4706" s="7">
        <v>1</v>
      </c>
      <c r="E4706" s="7">
        <v>197</v>
      </c>
      <c r="F4706" s="7">
        <v>26</v>
      </c>
      <c r="G4706" s="7">
        <v>0</v>
      </c>
      <c r="H4706" s="7">
        <f t="shared" si="657"/>
        <v>7</v>
      </c>
      <c r="I4706" s="16">
        <f t="shared" si="658"/>
        <v>45123</v>
      </c>
      <c r="J4706" s="17">
        <v>0.2407</v>
      </c>
      <c r="K4706" s="18">
        <f>G4706*结论【关键目标】!C$27*0.7735*0.001</f>
        <v>0</v>
      </c>
      <c r="L4706" s="5">
        <v>0</v>
      </c>
      <c r="M4706" s="5">
        <f>ABS(IF(L4706&lt;=0,L4706/耗电量关键数据!$B$6/1000,L4706/耗电量关键数据!$B$5/1000))</f>
        <v>0</v>
      </c>
      <c r="N4706" s="19">
        <f>耗电量关键数据!$B$14</f>
        <v>1.1688450000000001</v>
      </c>
      <c r="O4706" s="19">
        <f>耗电量关键数据!$B$15</f>
        <v>0.37403039999999999</v>
      </c>
      <c r="P4706" s="19">
        <f t="shared" si="659"/>
        <v>1.5428754000000002</v>
      </c>
      <c r="Q4706" s="19">
        <f t="shared" si="663"/>
        <v>0</v>
      </c>
      <c r="R4706" s="20">
        <f t="shared" si="660"/>
        <v>0</v>
      </c>
      <c r="S4706" s="20">
        <f t="shared" si="664"/>
        <v>0</v>
      </c>
      <c r="T4706" s="20">
        <f>IF((T4705+R4706)&lt;0,0,IF((T4705+R4706)&gt;结论【关键目标】!C$28,结论【关键目标】!C$28,T4705+R4706))</f>
        <v>17.371373800000001</v>
      </c>
      <c r="U4706" s="19">
        <f>IF((T4705+R4706)&lt;结论【关键目标】!$C$28,0,(发电量计算【计算逻辑页】!R4706+发电量计算【计算逻辑页】!T4705-结论【关键目标】!$C$28))</f>
        <v>0</v>
      </c>
      <c r="V4706" s="5">
        <f t="shared" si="661"/>
        <v>0</v>
      </c>
      <c r="W4706" s="5">
        <f t="shared" si="662"/>
        <v>0</v>
      </c>
      <c r="X4706" s="5">
        <f t="shared" si="665"/>
        <v>0</v>
      </c>
    </row>
    <row r="4707" spans="1:24" x14ac:dyDescent="0.15">
      <c r="A4707" s="7">
        <v>4706</v>
      </c>
      <c r="B4707" s="7">
        <v>7</v>
      </c>
      <c r="C4707" s="7">
        <v>16</v>
      </c>
      <c r="D4707" s="7">
        <v>2</v>
      </c>
      <c r="E4707" s="7">
        <v>197</v>
      </c>
      <c r="F4707" s="7">
        <v>26</v>
      </c>
      <c r="G4707" s="7">
        <v>0</v>
      </c>
      <c r="H4707" s="7">
        <f t="shared" si="657"/>
        <v>7</v>
      </c>
      <c r="I4707" s="16">
        <f t="shared" si="658"/>
        <v>45123</v>
      </c>
      <c r="J4707" s="17">
        <v>0.2407</v>
      </c>
      <c r="K4707" s="18">
        <f>G4707*结论【关键目标】!C$27*0.7735*0.001</f>
        <v>0</v>
      </c>
      <c r="L4707" s="5">
        <v>0</v>
      </c>
      <c r="M4707" s="5">
        <f>ABS(IF(L4707&lt;=0,L4707/耗电量关键数据!$B$6/1000,L4707/耗电量关键数据!$B$5/1000))</f>
        <v>0</v>
      </c>
      <c r="N4707" s="19">
        <f>耗电量关键数据!$B$14</f>
        <v>1.1688450000000001</v>
      </c>
      <c r="O4707" s="19">
        <f>耗电量关键数据!$B$15</f>
        <v>0.37403039999999999</v>
      </c>
      <c r="P4707" s="19">
        <f t="shared" si="659"/>
        <v>1.5428754000000002</v>
      </c>
      <c r="Q4707" s="19">
        <f t="shared" si="663"/>
        <v>0</v>
      </c>
      <c r="R4707" s="20">
        <f t="shared" si="660"/>
        <v>0</v>
      </c>
      <c r="S4707" s="20">
        <f t="shared" si="664"/>
        <v>0</v>
      </c>
      <c r="T4707" s="20">
        <f>IF((T4706+R4707)&lt;0,0,IF((T4706+R4707)&gt;结论【关键目标】!C$28,结论【关键目标】!C$28,T4706+R4707))</f>
        <v>17.371373800000001</v>
      </c>
      <c r="U4707" s="19">
        <f>IF((T4706+R4707)&lt;结论【关键目标】!$C$28,0,(发电量计算【计算逻辑页】!R4707+发电量计算【计算逻辑页】!T4706-结论【关键目标】!$C$28))</f>
        <v>0</v>
      </c>
      <c r="V4707" s="5">
        <f t="shared" si="661"/>
        <v>0</v>
      </c>
      <c r="W4707" s="5">
        <f t="shared" si="662"/>
        <v>0</v>
      </c>
      <c r="X4707" s="5">
        <f t="shared" si="665"/>
        <v>0</v>
      </c>
    </row>
    <row r="4708" spans="1:24" x14ac:dyDescent="0.15">
      <c r="A4708" s="7">
        <v>4707</v>
      </c>
      <c r="B4708" s="7">
        <v>7</v>
      </c>
      <c r="C4708" s="7">
        <v>16</v>
      </c>
      <c r="D4708" s="7">
        <v>3</v>
      </c>
      <c r="E4708" s="7">
        <v>197</v>
      </c>
      <c r="F4708" s="7">
        <v>26</v>
      </c>
      <c r="G4708" s="7">
        <v>0</v>
      </c>
      <c r="H4708" s="7">
        <f t="shared" si="657"/>
        <v>7</v>
      </c>
      <c r="I4708" s="16">
        <f t="shared" si="658"/>
        <v>45123</v>
      </c>
      <c r="J4708" s="17">
        <v>0.2407</v>
      </c>
      <c r="K4708" s="18">
        <f>G4708*结论【关键目标】!C$27*0.7735*0.001</f>
        <v>0</v>
      </c>
      <c r="L4708" s="5">
        <v>0</v>
      </c>
      <c r="M4708" s="5">
        <f>ABS(IF(L4708&lt;=0,L4708/耗电量关键数据!$B$6/1000,L4708/耗电量关键数据!$B$5/1000))</f>
        <v>0</v>
      </c>
      <c r="N4708" s="19">
        <f>耗电量关键数据!$B$14</f>
        <v>1.1688450000000001</v>
      </c>
      <c r="O4708" s="19">
        <f>耗电量关键数据!$B$15</f>
        <v>0.37403039999999999</v>
      </c>
      <c r="P4708" s="19">
        <f t="shared" si="659"/>
        <v>1.5428754000000002</v>
      </c>
      <c r="Q4708" s="19">
        <f t="shared" si="663"/>
        <v>0</v>
      </c>
      <c r="R4708" s="20">
        <f t="shared" si="660"/>
        <v>0</v>
      </c>
      <c r="S4708" s="20">
        <f t="shared" si="664"/>
        <v>0</v>
      </c>
      <c r="T4708" s="20">
        <f>IF((T4707+R4708)&lt;0,0,IF((T4707+R4708)&gt;结论【关键目标】!C$28,结论【关键目标】!C$28,T4707+R4708))</f>
        <v>17.371373800000001</v>
      </c>
      <c r="U4708" s="19">
        <f>IF((T4707+R4708)&lt;结论【关键目标】!$C$28,0,(发电量计算【计算逻辑页】!R4708+发电量计算【计算逻辑页】!T4707-结论【关键目标】!$C$28))</f>
        <v>0</v>
      </c>
      <c r="V4708" s="5">
        <f t="shared" si="661"/>
        <v>0</v>
      </c>
      <c r="W4708" s="5">
        <f t="shared" si="662"/>
        <v>0</v>
      </c>
      <c r="X4708" s="5">
        <f t="shared" si="665"/>
        <v>0</v>
      </c>
    </row>
    <row r="4709" spans="1:24" x14ac:dyDescent="0.15">
      <c r="A4709" s="7">
        <v>4708</v>
      </c>
      <c r="B4709" s="7">
        <v>7</v>
      </c>
      <c r="C4709" s="7">
        <v>16</v>
      </c>
      <c r="D4709" s="7">
        <v>4</v>
      </c>
      <c r="E4709" s="7">
        <v>197</v>
      </c>
      <c r="F4709" s="7">
        <v>27</v>
      </c>
      <c r="G4709" s="7">
        <v>0</v>
      </c>
      <c r="H4709" s="7">
        <f t="shared" si="657"/>
        <v>7</v>
      </c>
      <c r="I4709" s="16">
        <f t="shared" si="658"/>
        <v>45123</v>
      </c>
      <c r="J4709" s="17">
        <v>0.2407</v>
      </c>
      <c r="K4709" s="18">
        <f>G4709*结论【关键目标】!C$27*0.7735*0.001</f>
        <v>0</v>
      </c>
      <c r="L4709" s="5">
        <v>0</v>
      </c>
      <c r="M4709" s="5">
        <f>ABS(IF(L4709&lt;=0,L4709/耗电量关键数据!$B$6/1000,L4709/耗电量关键数据!$B$5/1000))</f>
        <v>0</v>
      </c>
      <c r="N4709" s="19">
        <f>耗电量关键数据!$B$14</f>
        <v>1.1688450000000001</v>
      </c>
      <c r="O4709" s="19">
        <f>耗电量关键数据!$B$15</f>
        <v>0.37403039999999999</v>
      </c>
      <c r="P4709" s="19">
        <f t="shared" si="659"/>
        <v>1.5428754000000002</v>
      </c>
      <c r="Q4709" s="19">
        <f t="shared" si="663"/>
        <v>0</v>
      </c>
      <c r="R4709" s="20">
        <f t="shared" si="660"/>
        <v>0</v>
      </c>
      <c r="S4709" s="20">
        <f t="shared" si="664"/>
        <v>0</v>
      </c>
      <c r="T4709" s="20">
        <f>IF((T4708+R4709)&lt;0,0,IF((T4708+R4709)&gt;结论【关键目标】!C$28,结论【关键目标】!C$28,T4708+R4709))</f>
        <v>17.371373800000001</v>
      </c>
      <c r="U4709" s="19">
        <f>IF((T4708+R4709)&lt;结论【关键目标】!$C$28,0,(发电量计算【计算逻辑页】!R4709+发电量计算【计算逻辑页】!T4708-结论【关键目标】!$C$28))</f>
        <v>0</v>
      </c>
      <c r="V4709" s="5">
        <f t="shared" si="661"/>
        <v>0</v>
      </c>
      <c r="W4709" s="5">
        <f t="shared" si="662"/>
        <v>0</v>
      </c>
      <c r="X4709" s="5">
        <f t="shared" si="665"/>
        <v>0</v>
      </c>
    </row>
    <row r="4710" spans="1:24" x14ac:dyDescent="0.15">
      <c r="A4710" s="7">
        <v>4709</v>
      </c>
      <c r="B4710" s="7">
        <v>7</v>
      </c>
      <c r="C4710" s="7">
        <v>16</v>
      </c>
      <c r="D4710" s="7">
        <v>5</v>
      </c>
      <c r="E4710" s="7">
        <v>197</v>
      </c>
      <c r="F4710" s="7">
        <v>26</v>
      </c>
      <c r="G4710" s="7">
        <v>5.8</v>
      </c>
      <c r="H4710" s="7">
        <f t="shared" si="657"/>
        <v>7</v>
      </c>
      <c r="I4710" s="16">
        <f t="shared" si="658"/>
        <v>45123</v>
      </c>
      <c r="J4710" s="17">
        <v>0.2407</v>
      </c>
      <c r="K4710" s="18">
        <f>G4710*结论【关键目标】!C$27*0.7735*0.001</f>
        <v>0.53835600000000006</v>
      </c>
      <c r="L4710" s="5">
        <v>0</v>
      </c>
      <c r="M4710" s="5">
        <f>ABS(IF(L4710&lt;=0,L4710/耗电量关键数据!$B$6/1000,L4710/耗电量关键数据!$B$5/1000))</f>
        <v>0</v>
      </c>
      <c r="N4710" s="19">
        <f>耗电量关键数据!$B$14</f>
        <v>1.1688450000000001</v>
      </c>
      <c r="O4710" s="19">
        <f>耗电量关键数据!$B$15</f>
        <v>0.37403039999999999</v>
      </c>
      <c r="P4710" s="19">
        <f t="shared" si="659"/>
        <v>1.5428754000000002</v>
      </c>
      <c r="Q4710" s="19">
        <f t="shared" si="663"/>
        <v>0</v>
      </c>
      <c r="R4710" s="20">
        <f t="shared" si="660"/>
        <v>0.53835600000000006</v>
      </c>
      <c r="S4710" s="20">
        <f t="shared" si="664"/>
        <v>0</v>
      </c>
      <c r="T4710" s="20">
        <f>IF((T4709+R4710)&lt;0,0,IF((T4709+R4710)&gt;结论【关键目标】!C$28,结论【关键目标】!C$28,T4709+R4710))</f>
        <v>17.909729800000001</v>
      </c>
      <c r="U4710" s="19">
        <f>IF((T4709+R4710)&lt;结论【关键目标】!$C$28,0,(发电量计算【计算逻辑页】!R4710+发电量计算【计算逻辑页】!T4709-结论【关键目标】!$C$28))</f>
        <v>0</v>
      </c>
      <c r="V4710" s="5">
        <f t="shared" si="661"/>
        <v>0</v>
      </c>
      <c r="W4710" s="5">
        <f t="shared" si="662"/>
        <v>0.12958228920000001</v>
      </c>
      <c r="X4710" s="5">
        <f t="shared" si="665"/>
        <v>0</v>
      </c>
    </row>
    <row r="4711" spans="1:24" x14ac:dyDescent="0.15">
      <c r="A4711" s="7">
        <v>4710</v>
      </c>
      <c r="B4711" s="7">
        <v>7</v>
      </c>
      <c r="C4711" s="7">
        <v>16</v>
      </c>
      <c r="D4711" s="7">
        <v>6</v>
      </c>
      <c r="E4711" s="7">
        <v>197</v>
      </c>
      <c r="F4711" s="7">
        <v>25.1</v>
      </c>
      <c r="G4711" s="7">
        <v>86.3</v>
      </c>
      <c r="H4711" s="7">
        <f t="shared" si="657"/>
        <v>7</v>
      </c>
      <c r="I4711" s="16">
        <f t="shared" si="658"/>
        <v>45123</v>
      </c>
      <c r="J4711" s="17">
        <v>0.2407</v>
      </c>
      <c r="K4711" s="18">
        <f>G4711*结论【关键目标】!C$27*0.7735*0.001</f>
        <v>8.0103659999999994</v>
      </c>
      <c r="L4711" s="5">
        <v>0</v>
      </c>
      <c r="M4711" s="5">
        <f>ABS(IF(L4711&lt;=0,L4711/耗电量关键数据!$B$6/1000,L4711/耗电量关键数据!$B$5/1000))</f>
        <v>0</v>
      </c>
      <c r="N4711" s="19">
        <f>耗电量关键数据!$B$14</f>
        <v>1.1688450000000001</v>
      </c>
      <c r="O4711" s="19">
        <f>耗电量关键数据!$B$15</f>
        <v>0.37403039999999999</v>
      </c>
      <c r="P4711" s="19">
        <f t="shared" si="659"/>
        <v>1.5428754000000002</v>
      </c>
      <c r="Q4711" s="19">
        <f t="shared" si="663"/>
        <v>0</v>
      </c>
      <c r="R4711" s="20">
        <f t="shared" si="660"/>
        <v>8.0103659999999994</v>
      </c>
      <c r="S4711" s="20">
        <f t="shared" si="664"/>
        <v>0</v>
      </c>
      <c r="T4711" s="20">
        <f>IF((T4710+R4711)&lt;0,0,IF((T4710+R4711)&gt;结论【关键目标】!C$28,结论【关键目标】!C$28,T4710+R4711))</f>
        <v>22</v>
      </c>
      <c r="U4711" s="19">
        <f>IF((T4710+R4711)&lt;结论【关键目标】!$C$28,0,(发电量计算【计算逻辑页】!R4711+发电量计算【计算逻辑页】!T4710-结论【关键目标】!$C$28))</f>
        <v>3.9200957999999986</v>
      </c>
      <c r="V4711" s="5">
        <f t="shared" si="661"/>
        <v>0</v>
      </c>
      <c r="W4711" s="5">
        <f t="shared" si="662"/>
        <v>0.37137010878000004</v>
      </c>
      <c r="X4711" s="5">
        <f t="shared" si="665"/>
        <v>0</v>
      </c>
    </row>
    <row r="4712" spans="1:24" x14ac:dyDescent="0.15">
      <c r="A4712" s="7">
        <v>4711</v>
      </c>
      <c r="B4712" s="7">
        <v>7</v>
      </c>
      <c r="C4712" s="7">
        <v>16</v>
      </c>
      <c r="D4712" s="7">
        <v>7</v>
      </c>
      <c r="E4712" s="7">
        <v>197</v>
      </c>
      <c r="F4712" s="7">
        <v>26</v>
      </c>
      <c r="G4712" s="7">
        <v>177.9</v>
      </c>
      <c r="H4712" s="7">
        <f t="shared" si="657"/>
        <v>7</v>
      </c>
      <c r="I4712" s="16">
        <f t="shared" si="658"/>
        <v>45123</v>
      </c>
      <c r="J4712" s="17">
        <v>0.2407</v>
      </c>
      <c r="K4712" s="18">
        <f>G4712*结论【关键目标】!C$27*0.7735*0.001</f>
        <v>16.512678000000001</v>
      </c>
      <c r="L4712" s="5">
        <v>0</v>
      </c>
      <c r="M4712" s="5">
        <f>ABS(IF(L4712&lt;=0,L4712/耗电量关键数据!$B$6/1000,L4712/耗电量关键数据!$B$5/1000))</f>
        <v>0</v>
      </c>
      <c r="N4712" s="19">
        <f>耗电量关键数据!$B$14</f>
        <v>1.1688450000000001</v>
      </c>
      <c r="O4712" s="19">
        <f>耗电量关键数据!$B$15</f>
        <v>0.37403039999999999</v>
      </c>
      <c r="P4712" s="19">
        <f t="shared" si="659"/>
        <v>1.5428754000000002</v>
      </c>
      <c r="Q4712" s="19">
        <f t="shared" si="663"/>
        <v>0</v>
      </c>
      <c r="R4712" s="20">
        <f t="shared" si="660"/>
        <v>16.512678000000001</v>
      </c>
      <c r="S4712" s="20">
        <f t="shared" si="664"/>
        <v>0</v>
      </c>
      <c r="T4712" s="20">
        <f>IF((T4711+R4712)&lt;0,0,IF((T4711+R4712)&gt;结论【关键目标】!C$28,结论【关键目标】!C$28,T4711+R4712))</f>
        <v>22</v>
      </c>
      <c r="U4712" s="19">
        <f>IF((T4711+R4712)&lt;结论【关键目标】!$C$28,0,(发电量计算【计算逻辑页】!R4712+发电量计算【计算逻辑页】!T4711-结论【关键目标】!$C$28))</f>
        <v>16.512678000000001</v>
      </c>
      <c r="V4712" s="5">
        <f t="shared" si="661"/>
        <v>0</v>
      </c>
      <c r="W4712" s="5">
        <f t="shared" si="662"/>
        <v>0.37137010878000004</v>
      </c>
      <c r="X4712" s="5">
        <f t="shared" si="665"/>
        <v>0</v>
      </c>
    </row>
    <row r="4713" spans="1:24" x14ac:dyDescent="0.15">
      <c r="A4713" s="7">
        <v>4712</v>
      </c>
      <c r="B4713" s="7">
        <v>7</v>
      </c>
      <c r="C4713" s="7">
        <v>16</v>
      </c>
      <c r="D4713" s="7">
        <v>8</v>
      </c>
      <c r="E4713" s="7">
        <v>197</v>
      </c>
      <c r="F4713" s="7">
        <v>26</v>
      </c>
      <c r="G4713" s="7">
        <v>278</v>
      </c>
      <c r="H4713" s="7">
        <f t="shared" si="657"/>
        <v>7</v>
      </c>
      <c r="I4713" s="16">
        <f t="shared" si="658"/>
        <v>45123</v>
      </c>
      <c r="J4713" s="17">
        <v>0.70809999999999995</v>
      </c>
      <c r="K4713" s="18">
        <f>G4713*结论【关键目标】!C$27*0.7735*0.001</f>
        <v>25.80396</v>
      </c>
      <c r="L4713" s="5">
        <v>0</v>
      </c>
      <c r="M4713" s="5">
        <f>ABS(IF(L4713&lt;=0,L4713/耗电量关键数据!$B$6/1000,L4713/耗电量关键数据!$B$5/1000))</f>
        <v>0</v>
      </c>
      <c r="N4713" s="19">
        <f>耗电量关键数据!$B$14</f>
        <v>1.1688450000000001</v>
      </c>
      <c r="O4713" s="19">
        <f>耗电量关键数据!$B$15</f>
        <v>0.37403039999999999</v>
      </c>
      <c r="P4713" s="19">
        <f t="shared" si="659"/>
        <v>1.5428754000000002</v>
      </c>
      <c r="Q4713" s="19">
        <f t="shared" si="663"/>
        <v>0</v>
      </c>
      <c r="R4713" s="20">
        <f t="shared" si="660"/>
        <v>25.80396</v>
      </c>
      <c r="S4713" s="20">
        <f t="shared" si="664"/>
        <v>0</v>
      </c>
      <c r="T4713" s="20">
        <f>IF((T4712+R4713)&lt;0,0,IF((T4712+R4713)&gt;结论【关键目标】!C$28,结论【关键目标】!C$28,T4712+R4713))</f>
        <v>22</v>
      </c>
      <c r="U4713" s="19">
        <f>IF((T4712+R4713)&lt;结论【关键目标】!$C$28,0,(发电量计算【计算逻辑页】!R4713+发电量计算【计算逻辑页】!T4712-结论【关键目标】!$C$28))</f>
        <v>25.803960000000004</v>
      </c>
      <c r="V4713" s="5">
        <f t="shared" si="661"/>
        <v>9.0313860000000012</v>
      </c>
      <c r="W4713" s="5">
        <f t="shared" si="662"/>
        <v>1.0925100707400002</v>
      </c>
      <c r="X4713" s="5">
        <f t="shared" si="665"/>
        <v>0</v>
      </c>
    </row>
    <row r="4714" spans="1:24" x14ac:dyDescent="0.15">
      <c r="A4714" s="7">
        <v>4713</v>
      </c>
      <c r="B4714" s="7">
        <v>7</v>
      </c>
      <c r="C4714" s="7">
        <v>16</v>
      </c>
      <c r="D4714" s="7">
        <v>9</v>
      </c>
      <c r="E4714" s="7">
        <v>197</v>
      </c>
      <c r="F4714" s="7">
        <v>27.3</v>
      </c>
      <c r="G4714" s="7">
        <v>446</v>
      </c>
      <c r="H4714" s="7">
        <f t="shared" si="657"/>
        <v>7</v>
      </c>
      <c r="I4714" s="16">
        <f t="shared" si="658"/>
        <v>45123</v>
      </c>
      <c r="J4714" s="17">
        <v>0.70809999999999995</v>
      </c>
      <c r="K4714" s="18">
        <f>G4714*结论【关键目标】!C$27*0.7735*0.001</f>
        <v>41.39772</v>
      </c>
      <c r="L4714" s="5">
        <v>0</v>
      </c>
      <c r="M4714" s="5">
        <f>ABS(IF(L4714&lt;=0,L4714/耗电量关键数据!$B$6/1000,L4714/耗电量关键数据!$B$5/1000))</f>
        <v>0</v>
      </c>
      <c r="N4714" s="19">
        <f>耗电量关键数据!$B$14</f>
        <v>1.1688450000000001</v>
      </c>
      <c r="O4714" s="19">
        <f>耗电量关键数据!$B$15</f>
        <v>0.37403039999999999</v>
      </c>
      <c r="P4714" s="19">
        <f t="shared" si="659"/>
        <v>1.5428754000000002</v>
      </c>
      <c r="Q4714" s="19">
        <f t="shared" si="663"/>
        <v>0</v>
      </c>
      <c r="R4714" s="20">
        <f t="shared" si="660"/>
        <v>41.39772</v>
      </c>
      <c r="S4714" s="20">
        <f t="shared" si="664"/>
        <v>0</v>
      </c>
      <c r="T4714" s="20">
        <f>IF((T4713+R4714)&lt;0,0,IF((T4713+R4714)&gt;结论【关键目标】!C$28,结论【关键目标】!C$28,T4713+R4714))</f>
        <v>22</v>
      </c>
      <c r="U4714" s="19">
        <f>IF((T4713+R4714)&lt;结论【关键目标】!$C$28,0,(发电量计算【计算逻辑页】!R4714+发电量计算【计算逻辑页】!T4713-结论【关键目标】!$C$28))</f>
        <v>41.39772</v>
      </c>
      <c r="V4714" s="5">
        <f t="shared" si="661"/>
        <v>14.489201999999999</v>
      </c>
      <c r="W4714" s="5">
        <f t="shared" si="662"/>
        <v>1.0925100707400002</v>
      </c>
      <c r="X4714" s="5">
        <f t="shared" si="665"/>
        <v>0</v>
      </c>
    </row>
    <row r="4715" spans="1:24" x14ac:dyDescent="0.15">
      <c r="A4715" s="7">
        <v>4714</v>
      </c>
      <c r="B4715" s="7">
        <v>7</v>
      </c>
      <c r="C4715" s="7">
        <v>16</v>
      </c>
      <c r="D4715" s="7">
        <v>10</v>
      </c>
      <c r="E4715" s="7">
        <v>197</v>
      </c>
      <c r="F4715" s="7">
        <v>27</v>
      </c>
      <c r="G4715" s="7">
        <v>447.9</v>
      </c>
      <c r="H4715" s="7">
        <f t="shared" si="657"/>
        <v>7</v>
      </c>
      <c r="I4715" s="16">
        <f t="shared" si="658"/>
        <v>45123</v>
      </c>
      <c r="J4715" s="17">
        <v>0.70809999999999995</v>
      </c>
      <c r="K4715" s="18">
        <f>G4715*结论【关键目标】!C$27*0.7735*0.001</f>
        <v>41.574078</v>
      </c>
      <c r="L4715" s="5">
        <v>0</v>
      </c>
      <c r="M4715" s="5">
        <f>ABS(IF(L4715&lt;=0,L4715/耗电量关键数据!$B$6/1000,L4715/耗电量关键数据!$B$5/1000))</f>
        <v>0</v>
      </c>
      <c r="N4715" s="19">
        <f>耗电量关键数据!$B$14</f>
        <v>1.1688450000000001</v>
      </c>
      <c r="O4715" s="19">
        <f>耗电量关键数据!$B$15</f>
        <v>0.37403039999999999</v>
      </c>
      <c r="P4715" s="19">
        <f t="shared" si="659"/>
        <v>1.5428754000000002</v>
      </c>
      <c r="Q4715" s="19">
        <f t="shared" si="663"/>
        <v>0</v>
      </c>
      <c r="R4715" s="20">
        <f t="shared" si="660"/>
        <v>41.574078</v>
      </c>
      <c r="S4715" s="20">
        <f t="shared" si="664"/>
        <v>0</v>
      </c>
      <c r="T4715" s="20">
        <f>IF((T4714+R4715)&lt;0,0,IF((T4714+R4715)&gt;结论【关键目标】!C$28,结论【关键目标】!C$28,T4714+R4715))</f>
        <v>22</v>
      </c>
      <c r="U4715" s="19">
        <f>IF((T4714+R4715)&lt;结论【关键目标】!$C$28,0,(发电量计算【计算逻辑页】!R4715+发电量计算【计算逻辑页】!T4714-结论【关键目标】!$C$28))</f>
        <v>41.574078</v>
      </c>
      <c r="V4715" s="5">
        <f t="shared" si="661"/>
        <v>14.5509273</v>
      </c>
      <c r="W4715" s="5">
        <f t="shared" si="662"/>
        <v>1.0925100707400002</v>
      </c>
      <c r="X4715" s="5">
        <f t="shared" si="665"/>
        <v>0</v>
      </c>
    </row>
    <row r="4716" spans="1:24" x14ac:dyDescent="0.15">
      <c r="A4716" s="7">
        <v>4715</v>
      </c>
      <c r="B4716" s="7">
        <v>7</v>
      </c>
      <c r="C4716" s="7">
        <v>16</v>
      </c>
      <c r="D4716" s="7">
        <v>11</v>
      </c>
      <c r="E4716" s="7">
        <v>197</v>
      </c>
      <c r="F4716" s="7">
        <v>28</v>
      </c>
      <c r="G4716" s="7">
        <v>570.20000000000005</v>
      </c>
      <c r="H4716" s="7">
        <f t="shared" si="657"/>
        <v>7</v>
      </c>
      <c r="I4716" s="16">
        <f t="shared" si="658"/>
        <v>45123</v>
      </c>
      <c r="J4716" s="24">
        <v>1.3551</v>
      </c>
      <c r="K4716" s="18">
        <f>G4716*结论【关键目标】!C$27*0.7735*0.001</f>
        <v>52.925964</v>
      </c>
      <c r="L4716" s="5">
        <v>0</v>
      </c>
      <c r="M4716" s="5">
        <f>ABS(IF(L4716&lt;=0,L4716/耗电量关键数据!$B$6/1000,L4716/耗电量关键数据!$B$5/1000))</f>
        <v>0</v>
      </c>
      <c r="N4716" s="19">
        <f>耗电量关键数据!$B$14</f>
        <v>1.1688450000000001</v>
      </c>
      <c r="O4716" s="19">
        <f>耗电量关键数据!$B$15</f>
        <v>0.37403039999999999</v>
      </c>
      <c r="P4716" s="19">
        <f t="shared" si="659"/>
        <v>1.5428754000000002</v>
      </c>
      <c r="Q4716" s="19">
        <f t="shared" si="663"/>
        <v>1.5428754000000002</v>
      </c>
      <c r="R4716" s="20">
        <f t="shared" si="660"/>
        <v>51.383088600000001</v>
      </c>
      <c r="S4716" s="20">
        <f t="shared" si="664"/>
        <v>0</v>
      </c>
      <c r="T4716" s="20">
        <f>IF((T4715+R4716)&lt;0,0,IF((T4715+R4716)&gt;结论【关键目标】!C$28,结论【关键目标】!C$28,T4715+R4716))</f>
        <v>22</v>
      </c>
      <c r="U4716" s="19">
        <f>IF((T4715+R4716)&lt;结论【关键目标】!$C$28,0,(发电量计算【计算逻辑页】!R4716+发电量计算【计算逻辑页】!T4715-结论【关键目标】!$C$28))</f>
        <v>51.383088600000008</v>
      </c>
      <c r="V4716" s="5">
        <f t="shared" si="661"/>
        <v>17.984081010000001</v>
      </c>
      <c r="W4716" s="5">
        <f t="shared" si="662"/>
        <v>2.0907504545400002</v>
      </c>
      <c r="X4716" s="5">
        <f t="shared" si="665"/>
        <v>0</v>
      </c>
    </row>
    <row r="4717" spans="1:24" x14ac:dyDescent="0.15">
      <c r="A4717" s="7">
        <v>4716</v>
      </c>
      <c r="B4717" s="7">
        <v>7</v>
      </c>
      <c r="C4717" s="7">
        <v>16</v>
      </c>
      <c r="D4717" s="7">
        <v>12</v>
      </c>
      <c r="E4717" s="7">
        <v>197</v>
      </c>
      <c r="F4717" s="7">
        <v>29.5</v>
      </c>
      <c r="G4717" s="7">
        <v>639.1</v>
      </c>
      <c r="H4717" s="7">
        <f t="shared" si="657"/>
        <v>7</v>
      </c>
      <c r="I4717" s="16">
        <f t="shared" si="658"/>
        <v>45123</v>
      </c>
      <c r="J4717" s="24">
        <v>1.3551</v>
      </c>
      <c r="K4717" s="18">
        <f>G4717*结论【关键目标】!C$27*0.7735*0.001</f>
        <v>59.321261999999997</v>
      </c>
      <c r="L4717" s="5">
        <v>0</v>
      </c>
      <c r="M4717" s="5">
        <f>ABS(IF(L4717&lt;=0,L4717/耗电量关键数据!$B$6/1000,L4717/耗电量关键数据!$B$5/1000))</f>
        <v>0</v>
      </c>
      <c r="N4717" s="19">
        <f>耗电量关键数据!$B$14</f>
        <v>1.1688450000000001</v>
      </c>
      <c r="O4717" s="19">
        <f>耗电量关键数据!$B$15</f>
        <v>0.37403039999999999</v>
      </c>
      <c r="P4717" s="19">
        <f t="shared" si="659"/>
        <v>1.5428754000000002</v>
      </c>
      <c r="Q4717" s="19">
        <f t="shared" si="663"/>
        <v>1.5428754000000002</v>
      </c>
      <c r="R4717" s="20">
        <f t="shared" si="660"/>
        <v>57.778386599999997</v>
      </c>
      <c r="S4717" s="20">
        <f t="shared" si="664"/>
        <v>0</v>
      </c>
      <c r="T4717" s="20">
        <f>IF((T4716+R4717)&lt;0,0,IF((T4716+R4717)&gt;结论【关键目标】!C$28,结论【关键目标】!C$28,T4716+R4717))</f>
        <v>22</v>
      </c>
      <c r="U4717" s="19">
        <f>IF((T4716+R4717)&lt;结论【关键目标】!$C$28,0,(发电量计算【计算逻辑页】!R4717+发电量计算【计算逻辑页】!T4716-结论【关键目标】!$C$28))</f>
        <v>57.778386600000005</v>
      </c>
      <c r="V4717" s="5">
        <f t="shared" si="661"/>
        <v>20.222435310000002</v>
      </c>
      <c r="W4717" s="5">
        <f t="shared" si="662"/>
        <v>2.0907504545400002</v>
      </c>
      <c r="X4717" s="5">
        <f t="shared" si="665"/>
        <v>0</v>
      </c>
    </row>
    <row r="4718" spans="1:24" x14ac:dyDescent="0.15">
      <c r="A4718" s="7">
        <v>4717</v>
      </c>
      <c r="B4718" s="7">
        <v>7</v>
      </c>
      <c r="C4718" s="7">
        <v>16</v>
      </c>
      <c r="D4718" s="7">
        <v>13</v>
      </c>
      <c r="E4718" s="7">
        <v>197</v>
      </c>
      <c r="F4718" s="7">
        <v>31</v>
      </c>
      <c r="G4718" s="7">
        <v>657.3</v>
      </c>
      <c r="H4718" s="7">
        <f t="shared" si="657"/>
        <v>7</v>
      </c>
      <c r="I4718" s="16">
        <f t="shared" si="658"/>
        <v>45123</v>
      </c>
      <c r="J4718" s="17">
        <v>1.2267999999999999</v>
      </c>
      <c r="K4718" s="18">
        <f>G4718*结论【关键目标】!C$27*0.7735*0.001</f>
        <v>61.010585999999996</v>
      </c>
      <c r="L4718" s="5">
        <v>0</v>
      </c>
      <c r="M4718" s="5">
        <f>ABS(IF(L4718&lt;=0,L4718/耗电量关键数据!$B$6/1000,L4718/耗电量关键数据!$B$5/1000))</f>
        <v>0</v>
      </c>
      <c r="N4718" s="19">
        <f>耗电量关键数据!$B$14</f>
        <v>1.1688450000000001</v>
      </c>
      <c r="O4718" s="19">
        <f>耗电量关键数据!$B$15</f>
        <v>0.37403039999999999</v>
      </c>
      <c r="P4718" s="19">
        <f t="shared" si="659"/>
        <v>1.5428754000000002</v>
      </c>
      <c r="Q4718" s="19">
        <f t="shared" si="663"/>
        <v>1.5428754000000002</v>
      </c>
      <c r="R4718" s="20">
        <f t="shared" si="660"/>
        <v>59.467710599999997</v>
      </c>
      <c r="S4718" s="20">
        <f t="shared" si="664"/>
        <v>0</v>
      </c>
      <c r="T4718" s="20">
        <f>IF((T4717+R4718)&lt;0,0,IF((T4717+R4718)&gt;结论【关键目标】!C$28,结论【关键目标】!C$28,T4717+R4718))</f>
        <v>22</v>
      </c>
      <c r="U4718" s="19">
        <f>IF((T4717+R4718)&lt;结论【关键目标】!$C$28,0,(发电量计算【计算逻辑页】!R4718+发电量计算【计算逻辑页】!T4717-结论【关键目标】!$C$28))</f>
        <v>59.467710600000004</v>
      </c>
      <c r="V4718" s="5">
        <f t="shared" si="661"/>
        <v>20.813698710000001</v>
      </c>
      <c r="W4718" s="5">
        <f t="shared" si="662"/>
        <v>1.89279954072</v>
      </c>
      <c r="X4718" s="5">
        <f t="shared" si="665"/>
        <v>0</v>
      </c>
    </row>
    <row r="4719" spans="1:24" x14ac:dyDescent="0.15">
      <c r="A4719" s="7">
        <v>4718</v>
      </c>
      <c r="B4719" s="7">
        <v>7</v>
      </c>
      <c r="C4719" s="7">
        <v>16</v>
      </c>
      <c r="D4719" s="7">
        <v>14</v>
      </c>
      <c r="E4719" s="7">
        <v>197</v>
      </c>
      <c r="F4719" s="7">
        <v>31</v>
      </c>
      <c r="G4719" s="7">
        <v>566.70000000000005</v>
      </c>
      <c r="H4719" s="7">
        <f t="shared" si="657"/>
        <v>7</v>
      </c>
      <c r="I4719" s="16">
        <f t="shared" si="658"/>
        <v>45123</v>
      </c>
      <c r="J4719" s="17">
        <v>1.2267999999999999</v>
      </c>
      <c r="K4719" s="18">
        <f>G4719*结论【关键目标】!C$27*0.7735*0.001</f>
        <v>52.601093999999996</v>
      </c>
      <c r="L4719" s="5">
        <v>0</v>
      </c>
      <c r="M4719" s="5">
        <f>ABS(IF(L4719&lt;=0,L4719/耗电量关键数据!$B$6/1000,L4719/耗电量关键数据!$B$5/1000))</f>
        <v>0</v>
      </c>
      <c r="N4719" s="19">
        <f>耗电量关键数据!$B$14</f>
        <v>1.1688450000000001</v>
      </c>
      <c r="O4719" s="19">
        <f>耗电量关键数据!$B$15</f>
        <v>0.37403039999999999</v>
      </c>
      <c r="P4719" s="19">
        <f t="shared" si="659"/>
        <v>1.5428754000000002</v>
      </c>
      <c r="Q4719" s="19">
        <f t="shared" si="663"/>
        <v>1.5428754000000002</v>
      </c>
      <c r="R4719" s="20">
        <f t="shared" si="660"/>
        <v>51.058218599999996</v>
      </c>
      <c r="S4719" s="20">
        <f t="shared" si="664"/>
        <v>0</v>
      </c>
      <c r="T4719" s="20">
        <f>IF((T4718+R4719)&lt;0,0,IF((T4718+R4719)&gt;结论【关键目标】!C$28,结论【关键目标】!C$28,T4718+R4719))</f>
        <v>22</v>
      </c>
      <c r="U4719" s="19">
        <f>IF((T4718+R4719)&lt;结论【关键目标】!$C$28,0,(发电量计算【计算逻辑页】!R4719+发电量计算【计算逻辑页】!T4718-结论【关键目标】!$C$28))</f>
        <v>51.058218600000004</v>
      </c>
      <c r="V4719" s="5">
        <f t="shared" si="661"/>
        <v>17.87037651</v>
      </c>
      <c r="W4719" s="5">
        <f t="shared" si="662"/>
        <v>1.89279954072</v>
      </c>
      <c r="X4719" s="5">
        <f t="shared" si="665"/>
        <v>0</v>
      </c>
    </row>
    <row r="4720" spans="1:24" x14ac:dyDescent="0.15">
      <c r="A4720" s="7">
        <v>4719</v>
      </c>
      <c r="B4720" s="7">
        <v>7</v>
      </c>
      <c r="C4720" s="7">
        <v>16</v>
      </c>
      <c r="D4720" s="7">
        <v>15</v>
      </c>
      <c r="E4720" s="7">
        <v>197</v>
      </c>
      <c r="F4720" s="7">
        <v>30.6</v>
      </c>
      <c r="G4720" s="7">
        <v>464.9</v>
      </c>
      <c r="H4720" s="7">
        <f t="shared" si="657"/>
        <v>7</v>
      </c>
      <c r="I4720" s="16">
        <f t="shared" si="658"/>
        <v>45123</v>
      </c>
      <c r="J4720" s="17">
        <v>1.2267999999999999</v>
      </c>
      <c r="K4720" s="18">
        <f>G4720*结论【关键目标】!C$27*0.7735*0.001</f>
        <v>43.152017999999998</v>
      </c>
      <c r="L4720" s="5">
        <v>0</v>
      </c>
      <c r="M4720" s="5">
        <f>ABS(IF(L4720&lt;=0,L4720/耗电量关键数据!$B$6/1000,L4720/耗电量关键数据!$B$5/1000))</f>
        <v>0</v>
      </c>
      <c r="N4720" s="19">
        <f>耗电量关键数据!$B$14</f>
        <v>1.1688450000000001</v>
      </c>
      <c r="O4720" s="19">
        <f>耗电量关键数据!$B$15</f>
        <v>0.37403039999999999</v>
      </c>
      <c r="P4720" s="19">
        <f t="shared" si="659"/>
        <v>1.5428754000000002</v>
      </c>
      <c r="Q4720" s="19">
        <f t="shared" si="663"/>
        <v>1.5428754000000002</v>
      </c>
      <c r="R4720" s="20">
        <f t="shared" si="660"/>
        <v>41.609142599999998</v>
      </c>
      <c r="S4720" s="20">
        <f t="shared" si="664"/>
        <v>0</v>
      </c>
      <c r="T4720" s="20">
        <f>IF((T4719+R4720)&lt;0,0,IF((T4719+R4720)&gt;结论【关键目标】!C$28,结论【关键目标】!C$28,T4719+R4720))</f>
        <v>22</v>
      </c>
      <c r="U4720" s="19">
        <f>IF((T4719+R4720)&lt;结论【关键目标】!$C$28,0,(发电量计算【计算逻辑页】!R4720+发电量计算【计算逻辑页】!T4719-结论【关键目标】!$C$28))</f>
        <v>41.609142599999998</v>
      </c>
      <c r="V4720" s="5">
        <f t="shared" si="661"/>
        <v>14.563199909999998</v>
      </c>
      <c r="W4720" s="5">
        <f t="shared" si="662"/>
        <v>1.89279954072</v>
      </c>
      <c r="X4720" s="5">
        <f t="shared" si="665"/>
        <v>0</v>
      </c>
    </row>
    <row r="4721" spans="1:24" x14ac:dyDescent="0.15">
      <c r="A4721" s="7">
        <v>4720</v>
      </c>
      <c r="B4721" s="7">
        <v>7</v>
      </c>
      <c r="C4721" s="7">
        <v>16</v>
      </c>
      <c r="D4721" s="7">
        <v>16</v>
      </c>
      <c r="E4721" s="7">
        <v>197</v>
      </c>
      <c r="F4721" s="7">
        <v>31</v>
      </c>
      <c r="G4721" s="7">
        <v>309</v>
      </c>
      <c r="H4721" s="7">
        <f t="shared" si="657"/>
        <v>7</v>
      </c>
      <c r="I4721" s="16">
        <f t="shared" si="658"/>
        <v>45123</v>
      </c>
      <c r="J4721" s="24">
        <v>1.3551</v>
      </c>
      <c r="K4721" s="18">
        <f>G4721*结论【关键目标】!C$27*0.7735*0.001</f>
        <v>28.681379999999997</v>
      </c>
      <c r="L4721" s="5">
        <v>0</v>
      </c>
      <c r="M4721" s="5">
        <f>ABS(IF(L4721&lt;=0,L4721/耗电量关键数据!$B$6/1000,L4721/耗电量关键数据!$B$5/1000))</f>
        <v>0</v>
      </c>
      <c r="N4721" s="19">
        <f>耗电量关键数据!$B$14</f>
        <v>1.1688450000000001</v>
      </c>
      <c r="O4721" s="19">
        <f>耗电量关键数据!$B$15</f>
        <v>0.37403039999999999</v>
      </c>
      <c r="P4721" s="19">
        <f t="shared" si="659"/>
        <v>1.5428754000000002</v>
      </c>
      <c r="Q4721" s="19">
        <f t="shared" si="663"/>
        <v>1.5428754000000002</v>
      </c>
      <c r="R4721" s="20">
        <f t="shared" si="660"/>
        <v>27.138504599999997</v>
      </c>
      <c r="S4721" s="20">
        <f t="shared" si="664"/>
        <v>0</v>
      </c>
      <c r="T4721" s="20">
        <f>IF((T4720+R4721)&lt;0,0,IF((T4720+R4721)&gt;结论【关键目标】!C$28,结论【关键目标】!C$28,T4720+R4721))</f>
        <v>22</v>
      </c>
      <c r="U4721" s="19">
        <f>IF((T4720+R4721)&lt;结论【关键目标】!$C$28,0,(发电量计算【计算逻辑页】!R4721+发电量计算【计算逻辑页】!T4720-结论【关键目标】!$C$28))</f>
        <v>27.138504599999997</v>
      </c>
      <c r="V4721" s="5">
        <f t="shared" si="661"/>
        <v>9.4984766099999991</v>
      </c>
      <c r="W4721" s="5">
        <f t="shared" si="662"/>
        <v>2.0907504545400002</v>
      </c>
      <c r="X4721" s="5">
        <f t="shared" si="665"/>
        <v>0</v>
      </c>
    </row>
    <row r="4722" spans="1:24" x14ac:dyDescent="0.15">
      <c r="A4722" s="7">
        <v>4721</v>
      </c>
      <c r="B4722" s="7">
        <v>7</v>
      </c>
      <c r="C4722" s="7">
        <v>16</v>
      </c>
      <c r="D4722" s="7">
        <v>17</v>
      </c>
      <c r="E4722" s="7">
        <v>197</v>
      </c>
      <c r="F4722" s="7">
        <v>31</v>
      </c>
      <c r="G4722" s="7">
        <v>196.3</v>
      </c>
      <c r="H4722" s="7">
        <f t="shared" si="657"/>
        <v>7</v>
      </c>
      <c r="I4722" s="16">
        <f t="shared" si="658"/>
        <v>45123</v>
      </c>
      <c r="J4722" s="17">
        <v>0.70809999999999995</v>
      </c>
      <c r="K4722" s="18">
        <f>G4722*结论【关键目标】!C$27*0.7735*0.001</f>
        <v>18.220565999999998</v>
      </c>
      <c r="L4722" s="5">
        <v>0</v>
      </c>
      <c r="M4722" s="5">
        <f>ABS(IF(L4722&lt;=0,L4722/耗电量关键数据!$B$6/1000,L4722/耗电量关键数据!$B$5/1000))</f>
        <v>0</v>
      </c>
      <c r="N4722" s="19">
        <f>耗电量关键数据!$B$14</f>
        <v>1.1688450000000001</v>
      </c>
      <c r="O4722" s="19">
        <f>耗电量关键数据!$B$15</f>
        <v>0.37403039999999999</v>
      </c>
      <c r="P4722" s="19">
        <f t="shared" si="659"/>
        <v>1.5428754000000002</v>
      </c>
      <c r="Q4722" s="19">
        <f t="shared" si="663"/>
        <v>0</v>
      </c>
      <c r="R4722" s="20">
        <f t="shared" si="660"/>
        <v>18.220565999999998</v>
      </c>
      <c r="S4722" s="20">
        <f t="shared" si="664"/>
        <v>0</v>
      </c>
      <c r="T4722" s="20">
        <f>IF((T4721+R4722)&lt;0,0,IF((T4721+R4722)&gt;结论【关键目标】!C$28,结论【关键目标】!C$28,T4721+R4722))</f>
        <v>22</v>
      </c>
      <c r="U4722" s="19">
        <f>IF((T4721+R4722)&lt;结论【关键目标】!$C$28,0,(发电量计算【计算逻辑页】!R4722+发电量计算【计算逻辑页】!T4721-结论【关键目标】!$C$28))</f>
        <v>18.220565999999998</v>
      </c>
      <c r="V4722" s="5">
        <f t="shared" si="661"/>
        <v>6.3771980999999993</v>
      </c>
      <c r="W4722" s="5">
        <f t="shared" si="662"/>
        <v>1.0925100707400002</v>
      </c>
      <c r="X4722" s="5">
        <f t="shared" si="665"/>
        <v>0</v>
      </c>
    </row>
    <row r="4723" spans="1:24" x14ac:dyDescent="0.15">
      <c r="A4723" s="7">
        <v>4722</v>
      </c>
      <c r="B4723" s="7">
        <v>7</v>
      </c>
      <c r="C4723" s="7">
        <v>16</v>
      </c>
      <c r="D4723" s="7">
        <v>18</v>
      </c>
      <c r="E4723" s="7">
        <v>197</v>
      </c>
      <c r="F4723" s="7">
        <v>30.9</v>
      </c>
      <c r="G4723" s="7">
        <v>90.3</v>
      </c>
      <c r="H4723" s="7">
        <f t="shared" si="657"/>
        <v>7</v>
      </c>
      <c r="I4723" s="16">
        <f t="shared" si="658"/>
        <v>45123</v>
      </c>
      <c r="J4723" s="17">
        <v>0.70809999999999995</v>
      </c>
      <c r="K4723" s="18">
        <f>G4723*结论【关键目标】!C$27*0.7735*0.001</f>
        <v>8.3816459999999982</v>
      </c>
      <c r="L4723" s="5">
        <v>0</v>
      </c>
      <c r="M4723" s="5">
        <f>ABS(IF(L4723&lt;=0,L4723/耗电量关键数据!$B$6/1000,L4723/耗电量关键数据!$B$5/1000))</f>
        <v>0</v>
      </c>
      <c r="N4723" s="19">
        <f>耗电量关键数据!$B$14</f>
        <v>1.1688450000000001</v>
      </c>
      <c r="O4723" s="19">
        <f>耗电量关键数据!$B$15</f>
        <v>0.37403039999999999</v>
      </c>
      <c r="P4723" s="19">
        <f t="shared" si="659"/>
        <v>1.5428754000000002</v>
      </c>
      <c r="Q4723" s="19">
        <f t="shared" si="663"/>
        <v>0</v>
      </c>
      <c r="R4723" s="20">
        <f t="shared" si="660"/>
        <v>8.3816459999999982</v>
      </c>
      <c r="S4723" s="20">
        <f t="shared" si="664"/>
        <v>0</v>
      </c>
      <c r="T4723" s="20">
        <f>IF((T4722+R4723)&lt;0,0,IF((T4722+R4723)&gt;结论【关键目标】!C$28,结论【关键目标】!C$28,T4722+R4723))</f>
        <v>22</v>
      </c>
      <c r="U4723" s="19">
        <f>IF((T4722+R4723)&lt;结论【关键目标】!$C$28,0,(发电量计算【计算逻辑页】!R4723+发电量计算【计算逻辑页】!T4722-结论【关键目标】!$C$28))</f>
        <v>8.3816459999999964</v>
      </c>
      <c r="V4723" s="5">
        <f t="shared" si="661"/>
        <v>2.9335760999999985</v>
      </c>
      <c r="W4723" s="5">
        <f t="shared" si="662"/>
        <v>1.0925100707400002</v>
      </c>
      <c r="X4723" s="5">
        <f t="shared" si="665"/>
        <v>0</v>
      </c>
    </row>
    <row r="4724" spans="1:24" x14ac:dyDescent="0.15">
      <c r="A4724" s="7">
        <v>4723</v>
      </c>
      <c r="B4724" s="7">
        <v>7</v>
      </c>
      <c r="C4724" s="7">
        <v>16</v>
      </c>
      <c r="D4724" s="7">
        <v>19</v>
      </c>
      <c r="E4724" s="7">
        <v>197</v>
      </c>
      <c r="F4724" s="7">
        <v>30</v>
      </c>
      <c r="G4724" s="7">
        <v>0</v>
      </c>
      <c r="H4724" s="7">
        <f t="shared" si="657"/>
        <v>7</v>
      </c>
      <c r="I4724" s="16">
        <f t="shared" si="658"/>
        <v>45123</v>
      </c>
      <c r="J4724" s="17">
        <v>1.2267999999999999</v>
      </c>
      <c r="K4724" s="18">
        <f>G4724*结论【关键目标】!C$27*0.7735*0.001</f>
        <v>0</v>
      </c>
      <c r="L4724" s="5">
        <v>0</v>
      </c>
      <c r="M4724" s="5">
        <f>ABS(IF(L4724&lt;=0,L4724/耗电量关键数据!$B$6/1000,L4724/耗电量关键数据!$B$5/1000))</f>
        <v>0</v>
      </c>
      <c r="N4724" s="19">
        <f>耗电量关键数据!$B$14</f>
        <v>1.1688450000000001</v>
      </c>
      <c r="O4724" s="19">
        <f>耗电量关键数据!$B$15</f>
        <v>0.37403039999999999</v>
      </c>
      <c r="P4724" s="19">
        <f t="shared" si="659"/>
        <v>1.5428754000000002</v>
      </c>
      <c r="Q4724" s="19">
        <f t="shared" si="663"/>
        <v>1.5428754000000002</v>
      </c>
      <c r="R4724" s="20">
        <f t="shared" si="660"/>
        <v>-1.5428754000000002</v>
      </c>
      <c r="S4724" s="20">
        <f t="shared" si="664"/>
        <v>1.5428754000000002</v>
      </c>
      <c r="T4724" s="20">
        <f>IF((T4723+R4724)&lt;0,0,IF((T4723+R4724)&gt;结论【关键目标】!C$28,结论【关键目标】!C$28,T4723+R4724))</f>
        <v>20.4571246</v>
      </c>
      <c r="U4724" s="19">
        <f>IF((T4723+R4724)&lt;结论【关键目标】!$C$28,0,(发电量计算【计算逻辑页】!R4724+发电量计算【计算逻辑页】!T4723-结论【关键目标】!$C$28))</f>
        <v>0</v>
      </c>
      <c r="V4724" s="5">
        <f t="shared" si="661"/>
        <v>0</v>
      </c>
      <c r="W4724" s="5">
        <f t="shared" si="662"/>
        <v>0</v>
      </c>
      <c r="X4724" s="5">
        <f t="shared" si="665"/>
        <v>1.3527931507200002</v>
      </c>
    </row>
    <row r="4725" spans="1:24" x14ac:dyDescent="0.15">
      <c r="A4725" s="7">
        <v>4724</v>
      </c>
      <c r="B4725" s="7">
        <v>7</v>
      </c>
      <c r="C4725" s="7">
        <v>16</v>
      </c>
      <c r="D4725" s="7">
        <v>20</v>
      </c>
      <c r="E4725" s="7">
        <v>197</v>
      </c>
      <c r="F4725" s="7">
        <v>29</v>
      </c>
      <c r="G4725" s="7">
        <v>0</v>
      </c>
      <c r="H4725" s="7">
        <f t="shared" si="657"/>
        <v>7</v>
      </c>
      <c r="I4725" s="16">
        <f t="shared" si="658"/>
        <v>45123</v>
      </c>
      <c r="J4725" s="17">
        <v>1.2267999999999999</v>
      </c>
      <c r="K4725" s="18">
        <f>G4725*结论【关键目标】!C$27*0.7735*0.001</f>
        <v>0</v>
      </c>
      <c r="L4725" s="5">
        <v>0</v>
      </c>
      <c r="M4725" s="5">
        <f>ABS(IF(L4725&lt;=0,L4725/耗电量关键数据!$B$6/1000,L4725/耗电量关键数据!$B$5/1000))</f>
        <v>0</v>
      </c>
      <c r="N4725" s="19">
        <f>耗电量关键数据!$B$14</f>
        <v>1.1688450000000001</v>
      </c>
      <c r="O4725" s="19">
        <f>耗电量关键数据!$B$15</f>
        <v>0.37403039999999999</v>
      </c>
      <c r="P4725" s="19">
        <f t="shared" si="659"/>
        <v>1.5428754000000002</v>
      </c>
      <c r="Q4725" s="19">
        <f t="shared" si="663"/>
        <v>1.5428754000000002</v>
      </c>
      <c r="R4725" s="20">
        <f t="shared" si="660"/>
        <v>-1.5428754000000002</v>
      </c>
      <c r="S4725" s="20">
        <f t="shared" si="664"/>
        <v>1.5428754000000002</v>
      </c>
      <c r="T4725" s="20">
        <f>IF((T4724+R4725)&lt;0,0,IF((T4724+R4725)&gt;结论【关键目标】!C$28,结论【关键目标】!C$28,T4724+R4725))</f>
        <v>18.9142492</v>
      </c>
      <c r="U4725" s="19">
        <f>IF((T4724+R4725)&lt;结论【关键目标】!$C$28,0,(发电量计算【计算逻辑页】!R4725+发电量计算【计算逻辑页】!T4724-结论【关键目标】!$C$28))</f>
        <v>0</v>
      </c>
      <c r="V4725" s="5">
        <f t="shared" si="661"/>
        <v>0</v>
      </c>
      <c r="W4725" s="5">
        <f t="shared" si="662"/>
        <v>0</v>
      </c>
      <c r="X4725" s="5">
        <f t="shared" si="665"/>
        <v>1.3527931507200002</v>
      </c>
    </row>
    <row r="4726" spans="1:24" x14ac:dyDescent="0.15">
      <c r="A4726" s="7">
        <v>4725</v>
      </c>
      <c r="B4726" s="7">
        <v>7</v>
      </c>
      <c r="C4726" s="7">
        <v>16</v>
      </c>
      <c r="D4726" s="7">
        <v>21</v>
      </c>
      <c r="E4726" s="7">
        <v>197</v>
      </c>
      <c r="F4726" s="7">
        <v>29.3</v>
      </c>
      <c r="G4726" s="7">
        <v>0</v>
      </c>
      <c r="H4726" s="7">
        <f t="shared" si="657"/>
        <v>7</v>
      </c>
      <c r="I4726" s="16">
        <f t="shared" si="658"/>
        <v>45123</v>
      </c>
      <c r="J4726" s="17">
        <v>1.2267999999999999</v>
      </c>
      <c r="K4726" s="18">
        <f>G4726*结论【关键目标】!C$27*0.7735*0.001</f>
        <v>0</v>
      </c>
      <c r="L4726" s="5">
        <v>0</v>
      </c>
      <c r="M4726" s="5">
        <f>ABS(IF(L4726&lt;=0,L4726/耗电量关键数据!$B$6/1000,L4726/耗电量关键数据!$B$5/1000))</f>
        <v>0</v>
      </c>
      <c r="N4726" s="19">
        <f>耗电量关键数据!$B$14</f>
        <v>1.1688450000000001</v>
      </c>
      <c r="O4726" s="19">
        <f>耗电量关键数据!$B$15</f>
        <v>0.37403039999999999</v>
      </c>
      <c r="P4726" s="19">
        <f t="shared" si="659"/>
        <v>1.5428754000000002</v>
      </c>
      <c r="Q4726" s="19">
        <f t="shared" si="663"/>
        <v>1.5428754000000002</v>
      </c>
      <c r="R4726" s="20">
        <f t="shared" si="660"/>
        <v>-1.5428754000000002</v>
      </c>
      <c r="S4726" s="20">
        <f t="shared" si="664"/>
        <v>1.5428754000000002</v>
      </c>
      <c r="T4726" s="20">
        <f>IF((T4725+R4726)&lt;0,0,IF((T4725+R4726)&gt;结论【关键目标】!C$28,结论【关键目标】!C$28,T4725+R4726))</f>
        <v>17.371373800000001</v>
      </c>
      <c r="U4726" s="19">
        <f>IF((T4725+R4726)&lt;结论【关键目标】!$C$28,0,(发电量计算【计算逻辑页】!R4726+发电量计算【计算逻辑页】!T4725-结论【关键目标】!$C$28))</f>
        <v>0</v>
      </c>
      <c r="V4726" s="5">
        <f t="shared" si="661"/>
        <v>0</v>
      </c>
      <c r="W4726" s="5">
        <f t="shared" si="662"/>
        <v>0</v>
      </c>
      <c r="X4726" s="5">
        <f t="shared" si="665"/>
        <v>1.3527931507200002</v>
      </c>
    </row>
    <row r="4727" spans="1:24" x14ac:dyDescent="0.15">
      <c r="A4727" s="7">
        <v>4726</v>
      </c>
      <c r="B4727" s="7">
        <v>7</v>
      </c>
      <c r="C4727" s="7">
        <v>16</v>
      </c>
      <c r="D4727" s="7">
        <v>22</v>
      </c>
      <c r="E4727" s="7">
        <v>197</v>
      </c>
      <c r="F4727" s="7">
        <v>28</v>
      </c>
      <c r="G4727" s="7">
        <v>0</v>
      </c>
      <c r="H4727" s="7">
        <f t="shared" si="657"/>
        <v>7</v>
      </c>
      <c r="I4727" s="16">
        <f t="shared" si="658"/>
        <v>45123</v>
      </c>
      <c r="J4727" s="17">
        <v>0.70809999999999995</v>
      </c>
      <c r="K4727" s="18">
        <f>G4727*结论【关键目标】!C$27*0.7735*0.001</f>
        <v>0</v>
      </c>
      <c r="L4727" s="5">
        <v>0</v>
      </c>
      <c r="M4727" s="5">
        <f>ABS(IF(L4727&lt;=0,L4727/耗电量关键数据!$B$6/1000,L4727/耗电量关键数据!$B$5/1000))</f>
        <v>0</v>
      </c>
      <c r="N4727" s="19">
        <f>耗电量关键数据!$B$14</f>
        <v>1.1688450000000001</v>
      </c>
      <c r="O4727" s="19">
        <f>耗电量关键数据!$B$15</f>
        <v>0.37403039999999999</v>
      </c>
      <c r="P4727" s="19">
        <f t="shared" si="659"/>
        <v>1.5428754000000002</v>
      </c>
      <c r="Q4727" s="19">
        <f t="shared" si="663"/>
        <v>0</v>
      </c>
      <c r="R4727" s="20">
        <f t="shared" si="660"/>
        <v>0</v>
      </c>
      <c r="S4727" s="20">
        <f t="shared" si="664"/>
        <v>0</v>
      </c>
      <c r="T4727" s="20">
        <f>IF((T4726+R4727)&lt;0,0,IF((T4726+R4727)&gt;结论【关键目标】!C$28,结论【关键目标】!C$28,T4726+R4727))</f>
        <v>17.371373800000001</v>
      </c>
      <c r="U4727" s="19">
        <f>IF((T4726+R4727)&lt;结论【关键目标】!$C$28,0,(发电量计算【计算逻辑页】!R4727+发电量计算【计算逻辑页】!T4726-结论【关键目标】!$C$28))</f>
        <v>0</v>
      </c>
      <c r="V4727" s="5">
        <f t="shared" si="661"/>
        <v>0</v>
      </c>
      <c r="W4727" s="5">
        <f t="shared" si="662"/>
        <v>0</v>
      </c>
      <c r="X4727" s="5">
        <f t="shared" si="665"/>
        <v>0</v>
      </c>
    </row>
    <row r="4728" spans="1:24" x14ac:dyDescent="0.15">
      <c r="A4728" s="7">
        <v>4727</v>
      </c>
      <c r="B4728" s="7">
        <v>7</v>
      </c>
      <c r="C4728" s="7">
        <v>16</v>
      </c>
      <c r="D4728" s="7">
        <v>23</v>
      </c>
      <c r="E4728" s="7">
        <v>197</v>
      </c>
      <c r="F4728" s="7">
        <v>27</v>
      </c>
      <c r="G4728" s="7">
        <v>0</v>
      </c>
      <c r="H4728" s="7">
        <f t="shared" si="657"/>
        <v>7</v>
      </c>
      <c r="I4728" s="16">
        <f t="shared" si="658"/>
        <v>45123</v>
      </c>
      <c r="J4728" s="17">
        <v>0.70809999999999995</v>
      </c>
      <c r="K4728" s="18">
        <f>G4728*结论【关键目标】!C$27*0.7735*0.001</f>
        <v>0</v>
      </c>
      <c r="L4728" s="5">
        <v>0</v>
      </c>
      <c r="M4728" s="5">
        <f>ABS(IF(L4728&lt;=0,L4728/耗电量关键数据!$B$6/1000,L4728/耗电量关键数据!$B$5/1000))</f>
        <v>0</v>
      </c>
      <c r="N4728" s="19">
        <f>耗电量关键数据!$B$14</f>
        <v>1.1688450000000001</v>
      </c>
      <c r="O4728" s="19">
        <f>耗电量关键数据!$B$15</f>
        <v>0.37403039999999999</v>
      </c>
      <c r="P4728" s="19">
        <f t="shared" si="659"/>
        <v>1.5428754000000002</v>
      </c>
      <c r="Q4728" s="19">
        <f t="shared" si="663"/>
        <v>0</v>
      </c>
      <c r="R4728" s="20">
        <f t="shared" si="660"/>
        <v>0</v>
      </c>
      <c r="S4728" s="20">
        <f t="shared" si="664"/>
        <v>0</v>
      </c>
      <c r="T4728" s="20">
        <f>IF((T4727+R4728)&lt;0,0,IF((T4727+R4728)&gt;结论【关键目标】!C$28,结论【关键目标】!C$28,T4727+R4728))</f>
        <v>17.371373800000001</v>
      </c>
      <c r="U4728" s="19">
        <f>IF((T4727+R4728)&lt;结论【关键目标】!$C$28,0,(发电量计算【计算逻辑页】!R4728+发电量计算【计算逻辑页】!T4727-结论【关键目标】!$C$28))</f>
        <v>0</v>
      </c>
      <c r="V4728" s="5">
        <f t="shared" si="661"/>
        <v>0</v>
      </c>
      <c r="W4728" s="5">
        <f t="shared" si="662"/>
        <v>0</v>
      </c>
      <c r="X4728" s="5">
        <f t="shared" si="665"/>
        <v>0</v>
      </c>
    </row>
    <row r="4729" spans="1:24" x14ac:dyDescent="0.15">
      <c r="A4729" s="7">
        <v>4728</v>
      </c>
      <c r="B4729" s="7">
        <v>7</v>
      </c>
      <c r="C4729" s="7">
        <v>16</v>
      </c>
      <c r="D4729" s="7">
        <v>24</v>
      </c>
      <c r="E4729" s="7">
        <v>197</v>
      </c>
      <c r="F4729" s="7">
        <v>26.3</v>
      </c>
      <c r="G4729" s="7">
        <v>0</v>
      </c>
      <c r="H4729" s="7">
        <f t="shared" si="657"/>
        <v>7</v>
      </c>
      <c r="I4729" s="16">
        <f t="shared" si="658"/>
        <v>45123</v>
      </c>
      <c r="J4729" s="17">
        <v>0.2407</v>
      </c>
      <c r="K4729" s="18">
        <f>G4729*结论【关键目标】!C$27*0.7735*0.001</f>
        <v>0</v>
      </c>
      <c r="L4729" s="5">
        <v>0</v>
      </c>
      <c r="M4729" s="5">
        <f>ABS(IF(L4729&lt;=0,L4729/耗电量关键数据!$B$6/1000,L4729/耗电量关键数据!$B$5/1000))</f>
        <v>0</v>
      </c>
      <c r="N4729" s="19">
        <f>耗电量关键数据!$B$14</f>
        <v>1.1688450000000001</v>
      </c>
      <c r="O4729" s="19">
        <f>耗电量关键数据!$B$15</f>
        <v>0.37403039999999999</v>
      </c>
      <c r="P4729" s="19">
        <f t="shared" si="659"/>
        <v>1.5428754000000002</v>
      </c>
      <c r="Q4729" s="19">
        <f t="shared" si="663"/>
        <v>0</v>
      </c>
      <c r="R4729" s="20">
        <f t="shared" si="660"/>
        <v>0</v>
      </c>
      <c r="S4729" s="20">
        <f t="shared" si="664"/>
        <v>0</v>
      </c>
      <c r="T4729" s="20">
        <f>IF((T4728+R4729)&lt;0,0,IF((T4728+R4729)&gt;结论【关键目标】!C$28,结论【关键目标】!C$28,T4728+R4729))</f>
        <v>17.371373800000001</v>
      </c>
      <c r="U4729" s="19">
        <f>IF((T4728+R4729)&lt;结论【关键目标】!$C$28,0,(发电量计算【计算逻辑页】!R4729+发电量计算【计算逻辑页】!T4728-结论【关键目标】!$C$28))</f>
        <v>0</v>
      </c>
      <c r="V4729" s="5">
        <f t="shared" si="661"/>
        <v>0</v>
      </c>
      <c r="W4729" s="5">
        <f t="shared" si="662"/>
        <v>0</v>
      </c>
      <c r="X4729" s="5">
        <f t="shared" si="665"/>
        <v>0</v>
      </c>
    </row>
    <row r="4730" spans="1:24" x14ac:dyDescent="0.15">
      <c r="A4730" s="7">
        <v>4729</v>
      </c>
      <c r="B4730" s="7">
        <v>7</v>
      </c>
      <c r="C4730" s="7">
        <v>17</v>
      </c>
      <c r="D4730" s="7">
        <v>1</v>
      </c>
      <c r="E4730" s="7">
        <v>198</v>
      </c>
      <c r="F4730" s="7">
        <v>26</v>
      </c>
      <c r="G4730" s="7">
        <v>0</v>
      </c>
      <c r="H4730" s="7">
        <f t="shared" si="657"/>
        <v>1</v>
      </c>
      <c r="I4730" s="16">
        <f t="shared" si="658"/>
        <v>45124</v>
      </c>
      <c r="J4730" s="17">
        <v>0.2407</v>
      </c>
      <c r="K4730" s="18">
        <f>G4730*结论【关键目标】!C$27*0.7735*0.001</f>
        <v>0</v>
      </c>
      <c r="L4730" s="5">
        <v>0</v>
      </c>
      <c r="M4730" s="5">
        <f>ABS(IF(L4730&lt;=0,L4730/耗电量关键数据!$B$6/1000,L4730/耗电量关键数据!$B$5/1000))</f>
        <v>0</v>
      </c>
      <c r="N4730" s="5">
        <f>电气设备逐时使用率计算!H4706</f>
        <v>1.1688450000000001</v>
      </c>
      <c r="O4730" s="5">
        <f>灯光逐时使用率计算!H4706</f>
        <v>0.37403039999999999</v>
      </c>
      <c r="P4730" s="19">
        <f t="shared" si="659"/>
        <v>1.5428754000000002</v>
      </c>
      <c r="Q4730" s="19">
        <f t="shared" si="663"/>
        <v>0</v>
      </c>
      <c r="R4730" s="20">
        <f t="shared" si="660"/>
        <v>0</v>
      </c>
      <c r="S4730" s="20">
        <f t="shared" si="664"/>
        <v>0</v>
      </c>
      <c r="T4730" s="20">
        <f>IF((T4729+R4730)&lt;0,0,IF((T4729+R4730)&gt;结论【关键目标】!C$28,结论【关键目标】!C$28,T4729+R4730))</f>
        <v>17.371373800000001</v>
      </c>
      <c r="U4730" s="19">
        <f>IF((T4729+R4730)&lt;结论【关键目标】!$C$28,0,(发电量计算【计算逻辑页】!R4730+发电量计算【计算逻辑页】!T4729-结论【关键目标】!$C$28))</f>
        <v>0</v>
      </c>
      <c r="V4730" s="5">
        <f t="shared" si="661"/>
        <v>0</v>
      </c>
      <c r="W4730" s="5">
        <f t="shared" si="662"/>
        <v>0</v>
      </c>
      <c r="X4730" s="5">
        <f t="shared" si="665"/>
        <v>0</v>
      </c>
    </row>
    <row r="4731" spans="1:24" x14ac:dyDescent="0.15">
      <c r="A4731" s="7">
        <v>4730</v>
      </c>
      <c r="B4731" s="7">
        <v>7</v>
      </c>
      <c r="C4731" s="7">
        <v>17</v>
      </c>
      <c r="D4731" s="7">
        <v>2</v>
      </c>
      <c r="E4731" s="7">
        <v>198</v>
      </c>
      <c r="F4731" s="7">
        <v>25.8</v>
      </c>
      <c r="G4731" s="7">
        <v>0</v>
      </c>
      <c r="H4731" s="7">
        <f t="shared" si="657"/>
        <v>1</v>
      </c>
      <c r="I4731" s="16">
        <f t="shared" si="658"/>
        <v>45124</v>
      </c>
      <c r="J4731" s="17">
        <v>0.2407</v>
      </c>
      <c r="K4731" s="18">
        <f>G4731*结论【关键目标】!C$27*0.7735*0.001</f>
        <v>0</v>
      </c>
      <c r="L4731" s="5">
        <v>0</v>
      </c>
      <c r="M4731" s="5">
        <f>ABS(IF(L4731&lt;=0,L4731/耗电量关键数据!$B$6/1000,L4731/耗电量关键数据!$B$5/1000))</f>
        <v>0</v>
      </c>
      <c r="N4731" s="5">
        <f>电气设备逐时使用率计算!H4707</f>
        <v>1.1688450000000001</v>
      </c>
      <c r="O4731" s="5">
        <f>灯光逐时使用率计算!H4707</f>
        <v>0.37403039999999999</v>
      </c>
      <c r="P4731" s="19">
        <f t="shared" si="659"/>
        <v>1.5428754000000002</v>
      </c>
      <c r="Q4731" s="19">
        <f t="shared" si="663"/>
        <v>0</v>
      </c>
      <c r="R4731" s="20">
        <f t="shared" si="660"/>
        <v>0</v>
      </c>
      <c r="S4731" s="20">
        <f t="shared" si="664"/>
        <v>0</v>
      </c>
      <c r="T4731" s="20">
        <f>IF((T4730+R4731)&lt;0,0,IF((T4730+R4731)&gt;结论【关键目标】!C$28,结论【关键目标】!C$28,T4730+R4731))</f>
        <v>17.371373800000001</v>
      </c>
      <c r="U4731" s="19">
        <f>IF((T4730+R4731)&lt;结论【关键目标】!$C$28,0,(发电量计算【计算逻辑页】!R4731+发电量计算【计算逻辑页】!T4730-结论【关键目标】!$C$28))</f>
        <v>0</v>
      </c>
      <c r="V4731" s="5">
        <f t="shared" si="661"/>
        <v>0</v>
      </c>
      <c r="W4731" s="5">
        <f t="shared" si="662"/>
        <v>0</v>
      </c>
      <c r="X4731" s="5">
        <f t="shared" si="665"/>
        <v>0</v>
      </c>
    </row>
    <row r="4732" spans="1:24" x14ac:dyDescent="0.15">
      <c r="A4732" s="7">
        <v>4731</v>
      </c>
      <c r="B4732" s="7">
        <v>7</v>
      </c>
      <c r="C4732" s="7">
        <v>17</v>
      </c>
      <c r="D4732" s="7">
        <v>3</v>
      </c>
      <c r="E4732" s="7">
        <v>198</v>
      </c>
      <c r="F4732" s="7">
        <v>25.5</v>
      </c>
      <c r="G4732" s="7">
        <v>0</v>
      </c>
      <c r="H4732" s="7">
        <f t="shared" si="657"/>
        <v>1</v>
      </c>
      <c r="I4732" s="16">
        <f t="shared" si="658"/>
        <v>45124</v>
      </c>
      <c r="J4732" s="17">
        <v>0.2407</v>
      </c>
      <c r="K4732" s="18">
        <f>G4732*结论【关键目标】!C$27*0.7735*0.001</f>
        <v>0</v>
      </c>
      <c r="L4732" s="5">
        <v>0</v>
      </c>
      <c r="M4732" s="5">
        <f>ABS(IF(L4732&lt;=0,L4732/耗电量关键数据!$B$6/1000,L4732/耗电量关键数据!$B$5/1000))</f>
        <v>0</v>
      </c>
      <c r="N4732" s="5">
        <f>电气设备逐时使用率计算!H4708</f>
        <v>1.1688450000000001</v>
      </c>
      <c r="O4732" s="5">
        <f>灯光逐时使用率计算!H4708</f>
        <v>0.37403039999999999</v>
      </c>
      <c r="P4732" s="19">
        <f t="shared" si="659"/>
        <v>1.5428754000000002</v>
      </c>
      <c r="Q4732" s="19">
        <f t="shared" si="663"/>
        <v>0</v>
      </c>
      <c r="R4732" s="20">
        <f t="shared" si="660"/>
        <v>0</v>
      </c>
      <c r="S4732" s="20">
        <f t="shared" si="664"/>
        <v>0</v>
      </c>
      <c r="T4732" s="20">
        <f>IF((T4731+R4732)&lt;0,0,IF((T4731+R4732)&gt;结论【关键目标】!C$28,结论【关键目标】!C$28,T4731+R4732))</f>
        <v>17.371373800000001</v>
      </c>
      <c r="U4732" s="19">
        <f>IF((T4731+R4732)&lt;结论【关键目标】!$C$28,0,(发电量计算【计算逻辑页】!R4732+发电量计算【计算逻辑页】!T4731-结论【关键目标】!$C$28))</f>
        <v>0</v>
      </c>
      <c r="V4732" s="5">
        <f t="shared" si="661"/>
        <v>0</v>
      </c>
      <c r="W4732" s="5">
        <f t="shared" si="662"/>
        <v>0</v>
      </c>
      <c r="X4732" s="5">
        <f t="shared" si="665"/>
        <v>0</v>
      </c>
    </row>
    <row r="4733" spans="1:24" x14ac:dyDescent="0.15">
      <c r="A4733" s="7">
        <v>4732</v>
      </c>
      <c r="B4733" s="7">
        <v>7</v>
      </c>
      <c r="C4733" s="7">
        <v>17</v>
      </c>
      <c r="D4733" s="7">
        <v>4</v>
      </c>
      <c r="E4733" s="7">
        <v>198</v>
      </c>
      <c r="F4733" s="7">
        <v>25.2</v>
      </c>
      <c r="G4733" s="7">
        <v>0</v>
      </c>
      <c r="H4733" s="7">
        <f t="shared" si="657"/>
        <v>1</v>
      </c>
      <c r="I4733" s="16">
        <f t="shared" si="658"/>
        <v>45124</v>
      </c>
      <c r="J4733" s="17">
        <v>0.2407</v>
      </c>
      <c r="K4733" s="18">
        <f>G4733*结论【关键目标】!C$27*0.7735*0.001</f>
        <v>0</v>
      </c>
      <c r="L4733" s="5">
        <v>0</v>
      </c>
      <c r="M4733" s="5">
        <f>ABS(IF(L4733&lt;=0,L4733/耗电量关键数据!$B$6/1000,L4733/耗电量关键数据!$B$5/1000))</f>
        <v>0</v>
      </c>
      <c r="N4733" s="5">
        <f>电气设备逐时使用率计算!H4709</f>
        <v>1.1688450000000001</v>
      </c>
      <c r="O4733" s="5">
        <f>灯光逐时使用率计算!H4709</f>
        <v>0.37403039999999999</v>
      </c>
      <c r="P4733" s="19">
        <f t="shared" si="659"/>
        <v>1.5428754000000002</v>
      </c>
      <c r="Q4733" s="19">
        <f t="shared" si="663"/>
        <v>0</v>
      </c>
      <c r="R4733" s="20">
        <f t="shared" si="660"/>
        <v>0</v>
      </c>
      <c r="S4733" s="20">
        <f t="shared" si="664"/>
        <v>0</v>
      </c>
      <c r="T4733" s="20">
        <f>IF((T4732+R4733)&lt;0,0,IF((T4732+R4733)&gt;结论【关键目标】!C$28,结论【关键目标】!C$28,T4732+R4733))</f>
        <v>17.371373800000001</v>
      </c>
      <c r="U4733" s="19">
        <f>IF((T4732+R4733)&lt;结论【关键目标】!$C$28,0,(发电量计算【计算逻辑页】!R4733+发电量计算【计算逻辑页】!T4732-结论【关键目标】!$C$28))</f>
        <v>0</v>
      </c>
      <c r="V4733" s="5">
        <f t="shared" si="661"/>
        <v>0</v>
      </c>
      <c r="W4733" s="5">
        <f t="shared" si="662"/>
        <v>0</v>
      </c>
      <c r="X4733" s="5">
        <f t="shared" si="665"/>
        <v>0</v>
      </c>
    </row>
    <row r="4734" spans="1:24" x14ac:dyDescent="0.15">
      <c r="A4734" s="7">
        <v>4733</v>
      </c>
      <c r="B4734" s="7">
        <v>7</v>
      </c>
      <c r="C4734" s="7">
        <v>17</v>
      </c>
      <c r="D4734" s="7">
        <v>5</v>
      </c>
      <c r="E4734" s="7">
        <v>198</v>
      </c>
      <c r="F4734" s="7">
        <v>25</v>
      </c>
      <c r="G4734" s="7">
        <v>2.8</v>
      </c>
      <c r="H4734" s="7">
        <f t="shared" si="657"/>
        <v>1</v>
      </c>
      <c r="I4734" s="16">
        <f t="shared" si="658"/>
        <v>45124</v>
      </c>
      <c r="J4734" s="17">
        <v>0.2407</v>
      </c>
      <c r="K4734" s="18">
        <f>G4734*结论【关键目标】!C$27*0.7735*0.001</f>
        <v>0.25989600000000002</v>
      </c>
      <c r="L4734" s="5">
        <v>0</v>
      </c>
      <c r="M4734" s="5">
        <f>ABS(IF(L4734&lt;=0,L4734/耗电量关键数据!$B$6/1000,L4734/耗电量关键数据!$B$5/1000))</f>
        <v>0</v>
      </c>
      <c r="N4734" s="5">
        <f>电气设备逐时使用率计算!H4710</f>
        <v>1.1688450000000001</v>
      </c>
      <c r="O4734" s="5">
        <f>灯光逐时使用率计算!H4710</f>
        <v>0.37403039999999999</v>
      </c>
      <c r="P4734" s="19">
        <f t="shared" si="659"/>
        <v>1.5428754000000002</v>
      </c>
      <c r="Q4734" s="19">
        <f t="shared" si="663"/>
        <v>0</v>
      </c>
      <c r="R4734" s="20">
        <f t="shared" si="660"/>
        <v>0.25989600000000002</v>
      </c>
      <c r="S4734" s="20">
        <f t="shared" si="664"/>
        <v>0</v>
      </c>
      <c r="T4734" s="20">
        <f>IF((T4733+R4734)&lt;0,0,IF((T4733+R4734)&gt;结论【关键目标】!C$28,结论【关键目标】!C$28,T4733+R4734))</f>
        <v>17.631269800000002</v>
      </c>
      <c r="U4734" s="19">
        <f>IF((T4733+R4734)&lt;结论【关键目标】!$C$28,0,(发电量计算【计算逻辑页】!R4734+发电量计算【计算逻辑页】!T4733-结论【关键目标】!$C$28))</f>
        <v>0</v>
      </c>
      <c r="V4734" s="5">
        <f t="shared" si="661"/>
        <v>0</v>
      </c>
      <c r="W4734" s="5">
        <f t="shared" si="662"/>
        <v>6.2556967200000008E-2</v>
      </c>
      <c r="X4734" s="5">
        <f t="shared" si="665"/>
        <v>0</v>
      </c>
    </row>
    <row r="4735" spans="1:24" x14ac:dyDescent="0.15">
      <c r="A4735" s="7">
        <v>4734</v>
      </c>
      <c r="B4735" s="7">
        <v>7</v>
      </c>
      <c r="C4735" s="7">
        <v>17</v>
      </c>
      <c r="D4735" s="7">
        <v>6</v>
      </c>
      <c r="E4735" s="7">
        <v>198</v>
      </c>
      <c r="F4735" s="7">
        <v>24.7</v>
      </c>
      <c r="G4735" s="7">
        <v>95.9</v>
      </c>
      <c r="H4735" s="7">
        <f t="shared" si="657"/>
        <v>1</v>
      </c>
      <c r="I4735" s="16">
        <f t="shared" si="658"/>
        <v>45124</v>
      </c>
      <c r="J4735" s="17">
        <v>0.2407</v>
      </c>
      <c r="K4735" s="18">
        <f>G4735*结论【关键目标】!C$27*0.7735*0.001</f>
        <v>8.9014380000000006</v>
      </c>
      <c r="L4735" s="5">
        <v>0</v>
      </c>
      <c r="M4735" s="5">
        <f>ABS(IF(L4735&lt;=0,L4735/耗电量关键数据!$B$6/1000,L4735/耗电量关键数据!$B$5/1000))</f>
        <v>0</v>
      </c>
      <c r="N4735" s="5">
        <f>电气设备逐时使用率计算!H4711</f>
        <v>1.1688450000000001</v>
      </c>
      <c r="O4735" s="5">
        <f>灯光逐时使用率计算!H4711</f>
        <v>0.37403039999999999</v>
      </c>
      <c r="P4735" s="19">
        <f t="shared" si="659"/>
        <v>1.5428754000000002</v>
      </c>
      <c r="Q4735" s="19">
        <f t="shared" si="663"/>
        <v>0</v>
      </c>
      <c r="R4735" s="20">
        <f t="shared" si="660"/>
        <v>8.9014380000000006</v>
      </c>
      <c r="S4735" s="20">
        <f t="shared" si="664"/>
        <v>0</v>
      </c>
      <c r="T4735" s="20">
        <f>IF((T4734+R4735)&lt;0,0,IF((T4734+R4735)&gt;结论【关键目标】!C$28,结论【关键目标】!C$28,T4734+R4735))</f>
        <v>22</v>
      </c>
      <c r="U4735" s="19">
        <f>IF((T4734+R4735)&lt;结论【关键目标】!$C$28,0,(发电量计算【计算逻辑页】!R4735+发电量计算【计算逻辑页】!T4734-结论【关键目标】!$C$28))</f>
        <v>4.5327078000000043</v>
      </c>
      <c r="V4735" s="5">
        <f t="shared" si="661"/>
        <v>0</v>
      </c>
      <c r="W4735" s="5">
        <f t="shared" si="662"/>
        <v>0.37137010878000004</v>
      </c>
      <c r="X4735" s="5">
        <f t="shared" si="665"/>
        <v>0</v>
      </c>
    </row>
    <row r="4736" spans="1:24" x14ac:dyDescent="0.15">
      <c r="A4736" s="7">
        <v>4735</v>
      </c>
      <c r="B4736" s="7">
        <v>7</v>
      </c>
      <c r="C4736" s="7">
        <v>17</v>
      </c>
      <c r="D4736" s="7">
        <v>7</v>
      </c>
      <c r="E4736" s="7">
        <v>198</v>
      </c>
      <c r="F4736" s="7">
        <v>24.4</v>
      </c>
      <c r="G4736" s="7">
        <v>181.8</v>
      </c>
      <c r="H4736" s="7">
        <f t="shared" si="657"/>
        <v>1</v>
      </c>
      <c r="I4736" s="16">
        <f t="shared" si="658"/>
        <v>45124</v>
      </c>
      <c r="J4736" s="17">
        <v>0.2407</v>
      </c>
      <c r="K4736" s="18">
        <f>G4736*结论【关键目标】!C$27*0.7735*0.001</f>
        <v>16.874676000000001</v>
      </c>
      <c r="L4736" s="5">
        <v>0</v>
      </c>
      <c r="M4736" s="5">
        <f>ABS(IF(L4736&lt;=0,L4736/耗电量关键数据!$B$6/1000,L4736/耗电量关键数据!$B$5/1000))</f>
        <v>0</v>
      </c>
      <c r="N4736" s="5">
        <f>电气设备逐时使用率计算!H4712</f>
        <v>2.3376900000000003</v>
      </c>
      <c r="O4736" s="5">
        <f>灯光逐时使用率计算!H4712</f>
        <v>1.2467680000000001</v>
      </c>
      <c r="P4736" s="19">
        <f t="shared" si="659"/>
        <v>3.5844580000000006</v>
      </c>
      <c r="Q4736" s="19">
        <f t="shared" si="663"/>
        <v>0</v>
      </c>
      <c r="R4736" s="20">
        <f t="shared" si="660"/>
        <v>16.874676000000001</v>
      </c>
      <c r="S4736" s="20">
        <f t="shared" si="664"/>
        <v>0</v>
      </c>
      <c r="T4736" s="20">
        <f>IF((T4735+R4736)&lt;0,0,IF((T4735+R4736)&gt;结论【关键目标】!C$28,结论【关键目标】!C$28,T4735+R4736))</f>
        <v>22</v>
      </c>
      <c r="U4736" s="19">
        <f>IF((T4735+R4736)&lt;结论【关键目标】!$C$28,0,(发电量计算【计算逻辑页】!R4736+发电量计算【计算逻辑页】!T4735-结论【关键目标】!$C$28))</f>
        <v>16.874676000000001</v>
      </c>
      <c r="V4736" s="5">
        <f t="shared" si="661"/>
        <v>0</v>
      </c>
      <c r="W4736" s="5">
        <f t="shared" si="662"/>
        <v>0.8627790406000001</v>
      </c>
      <c r="X4736" s="5">
        <f t="shared" si="665"/>
        <v>0</v>
      </c>
    </row>
    <row r="4737" spans="1:24" x14ac:dyDescent="0.15">
      <c r="A4737" s="7">
        <v>4736</v>
      </c>
      <c r="B4737" s="7">
        <v>7</v>
      </c>
      <c r="C4737" s="7">
        <v>17</v>
      </c>
      <c r="D4737" s="7">
        <v>8</v>
      </c>
      <c r="E4737" s="7">
        <v>198</v>
      </c>
      <c r="F4737" s="7">
        <v>24.3</v>
      </c>
      <c r="G4737" s="7">
        <v>262.89999999999998</v>
      </c>
      <c r="H4737" s="7">
        <f t="shared" si="657"/>
        <v>1</v>
      </c>
      <c r="I4737" s="16">
        <f t="shared" si="658"/>
        <v>45124</v>
      </c>
      <c r="J4737" s="17">
        <v>0.70809999999999995</v>
      </c>
      <c r="K4737" s="18">
        <f>G4737*结论【关键目标】!C$27*0.7735*0.001</f>
        <v>24.402377999999999</v>
      </c>
      <c r="L4737" s="5">
        <v>25624.46514</v>
      </c>
      <c r="M4737" s="5">
        <f>ABS(IF(L4737&lt;=0,L4737/耗电量关键数据!$B$6/1000,L4737/耗电量关键数据!$B$5/1000))</f>
        <v>7.3212757542857148</v>
      </c>
      <c r="N4737" s="5">
        <f>电气设备逐时使用率计算!H4713</f>
        <v>11.688450000000001</v>
      </c>
      <c r="O4737" s="5">
        <f>灯光逐时使用率计算!H4713</f>
        <v>6.2338399999999998</v>
      </c>
      <c r="P4737" s="19">
        <f t="shared" si="659"/>
        <v>25.243565754285719</v>
      </c>
      <c r="Q4737" s="19">
        <f t="shared" si="663"/>
        <v>0</v>
      </c>
      <c r="R4737" s="20">
        <f t="shared" si="660"/>
        <v>24.402377999999999</v>
      </c>
      <c r="S4737" s="20">
        <f t="shared" si="664"/>
        <v>0</v>
      </c>
      <c r="T4737" s="20">
        <f>IF((T4736+R4737)&lt;0,0,IF((T4736+R4737)&gt;结论【关键目标】!C$28,结论【关键目标】!C$28,T4736+R4737))</f>
        <v>22</v>
      </c>
      <c r="U4737" s="19">
        <f>IF((T4736+R4737)&lt;结论【关键目标】!$C$28,0,(发电量计算【计算逻辑页】!R4737+发电量计算【计算逻辑页】!T4736-结论【关键目标】!$C$28))</f>
        <v>24.402377999999999</v>
      </c>
      <c r="V4737" s="5">
        <f t="shared" si="661"/>
        <v>8.5408322999999982</v>
      </c>
      <c r="W4737" s="5">
        <f t="shared" si="662"/>
        <v>17.279323861799998</v>
      </c>
      <c r="X4737" s="5">
        <f t="shared" si="665"/>
        <v>0</v>
      </c>
    </row>
    <row r="4738" spans="1:24" x14ac:dyDescent="0.15">
      <c r="A4738" s="7">
        <v>4737</v>
      </c>
      <c r="B4738" s="7">
        <v>7</v>
      </c>
      <c r="C4738" s="7">
        <v>17</v>
      </c>
      <c r="D4738" s="7">
        <v>9</v>
      </c>
      <c r="E4738" s="7">
        <v>198</v>
      </c>
      <c r="F4738" s="7">
        <v>24.3</v>
      </c>
      <c r="G4738" s="7">
        <v>338.5</v>
      </c>
      <c r="H4738" s="7">
        <f t="shared" ref="H4738:H4801" si="666">WEEKDAY(I:I,2)</f>
        <v>1</v>
      </c>
      <c r="I4738" s="16">
        <f t="shared" ref="I4738:I4801" si="667">DATE(2023,B4738,C4738)</f>
        <v>45124</v>
      </c>
      <c r="J4738" s="17">
        <v>0.70809999999999995</v>
      </c>
      <c r="K4738" s="18">
        <f>G4738*结论【关键目标】!C$27*0.7735*0.001</f>
        <v>31.41957</v>
      </c>
      <c r="L4738" s="5">
        <v>43327.707190000001</v>
      </c>
      <c r="M4738" s="5">
        <f>ABS(IF(L4738&lt;=0,L4738/耗电量关键数据!$B$6/1000,L4738/耗电量关键数据!$B$5/1000))</f>
        <v>12.379344911428571</v>
      </c>
      <c r="N4738" s="5">
        <f>电气设备逐时使用率计算!H4714</f>
        <v>22.208055000000002</v>
      </c>
      <c r="O4738" s="5">
        <f>灯光逐时使用率计算!H4714</f>
        <v>11.844296</v>
      </c>
      <c r="P4738" s="19">
        <f t="shared" ref="P4738:P4801" si="668">M4738+N4738+O4738</f>
        <v>46.431695911428577</v>
      </c>
      <c r="Q4738" s="19">
        <f t="shared" si="663"/>
        <v>0</v>
      </c>
      <c r="R4738" s="20">
        <f t="shared" ref="R4738:R4801" si="669">K4738-Q4738</f>
        <v>31.41957</v>
      </c>
      <c r="S4738" s="20">
        <f t="shared" si="664"/>
        <v>0</v>
      </c>
      <c r="T4738" s="20">
        <f>IF((T4737+R4738)&lt;0,0,IF((T4737+R4738)&gt;结论【关键目标】!C$28,结论【关键目标】!C$28,T4737+R4738))</f>
        <v>22</v>
      </c>
      <c r="U4738" s="19">
        <f>IF((T4737+R4738)&lt;结论【关键目标】!$C$28,0,(发电量计算【计算逻辑页】!R4738+发电量计算【计算逻辑页】!T4737-结论【关键目标】!$C$28))</f>
        <v>31.41957</v>
      </c>
      <c r="V4738" s="5">
        <f t="shared" ref="V4738:V4801" si="670">IF(J4738&gt;0.35,U4738*0.35,0)</f>
        <v>10.9968495</v>
      </c>
      <c r="W4738" s="5">
        <f t="shared" ref="W4738:W4801" si="671">IF(P4738&gt;K4738,K4738*J4738,P4738*J4738)</f>
        <v>22.248197516999998</v>
      </c>
      <c r="X4738" s="5">
        <f t="shared" si="665"/>
        <v>0</v>
      </c>
    </row>
    <row r="4739" spans="1:24" x14ac:dyDescent="0.15">
      <c r="A4739" s="7">
        <v>4738</v>
      </c>
      <c r="B4739" s="7">
        <v>7</v>
      </c>
      <c r="C4739" s="7">
        <v>17</v>
      </c>
      <c r="D4739" s="7">
        <v>10</v>
      </c>
      <c r="E4739" s="7">
        <v>198</v>
      </c>
      <c r="F4739" s="7">
        <v>24.6</v>
      </c>
      <c r="G4739" s="7">
        <v>416</v>
      </c>
      <c r="H4739" s="7">
        <f t="shared" si="666"/>
        <v>1</v>
      </c>
      <c r="I4739" s="16">
        <f t="shared" si="667"/>
        <v>45124</v>
      </c>
      <c r="J4739" s="17">
        <v>0.70809999999999995</v>
      </c>
      <c r="K4739" s="18">
        <f>G4739*结论【关键目标】!C$27*0.7735*0.001</f>
        <v>38.613119999999995</v>
      </c>
      <c r="L4739" s="5">
        <v>51156.130069999999</v>
      </c>
      <c r="M4739" s="5">
        <f>ABS(IF(L4739&lt;=0,L4739/耗电量关键数据!$B$6/1000,L4739/耗电量关键数据!$B$5/1000))</f>
        <v>14.616037162857143</v>
      </c>
      <c r="N4739" s="5">
        <f>电气设备逐时使用率计算!H4715</f>
        <v>22.208055000000002</v>
      </c>
      <c r="O4739" s="5">
        <f>灯光逐时使用率计算!H4715</f>
        <v>11.844296</v>
      </c>
      <c r="P4739" s="19">
        <f t="shared" si="668"/>
        <v>48.668388162857141</v>
      </c>
      <c r="Q4739" s="19">
        <f t="shared" ref="Q4739:Q4802" si="672">IF(J4739&gt;0.8,P4739,0)</f>
        <v>0</v>
      </c>
      <c r="R4739" s="20">
        <f t="shared" si="669"/>
        <v>38.613119999999995</v>
      </c>
      <c r="S4739" s="20">
        <f t="shared" ref="S4739:S4802" si="673">IF(R4739&lt;0,ABS(R4739),0)</f>
        <v>0</v>
      </c>
      <c r="T4739" s="20">
        <f>IF((T4738+R4739)&lt;0,0,IF((T4738+R4739)&gt;结论【关键目标】!C$28,结论【关键目标】!C$28,T4738+R4739))</f>
        <v>22</v>
      </c>
      <c r="U4739" s="19">
        <f>IF((T4738+R4739)&lt;结论【关键目标】!$C$28,0,(发电量计算【计算逻辑页】!R4739+发电量计算【计算逻辑页】!T4738-结论【关键目标】!$C$28))</f>
        <v>38.613119999999995</v>
      </c>
      <c r="V4739" s="5">
        <f t="shared" si="670"/>
        <v>13.514591999999997</v>
      </c>
      <c r="W4739" s="5">
        <f t="shared" si="671"/>
        <v>27.341950271999995</v>
      </c>
      <c r="X4739" s="5">
        <f t="shared" si="665"/>
        <v>0</v>
      </c>
    </row>
    <row r="4740" spans="1:24" x14ac:dyDescent="0.15">
      <c r="A4740" s="7">
        <v>4739</v>
      </c>
      <c r="B4740" s="7">
        <v>7</v>
      </c>
      <c r="C4740" s="7">
        <v>17</v>
      </c>
      <c r="D4740" s="7">
        <v>11</v>
      </c>
      <c r="E4740" s="7">
        <v>198</v>
      </c>
      <c r="F4740" s="7">
        <v>25</v>
      </c>
      <c r="G4740" s="7">
        <v>433.1</v>
      </c>
      <c r="H4740" s="7">
        <f t="shared" si="666"/>
        <v>1</v>
      </c>
      <c r="I4740" s="16">
        <f t="shared" si="667"/>
        <v>45124</v>
      </c>
      <c r="J4740" s="24">
        <v>1.3551</v>
      </c>
      <c r="K4740" s="18">
        <f>G4740*结论【关键目标】!C$27*0.7735*0.001</f>
        <v>40.200341999999999</v>
      </c>
      <c r="L4740" s="5">
        <v>55857.585500000001</v>
      </c>
      <c r="M4740" s="5">
        <f>ABS(IF(L4740&lt;=0,L4740/耗电量关键数据!$B$6/1000,L4740/耗电量关键数据!$B$5/1000))</f>
        <v>15.959310142857143</v>
      </c>
      <c r="N4740" s="5">
        <f>电气设备逐时使用率计算!H4716</f>
        <v>22.208055000000002</v>
      </c>
      <c r="O4740" s="5">
        <f>灯光逐时使用率计算!H4716</f>
        <v>11.844296</v>
      </c>
      <c r="P4740" s="19">
        <f t="shared" si="668"/>
        <v>50.011661142857143</v>
      </c>
      <c r="Q4740" s="19">
        <f t="shared" si="672"/>
        <v>50.011661142857143</v>
      </c>
      <c r="R4740" s="20">
        <f t="shared" si="669"/>
        <v>-9.811319142857144</v>
      </c>
      <c r="S4740" s="20">
        <f t="shared" si="673"/>
        <v>9.811319142857144</v>
      </c>
      <c r="T4740" s="20">
        <f>IF((T4739+R4740)&lt;0,0,IF((T4739+R4740)&gt;结论【关键目标】!C$28,结论【关键目标】!C$28,T4739+R4740))</f>
        <v>12.188680857142856</v>
      </c>
      <c r="U4740" s="19">
        <f>IF((T4739+R4740)&lt;结论【关键目标】!$C$28,0,(发电量计算【计算逻辑页】!R4740+发电量计算【计算逻辑页】!T4739-结论【关键目标】!$C$28))</f>
        <v>0</v>
      </c>
      <c r="V4740" s="5">
        <f t="shared" si="670"/>
        <v>0</v>
      </c>
      <c r="W4740" s="5">
        <f t="shared" si="671"/>
        <v>54.475483444199995</v>
      </c>
      <c r="X4740" s="5">
        <f t="shared" ref="X4740:X4803" si="674">(J4740-0.35)*IF(T4740&gt;S4740,S4740,T4740)</f>
        <v>9.8613568704857162</v>
      </c>
    </row>
    <row r="4741" spans="1:24" x14ac:dyDescent="0.15">
      <c r="A4741" s="7">
        <v>4740</v>
      </c>
      <c r="B4741" s="7">
        <v>7</v>
      </c>
      <c r="C4741" s="7">
        <v>17</v>
      </c>
      <c r="D4741" s="7">
        <v>12</v>
      </c>
      <c r="E4741" s="7">
        <v>198</v>
      </c>
      <c r="F4741" s="7">
        <v>26.2</v>
      </c>
      <c r="G4741" s="7">
        <v>550.29999999999995</v>
      </c>
      <c r="H4741" s="7">
        <f t="shared" si="666"/>
        <v>1</v>
      </c>
      <c r="I4741" s="16">
        <f t="shared" si="667"/>
        <v>45124</v>
      </c>
      <c r="J4741" s="24">
        <v>1.3551</v>
      </c>
      <c r="K4741" s="18">
        <f>G4741*结论【关键目标】!C$27*0.7735*0.001</f>
        <v>51.078845999999999</v>
      </c>
      <c r="L4741" s="5">
        <v>50376.684670000002</v>
      </c>
      <c r="M4741" s="5">
        <f>ABS(IF(L4741&lt;=0,L4741/耗电量关键数据!$B$6/1000,L4741/耗电量关键数据!$B$5/1000))</f>
        <v>14.393338477142857</v>
      </c>
      <c r="N4741" s="5">
        <f>电气设备逐时使用率计算!H4717</f>
        <v>11.688450000000001</v>
      </c>
      <c r="O4741" s="5">
        <f>灯光逐时使用率计算!H4717</f>
        <v>9.9741440000000008</v>
      </c>
      <c r="P4741" s="19">
        <f t="shared" si="668"/>
        <v>36.055932477142861</v>
      </c>
      <c r="Q4741" s="19">
        <f t="shared" si="672"/>
        <v>36.055932477142861</v>
      </c>
      <c r="R4741" s="20">
        <f t="shared" si="669"/>
        <v>15.022913522857138</v>
      </c>
      <c r="S4741" s="20">
        <f t="shared" si="673"/>
        <v>0</v>
      </c>
      <c r="T4741" s="20">
        <f>IF((T4740+R4741)&lt;0,0,IF((T4740+R4741)&gt;结论【关键目标】!C$28,结论【关键目标】!C$28,T4740+R4741))</f>
        <v>22</v>
      </c>
      <c r="U4741" s="19">
        <f>IF((T4740+R4741)&lt;结论【关键目标】!$C$28,0,(发电量计算【计算逻辑页】!R4741+发电量计算【计算逻辑页】!T4740-结论【关键目标】!$C$28))</f>
        <v>5.211594379999994</v>
      </c>
      <c r="V4741" s="5">
        <f t="shared" si="670"/>
        <v>1.8240580329999978</v>
      </c>
      <c r="W4741" s="5">
        <f t="shared" si="671"/>
        <v>48.859394099776289</v>
      </c>
      <c r="X4741" s="5">
        <f t="shared" si="674"/>
        <v>0</v>
      </c>
    </row>
    <row r="4742" spans="1:24" x14ac:dyDescent="0.15">
      <c r="A4742" s="7">
        <v>4741</v>
      </c>
      <c r="B4742" s="7">
        <v>7</v>
      </c>
      <c r="C4742" s="7">
        <v>17</v>
      </c>
      <c r="D4742" s="7">
        <v>13</v>
      </c>
      <c r="E4742" s="7">
        <v>198</v>
      </c>
      <c r="F4742" s="7">
        <v>26</v>
      </c>
      <c r="G4742" s="7">
        <v>483.6</v>
      </c>
      <c r="H4742" s="7">
        <f t="shared" si="666"/>
        <v>1</v>
      </c>
      <c r="I4742" s="16">
        <f t="shared" si="667"/>
        <v>45124</v>
      </c>
      <c r="J4742" s="17">
        <v>1.2267999999999999</v>
      </c>
      <c r="K4742" s="18">
        <f>G4742*结论【关键目标】!C$27*0.7735*0.001</f>
        <v>44.887751999999999</v>
      </c>
      <c r="L4742" s="5">
        <v>51671.180509999998</v>
      </c>
      <c r="M4742" s="5">
        <f>ABS(IF(L4742&lt;=0,L4742/耗电量关键数据!$B$6/1000,L4742/耗电量关键数据!$B$5/1000))</f>
        <v>14.76319443142857</v>
      </c>
      <c r="N4742" s="5">
        <f>电气设备逐时使用率计算!H4718</f>
        <v>11.688450000000001</v>
      </c>
      <c r="O4742" s="5">
        <f>灯光逐时使用率计算!H4718</f>
        <v>9.9741440000000008</v>
      </c>
      <c r="P4742" s="19">
        <f t="shared" si="668"/>
        <v>36.425788431428572</v>
      </c>
      <c r="Q4742" s="19">
        <f t="shared" si="672"/>
        <v>36.425788431428572</v>
      </c>
      <c r="R4742" s="20">
        <f t="shared" si="669"/>
        <v>8.4619635685714272</v>
      </c>
      <c r="S4742" s="20">
        <f t="shared" si="673"/>
        <v>0</v>
      </c>
      <c r="T4742" s="20">
        <f>IF((T4741+R4742)&lt;0,0,IF((T4741+R4742)&gt;结论【关键目标】!C$28,结论【关键目标】!C$28,T4741+R4742))</f>
        <v>22</v>
      </c>
      <c r="U4742" s="19">
        <f>IF((T4741+R4742)&lt;结论【关键目标】!$C$28,0,(发电量计算【计算逻辑页】!R4742+发电量计算【计算逻辑页】!T4741-结论【关键目标】!$C$28))</f>
        <v>8.4619635685714272</v>
      </c>
      <c r="V4742" s="5">
        <f t="shared" si="670"/>
        <v>2.9616872489999992</v>
      </c>
      <c r="W4742" s="5">
        <f t="shared" si="671"/>
        <v>44.687157247676566</v>
      </c>
      <c r="X4742" s="5">
        <f t="shared" si="674"/>
        <v>0</v>
      </c>
    </row>
    <row r="4743" spans="1:24" x14ac:dyDescent="0.15">
      <c r="A4743" s="7">
        <v>4742</v>
      </c>
      <c r="B4743" s="7">
        <v>7</v>
      </c>
      <c r="C4743" s="7">
        <v>17</v>
      </c>
      <c r="D4743" s="7">
        <v>14</v>
      </c>
      <c r="E4743" s="7">
        <v>198</v>
      </c>
      <c r="F4743" s="7">
        <v>26.2</v>
      </c>
      <c r="G4743" s="7">
        <v>456.7</v>
      </c>
      <c r="H4743" s="7">
        <f t="shared" si="666"/>
        <v>1</v>
      </c>
      <c r="I4743" s="16">
        <f t="shared" si="667"/>
        <v>45124</v>
      </c>
      <c r="J4743" s="17">
        <v>1.2267999999999999</v>
      </c>
      <c r="K4743" s="18">
        <f>G4743*结论【关键目标】!C$27*0.7735*0.001</f>
        <v>42.390894000000003</v>
      </c>
      <c r="L4743" s="5">
        <v>60012.703670000003</v>
      </c>
      <c r="M4743" s="5">
        <f>ABS(IF(L4743&lt;=0,L4743/耗电量关键数据!$B$6/1000,L4743/耗电量关键数据!$B$5/1000))</f>
        <v>17.146486762857144</v>
      </c>
      <c r="N4743" s="5">
        <f>电气设备逐时使用率计算!H4719</f>
        <v>22.208055000000002</v>
      </c>
      <c r="O4743" s="5">
        <f>灯光逐时使用率计算!H4719</f>
        <v>11.844296</v>
      </c>
      <c r="P4743" s="19">
        <f t="shared" si="668"/>
        <v>51.198837762857146</v>
      </c>
      <c r="Q4743" s="19">
        <f t="shared" si="672"/>
        <v>51.198837762857146</v>
      </c>
      <c r="R4743" s="20">
        <f t="shared" si="669"/>
        <v>-8.8079437628571426</v>
      </c>
      <c r="S4743" s="20">
        <f t="shared" si="673"/>
        <v>8.8079437628571426</v>
      </c>
      <c r="T4743" s="20">
        <f>IF((T4742+R4743)&lt;0,0,IF((T4742+R4743)&gt;结论【关键目标】!C$28,结论【关键目标】!C$28,T4742+R4743))</f>
        <v>13.192056237142857</v>
      </c>
      <c r="U4743" s="19">
        <f>IF((T4742+R4743)&lt;结论【关键目标】!$C$28,0,(发电量计算【计算逻辑页】!R4743+发电量计算【计算逻辑页】!T4742-结论【关键目标】!$C$28))</f>
        <v>0</v>
      </c>
      <c r="V4743" s="5">
        <f t="shared" si="670"/>
        <v>0</v>
      </c>
      <c r="W4743" s="5">
        <f t="shared" si="671"/>
        <v>52.005148759199997</v>
      </c>
      <c r="X4743" s="5">
        <f t="shared" si="674"/>
        <v>7.7228050912731421</v>
      </c>
    </row>
    <row r="4744" spans="1:24" x14ac:dyDescent="0.15">
      <c r="A4744" s="7">
        <v>4743</v>
      </c>
      <c r="B4744" s="7">
        <v>7</v>
      </c>
      <c r="C4744" s="7">
        <v>17</v>
      </c>
      <c r="D4744" s="7">
        <v>15</v>
      </c>
      <c r="E4744" s="7">
        <v>198</v>
      </c>
      <c r="F4744" s="7">
        <v>26.4</v>
      </c>
      <c r="G4744" s="7">
        <v>385.3</v>
      </c>
      <c r="H4744" s="7">
        <f t="shared" si="666"/>
        <v>1</v>
      </c>
      <c r="I4744" s="16">
        <f t="shared" si="667"/>
        <v>45124</v>
      </c>
      <c r="J4744" s="17">
        <v>1.2267999999999999</v>
      </c>
      <c r="K4744" s="18">
        <f>G4744*结论【关键目标】!C$27*0.7735*0.001</f>
        <v>35.763545999999998</v>
      </c>
      <c r="L4744" s="5">
        <v>57120.275540000002</v>
      </c>
      <c r="M4744" s="5">
        <f>ABS(IF(L4744&lt;=0,L4744/耗电量关键数据!$B$6/1000,L4744/耗电量关键数据!$B$5/1000))</f>
        <v>16.320078725714286</v>
      </c>
      <c r="N4744" s="5">
        <f>电气设备逐时使用率计算!H4720</f>
        <v>22.208055000000002</v>
      </c>
      <c r="O4744" s="5">
        <f>灯光逐时使用率计算!H4720</f>
        <v>11.844296</v>
      </c>
      <c r="P4744" s="19">
        <f t="shared" si="668"/>
        <v>50.372429725714284</v>
      </c>
      <c r="Q4744" s="19">
        <f t="shared" si="672"/>
        <v>50.372429725714284</v>
      </c>
      <c r="R4744" s="20">
        <f t="shared" si="669"/>
        <v>-14.608883725714286</v>
      </c>
      <c r="S4744" s="20">
        <f t="shared" si="673"/>
        <v>14.608883725714286</v>
      </c>
      <c r="T4744" s="20">
        <f>IF((T4743+R4744)&lt;0,0,IF((T4743+R4744)&gt;结论【关键目标】!C$28,结论【关键目标】!C$28,T4743+R4744))</f>
        <v>0</v>
      </c>
      <c r="U4744" s="19">
        <f>IF((T4743+R4744)&lt;结论【关键目标】!$C$28,0,(发电量计算【计算逻辑页】!R4744+发电量计算【计算逻辑页】!T4743-结论【关键目标】!$C$28))</f>
        <v>0</v>
      </c>
      <c r="V4744" s="5">
        <f t="shared" si="670"/>
        <v>0</v>
      </c>
      <c r="W4744" s="5">
        <f t="shared" si="671"/>
        <v>43.874718232799992</v>
      </c>
      <c r="X4744" s="5">
        <f t="shared" si="674"/>
        <v>0</v>
      </c>
    </row>
    <row r="4745" spans="1:24" x14ac:dyDescent="0.15">
      <c r="A4745" s="7">
        <v>4744</v>
      </c>
      <c r="B4745" s="7">
        <v>7</v>
      </c>
      <c r="C4745" s="7">
        <v>17</v>
      </c>
      <c r="D4745" s="7">
        <v>16</v>
      </c>
      <c r="E4745" s="7">
        <v>198</v>
      </c>
      <c r="F4745" s="7">
        <v>26</v>
      </c>
      <c r="G4745" s="7">
        <v>249.7</v>
      </c>
      <c r="H4745" s="7">
        <f t="shared" si="666"/>
        <v>1</v>
      </c>
      <c r="I4745" s="16">
        <f t="shared" si="667"/>
        <v>45124</v>
      </c>
      <c r="J4745" s="24">
        <v>1.3551</v>
      </c>
      <c r="K4745" s="18">
        <f>G4745*结论【关键目标】!C$27*0.7735*0.001</f>
        <v>23.177153999999998</v>
      </c>
      <c r="L4745" s="5">
        <v>54820.136319999998</v>
      </c>
      <c r="M4745" s="5">
        <f>ABS(IF(L4745&lt;=0,L4745/耗电量关键数据!$B$6/1000,L4745/耗电量关键数据!$B$5/1000))</f>
        <v>15.662896091428571</v>
      </c>
      <c r="N4745" s="5">
        <f>电气设备逐时使用率计算!H4721</f>
        <v>22.208055000000002</v>
      </c>
      <c r="O4745" s="5">
        <f>灯光逐时使用率计算!H4721</f>
        <v>11.844296</v>
      </c>
      <c r="P4745" s="19">
        <f t="shared" si="668"/>
        <v>49.715247091428573</v>
      </c>
      <c r="Q4745" s="19">
        <f t="shared" si="672"/>
        <v>49.715247091428573</v>
      </c>
      <c r="R4745" s="20">
        <f t="shared" si="669"/>
        <v>-26.538093091428575</v>
      </c>
      <c r="S4745" s="20">
        <f t="shared" si="673"/>
        <v>26.538093091428575</v>
      </c>
      <c r="T4745" s="20">
        <f>IF((T4744+R4745)&lt;0,0,IF((T4744+R4745)&gt;结论【关键目标】!C$28,结论【关键目标】!C$28,T4744+R4745))</f>
        <v>0</v>
      </c>
      <c r="U4745" s="19">
        <f>IF((T4744+R4745)&lt;结论【关键目标】!$C$28,0,(发电量计算【计算逻辑页】!R4745+发电量计算【计算逻辑页】!T4744-结论【关键目标】!$C$28))</f>
        <v>0</v>
      </c>
      <c r="V4745" s="5">
        <f t="shared" si="670"/>
        <v>0</v>
      </c>
      <c r="W4745" s="5">
        <f t="shared" si="671"/>
        <v>31.407361385399998</v>
      </c>
      <c r="X4745" s="5">
        <f t="shared" si="674"/>
        <v>0</v>
      </c>
    </row>
    <row r="4746" spans="1:24" x14ac:dyDescent="0.15">
      <c r="A4746" s="7">
        <v>4745</v>
      </c>
      <c r="B4746" s="7">
        <v>7</v>
      </c>
      <c r="C4746" s="7">
        <v>17</v>
      </c>
      <c r="D4746" s="7">
        <v>17</v>
      </c>
      <c r="E4746" s="7">
        <v>198</v>
      </c>
      <c r="F4746" s="7">
        <v>27</v>
      </c>
      <c r="G4746" s="7">
        <v>173.3</v>
      </c>
      <c r="H4746" s="7">
        <f t="shared" si="666"/>
        <v>1</v>
      </c>
      <c r="I4746" s="16">
        <f t="shared" si="667"/>
        <v>45124</v>
      </c>
      <c r="J4746" s="17">
        <v>0.70809999999999995</v>
      </c>
      <c r="K4746" s="18">
        <f>G4746*结论【关键目标】!C$27*0.7735*0.001</f>
        <v>16.085706000000002</v>
      </c>
      <c r="L4746" s="5">
        <v>48333.665280000001</v>
      </c>
      <c r="M4746" s="5">
        <f>ABS(IF(L4746&lt;=0,L4746/耗电量关键数据!$B$6/1000,L4746/耗电量关键数据!$B$5/1000))</f>
        <v>13.80961865142857</v>
      </c>
      <c r="N4746" s="5">
        <f>电气设备逐时使用率计算!H4722</f>
        <v>22.208055000000002</v>
      </c>
      <c r="O4746" s="5">
        <f>灯光逐时使用率计算!H4722</f>
        <v>11.844296</v>
      </c>
      <c r="P4746" s="19">
        <f t="shared" si="668"/>
        <v>47.861969651428574</v>
      </c>
      <c r="Q4746" s="19">
        <f t="shared" si="672"/>
        <v>0</v>
      </c>
      <c r="R4746" s="20">
        <f t="shared" si="669"/>
        <v>16.085706000000002</v>
      </c>
      <c r="S4746" s="20">
        <f t="shared" si="673"/>
        <v>0</v>
      </c>
      <c r="T4746" s="20">
        <f>IF((T4745+R4746)&lt;0,0,IF((T4745+R4746)&gt;结论【关键目标】!C$28,结论【关键目标】!C$28,T4745+R4746))</f>
        <v>16.085706000000002</v>
      </c>
      <c r="U4746" s="19">
        <f>IF((T4745+R4746)&lt;结论【关键目标】!$C$28,0,(发电量计算【计算逻辑页】!R4746+发电量计算【计算逻辑页】!T4745-结论【关键目标】!$C$28))</f>
        <v>0</v>
      </c>
      <c r="V4746" s="5">
        <f t="shared" si="670"/>
        <v>0</v>
      </c>
      <c r="W4746" s="5">
        <f t="shared" si="671"/>
        <v>11.390288418600001</v>
      </c>
      <c r="X4746" s="5">
        <f t="shared" si="674"/>
        <v>0</v>
      </c>
    </row>
    <row r="4747" spans="1:24" x14ac:dyDescent="0.15">
      <c r="A4747" s="7">
        <v>4746</v>
      </c>
      <c r="B4747" s="7">
        <v>7</v>
      </c>
      <c r="C4747" s="7">
        <v>17</v>
      </c>
      <c r="D4747" s="7">
        <v>18</v>
      </c>
      <c r="E4747" s="7">
        <v>198</v>
      </c>
      <c r="F4747" s="7">
        <v>26.7</v>
      </c>
      <c r="G4747" s="7">
        <v>72.8</v>
      </c>
      <c r="H4747" s="7">
        <f t="shared" si="666"/>
        <v>1</v>
      </c>
      <c r="I4747" s="16">
        <f t="shared" si="667"/>
        <v>45124</v>
      </c>
      <c r="J4747" s="17">
        <v>0.70809999999999995</v>
      </c>
      <c r="K4747" s="18">
        <f>G4747*结论【关键目标】!C$27*0.7735*0.001</f>
        <v>6.7572959999999993</v>
      </c>
      <c r="L4747" s="5">
        <v>29044.98272</v>
      </c>
      <c r="M4747" s="5">
        <f>ABS(IF(L4747&lt;=0,L4747/耗电量关键数据!$B$6/1000,L4747/耗电量关键数据!$B$5/1000))</f>
        <v>8.2985664914285717</v>
      </c>
      <c r="N4747" s="5">
        <f>电气设备逐时使用率计算!H4723</f>
        <v>7.0130699999999999</v>
      </c>
      <c r="O4747" s="5">
        <f>灯光逐时使用率计算!H4723</f>
        <v>3.7403040000000001</v>
      </c>
      <c r="P4747" s="19">
        <f t="shared" si="668"/>
        <v>19.051940491428574</v>
      </c>
      <c r="Q4747" s="19">
        <f t="shared" si="672"/>
        <v>0</v>
      </c>
      <c r="R4747" s="20">
        <f t="shared" si="669"/>
        <v>6.7572959999999993</v>
      </c>
      <c r="S4747" s="20">
        <f t="shared" si="673"/>
        <v>0</v>
      </c>
      <c r="T4747" s="20">
        <f>IF((T4746+R4747)&lt;0,0,IF((T4746+R4747)&gt;结论【关键目标】!C$28,结论【关键目标】!C$28,T4746+R4747))</f>
        <v>22</v>
      </c>
      <c r="U4747" s="19">
        <f>IF((T4746+R4747)&lt;结论【关键目标】!$C$28,0,(发电量计算【计算逻辑页】!R4747+发电量计算【计算逻辑页】!T4746-结论【关键目标】!$C$28))</f>
        <v>0.84300200000000203</v>
      </c>
      <c r="V4747" s="5">
        <f t="shared" si="670"/>
        <v>0.29505070000000067</v>
      </c>
      <c r="W4747" s="5">
        <f t="shared" si="671"/>
        <v>4.784841297599999</v>
      </c>
      <c r="X4747" s="5">
        <f t="shared" si="674"/>
        <v>0</v>
      </c>
    </row>
    <row r="4748" spans="1:24" x14ac:dyDescent="0.15">
      <c r="A4748" s="7">
        <v>4747</v>
      </c>
      <c r="B4748" s="7">
        <v>7</v>
      </c>
      <c r="C4748" s="7">
        <v>17</v>
      </c>
      <c r="D4748" s="7">
        <v>19</v>
      </c>
      <c r="E4748" s="7">
        <v>198</v>
      </c>
      <c r="F4748" s="7">
        <v>26</v>
      </c>
      <c r="G4748" s="7">
        <v>0</v>
      </c>
      <c r="H4748" s="7">
        <f t="shared" si="666"/>
        <v>1</v>
      </c>
      <c r="I4748" s="16">
        <f t="shared" si="667"/>
        <v>45124</v>
      </c>
      <c r="J4748" s="17">
        <v>1.2267999999999999</v>
      </c>
      <c r="K4748" s="18">
        <f>G4748*结论【关键目标】!C$27*0.7735*0.001</f>
        <v>0</v>
      </c>
      <c r="L4748" s="5">
        <v>0</v>
      </c>
      <c r="M4748" s="5">
        <f>ABS(IF(L4748&lt;=0,L4748/耗电量关键数据!$B$6/1000,L4748/耗电量关键数据!$B$5/1000))</f>
        <v>0</v>
      </c>
      <c r="N4748" s="5">
        <f>电气设备逐时使用率计算!H4724</f>
        <v>7.0130699999999999</v>
      </c>
      <c r="O4748" s="5">
        <f>灯光逐时使用率计算!H4724</f>
        <v>3.7403040000000001</v>
      </c>
      <c r="P4748" s="19">
        <f t="shared" si="668"/>
        <v>10.753374000000001</v>
      </c>
      <c r="Q4748" s="19">
        <f t="shared" si="672"/>
        <v>10.753374000000001</v>
      </c>
      <c r="R4748" s="20">
        <f t="shared" si="669"/>
        <v>-10.753374000000001</v>
      </c>
      <c r="S4748" s="20">
        <f t="shared" si="673"/>
        <v>10.753374000000001</v>
      </c>
      <c r="T4748" s="20">
        <f>IF((T4747+R4748)&lt;0,0,IF((T4747+R4748)&gt;结论【关键目标】!C$28,结论【关键目标】!C$28,T4747+R4748))</f>
        <v>11.246625999999999</v>
      </c>
      <c r="U4748" s="19">
        <f>IF((T4747+R4748)&lt;结论【关键目标】!$C$28,0,(发电量计算【计算逻辑页】!R4748+发电量计算【计算逻辑页】!T4747-结论【关键目标】!$C$28))</f>
        <v>0</v>
      </c>
      <c r="V4748" s="5">
        <f t="shared" si="670"/>
        <v>0</v>
      </c>
      <c r="W4748" s="5">
        <f t="shared" si="671"/>
        <v>0</v>
      </c>
      <c r="X4748" s="5">
        <f t="shared" si="674"/>
        <v>9.428558323199999</v>
      </c>
    </row>
    <row r="4749" spans="1:24" x14ac:dyDescent="0.15">
      <c r="A4749" s="7">
        <v>4748</v>
      </c>
      <c r="B4749" s="7">
        <v>7</v>
      </c>
      <c r="C4749" s="7">
        <v>17</v>
      </c>
      <c r="D4749" s="7">
        <v>20</v>
      </c>
      <c r="E4749" s="7">
        <v>198</v>
      </c>
      <c r="F4749" s="7">
        <v>26</v>
      </c>
      <c r="G4749" s="7">
        <v>0</v>
      </c>
      <c r="H4749" s="7">
        <f t="shared" si="666"/>
        <v>1</v>
      </c>
      <c r="I4749" s="16">
        <f t="shared" si="667"/>
        <v>45124</v>
      </c>
      <c r="J4749" s="17">
        <v>1.2267999999999999</v>
      </c>
      <c r="K4749" s="18">
        <f>G4749*结论【关键目标】!C$27*0.7735*0.001</f>
        <v>0</v>
      </c>
      <c r="L4749" s="5">
        <v>0</v>
      </c>
      <c r="M4749" s="5">
        <f>ABS(IF(L4749&lt;=0,L4749/耗电量关键数据!$B$6/1000,L4749/耗电量关键数据!$B$5/1000))</f>
        <v>0</v>
      </c>
      <c r="N4749" s="5">
        <f>电气设备逐时使用率计算!H4725</f>
        <v>1.1688450000000001</v>
      </c>
      <c r="O4749" s="5">
        <f>灯光逐时使用率计算!H4725</f>
        <v>0.37403039999999999</v>
      </c>
      <c r="P4749" s="19">
        <f t="shared" si="668"/>
        <v>1.5428754000000002</v>
      </c>
      <c r="Q4749" s="19">
        <f t="shared" si="672"/>
        <v>1.5428754000000002</v>
      </c>
      <c r="R4749" s="20">
        <f t="shared" si="669"/>
        <v>-1.5428754000000002</v>
      </c>
      <c r="S4749" s="20">
        <f t="shared" si="673"/>
        <v>1.5428754000000002</v>
      </c>
      <c r="T4749" s="20">
        <f>IF((T4748+R4749)&lt;0,0,IF((T4748+R4749)&gt;结论【关键目标】!C$28,结论【关键目标】!C$28,T4748+R4749))</f>
        <v>9.7037505999999993</v>
      </c>
      <c r="U4749" s="19">
        <f>IF((T4748+R4749)&lt;结论【关键目标】!$C$28,0,(发电量计算【计算逻辑页】!R4749+发电量计算【计算逻辑页】!T4748-结论【关键目标】!$C$28))</f>
        <v>0</v>
      </c>
      <c r="V4749" s="5">
        <f t="shared" si="670"/>
        <v>0</v>
      </c>
      <c r="W4749" s="5">
        <f t="shared" si="671"/>
        <v>0</v>
      </c>
      <c r="X4749" s="5">
        <f t="shared" si="674"/>
        <v>1.3527931507200002</v>
      </c>
    </row>
    <row r="4750" spans="1:24" x14ac:dyDescent="0.15">
      <c r="A4750" s="7">
        <v>4749</v>
      </c>
      <c r="B4750" s="7">
        <v>7</v>
      </c>
      <c r="C4750" s="7">
        <v>17</v>
      </c>
      <c r="D4750" s="7">
        <v>21</v>
      </c>
      <c r="E4750" s="7">
        <v>198</v>
      </c>
      <c r="F4750" s="7">
        <v>25.3</v>
      </c>
      <c r="G4750" s="7">
        <v>0</v>
      </c>
      <c r="H4750" s="7">
        <f t="shared" si="666"/>
        <v>1</v>
      </c>
      <c r="I4750" s="16">
        <f t="shared" si="667"/>
        <v>45124</v>
      </c>
      <c r="J4750" s="17">
        <v>1.2267999999999999</v>
      </c>
      <c r="K4750" s="18">
        <f>G4750*结论【关键目标】!C$27*0.7735*0.001</f>
        <v>0</v>
      </c>
      <c r="L4750" s="5">
        <v>0</v>
      </c>
      <c r="M4750" s="5">
        <f>ABS(IF(L4750&lt;=0,L4750/耗电量关键数据!$B$6/1000,L4750/耗电量关键数据!$B$5/1000))</f>
        <v>0</v>
      </c>
      <c r="N4750" s="5">
        <f>电气设备逐时使用率计算!H4726</f>
        <v>1.1688450000000001</v>
      </c>
      <c r="O4750" s="5">
        <f>灯光逐时使用率计算!H4726</f>
        <v>0.37403039999999999</v>
      </c>
      <c r="P4750" s="19">
        <f t="shared" si="668"/>
        <v>1.5428754000000002</v>
      </c>
      <c r="Q4750" s="19">
        <f t="shared" si="672"/>
        <v>1.5428754000000002</v>
      </c>
      <c r="R4750" s="20">
        <f t="shared" si="669"/>
        <v>-1.5428754000000002</v>
      </c>
      <c r="S4750" s="20">
        <f t="shared" si="673"/>
        <v>1.5428754000000002</v>
      </c>
      <c r="T4750" s="20">
        <f>IF((T4749+R4750)&lt;0,0,IF((T4749+R4750)&gt;结论【关键目标】!C$28,结论【关键目标】!C$28,T4749+R4750))</f>
        <v>8.1608751999999996</v>
      </c>
      <c r="U4750" s="19">
        <f>IF((T4749+R4750)&lt;结论【关键目标】!$C$28,0,(发电量计算【计算逻辑页】!R4750+发电量计算【计算逻辑页】!T4749-结论【关键目标】!$C$28))</f>
        <v>0</v>
      </c>
      <c r="V4750" s="5">
        <f t="shared" si="670"/>
        <v>0</v>
      </c>
      <c r="W4750" s="5">
        <f t="shared" si="671"/>
        <v>0</v>
      </c>
      <c r="X4750" s="5">
        <f t="shared" si="674"/>
        <v>1.3527931507200002</v>
      </c>
    </row>
    <row r="4751" spans="1:24" x14ac:dyDescent="0.15">
      <c r="A4751" s="7">
        <v>4750</v>
      </c>
      <c r="B4751" s="7">
        <v>7</v>
      </c>
      <c r="C4751" s="7">
        <v>17</v>
      </c>
      <c r="D4751" s="7">
        <v>22</v>
      </c>
      <c r="E4751" s="7">
        <v>198</v>
      </c>
      <c r="F4751" s="7">
        <v>25</v>
      </c>
      <c r="G4751" s="7">
        <v>0</v>
      </c>
      <c r="H4751" s="7">
        <f t="shared" si="666"/>
        <v>1</v>
      </c>
      <c r="I4751" s="16">
        <f t="shared" si="667"/>
        <v>45124</v>
      </c>
      <c r="J4751" s="17">
        <v>0.70809999999999995</v>
      </c>
      <c r="K4751" s="18">
        <f>G4751*结论【关键目标】!C$27*0.7735*0.001</f>
        <v>0</v>
      </c>
      <c r="L4751" s="5">
        <v>0</v>
      </c>
      <c r="M4751" s="5">
        <f>ABS(IF(L4751&lt;=0,L4751/耗电量关键数据!$B$6/1000,L4751/耗电量关键数据!$B$5/1000))</f>
        <v>0</v>
      </c>
      <c r="N4751" s="5">
        <f>电气设备逐时使用率计算!H4727</f>
        <v>1.1688450000000001</v>
      </c>
      <c r="O4751" s="5">
        <f>灯光逐时使用率计算!H4727</f>
        <v>0.37403039999999999</v>
      </c>
      <c r="P4751" s="19">
        <f t="shared" si="668"/>
        <v>1.5428754000000002</v>
      </c>
      <c r="Q4751" s="19">
        <f t="shared" si="672"/>
        <v>0</v>
      </c>
      <c r="R4751" s="20">
        <f t="shared" si="669"/>
        <v>0</v>
      </c>
      <c r="S4751" s="20">
        <f t="shared" si="673"/>
        <v>0</v>
      </c>
      <c r="T4751" s="20">
        <f>IF((T4750+R4751)&lt;0,0,IF((T4750+R4751)&gt;结论【关键目标】!C$28,结论【关键目标】!C$28,T4750+R4751))</f>
        <v>8.1608751999999996</v>
      </c>
      <c r="U4751" s="19">
        <f>IF((T4750+R4751)&lt;结论【关键目标】!$C$28,0,(发电量计算【计算逻辑页】!R4751+发电量计算【计算逻辑页】!T4750-结论【关键目标】!$C$28))</f>
        <v>0</v>
      </c>
      <c r="V4751" s="5">
        <f t="shared" si="670"/>
        <v>0</v>
      </c>
      <c r="W4751" s="5">
        <f t="shared" si="671"/>
        <v>0</v>
      </c>
      <c r="X4751" s="5">
        <f t="shared" si="674"/>
        <v>0</v>
      </c>
    </row>
    <row r="4752" spans="1:24" x14ac:dyDescent="0.15">
      <c r="A4752" s="7">
        <v>4751</v>
      </c>
      <c r="B4752" s="7">
        <v>7</v>
      </c>
      <c r="C4752" s="7">
        <v>17</v>
      </c>
      <c r="D4752" s="7">
        <v>23</v>
      </c>
      <c r="E4752" s="7">
        <v>198</v>
      </c>
      <c r="F4752" s="7">
        <v>24</v>
      </c>
      <c r="G4752" s="7">
        <v>0</v>
      </c>
      <c r="H4752" s="7">
        <f t="shared" si="666"/>
        <v>1</v>
      </c>
      <c r="I4752" s="16">
        <f t="shared" si="667"/>
        <v>45124</v>
      </c>
      <c r="J4752" s="17">
        <v>0.70809999999999995</v>
      </c>
      <c r="K4752" s="18">
        <f>G4752*结论【关键目标】!C$27*0.7735*0.001</f>
        <v>0</v>
      </c>
      <c r="L4752" s="5">
        <v>0</v>
      </c>
      <c r="M4752" s="5">
        <f>ABS(IF(L4752&lt;=0,L4752/耗电量关键数据!$B$6/1000,L4752/耗电量关键数据!$B$5/1000))</f>
        <v>0</v>
      </c>
      <c r="N4752" s="5">
        <f>电气设备逐时使用率计算!H4728</f>
        <v>1.1688450000000001</v>
      </c>
      <c r="O4752" s="5">
        <f>灯光逐时使用率计算!H4728</f>
        <v>0.37403039999999999</v>
      </c>
      <c r="P4752" s="19">
        <f t="shared" si="668"/>
        <v>1.5428754000000002</v>
      </c>
      <c r="Q4752" s="19">
        <f t="shared" si="672"/>
        <v>0</v>
      </c>
      <c r="R4752" s="20">
        <f t="shared" si="669"/>
        <v>0</v>
      </c>
      <c r="S4752" s="20">
        <f t="shared" si="673"/>
        <v>0</v>
      </c>
      <c r="T4752" s="20">
        <f>IF((T4751+R4752)&lt;0,0,IF((T4751+R4752)&gt;结论【关键目标】!C$28,结论【关键目标】!C$28,T4751+R4752))</f>
        <v>8.1608751999999996</v>
      </c>
      <c r="U4752" s="19">
        <f>IF((T4751+R4752)&lt;结论【关键目标】!$C$28,0,(发电量计算【计算逻辑页】!R4752+发电量计算【计算逻辑页】!T4751-结论【关键目标】!$C$28))</f>
        <v>0</v>
      </c>
      <c r="V4752" s="5">
        <f t="shared" si="670"/>
        <v>0</v>
      </c>
      <c r="W4752" s="5">
        <f t="shared" si="671"/>
        <v>0</v>
      </c>
      <c r="X4752" s="5">
        <f t="shared" si="674"/>
        <v>0</v>
      </c>
    </row>
    <row r="4753" spans="1:24" x14ac:dyDescent="0.15">
      <c r="A4753" s="7">
        <v>4752</v>
      </c>
      <c r="B4753" s="7">
        <v>7</v>
      </c>
      <c r="C4753" s="7">
        <v>17</v>
      </c>
      <c r="D4753" s="7">
        <v>24</v>
      </c>
      <c r="E4753" s="7">
        <v>198</v>
      </c>
      <c r="F4753" s="7">
        <v>24.5</v>
      </c>
      <c r="G4753" s="7">
        <v>0</v>
      </c>
      <c r="H4753" s="7">
        <f t="shared" si="666"/>
        <v>1</v>
      </c>
      <c r="I4753" s="16">
        <f t="shared" si="667"/>
        <v>45124</v>
      </c>
      <c r="J4753" s="17">
        <v>0.2407</v>
      </c>
      <c r="K4753" s="18">
        <f>G4753*结论【关键目标】!C$27*0.7735*0.001</f>
        <v>0</v>
      </c>
      <c r="L4753" s="5">
        <v>0</v>
      </c>
      <c r="M4753" s="5">
        <f>ABS(IF(L4753&lt;=0,L4753/耗电量关键数据!$B$6/1000,L4753/耗电量关键数据!$B$5/1000))</f>
        <v>0</v>
      </c>
      <c r="N4753" s="5">
        <f>电气设备逐时使用率计算!H4729</f>
        <v>1.1688450000000001</v>
      </c>
      <c r="O4753" s="5">
        <f>灯光逐时使用率计算!H4729</f>
        <v>0.37403039999999999</v>
      </c>
      <c r="P4753" s="19">
        <f t="shared" si="668"/>
        <v>1.5428754000000002</v>
      </c>
      <c r="Q4753" s="19">
        <f t="shared" si="672"/>
        <v>0</v>
      </c>
      <c r="R4753" s="20">
        <f t="shared" si="669"/>
        <v>0</v>
      </c>
      <c r="S4753" s="20">
        <f t="shared" si="673"/>
        <v>0</v>
      </c>
      <c r="T4753" s="20">
        <f>IF((T4752+R4753)&lt;0,0,IF((T4752+R4753)&gt;结论【关键目标】!C$28,结论【关键目标】!C$28,T4752+R4753))</f>
        <v>8.1608751999999996</v>
      </c>
      <c r="U4753" s="19">
        <f>IF((T4752+R4753)&lt;结论【关键目标】!$C$28,0,(发电量计算【计算逻辑页】!R4753+发电量计算【计算逻辑页】!T4752-结论【关键目标】!$C$28))</f>
        <v>0</v>
      </c>
      <c r="V4753" s="5">
        <f t="shared" si="670"/>
        <v>0</v>
      </c>
      <c r="W4753" s="5">
        <f t="shared" si="671"/>
        <v>0</v>
      </c>
      <c r="X4753" s="5">
        <f t="shared" si="674"/>
        <v>0</v>
      </c>
    </row>
    <row r="4754" spans="1:24" x14ac:dyDescent="0.15">
      <c r="A4754" s="7">
        <v>4753</v>
      </c>
      <c r="B4754" s="7">
        <v>7</v>
      </c>
      <c r="C4754" s="7">
        <v>18</v>
      </c>
      <c r="D4754" s="7">
        <v>1</v>
      </c>
      <c r="E4754" s="7">
        <v>199</v>
      </c>
      <c r="F4754" s="7">
        <v>20</v>
      </c>
      <c r="G4754" s="7">
        <v>0</v>
      </c>
      <c r="H4754" s="7">
        <f t="shared" si="666"/>
        <v>2</v>
      </c>
      <c r="I4754" s="16">
        <f t="shared" si="667"/>
        <v>45125</v>
      </c>
      <c r="J4754" s="17">
        <v>0.2407</v>
      </c>
      <c r="K4754" s="18">
        <f>G4754*结论【关键目标】!C$27*0.7735*0.001</f>
        <v>0</v>
      </c>
      <c r="L4754" s="5">
        <v>0</v>
      </c>
      <c r="M4754" s="5">
        <f>ABS(IF(L4754&lt;=0,L4754/耗电量关键数据!$B$6/1000,L4754/耗电量关键数据!$B$5/1000))</f>
        <v>0</v>
      </c>
      <c r="N4754" s="5">
        <f>电气设备逐时使用率计算!H4730</f>
        <v>1.1688450000000001</v>
      </c>
      <c r="O4754" s="5">
        <f>灯光逐时使用率计算!H4730</f>
        <v>0.37403039999999999</v>
      </c>
      <c r="P4754" s="19">
        <f t="shared" si="668"/>
        <v>1.5428754000000002</v>
      </c>
      <c r="Q4754" s="19">
        <f t="shared" si="672"/>
        <v>0</v>
      </c>
      <c r="R4754" s="20">
        <f t="shared" si="669"/>
        <v>0</v>
      </c>
      <c r="S4754" s="20">
        <f t="shared" si="673"/>
        <v>0</v>
      </c>
      <c r="T4754" s="20">
        <f>IF((T4753+R4754)&lt;0,0,IF((T4753+R4754)&gt;结论【关键目标】!C$28,结论【关键目标】!C$28,T4753+R4754))</f>
        <v>8.1608751999999996</v>
      </c>
      <c r="U4754" s="19">
        <f>IF((T4753+R4754)&lt;结论【关键目标】!$C$28,0,(发电量计算【计算逻辑页】!R4754+发电量计算【计算逻辑页】!T4753-结论【关键目标】!$C$28))</f>
        <v>0</v>
      </c>
      <c r="V4754" s="5">
        <f t="shared" si="670"/>
        <v>0</v>
      </c>
      <c r="W4754" s="5">
        <f t="shared" si="671"/>
        <v>0</v>
      </c>
      <c r="X4754" s="5">
        <f t="shared" si="674"/>
        <v>0</v>
      </c>
    </row>
    <row r="4755" spans="1:24" x14ac:dyDescent="0.15">
      <c r="A4755" s="7">
        <v>4754</v>
      </c>
      <c r="B4755" s="7">
        <v>7</v>
      </c>
      <c r="C4755" s="7">
        <v>18</v>
      </c>
      <c r="D4755" s="7">
        <v>2</v>
      </c>
      <c r="E4755" s="7">
        <v>199</v>
      </c>
      <c r="F4755" s="7">
        <v>20</v>
      </c>
      <c r="G4755" s="7">
        <v>0</v>
      </c>
      <c r="H4755" s="7">
        <f t="shared" si="666"/>
        <v>2</v>
      </c>
      <c r="I4755" s="16">
        <f t="shared" si="667"/>
        <v>45125</v>
      </c>
      <c r="J4755" s="17">
        <v>0.2407</v>
      </c>
      <c r="K4755" s="18">
        <f>G4755*结论【关键目标】!C$27*0.7735*0.001</f>
        <v>0</v>
      </c>
      <c r="L4755" s="5">
        <v>0</v>
      </c>
      <c r="M4755" s="5">
        <f>ABS(IF(L4755&lt;=0,L4755/耗电量关键数据!$B$6/1000,L4755/耗电量关键数据!$B$5/1000))</f>
        <v>0</v>
      </c>
      <c r="N4755" s="5">
        <f>电气设备逐时使用率计算!H4731</f>
        <v>1.1688450000000001</v>
      </c>
      <c r="O4755" s="5">
        <f>灯光逐时使用率计算!H4731</f>
        <v>0.37403039999999999</v>
      </c>
      <c r="P4755" s="19">
        <f t="shared" si="668"/>
        <v>1.5428754000000002</v>
      </c>
      <c r="Q4755" s="19">
        <f t="shared" si="672"/>
        <v>0</v>
      </c>
      <c r="R4755" s="20">
        <f t="shared" si="669"/>
        <v>0</v>
      </c>
      <c r="S4755" s="20">
        <f t="shared" si="673"/>
        <v>0</v>
      </c>
      <c r="T4755" s="20">
        <f>IF((T4754+R4755)&lt;0,0,IF((T4754+R4755)&gt;结论【关键目标】!C$28,结论【关键目标】!C$28,T4754+R4755))</f>
        <v>8.1608751999999996</v>
      </c>
      <c r="U4755" s="19">
        <f>IF((T4754+R4755)&lt;结论【关键目标】!$C$28,0,(发电量计算【计算逻辑页】!R4755+发电量计算【计算逻辑页】!T4754-结论【关键目标】!$C$28))</f>
        <v>0</v>
      </c>
      <c r="V4755" s="5">
        <f t="shared" si="670"/>
        <v>0</v>
      </c>
      <c r="W4755" s="5">
        <f t="shared" si="671"/>
        <v>0</v>
      </c>
      <c r="X4755" s="5">
        <f t="shared" si="674"/>
        <v>0</v>
      </c>
    </row>
    <row r="4756" spans="1:24" x14ac:dyDescent="0.15">
      <c r="A4756" s="7">
        <v>4755</v>
      </c>
      <c r="B4756" s="7">
        <v>7</v>
      </c>
      <c r="C4756" s="7">
        <v>18</v>
      </c>
      <c r="D4756" s="7">
        <v>3</v>
      </c>
      <c r="E4756" s="7">
        <v>199</v>
      </c>
      <c r="F4756" s="7">
        <v>20.7</v>
      </c>
      <c r="G4756" s="7">
        <v>0</v>
      </c>
      <c r="H4756" s="7">
        <f t="shared" si="666"/>
        <v>2</v>
      </c>
      <c r="I4756" s="16">
        <f t="shared" si="667"/>
        <v>45125</v>
      </c>
      <c r="J4756" s="17">
        <v>0.2407</v>
      </c>
      <c r="K4756" s="18">
        <f>G4756*结论【关键目标】!C$27*0.7735*0.001</f>
        <v>0</v>
      </c>
      <c r="L4756" s="5">
        <v>0</v>
      </c>
      <c r="M4756" s="5">
        <f>ABS(IF(L4756&lt;=0,L4756/耗电量关键数据!$B$6/1000,L4756/耗电量关键数据!$B$5/1000))</f>
        <v>0</v>
      </c>
      <c r="N4756" s="5">
        <f>电气设备逐时使用率计算!H4732</f>
        <v>1.1688450000000001</v>
      </c>
      <c r="O4756" s="5">
        <f>灯光逐时使用率计算!H4732</f>
        <v>0.37403039999999999</v>
      </c>
      <c r="P4756" s="19">
        <f t="shared" si="668"/>
        <v>1.5428754000000002</v>
      </c>
      <c r="Q4756" s="19">
        <f t="shared" si="672"/>
        <v>0</v>
      </c>
      <c r="R4756" s="20">
        <f t="shared" si="669"/>
        <v>0</v>
      </c>
      <c r="S4756" s="20">
        <f t="shared" si="673"/>
        <v>0</v>
      </c>
      <c r="T4756" s="20">
        <f>IF((T4755+R4756)&lt;0,0,IF((T4755+R4756)&gt;结论【关键目标】!C$28,结论【关键目标】!C$28,T4755+R4756))</f>
        <v>8.1608751999999996</v>
      </c>
      <c r="U4756" s="19">
        <f>IF((T4755+R4756)&lt;结论【关键目标】!$C$28,0,(发电量计算【计算逻辑页】!R4756+发电量计算【计算逻辑页】!T4755-结论【关键目标】!$C$28))</f>
        <v>0</v>
      </c>
      <c r="V4756" s="5">
        <f t="shared" si="670"/>
        <v>0</v>
      </c>
      <c r="W4756" s="5">
        <f t="shared" si="671"/>
        <v>0</v>
      </c>
      <c r="X4756" s="5">
        <f t="shared" si="674"/>
        <v>0</v>
      </c>
    </row>
    <row r="4757" spans="1:24" x14ac:dyDescent="0.15">
      <c r="A4757" s="7">
        <v>4756</v>
      </c>
      <c r="B4757" s="7">
        <v>7</v>
      </c>
      <c r="C4757" s="7">
        <v>18</v>
      </c>
      <c r="D4757" s="7">
        <v>4</v>
      </c>
      <c r="E4757" s="7">
        <v>199</v>
      </c>
      <c r="F4757" s="7">
        <v>20</v>
      </c>
      <c r="G4757" s="7">
        <v>0</v>
      </c>
      <c r="H4757" s="7">
        <f t="shared" si="666"/>
        <v>2</v>
      </c>
      <c r="I4757" s="16">
        <f t="shared" si="667"/>
        <v>45125</v>
      </c>
      <c r="J4757" s="17">
        <v>0.2407</v>
      </c>
      <c r="K4757" s="18">
        <f>G4757*结论【关键目标】!C$27*0.7735*0.001</f>
        <v>0</v>
      </c>
      <c r="L4757" s="5">
        <v>0</v>
      </c>
      <c r="M4757" s="5">
        <f>ABS(IF(L4757&lt;=0,L4757/耗电量关键数据!$B$6/1000,L4757/耗电量关键数据!$B$5/1000))</f>
        <v>0</v>
      </c>
      <c r="N4757" s="5">
        <f>电气设备逐时使用率计算!H4733</f>
        <v>1.1688450000000001</v>
      </c>
      <c r="O4757" s="5">
        <f>灯光逐时使用率计算!H4733</f>
        <v>0.37403039999999999</v>
      </c>
      <c r="P4757" s="19">
        <f t="shared" si="668"/>
        <v>1.5428754000000002</v>
      </c>
      <c r="Q4757" s="19">
        <f t="shared" si="672"/>
        <v>0</v>
      </c>
      <c r="R4757" s="20">
        <f t="shared" si="669"/>
        <v>0</v>
      </c>
      <c r="S4757" s="20">
        <f t="shared" si="673"/>
        <v>0</v>
      </c>
      <c r="T4757" s="20">
        <f>IF((T4756+R4757)&lt;0,0,IF((T4756+R4757)&gt;结论【关键目标】!C$28,结论【关键目标】!C$28,T4756+R4757))</f>
        <v>8.1608751999999996</v>
      </c>
      <c r="U4757" s="19">
        <f>IF((T4756+R4757)&lt;结论【关键目标】!$C$28,0,(发电量计算【计算逻辑页】!R4757+发电量计算【计算逻辑页】!T4756-结论【关键目标】!$C$28))</f>
        <v>0</v>
      </c>
      <c r="V4757" s="5">
        <f t="shared" si="670"/>
        <v>0</v>
      </c>
      <c r="W4757" s="5">
        <f t="shared" si="671"/>
        <v>0</v>
      </c>
      <c r="X4757" s="5">
        <f t="shared" si="674"/>
        <v>0</v>
      </c>
    </row>
    <row r="4758" spans="1:24" x14ac:dyDescent="0.15">
      <c r="A4758" s="7">
        <v>4757</v>
      </c>
      <c r="B4758" s="7">
        <v>7</v>
      </c>
      <c r="C4758" s="7">
        <v>18</v>
      </c>
      <c r="D4758" s="7">
        <v>5</v>
      </c>
      <c r="E4758" s="7">
        <v>199</v>
      </c>
      <c r="F4758" s="7">
        <v>20</v>
      </c>
      <c r="G4758" s="7">
        <v>1.7</v>
      </c>
      <c r="H4758" s="7">
        <f t="shared" si="666"/>
        <v>2</v>
      </c>
      <c r="I4758" s="16">
        <f t="shared" si="667"/>
        <v>45125</v>
      </c>
      <c r="J4758" s="17">
        <v>0.2407</v>
      </c>
      <c r="K4758" s="18">
        <f>G4758*结论【关键目标】!C$27*0.7735*0.001</f>
        <v>0.15779399999999999</v>
      </c>
      <c r="L4758" s="5">
        <v>0</v>
      </c>
      <c r="M4758" s="5">
        <f>ABS(IF(L4758&lt;=0,L4758/耗电量关键数据!$B$6/1000,L4758/耗电量关键数据!$B$5/1000))</f>
        <v>0</v>
      </c>
      <c r="N4758" s="5">
        <f>电气设备逐时使用率计算!H4734</f>
        <v>1.1688450000000001</v>
      </c>
      <c r="O4758" s="5">
        <f>灯光逐时使用率计算!H4734</f>
        <v>0.37403039999999999</v>
      </c>
      <c r="P4758" s="19">
        <f t="shared" si="668"/>
        <v>1.5428754000000002</v>
      </c>
      <c r="Q4758" s="19">
        <f t="shared" si="672"/>
        <v>0</v>
      </c>
      <c r="R4758" s="20">
        <f t="shared" si="669"/>
        <v>0.15779399999999999</v>
      </c>
      <c r="S4758" s="20">
        <f t="shared" si="673"/>
        <v>0</v>
      </c>
      <c r="T4758" s="20">
        <f>IF((T4757+R4758)&lt;0,0,IF((T4757+R4758)&gt;结论【关键目标】!C$28,结论【关键目标】!C$28,T4757+R4758))</f>
        <v>8.3186691999999987</v>
      </c>
      <c r="U4758" s="19">
        <f>IF((T4757+R4758)&lt;结论【关键目标】!$C$28,0,(发电量计算【计算逻辑页】!R4758+发电量计算【计算逻辑页】!T4757-结论【关键目标】!$C$28))</f>
        <v>0</v>
      </c>
      <c r="V4758" s="5">
        <f t="shared" si="670"/>
        <v>0</v>
      </c>
      <c r="W4758" s="5">
        <f t="shared" si="671"/>
        <v>3.7981015799999997E-2</v>
      </c>
      <c r="X4758" s="5">
        <f t="shared" si="674"/>
        <v>0</v>
      </c>
    </row>
    <row r="4759" spans="1:24" x14ac:dyDescent="0.15">
      <c r="A4759" s="7">
        <v>4758</v>
      </c>
      <c r="B4759" s="7">
        <v>7</v>
      </c>
      <c r="C4759" s="7">
        <v>18</v>
      </c>
      <c r="D4759" s="7">
        <v>6</v>
      </c>
      <c r="E4759" s="7">
        <v>199</v>
      </c>
      <c r="F4759" s="7">
        <v>20.3</v>
      </c>
      <c r="G4759" s="7">
        <v>95.4</v>
      </c>
      <c r="H4759" s="7">
        <f t="shared" si="666"/>
        <v>2</v>
      </c>
      <c r="I4759" s="16">
        <f t="shared" si="667"/>
        <v>45125</v>
      </c>
      <c r="J4759" s="17">
        <v>0.2407</v>
      </c>
      <c r="K4759" s="18">
        <f>G4759*结论【关键目标】!C$27*0.7735*0.001</f>
        <v>8.8550280000000008</v>
      </c>
      <c r="L4759" s="5">
        <v>0</v>
      </c>
      <c r="M4759" s="5">
        <f>ABS(IF(L4759&lt;=0,L4759/耗电量关键数据!$B$6/1000,L4759/耗电量关键数据!$B$5/1000))</f>
        <v>0</v>
      </c>
      <c r="N4759" s="5">
        <f>电气设备逐时使用率计算!H4735</f>
        <v>1.1688450000000001</v>
      </c>
      <c r="O4759" s="5">
        <f>灯光逐时使用率计算!H4735</f>
        <v>0.37403039999999999</v>
      </c>
      <c r="P4759" s="19">
        <f t="shared" si="668"/>
        <v>1.5428754000000002</v>
      </c>
      <c r="Q4759" s="19">
        <f t="shared" si="672"/>
        <v>0</v>
      </c>
      <c r="R4759" s="20">
        <f t="shared" si="669"/>
        <v>8.8550280000000008</v>
      </c>
      <c r="S4759" s="20">
        <f t="shared" si="673"/>
        <v>0</v>
      </c>
      <c r="T4759" s="20">
        <f>IF((T4758+R4759)&lt;0,0,IF((T4758+R4759)&gt;结论【关键目标】!C$28,结论【关键目标】!C$28,T4758+R4759))</f>
        <v>17.173697199999999</v>
      </c>
      <c r="U4759" s="19">
        <f>IF((T4758+R4759)&lt;结论【关键目标】!$C$28,0,(发电量计算【计算逻辑页】!R4759+发电量计算【计算逻辑页】!T4758-结论【关键目标】!$C$28))</f>
        <v>0</v>
      </c>
      <c r="V4759" s="5">
        <f t="shared" si="670"/>
        <v>0</v>
      </c>
      <c r="W4759" s="5">
        <f t="shared" si="671"/>
        <v>0.37137010878000004</v>
      </c>
      <c r="X4759" s="5">
        <f t="shared" si="674"/>
        <v>0</v>
      </c>
    </row>
    <row r="4760" spans="1:24" x14ac:dyDescent="0.15">
      <c r="A4760" s="7">
        <v>4759</v>
      </c>
      <c r="B4760" s="7">
        <v>7</v>
      </c>
      <c r="C4760" s="7">
        <v>18</v>
      </c>
      <c r="D4760" s="7">
        <v>7</v>
      </c>
      <c r="E4760" s="7">
        <v>199</v>
      </c>
      <c r="F4760" s="7">
        <v>20</v>
      </c>
      <c r="G4760" s="7">
        <v>168.3</v>
      </c>
      <c r="H4760" s="7">
        <f t="shared" si="666"/>
        <v>2</v>
      </c>
      <c r="I4760" s="16">
        <f t="shared" si="667"/>
        <v>45125</v>
      </c>
      <c r="J4760" s="17">
        <v>0.2407</v>
      </c>
      <c r="K4760" s="18">
        <f>G4760*结论【关键目标】!C$27*0.7735*0.001</f>
        <v>15.621606</v>
      </c>
      <c r="L4760" s="5">
        <v>0</v>
      </c>
      <c r="M4760" s="5">
        <f>ABS(IF(L4760&lt;=0,L4760/耗电量关键数据!$B$6/1000,L4760/耗电量关键数据!$B$5/1000))</f>
        <v>0</v>
      </c>
      <c r="N4760" s="5">
        <f>电气设备逐时使用率计算!H4736</f>
        <v>2.3376900000000003</v>
      </c>
      <c r="O4760" s="5">
        <f>灯光逐时使用率计算!H4736</f>
        <v>1.2467680000000001</v>
      </c>
      <c r="P4760" s="19">
        <f t="shared" si="668"/>
        <v>3.5844580000000006</v>
      </c>
      <c r="Q4760" s="19">
        <f t="shared" si="672"/>
        <v>0</v>
      </c>
      <c r="R4760" s="20">
        <f t="shared" si="669"/>
        <v>15.621606</v>
      </c>
      <c r="S4760" s="20">
        <f t="shared" si="673"/>
        <v>0</v>
      </c>
      <c r="T4760" s="20">
        <f>IF((T4759+R4760)&lt;0,0,IF((T4759+R4760)&gt;结论【关键目标】!C$28,结论【关键目标】!C$28,T4759+R4760))</f>
        <v>22</v>
      </c>
      <c r="U4760" s="19">
        <f>IF((T4759+R4760)&lt;结论【关键目标】!$C$28,0,(发电量计算【计算逻辑页】!R4760+发电量计算【计算逻辑页】!T4759-结论【关键目标】!$C$28))</f>
        <v>10.795303199999999</v>
      </c>
      <c r="V4760" s="5">
        <f t="shared" si="670"/>
        <v>0</v>
      </c>
      <c r="W4760" s="5">
        <f t="shared" si="671"/>
        <v>0.8627790406000001</v>
      </c>
      <c r="X4760" s="5">
        <f t="shared" si="674"/>
        <v>0</v>
      </c>
    </row>
    <row r="4761" spans="1:24" x14ac:dyDescent="0.15">
      <c r="A4761" s="7">
        <v>4760</v>
      </c>
      <c r="B4761" s="7">
        <v>7</v>
      </c>
      <c r="C4761" s="7">
        <v>18</v>
      </c>
      <c r="D4761" s="7">
        <v>8</v>
      </c>
      <c r="E4761" s="7">
        <v>199</v>
      </c>
      <c r="F4761" s="7">
        <v>21</v>
      </c>
      <c r="G4761" s="7">
        <v>265.5</v>
      </c>
      <c r="H4761" s="7">
        <f t="shared" si="666"/>
        <v>2</v>
      </c>
      <c r="I4761" s="16">
        <f t="shared" si="667"/>
        <v>45125</v>
      </c>
      <c r="J4761" s="17">
        <v>0.70809999999999995</v>
      </c>
      <c r="K4761" s="18">
        <f>G4761*结论【关键目标】!C$27*0.7735*0.001</f>
        <v>24.643709999999999</v>
      </c>
      <c r="L4761" s="5">
        <v>23911.77146</v>
      </c>
      <c r="M4761" s="5">
        <f>ABS(IF(L4761&lt;=0,L4761/耗电量关键数据!$B$6/1000,L4761/耗电量关键数据!$B$5/1000))</f>
        <v>6.8319347028571427</v>
      </c>
      <c r="N4761" s="5">
        <f>电气设备逐时使用率计算!H4737</f>
        <v>11.688450000000001</v>
      </c>
      <c r="O4761" s="5">
        <f>灯光逐时使用率计算!H4737</f>
        <v>6.2338399999999998</v>
      </c>
      <c r="P4761" s="19">
        <f t="shared" si="668"/>
        <v>24.754224702857144</v>
      </c>
      <c r="Q4761" s="19">
        <f t="shared" si="672"/>
        <v>0</v>
      </c>
      <c r="R4761" s="20">
        <f t="shared" si="669"/>
        <v>24.643709999999999</v>
      </c>
      <c r="S4761" s="20">
        <f t="shared" si="673"/>
        <v>0</v>
      </c>
      <c r="T4761" s="20">
        <f>IF((T4760+R4761)&lt;0,0,IF((T4760+R4761)&gt;结论【关键目标】!C$28,结论【关键目标】!C$28,T4760+R4761))</f>
        <v>22</v>
      </c>
      <c r="U4761" s="19">
        <f>IF((T4760+R4761)&lt;结论【关键目标】!$C$28,0,(发电量计算【计算逻辑页】!R4761+发电量计算【计算逻辑页】!T4760-结论【关键目标】!$C$28))</f>
        <v>24.643709999999999</v>
      </c>
      <c r="V4761" s="5">
        <f t="shared" si="670"/>
        <v>8.6252984999999995</v>
      </c>
      <c r="W4761" s="5">
        <f t="shared" si="671"/>
        <v>17.450211050999997</v>
      </c>
      <c r="X4761" s="5">
        <f t="shared" si="674"/>
        <v>0</v>
      </c>
    </row>
    <row r="4762" spans="1:24" x14ac:dyDescent="0.15">
      <c r="A4762" s="7">
        <v>4761</v>
      </c>
      <c r="B4762" s="7">
        <v>7</v>
      </c>
      <c r="C4762" s="7">
        <v>18</v>
      </c>
      <c r="D4762" s="7">
        <v>9</v>
      </c>
      <c r="E4762" s="7">
        <v>199</v>
      </c>
      <c r="F4762" s="7">
        <v>22.7</v>
      </c>
      <c r="G4762" s="7">
        <v>476.4</v>
      </c>
      <c r="H4762" s="7">
        <f t="shared" si="666"/>
        <v>2</v>
      </c>
      <c r="I4762" s="16">
        <f t="shared" si="667"/>
        <v>45125</v>
      </c>
      <c r="J4762" s="17">
        <v>0.70809999999999995</v>
      </c>
      <c r="K4762" s="18">
        <f>G4762*结论【关键目标】!C$27*0.7735*0.001</f>
        <v>44.219448</v>
      </c>
      <c r="L4762" s="5">
        <v>42104.354570000003</v>
      </c>
      <c r="M4762" s="5">
        <f>ABS(IF(L4762&lt;=0,L4762/耗电量关键数据!$B$6/1000,L4762/耗电量关键数据!$B$5/1000))</f>
        <v>12.029815591428573</v>
      </c>
      <c r="N4762" s="5">
        <f>电气设备逐时使用率计算!H4738</f>
        <v>22.208055000000002</v>
      </c>
      <c r="O4762" s="5">
        <f>灯光逐时使用率计算!H4738</f>
        <v>11.844296</v>
      </c>
      <c r="P4762" s="19">
        <f t="shared" si="668"/>
        <v>46.082166591428575</v>
      </c>
      <c r="Q4762" s="19">
        <f t="shared" si="672"/>
        <v>0</v>
      </c>
      <c r="R4762" s="20">
        <f t="shared" si="669"/>
        <v>44.219448</v>
      </c>
      <c r="S4762" s="20">
        <f t="shared" si="673"/>
        <v>0</v>
      </c>
      <c r="T4762" s="20">
        <f>IF((T4761+R4762)&lt;0,0,IF((T4761+R4762)&gt;结论【关键目标】!C$28,结论【关键目标】!C$28,T4761+R4762))</f>
        <v>22</v>
      </c>
      <c r="U4762" s="19">
        <f>IF((T4761+R4762)&lt;结论【关键目标】!$C$28,0,(发电量计算【计算逻辑页】!R4762+发电量计算【计算逻辑页】!T4761-结论【关键目标】!$C$28))</f>
        <v>44.219448</v>
      </c>
      <c r="V4762" s="5">
        <f t="shared" si="670"/>
        <v>15.476806799999999</v>
      </c>
      <c r="W4762" s="5">
        <f t="shared" si="671"/>
        <v>31.311791128799999</v>
      </c>
      <c r="X4762" s="5">
        <f t="shared" si="674"/>
        <v>0</v>
      </c>
    </row>
    <row r="4763" spans="1:24" x14ac:dyDescent="0.15">
      <c r="A4763" s="7">
        <v>4762</v>
      </c>
      <c r="B4763" s="7">
        <v>7</v>
      </c>
      <c r="C4763" s="7">
        <v>18</v>
      </c>
      <c r="D4763" s="7">
        <v>10</v>
      </c>
      <c r="E4763" s="7">
        <v>199</v>
      </c>
      <c r="F4763" s="7">
        <v>24</v>
      </c>
      <c r="G4763" s="7">
        <v>570.9</v>
      </c>
      <c r="H4763" s="7">
        <f t="shared" si="666"/>
        <v>2</v>
      </c>
      <c r="I4763" s="16">
        <f t="shared" si="667"/>
        <v>45125</v>
      </c>
      <c r="J4763" s="17">
        <v>0.70809999999999995</v>
      </c>
      <c r="K4763" s="18">
        <f>G4763*结论【关键目标】!C$27*0.7735*0.001</f>
        <v>52.990937999999993</v>
      </c>
      <c r="L4763" s="5">
        <v>50666.789019999997</v>
      </c>
      <c r="M4763" s="5">
        <f>ABS(IF(L4763&lt;=0,L4763/耗电量关键数据!$B$6/1000,L4763/耗电量关键数据!$B$5/1000))</f>
        <v>14.476225434285714</v>
      </c>
      <c r="N4763" s="5">
        <f>电气设备逐时使用率计算!H4739</f>
        <v>22.208055000000002</v>
      </c>
      <c r="O4763" s="5">
        <f>灯光逐时使用率计算!H4739</f>
        <v>11.844296</v>
      </c>
      <c r="P4763" s="19">
        <f t="shared" si="668"/>
        <v>48.528576434285718</v>
      </c>
      <c r="Q4763" s="19">
        <f t="shared" si="672"/>
        <v>0</v>
      </c>
      <c r="R4763" s="20">
        <f t="shared" si="669"/>
        <v>52.990937999999993</v>
      </c>
      <c r="S4763" s="20">
        <f t="shared" si="673"/>
        <v>0</v>
      </c>
      <c r="T4763" s="20">
        <f>IF((T4762+R4763)&lt;0,0,IF((T4762+R4763)&gt;结论【关键目标】!C$28,结论【关键目标】!C$28,T4762+R4763))</f>
        <v>22</v>
      </c>
      <c r="U4763" s="19">
        <f>IF((T4762+R4763)&lt;结论【关键目标】!$C$28,0,(发电量计算【计算逻辑页】!R4763+发电量计算【计算逻辑页】!T4762-结论【关键目标】!$C$28))</f>
        <v>52.990938</v>
      </c>
      <c r="V4763" s="5">
        <f t="shared" si="670"/>
        <v>18.546828299999998</v>
      </c>
      <c r="W4763" s="5">
        <f t="shared" si="671"/>
        <v>34.363084973117715</v>
      </c>
      <c r="X4763" s="5">
        <f t="shared" si="674"/>
        <v>0</v>
      </c>
    </row>
    <row r="4764" spans="1:24" x14ac:dyDescent="0.15">
      <c r="A4764" s="7">
        <v>4763</v>
      </c>
      <c r="B4764" s="7">
        <v>7</v>
      </c>
      <c r="C4764" s="7">
        <v>18</v>
      </c>
      <c r="D4764" s="7">
        <v>11</v>
      </c>
      <c r="E4764" s="7">
        <v>199</v>
      </c>
      <c r="F4764" s="7">
        <v>26</v>
      </c>
      <c r="G4764" s="7">
        <v>655.20000000000005</v>
      </c>
      <c r="H4764" s="7">
        <f t="shared" si="666"/>
        <v>2</v>
      </c>
      <c r="I4764" s="16">
        <f t="shared" si="667"/>
        <v>45125</v>
      </c>
      <c r="J4764" s="24">
        <v>1.3551</v>
      </c>
      <c r="K4764" s="18">
        <f>G4764*结论【关键目标】!C$27*0.7735*0.001</f>
        <v>60.815663999999998</v>
      </c>
      <c r="L4764" s="5">
        <v>55857.585500000001</v>
      </c>
      <c r="M4764" s="5">
        <f>ABS(IF(L4764&lt;=0,L4764/耗电量关键数据!$B$6/1000,L4764/耗电量关键数据!$B$5/1000))</f>
        <v>15.959310142857143</v>
      </c>
      <c r="N4764" s="5">
        <f>电气设备逐时使用率计算!H4740</f>
        <v>22.208055000000002</v>
      </c>
      <c r="O4764" s="5">
        <f>灯光逐时使用率计算!H4740</f>
        <v>11.844296</v>
      </c>
      <c r="P4764" s="19">
        <f t="shared" si="668"/>
        <v>50.011661142857143</v>
      </c>
      <c r="Q4764" s="19">
        <f t="shared" si="672"/>
        <v>50.011661142857143</v>
      </c>
      <c r="R4764" s="20">
        <f t="shared" si="669"/>
        <v>10.804002857142855</v>
      </c>
      <c r="S4764" s="20">
        <f t="shared" si="673"/>
        <v>0</v>
      </c>
      <c r="T4764" s="20">
        <f>IF((T4763+R4764)&lt;0,0,IF((T4763+R4764)&gt;结论【关键目标】!C$28,结论【关键目标】!C$28,T4763+R4764))</f>
        <v>22</v>
      </c>
      <c r="U4764" s="19">
        <f>IF((T4763+R4764)&lt;结论【关键目标】!$C$28,0,(发电量计算【计算逻辑页】!R4764+发电量计算【计算逻辑页】!T4763-结论【关键目标】!$C$28))</f>
        <v>10.804002857142855</v>
      </c>
      <c r="V4764" s="5">
        <f t="shared" si="670"/>
        <v>3.7814009999999989</v>
      </c>
      <c r="W4764" s="5">
        <f t="shared" si="671"/>
        <v>67.770802014685714</v>
      </c>
      <c r="X4764" s="5">
        <f t="shared" si="674"/>
        <v>0</v>
      </c>
    </row>
    <row r="4765" spans="1:24" x14ac:dyDescent="0.15">
      <c r="A4765" s="7">
        <v>4764</v>
      </c>
      <c r="B4765" s="7">
        <v>7</v>
      </c>
      <c r="C4765" s="7">
        <v>18</v>
      </c>
      <c r="D4765" s="7">
        <v>12</v>
      </c>
      <c r="E4765" s="7">
        <v>199</v>
      </c>
      <c r="F4765" s="7">
        <v>27.1</v>
      </c>
      <c r="G4765" s="7">
        <v>728.9</v>
      </c>
      <c r="H4765" s="7">
        <f t="shared" si="666"/>
        <v>2</v>
      </c>
      <c r="I4765" s="16">
        <f t="shared" si="667"/>
        <v>45125</v>
      </c>
      <c r="J4765" s="24">
        <v>1.3551</v>
      </c>
      <c r="K4765" s="18">
        <f>G4765*结论【关键目标】!C$27*0.7735*0.001</f>
        <v>67.656497999999999</v>
      </c>
      <c r="L4765" s="5">
        <v>51110.696239999997</v>
      </c>
      <c r="M4765" s="5">
        <f>ABS(IF(L4765&lt;=0,L4765/耗电量关键数据!$B$6/1000,L4765/耗电量关键数据!$B$5/1000))</f>
        <v>14.603056068571428</v>
      </c>
      <c r="N4765" s="5">
        <f>电气设备逐时使用率计算!H4741</f>
        <v>11.688450000000001</v>
      </c>
      <c r="O4765" s="5">
        <f>灯光逐时使用率计算!H4741</f>
        <v>9.9741440000000008</v>
      </c>
      <c r="P4765" s="19">
        <f t="shared" si="668"/>
        <v>36.265650068571432</v>
      </c>
      <c r="Q4765" s="19">
        <f t="shared" si="672"/>
        <v>36.265650068571432</v>
      </c>
      <c r="R4765" s="20">
        <f t="shared" si="669"/>
        <v>31.390847931428567</v>
      </c>
      <c r="S4765" s="20">
        <f t="shared" si="673"/>
        <v>0</v>
      </c>
      <c r="T4765" s="20">
        <f>IF((T4764+R4765)&lt;0,0,IF((T4764+R4765)&gt;结论【关键目标】!C$28,结论【关键目标】!C$28,T4764+R4765))</f>
        <v>22</v>
      </c>
      <c r="U4765" s="19">
        <f>IF((T4764+R4765)&lt;结论【关键目标】!$C$28,0,(发电量计算【计算逻辑页】!R4765+发电量计算【计算逻辑页】!T4764-结论【关键目标】!$C$28))</f>
        <v>31.390847931428567</v>
      </c>
      <c r="V4765" s="5">
        <f t="shared" si="670"/>
        <v>10.986796775999998</v>
      </c>
      <c r="W4765" s="5">
        <f t="shared" si="671"/>
        <v>49.143582407921144</v>
      </c>
      <c r="X4765" s="5">
        <f t="shared" si="674"/>
        <v>0</v>
      </c>
    </row>
    <row r="4766" spans="1:24" x14ac:dyDescent="0.15">
      <c r="A4766" s="7">
        <v>4765</v>
      </c>
      <c r="B4766" s="7">
        <v>7</v>
      </c>
      <c r="C4766" s="7">
        <v>18</v>
      </c>
      <c r="D4766" s="7">
        <v>13</v>
      </c>
      <c r="E4766" s="7">
        <v>199</v>
      </c>
      <c r="F4766" s="7">
        <v>28</v>
      </c>
      <c r="G4766" s="7">
        <v>653.4</v>
      </c>
      <c r="H4766" s="7">
        <f t="shared" si="666"/>
        <v>2</v>
      </c>
      <c r="I4766" s="16">
        <f t="shared" si="667"/>
        <v>45125</v>
      </c>
      <c r="J4766" s="17">
        <v>1.2267999999999999</v>
      </c>
      <c r="K4766" s="18">
        <f>G4766*结论【关键目标】!C$27*0.7735*0.001</f>
        <v>60.648587999999997</v>
      </c>
      <c r="L4766" s="5">
        <v>52894.533130000003</v>
      </c>
      <c r="M4766" s="5">
        <f>ABS(IF(L4766&lt;=0,L4766/耗电量关键数据!$B$6/1000,L4766/耗电量关键数据!$B$5/1000))</f>
        <v>15.112723751428572</v>
      </c>
      <c r="N4766" s="5">
        <f>电气设备逐时使用率计算!H4742</f>
        <v>11.688450000000001</v>
      </c>
      <c r="O4766" s="5">
        <f>灯光逐时使用率计算!H4742</f>
        <v>9.9741440000000008</v>
      </c>
      <c r="P4766" s="19">
        <f t="shared" si="668"/>
        <v>36.775317751428574</v>
      </c>
      <c r="Q4766" s="19">
        <f t="shared" si="672"/>
        <v>36.775317751428574</v>
      </c>
      <c r="R4766" s="20">
        <f t="shared" si="669"/>
        <v>23.873270248571423</v>
      </c>
      <c r="S4766" s="20">
        <f t="shared" si="673"/>
        <v>0</v>
      </c>
      <c r="T4766" s="20">
        <f>IF((T4765+R4766)&lt;0,0,IF((T4765+R4766)&gt;结论【关键目标】!C$28,结论【关键目标】!C$28,T4765+R4766))</f>
        <v>22</v>
      </c>
      <c r="U4766" s="19">
        <f>IF((T4765+R4766)&lt;结论【关键目标】!$C$28,0,(发电量计算【计算逻辑页】!R4766+发电量计算【计算逻辑页】!T4765-结论【关键目标】!$C$28))</f>
        <v>23.873270248571423</v>
      </c>
      <c r="V4766" s="5">
        <f t="shared" si="670"/>
        <v>8.3556445869999969</v>
      </c>
      <c r="W4766" s="5">
        <f t="shared" si="671"/>
        <v>45.11595981745257</v>
      </c>
      <c r="X4766" s="5">
        <f t="shared" si="674"/>
        <v>0</v>
      </c>
    </row>
    <row r="4767" spans="1:24" x14ac:dyDescent="0.15">
      <c r="A4767" s="7">
        <v>4766</v>
      </c>
      <c r="B4767" s="7">
        <v>7</v>
      </c>
      <c r="C4767" s="7">
        <v>18</v>
      </c>
      <c r="D4767" s="7">
        <v>14</v>
      </c>
      <c r="E4767" s="7">
        <v>199</v>
      </c>
      <c r="F4767" s="7">
        <v>29</v>
      </c>
      <c r="G4767" s="7">
        <v>576.29999999999995</v>
      </c>
      <c r="H4767" s="7">
        <f t="shared" si="666"/>
        <v>2</v>
      </c>
      <c r="I4767" s="16">
        <f t="shared" si="667"/>
        <v>45125</v>
      </c>
      <c r="J4767" s="17">
        <v>1.2267999999999999</v>
      </c>
      <c r="K4767" s="18">
        <f>G4767*结论【关键目标】!C$27*0.7735*0.001</f>
        <v>53.492165999999997</v>
      </c>
      <c r="L4767" s="5">
        <v>61480.72683</v>
      </c>
      <c r="M4767" s="5">
        <f>ABS(IF(L4767&lt;=0,L4767/耗电量关键数据!$B$6/1000,L4767/耗电量关键数据!$B$5/1000))</f>
        <v>17.565921951428571</v>
      </c>
      <c r="N4767" s="5">
        <f>电气设备逐时使用率计算!H4743</f>
        <v>22.208055000000002</v>
      </c>
      <c r="O4767" s="5">
        <f>灯光逐时使用率计算!H4743</f>
        <v>11.844296</v>
      </c>
      <c r="P4767" s="19">
        <f t="shared" si="668"/>
        <v>51.618272951428573</v>
      </c>
      <c r="Q4767" s="19">
        <f t="shared" si="672"/>
        <v>51.618272951428573</v>
      </c>
      <c r="R4767" s="20">
        <f t="shared" si="669"/>
        <v>1.8738930485714249</v>
      </c>
      <c r="S4767" s="20">
        <f t="shared" si="673"/>
        <v>0</v>
      </c>
      <c r="T4767" s="20">
        <f>IF((T4766+R4767)&lt;0,0,IF((T4766+R4767)&gt;结论【关键目标】!C$28,结论【关键目标】!C$28,T4766+R4767))</f>
        <v>22</v>
      </c>
      <c r="U4767" s="19">
        <f>IF((T4766+R4767)&lt;结论【关键目标】!$C$28,0,(发电量计算【计算逻辑页】!R4767+发电量计算【计算逻辑页】!T4766-结论【关键目标】!$C$28))</f>
        <v>1.8738930485714249</v>
      </c>
      <c r="V4767" s="5">
        <f t="shared" si="670"/>
        <v>0.65586256699999868</v>
      </c>
      <c r="W4767" s="5">
        <f t="shared" si="671"/>
        <v>63.325297256812568</v>
      </c>
      <c r="X4767" s="5">
        <f t="shared" si="674"/>
        <v>0</v>
      </c>
    </row>
    <row r="4768" spans="1:24" x14ac:dyDescent="0.15">
      <c r="A4768" s="7">
        <v>4767</v>
      </c>
      <c r="B4768" s="7">
        <v>7</v>
      </c>
      <c r="C4768" s="7">
        <v>18</v>
      </c>
      <c r="D4768" s="7">
        <v>15</v>
      </c>
      <c r="E4768" s="7">
        <v>199</v>
      </c>
      <c r="F4768" s="7">
        <v>28.8</v>
      </c>
      <c r="G4768" s="7">
        <v>480.4</v>
      </c>
      <c r="H4768" s="7">
        <f t="shared" si="666"/>
        <v>2</v>
      </c>
      <c r="I4768" s="16">
        <f t="shared" si="667"/>
        <v>45125</v>
      </c>
      <c r="J4768" s="17">
        <v>1.2267999999999999</v>
      </c>
      <c r="K4768" s="18">
        <f>G4768*结论【关键目标】!C$27*0.7735*0.001</f>
        <v>44.590727999999999</v>
      </c>
      <c r="L4768" s="5">
        <v>58588.298699999999</v>
      </c>
      <c r="M4768" s="5">
        <f>ABS(IF(L4768&lt;=0,L4768/耗电量关键数据!$B$6/1000,L4768/耗电量关键数据!$B$5/1000))</f>
        <v>16.739513914285716</v>
      </c>
      <c r="N4768" s="5">
        <f>电气设备逐时使用率计算!H4744</f>
        <v>22.208055000000002</v>
      </c>
      <c r="O4768" s="5">
        <f>灯光逐时使用率计算!H4744</f>
        <v>11.844296</v>
      </c>
      <c r="P4768" s="19">
        <f t="shared" si="668"/>
        <v>50.791864914285718</v>
      </c>
      <c r="Q4768" s="19">
        <f t="shared" si="672"/>
        <v>50.791864914285718</v>
      </c>
      <c r="R4768" s="20">
        <f t="shared" si="669"/>
        <v>-6.2011369142857191</v>
      </c>
      <c r="S4768" s="20">
        <f t="shared" si="673"/>
        <v>6.2011369142857191</v>
      </c>
      <c r="T4768" s="20">
        <f>IF((T4767+R4768)&lt;0,0,IF((T4767+R4768)&gt;结论【关键目标】!C$28,结论【关键目标】!C$28,T4767+R4768))</f>
        <v>15.798863085714281</v>
      </c>
      <c r="U4768" s="19">
        <f>IF((T4767+R4768)&lt;结论【关键目标】!$C$28,0,(发电量计算【计算逻辑页】!R4768+发电量计算【计算逻辑页】!T4767-结论【关键目标】!$C$28))</f>
        <v>0</v>
      </c>
      <c r="V4768" s="5">
        <f t="shared" si="670"/>
        <v>0</v>
      </c>
      <c r="W4768" s="5">
        <f t="shared" si="671"/>
        <v>54.703905110399994</v>
      </c>
      <c r="X4768" s="5">
        <f t="shared" si="674"/>
        <v>5.4371568464457178</v>
      </c>
    </row>
    <row r="4769" spans="1:24" x14ac:dyDescent="0.15">
      <c r="A4769" s="7">
        <v>4768</v>
      </c>
      <c r="B4769" s="7">
        <v>7</v>
      </c>
      <c r="C4769" s="7">
        <v>18</v>
      </c>
      <c r="D4769" s="7">
        <v>16</v>
      </c>
      <c r="E4769" s="7">
        <v>199</v>
      </c>
      <c r="F4769" s="7">
        <v>29</v>
      </c>
      <c r="G4769" s="7">
        <v>307.8</v>
      </c>
      <c r="H4769" s="7">
        <f t="shared" si="666"/>
        <v>2</v>
      </c>
      <c r="I4769" s="16">
        <f t="shared" si="667"/>
        <v>45125</v>
      </c>
      <c r="J4769" s="24">
        <v>1.3551</v>
      </c>
      <c r="K4769" s="18">
        <f>G4769*结论【关键目标】!C$27*0.7735*0.001</f>
        <v>28.569996</v>
      </c>
      <c r="L4769" s="5">
        <v>56043.488949999999</v>
      </c>
      <c r="M4769" s="5">
        <f>ABS(IF(L4769&lt;=0,L4769/耗电量关键数据!$B$6/1000,L4769/耗电量关键数据!$B$5/1000))</f>
        <v>16.012425414285712</v>
      </c>
      <c r="N4769" s="5">
        <f>电气设备逐时使用率计算!H4745</f>
        <v>22.208055000000002</v>
      </c>
      <c r="O4769" s="5">
        <f>灯光逐时使用率计算!H4745</f>
        <v>11.844296</v>
      </c>
      <c r="P4769" s="19">
        <f t="shared" si="668"/>
        <v>50.064776414285717</v>
      </c>
      <c r="Q4769" s="19">
        <f t="shared" si="672"/>
        <v>50.064776414285717</v>
      </c>
      <c r="R4769" s="20">
        <f t="shared" si="669"/>
        <v>-21.494780414285717</v>
      </c>
      <c r="S4769" s="20">
        <f t="shared" si="673"/>
        <v>21.494780414285717</v>
      </c>
      <c r="T4769" s="20">
        <f>IF((T4768+R4769)&lt;0,0,IF((T4768+R4769)&gt;结论【关键目标】!C$28,结论【关键目标】!C$28,T4768+R4769))</f>
        <v>0</v>
      </c>
      <c r="U4769" s="19">
        <f>IF((T4768+R4769)&lt;结论【关键目标】!$C$28,0,(发电量计算【计算逻辑页】!R4769+发电量计算【计算逻辑页】!T4768-结论【关键目标】!$C$28))</f>
        <v>0</v>
      </c>
      <c r="V4769" s="5">
        <f t="shared" si="670"/>
        <v>0</v>
      </c>
      <c r="W4769" s="5">
        <f t="shared" si="671"/>
        <v>38.715201579599999</v>
      </c>
      <c r="X4769" s="5">
        <f t="shared" si="674"/>
        <v>0</v>
      </c>
    </row>
    <row r="4770" spans="1:24" x14ac:dyDescent="0.15">
      <c r="A4770" s="7">
        <v>4769</v>
      </c>
      <c r="B4770" s="7">
        <v>7</v>
      </c>
      <c r="C4770" s="7">
        <v>18</v>
      </c>
      <c r="D4770" s="7">
        <v>17</v>
      </c>
      <c r="E4770" s="7">
        <v>199</v>
      </c>
      <c r="F4770" s="7">
        <v>29</v>
      </c>
      <c r="G4770" s="7">
        <v>198.3</v>
      </c>
      <c r="H4770" s="7">
        <f t="shared" si="666"/>
        <v>2</v>
      </c>
      <c r="I4770" s="16">
        <f t="shared" si="667"/>
        <v>45125</v>
      </c>
      <c r="J4770" s="17">
        <v>0.70809999999999995</v>
      </c>
      <c r="K4770" s="18">
        <f>G4770*结论【关键目标】!C$27*0.7735*0.001</f>
        <v>18.406205999999997</v>
      </c>
      <c r="L4770" s="5">
        <v>49312.347379999999</v>
      </c>
      <c r="M4770" s="5">
        <f>ABS(IF(L4770&lt;=0,L4770/耗电量关键数据!$B$6/1000,L4770/耗电量关键数据!$B$5/1000))</f>
        <v>14.089242108571428</v>
      </c>
      <c r="N4770" s="5">
        <f>电气设备逐时使用率计算!H4746</f>
        <v>22.208055000000002</v>
      </c>
      <c r="O4770" s="5">
        <f>灯光逐时使用率计算!H4746</f>
        <v>11.844296</v>
      </c>
      <c r="P4770" s="19">
        <f t="shared" si="668"/>
        <v>48.141593108571428</v>
      </c>
      <c r="Q4770" s="19">
        <f t="shared" si="672"/>
        <v>0</v>
      </c>
      <c r="R4770" s="20">
        <f t="shared" si="669"/>
        <v>18.406205999999997</v>
      </c>
      <c r="S4770" s="20">
        <f t="shared" si="673"/>
        <v>0</v>
      </c>
      <c r="T4770" s="20">
        <f>IF((T4769+R4770)&lt;0,0,IF((T4769+R4770)&gt;结论【关键目标】!C$28,结论【关键目标】!C$28,T4769+R4770))</f>
        <v>18.406205999999997</v>
      </c>
      <c r="U4770" s="19">
        <f>IF((T4769+R4770)&lt;结论【关键目标】!$C$28,0,(发电量计算【计算逻辑页】!R4770+发电量计算【计算逻辑页】!T4769-结论【关键目标】!$C$28))</f>
        <v>0</v>
      </c>
      <c r="V4770" s="5">
        <f t="shared" si="670"/>
        <v>0</v>
      </c>
      <c r="W4770" s="5">
        <f t="shared" si="671"/>
        <v>13.033434468599998</v>
      </c>
      <c r="X4770" s="5">
        <f t="shared" si="674"/>
        <v>0</v>
      </c>
    </row>
    <row r="4771" spans="1:24" x14ac:dyDescent="0.15">
      <c r="A4771" s="7">
        <v>4770</v>
      </c>
      <c r="B4771" s="7">
        <v>7</v>
      </c>
      <c r="C4771" s="7">
        <v>18</v>
      </c>
      <c r="D4771" s="7">
        <v>18</v>
      </c>
      <c r="E4771" s="7">
        <v>199</v>
      </c>
      <c r="F4771" s="7">
        <v>29.2</v>
      </c>
      <c r="G4771" s="7">
        <v>85.9</v>
      </c>
      <c r="H4771" s="7">
        <f t="shared" si="666"/>
        <v>2</v>
      </c>
      <c r="I4771" s="16">
        <f t="shared" si="667"/>
        <v>45125</v>
      </c>
      <c r="J4771" s="17">
        <v>0.70809999999999995</v>
      </c>
      <c r="K4771" s="18">
        <f>G4771*结论【关键目标】!C$27*0.7735*0.001</f>
        <v>7.9732379999999994</v>
      </c>
      <c r="L4771" s="5">
        <v>29778.994289999999</v>
      </c>
      <c r="M4771" s="5">
        <f>ABS(IF(L4771&lt;=0,L4771/耗电量关键数据!$B$6/1000,L4771/耗电量关键数据!$B$5/1000))</f>
        <v>8.5082840828571431</v>
      </c>
      <c r="N4771" s="5">
        <f>电气设备逐时使用率计算!H4747</f>
        <v>7.0130699999999999</v>
      </c>
      <c r="O4771" s="5">
        <f>灯光逐时使用率计算!H4747</f>
        <v>3.7403040000000001</v>
      </c>
      <c r="P4771" s="19">
        <f t="shared" si="668"/>
        <v>19.261658082857146</v>
      </c>
      <c r="Q4771" s="19">
        <f t="shared" si="672"/>
        <v>0</v>
      </c>
      <c r="R4771" s="20">
        <f t="shared" si="669"/>
        <v>7.9732379999999994</v>
      </c>
      <c r="S4771" s="20">
        <f t="shared" si="673"/>
        <v>0</v>
      </c>
      <c r="T4771" s="20">
        <f>IF((T4770+R4771)&lt;0,0,IF((T4770+R4771)&gt;结论【关键目标】!C$28,结论【关键目标】!C$28,T4770+R4771))</f>
        <v>22</v>
      </c>
      <c r="U4771" s="19">
        <f>IF((T4770+R4771)&lt;结论【关键目标】!$C$28,0,(发电量计算【计算逻辑页】!R4771+发电量计算【计算逻辑页】!T4770-结论【关键目标】!$C$28))</f>
        <v>4.3794439999999959</v>
      </c>
      <c r="V4771" s="5">
        <f t="shared" si="670"/>
        <v>1.5328053999999984</v>
      </c>
      <c r="W4771" s="5">
        <f t="shared" si="671"/>
        <v>5.6458498277999993</v>
      </c>
      <c r="X4771" s="5">
        <f t="shared" si="674"/>
        <v>0</v>
      </c>
    </row>
    <row r="4772" spans="1:24" x14ac:dyDescent="0.15">
      <c r="A4772" s="7">
        <v>4771</v>
      </c>
      <c r="B4772" s="7">
        <v>7</v>
      </c>
      <c r="C4772" s="7">
        <v>18</v>
      </c>
      <c r="D4772" s="7">
        <v>19</v>
      </c>
      <c r="E4772" s="7">
        <v>199</v>
      </c>
      <c r="F4772" s="7">
        <v>22</v>
      </c>
      <c r="G4772" s="7">
        <v>0</v>
      </c>
      <c r="H4772" s="7">
        <f t="shared" si="666"/>
        <v>2</v>
      </c>
      <c r="I4772" s="16">
        <f t="shared" si="667"/>
        <v>45125</v>
      </c>
      <c r="J4772" s="17">
        <v>1.2267999999999999</v>
      </c>
      <c r="K4772" s="18">
        <f>G4772*结论【关键目标】!C$27*0.7735*0.001</f>
        <v>0</v>
      </c>
      <c r="L4772" s="5">
        <v>0</v>
      </c>
      <c r="M4772" s="5">
        <f>ABS(IF(L4772&lt;=0,L4772/耗电量关键数据!$B$6/1000,L4772/耗电量关键数据!$B$5/1000))</f>
        <v>0</v>
      </c>
      <c r="N4772" s="5">
        <f>电气设备逐时使用率计算!H4748</f>
        <v>7.0130699999999999</v>
      </c>
      <c r="O4772" s="5">
        <f>灯光逐时使用率计算!H4748</f>
        <v>3.7403040000000001</v>
      </c>
      <c r="P4772" s="19">
        <f t="shared" si="668"/>
        <v>10.753374000000001</v>
      </c>
      <c r="Q4772" s="19">
        <f t="shared" si="672"/>
        <v>10.753374000000001</v>
      </c>
      <c r="R4772" s="20">
        <f t="shared" si="669"/>
        <v>-10.753374000000001</v>
      </c>
      <c r="S4772" s="20">
        <f t="shared" si="673"/>
        <v>10.753374000000001</v>
      </c>
      <c r="T4772" s="20">
        <f>IF((T4771+R4772)&lt;0,0,IF((T4771+R4772)&gt;结论【关键目标】!C$28,结论【关键目标】!C$28,T4771+R4772))</f>
        <v>11.246625999999999</v>
      </c>
      <c r="U4772" s="19">
        <f>IF((T4771+R4772)&lt;结论【关键目标】!$C$28,0,(发电量计算【计算逻辑页】!R4772+发电量计算【计算逻辑页】!T4771-结论【关键目标】!$C$28))</f>
        <v>0</v>
      </c>
      <c r="V4772" s="5">
        <f t="shared" si="670"/>
        <v>0</v>
      </c>
      <c r="W4772" s="5">
        <f t="shared" si="671"/>
        <v>0</v>
      </c>
      <c r="X4772" s="5">
        <f t="shared" si="674"/>
        <v>9.428558323199999</v>
      </c>
    </row>
    <row r="4773" spans="1:24" x14ac:dyDescent="0.15">
      <c r="A4773" s="7">
        <v>4772</v>
      </c>
      <c r="B4773" s="7">
        <v>7</v>
      </c>
      <c r="C4773" s="7">
        <v>18</v>
      </c>
      <c r="D4773" s="7">
        <v>20</v>
      </c>
      <c r="E4773" s="7">
        <v>199</v>
      </c>
      <c r="F4773" s="7">
        <v>21.4</v>
      </c>
      <c r="G4773" s="7">
        <v>0</v>
      </c>
      <c r="H4773" s="7">
        <f t="shared" si="666"/>
        <v>2</v>
      </c>
      <c r="I4773" s="16">
        <f t="shared" si="667"/>
        <v>45125</v>
      </c>
      <c r="J4773" s="17">
        <v>1.2267999999999999</v>
      </c>
      <c r="K4773" s="18">
        <f>G4773*结论【关键目标】!C$27*0.7735*0.001</f>
        <v>0</v>
      </c>
      <c r="L4773" s="5">
        <v>0</v>
      </c>
      <c r="M4773" s="5">
        <f>ABS(IF(L4773&lt;=0,L4773/耗电量关键数据!$B$6/1000,L4773/耗电量关键数据!$B$5/1000))</f>
        <v>0</v>
      </c>
      <c r="N4773" s="5">
        <f>电气设备逐时使用率计算!H4749</f>
        <v>1.1688450000000001</v>
      </c>
      <c r="O4773" s="5">
        <f>灯光逐时使用率计算!H4749</f>
        <v>0.37403039999999999</v>
      </c>
      <c r="P4773" s="19">
        <f t="shared" si="668"/>
        <v>1.5428754000000002</v>
      </c>
      <c r="Q4773" s="19">
        <f t="shared" si="672"/>
        <v>1.5428754000000002</v>
      </c>
      <c r="R4773" s="20">
        <f t="shared" si="669"/>
        <v>-1.5428754000000002</v>
      </c>
      <c r="S4773" s="20">
        <f t="shared" si="673"/>
        <v>1.5428754000000002</v>
      </c>
      <c r="T4773" s="20">
        <f>IF((T4772+R4773)&lt;0,0,IF((T4772+R4773)&gt;结论【关键目标】!C$28,结论【关键目标】!C$28,T4772+R4773))</f>
        <v>9.7037505999999993</v>
      </c>
      <c r="U4773" s="19">
        <f>IF((T4772+R4773)&lt;结论【关键目标】!$C$28,0,(发电量计算【计算逻辑页】!R4773+发电量计算【计算逻辑页】!T4772-结论【关键目标】!$C$28))</f>
        <v>0</v>
      </c>
      <c r="V4773" s="5">
        <f t="shared" si="670"/>
        <v>0</v>
      </c>
      <c r="W4773" s="5">
        <f t="shared" si="671"/>
        <v>0</v>
      </c>
      <c r="X4773" s="5">
        <f t="shared" si="674"/>
        <v>1.3527931507200002</v>
      </c>
    </row>
    <row r="4774" spans="1:24" x14ac:dyDescent="0.15">
      <c r="A4774" s="7">
        <v>4773</v>
      </c>
      <c r="B4774" s="7">
        <v>7</v>
      </c>
      <c r="C4774" s="7">
        <v>18</v>
      </c>
      <c r="D4774" s="7">
        <v>21</v>
      </c>
      <c r="E4774" s="7">
        <v>199</v>
      </c>
      <c r="F4774" s="7">
        <v>20.7</v>
      </c>
      <c r="G4774" s="7">
        <v>0</v>
      </c>
      <c r="H4774" s="7">
        <f t="shared" si="666"/>
        <v>2</v>
      </c>
      <c r="I4774" s="16">
        <f t="shared" si="667"/>
        <v>45125</v>
      </c>
      <c r="J4774" s="17">
        <v>1.2267999999999999</v>
      </c>
      <c r="K4774" s="18">
        <f>G4774*结论【关键目标】!C$27*0.7735*0.001</f>
        <v>0</v>
      </c>
      <c r="L4774" s="5">
        <v>0</v>
      </c>
      <c r="M4774" s="5">
        <f>ABS(IF(L4774&lt;=0,L4774/耗电量关键数据!$B$6/1000,L4774/耗电量关键数据!$B$5/1000))</f>
        <v>0</v>
      </c>
      <c r="N4774" s="5">
        <f>电气设备逐时使用率计算!H4750</f>
        <v>1.1688450000000001</v>
      </c>
      <c r="O4774" s="5">
        <f>灯光逐时使用率计算!H4750</f>
        <v>0.37403039999999999</v>
      </c>
      <c r="P4774" s="19">
        <f t="shared" si="668"/>
        <v>1.5428754000000002</v>
      </c>
      <c r="Q4774" s="19">
        <f t="shared" si="672"/>
        <v>1.5428754000000002</v>
      </c>
      <c r="R4774" s="20">
        <f t="shared" si="669"/>
        <v>-1.5428754000000002</v>
      </c>
      <c r="S4774" s="20">
        <f t="shared" si="673"/>
        <v>1.5428754000000002</v>
      </c>
      <c r="T4774" s="20">
        <f>IF((T4773+R4774)&lt;0,0,IF((T4773+R4774)&gt;结论【关键目标】!C$28,结论【关键目标】!C$28,T4773+R4774))</f>
        <v>8.1608751999999996</v>
      </c>
      <c r="U4774" s="19">
        <f>IF((T4773+R4774)&lt;结论【关键目标】!$C$28,0,(发电量计算【计算逻辑页】!R4774+发电量计算【计算逻辑页】!T4773-结论【关键目标】!$C$28))</f>
        <v>0</v>
      </c>
      <c r="V4774" s="5">
        <f t="shared" si="670"/>
        <v>0</v>
      </c>
      <c r="W4774" s="5">
        <f t="shared" si="671"/>
        <v>0</v>
      </c>
      <c r="X4774" s="5">
        <f t="shared" si="674"/>
        <v>1.3527931507200002</v>
      </c>
    </row>
    <row r="4775" spans="1:24" x14ac:dyDescent="0.15">
      <c r="A4775" s="7">
        <v>4774</v>
      </c>
      <c r="B4775" s="7">
        <v>7</v>
      </c>
      <c r="C4775" s="7">
        <v>18</v>
      </c>
      <c r="D4775" s="7">
        <v>22</v>
      </c>
      <c r="E4775" s="7">
        <v>199</v>
      </c>
      <c r="F4775" s="7">
        <v>22</v>
      </c>
      <c r="G4775" s="7">
        <v>0</v>
      </c>
      <c r="H4775" s="7">
        <f t="shared" si="666"/>
        <v>2</v>
      </c>
      <c r="I4775" s="16">
        <f t="shared" si="667"/>
        <v>45125</v>
      </c>
      <c r="J4775" s="17">
        <v>0.70809999999999995</v>
      </c>
      <c r="K4775" s="18">
        <f>G4775*结论【关键目标】!C$27*0.7735*0.001</f>
        <v>0</v>
      </c>
      <c r="L4775" s="5">
        <v>0</v>
      </c>
      <c r="M4775" s="5">
        <f>ABS(IF(L4775&lt;=0,L4775/耗电量关键数据!$B$6/1000,L4775/耗电量关键数据!$B$5/1000))</f>
        <v>0</v>
      </c>
      <c r="N4775" s="5">
        <f>电气设备逐时使用率计算!H4751</f>
        <v>1.1688450000000001</v>
      </c>
      <c r="O4775" s="5">
        <f>灯光逐时使用率计算!H4751</f>
        <v>0.37403039999999999</v>
      </c>
      <c r="P4775" s="19">
        <f t="shared" si="668"/>
        <v>1.5428754000000002</v>
      </c>
      <c r="Q4775" s="19">
        <f t="shared" si="672"/>
        <v>0</v>
      </c>
      <c r="R4775" s="20">
        <f t="shared" si="669"/>
        <v>0</v>
      </c>
      <c r="S4775" s="20">
        <f t="shared" si="673"/>
        <v>0</v>
      </c>
      <c r="T4775" s="20">
        <f>IF((T4774+R4775)&lt;0,0,IF((T4774+R4775)&gt;结论【关键目标】!C$28,结论【关键目标】!C$28,T4774+R4775))</f>
        <v>8.1608751999999996</v>
      </c>
      <c r="U4775" s="19">
        <f>IF((T4774+R4775)&lt;结论【关键目标】!$C$28,0,(发电量计算【计算逻辑页】!R4775+发电量计算【计算逻辑页】!T4774-结论【关键目标】!$C$28))</f>
        <v>0</v>
      </c>
      <c r="V4775" s="5">
        <f t="shared" si="670"/>
        <v>0</v>
      </c>
      <c r="W4775" s="5">
        <f t="shared" si="671"/>
        <v>0</v>
      </c>
      <c r="X4775" s="5">
        <f t="shared" si="674"/>
        <v>0</v>
      </c>
    </row>
    <row r="4776" spans="1:24" x14ac:dyDescent="0.15">
      <c r="A4776" s="7">
        <v>4775</v>
      </c>
      <c r="B4776" s="7">
        <v>7</v>
      </c>
      <c r="C4776" s="7">
        <v>18</v>
      </c>
      <c r="D4776" s="7">
        <v>23</v>
      </c>
      <c r="E4776" s="7">
        <v>199</v>
      </c>
      <c r="F4776" s="7">
        <v>21</v>
      </c>
      <c r="G4776" s="7">
        <v>0</v>
      </c>
      <c r="H4776" s="7">
        <f t="shared" si="666"/>
        <v>2</v>
      </c>
      <c r="I4776" s="16">
        <f t="shared" si="667"/>
        <v>45125</v>
      </c>
      <c r="J4776" s="17">
        <v>0.70809999999999995</v>
      </c>
      <c r="K4776" s="18">
        <f>G4776*结论【关键目标】!C$27*0.7735*0.001</f>
        <v>0</v>
      </c>
      <c r="L4776" s="5">
        <v>0</v>
      </c>
      <c r="M4776" s="5">
        <f>ABS(IF(L4776&lt;=0,L4776/耗电量关键数据!$B$6/1000,L4776/耗电量关键数据!$B$5/1000))</f>
        <v>0</v>
      </c>
      <c r="N4776" s="5">
        <f>电气设备逐时使用率计算!H4752</f>
        <v>1.1688450000000001</v>
      </c>
      <c r="O4776" s="5">
        <f>灯光逐时使用率计算!H4752</f>
        <v>0.37403039999999999</v>
      </c>
      <c r="P4776" s="19">
        <f t="shared" si="668"/>
        <v>1.5428754000000002</v>
      </c>
      <c r="Q4776" s="19">
        <f t="shared" si="672"/>
        <v>0</v>
      </c>
      <c r="R4776" s="20">
        <f t="shared" si="669"/>
        <v>0</v>
      </c>
      <c r="S4776" s="20">
        <f t="shared" si="673"/>
        <v>0</v>
      </c>
      <c r="T4776" s="20">
        <f>IF((T4775+R4776)&lt;0,0,IF((T4775+R4776)&gt;结论【关键目标】!C$28,结论【关键目标】!C$28,T4775+R4776))</f>
        <v>8.1608751999999996</v>
      </c>
      <c r="U4776" s="19">
        <f>IF((T4775+R4776)&lt;结论【关键目标】!$C$28,0,(发电量计算【计算逻辑页】!R4776+发电量计算【计算逻辑页】!T4775-结论【关键目标】!$C$28))</f>
        <v>0</v>
      </c>
      <c r="V4776" s="5">
        <f t="shared" si="670"/>
        <v>0</v>
      </c>
      <c r="W4776" s="5">
        <f t="shared" si="671"/>
        <v>0</v>
      </c>
      <c r="X4776" s="5">
        <f t="shared" si="674"/>
        <v>0</v>
      </c>
    </row>
    <row r="4777" spans="1:24" x14ac:dyDescent="0.15">
      <c r="A4777" s="7">
        <v>4776</v>
      </c>
      <c r="B4777" s="7">
        <v>7</v>
      </c>
      <c r="C4777" s="7">
        <v>18</v>
      </c>
      <c r="D4777" s="7">
        <v>24</v>
      </c>
      <c r="E4777" s="7">
        <v>199</v>
      </c>
      <c r="F4777" s="7">
        <v>21.4</v>
      </c>
      <c r="G4777" s="7">
        <v>0</v>
      </c>
      <c r="H4777" s="7">
        <f t="shared" si="666"/>
        <v>2</v>
      </c>
      <c r="I4777" s="16">
        <f t="shared" si="667"/>
        <v>45125</v>
      </c>
      <c r="J4777" s="17">
        <v>0.2407</v>
      </c>
      <c r="K4777" s="18">
        <f>G4777*结论【关键目标】!C$27*0.7735*0.001</f>
        <v>0</v>
      </c>
      <c r="L4777" s="5">
        <v>0</v>
      </c>
      <c r="M4777" s="5">
        <f>ABS(IF(L4777&lt;=0,L4777/耗电量关键数据!$B$6/1000,L4777/耗电量关键数据!$B$5/1000))</f>
        <v>0</v>
      </c>
      <c r="N4777" s="5">
        <f>电气设备逐时使用率计算!H4753</f>
        <v>1.1688450000000001</v>
      </c>
      <c r="O4777" s="5">
        <f>灯光逐时使用率计算!H4753</f>
        <v>0.37403039999999999</v>
      </c>
      <c r="P4777" s="19">
        <f t="shared" si="668"/>
        <v>1.5428754000000002</v>
      </c>
      <c r="Q4777" s="19">
        <f t="shared" si="672"/>
        <v>0</v>
      </c>
      <c r="R4777" s="20">
        <f t="shared" si="669"/>
        <v>0</v>
      </c>
      <c r="S4777" s="20">
        <f t="shared" si="673"/>
        <v>0</v>
      </c>
      <c r="T4777" s="20">
        <f>IF((T4776+R4777)&lt;0,0,IF((T4776+R4777)&gt;结论【关键目标】!C$28,结论【关键目标】!C$28,T4776+R4777))</f>
        <v>8.1608751999999996</v>
      </c>
      <c r="U4777" s="19">
        <f>IF((T4776+R4777)&lt;结论【关键目标】!$C$28,0,(发电量计算【计算逻辑页】!R4777+发电量计算【计算逻辑页】!T4776-结论【关键目标】!$C$28))</f>
        <v>0</v>
      </c>
      <c r="V4777" s="5">
        <f t="shared" si="670"/>
        <v>0</v>
      </c>
      <c r="W4777" s="5">
        <f t="shared" si="671"/>
        <v>0</v>
      </c>
      <c r="X4777" s="5">
        <f t="shared" si="674"/>
        <v>0</v>
      </c>
    </row>
    <row r="4778" spans="1:24" x14ac:dyDescent="0.15">
      <c r="A4778" s="7">
        <v>4777</v>
      </c>
      <c r="B4778" s="7">
        <v>7</v>
      </c>
      <c r="C4778" s="7">
        <v>19</v>
      </c>
      <c r="D4778" s="7">
        <v>1</v>
      </c>
      <c r="E4778" s="7">
        <v>200</v>
      </c>
      <c r="F4778" s="7">
        <v>22</v>
      </c>
      <c r="G4778" s="7">
        <v>0</v>
      </c>
      <c r="H4778" s="7">
        <f t="shared" si="666"/>
        <v>3</v>
      </c>
      <c r="I4778" s="16">
        <f t="shared" si="667"/>
        <v>45126</v>
      </c>
      <c r="J4778" s="17">
        <v>0.2407</v>
      </c>
      <c r="K4778" s="18">
        <f>G4778*结论【关键目标】!C$27*0.7735*0.001</f>
        <v>0</v>
      </c>
      <c r="L4778" s="5">
        <v>0</v>
      </c>
      <c r="M4778" s="5">
        <f>ABS(IF(L4778&lt;=0,L4778/耗电量关键数据!$B$6/1000,L4778/耗电量关键数据!$B$5/1000))</f>
        <v>0</v>
      </c>
      <c r="N4778" s="5">
        <f>电气设备逐时使用率计算!H4754</f>
        <v>1.1688450000000001</v>
      </c>
      <c r="O4778" s="5">
        <f>灯光逐时使用率计算!H4754</f>
        <v>0.37403039999999999</v>
      </c>
      <c r="P4778" s="19">
        <f t="shared" si="668"/>
        <v>1.5428754000000002</v>
      </c>
      <c r="Q4778" s="19">
        <f t="shared" si="672"/>
        <v>0</v>
      </c>
      <c r="R4778" s="20">
        <f t="shared" si="669"/>
        <v>0</v>
      </c>
      <c r="S4778" s="20">
        <f t="shared" si="673"/>
        <v>0</v>
      </c>
      <c r="T4778" s="20">
        <f>IF((T4777+R4778)&lt;0,0,IF((T4777+R4778)&gt;结论【关键目标】!C$28,结论【关键目标】!C$28,T4777+R4778))</f>
        <v>8.1608751999999996</v>
      </c>
      <c r="U4778" s="19">
        <f>IF((T4777+R4778)&lt;结论【关键目标】!$C$28,0,(发电量计算【计算逻辑页】!R4778+发电量计算【计算逻辑页】!T4777-结论【关键目标】!$C$28))</f>
        <v>0</v>
      </c>
      <c r="V4778" s="5">
        <f t="shared" si="670"/>
        <v>0</v>
      </c>
      <c r="W4778" s="5">
        <f t="shared" si="671"/>
        <v>0</v>
      </c>
      <c r="X4778" s="5">
        <f t="shared" si="674"/>
        <v>0</v>
      </c>
    </row>
    <row r="4779" spans="1:24" x14ac:dyDescent="0.15">
      <c r="A4779" s="7">
        <v>4778</v>
      </c>
      <c r="B4779" s="7">
        <v>7</v>
      </c>
      <c r="C4779" s="7">
        <v>19</v>
      </c>
      <c r="D4779" s="7">
        <v>2</v>
      </c>
      <c r="E4779" s="7">
        <v>200</v>
      </c>
      <c r="F4779" s="7">
        <v>21</v>
      </c>
      <c r="G4779" s="7">
        <v>0</v>
      </c>
      <c r="H4779" s="7">
        <f t="shared" si="666"/>
        <v>3</v>
      </c>
      <c r="I4779" s="16">
        <f t="shared" si="667"/>
        <v>45126</v>
      </c>
      <c r="J4779" s="17">
        <v>0.2407</v>
      </c>
      <c r="K4779" s="18">
        <f>G4779*结论【关键目标】!C$27*0.7735*0.001</f>
        <v>0</v>
      </c>
      <c r="L4779" s="5">
        <v>0</v>
      </c>
      <c r="M4779" s="5">
        <f>ABS(IF(L4779&lt;=0,L4779/耗电量关键数据!$B$6/1000,L4779/耗电量关键数据!$B$5/1000))</f>
        <v>0</v>
      </c>
      <c r="N4779" s="5">
        <f>电气设备逐时使用率计算!H4755</f>
        <v>1.1688450000000001</v>
      </c>
      <c r="O4779" s="5">
        <f>灯光逐时使用率计算!H4755</f>
        <v>0.37403039999999999</v>
      </c>
      <c r="P4779" s="19">
        <f t="shared" si="668"/>
        <v>1.5428754000000002</v>
      </c>
      <c r="Q4779" s="19">
        <f t="shared" si="672"/>
        <v>0</v>
      </c>
      <c r="R4779" s="20">
        <f t="shared" si="669"/>
        <v>0</v>
      </c>
      <c r="S4779" s="20">
        <f t="shared" si="673"/>
        <v>0</v>
      </c>
      <c r="T4779" s="20">
        <f>IF((T4778+R4779)&lt;0,0,IF((T4778+R4779)&gt;结论【关键目标】!C$28,结论【关键目标】!C$28,T4778+R4779))</f>
        <v>8.1608751999999996</v>
      </c>
      <c r="U4779" s="19">
        <f>IF((T4778+R4779)&lt;结论【关键目标】!$C$28,0,(发电量计算【计算逻辑页】!R4779+发电量计算【计算逻辑页】!T4778-结论【关键目标】!$C$28))</f>
        <v>0</v>
      </c>
      <c r="V4779" s="5">
        <f t="shared" si="670"/>
        <v>0</v>
      </c>
      <c r="W4779" s="5">
        <f t="shared" si="671"/>
        <v>0</v>
      </c>
      <c r="X4779" s="5">
        <f t="shared" si="674"/>
        <v>0</v>
      </c>
    </row>
    <row r="4780" spans="1:24" x14ac:dyDescent="0.15">
      <c r="A4780" s="7">
        <v>4779</v>
      </c>
      <c r="B4780" s="7">
        <v>7</v>
      </c>
      <c r="C4780" s="7">
        <v>19</v>
      </c>
      <c r="D4780" s="7">
        <v>3</v>
      </c>
      <c r="E4780" s="7">
        <v>200</v>
      </c>
      <c r="F4780" s="7">
        <v>20.7</v>
      </c>
      <c r="G4780" s="7">
        <v>0</v>
      </c>
      <c r="H4780" s="7">
        <f t="shared" si="666"/>
        <v>3</v>
      </c>
      <c r="I4780" s="16">
        <f t="shared" si="667"/>
        <v>45126</v>
      </c>
      <c r="J4780" s="17">
        <v>0.2407</v>
      </c>
      <c r="K4780" s="18">
        <f>G4780*结论【关键目标】!C$27*0.7735*0.001</f>
        <v>0</v>
      </c>
      <c r="L4780" s="5">
        <v>0</v>
      </c>
      <c r="M4780" s="5">
        <f>ABS(IF(L4780&lt;=0,L4780/耗电量关键数据!$B$6/1000,L4780/耗电量关键数据!$B$5/1000))</f>
        <v>0</v>
      </c>
      <c r="N4780" s="5">
        <f>电气设备逐时使用率计算!H4756</f>
        <v>1.1688450000000001</v>
      </c>
      <c r="O4780" s="5">
        <f>灯光逐时使用率计算!H4756</f>
        <v>0.37403039999999999</v>
      </c>
      <c r="P4780" s="19">
        <f t="shared" si="668"/>
        <v>1.5428754000000002</v>
      </c>
      <c r="Q4780" s="19">
        <f t="shared" si="672"/>
        <v>0</v>
      </c>
      <c r="R4780" s="20">
        <f t="shared" si="669"/>
        <v>0</v>
      </c>
      <c r="S4780" s="20">
        <f t="shared" si="673"/>
        <v>0</v>
      </c>
      <c r="T4780" s="20">
        <f>IF((T4779+R4780)&lt;0,0,IF((T4779+R4780)&gt;结论【关键目标】!C$28,结论【关键目标】!C$28,T4779+R4780))</f>
        <v>8.1608751999999996</v>
      </c>
      <c r="U4780" s="19">
        <f>IF((T4779+R4780)&lt;结论【关键目标】!$C$28,0,(发电量计算【计算逻辑页】!R4780+发电量计算【计算逻辑页】!T4779-结论【关键目标】!$C$28))</f>
        <v>0</v>
      </c>
      <c r="V4780" s="5">
        <f t="shared" si="670"/>
        <v>0</v>
      </c>
      <c r="W4780" s="5">
        <f t="shared" si="671"/>
        <v>0</v>
      </c>
      <c r="X4780" s="5">
        <f t="shared" si="674"/>
        <v>0</v>
      </c>
    </row>
    <row r="4781" spans="1:24" x14ac:dyDescent="0.15">
      <c r="A4781" s="7">
        <v>4780</v>
      </c>
      <c r="B4781" s="7">
        <v>7</v>
      </c>
      <c r="C4781" s="7">
        <v>19</v>
      </c>
      <c r="D4781" s="7">
        <v>4</v>
      </c>
      <c r="E4781" s="7">
        <v>200</v>
      </c>
      <c r="F4781" s="7">
        <v>20</v>
      </c>
      <c r="G4781" s="7">
        <v>0</v>
      </c>
      <c r="H4781" s="7">
        <f t="shared" si="666"/>
        <v>3</v>
      </c>
      <c r="I4781" s="16">
        <f t="shared" si="667"/>
        <v>45126</v>
      </c>
      <c r="J4781" s="17">
        <v>0.2407</v>
      </c>
      <c r="K4781" s="18">
        <f>G4781*结论【关键目标】!C$27*0.7735*0.001</f>
        <v>0</v>
      </c>
      <c r="L4781" s="5">
        <v>0</v>
      </c>
      <c r="M4781" s="5">
        <f>ABS(IF(L4781&lt;=0,L4781/耗电量关键数据!$B$6/1000,L4781/耗电量关键数据!$B$5/1000))</f>
        <v>0</v>
      </c>
      <c r="N4781" s="5">
        <f>电气设备逐时使用率计算!H4757</f>
        <v>1.1688450000000001</v>
      </c>
      <c r="O4781" s="5">
        <f>灯光逐时使用率计算!H4757</f>
        <v>0.37403039999999999</v>
      </c>
      <c r="P4781" s="19">
        <f t="shared" si="668"/>
        <v>1.5428754000000002</v>
      </c>
      <c r="Q4781" s="19">
        <f t="shared" si="672"/>
        <v>0</v>
      </c>
      <c r="R4781" s="20">
        <f t="shared" si="669"/>
        <v>0</v>
      </c>
      <c r="S4781" s="20">
        <f t="shared" si="673"/>
        <v>0</v>
      </c>
      <c r="T4781" s="20">
        <f>IF((T4780+R4781)&lt;0,0,IF((T4780+R4781)&gt;结论【关键目标】!C$28,结论【关键目标】!C$28,T4780+R4781))</f>
        <v>8.1608751999999996</v>
      </c>
      <c r="U4781" s="19">
        <f>IF((T4780+R4781)&lt;结论【关键目标】!$C$28,0,(发电量计算【计算逻辑页】!R4781+发电量计算【计算逻辑页】!T4780-结论【关键目标】!$C$28))</f>
        <v>0</v>
      </c>
      <c r="V4781" s="5">
        <f t="shared" si="670"/>
        <v>0</v>
      </c>
      <c r="W4781" s="5">
        <f t="shared" si="671"/>
        <v>0</v>
      </c>
      <c r="X4781" s="5">
        <f t="shared" si="674"/>
        <v>0</v>
      </c>
    </row>
    <row r="4782" spans="1:24" x14ac:dyDescent="0.15">
      <c r="A4782" s="7">
        <v>4781</v>
      </c>
      <c r="B4782" s="7">
        <v>7</v>
      </c>
      <c r="C4782" s="7">
        <v>19</v>
      </c>
      <c r="D4782" s="7">
        <v>5</v>
      </c>
      <c r="E4782" s="7">
        <v>200</v>
      </c>
      <c r="F4782" s="7">
        <v>20</v>
      </c>
      <c r="G4782" s="7">
        <v>1.7</v>
      </c>
      <c r="H4782" s="7">
        <f t="shared" si="666"/>
        <v>3</v>
      </c>
      <c r="I4782" s="16">
        <f t="shared" si="667"/>
        <v>45126</v>
      </c>
      <c r="J4782" s="17">
        <v>0.2407</v>
      </c>
      <c r="K4782" s="18">
        <f>G4782*结论【关键目标】!C$27*0.7735*0.001</f>
        <v>0.15779399999999999</v>
      </c>
      <c r="L4782" s="5">
        <v>0</v>
      </c>
      <c r="M4782" s="5">
        <f>ABS(IF(L4782&lt;=0,L4782/耗电量关键数据!$B$6/1000,L4782/耗电量关键数据!$B$5/1000))</f>
        <v>0</v>
      </c>
      <c r="N4782" s="5">
        <f>电气设备逐时使用率计算!H4758</f>
        <v>1.1688450000000001</v>
      </c>
      <c r="O4782" s="5">
        <f>灯光逐时使用率计算!H4758</f>
        <v>0.37403039999999999</v>
      </c>
      <c r="P4782" s="19">
        <f t="shared" si="668"/>
        <v>1.5428754000000002</v>
      </c>
      <c r="Q4782" s="19">
        <f t="shared" si="672"/>
        <v>0</v>
      </c>
      <c r="R4782" s="20">
        <f t="shared" si="669"/>
        <v>0.15779399999999999</v>
      </c>
      <c r="S4782" s="20">
        <f t="shared" si="673"/>
        <v>0</v>
      </c>
      <c r="T4782" s="20">
        <f>IF((T4781+R4782)&lt;0,0,IF((T4781+R4782)&gt;结论【关键目标】!C$28,结论【关键目标】!C$28,T4781+R4782))</f>
        <v>8.3186691999999987</v>
      </c>
      <c r="U4782" s="19">
        <f>IF((T4781+R4782)&lt;结论【关键目标】!$C$28,0,(发电量计算【计算逻辑页】!R4782+发电量计算【计算逻辑页】!T4781-结论【关键目标】!$C$28))</f>
        <v>0</v>
      </c>
      <c r="V4782" s="5">
        <f t="shared" si="670"/>
        <v>0</v>
      </c>
      <c r="W4782" s="5">
        <f t="shared" si="671"/>
        <v>3.7981015799999997E-2</v>
      </c>
      <c r="X4782" s="5">
        <f t="shared" si="674"/>
        <v>0</v>
      </c>
    </row>
    <row r="4783" spans="1:24" x14ac:dyDescent="0.15">
      <c r="A4783" s="7">
        <v>4782</v>
      </c>
      <c r="B4783" s="7">
        <v>7</v>
      </c>
      <c r="C4783" s="7">
        <v>19</v>
      </c>
      <c r="D4783" s="7">
        <v>6</v>
      </c>
      <c r="E4783" s="7">
        <v>200</v>
      </c>
      <c r="F4783" s="7">
        <v>19.899999999999999</v>
      </c>
      <c r="G4783" s="7">
        <v>83.9</v>
      </c>
      <c r="H4783" s="7">
        <f t="shared" si="666"/>
        <v>3</v>
      </c>
      <c r="I4783" s="16">
        <f t="shared" si="667"/>
        <v>45126</v>
      </c>
      <c r="J4783" s="17">
        <v>0.2407</v>
      </c>
      <c r="K4783" s="18">
        <f>G4783*结论【关键目标】!C$27*0.7735*0.001</f>
        <v>7.787598</v>
      </c>
      <c r="L4783" s="5">
        <v>0</v>
      </c>
      <c r="M4783" s="5">
        <f>ABS(IF(L4783&lt;=0,L4783/耗电量关键数据!$B$6/1000,L4783/耗电量关键数据!$B$5/1000))</f>
        <v>0</v>
      </c>
      <c r="N4783" s="5">
        <f>电气设备逐时使用率计算!H4759</f>
        <v>1.1688450000000001</v>
      </c>
      <c r="O4783" s="5">
        <f>灯光逐时使用率计算!H4759</f>
        <v>0.37403039999999999</v>
      </c>
      <c r="P4783" s="19">
        <f t="shared" si="668"/>
        <v>1.5428754000000002</v>
      </c>
      <c r="Q4783" s="19">
        <f t="shared" si="672"/>
        <v>0</v>
      </c>
      <c r="R4783" s="20">
        <f t="shared" si="669"/>
        <v>7.787598</v>
      </c>
      <c r="S4783" s="20">
        <f t="shared" si="673"/>
        <v>0</v>
      </c>
      <c r="T4783" s="20">
        <f>IF((T4782+R4783)&lt;0,0,IF((T4782+R4783)&gt;结论【关键目标】!C$28,结论【关键目标】!C$28,T4782+R4783))</f>
        <v>16.106267199999998</v>
      </c>
      <c r="U4783" s="19">
        <f>IF((T4782+R4783)&lt;结论【关键目标】!$C$28,0,(发电量计算【计算逻辑页】!R4783+发电量计算【计算逻辑页】!T4782-结论【关键目标】!$C$28))</f>
        <v>0</v>
      </c>
      <c r="V4783" s="5">
        <f t="shared" si="670"/>
        <v>0</v>
      </c>
      <c r="W4783" s="5">
        <f t="shared" si="671"/>
        <v>0.37137010878000004</v>
      </c>
      <c r="X4783" s="5">
        <f t="shared" si="674"/>
        <v>0</v>
      </c>
    </row>
    <row r="4784" spans="1:24" x14ac:dyDescent="0.15">
      <c r="A4784" s="7">
        <v>4783</v>
      </c>
      <c r="B4784" s="7">
        <v>7</v>
      </c>
      <c r="C4784" s="7">
        <v>19</v>
      </c>
      <c r="D4784" s="7">
        <v>7</v>
      </c>
      <c r="E4784" s="7">
        <v>200</v>
      </c>
      <c r="F4784" s="7">
        <v>20</v>
      </c>
      <c r="G4784" s="7">
        <v>167.4</v>
      </c>
      <c r="H4784" s="7">
        <f t="shared" si="666"/>
        <v>3</v>
      </c>
      <c r="I4784" s="16">
        <f t="shared" si="667"/>
        <v>45126</v>
      </c>
      <c r="J4784" s="17">
        <v>0.2407</v>
      </c>
      <c r="K4784" s="18">
        <f>G4784*结论【关键目标】!C$27*0.7735*0.001</f>
        <v>15.538067999999999</v>
      </c>
      <c r="L4784" s="5">
        <v>0</v>
      </c>
      <c r="M4784" s="5">
        <f>ABS(IF(L4784&lt;=0,L4784/耗电量关键数据!$B$6/1000,L4784/耗电量关键数据!$B$5/1000))</f>
        <v>0</v>
      </c>
      <c r="N4784" s="5">
        <f>电气设备逐时使用率计算!H4760</f>
        <v>2.3376900000000003</v>
      </c>
      <c r="O4784" s="5">
        <f>灯光逐时使用率计算!H4760</f>
        <v>1.2467680000000001</v>
      </c>
      <c r="P4784" s="19">
        <f t="shared" si="668"/>
        <v>3.5844580000000006</v>
      </c>
      <c r="Q4784" s="19">
        <f t="shared" si="672"/>
        <v>0</v>
      </c>
      <c r="R4784" s="20">
        <f t="shared" si="669"/>
        <v>15.538067999999999</v>
      </c>
      <c r="S4784" s="20">
        <f t="shared" si="673"/>
        <v>0</v>
      </c>
      <c r="T4784" s="20">
        <f>IF((T4783+R4784)&lt;0,0,IF((T4783+R4784)&gt;结论【关键目标】!C$28,结论【关键目标】!C$28,T4783+R4784))</f>
        <v>22</v>
      </c>
      <c r="U4784" s="19">
        <f>IF((T4783+R4784)&lt;结论【关键目标】!$C$28,0,(发电量计算【计算逻辑页】!R4784+发电量计算【计算逻辑页】!T4783-结论【关键目标】!$C$28))</f>
        <v>9.6443351999999969</v>
      </c>
      <c r="V4784" s="5">
        <f t="shared" si="670"/>
        <v>0</v>
      </c>
      <c r="W4784" s="5">
        <f t="shared" si="671"/>
        <v>0.8627790406000001</v>
      </c>
      <c r="X4784" s="5">
        <f t="shared" si="674"/>
        <v>0</v>
      </c>
    </row>
    <row r="4785" spans="1:24" x14ac:dyDescent="0.15">
      <c r="A4785" s="7">
        <v>4784</v>
      </c>
      <c r="B4785" s="7">
        <v>7</v>
      </c>
      <c r="C4785" s="7">
        <v>19</v>
      </c>
      <c r="D4785" s="7">
        <v>8</v>
      </c>
      <c r="E4785" s="7">
        <v>200</v>
      </c>
      <c r="F4785" s="7">
        <v>22</v>
      </c>
      <c r="G4785" s="7">
        <v>316.7</v>
      </c>
      <c r="H4785" s="7">
        <f t="shared" si="666"/>
        <v>3</v>
      </c>
      <c r="I4785" s="16">
        <f t="shared" si="667"/>
        <v>45126</v>
      </c>
      <c r="J4785" s="17">
        <v>0.70809999999999995</v>
      </c>
      <c r="K4785" s="18">
        <f>G4785*结论【关键目标】!C$27*0.7735*0.001</f>
        <v>29.396093999999998</v>
      </c>
      <c r="L4785" s="5">
        <v>24890.453560000002</v>
      </c>
      <c r="M4785" s="5">
        <f>ABS(IF(L4785&lt;=0,L4785/耗电量关键数据!$B$6/1000,L4785/耗电量关键数据!$B$5/1000))</f>
        <v>7.1115581600000004</v>
      </c>
      <c r="N4785" s="5">
        <f>电气设备逐时使用率计算!H4761</f>
        <v>11.688450000000001</v>
      </c>
      <c r="O4785" s="5">
        <f>灯光逐时使用率计算!H4761</f>
        <v>6.2338399999999998</v>
      </c>
      <c r="P4785" s="19">
        <f t="shared" si="668"/>
        <v>25.033848160000002</v>
      </c>
      <c r="Q4785" s="19">
        <f t="shared" si="672"/>
        <v>0</v>
      </c>
      <c r="R4785" s="20">
        <f t="shared" si="669"/>
        <v>29.396093999999998</v>
      </c>
      <c r="S4785" s="20">
        <f t="shared" si="673"/>
        <v>0</v>
      </c>
      <c r="T4785" s="20">
        <f>IF((T4784+R4785)&lt;0,0,IF((T4784+R4785)&gt;结论【关键目标】!C$28,结论【关键目标】!C$28,T4784+R4785))</f>
        <v>22</v>
      </c>
      <c r="U4785" s="19">
        <f>IF((T4784+R4785)&lt;结论【关键目标】!$C$28,0,(发电量计算【计算逻辑页】!R4785+发电量计算【计算逻辑页】!T4784-结论【关键目标】!$C$28))</f>
        <v>29.396093999999998</v>
      </c>
      <c r="V4785" s="5">
        <f t="shared" si="670"/>
        <v>10.288632899999998</v>
      </c>
      <c r="W4785" s="5">
        <f t="shared" si="671"/>
        <v>17.726467882095999</v>
      </c>
      <c r="X4785" s="5">
        <f t="shared" si="674"/>
        <v>0</v>
      </c>
    </row>
    <row r="4786" spans="1:24" x14ac:dyDescent="0.15">
      <c r="A4786" s="7">
        <v>4785</v>
      </c>
      <c r="B4786" s="7">
        <v>7</v>
      </c>
      <c r="C4786" s="7">
        <v>19</v>
      </c>
      <c r="D4786" s="7">
        <v>9</v>
      </c>
      <c r="E4786" s="7">
        <v>200</v>
      </c>
      <c r="F4786" s="7">
        <v>24.8</v>
      </c>
      <c r="G4786" s="7">
        <v>549.20000000000005</v>
      </c>
      <c r="H4786" s="7">
        <f t="shared" si="666"/>
        <v>3</v>
      </c>
      <c r="I4786" s="16">
        <f t="shared" si="667"/>
        <v>45126</v>
      </c>
      <c r="J4786" s="17">
        <v>0.70809999999999995</v>
      </c>
      <c r="K4786" s="18">
        <f>G4786*结论【关键目标】!C$27*0.7735*0.001</f>
        <v>50.976743999999997</v>
      </c>
      <c r="L4786" s="5">
        <v>42593.695619999999</v>
      </c>
      <c r="M4786" s="5">
        <f>ABS(IF(L4786&lt;=0,L4786/耗电量关键数据!$B$6/1000,L4786/耗电量关键数据!$B$5/1000))</f>
        <v>12.16962732</v>
      </c>
      <c r="N4786" s="5">
        <f>电气设备逐时使用率计算!H4762</f>
        <v>22.208055000000002</v>
      </c>
      <c r="O4786" s="5">
        <f>灯光逐时使用率计算!H4762</f>
        <v>11.844296</v>
      </c>
      <c r="P4786" s="19">
        <f t="shared" si="668"/>
        <v>46.221978320000005</v>
      </c>
      <c r="Q4786" s="19">
        <f t="shared" si="672"/>
        <v>0</v>
      </c>
      <c r="R4786" s="20">
        <f t="shared" si="669"/>
        <v>50.976743999999997</v>
      </c>
      <c r="S4786" s="20">
        <f t="shared" si="673"/>
        <v>0</v>
      </c>
      <c r="T4786" s="20">
        <f>IF((T4785+R4786)&lt;0,0,IF((T4785+R4786)&gt;结论【关键目标】!C$28,结论【关键目标】!C$28,T4785+R4786))</f>
        <v>22</v>
      </c>
      <c r="U4786" s="19">
        <f>IF((T4785+R4786)&lt;结论【关键目标】!$C$28,0,(发电量计算【计算逻辑页】!R4786+发电量计算【计算逻辑页】!T4785-结论【关键目标】!$C$28))</f>
        <v>50.976743999999997</v>
      </c>
      <c r="V4786" s="5">
        <f t="shared" si="670"/>
        <v>17.841860399999998</v>
      </c>
      <c r="W4786" s="5">
        <f t="shared" si="671"/>
        <v>32.729782848391999</v>
      </c>
      <c r="X4786" s="5">
        <f t="shared" si="674"/>
        <v>0</v>
      </c>
    </row>
    <row r="4787" spans="1:24" x14ac:dyDescent="0.15">
      <c r="A4787" s="7">
        <v>4786</v>
      </c>
      <c r="B4787" s="7">
        <v>7</v>
      </c>
      <c r="C4787" s="7">
        <v>19</v>
      </c>
      <c r="D4787" s="7">
        <v>10</v>
      </c>
      <c r="E4787" s="7">
        <v>200</v>
      </c>
      <c r="F4787" s="7">
        <v>27</v>
      </c>
      <c r="G4787" s="7">
        <v>702.8</v>
      </c>
      <c r="H4787" s="7">
        <f t="shared" si="666"/>
        <v>3</v>
      </c>
      <c r="I4787" s="16">
        <f t="shared" si="667"/>
        <v>45126</v>
      </c>
      <c r="J4787" s="17">
        <v>0.70809999999999995</v>
      </c>
      <c r="K4787" s="18">
        <f>G4787*结论【关键目标】!C$27*0.7735*0.001</f>
        <v>65.233896000000001</v>
      </c>
      <c r="L4787" s="5">
        <v>50422.118490000001</v>
      </c>
      <c r="M4787" s="5">
        <f>ABS(IF(L4787&lt;=0,L4787/耗电量关键数据!$B$6/1000,L4787/耗电量关键数据!$B$5/1000))</f>
        <v>14.40631956857143</v>
      </c>
      <c r="N4787" s="5">
        <f>电气设备逐时使用率计算!H4763</f>
        <v>22.208055000000002</v>
      </c>
      <c r="O4787" s="5">
        <f>灯光逐时使用率计算!H4763</f>
        <v>11.844296</v>
      </c>
      <c r="P4787" s="19">
        <f t="shared" si="668"/>
        <v>48.458670568571435</v>
      </c>
      <c r="Q4787" s="19">
        <f t="shared" si="672"/>
        <v>0</v>
      </c>
      <c r="R4787" s="20">
        <f t="shared" si="669"/>
        <v>65.233896000000001</v>
      </c>
      <c r="S4787" s="20">
        <f t="shared" si="673"/>
        <v>0</v>
      </c>
      <c r="T4787" s="20">
        <f>IF((T4786+R4787)&lt;0,0,IF((T4786+R4787)&gt;结论【关键目标】!C$28,结论【关键目标】!C$28,T4786+R4787))</f>
        <v>22</v>
      </c>
      <c r="U4787" s="19">
        <f>IF((T4786+R4787)&lt;结论【关键目标】!$C$28,0,(发电量计算【计算逻辑页】!R4787+发电量计算【计算逻辑页】!T4786-结论【关键目标】!$C$28))</f>
        <v>65.233896000000001</v>
      </c>
      <c r="V4787" s="5">
        <f t="shared" si="670"/>
        <v>22.831863599999998</v>
      </c>
      <c r="W4787" s="5">
        <f t="shared" si="671"/>
        <v>34.31358462960543</v>
      </c>
      <c r="X4787" s="5">
        <f t="shared" si="674"/>
        <v>0</v>
      </c>
    </row>
    <row r="4788" spans="1:24" x14ac:dyDescent="0.15">
      <c r="A4788" s="7">
        <v>4787</v>
      </c>
      <c r="B4788" s="7">
        <v>7</v>
      </c>
      <c r="C4788" s="7">
        <v>19</v>
      </c>
      <c r="D4788" s="7">
        <v>11</v>
      </c>
      <c r="E4788" s="7">
        <v>200</v>
      </c>
      <c r="F4788" s="7">
        <v>29</v>
      </c>
      <c r="G4788" s="7">
        <v>735.4</v>
      </c>
      <c r="H4788" s="7">
        <f t="shared" si="666"/>
        <v>3</v>
      </c>
      <c r="I4788" s="16">
        <f t="shared" si="667"/>
        <v>45126</v>
      </c>
      <c r="J4788" s="24">
        <v>1.3551</v>
      </c>
      <c r="K4788" s="18">
        <f>G4788*结论【关键目标】!C$27*0.7735*0.001</f>
        <v>68.259827999999999</v>
      </c>
      <c r="L4788" s="5">
        <v>54878.903400000003</v>
      </c>
      <c r="M4788" s="5">
        <f>ABS(IF(L4788&lt;=0,L4788/耗电量关键数据!$B$6/1000,L4788/耗电量关键数据!$B$5/1000))</f>
        <v>15.679686685714287</v>
      </c>
      <c r="N4788" s="5">
        <f>电气设备逐时使用率计算!H4764</f>
        <v>22.208055000000002</v>
      </c>
      <c r="O4788" s="5">
        <f>灯光逐时使用率计算!H4764</f>
        <v>11.844296</v>
      </c>
      <c r="P4788" s="19">
        <f t="shared" si="668"/>
        <v>49.732037685714289</v>
      </c>
      <c r="Q4788" s="19">
        <f t="shared" si="672"/>
        <v>49.732037685714289</v>
      </c>
      <c r="R4788" s="20">
        <f t="shared" si="669"/>
        <v>18.52779031428571</v>
      </c>
      <c r="S4788" s="20">
        <f t="shared" si="673"/>
        <v>0</v>
      </c>
      <c r="T4788" s="20">
        <f>IF((T4787+R4788)&lt;0,0,IF((T4787+R4788)&gt;结论【关键目标】!C$28,结论【关键目标】!C$28,T4787+R4788))</f>
        <v>22</v>
      </c>
      <c r="U4788" s="19">
        <f>IF((T4787+R4788)&lt;结论【关键目标】!$C$28,0,(发电量计算【计算逻辑页】!R4788+发电量计算【计算逻辑页】!T4787-结论【关键目标】!$C$28))</f>
        <v>18.52779031428571</v>
      </c>
      <c r="V4788" s="5">
        <f t="shared" si="670"/>
        <v>6.4847266099999983</v>
      </c>
      <c r="W4788" s="5">
        <f t="shared" si="671"/>
        <v>67.391884267911436</v>
      </c>
      <c r="X4788" s="5">
        <f t="shared" si="674"/>
        <v>0</v>
      </c>
    </row>
    <row r="4789" spans="1:24" x14ac:dyDescent="0.15">
      <c r="A4789" s="7">
        <v>4788</v>
      </c>
      <c r="B4789" s="7">
        <v>7</v>
      </c>
      <c r="C4789" s="7">
        <v>19</v>
      </c>
      <c r="D4789" s="7">
        <v>12</v>
      </c>
      <c r="E4789" s="7">
        <v>200</v>
      </c>
      <c r="F4789" s="7">
        <v>29.8</v>
      </c>
      <c r="G4789" s="7">
        <v>745.9</v>
      </c>
      <c r="H4789" s="7">
        <f t="shared" si="666"/>
        <v>3</v>
      </c>
      <c r="I4789" s="16">
        <f t="shared" si="667"/>
        <v>45126</v>
      </c>
      <c r="J4789" s="24">
        <v>1.3551</v>
      </c>
      <c r="K4789" s="18">
        <f>G4789*结论【关键目标】!C$27*0.7735*0.001</f>
        <v>69.234437999999997</v>
      </c>
      <c r="L4789" s="5">
        <v>49398.002560000001</v>
      </c>
      <c r="M4789" s="5">
        <f>ABS(IF(L4789&lt;=0,L4789/耗电量关键数据!$B$6/1000,L4789/耗电量关键数据!$B$5/1000))</f>
        <v>14.113715017142857</v>
      </c>
      <c r="N4789" s="5">
        <f>电气设备逐时使用率计算!H4765</f>
        <v>11.688450000000001</v>
      </c>
      <c r="O4789" s="5">
        <f>灯光逐时使用率计算!H4765</f>
        <v>9.9741440000000008</v>
      </c>
      <c r="P4789" s="19">
        <f t="shared" si="668"/>
        <v>35.776309017142857</v>
      </c>
      <c r="Q4789" s="19">
        <f t="shared" si="672"/>
        <v>35.776309017142857</v>
      </c>
      <c r="R4789" s="20">
        <f t="shared" si="669"/>
        <v>33.45812898285714</v>
      </c>
      <c r="S4789" s="20">
        <f t="shared" si="673"/>
        <v>0</v>
      </c>
      <c r="T4789" s="20">
        <f>IF((T4788+R4789)&lt;0,0,IF((T4788+R4789)&gt;结论【关键目标】!C$28,结论【关键目标】!C$28,T4788+R4789))</f>
        <v>22</v>
      </c>
      <c r="U4789" s="19">
        <f>IF((T4788+R4789)&lt;结论【关键目标】!$C$28,0,(发电量计算【计算逻辑页】!R4789+发电量计算【计算逻辑页】!T4788-结论【关键目标】!$C$28))</f>
        <v>33.45812898285714</v>
      </c>
      <c r="V4789" s="5">
        <f t="shared" si="670"/>
        <v>11.710345143999998</v>
      </c>
      <c r="W4789" s="5">
        <f t="shared" si="671"/>
        <v>48.480476349130285</v>
      </c>
      <c r="X4789" s="5">
        <f t="shared" si="674"/>
        <v>0</v>
      </c>
    </row>
    <row r="4790" spans="1:24" x14ac:dyDescent="0.15">
      <c r="A4790" s="7">
        <v>4789</v>
      </c>
      <c r="B4790" s="7">
        <v>7</v>
      </c>
      <c r="C4790" s="7">
        <v>19</v>
      </c>
      <c r="D4790" s="7">
        <v>13</v>
      </c>
      <c r="E4790" s="7">
        <v>200</v>
      </c>
      <c r="F4790" s="7">
        <v>32</v>
      </c>
      <c r="G4790" s="7">
        <v>749.8</v>
      </c>
      <c r="H4790" s="7">
        <f t="shared" si="666"/>
        <v>3</v>
      </c>
      <c r="I4790" s="16">
        <f t="shared" si="667"/>
        <v>45126</v>
      </c>
      <c r="J4790" s="17">
        <v>1.2267999999999999</v>
      </c>
      <c r="K4790" s="18">
        <f>G4790*结论【关键目标】!C$27*0.7735*0.001</f>
        <v>69.596435999999997</v>
      </c>
      <c r="L4790" s="5">
        <v>50692.498399999997</v>
      </c>
      <c r="M4790" s="5">
        <f>ABS(IF(L4790&lt;=0,L4790/耗电量关键数据!$B$6/1000,L4790/耗电量关键数据!$B$5/1000))</f>
        <v>14.483570971428572</v>
      </c>
      <c r="N4790" s="5">
        <f>电气设备逐时使用率计算!H4766</f>
        <v>11.688450000000001</v>
      </c>
      <c r="O4790" s="5">
        <f>灯光逐时使用率计算!H4766</f>
        <v>9.9741440000000008</v>
      </c>
      <c r="P4790" s="19">
        <f t="shared" si="668"/>
        <v>36.146164971428576</v>
      </c>
      <c r="Q4790" s="19">
        <f t="shared" si="672"/>
        <v>36.146164971428576</v>
      </c>
      <c r="R4790" s="20">
        <f t="shared" si="669"/>
        <v>33.450271028571422</v>
      </c>
      <c r="S4790" s="20">
        <f t="shared" si="673"/>
        <v>0</v>
      </c>
      <c r="T4790" s="20">
        <f>IF((T4789+R4790)&lt;0,0,IF((T4789+R4790)&gt;结论【关键目标】!C$28,结论【关键目标】!C$28,T4789+R4790))</f>
        <v>22</v>
      </c>
      <c r="U4790" s="19">
        <f>IF((T4789+R4790)&lt;结论【关键目标】!$C$28,0,(发电量计算【计算逻辑页】!R4790+发电量计算【计算逻辑页】!T4789-结论【关键目标】!$C$28))</f>
        <v>33.450271028571422</v>
      </c>
      <c r="V4790" s="5">
        <f t="shared" si="670"/>
        <v>11.707594859999997</v>
      </c>
      <c r="W4790" s="5">
        <f t="shared" si="671"/>
        <v>44.344115186948571</v>
      </c>
      <c r="X4790" s="5">
        <f t="shared" si="674"/>
        <v>0</v>
      </c>
    </row>
    <row r="4791" spans="1:24" x14ac:dyDescent="0.15">
      <c r="A4791" s="7">
        <v>4790</v>
      </c>
      <c r="B4791" s="7">
        <v>7</v>
      </c>
      <c r="C4791" s="7">
        <v>19</v>
      </c>
      <c r="D4791" s="7">
        <v>14</v>
      </c>
      <c r="E4791" s="7">
        <v>200</v>
      </c>
      <c r="F4791" s="7">
        <v>33</v>
      </c>
      <c r="G4791" s="7">
        <v>769.4</v>
      </c>
      <c r="H4791" s="7">
        <f t="shared" si="666"/>
        <v>3</v>
      </c>
      <c r="I4791" s="16">
        <f t="shared" si="667"/>
        <v>45126</v>
      </c>
      <c r="J4791" s="17">
        <v>1.2267999999999999</v>
      </c>
      <c r="K4791" s="18">
        <f>G4791*结论【关键目标】!C$27*0.7735*0.001</f>
        <v>71.415707999999995</v>
      </c>
      <c r="L4791" s="5">
        <v>59034.021569999997</v>
      </c>
      <c r="M4791" s="5">
        <f>ABS(IF(L4791&lt;=0,L4791/耗电量关键数据!$B$6/1000,L4791/耗电量关键数据!$B$5/1000))</f>
        <v>16.866863305714283</v>
      </c>
      <c r="N4791" s="5">
        <f>电气设备逐时使用率计算!H4767</f>
        <v>22.208055000000002</v>
      </c>
      <c r="O4791" s="5">
        <f>灯光逐时使用率计算!H4767</f>
        <v>11.844296</v>
      </c>
      <c r="P4791" s="19">
        <f t="shared" si="668"/>
        <v>50.919214305714284</v>
      </c>
      <c r="Q4791" s="19">
        <f t="shared" si="672"/>
        <v>50.919214305714284</v>
      </c>
      <c r="R4791" s="20">
        <f t="shared" si="669"/>
        <v>20.496493694285711</v>
      </c>
      <c r="S4791" s="20">
        <f t="shared" si="673"/>
        <v>0</v>
      </c>
      <c r="T4791" s="20">
        <f>IF((T4790+R4791)&lt;0,0,IF((T4790+R4791)&gt;结论【关键目标】!C$28,结论【关键目标】!C$28,T4790+R4791))</f>
        <v>22</v>
      </c>
      <c r="U4791" s="19">
        <f>IF((T4790+R4791)&lt;结论【关键目标】!$C$28,0,(发电量计算【计算逻辑页】!R4791+发电量计算【计算逻辑页】!T4790-结论【关键目标】!$C$28))</f>
        <v>20.496493694285711</v>
      </c>
      <c r="V4791" s="5">
        <f t="shared" si="670"/>
        <v>7.1737727929999986</v>
      </c>
      <c r="W4791" s="5">
        <f t="shared" si="671"/>
        <v>62.467692110250276</v>
      </c>
      <c r="X4791" s="5">
        <f t="shared" si="674"/>
        <v>0</v>
      </c>
    </row>
    <row r="4792" spans="1:24" x14ac:dyDescent="0.15">
      <c r="A4792" s="7">
        <v>4791</v>
      </c>
      <c r="B4792" s="7">
        <v>7</v>
      </c>
      <c r="C4792" s="7">
        <v>19</v>
      </c>
      <c r="D4792" s="7">
        <v>15</v>
      </c>
      <c r="E4792" s="7">
        <v>200</v>
      </c>
      <c r="F4792" s="7">
        <v>34.299999999999997</v>
      </c>
      <c r="G4792" s="7">
        <v>709.1</v>
      </c>
      <c r="H4792" s="7">
        <f t="shared" si="666"/>
        <v>3</v>
      </c>
      <c r="I4792" s="16">
        <f t="shared" si="667"/>
        <v>45126</v>
      </c>
      <c r="J4792" s="17">
        <v>1.2267999999999999</v>
      </c>
      <c r="K4792" s="18">
        <f>G4792*结论【关键目标】!C$27*0.7735*0.001</f>
        <v>65.818662000000003</v>
      </c>
      <c r="L4792" s="5">
        <v>56141.593439999997</v>
      </c>
      <c r="M4792" s="5">
        <f>ABS(IF(L4792&lt;=0,L4792/耗电量关键数据!$B$6/1000,L4792/耗电量关键数据!$B$5/1000))</f>
        <v>16.040455268571428</v>
      </c>
      <c r="N4792" s="5">
        <f>电气设备逐时使用率计算!H4768</f>
        <v>22.208055000000002</v>
      </c>
      <c r="O4792" s="5">
        <f>灯光逐时使用率计算!H4768</f>
        <v>11.844296</v>
      </c>
      <c r="P4792" s="19">
        <f t="shared" si="668"/>
        <v>50.092806268571429</v>
      </c>
      <c r="Q4792" s="19">
        <f t="shared" si="672"/>
        <v>50.092806268571429</v>
      </c>
      <c r="R4792" s="20">
        <f t="shared" si="669"/>
        <v>15.725855731428574</v>
      </c>
      <c r="S4792" s="20">
        <f t="shared" si="673"/>
        <v>0</v>
      </c>
      <c r="T4792" s="20">
        <f>IF((T4791+R4792)&lt;0,0,IF((T4791+R4792)&gt;结论【关键目标】!C$28,结论【关键目标】!C$28,T4791+R4792))</f>
        <v>22</v>
      </c>
      <c r="U4792" s="19">
        <f>IF((T4791+R4792)&lt;结论【关键目标】!$C$28,0,(发电量计算【计算逻辑页】!R4792+发电量计算【计算逻辑页】!T4791-结论【关键目标】!$C$28))</f>
        <v>15.725855731428574</v>
      </c>
      <c r="V4792" s="5">
        <f t="shared" si="670"/>
        <v>5.5040495060000003</v>
      </c>
      <c r="W4792" s="5">
        <f t="shared" si="671"/>
        <v>61.453854730283425</v>
      </c>
      <c r="X4792" s="5">
        <f t="shared" si="674"/>
        <v>0</v>
      </c>
    </row>
    <row r="4793" spans="1:24" x14ac:dyDescent="0.15">
      <c r="A4793" s="7">
        <v>4792</v>
      </c>
      <c r="B4793" s="7">
        <v>7</v>
      </c>
      <c r="C4793" s="7">
        <v>19</v>
      </c>
      <c r="D4793" s="7">
        <v>16</v>
      </c>
      <c r="E4793" s="7">
        <v>200</v>
      </c>
      <c r="F4793" s="7">
        <v>34.1</v>
      </c>
      <c r="G4793" s="7">
        <v>488.6</v>
      </c>
      <c r="H4793" s="7">
        <f t="shared" si="666"/>
        <v>3</v>
      </c>
      <c r="I4793" s="16">
        <f t="shared" si="667"/>
        <v>45126</v>
      </c>
      <c r="J4793" s="24">
        <v>1.3551</v>
      </c>
      <c r="K4793" s="18">
        <f>G4793*结论【关键目标】!C$27*0.7735*0.001</f>
        <v>45.351852000000001</v>
      </c>
      <c r="L4793" s="5">
        <v>54086.124739999999</v>
      </c>
      <c r="M4793" s="5">
        <f>ABS(IF(L4793&lt;=0,L4793/耗电量关键数据!$B$6/1000,L4793/耗电量关键数据!$B$5/1000))</f>
        <v>15.453178497142856</v>
      </c>
      <c r="N4793" s="5">
        <f>电气设备逐时使用率计算!H4769</f>
        <v>22.208055000000002</v>
      </c>
      <c r="O4793" s="5">
        <f>灯光逐时使用率计算!H4769</f>
        <v>11.844296</v>
      </c>
      <c r="P4793" s="19">
        <f t="shared" si="668"/>
        <v>49.505529497142859</v>
      </c>
      <c r="Q4793" s="19">
        <f t="shared" si="672"/>
        <v>49.505529497142859</v>
      </c>
      <c r="R4793" s="20">
        <f t="shared" si="669"/>
        <v>-4.1536774971428585</v>
      </c>
      <c r="S4793" s="20">
        <f t="shared" si="673"/>
        <v>4.1536774971428585</v>
      </c>
      <c r="T4793" s="20">
        <f>IF((T4792+R4793)&lt;0,0,IF((T4792+R4793)&gt;结论【关键目标】!C$28,结论【关键目标】!C$28,T4792+R4793))</f>
        <v>17.846322502857142</v>
      </c>
      <c r="U4793" s="19">
        <f>IF((T4792+R4793)&lt;结论【关键目标】!$C$28,0,(发电量计算【计算逻辑页】!R4793+发电量计算【计算逻辑页】!T4792-结论【关键目标】!$C$28))</f>
        <v>0</v>
      </c>
      <c r="V4793" s="5">
        <f t="shared" si="670"/>
        <v>0</v>
      </c>
      <c r="W4793" s="5">
        <f t="shared" si="671"/>
        <v>61.456294645200003</v>
      </c>
      <c r="X4793" s="5">
        <f t="shared" si="674"/>
        <v>4.1748612523782871</v>
      </c>
    </row>
    <row r="4794" spans="1:24" x14ac:dyDescent="0.15">
      <c r="A4794" s="7">
        <v>4793</v>
      </c>
      <c r="B4794" s="7">
        <v>7</v>
      </c>
      <c r="C4794" s="7">
        <v>19</v>
      </c>
      <c r="D4794" s="7">
        <v>17</v>
      </c>
      <c r="E4794" s="7">
        <v>200</v>
      </c>
      <c r="F4794" s="7">
        <v>34</v>
      </c>
      <c r="G4794" s="7">
        <v>292.7</v>
      </c>
      <c r="H4794" s="7">
        <f t="shared" si="666"/>
        <v>3</v>
      </c>
      <c r="I4794" s="16">
        <f t="shared" si="667"/>
        <v>45126</v>
      </c>
      <c r="J4794" s="17">
        <v>0.70809999999999995</v>
      </c>
      <c r="K4794" s="18">
        <f>G4794*结论【关键目标】!C$27*0.7735*0.001</f>
        <v>27.168413999999999</v>
      </c>
      <c r="L4794" s="5">
        <v>47844.324229999998</v>
      </c>
      <c r="M4794" s="5">
        <f>ABS(IF(L4794&lt;=0,L4794/耗电量关键数据!$B$6/1000,L4794/耗电量关键数据!$B$5/1000))</f>
        <v>13.669806922857141</v>
      </c>
      <c r="N4794" s="5">
        <f>电气设备逐时使用率计算!H4770</f>
        <v>22.208055000000002</v>
      </c>
      <c r="O4794" s="5">
        <f>灯光逐时使用率计算!H4770</f>
        <v>11.844296</v>
      </c>
      <c r="P4794" s="19">
        <f t="shared" si="668"/>
        <v>47.722157922857143</v>
      </c>
      <c r="Q4794" s="19">
        <f t="shared" si="672"/>
        <v>0</v>
      </c>
      <c r="R4794" s="20">
        <f t="shared" si="669"/>
        <v>27.168413999999999</v>
      </c>
      <c r="S4794" s="20">
        <f t="shared" si="673"/>
        <v>0</v>
      </c>
      <c r="T4794" s="20">
        <f>IF((T4793+R4794)&lt;0,0,IF((T4793+R4794)&gt;结论【关键目标】!C$28,结论【关键目标】!C$28,T4793+R4794))</f>
        <v>22</v>
      </c>
      <c r="U4794" s="19">
        <f>IF((T4793+R4794)&lt;结论【关键目标】!$C$28,0,(发电量计算【计算逻辑页】!R4794+发电量计算【计算逻辑页】!T4793-结论【关键目标】!$C$28))</f>
        <v>23.01473650285714</v>
      </c>
      <c r="V4794" s="5">
        <f t="shared" si="670"/>
        <v>8.0551577759999979</v>
      </c>
      <c r="W4794" s="5">
        <f t="shared" si="671"/>
        <v>19.237953953399998</v>
      </c>
      <c r="X4794" s="5">
        <f t="shared" si="674"/>
        <v>0</v>
      </c>
    </row>
    <row r="4795" spans="1:24" x14ac:dyDescent="0.15">
      <c r="A4795" s="7">
        <v>4794</v>
      </c>
      <c r="B4795" s="7">
        <v>7</v>
      </c>
      <c r="C4795" s="7">
        <v>19</v>
      </c>
      <c r="D4795" s="7">
        <v>18</v>
      </c>
      <c r="E4795" s="7">
        <v>200</v>
      </c>
      <c r="F4795" s="7">
        <v>34.5</v>
      </c>
      <c r="G4795" s="7">
        <v>130.5</v>
      </c>
      <c r="H4795" s="7">
        <f t="shared" si="666"/>
        <v>3</v>
      </c>
      <c r="I4795" s="16">
        <f t="shared" si="667"/>
        <v>45126</v>
      </c>
      <c r="J4795" s="17">
        <v>0.70809999999999995</v>
      </c>
      <c r="K4795" s="18">
        <f>G4795*结论【关键目标】!C$27*0.7735*0.001</f>
        <v>12.113010000000001</v>
      </c>
      <c r="L4795" s="5">
        <v>28800.312190000001</v>
      </c>
      <c r="M4795" s="5">
        <f>ABS(IF(L4795&lt;=0,L4795/耗电量关键数据!$B$6/1000,L4795/耗电量关键数据!$B$5/1000))</f>
        <v>8.2286606257142871</v>
      </c>
      <c r="N4795" s="5">
        <f>电气设备逐时使用率计算!H4771</f>
        <v>7.0130699999999999</v>
      </c>
      <c r="O4795" s="5">
        <f>灯光逐时使用率计算!H4771</f>
        <v>3.7403040000000001</v>
      </c>
      <c r="P4795" s="19">
        <f t="shared" si="668"/>
        <v>18.982034625714284</v>
      </c>
      <c r="Q4795" s="19">
        <f t="shared" si="672"/>
        <v>0</v>
      </c>
      <c r="R4795" s="20">
        <f t="shared" si="669"/>
        <v>12.113010000000001</v>
      </c>
      <c r="S4795" s="20">
        <f t="shared" si="673"/>
        <v>0</v>
      </c>
      <c r="T4795" s="20">
        <f>IF((T4794+R4795)&lt;0,0,IF((T4794+R4795)&gt;结论【关键目标】!C$28,结论【关键目标】!C$28,T4794+R4795))</f>
        <v>22</v>
      </c>
      <c r="U4795" s="19">
        <f>IF((T4794+R4795)&lt;结论【关键目标】!$C$28,0,(发电量计算【计算逻辑页】!R4795+发电量计算【计算逻辑页】!T4794-结论【关键目标】!$C$28))</f>
        <v>12.113010000000003</v>
      </c>
      <c r="V4795" s="5">
        <f t="shared" si="670"/>
        <v>4.2395535000000004</v>
      </c>
      <c r="W4795" s="5">
        <f t="shared" si="671"/>
        <v>8.5772223810000003</v>
      </c>
      <c r="X4795" s="5">
        <f t="shared" si="674"/>
        <v>0</v>
      </c>
    </row>
    <row r="4796" spans="1:24" x14ac:dyDescent="0.15">
      <c r="A4796" s="7">
        <v>4795</v>
      </c>
      <c r="B4796" s="7">
        <v>7</v>
      </c>
      <c r="C4796" s="7">
        <v>19</v>
      </c>
      <c r="D4796" s="7">
        <v>19</v>
      </c>
      <c r="E4796" s="7">
        <v>200</v>
      </c>
      <c r="F4796" s="7">
        <v>34</v>
      </c>
      <c r="G4796" s="7">
        <v>0</v>
      </c>
      <c r="H4796" s="7">
        <f t="shared" si="666"/>
        <v>3</v>
      </c>
      <c r="I4796" s="16">
        <f t="shared" si="667"/>
        <v>45126</v>
      </c>
      <c r="J4796" s="17">
        <v>1.2267999999999999</v>
      </c>
      <c r="K4796" s="18">
        <f>G4796*结论【关键目标】!C$27*0.7735*0.001</f>
        <v>0</v>
      </c>
      <c r="L4796" s="5">
        <v>0</v>
      </c>
      <c r="M4796" s="5">
        <f>ABS(IF(L4796&lt;=0,L4796/耗电量关键数据!$B$6/1000,L4796/耗电量关键数据!$B$5/1000))</f>
        <v>0</v>
      </c>
      <c r="N4796" s="5">
        <f>电气设备逐时使用率计算!H4772</f>
        <v>7.0130699999999999</v>
      </c>
      <c r="O4796" s="5">
        <f>灯光逐时使用率计算!H4772</f>
        <v>3.7403040000000001</v>
      </c>
      <c r="P4796" s="19">
        <f t="shared" si="668"/>
        <v>10.753374000000001</v>
      </c>
      <c r="Q4796" s="19">
        <f t="shared" si="672"/>
        <v>10.753374000000001</v>
      </c>
      <c r="R4796" s="20">
        <f t="shared" si="669"/>
        <v>-10.753374000000001</v>
      </c>
      <c r="S4796" s="20">
        <f t="shared" si="673"/>
        <v>10.753374000000001</v>
      </c>
      <c r="T4796" s="20">
        <f>IF((T4795+R4796)&lt;0,0,IF((T4795+R4796)&gt;结论【关键目标】!C$28,结论【关键目标】!C$28,T4795+R4796))</f>
        <v>11.246625999999999</v>
      </c>
      <c r="U4796" s="19">
        <f>IF((T4795+R4796)&lt;结论【关键目标】!$C$28,0,(发电量计算【计算逻辑页】!R4796+发电量计算【计算逻辑页】!T4795-结论【关键目标】!$C$28))</f>
        <v>0</v>
      </c>
      <c r="V4796" s="5">
        <f t="shared" si="670"/>
        <v>0</v>
      </c>
      <c r="W4796" s="5">
        <f t="shared" si="671"/>
        <v>0</v>
      </c>
      <c r="X4796" s="5">
        <f t="shared" si="674"/>
        <v>9.428558323199999</v>
      </c>
    </row>
    <row r="4797" spans="1:24" x14ac:dyDescent="0.15">
      <c r="A4797" s="7">
        <v>4796</v>
      </c>
      <c r="B4797" s="7">
        <v>7</v>
      </c>
      <c r="C4797" s="7">
        <v>19</v>
      </c>
      <c r="D4797" s="7">
        <v>20</v>
      </c>
      <c r="E4797" s="7">
        <v>200</v>
      </c>
      <c r="F4797" s="7">
        <v>33</v>
      </c>
      <c r="G4797" s="7">
        <v>0</v>
      </c>
      <c r="H4797" s="7">
        <f t="shared" si="666"/>
        <v>3</v>
      </c>
      <c r="I4797" s="16">
        <f t="shared" si="667"/>
        <v>45126</v>
      </c>
      <c r="J4797" s="17">
        <v>1.2267999999999999</v>
      </c>
      <c r="K4797" s="18">
        <f>G4797*结论【关键目标】!C$27*0.7735*0.001</f>
        <v>0</v>
      </c>
      <c r="L4797" s="5">
        <v>0</v>
      </c>
      <c r="M4797" s="5">
        <f>ABS(IF(L4797&lt;=0,L4797/耗电量关键数据!$B$6/1000,L4797/耗电量关键数据!$B$5/1000))</f>
        <v>0</v>
      </c>
      <c r="N4797" s="5">
        <f>电气设备逐时使用率计算!H4773</f>
        <v>1.1688450000000001</v>
      </c>
      <c r="O4797" s="5">
        <f>灯光逐时使用率计算!H4773</f>
        <v>0.37403039999999999</v>
      </c>
      <c r="P4797" s="19">
        <f t="shared" si="668"/>
        <v>1.5428754000000002</v>
      </c>
      <c r="Q4797" s="19">
        <f t="shared" si="672"/>
        <v>1.5428754000000002</v>
      </c>
      <c r="R4797" s="20">
        <f t="shared" si="669"/>
        <v>-1.5428754000000002</v>
      </c>
      <c r="S4797" s="20">
        <f t="shared" si="673"/>
        <v>1.5428754000000002</v>
      </c>
      <c r="T4797" s="20">
        <f>IF((T4796+R4797)&lt;0,0,IF((T4796+R4797)&gt;结论【关键目标】!C$28,结论【关键目标】!C$28,T4796+R4797))</f>
        <v>9.7037505999999993</v>
      </c>
      <c r="U4797" s="19">
        <f>IF((T4796+R4797)&lt;结论【关键目标】!$C$28,0,(发电量计算【计算逻辑页】!R4797+发电量计算【计算逻辑页】!T4796-结论【关键目标】!$C$28))</f>
        <v>0</v>
      </c>
      <c r="V4797" s="5">
        <f t="shared" si="670"/>
        <v>0</v>
      </c>
      <c r="W4797" s="5">
        <f t="shared" si="671"/>
        <v>0</v>
      </c>
      <c r="X4797" s="5">
        <f t="shared" si="674"/>
        <v>1.3527931507200002</v>
      </c>
    </row>
    <row r="4798" spans="1:24" x14ac:dyDescent="0.15">
      <c r="A4798" s="7">
        <v>4797</v>
      </c>
      <c r="B4798" s="7">
        <v>7</v>
      </c>
      <c r="C4798" s="7">
        <v>19</v>
      </c>
      <c r="D4798" s="7">
        <v>21</v>
      </c>
      <c r="E4798" s="7">
        <v>200</v>
      </c>
      <c r="F4798" s="7">
        <v>29.8</v>
      </c>
      <c r="G4798" s="7">
        <v>0</v>
      </c>
      <c r="H4798" s="7">
        <f t="shared" si="666"/>
        <v>3</v>
      </c>
      <c r="I4798" s="16">
        <f t="shared" si="667"/>
        <v>45126</v>
      </c>
      <c r="J4798" s="17">
        <v>1.2267999999999999</v>
      </c>
      <c r="K4798" s="18">
        <f>G4798*结论【关键目标】!C$27*0.7735*0.001</f>
        <v>0</v>
      </c>
      <c r="L4798" s="5">
        <v>0</v>
      </c>
      <c r="M4798" s="5">
        <f>ABS(IF(L4798&lt;=0,L4798/耗电量关键数据!$B$6/1000,L4798/耗电量关键数据!$B$5/1000))</f>
        <v>0</v>
      </c>
      <c r="N4798" s="5">
        <f>电气设备逐时使用率计算!H4774</f>
        <v>1.1688450000000001</v>
      </c>
      <c r="O4798" s="5">
        <f>灯光逐时使用率计算!H4774</f>
        <v>0.37403039999999999</v>
      </c>
      <c r="P4798" s="19">
        <f t="shared" si="668"/>
        <v>1.5428754000000002</v>
      </c>
      <c r="Q4798" s="19">
        <f t="shared" si="672"/>
        <v>1.5428754000000002</v>
      </c>
      <c r="R4798" s="20">
        <f t="shared" si="669"/>
        <v>-1.5428754000000002</v>
      </c>
      <c r="S4798" s="20">
        <f t="shared" si="673"/>
        <v>1.5428754000000002</v>
      </c>
      <c r="T4798" s="20">
        <f>IF((T4797+R4798)&lt;0,0,IF((T4797+R4798)&gt;结论【关键目标】!C$28,结论【关键目标】!C$28,T4797+R4798))</f>
        <v>8.1608751999999996</v>
      </c>
      <c r="U4798" s="19">
        <f>IF((T4797+R4798)&lt;结论【关键目标】!$C$28,0,(发电量计算【计算逻辑页】!R4798+发电量计算【计算逻辑页】!T4797-结论【关键目标】!$C$28))</f>
        <v>0</v>
      </c>
      <c r="V4798" s="5">
        <f t="shared" si="670"/>
        <v>0</v>
      </c>
      <c r="W4798" s="5">
        <f t="shared" si="671"/>
        <v>0</v>
      </c>
      <c r="X4798" s="5">
        <f t="shared" si="674"/>
        <v>1.3527931507200002</v>
      </c>
    </row>
    <row r="4799" spans="1:24" x14ac:dyDescent="0.15">
      <c r="A4799" s="7">
        <v>4798</v>
      </c>
      <c r="B4799" s="7">
        <v>7</v>
      </c>
      <c r="C4799" s="7">
        <v>19</v>
      </c>
      <c r="D4799" s="7">
        <v>22</v>
      </c>
      <c r="E4799" s="7">
        <v>200</v>
      </c>
      <c r="F4799" s="7">
        <v>29</v>
      </c>
      <c r="G4799" s="7">
        <v>0</v>
      </c>
      <c r="H4799" s="7">
        <f t="shared" si="666"/>
        <v>3</v>
      </c>
      <c r="I4799" s="16">
        <f t="shared" si="667"/>
        <v>45126</v>
      </c>
      <c r="J4799" s="17">
        <v>0.70809999999999995</v>
      </c>
      <c r="K4799" s="18">
        <f>G4799*结论【关键目标】!C$27*0.7735*0.001</f>
        <v>0</v>
      </c>
      <c r="L4799" s="5">
        <v>0</v>
      </c>
      <c r="M4799" s="5">
        <f>ABS(IF(L4799&lt;=0,L4799/耗电量关键数据!$B$6/1000,L4799/耗电量关键数据!$B$5/1000))</f>
        <v>0</v>
      </c>
      <c r="N4799" s="5">
        <f>电气设备逐时使用率计算!H4775</f>
        <v>1.1688450000000001</v>
      </c>
      <c r="O4799" s="5">
        <f>灯光逐时使用率计算!H4775</f>
        <v>0.37403039999999999</v>
      </c>
      <c r="P4799" s="19">
        <f t="shared" si="668"/>
        <v>1.5428754000000002</v>
      </c>
      <c r="Q4799" s="19">
        <f t="shared" si="672"/>
        <v>0</v>
      </c>
      <c r="R4799" s="20">
        <f t="shared" si="669"/>
        <v>0</v>
      </c>
      <c r="S4799" s="20">
        <f t="shared" si="673"/>
        <v>0</v>
      </c>
      <c r="T4799" s="20">
        <f>IF((T4798+R4799)&lt;0,0,IF((T4798+R4799)&gt;结论【关键目标】!C$28,结论【关键目标】!C$28,T4798+R4799))</f>
        <v>8.1608751999999996</v>
      </c>
      <c r="U4799" s="19">
        <f>IF((T4798+R4799)&lt;结论【关键目标】!$C$28,0,(发电量计算【计算逻辑页】!R4799+发电量计算【计算逻辑页】!T4798-结论【关键目标】!$C$28))</f>
        <v>0</v>
      </c>
      <c r="V4799" s="5">
        <f t="shared" si="670"/>
        <v>0</v>
      </c>
      <c r="W4799" s="5">
        <f t="shared" si="671"/>
        <v>0</v>
      </c>
      <c r="X4799" s="5">
        <f t="shared" si="674"/>
        <v>0</v>
      </c>
    </row>
    <row r="4800" spans="1:24" x14ac:dyDescent="0.15">
      <c r="A4800" s="7">
        <v>4799</v>
      </c>
      <c r="B4800" s="7">
        <v>7</v>
      </c>
      <c r="C4800" s="7">
        <v>19</v>
      </c>
      <c r="D4800" s="7">
        <v>23</v>
      </c>
      <c r="E4800" s="7">
        <v>200</v>
      </c>
      <c r="F4800" s="7">
        <v>26</v>
      </c>
      <c r="G4800" s="7">
        <v>0</v>
      </c>
      <c r="H4800" s="7">
        <f t="shared" si="666"/>
        <v>3</v>
      </c>
      <c r="I4800" s="16">
        <f t="shared" si="667"/>
        <v>45126</v>
      </c>
      <c r="J4800" s="17">
        <v>0.70809999999999995</v>
      </c>
      <c r="K4800" s="18">
        <f>G4800*结论【关键目标】!C$27*0.7735*0.001</f>
        <v>0</v>
      </c>
      <c r="L4800" s="5">
        <v>0</v>
      </c>
      <c r="M4800" s="5">
        <f>ABS(IF(L4800&lt;=0,L4800/耗电量关键数据!$B$6/1000,L4800/耗电量关键数据!$B$5/1000))</f>
        <v>0</v>
      </c>
      <c r="N4800" s="5">
        <f>电气设备逐时使用率计算!H4776</f>
        <v>1.1688450000000001</v>
      </c>
      <c r="O4800" s="5">
        <f>灯光逐时使用率计算!H4776</f>
        <v>0.37403039999999999</v>
      </c>
      <c r="P4800" s="19">
        <f t="shared" si="668"/>
        <v>1.5428754000000002</v>
      </c>
      <c r="Q4800" s="19">
        <f t="shared" si="672"/>
        <v>0</v>
      </c>
      <c r="R4800" s="20">
        <f t="shared" si="669"/>
        <v>0</v>
      </c>
      <c r="S4800" s="20">
        <f t="shared" si="673"/>
        <v>0</v>
      </c>
      <c r="T4800" s="20">
        <f>IF((T4799+R4800)&lt;0,0,IF((T4799+R4800)&gt;结论【关键目标】!C$28,结论【关键目标】!C$28,T4799+R4800))</f>
        <v>8.1608751999999996</v>
      </c>
      <c r="U4800" s="19">
        <f>IF((T4799+R4800)&lt;结论【关键目标】!$C$28,0,(发电量计算【计算逻辑页】!R4800+发电量计算【计算逻辑页】!T4799-结论【关键目标】!$C$28))</f>
        <v>0</v>
      </c>
      <c r="V4800" s="5">
        <f t="shared" si="670"/>
        <v>0</v>
      </c>
      <c r="W4800" s="5">
        <f t="shared" si="671"/>
        <v>0</v>
      </c>
      <c r="X4800" s="5">
        <f t="shared" si="674"/>
        <v>0</v>
      </c>
    </row>
    <row r="4801" spans="1:24" x14ac:dyDescent="0.15">
      <c r="A4801" s="7">
        <v>4800</v>
      </c>
      <c r="B4801" s="7">
        <v>7</v>
      </c>
      <c r="C4801" s="7">
        <v>19</v>
      </c>
      <c r="D4801" s="7">
        <v>24</v>
      </c>
      <c r="E4801" s="7">
        <v>200</v>
      </c>
      <c r="F4801" s="7">
        <v>26</v>
      </c>
      <c r="G4801" s="7">
        <v>0</v>
      </c>
      <c r="H4801" s="7">
        <f t="shared" si="666"/>
        <v>3</v>
      </c>
      <c r="I4801" s="16">
        <f t="shared" si="667"/>
        <v>45126</v>
      </c>
      <c r="J4801" s="17">
        <v>0.2407</v>
      </c>
      <c r="K4801" s="18">
        <f>G4801*结论【关键目标】!C$27*0.7735*0.001</f>
        <v>0</v>
      </c>
      <c r="L4801" s="5">
        <v>0</v>
      </c>
      <c r="M4801" s="5">
        <f>ABS(IF(L4801&lt;=0,L4801/耗电量关键数据!$B$6/1000,L4801/耗电量关键数据!$B$5/1000))</f>
        <v>0</v>
      </c>
      <c r="N4801" s="5">
        <f>电气设备逐时使用率计算!H4777</f>
        <v>1.1688450000000001</v>
      </c>
      <c r="O4801" s="5">
        <f>灯光逐时使用率计算!H4777</f>
        <v>0.37403039999999999</v>
      </c>
      <c r="P4801" s="19">
        <f t="shared" si="668"/>
        <v>1.5428754000000002</v>
      </c>
      <c r="Q4801" s="19">
        <f t="shared" si="672"/>
        <v>0</v>
      </c>
      <c r="R4801" s="20">
        <f t="shared" si="669"/>
        <v>0</v>
      </c>
      <c r="S4801" s="20">
        <f t="shared" si="673"/>
        <v>0</v>
      </c>
      <c r="T4801" s="20">
        <f>IF((T4800+R4801)&lt;0,0,IF((T4800+R4801)&gt;结论【关键目标】!C$28,结论【关键目标】!C$28,T4800+R4801))</f>
        <v>8.1608751999999996</v>
      </c>
      <c r="U4801" s="19">
        <f>IF((T4800+R4801)&lt;结论【关键目标】!$C$28,0,(发电量计算【计算逻辑页】!R4801+发电量计算【计算逻辑页】!T4800-结论【关键目标】!$C$28))</f>
        <v>0</v>
      </c>
      <c r="V4801" s="5">
        <f t="shared" si="670"/>
        <v>0</v>
      </c>
      <c r="W4801" s="5">
        <f t="shared" si="671"/>
        <v>0</v>
      </c>
      <c r="X4801" s="5">
        <f t="shared" si="674"/>
        <v>0</v>
      </c>
    </row>
    <row r="4802" spans="1:24" x14ac:dyDescent="0.15">
      <c r="A4802" s="7">
        <v>4801</v>
      </c>
      <c r="B4802" s="7">
        <v>7</v>
      </c>
      <c r="C4802" s="7">
        <v>20</v>
      </c>
      <c r="D4802" s="7">
        <v>1</v>
      </c>
      <c r="E4802" s="7">
        <v>201</v>
      </c>
      <c r="F4802" s="7">
        <v>25</v>
      </c>
      <c r="G4802" s="7">
        <v>0</v>
      </c>
      <c r="H4802" s="7">
        <f t="shared" ref="H4802:H4865" si="675">WEEKDAY(I:I,2)</f>
        <v>4</v>
      </c>
      <c r="I4802" s="16">
        <f t="shared" ref="I4802:I4865" si="676">DATE(2023,B4802,C4802)</f>
        <v>45127</v>
      </c>
      <c r="J4802" s="17">
        <v>0.2407</v>
      </c>
      <c r="K4802" s="18">
        <f>G4802*结论【关键目标】!C$27*0.7735*0.001</f>
        <v>0</v>
      </c>
      <c r="L4802" s="5">
        <v>0</v>
      </c>
      <c r="M4802" s="5">
        <f>ABS(IF(L4802&lt;=0,L4802/耗电量关键数据!$B$6/1000,L4802/耗电量关键数据!$B$5/1000))</f>
        <v>0</v>
      </c>
      <c r="N4802" s="5">
        <f>电气设备逐时使用率计算!H4778</f>
        <v>1.1688450000000001</v>
      </c>
      <c r="O4802" s="5">
        <f>灯光逐时使用率计算!H4778</f>
        <v>0.37403039999999999</v>
      </c>
      <c r="P4802" s="19">
        <f t="shared" ref="P4802:P4865" si="677">M4802+N4802+O4802</f>
        <v>1.5428754000000002</v>
      </c>
      <c r="Q4802" s="19">
        <f t="shared" si="672"/>
        <v>0</v>
      </c>
      <c r="R4802" s="20">
        <f t="shared" ref="R4802:R4865" si="678">K4802-Q4802</f>
        <v>0</v>
      </c>
      <c r="S4802" s="20">
        <f t="shared" si="673"/>
        <v>0</v>
      </c>
      <c r="T4802" s="20">
        <f>IF((T4801+R4802)&lt;0,0,IF((T4801+R4802)&gt;结论【关键目标】!C$28,结论【关键目标】!C$28,T4801+R4802))</f>
        <v>8.1608751999999996</v>
      </c>
      <c r="U4802" s="19">
        <f>IF((T4801+R4802)&lt;结论【关键目标】!$C$28,0,(发电量计算【计算逻辑页】!R4802+发电量计算【计算逻辑页】!T4801-结论【关键目标】!$C$28))</f>
        <v>0</v>
      </c>
      <c r="V4802" s="5">
        <f t="shared" ref="V4802:V4865" si="679">IF(J4802&gt;0.35,U4802*0.35,0)</f>
        <v>0</v>
      </c>
      <c r="W4802" s="5">
        <f t="shared" ref="W4802:W4865" si="680">IF(P4802&gt;K4802,K4802*J4802,P4802*J4802)</f>
        <v>0</v>
      </c>
      <c r="X4802" s="5">
        <f t="shared" si="674"/>
        <v>0</v>
      </c>
    </row>
    <row r="4803" spans="1:24" x14ac:dyDescent="0.15">
      <c r="A4803" s="7">
        <v>4802</v>
      </c>
      <c r="B4803" s="7">
        <v>7</v>
      </c>
      <c r="C4803" s="7">
        <v>20</v>
      </c>
      <c r="D4803" s="7">
        <v>2</v>
      </c>
      <c r="E4803" s="7">
        <v>201</v>
      </c>
      <c r="F4803" s="7">
        <v>26</v>
      </c>
      <c r="G4803" s="7">
        <v>0</v>
      </c>
      <c r="H4803" s="7">
        <f t="shared" si="675"/>
        <v>4</v>
      </c>
      <c r="I4803" s="16">
        <f t="shared" si="676"/>
        <v>45127</v>
      </c>
      <c r="J4803" s="17">
        <v>0.2407</v>
      </c>
      <c r="K4803" s="18">
        <f>G4803*结论【关键目标】!C$27*0.7735*0.001</f>
        <v>0</v>
      </c>
      <c r="L4803" s="5">
        <v>0</v>
      </c>
      <c r="M4803" s="5">
        <f>ABS(IF(L4803&lt;=0,L4803/耗电量关键数据!$B$6/1000,L4803/耗电量关键数据!$B$5/1000))</f>
        <v>0</v>
      </c>
      <c r="N4803" s="5">
        <f>电气设备逐时使用率计算!H4779</f>
        <v>1.1688450000000001</v>
      </c>
      <c r="O4803" s="5">
        <f>灯光逐时使用率计算!H4779</f>
        <v>0.37403039999999999</v>
      </c>
      <c r="P4803" s="19">
        <f t="shared" si="677"/>
        <v>1.5428754000000002</v>
      </c>
      <c r="Q4803" s="19">
        <f t="shared" ref="Q4803:Q4866" si="681">IF(J4803&gt;0.8,P4803,0)</f>
        <v>0</v>
      </c>
      <c r="R4803" s="20">
        <f t="shared" si="678"/>
        <v>0</v>
      </c>
      <c r="S4803" s="20">
        <f t="shared" ref="S4803:S4866" si="682">IF(R4803&lt;0,ABS(R4803),0)</f>
        <v>0</v>
      </c>
      <c r="T4803" s="20">
        <f>IF((T4802+R4803)&lt;0,0,IF((T4802+R4803)&gt;结论【关键目标】!C$28,结论【关键目标】!C$28,T4802+R4803))</f>
        <v>8.1608751999999996</v>
      </c>
      <c r="U4803" s="19">
        <f>IF((T4802+R4803)&lt;结论【关键目标】!$C$28,0,(发电量计算【计算逻辑页】!R4803+发电量计算【计算逻辑页】!T4802-结论【关键目标】!$C$28))</f>
        <v>0</v>
      </c>
      <c r="V4803" s="5">
        <f t="shared" si="679"/>
        <v>0</v>
      </c>
      <c r="W4803" s="5">
        <f t="shared" si="680"/>
        <v>0</v>
      </c>
      <c r="X4803" s="5">
        <f t="shared" si="674"/>
        <v>0</v>
      </c>
    </row>
    <row r="4804" spans="1:24" x14ac:dyDescent="0.15">
      <c r="A4804" s="7">
        <v>4803</v>
      </c>
      <c r="B4804" s="7">
        <v>7</v>
      </c>
      <c r="C4804" s="7">
        <v>20</v>
      </c>
      <c r="D4804" s="7">
        <v>3</v>
      </c>
      <c r="E4804" s="7">
        <v>201</v>
      </c>
      <c r="F4804" s="7">
        <v>24.4</v>
      </c>
      <c r="G4804" s="7">
        <v>0</v>
      </c>
      <c r="H4804" s="7">
        <f t="shared" si="675"/>
        <v>4</v>
      </c>
      <c r="I4804" s="16">
        <f t="shared" si="676"/>
        <v>45127</v>
      </c>
      <c r="J4804" s="17">
        <v>0.2407</v>
      </c>
      <c r="K4804" s="18">
        <f>G4804*结论【关键目标】!C$27*0.7735*0.001</f>
        <v>0</v>
      </c>
      <c r="L4804" s="5">
        <v>0</v>
      </c>
      <c r="M4804" s="5">
        <f>ABS(IF(L4804&lt;=0,L4804/耗电量关键数据!$B$6/1000,L4804/耗电量关键数据!$B$5/1000))</f>
        <v>0</v>
      </c>
      <c r="N4804" s="5">
        <f>电气设备逐时使用率计算!H4780</f>
        <v>1.1688450000000001</v>
      </c>
      <c r="O4804" s="5">
        <f>灯光逐时使用率计算!H4780</f>
        <v>0.37403039999999999</v>
      </c>
      <c r="P4804" s="19">
        <f t="shared" si="677"/>
        <v>1.5428754000000002</v>
      </c>
      <c r="Q4804" s="19">
        <f t="shared" si="681"/>
        <v>0</v>
      </c>
      <c r="R4804" s="20">
        <f t="shared" si="678"/>
        <v>0</v>
      </c>
      <c r="S4804" s="20">
        <f t="shared" si="682"/>
        <v>0</v>
      </c>
      <c r="T4804" s="20">
        <f>IF((T4803+R4804)&lt;0,0,IF((T4803+R4804)&gt;结论【关键目标】!C$28,结论【关键目标】!C$28,T4803+R4804))</f>
        <v>8.1608751999999996</v>
      </c>
      <c r="U4804" s="19">
        <f>IF((T4803+R4804)&lt;结论【关键目标】!$C$28,0,(发电量计算【计算逻辑页】!R4804+发电量计算【计算逻辑页】!T4803-结论【关键目标】!$C$28))</f>
        <v>0</v>
      </c>
      <c r="V4804" s="5">
        <f t="shared" si="679"/>
        <v>0</v>
      </c>
      <c r="W4804" s="5">
        <f t="shared" si="680"/>
        <v>0</v>
      </c>
      <c r="X4804" s="5">
        <f t="shared" ref="X4804:X4867" si="683">(J4804-0.35)*IF(T4804&gt;S4804,S4804,T4804)</f>
        <v>0</v>
      </c>
    </row>
    <row r="4805" spans="1:24" x14ac:dyDescent="0.15">
      <c r="A4805" s="7">
        <v>4804</v>
      </c>
      <c r="B4805" s="7">
        <v>7</v>
      </c>
      <c r="C4805" s="7">
        <v>20</v>
      </c>
      <c r="D4805" s="7">
        <v>4</v>
      </c>
      <c r="E4805" s="7">
        <v>201</v>
      </c>
      <c r="F4805" s="7">
        <v>22</v>
      </c>
      <c r="G4805" s="7">
        <v>0</v>
      </c>
      <c r="H4805" s="7">
        <f t="shared" si="675"/>
        <v>4</v>
      </c>
      <c r="I4805" s="16">
        <f t="shared" si="676"/>
        <v>45127</v>
      </c>
      <c r="J4805" s="17">
        <v>0.2407</v>
      </c>
      <c r="K4805" s="18">
        <f>G4805*结论【关键目标】!C$27*0.7735*0.001</f>
        <v>0</v>
      </c>
      <c r="L4805" s="5">
        <v>0</v>
      </c>
      <c r="M4805" s="5">
        <f>ABS(IF(L4805&lt;=0,L4805/耗电量关键数据!$B$6/1000,L4805/耗电量关键数据!$B$5/1000))</f>
        <v>0</v>
      </c>
      <c r="N4805" s="5">
        <f>电气设备逐时使用率计算!H4781</f>
        <v>1.1688450000000001</v>
      </c>
      <c r="O4805" s="5">
        <f>灯光逐时使用率计算!H4781</f>
        <v>0.37403039999999999</v>
      </c>
      <c r="P4805" s="19">
        <f t="shared" si="677"/>
        <v>1.5428754000000002</v>
      </c>
      <c r="Q4805" s="19">
        <f t="shared" si="681"/>
        <v>0</v>
      </c>
      <c r="R4805" s="20">
        <f t="shared" si="678"/>
        <v>0</v>
      </c>
      <c r="S4805" s="20">
        <f t="shared" si="682"/>
        <v>0</v>
      </c>
      <c r="T4805" s="20">
        <f>IF((T4804+R4805)&lt;0,0,IF((T4804+R4805)&gt;结论【关键目标】!C$28,结论【关键目标】!C$28,T4804+R4805))</f>
        <v>8.1608751999999996</v>
      </c>
      <c r="U4805" s="19">
        <f>IF((T4804+R4805)&lt;结论【关键目标】!$C$28,0,(发电量计算【计算逻辑页】!R4805+发电量计算【计算逻辑页】!T4804-结论【关键目标】!$C$28))</f>
        <v>0</v>
      </c>
      <c r="V4805" s="5">
        <f t="shared" si="679"/>
        <v>0</v>
      </c>
      <c r="W4805" s="5">
        <f t="shared" si="680"/>
        <v>0</v>
      </c>
      <c r="X4805" s="5">
        <f t="shared" si="683"/>
        <v>0</v>
      </c>
    </row>
    <row r="4806" spans="1:24" x14ac:dyDescent="0.15">
      <c r="A4806" s="7">
        <v>4805</v>
      </c>
      <c r="B4806" s="7">
        <v>7</v>
      </c>
      <c r="C4806" s="7">
        <v>20</v>
      </c>
      <c r="D4806" s="7">
        <v>5</v>
      </c>
      <c r="E4806" s="7">
        <v>201</v>
      </c>
      <c r="F4806" s="7">
        <v>22</v>
      </c>
      <c r="G4806" s="7">
        <v>1.5</v>
      </c>
      <c r="H4806" s="7">
        <f t="shared" si="675"/>
        <v>4</v>
      </c>
      <c r="I4806" s="16">
        <f t="shared" si="676"/>
        <v>45127</v>
      </c>
      <c r="J4806" s="17">
        <v>0.2407</v>
      </c>
      <c r="K4806" s="18">
        <f>G4806*结论【关键目标】!C$27*0.7735*0.001</f>
        <v>0.13922999999999999</v>
      </c>
      <c r="L4806" s="5">
        <v>0</v>
      </c>
      <c r="M4806" s="5">
        <f>ABS(IF(L4806&lt;=0,L4806/耗电量关键数据!$B$6/1000,L4806/耗电量关键数据!$B$5/1000))</f>
        <v>0</v>
      </c>
      <c r="N4806" s="5">
        <f>电气设备逐时使用率计算!H4782</f>
        <v>1.1688450000000001</v>
      </c>
      <c r="O4806" s="5">
        <f>灯光逐时使用率计算!H4782</f>
        <v>0.37403039999999999</v>
      </c>
      <c r="P4806" s="19">
        <f t="shared" si="677"/>
        <v>1.5428754000000002</v>
      </c>
      <c r="Q4806" s="19">
        <f t="shared" si="681"/>
        <v>0</v>
      </c>
      <c r="R4806" s="20">
        <f t="shared" si="678"/>
        <v>0.13922999999999999</v>
      </c>
      <c r="S4806" s="20">
        <f t="shared" si="682"/>
        <v>0</v>
      </c>
      <c r="T4806" s="20">
        <f>IF((T4805+R4806)&lt;0,0,IF((T4805+R4806)&gt;结论【关键目标】!C$28,结论【关键目标】!C$28,T4805+R4806))</f>
        <v>8.3001051999999991</v>
      </c>
      <c r="U4806" s="19">
        <f>IF((T4805+R4806)&lt;结论【关键目标】!$C$28,0,(发电量计算【计算逻辑页】!R4806+发电量计算【计算逻辑页】!T4805-结论【关键目标】!$C$28))</f>
        <v>0</v>
      </c>
      <c r="V4806" s="5">
        <f t="shared" si="679"/>
        <v>0</v>
      </c>
      <c r="W4806" s="5">
        <f t="shared" si="680"/>
        <v>3.3512660999999999E-2</v>
      </c>
      <c r="X4806" s="5">
        <f t="shared" si="683"/>
        <v>0</v>
      </c>
    </row>
    <row r="4807" spans="1:24" x14ac:dyDescent="0.15">
      <c r="A4807" s="7">
        <v>4806</v>
      </c>
      <c r="B4807" s="7">
        <v>7</v>
      </c>
      <c r="C4807" s="7">
        <v>20</v>
      </c>
      <c r="D4807" s="7">
        <v>6</v>
      </c>
      <c r="E4807" s="7">
        <v>201</v>
      </c>
      <c r="F4807" s="7">
        <v>22.6</v>
      </c>
      <c r="G4807" s="7">
        <v>110.1</v>
      </c>
      <c r="H4807" s="7">
        <f t="shared" si="675"/>
        <v>4</v>
      </c>
      <c r="I4807" s="16">
        <f t="shared" si="676"/>
        <v>45127</v>
      </c>
      <c r="J4807" s="17">
        <v>0.2407</v>
      </c>
      <c r="K4807" s="18">
        <f>G4807*结论【关键目标】!C$27*0.7735*0.001</f>
        <v>10.219482000000001</v>
      </c>
      <c r="L4807" s="5">
        <v>0</v>
      </c>
      <c r="M4807" s="5">
        <f>ABS(IF(L4807&lt;=0,L4807/耗电量关键数据!$B$6/1000,L4807/耗电量关键数据!$B$5/1000))</f>
        <v>0</v>
      </c>
      <c r="N4807" s="5">
        <f>电气设备逐时使用率计算!H4783</f>
        <v>1.1688450000000001</v>
      </c>
      <c r="O4807" s="5">
        <f>灯光逐时使用率计算!H4783</f>
        <v>0.37403039999999999</v>
      </c>
      <c r="P4807" s="19">
        <f t="shared" si="677"/>
        <v>1.5428754000000002</v>
      </c>
      <c r="Q4807" s="19">
        <f t="shared" si="681"/>
        <v>0</v>
      </c>
      <c r="R4807" s="20">
        <f t="shared" si="678"/>
        <v>10.219482000000001</v>
      </c>
      <c r="S4807" s="20">
        <f t="shared" si="682"/>
        <v>0</v>
      </c>
      <c r="T4807" s="20">
        <f>IF((T4806+R4807)&lt;0,0,IF((T4806+R4807)&gt;结论【关键目标】!C$28,结论【关键目标】!C$28,T4806+R4807))</f>
        <v>18.5195872</v>
      </c>
      <c r="U4807" s="19">
        <f>IF((T4806+R4807)&lt;结论【关键目标】!$C$28,0,(发电量计算【计算逻辑页】!R4807+发电量计算【计算逻辑页】!T4806-结论【关键目标】!$C$28))</f>
        <v>0</v>
      </c>
      <c r="V4807" s="5">
        <f t="shared" si="679"/>
        <v>0</v>
      </c>
      <c r="W4807" s="5">
        <f t="shared" si="680"/>
        <v>0.37137010878000004</v>
      </c>
      <c r="X4807" s="5">
        <f t="shared" si="683"/>
        <v>0</v>
      </c>
    </row>
    <row r="4808" spans="1:24" x14ac:dyDescent="0.15">
      <c r="A4808" s="7">
        <v>4807</v>
      </c>
      <c r="B4808" s="7">
        <v>7</v>
      </c>
      <c r="C4808" s="7">
        <v>20</v>
      </c>
      <c r="D4808" s="7">
        <v>7</v>
      </c>
      <c r="E4808" s="7">
        <v>201</v>
      </c>
      <c r="F4808" s="7">
        <v>21</v>
      </c>
      <c r="G4808" s="7">
        <v>203.8</v>
      </c>
      <c r="H4808" s="7">
        <f t="shared" si="675"/>
        <v>4</v>
      </c>
      <c r="I4808" s="16">
        <f t="shared" si="676"/>
        <v>45127</v>
      </c>
      <c r="J4808" s="17">
        <v>0.2407</v>
      </c>
      <c r="K4808" s="18">
        <f>G4808*结论【关键目标】!C$27*0.7735*0.001</f>
        <v>18.916716000000001</v>
      </c>
      <c r="L4808" s="5">
        <v>0</v>
      </c>
      <c r="M4808" s="5">
        <f>ABS(IF(L4808&lt;=0,L4808/耗电量关键数据!$B$6/1000,L4808/耗电量关键数据!$B$5/1000))</f>
        <v>0</v>
      </c>
      <c r="N4808" s="5">
        <f>电气设备逐时使用率计算!H4784</f>
        <v>2.3376900000000003</v>
      </c>
      <c r="O4808" s="5">
        <f>灯光逐时使用率计算!H4784</f>
        <v>1.2467680000000001</v>
      </c>
      <c r="P4808" s="19">
        <f t="shared" si="677"/>
        <v>3.5844580000000006</v>
      </c>
      <c r="Q4808" s="19">
        <f t="shared" si="681"/>
        <v>0</v>
      </c>
      <c r="R4808" s="20">
        <f t="shared" si="678"/>
        <v>18.916716000000001</v>
      </c>
      <c r="S4808" s="20">
        <f t="shared" si="682"/>
        <v>0</v>
      </c>
      <c r="T4808" s="20">
        <f>IF((T4807+R4808)&lt;0,0,IF((T4807+R4808)&gt;结论【关键目标】!C$28,结论【关键目标】!C$28,T4807+R4808))</f>
        <v>22</v>
      </c>
      <c r="U4808" s="19">
        <f>IF((T4807+R4808)&lt;结论【关键目标】!$C$28,0,(发电量计算【计算逻辑页】!R4808+发电量计算【计算逻辑页】!T4807-结论【关键目标】!$C$28))</f>
        <v>15.436303199999998</v>
      </c>
      <c r="V4808" s="5">
        <f t="shared" si="679"/>
        <v>0</v>
      </c>
      <c r="W4808" s="5">
        <f t="shared" si="680"/>
        <v>0.8627790406000001</v>
      </c>
      <c r="X4808" s="5">
        <f t="shared" si="683"/>
        <v>0</v>
      </c>
    </row>
    <row r="4809" spans="1:24" x14ac:dyDescent="0.15">
      <c r="A4809" s="7">
        <v>4808</v>
      </c>
      <c r="B4809" s="7">
        <v>7</v>
      </c>
      <c r="C4809" s="7">
        <v>20</v>
      </c>
      <c r="D4809" s="7">
        <v>8</v>
      </c>
      <c r="E4809" s="7">
        <v>201</v>
      </c>
      <c r="F4809" s="7">
        <v>24</v>
      </c>
      <c r="G4809" s="7">
        <v>387.6</v>
      </c>
      <c r="H4809" s="7">
        <f t="shared" si="675"/>
        <v>4</v>
      </c>
      <c r="I4809" s="16">
        <f t="shared" si="676"/>
        <v>45127</v>
      </c>
      <c r="J4809" s="17">
        <v>0.70809999999999995</v>
      </c>
      <c r="K4809" s="18">
        <f>G4809*结论【关键目标】!C$27*0.7735*0.001</f>
        <v>35.977032000000001</v>
      </c>
      <c r="L4809" s="5">
        <v>24645.783029999999</v>
      </c>
      <c r="M4809" s="5">
        <f>ABS(IF(L4809&lt;=0,L4809/耗电量关键数据!$B$6/1000,L4809/耗电量关键数据!$B$5/1000))</f>
        <v>7.041652294285714</v>
      </c>
      <c r="N4809" s="5">
        <f>电气设备逐时使用率计算!H4785</f>
        <v>11.688450000000001</v>
      </c>
      <c r="O4809" s="5">
        <f>灯光逐时使用率计算!H4785</f>
        <v>6.2338399999999998</v>
      </c>
      <c r="P4809" s="19">
        <f t="shared" si="677"/>
        <v>24.963942294285715</v>
      </c>
      <c r="Q4809" s="19">
        <f t="shared" si="681"/>
        <v>0</v>
      </c>
      <c r="R4809" s="20">
        <f t="shared" si="678"/>
        <v>35.977032000000001</v>
      </c>
      <c r="S4809" s="20">
        <f t="shared" si="682"/>
        <v>0</v>
      </c>
      <c r="T4809" s="20">
        <f>IF((T4808+R4809)&lt;0,0,IF((T4808+R4809)&gt;结论【关键目标】!C$28,结论【关键目标】!C$28,T4808+R4809))</f>
        <v>22</v>
      </c>
      <c r="U4809" s="19">
        <f>IF((T4808+R4809)&lt;结论【关键目标】!$C$28,0,(发电量计算【计算逻辑页】!R4809+发电量计算【计算逻辑页】!T4808-结论【关键目标】!$C$28))</f>
        <v>35.977032000000001</v>
      </c>
      <c r="V4809" s="5">
        <f t="shared" si="679"/>
        <v>12.5919612</v>
      </c>
      <c r="W4809" s="5">
        <f t="shared" si="680"/>
        <v>17.676967538583714</v>
      </c>
      <c r="X4809" s="5">
        <f t="shared" si="683"/>
        <v>0</v>
      </c>
    </row>
    <row r="4810" spans="1:24" x14ac:dyDescent="0.15">
      <c r="A4810" s="7">
        <v>4809</v>
      </c>
      <c r="B4810" s="7">
        <v>7</v>
      </c>
      <c r="C4810" s="7">
        <v>20</v>
      </c>
      <c r="D4810" s="7">
        <v>9</v>
      </c>
      <c r="E4810" s="7">
        <v>201</v>
      </c>
      <c r="F4810" s="7">
        <v>27.8</v>
      </c>
      <c r="G4810" s="7">
        <v>684.8</v>
      </c>
      <c r="H4810" s="7">
        <f t="shared" si="675"/>
        <v>4</v>
      </c>
      <c r="I4810" s="16">
        <f t="shared" si="676"/>
        <v>45127</v>
      </c>
      <c r="J4810" s="17">
        <v>0.70809999999999995</v>
      </c>
      <c r="K4810" s="18">
        <f>G4810*结论【关键目标】!C$27*0.7735*0.001</f>
        <v>63.563136</v>
      </c>
      <c r="L4810" s="5">
        <v>42104.354570000003</v>
      </c>
      <c r="M4810" s="5">
        <f>ABS(IF(L4810&lt;=0,L4810/耗电量关键数据!$B$6/1000,L4810/耗电量关键数据!$B$5/1000))</f>
        <v>12.029815591428573</v>
      </c>
      <c r="N4810" s="5">
        <f>电气设备逐时使用率计算!H4786</f>
        <v>22.208055000000002</v>
      </c>
      <c r="O4810" s="5">
        <f>灯光逐时使用率计算!H4786</f>
        <v>11.844296</v>
      </c>
      <c r="P4810" s="19">
        <f t="shared" si="677"/>
        <v>46.082166591428575</v>
      </c>
      <c r="Q4810" s="19">
        <f t="shared" si="681"/>
        <v>0</v>
      </c>
      <c r="R4810" s="20">
        <f t="shared" si="678"/>
        <v>63.563136</v>
      </c>
      <c r="S4810" s="20">
        <f t="shared" si="682"/>
        <v>0</v>
      </c>
      <c r="T4810" s="20">
        <f>IF((T4809+R4810)&lt;0,0,IF((T4809+R4810)&gt;结论【关键目标】!C$28,结论【关键目标】!C$28,T4809+R4810))</f>
        <v>22</v>
      </c>
      <c r="U4810" s="19">
        <f>IF((T4809+R4810)&lt;结论【关键目标】!$C$28,0,(发电量计算【计算逻辑页】!R4810+发电量计算【计算逻辑页】!T4809-结论【关键目标】!$C$28))</f>
        <v>63.563136</v>
      </c>
      <c r="V4810" s="5">
        <f t="shared" si="679"/>
        <v>22.2470976</v>
      </c>
      <c r="W4810" s="5">
        <f t="shared" si="680"/>
        <v>32.63078216339057</v>
      </c>
      <c r="X4810" s="5">
        <f t="shared" si="683"/>
        <v>0</v>
      </c>
    </row>
    <row r="4811" spans="1:24" x14ac:dyDescent="0.15">
      <c r="A4811" s="7">
        <v>4810</v>
      </c>
      <c r="B4811" s="7">
        <v>7</v>
      </c>
      <c r="C4811" s="7">
        <v>20</v>
      </c>
      <c r="D4811" s="7">
        <v>10</v>
      </c>
      <c r="E4811" s="7">
        <v>201</v>
      </c>
      <c r="F4811" s="7">
        <v>27</v>
      </c>
      <c r="G4811" s="7">
        <v>713</v>
      </c>
      <c r="H4811" s="7">
        <f t="shared" si="675"/>
        <v>4</v>
      </c>
      <c r="I4811" s="16">
        <f t="shared" si="676"/>
        <v>45127</v>
      </c>
      <c r="J4811" s="17">
        <v>0.70809999999999995</v>
      </c>
      <c r="K4811" s="18">
        <f>G4811*结论【关键目标】!C$27*0.7735*0.001</f>
        <v>66.180660000000003</v>
      </c>
      <c r="L4811" s="5">
        <v>50177.447970000001</v>
      </c>
      <c r="M4811" s="5">
        <f>ABS(IF(L4811&lt;=0,L4811/耗电量关键数据!$B$6/1000,L4811/耗电量关键数据!$B$5/1000))</f>
        <v>14.336413705714286</v>
      </c>
      <c r="N4811" s="5">
        <f>电气设备逐时使用率计算!H4787</f>
        <v>22.208055000000002</v>
      </c>
      <c r="O4811" s="5">
        <f>灯光逐时使用率计算!H4787</f>
        <v>11.844296</v>
      </c>
      <c r="P4811" s="19">
        <f t="shared" si="677"/>
        <v>48.388764705714287</v>
      </c>
      <c r="Q4811" s="19">
        <f t="shared" si="681"/>
        <v>0</v>
      </c>
      <c r="R4811" s="20">
        <f t="shared" si="678"/>
        <v>66.180660000000003</v>
      </c>
      <c r="S4811" s="20">
        <f t="shared" si="682"/>
        <v>0</v>
      </c>
      <c r="T4811" s="20">
        <f>IF((T4810+R4811)&lt;0,0,IF((T4810+R4811)&gt;结论【关键目标】!C$28,结论【关键目标】!C$28,T4810+R4811))</f>
        <v>22</v>
      </c>
      <c r="U4811" s="19">
        <f>IF((T4810+R4811)&lt;结论【关键目标】!$C$28,0,(发电量计算【计算逻辑页】!R4811+发电量计算【计算逻辑页】!T4810-结论【关键目标】!$C$28))</f>
        <v>66.180660000000003</v>
      </c>
      <c r="V4811" s="5">
        <f t="shared" si="679"/>
        <v>23.163231</v>
      </c>
      <c r="W4811" s="5">
        <f t="shared" si="680"/>
        <v>34.264084288116287</v>
      </c>
      <c r="X4811" s="5">
        <f t="shared" si="683"/>
        <v>0</v>
      </c>
    </row>
    <row r="4812" spans="1:24" x14ac:dyDescent="0.15">
      <c r="A4812" s="7">
        <v>4811</v>
      </c>
      <c r="B4812" s="7">
        <v>7</v>
      </c>
      <c r="C4812" s="7">
        <v>20</v>
      </c>
      <c r="D4812" s="7">
        <v>11</v>
      </c>
      <c r="E4812" s="7">
        <v>201</v>
      </c>
      <c r="F4812" s="7">
        <v>30</v>
      </c>
      <c r="G4812" s="7">
        <v>798</v>
      </c>
      <c r="H4812" s="7">
        <f t="shared" si="675"/>
        <v>4</v>
      </c>
      <c r="I4812" s="16">
        <f t="shared" si="676"/>
        <v>45127</v>
      </c>
      <c r="J4812" s="24">
        <v>1.3551</v>
      </c>
      <c r="K4812" s="18">
        <f>G4812*结论【关键目标】!C$27*0.7735*0.001</f>
        <v>74.070360000000008</v>
      </c>
      <c r="L4812" s="5">
        <v>54634.232880000003</v>
      </c>
      <c r="M4812" s="5">
        <f>ABS(IF(L4812&lt;=0,L4812/耗电量关键数据!$B$6/1000,L4812/耗电量关键数据!$B$5/1000))</f>
        <v>15.609780822857143</v>
      </c>
      <c r="N4812" s="5">
        <f>电气设备逐时使用率计算!H4788</f>
        <v>22.208055000000002</v>
      </c>
      <c r="O4812" s="5">
        <f>灯光逐时使用率计算!H4788</f>
        <v>11.844296</v>
      </c>
      <c r="P4812" s="19">
        <f t="shared" si="677"/>
        <v>49.662131822857148</v>
      </c>
      <c r="Q4812" s="19">
        <f t="shared" si="681"/>
        <v>49.662131822857148</v>
      </c>
      <c r="R4812" s="20">
        <f t="shared" si="678"/>
        <v>24.40822817714286</v>
      </c>
      <c r="S4812" s="20">
        <f t="shared" si="682"/>
        <v>0</v>
      </c>
      <c r="T4812" s="20">
        <f>IF((T4811+R4812)&lt;0,0,IF((T4811+R4812)&gt;结论【关键目标】!C$28,结论【关键目标】!C$28,T4811+R4812))</f>
        <v>22</v>
      </c>
      <c r="U4812" s="19">
        <f>IF((T4811+R4812)&lt;结论【关键目标】!$C$28,0,(发电量计算【计算逻辑页】!R4812+发电量计算【计算逻辑页】!T4811-结论【关键目标】!$C$28))</f>
        <v>24.40822817714286</v>
      </c>
      <c r="V4812" s="5">
        <f t="shared" si="679"/>
        <v>8.5428798619999995</v>
      </c>
      <c r="W4812" s="5">
        <f t="shared" si="680"/>
        <v>67.297154833153726</v>
      </c>
      <c r="X4812" s="5">
        <f t="shared" si="683"/>
        <v>0</v>
      </c>
    </row>
    <row r="4813" spans="1:24" x14ac:dyDescent="0.15">
      <c r="A4813" s="7">
        <v>4812</v>
      </c>
      <c r="B4813" s="7">
        <v>7</v>
      </c>
      <c r="C4813" s="7">
        <v>20</v>
      </c>
      <c r="D4813" s="7">
        <v>12</v>
      </c>
      <c r="E4813" s="7">
        <v>201</v>
      </c>
      <c r="F4813" s="7">
        <v>31.9</v>
      </c>
      <c r="G4813" s="7">
        <v>819.5</v>
      </c>
      <c r="H4813" s="7">
        <f t="shared" si="675"/>
        <v>4</v>
      </c>
      <c r="I4813" s="16">
        <f t="shared" si="676"/>
        <v>45127</v>
      </c>
      <c r="J4813" s="24">
        <v>1.3551</v>
      </c>
      <c r="K4813" s="18">
        <f>G4813*结论【关键目标】!C$27*0.7735*0.001</f>
        <v>76.065989999999999</v>
      </c>
      <c r="L4813" s="5">
        <v>49398.002560000001</v>
      </c>
      <c r="M4813" s="5">
        <f>ABS(IF(L4813&lt;=0,L4813/耗电量关键数据!$B$6/1000,L4813/耗电量关键数据!$B$5/1000))</f>
        <v>14.113715017142857</v>
      </c>
      <c r="N4813" s="5">
        <f>电气设备逐时使用率计算!H4789</f>
        <v>11.688450000000001</v>
      </c>
      <c r="O4813" s="5">
        <f>灯光逐时使用率计算!H4789</f>
        <v>9.9741440000000008</v>
      </c>
      <c r="P4813" s="19">
        <f t="shared" si="677"/>
        <v>35.776309017142857</v>
      </c>
      <c r="Q4813" s="19">
        <f t="shared" si="681"/>
        <v>35.776309017142857</v>
      </c>
      <c r="R4813" s="20">
        <f t="shared" si="678"/>
        <v>40.289680982857142</v>
      </c>
      <c r="S4813" s="20">
        <f t="shared" si="682"/>
        <v>0</v>
      </c>
      <c r="T4813" s="20">
        <f>IF((T4812+R4813)&lt;0,0,IF((T4812+R4813)&gt;结论【关键目标】!C$28,结论【关键目标】!C$28,T4812+R4813))</f>
        <v>22</v>
      </c>
      <c r="U4813" s="19">
        <f>IF((T4812+R4813)&lt;结论【关键目标】!$C$28,0,(发电量计算【计算逻辑页】!R4813+发电量计算【计算逻辑页】!T4812-结论【关键目标】!$C$28))</f>
        <v>40.289680982857142</v>
      </c>
      <c r="V4813" s="5">
        <f t="shared" si="679"/>
        <v>14.101388343999998</v>
      </c>
      <c r="W4813" s="5">
        <f t="shared" si="680"/>
        <v>48.480476349130285</v>
      </c>
      <c r="X4813" s="5">
        <f t="shared" si="683"/>
        <v>0</v>
      </c>
    </row>
    <row r="4814" spans="1:24" x14ac:dyDescent="0.15">
      <c r="A4814" s="7">
        <v>4813</v>
      </c>
      <c r="B4814" s="7">
        <v>7</v>
      </c>
      <c r="C4814" s="7">
        <v>20</v>
      </c>
      <c r="D4814" s="7">
        <v>13</v>
      </c>
      <c r="E4814" s="7">
        <v>201</v>
      </c>
      <c r="F4814" s="7">
        <v>32</v>
      </c>
      <c r="G4814" s="7">
        <v>789.7</v>
      </c>
      <c r="H4814" s="7">
        <f t="shared" si="675"/>
        <v>4</v>
      </c>
      <c r="I4814" s="16">
        <f t="shared" si="676"/>
        <v>45127</v>
      </c>
      <c r="J4814" s="17">
        <v>1.2267999999999999</v>
      </c>
      <c r="K4814" s="18">
        <f>G4814*结论【关键目标】!C$27*0.7735*0.001</f>
        <v>73.299954</v>
      </c>
      <c r="L4814" s="5">
        <v>50937.16893</v>
      </c>
      <c r="M4814" s="5">
        <f>ABS(IF(L4814&lt;=0,L4814/耗电量关键数据!$B$6/1000,L4814/耗电量关键数据!$B$5/1000))</f>
        <v>14.553476837142856</v>
      </c>
      <c r="N4814" s="5">
        <f>电气设备逐时使用率计算!H4790</f>
        <v>11.688450000000001</v>
      </c>
      <c r="O4814" s="5">
        <f>灯光逐时使用率计算!H4790</f>
        <v>9.9741440000000008</v>
      </c>
      <c r="P4814" s="19">
        <f t="shared" si="677"/>
        <v>36.216070837142858</v>
      </c>
      <c r="Q4814" s="19">
        <f t="shared" si="681"/>
        <v>36.216070837142858</v>
      </c>
      <c r="R4814" s="20">
        <f t="shared" si="678"/>
        <v>37.083883162857141</v>
      </c>
      <c r="S4814" s="20">
        <f t="shared" si="682"/>
        <v>0</v>
      </c>
      <c r="T4814" s="20">
        <f>IF((T4813+R4814)&lt;0,0,IF((T4813+R4814)&gt;结论【关键目标】!C$28,结论【关键目标】!C$28,T4813+R4814))</f>
        <v>22</v>
      </c>
      <c r="U4814" s="19">
        <f>IF((T4813+R4814)&lt;结论【关键目标】!$C$28,0,(发电量计算【计算逻辑页】!R4814+发电量计算【计算逻辑页】!T4813-结论【关键目标】!$C$28))</f>
        <v>37.083883162857141</v>
      </c>
      <c r="V4814" s="5">
        <f t="shared" si="679"/>
        <v>12.979359106999999</v>
      </c>
      <c r="W4814" s="5">
        <f t="shared" si="680"/>
        <v>44.429875703006857</v>
      </c>
      <c r="X4814" s="5">
        <f t="shared" si="683"/>
        <v>0</v>
      </c>
    </row>
    <row r="4815" spans="1:24" x14ac:dyDescent="0.15">
      <c r="A4815" s="7">
        <v>4814</v>
      </c>
      <c r="B4815" s="7">
        <v>7</v>
      </c>
      <c r="C4815" s="7">
        <v>20</v>
      </c>
      <c r="D4815" s="7">
        <v>14</v>
      </c>
      <c r="E4815" s="7">
        <v>201</v>
      </c>
      <c r="F4815" s="7">
        <v>32</v>
      </c>
      <c r="G4815" s="7">
        <v>712.2</v>
      </c>
      <c r="H4815" s="7">
        <f t="shared" si="675"/>
        <v>4</v>
      </c>
      <c r="I4815" s="16">
        <f t="shared" si="676"/>
        <v>45127</v>
      </c>
      <c r="J4815" s="17">
        <v>1.2267999999999999</v>
      </c>
      <c r="K4815" s="18">
        <f>G4815*结论【关键目标】!C$27*0.7735*0.001</f>
        <v>66.106403999999998</v>
      </c>
      <c r="L4815" s="5">
        <v>59278.692089999997</v>
      </c>
      <c r="M4815" s="5">
        <f>ABS(IF(L4815&lt;=0,L4815/耗电量关键数据!$B$6/1000,L4815/耗电量关键数据!$B$5/1000))</f>
        <v>16.936769168571427</v>
      </c>
      <c r="N4815" s="5">
        <f>电气设备逐时使用率计算!H4791</f>
        <v>22.208055000000002</v>
      </c>
      <c r="O4815" s="5">
        <f>灯光逐时使用率计算!H4791</f>
        <v>11.844296</v>
      </c>
      <c r="P4815" s="19">
        <f t="shared" si="677"/>
        <v>50.989120168571432</v>
      </c>
      <c r="Q4815" s="19">
        <f t="shared" si="681"/>
        <v>50.989120168571432</v>
      </c>
      <c r="R4815" s="20">
        <f t="shared" si="678"/>
        <v>15.117283831428566</v>
      </c>
      <c r="S4815" s="20">
        <f t="shared" si="682"/>
        <v>0</v>
      </c>
      <c r="T4815" s="20">
        <f>IF((T4814+R4815)&lt;0,0,IF((T4814+R4815)&gt;结论【关键目标】!C$28,结论【关键目标】!C$28,T4814+R4815))</f>
        <v>22</v>
      </c>
      <c r="U4815" s="19">
        <f>IF((T4814+R4815)&lt;结论【关键目标】!$C$28,0,(发电量计算【计算逻辑页】!R4815+发电量计算【计算逻辑页】!T4814-结论【关键目标】!$C$28))</f>
        <v>15.117283831428566</v>
      </c>
      <c r="V4815" s="5">
        <f t="shared" si="679"/>
        <v>5.2910493409999972</v>
      </c>
      <c r="W4815" s="5">
        <f t="shared" si="680"/>
        <v>62.553452622803427</v>
      </c>
      <c r="X4815" s="5">
        <f t="shared" si="683"/>
        <v>0</v>
      </c>
    </row>
    <row r="4816" spans="1:24" x14ac:dyDescent="0.15">
      <c r="A4816" s="7">
        <v>4815</v>
      </c>
      <c r="B4816" s="7">
        <v>7</v>
      </c>
      <c r="C4816" s="7">
        <v>20</v>
      </c>
      <c r="D4816" s="7">
        <v>15</v>
      </c>
      <c r="E4816" s="7">
        <v>201</v>
      </c>
      <c r="F4816" s="7">
        <v>33.6</v>
      </c>
      <c r="G4816" s="7">
        <v>613.1</v>
      </c>
      <c r="H4816" s="7">
        <f t="shared" si="675"/>
        <v>4</v>
      </c>
      <c r="I4816" s="16">
        <f t="shared" si="676"/>
        <v>45127</v>
      </c>
      <c r="J4816" s="17">
        <v>1.2267999999999999</v>
      </c>
      <c r="K4816" s="18">
        <f>G4816*结论【关键目标】!C$27*0.7735*0.001</f>
        <v>56.907941999999998</v>
      </c>
      <c r="L4816" s="5">
        <v>56630.93449</v>
      </c>
      <c r="M4816" s="5">
        <f>ABS(IF(L4816&lt;=0,L4816/耗电量关键数据!$B$6/1000,L4816/耗电量关键数据!$B$5/1000))</f>
        <v>16.180266997142859</v>
      </c>
      <c r="N4816" s="5">
        <f>电气设备逐时使用率计算!H4792</f>
        <v>22.208055000000002</v>
      </c>
      <c r="O4816" s="5">
        <f>灯光逐时使用率计算!H4792</f>
        <v>11.844296</v>
      </c>
      <c r="P4816" s="19">
        <f t="shared" si="677"/>
        <v>50.23261799714286</v>
      </c>
      <c r="Q4816" s="19">
        <f t="shared" si="681"/>
        <v>50.23261799714286</v>
      </c>
      <c r="R4816" s="20">
        <f t="shared" si="678"/>
        <v>6.6753240028571383</v>
      </c>
      <c r="S4816" s="20">
        <f t="shared" si="682"/>
        <v>0</v>
      </c>
      <c r="T4816" s="20">
        <f>IF((T4815+R4816)&lt;0,0,IF((T4815+R4816)&gt;结论【关键目标】!C$28,结论【关键目标】!C$28,T4815+R4816))</f>
        <v>22</v>
      </c>
      <c r="U4816" s="19">
        <f>IF((T4815+R4816)&lt;结论【关键目标】!$C$28,0,(发电量计算【计算逻辑页】!R4816+发电量计算【计算逻辑页】!T4815-结论【关键目标】!$C$28))</f>
        <v>6.6753240028571383</v>
      </c>
      <c r="V4816" s="5">
        <f t="shared" si="679"/>
        <v>2.3363634009999981</v>
      </c>
      <c r="W4816" s="5">
        <f t="shared" si="680"/>
        <v>61.625375758894855</v>
      </c>
      <c r="X4816" s="5">
        <f t="shared" si="683"/>
        <v>0</v>
      </c>
    </row>
    <row r="4817" spans="1:24" x14ac:dyDescent="0.15">
      <c r="A4817" s="7">
        <v>4816</v>
      </c>
      <c r="B4817" s="7">
        <v>7</v>
      </c>
      <c r="C4817" s="7">
        <v>20</v>
      </c>
      <c r="D4817" s="7">
        <v>16</v>
      </c>
      <c r="E4817" s="7">
        <v>201</v>
      </c>
      <c r="F4817" s="7">
        <v>34</v>
      </c>
      <c r="G4817" s="7">
        <v>469.8</v>
      </c>
      <c r="H4817" s="7">
        <f t="shared" si="675"/>
        <v>4</v>
      </c>
      <c r="I4817" s="16">
        <f t="shared" si="676"/>
        <v>45127</v>
      </c>
      <c r="J4817" s="24">
        <v>1.3551</v>
      </c>
      <c r="K4817" s="18">
        <f>G4817*结论【关键目标】!C$27*0.7735*0.001</f>
        <v>43.606835999999994</v>
      </c>
      <c r="L4817" s="5">
        <v>54575.465790000002</v>
      </c>
      <c r="M4817" s="5">
        <f>ABS(IF(L4817&lt;=0,L4817/耗电量关键数据!$B$6/1000,L4817/耗电量关键数据!$B$5/1000))</f>
        <v>15.592990225714285</v>
      </c>
      <c r="N4817" s="5">
        <f>电气设备逐时使用率计算!H4793</f>
        <v>22.208055000000002</v>
      </c>
      <c r="O4817" s="5">
        <f>灯光逐时使用率计算!H4793</f>
        <v>11.844296</v>
      </c>
      <c r="P4817" s="19">
        <f t="shared" si="677"/>
        <v>49.64534122571429</v>
      </c>
      <c r="Q4817" s="19">
        <f t="shared" si="681"/>
        <v>49.64534122571429</v>
      </c>
      <c r="R4817" s="20">
        <f t="shared" si="678"/>
        <v>-6.0385052257142959</v>
      </c>
      <c r="S4817" s="20">
        <f t="shared" si="682"/>
        <v>6.0385052257142959</v>
      </c>
      <c r="T4817" s="20">
        <f>IF((T4816+R4817)&lt;0,0,IF((T4816+R4817)&gt;结论【关键目标】!C$28,结论【关键目标】!C$28,T4816+R4817))</f>
        <v>15.961494774285704</v>
      </c>
      <c r="U4817" s="19">
        <f>IF((T4816+R4817)&lt;结论【关键目标】!$C$28,0,(发电量计算【计算逻辑页】!R4817+发电量计算【计算逻辑页】!T4816-结论【关键目标】!$C$28))</f>
        <v>0</v>
      </c>
      <c r="V4817" s="5">
        <f t="shared" si="679"/>
        <v>0</v>
      </c>
      <c r="W4817" s="5">
        <f t="shared" si="680"/>
        <v>59.091623463599994</v>
      </c>
      <c r="X4817" s="5">
        <f t="shared" si="683"/>
        <v>6.0693016023654396</v>
      </c>
    </row>
    <row r="4818" spans="1:24" x14ac:dyDescent="0.15">
      <c r="A4818" s="7">
        <v>4817</v>
      </c>
      <c r="B4818" s="7">
        <v>7</v>
      </c>
      <c r="C4818" s="7">
        <v>20</v>
      </c>
      <c r="D4818" s="7">
        <v>17</v>
      </c>
      <c r="E4818" s="7">
        <v>201</v>
      </c>
      <c r="F4818" s="7">
        <v>33</v>
      </c>
      <c r="G4818" s="7">
        <v>265.2</v>
      </c>
      <c r="H4818" s="7">
        <f t="shared" si="675"/>
        <v>4</v>
      </c>
      <c r="I4818" s="16">
        <f t="shared" si="676"/>
        <v>45127</v>
      </c>
      <c r="J4818" s="17">
        <v>0.70809999999999995</v>
      </c>
      <c r="K4818" s="18">
        <f>G4818*结论【关键目标】!C$27*0.7735*0.001</f>
        <v>24.615863999999998</v>
      </c>
      <c r="L4818" s="5">
        <v>48088.994749999998</v>
      </c>
      <c r="M4818" s="5">
        <f>ABS(IF(L4818&lt;=0,L4818/耗电量关键数据!$B$6/1000,L4818/耗电量关键数据!$B$5/1000))</f>
        <v>13.739712785714286</v>
      </c>
      <c r="N4818" s="5">
        <f>电气设备逐时使用率计算!H4794</f>
        <v>22.208055000000002</v>
      </c>
      <c r="O4818" s="5">
        <f>灯光逐时使用率计算!H4794</f>
        <v>11.844296</v>
      </c>
      <c r="P4818" s="19">
        <f t="shared" si="677"/>
        <v>47.792063785714291</v>
      </c>
      <c r="Q4818" s="19">
        <f t="shared" si="681"/>
        <v>0</v>
      </c>
      <c r="R4818" s="20">
        <f t="shared" si="678"/>
        <v>24.615863999999998</v>
      </c>
      <c r="S4818" s="20">
        <f t="shared" si="682"/>
        <v>0</v>
      </c>
      <c r="T4818" s="20">
        <f>IF((T4817+R4818)&lt;0,0,IF((T4817+R4818)&gt;结论【关键目标】!C$28,结论【关键目标】!C$28,T4817+R4818))</f>
        <v>22</v>
      </c>
      <c r="U4818" s="19">
        <f>IF((T4817+R4818)&lt;结论【关键目标】!$C$28,0,(发电量计算【计算逻辑页】!R4818+发电量计算【计算逻辑页】!T4817-结论【关键目标】!$C$28))</f>
        <v>18.577358774285699</v>
      </c>
      <c r="V4818" s="5">
        <f t="shared" si="679"/>
        <v>6.5020755709999944</v>
      </c>
      <c r="W4818" s="5">
        <f t="shared" si="680"/>
        <v>17.430493298399998</v>
      </c>
      <c r="X4818" s="5">
        <f t="shared" si="683"/>
        <v>0</v>
      </c>
    </row>
    <row r="4819" spans="1:24" x14ac:dyDescent="0.15">
      <c r="A4819" s="7">
        <v>4818</v>
      </c>
      <c r="B4819" s="7">
        <v>7</v>
      </c>
      <c r="C4819" s="7">
        <v>20</v>
      </c>
      <c r="D4819" s="7">
        <v>18</v>
      </c>
      <c r="E4819" s="7">
        <v>201</v>
      </c>
      <c r="F4819" s="7">
        <v>31.9</v>
      </c>
      <c r="G4819" s="7">
        <v>93.6</v>
      </c>
      <c r="H4819" s="7">
        <f t="shared" si="675"/>
        <v>4</v>
      </c>
      <c r="I4819" s="16">
        <f t="shared" si="676"/>
        <v>45127</v>
      </c>
      <c r="J4819" s="17">
        <v>0.70809999999999995</v>
      </c>
      <c r="K4819" s="18">
        <f>G4819*结论【关键目标】!C$27*0.7735*0.001</f>
        <v>8.6879519999999992</v>
      </c>
      <c r="L4819" s="5">
        <v>29289.65324</v>
      </c>
      <c r="M4819" s="5">
        <f>ABS(IF(L4819&lt;=0,L4819/耗电量关键数据!$B$6/1000,L4819/耗电量关键数据!$B$5/1000))</f>
        <v>8.3684723542857142</v>
      </c>
      <c r="N4819" s="5">
        <f>电气设备逐时使用率计算!H4795</f>
        <v>7.0130699999999999</v>
      </c>
      <c r="O4819" s="5">
        <f>灯光逐时使用率计算!H4795</f>
        <v>3.7403040000000001</v>
      </c>
      <c r="P4819" s="19">
        <f t="shared" si="677"/>
        <v>19.121846354285715</v>
      </c>
      <c r="Q4819" s="19">
        <f t="shared" si="681"/>
        <v>0</v>
      </c>
      <c r="R4819" s="20">
        <f t="shared" si="678"/>
        <v>8.6879519999999992</v>
      </c>
      <c r="S4819" s="20">
        <f t="shared" si="682"/>
        <v>0</v>
      </c>
      <c r="T4819" s="20">
        <f>IF((T4818+R4819)&lt;0,0,IF((T4818+R4819)&gt;结论【关键目标】!C$28,结论【关键目标】!C$28,T4818+R4819))</f>
        <v>22</v>
      </c>
      <c r="U4819" s="19">
        <f>IF((T4818+R4819)&lt;结论【关键目标】!$C$28,0,(发电量计算【计算逻辑页】!R4819+发电量计算【计算逻辑页】!T4818-结论【关键目标】!$C$28))</f>
        <v>8.6879519999999992</v>
      </c>
      <c r="V4819" s="5">
        <f t="shared" si="679"/>
        <v>3.0407831999999995</v>
      </c>
      <c r="W4819" s="5">
        <f t="shared" si="680"/>
        <v>6.1519388111999991</v>
      </c>
      <c r="X4819" s="5">
        <f t="shared" si="683"/>
        <v>0</v>
      </c>
    </row>
    <row r="4820" spans="1:24" x14ac:dyDescent="0.15">
      <c r="A4820" s="7">
        <v>4819</v>
      </c>
      <c r="B4820" s="7">
        <v>7</v>
      </c>
      <c r="C4820" s="7">
        <v>20</v>
      </c>
      <c r="D4820" s="7">
        <v>19</v>
      </c>
      <c r="E4820" s="7">
        <v>201</v>
      </c>
      <c r="F4820" s="7">
        <v>31</v>
      </c>
      <c r="G4820" s="7">
        <v>0</v>
      </c>
      <c r="H4820" s="7">
        <f t="shared" si="675"/>
        <v>4</v>
      </c>
      <c r="I4820" s="16">
        <f t="shared" si="676"/>
        <v>45127</v>
      </c>
      <c r="J4820" s="17">
        <v>1.2267999999999999</v>
      </c>
      <c r="K4820" s="18">
        <f>G4820*结论【关键目标】!C$27*0.7735*0.001</f>
        <v>0</v>
      </c>
      <c r="L4820" s="5">
        <v>0</v>
      </c>
      <c r="M4820" s="5">
        <f>ABS(IF(L4820&lt;=0,L4820/耗电量关键数据!$B$6/1000,L4820/耗电量关键数据!$B$5/1000))</f>
        <v>0</v>
      </c>
      <c r="N4820" s="5">
        <f>电气设备逐时使用率计算!H4796</f>
        <v>7.0130699999999999</v>
      </c>
      <c r="O4820" s="5">
        <f>灯光逐时使用率计算!H4796</f>
        <v>3.7403040000000001</v>
      </c>
      <c r="P4820" s="19">
        <f t="shared" si="677"/>
        <v>10.753374000000001</v>
      </c>
      <c r="Q4820" s="19">
        <f t="shared" si="681"/>
        <v>10.753374000000001</v>
      </c>
      <c r="R4820" s="20">
        <f t="shared" si="678"/>
        <v>-10.753374000000001</v>
      </c>
      <c r="S4820" s="20">
        <f t="shared" si="682"/>
        <v>10.753374000000001</v>
      </c>
      <c r="T4820" s="20">
        <f>IF((T4819+R4820)&lt;0,0,IF((T4819+R4820)&gt;结论【关键目标】!C$28,结论【关键目标】!C$28,T4819+R4820))</f>
        <v>11.246625999999999</v>
      </c>
      <c r="U4820" s="19">
        <f>IF((T4819+R4820)&lt;结论【关键目标】!$C$28,0,(发电量计算【计算逻辑页】!R4820+发电量计算【计算逻辑页】!T4819-结论【关键目标】!$C$28))</f>
        <v>0</v>
      </c>
      <c r="V4820" s="5">
        <f t="shared" si="679"/>
        <v>0</v>
      </c>
      <c r="W4820" s="5">
        <f t="shared" si="680"/>
        <v>0</v>
      </c>
      <c r="X4820" s="5">
        <f t="shared" si="683"/>
        <v>9.428558323199999</v>
      </c>
    </row>
    <row r="4821" spans="1:24" x14ac:dyDescent="0.15">
      <c r="A4821" s="7">
        <v>4820</v>
      </c>
      <c r="B4821" s="7">
        <v>7</v>
      </c>
      <c r="C4821" s="7">
        <v>20</v>
      </c>
      <c r="D4821" s="7">
        <v>20</v>
      </c>
      <c r="E4821" s="7">
        <v>201</v>
      </c>
      <c r="F4821" s="7">
        <v>30</v>
      </c>
      <c r="G4821" s="7">
        <v>0</v>
      </c>
      <c r="H4821" s="7">
        <f t="shared" si="675"/>
        <v>4</v>
      </c>
      <c r="I4821" s="16">
        <f t="shared" si="676"/>
        <v>45127</v>
      </c>
      <c r="J4821" s="17">
        <v>1.2267999999999999</v>
      </c>
      <c r="K4821" s="18">
        <f>G4821*结论【关键目标】!C$27*0.7735*0.001</f>
        <v>0</v>
      </c>
      <c r="L4821" s="5">
        <v>0</v>
      </c>
      <c r="M4821" s="5">
        <f>ABS(IF(L4821&lt;=0,L4821/耗电量关键数据!$B$6/1000,L4821/耗电量关键数据!$B$5/1000))</f>
        <v>0</v>
      </c>
      <c r="N4821" s="5">
        <f>电气设备逐时使用率计算!H4797</f>
        <v>1.1688450000000001</v>
      </c>
      <c r="O4821" s="5">
        <f>灯光逐时使用率计算!H4797</f>
        <v>0.37403039999999999</v>
      </c>
      <c r="P4821" s="19">
        <f t="shared" si="677"/>
        <v>1.5428754000000002</v>
      </c>
      <c r="Q4821" s="19">
        <f t="shared" si="681"/>
        <v>1.5428754000000002</v>
      </c>
      <c r="R4821" s="20">
        <f t="shared" si="678"/>
        <v>-1.5428754000000002</v>
      </c>
      <c r="S4821" s="20">
        <f t="shared" si="682"/>
        <v>1.5428754000000002</v>
      </c>
      <c r="T4821" s="20">
        <f>IF((T4820+R4821)&lt;0,0,IF((T4820+R4821)&gt;结论【关键目标】!C$28,结论【关键目标】!C$28,T4820+R4821))</f>
        <v>9.7037505999999993</v>
      </c>
      <c r="U4821" s="19">
        <f>IF((T4820+R4821)&lt;结论【关键目标】!$C$28,0,(发电量计算【计算逻辑页】!R4821+发电量计算【计算逻辑页】!T4820-结论【关键目标】!$C$28))</f>
        <v>0</v>
      </c>
      <c r="V4821" s="5">
        <f t="shared" si="679"/>
        <v>0</v>
      </c>
      <c r="W4821" s="5">
        <f t="shared" si="680"/>
        <v>0</v>
      </c>
      <c r="X4821" s="5">
        <f t="shared" si="683"/>
        <v>1.3527931507200002</v>
      </c>
    </row>
    <row r="4822" spans="1:24" x14ac:dyDescent="0.15">
      <c r="A4822" s="7">
        <v>4821</v>
      </c>
      <c r="B4822" s="7">
        <v>7</v>
      </c>
      <c r="C4822" s="7">
        <v>20</v>
      </c>
      <c r="D4822" s="7">
        <v>21</v>
      </c>
      <c r="E4822" s="7">
        <v>201</v>
      </c>
      <c r="F4822" s="7">
        <v>29.3</v>
      </c>
      <c r="G4822" s="7">
        <v>0</v>
      </c>
      <c r="H4822" s="7">
        <f t="shared" si="675"/>
        <v>4</v>
      </c>
      <c r="I4822" s="16">
        <f t="shared" si="676"/>
        <v>45127</v>
      </c>
      <c r="J4822" s="17">
        <v>1.2267999999999999</v>
      </c>
      <c r="K4822" s="18">
        <f>G4822*结论【关键目标】!C$27*0.7735*0.001</f>
        <v>0</v>
      </c>
      <c r="L4822" s="5">
        <v>0</v>
      </c>
      <c r="M4822" s="5">
        <f>ABS(IF(L4822&lt;=0,L4822/耗电量关键数据!$B$6/1000,L4822/耗电量关键数据!$B$5/1000))</f>
        <v>0</v>
      </c>
      <c r="N4822" s="5">
        <f>电气设备逐时使用率计算!H4798</f>
        <v>1.1688450000000001</v>
      </c>
      <c r="O4822" s="5">
        <f>灯光逐时使用率计算!H4798</f>
        <v>0.37403039999999999</v>
      </c>
      <c r="P4822" s="19">
        <f t="shared" si="677"/>
        <v>1.5428754000000002</v>
      </c>
      <c r="Q4822" s="19">
        <f t="shared" si="681"/>
        <v>1.5428754000000002</v>
      </c>
      <c r="R4822" s="20">
        <f t="shared" si="678"/>
        <v>-1.5428754000000002</v>
      </c>
      <c r="S4822" s="20">
        <f t="shared" si="682"/>
        <v>1.5428754000000002</v>
      </c>
      <c r="T4822" s="20">
        <f>IF((T4821+R4822)&lt;0,0,IF((T4821+R4822)&gt;结论【关键目标】!C$28,结论【关键目标】!C$28,T4821+R4822))</f>
        <v>8.1608751999999996</v>
      </c>
      <c r="U4822" s="19">
        <f>IF((T4821+R4822)&lt;结论【关键目标】!$C$28,0,(发电量计算【计算逻辑页】!R4822+发电量计算【计算逻辑页】!T4821-结论【关键目标】!$C$28))</f>
        <v>0</v>
      </c>
      <c r="V4822" s="5">
        <f t="shared" si="679"/>
        <v>0</v>
      </c>
      <c r="W4822" s="5">
        <f t="shared" si="680"/>
        <v>0</v>
      </c>
      <c r="X4822" s="5">
        <f t="shared" si="683"/>
        <v>1.3527931507200002</v>
      </c>
    </row>
    <row r="4823" spans="1:24" x14ac:dyDescent="0.15">
      <c r="A4823" s="7">
        <v>4822</v>
      </c>
      <c r="B4823" s="7">
        <v>7</v>
      </c>
      <c r="C4823" s="7">
        <v>20</v>
      </c>
      <c r="D4823" s="7">
        <v>22</v>
      </c>
      <c r="E4823" s="7">
        <v>201</v>
      </c>
      <c r="F4823" s="7">
        <v>27</v>
      </c>
      <c r="G4823" s="7">
        <v>0</v>
      </c>
      <c r="H4823" s="7">
        <f t="shared" si="675"/>
        <v>4</v>
      </c>
      <c r="I4823" s="16">
        <f t="shared" si="676"/>
        <v>45127</v>
      </c>
      <c r="J4823" s="17">
        <v>0.70809999999999995</v>
      </c>
      <c r="K4823" s="18">
        <f>G4823*结论【关键目标】!C$27*0.7735*0.001</f>
        <v>0</v>
      </c>
      <c r="L4823" s="5">
        <v>0</v>
      </c>
      <c r="M4823" s="5">
        <f>ABS(IF(L4823&lt;=0,L4823/耗电量关键数据!$B$6/1000,L4823/耗电量关键数据!$B$5/1000))</f>
        <v>0</v>
      </c>
      <c r="N4823" s="5">
        <f>电气设备逐时使用率计算!H4799</f>
        <v>1.1688450000000001</v>
      </c>
      <c r="O4823" s="5">
        <f>灯光逐时使用率计算!H4799</f>
        <v>0.37403039999999999</v>
      </c>
      <c r="P4823" s="19">
        <f t="shared" si="677"/>
        <v>1.5428754000000002</v>
      </c>
      <c r="Q4823" s="19">
        <f t="shared" si="681"/>
        <v>0</v>
      </c>
      <c r="R4823" s="20">
        <f t="shared" si="678"/>
        <v>0</v>
      </c>
      <c r="S4823" s="20">
        <f t="shared" si="682"/>
        <v>0</v>
      </c>
      <c r="T4823" s="20">
        <f>IF((T4822+R4823)&lt;0,0,IF((T4822+R4823)&gt;结论【关键目标】!C$28,结论【关键目标】!C$28,T4822+R4823))</f>
        <v>8.1608751999999996</v>
      </c>
      <c r="U4823" s="19">
        <f>IF((T4822+R4823)&lt;结论【关键目标】!$C$28,0,(发电量计算【计算逻辑页】!R4823+发电量计算【计算逻辑页】!T4822-结论【关键目标】!$C$28))</f>
        <v>0</v>
      </c>
      <c r="V4823" s="5">
        <f t="shared" si="679"/>
        <v>0</v>
      </c>
      <c r="W4823" s="5">
        <f t="shared" si="680"/>
        <v>0</v>
      </c>
      <c r="X4823" s="5">
        <f t="shared" si="683"/>
        <v>0</v>
      </c>
    </row>
    <row r="4824" spans="1:24" x14ac:dyDescent="0.15">
      <c r="A4824" s="7">
        <v>4823</v>
      </c>
      <c r="B4824" s="7">
        <v>7</v>
      </c>
      <c r="C4824" s="7">
        <v>20</v>
      </c>
      <c r="D4824" s="7">
        <v>23</v>
      </c>
      <c r="E4824" s="7">
        <v>201</v>
      </c>
      <c r="F4824" s="7">
        <v>27</v>
      </c>
      <c r="G4824" s="7">
        <v>0</v>
      </c>
      <c r="H4824" s="7">
        <f t="shared" si="675"/>
        <v>4</v>
      </c>
      <c r="I4824" s="16">
        <f t="shared" si="676"/>
        <v>45127</v>
      </c>
      <c r="J4824" s="17">
        <v>0.70809999999999995</v>
      </c>
      <c r="K4824" s="18">
        <f>G4824*结论【关键目标】!C$27*0.7735*0.001</f>
        <v>0</v>
      </c>
      <c r="L4824" s="5">
        <v>0</v>
      </c>
      <c r="M4824" s="5">
        <f>ABS(IF(L4824&lt;=0,L4824/耗电量关键数据!$B$6/1000,L4824/耗电量关键数据!$B$5/1000))</f>
        <v>0</v>
      </c>
      <c r="N4824" s="5">
        <f>电气设备逐时使用率计算!H4800</f>
        <v>1.1688450000000001</v>
      </c>
      <c r="O4824" s="5">
        <f>灯光逐时使用率计算!H4800</f>
        <v>0.37403039999999999</v>
      </c>
      <c r="P4824" s="19">
        <f t="shared" si="677"/>
        <v>1.5428754000000002</v>
      </c>
      <c r="Q4824" s="19">
        <f t="shared" si="681"/>
        <v>0</v>
      </c>
      <c r="R4824" s="20">
        <f t="shared" si="678"/>
        <v>0</v>
      </c>
      <c r="S4824" s="20">
        <f t="shared" si="682"/>
        <v>0</v>
      </c>
      <c r="T4824" s="20">
        <f>IF((T4823+R4824)&lt;0,0,IF((T4823+R4824)&gt;结论【关键目标】!C$28,结论【关键目标】!C$28,T4823+R4824))</f>
        <v>8.1608751999999996</v>
      </c>
      <c r="U4824" s="19">
        <f>IF((T4823+R4824)&lt;结论【关键目标】!$C$28,0,(发电量计算【计算逻辑页】!R4824+发电量计算【计算逻辑页】!T4823-结论【关键目标】!$C$28))</f>
        <v>0</v>
      </c>
      <c r="V4824" s="5">
        <f t="shared" si="679"/>
        <v>0</v>
      </c>
      <c r="W4824" s="5">
        <f t="shared" si="680"/>
        <v>0</v>
      </c>
      <c r="X4824" s="5">
        <f t="shared" si="683"/>
        <v>0</v>
      </c>
    </row>
    <row r="4825" spans="1:24" x14ac:dyDescent="0.15">
      <c r="A4825" s="7">
        <v>4824</v>
      </c>
      <c r="B4825" s="7">
        <v>7</v>
      </c>
      <c r="C4825" s="7">
        <v>20</v>
      </c>
      <c r="D4825" s="7">
        <v>24</v>
      </c>
      <c r="E4825" s="7">
        <v>201</v>
      </c>
      <c r="F4825" s="7">
        <v>25.7</v>
      </c>
      <c r="G4825" s="7">
        <v>0</v>
      </c>
      <c r="H4825" s="7">
        <f t="shared" si="675"/>
        <v>4</v>
      </c>
      <c r="I4825" s="16">
        <f t="shared" si="676"/>
        <v>45127</v>
      </c>
      <c r="J4825" s="17">
        <v>0.2407</v>
      </c>
      <c r="K4825" s="18">
        <f>G4825*结论【关键目标】!C$27*0.7735*0.001</f>
        <v>0</v>
      </c>
      <c r="L4825" s="5">
        <v>0</v>
      </c>
      <c r="M4825" s="5">
        <f>ABS(IF(L4825&lt;=0,L4825/耗电量关键数据!$B$6/1000,L4825/耗电量关键数据!$B$5/1000))</f>
        <v>0</v>
      </c>
      <c r="N4825" s="5">
        <f>电气设备逐时使用率计算!H4801</f>
        <v>1.1688450000000001</v>
      </c>
      <c r="O4825" s="5">
        <f>灯光逐时使用率计算!H4801</f>
        <v>0.37403039999999999</v>
      </c>
      <c r="P4825" s="19">
        <f t="shared" si="677"/>
        <v>1.5428754000000002</v>
      </c>
      <c r="Q4825" s="19">
        <f t="shared" si="681"/>
        <v>0</v>
      </c>
      <c r="R4825" s="20">
        <f t="shared" si="678"/>
        <v>0</v>
      </c>
      <c r="S4825" s="20">
        <f t="shared" si="682"/>
        <v>0</v>
      </c>
      <c r="T4825" s="20">
        <f>IF((T4824+R4825)&lt;0,0,IF((T4824+R4825)&gt;结论【关键目标】!C$28,结论【关键目标】!C$28,T4824+R4825))</f>
        <v>8.1608751999999996</v>
      </c>
      <c r="U4825" s="19">
        <f>IF((T4824+R4825)&lt;结论【关键目标】!$C$28,0,(发电量计算【计算逻辑页】!R4825+发电量计算【计算逻辑页】!T4824-结论【关键目标】!$C$28))</f>
        <v>0</v>
      </c>
      <c r="V4825" s="5">
        <f t="shared" si="679"/>
        <v>0</v>
      </c>
      <c r="W4825" s="5">
        <f t="shared" si="680"/>
        <v>0</v>
      </c>
      <c r="X4825" s="5">
        <f t="shared" si="683"/>
        <v>0</v>
      </c>
    </row>
    <row r="4826" spans="1:24" x14ac:dyDescent="0.15">
      <c r="A4826" s="7">
        <v>4825</v>
      </c>
      <c r="B4826" s="7">
        <v>7</v>
      </c>
      <c r="C4826" s="7">
        <v>21</v>
      </c>
      <c r="D4826" s="7">
        <v>1</v>
      </c>
      <c r="E4826" s="7">
        <v>202</v>
      </c>
      <c r="F4826" s="7">
        <v>26</v>
      </c>
      <c r="G4826" s="7">
        <v>0</v>
      </c>
      <c r="H4826" s="7">
        <f t="shared" si="675"/>
        <v>5</v>
      </c>
      <c r="I4826" s="16">
        <f t="shared" si="676"/>
        <v>45128</v>
      </c>
      <c r="J4826" s="17">
        <v>0.2407</v>
      </c>
      <c r="K4826" s="18">
        <f>G4826*结论【关键目标】!C$27*0.7735*0.001</f>
        <v>0</v>
      </c>
      <c r="L4826" s="5">
        <v>0</v>
      </c>
      <c r="M4826" s="5">
        <f>ABS(IF(L4826&lt;=0,L4826/耗电量关键数据!$B$6/1000,L4826/耗电量关键数据!$B$5/1000))</f>
        <v>0</v>
      </c>
      <c r="N4826" s="5">
        <f>电气设备逐时使用率计算!H4802</f>
        <v>1.1688450000000001</v>
      </c>
      <c r="O4826" s="5">
        <f>灯光逐时使用率计算!H4802</f>
        <v>0.37403039999999999</v>
      </c>
      <c r="P4826" s="19">
        <f t="shared" si="677"/>
        <v>1.5428754000000002</v>
      </c>
      <c r="Q4826" s="19">
        <f t="shared" si="681"/>
        <v>0</v>
      </c>
      <c r="R4826" s="20">
        <f t="shared" si="678"/>
        <v>0</v>
      </c>
      <c r="S4826" s="20">
        <f t="shared" si="682"/>
        <v>0</v>
      </c>
      <c r="T4826" s="20">
        <f>IF((T4825+R4826)&lt;0,0,IF((T4825+R4826)&gt;结论【关键目标】!C$28,结论【关键目标】!C$28,T4825+R4826))</f>
        <v>8.1608751999999996</v>
      </c>
      <c r="U4826" s="19">
        <f>IF((T4825+R4826)&lt;结论【关键目标】!$C$28,0,(发电量计算【计算逻辑页】!R4826+发电量计算【计算逻辑页】!T4825-结论【关键目标】!$C$28))</f>
        <v>0</v>
      </c>
      <c r="V4826" s="5">
        <f t="shared" si="679"/>
        <v>0</v>
      </c>
      <c r="W4826" s="5">
        <f t="shared" si="680"/>
        <v>0</v>
      </c>
      <c r="X4826" s="5">
        <f t="shared" si="683"/>
        <v>0</v>
      </c>
    </row>
    <row r="4827" spans="1:24" x14ac:dyDescent="0.15">
      <c r="A4827" s="7">
        <v>4826</v>
      </c>
      <c r="B4827" s="7">
        <v>7</v>
      </c>
      <c r="C4827" s="7">
        <v>21</v>
      </c>
      <c r="D4827" s="7">
        <v>2</v>
      </c>
      <c r="E4827" s="7">
        <v>202</v>
      </c>
      <c r="F4827" s="7">
        <v>25</v>
      </c>
      <c r="G4827" s="7">
        <v>0</v>
      </c>
      <c r="H4827" s="7">
        <f t="shared" si="675"/>
        <v>5</v>
      </c>
      <c r="I4827" s="16">
        <f t="shared" si="676"/>
        <v>45128</v>
      </c>
      <c r="J4827" s="17">
        <v>0.2407</v>
      </c>
      <c r="K4827" s="18">
        <f>G4827*结论【关键目标】!C$27*0.7735*0.001</f>
        <v>0</v>
      </c>
      <c r="L4827" s="5">
        <v>0</v>
      </c>
      <c r="M4827" s="5">
        <f>ABS(IF(L4827&lt;=0,L4827/耗电量关键数据!$B$6/1000,L4827/耗电量关键数据!$B$5/1000))</f>
        <v>0</v>
      </c>
      <c r="N4827" s="5">
        <f>电气设备逐时使用率计算!H4803</f>
        <v>1.1688450000000001</v>
      </c>
      <c r="O4827" s="5">
        <f>灯光逐时使用率计算!H4803</f>
        <v>0.37403039999999999</v>
      </c>
      <c r="P4827" s="19">
        <f t="shared" si="677"/>
        <v>1.5428754000000002</v>
      </c>
      <c r="Q4827" s="19">
        <f t="shared" si="681"/>
        <v>0</v>
      </c>
      <c r="R4827" s="20">
        <f t="shared" si="678"/>
        <v>0</v>
      </c>
      <c r="S4827" s="20">
        <f t="shared" si="682"/>
        <v>0</v>
      </c>
      <c r="T4827" s="20">
        <f>IF((T4826+R4827)&lt;0,0,IF((T4826+R4827)&gt;结论【关键目标】!C$28,结论【关键目标】!C$28,T4826+R4827))</f>
        <v>8.1608751999999996</v>
      </c>
      <c r="U4827" s="19">
        <f>IF((T4826+R4827)&lt;结论【关键目标】!$C$28,0,(发电量计算【计算逻辑页】!R4827+发电量计算【计算逻辑页】!T4826-结论【关键目标】!$C$28))</f>
        <v>0</v>
      </c>
      <c r="V4827" s="5">
        <f t="shared" si="679"/>
        <v>0</v>
      </c>
      <c r="W4827" s="5">
        <f t="shared" si="680"/>
        <v>0</v>
      </c>
      <c r="X4827" s="5">
        <f t="shared" si="683"/>
        <v>0</v>
      </c>
    </row>
    <row r="4828" spans="1:24" x14ac:dyDescent="0.15">
      <c r="A4828" s="7">
        <v>4827</v>
      </c>
      <c r="B4828" s="7">
        <v>7</v>
      </c>
      <c r="C4828" s="7">
        <v>21</v>
      </c>
      <c r="D4828" s="7">
        <v>3</v>
      </c>
      <c r="E4828" s="7">
        <v>202</v>
      </c>
      <c r="F4828" s="7">
        <v>24.2</v>
      </c>
      <c r="G4828" s="7">
        <v>0</v>
      </c>
      <c r="H4828" s="7">
        <f t="shared" si="675"/>
        <v>5</v>
      </c>
      <c r="I4828" s="16">
        <f t="shared" si="676"/>
        <v>45128</v>
      </c>
      <c r="J4828" s="17">
        <v>0.2407</v>
      </c>
      <c r="K4828" s="18">
        <f>G4828*结论【关键目标】!C$27*0.7735*0.001</f>
        <v>0</v>
      </c>
      <c r="L4828" s="5">
        <v>0</v>
      </c>
      <c r="M4828" s="5">
        <f>ABS(IF(L4828&lt;=0,L4828/耗电量关键数据!$B$6/1000,L4828/耗电量关键数据!$B$5/1000))</f>
        <v>0</v>
      </c>
      <c r="N4828" s="5">
        <f>电气设备逐时使用率计算!H4804</f>
        <v>1.1688450000000001</v>
      </c>
      <c r="O4828" s="5">
        <f>灯光逐时使用率计算!H4804</f>
        <v>0.37403039999999999</v>
      </c>
      <c r="P4828" s="19">
        <f t="shared" si="677"/>
        <v>1.5428754000000002</v>
      </c>
      <c r="Q4828" s="19">
        <f t="shared" si="681"/>
        <v>0</v>
      </c>
      <c r="R4828" s="20">
        <f t="shared" si="678"/>
        <v>0</v>
      </c>
      <c r="S4828" s="20">
        <f t="shared" si="682"/>
        <v>0</v>
      </c>
      <c r="T4828" s="20">
        <f>IF((T4827+R4828)&lt;0,0,IF((T4827+R4828)&gt;结论【关键目标】!C$28,结论【关键目标】!C$28,T4827+R4828))</f>
        <v>8.1608751999999996</v>
      </c>
      <c r="U4828" s="19">
        <f>IF((T4827+R4828)&lt;结论【关键目标】!$C$28,0,(发电量计算【计算逻辑页】!R4828+发电量计算【计算逻辑页】!T4827-结论【关键目标】!$C$28))</f>
        <v>0</v>
      </c>
      <c r="V4828" s="5">
        <f t="shared" si="679"/>
        <v>0</v>
      </c>
      <c r="W4828" s="5">
        <f t="shared" si="680"/>
        <v>0</v>
      </c>
      <c r="X4828" s="5">
        <f t="shared" si="683"/>
        <v>0</v>
      </c>
    </row>
    <row r="4829" spans="1:24" x14ac:dyDescent="0.15">
      <c r="A4829" s="7">
        <v>4828</v>
      </c>
      <c r="B4829" s="7">
        <v>7</v>
      </c>
      <c r="C4829" s="7">
        <v>21</v>
      </c>
      <c r="D4829" s="7">
        <v>4</v>
      </c>
      <c r="E4829" s="7">
        <v>202</v>
      </c>
      <c r="F4829" s="7">
        <v>24</v>
      </c>
      <c r="G4829" s="7">
        <v>0</v>
      </c>
      <c r="H4829" s="7">
        <f t="shared" si="675"/>
        <v>5</v>
      </c>
      <c r="I4829" s="16">
        <f t="shared" si="676"/>
        <v>45128</v>
      </c>
      <c r="J4829" s="17">
        <v>0.2407</v>
      </c>
      <c r="K4829" s="18">
        <f>G4829*结论【关键目标】!C$27*0.7735*0.001</f>
        <v>0</v>
      </c>
      <c r="L4829" s="5">
        <v>0</v>
      </c>
      <c r="M4829" s="5">
        <f>ABS(IF(L4829&lt;=0,L4829/耗电量关键数据!$B$6/1000,L4829/耗电量关键数据!$B$5/1000))</f>
        <v>0</v>
      </c>
      <c r="N4829" s="5">
        <f>电气设备逐时使用率计算!H4805</f>
        <v>1.1688450000000001</v>
      </c>
      <c r="O4829" s="5">
        <f>灯光逐时使用率计算!H4805</f>
        <v>0.37403039999999999</v>
      </c>
      <c r="P4829" s="19">
        <f t="shared" si="677"/>
        <v>1.5428754000000002</v>
      </c>
      <c r="Q4829" s="19">
        <f t="shared" si="681"/>
        <v>0</v>
      </c>
      <c r="R4829" s="20">
        <f t="shared" si="678"/>
        <v>0</v>
      </c>
      <c r="S4829" s="20">
        <f t="shared" si="682"/>
        <v>0</v>
      </c>
      <c r="T4829" s="20">
        <f>IF((T4828+R4829)&lt;0,0,IF((T4828+R4829)&gt;结论【关键目标】!C$28,结论【关键目标】!C$28,T4828+R4829))</f>
        <v>8.1608751999999996</v>
      </c>
      <c r="U4829" s="19">
        <f>IF((T4828+R4829)&lt;结论【关键目标】!$C$28,0,(发电量计算【计算逻辑页】!R4829+发电量计算【计算逻辑页】!T4828-结论【关键目标】!$C$28))</f>
        <v>0</v>
      </c>
      <c r="V4829" s="5">
        <f t="shared" si="679"/>
        <v>0</v>
      </c>
      <c r="W4829" s="5">
        <f t="shared" si="680"/>
        <v>0</v>
      </c>
      <c r="X4829" s="5">
        <f t="shared" si="683"/>
        <v>0</v>
      </c>
    </row>
    <row r="4830" spans="1:24" x14ac:dyDescent="0.15">
      <c r="A4830" s="7">
        <v>4829</v>
      </c>
      <c r="B4830" s="7">
        <v>7</v>
      </c>
      <c r="C4830" s="7">
        <v>21</v>
      </c>
      <c r="D4830" s="7">
        <v>5</v>
      </c>
      <c r="E4830" s="7">
        <v>202</v>
      </c>
      <c r="F4830" s="7">
        <v>23</v>
      </c>
      <c r="G4830" s="7">
        <v>1.5</v>
      </c>
      <c r="H4830" s="7">
        <f t="shared" si="675"/>
        <v>5</v>
      </c>
      <c r="I4830" s="16">
        <f t="shared" si="676"/>
        <v>45128</v>
      </c>
      <c r="J4830" s="17">
        <v>0.2407</v>
      </c>
      <c r="K4830" s="18">
        <f>G4830*结论【关键目标】!C$27*0.7735*0.001</f>
        <v>0.13922999999999999</v>
      </c>
      <c r="L4830" s="5">
        <v>0</v>
      </c>
      <c r="M4830" s="5">
        <f>ABS(IF(L4830&lt;=0,L4830/耗电量关键数据!$B$6/1000,L4830/耗电量关键数据!$B$5/1000))</f>
        <v>0</v>
      </c>
      <c r="N4830" s="5">
        <f>电气设备逐时使用率计算!H4806</f>
        <v>1.1688450000000001</v>
      </c>
      <c r="O4830" s="5">
        <f>灯光逐时使用率计算!H4806</f>
        <v>0.37403039999999999</v>
      </c>
      <c r="P4830" s="19">
        <f t="shared" si="677"/>
        <v>1.5428754000000002</v>
      </c>
      <c r="Q4830" s="19">
        <f t="shared" si="681"/>
        <v>0</v>
      </c>
      <c r="R4830" s="20">
        <f t="shared" si="678"/>
        <v>0.13922999999999999</v>
      </c>
      <c r="S4830" s="20">
        <f t="shared" si="682"/>
        <v>0</v>
      </c>
      <c r="T4830" s="20">
        <f>IF((T4829+R4830)&lt;0,0,IF((T4829+R4830)&gt;结论【关键目标】!C$28,结论【关键目标】!C$28,T4829+R4830))</f>
        <v>8.3001051999999991</v>
      </c>
      <c r="U4830" s="19">
        <f>IF((T4829+R4830)&lt;结论【关键目标】!$C$28,0,(发电量计算【计算逻辑页】!R4830+发电量计算【计算逻辑页】!T4829-结论【关键目标】!$C$28))</f>
        <v>0</v>
      </c>
      <c r="V4830" s="5">
        <f t="shared" si="679"/>
        <v>0</v>
      </c>
      <c r="W4830" s="5">
        <f t="shared" si="680"/>
        <v>3.3512660999999999E-2</v>
      </c>
      <c r="X4830" s="5">
        <f t="shared" si="683"/>
        <v>0</v>
      </c>
    </row>
    <row r="4831" spans="1:24" x14ac:dyDescent="0.15">
      <c r="A4831" s="7">
        <v>4830</v>
      </c>
      <c r="B4831" s="7">
        <v>7</v>
      </c>
      <c r="C4831" s="7">
        <v>21</v>
      </c>
      <c r="D4831" s="7">
        <v>6</v>
      </c>
      <c r="E4831" s="7">
        <v>202</v>
      </c>
      <c r="F4831" s="7">
        <v>21.8</v>
      </c>
      <c r="G4831" s="7">
        <v>77.900000000000006</v>
      </c>
      <c r="H4831" s="7">
        <f t="shared" si="675"/>
        <v>5</v>
      </c>
      <c r="I4831" s="16">
        <f t="shared" si="676"/>
        <v>45128</v>
      </c>
      <c r="J4831" s="17">
        <v>0.2407</v>
      </c>
      <c r="K4831" s="18">
        <f>G4831*结论【关键目标】!C$27*0.7735*0.001</f>
        <v>7.2306780000000002</v>
      </c>
      <c r="L4831" s="5">
        <v>0</v>
      </c>
      <c r="M4831" s="5">
        <f>ABS(IF(L4831&lt;=0,L4831/耗电量关键数据!$B$6/1000,L4831/耗电量关键数据!$B$5/1000))</f>
        <v>0</v>
      </c>
      <c r="N4831" s="5">
        <f>电气设备逐时使用率计算!H4807</f>
        <v>1.1688450000000001</v>
      </c>
      <c r="O4831" s="5">
        <f>灯光逐时使用率计算!H4807</f>
        <v>0.37403039999999999</v>
      </c>
      <c r="P4831" s="19">
        <f t="shared" si="677"/>
        <v>1.5428754000000002</v>
      </c>
      <c r="Q4831" s="19">
        <f t="shared" si="681"/>
        <v>0</v>
      </c>
      <c r="R4831" s="20">
        <f t="shared" si="678"/>
        <v>7.2306780000000002</v>
      </c>
      <c r="S4831" s="20">
        <f t="shared" si="682"/>
        <v>0</v>
      </c>
      <c r="T4831" s="20">
        <f>IF((T4830+R4831)&lt;0,0,IF((T4830+R4831)&gt;结论【关键目标】!C$28,结论【关键目标】!C$28,T4830+R4831))</f>
        <v>15.530783199999998</v>
      </c>
      <c r="U4831" s="19">
        <f>IF((T4830+R4831)&lt;结论【关键目标】!$C$28,0,(发电量计算【计算逻辑页】!R4831+发电量计算【计算逻辑页】!T4830-结论【关键目标】!$C$28))</f>
        <v>0</v>
      </c>
      <c r="V4831" s="5">
        <f t="shared" si="679"/>
        <v>0</v>
      </c>
      <c r="W4831" s="5">
        <f t="shared" si="680"/>
        <v>0.37137010878000004</v>
      </c>
      <c r="X4831" s="5">
        <f t="shared" si="683"/>
        <v>0</v>
      </c>
    </row>
    <row r="4832" spans="1:24" x14ac:dyDescent="0.15">
      <c r="A4832" s="7">
        <v>4831</v>
      </c>
      <c r="B4832" s="7">
        <v>7</v>
      </c>
      <c r="C4832" s="7">
        <v>21</v>
      </c>
      <c r="D4832" s="7">
        <v>7</v>
      </c>
      <c r="E4832" s="7">
        <v>202</v>
      </c>
      <c r="F4832" s="7">
        <v>23</v>
      </c>
      <c r="G4832" s="7">
        <v>181.4</v>
      </c>
      <c r="H4832" s="7">
        <f t="shared" si="675"/>
        <v>5</v>
      </c>
      <c r="I4832" s="16">
        <f t="shared" si="676"/>
        <v>45128</v>
      </c>
      <c r="J4832" s="17">
        <v>0.2407</v>
      </c>
      <c r="K4832" s="18">
        <f>G4832*结论【关键目标】!C$27*0.7735*0.001</f>
        <v>16.837547999999998</v>
      </c>
      <c r="L4832" s="5">
        <v>0</v>
      </c>
      <c r="M4832" s="5">
        <f>ABS(IF(L4832&lt;=0,L4832/耗电量关键数据!$B$6/1000,L4832/耗电量关键数据!$B$5/1000))</f>
        <v>0</v>
      </c>
      <c r="N4832" s="5">
        <f>电气设备逐时使用率计算!H4808</f>
        <v>2.3376900000000003</v>
      </c>
      <c r="O4832" s="5">
        <f>灯光逐时使用率计算!H4808</f>
        <v>1.2467680000000001</v>
      </c>
      <c r="P4832" s="19">
        <f t="shared" si="677"/>
        <v>3.5844580000000006</v>
      </c>
      <c r="Q4832" s="19">
        <f t="shared" si="681"/>
        <v>0</v>
      </c>
      <c r="R4832" s="20">
        <f t="shared" si="678"/>
        <v>16.837547999999998</v>
      </c>
      <c r="S4832" s="20">
        <f t="shared" si="682"/>
        <v>0</v>
      </c>
      <c r="T4832" s="20">
        <f>IF((T4831+R4832)&lt;0,0,IF((T4831+R4832)&gt;结论【关键目标】!C$28,结论【关键目标】!C$28,T4831+R4832))</f>
        <v>22</v>
      </c>
      <c r="U4832" s="19">
        <f>IF((T4831+R4832)&lt;结论【关键目标】!$C$28,0,(发电量计算【计算逻辑页】!R4832+发电量计算【计算逻辑页】!T4831-结论【关键目标】!$C$28))</f>
        <v>10.3683312</v>
      </c>
      <c r="V4832" s="5">
        <f t="shared" si="679"/>
        <v>0</v>
      </c>
      <c r="W4832" s="5">
        <f t="shared" si="680"/>
        <v>0.8627790406000001</v>
      </c>
      <c r="X4832" s="5">
        <f t="shared" si="683"/>
        <v>0</v>
      </c>
    </row>
    <row r="4833" spans="1:24" x14ac:dyDescent="0.15">
      <c r="A4833" s="7">
        <v>4832</v>
      </c>
      <c r="B4833" s="7">
        <v>7</v>
      </c>
      <c r="C4833" s="7">
        <v>21</v>
      </c>
      <c r="D4833" s="7">
        <v>8</v>
      </c>
      <c r="E4833" s="7">
        <v>202</v>
      </c>
      <c r="F4833" s="7">
        <v>24</v>
      </c>
      <c r="G4833" s="7">
        <v>300.5</v>
      </c>
      <c r="H4833" s="7">
        <f t="shared" si="675"/>
        <v>5</v>
      </c>
      <c r="I4833" s="16">
        <f t="shared" si="676"/>
        <v>45128</v>
      </c>
      <c r="J4833" s="17">
        <v>0.70809999999999995</v>
      </c>
      <c r="K4833" s="18">
        <f>G4833*结论【关键目标】!C$27*0.7735*0.001</f>
        <v>27.892410000000002</v>
      </c>
      <c r="L4833" s="5">
        <v>25869.13566</v>
      </c>
      <c r="M4833" s="5">
        <f>ABS(IF(L4833&lt;=0,L4833/耗电量关键数据!$B$6/1000,L4833/耗电量关键数据!$B$5/1000))</f>
        <v>7.3911816171428573</v>
      </c>
      <c r="N4833" s="5">
        <f>电气设备逐时使用率计算!H4809</f>
        <v>11.688450000000001</v>
      </c>
      <c r="O4833" s="5">
        <f>灯光逐时使用率计算!H4809</f>
        <v>6.2338399999999998</v>
      </c>
      <c r="P4833" s="19">
        <f t="shared" si="677"/>
        <v>25.313471617142859</v>
      </c>
      <c r="Q4833" s="19">
        <f t="shared" si="681"/>
        <v>0</v>
      </c>
      <c r="R4833" s="20">
        <f t="shared" si="678"/>
        <v>27.892410000000002</v>
      </c>
      <c r="S4833" s="20">
        <f t="shared" si="682"/>
        <v>0</v>
      </c>
      <c r="T4833" s="20">
        <f>IF((T4832+R4833)&lt;0,0,IF((T4832+R4833)&gt;结论【关键目标】!C$28,结论【关键目标】!C$28,T4832+R4833))</f>
        <v>22</v>
      </c>
      <c r="U4833" s="19">
        <f>IF((T4832+R4833)&lt;结论【关键目标】!$C$28,0,(发电量计算【计算逻辑页】!R4833+发电量计算【计算逻辑页】!T4832-结论【关键目标】!$C$28))</f>
        <v>27.892409999999998</v>
      </c>
      <c r="V4833" s="5">
        <f t="shared" si="679"/>
        <v>9.7623434999999983</v>
      </c>
      <c r="W4833" s="5">
        <f t="shared" si="680"/>
        <v>17.924469252098856</v>
      </c>
      <c r="X4833" s="5">
        <f t="shared" si="683"/>
        <v>0</v>
      </c>
    </row>
    <row r="4834" spans="1:24" x14ac:dyDescent="0.15">
      <c r="A4834" s="7">
        <v>4833</v>
      </c>
      <c r="B4834" s="7">
        <v>7</v>
      </c>
      <c r="C4834" s="7">
        <v>21</v>
      </c>
      <c r="D4834" s="7">
        <v>9</v>
      </c>
      <c r="E4834" s="7">
        <v>202</v>
      </c>
      <c r="F4834" s="7">
        <v>25.2</v>
      </c>
      <c r="G4834" s="7">
        <v>480.1</v>
      </c>
      <c r="H4834" s="7">
        <f t="shared" si="675"/>
        <v>5</v>
      </c>
      <c r="I4834" s="16">
        <f t="shared" si="676"/>
        <v>45128</v>
      </c>
      <c r="J4834" s="17">
        <v>0.70809999999999995</v>
      </c>
      <c r="K4834" s="18">
        <f>G4834*结论【关键目标】!C$27*0.7735*0.001</f>
        <v>44.562882000000002</v>
      </c>
      <c r="L4834" s="5">
        <v>43572.377719999997</v>
      </c>
      <c r="M4834" s="5">
        <f>ABS(IF(L4834&lt;=0,L4834/耗电量关键数据!$B$6/1000,L4834/耗电量关键数据!$B$5/1000))</f>
        <v>12.449250777142856</v>
      </c>
      <c r="N4834" s="5">
        <f>电气设备逐时使用率计算!H4810</f>
        <v>22.208055000000002</v>
      </c>
      <c r="O4834" s="5">
        <f>灯光逐时使用率计算!H4810</f>
        <v>11.844296</v>
      </c>
      <c r="P4834" s="19">
        <f t="shared" si="677"/>
        <v>46.501601777142859</v>
      </c>
      <c r="Q4834" s="19">
        <f t="shared" si="681"/>
        <v>0</v>
      </c>
      <c r="R4834" s="20">
        <f t="shared" si="678"/>
        <v>44.562882000000002</v>
      </c>
      <c r="S4834" s="20">
        <f t="shared" si="682"/>
        <v>0</v>
      </c>
      <c r="T4834" s="20">
        <f>IF((T4833+R4834)&lt;0,0,IF((T4833+R4834)&gt;结论【关键目标】!C$28,结论【关键目标】!C$28,T4833+R4834))</f>
        <v>22</v>
      </c>
      <c r="U4834" s="19">
        <f>IF((T4833+R4834)&lt;结论【关键目标】!$C$28,0,(发电量计算【计算逻辑页】!R4834+发电量计算【计算逻辑页】!T4833-结论【关键目标】!$C$28))</f>
        <v>44.562882000000002</v>
      </c>
      <c r="V4834" s="5">
        <f t="shared" si="679"/>
        <v>15.5970087</v>
      </c>
      <c r="W4834" s="5">
        <f t="shared" si="680"/>
        <v>31.554976744199998</v>
      </c>
      <c r="X4834" s="5">
        <f t="shared" si="683"/>
        <v>0</v>
      </c>
    </row>
    <row r="4835" spans="1:24" x14ac:dyDescent="0.15">
      <c r="A4835" s="7">
        <v>4834</v>
      </c>
      <c r="B4835" s="7">
        <v>7</v>
      </c>
      <c r="C4835" s="7">
        <v>21</v>
      </c>
      <c r="D4835" s="7">
        <v>10</v>
      </c>
      <c r="E4835" s="7">
        <v>202</v>
      </c>
      <c r="F4835" s="7">
        <v>27</v>
      </c>
      <c r="G4835" s="7">
        <v>594.9</v>
      </c>
      <c r="H4835" s="7">
        <f t="shared" si="675"/>
        <v>5</v>
      </c>
      <c r="I4835" s="16">
        <f t="shared" si="676"/>
        <v>45128</v>
      </c>
      <c r="J4835" s="17">
        <v>0.70809999999999995</v>
      </c>
      <c r="K4835" s="18">
        <f>G4835*结论【关键目标】!C$27*0.7735*0.001</f>
        <v>55.218617999999999</v>
      </c>
      <c r="L4835" s="5">
        <v>51645.471120000002</v>
      </c>
      <c r="M4835" s="5">
        <f>ABS(IF(L4835&lt;=0,L4835/耗电量关键数据!$B$6/1000,L4835/耗电量关键数据!$B$5/1000))</f>
        <v>14.755848891428572</v>
      </c>
      <c r="N4835" s="5">
        <f>电气设备逐时使用率计算!H4811</f>
        <v>22.208055000000002</v>
      </c>
      <c r="O4835" s="5">
        <f>灯光逐时使用率计算!H4811</f>
        <v>11.844296</v>
      </c>
      <c r="P4835" s="19">
        <f t="shared" si="677"/>
        <v>48.808199891428572</v>
      </c>
      <c r="Q4835" s="19">
        <f t="shared" si="681"/>
        <v>0</v>
      </c>
      <c r="R4835" s="20">
        <f t="shared" si="678"/>
        <v>55.218617999999999</v>
      </c>
      <c r="S4835" s="20">
        <f t="shared" si="682"/>
        <v>0</v>
      </c>
      <c r="T4835" s="20">
        <f>IF((T4834+R4835)&lt;0,0,IF((T4834+R4835)&gt;结论【关键目标】!C$28,结论【关键目标】!C$28,T4834+R4835))</f>
        <v>22</v>
      </c>
      <c r="U4835" s="19">
        <f>IF((T4834+R4835)&lt;结论【关键目标】!$C$28,0,(发电量计算【计算逻辑页】!R4835+发电量计算【计算逻辑页】!T4834-结论【关键目标】!$C$28))</f>
        <v>55.218617999999992</v>
      </c>
      <c r="V4835" s="5">
        <f t="shared" si="679"/>
        <v>19.326516299999994</v>
      </c>
      <c r="W4835" s="5">
        <f t="shared" si="680"/>
        <v>34.561086343120571</v>
      </c>
      <c r="X4835" s="5">
        <f t="shared" si="683"/>
        <v>0</v>
      </c>
    </row>
    <row r="4836" spans="1:24" x14ac:dyDescent="0.15">
      <c r="A4836" s="7">
        <v>4835</v>
      </c>
      <c r="B4836" s="7">
        <v>7</v>
      </c>
      <c r="C4836" s="7">
        <v>21</v>
      </c>
      <c r="D4836" s="7">
        <v>11</v>
      </c>
      <c r="E4836" s="7">
        <v>202</v>
      </c>
      <c r="F4836" s="7">
        <v>28</v>
      </c>
      <c r="G4836" s="7">
        <v>627.20000000000005</v>
      </c>
      <c r="H4836" s="7">
        <f t="shared" si="675"/>
        <v>5</v>
      </c>
      <c r="I4836" s="16">
        <f t="shared" si="676"/>
        <v>45128</v>
      </c>
      <c r="J4836" s="24">
        <v>1.3551</v>
      </c>
      <c r="K4836" s="18">
        <f>G4836*结论【关键目标】!C$27*0.7735*0.001</f>
        <v>58.216704</v>
      </c>
      <c r="L4836" s="5">
        <v>56102.256029999997</v>
      </c>
      <c r="M4836" s="5">
        <f>ABS(IF(L4836&lt;=0,L4836/耗电量关键数据!$B$6/1000,L4836/耗电量关键数据!$B$5/1000))</f>
        <v>16.029216008571428</v>
      </c>
      <c r="N4836" s="5">
        <f>电气设备逐时使用率计算!H4812</f>
        <v>22.208055000000002</v>
      </c>
      <c r="O4836" s="5">
        <f>灯光逐时使用率计算!H4812</f>
        <v>11.844296</v>
      </c>
      <c r="P4836" s="19">
        <f t="shared" si="677"/>
        <v>50.081567008571426</v>
      </c>
      <c r="Q4836" s="19">
        <f t="shared" si="681"/>
        <v>50.081567008571426</v>
      </c>
      <c r="R4836" s="20">
        <f t="shared" si="678"/>
        <v>8.135136991428574</v>
      </c>
      <c r="S4836" s="20">
        <f t="shared" si="682"/>
        <v>0</v>
      </c>
      <c r="T4836" s="20">
        <f>IF((T4835+R4836)&lt;0,0,IF((T4835+R4836)&gt;结论【关键目标】!C$28,结论【关键目标】!C$28,T4835+R4836))</f>
        <v>22</v>
      </c>
      <c r="U4836" s="19">
        <f>IF((T4835+R4836)&lt;结论【关键目标】!$C$28,0,(发电量计算【计算逻辑页】!R4836+发电量计算【计算逻辑页】!T4835-结论【关键目标】!$C$28))</f>
        <v>8.135136991428574</v>
      </c>
      <c r="V4836" s="5">
        <f t="shared" si="679"/>
        <v>2.8472979470000008</v>
      </c>
      <c r="W4836" s="5">
        <f t="shared" si="680"/>
        <v>67.865531453315143</v>
      </c>
      <c r="X4836" s="5">
        <f t="shared" si="683"/>
        <v>0</v>
      </c>
    </row>
    <row r="4837" spans="1:24" x14ac:dyDescent="0.15">
      <c r="A4837" s="7">
        <v>4836</v>
      </c>
      <c r="B4837" s="7">
        <v>7</v>
      </c>
      <c r="C4837" s="7">
        <v>21</v>
      </c>
      <c r="D4837" s="7">
        <v>12</v>
      </c>
      <c r="E4837" s="7">
        <v>202</v>
      </c>
      <c r="F4837" s="7">
        <v>29.2</v>
      </c>
      <c r="G4837" s="7">
        <v>723.2</v>
      </c>
      <c r="H4837" s="7">
        <f t="shared" si="675"/>
        <v>5</v>
      </c>
      <c r="I4837" s="16">
        <f t="shared" si="676"/>
        <v>45128</v>
      </c>
      <c r="J4837" s="24">
        <v>1.3551</v>
      </c>
      <c r="K4837" s="18">
        <f>G4837*结论【关键目标】!C$27*0.7735*0.001</f>
        <v>67.127424000000005</v>
      </c>
      <c r="L4837" s="5">
        <v>50866.025719999998</v>
      </c>
      <c r="M4837" s="5">
        <f>ABS(IF(L4837&lt;=0,L4837/耗电量关键数据!$B$6/1000,L4837/耗电量关键数据!$B$5/1000))</f>
        <v>14.533150205714284</v>
      </c>
      <c r="N4837" s="5">
        <f>电气设备逐时使用率计算!H4813</f>
        <v>11.688450000000001</v>
      </c>
      <c r="O4837" s="5">
        <f>灯光逐时使用率计算!H4813</f>
        <v>9.9741440000000008</v>
      </c>
      <c r="P4837" s="19">
        <f t="shared" si="677"/>
        <v>36.195744205714284</v>
      </c>
      <c r="Q4837" s="19">
        <f t="shared" si="681"/>
        <v>36.195744205714284</v>
      </c>
      <c r="R4837" s="20">
        <f t="shared" si="678"/>
        <v>30.931679794285721</v>
      </c>
      <c r="S4837" s="20">
        <f t="shared" si="682"/>
        <v>0</v>
      </c>
      <c r="T4837" s="20">
        <f>IF((T4836+R4837)&lt;0,0,IF((T4836+R4837)&gt;结论【关键目标】!C$28,结论【关键目标】!C$28,T4836+R4837))</f>
        <v>22</v>
      </c>
      <c r="U4837" s="19">
        <f>IF((T4836+R4837)&lt;结论【关键目标】!$C$28,0,(发电量计算【计算逻辑页】!R4837+发电量计算【计算逻辑页】!T4836-结论【关键目标】!$C$28))</f>
        <v>30.931679794285721</v>
      </c>
      <c r="V4837" s="5">
        <f t="shared" si="679"/>
        <v>10.826087928000002</v>
      </c>
      <c r="W4837" s="5">
        <f t="shared" si="680"/>
        <v>49.048852973163427</v>
      </c>
      <c r="X4837" s="5">
        <f t="shared" si="683"/>
        <v>0</v>
      </c>
    </row>
    <row r="4838" spans="1:24" x14ac:dyDescent="0.15">
      <c r="A4838" s="7">
        <v>4837</v>
      </c>
      <c r="B4838" s="7">
        <v>7</v>
      </c>
      <c r="C4838" s="7">
        <v>21</v>
      </c>
      <c r="D4838" s="7">
        <v>13</v>
      </c>
      <c r="E4838" s="7">
        <v>202</v>
      </c>
      <c r="F4838" s="7">
        <v>30</v>
      </c>
      <c r="G4838" s="7">
        <v>665.9</v>
      </c>
      <c r="H4838" s="7">
        <f t="shared" si="675"/>
        <v>5</v>
      </c>
      <c r="I4838" s="16">
        <f t="shared" si="676"/>
        <v>45128</v>
      </c>
      <c r="J4838" s="17">
        <v>1.2267999999999999</v>
      </c>
      <c r="K4838" s="18">
        <f>G4838*结论【关键目标】!C$27*0.7735*0.001</f>
        <v>61.808837999999994</v>
      </c>
      <c r="L4838" s="5">
        <v>52160.521560000001</v>
      </c>
      <c r="M4838" s="5">
        <f>ABS(IF(L4838&lt;=0,L4838/耗电量关键数据!$B$6/1000,L4838/耗电量关键数据!$B$5/1000))</f>
        <v>14.90300616</v>
      </c>
      <c r="N4838" s="5">
        <f>电气设备逐时使用率计算!H4814</f>
        <v>11.688450000000001</v>
      </c>
      <c r="O4838" s="5">
        <f>灯光逐时使用率计算!H4814</f>
        <v>9.9741440000000008</v>
      </c>
      <c r="P4838" s="19">
        <f t="shared" si="677"/>
        <v>36.565600160000002</v>
      </c>
      <c r="Q4838" s="19">
        <f t="shared" si="681"/>
        <v>36.565600160000002</v>
      </c>
      <c r="R4838" s="20">
        <f t="shared" si="678"/>
        <v>25.243237839999992</v>
      </c>
      <c r="S4838" s="20">
        <f t="shared" si="682"/>
        <v>0</v>
      </c>
      <c r="T4838" s="20">
        <f>IF((T4837+R4838)&lt;0,0,IF((T4837+R4838)&gt;结论【关键目标】!C$28,结论【关键目标】!C$28,T4837+R4838))</f>
        <v>22</v>
      </c>
      <c r="U4838" s="19">
        <f>IF((T4837+R4838)&lt;结论【关键目标】!$C$28,0,(发电量计算【计算逻辑页】!R4838+发电量计算【计算逻辑页】!T4837-结论【关键目标】!$C$28))</f>
        <v>25.243237839999992</v>
      </c>
      <c r="V4838" s="5">
        <f t="shared" si="679"/>
        <v>8.8351332439999961</v>
      </c>
      <c r="W4838" s="5">
        <f t="shared" si="680"/>
        <v>44.858678276287996</v>
      </c>
      <c r="X4838" s="5">
        <f t="shared" si="683"/>
        <v>0</v>
      </c>
    </row>
    <row r="4839" spans="1:24" x14ac:dyDescent="0.15">
      <c r="A4839" s="7">
        <v>4838</v>
      </c>
      <c r="B4839" s="7">
        <v>7</v>
      </c>
      <c r="C4839" s="7">
        <v>21</v>
      </c>
      <c r="D4839" s="7">
        <v>14</v>
      </c>
      <c r="E4839" s="7">
        <v>202</v>
      </c>
      <c r="F4839" s="7">
        <v>32</v>
      </c>
      <c r="G4839" s="7">
        <v>649</v>
      </c>
      <c r="H4839" s="7">
        <f t="shared" si="675"/>
        <v>5</v>
      </c>
      <c r="I4839" s="16">
        <f t="shared" si="676"/>
        <v>45128</v>
      </c>
      <c r="J4839" s="17">
        <v>1.2267999999999999</v>
      </c>
      <c r="K4839" s="18">
        <f>G4839*结论【关键目标】!C$27*0.7735*0.001</f>
        <v>60.240180000000002</v>
      </c>
      <c r="L4839" s="5">
        <v>60502.044719999998</v>
      </c>
      <c r="M4839" s="5">
        <f>ABS(IF(L4839&lt;=0,L4839/耗电量关键数据!$B$6/1000,L4839/耗电量关键数据!$B$5/1000))</f>
        <v>17.286298491428571</v>
      </c>
      <c r="N4839" s="5">
        <f>电气设备逐时使用率计算!H4815</f>
        <v>22.208055000000002</v>
      </c>
      <c r="O4839" s="5">
        <f>灯光逐时使用率计算!H4815</f>
        <v>11.844296</v>
      </c>
      <c r="P4839" s="19">
        <f t="shared" si="677"/>
        <v>51.338649491428569</v>
      </c>
      <c r="Q4839" s="19">
        <f t="shared" si="681"/>
        <v>51.338649491428569</v>
      </c>
      <c r="R4839" s="20">
        <f t="shared" si="678"/>
        <v>8.9015305085714331</v>
      </c>
      <c r="S4839" s="20">
        <f t="shared" si="682"/>
        <v>0</v>
      </c>
      <c r="T4839" s="20">
        <f>IF((T4838+R4839)&lt;0,0,IF((T4838+R4839)&gt;结论【关键目标】!C$28,结论【关键目标】!C$28,T4838+R4839))</f>
        <v>22</v>
      </c>
      <c r="U4839" s="19">
        <f>IF((T4838+R4839)&lt;结论【关键目标】!$C$28,0,(发电量计算【计算逻辑页】!R4839+发电量计算【计算逻辑页】!T4838-结论【关键目标】!$C$28))</f>
        <v>8.9015305085714331</v>
      </c>
      <c r="V4839" s="5">
        <f t="shared" si="679"/>
        <v>3.1155356780000014</v>
      </c>
      <c r="W4839" s="5">
        <f t="shared" si="680"/>
        <v>62.982255196084566</v>
      </c>
      <c r="X4839" s="5">
        <f t="shared" si="683"/>
        <v>0</v>
      </c>
    </row>
    <row r="4840" spans="1:24" x14ac:dyDescent="0.15">
      <c r="A4840" s="7">
        <v>4839</v>
      </c>
      <c r="B4840" s="7">
        <v>7</v>
      </c>
      <c r="C4840" s="7">
        <v>21</v>
      </c>
      <c r="D4840" s="7">
        <v>15</v>
      </c>
      <c r="E4840" s="7">
        <v>202</v>
      </c>
      <c r="F4840" s="7">
        <v>31.9</v>
      </c>
      <c r="G4840" s="7">
        <v>549.29999999999995</v>
      </c>
      <c r="H4840" s="7">
        <f t="shared" si="675"/>
        <v>5</v>
      </c>
      <c r="I4840" s="16">
        <f t="shared" si="676"/>
        <v>45128</v>
      </c>
      <c r="J4840" s="17">
        <v>1.2267999999999999</v>
      </c>
      <c r="K4840" s="18">
        <f>G4840*结论【关键目标】!C$27*0.7735*0.001</f>
        <v>50.986026000000003</v>
      </c>
      <c r="L4840" s="5">
        <v>57609.616589999998</v>
      </c>
      <c r="M4840" s="5">
        <f>ABS(IF(L4840&lt;=0,L4840/耗电量关键数据!$B$6/1000,L4840/耗电量关键数据!$B$5/1000))</f>
        <v>16.459890454285713</v>
      </c>
      <c r="N4840" s="5">
        <f>电气设备逐时使用率计算!H4816</f>
        <v>22.208055000000002</v>
      </c>
      <c r="O4840" s="5">
        <f>灯光逐时使用率计算!H4816</f>
        <v>11.844296</v>
      </c>
      <c r="P4840" s="19">
        <f t="shared" si="677"/>
        <v>50.512241454285714</v>
      </c>
      <c r="Q4840" s="19">
        <f t="shared" si="681"/>
        <v>50.512241454285714</v>
      </c>
      <c r="R4840" s="20">
        <f t="shared" si="678"/>
        <v>0.47378454571428819</v>
      </c>
      <c r="S4840" s="20">
        <f t="shared" si="682"/>
        <v>0</v>
      </c>
      <c r="T4840" s="20">
        <f>IF((T4839+R4840)&lt;0,0,IF((T4839+R4840)&gt;结论【关键目标】!C$28,结论【关键目标】!C$28,T4839+R4840))</f>
        <v>22</v>
      </c>
      <c r="U4840" s="19">
        <f>IF((T4839+R4840)&lt;结论【关键目标】!$C$28,0,(发电量计算【计算逻辑页】!R4840+发电量计算【计算逻辑页】!T4839-结论【关键目标】!$C$28))</f>
        <v>0.47378454571428819</v>
      </c>
      <c r="V4840" s="5">
        <f t="shared" si="679"/>
        <v>0.16582459100000085</v>
      </c>
      <c r="W4840" s="5">
        <f t="shared" si="680"/>
        <v>61.968417816117707</v>
      </c>
      <c r="X4840" s="5">
        <f t="shared" si="683"/>
        <v>0</v>
      </c>
    </row>
    <row r="4841" spans="1:24" x14ac:dyDescent="0.15">
      <c r="A4841" s="7">
        <v>4840</v>
      </c>
      <c r="B4841" s="7">
        <v>7</v>
      </c>
      <c r="C4841" s="7">
        <v>21</v>
      </c>
      <c r="D4841" s="7">
        <v>16</v>
      </c>
      <c r="E4841" s="7">
        <v>202</v>
      </c>
      <c r="F4841" s="7">
        <v>33</v>
      </c>
      <c r="G4841" s="7">
        <v>420.6</v>
      </c>
      <c r="H4841" s="7">
        <f t="shared" si="675"/>
        <v>5</v>
      </c>
      <c r="I4841" s="16">
        <f t="shared" si="676"/>
        <v>45128</v>
      </c>
      <c r="J4841" s="24">
        <v>1.3551</v>
      </c>
      <c r="K4841" s="18">
        <f>G4841*结论【关键目标】!C$27*0.7735*0.001</f>
        <v>39.040091999999994</v>
      </c>
      <c r="L4841" s="5">
        <v>55309.477370000001</v>
      </c>
      <c r="M4841" s="5">
        <f>ABS(IF(L4841&lt;=0,L4841/耗电量关键数据!$B$6/1000,L4841/耗电量关键数据!$B$5/1000))</f>
        <v>15.80270782</v>
      </c>
      <c r="N4841" s="5">
        <f>电气设备逐时使用率计算!H4817</f>
        <v>22.208055000000002</v>
      </c>
      <c r="O4841" s="5">
        <f>灯光逐时使用率计算!H4817</f>
        <v>11.844296</v>
      </c>
      <c r="P4841" s="19">
        <f t="shared" si="677"/>
        <v>49.855058820000004</v>
      </c>
      <c r="Q4841" s="19">
        <f t="shared" si="681"/>
        <v>49.855058820000004</v>
      </c>
      <c r="R4841" s="20">
        <f t="shared" si="678"/>
        <v>-10.814966820000009</v>
      </c>
      <c r="S4841" s="20">
        <f t="shared" si="682"/>
        <v>10.814966820000009</v>
      </c>
      <c r="T4841" s="20">
        <f>IF((T4840+R4841)&lt;0,0,IF((T4840+R4841)&gt;结论【关键目标】!C$28,结论【关键目标】!C$28,T4840+R4841))</f>
        <v>11.185033179999991</v>
      </c>
      <c r="U4841" s="19">
        <f>IF((T4840+R4841)&lt;结论【关键目标】!$C$28,0,(发电量计算【计算逻辑页】!R4841+发电量计算【计算逻辑页】!T4840-结论【关键目标】!$C$28))</f>
        <v>0</v>
      </c>
      <c r="V4841" s="5">
        <f t="shared" si="679"/>
        <v>0</v>
      </c>
      <c r="W4841" s="5">
        <f t="shared" si="680"/>
        <v>52.90322866919999</v>
      </c>
      <c r="X4841" s="5">
        <f t="shared" si="683"/>
        <v>10.87012315078201</v>
      </c>
    </row>
    <row r="4842" spans="1:24" x14ac:dyDescent="0.15">
      <c r="A4842" s="7">
        <v>4841</v>
      </c>
      <c r="B4842" s="7">
        <v>7</v>
      </c>
      <c r="C4842" s="7">
        <v>21</v>
      </c>
      <c r="D4842" s="7">
        <v>17</v>
      </c>
      <c r="E4842" s="7">
        <v>202</v>
      </c>
      <c r="F4842" s="7">
        <v>33</v>
      </c>
      <c r="G4842" s="7">
        <v>251.4</v>
      </c>
      <c r="H4842" s="7">
        <f t="shared" si="675"/>
        <v>5</v>
      </c>
      <c r="I4842" s="16">
        <f t="shared" si="676"/>
        <v>45128</v>
      </c>
      <c r="J4842" s="17">
        <v>0.70809999999999995</v>
      </c>
      <c r="K4842" s="18">
        <f>G4842*结论【关键目标】!C$27*0.7735*0.001</f>
        <v>23.334948000000001</v>
      </c>
      <c r="L4842" s="5">
        <v>48578.335809999997</v>
      </c>
      <c r="M4842" s="5">
        <f>ABS(IF(L4842&lt;=0,L4842/耗电量关键数据!$B$6/1000,L4842/耗电量关键数据!$B$5/1000))</f>
        <v>13.879524517142857</v>
      </c>
      <c r="N4842" s="5">
        <f>电气设备逐时使用率计算!H4818</f>
        <v>22.208055000000002</v>
      </c>
      <c r="O4842" s="5">
        <f>灯光逐时使用率计算!H4818</f>
        <v>11.844296</v>
      </c>
      <c r="P4842" s="19">
        <f t="shared" si="677"/>
        <v>47.931875517142856</v>
      </c>
      <c r="Q4842" s="19">
        <f t="shared" si="681"/>
        <v>0</v>
      </c>
      <c r="R4842" s="20">
        <f t="shared" si="678"/>
        <v>23.334948000000001</v>
      </c>
      <c r="S4842" s="20">
        <f t="shared" si="682"/>
        <v>0</v>
      </c>
      <c r="T4842" s="20">
        <f>IF((T4841+R4842)&lt;0,0,IF((T4841+R4842)&gt;结论【关键目标】!C$28,结论【关键目标】!C$28,T4841+R4842))</f>
        <v>22</v>
      </c>
      <c r="U4842" s="19">
        <f>IF((T4841+R4842)&lt;结论【关键目标】!$C$28,0,(发电量计算【计算逻辑页】!R4842+发电量计算【计算逻辑页】!T4841-结论【关键目标】!$C$28))</f>
        <v>12.519981179999988</v>
      </c>
      <c r="V4842" s="5">
        <f t="shared" si="679"/>
        <v>4.3819934129999956</v>
      </c>
      <c r="W4842" s="5">
        <f t="shared" si="680"/>
        <v>16.523476678799998</v>
      </c>
      <c r="X4842" s="5">
        <f t="shared" si="683"/>
        <v>0</v>
      </c>
    </row>
    <row r="4843" spans="1:24" x14ac:dyDescent="0.15">
      <c r="A4843" s="7">
        <v>4842</v>
      </c>
      <c r="B4843" s="7">
        <v>7</v>
      </c>
      <c r="C4843" s="7">
        <v>21</v>
      </c>
      <c r="D4843" s="7">
        <v>18</v>
      </c>
      <c r="E4843" s="7">
        <v>202</v>
      </c>
      <c r="F4843" s="7">
        <v>32.6</v>
      </c>
      <c r="G4843" s="7">
        <v>104.3</v>
      </c>
      <c r="H4843" s="7">
        <f t="shared" si="675"/>
        <v>5</v>
      </c>
      <c r="I4843" s="16">
        <f t="shared" si="676"/>
        <v>45128</v>
      </c>
      <c r="J4843" s="17">
        <v>0.70809999999999995</v>
      </c>
      <c r="K4843" s="18">
        <f>G4843*结论【关键目标】!C$27*0.7735*0.001</f>
        <v>9.6811260000000008</v>
      </c>
      <c r="L4843" s="5">
        <v>29289.65324</v>
      </c>
      <c r="M4843" s="5">
        <f>ABS(IF(L4843&lt;=0,L4843/耗电量关键数据!$B$6/1000,L4843/耗电量关键数据!$B$5/1000))</f>
        <v>8.3684723542857142</v>
      </c>
      <c r="N4843" s="5">
        <f>电气设备逐时使用率计算!H4819</f>
        <v>7.0130699999999999</v>
      </c>
      <c r="O4843" s="5">
        <f>灯光逐时使用率计算!H4819</f>
        <v>3.7403040000000001</v>
      </c>
      <c r="P4843" s="19">
        <f t="shared" si="677"/>
        <v>19.121846354285715</v>
      </c>
      <c r="Q4843" s="19">
        <f t="shared" si="681"/>
        <v>0</v>
      </c>
      <c r="R4843" s="20">
        <f t="shared" si="678"/>
        <v>9.6811260000000008</v>
      </c>
      <c r="S4843" s="20">
        <f t="shared" si="682"/>
        <v>0</v>
      </c>
      <c r="T4843" s="20">
        <f>IF((T4842+R4843)&lt;0,0,IF((T4842+R4843)&gt;结论【关键目标】!C$28,结论【关键目标】!C$28,T4842+R4843))</f>
        <v>22</v>
      </c>
      <c r="U4843" s="19">
        <f>IF((T4842+R4843)&lt;结论【关键目标】!$C$28,0,(发电量计算【计算逻辑页】!R4843+发电量计算【计算逻辑页】!T4842-结论【关键目标】!$C$28))</f>
        <v>9.681125999999999</v>
      </c>
      <c r="V4843" s="5">
        <f t="shared" si="679"/>
        <v>3.3883940999999993</v>
      </c>
      <c r="W4843" s="5">
        <f t="shared" si="680"/>
        <v>6.8552053205999997</v>
      </c>
      <c r="X4843" s="5">
        <f t="shared" si="683"/>
        <v>0</v>
      </c>
    </row>
    <row r="4844" spans="1:24" x14ac:dyDescent="0.15">
      <c r="A4844" s="7">
        <v>4843</v>
      </c>
      <c r="B4844" s="7">
        <v>7</v>
      </c>
      <c r="C4844" s="7">
        <v>21</v>
      </c>
      <c r="D4844" s="7">
        <v>19</v>
      </c>
      <c r="E4844" s="7">
        <v>202</v>
      </c>
      <c r="F4844" s="7">
        <v>31</v>
      </c>
      <c r="G4844" s="7">
        <v>0</v>
      </c>
      <c r="H4844" s="7">
        <f t="shared" si="675"/>
        <v>5</v>
      </c>
      <c r="I4844" s="16">
        <f t="shared" si="676"/>
        <v>45128</v>
      </c>
      <c r="J4844" s="17">
        <v>1.2267999999999999</v>
      </c>
      <c r="K4844" s="18">
        <f>G4844*结论【关键目标】!C$27*0.7735*0.001</f>
        <v>0</v>
      </c>
      <c r="L4844" s="5">
        <v>0</v>
      </c>
      <c r="M4844" s="5">
        <f>ABS(IF(L4844&lt;=0,L4844/耗电量关键数据!$B$6/1000,L4844/耗电量关键数据!$B$5/1000))</f>
        <v>0</v>
      </c>
      <c r="N4844" s="5">
        <f>电气设备逐时使用率计算!H4820</f>
        <v>7.0130699999999999</v>
      </c>
      <c r="O4844" s="5">
        <f>灯光逐时使用率计算!H4820</f>
        <v>3.7403040000000001</v>
      </c>
      <c r="P4844" s="19">
        <f t="shared" si="677"/>
        <v>10.753374000000001</v>
      </c>
      <c r="Q4844" s="19">
        <f t="shared" si="681"/>
        <v>10.753374000000001</v>
      </c>
      <c r="R4844" s="20">
        <f t="shared" si="678"/>
        <v>-10.753374000000001</v>
      </c>
      <c r="S4844" s="20">
        <f t="shared" si="682"/>
        <v>10.753374000000001</v>
      </c>
      <c r="T4844" s="20">
        <f>IF((T4843+R4844)&lt;0,0,IF((T4843+R4844)&gt;结论【关键目标】!C$28,结论【关键目标】!C$28,T4843+R4844))</f>
        <v>11.246625999999999</v>
      </c>
      <c r="U4844" s="19">
        <f>IF((T4843+R4844)&lt;结论【关键目标】!$C$28,0,(发电量计算【计算逻辑页】!R4844+发电量计算【计算逻辑页】!T4843-结论【关键目标】!$C$28))</f>
        <v>0</v>
      </c>
      <c r="V4844" s="5">
        <f t="shared" si="679"/>
        <v>0</v>
      </c>
      <c r="W4844" s="5">
        <f t="shared" si="680"/>
        <v>0</v>
      </c>
      <c r="X4844" s="5">
        <f t="shared" si="683"/>
        <v>9.428558323199999</v>
      </c>
    </row>
    <row r="4845" spans="1:24" x14ac:dyDescent="0.15">
      <c r="A4845" s="7">
        <v>4844</v>
      </c>
      <c r="B4845" s="7">
        <v>7</v>
      </c>
      <c r="C4845" s="7">
        <v>21</v>
      </c>
      <c r="D4845" s="7">
        <v>20</v>
      </c>
      <c r="E4845" s="7">
        <v>202</v>
      </c>
      <c r="F4845" s="7">
        <v>31</v>
      </c>
      <c r="G4845" s="7">
        <v>0</v>
      </c>
      <c r="H4845" s="7">
        <f t="shared" si="675"/>
        <v>5</v>
      </c>
      <c r="I4845" s="16">
        <f t="shared" si="676"/>
        <v>45128</v>
      </c>
      <c r="J4845" s="17">
        <v>1.2267999999999999</v>
      </c>
      <c r="K4845" s="18">
        <f>G4845*结论【关键目标】!C$27*0.7735*0.001</f>
        <v>0</v>
      </c>
      <c r="L4845" s="5">
        <v>0</v>
      </c>
      <c r="M4845" s="5">
        <f>ABS(IF(L4845&lt;=0,L4845/耗电量关键数据!$B$6/1000,L4845/耗电量关键数据!$B$5/1000))</f>
        <v>0</v>
      </c>
      <c r="N4845" s="5">
        <f>电气设备逐时使用率计算!H4821</f>
        <v>1.1688450000000001</v>
      </c>
      <c r="O4845" s="5">
        <f>灯光逐时使用率计算!H4821</f>
        <v>0.37403039999999999</v>
      </c>
      <c r="P4845" s="19">
        <f t="shared" si="677"/>
        <v>1.5428754000000002</v>
      </c>
      <c r="Q4845" s="19">
        <f t="shared" si="681"/>
        <v>1.5428754000000002</v>
      </c>
      <c r="R4845" s="20">
        <f t="shared" si="678"/>
        <v>-1.5428754000000002</v>
      </c>
      <c r="S4845" s="20">
        <f t="shared" si="682"/>
        <v>1.5428754000000002</v>
      </c>
      <c r="T4845" s="20">
        <f>IF((T4844+R4845)&lt;0,0,IF((T4844+R4845)&gt;结论【关键目标】!C$28,结论【关键目标】!C$28,T4844+R4845))</f>
        <v>9.7037505999999993</v>
      </c>
      <c r="U4845" s="19">
        <f>IF((T4844+R4845)&lt;结论【关键目标】!$C$28,0,(发电量计算【计算逻辑页】!R4845+发电量计算【计算逻辑页】!T4844-结论【关键目标】!$C$28))</f>
        <v>0</v>
      </c>
      <c r="V4845" s="5">
        <f t="shared" si="679"/>
        <v>0</v>
      </c>
      <c r="W4845" s="5">
        <f t="shared" si="680"/>
        <v>0</v>
      </c>
      <c r="X4845" s="5">
        <f t="shared" si="683"/>
        <v>1.3527931507200002</v>
      </c>
    </row>
    <row r="4846" spans="1:24" x14ac:dyDescent="0.15">
      <c r="A4846" s="7">
        <v>4845</v>
      </c>
      <c r="B4846" s="7">
        <v>7</v>
      </c>
      <c r="C4846" s="7">
        <v>21</v>
      </c>
      <c r="D4846" s="7">
        <v>21</v>
      </c>
      <c r="E4846" s="7">
        <v>202</v>
      </c>
      <c r="F4846" s="7">
        <v>27.8</v>
      </c>
      <c r="G4846" s="7">
        <v>0</v>
      </c>
      <c r="H4846" s="7">
        <f t="shared" si="675"/>
        <v>5</v>
      </c>
      <c r="I4846" s="16">
        <f t="shared" si="676"/>
        <v>45128</v>
      </c>
      <c r="J4846" s="17">
        <v>1.2267999999999999</v>
      </c>
      <c r="K4846" s="18">
        <f>G4846*结论【关键目标】!C$27*0.7735*0.001</f>
        <v>0</v>
      </c>
      <c r="L4846" s="5">
        <v>0</v>
      </c>
      <c r="M4846" s="5">
        <f>ABS(IF(L4846&lt;=0,L4846/耗电量关键数据!$B$6/1000,L4846/耗电量关键数据!$B$5/1000))</f>
        <v>0</v>
      </c>
      <c r="N4846" s="5">
        <f>电气设备逐时使用率计算!H4822</f>
        <v>1.1688450000000001</v>
      </c>
      <c r="O4846" s="5">
        <f>灯光逐时使用率计算!H4822</f>
        <v>0.37403039999999999</v>
      </c>
      <c r="P4846" s="19">
        <f t="shared" si="677"/>
        <v>1.5428754000000002</v>
      </c>
      <c r="Q4846" s="19">
        <f t="shared" si="681"/>
        <v>1.5428754000000002</v>
      </c>
      <c r="R4846" s="20">
        <f t="shared" si="678"/>
        <v>-1.5428754000000002</v>
      </c>
      <c r="S4846" s="20">
        <f t="shared" si="682"/>
        <v>1.5428754000000002</v>
      </c>
      <c r="T4846" s="20">
        <f>IF((T4845+R4846)&lt;0,0,IF((T4845+R4846)&gt;结论【关键目标】!C$28,结论【关键目标】!C$28,T4845+R4846))</f>
        <v>8.1608751999999996</v>
      </c>
      <c r="U4846" s="19">
        <f>IF((T4845+R4846)&lt;结论【关键目标】!$C$28,0,(发电量计算【计算逻辑页】!R4846+发电量计算【计算逻辑页】!T4845-结论【关键目标】!$C$28))</f>
        <v>0</v>
      </c>
      <c r="V4846" s="5">
        <f t="shared" si="679"/>
        <v>0</v>
      </c>
      <c r="W4846" s="5">
        <f t="shared" si="680"/>
        <v>0</v>
      </c>
      <c r="X4846" s="5">
        <f t="shared" si="683"/>
        <v>1.3527931507200002</v>
      </c>
    </row>
    <row r="4847" spans="1:24" x14ac:dyDescent="0.15">
      <c r="A4847" s="7">
        <v>4846</v>
      </c>
      <c r="B4847" s="7">
        <v>7</v>
      </c>
      <c r="C4847" s="7">
        <v>21</v>
      </c>
      <c r="D4847" s="7">
        <v>22</v>
      </c>
      <c r="E4847" s="7">
        <v>202</v>
      </c>
      <c r="F4847" s="7">
        <v>28</v>
      </c>
      <c r="G4847" s="7">
        <v>0</v>
      </c>
      <c r="H4847" s="7">
        <f t="shared" si="675"/>
        <v>5</v>
      </c>
      <c r="I4847" s="16">
        <f t="shared" si="676"/>
        <v>45128</v>
      </c>
      <c r="J4847" s="17">
        <v>0.70809999999999995</v>
      </c>
      <c r="K4847" s="18">
        <f>G4847*结论【关键目标】!C$27*0.7735*0.001</f>
        <v>0</v>
      </c>
      <c r="L4847" s="5">
        <v>0</v>
      </c>
      <c r="M4847" s="5">
        <f>ABS(IF(L4847&lt;=0,L4847/耗电量关键数据!$B$6/1000,L4847/耗电量关键数据!$B$5/1000))</f>
        <v>0</v>
      </c>
      <c r="N4847" s="5">
        <f>电气设备逐时使用率计算!H4823</f>
        <v>1.1688450000000001</v>
      </c>
      <c r="O4847" s="5">
        <f>灯光逐时使用率计算!H4823</f>
        <v>0.37403039999999999</v>
      </c>
      <c r="P4847" s="19">
        <f t="shared" si="677"/>
        <v>1.5428754000000002</v>
      </c>
      <c r="Q4847" s="19">
        <f t="shared" si="681"/>
        <v>0</v>
      </c>
      <c r="R4847" s="20">
        <f t="shared" si="678"/>
        <v>0</v>
      </c>
      <c r="S4847" s="20">
        <f t="shared" si="682"/>
        <v>0</v>
      </c>
      <c r="T4847" s="20">
        <f>IF((T4846+R4847)&lt;0,0,IF((T4846+R4847)&gt;结论【关键目标】!C$28,结论【关键目标】!C$28,T4846+R4847))</f>
        <v>8.1608751999999996</v>
      </c>
      <c r="U4847" s="19">
        <f>IF((T4846+R4847)&lt;结论【关键目标】!$C$28,0,(发电量计算【计算逻辑页】!R4847+发电量计算【计算逻辑页】!T4846-结论【关键目标】!$C$28))</f>
        <v>0</v>
      </c>
      <c r="V4847" s="5">
        <f t="shared" si="679"/>
        <v>0</v>
      </c>
      <c r="W4847" s="5">
        <f t="shared" si="680"/>
        <v>0</v>
      </c>
      <c r="X4847" s="5">
        <f t="shared" si="683"/>
        <v>0</v>
      </c>
    </row>
    <row r="4848" spans="1:24" x14ac:dyDescent="0.15">
      <c r="A4848" s="7">
        <v>4847</v>
      </c>
      <c r="B4848" s="7">
        <v>7</v>
      </c>
      <c r="C4848" s="7">
        <v>21</v>
      </c>
      <c r="D4848" s="7">
        <v>23</v>
      </c>
      <c r="E4848" s="7">
        <v>202</v>
      </c>
      <c r="F4848" s="7">
        <v>26.3</v>
      </c>
      <c r="G4848" s="7">
        <v>0</v>
      </c>
      <c r="H4848" s="7">
        <f t="shared" si="675"/>
        <v>5</v>
      </c>
      <c r="I4848" s="16">
        <f t="shared" si="676"/>
        <v>45128</v>
      </c>
      <c r="J4848" s="17">
        <v>0.70809999999999995</v>
      </c>
      <c r="K4848" s="18">
        <f>G4848*结论【关键目标】!C$27*0.7735*0.001</f>
        <v>0</v>
      </c>
      <c r="L4848" s="5">
        <v>0</v>
      </c>
      <c r="M4848" s="5">
        <f>ABS(IF(L4848&lt;=0,L4848/耗电量关键数据!$B$6/1000,L4848/耗电量关键数据!$B$5/1000))</f>
        <v>0</v>
      </c>
      <c r="N4848" s="5">
        <f>电气设备逐时使用率计算!H4824</f>
        <v>1.1688450000000001</v>
      </c>
      <c r="O4848" s="5">
        <f>灯光逐时使用率计算!H4824</f>
        <v>0.37403039999999999</v>
      </c>
      <c r="P4848" s="19">
        <f t="shared" si="677"/>
        <v>1.5428754000000002</v>
      </c>
      <c r="Q4848" s="19">
        <f t="shared" si="681"/>
        <v>0</v>
      </c>
      <c r="R4848" s="20">
        <f t="shared" si="678"/>
        <v>0</v>
      </c>
      <c r="S4848" s="20">
        <f t="shared" si="682"/>
        <v>0</v>
      </c>
      <c r="T4848" s="20">
        <f>IF((T4847+R4848)&lt;0,0,IF((T4847+R4848)&gt;结论【关键目标】!C$28,结论【关键目标】!C$28,T4847+R4848))</f>
        <v>8.1608751999999996</v>
      </c>
      <c r="U4848" s="19">
        <f>IF((T4847+R4848)&lt;结论【关键目标】!$C$28,0,(发电量计算【计算逻辑页】!R4848+发电量计算【计算逻辑页】!T4847-结论【关键目标】!$C$28))</f>
        <v>0</v>
      </c>
      <c r="V4848" s="5">
        <f t="shared" si="679"/>
        <v>0</v>
      </c>
      <c r="W4848" s="5">
        <f t="shared" si="680"/>
        <v>0</v>
      </c>
      <c r="X4848" s="5">
        <f t="shared" si="683"/>
        <v>0</v>
      </c>
    </row>
    <row r="4849" spans="1:24" x14ac:dyDescent="0.15">
      <c r="A4849" s="7">
        <v>4848</v>
      </c>
      <c r="B4849" s="7">
        <v>7</v>
      </c>
      <c r="C4849" s="7">
        <v>21</v>
      </c>
      <c r="D4849" s="7">
        <v>24</v>
      </c>
      <c r="E4849" s="7">
        <v>202</v>
      </c>
      <c r="F4849" s="7">
        <v>24.5</v>
      </c>
      <c r="G4849" s="7">
        <v>0</v>
      </c>
      <c r="H4849" s="7">
        <f t="shared" si="675"/>
        <v>5</v>
      </c>
      <c r="I4849" s="16">
        <f t="shared" si="676"/>
        <v>45128</v>
      </c>
      <c r="J4849" s="17">
        <v>0.2407</v>
      </c>
      <c r="K4849" s="18">
        <f>G4849*结论【关键目标】!C$27*0.7735*0.001</f>
        <v>0</v>
      </c>
      <c r="L4849" s="5">
        <v>0</v>
      </c>
      <c r="M4849" s="5">
        <f>ABS(IF(L4849&lt;=0,L4849/耗电量关键数据!$B$6/1000,L4849/耗电量关键数据!$B$5/1000))</f>
        <v>0</v>
      </c>
      <c r="N4849" s="5">
        <f>电气设备逐时使用率计算!H4825</f>
        <v>1.1688450000000001</v>
      </c>
      <c r="O4849" s="5">
        <f>灯光逐时使用率计算!H4825</f>
        <v>0.37403039999999999</v>
      </c>
      <c r="P4849" s="19">
        <f t="shared" si="677"/>
        <v>1.5428754000000002</v>
      </c>
      <c r="Q4849" s="19">
        <f t="shared" si="681"/>
        <v>0</v>
      </c>
      <c r="R4849" s="20">
        <f t="shared" si="678"/>
        <v>0</v>
      </c>
      <c r="S4849" s="20">
        <f t="shared" si="682"/>
        <v>0</v>
      </c>
      <c r="T4849" s="20">
        <f>IF((T4848+R4849)&lt;0,0,IF((T4848+R4849)&gt;结论【关键目标】!C$28,结论【关键目标】!C$28,T4848+R4849))</f>
        <v>8.1608751999999996</v>
      </c>
      <c r="U4849" s="19">
        <f>IF((T4848+R4849)&lt;结论【关键目标】!$C$28,0,(发电量计算【计算逻辑页】!R4849+发电量计算【计算逻辑页】!T4848-结论【关键目标】!$C$28))</f>
        <v>0</v>
      </c>
      <c r="V4849" s="5">
        <f t="shared" si="679"/>
        <v>0</v>
      </c>
      <c r="W4849" s="5">
        <f t="shared" si="680"/>
        <v>0</v>
      </c>
      <c r="X4849" s="5">
        <f t="shared" si="683"/>
        <v>0</v>
      </c>
    </row>
    <row r="4850" spans="1:24" x14ac:dyDescent="0.15">
      <c r="A4850" s="7">
        <v>4849</v>
      </c>
      <c r="B4850" s="7">
        <v>7</v>
      </c>
      <c r="C4850" s="7">
        <v>22</v>
      </c>
      <c r="D4850" s="7">
        <v>1</v>
      </c>
      <c r="E4850" s="7">
        <v>203</v>
      </c>
      <c r="F4850" s="7">
        <v>22</v>
      </c>
      <c r="G4850" s="7">
        <v>0</v>
      </c>
      <c r="H4850" s="7">
        <f t="shared" si="675"/>
        <v>6</v>
      </c>
      <c r="I4850" s="16">
        <f t="shared" si="676"/>
        <v>45129</v>
      </c>
      <c r="J4850" s="17">
        <v>0.2407</v>
      </c>
      <c r="K4850" s="18">
        <f>G4850*结论【关键目标】!C$27*0.7735*0.001</f>
        <v>0</v>
      </c>
      <c r="L4850" s="5">
        <v>0</v>
      </c>
      <c r="M4850" s="5">
        <f>ABS(IF(L4850&lt;=0,L4850/耗电量关键数据!$B$6/1000,L4850/耗电量关键数据!$B$5/1000))</f>
        <v>0</v>
      </c>
      <c r="N4850" s="19">
        <f>耗电量关键数据!$B$14</f>
        <v>1.1688450000000001</v>
      </c>
      <c r="O4850" s="19">
        <f>耗电量关键数据!$B$15</f>
        <v>0.37403039999999999</v>
      </c>
      <c r="P4850" s="19">
        <f t="shared" si="677"/>
        <v>1.5428754000000002</v>
      </c>
      <c r="Q4850" s="19">
        <f t="shared" si="681"/>
        <v>0</v>
      </c>
      <c r="R4850" s="20">
        <f t="shared" si="678"/>
        <v>0</v>
      </c>
      <c r="S4850" s="20">
        <f t="shared" si="682"/>
        <v>0</v>
      </c>
      <c r="T4850" s="20">
        <f>IF((T4849+R4850)&lt;0,0,IF((T4849+R4850)&gt;结论【关键目标】!C$28,结论【关键目标】!C$28,T4849+R4850))</f>
        <v>8.1608751999999996</v>
      </c>
      <c r="U4850" s="19">
        <f>IF((T4849+R4850)&lt;结论【关键目标】!$C$28,0,(发电量计算【计算逻辑页】!R4850+发电量计算【计算逻辑页】!T4849-结论【关键目标】!$C$28))</f>
        <v>0</v>
      </c>
      <c r="V4850" s="5">
        <f t="shared" si="679"/>
        <v>0</v>
      </c>
      <c r="W4850" s="5">
        <f t="shared" si="680"/>
        <v>0</v>
      </c>
      <c r="X4850" s="5">
        <f t="shared" si="683"/>
        <v>0</v>
      </c>
    </row>
    <row r="4851" spans="1:24" x14ac:dyDescent="0.15">
      <c r="A4851" s="7">
        <v>4850</v>
      </c>
      <c r="B4851" s="7">
        <v>7</v>
      </c>
      <c r="C4851" s="7">
        <v>22</v>
      </c>
      <c r="D4851" s="7">
        <v>2</v>
      </c>
      <c r="E4851" s="7">
        <v>203</v>
      </c>
      <c r="F4851" s="7">
        <v>22</v>
      </c>
      <c r="G4851" s="7">
        <v>0</v>
      </c>
      <c r="H4851" s="7">
        <f t="shared" si="675"/>
        <v>6</v>
      </c>
      <c r="I4851" s="16">
        <f t="shared" si="676"/>
        <v>45129</v>
      </c>
      <c r="J4851" s="17">
        <v>0.2407</v>
      </c>
      <c r="K4851" s="18">
        <f>G4851*结论【关键目标】!C$27*0.7735*0.001</f>
        <v>0</v>
      </c>
      <c r="L4851" s="5">
        <v>0</v>
      </c>
      <c r="M4851" s="5">
        <f>ABS(IF(L4851&lt;=0,L4851/耗电量关键数据!$B$6/1000,L4851/耗电量关键数据!$B$5/1000))</f>
        <v>0</v>
      </c>
      <c r="N4851" s="19">
        <f>耗电量关键数据!$B$14</f>
        <v>1.1688450000000001</v>
      </c>
      <c r="O4851" s="19">
        <f>耗电量关键数据!$B$15</f>
        <v>0.37403039999999999</v>
      </c>
      <c r="P4851" s="19">
        <f t="shared" si="677"/>
        <v>1.5428754000000002</v>
      </c>
      <c r="Q4851" s="19">
        <f t="shared" si="681"/>
        <v>0</v>
      </c>
      <c r="R4851" s="20">
        <f t="shared" si="678"/>
        <v>0</v>
      </c>
      <c r="S4851" s="20">
        <f t="shared" si="682"/>
        <v>0</v>
      </c>
      <c r="T4851" s="20">
        <f>IF((T4850+R4851)&lt;0,0,IF((T4850+R4851)&gt;结论【关键目标】!C$28,结论【关键目标】!C$28,T4850+R4851))</f>
        <v>8.1608751999999996</v>
      </c>
      <c r="U4851" s="19">
        <f>IF((T4850+R4851)&lt;结论【关键目标】!$C$28,0,(发电量计算【计算逻辑页】!R4851+发电量计算【计算逻辑页】!T4850-结论【关键目标】!$C$28))</f>
        <v>0</v>
      </c>
      <c r="V4851" s="5">
        <f t="shared" si="679"/>
        <v>0</v>
      </c>
      <c r="W4851" s="5">
        <f t="shared" si="680"/>
        <v>0</v>
      </c>
      <c r="X4851" s="5">
        <f t="shared" si="683"/>
        <v>0</v>
      </c>
    </row>
    <row r="4852" spans="1:24" x14ac:dyDescent="0.15">
      <c r="A4852" s="7">
        <v>4851</v>
      </c>
      <c r="B4852" s="7">
        <v>7</v>
      </c>
      <c r="C4852" s="7">
        <v>22</v>
      </c>
      <c r="D4852" s="7">
        <v>3</v>
      </c>
      <c r="E4852" s="7">
        <v>203</v>
      </c>
      <c r="F4852" s="7">
        <v>22.5</v>
      </c>
      <c r="G4852" s="7">
        <v>0</v>
      </c>
      <c r="H4852" s="7">
        <f t="shared" si="675"/>
        <v>6</v>
      </c>
      <c r="I4852" s="16">
        <f t="shared" si="676"/>
        <v>45129</v>
      </c>
      <c r="J4852" s="17">
        <v>0.2407</v>
      </c>
      <c r="K4852" s="18">
        <f>G4852*结论【关键目标】!C$27*0.7735*0.001</f>
        <v>0</v>
      </c>
      <c r="L4852" s="5">
        <v>0</v>
      </c>
      <c r="M4852" s="5">
        <f>ABS(IF(L4852&lt;=0,L4852/耗电量关键数据!$B$6/1000,L4852/耗电量关键数据!$B$5/1000))</f>
        <v>0</v>
      </c>
      <c r="N4852" s="19">
        <f>耗电量关键数据!$B$14</f>
        <v>1.1688450000000001</v>
      </c>
      <c r="O4852" s="19">
        <f>耗电量关键数据!$B$15</f>
        <v>0.37403039999999999</v>
      </c>
      <c r="P4852" s="19">
        <f t="shared" si="677"/>
        <v>1.5428754000000002</v>
      </c>
      <c r="Q4852" s="19">
        <f t="shared" si="681"/>
        <v>0</v>
      </c>
      <c r="R4852" s="20">
        <f t="shared" si="678"/>
        <v>0</v>
      </c>
      <c r="S4852" s="20">
        <f t="shared" si="682"/>
        <v>0</v>
      </c>
      <c r="T4852" s="20">
        <f>IF((T4851+R4852)&lt;0,0,IF((T4851+R4852)&gt;结论【关键目标】!C$28,结论【关键目标】!C$28,T4851+R4852))</f>
        <v>8.1608751999999996</v>
      </c>
      <c r="U4852" s="19">
        <f>IF((T4851+R4852)&lt;结论【关键目标】!$C$28,0,(发电量计算【计算逻辑页】!R4852+发电量计算【计算逻辑页】!T4851-结论【关键目标】!$C$28))</f>
        <v>0</v>
      </c>
      <c r="V4852" s="5">
        <f t="shared" si="679"/>
        <v>0</v>
      </c>
      <c r="W4852" s="5">
        <f t="shared" si="680"/>
        <v>0</v>
      </c>
      <c r="X4852" s="5">
        <f t="shared" si="683"/>
        <v>0</v>
      </c>
    </row>
    <row r="4853" spans="1:24" x14ac:dyDescent="0.15">
      <c r="A4853" s="7">
        <v>4852</v>
      </c>
      <c r="B4853" s="7">
        <v>7</v>
      </c>
      <c r="C4853" s="7">
        <v>22</v>
      </c>
      <c r="D4853" s="7">
        <v>4</v>
      </c>
      <c r="E4853" s="7">
        <v>203</v>
      </c>
      <c r="F4853" s="7">
        <v>22</v>
      </c>
      <c r="G4853" s="7">
        <v>0</v>
      </c>
      <c r="H4853" s="7">
        <f t="shared" si="675"/>
        <v>6</v>
      </c>
      <c r="I4853" s="16">
        <f t="shared" si="676"/>
        <v>45129</v>
      </c>
      <c r="J4853" s="17">
        <v>0.2407</v>
      </c>
      <c r="K4853" s="18">
        <f>G4853*结论【关键目标】!C$27*0.7735*0.001</f>
        <v>0</v>
      </c>
      <c r="L4853" s="5">
        <v>0</v>
      </c>
      <c r="M4853" s="5">
        <f>ABS(IF(L4853&lt;=0,L4853/耗电量关键数据!$B$6/1000,L4853/耗电量关键数据!$B$5/1000))</f>
        <v>0</v>
      </c>
      <c r="N4853" s="19">
        <f>耗电量关键数据!$B$14</f>
        <v>1.1688450000000001</v>
      </c>
      <c r="O4853" s="19">
        <f>耗电量关键数据!$B$15</f>
        <v>0.37403039999999999</v>
      </c>
      <c r="P4853" s="19">
        <f t="shared" si="677"/>
        <v>1.5428754000000002</v>
      </c>
      <c r="Q4853" s="19">
        <f t="shared" si="681"/>
        <v>0</v>
      </c>
      <c r="R4853" s="20">
        <f t="shared" si="678"/>
        <v>0</v>
      </c>
      <c r="S4853" s="20">
        <f t="shared" si="682"/>
        <v>0</v>
      </c>
      <c r="T4853" s="20">
        <f>IF((T4852+R4853)&lt;0,0,IF((T4852+R4853)&gt;结论【关键目标】!C$28,结论【关键目标】!C$28,T4852+R4853))</f>
        <v>8.1608751999999996</v>
      </c>
      <c r="U4853" s="19">
        <f>IF((T4852+R4853)&lt;结论【关键目标】!$C$28,0,(发电量计算【计算逻辑页】!R4853+发电量计算【计算逻辑页】!T4852-结论【关键目标】!$C$28))</f>
        <v>0</v>
      </c>
      <c r="V4853" s="5">
        <f t="shared" si="679"/>
        <v>0</v>
      </c>
      <c r="W4853" s="5">
        <f t="shared" si="680"/>
        <v>0</v>
      </c>
      <c r="X4853" s="5">
        <f t="shared" si="683"/>
        <v>0</v>
      </c>
    </row>
    <row r="4854" spans="1:24" x14ac:dyDescent="0.15">
      <c r="A4854" s="7">
        <v>4853</v>
      </c>
      <c r="B4854" s="7">
        <v>7</v>
      </c>
      <c r="C4854" s="7">
        <v>22</v>
      </c>
      <c r="D4854" s="7">
        <v>5</v>
      </c>
      <c r="E4854" s="7">
        <v>203</v>
      </c>
      <c r="F4854" s="7">
        <v>22</v>
      </c>
      <c r="G4854" s="7">
        <v>1.3</v>
      </c>
      <c r="H4854" s="7">
        <f t="shared" si="675"/>
        <v>6</v>
      </c>
      <c r="I4854" s="16">
        <f t="shared" si="676"/>
        <v>45129</v>
      </c>
      <c r="J4854" s="17">
        <v>0.2407</v>
      </c>
      <c r="K4854" s="18">
        <f>G4854*结论【关键目标】!C$27*0.7735*0.001</f>
        <v>0.120666</v>
      </c>
      <c r="L4854" s="5">
        <v>0</v>
      </c>
      <c r="M4854" s="5">
        <f>ABS(IF(L4854&lt;=0,L4854/耗电量关键数据!$B$6/1000,L4854/耗电量关键数据!$B$5/1000))</f>
        <v>0</v>
      </c>
      <c r="N4854" s="19">
        <f>耗电量关键数据!$B$14</f>
        <v>1.1688450000000001</v>
      </c>
      <c r="O4854" s="19">
        <f>耗电量关键数据!$B$15</f>
        <v>0.37403039999999999</v>
      </c>
      <c r="P4854" s="19">
        <f t="shared" si="677"/>
        <v>1.5428754000000002</v>
      </c>
      <c r="Q4854" s="19">
        <f t="shared" si="681"/>
        <v>0</v>
      </c>
      <c r="R4854" s="20">
        <f t="shared" si="678"/>
        <v>0.120666</v>
      </c>
      <c r="S4854" s="20">
        <f t="shared" si="682"/>
        <v>0</v>
      </c>
      <c r="T4854" s="20">
        <f>IF((T4853+R4854)&lt;0,0,IF((T4853+R4854)&gt;结论【关键目标】!C$28,结论【关键目标】!C$28,T4853+R4854))</f>
        <v>8.2815411999999995</v>
      </c>
      <c r="U4854" s="19">
        <f>IF((T4853+R4854)&lt;结论【关键目标】!$C$28,0,(发电量计算【计算逻辑页】!R4854+发电量计算【计算逻辑页】!T4853-结论【关键目标】!$C$28))</f>
        <v>0</v>
      </c>
      <c r="V4854" s="5">
        <f t="shared" si="679"/>
        <v>0</v>
      </c>
      <c r="W4854" s="5">
        <f t="shared" si="680"/>
        <v>2.9044306199999998E-2</v>
      </c>
      <c r="X4854" s="5">
        <f t="shared" si="683"/>
        <v>0</v>
      </c>
    </row>
    <row r="4855" spans="1:24" x14ac:dyDescent="0.15">
      <c r="A4855" s="7">
        <v>4854</v>
      </c>
      <c r="B4855" s="7">
        <v>7</v>
      </c>
      <c r="C4855" s="7">
        <v>22</v>
      </c>
      <c r="D4855" s="7">
        <v>6</v>
      </c>
      <c r="E4855" s="7">
        <v>203</v>
      </c>
      <c r="F4855" s="7">
        <v>22.4</v>
      </c>
      <c r="G4855" s="7">
        <v>104.9</v>
      </c>
      <c r="H4855" s="7">
        <f t="shared" si="675"/>
        <v>6</v>
      </c>
      <c r="I4855" s="16">
        <f t="shared" si="676"/>
        <v>45129</v>
      </c>
      <c r="J4855" s="17">
        <v>0.2407</v>
      </c>
      <c r="K4855" s="18">
        <f>G4855*结论【关键目标】!C$27*0.7735*0.001</f>
        <v>9.7368179999999995</v>
      </c>
      <c r="L4855" s="5">
        <v>0</v>
      </c>
      <c r="M4855" s="5">
        <f>ABS(IF(L4855&lt;=0,L4855/耗电量关键数据!$B$6/1000,L4855/耗电量关键数据!$B$5/1000))</f>
        <v>0</v>
      </c>
      <c r="N4855" s="19">
        <f>耗电量关键数据!$B$14</f>
        <v>1.1688450000000001</v>
      </c>
      <c r="O4855" s="19">
        <f>耗电量关键数据!$B$15</f>
        <v>0.37403039999999999</v>
      </c>
      <c r="P4855" s="19">
        <f t="shared" si="677"/>
        <v>1.5428754000000002</v>
      </c>
      <c r="Q4855" s="19">
        <f t="shared" si="681"/>
        <v>0</v>
      </c>
      <c r="R4855" s="20">
        <f t="shared" si="678"/>
        <v>9.7368179999999995</v>
      </c>
      <c r="S4855" s="20">
        <f t="shared" si="682"/>
        <v>0</v>
      </c>
      <c r="T4855" s="20">
        <f>IF((T4854+R4855)&lt;0,0,IF((T4854+R4855)&gt;结论【关键目标】!C$28,结论【关键目标】!C$28,T4854+R4855))</f>
        <v>18.018359199999999</v>
      </c>
      <c r="U4855" s="19">
        <f>IF((T4854+R4855)&lt;结论【关键目标】!$C$28,0,(发电量计算【计算逻辑页】!R4855+发电量计算【计算逻辑页】!T4854-结论【关键目标】!$C$28))</f>
        <v>0</v>
      </c>
      <c r="V4855" s="5">
        <f t="shared" si="679"/>
        <v>0</v>
      </c>
      <c r="W4855" s="5">
        <f t="shared" si="680"/>
        <v>0.37137010878000004</v>
      </c>
      <c r="X4855" s="5">
        <f t="shared" si="683"/>
        <v>0</v>
      </c>
    </row>
    <row r="4856" spans="1:24" x14ac:dyDescent="0.15">
      <c r="A4856" s="7">
        <v>4855</v>
      </c>
      <c r="B4856" s="7">
        <v>7</v>
      </c>
      <c r="C4856" s="7">
        <v>22</v>
      </c>
      <c r="D4856" s="7">
        <v>7</v>
      </c>
      <c r="E4856" s="7">
        <v>203</v>
      </c>
      <c r="F4856" s="7">
        <v>22</v>
      </c>
      <c r="G4856" s="7">
        <v>187.5</v>
      </c>
      <c r="H4856" s="7">
        <f t="shared" si="675"/>
        <v>6</v>
      </c>
      <c r="I4856" s="16">
        <f t="shared" si="676"/>
        <v>45129</v>
      </c>
      <c r="J4856" s="17">
        <v>0.2407</v>
      </c>
      <c r="K4856" s="18">
        <f>G4856*结论【关键目标】!C$27*0.7735*0.001</f>
        <v>17.403749999999999</v>
      </c>
      <c r="L4856" s="5">
        <v>0</v>
      </c>
      <c r="M4856" s="5">
        <f>ABS(IF(L4856&lt;=0,L4856/耗电量关键数据!$B$6/1000,L4856/耗电量关键数据!$B$5/1000))</f>
        <v>0</v>
      </c>
      <c r="N4856" s="19">
        <f>耗电量关键数据!$B$14</f>
        <v>1.1688450000000001</v>
      </c>
      <c r="O4856" s="19">
        <f>耗电量关键数据!$B$15</f>
        <v>0.37403039999999999</v>
      </c>
      <c r="P4856" s="19">
        <f t="shared" si="677"/>
        <v>1.5428754000000002</v>
      </c>
      <c r="Q4856" s="19">
        <f t="shared" si="681"/>
        <v>0</v>
      </c>
      <c r="R4856" s="20">
        <f t="shared" si="678"/>
        <v>17.403749999999999</v>
      </c>
      <c r="S4856" s="20">
        <f t="shared" si="682"/>
        <v>0</v>
      </c>
      <c r="T4856" s="20">
        <f>IF((T4855+R4856)&lt;0,0,IF((T4855+R4856)&gt;结论【关键目标】!C$28,结论【关键目标】!C$28,T4855+R4856))</f>
        <v>22</v>
      </c>
      <c r="U4856" s="19">
        <f>IF((T4855+R4856)&lt;结论【关键目标】!$C$28,0,(发电量计算【计算逻辑页】!R4856+发电量计算【计算逻辑页】!T4855-结论【关键目标】!$C$28))</f>
        <v>13.422109199999994</v>
      </c>
      <c r="V4856" s="5">
        <f t="shared" si="679"/>
        <v>0</v>
      </c>
      <c r="W4856" s="5">
        <f t="shared" si="680"/>
        <v>0.37137010878000004</v>
      </c>
      <c r="X4856" s="5">
        <f t="shared" si="683"/>
        <v>0</v>
      </c>
    </row>
    <row r="4857" spans="1:24" x14ac:dyDescent="0.15">
      <c r="A4857" s="7">
        <v>4856</v>
      </c>
      <c r="B4857" s="7">
        <v>7</v>
      </c>
      <c r="C4857" s="7">
        <v>22</v>
      </c>
      <c r="D4857" s="7">
        <v>8</v>
      </c>
      <c r="E4857" s="7">
        <v>203</v>
      </c>
      <c r="F4857" s="7">
        <v>23</v>
      </c>
      <c r="G4857" s="7">
        <v>267.60000000000002</v>
      </c>
      <c r="H4857" s="7">
        <f t="shared" si="675"/>
        <v>6</v>
      </c>
      <c r="I4857" s="16">
        <f t="shared" si="676"/>
        <v>45129</v>
      </c>
      <c r="J4857" s="17">
        <v>0.70809999999999995</v>
      </c>
      <c r="K4857" s="18">
        <f>G4857*结论【关键目标】!C$27*0.7735*0.001</f>
        <v>24.838632</v>
      </c>
      <c r="L4857" s="5">
        <v>0</v>
      </c>
      <c r="M4857" s="5">
        <f>ABS(IF(L4857&lt;=0,L4857/耗电量关键数据!$B$6/1000,L4857/耗电量关键数据!$B$5/1000))</f>
        <v>0</v>
      </c>
      <c r="N4857" s="19">
        <f>耗电量关键数据!$B$14</f>
        <v>1.1688450000000001</v>
      </c>
      <c r="O4857" s="19">
        <f>耗电量关键数据!$B$15</f>
        <v>0.37403039999999999</v>
      </c>
      <c r="P4857" s="19">
        <f t="shared" si="677"/>
        <v>1.5428754000000002</v>
      </c>
      <c r="Q4857" s="19">
        <f t="shared" si="681"/>
        <v>0</v>
      </c>
      <c r="R4857" s="20">
        <f t="shared" si="678"/>
        <v>24.838632</v>
      </c>
      <c r="S4857" s="20">
        <f t="shared" si="682"/>
        <v>0</v>
      </c>
      <c r="T4857" s="20">
        <f>IF((T4856+R4857)&lt;0,0,IF((T4856+R4857)&gt;结论【关键目标】!C$28,结论【关键目标】!C$28,T4856+R4857))</f>
        <v>22</v>
      </c>
      <c r="U4857" s="19">
        <f>IF((T4856+R4857)&lt;结论【关键目标】!$C$28,0,(发电量计算【计算逻辑页】!R4857+发电量计算【计算逻辑页】!T4856-结论【关键目标】!$C$28))</f>
        <v>24.838632000000004</v>
      </c>
      <c r="V4857" s="5">
        <f t="shared" si="679"/>
        <v>8.6935212000000011</v>
      </c>
      <c r="W4857" s="5">
        <f t="shared" si="680"/>
        <v>1.0925100707400002</v>
      </c>
      <c r="X4857" s="5">
        <f t="shared" si="683"/>
        <v>0</v>
      </c>
    </row>
    <row r="4858" spans="1:24" x14ac:dyDescent="0.15">
      <c r="A4858" s="7">
        <v>4857</v>
      </c>
      <c r="B4858" s="7">
        <v>7</v>
      </c>
      <c r="C4858" s="7">
        <v>22</v>
      </c>
      <c r="D4858" s="7">
        <v>9</v>
      </c>
      <c r="E4858" s="7">
        <v>203</v>
      </c>
      <c r="F4858" s="7">
        <v>23.9</v>
      </c>
      <c r="G4858" s="7">
        <v>427.8</v>
      </c>
      <c r="H4858" s="7">
        <f t="shared" si="675"/>
        <v>6</v>
      </c>
      <c r="I4858" s="16">
        <f t="shared" si="676"/>
        <v>45129</v>
      </c>
      <c r="J4858" s="17">
        <v>0.70809999999999995</v>
      </c>
      <c r="K4858" s="18">
        <f>G4858*结论【关键目标】!C$27*0.7735*0.001</f>
        <v>39.708396</v>
      </c>
      <c r="L4858" s="5">
        <v>0</v>
      </c>
      <c r="M4858" s="5">
        <f>ABS(IF(L4858&lt;=0,L4858/耗电量关键数据!$B$6/1000,L4858/耗电量关键数据!$B$5/1000))</f>
        <v>0</v>
      </c>
      <c r="N4858" s="19">
        <f>耗电量关键数据!$B$14</f>
        <v>1.1688450000000001</v>
      </c>
      <c r="O4858" s="19">
        <f>耗电量关键数据!$B$15</f>
        <v>0.37403039999999999</v>
      </c>
      <c r="P4858" s="19">
        <f t="shared" si="677"/>
        <v>1.5428754000000002</v>
      </c>
      <c r="Q4858" s="19">
        <f t="shared" si="681"/>
        <v>0</v>
      </c>
      <c r="R4858" s="20">
        <f t="shared" si="678"/>
        <v>39.708396</v>
      </c>
      <c r="S4858" s="20">
        <f t="shared" si="682"/>
        <v>0</v>
      </c>
      <c r="T4858" s="20">
        <f>IF((T4857+R4858)&lt;0,0,IF((T4857+R4858)&gt;结论【关键目标】!C$28,结论【关键目标】!C$28,T4857+R4858))</f>
        <v>22</v>
      </c>
      <c r="U4858" s="19">
        <f>IF((T4857+R4858)&lt;结论【关键目标】!$C$28,0,(发电量计算【计算逻辑页】!R4858+发电量计算【计算逻辑页】!T4857-结论【关键目标】!$C$28))</f>
        <v>39.708396</v>
      </c>
      <c r="V4858" s="5">
        <f t="shared" si="679"/>
        <v>13.8979386</v>
      </c>
      <c r="W4858" s="5">
        <f t="shared" si="680"/>
        <v>1.0925100707400002</v>
      </c>
      <c r="X4858" s="5">
        <f t="shared" si="683"/>
        <v>0</v>
      </c>
    </row>
    <row r="4859" spans="1:24" x14ac:dyDescent="0.15">
      <c r="A4859" s="7">
        <v>4858</v>
      </c>
      <c r="B4859" s="7">
        <v>7</v>
      </c>
      <c r="C4859" s="7">
        <v>22</v>
      </c>
      <c r="D4859" s="7">
        <v>10</v>
      </c>
      <c r="E4859" s="7">
        <v>203</v>
      </c>
      <c r="F4859" s="7">
        <v>26</v>
      </c>
      <c r="G4859" s="7">
        <v>556.79999999999995</v>
      </c>
      <c r="H4859" s="7">
        <f t="shared" si="675"/>
        <v>6</v>
      </c>
      <c r="I4859" s="16">
        <f t="shared" si="676"/>
        <v>45129</v>
      </c>
      <c r="J4859" s="17">
        <v>0.70809999999999995</v>
      </c>
      <c r="K4859" s="18">
        <f>G4859*结论【关键目标】!C$27*0.7735*0.001</f>
        <v>51.682175999999998</v>
      </c>
      <c r="L4859" s="5">
        <v>0</v>
      </c>
      <c r="M4859" s="5">
        <f>ABS(IF(L4859&lt;=0,L4859/耗电量关键数据!$B$6/1000,L4859/耗电量关键数据!$B$5/1000))</f>
        <v>0</v>
      </c>
      <c r="N4859" s="19">
        <f>耗电量关键数据!$B$14</f>
        <v>1.1688450000000001</v>
      </c>
      <c r="O4859" s="19">
        <f>耗电量关键数据!$B$15</f>
        <v>0.37403039999999999</v>
      </c>
      <c r="P4859" s="19">
        <f t="shared" si="677"/>
        <v>1.5428754000000002</v>
      </c>
      <c r="Q4859" s="19">
        <f t="shared" si="681"/>
        <v>0</v>
      </c>
      <c r="R4859" s="20">
        <f t="shared" si="678"/>
        <v>51.682175999999998</v>
      </c>
      <c r="S4859" s="20">
        <f t="shared" si="682"/>
        <v>0</v>
      </c>
      <c r="T4859" s="20">
        <f>IF((T4858+R4859)&lt;0,0,IF((T4858+R4859)&gt;结论【关键目标】!C$28,结论【关键目标】!C$28,T4858+R4859))</f>
        <v>22</v>
      </c>
      <c r="U4859" s="19">
        <f>IF((T4858+R4859)&lt;结论【关键目标】!$C$28,0,(发电量计算【计算逻辑页】!R4859+发电量计算【计算逻辑页】!T4858-结论【关键目标】!$C$28))</f>
        <v>51.682175999999998</v>
      </c>
      <c r="V4859" s="5">
        <f t="shared" si="679"/>
        <v>18.088761599999998</v>
      </c>
      <c r="W4859" s="5">
        <f t="shared" si="680"/>
        <v>1.0925100707400002</v>
      </c>
      <c r="X4859" s="5">
        <f t="shared" si="683"/>
        <v>0</v>
      </c>
    </row>
    <row r="4860" spans="1:24" x14ac:dyDescent="0.15">
      <c r="A4860" s="7">
        <v>4859</v>
      </c>
      <c r="B4860" s="7">
        <v>7</v>
      </c>
      <c r="C4860" s="7">
        <v>22</v>
      </c>
      <c r="D4860" s="7">
        <v>11</v>
      </c>
      <c r="E4860" s="7">
        <v>203</v>
      </c>
      <c r="F4860" s="7">
        <v>27</v>
      </c>
      <c r="G4860" s="7">
        <v>639.1</v>
      </c>
      <c r="H4860" s="7">
        <f t="shared" si="675"/>
        <v>6</v>
      </c>
      <c r="I4860" s="16">
        <f t="shared" si="676"/>
        <v>45129</v>
      </c>
      <c r="J4860" s="24">
        <v>1.3551</v>
      </c>
      <c r="K4860" s="18">
        <f>G4860*结论【关键目标】!C$27*0.7735*0.001</f>
        <v>59.321261999999997</v>
      </c>
      <c r="L4860" s="5">
        <v>0</v>
      </c>
      <c r="M4860" s="5">
        <f>ABS(IF(L4860&lt;=0,L4860/耗电量关键数据!$B$6/1000,L4860/耗电量关键数据!$B$5/1000))</f>
        <v>0</v>
      </c>
      <c r="N4860" s="19">
        <f>耗电量关键数据!$B$14</f>
        <v>1.1688450000000001</v>
      </c>
      <c r="O4860" s="19">
        <f>耗电量关键数据!$B$15</f>
        <v>0.37403039999999999</v>
      </c>
      <c r="P4860" s="19">
        <f t="shared" si="677"/>
        <v>1.5428754000000002</v>
      </c>
      <c r="Q4860" s="19">
        <f t="shared" si="681"/>
        <v>1.5428754000000002</v>
      </c>
      <c r="R4860" s="20">
        <f t="shared" si="678"/>
        <v>57.778386599999997</v>
      </c>
      <c r="S4860" s="20">
        <f t="shared" si="682"/>
        <v>0</v>
      </c>
      <c r="T4860" s="20">
        <f>IF((T4859+R4860)&lt;0,0,IF((T4859+R4860)&gt;结论【关键目标】!C$28,结论【关键目标】!C$28,T4859+R4860))</f>
        <v>22</v>
      </c>
      <c r="U4860" s="19">
        <f>IF((T4859+R4860)&lt;结论【关键目标】!$C$28,0,(发电量计算【计算逻辑页】!R4860+发电量计算【计算逻辑页】!T4859-结论【关键目标】!$C$28))</f>
        <v>57.778386600000005</v>
      </c>
      <c r="V4860" s="5">
        <f t="shared" si="679"/>
        <v>20.222435310000002</v>
      </c>
      <c r="W4860" s="5">
        <f t="shared" si="680"/>
        <v>2.0907504545400002</v>
      </c>
      <c r="X4860" s="5">
        <f t="shared" si="683"/>
        <v>0</v>
      </c>
    </row>
    <row r="4861" spans="1:24" x14ac:dyDescent="0.15">
      <c r="A4861" s="7">
        <v>4860</v>
      </c>
      <c r="B4861" s="7">
        <v>7</v>
      </c>
      <c r="C4861" s="7">
        <v>22</v>
      </c>
      <c r="D4861" s="7">
        <v>12</v>
      </c>
      <c r="E4861" s="7">
        <v>203</v>
      </c>
      <c r="F4861" s="7">
        <v>26.8</v>
      </c>
      <c r="G4861" s="7">
        <v>647.4</v>
      </c>
      <c r="H4861" s="7">
        <f t="shared" si="675"/>
        <v>6</v>
      </c>
      <c r="I4861" s="16">
        <f t="shared" si="676"/>
        <v>45129</v>
      </c>
      <c r="J4861" s="24">
        <v>1.3551</v>
      </c>
      <c r="K4861" s="18">
        <f>G4861*结论【关键目标】!C$27*0.7735*0.001</f>
        <v>60.091667999999999</v>
      </c>
      <c r="L4861" s="5">
        <v>0</v>
      </c>
      <c r="M4861" s="5">
        <f>ABS(IF(L4861&lt;=0,L4861/耗电量关键数据!$B$6/1000,L4861/耗电量关键数据!$B$5/1000))</f>
        <v>0</v>
      </c>
      <c r="N4861" s="19">
        <f>耗电量关键数据!$B$14</f>
        <v>1.1688450000000001</v>
      </c>
      <c r="O4861" s="19">
        <f>耗电量关键数据!$B$15</f>
        <v>0.37403039999999999</v>
      </c>
      <c r="P4861" s="19">
        <f t="shared" si="677"/>
        <v>1.5428754000000002</v>
      </c>
      <c r="Q4861" s="19">
        <f t="shared" si="681"/>
        <v>1.5428754000000002</v>
      </c>
      <c r="R4861" s="20">
        <f t="shared" si="678"/>
        <v>58.548792599999999</v>
      </c>
      <c r="S4861" s="20">
        <f t="shared" si="682"/>
        <v>0</v>
      </c>
      <c r="T4861" s="20">
        <f>IF((T4860+R4861)&lt;0,0,IF((T4860+R4861)&gt;结论【关键目标】!C$28,结论【关键目标】!C$28,T4860+R4861))</f>
        <v>22</v>
      </c>
      <c r="U4861" s="19">
        <f>IF((T4860+R4861)&lt;结论【关键目标】!$C$28,0,(发电量计算【计算逻辑页】!R4861+发电量计算【计算逻辑页】!T4860-结论【关键目标】!$C$28))</f>
        <v>58.548792599999999</v>
      </c>
      <c r="V4861" s="5">
        <f t="shared" si="679"/>
        <v>20.492077409999997</v>
      </c>
      <c r="W4861" s="5">
        <f t="shared" si="680"/>
        <v>2.0907504545400002</v>
      </c>
      <c r="X4861" s="5">
        <f t="shared" si="683"/>
        <v>0</v>
      </c>
    </row>
    <row r="4862" spans="1:24" x14ac:dyDescent="0.15">
      <c r="A4862" s="7">
        <v>4861</v>
      </c>
      <c r="B4862" s="7">
        <v>7</v>
      </c>
      <c r="C4862" s="7">
        <v>22</v>
      </c>
      <c r="D4862" s="7">
        <v>13</v>
      </c>
      <c r="E4862" s="7">
        <v>203</v>
      </c>
      <c r="F4862" s="7">
        <v>27.3</v>
      </c>
      <c r="G4862" s="7">
        <v>570.29999999999995</v>
      </c>
      <c r="H4862" s="7">
        <f t="shared" si="675"/>
        <v>6</v>
      </c>
      <c r="I4862" s="16">
        <f t="shared" si="676"/>
        <v>45129</v>
      </c>
      <c r="J4862" s="17">
        <v>1.2267999999999999</v>
      </c>
      <c r="K4862" s="18">
        <f>G4862*结论【关键目标】!C$27*0.7735*0.001</f>
        <v>52.935245999999999</v>
      </c>
      <c r="L4862" s="5">
        <v>0</v>
      </c>
      <c r="M4862" s="5">
        <f>ABS(IF(L4862&lt;=0,L4862/耗电量关键数据!$B$6/1000,L4862/耗电量关键数据!$B$5/1000))</f>
        <v>0</v>
      </c>
      <c r="N4862" s="19">
        <f>耗电量关键数据!$B$14</f>
        <v>1.1688450000000001</v>
      </c>
      <c r="O4862" s="19">
        <f>耗电量关键数据!$B$15</f>
        <v>0.37403039999999999</v>
      </c>
      <c r="P4862" s="19">
        <f t="shared" si="677"/>
        <v>1.5428754000000002</v>
      </c>
      <c r="Q4862" s="19">
        <f t="shared" si="681"/>
        <v>1.5428754000000002</v>
      </c>
      <c r="R4862" s="20">
        <f t="shared" si="678"/>
        <v>51.3923706</v>
      </c>
      <c r="S4862" s="20">
        <f t="shared" si="682"/>
        <v>0</v>
      </c>
      <c r="T4862" s="20">
        <f>IF((T4861+R4862)&lt;0,0,IF((T4861+R4862)&gt;结论【关键目标】!C$28,结论【关键目标】!C$28,T4861+R4862))</f>
        <v>22</v>
      </c>
      <c r="U4862" s="19">
        <f>IF((T4861+R4862)&lt;结论【关键目标】!$C$28,0,(发电量计算【计算逻辑页】!R4862+发电量计算【计算逻辑页】!T4861-结论【关键目标】!$C$28))</f>
        <v>51.392370599999992</v>
      </c>
      <c r="V4862" s="5">
        <f t="shared" si="679"/>
        <v>17.987329709999997</v>
      </c>
      <c r="W4862" s="5">
        <f t="shared" si="680"/>
        <v>1.89279954072</v>
      </c>
      <c r="X4862" s="5">
        <f t="shared" si="683"/>
        <v>0</v>
      </c>
    </row>
    <row r="4863" spans="1:24" x14ac:dyDescent="0.15">
      <c r="A4863" s="7">
        <v>4862</v>
      </c>
      <c r="B4863" s="7">
        <v>7</v>
      </c>
      <c r="C4863" s="7">
        <v>22</v>
      </c>
      <c r="D4863" s="7">
        <v>14</v>
      </c>
      <c r="E4863" s="7">
        <v>203</v>
      </c>
      <c r="F4863" s="7">
        <v>28</v>
      </c>
      <c r="G4863" s="7">
        <v>487.4</v>
      </c>
      <c r="H4863" s="7">
        <f t="shared" si="675"/>
        <v>6</v>
      </c>
      <c r="I4863" s="16">
        <f t="shared" si="676"/>
        <v>45129</v>
      </c>
      <c r="J4863" s="17">
        <v>1.2267999999999999</v>
      </c>
      <c r="K4863" s="18">
        <f>G4863*结论【关键目标】!C$27*0.7735*0.001</f>
        <v>45.240468</v>
      </c>
      <c r="L4863" s="5">
        <v>0</v>
      </c>
      <c r="M4863" s="5">
        <f>ABS(IF(L4863&lt;=0,L4863/耗电量关键数据!$B$6/1000,L4863/耗电量关键数据!$B$5/1000))</f>
        <v>0</v>
      </c>
      <c r="N4863" s="19">
        <f>耗电量关键数据!$B$14</f>
        <v>1.1688450000000001</v>
      </c>
      <c r="O4863" s="19">
        <f>耗电量关键数据!$B$15</f>
        <v>0.37403039999999999</v>
      </c>
      <c r="P4863" s="19">
        <f t="shared" si="677"/>
        <v>1.5428754000000002</v>
      </c>
      <c r="Q4863" s="19">
        <f t="shared" si="681"/>
        <v>1.5428754000000002</v>
      </c>
      <c r="R4863" s="20">
        <f t="shared" si="678"/>
        <v>43.6975926</v>
      </c>
      <c r="S4863" s="20">
        <f t="shared" si="682"/>
        <v>0</v>
      </c>
      <c r="T4863" s="20">
        <f>IF((T4862+R4863)&lt;0,0,IF((T4862+R4863)&gt;结论【关键目标】!C$28,结论【关键目标】!C$28,T4862+R4863))</f>
        <v>22</v>
      </c>
      <c r="U4863" s="19">
        <f>IF((T4862+R4863)&lt;结论【关键目标】!$C$28,0,(发电量计算【计算逻辑页】!R4863+发电量计算【计算逻辑页】!T4862-结论【关键目标】!$C$28))</f>
        <v>43.697592600000007</v>
      </c>
      <c r="V4863" s="5">
        <f t="shared" si="679"/>
        <v>15.294157410000002</v>
      </c>
      <c r="W4863" s="5">
        <f t="shared" si="680"/>
        <v>1.89279954072</v>
      </c>
      <c r="X4863" s="5">
        <f t="shared" si="683"/>
        <v>0</v>
      </c>
    </row>
    <row r="4864" spans="1:24" x14ac:dyDescent="0.15">
      <c r="A4864" s="7">
        <v>4863</v>
      </c>
      <c r="B4864" s="7">
        <v>7</v>
      </c>
      <c r="C4864" s="7">
        <v>22</v>
      </c>
      <c r="D4864" s="7">
        <v>15</v>
      </c>
      <c r="E4864" s="7">
        <v>203</v>
      </c>
      <c r="F4864" s="7">
        <v>29</v>
      </c>
      <c r="G4864" s="7">
        <v>490.6</v>
      </c>
      <c r="H4864" s="7">
        <f t="shared" si="675"/>
        <v>6</v>
      </c>
      <c r="I4864" s="16">
        <f t="shared" si="676"/>
        <v>45129</v>
      </c>
      <c r="J4864" s="17">
        <v>1.2267999999999999</v>
      </c>
      <c r="K4864" s="18">
        <f>G4864*结论【关键目标】!C$27*0.7735*0.001</f>
        <v>45.537492</v>
      </c>
      <c r="L4864" s="5">
        <v>0</v>
      </c>
      <c r="M4864" s="5">
        <f>ABS(IF(L4864&lt;=0,L4864/耗电量关键数据!$B$6/1000,L4864/耗电量关键数据!$B$5/1000))</f>
        <v>0</v>
      </c>
      <c r="N4864" s="19">
        <f>耗电量关键数据!$B$14</f>
        <v>1.1688450000000001</v>
      </c>
      <c r="O4864" s="19">
        <f>耗电量关键数据!$B$15</f>
        <v>0.37403039999999999</v>
      </c>
      <c r="P4864" s="19">
        <f t="shared" si="677"/>
        <v>1.5428754000000002</v>
      </c>
      <c r="Q4864" s="19">
        <f t="shared" si="681"/>
        <v>1.5428754000000002</v>
      </c>
      <c r="R4864" s="20">
        <f t="shared" si="678"/>
        <v>43.994616600000001</v>
      </c>
      <c r="S4864" s="20">
        <f t="shared" si="682"/>
        <v>0</v>
      </c>
      <c r="T4864" s="20">
        <f>IF((T4863+R4864)&lt;0,0,IF((T4863+R4864)&gt;结论【关键目标】!C$28,结论【关键目标】!C$28,T4863+R4864))</f>
        <v>22</v>
      </c>
      <c r="U4864" s="19">
        <f>IF((T4863+R4864)&lt;结论【关键目标】!$C$28,0,(发电量计算【计算逻辑页】!R4864+发电量计算【计算逻辑页】!T4863-结论【关键目标】!$C$28))</f>
        <v>43.994616600000001</v>
      </c>
      <c r="V4864" s="5">
        <f t="shared" si="679"/>
        <v>15.398115809999998</v>
      </c>
      <c r="W4864" s="5">
        <f t="shared" si="680"/>
        <v>1.89279954072</v>
      </c>
      <c r="X4864" s="5">
        <f t="shared" si="683"/>
        <v>0</v>
      </c>
    </row>
    <row r="4865" spans="1:24" x14ac:dyDescent="0.15">
      <c r="A4865" s="7">
        <v>4864</v>
      </c>
      <c r="B4865" s="7">
        <v>7</v>
      </c>
      <c r="C4865" s="7">
        <v>22</v>
      </c>
      <c r="D4865" s="7">
        <v>16</v>
      </c>
      <c r="E4865" s="7">
        <v>203</v>
      </c>
      <c r="F4865" s="7">
        <v>30</v>
      </c>
      <c r="G4865" s="7">
        <v>354.2</v>
      </c>
      <c r="H4865" s="7">
        <f t="shared" si="675"/>
        <v>6</v>
      </c>
      <c r="I4865" s="16">
        <f t="shared" si="676"/>
        <v>45129</v>
      </c>
      <c r="J4865" s="24">
        <v>1.3551</v>
      </c>
      <c r="K4865" s="18">
        <f>G4865*结论【关键目标】!C$27*0.7735*0.001</f>
        <v>32.876843999999998</v>
      </c>
      <c r="L4865" s="5">
        <v>0</v>
      </c>
      <c r="M4865" s="5">
        <f>ABS(IF(L4865&lt;=0,L4865/耗电量关键数据!$B$6/1000,L4865/耗电量关键数据!$B$5/1000))</f>
        <v>0</v>
      </c>
      <c r="N4865" s="19">
        <f>耗电量关键数据!$B$14</f>
        <v>1.1688450000000001</v>
      </c>
      <c r="O4865" s="19">
        <f>耗电量关键数据!$B$15</f>
        <v>0.37403039999999999</v>
      </c>
      <c r="P4865" s="19">
        <f t="shared" si="677"/>
        <v>1.5428754000000002</v>
      </c>
      <c r="Q4865" s="19">
        <f t="shared" si="681"/>
        <v>1.5428754000000002</v>
      </c>
      <c r="R4865" s="20">
        <f t="shared" si="678"/>
        <v>31.333968599999999</v>
      </c>
      <c r="S4865" s="20">
        <f t="shared" si="682"/>
        <v>0</v>
      </c>
      <c r="T4865" s="20">
        <f>IF((T4864+R4865)&lt;0,0,IF((T4864+R4865)&gt;结论【关键目标】!C$28,结论【关键目标】!C$28,T4864+R4865))</f>
        <v>22</v>
      </c>
      <c r="U4865" s="19">
        <f>IF((T4864+R4865)&lt;结论【关键目标】!$C$28,0,(发电量计算【计算逻辑页】!R4865+发电量计算【计算逻辑页】!T4864-结论【关键目标】!$C$28))</f>
        <v>31.333968599999999</v>
      </c>
      <c r="V4865" s="5">
        <f t="shared" si="679"/>
        <v>10.966889009999999</v>
      </c>
      <c r="W4865" s="5">
        <f t="shared" si="680"/>
        <v>2.0907504545400002</v>
      </c>
      <c r="X4865" s="5">
        <f t="shared" si="683"/>
        <v>0</v>
      </c>
    </row>
    <row r="4866" spans="1:24" x14ac:dyDescent="0.15">
      <c r="A4866" s="7">
        <v>4865</v>
      </c>
      <c r="B4866" s="7">
        <v>7</v>
      </c>
      <c r="C4866" s="7">
        <v>22</v>
      </c>
      <c r="D4866" s="7">
        <v>17</v>
      </c>
      <c r="E4866" s="7">
        <v>203</v>
      </c>
      <c r="F4866" s="7">
        <v>30</v>
      </c>
      <c r="G4866" s="7">
        <v>215.6</v>
      </c>
      <c r="H4866" s="7">
        <f t="shared" ref="H4866:H4929" si="684">WEEKDAY(I:I,2)</f>
        <v>6</v>
      </c>
      <c r="I4866" s="16">
        <f t="shared" ref="I4866:I4929" si="685">DATE(2023,B4866,C4866)</f>
        <v>45129</v>
      </c>
      <c r="J4866" s="17">
        <v>0.70809999999999995</v>
      </c>
      <c r="K4866" s="18">
        <f>G4866*结论【关键目标】!C$27*0.7735*0.001</f>
        <v>20.011991999999999</v>
      </c>
      <c r="L4866" s="5">
        <v>0</v>
      </c>
      <c r="M4866" s="5">
        <f>ABS(IF(L4866&lt;=0,L4866/耗电量关键数据!$B$6/1000,L4866/耗电量关键数据!$B$5/1000))</f>
        <v>0</v>
      </c>
      <c r="N4866" s="19">
        <f>耗电量关键数据!$B$14</f>
        <v>1.1688450000000001</v>
      </c>
      <c r="O4866" s="19">
        <f>耗电量关键数据!$B$15</f>
        <v>0.37403039999999999</v>
      </c>
      <c r="P4866" s="19">
        <f t="shared" ref="P4866:P4929" si="686">M4866+N4866+O4866</f>
        <v>1.5428754000000002</v>
      </c>
      <c r="Q4866" s="19">
        <f t="shared" si="681"/>
        <v>0</v>
      </c>
      <c r="R4866" s="20">
        <f t="shared" ref="R4866:R4929" si="687">K4866-Q4866</f>
        <v>20.011991999999999</v>
      </c>
      <c r="S4866" s="20">
        <f t="shared" si="682"/>
        <v>0</v>
      </c>
      <c r="T4866" s="20">
        <f>IF((T4865+R4866)&lt;0,0,IF((T4865+R4866)&gt;结论【关键目标】!C$28,结论【关键目标】!C$28,T4865+R4866))</f>
        <v>22</v>
      </c>
      <c r="U4866" s="19">
        <f>IF((T4865+R4866)&lt;结论【关键目标】!$C$28,0,(发电量计算【计算逻辑页】!R4866+发电量计算【计算逻辑页】!T4865-结论【关键目标】!$C$28))</f>
        <v>20.011991999999999</v>
      </c>
      <c r="V4866" s="5">
        <f t="shared" ref="V4866:V4929" si="688">IF(J4866&gt;0.35,U4866*0.35,0)</f>
        <v>7.0041971999999992</v>
      </c>
      <c r="W4866" s="5">
        <f t="shared" ref="W4866:W4929" si="689">IF(P4866&gt;K4866,K4866*J4866,P4866*J4866)</f>
        <v>1.0925100707400002</v>
      </c>
      <c r="X4866" s="5">
        <f t="shared" si="683"/>
        <v>0</v>
      </c>
    </row>
    <row r="4867" spans="1:24" x14ac:dyDescent="0.15">
      <c r="A4867" s="7">
        <v>4866</v>
      </c>
      <c r="B4867" s="7">
        <v>7</v>
      </c>
      <c r="C4867" s="7">
        <v>22</v>
      </c>
      <c r="D4867" s="7">
        <v>18</v>
      </c>
      <c r="E4867" s="7">
        <v>203</v>
      </c>
      <c r="F4867" s="7">
        <v>29.5</v>
      </c>
      <c r="G4867" s="7">
        <v>81.900000000000006</v>
      </c>
      <c r="H4867" s="7">
        <f t="shared" si="684"/>
        <v>6</v>
      </c>
      <c r="I4867" s="16">
        <f t="shared" si="685"/>
        <v>45129</v>
      </c>
      <c r="J4867" s="17">
        <v>0.70809999999999995</v>
      </c>
      <c r="K4867" s="18">
        <f>G4867*结论【关键目标】!C$27*0.7735*0.001</f>
        <v>7.6019579999999998</v>
      </c>
      <c r="L4867" s="5">
        <v>0</v>
      </c>
      <c r="M4867" s="5">
        <f>ABS(IF(L4867&lt;=0,L4867/耗电量关键数据!$B$6/1000,L4867/耗电量关键数据!$B$5/1000))</f>
        <v>0</v>
      </c>
      <c r="N4867" s="19">
        <f>耗电量关键数据!$B$14</f>
        <v>1.1688450000000001</v>
      </c>
      <c r="O4867" s="19">
        <f>耗电量关键数据!$B$15</f>
        <v>0.37403039999999999</v>
      </c>
      <c r="P4867" s="19">
        <f t="shared" si="686"/>
        <v>1.5428754000000002</v>
      </c>
      <c r="Q4867" s="19">
        <f t="shared" ref="Q4867:Q4930" si="690">IF(J4867&gt;0.8,P4867,0)</f>
        <v>0</v>
      </c>
      <c r="R4867" s="20">
        <f t="shared" si="687"/>
        <v>7.6019579999999998</v>
      </c>
      <c r="S4867" s="20">
        <f t="shared" ref="S4867:S4930" si="691">IF(R4867&lt;0,ABS(R4867),0)</f>
        <v>0</v>
      </c>
      <c r="T4867" s="20">
        <f>IF((T4866+R4867)&lt;0,0,IF((T4866+R4867)&gt;结论【关键目标】!C$28,结论【关键目标】!C$28,T4866+R4867))</f>
        <v>22</v>
      </c>
      <c r="U4867" s="19">
        <f>IF((T4866+R4867)&lt;结论【关键目标】!$C$28,0,(发电量计算【计算逻辑页】!R4867+发电量计算【计算逻辑页】!T4866-结论【关键目标】!$C$28))</f>
        <v>7.6019579999999998</v>
      </c>
      <c r="V4867" s="5">
        <f t="shared" si="688"/>
        <v>2.6606852999999999</v>
      </c>
      <c r="W4867" s="5">
        <f t="shared" si="689"/>
        <v>1.0925100707400002</v>
      </c>
      <c r="X4867" s="5">
        <f t="shared" si="683"/>
        <v>0</v>
      </c>
    </row>
    <row r="4868" spans="1:24" x14ac:dyDescent="0.15">
      <c r="A4868" s="7">
        <v>4867</v>
      </c>
      <c r="B4868" s="7">
        <v>7</v>
      </c>
      <c r="C4868" s="7">
        <v>22</v>
      </c>
      <c r="D4868" s="7">
        <v>19</v>
      </c>
      <c r="E4868" s="7">
        <v>203</v>
      </c>
      <c r="F4868" s="7">
        <v>29</v>
      </c>
      <c r="G4868" s="7">
        <v>0</v>
      </c>
      <c r="H4868" s="7">
        <f t="shared" si="684"/>
        <v>6</v>
      </c>
      <c r="I4868" s="16">
        <f t="shared" si="685"/>
        <v>45129</v>
      </c>
      <c r="J4868" s="17">
        <v>1.2267999999999999</v>
      </c>
      <c r="K4868" s="18">
        <f>G4868*结论【关键目标】!C$27*0.7735*0.001</f>
        <v>0</v>
      </c>
      <c r="L4868" s="5">
        <v>0</v>
      </c>
      <c r="M4868" s="5">
        <f>ABS(IF(L4868&lt;=0,L4868/耗电量关键数据!$B$6/1000,L4868/耗电量关键数据!$B$5/1000))</f>
        <v>0</v>
      </c>
      <c r="N4868" s="19">
        <f>耗电量关键数据!$B$14</f>
        <v>1.1688450000000001</v>
      </c>
      <c r="O4868" s="19">
        <f>耗电量关键数据!$B$15</f>
        <v>0.37403039999999999</v>
      </c>
      <c r="P4868" s="19">
        <f t="shared" si="686"/>
        <v>1.5428754000000002</v>
      </c>
      <c r="Q4868" s="19">
        <f t="shared" si="690"/>
        <v>1.5428754000000002</v>
      </c>
      <c r="R4868" s="20">
        <f t="shared" si="687"/>
        <v>-1.5428754000000002</v>
      </c>
      <c r="S4868" s="20">
        <f t="shared" si="691"/>
        <v>1.5428754000000002</v>
      </c>
      <c r="T4868" s="20">
        <f>IF((T4867+R4868)&lt;0,0,IF((T4867+R4868)&gt;结论【关键目标】!C$28,结论【关键目标】!C$28,T4867+R4868))</f>
        <v>20.4571246</v>
      </c>
      <c r="U4868" s="19">
        <f>IF((T4867+R4868)&lt;结论【关键目标】!$C$28,0,(发电量计算【计算逻辑页】!R4868+发电量计算【计算逻辑页】!T4867-结论【关键目标】!$C$28))</f>
        <v>0</v>
      </c>
      <c r="V4868" s="5">
        <f t="shared" si="688"/>
        <v>0</v>
      </c>
      <c r="W4868" s="5">
        <f t="shared" si="689"/>
        <v>0</v>
      </c>
      <c r="X4868" s="5">
        <f t="shared" ref="X4868:X4931" si="692">(J4868-0.35)*IF(T4868&gt;S4868,S4868,T4868)</f>
        <v>1.3527931507200002</v>
      </c>
    </row>
    <row r="4869" spans="1:24" x14ac:dyDescent="0.15">
      <c r="A4869" s="7">
        <v>4868</v>
      </c>
      <c r="B4869" s="7">
        <v>7</v>
      </c>
      <c r="C4869" s="7">
        <v>22</v>
      </c>
      <c r="D4869" s="7">
        <v>20</v>
      </c>
      <c r="E4869" s="7">
        <v>203</v>
      </c>
      <c r="F4869" s="7">
        <v>28</v>
      </c>
      <c r="G4869" s="7">
        <v>0</v>
      </c>
      <c r="H4869" s="7">
        <f t="shared" si="684"/>
        <v>6</v>
      </c>
      <c r="I4869" s="16">
        <f t="shared" si="685"/>
        <v>45129</v>
      </c>
      <c r="J4869" s="17">
        <v>1.2267999999999999</v>
      </c>
      <c r="K4869" s="18">
        <f>G4869*结论【关键目标】!C$27*0.7735*0.001</f>
        <v>0</v>
      </c>
      <c r="L4869" s="5">
        <v>0</v>
      </c>
      <c r="M4869" s="5">
        <f>ABS(IF(L4869&lt;=0,L4869/耗电量关键数据!$B$6/1000,L4869/耗电量关键数据!$B$5/1000))</f>
        <v>0</v>
      </c>
      <c r="N4869" s="19">
        <f>耗电量关键数据!$B$14</f>
        <v>1.1688450000000001</v>
      </c>
      <c r="O4869" s="19">
        <f>耗电量关键数据!$B$15</f>
        <v>0.37403039999999999</v>
      </c>
      <c r="P4869" s="19">
        <f t="shared" si="686"/>
        <v>1.5428754000000002</v>
      </c>
      <c r="Q4869" s="19">
        <f t="shared" si="690"/>
        <v>1.5428754000000002</v>
      </c>
      <c r="R4869" s="20">
        <f t="shared" si="687"/>
        <v>-1.5428754000000002</v>
      </c>
      <c r="S4869" s="20">
        <f t="shared" si="691"/>
        <v>1.5428754000000002</v>
      </c>
      <c r="T4869" s="20">
        <f>IF((T4868+R4869)&lt;0,0,IF((T4868+R4869)&gt;结论【关键目标】!C$28,结论【关键目标】!C$28,T4868+R4869))</f>
        <v>18.9142492</v>
      </c>
      <c r="U4869" s="19">
        <f>IF((T4868+R4869)&lt;结论【关键目标】!$C$28,0,(发电量计算【计算逻辑页】!R4869+发电量计算【计算逻辑页】!T4868-结论【关键目标】!$C$28))</f>
        <v>0</v>
      </c>
      <c r="V4869" s="5">
        <f t="shared" si="688"/>
        <v>0</v>
      </c>
      <c r="W4869" s="5">
        <f t="shared" si="689"/>
        <v>0</v>
      </c>
      <c r="X4869" s="5">
        <f t="shared" si="692"/>
        <v>1.3527931507200002</v>
      </c>
    </row>
    <row r="4870" spans="1:24" x14ac:dyDescent="0.15">
      <c r="A4870" s="7">
        <v>4869</v>
      </c>
      <c r="B4870" s="7">
        <v>7</v>
      </c>
      <c r="C4870" s="7">
        <v>22</v>
      </c>
      <c r="D4870" s="7">
        <v>21</v>
      </c>
      <c r="E4870" s="7">
        <v>203</v>
      </c>
      <c r="F4870" s="7">
        <v>27.2</v>
      </c>
      <c r="G4870" s="7">
        <v>0</v>
      </c>
      <c r="H4870" s="7">
        <f t="shared" si="684"/>
        <v>6</v>
      </c>
      <c r="I4870" s="16">
        <f t="shared" si="685"/>
        <v>45129</v>
      </c>
      <c r="J4870" s="17">
        <v>1.2267999999999999</v>
      </c>
      <c r="K4870" s="18">
        <f>G4870*结论【关键目标】!C$27*0.7735*0.001</f>
        <v>0</v>
      </c>
      <c r="L4870" s="5">
        <v>0</v>
      </c>
      <c r="M4870" s="5">
        <f>ABS(IF(L4870&lt;=0,L4870/耗电量关键数据!$B$6/1000,L4870/耗电量关键数据!$B$5/1000))</f>
        <v>0</v>
      </c>
      <c r="N4870" s="19">
        <f>耗电量关键数据!$B$14</f>
        <v>1.1688450000000001</v>
      </c>
      <c r="O4870" s="19">
        <f>耗电量关键数据!$B$15</f>
        <v>0.37403039999999999</v>
      </c>
      <c r="P4870" s="19">
        <f t="shared" si="686"/>
        <v>1.5428754000000002</v>
      </c>
      <c r="Q4870" s="19">
        <f t="shared" si="690"/>
        <v>1.5428754000000002</v>
      </c>
      <c r="R4870" s="20">
        <f t="shared" si="687"/>
        <v>-1.5428754000000002</v>
      </c>
      <c r="S4870" s="20">
        <f t="shared" si="691"/>
        <v>1.5428754000000002</v>
      </c>
      <c r="T4870" s="20">
        <f>IF((T4869+R4870)&lt;0,0,IF((T4869+R4870)&gt;结论【关键目标】!C$28,结论【关键目标】!C$28,T4869+R4870))</f>
        <v>17.371373800000001</v>
      </c>
      <c r="U4870" s="19">
        <f>IF((T4869+R4870)&lt;结论【关键目标】!$C$28,0,(发电量计算【计算逻辑页】!R4870+发电量计算【计算逻辑页】!T4869-结论【关键目标】!$C$28))</f>
        <v>0</v>
      </c>
      <c r="V4870" s="5">
        <f t="shared" si="688"/>
        <v>0</v>
      </c>
      <c r="W4870" s="5">
        <f t="shared" si="689"/>
        <v>0</v>
      </c>
      <c r="X4870" s="5">
        <f t="shared" si="692"/>
        <v>1.3527931507200002</v>
      </c>
    </row>
    <row r="4871" spans="1:24" x14ac:dyDescent="0.15">
      <c r="A4871" s="7">
        <v>4870</v>
      </c>
      <c r="B4871" s="7">
        <v>7</v>
      </c>
      <c r="C4871" s="7">
        <v>22</v>
      </c>
      <c r="D4871" s="7">
        <v>22</v>
      </c>
      <c r="E4871" s="7">
        <v>203</v>
      </c>
      <c r="F4871" s="7">
        <v>27</v>
      </c>
      <c r="G4871" s="7">
        <v>0</v>
      </c>
      <c r="H4871" s="7">
        <f t="shared" si="684"/>
        <v>6</v>
      </c>
      <c r="I4871" s="16">
        <f t="shared" si="685"/>
        <v>45129</v>
      </c>
      <c r="J4871" s="17">
        <v>0.70809999999999995</v>
      </c>
      <c r="K4871" s="18">
        <f>G4871*结论【关键目标】!C$27*0.7735*0.001</f>
        <v>0</v>
      </c>
      <c r="L4871" s="5">
        <v>0</v>
      </c>
      <c r="M4871" s="5">
        <f>ABS(IF(L4871&lt;=0,L4871/耗电量关键数据!$B$6/1000,L4871/耗电量关键数据!$B$5/1000))</f>
        <v>0</v>
      </c>
      <c r="N4871" s="19">
        <f>耗电量关键数据!$B$14</f>
        <v>1.1688450000000001</v>
      </c>
      <c r="O4871" s="19">
        <f>耗电量关键数据!$B$15</f>
        <v>0.37403039999999999</v>
      </c>
      <c r="P4871" s="19">
        <f t="shared" si="686"/>
        <v>1.5428754000000002</v>
      </c>
      <c r="Q4871" s="19">
        <f t="shared" si="690"/>
        <v>0</v>
      </c>
      <c r="R4871" s="20">
        <f t="shared" si="687"/>
        <v>0</v>
      </c>
      <c r="S4871" s="20">
        <f t="shared" si="691"/>
        <v>0</v>
      </c>
      <c r="T4871" s="20">
        <f>IF((T4870+R4871)&lt;0,0,IF((T4870+R4871)&gt;结论【关键目标】!C$28,结论【关键目标】!C$28,T4870+R4871))</f>
        <v>17.371373800000001</v>
      </c>
      <c r="U4871" s="19">
        <f>IF((T4870+R4871)&lt;结论【关键目标】!$C$28,0,(发电量计算【计算逻辑页】!R4871+发电量计算【计算逻辑页】!T4870-结论【关键目标】!$C$28))</f>
        <v>0</v>
      </c>
      <c r="V4871" s="5">
        <f t="shared" si="688"/>
        <v>0</v>
      </c>
      <c r="W4871" s="5">
        <f t="shared" si="689"/>
        <v>0</v>
      </c>
      <c r="X4871" s="5">
        <f t="shared" si="692"/>
        <v>0</v>
      </c>
    </row>
    <row r="4872" spans="1:24" x14ac:dyDescent="0.15">
      <c r="A4872" s="7">
        <v>4871</v>
      </c>
      <c r="B4872" s="7">
        <v>7</v>
      </c>
      <c r="C4872" s="7">
        <v>22</v>
      </c>
      <c r="D4872" s="7">
        <v>23</v>
      </c>
      <c r="E4872" s="7">
        <v>203</v>
      </c>
      <c r="F4872" s="7">
        <v>27</v>
      </c>
      <c r="G4872" s="7">
        <v>0</v>
      </c>
      <c r="H4872" s="7">
        <f t="shared" si="684"/>
        <v>6</v>
      </c>
      <c r="I4872" s="16">
        <f t="shared" si="685"/>
        <v>45129</v>
      </c>
      <c r="J4872" s="17">
        <v>0.70809999999999995</v>
      </c>
      <c r="K4872" s="18">
        <f>G4872*结论【关键目标】!C$27*0.7735*0.001</f>
        <v>0</v>
      </c>
      <c r="L4872" s="5">
        <v>0</v>
      </c>
      <c r="M4872" s="5">
        <f>ABS(IF(L4872&lt;=0,L4872/耗电量关键数据!$B$6/1000,L4872/耗电量关键数据!$B$5/1000))</f>
        <v>0</v>
      </c>
      <c r="N4872" s="19">
        <f>耗电量关键数据!$B$14</f>
        <v>1.1688450000000001</v>
      </c>
      <c r="O4872" s="19">
        <f>耗电量关键数据!$B$15</f>
        <v>0.37403039999999999</v>
      </c>
      <c r="P4872" s="19">
        <f t="shared" si="686"/>
        <v>1.5428754000000002</v>
      </c>
      <c r="Q4872" s="19">
        <f t="shared" si="690"/>
        <v>0</v>
      </c>
      <c r="R4872" s="20">
        <f t="shared" si="687"/>
        <v>0</v>
      </c>
      <c r="S4872" s="20">
        <f t="shared" si="691"/>
        <v>0</v>
      </c>
      <c r="T4872" s="20">
        <f>IF((T4871+R4872)&lt;0,0,IF((T4871+R4872)&gt;结论【关键目标】!C$28,结论【关键目标】!C$28,T4871+R4872))</f>
        <v>17.371373800000001</v>
      </c>
      <c r="U4872" s="19">
        <f>IF((T4871+R4872)&lt;结论【关键目标】!$C$28,0,(发电量计算【计算逻辑页】!R4872+发电量计算【计算逻辑页】!T4871-结论【关键目标】!$C$28))</f>
        <v>0</v>
      </c>
      <c r="V4872" s="5">
        <f t="shared" si="688"/>
        <v>0</v>
      </c>
      <c r="W4872" s="5">
        <f t="shared" si="689"/>
        <v>0</v>
      </c>
      <c r="X4872" s="5">
        <f t="shared" si="692"/>
        <v>0</v>
      </c>
    </row>
    <row r="4873" spans="1:24" x14ac:dyDescent="0.15">
      <c r="A4873" s="7">
        <v>4872</v>
      </c>
      <c r="B4873" s="7">
        <v>7</v>
      </c>
      <c r="C4873" s="7">
        <v>22</v>
      </c>
      <c r="D4873" s="7">
        <v>24</v>
      </c>
      <c r="E4873" s="7">
        <v>203</v>
      </c>
      <c r="F4873" s="7">
        <v>25.4</v>
      </c>
      <c r="G4873" s="7">
        <v>0</v>
      </c>
      <c r="H4873" s="7">
        <f t="shared" si="684"/>
        <v>6</v>
      </c>
      <c r="I4873" s="16">
        <f t="shared" si="685"/>
        <v>45129</v>
      </c>
      <c r="J4873" s="17">
        <v>0.2407</v>
      </c>
      <c r="K4873" s="18">
        <f>G4873*结论【关键目标】!C$27*0.7735*0.001</f>
        <v>0</v>
      </c>
      <c r="L4873" s="5">
        <v>0</v>
      </c>
      <c r="M4873" s="5">
        <f>ABS(IF(L4873&lt;=0,L4873/耗电量关键数据!$B$6/1000,L4873/耗电量关键数据!$B$5/1000))</f>
        <v>0</v>
      </c>
      <c r="N4873" s="19">
        <f>耗电量关键数据!$B$14</f>
        <v>1.1688450000000001</v>
      </c>
      <c r="O4873" s="19">
        <f>耗电量关键数据!$B$15</f>
        <v>0.37403039999999999</v>
      </c>
      <c r="P4873" s="19">
        <f t="shared" si="686"/>
        <v>1.5428754000000002</v>
      </c>
      <c r="Q4873" s="19">
        <f t="shared" si="690"/>
        <v>0</v>
      </c>
      <c r="R4873" s="20">
        <f t="shared" si="687"/>
        <v>0</v>
      </c>
      <c r="S4873" s="20">
        <f t="shared" si="691"/>
        <v>0</v>
      </c>
      <c r="T4873" s="20">
        <f>IF((T4872+R4873)&lt;0,0,IF((T4872+R4873)&gt;结论【关键目标】!C$28,结论【关键目标】!C$28,T4872+R4873))</f>
        <v>17.371373800000001</v>
      </c>
      <c r="U4873" s="19">
        <f>IF((T4872+R4873)&lt;结论【关键目标】!$C$28,0,(发电量计算【计算逻辑页】!R4873+发电量计算【计算逻辑页】!T4872-结论【关键目标】!$C$28))</f>
        <v>0</v>
      </c>
      <c r="V4873" s="5">
        <f t="shared" si="688"/>
        <v>0</v>
      </c>
      <c r="W4873" s="5">
        <f t="shared" si="689"/>
        <v>0</v>
      </c>
      <c r="X4873" s="5">
        <f t="shared" si="692"/>
        <v>0</v>
      </c>
    </row>
    <row r="4874" spans="1:24" x14ac:dyDescent="0.15">
      <c r="A4874" s="7">
        <v>4873</v>
      </c>
      <c r="B4874" s="7">
        <v>7</v>
      </c>
      <c r="C4874" s="7">
        <v>23</v>
      </c>
      <c r="D4874" s="7">
        <v>1</v>
      </c>
      <c r="E4874" s="7">
        <v>204</v>
      </c>
      <c r="F4874" s="7">
        <v>25</v>
      </c>
      <c r="G4874" s="7">
        <v>0</v>
      </c>
      <c r="H4874" s="7">
        <f t="shared" si="684"/>
        <v>7</v>
      </c>
      <c r="I4874" s="16">
        <f t="shared" si="685"/>
        <v>45130</v>
      </c>
      <c r="J4874" s="17">
        <v>0.2407</v>
      </c>
      <c r="K4874" s="18">
        <f>G4874*结论【关键目标】!C$27*0.7735*0.001</f>
        <v>0</v>
      </c>
      <c r="L4874" s="5">
        <v>0</v>
      </c>
      <c r="M4874" s="5">
        <f>ABS(IF(L4874&lt;=0,L4874/耗电量关键数据!$B$6/1000,L4874/耗电量关键数据!$B$5/1000))</f>
        <v>0</v>
      </c>
      <c r="N4874" s="19">
        <f>耗电量关键数据!$B$14</f>
        <v>1.1688450000000001</v>
      </c>
      <c r="O4874" s="19">
        <f>耗电量关键数据!$B$15</f>
        <v>0.37403039999999999</v>
      </c>
      <c r="P4874" s="19">
        <f t="shared" si="686"/>
        <v>1.5428754000000002</v>
      </c>
      <c r="Q4874" s="19">
        <f t="shared" si="690"/>
        <v>0</v>
      </c>
      <c r="R4874" s="20">
        <f t="shared" si="687"/>
        <v>0</v>
      </c>
      <c r="S4874" s="20">
        <f t="shared" si="691"/>
        <v>0</v>
      </c>
      <c r="T4874" s="20">
        <f>IF((T4873+R4874)&lt;0,0,IF((T4873+R4874)&gt;结论【关键目标】!C$28,结论【关键目标】!C$28,T4873+R4874))</f>
        <v>17.371373800000001</v>
      </c>
      <c r="U4874" s="19">
        <f>IF((T4873+R4874)&lt;结论【关键目标】!$C$28,0,(发电量计算【计算逻辑页】!R4874+发电量计算【计算逻辑页】!T4873-结论【关键目标】!$C$28))</f>
        <v>0</v>
      </c>
      <c r="V4874" s="5">
        <f t="shared" si="688"/>
        <v>0</v>
      </c>
      <c r="W4874" s="5">
        <f t="shared" si="689"/>
        <v>0</v>
      </c>
      <c r="X4874" s="5">
        <f t="shared" si="692"/>
        <v>0</v>
      </c>
    </row>
    <row r="4875" spans="1:24" x14ac:dyDescent="0.15">
      <c r="A4875" s="7">
        <v>4874</v>
      </c>
      <c r="B4875" s="7">
        <v>7</v>
      </c>
      <c r="C4875" s="7">
        <v>23</v>
      </c>
      <c r="D4875" s="7">
        <v>2</v>
      </c>
      <c r="E4875" s="7">
        <v>204</v>
      </c>
      <c r="F4875" s="7">
        <v>24</v>
      </c>
      <c r="G4875" s="7">
        <v>0</v>
      </c>
      <c r="H4875" s="7">
        <f t="shared" si="684"/>
        <v>7</v>
      </c>
      <c r="I4875" s="16">
        <f t="shared" si="685"/>
        <v>45130</v>
      </c>
      <c r="J4875" s="17">
        <v>0.2407</v>
      </c>
      <c r="K4875" s="18">
        <f>G4875*结论【关键目标】!C$27*0.7735*0.001</f>
        <v>0</v>
      </c>
      <c r="L4875" s="5">
        <v>0</v>
      </c>
      <c r="M4875" s="5">
        <f>ABS(IF(L4875&lt;=0,L4875/耗电量关键数据!$B$6/1000,L4875/耗电量关键数据!$B$5/1000))</f>
        <v>0</v>
      </c>
      <c r="N4875" s="19">
        <f>耗电量关键数据!$B$14</f>
        <v>1.1688450000000001</v>
      </c>
      <c r="O4875" s="19">
        <f>耗电量关键数据!$B$15</f>
        <v>0.37403039999999999</v>
      </c>
      <c r="P4875" s="19">
        <f t="shared" si="686"/>
        <v>1.5428754000000002</v>
      </c>
      <c r="Q4875" s="19">
        <f t="shared" si="690"/>
        <v>0</v>
      </c>
      <c r="R4875" s="20">
        <f t="shared" si="687"/>
        <v>0</v>
      </c>
      <c r="S4875" s="20">
        <f t="shared" si="691"/>
        <v>0</v>
      </c>
      <c r="T4875" s="20">
        <f>IF((T4874+R4875)&lt;0,0,IF((T4874+R4875)&gt;结论【关键目标】!C$28,结论【关键目标】!C$28,T4874+R4875))</f>
        <v>17.371373800000001</v>
      </c>
      <c r="U4875" s="19">
        <f>IF((T4874+R4875)&lt;结论【关键目标】!$C$28,0,(发电量计算【计算逻辑页】!R4875+发电量计算【计算逻辑页】!T4874-结论【关键目标】!$C$28))</f>
        <v>0</v>
      </c>
      <c r="V4875" s="5">
        <f t="shared" si="688"/>
        <v>0</v>
      </c>
      <c r="W4875" s="5">
        <f t="shared" si="689"/>
        <v>0</v>
      </c>
      <c r="X4875" s="5">
        <f t="shared" si="692"/>
        <v>0</v>
      </c>
    </row>
    <row r="4876" spans="1:24" x14ac:dyDescent="0.15">
      <c r="A4876" s="7">
        <v>4875</v>
      </c>
      <c r="B4876" s="7">
        <v>7</v>
      </c>
      <c r="C4876" s="7">
        <v>23</v>
      </c>
      <c r="D4876" s="7">
        <v>3</v>
      </c>
      <c r="E4876" s="7">
        <v>204</v>
      </c>
      <c r="F4876" s="7">
        <v>23.9</v>
      </c>
      <c r="G4876" s="7">
        <v>0</v>
      </c>
      <c r="H4876" s="7">
        <f t="shared" si="684"/>
        <v>7</v>
      </c>
      <c r="I4876" s="16">
        <f t="shared" si="685"/>
        <v>45130</v>
      </c>
      <c r="J4876" s="17">
        <v>0.2407</v>
      </c>
      <c r="K4876" s="18">
        <f>G4876*结论【关键目标】!C$27*0.7735*0.001</f>
        <v>0</v>
      </c>
      <c r="L4876" s="5">
        <v>0</v>
      </c>
      <c r="M4876" s="5">
        <f>ABS(IF(L4876&lt;=0,L4876/耗电量关键数据!$B$6/1000,L4876/耗电量关键数据!$B$5/1000))</f>
        <v>0</v>
      </c>
      <c r="N4876" s="19">
        <f>耗电量关键数据!$B$14</f>
        <v>1.1688450000000001</v>
      </c>
      <c r="O4876" s="19">
        <f>耗电量关键数据!$B$15</f>
        <v>0.37403039999999999</v>
      </c>
      <c r="P4876" s="19">
        <f t="shared" si="686"/>
        <v>1.5428754000000002</v>
      </c>
      <c r="Q4876" s="19">
        <f t="shared" si="690"/>
        <v>0</v>
      </c>
      <c r="R4876" s="20">
        <f t="shared" si="687"/>
        <v>0</v>
      </c>
      <c r="S4876" s="20">
        <f t="shared" si="691"/>
        <v>0</v>
      </c>
      <c r="T4876" s="20">
        <f>IF((T4875+R4876)&lt;0,0,IF((T4875+R4876)&gt;结论【关键目标】!C$28,结论【关键目标】!C$28,T4875+R4876))</f>
        <v>17.371373800000001</v>
      </c>
      <c r="U4876" s="19">
        <f>IF((T4875+R4876)&lt;结论【关键目标】!$C$28,0,(发电量计算【计算逻辑页】!R4876+发电量计算【计算逻辑页】!T4875-结论【关键目标】!$C$28))</f>
        <v>0</v>
      </c>
      <c r="V4876" s="5">
        <f t="shared" si="688"/>
        <v>0</v>
      </c>
      <c r="W4876" s="5">
        <f t="shared" si="689"/>
        <v>0</v>
      </c>
      <c r="X4876" s="5">
        <f t="shared" si="692"/>
        <v>0</v>
      </c>
    </row>
    <row r="4877" spans="1:24" x14ac:dyDescent="0.15">
      <c r="A4877" s="7">
        <v>4876</v>
      </c>
      <c r="B4877" s="7">
        <v>7</v>
      </c>
      <c r="C4877" s="7">
        <v>23</v>
      </c>
      <c r="D4877" s="7">
        <v>4</v>
      </c>
      <c r="E4877" s="7">
        <v>204</v>
      </c>
      <c r="F4877" s="7">
        <v>24</v>
      </c>
      <c r="G4877" s="7">
        <v>0</v>
      </c>
      <c r="H4877" s="7">
        <f t="shared" si="684"/>
        <v>7</v>
      </c>
      <c r="I4877" s="16">
        <f t="shared" si="685"/>
        <v>45130</v>
      </c>
      <c r="J4877" s="17">
        <v>0.2407</v>
      </c>
      <c r="K4877" s="18">
        <f>G4877*结论【关键目标】!C$27*0.7735*0.001</f>
        <v>0</v>
      </c>
      <c r="L4877" s="5">
        <v>0</v>
      </c>
      <c r="M4877" s="5">
        <f>ABS(IF(L4877&lt;=0,L4877/耗电量关键数据!$B$6/1000,L4877/耗电量关键数据!$B$5/1000))</f>
        <v>0</v>
      </c>
      <c r="N4877" s="19">
        <f>耗电量关键数据!$B$14</f>
        <v>1.1688450000000001</v>
      </c>
      <c r="O4877" s="19">
        <f>耗电量关键数据!$B$15</f>
        <v>0.37403039999999999</v>
      </c>
      <c r="P4877" s="19">
        <f t="shared" si="686"/>
        <v>1.5428754000000002</v>
      </c>
      <c r="Q4877" s="19">
        <f t="shared" si="690"/>
        <v>0</v>
      </c>
      <c r="R4877" s="20">
        <f t="shared" si="687"/>
        <v>0</v>
      </c>
      <c r="S4877" s="20">
        <f t="shared" si="691"/>
        <v>0</v>
      </c>
      <c r="T4877" s="20">
        <f>IF((T4876+R4877)&lt;0,0,IF((T4876+R4877)&gt;结论【关键目标】!C$28,结论【关键目标】!C$28,T4876+R4877))</f>
        <v>17.371373800000001</v>
      </c>
      <c r="U4877" s="19">
        <f>IF((T4876+R4877)&lt;结论【关键目标】!$C$28,0,(发电量计算【计算逻辑页】!R4877+发电量计算【计算逻辑页】!T4876-结论【关键目标】!$C$28))</f>
        <v>0</v>
      </c>
      <c r="V4877" s="5">
        <f t="shared" si="688"/>
        <v>0</v>
      </c>
      <c r="W4877" s="5">
        <f t="shared" si="689"/>
        <v>0</v>
      </c>
      <c r="X4877" s="5">
        <f t="shared" si="692"/>
        <v>0</v>
      </c>
    </row>
    <row r="4878" spans="1:24" x14ac:dyDescent="0.15">
      <c r="A4878" s="7">
        <v>4877</v>
      </c>
      <c r="B4878" s="7">
        <v>7</v>
      </c>
      <c r="C4878" s="7">
        <v>23</v>
      </c>
      <c r="D4878" s="7">
        <v>5</v>
      </c>
      <c r="E4878" s="7">
        <v>204</v>
      </c>
      <c r="F4878" s="7">
        <v>23</v>
      </c>
      <c r="G4878" s="7">
        <v>1.3</v>
      </c>
      <c r="H4878" s="7">
        <f t="shared" si="684"/>
        <v>7</v>
      </c>
      <c r="I4878" s="16">
        <f t="shared" si="685"/>
        <v>45130</v>
      </c>
      <c r="J4878" s="17">
        <v>0.2407</v>
      </c>
      <c r="K4878" s="18">
        <f>G4878*结论【关键目标】!C$27*0.7735*0.001</f>
        <v>0.120666</v>
      </c>
      <c r="L4878" s="5">
        <v>0</v>
      </c>
      <c r="M4878" s="5">
        <f>ABS(IF(L4878&lt;=0,L4878/耗电量关键数据!$B$6/1000,L4878/耗电量关键数据!$B$5/1000))</f>
        <v>0</v>
      </c>
      <c r="N4878" s="19">
        <f>耗电量关键数据!$B$14</f>
        <v>1.1688450000000001</v>
      </c>
      <c r="O4878" s="19">
        <f>耗电量关键数据!$B$15</f>
        <v>0.37403039999999999</v>
      </c>
      <c r="P4878" s="19">
        <f t="shared" si="686"/>
        <v>1.5428754000000002</v>
      </c>
      <c r="Q4878" s="19">
        <f t="shared" si="690"/>
        <v>0</v>
      </c>
      <c r="R4878" s="20">
        <f t="shared" si="687"/>
        <v>0.120666</v>
      </c>
      <c r="S4878" s="20">
        <f t="shared" si="691"/>
        <v>0</v>
      </c>
      <c r="T4878" s="20">
        <f>IF((T4877+R4878)&lt;0,0,IF((T4877+R4878)&gt;结论【关键目标】!C$28,结论【关键目标】!C$28,T4877+R4878))</f>
        <v>17.492039800000001</v>
      </c>
      <c r="U4878" s="19">
        <f>IF((T4877+R4878)&lt;结论【关键目标】!$C$28,0,(发电量计算【计算逻辑页】!R4878+发电量计算【计算逻辑页】!T4877-结论【关键目标】!$C$28))</f>
        <v>0</v>
      </c>
      <c r="V4878" s="5">
        <f t="shared" si="688"/>
        <v>0</v>
      </c>
      <c r="W4878" s="5">
        <f t="shared" si="689"/>
        <v>2.9044306199999998E-2</v>
      </c>
      <c r="X4878" s="5">
        <f t="shared" si="692"/>
        <v>0</v>
      </c>
    </row>
    <row r="4879" spans="1:24" x14ac:dyDescent="0.15">
      <c r="A4879" s="7">
        <v>4878</v>
      </c>
      <c r="B4879" s="7">
        <v>7</v>
      </c>
      <c r="C4879" s="7">
        <v>23</v>
      </c>
      <c r="D4879" s="7">
        <v>6</v>
      </c>
      <c r="E4879" s="7">
        <v>204</v>
      </c>
      <c r="F4879" s="7">
        <v>23.3</v>
      </c>
      <c r="G4879" s="7">
        <v>96.4</v>
      </c>
      <c r="H4879" s="7">
        <f t="shared" si="684"/>
        <v>7</v>
      </c>
      <c r="I4879" s="16">
        <f t="shared" si="685"/>
        <v>45130</v>
      </c>
      <c r="J4879" s="17">
        <v>0.2407</v>
      </c>
      <c r="K4879" s="18">
        <f>G4879*结论【关键目标】!C$27*0.7735*0.001</f>
        <v>8.9478480000000005</v>
      </c>
      <c r="L4879" s="5">
        <v>0</v>
      </c>
      <c r="M4879" s="5">
        <f>ABS(IF(L4879&lt;=0,L4879/耗电量关键数据!$B$6/1000,L4879/耗电量关键数据!$B$5/1000))</f>
        <v>0</v>
      </c>
      <c r="N4879" s="19">
        <f>耗电量关键数据!$B$14</f>
        <v>1.1688450000000001</v>
      </c>
      <c r="O4879" s="19">
        <f>耗电量关键数据!$B$15</f>
        <v>0.37403039999999999</v>
      </c>
      <c r="P4879" s="19">
        <f t="shared" si="686"/>
        <v>1.5428754000000002</v>
      </c>
      <c r="Q4879" s="19">
        <f t="shared" si="690"/>
        <v>0</v>
      </c>
      <c r="R4879" s="20">
        <f t="shared" si="687"/>
        <v>8.9478480000000005</v>
      </c>
      <c r="S4879" s="20">
        <f t="shared" si="691"/>
        <v>0</v>
      </c>
      <c r="T4879" s="20">
        <f>IF((T4878+R4879)&lt;0,0,IF((T4878+R4879)&gt;结论【关键目标】!C$28,结论【关键目标】!C$28,T4878+R4879))</f>
        <v>22</v>
      </c>
      <c r="U4879" s="19">
        <f>IF((T4878+R4879)&lt;结论【关键目标】!$C$28,0,(发电量计算【计算逻辑页】!R4879+发电量计算【计算逻辑页】!T4878-结论【关键目标】!$C$28))</f>
        <v>4.4398878000000011</v>
      </c>
      <c r="V4879" s="5">
        <f t="shared" si="688"/>
        <v>0</v>
      </c>
      <c r="W4879" s="5">
        <f t="shared" si="689"/>
        <v>0.37137010878000004</v>
      </c>
      <c r="X4879" s="5">
        <f t="shared" si="692"/>
        <v>0</v>
      </c>
    </row>
    <row r="4880" spans="1:24" x14ac:dyDescent="0.15">
      <c r="A4880" s="7">
        <v>4879</v>
      </c>
      <c r="B4880" s="7">
        <v>7</v>
      </c>
      <c r="C4880" s="7">
        <v>23</v>
      </c>
      <c r="D4880" s="7">
        <v>7</v>
      </c>
      <c r="E4880" s="7">
        <v>204</v>
      </c>
      <c r="F4880" s="7">
        <v>23</v>
      </c>
      <c r="G4880" s="7">
        <v>153.6</v>
      </c>
      <c r="H4880" s="7">
        <f t="shared" si="684"/>
        <v>7</v>
      </c>
      <c r="I4880" s="16">
        <f t="shared" si="685"/>
        <v>45130</v>
      </c>
      <c r="J4880" s="17">
        <v>0.2407</v>
      </c>
      <c r="K4880" s="18">
        <f>G4880*结论【关键目标】!C$27*0.7735*0.001</f>
        <v>14.257152</v>
      </c>
      <c r="L4880" s="5">
        <v>0</v>
      </c>
      <c r="M4880" s="5">
        <f>ABS(IF(L4880&lt;=0,L4880/耗电量关键数据!$B$6/1000,L4880/耗电量关键数据!$B$5/1000))</f>
        <v>0</v>
      </c>
      <c r="N4880" s="19">
        <f>耗电量关键数据!$B$14</f>
        <v>1.1688450000000001</v>
      </c>
      <c r="O4880" s="19">
        <f>耗电量关键数据!$B$15</f>
        <v>0.37403039999999999</v>
      </c>
      <c r="P4880" s="19">
        <f t="shared" si="686"/>
        <v>1.5428754000000002</v>
      </c>
      <c r="Q4880" s="19">
        <f t="shared" si="690"/>
        <v>0</v>
      </c>
      <c r="R4880" s="20">
        <f t="shared" si="687"/>
        <v>14.257152</v>
      </c>
      <c r="S4880" s="20">
        <f t="shared" si="691"/>
        <v>0</v>
      </c>
      <c r="T4880" s="20">
        <f>IF((T4879+R4880)&lt;0,0,IF((T4879+R4880)&gt;结论【关键目标】!C$28,结论【关键目标】!C$28,T4879+R4880))</f>
        <v>22</v>
      </c>
      <c r="U4880" s="19">
        <f>IF((T4879+R4880)&lt;结论【关键目标】!$C$28,0,(发电量计算【计算逻辑页】!R4880+发电量计算【计算逻辑页】!T4879-结论【关键目标】!$C$28))</f>
        <v>14.257151999999998</v>
      </c>
      <c r="V4880" s="5">
        <f t="shared" si="688"/>
        <v>0</v>
      </c>
      <c r="W4880" s="5">
        <f t="shared" si="689"/>
        <v>0.37137010878000004</v>
      </c>
      <c r="X4880" s="5">
        <f t="shared" si="692"/>
        <v>0</v>
      </c>
    </row>
    <row r="4881" spans="1:24" x14ac:dyDescent="0.15">
      <c r="A4881" s="7">
        <v>4880</v>
      </c>
      <c r="B4881" s="7">
        <v>7</v>
      </c>
      <c r="C4881" s="7">
        <v>23</v>
      </c>
      <c r="D4881" s="7">
        <v>8</v>
      </c>
      <c r="E4881" s="7">
        <v>204</v>
      </c>
      <c r="F4881" s="7">
        <v>23</v>
      </c>
      <c r="G4881" s="7">
        <v>247.2</v>
      </c>
      <c r="H4881" s="7">
        <f t="shared" si="684"/>
        <v>7</v>
      </c>
      <c r="I4881" s="16">
        <f t="shared" si="685"/>
        <v>45130</v>
      </c>
      <c r="J4881" s="17">
        <v>0.70809999999999995</v>
      </c>
      <c r="K4881" s="18">
        <f>G4881*结论【关键目标】!C$27*0.7735*0.001</f>
        <v>22.945104000000001</v>
      </c>
      <c r="L4881" s="5">
        <v>0</v>
      </c>
      <c r="M4881" s="5">
        <f>ABS(IF(L4881&lt;=0,L4881/耗电量关键数据!$B$6/1000,L4881/耗电量关键数据!$B$5/1000))</f>
        <v>0</v>
      </c>
      <c r="N4881" s="19">
        <f>耗电量关键数据!$B$14</f>
        <v>1.1688450000000001</v>
      </c>
      <c r="O4881" s="19">
        <f>耗电量关键数据!$B$15</f>
        <v>0.37403039999999999</v>
      </c>
      <c r="P4881" s="19">
        <f t="shared" si="686"/>
        <v>1.5428754000000002</v>
      </c>
      <c r="Q4881" s="19">
        <f t="shared" si="690"/>
        <v>0</v>
      </c>
      <c r="R4881" s="20">
        <f t="shared" si="687"/>
        <v>22.945104000000001</v>
      </c>
      <c r="S4881" s="20">
        <f t="shared" si="691"/>
        <v>0</v>
      </c>
      <c r="T4881" s="20">
        <f>IF((T4880+R4881)&lt;0,0,IF((T4880+R4881)&gt;结论【关键目标】!C$28,结论【关键目标】!C$28,T4880+R4881))</f>
        <v>22</v>
      </c>
      <c r="U4881" s="19">
        <f>IF((T4880+R4881)&lt;结论【关键目标】!$C$28,0,(发电量计算【计算逻辑页】!R4881+发电量计算【计算逻辑页】!T4880-结论【关键目标】!$C$28))</f>
        <v>22.945104000000001</v>
      </c>
      <c r="V4881" s="5">
        <f t="shared" si="688"/>
        <v>8.0307864000000002</v>
      </c>
      <c r="W4881" s="5">
        <f t="shared" si="689"/>
        <v>1.0925100707400002</v>
      </c>
      <c r="X4881" s="5">
        <f t="shared" si="692"/>
        <v>0</v>
      </c>
    </row>
    <row r="4882" spans="1:24" x14ac:dyDescent="0.15">
      <c r="A4882" s="7">
        <v>4881</v>
      </c>
      <c r="B4882" s="7">
        <v>7</v>
      </c>
      <c r="C4882" s="7">
        <v>23</v>
      </c>
      <c r="D4882" s="7">
        <v>9</v>
      </c>
      <c r="E4882" s="7">
        <v>204</v>
      </c>
      <c r="F4882" s="7">
        <v>23.4</v>
      </c>
      <c r="G4882" s="7">
        <v>352.5</v>
      </c>
      <c r="H4882" s="7">
        <f t="shared" si="684"/>
        <v>7</v>
      </c>
      <c r="I4882" s="16">
        <f t="shared" si="685"/>
        <v>45130</v>
      </c>
      <c r="J4882" s="17">
        <v>0.70809999999999995</v>
      </c>
      <c r="K4882" s="18">
        <f>G4882*结论【关键目标】!C$27*0.7735*0.001</f>
        <v>32.719050000000003</v>
      </c>
      <c r="L4882" s="5">
        <v>0</v>
      </c>
      <c r="M4882" s="5">
        <f>ABS(IF(L4882&lt;=0,L4882/耗电量关键数据!$B$6/1000,L4882/耗电量关键数据!$B$5/1000))</f>
        <v>0</v>
      </c>
      <c r="N4882" s="19">
        <f>耗电量关键数据!$B$14</f>
        <v>1.1688450000000001</v>
      </c>
      <c r="O4882" s="19">
        <f>耗电量关键数据!$B$15</f>
        <v>0.37403039999999999</v>
      </c>
      <c r="P4882" s="19">
        <f t="shared" si="686"/>
        <v>1.5428754000000002</v>
      </c>
      <c r="Q4882" s="19">
        <f t="shared" si="690"/>
        <v>0</v>
      </c>
      <c r="R4882" s="20">
        <f t="shared" si="687"/>
        <v>32.719050000000003</v>
      </c>
      <c r="S4882" s="20">
        <f t="shared" si="691"/>
        <v>0</v>
      </c>
      <c r="T4882" s="20">
        <f>IF((T4881+R4882)&lt;0,0,IF((T4881+R4882)&gt;结论【关键目标】!C$28,结论【关键目标】!C$28,T4881+R4882))</f>
        <v>22</v>
      </c>
      <c r="U4882" s="19">
        <f>IF((T4881+R4882)&lt;结论【关键目标】!$C$28,0,(发电量计算【计算逻辑页】!R4882+发电量计算【计算逻辑页】!T4881-结论【关键目标】!$C$28))</f>
        <v>32.719050000000003</v>
      </c>
      <c r="V4882" s="5">
        <f t="shared" si="688"/>
        <v>11.451667500000001</v>
      </c>
      <c r="W4882" s="5">
        <f t="shared" si="689"/>
        <v>1.0925100707400002</v>
      </c>
      <c r="X4882" s="5">
        <f t="shared" si="692"/>
        <v>0</v>
      </c>
    </row>
    <row r="4883" spans="1:24" x14ac:dyDescent="0.15">
      <c r="A4883" s="7">
        <v>4882</v>
      </c>
      <c r="B4883" s="7">
        <v>7</v>
      </c>
      <c r="C4883" s="7">
        <v>23</v>
      </c>
      <c r="D4883" s="7">
        <v>10</v>
      </c>
      <c r="E4883" s="7">
        <v>204</v>
      </c>
      <c r="F4883" s="7">
        <v>24.3</v>
      </c>
      <c r="G4883" s="7">
        <v>458.8</v>
      </c>
      <c r="H4883" s="7">
        <f t="shared" si="684"/>
        <v>7</v>
      </c>
      <c r="I4883" s="16">
        <f t="shared" si="685"/>
        <v>45130</v>
      </c>
      <c r="J4883" s="17">
        <v>0.70809999999999995</v>
      </c>
      <c r="K4883" s="18">
        <f>G4883*结论【关键目标】!C$27*0.7735*0.001</f>
        <v>42.585816000000001</v>
      </c>
      <c r="L4883" s="5">
        <v>0</v>
      </c>
      <c r="M4883" s="5">
        <f>ABS(IF(L4883&lt;=0,L4883/耗电量关键数据!$B$6/1000,L4883/耗电量关键数据!$B$5/1000))</f>
        <v>0</v>
      </c>
      <c r="N4883" s="19">
        <f>耗电量关键数据!$B$14</f>
        <v>1.1688450000000001</v>
      </c>
      <c r="O4883" s="19">
        <f>耗电量关键数据!$B$15</f>
        <v>0.37403039999999999</v>
      </c>
      <c r="P4883" s="19">
        <f t="shared" si="686"/>
        <v>1.5428754000000002</v>
      </c>
      <c r="Q4883" s="19">
        <f t="shared" si="690"/>
        <v>0</v>
      </c>
      <c r="R4883" s="20">
        <f t="shared" si="687"/>
        <v>42.585816000000001</v>
      </c>
      <c r="S4883" s="20">
        <f t="shared" si="691"/>
        <v>0</v>
      </c>
      <c r="T4883" s="20">
        <f>IF((T4882+R4883)&lt;0,0,IF((T4882+R4883)&gt;结论【关键目标】!C$28,结论【关键目标】!C$28,T4882+R4883))</f>
        <v>22</v>
      </c>
      <c r="U4883" s="19">
        <f>IF((T4882+R4883)&lt;结论【关键目标】!$C$28,0,(发电量计算【计算逻辑页】!R4883+发电量计算【计算逻辑页】!T4882-结论【关键目标】!$C$28))</f>
        <v>42.585815999999994</v>
      </c>
      <c r="V4883" s="5">
        <f t="shared" si="688"/>
        <v>14.905035599999996</v>
      </c>
      <c r="W4883" s="5">
        <f t="shared" si="689"/>
        <v>1.0925100707400002</v>
      </c>
      <c r="X4883" s="5">
        <f t="shared" si="692"/>
        <v>0</v>
      </c>
    </row>
    <row r="4884" spans="1:24" x14ac:dyDescent="0.15">
      <c r="A4884" s="7">
        <v>4883</v>
      </c>
      <c r="B4884" s="7">
        <v>7</v>
      </c>
      <c r="C4884" s="7">
        <v>23</v>
      </c>
      <c r="D4884" s="7">
        <v>11</v>
      </c>
      <c r="E4884" s="7">
        <v>204</v>
      </c>
      <c r="F4884" s="7">
        <v>25</v>
      </c>
      <c r="G4884" s="7">
        <v>519</v>
      </c>
      <c r="H4884" s="7">
        <f t="shared" si="684"/>
        <v>7</v>
      </c>
      <c r="I4884" s="16">
        <f t="shared" si="685"/>
        <v>45130</v>
      </c>
      <c r="J4884" s="24">
        <v>1.3551</v>
      </c>
      <c r="K4884" s="18">
        <f>G4884*结论【关键目标】!C$27*0.7735*0.001</f>
        <v>48.173579999999994</v>
      </c>
      <c r="L4884" s="5">
        <v>0</v>
      </c>
      <c r="M4884" s="5">
        <f>ABS(IF(L4884&lt;=0,L4884/耗电量关键数据!$B$6/1000,L4884/耗电量关键数据!$B$5/1000))</f>
        <v>0</v>
      </c>
      <c r="N4884" s="19">
        <f>耗电量关键数据!$B$14</f>
        <v>1.1688450000000001</v>
      </c>
      <c r="O4884" s="19">
        <f>耗电量关键数据!$B$15</f>
        <v>0.37403039999999999</v>
      </c>
      <c r="P4884" s="19">
        <f t="shared" si="686"/>
        <v>1.5428754000000002</v>
      </c>
      <c r="Q4884" s="19">
        <f t="shared" si="690"/>
        <v>1.5428754000000002</v>
      </c>
      <c r="R4884" s="20">
        <f t="shared" si="687"/>
        <v>46.630704599999994</v>
      </c>
      <c r="S4884" s="20">
        <f t="shared" si="691"/>
        <v>0</v>
      </c>
      <c r="T4884" s="20">
        <f>IF((T4883+R4884)&lt;0,0,IF((T4883+R4884)&gt;结论【关键目标】!C$28,结论【关键目标】!C$28,T4883+R4884))</f>
        <v>22</v>
      </c>
      <c r="U4884" s="19">
        <f>IF((T4883+R4884)&lt;结论【关键目标】!$C$28,0,(发电量计算【计算逻辑页】!R4884+发电量计算【计算逻辑页】!T4883-结论【关键目标】!$C$28))</f>
        <v>46.630704600000001</v>
      </c>
      <c r="V4884" s="5">
        <f t="shared" si="688"/>
        <v>16.32074661</v>
      </c>
      <c r="W4884" s="5">
        <f t="shared" si="689"/>
        <v>2.0907504545400002</v>
      </c>
      <c r="X4884" s="5">
        <f t="shared" si="692"/>
        <v>0</v>
      </c>
    </row>
    <row r="4885" spans="1:24" x14ac:dyDescent="0.15">
      <c r="A4885" s="7">
        <v>4884</v>
      </c>
      <c r="B4885" s="7">
        <v>7</v>
      </c>
      <c r="C4885" s="7">
        <v>23</v>
      </c>
      <c r="D4885" s="7">
        <v>12</v>
      </c>
      <c r="E4885" s="7">
        <v>204</v>
      </c>
      <c r="F4885" s="7">
        <v>24.7</v>
      </c>
      <c r="G4885" s="7">
        <v>513.1</v>
      </c>
      <c r="H4885" s="7">
        <f t="shared" si="684"/>
        <v>7</v>
      </c>
      <c r="I4885" s="16">
        <f t="shared" si="685"/>
        <v>45130</v>
      </c>
      <c r="J4885" s="24">
        <v>1.3551</v>
      </c>
      <c r="K4885" s="18">
        <f>G4885*结论【关键目标】!C$27*0.7735*0.001</f>
        <v>47.625941999999995</v>
      </c>
      <c r="L4885" s="5">
        <v>0</v>
      </c>
      <c r="M4885" s="5">
        <f>ABS(IF(L4885&lt;=0,L4885/耗电量关键数据!$B$6/1000,L4885/耗电量关键数据!$B$5/1000))</f>
        <v>0</v>
      </c>
      <c r="N4885" s="19">
        <f>耗电量关键数据!$B$14</f>
        <v>1.1688450000000001</v>
      </c>
      <c r="O4885" s="19">
        <f>耗电量关键数据!$B$15</f>
        <v>0.37403039999999999</v>
      </c>
      <c r="P4885" s="19">
        <f t="shared" si="686"/>
        <v>1.5428754000000002</v>
      </c>
      <c r="Q4885" s="19">
        <f t="shared" si="690"/>
        <v>1.5428754000000002</v>
      </c>
      <c r="R4885" s="20">
        <f t="shared" si="687"/>
        <v>46.083066599999995</v>
      </c>
      <c r="S4885" s="20">
        <f t="shared" si="691"/>
        <v>0</v>
      </c>
      <c r="T4885" s="20">
        <f>IF((T4884+R4885)&lt;0,0,IF((T4884+R4885)&gt;结论【关键目标】!C$28,结论【关键目标】!C$28,T4884+R4885))</f>
        <v>22</v>
      </c>
      <c r="U4885" s="19">
        <f>IF((T4884+R4885)&lt;结论【关键目标】!$C$28,0,(发电量计算【计算逻辑页】!R4885+发电量计算【计算逻辑页】!T4884-结论【关键目标】!$C$28))</f>
        <v>46.083066599999995</v>
      </c>
      <c r="V4885" s="5">
        <f t="shared" si="688"/>
        <v>16.129073309999999</v>
      </c>
      <c r="W4885" s="5">
        <f t="shared" si="689"/>
        <v>2.0907504545400002</v>
      </c>
      <c r="X4885" s="5">
        <f t="shared" si="692"/>
        <v>0</v>
      </c>
    </row>
    <row r="4886" spans="1:24" x14ac:dyDescent="0.15">
      <c r="A4886" s="7">
        <v>4885</v>
      </c>
      <c r="B4886" s="7">
        <v>7</v>
      </c>
      <c r="C4886" s="7">
        <v>23</v>
      </c>
      <c r="D4886" s="7">
        <v>13</v>
      </c>
      <c r="E4886" s="7">
        <v>204</v>
      </c>
      <c r="F4886" s="7">
        <v>23</v>
      </c>
      <c r="G4886" s="7">
        <v>364.9</v>
      </c>
      <c r="H4886" s="7">
        <f t="shared" si="684"/>
        <v>7</v>
      </c>
      <c r="I4886" s="16">
        <f t="shared" si="685"/>
        <v>45130</v>
      </c>
      <c r="J4886" s="17">
        <v>1.2267999999999999</v>
      </c>
      <c r="K4886" s="18">
        <f>G4886*结论【关键目标】!C$27*0.7735*0.001</f>
        <v>33.870017999999995</v>
      </c>
      <c r="L4886" s="5">
        <v>0</v>
      </c>
      <c r="M4886" s="5">
        <f>ABS(IF(L4886&lt;=0,L4886/耗电量关键数据!$B$6/1000,L4886/耗电量关键数据!$B$5/1000))</f>
        <v>0</v>
      </c>
      <c r="N4886" s="19">
        <f>耗电量关键数据!$B$14</f>
        <v>1.1688450000000001</v>
      </c>
      <c r="O4886" s="19">
        <f>耗电量关键数据!$B$15</f>
        <v>0.37403039999999999</v>
      </c>
      <c r="P4886" s="19">
        <f t="shared" si="686"/>
        <v>1.5428754000000002</v>
      </c>
      <c r="Q4886" s="19">
        <f t="shared" si="690"/>
        <v>1.5428754000000002</v>
      </c>
      <c r="R4886" s="20">
        <f t="shared" si="687"/>
        <v>32.327142599999995</v>
      </c>
      <c r="S4886" s="20">
        <f t="shared" si="691"/>
        <v>0</v>
      </c>
      <c r="T4886" s="20">
        <f>IF((T4885+R4886)&lt;0,0,IF((T4885+R4886)&gt;结论【关键目标】!C$28,结论【关键目标】!C$28,T4885+R4886))</f>
        <v>22</v>
      </c>
      <c r="U4886" s="19">
        <f>IF((T4885+R4886)&lt;结论【关键目标】!$C$28,0,(发电量计算【计算逻辑页】!R4886+发电量计算【计算逻辑页】!T4885-结论【关键目标】!$C$28))</f>
        <v>32.327142599999995</v>
      </c>
      <c r="V4886" s="5">
        <f t="shared" si="688"/>
        <v>11.314499909999997</v>
      </c>
      <c r="W4886" s="5">
        <f t="shared" si="689"/>
        <v>1.89279954072</v>
      </c>
      <c r="X4886" s="5">
        <f t="shared" si="692"/>
        <v>0</v>
      </c>
    </row>
    <row r="4887" spans="1:24" x14ac:dyDescent="0.15">
      <c r="A4887" s="7">
        <v>4886</v>
      </c>
      <c r="B4887" s="7">
        <v>7</v>
      </c>
      <c r="C4887" s="7">
        <v>23</v>
      </c>
      <c r="D4887" s="7">
        <v>14</v>
      </c>
      <c r="E4887" s="7">
        <v>204</v>
      </c>
      <c r="F4887" s="7">
        <v>24</v>
      </c>
      <c r="G4887" s="7">
        <v>332.1</v>
      </c>
      <c r="H4887" s="7">
        <f t="shared" si="684"/>
        <v>7</v>
      </c>
      <c r="I4887" s="16">
        <f t="shared" si="685"/>
        <v>45130</v>
      </c>
      <c r="J4887" s="17">
        <v>1.2267999999999999</v>
      </c>
      <c r="K4887" s="18">
        <f>G4887*结论【关键目标】!C$27*0.7735*0.001</f>
        <v>30.825521999999999</v>
      </c>
      <c r="L4887" s="5">
        <v>0</v>
      </c>
      <c r="M4887" s="5">
        <f>ABS(IF(L4887&lt;=0,L4887/耗电量关键数据!$B$6/1000,L4887/耗电量关键数据!$B$5/1000))</f>
        <v>0</v>
      </c>
      <c r="N4887" s="19">
        <f>耗电量关键数据!$B$14</f>
        <v>1.1688450000000001</v>
      </c>
      <c r="O4887" s="19">
        <f>耗电量关键数据!$B$15</f>
        <v>0.37403039999999999</v>
      </c>
      <c r="P4887" s="19">
        <f t="shared" si="686"/>
        <v>1.5428754000000002</v>
      </c>
      <c r="Q4887" s="19">
        <f t="shared" si="690"/>
        <v>1.5428754000000002</v>
      </c>
      <c r="R4887" s="20">
        <f t="shared" si="687"/>
        <v>29.2826466</v>
      </c>
      <c r="S4887" s="20">
        <f t="shared" si="691"/>
        <v>0</v>
      </c>
      <c r="T4887" s="20">
        <f>IF((T4886+R4887)&lt;0,0,IF((T4886+R4887)&gt;结论【关键目标】!C$28,结论【关键目标】!C$28,T4886+R4887))</f>
        <v>22</v>
      </c>
      <c r="U4887" s="19">
        <f>IF((T4886+R4887)&lt;结论【关键目标】!$C$28,0,(发电量计算【计算逻辑页】!R4887+发电量计算【计算逻辑页】!T4886-结论【关键目标】!$C$28))</f>
        <v>29.2826466</v>
      </c>
      <c r="V4887" s="5">
        <f t="shared" si="688"/>
        <v>10.24892631</v>
      </c>
      <c r="W4887" s="5">
        <f t="shared" si="689"/>
        <v>1.89279954072</v>
      </c>
      <c r="X4887" s="5">
        <f t="shared" si="692"/>
        <v>0</v>
      </c>
    </row>
    <row r="4888" spans="1:24" x14ac:dyDescent="0.15">
      <c r="A4888" s="7">
        <v>4887</v>
      </c>
      <c r="B4888" s="7">
        <v>7</v>
      </c>
      <c r="C4888" s="7">
        <v>23</v>
      </c>
      <c r="D4888" s="7">
        <v>15</v>
      </c>
      <c r="E4888" s="7">
        <v>204</v>
      </c>
      <c r="F4888" s="7">
        <v>26.6</v>
      </c>
      <c r="G4888" s="7">
        <v>422.7</v>
      </c>
      <c r="H4888" s="7">
        <f t="shared" si="684"/>
        <v>7</v>
      </c>
      <c r="I4888" s="16">
        <f t="shared" si="685"/>
        <v>45130</v>
      </c>
      <c r="J4888" s="17">
        <v>1.2267999999999999</v>
      </c>
      <c r="K4888" s="18">
        <f>G4888*结论【关键目标】!C$27*0.7735*0.001</f>
        <v>39.235014</v>
      </c>
      <c r="L4888" s="5">
        <v>0</v>
      </c>
      <c r="M4888" s="5">
        <f>ABS(IF(L4888&lt;=0,L4888/耗电量关键数据!$B$6/1000,L4888/耗电量关键数据!$B$5/1000))</f>
        <v>0</v>
      </c>
      <c r="N4888" s="19">
        <f>耗电量关键数据!$B$14</f>
        <v>1.1688450000000001</v>
      </c>
      <c r="O4888" s="19">
        <f>耗电量关键数据!$B$15</f>
        <v>0.37403039999999999</v>
      </c>
      <c r="P4888" s="19">
        <f t="shared" si="686"/>
        <v>1.5428754000000002</v>
      </c>
      <c r="Q4888" s="19">
        <f t="shared" si="690"/>
        <v>1.5428754000000002</v>
      </c>
      <c r="R4888" s="20">
        <f t="shared" si="687"/>
        <v>37.6921386</v>
      </c>
      <c r="S4888" s="20">
        <f t="shared" si="691"/>
        <v>0</v>
      </c>
      <c r="T4888" s="20">
        <f>IF((T4887+R4888)&lt;0,0,IF((T4887+R4888)&gt;结论【关键目标】!C$28,结论【关键目标】!C$28,T4887+R4888))</f>
        <v>22</v>
      </c>
      <c r="U4888" s="19">
        <f>IF((T4887+R4888)&lt;结论【关键目标】!$C$28,0,(发电量计算【计算逻辑页】!R4888+发电量计算【计算逻辑页】!T4887-结论【关键目标】!$C$28))</f>
        <v>37.6921386</v>
      </c>
      <c r="V4888" s="5">
        <f t="shared" si="688"/>
        <v>13.192248509999999</v>
      </c>
      <c r="W4888" s="5">
        <f t="shared" si="689"/>
        <v>1.89279954072</v>
      </c>
      <c r="X4888" s="5">
        <f t="shared" si="692"/>
        <v>0</v>
      </c>
    </row>
    <row r="4889" spans="1:24" x14ac:dyDescent="0.15">
      <c r="A4889" s="7">
        <v>4888</v>
      </c>
      <c r="B4889" s="7">
        <v>7</v>
      </c>
      <c r="C4889" s="7">
        <v>23</v>
      </c>
      <c r="D4889" s="7">
        <v>16</v>
      </c>
      <c r="E4889" s="7">
        <v>204</v>
      </c>
      <c r="F4889" s="7">
        <v>23</v>
      </c>
      <c r="G4889" s="7">
        <v>209.1</v>
      </c>
      <c r="H4889" s="7">
        <f t="shared" si="684"/>
        <v>7</v>
      </c>
      <c r="I4889" s="16">
        <f t="shared" si="685"/>
        <v>45130</v>
      </c>
      <c r="J4889" s="24">
        <v>1.3551</v>
      </c>
      <c r="K4889" s="18">
        <f>G4889*结论【关键目标】!C$27*0.7735*0.001</f>
        <v>19.408662</v>
      </c>
      <c r="L4889" s="5">
        <v>0</v>
      </c>
      <c r="M4889" s="5">
        <f>ABS(IF(L4889&lt;=0,L4889/耗电量关键数据!$B$6/1000,L4889/耗电量关键数据!$B$5/1000))</f>
        <v>0</v>
      </c>
      <c r="N4889" s="19">
        <f>耗电量关键数据!$B$14</f>
        <v>1.1688450000000001</v>
      </c>
      <c r="O4889" s="19">
        <f>耗电量关键数据!$B$15</f>
        <v>0.37403039999999999</v>
      </c>
      <c r="P4889" s="19">
        <f t="shared" si="686"/>
        <v>1.5428754000000002</v>
      </c>
      <c r="Q4889" s="19">
        <f t="shared" si="690"/>
        <v>1.5428754000000002</v>
      </c>
      <c r="R4889" s="20">
        <f t="shared" si="687"/>
        <v>17.8657866</v>
      </c>
      <c r="S4889" s="20">
        <f t="shared" si="691"/>
        <v>0</v>
      </c>
      <c r="T4889" s="20">
        <f>IF((T4888+R4889)&lt;0,0,IF((T4888+R4889)&gt;结论【关键目标】!C$28,结论【关键目标】!C$28,T4888+R4889))</f>
        <v>22</v>
      </c>
      <c r="U4889" s="19">
        <f>IF((T4888+R4889)&lt;结论【关键目标】!$C$28,0,(发电量计算【计算逻辑页】!R4889+发电量计算【计算逻辑页】!T4888-结论【关键目标】!$C$28))</f>
        <v>17.8657866</v>
      </c>
      <c r="V4889" s="5">
        <f t="shared" si="688"/>
        <v>6.2530253099999999</v>
      </c>
      <c r="W4889" s="5">
        <f t="shared" si="689"/>
        <v>2.0907504545400002</v>
      </c>
      <c r="X4889" s="5">
        <f t="shared" si="692"/>
        <v>0</v>
      </c>
    </row>
    <row r="4890" spans="1:24" x14ac:dyDescent="0.15">
      <c r="A4890" s="7">
        <v>4889</v>
      </c>
      <c r="B4890" s="7">
        <v>7</v>
      </c>
      <c r="C4890" s="7">
        <v>23</v>
      </c>
      <c r="D4890" s="7">
        <v>17</v>
      </c>
      <c r="E4890" s="7">
        <v>204</v>
      </c>
      <c r="F4890" s="7">
        <v>23</v>
      </c>
      <c r="G4890" s="7">
        <v>113.5</v>
      </c>
      <c r="H4890" s="7">
        <f t="shared" si="684"/>
        <v>7</v>
      </c>
      <c r="I4890" s="16">
        <f t="shared" si="685"/>
        <v>45130</v>
      </c>
      <c r="J4890" s="17">
        <v>0.70809999999999995</v>
      </c>
      <c r="K4890" s="18">
        <f>G4890*结论【关键目标】!C$27*0.7735*0.001</f>
        <v>10.535069999999999</v>
      </c>
      <c r="L4890" s="5">
        <v>0</v>
      </c>
      <c r="M4890" s="5">
        <f>ABS(IF(L4890&lt;=0,L4890/耗电量关键数据!$B$6/1000,L4890/耗电量关键数据!$B$5/1000))</f>
        <v>0</v>
      </c>
      <c r="N4890" s="19">
        <f>耗电量关键数据!$B$14</f>
        <v>1.1688450000000001</v>
      </c>
      <c r="O4890" s="19">
        <f>耗电量关键数据!$B$15</f>
        <v>0.37403039999999999</v>
      </c>
      <c r="P4890" s="19">
        <f t="shared" si="686"/>
        <v>1.5428754000000002</v>
      </c>
      <c r="Q4890" s="19">
        <f t="shared" si="690"/>
        <v>0</v>
      </c>
      <c r="R4890" s="20">
        <f t="shared" si="687"/>
        <v>10.535069999999999</v>
      </c>
      <c r="S4890" s="20">
        <f t="shared" si="691"/>
        <v>0</v>
      </c>
      <c r="T4890" s="20">
        <f>IF((T4889+R4890)&lt;0,0,IF((T4889+R4890)&gt;结论【关键目标】!C$28,结论【关键目标】!C$28,T4889+R4890))</f>
        <v>22</v>
      </c>
      <c r="U4890" s="19">
        <f>IF((T4889+R4890)&lt;结论【关键目标】!$C$28,0,(发电量计算【计算逻辑页】!R4890+发电量计算【计算逻辑页】!T4889-结论【关键目标】!$C$28))</f>
        <v>10.535069999999997</v>
      </c>
      <c r="V4890" s="5">
        <f t="shared" si="688"/>
        <v>3.6872744999999987</v>
      </c>
      <c r="W4890" s="5">
        <f t="shared" si="689"/>
        <v>1.0925100707400002</v>
      </c>
      <c r="X4890" s="5">
        <f t="shared" si="692"/>
        <v>0</v>
      </c>
    </row>
    <row r="4891" spans="1:24" x14ac:dyDescent="0.15">
      <c r="A4891" s="7">
        <v>4890</v>
      </c>
      <c r="B4891" s="7">
        <v>7</v>
      </c>
      <c r="C4891" s="7">
        <v>23</v>
      </c>
      <c r="D4891" s="7">
        <v>18</v>
      </c>
      <c r="E4891" s="7">
        <v>204</v>
      </c>
      <c r="F4891" s="7">
        <v>23.9</v>
      </c>
      <c r="G4891" s="7">
        <v>26</v>
      </c>
      <c r="H4891" s="7">
        <f t="shared" si="684"/>
        <v>7</v>
      </c>
      <c r="I4891" s="16">
        <f t="shared" si="685"/>
        <v>45130</v>
      </c>
      <c r="J4891" s="17">
        <v>0.70809999999999995</v>
      </c>
      <c r="K4891" s="18">
        <f>G4891*结论【关键目标】!C$27*0.7735*0.001</f>
        <v>2.4133199999999997</v>
      </c>
      <c r="L4891" s="5">
        <v>0</v>
      </c>
      <c r="M4891" s="5">
        <f>ABS(IF(L4891&lt;=0,L4891/耗电量关键数据!$B$6/1000,L4891/耗电量关键数据!$B$5/1000))</f>
        <v>0</v>
      </c>
      <c r="N4891" s="19">
        <f>耗电量关键数据!$B$14</f>
        <v>1.1688450000000001</v>
      </c>
      <c r="O4891" s="19">
        <f>耗电量关键数据!$B$15</f>
        <v>0.37403039999999999</v>
      </c>
      <c r="P4891" s="19">
        <f t="shared" si="686"/>
        <v>1.5428754000000002</v>
      </c>
      <c r="Q4891" s="19">
        <f t="shared" si="690"/>
        <v>0</v>
      </c>
      <c r="R4891" s="20">
        <f t="shared" si="687"/>
        <v>2.4133199999999997</v>
      </c>
      <c r="S4891" s="20">
        <f t="shared" si="691"/>
        <v>0</v>
      </c>
      <c r="T4891" s="20">
        <f>IF((T4890+R4891)&lt;0,0,IF((T4890+R4891)&gt;结论【关键目标】!C$28,结论【关键目标】!C$28,T4890+R4891))</f>
        <v>22</v>
      </c>
      <c r="U4891" s="19">
        <f>IF((T4890+R4891)&lt;结论【关键目标】!$C$28,0,(发电量计算【计算逻辑页】!R4891+发电量计算【计算逻辑页】!T4890-结论【关键目标】!$C$28))</f>
        <v>2.4133199999999988</v>
      </c>
      <c r="V4891" s="5">
        <f t="shared" si="688"/>
        <v>0.84466199999999958</v>
      </c>
      <c r="W4891" s="5">
        <f t="shared" si="689"/>
        <v>1.0925100707400002</v>
      </c>
      <c r="X4891" s="5">
        <f t="shared" si="692"/>
        <v>0</v>
      </c>
    </row>
    <row r="4892" spans="1:24" x14ac:dyDescent="0.15">
      <c r="A4892" s="7">
        <v>4891</v>
      </c>
      <c r="B4892" s="7">
        <v>7</v>
      </c>
      <c r="C4892" s="7">
        <v>23</v>
      </c>
      <c r="D4892" s="7">
        <v>19</v>
      </c>
      <c r="E4892" s="7">
        <v>204</v>
      </c>
      <c r="F4892" s="7">
        <v>24</v>
      </c>
      <c r="G4892" s="7">
        <v>0</v>
      </c>
      <c r="H4892" s="7">
        <f t="shared" si="684"/>
        <v>7</v>
      </c>
      <c r="I4892" s="16">
        <f t="shared" si="685"/>
        <v>45130</v>
      </c>
      <c r="J4892" s="17">
        <v>1.2267999999999999</v>
      </c>
      <c r="K4892" s="18">
        <f>G4892*结论【关键目标】!C$27*0.7735*0.001</f>
        <v>0</v>
      </c>
      <c r="L4892" s="5">
        <v>0</v>
      </c>
      <c r="M4892" s="5">
        <f>ABS(IF(L4892&lt;=0,L4892/耗电量关键数据!$B$6/1000,L4892/耗电量关键数据!$B$5/1000))</f>
        <v>0</v>
      </c>
      <c r="N4892" s="19">
        <f>耗电量关键数据!$B$14</f>
        <v>1.1688450000000001</v>
      </c>
      <c r="O4892" s="19">
        <f>耗电量关键数据!$B$15</f>
        <v>0.37403039999999999</v>
      </c>
      <c r="P4892" s="19">
        <f t="shared" si="686"/>
        <v>1.5428754000000002</v>
      </c>
      <c r="Q4892" s="19">
        <f t="shared" si="690"/>
        <v>1.5428754000000002</v>
      </c>
      <c r="R4892" s="20">
        <f t="shared" si="687"/>
        <v>-1.5428754000000002</v>
      </c>
      <c r="S4892" s="20">
        <f t="shared" si="691"/>
        <v>1.5428754000000002</v>
      </c>
      <c r="T4892" s="20">
        <f>IF((T4891+R4892)&lt;0,0,IF((T4891+R4892)&gt;结论【关键目标】!C$28,结论【关键目标】!C$28,T4891+R4892))</f>
        <v>20.4571246</v>
      </c>
      <c r="U4892" s="19">
        <f>IF((T4891+R4892)&lt;结论【关键目标】!$C$28,0,(发电量计算【计算逻辑页】!R4892+发电量计算【计算逻辑页】!T4891-结论【关键目标】!$C$28))</f>
        <v>0</v>
      </c>
      <c r="V4892" s="5">
        <f t="shared" si="688"/>
        <v>0</v>
      </c>
      <c r="W4892" s="5">
        <f t="shared" si="689"/>
        <v>0</v>
      </c>
      <c r="X4892" s="5">
        <f t="shared" si="692"/>
        <v>1.3527931507200002</v>
      </c>
    </row>
    <row r="4893" spans="1:24" x14ac:dyDescent="0.15">
      <c r="A4893" s="7">
        <v>4892</v>
      </c>
      <c r="B4893" s="7">
        <v>7</v>
      </c>
      <c r="C4893" s="7">
        <v>23</v>
      </c>
      <c r="D4893" s="7">
        <v>20</v>
      </c>
      <c r="E4893" s="7">
        <v>204</v>
      </c>
      <c r="F4893" s="7">
        <v>24</v>
      </c>
      <c r="G4893" s="7">
        <v>0</v>
      </c>
      <c r="H4893" s="7">
        <f t="shared" si="684"/>
        <v>7</v>
      </c>
      <c r="I4893" s="16">
        <f t="shared" si="685"/>
        <v>45130</v>
      </c>
      <c r="J4893" s="17">
        <v>1.2267999999999999</v>
      </c>
      <c r="K4893" s="18">
        <f>G4893*结论【关键目标】!C$27*0.7735*0.001</f>
        <v>0</v>
      </c>
      <c r="L4893" s="5">
        <v>0</v>
      </c>
      <c r="M4893" s="5">
        <f>ABS(IF(L4893&lt;=0,L4893/耗电量关键数据!$B$6/1000,L4893/耗电量关键数据!$B$5/1000))</f>
        <v>0</v>
      </c>
      <c r="N4893" s="19">
        <f>耗电量关键数据!$B$14</f>
        <v>1.1688450000000001</v>
      </c>
      <c r="O4893" s="19">
        <f>耗电量关键数据!$B$15</f>
        <v>0.37403039999999999</v>
      </c>
      <c r="P4893" s="19">
        <f t="shared" si="686"/>
        <v>1.5428754000000002</v>
      </c>
      <c r="Q4893" s="19">
        <f t="shared" si="690"/>
        <v>1.5428754000000002</v>
      </c>
      <c r="R4893" s="20">
        <f t="shared" si="687"/>
        <v>-1.5428754000000002</v>
      </c>
      <c r="S4893" s="20">
        <f t="shared" si="691"/>
        <v>1.5428754000000002</v>
      </c>
      <c r="T4893" s="20">
        <f>IF((T4892+R4893)&lt;0,0,IF((T4892+R4893)&gt;结论【关键目标】!C$28,结论【关键目标】!C$28,T4892+R4893))</f>
        <v>18.9142492</v>
      </c>
      <c r="U4893" s="19">
        <f>IF((T4892+R4893)&lt;结论【关键目标】!$C$28,0,(发电量计算【计算逻辑页】!R4893+发电量计算【计算逻辑页】!T4892-结论【关键目标】!$C$28))</f>
        <v>0</v>
      </c>
      <c r="V4893" s="5">
        <f t="shared" si="688"/>
        <v>0</v>
      </c>
      <c r="W4893" s="5">
        <f t="shared" si="689"/>
        <v>0</v>
      </c>
      <c r="X4893" s="5">
        <f t="shared" si="692"/>
        <v>1.3527931507200002</v>
      </c>
    </row>
    <row r="4894" spans="1:24" x14ac:dyDescent="0.15">
      <c r="A4894" s="7">
        <v>4893</v>
      </c>
      <c r="B4894" s="7">
        <v>7</v>
      </c>
      <c r="C4894" s="7">
        <v>23</v>
      </c>
      <c r="D4894" s="7">
        <v>21</v>
      </c>
      <c r="E4894" s="7">
        <v>204</v>
      </c>
      <c r="F4894" s="7">
        <v>23.2</v>
      </c>
      <c r="G4894" s="7">
        <v>0</v>
      </c>
      <c r="H4894" s="7">
        <f t="shared" si="684"/>
        <v>7</v>
      </c>
      <c r="I4894" s="16">
        <f t="shared" si="685"/>
        <v>45130</v>
      </c>
      <c r="J4894" s="17">
        <v>1.2267999999999999</v>
      </c>
      <c r="K4894" s="18">
        <f>G4894*结论【关键目标】!C$27*0.7735*0.001</f>
        <v>0</v>
      </c>
      <c r="L4894" s="5">
        <v>0</v>
      </c>
      <c r="M4894" s="5">
        <f>ABS(IF(L4894&lt;=0,L4894/耗电量关键数据!$B$6/1000,L4894/耗电量关键数据!$B$5/1000))</f>
        <v>0</v>
      </c>
      <c r="N4894" s="19">
        <f>耗电量关键数据!$B$14</f>
        <v>1.1688450000000001</v>
      </c>
      <c r="O4894" s="19">
        <f>耗电量关键数据!$B$15</f>
        <v>0.37403039999999999</v>
      </c>
      <c r="P4894" s="19">
        <f t="shared" si="686"/>
        <v>1.5428754000000002</v>
      </c>
      <c r="Q4894" s="19">
        <f t="shared" si="690"/>
        <v>1.5428754000000002</v>
      </c>
      <c r="R4894" s="20">
        <f t="shared" si="687"/>
        <v>-1.5428754000000002</v>
      </c>
      <c r="S4894" s="20">
        <f t="shared" si="691"/>
        <v>1.5428754000000002</v>
      </c>
      <c r="T4894" s="20">
        <f>IF((T4893+R4894)&lt;0,0,IF((T4893+R4894)&gt;结论【关键目标】!C$28,结论【关键目标】!C$28,T4893+R4894))</f>
        <v>17.371373800000001</v>
      </c>
      <c r="U4894" s="19">
        <f>IF((T4893+R4894)&lt;结论【关键目标】!$C$28,0,(发电量计算【计算逻辑页】!R4894+发电量计算【计算逻辑页】!T4893-结论【关键目标】!$C$28))</f>
        <v>0</v>
      </c>
      <c r="V4894" s="5">
        <f t="shared" si="688"/>
        <v>0</v>
      </c>
      <c r="W4894" s="5">
        <f t="shared" si="689"/>
        <v>0</v>
      </c>
      <c r="X4894" s="5">
        <f t="shared" si="692"/>
        <v>1.3527931507200002</v>
      </c>
    </row>
    <row r="4895" spans="1:24" x14ac:dyDescent="0.15">
      <c r="A4895" s="7">
        <v>4894</v>
      </c>
      <c r="B4895" s="7">
        <v>7</v>
      </c>
      <c r="C4895" s="7">
        <v>23</v>
      </c>
      <c r="D4895" s="7">
        <v>22</v>
      </c>
      <c r="E4895" s="7">
        <v>204</v>
      </c>
      <c r="F4895" s="7">
        <v>23</v>
      </c>
      <c r="G4895" s="7">
        <v>0</v>
      </c>
      <c r="H4895" s="7">
        <f t="shared" si="684"/>
        <v>7</v>
      </c>
      <c r="I4895" s="16">
        <f t="shared" si="685"/>
        <v>45130</v>
      </c>
      <c r="J4895" s="17">
        <v>0.70809999999999995</v>
      </c>
      <c r="K4895" s="18">
        <f>G4895*结论【关键目标】!C$27*0.7735*0.001</f>
        <v>0</v>
      </c>
      <c r="L4895" s="5">
        <v>0</v>
      </c>
      <c r="M4895" s="5">
        <f>ABS(IF(L4895&lt;=0,L4895/耗电量关键数据!$B$6/1000,L4895/耗电量关键数据!$B$5/1000))</f>
        <v>0</v>
      </c>
      <c r="N4895" s="19">
        <f>耗电量关键数据!$B$14</f>
        <v>1.1688450000000001</v>
      </c>
      <c r="O4895" s="19">
        <f>耗电量关键数据!$B$15</f>
        <v>0.37403039999999999</v>
      </c>
      <c r="P4895" s="19">
        <f t="shared" si="686"/>
        <v>1.5428754000000002</v>
      </c>
      <c r="Q4895" s="19">
        <f t="shared" si="690"/>
        <v>0</v>
      </c>
      <c r="R4895" s="20">
        <f t="shared" si="687"/>
        <v>0</v>
      </c>
      <c r="S4895" s="20">
        <f t="shared" si="691"/>
        <v>0</v>
      </c>
      <c r="T4895" s="20">
        <f>IF((T4894+R4895)&lt;0,0,IF((T4894+R4895)&gt;结论【关键目标】!C$28,结论【关键目标】!C$28,T4894+R4895))</f>
        <v>17.371373800000001</v>
      </c>
      <c r="U4895" s="19">
        <f>IF((T4894+R4895)&lt;结论【关键目标】!$C$28,0,(发电量计算【计算逻辑页】!R4895+发电量计算【计算逻辑页】!T4894-结论【关键目标】!$C$28))</f>
        <v>0</v>
      </c>
      <c r="V4895" s="5">
        <f t="shared" si="688"/>
        <v>0</v>
      </c>
      <c r="W4895" s="5">
        <f t="shared" si="689"/>
        <v>0</v>
      </c>
      <c r="X4895" s="5">
        <f t="shared" si="692"/>
        <v>0</v>
      </c>
    </row>
    <row r="4896" spans="1:24" x14ac:dyDescent="0.15">
      <c r="A4896" s="7">
        <v>4895</v>
      </c>
      <c r="B4896" s="7">
        <v>7</v>
      </c>
      <c r="C4896" s="7">
        <v>23</v>
      </c>
      <c r="D4896" s="7">
        <v>23</v>
      </c>
      <c r="E4896" s="7">
        <v>204</v>
      </c>
      <c r="F4896" s="7">
        <v>23</v>
      </c>
      <c r="G4896" s="7">
        <v>0</v>
      </c>
      <c r="H4896" s="7">
        <f t="shared" si="684"/>
        <v>7</v>
      </c>
      <c r="I4896" s="16">
        <f t="shared" si="685"/>
        <v>45130</v>
      </c>
      <c r="J4896" s="17">
        <v>0.70809999999999995</v>
      </c>
      <c r="K4896" s="18">
        <f>G4896*结论【关键目标】!C$27*0.7735*0.001</f>
        <v>0</v>
      </c>
      <c r="L4896" s="5">
        <v>0</v>
      </c>
      <c r="M4896" s="5">
        <f>ABS(IF(L4896&lt;=0,L4896/耗电量关键数据!$B$6/1000,L4896/耗电量关键数据!$B$5/1000))</f>
        <v>0</v>
      </c>
      <c r="N4896" s="19">
        <f>耗电量关键数据!$B$14</f>
        <v>1.1688450000000001</v>
      </c>
      <c r="O4896" s="19">
        <f>耗电量关键数据!$B$15</f>
        <v>0.37403039999999999</v>
      </c>
      <c r="P4896" s="19">
        <f t="shared" si="686"/>
        <v>1.5428754000000002</v>
      </c>
      <c r="Q4896" s="19">
        <f t="shared" si="690"/>
        <v>0</v>
      </c>
      <c r="R4896" s="20">
        <f t="shared" si="687"/>
        <v>0</v>
      </c>
      <c r="S4896" s="20">
        <f t="shared" si="691"/>
        <v>0</v>
      </c>
      <c r="T4896" s="20">
        <f>IF((T4895+R4896)&lt;0,0,IF((T4895+R4896)&gt;结论【关键目标】!C$28,结论【关键目标】!C$28,T4895+R4896))</f>
        <v>17.371373800000001</v>
      </c>
      <c r="U4896" s="19">
        <f>IF((T4895+R4896)&lt;结论【关键目标】!$C$28,0,(发电量计算【计算逻辑页】!R4896+发电量计算【计算逻辑页】!T4895-结论【关键目标】!$C$28))</f>
        <v>0</v>
      </c>
      <c r="V4896" s="5">
        <f t="shared" si="688"/>
        <v>0</v>
      </c>
      <c r="W4896" s="5">
        <f t="shared" si="689"/>
        <v>0</v>
      </c>
      <c r="X4896" s="5">
        <f t="shared" si="692"/>
        <v>0</v>
      </c>
    </row>
    <row r="4897" spans="1:24" x14ac:dyDescent="0.15">
      <c r="A4897" s="7">
        <v>4896</v>
      </c>
      <c r="B4897" s="7">
        <v>7</v>
      </c>
      <c r="C4897" s="7">
        <v>23</v>
      </c>
      <c r="D4897" s="7">
        <v>24</v>
      </c>
      <c r="E4897" s="7">
        <v>204</v>
      </c>
      <c r="F4897" s="7">
        <v>22.9</v>
      </c>
      <c r="G4897" s="7">
        <v>0</v>
      </c>
      <c r="H4897" s="7">
        <f t="shared" si="684"/>
        <v>7</v>
      </c>
      <c r="I4897" s="16">
        <f t="shared" si="685"/>
        <v>45130</v>
      </c>
      <c r="J4897" s="17">
        <v>0.2407</v>
      </c>
      <c r="K4897" s="18">
        <f>G4897*结论【关键目标】!C$27*0.7735*0.001</f>
        <v>0</v>
      </c>
      <c r="L4897" s="5">
        <v>0</v>
      </c>
      <c r="M4897" s="5">
        <f>ABS(IF(L4897&lt;=0,L4897/耗电量关键数据!$B$6/1000,L4897/耗电量关键数据!$B$5/1000))</f>
        <v>0</v>
      </c>
      <c r="N4897" s="19">
        <f>耗电量关键数据!$B$14</f>
        <v>1.1688450000000001</v>
      </c>
      <c r="O4897" s="19">
        <f>耗电量关键数据!$B$15</f>
        <v>0.37403039999999999</v>
      </c>
      <c r="P4897" s="19">
        <f t="shared" si="686"/>
        <v>1.5428754000000002</v>
      </c>
      <c r="Q4897" s="19">
        <f t="shared" si="690"/>
        <v>0</v>
      </c>
      <c r="R4897" s="20">
        <f t="shared" si="687"/>
        <v>0</v>
      </c>
      <c r="S4897" s="20">
        <f t="shared" si="691"/>
        <v>0</v>
      </c>
      <c r="T4897" s="20">
        <f>IF((T4896+R4897)&lt;0,0,IF((T4896+R4897)&gt;结论【关键目标】!C$28,结论【关键目标】!C$28,T4896+R4897))</f>
        <v>17.371373800000001</v>
      </c>
      <c r="U4897" s="19">
        <f>IF((T4896+R4897)&lt;结论【关键目标】!$C$28,0,(发电量计算【计算逻辑页】!R4897+发电量计算【计算逻辑页】!T4896-结论【关键目标】!$C$28))</f>
        <v>0</v>
      </c>
      <c r="V4897" s="5">
        <f t="shared" si="688"/>
        <v>0</v>
      </c>
      <c r="W4897" s="5">
        <f t="shared" si="689"/>
        <v>0</v>
      </c>
      <c r="X4897" s="5">
        <f t="shared" si="692"/>
        <v>0</v>
      </c>
    </row>
    <row r="4898" spans="1:24" x14ac:dyDescent="0.15">
      <c r="A4898" s="7">
        <v>4897</v>
      </c>
      <c r="B4898" s="7">
        <v>7</v>
      </c>
      <c r="C4898" s="7">
        <v>24</v>
      </c>
      <c r="D4898" s="7">
        <v>1</v>
      </c>
      <c r="E4898" s="7">
        <v>205</v>
      </c>
      <c r="F4898" s="7">
        <v>21</v>
      </c>
      <c r="G4898" s="7">
        <v>0</v>
      </c>
      <c r="H4898" s="7">
        <f t="shared" si="684"/>
        <v>1</v>
      </c>
      <c r="I4898" s="16">
        <f t="shared" si="685"/>
        <v>45131</v>
      </c>
      <c r="J4898" s="17">
        <v>0.2407</v>
      </c>
      <c r="K4898" s="18">
        <f>G4898*结论【关键目标】!C$27*0.7735*0.001</f>
        <v>0</v>
      </c>
      <c r="L4898" s="5">
        <v>0</v>
      </c>
      <c r="M4898" s="5">
        <f>ABS(IF(L4898&lt;=0,L4898/耗电量关键数据!$B$6/1000,L4898/耗电量关键数据!$B$5/1000))</f>
        <v>0</v>
      </c>
      <c r="N4898" s="5">
        <f>电气设备逐时使用率计算!H4874</f>
        <v>1.1688450000000001</v>
      </c>
      <c r="O4898" s="5">
        <f>灯光逐时使用率计算!H4874</f>
        <v>0.37403039999999999</v>
      </c>
      <c r="P4898" s="19">
        <f t="shared" si="686"/>
        <v>1.5428754000000002</v>
      </c>
      <c r="Q4898" s="19">
        <f t="shared" si="690"/>
        <v>0</v>
      </c>
      <c r="R4898" s="20">
        <f t="shared" si="687"/>
        <v>0</v>
      </c>
      <c r="S4898" s="20">
        <f t="shared" si="691"/>
        <v>0</v>
      </c>
      <c r="T4898" s="20">
        <f>IF((T4897+R4898)&lt;0,0,IF((T4897+R4898)&gt;结论【关键目标】!C$28,结论【关键目标】!C$28,T4897+R4898))</f>
        <v>17.371373800000001</v>
      </c>
      <c r="U4898" s="19">
        <f>IF((T4897+R4898)&lt;结论【关键目标】!$C$28,0,(发电量计算【计算逻辑页】!R4898+发电量计算【计算逻辑页】!T4897-结论【关键目标】!$C$28))</f>
        <v>0</v>
      </c>
      <c r="V4898" s="5">
        <f t="shared" si="688"/>
        <v>0</v>
      </c>
      <c r="W4898" s="5">
        <f t="shared" si="689"/>
        <v>0</v>
      </c>
      <c r="X4898" s="5">
        <f t="shared" si="692"/>
        <v>0</v>
      </c>
    </row>
    <row r="4899" spans="1:24" x14ac:dyDescent="0.15">
      <c r="A4899" s="7">
        <v>4898</v>
      </c>
      <c r="B4899" s="7">
        <v>7</v>
      </c>
      <c r="C4899" s="7">
        <v>24</v>
      </c>
      <c r="D4899" s="7">
        <v>2</v>
      </c>
      <c r="E4899" s="7">
        <v>205</v>
      </c>
      <c r="F4899" s="7">
        <v>21</v>
      </c>
      <c r="G4899" s="7">
        <v>0</v>
      </c>
      <c r="H4899" s="7">
        <f t="shared" si="684"/>
        <v>1</v>
      </c>
      <c r="I4899" s="16">
        <f t="shared" si="685"/>
        <v>45131</v>
      </c>
      <c r="J4899" s="17">
        <v>0.2407</v>
      </c>
      <c r="K4899" s="18">
        <f>G4899*结论【关键目标】!C$27*0.7735*0.001</f>
        <v>0</v>
      </c>
      <c r="L4899" s="5">
        <v>0</v>
      </c>
      <c r="M4899" s="5">
        <f>ABS(IF(L4899&lt;=0,L4899/耗电量关键数据!$B$6/1000,L4899/耗电量关键数据!$B$5/1000))</f>
        <v>0</v>
      </c>
      <c r="N4899" s="5">
        <f>电气设备逐时使用率计算!H4875</f>
        <v>1.1688450000000001</v>
      </c>
      <c r="O4899" s="5">
        <f>灯光逐时使用率计算!H4875</f>
        <v>0.37403039999999999</v>
      </c>
      <c r="P4899" s="19">
        <f t="shared" si="686"/>
        <v>1.5428754000000002</v>
      </c>
      <c r="Q4899" s="19">
        <f t="shared" si="690"/>
        <v>0</v>
      </c>
      <c r="R4899" s="20">
        <f t="shared" si="687"/>
        <v>0</v>
      </c>
      <c r="S4899" s="20">
        <f t="shared" si="691"/>
        <v>0</v>
      </c>
      <c r="T4899" s="20">
        <f>IF((T4898+R4899)&lt;0,0,IF((T4898+R4899)&gt;结论【关键目标】!C$28,结论【关键目标】!C$28,T4898+R4899))</f>
        <v>17.371373800000001</v>
      </c>
      <c r="U4899" s="19">
        <f>IF((T4898+R4899)&lt;结论【关键目标】!$C$28,0,(发电量计算【计算逻辑页】!R4899+发电量计算【计算逻辑页】!T4898-结论【关键目标】!$C$28))</f>
        <v>0</v>
      </c>
      <c r="V4899" s="5">
        <f t="shared" si="688"/>
        <v>0</v>
      </c>
      <c r="W4899" s="5">
        <f t="shared" si="689"/>
        <v>0</v>
      </c>
      <c r="X4899" s="5">
        <f t="shared" si="692"/>
        <v>0</v>
      </c>
    </row>
    <row r="4900" spans="1:24" x14ac:dyDescent="0.15">
      <c r="A4900" s="7">
        <v>4899</v>
      </c>
      <c r="B4900" s="7">
        <v>7</v>
      </c>
      <c r="C4900" s="7">
        <v>24</v>
      </c>
      <c r="D4900" s="7">
        <v>3</v>
      </c>
      <c r="E4900" s="7">
        <v>205</v>
      </c>
      <c r="F4900" s="7">
        <v>21.6</v>
      </c>
      <c r="G4900" s="7">
        <v>0</v>
      </c>
      <c r="H4900" s="7">
        <f t="shared" si="684"/>
        <v>1</v>
      </c>
      <c r="I4900" s="16">
        <f t="shared" si="685"/>
        <v>45131</v>
      </c>
      <c r="J4900" s="17">
        <v>0.2407</v>
      </c>
      <c r="K4900" s="18">
        <f>G4900*结论【关键目标】!C$27*0.7735*0.001</f>
        <v>0</v>
      </c>
      <c r="L4900" s="5">
        <v>0</v>
      </c>
      <c r="M4900" s="5">
        <f>ABS(IF(L4900&lt;=0,L4900/耗电量关键数据!$B$6/1000,L4900/耗电量关键数据!$B$5/1000))</f>
        <v>0</v>
      </c>
      <c r="N4900" s="5">
        <f>电气设备逐时使用率计算!H4876</f>
        <v>1.1688450000000001</v>
      </c>
      <c r="O4900" s="5">
        <f>灯光逐时使用率计算!H4876</f>
        <v>0.37403039999999999</v>
      </c>
      <c r="P4900" s="19">
        <f t="shared" si="686"/>
        <v>1.5428754000000002</v>
      </c>
      <c r="Q4900" s="19">
        <f t="shared" si="690"/>
        <v>0</v>
      </c>
      <c r="R4900" s="20">
        <f t="shared" si="687"/>
        <v>0</v>
      </c>
      <c r="S4900" s="20">
        <f t="shared" si="691"/>
        <v>0</v>
      </c>
      <c r="T4900" s="20">
        <f>IF((T4899+R4900)&lt;0,0,IF((T4899+R4900)&gt;结论【关键目标】!C$28,结论【关键目标】!C$28,T4899+R4900))</f>
        <v>17.371373800000001</v>
      </c>
      <c r="U4900" s="19">
        <f>IF((T4899+R4900)&lt;结论【关键目标】!$C$28,0,(发电量计算【计算逻辑页】!R4900+发电量计算【计算逻辑页】!T4899-结论【关键目标】!$C$28))</f>
        <v>0</v>
      </c>
      <c r="V4900" s="5">
        <f t="shared" si="688"/>
        <v>0</v>
      </c>
      <c r="W4900" s="5">
        <f t="shared" si="689"/>
        <v>0</v>
      </c>
      <c r="X4900" s="5">
        <f t="shared" si="692"/>
        <v>0</v>
      </c>
    </row>
    <row r="4901" spans="1:24" x14ac:dyDescent="0.15">
      <c r="A4901" s="7">
        <v>4900</v>
      </c>
      <c r="B4901" s="7">
        <v>7</v>
      </c>
      <c r="C4901" s="7">
        <v>24</v>
      </c>
      <c r="D4901" s="7">
        <v>4</v>
      </c>
      <c r="E4901" s="7">
        <v>205</v>
      </c>
      <c r="F4901" s="7">
        <v>21</v>
      </c>
      <c r="G4901" s="7">
        <v>0</v>
      </c>
      <c r="H4901" s="7">
        <f t="shared" si="684"/>
        <v>1</v>
      </c>
      <c r="I4901" s="16">
        <f t="shared" si="685"/>
        <v>45131</v>
      </c>
      <c r="J4901" s="17">
        <v>0.2407</v>
      </c>
      <c r="K4901" s="18">
        <f>G4901*结论【关键目标】!C$27*0.7735*0.001</f>
        <v>0</v>
      </c>
      <c r="L4901" s="5">
        <v>0</v>
      </c>
      <c r="M4901" s="5">
        <f>ABS(IF(L4901&lt;=0,L4901/耗电量关键数据!$B$6/1000,L4901/耗电量关键数据!$B$5/1000))</f>
        <v>0</v>
      </c>
      <c r="N4901" s="5">
        <f>电气设备逐时使用率计算!H4877</f>
        <v>1.1688450000000001</v>
      </c>
      <c r="O4901" s="5">
        <f>灯光逐时使用率计算!H4877</f>
        <v>0.37403039999999999</v>
      </c>
      <c r="P4901" s="19">
        <f t="shared" si="686"/>
        <v>1.5428754000000002</v>
      </c>
      <c r="Q4901" s="19">
        <f t="shared" si="690"/>
        <v>0</v>
      </c>
      <c r="R4901" s="20">
        <f t="shared" si="687"/>
        <v>0</v>
      </c>
      <c r="S4901" s="20">
        <f t="shared" si="691"/>
        <v>0</v>
      </c>
      <c r="T4901" s="20">
        <f>IF((T4900+R4901)&lt;0,0,IF((T4900+R4901)&gt;结论【关键目标】!C$28,结论【关键目标】!C$28,T4900+R4901))</f>
        <v>17.371373800000001</v>
      </c>
      <c r="U4901" s="19">
        <f>IF((T4900+R4901)&lt;结论【关键目标】!$C$28,0,(发电量计算【计算逻辑页】!R4901+发电量计算【计算逻辑页】!T4900-结论【关键目标】!$C$28))</f>
        <v>0</v>
      </c>
      <c r="V4901" s="5">
        <f t="shared" si="688"/>
        <v>0</v>
      </c>
      <c r="W4901" s="5">
        <f t="shared" si="689"/>
        <v>0</v>
      </c>
      <c r="X4901" s="5">
        <f t="shared" si="692"/>
        <v>0</v>
      </c>
    </row>
    <row r="4902" spans="1:24" x14ac:dyDescent="0.15">
      <c r="A4902" s="7">
        <v>4901</v>
      </c>
      <c r="B4902" s="7">
        <v>7</v>
      </c>
      <c r="C4902" s="7">
        <v>24</v>
      </c>
      <c r="D4902" s="7">
        <v>5</v>
      </c>
      <c r="E4902" s="7">
        <v>205</v>
      </c>
      <c r="F4902" s="7">
        <v>21</v>
      </c>
      <c r="G4902" s="7">
        <v>1.1000000000000001</v>
      </c>
      <c r="H4902" s="7">
        <f t="shared" si="684"/>
        <v>1</v>
      </c>
      <c r="I4902" s="16">
        <f t="shared" si="685"/>
        <v>45131</v>
      </c>
      <c r="J4902" s="17">
        <v>0.2407</v>
      </c>
      <c r="K4902" s="18">
        <f>G4902*结论【关键目标】!C$27*0.7735*0.001</f>
        <v>0.102102</v>
      </c>
      <c r="L4902" s="5">
        <v>0</v>
      </c>
      <c r="M4902" s="5">
        <f>ABS(IF(L4902&lt;=0,L4902/耗电量关键数据!$B$6/1000,L4902/耗电量关键数据!$B$5/1000))</f>
        <v>0</v>
      </c>
      <c r="N4902" s="5">
        <f>电气设备逐时使用率计算!H4878</f>
        <v>1.1688450000000001</v>
      </c>
      <c r="O4902" s="5">
        <f>灯光逐时使用率计算!H4878</f>
        <v>0.37403039999999999</v>
      </c>
      <c r="P4902" s="19">
        <f t="shared" si="686"/>
        <v>1.5428754000000002</v>
      </c>
      <c r="Q4902" s="19">
        <f t="shared" si="690"/>
        <v>0</v>
      </c>
      <c r="R4902" s="20">
        <f t="shared" si="687"/>
        <v>0.102102</v>
      </c>
      <c r="S4902" s="20">
        <f t="shared" si="691"/>
        <v>0</v>
      </c>
      <c r="T4902" s="20">
        <f>IF((T4901+R4902)&lt;0,0,IF((T4901+R4902)&gt;结论【关键目标】!C$28,结论【关键目标】!C$28,T4901+R4902))</f>
        <v>17.473475799999999</v>
      </c>
      <c r="U4902" s="19">
        <f>IF((T4901+R4902)&lt;结论【关键目标】!$C$28,0,(发电量计算【计算逻辑页】!R4902+发电量计算【计算逻辑页】!T4901-结论【关键目标】!$C$28))</f>
        <v>0</v>
      </c>
      <c r="V4902" s="5">
        <f t="shared" si="688"/>
        <v>0</v>
      </c>
      <c r="W4902" s="5">
        <f t="shared" si="689"/>
        <v>2.4575951400000001E-2</v>
      </c>
      <c r="X4902" s="5">
        <f t="shared" si="692"/>
        <v>0</v>
      </c>
    </row>
    <row r="4903" spans="1:24" x14ac:dyDescent="0.15">
      <c r="A4903" s="7">
        <v>4902</v>
      </c>
      <c r="B4903" s="7">
        <v>7</v>
      </c>
      <c r="C4903" s="7">
        <v>24</v>
      </c>
      <c r="D4903" s="7">
        <v>6</v>
      </c>
      <c r="E4903" s="7">
        <v>205</v>
      </c>
      <c r="F4903" s="7">
        <v>21.4</v>
      </c>
      <c r="G4903" s="7">
        <v>82.4</v>
      </c>
      <c r="H4903" s="7">
        <f t="shared" si="684"/>
        <v>1</v>
      </c>
      <c r="I4903" s="16">
        <f t="shared" si="685"/>
        <v>45131</v>
      </c>
      <c r="J4903" s="17">
        <v>0.2407</v>
      </c>
      <c r="K4903" s="18">
        <f>G4903*结论【关键目标】!C$27*0.7735*0.001</f>
        <v>7.6483679999999996</v>
      </c>
      <c r="L4903" s="5">
        <v>0</v>
      </c>
      <c r="M4903" s="5">
        <f>ABS(IF(L4903&lt;=0,L4903/耗电量关键数据!$B$6/1000,L4903/耗电量关键数据!$B$5/1000))</f>
        <v>0</v>
      </c>
      <c r="N4903" s="5">
        <f>电气设备逐时使用率计算!H4879</f>
        <v>1.1688450000000001</v>
      </c>
      <c r="O4903" s="5">
        <f>灯光逐时使用率计算!H4879</f>
        <v>0.37403039999999999</v>
      </c>
      <c r="P4903" s="19">
        <f t="shared" si="686"/>
        <v>1.5428754000000002</v>
      </c>
      <c r="Q4903" s="19">
        <f t="shared" si="690"/>
        <v>0</v>
      </c>
      <c r="R4903" s="20">
        <f t="shared" si="687"/>
        <v>7.6483679999999996</v>
      </c>
      <c r="S4903" s="20">
        <f t="shared" si="691"/>
        <v>0</v>
      </c>
      <c r="T4903" s="20">
        <f>IF((T4902+R4903)&lt;0,0,IF((T4902+R4903)&gt;结论【关键目标】!C$28,结论【关键目标】!C$28,T4902+R4903))</f>
        <v>22</v>
      </c>
      <c r="U4903" s="19">
        <f>IF((T4902+R4903)&lt;结论【关键目标】!$C$28,0,(发电量计算【计算逻辑页】!R4903+发电量计算【计算逻辑页】!T4902-结论【关键目标】!$C$28))</f>
        <v>3.1218438000000006</v>
      </c>
      <c r="V4903" s="5">
        <f t="shared" si="688"/>
        <v>0</v>
      </c>
      <c r="W4903" s="5">
        <f t="shared" si="689"/>
        <v>0.37137010878000004</v>
      </c>
      <c r="X4903" s="5">
        <f t="shared" si="692"/>
        <v>0</v>
      </c>
    </row>
    <row r="4904" spans="1:24" x14ac:dyDescent="0.15">
      <c r="A4904" s="7">
        <v>4903</v>
      </c>
      <c r="B4904" s="7">
        <v>7</v>
      </c>
      <c r="C4904" s="7">
        <v>24</v>
      </c>
      <c r="D4904" s="7">
        <v>7</v>
      </c>
      <c r="E4904" s="7">
        <v>205</v>
      </c>
      <c r="F4904" s="7">
        <v>21</v>
      </c>
      <c r="G4904" s="7">
        <v>163.30000000000001</v>
      </c>
      <c r="H4904" s="7">
        <f t="shared" si="684"/>
        <v>1</v>
      </c>
      <c r="I4904" s="16">
        <f t="shared" si="685"/>
        <v>45131</v>
      </c>
      <c r="J4904" s="17">
        <v>0.2407</v>
      </c>
      <c r="K4904" s="18">
        <f>G4904*结论【关键目标】!C$27*0.7735*0.001</f>
        <v>15.157506</v>
      </c>
      <c r="L4904" s="5">
        <v>0</v>
      </c>
      <c r="M4904" s="5">
        <f>ABS(IF(L4904&lt;=0,L4904/耗电量关键数据!$B$6/1000,L4904/耗电量关键数据!$B$5/1000))</f>
        <v>0</v>
      </c>
      <c r="N4904" s="5">
        <f>电气设备逐时使用率计算!H4880</f>
        <v>2.3376900000000003</v>
      </c>
      <c r="O4904" s="5">
        <f>灯光逐时使用率计算!H4880</f>
        <v>1.2467680000000001</v>
      </c>
      <c r="P4904" s="19">
        <f t="shared" si="686"/>
        <v>3.5844580000000006</v>
      </c>
      <c r="Q4904" s="19">
        <f t="shared" si="690"/>
        <v>0</v>
      </c>
      <c r="R4904" s="20">
        <f t="shared" si="687"/>
        <v>15.157506</v>
      </c>
      <c r="S4904" s="20">
        <f t="shared" si="691"/>
        <v>0</v>
      </c>
      <c r="T4904" s="20">
        <f>IF((T4903+R4904)&lt;0,0,IF((T4903+R4904)&gt;结论【关键目标】!C$28,结论【关键目标】!C$28,T4903+R4904))</f>
        <v>22</v>
      </c>
      <c r="U4904" s="19">
        <f>IF((T4903+R4904)&lt;结论【关键目标】!$C$28,0,(发电量计算【计算逻辑页】!R4904+发电量计算【计算逻辑页】!T4903-结论【关键目标】!$C$28))</f>
        <v>15.157505999999998</v>
      </c>
      <c r="V4904" s="5">
        <f t="shared" si="688"/>
        <v>0</v>
      </c>
      <c r="W4904" s="5">
        <f t="shared" si="689"/>
        <v>0.8627790406000001</v>
      </c>
      <c r="X4904" s="5">
        <f t="shared" si="692"/>
        <v>0</v>
      </c>
    </row>
    <row r="4905" spans="1:24" x14ac:dyDescent="0.15">
      <c r="A4905" s="7">
        <v>4904</v>
      </c>
      <c r="B4905" s="7">
        <v>7</v>
      </c>
      <c r="C4905" s="7">
        <v>24</v>
      </c>
      <c r="D4905" s="7">
        <v>8</v>
      </c>
      <c r="E4905" s="7">
        <v>205</v>
      </c>
      <c r="F4905" s="7">
        <v>22.1</v>
      </c>
      <c r="G4905" s="7">
        <v>295.7</v>
      </c>
      <c r="H4905" s="7">
        <f t="shared" si="684"/>
        <v>1</v>
      </c>
      <c r="I4905" s="16">
        <f t="shared" si="685"/>
        <v>45131</v>
      </c>
      <c r="J4905" s="17">
        <v>0.70809999999999995</v>
      </c>
      <c r="K4905" s="18">
        <f>G4905*结论【关键目标】!C$27*0.7735*0.001</f>
        <v>27.446874000000001</v>
      </c>
      <c r="L4905" s="5">
        <v>28071.170389999999</v>
      </c>
      <c r="M4905" s="5">
        <f>ABS(IF(L4905&lt;=0,L4905/耗电量关键数据!$B$6/1000,L4905/耗电量关键数据!$B$5/1000))</f>
        <v>8.0203343971428573</v>
      </c>
      <c r="N4905" s="5">
        <f>电气设备逐时使用率计算!H4881</f>
        <v>11.688450000000001</v>
      </c>
      <c r="O4905" s="5">
        <f>灯光逐时使用率计算!H4881</f>
        <v>6.2338399999999998</v>
      </c>
      <c r="P4905" s="19">
        <f t="shared" si="686"/>
        <v>25.942624397142858</v>
      </c>
      <c r="Q4905" s="19">
        <f t="shared" si="690"/>
        <v>0</v>
      </c>
      <c r="R4905" s="20">
        <f t="shared" si="687"/>
        <v>27.446874000000001</v>
      </c>
      <c r="S4905" s="20">
        <f t="shared" si="691"/>
        <v>0</v>
      </c>
      <c r="T4905" s="20">
        <f>IF((T4904+R4905)&lt;0,0,IF((T4904+R4905)&gt;结论【关键目标】!C$28,结论【关键目标】!C$28,T4904+R4905))</f>
        <v>22</v>
      </c>
      <c r="U4905" s="19">
        <f>IF((T4904+R4905)&lt;结论【关键目标】!$C$28,0,(发电量计算【计算逻辑页】!R4905+发电量计算【计算逻辑页】!T4904-结论【关键目标】!$C$28))</f>
        <v>27.446874000000001</v>
      </c>
      <c r="V4905" s="5">
        <f t="shared" si="688"/>
        <v>9.6064059000000004</v>
      </c>
      <c r="W4905" s="5">
        <f t="shared" si="689"/>
        <v>18.369972335616858</v>
      </c>
      <c r="X4905" s="5">
        <f t="shared" si="692"/>
        <v>0</v>
      </c>
    </row>
    <row r="4906" spans="1:24" x14ac:dyDescent="0.15">
      <c r="A4906" s="7">
        <v>4905</v>
      </c>
      <c r="B4906" s="7">
        <v>7</v>
      </c>
      <c r="C4906" s="7">
        <v>24</v>
      </c>
      <c r="D4906" s="7">
        <v>9</v>
      </c>
      <c r="E4906" s="7">
        <v>205</v>
      </c>
      <c r="F4906" s="7">
        <v>23.7</v>
      </c>
      <c r="G4906" s="7">
        <v>441.2</v>
      </c>
      <c r="H4906" s="7">
        <f t="shared" si="684"/>
        <v>1</v>
      </c>
      <c r="I4906" s="16">
        <f t="shared" si="685"/>
        <v>45131</v>
      </c>
      <c r="J4906" s="17">
        <v>0.70809999999999995</v>
      </c>
      <c r="K4906" s="18">
        <f>G4906*结论【关键目标】!C$27*0.7735*0.001</f>
        <v>40.952184000000003</v>
      </c>
      <c r="L4906" s="5">
        <v>46263.753499999999</v>
      </c>
      <c r="M4906" s="5">
        <f>ABS(IF(L4906&lt;=0,L4906/耗电量关键数据!$B$6/1000,L4906/耗电量关键数据!$B$5/1000))</f>
        <v>13.218215285714285</v>
      </c>
      <c r="N4906" s="5">
        <f>电气设备逐时使用率计算!H4882</f>
        <v>22.208055000000002</v>
      </c>
      <c r="O4906" s="5">
        <f>灯光逐时使用率计算!H4882</f>
        <v>11.844296</v>
      </c>
      <c r="P4906" s="19">
        <f t="shared" si="686"/>
        <v>47.270566285714288</v>
      </c>
      <c r="Q4906" s="19">
        <f t="shared" si="690"/>
        <v>0</v>
      </c>
      <c r="R4906" s="20">
        <f t="shared" si="687"/>
        <v>40.952184000000003</v>
      </c>
      <c r="S4906" s="20">
        <f t="shared" si="691"/>
        <v>0</v>
      </c>
      <c r="T4906" s="20">
        <f>IF((T4905+R4906)&lt;0,0,IF((T4905+R4906)&gt;结论【关键目标】!C$28,结论【关键目标】!C$28,T4905+R4906))</f>
        <v>22</v>
      </c>
      <c r="U4906" s="19">
        <f>IF((T4905+R4906)&lt;结论【关键目标】!$C$28,0,(发电量计算【计算逻辑页】!R4906+发电量计算【计算逻辑页】!T4905-结论【关键目标】!$C$28))</f>
        <v>40.952184000000003</v>
      </c>
      <c r="V4906" s="5">
        <f t="shared" si="688"/>
        <v>14.333264399999999</v>
      </c>
      <c r="W4906" s="5">
        <f t="shared" si="689"/>
        <v>28.998241490399998</v>
      </c>
      <c r="X4906" s="5">
        <f t="shared" si="692"/>
        <v>0</v>
      </c>
    </row>
    <row r="4907" spans="1:24" x14ac:dyDescent="0.15">
      <c r="A4907" s="7">
        <v>4906</v>
      </c>
      <c r="B4907" s="7">
        <v>7</v>
      </c>
      <c r="C4907" s="7">
        <v>24</v>
      </c>
      <c r="D4907" s="7">
        <v>10</v>
      </c>
      <c r="E4907" s="7">
        <v>205</v>
      </c>
      <c r="F4907" s="7">
        <v>26</v>
      </c>
      <c r="G4907" s="7">
        <v>561.29999999999995</v>
      </c>
      <c r="H4907" s="7">
        <f t="shared" si="684"/>
        <v>1</v>
      </c>
      <c r="I4907" s="16">
        <f t="shared" si="685"/>
        <v>45131</v>
      </c>
      <c r="J4907" s="17">
        <v>0.70809999999999995</v>
      </c>
      <c r="K4907" s="18">
        <f>G4907*结论【关键目标】!C$27*0.7735*0.001</f>
        <v>52.099865999999999</v>
      </c>
      <c r="L4907" s="5">
        <v>54581.51743</v>
      </c>
      <c r="M4907" s="5">
        <f>ABS(IF(L4907&lt;=0,L4907/耗电量关键数据!$B$6/1000,L4907/耗电量关键数据!$B$5/1000))</f>
        <v>15.594719265714286</v>
      </c>
      <c r="N4907" s="5">
        <f>电气设备逐时使用率计算!H4883</f>
        <v>22.208055000000002</v>
      </c>
      <c r="O4907" s="5">
        <f>灯光逐时使用率计算!H4883</f>
        <v>11.844296</v>
      </c>
      <c r="P4907" s="19">
        <f t="shared" si="686"/>
        <v>49.647070265714291</v>
      </c>
      <c r="Q4907" s="19">
        <f t="shared" si="690"/>
        <v>0</v>
      </c>
      <c r="R4907" s="20">
        <f t="shared" si="687"/>
        <v>52.099865999999999</v>
      </c>
      <c r="S4907" s="20">
        <f t="shared" si="691"/>
        <v>0</v>
      </c>
      <c r="T4907" s="20">
        <f>IF((T4906+R4907)&lt;0,0,IF((T4906+R4907)&gt;结论【关键目标】!C$28,结论【关键目标】!C$28,T4906+R4907))</f>
        <v>22</v>
      </c>
      <c r="U4907" s="19">
        <f>IF((T4906+R4907)&lt;结论【关键目标】!$C$28,0,(发电量计算【计算逻辑页】!R4907+发电量计算【计算逻辑页】!T4906-结论【关键目标】!$C$28))</f>
        <v>52.099865999999992</v>
      </c>
      <c r="V4907" s="5">
        <f t="shared" si="688"/>
        <v>18.234953099999995</v>
      </c>
      <c r="W4907" s="5">
        <f t="shared" si="689"/>
        <v>35.15509045515229</v>
      </c>
      <c r="X4907" s="5">
        <f t="shared" si="692"/>
        <v>0</v>
      </c>
    </row>
    <row r="4908" spans="1:24" x14ac:dyDescent="0.15">
      <c r="A4908" s="7">
        <v>4907</v>
      </c>
      <c r="B4908" s="7">
        <v>7</v>
      </c>
      <c r="C4908" s="7">
        <v>24</v>
      </c>
      <c r="D4908" s="7">
        <v>11</v>
      </c>
      <c r="E4908" s="7">
        <v>205</v>
      </c>
      <c r="F4908" s="7">
        <v>26</v>
      </c>
      <c r="G4908" s="7">
        <v>617.5</v>
      </c>
      <c r="H4908" s="7">
        <f t="shared" si="684"/>
        <v>1</v>
      </c>
      <c r="I4908" s="16">
        <f t="shared" si="685"/>
        <v>45131</v>
      </c>
      <c r="J4908" s="24">
        <v>1.3551</v>
      </c>
      <c r="K4908" s="18">
        <f>G4908*结论【关键目标】!C$27*0.7735*0.001</f>
        <v>57.31635</v>
      </c>
      <c r="L4908" s="5">
        <v>59527.643389999997</v>
      </c>
      <c r="M4908" s="5">
        <f>ABS(IF(L4908&lt;=0,L4908/耗电量关键数据!$B$6/1000,L4908/耗电量关键数据!$B$5/1000))</f>
        <v>17.00789811142857</v>
      </c>
      <c r="N4908" s="5">
        <f>电气设备逐时使用率计算!H4884</f>
        <v>22.208055000000002</v>
      </c>
      <c r="O4908" s="5">
        <f>灯光逐时使用率计算!H4884</f>
        <v>11.844296</v>
      </c>
      <c r="P4908" s="19">
        <f t="shared" si="686"/>
        <v>51.060249111428575</v>
      </c>
      <c r="Q4908" s="19">
        <f t="shared" si="690"/>
        <v>51.060249111428575</v>
      </c>
      <c r="R4908" s="20">
        <f t="shared" si="687"/>
        <v>6.2561008885714244</v>
      </c>
      <c r="S4908" s="20">
        <f t="shared" si="691"/>
        <v>0</v>
      </c>
      <c r="T4908" s="20">
        <f>IF((T4907+R4908)&lt;0,0,IF((T4907+R4908)&gt;结论【关键目标】!C$28,结论【关键目标】!C$28,T4907+R4908))</f>
        <v>22</v>
      </c>
      <c r="U4908" s="19">
        <f>IF((T4907+R4908)&lt;结论【关键目标】!$C$28,0,(发电量计算【计算逻辑页】!R4908+发电量计算【计算逻辑页】!T4907-结论【关键目标】!$C$28))</f>
        <v>6.2561008885714244</v>
      </c>
      <c r="V4908" s="5">
        <f t="shared" si="688"/>
        <v>2.1896353109999982</v>
      </c>
      <c r="W4908" s="5">
        <f t="shared" si="689"/>
        <v>69.191743570896861</v>
      </c>
      <c r="X4908" s="5">
        <f t="shared" si="692"/>
        <v>0</v>
      </c>
    </row>
    <row r="4909" spans="1:24" x14ac:dyDescent="0.15">
      <c r="A4909" s="7">
        <v>4908</v>
      </c>
      <c r="B4909" s="7">
        <v>7</v>
      </c>
      <c r="C4909" s="7">
        <v>24</v>
      </c>
      <c r="D4909" s="7">
        <v>12</v>
      </c>
      <c r="E4909" s="7">
        <v>205</v>
      </c>
      <c r="F4909" s="7">
        <v>27</v>
      </c>
      <c r="G4909" s="7">
        <v>667.9</v>
      </c>
      <c r="H4909" s="7">
        <f t="shared" si="684"/>
        <v>1</v>
      </c>
      <c r="I4909" s="16">
        <f t="shared" si="685"/>
        <v>45131</v>
      </c>
      <c r="J4909" s="24">
        <v>1.3551</v>
      </c>
      <c r="K4909" s="18">
        <f>G4909*结论【关键目标】!C$27*0.7735*0.001</f>
        <v>61.994477999999994</v>
      </c>
      <c r="L4909" s="5">
        <v>54291.413079999998</v>
      </c>
      <c r="M4909" s="5">
        <f>ABS(IF(L4909&lt;=0,L4909/耗电量关键数据!$B$6/1000,L4909/耗电量关键数据!$B$5/1000))</f>
        <v>15.511832308571428</v>
      </c>
      <c r="N4909" s="5">
        <f>电气设备逐时使用率计算!H4885</f>
        <v>11.688450000000001</v>
      </c>
      <c r="O4909" s="5">
        <f>灯光逐时使用率计算!H4885</f>
        <v>9.9741440000000008</v>
      </c>
      <c r="P4909" s="19">
        <f t="shared" si="686"/>
        <v>37.174426308571434</v>
      </c>
      <c r="Q4909" s="19">
        <f t="shared" si="690"/>
        <v>37.174426308571434</v>
      </c>
      <c r="R4909" s="20">
        <f t="shared" si="687"/>
        <v>24.82005169142856</v>
      </c>
      <c r="S4909" s="20">
        <f t="shared" si="691"/>
        <v>0</v>
      </c>
      <c r="T4909" s="20">
        <f>IF((T4908+R4909)&lt;0,0,IF((T4908+R4909)&gt;结论【关键目标】!C$28,结论【关键目标】!C$28,T4908+R4909))</f>
        <v>22</v>
      </c>
      <c r="U4909" s="19">
        <f>IF((T4908+R4909)&lt;结论【关键目标】!$C$28,0,(发电量计算【计算逻辑页】!R4909+发电量计算【计算逻辑页】!T4908-结论【关键目标】!$C$28))</f>
        <v>24.82005169142856</v>
      </c>
      <c r="V4909" s="5">
        <f t="shared" si="688"/>
        <v>8.6870180919999953</v>
      </c>
      <c r="W4909" s="5">
        <f t="shared" si="689"/>
        <v>50.375065090745146</v>
      </c>
      <c r="X4909" s="5">
        <f t="shared" si="692"/>
        <v>0</v>
      </c>
    </row>
    <row r="4910" spans="1:24" x14ac:dyDescent="0.15">
      <c r="A4910" s="7">
        <v>4909</v>
      </c>
      <c r="B4910" s="7">
        <v>7</v>
      </c>
      <c r="C4910" s="7">
        <v>24</v>
      </c>
      <c r="D4910" s="7">
        <v>13</v>
      </c>
      <c r="E4910" s="7">
        <v>205</v>
      </c>
      <c r="F4910" s="7">
        <v>28</v>
      </c>
      <c r="G4910" s="7">
        <v>568.9</v>
      </c>
      <c r="H4910" s="7">
        <f t="shared" si="684"/>
        <v>1</v>
      </c>
      <c r="I4910" s="16">
        <f t="shared" si="685"/>
        <v>45131</v>
      </c>
      <c r="J4910" s="17">
        <v>1.2267999999999999</v>
      </c>
      <c r="K4910" s="18">
        <f>G4910*结论【关键目标】!C$27*0.7735*0.001</f>
        <v>52.805297999999993</v>
      </c>
      <c r="L4910" s="5">
        <v>55830.579440000001</v>
      </c>
      <c r="M4910" s="5">
        <f>ABS(IF(L4910&lt;=0,L4910/耗电量关键数据!$B$6/1000,L4910/耗电量关键数据!$B$5/1000))</f>
        <v>15.951594125714285</v>
      </c>
      <c r="N4910" s="5">
        <f>电气设备逐时使用率计算!H4886</f>
        <v>11.688450000000001</v>
      </c>
      <c r="O4910" s="5">
        <f>灯光逐时使用率计算!H4886</f>
        <v>9.9741440000000008</v>
      </c>
      <c r="P4910" s="19">
        <f t="shared" si="686"/>
        <v>37.614188125714286</v>
      </c>
      <c r="Q4910" s="19">
        <f t="shared" si="690"/>
        <v>37.614188125714286</v>
      </c>
      <c r="R4910" s="20">
        <f t="shared" si="687"/>
        <v>15.191109874285708</v>
      </c>
      <c r="S4910" s="20">
        <f t="shared" si="691"/>
        <v>0</v>
      </c>
      <c r="T4910" s="20">
        <f>IF((T4909+R4910)&lt;0,0,IF((T4909+R4910)&gt;结论【关键目标】!C$28,结论【关键目标】!C$28,T4909+R4910))</f>
        <v>22</v>
      </c>
      <c r="U4910" s="19">
        <f>IF((T4909+R4910)&lt;结论【关键目标】!$C$28,0,(发电量计算【计算逻辑页】!R4910+发电量计算【计算逻辑页】!T4909-结论【关键目标】!$C$28))</f>
        <v>15.191109874285708</v>
      </c>
      <c r="V4910" s="5">
        <f t="shared" si="688"/>
        <v>5.3168884559999974</v>
      </c>
      <c r="W4910" s="5">
        <f t="shared" si="689"/>
        <v>46.145085992626278</v>
      </c>
      <c r="X4910" s="5">
        <f t="shared" si="692"/>
        <v>0</v>
      </c>
    </row>
    <row r="4911" spans="1:24" x14ac:dyDescent="0.15">
      <c r="A4911" s="7">
        <v>4910</v>
      </c>
      <c r="B4911" s="7">
        <v>7</v>
      </c>
      <c r="C4911" s="7">
        <v>24</v>
      </c>
      <c r="D4911" s="7">
        <v>14</v>
      </c>
      <c r="E4911" s="7">
        <v>205</v>
      </c>
      <c r="F4911" s="7">
        <v>28.8</v>
      </c>
      <c r="G4911" s="7">
        <v>579.5</v>
      </c>
      <c r="H4911" s="7">
        <f t="shared" si="684"/>
        <v>1</v>
      </c>
      <c r="I4911" s="16">
        <f t="shared" si="685"/>
        <v>45131</v>
      </c>
      <c r="J4911" s="17">
        <v>1.2267999999999999</v>
      </c>
      <c r="K4911" s="18">
        <f>G4911*结论【关键目标】!C$27*0.7735*0.001</f>
        <v>53.789189999999998</v>
      </c>
      <c r="L4911" s="5">
        <v>64172.102610000002</v>
      </c>
      <c r="M4911" s="5">
        <f>ABS(IF(L4911&lt;=0,L4911/耗电量关键数据!$B$6/1000,L4911/耗电量关键数据!$B$5/1000))</f>
        <v>18.33488646</v>
      </c>
      <c r="N4911" s="5">
        <f>电气设备逐时使用率计算!H4887</f>
        <v>22.208055000000002</v>
      </c>
      <c r="O4911" s="5">
        <f>灯光逐时使用率计算!H4887</f>
        <v>11.844296</v>
      </c>
      <c r="P4911" s="19">
        <f t="shared" si="686"/>
        <v>52.387237460000001</v>
      </c>
      <c r="Q4911" s="19">
        <f t="shared" si="690"/>
        <v>52.387237460000001</v>
      </c>
      <c r="R4911" s="20">
        <f t="shared" si="687"/>
        <v>1.4019525399999964</v>
      </c>
      <c r="S4911" s="20">
        <f t="shared" si="691"/>
        <v>0</v>
      </c>
      <c r="T4911" s="20">
        <f>IF((T4910+R4911)&lt;0,0,IF((T4910+R4911)&gt;结论【关键目标】!C$28,结论【关键目标】!C$28,T4910+R4911))</f>
        <v>22</v>
      </c>
      <c r="U4911" s="19">
        <f>IF((T4910+R4911)&lt;结论【关键目标】!$C$28,0,(发电量计算【计算逻辑页】!R4911+发电量计算【计算逻辑页】!T4910-结论【关键目标】!$C$28))</f>
        <v>1.4019525399999964</v>
      </c>
      <c r="V4911" s="5">
        <f t="shared" si="688"/>
        <v>0.49068338899999869</v>
      </c>
      <c r="W4911" s="5">
        <f t="shared" si="689"/>
        <v>64.26866291592799</v>
      </c>
      <c r="X4911" s="5">
        <f t="shared" si="692"/>
        <v>0</v>
      </c>
    </row>
    <row r="4912" spans="1:24" x14ac:dyDescent="0.15">
      <c r="A4912" s="7">
        <v>4911</v>
      </c>
      <c r="B4912" s="7">
        <v>7</v>
      </c>
      <c r="C4912" s="7">
        <v>24</v>
      </c>
      <c r="D4912" s="7">
        <v>15</v>
      </c>
      <c r="E4912" s="7">
        <v>205</v>
      </c>
      <c r="F4912" s="7">
        <v>29.5</v>
      </c>
      <c r="G4912" s="7">
        <v>507.8</v>
      </c>
      <c r="H4912" s="7">
        <f t="shared" si="684"/>
        <v>1</v>
      </c>
      <c r="I4912" s="16">
        <f t="shared" si="685"/>
        <v>45131</v>
      </c>
      <c r="J4912" s="17">
        <v>1.2267999999999999</v>
      </c>
      <c r="K4912" s="18">
        <f>G4912*结论【关键目标】!C$27*0.7735*0.001</f>
        <v>47.133996000000003</v>
      </c>
      <c r="L4912" s="5">
        <v>61279.674480000001</v>
      </c>
      <c r="M4912" s="5">
        <f>ABS(IF(L4912&lt;=0,L4912/耗电量关键数据!$B$6/1000,L4912/耗电量关键数据!$B$5/1000))</f>
        <v>17.508478422857145</v>
      </c>
      <c r="N4912" s="5">
        <f>电气设备逐时使用率计算!H4888</f>
        <v>22.208055000000002</v>
      </c>
      <c r="O4912" s="5">
        <f>灯光逐时使用率计算!H4888</f>
        <v>11.844296</v>
      </c>
      <c r="P4912" s="19">
        <f t="shared" si="686"/>
        <v>51.560829422857147</v>
      </c>
      <c r="Q4912" s="19">
        <f t="shared" si="690"/>
        <v>51.560829422857147</v>
      </c>
      <c r="R4912" s="20">
        <f t="shared" si="687"/>
        <v>-4.4268334228571433</v>
      </c>
      <c r="S4912" s="20">
        <f t="shared" si="691"/>
        <v>4.4268334228571433</v>
      </c>
      <c r="T4912" s="20">
        <f>IF((T4911+R4912)&lt;0,0,IF((T4911+R4912)&gt;结论【关键目标】!C$28,结论【关键目标】!C$28,T4911+R4912))</f>
        <v>17.573166577142857</v>
      </c>
      <c r="U4912" s="19">
        <f>IF((T4911+R4912)&lt;结论【关键目标】!$C$28,0,(发电量计算【计算逻辑页】!R4912+发电量计算【计算逻辑页】!T4911-结论【关键目标】!$C$28))</f>
        <v>0</v>
      </c>
      <c r="V4912" s="5">
        <f t="shared" si="688"/>
        <v>0</v>
      </c>
      <c r="W4912" s="5">
        <f t="shared" si="689"/>
        <v>57.823986292800001</v>
      </c>
      <c r="X4912" s="5">
        <f t="shared" si="692"/>
        <v>3.881447545161143</v>
      </c>
    </row>
    <row r="4913" spans="1:24" x14ac:dyDescent="0.15">
      <c r="A4913" s="7">
        <v>4912</v>
      </c>
      <c r="B4913" s="7">
        <v>7</v>
      </c>
      <c r="C4913" s="7">
        <v>24</v>
      </c>
      <c r="D4913" s="7">
        <v>16</v>
      </c>
      <c r="E4913" s="7">
        <v>205</v>
      </c>
      <c r="F4913" s="7">
        <v>30</v>
      </c>
      <c r="G4913" s="7">
        <v>350.1</v>
      </c>
      <c r="H4913" s="7">
        <f t="shared" si="684"/>
        <v>1</v>
      </c>
      <c r="I4913" s="16">
        <f t="shared" si="685"/>
        <v>45131</v>
      </c>
      <c r="J4913" s="24">
        <v>1.3551</v>
      </c>
      <c r="K4913" s="18">
        <f>G4913*结论【关键目标】!C$27*0.7735*0.001</f>
        <v>32.496282000000001</v>
      </c>
      <c r="L4913" s="5">
        <v>58979.535259999997</v>
      </c>
      <c r="M4913" s="5">
        <f>ABS(IF(L4913&lt;=0,L4913/耗电量关键数据!$B$6/1000,L4913/耗电量关键数据!$B$5/1000))</f>
        <v>16.851295788571427</v>
      </c>
      <c r="N4913" s="5">
        <f>电气设备逐时使用率计算!H4889</f>
        <v>22.208055000000002</v>
      </c>
      <c r="O4913" s="5">
        <f>灯光逐时使用率计算!H4889</f>
        <v>11.844296</v>
      </c>
      <c r="P4913" s="19">
        <f t="shared" si="686"/>
        <v>50.903646788571429</v>
      </c>
      <c r="Q4913" s="19">
        <f t="shared" si="690"/>
        <v>50.903646788571429</v>
      </c>
      <c r="R4913" s="20">
        <f t="shared" si="687"/>
        <v>-18.407364788571428</v>
      </c>
      <c r="S4913" s="20">
        <f t="shared" si="691"/>
        <v>18.407364788571428</v>
      </c>
      <c r="T4913" s="20">
        <f>IF((T4912+R4913)&lt;0,0,IF((T4912+R4913)&gt;结论【关键目标】!C$28,结论【关键目标】!C$28,T4912+R4913))</f>
        <v>0</v>
      </c>
      <c r="U4913" s="19">
        <f>IF((T4912+R4913)&lt;结论【关键目标】!$C$28,0,(发电量计算【计算逻辑页】!R4913+发电量计算【计算逻辑页】!T4912-结论【关键目标】!$C$28))</f>
        <v>0</v>
      </c>
      <c r="V4913" s="5">
        <f t="shared" si="688"/>
        <v>0</v>
      </c>
      <c r="W4913" s="5">
        <f t="shared" si="689"/>
        <v>44.0357117382</v>
      </c>
      <c r="X4913" s="5">
        <f t="shared" si="692"/>
        <v>0</v>
      </c>
    </row>
    <row r="4914" spans="1:24" x14ac:dyDescent="0.15">
      <c r="A4914" s="7">
        <v>4913</v>
      </c>
      <c r="B4914" s="7">
        <v>7</v>
      </c>
      <c r="C4914" s="7">
        <v>24</v>
      </c>
      <c r="D4914" s="7">
        <v>17</v>
      </c>
      <c r="E4914" s="7">
        <v>205</v>
      </c>
      <c r="F4914" s="7">
        <v>30</v>
      </c>
      <c r="G4914" s="7">
        <v>203.3</v>
      </c>
      <c r="H4914" s="7">
        <f t="shared" si="684"/>
        <v>1</v>
      </c>
      <c r="I4914" s="16">
        <f t="shared" si="685"/>
        <v>45131</v>
      </c>
      <c r="J4914" s="17">
        <v>0.70809999999999995</v>
      </c>
      <c r="K4914" s="18">
        <f>G4914*结论【关键目标】!C$27*0.7735*0.001</f>
        <v>18.870305999999999</v>
      </c>
      <c r="L4914" s="5">
        <v>52493.06422</v>
      </c>
      <c r="M4914" s="5">
        <f>ABS(IF(L4914&lt;=0,L4914/耗电量关键数据!$B$6/1000,L4914/耗电量关键数据!$B$5/1000))</f>
        <v>14.998018348571428</v>
      </c>
      <c r="N4914" s="5">
        <f>电气设备逐时使用率计算!H4890</f>
        <v>22.208055000000002</v>
      </c>
      <c r="O4914" s="5">
        <f>灯光逐时使用率计算!H4890</f>
        <v>11.844296</v>
      </c>
      <c r="P4914" s="19">
        <f t="shared" si="686"/>
        <v>49.050369348571429</v>
      </c>
      <c r="Q4914" s="19">
        <f t="shared" si="690"/>
        <v>0</v>
      </c>
      <c r="R4914" s="20">
        <f t="shared" si="687"/>
        <v>18.870305999999999</v>
      </c>
      <c r="S4914" s="20">
        <f t="shared" si="691"/>
        <v>0</v>
      </c>
      <c r="T4914" s="20">
        <f>IF((T4913+R4914)&lt;0,0,IF((T4913+R4914)&gt;结论【关键目标】!C$28,结论【关键目标】!C$28,T4913+R4914))</f>
        <v>18.870305999999999</v>
      </c>
      <c r="U4914" s="19">
        <f>IF((T4913+R4914)&lt;结论【关键目标】!$C$28,0,(发电量计算【计算逻辑页】!R4914+发电量计算【计算逻辑页】!T4913-结论【关键目标】!$C$28))</f>
        <v>0</v>
      </c>
      <c r="V4914" s="5">
        <f t="shared" si="688"/>
        <v>0</v>
      </c>
      <c r="W4914" s="5">
        <f t="shared" si="689"/>
        <v>13.362063678599998</v>
      </c>
      <c r="X4914" s="5">
        <f t="shared" si="692"/>
        <v>0</v>
      </c>
    </row>
    <row r="4915" spans="1:24" x14ac:dyDescent="0.15">
      <c r="A4915" s="7">
        <v>4914</v>
      </c>
      <c r="B4915" s="7">
        <v>7</v>
      </c>
      <c r="C4915" s="7">
        <v>24</v>
      </c>
      <c r="D4915" s="7">
        <v>18</v>
      </c>
      <c r="E4915" s="7">
        <v>205</v>
      </c>
      <c r="F4915" s="7">
        <v>29.6</v>
      </c>
      <c r="G4915" s="7">
        <v>76.8</v>
      </c>
      <c r="H4915" s="7">
        <f t="shared" si="684"/>
        <v>1</v>
      </c>
      <c r="I4915" s="16">
        <f t="shared" si="685"/>
        <v>45131</v>
      </c>
      <c r="J4915" s="17">
        <v>0.70809999999999995</v>
      </c>
      <c r="K4915" s="18">
        <f>G4915*结论【关键目标】!C$27*0.7735*0.001</f>
        <v>7.1285759999999998</v>
      </c>
      <c r="L4915" s="5">
        <v>33204.381650000003</v>
      </c>
      <c r="M4915" s="5">
        <f>ABS(IF(L4915&lt;=0,L4915/耗电量关键数据!$B$6/1000,L4915/耗电量关键数据!$B$5/1000))</f>
        <v>9.4869661857142873</v>
      </c>
      <c r="N4915" s="5">
        <f>电气设备逐时使用率计算!H4891</f>
        <v>7.0130699999999999</v>
      </c>
      <c r="O4915" s="5">
        <f>灯光逐时使用率计算!H4891</f>
        <v>3.7403040000000001</v>
      </c>
      <c r="P4915" s="19">
        <f t="shared" si="686"/>
        <v>20.240340185714288</v>
      </c>
      <c r="Q4915" s="19">
        <f t="shared" si="690"/>
        <v>0</v>
      </c>
      <c r="R4915" s="20">
        <f t="shared" si="687"/>
        <v>7.1285759999999998</v>
      </c>
      <c r="S4915" s="20">
        <f t="shared" si="691"/>
        <v>0</v>
      </c>
      <c r="T4915" s="20">
        <f>IF((T4914+R4915)&lt;0,0,IF((T4914+R4915)&gt;结论【关键目标】!C$28,结论【关键目标】!C$28,T4914+R4915))</f>
        <v>22</v>
      </c>
      <c r="U4915" s="19">
        <f>IF((T4914+R4915)&lt;结论【关键目标】!$C$28,0,(发电量计算【计算逻辑页】!R4915+发电量计算【计算逻辑页】!T4914-结论【关键目标】!$C$28))</f>
        <v>3.9988819999999983</v>
      </c>
      <c r="V4915" s="5">
        <f t="shared" si="688"/>
        <v>1.3996086999999993</v>
      </c>
      <c r="W4915" s="5">
        <f t="shared" si="689"/>
        <v>5.0477446655999998</v>
      </c>
      <c r="X4915" s="5">
        <f t="shared" si="692"/>
        <v>0</v>
      </c>
    </row>
    <row r="4916" spans="1:24" x14ac:dyDescent="0.15">
      <c r="A4916" s="7">
        <v>4915</v>
      </c>
      <c r="B4916" s="7">
        <v>7</v>
      </c>
      <c r="C4916" s="7">
        <v>24</v>
      </c>
      <c r="D4916" s="7">
        <v>19</v>
      </c>
      <c r="E4916" s="7">
        <v>205</v>
      </c>
      <c r="F4916" s="7">
        <v>28</v>
      </c>
      <c r="G4916" s="7">
        <v>0</v>
      </c>
      <c r="H4916" s="7">
        <f t="shared" si="684"/>
        <v>1</v>
      </c>
      <c r="I4916" s="16">
        <f t="shared" si="685"/>
        <v>45131</v>
      </c>
      <c r="J4916" s="17">
        <v>1.2267999999999999</v>
      </c>
      <c r="K4916" s="18">
        <f>G4916*结论【关键目标】!C$27*0.7735*0.001</f>
        <v>0</v>
      </c>
      <c r="L4916" s="5">
        <v>0</v>
      </c>
      <c r="M4916" s="5">
        <f>ABS(IF(L4916&lt;=0,L4916/耗电量关键数据!$B$6/1000,L4916/耗电量关键数据!$B$5/1000))</f>
        <v>0</v>
      </c>
      <c r="N4916" s="5">
        <f>电气设备逐时使用率计算!H4892</f>
        <v>7.0130699999999999</v>
      </c>
      <c r="O4916" s="5">
        <f>灯光逐时使用率计算!H4892</f>
        <v>3.7403040000000001</v>
      </c>
      <c r="P4916" s="19">
        <f t="shared" si="686"/>
        <v>10.753374000000001</v>
      </c>
      <c r="Q4916" s="19">
        <f t="shared" si="690"/>
        <v>10.753374000000001</v>
      </c>
      <c r="R4916" s="20">
        <f t="shared" si="687"/>
        <v>-10.753374000000001</v>
      </c>
      <c r="S4916" s="20">
        <f t="shared" si="691"/>
        <v>10.753374000000001</v>
      </c>
      <c r="T4916" s="20">
        <f>IF((T4915+R4916)&lt;0,0,IF((T4915+R4916)&gt;结论【关键目标】!C$28,结论【关键目标】!C$28,T4915+R4916))</f>
        <v>11.246625999999999</v>
      </c>
      <c r="U4916" s="19">
        <f>IF((T4915+R4916)&lt;结论【关键目标】!$C$28,0,(发电量计算【计算逻辑页】!R4916+发电量计算【计算逻辑页】!T4915-结论【关键目标】!$C$28))</f>
        <v>0</v>
      </c>
      <c r="V4916" s="5">
        <f t="shared" si="688"/>
        <v>0</v>
      </c>
      <c r="W4916" s="5">
        <f t="shared" si="689"/>
        <v>0</v>
      </c>
      <c r="X4916" s="5">
        <f t="shared" si="692"/>
        <v>9.428558323199999</v>
      </c>
    </row>
    <row r="4917" spans="1:24" x14ac:dyDescent="0.15">
      <c r="A4917" s="7">
        <v>4916</v>
      </c>
      <c r="B4917" s="7">
        <v>7</v>
      </c>
      <c r="C4917" s="7">
        <v>24</v>
      </c>
      <c r="D4917" s="7">
        <v>20</v>
      </c>
      <c r="E4917" s="7">
        <v>205</v>
      </c>
      <c r="F4917" s="7">
        <v>27</v>
      </c>
      <c r="G4917" s="7">
        <v>0</v>
      </c>
      <c r="H4917" s="7">
        <f t="shared" si="684"/>
        <v>1</v>
      </c>
      <c r="I4917" s="16">
        <f t="shared" si="685"/>
        <v>45131</v>
      </c>
      <c r="J4917" s="17">
        <v>1.2267999999999999</v>
      </c>
      <c r="K4917" s="18">
        <f>G4917*结论【关键目标】!C$27*0.7735*0.001</f>
        <v>0</v>
      </c>
      <c r="L4917" s="5">
        <v>0</v>
      </c>
      <c r="M4917" s="5">
        <f>ABS(IF(L4917&lt;=0,L4917/耗电量关键数据!$B$6/1000,L4917/耗电量关键数据!$B$5/1000))</f>
        <v>0</v>
      </c>
      <c r="N4917" s="5">
        <f>电气设备逐时使用率计算!H4893</f>
        <v>1.1688450000000001</v>
      </c>
      <c r="O4917" s="5">
        <f>灯光逐时使用率计算!H4893</f>
        <v>0.37403039999999999</v>
      </c>
      <c r="P4917" s="19">
        <f t="shared" si="686"/>
        <v>1.5428754000000002</v>
      </c>
      <c r="Q4917" s="19">
        <f t="shared" si="690"/>
        <v>1.5428754000000002</v>
      </c>
      <c r="R4917" s="20">
        <f t="shared" si="687"/>
        <v>-1.5428754000000002</v>
      </c>
      <c r="S4917" s="20">
        <f t="shared" si="691"/>
        <v>1.5428754000000002</v>
      </c>
      <c r="T4917" s="20">
        <f>IF((T4916+R4917)&lt;0,0,IF((T4916+R4917)&gt;结论【关键目标】!C$28,结论【关键目标】!C$28,T4916+R4917))</f>
        <v>9.7037505999999993</v>
      </c>
      <c r="U4917" s="19">
        <f>IF((T4916+R4917)&lt;结论【关键目标】!$C$28,0,(发电量计算【计算逻辑页】!R4917+发电量计算【计算逻辑页】!T4916-结论【关键目标】!$C$28))</f>
        <v>0</v>
      </c>
      <c r="V4917" s="5">
        <f t="shared" si="688"/>
        <v>0</v>
      </c>
      <c r="W4917" s="5">
        <f t="shared" si="689"/>
        <v>0</v>
      </c>
      <c r="X4917" s="5">
        <f t="shared" si="692"/>
        <v>1.3527931507200002</v>
      </c>
    </row>
    <row r="4918" spans="1:24" x14ac:dyDescent="0.15">
      <c r="A4918" s="7">
        <v>4917</v>
      </c>
      <c r="B4918" s="7">
        <v>7</v>
      </c>
      <c r="C4918" s="7">
        <v>24</v>
      </c>
      <c r="D4918" s="7">
        <v>21</v>
      </c>
      <c r="E4918" s="7">
        <v>205</v>
      </c>
      <c r="F4918" s="7">
        <v>26.6</v>
      </c>
      <c r="G4918" s="7">
        <v>0</v>
      </c>
      <c r="H4918" s="7">
        <f t="shared" si="684"/>
        <v>1</v>
      </c>
      <c r="I4918" s="16">
        <f t="shared" si="685"/>
        <v>45131</v>
      </c>
      <c r="J4918" s="17">
        <v>1.2267999999999999</v>
      </c>
      <c r="K4918" s="18">
        <f>G4918*结论【关键目标】!C$27*0.7735*0.001</f>
        <v>0</v>
      </c>
      <c r="L4918" s="5">
        <v>0</v>
      </c>
      <c r="M4918" s="5">
        <f>ABS(IF(L4918&lt;=0,L4918/耗电量关键数据!$B$6/1000,L4918/耗电量关键数据!$B$5/1000))</f>
        <v>0</v>
      </c>
      <c r="N4918" s="5">
        <f>电气设备逐时使用率计算!H4894</f>
        <v>1.1688450000000001</v>
      </c>
      <c r="O4918" s="5">
        <f>灯光逐时使用率计算!H4894</f>
        <v>0.37403039999999999</v>
      </c>
      <c r="P4918" s="19">
        <f t="shared" si="686"/>
        <v>1.5428754000000002</v>
      </c>
      <c r="Q4918" s="19">
        <f t="shared" si="690"/>
        <v>1.5428754000000002</v>
      </c>
      <c r="R4918" s="20">
        <f t="shared" si="687"/>
        <v>-1.5428754000000002</v>
      </c>
      <c r="S4918" s="20">
        <f t="shared" si="691"/>
        <v>1.5428754000000002</v>
      </c>
      <c r="T4918" s="20">
        <f>IF((T4917+R4918)&lt;0,0,IF((T4917+R4918)&gt;结论【关键目标】!C$28,结论【关键目标】!C$28,T4917+R4918))</f>
        <v>8.1608751999999996</v>
      </c>
      <c r="U4918" s="19">
        <f>IF((T4917+R4918)&lt;结论【关键目标】!$C$28,0,(发电量计算【计算逻辑页】!R4918+发电量计算【计算逻辑页】!T4917-结论【关键目标】!$C$28))</f>
        <v>0</v>
      </c>
      <c r="V4918" s="5">
        <f t="shared" si="688"/>
        <v>0</v>
      </c>
      <c r="W4918" s="5">
        <f t="shared" si="689"/>
        <v>0</v>
      </c>
      <c r="X4918" s="5">
        <f t="shared" si="692"/>
        <v>1.3527931507200002</v>
      </c>
    </row>
    <row r="4919" spans="1:24" x14ac:dyDescent="0.15">
      <c r="A4919" s="7">
        <v>4918</v>
      </c>
      <c r="B4919" s="7">
        <v>7</v>
      </c>
      <c r="C4919" s="7">
        <v>24</v>
      </c>
      <c r="D4919" s="7">
        <v>22</v>
      </c>
      <c r="E4919" s="7">
        <v>205</v>
      </c>
      <c r="F4919" s="7">
        <v>26</v>
      </c>
      <c r="G4919" s="7">
        <v>0</v>
      </c>
      <c r="H4919" s="7">
        <f t="shared" si="684"/>
        <v>1</v>
      </c>
      <c r="I4919" s="16">
        <f t="shared" si="685"/>
        <v>45131</v>
      </c>
      <c r="J4919" s="17">
        <v>0.70809999999999995</v>
      </c>
      <c r="K4919" s="18">
        <f>G4919*结论【关键目标】!C$27*0.7735*0.001</f>
        <v>0</v>
      </c>
      <c r="L4919" s="5">
        <v>0</v>
      </c>
      <c r="M4919" s="5">
        <f>ABS(IF(L4919&lt;=0,L4919/耗电量关键数据!$B$6/1000,L4919/耗电量关键数据!$B$5/1000))</f>
        <v>0</v>
      </c>
      <c r="N4919" s="5">
        <f>电气设备逐时使用率计算!H4895</f>
        <v>1.1688450000000001</v>
      </c>
      <c r="O4919" s="5">
        <f>灯光逐时使用率计算!H4895</f>
        <v>0.37403039999999999</v>
      </c>
      <c r="P4919" s="19">
        <f t="shared" si="686"/>
        <v>1.5428754000000002</v>
      </c>
      <c r="Q4919" s="19">
        <f t="shared" si="690"/>
        <v>0</v>
      </c>
      <c r="R4919" s="20">
        <f t="shared" si="687"/>
        <v>0</v>
      </c>
      <c r="S4919" s="20">
        <f t="shared" si="691"/>
        <v>0</v>
      </c>
      <c r="T4919" s="20">
        <f>IF((T4918+R4919)&lt;0,0,IF((T4918+R4919)&gt;结论【关键目标】!C$28,结论【关键目标】!C$28,T4918+R4919))</f>
        <v>8.1608751999999996</v>
      </c>
      <c r="U4919" s="19">
        <f>IF((T4918+R4919)&lt;结论【关键目标】!$C$28,0,(发电量计算【计算逻辑页】!R4919+发电量计算【计算逻辑页】!T4918-结论【关键目标】!$C$28))</f>
        <v>0</v>
      </c>
      <c r="V4919" s="5">
        <f t="shared" si="688"/>
        <v>0</v>
      </c>
      <c r="W4919" s="5">
        <f t="shared" si="689"/>
        <v>0</v>
      </c>
      <c r="X4919" s="5">
        <f t="shared" si="692"/>
        <v>0</v>
      </c>
    </row>
    <row r="4920" spans="1:24" x14ac:dyDescent="0.15">
      <c r="A4920" s="7">
        <v>4919</v>
      </c>
      <c r="B4920" s="7">
        <v>7</v>
      </c>
      <c r="C4920" s="7">
        <v>24</v>
      </c>
      <c r="D4920" s="7">
        <v>23</v>
      </c>
      <c r="E4920" s="7">
        <v>205</v>
      </c>
      <c r="F4920" s="7">
        <v>26</v>
      </c>
      <c r="G4920" s="7">
        <v>0</v>
      </c>
      <c r="H4920" s="7">
        <f t="shared" si="684"/>
        <v>1</v>
      </c>
      <c r="I4920" s="16">
        <f t="shared" si="685"/>
        <v>45131</v>
      </c>
      <c r="J4920" s="17">
        <v>0.70809999999999995</v>
      </c>
      <c r="K4920" s="18">
        <f>G4920*结论【关键目标】!C$27*0.7735*0.001</f>
        <v>0</v>
      </c>
      <c r="L4920" s="5">
        <v>0</v>
      </c>
      <c r="M4920" s="5">
        <f>ABS(IF(L4920&lt;=0,L4920/耗电量关键数据!$B$6/1000,L4920/耗电量关键数据!$B$5/1000))</f>
        <v>0</v>
      </c>
      <c r="N4920" s="5">
        <f>电气设备逐时使用率计算!H4896</f>
        <v>1.1688450000000001</v>
      </c>
      <c r="O4920" s="5">
        <f>灯光逐时使用率计算!H4896</f>
        <v>0.37403039999999999</v>
      </c>
      <c r="P4920" s="19">
        <f t="shared" si="686"/>
        <v>1.5428754000000002</v>
      </c>
      <c r="Q4920" s="19">
        <f t="shared" si="690"/>
        <v>0</v>
      </c>
      <c r="R4920" s="20">
        <f t="shared" si="687"/>
        <v>0</v>
      </c>
      <c r="S4920" s="20">
        <f t="shared" si="691"/>
        <v>0</v>
      </c>
      <c r="T4920" s="20">
        <f>IF((T4919+R4920)&lt;0,0,IF((T4919+R4920)&gt;结论【关键目标】!C$28,结论【关键目标】!C$28,T4919+R4920))</f>
        <v>8.1608751999999996</v>
      </c>
      <c r="U4920" s="19">
        <f>IF((T4919+R4920)&lt;结论【关键目标】!$C$28,0,(发电量计算【计算逻辑页】!R4920+发电量计算【计算逻辑页】!T4919-结论【关键目标】!$C$28))</f>
        <v>0</v>
      </c>
      <c r="V4920" s="5">
        <f t="shared" si="688"/>
        <v>0</v>
      </c>
      <c r="W4920" s="5">
        <f t="shared" si="689"/>
        <v>0</v>
      </c>
      <c r="X4920" s="5">
        <f t="shared" si="692"/>
        <v>0</v>
      </c>
    </row>
    <row r="4921" spans="1:24" x14ac:dyDescent="0.15">
      <c r="A4921" s="7">
        <v>4920</v>
      </c>
      <c r="B4921" s="7">
        <v>7</v>
      </c>
      <c r="C4921" s="7">
        <v>24</v>
      </c>
      <c r="D4921" s="7">
        <v>24</v>
      </c>
      <c r="E4921" s="7">
        <v>205</v>
      </c>
      <c r="F4921" s="7">
        <v>25.6</v>
      </c>
      <c r="G4921" s="7">
        <v>0</v>
      </c>
      <c r="H4921" s="7">
        <f t="shared" si="684"/>
        <v>1</v>
      </c>
      <c r="I4921" s="16">
        <f t="shared" si="685"/>
        <v>45131</v>
      </c>
      <c r="J4921" s="17">
        <v>0.2407</v>
      </c>
      <c r="K4921" s="18">
        <f>G4921*结论【关键目标】!C$27*0.7735*0.001</f>
        <v>0</v>
      </c>
      <c r="L4921" s="5">
        <v>0</v>
      </c>
      <c r="M4921" s="5">
        <f>ABS(IF(L4921&lt;=0,L4921/耗电量关键数据!$B$6/1000,L4921/耗电量关键数据!$B$5/1000))</f>
        <v>0</v>
      </c>
      <c r="N4921" s="5">
        <f>电气设备逐时使用率计算!H4897</f>
        <v>1.1688450000000001</v>
      </c>
      <c r="O4921" s="5">
        <f>灯光逐时使用率计算!H4897</f>
        <v>0.37403039999999999</v>
      </c>
      <c r="P4921" s="19">
        <f t="shared" si="686"/>
        <v>1.5428754000000002</v>
      </c>
      <c r="Q4921" s="19">
        <f t="shared" si="690"/>
        <v>0</v>
      </c>
      <c r="R4921" s="20">
        <f t="shared" si="687"/>
        <v>0</v>
      </c>
      <c r="S4921" s="20">
        <f t="shared" si="691"/>
        <v>0</v>
      </c>
      <c r="T4921" s="20">
        <f>IF((T4920+R4921)&lt;0,0,IF((T4920+R4921)&gt;结论【关键目标】!C$28,结论【关键目标】!C$28,T4920+R4921))</f>
        <v>8.1608751999999996</v>
      </c>
      <c r="U4921" s="19">
        <f>IF((T4920+R4921)&lt;结论【关键目标】!$C$28,0,(发电量计算【计算逻辑页】!R4921+发电量计算【计算逻辑页】!T4920-结论【关键目标】!$C$28))</f>
        <v>0</v>
      </c>
      <c r="V4921" s="5">
        <f t="shared" si="688"/>
        <v>0</v>
      </c>
      <c r="W4921" s="5">
        <f t="shared" si="689"/>
        <v>0</v>
      </c>
      <c r="X4921" s="5">
        <f t="shared" si="692"/>
        <v>0</v>
      </c>
    </row>
    <row r="4922" spans="1:24" x14ac:dyDescent="0.15">
      <c r="A4922" s="7">
        <v>4921</v>
      </c>
      <c r="B4922" s="7">
        <v>7</v>
      </c>
      <c r="C4922" s="7">
        <v>25</v>
      </c>
      <c r="D4922" s="7">
        <v>1</v>
      </c>
      <c r="E4922" s="7">
        <v>206</v>
      </c>
      <c r="F4922" s="7">
        <v>25</v>
      </c>
      <c r="G4922" s="7">
        <v>0</v>
      </c>
      <c r="H4922" s="7">
        <f t="shared" si="684"/>
        <v>2</v>
      </c>
      <c r="I4922" s="16">
        <f t="shared" si="685"/>
        <v>45132</v>
      </c>
      <c r="J4922" s="17">
        <v>0.2407</v>
      </c>
      <c r="K4922" s="18">
        <f>G4922*结论【关键目标】!C$27*0.7735*0.001</f>
        <v>0</v>
      </c>
      <c r="L4922" s="5">
        <v>0</v>
      </c>
      <c r="M4922" s="5">
        <f>ABS(IF(L4922&lt;=0,L4922/耗电量关键数据!$B$6/1000,L4922/耗电量关键数据!$B$5/1000))</f>
        <v>0</v>
      </c>
      <c r="N4922" s="5">
        <f>电气设备逐时使用率计算!H4898</f>
        <v>1.1688450000000001</v>
      </c>
      <c r="O4922" s="5">
        <f>灯光逐时使用率计算!H4898</f>
        <v>0.37403039999999999</v>
      </c>
      <c r="P4922" s="19">
        <f t="shared" si="686"/>
        <v>1.5428754000000002</v>
      </c>
      <c r="Q4922" s="19">
        <f t="shared" si="690"/>
        <v>0</v>
      </c>
      <c r="R4922" s="20">
        <f t="shared" si="687"/>
        <v>0</v>
      </c>
      <c r="S4922" s="20">
        <f t="shared" si="691"/>
        <v>0</v>
      </c>
      <c r="T4922" s="20">
        <f>IF((T4921+R4922)&lt;0,0,IF((T4921+R4922)&gt;结论【关键目标】!C$28,结论【关键目标】!C$28,T4921+R4922))</f>
        <v>8.1608751999999996</v>
      </c>
      <c r="U4922" s="19">
        <f>IF((T4921+R4922)&lt;结论【关键目标】!$C$28,0,(发电量计算【计算逻辑页】!R4922+发电量计算【计算逻辑页】!T4921-结论【关键目标】!$C$28))</f>
        <v>0</v>
      </c>
      <c r="V4922" s="5">
        <f t="shared" si="688"/>
        <v>0</v>
      </c>
      <c r="W4922" s="5">
        <f t="shared" si="689"/>
        <v>0</v>
      </c>
      <c r="X4922" s="5">
        <f t="shared" si="692"/>
        <v>0</v>
      </c>
    </row>
    <row r="4923" spans="1:24" x14ac:dyDescent="0.15">
      <c r="A4923" s="7">
        <v>4922</v>
      </c>
      <c r="B4923" s="7">
        <v>7</v>
      </c>
      <c r="C4923" s="7">
        <v>25</v>
      </c>
      <c r="D4923" s="7">
        <v>2</v>
      </c>
      <c r="E4923" s="7">
        <v>206</v>
      </c>
      <c r="F4923" s="7">
        <v>25</v>
      </c>
      <c r="G4923" s="7">
        <v>0</v>
      </c>
      <c r="H4923" s="7">
        <f t="shared" si="684"/>
        <v>2</v>
      </c>
      <c r="I4923" s="16">
        <f t="shared" si="685"/>
        <v>45132</v>
      </c>
      <c r="J4923" s="17">
        <v>0.2407</v>
      </c>
      <c r="K4923" s="18">
        <f>G4923*结论【关键目标】!C$27*0.7735*0.001</f>
        <v>0</v>
      </c>
      <c r="L4923" s="5">
        <v>0</v>
      </c>
      <c r="M4923" s="5">
        <f>ABS(IF(L4923&lt;=0,L4923/耗电量关键数据!$B$6/1000,L4923/耗电量关键数据!$B$5/1000))</f>
        <v>0</v>
      </c>
      <c r="N4923" s="5">
        <f>电气设备逐时使用率计算!H4899</f>
        <v>1.1688450000000001</v>
      </c>
      <c r="O4923" s="5">
        <f>灯光逐时使用率计算!H4899</f>
        <v>0.37403039999999999</v>
      </c>
      <c r="P4923" s="19">
        <f t="shared" si="686"/>
        <v>1.5428754000000002</v>
      </c>
      <c r="Q4923" s="19">
        <f t="shared" si="690"/>
        <v>0</v>
      </c>
      <c r="R4923" s="20">
        <f t="shared" si="687"/>
        <v>0</v>
      </c>
      <c r="S4923" s="20">
        <f t="shared" si="691"/>
        <v>0</v>
      </c>
      <c r="T4923" s="20">
        <f>IF((T4922+R4923)&lt;0,0,IF((T4922+R4923)&gt;结论【关键目标】!C$28,结论【关键目标】!C$28,T4922+R4923))</f>
        <v>8.1608751999999996</v>
      </c>
      <c r="U4923" s="19">
        <f>IF((T4922+R4923)&lt;结论【关键目标】!$C$28,0,(发电量计算【计算逻辑页】!R4923+发电量计算【计算逻辑页】!T4922-结论【关键目标】!$C$28))</f>
        <v>0</v>
      </c>
      <c r="V4923" s="5">
        <f t="shared" si="688"/>
        <v>0</v>
      </c>
      <c r="W4923" s="5">
        <f t="shared" si="689"/>
        <v>0</v>
      </c>
      <c r="X4923" s="5">
        <f t="shared" si="692"/>
        <v>0</v>
      </c>
    </row>
    <row r="4924" spans="1:24" x14ac:dyDescent="0.15">
      <c r="A4924" s="7">
        <v>4923</v>
      </c>
      <c r="B4924" s="7">
        <v>7</v>
      </c>
      <c r="C4924" s="7">
        <v>25</v>
      </c>
      <c r="D4924" s="7">
        <v>3</v>
      </c>
      <c r="E4924" s="7">
        <v>206</v>
      </c>
      <c r="F4924" s="7">
        <v>24.8</v>
      </c>
      <c r="G4924" s="7">
        <v>0</v>
      </c>
      <c r="H4924" s="7">
        <f t="shared" si="684"/>
        <v>2</v>
      </c>
      <c r="I4924" s="16">
        <f t="shared" si="685"/>
        <v>45132</v>
      </c>
      <c r="J4924" s="17">
        <v>0.2407</v>
      </c>
      <c r="K4924" s="18">
        <f>G4924*结论【关键目标】!C$27*0.7735*0.001</f>
        <v>0</v>
      </c>
      <c r="L4924" s="5">
        <v>0</v>
      </c>
      <c r="M4924" s="5">
        <f>ABS(IF(L4924&lt;=0,L4924/耗电量关键数据!$B$6/1000,L4924/耗电量关键数据!$B$5/1000))</f>
        <v>0</v>
      </c>
      <c r="N4924" s="5">
        <f>电气设备逐时使用率计算!H4900</f>
        <v>1.1688450000000001</v>
      </c>
      <c r="O4924" s="5">
        <f>灯光逐时使用率计算!H4900</f>
        <v>0.37403039999999999</v>
      </c>
      <c r="P4924" s="19">
        <f t="shared" si="686"/>
        <v>1.5428754000000002</v>
      </c>
      <c r="Q4924" s="19">
        <f t="shared" si="690"/>
        <v>0</v>
      </c>
      <c r="R4924" s="20">
        <f t="shared" si="687"/>
        <v>0</v>
      </c>
      <c r="S4924" s="20">
        <f t="shared" si="691"/>
        <v>0</v>
      </c>
      <c r="T4924" s="20">
        <f>IF((T4923+R4924)&lt;0,0,IF((T4923+R4924)&gt;结论【关键目标】!C$28,结论【关键目标】!C$28,T4923+R4924))</f>
        <v>8.1608751999999996</v>
      </c>
      <c r="U4924" s="19">
        <f>IF((T4923+R4924)&lt;结论【关键目标】!$C$28,0,(发电量计算【计算逻辑页】!R4924+发电量计算【计算逻辑页】!T4923-结论【关键目标】!$C$28))</f>
        <v>0</v>
      </c>
      <c r="V4924" s="5">
        <f t="shared" si="688"/>
        <v>0</v>
      </c>
      <c r="W4924" s="5">
        <f t="shared" si="689"/>
        <v>0</v>
      </c>
      <c r="X4924" s="5">
        <f t="shared" si="692"/>
        <v>0</v>
      </c>
    </row>
    <row r="4925" spans="1:24" x14ac:dyDescent="0.15">
      <c r="A4925" s="7">
        <v>4924</v>
      </c>
      <c r="B4925" s="7">
        <v>7</v>
      </c>
      <c r="C4925" s="7">
        <v>25</v>
      </c>
      <c r="D4925" s="7">
        <v>4</v>
      </c>
      <c r="E4925" s="7">
        <v>206</v>
      </c>
      <c r="F4925" s="7">
        <v>23</v>
      </c>
      <c r="G4925" s="7">
        <v>0</v>
      </c>
      <c r="H4925" s="7">
        <f t="shared" si="684"/>
        <v>2</v>
      </c>
      <c r="I4925" s="16">
        <f t="shared" si="685"/>
        <v>45132</v>
      </c>
      <c r="J4925" s="17">
        <v>0.2407</v>
      </c>
      <c r="K4925" s="18">
        <f>G4925*结论【关键目标】!C$27*0.7735*0.001</f>
        <v>0</v>
      </c>
      <c r="L4925" s="5">
        <v>0</v>
      </c>
      <c r="M4925" s="5">
        <f>ABS(IF(L4925&lt;=0,L4925/耗电量关键数据!$B$6/1000,L4925/耗电量关键数据!$B$5/1000))</f>
        <v>0</v>
      </c>
      <c r="N4925" s="5">
        <f>电气设备逐时使用率计算!H4901</f>
        <v>1.1688450000000001</v>
      </c>
      <c r="O4925" s="5">
        <f>灯光逐时使用率计算!H4901</f>
        <v>0.37403039999999999</v>
      </c>
      <c r="P4925" s="19">
        <f t="shared" si="686"/>
        <v>1.5428754000000002</v>
      </c>
      <c r="Q4925" s="19">
        <f t="shared" si="690"/>
        <v>0</v>
      </c>
      <c r="R4925" s="20">
        <f t="shared" si="687"/>
        <v>0</v>
      </c>
      <c r="S4925" s="20">
        <f t="shared" si="691"/>
        <v>0</v>
      </c>
      <c r="T4925" s="20">
        <f>IF((T4924+R4925)&lt;0,0,IF((T4924+R4925)&gt;结论【关键目标】!C$28,结论【关键目标】!C$28,T4924+R4925))</f>
        <v>8.1608751999999996</v>
      </c>
      <c r="U4925" s="19">
        <f>IF((T4924+R4925)&lt;结论【关键目标】!$C$28,0,(发电量计算【计算逻辑页】!R4925+发电量计算【计算逻辑页】!T4924-结论【关键目标】!$C$28))</f>
        <v>0</v>
      </c>
      <c r="V4925" s="5">
        <f t="shared" si="688"/>
        <v>0</v>
      </c>
      <c r="W4925" s="5">
        <f t="shared" si="689"/>
        <v>0</v>
      </c>
      <c r="X4925" s="5">
        <f t="shared" si="692"/>
        <v>0</v>
      </c>
    </row>
    <row r="4926" spans="1:24" x14ac:dyDescent="0.15">
      <c r="A4926" s="7">
        <v>4925</v>
      </c>
      <c r="B4926" s="7">
        <v>7</v>
      </c>
      <c r="C4926" s="7">
        <v>25</v>
      </c>
      <c r="D4926" s="7">
        <v>5</v>
      </c>
      <c r="E4926" s="7">
        <v>206</v>
      </c>
      <c r="F4926" s="7">
        <v>23</v>
      </c>
      <c r="G4926" s="7">
        <v>1.1000000000000001</v>
      </c>
      <c r="H4926" s="7">
        <f t="shared" si="684"/>
        <v>2</v>
      </c>
      <c r="I4926" s="16">
        <f t="shared" si="685"/>
        <v>45132</v>
      </c>
      <c r="J4926" s="17">
        <v>0.2407</v>
      </c>
      <c r="K4926" s="18">
        <f>G4926*结论【关键目标】!C$27*0.7735*0.001</f>
        <v>0.102102</v>
      </c>
      <c r="L4926" s="5">
        <v>0</v>
      </c>
      <c r="M4926" s="5">
        <f>ABS(IF(L4926&lt;=0,L4926/耗电量关键数据!$B$6/1000,L4926/耗电量关键数据!$B$5/1000))</f>
        <v>0</v>
      </c>
      <c r="N4926" s="5">
        <f>电气设备逐时使用率计算!H4902</f>
        <v>1.1688450000000001</v>
      </c>
      <c r="O4926" s="5">
        <f>灯光逐时使用率计算!H4902</f>
        <v>0.37403039999999999</v>
      </c>
      <c r="P4926" s="19">
        <f t="shared" si="686"/>
        <v>1.5428754000000002</v>
      </c>
      <c r="Q4926" s="19">
        <f t="shared" si="690"/>
        <v>0</v>
      </c>
      <c r="R4926" s="20">
        <f t="shared" si="687"/>
        <v>0.102102</v>
      </c>
      <c r="S4926" s="20">
        <f t="shared" si="691"/>
        <v>0</v>
      </c>
      <c r="T4926" s="20">
        <f>IF((T4925+R4926)&lt;0,0,IF((T4925+R4926)&gt;结论【关键目标】!C$28,结论【关键目标】!C$28,T4925+R4926))</f>
        <v>8.2629771999999999</v>
      </c>
      <c r="U4926" s="19">
        <f>IF((T4925+R4926)&lt;结论【关键目标】!$C$28,0,(发电量计算【计算逻辑页】!R4926+发电量计算【计算逻辑页】!T4925-结论【关键目标】!$C$28))</f>
        <v>0</v>
      </c>
      <c r="V4926" s="5">
        <f t="shared" si="688"/>
        <v>0</v>
      </c>
      <c r="W4926" s="5">
        <f t="shared" si="689"/>
        <v>2.4575951400000001E-2</v>
      </c>
      <c r="X4926" s="5">
        <f t="shared" si="692"/>
        <v>0</v>
      </c>
    </row>
    <row r="4927" spans="1:24" x14ac:dyDescent="0.15">
      <c r="A4927" s="7">
        <v>4926</v>
      </c>
      <c r="B4927" s="7">
        <v>7</v>
      </c>
      <c r="C4927" s="7">
        <v>25</v>
      </c>
      <c r="D4927" s="7">
        <v>6</v>
      </c>
      <c r="E4927" s="7">
        <v>206</v>
      </c>
      <c r="F4927" s="7">
        <v>23.7</v>
      </c>
      <c r="G4927" s="7">
        <v>88.9</v>
      </c>
      <c r="H4927" s="7">
        <f t="shared" si="684"/>
        <v>2</v>
      </c>
      <c r="I4927" s="16">
        <f t="shared" si="685"/>
        <v>45132</v>
      </c>
      <c r="J4927" s="17">
        <v>0.2407</v>
      </c>
      <c r="K4927" s="18">
        <f>G4927*结论【关键目标】!C$27*0.7735*0.001</f>
        <v>8.2516980000000011</v>
      </c>
      <c r="L4927" s="5">
        <v>0</v>
      </c>
      <c r="M4927" s="5">
        <f>ABS(IF(L4927&lt;=0,L4927/耗电量关键数据!$B$6/1000,L4927/耗电量关键数据!$B$5/1000))</f>
        <v>0</v>
      </c>
      <c r="N4927" s="5">
        <f>电气设备逐时使用率计算!H4903</f>
        <v>1.1688450000000001</v>
      </c>
      <c r="O4927" s="5">
        <f>灯光逐时使用率计算!H4903</f>
        <v>0.37403039999999999</v>
      </c>
      <c r="P4927" s="19">
        <f t="shared" si="686"/>
        <v>1.5428754000000002</v>
      </c>
      <c r="Q4927" s="19">
        <f t="shared" si="690"/>
        <v>0</v>
      </c>
      <c r="R4927" s="20">
        <f t="shared" si="687"/>
        <v>8.2516980000000011</v>
      </c>
      <c r="S4927" s="20">
        <f t="shared" si="691"/>
        <v>0</v>
      </c>
      <c r="T4927" s="20">
        <f>IF((T4926+R4927)&lt;0,0,IF((T4926+R4927)&gt;结论【关键目标】!C$28,结论【关键目标】!C$28,T4926+R4927))</f>
        <v>16.514675199999999</v>
      </c>
      <c r="U4927" s="19">
        <f>IF((T4926+R4927)&lt;结论【关键目标】!$C$28,0,(发电量计算【计算逻辑页】!R4927+发电量计算【计算逻辑页】!T4926-结论【关键目标】!$C$28))</f>
        <v>0</v>
      </c>
      <c r="V4927" s="5">
        <f t="shared" si="688"/>
        <v>0</v>
      </c>
      <c r="W4927" s="5">
        <f t="shared" si="689"/>
        <v>0.37137010878000004</v>
      </c>
      <c r="X4927" s="5">
        <f t="shared" si="692"/>
        <v>0</v>
      </c>
    </row>
    <row r="4928" spans="1:24" x14ac:dyDescent="0.15">
      <c r="A4928" s="7">
        <v>4927</v>
      </c>
      <c r="B4928" s="7">
        <v>7</v>
      </c>
      <c r="C4928" s="7">
        <v>25</v>
      </c>
      <c r="D4928" s="7">
        <v>7</v>
      </c>
      <c r="E4928" s="7">
        <v>206</v>
      </c>
      <c r="F4928" s="7">
        <v>23</v>
      </c>
      <c r="G4928" s="7">
        <v>179</v>
      </c>
      <c r="H4928" s="7">
        <f t="shared" si="684"/>
        <v>2</v>
      </c>
      <c r="I4928" s="16">
        <f t="shared" si="685"/>
        <v>45132</v>
      </c>
      <c r="J4928" s="17">
        <v>0.2407</v>
      </c>
      <c r="K4928" s="18">
        <f>G4928*结论【关键目标】!C$27*0.7735*0.001</f>
        <v>16.61478</v>
      </c>
      <c r="L4928" s="5">
        <v>0</v>
      </c>
      <c r="M4928" s="5">
        <f>ABS(IF(L4928&lt;=0,L4928/耗电量关键数据!$B$6/1000,L4928/耗电量关键数据!$B$5/1000))</f>
        <v>0</v>
      </c>
      <c r="N4928" s="5">
        <f>电气设备逐时使用率计算!H4904</f>
        <v>2.3376900000000003</v>
      </c>
      <c r="O4928" s="5">
        <f>灯光逐时使用率计算!H4904</f>
        <v>1.2467680000000001</v>
      </c>
      <c r="P4928" s="19">
        <f t="shared" si="686"/>
        <v>3.5844580000000006</v>
      </c>
      <c r="Q4928" s="19">
        <f t="shared" si="690"/>
        <v>0</v>
      </c>
      <c r="R4928" s="20">
        <f t="shared" si="687"/>
        <v>16.61478</v>
      </c>
      <c r="S4928" s="20">
        <f t="shared" si="691"/>
        <v>0</v>
      </c>
      <c r="T4928" s="20">
        <f>IF((T4927+R4928)&lt;0,0,IF((T4927+R4928)&gt;结论【关键目标】!C$28,结论【关键目标】!C$28,T4927+R4928))</f>
        <v>22</v>
      </c>
      <c r="U4928" s="19">
        <f>IF((T4927+R4928)&lt;结论【关键目标】!$C$28,0,(发电量计算【计算逻辑页】!R4928+发电量计算【计算逻辑页】!T4927-结论【关键目标】!$C$28))</f>
        <v>11.129455199999995</v>
      </c>
      <c r="V4928" s="5">
        <f t="shared" si="688"/>
        <v>0</v>
      </c>
      <c r="W4928" s="5">
        <f t="shared" si="689"/>
        <v>0.8627790406000001</v>
      </c>
      <c r="X4928" s="5">
        <f t="shared" si="692"/>
        <v>0</v>
      </c>
    </row>
    <row r="4929" spans="1:24" x14ac:dyDescent="0.15">
      <c r="A4929" s="7">
        <v>4928</v>
      </c>
      <c r="B4929" s="7">
        <v>7</v>
      </c>
      <c r="C4929" s="7">
        <v>25</v>
      </c>
      <c r="D4929" s="7">
        <v>8</v>
      </c>
      <c r="E4929" s="7">
        <v>206</v>
      </c>
      <c r="F4929" s="7">
        <v>23</v>
      </c>
      <c r="G4929" s="7">
        <v>245.6</v>
      </c>
      <c r="H4929" s="7">
        <f t="shared" si="684"/>
        <v>2</v>
      </c>
      <c r="I4929" s="16">
        <f t="shared" si="685"/>
        <v>45132</v>
      </c>
      <c r="J4929" s="17">
        <v>0.70809999999999995</v>
      </c>
      <c r="K4929" s="18">
        <f>G4929*结论【关键目标】!C$27*0.7735*0.001</f>
        <v>22.796592</v>
      </c>
      <c r="L4929" s="5">
        <v>26358.476709999999</v>
      </c>
      <c r="M4929" s="5">
        <f>ABS(IF(L4929&lt;=0,L4929/耗电量关键数据!$B$6/1000,L4929/耗电量关键数据!$B$5/1000))</f>
        <v>7.5309933457142852</v>
      </c>
      <c r="N4929" s="5">
        <f>电气设备逐时使用率计算!H4905</f>
        <v>11.688450000000001</v>
      </c>
      <c r="O4929" s="5">
        <f>灯光逐时使用率计算!H4905</f>
        <v>6.2338399999999998</v>
      </c>
      <c r="P4929" s="19">
        <f t="shared" si="686"/>
        <v>25.453283345714286</v>
      </c>
      <c r="Q4929" s="19">
        <f t="shared" si="690"/>
        <v>0</v>
      </c>
      <c r="R4929" s="20">
        <f t="shared" si="687"/>
        <v>22.796592</v>
      </c>
      <c r="S4929" s="20">
        <f t="shared" si="691"/>
        <v>0</v>
      </c>
      <c r="T4929" s="20">
        <f>IF((T4928+R4929)&lt;0,0,IF((T4928+R4929)&gt;结论【关键目标】!C$28,结论【关键目标】!C$28,T4928+R4929))</f>
        <v>22</v>
      </c>
      <c r="U4929" s="19">
        <f>IF((T4928+R4929)&lt;结论【关键目标】!$C$28,0,(发电量计算【计算逻辑页】!R4929+发电量计算【计算逻辑页】!T4928-结论【关键目标】!$C$28))</f>
        <v>22.796592000000004</v>
      </c>
      <c r="V4929" s="5">
        <f t="shared" si="688"/>
        <v>7.9788072000000012</v>
      </c>
      <c r="W4929" s="5">
        <f t="shared" si="689"/>
        <v>16.142266795199998</v>
      </c>
      <c r="X4929" s="5">
        <f t="shared" si="692"/>
        <v>0</v>
      </c>
    </row>
    <row r="4930" spans="1:24" x14ac:dyDescent="0.15">
      <c r="A4930" s="7">
        <v>4929</v>
      </c>
      <c r="B4930" s="7">
        <v>7</v>
      </c>
      <c r="C4930" s="7">
        <v>25</v>
      </c>
      <c r="D4930" s="7">
        <v>9</v>
      </c>
      <c r="E4930" s="7">
        <v>206</v>
      </c>
      <c r="F4930" s="7">
        <v>24.8</v>
      </c>
      <c r="G4930" s="7">
        <v>390</v>
      </c>
      <c r="H4930" s="7">
        <f t="shared" ref="H4930:H4993" si="693">WEEKDAY(I:I,2)</f>
        <v>2</v>
      </c>
      <c r="I4930" s="16">
        <f t="shared" ref="I4930:I4993" si="694">DATE(2023,B4930,C4930)</f>
        <v>45132</v>
      </c>
      <c r="J4930" s="17">
        <v>0.70809999999999995</v>
      </c>
      <c r="K4930" s="18">
        <f>G4930*结论【关键目标】!C$27*0.7735*0.001</f>
        <v>36.199799999999996</v>
      </c>
      <c r="L4930" s="5">
        <v>44061.718769999999</v>
      </c>
      <c r="M4930" s="5">
        <f>ABS(IF(L4930&lt;=0,L4930/耗电量关键数据!$B$6/1000,L4930/耗电量关键数据!$B$5/1000))</f>
        <v>12.589062505714287</v>
      </c>
      <c r="N4930" s="5">
        <f>电气设备逐时使用率计算!H4906</f>
        <v>22.208055000000002</v>
      </c>
      <c r="O4930" s="5">
        <f>灯光逐时使用率计算!H4906</f>
        <v>11.844296</v>
      </c>
      <c r="P4930" s="19">
        <f t="shared" ref="P4930:P4993" si="695">M4930+N4930+O4930</f>
        <v>46.64141350571429</v>
      </c>
      <c r="Q4930" s="19">
        <f t="shared" si="690"/>
        <v>0</v>
      </c>
      <c r="R4930" s="20">
        <f t="shared" ref="R4930:R4993" si="696">K4930-Q4930</f>
        <v>36.199799999999996</v>
      </c>
      <c r="S4930" s="20">
        <f t="shared" si="691"/>
        <v>0</v>
      </c>
      <c r="T4930" s="20">
        <f>IF((T4929+R4930)&lt;0,0,IF((T4929+R4930)&gt;结论【关键目标】!C$28,结论【关键目标】!C$28,T4929+R4930))</f>
        <v>22</v>
      </c>
      <c r="U4930" s="19">
        <f>IF((T4929+R4930)&lt;结论【关键目标】!$C$28,0,(发电量计算【计算逻辑页】!R4930+发电量计算【计算逻辑页】!T4929-结论【关键目标】!$C$28))</f>
        <v>36.199799999999996</v>
      </c>
      <c r="V4930" s="5">
        <f t="shared" ref="V4930:V4993" si="697">IF(J4930&gt;0.35,U4930*0.35,0)</f>
        <v>12.669929999999997</v>
      </c>
      <c r="W4930" s="5">
        <f t="shared" ref="W4930:W4993" si="698">IF(P4930&gt;K4930,K4930*J4930,P4930*J4930)</f>
        <v>25.633078379999997</v>
      </c>
      <c r="X4930" s="5">
        <f t="shared" si="692"/>
        <v>0</v>
      </c>
    </row>
    <row r="4931" spans="1:24" x14ac:dyDescent="0.15">
      <c r="A4931" s="7">
        <v>4930</v>
      </c>
      <c r="B4931" s="7">
        <v>7</v>
      </c>
      <c r="C4931" s="7">
        <v>25</v>
      </c>
      <c r="D4931" s="7">
        <v>10</v>
      </c>
      <c r="E4931" s="7">
        <v>206</v>
      </c>
      <c r="F4931" s="7">
        <v>23</v>
      </c>
      <c r="G4931" s="7">
        <v>360.6</v>
      </c>
      <c r="H4931" s="7">
        <f t="shared" si="693"/>
        <v>2</v>
      </c>
      <c r="I4931" s="16">
        <f t="shared" si="694"/>
        <v>45132</v>
      </c>
      <c r="J4931" s="17">
        <v>0.70809999999999995</v>
      </c>
      <c r="K4931" s="18">
        <f>G4931*结论【关键目标】!C$27*0.7735*0.001</f>
        <v>33.470891999999999</v>
      </c>
      <c r="L4931" s="5">
        <v>52379.4827</v>
      </c>
      <c r="M4931" s="5">
        <f>ABS(IF(L4931&lt;=0,L4931/耗电量关键数据!$B$6/1000,L4931/耗电量关键数据!$B$5/1000))</f>
        <v>14.965566485714286</v>
      </c>
      <c r="N4931" s="5">
        <f>电气设备逐时使用率计算!H4907</f>
        <v>22.208055000000002</v>
      </c>
      <c r="O4931" s="5">
        <f>灯光逐时使用率计算!H4907</f>
        <v>11.844296</v>
      </c>
      <c r="P4931" s="19">
        <f t="shared" si="695"/>
        <v>49.017917485714285</v>
      </c>
      <c r="Q4931" s="19">
        <f t="shared" ref="Q4931:Q4994" si="699">IF(J4931&gt;0.8,P4931,0)</f>
        <v>0</v>
      </c>
      <c r="R4931" s="20">
        <f t="shared" si="696"/>
        <v>33.470891999999999</v>
      </c>
      <c r="S4931" s="20">
        <f t="shared" ref="S4931:S4994" si="700">IF(R4931&lt;0,ABS(R4931),0)</f>
        <v>0</v>
      </c>
      <c r="T4931" s="20">
        <f>IF((T4930+R4931)&lt;0,0,IF((T4930+R4931)&gt;结论【关键目标】!C$28,结论【关键目标】!C$28,T4930+R4931))</f>
        <v>22</v>
      </c>
      <c r="U4931" s="19">
        <f>IF((T4930+R4931)&lt;结论【关键目标】!$C$28,0,(发电量计算【计算逻辑页】!R4931+发电量计算【计算逻辑页】!T4930-结论【关键目标】!$C$28))</f>
        <v>33.470891999999999</v>
      </c>
      <c r="V4931" s="5">
        <f t="shared" si="697"/>
        <v>11.714812199999999</v>
      </c>
      <c r="W4931" s="5">
        <f t="shared" si="698"/>
        <v>23.700738625199996</v>
      </c>
      <c r="X4931" s="5">
        <f t="shared" si="692"/>
        <v>0</v>
      </c>
    </row>
    <row r="4932" spans="1:24" x14ac:dyDescent="0.15">
      <c r="A4932" s="7">
        <v>4931</v>
      </c>
      <c r="B4932" s="7">
        <v>7</v>
      </c>
      <c r="C4932" s="7">
        <v>25</v>
      </c>
      <c r="D4932" s="7">
        <v>11</v>
      </c>
      <c r="E4932" s="7">
        <v>206</v>
      </c>
      <c r="F4932" s="7">
        <v>24</v>
      </c>
      <c r="G4932" s="7">
        <v>441</v>
      </c>
      <c r="H4932" s="7">
        <f t="shared" si="693"/>
        <v>2</v>
      </c>
      <c r="I4932" s="16">
        <f t="shared" si="694"/>
        <v>45132</v>
      </c>
      <c r="J4932" s="24">
        <v>1.3551</v>
      </c>
      <c r="K4932" s="18">
        <f>G4932*结论【关键目标】!C$27*0.7735*0.001</f>
        <v>40.933619999999998</v>
      </c>
      <c r="L4932" s="5">
        <v>57325.608659999998</v>
      </c>
      <c r="M4932" s="5">
        <f>ABS(IF(L4932&lt;=0,L4932/耗电量关键数据!$B$6/1000,L4932/耗电量关键数据!$B$5/1000))</f>
        <v>16.378745331428572</v>
      </c>
      <c r="N4932" s="5">
        <f>电气设备逐时使用率计算!H4908</f>
        <v>22.208055000000002</v>
      </c>
      <c r="O4932" s="5">
        <f>灯光逐时使用率计算!H4908</f>
        <v>11.844296</v>
      </c>
      <c r="P4932" s="19">
        <f t="shared" si="695"/>
        <v>50.431096331428577</v>
      </c>
      <c r="Q4932" s="19">
        <f t="shared" si="699"/>
        <v>50.431096331428577</v>
      </c>
      <c r="R4932" s="20">
        <f t="shared" si="696"/>
        <v>-9.4974763314285795</v>
      </c>
      <c r="S4932" s="20">
        <f t="shared" si="700"/>
        <v>9.4974763314285795</v>
      </c>
      <c r="T4932" s="20">
        <f>IF((T4931+R4932)&lt;0,0,IF((T4931+R4932)&gt;结论【关键目标】!C$28,结论【关键目标】!C$28,T4931+R4932))</f>
        <v>12.502523668571421</v>
      </c>
      <c r="U4932" s="19">
        <f>IF((T4931+R4932)&lt;结论【关键目标】!$C$28,0,(发电量计算【计算逻辑页】!R4932+发电量计算【计算逻辑页】!T4931-结论【关键目标】!$C$28))</f>
        <v>0</v>
      </c>
      <c r="V4932" s="5">
        <f t="shared" si="697"/>
        <v>0</v>
      </c>
      <c r="W4932" s="5">
        <f t="shared" si="698"/>
        <v>55.469148461999993</v>
      </c>
      <c r="X4932" s="5">
        <f t="shared" ref="X4932:X4995" si="701">(J4932-0.35)*IF(T4932&gt;S4932,S4932,T4932)</f>
        <v>9.5459134607188663</v>
      </c>
    </row>
    <row r="4933" spans="1:24" x14ac:dyDescent="0.15">
      <c r="A4933" s="7">
        <v>4932</v>
      </c>
      <c r="B4933" s="7">
        <v>7</v>
      </c>
      <c r="C4933" s="7">
        <v>25</v>
      </c>
      <c r="D4933" s="7">
        <v>12</v>
      </c>
      <c r="E4933" s="7">
        <v>206</v>
      </c>
      <c r="F4933" s="7">
        <v>27.3</v>
      </c>
      <c r="G4933" s="7">
        <v>605.6</v>
      </c>
      <c r="H4933" s="7">
        <f t="shared" si="693"/>
        <v>2</v>
      </c>
      <c r="I4933" s="16">
        <f t="shared" si="694"/>
        <v>45132</v>
      </c>
      <c r="J4933" s="24">
        <v>1.3551</v>
      </c>
      <c r="K4933" s="18">
        <f>G4933*结论【关键目标】!C$27*0.7735*0.001</f>
        <v>56.211791999999996</v>
      </c>
      <c r="L4933" s="5">
        <v>52334.048869999999</v>
      </c>
      <c r="M4933" s="5">
        <f>ABS(IF(L4933&lt;=0,L4933/耗电量关键数据!$B$6/1000,L4933/耗电量关键数据!$B$5/1000))</f>
        <v>14.95258539142857</v>
      </c>
      <c r="N4933" s="5">
        <f>电气设备逐时使用率计算!H4909</f>
        <v>11.688450000000001</v>
      </c>
      <c r="O4933" s="5">
        <f>灯光逐时使用率计算!H4909</f>
        <v>9.9741440000000008</v>
      </c>
      <c r="P4933" s="19">
        <f t="shared" si="695"/>
        <v>36.615179391428576</v>
      </c>
      <c r="Q4933" s="19">
        <f t="shared" si="699"/>
        <v>36.615179391428576</v>
      </c>
      <c r="R4933" s="20">
        <f t="shared" si="696"/>
        <v>19.596612608571419</v>
      </c>
      <c r="S4933" s="20">
        <f t="shared" si="700"/>
        <v>0</v>
      </c>
      <c r="T4933" s="20">
        <f>IF((T4932+R4933)&lt;0,0,IF((T4932+R4933)&gt;结论【关键目标】!C$28,结论【关键目标】!C$28,T4932+R4933))</f>
        <v>22</v>
      </c>
      <c r="U4933" s="19">
        <f>IF((T4932+R4933)&lt;结论【关键目标】!$C$28,0,(发电量计算【计算逻辑页】!R4933+发电量计算【计算逻辑页】!T4932-结论【关键目标】!$C$28))</f>
        <v>10.09913627714284</v>
      </c>
      <c r="V4933" s="5">
        <f t="shared" si="697"/>
        <v>3.5346976969999937</v>
      </c>
      <c r="W4933" s="5">
        <f t="shared" si="698"/>
        <v>49.617229593324865</v>
      </c>
      <c r="X4933" s="5">
        <f t="shared" si="701"/>
        <v>0</v>
      </c>
    </row>
    <row r="4934" spans="1:24" x14ac:dyDescent="0.15">
      <c r="A4934" s="7">
        <v>4933</v>
      </c>
      <c r="B4934" s="7">
        <v>7</v>
      </c>
      <c r="C4934" s="7">
        <v>25</v>
      </c>
      <c r="D4934" s="7">
        <v>13</v>
      </c>
      <c r="E4934" s="7">
        <v>206</v>
      </c>
      <c r="F4934" s="7">
        <v>26</v>
      </c>
      <c r="G4934" s="7">
        <v>527.1</v>
      </c>
      <c r="H4934" s="7">
        <f t="shared" si="693"/>
        <v>2</v>
      </c>
      <c r="I4934" s="16">
        <f t="shared" si="694"/>
        <v>45132</v>
      </c>
      <c r="J4934" s="17">
        <v>1.2267999999999999</v>
      </c>
      <c r="K4934" s="18">
        <f>G4934*结论【关键目标】!C$27*0.7735*0.001</f>
        <v>48.925421999999998</v>
      </c>
      <c r="L4934" s="5">
        <v>54117.885759999997</v>
      </c>
      <c r="M4934" s="5">
        <f>ABS(IF(L4934&lt;=0,L4934/耗电量关键数据!$B$6/1000,L4934/耗电量关键数据!$B$5/1000))</f>
        <v>15.462253074285714</v>
      </c>
      <c r="N4934" s="5">
        <f>电气设备逐时使用率计算!H4910</f>
        <v>11.688450000000001</v>
      </c>
      <c r="O4934" s="5">
        <f>灯光逐时使用率计算!H4910</f>
        <v>9.9741440000000008</v>
      </c>
      <c r="P4934" s="19">
        <f t="shared" si="695"/>
        <v>37.124847074285718</v>
      </c>
      <c r="Q4934" s="19">
        <f t="shared" si="699"/>
        <v>37.124847074285718</v>
      </c>
      <c r="R4934" s="20">
        <f t="shared" si="696"/>
        <v>11.80057492571428</v>
      </c>
      <c r="S4934" s="20">
        <f t="shared" si="700"/>
        <v>0</v>
      </c>
      <c r="T4934" s="20">
        <f>IF((T4933+R4934)&lt;0,0,IF((T4933+R4934)&gt;结论【关键目标】!C$28,结论【关键目标】!C$28,T4933+R4934))</f>
        <v>22</v>
      </c>
      <c r="U4934" s="19">
        <f>IF((T4933+R4934)&lt;结论【关键目标】!$C$28,0,(发电量计算【计算逻辑页】!R4934+发电量计算【计算逻辑页】!T4933-结论【关键目标】!$C$28))</f>
        <v>11.80057492571428</v>
      </c>
      <c r="V4934" s="5">
        <f t="shared" si="697"/>
        <v>4.1302012239999977</v>
      </c>
      <c r="W4934" s="5">
        <f t="shared" si="698"/>
        <v>45.544762390733716</v>
      </c>
      <c r="X4934" s="5">
        <f t="shared" si="701"/>
        <v>0</v>
      </c>
    </row>
    <row r="4935" spans="1:24" x14ac:dyDescent="0.15">
      <c r="A4935" s="7">
        <v>4934</v>
      </c>
      <c r="B4935" s="7">
        <v>7</v>
      </c>
      <c r="C4935" s="7">
        <v>25</v>
      </c>
      <c r="D4935" s="7">
        <v>14</v>
      </c>
      <c r="E4935" s="7">
        <v>206</v>
      </c>
      <c r="F4935" s="7">
        <v>27</v>
      </c>
      <c r="G4935" s="7">
        <v>469.6</v>
      </c>
      <c r="H4935" s="7">
        <f t="shared" si="693"/>
        <v>2</v>
      </c>
      <c r="I4935" s="16">
        <f t="shared" si="694"/>
        <v>45132</v>
      </c>
      <c r="J4935" s="17">
        <v>1.2267999999999999</v>
      </c>
      <c r="K4935" s="18">
        <f>G4935*结论【关键目标】!C$27*0.7735*0.001</f>
        <v>43.588271999999996</v>
      </c>
      <c r="L4935" s="5">
        <v>62704.079449999997</v>
      </c>
      <c r="M4935" s="5">
        <f>ABS(IF(L4935&lt;=0,L4935/耗电量关键数据!$B$6/1000,L4935/耗电量关键数据!$B$5/1000))</f>
        <v>17.915451271428569</v>
      </c>
      <c r="N4935" s="5">
        <f>电气设备逐时使用率计算!H4911</f>
        <v>22.208055000000002</v>
      </c>
      <c r="O4935" s="5">
        <f>灯光逐时使用率计算!H4911</f>
        <v>11.844296</v>
      </c>
      <c r="P4935" s="19">
        <f t="shared" si="695"/>
        <v>51.967802271428567</v>
      </c>
      <c r="Q4935" s="19">
        <f t="shared" si="699"/>
        <v>51.967802271428567</v>
      </c>
      <c r="R4935" s="20">
        <f t="shared" si="696"/>
        <v>-8.3795302714285711</v>
      </c>
      <c r="S4935" s="20">
        <f t="shared" si="700"/>
        <v>8.3795302714285711</v>
      </c>
      <c r="T4935" s="20">
        <f>IF((T4934+R4935)&lt;0,0,IF((T4934+R4935)&gt;结论【关键目标】!C$28,结论【关键目标】!C$28,T4934+R4935))</f>
        <v>13.620469728571429</v>
      </c>
      <c r="U4935" s="19">
        <f>IF((T4934+R4935)&lt;结论【关键目标】!$C$28,0,(发电量计算【计算逻辑页】!R4935+发电量计算【计算逻辑页】!T4934-结论【关键目标】!$C$28))</f>
        <v>0</v>
      </c>
      <c r="V4935" s="5">
        <f t="shared" si="697"/>
        <v>0</v>
      </c>
      <c r="W4935" s="5">
        <f t="shared" si="698"/>
        <v>53.474092089599992</v>
      </c>
      <c r="X4935" s="5">
        <f t="shared" si="701"/>
        <v>7.3471721419885707</v>
      </c>
    </row>
    <row r="4936" spans="1:24" x14ac:dyDescent="0.15">
      <c r="A4936" s="7">
        <v>4935</v>
      </c>
      <c r="B4936" s="7">
        <v>7</v>
      </c>
      <c r="C4936" s="7">
        <v>25</v>
      </c>
      <c r="D4936" s="7">
        <v>15</v>
      </c>
      <c r="E4936" s="7">
        <v>206</v>
      </c>
      <c r="F4936" s="7">
        <v>29.3</v>
      </c>
      <c r="G4936" s="7">
        <v>463.2</v>
      </c>
      <c r="H4936" s="7">
        <f t="shared" si="693"/>
        <v>2</v>
      </c>
      <c r="I4936" s="16">
        <f t="shared" si="694"/>
        <v>45132</v>
      </c>
      <c r="J4936" s="17">
        <v>1.2267999999999999</v>
      </c>
      <c r="K4936" s="18">
        <f>G4936*结论【关键目标】!C$27*0.7735*0.001</f>
        <v>42.994223999999996</v>
      </c>
      <c r="L4936" s="5">
        <v>60056.32185</v>
      </c>
      <c r="M4936" s="5">
        <f>ABS(IF(L4936&lt;=0,L4936/耗电量关键数据!$B$6/1000,L4936/耗电量关键数据!$B$5/1000))</f>
        <v>17.158949100000001</v>
      </c>
      <c r="N4936" s="5">
        <f>电气设备逐时使用率计算!H4912</f>
        <v>22.208055000000002</v>
      </c>
      <c r="O4936" s="5">
        <f>灯光逐时使用率计算!H4912</f>
        <v>11.844296</v>
      </c>
      <c r="P4936" s="19">
        <f t="shared" si="695"/>
        <v>51.211300100000003</v>
      </c>
      <c r="Q4936" s="19">
        <f t="shared" si="699"/>
        <v>51.211300100000003</v>
      </c>
      <c r="R4936" s="20">
        <f t="shared" si="696"/>
        <v>-8.217076100000007</v>
      </c>
      <c r="S4936" s="20">
        <f t="shared" si="700"/>
        <v>8.217076100000007</v>
      </c>
      <c r="T4936" s="20">
        <f>IF((T4935+R4936)&lt;0,0,IF((T4935+R4936)&gt;结论【关键目标】!C$28,结论【关键目标】!C$28,T4935+R4936))</f>
        <v>5.4033936285714219</v>
      </c>
      <c r="U4936" s="19">
        <f>IF((T4935+R4936)&lt;结论【关键目标】!$C$28,0,(发电量计算【计算逻辑页】!R4936+发电量计算【计算逻辑页】!T4935-结论【关键目标】!$C$28))</f>
        <v>0</v>
      </c>
      <c r="V4936" s="5">
        <f t="shared" si="697"/>
        <v>0</v>
      </c>
      <c r="W4936" s="5">
        <f t="shared" si="698"/>
        <v>52.745314003199987</v>
      </c>
      <c r="X4936" s="5">
        <f t="shared" si="701"/>
        <v>4.7376955335314221</v>
      </c>
    </row>
    <row r="4937" spans="1:24" x14ac:dyDescent="0.15">
      <c r="A4937" s="7">
        <v>4936</v>
      </c>
      <c r="B4937" s="7">
        <v>7</v>
      </c>
      <c r="C4937" s="7">
        <v>25</v>
      </c>
      <c r="D4937" s="7">
        <v>16</v>
      </c>
      <c r="E4937" s="7">
        <v>206</v>
      </c>
      <c r="F4937" s="7">
        <v>27</v>
      </c>
      <c r="G4937" s="7">
        <v>258.10000000000002</v>
      </c>
      <c r="H4937" s="7">
        <f t="shared" si="693"/>
        <v>2</v>
      </c>
      <c r="I4937" s="16">
        <f t="shared" si="694"/>
        <v>45132</v>
      </c>
      <c r="J4937" s="24">
        <v>1.3551</v>
      </c>
      <c r="K4937" s="18">
        <f>G4937*结论【关键目标】!C$27*0.7735*0.001</f>
        <v>23.956842000000002</v>
      </c>
      <c r="L4937" s="5">
        <v>58000.853150000003</v>
      </c>
      <c r="M4937" s="5">
        <f>ABS(IF(L4937&lt;=0,L4937/耗电量关键数据!$B$6/1000,L4937/耗电量关键数据!$B$5/1000))</f>
        <v>16.571672328571427</v>
      </c>
      <c r="N4937" s="5">
        <f>电气设备逐时使用率计算!H4913</f>
        <v>22.208055000000002</v>
      </c>
      <c r="O4937" s="5">
        <f>灯光逐时使用率计算!H4913</f>
        <v>11.844296</v>
      </c>
      <c r="P4937" s="19">
        <f t="shared" si="695"/>
        <v>50.624023328571425</v>
      </c>
      <c r="Q4937" s="19">
        <f t="shared" si="699"/>
        <v>50.624023328571425</v>
      </c>
      <c r="R4937" s="20">
        <f t="shared" si="696"/>
        <v>-26.667181328571424</v>
      </c>
      <c r="S4937" s="20">
        <f t="shared" si="700"/>
        <v>26.667181328571424</v>
      </c>
      <c r="T4937" s="20">
        <f>IF((T4936+R4937)&lt;0,0,IF((T4936+R4937)&gt;结论【关键目标】!C$28,结论【关键目标】!C$28,T4936+R4937))</f>
        <v>0</v>
      </c>
      <c r="U4937" s="19">
        <f>IF((T4936+R4937)&lt;结论【关键目标】!$C$28,0,(发电量计算【计算逻辑页】!R4937+发电量计算【计算逻辑页】!T4936-结论【关键目标】!$C$28))</f>
        <v>0</v>
      </c>
      <c r="V4937" s="5">
        <f t="shared" si="697"/>
        <v>0</v>
      </c>
      <c r="W4937" s="5">
        <f t="shared" si="698"/>
        <v>32.463916594200001</v>
      </c>
      <c r="X4937" s="5">
        <f t="shared" si="701"/>
        <v>0</v>
      </c>
    </row>
    <row r="4938" spans="1:24" x14ac:dyDescent="0.15">
      <c r="A4938" s="7">
        <v>4937</v>
      </c>
      <c r="B4938" s="7">
        <v>7</v>
      </c>
      <c r="C4938" s="7">
        <v>25</v>
      </c>
      <c r="D4938" s="7">
        <v>17</v>
      </c>
      <c r="E4938" s="7">
        <v>206</v>
      </c>
      <c r="F4938" s="7">
        <v>28</v>
      </c>
      <c r="G4938" s="7">
        <v>171.2</v>
      </c>
      <c r="H4938" s="7">
        <f t="shared" si="693"/>
        <v>2</v>
      </c>
      <c r="I4938" s="16">
        <f t="shared" si="694"/>
        <v>45132</v>
      </c>
      <c r="J4938" s="17">
        <v>0.70809999999999995</v>
      </c>
      <c r="K4938" s="18">
        <f>G4938*结论【关键目标】!C$27*0.7735*0.001</f>
        <v>15.890784</v>
      </c>
      <c r="L4938" s="5">
        <v>51514.382109999999</v>
      </c>
      <c r="M4938" s="5">
        <f>ABS(IF(L4938&lt;=0,L4938/耗电量关键数据!$B$6/1000,L4938/耗电量关键数据!$B$5/1000))</f>
        <v>14.71839488857143</v>
      </c>
      <c r="N4938" s="5">
        <f>电气设备逐时使用率计算!H4914</f>
        <v>22.208055000000002</v>
      </c>
      <c r="O4938" s="5">
        <f>灯光逐时使用率计算!H4914</f>
        <v>11.844296</v>
      </c>
      <c r="P4938" s="19">
        <f t="shared" si="695"/>
        <v>48.770745888571433</v>
      </c>
      <c r="Q4938" s="19">
        <f t="shared" si="699"/>
        <v>0</v>
      </c>
      <c r="R4938" s="20">
        <f t="shared" si="696"/>
        <v>15.890784</v>
      </c>
      <c r="S4938" s="20">
        <f t="shared" si="700"/>
        <v>0</v>
      </c>
      <c r="T4938" s="20">
        <f>IF((T4937+R4938)&lt;0,0,IF((T4937+R4938)&gt;结论【关键目标】!C$28,结论【关键目标】!C$28,T4937+R4938))</f>
        <v>15.890784</v>
      </c>
      <c r="U4938" s="19">
        <f>IF((T4937+R4938)&lt;结论【关键目标】!$C$28,0,(发电量计算【计算逻辑页】!R4938+发电量计算【计算逻辑页】!T4937-结论【关键目标】!$C$28))</f>
        <v>0</v>
      </c>
      <c r="V4938" s="5">
        <f t="shared" si="697"/>
        <v>0</v>
      </c>
      <c r="W4938" s="5">
        <f t="shared" si="698"/>
        <v>11.252264150399998</v>
      </c>
      <c r="X4938" s="5">
        <f t="shared" si="701"/>
        <v>0</v>
      </c>
    </row>
    <row r="4939" spans="1:24" x14ac:dyDescent="0.15">
      <c r="A4939" s="7">
        <v>4938</v>
      </c>
      <c r="B4939" s="7">
        <v>7</v>
      </c>
      <c r="C4939" s="7">
        <v>25</v>
      </c>
      <c r="D4939" s="7">
        <v>18</v>
      </c>
      <c r="E4939" s="7">
        <v>206</v>
      </c>
      <c r="F4939" s="7">
        <v>28.8</v>
      </c>
      <c r="G4939" s="7">
        <v>60</v>
      </c>
      <c r="H4939" s="7">
        <f t="shared" si="693"/>
        <v>2</v>
      </c>
      <c r="I4939" s="16">
        <f t="shared" si="694"/>
        <v>45132</v>
      </c>
      <c r="J4939" s="17">
        <v>0.70809999999999995</v>
      </c>
      <c r="K4939" s="18">
        <f>G4939*结论【关键目标】!C$27*0.7735*0.001</f>
        <v>5.5692000000000004</v>
      </c>
      <c r="L4939" s="5">
        <v>32470.370070000001</v>
      </c>
      <c r="M4939" s="5">
        <f>ABS(IF(L4939&lt;=0,L4939/耗电量关键数据!$B$6/1000,L4939/耗电量关键数据!$B$5/1000))</f>
        <v>9.2772485914285721</v>
      </c>
      <c r="N4939" s="5">
        <f>电气设备逐时使用率计算!H4915</f>
        <v>7.0130699999999999</v>
      </c>
      <c r="O4939" s="5">
        <f>灯光逐时使用率计算!H4915</f>
        <v>3.7403040000000001</v>
      </c>
      <c r="P4939" s="19">
        <f t="shared" si="695"/>
        <v>20.030622591428575</v>
      </c>
      <c r="Q4939" s="19">
        <f t="shared" si="699"/>
        <v>0</v>
      </c>
      <c r="R4939" s="20">
        <f t="shared" si="696"/>
        <v>5.5692000000000004</v>
      </c>
      <c r="S4939" s="20">
        <f t="shared" si="700"/>
        <v>0</v>
      </c>
      <c r="T4939" s="20">
        <f>IF((T4938+R4939)&lt;0,0,IF((T4938+R4939)&gt;结论【关键目标】!C$28,结论【关键目标】!C$28,T4938+R4939))</f>
        <v>21.459983999999999</v>
      </c>
      <c r="U4939" s="19">
        <f>IF((T4938+R4939)&lt;结论【关键目标】!$C$28,0,(发电量计算【计算逻辑页】!R4939+发电量计算【计算逻辑页】!T4938-结论【关键目标】!$C$28))</f>
        <v>0</v>
      </c>
      <c r="V4939" s="5">
        <f t="shared" si="697"/>
        <v>0</v>
      </c>
      <c r="W4939" s="5">
        <f t="shared" si="698"/>
        <v>3.9435505200000001</v>
      </c>
      <c r="X4939" s="5">
        <f t="shared" si="701"/>
        <v>0</v>
      </c>
    </row>
    <row r="4940" spans="1:24" x14ac:dyDescent="0.15">
      <c r="A4940" s="7">
        <v>4939</v>
      </c>
      <c r="B4940" s="7">
        <v>7</v>
      </c>
      <c r="C4940" s="7">
        <v>25</v>
      </c>
      <c r="D4940" s="7">
        <v>19</v>
      </c>
      <c r="E4940" s="7">
        <v>206</v>
      </c>
      <c r="F4940" s="7">
        <v>28</v>
      </c>
      <c r="G4940" s="7">
        <v>0</v>
      </c>
      <c r="H4940" s="7">
        <f t="shared" si="693"/>
        <v>2</v>
      </c>
      <c r="I4940" s="16">
        <f t="shared" si="694"/>
        <v>45132</v>
      </c>
      <c r="J4940" s="17">
        <v>1.2267999999999999</v>
      </c>
      <c r="K4940" s="18">
        <f>G4940*结论【关键目标】!C$27*0.7735*0.001</f>
        <v>0</v>
      </c>
      <c r="L4940" s="5">
        <v>0</v>
      </c>
      <c r="M4940" s="5">
        <f>ABS(IF(L4940&lt;=0,L4940/耗电量关键数据!$B$6/1000,L4940/耗电量关键数据!$B$5/1000))</f>
        <v>0</v>
      </c>
      <c r="N4940" s="5">
        <f>电气设备逐时使用率计算!H4916</f>
        <v>7.0130699999999999</v>
      </c>
      <c r="O4940" s="5">
        <f>灯光逐时使用率计算!H4916</f>
        <v>3.7403040000000001</v>
      </c>
      <c r="P4940" s="19">
        <f t="shared" si="695"/>
        <v>10.753374000000001</v>
      </c>
      <c r="Q4940" s="19">
        <f t="shared" si="699"/>
        <v>10.753374000000001</v>
      </c>
      <c r="R4940" s="20">
        <f t="shared" si="696"/>
        <v>-10.753374000000001</v>
      </c>
      <c r="S4940" s="20">
        <f t="shared" si="700"/>
        <v>10.753374000000001</v>
      </c>
      <c r="T4940" s="20">
        <f>IF((T4939+R4940)&lt;0,0,IF((T4939+R4940)&gt;结论【关键目标】!C$28,结论【关键目标】!C$28,T4939+R4940))</f>
        <v>10.706609999999998</v>
      </c>
      <c r="U4940" s="19">
        <f>IF((T4939+R4940)&lt;结论【关键目标】!$C$28,0,(发电量计算【计算逻辑页】!R4940+发电量计算【计算逻辑页】!T4939-结论【关键目标】!$C$28))</f>
        <v>0</v>
      </c>
      <c r="V4940" s="5">
        <f t="shared" si="697"/>
        <v>0</v>
      </c>
      <c r="W4940" s="5">
        <f t="shared" si="698"/>
        <v>0</v>
      </c>
      <c r="X4940" s="5">
        <f t="shared" si="701"/>
        <v>9.3875556479999975</v>
      </c>
    </row>
    <row r="4941" spans="1:24" x14ac:dyDescent="0.15">
      <c r="A4941" s="7">
        <v>4940</v>
      </c>
      <c r="B4941" s="7">
        <v>7</v>
      </c>
      <c r="C4941" s="7">
        <v>25</v>
      </c>
      <c r="D4941" s="7">
        <v>20</v>
      </c>
      <c r="E4941" s="7">
        <v>206</v>
      </c>
      <c r="F4941" s="7">
        <v>27</v>
      </c>
      <c r="G4941" s="7">
        <v>0</v>
      </c>
      <c r="H4941" s="7">
        <f t="shared" si="693"/>
        <v>2</v>
      </c>
      <c r="I4941" s="16">
        <f t="shared" si="694"/>
        <v>45132</v>
      </c>
      <c r="J4941" s="17">
        <v>1.2267999999999999</v>
      </c>
      <c r="K4941" s="18">
        <f>G4941*结论【关键目标】!C$27*0.7735*0.001</f>
        <v>0</v>
      </c>
      <c r="L4941" s="5">
        <v>0</v>
      </c>
      <c r="M4941" s="5">
        <f>ABS(IF(L4941&lt;=0,L4941/耗电量关键数据!$B$6/1000,L4941/耗电量关键数据!$B$5/1000))</f>
        <v>0</v>
      </c>
      <c r="N4941" s="5">
        <f>电气设备逐时使用率计算!H4917</f>
        <v>1.1688450000000001</v>
      </c>
      <c r="O4941" s="5">
        <f>灯光逐时使用率计算!H4917</f>
        <v>0.37403039999999999</v>
      </c>
      <c r="P4941" s="19">
        <f t="shared" si="695"/>
        <v>1.5428754000000002</v>
      </c>
      <c r="Q4941" s="19">
        <f t="shared" si="699"/>
        <v>1.5428754000000002</v>
      </c>
      <c r="R4941" s="20">
        <f t="shared" si="696"/>
        <v>-1.5428754000000002</v>
      </c>
      <c r="S4941" s="20">
        <f t="shared" si="700"/>
        <v>1.5428754000000002</v>
      </c>
      <c r="T4941" s="20">
        <f>IF((T4940+R4941)&lt;0,0,IF((T4940+R4941)&gt;结论【关键目标】!C$28,结论【关键目标】!C$28,T4940+R4941))</f>
        <v>9.163734599999998</v>
      </c>
      <c r="U4941" s="19">
        <f>IF((T4940+R4941)&lt;结论【关键目标】!$C$28,0,(发电量计算【计算逻辑页】!R4941+发电量计算【计算逻辑页】!T4940-结论【关键目标】!$C$28))</f>
        <v>0</v>
      </c>
      <c r="V4941" s="5">
        <f t="shared" si="697"/>
        <v>0</v>
      </c>
      <c r="W4941" s="5">
        <f t="shared" si="698"/>
        <v>0</v>
      </c>
      <c r="X4941" s="5">
        <f t="shared" si="701"/>
        <v>1.3527931507200002</v>
      </c>
    </row>
    <row r="4942" spans="1:24" x14ac:dyDescent="0.15">
      <c r="A4942" s="7">
        <v>4941</v>
      </c>
      <c r="B4942" s="7">
        <v>7</v>
      </c>
      <c r="C4942" s="7">
        <v>25</v>
      </c>
      <c r="D4942" s="7">
        <v>21</v>
      </c>
      <c r="E4942" s="7">
        <v>206</v>
      </c>
      <c r="F4942" s="7">
        <v>26.7</v>
      </c>
      <c r="G4942" s="7">
        <v>0</v>
      </c>
      <c r="H4942" s="7">
        <f t="shared" si="693"/>
        <v>2</v>
      </c>
      <c r="I4942" s="16">
        <f t="shared" si="694"/>
        <v>45132</v>
      </c>
      <c r="J4942" s="17">
        <v>1.2267999999999999</v>
      </c>
      <c r="K4942" s="18">
        <f>G4942*结论【关键目标】!C$27*0.7735*0.001</f>
        <v>0</v>
      </c>
      <c r="L4942" s="5">
        <v>0</v>
      </c>
      <c r="M4942" s="5">
        <f>ABS(IF(L4942&lt;=0,L4942/耗电量关键数据!$B$6/1000,L4942/耗电量关键数据!$B$5/1000))</f>
        <v>0</v>
      </c>
      <c r="N4942" s="5">
        <f>电气设备逐时使用率计算!H4918</f>
        <v>1.1688450000000001</v>
      </c>
      <c r="O4942" s="5">
        <f>灯光逐时使用率计算!H4918</f>
        <v>0.37403039999999999</v>
      </c>
      <c r="P4942" s="19">
        <f t="shared" si="695"/>
        <v>1.5428754000000002</v>
      </c>
      <c r="Q4942" s="19">
        <f t="shared" si="699"/>
        <v>1.5428754000000002</v>
      </c>
      <c r="R4942" s="20">
        <f t="shared" si="696"/>
        <v>-1.5428754000000002</v>
      </c>
      <c r="S4942" s="20">
        <f t="shared" si="700"/>
        <v>1.5428754000000002</v>
      </c>
      <c r="T4942" s="20">
        <f>IF((T4941+R4942)&lt;0,0,IF((T4941+R4942)&gt;结论【关键目标】!C$28,结论【关键目标】!C$28,T4941+R4942))</f>
        <v>7.6208591999999982</v>
      </c>
      <c r="U4942" s="19">
        <f>IF((T4941+R4942)&lt;结论【关键目标】!$C$28,0,(发电量计算【计算逻辑页】!R4942+发电量计算【计算逻辑页】!T4941-结论【关键目标】!$C$28))</f>
        <v>0</v>
      </c>
      <c r="V4942" s="5">
        <f t="shared" si="697"/>
        <v>0</v>
      </c>
      <c r="W4942" s="5">
        <f t="shared" si="698"/>
        <v>0</v>
      </c>
      <c r="X4942" s="5">
        <f t="shared" si="701"/>
        <v>1.3527931507200002</v>
      </c>
    </row>
    <row r="4943" spans="1:24" x14ac:dyDescent="0.15">
      <c r="A4943" s="7">
        <v>4942</v>
      </c>
      <c r="B4943" s="7">
        <v>7</v>
      </c>
      <c r="C4943" s="7">
        <v>25</v>
      </c>
      <c r="D4943" s="7">
        <v>22</v>
      </c>
      <c r="E4943" s="7">
        <v>206</v>
      </c>
      <c r="F4943" s="7">
        <v>26</v>
      </c>
      <c r="G4943" s="7">
        <v>0</v>
      </c>
      <c r="H4943" s="7">
        <f t="shared" si="693"/>
        <v>2</v>
      </c>
      <c r="I4943" s="16">
        <f t="shared" si="694"/>
        <v>45132</v>
      </c>
      <c r="J4943" s="17">
        <v>0.70809999999999995</v>
      </c>
      <c r="K4943" s="18">
        <f>G4943*结论【关键目标】!C$27*0.7735*0.001</f>
        <v>0</v>
      </c>
      <c r="L4943" s="5">
        <v>0</v>
      </c>
      <c r="M4943" s="5">
        <f>ABS(IF(L4943&lt;=0,L4943/耗电量关键数据!$B$6/1000,L4943/耗电量关键数据!$B$5/1000))</f>
        <v>0</v>
      </c>
      <c r="N4943" s="5">
        <f>电气设备逐时使用率计算!H4919</f>
        <v>1.1688450000000001</v>
      </c>
      <c r="O4943" s="5">
        <f>灯光逐时使用率计算!H4919</f>
        <v>0.37403039999999999</v>
      </c>
      <c r="P4943" s="19">
        <f t="shared" si="695"/>
        <v>1.5428754000000002</v>
      </c>
      <c r="Q4943" s="19">
        <f t="shared" si="699"/>
        <v>0</v>
      </c>
      <c r="R4943" s="20">
        <f t="shared" si="696"/>
        <v>0</v>
      </c>
      <c r="S4943" s="20">
        <f t="shared" si="700"/>
        <v>0</v>
      </c>
      <c r="T4943" s="20">
        <f>IF((T4942+R4943)&lt;0,0,IF((T4942+R4943)&gt;结论【关键目标】!C$28,结论【关键目标】!C$28,T4942+R4943))</f>
        <v>7.6208591999999982</v>
      </c>
      <c r="U4943" s="19">
        <f>IF((T4942+R4943)&lt;结论【关键目标】!$C$28,0,(发电量计算【计算逻辑页】!R4943+发电量计算【计算逻辑页】!T4942-结论【关键目标】!$C$28))</f>
        <v>0</v>
      </c>
      <c r="V4943" s="5">
        <f t="shared" si="697"/>
        <v>0</v>
      </c>
      <c r="W4943" s="5">
        <f t="shared" si="698"/>
        <v>0</v>
      </c>
      <c r="X4943" s="5">
        <f t="shared" si="701"/>
        <v>0</v>
      </c>
    </row>
    <row r="4944" spans="1:24" x14ac:dyDescent="0.15">
      <c r="A4944" s="7">
        <v>4943</v>
      </c>
      <c r="B4944" s="7">
        <v>7</v>
      </c>
      <c r="C4944" s="7">
        <v>25</v>
      </c>
      <c r="D4944" s="7">
        <v>23</v>
      </c>
      <c r="E4944" s="7">
        <v>206</v>
      </c>
      <c r="F4944" s="7">
        <v>25</v>
      </c>
      <c r="G4944" s="7">
        <v>0</v>
      </c>
      <c r="H4944" s="7">
        <f t="shared" si="693"/>
        <v>2</v>
      </c>
      <c r="I4944" s="16">
        <f t="shared" si="694"/>
        <v>45132</v>
      </c>
      <c r="J4944" s="17">
        <v>0.70809999999999995</v>
      </c>
      <c r="K4944" s="18">
        <f>G4944*结论【关键目标】!C$27*0.7735*0.001</f>
        <v>0</v>
      </c>
      <c r="L4944" s="5">
        <v>0</v>
      </c>
      <c r="M4944" s="5">
        <f>ABS(IF(L4944&lt;=0,L4944/耗电量关键数据!$B$6/1000,L4944/耗电量关键数据!$B$5/1000))</f>
        <v>0</v>
      </c>
      <c r="N4944" s="5">
        <f>电气设备逐时使用率计算!H4920</f>
        <v>1.1688450000000001</v>
      </c>
      <c r="O4944" s="5">
        <f>灯光逐时使用率计算!H4920</f>
        <v>0.37403039999999999</v>
      </c>
      <c r="P4944" s="19">
        <f t="shared" si="695"/>
        <v>1.5428754000000002</v>
      </c>
      <c r="Q4944" s="19">
        <f t="shared" si="699"/>
        <v>0</v>
      </c>
      <c r="R4944" s="20">
        <f t="shared" si="696"/>
        <v>0</v>
      </c>
      <c r="S4944" s="20">
        <f t="shared" si="700"/>
        <v>0</v>
      </c>
      <c r="T4944" s="20">
        <f>IF((T4943+R4944)&lt;0,0,IF((T4943+R4944)&gt;结论【关键目标】!C$28,结论【关键目标】!C$28,T4943+R4944))</f>
        <v>7.6208591999999982</v>
      </c>
      <c r="U4944" s="19">
        <f>IF((T4943+R4944)&lt;结论【关键目标】!$C$28,0,(发电量计算【计算逻辑页】!R4944+发电量计算【计算逻辑页】!T4943-结论【关键目标】!$C$28))</f>
        <v>0</v>
      </c>
      <c r="V4944" s="5">
        <f t="shared" si="697"/>
        <v>0</v>
      </c>
      <c r="W4944" s="5">
        <f t="shared" si="698"/>
        <v>0</v>
      </c>
      <c r="X4944" s="5">
        <f t="shared" si="701"/>
        <v>0</v>
      </c>
    </row>
    <row r="4945" spans="1:24" x14ac:dyDescent="0.15">
      <c r="A4945" s="7">
        <v>4944</v>
      </c>
      <c r="B4945" s="7">
        <v>7</v>
      </c>
      <c r="C4945" s="7">
        <v>25</v>
      </c>
      <c r="D4945" s="7">
        <v>24</v>
      </c>
      <c r="E4945" s="7">
        <v>206</v>
      </c>
      <c r="F4945" s="7">
        <v>25.3</v>
      </c>
      <c r="G4945" s="7">
        <v>0</v>
      </c>
      <c r="H4945" s="7">
        <f t="shared" si="693"/>
        <v>2</v>
      </c>
      <c r="I4945" s="16">
        <f t="shared" si="694"/>
        <v>45132</v>
      </c>
      <c r="J4945" s="17">
        <v>0.2407</v>
      </c>
      <c r="K4945" s="18">
        <f>G4945*结论【关键目标】!C$27*0.7735*0.001</f>
        <v>0</v>
      </c>
      <c r="L4945" s="5">
        <v>0</v>
      </c>
      <c r="M4945" s="5">
        <f>ABS(IF(L4945&lt;=0,L4945/耗电量关键数据!$B$6/1000,L4945/耗电量关键数据!$B$5/1000))</f>
        <v>0</v>
      </c>
      <c r="N4945" s="5">
        <f>电气设备逐时使用率计算!H4921</f>
        <v>1.1688450000000001</v>
      </c>
      <c r="O4945" s="5">
        <f>灯光逐时使用率计算!H4921</f>
        <v>0.37403039999999999</v>
      </c>
      <c r="P4945" s="19">
        <f t="shared" si="695"/>
        <v>1.5428754000000002</v>
      </c>
      <c r="Q4945" s="19">
        <f t="shared" si="699"/>
        <v>0</v>
      </c>
      <c r="R4945" s="20">
        <f t="shared" si="696"/>
        <v>0</v>
      </c>
      <c r="S4945" s="20">
        <f t="shared" si="700"/>
        <v>0</v>
      </c>
      <c r="T4945" s="20">
        <f>IF((T4944+R4945)&lt;0,0,IF((T4944+R4945)&gt;结论【关键目标】!C$28,结论【关键目标】!C$28,T4944+R4945))</f>
        <v>7.6208591999999982</v>
      </c>
      <c r="U4945" s="19">
        <f>IF((T4944+R4945)&lt;结论【关键目标】!$C$28,0,(发电量计算【计算逻辑页】!R4945+发电量计算【计算逻辑页】!T4944-结论【关键目标】!$C$28))</f>
        <v>0</v>
      </c>
      <c r="V4945" s="5">
        <f t="shared" si="697"/>
        <v>0</v>
      </c>
      <c r="W4945" s="5">
        <f t="shared" si="698"/>
        <v>0</v>
      </c>
      <c r="X4945" s="5">
        <f t="shared" si="701"/>
        <v>0</v>
      </c>
    </row>
    <row r="4946" spans="1:24" x14ac:dyDescent="0.15">
      <c r="A4946" s="7">
        <v>4945</v>
      </c>
      <c r="B4946" s="7">
        <v>7</v>
      </c>
      <c r="C4946" s="7">
        <v>26</v>
      </c>
      <c r="D4946" s="7">
        <v>1</v>
      </c>
      <c r="E4946" s="7">
        <v>207</v>
      </c>
      <c r="F4946" s="7">
        <v>25</v>
      </c>
      <c r="G4946" s="7">
        <v>0</v>
      </c>
      <c r="H4946" s="7">
        <f t="shared" si="693"/>
        <v>3</v>
      </c>
      <c r="I4946" s="16">
        <f t="shared" si="694"/>
        <v>45133</v>
      </c>
      <c r="J4946" s="17">
        <v>0.2407</v>
      </c>
      <c r="K4946" s="18">
        <f>G4946*结论【关键目标】!C$27*0.7735*0.001</f>
        <v>0</v>
      </c>
      <c r="L4946" s="5">
        <v>0</v>
      </c>
      <c r="M4946" s="5">
        <f>ABS(IF(L4946&lt;=0,L4946/耗电量关键数据!$B$6/1000,L4946/耗电量关键数据!$B$5/1000))</f>
        <v>0</v>
      </c>
      <c r="N4946" s="5">
        <f>电气设备逐时使用率计算!H4922</f>
        <v>1.1688450000000001</v>
      </c>
      <c r="O4946" s="5">
        <f>灯光逐时使用率计算!H4922</f>
        <v>0.37403039999999999</v>
      </c>
      <c r="P4946" s="19">
        <f t="shared" si="695"/>
        <v>1.5428754000000002</v>
      </c>
      <c r="Q4946" s="19">
        <f t="shared" si="699"/>
        <v>0</v>
      </c>
      <c r="R4946" s="20">
        <f t="shared" si="696"/>
        <v>0</v>
      </c>
      <c r="S4946" s="20">
        <f t="shared" si="700"/>
        <v>0</v>
      </c>
      <c r="T4946" s="20">
        <f>IF((T4945+R4946)&lt;0,0,IF((T4945+R4946)&gt;结论【关键目标】!C$28,结论【关键目标】!C$28,T4945+R4946))</f>
        <v>7.6208591999999982</v>
      </c>
      <c r="U4946" s="19">
        <f>IF((T4945+R4946)&lt;结论【关键目标】!$C$28,0,(发电量计算【计算逻辑页】!R4946+发电量计算【计算逻辑页】!T4945-结论【关键目标】!$C$28))</f>
        <v>0</v>
      </c>
      <c r="V4946" s="5">
        <f t="shared" si="697"/>
        <v>0</v>
      </c>
      <c r="W4946" s="5">
        <f t="shared" si="698"/>
        <v>0</v>
      </c>
      <c r="X4946" s="5">
        <f t="shared" si="701"/>
        <v>0</v>
      </c>
    </row>
    <row r="4947" spans="1:24" x14ac:dyDescent="0.15">
      <c r="A4947" s="7">
        <v>4946</v>
      </c>
      <c r="B4947" s="7">
        <v>7</v>
      </c>
      <c r="C4947" s="7">
        <v>26</v>
      </c>
      <c r="D4947" s="7">
        <v>2</v>
      </c>
      <c r="E4947" s="7">
        <v>207</v>
      </c>
      <c r="F4947" s="7">
        <v>24</v>
      </c>
      <c r="G4947" s="7">
        <v>0</v>
      </c>
      <c r="H4947" s="7">
        <f t="shared" si="693"/>
        <v>3</v>
      </c>
      <c r="I4947" s="16">
        <f t="shared" si="694"/>
        <v>45133</v>
      </c>
      <c r="J4947" s="17">
        <v>0.2407</v>
      </c>
      <c r="K4947" s="18">
        <f>G4947*结论【关键目标】!C$27*0.7735*0.001</f>
        <v>0</v>
      </c>
      <c r="L4947" s="5">
        <v>0</v>
      </c>
      <c r="M4947" s="5">
        <f>ABS(IF(L4947&lt;=0,L4947/耗电量关键数据!$B$6/1000,L4947/耗电量关键数据!$B$5/1000))</f>
        <v>0</v>
      </c>
      <c r="N4947" s="5">
        <f>电气设备逐时使用率计算!H4923</f>
        <v>1.1688450000000001</v>
      </c>
      <c r="O4947" s="5">
        <f>灯光逐时使用率计算!H4923</f>
        <v>0.37403039999999999</v>
      </c>
      <c r="P4947" s="19">
        <f t="shared" si="695"/>
        <v>1.5428754000000002</v>
      </c>
      <c r="Q4947" s="19">
        <f t="shared" si="699"/>
        <v>0</v>
      </c>
      <c r="R4947" s="20">
        <f t="shared" si="696"/>
        <v>0</v>
      </c>
      <c r="S4947" s="20">
        <f t="shared" si="700"/>
        <v>0</v>
      </c>
      <c r="T4947" s="20">
        <f>IF((T4946+R4947)&lt;0,0,IF((T4946+R4947)&gt;结论【关键目标】!C$28,结论【关键目标】!C$28,T4946+R4947))</f>
        <v>7.6208591999999982</v>
      </c>
      <c r="U4947" s="19">
        <f>IF((T4946+R4947)&lt;结论【关键目标】!$C$28,0,(发电量计算【计算逻辑页】!R4947+发电量计算【计算逻辑页】!T4946-结论【关键目标】!$C$28))</f>
        <v>0</v>
      </c>
      <c r="V4947" s="5">
        <f t="shared" si="697"/>
        <v>0</v>
      </c>
      <c r="W4947" s="5">
        <f t="shared" si="698"/>
        <v>0</v>
      </c>
      <c r="X4947" s="5">
        <f t="shared" si="701"/>
        <v>0</v>
      </c>
    </row>
    <row r="4948" spans="1:24" x14ac:dyDescent="0.15">
      <c r="A4948" s="7">
        <v>4947</v>
      </c>
      <c r="B4948" s="7">
        <v>7</v>
      </c>
      <c r="C4948" s="7">
        <v>26</v>
      </c>
      <c r="D4948" s="7">
        <v>3</v>
      </c>
      <c r="E4948" s="7">
        <v>207</v>
      </c>
      <c r="F4948" s="7">
        <v>24.2</v>
      </c>
      <c r="G4948" s="7">
        <v>0</v>
      </c>
      <c r="H4948" s="7">
        <f t="shared" si="693"/>
        <v>3</v>
      </c>
      <c r="I4948" s="16">
        <f t="shared" si="694"/>
        <v>45133</v>
      </c>
      <c r="J4948" s="17">
        <v>0.2407</v>
      </c>
      <c r="K4948" s="18">
        <f>G4948*结论【关键目标】!C$27*0.7735*0.001</f>
        <v>0</v>
      </c>
      <c r="L4948" s="5">
        <v>0</v>
      </c>
      <c r="M4948" s="5">
        <f>ABS(IF(L4948&lt;=0,L4948/耗电量关键数据!$B$6/1000,L4948/耗电量关键数据!$B$5/1000))</f>
        <v>0</v>
      </c>
      <c r="N4948" s="5">
        <f>电气设备逐时使用率计算!H4924</f>
        <v>1.1688450000000001</v>
      </c>
      <c r="O4948" s="5">
        <f>灯光逐时使用率计算!H4924</f>
        <v>0.37403039999999999</v>
      </c>
      <c r="P4948" s="19">
        <f t="shared" si="695"/>
        <v>1.5428754000000002</v>
      </c>
      <c r="Q4948" s="19">
        <f t="shared" si="699"/>
        <v>0</v>
      </c>
      <c r="R4948" s="20">
        <f t="shared" si="696"/>
        <v>0</v>
      </c>
      <c r="S4948" s="20">
        <f t="shared" si="700"/>
        <v>0</v>
      </c>
      <c r="T4948" s="20">
        <f>IF((T4947+R4948)&lt;0,0,IF((T4947+R4948)&gt;结论【关键目标】!C$28,结论【关键目标】!C$28,T4947+R4948))</f>
        <v>7.6208591999999982</v>
      </c>
      <c r="U4948" s="19">
        <f>IF((T4947+R4948)&lt;结论【关键目标】!$C$28,0,(发电量计算【计算逻辑页】!R4948+发电量计算【计算逻辑页】!T4947-结论【关键目标】!$C$28))</f>
        <v>0</v>
      </c>
      <c r="V4948" s="5">
        <f t="shared" si="697"/>
        <v>0</v>
      </c>
      <c r="W4948" s="5">
        <f t="shared" si="698"/>
        <v>0</v>
      </c>
      <c r="X4948" s="5">
        <f t="shared" si="701"/>
        <v>0</v>
      </c>
    </row>
    <row r="4949" spans="1:24" x14ac:dyDescent="0.15">
      <c r="A4949" s="7">
        <v>4948</v>
      </c>
      <c r="B4949" s="7">
        <v>7</v>
      </c>
      <c r="C4949" s="7">
        <v>26</v>
      </c>
      <c r="D4949" s="7">
        <v>4</v>
      </c>
      <c r="E4949" s="7">
        <v>207</v>
      </c>
      <c r="F4949" s="7">
        <v>24</v>
      </c>
      <c r="G4949" s="7">
        <v>0</v>
      </c>
      <c r="H4949" s="7">
        <f t="shared" si="693"/>
        <v>3</v>
      </c>
      <c r="I4949" s="16">
        <f t="shared" si="694"/>
        <v>45133</v>
      </c>
      <c r="J4949" s="17">
        <v>0.2407</v>
      </c>
      <c r="K4949" s="18">
        <f>G4949*结论【关键目标】!C$27*0.7735*0.001</f>
        <v>0</v>
      </c>
      <c r="L4949" s="5">
        <v>0</v>
      </c>
      <c r="M4949" s="5">
        <f>ABS(IF(L4949&lt;=0,L4949/耗电量关键数据!$B$6/1000,L4949/耗电量关键数据!$B$5/1000))</f>
        <v>0</v>
      </c>
      <c r="N4949" s="5">
        <f>电气设备逐时使用率计算!H4925</f>
        <v>1.1688450000000001</v>
      </c>
      <c r="O4949" s="5">
        <f>灯光逐时使用率计算!H4925</f>
        <v>0.37403039999999999</v>
      </c>
      <c r="P4949" s="19">
        <f t="shared" si="695"/>
        <v>1.5428754000000002</v>
      </c>
      <c r="Q4949" s="19">
        <f t="shared" si="699"/>
        <v>0</v>
      </c>
      <c r="R4949" s="20">
        <f t="shared" si="696"/>
        <v>0</v>
      </c>
      <c r="S4949" s="20">
        <f t="shared" si="700"/>
        <v>0</v>
      </c>
      <c r="T4949" s="20">
        <f>IF((T4948+R4949)&lt;0,0,IF((T4948+R4949)&gt;结论【关键目标】!C$28,结论【关键目标】!C$28,T4948+R4949))</f>
        <v>7.6208591999999982</v>
      </c>
      <c r="U4949" s="19">
        <f>IF((T4948+R4949)&lt;结论【关键目标】!$C$28,0,(发电量计算【计算逻辑页】!R4949+发电量计算【计算逻辑页】!T4948-结论【关键目标】!$C$28))</f>
        <v>0</v>
      </c>
      <c r="V4949" s="5">
        <f t="shared" si="697"/>
        <v>0</v>
      </c>
      <c r="W4949" s="5">
        <f t="shared" si="698"/>
        <v>0</v>
      </c>
      <c r="X4949" s="5">
        <f t="shared" si="701"/>
        <v>0</v>
      </c>
    </row>
    <row r="4950" spans="1:24" x14ac:dyDescent="0.15">
      <c r="A4950" s="7">
        <v>4949</v>
      </c>
      <c r="B4950" s="7">
        <v>7</v>
      </c>
      <c r="C4950" s="7">
        <v>26</v>
      </c>
      <c r="D4950" s="7">
        <v>5</v>
      </c>
      <c r="E4950" s="7">
        <v>207</v>
      </c>
      <c r="F4950" s="7">
        <v>24</v>
      </c>
      <c r="G4950" s="7">
        <v>0.9</v>
      </c>
      <c r="H4950" s="7">
        <f t="shared" si="693"/>
        <v>3</v>
      </c>
      <c r="I4950" s="16">
        <f t="shared" si="694"/>
        <v>45133</v>
      </c>
      <c r="J4950" s="17">
        <v>0.2407</v>
      </c>
      <c r="K4950" s="18">
        <f>G4950*结论【关键目标】!C$27*0.7735*0.001</f>
        <v>8.3538000000000001E-2</v>
      </c>
      <c r="L4950" s="5">
        <v>0</v>
      </c>
      <c r="M4950" s="5">
        <f>ABS(IF(L4950&lt;=0,L4950/耗电量关键数据!$B$6/1000,L4950/耗电量关键数据!$B$5/1000))</f>
        <v>0</v>
      </c>
      <c r="N4950" s="5">
        <f>电气设备逐时使用率计算!H4926</f>
        <v>1.1688450000000001</v>
      </c>
      <c r="O4950" s="5">
        <f>灯光逐时使用率计算!H4926</f>
        <v>0.37403039999999999</v>
      </c>
      <c r="P4950" s="19">
        <f t="shared" si="695"/>
        <v>1.5428754000000002</v>
      </c>
      <c r="Q4950" s="19">
        <f t="shared" si="699"/>
        <v>0</v>
      </c>
      <c r="R4950" s="20">
        <f t="shared" si="696"/>
        <v>8.3538000000000001E-2</v>
      </c>
      <c r="S4950" s="20">
        <f t="shared" si="700"/>
        <v>0</v>
      </c>
      <c r="T4950" s="20">
        <f>IF((T4949+R4950)&lt;0,0,IF((T4949+R4950)&gt;结论【关键目标】!C$28,结论【关键目标】!C$28,T4949+R4950))</f>
        <v>7.7043971999999981</v>
      </c>
      <c r="U4950" s="19">
        <f>IF((T4949+R4950)&lt;结论【关键目标】!$C$28,0,(发电量计算【计算逻辑页】!R4950+发电量计算【计算逻辑页】!T4949-结论【关键目标】!$C$28))</f>
        <v>0</v>
      </c>
      <c r="V4950" s="5">
        <f t="shared" si="697"/>
        <v>0</v>
      </c>
      <c r="W4950" s="5">
        <f t="shared" si="698"/>
        <v>2.0107596599999999E-2</v>
      </c>
      <c r="X4950" s="5">
        <f t="shared" si="701"/>
        <v>0</v>
      </c>
    </row>
    <row r="4951" spans="1:24" x14ac:dyDescent="0.15">
      <c r="A4951" s="7">
        <v>4950</v>
      </c>
      <c r="B4951" s="7">
        <v>7</v>
      </c>
      <c r="C4951" s="7">
        <v>26</v>
      </c>
      <c r="D4951" s="7">
        <v>6</v>
      </c>
      <c r="E4951" s="7">
        <v>207</v>
      </c>
      <c r="F4951" s="7">
        <v>23.5</v>
      </c>
      <c r="G4951" s="7">
        <v>86.8</v>
      </c>
      <c r="H4951" s="7">
        <f t="shared" si="693"/>
        <v>3</v>
      </c>
      <c r="I4951" s="16">
        <f t="shared" si="694"/>
        <v>45133</v>
      </c>
      <c r="J4951" s="17">
        <v>0.2407</v>
      </c>
      <c r="K4951" s="18">
        <f>G4951*结论【关键目标】!C$27*0.7735*0.001</f>
        <v>8.0567759999999993</v>
      </c>
      <c r="L4951" s="5">
        <v>0</v>
      </c>
      <c r="M4951" s="5">
        <f>ABS(IF(L4951&lt;=0,L4951/耗电量关键数据!$B$6/1000,L4951/耗电量关键数据!$B$5/1000))</f>
        <v>0</v>
      </c>
      <c r="N4951" s="5">
        <f>电气设备逐时使用率计算!H4927</f>
        <v>1.1688450000000001</v>
      </c>
      <c r="O4951" s="5">
        <f>灯光逐时使用率计算!H4927</f>
        <v>0.37403039999999999</v>
      </c>
      <c r="P4951" s="19">
        <f t="shared" si="695"/>
        <v>1.5428754000000002</v>
      </c>
      <c r="Q4951" s="19">
        <f t="shared" si="699"/>
        <v>0</v>
      </c>
      <c r="R4951" s="20">
        <f t="shared" si="696"/>
        <v>8.0567759999999993</v>
      </c>
      <c r="S4951" s="20">
        <f t="shared" si="700"/>
        <v>0</v>
      </c>
      <c r="T4951" s="20">
        <f>IF((T4950+R4951)&lt;0,0,IF((T4950+R4951)&gt;结论【关键目标】!C$28,结论【关键目标】!C$28,T4950+R4951))</f>
        <v>15.761173199999998</v>
      </c>
      <c r="U4951" s="19">
        <f>IF((T4950+R4951)&lt;结论【关键目标】!$C$28,0,(发电量计算【计算逻辑页】!R4951+发电量计算【计算逻辑页】!T4950-结论【关键目标】!$C$28))</f>
        <v>0</v>
      </c>
      <c r="V4951" s="5">
        <f t="shared" si="697"/>
        <v>0</v>
      </c>
      <c r="W4951" s="5">
        <f t="shared" si="698"/>
        <v>0.37137010878000004</v>
      </c>
      <c r="X4951" s="5">
        <f t="shared" si="701"/>
        <v>0</v>
      </c>
    </row>
    <row r="4952" spans="1:24" x14ac:dyDescent="0.15">
      <c r="A4952" s="7">
        <v>4951</v>
      </c>
      <c r="B4952" s="7">
        <v>7</v>
      </c>
      <c r="C4952" s="7">
        <v>26</v>
      </c>
      <c r="D4952" s="7">
        <v>7</v>
      </c>
      <c r="E4952" s="7">
        <v>207</v>
      </c>
      <c r="F4952" s="7">
        <v>23</v>
      </c>
      <c r="G4952" s="7">
        <v>151</v>
      </c>
      <c r="H4952" s="7">
        <f t="shared" si="693"/>
        <v>3</v>
      </c>
      <c r="I4952" s="16">
        <f t="shared" si="694"/>
        <v>45133</v>
      </c>
      <c r="J4952" s="17">
        <v>0.2407</v>
      </c>
      <c r="K4952" s="18">
        <f>G4952*结论【关键目标】!C$27*0.7735*0.001</f>
        <v>14.01582</v>
      </c>
      <c r="L4952" s="5">
        <v>0</v>
      </c>
      <c r="M4952" s="5">
        <f>ABS(IF(L4952&lt;=0,L4952/耗电量关键数据!$B$6/1000,L4952/耗电量关键数据!$B$5/1000))</f>
        <v>0</v>
      </c>
      <c r="N4952" s="5">
        <f>电气设备逐时使用率计算!H4928</f>
        <v>2.3376900000000003</v>
      </c>
      <c r="O4952" s="5">
        <f>灯光逐时使用率计算!H4928</f>
        <v>1.2467680000000001</v>
      </c>
      <c r="P4952" s="19">
        <f t="shared" si="695"/>
        <v>3.5844580000000006</v>
      </c>
      <c r="Q4952" s="19">
        <f t="shared" si="699"/>
        <v>0</v>
      </c>
      <c r="R4952" s="20">
        <f t="shared" si="696"/>
        <v>14.01582</v>
      </c>
      <c r="S4952" s="20">
        <f t="shared" si="700"/>
        <v>0</v>
      </c>
      <c r="T4952" s="20">
        <f>IF((T4951+R4952)&lt;0,0,IF((T4951+R4952)&gt;结论【关键目标】!C$28,结论【关键目标】!C$28,T4951+R4952))</f>
        <v>22</v>
      </c>
      <c r="U4952" s="19">
        <f>IF((T4951+R4952)&lt;结论【关键目标】!$C$28,0,(发电量计算【计算逻辑页】!R4952+发电量计算【计算逻辑页】!T4951-结论【关键目标】!$C$28))</f>
        <v>7.7769931999999997</v>
      </c>
      <c r="V4952" s="5">
        <f t="shared" si="697"/>
        <v>0</v>
      </c>
      <c r="W4952" s="5">
        <f t="shared" si="698"/>
        <v>0.8627790406000001</v>
      </c>
      <c r="X4952" s="5">
        <f t="shared" si="701"/>
        <v>0</v>
      </c>
    </row>
    <row r="4953" spans="1:24" x14ac:dyDescent="0.15">
      <c r="A4953" s="7">
        <v>4952</v>
      </c>
      <c r="B4953" s="7">
        <v>7</v>
      </c>
      <c r="C4953" s="7">
        <v>26</v>
      </c>
      <c r="D4953" s="7">
        <v>8</v>
      </c>
      <c r="E4953" s="7">
        <v>207</v>
      </c>
      <c r="F4953" s="7">
        <v>24</v>
      </c>
      <c r="G4953" s="7">
        <v>259.2</v>
      </c>
      <c r="H4953" s="7">
        <f t="shared" si="693"/>
        <v>3</v>
      </c>
      <c r="I4953" s="16">
        <f t="shared" si="694"/>
        <v>45133</v>
      </c>
      <c r="J4953" s="17">
        <v>0.70809999999999995</v>
      </c>
      <c r="K4953" s="18">
        <f>G4953*结论【关键目标】!C$27*0.7735*0.001</f>
        <v>24.058944</v>
      </c>
      <c r="L4953" s="5">
        <v>26603.147239999998</v>
      </c>
      <c r="M4953" s="5">
        <f>ABS(IF(L4953&lt;=0,L4953/耗电量关键数据!$B$6/1000,L4953/耗电量关键数据!$B$5/1000))</f>
        <v>7.6008992114285707</v>
      </c>
      <c r="N4953" s="5">
        <f>电气设备逐时使用率计算!H4929</f>
        <v>11.688450000000001</v>
      </c>
      <c r="O4953" s="5">
        <f>灯光逐时使用率计算!H4929</f>
        <v>6.2338399999999998</v>
      </c>
      <c r="P4953" s="19">
        <f t="shared" si="695"/>
        <v>25.523189211428573</v>
      </c>
      <c r="Q4953" s="19">
        <f t="shared" si="699"/>
        <v>0</v>
      </c>
      <c r="R4953" s="20">
        <f t="shared" si="696"/>
        <v>24.058944</v>
      </c>
      <c r="S4953" s="20">
        <f t="shared" si="700"/>
        <v>0</v>
      </c>
      <c r="T4953" s="20">
        <f>IF((T4952+R4953)&lt;0,0,IF((T4952+R4953)&gt;结论【关键目标】!C$28,结论【关键目标】!C$28,T4952+R4953))</f>
        <v>22</v>
      </c>
      <c r="U4953" s="19">
        <f>IF((T4952+R4953)&lt;结论【关键目标】!$C$28,0,(发电量计算【计算逻辑页】!R4953+发电量计算【计算逻辑页】!T4952-结论【关键目标】!$C$28))</f>
        <v>24.058943999999997</v>
      </c>
      <c r="V4953" s="5">
        <f t="shared" si="697"/>
        <v>8.4206303999999985</v>
      </c>
      <c r="W4953" s="5">
        <f t="shared" si="698"/>
        <v>17.0361382464</v>
      </c>
      <c r="X4953" s="5">
        <f t="shared" si="701"/>
        <v>0</v>
      </c>
    </row>
    <row r="4954" spans="1:24" x14ac:dyDescent="0.15">
      <c r="A4954" s="7">
        <v>4953</v>
      </c>
      <c r="B4954" s="7">
        <v>7</v>
      </c>
      <c r="C4954" s="7">
        <v>26</v>
      </c>
      <c r="D4954" s="7">
        <v>9</v>
      </c>
      <c r="E4954" s="7">
        <v>207</v>
      </c>
      <c r="F4954" s="7">
        <v>23.9</v>
      </c>
      <c r="G4954" s="7">
        <v>358.1</v>
      </c>
      <c r="H4954" s="7">
        <f t="shared" si="693"/>
        <v>3</v>
      </c>
      <c r="I4954" s="16">
        <f t="shared" si="694"/>
        <v>45133</v>
      </c>
      <c r="J4954" s="17">
        <v>0.70809999999999995</v>
      </c>
      <c r="K4954" s="18">
        <f>G4954*结论【关键目标】!C$27*0.7735*0.001</f>
        <v>33.238841999999998</v>
      </c>
      <c r="L4954" s="5">
        <v>44061.718769999999</v>
      </c>
      <c r="M4954" s="5">
        <f>ABS(IF(L4954&lt;=0,L4954/耗电量关键数据!$B$6/1000,L4954/耗电量关键数据!$B$5/1000))</f>
        <v>12.589062505714287</v>
      </c>
      <c r="N4954" s="5">
        <f>电气设备逐时使用率计算!H4930</f>
        <v>22.208055000000002</v>
      </c>
      <c r="O4954" s="5">
        <f>灯光逐时使用率计算!H4930</f>
        <v>11.844296</v>
      </c>
      <c r="P4954" s="19">
        <f t="shared" si="695"/>
        <v>46.64141350571429</v>
      </c>
      <c r="Q4954" s="19">
        <f t="shared" si="699"/>
        <v>0</v>
      </c>
      <c r="R4954" s="20">
        <f t="shared" si="696"/>
        <v>33.238841999999998</v>
      </c>
      <c r="S4954" s="20">
        <f t="shared" si="700"/>
        <v>0</v>
      </c>
      <c r="T4954" s="20">
        <f>IF((T4953+R4954)&lt;0,0,IF((T4953+R4954)&gt;结论【关键目标】!C$28,结论【关键目标】!C$28,T4953+R4954))</f>
        <v>22</v>
      </c>
      <c r="U4954" s="19">
        <f>IF((T4953+R4954)&lt;结论【关键目标】!$C$28,0,(发电量计算【计算逻辑页】!R4954+发电量计算【计算逻辑页】!T4953-结论【关键目标】!$C$28))</f>
        <v>33.238841999999998</v>
      </c>
      <c r="V4954" s="5">
        <f t="shared" si="697"/>
        <v>11.633594699999998</v>
      </c>
      <c r="W4954" s="5">
        <f t="shared" si="698"/>
        <v>23.536424020199998</v>
      </c>
      <c r="X4954" s="5">
        <f t="shared" si="701"/>
        <v>0</v>
      </c>
    </row>
    <row r="4955" spans="1:24" x14ac:dyDescent="0.15">
      <c r="A4955" s="7">
        <v>4954</v>
      </c>
      <c r="B4955" s="7">
        <v>7</v>
      </c>
      <c r="C4955" s="7">
        <v>26</v>
      </c>
      <c r="D4955" s="7">
        <v>10</v>
      </c>
      <c r="E4955" s="7">
        <v>207</v>
      </c>
      <c r="F4955" s="7">
        <v>23.8</v>
      </c>
      <c r="G4955" s="7">
        <v>422</v>
      </c>
      <c r="H4955" s="7">
        <f t="shared" si="693"/>
        <v>3</v>
      </c>
      <c r="I4955" s="16">
        <f t="shared" si="694"/>
        <v>45133</v>
      </c>
      <c r="J4955" s="17">
        <v>0.70809999999999995</v>
      </c>
      <c r="K4955" s="18">
        <f>G4955*结论【关键目标】!C$27*0.7735*0.001</f>
        <v>39.17004</v>
      </c>
      <c r="L4955" s="5">
        <v>51890.141649999998</v>
      </c>
      <c r="M4955" s="5">
        <f>ABS(IF(L4955&lt;=0,L4955/耗电量关键数据!$B$6/1000,L4955/耗电量关键数据!$B$5/1000))</f>
        <v>14.825754757142857</v>
      </c>
      <c r="N4955" s="5">
        <f>电气设备逐时使用率计算!H4931</f>
        <v>22.208055000000002</v>
      </c>
      <c r="O4955" s="5">
        <f>灯光逐时使用率计算!H4931</f>
        <v>11.844296</v>
      </c>
      <c r="P4955" s="19">
        <f t="shared" si="695"/>
        <v>48.878105757142862</v>
      </c>
      <c r="Q4955" s="19">
        <f t="shared" si="699"/>
        <v>0</v>
      </c>
      <c r="R4955" s="20">
        <f t="shared" si="696"/>
        <v>39.17004</v>
      </c>
      <c r="S4955" s="20">
        <f t="shared" si="700"/>
        <v>0</v>
      </c>
      <c r="T4955" s="20">
        <f>IF((T4954+R4955)&lt;0,0,IF((T4954+R4955)&gt;结论【关键目标】!C$28,结论【关键目标】!C$28,T4954+R4955))</f>
        <v>22</v>
      </c>
      <c r="U4955" s="19">
        <f>IF((T4954+R4955)&lt;结论【关键目标】!$C$28,0,(发电量计算【计算逻辑页】!R4955+发电量计算【计算逻辑页】!T4954-结论【关键目标】!$C$28))</f>
        <v>39.17004</v>
      </c>
      <c r="V4955" s="5">
        <f t="shared" si="697"/>
        <v>13.709513999999999</v>
      </c>
      <c r="W4955" s="5">
        <f t="shared" si="698"/>
        <v>27.736305324</v>
      </c>
      <c r="X4955" s="5">
        <f t="shared" si="701"/>
        <v>0</v>
      </c>
    </row>
    <row r="4956" spans="1:24" x14ac:dyDescent="0.15">
      <c r="A4956" s="7">
        <v>4955</v>
      </c>
      <c r="B4956" s="7">
        <v>7</v>
      </c>
      <c r="C4956" s="7">
        <v>26</v>
      </c>
      <c r="D4956" s="7">
        <v>11</v>
      </c>
      <c r="E4956" s="7">
        <v>207</v>
      </c>
      <c r="F4956" s="7">
        <v>24</v>
      </c>
      <c r="G4956" s="7">
        <v>409.9</v>
      </c>
      <c r="H4956" s="7">
        <f t="shared" si="693"/>
        <v>3</v>
      </c>
      <c r="I4956" s="16">
        <f t="shared" si="694"/>
        <v>45133</v>
      </c>
      <c r="J4956" s="24">
        <v>1.3551</v>
      </c>
      <c r="K4956" s="18">
        <f>G4956*结论【关键目标】!C$27*0.7735*0.001</f>
        <v>38.046917999999998</v>
      </c>
      <c r="L4956" s="5">
        <v>56346.92656</v>
      </c>
      <c r="M4956" s="5">
        <f>ABS(IF(L4956&lt;=0,L4956/耗电量关键数据!$B$6/1000,L4956/耗电量关键数据!$B$5/1000))</f>
        <v>16.099121874285714</v>
      </c>
      <c r="N4956" s="5">
        <f>电气设备逐时使用率计算!H4932</f>
        <v>22.208055000000002</v>
      </c>
      <c r="O4956" s="5">
        <f>灯光逐时使用率计算!H4932</f>
        <v>11.844296</v>
      </c>
      <c r="P4956" s="19">
        <f t="shared" si="695"/>
        <v>50.151472874285716</v>
      </c>
      <c r="Q4956" s="19">
        <f t="shared" si="699"/>
        <v>50.151472874285716</v>
      </c>
      <c r="R4956" s="20">
        <f t="shared" si="696"/>
        <v>-12.104554874285718</v>
      </c>
      <c r="S4956" s="20">
        <f t="shared" si="700"/>
        <v>12.104554874285718</v>
      </c>
      <c r="T4956" s="20">
        <f>IF((T4955+R4956)&lt;0,0,IF((T4955+R4956)&gt;结论【关键目标】!C$28,结论【关键目标】!C$28,T4955+R4956))</f>
        <v>9.8954451257142821</v>
      </c>
      <c r="U4956" s="19">
        <f>IF((T4955+R4956)&lt;结论【关键目标】!$C$28,0,(发电量计算【计算逻辑页】!R4956+发电量计算【计算逻辑页】!T4955-结论【关键目标】!$C$28))</f>
        <v>0</v>
      </c>
      <c r="V4956" s="5">
        <f t="shared" si="697"/>
        <v>0</v>
      </c>
      <c r="W4956" s="5">
        <f t="shared" si="698"/>
        <v>51.557378581799995</v>
      </c>
      <c r="X4956" s="5">
        <f t="shared" si="701"/>
        <v>9.945911895855426</v>
      </c>
    </row>
    <row r="4957" spans="1:24" x14ac:dyDescent="0.15">
      <c r="A4957" s="7">
        <v>4956</v>
      </c>
      <c r="B4957" s="7">
        <v>7</v>
      </c>
      <c r="C4957" s="7">
        <v>26</v>
      </c>
      <c r="D4957" s="7">
        <v>12</v>
      </c>
      <c r="E4957" s="7">
        <v>207</v>
      </c>
      <c r="F4957" s="7">
        <v>26</v>
      </c>
      <c r="G4957" s="7">
        <v>546</v>
      </c>
      <c r="H4957" s="7">
        <f t="shared" si="693"/>
        <v>3</v>
      </c>
      <c r="I4957" s="16">
        <f t="shared" si="694"/>
        <v>45133</v>
      </c>
      <c r="J4957" s="24">
        <v>1.3551</v>
      </c>
      <c r="K4957" s="18">
        <f>G4957*结论【关键目标】!C$27*0.7735*0.001</f>
        <v>50.679720000000003</v>
      </c>
      <c r="L4957" s="5">
        <v>50866.025719999998</v>
      </c>
      <c r="M4957" s="5">
        <f>ABS(IF(L4957&lt;=0,L4957/耗电量关键数据!$B$6/1000,L4957/耗电量关键数据!$B$5/1000))</f>
        <v>14.533150205714284</v>
      </c>
      <c r="N4957" s="5">
        <f>电气设备逐时使用率计算!H4933</f>
        <v>11.688450000000001</v>
      </c>
      <c r="O4957" s="5">
        <f>灯光逐时使用率计算!H4933</f>
        <v>9.9741440000000008</v>
      </c>
      <c r="P4957" s="19">
        <f t="shared" si="695"/>
        <v>36.195744205714284</v>
      </c>
      <c r="Q4957" s="19">
        <f t="shared" si="699"/>
        <v>36.195744205714284</v>
      </c>
      <c r="R4957" s="20">
        <f t="shared" si="696"/>
        <v>14.483975794285719</v>
      </c>
      <c r="S4957" s="20">
        <f t="shared" si="700"/>
        <v>0</v>
      </c>
      <c r="T4957" s="20">
        <f>IF((T4956+R4957)&lt;0,0,IF((T4956+R4957)&gt;结论【关键目标】!C$28,结论【关键目标】!C$28,T4956+R4957))</f>
        <v>22</v>
      </c>
      <c r="U4957" s="19">
        <f>IF((T4956+R4957)&lt;结论【关键目标】!$C$28,0,(发电量计算【计算逻辑页】!R4957+发电量计算【计算逻辑页】!T4956-结论【关键目标】!$C$28))</f>
        <v>2.3794209200000012</v>
      </c>
      <c r="V4957" s="5">
        <f t="shared" si="697"/>
        <v>0.83279732200000034</v>
      </c>
      <c r="W4957" s="5">
        <f t="shared" si="698"/>
        <v>49.048852973163427</v>
      </c>
      <c r="X4957" s="5">
        <f t="shared" si="701"/>
        <v>0</v>
      </c>
    </row>
    <row r="4958" spans="1:24" x14ac:dyDescent="0.15">
      <c r="A4958" s="7">
        <v>4957</v>
      </c>
      <c r="B4958" s="7">
        <v>7</v>
      </c>
      <c r="C4958" s="7">
        <v>26</v>
      </c>
      <c r="D4958" s="7">
        <v>13</v>
      </c>
      <c r="E4958" s="7">
        <v>207</v>
      </c>
      <c r="F4958" s="7">
        <v>26</v>
      </c>
      <c r="G4958" s="7">
        <v>502.6</v>
      </c>
      <c r="H4958" s="7">
        <f t="shared" si="693"/>
        <v>3</v>
      </c>
      <c r="I4958" s="16">
        <f t="shared" si="694"/>
        <v>45133</v>
      </c>
      <c r="J4958" s="17">
        <v>1.2267999999999999</v>
      </c>
      <c r="K4958" s="18">
        <f>G4958*结论【关键目标】!C$27*0.7735*0.001</f>
        <v>46.651331999999996</v>
      </c>
      <c r="L4958" s="5">
        <v>52160.521560000001</v>
      </c>
      <c r="M4958" s="5">
        <f>ABS(IF(L4958&lt;=0,L4958/耗电量关键数据!$B$6/1000,L4958/耗电量关键数据!$B$5/1000))</f>
        <v>14.90300616</v>
      </c>
      <c r="N4958" s="5">
        <f>电气设备逐时使用率计算!H4934</f>
        <v>11.688450000000001</v>
      </c>
      <c r="O4958" s="5">
        <f>灯光逐时使用率计算!H4934</f>
        <v>9.9741440000000008</v>
      </c>
      <c r="P4958" s="19">
        <f t="shared" si="695"/>
        <v>36.565600160000002</v>
      </c>
      <c r="Q4958" s="19">
        <f t="shared" si="699"/>
        <v>36.565600160000002</v>
      </c>
      <c r="R4958" s="20">
        <f t="shared" si="696"/>
        <v>10.085731839999994</v>
      </c>
      <c r="S4958" s="20">
        <f t="shared" si="700"/>
        <v>0</v>
      </c>
      <c r="T4958" s="20">
        <f>IF((T4957+R4958)&lt;0,0,IF((T4957+R4958)&gt;结论【关键目标】!C$28,结论【关键目标】!C$28,T4957+R4958))</f>
        <v>22</v>
      </c>
      <c r="U4958" s="19">
        <f>IF((T4957+R4958)&lt;结论【关键目标】!$C$28,0,(发电量计算【计算逻辑页】!R4958+发电量计算【计算逻辑页】!T4957-结论【关键目标】!$C$28))</f>
        <v>10.085731839999994</v>
      </c>
      <c r="V4958" s="5">
        <f t="shared" si="697"/>
        <v>3.5300061439999975</v>
      </c>
      <c r="W4958" s="5">
        <f t="shared" si="698"/>
        <v>44.858678276287996</v>
      </c>
      <c r="X4958" s="5">
        <f t="shared" si="701"/>
        <v>0</v>
      </c>
    </row>
    <row r="4959" spans="1:24" x14ac:dyDescent="0.15">
      <c r="A4959" s="7">
        <v>4958</v>
      </c>
      <c r="B4959" s="7">
        <v>7</v>
      </c>
      <c r="C4959" s="7">
        <v>26</v>
      </c>
      <c r="D4959" s="7">
        <v>14</v>
      </c>
      <c r="E4959" s="7">
        <v>207</v>
      </c>
      <c r="F4959" s="7">
        <v>26</v>
      </c>
      <c r="G4959" s="7">
        <v>446.7</v>
      </c>
      <c r="H4959" s="7">
        <f t="shared" si="693"/>
        <v>3</v>
      </c>
      <c r="I4959" s="16">
        <f t="shared" si="694"/>
        <v>45133</v>
      </c>
      <c r="J4959" s="17">
        <v>1.2267999999999999</v>
      </c>
      <c r="K4959" s="18">
        <f>G4959*结论【关键目标】!C$27*0.7735*0.001</f>
        <v>41.462693999999999</v>
      </c>
      <c r="L4959" s="5">
        <v>60257.374199999998</v>
      </c>
      <c r="M4959" s="5">
        <f>ABS(IF(L4959&lt;=0,L4959/耗电量关键数据!$B$6/1000,L4959/耗电量关键数据!$B$5/1000))</f>
        <v>17.21639262857143</v>
      </c>
      <c r="N4959" s="5">
        <f>电气设备逐时使用率计算!H4935</f>
        <v>22.208055000000002</v>
      </c>
      <c r="O4959" s="5">
        <f>灯光逐时使用率计算!H4935</f>
        <v>11.844296</v>
      </c>
      <c r="P4959" s="19">
        <f t="shared" si="695"/>
        <v>51.268743628571428</v>
      </c>
      <c r="Q4959" s="19">
        <f t="shared" si="699"/>
        <v>51.268743628571428</v>
      </c>
      <c r="R4959" s="20">
        <f t="shared" si="696"/>
        <v>-9.8060496285714294</v>
      </c>
      <c r="S4959" s="20">
        <f t="shared" si="700"/>
        <v>9.8060496285714294</v>
      </c>
      <c r="T4959" s="20">
        <f>IF((T4958+R4959)&lt;0,0,IF((T4958+R4959)&gt;结论【关键目标】!C$28,结论【关键目标】!C$28,T4958+R4959))</f>
        <v>12.193950371428571</v>
      </c>
      <c r="U4959" s="19">
        <f>IF((T4958+R4959)&lt;结论【关键目标】!$C$28,0,(发电量计算【计算逻辑页】!R4959+发电量计算【计算逻辑页】!T4958-结论【关键目标】!$C$28))</f>
        <v>0</v>
      </c>
      <c r="V4959" s="5">
        <f t="shared" si="697"/>
        <v>0</v>
      </c>
      <c r="W4959" s="5">
        <f t="shared" si="698"/>
        <v>50.866432999199994</v>
      </c>
      <c r="X4959" s="5">
        <f t="shared" si="701"/>
        <v>8.5979443143314285</v>
      </c>
    </row>
    <row r="4960" spans="1:24" x14ac:dyDescent="0.15">
      <c r="A4960" s="7">
        <v>4959</v>
      </c>
      <c r="B4960" s="7">
        <v>7</v>
      </c>
      <c r="C4960" s="7">
        <v>26</v>
      </c>
      <c r="D4960" s="7">
        <v>15</v>
      </c>
      <c r="E4960" s="7">
        <v>207</v>
      </c>
      <c r="F4960" s="7">
        <v>27.5</v>
      </c>
      <c r="G4960" s="7">
        <v>387.5</v>
      </c>
      <c r="H4960" s="7">
        <f t="shared" si="693"/>
        <v>3</v>
      </c>
      <c r="I4960" s="16">
        <f t="shared" si="694"/>
        <v>45133</v>
      </c>
      <c r="J4960" s="17">
        <v>1.2267999999999999</v>
      </c>
      <c r="K4960" s="18">
        <f>G4960*结论【关键目标】!C$27*0.7735*0.001</f>
        <v>35.967750000000002</v>
      </c>
      <c r="L4960" s="5">
        <v>57364.946069999998</v>
      </c>
      <c r="M4960" s="5">
        <f>ABS(IF(L4960&lt;=0,L4960/耗电量关键数据!$B$6/1000,L4960/耗电量关键数据!$B$5/1000))</f>
        <v>16.389984591428572</v>
      </c>
      <c r="N4960" s="5">
        <f>电气设备逐时使用率计算!H4936</f>
        <v>22.208055000000002</v>
      </c>
      <c r="O4960" s="5">
        <f>灯光逐时使用率计算!H4936</f>
        <v>11.844296</v>
      </c>
      <c r="P4960" s="19">
        <f t="shared" si="695"/>
        <v>50.442335591428574</v>
      </c>
      <c r="Q4960" s="19">
        <f t="shared" si="699"/>
        <v>50.442335591428574</v>
      </c>
      <c r="R4960" s="20">
        <f t="shared" si="696"/>
        <v>-14.474585591428571</v>
      </c>
      <c r="S4960" s="20">
        <f t="shared" si="700"/>
        <v>14.474585591428571</v>
      </c>
      <c r="T4960" s="20">
        <f>IF((T4959+R4960)&lt;0,0,IF((T4959+R4960)&gt;结论【关键目标】!C$28,结论【关键目标】!C$28,T4959+R4960))</f>
        <v>0</v>
      </c>
      <c r="U4960" s="19">
        <f>IF((T4959+R4960)&lt;结论【关键目标】!$C$28,0,(发电量计算【计算逻辑页】!R4960+发电量计算【计算逻辑页】!T4959-结论【关键目标】!$C$28))</f>
        <v>0</v>
      </c>
      <c r="V4960" s="5">
        <f t="shared" si="697"/>
        <v>0</v>
      </c>
      <c r="W4960" s="5">
        <f t="shared" si="698"/>
        <v>44.125235699999998</v>
      </c>
      <c r="X4960" s="5">
        <f t="shared" si="701"/>
        <v>0</v>
      </c>
    </row>
    <row r="4961" spans="1:24" x14ac:dyDescent="0.15">
      <c r="A4961" s="7">
        <v>4960</v>
      </c>
      <c r="B4961" s="7">
        <v>7</v>
      </c>
      <c r="C4961" s="7">
        <v>26</v>
      </c>
      <c r="D4961" s="7">
        <v>16</v>
      </c>
      <c r="E4961" s="7">
        <v>207</v>
      </c>
      <c r="F4961" s="7">
        <v>27</v>
      </c>
      <c r="G4961" s="7">
        <v>257</v>
      </c>
      <c r="H4961" s="7">
        <f t="shared" si="693"/>
        <v>3</v>
      </c>
      <c r="I4961" s="16">
        <f t="shared" si="694"/>
        <v>45133</v>
      </c>
      <c r="J4961" s="24">
        <v>1.3551</v>
      </c>
      <c r="K4961" s="18">
        <f>G4961*结论【关键目标】!C$27*0.7735*0.001</f>
        <v>23.85474</v>
      </c>
      <c r="L4961" s="5">
        <v>55064.806839999997</v>
      </c>
      <c r="M4961" s="5">
        <f>ABS(IF(L4961&lt;=0,L4961/耗电量关键数据!$B$6/1000,L4961/耗电量关键数据!$B$5/1000))</f>
        <v>15.732801954285712</v>
      </c>
      <c r="N4961" s="5">
        <f>电气设备逐时使用率计算!H4937</f>
        <v>22.208055000000002</v>
      </c>
      <c r="O4961" s="5">
        <f>灯光逐时使用率计算!H4937</f>
        <v>11.844296</v>
      </c>
      <c r="P4961" s="19">
        <f t="shared" si="695"/>
        <v>49.785152954285714</v>
      </c>
      <c r="Q4961" s="19">
        <f t="shared" si="699"/>
        <v>49.785152954285714</v>
      </c>
      <c r="R4961" s="20">
        <f t="shared" si="696"/>
        <v>-25.930412954285714</v>
      </c>
      <c r="S4961" s="20">
        <f t="shared" si="700"/>
        <v>25.930412954285714</v>
      </c>
      <c r="T4961" s="20">
        <f>IF((T4960+R4961)&lt;0,0,IF((T4960+R4961)&gt;结论【关键目标】!C$28,结论【关键目标】!C$28,T4960+R4961))</f>
        <v>0</v>
      </c>
      <c r="U4961" s="19">
        <f>IF((T4960+R4961)&lt;结论【关键目标】!$C$28,0,(发电量计算【计算逻辑页】!R4961+发电量计算【计算逻辑页】!T4960-结论【关键目标】!$C$28))</f>
        <v>0</v>
      </c>
      <c r="V4961" s="5">
        <f t="shared" si="697"/>
        <v>0</v>
      </c>
      <c r="W4961" s="5">
        <f t="shared" si="698"/>
        <v>32.325558174000001</v>
      </c>
      <c r="X4961" s="5">
        <f t="shared" si="701"/>
        <v>0</v>
      </c>
    </row>
    <row r="4962" spans="1:24" x14ac:dyDescent="0.15">
      <c r="A4962" s="7">
        <v>4961</v>
      </c>
      <c r="B4962" s="7">
        <v>7</v>
      </c>
      <c r="C4962" s="7">
        <v>26</v>
      </c>
      <c r="D4962" s="7">
        <v>17</v>
      </c>
      <c r="E4962" s="7">
        <v>207</v>
      </c>
      <c r="F4962" s="7">
        <v>27</v>
      </c>
      <c r="G4962" s="7">
        <v>156.69999999999999</v>
      </c>
      <c r="H4962" s="7">
        <f t="shared" si="693"/>
        <v>3</v>
      </c>
      <c r="I4962" s="16">
        <f t="shared" si="694"/>
        <v>45133</v>
      </c>
      <c r="J4962" s="17">
        <v>0.70809999999999995</v>
      </c>
      <c r="K4962" s="18">
        <f>G4962*结论【关键目标】!C$27*0.7735*0.001</f>
        <v>14.544894000000001</v>
      </c>
      <c r="L4962" s="5">
        <v>48823.006329999997</v>
      </c>
      <c r="M4962" s="5">
        <f>ABS(IF(L4962&lt;=0,L4962/耗电量关键数据!$B$6/1000,L4962/耗电量关键数据!$B$5/1000))</f>
        <v>13.949430379999999</v>
      </c>
      <c r="N4962" s="5">
        <f>电气设备逐时使用率计算!H4938</f>
        <v>22.208055000000002</v>
      </c>
      <c r="O4962" s="5">
        <f>灯光逐时使用率计算!H4938</f>
        <v>11.844296</v>
      </c>
      <c r="P4962" s="19">
        <f t="shared" si="695"/>
        <v>48.001781379999997</v>
      </c>
      <c r="Q4962" s="19">
        <f t="shared" si="699"/>
        <v>0</v>
      </c>
      <c r="R4962" s="20">
        <f t="shared" si="696"/>
        <v>14.544894000000001</v>
      </c>
      <c r="S4962" s="20">
        <f t="shared" si="700"/>
        <v>0</v>
      </c>
      <c r="T4962" s="20">
        <f>IF((T4961+R4962)&lt;0,0,IF((T4961+R4962)&gt;结论【关键目标】!C$28,结论【关键目标】!C$28,T4961+R4962))</f>
        <v>14.544894000000001</v>
      </c>
      <c r="U4962" s="19">
        <f>IF((T4961+R4962)&lt;结论【关键目标】!$C$28,0,(发电量计算【计算逻辑页】!R4962+发电量计算【计算逻辑页】!T4961-结论【关键目标】!$C$28))</f>
        <v>0</v>
      </c>
      <c r="V4962" s="5">
        <f t="shared" si="697"/>
        <v>0</v>
      </c>
      <c r="W4962" s="5">
        <f t="shared" si="698"/>
        <v>10.299239441399999</v>
      </c>
      <c r="X4962" s="5">
        <f t="shared" si="701"/>
        <v>0</v>
      </c>
    </row>
    <row r="4963" spans="1:24" x14ac:dyDescent="0.15">
      <c r="A4963" s="7">
        <v>4962</v>
      </c>
      <c r="B4963" s="7">
        <v>7</v>
      </c>
      <c r="C4963" s="7">
        <v>26</v>
      </c>
      <c r="D4963" s="7">
        <v>18</v>
      </c>
      <c r="E4963" s="7">
        <v>207</v>
      </c>
      <c r="F4963" s="7">
        <v>28.6</v>
      </c>
      <c r="G4963" s="7">
        <v>58.1</v>
      </c>
      <c r="H4963" s="7">
        <f t="shared" si="693"/>
        <v>3</v>
      </c>
      <c r="I4963" s="16">
        <f t="shared" si="694"/>
        <v>45133</v>
      </c>
      <c r="J4963" s="17">
        <v>0.70809999999999995</v>
      </c>
      <c r="K4963" s="18">
        <f>G4963*结论【关键目标】!C$27*0.7735*0.001</f>
        <v>5.3928419999999999</v>
      </c>
      <c r="L4963" s="5">
        <v>29778.994289999999</v>
      </c>
      <c r="M4963" s="5">
        <f>ABS(IF(L4963&lt;=0,L4963/耗电量关键数据!$B$6/1000,L4963/耗电量关键数据!$B$5/1000))</f>
        <v>8.5082840828571431</v>
      </c>
      <c r="N4963" s="5">
        <f>电气设备逐时使用率计算!H4939</f>
        <v>7.0130699999999999</v>
      </c>
      <c r="O4963" s="5">
        <f>灯光逐时使用率计算!H4939</f>
        <v>3.7403040000000001</v>
      </c>
      <c r="P4963" s="19">
        <f t="shared" si="695"/>
        <v>19.261658082857146</v>
      </c>
      <c r="Q4963" s="19">
        <f t="shared" si="699"/>
        <v>0</v>
      </c>
      <c r="R4963" s="20">
        <f t="shared" si="696"/>
        <v>5.3928419999999999</v>
      </c>
      <c r="S4963" s="20">
        <f t="shared" si="700"/>
        <v>0</v>
      </c>
      <c r="T4963" s="20">
        <f>IF((T4962+R4963)&lt;0,0,IF((T4962+R4963)&gt;结论【关键目标】!C$28,结论【关键目标】!C$28,T4962+R4963))</f>
        <v>19.937736000000001</v>
      </c>
      <c r="U4963" s="19">
        <f>IF((T4962+R4963)&lt;结论【关键目标】!$C$28,0,(发电量计算【计算逻辑页】!R4963+发电量计算【计算逻辑页】!T4962-结论【关键目标】!$C$28))</f>
        <v>0</v>
      </c>
      <c r="V4963" s="5">
        <f t="shared" si="697"/>
        <v>0</v>
      </c>
      <c r="W4963" s="5">
        <f t="shared" si="698"/>
        <v>3.8186714201999998</v>
      </c>
      <c r="X4963" s="5">
        <f t="shared" si="701"/>
        <v>0</v>
      </c>
    </row>
    <row r="4964" spans="1:24" x14ac:dyDescent="0.15">
      <c r="A4964" s="7">
        <v>4963</v>
      </c>
      <c r="B4964" s="7">
        <v>7</v>
      </c>
      <c r="C4964" s="7">
        <v>26</v>
      </c>
      <c r="D4964" s="7">
        <v>19</v>
      </c>
      <c r="E4964" s="7">
        <v>207</v>
      </c>
      <c r="F4964" s="7">
        <v>27</v>
      </c>
      <c r="G4964" s="7">
        <v>0</v>
      </c>
      <c r="H4964" s="7">
        <f t="shared" si="693"/>
        <v>3</v>
      </c>
      <c r="I4964" s="16">
        <f t="shared" si="694"/>
        <v>45133</v>
      </c>
      <c r="J4964" s="17">
        <v>1.2267999999999999</v>
      </c>
      <c r="K4964" s="18">
        <f>G4964*结论【关键目标】!C$27*0.7735*0.001</f>
        <v>0</v>
      </c>
      <c r="L4964" s="5">
        <v>0</v>
      </c>
      <c r="M4964" s="5">
        <f>ABS(IF(L4964&lt;=0,L4964/耗电量关键数据!$B$6/1000,L4964/耗电量关键数据!$B$5/1000))</f>
        <v>0</v>
      </c>
      <c r="N4964" s="5">
        <f>电气设备逐时使用率计算!H4940</f>
        <v>7.0130699999999999</v>
      </c>
      <c r="O4964" s="5">
        <f>灯光逐时使用率计算!H4940</f>
        <v>3.7403040000000001</v>
      </c>
      <c r="P4964" s="19">
        <f t="shared" si="695"/>
        <v>10.753374000000001</v>
      </c>
      <c r="Q4964" s="19">
        <f t="shared" si="699"/>
        <v>10.753374000000001</v>
      </c>
      <c r="R4964" s="20">
        <f t="shared" si="696"/>
        <v>-10.753374000000001</v>
      </c>
      <c r="S4964" s="20">
        <f t="shared" si="700"/>
        <v>10.753374000000001</v>
      </c>
      <c r="T4964" s="20">
        <f>IF((T4963+R4964)&lt;0,0,IF((T4963+R4964)&gt;结论【关键目标】!C$28,结论【关键目标】!C$28,T4963+R4964))</f>
        <v>9.1843620000000001</v>
      </c>
      <c r="U4964" s="19">
        <f>IF((T4963+R4964)&lt;结论【关键目标】!$C$28,0,(发电量计算【计算逻辑页】!R4964+发电量计算【计算逻辑页】!T4963-结论【关键目标】!$C$28))</f>
        <v>0</v>
      </c>
      <c r="V4964" s="5">
        <f t="shared" si="697"/>
        <v>0</v>
      </c>
      <c r="W4964" s="5">
        <f t="shared" si="698"/>
        <v>0</v>
      </c>
      <c r="X4964" s="5">
        <f t="shared" si="701"/>
        <v>8.0528486015999992</v>
      </c>
    </row>
    <row r="4965" spans="1:24" x14ac:dyDescent="0.15">
      <c r="A4965" s="7">
        <v>4964</v>
      </c>
      <c r="B4965" s="7">
        <v>7</v>
      </c>
      <c r="C4965" s="7">
        <v>26</v>
      </c>
      <c r="D4965" s="7">
        <v>20</v>
      </c>
      <c r="E4965" s="7">
        <v>207</v>
      </c>
      <c r="F4965" s="7">
        <v>27</v>
      </c>
      <c r="G4965" s="7">
        <v>0</v>
      </c>
      <c r="H4965" s="7">
        <f t="shared" si="693"/>
        <v>3</v>
      </c>
      <c r="I4965" s="16">
        <f t="shared" si="694"/>
        <v>45133</v>
      </c>
      <c r="J4965" s="17">
        <v>1.2267999999999999</v>
      </c>
      <c r="K4965" s="18">
        <f>G4965*结论【关键目标】!C$27*0.7735*0.001</f>
        <v>0</v>
      </c>
      <c r="L4965" s="5">
        <v>0</v>
      </c>
      <c r="M4965" s="5">
        <f>ABS(IF(L4965&lt;=0,L4965/耗电量关键数据!$B$6/1000,L4965/耗电量关键数据!$B$5/1000))</f>
        <v>0</v>
      </c>
      <c r="N4965" s="5">
        <f>电气设备逐时使用率计算!H4941</f>
        <v>1.1688450000000001</v>
      </c>
      <c r="O4965" s="5">
        <f>灯光逐时使用率计算!H4941</f>
        <v>0.37403039999999999</v>
      </c>
      <c r="P4965" s="19">
        <f t="shared" si="695"/>
        <v>1.5428754000000002</v>
      </c>
      <c r="Q4965" s="19">
        <f t="shared" si="699"/>
        <v>1.5428754000000002</v>
      </c>
      <c r="R4965" s="20">
        <f t="shared" si="696"/>
        <v>-1.5428754000000002</v>
      </c>
      <c r="S4965" s="20">
        <f t="shared" si="700"/>
        <v>1.5428754000000002</v>
      </c>
      <c r="T4965" s="20">
        <f>IF((T4964+R4965)&lt;0,0,IF((T4964+R4965)&gt;结论【关键目标】!C$28,结论【关键目标】!C$28,T4964+R4965))</f>
        <v>7.6414866000000004</v>
      </c>
      <c r="U4965" s="19">
        <f>IF((T4964+R4965)&lt;结论【关键目标】!$C$28,0,(发电量计算【计算逻辑页】!R4965+发电量计算【计算逻辑页】!T4964-结论【关键目标】!$C$28))</f>
        <v>0</v>
      </c>
      <c r="V4965" s="5">
        <f t="shared" si="697"/>
        <v>0</v>
      </c>
      <c r="W4965" s="5">
        <f t="shared" si="698"/>
        <v>0</v>
      </c>
      <c r="X4965" s="5">
        <f t="shared" si="701"/>
        <v>1.3527931507200002</v>
      </c>
    </row>
    <row r="4966" spans="1:24" x14ac:dyDescent="0.15">
      <c r="A4966" s="7">
        <v>4965</v>
      </c>
      <c r="B4966" s="7">
        <v>7</v>
      </c>
      <c r="C4966" s="7">
        <v>26</v>
      </c>
      <c r="D4966" s="7">
        <v>21</v>
      </c>
      <c r="E4966" s="7">
        <v>207</v>
      </c>
      <c r="F4966" s="7">
        <v>27.2</v>
      </c>
      <c r="G4966" s="7">
        <v>0</v>
      </c>
      <c r="H4966" s="7">
        <f t="shared" si="693"/>
        <v>3</v>
      </c>
      <c r="I4966" s="16">
        <f t="shared" si="694"/>
        <v>45133</v>
      </c>
      <c r="J4966" s="17">
        <v>1.2267999999999999</v>
      </c>
      <c r="K4966" s="18">
        <f>G4966*结论【关键目标】!C$27*0.7735*0.001</f>
        <v>0</v>
      </c>
      <c r="L4966" s="5">
        <v>0</v>
      </c>
      <c r="M4966" s="5">
        <f>ABS(IF(L4966&lt;=0,L4966/耗电量关键数据!$B$6/1000,L4966/耗电量关键数据!$B$5/1000))</f>
        <v>0</v>
      </c>
      <c r="N4966" s="5">
        <f>电气设备逐时使用率计算!H4942</f>
        <v>1.1688450000000001</v>
      </c>
      <c r="O4966" s="5">
        <f>灯光逐时使用率计算!H4942</f>
        <v>0.37403039999999999</v>
      </c>
      <c r="P4966" s="19">
        <f t="shared" si="695"/>
        <v>1.5428754000000002</v>
      </c>
      <c r="Q4966" s="19">
        <f t="shared" si="699"/>
        <v>1.5428754000000002</v>
      </c>
      <c r="R4966" s="20">
        <f t="shared" si="696"/>
        <v>-1.5428754000000002</v>
      </c>
      <c r="S4966" s="20">
        <f t="shared" si="700"/>
        <v>1.5428754000000002</v>
      </c>
      <c r="T4966" s="20">
        <f>IF((T4965+R4966)&lt;0,0,IF((T4965+R4966)&gt;结论【关键目标】!C$28,结论【关键目标】!C$28,T4965+R4966))</f>
        <v>6.0986112000000006</v>
      </c>
      <c r="U4966" s="19">
        <f>IF((T4965+R4966)&lt;结论【关键目标】!$C$28,0,(发电量计算【计算逻辑页】!R4966+发电量计算【计算逻辑页】!T4965-结论【关键目标】!$C$28))</f>
        <v>0</v>
      </c>
      <c r="V4966" s="5">
        <f t="shared" si="697"/>
        <v>0</v>
      </c>
      <c r="W4966" s="5">
        <f t="shared" si="698"/>
        <v>0</v>
      </c>
      <c r="X4966" s="5">
        <f t="shared" si="701"/>
        <v>1.3527931507200002</v>
      </c>
    </row>
    <row r="4967" spans="1:24" x14ac:dyDescent="0.15">
      <c r="A4967" s="7">
        <v>4966</v>
      </c>
      <c r="B4967" s="7">
        <v>7</v>
      </c>
      <c r="C4967" s="7">
        <v>26</v>
      </c>
      <c r="D4967" s="7">
        <v>22</v>
      </c>
      <c r="E4967" s="7">
        <v>207</v>
      </c>
      <c r="F4967" s="7">
        <v>26</v>
      </c>
      <c r="G4967" s="7">
        <v>0</v>
      </c>
      <c r="H4967" s="7">
        <f t="shared" si="693"/>
        <v>3</v>
      </c>
      <c r="I4967" s="16">
        <f t="shared" si="694"/>
        <v>45133</v>
      </c>
      <c r="J4967" s="17">
        <v>0.70809999999999995</v>
      </c>
      <c r="K4967" s="18">
        <f>G4967*结论【关键目标】!C$27*0.7735*0.001</f>
        <v>0</v>
      </c>
      <c r="L4967" s="5">
        <v>0</v>
      </c>
      <c r="M4967" s="5">
        <f>ABS(IF(L4967&lt;=0,L4967/耗电量关键数据!$B$6/1000,L4967/耗电量关键数据!$B$5/1000))</f>
        <v>0</v>
      </c>
      <c r="N4967" s="5">
        <f>电气设备逐时使用率计算!H4943</f>
        <v>1.1688450000000001</v>
      </c>
      <c r="O4967" s="5">
        <f>灯光逐时使用率计算!H4943</f>
        <v>0.37403039999999999</v>
      </c>
      <c r="P4967" s="19">
        <f t="shared" si="695"/>
        <v>1.5428754000000002</v>
      </c>
      <c r="Q4967" s="19">
        <f t="shared" si="699"/>
        <v>0</v>
      </c>
      <c r="R4967" s="20">
        <f t="shared" si="696"/>
        <v>0</v>
      </c>
      <c r="S4967" s="20">
        <f t="shared" si="700"/>
        <v>0</v>
      </c>
      <c r="T4967" s="20">
        <f>IF((T4966+R4967)&lt;0,0,IF((T4966+R4967)&gt;结论【关键目标】!C$28,结论【关键目标】!C$28,T4966+R4967))</f>
        <v>6.0986112000000006</v>
      </c>
      <c r="U4967" s="19">
        <f>IF((T4966+R4967)&lt;结论【关键目标】!$C$28,0,(发电量计算【计算逻辑页】!R4967+发电量计算【计算逻辑页】!T4966-结论【关键目标】!$C$28))</f>
        <v>0</v>
      </c>
      <c r="V4967" s="5">
        <f t="shared" si="697"/>
        <v>0</v>
      </c>
      <c r="W4967" s="5">
        <f t="shared" si="698"/>
        <v>0</v>
      </c>
      <c r="X4967" s="5">
        <f t="shared" si="701"/>
        <v>0</v>
      </c>
    </row>
    <row r="4968" spans="1:24" x14ac:dyDescent="0.15">
      <c r="A4968" s="7">
        <v>4967</v>
      </c>
      <c r="B4968" s="7">
        <v>7</v>
      </c>
      <c r="C4968" s="7">
        <v>26</v>
      </c>
      <c r="D4968" s="7">
        <v>23</v>
      </c>
      <c r="E4968" s="7">
        <v>207</v>
      </c>
      <c r="F4968" s="7">
        <v>26.1</v>
      </c>
      <c r="G4968" s="7">
        <v>0</v>
      </c>
      <c r="H4968" s="7">
        <f t="shared" si="693"/>
        <v>3</v>
      </c>
      <c r="I4968" s="16">
        <f t="shared" si="694"/>
        <v>45133</v>
      </c>
      <c r="J4968" s="17">
        <v>0.70809999999999995</v>
      </c>
      <c r="K4968" s="18">
        <f>G4968*结论【关键目标】!C$27*0.7735*0.001</f>
        <v>0</v>
      </c>
      <c r="L4968" s="5">
        <v>0</v>
      </c>
      <c r="M4968" s="5">
        <f>ABS(IF(L4968&lt;=0,L4968/耗电量关键数据!$B$6/1000,L4968/耗电量关键数据!$B$5/1000))</f>
        <v>0</v>
      </c>
      <c r="N4968" s="5">
        <f>电气设备逐时使用率计算!H4944</f>
        <v>1.1688450000000001</v>
      </c>
      <c r="O4968" s="5">
        <f>灯光逐时使用率计算!H4944</f>
        <v>0.37403039999999999</v>
      </c>
      <c r="P4968" s="19">
        <f t="shared" si="695"/>
        <v>1.5428754000000002</v>
      </c>
      <c r="Q4968" s="19">
        <f t="shared" si="699"/>
        <v>0</v>
      </c>
      <c r="R4968" s="20">
        <f t="shared" si="696"/>
        <v>0</v>
      </c>
      <c r="S4968" s="20">
        <f t="shared" si="700"/>
        <v>0</v>
      </c>
      <c r="T4968" s="20">
        <f>IF((T4967+R4968)&lt;0,0,IF((T4967+R4968)&gt;结论【关键目标】!C$28,结论【关键目标】!C$28,T4967+R4968))</f>
        <v>6.0986112000000006</v>
      </c>
      <c r="U4968" s="19">
        <f>IF((T4967+R4968)&lt;结论【关键目标】!$C$28,0,(发电量计算【计算逻辑页】!R4968+发电量计算【计算逻辑页】!T4967-结论【关键目标】!$C$28))</f>
        <v>0</v>
      </c>
      <c r="V4968" s="5">
        <f t="shared" si="697"/>
        <v>0</v>
      </c>
      <c r="W4968" s="5">
        <f t="shared" si="698"/>
        <v>0</v>
      </c>
      <c r="X4968" s="5">
        <f t="shared" si="701"/>
        <v>0</v>
      </c>
    </row>
    <row r="4969" spans="1:24" x14ac:dyDescent="0.15">
      <c r="A4969" s="7">
        <v>4968</v>
      </c>
      <c r="B4969" s="7">
        <v>7</v>
      </c>
      <c r="C4969" s="7">
        <v>26</v>
      </c>
      <c r="D4969" s="7">
        <v>24</v>
      </c>
      <c r="E4969" s="7">
        <v>207</v>
      </c>
      <c r="F4969" s="7">
        <v>26.1</v>
      </c>
      <c r="G4969" s="7">
        <v>0</v>
      </c>
      <c r="H4969" s="7">
        <f t="shared" si="693"/>
        <v>3</v>
      </c>
      <c r="I4969" s="16">
        <f t="shared" si="694"/>
        <v>45133</v>
      </c>
      <c r="J4969" s="17">
        <v>0.2407</v>
      </c>
      <c r="K4969" s="18">
        <f>G4969*结论【关键目标】!C$27*0.7735*0.001</f>
        <v>0</v>
      </c>
      <c r="L4969" s="5">
        <v>0</v>
      </c>
      <c r="M4969" s="5">
        <f>ABS(IF(L4969&lt;=0,L4969/耗电量关键数据!$B$6/1000,L4969/耗电量关键数据!$B$5/1000))</f>
        <v>0</v>
      </c>
      <c r="N4969" s="5">
        <f>电气设备逐时使用率计算!H4945</f>
        <v>1.1688450000000001</v>
      </c>
      <c r="O4969" s="5">
        <f>灯光逐时使用率计算!H4945</f>
        <v>0.37403039999999999</v>
      </c>
      <c r="P4969" s="19">
        <f t="shared" si="695"/>
        <v>1.5428754000000002</v>
      </c>
      <c r="Q4969" s="19">
        <f t="shared" si="699"/>
        <v>0</v>
      </c>
      <c r="R4969" s="20">
        <f t="shared" si="696"/>
        <v>0</v>
      </c>
      <c r="S4969" s="20">
        <f t="shared" si="700"/>
        <v>0</v>
      </c>
      <c r="T4969" s="20">
        <f>IF((T4968+R4969)&lt;0,0,IF((T4968+R4969)&gt;结论【关键目标】!C$28,结论【关键目标】!C$28,T4968+R4969))</f>
        <v>6.0986112000000006</v>
      </c>
      <c r="U4969" s="19">
        <f>IF((T4968+R4969)&lt;结论【关键目标】!$C$28,0,(发电量计算【计算逻辑页】!R4969+发电量计算【计算逻辑页】!T4968-结论【关键目标】!$C$28))</f>
        <v>0</v>
      </c>
      <c r="V4969" s="5">
        <f t="shared" si="697"/>
        <v>0</v>
      </c>
      <c r="W4969" s="5">
        <f t="shared" si="698"/>
        <v>0</v>
      </c>
      <c r="X4969" s="5">
        <f t="shared" si="701"/>
        <v>0</v>
      </c>
    </row>
    <row r="4970" spans="1:24" x14ac:dyDescent="0.15">
      <c r="A4970" s="7">
        <v>4969</v>
      </c>
      <c r="B4970" s="7">
        <v>7</v>
      </c>
      <c r="C4970" s="7">
        <v>27</v>
      </c>
      <c r="D4970" s="7">
        <v>1</v>
      </c>
      <c r="E4970" s="7">
        <v>208</v>
      </c>
      <c r="F4970" s="7">
        <v>25</v>
      </c>
      <c r="G4970" s="7">
        <v>0</v>
      </c>
      <c r="H4970" s="7">
        <f t="shared" si="693"/>
        <v>4</v>
      </c>
      <c r="I4970" s="16">
        <f t="shared" si="694"/>
        <v>45134</v>
      </c>
      <c r="J4970" s="17">
        <v>0.2407</v>
      </c>
      <c r="K4970" s="18">
        <f>G4970*结论【关键目标】!C$27*0.7735*0.001</f>
        <v>0</v>
      </c>
      <c r="L4970" s="5">
        <v>0</v>
      </c>
      <c r="M4970" s="5">
        <f>ABS(IF(L4970&lt;=0,L4970/耗电量关键数据!$B$6/1000,L4970/耗电量关键数据!$B$5/1000))</f>
        <v>0</v>
      </c>
      <c r="N4970" s="5">
        <f>电气设备逐时使用率计算!H4946</f>
        <v>1.1688450000000001</v>
      </c>
      <c r="O4970" s="5">
        <f>灯光逐时使用率计算!H4946</f>
        <v>0.37403039999999999</v>
      </c>
      <c r="P4970" s="19">
        <f t="shared" si="695"/>
        <v>1.5428754000000002</v>
      </c>
      <c r="Q4970" s="19">
        <f t="shared" si="699"/>
        <v>0</v>
      </c>
      <c r="R4970" s="20">
        <f t="shared" si="696"/>
        <v>0</v>
      </c>
      <c r="S4970" s="20">
        <f t="shared" si="700"/>
        <v>0</v>
      </c>
      <c r="T4970" s="20">
        <f>IF((T4969+R4970)&lt;0,0,IF((T4969+R4970)&gt;结论【关键目标】!C$28,结论【关键目标】!C$28,T4969+R4970))</f>
        <v>6.0986112000000006</v>
      </c>
      <c r="U4970" s="19">
        <f>IF((T4969+R4970)&lt;结论【关键目标】!$C$28,0,(发电量计算【计算逻辑页】!R4970+发电量计算【计算逻辑页】!T4969-结论【关键目标】!$C$28))</f>
        <v>0</v>
      </c>
      <c r="V4970" s="5">
        <f t="shared" si="697"/>
        <v>0</v>
      </c>
      <c r="W4970" s="5">
        <f t="shared" si="698"/>
        <v>0</v>
      </c>
      <c r="X4970" s="5">
        <f t="shared" si="701"/>
        <v>0</v>
      </c>
    </row>
    <row r="4971" spans="1:24" x14ac:dyDescent="0.15">
      <c r="A4971" s="7">
        <v>4970</v>
      </c>
      <c r="B4971" s="7">
        <v>7</v>
      </c>
      <c r="C4971" s="7">
        <v>27</v>
      </c>
      <c r="D4971" s="7">
        <v>2</v>
      </c>
      <c r="E4971" s="7">
        <v>208</v>
      </c>
      <c r="F4971" s="7">
        <v>25</v>
      </c>
      <c r="G4971" s="7">
        <v>0</v>
      </c>
      <c r="H4971" s="7">
        <f t="shared" si="693"/>
        <v>4</v>
      </c>
      <c r="I4971" s="16">
        <f t="shared" si="694"/>
        <v>45134</v>
      </c>
      <c r="J4971" s="17">
        <v>0.2407</v>
      </c>
      <c r="K4971" s="18">
        <f>G4971*结论【关键目标】!C$27*0.7735*0.001</f>
        <v>0</v>
      </c>
      <c r="L4971" s="5">
        <v>0</v>
      </c>
      <c r="M4971" s="5">
        <f>ABS(IF(L4971&lt;=0,L4971/耗电量关键数据!$B$6/1000,L4971/耗电量关键数据!$B$5/1000))</f>
        <v>0</v>
      </c>
      <c r="N4971" s="5">
        <f>电气设备逐时使用率计算!H4947</f>
        <v>1.1688450000000001</v>
      </c>
      <c r="O4971" s="5">
        <f>灯光逐时使用率计算!H4947</f>
        <v>0.37403039999999999</v>
      </c>
      <c r="P4971" s="19">
        <f t="shared" si="695"/>
        <v>1.5428754000000002</v>
      </c>
      <c r="Q4971" s="19">
        <f t="shared" si="699"/>
        <v>0</v>
      </c>
      <c r="R4971" s="20">
        <f t="shared" si="696"/>
        <v>0</v>
      </c>
      <c r="S4971" s="20">
        <f t="shared" si="700"/>
        <v>0</v>
      </c>
      <c r="T4971" s="20">
        <f>IF((T4970+R4971)&lt;0,0,IF((T4970+R4971)&gt;结论【关键目标】!C$28,结论【关键目标】!C$28,T4970+R4971))</f>
        <v>6.0986112000000006</v>
      </c>
      <c r="U4971" s="19">
        <f>IF((T4970+R4971)&lt;结论【关键目标】!$C$28,0,(发电量计算【计算逻辑页】!R4971+发电量计算【计算逻辑页】!T4970-结论【关键目标】!$C$28))</f>
        <v>0</v>
      </c>
      <c r="V4971" s="5">
        <f t="shared" si="697"/>
        <v>0</v>
      </c>
      <c r="W4971" s="5">
        <f t="shared" si="698"/>
        <v>0</v>
      </c>
      <c r="X4971" s="5">
        <f t="shared" si="701"/>
        <v>0</v>
      </c>
    </row>
    <row r="4972" spans="1:24" x14ac:dyDescent="0.15">
      <c r="A4972" s="7">
        <v>4971</v>
      </c>
      <c r="B4972" s="7">
        <v>7</v>
      </c>
      <c r="C4972" s="7">
        <v>27</v>
      </c>
      <c r="D4972" s="7">
        <v>3</v>
      </c>
      <c r="E4972" s="7">
        <v>208</v>
      </c>
      <c r="F4972" s="7">
        <v>25.4</v>
      </c>
      <c r="G4972" s="7">
        <v>0</v>
      </c>
      <c r="H4972" s="7">
        <f t="shared" si="693"/>
        <v>4</v>
      </c>
      <c r="I4972" s="16">
        <f t="shared" si="694"/>
        <v>45134</v>
      </c>
      <c r="J4972" s="17">
        <v>0.2407</v>
      </c>
      <c r="K4972" s="18">
        <f>G4972*结论【关键目标】!C$27*0.7735*0.001</f>
        <v>0</v>
      </c>
      <c r="L4972" s="5">
        <v>0</v>
      </c>
      <c r="M4972" s="5">
        <f>ABS(IF(L4972&lt;=0,L4972/耗电量关键数据!$B$6/1000,L4972/耗电量关键数据!$B$5/1000))</f>
        <v>0</v>
      </c>
      <c r="N4972" s="5">
        <f>电气设备逐时使用率计算!H4948</f>
        <v>1.1688450000000001</v>
      </c>
      <c r="O4972" s="5">
        <f>灯光逐时使用率计算!H4948</f>
        <v>0.37403039999999999</v>
      </c>
      <c r="P4972" s="19">
        <f t="shared" si="695"/>
        <v>1.5428754000000002</v>
      </c>
      <c r="Q4972" s="19">
        <f t="shared" si="699"/>
        <v>0</v>
      </c>
      <c r="R4972" s="20">
        <f t="shared" si="696"/>
        <v>0</v>
      </c>
      <c r="S4972" s="20">
        <f t="shared" si="700"/>
        <v>0</v>
      </c>
      <c r="T4972" s="20">
        <f>IF((T4971+R4972)&lt;0,0,IF((T4971+R4972)&gt;结论【关键目标】!C$28,结论【关键目标】!C$28,T4971+R4972))</f>
        <v>6.0986112000000006</v>
      </c>
      <c r="U4972" s="19">
        <f>IF((T4971+R4972)&lt;结论【关键目标】!$C$28,0,(发电量计算【计算逻辑页】!R4972+发电量计算【计算逻辑页】!T4971-结论【关键目标】!$C$28))</f>
        <v>0</v>
      </c>
      <c r="V4972" s="5">
        <f t="shared" si="697"/>
        <v>0</v>
      </c>
      <c r="W4972" s="5">
        <f t="shared" si="698"/>
        <v>0</v>
      </c>
      <c r="X4972" s="5">
        <f t="shared" si="701"/>
        <v>0</v>
      </c>
    </row>
    <row r="4973" spans="1:24" x14ac:dyDescent="0.15">
      <c r="A4973" s="7">
        <v>4972</v>
      </c>
      <c r="B4973" s="7">
        <v>7</v>
      </c>
      <c r="C4973" s="7">
        <v>27</v>
      </c>
      <c r="D4973" s="7">
        <v>4</v>
      </c>
      <c r="E4973" s="7">
        <v>208</v>
      </c>
      <c r="F4973" s="7">
        <v>25</v>
      </c>
      <c r="G4973" s="7">
        <v>0</v>
      </c>
      <c r="H4973" s="7">
        <f t="shared" si="693"/>
        <v>4</v>
      </c>
      <c r="I4973" s="16">
        <f t="shared" si="694"/>
        <v>45134</v>
      </c>
      <c r="J4973" s="17">
        <v>0.2407</v>
      </c>
      <c r="K4973" s="18">
        <f>G4973*结论【关键目标】!C$27*0.7735*0.001</f>
        <v>0</v>
      </c>
      <c r="L4973" s="5">
        <v>0</v>
      </c>
      <c r="M4973" s="5">
        <f>ABS(IF(L4973&lt;=0,L4973/耗电量关键数据!$B$6/1000,L4973/耗电量关键数据!$B$5/1000))</f>
        <v>0</v>
      </c>
      <c r="N4973" s="5">
        <f>电气设备逐时使用率计算!H4949</f>
        <v>1.1688450000000001</v>
      </c>
      <c r="O4973" s="5">
        <f>灯光逐时使用率计算!H4949</f>
        <v>0.37403039999999999</v>
      </c>
      <c r="P4973" s="19">
        <f t="shared" si="695"/>
        <v>1.5428754000000002</v>
      </c>
      <c r="Q4973" s="19">
        <f t="shared" si="699"/>
        <v>0</v>
      </c>
      <c r="R4973" s="20">
        <f t="shared" si="696"/>
        <v>0</v>
      </c>
      <c r="S4973" s="20">
        <f t="shared" si="700"/>
        <v>0</v>
      </c>
      <c r="T4973" s="20">
        <f>IF((T4972+R4973)&lt;0,0,IF((T4972+R4973)&gt;结论【关键目标】!C$28,结论【关键目标】!C$28,T4972+R4973))</f>
        <v>6.0986112000000006</v>
      </c>
      <c r="U4973" s="19">
        <f>IF((T4972+R4973)&lt;结论【关键目标】!$C$28,0,(发电量计算【计算逻辑页】!R4973+发电量计算【计算逻辑页】!T4972-结论【关键目标】!$C$28))</f>
        <v>0</v>
      </c>
      <c r="V4973" s="5">
        <f t="shared" si="697"/>
        <v>0</v>
      </c>
      <c r="W4973" s="5">
        <f t="shared" si="698"/>
        <v>0</v>
      </c>
      <c r="X4973" s="5">
        <f t="shared" si="701"/>
        <v>0</v>
      </c>
    </row>
    <row r="4974" spans="1:24" x14ac:dyDescent="0.15">
      <c r="A4974" s="7">
        <v>4973</v>
      </c>
      <c r="B4974" s="7">
        <v>7</v>
      </c>
      <c r="C4974" s="7">
        <v>27</v>
      </c>
      <c r="D4974" s="7">
        <v>5</v>
      </c>
      <c r="E4974" s="7">
        <v>208</v>
      </c>
      <c r="F4974" s="7">
        <v>25</v>
      </c>
      <c r="G4974" s="7">
        <v>0.9</v>
      </c>
      <c r="H4974" s="7">
        <f t="shared" si="693"/>
        <v>4</v>
      </c>
      <c r="I4974" s="16">
        <f t="shared" si="694"/>
        <v>45134</v>
      </c>
      <c r="J4974" s="17">
        <v>0.2407</v>
      </c>
      <c r="K4974" s="18">
        <f>G4974*结论【关键目标】!C$27*0.7735*0.001</f>
        <v>8.3538000000000001E-2</v>
      </c>
      <c r="L4974" s="5">
        <v>0</v>
      </c>
      <c r="M4974" s="5">
        <f>ABS(IF(L4974&lt;=0,L4974/耗电量关键数据!$B$6/1000,L4974/耗电量关键数据!$B$5/1000))</f>
        <v>0</v>
      </c>
      <c r="N4974" s="5">
        <f>电气设备逐时使用率计算!H4950</f>
        <v>1.1688450000000001</v>
      </c>
      <c r="O4974" s="5">
        <f>灯光逐时使用率计算!H4950</f>
        <v>0.37403039999999999</v>
      </c>
      <c r="P4974" s="19">
        <f t="shared" si="695"/>
        <v>1.5428754000000002</v>
      </c>
      <c r="Q4974" s="19">
        <f t="shared" si="699"/>
        <v>0</v>
      </c>
      <c r="R4974" s="20">
        <f t="shared" si="696"/>
        <v>8.3538000000000001E-2</v>
      </c>
      <c r="S4974" s="20">
        <f t="shared" si="700"/>
        <v>0</v>
      </c>
      <c r="T4974" s="20">
        <f>IF((T4973+R4974)&lt;0,0,IF((T4973+R4974)&gt;结论【关键目标】!C$28,结论【关键目标】!C$28,T4973+R4974))</f>
        <v>6.1821492000000005</v>
      </c>
      <c r="U4974" s="19">
        <f>IF((T4973+R4974)&lt;结论【关键目标】!$C$28,0,(发电量计算【计算逻辑页】!R4974+发电量计算【计算逻辑页】!T4973-结论【关键目标】!$C$28))</f>
        <v>0</v>
      </c>
      <c r="V4974" s="5">
        <f t="shared" si="697"/>
        <v>0</v>
      </c>
      <c r="W4974" s="5">
        <f t="shared" si="698"/>
        <v>2.0107596599999999E-2</v>
      </c>
      <c r="X4974" s="5">
        <f t="shared" si="701"/>
        <v>0</v>
      </c>
    </row>
    <row r="4975" spans="1:24" x14ac:dyDescent="0.15">
      <c r="A4975" s="7">
        <v>4974</v>
      </c>
      <c r="B4975" s="7">
        <v>7</v>
      </c>
      <c r="C4975" s="7">
        <v>27</v>
      </c>
      <c r="D4975" s="7">
        <v>6</v>
      </c>
      <c r="E4975" s="7">
        <v>208</v>
      </c>
      <c r="F4975" s="7">
        <v>25</v>
      </c>
      <c r="G4975" s="7">
        <v>79.599999999999994</v>
      </c>
      <c r="H4975" s="7">
        <f t="shared" si="693"/>
        <v>4</v>
      </c>
      <c r="I4975" s="16">
        <f t="shared" si="694"/>
        <v>45134</v>
      </c>
      <c r="J4975" s="17">
        <v>0.2407</v>
      </c>
      <c r="K4975" s="18">
        <f>G4975*结论【关键目标】!C$27*0.7735*0.001</f>
        <v>7.3884720000000002</v>
      </c>
      <c r="L4975" s="5">
        <v>0</v>
      </c>
      <c r="M4975" s="5">
        <f>ABS(IF(L4975&lt;=0,L4975/耗电量关键数据!$B$6/1000,L4975/耗电量关键数据!$B$5/1000))</f>
        <v>0</v>
      </c>
      <c r="N4975" s="5">
        <f>电气设备逐时使用率计算!H4951</f>
        <v>1.1688450000000001</v>
      </c>
      <c r="O4975" s="5">
        <f>灯光逐时使用率计算!H4951</f>
        <v>0.37403039999999999</v>
      </c>
      <c r="P4975" s="19">
        <f t="shared" si="695"/>
        <v>1.5428754000000002</v>
      </c>
      <c r="Q4975" s="19">
        <f t="shared" si="699"/>
        <v>0</v>
      </c>
      <c r="R4975" s="20">
        <f t="shared" si="696"/>
        <v>7.3884720000000002</v>
      </c>
      <c r="S4975" s="20">
        <f t="shared" si="700"/>
        <v>0</v>
      </c>
      <c r="T4975" s="20">
        <f>IF((T4974+R4975)&lt;0,0,IF((T4974+R4975)&gt;结论【关键目标】!C$28,结论【关键目标】!C$28,T4974+R4975))</f>
        <v>13.570621200000001</v>
      </c>
      <c r="U4975" s="19">
        <f>IF((T4974+R4975)&lt;结论【关键目标】!$C$28,0,(发电量计算【计算逻辑页】!R4975+发电量计算【计算逻辑页】!T4974-结论【关键目标】!$C$28))</f>
        <v>0</v>
      </c>
      <c r="V4975" s="5">
        <f t="shared" si="697"/>
        <v>0</v>
      </c>
      <c r="W4975" s="5">
        <f t="shared" si="698"/>
        <v>0.37137010878000004</v>
      </c>
      <c r="X4975" s="5">
        <f t="shared" si="701"/>
        <v>0</v>
      </c>
    </row>
    <row r="4976" spans="1:24" x14ac:dyDescent="0.15">
      <c r="A4976" s="7">
        <v>4975</v>
      </c>
      <c r="B4976" s="7">
        <v>7</v>
      </c>
      <c r="C4976" s="7">
        <v>27</v>
      </c>
      <c r="D4976" s="7">
        <v>7</v>
      </c>
      <c r="E4976" s="7">
        <v>208</v>
      </c>
      <c r="F4976" s="7">
        <v>25</v>
      </c>
      <c r="G4976" s="7">
        <v>173</v>
      </c>
      <c r="H4976" s="7">
        <f t="shared" si="693"/>
        <v>4</v>
      </c>
      <c r="I4976" s="16">
        <f t="shared" si="694"/>
        <v>45134</v>
      </c>
      <c r="J4976" s="17">
        <v>0.2407</v>
      </c>
      <c r="K4976" s="18">
        <f>G4976*结论【关键目标】!C$27*0.7735*0.001</f>
        <v>16.057859999999998</v>
      </c>
      <c r="L4976" s="5">
        <v>0</v>
      </c>
      <c r="M4976" s="5">
        <f>ABS(IF(L4976&lt;=0,L4976/耗电量关键数据!$B$6/1000,L4976/耗电量关键数据!$B$5/1000))</f>
        <v>0</v>
      </c>
      <c r="N4976" s="5">
        <f>电气设备逐时使用率计算!H4952</f>
        <v>2.3376900000000003</v>
      </c>
      <c r="O4976" s="5">
        <f>灯光逐时使用率计算!H4952</f>
        <v>1.2467680000000001</v>
      </c>
      <c r="P4976" s="19">
        <f t="shared" si="695"/>
        <v>3.5844580000000006</v>
      </c>
      <c r="Q4976" s="19">
        <f t="shared" si="699"/>
        <v>0</v>
      </c>
      <c r="R4976" s="20">
        <f t="shared" si="696"/>
        <v>16.057859999999998</v>
      </c>
      <c r="S4976" s="20">
        <f t="shared" si="700"/>
        <v>0</v>
      </c>
      <c r="T4976" s="20">
        <f>IF((T4975+R4976)&lt;0,0,IF((T4975+R4976)&gt;结论【关键目标】!C$28,结论【关键目标】!C$28,T4975+R4976))</f>
        <v>22</v>
      </c>
      <c r="U4976" s="19">
        <f>IF((T4975+R4976)&lt;结论【关键目标】!$C$28,0,(发电量计算【计算逻辑页】!R4976+发电量计算【计算逻辑页】!T4975-结论【关键目标】!$C$28))</f>
        <v>7.6284811999999995</v>
      </c>
      <c r="V4976" s="5">
        <f t="shared" si="697"/>
        <v>0</v>
      </c>
      <c r="W4976" s="5">
        <f t="shared" si="698"/>
        <v>0.8627790406000001</v>
      </c>
      <c r="X4976" s="5">
        <f t="shared" si="701"/>
        <v>0</v>
      </c>
    </row>
    <row r="4977" spans="1:24" x14ac:dyDescent="0.15">
      <c r="A4977" s="7">
        <v>4976</v>
      </c>
      <c r="B4977" s="7">
        <v>7</v>
      </c>
      <c r="C4977" s="7">
        <v>27</v>
      </c>
      <c r="D4977" s="7">
        <v>8</v>
      </c>
      <c r="E4977" s="7">
        <v>208</v>
      </c>
      <c r="F4977" s="7">
        <v>25</v>
      </c>
      <c r="G4977" s="7">
        <v>255.3</v>
      </c>
      <c r="H4977" s="7">
        <f t="shared" si="693"/>
        <v>4</v>
      </c>
      <c r="I4977" s="16">
        <f t="shared" si="694"/>
        <v>45134</v>
      </c>
      <c r="J4977" s="17">
        <v>0.70809999999999995</v>
      </c>
      <c r="K4977" s="18">
        <f>G4977*结论【关键目标】!C$27*0.7735*0.001</f>
        <v>23.696946000000001</v>
      </c>
      <c r="L4977" s="5">
        <v>24401.112509999999</v>
      </c>
      <c r="M4977" s="5">
        <f>ABS(IF(L4977&lt;=0,L4977/耗电量关键数据!$B$6/1000,L4977/耗电量关键数据!$B$5/1000))</f>
        <v>6.9717464314285706</v>
      </c>
      <c r="N4977" s="5">
        <f>电气设备逐时使用率计算!H4953</f>
        <v>11.688450000000001</v>
      </c>
      <c r="O4977" s="5">
        <f>灯光逐时使用率计算!H4953</f>
        <v>6.2338399999999998</v>
      </c>
      <c r="P4977" s="19">
        <f t="shared" si="695"/>
        <v>24.894036431428574</v>
      </c>
      <c r="Q4977" s="19">
        <f t="shared" si="699"/>
        <v>0</v>
      </c>
      <c r="R4977" s="20">
        <f t="shared" si="696"/>
        <v>23.696946000000001</v>
      </c>
      <c r="S4977" s="20">
        <f t="shared" si="700"/>
        <v>0</v>
      </c>
      <c r="T4977" s="20">
        <f>IF((T4976+R4977)&lt;0,0,IF((T4976+R4977)&gt;结论【关键目标】!C$28,结论【关键目标】!C$28,T4976+R4977))</f>
        <v>22</v>
      </c>
      <c r="U4977" s="19">
        <f>IF((T4976+R4977)&lt;结论【关键目标】!$C$28,0,(发电量计算【计算逻辑页】!R4977+发电量计算【计算逻辑页】!T4976-结论【关键目标】!$C$28))</f>
        <v>23.696945999999997</v>
      </c>
      <c r="V4977" s="5">
        <f t="shared" si="697"/>
        <v>8.2939310999999982</v>
      </c>
      <c r="W4977" s="5">
        <f t="shared" si="698"/>
        <v>16.779807462600001</v>
      </c>
      <c r="X4977" s="5">
        <f t="shared" si="701"/>
        <v>0</v>
      </c>
    </row>
    <row r="4978" spans="1:24" x14ac:dyDescent="0.15">
      <c r="A4978" s="7">
        <v>4977</v>
      </c>
      <c r="B4978" s="7">
        <v>7</v>
      </c>
      <c r="C4978" s="7">
        <v>27</v>
      </c>
      <c r="D4978" s="7">
        <v>9</v>
      </c>
      <c r="E4978" s="7">
        <v>208</v>
      </c>
      <c r="F4978" s="7">
        <v>25.8</v>
      </c>
      <c r="G4978" s="7">
        <v>369.8</v>
      </c>
      <c r="H4978" s="7">
        <f t="shared" si="693"/>
        <v>4</v>
      </c>
      <c r="I4978" s="16">
        <f t="shared" si="694"/>
        <v>45134</v>
      </c>
      <c r="J4978" s="17">
        <v>0.70809999999999995</v>
      </c>
      <c r="K4978" s="18">
        <f>G4978*结论【关键目标】!C$27*0.7735*0.001</f>
        <v>34.324835999999998</v>
      </c>
      <c r="L4978" s="5">
        <v>41370.342989999997</v>
      </c>
      <c r="M4978" s="5">
        <f>ABS(IF(L4978&lt;=0,L4978/耗电量关键数据!$B$6/1000,L4978/耗电量关键数据!$B$5/1000))</f>
        <v>11.820097997142858</v>
      </c>
      <c r="N4978" s="5">
        <f>电气设备逐时使用率计算!H4954</f>
        <v>22.208055000000002</v>
      </c>
      <c r="O4978" s="5">
        <f>灯光逐时使用率计算!H4954</f>
        <v>11.844296</v>
      </c>
      <c r="P4978" s="19">
        <f t="shared" si="695"/>
        <v>45.872448997142861</v>
      </c>
      <c r="Q4978" s="19">
        <f t="shared" si="699"/>
        <v>0</v>
      </c>
      <c r="R4978" s="20">
        <f t="shared" si="696"/>
        <v>34.324835999999998</v>
      </c>
      <c r="S4978" s="20">
        <f t="shared" si="700"/>
        <v>0</v>
      </c>
      <c r="T4978" s="20">
        <f>IF((T4977+R4978)&lt;0,0,IF((T4977+R4978)&gt;结论【关键目标】!C$28,结论【关键目标】!C$28,T4977+R4978))</f>
        <v>22</v>
      </c>
      <c r="U4978" s="19">
        <f>IF((T4977+R4978)&lt;结论【关键目标】!$C$28,0,(发电量计算【计算逻辑页】!R4978+发电量计算【计算逻辑页】!T4977-结论【关键目标】!$C$28))</f>
        <v>34.324835999999998</v>
      </c>
      <c r="V4978" s="5">
        <f t="shared" si="697"/>
        <v>12.013692599999999</v>
      </c>
      <c r="W4978" s="5">
        <f t="shared" si="698"/>
        <v>24.305416371599996</v>
      </c>
      <c r="X4978" s="5">
        <f t="shared" si="701"/>
        <v>0</v>
      </c>
    </row>
    <row r="4979" spans="1:24" x14ac:dyDescent="0.15">
      <c r="A4979" s="7">
        <v>4978</v>
      </c>
      <c r="B4979" s="7">
        <v>7</v>
      </c>
      <c r="C4979" s="7">
        <v>27</v>
      </c>
      <c r="D4979" s="7">
        <v>10</v>
      </c>
      <c r="E4979" s="7">
        <v>208</v>
      </c>
      <c r="F4979" s="7">
        <v>26</v>
      </c>
      <c r="G4979" s="7">
        <v>421.2</v>
      </c>
      <c r="H4979" s="7">
        <f t="shared" si="693"/>
        <v>4</v>
      </c>
      <c r="I4979" s="16">
        <f t="shared" si="694"/>
        <v>45134</v>
      </c>
      <c r="J4979" s="17">
        <v>0.70809999999999995</v>
      </c>
      <c r="K4979" s="18">
        <f>G4979*结论【关键目标】!C$27*0.7735*0.001</f>
        <v>39.095784000000002</v>
      </c>
      <c r="L4979" s="5">
        <v>48709.424809999997</v>
      </c>
      <c r="M4979" s="5">
        <f>ABS(IF(L4979&lt;=0,L4979/耗电量关键数据!$B$6/1000,L4979/耗电量关键数据!$B$5/1000))</f>
        <v>13.916978517142855</v>
      </c>
      <c r="N4979" s="5">
        <f>电气设备逐时使用率计算!H4955</f>
        <v>22.208055000000002</v>
      </c>
      <c r="O4979" s="5">
        <f>灯光逐时使用率计算!H4955</f>
        <v>11.844296</v>
      </c>
      <c r="P4979" s="19">
        <f t="shared" si="695"/>
        <v>47.969329517142853</v>
      </c>
      <c r="Q4979" s="19">
        <f t="shared" si="699"/>
        <v>0</v>
      </c>
      <c r="R4979" s="20">
        <f t="shared" si="696"/>
        <v>39.095784000000002</v>
      </c>
      <c r="S4979" s="20">
        <f t="shared" si="700"/>
        <v>0</v>
      </c>
      <c r="T4979" s="20">
        <f>IF((T4978+R4979)&lt;0,0,IF((T4978+R4979)&gt;结论【关键目标】!C$28,结论【关键目标】!C$28,T4978+R4979))</f>
        <v>22</v>
      </c>
      <c r="U4979" s="19">
        <f>IF((T4978+R4979)&lt;结论【关键目标】!$C$28,0,(发电量计算【计算逻辑页】!R4979+发电量计算【计算逻辑页】!T4978-结论【关键目标】!$C$28))</f>
        <v>39.095784000000002</v>
      </c>
      <c r="V4979" s="5">
        <f t="shared" si="697"/>
        <v>13.6835244</v>
      </c>
      <c r="W4979" s="5">
        <f t="shared" si="698"/>
        <v>27.683724650399999</v>
      </c>
      <c r="X4979" s="5">
        <f t="shared" si="701"/>
        <v>0</v>
      </c>
    </row>
    <row r="4980" spans="1:24" x14ac:dyDescent="0.15">
      <c r="A4980" s="7">
        <v>4979</v>
      </c>
      <c r="B4980" s="7">
        <v>7</v>
      </c>
      <c r="C4980" s="7">
        <v>27</v>
      </c>
      <c r="D4980" s="7">
        <v>11</v>
      </c>
      <c r="E4980" s="7">
        <v>208</v>
      </c>
      <c r="F4980" s="7">
        <v>27.4</v>
      </c>
      <c r="G4980" s="7">
        <v>529.20000000000005</v>
      </c>
      <c r="H4980" s="7">
        <f t="shared" si="693"/>
        <v>4</v>
      </c>
      <c r="I4980" s="16">
        <f t="shared" si="694"/>
        <v>45134</v>
      </c>
      <c r="J4980" s="24">
        <v>1.3551</v>
      </c>
      <c r="K4980" s="18">
        <f>G4980*结论【关键目标】!C$27*0.7735*0.001</f>
        <v>49.120344000000003</v>
      </c>
      <c r="L4980" s="5">
        <v>52921.539199999999</v>
      </c>
      <c r="M4980" s="5">
        <f>ABS(IF(L4980&lt;=0,L4980/耗电量关键数据!$B$6/1000,L4980/耗电量关键数据!$B$5/1000))</f>
        <v>15.120439771428572</v>
      </c>
      <c r="N4980" s="5">
        <f>电气设备逐时使用率计算!H4956</f>
        <v>22.208055000000002</v>
      </c>
      <c r="O4980" s="5">
        <f>灯光逐时使用率计算!H4956</f>
        <v>11.844296</v>
      </c>
      <c r="P4980" s="19">
        <f t="shared" si="695"/>
        <v>49.172790771428573</v>
      </c>
      <c r="Q4980" s="19">
        <f t="shared" si="699"/>
        <v>49.172790771428573</v>
      </c>
      <c r="R4980" s="20">
        <f t="shared" si="696"/>
        <v>-5.2446771428570571E-2</v>
      </c>
      <c r="S4980" s="20">
        <f t="shared" si="700"/>
        <v>5.2446771428570571E-2</v>
      </c>
      <c r="T4980" s="20">
        <f>IF((T4979+R4980)&lt;0,0,IF((T4979+R4980)&gt;结论【关键目标】!C$28,结论【关键目标】!C$28,T4979+R4980))</f>
        <v>21.947553228571429</v>
      </c>
      <c r="U4980" s="19">
        <f>IF((T4979+R4980)&lt;结论【关键目标】!$C$28,0,(发电量计算【计算逻辑页】!R4980+发电量计算【计算逻辑页】!T4979-结论【关键目标】!$C$28))</f>
        <v>0</v>
      </c>
      <c r="V4980" s="5">
        <f t="shared" si="697"/>
        <v>0</v>
      </c>
      <c r="W4980" s="5">
        <f t="shared" si="698"/>
        <v>66.5629781544</v>
      </c>
      <c r="X4980" s="5">
        <f t="shared" si="701"/>
        <v>5.2714249962856286E-2</v>
      </c>
    </row>
    <row r="4981" spans="1:24" x14ac:dyDescent="0.15">
      <c r="A4981" s="7">
        <v>4980</v>
      </c>
      <c r="B4981" s="7">
        <v>7</v>
      </c>
      <c r="C4981" s="7">
        <v>27</v>
      </c>
      <c r="D4981" s="7">
        <v>12</v>
      </c>
      <c r="E4981" s="7">
        <v>208</v>
      </c>
      <c r="F4981" s="7">
        <v>28.6</v>
      </c>
      <c r="G4981" s="7">
        <v>572.20000000000005</v>
      </c>
      <c r="H4981" s="7">
        <f t="shared" si="693"/>
        <v>4</v>
      </c>
      <c r="I4981" s="16">
        <f t="shared" si="694"/>
        <v>45134</v>
      </c>
      <c r="J4981" s="24">
        <v>1.3551</v>
      </c>
      <c r="K4981" s="18">
        <f>G4981*结论【关键目标】!C$27*0.7735*0.001</f>
        <v>53.111604</v>
      </c>
      <c r="L4981" s="5">
        <v>47195.967830000001</v>
      </c>
      <c r="M4981" s="5">
        <f>ABS(IF(L4981&lt;=0,L4981/耗电量关键数据!$B$6/1000,L4981/耗电量关键数据!$B$5/1000))</f>
        <v>13.484562237142859</v>
      </c>
      <c r="N4981" s="5">
        <f>电气设备逐时使用率计算!H4957</f>
        <v>11.688450000000001</v>
      </c>
      <c r="O4981" s="5">
        <f>灯光逐时使用率计算!H4957</f>
        <v>9.9741440000000008</v>
      </c>
      <c r="P4981" s="19">
        <f t="shared" si="695"/>
        <v>35.147156237142859</v>
      </c>
      <c r="Q4981" s="19">
        <f t="shared" si="699"/>
        <v>35.147156237142859</v>
      </c>
      <c r="R4981" s="20">
        <f t="shared" si="696"/>
        <v>17.964447762857141</v>
      </c>
      <c r="S4981" s="20">
        <f t="shared" si="700"/>
        <v>0</v>
      </c>
      <c r="T4981" s="20">
        <f>IF((T4980+R4981)&lt;0,0,IF((T4980+R4981)&gt;结论【关键目标】!C$28,结论【关键目标】!C$28,T4980+R4981))</f>
        <v>22</v>
      </c>
      <c r="U4981" s="19">
        <f>IF((T4980+R4981)&lt;结论【关键目标】!$C$28,0,(发电量计算【计算逻辑页】!R4981+发电量计算【计算逻辑页】!T4980-结论【关键目标】!$C$28))</f>
        <v>17.91200099142857</v>
      </c>
      <c r="V4981" s="5">
        <f t="shared" si="697"/>
        <v>6.2692003469999991</v>
      </c>
      <c r="W4981" s="5">
        <f t="shared" si="698"/>
        <v>47.627911416952287</v>
      </c>
      <c r="X4981" s="5">
        <f t="shared" si="701"/>
        <v>0</v>
      </c>
    </row>
    <row r="4982" spans="1:24" x14ac:dyDescent="0.15">
      <c r="A4982" s="7">
        <v>4981</v>
      </c>
      <c r="B4982" s="7">
        <v>7</v>
      </c>
      <c r="C4982" s="7">
        <v>27</v>
      </c>
      <c r="D4982" s="7">
        <v>13</v>
      </c>
      <c r="E4982" s="7">
        <v>208</v>
      </c>
      <c r="F4982" s="7">
        <v>28</v>
      </c>
      <c r="G4982" s="7">
        <v>480.5</v>
      </c>
      <c r="H4982" s="7">
        <f t="shared" si="693"/>
        <v>4</v>
      </c>
      <c r="I4982" s="16">
        <f t="shared" si="694"/>
        <v>45134</v>
      </c>
      <c r="J4982" s="17">
        <v>1.2267999999999999</v>
      </c>
      <c r="K4982" s="18">
        <f>G4982*结论【关键目标】!C$27*0.7735*0.001</f>
        <v>44.600009999999997</v>
      </c>
      <c r="L4982" s="5">
        <v>48245.793149999998</v>
      </c>
      <c r="M4982" s="5">
        <f>ABS(IF(L4982&lt;=0,L4982/耗电量关键数据!$B$6/1000,L4982/耗电量关键数据!$B$5/1000))</f>
        <v>13.784512328571427</v>
      </c>
      <c r="N4982" s="5">
        <f>电气设备逐时使用率计算!H4958</f>
        <v>11.688450000000001</v>
      </c>
      <c r="O4982" s="5">
        <f>灯光逐时使用率计算!H4958</f>
        <v>9.9741440000000008</v>
      </c>
      <c r="P4982" s="19">
        <f t="shared" si="695"/>
        <v>35.447106328571429</v>
      </c>
      <c r="Q4982" s="19">
        <f t="shared" si="699"/>
        <v>35.447106328571429</v>
      </c>
      <c r="R4982" s="20">
        <f t="shared" si="696"/>
        <v>9.1529036714285681</v>
      </c>
      <c r="S4982" s="20">
        <f t="shared" si="700"/>
        <v>0</v>
      </c>
      <c r="T4982" s="20">
        <f>IF((T4981+R4982)&lt;0,0,IF((T4981+R4982)&gt;结论【关键目标】!C$28,结论【关键目标】!C$28,T4981+R4982))</f>
        <v>22</v>
      </c>
      <c r="U4982" s="19">
        <f>IF((T4981+R4982)&lt;结论【关键目标】!$C$28,0,(发电量计算【计算逻辑页】!R4982+发电量计算【计算逻辑页】!T4981-结论【关键目标】!$C$28))</f>
        <v>9.1529036714285681</v>
      </c>
      <c r="V4982" s="5">
        <f t="shared" si="697"/>
        <v>3.2035162849999987</v>
      </c>
      <c r="W4982" s="5">
        <f t="shared" si="698"/>
        <v>43.486510043891428</v>
      </c>
      <c r="X4982" s="5">
        <f t="shared" si="701"/>
        <v>0</v>
      </c>
    </row>
    <row r="4983" spans="1:24" x14ac:dyDescent="0.15">
      <c r="A4983" s="7">
        <v>4982</v>
      </c>
      <c r="B4983" s="7">
        <v>7</v>
      </c>
      <c r="C4983" s="7">
        <v>27</v>
      </c>
      <c r="D4983" s="7">
        <v>14</v>
      </c>
      <c r="E4983" s="7">
        <v>208</v>
      </c>
      <c r="F4983" s="7">
        <v>29</v>
      </c>
      <c r="G4983" s="7">
        <v>437.2</v>
      </c>
      <c r="H4983" s="7">
        <f t="shared" si="693"/>
        <v>4</v>
      </c>
      <c r="I4983" s="16">
        <f t="shared" si="694"/>
        <v>45134</v>
      </c>
      <c r="J4983" s="17">
        <v>1.2267999999999999</v>
      </c>
      <c r="K4983" s="18">
        <f>G4983*结论【关键目标】!C$27*0.7735*0.001</f>
        <v>40.580903999999997</v>
      </c>
      <c r="L4983" s="5">
        <v>56342.645790000002</v>
      </c>
      <c r="M4983" s="5">
        <f>ABS(IF(L4983&lt;=0,L4983/耗电量关键数据!$B$6/1000,L4983/耗电量关键数据!$B$5/1000))</f>
        <v>16.097898797142857</v>
      </c>
      <c r="N4983" s="5">
        <f>电气设备逐时使用率计算!H4959</f>
        <v>22.208055000000002</v>
      </c>
      <c r="O4983" s="5">
        <f>灯光逐时使用率计算!H4959</f>
        <v>11.844296</v>
      </c>
      <c r="P4983" s="19">
        <f t="shared" si="695"/>
        <v>50.150249797142862</v>
      </c>
      <c r="Q4983" s="19">
        <f t="shared" si="699"/>
        <v>50.150249797142862</v>
      </c>
      <c r="R4983" s="20">
        <f t="shared" si="696"/>
        <v>-9.5693457971428657</v>
      </c>
      <c r="S4983" s="20">
        <f t="shared" si="700"/>
        <v>9.5693457971428657</v>
      </c>
      <c r="T4983" s="20">
        <f>IF((T4982+R4983)&lt;0,0,IF((T4982+R4983)&gt;结论【关键目标】!C$28,结论【关键目标】!C$28,T4982+R4983))</f>
        <v>12.430654202857134</v>
      </c>
      <c r="U4983" s="19">
        <f>IF((T4982+R4983)&lt;结论【关键目标】!$C$28,0,(发电量计算【计算逻辑页】!R4983+发电量计算【计算逻辑页】!T4982-结论【关键目标】!$C$28))</f>
        <v>0</v>
      </c>
      <c r="V4983" s="5">
        <f t="shared" si="697"/>
        <v>0</v>
      </c>
      <c r="W4983" s="5">
        <f t="shared" si="698"/>
        <v>49.784653027199994</v>
      </c>
      <c r="X4983" s="5">
        <f t="shared" si="701"/>
        <v>8.3904023949348634</v>
      </c>
    </row>
    <row r="4984" spans="1:24" x14ac:dyDescent="0.15">
      <c r="A4984" s="7">
        <v>4983</v>
      </c>
      <c r="B4984" s="7">
        <v>7</v>
      </c>
      <c r="C4984" s="7">
        <v>27</v>
      </c>
      <c r="D4984" s="7">
        <v>15</v>
      </c>
      <c r="E4984" s="7">
        <v>208</v>
      </c>
      <c r="F4984" s="7">
        <v>31.8</v>
      </c>
      <c r="G4984" s="7">
        <v>443.8</v>
      </c>
      <c r="H4984" s="7">
        <f t="shared" si="693"/>
        <v>4</v>
      </c>
      <c r="I4984" s="16">
        <f t="shared" si="694"/>
        <v>45134</v>
      </c>
      <c r="J4984" s="17">
        <v>1.2267999999999999</v>
      </c>
      <c r="K4984" s="18">
        <f>G4984*结论【关键目标】!C$27*0.7735*0.001</f>
        <v>41.193515999999995</v>
      </c>
      <c r="L4984" s="5">
        <v>53694.888180000002</v>
      </c>
      <c r="M4984" s="5">
        <f>ABS(IF(L4984&lt;=0,L4984/耗电量关键数据!$B$6/1000,L4984/耗电量关键数据!$B$5/1000))</f>
        <v>15.341396622857143</v>
      </c>
      <c r="N4984" s="5">
        <f>电气设备逐时使用率计算!H4960</f>
        <v>22.208055000000002</v>
      </c>
      <c r="O4984" s="5">
        <f>灯光逐时使用率计算!H4960</f>
        <v>11.844296</v>
      </c>
      <c r="P4984" s="19">
        <f t="shared" si="695"/>
        <v>49.393747622857148</v>
      </c>
      <c r="Q4984" s="19">
        <f t="shared" si="699"/>
        <v>49.393747622857148</v>
      </c>
      <c r="R4984" s="20">
        <f t="shared" si="696"/>
        <v>-8.200231622857153</v>
      </c>
      <c r="S4984" s="20">
        <f t="shared" si="700"/>
        <v>8.200231622857153</v>
      </c>
      <c r="T4984" s="20">
        <f>IF((T4983+R4984)&lt;0,0,IF((T4983+R4984)&gt;结论【关键目标】!C$28,结论【关键目标】!C$28,T4983+R4984))</f>
        <v>4.2304225799999813</v>
      </c>
      <c r="U4984" s="19">
        <f>IF((T4983+R4984)&lt;结论【关键目标】!$C$28,0,(发电量计算【计算逻辑页】!R4984+发电量计算【计算逻辑页】!T4983-结论【关键目标】!$C$28))</f>
        <v>0</v>
      </c>
      <c r="V4984" s="5">
        <f t="shared" si="697"/>
        <v>0</v>
      </c>
      <c r="W4984" s="5">
        <f t="shared" si="698"/>
        <v>50.536205428799988</v>
      </c>
      <c r="X4984" s="5">
        <f t="shared" si="701"/>
        <v>3.7092345181439832</v>
      </c>
    </row>
    <row r="4985" spans="1:24" x14ac:dyDescent="0.15">
      <c r="A4985" s="7">
        <v>4984</v>
      </c>
      <c r="B4985" s="7">
        <v>7</v>
      </c>
      <c r="C4985" s="7">
        <v>27</v>
      </c>
      <c r="D4985" s="7">
        <v>16</v>
      </c>
      <c r="E4985" s="7">
        <v>208</v>
      </c>
      <c r="F4985" s="7">
        <v>31</v>
      </c>
      <c r="G4985" s="7">
        <v>326.3</v>
      </c>
      <c r="H4985" s="7">
        <f t="shared" si="693"/>
        <v>4</v>
      </c>
      <c r="I4985" s="16">
        <f t="shared" si="694"/>
        <v>45134</v>
      </c>
      <c r="J4985" s="24">
        <v>1.3551</v>
      </c>
      <c r="K4985" s="18">
        <f>G4985*结论【关键目标】!C$27*0.7735*0.001</f>
        <v>30.287165999999999</v>
      </c>
      <c r="L4985" s="5">
        <v>51639.419479999997</v>
      </c>
      <c r="M4985" s="5">
        <f>ABS(IF(L4985&lt;=0,L4985/耗电量关键数据!$B$6/1000,L4985/耗电量关键数据!$B$5/1000))</f>
        <v>14.75411985142857</v>
      </c>
      <c r="N4985" s="5">
        <f>电气设备逐时使用率计算!H4961</f>
        <v>22.208055000000002</v>
      </c>
      <c r="O4985" s="5">
        <f>灯光逐时使用率计算!H4961</f>
        <v>11.844296</v>
      </c>
      <c r="P4985" s="19">
        <f t="shared" si="695"/>
        <v>48.806470851428571</v>
      </c>
      <c r="Q4985" s="19">
        <f t="shared" si="699"/>
        <v>48.806470851428571</v>
      </c>
      <c r="R4985" s="20">
        <f t="shared" si="696"/>
        <v>-18.519304851428572</v>
      </c>
      <c r="S4985" s="20">
        <f t="shared" si="700"/>
        <v>18.519304851428572</v>
      </c>
      <c r="T4985" s="20">
        <f>IF((T4984+R4985)&lt;0,0,IF((T4984+R4985)&gt;结论【关键目标】!C$28,结论【关键目标】!C$28,T4984+R4985))</f>
        <v>0</v>
      </c>
      <c r="U4985" s="19">
        <f>IF((T4984+R4985)&lt;结论【关键目标】!$C$28,0,(发电量计算【计算逻辑页】!R4985+发电量计算【计算逻辑页】!T4984-结论【关键目标】!$C$28))</f>
        <v>0</v>
      </c>
      <c r="V4985" s="5">
        <f t="shared" si="697"/>
        <v>0</v>
      </c>
      <c r="W4985" s="5">
        <f t="shared" si="698"/>
        <v>41.042138646599994</v>
      </c>
      <c r="X4985" s="5">
        <f t="shared" si="701"/>
        <v>0</v>
      </c>
    </row>
    <row r="4986" spans="1:24" x14ac:dyDescent="0.15">
      <c r="A4986" s="7">
        <v>4985</v>
      </c>
      <c r="B4986" s="7">
        <v>7</v>
      </c>
      <c r="C4986" s="7">
        <v>27</v>
      </c>
      <c r="D4986" s="7">
        <v>17</v>
      </c>
      <c r="E4986" s="7">
        <v>208</v>
      </c>
      <c r="F4986" s="7">
        <v>30</v>
      </c>
      <c r="G4986" s="7">
        <v>156.80000000000001</v>
      </c>
      <c r="H4986" s="7">
        <f t="shared" si="693"/>
        <v>4</v>
      </c>
      <c r="I4986" s="16">
        <f t="shared" si="694"/>
        <v>45134</v>
      </c>
      <c r="J4986" s="17">
        <v>0.70809999999999995</v>
      </c>
      <c r="K4986" s="18">
        <f>G4986*结论【关键目标】!C$27*0.7735*0.001</f>
        <v>14.554176</v>
      </c>
      <c r="L4986" s="5">
        <v>45886.960019999999</v>
      </c>
      <c r="M4986" s="5">
        <f>ABS(IF(L4986&lt;=0,L4986/耗电量关键数据!$B$6/1000,L4986/耗电量关键数据!$B$5/1000))</f>
        <v>13.110560005714285</v>
      </c>
      <c r="N4986" s="5">
        <f>电气设备逐时使用率计算!H4962</f>
        <v>22.208055000000002</v>
      </c>
      <c r="O4986" s="5">
        <f>灯光逐时使用率计算!H4962</f>
        <v>11.844296</v>
      </c>
      <c r="P4986" s="19">
        <f t="shared" si="695"/>
        <v>47.162911005714285</v>
      </c>
      <c r="Q4986" s="19">
        <f t="shared" si="699"/>
        <v>0</v>
      </c>
      <c r="R4986" s="20">
        <f t="shared" si="696"/>
        <v>14.554176</v>
      </c>
      <c r="S4986" s="20">
        <f t="shared" si="700"/>
        <v>0</v>
      </c>
      <c r="T4986" s="20">
        <f>IF((T4985+R4986)&lt;0,0,IF((T4985+R4986)&gt;结论【关键目标】!C$28,结论【关键目标】!C$28,T4985+R4986))</f>
        <v>14.554176</v>
      </c>
      <c r="U4986" s="19">
        <f>IF((T4985+R4986)&lt;结论【关键目标】!$C$28,0,(发电量计算【计算逻辑页】!R4986+发电量计算【计算逻辑页】!T4985-结论【关键目标】!$C$28))</f>
        <v>0</v>
      </c>
      <c r="V4986" s="5">
        <f t="shared" si="697"/>
        <v>0</v>
      </c>
      <c r="W4986" s="5">
        <f t="shared" si="698"/>
        <v>10.3058120256</v>
      </c>
      <c r="X4986" s="5">
        <f t="shared" si="701"/>
        <v>0</v>
      </c>
    </row>
    <row r="4987" spans="1:24" x14ac:dyDescent="0.15">
      <c r="A4987" s="7">
        <v>4986</v>
      </c>
      <c r="B4987" s="7">
        <v>7</v>
      </c>
      <c r="C4987" s="7">
        <v>27</v>
      </c>
      <c r="D4987" s="7">
        <v>18</v>
      </c>
      <c r="E4987" s="7">
        <v>208</v>
      </c>
      <c r="F4987" s="7">
        <v>31.6</v>
      </c>
      <c r="G4987" s="7">
        <v>67.599999999999994</v>
      </c>
      <c r="H4987" s="7">
        <f t="shared" si="693"/>
        <v>4</v>
      </c>
      <c r="I4987" s="16">
        <f t="shared" si="694"/>
        <v>45134</v>
      </c>
      <c r="J4987" s="17">
        <v>0.70809999999999995</v>
      </c>
      <c r="K4987" s="18">
        <f>G4987*结论【关键目标】!C$27*0.7735*0.001</f>
        <v>6.2746319999999987</v>
      </c>
      <c r="L4987" s="5">
        <v>27087.61851</v>
      </c>
      <c r="M4987" s="5">
        <f>ABS(IF(L4987&lt;=0,L4987/耗电量关键数据!$B$6/1000,L4987/耗电量关键数据!$B$5/1000))</f>
        <v>7.7393195742857142</v>
      </c>
      <c r="N4987" s="5">
        <f>电气设备逐时使用率计算!H4963</f>
        <v>7.0130699999999999</v>
      </c>
      <c r="O4987" s="5">
        <f>灯光逐时使用率计算!H4963</f>
        <v>3.7403040000000001</v>
      </c>
      <c r="P4987" s="19">
        <f t="shared" si="695"/>
        <v>18.492693574285717</v>
      </c>
      <c r="Q4987" s="19">
        <f t="shared" si="699"/>
        <v>0</v>
      </c>
      <c r="R4987" s="20">
        <f t="shared" si="696"/>
        <v>6.2746319999999987</v>
      </c>
      <c r="S4987" s="20">
        <f t="shared" si="700"/>
        <v>0</v>
      </c>
      <c r="T4987" s="20">
        <f>IF((T4986+R4987)&lt;0,0,IF((T4986+R4987)&gt;结论【关键目标】!C$28,结论【关键目标】!C$28,T4986+R4987))</f>
        <v>20.828807999999999</v>
      </c>
      <c r="U4987" s="19">
        <f>IF((T4986+R4987)&lt;结论【关键目标】!$C$28,0,(发电量计算【计算逻辑页】!R4987+发电量计算【计算逻辑页】!T4986-结论【关键目标】!$C$28))</f>
        <v>0</v>
      </c>
      <c r="V4987" s="5">
        <f t="shared" si="697"/>
        <v>0</v>
      </c>
      <c r="W4987" s="5">
        <f t="shared" si="698"/>
        <v>4.4430669191999987</v>
      </c>
      <c r="X4987" s="5">
        <f t="shared" si="701"/>
        <v>0</v>
      </c>
    </row>
    <row r="4988" spans="1:24" x14ac:dyDescent="0.15">
      <c r="A4988" s="7">
        <v>4987</v>
      </c>
      <c r="B4988" s="7">
        <v>7</v>
      </c>
      <c r="C4988" s="7">
        <v>27</v>
      </c>
      <c r="D4988" s="7">
        <v>19</v>
      </c>
      <c r="E4988" s="7">
        <v>208</v>
      </c>
      <c r="F4988" s="7">
        <v>29</v>
      </c>
      <c r="G4988" s="7">
        <v>0</v>
      </c>
      <c r="H4988" s="7">
        <f t="shared" si="693"/>
        <v>4</v>
      </c>
      <c r="I4988" s="16">
        <f t="shared" si="694"/>
        <v>45134</v>
      </c>
      <c r="J4988" s="17">
        <v>1.2267999999999999</v>
      </c>
      <c r="K4988" s="18">
        <f>G4988*结论【关键目标】!C$27*0.7735*0.001</f>
        <v>0</v>
      </c>
      <c r="L4988" s="5">
        <v>0</v>
      </c>
      <c r="M4988" s="5">
        <f>ABS(IF(L4988&lt;=0,L4988/耗电量关键数据!$B$6/1000,L4988/耗电量关键数据!$B$5/1000))</f>
        <v>0</v>
      </c>
      <c r="N4988" s="5">
        <f>电气设备逐时使用率计算!H4964</f>
        <v>7.0130699999999999</v>
      </c>
      <c r="O4988" s="5">
        <f>灯光逐时使用率计算!H4964</f>
        <v>3.7403040000000001</v>
      </c>
      <c r="P4988" s="19">
        <f t="shared" si="695"/>
        <v>10.753374000000001</v>
      </c>
      <c r="Q4988" s="19">
        <f t="shared" si="699"/>
        <v>10.753374000000001</v>
      </c>
      <c r="R4988" s="20">
        <f t="shared" si="696"/>
        <v>-10.753374000000001</v>
      </c>
      <c r="S4988" s="20">
        <f t="shared" si="700"/>
        <v>10.753374000000001</v>
      </c>
      <c r="T4988" s="20">
        <f>IF((T4987+R4988)&lt;0,0,IF((T4987+R4988)&gt;结论【关键目标】!C$28,结论【关键目标】!C$28,T4987+R4988))</f>
        <v>10.075433999999998</v>
      </c>
      <c r="U4988" s="19">
        <f>IF((T4987+R4988)&lt;结论【关键目标】!$C$28,0,(发电量计算【计算逻辑页】!R4988+发电量计算【计算逻辑页】!T4987-结论【关键目标】!$C$28))</f>
        <v>0</v>
      </c>
      <c r="V4988" s="5">
        <f t="shared" si="697"/>
        <v>0</v>
      </c>
      <c r="W4988" s="5">
        <f t="shared" si="698"/>
        <v>0</v>
      </c>
      <c r="X4988" s="5">
        <f t="shared" si="701"/>
        <v>8.8341405311999974</v>
      </c>
    </row>
    <row r="4989" spans="1:24" x14ac:dyDescent="0.15">
      <c r="A4989" s="7">
        <v>4988</v>
      </c>
      <c r="B4989" s="7">
        <v>7</v>
      </c>
      <c r="C4989" s="7">
        <v>27</v>
      </c>
      <c r="D4989" s="7">
        <v>20</v>
      </c>
      <c r="E4989" s="7">
        <v>208</v>
      </c>
      <c r="F4989" s="7">
        <v>29</v>
      </c>
      <c r="G4989" s="7">
        <v>0</v>
      </c>
      <c r="H4989" s="7">
        <f t="shared" si="693"/>
        <v>4</v>
      </c>
      <c r="I4989" s="16">
        <f t="shared" si="694"/>
        <v>45134</v>
      </c>
      <c r="J4989" s="17">
        <v>1.2267999999999999</v>
      </c>
      <c r="K4989" s="18">
        <f>G4989*结论【关键目标】!C$27*0.7735*0.001</f>
        <v>0</v>
      </c>
      <c r="L4989" s="5">
        <v>0</v>
      </c>
      <c r="M4989" s="5">
        <f>ABS(IF(L4989&lt;=0,L4989/耗电量关键数据!$B$6/1000,L4989/耗电量关键数据!$B$5/1000))</f>
        <v>0</v>
      </c>
      <c r="N4989" s="5">
        <f>电气设备逐时使用率计算!H4965</f>
        <v>1.1688450000000001</v>
      </c>
      <c r="O4989" s="5">
        <f>灯光逐时使用率计算!H4965</f>
        <v>0.37403039999999999</v>
      </c>
      <c r="P4989" s="19">
        <f t="shared" si="695"/>
        <v>1.5428754000000002</v>
      </c>
      <c r="Q4989" s="19">
        <f t="shared" si="699"/>
        <v>1.5428754000000002</v>
      </c>
      <c r="R4989" s="20">
        <f t="shared" si="696"/>
        <v>-1.5428754000000002</v>
      </c>
      <c r="S4989" s="20">
        <f t="shared" si="700"/>
        <v>1.5428754000000002</v>
      </c>
      <c r="T4989" s="20">
        <f>IF((T4988+R4989)&lt;0,0,IF((T4988+R4989)&gt;结论【关键目标】!C$28,结论【关键目标】!C$28,T4988+R4989))</f>
        <v>8.532558599999998</v>
      </c>
      <c r="U4989" s="19">
        <f>IF((T4988+R4989)&lt;结论【关键目标】!$C$28,0,(发电量计算【计算逻辑页】!R4989+发电量计算【计算逻辑页】!T4988-结论【关键目标】!$C$28))</f>
        <v>0</v>
      </c>
      <c r="V4989" s="5">
        <f t="shared" si="697"/>
        <v>0</v>
      </c>
      <c r="W4989" s="5">
        <f t="shared" si="698"/>
        <v>0</v>
      </c>
      <c r="X4989" s="5">
        <f t="shared" si="701"/>
        <v>1.3527931507200002</v>
      </c>
    </row>
    <row r="4990" spans="1:24" x14ac:dyDescent="0.15">
      <c r="A4990" s="7">
        <v>4989</v>
      </c>
      <c r="B4990" s="7">
        <v>7</v>
      </c>
      <c r="C4990" s="7">
        <v>27</v>
      </c>
      <c r="D4990" s="7">
        <v>21</v>
      </c>
      <c r="E4990" s="7">
        <v>208</v>
      </c>
      <c r="F4990" s="7">
        <v>29.1</v>
      </c>
      <c r="G4990" s="7">
        <v>0</v>
      </c>
      <c r="H4990" s="7">
        <f t="shared" si="693"/>
        <v>4</v>
      </c>
      <c r="I4990" s="16">
        <f t="shared" si="694"/>
        <v>45134</v>
      </c>
      <c r="J4990" s="17">
        <v>1.2267999999999999</v>
      </c>
      <c r="K4990" s="18">
        <f>G4990*结论【关键目标】!C$27*0.7735*0.001</f>
        <v>0</v>
      </c>
      <c r="L4990" s="5">
        <v>0</v>
      </c>
      <c r="M4990" s="5">
        <f>ABS(IF(L4990&lt;=0,L4990/耗电量关键数据!$B$6/1000,L4990/耗电量关键数据!$B$5/1000))</f>
        <v>0</v>
      </c>
      <c r="N4990" s="5">
        <f>电气设备逐时使用率计算!H4966</f>
        <v>1.1688450000000001</v>
      </c>
      <c r="O4990" s="5">
        <f>灯光逐时使用率计算!H4966</f>
        <v>0.37403039999999999</v>
      </c>
      <c r="P4990" s="19">
        <f t="shared" si="695"/>
        <v>1.5428754000000002</v>
      </c>
      <c r="Q4990" s="19">
        <f t="shared" si="699"/>
        <v>1.5428754000000002</v>
      </c>
      <c r="R4990" s="20">
        <f t="shared" si="696"/>
        <v>-1.5428754000000002</v>
      </c>
      <c r="S4990" s="20">
        <f t="shared" si="700"/>
        <v>1.5428754000000002</v>
      </c>
      <c r="T4990" s="20">
        <f>IF((T4989+R4990)&lt;0,0,IF((T4989+R4990)&gt;结论【关键目标】!C$28,结论【关键目标】!C$28,T4989+R4990))</f>
        <v>6.9896831999999982</v>
      </c>
      <c r="U4990" s="19">
        <f>IF((T4989+R4990)&lt;结论【关键目标】!$C$28,0,(发电量计算【计算逻辑页】!R4990+发电量计算【计算逻辑页】!T4989-结论【关键目标】!$C$28))</f>
        <v>0</v>
      </c>
      <c r="V4990" s="5">
        <f t="shared" si="697"/>
        <v>0</v>
      </c>
      <c r="W4990" s="5">
        <f t="shared" si="698"/>
        <v>0</v>
      </c>
      <c r="X4990" s="5">
        <f t="shared" si="701"/>
        <v>1.3527931507200002</v>
      </c>
    </row>
    <row r="4991" spans="1:24" x14ac:dyDescent="0.15">
      <c r="A4991" s="7">
        <v>4990</v>
      </c>
      <c r="B4991" s="7">
        <v>7</v>
      </c>
      <c r="C4991" s="7">
        <v>27</v>
      </c>
      <c r="D4991" s="7">
        <v>22</v>
      </c>
      <c r="E4991" s="7">
        <v>208</v>
      </c>
      <c r="F4991" s="7">
        <v>28</v>
      </c>
      <c r="G4991" s="7">
        <v>0</v>
      </c>
      <c r="H4991" s="7">
        <f t="shared" si="693"/>
        <v>4</v>
      </c>
      <c r="I4991" s="16">
        <f t="shared" si="694"/>
        <v>45134</v>
      </c>
      <c r="J4991" s="17">
        <v>0.70809999999999995</v>
      </c>
      <c r="K4991" s="18">
        <f>G4991*结论【关键目标】!C$27*0.7735*0.001</f>
        <v>0</v>
      </c>
      <c r="L4991" s="5">
        <v>0</v>
      </c>
      <c r="M4991" s="5">
        <f>ABS(IF(L4991&lt;=0,L4991/耗电量关键数据!$B$6/1000,L4991/耗电量关键数据!$B$5/1000))</f>
        <v>0</v>
      </c>
      <c r="N4991" s="5">
        <f>电气设备逐时使用率计算!H4967</f>
        <v>1.1688450000000001</v>
      </c>
      <c r="O4991" s="5">
        <f>灯光逐时使用率计算!H4967</f>
        <v>0.37403039999999999</v>
      </c>
      <c r="P4991" s="19">
        <f t="shared" si="695"/>
        <v>1.5428754000000002</v>
      </c>
      <c r="Q4991" s="19">
        <f t="shared" si="699"/>
        <v>0</v>
      </c>
      <c r="R4991" s="20">
        <f t="shared" si="696"/>
        <v>0</v>
      </c>
      <c r="S4991" s="20">
        <f t="shared" si="700"/>
        <v>0</v>
      </c>
      <c r="T4991" s="20">
        <f>IF((T4990+R4991)&lt;0,0,IF((T4990+R4991)&gt;结论【关键目标】!C$28,结论【关键目标】!C$28,T4990+R4991))</f>
        <v>6.9896831999999982</v>
      </c>
      <c r="U4991" s="19">
        <f>IF((T4990+R4991)&lt;结论【关键目标】!$C$28,0,(发电量计算【计算逻辑页】!R4991+发电量计算【计算逻辑页】!T4990-结论【关键目标】!$C$28))</f>
        <v>0</v>
      </c>
      <c r="V4991" s="5">
        <f t="shared" si="697"/>
        <v>0</v>
      </c>
      <c r="W4991" s="5">
        <f t="shared" si="698"/>
        <v>0</v>
      </c>
      <c r="X4991" s="5">
        <f t="shared" si="701"/>
        <v>0</v>
      </c>
    </row>
    <row r="4992" spans="1:24" x14ac:dyDescent="0.15">
      <c r="A4992" s="7">
        <v>4991</v>
      </c>
      <c r="B4992" s="7">
        <v>7</v>
      </c>
      <c r="C4992" s="7">
        <v>27</v>
      </c>
      <c r="D4992" s="7">
        <v>23</v>
      </c>
      <c r="E4992" s="7">
        <v>208</v>
      </c>
      <c r="F4992" s="7">
        <v>27</v>
      </c>
      <c r="G4992" s="7">
        <v>0</v>
      </c>
      <c r="H4992" s="7">
        <f t="shared" si="693"/>
        <v>4</v>
      </c>
      <c r="I4992" s="16">
        <f t="shared" si="694"/>
        <v>45134</v>
      </c>
      <c r="J4992" s="17">
        <v>0.70809999999999995</v>
      </c>
      <c r="K4992" s="18">
        <f>G4992*结论【关键目标】!C$27*0.7735*0.001</f>
        <v>0</v>
      </c>
      <c r="L4992" s="5">
        <v>0</v>
      </c>
      <c r="M4992" s="5">
        <f>ABS(IF(L4992&lt;=0,L4992/耗电量关键数据!$B$6/1000,L4992/耗电量关键数据!$B$5/1000))</f>
        <v>0</v>
      </c>
      <c r="N4992" s="5">
        <f>电气设备逐时使用率计算!H4968</f>
        <v>1.1688450000000001</v>
      </c>
      <c r="O4992" s="5">
        <f>灯光逐时使用率计算!H4968</f>
        <v>0.37403039999999999</v>
      </c>
      <c r="P4992" s="19">
        <f t="shared" si="695"/>
        <v>1.5428754000000002</v>
      </c>
      <c r="Q4992" s="19">
        <f t="shared" si="699"/>
        <v>0</v>
      </c>
      <c r="R4992" s="20">
        <f t="shared" si="696"/>
        <v>0</v>
      </c>
      <c r="S4992" s="20">
        <f t="shared" si="700"/>
        <v>0</v>
      </c>
      <c r="T4992" s="20">
        <f>IF((T4991+R4992)&lt;0,0,IF((T4991+R4992)&gt;结论【关键目标】!C$28,结论【关键目标】!C$28,T4991+R4992))</f>
        <v>6.9896831999999982</v>
      </c>
      <c r="U4992" s="19">
        <f>IF((T4991+R4992)&lt;结论【关键目标】!$C$28,0,(发电量计算【计算逻辑页】!R4992+发电量计算【计算逻辑页】!T4991-结论【关键目标】!$C$28))</f>
        <v>0</v>
      </c>
      <c r="V4992" s="5">
        <f t="shared" si="697"/>
        <v>0</v>
      </c>
      <c r="W4992" s="5">
        <f t="shared" si="698"/>
        <v>0</v>
      </c>
      <c r="X4992" s="5">
        <f t="shared" si="701"/>
        <v>0</v>
      </c>
    </row>
    <row r="4993" spans="1:24" x14ac:dyDescent="0.15">
      <c r="A4993" s="7">
        <v>4992</v>
      </c>
      <c r="B4993" s="7">
        <v>7</v>
      </c>
      <c r="C4993" s="7">
        <v>27</v>
      </c>
      <c r="D4993" s="7">
        <v>24</v>
      </c>
      <c r="E4993" s="7">
        <v>208</v>
      </c>
      <c r="F4993" s="7">
        <v>27.7</v>
      </c>
      <c r="G4993" s="7">
        <v>0</v>
      </c>
      <c r="H4993" s="7">
        <f t="shared" si="693"/>
        <v>4</v>
      </c>
      <c r="I4993" s="16">
        <f t="shared" si="694"/>
        <v>45134</v>
      </c>
      <c r="J4993" s="17">
        <v>0.2407</v>
      </c>
      <c r="K4993" s="18">
        <f>G4993*结论【关键目标】!C$27*0.7735*0.001</f>
        <v>0</v>
      </c>
      <c r="L4993" s="5">
        <v>0</v>
      </c>
      <c r="M4993" s="5">
        <f>ABS(IF(L4993&lt;=0,L4993/耗电量关键数据!$B$6/1000,L4993/耗电量关键数据!$B$5/1000))</f>
        <v>0</v>
      </c>
      <c r="N4993" s="5">
        <f>电气设备逐时使用率计算!H4969</f>
        <v>1.1688450000000001</v>
      </c>
      <c r="O4993" s="5">
        <f>灯光逐时使用率计算!H4969</f>
        <v>0.37403039999999999</v>
      </c>
      <c r="P4993" s="19">
        <f t="shared" si="695"/>
        <v>1.5428754000000002</v>
      </c>
      <c r="Q4993" s="19">
        <f t="shared" si="699"/>
        <v>0</v>
      </c>
      <c r="R4993" s="20">
        <f t="shared" si="696"/>
        <v>0</v>
      </c>
      <c r="S4993" s="20">
        <f t="shared" si="700"/>
        <v>0</v>
      </c>
      <c r="T4993" s="20">
        <f>IF((T4992+R4993)&lt;0,0,IF((T4992+R4993)&gt;结论【关键目标】!C$28,结论【关键目标】!C$28,T4992+R4993))</f>
        <v>6.9896831999999982</v>
      </c>
      <c r="U4993" s="19">
        <f>IF((T4992+R4993)&lt;结论【关键目标】!$C$28,0,(发电量计算【计算逻辑页】!R4993+发电量计算【计算逻辑页】!T4992-结论【关键目标】!$C$28))</f>
        <v>0</v>
      </c>
      <c r="V4993" s="5">
        <f t="shared" si="697"/>
        <v>0</v>
      </c>
      <c r="W4993" s="5">
        <f t="shared" si="698"/>
        <v>0</v>
      </c>
      <c r="X4993" s="5">
        <f t="shared" si="701"/>
        <v>0</v>
      </c>
    </row>
    <row r="4994" spans="1:24" x14ac:dyDescent="0.15">
      <c r="A4994" s="7">
        <v>4993</v>
      </c>
      <c r="B4994" s="7">
        <v>7</v>
      </c>
      <c r="C4994" s="7">
        <v>28</v>
      </c>
      <c r="D4994" s="7">
        <v>1</v>
      </c>
      <c r="E4994" s="7">
        <v>209</v>
      </c>
      <c r="F4994" s="7">
        <v>27</v>
      </c>
      <c r="G4994" s="7">
        <v>0</v>
      </c>
      <c r="H4994" s="7">
        <f t="shared" ref="H4994:H5057" si="702">WEEKDAY(I:I,2)</f>
        <v>5</v>
      </c>
      <c r="I4994" s="16">
        <f t="shared" ref="I4994:I5057" si="703">DATE(2023,B4994,C4994)</f>
        <v>45135</v>
      </c>
      <c r="J4994" s="17">
        <v>0.2407</v>
      </c>
      <c r="K4994" s="18">
        <f>G4994*结论【关键目标】!C$27*0.7735*0.001</f>
        <v>0</v>
      </c>
      <c r="L4994" s="5">
        <v>0</v>
      </c>
      <c r="M4994" s="5">
        <f>ABS(IF(L4994&lt;=0,L4994/耗电量关键数据!$B$6/1000,L4994/耗电量关键数据!$B$5/1000))</f>
        <v>0</v>
      </c>
      <c r="N4994" s="5">
        <f>电气设备逐时使用率计算!H4970</f>
        <v>1.1688450000000001</v>
      </c>
      <c r="O4994" s="5">
        <f>灯光逐时使用率计算!H4970</f>
        <v>0.37403039999999999</v>
      </c>
      <c r="P4994" s="19">
        <f t="shared" ref="P4994:P5057" si="704">M4994+N4994+O4994</f>
        <v>1.5428754000000002</v>
      </c>
      <c r="Q4994" s="19">
        <f t="shared" si="699"/>
        <v>0</v>
      </c>
      <c r="R4994" s="20">
        <f t="shared" ref="R4994:R5057" si="705">K4994-Q4994</f>
        <v>0</v>
      </c>
      <c r="S4994" s="20">
        <f t="shared" si="700"/>
        <v>0</v>
      </c>
      <c r="T4994" s="20">
        <f>IF((T4993+R4994)&lt;0,0,IF((T4993+R4994)&gt;结论【关键目标】!C$28,结论【关键目标】!C$28,T4993+R4994))</f>
        <v>6.9896831999999982</v>
      </c>
      <c r="U4994" s="19">
        <f>IF((T4993+R4994)&lt;结论【关键目标】!$C$28,0,(发电量计算【计算逻辑页】!R4994+发电量计算【计算逻辑页】!T4993-结论【关键目标】!$C$28))</f>
        <v>0</v>
      </c>
      <c r="V4994" s="5">
        <f t="shared" ref="V4994:V5057" si="706">IF(J4994&gt;0.35,U4994*0.35,0)</f>
        <v>0</v>
      </c>
      <c r="W4994" s="5">
        <f t="shared" ref="W4994:W5057" si="707">IF(P4994&gt;K4994,K4994*J4994,P4994*J4994)</f>
        <v>0</v>
      </c>
      <c r="X4994" s="5">
        <f t="shared" si="701"/>
        <v>0</v>
      </c>
    </row>
    <row r="4995" spans="1:24" x14ac:dyDescent="0.15">
      <c r="A4995" s="7">
        <v>4994</v>
      </c>
      <c r="B4995" s="7">
        <v>7</v>
      </c>
      <c r="C4995" s="7">
        <v>28</v>
      </c>
      <c r="D4995" s="7">
        <v>2</v>
      </c>
      <c r="E4995" s="7">
        <v>209</v>
      </c>
      <c r="F4995" s="7">
        <v>27</v>
      </c>
      <c r="G4995" s="7">
        <v>0</v>
      </c>
      <c r="H4995" s="7">
        <f t="shared" si="702"/>
        <v>5</v>
      </c>
      <c r="I4995" s="16">
        <f t="shared" si="703"/>
        <v>45135</v>
      </c>
      <c r="J4995" s="17">
        <v>0.2407</v>
      </c>
      <c r="K4995" s="18">
        <f>G4995*结论【关键目标】!C$27*0.7735*0.001</f>
        <v>0</v>
      </c>
      <c r="L4995" s="5">
        <v>0</v>
      </c>
      <c r="M4995" s="5">
        <f>ABS(IF(L4995&lt;=0,L4995/耗电量关键数据!$B$6/1000,L4995/耗电量关键数据!$B$5/1000))</f>
        <v>0</v>
      </c>
      <c r="N4995" s="5">
        <f>电气设备逐时使用率计算!H4971</f>
        <v>1.1688450000000001</v>
      </c>
      <c r="O4995" s="5">
        <f>灯光逐时使用率计算!H4971</f>
        <v>0.37403039999999999</v>
      </c>
      <c r="P4995" s="19">
        <f t="shared" si="704"/>
        <v>1.5428754000000002</v>
      </c>
      <c r="Q4995" s="19">
        <f t="shared" ref="Q4995:Q5058" si="708">IF(J4995&gt;0.8,P4995,0)</f>
        <v>0</v>
      </c>
      <c r="R4995" s="20">
        <f t="shared" si="705"/>
        <v>0</v>
      </c>
      <c r="S4995" s="20">
        <f t="shared" ref="S4995:S5058" si="709">IF(R4995&lt;0,ABS(R4995),0)</f>
        <v>0</v>
      </c>
      <c r="T4995" s="20">
        <f>IF((T4994+R4995)&lt;0,0,IF((T4994+R4995)&gt;结论【关键目标】!C$28,结论【关键目标】!C$28,T4994+R4995))</f>
        <v>6.9896831999999982</v>
      </c>
      <c r="U4995" s="19">
        <f>IF((T4994+R4995)&lt;结论【关键目标】!$C$28,0,(发电量计算【计算逻辑页】!R4995+发电量计算【计算逻辑页】!T4994-结论【关键目标】!$C$28))</f>
        <v>0</v>
      </c>
      <c r="V4995" s="5">
        <f t="shared" si="706"/>
        <v>0</v>
      </c>
      <c r="W4995" s="5">
        <f t="shared" si="707"/>
        <v>0</v>
      </c>
      <c r="X4995" s="5">
        <f t="shared" si="701"/>
        <v>0</v>
      </c>
    </row>
    <row r="4996" spans="1:24" x14ac:dyDescent="0.15">
      <c r="A4996" s="7">
        <v>4995</v>
      </c>
      <c r="B4996" s="7">
        <v>7</v>
      </c>
      <c r="C4996" s="7">
        <v>28</v>
      </c>
      <c r="D4996" s="7">
        <v>3</v>
      </c>
      <c r="E4996" s="7">
        <v>209</v>
      </c>
      <c r="F4996" s="7">
        <v>26.9</v>
      </c>
      <c r="G4996" s="7">
        <v>0</v>
      </c>
      <c r="H4996" s="7">
        <f t="shared" si="702"/>
        <v>5</v>
      </c>
      <c r="I4996" s="16">
        <f t="shared" si="703"/>
        <v>45135</v>
      </c>
      <c r="J4996" s="17">
        <v>0.2407</v>
      </c>
      <c r="K4996" s="18">
        <f>G4996*结论【关键目标】!C$27*0.7735*0.001</f>
        <v>0</v>
      </c>
      <c r="L4996" s="5">
        <v>0</v>
      </c>
      <c r="M4996" s="5">
        <f>ABS(IF(L4996&lt;=0,L4996/耗电量关键数据!$B$6/1000,L4996/耗电量关键数据!$B$5/1000))</f>
        <v>0</v>
      </c>
      <c r="N4996" s="5">
        <f>电气设备逐时使用率计算!H4972</f>
        <v>1.1688450000000001</v>
      </c>
      <c r="O4996" s="5">
        <f>灯光逐时使用率计算!H4972</f>
        <v>0.37403039999999999</v>
      </c>
      <c r="P4996" s="19">
        <f t="shared" si="704"/>
        <v>1.5428754000000002</v>
      </c>
      <c r="Q4996" s="19">
        <f t="shared" si="708"/>
        <v>0</v>
      </c>
      <c r="R4996" s="20">
        <f t="shared" si="705"/>
        <v>0</v>
      </c>
      <c r="S4996" s="20">
        <f t="shared" si="709"/>
        <v>0</v>
      </c>
      <c r="T4996" s="20">
        <f>IF((T4995+R4996)&lt;0,0,IF((T4995+R4996)&gt;结论【关键目标】!C$28,结论【关键目标】!C$28,T4995+R4996))</f>
        <v>6.9896831999999982</v>
      </c>
      <c r="U4996" s="19">
        <f>IF((T4995+R4996)&lt;结论【关键目标】!$C$28,0,(发电量计算【计算逻辑页】!R4996+发电量计算【计算逻辑页】!T4995-结论【关键目标】!$C$28))</f>
        <v>0</v>
      </c>
      <c r="V4996" s="5">
        <f t="shared" si="706"/>
        <v>0</v>
      </c>
      <c r="W4996" s="5">
        <f t="shared" si="707"/>
        <v>0</v>
      </c>
      <c r="X4996" s="5">
        <f t="shared" ref="X4996:X5059" si="710">(J4996-0.35)*IF(T4996&gt;S4996,S4996,T4996)</f>
        <v>0</v>
      </c>
    </row>
    <row r="4997" spans="1:24" x14ac:dyDescent="0.15">
      <c r="A4997" s="7">
        <v>4996</v>
      </c>
      <c r="B4997" s="7">
        <v>7</v>
      </c>
      <c r="C4997" s="7">
        <v>28</v>
      </c>
      <c r="D4997" s="7">
        <v>4</v>
      </c>
      <c r="E4997" s="7">
        <v>209</v>
      </c>
      <c r="F4997" s="7">
        <v>25.5</v>
      </c>
      <c r="G4997" s="7">
        <v>0</v>
      </c>
      <c r="H4997" s="7">
        <f t="shared" si="702"/>
        <v>5</v>
      </c>
      <c r="I4997" s="16">
        <f t="shared" si="703"/>
        <v>45135</v>
      </c>
      <c r="J4997" s="17">
        <v>0.2407</v>
      </c>
      <c r="K4997" s="18">
        <f>G4997*结论【关键目标】!C$27*0.7735*0.001</f>
        <v>0</v>
      </c>
      <c r="L4997" s="5">
        <v>0</v>
      </c>
      <c r="M4997" s="5">
        <f>ABS(IF(L4997&lt;=0,L4997/耗电量关键数据!$B$6/1000,L4997/耗电量关键数据!$B$5/1000))</f>
        <v>0</v>
      </c>
      <c r="N4997" s="5">
        <f>电气设备逐时使用率计算!H4973</f>
        <v>1.1688450000000001</v>
      </c>
      <c r="O4997" s="5">
        <f>灯光逐时使用率计算!H4973</f>
        <v>0.37403039999999999</v>
      </c>
      <c r="P4997" s="19">
        <f t="shared" si="704"/>
        <v>1.5428754000000002</v>
      </c>
      <c r="Q4997" s="19">
        <f t="shared" si="708"/>
        <v>0</v>
      </c>
      <c r="R4997" s="20">
        <f t="shared" si="705"/>
        <v>0</v>
      </c>
      <c r="S4997" s="20">
        <f t="shared" si="709"/>
        <v>0</v>
      </c>
      <c r="T4997" s="20">
        <f>IF((T4996+R4997)&lt;0,0,IF((T4996+R4997)&gt;结论【关键目标】!C$28,结论【关键目标】!C$28,T4996+R4997))</f>
        <v>6.9896831999999982</v>
      </c>
      <c r="U4997" s="19">
        <f>IF((T4996+R4997)&lt;结论【关键目标】!$C$28,0,(发电量计算【计算逻辑页】!R4997+发电量计算【计算逻辑页】!T4996-结论【关键目标】!$C$28))</f>
        <v>0</v>
      </c>
      <c r="V4997" s="5">
        <f t="shared" si="706"/>
        <v>0</v>
      </c>
      <c r="W4997" s="5">
        <f t="shared" si="707"/>
        <v>0</v>
      </c>
      <c r="X4997" s="5">
        <f t="shared" si="710"/>
        <v>0</v>
      </c>
    </row>
    <row r="4998" spans="1:24" x14ac:dyDescent="0.15">
      <c r="A4998" s="7">
        <v>4997</v>
      </c>
      <c r="B4998" s="7">
        <v>7</v>
      </c>
      <c r="C4998" s="7">
        <v>28</v>
      </c>
      <c r="D4998" s="7">
        <v>5</v>
      </c>
      <c r="E4998" s="7">
        <v>209</v>
      </c>
      <c r="F4998" s="7">
        <v>24</v>
      </c>
      <c r="G4998" s="7">
        <v>0.9</v>
      </c>
      <c r="H4998" s="7">
        <f t="shared" si="702"/>
        <v>5</v>
      </c>
      <c r="I4998" s="16">
        <f t="shared" si="703"/>
        <v>45135</v>
      </c>
      <c r="J4998" s="17">
        <v>0.2407</v>
      </c>
      <c r="K4998" s="18">
        <f>G4998*结论【关键目标】!C$27*0.7735*0.001</f>
        <v>8.3538000000000001E-2</v>
      </c>
      <c r="L4998" s="5">
        <v>0</v>
      </c>
      <c r="M4998" s="5">
        <f>ABS(IF(L4998&lt;=0,L4998/耗电量关键数据!$B$6/1000,L4998/耗电量关键数据!$B$5/1000))</f>
        <v>0</v>
      </c>
      <c r="N4998" s="5">
        <f>电气设备逐时使用率计算!H4974</f>
        <v>1.1688450000000001</v>
      </c>
      <c r="O4998" s="5">
        <f>灯光逐时使用率计算!H4974</f>
        <v>0.37403039999999999</v>
      </c>
      <c r="P4998" s="19">
        <f t="shared" si="704"/>
        <v>1.5428754000000002</v>
      </c>
      <c r="Q4998" s="19">
        <f t="shared" si="708"/>
        <v>0</v>
      </c>
      <c r="R4998" s="20">
        <f t="shared" si="705"/>
        <v>8.3538000000000001E-2</v>
      </c>
      <c r="S4998" s="20">
        <f t="shared" si="709"/>
        <v>0</v>
      </c>
      <c r="T4998" s="20">
        <f>IF((T4997+R4998)&lt;0,0,IF((T4997+R4998)&gt;结论【关键目标】!C$28,结论【关键目标】!C$28,T4997+R4998))</f>
        <v>7.0732211999999981</v>
      </c>
      <c r="U4998" s="19">
        <f>IF((T4997+R4998)&lt;结论【关键目标】!$C$28,0,(发电量计算【计算逻辑页】!R4998+发电量计算【计算逻辑页】!T4997-结论【关键目标】!$C$28))</f>
        <v>0</v>
      </c>
      <c r="V4998" s="5">
        <f t="shared" si="706"/>
        <v>0</v>
      </c>
      <c r="W4998" s="5">
        <f t="shared" si="707"/>
        <v>2.0107596599999999E-2</v>
      </c>
      <c r="X4998" s="5">
        <f t="shared" si="710"/>
        <v>0</v>
      </c>
    </row>
    <row r="4999" spans="1:24" x14ac:dyDescent="0.15">
      <c r="A4999" s="7">
        <v>4998</v>
      </c>
      <c r="B4999" s="7">
        <v>7</v>
      </c>
      <c r="C4999" s="7">
        <v>28</v>
      </c>
      <c r="D4999" s="7">
        <v>6</v>
      </c>
      <c r="E4999" s="7">
        <v>209</v>
      </c>
      <c r="F4999" s="7">
        <v>24.5</v>
      </c>
      <c r="G4999" s="7">
        <v>96.1</v>
      </c>
      <c r="H4999" s="7">
        <f t="shared" si="702"/>
        <v>5</v>
      </c>
      <c r="I4999" s="16">
        <f t="shared" si="703"/>
        <v>45135</v>
      </c>
      <c r="J4999" s="17">
        <v>0.2407</v>
      </c>
      <c r="K4999" s="18">
        <f>G4999*结论【关键目标】!C$27*0.7735*0.001</f>
        <v>8.9200020000000002</v>
      </c>
      <c r="L4999" s="5">
        <v>0</v>
      </c>
      <c r="M4999" s="5">
        <f>ABS(IF(L4999&lt;=0,L4999/耗电量关键数据!$B$6/1000,L4999/耗电量关键数据!$B$5/1000))</f>
        <v>0</v>
      </c>
      <c r="N4999" s="5">
        <f>电气设备逐时使用率计算!H4975</f>
        <v>1.1688450000000001</v>
      </c>
      <c r="O4999" s="5">
        <f>灯光逐时使用率计算!H4975</f>
        <v>0.37403039999999999</v>
      </c>
      <c r="P4999" s="19">
        <f t="shared" si="704"/>
        <v>1.5428754000000002</v>
      </c>
      <c r="Q4999" s="19">
        <f t="shared" si="708"/>
        <v>0</v>
      </c>
      <c r="R4999" s="20">
        <f t="shared" si="705"/>
        <v>8.9200020000000002</v>
      </c>
      <c r="S4999" s="20">
        <f t="shared" si="709"/>
        <v>0</v>
      </c>
      <c r="T4999" s="20">
        <f>IF((T4998+R4999)&lt;0,0,IF((T4998+R4999)&gt;结论【关键目标】!C$28,结论【关键目标】!C$28,T4998+R4999))</f>
        <v>15.993223199999999</v>
      </c>
      <c r="U4999" s="19">
        <f>IF((T4998+R4999)&lt;结论【关键目标】!$C$28,0,(发电量计算【计算逻辑页】!R4999+发电量计算【计算逻辑页】!T4998-结论【关键目标】!$C$28))</f>
        <v>0</v>
      </c>
      <c r="V4999" s="5">
        <f t="shared" si="706"/>
        <v>0</v>
      </c>
      <c r="W4999" s="5">
        <f t="shared" si="707"/>
        <v>0.37137010878000004</v>
      </c>
      <c r="X4999" s="5">
        <f t="shared" si="710"/>
        <v>0</v>
      </c>
    </row>
    <row r="5000" spans="1:24" x14ac:dyDescent="0.15">
      <c r="A5000" s="7">
        <v>4999</v>
      </c>
      <c r="B5000" s="7">
        <v>7</v>
      </c>
      <c r="C5000" s="7">
        <v>28</v>
      </c>
      <c r="D5000" s="7">
        <v>7</v>
      </c>
      <c r="E5000" s="7">
        <v>209</v>
      </c>
      <c r="F5000" s="7">
        <v>24</v>
      </c>
      <c r="G5000" s="7">
        <v>188.9</v>
      </c>
      <c r="H5000" s="7">
        <f t="shared" si="702"/>
        <v>5</v>
      </c>
      <c r="I5000" s="16">
        <f t="shared" si="703"/>
        <v>45135</v>
      </c>
      <c r="J5000" s="17">
        <v>0.2407</v>
      </c>
      <c r="K5000" s="18">
        <f>G5000*结论【关键目标】!C$27*0.7735*0.001</f>
        <v>17.533698000000001</v>
      </c>
      <c r="L5000" s="5">
        <v>0</v>
      </c>
      <c r="M5000" s="5">
        <f>ABS(IF(L5000&lt;=0,L5000/耗电量关键数据!$B$6/1000,L5000/耗电量关键数据!$B$5/1000))</f>
        <v>0</v>
      </c>
      <c r="N5000" s="5">
        <f>电气设备逐时使用率计算!H4976</f>
        <v>2.3376900000000003</v>
      </c>
      <c r="O5000" s="5">
        <f>灯光逐时使用率计算!H4976</f>
        <v>1.2467680000000001</v>
      </c>
      <c r="P5000" s="19">
        <f t="shared" si="704"/>
        <v>3.5844580000000006</v>
      </c>
      <c r="Q5000" s="19">
        <f t="shared" si="708"/>
        <v>0</v>
      </c>
      <c r="R5000" s="20">
        <f t="shared" si="705"/>
        <v>17.533698000000001</v>
      </c>
      <c r="S5000" s="20">
        <f t="shared" si="709"/>
        <v>0</v>
      </c>
      <c r="T5000" s="20">
        <f>IF((T4999+R5000)&lt;0,0,IF((T4999+R5000)&gt;结论【关键目标】!C$28,结论【关键目标】!C$28,T4999+R5000))</f>
        <v>22</v>
      </c>
      <c r="U5000" s="19">
        <f>IF((T4999+R5000)&lt;结论【关键目标】!$C$28,0,(发电量计算【计算逻辑页】!R5000+发电量计算【计算逻辑页】!T4999-结论【关键目标】!$C$28))</f>
        <v>11.526921200000004</v>
      </c>
      <c r="V5000" s="5">
        <f t="shared" si="706"/>
        <v>0</v>
      </c>
      <c r="W5000" s="5">
        <f t="shared" si="707"/>
        <v>0.8627790406000001</v>
      </c>
      <c r="X5000" s="5">
        <f t="shared" si="710"/>
        <v>0</v>
      </c>
    </row>
    <row r="5001" spans="1:24" x14ac:dyDescent="0.15">
      <c r="A5001" s="7">
        <v>5000</v>
      </c>
      <c r="B5001" s="7">
        <v>7</v>
      </c>
      <c r="C5001" s="7">
        <v>28</v>
      </c>
      <c r="D5001" s="7">
        <v>8</v>
      </c>
      <c r="E5001" s="7">
        <v>209</v>
      </c>
      <c r="F5001" s="7">
        <v>24</v>
      </c>
      <c r="G5001" s="7">
        <v>273.10000000000002</v>
      </c>
      <c r="H5001" s="7">
        <f t="shared" si="702"/>
        <v>5</v>
      </c>
      <c r="I5001" s="16">
        <f t="shared" si="703"/>
        <v>45135</v>
      </c>
      <c r="J5001" s="17">
        <v>0.70809999999999995</v>
      </c>
      <c r="K5001" s="18">
        <f>G5001*结论【关键目标】!C$27*0.7735*0.001</f>
        <v>25.349142000000001</v>
      </c>
      <c r="L5001" s="5">
        <v>26847.817760000002</v>
      </c>
      <c r="M5001" s="5">
        <f>ABS(IF(L5001&lt;=0,L5001/耗电量关键数据!$B$6/1000,L5001/耗电量关键数据!$B$5/1000))</f>
        <v>7.670805074285715</v>
      </c>
      <c r="N5001" s="5">
        <f>电气设备逐时使用率计算!H4977</f>
        <v>11.688450000000001</v>
      </c>
      <c r="O5001" s="5">
        <f>灯光逐时使用率计算!H4977</f>
        <v>6.2338399999999998</v>
      </c>
      <c r="P5001" s="19">
        <f t="shared" si="704"/>
        <v>25.593095074285717</v>
      </c>
      <c r="Q5001" s="19">
        <f t="shared" si="708"/>
        <v>0</v>
      </c>
      <c r="R5001" s="20">
        <f t="shared" si="705"/>
        <v>25.349142000000001</v>
      </c>
      <c r="S5001" s="20">
        <f t="shared" si="709"/>
        <v>0</v>
      </c>
      <c r="T5001" s="20">
        <f>IF((T5000+R5001)&lt;0,0,IF((T5000+R5001)&gt;结论【关键目标】!C$28,结论【关键目标】!C$28,T5000+R5001))</f>
        <v>22</v>
      </c>
      <c r="U5001" s="19">
        <f>IF((T5000+R5001)&lt;结论【关键目标】!$C$28,0,(发电量计算【计算逻辑页】!R5001+发电量计算【计算逻辑页】!T5000-结论【关键目标】!$C$28))</f>
        <v>25.349142000000001</v>
      </c>
      <c r="V5001" s="5">
        <f t="shared" si="706"/>
        <v>8.8721996999999995</v>
      </c>
      <c r="W5001" s="5">
        <f t="shared" si="707"/>
        <v>17.949727450199997</v>
      </c>
      <c r="X5001" s="5">
        <f t="shared" si="710"/>
        <v>0</v>
      </c>
    </row>
    <row r="5002" spans="1:24" x14ac:dyDescent="0.15">
      <c r="A5002" s="7">
        <v>5001</v>
      </c>
      <c r="B5002" s="7">
        <v>7</v>
      </c>
      <c r="C5002" s="7">
        <v>28</v>
      </c>
      <c r="D5002" s="7">
        <v>9</v>
      </c>
      <c r="E5002" s="7">
        <v>209</v>
      </c>
      <c r="F5002" s="7">
        <v>24.5</v>
      </c>
      <c r="G5002" s="7">
        <v>424.9</v>
      </c>
      <c r="H5002" s="7">
        <f t="shared" si="702"/>
        <v>5</v>
      </c>
      <c r="I5002" s="16">
        <f t="shared" si="703"/>
        <v>45135</v>
      </c>
      <c r="J5002" s="17">
        <v>0.70809999999999995</v>
      </c>
      <c r="K5002" s="18">
        <f>G5002*结论【关键目标】!C$27*0.7735*0.001</f>
        <v>39.439218000000004</v>
      </c>
      <c r="L5002" s="5">
        <v>44795.730349999998</v>
      </c>
      <c r="M5002" s="5">
        <f>ABS(IF(L5002&lt;=0,L5002/耗电量关键数据!$B$6/1000,L5002/耗电量关键数据!$B$5/1000))</f>
        <v>12.7987801</v>
      </c>
      <c r="N5002" s="5">
        <f>电气设备逐时使用率计算!H4978</f>
        <v>22.208055000000002</v>
      </c>
      <c r="O5002" s="5">
        <f>灯光逐时使用率计算!H4978</f>
        <v>11.844296</v>
      </c>
      <c r="P5002" s="19">
        <f t="shared" si="704"/>
        <v>46.851131100000003</v>
      </c>
      <c r="Q5002" s="19">
        <f t="shared" si="708"/>
        <v>0</v>
      </c>
      <c r="R5002" s="20">
        <f t="shared" si="705"/>
        <v>39.439218000000004</v>
      </c>
      <c r="S5002" s="20">
        <f t="shared" si="709"/>
        <v>0</v>
      </c>
      <c r="T5002" s="20">
        <f>IF((T5001+R5002)&lt;0,0,IF((T5001+R5002)&gt;结论【关键目标】!C$28,结论【关键目标】!C$28,T5001+R5002))</f>
        <v>22</v>
      </c>
      <c r="U5002" s="19">
        <f>IF((T5001+R5002)&lt;结论【关键目标】!$C$28,0,(发电量计算【计算逻辑页】!R5002+发电量计算【计算逻辑页】!T5001-结论【关键目标】!$C$28))</f>
        <v>39.439218000000004</v>
      </c>
      <c r="V5002" s="5">
        <f t="shared" si="706"/>
        <v>13.803726300000001</v>
      </c>
      <c r="W5002" s="5">
        <f t="shared" si="707"/>
        <v>27.9269102658</v>
      </c>
      <c r="X5002" s="5">
        <f t="shared" si="710"/>
        <v>0</v>
      </c>
    </row>
    <row r="5003" spans="1:24" x14ac:dyDescent="0.15">
      <c r="A5003" s="7">
        <v>5002</v>
      </c>
      <c r="B5003" s="7">
        <v>7</v>
      </c>
      <c r="C5003" s="7">
        <v>28</v>
      </c>
      <c r="D5003" s="7">
        <v>10</v>
      </c>
      <c r="E5003" s="7">
        <v>209</v>
      </c>
      <c r="F5003" s="7">
        <v>25</v>
      </c>
      <c r="G5003" s="7">
        <v>470.8</v>
      </c>
      <c r="H5003" s="7">
        <f t="shared" si="702"/>
        <v>5</v>
      </c>
      <c r="I5003" s="16">
        <f t="shared" si="703"/>
        <v>45135</v>
      </c>
      <c r="J5003" s="17">
        <v>0.70809999999999995</v>
      </c>
      <c r="K5003" s="18">
        <f>G5003*结论【关键目标】!C$27*0.7735*0.001</f>
        <v>43.699655999999997</v>
      </c>
      <c r="L5003" s="5">
        <v>53113.494279999999</v>
      </c>
      <c r="M5003" s="5">
        <f>ABS(IF(L5003&lt;=0,L5003/耗电量关键数据!$B$6/1000,L5003/耗电量关键数据!$B$5/1000))</f>
        <v>15.175284079999999</v>
      </c>
      <c r="N5003" s="5">
        <f>电气设备逐时使用率计算!H4979</f>
        <v>22.208055000000002</v>
      </c>
      <c r="O5003" s="5">
        <f>灯光逐时使用率计算!H4979</f>
        <v>11.844296</v>
      </c>
      <c r="P5003" s="19">
        <f t="shared" si="704"/>
        <v>49.227635079999999</v>
      </c>
      <c r="Q5003" s="19">
        <f t="shared" si="708"/>
        <v>0</v>
      </c>
      <c r="R5003" s="20">
        <f t="shared" si="705"/>
        <v>43.699655999999997</v>
      </c>
      <c r="S5003" s="20">
        <f t="shared" si="709"/>
        <v>0</v>
      </c>
      <c r="T5003" s="20">
        <f>IF((T5002+R5003)&lt;0,0,IF((T5002+R5003)&gt;结论【关键目标】!C$28,结论【关键目标】!C$28,T5002+R5003))</f>
        <v>22</v>
      </c>
      <c r="U5003" s="19">
        <f>IF((T5002+R5003)&lt;结论【关键目标】!$C$28,0,(发电量计算【计算逻辑页】!R5003+发电量计算【计算逻辑页】!T5002-结论【关键目标】!$C$28))</f>
        <v>43.699656000000004</v>
      </c>
      <c r="V5003" s="5">
        <f t="shared" si="706"/>
        <v>15.2948796</v>
      </c>
      <c r="W5003" s="5">
        <f t="shared" si="707"/>
        <v>30.943726413599997</v>
      </c>
      <c r="X5003" s="5">
        <f t="shared" si="710"/>
        <v>0</v>
      </c>
    </row>
    <row r="5004" spans="1:24" x14ac:dyDescent="0.15">
      <c r="A5004" s="7">
        <v>5003</v>
      </c>
      <c r="B5004" s="7">
        <v>7</v>
      </c>
      <c r="C5004" s="7">
        <v>28</v>
      </c>
      <c r="D5004" s="7">
        <v>11</v>
      </c>
      <c r="E5004" s="7">
        <v>209</v>
      </c>
      <c r="F5004" s="7">
        <v>25</v>
      </c>
      <c r="G5004" s="7">
        <v>507.1</v>
      </c>
      <c r="H5004" s="7">
        <f t="shared" si="702"/>
        <v>5</v>
      </c>
      <c r="I5004" s="16">
        <f t="shared" si="703"/>
        <v>45135</v>
      </c>
      <c r="J5004" s="24">
        <v>1.3551</v>
      </c>
      <c r="K5004" s="18">
        <f>G5004*结论【关键目标】!C$27*0.7735*0.001</f>
        <v>47.069021999999997</v>
      </c>
      <c r="L5004" s="5">
        <v>58059.62023</v>
      </c>
      <c r="M5004" s="5">
        <f>ABS(IF(L5004&lt;=0,L5004/耗电量关键数据!$B$6/1000,L5004/耗电量关键数据!$B$5/1000))</f>
        <v>16.588462922857143</v>
      </c>
      <c r="N5004" s="5">
        <f>电气设备逐时使用率计算!H4980</f>
        <v>22.208055000000002</v>
      </c>
      <c r="O5004" s="5">
        <f>灯光逐时使用率计算!H4980</f>
        <v>11.844296</v>
      </c>
      <c r="P5004" s="19">
        <f t="shared" si="704"/>
        <v>50.640813922857149</v>
      </c>
      <c r="Q5004" s="19">
        <f t="shared" si="708"/>
        <v>50.640813922857149</v>
      </c>
      <c r="R5004" s="20">
        <f t="shared" si="705"/>
        <v>-3.5717919228571517</v>
      </c>
      <c r="S5004" s="20">
        <f t="shared" si="709"/>
        <v>3.5717919228571517</v>
      </c>
      <c r="T5004" s="20">
        <f>IF((T5003+R5004)&lt;0,0,IF((T5003+R5004)&gt;结论【关键目标】!C$28,结论【关键目标】!C$28,T5003+R5004))</f>
        <v>18.428208077142848</v>
      </c>
      <c r="U5004" s="19">
        <f>IF((T5003+R5004)&lt;结论【关键目标】!$C$28,0,(发电量计算【计算逻辑页】!R5004+发电量计算【计算逻辑页】!T5003-结论【关键目标】!$C$28))</f>
        <v>0</v>
      </c>
      <c r="V5004" s="5">
        <f t="shared" si="706"/>
        <v>0</v>
      </c>
      <c r="W5004" s="5">
        <f t="shared" si="707"/>
        <v>63.783231712199992</v>
      </c>
      <c r="X5004" s="5">
        <f t="shared" si="710"/>
        <v>3.5900080616637235</v>
      </c>
    </row>
    <row r="5005" spans="1:24" x14ac:dyDescent="0.15">
      <c r="A5005" s="7">
        <v>5004</v>
      </c>
      <c r="B5005" s="7">
        <v>7</v>
      </c>
      <c r="C5005" s="7">
        <v>28</v>
      </c>
      <c r="D5005" s="7">
        <v>12</v>
      </c>
      <c r="E5005" s="7">
        <v>209</v>
      </c>
      <c r="F5005" s="7">
        <v>25.1</v>
      </c>
      <c r="G5005" s="7">
        <v>505.1</v>
      </c>
      <c r="H5005" s="7">
        <f t="shared" si="702"/>
        <v>5</v>
      </c>
      <c r="I5005" s="16">
        <f t="shared" si="703"/>
        <v>45135</v>
      </c>
      <c r="J5005" s="24">
        <v>1.3551</v>
      </c>
      <c r="K5005" s="18">
        <f>G5005*结论【关键目标】!C$27*0.7735*0.001</f>
        <v>46.883381999999997</v>
      </c>
      <c r="L5005" s="5">
        <v>53068.060449999997</v>
      </c>
      <c r="M5005" s="5">
        <f>ABS(IF(L5005&lt;=0,L5005/耗电量关键数据!$B$6/1000,L5005/耗电量关键数据!$B$5/1000))</f>
        <v>15.162302985714284</v>
      </c>
      <c r="N5005" s="5">
        <f>电气设备逐时使用率计算!H4981</f>
        <v>11.688450000000001</v>
      </c>
      <c r="O5005" s="5">
        <f>灯光逐时使用率计算!H4981</f>
        <v>9.9741440000000008</v>
      </c>
      <c r="P5005" s="19">
        <f t="shared" si="704"/>
        <v>36.82489698571429</v>
      </c>
      <c r="Q5005" s="19">
        <f t="shared" si="708"/>
        <v>36.82489698571429</v>
      </c>
      <c r="R5005" s="20">
        <f t="shared" si="705"/>
        <v>10.058485014285708</v>
      </c>
      <c r="S5005" s="20">
        <f t="shared" si="709"/>
        <v>0</v>
      </c>
      <c r="T5005" s="20">
        <f>IF((T5004+R5005)&lt;0,0,IF((T5004+R5005)&gt;结论【关键目标】!C$28,结论【关键目标】!C$28,T5004+R5005))</f>
        <v>22</v>
      </c>
      <c r="U5005" s="19">
        <f>IF((T5004+R5005)&lt;结论【关键目标】!$C$28,0,(发电量计算【计算逻辑页】!R5005+发电量计算【计算逻辑页】!T5004-结论【关键目标】!$C$28))</f>
        <v>6.4866930914285561</v>
      </c>
      <c r="V5005" s="5">
        <f t="shared" si="706"/>
        <v>2.2703425819999943</v>
      </c>
      <c r="W5005" s="5">
        <f t="shared" si="707"/>
        <v>49.901417905341432</v>
      </c>
      <c r="X5005" s="5">
        <f t="shared" si="710"/>
        <v>0</v>
      </c>
    </row>
    <row r="5006" spans="1:24" x14ac:dyDescent="0.15">
      <c r="A5006" s="7">
        <v>5005</v>
      </c>
      <c r="B5006" s="7">
        <v>7</v>
      </c>
      <c r="C5006" s="7">
        <v>28</v>
      </c>
      <c r="D5006" s="7">
        <v>13</v>
      </c>
      <c r="E5006" s="7">
        <v>209</v>
      </c>
      <c r="F5006" s="7">
        <v>26</v>
      </c>
      <c r="G5006" s="7">
        <v>486</v>
      </c>
      <c r="H5006" s="7">
        <f t="shared" si="702"/>
        <v>5</v>
      </c>
      <c r="I5006" s="16">
        <f t="shared" si="703"/>
        <v>45135</v>
      </c>
      <c r="J5006" s="17">
        <v>1.2267999999999999</v>
      </c>
      <c r="K5006" s="18">
        <f>G5006*结论【关键目标】!C$27*0.7735*0.001</f>
        <v>45.110520000000001</v>
      </c>
      <c r="L5006" s="5">
        <v>54607.22681</v>
      </c>
      <c r="M5006" s="5">
        <f>ABS(IF(L5006&lt;=0,L5006/耗电量关键数据!$B$6/1000,L5006/耗电量关键数据!$B$5/1000))</f>
        <v>15.602064802857143</v>
      </c>
      <c r="N5006" s="5">
        <f>电气设备逐时使用率计算!H4982</f>
        <v>11.688450000000001</v>
      </c>
      <c r="O5006" s="5">
        <f>灯光逐时使用率计算!H4982</f>
        <v>9.9741440000000008</v>
      </c>
      <c r="P5006" s="19">
        <f t="shared" si="704"/>
        <v>37.264658802857149</v>
      </c>
      <c r="Q5006" s="19">
        <f t="shared" si="708"/>
        <v>37.264658802857149</v>
      </c>
      <c r="R5006" s="20">
        <f t="shared" si="705"/>
        <v>7.8458611971428525</v>
      </c>
      <c r="S5006" s="20">
        <f t="shared" si="709"/>
        <v>0</v>
      </c>
      <c r="T5006" s="20">
        <f>IF((T5005+R5006)&lt;0,0,IF((T5005+R5006)&gt;结论【关键目标】!C$28,结论【关键目标】!C$28,T5005+R5006))</f>
        <v>22</v>
      </c>
      <c r="U5006" s="19">
        <f>IF((T5005+R5006)&lt;结论【关键目标】!$C$28,0,(发电量计算【计算逻辑页】!R5006+发电量计算【计算逻辑页】!T5005-结论【关键目标】!$C$28))</f>
        <v>7.8458611971428525</v>
      </c>
      <c r="V5006" s="5">
        <f t="shared" si="706"/>
        <v>2.7460514189999983</v>
      </c>
      <c r="W5006" s="5">
        <f t="shared" si="707"/>
        <v>45.716283419345146</v>
      </c>
      <c r="X5006" s="5">
        <f t="shared" si="710"/>
        <v>0</v>
      </c>
    </row>
    <row r="5007" spans="1:24" x14ac:dyDescent="0.15">
      <c r="A5007" s="7">
        <v>5006</v>
      </c>
      <c r="B5007" s="7">
        <v>7</v>
      </c>
      <c r="C5007" s="7">
        <v>28</v>
      </c>
      <c r="D5007" s="7">
        <v>14</v>
      </c>
      <c r="E5007" s="7">
        <v>209</v>
      </c>
      <c r="F5007" s="7">
        <v>26</v>
      </c>
      <c r="G5007" s="7">
        <v>415.7</v>
      </c>
      <c r="H5007" s="7">
        <f t="shared" si="702"/>
        <v>5</v>
      </c>
      <c r="I5007" s="16">
        <f t="shared" si="703"/>
        <v>45135</v>
      </c>
      <c r="J5007" s="17">
        <v>1.2267999999999999</v>
      </c>
      <c r="K5007" s="18">
        <f>G5007*结论【关键目标】!C$27*0.7735*0.001</f>
        <v>38.585273999999998</v>
      </c>
      <c r="L5007" s="5">
        <v>63193.4205</v>
      </c>
      <c r="M5007" s="5">
        <f>ABS(IF(L5007&lt;=0,L5007/耗电量关键数据!$B$6/1000,L5007/耗电量关键数据!$B$5/1000))</f>
        <v>18.055263</v>
      </c>
      <c r="N5007" s="5">
        <f>电气设备逐时使用率计算!H4983</f>
        <v>22.208055000000002</v>
      </c>
      <c r="O5007" s="5">
        <f>灯光逐时使用率计算!H4983</f>
        <v>11.844296</v>
      </c>
      <c r="P5007" s="19">
        <f t="shared" si="704"/>
        <v>52.107613999999998</v>
      </c>
      <c r="Q5007" s="19">
        <f t="shared" si="708"/>
        <v>52.107613999999998</v>
      </c>
      <c r="R5007" s="20">
        <f t="shared" si="705"/>
        <v>-13.52234</v>
      </c>
      <c r="S5007" s="20">
        <f t="shared" si="709"/>
        <v>13.52234</v>
      </c>
      <c r="T5007" s="20">
        <f>IF((T5006+R5007)&lt;0,0,IF((T5006+R5007)&gt;结论【关键目标】!C$28,结论【关键目标】!C$28,T5006+R5007))</f>
        <v>8.4776600000000002</v>
      </c>
      <c r="U5007" s="19">
        <f>IF((T5006+R5007)&lt;结论【关键目标】!$C$28,0,(发电量计算【计算逻辑页】!R5007+发电量计算【计算逻辑页】!T5006-结论【关键目标】!$C$28))</f>
        <v>0</v>
      </c>
      <c r="V5007" s="5">
        <f t="shared" si="706"/>
        <v>0</v>
      </c>
      <c r="W5007" s="5">
        <f t="shared" si="707"/>
        <v>47.336414143199995</v>
      </c>
      <c r="X5007" s="5">
        <f t="shared" si="710"/>
        <v>7.4332122879999991</v>
      </c>
    </row>
    <row r="5008" spans="1:24" x14ac:dyDescent="0.15">
      <c r="A5008" s="7">
        <v>5007</v>
      </c>
      <c r="B5008" s="7">
        <v>7</v>
      </c>
      <c r="C5008" s="7">
        <v>28</v>
      </c>
      <c r="D5008" s="7">
        <v>15</v>
      </c>
      <c r="E5008" s="7">
        <v>209</v>
      </c>
      <c r="F5008" s="7">
        <v>24.2</v>
      </c>
      <c r="G5008" s="7">
        <v>284.5</v>
      </c>
      <c r="H5008" s="7">
        <f t="shared" si="702"/>
        <v>5</v>
      </c>
      <c r="I5008" s="16">
        <f t="shared" si="703"/>
        <v>45135</v>
      </c>
      <c r="J5008" s="17">
        <v>1.2267999999999999</v>
      </c>
      <c r="K5008" s="18">
        <f>G5008*结论【关键目标】!C$27*0.7735*0.001</f>
        <v>26.407289999999996</v>
      </c>
      <c r="L5008" s="5">
        <v>60545.662900000003</v>
      </c>
      <c r="M5008" s="5">
        <f>ABS(IF(L5008&lt;=0,L5008/耗电量关键数据!$B$6/1000,L5008/耗电量关键数据!$B$5/1000))</f>
        <v>17.298760828571432</v>
      </c>
      <c r="N5008" s="5">
        <f>电气设备逐时使用率计算!H4984</f>
        <v>22.208055000000002</v>
      </c>
      <c r="O5008" s="5">
        <f>灯光逐时使用率计算!H4984</f>
        <v>11.844296</v>
      </c>
      <c r="P5008" s="19">
        <f t="shared" si="704"/>
        <v>51.351111828571433</v>
      </c>
      <c r="Q5008" s="19">
        <f t="shared" si="708"/>
        <v>51.351111828571433</v>
      </c>
      <c r="R5008" s="20">
        <f t="shared" si="705"/>
        <v>-24.943821828571437</v>
      </c>
      <c r="S5008" s="20">
        <f t="shared" si="709"/>
        <v>24.943821828571437</v>
      </c>
      <c r="T5008" s="20">
        <f>IF((T5007+R5008)&lt;0,0,IF((T5007+R5008)&gt;结论【关键目标】!C$28,结论【关键目标】!C$28,T5007+R5008))</f>
        <v>0</v>
      </c>
      <c r="U5008" s="19">
        <f>IF((T5007+R5008)&lt;结论【关键目标】!$C$28,0,(发电量计算【计算逻辑页】!R5008+发电量计算【计算逻辑页】!T5007-结论【关键目标】!$C$28))</f>
        <v>0</v>
      </c>
      <c r="V5008" s="5">
        <f t="shared" si="706"/>
        <v>0</v>
      </c>
      <c r="W5008" s="5">
        <f t="shared" si="707"/>
        <v>32.396463371999992</v>
      </c>
      <c r="X5008" s="5">
        <f t="shared" si="710"/>
        <v>0</v>
      </c>
    </row>
    <row r="5009" spans="1:24" x14ac:dyDescent="0.15">
      <c r="A5009" s="7">
        <v>5008</v>
      </c>
      <c r="B5009" s="7">
        <v>7</v>
      </c>
      <c r="C5009" s="7">
        <v>28</v>
      </c>
      <c r="D5009" s="7">
        <v>16</v>
      </c>
      <c r="E5009" s="7">
        <v>209</v>
      </c>
      <c r="F5009" s="7">
        <v>28</v>
      </c>
      <c r="G5009" s="7">
        <v>316.89999999999998</v>
      </c>
      <c r="H5009" s="7">
        <f t="shared" si="702"/>
        <v>5</v>
      </c>
      <c r="I5009" s="16">
        <f t="shared" si="703"/>
        <v>45135</v>
      </c>
      <c r="J5009" s="24">
        <v>1.3551</v>
      </c>
      <c r="K5009" s="18">
        <f>G5009*结论【关键目标】!C$27*0.7735*0.001</f>
        <v>29.414657999999999</v>
      </c>
      <c r="L5009" s="5">
        <v>58490.194199999998</v>
      </c>
      <c r="M5009" s="5">
        <f>ABS(IF(L5009&lt;=0,L5009/耗电量关键数据!$B$6/1000,L5009/耗电量关键数据!$B$5/1000))</f>
        <v>16.711484057142858</v>
      </c>
      <c r="N5009" s="5">
        <f>电气设备逐时使用率计算!H4985</f>
        <v>22.208055000000002</v>
      </c>
      <c r="O5009" s="5">
        <f>灯光逐时使用率计算!H4985</f>
        <v>11.844296</v>
      </c>
      <c r="P5009" s="19">
        <f t="shared" si="704"/>
        <v>50.763835057142856</v>
      </c>
      <c r="Q5009" s="19">
        <f t="shared" si="708"/>
        <v>50.763835057142856</v>
      </c>
      <c r="R5009" s="20">
        <f t="shared" si="705"/>
        <v>-21.349177057142857</v>
      </c>
      <c r="S5009" s="20">
        <f t="shared" si="709"/>
        <v>21.349177057142857</v>
      </c>
      <c r="T5009" s="20">
        <f>IF((T5008+R5009)&lt;0,0,IF((T5008+R5009)&gt;结论【关键目标】!C$28,结论【关键目标】!C$28,T5008+R5009))</f>
        <v>0</v>
      </c>
      <c r="U5009" s="19">
        <f>IF((T5008+R5009)&lt;结论【关键目标】!$C$28,0,(发电量计算【计算逻辑页】!R5009+发电量计算【计算逻辑页】!T5008-结论【关键目标】!$C$28))</f>
        <v>0</v>
      </c>
      <c r="V5009" s="5">
        <f t="shared" si="706"/>
        <v>0</v>
      </c>
      <c r="W5009" s="5">
        <f t="shared" si="707"/>
        <v>39.8598030558</v>
      </c>
      <c r="X5009" s="5">
        <f t="shared" si="710"/>
        <v>0</v>
      </c>
    </row>
    <row r="5010" spans="1:24" x14ac:dyDescent="0.15">
      <c r="A5010" s="7">
        <v>5009</v>
      </c>
      <c r="B5010" s="7">
        <v>7</v>
      </c>
      <c r="C5010" s="7">
        <v>28</v>
      </c>
      <c r="D5010" s="7">
        <v>17</v>
      </c>
      <c r="E5010" s="7">
        <v>209</v>
      </c>
      <c r="F5010" s="7">
        <v>28</v>
      </c>
      <c r="G5010" s="7">
        <v>187.3</v>
      </c>
      <c r="H5010" s="7">
        <f t="shared" si="702"/>
        <v>5</v>
      </c>
      <c r="I5010" s="16">
        <f t="shared" si="703"/>
        <v>45135</v>
      </c>
      <c r="J5010" s="17">
        <v>0.70809999999999995</v>
      </c>
      <c r="K5010" s="18">
        <f>G5010*结论【关键目标】!C$27*0.7735*0.001</f>
        <v>17.385185999999997</v>
      </c>
      <c r="L5010" s="5">
        <v>52248.393689999997</v>
      </c>
      <c r="M5010" s="5">
        <f>ABS(IF(L5010&lt;=0,L5010/耗电量关键数据!$B$6/1000,L5010/耗电量关键数据!$B$5/1000))</f>
        <v>14.928112482857143</v>
      </c>
      <c r="N5010" s="5">
        <f>电气设备逐时使用率计算!H4986</f>
        <v>22.208055000000002</v>
      </c>
      <c r="O5010" s="5">
        <f>灯光逐时使用率计算!H4986</f>
        <v>11.844296</v>
      </c>
      <c r="P5010" s="19">
        <f t="shared" si="704"/>
        <v>48.980463482857147</v>
      </c>
      <c r="Q5010" s="19">
        <f t="shared" si="708"/>
        <v>0</v>
      </c>
      <c r="R5010" s="20">
        <f t="shared" si="705"/>
        <v>17.385185999999997</v>
      </c>
      <c r="S5010" s="20">
        <f t="shared" si="709"/>
        <v>0</v>
      </c>
      <c r="T5010" s="20">
        <f>IF((T5009+R5010)&lt;0,0,IF((T5009+R5010)&gt;结论【关键目标】!C$28,结论【关键目标】!C$28,T5009+R5010))</f>
        <v>17.385185999999997</v>
      </c>
      <c r="U5010" s="19">
        <f>IF((T5009+R5010)&lt;结论【关键目标】!$C$28,0,(发电量计算【计算逻辑页】!R5010+发电量计算【计算逻辑页】!T5009-结论【关键目标】!$C$28))</f>
        <v>0</v>
      </c>
      <c r="V5010" s="5">
        <f t="shared" si="706"/>
        <v>0</v>
      </c>
      <c r="W5010" s="5">
        <f t="shared" si="707"/>
        <v>12.310450206599997</v>
      </c>
      <c r="X5010" s="5">
        <f t="shared" si="710"/>
        <v>0</v>
      </c>
    </row>
    <row r="5011" spans="1:24" x14ac:dyDescent="0.15">
      <c r="A5011" s="7">
        <v>5010</v>
      </c>
      <c r="B5011" s="7">
        <v>7</v>
      </c>
      <c r="C5011" s="7">
        <v>28</v>
      </c>
      <c r="D5011" s="7">
        <v>18</v>
      </c>
      <c r="E5011" s="7">
        <v>209</v>
      </c>
      <c r="F5011" s="7">
        <v>26.7</v>
      </c>
      <c r="G5011" s="7">
        <v>65.599999999999994</v>
      </c>
      <c r="H5011" s="7">
        <f t="shared" si="702"/>
        <v>5</v>
      </c>
      <c r="I5011" s="16">
        <f t="shared" si="703"/>
        <v>45135</v>
      </c>
      <c r="J5011" s="17">
        <v>0.70809999999999995</v>
      </c>
      <c r="K5011" s="18">
        <f>G5011*结论【关键目标】!C$27*0.7735*0.001</f>
        <v>6.0889919999999993</v>
      </c>
      <c r="L5011" s="5">
        <v>33204.381650000003</v>
      </c>
      <c r="M5011" s="5">
        <f>ABS(IF(L5011&lt;=0,L5011/耗电量关键数据!$B$6/1000,L5011/耗电量关键数据!$B$5/1000))</f>
        <v>9.4869661857142873</v>
      </c>
      <c r="N5011" s="5">
        <f>电气设备逐时使用率计算!H4987</f>
        <v>7.0130699999999999</v>
      </c>
      <c r="O5011" s="5">
        <f>灯光逐时使用率计算!H4987</f>
        <v>3.7403040000000001</v>
      </c>
      <c r="P5011" s="19">
        <f t="shared" si="704"/>
        <v>20.240340185714288</v>
      </c>
      <c r="Q5011" s="19">
        <f t="shared" si="708"/>
        <v>0</v>
      </c>
      <c r="R5011" s="20">
        <f t="shared" si="705"/>
        <v>6.0889919999999993</v>
      </c>
      <c r="S5011" s="20">
        <f t="shared" si="709"/>
        <v>0</v>
      </c>
      <c r="T5011" s="20">
        <f>IF((T5010+R5011)&lt;0,0,IF((T5010+R5011)&gt;结论【关键目标】!C$28,结论【关键目标】!C$28,T5010+R5011))</f>
        <v>22</v>
      </c>
      <c r="U5011" s="19">
        <f>IF((T5010+R5011)&lt;结论【关键目标】!$C$28,0,(发电量计算【计算逻辑页】!R5011+发电量计算【计算逻辑页】!T5010-结论【关键目标】!$C$28))</f>
        <v>1.4741779999999949</v>
      </c>
      <c r="V5011" s="5">
        <f t="shared" si="706"/>
        <v>0.51596229999999821</v>
      </c>
      <c r="W5011" s="5">
        <f t="shared" si="707"/>
        <v>4.3116152351999988</v>
      </c>
      <c r="X5011" s="5">
        <f t="shared" si="710"/>
        <v>0</v>
      </c>
    </row>
    <row r="5012" spans="1:24" x14ac:dyDescent="0.15">
      <c r="A5012" s="7">
        <v>5011</v>
      </c>
      <c r="B5012" s="7">
        <v>7</v>
      </c>
      <c r="C5012" s="7">
        <v>28</v>
      </c>
      <c r="D5012" s="7">
        <v>19</v>
      </c>
      <c r="E5012" s="7">
        <v>209</v>
      </c>
      <c r="F5012" s="7">
        <v>27</v>
      </c>
      <c r="G5012" s="7">
        <v>0</v>
      </c>
      <c r="H5012" s="7">
        <f t="shared" si="702"/>
        <v>5</v>
      </c>
      <c r="I5012" s="16">
        <f t="shared" si="703"/>
        <v>45135</v>
      </c>
      <c r="J5012" s="17">
        <v>1.2267999999999999</v>
      </c>
      <c r="K5012" s="18">
        <f>G5012*结论【关键目标】!C$27*0.7735*0.001</f>
        <v>0</v>
      </c>
      <c r="L5012" s="5">
        <v>0</v>
      </c>
      <c r="M5012" s="5">
        <f>ABS(IF(L5012&lt;=0,L5012/耗电量关键数据!$B$6/1000,L5012/耗电量关键数据!$B$5/1000))</f>
        <v>0</v>
      </c>
      <c r="N5012" s="5">
        <f>电气设备逐时使用率计算!H4988</f>
        <v>7.0130699999999999</v>
      </c>
      <c r="O5012" s="5">
        <f>灯光逐时使用率计算!H4988</f>
        <v>3.7403040000000001</v>
      </c>
      <c r="P5012" s="19">
        <f t="shared" si="704"/>
        <v>10.753374000000001</v>
      </c>
      <c r="Q5012" s="19">
        <f t="shared" si="708"/>
        <v>10.753374000000001</v>
      </c>
      <c r="R5012" s="20">
        <f t="shared" si="705"/>
        <v>-10.753374000000001</v>
      </c>
      <c r="S5012" s="20">
        <f t="shared" si="709"/>
        <v>10.753374000000001</v>
      </c>
      <c r="T5012" s="20">
        <f>IF((T5011+R5012)&lt;0,0,IF((T5011+R5012)&gt;结论【关键目标】!C$28,结论【关键目标】!C$28,T5011+R5012))</f>
        <v>11.246625999999999</v>
      </c>
      <c r="U5012" s="19">
        <f>IF((T5011+R5012)&lt;结论【关键目标】!$C$28,0,(发电量计算【计算逻辑页】!R5012+发电量计算【计算逻辑页】!T5011-结论【关键目标】!$C$28))</f>
        <v>0</v>
      </c>
      <c r="V5012" s="5">
        <f t="shared" si="706"/>
        <v>0</v>
      </c>
      <c r="W5012" s="5">
        <f t="shared" si="707"/>
        <v>0</v>
      </c>
      <c r="X5012" s="5">
        <f t="shared" si="710"/>
        <v>9.428558323199999</v>
      </c>
    </row>
    <row r="5013" spans="1:24" x14ac:dyDescent="0.15">
      <c r="A5013" s="7">
        <v>5012</v>
      </c>
      <c r="B5013" s="7">
        <v>7</v>
      </c>
      <c r="C5013" s="7">
        <v>28</v>
      </c>
      <c r="D5013" s="7">
        <v>20</v>
      </c>
      <c r="E5013" s="7">
        <v>209</v>
      </c>
      <c r="F5013" s="7">
        <v>26</v>
      </c>
      <c r="G5013" s="7">
        <v>0</v>
      </c>
      <c r="H5013" s="7">
        <f t="shared" si="702"/>
        <v>5</v>
      </c>
      <c r="I5013" s="16">
        <f t="shared" si="703"/>
        <v>45135</v>
      </c>
      <c r="J5013" s="17">
        <v>1.2267999999999999</v>
      </c>
      <c r="K5013" s="18">
        <f>G5013*结论【关键目标】!C$27*0.7735*0.001</f>
        <v>0</v>
      </c>
      <c r="L5013" s="5">
        <v>0</v>
      </c>
      <c r="M5013" s="5">
        <f>ABS(IF(L5013&lt;=0,L5013/耗电量关键数据!$B$6/1000,L5013/耗电量关键数据!$B$5/1000))</f>
        <v>0</v>
      </c>
      <c r="N5013" s="5">
        <f>电气设备逐时使用率计算!H4989</f>
        <v>1.1688450000000001</v>
      </c>
      <c r="O5013" s="5">
        <f>灯光逐时使用率计算!H4989</f>
        <v>0.37403039999999999</v>
      </c>
      <c r="P5013" s="19">
        <f t="shared" si="704"/>
        <v>1.5428754000000002</v>
      </c>
      <c r="Q5013" s="19">
        <f t="shared" si="708"/>
        <v>1.5428754000000002</v>
      </c>
      <c r="R5013" s="20">
        <f t="shared" si="705"/>
        <v>-1.5428754000000002</v>
      </c>
      <c r="S5013" s="20">
        <f t="shared" si="709"/>
        <v>1.5428754000000002</v>
      </c>
      <c r="T5013" s="20">
        <f>IF((T5012+R5013)&lt;0,0,IF((T5012+R5013)&gt;结论【关键目标】!C$28,结论【关键目标】!C$28,T5012+R5013))</f>
        <v>9.7037505999999993</v>
      </c>
      <c r="U5013" s="19">
        <f>IF((T5012+R5013)&lt;结论【关键目标】!$C$28,0,(发电量计算【计算逻辑页】!R5013+发电量计算【计算逻辑页】!T5012-结论【关键目标】!$C$28))</f>
        <v>0</v>
      </c>
      <c r="V5013" s="5">
        <f t="shared" si="706"/>
        <v>0</v>
      </c>
      <c r="W5013" s="5">
        <f t="shared" si="707"/>
        <v>0</v>
      </c>
      <c r="X5013" s="5">
        <f t="shared" si="710"/>
        <v>1.3527931507200002</v>
      </c>
    </row>
    <row r="5014" spans="1:24" x14ac:dyDescent="0.15">
      <c r="A5014" s="7">
        <v>5013</v>
      </c>
      <c r="B5014" s="7">
        <v>7</v>
      </c>
      <c r="C5014" s="7">
        <v>28</v>
      </c>
      <c r="D5014" s="7">
        <v>21</v>
      </c>
      <c r="E5014" s="7">
        <v>209</v>
      </c>
      <c r="F5014" s="7">
        <v>24.8</v>
      </c>
      <c r="G5014" s="7">
        <v>0</v>
      </c>
      <c r="H5014" s="7">
        <f t="shared" si="702"/>
        <v>5</v>
      </c>
      <c r="I5014" s="16">
        <f t="shared" si="703"/>
        <v>45135</v>
      </c>
      <c r="J5014" s="17">
        <v>1.2267999999999999</v>
      </c>
      <c r="K5014" s="18">
        <f>G5014*结论【关键目标】!C$27*0.7735*0.001</f>
        <v>0</v>
      </c>
      <c r="L5014" s="5">
        <v>0</v>
      </c>
      <c r="M5014" s="5">
        <f>ABS(IF(L5014&lt;=0,L5014/耗电量关键数据!$B$6/1000,L5014/耗电量关键数据!$B$5/1000))</f>
        <v>0</v>
      </c>
      <c r="N5014" s="5">
        <f>电气设备逐时使用率计算!H4990</f>
        <v>1.1688450000000001</v>
      </c>
      <c r="O5014" s="5">
        <f>灯光逐时使用率计算!H4990</f>
        <v>0.37403039999999999</v>
      </c>
      <c r="P5014" s="19">
        <f t="shared" si="704"/>
        <v>1.5428754000000002</v>
      </c>
      <c r="Q5014" s="19">
        <f t="shared" si="708"/>
        <v>1.5428754000000002</v>
      </c>
      <c r="R5014" s="20">
        <f t="shared" si="705"/>
        <v>-1.5428754000000002</v>
      </c>
      <c r="S5014" s="20">
        <f t="shared" si="709"/>
        <v>1.5428754000000002</v>
      </c>
      <c r="T5014" s="20">
        <f>IF((T5013+R5014)&lt;0,0,IF((T5013+R5014)&gt;结论【关键目标】!C$28,结论【关键目标】!C$28,T5013+R5014))</f>
        <v>8.1608751999999996</v>
      </c>
      <c r="U5014" s="19">
        <f>IF((T5013+R5014)&lt;结论【关键目标】!$C$28,0,(发电量计算【计算逻辑页】!R5014+发电量计算【计算逻辑页】!T5013-结论【关键目标】!$C$28))</f>
        <v>0</v>
      </c>
      <c r="V5014" s="5">
        <f t="shared" si="706"/>
        <v>0</v>
      </c>
      <c r="W5014" s="5">
        <f t="shared" si="707"/>
        <v>0</v>
      </c>
      <c r="X5014" s="5">
        <f t="shared" si="710"/>
        <v>1.3527931507200002</v>
      </c>
    </row>
    <row r="5015" spans="1:24" x14ac:dyDescent="0.15">
      <c r="A5015" s="7">
        <v>5014</v>
      </c>
      <c r="B5015" s="7">
        <v>7</v>
      </c>
      <c r="C5015" s="7">
        <v>28</v>
      </c>
      <c r="D5015" s="7">
        <v>22</v>
      </c>
      <c r="E5015" s="7">
        <v>209</v>
      </c>
      <c r="F5015" s="7">
        <v>24</v>
      </c>
      <c r="G5015" s="7">
        <v>0</v>
      </c>
      <c r="H5015" s="7">
        <f t="shared" si="702"/>
        <v>5</v>
      </c>
      <c r="I5015" s="16">
        <f t="shared" si="703"/>
        <v>45135</v>
      </c>
      <c r="J5015" s="17">
        <v>0.70809999999999995</v>
      </c>
      <c r="K5015" s="18">
        <f>G5015*结论【关键目标】!C$27*0.7735*0.001</f>
        <v>0</v>
      </c>
      <c r="L5015" s="5">
        <v>0</v>
      </c>
      <c r="M5015" s="5">
        <f>ABS(IF(L5015&lt;=0,L5015/耗电量关键数据!$B$6/1000,L5015/耗电量关键数据!$B$5/1000))</f>
        <v>0</v>
      </c>
      <c r="N5015" s="5">
        <f>电气设备逐时使用率计算!H4991</f>
        <v>1.1688450000000001</v>
      </c>
      <c r="O5015" s="5">
        <f>灯光逐时使用率计算!H4991</f>
        <v>0.37403039999999999</v>
      </c>
      <c r="P5015" s="19">
        <f t="shared" si="704"/>
        <v>1.5428754000000002</v>
      </c>
      <c r="Q5015" s="19">
        <f t="shared" si="708"/>
        <v>0</v>
      </c>
      <c r="R5015" s="20">
        <f t="shared" si="705"/>
        <v>0</v>
      </c>
      <c r="S5015" s="20">
        <f t="shared" si="709"/>
        <v>0</v>
      </c>
      <c r="T5015" s="20">
        <f>IF((T5014+R5015)&lt;0,0,IF((T5014+R5015)&gt;结论【关键目标】!C$28,结论【关键目标】!C$28,T5014+R5015))</f>
        <v>8.1608751999999996</v>
      </c>
      <c r="U5015" s="19">
        <f>IF((T5014+R5015)&lt;结论【关键目标】!$C$28,0,(发电量计算【计算逻辑页】!R5015+发电量计算【计算逻辑页】!T5014-结论【关键目标】!$C$28))</f>
        <v>0</v>
      </c>
      <c r="V5015" s="5">
        <f t="shared" si="706"/>
        <v>0</v>
      </c>
      <c r="W5015" s="5">
        <f t="shared" si="707"/>
        <v>0</v>
      </c>
      <c r="X5015" s="5">
        <f t="shared" si="710"/>
        <v>0</v>
      </c>
    </row>
    <row r="5016" spans="1:24" x14ac:dyDescent="0.15">
      <c r="A5016" s="7">
        <v>5015</v>
      </c>
      <c r="B5016" s="7">
        <v>7</v>
      </c>
      <c r="C5016" s="7">
        <v>28</v>
      </c>
      <c r="D5016" s="7">
        <v>23</v>
      </c>
      <c r="E5016" s="7">
        <v>209</v>
      </c>
      <c r="F5016" s="7">
        <v>24</v>
      </c>
      <c r="G5016" s="7">
        <v>0</v>
      </c>
      <c r="H5016" s="7">
        <f t="shared" si="702"/>
        <v>5</v>
      </c>
      <c r="I5016" s="16">
        <f t="shared" si="703"/>
        <v>45135</v>
      </c>
      <c r="J5016" s="17">
        <v>0.70809999999999995</v>
      </c>
      <c r="K5016" s="18">
        <f>G5016*结论【关键目标】!C$27*0.7735*0.001</f>
        <v>0</v>
      </c>
      <c r="L5016" s="5">
        <v>0</v>
      </c>
      <c r="M5016" s="5">
        <f>ABS(IF(L5016&lt;=0,L5016/耗电量关键数据!$B$6/1000,L5016/耗电量关键数据!$B$5/1000))</f>
        <v>0</v>
      </c>
      <c r="N5016" s="5">
        <f>电气设备逐时使用率计算!H4992</f>
        <v>1.1688450000000001</v>
      </c>
      <c r="O5016" s="5">
        <f>灯光逐时使用率计算!H4992</f>
        <v>0.37403039999999999</v>
      </c>
      <c r="P5016" s="19">
        <f t="shared" si="704"/>
        <v>1.5428754000000002</v>
      </c>
      <c r="Q5016" s="19">
        <f t="shared" si="708"/>
        <v>0</v>
      </c>
      <c r="R5016" s="20">
        <f t="shared" si="705"/>
        <v>0</v>
      </c>
      <c r="S5016" s="20">
        <f t="shared" si="709"/>
        <v>0</v>
      </c>
      <c r="T5016" s="20">
        <f>IF((T5015+R5016)&lt;0,0,IF((T5015+R5016)&gt;结论【关键目标】!C$28,结论【关键目标】!C$28,T5015+R5016))</f>
        <v>8.1608751999999996</v>
      </c>
      <c r="U5016" s="19">
        <f>IF((T5015+R5016)&lt;结论【关键目标】!$C$28,0,(发电量计算【计算逻辑页】!R5016+发电量计算【计算逻辑页】!T5015-结论【关键目标】!$C$28))</f>
        <v>0</v>
      </c>
      <c r="V5016" s="5">
        <f t="shared" si="706"/>
        <v>0</v>
      </c>
      <c r="W5016" s="5">
        <f t="shared" si="707"/>
        <v>0</v>
      </c>
      <c r="X5016" s="5">
        <f t="shared" si="710"/>
        <v>0</v>
      </c>
    </row>
    <row r="5017" spans="1:24" x14ac:dyDescent="0.15">
      <c r="A5017" s="7">
        <v>5016</v>
      </c>
      <c r="B5017" s="7">
        <v>7</v>
      </c>
      <c r="C5017" s="7">
        <v>28</v>
      </c>
      <c r="D5017" s="7">
        <v>24</v>
      </c>
      <c r="E5017" s="7">
        <v>209</v>
      </c>
      <c r="F5017" s="7">
        <v>22.8</v>
      </c>
      <c r="G5017" s="7">
        <v>0</v>
      </c>
      <c r="H5017" s="7">
        <f t="shared" si="702"/>
        <v>5</v>
      </c>
      <c r="I5017" s="16">
        <f t="shared" si="703"/>
        <v>45135</v>
      </c>
      <c r="J5017" s="17">
        <v>0.2407</v>
      </c>
      <c r="K5017" s="18">
        <f>G5017*结论【关键目标】!C$27*0.7735*0.001</f>
        <v>0</v>
      </c>
      <c r="L5017" s="5">
        <v>0</v>
      </c>
      <c r="M5017" s="5">
        <f>ABS(IF(L5017&lt;=0,L5017/耗电量关键数据!$B$6/1000,L5017/耗电量关键数据!$B$5/1000))</f>
        <v>0</v>
      </c>
      <c r="N5017" s="5">
        <f>电气设备逐时使用率计算!H4993</f>
        <v>1.1688450000000001</v>
      </c>
      <c r="O5017" s="5">
        <f>灯光逐时使用率计算!H4993</f>
        <v>0.37403039999999999</v>
      </c>
      <c r="P5017" s="19">
        <f t="shared" si="704"/>
        <v>1.5428754000000002</v>
      </c>
      <c r="Q5017" s="19">
        <f t="shared" si="708"/>
        <v>0</v>
      </c>
      <c r="R5017" s="20">
        <f t="shared" si="705"/>
        <v>0</v>
      </c>
      <c r="S5017" s="20">
        <f t="shared" si="709"/>
        <v>0</v>
      </c>
      <c r="T5017" s="20">
        <f>IF((T5016+R5017)&lt;0,0,IF((T5016+R5017)&gt;结论【关键目标】!C$28,结论【关键目标】!C$28,T5016+R5017))</f>
        <v>8.1608751999999996</v>
      </c>
      <c r="U5017" s="19">
        <f>IF((T5016+R5017)&lt;结论【关键目标】!$C$28,0,(发电量计算【计算逻辑页】!R5017+发电量计算【计算逻辑页】!T5016-结论【关键目标】!$C$28))</f>
        <v>0</v>
      </c>
      <c r="V5017" s="5">
        <f t="shared" si="706"/>
        <v>0</v>
      </c>
      <c r="W5017" s="5">
        <f t="shared" si="707"/>
        <v>0</v>
      </c>
      <c r="X5017" s="5">
        <f t="shared" si="710"/>
        <v>0</v>
      </c>
    </row>
    <row r="5018" spans="1:24" x14ac:dyDescent="0.15">
      <c r="A5018" s="7">
        <v>5017</v>
      </c>
      <c r="B5018" s="7">
        <v>7</v>
      </c>
      <c r="C5018" s="7">
        <v>29</v>
      </c>
      <c r="D5018" s="7">
        <v>1</v>
      </c>
      <c r="E5018" s="7">
        <v>210</v>
      </c>
      <c r="F5018" s="7">
        <v>23</v>
      </c>
      <c r="G5018" s="7">
        <v>0</v>
      </c>
      <c r="H5018" s="7">
        <f t="shared" si="702"/>
        <v>6</v>
      </c>
      <c r="I5018" s="16">
        <f t="shared" si="703"/>
        <v>45136</v>
      </c>
      <c r="J5018" s="17">
        <v>0.2407</v>
      </c>
      <c r="K5018" s="18">
        <f>G5018*结论【关键目标】!C$27*0.7735*0.001</f>
        <v>0</v>
      </c>
      <c r="L5018" s="5">
        <v>0</v>
      </c>
      <c r="M5018" s="5">
        <f>ABS(IF(L5018&lt;=0,L5018/耗电量关键数据!$B$6/1000,L5018/耗电量关键数据!$B$5/1000))</f>
        <v>0</v>
      </c>
      <c r="N5018" s="19">
        <f>耗电量关键数据!$B$14</f>
        <v>1.1688450000000001</v>
      </c>
      <c r="O5018" s="19">
        <f>耗电量关键数据!$B$15</f>
        <v>0.37403039999999999</v>
      </c>
      <c r="P5018" s="19">
        <f t="shared" si="704"/>
        <v>1.5428754000000002</v>
      </c>
      <c r="Q5018" s="19">
        <f t="shared" si="708"/>
        <v>0</v>
      </c>
      <c r="R5018" s="20">
        <f t="shared" si="705"/>
        <v>0</v>
      </c>
      <c r="S5018" s="20">
        <f t="shared" si="709"/>
        <v>0</v>
      </c>
      <c r="T5018" s="20">
        <f>IF((T5017+R5018)&lt;0,0,IF((T5017+R5018)&gt;结论【关键目标】!C$28,结论【关键目标】!C$28,T5017+R5018))</f>
        <v>8.1608751999999996</v>
      </c>
      <c r="U5018" s="19">
        <f>IF((T5017+R5018)&lt;结论【关键目标】!$C$28,0,(发电量计算【计算逻辑页】!R5018+发电量计算【计算逻辑页】!T5017-结论【关键目标】!$C$28))</f>
        <v>0</v>
      </c>
      <c r="V5018" s="5">
        <f t="shared" si="706"/>
        <v>0</v>
      </c>
      <c r="W5018" s="5">
        <f t="shared" si="707"/>
        <v>0</v>
      </c>
      <c r="X5018" s="5">
        <f t="shared" si="710"/>
        <v>0</v>
      </c>
    </row>
    <row r="5019" spans="1:24" x14ac:dyDescent="0.15">
      <c r="A5019" s="7">
        <v>5018</v>
      </c>
      <c r="B5019" s="7">
        <v>7</v>
      </c>
      <c r="C5019" s="7">
        <v>29</v>
      </c>
      <c r="D5019" s="7">
        <v>2</v>
      </c>
      <c r="E5019" s="7">
        <v>210</v>
      </c>
      <c r="F5019" s="7">
        <v>23</v>
      </c>
      <c r="G5019" s="7">
        <v>0</v>
      </c>
      <c r="H5019" s="7">
        <f t="shared" si="702"/>
        <v>6</v>
      </c>
      <c r="I5019" s="16">
        <f t="shared" si="703"/>
        <v>45136</v>
      </c>
      <c r="J5019" s="17">
        <v>0.2407</v>
      </c>
      <c r="K5019" s="18">
        <f>G5019*结论【关键目标】!C$27*0.7735*0.001</f>
        <v>0</v>
      </c>
      <c r="L5019" s="5">
        <v>0</v>
      </c>
      <c r="M5019" s="5">
        <f>ABS(IF(L5019&lt;=0,L5019/耗电量关键数据!$B$6/1000,L5019/耗电量关键数据!$B$5/1000))</f>
        <v>0</v>
      </c>
      <c r="N5019" s="19">
        <f>耗电量关键数据!$B$14</f>
        <v>1.1688450000000001</v>
      </c>
      <c r="O5019" s="19">
        <f>耗电量关键数据!$B$15</f>
        <v>0.37403039999999999</v>
      </c>
      <c r="P5019" s="19">
        <f t="shared" si="704"/>
        <v>1.5428754000000002</v>
      </c>
      <c r="Q5019" s="19">
        <f t="shared" si="708"/>
        <v>0</v>
      </c>
      <c r="R5019" s="20">
        <f t="shared" si="705"/>
        <v>0</v>
      </c>
      <c r="S5019" s="20">
        <f t="shared" si="709"/>
        <v>0</v>
      </c>
      <c r="T5019" s="20">
        <f>IF((T5018+R5019)&lt;0,0,IF((T5018+R5019)&gt;结论【关键目标】!C$28,结论【关键目标】!C$28,T5018+R5019))</f>
        <v>8.1608751999999996</v>
      </c>
      <c r="U5019" s="19">
        <f>IF((T5018+R5019)&lt;结论【关键目标】!$C$28,0,(发电量计算【计算逻辑页】!R5019+发电量计算【计算逻辑页】!T5018-结论【关键目标】!$C$28))</f>
        <v>0</v>
      </c>
      <c r="V5019" s="5">
        <f t="shared" si="706"/>
        <v>0</v>
      </c>
      <c r="W5019" s="5">
        <f t="shared" si="707"/>
        <v>0</v>
      </c>
      <c r="X5019" s="5">
        <f t="shared" si="710"/>
        <v>0</v>
      </c>
    </row>
    <row r="5020" spans="1:24" x14ac:dyDescent="0.15">
      <c r="A5020" s="7">
        <v>5019</v>
      </c>
      <c r="B5020" s="7">
        <v>7</v>
      </c>
      <c r="C5020" s="7">
        <v>29</v>
      </c>
      <c r="D5020" s="7">
        <v>3</v>
      </c>
      <c r="E5020" s="7">
        <v>210</v>
      </c>
      <c r="F5020" s="7">
        <v>22.6</v>
      </c>
      <c r="G5020" s="7">
        <v>0</v>
      </c>
      <c r="H5020" s="7">
        <f t="shared" si="702"/>
        <v>6</v>
      </c>
      <c r="I5020" s="16">
        <f t="shared" si="703"/>
        <v>45136</v>
      </c>
      <c r="J5020" s="17">
        <v>0.2407</v>
      </c>
      <c r="K5020" s="18">
        <f>G5020*结论【关键目标】!C$27*0.7735*0.001</f>
        <v>0</v>
      </c>
      <c r="L5020" s="5">
        <v>0</v>
      </c>
      <c r="M5020" s="5">
        <f>ABS(IF(L5020&lt;=0,L5020/耗电量关键数据!$B$6/1000,L5020/耗电量关键数据!$B$5/1000))</f>
        <v>0</v>
      </c>
      <c r="N5020" s="19">
        <f>耗电量关键数据!$B$14</f>
        <v>1.1688450000000001</v>
      </c>
      <c r="O5020" s="19">
        <f>耗电量关键数据!$B$15</f>
        <v>0.37403039999999999</v>
      </c>
      <c r="P5020" s="19">
        <f t="shared" si="704"/>
        <v>1.5428754000000002</v>
      </c>
      <c r="Q5020" s="19">
        <f t="shared" si="708"/>
        <v>0</v>
      </c>
      <c r="R5020" s="20">
        <f t="shared" si="705"/>
        <v>0</v>
      </c>
      <c r="S5020" s="20">
        <f t="shared" si="709"/>
        <v>0</v>
      </c>
      <c r="T5020" s="20">
        <f>IF((T5019+R5020)&lt;0,0,IF((T5019+R5020)&gt;结论【关键目标】!C$28,结论【关键目标】!C$28,T5019+R5020))</f>
        <v>8.1608751999999996</v>
      </c>
      <c r="U5020" s="19">
        <f>IF((T5019+R5020)&lt;结论【关键目标】!$C$28,0,(发电量计算【计算逻辑页】!R5020+发电量计算【计算逻辑页】!T5019-结论【关键目标】!$C$28))</f>
        <v>0</v>
      </c>
      <c r="V5020" s="5">
        <f t="shared" si="706"/>
        <v>0</v>
      </c>
      <c r="W5020" s="5">
        <f t="shared" si="707"/>
        <v>0</v>
      </c>
      <c r="X5020" s="5">
        <f t="shared" si="710"/>
        <v>0</v>
      </c>
    </row>
    <row r="5021" spans="1:24" x14ac:dyDescent="0.15">
      <c r="A5021" s="7">
        <v>5020</v>
      </c>
      <c r="B5021" s="7">
        <v>7</v>
      </c>
      <c r="C5021" s="7">
        <v>29</v>
      </c>
      <c r="D5021" s="7">
        <v>4</v>
      </c>
      <c r="E5021" s="7">
        <v>210</v>
      </c>
      <c r="F5021" s="7">
        <v>23</v>
      </c>
      <c r="G5021" s="7">
        <v>0</v>
      </c>
      <c r="H5021" s="7">
        <f t="shared" si="702"/>
        <v>6</v>
      </c>
      <c r="I5021" s="16">
        <f t="shared" si="703"/>
        <v>45136</v>
      </c>
      <c r="J5021" s="17">
        <v>0.2407</v>
      </c>
      <c r="K5021" s="18">
        <f>G5021*结论【关键目标】!C$27*0.7735*0.001</f>
        <v>0</v>
      </c>
      <c r="L5021" s="5">
        <v>0</v>
      </c>
      <c r="M5021" s="5">
        <f>ABS(IF(L5021&lt;=0,L5021/耗电量关键数据!$B$6/1000,L5021/耗电量关键数据!$B$5/1000))</f>
        <v>0</v>
      </c>
      <c r="N5021" s="19">
        <f>耗电量关键数据!$B$14</f>
        <v>1.1688450000000001</v>
      </c>
      <c r="O5021" s="19">
        <f>耗电量关键数据!$B$15</f>
        <v>0.37403039999999999</v>
      </c>
      <c r="P5021" s="19">
        <f t="shared" si="704"/>
        <v>1.5428754000000002</v>
      </c>
      <c r="Q5021" s="19">
        <f t="shared" si="708"/>
        <v>0</v>
      </c>
      <c r="R5021" s="20">
        <f t="shared" si="705"/>
        <v>0</v>
      </c>
      <c r="S5021" s="20">
        <f t="shared" si="709"/>
        <v>0</v>
      </c>
      <c r="T5021" s="20">
        <f>IF((T5020+R5021)&lt;0,0,IF((T5020+R5021)&gt;结论【关键目标】!C$28,结论【关键目标】!C$28,T5020+R5021))</f>
        <v>8.1608751999999996</v>
      </c>
      <c r="U5021" s="19">
        <f>IF((T5020+R5021)&lt;结论【关键目标】!$C$28,0,(发电量计算【计算逻辑页】!R5021+发电量计算【计算逻辑页】!T5020-结论【关键目标】!$C$28))</f>
        <v>0</v>
      </c>
      <c r="V5021" s="5">
        <f t="shared" si="706"/>
        <v>0</v>
      </c>
      <c r="W5021" s="5">
        <f t="shared" si="707"/>
        <v>0</v>
      </c>
      <c r="X5021" s="5">
        <f t="shared" si="710"/>
        <v>0</v>
      </c>
    </row>
    <row r="5022" spans="1:24" x14ac:dyDescent="0.15">
      <c r="A5022" s="7">
        <v>5021</v>
      </c>
      <c r="B5022" s="7">
        <v>7</v>
      </c>
      <c r="C5022" s="7">
        <v>29</v>
      </c>
      <c r="D5022" s="7">
        <v>5</v>
      </c>
      <c r="E5022" s="7">
        <v>210</v>
      </c>
      <c r="F5022" s="7">
        <v>23</v>
      </c>
      <c r="G5022" s="7">
        <v>0.6</v>
      </c>
      <c r="H5022" s="7">
        <f t="shared" si="702"/>
        <v>6</v>
      </c>
      <c r="I5022" s="16">
        <f t="shared" si="703"/>
        <v>45136</v>
      </c>
      <c r="J5022" s="17">
        <v>0.2407</v>
      </c>
      <c r="K5022" s="18">
        <f>G5022*结论【关键目标】!C$27*0.7735*0.001</f>
        <v>5.5691999999999998E-2</v>
      </c>
      <c r="L5022" s="5">
        <v>0</v>
      </c>
      <c r="M5022" s="5">
        <f>ABS(IF(L5022&lt;=0,L5022/耗电量关键数据!$B$6/1000,L5022/耗电量关键数据!$B$5/1000))</f>
        <v>0</v>
      </c>
      <c r="N5022" s="19">
        <f>耗电量关键数据!$B$14</f>
        <v>1.1688450000000001</v>
      </c>
      <c r="O5022" s="19">
        <f>耗电量关键数据!$B$15</f>
        <v>0.37403039999999999</v>
      </c>
      <c r="P5022" s="19">
        <f t="shared" si="704"/>
        <v>1.5428754000000002</v>
      </c>
      <c r="Q5022" s="19">
        <f t="shared" si="708"/>
        <v>0</v>
      </c>
      <c r="R5022" s="20">
        <f t="shared" si="705"/>
        <v>5.5691999999999998E-2</v>
      </c>
      <c r="S5022" s="20">
        <f t="shared" si="709"/>
        <v>0</v>
      </c>
      <c r="T5022" s="20">
        <f>IF((T5021+R5022)&lt;0,0,IF((T5021+R5022)&gt;结论【关键目标】!C$28,结论【关键目标】!C$28,T5021+R5022))</f>
        <v>8.2165672000000001</v>
      </c>
      <c r="U5022" s="19">
        <f>IF((T5021+R5022)&lt;结论【关键目标】!$C$28,0,(发电量计算【计算逻辑页】!R5022+发电量计算【计算逻辑页】!T5021-结论【关键目标】!$C$28))</f>
        <v>0</v>
      </c>
      <c r="V5022" s="5">
        <f t="shared" si="706"/>
        <v>0</v>
      </c>
      <c r="W5022" s="5">
        <f t="shared" si="707"/>
        <v>1.34050644E-2</v>
      </c>
      <c r="X5022" s="5">
        <f t="shared" si="710"/>
        <v>0</v>
      </c>
    </row>
    <row r="5023" spans="1:24" x14ac:dyDescent="0.15">
      <c r="A5023" s="7">
        <v>5022</v>
      </c>
      <c r="B5023" s="7">
        <v>7</v>
      </c>
      <c r="C5023" s="7">
        <v>29</v>
      </c>
      <c r="D5023" s="7">
        <v>6</v>
      </c>
      <c r="E5023" s="7">
        <v>210</v>
      </c>
      <c r="F5023" s="7">
        <v>22.7</v>
      </c>
      <c r="G5023" s="7">
        <v>80.900000000000006</v>
      </c>
      <c r="H5023" s="7">
        <f t="shared" si="702"/>
        <v>6</v>
      </c>
      <c r="I5023" s="16">
        <f t="shared" si="703"/>
        <v>45136</v>
      </c>
      <c r="J5023" s="17">
        <v>0.2407</v>
      </c>
      <c r="K5023" s="18">
        <f>G5023*结论【关键目标】!C$27*0.7735*0.001</f>
        <v>7.5091380000000001</v>
      </c>
      <c r="L5023" s="5">
        <v>0</v>
      </c>
      <c r="M5023" s="5">
        <f>ABS(IF(L5023&lt;=0,L5023/耗电量关键数据!$B$6/1000,L5023/耗电量关键数据!$B$5/1000))</f>
        <v>0</v>
      </c>
      <c r="N5023" s="19">
        <f>耗电量关键数据!$B$14</f>
        <v>1.1688450000000001</v>
      </c>
      <c r="O5023" s="19">
        <f>耗电量关键数据!$B$15</f>
        <v>0.37403039999999999</v>
      </c>
      <c r="P5023" s="19">
        <f t="shared" si="704"/>
        <v>1.5428754000000002</v>
      </c>
      <c r="Q5023" s="19">
        <f t="shared" si="708"/>
        <v>0</v>
      </c>
      <c r="R5023" s="20">
        <f t="shared" si="705"/>
        <v>7.5091380000000001</v>
      </c>
      <c r="S5023" s="20">
        <f t="shared" si="709"/>
        <v>0</v>
      </c>
      <c r="T5023" s="20">
        <f>IF((T5022+R5023)&lt;0,0,IF((T5022+R5023)&gt;结论【关键目标】!C$28,结论【关键目标】!C$28,T5022+R5023))</f>
        <v>15.7257052</v>
      </c>
      <c r="U5023" s="19">
        <f>IF((T5022+R5023)&lt;结论【关键目标】!$C$28,0,(发电量计算【计算逻辑页】!R5023+发电量计算【计算逻辑页】!T5022-结论【关键目标】!$C$28))</f>
        <v>0</v>
      </c>
      <c r="V5023" s="5">
        <f t="shared" si="706"/>
        <v>0</v>
      </c>
      <c r="W5023" s="5">
        <f t="shared" si="707"/>
        <v>0.37137010878000004</v>
      </c>
      <c r="X5023" s="5">
        <f t="shared" si="710"/>
        <v>0</v>
      </c>
    </row>
    <row r="5024" spans="1:24" x14ac:dyDescent="0.15">
      <c r="A5024" s="7">
        <v>5023</v>
      </c>
      <c r="B5024" s="7">
        <v>7</v>
      </c>
      <c r="C5024" s="7">
        <v>29</v>
      </c>
      <c r="D5024" s="7">
        <v>7</v>
      </c>
      <c r="E5024" s="7">
        <v>210</v>
      </c>
      <c r="F5024" s="7">
        <v>23</v>
      </c>
      <c r="G5024" s="7">
        <v>174.7</v>
      </c>
      <c r="H5024" s="7">
        <f t="shared" si="702"/>
        <v>6</v>
      </c>
      <c r="I5024" s="16">
        <f t="shared" si="703"/>
        <v>45136</v>
      </c>
      <c r="J5024" s="17">
        <v>0.2407</v>
      </c>
      <c r="K5024" s="18">
        <f>G5024*结论【关键目标】!C$27*0.7735*0.001</f>
        <v>16.215654000000001</v>
      </c>
      <c r="L5024" s="5">
        <v>0</v>
      </c>
      <c r="M5024" s="5">
        <f>ABS(IF(L5024&lt;=0,L5024/耗电量关键数据!$B$6/1000,L5024/耗电量关键数据!$B$5/1000))</f>
        <v>0</v>
      </c>
      <c r="N5024" s="19">
        <f>耗电量关键数据!$B$14</f>
        <v>1.1688450000000001</v>
      </c>
      <c r="O5024" s="19">
        <f>耗电量关键数据!$B$15</f>
        <v>0.37403039999999999</v>
      </c>
      <c r="P5024" s="19">
        <f t="shared" si="704"/>
        <v>1.5428754000000002</v>
      </c>
      <c r="Q5024" s="19">
        <f t="shared" si="708"/>
        <v>0</v>
      </c>
      <c r="R5024" s="20">
        <f t="shared" si="705"/>
        <v>16.215654000000001</v>
      </c>
      <c r="S5024" s="20">
        <f t="shared" si="709"/>
        <v>0</v>
      </c>
      <c r="T5024" s="20">
        <f>IF((T5023+R5024)&lt;0,0,IF((T5023+R5024)&gt;结论【关键目标】!C$28,结论【关键目标】!C$28,T5023+R5024))</f>
        <v>22</v>
      </c>
      <c r="U5024" s="19">
        <f>IF((T5023+R5024)&lt;结论【关键目标】!$C$28,0,(发电量计算【计算逻辑页】!R5024+发电量计算【计算逻辑页】!T5023-结论【关键目标】!$C$28))</f>
        <v>9.9413592000000008</v>
      </c>
      <c r="V5024" s="5">
        <f t="shared" si="706"/>
        <v>0</v>
      </c>
      <c r="W5024" s="5">
        <f t="shared" si="707"/>
        <v>0.37137010878000004</v>
      </c>
      <c r="X5024" s="5">
        <f t="shared" si="710"/>
        <v>0</v>
      </c>
    </row>
    <row r="5025" spans="1:24" x14ac:dyDescent="0.15">
      <c r="A5025" s="7">
        <v>5024</v>
      </c>
      <c r="B5025" s="7">
        <v>7</v>
      </c>
      <c r="C5025" s="7">
        <v>29</v>
      </c>
      <c r="D5025" s="7">
        <v>8</v>
      </c>
      <c r="E5025" s="7">
        <v>210</v>
      </c>
      <c r="F5025" s="7">
        <v>24</v>
      </c>
      <c r="G5025" s="7">
        <v>276.39999999999998</v>
      </c>
      <c r="H5025" s="7">
        <f t="shared" si="702"/>
        <v>6</v>
      </c>
      <c r="I5025" s="16">
        <f t="shared" si="703"/>
        <v>45136</v>
      </c>
      <c r="J5025" s="17">
        <v>0.70809999999999995</v>
      </c>
      <c r="K5025" s="18">
        <f>G5025*结论【关键目标】!C$27*0.7735*0.001</f>
        <v>25.655448</v>
      </c>
      <c r="L5025" s="5">
        <v>0</v>
      </c>
      <c r="M5025" s="5">
        <f>ABS(IF(L5025&lt;=0,L5025/耗电量关键数据!$B$6/1000,L5025/耗电量关键数据!$B$5/1000))</f>
        <v>0</v>
      </c>
      <c r="N5025" s="19">
        <f>耗电量关键数据!$B$14</f>
        <v>1.1688450000000001</v>
      </c>
      <c r="O5025" s="19">
        <f>耗电量关键数据!$B$15</f>
        <v>0.37403039999999999</v>
      </c>
      <c r="P5025" s="19">
        <f t="shared" si="704"/>
        <v>1.5428754000000002</v>
      </c>
      <c r="Q5025" s="19">
        <f t="shared" si="708"/>
        <v>0</v>
      </c>
      <c r="R5025" s="20">
        <f t="shared" si="705"/>
        <v>25.655448</v>
      </c>
      <c r="S5025" s="20">
        <f t="shared" si="709"/>
        <v>0</v>
      </c>
      <c r="T5025" s="20">
        <f>IF((T5024+R5025)&lt;0,0,IF((T5024+R5025)&gt;结论【关键目标】!C$28,结论【关键目标】!C$28,T5024+R5025))</f>
        <v>22</v>
      </c>
      <c r="U5025" s="19">
        <f>IF((T5024+R5025)&lt;结论【关键目标】!$C$28,0,(发电量计算【计算逻辑页】!R5025+发电量计算【计算逻辑页】!T5024-结论【关键目标】!$C$28))</f>
        <v>25.655448</v>
      </c>
      <c r="V5025" s="5">
        <f t="shared" si="706"/>
        <v>8.9794067999999996</v>
      </c>
      <c r="W5025" s="5">
        <f t="shared" si="707"/>
        <v>1.0925100707400002</v>
      </c>
      <c r="X5025" s="5">
        <f t="shared" si="710"/>
        <v>0</v>
      </c>
    </row>
    <row r="5026" spans="1:24" x14ac:dyDescent="0.15">
      <c r="A5026" s="7">
        <v>5025</v>
      </c>
      <c r="B5026" s="7">
        <v>7</v>
      </c>
      <c r="C5026" s="7">
        <v>29</v>
      </c>
      <c r="D5026" s="7">
        <v>9</v>
      </c>
      <c r="E5026" s="7">
        <v>210</v>
      </c>
      <c r="F5026" s="7">
        <v>25.5</v>
      </c>
      <c r="G5026" s="7">
        <v>467.4</v>
      </c>
      <c r="H5026" s="7">
        <f t="shared" si="702"/>
        <v>6</v>
      </c>
      <c r="I5026" s="16">
        <f t="shared" si="703"/>
        <v>45136</v>
      </c>
      <c r="J5026" s="17">
        <v>0.70809999999999995</v>
      </c>
      <c r="K5026" s="18">
        <f>G5026*结论【关键目标】!C$27*0.7735*0.001</f>
        <v>43.384067999999999</v>
      </c>
      <c r="L5026" s="5">
        <v>0</v>
      </c>
      <c r="M5026" s="5">
        <f>ABS(IF(L5026&lt;=0,L5026/耗电量关键数据!$B$6/1000,L5026/耗电量关键数据!$B$5/1000))</f>
        <v>0</v>
      </c>
      <c r="N5026" s="19">
        <f>耗电量关键数据!$B$14</f>
        <v>1.1688450000000001</v>
      </c>
      <c r="O5026" s="19">
        <f>耗电量关键数据!$B$15</f>
        <v>0.37403039999999999</v>
      </c>
      <c r="P5026" s="19">
        <f t="shared" si="704"/>
        <v>1.5428754000000002</v>
      </c>
      <c r="Q5026" s="19">
        <f t="shared" si="708"/>
        <v>0</v>
      </c>
      <c r="R5026" s="20">
        <f t="shared" si="705"/>
        <v>43.384067999999999</v>
      </c>
      <c r="S5026" s="20">
        <f t="shared" si="709"/>
        <v>0</v>
      </c>
      <c r="T5026" s="20">
        <f>IF((T5025+R5026)&lt;0,0,IF((T5025+R5026)&gt;结论【关键目标】!C$28,结论【关键目标】!C$28,T5025+R5026))</f>
        <v>22</v>
      </c>
      <c r="U5026" s="19">
        <f>IF((T5025+R5026)&lt;结论【关键目标】!$C$28,0,(发电量计算【计算逻辑页】!R5026+发电量计算【计算逻辑页】!T5025-结论【关键目标】!$C$28))</f>
        <v>43.384067999999999</v>
      </c>
      <c r="V5026" s="5">
        <f t="shared" si="706"/>
        <v>15.184423799999999</v>
      </c>
      <c r="W5026" s="5">
        <f t="shared" si="707"/>
        <v>1.0925100707400002</v>
      </c>
      <c r="X5026" s="5">
        <f t="shared" si="710"/>
        <v>0</v>
      </c>
    </row>
    <row r="5027" spans="1:24" x14ac:dyDescent="0.15">
      <c r="A5027" s="7">
        <v>5026</v>
      </c>
      <c r="B5027" s="7">
        <v>7</v>
      </c>
      <c r="C5027" s="7">
        <v>29</v>
      </c>
      <c r="D5027" s="7">
        <v>10</v>
      </c>
      <c r="E5027" s="7">
        <v>210</v>
      </c>
      <c r="F5027" s="7">
        <v>26</v>
      </c>
      <c r="G5027" s="7">
        <v>498</v>
      </c>
      <c r="H5027" s="7">
        <f t="shared" si="702"/>
        <v>6</v>
      </c>
      <c r="I5027" s="16">
        <f t="shared" si="703"/>
        <v>45136</v>
      </c>
      <c r="J5027" s="17">
        <v>0.70809999999999995</v>
      </c>
      <c r="K5027" s="18">
        <f>G5027*结论【关键目标】!C$27*0.7735*0.001</f>
        <v>46.224360000000004</v>
      </c>
      <c r="L5027" s="5">
        <v>0</v>
      </c>
      <c r="M5027" s="5">
        <f>ABS(IF(L5027&lt;=0,L5027/耗电量关键数据!$B$6/1000,L5027/耗电量关键数据!$B$5/1000))</f>
        <v>0</v>
      </c>
      <c r="N5027" s="19">
        <f>耗电量关键数据!$B$14</f>
        <v>1.1688450000000001</v>
      </c>
      <c r="O5027" s="19">
        <f>耗电量关键数据!$B$15</f>
        <v>0.37403039999999999</v>
      </c>
      <c r="P5027" s="19">
        <f t="shared" si="704"/>
        <v>1.5428754000000002</v>
      </c>
      <c r="Q5027" s="19">
        <f t="shared" si="708"/>
        <v>0</v>
      </c>
      <c r="R5027" s="20">
        <f t="shared" si="705"/>
        <v>46.224360000000004</v>
      </c>
      <c r="S5027" s="20">
        <f t="shared" si="709"/>
        <v>0</v>
      </c>
      <c r="T5027" s="20">
        <f>IF((T5026+R5027)&lt;0,0,IF((T5026+R5027)&gt;结论【关键目标】!C$28,结论【关键目标】!C$28,T5026+R5027))</f>
        <v>22</v>
      </c>
      <c r="U5027" s="19">
        <f>IF((T5026+R5027)&lt;结论【关键目标】!$C$28,0,(发电量计算【计算逻辑页】!R5027+发电量计算【计算逻辑页】!T5026-结论【关键目标】!$C$28))</f>
        <v>46.224360000000004</v>
      </c>
      <c r="V5027" s="5">
        <f t="shared" si="706"/>
        <v>16.178526000000002</v>
      </c>
      <c r="W5027" s="5">
        <f t="shared" si="707"/>
        <v>1.0925100707400002</v>
      </c>
      <c r="X5027" s="5">
        <f t="shared" si="710"/>
        <v>0</v>
      </c>
    </row>
    <row r="5028" spans="1:24" x14ac:dyDescent="0.15">
      <c r="A5028" s="7">
        <v>5027</v>
      </c>
      <c r="B5028" s="7">
        <v>7</v>
      </c>
      <c r="C5028" s="7">
        <v>29</v>
      </c>
      <c r="D5028" s="7">
        <v>11</v>
      </c>
      <c r="E5028" s="7">
        <v>210</v>
      </c>
      <c r="F5028" s="7">
        <v>28</v>
      </c>
      <c r="G5028" s="7">
        <v>618.5</v>
      </c>
      <c r="H5028" s="7">
        <f t="shared" si="702"/>
        <v>6</v>
      </c>
      <c r="I5028" s="16">
        <f t="shared" si="703"/>
        <v>45136</v>
      </c>
      <c r="J5028" s="24">
        <v>1.3551</v>
      </c>
      <c r="K5028" s="18">
        <f>G5028*结论【关键目标】!C$27*0.7735*0.001</f>
        <v>57.409169999999996</v>
      </c>
      <c r="L5028" s="5">
        <v>0</v>
      </c>
      <c r="M5028" s="5">
        <f>ABS(IF(L5028&lt;=0,L5028/耗电量关键数据!$B$6/1000,L5028/耗电量关键数据!$B$5/1000))</f>
        <v>0</v>
      </c>
      <c r="N5028" s="19">
        <f>耗电量关键数据!$B$14</f>
        <v>1.1688450000000001</v>
      </c>
      <c r="O5028" s="19">
        <f>耗电量关键数据!$B$15</f>
        <v>0.37403039999999999</v>
      </c>
      <c r="P5028" s="19">
        <f t="shared" si="704"/>
        <v>1.5428754000000002</v>
      </c>
      <c r="Q5028" s="19">
        <f t="shared" si="708"/>
        <v>1.5428754000000002</v>
      </c>
      <c r="R5028" s="20">
        <f t="shared" si="705"/>
        <v>55.866294599999996</v>
      </c>
      <c r="S5028" s="20">
        <f t="shared" si="709"/>
        <v>0</v>
      </c>
      <c r="T5028" s="20">
        <f>IF((T5027+R5028)&lt;0,0,IF((T5027+R5028)&gt;结论【关键目标】!C$28,结论【关键目标】!C$28,T5027+R5028))</f>
        <v>22</v>
      </c>
      <c r="U5028" s="19">
        <f>IF((T5027+R5028)&lt;结论【关键目标】!$C$28,0,(发电量计算【计算逻辑页】!R5028+发电量计算【计算逻辑页】!T5027-结论【关键目标】!$C$28))</f>
        <v>55.866294600000003</v>
      </c>
      <c r="V5028" s="5">
        <f t="shared" si="706"/>
        <v>19.553203109999998</v>
      </c>
      <c r="W5028" s="5">
        <f t="shared" si="707"/>
        <v>2.0907504545400002</v>
      </c>
      <c r="X5028" s="5">
        <f t="shared" si="710"/>
        <v>0</v>
      </c>
    </row>
    <row r="5029" spans="1:24" x14ac:dyDescent="0.15">
      <c r="A5029" s="7">
        <v>5028</v>
      </c>
      <c r="B5029" s="7">
        <v>7</v>
      </c>
      <c r="C5029" s="7">
        <v>29</v>
      </c>
      <c r="D5029" s="7">
        <v>12</v>
      </c>
      <c r="E5029" s="7">
        <v>210</v>
      </c>
      <c r="F5029" s="7">
        <v>29.1</v>
      </c>
      <c r="G5029" s="7">
        <v>675.1</v>
      </c>
      <c r="H5029" s="7">
        <f t="shared" si="702"/>
        <v>6</v>
      </c>
      <c r="I5029" s="16">
        <f t="shared" si="703"/>
        <v>45136</v>
      </c>
      <c r="J5029" s="24">
        <v>1.3551</v>
      </c>
      <c r="K5029" s="18">
        <f>G5029*结论【关键目标】!C$27*0.7735*0.001</f>
        <v>62.662782</v>
      </c>
      <c r="L5029" s="5">
        <v>0</v>
      </c>
      <c r="M5029" s="5">
        <f>ABS(IF(L5029&lt;=0,L5029/耗电量关键数据!$B$6/1000,L5029/耗电量关键数据!$B$5/1000))</f>
        <v>0</v>
      </c>
      <c r="N5029" s="19">
        <f>耗电量关键数据!$B$14</f>
        <v>1.1688450000000001</v>
      </c>
      <c r="O5029" s="19">
        <f>耗电量关键数据!$B$15</f>
        <v>0.37403039999999999</v>
      </c>
      <c r="P5029" s="19">
        <f t="shared" si="704"/>
        <v>1.5428754000000002</v>
      </c>
      <c r="Q5029" s="19">
        <f t="shared" si="708"/>
        <v>1.5428754000000002</v>
      </c>
      <c r="R5029" s="20">
        <f t="shared" si="705"/>
        <v>61.1199066</v>
      </c>
      <c r="S5029" s="20">
        <f t="shared" si="709"/>
        <v>0</v>
      </c>
      <c r="T5029" s="20">
        <f>IF((T5028+R5029)&lt;0,0,IF((T5028+R5029)&gt;结论【关键目标】!C$28,结论【关键目标】!C$28,T5028+R5029))</f>
        <v>22</v>
      </c>
      <c r="U5029" s="19">
        <f>IF((T5028+R5029)&lt;结论【关键目标】!$C$28,0,(发电量计算【计算逻辑页】!R5029+发电量计算【计算逻辑页】!T5028-结论【关键目标】!$C$28))</f>
        <v>61.119906600000007</v>
      </c>
      <c r="V5029" s="5">
        <f t="shared" si="706"/>
        <v>21.391967310000002</v>
      </c>
      <c r="W5029" s="5">
        <f t="shared" si="707"/>
        <v>2.0907504545400002</v>
      </c>
      <c r="X5029" s="5">
        <f t="shared" si="710"/>
        <v>0</v>
      </c>
    </row>
    <row r="5030" spans="1:24" x14ac:dyDescent="0.15">
      <c r="A5030" s="7">
        <v>5029</v>
      </c>
      <c r="B5030" s="7">
        <v>7</v>
      </c>
      <c r="C5030" s="7">
        <v>29</v>
      </c>
      <c r="D5030" s="7">
        <v>13</v>
      </c>
      <c r="E5030" s="7">
        <v>210</v>
      </c>
      <c r="F5030" s="7">
        <v>30</v>
      </c>
      <c r="G5030" s="7">
        <v>591.20000000000005</v>
      </c>
      <c r="H5030" s="7">
        <f t="shared" si="702"/>
        <v>6</v>
      </c>
      <c r="I5030" s="16">
        <f t="shared" si="703"/>
        <v>45136</v>
      </c>
      <c r="J5030" s="17">
        <v>1.2267999999999999</v>
      </c>
      <c r="K5030" s="18">
        <f>G5030*结论【关键目标】!C$27*0.7735*0.001</f>
        <v>54.875184000000004</v>
      </c>
      <c r="L5030" s="5">
        <v>0</v>
      </c>
      <c r="M5030" s="5">
        <f>ABS(IF(L5030&lt;=0,L5030/耗电量关键数据!$B$6/1000,L5030/耗电量关键数据!$B$5/1000))</f>
        <v>0</v>
      </c>
      <c r="N5030" s="19">
        <f>耗电量关键数据!$B$14</f>
        <v>1.1688450000000001</v>
      </c>
      <c r="O5030" s="19">
        <f>耗电量关键数据!$B$15</f>
        <v>0.37403039999999999</v>
      </c>
      <c r="P5030" s="19">
        <f t="shared" si="704"/>
        <v>1.5428754000000002</v>
      </c>
      <c r="Q5030" s="19">
        <f t="shared" si="708"/>
        <v>1.5428754000000002</v>
      </c>
      <c r="R5030" s="20">
        <f t="shared" si="705"/>
        <v>53.332308600000005</v>
      </c>
      <c r="S5030" s="20">
        <f t="shared" si="709"/>
        <v>0</v>
      </c>
      <c r="T5030" s="20">
        <f>IF((T5029+R5030)&lt;0,0,IF((T5029+R5030)&gt;结论【关键目标】!C$28,结论【关键目标】!C$28,T5029+R5030))</f>
        <v>22</v>
      </c>
      <c r="U5030" s="19">
        <f>IF((T5029+R5030)&lt;结论【关键目标】!$C$28,0,(发电量计算【计算逻辑页】!R5030+发电量计算【计算逻辑页】!T5029-结论【关键目标】!$C$28))</f>
        <v>53.332308600000005</v>
      </c>
      <c r="V5030" s="5">
        <f t="shared" si="706"/>
        <v>18.666308010000002</v>
      </c>
      <c r="W5030" s="5">
        <f t="shared" si="707"/>
        <v>1.89279954072</v>
      </c>
      <c r="X5030" s="5">
        <f t="shared" si="710"/>
        <v>0</v>
      </c>
    </row>
    <row r="5031" spans="1:24" x14ac:dyDescent="0.15">
      <c r="A5031" s="7">
        <v>5030</v>
      </c>
      <c r="B5031" s="7">
        <v>7</v>
      </c>
      <c r="C5031" s="7">
        <v>29</v>
      </c>
      <c r="D5031" s="7">
        <v>14</v>
      </c>
      <c r="E5031" s="7">
        <v>210</v>
      </c>
      <c r="F5031" s="7">
        <v>30</v>
      </c>
      <c r="G5031" s="7">
        <v>516.29999999999995</v>
      </c>
      <c r="H5031" s="7">
        <f t="shared" si="702"/>
        <v>6</v>
      </c>
      <c r="I5031" s="16">
        <f t="shared" si="703"/>
        <v>45136</v>
      </c>
      <c r="J5031" s="17">
        <v>1.2267999999999999</v>
      </c>
      <c r="K5031" s="18">
        <f>G5031*结论【关键目标】!C$27*0.7735*0.001</f>
        <v>47.922965999999995</v>
      </c>
      <c r="L5031" s="5">
        <v>0</v>
      </c>
      <c r="M5031" s="5">
        <f>ABS(IF(L5031&lt;=0,L5031/耗电量关键数据!$B$6/1000,L5031/耗电量关键数据!$B$5/1000))</f>
        <v>0</v>
      </c>
      <c r="N5031" s="19">
        <f>耗电量关键数据!$B$14</f>
        <v>1.1688450000000001</v>
      </c>
      <c r="O5031" s="19">
        <f>耗电量关键数据!$B$15</f>
        <v>0.37403039999999999</v>
      </c>
      <c r="P5031" s="19">
        <f t="shared" si="704"/>
        <v>1.5428754000000002</v>
      </c>
      <c r="Q5031" s="19">
        <f t="shared" si="708"/>
        <v>1.5428754000000002</v>
      </c>
      <c r="R5031" s="20">
        <f t="shared" si="705"/>
        <v>46.380090599999996</v>
      </c>
      <c r="S5031" s="20">
        <f t="shared" si="709"/>
        <v>0</v>
      </c>
      <c r="T5031" s="20">
        <f>IF((T5030+R5031)&lt;0,0,IF((T5030+R5031)&gt;结论【关键目标】!C$28,结论【关键目标】!C$28,T5030+R5031))</f>
        <v>22</v>
      </c>
      <c r="U5031" s="19">
        <f>IF((T5030+R5031)&lt;结论【关键目标】!$C$28,0,(发电量计算【计算逻辑页】!R5031+发电量计算【计算逻辑页】!T5030-结论【关键目标】!$C$28))</f>
        <v>46.380090599999988</v>
      </c>
      <c r="V5031" s="5">
        <f t="shared" si="706"/>
        <v>16.233031709999995</v>
      </c>
      <c r="W5031" s="5">
        <f t="shared" si="707"/>
        <v>1.89279954072</v>
      </c>
      <c r="X5031" s="5">
        <f t="shared" si="710"/>
        <v>0</v>
      </c>
    </row>
    <row r="5032" spans="1:24" x14ac:dyDescent="0.15">
      <c r="A5032" s="7">
        <v>5031</v>
      </c>
      <c r="B5032" s="7">
        <v>7</v>
      </c>
      <c r="C5032" s="7">
        <v>29</v>
      </c>
      <c r="D5032" s="7">
        <v>15</v>
      </c>
      <c r="E5032" s="7">
        <v>210</v>
      </c>
      <c r="F5032" s="7">
        <v>30.9</v>
      </c>
      <c r="G5032" s="7">
        <v>475.4</v>
      </c>
      <c r="H5032" s="7">
        <f t="shared" si="702"/>
        <v>6</v>
      </c>
      <c r="I5032" s="16">
        <f t="shared" si="703"/>
        <v>45136</v>
      </c>
      <c r="J5032" s="17">
        <v>1.2267999999999999</v>
      </c>
      <c r="K5032" s="18">
        <f>G5032*结论【关键目标】!C$27*0.7735*0.001</f>
        <v>44.126627999999997</v>
      </c>
      <c r="L5032" s="5">
        <v>0</v>
      </c>
      <c r="M5032" s="5">
        <f>ABS(IF(L5032&lt;=0,L5032/耗电量关键数据!$B$6/1000,L5032/耗电量关键数据!$B$5/1000))</f>
        <v>0</v>
      </c>
      <c r="N5032" s="19">
        <f>耗电量关键数据!$B$14</f>
        <v>1.1688450000000001</v>
      </c>
      <c r="O5032" s="19">
        <f>耗电量关键数据!$B$15</f>
        <v>0.37403039999999999</v>
      </c>
      <c r="P5032" s="19">
        <f t="shared" si="704"/>
        <v>1.5428754000000002</v>
      </c>
      <c r="Q5032" s="19">
        <f t="shared" si="708"/>
        <v>1.5428754000000002</v>
      </c>
      <c r="R5032" s="20">
        <f t="shared" si="705"/>
        <v>42.583752599999997</v>
      </c>
      <c r="S5032" s="20">
        <f t="shared" si="709"/>
        <v>0</v>
      </c>
      <c r="T5032" s="20">
        <f>IF((T5031+R5032)&lt;0,0,IF((T5031+R5032)&gt;结论【关键目标】!C$28,结论【关键目标】!C$28,T5031+R5032))</f>
        <v>22</v>
      </c>
      <c r="U5032" s="19">
        <f>IF((T5031+R5032)&lt;结论【关键目标】!$C$28,0,(发电量计算【计算逻辑页】!R5032+发电量计算【计算逻辑页】!T5031-结论【关键目标】!$C$28))</f>
        <v>42.583752599999997</v>
      </c>
      <c r="V5032" s="5">
        <f t="shared" si="706"/>
        <v>14.904313409999999</v>
      </c>
      <c r="W5032" s="5">
        <f t="shared" si="707"/>
        <v>1.89279954072</v>
      </c>
      <c r="X5032" s="5">
        <f t="shared" si="710"/>
        <v>0</v>
      </c>
    </row>
    <row r="5033" spans="1:24" x14ac:dyDescent="0.15">
      <c r="A5033" s="7">
        <v>5032</v>
      </c>
      <c r="B5033" s="7">
        <v>7</v>
      </c>
      <c r="C5033" s="7">
        <v>29</v>
      </c>
      <c r="D5033" s="7">
        <v>16</v>
      </c>
      <c r="E5033" s="7">
        <v>210</v>
      </c>
      <c r="F5033" s="7">
        <v>32</v>
      </c>
      <c r="G5033" s="7">
        <v>336.2</v>
      </c>
      <c r="H5033" s="7">
        <f t="shared" si="702"/>
        <v>6</v>
      </c>
      <c r="I5033" s="16">
        <f t="shared" si="703"/>
        <v>45136</v>
      </c>
      <c r="J5033" s="24">
        <v>1.3551</v>
      </c>
      <c r="K5033" s="18">
        <f>G5033*结论【关键目标】!C$27*0.7735*0.001</f>
        <v>31.206084000000001</v>
      </c>
      <c r="L5033" s="5">
        <v>0</v>
      </c>
      <c r="M5033" s="5">
        <f>ABS(IF(L5033&lt;=0,L5033/耗电量关键数据!$B$6/1000,L5033/耗电量关键数据!$B$5/1000))</f>
        <v>0</v>
      </c>
      <c r="N5033" s="19">
        <f>耗电量关键数据!$B$14</f>
        <v>1.1688450000000001</v>
      </c>
      <c r="O5033" s="19">
        <f>耗电量关键数据!$B$15</f>
        <v>0.37403039999999999</v>
      </c>
      <c r="P5033" s="19">
        <f t="shared" si="704"/>
        <v>1.5428754000000002</v>
      </c>
      <c r="Q5033" s="19">
        <f t="shared" si="708"/>
        <v>1.5428754000000002</v>
      </c>
      <c r="R5033" s="20">
        <f t="shared" si="705"/>
        <v>29.663208600000001</v>
      </c>
      <c r="S5033" s="20">
        <f t="shared" si="709"/>
        <v>0</v>
      </c>
      <c r="T5033" s="20">
        <f>IF((T5032+R5033)&lt;0,0,IF((T5032+R5033)&gt;结论【关键目标】!C$28,结论【关键目标】!C$28,T5032+R5033))</f>
        <v>22</v>
      </c>
      <c r="U5033" s="19">
        <f>IF((T5032+R5033)&lt;结论【关键目标】!$C$28,0,(发电量计算【计算逻辑页】!R5033+发电量计算【计算逻辑页】!T5032-结论【关键目标】!$C$28))</f>
        <v>29.663208600000004</v>
      </c>
      <c r="V5033" s="5">
        <f t="shared" si="706"/>
        <v>10.382123010000001</v>
      </c>
      <c r="W5033" s="5">
        <f t="shared" si="707"/>
        <v>2.0907504545400002</v>
      </c>
      <c r="X5033" s="5">
        <f t="shared" si="710"/>
        <v>0</v>
      </c>
    </row>
    <row r="5034" spans="1:24" x14ac:dyDescent="0.15">
      <c r="A5034" s="7">
        <v>5033</v>
      </c>
      <c r="B5034" s="7">
        <v>7</v>
      </c>
      <c r="C5034" s="7">
        <v>29</v>
      </c>
      <c r="D5034" s="7">
        <v>17</v>
      </c>
      <c r="E5034" s="7">
        <v>210</v>
      </c>
      <c r="F5034" s="7">
        <v>31</v>
      </c>
      <c r="G5034" s="7">
        <v>183.4</v>
      </c>
      <c r="H5034" s="7">
        <f t="shared" si="702"/>
        <v>6</v>
      </c>
      <c r="I5034" s="16">
        <f t="shared" si="703"/>
        <v>45136</v>
      </c>
      <c r="J5034" s="17">
        <v>0.70809999999999995</v>
      </c>
      <c r="K5034" s="18">
        <f>G5034*结论【关键目标】!C$27*0.7735*0.001</f>
        <v>17.023187999999998</v>
      </c>
      <c r="L5034" s="5">
        <v>0</v>
      </c>
      <c r="M5034" s="5">
        <f>ABS(IF(L5034&lt;=0,L5034/耗电量关键数据!$B$6/1000,L5034/耗电量关键数据!$B$5/1000))</f>
        <v>0</v>
      </c>
      <c r="N5034" s="19">
        <f>耗电量关键数据!$B$14</f>
        <v>1.1688450000000001</v>
      </c>
      <c r="O5034" s="19">
        <f>耗电量关键数据!$B$15</f>
        <v>0.37403039999999999</v>
      </c>
      <c r="P5034" s="19">
        <f t="shared" si="704"/>
        <v>1.5428754000000002</v>
      </c>
      <c r="Q5034" s="19">
        <f t="shared" si="708"/>
        <v>0</v>
      </c>
      <c r="R5034" s="20">
        <f t="shared" si="705"/>
        <v>17.023187999999998</v>
      </c>
      <c r="S5034" s="20">
        <f t="shared" si="709"/>
        <v>0</v>
      </c>
      <c r="T5034" s="20">
        <f>IF((T5033+R5034)&lt;0,0,IF((T5033+R5034)&gt;结论【关键目标】!C$28,结论【关键目标】!C$28,T5033+R5034))</f>
        <v>22</v>
      </c>
      <c r="U5034" s="19">
        <f>IF((T5033+R5034)&lt;结论【关键目标】!$C$28,0,(发电量计算【计算逻辑页】!R5034+发电量计算【计算逻辑页】!T5033-结论【关键目标】!$C$28))</f>
        <v>17.023187999999998</v>
      </c>
      <c r="V5034" s="5">
        <f t="shared" si="706"/>
        <v>5.958115799999999</v>
      </c>
      <c r="W5034" s="5">
        <f t="shared" si="707"/>
        <v>1.0925100707400002</v>
      </c>
      <c r="X5034" s="5">
        <f t="shared" si="710"/>
        <v>0</v>
      </c>
    </row>
    <row r="5035" spans="1:24" x14ac:dyDescent="0.15">
      <c r="A5035" s="7">
        <v>5034</v>
      </c>
      <c r="B5035" s="7">
        <v>7</v>
      </c>
      <c r="C5035" s="7">
        <v>29</v>
      </c>
      <c r="D5035" s="7">
        <v>18</v>
      </c>
      <c r="E5035" s="7">
        <v>210</v>
      </c>
      <c r="F5035" s="7">
        <v>31</v>
      </c>
      <c r="G5035" s="7">
        <v>66.099999999999994</v>
      </c>
      <c r="H5035" s="7">
        <f t="shared" si="702"/>
        <v>6</v>
      </c>
      <c r="I5035" s="16">
        <f t="shared" si="703"/>
        <v>45136</v>
      </c>
      <c r="J5035" s="17">
        <v>0.70809999999999995</v>
      </c>
      <c r="K5035" s="18">
        <f>G5035*结论【关键目标】!C$27*0.7735*0.001</f>
        <v>6.1354019999999991</v>
      </c>
      <c r="L5035" s="5">
        <v>0</v>
      </c>
      <c r="M5035" s="5">
        <f>ABS(IF(L5035&lt;=0,L5035/耗电量关键数据!$B$6/1000,L5035/耗电量关键数据!$B$5/1000))</f>
        <v>0</v>
      </c>
      <c r="N5035" s="19">
        <f>耗电量关键数据!$B$14</f>
        <v>1.1688450000000001</v>
      </c>
      <c r="O5035" s="19">
        <f>耗电量关键数据!$B$15</f>
        <v>0.37403039999999999</v>
      </c>
      <c r="P5035" s="19">
        <f t="shared" si="704"/>
        <v>1.5428754000000002</v>
      </c>
      <c r="Q5035" s="19">
        <f t="shared" si="708"/>
        <v>0</v>
      </c>
      <c r="R5035" s="20">
        <f t="shared" si="705"/>
        <v>6.1354019999999991</v>
      </c>
      <c r="S5035" s="20">
        <f t="shared" si="709"/>
        <v>0</v>
      </c>
      <c r="T5035" s="20">
        <f>IF((T5034+R5035)&lt;0,0,IF((T5034+R5035)&gt;结论【关键目标】!C$28,结论【关键目标】!C$28,T5034+R5035))</f>
        <v>22</v>
      </c>
      <c r="U5035" s="19">
        <f>IF((T5034+R5035)&lt;结论【关键目标】!$C$28,0,(发电量计算【计算逻辑页】!R5035+发电量计算【计算逻辑页】!T5034-结论【关键目标】!$C$28))</f>
        <v>6.1354019999999991</v>
      </c>
      <c r="V5035" s="5">
        <f t="shared" si="706"/>
        <v>2.1473906999999994</v>
      </c>
      <c r="W5035" s="5">
        <f t="shared" si="707"/>
        <v>1.0925100707400002</v>
      </c>
      <c r="X5035" s="5">
        <f t="shared" si="710"/>
        <v>0</v>
      </c>
    </row>
    <row r="5036" spans="1:24" x14ac:dyDescent="0.15">
      <c r="A5036" s="7">
        <v>5035</v>
      </c>
      <c r="B5036" s="7">
        <v>7</v>
      </c>
      <c r="C5036" s="7">
        <v>29</v>
      </c>
      <c r="D5036" s="7">
        <v>19</v>
      </c>
      <c r="E5036" s="7">
        <v>210</v>
      </c>
      <c r="F5036" s="7">
        <v>30</v>
      </c>
      <c r="G5036" s="7">
        <v>0</v>
      </c>
      <c r="H5036" s="7">
        <f t="shared" si="702"/>
        <v>6</v>
      </c>
      <c r="I5036" s="16">
        <f t="shared" si="703"/>
        <v>45136</v>
      </c>
      <c r="J5036" s="17">
        <v>1.2267999999999999</v>
      </c>
      <c r="K5036" s="18">
        <f>G5036*结论【关键目标】!C$27*0.7735*0.001</f>
        <v>0</v>
      </c>
      <c r="L5036" s="5">
        <v>0</v>
      </c>
      <c r="M5036" s="5">
        <f>ABS(IF(L5036&lt;=0,L5036/耗电量关键数据!$B$6/1000,L5036/耗电量关键数据!$B$5/1000))</f>
        <v>0</v>
      </c>
      <c r="N5036" s="19">
        <f>耗电量关键数据!$B$14</f>
        <v>1.1688450000000001</v>
      </c>
      <c r="O5036" s="19">
        <f>耗电量关键数据!$B$15</f>
        <v>0.37403039999999999</v>
      </c>
      <c r="P5036" s="19">
        <f t="shared" si="704"/>
        <v>1.5428754000000002</v>
      </c>
      <c r="Q5036" s="19">
        <f t="shared" si="708"/>
        <v>1.5428754000000002</v>
      </c>
      <c r="R5036" s="20">
        <f t="shared" si="705"/>
        <v>-1.5428754000000002</v>
      </c>
      <c r="S5036" s="20">
        <f t="shared" si="709"/>
        <v>1.5428754000000002</v>
      </c>
      <c r="T5036" s="20">
        <f>IF((T5035+R5036)&lt;0,0,IF((T5035+R5036)&gt;结论【关键目标】!C$28,结论【关键目标】!C$28,T5035+R5036))</f>
        <v>20.4571246</v>
      </c>
      <c r="U5036" s="19">
        <f>IF((T5035+R5036)&lt;结论【关键目标】!$C$28,0,(发电量计算【计算逻辑页】!R5036+发电量计算【计算逻辑页】!T5035-结论【关键目标】!$C$28))</f>
        <v>0</v>
      </c>
      <c r="V5036" s="5">
        <f t="shared" si="706"/>
        <v>0</v>
      </c>
      <c r="W5036" s="5">
        <f t="shared" si="707"/>
        <v>0</v>
      </c>
      <c r="X5036" s="5">
        <f t="shared" si="710"/>
        <v>1.3527931507200002</v>
      </c>
    </row>
    <row r="5037" spans="1:24" x14ac:dyDescent="0.15">
      <c r="A5037" s="7">
        <v>5036</v>
      </c>
      <c r="B5037" s="7">
        <v>7</v>
      </c>
      <c r="C5037" s="7">
        <v>29</v>
      </c>
      <c r="D5037" s="7">
        <v>20</v>
      </c>
      <c r="E5037" s="7">
        <v>210</v>
      </c>
      <c r="F5037" s="7">
        <v>29</v>
      </c>
      <c r="G5037" s="7">
        <v>0</v>
      </c>
      <c r="H5037" s="7">
        <f t="shared" si="702"/>
        <v>6</v>
      </c>
      <c r="I5037" s="16">
        <f t="shared" si="703"/>
        <v>45136</v>
      </c>
      <c r="J5037" s="17">
        <v>1.2267999999999999</v>
      </c>
      <c r="K5037" s="18">
        <f>G5037*结论【关键目标】!C$27*0.7735*0.001</f>
        <v>0</v>
      </c>
      <c r="L5037" s="5">
        <v>0</v>
      </c>
      <c r="M5037" s="5">
        <f>ABS(IF(L5037&lt;=0,L5037/耗电量关键数据!$B$6/1000,L5037/耗电量关键数据!$B$5/1000))</f>
        <v>0</v>
      </c>
      <c r="N5037" s="19">
        <f>耗电量关键数据!$B$14</f>
        <v>1.1688450000000001</v>
      </c>
      <c r="O5037" s="19">
        <f>耗电量关键数据!$B$15</f>
        <v>0.37403039999999999</v>
      </c>
      <c r="P5037" s="19">
        <f t="shared" si="704"/>
        <v>1.5428754000000002</v>
      </c>
      <c r="Q5037" s="19">
        <f t="shared" si="708"/>
        <v>1.5428754000000002</v>
      </c>
      <c r="R5037" s="20">
        <f t="shared" si="705"/>
        <v>-1.5428754000000002</v>
      </c>
      <c r="S5037" s="20">
        <f t="shared" si="709"/>
        <v>1.5428754000000002</v>
      </c>
      <c r="T5037" s="20">
        <f>IF((T5036+R5037)&lt;0,0,IF((T5036+R5037)&gt;结论【关键目标】!C$28,结论【关键目标】!C$28,T5036+R5037))</f>
        <v>18.9142492</v>
      </c>
      <c r="U5037" s="19">
        <f>IF((T5036+R5037)&lt;结论【关键目标】!$C$28,0,(发电量计算【计算逻辑页】!R5037+发电量计算【计算逻辑页】!T5036-结论【关键目标】!$C$28))</f>
        <v>0</v>
      </c>
      <c r="V5037" s="5">
        <f t="shared" si="706"/>
        <v>0</v>
      </c>
      <c r="W5037" s="5">
        <f t="shared" si="707"/>
        <v>0</v>
      </c>
      <c r="X5037" s="5">
        <f t="shared" si="710"/>
        <v>1.3527931507200002</v>
      </c>
    </row>
    <row r="5038" spans="1:24" x14ac:dyDescent="0.15">
      <c r="A5038" s="7">
        <v>5037</v>
      </c>
      <c r="B5038" s="7">
        <v>7</v>
      </c>
      <c r="C5038" s="7">
        <v>29</v>
      </c>
      <c r="D5038" s="7">
        <v>21</v>
      </c>
      <c r="E5038" s="7">
        <v>210</v>
      </c>
      <c r="F5038" s="7">
        <v>28.8</v>
      </c>
      <c r="G5038" s="7">
        <v>0</v>
      </c>
      <c r="H5038" s="7">
        <f t="shared" si="702"/>
        <v>6</v>
      </c>
      <c r="I5038" s="16">
        <f t="shared" si="703"/>
        <v>45136</v>
      </c>
      <c r="J5038" s="17">
        <v>1.2267999999999999</v>
      </c>
      <c r="K5038" s="18">
        <f>G5038*结论【关键目标】!C$27*0.7735*0.001</f>
        <v>0</v>
      </c>
      <c r="L5038" s="5">
        <v>0</v>
      </c>
      <c r="M5038" s="5">
        <f>ABS(IF(L5038&lt;=0,L5038/耗电量关键数据!$B$6/1000,L5038/耗电量关键数据!$B$5/1000))</f>
        <v>0</v>
      </c>
      <c r="N5038" s="19">
        <f>耗电量关键数据!$B$14</f>
        <v>1.1688450000000001</v>
      </c>
      <c r="O5038" s="19">
        <f>耗电量关键数据!$B$15</f>
        <v>0.37403039999999999</v>
      </c>
      <c r="P5038" s="19">
        <f t="shared" si="704"/>
        <v>1.5428754000000002</v>
      </c>
      <c r="Q5038" s="19">
        <f t="shared" si="708"/>
        <v>1.5428754000000002</v>
      </c>
      <c r="R5038" s="20">
        <f t="shared" si="705"/>
        <v>-1.5428754000000002</v>
      </c>
      <c r="S5038" s="20">
        <f t="shared" si="709"/>
        <v>1.5428754000000002</v>
      </c>
      <c r="T5038" s="20">
        <f>IF((T5037+R5038)&lt;0,0,IF((T5037+R5038)&gt;结论【关键目标】!C$28,结论【关键目标】!C$28,T5037+R5038))</f>
        <v>17.371373800000001</v>
      </c>
      <c r="U5038" s="19">
        <f>IF((T5037+R5038)&lt;结论【关键目标】!$C$28,0,(发电量计算【计算逻辑页】!R5038+发电量计算【计算逻辑页】!T5037-结论【关键目标】!$C$28))</f>
        <v>0</v>
      </c>
      <c r="V5038" s="5">
        <f t="shared" si="706"/>
        <v>0</v>
      </c>
      <c r="W5038" s="5">
        <f t="shared" si="707"/>
        <v>0</v>
      </c>
      <c r="X5038" s="5">
        <f t="shared" si="710"/>
        <v>1.3527931507200002</v>
      </c>
    </row>
    <row r="5039" spans="1:24" x14ac:dyDescent="0.15">
      <c r="A5039" s="7">
        <v>5038</v>
      </c>
      <c r="B5039" s="7">
        <v>7</v>
      </c>
      <c r="C5039" s="7">
        <v>29</v>
      </c>
      <c r="D5039" s="7">
        <v>22</v>
      </c>
      <c r="E5039" s="7">
        <v>210</v>
      </c>
      <c r="F5039" s="7">
        <v>28</v>
      </c>
      <c r="G5039" s="7">
        <v>0</v>
      </c>
      <c r="H5039" s="7">
        <f t="shared" si="702"/>
        <v>6</v>
      </c>
      <c r="I5039" s="16">
        <f t="shared" si="703"/>
        <v>45136</v>
      </c>
      <c r="J5039" s="17">
        <v>0.70809999999999995</v>
      </c>
      <c r="K5039" s="18">
        <f>G5039*结论【关键目标】!C$27*0.7735*0.001</f>
        <v>0</v>
      </c>
      <c r="L5039" s="5">
        <v>0</v>
      </c>
      <c r="M5039" s="5">
        <f>ABS(IF(L5039&lt;=0,L5039/耗电量关键数据!$B$6/1000,L5039/耗电量关键数据!$B$5/1000))</f>
        <v>0</v>
      </c>
      <c r="N5039" s="19">
        <f>耗电量关键数据!$B$14</f>
        <v>1.1688450000000001</v>
      </c>
      <c r="O5039" s="19">
        <f>耗电量关键数据!$B$15</f>
        <v>0.37403039999999999</v>
      </c>
      <c r="P5039" s="19">
        <f t="shared" si="704"/>
        <v>1.5428754000000002</v>
      </c>
      <c r="Q5039" s="19">
        <f t="shared" si="708"/>
        <v>0</v>
      </c>
      <c r="R5039" s="20">
        <f t="shared" si="705"/>
        <v>0</v>
      </c>
      <c r="S5039" s="20">
        <f t="shared" si="709"/>
        <v>0</v>
      </c>
      <c r="T5039" s="20">
        <f>IF((T5038+R5039)&lt;0,0,IF((T5038+R5039)&gt;结论【关键目标】!C$28,结论【关键目标】!C$28,T5038+R5039))</f>
        <v>17.371373800000001</v>
      </c>
      <c r="U5039" s="19">
        <f>IF((T5038+R5039)&lt;结论【关键目标】!$C$28,0,(发电量计算【计算逻辑页】!R5039+发电量计算【计算逻辑页】!T5038-结论【关键目标】!$C$28))</f>
        <v>0</v>
      </c>
      <c r="V5039" s="5">
        <f t="shared" si="706"/>
        <v>0</v>
      </c>
      <c r="W5039" s="5">
        <f t="shared" si="707"/>
        <v>0</v>
      </c>
      <c r="X5039" s="5">
        <f t="shared" si="710"/>
        <v>0</v>
      </c>
    </row>
    <row r="5040" spans="1:24" x14ac:dyDescent="0.15">
      <c r="A5040" s="7">
        <v>5039</v>
      </c>
      <c r="B5040" s="7">
        <v>7</v>
      </c>
      <c r="C5040" s="7">
        <v>29</v>
      </c>
      <c r="D5040" s="7">
        <v>23</v>
      </c>
      <c r="E5040" s="7">
        <v>210</v>
      </c>
      <c r="F5040" s="7">
        <v>27</v>
      </c>
      <c r="G5040" s="7">
        <v>0</v>
      </c>
      <c r="H5040" s="7">
        <f t="shared" si="702"/>
        <v>6</v>
      </c>
      <c r="I5040" s="16">
        <f t="shared" si="703"/>
        <v>45136</v>
      </c>
      <c r="J5040" s="17">
        <v>0.70809999999999995</v>
      </c>
      <c r="K5040" s="18">
        <f>G5040*结论【关键目标】!C$27*0.7735*0.001</f>
        <v>0</v>
      </c>
      <c r="L5040" s="5">
        <v>0</v>
      </c>
      <c r="M5040" s="5">
        <f>ABS(IF(L5040&lt;=0,L5040/耗电量关键数据!$B$6/1000,L5040/耗电量关键数据!$B$5/1000))</f>
        <v>0</v>
      </c>
      <c r="N5040" s="19">
        <f>耗电量关键数据!$B$14</f>
        <v>1.1688450000000001</v>
      </c>
      <c r="O5040" s="19">
        <f>耗电量关键数据!$B$15</f>
        <v>0.37403039999999999</v>
      </c>
      <c r="P5040" s="19">
        <f t="shared" si="704"/>
        <v>1.5428754000000002</v>
      </c>
      <c r="Q5040" s="19">
        <f t="shared" si="708"/>
        <v>0</v>
      </c>
      <c r="R5040" s="20">
        <f t="shared" si="705"/>
        <v>0</v>
      </c>
      <c r="S5040" s="20">
        <f t="shared" si="709"/>
        <v>0</v>
      </c>
      <c r="T5040" s="20">
        <f>IF((T5039+R5040)&lt;0,0,IF((T5039+R5040)&gt;结论【关键目标】!C$28,结论【关键目标】!C$28,T5039+R5040))</f>
        <v>17.371373800000001</v>
      </c>
      <c r="U5040" s="19">
        <f>IF((T5039+R5040)&lt;结论【关键目标】!$C$28,0,(发电量计算【计算逻辑页】!R5040+发电量计算【计算逻辑页】!T5039-结论【关键目标】!$C$28))</f>
        <v>0</v>
      </c>
      <c r="V5040" s="5">
        <f t="shared" si="706"/>
        <v>0</v>
      </c>
      <c r="W5040" s="5">
        <f t="shared" si="707"/>
        <v>0</v>
      </c>
      <c r="X5040" s="5">
        <f t="shared" si="710"/>
        <v>0</v>
      </c>
    </row>
    <row r="5041" spans="1:24" x14ac:dyDescent="0.15">
      <c r="A5041" s="7">
        <v>5040</v>
      </c>
      <c r="B5041" s="7">
        <v>7</v>
      </c>
      <c r="C5041" s="7">
        <v>29</v>
      </c>
      <c r="D5041" s="7">
        <v>24</v>
      </c>
      <c r="E5041" s="7">
        <v>210</v>
      </c>
      <c r="F5041" s="7">
        <v>26.3</v>
      </c>
      <c r="G5041" s="7">
        <v>0</v>
      </c>
      <c r="H5041" s="7">
        <f t="shared" si="702"/>
        <v>6</v>
      </c>
      <c r="I5041" s="16">
        <f t="shared" si="703"/>
        <v>45136</v>
      </c>
      <c r="J5041" s="17">
        <v>0.2407</v>
      </c>
      <c r="K5041" s="18">
        <f>G5041*结论【关键目标】!C$27*0.7735*0.001</f>
        <v>0</v>
      </c>
      <c r="L5041" s="5">
        <v>0</v>
      </c>
      <c r="M5041" s="5">
        <f>ABS(IF(L5041&lt;=0,L5041/耗电量关键数据!$B$6/1000,L5041/耗电量关键数据!$B$5/1000))</f>
        <v>0</v>
      </c>
      <c r="N5041" s="19">
        <f>耗电量关键数据!$B$14</f>
        <v>1.1688450000000001</v>
      </c>
      <c r="O5041" s="19">
        <f>耗电量关键数据!$B$15</f>
        <v>0.37403039999999999</v>
      </c>
      <c r="P5041" s="19">
        <f t="shared" si="704"/>
        <v>1.5428754000000002</v>
      </c>
      <c r="Q5041" s="19">
        <f t="shared" si="708"/>
        <v>0</v>
      </c>
      <c r="R5041" s="20">
        <f t="shared" si="705"/>
        <v>0</v>
      </c>
      <c r="S5041" s="20">
        <f t="shared" si="709"/>
        <v>0</v>
      </c>
      <c r="T5041" s="20">
        <f>IF((T5040+R5041)&lt;0,0,IF((T5040+R5041)&gt;结论【关键目标】!C$28,结论【关键目标】!C$28,T5040+R5041))</f>
        <v>17.371373800000001</v>
      </c>
      <c r="U5041" s="19">
        <f>IF((T5040+R5041)&lt;结论【关键目标】!$C$28,0,(发电量计算【计算逻辑页】!R5041+发电量计算【计算逻辑页】!T5040-结论【关键目标】!$C$28))</f>
        <v>0</v>
      </c>
      <c r="V5041" s="5">
        <f t="shared" si="706"/>
        <v>0</v>
      </c>
      <c r="W5041" s="5">
        <f t="shared" si="707"/>
        <v>0</v>
      </c>
      <c r="X5041" s="5">
        <f t="shared" si="710"/>
        <v>0</v>
      </c>
    </row>
    <row r="5042" spans="1:24" x14ac:dyDescent="0.15">
      <c r="A5042" s="7">
        <v>5041</v>
      </c>
      <c r="B5042" s="7">
        <v>7</v>
      </c>
      <c r="C5042" s="7">
        <v>30</v>
      </c>
      <c r="D5042" s="7">
        <v>1</v>
      </c>
      <c r="E5042" s="7">
        <v>211</v>
      </c>
      <c r="F5042" s="7">
        <v>26</v>
      </c>
      <c r="G5042" s="7">
        <v>0</v>
      </c>
      <c r="H5042" s="7">
        <f t="shared" si="702"/>
        <v>7</v>
      </c>
      <c r="I5042" s="16">
        <f t="shared" si="703"/>
        <v>45137</v>
      </c>
      <c r="J5042" s="17">
        <v>0.2407</v>
      </c>
      <c r="K5042" s="18">
        <f>G5042*结论【关键目标】!C$27*0.7735*0.001</f>
        <v>0</v>
      </c>
      <c r="L5042" s="5">
        <v>0</v>
      </c>
      <c r="M5042" s="5">
        <f>ABS(IF(L5042&lt;=0,L5042/耗电量关键数据!$B$6/1000,L5042/耗电量关键数据!$B$5/1000))</f>
        <v>0</v>
      </c>
      <c r="N5042" s="19">
        <f>耗电量关键数据!$B$14</f>
        <v>1.1688450000000001</v>
      </c>
      <c r="O5042" s="19">
        <f>耗电量关键数据!$B$15</f>
        <v>0.37403039999999999</v>
      </c>
      <c r="P5042" s="19">
        <f t="shared" si="704"/>
        <v>1.5428754000000002</v>
      </c>
      <c r="Q5042" s="19">
        <f t="shared" si="708"/>
        <v>0</v>
      </c>
      <c r="R5042" s="20">
        <f t="shared" si="705"/>
        <v>0</v>
      </c>
      <c r="S5042" s="20">
        <f t="shared" si="709"/>
        <v>0</v>
      </c>
      <c r="T5042" s="20">
        <f>IF((T5041+R5042)&lt;0,0,IF((T5041+R5042)&gt;结论【关键目标】!C$28,结论【关键目标】!C$28,T5041+R5042))</f>
        <v>17.371373800000001</v>
      </c>
      <c r="U5042" s="19">
        <f>IF((T5041+R5042)&lt;结论【关键目标】!$C$28,0,(发电量计算【计算逻辑页】!R5042+发电量计算【计算逻辑页】!T5041-结论【关键目标】!$C$28))</f>
        <v>0</v>
      </c>
      <c r="V5042" s="5">
        <f t="shared" si="706"/>
        <v>0</v>
      </c>
      <c r="W5042" s="5">
        <f t="shared" si="707"/>
        <v>0</v>
      </c>
      <c r="X5042" s="5">
        <f t="shared" si="710"/>
        <v>0</v>
      </c>
    </row>
    <row r="5043" spans="1:24" x14ac:dyDescent="0.15">
      <c r="A5043" s="7">
        <v>5042</v>
      </c>
      <c r="B5043" s="7">
        <v>7</v>
      </c>
      <c r="C5043" s="7">
        <v>30</v>
      </c>
      <c r="D5043" s="7">
        <v>2</v>
      </c>
      <c r="E5043" s="7">
        <v>211</v>
      </c>
      <c r="F5043" s="7">
        <v>26</v>
      </c>
      <c r="G5043" s="7">
        <v>0</v>
      </c>
      <c r="H5043" s="7">
        <f t="shared" si="702"/>
        <v>7</v>
      </c>
      <c r="I5043" s="16">
        <f t="shared" si="703"/>
        <v>45137</v>
      </c>
      <c r="J5043" s="17">
        <v>0.2407</v>
      </c>
      <c r="K5043" s="18">
        <f>G5043*结论【关键目标】!C$27*0.7735*0.001</f>
        <v>0</v>
      </c>
      <c r="L5043" s="5">
        <v>0</v>
      </c>
      <c r="M5043" s="5">
        <f>ABS(IF(L5043&lt;=0,L5043/耗电量关键数据!$B$6/1000,L5043/耗电量关键数据!$B$5/1000))</f>
        <v>0</v>
      </c>
      <c r="N5043" s="19">
        <f>耗电量关键数据!$B$14</f>
        <v>1.1688450000000001</v>
      </c>
      <c r="O5043" s="19">
        <f>耗电量关键数据!$B$15</f>
        <v>0.37403039999999999</v>
      </c>
      <c r="P5043" s="19">
        <f t="shared" si="704"/>
        <v>1.5428754000000002</v>
      </c>
      <c r="Q5043" s="19">
        <f t="shared" si="708"/>
        <v>0</v>
      </c>
      <c r="R5043" s="20">
        <f t="shared" si="705"/>
        <v>0</v>
      </c>
      <c r="S5043" s="20">
        <f t="shared" si="709"/>
        <v>0</v>
      </c>
      <c r="T5043" s="20">
        <f>IF((T5042+R5043)&lt;0,0,IF((T5042+R5043)&gt;结论【关键目标】!C$28,结论【关键目标】!C$28,T5042+R5043))</f>
        <v>17.371373800000001</v>
      </c>
      <c r="U5043" s="19">
        <f>IF((T5042+R5043)&lt;结论【关键目标】!$C$28,0,(发电量计算【计算逻辑页】!R5043+发电量计算【计算逻辑页】!T5042-结论【关键目标】!$C$28))</f>
        <v>0</v>
      </c>
      <c r="V5043" s="5">
        <f t="shared" si="706"/>
        <v>0</v>
      </c>
      <c r="W5043" s="5">
        <f t="shared" si="707"/>
        <v>0</v>
      </c>
      <c r="X5043" s="5">
        <f t="shared" si="710"/>
        <v>0</v>
      </c>
    </row>
    <row r="5044" spans="1:24" x14ac:dyDescent="0.15">
      <c r="A5044" s="7">
        <v>5043</v>
      </c>
      <c r="B5044" s="7">
        <v>7</v>
      </c>
      <c r="C5044" s="7">
        <v>30</v>
      </c>
      <c r="D5044" s="7">
        <v>3</v>
      </c>
      <c r="E5044" s="7">
        <v>211</v>
      </c>
      <c r="F5044" s="7">
        <v>25.9</v>
      </c>
      <c r="G5044" s="7">
        <v>0</v>
      </c>
      <c r="H5044" s="7">
        <f t="shared" si="702"/>
        <v>7</v>
      </c>
      <c r="I5044" s="16">
        <f t="shared" si="703"/>
        <v>45137</v>
      </c>
      <c r="J5044" s="17">
        <v>0.2407</v>
      </c>
      <c r="K5044" s="18">
        <f>G5044*结论【关键目标】!C$27*0.7735*0.001</f>
        <v>0</v>
      </c>
      <c r="L5044" s="5">
        <v>0</v>
      </c>
      <c r="M5044" s="5">
        <f>ABS(IF(L5044&lt;=0,L5044/耗电量关键数据!$B$6/1000,L5044/耗电量关键数据!$B$5/1000))</f>
        <v>0</v>
      </c>
      <c r="N5044" s="19">
        <f>耗电量关键数据!$B$14</f>
        <v>1.1688450000000001</v>
      </c>
      <c r="O5044" s="19">
        <f>耗电量关键数据!$B$15</f>
        <v>0.37403039999999999</v>
      </c>
      <c r="P5044" s="19">
        <f t="shared" si="704"/>
        <v>1.5428754000000002</v>
      </c>
      <c r="Q5044" s="19">
        <f t="shared" si="708"/>
        <v>0</v>
      </c>
      <c r="R5044" s="20">
        <f t="shared" si="705"/>
        <v>0</v>
      </c>
      <c r="S5044" s="20">
        <f t="shared" si="709"/>
        <v>0</v>
      </c>
      <c r="T5044" s="20">
        <f>IF((T5043+R5044)&lt;0,0,IF((T5043+R5044)&gt;结论【关键目标】!C$28,结论【关键目标】!C$28,T5043+R5044))</f>
        <v>17.371373800000001</v>
      </c>
      <c r="U5044" s="19">
        <f>IF((T5043+R5044)&lt;结论【关键目标】!$C$28,0,(发电量计算【计算逻辑页】!R5044+发电量计算【计算逻辑页】!T5043-结论【关键目标】!$C$28))</f>
        <v>0</v>
      </c>
      <c r="V5044" s="5">
        <f t="shared" si="706"/>
        <v>0</v>
      </c>
      <c r="W5044" s="5">
        <f t="shared" si="707"/>
        <v>0</v>
      </c>
      <c r="X5044" s="5">
        <f t="shared" si="710"/>
        <v>0</v>
      </c>
    </row>
    <row r="5045" spans="1:24" x14ac:dyDescent="0.15">
      <c r="A5045" s="7">
        <v>5044</v>
      </c>
      <c r="B5045" s="7">
        <v>7</v>
      </c>
      <c r="C5045" s="7">
        <v>30</v>
      </c>
      <c r="D5045" s="7">
        <v>4</v>
      </c>
      <c r="E5045" s="7">
        <v>211</v>
      </c>
      <c r="F5045" s="7">
        <v>25</v>
      </c>
      <c r="G5045" s="7">
        <v>0</v>
      </c>
      <c r="H5045" s="7">
        <f t="shared" si="702"/>
        <v>7</v>
      </c>
      <c r="I5045" s="16">
        <f t="shared" si="703"/>
        <v>45137</v>
      </c>
      <c r="J5045" s="17">
        <v>0.2407</v>
      </c>
      <c r="K5045" s="18">
        <f>G5045*结论【关键目标】!C$27*0.7735*0.001</f>
        <v>0</v>
      </c>
      <c r="L5045" s="5">
        <v>0</v>
      </c>
      <c r="M5045" s="5">
        <f>ABS(IF(L5045&lt;=0,L5045/耗电量关键数据!$B$6/1000,L5045/耗电量关键数据!$B$5/1000))</f>
        <v>0</v>
      </c>
      <c r="N5045" s="19">
        <f>耗电量关键数据!$B$14</f>
        <v>1.1688450000000001</v>
      </c>
      <c r="O5045" s="19">
        <f>耗电量关键数据!$B$15</f>
        <v>0.37403039999999999</v>
      </c>
      <c r="P5045" s="19">
        <f t="shared" si="704"/>
        <v>1.5428754000000002</v>
      </c>
      <c r="Q5045" s="19">
        <f t="shared" si="708"/>
        <v>0</v>
      </c>
      <c r="R5045" s="20">
        <f t="shared" si="705"/>
        <v>0</v>
      </c>
      <c r="S5045" s="20">
        <f t="shared" si="709"/>
        <v>0</v>
      </c>
      <c r="T5045" s="20">
        <f>IF((T5044+R5045)&lt;0,0,IF((T5044+R5045)&gt;结论【关键目标】!C$28,结论【关键目标】!C$28,T5044+R5045))</f>
        <v>17.371373800000001</v>
      </c>
      <c r="U5045" s="19">
        <f>IF((T5044+R5045)&lt;结论【关键目标】!$C$28,0,(发电量计算【计算逻辑页】!R5045+发电量计算【计算逻辑页】!T5044-结论【关键目标】!$C$28))</f>
        <v>0</v>
      </c>
      <c r="V5045" s="5">
        <f t="shared" si="706"/>
        <v>0</v>
      </c>
      <c r="W5045" s="5">
        <f t="shared" si="707"/>
        <v>0</v>
      </c>
      <c r="X5045" s="5">
        <f t="shared" si="710"/>
        <v>0</v>
      </c>
    </row>
    <row r="5046" spans="1:24" x14ac:dyDescent="0.15">
      <c r="A5046" s="7">
        <v>5045</v>
      </c>
      <c r="B5046" s="7">
        <v>7</v>
      </c>
      <c r="C5046" s="7">
        <v>30</v>
      </c>
      <c r="D5046" s="7">
        <v>5</v>
      </c>
      <c r="E5046" s="7">
        <v>211</v>
      </c>
      <c r="F5046" s="7">
        <v>25</v>
      </c>
      <c r="G5046" s="7">
        <v>0.6</v>
      </c>
      <c r="H5046" s="7">
        <f t="shared" si="702"/>
        <v>7</v>
      </c>
      <c r="I5046" s="16">
        <f t="shared" si="703"/>
        <v>45137</v>
      </c>
      <c r="J5046" s="17">
        <v>0.2407</v>
      </c>
      <c r="K5046" s="18">
        <f>G5046*结论【关键目标】!C$27*0.7735*0.001</f>
        <v>5.5691999999999998E-2</v>
      </c>
      <c r="L5046" s="5">
        <v>0</v>
      </c>
      <c r="M5046" s="5">
        <f>ABS(IF(L5046&lt;=0,L5046/耗电量关键数据!$B$6/1000,L5046/耗电量关键数据!$B$5/1000))</f>
        <v>0</v>
      </c>
      <c r="N5046" s="19">
        <f>耗电量关键数据!$B$14</f>
        <v>1.1688450000000001</v>
      </c>
      <c r="O5046" s="19">
        <f>耗电量关键数据!$B$15</f>
        <v>0.37403039999999999</v>
      </c>
      <c r="P5046" s="19">
        <f t="shared" si="704"/>
        <v>1.5428754000000002</v>
      </c>
      <c r="Q5046" s="19">
        <f t="shared" si="708"/>
        <v>0</v>
      </c>
      <c r="R5046" s="20">
        <f t="shared" si="705"/>
        <v>5.5691999999999998E-2</v>
      </c>
      <c r="S5046" s="20">
        <f t="shared" si="709"/>
        <v>0</v>
      </c>
      <c r="T5046" s="20">
        <f>IF((T5045+R5046)&lt;0,0,IF((T5045+R5046)&gt;结论【关键目标】!C$28,结论【关键目标】!C$28,T5045+R5046))</f>
        <v>17.427065800000001</v>
      </c>
      <c r="U5046" s="19">
        <f>IF((T5045+R5046)&lt;结论【关键目标】!$C$28,0,(发电量计算【计算逻辑页】!R5046+发电量计算【计算逻辑页】!T5045-结论【关键目标】!$C$28))</f>
        <v>0</v>
      </c>
      <c r="V5046" s="5">
        <f t="shared" si="706"/>
        <v>0</v>
      </c>
      <c r="W5046" s="5">
        <f t="shared" si="707"/>
        <v>1.34050644E-2</v>
      </c>
      <c r="X5046" s="5">
        <f t="shared" si="710"/>
        <v>0</v>
      </c>
    </row>
    <row r="5047" spans="1:24" x14ac:dyDescent="0.15">
      <c r="A5047" s="7">
        <v>5046</v>
      </c>
      <c r="B5047" s="7">
        <v>7</v>
      </c>
      <c r="C5047" s="7">
        <v>30</v>
      </c>
      <c r="D5047" s="7">
        <v>6</v>
      </c>
      <c r="E5047" s="7">
        <v>211</v>
      </c>
      <c r="F5047" s="7">
        <v>24.8</v>
      </c>
      <c r="G5047" s="7">
        <v>68.400000000000006</v>
      </c>
      <c r="H5047" s="7">
        <f t="shared" si="702"/>
        <v>7</v>
      </c>
      <c r="I5047" s="16">
        <f t="shared" si="703"/>
        <v>45137</v>
      </c>
      <c r="J5047" s="17">
        <v>0.2407</v>
      </c>
      <c r="K5047" s="18">
        <f>G5047*结论【关键目标】!C$27*0.7735*0.001</f>
        <v>6.3488879999999996</v>
      </c>
      <c r="L5047" s="5">
        <v>0</v>
      </c>
      <c r="M5047" s="5">
        <f>ABS(IF(L5047&lt;=0,L5047/耗电量关键数据!$B$6/1000,L5047/耗电量关键数据!$B$5/1000))</f>
        <v>0</v>
      </c>
      <c r="N5047" s="19">
        <f>耗电量关键数据!$B$14</f>
        <v>1.1688450000000001</v>
      </c>
      <c r="O5047" s="19">
        <f>耗电量关键数据!$B$15</f>
        <v>0.37403039999999999</v>
      </c>
      <c r="P5047" s="19">
        <f t="shared" si="704"/>
        <v>1.5428754000000002</v>
      </c>
      <c r="Q5047" s="19">
        <f t="shared" si="708"/>
        <v>0</v>
      </c>
      <c r="R5047" s="20">
        <f t="shared" si="705"/>
        <v>6.3488879999999996</v>
      </c>
      <c r="S5047" s="20">
        <f t="shared" si="709"/>
        <v>0</v>
      </c>
      <c r="T5047" s="20">
        <f>IF((T5046+R5047)&lt;0,0,IF((T5046+R5047)&gt;结论【关键目标】!C$28,结论【关键目标】!C$28,T5046+R5047))</f>
        <v>22</v>
      </c>
      <c r="U5047" s="19">
        <f>IF((T5046+R5047)&lt;结论【关键目标】!$C$28,0,(发电量计算【计算逻辑页】!R5047+发电量计算【计算逻辑页】!T5046-结论【关键目标】!$C$28))</f>
        <v>1.7759537999999999</v>
      </c>
      <c r="V5047" s="5">
        <f t="shared" si="706"/>
        <v>0</v>
      </c>
      <c r="W5047" s="5">
        <f t="shared" si="707"/>
        <v>0.37137010878000004</v>
      </c>
      <c r="X5047" s="5">
        <f t="shared" si="710"/>
        <v>0</v>
      </c>
    </row>
    <row r="5048" spans="1:24" x14ac:dyDescent="0.15">
      <c r="A5048" s="7">
        <v>5047</v>
      </c>
      <c r="B5048" s="7">
        <v>7</v>
      </c>
      <c r="C5048" s="7">
        <v>30</v>
      </c>
      <c r="D5048" s="7">
        <v>7</v>
      </c>
      <c r="E5048" s="7">
        <v>211</v>
      </c>
      <c r="F5048" s="7">
        <v>25</v>
      </c>
      <c r="G5048" s="7">
        <v>157.80000000000001</v>
      </c>
      <c r="H5048" s="7">
        <f t="shared" si="702"/>
        <v>7</v>
      </c>
      <c r="I5048" s="16">
        <f t="shared" si="703"/>
        <v>45137</v>
      </c>
      <c r="J5048" s="17">
        <v>0.2407</v>
      </c>
      <c r="K5048" s="18">
        <f>G5048*结论【关键目标】!C$27*0.7735*0.001</f>
        <v>14.646996</v>
      </c>
      <c r="L5048" s="5">
        <v>0</v>
      </c>
      <c r="M5048" s="5">
        <f>ABS(IF(L5048&lt;=0,L5048/耗电量关键数据!$B$6/1000,L5048/耗电量关键数据!$B$5/1000))</f>
        <v>0</v>
      </c>
      <c r="N5048" s="19">
        <f>耗电量关键数据!$B$14</f>
        <v>1.1688450000000001</v>
      </c>
      <c r="O5048" s="19">
        <f>耗电量关键数据!$B$15</f>
        <v>0.37403039999999999</v>
      </c>
      <c r="P5048" s="19">
        <f t="shared" si="704"/>
        <v>1.5428754000000002</v>
      </c>
      <c r="Q5048" s="19">
        <f t="shared" si="708"/>
        <v>0</v>
      </c>
      <c r="R5048" s="20">
        <f t="shared" si="705"/>
        <v>14.646996</v>
      </c>
      <c r="S5048" s="20">
        <f t="shared" si="709"/>
        <v>0</v>
      </c>
      <c r="T5048" s="20">
        <f>IF((T5047+R5048)&lt;0,0,IF((T5047+R5048)&gt;结论【关键目标】!C$28,结论【关键目标】!C$28,T5047+R5048))</f>
        <v>22</v>
      </c>
      <c r="U5048" s="19">
        <f>IF((T5047+R5048)&lt;结论【关键目标】!$C$28,0,(发电量计算【计算逻辑页】!R5048+发电量计算【计算逻辑页】!T5047-结论【关键目标】!$C$28))</f>
        <v>14.646996000000001</v>
      </c>
      <c r="V5048" s="5">
        <f t="shared" si="706"/>
        <v>0</v>
      </c>
      <c r="W5048" s="5">
        <f t="shared" si="707"/>
        <v>0.37137010878000004</v>
      </c>
      <c r="X5048" s="5">
        <f t="shared" si="710"/>
        <v>0</v>
      </c>
    </row>
    <row r="5049" spans="1:24" x14ac:dyDescent="0.15">
      <c r="A5049" s="7">
        <v>5048</v>
      </c>
      <c r="B5049" s="7">
        <v>7</v>
      </c>
      <c r="C5049" s="7">
        <v>30</v>
      </c>
      <c r="D5049" s="7">
        <v>8</v>
      </c>
      <c r="E5049" s="7">
        <v>211</v>
      </c>
      <c r="F5049" s="7">
        <v>25</v>
      </c>
      <c r="G5049" s="7">
        <v>235.9</v>
      </c>
      <c r="H5049" s="7">
        <f t="shared" si="702"/>
        <v>7</v>
      </c>
      <c r="I5049" s="16">
        <f t="shared" si="703"/>
        <v>45137</v>
      </c>
      <c r="J5049" s="17">
        <v>0.70809999999999995</v>
      </c>
      <c r="K5049" s="18">
        <f>G5049*结论【关键目标】!C$27*0.7735*0.001</f>
        <v>21.896237999999997</v>
      </c>
      <c r="L5049" s="5">
        <v>0</v>
      </c>
      <c r="M5049" s="5">
        <f>ABS(IF(L5049&lt;=0,L5049/耗电量关键数据!$B$6/1000,L5049/耗电量关键数据!$B$5/1000))</f>
        <v>0</v>
      </c>
      <c r="N5049" s="19">
        <f>耗电量关键数据!$B$14</f>
        <v>1.1688450000000001</v>
      </c>
      <c r="O5049" s="19">
        <f>耗电量关键数据!$B$15</f>
        <v>0.37403039999999999</v>
      </c>
      <c r="P5049" s="19">
        <f t="shared" si="704"/>
        <v>1.5428754000000002</v>
      </c>
      <c r="Q5049" s="19">
        <f t="shared" si="708"/>
        <v>0</v>
      </c>
      <c r="R5049" s="20">
        <f t="shared" si="705"/>
        <v>21.896237999999997</v>
      </c>
      <c r="S5049" s="20">
        <f t="shared" si="709"/>
        <v>0</v>
      </c>
      <c r="T5049" s="20">
        <f>IF((T5048+R5049)&lt;0,0,IF((T5048+R5049)&gt;结论【关键目标】!C$28,结论【关键目标】!C$28,T5048+R5049))</f>
        <v>22</v>
      </c>
      <c r="U5049" s="19">
        <f>IF((T5048+R5049)&lt;结论【关键目标】!$C$28,0,(发电量计算【计算逻辑页】!R5049+发电量计算【计算逻辑页】!T5048-结论【关键目标】!$C$28))</f>
        <v>21.896237999999997</v>
      </c>
      <c r="V5049" s="5">
        <f t="shared" si="706"/>
        <v>7.663683299999998</v>
      </c>
      <c r="W5049" s="5">
        <f t="shared" si="707"/>
        <v>1.0925100707400002</v>
      </c>
      <c r="X5049" s="5">
        <f t="shared" si="710"/>
        <v>0</v>
      </c>
    </row>
    <row r="5050" spans="1:24" x14ac:dyDescent="0.15">
      <c r="A5050" s="7">
        <v>5049</v>
      </c>
      <c r="B5050" s="7">
        <v>7</v>
      </c>
      <c r="C5050" s="7">
        <v>30</v>
      </c>
      <c r="D5050" s="7">
        <v>9</v>
      </c>
      <c r="E5050" s="7">
        <v>211</v>
      </c>
      <c r="F5050" s="7">
        <v>26.7</v>
      </c>
      <c r="G5050" s="7">
        <v>387.3</v>
      </c>
      <c r="H5050" s="7">
        <f t="shared" si="702"/>
        <v>7</v>
      </c>
      <c r="I5050" s="16">
        <f t="shared" si="703"/>
        <v>45137</v>
      </c>
      <c r="J5050" s="17">
        <v>0.70809999999999995</v>
      </c>
      <c r="K5050" s="18">
        <f>G5050*结论【关键目标】!C$27*0.7735*0.001</f>
        <v>35.949186000000005</v>
      </c>
      <c r="L5050" s="5">
        <v>0</v>
      </c>
      <c r="M5050" s="5">
        <f>ABS(IF(L5050&lt;=0,L5050/耗电量关键数据!$B$6/1000,L5050/耗电量关键数据!$B$5/1000))</f>
        <v>0</v>
      </c>
      <c r="N5050" s="19">
        <f>耗电量关键数据!$B$14</f>
        <v>1.1688450000000001</v>
      </c>
      <c r="O5050" s="19">
        <f>耗电量关键数据!$B$15</f>
        <v>0.37403039999999999</v>
      </c>
      <c r="P5050" s="19">
        <f t="shared" si="704"/>
        <v>1.5428754000000002</v>
      </c>
      <c r="Q5050" s="19">
        <f t="shared" si="708"/>
        <v>0</v>
      </c>
      <c r="R5050" s="20">
        <f t="shared" si="705"/>
        <v>35.949186000000005</v>
      </c>
      <c r="S5050" s="20">
        <f t="shared" si="709"/>
        <v>0</v>
      </c>
      <c r="T5050" s="20">
        <f>IF((T5049+R5050)&lt;0,0,IF((T5049+R5050)&gt;结论【关键目标】!C$28,结论【关键目标】!C$28,T5049+R5050))</f>
        <v>22</v>
      </c>
      <c r="U5050" s="19">
        <f>IF((T5049+R5050)&lt;结论【关键目标】!$C$28,0,(发电量计算【计算逻辑页】!R5050+发电量计算【计算逻辑页】!T5049-结论【关键目标】!$C$28))</f>
        <v>35.949186000000005</v>
      </c>
      <c r="V5050" s="5">
        <f t="shared" si="706"/>
        <v>12.582215100000001</v>
      </c>
      <c r="W5050" s="5">
        <f t="shared" si="707"/>
        <v>1.0925100707400002</v>
      </c>
      <c r="X5050" s="5">
        <f t="shared" si="710"/>
        <v>0</v>
      </c>
    </row>
    <row r="5051" spans="1:24" x14ac:dyDescent="0.15">
      <c r="A5051" s="7">
        <v>5050</v>
      </c>
      <c r="B5051" s="7">
        <v>7</v>
      </c>
      <c r="C5051" s="7">
        <v>30</v>
      </c>
      <c r="D5051" s="7">
        <v>10</v>
      </c>
      <c r="E5051" s="7">
        <v>211</v>
      </c>
      <c r="F5051" s="7">
        <v>27</v>
      </c>
      <c r="G5051" s="7">
        <v>443.2</v>
      </c>
      <c r="H5051" s="7">
        <f t="shared" si="702"/>
        <v>7</v>
      </c>
      <c r="I5051" s="16">
        <f t="shared" si="703"/>
        <v>45137</v>
      </c>
      <c r="J5051" s="17">
        <v>0.70809999999999995</v>
      </c>
      <c r="K5051" s="18">
        <f>G5051*结论【关键目标】!C$27*0.7735*0.001</f>
        <v>41.137824000000002</v>
      </c>
      <c r="L5051" s="5">
        <v>0</v>
      </c>
      <c r="M5051" s="5">
        <f>ABS(IF(L5051&lt;=0,L5051/耗电量关键数据!$B$6/1000,L5051/耗电量关键数据!$B$5/1000))</f>
        <v>0</v>
      </c>
      <c r="N5051" s="19">
        <f>耗电量关键数据!$B$14</f>
        <v>1.1688450000000001</v>
      </c>
      <c r="O5051" s="19">
        <f>耗电量关键数据!$B$15</f>
        <v>0.37403039999999999</v>
      </c>
      <c r="P5051" s="19">
        <f t="shared" si="704"/>
        <v>1.5428754000000002</v>
      </c>
      <c r="Q5051" s="19">
        <f t="shared" si="708"/>
        <v>0</v>
      </c>
      <c r="R5051" s="20">
        <f t="shared" si="705"/>
        <v>41.137824000000002</v>
      </c>
      <c r="S5051" s="20">
        <f t="shared" si="709"/>
        <v>0</v>
      </c>
      <c r="T5051" s="20">
        <f>IF((T5050+R5051)&lt;0,0,IF((T5050+R5051)&gt;结论【关键目标】!C$28,结论【关键目标】!C$28,T5050+R5051))</f>
        <v>22</v>
      </c>
      <c r="U5051" s="19">
        <f>IF((T5050+R5051)&lt;结论【关键目标】!$C$28,0,(发电量计算【计算逻辑页】!R5051+发电量计算【计算逻辑页】!T5050-结论【关键目标】!$C$28))</f>
        <v>41.137824000000002</v>
      </c>
      <c r="V5051" s="5">
        <f t="shared" si="706"/>
        <v>14.3982384</v>
      </c>
      <c r="W5051" s="5">
        <f t="shared" si="707"/>
        <v>1.0925100707400002</v>
      </c>
      <c r="X5051" s="5">
        <f t="shared" si="710"/>
        <v>0</v>
      </c>
    </row>
    <row r="5052" spans="1:24" x14ac:dyDescent="0.15">
      <c r="A5052" s="7">
        <v>5051</v>
      </c>
      <c r="B5052" s="7">
        <v>7</v>
      </c>
      <c r="C5052" s="7">
        <v>30</v>
      </c>
      <c r="D5052" s="7">
        <v>11</v>
      </c>
      <c r="E5052" s="7">
        <v>211</v>
      </c>
      <c r="F5052" s="7">
        <v>29</v>
      </c>
      <c r="G5052" s="7">
        <v>568.9</v>
      </c>
      <c r="H5052" s="7">
        <f t="shared" si="702"/>
        <v>7</v>
      </c>
      <c r="I5052" s="16">
        <f t="shared" si="703"/>
        <v>45137</v>
      </c>
      <c r="J5052" s="24">
        <v>1.3551</v>
      </c>
      <c r="K5052" s="18">
        <f>G5052*结论【关键目标】!C$27*0.7735*0.001</f>
        <v>52.805297999999993</v>
      </c>
      <c r="L5052" s="5">
        <v>0</v>
      </c>
      <c r="M5052" s="5">
        <f>ABS(IF(L5052&lt;=0,L5052/耗电量关键数据!$B$6/1000,L5052/耗电量关键数据!$B$5/1000))</f>
        <v>0</v>
      </c>
      <c r="N5052" s="19">
        <f>耗电量关键数据!$B$14</f>
        <v>1.1688450000000001</v>
      </c>
      <c r="O5052" s="19">
        <f>耗电量关键数据!$B$15</f>
        <v>0.37403039999999999</v>
      </c>
      <c r="P5052" s="19">
        <f t="shared" si="704"/>
        <v>1.5428754000000002</v>
      </c>
      <c r="Q5052" s="19">
        <f t="shared" si="708"/>
        <v>1.5428754000000002</v>
      </c>
      <c r="R5052" s="20">
        <f t="shared" si="705"/>
        <v>51.262422599999994</v>
      </c>
      <c r="S5052" s="20">
        <f t="shared" si="709"/>
        <v>0</v>
      </c>
      <c r="T5052" s="20">
        <f>IF((T5051+R5052)&lt;0,0,IF((T5051+R5052)&gt;结论【关键目标】!C$28,结论【关键目标】!C$28,T5051+R5052))</f>
        <v>22</v>
      </c>
      <c r="U5052" s="19">
        <f>IF((T5051+R5052)&lt;结论【关键目标】!$C$28,0,(发电量计算【计算逻辑页】!R5052+发电量计算【计算逻辑页】!T5051-结论【关键目标】!$C$28))</f>
        <v>51.262422599999994</v>
      </c>
      <c r="V5052" s="5">
        <f t="shared" si="706"/>
        <v>17.941847909999996</v>
      </c>
      <c r="W5052" s="5">
        <f t="shared" si="707"/>
        <v>2.0907504545400002</v>
      </c>
      <c r="X5052" s="5">
        <f t="shared" si="710"/>
        <v>0</v>
      </c>
    </row>
    <row r="5053" spans="1:24" x14ac:dyDescent="0.15">
      <c r="A5053" s="7">
        <v>5052</v>
      </c>
      <c r="B5053" s="7">
        <v>7</v>
      </c>
      <c r="C5053" s="7">
        <v>30</v>
      </c>
      <c r="D5053" s="7">
        <v>12</v>
      </c>
      <c r="E5053" s="7">
        <v>211</v>
      </c>
      <c r="F5053" s="7">
        <v>29.6</v>
      </c>
      <c r="G5053" s="7">
        <v>610.20000000000005</v>
      </c>
      <c r="H5053" s="7">
        <f t="shared" si="702"/>
        <v>7</v>
      </c>
      <c r="I5053" s="16">
        <f t="shared" si="703"/>
        <v>45137</v>
      </c>
      <c r="J5053" s="24">
        <v>1.3551</v>
      </c>
      <c r="K5053" s="18">
        <f>G5053*结论【关键目标】!C$27*0.7735*0.001</f>
        <v>56.638763999999995</v>
      </c>
      <c r="L5053" s="5">
        <v>0</v>
      </c>
      <c r="M5053" s="5">
        <f>ABS(IF(L5053&lt;=0,L5053/耗电量关键数据!$B$6/1000,L5053/耗电量关键数据!$B$5/1000))</f>
        <v>0</v>
      </c>
      <c r="N5053" s="19">
        <f>耗电量关键数据!$B$14</f>
        <v>1.1688450000000001</v>
      </c>
      <c r="O5053" s="19">
        <f>耗电量关键数据!$B$15</f>
        <v>0.37403039999999999</v>
      </c>
      <c r="P5053" s="19">
        <f t="shared" si="704"/>
        <v>1.5428754000000002</v>
      </c>
      <c r="Q5053" s="19">
        <f t="shared" si="708"/>
        <v>1.5428754000000002</v>
      </c>
      <c r="R5053" s="20">
        <f t="shared" si="705"/>
        <v>55.095888599999995</v>
      </c>
      <c r="S5053" s="20">
        <f t="shared" si="709"/>
        <v>0</v>
      </c>
      <c r="T5053" s="20">
        <f>IF((T5052+R5053)&lt;0,0,IF((T5052+R5053)&gt;结论【关键目标】!C$28,结论【关键目标】!C$28,T5052+R5053))</f>
        <v>22</v>
      </c>
      <c r="U5053" s="19">
        <f>IF((T5052+R5053)&lt;结论【关键目标】!$C$28,0,(发电量计算【计算逻辑页】!R5053+发电量计算【计算逻辑页】!T5052-结论【关键目标】!$C$28))</f>
        <v>55.095888599999995</v>
      </c>
      <c r="V5053" s="5">
        <f t="shared" si="706"/>
        <v>19.283561009999996</v>
      </c>
      <c r="W5053" s="5">
        <f t="shared" si="707"/>
        <v>2.0907504545400002</v>
      </c>
      <c r="X5053" s="5">
        <f t="shared" si="710"/>
        <v>0</v>
      </c>
    </row>
    <row r="5054" spans="1:24" x14ac:dyDescent="0.15">
      <c r="A5054" s="7">
        <v>5053</v>
      </c>
      <c r="B5054" s="7">
        <v>7</v>
      </c>
      <c r="C5054" s="7">
        <v>30</v>
      </c>
      <c r="D5054" s="7">
        <v>13</v>
      </c>
      <c r="E5054" s="7">
        <v>211</v>
      </c>
      <c r="F5054" s="7">
        <v>30.5</v>
      </c>
      <c r="G5054" s="7">
        <v>631.29999999999995</v>
      </c>
      <c r="H5054" s="7">
        <f t="shared" si="702"/>
        <v>7</v>
      </c>
      <c r="I5054" s="16">
        <f t="shared" si="703"/>
        <v>45137</v>
      </c>
      <c r="J5054" s="17">
        <v>1.2267999999999999</v>
      </c>
      <c r="K5054" s="18">
        <f>G5054*结论【关键目标】!C$27*0.7735*0.001</f>
        <v>58.597265999999998</v>
      </c>
      <c r="L5054" s="5">
        <v>0</v>
      </c>
      <c r="M5054" s="5">
        <f>ABS(IF(L5054&lt;=0,L5054/耗电量关键数据!$B$6/1000,L5054/耗电量关键数据!$B$5/1000))</f>
        <v>0</v>
      </c>
      <c r="N5054" s="19">
        <f>耗电量关键数据!$B$14</f>
        <v>1.1688450000000001</v>
      </c>
      <c r="O5054" s="19">
        <f>耗电量关键数据!$B$15</f>
        <v>0.37403039999999999</v>
      </c>
      <c r="P5054" s="19">
        <f t="shared" si="704"/>
        <v>1.5428754000000002</v>
      </c>
      <c r="Q5054" s="19">
        <f t="shared" si="708"/>
        <v>1.5428754000000002</v>
      </c>
      <c r="R5054" s="20">
        <f t="shared" si="705"/>
        <v>57.054390599999998</v>
      </c>
      <c r="S5054" s="20">
        <f t="shared" si="709"/>
        <v>0</v>
      </c>
      <c r="T5054" s="20">
        <f>IF((T5053+R5054)&lt;0,0,IF((T5053+R5054)&gt;结论【关键目标】!C$28,结论【关键目标】!C$28,T5053+R5054))</f>
        <v>22</v>
      </c>
      <c r="U5054" s="19">
        <f>IF((T5053+R5054)&lt;结论【关键目标】!$C$28,0,(发电量计算【计算逻辑页】!R5054+发电量计算【计算逻辑页】!T5053-结论【关键目标】!$C$28))</f>
        <v>57.054390600000005</v>
      </c>
      <c r="V5054" s="5">
        <f t="shared" si="706"/>
        <v>19.969036710000001</v>
      </c>
      <c r="W5054" s="5">
        <f t="shared" si="707"/>
        <v>1.89279954072</v>
      </c>
      <c r="X5054" s="5">
        <f t="shared" si="710"/>
        <v>0</v>
      </c>
    </row>
    <row r="5055" spans="1:24" x14ac:dyDescent="0.15">
      <c r="A5055" s="7">
        <v>5054</v>
      </c>
      <c r="B5055" s="7">
        <v>7</v>
      </c>
      <c r="C5055" s="7">
        <v>30</v>
      </c>
      <c r="D5055" s="7">
        <v>14</v>
      </c>
      <c r="E5055" s="7">
        <v>211</v>
      </c>
      <c r="F5055" s="7">
        <v>31</v>
      </c>
      <c r="G5055" s="7">
        <v>509</v>
      </c>
      <c r="H5055" s="7">
        <f t="shared" si="702"/>
        <v>7</v>
      </c>
      <c r="I5055" s="16">
        <f t="shared" si="703"/>
        <v>45137</v>
      </c>
      <c r="J5055" s="17">
        <v>1.2267999999999999</v>
      </c>
      <c r="K5055" s="18">
        <f>G5055*结论【关键目标】!C$27*0.7735*0.001</f>
        <v>47.245379999999997</v>
      </c>
      <c r="L5055" s="5">
        <v>0</v>
      </c>
      <c r="M5055" s="5">
        <f>ABS(IF(L5055&lt;=0,L5055/耗电量关键数据!$B$6/1000,L5055/耗电量关键数据!$B$5/1000))</f>
        <v>0</v>
      </c>
      <c r="N5055" s="19">
        <f>耗电量关键数据!$B$14</f>
        <v>1.1688450000000001</v>
      </c>
      <c r="O5055" s="19">
        <f>耗电量关键数据!$B$15</f>
        <v>0.37403039999999999</v>
      </c>
      <c r="P5055" s="19">
        <f t="shared" si="704"/>
        <v>1.5428754000000002</v>
      </c>
      <c r="Q5055" s="19">
        <f t="shared" si="708"/>
        <v>1.5428754000000002</v>
      </c>
      <c r="R5055" s="20">
        <f t="shared" si="705"/>
        <v>45.702504599999997</v>
      </c>
      <c r="S5055" s="20">
        <f t="shared" si="709"/>
        <v>0</v>
      </c>
      <c r="T5055" s="20">
        <f>IF((T5054+R5055)&lt;0,0,IF((T5054+R5055)&gt;结论【关键目标】!C$28,结论【关键目标】!C$28,T5054+R5055))</f>
        <v>22</v>
      </c>
      <c r="U5055" s="19">
        <f>IF((T5054+R5055)&lt;结论【关键目标】!$C$28,0,(发电量计算【计算逻辑页】!R5055+发电量计算【计算逻辑页】!T5054-结论【关键目标】!$C$28))</f>
        <v>45.702504599999997</v>
      </c>
      <c r="V5055" s="5">
        <f t="shared" si="706"/>
        <v>15.995876609999998</v>
      </c>
      <c r="W5055" s="5">
        <f t="shared" si="707"/>
        <v>1.89279954072</v>
      </c>
      <c r="X5055" s="5">
        <f t="shared" si="710"/>
        <v>0</v>
      </c>
    </row>
    <row r="5056" spans="1:24" x14ac:dyDescent="0.15">
      <c r="A5056" s="7">
        <v>5055</v>
      </c>
      <c r="B5056" s="7">
        <v>7</v>
      </c>
      <c r="C5056" s="7">
        <v>30</v>
      </c>
      <c r="D5056" s="7">
        <v>15</v>
      </c>
      <c r="E5056" s="7">
        <v>211</v>
      </c>
      <c r="F5056" s="7">
        <v>31</v>
      </c>
      <c r="G5056" s="7">
        <v>453.4</v>
      </c>
      <c r="H5056" s="7">
        <f t="shared" si="702"/>
        <v>7</v>
      </c>
      <c r="I5056" s="16">
        <f t="shared" si="703"/>
        <v>45137</v>
      </c>
      <c r="J5056" s="17">
        <v>1.2267999999999999</v>
      </c>
      <c r="K5056" s="18">
        <f>G5056*结论【关键目标】!C$27*0.7735*0.001</f>
        <v>42.084587999999997</v>
      </c>
      <c r="L5056" s="5">
        <v>0</v>
      </c>
      <c r="M5056" s="5">
        <f>ABS(IF(L5056&lt;=0,L5056/耗电量关键数据!$B$6/1000,L5056/耗电量关键数据!$B$5/1000))</f>
        <v>0</v>
      </c>
      <c r="N5056" s="19">
        <f>耗电量关键数据!$B$14</f>
        <v>1.1688450000000001</v>
      </c>
      <c r="O5056" s="19">
        <f>耗电量关键数据!$B$15</f>
        <v>0.37403039999999999</v>
      </c>
      <c r="P5056" s="19">
        <f t="shared" si="704"/>
        <v>1.5428754000000002</v>
      </c>
      <c r="Q5056" s="19">
        <f t="shared" si="708"/>
        <v>1.5428754000000002</v>
      </c>
      <c r="R5056" s="20">
        <f t="shared" si="705"/>
        <v>40.541712599999997</v>
      </c>
      <c r="S5056" s="20">
        <f t="shared" si="709"/>
        <v>0</v>
      </c>
      <c r="T5056" s="20">
        <f>IF((T5055+R5056)&lt;0,0,IF((T5055+R5056)&gt;结论【关键目标】!C$28,结论【关键目标】!C$28,T5055+R5056))</f>
        <v>22</v>
      </c>
      <c r="U5056" s="19">
        <f>IF((T5055+R5056)&lt;结论【关键目标】!$C$28,0,(发电量计算【计算逻辑页】!R5056+发电量计算【计算逻辑页】!T5055-结论【关键目标】!$C$28))</f>
        <v>40.541712599999997</v>
      </c>
      <c r="V5056" s="5">
        <f t="shared" si="706"/>
        <v>14.189599409999998</v>
      </c>
      <c r="W5056" s="5">
        <f t="shared" si="707"/>
        <v>1.89279954072</v>
      </c>
      <c r="X5056" s="5">
        <f t="shared" si="710"/>
        <v>0</v>
      </c>
    </row>
    <row r="5057" spans="1:24" x14ac:dyDescent="0.15">
      <c r="A5057" s="7">
        <v>5056</v>
      </c>
      <c r="B5057" s="7">
        <v>7</v>
      </c>
      <c r="C5057" s="7">
        <v>30</v>
      </c>
      <c r="D5057" s="7">
        <v>16</v>
      </c>
      <c r="E5057" s="7">
        <v>211</v>
      </c>
      <c r="F5057" s="7">
        <v>32</v>
      </c>
      <c r="G5057" s="7">
        <v>326.10000000000002</v>
      </c>
      <c r="H5057" s="7">
        <f t="shared" si="702"/>
        <v>7</v>
      </c>
      <c r="I5057" s="16">
        <f t="shared" si="703"/>
        <v>45137</v>
      </c>
      <c r="J5057" s="24">
        <v>1.3551</v>
      </c>
      <c r="K5057" s="18">
        <f>G5057*结论【关键目标】!C$27*0.7735*0.001</f>
        <v>30.268602000000001</v>
      </c>
      <c r="L5057" s="5">
        <v>0</v>
      </c>
      <c r="M5057" s="5">
        <f>ABS(IF(L5057&lt;=0,L5057/耗电量关键数据!$B$6/1000,L5057/耗电量关键数据!$B$5/1000))</f>
        <v>0</v>
      </c>
      <c r="N5057" s="19">
        <f>耗电量关键数据!$B$14</f>
        <v>1.1688450000000001</v>
      </c>
      <c r="O5057" s="19">
        <f>耗电量关键数据!$B$15</f>
        <v>0.37403039999999999</v>
      </c>
      <c r="P5057" s="19">
        <f t="shared" si="704"/>
        <v>1.5428754000000002</v>
      </c>
      <c r="Q5057" s="19">
        <f t="shared" si="708"/>
        <v>1.5428754000000002</v>
      </c>
      <c r="R5057" s="20">
        <f t="shared" si="705"/>
        <v>28.725726600000002</v>
      </c>
      <c r="S5057" s="20">
        <f t="shared" si="709"/>
        <v>0</v>
      </c>
      <c r="T5057" s="20">
        <f>IF((T5056+R5057)&lt;0,0,IF((T5056+R5057)&gt;结论【关键目标】!C$28,结论【关键目标】!C$28,T5056+R5057))</f>
        <v>22</v>
      </c>
      <c r="U5057" s="19">
        <f>IF((T5056+R5057)&lt;结论【关键目标】!$C$28,0,(发电量计算【计算逻辑页】!R5057+发电量计算【计算逻辑页】!T5056-结论【关键目标】!$C$28))</f>
        <v>28.725726600000002</v>
      </c>
      <c r="V5057" s="5">
        <f t="shared" si="706"/>
        <v>10.05400431</v>
      </c>
      <c r="W5057" s="5">
        <f t="shared" si="707"/>
        <v>2.0907504545400002</v>
      </c>
      <c r="X5057" s="5">
        <f t="shared" si="710"/>
        <v>0</v>
      </c>
    </row>
    <row r="5058" spans="1:24" x14ac:dyDescent="0.15">
      <c r="A5058" s="7">
        <v>5057</v>
      </c>
      <c r="B5058" s="7">
        <v>7</v>
      </c>
      <c r="C5058" s="7">
        <v>30</v>
      </c>
      <c r="D5058" s="7">
        <v>17</v>
      </c>
      <c r="E5058" s="7">
        <v>211</v>
      </c>
      <c r="F5058" s="7">
        <v>31</v>
      </c>
      <c r="G5058" s="7">
        <v>177.8</v>
      </c>
      <c r="H5058" s="7">
        <f t="shared" ref="H5058:H5121" si="711">WEEKDAY(I:I,2)</f>
        <v>7</v>
      </c>
      <c r="I5058" s="16">
        <f t="shared" ref="I5058:I5121" si="712">DATE(2023,B5058,C5058)</f>
        <v>45137</v>
      </c>
      <c r="J5058" s="17">
        <v>0.70809999999999995</v>
      </c>
      <c r="K5058" s="18">
        <f>G5058*结论【关键目标】!C$27*0.7735*0.001</f>
        <v>16.503396000000002</v>
      </c>
      <c r="L5058" s="5">
        <v>0</v>
      </c>
      <c r="M5058" s="5">
        <f>ABS(IF(L5058&lt;=0,L5058/耗电量关键数据!$B$6/1000,L5058/耗电量关键数据!$B$5/1000))</f>
        <v>0</v>
      </c>
      <c r="N5058" s="19">
        <f>耗电量关键数据!$B$14</f>
        <v>1.1688450000000001</v>
      </c>
      <c r="O5058" s="19">
        <f>耗电量关键数据!$B$15</f>
        <v>0.37403039999999999</v>
      </c>
      <c r="P5058" s="19">
        <f t="shared" ref="P5058:P5121" si="713">M5058+N5058+O5058</f>
        <v>1.5428754000000002</v>
      </c>
      <c r="Q5058" s="19">
        <f t="shared" si="708"/>
        <v>0</v>
      </c>
      <c r="R5058" s="20">
        <f t="shared" ref="R5058:R5121" si="714">K5058-Q5058</f>
        <v>16.503396000000002</v>
      </c>
      <c r="S5058" s="20">
        <f t="shared" si="709"/>
        <v>0</v>
      </c>
      <c r="T5058" s="20">
        <f>IF((T5057+R5058)&lt;0,0,IF((T5057+R5058)&gt;结论【关键目标】!C$28,结论【关键目标】!C$28,T5057+R5058))</f>
        <v>22</v>
      </c>
      <c r="U5058" s="19">
        <f>IF((T5057+R5058)&lt;结论【关键目标】!$C$28,0,(发电量计算【计算逻辑页】!R5058+发电量计算【计算逻辑页】!T5057-结论【关键目标】!$C$28))</f>
        <v>16.503396000000002</v>
      </c>
      <c r="V5058" s="5">
        <f t="shared" ref="V5058:V5121" si="715">IF(J5058&gt;0.35,U5058*0.35,0)</f>
        <v>5.7761886000000002</v>
      </c>
      <c r="W5058" s="5">
        <f t="shared" ref="W5058:W5121" si="716">IF(P5058&gt;K5058,K5058*J5058,P5058*J5058)</f>
        <v>1.0925100707400002</v>
      </c>
      <c r="X5058" s="5">
        <f t="shared" si="710"/>
        <v>0</v>
      </c>
    </row>
    <row r="5059" spans="1:24" x14ac:dyDescent="0.15">
      <c r="A5059" s="7">
        <v>5058</v>
      </c>
      <c r="B5059" s="7">
        <v>7</v>
      </c>
      <c r="C5059" s="7">
        <v>30</v>
      </c>
      <c r="D5059" s="7">
        <v>18</v>
      </c>
      <c r="E5059" s="7">
        <v>211</v>
      </c>
      <c r="F5059" s="7">
        <v>30.9</v>
      </c>
      <c r="G5059" s="7">
        <v>62.9</v>
      </c>
      <c r="H5059" s="7">
        <f t="shared" si="711"/>
        <v>7</v>
      </c>
      <c r="I5059" s="16">
        <f t="shared" si="712"/>
        <v>45137</v>
      </c>
      <c r="J5059" s="17">
        <v>0.70809999999999995</v>
      </c>
      <c r="K5059" s="18">
        <f>G5059*结论【关键目标】!C$27*0.7735*0.001</f>
        <v>5.8383779999999996</v>
      </c>
      <c r="L5059" s="5">
        <v>0</v>
      </c>
      <c r="M5059" s="5">
        <f>ABS(IF(L5059&lt;=0,L5059/耗电量关键数据!$B$6/1000,L5059/耗电量关键数据!$B$5/1000))</f>
        <v>0</v>
      </c>
      <c r="N5059" s="19">
        <f>耗电量关键数据!$B$14</f>
        <v>1.1688450000000001</v>
      </c>
      <c r="O5059" s="19">
        <f>耗电量关键数据!$B$15</f>
        <v>0.37403039999999999</v>
      </c>
      <c r="P5059" s="19">
        <f t="shared" si="713"/>
        <v>1.5428754000000002</v>
      </c>
      <c r="Q5059" s="19">
        <f t="shared" ref="Q5059:Q5122" si="717">IF(J5059&gt;0.8,P5059,0)</f>
        <v>0</v>
      </c>
      <c r="R5059" s="20">
        <f t="shared" si="714"/>
        <v>5.8383779999999996</v>
      </c>
      <c r="S5059" s="20">
        <f t="shared" ref="S5059:S5122" si="718">IF(R5059&lt;0,ABS(R5059),0)</f>
        <v>0</v>
      </c>
      <c r="T5059" s="20">
        <f>IF((T5058+R5059)&lt;0,0,IF((T5058+R5059)&gt;结论【关键目标】!C$28,结论【关键目标】!C$28,T5058+R5059))</f>
        <v>22</v>
      </c>
      <c r="U5059" s="19">
        <f>IF((T5058+R5059)&lt;结论【关键目标】!$C$28,0,(发电量计算【计算逻辑页】!R5059+发电量计算【计算逻辑页】!T5058-结论【关键目标】!$C$28))</f>
        <v>5.8383779999999987</v>
      </c>
      <c r="V5059" s="5">
        <f t="shared" si="715"/>
        <v>2.0434322999999996</v>
      </c>
      <c r="W5059" s="5">
        <f t="shared" si="716"/>
        <v>1.0925100707400002</v>
      </c>
      <c r="X5059" s="5">
        <f t="shared" si="710"/>
        <v>0</v>
      </c>
    </row>
    <row r="5060" spans="1:24" x14ac:dyDescent="0.15">
      <c r="A5060" s="7">
        <v>5059</v>
      </c>
      <c r="B5060" s="7">
        <v>7</v>
      </c>
      <c r="C5060" s="7">
        <v>30</v>
      </c>
      <c r="D5060" s="7">
        <v>19</v>
      </c>
      <c r="E5060" s="7">
        <v>211</v>
      </c>
      <c r="F5060" s="7">
        <v>29.9</v>
      </c>
      <c r="G5060" s="7">
        <v>0</v>
      </c>
      <c r="H5060" s="7">
        <f t="shared" si="711"/>
        <v>7</v>
      </c>
      <c r="I5060" s="16">
        <f t="shared" si="712"/>
        <v>45137</v>
      </c>
      <c r="J5060" s="17">
        <v>1.2267999999999999</v>
      </c>
      <c r="K5060" s="18">
        <f>G5060*结论【关键目标】!C$27*0.7735*0.001</f>
        <v>0</v>
      </c>
      <c r="L5060" s="5">
        <v>0</v>
      </c>
      <c r="M5060" s="5">
        <f>ABS(IF(L5060&lt;=0,L5060/耗电量关键数据!$B$6/1000,L5060/耗电量关键数据!$B$5/1000))</f>
        <v>0</v>
      </c>
      <c r="N5060" s="19">
        <f>耗电量关键数据!$B$14</f>
        <v>1.1688450000000001</v>
      </c>
      <c r="O5060" s="19">
        <f>耗电量关键数据!$B$15</f>
        <v>0.37403039999999999</v>
      </c>
      <c r="P5060" s="19">
        <f t="shared" si="713"/>
        <v>1.5428754000000002</v>
      </c>
      <c r="Q5060" s="19">
        <f t="shared" si="717"/>
        <v>1.5428754000000002</v>
      </c>
      <c r="R5060" s="20">
        <f t="shared" si="714"/>
        <v>-1.5428754000000002</v>
      </c>
      <c r="S5060" s="20">
        <f t="shared" si="718"/>
        <v>1.5428754000000002</v>
      </c>
      <c r="T5060" s="20">
        <f>IF((T5059+R5060)&lt;0,0,IF((T5059+R5060)&gt;结论【关键目标】!C$28,结论【关键目标】!C$28,T5059+R5060))</f>
        <v>20.4571246</v>
      </c>
      <c r="U5060" s="19">
        <f>IF((T5059+R5060)&lt;结论【关键目标】!$C$28,0,(发电量计算【计算逻辑页】!R5060+发电量计算【计算逻辑页】!T5059-结论【关键目标】!$C$28))</f>
        <v>0</v>
      </c>
      <c r="V5060" s="5">
        <f t="shared" si="715"/>
        <v>0</v>
      </c>
      <c r="W5060" s="5">
        <f t="shared" si="716"/>
        <v>0</v>
      </c>
      <c r="X5060" s="5">
        <f t="shared" ref="X5060:X5123" si="719">(J5060-0.35)*IF(T5060&gt;S5060,S5060,T5060)</f>
        <v>1.3527931507200002</v>
      </c>
    </row>
    <row r="5061" spans="1:24" x14ac:dyDescent="0.15">
      <c r="A5061" s="7">
        <v>5060</v>
      </c>
      <c r="B5061" s="7">
        <v>7</v>
      </c>
      <c r="C5061" s="7">
        <v>30</v>
      </c>
      <c r="D5061" s="7">
        <v>20</v>
      </c>
      <c r="E5061" s="7">
        <v>211</v>
      </c>
      <c r="F5061" s="7">
        <v>28.5</v>
      </c>
      <c r="G5061" s="7">
        <v>0</v>
      </c>
      <c r="H5061" s="7">
        <f t="shared" si="711"/>
        <v>7</v>
      </c>
      <c r="I5061" s="16">
        <f t="shared" si="712"/>
        <v>45137</v>
      </c>
      <c r="J5061" s="17">
        <v>1.2267999999999999</v>
      </c>
      <c r="K5061" s="18">
        <f>G5061*结论【关键目标】!C$27*0.7735*0.001</f>
        <v>0</v>
      </c>
      <c r="L5061" s="5">
        <v>0</v>
      </c>
      <c r="M5061" s="5">
        <f>ABS(IF(L5061&lt;=0,L5061/耗电量关键数据!$B$6/1000,L5061/耗电量关键数据!$B$5/1000))</f>
        <v>0</v>
      </c>
      <c r="N5061" s="19">
        <f>耗电量关键数据!$B$14</f>
        <v>1.1688450000000001</v>
      </c>
      <c r="O5061" s="19">
        <f>耗电量关键数据!$B$15</f>
        <v>0.37403039999999999</v>
      </c>
      <c r="P5061" s="19">
        <f t="shared" si="713"/>
        <v>1.5428754000000002</v>
      </c>
      <c r="Q5061" s="19">
        <f t="shared" si="717"/>
        <v>1.5428754000000002</v>
      </c>
      <c r="R5061" s="20">
        <f t="shared" si="714"/>
        <v>-1.5428754000000002</v>
      </c>
      <c r="S5061" s="20">
        <f t="shared" si="718"/>
        <v>1.5428754000000002</v>
      </c>
      <c r="T5061" s="20">
        <f>IF((T5060+R5061)&lt;0,0,IF((T5060+R5061)&gt;结论【关键目标】!C$28,结论【关键目标】!C$28,T5060+R5061))</f>
        <v>18.9142492</v>
      </c>
      <c r="U5061" s="19">
        <f>IF((T5060+R5061)&lt;结论【关键目标】!$C$28,0,(发电量计算【计算逻辑页】!R5061+发电量计算【计算逻辑页】!T5060-结论【关键目标】!$C$28))</f>
        <v>0</v>
      </c>
      <c r="V5061" s="5">
        <f t="shared" si="715"/>
        <v>0</v>
      </c>
      <c r="W5061" s="5">
        <f t="shared" si="716"/>
        <v>0</v>
      </c>
      <c r="X5061" s="5">
        <f t="shared" si="719"/>
        <v>1.3527931507200002</v>
      </c>
    </row>
    <row r="5062" spans="1:24" x14ac:dyDescent="0.15">
      <c r="A5062" s="7">
        <v>5061</v>
      </c>
      <c r="B5062" s="7">
        <v>7</v>
      </c>
      <c r="C5062" s="7">
        <v>30</v>
      </c>
      <c r="D5062" s="7">
        <v>21</v>
      </c>
      <c r="E5062" s="7">
        <v>211</v>
      </c>
      <c r="F5062" s="7">
        <v>27.3</v>
      </c>
      <c r="G5062" s="7">
        <v>0</v>
      </c>
      <c r="H5062" s="7">
        <f t="shared" si="711"/>
        <v>7</v>
      </c>
      <c r="I5062" s="16">
        <f t="shared" si="712"/>
        <v>45137</v>
      </c>
      <c r="J5062" s="17">
        <v>1.2267999999999999</v>
      </c>
      <c r="K5062" s="18">
        <f>G5062*结论【关键目标】!C$27*0.7735*0.001</f>
        <v>0</v>
      </c>
      <c r="L5062" s="5">
        <v>0</v>
      </c>
      <c r="M5062" s="5">
        <f>ABS(IF(L5062&lt;=0,L5062/耗电量关键数据!$B$6/1000,L5062/耗电量关键数据!$B$5/1000))</f>
        <v>0</v>
      </c>
      <c r="N5062" s="19">
        <f>耗电量关键数据!$B$14</f>
        <v>1.1688450000000001</v>
      </c>
      <c r="O5062" s="19">
        <f>耗电量关键数据!$B$15</f>
        <v>0.37403039999999999</v>
      </c>
      <c r="P5062" s="19">
        <f t="shared" si="713"/>
        <v>1.5428754000000002</v>
      </c>
      <c r="Q5062" s="19">
        <f t="shared" si="717"/>
        <v>1.5428754000000002</v>
      </c>
      <c r="R5062" s="20">
        <f t="shared" si="714"/>
        <v>-1.5428754000000002</v>
      </c>
      <c r="S5062" s="20">
        <f t="shared" si="718"/>
        <v>1.5428754000000002</v>
      </c>
      <c r="T5062" s="20">
        <f>IF((T5061+R5062)&lt;0,0,IF((T5061+R5062)&gt;结论【关键目标】!C$28,结论【关键目标】!C$28,T5061+R5062))</f>
        <v>17.371373800000001</v>
      </c>
      <c r="U5062" s="19">
        <f>IF((T5061+R5062)&lt;结论【关键目标】!$C$28,0,(发电量计算【计算逻辑页】!R5062+发电量计算【计算逻辑页】!T5061-结论【关键目标】!$C$28))</f>
        <v>0</v>
      </c>
      <c r="V5062" s="5">
        <f t="shared" si="715"/>
        <v>0</v>
      </c>
      <c r="W5062" s="5">
        <f t="shared" si="716"/>
        <v>0</v>
      </c>
      <c r="X5062" s="5">
        <f t="shared" si="719"/>
        <v>1.3527931507200002</v>
      </c>
    </row>
    <row r="5063" spans="1:24" x14ac:dyDescent="0.15">
      <c r="A5063" s="7">
        <v>5062</v>
      </c>
      <c r="B5063" s="7">
        <v>7</v>
      </c>
      <c r="C5063" s="7">
        <v>30</v>
      </c>
      <c r="D5063" s="7">
        <v>22</v>
      </c>
      <c r="E5063" s="7">
        <v>211</v>
      </c>
      <c r="F5063" s="7">
        <v>26.5</v>
      </c>
      <c r="G5063" s="7">
        <v>0</v>
      </c>
      <c r="H5063" s="7">
        <f t="shared" si="711"/>
        <v>7</v>
      </c>
      <c r="I5063" s="16">
        <f t="shared" si="712"/>
        <v>45137</v>
      </c>
      <c r="J5063" s="17">
        <v>0.70809999999999995</v>
      </c>
      <c r="K5063" s="18">
        <f>G5063*结论【关键目标】!C$27*0.7735*0.001</f>
        <v>0</v>
      </c>
      <c r="L5063" s="5">
        <v>0</v>
      </c>
      <c r="M5063" s="5">
        <f>ABS(IF(L5063&lt;=0,L5063/耗电量关键数据!$B$6/1000,L5063/耗电量关键数据!$B$5/1000))</f>
        <v>0</v>
      </c>
      <c r="N5063" s="19">
        <f>耗电量关键数据!$B$14</f>
        <v>1.1688450000000001</v>
      </c>
      <c r="O5063" s="19">
        <f>耗电量关键数据!$B$15</f>
        <v>0.37403039999999999</v>
      </c>
      <c r="P5063" s="19">
        <f t="shared" si="713"/>
        <v>1.5428754000000002</v>
      </c>
      <c r="Q5063" s="19">
        <f t="shared" si="717"/>
        <v>0</v>
      </c>
      <c r="R5063" s="20">
        <f t="shared" si="714"/>
        <v>0</v>
      </c>
      <c r="S5063" s="20">
        <f t="shared" si="718"/>
        <v>0</v>
      </c>
      <c r="T5063" s="20">
        <f>IF((T5062+R5063)&lt;0,0,IF((T5062+R5063)&gt;结论【关键目标】!C$28,结论【关键目标】!C$28,T5062+R5063))</f>
        <v>17.371373800000001</v>
      </c>
      <c r="U5063" s="19">
        <f>IF((T5062+R5063)&lt;结论【关键目标】!$C$28,0,(发电量计算【计算逻辑页】!R5063+发电量计算【计算逻辑页】!T5062-结论【关键目标】!$C$28))</f>
        <v>0</v>
      </c>
      <c r="V5063" s="5">
        <f t="shared" si="715"/>
        <v>0</v>
      </c>
      <c r="W5063" s="5">
        <f t="shared" si="716"/>
        <v>0</v>
      </c>
      <c r="X5063" s="5">
        <f t="shared" si="719"/>
        <v>0</v>
      </c>
    </row>
    <row r="5064" spans="1:24" x14ac:dyDescent="0.15">
      <c r="A5064" s="7">
        <v>5063</v>
      </c>
      <c r="B5064" s="7">
        <v>7</v>
      </c>
      <c r="C5064" s="7">
        <v>30</v>
      </c>
      <c r="D5064" s="7">
        <v>23</v>
      </c>
      <c r="E5064" s="7">
        <v>211</v>
      </c>
      <c r="F5064" s="7">
        <v>25.6</v>
      </c>
      <c r="G5064" s="7">
        <v>0</v>
      </c>
      <c r="H5064" s="7">
        <f t="shared" si="711"/>
        <v>7</v>
      </c>
      <c r="I5064" s="16">
        <f t="shared" si="712"/>
        <v>45137</v>
      </c>
      <c r="J5064" s="17">
        <v>0.70809999999999995</v>
      </c>
      <c r="K5064" s="18">
        <f>G5064*结论【关键目标】!C$27*0.7735*0.001</f>
        <v>0</v>
      </c>
      <c r="L5064" s="5">
        <v>0</v>
      </c>
      <c r="M5064" s="5">
        <f>ABS(IF(L5064&lt;=0,L5064/耗电量关键数据!$B$6/1000,L5064/耗电量关键数据!$B$5/1000))</f>
        <v>0</v>
      </c>
      <c r="N5064" s="19">
        <f>耗电量关键数据!$B$14</f>
        <v>1.1688450000000001</v>
      </c>
      <c r="O5064" s="19">
        <f>耗电量关键数据!$B$15</f>
        <v>0.37403039999999999</v>
      </c>
      <c r="P5064" s="19">
        <f t="shared" si="713"/>
        <v>1.5428754000000002</v>
      </c>
      <c r="Q5064" s="19">
        <f t="shared" si="717"/>
        <v>0</v>
      </c>
      <c r="R5064" s="20">
        <f t="shared" si="714"/>
        <v>0</v>
      </c>
      <c r="S5064" s="20">
        <f t="shared" si="718"/>
        <v>0</v>
      </c>
      <c r="T5064" s="20">
        <f>IF((T5063+R5064)&lt;0,0,IF((T5063+R5064)&gt;结论【关键目标】!C$28,结论【关键目标】!C$28,T5063+R5064))</f>
        <v>17.371373800000001</v>
      </c>
      <c r="U5064" s="19">
        <f>IF((T5063+R5064)&lt;结论【关键目标】!$C$28,0,(发电量计算【计算逻辑页】!R5064+发电量计算【计算逻辑页】!T5063-结论【关键目标】!$C$28))</f>
        <v>0</v>
      </c>
      <c r="V5064" s="5">
        <f t="shared" si="715"/>
        <v>0</v>
      </c>
      <c r="W5064" s="5">
        <f t="shared" si="716"/>
        <v>0</v>
      </c>
      <c r="X5064" s="5">
        <f t="shared" si="719"/>
        <v>0</v>
      </c>
    </row>
    <row r="5065" spans="1:24" x14ac:dyDescent="0.15">
      <c r="A5065" s="7">
        <v>5064</v>
      </c>
      <c r="B5065" s="7">
        <v>7</v>
      </c>
      <c r="C5065" s="7">
        <v>30</v>
      </c>
      <c r="D5065" s="7">
        <v>24</v>
      </c>
      <c r="E5065" s="7">
        <v>211</v>
      </c>
      <c r="F5065" s="7">
        <v>24.8</v>
      </c>
      <c r="G5065" s="7">
        <v>0</v>
      </c>
      <c r="H5065" s="7">
        <f t="shared" si="711"/>
        <v>7</v>
      </c>
      <c r="I5065" s="16">
        <f t="shared" si="712"/>
        <v>45137</v>
      </c>
      <c r="J5065" s="17">
        <v>0.2407</v>
      </c>
      <c r="K5065" s="18">
        <f>G5065*结论【关键目标】!C$27*0.7735*0.001</f>
        <v>0</v>
      </c>
      <c r="L5065" s="5">
        <v>0</v>
      </c>
      <c r="M5065" s="5">
        <f>ABS(IF(L5065&lt;=0,L5065/耗电量关键数据!$B$6/1000,L5065/耗电量关键数据!$B$5/1000))</f>
        <v>0</v>
      </c>
      <c r="N5065" s="19">
        <f>耗电量关键数据!$B$14</f>
        <v>1.1688450000000001</v>
      </c>
      <c r="O5065" s="19">
        <f>耗电量关键数据!$B$15</f>
        <v>0.37403039999999999</v>
      </c>
      <c r="P5065" s="19">
        <f t="shared" si="713"/>
        <v>1.5428754000000002</v>
      </c>
      <c r="Q5065" s="19">
        <f t="shared" si="717"/>
        <v>0</v>
      </c>
      <c r="R5065" s="20">
        <f t="shared" si="714"/>
        <v>0</v>
      </c>
      <c r="S5065" s="20">
        <f t="shared" si="718"/>
        <v>0</v>
      </c>
      <c r="T5065" s="20">
        <f>IF((T5064+R5065)&lt;0,0,IF((T5064+R5065)&gt;结论【关键目标】!C$28,结论【关键目标】!C$28,T5064+R5065))</f>
        <v>17.371373800000001</v>
      </c>
      <c r="U5065" s="19">
        <f>IF((T5064+R5065)&lt;结论【关键目标】!$C$28,0,(发电量计算【计算逻辑页】!R5065+发电量计算【计算逻辑页】!T5064-结论【关键目标】!$C$28))</f>
        <v>0</v>
      </c>
      <c r="V5065" s="5">
        <f t="shared" si="715"/>
        <v>0</v>
      </c>
      <c r="W5065" s="5">
        <f t="shared" si="716"/>
        <v>0</v>
      </c>
      <c r="X5065" s="5">
        <f t="shared" si="719"/>
        <v>0</v>
      </c>
    </row>
    <row r="5066" spans="1:24" x14ac:dyDescent="0.15">
      <c r="A5066" s="7">
        <v>5065</v>
      </c>
      <c r="B5066" s="7">
        <v>7</v>
      </c>
      <c r="C5066" s="7">
        <v>31</v>
      </c>
      <c r="D5066" s="7">
        <v>1</v>
      </c>
      <c r="E5066" s="7">
        <v>212</v>
      </c>
      <c r="F5066" s="7">
        <v>25</v>
      </c>
      <c r="G5066" s="7">
        <v>0</v>
      </c>
      <c r="H5066" s="7">
        <f t="shared" si="711"/>
        <v>1</v>
      </c>
      <c r="I5066" s="16">
        <f t="shared" si="712"/>
        <v>45138</v>
      </c>
      <c r="J5066" s="17">
        <v>0.2407</v>
      </c>
      <c r="K5066" s="18">
        <f>G5066*结论【关键目标】!C$27*0.7735*0.001</f>
        <v>0</v>
      </c>
      <c r="L5066" s="5">
        <v>0</v>
      </c>
      <c r="M5066" s="5">
        <f>ABS(IF(L5066&lt;=0,L5066/耗电量关键数据!$B$6/1000,L5066/耗电量关键数据!$B$5/1000))</f>
        <v>0</v>
      </c>
      <c r="N5066" s="5">
        <f>电气设备逐时使用率计算!H5042</f>
        <v>1.1688450000000001</v>
      </c>
      <c r="O5066" s="5">
        <f>灯光逐时使用率计算!H5042</f>
        <v>0.37403039999999999</v>
      </c>
      <c r="P5066" s="19">
        <f t="shared" si="713"/>
        <v>1.5428754000000002</v>
      </c>
      <c r="Q5066" s="19">
        <f t="shared" si="717"/>
        <v>0</v>
      </c>
      <c r="R5066" s="20">
        <f t="shared" si="714"/>
        <v>0</v>
      </c>
      <c r="S5066" s="20">
        <f t="shared" si="718"/>
        <v>0</v>
      </c>
      <c r="T5066" s="20">
        <f>IF((T5065+R5066)&lt;0,0,IF((T5065+R5066)&gt;结论【关键目标】!C$28,结论【关键目标】!C$28,T5065+R5066))</f>
        <v>17.371373800000001</v>
      </c>
      <c r="U5066" s="19">
        <f>IF((T5065+R5066)&lt;结论【关键目标】!$C$28,0,(发电量计算【计算逻辑页】!R5066+发电量计算【计算逻辑页】!T5065-结论【关键目标】!$C$28))</f>
        <v>0</v>
      </c>
      <c r="V5066" s="5">
        <f t="shared" si="715"/>
        <v>0</v>
      </c>
      <c r="W5066" s="5">
        <f t="shared" si="716"/>
        <v>0</v>
      </c>
      <c r="X5066" s="5">
        <f t="shared" si="719"/>
        <v>0</v>
      </c>
    </row>
    <row r="5067" spans="1:24" x14ac:dyDescent="0.15">
      <c r="A5067" s="7">
        <v>5066</v>
      </c>
      <c r="B5067" s="7">
        <v>7</v>
      </c>
      <c r="C5067" s="7">
        <v>31</v>
      </c>
      <c r="D5067" s="7">
        <v>2</v>
      </c>
      <c r="E5067" s="7">
        <v>212</v>
      </c>
      <c r="F5067" s="7">
        <v>25</v>
      </c>
      <c r="G5067" s="7">
        <v>0</v>
      </c>
      <c r="H5067" s="7">
        <f t="shared" si="711"/>
        <v>1</v>
      </c>
      <c r="I5067" s="16">
        <f t="shared" si="712"/>
        <v>45138</v>
      </c>
      <c r="J5067" s="17">
        <v>0.2407</v>
      </c>
      <c r="K5067" s="18">
        <f>G5067*结论【关键目标】!C$27*0.7735*0.001</f>
        <v>0</v>
      </c>
      <c r="L5067" s="5">
        <v>0</v>
      </c>
      <c r="M5067" s="5">
        <f>ABS(IF(L5067&lt;=0,L5067/耗电量关键数据!$B$6/1000,L5067/耗电量关键数据!$B$5/1000))</f>
        <v>0</v>
      </c>
      <c r="N5067" s="5">
        <f>电气设备逐时使用率计算!H5043</f>
        <v>1.1688450000000001</v>
      </c>
      <c r="O5067" s="5">
        <f>灯光逐时使用率计算!H5043</f>
        <v>0.37403039999999999</v>
      </c>
      <c r="P5067" s="19">
        <f t="shared" si="713"/>
        <v>1.5428754000000002</v>
      </c>
      <c r="Q5067" s="19">
        <f t="shared" si="717"/>
        <v>0</v>
      </c>
      <c r="R5067" s="20">
        <f t="shared" si="714"/>
        <v>0</v>
      </c>
      <c r="S5067" s="20">
        <f t="shared" si="718"/>
        <v>0</v>
      </c>
      <c r="T5067" s="20">
        <f>IF((T5066+R5067)&lt;0,0,IF((T5066+R5067)&gt;结论【关键目标】!C$28,结论【关键目标】!C$28,T5066+R5067))</f>
        <v>17.371373800000001</v>
      </c>
      <c r="U5067" s="19">
        <f>IF((T5066+R5067)&lt;结论【关键目标】!$C$28,0,(发电量计算【计算逻辑页】!R5067+发电量计算【计算逻辑页】!T5066-结论【关键目标】!$C$28))</f>
        <v>0</v>
      </c>
      <c r="V5067" s="5">
        <f t="shared" si="715"/>
        <v>0</v>
      </c>
      <c r="W5067" s="5">
        <f t="shared" si="716"/>
        <v>0</v>
      </c>
      <c r="X5067" s="5">
        <f t="shared" si="719"/>
        <v>0</v>
      </c>
    </row>
    <row r="5068" spans="1:24" x14ac:dyDescent="0.15">
      <c r="A5068" s="7">
        <v>5067</v>
      </c>
      <c r="B5068" s="7">
        <v>7</v>
      </c>
      <c r="C5068" s="7">
        <v>31</v>
      </c>
      <c r="D5068" s="7">
        <v>3</v>
      </c>
      <c r="E5068" s="7">
        <v>212</v>
      </c>
      <c r="F5068" s="7">
        <v>24.4</v>
      </c>
      <c r="G5068" s="7">
        <v>0</v>
      </c>
      <c r="H5068" s="7">
        <f t="shared" si="711"/>
        <v>1</v>
      </c>
      <c r="I5068" s="16">
        <f t="shared" si="712"/>
        <v>45138</v>
      </c>
      <c r="J5068" s="17">
        <v>0.2407</v>
      </c>
      <c r="K5068" s="18">
        <f>G5068*结论【关键目标】!C$27*0.7735*0.001</f>
        <v>0</v>
      </c>
      <c r="L5068" s="5">
        <v>0</v>
      </c>
      <c r="M5068" s="5">
        <f>ABS(IF(L5068&lt;=0,L5068/耗电量关键数据!$B$6/1000,L5068/耗电量关键数据!$B$5/1000))</f>
        <v>0</v>
      </c>
      <c r="N5068" s="5">
        <f>电气设备逐时使用率计算!H5044</f>
        <v>1.1688450000000001</v>
      </c>
      <c r="O5068" s="5">
        <f>灯光逐时使用率计算!H5044</f>
        <v>0.37403039999999999</v>
      </c>
      <c r="P5068" s="19">
        <f t="shared" si="713"/>
        <v>1.5428754000000002</v>
      </c>
      <c r="Q5068" s="19">
        <f t="shared" si="717"/>
        <v>0</v>
      </c>
      <c r="R5068" s="20">
        <f t="shared" si="714"/>
        <v>0</v>
      </c>
      <c r="S5068" s="20">
        <f t="shared" si="718"/>
        <v>0</v>
      </c>
      <c r="T5068" s="20">
        <f>IF((T5067+R5068)&lt;0,0,IF((T5067+R5068)&gt;结论【关键目标】!C$28,结论【关键目标】!C$28,T5067+R5068))</f>
        <v>17.371373800000001</v>
      </c>
      <c r="U5068" s="19">
        <f>IF((T5067+R5068)&lt;结论【关键目标】!$C$28,0,(发电量计算【计算逻辑页】!R5068+发电量计算【计算逻辑页】!T5067-结论【关键目标】!$C$28))</f>
        <v>0</v>
      </c>
      <c r="V5068" s="5">
        <f t="shared" si="715"/>
        <v>0</v>
      </c>
      <c r="W5068" s="5">
        <f t="shared" si="716"/>
        <v>0</v>
      </c>
      <c r="X5068" s="5">
        <f t="shared" si="719"/>
        <v>0</v>
      </c>
    </row>
    <row r="5069" spans="1:24" x14ac:dyDescent="0.15">
      <c r="A5069" s="7">
        <v>5068</v>
      </c>
      <c r="B5069" s="7">
        <v>7</v>
      </c>
      <c r="C5069" s="7">
        <v>31</v>
      </c>
      <c r="D5069" s="7">
        <v>4</v>
      </c>
      <c r="E5069" s="7">
        <v>212</v>
      </c>
      <c r="F5069" s="7">
        <v>24</v>
      </c>
      <c r="G5069" s="7">
        <v>0</v>
      </c>
      <c r="H5069" s="7">
        <f t="shared" si="711"/>
        <v>1</v>
      </c>
      <c r="I5069" s="16">
        <f t="shared" si="712"/>
        <v>45138</v>
      </c>
      <c r="J5069" s="17">
        <v>0.2407</v>
      </c>
      <c r="K5069" s="18">
        <f>G5069*结论【关键目标】!C$27*0.7735*0.001</f>
        <v>0</v>
      </c>
      <c r="L5069" s="5">
        <v>0</v>
      </c>
      <c r="M5069" s="5">
        <f>ABS(IF(L5069&lt;=0,L5069/耗电量关键数据!$B$6/1000,L5069/耗电量关键数据!$B$5/1000))</f>
        <v>0</v>
      </c>
      <c r="N5069" s="5">
        <f>电气设备逐时使用率计算!H5045</f>
        <v>1.1688450000000001</v>
      </c>
      <c r="O5069" s="5">
        <f>灯光逐时使用率计算!H5045</f>
        <v>0.37403039999999999</v>
      </c>
      <c r="P5069" s="19">
        <f t="shared" si="713"/>
        <v>1.5428754000000002</v>
      </c>
      <c r="Q5069" s="19">
        <f t="shared" si="717"/>
        <v>0</v>
      </c>
      <c r="R5069" s="20">
        <f t="shared" si="714"/>
        <v>0</v>
      </c>
      <c r="S5069" s="20">
        <f t="shared" si="718"/>
        <v>0</v>
      </c>
      <c r="T5069" s="20">
        <f>IF((T5068+R5069)&lt;0,0,IF((T5068+R5069)&gt;结论【关键目标】!C$28,结论【关键目标】!C$28,T5068+R5069))</f>
        <v>17.371373800000001</v>
      </c>
      <c r="U5069" s="19">
        <f>IF((T5068+R5069)&lt;结论【关键目标】!$C$28,0,(发电量计算【计算逻辑页】!R5069+发电量计算【计算逻辑页】!T5068-结论【关键目标】!$C$28))</f>
        <v>0</v>
      </c>
      <c r="V5069" s="5">
        <f t="shared" si="715"/>
        <v>0</v>
      </c>
      <c r="W5069" s="5">
        <f t="shared" si="716"/>
        <v>0</v>
      </c>
      <c r="X5069" s="5">
        <f t="shared" si="719"/>
        <v>0</v>
      </c>
    </row>
    <row r="5070" spans="1:24" x14ac:dyDescent="0.15">
      <c r="A5070" s="7">
        <v>5069</v>
      </c>
      <c r="B5070" s="7">
        <v>7</v>
      </c>
      <c r="C5070" s="7">
        <v>31</v>
      </c>
      <c r="D5070" s="7">
        <v>5</v>
      </c>
      <c r="E5070" s="7">
        <v>212</v>
      </c>
      <c r="F5070" s="7">
        <v>24</v>
      </c>
      <c r="G5070" s="7">
        <v>0.4</v>
      </c>
      <c r="H5070" s="7">
        <f t="shared" si="711"/>
        <v>1</v>
      </c>
      <c r="I5070" s="16">
        <f t="shared" si="712"/>
        <v>45138</v>
      </c>
      <c r="J5070" s="17">
        <v>0.2407</v>
      </c>
      <c r="K5070" s="18">
        <f>G5070*结论【关键目标】!C$27*0.7735*0.001</f>
        <v>3.7128000000000001E-2</v>
      </c>
      <c r="L5070" s="5">
        <v>0</v>
      </c>
      <c r="M5070" s="5">
        <f>ABS(IF(L5070&lt;=0,L5070/耗电量关键数据!$B$6/1000,L5070/耗电量关键数据!$B$5/1000))</f>
        <v>0</v>
      </c>
      <c r="N5070" s="5">
        <f>电气设备逐时使用率计算!H5046</f>
        <v>1.1688450000000001</v>
      </c>
      <c r="O5070" s="5">
        <f>灯光逐时使用率计算!H5046</f>
        <v>0.37403039999999999</v>
      </c>
      <c r="P5070" s="19">
        <f t="shared" si="713"/>
        <v>1.5428754000000002</v>
      </c>
      <c r="Q5070" s="19">
        <f t="shared" si="717"/>
        <v>0</v>
      </c>
      <c r="R5070" s="20">
        <f t="shared" si="714"/>
        <v>3.7128000000000001E-2</v>
      </c>
      <c r="S5070" s="20">
        <f t="shared" si="718"/>
        <v>0</v>
      </c>
      <c r="T5070" s="20">
        <f>IF((T5069+R5070)&lt;0,0,IF((T5069+R5070)&gt;结论【关键目标】!C$28,结论【关键目标】!C$28,T5069+R5070))</f>
        <v>17.4085018</v>
      </c>
      <c r="U5070" s="19">
        <f>IF((T5069+R5070)&lt;结论【关键目标】!$C$28,0,(发电量计算【计算逻辑页】!R5070+发电量计算【计算逻辑页】!T5069-结论【关键目标】!$C$28))</f>
        <v>0</v>
      </c>
      <c r="V5070" s="5">
        <f t="shared" si="715"/>
        <v>0</v>
      </c>
      <c r="W5070" s="5">
        <f t="shared" si="716"/>
        <v>8.9367096000000004E-3</v>
      </c>
      <c r="X5070" s="5">
        <f t="shared" si="719"/>
        <v>0</v>
      </c>
    </row>
    <row r="5071" spans="1:24" x14ac:dyDescent="0.15">
      <c r="A5071" s="7">
        <v>5070</v>
      </c>
      <c r="B5071" s="7">
        <v>7</v>
      </c>
      <c r="C5071" s="7">
        <v>31</v>
      </c>
      <c r="D5071" s="7">
        <v>6</v>
      </c>
      <c r="E5071" s="7">
        <v>212</v>
      </c>
      <c r="F5071" s="7">
        <v>23.6</v>
      </c>
      <c r="G5071" s="7">
        <v>80.7</v>
      </c>
      <c r="H5071" s="7">
        <f t="shared" si="711"/>
        <v>1</v>
      </c>
      <c r="I5071" s="16">
        <f t="shared" si="712"/>
        <v>45138</v>
      </c>
      <c r="J5071" s="17">
        <v>0.2407</v>
      </c>
      <c r="K5071" s="18">
        <f>G5071*结论【关键目标】!C$27*0.7735*0.001</f>
        <v>7.4905739999999996</v>
      </c>
      <c r="L5071" s="5">
        <v>0</v>
      </c>
      <c r="M5071" s="5">
        <f>ABS(IF(L5071&lt;=0,L5071/耗电量关键数据!$B$6/1000,L5071/耗电量关键数据!$B$5/1000))</f>
        <v>0</v>
      </c>
      <c r="N5071" s="5">
        <f>电气设备逐时使用率计算!H5047</f>
        <v>1.1688450000000001</v>
      </c>
      <c r="O5071" s="5">
        <f>灯光逐时使用率计算!H5047</f>
        <v>0.37403039999999999</v>
      </c>
      <c r="P5071" s="19">
        <f t="shared" si="713"/>
        <v>1.5428754000000002</v>
      </c>
      <c r="Q5071" s="19">
        <f t="shared" si="717"/>
        <v>0</v>
      </c>
      <c r="R5071" s="20">
        <f t="shared" si="714"/>
        <v>7.4905739999999996</v>
      </c>
      <c r="S5071" s="20">
        <f t="shared" si="718"/>
        <v>0</v>
      </c>
      <c r="T5071" s="20">
        <f>IF((T5070+R5071)&lt;0,0,IF((T5070+R5071)&gt;结论【关键目标】!C$28,结论【关键目标】!C$28,T5070+R5071))</f>
        <v>22</v>
      </c>
      <c r="U5071" s="19">
        <f>IF((T5070+R5071)&lt;结论【关键目标】!$C$28,0,(发电量计算【计算逻辑页】!R5071+发电量计算【计算逻辑页】!T5070-结论【关键目标】!$C$28))</f>
        <v>2.8990757999999985</v>
      </c>
      <c r="V5071" s="5">
        <f t="shared" si="715"/>
        <v>0</v>
      </c>
      <c r="W5071" s="5">
        <f t="shared" si="716"/>
        <v>0.37137010878000004</v>
      </c>
      <c r="X5071" s="5">
        <f t="shared" si="719"/>
        <v>0</v>
      </c>
    </row>
    <row r="5072" spans="1:24" x14ac:dyDescent="0.15">
      <c r="A5072" s="7">
        <v>5071</v>
      </c>
      <c r="B5072" s="7">
        <v>7</v>
      </c>
      <c r="C5072" s="7">
        <v>31</v>
      </c>
      <c r="D5072" s="7">
        <v>7</v>
      </c>
      <c r="E5072" s="7">
        <v>212</v>
      </c>
      <c r="F5072" s="7">
        <v>23</v>
      </c>
      <c r="G5072" s="7">
        <v>146.1</v>
      </c>
      <c r="H5072" s="7">
        <f t="shared" si="711"/>
        <v>1</v>
      </c>
      <c r="I5072" s="16">
        <f t="shared" si="712"/>
        <v>45138</v>
      </c>
      <c r="J5072" s="17">
        <v>0.2407</v>
      </c>
      <c r="K5072" s="18">
        <f>G5072*结论【关键目标】!C$27*0.7735*0.001</f>
        <v>13.561001999999998</v>
      </c>
      <c r="L5072" s="5">
        <v>0</v>
      </c>
      <c r="M5072" s="5">
        <f>ABS(IF(L5072&lt;=0,L5072/耗电量关键数据!$B$6/1000,L5072/耗电量关键数据!$B$5/1000))</f>
        <v>0</v>
      </c>
      <c r="N5072" s="5">
        <f>电气设备逐时使用率计算!H5048</f>
        <v>2.3376900000000003</v>
      </c>
      <c r="O5072" s="5">
        <f>灯光逐时使用率计算!H5048</f>
        <v>1.2467680000000001</v>
      </c>
      <c r="P5072" s="19">
        <f t="shared" si="713"/>
        <v>3.5844580000000006</v>
      </c>
      <c r="Q5072" s="19">
        <f t="shared" si="717"/>
        <v>0</v>
      </c>
      <c r="R5072" s="20">
        <f t="shared" si="714"/>
        <v>13.561001999999998</v>
      </c>
      <c r="S5072" s="20">
        <f t="shared" si="718"/>
        <v>0</v>
      </c>
      <c r="T5072" s="20">
        <f>IF((T5071+R5072)&lt;0,0,IF((T5071+R5072)&gt;结论【关键目标】!C$28,结论【关键目标】!C$28,T5071+R5072))</f>
        <v>22</v>
      </c>
      <c r="U5072" s="19">
        <f>IF((T5071+R5072)&lt;结论【关键目标】!$C$28,0,(发电量计算【计算逻辑页】!R5072+发电量计算【计算逻辑页】!T5071-结论【关键目标】!$C$28))</f>
        <v>13.561002000000002</v>
      </c>
      <c r="V5072" s="5">
        <f t="shared" si="715"/>
        <v>0</v>
      </c>
      <c r="W5072" s="5">
        <f t="shared" si="716"/>
        <v>0.8627790406000001</v>
      </c>
      <c r="X5072" s="5">
        <f t="shared" si="719"/>
        <v>0</v>
      </c>
    </row>
    <row r="5073" spans="1:24" x14ac:dyDescent="0.15">
      <c r="A5073" s="7">
        <v>5072</v>
      </c>
      <c r="B5073" s="7">
        <v>7</v>
      </c>
      <c r="C5073" s="7">
        <v>31</v>
      </c>
      <c r="D5073" s="7">
        <v>8</v>
      </c>
      <c r="E5073" s="7">
        <v>212</v>
      </c>
      <c r="F5073" s="7">
        <v>24</v>
      </c>
      <c r="G5073" s="7">
        <v>236.7</v>
      </c>
      <c r="H5073" s="7">
        <f t="shared" si="711"/>
        <v>1</v>
      </c>
      <c r="I5073" s="16">
        <f t="shared" si="712"/>
        <v>45138</v>
      </c>
      <c r="J5073" s="17">
        <v>0.70809999999999995</v>
      </c>
      <c r="K5073" s="18">
        <f>G5073*结论【关键目标】!C$27*0.7735*0.001</f>
        <v>21.970493999999999</v>
      </c>
      <c r="L5073" s="5">
        <v>24890.453560000002</v>
      </c>
      <c r="M5073" s="5">
        <f>ABS(IF(L5073&lt;=0,L5073/耗电量关键数据!$B$6/1000,L5073/耗电量关键数据!$B$5/1000))</f>
        <v>7.1115581600000004</v>
      </c>
      <c r="N5073" s="5">
        <f>电气设备逐时使用率计算!H5049</f>
        <v>11.688450000000001</v>
      </c>
      <c r="O5073" s="5">
        <f>灯光逐时使用率计算!H5049</f>
        <v>6.2338399999999998</v>
      </c>
      <c r="P5073" s="19">
        <f t="shared" si="713"/>
        <v>25.033848160000002</v>
      </c>
      <c r="Q5073" s="19">
        <f t="shared" si="717"/>
        <v>0</v>
      </c>
      <c r="R5073" s="20">
        <f t="shared" si="714"/>
        <v>21.970493999999999</v>
      </c>
      <c r="S5073" s="20">
        <f t="shared" si="718"/>
        <v>0</v>
      </c>
      <c r="T5073" s="20">
        <f>IF((T5072+R5073)&lt;0,0,IF((T5072+R5073)&gt;结论【关键目标】!C$28,结论【关键目标】!C$28,T5072+R5073))</f>
        <v>22</v>
      </c>
      <c r="U5073" s="19">
        <f>IF((T5072+R5073)&lt;结论【关键目标】!$C$28,0,(发电量计算【计算逻辑页】!R5073+发电量计算【计算逻辑页】!T5072-结论【关键目标】!$C$28))</f>
        <v>21.970494000000002</v>
      </c>
      <c r="V5073" s="5">
        <f t="shared" si="715"/>
        <v>7.6896729000000006</v>
      </c>
      <c r="W5073" s="5">
        <f t="shared" si="716"/>
        <v>15.557306801399998</v>
      </c>
      <c r="X5073" s="5">
        <f t="shared" si="719"/>
        <v>0</v>
      </c>
    </row>
    <row r="5074" spans="1:24" x14ac:dyDescent="0.15">
      <c r="A5074" s="7">
        <v>5073</v>
      </c>
      <c r="B5074" s="7">
        <v>7</v>
      </c>
      <c r="C5074" s="7">
        <v>31</v>
      </c>
      <c r="D5074" s="7">
        <v>9</v>
      </c>
      <c r="E5074" s="7">
        <v>212</v>
      </c>
      <c r="F5074" s="7">
        <v>24.5</v>
      </c>
      <c r="G5074" s="7">
        <v>385.7</v>
      </c>
      <c r="H5074" s="7">
        <f t="shared" si="711"/>
        <v>1</v>
      </c>
      <c r="I5074" s="16">
        <f t="shared" si="712"/>
        <v>45138</v>
      </c>
      <c r="J5074" s="17">
        <v>0.70809999999999995</v>
      </c>
      <c r="K5074" s="18">
        <f>G5074*结论【关键目标】!C$27*0.7735*0.001</f>
        <v>35.800674000000001</v>
      </c>
      <c r="L5074" s="5">
        <v>42593.695619999999</v>
      </c>
      <c r="M5074" s="5">
        <f>ABS(IF(L5074&lt;=0,L5074/耗电量关键数据!$B$6/1000,L5074/耗电量关键数据!$B$5/1000))</f>
        <v>12.16962732</v>
      </c>
      <c r="N5074" s="5">
        <f>电气设备逐时使用率计算!H5050</f>
        <v>22.208055000000002</v>
      </c>
      <c r="O5074" s="5">
        <f>灯光逐时使用率计算!H5050</f>
        <v>11.844296</v>
      </c>
      <c r="P5074" s="19">
        <f t="shared" si="713"/>
        <v>46.221978320000005</v>
      </c>
      <c r="Q5074" s="19">
        <f t="shared" si="717"/>
        <v>0</v>
      </c>
      <c r="R5074" s="20">
        <f t="shared" si="714"/>
        <v>35.800674000000001</v>
      </c>
      <c r="S5074" s="20">
        <f t="shared" si="718"/>
        <v>0</v>
      </c>
      <c r="T5074" s="20">
        <f>IF((T5073+R5074)&lt;0,0,IF((T5073+R5074)&gt;结论【关键目标】!C$28,结论【关键目标】!C$28,T5073+R5074))</f>
        <v>22</v>
      </c>
      <c r="U5074" s="19">
        <f>IF((T5073+R5074)&lt;结论【关键目标】!$C$28,0,(发电量计算【计算逻辑页】!R5074+发电量计算【计算逻辑页】!T5073-结论【关键目标】!$C$28))</f>
        <v>35.800674000000001</v>
      </c>
      <c r="V5074" s="5">
        <f t="shared" si="715"/>
        <v>12.530235899999999</v>
      </c>
      <c r="W5074" s="5">
        <f t="shared" si="716"/>
        <v>25.350457259399999</v>
      </c>
      <c r="X5074" s="5">
        <f t="shared" si="719"/>
        <v>0</v>
      </c>
    </row>
    <row r="5075" spans="1:24" x14ac:dyDescent="0.15">
      <c r="A5075" s="7">
        <v>5074</v>
      </c>
      <c r="B5075" s="7">
        <v>7</v>
      </c>
      <c r="C5075" s="7">
        <v>31</v>
      </c>
      <c r="D5075" s="7">
        <v>10</v>
      </c>
      <c r="E5075" s="7">
        <v>212</v>
      </c>
      <c r="F5075" s="7">
        <v>26</v>
      </c>
      <c r="G5075" s="7">
        <v>498.3</v>
      </c>
      <c r="H5075" s="7">
        <f t="shared" si="711"/>
        <v>1</v>
      </c>
      <c r="I5075" s="16">
        <f t="shared" si="712"/>
        <v>45138</v>
      </c>
      <c r="J5075" s="17">
        <v>0.70809999999999995</v>
      </c>
      <c r="K5075" s="18">
        <f>G5075*结论【关键目标】!C$27*0.7735*0.001</f>
        <v>46.252206000000001</v>
      </c>
      <c r="L5075" s="5">
        <v>50422.118490000001</v>
      </c>
      <c r="M5075" s="5">
        <f>ABS(IF(L5075&lt;=0,L5075/耗电量关键数据!$B$6/1000,L5075/耗电量关键数据!$B$5/1000))</f>
        <v>14.40631956857143</v>
      </c>
      <c r="N5075" s="5">
        <f>电气设备逐时使用率计算!H5051</f>
        <v>22.208055000000002</v>
      </c>
      <c r="O5075" s="5">
        <f>灯光逐时使用率计算!H5051</f>
        <v>11.844296</v>
      </c>
      <c r="P5075" s="19">
        <f t="shared" si="713"/>
        <v>48.458670568571435</v>
      </c>
      <c r="Q5075" s="19">
        <f t="shared" si="717"/>
        <v>0</v>
      </c>
      <c r="R5075" s="20">
        <f t="shared" si="714"/>
        <v>46.252206000000001</v>
      </c>
      <c r="S5075" s="20">
        <f t="shared" si="718"/>
        <v>0</v>
      </c>
      <c r="T5075" s="20">
        <f>IF((T5074+R5075)&lt;0,0,IF((T5074+R5075)&gt;结论【关键目标】!C$28,结论【关键目标】!C$28,T5074+R5075))</f>
        <v>22</v>
      </c>
      <c r="U5075" s="19">
        <f>IF((T5074+R5075)&lt;结论【关键目标】!$C$28,0,(发电量计算【计算逻辑页】!R5075+发电量计算【计算逻辑页】!T5074-结论【关键目标】!$C$28))</f>
        <v>46.252206000000001</v>
      </c>
      <c r="V5075" s="5">
        <f t="shared" si="715"/>
        <v>16.188272099999999</v>
      </c>
      <c r="W5075" s="5">
        <f t="shared" si="716"/>
        <v>32.751187068599997</v>
      </c>
      <c r="X5075" s="5">
        <f t="shared" si="719"/>
        <v>0</v>
      </c>
    </row>
    <row r="5076" spans="1:24" x14ac:dyDescent="0.15">
      <c r="A5076" s="7">
        <v>5075</v>
      </c>
      <c r="B5076" s="7">
        <v>7</v>
      </c>
      <c r="C5076" s="7">
        <v>31</v>
      </c>
      <c r="D5076" s="7">
        <v>11</v>
      </c>
      <c r="E5076" s="7">
        <v>212</v>
      </c>
      <c r="F5076" s="7">
        <v>27</v>
      </c>
      <c r="G5076" s="7">
        <v>553.6</v>
      </c>
      <c r="H5076" s="7">
        <f t="shared" si="711"/>
        <v>1</v>
      </c>
      <c r="I5076" s="16">
        <f t="shared" si="712"/>
        <v>45138</v>
      </c>
      <c r="J5076" s="24">
        <v>1.3551</v>
      </c>
      <c r="K5076" s="18">
        <f>G5076*结论【关键目标】!C$27*0.7735*0.001</f>
        <v>51.385151999999998</v>
      </c>
      <c r="L5076" s="5">
        <v>55123.573929999999</v>
      </c>
      <c r="M5076" s="5">
        <f>ABS(IF(L5076&lt;=0,L5076/耗电量关键数据!$B$6/1000,L5076/耗电量关键数据!$B$5/1000))</f>
        <v>15.749592551428572</v>
      </c>
      <c r="N5076" s="5">
        <f>电气设备逐时使用率计算!H5052</f>
        <v>22.208055000000002</v>
      </c>
      <c r="O5076" s="5">
        <f>灯光逐时使用率计算!H5052</f>
        <v>11.844296</v>
      </c>
      <c r="P5076" s="19">
        <f t="shared" si="713"/>
        <v>49.801943551428572</v>
      </c>
      <c r="Q5076" s="19">
        <f t="shared" si="717"/>
        <v>49.801943551428572</v>
      </c>
      <c r="R5076" s="20">
        <f t="shared" si="714"/>
        <v>1.5832084485714262</v>
      </c>
      <c r="S5076" s="20">
        <f t="shared" si="718"/>
        <v>0</v>
      </c>
      <c r="T5076" s="20">
        <f>IF((T5075+R5076)&lt;0,0,IF((T5075+R5076)&gt;结论【关键目标】!C$28,结论【关键目标】!C$28,T5075+R5076))</f>
        <v>22</v>
      </c>
      <c r="U5076" s="19">
        <f>IF((T5075+R5076)&lt;结论【关键目标】!$C$28,0,(发电量计算【计算逻辑页】!R5076+发电量计算【计算逻辑页】!T5075-结论【关键目标】!$C$28))</f>
        <v>1.5832084485714262</v>
      </c>
      <c r="V5076" s="5">
        <f t="shared" si="715"/>
        <v>0.55412295699999914</v>
      </c>
      <c r="W5076" s="5">
        <f t="shared" si="716"/>
        <v>67.486613706540851</v>
      </c>
      <c r="X5076" s="5">
        <f t="shared" si="719"/>
        <v>0</v>
      </c>
    </row>
    <row r="5077" spans="1:24" x14ac:dyDescent="0.15">
      <c r="A5077" s="7">
        <v>5076</v>
      </c>
      <c r="B5077" s="7">
        <v>7</v>
      </c>
      <c r="C5077" s="7">
        <v>31</v>
      </c>
      <c r="D5077" s="7">
        <v>12</v>
      </c>
      <c r="E5077" s="7">
        <v>212</v>
      </c>
      <c r="F5077" s="7">
        <v>27.9</v>
      </c>
      <c r="G5077" s="7">
        <v>646.9</v>
      </c>
      <c r="H5077" s="7">
        <f t="shared" si="711"/>
        <v>1</v>
      </c>
      <c r="I5077" s="16">
        <f t="shared" si="712"/>
        <v>45138</v>
      </c>
      <c r="J5077" s="24">
        <v>1.3551</v>
      </c>
      <c r="K5077" s="18">
        <f>G5077*结论【关键目标】!C$27*0.7735*0.001</f>
        <v>60.045257999999997</v>
      </c>
      <c r="L5077" s="5">
        <v>49887.343610000004</v>
      </c>
      <c r="M5077" s="5">
        <f>ABS(IF(L5077&lt;=0,L5077/耗电量关键数据!$B$6/1000,L5077/耗电量关键数据!$B$5/1000))</f>
        <v>14.253526745714288</v>
      </c>
      <c r="N5077" s="5">
        <f>电气设备逐时使用率计算!H5053</f>
        <v>11.688450000000001</v>
      </c>
      <c r="O5077" s="5">
        <f>灯光逐时使用率计算!H5053</f>
        <v>9.9741440000000008</v>
      </c>
      <c r="P5077" s="19">
        <f t="shared" si="713"/>
        <v>35.916120745714288</v>
      </c>
      <c r="Q5077" s="19">
        <f t="shared" si="717"/>
        <v>35.916120745714288</v>
      </c>
      <c r="R5077" s="20">
        <f t="shared" si="714"/>
        <v>24.129137254285709</v>
      </c>
      <c r="S5077" s="20">
        <f t="shared" si="718"/>
        <v>0</v>
      </c>
      <c r="T5077" s="20">
        <f>IF((T5076+R5077)&lt;0,0,IF((T5076+R5077)&gt;结论【关键目标】!C$28,结论【关键目标】!C$28,T5076+R5077))</f>
        <v>22</v>
      </c>
      <c r="U5077" s="19">
        <f>IF((T5076+R5077)&lt;结论【关键目标】!$C$28,0,(发电量计算【计算逻辑页】!R5077+发电量计算【计算逻辑页】!T5076-结论【关键目标】!$C$28))</f>
        <v>24.129137254285709</v>
      </c>
      <c r="V5077" s="5">
        <f t="shared" si="715"/>
        <v>8.4451980389999974</v>
      </c>
      <c r="W5077" s="5">
        <f t="shared" si="716"/>
        <v>48.669935222517431</v>
      </c>
      <c r="X5077" s="5">
        <f t="shared" si="719"/>
        <v>0</v>
      </c>
    </row>
    <row r="5078" spans="1:24" x14ac:dyDescent="0.15">
      <c r="A5078" s="7">
        <v>5077</v>
      </c>
      <c r="B5078" s="7">
        <v>7</v>
      </c>
      <c r="C5078" s="7">
        <v>31</v>
      </c>
      <c r="D5078" s="7">
        <v>13</v>
      </c>
      <c r="E5078" s="7">
        <v>212</v>
      </c>
      <c r="F5078" s="7">
        <v>28</v>
      </c>
      <c r="G5078" s="7">
        <v>541.4</v>
      </c>
      <c r="H5078" s="7">
        <f t="shared" si="711"/>
        <v>1</v>
      </c>
      <c r="I5078" s="16">
        <f t="shared" si="712"/>
        <v>45138</v>
      </c>
      <c r="J5078" s="17">
        <v>1.2267999999999999</v>
      </c>
      <c r="K5078" s="18">
        <f>G5078*结论【关键目标】!C$27*0.7735*0.001</f>
        <v>50.252748000000004</v>
      </c>
      <c r="L5078" s="5">
        <v>51181.839449999999</v>
      </c>
      <c r="M5078" s="5">
        <f>ABS(IF(L5078&lt;=0,L5078/耗电量关键数据!$B$6/1000,L5078/耗电量关键数据!$B$5/1000))</f>
        <v>14.623382700000001</v>
      </c>
      <c r="N5078" s="5">
        <f>电气设备逐时使用率计算!H5054</f>
        <v>11.688450000000001</v>
      </c>
      <c r="O5078" s="5">
        <f>灯光逐时使用率计算!H5054</f>
        <v>9.9741440000000008</v>
      </c>
      <c r="P5078" s="19">
        <f t="shared" si="713"/>
        <v>36.285976700000006</v>
      </c>
      <c r="Q5078" s="19">
        <f t="shared" si="717"/>
        <v>36.285976700000006</v>
      </c>
      <c r="R5078" s="20">
        <f t="shared" si="714"/>
        <v>13.966771299999998</v>
      </c>
      <c r="S5078" s="20">
        <f t="shared" si="718"/>
        <v>0</v>
      </c>
      <c r="T5078" s="20">
        <f>IF((T5077+R5078)&lt;0,0,IF((T5077+R5078)&gt;结论【关键目标】!C$28,结论【关键目标】!C$28,T5077+R5078))</f>
        <v>22</v>
      </c>
      <c r="U5078" s="19">
        <f>IF((T5077+R5078)&lt;结论【关键目标】!$C$28,0,(发电量计算【计算逻辑页】!R5078+发电量计算【计算逻辑页】!T5077-结论【关键目标】!$C$28))</f>
        <v>13.966771299999998</v>
      </c>
      <c r="V5078" s="5">
        <f t="shared" si="715"/>
        <v>4.888369954999999</v>
      </c>
      <c r="W5078" s="5">
        <f t="shared" si="716"/>
        <v>44.515636215560001</v>
      </c>
      <c r="X5078" s="5">
        <f t="shared" si="719"/>
        <v>0</v>
      </c>
    </row>
    <row r="5079" spans="1:24" x14ac:dyDescent="0.15">
      <c r="A5079" s="7">
        <v>5078</v>
      </c>
      <c r="B5079" s="7">
        <v>7</v>
      </c>
      <c r="C5079" s="7">
        <v>31</v>
      </c>
      <c r="D5079" s="7">
        <v>14</v>
      </c>
      <c r="E5079" s="7">
        <v>212</v>
      </c>
      <c r="F5079" s="7">
        <v>30</v>
      </c>
      <c r="G5079" s="7">
        <v>556.70000000000005</v>
      </c>
      <c r="H5079" s="7">
        <f t="shared" si="711"/>
        <v>1</v>
      </c>
      <c r="I5079" s="16">
        <f t="shared" si="712"/>
        <v>45138</v>
      </c>
      <c r="J5079" s="17">
        <v>1.2267999999999999</v>
      </c>
      <c r="K5079" s="18">
        <f>G5079*结论【关键目标】!C$27*0.7735*0.001</f>
        <v>51.672893999999999</v>
      </c>
      <c r="L5079" s="5">
        <v>59523.36262</v>
      </c>
      <c r="M5079" s="5">
        <f>ABS(IF(L5079&lt;=0,L5079/耗电量关键数据!$B$6/1000,L5079/耗电量关键数据!$B$5/1000))</f>
        <v>17.006675034285717</v>
      </c>
      <c r="N5079" s="5">
        <f>电气设备逐时使用率计算!H5055</f>
        <v>22.208055000000002</v>
      </c>
      <c r="O5079" s="5">
        <f>灯光逐时使用率计算!H5055</f>
        <v>11.844296</v>
      </c>
      <c r="P5079" s="19">
        <f t="shared" si="713"/>
        <v>51.059026034285722</v>
      </c>
      <c r="Q5079" s="19">
        <f t="shared" si="717"/>
        <v>51.059026034285722</v>
      </c>
      <c r="R5079" s="20">
        <f t="shared" si="714"/>
        <v>0.61386796571427737</v>
      </c>
      <c r="S5079" s="20">
        <f t="shared" si="718"/>
        <v>0</v>
      </c>
      <c r="T5079" s="20">
        <f>IF((T5078+R5079)&lt;0,0,IF((T5078+R5079)&gt;结论【关键目标】!C$28,结论【关键目标】!C$28,T5078+R5079))</f>
        <v>22</v>
      </c>
      <c r="U5079" s="19">
        <f>IF((T5078+R5079)&lt;结论【关键目标】!$C$28,0,(发电量计算【计算逻辑页】!R5079+发电量计算【计算逻辑页】!T5078-结论【关键目标】!$C$28))</f>
        <v>0.61386796571427737</v>
      </c>
      <c r="V5079" s="5">
        <f t="shared" si="715"/>
        <v>0.21485378799999708</v>
      </c>
      <c r="W5079" s="5">
        <f t="shared" si="716"/>
        <v>62.63921313886172</v>
      </c>
      <c r="X5079" s="5">
        <f t="shared" si="719"/>
        <v>0</v>
      </c>
    </row>
    <row r="5080" spans="1:24" x14ac:dyDescent="0.15">
      <c r="A5080" s="7">
        <v>5079</v>
      </c>
      <c r="B5080" s="7">
        <v>7</v>
      </c>
      <c r="C5080" s="7">
        <v>31</v>
      </c>
      <c r="D5080" s="7">
        <v>15</v>
      </c>
      <c r="E5080" s="7">
        <v>212</v>
      </c>
      <c r="F5080" s="7">
        <v>29.5</v>
      </c>
      <c r="G5080" s="7">
        <v>463.2</v>
      </c>
      <c r="H5080" s="7">
        <f t="shared" si="711"/>
        <v>1</v>
      </c>
      <c r="I5080" s="16">
        <f t="shared" si="712"/>
        <v>45138</v>
      </c>
      <c r="J5080" s="17">
        <v>1.2267999999999999</v>
      </c>
      <c r="K5080" s="18">
        <f>G5080*结论【关键目标】!C$27*0.7735*0.001</f>
        <v>42.994223999999996</v>
      </c>
      <c r="L5080" s="5">
        <v>56875.605020000003</v>
      </c>
      <c r="M5080" s="5">
        <f>ABS(IF(L5080&lt;=0,L5080/耗电量关键数据!$B$6/1000,L5080/耗电量关键数据!$B$5/1000))</f>
        <v>16.250172862857145</v>
      </c>
      <c r="N5080" s="5">
        <f>电气设备逐时使用率计算!H5056</f>
        <v>22.208055000000002</v>
      </c>
      <c r="O5080" s="5">
        <f>灯光逐时使用率计算!H5056</f>
        <v>11.844296</v>
      </c>
      <c r="P5080" s="19">
        <f t="shared" si="713"/>
        <v>50.302523862857143</v>
      </c>
      <c r="Q5080" s="19">
        <f t="shared" si="717"/>
        <v>50.302523862857143</v>
      </c>
      <c r="R5080" s="20">
        <f t="shared" si="714"/>
        <v>-7.3082998628571474</v>
      </c>
      <c r="S5080" s="20">
        <f t="shared" si="718"/>
        <v>7.3082998628571474</v>
      </c>
      <c r="T5080" s="20">
        <f>IF((T5079+R5080)&lt;0,0,IF((T5079+R5080)&gt;结论【关键目标】!C$28,结论【关键目标】!C$28,T5079+R5080))</f>
        <v>14.691700137142853</v>
      </c>
      <c r="U5080" s="19">
        <f>IF((T5079+R5080)&lt;结论【关键目标】!$C$28,0,(发电量计算【计算逻辑页】!R5080+发电量计算【计算逻辑页】!T5079-结论【关键目标】!$C$28))</f>
        <v>0</v>
      </c>
      <c r="V5080" s="5">
        <f t="shared" si="715"/>
        <v>0</v>
      </c>
      <c r="W5080" s="5">
        <f t="shared" si="716"/>
        <v>52.745314003199987</v>
      </c>
      <c r="X5080" s="5">
        <f t="shared" si="719"/>
        <v>6.407917319753146</v>
      </c>
    </row>
    <row r="5081" spans="1:24" x14ac:dyDescent="0.15">
      <c r="A5081" s="7">
        <v>5080</v>
      </c>
      <c r="B5081" s="7">
        <v>7</v>
      </c>
      <c r="C5081" s="7">
        <v>31</v>
      </c>
      <c r="D5081" s="7">
        <v>16</v>
      </c>
      <c r="E5081" s="7">
        <v>212</v>
      </c>
      <c r="F5081" s="7">
        <v>29</v>
      </c>
      <c r="G5081" s="7">
        <v>291.8</v>
      </c>
      <c r="H5081" s="7">
        <f t="shared" si="711"/>
        <v>1</v>
      </c>
      <c r="I5081" s="16">
        <f t="shared" si="712"/>
        <v>45138</v>
      </c>
      <c r="J5081" s="24">
        <v>1.3551</v>
      </c>
      <c r="K5081" s="18">
        <f>G5081*结论【关键目标】!C$27*0.7735*0.001</f>
        <v>27.084876000000001</v>
      </c>
      <c r="L5081" s="5">
        <v>55064.806839999997</v>
      </c>
      <c r="M5081" s="5">
        <f>ABS(IF(L5081&lt;=0,L5081/耗电量关键数据!$B$6/1000,L5081/耗电量关键数据!$B$5/1000))</f>
        <v>15.732801954285712</v>
      </c>
      <c r="N5081" s="5">
        <f>电气设备逐时使用率计算!H5057</f>
        <v>22.208055000000002</v>
      </c>
      <c r="O5081" s="5">
        <f>灯光逐时使用率计算!H5057</f>
        <v>11.844296</v>
      </c>
      <c r="P5081" s="19">
        <f t="shared" si="713"/>
        <v>49.785152954285714</v>
      </c>
      <c r="Q5081" s="19">
        <f t="shared" si="717"/>
        <v>49.785152954285714</v>
      </c>
      <c r="R5081" s="20">
        <f t="shared" si="714"/>
        <v>-22.700276954285712</v>
      </c>
      <c r="S5081" s="20">
        <f t="shared" si="718"/>
        <v>22.700276954285712</v>
      </c>
      <c r="T5081" s="20">
        <f>IF((T5080+R5081)&lt;0,0,IF((T5080+R5081)&gt;结论【关键目标】!C$28,结论【关键目标】!C$28,T5080+R5081))</f>
        <v>0</v>
      </c>
      <c r="U5081" s="19">
        <f>IF((T5080+R5081)&lt;结论【关键目标】!$C$28,0,(发电量计算【计算逻辑页】!R5081+发电量计算【计算逻辑页】!T5080-结论【关键目标】!$C$28))</f>
        <v>0</v>
      </c>
      <c r="V5081" s="5">
        <f t="shared" si="715"/>
        <v>0</v>
      </c>
      <c r="W5081" s="5">
        <f t="shared" si="716"/>
        <v>36.702715467600001</v>
      </c>
      <c r="X5081" s="5">
        <f t="shared" si="719"/>
        <v>0</v>
      </c>
    </row>
    <row r="5082" spans="1:24" x14ac:dyDescent="0.15">
      <c r="A5082" s="7">
        <v>5081</v>
      </c>
      <c r="B5082" s="7">
        <v>7</v>
      </c>
      <c r="C5082" s="7">
        <v>31</v>
      </c>
      <c r="D5082" s="7">
        <v>17</v>
      </c>
      <c r="E5082" s="7">
        <v>212</v>
      </c>
      <c r="F5082" s="7">
        <v>29</v>
      </c>
      <c r="G5082" s="7">
        <v>154.1</v>
      </c>
      <c r="H5082" s="7">
        <f t="shared" si="711"/>
        <v>1</v>
      </c>
      <c r="I5082" s="16">
        <f t="shared" si="712"/>
        <v>45138</v>
      </c>
      <c r="J5082" s="17">
        <v>0.70809999999999995</v>
      </c>
      <c r="K5082" s="18">
        <f>G5082*结论【关键目标】!C$27*0.7735*0.001</f>
        <v>14.303561999999999</v>
      </c>
      <c r="L5082" s="5">
        <v>49067.67686</v>
      </c>
      <c r="M5082" s="5">
        <f>ABS(IF(L5082&lt;=0,L5082/耗电量关键数据!$B$6/1000,L5082/耗电量关键数据!$B$5/1000))</f>
        <v>14.019336245714285</v>
      </c>
      <c r="N5082" s="5">
        <f>电气设备逐时使用率计算!H5058</f>
        <v>22.208055000000002</v>
      </c>
      <c r="O5082" s="5">
        <f>灯光逐时使用率计算!H5058</f>
        <v>11.844296</v>
      </c>
      <c r="P5082" s="19">
        <f t="shared" si="713"/>
        <v>48.071687245714287</v>
      </c>
      <c r="Q5082" s="19">
        <f t="shared" si="717"/>
        <v>0</v>
      </c>
      <c r="R5082" s="20">
        <f t="shared" si="714"/>
        <v>14.303561999999999</v>
      </c>
      <c r="S5082" s="20">
        <f t="shared" si="718"/>
        <v>0</v>
      </c>
      <c r="T5082" s="20">
        <f>IF((T5081+R5082)&lt;0,0,IF((T5081+R5082)&gt;结论【关键目标】!C$28,结论【关键目标】!C$28,T5081+R5082))</f>
        <v>14.303561999999999</v>
      </c>
      <c r="U5082" s="19">
        <f>IF((T5081+R5082)&lt;结论【关键目标】!$C$28,0,(发电量计算【计算逻辑页】!R5082+发电量计算【计算逻辑页】!T5081-结论【关键目标】!$C$28))</f>
        <v>0</v>
      </c>
      <c r="V5082" s="5">
        <f t="shared" si="715"/>
        <v>0</v>
      </c>
      <c r="W5082" s="5">
        <f t="shared" si="716"/>
        <v>10.128352252199999</v>
      </c>
      <c r="X5082" s="5">
        <f t="shared" si="719"/>
        <v>0</v>
      </c>
    </row>
    <row r="5083" spans="1:24" x14ac:dyDescent="0.15">
      <c r="A5083" s="7">
        <v>5082</v>
      </c>
      <c r="B5083" s="7">
        <v>7</v>
      </c>
      <c r="C5083" s="7">
        <v>31</v>
      </c>
      <c r="D5083" s="7">
        <v>18</v>
      </c>
      <c r="E5083" s="7">
        <v>212</v>
      </c>
      <c r="F5083" s="7">
        <v>29.8</v>
      </c>
      <c r="G5083" s="7">
        <v>60.4</v>
      </c>
      <c r="H5083" s="7">
        <f t="shared" si="711"/>
        <v>1</v>
      </c>
      <c r="I5083" s="16">
        <f t="shared" si="712"/>
        <v>45138</v>
      </c>
      <c r="J5083" s="17">
        <v>0.70809999999999995</v>
      </c>
      <c r="K5083" s="18">
        <f>G5083*结论【关键目标】!C$27*0.7735*0.001</f>
        <v>5.6063279999999995</v>
      </c>
      <c r="L5083" s="5">
        <v>30268.335340000001</v>
      </c>
      <c r="M5083" s="5">
        <f>ABS(IF(L5083&lt;=0,L5083/耗电量关键数据!$B$6/1000,L5083/耗电量关键数据!$B$5/1000))</f>
        <v>8.648095811428572</v>
      </c>
      <c r="N5083" s="5">
        <f>电气设备逐时使用率计算!H5059</f>
        <v>7.0130699999999999</v>
      </c>
      <c r="O5083" s="5">
        <f>灯光逐时使用率计算!H5059</f>
        <v>3.7403040000000001</v>
      </c>
      <c r="P5083" s="19">
        <f t="shared" si="713"/>
        <v>19.401469811428569</v>
      </c>
      <c r="Q5083" s="19">
        <f t="shared" si="717"/>
        <v>0</v>
      </c>
      <c r="R5083" s="20">
        <f t="shared" si="714"/>
        <v>5.6063279999999995</v>
      </c>
      <c r="S5083" s="20">
        <f t="shared" si="718"/>
        <v>0</v>
      </c>
      <c r="T5083" s="20">
        <f>IF((T5082+R5083)&lt;0,0,IF((T5082+R5083)&gt;结论【关键目标】!C$28,结论【关键目标】!C$28,T5082+R5083))</f>
        <v>19.909889999999997</v>
      </c>
      <c r="U5083" s="19">
        <f>IF((T5082+R5083)&lt;结论【关键目标】!$C$28,0,(发电量计算【计算逻辑页】!R5083+发电量计算【计算逻辑页】!T5082-结论【关键目标】!$C$28))</f>
        <v>0</v>
      </c>
      <c r="V5083" s="5">
        <f t="shared" si="715"/>
        <v>0</v>
      </c>
      <c r="W5083" s="5">
        <f t="shared" si="716"/>
        <v>3.9698408567999994</v>
      </c>
      <c r="X5083" s="5">
        <f t="shared" si="719"/>
        <v>0</v>
      </c>
    </row>
    <row r="5084" spans="1:24" x14ac:dyDescent="0.15">
      <c r="A5084" s="7">
        <v>5083</v>
      </c>
      <c r="B5084" s="7">
        <v>7</v>
      </c>
      <c r="C5084" s="7">
        <v>31</v>
      </c>
      <c r="D5084" s="7">
        <v>19</v>
      </c>
      <c r="E5084" s="7">
        <v>212</v>
      </c>
      <c r="F5084" s="7">
        <v>29</v>
      </c>
      <c r="G5084" s="7">
        <v>0</v>
      </c>
      <c r="H5084" s="7">
        <f t="shared" si="711"/>
        <v>1</v>
      </c>
      <c r="I5084" s="16">
        <f t="shared" si="712"/>
        <v>45138</v>
      </c>
      <c r="J5084" s="17">
        <v>1.2267999999999999</v>
      </c>
      <c r="K5084" s="18">
        <f>G5084*结论【关键目标】!C$27*0.7735*0.001</f>
        <v>0</v>
      </c>
      <c r="L5084" s="5">
        <v>0</v>
      </c>
      <c r="M5084" s="5">
        <f>ABS(IF(L5084&lt;=0,L5084/耗电量关键数据!$B$6/1000,L5084/耗电量关键数据!$B$5/1000))</f>
        <v>0</v>
      </c>
      <c r="N5084" s="5">
        <f>电气设备逐时使用率计算!H5060</f>
        <v>7.0130699999999999</v>
      </c>
      <c r="O5084" s="5">
        <f>灯光逐时使用率计算!H5060</f>
        <v>3.7403040000000001</v>
      </c>
      <c r="P5084" s="19">
        <f t="shared" si="713"/>
        <v>10.753374000000001</v>
      </c>
      <c r="Q5084" s="19">
        <f t="shared" si="717"/>
        <v>10.753374000000001</v>
      </c>
      <c r="R5084" s="20">
        <f t="shared" si="714"/>
        <v>-10.753374000000001</v>
      </c>
      <c r="S5084" s="20">
        <f t="shared" si="718"/>
        <v>10.753374000000001</v>
      </c>
      <c r="T5084" s="20">
        <f>IF((T5083+R5084)&lt;0,0,IF((T5083+R5084)&gt;结论【关键目标】!C$28,结论【关键目标】!C$28,T5083+R5084))</f>
        <v>9.1565159999999963</v>
      </c>
      <c r="U5084" s="19">
        <f>IF((T5083+R5084)&lt;结论【关键目标】!$C$28,0,(发电量计算【计算逻辑页】!R5084+发电量计算【计算逻辑页】!T5083-结论【关键目标】!$C$28))</f>
        <v>0</v>
      </c>
      <c r="V5084" s="5">
        <f t="shared" si="715"/>
        <v>0</v>
      </c>
      <c r="W5084" s="5">
        <f t="shared" si="716"/>
        <v>0</v>
      </c>
      <c r="X5084" s="5">
        <f t="shared" si="719"/>
        <v>8.0284332287999955</v>
      </c>
    </row>
    <row r="5085" spans="1:24" x14ac:dyDescent="0.15">
      <c r="A5085" s="7">
        <v>5084</v>
      </c>
      <c r="B5085" s="7">
        <v>7</v>
      </c>
      <c r="C5085" s="7">
        <v>31</v>
      </c>
      <c r="D5085" s="7">
        <v>20</v>
      </c>
      <c r="E5085" s="7">
        <v>212</v>
      </c>
      <c r="F5085" s="7">
        <v>27.8</v>
      </c>
      <c r="G5085" s="7">
        <v>0</v>
      </c>
      <c r="H5085" s="7">
        <f t="shared" si="711"/>
        <v>1</v>
      </c>
      <c r="I5085" s="16">
        <f t="shared" si="712"/>
        <v>45138</v>
      </c>
      <c r="J5085" s="17">
        <v>1.2267999999999999</v>
      </c>
      <c r="K5085" s="18">
        <f>G5085*结论【关键目标】!C$27*0.7735*0.001</f>
        <v>0</v>
      </c>
      <c r="L5085" s="5">
        <v>0</v>
      </c>
      <c r="M5085" s="5">
        <f>ABS(IF(L5085&lt;=0,L5085/耗电量关键数据!$B$6/1000,L5085/耗电量关键数据!$B$5/1000))</f>
        <v>0</v>
      </c>
      <c r="N5085" s="5">
        <f>电气设备逐时使用率计算!H5061</f>
        <v>1.1688450000000001</v>
      </c>
      <c r="O5085" s="5">
        <f>灯光逐时使用率计算!H5061</f>
        <v>0.37403039999999999</v>
      </c>
      <c r="P5085" s="19">
        <f t="shared" si="713"/>
        <v>1.5428754000000002</v>
      </c>
      <c r="Q5085" s="19">
        <f t="shared" si="717"/>
        <v>1.5428754000000002</v>
      </c>
      <c r="R5085" s="20">
        <f t="shared" si="714"/>
        <v>-1.5428754000000002</v>
      </c>
      <c r="S5085" s="20">
        <f t="shared" si="718"/>
        <v>1.5428754000000002</v>
      </c>
      <c r="T5085" s="20">
        <f>IF((T5084+R5085)&lt;0,0,IF((T5084+R5085)&gt;结论【关键目标】!C$28,结论【关键目标】!C$28,T5084+R5085))</f>
        <v>7.6136405999999965</v>
      </c>
      <c r="U5085" s="19">
        <f>IF((T5084+R5085)&lt;结论【关键目标】!$C$28,0,(发电量计算【计算逻辑页】!R5085+发电量计算【计算逻辑页】!T5084-结论【关键目标】!$C$28))</f>
        <v>0</v>
      </c>
      <c r="V5085" s="5">
        <f t="shared" si="715"/>
        <v>0</v>
      </c>
      <c r="W5085" s="5">
        <f t="shared" si="716"/>
        <v>0</v>
      </c>
      <c r="X5085" s="5">
        <f t="shared" si="719"/>
        <v>1.3527931507200002</v>
      </c>
    </row>
    <row r="5086" spans="1:24" x14ac:dyDescent="0.15">
      <c r="A5086" s="7">
        <v>5085</v>
      </c>
      <c r="B5086" s="7">
        <v>7</v>
      </c>
      <c r="C5086" s="7">
        <v>31</v>
      </c>
      <c r="D5086" s="7">
        <v>21</v>
      </c>
      <c r="E5086" s="7">
        <v>212</v>
      </c>
      <c r="F5086" s="7">
        <v>27.9</v>
      </c>
      <c r="G5086" s="7">
        <v>0</v>
      </c>
      <c r="H5086" s="7">
        <f t="shared" si="711"/>
        <v>1</v>
      </c>
      <c r="I5086" s="16">
        <f t="shared" si="712"/>
        <v>45138</v>
      </c>
      <c r="J5086" s="17">
        <v>1.2267999999999999</v>
      </c>
      <c r="K5086" s="18">
        <f>G5086*结论【关键目标】!C$27*0.7735*0.001</f>
        <v>0</v>
      </c>
      <c r="L5086" s="5">
        <v>0</v>
      </c>
      <c r="M5086" s="5">
        <f>ABS(IF(L5086&lt;=0,L5086/耗电量关键数据!$B$6/1000,L5086/耗电量关键数据!$B$5/1000))</f>
        <v>0</v>
      </c>
      <c r="N5086" s="5">
        <f>电气设备逐时使用率计算!H5062</f>
        <v>1.1688450000000001</v>
      </c>
      <c r="O5086" s="5">
        <f>灯光逐时使用率计算!H5062</f>
        <v>0.37403039999999999</v>
      </c>
      <c r="P5086" s="19">
        <f t="shared" si="713"/>
        <v>1.5428754000000002</v>
      </c>
      <c r="Q5086" s="19">
        <f t="shared" si="717"/>
        <v>1.5428754000000002</v>
      </c>
      <c r="R5086" s="20">
        <f t="shared" si="714"/>
        <v>-1.5428754000000002</v>
      </c>
      <c r="S5086" s="20">
        <f t="shared" si="718"/>
        <v>1.5428754000000002</v>
      </c>
      <c r="T5086" s="20">
        <f>IF((T5085+R5086)&lt;0,0,IF((T5085+R5086)&gt;结论【关键目标】!C$28,结论【关键目标】!C$28,T5085+R5086))</f>
        <v>6.0707651999999968</v>
      </c>
      <c r="U5086" s="19">
        <f>IF((T5085+R5086)&lt;结论【关键目标】!$C$28,0,(发电量计算【计算逻辑页】!R5086+发电量计算【计算逻辑页】!T5085-结论【关键目标】!$C$28))</f>
        <v>0</v>
      </c>
      <c r="V5086" s="5">
        <f t="shared" si="715"/>
        <v>0</v>
      </c>
      <c r="W5086" s="5">
        <f t="shared" si="716"/>
        <v>0</v>
      </c>
      <c r="X5086" s="5">
        <f t="shared" si="719"/>
        <v>1.3527931507200002</v>
      </c>
    </row>
    <row r="5087" spans="1:24" x14ac:dyDescent="0.15">
      <c r="A5087" s="7">
        <v>5086</v>
      </c>
      <c r="B5087" s="7">
        <v>7</v>
      </c>
      <c r="C5087" s="7">
        <v>31</v>
      </c>
      <c r="D5087" s="7">
        <v>22</v>
      </c>
      <c r="E5087" s="7">
        <v>212</v>
      </c>
      <c r="F5087" s="7">
        <v>28.1</v>
      </c>
      <c r="G5087" s="7">
        <v>0</v>
      </c>
      <c r="H5087" s="7">
        <f t="shared" si="711"/>
        <v>1</v>
      </c>
      <c r="I5087" s="16">
        <f t="shared" si="712"/>
        <v>45138</v>
      </c>
      <c r="J5087" s="17">
        <v>0.70809999999999995</v>
      </c>
      <c r="K5087" s="18">
        <f>G5087*结论【关键目标】!C$27*0.7735*0.001</f>
        <v>0</v>
      </c>
      <c r="L5087" s="5">
        <v>0</v>
      </c>
      <c r="M5087" s="5">
        <f>ABS(IF(L5087&lt;=0,L5087/耗电量关键数据!$B$6/1000,L5087/耗电量关键数据!$B$5/1000))</f>
        <v>0</v>
      </c>
      <c r="N5087" s="5">
        <f>电气设备逐时使用率计算!H5063</f>
        <v>1.1688450000000001</v>
      </c>
      <c r="O5087" s="5">
        <f>灯光逐时使用率计算!H5063</f>
        <v>0.37403039999999999</v>
      </c>
      <c r="P5087" s="19">
        <f t="shared" si="713"/>
        <v>1.5428754000000002</v>
      </c>
      <c r="Q5087" s="19">
        <f t="shared" si="717"/>
        <v>0</v>
      </c>
      <c r="R5087" s="20">
        <f t="shared" si="714"/>
        <v>0</v>
      </c>
      <c r="S5087" s="20">
        <f t="shared" si="718"/>
        <v>0</v>
      </c>
      <c r="T5087" s="20">
        <f>IF((T5086+R5087)&lt;0,0,IF((T5086+R5087)&gt;结论【关键目标】!C$28,结论【关键目标】!C$28,T5086+R5087))</f>
        <v>6.0707651999999968</v>
      </c>
      <c r="U5087" s="19">
        <f>IF((T5086+R5087)&lt;结论【关键目标】!$C$28,0,(发电量计算【计算逻辑页】!R5087+发电量计算【计算逻辑页】!T5086-结论【关键目标】!$C$28))</f>
        <v>0</v>
      </c>
      <c r="V5087" s="5">
        <f t="shared" si="715"/>
        <v>0</v>
      </c>
      <c r="W5087" s="5">
        <f t="shared" si="716"/>
        <v>0</v>
      </c>
      <c r="X5087" s="5">
        <f t="shared" si="719"/>
        <v>0</v>
      </c>
    </row>
    <row r="5088" spans="1:24" x14ac:dyDescent="0.15">
      <c r="A5088" s="7">
        <v>5087</v>
      </c>
      <c r="B5088" s="7">
        <v>7</v>
      </c>
      <c r="C5088" s="7">
        <v>31</v>
      </c>
      <c r="D5088" s="7">
        <v>23</v>
      </c>
      <c r="E5088" s="7">
        <v>212</v>
      </c>
      <c r="F5088" s="7">
        <v>28.2</v>
      </c>
      <c r="G5088" s="7">
        <v>0</v>
      </c>
      <c r="H5088" s="7">
        <f t="shared" si="711"/>
        <v>1</v>
      </c>
      <c r="I5088" s="16">
        <f t="shared" si="712"/>
        <v>45138</v>
      </c>
      <c r="J5088" s="17">
        <v>0.70809999999999995</v>
      </c>
      <c r="K5088" s="18">
        <f>G5088*结论【关键目标】!C$27*0.7735*0.001</f>
        <v>0</v>
      </c>
      <c r="L5088" s="5">
        <v>0</v>
      </c>
      <c r="M5088" s="5">
        <f>ABS(IF(L5088&lt;=0,L5088/耗电量关键数据!$B$6/1000,L5088/耗电量关键数据!$B$5/1000))</f>
        <v>0</v>
      </c>
      <c r="N5088" s="5">
        <f>电气设备逐时使用率计算!H5064</f>
        <v>1.1688450000000001</v>
      </c>
      <c r="O5088" s="5">
        <f>灯光逐时使用率计算!H5064</f>
        <v>0.37403039999999999</v>
      </c>
      <c r="P5088" s="19">
        <f t="shared" si="713"/>
        <v>1.5428754000000002</v>
      </c>
      <c r="Q5088" s="19">
        <f t="shared" si="717"/>
        <v>0</v>
      </c>
      <c r="R5088" s="20">
        <f t="shared" si="714"/>
        <v>0</v>
      </c>
      <c r="S5088" s="20">
        <f t="shared" si="718"/>
        <v>0</v>
      </c>
      <c r="T5088" s="20">
        <f>IF((T5087+R5088)&lt;0,0,IF((T5087+R5088)&gt;结论【关键目标】!C$28,结论【关键目标】!C$28,T5087+R5088))</f>
        <v>6.0707651999999968</v>
      </c>
      <c r="U5088" s="19">
        <f>IF((T5087+R5088)&lt;结论【关键目标】!$C$28,0,(发电量计算【计算逻辑页】!R5088+发电量计算【计算逻辑页】!T5087-结论【关键目标】!$C$28))</f>
        <v>0</v>
      </c>
      <c r="V5088" s="5">
        <f t="shared" si="715"/>
        <v>0</v>
      </c>
      <c r="W5088" s="5">
        <f t="shared" si="716"/>
        <v>0</v>
      </c>
      <c r="X5088" s="5">
        <f t="shared" si="719"/>
        <v>0</v>
      </c>
    </row>
    <row r="5089" spans="1:24" x14ac:dyDescent="0.15">
      <c r="A5089" s="7">
        <v>5088</v>
      </c>
      <c r="B5089" s="7">
        <v>7</v>
      </c>
      <c r="C5089" s="7">
        <v>31</v>
      </c>
      <c r="D5089" s="7">
        <v>24</v>
      </c>
      <c r="E5089" s="7">
        <v>212</v>
      </c>
      <c r="F5089" s="7">
        <v>28.3</v>
      </c>
      <c r="G5089" s="7">
        <v>0</v>
      </c>
      <c r="H5089" s="7">
        <f t="shared" si="711"/>
        <v>1</v>
      </c>
      <c r="I5089" s="16">
        <f t="shared" si="712"/>
        <v>45138</v>
      </c>
      <c r="J5089" s="17">
        <v>0.2407</v>
      </c>
      <c r="K5089" s="18">
        <f>G5089*结论【关键目标】!C$27*0.7735*0.001</f>
        <v>0</v>
      </c>
      <c r="L5089" s="5">
        <v>0</v>
      </c>
      <c r="M5089" s="5">
        <f>ABS(IF(L5089&lt;=0,L5089/耗电量关键数据!$B$6/1000,L5089/耗电量关键数据!$B$5/1000))</f>
        <v>0</v>
      </c>
      <c r="N5089" s="5">
        <f>电气设备逐时使用率计算!H5065</f>
        <v>1.1688450000000001</v>
      </c>
      <c r="O5089" s="5">
        <f>灯光逐时使用率计算!H5065</f>
        <v>0.37403039999999999</v>
      </c>
      <c r="P5089" s="19">
        <f t="shared" si="713"/>
        <v>1.5428754000000002</v>
      </c>
      <c r="Q5089" s="19">
        <f t="shared" si="717"/>
        <v>0</v>
      </c>
      <c r="R5089" s="20">
        <f t="shared" si="714"/>
        <v>0</v>
      </c>
      <c r="S5089" s="20">
        <f t="shared" si="718"/>
        <v>0</v>
      </c>
      <c r="T5089" s="20">
        <f>IF((T5088+R5089)&lt;0,0,IF((T5088+R5089)&gt;结论【关键目标】!C$28,结论【关键目标】!C$28,T5088+R5089))</f>
        <v>6.0707651999999968</v>
      </c>
      <c r="U5089" s="19">
        <f>IF((T5088+R5089)&lt;结论【关键目标】!$C$28,0,(发电量计算【计算逻辑页】!R5089+发电量计算【计算逻辑页】!T5088-结论【关键目标】!$C$28))</f>
        <v>0</v>
      </c>
      <c r="V5089" s="5">
        <f t="shared" si="715"/>
        <v>0</v>
      </c>
      <c r="W5089" s="5">
        <f t="shared" si="716"/>
        <v>0</v>
      </c>
      <c r="X5089" s="5">
        <f t="shared" si="719"/>
        <v>0</v>
      </c>
    </row>
    <row r="5090" spans="1:24" x14ac:dyDescent="0.15">
      <c r="A5090" s="7">
        <v>5089</v>
      </c>
      <c r="B5090" s="7">
        <v>8</v>
      </c>
      <c r="C5090" s="7">
        <v>1</v>
      </c>
      <c r="D5090" s="7">
        <v>1</v>
      </c>
      <c r="E5090" s="7">
        <v>213</v>
      </c>
      <c r="F5090" s="7">
        <v>28.5</v>
      </c>
      <c r="G5090" s="7">
        <v>0</v>
      </c>
      <c r="H5090" s="7">
        <f t="shared" si="711"/>
        <v>2</v>
      </c>
      <c r="I5090" s="16">
        <f t="shared" si="712"/>
        <v>45139</v>
      </c>
      <c r="J5090" s="17">
        <v>0.2407</v>
      </c>
      <c r="K5090" s="18">
        <f>G5090*结论【关键目标】!C$27*0.7735*0.001</f>
        <v>0</v>
      </c>
      <c r="L5090" s="5">
        <v>0</v>
      </c>
      <c r="M5090" s="5">
        <f>ABS(IF(L5090&lt;=0,L5090/耗电量关键数据!$B$6/1000,L5090/耗电量关键数据!$B$5/1000))</f>
        <v>0</v>
      </c>
      <c r="N5090" s="5">
        <f>电气设备逐时使用率计算!H5066</f>
        <v>1.1688450000000001</v>
      </c>
      <c r="O5090" s="5">
        <f>灯光逐时使用率计算!H5066</f>
        <v>0.37403039999999999</v>
      </c>
      <c r="P5090" s="19">
        <f t="shared" si="713"/>
        <v>1.5428754000000002</v>
      </c>
      <c r="Q5090" s="19">
        <f t="shared" si="717"/>
        <v>0</v>
      </c>
      <c r="R5090" s="20">
        <f t="shared" si="714"/>
        <v>0</v>
      </c>
      <c r="S5090" s="20">
        <f t="shared" si="718"/>
        <v>0</v>
      </c>
      <c r="T5090" s="20">
        <f>IF((T5089+R5090)&lt;0,0,IF((T5089+R5090)&gt;结论【关键目标】!C$28,结论【关键目标】!C$28,T5089+R5090))</f>
        <v>6.0707651999999968</v>
      </c>
      <c r="U5090" s="19">
        <f>IF((T5089+R5090)&lt;结论【关键目标】!$C$28,0,(发电量计算【计算逻辑页】!R5090+发电量计算【计算逻辑页】!T5089-结论【关键目标】!$C$28))</f>
        <v>0</v>
      </c>
      <c r="V5090" s="5">
        <f t="shared" si="715"/>
        <v>0</v>
      </c>
      <c r="W5090" s="5">
        <f t="shared" si="716"/>
        <v>0</v>
      </c>
      <c r="X5090" s="5">
        <f t="shared" si="719"/>
        <v>0</v>
      </c>
    </row>
    <row r="5091" spans="1:24" x14ac:dyDescent="0.15">
      <c r="A5091" s="7">
        <v>5090</v>
      </c>
      <c r="B5091" s="7">
        <v>8</v>
      </c>
      <c r="C5091" s="7">
        <v>1</v>
      </c>
      <c r="D5091" s="7">
        <v>2</v>
      </c>
      <c r="E5091" s="7">
        <v>213</v>
      </c>
      <c r="F5091" s="7">
        <v>28.6</v>
      </c>
      <c r="G5091" s="7">
        <v>0</v>
      </c>
      <c r="H5091" s="7">
        <f t="shared" si="711"/>
        <v>2</v>
      </c>
      <c r="I5091" s="16">
        <f t="shared" si="712"/>
        <v>45139</v>
      </c>
      <c r="J5091" s="17">
        <v>0.2407</v>
      </c>
      <c r="K5091" s="18">
        <f>G5091*结论【关键目标】!C$27*0.7735*0.001</f>
        <v>0</v>
      </c>
      <c r="L5091" s="5">
        <v>0</v>
      </c>
      <c r="M5091" s="5">
        <f>ABS(IF(L5091&lt;=0,L5091/耗电量关键数据!$B$6/1000,L5091/耗电量关键数据!$B$5/1000))</f>
        <v>0</v>
      </c>
      <c r="N5091" s="5">
        <f>电气设备逐时使用率计算!H5067</f>
        <v>1.1688450000000001</v>
      </c>
      <c r="O5091" s="5">
        <f>灯光逐时使用率计算!H5067</f>
        <v>0.37403039999999999</v>
      </c>
      <c r="P5091" s="19">
        <f t="shared" si="713"/>
        <v>1.5428754000000002</v>
      </c>
      <c r="Q5091" s="19">
        <f t="shared" si="717"/>
        <v>0</v>
      </c>
      <c r="R5091" s="20">
        <f t="shared" si="714"/>
        <v>0</v>
      </c>
      <c r="S5091" s="20">
        <f t="shared" si="718"/>
        <v>0</v>
      </c>
      <c r="T5091" s="20">
        <f>IF((T5090+R5091)&lt;0,0,IF((T5090+R5091)&gt;结论【关键目标】!C$28,结论【关键目标】!C$28,T5090+R5091))</f>
        <v>6.0707651999999968</v>
      </c>
      <c r="U5091" s="19">
        <f>IF((T5090+R5091)&lt;结论【关键目标】!$C$28,0,(发电量计算【计算逻辑页】!R5091+发电量计算【计算逻辑页】!T5090-结论【关键目标】!$C$28))</f>
        <v>0</v>
      </c>
      <c r="V5091" s="5">
        <f t="shared" si="715"/>
        <v>0</v>
      </c>
      <c r="W5091" s="5">
        <f t="shared" si="716"/>
        <v>0</v>
      </c>
      <c r="X5091" s="5">
        <f t="shared" si="719"/>
        <v>0</v>
      </c>
    </row>
    <row r="5092" spans="1:24" x14ac:dyDescent="0.15">
      <c r="A5092" s="7">
        <v>5091</v>
      </c>
      <c r="B5092" s="7">
        <v>8</v>
      </c>
      <c r="C5092" s="7">
        <v>1</v>
      </c>
      <c r="D5092" s="7">
        <v>3</v>
      </c>
      <c r="E5092" s="7">
        <v>213</v>
      </c>
      <c r="F5092" s="7">
        <v>28.7</v>
      </c>
      <c r="G5092" s="7">
        <v>0</v>
      </c>
      <c r="H5092" s="7">
        <f t="shared" si="711"/>
        <v>2</v>
      </c>
      <c r="I5092" s="16">
        <f t="shared" si="712"/>
        <v>45139</v>
      </c>
      <c r="J5092" s="17">
        <v>0.2407</v>
      </c>
      <c r="K5092" s="18">
        <f>G5092*结论【关键目标】!C$27*0.7735*0.001</f>
        <v>0</v>
      </c>
      <c r="L5092" s="5">
        <v>0</v>
      </c>
      <c r="M5092" s="5">
        <f>ABS(IF(L5092&lt;=0,L5092/耗电量关键数据!$B$6/1000,L5092/耗电量关键数据!$B$5/1000))</f>
        <v>0</v>
      </c>
      <c r="N5092" s="5">
        <f>电气设备逐时使用率计算!H5068</f>
        <v>1.1688450000000001</v>
      </c>
      <c r="O5092" s="5">
        <f>灯光逐时使用率计算!H5068</f>
        <v>0.37403039999999999</v>
      </c>
      <c r="P5092" s="19">
        <f t="shared" si="713"/>
        <v>1.5428754000000002</v>
      </c>
      <c r="Q5092" s="19">
        <f t="shared" si="717"/>
        <v>0</v>
      </c>
      <c r="R5092" s="20">
        <f t="shared" si="714"/>
        <v>0</v>
      </c>
      <c r="S5092" s="20">
        <f t="shared" si="718"/>
        <v>0</v>
      </c>
      <c r="T5092" s="20">
        <f>IF((T5091+R5092)&lt;0,0,IF((T5091+R5092)&gt;结论【关键目标】!C$28,结论【关键目标】!C$28,T5091+R5092))</f>
        <v>6.0707651999999968</v>
      </c>
      <c r="U5092" s="19">
        <f>IF((T5091+R5092)&lt;结论【关键目标】!$C$28,0,(发电量计算【计算逻辑页】!R5092+发电量计算【计算逻辑页】!T5091-结论【关键目标】!$C$28))</f>
        <v>0</v>
      </c>
      <c r="V5092" s="5">
        <f t="shared" si="715"/>
        <v>0</v>
      </c>
      <c r="W5092" s="5">
        <f t="shared" si="716"/>
        <v>0</v>
      </c>
      <c r="X5092" s="5">
        <f t="shared" si="719"/>
        <v>0</v>
      </c>
    </row>
    <row r="5093" spans="1:24" x14ac:dyDescent="0.15">
      <c r="A5093" s="7">
        <v>5092</v>
      </c>
      <c r="B5093" s="7">
        <v>8</v>
      </c>
      <c r="C5093" s="7">
        <v>1</v>
      </c>
      <c r="D5093" s="7">
        <v>4</v>
      </c>
      <c r="E5093" s="7">
        <v>213</v>
      </c>
      <c r="F5093" s="7">
        <v>28.9</v>
      </c>
      <c r="G5093" s="7">
        <v>0</v>
      </c>
      <c r="H5093" s="7">
        <f t="shared" si="711"/>
        <v>2</v>
      </c>
      <c r="I5093" s="16">
        <f t="shared" si="712"/>
        <v>45139</v>
      </c>
      <c r="J5093" s="17">
        <v>0.2407</v>
      </c>
      <c r="K5093" s="18">
        <f>G5093*结论【关键目标】!C$27*0.7735*0.001</f>
        <v>0</v>
      </c>
      <c r="L5093" s="5">
        <v>0</v>
      </c>
      <c r="M5093" s="5">
        <f>ABS(IF(L5093&lt;=0,L5093/耗电量关键数据!$B$6/1000,L5093/耗电量关键数据!$B$5/1000))</f>
        <v>0</v>
      </c>
      <c r="N5093" s="5">
        <f>电气设备逐时使用率计算!H5069</f>
        <v>1.1688450000000001</v>
      </c>
      <c r="O5093" s="5">
        <f>灯光逐时使用率计算!H5069</f>
        <v>0.37403039999999999</v>
      </c>
      <c r="P5093" s="19">
        <f t="shared" si="713"/>
        <v>1.5428754000000002</v>
      </c>
      <c r="Q5093" s="19">
        <f t="shared" si="717"/>
        <v>0</v>
      </c>
      <c r="R5093" s="20">
        <f t="shared" si="714"/>
        <v>0</v>
      </c>
      <c r="S5093" s="20">
        <f t="shared" si="718"/>
        <v>0</v>
      </c>
      <c r="T5093" s="20">
        <f>IF((T5092+R5093)&lt;0,0,IF((T5092+R5093)&gt;结论【关键目标】!C$28,结论【关键目标】!C$28,T5092+R5093))</f>
        <v>6.0707651999999968</v>
      </c>
      <c r="U5093" s="19">
        <f>IF((T5092+R5093)&lt;结论【关键目标】!$C$28,0,(发电量计算【计算逻辑页】!R5093+发电量计算【计算逻辑页】!T5092-结论【关键目标】!$C$28))</f>
        <v>0</v>
      </c>
      <c r="V5093" s="5">
        <f t="shared" si="715"/>
        <v>0</v>
      </c>
      <c r="W5093" s="5">
        <f t="shared" si="716"/>
        <v>0</v>
      </c>
      <c r="X5093" s="5">
        <f t="shared" si="719"/>
        <v>0</v>
      </c>
    </row>
    <row r="5094" spans="1:24" x14ac:dyDescent="0.15">
      <c r="A5094" s="7">
        <v>5093</v>
      </c>
      <c r="B5094" s="7">
        <v>8</v>
      </c>
      <c r="C5094" s="7">
        <v>1</v>
      </c>
      <c r="D5094" s="7">
        <v>5</v>
      </c>
      <c r="E5094" s="7">
        <v>213</v>
      </c>
      <c r="F5094" s="7">
        <v>29</v>
      </c>
      <c r="G5094" s="7">
        <v>0.4</v>
      </c>
      <c r="H5094" s="7">
        <f t="shared" si="711"/>
        <v>2</v>
      </c>
      <c r="I5094" s="16">
        <f t="shared" si="712"/>
        <v>45139</v>
      </c>
      <c r="J5094" s="17">
        <v>0.2407</v>
      </c>
      <c r="K5094" s="18">
        <f>G5094*结论【关键目标】!C$27*0.7735*0.001</f>
        <v>3.7128000000000001E-2</v>
      </c>
      <c r="L5094" s="5">
        <v>0</v>
      </c>
      <c r="M5094" s="5">
        <f>ABS(IF(L5094&lt;=0,L5094/耗电量关键数据!$B$6/1000,L5094/耗电量关键数据!$B$5/1000))</f>
        <v>0</v>
      </c>
      <c r="N5094" s="5">
        <f>电气设备逐时使用率计算!H5070</f>
        <v>1.1688450000000001</v>
      </c>
      <c r="O5094" s="5">
        <f>灯光逐时使用率计算!H5070</f>
        <v>0.37403039999999999</v>
      </c>
      <c r="P5094" s="19">
        <f t="shared" si="713"/>
        <v>1.5428754000000002</v>
      </c>
      <c r="Q5094" s="19">
        <f t="shared" si="717"/>
        <v>0</v>
      </c>
      <c r="R5094" s="20">
        <f t="shared" si="714"/>
        <v>3.7128000000000001E-2</v>
      </c>
      <c r="S5094" s="20">
        <f t="shared" si="718"/>
        <v>0</v>
      </c>
      <c r="T5094" s="20">
        <f>IF((T5093+R5094)&lt;0,0,IF((T5093+R5094)&gt;结论【关键目标】!C$28,结论【关键目标】!C$28,T5093+R5094))</f>
        <v>6.1078931999999968</v>
      </c>
      <c r="U5094" s="19">
        <f>IF((T5093+R5094)&lt;结论【关键目标】!$C$28,0,(发电量计算【计算逻辑页】!R5094+发电量计算【计算逻辑页】!T5093-结论【关键目标】!$C$28))</f>
        <v>0</v>
      </c>
      <c r="V5094" s="5">
        <f t="shared" si="715"/>
        <v>0</v>
      </c>
      <c r="W5094" s="5">
        <f t="shared" si="716"/>
        <v>8.9367096000000004E-3</v>
      </c>
      <c r="X5094" s="5">
        <f t="shared" si="719"/>
        <v>0</v>
      </c>
    </row>
    <row r="5095" spans="1:24" x14ac:dyDescent="0.15">
      <c r="A5095" s="7">
        <v>5094</v>
      </c>
      <c r="B5095" s="7">
        <v>8</v>
      </c>
      <c r="C5095" s="7">
        <v>1</v>
      </c>
      <c r="D5095" s="7">
        <v>6</v>
      </c>
      <c r="E5095" s="7">
        <v>213</v>
      </c>
      <c r="F5095" s="7">
        <v>28.8</v>
      </c>
      <c r="G5095" s="7">
        <v>79.2</v>
      </c>
      <c r="H5095" s="7">
        <f t="shared" si="711"/>
        <v>2</v>
      </c>
      <c r="I5095" s="16">
        <f t="shared" si="712"/>
        <v>45139</v>
      </c>
      <c r="J5095" s="17">
        <v>0.2407</v>
      </c>
      <c r="K5095" s="18">
        <f>G5095*结论【关键目标】!C$27*0.7735*0.001</f>
        <v>7.3513440000000001</v>
      </c>
      <c r="L5095" s="5">
        <v>0</v>
      </c>
      <c r="M5095" s="5">
        <f>ABS(IF(L5095&lt;=0,L5095/耗电量关键数据!$B$6/1000,L5095/耗电量关键数据!$B$5/1000))</f>
        <v>0</v>
      </c>
      <c r="N5095" s="5">
        <f>电气设备逐时使用率计算!H5071</f>
        <v>1.1688450000000001</v>
      </c>
      <c r="O5095" s="5">
        <f>灯光逐时使用率计算!H5071</f>
        <v>0.37403039999999999</v>
      </c>
      <c r="P5095" s="19">
        <f t="shared" si="713"/>
        <v>1.5428754000000002</v>
      </c>
      <c r="Q5095" s="19">
        <f t="shared" si="717"/>
        <v>0</v>
      </c>
      <c r="R5095" s="20">
        <f t="shared" si="714"/>
        <v>7.3513440000000001</v>
      </c>
      <c r="S5095" s="20">
        <f t="shared" si="718"/>
        <v>0</v>
      </c>
      <c r="T5095" s="20">
        <f>IF((T5094+R5095)&lt;0,0,IF((T5094+R5095)&gt;结论【关键目标】!C$28,结论【关键目标】!C$28,T5094+R5095))</f>
        <v>13.459237199999997</v>
      </c>
      <c r="U5095" s="19">
        <f>IF((T5094+R5095)&lt;结论【关键目标】!$C$28,0,(发电量计算【计算逻辑页】!R5095+发电量计算【计算逻辑页】!T5094-结论【关键目标】!$C$28))</f>
        <v>0</v>
      </c>
      <c r="V5095" s="5">
        <f t="shared" si="715"/>
        <v>0</v>
      </c>
      <c r="W5095" s="5">
        <f t="shared" si="716"/>
        <v>0.37137010878000004</v>
      </c>
      <c r="X5095" s="5">
        <f t="shared" si="719"/>
        <v>0</v>
      </c>
    </row>
    <row r="5096" spans="1:24" x14ac:dyDescent="0.15">
      <c r="A5096" s="7">
        <v>5095</v>
      </c>
      <c r="B5096" s="7">
        <v>8</v>
      </c>
      <c r="C5096" s="7">
        <v>1</v>
      </c>
      <c r="D5096" s="7">
        <v>7</v>
      </c>
      <c r="E5096" s="7">
        <v>213</v>
      </c>
      <c r="F5096" s="7">
        <v>28</v>
      </c>
      <c r="G5096" s="7">
        <v>145.30000000000001</v>
      </c>
      <c r="H5096" s="7">
        <f t="shared" si="711"/>
        <v>2</v>
      </c>
      <c r="I5096" s="16">
        <f t="shared" si="712"/>
        <v>45139</v>
      </c>
      <c r="J5096" s="17">
        <v>0.2407</v>
      </c>
      <c r="K5096" s="18">
        <f>G5096*结论【关键目标】!C$27*0.7735*0.001</f>
        <v>13.486746</v>
      </c>
      <c r="L5096" s="5">
        <v>0</v>
      </c>
      <c r="M5096" s="5">
        <f>ABS(IF(L5096&lt;=0,L5096/耗电量关键数据!$B$6/1000,L5096/耗电量关键数据!$B$5/1000))</f>
        <v>0</v>
      </c>
      <c r="N5096" s="5">
        <f>电气设备逐时使用率计算!H5072</f>
        <v>2.3376900000000003</v>
      </c>
      <c r="O5096" s="5">
        <f>灯光逐时使用率计算!H5072</f>
        <v>1.2467680000000001</v>
      </c>
      <c r="P5096" s="19">
        <f t="shared" si="713"/>
        <v>3.5844580000000006</v>
      </c>
      <c r="Q5096" s="19">
        <f t="shared" si="717"/>
        <v>0</v>
      </c>
      <c r="R5096" s="20">
        <f t="shared" si="714"/>
        <v>13.486746</v>
      </c>
      <c r="S5096" s="20">
        <f t="shared" si="718"/>
        <v>0</v>
      </c>
      <c r="T5096" s="20">
        <f>IF((T5095+R5096)&lt;0,0,IF((T5095+R5096)&gt;结论【关键目标】!C$28,结论【关键目标】!C$28,T5095+R5096))</f>
        <v>22</v>
      </c>
      <c r="U5096" s="19">
        <f>IF((T5095+R5096)&lt;结论【关键目标】!$C$28,0,(发电量计算【计算逻辑页】!R5096+发电量计算【计算逻辑页】!T5095-结论【关键目标】!$C$28))</f>
        <v>4.945983199999997</v>
      </c>
      <c r="V5096" s="5">
        <f t="shared" si="715"/>
        <v>0</v>
      </c>
      <c r="W5096" s="5">
        <f t="shared" si="716"/>
        <v>0.8627790406000001</v>
      </c>
      <c r="X5096" s="5">
        <f t="shared" si="719"/>
        <v>0</v>
      </c>
    </row>
    <row r="5097" spans="1:24" x14ac:dyDescent="0.15">
      <c r="A5097" s="7">
        <v>5096</v>
      </c>
      <c r="B5097" s="7">
        <v>8</v>
      </c>
      <c r="C5097" s="7">
        <v>1</v>
      </c>
      <c r="D5097" s="7">
        <v>8</v>
      </c>
      <c r="E5097" s="7">
        <v>213</v>
      </c>
      <c r="F5097" s="7">
        <v>28</v>
      </c>
      <c r="G5097" s="7">
        <v>219.6</v>
      </c>
      <c r="H5097" s="7">
        <f t="shared" si="711"/>
        <v>2</v>
      </c>
      <c r="I5097" s="16">
        <f t="shared" si="712"/>
        <v>45139</v>
      </c>
      <c r="J5097" s="17">
        <v>0.70809999999999995</v>
      </c>
      <c r="K5097" s="18">
        <f>G5097*结论【关键目标】!C$27*0.7735*0.001</f>
        <v>20.383272000000002</v>
      </c>
      <c r="L5097" s="5">
        <v>25135.124080000001</v>
      </c>
      <c r="M5097" s="5">
        <f>ABS(IF(L5097&lt;=0,L5097/耗电量关键数据!$B$6/1000,L5097/耗电量关键数据!$B$5/1000))</f>
        <v>7.1814640228571438</v>
      </c>
      <c r="N5097" s="5">
        <f>电气设备逐时使用率计算!H5073</f>
        <v>11.688450000000001</v>
      </c>
      <c r="O5097" s="5">
        <f>灯光逐时使用率计算!H5073</f>
        <v>6.2338399999999998</v>
      </c>
      <c r="P5097" s="19">
        <f t="shared" si="713"/>
        <v>25.103754022857146</v>
      </c>
      <c r="Q5097" s="19">
        <f t="shared" si="717"/>
        <v>0</v>
      </c>
      <c r="R5097" s="20">
        <f t="shared" si="714"/>
        <v>20.383272000000002</v>
      </c>
      <c r="S5097" s="20">
        <f t="shared" si="718"/>
        <v>0</v>
      </c>
      <c r="T5097" s="20">
        <f>IF((T5096+R5097)&lt;0,0,IF((T5096+R5097)&gt;结论【关键目标】!C$28,结论【关键目标】!C$28,T5096+R5097))</f>
        <v>22</v>
      </c>
      <c r="U5097" s="19">
        <f>IF((T5096+R5097)&lt;结论【关键目标】!$C$28,0,(发电量计算【计算逻辑页】!R5097+发电量计算【计算逻辑页】!T5096-结论【关键目标】!$C$28))</f>
        <v>20.383272000000005</v>
      </c>
      <c r="V5097" s="5">
        <f t="shared" si="715"/>
        <v>7.1341452000000016</v>
      </c>
      <c r="W5097" s="5">
        <f t="shared" si="716"/>
        <v>14.4333949032</v>
      </c>
      <c r="X5097" s="5">
        <f t="shared" si="719"/>
        <v>0</v>
      </c>
    </row>
    <row r="5098" spans="1:24" x14ac:dyDescent="0.15">
      <c r="A5098" s="7">
        <v>5097</v>
      </c>
      <c r="B5098" s="7">
        <v>8</v>
      </c>
      <c r="C5098" s="7">
        <v>1</v>
      </c>
      <c r="D5098" s="7">
        <v>9</v>
      </c>
      <c r="E5098" s="7">
        <v>213</v>
      </c>
      <c r="F5098" s="7">
        <v>29.9</v>
      </c>
      <c r="G5098" s="7">
        <v>395.4</v>
      </c>
      <c r="H5098" s="7">
        <f t="shared" si="711"/>
        <v>2</v>
      </c>
      <c r="I5098" s="16">
        <f t="shared" si="712"/>
        <v>45139</v>
      </c>
      <c r="J5098" s="17">
        <v>0.70809999999999995</v>
      </c>
      <c r="K5098" s="18">
        <f>G5098*结论【关键目标】!C$27*0.7735*0.001</f>
        <v>36.701028000000001</v>
      </c>
      <c r="L5098" s="5">
        <v>42593.695619999999</v>
      </c>
      <c r="M5098" s="5">
        <f>ABS(IF(L5098&lt;=0,L5098/耗电量关键数据!$B$6/1000,L5098/耗电量关键数据!$B$5/1000))</f>
        <v>12.16962732</v>
      </c>
      <c r="N5098" s="5">
        <f>电气设备逐时使用率计算!H5074</f>
        <v>22.208055000000002</v>
      </c>
      <c r="O5098" s="5">
        <f>灯光逐时使用率计算!H5074</f>
        <v>11.844296</v>
      </c>
      <c r="P5098" s="19">
        <f t="shared" si="713"/>
        <v>46.221978320000005</v>
      </c>
      <c r="Q5098" s="19">
        <f t="shared" si="717"/>
        <v>0</v>
      </c>
      <c r="R5098" s="20">
        <f t="shared" si="714"/>
        <v>36.701028000000001</v>
      </c>
      <c r="S5098" s="20">
        <f t="shared" si="718"/>
        <v>0</v>
      </c>
      <c r="T5098" s="20">
        <f>IF((T5097+R5098)&lt;0,0,IF((T5097+R5098)&gt;结论【关键目标】!C$28,结论【关键目标】!C$28,T5097+R5098))</f>
        <v>22</v>
      </c>
      <c r="U5098" s="19">
        <f>IF((T5097+R5098)&lt;结论【关键目标】!$C$28,0,(发电量计算【计算逻辑页】!R5098+发电量计算【计算逻辑页】!T5097-结论【关键目标】!$C$28))</f>
        <v>36.701028000000001</v>
      </c>
      <c r="V5098" s="5">
        <f t="shared" si="715"/>
        <v>12.845359799999999</v>
      </c>
      <c r="W5098" s="5">
        <f t="shared" si="716"/>
        <v>25.987997926799999</v>
      </c>
      <c r="X5098" s="5">
        <f t="shared" si="719"/>
        <v>0</v>
      </c>
    </row>
    <row r="5099" spans="1:24" x14ac:dyDescent="0.15">
      <c r="A5099" s="7">
        <v>5098</v>
      </c>
      <c r="B5099" s="7">
        <v>8</v>
      </c>
      <c r="C5099" s="7">
        <v>1</v>
      </c>
      <c r="D5099" s="7">
        <v>10</v>
      </c>
      <c r="E5099" s="7">
        <v>213</v>
      </c>
      <c r="F5099" s="7">
        <v>29</v>
      </c>
      <c r="G5099" s="7">
        <v>377.6</v>
      </c>
      <c r="H5099" s="7">
        <f t="shared" si="711"/>
        <v>2</v>
      </c>
      <c r="I5099" s="16">
        <f t="shared" si="712"/>
        <v>45139</v>
      </c>
      <c r="J5099" s="17">
        <v>0.70809999999999995</v>
      </c>
      <c r="K5099" s="18">
        <f>G5099*结论【关键目标】!C$27*0.7735*0.001</f>
        <v>35.048831999999997</v>
      </c>
      <c r="L5099" s="5">
        <v>50422.118490000001</v>
      </c>
      <c r="M5099" s="5">
        <f>ABS(IF(L5099&lt;=0,L5099/耗电量关键数据!$B$6/1000,L5099/耗电量关键数据!$B$5/1000))</f>
        <v>14.40631956857143</v>
      </c>
      <c r="N5099" s="5">
        <f>电气设备逐时使用率计算!H5075</f>
        <v>22.208055000000002</v>
      </c>
      <c r="O5099" s="5">
        <f>灯光逐时使用率计算!H5075</f>
        <v>11.844296</v>
      </c>
      <c r="P5099" s="19">
        <f t="shared" si="713"/>
        <v>48.458670568571435</v>
      </c>
      <c r="Q5099" s="19">
        <f t="shared" si="717"/>
        <v>0</v>
      </c>
      <c r="R5099" s="20">
        <f t="shared" si="714"/>
        <v>35.048831999999997</v>
      </c>
      <c r="S5099" s="20">
        <f t="shared" si="718"/>
        <v>0</v>
      </c>
      <c r="T5099" s="20">
        <f>IF((T5098+R5099)&lt;0,0,IF((T5098+R5099)&gt;结论【关键目标】!C$28,结论【关键目标】!C$28,T5098+R5099))</f>
        <v>22</v>
      </c>
      <c r="U5099" s="19">
        <f>IF((T5098+R5099)&lt;结论【关键目标】!$C$28,0,(发电量计算【计算逻辑页】!R5099+发电量计算【计算逻辑页】!T5098-结论【关键目标】!$C$28))</f>
        <v>35.048831999999997</v>
      </c>
      <c r="V5099" s="5">
        <f t="shared" si="715"/>
        <v>12.267091199999998</v>
      </c>
      <c r="W5099" s="5">
        <f t="shared" si="716"/>
        <v>24.818077939199995</v>
      </c>
      <c r="X5099" s="5">
        <f t="shared" si="719"/>
        <v>0</v>
      </c>
    </row>
    <row r="5100" spans="1:24" x14ac:dyDescent="0.15">
      <c r="A5100" s="7">
        <v>5099</v>
      </c>
      <c r="B5100" s="7">
        <v>8</v>
      </c>
      <c r="C5100" s="7">
        <v>1</v>
      </c>
      <c r="D5100" s="7">
        <v>11</v>
      </c>
      <c r="E5100" s="7">
        <v>213</v>
      </c>
      <c r="F5100" s="7">
        <v>30</v>
      </c>
      <c r="G5100" s="7">
        <v>457.7</v>
      </c>
      <c r="H5100" s="7">
        <f t="shared" si="711"/>
        <v>2</v>
      </c>
      <c r="I5100" s="16">
        <f t="shared" si="712"/>
        <v>45139</v>
      </c>
      <c r="J5100" s="24">
        <v>1.3551</v>
      </c>
      <c r="K5100" s="18">
        <f>G5100*结论【关键目标】!C$27*0.7735*0.001</f>
        <v>42.483713999999999</v>
      </c>
      <c r="L5100" s="5">
        <v>54878.903400000003</v>
      </c>
      <c r="M5100" s="5">
        <f>ABS(IF(L5100&lt;=0,L5100/耗电量关键数据!$B$6/1000,L5100/耗电量关键数据!$B$5/1000))</f>
        <v>15.679686685714287</v>
      </c>
      <c r="N5100" s="5">
        <f>电气设备逐时使用率计算!H5076</f>
        <v>22.208055000000002</v>
      </c>
      <c r="O5100" s="5">
        <f>灯光逐时使用率计算!H5076</f>
        <v>11.844296</v>
      </c>
      <c r="P5100" s="19">
        <f t="shared" si="713"/>
        <v>49.732037685714289</v>
      </c>
      <c r="Q5100" s="19">
        <f t="shared" si="717"/>
        <v>49.732037685714289</v>
      </c>
      <c r="R5100" s="20">
        <f t="shared" si="714"/>
        <v>-7.2483236857142899</v>
      </c>
      <c r="S5100" s="20">
        <f t="shared" si="718"/>
        <v>7.2483236857142899</v>
      </c>
      <c r="T5100" s="20">
        <f>IF((T5099+R5100)&lt;0,0,IF((T5099+R5100)&gt;结论【关键目标】!C$28,结论【关键目标】!C$28,T5099+R5100))</f>
        <v>14.75167631428571</v>
      </c>
      <c r="U5100" s="19">
        <f>IF((T5099+R5100)&lt;结论【关键目标】!$C$28,0,(发电量计算【计算逻辑页】!R5100+发电量计算【计算逻辑页】!T5099-结论【关键目标】!$C$28))</f>
        <v>0</v>
      </c>
      <c r="V5100" s="5">
        <f t="shared" si="715"/>
        <v>0</v>
      </c>
      <c r="W5100" s="5">
        <f t="shared" si="716"/>
        <v>57.5696808414</v>
      </c>
      <c r="X5100" s="5">
        <f t="shared" si="719"/>
        <v>7.2852901365114331</v>
      </c>
    </row>
    <row r="5101" spans="1:24" x14ac:dyDescent="0.15">
      <c r="A5101" s="7">
        <v>5100</v>
      </c>
      <c r="B5101" s="7">
        <v>8</v>
      </c>
      <c r="C5101" s="7">
        <v>1</v>
      </c>
      <c r="D5101" s="7">
        <v>12</v>
      </c>
      <c r="E5101" s="7">
        <v>213</v>
      </c>
      <c r="F5101" s="7">
        <v>31.6</v>
      </c>
      <c r="G5101" s="7">
        <v>540</v>
      </c>
      <c r="H5101" s="7">
        <f t="shared" si="711"/>
        <v>2</v>
      </c>
      <c r="I5101" s="16">
        <f t="shared" si="712"/>
        <v>45139</v>
      </c>
      <c r="J5101" s="24">
        <v>1.3551</v>
      </c>
      <c r="K5101" s="18">
        <f>G5101*结论【关键目标】!C$27*0.7735*0.001</f>
        <v>50.122799999999998</v>
      </c>
      <c r="L5101" s="5">
        <v>49398.002560000001</v>
      </c>
      <c r="M5101" s="5">
        <f>ABS(IF(L5101&lt;=0,L5101/耗电量关键数据!$B$6/1000,L5101/耗电量关键数据!$B$5/1000))</f>
        <v>14.113715017142857</v>
      </c>
      <c r="N5101" s="5">
        <f>电气设备逐时使用率计算!H5077</f>
        <v>11.688450000000001</v>
      </c>
      <c r="O5101" s="5">
        <f>灯光逐时使用率计算!H5077</f>
        <v>9.9741440000000008</v>
      </c>
      <c r="P5101" s="19">
        <f t="shared" si="713"/>
        <v>35.776309017142857</v>
      </c>
      <c r="Q5101" s="19">
        <f t="shared" si="717"/>
        <v>35.776309017142857</v>
      </c>
      <c r="R5101" s="20">
        <f t="shared" si="714"/>
        <v>14.346490982857141</v>
      </c>
      <c r="S5101" s="20">
        <f t="shared" si="718"/>
        <v>0</v>
      </c>
      <c r="T5101" s="20">
        <f>IF((T5100+R5101)&lt;0,0,IF((T5100+R5101)&gt;结论【关键目标】!C$28,结论【关键目标】!C$28,T5100+R5101))</f>
        <v>22</v>
      </c>
      <c r="U5101" s="19">
        <f>IF((T5100+R5101)&lt;结论【关键目标】!$C$28,0,(发电量计算【计算逻辑页】!R5101+发电量计算【计算逻辑页】!T5100-结论【关键目标】!$C$28))</f>
        <v>7.0981672971428509</v>
      </c>
      <c r="V5101" s="5">
        <f t="shared" si="715"/>
        <v>2.4843585539999977</v>
      </c>
      <c r="W5101" s="5">
        <f t="shared" si="716"/>
        <v>48.480476349130285</v>
      </c>
      <c r="X5101" s="5">
        <f t="shared" si="719"/>
        <v>0</v>
      </c>
    </row>
    <row r="5102" spans="1:24" x14ac:dyDescent="0.15">
      <c r="A5102" s="7">
        <v>5101</v>
      </c>
      <c r="B5102" s="7">
        <v>8</v>
      </c>
      <c r="C5102" s="7">
        <v>1</v>
      </c>
      <c r="D5102" s="7">
        <v>13</v>
      </c>
      <c r="E5102" s="7">
        <v>213</v>
      </c>
      <c r="F5102" s="7">
        <v>32</v>
      </c>
      <c r="G5102" s="7">
        <v>508.6</v>
      </c>
      <c r="H5102" s="7">
        <f t="shared" si="711"/>
        <v>2</v>
      </c>
      <c r="I5102" s="16">
        <f t="shared" si="712"/>
        <v>45139</v>
      </c>
      <c r="J5102" s="17">
        <v>1.2267999999999999</v>
      </c>
      <c r="K5102" s="18">
        <f>G5102*结论【关键目标】!C$27*0.7735*0.001</f>
        <v>47.208252000000002</v>
      </c>
      <c r="L5102" s="5">
        <v>50692.498399999997</v>
      </c>
      <c r="M5102" s="5">
        <f>ABS(IF(L5102&lt;=0,L5102/耗电量关键数据!$B$6/1000,L5102/耗电量关键数据!$B$5/1000))</f>
        <v>14.483570971428572</v>
      </c>
      <c r="N5102" s="5">
        <f>电气设备逐时使用率计算!H5078</f>
        <v>11.688450000000001</v>
      </c>
      <c r="O5102" s="5">
        <f>灯光逐时使用率计算!H5078</f>
        <v>9.9741440000000008</v>
      </c>
      <c r="P5102" s="19">
        <f t="shared" si="713"/>
        <v>36.146164971428576</v>
      </c>
      <c r="Q5102" s="19">
        <f t="shared" si="717"/>
        <v>36.146164971428576</v>
      </c>
      <c r="R5102" s="20">
        <f t="shared" si="714"/>
        <v>11.062087028571426</v>
      </c>
      <c r="S5102" s="20">
        <f t="shared" si="718"/>
        <v>0</v>
      </c>
      <c r="T5102" s="20">
        <f>IF((T5101+R5102)&lt;0,0,IF((T5101+R5102)&gt;结论【关键目标】!C$28,结论【关键目标】!C$28,T5101+R5102))</f>
        <v>22</v>
      </c>
      <c r="U5102" s="19">
        <f>IF((T5101+R5102)&lt;结论【关键目标】!$C$28,0,(发电量计算【计算逻辑页】!R5102+发电量计算【计算逻辑页】!T5101-结论【关键目标】!$C$28))</f>
        <v>11.062087028571426</v>
      </c>
      <c r="V5102" s="5">
        <f t="shared" si="715"/>
        <v>3.8717304599999989</v>
      </c>
      <c r="W5102" s="5">
        <f t="shared" si="716"/>
        <v>44.344115186948571</v>
      </c>
      <c r="X5102" s="5">
        <f t="shared" si="719"/>
        <v>0</v>
      </c>
    </row>
    <row r="5103" spans="1:24" x14ac:dyDescent="0.15">
      <c r="A5103" s="7">
        <v>5102</v>
      </c>
      <c r="B5103" s="7">
        <v>8</v>
      </c>
      <c r="C5103" s="7">
        <v>1</v>
      </c>
      <c r="D5103" s="7">
        <v>14</v>
      </c>
      <c r="E5103" s="7">
        <v>213</v>
      </c>
      <c r="F5103" s="7">
        <v>33</v>
      </c>
      <c r="G5103" s="7">
        <v>484.4</v>
      </c>
      <c r="H5103" s="7">
        <f t="shared" si="711"/>
        <v>2</v>
      </c>
      <c r="I5103" s="16">
        <f t="shared" si="712"/>
        <v>45139</v>
      </c>
      <c r="J5103" s="17">
        <v>1.2267999999999999</v>
      </c>
      <c r="K5103" s="18">
        <f>G5103*结论【关键目标】!C$27*0.7735*0.001</f>
        <v>44.962007999999997</v>
      </c>
      <c r="L5103" s="5">
        <v>58789.351040000001</v>
      </c>
      <c r="M5103" s="5">
        <f>ABS(IF(L5103&lt;=0,L5103/耗电量关键数据!$B$6/1000,L5103/耗电量关键数据!$B$5/1000))</f>
        <v>16.796957440000003</v>
      </c>
      <c r="N5103" s="5">
        <f>电气设备逐时使用率计算!H5079</f>
        <v>22.208055000000002</v>
      </c>
      <c r="O5103" s="5">
        <f>灯光逐时使用率计算!H5079</f>
        <v>11.844296</v>
      </c>
      <c r="P5103" s="19">
        <f t="shared" si="713"/>
        <v>50.849308440000001</v>
      </c>
      <c r="Q5103" s="19">
        <f t="shared" si="717"/>
        <v>50.849308440000001</v>
      </c>
      <c r="R5103" s="20">
        <f t="shared" si="714"/>
        <v>-5.8873004400000042</v>
      </c>
      <c r="S5103" s="20">
        <f t="shared" si="718"/>
        <v>5.8873004400000042</v>
      </c>
      <c r="T5103" s="20">
        <f>IF((T5102+R5103)&lt;0,0,IF((T5102+R5103)&gt;结论【关键目标】!C$28,结论【关键目标】!C$28,T5102+R5103))</f>
        <v>16.112699559999996</v>
      </c>
      <c r="U5103" s="19">
        <f>IF((T5102+R5103)&lt;结论【关键目标】!$C$28,0,(发电量计算【计算逻辑页】!R5103+发电量计算【计算逻辑页】!T5102-结论【关键目标】!$C$28))</f>
        <v>0</v>
      </c>
      <c r="V5103" s="5">
        <f t="shared" si="715"/>
        <v>0</v>
      </c>
      <c r="W5103" s="5">
        <f t="shared" si="716"/>
        <v>55.159391414399991</v>
      </c>
      <c r="X5103" s="5">
        <f t="shared" si="719"/>
        <v>5.1619850257920028</v>
      </c>
    </row>
    <row r="5104" spans="1:24" x14ac:dyDescent="0.15">
      <c r="A5104" s="7">
        <v>5103</v>
      </c>
      <c r="B5104" s="7">
        <v>8</v>
      </c>
      <c r="C5104" s="7">
        <v>1</v>
      </c>
      <c r="D5104" s="7">
        <v>15</v>
      </c>
      <c r="E5104" s="7">
        <v>213</v>
      </c>
      <c r="F5104" s="7">
        <v>33.799999999999997</v>
      </c>
      <c r="G5104" s="7">
        <v>461.2</v>
      </c>
      <c r="H5104" s="7">
        <f t="shared" si="711"/>
        <v>2</v>
      </c>
      <c r="I5104" s="16">
        <f t="shared" si="712"/>
        <v>45139</v>
      </c>
      <c r="J5104" s="17">
        <v>1.2267999999999999</v>
      </c>
      <c r="K5104" s="18">
        <f>G5104*结论【关键目标】!C$27*0.7735*0.001</f>
        <v>42.808583999999996</v>
      </c>
      <c r="L5104" s="5">
        <v>55896.922910000001</v>
      </c>
      <c r="M5104" s="5">
        <f>ABS(IF(L5104&lt;=0,L5104/耗电量关键数据!$B$6/1000,L5104/耗电量关键数据!$B$5/1000))</f>
        <v>15.970549402857143</v>
      </c>
      <c r="N5104" s="5">
        <f>电气设备逐时使用率计算!H5080</f>
        <v>22.208055000000002</v>
      </c>
      <c r="O5104" s="5">
        <f>灯光逐时使用率计算!H5080</f>
        <v>11.844296</v>
      </c>
      <c r="P5104" s="19">
        <f t="shared" si="713"/>
        <v>50.022900402857147</v>
      </c>
      <c r="Q5104" s="19">
        <f t="shared" si="717"/>
        <v>50.022900402857147</v>
      </c>
      <c r="R5104" s="20">
        <f t="shared" si="714"/>
        <v>-7.2143164028571505</v>
      </c>
      <c r="S5104" s="20">
        <f t="shared" si="718"/>
        <v>7.2143164028571505</v>
      </c>
      <c r="T5104" s="20">
        <f>IF((T5103+R5104)&lt;0,0,IF((T5103+R5104)&gt;结论【关键目标】!C$28,结论【关键目标】!C$28,T5103+R5104))</f>
        <v>8.8983831571428453</v>
      </c>
      <c r="U5104" s="19">
        <f>IF((T5103+R5104)&lt;结论【关键目标】!$C$28,0,(发电量计算【计算逻辑页】!R5104+发电量计算【计算逻辑页】!T5103-结论【关键目标】!$C$28))</f>
        <v>0</v>
      </c>
      <c r="V5104" s="5">
        <f t="shared" si="715"/>
        <v>0</v>
      </c>
      <c r="W5104" s="5">
        <f t="shared" si="716"/>
        <v>52.517570851199991</v>
      </c>
      <c r="X5104" s="5">
        <f t="shared" si="719"/>
        <v>6.3255126220251485</v>
      </c>
    </row>
    <row r="5105" spans="1:24" x14ac:dyDescent="0.15">
      <c r="A5105" s="7">
        <v>5104</v>
      </c>
      <c r="B5105" s="7">
        <v>8</v>
      </c>
      <c r="C5105" s="7">
        <v>1</v>
      </c>
      <c r="D5105" s="7">
        <v>16</v>
      </c>
      <c r="E5105" s="7">
        <v>213</v>
      </c>
      <c r="F5105" s="7">
        <v>33</v>
      </c>
      <c r="G5105" s="7">
        <v>275.89999999999998</v>
      </c>
      <c r="H5105" s="7">
        <f t="shared" si="711"/>
        <v>2</v>
      </c>
      <c r="I5105" s="16">
        <f t="shared" si="712"/>
        <v>45139</v>
      </c>
      <c r="J5105" s="24">
        <v>1.3551</v>
      </c>
      <c r="K5105" s="18">
        <f>G5105*结论【关键目标】!C$27*0.7735*0.001</f>
        <v>25.609038000000002</v>
      </c>
      <c r="L5105" s="5">
        <v>53841.45422</v>
      </c>
      <c r="M5105" s="5">
        <f>ABS(IF(L5105&lt;=0,L5105/耗电量关键数据!$B$6/1000,L5105/耗电量关键数据!$B$5/1000))</f>
        <v>15.383272634285715</v>
      </c>
      <c r="N5105" s="5">
        <f>电气设备逐时使用率计算!H5081</f>
        <v>22.208055000000002</v>
      </c>
      <c r="O5105" s="5">
        <f>灯光逐时使用率计算!H5081</f>
        <v>11.844296</v>
      </c>
      <c r="P5105" s="19">
        <f t="shared" si="713"/>
        <v>49.435623634285719</v>
      </c>
      <c r="Q5105" s="19">
        <f t="shared" si="717"/>
        <v>49.435623634285719</v>
      </c>
      <c r="R5105" s="20">
        <f t="shared" si="714"/>
        <v>-23.826585634285717</v>
      </c>
      <c r="S5105" s="20">
        <f t="shared" si="718"/>
        <v>23.826585634285717</v>
      </c>
      <c r="T5105" s="20">
        <f>IF((T5104+R5105)&lt;0,0,IF((T5104+R5105)&gt;结论【关键目标】!C$28,结论【关键目标】!C$28,T5104+R5105))</f>
        <v>0</v>
      </c>
      <c r="U5105" s="19">
        <f>IF((T5104+R5105)&lt;结论【关键目标】!$C$28,0,(发电量计算【计算逻辑页】!R5105+发电量计算【计算逻辑页】!T5104-结论【关键目标】!$C$28))</f>
        <v>0</v>
      </c>
      <c r="V5105" s="5">
        <f t="shared" si="715"/>
        <v>0</v>
      </c>
      <c r="W5105" s="5">
        <f t="shared" si="716"/>
        <v>34.702807393800001</v>
      </c>
      <c r="X5105" s="5">
        <f t="shared" si="719"/>
        <v>0</v>
      </c>
    </row>
    <row r="5106" spans="1:24" x14ac:dyDescent="0.15">
      <c r="A5106" s="7">
        <v>5105</v>
      </c>
      <c r="B5106" s="7">
        <v>8</v>
      </c>
      <c r="C5106" s="7">
        <v>1</v>
      </c>
      <c r="D5106" s="7">
        <v>17</v>
      </c>
      <c r="E5106" s="7">
        <v>213</v>
      </c>
      <c r="F5106" s="7">
        <v>33</v>
      </c>
      <c r="G5106" s="7">
        <v>168.6</v>
      </c>
      <c r="H5106" s="7">
        <f t="shared" si="711"/>
        <v>2</v>
      </c>
      <c r="I5106" s="16">
        <f t="shared" si="712"/>
        <v>45139</v>
      </c>
      <c r="J5106" s="17">
        <v>0.70809999999999995</v>
      </c>
      <c r="K5106" s="18">
        <f>G5106*结论【关键目标】!C$27*0.7735*0.001</f>
        <v>15.649452</v>
      </c>
      <c r="L5106" s="5">
        <v>47354.983180000003</v>
      </c>
      <c r="M5106" s="5">
        <f>ABS(IF(L5106&lt;=0,L5106/耗电量关键数据!$B$6/1000,L5106/耗电量关键数据!$B$5/1000))</f>
        <v>13.529995194285716</v>
      </c>
      <c r="N5106" s="5">
        <f>电气设备逐时使用率计算!H5082</f>
        <v>22.208055000000002</v>
      </c>
      <c r="O5106" s="5">
        <f>灯光逐时使用率计算!H5082</f>
        <v>11.844296</v>
      </c>
      <c r="P5106" s="19">
        <f t="shared" si="713"/>
        <v>47.582346194285719</v>
      </c>
      <c r="Q5106" s="19">
        <f t="shared" si="717"/>
        <v>0</v>
      </c>
      <c r="R5106" s="20">
        <f t="shared" si="714"/>
        <v>15.649452</v>
      </c>
      <c r="S5106" s="20">
        <f t="shared" si="718"/>
        <v>0</v>
      </c>
      <c r="T5106" s="20">
        <f>IF((T5105+R5106)&lt;0,0,IF((T5105+R5106)&gt;结论【关键目标】!C$28,结论【关键目标】!C$28,T5105+R5106))</f>
        <v>15.649452</v>
      </c>
      <c r="U5106" s="19">
        <f>IF((T5105+R5106)&lt;结论【关键目标】!$C$28,0,(发电量计算【计算逻辑页】!R5106+发电量计算【计算逻辑页】!T5105-结论【关键目标】!$C$28))</f>
        <v>0</v>
      </c>
      <c r="V5106" s="5">
        <f t="shared" si="715"/>
        <v>0</v>
      </c>
      <c r="W5106" s="5">
        <f t="shared" si="716"/>
        <v>11.0813769612</v>
      </c>
      <c r="X5106" s="5">
        <f t="shared" si="719"/>
        <v>0</v>
      </c>
    </row>
    <row r="5107" spans="1:24" x14ac:dyDescent="0.15">
      <c r="A5107" s="7">
        <v>5106</v>
      </c>
      <c r="B5107" s="7">
        <v>8</v>
      </c>
      <c r="C5107" s="7">
        <v>1</v>
      </c>
      <c r="D5107" s="7">
        <v>18</v>
      </c>
      <c r="E5107" s="7">
        <v>213</v>
      </c>
      <c r="F5107" s="7">
        <v>33.5</v>
      </c>
      <c r="G5107" s="7">
        <v>58</v>
      </c>
      <c r="H5107" s="7">
        <f t="shared" si="711"/>
        <v>2</v>
      </c>
      <c r="I5107" s="16">
        <f t="shared" si="712"/>
        <v>45139</v>
      </c>
      <c r="J5107" s="17">
        <v>0.70809999999999995</v>
      </c>
      <c r="K5107" s="18">
        <f>G5107*结论【关键目标】!C$27*0.7735*0.001</f>
        <v>5.3835599999999992</v>
      </c>
      <c r="L5107" s="5">
        <v>28310.971140000001</v>
      </c>
      <c r="M5107" s="5">
        <f>ABS(IF(L5107&lt;=0,L5107/耗电量关键数据!$B$6/1000,L5107/耗电量关键数据!$B$5/1000))</f>
        <v>8.0888488971428583</v>
      </c>
      <c r="N5107" s="5">
        <f>电气设备逐时使用率计算!H5083</f>
        <v>7.0130699999999999</v>
      </c>
      <c r="O5107" s="5">
        <f>灯光逐时使用率计算!H5083</f>
        <v>3.7403040000000001</v>
      </c>
      <c r="P5107" s="19">
        <f t="shared" si="713"/>
        <v>18.842222897142861</v>
      </c>
      <c r="Q5107" s="19">
        <f t="shared" si="717"/>
        <v>0</v>
      </c>
      <c r="R5107" s="20">
        <f t="shared" si="714"/>
        <v>5.3835599999999992</v>
      </c>
      <c r="S5107" s="20">
        <f t="shared" si="718"/>
        <v>0</v>
      </c>
      <c r="T5107" s="20">
        <f>IF((T5106+R5107)&lt;0,0,IF((T5106+R5107)&gt;结论【关键目标】!C$28,结论【关键目标】!C$28,T5106+R5107))</f>
        <v>21.033011999999999</v>
      </c>
      <c r="U5107" s="19">
        <f>IF((T5106+R5107)&lt;结论【关键目标】!$C$28,0,(发电量计算【计算逻辑页】!R5107+发电量计算【计算逻辑页】!T5106-结论【关键目标】!$C$28))</f>
        <v>0</v>
      </c>
      <c r="V5107" s="5">
        <f t="shared" si="715"/>
        <v>0</v>
      </c>
      <c r="W5107" s="5">
        <f t="shared" si="716"/>
        <v>3.8120988359999992</v>
      </c>
      <c r="X5107" s="5">
        <f t="shared" si="719"/>
        <v>0</v>
      </c>
    </row>
    <row r="5108" spans="1:24" x14ac:dyDescent="0.15">
      <c r="A5108" s="7">
        <v>5107</v>
      </c>
      <c r="B5108" s="7">
        <v>8</v>
      </c>
      <c r="C5108" s="7">
        <v>1</v>
      </c>
      <c r="D5108" s="7">
        <v>19</v>
      </c>
      <c r="E5108" s="7">
        <v>213</v>
      </c>
      <c r="F5108" s="7">
        <v>33</v>
      </c>
      <c r="G5108" s="7">
        <v>0</v>
      </c>
      <c r="H5108" s="7">
        <f t="shared" si="711"/>
        <v>2</v>
      </c>
      <c r="I5108" s="16">
        <f t="shared" si="712"/>
        <v>45139</v>
      </c>
      <c r="J5108" s="17">
        <v>1.2267999999999999</v>
      </c>
      <c r="K5108" s="18">
        <f>G5108*结论【关键目标】!C$27*0.7735*0.001</f>
        <v>0</v>
      </c>
      <c r="L5108" s="5">
        <v>0</v>
      </c>
      <c r="M5108" s="5">
        <f>ABS(IF(L5108&lt;=0,L5108/耗电量关键数据!$B$6/1000,L5108/耗电量关键数据!$B$5/1000))</f>
        <v>0</v>
      </c>
      <c r="N5108" s="5">
        <f>电气设备逐时使用率计算!H5084</f>
        <v>7.0130699999999999</v>
      </c>
      <c r="O5108" s="5">
        <f>灯光逐时使用率计算!H5084</f>
        <v>3.7403040000000001</v>
      </c>
      <c r="P5108" s="19">
        <f t="shared" si="713"/>
        <v>10.753374000000001</v>
      </c>
      <c r="Q5108" s="19">
        <f t="shared" si="717"/>
        <v>10.753374000000001</v>
      </c>
      <c r="R5108" s="20">
        <f t="shared" si="714"/>
        <v>-10.753374000000001</v>
      </c>
      <c r="S5108" s="20">
        <f t="shared" si="718"/>
        <v>10.753374000000001</v>
      </c>
      <c r="T5108" s="20">
        <f>IF((T5107+R5108)&lt;0,0,IF((T5107+R5108)&gt;结论【关键目标】!C$28,结论【关键目标】!C$28,T5107+R5108))</f>
        <v>10.279637999999998</v>
      </c>
      <c r="U5108" s="19">
        <f>IF((T5107+R5108)&lt;结论【关键目标】!$C$28,0,(发电量计算【计算逻辑页】!R5108+发电量计算【计算逻辑页】!T5107-结论【关键目标】!$C$28))</f>
        <v>0</v>
      </c>
      <c r="V5108" s="5">
        <f t="shared" si="715"/>
        <v>0</v>
      </c>
      <c r="W5108" s="5">
        <f t="shared" si="716"/>
        <v>0</v>
      </c>
      <c r="X5108" s="5">
        <f t="shared" si="719"/>
        <v>9.0131865983999973</v>
      </c>
    </row>
    <row r="5109" spans="1:24" x14ac:dyDescent="0.15">
      <c r="A5109" s="7">
        <v>5108</v>
      </c>
      <c r="B5109" s="7">
        <v>8</v>
      </c>
      <c r="C5109" s="7">
        <v>1</v>
      </c>
      <c r="D5109" s="7">
        <v>20</v>
      </c>
      <c r="E5109" s="7">
        <v>213</v>
      </c>
      <c r="F5109" s="7">
        <v>32</v>
      </c>
      <c r="G5109" s="7">
        <v>0</v>
      </c>
      <c r="H5109" s="7">
        <f t="shared" si="711"/>
        <v>2</v>
      </c>
      <c r="I5109" s="16">
        <f t="shared" si="712"/>
        <v>45139</v>
      </c>
      <c r="J5109" s="17">
        <v>1.2267999999999999</v>
      </c>
      <c r="K5109" s="18">
        <f>G5109*结论【关键目标】!C$27*0.7735*0.001</f>
        <v>0</v>
      </c>
      <c r="L5109" s="5">
        <v>0</v>
      </c>
      <c r="M5109" s="5">
        <f>ABS(IF(L5109&lt;=0,L5109/耗电量关键数据!$B$6/1000,L5109/耗电量关键数据!$B$5/1000))</f>
        <v>0</v>
      </c>
      <c r="N5109" s="5">
        <f>电气设备逐时使用率计算!H5085</f>
        <v>1.1688450000000001</v>
      </c>
      <c r="O5109" s="5">
        <f>灯光逐时使用率计算!H5085</f>
        <v>0.37403039999999999</v>
      </c>
      <c r="P5109" s="19">
        <f t="shared" si="713"/>
        <v>1.5428754000000002</v>
      </c>
      <c r="Q5109" s="19">
        <f t="shared" si="717"/>
        <v>1.5428754000000002</v>
      </c>
      <c r="R5109" s="20">
        <f t="shared" si="714"/>
        <v>-1.5428754000000002</v>
      </c>
      <c r="S5109" s="20">
        <f t="shared" si="718"/>
        <v>1.5428754000000002</v>
      </c>
      <c r="T5109" s="20">
        <f>IF((T5108+R5109)&lt;0,0,IF((T5108+R5109)&gt;结论【关键目标】!C$28,结论【关键目标】!C$28,T5108+R5109))</f>
        <v>8.7367625999999987</v>
      </c>
      <c r="U5109" s="19">
        <f>IF((T5108+R5109)&lt;结论【关键目标】!$C$28,0,(发电量计算【计算逻辑页】!R5109+发电量计算【计算逻辑页】!T5108-结论【关键目标】!$C$28))</f>
        <v>0</v>
      </c>
      <c r="V5109" s="5">
        <f t="shared" si="715"/>
        <v>0</v>
      </c>
      <c r="W5109" s="5">
        <f t="shared" si="716"/>
        <v>0</v>
      </c>
      <c r="X5109" s="5">
        <f t="shared" si="719"/>
        <v>1.3527931507200002</v>
      </c>
    </row>
    <row r="5110" spans="1:24" x14ac:dyDescent="0.15">
      <c r="A5110" s="7">
        <v>5109</v>
      </c>
      <c r="B5110" s="7">
        <v>8</v>
      </c>
      <c r="C5110" s="7">
        <v>1</v>
      </c>
      <c r="D5110" s="7">
        <v>21</v>
      </c>
      <c r="E5110" s="7">
        <v>213</v>
      </c>
      <c r="F5110" s="7">
        <v>31.7</v>
      </c>
      <c r="G5110" s="7">
        <v>0</v>
      </c>
      <c r="H5110" s="7">
        <f t="shared" si="711"/>
        <v>2</v>
      </c>
      <c r="I5110" s="16">
        <f t="shared" si="712"/>
        <v>45139</v>
      </c>
      <c r="J5110" s="17">
        <v>1.2267999999999999</v>
      </c>
      <c r="K5110" s="18">
        <f>G5110*结论【关键目标】!C$27*0.7735*0.001</f>
        <v>0</v>
      </c>
      <c r="L5110" s="5">
        <v>0</v>
      </c>
      <c r="M5110" s="5">
        <f>ABS(IF(L5110&lt;=0,L5110/耗电量关键数据!$B$6/1000,L5110/耗电量关键数据!$B$5/1000))</f>
        <v>0</v>
      </c>
      <c r="N5110" s="5">
        <f>电气设备逐时使用率计算!H5086</f>
        <v>1.1688450000000001</v>
      </c>
      <c r="O5110" s="5">
        <f>灯光逐时使用率计算!H5086</f>
        <v>0.37403039999999999</v>
      </c>
      <c r="P5110" s="19">
        <f t="shared" si="713"/>
        <v>1.5428754000000002</v>
      </c>
      <c r="Q5110" s="19">
        <f t="shared" si="717"/>
        <v>1.5428754000000002</v>
      </c>
      <c r="R5110" s="20">
        <f t="shared" si="714"/>
        <v>-1.5428754000000002</v>
      </c>
      <c r="S5110" s="20">
        <f t="shared" si="718"/>
        <v>1.5428754000000002</v>
      </c>
      <c r="T5110" s="20">
        <f>IF((T5109+R5110)&lt;0,0,IF((T5109+R5110)&gt;结论【关键目标】!C$28,结论【关键目标】!C$28,T5109+R5110))</f>
        <v>7.1938871999999989</v>
      </c>
      <c r="U5110" s="19">
        <f>IF((T5109+R5110)&lt;结论【关键目标】!$C$28,0,(发电量计算【计算逻辑页】!R5110+发电量计算【计算逻辑页】!T5109-结论【关键目标】!$C$28))</f>
        <v>0</v>
      </c>
      <c r="V5110" s="5">
        <f t="shared" si="715"/>
        <v>0</v>
      </c>
      <c r="W5110" s="5">
        <f t="shared" si="716"/>
        <v>0</v>
      </c>
      <c r="X5110" s="5">
        <f t="shared" si="719"/>
        <v>1.3527931507200002</v>
      </c>
    </row>
    <row r="5111" spans="1:24" x14ac:dyDescent="0.15">
      <c r="A5111" s="7">
        <v>5110</v>
      </c>
      <c r="B5111" s="7">
        <v>8</v>
      </c>
      <c r="C5111" s="7">
        <v>1</v>
      </c>
      <c r="D5111" s="7">
        <v>22</v>
      </c>
      <c r="E5111" s="7">
        <v>213</v>
      </c>
      <c r="F5111" s="7">
        <v>30</v>
      </c>
      <c r="G5111" s="7">
        <v>0</v>
      </c>
      <c r="H5111" s="7">
        <f t="shared" si="711"/>
        <v>2</v>
      </c>
      <c r="I5111" s="16">
        <f t="shared" si="712"/>
        <v>45139</v>
      </c>
      <c r="J5111" s="17">
        <v>0.70809999999999995</v>
      </c>
      <c r="K5111" s="18">
        <f>G5111*结论【关键目标】!C$27*0.7735*0.001</f>
        <v>0</v>
      </c>
      <c r="L5111" s="5">
        <v>0</v>
      </c>
      <c r="M5111" s="5">
        <f>ABS(IF(L5111&lt;=0,L5111/耗电量关键数据!$B$6/1000,L5111/耗电量关键数据!$B$5/1000))</f>
        <v>0</v>
      </c>
      <c r="N5111" s="5">
        <f>电气设备逐时使用率计算!H5087</f>
        <v>1.1688450000000001</v>
      </c>
      <c r="O5111" s="5">
        <f>灯光逐时使用率计算!H5087</f>
        <v>0.37403039999999999</v>
      </c>
      <c r="P5111" s="19">
        <f t="shared" si="713"/>
        <v>1.5428754000000002</v>
      </c>
      <c r="Q5111" s="19">
        <f t="shared" si="717"/>
        <v>0</v>
      </c>
      <c r="R5111" s="20">
        <f t="shared" si="714"/>
        <v>0</v>
      </c>
      <c r="S5111" s="20">
        <f t="shared" si="718"/>
        <v>0</v>
      </c>
      <c r="T5111" s="20">
        <f>IF((T5110+R5111)&lt;0,0,IF((T5110+R5111)&gt;结论【关键目标】!C$28,结论【关键目标】!C$28,T5110+R5111))</f>
        <v>7.1938871999999989</v>
      </c>
      <c r="U5111" s="19">
        <f>IF((T5110+R5111)&lt;结论【关键目标】!$C$28,0,(发电量计算【计算逻辑页】!R5111+发电量计算【计算逻辑页】!T5110-结论【关键目标】!$C$28))</f>
        <v>0</v>
      </c>
      <c r="V5111" s="5">
        <f t="shared" si="715"/>
        <v>0</v>
      </c>
      <c r="W5111" s="5">
        <f t="shared" si="716"/>
        <v>0</v>
      </c>
      <c r="X5111" s="5">
        <f t="shared" si="719"/>
        <v>0</v>
      </c>
    </row>
    <row r="5112" spans="1:24" x14ac:dyDescent="0.15">
      <c r="A5112" s="7">
        <v>5111</v>
      </c>
      <c r="B5112" s="7">
        <v>8</v>
      </c>
      <c r="C5112" s="7">
        <v>1</v>
      </c>
      <c r="D5112" s="7">
        <v>23</v>
      </c>
      <c r="E5112" s="7">
        <v>213</v>
      </c>
      <c r="F5112" s="7">
        <v>30</v>
      </c>
      <c r="G5112" s="7">
        <v>0</v>
      </c>
      <c r="H5112" s="7">
        <f t="shared" si="711"/>
        <v>2</v>
      </c>
      <c r="I5112" s="16">
        <f t="shared" si="712"/>
        <v>45139</v>
      </c>
      <c r="J5112" s="17">
        <v>0.70809999999999995</v>
      </c>
      <c r="K5112" s="18">
        <f>G5112*结论【关键目标】!C$27*0.7735*0.001</f>
        <v>0</v>
      </c>
      <c r="L5112" s="5">
        <v>0</v>
      </c>
      <c r="M5112" s="5">
        <f>ABS(IF(L5112&lt;=0,L5112/耗电量关键数据!$B$6/1000,L5112/耗电量关键数据!$B$5/1000))</f>
        <v>0</v>
      </c>
      <c r="N5112" s="5">
        <f>电气设备逐时使用率计算!H5088</f>
        <v>1.1688450000000001</v>
      </c>
      <c r="O5112" s="5">
        <f>灯光逐时使用率计算!H5088</f>
        <v>0.37403039999999999</v>
      </c>
      <c r="P5112" s="19">
        <f t="shared" si="713"/>
        <v>1.5428754000000002</v>
      </c>
      <c r="Q5112" s="19">
        <f t="shared" si="717"/>
        <v>0</v>
      </c>
      <c r="R5112" s="20">
        <f t="shared" si="714"/>
        <v>0</v>
      </c>
      <c r="S5112" s="20">
        <f t="shared" si="718"/>
        <v>0</v>
      </c>
      <c r="T5112" s="20">
        <f>IF((T5111+R5112)&lt;0,0,IF((T5111+R5112)&gt;结论【关键目标】!C$28,结论【关键目标】!C$28,T5111+R5112))</f>
        <v>7.1938871999999989</v>
      </c>
      <c r="U5112" s="19">
        <f>IF((T5111+R5112)&lt;结论【关键目标】!$C$28,0,(发电量计算【计算逻辑页】!R5112+发电量计算【计算逻辑页】!T5111-结论【关键目标】!$C$28))</f>
        <v>0</v>
      </c>
      <c r="V5112" s="5">
        <f t="shared" si="715"/>
        <v>0</v>
      </c>
      <c r="W5112" s="5">
        <f t="shared" si="716"/>
        <v>0</v>
      </c>
      <c r="X5112" s="5">
        <f t="shared" si="719"/>
        <v>0</v>
      </c>
    </row>
    <row r="5113" spans="1:24" x14ac:dyDescent="0.15">
      <c r="A5113" s="7">
        <v>5112</v>
      </c>
      <c r="B5113" s="7">
        <v>8</v>
      </c>
      <c r="C5113" s="7">
        <v>1</v>
      </c>
      <c r="D5113" s="7">
        <v>24</v>
      </c>
      <c r="E5113" s="7">
        <v>213</v>
      </c>
      <c r="F5113" s="7">
        <v>29.9</v>
      </c>
      <c r="G5113" s="7">
        <v>0</v>
      </c>
      <c r="H5113" s="7">
        <f t="shared" si="711"/>
        <v>2</v>
      </c>
      <c r="I5113" s="16">
        <f t="shared" si="712"/>
        <v>45139</v>
      </c>
      <c r="J5113" s="17">
        <v>0.2407</v>
      </c>
      <c r="K5113" s="18">
        <f>G5113*结论【关键目标】!C$27*0.7735*0.001</f>
        <v>0</v>
      </c>
      <c r="L5113" s="5">
        <v>0</v>
      </c>
      <c r="M5113" s="5">
        <f>ABS(IF(L5113&lt;=0,L5113/耗电量关键数据!$B$6/1000,L5113/耗电量关键数据!$B$5/1000))</f>
        <v>0</v>
      </c>
      <c r="N5113" s="5">
        <f>电气设备逐时使用率计算!H5089</f>
        <v>1.1688450000000001</v>
      </c>
      <c r="O5113" s="5">
        <f>灯光逐时使用率计算!H5089</f>
        <v>0.37403039999999999</v>
      </c>
      <c r="P5113" s="19">
        <f t="shared" si="713"/>
        <v>1.5428754000000002</v>
      </c>
      <c r="Q5113" s="19">
        <f t="shared" si="717"/>
        <v>0</v>
      </c>
      <c r="R5113" s="20">
        <f t="shared" si="714"/>
        <v>0</v>
      </c>
      <c r="S5113" s="20">
        <f t="shared" si="718"/>
        <v>0</v>
      </c>
      <c r="T5113" s="20">
        <f>IF((T5112+R5113)&lt;0,0,IF((T5112+R5113)&gt;结论【关键目标】!C$28,结论【关键目标】!C$28,T5112+R5113))</f>
        <v>7.1938871999999989</v>
      </c>
      <c r="U5113" s="19">
        <f>IF((T5112+R5113)&lt;结论【关键目标】!$C$28,0,(发电量计算【计算逻辑页】!R5113+发电量计算【计算逻辑页】!T5112-结论【关键目标】!$C$28))</f>
        <v>0</v>
      </c>
      <c r="V5113" s="5">
        <f t="shared" si="715"/>
        <v>0</v>
      </c>
      <c r="W5113" s="5">
        <f t="shared" si="716"/>
        <v>0</v>
      </c>
      <c r="X5113" s="5">
        <f t="shared" si="719"/>
        <v>0</v>
      </c>
    </row>
    <row r="5114" spans="1:24" x14ac:dyDescent="0.15">
      <c r="A5114" s="7">
        <v>5113</v>
      </c>
      <c r="B5114" s="7">
        <v>8</v>
      </c>
      <c r="C5114" s="7">
        <v>2</v>
      </c>
      <c r="D5114" s="7">
        <v>1</v>
      </c>
      <c r="E5114" s="7">
        <v>214</v>
      </c>
      <c r="F5114" s="7">
        <v>28</v>
      </c>
      <c r="G5114" s="7">
        <v>0</v>
      </c>
      <c r="H5114" s="7">
        <f t="shared" si="711"/>
        <v>3</v>
      </c>
      <c r="I5114" s="16">
        <f t="shared" si="712"/>
        <v>45140</v>
      </c>
      <c r="J5114" s="17">
        <v>0.2407</v>
      </c>
      <c r="K5114" s="18">
        <f>G5114*结论【关键目标】!C$27*0.7735*0.001</f>
        <v>0</v>
      </c>
      <c r="L5114" s="5">
        <v>0</v>
      </c>
      <c r="M5114" s="5">
        <f>ABS(IF(L5114&lt;=0,L5114/耗电量关键数据!$B$6/1000,L5114/耗电量关键数据!$B$5/1000))</f>
        <v>0</v>
      </c>
      <c r="N5114" s="5">
        <f>电气设备逐时使用率计算!H5090</f>
        <v>1.1688450000000001</v>
      </c>
      <c r="O5114" s="5">
        <f>灯光逐时使用率计算!H5090</f>
        <v>0.37403039999999999</v>
      </c>
      <c r="P5114" s="19">
        <f t="shared" si="713"/>
        <v>1.5428754000000002</v>
      </c>
      <c r="Q5114" s="19">
        <f t="shared" si="717"/>
        <v>0</v>
      </c>
      <c r="R5114" s="20">
        <f t="shared" si="714"/>
        <v>0</v>
      </c>
      <c r="S5114" s="20">
        <f t="shared" si="718"/>
        <v>0</v>
      </c>
      <c r="T5114" s="20">
        <f>IF((T5113+R5114)&lt;0,0,IF((T5113+R5114)&gt;结论【关键目标】!C$28,结论【关键目标】!C$28,T5113+R5114))</f>
        <v>7.1938871999999989</v>
      </c>
      <c r="U5114" s="19">
        <f>IF((T5113+R5114)&lt;结论【关键目标】!$C$28,0,(发电量计算【计算逻辑页】!R5114+发电量计算【计算逻辑页】!T5113-结论【关键目标】!$C$28))</f>
        <v>0</v>
      </c>
      <c r="V5114" s="5">
        <f t="shared" si="715"/>
        <v>0</v>
      </c>
      <c r="W5114" s="5">
        <f t="shared" si="716"/>
        <v>0</v>
      </c>
      <c r="X5114" s="5">
        <f t="shared" si="719"/>
        <v>0</v>
      </c>
    </row>
    <row r="5115" spans="1:24" x14ac:dyDescent="0.15">
      <c r="A5115" s="7">
        <v>5114</v>
      </c>
      <c r="B5115" s="7">
        <v>8</v>
      </c>
      <c r="C5115" s="7">
        <v>2</v>
      </c>
      <c r="D5115" s="7">
        <v>2</v>
      </c>
      <c r="E5115" s="7">
        <v>214</v>
      </c>
      <c r="F5115" s="7">
        <v>27</v>
      </c>
      <c r="G5115" s="7">
        <v>0</v>
      </c>
      <c r="H5115" s="7">
        <f t="shared" si="711"/>
        <v>3</v>
      </c>
      <c r="I5115" s="16">
        <f t="shared" si="712"/>
        <v>45140</v>
      </c>
      <c r="J5115" s="17">
        <v>0.2407</v>
      </c>
      <c r="K5115" s="18">
        <f>G5115*结论【关键目标】!C$27*0.7735*0.001</f>
        <v>0</v>
      </c>
      <c r="L5115" s="5">
        <v>0</v>
      </c>
      <c r="M5115" s="5">
        <f>ABS(IF(L5115&lt;=0,L5115/耗电量关键数据!$B$6/1000,L5115/耗电量关键数据!$B$5/1000))</f>
        <v>0</v>
      </c>
      <c r="N5115" s="5">
        <f>电气设备逐时使用率计算!H5091</f>
        <v>1.1688450000000001</v>
      </c>
      <c r="O5115" s="5">
        <f>灯光逐时使用率计算!H5091</f>
        <v>0.37403039999999999</v>
      </c>
      <c r="P5115" s="19">
        <f t="shared" si="713"/>
        <v>1.5428754000000002</v>
      </c>
      <c r="Q5115" s="19">
        <f t="shared" si="717"/>
        <v>0</v>
      </c>
      <c r="R5115" s="20">
        <f t="shared" si="714"/>
        <v>0</v>
      </c>
      <c r="S5115" s="20">
        <f t="shared" si="718"/>
        <v>0</v>
      </c>
      <c r="T5115" s="20">
        <f>IF((T5114+R5115)&lt;0,0,IF((T5114+R5115)&gt;结论【关键目标】!C$28,结论【关键目标】!C$28,T5114+R5115))</f>
        <v>7.1938871999999989</v>
      </c>
      <c r="U5115" s="19">
        <f>IF((T5114+R5115)&lt;结论【关键目标】!$C$28,0,(发电量计算【计算逻辑页】!R5115+发电量计算【计算逻辑页】!T5114-结论【关键目标】!$C$28))</f>
        <v>0</v>
      </c>
      <c r="V5115" s="5">
        <f t="shared" si="715"/>
        <v>0</v>
      </c>
      <c r="W5115" s="5">
        <f t="shared" si="716"/>
        <v>0</v>
      </c>
      <c r="X5115" s="5">
        <f t="shared" si="719"/>
        <v>0</v>
      </c>
    </row>
    <row r="5116" spans="1:24" x14ac:dyDescent="0.15">
      <c r="A5116" s="7">
        <v>5115</v>
      </c>
      <c r="B5116" s="7">
        <v>8</v>
      </c>
      <c r="C5116" s="7">
        <v>2</v>
      </c>
      <c r="D5116" s="7">
        <v>3</v>
      </c>
      <c r="E5116" s="7">
        <v>214</v>
      </c>
      <c r="F5116" s="7">
        <v>29.2</v>
      </c>
      <c r="G5116" s="7">
        <v>0</v>
      </c>
      <c r="H5116" s="7">
        <f t="shared" si="711"/>
        <v>3</v>
      </c>
      <c r="I5116" s="16">
        <f t="shared" si="712"/>
        <v>45140</v>
      </c>
      <c r="J5116" s="17">
        <v>0.2407</v>
      </c>
      <c r="K5116" s="18">
        <f>G5116*结论【关键目标】!C$27*0.7735*0.001</f>
        <v>0</v>
      </c>
      <c r="L5116" s="5">
        <v>0</v>
      </c>
      <c r="M5116" s="5">
        <f>ABS(IF(L5116&lt;=0,L5116/耗电量关键数据!$B$6/1000,L5116/耗电量关键数据!$B$5/1000))</f>
        <v>0</v>
      </c>
      <c r="N5116" s="5">
        <f>电气设备逐时使用率计算!H5092</f>
        <v>1.1688450000000001</v>
      </c>
      <c r="O5116" s="5">
        <f>灯光逐时使用率计算!H5092</f>
        <v>0.37403039999999999</v>
      </c>
      <c r="P5116" s="19">
        <f t="shared" si="713"/>
        <v>1.5428754000000002</v>
      </c>
      <c r="Q5116" s="19">
        <f t="shared" si="717"/>
        <v>0</v>
      </c>
      <c r="R5116" s="20">
        <f t="shared" si="714"/>
        <v>0</v>
      </c>
      <c r="S5116" s="20">
        <f t="shared" si="718"/>
        <v>0</v>
      </c>
      <c r="T5116" s="20">
        <f>IF((T5115+R5116)&lt;0,0,IF((T5115+R5116)&gt;结论【关键目标】!C$28,结论【关键目标】!C$28,T5115+R5116))</f>
        <v>7.1938871999999989</v>
      </c>
      <c r="U5116" s="19">
        <f>IF((T5115+R5116)&lt;结论【关键目标】!$C$28,0,(发电量计算【计算逻辑页】!R5116+发电量计算【计算逻辑页】!T5115-结论【关键目标】!$C$28))</f>
        <v>0</v>
      </c>
      <c r="V5116" s="5">
        <f t="shared" si="715"/>
        <v>0</v>
      </c>
      <c r="W5116" s="5">
        <f t="shared" si="716"/>
        <v>0</v>
      </c>
      <c r="X5116" s="5">
        <f t="shared" si="719"/>
        <v>0</v>
      </c>
    </row>
    <row r="5117" spans="1:24" x14ac:dyDescent="0.15">
      <c r="A5117" s="7">
        <v>5116</v>
      </c>
      <c r="B5117" s="7">
        <v>8</v>
      </c>
      <c r="C5117" s="7">
        <v>2</v>
      </c>
      <c r="D5117" s="7">
        <v>4</v>
      </c>
      <c r="E5117" s="7">
        <v>214</v>
      </c>
      <c r="F5117" s="7">
        <v>27</v>
      </c>
      <c r="G5117" s="7">
        <v>0</v>
      </c>
      <c r="H5117" s="7">
        <f t="shared" si="711"/>
        <v>3</v>
      </c>
      <c r="I5117" s="16">
        <f t="shared" si="712"/>
        <v>45140</v>
      </c>
      <c r="J5117" s="17">
        <v>0.2407</v>
      </c>
      <c r="K5117" s="18">
        <f>G5117*结论【关键目标】!C$27*0.7735*0.001</f>
        <v>0</v>
      </c>
      <c r="L5117" s="5">
        <v>0</v>
      </c>
      <c r="M5117" s="5">
        <f>ABS(IF(L5117&lt;=0,L5117/耗电量关键数据!$B$6/1000,L5117/耗电量关键数据!$B$5/1000))</f>
        <v>0</v>
      </c>
      <c r="N5117" s="5">
        <f>电气设备逐时使用率计算!H5093</f>
        <v>1.1688450000000001</v>
      </c>
      <c r="O5117" s="5">
        <f>灯光逐时使用率计算!H5093</f>
        <v>0.37403039999999999</v>
      </c>
      <c r="P5117" s="19">
        <f t="shared" si="713"/>
        <v>1.5428754000000002</v>
      </c>
      <c r="Q5117" s="19">
        <f t="shared" si="717"/>
        <v>0</v>
      </c>
      <c r="R5117" s="20">
        <f t="shared" si="714"/>
        <v>0</v>
      </c>
      <c r="S5117" s="20">
        <f t="shared" si="718"/>
        <v>0</v>
      </c>
      <c r="T5117" s="20">
        <f>IF((T5116+R5117)&lt;0,0,IF((T5116+R5117)&gt;结论【关键目标】!C$28,结论【关键目标】!C$28,T5116+R5117))</f>
        <v>7.1938871999999989</v>
      </c>
      <c r="U5117" s="19">
        <f>IF((T5116+R5117)&lt;结论【关键目标】!$C$28,0,(发电量计算【计算逻辑页】!R5117+发电量计算【计算逻辑页】!T5116-结论【关键目标】!$C$28))</f>
        <v>0</v>
      </c>
      <c r="V5117" s="5">
        <f t="shared" si="715"/>
        <v>0</v>
      </c>
      <c r="W5117" s="5">
        <f t="shared" si="716"/>
        <v>0</v>
      </c>
      <c r="X5117" s="5">
        <f t="shared" si="719"/>
        <v>0</v>
      </c>
    </row>
    <row r="5118" spans="1:24" x14ac:dyDescent="0.15">
      <c r="A5118" s="7">
        <v>5117</v>
      </c>
      <c r="B5118" s="7">
        <v>8</v>
      </c>
      <c r="C5118" s="7">
        <v>2</v>
      </c>
      <c r="D5118" s="7">
        <v>5</v>
      </c>
      <c r="E5118" s="7">
        <v>214</v>
      </c>
      <c r="F5118" s="7">
        <v>26</v>
      </c>
      <c r="G5118" s="7">
        <v>0.4</v>
      </c>
      <c r="H5118" s="7">
        <f t="shared" si="711"/>
        <v>3</v>
      </c>
      <c r="I5118" s="16">
        <f t="shared" si="712"/>
        <v>45140</v>
      </c>
      <c r="J5118" s="17">
        <v>0.2407</v>
      </c>
      <c r="K5118" s="18">
        <f>G5118*结论【关键目标】!C$27*0.7735*0.001</f>
        <v>3.7128000000000001E-2</v>
      </c>
      <c r="L5118" s="5">
        <v>0</v>
      </c>
      <c r="M5118" s="5">
        <f>ABS(IF(L5118&lt;=0,L5118/耗电量关键数据!$B$6/1000,L5118/耗电量关键数据!$B$5/1000))</f>
        <v>0</v>
      </c>
      <c r="N5118" s="5">
        <f>电气设备逐时使用率计算!H5094</f>
        <v>1.1688450000000001</v>
      </c>
      <c r="O5118" s="5">
        <f>灯光逐时使用率计算!H5094</f>
        <v>0.37403039999999999</v>
      </c>
      <c r="P5118" s="19">
        <f t="shared" si="713"/>
        <v>1.5428754000000002</v>
      </c>
      <c r="Q5118" s="19">
        <f t="shared" si="717"/>
        <v>0</v>
      </c>
      <c r="R5118" s="20">
        <f t="shared" si="714"/>
        <v>3.7128000000000001E-2</v>
      </c>
      <c r="S5118" s="20">
        <f t="shared" si="718"/>
        <v>0</v>
      </c>
      <c r="T5118" s="20">
        <f>IF((T5117+R5118)&lt;0,0,IF((T5117+R5118)&gt;结论【关键目标】!C$28,结论【关键目标】!C$28,T5117+R5118))</f>
        <v>7.231015199999999</v>
      </c>
      <c r="U5118" s="19">
        <f>IF((T5117+R5118)&lt;结论【关键目标】!$C$28,0,(发电量计算【计算逻辑页】!R5118+发电量计算【计算逻辑页】!T5117-结论【关键目标】!$C$28))</f>
        <v>0</v>
      </c>
      <c r="V5118" s="5">
        <f t="shared" si="715"/>
        <v>0</v>
      </c>
      <c r="W5118" s="5">
        <f t="shared" si="716"/>
        <v>8.9367096000000004E-3</v>
      </c>
      <c r="X5118" s="5">
        <f t="shared" si="719"/>
        <v>0</v>
      </c>
    </row>
    <row r="5119" spans="1:24" x14ac:dyDescent="0.15">
      <c r="A5119" s="7">
        <v>5118</v>
      </c>
      <c r="B5119" s="7">
        <v>8</v>
      </c>
      <c r="C5119" s="7">
        <v>2</v>
      </c>
      <c r="D5119" s="7">
        <v>6</v>
      </c>
      <c r="E5119" s="7">
        <v>214</v>
      </c>
      <c r="F5119" s="7">
        <v>27.3</v>
      </c>
      <c r="G5119" s="7">
        <v>78.900000000000006</v>
      </c>
      <c r="H5119" s="7">
        <f t="shared" si="711"/>
        <v>3</v>
      </c>
      <c r="I5119" s="16">
        <f t="shared" si="712"/>
        <v>45140</v>
      </c>
      <c r="J5119" s="17">
        <v>0.2407</v>
      </c>
      <c r="K5119" s="18">
        <f>G5119*结论【关键目标】!C$27*0.7735*0.001</f>
        <v>7.3234979999999998</v>
      </c>
      <c r="L5119" s="5">
        <v>0</v>
      </c>
      <c r="M5119" s="5">
        <f>ABS(IF(L5119&lt;=0,L5119/耗电量关键数据!$B$6/1000,L5119/耗电量关键数据!$B$5/1000))</f>
        <v>0</v>
      </c>
      <c r="N5119" s="5">
        <f>电气设备逐时使用率计算!H5095</f>
        <v>1.1688450000000001</v>
      </c>
      <c r="O5119" s="5">
        <f>灯光逐时使用率计算!H5095</f>
        <v>0.37403039999999999</v>
      </c>
      <c r="P5119" s="19">
        <f t="shared" si="713"/>
        <v>1.5428754000000002</v>
      </c>
      <c r="Q5119" s="19">
        <f t="shared" si="717"/>
        <v>0</v>
      </c>
      <c r="R5119" s="20">
        <f t="shared" si="714"/>
        <v>7.3234979999999998</v>
      </c>
      <c r="S5119" s="20">
        <f t="shared" si="718"/>
        <v>0</v>
      </c>
      <c r="T5119" s="20">
        <f>IF((T5118+R5119)&lt;0,0,IF((T5118+R5119)&gt;结论【关键目标】!C$28,结论【关键目标】!C$28,T5118+R5119))</f>
        <v>14.554513199999999</v>
      </c>
      <c r="U5119" s="19">
        <f>IF((T5118+R5119)&lt;结论【关键目标】!$C$28,0,(发电量计算【计算逻辑页】!R5119+发电量计算【计算逻辑页】!T5118-结论【关键目标】!$C$28))</f>
        <v>0</v>
      </c>
      <c r="V5119" s="5">
        <f t="shared" si="715"/>
        <v>0</v>
      </c>
      <c r="W5119" s="5">
        <f t="shared" si="716"/>
        <v>0.37137010878000004</v>
      </c>
      <c r="X5119" s="5">
        <f t="shared" si="719"/>
        <v>0</v>
      </c>
    </row>
    <row r="5120" spans="1:24" x14ac:dyDescent="0.15">
      <c r="A5120" s="7">
        <v>5119</v>
      </c>
      <c r="B5120" s="7">
        <v>8</v>
      </c>
      <c r="C5120" s="7">
        <v>2</v>
      </c>
      <c r="D5120" s="7">
        <v>7</v>
      </c>
      <c r="E5120" s="7">
        <v>214</v>
      </c>
      <c r="F5120" s="7">
        <v>26</v>
      </c>
      <c r="G5120" s="7">
        <v>140</v>
      </c>
      <c r="H5120" s="7">
        <f t="shared" si="711"/>
        <v>3</v>
      </c>
      <c r="I5120" s="16">
        <f t="shared" si="712"/>
        <v>45140</v>
      </c>
      <c r="J5120" s="17">
        <v>0.2407</v>
      </c>
      <c r="K5120" s="18">
        <f>G5120*结论【关键目标】!C$27*0.7735*0.001</f>
        <v>12.9948</v>
      </c>
      <c r="L5120" s="5">
        <v>0</v>
      </c>
      <c r="M5120" s="5">
        <f>ABS(IF(L5120&lt;=0,L5120/耗电量关键数据!$B$6/1000,L5120/耗电量关键数据!$B$5/1000))</f>
        <v>0</v>
      </c>
      <c r="N5120" s="5">
        <f>电气设备逐时使用率计算!H5096</f>
        <v>2.3376900000000003</v>
      </c>
      <c r="O5120" s="5">
        <f>灯光逐时使用率计算!H5096</f>
        <v>1.2467680000000001</v>
      </c>
      <c r="P5120" s="19">
        <f t="shared" si="713"/>
        <v>3.5844580000000006</v>
      </c>
      <c r="Q5120" s="19">
        <f t="shared" si="717"/>
        <v>0</v>
      </c>
      <c r="R5120" s="20">
        <f t="shared" si="714"/>
        <v>12.9948</v>
      </c>
      <c r="S5120" s="20">
        <f t="shared" si="718"/>
        <v>0</v>
      </c>
      <c r="T5120" s="20">
        <f>IF((T5119+R5120)&lt;0,0,IF((T5119+R5120)&gt;结论【关键目标】!C$28,结论【关键目标】!C$28,T5119+R5120))</f>
        <v>22</v>
      </c>
      <c r="U5120" s="19">
        <f>IF((T5119+R5120)&lt;结论【关键目标】!$C$28,0,(发电量计算【计算逻辑页】!R5120+发电量计算【计算逻辑页】!T5119-结论【关键目标】!$C$28))</f>
        <v>5.5493132000000003</v>
      </c>
      <c r="V5120" s="5">
        <f t="shared" si="715"/>
        <v>0</v>
      </c>
      <c r="W5120" s="5">
        <f t="shared" si="716"/>
        <v>0.8627790406000001</v>
      </c>
      <c r="X5120" s="5">
        <f t="shared" si="719"/>
        <v>0</v>
      </c>
    </row>
    <row r="5121" spans="1:24" x14ac:dyDescent="0.15">
      <c r="A5121" s="7">
        <v>5120</v>
      </c>
      <c r="B5121" s="7">
        <v>8</v>
      </c>
      <c r="C5121" s="7">
        <v>2</v>
      </c>
      <c r="D5121" s="7">
        <v>8</v>
      </c>
      <c r="E5121" s="7">
        <v>214</v>
      </c>
      <c r="F5121" s="7">
        <v>27</v>
      </c>
      <c r="G5121" s="7">
        <v>252.1</v>
      </c>
      <c r="H5121" s="7">
        <f t="shared" si="711"/>
        <v>3</v>
      </c>
      <c r="I5121" s="16">
        <f t="shared" si="712"/>
        <v>45140</v>
      </c>
      <c r="J5121" s="17">
        <v>0.70809999999999995</v>
      </c>
      <c r="K5121" s="18">
        <f>G5121*结论【关键目标】!C$27*0.7735*0.001</f>
        <v>23.399922</v>
      </c>
      <c r="L5121" s="5">
        <v>25869.13566</v>
      </c>
      <c r="M5121" s="5">
        <f>ABS(IF(L5121&lt;=0,L5121/耗电量关键数据!$B$6/1000,L5121/耗电量关键数据!$B$5/1000))</f>
        <v>7.3911816171428573</v>
      </c>
      <c r="N5121" s="5">
        <f>电气设备逐时使用率计算!H5097</f>
        <v>11.688450000000001</v>
      </c>
      <c r="O5121" s="5">
        <f>灯光逐时使用率计算!H5097</f>
        <v>6.2338399999999998</v>
      </c>
      <c r="P5121" s="19">
        <f t="shared" si="713"/>
        <v>25.313471617142859</v>
      </c>
      <c r="Q5121" s="19">
        <f t="shared" si="717"/>
        <v>0</v>
      </c>
      <c r="R5121" s="20">
        <f t="shared" si="714"/>
        <v>23.399922</v>
      </c>
      <c r="S5121" s="20">
        <f t="shared" si="718"/>
        <v>0</v>
      </c>
      <c r="T5121" s="20">
        <f>IF((T5120+R5121)&lt;0,0,IF((T5120+R5121)&gt;结论【关键目标】!C$28,结论【关键目标】!C$28,T5120+R5121))</f>
        <v>22</v>
      </c>
      <c r="U5121" s="19">
        <f>IF((T5120+R5121)&lt;结论【关键目标】!$C$28,0,(发电量计算【计算逻辑页】!R5121+发电量计算【计算逻辑页】!T5120-结论【关键目标】!$C$28))</f>
        <v>23.399922000000004</v>
      </c>
      <c r="V5121" s="5">
        <f t="shared" si="715"/>
        <v>8.1899727000000002</v>
      </c>
      <c r="W5121" s="5">
        <f t="shared" si="716"/>
        <v>16.569484768199999</v>
      </c>
      <c r="X5121" s="5">
        <f t="shared" si="719"/>
        <v>0</v>
      </c>
    </row>
    <row r="5122" spans="1:24" x14ac:dyDescent="0.15">
      <c r="A5122" s="7">
        <v>5121</v>
      </c>
      <c r="B5122" s="7">
        <v>8</v>
      </c>
      <c r="C5122" s="7">
        <v>2</v>
      </c>
      <c r="D5122" s="7">
        <v>9</v>
      </c>
      <c r="E5122" s="7">
        <v>214</v>
      </c>
      <c r="F5122" s="7">
        <v>28.4</v>
      </c>
      <c r="G5122" s="7">
        <v>401.5</v>
      </c>
      <c r="H5122" s="7">
        <f t="shared" ref="H5122:H5185" si="720">WEEKDAY(I:I,2)</f>
        <v>3</v>
      </c>
      <c r="I5122" s="16">
        <f t="shared" ref="I5122:I5185" si="721">DATE(2023,B5122,C5122)</f>
        <v>45140</v>
      </c>
      <c r="J5122" s="17">
        <v>0.70809999999999995</v>
      </c>
      <c r="K5122" s="18">
        <f>G5122*结论【关键目标】!C$27*0.7735*0.001</f>
        <v>37.267229999999998</v>
      </c>
      <c r="L5122" s="5">
        <v>43327.707190000001</v>
      </c>
      <c r="M5122" s="5">
        <f>ABS(IF(L5122&lt;=0,L5122/耗电量关键数据!$B$6/1000,L5122/耗电量关键数据!$B$5/1000))</f>
        <v>12.379344911428571</v>
      </c>
      <c r="N5122" s="5">
        <f>电气设备逐时使用率计算!H5098</f>
        <v>22.208055000000002</v>
      </c>
      <c r="O5122" s="5">
        <f>灯光逐时使用率计算!H5098</f>
        <v>11.844296</v>
      </c>
      <c r="P5122" s="19">
        <f t="shared" ref="P5122:P5185" si="722">M5122+N5122+O5122</f>
        <v>46.431695911428577</v>
      </c>
      <c r="Q5122" s="19">
        <f t="shared" si="717"/>
        <v>0</v>
      </c>
      <c r="R5122" s="20">
        <f t="shared" ref="R5122:R5185" si="723">K5122-Q5122</f>
        <v>37.267229999999998</v>
      </c>
      <c r="S5122" s="20">
        <f t="shared" si="718"/>
        <v>0</v>
      </c>
      <c r="T5122" s="20">
        <f>IF((T5121+R5122)&lt;0,0,IF((T5121+R5122)&gt;结论【关键目标】!C$28,结论【关键目标】!C$28,T5121+R5122))</f>
        <v>22</v>
      </c>
      <c r="U5122" s="19">
        <f>IF((T5121+R5122)&lt;结论【关键目标】!$C$28,0,(发电量计算【计算逻辑页】!R5122+发电量计算【计算逻辑页】!T5121-结论【关键目标】!$C$28))</f>
        <v>37.267229999999998</v>
      </c>
      <c r="V5122" s="5">
        <f t="shared" ref="V5122:V5185" si="724">IF(J5122&gt;0.35,U5122*0.35,0)</f>
        <v>13.043530499999999</v>
      </c>
      <c r="W5122" s="5">
        <f t="shared" ref="W5122:W5185" si="725">IF(P5122&gt;K5122,K5122*J5122,P5122*J5122)</f>
        <v>26.388925562999997</v>
      </c>
      <c r="X5122" s="5">
        <f t="shared" si="719"/>
        <v>0</v>
      </c>
    </row>
    <row r="5123" spans="1:24" x14ac:dyDescent="0.15">
      <c r="A5123" s="7">
        <v>5122</v>
      </c>
      <c r="B5123" s="7">
        <v>8</v>
      </c>
      <c r="C5123" s="7">
        <v>2</v>
      </c>
      <c r="D5123" s="7">
        <v>10</v>
      </c>
      <c r="E5123" s="7">
        <v>214</v>
      </c>
      <c r="F5123" s="7">
        <v>30</v>
      </c>
      <c r="G5123" s="7">
        <v>541.5</v>
      </c>
      <c r="H5123" s="7">
        <f t="shared" si="720"/>
        <v>3</v>
      </c>
      <c r="I5123" s="16">
        <f t="shared" si="721"/>
        <v>45140</v>
      </c>
      <c r="J5123" s="17">
        <v>0.70809999999999995</v>
      </c>
      <c r="K5123" s="18">
        <f>G5123*结论【关键目标】!C$27*0.7735*0.001</f>
        <v>50.262030000000003</v>
      </c>
      <c r="L5123" s="5">
        <v>50911.459540000003</v>
      </c>
      <c r="M5123" s="5">
        <f>ABS(IF(L5123&lt;=0,L5123/耗电量关键数据!$B$6/1000,L5123/耗电量关键数据!$B$5/1000))</f>
        <v>14.546131297142859</v>
      </c>
      <c r="N5123" s="5">
        <f>电气设备逐时使用率计算!H5099</f>
        <v>22.208055000000002</v>
      </c>
      <c r="O5123" s="5">
        <f>灯光逐时使用率计算!H5099</f>
        <v>11.844296</v>
      </c>
      <c r="P5123" s="19">
        <f t="shared" si="722"/>
        <v>48.598482297142858</v>
      </c>
      <c r="Q5123" s="19">
        <f t="shared" ref="Q5123:Q5186" si="726">IF(J5123&gt;0.8,P5123,0)</f>
        <v>0</v>
      </c>
      <c r="R5123" s="20">
        <f t="shared" si="723"/>
        <v>50.262030000000003</v>
      </c>
      <c r="S5123" s="20">
        <f t="shared" ref="S5123:S5186" si="727">IF(R5123&lt;0,ABS(R5123),0)</f>
        <v>0</v>
      </c>
      <c r="T5123" s="20">
        <f>IF((T5122+R5123)&lt;0,0,IF((T5122+R5123)&gt;结论【关键目标】!C$28,结论【关键目标】!C$28,T5122+R5123))</f>
        <v>22</v>
      </c>
      <c r="U5123" s="19">
        <f>IF((T5122+R5123)&lt;结论【关键目标】!$C$28,0,(发电量计算【计算逻辑页】!R5123+发电量计算【计算逻辑页】!T5122-结论【关键目标】!$C$28))</f>
        <v>50.26203000000001</v>
      </c>
      <c r="V5123" s="5">
        <f t="shared" si="724"/>
        <v>17.591710500000001</v>
      </c>
      <c r="W5123" s="5">
        <f t="shared" si="725"/>
        <v>34.412585314606858</v>
      </c>
      <c r="X5123" s="5">
        <f t="shared" si="719"/>
        <v>0</v>
      </c>
    </row>
    <row r="5124" spans="1:24" x14ac:dyDescent="0.15">
      <c r="A5124" s="7">
        <v>5123</v>
      </c>
      <c r="B5124" s="7">
        <v>8</v>
      </c>
      <c r="C5124" s="7">
        <v>2</v>
      </c>
      <c r="D5124" s="7">
        <v>11</v>
      </c>
      <c r="E5124" s="7">
        <v>214</v>
      </c>
      <c r="F5124" s="7">
        <v>31</v>
      </c>
      <c r="G5124" s="7">
        <v>577.9</v>
      </c>
      <c r="H5124" s="7">
        <f t="shared" si="720"/>
        <v>3</v>
      </c>
      <c r="I5124" s="16">
        <f t="shared" si="721"/>
        <v>45140</v>
      </c>
      <c r="J5124" s="24">
        <v>1.3551</v>
      </c>
      <c r="K5124" s="18">
        <f>G5124*结论【关键目标】!C$27*0.7735*0.001</f>
        <v>53.640678000000001</v>
      </c>
      <c r="L5124" s="5">
        <v>55123.573929999999</v>
      </c>
      <c r="M5124" s="5">
        <f>ABS(IF(L5124&lt;=0,L5124/耗电量关键数据!$B$6/1000,L5124/耗电量关键数据!$B$5/1000))</f>
        <v>15.749592551428572</v>
      </c>
      <c r="N5124" s="5">
        <f>电气设备逐时使用率计算!H5100</f>
        <v>22.208055000000002</v>
      </c>
      <c r="O5124" s="5">
        <f>灯光逐时使用率计算!H5100</f>
        <v>11.844296</v>
      </c>
      <c r="P5124" s="19">
        <f t="shared" si="722"/>
        <v>49.801943551428572</v>
      </c>
      <c r="Q5124" s="19">
        <f t="shared" si="726"/>
        <v>49.801943551428572</v>
      </c>
      <c r="R5124" s="20">
        <f t="shared" si="723"/>
        <v>3.8387344485714294</v>
      </c>
      <c r="S5124" s="20">
        <f t="shared" si="727"/>
        <v>0</v>
      </c>
      <c r="T5124" s="20">
        <f>IF((T5123+R5124)&lt;0,0,IF((T5123+R5124)&gt;结论【关键目标】!C$28,结论【关键目标】!C$28,T5123+R5124))</f>
        <v>22</v>
      </c>
      <c r="U5124" s="19">
        <f>IF((T5123+R5124)&lt;结论【关键目标】!$C$28,0,(发电量计算【计算逻辑页】!R5124+发电量计算【计算逻辑页】!T5123-结论【关键目标】!$C$28))</f>
        <v>3.8387344485714294</v>
      </c>
      <c r="V5124" s="5">
        <f t="shared" si="724"/>
        <v>1.3435570570000002</v>
      </c>
      <c r="W5124" s="5">
        <f t="shared" si="725"/>
        <v>67.486613706540851</v>
      </c>
      <c r="X5124" s="5">
        <f t="shared" ref="X5124:X5187" si="728">(J5124-0.35)*IF(T5124&gt;S5124,S5124,T5124)</f>
        <v>0</v>
      </c>
    </row>
    <row r="5125" spans="1:24" x14ac:dyDescent="0.15">
      <c r="A5125" s="7">
        <v>5124</v>
      </c>
      <c r="B5125" s="7">
        <v>8</v>
      </c>
      <c r="C5125" s="7">
        <v>2</v>
      </c>
      <c r="D5125" s="7">
        <v>12</v>
      </c>
      <c r="E5125" s="7">
        <v>214</v>
      </c>
      <c r="F5125" s="7">
        <v>31.5</v>
      </c>
      <c r="G5125" s="7">
        <v>637.5</v>
      </c>
      <c r="H5125" s="7">
        <f t="shared" si="720"/>
        <v>3</v>
      </c>
      <c r="I5125" s="16">
        <f t="shared" si="721"/>
        <v>45140</v>
      </c>
      <c r="J5125" s="24">
        <v>1.3551</v>
      </c>
      <c r="K5125" s="18">
        <f>G5125*结论【关键目标】!C$27*0.7735*0.001</f>
        <v>59.172750000000001</v>
      </c>
      <c r="L5125" s="5">
        <v>49398.002560000001</v>
      </c>
      <c r="M5125" s="5">
        <f>ABS(IF(L5125&lt;=0,L5125/耗电量关键数据!$B$6/1000,L5125/耗电量关键数据!$B$5/1000))</f>
        <v>14.113715017142857</v>
      </c>
      <c r="N5125" s="5">
        <f>电气设备逐时使用率计算!H5101</f>
        <v>11.688450000000001</v>
      </c>
      <c r="O5125" s="5">
        <f>灯光逐时使用率计算!H5101</f>
        <v>9.9741440000000008</v>
      </c>
      <c r="P5125" s="19">
        <f t="shared" si="722"/>
        <v>35.776309017142857</v>
      </c>
      <c r="Q5125" s="19">
        <f t="shared" si="726"/>
        <v>35.776309017142857</v>
      </c>
      <c r="R5125" s="20">
        <f t="shared" si="723"/>
        <v>23.396440982857143</v>
      </c>
      <c r="S5125" s="20">
        <f t="shared" si="727"/>
        <v>0</v>
      </c>
      <c r="T5125" s="20">
        <f>IF((T5124+R5125)&lt;0,0,IF((T5124+R5125)&gt;结论【关键目标】!C$28,结论【关键目标】!C$28,T5124+R5125))</f>
        <v>22</v>
      </c>
      <c r="U5125" s="19">
        <f>IF((T5124+R5125)&lt;结论【关键目标】!$C$28,0,(发电量计算【计算逻辑页】!R5125+发电量计算【计算逻辑页】!T5124-结论【关键目标】!$C$28))</f>
        <v>23.396440982857143</v>
      </c>
      <c r="V5125" s="5">
        <f t="shared" si="724"/>
        <v>8.1887543439999995</v>
      </c>
      <c r="W5125" s="5">
        <f t="shared" si="725"/>
        <v>48.480476349130285</v>
      </c>
      <c r="X5125" s="5">
        <f t="shared" si="728"/>
        <v>0</v>
      </c>
    </row>
    <row r="5126" spans="1:24" x14ac:dyDescent="0.15">
      <c r="A5126" s="7">
        <v>5125</v>
      </c>
      <c r="B5126" s="7">
        <v>8</v>
      </c>
      <c r="C5126" s="7">
        <v>2</v>
      </c>
      <c r="D5126" s="7">
        <v>13</v>
      </c>
      <c r="E5126" s="7">
        <v>214</v>
      </c>
      <c r="F5126" s="7">
        <v>32.9</v>
      </c>
      <c r="G5126" s="7">
        <v>608</v>
      </c>
      <c r="H5126" s="7">
        <f t="shared" si="720"/>
        <v>3</v>
      </c>
      <c r="I5126" s="16">
        <f t="shared" si="721"/>
        <v>45140</v>
      </c>
      <c r="J5126" s="17">
        <v>1.2267999999999999</v>
      </c>
      <c r="K5126" s="18">
        <f>G5126*结论【关键目标】!C$27*0.7735*0.001</f>
        <v>56.434559999999998</v>
      </c>
      <c r="L5126" s="5">
        <v>50203.157350000001</v>
      </c>
      <c r="M5126" s="5">
        <f>ABS(IF(L5126&lt;=0,L5126/耗电量关键数据!$B$6/1000,L5126/耗电量关键数据!$B$5/1000))</f>
        <v>14.343759242857143</v>
      </c>
      <c r="N5126" s="5">
        <f>电气设备逐时使用率计算!H5102</f>
        <v>11.688450000000001</v>
      </c>
      <c r="O5126" s="5">
        <f>灯光逐时使用率计算!H5102</f>
        <v>9.9741440000000008</v>
      </c>
      <c r="P5126" s="19">
        <f t="shared" si="722"/>
        <v>36.006353242857145</v>
      </c>
      <c r="Q5126" s="19">
        <f t="shared" si="726"/>
        <v>36.006353242857145</v>
      </c>
      <c r="R5126" s="20">
        <f t="shared" si="723"/>
        <v>20.428206757142853</v>
      </c>
      <c r="S5126" s="20">
        <f t="shared" si="727"/>
        <v>0</v>
      </c>
      <c r="T5126" s="20">
        <f>IF((T5125+R5126)&lt;0,0,IF((T5125+R5126)&gt;结论【关键目标】!C$28,结论【关键目标】!C$28,T5125+R5126))</f>
        <v>22</v>
      </c>
      <c r="U5126" s="19">
        <f>IF((T5125+R5126)&lt;结论【关键目标】!$C$28,0,(发电量计算【计算逻辑页】!R5126+发电量计算【计算逻辑页】!T5125-结论【关键目标】!$C$28))</f>
        <v>20.428206757142853</v>
      </c>
      <c r="V5126" s="5">
        <f t="shared" si="724"/>
        <v>7.1498723649999976</v>
      </c>
      <c r="W5126" s="5">
        <f t="shared" si="725"/>
        <v>44.172594158337141</v>
      </c>
      <c r="X5126" s="5">
        <f t="shared" si="728"/>
        <v>0</v>
      </c>
    </row>
    <row r="5127" spans="1:24" x14ac:dyDescent="0.15">
      <c r="A5127" s="7">
        <v>5126</v>
      </c>
      <c r="B5127" s="7">
        <v>8</v>
      </c>
      <c r="C5127" s="7">
        <v>2</v>
      </c>
      <c r="D5127" s="7">
        <v>14</v>
      </c>
      <c r="E5127" s="7">
        <v>214</v>
      </c>
      <c r="F5127" s="7">
        <v>34</v>
      </c>
      <c r="G5127" s="7">
        <v>529.1</v>
      </c>
      <c r="H5127" s="7">
        <f t="shared" si="720"/>
        <v>3</v>
      </c>
      <c r="I5127" s="16">
        <f t="shared" si="721"/>
        <v>45140</v>
      </c>
      <c r="J5127" s="17">
        <v>1.2267999999999999</v>
      </c>
      <c r="K5127" s="18">
        <f>G5127*结论【关键目标】!C$27*0.7735*0.001</f>
        <v>49.111061999999997</v>
      </c>
      <c r="L5127" s="5">
        <v>58300.009989999999</v>
      </c>
      <c r="M5127" s="5">
        <f>ABS(IF(L5127&lt;=0,L5127/耗电量关键数据!$B$6/1000,L5127/耗电量关键数据!$B$5/1000))</f>
        <v>16.657145711428569</v>
      </c>
      <c r="N5127" s="5">
        <f>电气设备逐时使用率计算!H5103</f>
        <v>22.208055000000002</v>
      </c>
      <c r="O5127" s="5">
        <f>灯光逐时使用率计算!H5103</f>
        <v>11.844296</v>
      </c>
      <c r="P5127" s="19">
        <f t="shared" si="722"/>
        <v>50.709496711428571</v>
      </c>
      <c r="Q5127" s="19">
        <f t="shared" si="726"/>
        <v>50.709496711428571</v>
      </c>
      <c r="R5127" s="20">
        <f t="shared" si="723"/>
        <v>-1.598434711428574</v>
      </c>
      <c r="S5127" s="20">
        <f t="shared" si="727"/>
        <v>1.598434711428574</v>
      </c>
      <c r="T5127" s="20">
        <f>IF((T5126+R5127)&lt;0,0,IF((T5126+R5127)&gt;结论【关键目标】!C$28,结论【关键目标】!C$28,T5126+R5127))</f>
        <v>20.401565288571426</v>
      </c>
      <c r="U5127" s="19">
        <f>IF((T5126+R5127)&lt;结论【关键目标】!$C$28,0,(发电量计算【计算逻辑页】!R5127+发电量计算【计算逻辑页】!T5126-结论【关键目标】!$C$28))</f>
        <v>0</v>
      </c>
      <c r="V5127" s="5">
        <f t="shared" si="724"/>
        <v>0</v>
      </c>
      <c r="W5127" s="5">
        <f t="shared" si="725"/>
        <v>60.249450861599989</v>
      </c>
      <c r="X5127" s="5">
        <f t="shared" si="728"/>
        <v>1.4015075549805736</v>
      </c>
    </row>
    <row r="5128" spans="1:24" x14ac:dyDescent="0.15">
      <c r="A5128" s="7">
        <v>5127</v>
      </c>
      <c r="B5128" s="7">
        <v>8</v>
      </c>
      <c r="C5128" s="7">
        <v>2</v>
      </c>
      <c r="D5128" s="7">
        <v>15</v>
      </c>
      <c r="E5128" s="7">
        <v>214</v>
      </c>
      <c r="F5128" s="7">
        <v>33.799999999999997</v>
      </c>
      <c r="G5128" s="7">
        <v>461.6</v>
      </c>
      <c r="H5128" s="7">
        <f t="shared" si="720"/>
        <v>3</v>
      </c>
      <c r="I5128" s="16">
        <f t="shared" si="721"/>
        <v>45140</v>
      </c>
      <c r="J5128" s="17">
        <v>1.2267999999999999</v>
      </c>
      <c r="K5128" s="18">
        <f>G5128*结论【关键目标】!C$27*0.7735*0.001</f>
        <v>42.845711999999999</v>
      </c>
      <c r="L5128" s="5">
        <v>55407.581859999998</v>
      </c>
      <c r="M5128" s="5">
        <f>ABS(IF(L5128&lt;=0,L5128/耗电量关键数据!$B$6/1000,L5128/耗电量关键数据!$B$5/1000))</f>
        <v>15.830737674285714</v>
      </c>
      <c r="N5128" s="5">
        <f>电气设备逐时使用率计算!H5104</f>
        <v>22.208055000000002</v>
      </c>
      <c r="O5128" s="5">
        <f>灯光逐时使用率计算!H5104</f>
        <v>11.844296</v>
      </c>
      <c r="P5128" s="19">
        <f t="shared" si="722"/>
        <v>49.883088674285716</v>
      </c>
      <c r="Q5128" s="19">
        <f t="shared" si="726"/>
        <v>49.883088674285716</v>
      </c>
      <c r="R5128" s="20">
        <f t="shared" si="723"/>
        <v>-7.0373766742857171</v>
      </c>
      <c r="S5128" s="20">
        <f t="shared" si="727"/>
        <v>7.0373766742857171</v>
      </c>
      <c r="T5128" s="20">
        <f>IF((T5127+R5128)&lt;0,0,IF((T5127+R5128)&gt;结论【关键目标】!C$28,结论【关键目标】!C$28,T5127+R5128))</f>
        <v>13.364188614285709</v>
      </c>
      <c r="U5128" s="19">
        <f>IF((T5127+R5128)&lt;结论【关键目标】!$C$28,0,(发电量计算【计算逻辑页】!R5128+发电量计算【计算逻辑页】!T5127-结论【关键目标】!$C$28))</f>
        <v>0</v>
      </c>
      <c r="V5128" s="5">
        <f t="shared" si="724"/>
        <v>0</v>
      </c>
      <c r="W5128" s="5">
        <f t="shared" si="725"/>
        <v>52.56311948159999</v>
      </c>
      <c r="X5128" s="5">
        <f t="shared" si="728"/>
        <v>6.1703718680137163</v>
      </c>
    </row>
    <row r="5129" spans="1:24" x14ac:dyDescent="0.15">
      <c r="A5129" s="7">
        <v>5128</v>
      </c>
      <c r="B5129" s="7">
        <v>8</v>
      </c>
      <c r="C5129" s="7">
        <v>2</v>
      </c>
      <c r="D5129" s="7">
        <v>16</v>
      </c>
      <c r="E5129" s="7">
        <v>214</v>
      </c>
      <c r="F5129" s="7">
        <v>35</v>
      </c>
      <c r="G5129" s="7">
        <v>309.10000000000002</v>
      </c>
      <c r="H5129" s="7">
        <f t="shared" si="720"/>
        <v>3</v>
      </c>
      <c r="I5129" s="16">
        <f t="shared" si="721"/>
        <v>45140</v>
      </c>
      <c r="J5129" s="24">
        <v>1.3551</v>
      </c>
      <c r="K5129" s="18">
        <f>G5129*结论【关键目标】!C$27*0.7735*0.001</f>
        <v>28.690662</v>
      </c>
      <c r="L5129" s="5">
        <v>53107.442640000001</v>
      </c>
      <c r="M5129" s="5">
        <f>ABS(IF(L5129&lt;=0,L5129/耗电量关键数据!$B$6/1000,L5129/耗电量关键数据!$B$5/1000))</f>
        <v>15.173555040000002</v>
      </c>
      <c r="N5129" s="5">
        <f>电气设备逐时使用率计算!H5105</f>
        <v>22.208055000000002</v>
      </c>
      <c r="O5129" s="5">
        <f>灯光逐时使用率计算!H5105</f>
        <v>11.844296</v>
      </c>
      <c r="P5129" s="19">
        <f t="shared" si="722"/>
        <v>49.225906040000005</v>
      </c>
      <c r="Q5129" s="19">
        <f t="shared" si="726"/>
        <v>49.225906040000005</v>
      </c>
      <c r="R5129" s="20">
        <f t="shared" si="723"/>
        <v>-20.535244040000006</v>
      </c>
      <c r="S5129" s="20">
        <f t="shared" si="727"/>
        <v>20.535244040000006</v>
      </c>
      <c r="T5129" s="20">
        <f>IF((T5128+R5129)&lt;0,0,IF((T5128+R5129)&gt;结论【关键目标】!C$28,结论【关键目标】!C$28,T5128+R5129))</f>
        <v>0</v>
      </c>
      <c r="U5129" s="19">
        <f>IF((T5128+R5129)&lt;结论【关键目标】!$C$28,0,(发电量计算【计算逻辑页】!R5129+发电量计算【计算逻辑页】!T5128-结论【关键目标】!$C$28))</f>
        <v>0</v>
      </c>
      <c r="V5129" s="5">
        <f t="shared" si="724"/>
        <v>0</v>
      </c>
      <c r="W5129" s="5">
        <f t="shared" si="725"/>
        <v>38.8787160762</v>
      </c>
      <c r="X5129" s="5">
        <f t="shared" si="728"/>
        <v>0</v>
      </c>
    </row>
    <row r="5130" spans="1:24" x14ac:dyDescent="0.15">
      <c r="A5130" s="7">
        <v>5129</v>
      </c>
      <c r="B5130" s="7">
        <v>8</v>
      </c>
      <c r="C5130" s="7">
        <v>2</v>
      </c>
      <c r="D5130" s="7">
        <v>17</v>
      </c>
      <c r="E5130" s="7">
        <v>214</v>
      </c>
      <c r="F5130" s="7">
        <v>34</v>
      </c>
      <c r="G5130" s="7">
        <v>158.19999999999999</v>
      </c>
      <c r="H5130" s="7">
        <f t="shared" si="720"/>
        <v>3</v>
      </c>
      <c r="I5130" s="16">
        <f t="shared" si="721"/>
        <v>45140</v>
      </c>
      <c r="J5130" s="17">
        <v>0.70809999999999995</v>
      </c>
      <c r="K5130" s="18">
        <f>G5130*结论【关键目标】!C$27*0.7735*0.001</f>
        <v>14.684124000000001</v>
      </c>
      <c r="L5130" s="5">
        <v>46865.64213</v>
      </c>
      <c r="M5130" s="5">
        <f>ABS(IF(L5130&lt;=0,L5130/耗电量关键数据!$B$6/1000,L5130/耗电量关键数据!$B$5/1000))</f>
        <v>13.390183465714287</v>
      </c>
      <c r="N5130" s="5">
        <f>电气设备逐时使用率计算!H5106</f>
        <v>22.208055000000002</v>
      </c>
      <c r="O5130" s="5">
        <f>灯光逐时使用率计算!H5106</f>
        <v>11.844296</v>
      </c>
      <c r="P5130" s="19">
        <f t="shared" si="722"/>
        <v>47.442534465714289</v>
      </c>
      <c r="Q5130" s="19">
        <f t="shared" si="726"/>
        <v>0</v>
      </c>
      <c r="R5130" s="20">
        <f t="shared" si="723"/>
        <v>14.684124000000001</v>
      </c>
      <c r="S5130" s="20">
        <f t="shared" si="727"/>
        <v>0</v>
      </c>
      <c r="T5130" s="20">
        <f>IF((T5129+R5130)&lt;0,0,IF((T5129+R5130)&gt;结论【关键目标】!C$28,结论【关键目标】!C$28,T5129+R5130))</f>
        <v>14.684124000000001</v>
      </c>
      <c r="U5130" s="19">
        <f>IF((T5129+R5130)&lt;结论【关键目标】!$C$28,0,(发电量计算【计算逻辑页】!R5130+发电量计算【计算逻辑页】!T5129-结论【关键目标】!$C$28))</f>
        <v>0</v>
      </c>
      <c r="V5130" s="5">
        <f t="shared" si="724"/>
        <v>0</v>
      </c>
      <c r="W5130" s="5">
        <f t="shared" si="725"/>
        <v>10.3978282044</v>
      </c>
      <c r="X5130" s="5">
        <f t="shared" si="728"/>
        <v>0</v>
      </c>
    </row>
    <row r="5131" spans="1:24" x14ac:dyDescent="0.15">
      <c r="A5131" s="7">
        <v>5130</v>
      </c>
      <c r="B5131" s="7">
        <v>8</v>
      </c>
      <c r="C5131" s="7">
        <v>2</v>
      </c>
      <c r="D5131" s="7">
        <v>18</v>
      </c>
      <c r="E5131" s="7">
        <v>214</v>
      </c>
      <c r="F5131" s="7">
        <v>34.299999999999997</v>
      </c>
      <c r="G5131" s="7">
        <v>58.4</v>
      </c>
      <c r="H5131" s="7">
        <f t="shared" si="720"/>
        <v>3</v>
      </c>
      <c r="I5131" s="16">
        <f t="shared" si="721"/>
        <v>45140</v>
      </c>
      <c r="J5131" s="17">
        <v>0.70809999999999995</v>
      </c>
      <c r="K5131" s="18">
        <f>G5131*结论【关键目标】!C$27*0.7735*0.001</f>
        <v>5.4206880000000002</v>
      </c>
      <c r="L5131" s="5">
        <v>28066.300609999998</v>
      </c>
      <c r="M5131" s="5">
        <f>ABS(IF(L5131&lt;=0,L5131/耗电量关键数据!$B$6/1000,L5131/耗电量关键数据!$B$5/1000))</f>
        <v>8.0189430314285701</v>
      </c>
      <c r="N5131" s="5">
        <f>电气设备逐时使用率计算!H5107</f>
        <v>7.0130699999999999</v>
      </c>
      <c r="O5131" s="5">
        <f>灯光逐时使用率计算!H5107</f>
        <v>3.7403040000000001</v>
      </c>
      <c r="P5131" s="19">
        <f t="shared" si="722"/>
        <v>18.772317031428571</v>
      </c>
      <c r="Q5131" s="19">
        <f t="shared" si="726"/>
        <v>0</v>
      </c>
      <c r="R5131" s="20">
        <f t="shared" si="723"/>
        <v>5.4206880000000002</v>
      </c>
      <c r="S5131" s="20">
        <f t="shared" si="727"/>
        <v>0</v>
      </c>
      <c r="T5131" s="20">
        <f>IF((T5130+R5131)&lt;0,0,IF((T5130+R5131)&gt;结论【关键目标】!C$28,结论【关键目标】!C$28,T5130+R5131))</f>
        <v>20.104812000000003</v>
      </c>
      <c r="U5131" s="19">
        <f>IF((T5130+R5131)&lt;结论【关键目标】!$C$28,0,(发电量计算【计算逻辑页】!R5131+发电量计算【计算逻辑页】!T5130-结论【关键目标】!$C$28))</f>
        <v>0</v>
      </c>
      <c r="V5131" s="5">
        <f t="shared" si="724"/>
        <v>0</v>
      </c>
      <c r="W5131" s="5">
        <f t="shared" si="725"/>
        <v>3.8383891727999999</v>
      </c>
      <c r="X5131" s="5">
        <f t="shared" si="728"/>
        <v>0</v>
      </c>
    </row>
    <row r="5132" spans="1:24" x14ac:dyDescent="0.15">
      <c r="A5132" s="7">
        <v>5131</v>
      </c>
      <c r="B5132" s="7">
        <v>8</v>
      </c>
      <c r="C5132" s="7">
        <v>2</v>
      </c>
      <c r="D5132" s="7">
        <v>19</v>
      </c>
      <c r="E5132" s="7">
        <v>214</v>
      </c>
      <c r="F5132" s="7">
        <v>33</v>
      </c>
      <c r="G5132" s="7">
        <v>0</v>
      </c>
      <c r="H5132" s="7">
        <f t="shared" si="720"/>
        <v>3</v>
      </c>
      <c r="I5132" s="16">
        <f t="shared" si="721"/>
        <v>45140</v>
      </c>
      <c r="J5132" s="17">
        <v>1.2267999999999999</v>
      </c>
      <c r="K5132" s="18">
        <f>G5132*结论【关键目标】!C$27*0.7735*0.001</f>
        <v>0</v>
      </c>
      <c r="L5132" s="5">
        <v>0</v>
      </c>
      <c r="M5132" s="5">
        <f>ABS(IF(L5132&lt;=0,L5132/耗电量关键数据!$B$6/1000,L5132/耗电量关键数据!$B$5/1000))</f>
        <v>0</v>
      </c>
      <c r="N5132" s="5">
        <f>电气设备逐时使用率计算!H5108</f>
        <v>7.0130699999999999</v>
      </c>
      <c r="O5132" s="5">
        <f>灯光逐时使用率计算!H5108</f>
        <v>3.7403040000000001</v>
      </c>
      <c r="P5132" s="19">
        <f t="shared" si="722"/>
        <v>10.753374000000001</v>
      </c>
      <c r="Q5132" s="19">
        <f t="shared" si="726"/>
        <v>10.753374000000001</v>
      </c>
      <c r="R5132" s="20">
        <f t="shared" si="723"/>
        <v>-10.753374000000001</v>
      </c>
      <c r="S5132" s="20">
        <f t="shared" si="727"/>
        <v>10.753374000000001</v>
      </c>
      <c r="T5132" s="20">
        <f>IF((T5131+R5132)&lt;0,0,IF((T5131+R5132)&gt;结论【关键目标】!C$28,结论【关键目标】!C$28,T5131+R5132))</f>
        <v>9.3514380000000017</v>
      </c>
      <c r="U5132" s="19">
        <f>IF((T5131+R5132)&lt;结论【关键目标】!$C$28,0,(发电量计算【计算逻辑页】!R5132+发电量计算【计算逻辑页】!T5131-结论【关键目标】!$C$28))</f>
        <v>0</v>
      </c>
      <c r="V5132" s="5">
        <f t="shared" si="724"/>
        <v>0</v>
      </c>
      <c r="W5132" s="5">
        <f t="shared" si="725"/>
        <v>0</v>
      </c>
      <c r="X5132" s="5">
        <f t="shared" si="728"/>
        <v>8.1993408384000013</v>
      </c>
    </row>
    <row r="5133" spans="1:24" x14ac:dyDescent="0.15">
      <c r="A5133" s="7">
        <v>5132</v>
      </c>
      <c r="B5133" s="7">
        <v>8</v>
      </c>
      <c r="C5133" s="7">
        <v>2</v>
      </c>
      <c r="D5133" s="7">
        <v>20</v>
      </c>
      <c r="E5133" s="7">
        <v>214</v>
      </c>
      <c r="F5133" s="7">
        <v>32</v>
      </c>
      <c r="G5133" s="7">
        <v>0</v>
      </c>
      <c r="H5133" s="7">
        <f t="shared" si="720"/>
        <v>3</v>
      </c>
      <c r="I5133" s="16">
        <f t="shared" si="721"/>
        <v>45140</v>
      </c>
      <c r="J5133" s="17">
        <v>1.2267999999999999</v>
      </c>
      <c r="K5133" s="18">
        <f>G5133*结论【关键目标】!C$27*0.7735*0.001</f>
        <v>0</v>
      </c>
      <c r="L5133" s="5">
        <v>0</v>
      </c>
      <c r="M5133" s="5">
        <f>ABS(IF(L5133&lt;=0,L5133/耗电量关键数据!$B$6/1000,L5133/耗电量关键数据!$B$5/1000))</f>
        <v>0</v>
      </c>
      <c r="N5133" s="5">
        <f>电气设备逐时使用率计算!H5109</f>
        <v>1.1688450000000001</v>
      </c>
      <c r="O5133" s="5">
        <f>灯光逐时使用率计算!H5109</f>
        <v>0.37403039999999999</v>
      </c>
      <c r="P5133" s="19">
        <f t="shared" si="722"/>
        <v>1.5428754000000002</v>
      </c>
      <c r="Q5133" s="19">
        <f t="shared" si="726"/>
        <v>1.5428754000000002</v>
      </c>
      <c r="R5133" s="20">
        <f t="shared" si="723"/>
        <v>-1.5428754000000002</v>
      </c>
      <c r="S5133" s="20">
        <f t="shared" si="727"/>
        <v>1.5428754000000002</v>
      </c>
      <c r="T5133" s="20">
        <f>IF((T5132+R5133)&lt;0,0,IF((T5132+R5133)&gt;结论【关键目标】!C$28,结论【关键目标】!C$28,T5132+R5133))</f>
        <v>7.8085626000000019</v>
      </c>
      <c r="U5133" s="19">
        <f>IF((T5132+R5133)&lt;结论【关键目标】!$C$28,0,(发电量计算【计算逻辑页】!R5133+发电量计算【计算逻辑页】!T5132-结论【关键目标】!$C$28))</f>
        <v>0</v>
      </c>
      <c r="V5133" s="5">
        <f t="shared" si="724"/>
        <v>0</v>
      </c>
      <c r="W5133" s="5">
        <f t="shared" si="725"/>
        <v>0</v>
      </c>
      <c r="X5133" s="5">
        <f t="shared" si="728"/>
        <v>1.3527931507200002</v>
      </c>
    </row>
    <row r="5134" spans="1:24" x14ac:dyDescent="0.15">
      <c r="A5134" s="7">
        <v>5133</v>
      </c>
      <c r="B5134" s="7">
        <v>8</v>
      </c>
      <c r="C5134" s="7">
        <v>2</v>
      </c>
      <c r="D5134" s="7">
        <v>21</v>
      </c>
      <c r="E5134" s="7">
        <v>214</v>
      </c>
      <c r="F5134" s="7">
        <v>32.4</v>
      </c>
      <c r="G5134" s="7">
        <v>0</v>
      </c>
      <c r="H5134" s="7">
        <f t="shared" si="720"/>
        <v>3</v>
      </c>
      <c r="I5134" s="16">
        <f t="shared" si="721"/>
        <v>45140</v>
      </c>
      <c r="J5134" s="17">
        <v>1.2267999999999999</v>
      </c>
      <c r="K5134" s="18">
        <f>G5134*结论【关键目标】!C$27*0.7735*0.001</f>
        <v>0</v>
      </c>
      <c r="L5134" s="5">
        <v>0</v>
      </c>
      <c r="M5134" s="5">
        <f>ABS(IF(L5134&lt;=0,L5134/耗电量关键数据!$B$6/1000,L5134/耗电量关键数据!$B$5/1000))</f>
        <v>0</v>
      </c>
      <c r="N5134" s="5">
        <f>电气设备逐时使用率计算!H5110</f>
        <v>1.1688450000000001</v>
      </c>
      <c r="O5134" s="5">
        <f>灯光逐时使用率计算!H5110</f>
        <v>0.37403039999999999</v>
      </c>
      <c r="P5134" s="19">
        <f t="shared" si="722"/>
        <v>1.5428754000000002</v>
      </c>
      <c r="Q5134" s="19">
        <f t="shared" si="726"/>
        <v>1.5428754000000002</v>
      </c>
      <c r="R5134" s="20">
        <f t="shared" si="723"/>
        <v>-1.5428754000000002</v>
      </c>
      <c r="S5134" s="20">
        <f t="shared" si="727"/>
        <v>1.5428754000000002</v>
      </c>
      <c r="T5134" s="20">
        <f>IF((T5133+R5134)&lt;0,0,IF((T5133+R5134)&gt;结论【关键目标】!C$28,结论【关键目标】!C$28,T5133+R5134))</f>
        <v>6.2656872000000021</v>
      </c>
      <c r="U5134" s="19">
        <f>IF((T5133+R5134)&lt;结论【关键目标】!$C$28,0,(发电量计算【计算逻辑页】!R5134+发电量计算【计算逻辑页】!T5133-结论【关键目标】!$C$28))</f>
        <v>0</v>
      </c>
      <c r="V5134" s="5">
        <f t="shared" si="724"/>
        <v>0</v>
      </c>
      <c r="W5134" s="5">
        <f t="shared" si="725"/>
        <v>0</v>
      </c>
      <c r="X5134" s="5">
        <f t="shared" si="728"/>
        <v>1.3527931507200002</v>
      </c>
    </row>
    <row r="5135" spans="1:24" x14ac:dyDescent="0.15">
      <c r="A5135" s="7">
        <v>5134</v>
      </c>
      <c r="B5135" s="7">
        <v>8</v>
      </c>
      <c r="C5135" s="7">
        <v>2</v>
      </c>
      <c r="D5135" s="7">
        <v>22</v>
      </c>
      <c r="E5135" s="7">
        <v>214</v>
      </c>
      <c r="F5135" s="7">
        <v>31</v>
      </c>
      <c r="G5135" s="7">
        <v>0</v>
      </c>
      <c r="H5135" s="7">
        <f t="shared" si="720"/>
        <v>3</v>
      </c>
      <c r="I5135" s="16">
        <f t="shared" si="721"/>
        <v>45140</v>
      </c>
      <c r="J5135" s="17">
        <v>0.70809999999999995</v>
      </c>
      <c r="K5135" s="18">
        <f>G5135*结论【关键目标】!C$27*0.7735*0.001</f>
        <v>0</v>
      </c>
      <c r="L5135" s="5">
        <v>0</v>
      </c>
      <c r="M5135" s="5">
        <f>ABS(IF(L5135&lt;=0,L5135/耗电量关键数据!$B$6/1000,L5135/耗电量关键数据!$B$5/1000))</f>
        <v>0</v>
      </c>
      <c r="N5135" s="5">
        <f>电气设备逐时使用率计算!H5111</f>
        <v>1.1688450000000001</v>
      </c>
      <c r="O5135" s="5">
        <f>灯光逐时使用率计算!H5111</f>
        <v>0.37403039999999999</v>
      </c>
      <c r="P5135" s="19">
        <f t="shared" si="722"/>
        <v>1.5428754000000002</v>
      </c>
      <c r="Q5135" s="19">
        <f t="shared" si="726"/>
        <v>0</v>
      </c>
      <c r="R5135" s="20">
        <f t="shared" si="723"/>
        <v>0</v>
      </c>
      <c r="S5135" s="20">
        <f t="shared" si="727"/>
        <v>0</v>
      </c>
      <c r="T5135" s="20">
        <f>IF((T5134+R5135)&lt;0,0,IF((T5134+R5135)&gt;结论【关键目标】!C$28,结论【关键目标】!C$28,T5134+R5135))</f>
        <v>6.2656872000000021</v>
      </c>
      <c r="U5135" s="19">
        <f>IF((T5134+R5135)&lt;结论【关键目标】!$C$28,0,(发电量计算【计算逻辑页】!R5135+发电量计算【计算逻辑页】!T5134-结论【关键目标】!$C$28))</f>
        <v>0</v>
      </c>
      <c r="V5135" s="5">
        <f t="shared" si="724"/>
        <v>0</v>
      </c>
      <c r="W5135" s="5">
        <f t="shared" si="725"/>
        <v>0</v>
      </c>
      <c r="X5135" s="5">
        <f t="shared" si="728"/>
        <v>0</v>
      </c>
    </row>
    <row r="5136" spans="1:24" x14ac:dyDescent="0.15">
      <c r="A5136" s="7">
        <v>5135</v>
      </c>
      <c r="B5136" s="7">
        <v>8</v>
      </c>
      <c r="C5136" s="7">
        <v>2</v>
      </c>
      <c r="D5136" s="7">
        <v>23</v>
      </c>
      <c r="E5136" s="7">
        <v>214</v>
      </c>
      <c r="F5136" s="7">
        <v>30</v>
      </c>
      <c r="G5136" s="7">
        <v>0</v>
      </c>
      <c r="H5136" s="7">
        <f t="shared" si="720"/>
        <v>3</v>
      </c>
      <c r="I5136" s="16">
        <f t="shared" si="721"/>
        <v>45140</v>
      </c>
      <c r="J5136" s="17">
        <v>0.70809999999999995</v>
      </c>
      <c r="K5136" s="18">
        <f>G5136*结论【关键目标】!C$27*0.7735*0.001</f>
        <v>0</v>
      </c>
      <c r="L5136" s="5">
        <v>0</v>
      </c>
      <c r="M5136" s="5">
        <f>ABS(IF(L5136&lt;=0,L5136/耗电量关键数据!$B$6/1000,L5136/耗电量关键数据!$B$5/1000))</f>
        <v>0</v>
      </c>
      <c r="N5136" s="5">
        <f>电气设备逐时使用率计算!H5112</f>
        <v>1.1688450000000001</v>
      </c>
      <c r="O5136" s="5">
        <f>灯光逐时使用率计算!H5112</f>
        <v>0.37403039999999999</v>
      </c>
      <c r="P5136" s="19">
        <f t="shared" si="722"/>
        <v>1.5428754000000002</v>
      </c>
      <c r="Q5136" s="19">
        <f t="shared" si="726"/>
        <v>0</v>
      </c>
      <c r="R5136" s="20">
        <f t="shared" si="723"/>
        <v>0</v>
      </c>
      <c r="S5136" s="20">
        <f t="shared" si="727"/>
        <v>0</v>
      </c>
      <c r="T5136" s="20">
        <f>IF((T5135+R5136)&lt;0,0,IF((T5135+R5136)&gt;结论【关键目标】!C$28,结论【关键目标】!C$28,T5135+R5136))</f>
        <v>6.2656872000000021</v>
      </c>
      <c r="U5136" s="19">
        <f>IF((T5135+R5136)&lt;结论【关键目标】!$C$28,0,(发电量计算【计算逻辑页】!R5136+发电量计算【计算逻辑页】!T5135-结论【关键目标】!$C$28))</f>
        <v>0</v>
      </c>
      <c r="V5136" s="5">
        <f t="shared" si="724"/>
        <v>0</v>
      </c>
      <c r="W5136" s="5">
        <f t="shared" si="725"/>
        <v>0</v>
      </c>
      <c r="X5136" s="5">
        <f t="shared" si="728"/>
        <v>0</v>
      </c>
    </row>
    <row r="5137" spans="1:24" x14ac:dyDescent="0.15">
      <c r="A5137" s="7">
        <v>5136</v>
      </c>
      <c r="B5137" s="7">
        <v>8</v>
      </c>
      <c r="C5137" s="7">
        <v>2</v>
      </c>
      <c r="D5137" s="7">
        <v>24</v>
      </c>
      <c r="E5137" s="7">
        <v>214</v>
      </c>
      <c r="F5137" s="7">
        <v>30.9</v>
      </c>
      <c r="G5137" s="7">
        <v>0</v>
      </c>
      <c r="H5137" s="7">
        <f t="shared" si="720"/>
        <v>3</v>
      </c>
      <c r="I5137" s="16">
        <f t="shared" si="721"/>
        <v>45140</v>
      </c>
      <c r="J5137" s="17">
        <v>0.2407</v>
      </c>
      <c r="K5137" s="18">
        <f>G5137*结论【关键目标】!C$27*0.7735*0.001</f>
        <v>0</v>
      </c>
      <c r="L5137" s="5">
        <v>0</v>
      </c>
      <c r="M5137" s="5">
        <f>ABS(IF(L5137&lt;=0,L5137/耗电量关键数据!$B$6/1000,L5137/耗电量关键数据!$B$5/1000))</f>
        <v>0</v>
      </c>
      <c r="N5137" s="5">
        <f>电气设备逐时使用率计算!H5113</f>
        <v>1.1688450000000001</v>
      </c>
      <c r="O5137" s="5">
        <f>灯光逐时使用率计算!H5113</f>
        <v>0.37403039999999999</v>
      </c>
      <c r="P5137" s="19">
        <f t="shared" si="722"/>
        <v>1.5428754000000002</v>
      </c>
      <c r="Q5137" s="19">
        <f t="shared" si="726"/>
        <v>0</v>
      </c>
      <c r="R5137" s="20">
        <f t="shared" si="723"/>
        <v>0</v>
      </c>
      <c r="S5137" s="20">
        <f t="shared" si="727"/>
        <v>0</v>
      </c>
      <c r="T5137" s="20">
        <f>IF((T5136+R5137)&lt;0,0,IF((T5136+R5137)&gt;结论【关键目标】!C$28,结论【关键目标】!C$28,T5136+R5137))</f>
        <v>6.2656872000000021</v>
      </c>
      <c r="U5137" s="19">
        <f>IF((T5136+R5137)&lt;结论【关键目标】!$C$28,0,(发电量计算【计算逻辑页】!R5137+发电量计算【计算逻辑页】!T5136-结论【关键目标】!$C$28))</f>
        <v>0</v>
      </c>
      <c r="V5137" s="5">
        <f t="shared" si="724"/>
        <v>0</v>
      </c>
      <c r="W5137" s="5">
        <f t="shared" si="725"/>
        <v>0</v>
      </c>
      <c r="X5137" s="5">
        <f t="shared" si="728"/>
        <v>0</v>
      </c>
    </row>
    <row r="5138" spans="1:24" x14ac:dyDescent="0.15">
      <c r="A5138" s="7">
        <v>5137</v>
      </c>
      <c r="B5138" s="7">
        <v>8</v>
      </c>
      <c r="C5138" s="7">
        <v>3</v>
      </c>
      <c r="D5138" s="7">
        <v>1</v>
      </c>
      <c r="E5138" s="7">
        <v>215</v>
      </c>
      <c r="F5138" s="7">
        <v>30</v>
      </c>
      <c r="G5138" s="7">
        <v>0</v>
      </c>
      <c r="H5138" s="7">
        <f t="shared" si="720"/>
        <v>4</v>
      </c>
      <c r="I5138" s="16">
        <f t="shared" si="721"/>
        <v>45141</v>
      </c>
      <c r="J5138" s="17">
        <v>0.2407</v>
      </c>
      <c r="K5138" s="18">
        <f>G5138*结论【关键目标】!C$27*0.7735*0.001</f>
        <v>0</v>
      </c>
      <c r="L5138" s="5">
        <v>0</v>
      </c>
      <c r="M5138" s="5">
        <f>ABS(IF(L5138&lt;=0,L5138/耗电量关键数据!$B$6/1000,L5138/耗电量关键数据!$B$5/1000))</f>
        <v>0</v>
      </c>
      <c r="N5138" s="5">
        <f>电气设备逐时使用率计算!H5114</f>
        <v>1.1688450000000001</v>
      </c>
      <c r="O5138" s="5">
        <f>灯光逐时使用率计算!H5114</f>
        <v>0.37403039999999999</v>
      </c>
      <c r="P5138" s="19">
        <f t="shared" si="722"/>
        <v>1.5428754000000002</v>
      </c>
      <c r="Q5138" s="19">
        <f t="shared" si="726"/>
        <v>0</v>
      </c>
      <c r="R5138" s="20">
        <f t="shared" si="723"/>
        <v>0</v>
      </c>
      <c r="S5138" s="20">
        <f t="shared" si="727"/>
        <v>0</v>
      </c>
      <c r="T5138" s="20">
        <f>IF((T5137+R5138)&lt;0,0,IF((T5137+R5138)&gt;结论【关键目标】!C$28,结论【关键目标】!C$28,T5137+R5138))</f>
        <v>6.2656872000000021</v>
      </c>
      <c r="U5138" s="19">
        <f>IF((T5137+R5138)&lt;结论【关键目标】!$C$28,0,(发电量计算【计算逻辑页】!R5138+发电量计算【计算逻辑页】!T5137-结论【关键目标】!$C$28))</f>
        <v>0</v>
      </c>
      <c r="V5138" s="5">
        <f t="shared" si="724"/>
        <v>0</v>
      </c>
      <c r="W5138" s="5">
        <f t="shared" si="725"/>
        <v>0</v>
      </c>
      <c r="X5138" s="5">
        <f t="shared" si="728"/>
        <v>0</v>
      </c>
    </row>
    <row r="5139" spans="1:24" x14ac:dyDescent="0.15">
      <c r="A5139" s="7">
        <v>5138</v>
      </c>
      <c r="B5139" s="7">
        <v>8</v>
      </c>
      <c r="C5139" s="7">
        <v>3</v>
      </c>
      <c r="D5139" s="7">
        <v>2</v>
      </c>
      <c r="E5139" s="7">
        <v>215</v>
      </c>
      <c r="F5139" s="7">
        <v>30</v>
      </c>
      <c r="G5139" s="7">
        <v>0</v>
      </c>
      <c r="H5139" s="7">
        <f t="shared" si="720"/>
        <v>4</v>
      </c>
      <c r="I5139" s="16">
        <f t="shared" si="721"/>
        <v>45141</v>
      </c>
      <c r="J5139" s="17">
        <v>0.2407</v>
      </c>
      <c r="K5139" s="18">
        <f>G5139*结论【关键目标】!C$27*0.7735*0.001</f>
        <v>0</v>
      </c>
      <c r="L5139" s="5">
        <v>0</v>
      </c>
      <c r="M5139" s="5">
        <f>ABS(IF(L5139&lt;=0,L5139/耗电量关键数据!$B$6/1000,L5139/耗电量关键数据!$B$5/1000))</f>
        <v>0</v>
      </c>
      <c r="N5139" s="5">
        <f>电气设备逐时使用率计算!H5115</f>
        <v>1.1688450000000001</v>
      </c>
      <c r="O5139" s="5">
        <f>灯光逐时使用率计算!H5115</f>
        <v>0.37403039999999999</v>
      </c>
      <c r="P5139" s="19">
        <f t="shared" si="722"/>
        <v>1.5428754000000002</v>
      </c>
      <c r="Q5139" s="19">
        <f t="shared" si="726"/>
        <v>0</v>
      </c>
      <c r="R5139" s="20">
        <f t="shared" si="723"/>
        <v>0</v>
      </c>
      <c r="S5139" s="20">
        <f t="shared" si="727"/>
        <v>0</v>
      </c>
      <c r="T5139" s="20">
        <f>IF((T5138+R5139)&lt;0,0,IF((T5138+R5139)&gt;结论【关键目标】!C$28,结论【关键目标】!C$28,T5138+R5139))</f>
        <v>6.2656872000000021</v>
      </c>
      <c r="U5139" s="19">
        <f>IF((T5138+R5139)&lt;结论【关键目标】!$C$28,0,(发电量计算【计算逻辑页】!R5139+发电量计算【计算逻辑页】!T5138-结论【关键目标】!$C$28))</f>
        <v>0</v>
      </c>
      <c r="V5139" s="5">
        <f t="shared" si="724"/>
        <v>0</v>
      </c>
      <c r="W5139" s="5">
        <f t="shared" si="725"/>
        <v>0</v>
      </c>
      <c r="X5139" s="5">
        <f t="shared" si="728"/>
        <v>0</v>
      </c>
    </row>
    <row r="5140" spans="1:24" x14ac:dyDescent="0.15">
      <c r="A5140" s="7">
        <v>5139</v>
      </c>
      <c r="B5140" s="7">
        <v>8</v>
      </c>
      <c r="C5140" s="7">
        <v>3</v>
      </c>
      <c r="D5140" s="7">
        <v>3</v>
      </c>
      <c r="E5140" s="7">
        <v>215</v>
      </c>
      <c r="F5140" s="7">
        <v>30.5</v>
      </c>
      <c r="G5140" s="7">
        <v>0</v>
      </c>
      <c r="H5140" s="7">
        <f t="shared" si="720"/>
        <v>4</v>
      </c>
      <c r="I5140" s="16">
        <f t="shared" si="721"/>
        <v>45141</v>
      </c>
      <c r="J5140" s="17">
        <v>0.2407</v>
      </c>
      <c r="K5140" s="18">
        <f>G5140*结论【关键目标】!C$27*0.7735*0.001</f>
        <v>0</v>
      </c>
      <c r="L5140" s="5">
        <v>0</v>
      </c>
      <c r="M5140" s="5">
        <f>ABS(IF(L5140&lt;=0,L5140/耗电量关键数据!$B$6/1000,L5140/耗电量关键数据!$B$5/1000))</f>
        <v>0</v>
      </c>
      <c r="N5140" s="5">
        <f>电气设备逐时使用率计算!H5116</f>
        <v>1.1688450000000001</v>
      </c>
      <c r="O5140" s="5">
        <f>灯光逐时使用率计算!H5116</f>
        <v>0.37403039999999999</v>
      </c>
      <c r="P5140" s="19">
        <f t="shared" si="722"/>
        <v>1.5428754000000002</v>
      </c>
      <c r="Q5140" s="19">
        <f t="shared" si="726"/>
        <v>0</v>
      </c>
      <c r="R5140" s="20">
        <f t="shared" si="723"/>
        <v>0</v>
      </c>
      <c r="S5140" s="20">
        <f t="shared" si="727"/>
        <v>0</v>
      </c>
      <c r="T5140" s="20">
        <f>IF((T5139+R5140)&lt;0,0,IF((T5139+R5140)&gt;结论【关键目标】!C$28,结论【关键目标】!C$28,T5139+R5140))</f>
        <v>6.2656872000000021</v>
      </c>
      <c r="U5140" s="19">
        <f>IF((T5139+R5140)&lt;结论【关键目标】!$C$28,0,(发电量计算【计算逻辑页】!R5140+发电量计算【计算逻辑页】!T5139-结论【关键目标】!$C$28))</f>
        <v>0</v>
      </c>
      <c r="V5140" s="5">
        <f t="shared" si="724"/>
        <v>0</v>
      </c>
      <c r="W5140" s="5">
        <f t="shared" si="725"/>
        <v>0</v>
      </c>
      <c r="X5140" s="5">
        <f t="shared" si="728"/>
        <v>0</v>
      </c>
    </row>
    <row r="5141" spans="1:24" x14ac:dyDescent="0.15">
      <c r="A5141" s="7">
        <v>5140</v>
      </c>
      <c r="B5141" s="7">
        <v>8</v>
      </c>
      <c r="C5141" s="7">
        <v>3</v>
      </c>
      <c r="D5141" s="7">
        <v>4</v>
      </c>
      <c r="E5141" s="7">
        <v>215</v>
      </c>
      <c r="F5141" s="7">
        <v>29</v>
      </c>
      <c r="G5141" s="7">
        <v>0</v>
      </c>
      <c r="H5141" s="7">
        <f t="shared" si="720"/>
        <v>4</v>
      </c>
      <c r="I5141" s="16">
        <f t="shared" si="721"/>
        <v>45141</v>
      </c>
      <c r="J5141" s="17">
        <v>0.2407</v>
      </c>
      <c r="K5141" s="18">
        <f>G5141*结论【关键目标】!C$27*0.7735*0.001</f>
        <v>0</v>
      </c>
      <c r="L5141" s="5">
        <v>0</v>
      </c>
      <c r="M5141" s="5">
        <f>ABS(IF(L5141&lt;=0,L5141/耗电量关键数据!$B$6/1000,L5141/耗电量关键数据!$B$5/1000))</f>
        <v>0</v>
      </c>
      <c r="N5141" s="5">
        <f>电气设备逐时使用率计算!H5117</f>
        <v>1.1688450000000001</v>
      </c>
      <c r="O5141" s="5">
        <f>灯光逐时使用率计算!H5117</f>
        <v>0.37403039999999999</v>
      </c>
      <c r="P5141" s="19">
        <f t="shared" si="722"/>
        <v>1.5428754000000002</v>
      </c>
      <c r="Q5141" s="19">
        <f t="shared" si="726"/>
        <v>0</v>
      </c>
      <c r="R5141" s="20">
        <f t="shared" si="723"/>
        <v>0</v>
      </c>
      <c r="S5141" s="20">
        <f t="shared" si="727"/>
        <v>0</v>
      </c>
      <c r="T5141" s="20">
        <f>IF((T5140+R5141)&lt;0,0,IF((T5140+R5141)&gt;结论【关键目标】!C$28,结论【关键目标】!C$28,T5140+R5141))</f>
        <v>6.2656872000000021</v>
      </c>
      <c r="U5141" s="19">
        <f>IF((T5140+R5141)&lt;结论【关键目标】!$C$28,0,(发电量计算【计算逻辑页】!R5141+发电量计算【计算逻辑页】!T5140-结论【关键目标】!$C$28))</f>
        <v>0</v>
      </c>
      <c r="V5141" s="5">
        <f t="shared" si="724"/>
        <v>0</v>
      </c>
      <c r="W5141" s="5">
        <f t="shared" si="725"/>
        <v>0</v>
      </c>
      <c r="X5141" s="5">
        <f t="shared" si="728"/>
        <v>0</v>
      </c>
    </row>
    <row r="5142" spans="1:24" x14ac:dyDescent="0.15">
      <c r="A5142" s="7">
        <v>5141</v>
      </c>
      <c r="B5142" s="7">
        <v>8</v>
      </c>
      <c r="C5142" s="7">
        <v>3</v>
      </c>
      <c r="D5142" s="7">
        <v>5</v>
      </c>
      <c r="E5142" s="7">
        <v>215</v>
      </c>
      <c r="F5142" s="7">
        <v>25</v>
      </c>
      <c r="G5142" s="7">
        <v>0.4</v>
      </c>
      <c r="H5142" s="7">
        <f t="shared" si="720"/>
        <v>4</v>
      </c>
      <c r="I5142" s="16">
        <f t="shared" si="721"/>
        <v>45141</v>
      </c>
      <c r="J5142" s="17">
        <v>0.2407</v>
      </c>
      <c r="K5142" s="18">
        <f>G5142*结论【关键目标】!C$27*0.7735*0.001</f>
        <v>3.7128000000000001E-2</v>
      </c>
      <c r="L5142" s="5">
        <v>0</v>
      </c>
      <c r="M5142" s="5">
        <f>ABS(IF(L5142&lt;=0,L5142/耗电量关键数据!$B$6/1000,L5142/耗电量关键数据!$B$5/1000))</f>
        <v>0</v>
      </c>
      <c r="N5142" s="5">
        <f>电气设备逐时使用率计算!H5118</f>
        <v>1.1688450000000001</v>
      </c>
      <c r="O5142" s="5">
        <f>灯光逐时使用率计算!H5118</f>
        <v>0.37403039999999999</v>
      </c>
      <c r="P5142" s="19">
        <f t="shared" si="722"/>
        <v>1.5428754000000002</v>
      </c>
      <c r="Q5142" s="19">
        <f t="shared" si="726"/>
        <v>0</v>
      </c>
      <c r="R5142" s="20">
        <f t="shared" si="723"/>
        <v>3.7128000000000001E-2</v>
      </c>
      <c r="S5142" s="20">
        <f t="shared" si="727"/>
        <v>0</v>
      </c>
      <c r="T5142" s="20">
        <f>IF((T5141+R5142)&lt;0,0,IF((T5141+R5142)&gt;结论【关键目标】!C$28,结论【关键目标】!C$28,T5141+R5142))</f>
        <v>6.3028152000000022</v>
      </c>
      <c r="U5142" s="19">
        <f>IF((T5141+R5142)&lt;结论【关键目标】!$C$28,0,(发电量计算【计算逻辑页】!R5142+发电量计算【计算逻辑页】!T5141-结论【关键目标】!$C$28))</f>
        <v>0</v>
      </c>
      <c r="V5142" s="5">
        <f t="shared" si="724"/>
        <v>0</v>
      </c>
      <c r="W5142" s="5">
        <f t="shared" si="725"/>
        <v>8.9367096000000004E-3</v>
      </c>
      <c r="X5142" s="5">
        <f t="shared" si="728"/>
        <v>0</v>
      </c>
    </row>
    <row r="5143" spans="1:24" x14ac:dyDescent="0.15">
      <c r="A5143" s="7">
        <v>5142</v>
      </c>
      <c r="B5143" s="7">
        <v>8</v>
      </c>
      <c r="C5143" s="7">
        <v>3</v>
      </c>
      <c r="D5143" s="7">
        <v>6</v>
      </c>
      <c r="E5143" s="7">
        <v>215</v>
      </c>
      <c r="F5143" s="7">
        <v>24.4</v>
      </c>
      <c r="G5143" s="7">
        <v>44.7</v>
      </c>
      <c r="H5143" s="7">
        <f t="shared" si="720"/>
        <v>4</v>
      </c>
      <c r="I5143" s="16">
        <f t="shared" si="721"/>
        <v>45141</v>
      </c>
      <c r="J5143" s="17">
        <v>0.2407</v>
      </c>
      <c r="K5143" s="18">
        <f>G5143*结论【关键目标】!C$27*0.7735*0.001</f>
        <v>4.1490540000000005</v>
      </c>
      <c r="L5143" s="5">
        <v>0</v>
      </c>
      <c r="M5143" s="5">
        <f>ABS(IF(L5143&lt;=0,L5143/耗电量关键数据!$B$6/1000,L5143/耗电量关键数据!$B$5/1000))</f>
        <v>0</v>
      </c>
      <c r="N5143" s="5">
        <f>电气设备逐时使用率计算!H5119</f>
        <v>1.1688450000000001</v>
      </c>
      <c r="O5143" s="5">
        <f>灯光逐时使用率计算!H5119</f>
        <v>0.37403039999999999</v>
      </c>
      <c r="P5143" s="19">
        <f t="shared" si="722"/>
        <v>1.5428754000000002</v>
      </c>
      <c r="Q5143" s="19">
        <f t="shared" si="726"/>
        <v>0</v>
      </c>
      <c r="R5143" s="20">
        <f t="shared" si="723"/>
        <v>4.1490540000000005</v>
      </c>
      <c r="S5143" s="20">
        <f t="shared" si="727"/>
        <v>0</v>
      </c>
      <c r="T5143" s="20">
        <f>IF((T5142+R5143)&lt;0,0,IF((T5142+R5143)&gt;结论【关键目标】!C$28,结论【关键目标】!C$28,T5142+R5143))</f>
        <v>10.451869200000003</v>
      </c>
      <c r="U5143" s="19">
        <f>IF((T5142+R5143)&lt;结论【关键目标】!$C$28,0,(发电量计算【计算逻辑页】!R5143+发电量计算【计算逻辑页】!T5142-结论【关键目标】!$C$28))</f>
        <v>0</v>
      </c>
      <c r="V5143" s="5">
        <f t="shared" si="724"/>
        <v>0</v>
      </c>
      <c r="W5143" s="5">
        <f t="shared" si="725"/>
        <v>0.37137010878000004</v>
      </c>
      <c r="X5143" s="5">
        <f t="shared" si="728"/>
        <v>0</v>
      </c>
    </row>
    <row r="5144" spans="1:24" x14ac:dyDescent="0.15">
      <c r="A5144" s="7">
        <v>5143</v>
      </c>
      <c r="B5144" s="7">
        <v>8</v>
      </c>
      <c r="C5144" s="7">
        <v>3</v>
      </c>
      <c r="D5144" s="7">
        <v>7</v>
      </c>
      <c r="E5144" s="7">
        <v>215</v>
      </c>
      <c r="F5144" s="7">
        <v>24</v>
      </c>
      <c r="G5144" s="7">
        <v>96.6</v>
      </c>
      <c r="H5144" s="7">
        <f t="shared" si="720"/>
        <v>4</v>
      </c>
      <c r="I5144" s="16">
        <f t="shared" si="721"/>
        <v>45141</v>
      </c>
      <c r="J5144" s="17">
        <v>0.2407</v>
      </c>
      <c r="K5144" s="18">
        <f>G5144*结论【关键目标】!C$27*0.7735*0.001</f>
        <v>8.966412</v>
      </c>
      <c r="L5144" s="5">
        <v>0</v>
      </c>
      <c r="M5144" s="5">
        <f>ABS(IF(L5144&lt;=0,L5144/耗电量关键数据!$B$6/1000,L5144/耗电量关键数据!$B$5/1000))</f>
        <v>0</v>
      </c>
      <c r="N5144" s="5">
        <f>电气设备逐时使用率计算!H5120</f>
        <v>2.3376900000000003</v>
      </c>
      <c r="O5144" s="5">
        <f>灯光逐时使用率计算!H5120</f>
        <v>1.2467680000000001</v>
      </c>
      <c r="P5144" s="19">
        <f t="shared" si="722"/>
        <v>3.5844580000000006</v>
      </c>
      <c r="Q5144" s="19">
        <f t="shared" si="726"/>
        <v>0</v>
      </c>
      <c r="R5144" s="20">
        <f t="shared" si="723"/>
        <v>8.966412</v>
      </c>
      <c r="S5144" s="20">
        <f t="shared" si="727"/>
        <v>0</v>
      </c>
      <c r="T5144" s="20">
        <f>IF((T5143+R5144)&lt;0,0,IF((T5143+R5144)&gt;结论【关键目标】!C$28,结论【关键目标】!C$28,T5143+R5144))</f>
        <v>19.418281200000003</v>
      </c>
      <c r="U5144" s="19">
        <f>IF((T5143+R5144)&lt;结论【关键目标】!$C$28,0,(发电量计算【计算逻辑页】!R5144+发电量计算【计算逻辑页】!T5143-结论【关键目标】!$C$28))</f>
        <v>0</v>
      </c>
      <c r="V5144" s="5">
        <f t="shared" si="724"/>
        <v>0</v>
      </c>
      <c r="W5144" s="5">
        <f t="shared" si="725"/>
        <v>0.8627790406000001</v>
      </c>
      <c r="X5144" s="5">
        <f t="shared" si="728"/>
        <v>0</v>
      </c>
    </row>
    <row r="5145" spans="1:24" x14ac:dyDescent="0.15">
      <c r="A5145" s="7">
        <v>5144</v>
      </c>
      <c r="B5145" s="7">
        <v>8</v>
      </c>
      <c r="C5145" s="7">
        <v>3</v>
      </c>
      <c r="D5145" s="7">
        <v>8</v>
      </c>
      <c r="E5145" s="7">
        <v>215</v>
      </c>
      <c r="F5145" s="7">
        <v>25</v>
      </c>
      <c r="G5145" s="7">
        <v>248.2</v>
      </c>
      <c r="H5145" s="7">
        <f t="shared" si="720"/>
        <v>4</v>
      </c>
      <c r="I5145" s="16">
        <f t="shared" si="721"/>
        <v>45141</v>
      </c>
      <c r="J5145" s="17">
        <v>0.70809999999999995</v>
      </c>
      <c r="K5145" s="18">
        <f>G5145*结论【关键目标】!C$27*0.7735*0.001</f>
        <v>23.037924</v>
      </c>
      <c r="L5145" s="5">
        <v>21709.736720000001</v>
      </c>
      <c r="M5145" s="5">
        <f>ABS(IF(L5145&lt;=0,L5145/耗电量关键数据!$B$6/1000,L5145/耗电量关键数据!$B$5/1000))</f>
        <v>6.2027819200000005</v>
      </c>
      <c r="N5145" s="5">
        <f>电气设备逐时使用率计算!H5121</f>
        <v>11.688450000000001</v>
      </c>
      <c r="O5145" s="5">
        <f>灯光逐时使用率计算!H5121</f>
        <v>6.2338399999999998</v>
      </c>
      <c r="P5145" s="19">
        <f t="shared" si="722"/>
        <v>24.125071920000003</v>
      </c>
      <c r="Q5145" s="19">
        <f t="shared" si="726"/>
        <v>0</v>
      </c>
      <c r="R5145" s="20">
        <f t="shared" si="723"/>
        <v>23.037924</v>
      </c>
      <c r="S5145" s="20">
        <f t="shared" si="727"/>
        <v>0</v>
      </c>
      <c r="T5145" s="20">
        <f>IF((T5144+R5145)&lt;0,0,IF((T5144+R5145)&gt;结论【关键目标】!C$28,结论【关键目标】!C$28,T5144+R5145))</f>
        <v>22</v>
      </c>
      <c r="U5145" s="19">
        <f>IF((T5144+R5145)&lt;结论【关键目标】!$C$28,0,(发电量计算【计算逻辑页】!R5145+发电量计算【计算逻辑页】!T5144-结论【关键目标】!$C$28))</f>
        <v>20.456205199999999</v>
      </c>
      <c r="V5145" s="5">
        <f t="shared" si="724"/>
        <v>7.1596718199999989</v>
      </c>
      <c r="W5145" s="5">
        <f t="shared" si="725"/>
        <v>16.3131539844</v>
      </c>
      <c r="X5145" s="5">
        <f t="shared" si="728"/>
        <v>0</v>
      </c>
    </row>
    <row r="5146" spans="1:24" x14ac:dyDescent="0.15">
      <c r="A5146" s="7">
        <v>5145</v>
      </c>
      <c r="B5146" s="7">
        <v>8</v>
      </c>
      <c r="C5146" s="7">
        <v>3</v>
      </c>
      <c r="D5146" s="7">
        <v>9</v>
      </c>
      <c r="E5146" s="7">
        <v>215</v>
      </c>
      <c r="F5146" s="7">
        <v>25.7</v>
      </c>
      <c r="G5146" s="7">
        <v>429.6</v>
      </c>
      <c r="H5146" s="7">
        <f t="shared" si="720"/>
        <v>4</v>
      </c>
      <c r="I5146" s="16">
        <f t="shared" si="721"/>
        <v>45141</v>
      </c>
      <c r="J5146" s="17">
        <v>0.70809999999999995</v>
      </c>
      <c r="K5146" s="18">
        <f>G5146*结论【关键目标】!C$27*0.7735*0.001</f>
        <v>39.875472000000002</v>
      </c>
      <c r="L5146" s="5">
        <v>39412.978779999998</v>
      </c>
      <c r="M5146" s="5">
        <f>ABS(IF(L5146&lt;=0,L5146/耗电量关键数据!$B$6/1000,L5146/耗电量关键数据!$B$5/1000))</f>
        <v>11.260851079999998</v>
      </c>
      <c r="N5146" s="5">
        <f>电气设备逐时使用率计算!H5122</f>
        <v>22.208055000000002</v>
      </c>
      <c r="O5146" s="5">
        <f>灯光逐时使用率计算!H5122</f>
        <v>11.844296</v>
      </c>
      <c r="P5146" s="19">
        <f t="shared" si="722"/>
        <v>45.313202079999996</v>
      </c>
      <c r="Q5146" s="19">
        <f t="shared" si="726"/>
        <v>0</v>
      </c>
      <c r="R5146" s="20">
        <f t="shared" si="723"/>
        <v>39.875472000000002</v>
      </c>
      <c r="S5146" s="20">
        <f t="shared" si="727"/>
        <v>0</v>
      </c>
      <c r="T5146" s="20">
        <f>IF((T5145+R5146)&lt;0,0,IF((T5145+R5146)&gt;结论【关键目标】!C$28,结论【关键目标】!C$28,T5145+R5146))</f>
        <v>22</v>
      </c>
      <c r="U5146" s="19">
        <f>IF((T5145+R5146)&lt;结论【关键目标】!$C$28,0,(发电量计算【计算逻辑页】!R5146+发电量计算【计算逻辑页】!T5145-结论【关键目标】!$C$28))</f>
        <v>39.875472000000002</v>
      </c>
      <c r="V5146" s="5">
        <f t="shared" si="724"/>
        <v>13.9564152</v>
      </c>
      <c r="W5146" s="5">
        <f t="shared" si="725"/>
        <v>28.235821723200001</v>
      </c>
      <c r="X5146" s="5">
        <f t="shared" si="728"/>
        <v>0</v>
      </c>
    </row>
    <row r="5147" spans="1:24" x14ac:dyDescent="0.15">
      <c r="A5147" s="7">
        <v>5146</v>
      </c>
      <c r="B5147" s="7">
        <v>8</v>
      </c>
      <c r="C5147" s="7">
        <v>3</v>
      </c>
      <c r="D5147" s="7">
        <v>10</v>
      </c>
      <c r="E5147" s="7">
        <v>215</v>
      </c>
      <c r="F5147" s="7">
        <v>28</v>
      </c>
      <c r="G5147" s="7">
        <v>549.6</v>
      </c>
      <c r="H5147" s="7">
        <f t="shared" si="720"/>
        <v>4</v>
      </c>
      <c r="I5147" s="16">
        <f t="shared" si="721"/>
        <v>45141</v>
      </c>
      <c r="J5147" s="17">
        <v>0.70809999999999995</v>
      </c>
      <c r="K5147" s="18">
        <f>G5147*结论【关键目标】!C$27*0.7735*0.001</f>
        <v>51.013871999999999</v>
      </c>
      <c r="L5147" s="5">
        <v>47486.072180000003</v>
      </c>
      <c r="M5147" s="5">
        <f>ABS(IF(L5147&lt;=0,L5147/耗电量关键数据!$B$6/1000,L5147/耗电量关键数据!$B$5/1000))</f>
        <v>13.567449194285714</v>
      </c>
      <c r="N5147" s="5">
        <f>电气设备逐时使用率计算!H5123</f>
        <v>22.208055000000002</v>
      </c>
      <c r="O5147" s="5">
        <f>灯光逐时使用率计算!H5123</f>
        <v>11.844296</v>
      </c>
      <c r="P5147" s="19">
        <f t="shared" si="722"/>
        <v>47.619800194285716</v>
      </c>
      <c r="Q5147" s="19">
        <f t="shared" si="726"/>
        <v>0</v>
      </c>
      <c r="R5147" s="20">
        <f t="shared" si="723"/>
        <v>51.013871999999999</v>
      </c>
      <c r="S5147" s="20">
        <f t="shared" si="727"/>
        <v>0</v>
      </c>
      <c r="T5147" s="20">
        <f>IF((T5146+R5147)&lt;0,0,IF((T5146+R5147)&gt;结论【关键目标】!C$28,结论【关键目标】!C$28,T5146+R5147))</f>
        <v>22</v>
      </c>
      <c r="U5147" s="19">
        <f>IF((T5146+R5147)&lt;结论【关键目标】!$C$28,0,(发电量计算【计算逻辑页】!R5147+发电量计算【计算逻辑页】!T5146-结论【关键目标】!$C$28))</f>
        <v>51.013871999999992</v>
      </c>
      <c r="V5147" s="5">
        <f t="shared" si="724"/>
        <v>17.854855199999996</v>
      </c>
      <c r="W5147" s="5">
        <f t="shared" si="725"/>
        <v>33.719580517573711</v>
      </c>
      <c r="X5147" s="5">
        <f t="shared" si="728"/>
        <v>0</v>
      </c>
    </row>
    <row r="5148" spans="1:24" x14ac:dyDescent="0.15">
      <c r="A5148" s="7">
        <v>5147</v>
      </c>
      <c r="B5148" s="7">
        <v>8</v>
      </c>
      <c r="C5148" s="7">
        <v>3</v>
      </c>
      <c r="D5148" s="7">
        <v>11</v>
      </c>
      <c r="E5148" s="7">
        <v>215</v>
      </c>
      <c r="F5148" s="7">
        <v>30</v>
      </c>
      <c r="G5148" s="7">
        <v>672.1</v>
      </c>
      <c r="H5148" s="7">
        <f t="shared" si="720"/>
        <v>4</v>
      </c>
      <c r="I5148" s="16">
        <f t="shared" si="721"/>
        <v>45141</v>
      </c>
      <c r="J5148" s="24">
        <v>1.3551</v>
      </c>
      <c r="K5148" s="18">
        <f>G5148*结论【关键目标】!C$27*0.7735*0.001</f>
        <v>62.384322000000004</v>
      </c>
      <c r="L5148" s="5">
        <v>52432.19814</v>
      </c>
      <c r="M5148" s="5">
        <f>ABS(IF(L5148&lt;=0,L5148/耗电量关键数据!$B$6/1000,L5148/耗电量关键数据!$B$5/1000))</f>
        <v>14.980628039999999</v>
      </c>
      <c r="N5148" s="5">
        <f>电气设备逐时使用率计算!H5124</f>
        <v>22.208055000000002</v>
      </c>
      <c r="O5148" s="5">
        <f>灯光逐时使用率计算!H5124</f>
        <v>11.844296</v>
      </c>
      <c r="P5148" s="19">
        <f t="shared" si="722"/>
        <v>49.032979040000001</v>
      </c>
      <c r="Q5148" s="19">
        <f t="shared" si="726"/>
        <v>49.032979040000001</v>
      </c>
      <c r="R5148" s="20">
        <f t="shared" si="723"/>
        <v>13.351342960000004</v>
      </c>
      <c r="S5148" s="20">
        <f t="shared" si="727"/>
        <v>0</v>
      </c>
      <c r="T5148" s="20">
        <f>IF((T5147+R5148)&lt;0,0,IF((T5147+R5148)&gt;结论【关键目标】!C$28,结论【关键目标】!C$28,T5147+R5148))</f>
        <v>22</v>
      </c>
      <c r="U5148" s="19">
        <f>IF((T5147+R5148)&lt;结论【关键目标】!$C$28,0,(发电量计算【计算逻辑页】!R5148+发电量计算【计算逻辑页】!T5147-结论【关键目标】!$C$28))</f>
        <v>13.351342960000004</v>
      </c>
      <c r="V5148" s="5">
        <f t="shared" si="724"/>
        <v>4.6729700360000006</v>
      </c>
      <c r="W5148" s="5">
        <f t="shared" si="725"/>
        <v>66.444589897103995</v>
      </c>
      <c r="X5148" s="5">
        <f t="shared" si="728"/>
        <v>0</v>
      </c>
    </row>
    <row r="5149" spans="1:24" x14ac:dyDescent="0.15">
      <c r="A5149" s="7">
        <v>5148</v>
      </c>
      <c r="B5149" s="7">
        <v>8</v>
      </c>
      <c r="C5149" s="7">
        <v>3</v>
      </c>
      <c r="D5149" s="7">
        <v>12</v>
      </c>
      <c r="E5149" s="7">
        <v>215</v>
      </c>
      <c r="F5149" s="7">
        <v>30</v>
      </c>
      <c r="G5149" s="7">
        <v>757.5</v>
      </c>
      <c r="H5149" s="7">
        <f t="shared" si="720"/>
        <v>4</v>
      </c>
      <c r="I5149" s="16">
        <f t="shared" si="721"/>
        <v>45141</v>
      </c>
      <c r="J5149" s="24">
        <v>1.3551</v>
      </c>
      <c r="K5149" s="18">
        <f>G5149*结论【关键目标】!C$27*0.7735*0.001</f>
        <v>70.311149999999998</v>
      </c>
      <c r="L5149" s="5">
        <v>47440.638359999997</v>
      </c>
      <c r="M5149" s="5">
        <f>ABS(IF(L5149&lt;=0,L5149/耗电量关键数据!$B$6/1000,L5149/耗电量关键数据!$B$5/1000))</f>
        <v>13.554468102857141</v>
      </c>
      <c r="N5149" s="5">
        <f>电气设备逐时使用率计算!H5125</f>
        <v>11.688450000000001</v>
      </c>
      <c r="O5149" s="5">
        <f>灯光逐时使用率计算!H5125</f>
        <v>9.9741440000000008</v>
      </c>
      <c r="P5149" s="19">
        <f t="shared" si="722"/>
        <v>35.217062102857142</v>
      </c>
      <c r="Q5149" s="19">
        <f t="shared" si="726"/>
        <v>35.217062102857142</v>
      </c>
      <c r="R5149" s="20">
        <f t="shared" si="723"/>
        <v>35.094087897142856</v>
      </c>
      <c r="S5149" s="20">
        <f t="shared" si="727"/>
        <v>0</v>
      </c>
      <c r="T5149" s="20">
        <f>IF((T5148+R5149)&lt;0,0,IF((T5148+R5149)&gt;结论【关键目标】!C$28,结论【关键目标】!C$28,T5148+R5149))</f>
        <v>22</v>
      </c>
      <c r="U5149" s="19">
        <f>IF((T5148+R5149)&lt;结论【关键目标】!$C$28,0,(发电量计算【计算逻辑页】!R5149+发电量计算【计算逻辑页】!T5148-结论【关键目标】!$C$28))</f>
        <v>35.094087897142856</v>
      </c>
      <c r="V5149" s="5">
        <f t="shared" si="724"/>
        <v>12.282930764</v>
      </c>
      <c r="W5149" s="5">
        <f t="shared" si="725"/>
        <v>47.722640855581709</v>
      </c>
      <c r="X5149" s="5">
        <f t="shared" si="728"/>
        <v>0</v>
      </c>
    </row>
    <row r="5150" spans="1:24" x14ac:dyDescent="0.15">
      <c r="A5150" s="7">
        <v>5149</v>
      </c>
      <c r="B5150" s="7">
        <v>8</v>
      </c>
      <c r="C5150" s="7">
        <v>3</v>
      </c>
      <c r="D5150" s="7">
        <v>13</v>
      </c>
      <c r="E5150" s="7">
        <v>215</v>
      </c>
      <c r="F5150" s="7">
        <v>31</v>
      </c>
      <c r="G5150" s="7">
        <v>609.4</v>
      </c>
      <c r="H5150" s="7">
        <f t="shared" si="720"/>
        <v>4</v>
      </c>
      <c r="I5150" s="16">
        <f t="shared" si="721"/>
        <v>45141</v>
      </c>
      <c r="J5150" s="17">
        <v>1.2267999999999999</v>
      </c>
      <c r="K5150" s="18">
        <f>G5150*结论【关键目标】!C$27*0.7735*0.001</f>
        <v>56.564507999999996</v>
      </c>
      <c r="L5150" s="5">
        <v>49224.475250000003</v>
      </c>
      <c r="M5150" s="5">
        <f>ABS(IF(L5150&lt;=0,L5150/耗电量关键数据!$B$6/1000,L5150/耗电量关键数据!$B$5/1000))</f>
        <v>14.064135785714287</v>
      </c>
      <c r="N5150" s="5">
        <f>电气设备逐时使用率计算!H5126</f>
        <v>11.688450000000001</v>
      </c>
      <c r="O5150" s="5">
        <f>灯光逐时使用率计算!H5126</f>
        <v>9.9741440000000008</v>
      </c>
      <c r="P5150" s="19">
        <f t="shared" si="722"/>
        <v>35.726729785714291</v>
      </c>
      <c r="Q5150" s="19">
        <f t="shared" si="726"/>
        <v>35.726729785714291</v>
      </c>
      <c r="R5150" s="20">
        <f t="shared" si="723"/>
        <v>20.837778214285706</v>
      </c>
      <c r="S5150" s="20">
        <f t="shared" si="727"/>
        <v>0</v>
      </c>
      <c r="T5150" s="20">
        <f>IF((T5149+R5150)&lt;0,0,IF((T5149+R5150)&gt;结论【关键目标】!C$28,结论【关键目标】!C$28,T5149+R5150))</f>
        <v>22</v>
      </c>
      <c r="U5150" s="19">
        <f>IF((T5149+R5150)&lt;结论【关键目标】!$C$28,0,(发电量计算【计算逻辑页】!R5150+发电量计算【计算逻辑页】!T5149-结论【关键目标】!$C$28))</f>
        <v>20.837778214285706</v>
      </c>
      <c r="V5150" s="5">
        <f t="shared" si="724"/>
        <v>7.2932223749999965</v>
      </c>
      <c r="W5150" s="5">
        <f t="shared" si="725"/>
        <v>43.829552101114288</v>
      </c>
      <c r="X5150" s="5">
        <f t="shared" si="728"/>
        <v>0</v>
      </c>
    </row>
    <row r="5151" spans="1:24" x14ac:dyDescent="0.15">
      <c r="A5151" s="7">
        <v>5150</v>
      </c>
      <c r="B5151" s="7">
        <v>8</v>
      </c>
      <c r="C5151" s="7">
        <v>3</v>
      </c>
      <c r="D5151" s="7">
        <v>14</v>
      </c>
      <c r="E5151" s="7">
        <v>215</v>
      </c>
      <c r="F5151" s="7">
        <v>32</v>
      </c>
      <c r="G5151" s="7">
        <v>563.4</v>
      </c>
      <c r="H5151" s="7">
        <f t="shared" si="720"/>
        <v>4</v>
      </c>
      <c r="I5151" s="16">
        <f t="shared" si="721"/>
        <v>45141</v>
      </c>
      <c r="J5151" s="17">
        <v>1.2267999999999999</v>
      </c>
      <c r="K5151" s="18">
        <f>G5151*结论【关键目标】!C$27*0.7735*0.001</f>
        <v>52.294788000000004</v>
      </c>
      <c r="L5151" s="5">
        <v>58055.339469999999</v>
      </c>
      <c r="M5151" s="5">
        <f>ABS(IF(L5151&lt;=0,L5151/耗电量关键数据!$B$6/1000,L5151/耗电量关键数据!$B$5/1000))</f>
        <v>16.587239848571429</v>
      </c>
      <c r="N5151" s="5">
        <f>电气设备逐时使用率计算!H5127</f>
        <v>22.208055000000002</v>
      </c>
      <c r="O5151" s="5">
        <f>灯光逐时使用率计算!H5127</f>
        <v>11.844296</v>
      </c>
      <c r="P5151" s="19">
        <f t="shared" si="722"/>
        <v>50.63959084857143</v>
      </c>
      <c r="Q5151" s="19">
        <f t="shared" si="726"/>
        <v>50.63959084857143</v>
      </c>
      <c r="R5151" s="20">
        <f t="shared" si="723"/>
        <v>1.6551971514285739</v>
      </c>
      <c r="S5151" s="20">
        <f t="shared" si="727"/>
        <v>0</v>
      </c>
      <c r="T5151" s="20">
        <f>IF((T5150+R5151)&lt;0,0,IF((T5150+R5151)&gt;结论【关键目标】!C$28,结论【关键目标】!C$28,T5150+R5151))</f>
        <v>22</v>
      </c>
      <c r="U5151" s="19">
        <f>IF((T5150+R5151)&lt;结论【关键目标】!$C$28,0,(发电量计算【计算逻辑页】!R5151+发电量计算【计算逻辑页】!T5150-结论【关键目标】!$C$28))</f>
        <v>1.6551971514285739</v>
      </c>
      <c r="V5151" s="5">
        <f t="shared" si="724"/>
        <v>0.57931900300000083</v>
      </c>
      <c r="W5151" s="5">
        <f t="shared" si="725"/>
        <v>62.124650053027423</v>
      </c>
      <c r="X5151" s="5">
        <f t="shared" si="728"/>
        <v>0</v>
      </c>
    </row>
    <row r="5152" spans="1:24" x14ac:dyDescent="0.15">
      <c r="A5152" s="7">
        <v>5151</v>
      </c>
      <c r="B5152" s="7">
        <v>8</v>
      </c>
      <c r="C5152" s="7">
        <v>3</v>
      </c>
      <c r="D5152" s="7">
        <v>15</v>
      </c>
      <c r="E5152" s="7">
        <v>215</v>
      </c>
      <c r="F5152" s="7">
        <v>32.200000000000003</v>
      </c>
      <c r="G5152" s="7">
        <v>490</v>
      </c>
      <c r="H5152" s="7">
        <f t="shared" si="720"/>
        <v>4</v>
      </c>
      <c r="I5152" s="16">
        <f t="shared" si="721"/>
        <v>45141</v>
      </c>
      <c r="J5152" s="17">
        <v>1.2267999999999999</v>
      </c>
      <c r="K5152" s="18">
        <f>G5152*结论【关键目标】!C$27*0.7735*0.001</f>
        <v>45.4818</v>
      </c>
      <c r="L5152" s="5">
        <v>55652.252390000001</v>
      </c>
      <c r="M5152" s="5">
        <f>ABS(IF(L5152&lt;=0,L5152/耗电量关键数据!$B$6/1000,L5152/耗电量关键数据!$B$5/1000))</f>
        <v>15.900643540000001</v>
      </c>
      <c r="N5152" s="5">
        <f>电气设备逐时使用率计算!H5128</f>
        <v>22.208055000000002</v>
      </c>
      <c r="O5152" s="5">
        <f>灯光逐时使用率计算!H5128</f>
        <v>11.844296</v>
      </c>
      <c r="P5152" s="19">
        <f t="shared" si="722"/>
        <v>49.952994540000006</v>
      </c>
      <c r="Q5152" s="19">
        <f t="shared" si="726"/>
        <v>49.952994540000006</v>
      </c>
      <c r="R5152" s="20">
        <f t="shared" si="723"/>
        <v>-4.4711945400000062</v>
      </c>
      <c r="S5152" s="20">
        <f t="shared" si="727"/>
        <v>4.4711945400000062</v>
      </c>
      <c r="T5152" s="20">
        <f>IF((T5151+R5152)&lt;0,0,IF((T5151+R5152)&gt;结论【关键目标】!C$28,结论【关键目标】!C$28,T5151+R5152))</f>
        <v>17.528805459999994</v>
      </c>
      <c r="U5152" s="19">
        <f>IF((T5151+R5152)&lt;结论【关键目标】!$C$28,0,(发电量计算【计算逻辑页】!R5152+发电量计算【计算逻辑页】!T5151-结论【关键目标】!$C$28))</f>
        <v>0</v>
      </c>
      <c r="V5152" s="5">
        <f t="shared" si="724"/>
        <v>0</v>
      </c>
      <c r="W5152" s="5">
        <f t="shared" si="725"/>
        <v>55.797072239999991</v>
      </c>
      <c r="X5152" s="5">
        <f t="shared" si="728"/>
        <v>3.9203433726720052</v>
      </c>
    </row>
    <row r="5153" spans="1:24" x14ac:dyDescent="0.15">
      <c r="A5153" s="7">
        <v>5152</v>
      </c>
      <c r="B5153" s="7">
        <v>8</v>
      </c>
      <c r="C5153" s="7">
        <v>3</v>
      </c>
      <c r="D5153" s="7">
        <v>16</v>
      </c>
      <c r="E5153" s="7">
        <v>215</v>
      </c>
      <c r="F5153" s="7">
        <v>32</v>
      </c>
      <c r="G5153" s="7">
        <v>311.10000000000002</v>
      </c>
      <c r="H5153" s="7">
        <f t="shared" si="720"/>
        <v>4</v>
      </c>
      <c r="I5153" s="16">
        <f t="shared" si="721"/>
        <v>45141</v>
      </c>
      <c r="J5153" s="24">
        <v>1.3551</v>
      </c>
      <c r="K5153" s="18">
        <f>G5153*结论【关键目标】!C$27*0.7735*0.001</f>
        <v>28.876301999999999</v>
      </c>
      <c r="L5153" s="5">
        <v>54086.124739999999</v>
      </c>
      <c r="M5153" s="5">
        <f>ABS(IF(L5153&lt;=0,L5153/耗电量关键数据!$B$6/1000,L5153/耗电量关键数据!$B$5/1000))</f>
        <v>15.453178497142856</v>
      </c>
      <c r="N5153" s="5">
        <f>电气设备逐时使用率计算!H5129</f>
        <v>22.208055000000002</v>
      </c>
      <c r="O5153" s="5">
        <f>灯光逐时使用率计算!H5129</f>
        <v>11.844296</v>
      </c>
      <c r="P5153" s="19">
        <f t="shared" si="722"/>
        <v>49.505529497142859</v>
      </c>
      <c r="Q5153" s="19">
        <f t="shared" si="726"/>
        <v>49.505529497142859</v>
      </c>
      <c r="R5153" s="20">
        <f t="shared" si="723"/>
        <v>-20.62922749714286</v>
      </c>
      <c r="S5153" s="20">
        <f t="shared" si="727"/>
        <v>20.62922749714286</v>
      </c>
      <c r="T5153" s="20">
        <f>IF((T5152+R5153)&lt;0,0,IF((T5152+R5153)&gt;结论【关键目标】!C$28,结论【关键目标】!C$28,T5152+R5153))</f>
        <v>0</v>
      </c>
      <c r="U5153" s="19">
        <f>IF((T5152+R5153)&lt;结论【关键目标】!$C$28,0,(发电量计算【计算逻辑页】!R5153+发电量计算【计算逻辑页】!T5152-结论【关键目标】!$C$28))</f>
        <v>0</v>
      </c>
      <c r="V5153" s="5">
        <f t="shared" si="724"/>
        <v>0</v>
      </c>
      <c r="W5153" s="5">
        <f t="shared" si="725"/>
        <v>39.130276840199997</v>
      </c>
      <c r="X5153" s="5">
        <f t="shared" si="728"/>
        <v>0</v>
      </c>
    </row>
    <row r="5154" spans="1:24" x14ac:dyDescent="0.15">
      <c r="A5154" s="7">
        <v>5153</v>
      </c>
      <c r="B5154" s="7">
        <v>8</v>
      </c>
      <c r="C5154" s="7">
        <v>3</v>
      </c>
      <c r="D5154" s="7">
        <v>17</v>
      </c>
      <c r="E5154" s="7">
        <v>215</v>
      </c>
      <c r="F5154" s="7">
        <v>32</v>
      </c>
      <c r="G5154" s="7">
        <v>162.1</v>
      </c>
      <c r="H5154" s="7">
        <f t="shared" si="720"/>
        <v>4</v>
      </c>
      <c r="I5154" s="16">
        <f t="shared" si="721"/>
        <v>45141</v>
      </c>
      <c r="J5154" s="17">
        <v>0.70809999999999995</v>
      </c>
      <c r="K5154" s="18">
        <f>G5154*结论【关键目标】!C$27*0.7735*0.001</f>
        <v>15.046122</v>
      </c>
      <c r="L5154" s="5">
        <v>47844.324229999998</v>
      </c>
      <c r="M5154" s="5">
        <f>ABS(IF(L5154&lt;=0,L5154/耗电量关键数据!$B$6/1000,L5154/耗电量关键数据!$B$5/1000))</f>
        <v>13.669806922857141</v>
      </c>
      <c r="N5154" s="5">
        <f>电气设备逐时使用率计算!H5130</f>
        <v>22.208055000000002</v>
      </c>
      <c r="O5154" s="5">
        <f>灯光逐时使用率计算!H5130</f>
        <v>11.844296</v>
      </c>
      <c r="P5154" s="19">
        <f t="shared" si="722"/>
        <v>47.722157922857143</v>
      </c>
      <c r="Q5154" s="19">
        <f t="shared" si="726"/>
        <v>0</v>
      </c>
      <c r="R5154" s="20">
        <f t="shared" si="723"/>
        <v>15.046122</v>
      </c>
      <c r="S5154" s="20">
        <f t="shared" si="727"/>
        <v>0</v>
      </c>
      <c r="T5154" s="20">
        <f>IF((T5153+R5154)&lt;0,0,IF((T5153+R5154)&gt;结论【关键目标】!C$28,结论【关键目标】!C$28,T5153+R5154))</f>
        <v>15.046122</v>
      </c>
      <c r="U5154" s="19">
        <f>IF((T5153+R5154)&lt;结论【关键目标】!$C$28,0,(发电量计算【计算逻辑页】!R5154+发电量计算【计算逻辑页】!T5153-结论【关键目标】!$C$28))</f>
        <v>0</v>
      </c>
      <c r="V5154" s="5">
        <f t="shared" si="724"/>
        <v>0</v>
      </c>
      <c r="W5154" s="5">
        <f t="shared" si="725"/>
        <v>10.654158988199999</v>
      </c>
      <c r="X5154" s="5">
        <f t="shared" si="728"/>
        <v>0</v>
      </c>
    </row>
    <row r="5155" spans="1:24" x14ac:dyDescent="0.15">
      <c r="A5155" s="7">
        <v>5154</v>
      </c>
      <c r="B5155" s="7">
        <v>8</v>
      </c>
      <c r="C5155" s="7">
        <v>3</v>
      </c>
      <c r="D5155" s="7">
        <v>18</v>
      </c>
      <c r="E5155" s="7">
        <v>215</v>
      </c>
      <c r="F5155" s="7">
        <v>31.6</v>
      </c>
      <c r="G5155" s="7">
        <v>50</v>
      </c>
      <c r="H5155" s="7">
        <f t="shared" si="720"/>
        <v>4</v>
      </c>
      <c r="I5155" s="16">
        <f t="shared" si="721"/>
        <v>45141</v>
      </c>
      <c r="J5155" s="17">
        <v>0.70809999999999995</v>
      </c>
      <c r="K5155" s="18">
        <f>G5155*结论【关键目标】!C$27*0.7735*0.001</f>
        <v>4.641</v>
      </c>
      <c r="L5155" s="5">
        <v>29044.98272</v>
      </c>
      <c r="M5155" s="5">
        <f>ABS(IF(L5155&lt;=0,L5155/耗电量关键数据!$B$6/1000,L5155/耗电量关键数据!$B$5/1000))</f>
        <v>8.2985664914285717</v>
      </c>
      <c r="N5155" s="5">
        <f>电气设备逐时使用率计算!H5131</f>
        <v>7.0130699999999999</v>
      </c>
      <c r="O5155" s="5">
        <f>灯光逐时使用率计算!H5131</f>
        <v>3.7403040000000001</v>
      </c>
      <c r="P5155" s="19">
        <f t="shared" si="722"/>
        <v>19.051940491428574</v>
      </c>
      <c r="Q5155" s="19">
        <f t="shared" si="726"/>
        <v>0</v>
      </c>
      <c r="R5155" s="20">
        <f t="shared" si="723"/>
        <v>4.641</v>
      </c>
      <c r="S5155" s="20">
        <f t="shared" si="727"/>
        <v>0</v>
      </c>
      <c r="T5155" s="20">
        <f>IF((T5154+R5155)&lt;0,0,IF((T5154+R5155)&gt;结论【关键目标】!C$28,结论【关键目标】!C$28,T5154+R5155))</f>
        <v>19.687122000000002</v>
      </c>
      <c r="U5155" s="19">
        <f>IF((T5154+R5155)&lt;结论【关键目标】!$C$28,0,(发电量计算【计算逻辑页】!R5155+发电量计算【计算逻辑页】!T5154-结论【关键目标】!$C$28))</f>
        <v>0</v>
      </c>
      <c r="V5155" s="5">
        <f t="shared" si="724"/>
        <v>0</v>
      </c>
      <c r="W5155" s="5">
        <f t="shared" si="725"/>
        <v>3.2862920999999998</v>
      </c>
      <c r="X5155" s="5">
        <f t="shared" si="728"/>
        <v>0</v>
      </c>
    </row>
    <row r="5156" spans="1:24" x14ac:dyDescent="0.15">
      <c r="A5156" s="7">
        <v>5155</v>
      </c>
      <c r="B5156" s="7">
        <v>8</v>
      </c>
      <c r="C5156" s="7">
        <v>3</v>
      </c>
      <c r="D5156" s="7">
        <v>19</v>
      </c>
      <c r="E5156" s="7">
        <v>215</v>
      </c>
      <c r="F5156" s="7">
        <v>31</v>
      </c>
      <c r="G5156" s="7">
        <v>0</v>
      </c>
      <c r="H5156" s="7">
        <f t="shared" si="720"/>
        <v>4</v>
      </c>
      <c r="I5156" s="16">
        <f t="shared" si="721"/>
        <v>45141</v>
      </c>
      <c r="J5156" s="17">
        <v>1.2267999999999999</v>
      </c>
      <c r="K5156" s="18">
        <f>G5156*结论【关键目标】!C$27*0.7735*0.001</f>
        <v>0</v>
      </c>
      <c r="L5156" s="5">
        <v>0</v>
      </c>
      <c r="M5156" s="5">
        <f>ABS(IF(L5156&lt;=0,L5156/耗电量关键数据!$B$6/1000,L5156/耗电量关键数据!$B$5/1000))</f>
        <v>0</v>
      </c>
      <c r="N5156" s="5">
        <f>电气设备逐时使用率计算!H5132</f>
        <v>7.0130699999999999</v>
      </c>
      <c r="O5156" s="5">
        <f>灯光逐时使用率计算!H5132</f>
        <v>3.7403040000000001</v>
      </c>
      <c r="P5156" s="19">
        <f t="shared" si="722"/>
        <v>10.753374000000001</v>
      </c>
      <c r="Q5156" s="19">
        <f t="shared" si="726"/>
        <v>10.753374000000001</v>
      </c>
      <c r="R5156" s="20">
        <f t="shared" si="723"/>
        <v>-10.753374000000001</v>
      </c>
      <c r="S5156" s="20">
        <f t="shared" si="727"/>
        <v>10.753374000000001</v>
      </c>
      <c r="T5156" s="20">
        <f>IF((T5155+R5156)&lt;0,0,IF((T5155+R5156)&gt;结论【关键目标】!C$28,结论【关键目标】!C$28,T5155+R5156))</f>
        <v>8.9337480000000014</v>
      </c>
      <c r="U5156" s="19">
        <f>IF((T5155+R5156)&lt;结论【关键目标】!$C$28,0,(发电量计算【计算逻辑页】!R5156+发电量计算【计算逻辑页】!T5155-结论【关键目标】!$C$28))</f>
        <v>0</v>
      </c>
      <c r="V5156" s="5">
        <f t="shared" si="724"/>
        <v>0</v>
      </c>
      <c r="W5156" s="5">
        <f t="shared" si="725"/>
        <v>0</v>
      </c>
      <c r="X5156" s="5">
        <f t="shared" si="728"/>
        <v>7.8331102464000004</v>
      </c>
    </row>
    <row r="5157" spans="1:24" x14ac:dyDescent="0.15">
      <c r="A5157" s="7">
        <v>5156</v>
      </c>
      <c r="B5157" s="7">
        <v>8</v>
      </c>
      <c r="C5157" s="7">
        <v>3</v>
      </c>
      <c r="D5157" s="7">
        <v>20</v>
      </c>
      <c r="E5157" s="7">
        <v>215</v>
      </c>
      <c r="F5157" s="7">
        <v>30</v>
      </c>
      <c r="G5157" s="7">
        <v>0</v>
      </c>
      <c r="H5157" s="7">
        <f t="shared" si="720"/>
        <v>4</v>
      </c>
      <c r="I5157" s="16">
        <f t="shared" si="721"/>
        <v>45141</v>
      </c>
      <c r="J5157" s="17">
        <v>1.2267999999999999</v>
      </c>
      <c r="K5157" s="18">
        <f>G5157*结论【关键目标】!C$27*0.7735*0.001</f>
        <v>0</v>
      </c>
      <c r="L5157" s="5">
        <v>0</v>
      </c>
      <c r="M5157" s="5">
        <f>ABS(IF(L5157&lt;=0,L5157/耗电量关键数据!$B$6/1000,L5157/耗电量关键数据!$B$5/1000))</f>
        <v>0</v>
      </c>
      <c r="N5157" s="5">
        <f>电气设备逐时使用率计算!H5133</f>
        <v>1.1688450000000001</v>
      </c>
      <c r="O5157" s="5">
        <f>灯光逐时使用率计算!H5133</f>
        <v>0.37403039999999999</v>
      </c>
      <c r="P5157" s="19">
        <f t="shared" si="722"/>
        <v>1.5428754000000002</v>
      </c>
      <c r="Q5157" s="19">
        <f t="shared" si="726"/>
        <v>1.5428754000000002</v>
      </c>
      <c r="R5157" s="20">
        <f t="shared" si="723"/>
        <v>-1.5428754000000002</v>
      </c>
      <c r="S5157" s="20">
        <f t="shared" si="727"/>
        <v>1.5428754000000002</v>
      </c>
      <c r="T5157" s="20">
        <f>IF((T5156+R5157)&lt;0,0,IF((T5156+R5157)&gt;结论【关键目标】!C$28,结论【关键目标】!C$28,T5156+R5157))</f>
        <v>7.3908726000000016</v>
      </c>
      <c r="U5157" s="19">
        <f>IF((T5156+R5157)&lt;结论【关键目标】!$C$28,0,(发电量计算【计算逻辑页】!R5157+发电量计算【计算逻辑页】!T5156-结论【关键目标】!$C$28))</f>
        <v>0</v>
      </c>
      <c r="V5157" s="5">
        <f t="shared" si="724"/>
        <v>0</v>
      </c>
      <c r="W5157" s="5">
        <f t="shared" si="725"/>
        <v>0</v>
      </c>
      <c r="X5157" s="5">
        <f t="shared" si="728"/>
        <v>1.3527931507200002</v>
      </c>
    </row>
    <row r="5158" spans="1:24" x14ac:dyDescent="0.15">
      <c r="A5158" s="7">
        <v>5157</v>
      </c>
      <c r="B5158" s="7">
        <v>8</v>
      </c>
      <c r="C5158" s="7">
        <v>3</v>
      </c>
      <c r="D5158" s="7">
        <v>21</v>
      </c>
      <c r="E5158" s="7">
        <v>215</v>
      </c>
      <c r="F5158" s="7">
        <v>30</v>
      </c>
      <c r="G5158" s="7">
        <v>0</v>
      </c>
      <c r="H5158" s="7">
        <f t="shared" si="720"/>
        <v>4</v>
      </c>
      <c r="I5158" s="16">
        <f t="shared" si="721"/>
        <v>45141</v>
      </c>
      <c r="J5158" s="17">
        <v>1.2267999999999999</v>
      </c>
      <c r="K5158" s="18">
        <f>G5158*结论【关键目标】!C$27*0.7735*0.001</f>
        <v>0</v>
      </c>
      <c r="L5158" s="5">
        <v>0</v>
      </c>
      <c r="M5158" s="5">
        <f>ABS(IF(L5158&lt;=0,L5158/耗电量关键数据!$B$6/1000,L5158/耗电量关键数据!$B$5/1000))</f>
        <v>0</v>
      </c>
      <c r="N5158" s="5">
        <f>电气设备逐时使用率计算!H5134</f>
        <v>1.1688450000000001</v>
      </c>
      <c r="O5158" s="5">
        <f>灯光逐时使用率计算!H5134</f>
        <v>0.37403039999999999</v>
      </c>
      <c r="P5158" s="19">
        <f t="shared" si="722"/>
        <v>1.5428754000000002</v>
      </c>
      <c r="Q5158" s="19">
        <f t="shared" si="726"/>
        <v>1.5428754000000002</v>
      </c>
      <c r="R5158" s="20">
        <f t="shared" si="723"/>
        <v>-1.5428754000000002</v>
      </c>
      <c r="S5158" s="20">
        <f t="shared" si="727"/>
        <v>1.5428754000000002</v>
      </c>
      <c r="T5158" s="20">
        <f>IF((T5157+R5158)&lt;0,0,IF((T5157+R5158)&gt;结论【关键目标】!C$28,结论【关键目标】!C$28,T5157+R5158))</f>
        <v>5.8479972000000018</v>
      </c>
      <c r="U5158" s="19">
        <f>IF((T5157+R5158)&lt;结论【关键目标】!$C$28,0,(发电量计算【计算逻辑页】!R5158+发电量计算【计算逻辑页】!T5157-结论【关键目标】!$C$28))</f>
        <v>0</v>
      </c>
      <c r="V5158" s="5">
        <f t="shared" si="724"/>
        <v>0</v>
      </c>
      <c r="W5158" s="5">
        <f t="shared" si="725"/>
        <v>0</v>
      </c>
      <c r="X5158" s="5">
        <f t="shared" si="728"/>
        <v>1.3527931507200002</v>
      </c>
    </row>
    <row r="5159" spans="1:24" x14ac:dyDescent="0.15">
      <c r="A5159" s="7">
        <v>5158</v>
      </c>
      <c r="B5159" s="7">
        <v>8</v>
      </c>
      <c r="C5159" s="7">
        <v>3</v>
      </c>
      <c r="D5159" s="7">
        <v>22</v>
      </c>
      <c r="E5159" s="7">
        <v>215</v>
      </c>
      <c r="F5159" s="7">
        <v>29</v>
      </c>
      <c r="G5159" s="7">
        <v>0</v>
      </c>
      <c r="H5159" s="7">
        <f t="shared" si="720"/>
        <v>4</v>
      </c>
      <c r="I5159" s="16">
        <f t="shared" si="721"/>
        <v>45141</v>
      </c>
      <c r="J5159" s="17">
        <v>0.70809999999999995</v>
      </c>
      <c r="K5159" s="18">
        <f>G5159*结论【关键目标】!C$27*0.7735*0.001</f>
        <v>0</v>
      </c>
      <c r="L5159" s="5">
        <v>0</v>
      </c>
      <c r="M5159" s="5">
        <f>ABS(IF(L5159&lt;=0,L5159/耗电量关键数据!$B$6/1000,L5159/耗电量关键数据!$B$5/1000))</f>
        <v>0</v>
      </c>
      <c r="N5159" s="5">
        <f>电气设备逐时使用率计算!H5135</f>
        <v>1.1688450000000001</v>
      </c>
      <c r="O5159" s="5">
        <f>灯光逐时使用率计算!H5135</f>
        <v>0.37403039999999999</v>
      </c>
      <c r="P5159" s="19">
        <f t="shared" si="722"/>
        <v>1.5428754000000002</v>
      </c>
      <c r="Q5159" s="19">
        <f t="shared" si="726"/>
        <v>0</v>
      </c>
      <c r="R5159" s="20">
        <f t="shared" si="723"/>
        <v>0</v>
      </c>
      <c r="S5159" s="20">
        <f t="shared" si="727"/>
        <v>0</v>
      </c>
      <c r="T5159" s="20">
        <f>IF((T5158+R5159)&lt;0,0,IF((T5158+R5159)&gt;结论【关键目标】!C$28,结论【关键目标】!C$28,T5158+R5159))</f>
        <v>5.8479972000000018</v>
      </c>
      <c r="U5159" s="19">
        <f>IF((T5158+R5159)&lt;结论【关键目标】!$C$28,0,(发电量计算【计算逻辑页】!R5159+发电量计算【计算逻辑页】!T5158-结论【关键目标】!$C$28))</f>
        <v>0</v>
      </c>
      <c r="V5159" s="5">
        <f t="shared" si="724"/>
        <v>0</v>
      </c>
      <c r="W5159" s="5">
        <f t="shared" si="725"/>
        <v>0</v>
      </c>
      <c r="X5159" s="5">
        <f t="shared" si="728"/>
        <v>0</v>
      </c>
    </row>
    <row r="5160" spans="1:24" x14ac:dyDescent="0.15">
      <c r="A5160" s="7">
        <v>5159</v>
      </c>
      <c r="B5160" s="7">
        <v>8</v>
      </c>
      <c r="C5160" s="7">
        <v>3</v>
      </c>
      <c r="D5160" s="7">
        <v>23</v>
      </c>
      <c r="E5160" s="7">
        <v>215</v>
      </c>
      <c r="F5160" s="7">
        <v>28</v>
      </c>
      <c r="G5160" s="7">
        <v>0</v>
      </c>
      <c r="H5160" s="7">
        <f t="shared" si="720"/>
        <v>4</v>
      </c>
      <c r="I5160" s="16">
        <f t="shared" si="721"/>
        <v>45141</v>
      </c>
      <c r="J5160" s="17">
        <v>0.70809999999999995</v>
      </c>
      <c r="K5160" s="18">
        <f>G5160*结论【关键目标】!C$27*0.7735*0.001</f>
        <v>0</v>
      </c>
      <c r="L5160" s="5">
        <v>0</v>
      </c>
      <c r="M5160" s="5">
        <f>ABS(IF(L5160&lt;=0,L5160/耗电量关键数据!$B$6/1000,L5160/耗电量关键数据!$B$5/1000))</f>
        <v>0</v>
      </c>
      <c r="N5160" s="5">
        <f>电气设备逐时使用率计算!H5136</f>
        <v>1.1688450000000001</v>
      </c>
      <c r="O5160" s="5">
        <f>灯光逐时使用率计算!H5136</f>
        <v>0.37403039999999999</v>
      </c>
      <c r="P5160" s="19">
        <f t="shared" si="722"/>
        <v>1.5428754000000002</v>
      </c>
      <c r="Q5160" s="19">
        <f t="shared" si="726"/>
        <v>0</v>
      </c>
      <c r="R5160" s="20">
        <f t="shared" si="723"/>
        <v>0</v>
      </c>
      <c r="S5160" s="20">
        <f t="shared" si="727"/>
        <v>0</v>
      </c>
      <c r="T5160" s="20">
        <f>IF((T5159+R5160)&lt;0,0,IF((T5159+R5160)&gt;结论【关键目标】!C$28,结论【关键目标】!C$28,T5159+R5160))</f>
        <v>5.8479972000000018</v>
      </c>
      <c r="U5160" s="19">
        <f>IF((T5159+R5160)&lt;结论【关键目标】!$C$28,0,(发电量计算【计算逻辑页】!R5160+发电量计算【计算逻辑页】!T5159-结论【关键目标】!$C$28))</f>
        <v>0</v>
      </c>
      <c r="V5160" s="5">
        <f t="shared" si="724"/>
        <v>0</v>
      </c>
      <c r="W5160" s="5">
        <f t="shared" si="725"/>
        <v>0</v>
      </c>
      <c r="X5160" s="5">
        <f t="shared" si="728"/>
        <v>0</v>
      </c>
    </row>
    <row r="5161" spans="1:24" x14ac:dyDescent="0.15">
      <c r="A5161" s="7">
        <v>5160</v>
      </c>
      <c r="B5161" s="7">
        <v>8</v>
      </c>
      <c r="C5161" s="7">
        <v>3</v>
      </c>
      <c r="D5161" s="7">
        <v>24</v>
      </c>
      <c r="E5161" s="7">
        <v>215</v>
      </c>
      <c r="F5161" s="7">
        <v>27.4</v>
      </c>
      <c r="G5161" s="7">
        <v>0</v>
      </c>
      <c r="H5161" s="7">
        <f t="shared" si="720"/>
        <v>4</v>
      </c>
      <c r="I5161" s="16">
        <f t="shared" si="721"/>
        <v>45141</v>
      </c>
      <c r="J5161" s="17">
        <v>0.2407</v>
      </c>
      <c r="K5161" s="18">
        <f>G5161*结论【关键目标】!C$27*0.7735*0.001</f>
        <v>0</v>
      </c>
      <c r="L5161" s="5">
        <v>0</v>
      </c>
      <c r="M5161" s="5">
        <f>ABS(IF(L5161&lt;=0,L5161/耗电量关键数据!$B$6/1000,L5161/耗电量关键数据!$B$5/1000))</f>
        <v>0</v>
      </c>
      <c r="N5161" s="5">
        <f>电气设备逐时使用率计算!H5137</f>
        <v>1.1688450000000001</v>
      </c>
      <c r="O5161" s="5">
        <f>灯光逐时使用率计算!H5137</f>
        <v>0.37403039999999999</v>
      </c>
      <c r="P5161" s="19">
        <f t="shared" si="722"/>
        <v>1.5428754000000002</v>
      </c>
      <c r="Q5161" s="19">
        <f t="shared" si="726"/>
        <v>0</v>
      </c>
      <c r="R5161" s="20">
        <f t="shared" si="723"/>
        <v>0</v>
      </c>
      <c r="S5161" s="20">
        <f t="shared" si="727"/>
        <v>0</v>
      </c>
      <c r="T5161" s="20">
        <f>IF((T5160+R5161)&lt;0,0,IF((T5160+R5161)&gt;结论【关键目标】!C$28,结论【关键目标】!C$28,T5160+R5161))</f>
        <v>5.8479972000000018</v>
      </c>
      <c r="U5161" s="19">
        <f>IF((T5160+R5161)&lt;结论【关键目标】!$C$28,0,(发电量计算【计算逻辑页】!R5161+发电量计算【计算逻辑页】!T5160-结论【关键目标】!$C$28))</f>
        <v>0</v>
      </c>
      <c r="V5161" s="5">
        <f t="shared" si="724"/>
        <v>0</v>
      </c>
      <c r="W5161" s="5">
        <f t="shared" si="725"/>
        <v>0</v>
      </c>
      <c r="X5161" s="5">
        <f t="shared" si="728"/>
        <v>0</v>
      </c>
    </row>
    <row r="5162" spans="1:24" x14ac:dyDescent="0.15">
      <c r="A5162" s="7">
        <v>5161</v>
      </c>
      <c r="B5162" s="7">
        <v>8</v>
      </c>
      <c r="C5162" s="7">
        <v>4</v>
      </c>
      <c r="D5162" s="7">
        <v>1</v>
      </c>
      <c r="E5162" s="7">
        <v>216</v>
      </c>
      <c r="F5162" s="7">
        <v>25</v>
      </c>
      <c r="G5162" s="7">
        <v>0</v>
      </c>
      <c r="H5162" s="7">
        <f t="shared" si="720"/>
        <v>5</v>
      </c>
      <c r="I5162" s="16">
        <f t="shared" si="721"/>
        <v>45142</v>
      </c>
      <c r="J5162" s="17">
        <v>0.2407</v>
      </c>
      <c r="K5162" s="18">
        <f>G5162*结论【关键目标】!C$27*0.7735*0.001</f>
        <v>0</v>
      </c>
      <c r="L5162" s="5">
        <v>0</v>
      </c>
      <c r="M5162" s="5">
        <f>ABS(IF(L5162&lt;=0,L5162/耗电量关键数据!$B$6/1000,L5162/耗电量关键数据!$B$5/1000))</f>
        <v>0</v>
      </c>
      <c r="N5162" s="5">
        <f>电气设备逐时使用率计算!H5138</f>
        <v>1.1688450000000001</v>
      </c>
      <c r="O5162" s="5">
        <f>灯光逐时使用率计算!H5138</f>
        <v>0.37403039999999999</v>
      </c>
      <c r="P5162" s="19">
        <f t="shared" si="722"/>
        <v>1.5428754000000002</v>
      </c>
      <c r="Q5162" s="19">
        <f t="shared" si="726"/>
        <v>0</v>
      </c>
      <c r="R5162" s="20">
        <f t="shared" si="723"/>
        <v>0</v>
      </c>
      <c r="S5162" s="20">
        <f t="shared" si="727"/>
        <v>0</v>
      </c>
      <c r="T5162" s="20">
        <f>IF((T5161+R5162)&lt;0,0,IF((T5161+R5162)&gt;结论【关键目标】!C$28,结论【关键目标】!C$28,T5161+R5162))</f>
        <v>5.8479972000000018</v>
      </c>
      <c r="U5162" s="19">
        <f>IF((T5161+R5162)&lt;结论【关键目标】!$C$28,0,(发电量计算【计算逻辑页】!R5162+发电量计算【计算逻辑页】!T5161-结论【关键目标】!$C$28))</f>
        <v>0</v>
      </c>
      <c r="V5162" s="5">
        <f t="shared" si="724"/>
        <v>0</v>
      </c>
      <c r="W5162" s="5">
        <f t="shared" si="725"/>
        <v>0</v>
      </c>
      <c r="X5162" s="5">
        <f t="shared" si="728"/>
        <v>0</v>
      </c>
    </row>
    <row r="5163" spans="1:24" x14ac:dyDescent="0.15">
      <c r="A5163" s="7">
        <v>5162</v>
      </c>
      <c r="B5163" s="7">
        <v>8</v>
      </c>
      <c r="C5163" s="7">
        <v>4</v>
      </c>
      <c r="D5163" s="7">
        <v>2</v>
      </c>
      <c r="E5163" s="7">
        <v>216</v>
      </c>
      <c r="F5163" s="7">
        <v>24</v>
      </c>
      <c r="G5163" s="7">
        <v>0</v>
      </c>
      <c r="H5163" s="7">
        <f t="shared" si="720"/>
        <v>5</v>
      </c>
      <c r="I5163" s="16">
        <f t="shared" si="721"/>
        <v>45142</v>
      </c>
      <c r="J5163" s="17">
        <v>0.2407</v>
      </c>
      <c r="K5163" s="18">
        <f>G5163*结论【关键目标】!C$27*0.7735*0.001</f>
        <v>0</v>
      </c>
      <c r="L5163" s="5">
        <v>0</v>
      </c>
      <c r="M5163" s="5">
        <f>ABS(IF(L5163&lt;=0,L5163/耗电量关键数据!$B$6/1000,L5163/耗电量关键数据!$B$5/1000))</f>
        <v>0</v>
      </c>
      <c r="N5163" s="5">
        <f>电气设备逐时使用率计算!H5139</f>
        <v>1.1688450000000001</v>
      </c>
      <c r="O5163" s="5">
        <f>灯光逐时使用率计算!H5139</f>
        <v>0.37403039999999999</v>
      </c>
      <c r="P5163" s="19">
        <f t="shared" si="722"/>
        <v>1.5428754000000002</v>
      </c>
      <c r="Q5163" s="19">
        <f t="shared" si="726"/>
        <v>0</v>
      </c>
      <c r="R5163" s="20">
        <f t="shared" si="723"/>
        <v>0</v>
      </c>
      <c r="S5163" s="20">
        <f t="shared" si="727"/>
        <v>0</v>
      </c>
      <c r="T5163" s="20">
        <f>IF((T5162+R5163)&lt;0,0,IF((T5162+R5163)&gt;结论【关键目标】!C$28,结论【关键目标】!C$28,T5162+R5163))</f>
        <v>5.8479972000000018</v>
      </c>
      <c r="U5163" s="19">
        <f>IF((T5162+R5163)&lt;结论【关键目标】!$C$28,0,(发电量计算【计算逻辑页】!R5163+发电量计算【计算逻辑页】!T5162-结论【关键目标】!$C$28))</f>
        <v>0</v>
      </c>
      <c r="V5163" s="5">
        <f t="shared" si="724"/>
        <v>0</v>
      </c>
      <c r="W5163" s="5">
        <f t="shared" si="725"/>
        <v>0</v>
      </c>
      <c r="X5163" s="5">
        <f t="shared" si="728"/>
        <v>0</v>
      </c>
    </row>
    <row r="5164" spans="1:24" x14ac:dyDescent="0.15">
      <c r="A5164" s="7">
        <v>5163</v>
      </c>
      <c r="B5164" s="7">
        <v>8</v>
      </c>
      <c r="C5164" s="7">
        <v>4</v>
      </c>
      <c r="D5164" s="7">
        <v>3</v>
      </c>
      <c r="E5164" s="7">
        <v>216</v>
      </c>
      <c r="F5164" s="7">
        <v>25</v>
      </c>
      <c r="G5164" s="7">
        <v>0</v>
      </c>
      <c r="H5164" s="7">
        <f t="shared" si="720"/>
        <v>5</v>
      </c>
      <c r="I5164" s="16">
        <f t="shared" si="721"/>
        <v>45142</v>
      </c>
      <c r="J5164" s="17">
        <v>0.2407</v>
      </c>
      <c r="K5164" s="18">
        <f>G5164*结论【关键目标】!C$27*0.7735*0.001</f>
        <v>0</v>
      </c>
      <c r="L5164" s="5">
        <v>0</v>
      </c>
      <c r="M5164" s="5">
        <f>ABS(IF(L5164&lt;=0,L5164/耗电量关键数据!$B$6/1000,L5164/耗电量关键数据!$B$5/1000))</f>
        <v>0</v>
      </c>
      <c r="N5164" s="5">
        <f>电气设备逐时使用率计算!H5140</f>
        <v>1.1688450000000001</v>
      </c>
      <c r="O5164" s="5">
        <f>灯光逐时使用率计算!H5140</f>
        <v>0.37403039999999999</v>
      </c>
      <c r="P5164" s="19">
        <f t="shared" si="722"/>
        <v>1.5428754000000002</v>
      </c>
      <c r="Q5164" s="19">
        <f t="shared" si="726"/>
        <v>0</v>
      </c>
      <c r="R5164" s="20">
        <f t="shared" si="723"/>
        <v>0</v>
      </c>
      <c r="S5164" s="20">
        <f t="shared" si="727"/>
        <v>0</v>
      </c>
      <c r="T5164" s="20">
        <f>IF((T5163+R5164)&lt;0,0,IF((T5163+R5164)&gt;结论【关键目标】!C$28,结论【关键目标】!C$28,T5163+R5164))</f>
        <v>5.8479972000000018</v>
      </c>
      <c r="U5164" s="19">
        <f>IF((T5163+R5164)&lt;结论【关键目标】!$C$28,0,(发电量计算【计算逻辑页】!R5164+发电量计算【计算逻辑页】!T5163-结论【关键目标】!$C$28))</f>
        <v>0</v>
      </c>
      <c r="V5164" s="5">
        <f t="shared" si="724"/>
        <v>0</v>
      </c>
      <c r="W5164" s="5">
        <f t="shared" si="725"/>
        <v>0</v>
      </c>
      <c r="X5164" s="5">
        <f t="shared" si="728"/>
        <v>0</v>
      </c>
    </row>
    <row r="5165" spans="1:24" x14ac:dyDescent="0.15">
      <c r="A5165" s="7">
        <v>5164</v>
      </c>
      <c r="B5165" s="7">
        <v>8</v>
      </c>
      <c r="C5165" s="7">
        <v>4</v>
      </c>
      <c r="D5165" s="7">
        <v>4</v>
      </c>
      <c r="E5165" s="7">
        <v>216</v>
      </c>
      <c r="F5165" s="7">
        <v>25</v>
      </c>
      <c r="G5165" s="7">
        <v>0</v>
      </c>
      <c r="H5165" s="7">
        <f t="shared" si="720"/>
        <v>5</v>
      </c>
      <c r="I5165" s="16">
        <f t="shared" si="721"/>
        <v>45142</v>
      </c>
      <c r="J5165" s="17">
        <v>0.2407</v>
      </c>
      <c r="K5165" s="18">
        <f>G5165*结论【关键目标】!C$27*0.7735*0.001</f>
        <v>0</v>
      </c>
      <c r="L5165" s="5">
        <v>0</v>
      </c>
      <c r="M5165" s="5">
        <f>ABS(IF(L5165&lt;=0,L5165/耗电量关键数据!$B$6/1000,L5165/耗电量关键数据!$B$5/1000))</f>
        <v>0</v>
      </c>
      <c r="N5165" s="5">
        <f>电气设备逐时使用率计算!H5141</f>
        <v>1.1688450000000001</v>
      </c>
      <c r="O5165" s="5">
        <f>灯光逐时使用率计算!H5141</f>
        <v>0.37403039999999999</v>
      </c>
      <c r="P5165" s="19">
        <f t="shared" si="722"/>
        <v>1.5428754000000002</v>
      </c>
      <c r="Q5165" s="19">
        <f t="shared" si="726"/>
        <v>0</v>
      </c>
      <c r="R5165" s="20">
        <f t="shared" si="723"/>
        <v>0</v>
      </c>
      <c r="S5165" s="20">
        <f t="shared" si="727"/>
        <v>0</v>
      </c>
      <c r="T5165" s="20">
        <f>IF((T5164+R5165)&lt;0,0,IF((T5164+R5165)&gt;结论【关键目标】!C$28,结论【关键目标】!C$28,T5164+R5165))</f>
        <v>5.8479972000000018</v>
      </c>
      <c r="U5165" s="19">
        <f>IF((T5164+R5165)&lt;结论【关键目标】!$C$28,0,(发电量计算【计算逻辑页】!R5165+发电量计算【计算逻辑页】!T5164-结论【关键目标】!$C$28))</f>
        <v>0</v>
      </c>
      <c r="V5165" s="5">
        <f t="shared" si="724"/>
        <v>0</v>
      </c>
      <c r="W5165" s="5">
        <f t="shared" si="725"/>
        <v>0</v>
      </c>
      <c r="X5165" s="5">
        <f t="shared" si="728"/>
        <v>0</v>
      </c>
    </row>
    <row r="5166" spans="1:24" x14ac:dyDescent="0.15">
      <c r="A5166" s="7">
        <v>5165</v>
      </c>
      <c r="B5166" s="7">
        <v>8</v>
      </c>
      <c r="C5166" s="7">
        <v>4</v>
      </c>
      <c r="D5166" s="7">
        <v>5</v>
      </c>
      <c r="E5166" s="7">
        <v>216</v>
      </c>
      <c r="F5166" s="7">
        <v>24</v>
      </c>
      <c r="G5166" s="7">
        <v>0.2</v>
      </c>
      <c r="H5166" s="7">
        <f t="shared" si="720"/>
        <v>5</v>
      </c>
      <c r="I5166" s="16">
        <f t="shared" si="721"/>
        <v>45142</v>
      </c>
      <c r="J5166" s="17">
        <v>0.2407</v>
      </c>
      <c r="K5166" s="18">
        <f>G5166*结论【关键目标】!C$27*0.7735*0.001</f>
        <v>1.8564000000000001E-2</v>
      </c>
      <c r="L5166" s="5">
        <v>0</v>
      </c>
      <c r="M5166" s="5">
        <f>ABS(IF(L5166&lt;=0,L5166/耗电量关键数据!$B$6/1000,L5166/耗电量关键数据!$B$5/1000))</f>
        <v>0</v>
      </c>
      <c r="N5166" s="5">
        <f>电气设备逐时使用率计算!H5142</f>
        <v>1.1688450000000001</v>
      </c>
      <c r="O5166" s="5">
        <f>灯光逐时使用率计算!H5142</f>
        <v>0.37403039999999999</v>
      </c>
      <c r="P5166" s="19">
        <f t="shared" si="722"/>
        <v>1.5428754000000002</v>
      </c>
      <c r="Q5166" s="19">
        <f t="shared" si="726"/>
        <v>0</v>
      </c>
      <c r="R5166" s="20">
        <f t="shared" si="723"/>
        <v>1.8564000000000001E-2</v>
      </c>
      <c r="S5166" s="20">
        <f t="shared" si="727"/>
        <v>0</v>
      </c>
      <c r="T5166" s="20">
        <f>IF((T5165+R5166)&lt;0,0,IF((T5165+R5166)&gt;结论【关键目标】!C$28,结论【关键目标】!C$28,T5165+R5166))</f>
        <v>5.8665612000000014</v>
      </c>
      <c r="U5166" s="19">
        <f>IF((T5165+R5166)&lt;结论【关键目标】!$C$28,0,(发电量计算【计算逻辑页】!R5166+发电量计算【计算逻辑页】!T5165-结论【关键目标】!$C$28))</f>
        <v>0</v>
      </c>
      <c r="V5166" s="5">
        <f t="shared" si="724"/>
        <v>0</v>
      </c>
      <c r="W5166" s="5">
        <f t="shared" si="725"/>
        <v>4.4683548000000002E-3</v>
      </c>
      <c r="X5166" s="5">
        <f t="shared" si="728"/>
        <v>0</v>
      </c>
    </row>
    <row r="5167" spans="1:24" x14ac:dyDescent="0.15">
      <c r="A5167" s="7">
        <v>5166</v>
      </c>
      <c r="B5167" s="7">
        <v>8</v>
      </c>
      <c r="C5167" s="7">
        <v>4</v>
      </c>
      <c r="D5167" s="7">
        <v>6</v>
      </c>
      <c r="E5167" s="7">
        <v>216</v>
      </c>
      <c r="F5167" s="7">
        <v>24.7</v>
      </c>
      <c r="G5167" s="7">
        <v>65.8</v>
      </c>
      <c r="H5167" s="7">
        <f t="shared" si="720"/>
        <v>5</v>
      </c>
      <c r="I5167" s="16">
        <f t="shared" si="721"/>
        <v>45142</v>
      </c>
      <c r="J5167" s="17">
        <v>0.2407</v>
      </c>
      <c r="K5167" s="18">
        <f>G5167*结论【关键目标】!C$27*0.7735*0.001</f>
        <v>6.1075559999999998</v>
      </c>
      <c r="L5167" s="5">
        <v>0</v>
      </c>
      <c r="M5167" s="5">
        <f>ABS(IF(L5167&lt;=0,L5167/耗电量关键数据!$B$6/1000,L5167/耗电量关键数据!$B$5/1000))</f>
        <v>0</v>
      </c>
      <c r="N5167" s="5">
        <f>电气设备逐时使用率计算!H5143</f>
        <v>1.1688450000000001</v>
      </c>
      <c r="O5167" s="5">
        <f>灯光逐时使用率计算!H5143</f>
        <v>0.37403039999999999</v>
      </c>
      <c r="P5167" s="19">
        <f t="shared" si="722"/>
        <v>1.5428754000000002</v>
      </c>
      <c r="Q5167" s="19">
        <f t="shared" si="726"/>
        <v>0</v>
      </c>
      <c r="R5167" s="20">
        <f t="shared" si="723"/>
        <v>6.1075559999999998</v>
      </c>
      <c r="S5167" s="20">
        <f t="shared" si="727"/>
        <v>0</v>
      </c>
      <c r="T5167" s="20">
        <f>IF((T5166+R5167)&lt;0,0,IF((T5166+R5167)&gt;结论【关键目标】!C$28,结论【关键目标】!C$28,T5166+R5167))</f>
        <v>11.974117200000002</v>
      </c>
      <c r="U5167" s="19">
        <f>IF((T5166+R5167)&lt;结论【关键目标】!$C$28,0,(发电量计算【计算逻辑页】!R5167+发电量计算【计算逻辑页】!T5166-结论【关键目标】!$C$28))</f>
        <v>0</v>
      </c>
      <c r="V5167" s="5">
        <f t="shared" si="724"/>
        <v>0</v>
      </c>
      <c r="W5167" s="5">
        <f t="shared" si="725"/>
        <v>0.37137010878000004</v>
      </c>
      <c r="X5167" s="5">
        <f t="shared" si="728"/>
        <v>0</v>
      </c>
    </row>
    <row r="5168" spans="1:24" x14ac:dyDescent="0.15">
      <c r="A5168" s="7">
        <v>5167</v>
      </c>
      <c r="B5168" s="7">
        <v>8</v>
      </c>
      <c r="C5168" s="7">
        <v>4</v>
      </c>
      <c r="D5168" s="7">
        <v>7</v>
      </c>
      <c r="E5168" s="7">
        <v>216</v>
      </c>
      <c r="F5168" s="7">
        <v>24</v>
      </c>
      <c r="G5168" s="7">
        <v>139.9</v>
      </c>
      <c r="H5168" s="7">
        <f t="shared" si="720"/>
        <v>5</v>
      </c>
      <c r="I5168" s="16">
        <f t="shared" si="721"/>
        <v>45142</v>
      </c>
      <c r="J5168" s="17">
        <v>0.2407</v>
      </c>
      <c r="K5168" s="18">
        <f>G5168*结论【关键目标】!C$27*0.7735*0.001</f>
        <v>12.985518000000001</v>
      </c>
      <c r="L5168" s="5">
        <v>0</v>
      </c>
      <c r="M5168" s="5">
        <f>ABS(IF(L5168&lt;=0,L5168/耗电量关键数据!$B$6/1000,L5168/耗电量关键数据!$B$5/1000))</f>
        <v>0</v>
      </c>
      <c r="N5168" s="5">
        <f>电气设备逐时使用率计算!H5144</f>
        <v>2.3376900000000003</v>
      </c>
      <c r="O5168" s="5">
        <f>灯光逐时使用率计算!H5144</f>
        <v>1.2467680000000001</v>
      </c>
      <c r="P5168" s="19">
        <f t="shared" si="722"/>
        <v>3.5844580000000006</v>
      </c>
      <c r="Q5168" s="19">
        <f t="shared" si="726"/>
        <v>0</v>
      </c>
      <c r="R5168" s="20">
        <f t="shared" si="723"/>
        <v>12.985518000000001</v>
      </c>
      <c r="S5168" s="20">
        <f t="shared" si="727"/>
        <v>0</v>
      </c>
      <c r="T5168" s="20">
        <f>IF((T5167+R5168)&lt;0,0,IF((T5167+R5168)&gt;结论【关键目标】!C$28,结论【关键目标】!C$28,T5167+R5168))</f>
        <v>22</v>
      </c>
      <c r="U5168" s="19">
        <f>IF((T5167+R5168)&lt;结论【关键目标】!$C$28,0,(发电量计算【计算逻辑页】!R5168+发电量计算【计算逻辑页】!T5167-结论【关键目标】!$C$28))</f>
        <v>2.959635200000001</v>
      </c>
      <c r="V5168" s="5">
        <f t="shared" si="724"/>
        <v>0</v>
      </c>
      <c r="W5168" s="5">
        <f t="shared" si="725"/>
        <v>0.8627790406000001</v>
      </c>
      <c r="X5168" s="5">
        <f t="shared" si="728"/>
        <v>0</v>
      </c>
    </row>
    <row r="5169" spans="1:24" x14ac:dyDescent="0.15">
      <c r="A5169" s="7">
        <v>5168</v>
      </c>
      <c r="B5169" s="7">
        <v>8</v>
      </c>
      <c r="C5169" s="7">
        <v>4</v>
      </c>
      <c r="D5169" s="7">
        <v>8</v>
      </c>
      <c r="E5169" s="7">
        <v>216</v>
      </c>
      <c r="F5169" s="7">
        <v>24</v>
      </c>
      <c r="G5169" s="7">
        <v>233.2</v>
      </c>
      <c r="H5169" s="7">
        <f t="shared" si="720"/>
        <v>5</v>
      </c>
      <c r="I5169" s="16">
        <f t="shared" si="721"/>
        <v>45142</v>
      </c>
      <c r="J5169" s="17">
        <v>0.70809999999999995</v>
      </c>
      <c r="K5169" s="18">
        <f>G5169*结论【关键目标】!C$27*0.7735*0.001</f>
        <v>21.645624000000002</v>
      </c>
      <c r="L5169" s="5">
        <v>24890.453560000002</v>
      </c>
      <c r="M5169" s="5">
        <f>ABS(IF(L5169&lt;=0,L5169/耗电量关键数据!$B$6/1000,L5169/耗电量关键数据!$B$5/1000))</f>
        <v>7.1115581600000004</v>
      </c>
      <c r="N5169" s="5">
        <f>电气设备逐时使用率计算!H5145</f>
        <v>11.688450000000001</v>
      </c>
      <c r="O5169" s="5">
        <f>灯光逐时使用率计算!H5145</f>
        <v>6.2338399999999998</v>
      </c>
      <c r="P5169" s="19">
        <f t="shared" si="722"/>
        <v>25.033848160000002</v>
      </c>
      <c r="Q5169" s="19">
        <f t="shared" si="726"/>
        <v>0</v>
      </c>
      <c r="R5169" s="20">
        <f t="shared" si="723"/>
        <v>21.645624000000002</v>
      </c>
      <c r="S5169" s="20">
        <f t="shared" si="727"/>
        <v>0</v>
      </c>
      <c r="T5169" s="20">
        <f>IF((T5168+R5169)&lt;0,0,IF((T5168+R5169)&gt;结论【关键目标】!C$28,结论【关键目标】!C$28,T5168+R5169))</f>
        <v>22</v>
      </c>
      <c r="U5169" s="19">
        <f>IF((T5168+R5169)&lt;结论【关键目标】!$C$28,0,(发电量计算【计算逻辑页】!R5169+发电量计算【计算逻辑页】!T5168-结论【关键目标】!$C$28))</f>
        <v>21.645623999999998</v>
      </c>
      <c r="V5169" s="5">
        <f t="shared" si="724"/>
        <v>7.5759683999999989</v>
      </c>
      <c r="W5169" s="5">
        <f t="shared" si="725"/>
        <v>15.327266354400001</v>
      </c>
      <c r="X5169" s="5">
        <f t="shared" si="728"/>
        <v>0</v>
      </c>
    </row>
    <row r="5170" spans="1:24" x14ac:dyDescent="0.15">
      <c r="A5170" s="7">
        <v>5169</v>
      </c>
      <c r="B5170" s="7">
        <v>8</v>
      </c>
      <c r="C5170" s="7">
        <v>4</v>
      </c>
      <c r="D5170" s="7">
        <v>9</v>
      </c>
      <c r="E5170" s="7">
        <v>216</v>
      </c>
      <c r="F5170" s="7">
        <v>25.4</v>
      </c>
      <c r="G5170" s="7">
        <v>349.6</v>
      </c>
      <c r="H5170" s="7">
        <f t="shared" si="720"/>
        <v>5</v>
      </c>
      <c r="I5170" s="16">
        <f t="shared" si="721"/>
        <v>45142</v>
      </c>
      <c r="J5170" s="17">
        <v>0.70809999999999995</v>
      </c>
      <c r="K5170" s="18">
        <f>G5170*结论【关键目标】!C$27*0.7735*0.001</f>
        <v>32.449871999999999</v>
      </c>
      <c r="L5170" s="5">
        <v>42349.025090000003</v>
      </c>
      <c r="M5170" s="5">
        <f>ABS(IF(L5170&lt;=0,L5170/耗电量关键数据!$B$6/1000,L5170/耗电量关键数据!$B$5/1000))</f>
        <v>12.099721454285715</v>
      </c>
      <c r="N5170" s="5">
        <f>电气设备逐时使用率计算!H5146</f>
        <v>22.208055000000002</v>
      </c>
      <c r="O5170" s="5">
        <f>灯光逐时使用率计算!H5146</f>
        <v>11.844296</v>
      </c>
      <c r="P5170" s="19">
        <f t="shared" si="722"/>
        <v>46.152072454285715</v>
      </c>
      <c r="Q5170" s="19">
        <f t="shared" si="726"/>
        <v>0</v>
      </c>
      <c r="R5170" s="20">
        <f t="shared" si="723"/>
        <v>32.449871999999999</v>
      </c>
      <c r="S5170" s="20">
        <f t="shared" si="727"/>
        <v>0</v>
      </c>
      <c r="T5170" s="20">
        <f>IF((T5169+R5170)&lt;0,0,IF((T5169+R5170)&gt;结论【关键目标】!C$28,结论【关键目标】!C$28,T5169+R5170))</f>
        <v>22</v>
      </c>
      <c r="U5170" s="19">
        <f>IF((T5169+R5170)&lt;结论【关键目标】!$C$28,0,(发电量计算【计算逻辑页】!R5170+发电量计算【计算逻辑页】!T5169-结论【关键目标】!$C$28))</f>
        <v>32.449871999999999</v>
      </c>
      <c r="V5170" s="5">
        <f t="shared" si="724"/>
        <v>11.357455199999999</v>
      </c>
      <c r="W5170" s="5">
        <f t="shared" si="725"/>
        <v>22.977754363199999</v>
      </c>
      <c r="X5170" s="5">
        <f t="shared" si="728"/>
        <v>0</v>
      </c>
    </row>
    <row r="5171" spans="1:24" x14ac:dyDescent="0.15">
      <c r="A5171" s="7">
        <v>5170</v>
      </c>
      <c r="B5171" s="7">
        <v>8</v>
      </c>
      <c r="C5171" s="7">
        <v>4</v>
      </c>
      <c r="D5171" s="7">
        <v>10</v>
      </c>
      <c r="E5171" s="7">
        <v>216</v>
      </c>
      <c r="F5171" s="7">
        <v>25</v>
      </c>
      <c r="G5171" s="7">
        <v>372.4</v>
      </c>
      <c r="H5171" s="7">
        <f t="shared" si="720"/>
        <v>5</v>
      </c>
      <c r="I5171" s="16">
        <f t="shared" si="721"/>
        <v>45142</v>
      </c>
      <c r="J5171" s="17">
        <v>0.70809999999999995</v>
      </c>
      <c r="K5171" s="18">
        <f>G5171*结论【关键目标】!C$27*0.7735*0.001</f>
        <v>34.566167999999998</v>
      </c>
      <c r="L5171" s="5">
        <v>50177.447970000001</v>
      </c>
      <c r="M5171" s="5">
        <f>ABS(IF(L5171&lt;=0,L5171/耗电量关键数据!$B$6/1000,L5171/耗电量关键数据!$B$5/1000))</f>
        <v>14.336413705714286</v>
      </c>
      <c r="N5171" s="5">
        <f>电气设备逐时使用率计算!H5147</f>
        <v>22.208055000000002</v>
      </c>
      <c r="O5171" s="5">
        <f>灯光逐时使用率计算!H5147</f>
        <v>11.844296</v>
      </c>
      <c r="P5171" s="19">
        <f t="shared" si="722"/>
        <v>48.388764705714287</v>
      </c>
      <c r="Q5171" s="19">
        <f t="shared" si="726"/>
        <v>0</v>
      </c>
      <c r="R5171" s="20">
        <f t="shared" si="723"/>
        <v>34.566167999999998</v>
      </c>
      <c r="S5171" s="20">
        <f t="shared" si="727"/>
        <v>0</v>
      </c>
      <c r="T5171" s="20">
        <f>IF((T5170+R5171)&lt;0,0,IF((T5170+R5171)&gt;结论【关键目标】!C$28,结论【关键目标】!C$28,T5170+R5171))</f>
        <v>22</v>
      </c>
      <c r="U5171" s="19">
        <f>IF((T5170+R5171)&lt;结论【关键目标】!$C$28,0,(发电量计算【计算逻辑页】!R5171+发电量计算【计算逻辑页】!T5170-结论【关键目标】!$C$28))</f>
        <v>34.566167999999998</v>
      </c>
      <c r="V5171" s="5">
        <f t="shared" si="724"/>
        <v>12.098158799999998</v>
      </c>
      <c r="W5171" s="5">
        <f t="shared" si="725"/>
        <v>24.476303560799998</v>
      </c>
      <c r="X5171" s="5">
        <f t="shared" si="728"/>
        <v>0</v>
      </c>
    </row>
    <row r="5172" spans="1:24" x14ac:dyDescent="0.15">
      <c r="A5172" s="7">
        <v>5171</v>
      </c>
      <c r="B5172" s="7">
        <v>8</v>
      </c>
      <c r="C5172" s="7">
        <v>4</v>
      </c>
      <c r="D5172" s="7">
        <v>11</v>
      </c>
      <c r="E5172" s="7">
        <v>216</v>
      </c>
      <c r="F5172" s="7">
        <v>27</v>
      </c>
      <c r="G5172" s="7">
        <v>503.9</v>
      </c>
      <c r="H5172" s="7">
        <f t="shared" si="720"/>
        <v>5</v>
      </c>
      <c r="I5172" s="16">
        <f t="shared" si="721"/>
        <v>45142</v>
      </c>
      <c r="J5172" s="24">
        <v>1.3551</v>
      </c>
      <c r="K5172" s="18">
        <f>G5172*结论【关键目标】!C$27*0.7735*0.001</f>
        <v>46.771998000000004</v>
      </c>
      <c r="L5172" s="5">
        <v>54634.232880000003</v>
      </c>
      <c r="M5172" s="5">
        <f>ABS(IF(L5172&lt;=0,L5172/耗电量关键数据!$B$6/1000,L5172/耗电量关键数据!$B$5/1000))</f>
        <v>15.609780822857143</v>
      </c>
      <c r="N5172" s="5">
        <f>电气设备逐时使用率计算!H5148</f>
        <v>22.208055000000002</v>
      </c>
      <c r="O5172" s="5">
        <f>灯光逐时使用率计算!H5148</f>
        <v>11.844296</v>
      </c>
      <c r="P5172" s="19">
        <f t="shared" si="722"/>
        <v>49.662131822857148</v>
      </c>
      <c r="Q5172" s="19">
        <f t="shared" si="726"/>
        <v>49.662131822857148</v>
      </c>
      <c r="R5172" s="20">
        <f t="shared" si="723"/>
        <v>-2.8901338228571447</v>
      </c>
      <c r="S5172" s="20">
        <f t="shared" si="727"/>
        <v>2.8901338228571447</v>
      </c>
      <c r="T5172" s="20">
        <f>IF((T5171+R5172)&lt;0,0,IF((T5171+R5172)&gt;结论【关键目标】!C$28,结论【关键目标】!C$28,T5171+R5172))</f>
        <v>19.109866177142855</v>
      </c>
      <c r="U5172" s="19">
        <f>IF((T5171+R5172)&lt;结论【关键目标】!$C$28,0,(发电量计算【计算逻辑页】!R5172+发电量计算【计算逻辑页】!T5171-结论【关键目标】!$C$28))</f>
        <v>0</v>
      </c>
      <c r="V5172" s="5">
        <f t="shared" si="724"/>
        <v>0</v>
      </c>
      <c r="W5172" s="5">
        <f t="shared" si="725"/>
        <v>63.380734489800005</v>
      </c>
      <c r="X5172" s="5">
        <f t="shared" si="728"/>
        <v>2.9048735053537165</v>
      </c>
    </row>
    <row r="5173" spans="1:24" x14ac:dyDescent="0.15">
      <c r="A5173" s="7">
        <v>5172</v>
      </c>
      <c r="B5173" s="7">
        <v>8</v>
      </c>
      <c r="C5173" s="7">
        <v>4</v>
      </c>
      <c r="D5173" s="7">
        <v>12</v>
      </c>
      <c r="E5173" s="7">
        <v>216</v>
      </c>
      <c r="F5173" s="7">
        <v>29.3</v>
      </c>
      <c r="G5173" s="7">
        <v>646.9</v>
      </c>
      <c r="H5173" s="7">
        <f t="shared" si="720"/>
        <v>5</v>
      </c>
      <c r="I5173" s="16">
        <f t="shared" si="721"/>
        <v>45142</v>
      </c>
      <c r="J5173" s="24">
        <v>1.3551</v>
      </c>
      <c r="K5173" s="18">
        <f>G5173*结论【关键目标】!C$27*0.7735*0.001</f>
        <v>60.045257999999997</v>
      </c>
      <c r="L5173" s="5">
        <v>49153.332040000001</v>
      </c>
      <c r="M5173" s="5">
        <f>ABS(IF(L5173&lt;=0,L5173/耗电量关键数据!$B$6/1000,L5173/耗电量关键数据!$B$5/1000))</f>
        <v>14.043809154285714</v>
      </c>
      <c r="N5173" s="5">
        <f>电气设备逐时使用率计算!H5149</f>
        <v>11.688450000000001</v>
      </c>
      <c r="O5173" s="5">
        <f>灯光逐时使用率计算!H5149</f>
        <v>9.9741440000000008</v>
      </c>
      <c r="P5173" s="19">
        <f t="shared" si="722"/>
        <v>35.706403154285717</v>
      </c>
      <c r="Q5173" s="19">
        <f t="shared" si="726"/>
        <v>35.706403154285717</v>
      </c>
      <c r="R5173" s="20">
        <f t="shared" si="723"/>
        <v>24.33885484571428</v>
      </c>
      <c r="S5173" s="20">
        <f t="shared" si="727"/>
        <v>0</v>
      </c>
      <c r="T5173" s="20">
        <f>IF((T5172+R5173)&lt;0,0,IF((T5172+R5173)&gt;结论【关键目标】!C$28,结论【关键目标】!C$28,T5172+R5173))</f>
        <v>22</v>
      </c>
      <c r="U5173" s="19">
        <f>IF((T5172+R5173)&lt;结论【关键目标】!$C$28,0,(发电量计算【计算逻辑页】!R5173+发电量计算【计算逻辑页】!T5172-结论【关键目标】!$C$28))</f>
        <v>21.448721022857136</v>
      </c>
      <c r="V5173" s="5">
        <f t="shared" si="724"/>
        <v>7.5070523579999966</v>
      </c>
      <c r="W5173" s="5">
        <f t="shared" si="725"/>
        <v>48.385746914372575</v>
      </c>
      <c r="X5173" s="5">
        <f t="shared" si="728"/>
        <v>0</v>
      </c>
    </row>
    <row r="5174" spans="1:24" x14ac:dyDescent="0.15">
      <c r="A5174" s="7">
        <v>5173</v>
      </c>
      <c r="B5174" s="7">
        <v>8</v>
      </c>
      <c r="C5174" s="7">
        <v>4</v>
      </c>
      <c r="D5174" s="7">
        <v>13</v>
      </c>
      <c r="E5174" s="7">
        <v>216</v>
      </c>
      <c r="F5174" s="7">
        <v>30</v>
      </c>
      <c r="G5174" s="7">
        <v>592.29999999999995</v>
      </c>
      <c r="H5174" s="7">
        <f t="shared" si="720"/>
        <v>5</v>
      </c>
      <c r="I5174" s="16">
        <f t="shared" si="721"/>
        <v>45142</v>
      </c>
      <c r="J5174" s="17">
        <v>1.2267999999999999</v>
      </c>
      <c r="K5174" s="18">
        <f>G5174*结论【关键目标】!C$27*0.7735*0.001</f>
        <v>54.977285999999999</v>
      </c>
      <c r="L5174" s="5">
        <v>50203.157350000001</v>
      </c>
      <c r="M5174" s="5">
        <f>ABS(IF(L5174&lt;=0,L5174/耗电量关键数据!$B$6/1000,L5174/耗电量关键数据!$B$5/1000))</f>
        <v>14.343759242857143</v>
      </c>
      <c r="N5174" s="5">
        <f>电气设备逐时使用率计算!H5150</f>
        <v>11.688450000000001</v>
      </c>
      <c r="O5174" s="5">
        <f>灯光逐时使用率计算!H5150</f>
        <v>9.9741440000000008</v>
      </c>
      <c r="P5174" s="19">
        <f t="shared" si="722"/>
        <v>36.006353242857145</v>
      </c>
      <c r="Q5174" s="19">
        <f t="shared" si="726"/>
        <v>36.006353242857145</v>
      </c>
      <c r="R5174" s="20">
        <f t="shared" si="723"/>
        <v>18.970932757142855</v>
      </c>
      <c r="S5174" s="20">
        <f t="shared" si="727"/>
        <v>0</v>
      </c>
      <c r="T5174" s="20">
        <f>IF((T5173+R5174)&lt;0,0,IF((T5173+R5174)&gt;结论【关键目标】!C$28,结论【关键目标】!C$28,T5173+R5174))</f>
        <v>22</v>
      </c>
      <c r="U5174" s="19">
        <f>IF((T5173+R5174)&lt;结论【关键目标】!$C$28,0,(发电量计算【计算逻辑页】!R5174+发电量计算【计算逻辑页】!T5173-结论【关键目标】!$C$28))</f>
        <v>18.970932757142855</v>
      </c>
      <c r="V5174" s="5">
        <f t="shared" si="724"/>
        <v>6.6398264649999987</v>
      </c>
      <c r="W5174" s="5">
        <f t="shared" si="725"/>
        <v>44.172594158337141</v>
      </c>
      <c r="X5174" s="5">
        <f t="shared" si="728"/>
        <v>0</v>
      </c>
    </row>
    <row r="5175" spans="1:24" x14ac:dyDescent="0.15">
      <c r="A5175" s="7">
        <v>5174</v>
      </c>
      <c r="B5175" s="7">
        <v>8</v>
      </c>
      <c r="C5175" s="7">
        <v>4</v>
      </c>
      <c r="D5175" s="7">
        <v>14</v>
      </c>
      <c r="E5175" s="7">
        <v>216</v>
      </c>
      <c r="F5175" s="7">
        <v>30</v>
      </c>
      <c r="G5175" s="7">
        <v>479</v>
      </c>
      <c r="H5175" s="7">
        <f t="shared" si="720"/>
        <v>5</v>
      </c>
      <c r="I5175" s="16">
        <f t="shared" si="721"/>
        <v>45142</v>
      </c>
      <c r="J5175" s="17">
        <v>1.2267999999999999</v>
      </c>
      <c r="K5175" s="18">
        <f>G5175*结论【关键目标】!C$27*0.7735*0.001</f>
        <v>44.46078</v>
      </c>
      <c r="L5175" s="5">
        <v>58544.680520000002</v>
      </c>
      <c r="M5175" s="5">
        <f>ABS(IF(L5175&lt;=0,L5175/耗电量关键数据!$B$6/1000,L5175/耗电量关键数据!$B$5/1000))</f>
        <v>16.727051577142859</v>
      </c>
      <c r="N5175" s="5">
        <f>电气设备逐时使用率计算!H5151</f>
        <v>22.208055000000002</v>
      </c>
      <c r="O5175" s="5">
        <f>灯光逐时使用率计算!H5151</f>
        <v>11.844296</v>
      </c>
      <c r="P5175" s="19">
        <f t="shared" si="722"/>
        <v>50.779402577142861</v>
      </c>
      <c r="Q5175" s="19">
        <f t="shared" si="726"/>
        <v>50.779402577142861</v>
      </c>
      <c r="R5175" s="20">
        <f t="shared" si="723"/>
        <v>-6.318622577142861</v>
      </c>
      <c r="S5175" s="20">
        <f t="shared" si="727"/>
        <v>6.318622577142861</v>
      </c>
      <c r="T5175" s="20">
        <f>IF((T5174+R5175)&lt;0,0,IF((T5174+R5175)&gt;结论【关键目标】!C$28,结论【关键目标】!C$28,T5174+R5175))</f>
        <v>15.681377422857139</v>
      </c>
      <c r="U5175" s="19">
        <f>IF((T5174+R5175)&lt;结论【关键目标】!$C$28,0,(发电量计算【计算逻辑页】!R5175+发电量计算【计算逻辑页】!T5174-结论【关键目标】!$C$28))</f>
        <v>0</v>
      </c>
      <c r="V5175" s="5">
        <f t="shared" si="724"/>
        <v>0</v>
      </c>
      <c r="W5175" s="5">
        <f t="shared" si="725"/>
        <v>54.544484903999994</v>
      </c>
      <c r="X5175" s="5">
        <f t="shared" si="728"/>
        <v>5.5401682756388597</v>
      </c>
    </row>
    <row r="5176" spans="1:24" x14ac:dyDescent="0.15">
      <c r="A5176" s="7">
        <v>5175</v>
      </c>
      <c r="B5176" s="7">
        <v>8</v>
      </c>
      <c r="C5176" s="7">
        <v>4</v>
      </c>
      <c r="D5176" s="7">
        <v>15</v>
      </c>
      <c r="E5176" s="7">
        <v>216</v>
      </c>
      <c r="F5176" s="7">
        <v>31.3</v>
      </c>
      <c r="G5176" s="7">
        <v>436.2</v>
      </c>
      <c r="H5176" s="7">
        <f t="shared" si="720"/>
        <v>5</v>
      </c>
      <c r="I5176" s="16">
        <f t="shared" si="721"/>
        <v>45142</v>
      </c>
      <c r="J5176" s="17">
        <v>1.2267999999999999</v>
      </c>
      <c r="K5176" s="18">
        <f>G5176*结论【关键目标】!C$27*0.7735*0.001</f>
        <v>40.488083999999994</v>
      </c>
      <c r="L5176" s="5">
        <v>55896.922910000001</v>
      </c>
      <c r="M5176" s="5">
        <f>ABS(IF(L5176&lt;=0,L5176/耗电量关键数据!$B$6/1000,L5176/耗电量关键数据!$B$5/1000))</f>
        <v>15.970549402857143</v>
      </c>
      <c r="N5176" s="5">
        <f>电气设备逐时使用率计算!H5152</f>
        <v>22.208055000000002</v>
      </c>
      <c r="O5176" s="5">
        <f>灯光逐时使用率计算!H5152</f>
        <v>11.844296</v>
      </c>
      <c r="P5176" s="19">
        <f t="shared" si="722"/>
        <v>50.022900402857147</v>
      </c>
      <c r="Q5176" s="19">
        <f t="shared" si="726"/>
        <v>50.022900402857147</v>
      </c>
      <c r="R5176" s="20">
        <f t="shared" si="723"/>
        <v>-9.5348164028571532</v>
      </c>
      <c r="S5176" s="20">
        <f t="shared" si="727"/>
        <v>9.5348164028571532</v>
      </c>
      <c r="T5176" s="20">
        <f>IF((T5175+R5176)&lt;0,0,IF((T5175+R5176)&gt;结论【关键目标】!C$28,结论【关键目标】!C$28,T5175+R5176))</f>
        <v>6.1465610199999858</v>
      </c>
      <c r="U5176" s="19">
        <f>IF((T5175+R5176)&lt;结论【关键目标】!$C$28,0,(发电量计算【计算逻辑页】!R5176+发电量计算【计算逻辑页】!T5175-结论【关键目标】!$C$28))</f>
        <v>0</v>
      </c>
      <c r="V5176" s="5">
        <f t="shared" si="724"/>
        <v>0</v>
      </c>
      <c r="W5176" s="5">
        <f t="shared" si="725"/>
        <v>49.670781451199986</v>
      </c>
      <c r="X5176" s="5">
        <f t="shared" si="728"/>
        <v>5.3893047023359868</v>
      </c>
    </row>
    <row r="5177" spans="1:24" x14ac:dyDescent="0.15">
      <c r="A5177" s="7">
        <v>5176</v>
      </c>
      <c r="B5177" s="7">
        <v>8</v>
      </c>
      <c r="C5177" s="7">
        <v>4</v>
      </c>
      <c r="D5177" s="7">
        <v>16</v>
      </c>
      <c r="E5177" s="7">
        <v>216</v>
      </c>
      <c r="F5177" s="7">
        <v>31</v>
      </c>
      <c r="G5177" s="7">
        <v>279.60000000000002</v>
      </c>
      <c r="H5177" s="7">
        <f t="shared" si="720"/>
        <v>5</v>
      </c>
      <c r="I5177" s="16">
        <f t="shared" si="721"/>
        <v>45142</v>
      </c>
      <c r="J5177" s="24">
        <v>1.3551</v>
      </c>
      <c r="K5177" s="18">
        <f>G5177*结论【关键目标】!C$27*0.7735*0.001</f>
        <v>25.952472</v>
      </c>
      <c r="L5177" s="5">
        <v>53841.45422</v>
      </c>
      <c r="M5177" s="5">
        <f>ABS(IF(L5177&lt;=0,L5177/耗电量关键数据!$B$6/1000,L5177/耗电量关键数据!$B$5/1000))</f>
        <v>15.383272634285715</v>
      </c>
      <c r="N5177" s="5">
        <f>电气设备逐时使用率计算!H5153</f>
        <v>22.208055000000002</v>
      </c>
      <c r="O5177" s="5">
        <f>灯光逐时使用率计算!H5153</f>
        <v>11.844296</v>
      </c>
      <c r="P5177" s="19">
        <f t="shared" si="722"/>
        <v>49.435623634285719</v>
      </c>
      <c r="Q5177" s="19">
        <f t="shared" si="726"/>
        <v>49.435623634285719</v>
      </c>
      <c r="R5177" s="20">
        <f t="shared" si="723"/>
        <v>-23.483151634285719</v>
      </c>
      <c r="S5177" s="20">
        <f t="shared" si="727"/>
        <v>23.483151634285719</v>
      </c>
      <c r="T5177" s="20">
        <f>IF((T5176+R5177)&lt;0,0,IF((T5176+R5177)&gt;结论【关键目标】!C$28,结论【关键目标】!C$28,T5176+R5177))</f>
        <v>0</v>
      </c>
      <c r="U5177" s="19">
        <f>IF((T5176+R5177)&lt;结论【关键目标】!$C$28,0,(发电量计算【计算逻辑页】!R5177+发电量计算【计算逻辑页】!T5176-结论【关键目标】!$C$28))</f>
        <v>0</v>
      </c>
      <c r="V5177" s="5">
        <f t="shared" si="724"/>
        <v>0</v>
      </c>
      <c r="W5177" s="5">
        <f t="shared" si="725"/>
        <v>35.168194807200003</v>
      </c>
      <c r="X5177" s="5">
        <f t="shared" si="728"/>
        <v>0</v>
      </c>
    </row>
    <row r="5178" spans="1:24" x14ac:dyDescent="0.15">
      <c r="A5178" s="7">
        <v>5177</v>
      </c>
      <c r="B5178" s="7">
        <v>8</v>
      </c>
      <c r="C5178" s="7">
        <v>4</v>
      </c>
      <c r="D5178" s="7">
        <v>17</v>
      </c>
      <c r="E5178" s="7">
        <v>216</v>
      </c>
      <c r="F5178" s="7">
        <v>31</v>
      </c>
      <c r="G5178" s="7">
        <v>151.4</v>
      </c>
      <c r="H5178" s="7">
        <f t="shared" si="720"/>
        <v>5</v>
      </c>
      <c r="I5178" s="16">
        <f t="shared" si="721"/>
        <v>45142</v>
      </c>
      <c r="J5178" s="17">
        <v>0.70809999999999995</v>
      </c>
      <c r="K5178" s="18">
        <f>G5178*结论【关键目标】!C$27*0.7735*0.001</f>
        <v>14.052947999999999</v>
      </c>
      <c r="L5178" s="5">
        <v>47599.653700000003</v>
      </c>
      <c r="M5178" s="5">
        <f>ABS(IF(L5178&lt;=0,L5178/耗电量关键数据!$B$6/1000,L5178/耗电量关键数据!$B$5/1000))</f>
        <v>13.599901057142857</v>
      </c>
      <c r="N5178" s="5">
        <f>电气设备逐时使用率计算!H5154</f>
        <v>22.208055000000002</v>
      </c>
      <c r="O5178" s="5">
        <f>灯光逐时使用率计算!H5154</f>
        <v>11.844296</v>
      </c>
      <c r="P5178" s="19">
        <f t="shared" si="722"/>
        <v>47.65225205714286</v>
      </c>
      <c r="Q5178" s="19">
        <f t="shared" si="726"/>
        <v>0</v>
      </c>
      <c r="R5178" s="20">
        <f t="shared" si="723"/>
        <v>14.052947999999999</v>
      </c>
      <c r="S5178" s="20">
        <f t="shared" si="727"/>
        <v>0</v>
      </c>
      <c r="T5178" s="20">
        <f>IF((T5177+R5178)&lt;0,0,IF((T5177+R5178)&gt;结论【关键目标】!C$28,结论【关键目标】!C$28,T5177+R5178))</f>
        <v>14.052947999999999</v>
      </c>
      <c r="U5178" s="19">
        <f>IF((T5177+R5178)&lt;结论【关键目标】!$C$28,0,(发电量计算【计算逻辑页】!R5178+发电量计算【计算逻辑页】!T5177-结论【关键目标】!$C$28))</f>
        <v>0</v>
      </c>
      <c r="V5178" s="5">
        <f t="shared" si="724"/>
        <v>0</v>
      </c>
      <c r="W5178" s="5">
        <f t="shared" si="725"/>
        <v>9.9508924787999984</v>
      </c>
      <c r="X5178" s="5">
        <f t="shared" si="728"/>
        <v>0</v>
      </c>
    </row>
    <row r="5179" spans="1:24" x14ac:dyDescent="0.15">
      <c r="A5179" s="7">
        <v>5178</v>
      </c>
      <c r="B5179" s="7">
        <v>8</v>
      </c>
      <c r="C5179" s="7">
        <v>4</v>
      </c>
      <c r="D5179" s="7">
        <v>18</v>
      </c>
      <c r="E5179" s="7">
        <v>216</v>
      </c>
      <c r="F5179" s="7">
        <v>32.1</v>
      </c>
      <c r="G5179" s="7">
        <v>57.1</v>
      </c>
      <c r="H5179" s="7">
        <f t="shared" si="720"/>
        <v>5</v>
      </c>
      <c r="I5179" s="16">
        <f t="shared" si="721"/>
        <v>45142</v>
      </c>
      <c r="J5179" s="17">
        <v>0.70809999999999995</v>
      </c>
      <c r="K5179" s="18">
        <f>G5179*结论【关键目标】!C$27*0.7735*0.001</f>
        <v>5.3000220000000002</v>
      </c>
      <c r="L5179" s="5">
        <v>28800.312190000001</v>
      </c>
      <c r="M5179" s="5">
        <f>ABS(IF(L5179&lt;=0,L5179/耗电量关键数据!$B$6/1000,L5179/耗电量关键数据!$B$5/1000))</f>
        <v>8.2286606257142871</v>
      </c>
      <c r="N5179" s="5">
        <f>电气设备逐时使用率计算!H5155</f>
        <v>7.0130699999999999</v>
      </c>
      <c r="O5179" s="5">
        <f>灯光逐时使用率计算!H5155</f>
        <v>3.7403040000000001</v>
      </c>
      <c r="P5179" s="19">
        <f t="shared" si="722"/>
        <v>18.982034625714284</v>
      </c>
      <c r="Q5179" s="19">
        <f t="shared" si="726"/>
        <v>0</v>
      </c>
      <c r="R5179" s="20">
        <f t="shared" si="723"/>
        <v>5.3000220000000002</v>
      </c>
      <c r="S5179" s="20">
        <f t="shared" si="727"/>
        <v>0</v>
      </c>
      <c r="T5179" s="20">
        <f>IF((T5178+R5179)&lt;0,0,IF((T5178+R5179)&gt;结论【关键目标】!C$28,结论【关键目标】!C$28,T5178+R5179))</f>
        <v>19.352969999999999</v>
      </c>
      <c r="U5179" s="19">
        <f>IF((T5178+R5179)&lt;结论【关键目标】!$C$28,0,(发电量计算【计算逻辑页】!R5179+发电量计算【计算逻辑页】!T5178-结论【关键目标】!$C$28))</f>
        <v>0</v>
      </c>
      <c r="V5179" s="5">
        <f t="shared" si="724"/>
        <v>0</v>
      </c>
      <c r="W5179" s="5">
        <f t="shared" si="725"/>
        <v>3.7529455781999999</v>
      </c>
      <c r="X5179" s="5">
        <f t="shared" si="728"/>
        <v>0</v>
      </c>
    </row>
    <row r="5180" spans="1:24" x14ac:dyDescent="0.15">
      <c r="A5180" s="7">
        <v>5179</v>
      </c>
      <c r="B5180" s="7">
        <v>8</v>
      </c>
      <c r="C5180" s="7">
        <v>4</v>
      </c>
      <c r="D5180" s="7">
        <v>19</v>
      </c>
      <c r="E5180" s="7">
        <v>216</v>
      </c>
      <c r="F5180" s="7">
        <v>31</v>
      </c>
      <c r="G5180" s="7">
        <v>0</v>
      </c>
      <c r="H5180" s="7">
        <f t="shared" si="720"/>
        <v>5</v>
      </c>
      <c r="I5180" s="16">
        <f t="shared" si="721"/>
        <v>45142</v>
      </c>
      <c r="J5180" s="17">
        <v>1.2267999999999999</v>
      </c>
      <c r="K5180" s="18">
        <f>G5180*结论【关键目标】!C$27*0.7735*0.001</f>
        <v>0</v>
      </c>
      <c r="L5180" s="5">
        <v>0</v>
      </c>
      <c r="M5180" s="5">
        <f>ABS(IF(L5180&lt;=0,L5180/耗电量关键数据!$B$6/1000,L5180/耗电量关键数据!$B$5/1000))</f>
        <v>0</v>
      </c>
      <c r="N5180" s="5">
        <f>电气设备逐时使用率计算!H5156</f>
        <v>7.0130699999999999</v>
      </c>
      <c r="O5180" s="5">
        <f>灯光逐时使用率计算!H5156</f>
        <v>3.7403040000000001</v>
      </c>
      <c r="P5180" s="19">
        <f t="shared" si="722"/>
        <v>10.753374000000001</v>
      </c>
      <c r="Q5180" s="19">
        <f t="shared" si="726"/>
        <v>10.753374000000001</v>
      </c>
      <c r="R5180" s="20">
        <f t="shared" si="723"/>
        <v>-10.753374000000001</v>
      </c>
      <c r="S5180" s="20">
        <f t="shared" si="727"/>
        <v>10.753374000000001</v>
      </c>
      <c r="T5180" s="20">
        <f>IF((T5179+R5180)&lt;0,0,IF((T5179+R5180)&gt;结论【关键目标】!C$28,结论【关键目标】!C$28,T5179+R5180))</f>
        <v>8.5995959999999982</v>
      </c>
      <c r="U5180" s="19">
        <f>IF((T5179+R5180)&lt;结论【关键目标】!$C$28,0,(发电量计算【计算逻辑页】!R5180+发电量计算【计算逻辑页】!T5179-结论【关键目标】!$C$28))</f>
        <v>0</v>
      </c>
      <c r="V5180" s="5">
        <f t="shared" si="724"/>
        <v>0</v>
      </c>
      <c r="W5180" s="5">
        <f t="shared" si="725"/>
        <v>0</v>
      </c>
      <c r="X5180" s="5">
        <f t="shared" si="728"/>
        <v>7.540125772799998</v>
      </c>
    </row>
    <row r="5181" spans="1:24" x14ac:dyDescent="0.15">
      <c r="A5181" s="7">
        <v>5180</v>
      </c>
      <c r="B5181" s="7">
        <v>8</v>
      </c>
      <c r="C5181" s="7">
        <v>4</v>
      </c>
      <c r="D5181" s="7">
        <v>20</v>
      </c>
      <c r="E5181" s="7">
        <v>216</v>
      </c>
      <c r="F5181" s="7">
        <v>30</v>
      </c>
      <c r="G5181" s="7">
        <v>0</v>
      </c>
      <c r="H5181" s="7">
        <f t="shared" si="720"/>
        <v>5</v>
      </c>
      <c r="I5181" s="16">
        <f t="shared" si="721"/>
        <v>45142</v>
      </c>
      <c r="J5181" s="17">
        <v>1.2267999999999999</v>
      </c>
      <c r="K5181" s="18">
        <f>G5181*结论【关键目标】!C$27*0.7735*0.001</f>
        <v>0</v>
      </c>
      <c r="L5181" s="5">
        <v>0</v>
      </c>
      <c r="M5181" s="5">
        <f>ABS(IF(L5181&lt;=0,L5181/耗电量关键数据!$B$6/1000,L5181/耗电量关键数据!$B$5/1000))</f>
        <v>0</v>
      </c>
      <c r="N5181" s="5">
        <f>电气设备逐时使用率计算!H5157</f>
        <v>1.1688450000000001</v>
      </c>
      <c r="O5181" s="5">
        <f>灯光逐时使用率计算!H5157</f>
        <v>0.37403039999999999</v>
      </c>
      <c r="P5181" s="19">
        <f t="shared" si="722"/>
        <v>1.5428754000000002</v>
      </c>
      <c r="Q5181" s="19">
        <f t="shared" si="726"/>
        <v>1.5428754000000002</v>
      </c>
      <c r="R5181" s="20">
        <f t="shared" si="723"/>
        <v>-1.5428754000000002</v>
      </c>
      <c r="S5181" s="20">
        <f t="shared" si="727"/>
        <v>1.5428754000000002</v>
      </c>
      <c r="T5181" s="20">
        <f>IF((T5180+R5181)&lt;0,0,IF((T5180+R5181)&gt;结论【关键目标】!C$28,结论【关键目标】!C$28,T5180+R5181))</f>
        <v>7.0567205999999985</v>
      </c>
      <c r="U5181" s="19">
        <f>IF((T5180+R5181)&lt;结论【关键目标】!$C$28,0,(发电量计算【计算逻辑页】!R5181+发电量计算【计算逻辑页】!T5180-结论【关键目标】!$C$28))</f>
        <v>0</v>
      </c>
      <c r="V5181" s="5">
        <f t="shared" si="724"/>
        <v>0</v>
      </c>
      <c r="W5181" s="5">
        <f t="shared" si="725"/>
        <v>0</v>
      </c>
      <c r="X5181" s="5">
        <f t="shared" si="728"/>
        <v>1.3527931507200002</v>
      </c>
    </row>
    <row r="5182" spans="1:24" x14ac:dyDescent="0.15">
      <c r="A5182" s="7">
        <v>5181</v>
      </c>
      <c r="B5182" s="7">
        <v>8</v>
      </c>
      <c r="C5182" s="7">
        <v>4</v>
      </c>
      <c r="D5182" s="7">
        <v>21</v>
      </c>
      <c r="E5182" s="7">
        <v>216</v>
      </c>
      <c r="F5182" s="7">
        <v>29.2</v>
      </c>
      <c r="G5182" s="7">
        <v>0</v>
      </c>
      <c r="H5182" s="7">
        <f t="shared" si="720"/>
        <v>5</v>
      </c>
      <c r="I5182" s="16">
        <f t="shared" si="721"/>
        <v>45142</v>
      </c>
      <c r="J5182" s="17">
        <v>1.2267999999999999</v>
      </c>
      <c r="K5182" s="18">
        <f>G5182*结论【关键目标】!C$27*0.7735*0.001</f>
        <v>0</v>
      </c>
      <c r="L5182" s="5">
        <v>0</v>
      </c>
      <c r="M5182" s="5">
        <f>ABS(IF(L5182&lt;=0,L5182/耗电量关键数据!$B$6/1000,L5182/耗电量关键数据!$B$5/1000))</f>
        <v>0</v>
      </c>
      <c r="N5182" s="5">
        <f>电气设备逐时使用率计算!H5158</f>
        <v>1.1688450000000001</v>
      </c>
      <c r="O5182" s="5">
        <f>灯光逐时使用率计算!H5158</f>
        <v>0.37403039999999999</v>
      </c>
      <c r="P5182" s="19">
        <f t="shared" si="722"/>
        <v>1.5428754000000002</v>
      </c>
      <c r="Q5182" s="19">
        <f t="shared" si="726"/>
        <v>1.5428754000000002</v>
      </c>
      <c r="R5182" s="20">
        <f t="shared" si="723"/>
        <v>-1.5428754000000002</v>
      </c>
      <c r="S5182" s="20">
        <f t="shared" si="727"/>
        <v>1.5428754000000002</v>
      </c>
      <c r="T5182" s="20">
        <f>IF((T5181+R5182)&lt;0,0,IF((T5181+R5182)&gt;结论【关键目标】!C$28,结论【关键目标】!C$28,T5181+R5182))</f>
        <v>5.5138451999999987</v>
      </c>
      <c r="U5182" s="19">
        <f>IF((T5181+R5182)&lt;结论【关键目标】!$C$28,0,(发电量计算【计算逻辑页】!R5182+发电量计算【计算逻辑页】!T5181-结论【关键目标】!$C$28))</f>
        <v>0</v>
      </c>
      <c r="V5182" s="5">
        <f t="shared" si="724"/>
        <v>0</v>
      </c>
      <c r="W5182" s="5">
        <f t="shared" si="725"/>
        <v>0</v>
      </c>
      <c r="X5182" s="5">
        <f t="shared" si="728"/>
        <v>1.3527931507200002</v>
      </c>
    </row>
    <row r="5183" spans="1:24" x14ac:dyDescent="0.15">
      <c r="A5183" s="7">
        <v>5182</v>
      </c>
      <c r="B5183" s="7">
        <v>8</v>
      </c>
      <c r="C5183" s="7">
        <v>4</v>
      </c>
      <c r="D5183" s="7">
        <v>22</v>
      </c>
      <c r="E5183" s="7">
        <v>216</v>
      </c>
      <c r="F5183" s="7">
        <v>28</v>
      </c>
      <c r="G5183" s="7">
        <v>0</v>
      </c>
      <c r="H5183" s="7">
        <f t="shared" si="720"/>
        <v>5</v>
      </c>
      <c r="I5183" s="16">
        <f t="shared" si="721"/>
        <v>45142</v>
      </c>
      <c r="J5183" s="17">
        <v>0.70809999999999995</v>
      </c>
      <c r="K5183" s="18">
        <f>G5183*结论【关键目标】!C$27*0.7735*0.001</f>
        <v>0</v>
      </c>
      <c r="L5183" s="5">
        <v>0</v>
      </c>
      <c r="M5183" s="5">
        <f>ABS(IF(L5183&lt;=0,L5183/耗电量关键数据!$B$6/1000,L5183/耗电量关键数据!$B$5/1000))</f>
        <v>0</v>
      </c>
      <c r="N5183" s="5">
        <f>电气设备逐时使用率计算!H5159</f>
        <v>1.1688450000000001</v>
      </c>
      <c r="O5183" s="5">
        <f>灯光逐时使用率计算!H5159</f>
        <v>0.37403039999999999</v>
      </c>
      <c r="P5183" s="19">
        <f t="shared" si="722"/>
        <v>1.5428754000000002</v>
      </c>
      <c r="Q5183" s="19">
        <f t="shared" si="726"/>
        <v>0</v>
      </c>
      <c r="R5183" s="20">
        <f t="shared" si="723"/>
        <v>0</v>
      </c>
      <c r="S5183" s="20">
        <f t="shared" si="727"/>
        <v>0</v>
      </c>
      <c r="T5183" s="20">
        <f>IF((T5182+R5183)&lt;0,0,IF((T5182+R5183)&gt;结论【关键目标】!C$28,结论【关键目标】!C$28,T5182+R5183))</f>
        <v>5.5138451999999987</v>
      </c>
      <c r="U5183" s="19">
        <f>IF((T5182+R5183)&lt;结论【关键目标】!$C$28,0,(发电量计算【计算逻辑页】!R5183+发电量计算【计算逻辑页】!T5182-结论【关键目标】!$C$28))</f>
        <v>0</v>
      </c>
      <c r="V5183" s="5">
        <f t="shared" si="724"/>
        <v>0</v>
      </c>
      <c r="W5183" s="5">
        <f t="shared" si="725"/>
        <v>0</v>
      </c>
      <c r="X5183" s="5">
        <f t="shared" si="728"/>
        <v>0</v>
      </c>
    </row>
    <row r="5184" spans="1:24" x14ac:dyDescent="0.15">
      <c r="A5184" s="7">
        <v>5183</v>
      </c>
      <c r="B5184" s="7">
        <v>8</v>
      </c>
      <c r="C5184" s="7">
        <v>4</v>
      </c>
      <c r="D5184" s="7">
        <v>23</v>
      </c>
      <c r="E5184" s="7">
        <v>216</v>
      </c>
      <c r="F5184" s="7">
        <v>26</v>
      </c>
      <c r="G5184" s="7">
        <v>0</v>
      </c>
      <c r="H5184" s="7">
        <f t="shared" si="720"/>
        <v>5</v>
      </c>
      <c r="I5184" s="16">
        <f t="shared" si="721"/>
        <v>45142</v>
      </c>
      <c r="J5184" s="17">
        <v>0.70809999999999995</v>
      </c>
      <c r="K5184" s="18">
        <f>G5184*结论【关键目标】!C$27*0.7735*0.001</f>
        <v>0</v>
      </c>
      <c r="L5184" s="5">
        <v>0</v>
      </c>
      <c r="M5184" s="5">
        <f>ABS(IF(L5184&lt;=0,L5184/耗电量关键数据!$B$6/1000,L5184/耗电量关键数据!$B$5/1000))</f>
        <v>0</v>
      </c>
      <c r="N5184" s="5">
        <f>电气设备逐时使用率计算!H5160</f>
        <v>1.1688450000000001</v>
      </c>
      <c r="O5184" s="5">
        <f>灯光逐时使用率计算!H5160</f>
        <v>0.37403039999999999</v>
      </c>
      <c r="P5184" s="19">
        <f t="shared" si="722"/>
        <v>1.5428754000000002</v>
      </c>
      <c r="Q5184" s="19">
        <f t="shared" si="726"/>
        <v>0</v>
      </c>
      <c r="R5184" s="20">
        <f t="shared" si="723"/>
        <v>0</v>
      </c>
      <c r="S5184" s="20">
        <f t="shared" si="727"/>
        <v>0</v>
      </c>
      <c r="T5184" s="20">
        <f>IF((T5183+R5184)&lt;0,0,IF((T5183+R5184)&gt;结论【关键目标】!C$28,结论【关键目标】!C$28,T5183+R5184))</f>
        <v>5.5138451999999987</v>
      </c>
      <c r="U5184" s="19">
        <f>IF((T5183+R5184)&lt;结论【关键目标】!$C$28,0,(发电量计算【计算逻辑页】!R5184+发电量计算【计算逻辑页】!T5183-结论【关键目标】!$C$28))</f>
        <v>0</v>
      </c>
      <c r="V5184" s="5">
        <f t="shared" si="724"/>
        <v>0</v>
      </c>
      <c r="W5184" s="5">
        <f t="shared" si="725"/>
        <v>0</v>
      </c>
      <c r="X5184" s="5">
        <f t="shared" si="728"/>
        <v>0</v>
      </c>
    </row>
    <row r="5185" spans="1:24" x14ac:dyDescent="0.15">
      <c r="A5185" s="7">
        <v>5184</v>
      </c>
      <c r="B5185" s="7">
        <v>8</v>
      </c>
      <c r="C5185" s="7">
        <v>4</v>
      </c>
      <c r="D5185" s="7">
        <v>24</v>
      </c>
      <c r="E5185" s="7">
        <v>216</v>
      </c>
      <c r="F5185" s="7">
        <v>26</v>
      </c>
      <c r="G5185" s="7">
        <v>0</v>
      </c>
      <c r="H5185" s="7">
        <f t="shared" si="720"/>
        <v>5</v>
      </c>
      <c r="I5185" s="16">
        <f t="shared" si="721"/>
        <v>45142</v>
      </c>
      <c r="J5185" s="17">
        <v>0.2407</v>
      </c>
      <c r="K5185" s="18">
        <f>G5185*结论【关键目标】!C$27*0.7735*0.001</f>
        <v>0</v>
      </c>
      <c r="L5185" s="5">
        <v>0</v>
      </c>
      <c r="M5185" s="5">
        <f>ABS(IF(L5185&lt;=0,L5185/耗电量关键数据!$B$6/1000,L5185/耗电量关键数据!$B$5/1000))</f>
        <v>0</v>
      </c>
      <c r="N5185" s="5">
        <f>电气设备逐时使用率计算!H5161</f>
        <v>1.1688450000000001</v>
      </c>
      <c r="O5185" s="5">
        <f>灯光逐时使用率计算!H5161</f>
        <v>0.37403039999999999</v>
      </c>
      <c r="P5185" s="19">
        <f t="shared" si="722"/>
        <v>1.5428754000000002</v>
      </c>
      <c r="Q5185" s="19">
        <f t="shared" si="726"/>
        <v>0</v>
      </c>
      <c r="R5185" s="20">
        <f t="shared" si="723"/>
        <v>0</v>
      </c>
      <c r="S5185" s="20">
        <f t="shared" si="727"/>
        <v>0</v>
      </c>
      <c r="T5185" s="20">
        <f>IF((T5184+R5185)&lt;0,0,IF((T5184+R5185)&gt;结论【关键目标】!C$28,结论【关键目标】!C$28,T5184+R5185))</f>
        <v>5.5138451999999987</v>
      </c>
      <c r="U5185" s="19">
        <f>IF((T5184+R5185)&lt;结论【关键目标】!$C$28,0,(发电量计算【计算逻辑页】!R5185+发电量计算【计算逻辑页】!T5184-结论【关键目标】!$C$28))</f>
        <v>0</v>
      </c>
      <c r="V5185" s="5">
        <f t="shared" si="724"/>
        <v>0</v>
      </c>
      <c r="W5185" s="5">
        <f t="shared" si="725"/>
        <v>0</v>
      </c>
      <c r="X5185" s="5">
        <f t="shared" si="728"/>
        <v>0</v>
      </c>
    </row>
    <row r="5186" spans="1:24" x14ac:dyDescent="0.15">
      <c r="A5186" s="7">
        <v>5185</v>
      </c>
      <c r="B5186" s="7">
        <v>8</v>
      </c>
      <c r="C5186" s="7">
        <v>5</v>
      </c>
      <c r="D5186" s="7">
        <v>1</v>
      </c>
      <c r="E5186" s="7">
        <v>217</v>
      </c>
      <c r="F5186" s="7">
        <v>23</v>
      </c>
      <c r="G5186" s="7">
        <v>0</v>
      </c>
      <c r="H5186" s="7">
        <f t="shared" ref="H5186:H5249" si="729">WEEKDAY(I:I,2)</f>
        <v>6</v>
      </c>
      <c r="I5186" s="16">
        <f t="shared" ref="I5186:I5249" si="730">DATE(2023,B5186,C5186)</f>
        <v>45143</v>
      </c>
      <c r="J5186" s="17">
        <v>0.2407</v>
      </c>
      <c r="K5186" s="18">
        <f>G5186*结论【关键目标】!C$27*0.7735*0.001</f>
        <v>0</v>
      </c>
      <c r="L5186" s="5">
        <v>0</v>
      </c>
      <c r="M5186" s="5">
        <f>ABS(IF(L5186&lt;=0,L5186/耗电量关键数据!$B$6/1000,L5186/耗电量关键数据!$B$5/1000))</f>
        <v>0</v>
      </c>
      <c r="N5186" s="19">
        <f>耗电量关键数据!$B$14</f>
        <v>1.1688450000000001</v>
      </c>
      <c r="O5186" s="19">
        <f>耗电量关键数据!$B$15</f>
        <v>0.37403039999999999</v>
      </c>
      <c r="P5186" s="19">
        <f t="shared" ref="P5186:P5249" si="731">M5186+N5186+O5186</f>
        <v>1.5428754000000002</v>
      </c>
      <c r="Q5186" s="19">
        <f t="shared" si="726"/>
        <v>0</v>
      </c>
      <c r="R5186" s="20">
        <f t="shared" ref="R5186:R5249" si="732">K5186-Q5186</f>
        <v>0</v>
      </c>
      <c r="S5186" s="20">
        <f t="shared" si="727"/>
        <v>0</v>
      </c>
      <c r="T5186" s="20">
        <f>IF((T5185+R5186)&lt;0,0,IF((T5185+R5186)&gt;结论【关键目标】!C$28,结论【关键目标】!C$28,T5185+R5186))</f>
        <v>5.5138451999999987</v>
      </c>
      <c r="U5186" s="19">
        <f>IF((T5185+R5186)&lt;结论【关键目标】!$C$28,0,(发电量计算【计算逻辑页】!R5186+发电量计算【计算逻辑页】!T5185-结论【关键目标】!$C$28))</f>
        <v>0</v>
      </c>
      <c r="V5186" s="5">
        <f t="shared" ref="V5186:V5249" si="733">IF(J5186&gt;0.35,U5186*0.35,0)</f>
        <v>0</v>
      </c>
      <c r="W5186" s="5">
        <f t="shared" ref="W5186:W5249" si="734">IF(P5186&gt;K5186,K5186*J5186,P5186*J5186)</f>
        <v>0</v>
      </c>
      <c r="X5186" s="5">
        <f t="shared" si="728"/>
        <v>0</v>
      </c>
    </row>
    <row r="5187" spans="1:24" x14ac:dyDescent="0.15">
      <c r="A5187" s="7">
        <v>5186</v>
      </c>
      <c r="B5187" s="7">
        <v>8</v>
      </c>
      <c r="C5187" s="7">
        <v>5</v>
      </c>
      <c r="D5187" s="7">
        <v>2</v>
      </c>
      <c r="E5187" s="7">
        <v>217</v>
      </c>
      <c r="F5187" s="7">
        <v>23</v>
      </c>
      <c r="G5187" s="7">
        <v>0</v>
      </c>
      <c r="H5187" s="7">
        <f t="shared" si="729"/>
        <v>6</v>
      </c>
      <c r="I5187" s="16">
        <f t="shared" si="730"/>
        <v>45143</v>
      </c>
      <c r="J5187" s="17">
        <v>0.2407</v>
      </c>
      <c r="K5187" s="18">
        <f>G5187*结论【关键目标】!C$27*0.7735*0.001</f>
        <v>0</v>
      </c>
      <c r="L5187" s="5">
        <v>0</v>
      </c>
      <c r="M5187" s="5">
        <f>ABS(IF(L5187&lt;=0,L5187/耗电量关键数据!$B$6/1000,L5187/耗电量关键数据!$B$5/1000))</f>
        <v>0</v>
      </c>
      <c r="N5187" s="19">
        <f>耗电量关键数据!$B$14</f>
        <v>1.1688450000000001</v>
      </c>
      <c r="O5187" s="19">
        <f>耗电量关键数据!$B$15</f>
        <v>0.37403039999999999</v>
      </c>
      <c r="P5187" s="19">
        <f t="shared" si="731"/>
        <v>1.5428754000000002</v>
      </c>
      <c r="Q5187" s="19">
        <f t="shared" ref="Q5187:Q5250" si="735">IF(J5187&gt;0.8,P5187,0)</f>
        <v>0</v>
      </c>
      <c r="R5187" s="20">
        <f t="shared" si="732"/>
        <v>0</v>
      </c>
      <c r="S5187" s="20">
        <f t="shared" ref="S5187:S5250" si="736">IF(R5187&lt;0,ABS(R5187),0)</f>
        <v>0</v>
      </c>
      <c r="T5187" s="20">
        <f>IF((T5186+R5187)&lt;0,0,IF((T5186+R5187)&gt;结论【关键目标】!C$28,结论【关键目标】!C$28,T5186+R5187))</f>
        <v>5.5138451999999987</v>
      </c>
      <c r="U5187" s="19">
        <f>IF((T5186+R5187)&lt;结论【关键目标】!$C$28,0,(发电量计算【计算逻辑页】!R5187+发电量计算【计算逻辑页】!T5186-结论【关键目标】!$C$28))</f>
        <v>0</v>
      </c>
      <c r="V5187" s="5">
        <f t="shared" si="733"/>
        <v>0</v>
      </c>
      <c r="W5187" s="5">
        <f t="shared" si="734"/>
        <v>0</v>
      </c>
      <c r="X5187" s="5">
        <f t="shared" si="728"/>
        <v>0</v>
      </c>
    </row>
    <row r="5188" spans="1:24" x14ac:dyDescent="0.15">
      <c r="A5188" s="7">
        <v>5187</v>
      </c>
      <c r="B5188" s="7">
        <v>8</v>
      </c>
      <c r="C5188" s="7">
        <v>5</v>
      </c>
      <c r="D5188" s="7">
        <v>3</v>
      </c>
      <c r="E5188" s="7">
        <v>217</v>
      </c>
      <c r="F5188" s="7">
        <v>24.2</v>
      </c>
      <c r="G5188" s="7">
        <v>0</v>
      </c>
      <c r="H5188" s="7">
        <f t="shared" si="729"/>
        <v>6</v>
      </c>
      <c r="I5188" s="16">
        <f t="shared" si="730"/>
        <v>45143</v>
      </c>
      <c r="J5188" s="17">
        <v>0.2407</v>
      </c>
      <c r="K5188" s="18">
        <f>G5188*结论【关键目标】!C$27*0.7735*0.001</f>
        <v>0</v>
      </c>
      <c r="L5188" s="5">
        <v>0</v>
      </c>
      <c r="M5188" s="5">
        <f>ABS(IF(L5188&lt;=0,L5188/耗电量关键数据!$B$6/1000,L5188/耗电量关键数据!$B$5/1000))</f>
        <v>0</v>
      </c>
      <c r="N5188" s="19">
        <f>耗电量关键数据!$B$14</f>
        <v>1.1688450000000001</v>
      </c>
      <c r="O5188" s="19">
        <f>耗电量关键数据!$B$15</f>
        <v>0.37403039999999999</v>
      </c>
      <c r="P5188" s="19">
        <f t="shared" si="731"/>
        <v>1.5428754000000002</v>
      </c>
      <c r="Q5188" s="19">
        <f t="shared" si="735"/>
        <v>0</v>
      </c>
      <c r="R5188" s="20">
        <f t="shared" si="732"/>
        <v>0</v>
      </c>
      <c r="S5188" s="20">
        <f t="shared" si="736"/>
        <v>0</v>
      </c>
      <c r="T5188" s="20">
        <f>IF((T5187+R5188)&lt;0,0,IF((T5187+R5188)&gt;结论【关键目标】!C$28,结论【关键目标】!C$28,T5187+R5188))</f>
        <v>5.5138451999999987</v>
      </c>
      <c r="U5188" s="19">
        <f>IF((T5187+R5188)&lt;结论【关键目标】!$C$28,0,(发电量计算【计算逻辑页】!R5188+发电量计算【计算逻辑页】!T5187-结论【关键目标】!$C$28))</f>
        <v>0</v>
      </c>
      <c r="V5188" s="5">
        <f t="shared" si="733"/>
        <v>0</v>
      </c>
      <c r="W5188" s="5">
        <f t="shared" si="734"/>
        <v>0</v>
      </c>
      <c r="X5188" s="5">
        <f t="shared" ref="X5188:X5251" si="737">(J5188-0.35)*IF(T5188&gt;S5188,S5188,T5188)</f>
        <v>0</v>
      </c>
    </row>
    <row r="5189" spans="1:24" x14ac:dyDescent="0.15">
      <c r="A5189" s="7">
        <v>5188</v>
      </c>
      <c r="B5189" s="7">
        <v>8</v>
      </c>
      <c r="C5189" s="7">
        <v>5</v>
      </c>
      <c r="D5189" s="7">
        <v>4</v>
      </c>
      <c r="E5189" s="7">
        <v>217</v>
      </c>
      <c r="F5189" s="7">
        <v>24</v>
      </c>
      <c r="G5189" s="7">
        <v>0</v>
      </c>
      <c r="H5189" s="7">
        <f t="shared" si="729"/>
        <v>6</v>
      </c>
      <c r="I5189" s="16">
        <f t="shared" si="730"/>
        <v>45143</v>
      </c>
      <c r="J5189" s="17">
        <v>0.2407</v>
      </c>
      <c r="K5189" s="18">
        <f>G5189*结论【关键目标】!C$27*0.7735*0.001</f>
        <v>0</v>
      </c>
      <c r="L5189" s="5">
        <v>0</v>
      </c>
      <c r="M5189" s="5">
        <f>ABS(IF(L5189&lt;=0,L5189/耗电量关键数据!$B$6/1000,L5189/耗电量关键数据!$B$5/1000))</f>
        <v>0</v>
      </c>
      <c r="N5189" s="19">
        <f>耗电量关键数据!$B$14</f>
        <v>1.1688450000000001</v>
      </c>
      <c r="O5189" s="19">
        <f>耗电量关键数据!$B$15</f>
        <v>0.37403039999999999</v>
      </c>
      <c r="P5189" s="19">
        <f t="shared" si="731"/>
        <v>1.5428754000000002</v>
      </c>
      <c r="Q5189" s="19">
        <f t="shared" si="735"/>
        <v>0</v>
      </c>
      <c r="R5189" s="20">
        <f t="shared" si="732"/>
        <v>0</v>
      </c>
      <c r="S5189" s="20">
        <f t="shared" si="736"/>
        <v>0</v>
      </c>
      <c r="T5189" s="20">
        <f>IF((T5188+R5189)&lt;0,0,IF((T5188+R5189)&gt;结论【关键目标】!C$28,结论【关键目标】!C$28,T5188+R5189))</f>
        <v>5.5138451999999987</v>
      </c>
      <c r="U5189" s="19">
        <f>IF((T5188+R5189)&lt;结论【关键目标】!$C$28,0,(发电量计算【计算逻辑页】!R5189+发电量计算【计算逻辑页】!T5188-结论【关键目标】!$C$28))</f>
        <v>0</v>
      </c>
      <c r="V5189" s="5">
        <f t="shared" si="733"/>
        <v>0</v>
      </c>
      <c r="W5189" s="5">
        <f t="shared" si="734"/>
        <v>0</v>
      </c>
      <c r="X5189" s="5">
        <f t="shared" si="737"/>
        <v>0</v>
      </c>
    </row>
    <row r="5190" spans="1:24" x14ac:dyDescent="0.15">
      <c r="A5190" s="7">
        <v>5189</v>
      </c>
      <c r="B5190" s="7">
        <v>8</v>
      </c>
      <c r="C5190" s="7">
        <v>5</v>
      </c>
      <c r="D5190" s="7">
        <v>5</v>
      </c>
      <c r="E5190" s="7">
        <v>217</v>
      </c>
      <c r="F5190" s="7">
        <v>24</v>
      </c>
      <c r="G5190" s="7">
        <v>0.2</v>
      </c>
      <c r="H5190" s="7">
        <f t="shared" si="729"/>
        <v>6</v>
      </c>
      <c r="I5190" s="16">
        <f t="shared" si="730"/>
        <v>45143</v>
      </c>
      <c r="J5190" s="17">
        <v>0.2407</v>
      </c>
      <c r="K5190" s="18">
        <f>G5190*结论【关键目标】!C$27*0.7735*0.001</f>
        <v>1.8564000000000001E-2</v>
      </c>
      <c r="L5190" s="5">
        <v>0</v>
      </c>
      <c r="M5190" s="5">
        <f>ABS(IF(L5190&lt;=0,L5190/耗电量关键数据!$B$6/1000,L5190/耗电量关键数据!$B$5/1000))</f>
        <v>0</v>
      </c>
      <c r="N5190" s="19">
        <f>耗电量关键数据!$B$14</f>
        <v>1.1688450000000001</v>
      </c>
      <c r="O5190" s="19">
        <f>耗电量关键数据!$B$15</f>
        <v>0.37403039999999999</v>
      </c>
      <c r="P5190" s="19">
        <f t="shared" si="731"/>
        <v>1.5428754000000002</v>
      </c>
      <c r="Q5190" s="19">
        <f t="shared" si="735"/>
        <v>0</v>
      </c>
      <c r="R5190" s="20">
        <f t="shared" si="732"/>
        <v>1.8564000000000001E-2</v>
      </c>
      <c r="S5190" s="20">
        <f t="shared" si="736"/>
        <v>0</v>
      </c>
      <c r="T5190" s="20">
        <f>IF((T5189+R5190)&lt;0,0,IF((T5189+R5190)&gt;结论【关键目标】!C$28,结论【关键目标】!C$28,T5189+R5190))</f>
        <v>5.5324091999999983</v>
      </c>
      <c r="U5190" s="19">
        <f>IF((T5189+R5190)&lt;结论【关键目标】!$C$28,0,(发电量计算【计算逻辑页】!R5190+发电量计算【计算逻辑页】!T5189-结论【关键目标】!$C$28))</f>
        <v>0</v>
      </c>
      <c r="V5190" s="5">
        <f t="shared" si="733"/>
        <v>0</v>
      </c>
      <c r="W5190" s="5">
        <f t="shared" si="734"/>
        <v>4.4683548000000002E-3</v>
      </c>
      <c r="X5190" s="5">
        <f t="shared" si="737"/>
        <v>0</v>
      </c>
    </row>
    <row r="5191" spans="1:24" x14ac:dyDescent="0.15">
      <c r="A5191" s="7">
        <v>5190</v>
      </c>
      <c r="B5191" s="7">
        <v>8</v>
      </c>
      <c r="C5191" s="7">
        <v>5</v>
      </c>
      <c r="D5191" s="7">
        <v>6</v>
      </c>
      <c r="E5191" s="7">
        <v>217</v>
      </c>
      <c r="F5191" s="7">
        <v>24.5</v>
      </c>
      <c r="G5191" s="7">
        <v>86.8</v>
      </c>
      <c r="H5191" s="7">
        <f t="shared" si="729"/>
        <v>6</v>
      </c>
      <c r="I5191" s="16">
        <f t="shared" si="730"/>
        <v>45143</v>
      </c>
      <c r="J5191" s="17">
        <v>0.2407</v>
      </c>
      <c r="K5191" s="18">
        <f>G5191*结论【关键目标】!C$27*0.7735*0.001</f>
        <v>8.0567759999999993</v>
      </c>
      <c r="L5191" s="5">
        <v>0</v>
      </c>
      <c r="M5191" s="5">
        <f>ABS(IF(L5191&lt;=0,L5191/耗电量关键数据!$B$6/1000,L5191/耗电量关键数据!$B$5/1000))</f>
        <v>0</v>
      </c>
      <c r="N5191" s="19">
        <f>耗电量关键数据!$B$14</f>
        <v>1.1688450000000001</v>
      </c>
      <c r="O5191" s="19">
        <f>耗电量关键数据!$B$15</f>
        <v>0.37403039999999999</v>
      </c>
      <c r="P5191" s="19">
        <f t="shared" si="731"/>
        <v>1.5428754000000002</v>
      </c>
      <c r="Q5191" s="19">
        <f t="shared" si="735"/>
        <v>0</v>
      </c>
      <c r="R5191" s="20">
        <f t="shared" si="732"/>
        <v>8.0567759999999993</v>
      </c>
      <c r="S5191" s="20">
        <f t="shared" si="736"/>
        <v>0</v>
      </c>
      <c r="T5191" s="20">
        <f>IF((T5190+R5191)&lt;0,0,IF((T5190+R5191)&gt;结论【关键目标】!C$28,结论【关键目标】!C$28,T5190+R5191))</f>
        <v>13.589185199999998</v>
      </c>
      <c r="U5191" s="19">
        <f>IF((T5190+R5191)&lt;结论【关键目标】!$C$28,0,(发电量计算【计算逻辑页】!R5191+发电量计算【计算逻辑页】!T5190-结论【关键目标】!$C$28))</f>
        <v>0</v>
      </c>
      <c r="V5191" s="5">
        <f t="shared" si="733"/>
        <v>0</v>
      </c>
      <c r="W5191" s="5">
        <f t="shared" si="734"/>
        <v>0.37137010878000004</v>
      </c>
      <c r="X5191" s="5">
        <f t="shared" si="737"/>
        <v>0</v>
      </c>
    </row>
    <row r="5192" spans="1:24" x14ac:dyDescent="0.15">
      <c r="A5192" s="7">
        <v>5191</v>
      </c>
      <c r="B5192" s="7">
        <v>8</v>
      </c>
      <c r="C5192" s="7">
        <v>5</v>
      </c>
      <c r="D5192" s="7">
        <v>7</v>
      </c>
      <c r="E5192" s="7">
        <v>217</v>
      </c>
      <c r="F5192" s="7">
        <v>22</v>
      </c>
      <c r="G5192" s="7">
        <v>122.7</v>
      </c>
      <c r="H5192" s="7">
        <f t="shared" si="729"/>
        <v>6</v>
      </c>
      <c r="I5192" s="16">
        <f t="shared" si="730"/>
        <v>45143</v>
      </c>
      <c r="J5192" s="17">
        <v>0.2407</v>
      </c>
      <c r="K5192" s="18">
        <f>G5192*结论【关键目标】!C$27*0.7735*0.001</f>
        <v>11.389014</v>
      </c>
      <c r="L5192" s="5">
        <v>0</v>
      </c>
      <c r="M5192" s="5">
        <f>ABS(IF(L5192&lt;=0,L5192/耗电量关键数据!$B$6/1000,L5192/耗电量关键数据!$B$5/1000))</f>
        <v>0</v>
      </c>
      <c r="N5192" s="19">
        <f>耗电量关键数据!$B$14</f>
        <v>1.1688450000000001</v>
      </c>
      <c r="O5192" s="19">
        <f>耗电量关键数据!$B$15</f>
        <v>0.37403039999999999</v>
      </c>
      <c r="P5192" s="19">
        <f t="shared" si="731"/>
        <v>1.5428754000000002</v>
      </c>
      <c r="Q5192" s="19">
        <f t="shared" si="735"/>
        <v>0</v>
      </c>
      <c r="R5192" s="20">
        <f t="shared" si="732"/>
        <v>11.389014</v>
      </c>
      <c r="S5192" s="20">
        <f t="shared" si="736"/>
        <v>0</v>
      </c>
      <c r="T5192" s="20">
        <f>IF((T5191+R5192)&lt;0,0,IF((T5191+R5192)&gt;结论【关键目标】!C$28,结论【关键目标】!C$28,T5191+R5192))</f>
        <v>22</v>
      </c>
      <c r="U5192" s="19">
        <f>IF((T5191+R5192)&lt;结论【关键目标】!$C$28,0,(发电量计算【计算逻辑页】!R5192+发电量计算【计算逻辑页】!T5191-结论【关键目标】!$C$28))</f>
        <v>2.9781991999999988</v>
      </c>
      <c r="V5192" s="5">
        <f t="shared" si="733"/>
        <v>0</v>
      </c>
      <c r="W5192" s="5">
        <f t="shared" si="734"/>
        <v>0.37137010878000004</v>
      </c>
      <c r="X5192" s="5">
        <f t="shared" si="737"/>
        <v>0</v>
      </c>
    </row>
    <row r="5193" spans="1:24" x14ac:dyDescent="0.15">
      <c r="A5193" s="7">
        <v>5192</v>
      </c>
      <c r="B5193" s="7">
        <v>8</v>
      </c>
      <c r="C5193" s="7">
        <v>5</v>
      </c>
      <c r="D5193" s="7">
        <v>8</v>
      </c>
      <c r="E5193" s="7">
        <v>217</v>
      </c>
      <c r="F5193" s="7">
        <v>22</v>
      </c>
      <c r="G5193" s="7">
        <v>190.1</v>
      </c>
      <c r="H5193" s="7">
        <f t="shared" si="729"/>
        <v>6</v>
      </c>
      <c r="I5193" s="16">
        <f t="shared" si="730"/>
        <v>45143</v>
      </c>
      <c r="J5193" s="17">
        <v>0.70809999999999995</v>
      </c>
      <c r="K5193" s="18">
        <f>G5193*结论【关键目标】!C$27*0.7735*0.001</f>
        <v>17.645081999999999</v>
      </c>
      <c r="L5193" s="5">
        <v>0</v>
      </c>
      <c r="M5193" s="5">
        <f>ABS(IF(L5193&lt;=0,L5193/耗电量关键数据!$B$6/1000,L5193/耗电量关键数据!$B$5/1000))</f>
        <v>0</v>
      </c>
      <c r="N5193" s="19">
        <f>耗电量关键数据!$B$14</f>
        <v>1.1688450000000001</v>
      </c>
      <c r="O5193" s="19">
        <f>耗电量关键数据!$B$15</f>
        <v>0.37403039999999999</v>
      </c>
      <c r="P5193" s="19">
        <f t="shared" si="731"/>
        <v>1.5428754000000002</v>
      </c>
      <c r="Q5193" s="19">
        <f t="shared" si="735"/>
        <v>0</v>
      </c>
      <c r="R5193" s="20">
        <f t="shared" si="732"/>
        <v>17.645081999999999</v>
      </c>
      <c r="S5193" s="20">
        <f t="shared" si="736"/>
        <v>0</v>
      </c>
      <c r="T5193" s="20">
        <f>IF((T5192+R5193)&lt;0,0,IF((T5192+R5193)&gt;结论【关键目标】!C$28,结论【关键目标】!C$28,T5192+R5193))</f>
        <v>22</v>
      </c>
      <c r="U5193" s="19">
        <f>IF((T5192+R5193)&lt;结论【关键目标】!$C$28,0,(发电量计算【计算逻辑页】!R5193+发电量计算【计算逻辑页】!T5192-结论【关键目标】!$C$28))</f>
        <v>17.645082000000002</v>
      </c>
      <c r="V5193" s="5">
        <f t="shared" si="733"/>
        <v>6.1757787000000004</v>
      </c>
      <c r="W5193" s="5">
        <f t="shared" si="734"/>
        <v>1.0925100707400002</v>
      </c>
      <c r="X5193" s="5">
        <f t="shared" si="737"/>
        <v>0</v>
      </c>
    </row>
    <row r="5194" spans="1:24" x14ac:dyDescent="0.15">
      <c r="A5194" s="7">
        <v>5193</v>
      </c>
      <c r="B5194" s="7">
        <v>8</v>
      </c>
      <c r="C5194" s="7">
        <v>5</v>
      </c>
      <c r="D5194" s="7">
        <v>9</v>
      </c>
      <c r="E5194" s="7">
        <v>217</v>
      </c>
      <c r="F5194" s="7">
        <v>23.6</v>
      </c>
      <c r="G5194" s="7">
        <v>322.5</v>
      </c>
      <c r="H5194" s="7">
        <f t="shared" si="729"/>
        <v>6</v>
      </c>
      <c r="I5194" s="16">
        <f t="shared" si="730"/>
        <v>45143</v>
      </c>
      <c r="J5194" s="17">
        <v>0.70809999999999995</v>
      </c>
      <c r="K5194" s="18">
        <f>G5194*结论【关键目标】!C$27*0.7735*0.001</f>
        <v>29.934449999999998</v>
      </c>
      <c r="L5194" s="5">
        <v>0</v>
      </c>
      <c r="M5194" s="5">
        <f>ABS(IF(L5194&lt;=0,L5194/耗电量关键数据!$B$6/1000,L5194/耗电量关键数据!$B$5/1000))</f>
        <v>0</v>
      </c>
      <c r="N5194" s="19">
        <f>耗电量关键数据!$B$14</f>
        <v>1.1688450000000001</v>
      </c>
      <c r="O5194" s="19">
        <f>耗电量关键数据!$B$15</f>
        <v>0.37403039999999999</v>
      </c>
      <c r="P5194" s="19">
        <f t="shared" si="731"/>
        <v>1.5428754000000002</v>
      </c>
      <c r="Q5194" s="19">
        <f t="shared" si="735"/>
        <v>0</v>
      </c>
      <c r="R5194" s="20">
        <f t="shared" si="732"/>
        <v>29.934449999999998</v>
      </c>
      <c r="S5194" s="20">
        <f t="shared" si="736"/>
        <v>0</v>
      </c>
      <c r="T5194" s="20">
        <f>IF((T5193+R5194)&lt;0,0,IF((T5193+R5194)&gt;结论【关键目标】!C$28,结论【关键目标】!C$28,T5193+R5194))</f>
        <v>22</v>
      </c>
      <c r="U5194" s="19">
        <f>IF((T5193+R5194)&lt;结论【关键目标】!$C$28,0,(发电量计算【计算逻辑页】!R5194+发电量计算【计算逻辑页】!T5193-结论【关键目标】!$C$28))</f>
        <v>29.934449999999998</v>
      </c>
      <c r="V5194" s="5">
        <f t="shared" si="733"/>
        <v>10.477057499999999</v>
      </c>
      <c r="W5194" s="5">
        <f t="shared" si="734"/>
        <v>1.0925100707400002</v>
      </c>
      <c r="X5194" s="5">
        <f t="shared" si="737"/>
        <v>0</v>
      </c>
    </row>
    <row r="5195" spans="1:24" x14ac:dyDescent="0.15">
      <c r="A5195" s="7">
        <v>5194</v>
      </c>
      <c r="B5195" s="7">
        <v>8</v>
      </c>
      <c r="C5195" s="7">
        <v>5</v>
      </c>
      <c r="D5195" s="7">
        <v>10</v>
      </c>
      <c r="E5195" s="7">
        <v>217</v>
      </c>
      <c r="F5195" s="7">
        <v>25</v>
      </c>
      <c r="G5195" s="7">
        <v>496</v>
      </c>
      <c r="H5195" s="7">
        <f t="shared" si="729"/>
        <v>6</v>
      </c>
      <c r="I5195" s="16">
        <f t="shared" si="730"/>
        <v>45143</v>
      </c>
      <c r="J5195" s="17">
        <v>0.70809999999999995</v>
      </c>
      <c r="K5195" s="18">
        <f>G5195*结论【关键目标】!C$27*0.7735*0.001</f>
        <v>46.038720000000005</v>
      </c>
      <c r="L5195" s="5">
        <v>0</v>
      </c>
      <c r="M5195" s="5">
        <f>ABS(IF(L5195&lt;=0,L5195/耗电量关键数据!$B$6/1000,L5195/耗电量关键数据!$B$5/1000))</f>
        <v>0</v>
      </c>
      <c r="N5195" s="19">
        <f>耗电量关键数据!$B$14</f>
        <v>1.1688450000000001</v>
      </c>
      <c r="O5195" s="19">
        <f>耗电量关键数据!$B$15</f>
        <v>0.37403039999999999</v>
      </c>
      <c r="P5195" s="19">
        <f t="shared" si="731"/>
        <v>1.5428754000000002</v>
      </c>
      <c r="Q5195" s="19">
        <f t="shared" si="735"/>
        <v>0</v>
      </c>
      <c r="R5195" s="20">
        <f t="shared" si="732"/>
        <v>46.038720000000005</v>
      </c>
      <c r="S5195" s="20">
        <f t="shared" si="736"/>
        <v>0</v>
      </c>
      <c r="T5195" s="20">
        <f>IF((T5194+R5195)&lt;0,0,IF((T5194+R5195)&gt;结论【关键目标】!C$28,结论【关键目标】!C$28,T5194+R5195))</f>
        <v>22</v>
      </c>
      <c r="U5195" s="19">
        <f>IF((T5194+R5195)&lt;结论【关键目标】!$C$28,0,(发电量计算【计算逻辑页】!R5195+发电量计算【计算逻辑页】!T5194-结论【关键目标】!$C$28))</f>
        <v>46.038720000000012</v>
      </c>
      <c r="V5195" s="5">
        <f t="shared" si="733"/>
        <v>16.113552000000002</v>
      </c>
      <c r="W5195" s="5">
        <f t="shared" si="734"/>
        <v>1.0925100707400002</v>
      </c>
      <c r="X5195" s="5">
        <f t="shared" si="737"/>
        <v>0</v>
      </c>
    </row>
    <row r="5196" spans="1:24" x14ac:dyDescent="0.15">
      <c r="A5196" s="7">
        <v>5195</v>
      </c>
      <c r="B5196" s="7">
        <v>8</v>
      </c>
      <c r="C5196" s="7">
        <v>5</v>
      </c>
      <c r="D5196" s="7">
        <v>11</v>
      </c>
      <c r="E5196" s="7">
        <v>217</v>
      </c>
      <c r="F5196" s="7">
        <v>27</v>
      </c>
      <c r="G5196" s="7">
        <v>653</v>
      </c>
      <c r="H5196" s="7">
        <f t="shared" si="729"/>
        <v>6</v>
      </c>
      <c r="I5196" s="16">
        <f t="shared" si="730"/>
        <v>45143</v>
      </c>
      <c r="J5196" s="24">
        <v>1.3551</v>
      </c>
      <c r="K5196" s="18">
        <f>G5196*结论【关键目标】!C$27*0.7735*0.001</f>
        <v>60.611460000000001</v>
      </c>
      <c r="L5196" s="5">
        <v>0</v>
      </c>
      <c r="M5196" s="5">
        <f>ABS(IF(L5196&lt;=0,L5196/耗电量关键数据!$B$6/1000,L5196/耗电量关键数据!$B$5/1000))</f>
        <v>0</v>
      </c>
      <c r="N5196" s="19">
        <f>耗电量关键数据!$B$14</f>
        <v>1.1688450000000001</v>
      </c>
      <c r="O5196" s="19">
        <f>耗电量关键数据!$B$15</f>
        <v>0.37403039999999999</v>
      </c>
      <c r="P5196" s="19">
        <f t="shared" si="731"/>
        <v>1.5428754000000002</v>
      </c>
      <c r="Q5196" s="19">
        <f t="shared" si="735"/>
        <v>1.5428754000000002</v>
      </c>
      <c r="R5196" s="20">
        <f t="shared" si="732"/>
        <v>59.068584600000001</v>
      </c>
      <c r="S5196" s="20">
        <f t="shared" si="736"/>
        <v>0</v>
      </c>
      <c r="T5196" s="20">
        <f>IF((T5195+R5196)&lt;0,0,IF((T5195+R5196)&gt;结论【关键目标】!C$28,结论【关键目标】!C$28,T5195+R5196))</f>
        <v>22</v>
      </c>
      <c r="U5196" s="19">
        <f>IF((T5195+R5196)&lt;结论【关键目标】!$C$28,0,(发电量计算【计算逻辑页】!R5196+发电量计算【计算逻辑页】!T5195-结论【关键目标】!$C$28))</f>
        <v>59.068584600000008</v>
      </c>
      <c r="V5196" s="5">
        <f t="shared" si="733"/>
        <v>20.674004610000001</v>
      </c>
      <c r="W5196" s="5">
        <f t="shared" si="734"/>
        <v>2.0907504545400002</v>
      </c>
      <c r="X5196" s="5">
        <f t="shared" si="737"/>
        <v>0</v>
      </c>
    </row>
    <row r="5197" spans="1:24" x14ac:dyDescent="0.15">
      <c r="A5197" s="7">
        <v>5196</v>
      </c>
      <c r="B5197" s="7">
        <v>8</v>
      </c>
      <c r="C5197" s="7">
        <v>5</v>
      </c>
      <c r="D5197" s="7">
        <v>12</v>
      </c>
      <c r="E5197" s="7">
        <v>217</v>
      </c>
      <c r="F5197" s="7">
        <v>28.1</v>
      </c>
      <c r="G5197" s="7">
        <v>726.5</v>
      </c>
      <c r="H5197" s="7">
        <f t="shared" si="729"/>
        <v>6</v>
      </c>
      <c r="I5197" s="16">
        <f t="shared" si="730"/>
        <v>45143</v>
      </c>
      <c r="J5197" s="24">
        <v>1.3551</v>
      </c>
      <c r="K5197" s="18">
        <f>G5197*结论【关键目标】!C$27*0.7735*0.001</f>
        <v>67.433729999999997</v>
      </c>
      <c r="L5197" s="5">
        <v>0</v>
      </c>
      <c r="M5197" s="5">
        <f>ABS(IF(L5197&lt;=0,L5197/耗电量关键数据!$B$6/1000,L5197/耗电量关键数据!$B$5/1000))</f>
        <v>0</v>
      </c>
      <c r="N5197" s="19">
        <f>耗电量关键数据!$B$14</f>
        <v>1.1688450000000001</v>
      </c>
      <c r="O5197" s="19">
        <f>耗电量关键数据!$B$15</f>
        <v>0.37403039999999999</v>
      </c>
      <c r="P5197" s="19">
        <f t="shared" si="731"/>
        <v>1.5428754000000002</v>
      </c>
      <c r="Q5197" s="19">
        <f t="shared" si="735"/>
        <v>1.5428754000000002</v>
      </c>
      <c r="R5197" s="20">
        <f t="shared" si="732"/>
        <v>65.890854599999997</v>
      </c>
      <c r="S5197" s="20">
        <f t="shared" si="736"/>
        <v>0</v>
      </c>
      <c r="T5197" s="20">
        <f>IF((T5196+R5197)&lt;0,0,IF((T5196+R5197)&gt;结论【关键目标】!C$28,结论【关键目标】!C$28,T5196+R5197))</f>
        <v>22</v>
      </c>
      <c r="U5197" s="19">
        <f>IF((T5196+R5197)&lt;结论【关键目标】!$C$28,0,(发电量计算【计算逻辑页】!R5197+发电量计算【计算逻辑页】!T5196-结论【关键目标】!$C$28))</f>
        <v>65.890854599999997</v>
      </c>
      <c r="V5197" s="5">
        <f t="shared" si="733"/>
        <v>23.061799109999999</v>
      </c>
      <c r="W5197" s="5">
        <f t="shared" si="734"/>
        <v>2.0907504545400002</v>
      </c>
      <c r="X5197" s="5">
        <f t="shared" si="737"/>
        <v>0</v>
      </c>
    </row>
    <row r="5198" spans="1:24" x14ac:dyDescent="0.15">
      <c r="A5198" s="7">
        <v>5197</v>
      </c>
      <c r="B5198" s="7">
        <v>8</v>
      </c>
      <c r="C5198" s="7">
        <v>5</v>
      </c>
      <c r="D5198" s="7">
        <v>13</v>
      </c>
      <c r="E5198" s="7">
        <v>217</v>
      </c>
      <c r="F5198" s="7">
        <v>29</v>
      </c>
      <c r="G5198" s="7">
        <v>607.6</v>
      </c>
      <c r="H5198" s="7">
        <f t="shared" si="729"/>
        <v>6</v>
      </c>
      <c r="I5198" s="16">
        <f t="shared" si="730"/>
        <v>45143</v>
      </c>
      <c r="J5198" s="17">
        <v>1.2267999999999999</v>
      </c>
      <c r="K5198" s="18">
        <f>G5198*结论【关键目标】!C$27*0.7735*0.001</f>
        <v>56.397432000000002</v>
      </c>
      <c r="L5198" s="5">
        <v>0</v>
      </c>
      <c r="M5198" s="5">
        <f>ABS(IF(L5198&lt;=0,L5198/耗电量关键数据!$B$6/1000,L5198/耗电量关键数据!$B$5/1000))</f>
        <v>0</v>
      </c>
      <c r="N5198" s="19">
        <f>耗电量关键数据!$B$14</f>
        <v>1.1688450000000001</v>
      </c>
      <c r="O5198" s="19">
        <f>耗电量关键数据!$B$15</f>
        <v>0.37403039999999999</v>
      </c>
      <c r="P5198" s="19">
        <f t="shared" si="731"/>
        <v>1.5428754000000002</v>
      </c>
      <c r="Q5198" s="19">
        <f t="shared" si="735"/>
        <v>1.5428754000000002</v>
      </c>
      <c r="R5198" s="20">
        <f t="shared" si="732"/>
        <v>54.854556600000002</v>
      </c>
      <c r="S5198" s="20">
        <f t="shared" si="736"/>
        <v>0</v>
      </c>
      <c r="T5198" s="20">
        <f>IF((T5197+R5198)&lt;0,0,IF((T5197+R5198)&gt;结论【关键目标】!C$28,结论【关键目标】!C$28,T5197+R5198))</f>
        <v>22</v>
      </c>
      <c r="U5198" s="19">
        <f>IF((T5197+R5198)&lt;结论【关键目标】!$C$28,0,(发电量计算【计算逻辑页】!R5198+发电量计算【计算逻辑页】!T5197-结论【关键目标】!$C$28))</f>
        <v>54.854556599999995</v>
      </c>
      <c r="V5198" s="5">
        <f t="shared" si="733"/>
        <v>19.199094809999998</v>
      </c>
      <c r="W5198" s="5">
        <f t="shared" si="734"/>
        <v>1.89279954072</v>
      </c>
      <c r="X5198" s="5">
        <f t="shared" si="737"/>
        <v>0</v>
      </c>
    </row>
    <row r="5199" spans="1:24" x14ac:dyDescent="0.15">
      <c r="A5199" s="7">
        <v>5198</v>
      </c>
      <c r="B5199" s="7">
        <v>8</v>
      </c>
      <c r="C5199" s="7">
        <v>5</v>
      </c>
      <c r="D5199" s="7">
        <v>14</v>
      </c>
      <c r="E5199" s="7">
        <v>217</v>
      </c>
      <c r="F5199" s="7">
        <v>29</v>
      </c>
      <c r="G5199" s="7">
        <v>492.8</v>
      </c>
      <c r="H5199" s="7">
        <f t="shared" si="729"/>
        <v>6</v>
      </c>
      <c r="I5199" s="16">
        <f t="shared" si="730"/>
        <v>45143</v>
      </c>
      <c r="J5199" s="17">
        <v>1.2267999999999999</v>
      </c>
      <c r="K5199" s="18">
        <f>G5199*结论【关键目标】!C$27*0.7735*0.001</f>
        <v>45.741695999999997</v>
      </c>
      <c r="L5199" s="5">
        <v>0</v>
      </c>
      <c r="M5199" s="5">
        <f>ABS(IF(L5199&lt;=0,L5199/耗电量关键数据!$B$6/1000,L5199/耗电量关键数据!$B$5/1000))</f>
        <v>0</v>
      </c>
      <c r="N5199" s="19">
        <f>耗电量关键数据!$B$14</f>
        <v>1.1688450000000001</v>
      </c>
      <c r="O5199" s="19">
        <f>耗电量关键数据!$B$15</f>
        <v>0.37403039999999999</v>
      </c>
      <c r="P5199" s="19">
        <f t="shared" si="731"/>
        <v>1.5428754000000002</v>
      </c>
      <c r="Q5199" s="19">
        <f t="shared" si="735"/>
        <v>1.5428754000000002</v>
      </c>
      <c r="R5199" s="20">
        <f t="shared" si="732"/>
        <v>44.198820599999998</v>
      </c>
      <c r="S5199" s="20">
        <f t="shared" si="736"/>
        <v>0</v>
      </c>
      <c r="T5199" s="20">
        <f>IF((T5198+R5199)&lt;0,0,IF((T5198+R5199)&gt;结论【关键目标】!C$28,结论【关键目标】!C$28,T5198+R5199))</f>
        <v>22</v>
      </c>
      <c r="U5199" s="19">
        <f>IF((T5198+R5199)&lt;结论【关键目标】!$C$28,0,(发电量计算【计算逻辑页】!R5199+发电量计算【计算逻辑页】!T5198-结论【关键目标】!$C$28))</f>
        <v>44.198820600000005</v>
      </c>
      <c r="V5199" s="5">
        <f t="shared" si="733"/>
        <v>15.46958721</v>
      </c>
      <c r="W5199" s="5">
        <f t="shared" si="734"/>
        <v>1.89279954072</v>
      </c>
      <c r="X5199" s="5">
        <f t="shared" si="737"/>
        <v>0</v>
      </c>
    </row>
    <row r="5200" spans="1:24" x14ac:dyDescent="0.15">
      <c r="A5200" s="7">
        <v>5199</v>
      </c>
      <c r="B5200" s="7">
        <v>8</v>
      </c>
      <c r="C5200" s="7">
        <v>5</v>
      </c>
      <c r="D5200" s="7">
        <v>15</v>
      </c>
      <c r="E5200" s="7">
        <v>217</v>
      </c>
      <c r="F5200" s="7">
        <v>30</v>
      </c>
      <c r="G5200" s="7">
        <v>445.1</v>
      </c>
      <c r="H5200" s="7">
        <f t="shared" si="729"/>
        <v>6</v>
      </c>
      <c r="I5200" s="16">
        <f t="shared" si="730"/>
        <v>45143</v>
      </c>
      <c r="J5200" s="17">
        <v>1.2267999999999999</v>
      </c>
      <c r="K5200" s="18">
        <f>G5200*结论【关键目标】!C$27*0.7735*0.001</f>
        <v>41.314182000000002</v>
      </c>
      <c r="L5200" s="5">
        <v>0</v>
      </c>
      <c r="M5200" s="5">
        <f>ABS(IF(L5200&lt;=0,L5200/耗电量关键数据!$B$6/1000,L5200/耗电量关键数据!$B$5/1000))</f>
        <v>0</v>
      </c>
      <c r="N5200" s="19">
        <f>耗电量关键数据!$B$14</f>
        <v>1.1688450000000001</v>
      </c>
      <c r="O5200" s="19">
        <f>耗电量关键数据!$B$15</f>
        <v>0.37403039999999999</v>
      </c>
      <c r="P5200" s="19">
        <f t="shared" si="731"/>
        <v>1.5428754000000002</v>
      </c>
      <c r="Q5200" s="19">
        <f t="shared" si="735"/>
        <v>1.5428754000000002</v>
      </c>
      <c r="R5200" s="20">
        <f t="shared" si="732"/>
        <v>39.771306600000003</v>
      </c>
      <c r="S5200" s="20">
        <f t="shared" si="736"/>
        <v>0</v>
      </c>
      <c r="T5200" s="20">
        <f>IF((T5199+R5200)&lt;0,0,IF((T5199+R5200)&gt;结论【关键目标】!C$28,结论【关键目标】!C$28,T5199+R5200))</f>
        <v>22</v>
      </c>
      <c r="U5200" s="19">
        <f>IF((T5199+R5200)&lt;结论【关键目标】!$C$28,0,(发电量计算【计算逻辑页】!R5200+发电量计算【计算逻辑页】!T5199-结论【关键目标】!$C$28))</f>
        <v>39.771306600000003</v>
      </c>
      <c r="V5200" s="5">
        <f t="shared" si="733"/>
        <v>13.919957310000001</v>
      </c>
      <c r="W5200" s="5">
        <f t="shared" si="734"/>
        <v>1.89279954072</v>
      </c>
      <c r="X5200" s="5">
        <f t="shared" si="737"/>
        <v>0</v>
      </c>
    </row>
    <row r="5201" spans="1:24" x14ac:dyDescent="0.15">
      <c r="A5201" s="7">
        <v>5200</v>
      </c>
      <c r="B5201" s="7">
        <v>8</v>
      </c>
      <c r="C5201" s="7">
        <v>5</v>
      </c>
      <c r="D5201" s="7">
        <v>16</v>
      </c>
      <c r="E5201" s="7">
        <v>217</v>
      </c>
      <c r="F5201" s="7">
        <v>29</v>
      </c>
      <c r="G5201" s="7">
        <v>267.3</v>
      </c>
      <c r="H5201" s="7">
        <f t="shared" si="729"/>
        <v>6</v>
      </c>
      <c r="I5201" s="16">
        <f t="shared" si="730"/>
        <v>45143</v>
      </c>
      <c r="J5201" s="24">
        <v>1.3551</v>
      </c>
      <c r="K5201" s="18">
        <f>G5201*结论【关键目标】!C$27*0.7735*0.001</f>
        <v>24.810786</v>
      </c>
      <c r="L5201" s="5">
        <v>0</v>
      </c>
      <c r="M5201" s="5">
        <f>ABS(IF(L5201&lt;=0,L5201/耗电量关键数据!$B$6/1000,L5201/耗电量关键数据!$B$5/1000))</f>
        <v>0</v>
      </c>
      <c r="N5201" s="19">
        <f>耗电量关键数据!$B$14</f>
        <v>1.1688450000000001</v>
      </c>
      <c r="O5201" s="19">
        <f>耗电量关键数据!$B$15</f>
        <v>0.37403039999999999</v>
      </c>
      <c r="P5201" s="19">
        <f t="shared" si="731"/>
        <v>1.5428754000000002</v>
      </c>
      <c r="Q5201" s="19">
        <f t="shared" si="735"/>
        <v>1.5428754000000002</v>
      </c>
      <c r="R5201" s="20">
        <f t="shared" si="732"/>
        <v>23.2679106</v>
      </c>
      <c r="S5201" s="20">
        <f t="shared" si="736"/>
        <v>0</v>
      </c>
      <c r="T5201" s="20">
        <f>IF((T5200+R5201)&lt;0,0,IF((T5200+R5201)&gt;结论【关键目标】!C$28,结论【关键目标】!C$28,T5200+R5201))</f>
        <v>22</v>
      </c>
      <c r="U5201" s="19">
        <f>IF((T5200+R5201)&lt;结论【关键目标】!$C$28,0,(发电量计算【计算逻辑页】!R5201+发电量计算【计算逻辑页】!T5200-结论【关键目标】!$C$28))</f>
        <v>23.2679106</v>
      </c>
      <c r="V5201" s="5">
        <f t="shared" si="733"/>
        <v>8.1437687099999998</v>
      </c>
      <c r="W5201" s="5">
        <f t="shared" si="734"/>
        <v>2.0907504545400002</v>
      </c>
      <c r="X5201" s="5">
        <f t="shared" si="737"/>
        <v>0</v>
      </c>
    </row>
    <row r="5202" spans="1:24" x14ac:dyDescent="0.15">
      <c r="A5202" s="7">
        <v>5201</v>
      </c>
      <c r="B5202" s="7">
        <v>8</v>
      </c>
      <c r="C5202" s="7">
        <v>5</v>
      </c>
      <c r="D5202" s="7">
        <v>17</v>
      </c>
      <c r="E5202" s="7">
        <v>217</v>
      </c>
      <c r="F5202" s="7">
        <v>29</v>
      </c>
      <c r="G5202" s="7">
        <v>149.5</v>
      </c>
      <c r="H5202" s="7">
        <f t="shared" si="729"/>
        <v>6</v>
      </c>
      <c r="I5202" s="16">
        <f t="shared" si="730"/>
        <v>45143</v>
      </c>
      <c r="J5202" s="17">
        <v>0.70809999999999995</v>
      </c>
      <c r="K5202" s="18">
        <f>G5202*结论【关键目标】!C$27*0.7735*0.001</f>
        <v>13.87659</v>
      </c>
      <c r="L5202" s="5">
        <v>0</v>
      </c>
      <c r="M5202" s="5">
        <f>ABS(IF(L5202&lt;=0,L5202/耗电量关键数据!$B$6/1000,L5202/耗电量关键数据!$B$5/1000))</f>
        <v>0</v>
      </c>
      <c r="N5202" s="19">
        <f>耗电量关键数据!$B$14</f>
        <v>1.1688450000000001</v>
      </c>
      <c r="O5202" s="19">
        <f>耗电量关键数据!$B$15</f>
        <v>0.37403039999999999</v>
      </c>
      <c r="P5202" s="19">
        <f t="shared" si="731"/>
        <v>1.5428754000000002</v>
      </c>
      <c r="Q5202" s="19">
        <f t="shared" si="735"/>
        <v>0</v>
      </c>
      <c r="R5202" s="20">
        <f t="shared" si="732"/>
        <v>13.87659</v>
      </c>
      <c r="S5202" s="20">
        <f t="shared" si="736"/>
        <v>0</v>
      </c>
      <c r="T5202" s="20">
        <f>IF((T5201+R5202)&lt;0,0,IF((T5201+R5202)&gt;结论【关键目标】!C$28,结论【关键目标】!C$28,T5201+R5202))</f>
        <v>22</v>
      </c>
      <c r="U5202" s="19">
        <f>IF((T5201+R5202)&lt;结论【关键目标】!$C$28,0,(发电量计算【计算逻辑页】!R5202+发电量计算【计算逻辑页】!T5201-结论【关键目标】!$C$28))</f>
        <v>13.87659</v>
      </c>
      <c r="V5202" s="5">
        <f t="shared" si="733"/>
        <v>4.8568064999999994</v>
      </c>
      <c r="W5202" s="5">
        <f t="shared" si="734"/>
        <v>1.0925100707400002</v>
      </c>
      <c r="X5202" s="5">
        <f t="shared" si="737"/>
        <v>0</v>
      </c>
    </row>
    <row r="5203" spans="1:24" x14ac:dyDescent="0.15">
      <c r="A5203" s="7">
        <v>5202</v>
      </c>
      <c r="B5203" s="7">
        <v>8</v>
      </c>
      <c r="C5203" s="7">
        <v>5</v>
      </c>
      <c r="D5203" s="7">
        <v>18</v>
      </c>
      <c r="E5203" s="7">
        <v>217</v>
      </c>
      <c r="F5203" s="7">
        <v>29.3</v>
      </c>
      <c r="G5203" s="7">
        <v>46.4</v>
      </c>
      <c r="H5203" s="7">
        <f t="shared" si="729"/>
        <v>6</v>
      </c>
      <c r="I5203" s="16">
        <f t="shared" si="730"/>
        <v>45143</v>
      </c>
      <c r="J5203" s="17">
        <v>0.70809999999999995</v>
      </c>
      <c r="K5203" s="18">
        <f>G5203*结论【关键目标】!C$27*0.7735*0.001</f>
        <v>4.3068480000000005</v>
      </c>
      <c r="L5203" s="5">
        <v>0</v>
      </c>
      <c r="M5203" s="5">
        <f>ABS(IF(L5203&lt;=0,L5203/耗电量关键数据!$B$6/1000,L5203/耗电量关键数据!$B$5/1000))</f>
        <v>0</v>
      </c>
      <c r="N5203" s="19">
        <f>耗电量关键数据!$B$14</f>
        <v>1.1688450000000001</v>
      </c>
      <c r="O5203" s="19">
        <f>耗电量关键数据!$B$15</f>
        <v>0.37403039999999999</v>
      </c>
      <c r="P5203" s="19">
        <f t="shared" si="731"/>
        <v>1.5428754000000002</v>
      </c>
      <c r="Q5203" s="19">
        <f t="shared" si="735"/>
        <v>0</v>
      </c>
      <c r="R5203" s="20">
        <f t="shared" si="732"/>
        <v>4.3068480000000005</v>
      </c>
      <c r="S5203" s="20">
        <f t="shared" si="736"/>
        <v>0</v>
      </c>
      <c r="T5203" s="20">
        <f>IF((T5202+R5203)&lt;0,0,IF((T5202+R5203)&gt;结论【关键目标】!C$28,结论【关键目标】!C$28,T5202+R5203))</f>
        <v>22</v>
      </c>
      <c r="U5203" s="19">
        <f>IF((T5202+R5203)&lt;结论【关键目标】!$C$28,0,(发电量计算【计算逻辑页】!R5203+发电量计算【计算逻辑页】!T5202-结论【关键目标】!$C$28))</f>
        <v>4.3068480000000022</v>
      </c>
      <c r="V5203" s="5">
        <f t="shared" si="733"/>
        <v>1.5073968000000006</v>
      </c>
      <c r="W5203" s="5">
        <f t="shared" si="734"/>
        <v>1.0925100707400002</v>
      </c>
      <c r="X5203" s="5">
        <f t="shared" si="737"/>
        <v>0</v>
      </c>
    </row>
    <row r="5204" spans="1:24" x14ac:dyDescent="0.15">
      <c r="A5204" s="7">
        <v>5203</v>
      </c>
      <c r="B5204" s="7">
        <v>8</v>
      </c>
      <c r="C5204" s="7">
        <v>5</v>
      </c>
      <c r="D5204" s="7">
        <v>19</v>
      </c>
      <c r="E5204" s="7">
        <v>217</v>
      </c>
      <c r="F5204" s="7">
        <v>28</v>
      </c>
      <c r="G5204" s="7">
        <v>0</v>
      </c>
      <c r="H5204" s="7">
        <f t="shared" si="729"/>
        <v>6</v>
      </c>
      <c r="I5204" s="16">
        <f t="shared" si="730"/>
        <v>45143</v>
      </c>
      <c r="J5204" s="17">
        <v>1.2267999999999999</v>
      </c>
      <c r="K5204" s="18">
        <f>G5204*结论【关键目标】!C$27*0.7735*0.001</f>
        <v>0</v>
      </c>
      <c r="L5204" s="5">
        <v>0</v>
      </c>
      <c r="M5204" s="5">
        <f>ABS(IF(L5204&lt;=0,L5204/耗电量关键数据!$B$6/1000,L5204/耗电量关键数据!$B$5/1000))</f>
        <v>0</v>
      </c>
      <c r="N5204" s="19">
        <f>耗电量关键数据!$B$14</f>
        <v>1.1688450000000001</v>
      </c>
      <c r="O5204" s="19">
        <f>耗电量关键数据!$B$15</f>
        <v>0.37403039999999999</v>
      </c>
      <c r="P5204" s="19">
        <f t="shared" si="731"/>
        <v>1.5428754000000002</v>
      </c>
      <c r="Q5204" s="19">
        <f t="shared" si="735"/>
        <v>1.5428754000000002</v>
      </c>
      <c r="R5204" s="20">
        <f t="shared" si="732"/>
        <v>-1.5428754000000002</v>
      </c>
      <c r="S5204" s="20">
        <f t="shared" si="736"/>
        <v>1.5428754000000002</v>
      </c>
      <c r="T5204" s="20">
        <f>IF((T5203+R5204)&lt;0,0,IF((T5203+R5204)&gt;结论【关键目标】!C$28,结论【关键目标】!C$28,T5203+R5204))</f>
        <v>20.4571246</v>
      </c>
      <c r="U5204" s="19">
        <f>IF((T5203+R5204)&lt;结论【关键目标】!$C$28,0,(发电量计算【计算逻辑页】!R5204+发电量计算【计算逻辑页】!T5203-结论【关键目标】!$C$28))</f>
        <v>0</v>
      </c>
      <c r="V5204" s="5">
        <f t="shared" si="733"/>
        <v>0</v>
      </c>
      <c r="W5204" s="5">
        <f t="shared" si="734"/>
        <v>0</v>
      </c>
      <c r="X5204" s="5">
        <f t="shared" si="737"/>
        <v>1.3527931507200002</v>
      </c>
    </row>
    <row r="5205" spans="1:24" x14ac:dyDescent="0.15">
      <c r="A5205" s="7">
        <v>5204</v>
      </c>
      <c r="B5205" s="7">
        <v>8</v>
      </c>
      <c r="C5205" s="7">
        <v>5</v>
      </c>
      <c r="D5205" s="7">
        <v>20</v>
      </c>
      <c r="E5205" s="7">
        <v>217</v>
      </c>
      <c r="F5205" s="7">
        <v>28</v>
      </c>
      <c r="G5205" s="7">
        <v>0</v>
      </c>
      <c r="H5205" s="7">
        <f t="shared" si="729"/>
        <v>6</v>
      </c>
      <c r="I5205" s="16">
        <f t="shared" si="730"/>
        <v>45143</v>
      </c>
      <c r="J5205" s="17">
        <v>1.2267999999999999</v>
      </c>
      <c r="K5205" s="18">
        <f>G5205*结论【关键目标】!C$27*0.7735*0.001</f>
        <v>0</v>
      </c>
      <c r="L5205" s="5">
        <v>0</v>
      </c>
      <c r="M5205" s="5">
        <f>ABS(IF(L5205&lt;=0,L5205/耗电量关键数据!$B$6/1000,L5205/耗电量关键数据!$B$5/1000))</f>
        <v>0</v>
      </c>
      <c r="N5205" s="19">
        <f>耗电量关键数据!$B$14</f>
        <v>1.1688450000000001</v>
      </c>
      <c r="O5205" s="19">
        <f>耗电量关键数据!$B$15</f>
        <v>0.37403039999999999</v>
      </c>
      <c r="P5205" s="19">
        <f t="shared" si="731"/>
        <v>1.5428754000000002</v>
      </c>
      <c r="Q5205" s="19">
        <f t="shared" si="735"/>
        <v>1.5428754000000002</v>
      </c>
      <c r="R5205" s="20">
        <f t="shared" si="732"/>
        <v>-1.5428754000000002</v>
      </c>
      <c r="S5205" s="20">
        <f t="shared" si="736"/>
        <v>1.5428754000000002</v>
      </c>
      <c r="T5205" s="20">
        <f>IF((T5204+R5205)&lt;0,0,IF((T5204+R5205)&gt;结论【关键目标】!C$28,结论【关键目标】!C$28,T5204+R5205))</f>
        <v>18.9142492</v>
      </c>
      <c r="U5205" s="19">
        <f>IF((T5204+R5205)&lt;结论【关键目标】!$C$28,0,(发电量计算【计算逻辑页】!R5205+发电量计算【计算逻辑页】!T5204-结论【关键目标】!$C$28))</f>
        <v>0</v>
      </c>
      <c r="V5205" s="5">
        <f t="shared" si="733"/>
        <v>0</v>
      </c>
      <c r="W5205" s="5">
        <f t="shared" si="734"/>
        <v>0</v>
      </c>
      <c r="X5205" s="5">
        <f t="shared" si="737"/>
        <v>1.3527931507200002</v>
      </c>
    </row>
    <row r="5206" spans="1:24" x14ac:dyDescent="0.15">
      <c r="A5206" s="7">
        <v>5205</v>
      </c>
      <c r="B5206" s="7">
        <v>8</v>
      </c>
      <c r="C5206" s="7">
        <v>5</v>
      </c>
      <c r="D5206" s="7">
        <v>21</v>
      </c>
      <c r="E5206" s="7">
        <v>217</v>
      </c>
      <c r="F5206" s="7">
        <v>27.5</v>
      </c>
      <c r="G5206" s="7">
        <v>0</v>
      </c>
      <c r="H5206" s="7">
        <f t="shared" si="729"/>
        <v>6</v>
      </c>
      <c r="I5206" s="16">
        <f t="shared" si="730"/>
        <v>45143</v>
      </c>
      <c r="J5206" s="17">
        <v>1.2267999999999999</v>
      </c>
      <c r="K5206" s="18">
        <f>G5206*结论【关键目标】!C$27*0.7735*0.001</f>
        <v>0</v>
      </c>
      <c r="L5206" s="5">
        <v>0</v>
      </c>
      <c r="M5206" s="5">
        <f>ABS(IF(L5206&lt;=0,L5206/耗电量关键数据!$B$6/1000,L5206/耗电量关键数据!$B$5/1000))</f>
        <v>0</v>
      </c>
      <c r="N5206" s="19">
        <f>耗电量关键数据!$B$14</f>
        <v>1.1688450000000001</v>
      </c>
      <c r="O5206" s="19">
        <f>耗电量关键数据!$B$15</f>
        <v>0.37403039999999999</v>
      </c>
      <c r="P5206" s="19">
        <f t="shared" si="731"/>
        <v>1.5428754000000002</v>
      </c>
      <c r="Q5206" s="19">
        <f t="shared" si="735"/>
        <v>1.5428754000000002</v>
      </c>
      <c r="R5206" s="20">
        <f t="shared" si="732"/>
        <v>-1.5428754000000002</v>
      </c>
      <c r="S5206" s="20">
        <f t="shared" si="736"/>
        <v>1.5428754000000002</v>
      </c>
      <c r="T5206" s="20">
        <f>IF((T5205+R5206)&lt;0,0,IF((T5205+R5206)&gt;结论【关键目标】!C$28,结论【关键目标】!C$28,T5205+R5206))</f>
        <v>17.371373800000001</v>
      </c>
      <c r="U5206" s="19">
        <f>IF((T5205+R5206)&lt;结论【关键目标】!$C$28,0,(发电量计算【计算逻辑页】!R5206+发电量计算【计算逻辑页】!T5205-结论【关键目标】!$C$28))</f>
        <v>0</v>
      </c>
      <c r="V5206" s="5">
        <f t="shared" si="733"/>
        <v>0</v>
      </c>
      <c r="W5206" s="5">
        <f t="shared" si="734"/>
        <v>0</v>
      </c>
      <c r="X5206" s="5">
        <f t="shared" si="737"/>
        <v>1.3527931507200002</v>
      </c>
    </row>
    <row r="5207" spans="1:24" x14ac:dyDescent="0.15">
      <c r="A5207" s="7">
        <v>5206</v>
      </c>
      <c r="B5207" s="7">
        <v>8</v>
      </c>
      <c r="C5207" s="7">
        <v>5</v>
      </c>
      <c r="D5207" s="7">
        <v>22</v>
      </c>
      <c r="E5207" s="7">
        <v>217</v>
      </c>
      <c r="F5207" s="7">
        <v>27</v>
      </c>
      <c r="G5207" s="7">
        <v>0</v>
      </c>
      <c r="H5207" s="7">
        <f t="shared" si="729"/>
        <v>6</v>
      </c>
      <c r="I5207" s="16">
        <f t="shared" si="730"/>
        <v>45143</v>
      </c>
      <c r="J5207" s="17">
        <v>0.70809999999999995</v>
      </c>
      <c r="K5207" s="18">
        <f>G5207*结论【关键目标】!C$27*0.7735*0.001</f>
        <v>0</v>
      </c>
      <c r="L5207" s="5">
        <v>0</v>
      </c>
      <c r="M5207" s="5">
        <f>ABS(IF(L5207&lt;=0,L5207/耗电量关键数据!$B$6/1000,L5207/耗电量关键数据!$B$5/1000))</f>
        <v>0</v>
      </c>
      <c r="N5207" s="19">
        <f>耗电量关键数据!$B$14</f>
        <v>1.1688450000000001</v>
      </c>
      <c r="O5207" s="19">
        <f>耗电量关键数据!$B$15</f>
        <v>0.37403039999999999</v>
      </c>
      <c r="P5207" s="19">
        <f t="shared" si="731"/>
        <v>1.5428754000000002</v>
      </c>
      <c r="Q5207" s="19">
        <f t="shared" si="735"/>
        <v>0</v>
      </c>
      <c r="R5207" s="20">
        <f t="shared" si="732"/>
        <v>0</v>
      </c>
      <c r="S5207" s="20">
        <f t="shared" si="736"/>
        <v>0</v>
      </c>
      <c r="T5207" s="20">
        <f>IF((T5206+R5207)&lt;0,0,IF((T5206+R5207)&gt;结论【关键目标】!C$28,结论【关键目标】!C$28,T5206+R5207))</f>
        <v>17.371373800000001</v>
      </c>
      <c r="U5207" s="19">
        <f>IF((T5206+R5207)&lt;结论【关键目标】!$C$28,0,(发电量计算【计算逻辑页】!R5207+发电量计算【计算逻辑页】!T5206-结论【关键目标】!$C$28))</f>
        <v>0</v>
      </c>
      <c r="V5207" s="5">
        <f t="shared" si="733"/>
        <v>0</v>
      </c>
      <c r="W5207" s="5">
        <f t="shared" si="734"/>
        <v>0</v>
      </c>
      <c r="X5207" s="5">
        <f t="shared" si="737"/>
        <v>0</v>
      </c>
    </row>
    <row r="5208" spans="1:24" x14ac:dyDescent="0.15">
      <c r="A5208" s="7">
        <v>5207</v>
      </c>
      <c r="B5208" s="7">
        <v>8</v>
      </c>
      <c r="C5208" s="7">
        <v>5</v>
      </c>
      <c r="D5208" s="7">
        <v>23</v>
      </c>
      <c r="E5208" s="7">
        <v>217</v>
      </c>
      <c r="F5208" s="7">
        <v>27</v>
      </c>
      <c r="G5208" s="7">
        <v>0</v>
      </c>
      <c r="H5208" s="7">
        <f t="shared" si="729"/>
        <v>6</v>
      </c>
      <c r="I5208" s="16">
        <f t="shared" si="730"/>
        <v>45143</v>
      </c>
      <c r="J5208" s="17">
        <v>0.70809999999999995</v>
      </c>
      <c r="K5208" s="18">
        <f>G5208*结论【关键目标】!C$27*0.7735*0.001</f>
        <v>0</v>
      </c>
      <c r="L5208" s="5">
        <v>0</v>
      </c>
      <c r="M5208" s="5">
        <f>ABS(IF(L5208&lt;=0,L5208/耗电量关键数据!$B$6/1000,L5208/耗电量关键数据!$B$5/1000))</f>
        <v>0</v>
      </c>
      <c r="N5208" s="19">
        <f>耗电量关键数据!$B$14</f>
        <v>1.1688450000000001</v>
      </c>
      <c r="O5208" s="19">
        <f>耗电量关键数据!$B$15</f>
        <v>0.37403039999999999</v>
      </c>
      <c r="P5208" s="19">
        <f t="shared" si="731"/>
        <v>1.5428754000000002</v>
      </c>
      <c r="Q5208" s="19">
        <f t="shared" si="735"/>
        <v>0</v>
      </c>
      <c r="R5208" s="20">
        <f t="shared" si="732"/>
        <v>0</v>
      </c>
      <c r="S5208" s="20">
        <f t="shared" si="736"/>
        <v>0</v>
      </c>
      <c r="T5208" s="20">
        <f>IF((T5207+R5208)&lt;0,0,IF((T5207+R5208)&gt;结论【关键目标】!C$28,结论【关键目标】!C$28,T5207+R5208))</f>
        <v>17.371373800000001</v>
      </c>
      <c r="U5208" s="19">
        <f>IF((T5207+R5208)&lt;结论【关键目标】!$C$28,0,(发电量计算【计算逻辑页】!R5208+发电量计算【计算逻辑页】!T5207-结论【关键目标】!$C$28))</f>
        <v>0</v>
      </c>
      <c r="V5208" s="5">
        <f t="shared" si="733"/>
        <v>0</v>
      </c>
      <c r="W5208" s="5">
        <f t="shared" si="734"/>
        <v>0</v>
      </c>
      <c r="X5208" s="5">
        <f t="shared" si="737"/>
        <v>0</v>
      </c>
    </row>
    <row r="5209" spans="1:24" x14ac:dyDescent="0.15">
      <c r="A5209" s="7">
        <v>5208</v>
      </c>
      <c r="B5209" s="7">
        <v>8</v>
      </c>
      <c r="C5209" s="7">
        <v>5</v>
      </c>
      <c r="D5209" s="7">
        <v>24</v>
      </c>
      <c r="E5209" s="7">
        <v>217</v>
      </c>
      <c r="F5209" s="7">
        <v>26.8</v>
      </c>
      <c r="G5209" s="7">
        <v>0</v>
      </c>
      <c r="H5209" s="7">
        <f t="shared" si="729"/>
        <v>6</v>
      </c>
      <c r="I5209" s="16">
        <f t="shared" si="730"/>
        <v>45143</v>
      </c>
      <c r="J5209" s="17">
        <v>0.2407</v>
      </c>
      <c r="K5209" s="18">
        <f>G5209*结论【关键目标】!C$27*0.7735*0.001</f>
        <v>0</v>
      </c>
      <c r="L5209" s="5">
        <v>0</v>
      </c>
      <c r="M5209" s="5">
        <f>ABS(IF(L5209&lt;=0,L5209/耗电量关键数据!$B$6/1000,L5209/耗电量关键数据!$B$5/1000))</f>
        <v>0</v>
      </c>
      <c r="N5209" s="19">
        <f>耗电量关键数据!$B$14</f>
        <v>1.1688450000000001</v>
      </c>
      <c r="O5209" s="19">
        <f>耗电量关键数据!$B$15</f>
        <v>0.37403039999999999</v>
      </c>
      <c r="P5209" s="19">
        <f t="shared" si="731"/>
        <v>1.5428754000000002</v>
      </c>
      <c r="Q5209" s="19">
        <f t="shared" si="735"/>
        <v>0</v>
      </c>
      <c r="R5209" s="20">
        <f t="shared" si="732"/>
        <v>0</v>
      </c>
      <c r="S5209" s="20">
        <f t="shared" si="736"/>
        <v>0</v>
      </c>
      <c r="T5209" s="20">
        <f>IF((T5208+R5209)&lt;0,0,IF((T5208+R5209)&gt;结论【关键目标】!C$28,结论【关键目标】!C$28,T5208+R5209))</f>
        <v>17.371373800000001</v>
      </c>
      <c r="U5209" s="19">
        <f>IF((T5208+R5209)&lt;结论【关键目标】!$C$28,0,(发电量计算【计算逻辑页】!R5209+发电量计算【计算逻辑页】!T5208-结论【关键目标】!$C$28))</f>
        <v>0</v>
      </c>
      <c r="V5209" s="5">
        <f t="shared" si="733"/>
        <v>0</v>
      </c>
      <c r="W5209" s="5">
        <f t="shared" si="734"/>
        <v>0</v>
      </c>
      <c r="X5209" s="5">
        <f t="shared" si="737"/>
        <v>0</v>
      </c>
    </row>
    <row r="5210" spans="1:24" x14ac:dyDescent="0.15">
      <c r="A5210" s="7">
        <v>5209</v>
      </c>
      <c r="B5210" s="7">
        <v>8</v>
      </c>
      <c r="C5210" s="7">
        <v>6</v>
      </c>
      <c r="D5210" s="7">
        <v>1</v>
      </c>
      <c r="E5210" s="7">
        <v>218</v>
      </c>
      <c r="F5210" s="7">
        <v>25</v>
      </c>
      <c r="G5210" s="7">
        <v>0</v>
      </c>
      <c r="H5210" s="7">
        <f t="shared" si="729"/>
        <v>7</v>
      </c>
      <c r="I5210" s="16">
        <f t="shared" si="730"/>
        <v>45144</v>
      </c>
      <c r="J5210" s="17">
        <v>0.2407</v>
      </c>
      <c r="K5210" s="18">
        <f>G5210*结论【关键目标】!C$27*0.7735*0.001</f>
        <v>0</v>
      </c>
      <c r="L5210" s="5">
        <v>0</v>
      </c>
      <c r="M5210" s="5">
        <f>ABS(IF(L5210&lt;=0,L5210/耗电量关键数据!$B$6/1000,L5210/耗电量关键数据!$B$5/1000))</f>
        <v>0</v>
      </c>
      <c r="N5210" s="19">
        <f>耗电量关键数据!$B$14</f>
        <v>1.1688450000000001</v>
      </c>
      <c r="O5210" s="19">
        <f>耗电量关键数据!$B$15</f>
        <v>0.37403039999999999</v>
      </c>
      <c r="P5210" s="19">
        <f t="shared" si="731"/>
        <v>1.5428754000000002</v>
      </c>
      <c r="Q5210" s="19">
        <f t="shared" si="735"/>
        <v>0</v>
      </c>
      <c r="R5210" s="20">
        <f t="shared" si="732"/>
        <v>0</v>
      </c>
      <c r="S5210" s="20">
        <f t="shared" si="736"/>
        <v>0</v>
      </c>
      <c r="T5210" s="20">
        <f>IF((T5209+R5210)&lt;0,0,IF((T5209+R5210)&gt;结论【关键目标】!C$28,结论【关键目标】!C$28,T5209+R5210))</f>
        <v>17.371373800000001</v>
      </c>
      <c r="U5210" s="19">
        <f>IF((T5209+R5210)&lt;结论【关键目标】!$C$28,0,(发电量计算【计算逻辑页】!R5210+发电量计算【计算逻辑页】!T5209-结论【关键目标】!$C$28))</f>
        <v>0</v>
      </c>
      <c r="V5210" s="5">
        <f t="shared" si="733"/>
        <v>0</v>
      </c>
      <c r="W5210" s="5">
        <f t="shared" si="734"/>
        <v>0</v>
      </c>
      <c r="X5210" s="5">
        <f t="shared" si="737"/>
        <v>0</v>
      </c>
    </row>
    <row r="5211" spans="1:24" x14ac:dyDescent="0.15">
      <c r="A5211" s="7">
        <v>5210</v>
      </c>
      <c r="B5211" s="7">
        <v>8</v>
      </c>
      <c r="C5211" s="7">
        <v>6</v>
      </c>
      <c r="D5211" s="7">
        <v>2</v>
      </c>
      <c r="E5211" s="7">
        <v>218</v>
      </c>
      <c r="F5211" s="7">
        <v>24</v>
      </c>
      <c r="G5211" s="7">
        <v>0</v>
      </c>
      <c r="H5211" s="7">
        <f t="shared" si="729"/>
        <v>7</v>
      </c>
      <c r="I5211" s="16">
        <f t="shared" si="730"/>
        <v>45144</v>
      </c>
      <c r="J5211" s="17">
        <v>0.2407</v>
      </c>
      <c r="K5211" s="18">
        <f>G5211*结论【关键目标】!C$27*0.7735*0.001</f>
        <v>0</v>
      </c>
      <c r="L5211" s="5">
        <v>0</v>
      </c>
      <c r="M5211" s="5">
        <f>ABS(IF(L5211&lt;=0,L5211/耗电量关键数据!$B$6/1000,L5211/耗电量关键数据!$B$5/1000))</f>
        <v>0</v>
      </c>
      <c r="N5211" s="19">
        <f>耗电量关键数据!$B$14</f>
        <v>1.1688450000000001</v>
      </c>
      <c r="O5211" s="19">
        <f>耗电量关键数据!$B$15</f>
        <v>0.37403039999999999</v>
      </c>
      <c r="P5211" s="19">
        <f t="shared" si="731"/>
        <v>1.5428754000000002</v>
      </c>
      <c r="Q5211" s="19">
        <f t="shared" si="735"/>
        <v>0</v>
      </c>
      <c r="R5211" s="20">
        <f t="shared" si="732"/>
        <v>0</v>
      </c>
      <c r="S5211" s="20">
        <f t="shared" si="736"/>
        <v>0</v>
      </c>
      <c r="T5211" s="20">
        <f>IF((T5210+R5211)&lt;0,0,IF((T5210+R5211)&gt;结论【关键目标】!C$28,结论【关键目标】!C$28,T5210+R5211))</f>
        <v>17.371373800000001</v>
      </c>
      <c r="U5211" s="19">
        <f>IF((T5210+R5211)&lt;结论【关键目标】!$C$28,0,(发电量计算【计算逻辑页】!R5211+发电量计算【计算逻辑页】!T5210-结论【关键目标】!$C$28))</f>
        <v>0</v>
      </c>
      <c r="V5211" s="5">
        <f t="shared" si="733"/>
        <v>0</v>
      </c>
      <c r="W5211" s="5">
        <f t="shared" si="734"/>
        <v>0</v>
      </c>
      <c r="X5211" s="5">
        <f t="shared" si="737"/>
        <v>0</v>
      </c>
    </row>
    <row r="5212" spans="1:24" x14ac:dyDescent="0.15">
      <c r="A5212" s="7">
        <v>5211</v>
      </c>
      <c r="B5212" s="7">
        <v>8</v>
      </c>
      <c r="C5212" s="7">
        <v>6</v>
      </c>
      <c r="D5212" s="7">
        <v>3</v>
      </c>
      <c r="E5212" s="7">
        <v>218</v>
      </c>
      <c r="F5212" s="7">
        <v>25.2</v>
      </c>
      <c r="G5212" s="7">
        <v>0</v>
      </c>
      <c r="H5212" s="7">
        <f t="shared" si="729"/>
        <v>7</v>
      </c>
      <c r="I5212" s="16">
        <f t="shared" si="730"/>
        <v>45144</v>
      </c>
      <c r="J5212" s="17">
        <v>0.2407</v>
      </c>
      <c r="K5212" s="18">
        <f>G5212*结论【关键目标】!C$27*0.7735*0.001</f>
        <v>0</v>
      </c>
      <c r="L5212" s="5">
        <v>0</v>
      </c>
      <c r="M5212" s="5">
        <f>ABS(IF(L5212&lt;=0,L5212/耗电量关键数据!$B$6/1000,L5212/耗电量关键数据!$B$5/1000))</f>
        <v>0</v>
      </c>
      <c r="N5212" s="19">
        <f>耗电量关键数据!$B$14</f>
        <v>1.1688450000000001</v>
      </c>
      <c r="O5212" s="19">
        <f>耗电量关键数据!$B$15</f>
        <v>0.37403039999999999</v>
      </c>
      <c r="P5212" s="19">
        <f t="shared" si="731"/>
        <v>1.5428754000000002</v>
      </c>
      <c r="Q5212" s="19">
        <f t="shared" si="735"/>
        <v>0</v>
      </c>
      <c r="R5212" s="20">
        <f t="shared" si="732"/>
        <v>0</v>
      </c>
      <c r="S5212" s="20">
        <f t="shared" si="736"/>
        <v>0</v>
      </c>
      <c r="T5212" s="20">
        <f>IF((T5211+R5212)&lt;0,0,IF((T5211+R5212)&gt;结论【关键目标】!C$28,结论【关键目标】!C$28,T5211+R5212))</f>
        <v>17.371373800000001</v>
      </c>
      <c r="U5212" s="19">
        <f>IF((T5211+R5212)&lt;结论【关键目标】!$C$28,0,(发电量计算【计算逻辑页】!R5212+发电量计算【计算逻辑页】!T5211-结论【关键目标】!$C$28))</f>
        <v>0</v>
      </c>
      <c r="V5212" s="5">
        <f t="shared" si="733"/>
        <v>0</v>
      </c>
      <c r="W5212" s="5">
        <f t="shared" si="734"/>
        <v>0</v>
      </c>
      <c r="X5212" s="5">
        <f t="shared" si="737"/>
        <v>0</v>
      </c>
    </row>
    <row r="5213" spans="1:24" x14ac:dyDescent="0.15">
      <c r="A5213" s="7">
        <v>5212</v>
      </c>
      <c r="B5213" s="7">
        <v>8</v>
      </c>
      <c r="C5213" s="7">
        <v>6</v>
      </c>
      <c r="D5213" s="7">
        <v>4</v>
      </c>
      <c r="E5213" s="7">
        <v>218</v>
      </c>
      <c r="F5213" s="7">
        <v>23</v>
      </c>
      <c r="G5213" s="7">
        <v>0</v>
      </c>
      <c r="H5213" s="7">
        <f t="shared" si="729"/>
        <v>7</v>
      </c>
      <c r="I5213" s="16">
        <f t="shared" si="730"/>
        <v>45144</v>
      </c>
      <c r="J5213" s="17">
        <v>0.2407</v>
      </c>
      <c r="K5213" s="18">
        <f>G5213*结论【关键目标】!C$27*0.7735*0.001</f>
        <v>0</v>
      </c>
      <c r="L5213" s="5">
        <v>0</v>
      </c>
      <c r="M5213" s="5">
        <f>ABS(IF(L5213&lt;=0,L5213/耗电量关键数据!$B$6/1000,L5213/耗电量关键数据!$B$5/1000))</f>
        <v>0</v>
      </c>
      <c r="N5213" s="19">
        <f>耗电量关键数据!$B$14</f>
        <v>1.1688450000000001</v>
      </c>
      <c r="O5213" s="19">
        <f>耗电量关键数据!$B$15</f>
        <v>0.37403039999999999</v>
      </c>
      <c r="P5213" s="19">
        <f t="shared" si="731"/>
        <v>1.5428754000000002</v>
      </c>
      <c r="Q5213" s="19">
        <f t="shared" si="735"/>
        <v>0</v>
      </c>
      <c r="R5213" s="20">
        <f t="shared" si="732"/>
        <v>0</v>
      </c>
      <c r="S5213" s="20">
        <f t="shared" si="736"/>
        <v>0</v>
      </c>
      <c r="T5213" s="20">
        <f>IF((T5212+R5213)&lt;0,0,IF((T5212+R5213)&gt;结论【关键目标】!C$28,结论【关键目标】!C$28,T5212+R5213))</f>
        <v>17.371373800000001</v>
      </c>
      <c r="U5213" s="19">
        <f>IF((T5212+R5213)&lt;结论【关键目标】!$C$28,0,(发电量计算【计算逻辑页】!R5213+发电量计算【计算逻辑页】!T5212-结论【关键目标】!$C$28))</f>
        <v>0</v>
      </c>
      <c r="V5213" s="5">
        <f t="shared" si="733"/>
        <v>0</v>
      </c>
      <c r="W5213" s="5">
        <f t="shared" si="734"/>
        <v>0</v>
      </c>
      <c r="X5213" s="5">
        <f t="shared" si="737"/>
        <v>0</v>
      </c>
    </row>
    <row r="5214" spans="1:24" x14ac:dyDescent="0.15">
      <c r="A5214" s="7">
        <v>5213</v>
      </c>
      <c r="B5214" s="7">
        <v>8</v>
      </c>
      <c r="C5214" s="7">
        <v>6</v>
      </c>
      <c r="D5214" s="7">
        <v>5</v>
      </c>
      <c r="E5214" s="7">
        <v>218</v>
      </c>
      <c r="F5214" s="7">
        <v>23</v>
      </c>
      <c r="G5214" s="7">
        <v>0.2</v>
      </c>
      <c r="H5214" s="7">
        <f t="shared" si="729"/>
        <v>7</v>
      </c>
      <c r="I5214" s="16">
        <f t="shared" si="730"/>
        <v>45144</v>
      </c>
      <c r="J5214" s="17">
        <v>0.2407</v>
      </c>
      <c r="K5214" s="18">
        <f>G5214*结论【关键目标】!C$27*0.7735*0.001</f>
        <v>1.8564000000000001E-2</v>
      </c>
      <c r="L5214" s="5">
        <v>0</v>
      </c>
      <c r="M5214" s="5">
        <f>ABS(IF(L5214&lt;=0,L5214/耗电量关键数据!$B$6/1000,L5214/耗电量关键数据!$B$5/1000))</f>
        <v>0</v>
      </c>
      <c r="N5214" s="19">
        <f>耗电量关键数据!$B$14</f>
        <v>1.1688450000000001</v>
      </c>
      <c r="O5214" s="19">
        <f>耗电量关键数据!$B$15</f>
        <v>0.37403039999999999</v>
      </c>
      <c r="P5214" s="19">
        <f t="shared" si="731"/>
        <v>1.5428754000000002</v>
      </c>
      <c r="Q5214" s="19">
        <f t="shared" si="735"/>
        <v>0</v>
      </c>
      <c r="R5214" s="20">
        <f t="shared" si="732"/>
        <v>1.8564000000000001E-2</v>
      </c>
      <c r="S5214" s="20">
        <f t="shared" si="736"/>
        <v>0</v>
      </c>
      <c r="T5214" s="20">
        <f>IF((T5213+R5214)&lt;0,0,IF((T5213+R5214)&gt;结论【关键目标】!C$28,结论【关键目标】!C$28,T5213+R5214))</f>
        <v>17.389937800000002</v>
      </c>
      <c r="U5214" s="19">
        <f>IF((T5213+R5214)&lt;结论【关键目标】!$C$28,0,(发电量计算【计算逻辑页】!R5214+发电量计算【计算逻辑页】!T5213-结论【关键目标】!$C$28))</f>
        <v>0</v>
      </c>
      <c r="V5214" s="5">
        <f t="shared" si="733"/>
        <v>0</v>
      </c>
      <c r="W5214" s="5">
        <f t="shared" si="734"/>
        <v>4.4683548000000002E-3</v>
      </c>
      <c r="X5214" s="5">
        <f t="shared" si="737"/>
        <v>0</v>
      </c>
    </row>
    <row r="5215" spans="1:24" x14ac:dyDescent="0.15">
      <c r="A5215" s="7">
        <v>5214</v>
      </c>
      <c r="B5215" s="7">
        <v>8</v>
      </c>
      <c r="C5215" s="7">
        <v>6</v>
      </c>
      <c r="D5215" s="7">
        <v>6</v>
      </c>
      <c r="E5215" s="7">
        <v>218</v>
      </c>
      <c r="F5215" s="7">
        <v>23.2</v>
      </c>
      <c r="G5215" s="7">
        <v>139.80000000000001</v>
      </c>
      <c r="H5215" s="7">
        <f t="shared" si="729"/>
        <v>7</v>
      </c>
      <c r="I5215" s="16">
        <f t="shared" si="730"/>
        <v>45144</v>
      </c>
      <c r="J5215" s="17">
        <v>0.2407</v>
      </c>
      <c r="K5215" s="18">
        <f>G5215*结论【关键目标】!C$27*0.7735*0.001</f>
        <v>12.976236</v>
      </c>
      <c r="L5215" s="5">
        <v>0</v>
      </c>
      <c r="M5215" s="5">
        <f>ABS(IF(L5215&lt;=0,L5215/耗电量关键数据!$B$6/1000,L5215/耗电量关键数据!$B$5/1000))</f>
        <v>0</v>
      </c>
      <c r="N5215" s="19">
        <f>耗电量关键数据!$B$14</f>
        <v>1.1688450000000001</v>
      </c>
      <c r="O5215" s="19">
        <f>耗电量关键数据!$B$15</f>
        <v>0.37403039999999999</v>
      </c>
      <c r="P5215" s="19">
        <f t="shared" si="731"/>
        <v>1.5428754000000002</v>
      </c>
      <c r="Q5215" s="19">
        <f t="shared" si="735"/>
        <v>0</v>
      </c>
      <c r="R5215" s="20">
        <f t="shared" si="732"/>
        <v>12.976236</v>
      </c>
      <c r="S5215" s="20">
        <f t="shared" si="736"/>
        <v>0</v>
      </c>
      <c r="T5215" s="20">
        <f>IF((T5214+R5215)&lt;0,0,IF((T5214+R5215)&gt;结论【关键目标】!C$28,结论【关键目标】!C$28,T5214+R5215))</f>
        <v>22</v>
      </c>
      <c r="U5215" s="19">
        <f>IF((T5214+R5215)&lt;结论【关键目标】!$C$28,0,(发电量计算【计算逻辑页】!R5215+发电量计算【计算逻辑页】!T5214-结论【关键目标】!$C$28))</f>
        <v>8.3661738000000021</v>
      </c>
      <c r="V5215" s="5">
        <f t="shared" si="733"/>
        <v>0</v>
      </c>
      <c r="W5215" s="5">
        <f t="shared" si="734"/>
        <v>0.37137010878000004</v>
      </c>
      <c r="X5215" s="5">
        <f t="shared" si="737"/>
        <v>0</v>
      </c>
    </row>
    <row r="5216" spans="1:24" x14ac:dyDescent="0.15">
      <c r="A5216" s="7">
        <v>5215</v>
      </c>
      <c r="B5216" s="7">
        <v>8</v>
      </c>
      <c r="C5216" s="7">
        <v>6</v>
      </c>
      <c r="D5216" s="7">
        <v>7</v>
      </c>
      <c r="E5216" s="7">
        <v>218</v>
      </c>
      <c r="F5216" s="7">
        <v>21</v>
      </c>
      <c r="G5216" s="7">
        <v>237.6</v>
      </c>
      <c r="H5216" s="7">
        <f t="shared" si="729"/>
        <v>7</v>
      </c>
      <c r="I5216" s="16">
        <f t="shared" si="730"/>
        <v>45144</v>
      </c>
      <c r="J5216" s="17">
        <v>0.2407</v>
      </c>
      <c r="K5216" s="18">
        <f>G5216*结论【关键目标】!C$27*0.7735*0.001</f>
        <v>22.054031999999999</v>
      </c>
      <c r="L5216" s="5">
        <v>0</v>
      </c>
      <c r="M5216" s="5">
        <f>ABS(IF(L5216&lt;=0,L5216/耗电量关键数据!$B$6/1000,L5216/耗电量关键数据!$B$5/1000))</f>
        <v>0</v>
      </c>
      <c r="N5216" s="19">
        <f>耗电量关键数据!$B$14</f>
        <v>1.1688450000000001</v>
      </c>
      <c r="O5216" s="19">
        <f>耗电量关键数据!$B$15</f>
        <v>0.37403039999999999</v>
      </c>
      <c r="P5216" s="19">
        <f t="shared" si="731"/>
        <v>1.5428754000000002</v>
      </c>
      <c r="Q5216" s="19">
        <f t="shared" si="735"/>
        <v>0</v>
      </c>
      <c r="R5216" s="20">
        <f t="shared" si="732"/>
        <v>22.054031999999999</v>
      </c>
      <c r="S5216" s="20">
        <f t="shared" si="736"/>
        <v>0</v>
      </c>
      <c r="T5216" s="20">
        <f>IF((T5215+R5216)&lt;0,0,IF((T5215+R5216)&gt;结论【关键目标】!C$28,结论【关键目标】!C$28,T5215+R5216))</f>
        <v>22</v>
      </c>
      <c r="U5216" s="19">
        <f>IF((T5215+R5216)&lt;结论【关键目标】!$C$28,0,(发电量计算【计算逻辑页】!R5216+发电量计算【计算逻辑页】!T5215-结论【关键目标】!$C$28))</f>
        <v>22.054031999999999</v>
      </c>
      <c r="V5216" s="5">
        <f t="shared" si="733"/>
        <v>0</v>
      </c>
      <c r="W5216" s="5">
        <f t="shared" si="734"/>
        <v>0.37137010878000004</v>
      </c>
      <c r="X5216" s="5">
        <f t="shared" si="737"/>
        <v>0</v>
      </c>
    </row>
    <row r="5217" spans="1:24" x14ac:dyDescent="0.15">
      <c r="A5217" s="7">
        <v>5216</v>
      </c>
      <c r="B5217" s="7">
        <v>8</v>
      </c>
      <c r="C5217" s="7">
        <v>6</v>
      </c>
      <c r="D5217" s="7">
        <v>8</v>
      </c>
      <c r="E5217" s="7">
        <v>218</v>
      </c>
      <c r="F5217" s="7">
        <v>23</v>
      </c>
      <c r="G5217" s="7">
        <v>402.8</v>
      </c>
      <c r="H5217" s="7">
        <f t="shared" si="729"/>
        <v>7</v>
      </c>
      <c r="I5217" s="16">
        <f t="shared" si="730"/>
        <v>45144</v>
      </c>
      <c r="J5217" s="17">
        <v>0.70809999999999995</v>
      </c>
      <c r="K5217" s="18">
        <f>G5217*结论【关键目标】!C$27*0.7735*0.001</f>
        <v>37.387896000000005</v>
      </c>
      <c r="L5217" s="5">
        <v>0</v>
      </c>
      <c r="M5217" s="5">
        <f>ABS(IF(L5217&lt;=0,L5217/耗电量关键数据!$B$6/1000,L5217/耗电量关键数据!$B$5/1000))</f>
        <v>0</v>
      </c>
      <c r="N5217" s="19">
        <f>耗电量关键数据!$B$14</f>
        <v>1.1688450000000001</v>
      </c>
      <c r="O5217" s="19">
        <f>耗电量关键数据!$B$15</f>
        <v>0.37403039999999999</v>
      </c>
      <c r="P5217" s="19">
        <f t="shared" si="731"/>
        <v>1.5428754000000002</v>
      </c>
      <c r="Q5217" s="19">
        <f t="shared" si="735"/>
        <v>0</v>
      </c>
      <c r="R5217" s="20">
        <f t="shared" si="732"/>
        <v>37.387896000000005</v>
      </c>
      <c r="S5217" s="20">
        <f t="shared" si="736"/>
        <v>0</v>
      </c>
      <c r="T5217" s="20">
        <f>IF((T5216+R5217)&lt;0,0,IF((T5216+R5217)&gt;结论【关键目标】!C$28,结论【关键目标】!C$28,T5216+R5217))</f>
        <v>22</v>
      </c>
      <c r="U5217" s="19">
        <f>IF((T5216+R5217)&lt;结论【关键目标】!$C$28,0,(发电量计算【计算逻辑页】!R5217+发电量计算【计算逻辑页】!T5216-结论【关键目标】!$C$28))</f>
        <v>37.387896000000005</v>
      </c>
      <c r="V5217" s="5">
        <f t="shared" si="733"/>
        <v>13.085763600000002</v>
      </c>
      <c r="W5217" s="5">
        <f t="shared" si="734"/>
        <v>1.0925100707400002</v>
      </c>
      <c r="X5217" s="5">
        <f t="shared" si="737"/>
        <v>0</v>
      </c>
    </row>
    <row r="5218" spans="1:24" x14ac:dyDescent="0.15">
      <c r="A5218" s="7">
        <v>5217</v>
      </c>
      <c r="B5218" s="7">
        <v>8</v>
      </c>
      <c r="C5218" s="7">
        <v>6</v>
      </c>
      <c r="D5218" s="7">
        <v>9</v>
      </c>
      <c r="E5218" s="7">
        <v>218</v>
      </c>
      <c r="F5218" s="7">
        <v>25.2</v>
      </c>
      <c r="G5218" s="7">
        <v>654.4</v>
      </c>
      <c r="H5218" s="7">
        <f t="shared" si="729"/>
        <v>7</v>
      </c>
      <c r="I5218" s="16">
        <f t="shared" si="730"/>
        <v>45144</v>
      </c>
      <c r="J5218" s="17">
        <v>0.70809999999999995</v>
      </c>
      <c r="K5218" s="18">
        <f>G5218*结论【关键目标】!C$27*0.7735*0.001</f>
        <v>60.741408</v>
      </c>
      <c r="L5218" s="5">
        <v>0</v>
      </c>
      <c r="M5218" s="5">
        <f>ABS(IF(L5218&lt;=0,L5218/耗电量关键数据!$B$6/1000,L5218/耗电量关键数据!$B$5/1000))</f>
        <v>0</v>
      </c>
      <c r="N5218" s="19">
        <f>耗电量关键数据!$B$14</f>
        <v>1.1688450000000001</v>
      </c>
      <c r="O5218" s="19">
        <f>耗电量关键数据!$B$15</f>
        <v>0.37403039999999999</v>
      </c>
      <c r="P5218" s="19">
        <f t="shared" si="731"/>
        <v>1.5428754000000002</v>
      </c>
      <c r="Q5218" s="19">
        <f t="shared" si="735"/>
        <v>0</v>
      </c>
      <c r="R5218" s="20">
        <f t="shared" si="732"/>
        <v>60.741408</v>
      </c>
      <c r="S5218" s="20">
        <f t="shared" si="736"/>
        <v>0</v>
      </c>
      <c r="T5218" s="20">
        <f>IF((T5217+R5218)&lt;0,0,IF((T5217+R5218)&gt;结论【关键目标】!C$28,结论【关键目标】!C$28,T5217+R5218))</f>
        <v>22</v>
      </c>
      <c r="U5218" s="19">
        <f>IF((T5217+R5218)&lt;结论【关键目标】!$C$28,0,(发电量计算【计算逻辑页】!R5218+发电量计算【计算逻辑页】!T5217-结论【关键目标】!$C$28))</f>
        <v>60.741408000000007</v>
      </c>
      <c r="V5218" s="5">
        <f t="shared" si="733"/>
        <v>21.2594928</v>
      </c>
      <c r="W5218" s="5">
        <f t="shared" si="734"/>
        <v>1.0925100707400002</v>
      </c>
      <c r="X5218" s="5">
        <f t="shared" si="737"/>
        <v>0</v>
      </c>
    </row>
    <row r="5219" spans="1:24" x14ac:dyDescent="0.15">
      <c r="A5219" s="7">
        <v>5218</v>
      </c>
      <c r="B5219" s="7">
        <v>8</v>
      </c>
      <c r="C5219" s="7">
        <v>6</v>
      </c>
      <c r="D5219" s="7">
        <v>10</v>
      </c>
      <c r="E5219" s="7">
        <v>218</v>
      </c>
      <c r="F5219" s="7">
        <v>26</v>
      </c>
      <c r="G5219" s="7">
        <v>776.5</v>
      </c>
      <c r="H5219" s="7">
        <f t="shared" si="729"/>
        <v>7</v>
      </c>
      <c r="I5219" s="16">
        <f t="shared" si="730"/>
        <v>45144</v>
      </c>
      <c r="J5219" s="17">
        <v>0.70809999999999995</v>
      </c>
      <c r="K5219" s="18">
        <f>G5219*结论【关键目标】!C$27*0.7735*0.001</f>
        <v>72.074730000000002</v>
      </c>
      <c r="L5219" s="5">
        <v>0</v>
      </c>
      <c r="M5219" s="5">
        <f>ABS(IF(L5219&lt;=0,L5219/耗电量关键数据!$B$6/1000,L5219/耗电量关键数据!$B$5/1000))</f>
        <v>0</v>
      </c>
      <c r="N5219" s="19">
        <f>耗电量关键数据!$B$14</f>
        <v>1.1688450000000001</v>
      </c>
      <c r="O5219" s="19">
        <f>耗电量关键数据!$B$15</f>
        <v>0.37403039999999999</v>
      </c>
      <c r="P5219" s="19">
        <f t="shared" si="731"/>
        <v>1.5428754000000002</v>
      </c>
      <c r="Q5219" s="19">
        <f t="shared" si="735"/>
        <v>0</v>
      </c>
      <c r="R5219" s="20">
        <f t="shared" si="732"/>
        <v>72.074730000000002</v>
      </c>
      <c r="S5219" s="20">
        <f t="shared" si="736"/>
        <v>0</v>
      </c>
      <c r="T5219" s="20">
        <f>IF((T5218+R5219)&lt;0,0,IF((T5218+R5219)&gt;结论【关键目标】!C$28,结论【关键目标】!C$28,T5218+R5219))</f>
        <v>22</v>
      </c>
      <c r="U5219" s="19">
        <f>IF((T5218+R5219)&lt;结论【关键目标】!$C$28,0,(发电量计算【计算逻辑页】!R5219+发电量计算【计算逻辑页】!T5218-结论【关键目标】!$C$28))</f>
        <v>72.074730000000002</v>
      </c>
      <c r="V5219" s="5">
        <f t="shared" si="733"/>
        <v>25.226155500000001</v>
      </c>
      <c r="W5219" s="5">
        <f t="shared" si="734"/>
        <v>1.0925100707400002</v>
      </c>
      <c r="X5219" s="5">
        <f t="shared" si="737"/>
        <v>0</v>
      </c>
    </row>
    <row r="5220" spans="1:24" x14ac:dyDescent="0.15">
      <c r="A5220" s="7">
        <v>5219</v>
      </c>
      <c r="B5220" s="7">
        <v>8</v>
      </c>
      <c r="C5220" s="7">
        <v>6</v>
      </c>
      <c r="D5220" s="7">
        <v>11</v>
      </c>
      <c r="E5220" s="7">
        <v>218</v>
      </c>
      <c r="F5220" s="7">
        <v>27</v>
      </c>
      <c r="G5220" s="7">
        <v>734.5</v>
      </c>
      <c r="H5220" s="7">
        <f t="shared" si="729"/>
        <v>7</v>
      </c>
      <c r="I5220" s="16">
        <f t="shared" si="730"/>
        <v>45144</v>
      </c>
      <c r="J5220" s="24">
        <v>1.3551</v>
      </c>
      <c r="K5220" s="18">
        <f>G5220*结论【关键目标】!C$27*0.7735*0.001</f>
        <v>68.176289999999995</v>
      </c>
      <c r="L5220" s="5">
        <v>0</v>
      </c>
      <c r="M5220" s="5">
        <f>ABS(IF(L5220&lt;=0,L5220/耗电量关键数据!$B$6/1000,L5220/耗电量关键数据!$B$5/1000))</f>
        <v>0</v>
      </c>
      <c r="N5220" s="19">
        <f>耗电量关键数据!$B$14</f>
        <v>1.1688450000000001</v>
      </c>
      <c r="O5220" s="19">
        <f>耗电量关键数据!$B$15</f>
        <v>0.37403039999999999</v>
      </c>
      <c r="P5220" s="19">
        <f t="shared" si="731"/>
        <v>1.5428754000000002</v>
      </c>
      <c r="Q5220" s="19">
        <f t="shared" si="735"/>
        <v>1.5428754000000002</v>
      </c>
      <c r="R5220" s="20">
        <f t="shared" si="732"/>
        <v>66.633414599999995</v>
      </c>
      <c r="S5220" s="20">
        <f t="shared" si="736"/>
        <v>0</v>
      </c>
      <c r="T5220" s="20">
        <f>IF((T5219+R5220)&lt;0,0,IF((T5219+R5220)&gt;结论【关键目标】!C$28,结论【关键目标】!C$28,T5219+R5220))</f>
        <v>22</v>
      </c>
      <c r="U5220" s="19">
        <f>IF((T5219+R5220)&lt;结论【关键目标】!$C$28,0,(发电量计算【计算逻辑页】!R5220+发电量计算【计算逻辑页】!T5219-结论【关键目标】!$C$28))</f>
        <v>66.633414599999995</v>
      </c>
      <c r="V5220" s="5">
        <f t="shared" si="733"/>
        <v>23.321695109999997</v>
      </c>
      <c r="W5220" s="5">
        <f t="shared" si="734"/>
        <v>2.0907504545400002</v>
      </c>
      <c r="X5220" s="5">
        <f t="shared" si="737"/>
        <v>0</v>
      </c>
    </row>
    <row r="5221" spans="1:24" x14ac:dyDescent="0.15">
      <c r="A5221" s="7">
        <v>5220</v>
      </c>
      <c r="B5221" s="7">
        <v>8</v>
      </c>
      <c r="C5221" s="7">
        <v>6</v>
      </c>
      <c r="D5221" s="7">
        <v>12</v>
      </c>
      <c r="E5221" s="7">
        <v>218</v>
      </c>
      <c r="F5221" s="7">
        <v>27.4</v>
      </c>
      <c r="G5221" s="7">
        <v>746.5</v>
      </c>
      <c r="H5221" s="7">
        <f t="shared" si="729"/>
        <v>7</v>
      </c>
      <c r="I5221" s="16">
        <f t="shared" si="730"/>
        <v>45144</v>
      </c>
      <c r="J5221" s="24">
        <v>1.3551</v>
      </c>
      <c r="K5221" s="18">
        <f>G5221*结论【关键目标】!C$27*0.7735*0.001</f>
        <v>69.290129999999991</v>
      </c>
      <c r="L5221" s="5">
        <v>0</v>
      </c>
      <c r="M5221" s="5">
        <f>ABS(IF(L5221&lt;=0,L5221/耗电量关键数据!$B$6/1000,L5221/耗电量关键数据!$B$5/1000))</f>
        <v>0</v>
      </c>
      <c r="N5221" s="19">
        <f>耗电量关键数据!$B$14</f>
        <v>1.1688450000000001</v>
      </c>
      <c r="O5221" s="19">
        <f>耗电量关键数据!$B$15</f>
        <v>0.37403039999999999</v>
      </c>
      <c r="P5221" s="19">
        <f t="shared" si="731"/>
        <v>1.5428754000000002</v>
      </c>
      <c r="Q5221" s="19">
        <f t="shared" si="735"/>
        <v>1.5428754000000002</v>
      </c>
      <c r="R5221" s="20">
        <f t="shared" si="732"/>
        <v>67.747254599999991</v>
      </c>
      <c r="S5221" s="20">
        <f t="shared" si="736"/>
        <v>0</v>
      </c>
      <c r="T5221" s="20">
        <f>IF((T5220+R5221)&lt;0,0,IF((T5220+R5221)&gt;结论【关键目标】!C$28,结论【关键目标】!C$28,T5220+R5221))</f>
        <v>22</v>
      </c>
      <c r="U5221" s="19">
        <f>IF((T5220+R5221)&lt;结论【关键目标】!$C$28,0,(发电量计算【计算逻辑页】!R5221+发电量计算【计算逻辑页】!T5220-结论【关键目标】!$C$28))</f>
        <v>67.747254599999991</v>
      </c>
      <c r="V5221" s="5">
        <f t="shared" si="733"/>
        <v>23.711539109999997</v>
      </c>
      <c r="W5221" s="5">
        <f t="shared" si="734"/>
        <v>2.0907504545400002</v>
      </c>
      <c r="X5221" s="5">
        <f t="shared" si="737"/>
        <v>0</v>
      </c>
    </row>
    <row r="5222" spans="1:24" x14ac:dyDescent="0.15">
      <c r="A5222" s="7">
        <v>5221</v>
      </c>
      <c r="B5222" s="7">
        <v>8</v>
      </c>
      <c r="C5222" s="7">
        <v>6</v>
      </c>
      <c r="D5222" s="7">
        <v>13</v>
      </c>
      <c r="E5222" s="7">
        <v>218</v>
      </c>
      <c r="F5222" s="7">
        <v>29</v>
      </c>
      <c r="G5222" s="7">
        <v>774.6</v>
      </c>
      <c r="H5222" s="7">
        <f t="shared" si="729"/>
        <v>7</v>
      </c>
      <c r="I5222" s="16">
        <f t="shared" si="730"/>
        <v>45144</v>
      </c>
      <c r="J5222" s="17">
        <v>1.2267999999999999</v>
      </c>
      <c r="K5222" s="18">
        <f>G5222*结论【关键目标】!C$27*0.7735*0.001</f>
        <v>71.898372000000009</v>
      </c>
      <c r="L5222" s="5">
        <v>0</v>
      </c>
      <c r="M5222" s="5">
        <f>ABS(IF(L5222&lt;=0,L5222/耗电量关键数据!$B$6/1000,L5222/耗电量关键数据!$B$5/1000))</f>
        <v>0</v>
      </c>
      <c r="N5222" s="19">
        <f>耗电量关键数据!$B$14</f>
        <v>1.1688450000000001</v>
      </c>
      <c r="O5222" s="19">
        <f>耗电量关键数据!$B$15</f>
        <v>0.37403039999999999</v>
      </c>
      <c r="P5222" s="19">
        <f t="shared" si="731"/>
        <v>1.5428754000000002</v>
      </c>
      <c r="Q5222" s="19">
        <f t="shared" si="735"/>
        <v>1.5428754000000002</v>
      </c>
      <c r="R5222" s="20">
        <f t="shared" si="732"/>
        <v>70.355496600000009</v>
      </c>
      <c r="S5222" s="20">
        <f t="shared" si="736"/>
        <v>0</v>
      </c>
      <c r="T5222" s="20">
        <f>IF((T5221+R5222)&lt;0,0,IF((T5221+R5222)&gt;结论【关键目标】!C$28,结论【关键目标】!C$28,T5221+R5222))</f>
        <v>22</v>
      </c>
      <c r="U5222" s="19">
        <f>IF((T5221+R5222)&lt;结论【关键目标】!$C$28,0,(发电量计算【计算逻辑页】!R5222+发电量计算【计算逻辑页】!T5221-结论【关键目标】!$C$28))</f>
        <v>70.355496600000009</v>
      </c>
      <c r="V5222" s="5">
        <f t="shared" si="733"/>
        <v>24.624423810000003</v>
      </c>
      <c r="W5222" s="5">
        <f t="shared" si="734"/>
        <v>1.89279954072</v>
      </c>
      <c r="X5222" s="5">
        <f t="shared" si="737"/>
        <v>0</v>
      </c>
    </row>
    <row r="5223" spans="1:24" x14ac:dyDescent="0.15">
      <c r="A5223" s="7">
        <v>5222</v>
      </c>
      <c r="B5223" s="7">
        <v>8</v>
      </c>
      <c r="C5223" s="7">
        <v>6</v>
      </c>
      <c r="D5223" s="7">
        <v>14</v>
      </c>
      <c r="E5223" s="7">
        <v>218</v>
      </c>
      <c r="F5223" s="7">
        <v>28</v>
      </c>
      <c r="G5223" s="7">
        <v>620.9</v>
      </c>
      <c r="H5223" s="7">
        <f t="shared" si="729"/>
        <v>7</v>
      </c>
      <c r="I5223" s="16">
        <f t="shared" si="730"/>
        <v>45144</v>
      </c>
      <c r="J5223" s="17">
        <v>1.2267999999999999</v>
      </c>
      <c r="K5223" s="18">
        <f>G5223*结论【关键目标】!C$27*0.7735*0.001</f>
        <v>57.631937999999998</v>
      </c>
      <c r="L5223" s="5">
        <v>0</v>
      </c>
      <c r="M5223" s="5">
        <f>ABS(IF(L5223&lt;=0,L5223/耗电量关键数据!$B$6/1000,L5223/耗电量关键数据!$B$5/1000))</f>
        <v>0</v>
      </c>
      <c r="N5223" s="19">
        <f>耗电量关键数据!$B$14</f>
        <v>1.1688450000000001</v>
      </c>
      <c r="O5223" s="19">
        <f>耗电量关键数据!$B$15</f>
        <v>0.37403039999999999</v>
      </c>
      <c r="P5223" s="19">
        <f t="shared" si="731"/>
        <v>1.5428754000000002</v>
      </c>
      <c r="Q5223" s="19">
        <f t="shared" si="735"/>
        <v>1.5428754000000002</v>
      </c>
      <c r="R5223" s="20">
        <f t="shared" si="732"/>
        <v>56.089062599999998</v>
      </c>
      <c r="S5223" s="20">
        <f t="shared" si="736"/>
        <v>0</v>
      </c>
      <c r="T5223" s="20">
        <f>IF((T5222+R5223)&lt;0,0,IF((T5222+R5223)&gt;结论【关键目标】!C$28,结论【关键目标】!C$28,T5222+R5223))</f>
        <v>22</v>
      </c>
      <c r="U5223" s="19">
        <f>IF((T5222+R5223)&lt;结论【关键目标】!$C$28,0,(发电量计算【计算逻辑页】!R5223+发电量计算【计算逻辑页】!T5222-结论【关键目标】!$C$28))</f>
        <v>56.089062600000005</v>
      </c>
      <c r="V5223" s="5">
        <f t="shared" si="733"/>
        <v>19.631171909999999</v>
      </c>
      <c r="W5223" s="5">
        <f t="shared" si="734"/>
        <v>1.89279954072</v>
      </c>
      <c r="X5223" s="5">
        <f t="shared" si="737"/>
        <v>0</v>
      </c>
    </row>
    <row r="5224" spans="1:24" x14ac:dyDescent="0.15">
      <c r="A5224" s="7">
        <v>5223</v>
      </c>
      <c r="B5224" s="7">
        <v>8</v>
      </c>
      <c r="C5224" s="7">
        <v>6</v>
      </c>
      <c r="D5224" s="7">
        <v>15</v>
      </c>
      <c r="E5224" s="7">
        <v>218</v>
      </c>
      <c r="F5224" s="7">
        <v>29.2</v>
      </c>
      <c r="G5224" s="7">
        <v>613</v>
      </c>
      <c r="H5224" s="7">
        <f t="shared" si="729"/>
        <v>7</v>
      </c>
      <c r="I5224" s="16">
        <f t="shared" si="730"/>
        <v>45144</v>
      </c>
      <c r="J5224" s="17">
        <v>1.2267999999999999</v>
      </c>
      <c r="K5224" s="18">
        <f>G5224*结论【关键目标】!C$27*0.7735*0.001</f>
        <v>56.89866</v>
      </c>
      <c r="L5224" s="5">
        <v>0</v>
      </c>
      <c r="M5224" s="5">
        <f>ABS(IF(L5224&lt;=0,L5224/耗电量关键数据!$B$6/1000,L5224/耗电量关键数据!$B$5/1000))</f>
        <v>0</v>
      </c>
      <c r="N5224" s="19">
        <f>耗电量关键数据!$B$14</f>
        <v>1.1688450000000001</v>
      </c>
      <c r="O5224" s="19">
        <f>耗电量关键数据!$B$15</f>
        <v>0.37403039999999999</v>
      </c>
      <c r="P5224" s="19">
        <f t="shared" si="731"/>
        <v>1.5428754000000002</v>
      </c>
      <c r="Q5224" s="19">
        <f t="shared" si="735"/>
        <v>1.5428754000000002</v>
      </c>
      <c r="R5224" s="20">
        <f t="shared" si="732"/>
        <v>55.3557846</v>
      </c>
      <c r="S5224" s="20">
        <f t="shared" si="736"/>
        <v>0</v>
      </c>
      <c r="T5224" s="20">
        <f>IF((T5223+R5224)&lt;0,0,IF((T5223+R5224)&gt;结论【关键目标】!C$28,结论【关键目标】!C$28,T5223+R5224))</f>
        <v>22</v>
      </c>
      <c r="U5224" s="19">
        <f>IF((T5223+R5224)&lt;结论【关键目标】!$C$28,0,(发电量计算【计算逻辑页】!R5224+发电量计算【计算逻辑页】!T5223-结论【关键目标】!$C$28))</f>
        <v>55.355784599999993</v>
      </c>
      <c r="V5224" s="5">
        <f t="shared" si="733"/>
        <v>19.374524609999995</v>
      </c>
      <c r="W5224" s="5">
        <f t="shared" si="734"/>
        <v>1.89279954072</v>
      </c>
      <c r="X5224" s="5">
        <f t="shared" si="737"/>
        <v>0</v>
      </c>
    </row>
    <row r="5225" spans="1:24" x14ac:dyDescent="0.15">
      <c r="A5225" s="7">
        <v>5224</v>
      </c>
      <c r="B5225" s="7">
        <v>8</v>
      </c>
      <c r="C5225" s="7">
        <v>6</v>
      </c>
      <c r="D5225" s="7">
        <v>16</v>
      </c>
      <c r="E5225" s="7">
        <v>218</v>
      </c>
      <c r="F5225" s="7">
        <v>29</v>
      </c>
      <c r="G5225" s="7">
        <v>397.8</v>
      </c>
      <c r="H5225" s="7">
        <f t="shared" si="729"/>
        <v>7</v>
      </c>
      <c r="I5225" s="16">
        <f t="shared" si="730"/>
        <v>45144</v>
      </c>
      <c r="J5225" s="24">
        <v>1.3551</v>
      </c>
      <c r="K5225" s="18">
        <f>G5225*结论【关键目标】!C$27*0.7735*0.001</f>
        <v>36.923795999999996</v>
      </c>
      <c r="L5225" s="5">
        <v>0</v>
      </c>
      <c r="M5225" s="5">
        <f>ABS(IF(L5225&lt;=0,L5225/耗电量关键数据!$B$6/1000,L5225/耗电量关键数据!$B$5/1000))</f>
        <v>0</v>
      </c>
      <c r="N5225" s="19">
        <f>耗电量关键数据!$B$14</f>
        <v>1.1688450000000001</v>
      </c>
      <c r="O5225" s="19">
        <f>耗电量关键数据!$B$15</f>
        <v>0.37403039999999999</v>
      </c>
      <c r="P5225" s="19">
        <f t="shared" si="731"/>
        <v>1.5428754000000002</v>
      </c>
      <c r="Q5225" s="19">
        <f t="shared" si="735"/>
        <v>1.5428754000000002</v>
      </c>
      <c r="R5225" s="20">
        <f t="shared" si="732"/>
        <v>35.380920599999996</v>
      </c>
      <c r="S5225" s="20">
        <f t="shared" si="736"/>
        <v>0</v>
      </c>
      <c r="T5225" s="20">
        <f>IF((T5224+R5225)&lt;0,0,IF((T5224+R5225)&gt;结论【关键目标】!C$28,结论【关键目标】!C$28,T5224+R5225))</f>
        <v>22</v>
      </c>
      <c r="U5225" s="19">
        <f>IF((T5224+R5225)&lt;结论【关键目标】!$C$28,0,(发电量计算【计算逻辑页】!R5225+发电量计算【计算逻辑页】!T5224-结论【关键目标】!$C$28))</f>
        <v>35.380920599999996</v>
      </c>
      <c r="V5225" s="5">
        <f t="shared" si="733"/>
        <v>12.383322209999998</v>
      </c>
      <c r="W5225" s="5">
        <f t="shared" si="734"/>
        <v>2.0907504545400002</v>
      </c>
      <c r="X5225" s="5">
        <f t="shared" si="737"/>
        <v>0</v>
      </c>
    </row>
    <row r="5226" spans="1:24" x14ac:dyDescent="0.15">
      <c r="A5226" s="7">
        <v>5225</v>
      </c>
      <c r="B5226" s="7">
        <v>8</v>
      </c>
      <c r="C5226" s="7">
        <v>6</v>
      </c>
      <c r="D5226" s="7">
        <v>17</v>
      </c>
      <c r="E5226" s="7">
        <v>218</v>
      </c>
      <c r="F5226" s="7">
        <v>29</v>
      </c>
      <c r="G5226" s="7">
        <v>257.10000000000002</v>
      </c>
      <c r="H5226" s="7">
        <f t="shared" si="729"/>
        <v>7</v>
      </c>
      <c r="I5226" s="16">
        <f t="shared" si="730"/>
        <v>45144</v>
      </c>
      <c r="J5226" s="17">
        <v>0.70809999999999995</v>
      </c>
      <c r="K5226" s="18">
        <f>G5226*结论【关键目标】!C$27*0.7735*0.001</f>
        <v>23.864022000000002</v>
      </c>
      <c r="L5226" s="5">
        <v>0</v>
      </c>
      <c r="M5226" s="5">
        <f>ABS(IF(L5226&lt;=0,L5226/耗电量关键数据!$B$6/1000,L5226/耗电量关键数据!$B$5/1000))</f>
        <v>0</v>
      </c>
      <c r="N5226" s="19">
        <f>耗电量关键数据!$B$14</f>
        <v>1.1688450000000001</v>
      </c>
      <c r="O5226" s="19">
        <f>耗电量关键数据!$B$15</f>
        <v>0.37403039999999999</v>
      </c>
      <c r="P5226" s="19">
        <f t="shared" si="731"/>
        <v>1.5428754000000002</v>
      </c>
      <c r="Q5226" s="19">
        <f t="shared" si="735"/>
        <v>0</v>
      </c>
      <c r="R5226" s="20">
        <f t="shared" si="732"/>
        <v>23.864022000000002</v>
      </c>
      <c r="S5226" s="20">
        <f t="shared" si="736"/>
        <v>0</v>
      </c>
      <c r="T5226" s="20">
        <f>IF((T5225+R5226)&lt;0,0,IF((T5225+R5226)&gt;结论【关键目标】!C$28,结论【关键目标】!C$28,T5225+R5226))</f>
        <v>22</v>
      </c>
      <c r="U5226" s="19">
        <f>IF((T5225+R5226)&lt;结论【关键目标】!$C$28,0,(发电量计算【计算逻辑页】!R5226+发电量计算【计算逻辑页】!T5225-结论【关键目标】!$C$28))</f>
        <v>23.864022000000006</v>
      </c>
      <c r="V5226" s="5">
        <f t="shared" si="733"/>
        <v>8.3524077000000023</v>
      </c>
      <c r="W5226" s="5">
        <f t="shared" si="734"/>
        <v>1.0925100707400002</v>
      </c>
      <c r="X5226" s="5">
        <f t="shared" si="737"/>
        <v>0</v>
      </c>
    </row>
    <row r="5227" spans="1:24" x14ac:dyDescent="0.15">
      <c r="A5227" s="7">
        <v>5226</v>
      </c>
      <c r="B5227" s="7">
        <v>8</v>
      </c>
      <c r="C5227" s="7">
        <v>6</v>
      </c>
      <c r="D5227" s="7">
        <v>18</v>
      </c>
      <c r="E5227" s="7">
        <v>218</v>
      </c>
      <c r="F5227" s="7">
        <v>29.7</v>
      </c>
      <c r="G5227" s="7">
        <v>83.9</v>
      </c>
      <c r="H5227" s="7">
        <f t="shared" si="729"/>
        <v>7</v>
      </c>
      <c r="I5227" s="16">
        <f t="shared" si="730"/>
        <v>45144</v>
      </c>
      <c r="J5227" s="17">
        <v>0.70809999999999995</v>
      </c>
      <c r="K5227" s="18">
        <f>G5227*结论【关键目标】!C$27*0.7735*0.001</f>
        <v>7.787598</v>
      </c>
      <c r="L5227" s="5">
        <v>0</v>
      </c>
      <c r="M5227" s="5">
        <f>ABS(IF(L5227&lt;=0,L5227/耗电量关键数据!$B$6/1000,L5227/耗电量关键数据!$B$5/1000))</f>
        <v>0</v>
      </c>
      <c r="N5227" s="19">
        <f>耗电量关键数据!$B$14</f>
        <v>1.1688450000000001</v>
      </c>
      <c r="O5227" s="19">
        <f>耗电量关键数据!$B$15</f>
        <v>0.37403039999999999</v>
      </c>
      <c r="P5227" s="19">
        <f t="shared" si="731"/>
        <v>1.5428754000000002</v>
      </c>
      <c r="Q5227" s="19">
        <f t="shared" si="735"/>
        <v>0</v>
      </c>
      <c r="R5227" s="20">
        <f t="shared" si="732"/>
        <v>7.787598</v>
      </c>
      <c r="S5227" s="20">
        <f t="shared" si="736"/>
        <v>0</v>
      </c>
      <c r="T5227" s="20">
        <f>IF((T5226+R5227)&lt;0,0,IF((T5226+R5227)&gt;结论【关键目标】!C$28,结论【关键目标】!C$28,T5226+R5227))</f>
        <v>22</v>
      </c>
      <c r="U5227" s="19">
        <f>IF((T5226+R5227)&lt;结论【关键目标】!$C$28,0,(发电量计算【计算逻辑页】!R5227+发电量计算【计算逻辑页】!T5226-结论【关键目标】!$C$28))</f>
        <v>7.7875979999999991</v>
      </c>
      <c r="V5227" s="5">
        <f t="shared" si="733"/>
        <v>2.7256592999999993</v>
      </c>
      <c r="W5227" s="5">
        <f t="shared" si="734"/>
        <v>1.0925100707400002</v>
      </c>
      <c r="X5227" s="5">
        <f t="shared" si="737"/>
        <v>0</v>
      </c>
    </row>
    <row r="5228" spans="1:24" x14ac:dyDescent="0.15">
      <c r="A5228" s="7">
        <v>5227</v>
      </c>
      <c r="B5228" s="7">
        <v>8</v>
      </c>
      <c r="C5228" s="7">
        <v>6</v>
      </c>
      <c r="D5228" s="7">
        <v>19</v>
      </c>
      <c r="E5228" s="7">
        <v>218</v>
      </c>
      <c r="F5228" s="7">
        <v>30</v>
      </c>
      <c r="G5228" s="7">
        <v>0</v>
      </c>
      <c r="H5228" s="7">
        <f t="shared" si="729"/>
        <v>7</v>
      </c>
      <c r="I5228" s="16">
        <f t="shared" si="730"/>
        <v>45144</v>
      </c>
      <c r="J5228" s="17">
        <v>1.2267999999999999</v>
      </c>
      <c r="K5228" s="18">
        <f>G5228*结论【关键目标】!C$27*0.7735*0.001</f>
        <v>0</v>
      </c>
      <c r="L5228" s="5">
        <v>0</v>
      </c>
      <c r="M5228" s="5">
        <f>ABS(IF(L5228&lt;=0,L5228/耗电量关键数据!$B$6/1000,L5228/耗电量关键数据!$B$5/1000))</f>
        <v>0</v>
      </c>
      <c r="N5228" s="19">
        <f>耗电量关键数据!$B$14</f>
        <v>1.1688450000000001</v>
      </c>
      <c r="O5228" s="19">
        <f>耗电量关键数据!$B$15</f>
        <v>0.37403039999999999</v>
      </c>
      <c r="P5228" s="19">
        <f t="shared" si="731"/>
        <v>1.5428754000000002</v>
      </c>
      <c r="Q5228" s="19">
        <f t="shared" si="735"/>
        <v>1.5428754000000002</v>
      </c>
      <c r="R5228" s="20">
        <f t="shared" si="732"/>
        <v>-1.5428754000000002</v>
      </c>
      <c r="S5228" s="20">
        <f t="shared" si="736"/>
        <v>1.5428754000000002</v>
      </c>
      <c r="T5228" s="20">
        <f>IF((T5227+R5228)&lt;0,0,IF((T5227+R5228)&gt;结论【关键目标】!C$28,结论【关键目标】!C$28,T5227+R5228))</f>
        <v>20.4571246</v>
      </c>
      <c r="U5228" s="19">
        <f>IF((T5227+R5228)&lt;结论【关键目标】!$C$28,0,(发电量计算【计算逻辑页】!R5228+发电量计算【计算逻辑页】!T5227-结论【关键目标】!$C$28))</f>
        <v>0</v>
      </c>
      <c r="V5228" s="5">
        <f t="shared" si="733"/>
        <v>0</v>
      </c>
      <c r="W5228" s="5">
        <f t="shared" si="734"/>
        <v>0</v>
      </c>
      <c r="X5228" s="5">
        <f t="shared" si="737"/>
        <v>1.3527931507200002</v>
      </c>
    </row>
    <row r="5229" spans="1:24" x14ac:dyDescent="0.15">
      <c r="A5229" s="7">
        <v>5228</v>
      </c>
      <c r="B5229" s="7">
        <v>8</v>
      </c>
      <c r="C5229" s="7">
        <v>6</v>
      </c>
      <c r="D5229" s="7">
        <v>20</v>
      </c>
      <c r="E5229" s="7">
        <v>218</v>
      </c>
      <c r="F5229" s="7">
        <v>27</v>
      </c>
      <c r="G5229" s="7">
        <v>0</v>
      </c>
      <c r="H5229" s="7">
        <f t="shared" si="729"/>
        <v>7</v>
      </c>
      <c r="I5229" s="16">
        <f t="shared" si="730"/>
        <v>45144</v>
      </c>
      <c r="J5229" s="17">
        <v>1.2267999999999999</v>
      </c>
      <c r="K5229" s="18">
        <f>G5229*结论【关键目标】!C$27*0.7735*0.001</f>
        <v>0</v>
      </c>
      <c r="L5229" s="5">
        <v>0</v>
      </c>
      <c r="M5229" s="5">
        <f>ABS(IF(L5229&lt;=0,L5229/耗电量关键数据!$B$6/1000,L5229/耗电量关键数据!$B$5/1000))</f>
        <v>0</v>
      </c>
      <c r="N5229" s="19">
        <f>耗电量关键数据!$B$14</f>
        <v>1.1688450000000001</v>
      </c>
      <c r="O5229" s="19">
        <f>耗电量关键数据!$B$15</f>
        <v>0.37403039999999999</v>
      </c>
      <c r="P5229" s="19">
        <f t="shared" si="731"/>
        <v>1.5428754000000002</v>
      </c>
      <c r="Q5229" s="19">
        <f t="shared" si="735"/>
        <v>1.5428754000000002</v>
      </c>
      <c r="R5229" s="20">
        <f t="shared" si="732"/>
        <v>-1.5428754000000002</v>
      </c>
      <c r="S5229" s="20">
        <f t="shared" si="736"/>
        <v>1.5428754000000002</v>
      </c>
      <c r="T5229" s="20">
        <f>IF((T5228+R5229)&lt;0,0,IF((T5228+R5229)&gt;结论【关键目标】!C$28,结论【关键目标】!C$28,T5228+R5229))</f>
        <v>18.9142492</v>
      </c>
      <c r="U5229" s="19">
        <f>IF((T5228+R5229)&lt;结论【关键目标】!$C$28,0,(发电量计算【计算逻辑页】!R5229+发电量计算【计算逻辑页】!T5228-结论【关键目标】!$C$28))</f>
        <v>0</v>
      </c>
      <c r="V5229" s="5">
        <f t="shared" si="733"/>
        <v>0</v>
      </c>
      <c r="W5229" s="5">
        <f t="shared" si="734"/>
        <v>0</v>
      </c>
      <c r="X5229" s="5">
        <f t="shared" si="737"/>
        <v>1.3527931507200002</v>
      </c>
    </row>
    <row r="5230" spans="1:24" x14ac:dyDescent="0.15">
      <c r="A5230" s="7">
        <v>5229</v>
      </c>
      <c r="B5230" s="7">
        <v>8</v>
      </c>
      <c r="C5230" s="7">
        <v>6</v>
      </c>
      <c r="D5230" s="7">
        <v>21</v>
      </c>
      <c r="E5230" s="7">
        <v>218</v>
      </c>
      <c r="F5230" s="7">
        <v>26.7</v>
      </c>
      <c r="G5230" s="7">
        <v>0</v>
      </c>
      <c r="H5230" s="7">
        <f t="shared" si="729"/>
        <v>7</v>
      </c>
      <c r="I5230" s="16">
        <f t="shared" si="730"/>
        <v>45144</v>
      </c>
      <c r="J5230" s="17">
        <v>1.2267999999999999</v>
      </c>
      <c r="K5230" s="18">
        <f>G5230*结论【关键目标】!C$27*0.7735*0.001</f>
        <v>0</v>
      </c>
      <c r="L5230" s="5">
        <v>0</v>
      </c>
      <c r="M5230" s="5">
        <f>ABS(IF(L5230&lt;=0,L5230/耗电量关键数据!$B$6/1000,L5230/耗电量关键数据!$B$5/1000))</f>
        <v>0</v>
      </c>
      <c r="N5230" s="19">
        <f>耗电量关键数据!$B$14</f>
        <v>1.1688450000000001</v>
      </c>
      <c r="O5230" s="19">
        <f>耗电量关键数据!$B$15</f>
        <v>0.37403039999999999</v>
      </c>
      <c r="P5230" s="19">
        <f t="shared" si="731"/>
        <v>1.5428754000000002</v>
      </c>
      <c r="Q5230" s="19">
        <f t="shared" si="735"/>
        <v>1.5428754000000002</v>
      </c>
      <c r="R5230" s="20">
        <f t="shared" si="732"/>
        <v>-1.5428754000000002</v>
      </c>
      <c r="S5230" s="20">
        <f t="shared" si="736"/>
        <v>1.5428754000000002</v>
      </c>
      <c r="T5230" s="20">
        <f>IF((T5229+R5230)&lt;0,0,IF((T5229+R5230)&gt;结论【关键目标】!C$28,结论【关键目标】!C$28,T5229+R5230))</f>
        <v>17.371373800000001</v>
      </c>
      <c r="U5230" s="19">
        <f>IF((T5229+R5230)&lt;结论【关键目标】!$C$28,0,(发电量计算【计算逻辑页】!R5230+发电量计算【计算逻辑页】!T5229-结论【关键目标】!$C$28))</f>
        <v>0</v>
      </c>
      <c r="V5230" s="5">
        <f t="shared" si="733"/>
        <v>0</v>
      </c>
      <c r="W5230" s="5">
        <f t="shared" si="734"/>
        <v>0</v>
      </c>
      <c r="X5230" s="5">
        <f t="shared" si="737"/>
        <v>1.3527931507200002</v>
      </c>
    </row>
    <row r="5231" spans="1:24" x14ac:dyDescent="0.15">
      <c r="A5231" s="7">
        <v>5230</v>
      </c>
      <c r="B5231" s="7">
        <v>8</v>
      </c>
      <c r="C5231" s="7">
        <v>6</v>
      </c>
      <c r="D5231" s="7">
        <v>22</v>
      </c>
      <c r="E5231" s="7">
        <v>218</v>
      </c>
      <c r="F5231" s="7">
        <v>24</v>
      </c>
      <c r="G5231" s="7">
        <v>0</v>
      </c>
      <c r="H5231" s="7">
        <f t="shared" si="729"/>
        <v>7</v>
      </c>
      <c r="I5231" s="16">
        <f t="shared" si="730"/>
        <v>45144</v>
      </c>
      <c r="J5231" s="17">
        <v>0.70809999999999995</v>
      </c>
      <c r="K5231" s="18">
        <f>G5231*结论【关键目标】!C$27*0.7735*0.001</f>
        <v>0</v>
      </c>
      <c r="L5231" s="5">
        <v>0</v>
      </c>
      <c r="M5231" s="5">
        <f>ABS(IF(L5231&lt;=0,L5231/耗电量关键数据!$B$6/1000,L5231/耗电量关键数据!$B$5/1000))</f>
        <v>0</v>
      </c>
      <c r="N5231" s="19">
        <f>耗电量关键数据!$B$14</f>
        <v>1.1688450000000001</v>
      </c>
      <c r="O5231" s="19">
        <f>耗电量关键数据!$B$15</f>
        <v>0.37403039999999999</v>
      </c>
      <c r="P5231" s="19">
        <f t="shared" si="731"/>
        <v>1.5428754000000002</v>
      </c>
      <c r="Q5231" s="19">
        <f t="shared" si="735"/>
        <v>0</v>
      </c>
      <c r="R5231" s="20">
        <f t="shared" si="732"/>
        <v>0</v>
      </c>
      <c r="S5231" s="20">
        <f t="shared" si="736"/>
        <v>0</v>
      </c>
      <c r="T5231" s="20">
        <f>IF((T5230+R5231)&lt;0,0,IF((T5230+R5231)&gt;结论【关键目标】!C$28,结论【关键目标】!C$28,T5230+R5231))</f>
        <v>17.371373800000001</v>
      </c>
      <c r="U5231" s="19">
        <f>IF((T5230+R5231)&lt;结论【关键目标】!$C$28,0,(发电量计算【计算逻辑页】!R5231+发电量计算【计算逻辑页】!T5230-结论【关键目标】!$C$28))</f>
        <v>0</v>
      </c>
      <c r="V5231" s="5">
        <f t="shared" si="733"/>
        <v>0</v>
      </c>
      <c r="W5231" s="5">
        <f t="shared" si="734"/>
        <v>0</v>
      </c>
      <c r="X5231" s="5">
        <f t="shared" si="737"/>
        <v>0</v>
      </c>
    </row>
    <row r="5232" spans="1:24" x14ac:dyDescent="0.15">
      <c r="A5232" s="7">
        <v>5231</v>
      </c>
      <c r="B5232" s="7">
        <v>8</v>
      </c>
      <c r="C5232" s="7">
        <v>6</v>
      </c>
      <c r="D5232" s="7">
        <v>23</v>
      </c>
      <c r="E5232" s="7">
        <v>218</v>
      </c>
      <c r="F5232" s="7">
        <v>23</v>
      </c>
      <c r="G5232" s="7">
        <v>0</v>
      </c>
      <c r="H5232" s="7">
        <f t="shared" si="729"/>
        <v>7</v>
      </c>
      <c r="I5232" s="16">
        <f t="shared" si="730"/>
        <v>45144</v>
      </c>
      <c r="J5232" s="17">
        <v>0.70809999999999995</v>
      </c>
      <c r="K5232" s="18">
        <f>G5232*结论【关键目标】!C$27*0.7735*0.001</f>
        <v>0</v>
      </c>
      <c r="L5232" s="5">
        <v>0</v>
      </c>
      <c r="M5232" s="5">
        <f>ABS(IF(L5232&lt;=0,L5232/耗电量关键数据!$B$6/1000,L5232/耗电量关键数据!$B$5/1000))</f>
        <v>0</v>
      </c>
      <c r="N5232" s="19">
        <f>耗电量关键数据!$B$14</f>
        <v>1.1688450000000001</v>
      </c>
      <c r="O5232" s="19">
        <f>耗电量关键数据!$B$15</f>
        <v>0.37403039999999999</v>
      </c>
      <c r="P5232" s="19">
        <f t="shared" si="731"/>
        <v>1.5428754000000002</v>
      </c>
      <c r="Q5232" s="19">
        <f t="shared" si="735"/>
        <v>0</v>
      </c>
      <c r="R5232" s="20">
        <f t="shared" si="732"/>
        <v>0</v>
      </c>
      <c r="S5232" s="20">
        <f t="shared" si="736"/>
        <v>0</v>
      </c>
      <c r="T5232" s="20">
        <f>IF((T5231+R5232)&lt;0,0,IF((T5231+R5232)&gt;结论【关键目标】!C$28,结论【关键目标】!C$28,T5231+R5232))</f>
        <v>17.371373800000001</v>
      </c>
      <c r="U5232" s="19">
        <f>IF((T5231+R5232)&lt;结论【关键目标】!$C$28,0,(发电量计算【计算逻辑页】!R5232+发电量计算【计算逻辑页】!T5231-结论【关键目标】!$C$28))</f>
        <v>0</v>
      </c>
      <c r="V5232" s="5">
        <f t="shared" si="733"/>
        <v>0</v>
      </c>
      <c r="W5232" s="5">
        <f t="shared" si="734"/>
        <v>0</v>
      </c>
      <c r="X5232" s="5">
        <f t="shared" si="737"/>
        <v>0</v>
      </c>
    </row>
    <row r="5233" spans="1:24" x14ac:dyDescent="0.15">
      <c r="A5233" s="7">
        <v>5232</v>
      </c>
      <c r="B5233" s="7">
        <v>8</v>
      </c>
      <c r="C5233" s="7">
        <v>6</v>
      </c>
      <c r="D5233" s="7">
        <v>24</v>
      </c>
      <c r="E5233" s="7">
        <v>218</v>
      </c>
      <c r="F5233" s="7">
        <v>23.2</v>
      </c>
      <c r="G5233" s="7">
        <v>0</v>
      </c>
      <c r="H5233" s="7">
        <f t="shared" si="729"/>
        <v>7</v>
      </c>
      <c r="I5233" s="16">
        <f t="shared" si="730"/>
        <v>45144</v>
      </c>
      <c r="J5233" s="17">
        <v>0.2407</v>
      </c>
      <c r="K5233" s="18">
        <f>G5233*结论【关键目标】!C$27*0.7735*0.001</f>
        <v>0</v>
      </c>
      <c r="L5233" s="5">
        <v>0</v>
      </c>
      <c r="M5233" s="5">
        <f>ABS(IF(L5233&lt;=0,L5233/耗电量关键数据!$B$6/1000,L5233/耗电量关键数据!$B$5/1000))</f>
        <v>0</v>
      </c>
      <c r="N5233" s="19">
        <f>耗电量关键数据!$B$14</f>
        <v>1.1688450000000001</v>
      </c>
      <c r="O5233" s="19">
        <f>耗电量关键数据!$B$15</f>
        <v>0.37403039999999999</v>
      </c>
      <c r="P5233" s="19">
        <f t="shared" si="731"/>
        <v>1.5428754000000002</v>
      </c>
      <c r="Q5233" s="19">
        <f t="shared" si="735"/>
        <v>0</v>
      </c>
      <c r="R5233" s="20">
        <f t="shared" si="732"/>
        <v>0</v>
      </c>
      <c r="S5233" s="20">
        <f t="shared" si="736"/>
        <v>0</v>
      </c>
      <c r="T5233" s="20">
        <f>IF((T5232+R5233)&lt;0,0,IF((T5232+R5233)&gt;结论【关键目标】!C$28,结论【关键目标】!C$28,T5232+R5233))</f>
        <v>17.371373800000001</v>
      </c>
      <c r="U5233" s="19">
        <f>IF((T5232+R5233)&lt;结论【关键目标】!$C$28,0,(发电量计算【计算逻辑页】!R5233+发电量计算【计算逻辑页】!T5232-结论【关键目标】!$C$28))</f>
        <v>0</v>
      </c>
      <c r="V5233" s="5">
        <f t="shared" si="733"/>
        <v>0</v>
      </c>
      <c r="W5233" s="5">
        <f t="shared" si="734"/>
        <v>0</v>
      </c>
      <c r="X5233" s="5">
        <f t="shared" si="737"/>
        <v>0</v>
      </c>
    </row>
    <row r="5234" spans="1:24" x14ac:dyDescent="0.15">
      <c r="A5234" s="7">
        <v>5233</v>
      </c>
      <c r="B5234" s="7">
        <v>8</v>
      </c>
      <c r="C5234" s="7">
        <v>7</v>
      </c>
      <c r="D5234" s="7">
        <v>1</v>
      </c>
      <c r="E5234" s="7">
        <v>219</v>
      </c>
      <c r="F5234" s="7">
        <v>23</v>
      </c>
      <c r="G5234" s="7">
        <v>0</v>
      </c>
      <c r="H5234" s="7">
        <f t="shared" si="729"/>
        <v>1</v>
      </c>
      <c r="I5234" s="16">
        <f t="shared" si="730"/>
        <v>45145</v>
      </c>
      <c r="J5234" s="17">
        <v>0.2407</v>
      </c>
      <c r="K5234" s="18">
        <f>G5234*结论【关键目标】!C$27*0.7735*0.001</f>
        <v>0</v>
      </c>
      <c r="L5234" s="5">
        <v>0</v>
      </c>
      <c r="M5234" s="5">
        <f>ABS(IF(L5234&lt;=0,L5234/耗电量关键数据!$B$6/1000,L5234/耗电量关键数据!$B$5/1000))</f>
        <v>0</v>
      </c>
      <c r="N5234" s="5">
        <f>电气设备逐时使用率计算!H5210</f>
        <v>1.1688450000000001</v>
      </c>
      <c r="O5234" s="5">
        <f>灯光逐时使用率计算!H5210</f>
        <v>0.37403039999999999</v>
      </c>
      <c r="P5234" s="19">
        <f t="shared" si="731"/>
        <v>1.5428754000000002</v>
      </c>
      <c r="Q5234" s="19">
        <f t="shared" si="735"/>
        <v>0</v>
      </c>
      <c r="R5234" s="20">
        <f t="shared" si="732"/>
        <v>0</v>
      </c>
      <c r="S5234" s="20">
        <f t="shared" si="736"/>
        <v>0</v>
      </c>
      <c r="T5234" s="20">
        <f>IF((T5233+R5234)&lt;0,0,IF((T5233+R5234)&gt;结论【关键目标】!C$28,结论【关键目标】!C$28,T5233+R5234))</f>
        <v>17.371373800000001</v>
      </c>
      <c r="U5234" s="19">
        <f>IF((T5233+R5234)&lt;结论【关键目标】!$C$28,0,(发电量计算【计算逻辑页】!R5234+发电量计算【计算逻辑页】!T5233-结论【关键目标】!$C$28))</f>
        <v>0</v>
      </c>
      <c r="V5234" s="5">
        <f t="shared" si="733"/>
        <v>0</v>
      </c>
      <c r="W5234" s="5">
        <f t="shared" si="734"/>
        <v>0</v>
      </c>
      <c r="X5234" s="5">
        <f t="shared" si="737"/>
        <v>0</v>
      </c>
    </row>
    <row r="5235" spans="1:24" x14ac:dyDescent="0.15">
      <c r="A5235" s="7">
        <v>5234</v>
      </c>
      <c r="B5235" s="7">
        <v>8</v>
      </c>
      <c r="C5235" s="7">
        <v>7</v>
      </c>
      <c r="D5235" s="7">
        <v>2</v>
      </c>
      <c r="E5235" s="7">
        <v>219</v>
      </c>
      <c r="F5235" s="7">
        <v>22</v>
      </c>
      <c r="G5235" s="7">
        <v>0</v>
      </c>
      <c r="H5235" s="7">
        <f t="shared" si="729"/>
        <v>1</v>
      </c>
      <c r="I5235" s="16">
        <f t="shared" si="730"/>
        <v>45145</v>
      </c>
      <c r="J5235" s="17">
        <v>0.2407</v>
      </c>
      <c r="K5235" s="18">
        <f>G5235*结论【关键目标】!C$27*0.7735*0.001</f>
        <v>0</v>
      </c>
      <c r="L5235" s="5">
        <v>0</v>
      </c>
      <c r="M5235" s="5">
        <f>ABS(IF(L5235&lt;=0,L5235/耗电量关键数据!$B$6/1000,L5235/耗电量关键数据!$B$5/1000))</f>
        <v>0</v>
      </c>
      <c r="N5235" s="5">
        <f>电气设备逐时使用率计算!H5211</f>
        <v>1.1688450000000001</v>
      </c>
      <c r="O5235" s="5">
        <f>灯光逐时使用率计算!H5211</f>
        <v>0.37403039999999999</v>
      </c>
      <c r="P5235" s="19">
        <f t="shared" si="731"/>
        <v>1.5428754000000002</v>
      </c>
      <c r="Q5235" s="19">
        <f t="shared" si="735"/>
        <v>0</v>
      </c>
      <c r="R5235" s="20">
        <f t="shared" si="732"/>
        <v>0</v>
      </c>
      <c r="S5235" s="20">
        <f t="shared" si="736"/>
        <v>0</v>
      </c>
      <c r="T5235" s="20">
        <f>IF((T5234+R5235)&lt;0,0,IF((T5234+R5235)&gt;结论【关键目标】!C$28,结论【关键目标】!C$28,T5234+R5235))</f>
        <v>17.371373800000001</v>
      </c>
      <c r="U5235" s="19">
        <f>IF((T5234+R5235)&lt;结论【关键目标】!$C$28,0,(发电量计算【计算逻辑页】!R5235+发电量计算【计算逻辑页】!T5234-结论【关键目标】!$C$28))</f>
        <v>0</v>
      </c>
      <c r="V5235" s="5">
        <f t="shared" si="733"/>
        <v>0</v>
      </c>
      <c r="W5235" s="5">
        <f t="shared" si="734"/>
        <v>0</v>
      </c>
      <c r="X5235" s="5">
        <f t="shared" si="737"/>
        <v>0</v>
      </c>
    </row>
    <row r="5236" spans="1:24" x14ac:dyDescent="0.15">
      <c r="A5236" s="7">
        <v>5235</v>
      </c>
      <c r="B5236" s="7">
        <v>8</v>
      </c>
      <c r="C5236" s="7">
        <v>7</v>
      </c>
      <c r="D5236" s="7">
        <v>3</v>
      </c>
      <c r="E5236" s="7">
        <v>219</v>
      </c>
      <c r="F5236" s="7">
        <v>22.6</v>
      </c>
      <c r="G5236" s="7">
        <v>0</v>
      </c>
      <c r="H5236" s="7">
        <f t="shared" si="729"/>
        <v>1</v>
      </c>
      <c r="I5236" s="16">
        <f t="shared" si="730"/>
        <v>45145</v>
      </c>
      <c r="J5236" s="17">
        <v>0.2407</v>
      </c>
      <c r="K5236" s="18">
        <f>G5236*结论【关键目标】!C$27*0.7735*0.001</f>
        <v>0</v>
      </c>
      <c r="L5236" s="5">
        <v>0</v>
      </c>
      <c r="M5236" s="5">
        <f>ABS(IF(L5236&lt;=0,L5236/耗电量关键数据!$B$6/1000,L5236/耗电量关键数据!$B$5/1000))</f>
        <v>0</v>
      </c>
      <c r="N5236" s="5">
        <f>电气设备逐时使用率计算!H5212</f>
        <v>1.1688450000000001</v>
      </c>
      <c r="O5236" s="5">
        <f>灯光逐时使用率计算!H5212</f>
        <v>0.37403039999999999</v>
      </c>
      <c r="P5236" s="19">
        <f t="shared" si="731"/>
        <v>1.5428754000000002</v>
      </c>
      <c r="Q5236" s="19">
        <f t="shared" si="735"/>
        <v>0</v>
      </c>
      <c r="R5236" s="20">
        <f t="shared" si="732"/>
        <v>0</v>
      </c>
      <c r="S5236" s="20">
        <f t="shared" si="736"/>
        <v>0</v>
      </c>
      <c r="T5236" s="20">
        <f>IF((T5235+R5236)&lt;0,0,IF((T5235+R5236)&gt;结论【关键目标】!C$28,结论【关键目标】!C$28,T5235+R5236))</f>
        <v>17.371373800000001</v>
      </c>
      <c r="U5236" s="19">
        <f>IF((T5235+R5236)&lt;结论【关键目标】!$C$28,0,(发电量计算【计算逻辑页】!R5236+发电量计算【计算逻辑页】!T5235-结论【关键目标】!$C$28))</f>
        <v>0</v>
      </c>
      <c r="V5236" s="5">
        <f t="shared" si="733"/>
        <v>0</v>
      </c>
      <c r="W5236" s="5">
        <f t="shared" si="734"/>
        <v>0</v>
      </c>
      <c r="X5236" s="5">
        <f t="shared" si="737"/>
        <v>0</v>
      </c>
    </row>
    <row r="5237" spans="1:24" x14ac:dyDescent="0.15">
      <c r="A5237" s="7">
        <v>5236</v>
      </c>
      <c r="B5237" s="7">
        <v>8</v>
      </c>
      <c r="C5237" s="7">
        <v>7</v>
      </c>
      <c r="D5237" s="7">
        <v>4</v>
      </c>
      <c r="E5237" s="7">
        <v>219</v>
      </c>
      <c r="F5237" s="7">
        <v>18</v>
      </c>
      <c r="G5237" s="7">
        <v>0</v>
      </c>
      <c r="H5237" s="7">
        <f t="shared" si="729"/>
        <v>1</v>
      </c>
      <c r="I5237" s="16">
        <f t="shared" si="730"/>
        <v>45145</v>
      </c>
      <c r="J5237" s="17">
        <v>0.2407</v>
      </c>
      <c r="K5237" s="18">
        <f>G5237*结论【关键目标】!C$27*0.7735*0.001</f>
        <v>0</v>
      </c>
      <c r="L5237" s="5">
        <v>0</v>
      </c>
      <c r="M5237" s="5">
        <f>ABS(IF(L5237&lt;=0,L5237/耗电量关键数据!$B$6/1000,L5237/耗电量关键数据!$B$5/1000))</f>
        <v>0</v>
      </c>
      <c r="N5237" s="5">
        <f>电气设备逐时使用率计算!H5213</f>
        <v>1.1688450000000001</v>
      </c>
      <c r="O5237" s="5">
        <f>灯光逐时使用率计算!H5213</f>
        <v>0.37403039999999999</v>
      </c>
      <c r="P5237" s="19">
        <f t="shared" si="731"/>
        <v>1.5428754000000002</v>
      </c>
      <c r="Q5237" s="19">
        <f t="shared" si="735"/>
        <v>0</v>
      </c>
      <c r="R5237" s="20">
        <f t="shared" si="732"/>
        <v>0</v>
      </c>
      <c r="S5237" s="20">
        <f t="shared" si="736"/>
        <v>0</v>
      </c>
      <c r="T5237" s="20">
        <f>IF((T5236+R5237)&lt;0,0,IF((T5236+R5237)&gt;结论【关键目标】!C$28,结论【关键目标】!C$28,T5236+R5237))</f>
        <v>17.371373800000001</v>
      </c>
      <c r="U5237" s="19">
        <f>IF((T5236+R5237)&lt;结论【关键目标】!$C$28,0,(发电量计算【计算逻辑页】!R5237+发电量计算【计算逻辑页】!T5236-结论【关键目标】!$C$28))</f>
        <v>0</v>
      </c>
      <c r="V5237" s="5">
        <f t="shared" si="733"/>
        <v>0</v>
      </c>
      <c r="W5237" s="5">
        <f t="shared" si="734"/>
        <v>0</v>
      </c>
      <c r="X5237" s="5">
        <f t="shared" si="737"/>
        <v>0</v>
      </c>
    </row>
    <row r="5238" spans="1:24" x14ac:dyDescent="0.15">
      <c r="A5238" s="7">
        <v>5237</v>
      </c>
      <c r="B5238" s="7">
        <v>8</v>
      </c>
      <c r="C5238" s="7">
        <v>7</v>
      </c>
      <c r="D5238" s="7">
        <v>5</v>
      </c>
      <c r="E5238" s="7">
        <v>219</v>
      </c>
      <c r="F5238" s="7">
        <v>18</v>
      </c>
      <c r="G5238" s="7">
        <v>0.2</v>
      </c>
      <c r="H5238" s="7">
        <f t="shared" si="729"/>
        <v>1</v>
      </c>
      <c r="I5238" s="16">
        <f t="shared" si="730"/>
        <v>45145</v>
      </c>
      <c r="J5238" s="17">
        <v>0.2407</v>
      </c>
      <c r="K5238" s="18">
        <f>G5238*结论【关键目标】!C$27*0.7735*0.001</f>
        <v>1.8564000000000001E-2</v>
      </c>
      <c r="L5238" s="5">
        <v>0</v>
      </c>
      <c r="M5238" s="5">
        <f>ABS(IF(L5238&lt;=0,L5238/耗电量关键数据!$B$6/1000,L5238/耗电量关键数据!$B$5/1000))</f>
        <v>0</v>
      </c>
      <c r="N5238" s="5">
        <f>电气设备逐时使用率计算!H5214</f>
        <v>1.1688450000000001</v>
      </c>
      <c r="O5238" s="5">
        <f>灯光逐时使用率计算!H5214</f>
        <v>0.37403039999999999</v>
      </c>
      <c r="P5238" s="19">
        <f t="shared" si="731"/>
        <v>1.5428754000000002</v>
      </c>
      <c r="Q5238" s="19">
        <f t="shared" si="735"/>
        <v>0</v>
      </c>
      <c r="R5238" s="20">
        <f t="shared" si="732"/>
        <v>1.8564000000000001E-2</v>
      </c>
      <c r="S5238" s="20">
        <f t="shared" si="736"/>
        <v>0</v>
      </c>
      <c r="T5238" s="20">
        <f>IF((T5237+R5238)&lt;0,0,IF((T5237+R5238)&gt;结论【关键目标】!C$28,结论【关键目标】!C$28,T5237+R5238))</f>
        <v>17.389937800000002</v>
      </c>
      <c r="U5238" s="19">
        <f>IF((T5237+R5238)&lt;结论【关键目标】!$C$28,0,(发电量计算【计算逻辑页】!R5238+发电量计算【计算逻辑页】!T5237-结论【关键目标】!$C$28))</f>
        <v>0</v>
      </c>
      <c r="V5238" s="5">
        <f t="shared" si="733"/>
        <v>0</v>
      </c>
      <c r="W5238" s="5">
        <f t="shared" si="734"/>
        <v>4.4683548000000002E-3</v>
      </c>
      <c r="X5238" s="5">
        <f t="shared" si="737"/>
        <v>0</v>
      </c>
    </row>
    <row r="5239" spans="1:24" x14ac:dyDescent="0.15">
      <c r="A5239" s="7">
        <v>5238</v>
      </c>
      <c r="B5239" s="7">
        <v>8</v>
      </c>
      <c r="C5239" s="7">
        <v>7</v>
      </c>
      <c r="D5239" s="7">
        <v>6</v>
      </c>
      <c r="E5239" s="7">
        <v>219</v>
      </c>
      <c r="F5239" s="7">
        <v>21.1</v>
      </c>
      <c r="G5239" s="7">
        <v>108.6</v>
      </c>
      <c r="H5239" s="7">
        <f t="shared" si="729"/>
        <v>1</v>
      </c>
      <c r="I5239" s="16">
        <f t="shared" si="730"/>
        <v>45145</v>
      </c>
      <c r="J5239" s="17">
        <v>0.2407</v>
      </c>
      <c r="K5239" s="18">
        <f>G5239*结论【关键目标】!C$27*0.7735*0.001</f>
        <v>10.080252</v>
      </c>
      <c r="L5239" s="5">
        <v>0</v>
      </c>
      <c r="M5239" s="5">
        <f>ABS(IF(L5239&lt;=0,L5239/耗电量关键数据!$B$6/1000,L5239/耗电量关键数据!$B$5/1000))</f>
        <v>0</v>
      </c>
      <c r="N5239" s="5">
        <f>电气设备逐时使用率计算!H5215</f>
        <v>1.1688450000000001</v>
      </c>
      <c r="O5239" s="5">
        <f>灯光逐时使用率计算!H5215</f>
        <v>0.37403039999999999</v>
      </c>
      <c r="P5239" s="19">
        <f t="shared" si="731"/>
        <v>1.5428754000000002</v>
      </c>
      <c r="Q5239" s="19">
        <f t="shared" si="735"/>
        <v>0</v>
      </c>
      <c r="R5239" s="20">
        <f t="shared" si="732"/>
        <v>10.080252</v>
      </c>
      <c r="S5239" s="20">
        <f t="shared" si="736"/>
        <v>0</v>
      </c>
      <c r="T5239" s="20">
        <f>IF((T5238+R5239)&lt;0,0,IF((T5238+R5239)&gt;结论【关键目标】!C$28,结论【关键目标】!C$28,T5238+R5239))</f>
        <v>22</v>
      </c>
      <c r="U5239" s="19">
        <f>IF((T5238+R5239)&lt;结论【关键目标】!$C$28,0,(发电量计算【计算逻辑页】!R5239+发电量计算【计算逻辑页】!T5238-结论【关键目标】!$C$28))</f>
        <v>5.4701898</v>
      </c>
      <c r="V5239" s="5">
        <f t="shared" si="733"/>
        <v>0</v>
      </c>
      <c r="W5239" s="5">
        <f t="shared" si="734"/>
        <v>0.37137010878000004</v>
      </c>
      <c r="X5239" s="5">
        <f t="shared" si="737"/>
        <v>0</v>
      </c>
    </row>
    <row r="5240" spans="1:24" x14ac:dyDescent="0.15">
      <c r="A5240" s="7">
        <v>5239</v>
      </c>
      <c r="B5240" s="7">
        <v>8</v>
      </c>
      <c r="C5240" s="7">
        <v>7</v>
      </c>
      <c r="D5240" s="7">
        <v>7</v>
      </c>
      <c r="E5240" s="7">
        <v>219</v>
      </c>
      <c r="F5240" s="7">
        <v>19</v>
      </c>
      <c r="G5240" s="7">
        <v>202.1</v>
      </c>
      <c r="H5240" s="7">
        <f t="shared" si="729"/>
        <v>1</v>
      </c>
      <c r="I5240" s="16">
        <f t="shared" si="730"/>
        <v>45145</v>
      </c>
      <c r="J5240" s="17">
        <v>0.2407</v>
      </c>
      <c r="K5240" s="18">
        <f>G5240*结论【关键目标】!C$27*0.7735*0.001</f>
        <v>18.758921999999998</v>
      </c>
      <c r="L5240" s="5">
        <v>0</v>
      </c>
      <c r="M5240" s="5">
        <f>ABS(IF(L5240&lt;=0,L5240/耗电量关键数据!$B$6/1000,L5240/耗电量关键数据!$B$5/1000))</f>
        <v>0</v>
      </c>
      <c r="N5240" s="5">
        <f>电气设备逐时使用率计算!H5216</f>
        <v>2.3376900000000003</v>
      </c>
      <c r="O5240" s="5">
        <f>灯光逐时使用率计算!H5216</f>
        <v>1.2467680000000001</v>
      </c>
      <c r="P5240" s="19">
        <f t="shared" si="731"/>
        <v>3.5844580000000006</v>
      </c>
      <c r="Q5240" s="19">
        <f t="shared" si="735"/>
        <v>0</v>
      </c>
      <c r="R5240" s="20">
        <f t="shared" si="732"/>
        <v>18.758921999999998</v>
      </c>
      <c r="S5240" s="20">
        <f t="shared" si="736"/>
        <v>0</v>
      </c>
      <c r="T5240" s="20">
        <f>IF((T5239+R5240)&lt;0,0,IF((T5239+R5240)&gt;结论【关键目标】!C$28,结论【关键目标】!C$28,T5239+R5240))</f>
        <v>22</v>
      </c>
      <c r="U5240" s="19">
        <f>IF((T5239+R5240)&lt;结论【关键目标】!$C$28,0,(发电量计算【计算逻辑页】!R5240+发电量计算【计算逻辑页】!T5239-结论【关键目标】!$C$28))</f>
        <v>18.758921999999998</v>
      </c>
      <c r="V5240" s="5">
        <f t="shared" si="733"/>
        <v>0</v>
      </c>
      <c r="W5240" s="5">
        <f t="shared" si="734"/>
        <v>0.8627790406000001</v>
      </c>
      <c r="X5240" s="5">
        <f t="shared" si="737"/>
        <v>0</v>
      </c>
    </row>
    <row r="5241" spans="1:24" x14ac:dyDescent="0.15">
      <c r="A5241" s="7">
        <v>5240</v>
      </c>
      <c r="B5241" s="7">
        <v>8</v>
      </c>
      <c r="C5241" s="7">
        <v>7</v>
      </c>
      <c r="D5241" s="7">
        <v>8</v>
      </c>
      <c r="E5241" s="7">
        <v>219</v>
      </c>
      <c r="F5241" s="7">
        <v>21</v>
      </c>
      <c r="G5241" s="7">
        <v>385.7</v>
      </c>
      <c r="H5241" s="7">
        <f t="shared" si="729"/>
        <v>1</v>
      </c>
      <c r="I5241" s="16">
        <f t="shared" si="730"/>
        <v>45145</v>
      </c>
      <c r="J5241" s="17">
        <v>0.70809999999999995</v>
      </c>
      <c r="K5241" s="18">
        <f>G5241*结论【关键目标】!C$27*0.7735*0.001</f>
        <v>35.800674000000001</v>
      </c>
      <c r="L5241" s="5">
        <v>25869.13566</v>
      </c>
      <c r="M5241" s="5">
        <f>ABS(IF(L5241&lt;=0,L5241/耗电量关键数据!$B$6/1000,L5241/耗电量关键数据!$B$5/1000))</f>
        <v>7.3911816171428573</v>
      </c>
      <c r="N5241" s="5">
        <f>电气设备逐时使用率计算!H5217</f>
        <v>11.688450000000001</v>
      </c>
      <c r="O5241" s="5">
        <f>灯光逐时使用率计算!H5217</f>
        <v>6.2338399999999998</v>
      </c>
      <c r="P5241" s="19">
        <f t="shared" si="731"/>
        <v>25.313471617142859</v>
      </c>
      <c r="Q5241" s="19">
        <f t="shared" si="735"/>
        <v>0</v>
      </c>
      <c r="R5241" s="20">
        <f t="shared" si="732"/>
        <v>35.800674000000001</v>
      </c>
      <c r="S5241" s="20">
        <f t="shared" si="736"/>
        <v>0</v>
      </c>
      <c r="T5241" s="20">
        <f>IF((T5240+R5241)&lt;0,0,IF((T5240+R5241)&gt;结论【关键目标】!C$28,结论【关键目标】!C$28,T5240+R5241))</f>
        <v>22</v>
      </c>
      <c r="U5241" s="19">
        <f>IF((T5240+R5241)&lt;结论【关键目标】!$C$28,0,(发电量计算【计算逻辑页】!R5241+发电量计算【计算逻辑页】!T5240-结论【关键目标】!$C$28))</f>
        <v>35.800674000000001</v>
      </c>
      <c r="V5241" s="5">
        <f t="shared" si="733"/>
        <v>12.530235899999999</v>
      </c>
      <c r="W5241" s="5">
        <f t="shared" si="734"/>
        <v>17.924469252098856</v>
      </c>
      <c r="X5241" s="5">
        <f t="shared" si="737"/>
        <v>0</v>
      </c>
    </row>
    <row r="5242" spans="1:24" x14ac:dyDescent="0.15">
      <c r="A5242" s="7">
        <v>5241</v>
      </c>
      <c r="B5242" s="7">
        <v>8</v>
      </c>
      <c r="C5242" s="7">
        <v>7</v>
      </c>
      <c r="D5242" s="7">
        <v>9</v>
      </c>
      <c r="E5242" s="7">
        <v>219</v>
      </c>
      <c r="F5242" s="7">
        <v>24.2</v>
      </c>
      <c r="G5242" s="7">
        <v>603.29999999999995</v>
      </c>
      <c r="H5242" s="7">
        <f t="shared" si="729"/>
        <v>1</v>
      </c>
      <c r="I5242" s="16">
        <f t="shared" si="730"/>
        <v>45145</v>
      </c>
      <c r="J5242" s="17">
        <v>0.70809999999999995</v>
      </c>
      <c r="K5242" s="18">
        <f>G5242*结论【关键目标】!C$27*0.7735*0.001</f>
        <v>55.998305999999999</v>
      </c>
      <c r="L5242" s="5">
        <v>43083.036670000001</v>
      </c>
      <c r="M5242" s="5">
        <f>ABS(IF(L5242&lt;=0,L5242/耗电量关键数据!$B$6/1000,L5242/耗电量关键数据!$B$5/1000))</f>
        <v>12.309439048571429</v>
      </c>
      <c r="N5242" s="5">
        <f>电气设备逐时使用率计算!H5218</f>
        <v>22.208055000000002</v>
      </c>
      <c r="O5242" s="5">
        <f>灯光逐时使用率计算!H5218</f>
        <v>11.844296</v>
      </c>
      <c r="P5242" s="19">
        <f t="shared" si="731"/>
        <v>46.361790048571429</v>
      </c>
      <c r="Q5242" s="19">
        <f t="shared" si="735"/>
        <v>0</v>
      </c>
      <c r="R5242" s="20">
        <f t="shared" si="732"/>
        <v>55.998305999999999</v>
      </c>
      <c r="S5242" s="20">
        <f t="shared" si="736"/>
        <v>0</v>
      </c>
      <c r="T5242" s="20">
        <f>IF((T5241+R5242)&lt;0,0,IF((T5241+R5242)&gt;结论【关键目标】!C$28,结论【关键目标】!C$28,T5241+R5242))</f>
        <v>22</v>
      </c>
      <c r="U5242" s="19">
        <f>IF((T5241+R5242)&lt;结论【关键目标】!$C$28,0,(发电量计算【计算逻辑页】!R5242+发电量计算【计算逻辑页】!T5241-结论【关键目标】!$C$28))</f>
        <v>55.998305999999999</v>
      </c>
      <c r="V5242" s="5">
        <f t="shared" si="733"/>
        <v>19.599407099999997</v>
      </c>
      <c r="W5242" s="5">
        <f t="shared" si="734"/>
        <v>32.828783533393427</v>
      </c>
      <c r="X5242" s="5">
        <f t="shared" si="737"/>
        <v>0</v>
      </c>
    </row>
    <row r="5243" spans="1:24" x14ac:dyDescent="0.15">
      <c r="A5243" s="7">
        <v>5242</v>
      </c>
      <c r="B5243" s="7">
        <v>8</v>
      </c>
      <c r="C5243" s="7">
        <v>7</v>
      </c>
      <c r="D5243" s="7">
        <v>10</v>
      </c>
      <c r="E5243" s="7">
        <v>219</v>
      </c>
      <c r="F5243" s="7">
        <v>24</v>
      </c>
      <c r="G5243" s="7">
        <v>679.4</v>
      </c>
      <c r="H5243" s="7">
        <f t="shared" si="729"/>
        <v>1</v>
      </c>
      <c r="I5243" s="16">
        <f t="shared" si="730"/>
        <v>45145</v>
      </c>
      <c r="J5243" s="17">
        <v>0.70809999999999995</v>
      </c>
      <c r="K5243" s="18">
        <f>G5243*结论【关键目标】!C$27*0.7735*0.001</f>
        <v>63.061907999999995</v>
      </c>
      <c r="L5243" s="5">
        <v>50666.789019999997</v>
      </c>
      <c r="M5243" s="5">
        <f>ABS(IF(L5243&lt;=0,L5243/耗电量关键数据!$B$6/1000,L5243/耗电量关键数据!$B$5/1000))</f>
        <v>14.476225434285714</v>
      </c>
      <c r="N5243" s="5">
        <f>电气设备逐时使用率计算!H5219</f>
        <v>22.208055000000002</v>
      </c>
      <c r="O5243" s="5">
        <f>灯光逐时使用率计算!H5219</f>
        <v>11.844296</v>
      </c>
      <c r="P5243" s="19">
        <f t="shared" si="731"/>
        <v>48.528576434285718</v>
      </c>
      <c r="Q5243" s="19">
        <f t="shared" si="735"/>
        <v>0</v>
      </c>
      <c r="R5243" s="20">
        <f t="shared" si="732"/>
        <v>63.061907999999995</v>
      </c>
      <c r="S5243" s="20">
        <f t="shared" si="736"/>
        <v>0</v>
      </c>
      <c r="T5243" s="20">
        <f>IF((T5242+R5243)&lt;0,0,IF((T5242+R5243)&gt;结论【关键目标】!C$28,结论【关键目标】!C$28,T5242+R5243))</f>
        <v>22</v>
      </c>
      <c r="U5243" s="19">
        <f>IF((T5242+R5243)&lt;结论【关键目标】!$C$28,0,(发电量计算【计算逻辑页】!R5243+发电量计算【计算逻辑页】!T5242-结论【关键目标】!$C$28))</f>
        <v>63.061907999999988</v>
      </c>
      <c r="V5243" s="5">
        <f t="shared" si="733"/>
        <v>22.071667799999993</v>
      </c>
      <c r="W5243" s="5">
        <f t="shared" si="734"/>
        <v>34.363084973117715</v>
      </c>
      <c r="X5243" s="5">
        <f t="shared" si="737"/>
        <v>0</v>
      </c>
    </row>
    <row r="5244" spans="1:24" x14ac:dyDescent="0.15">
      <c r="A5244" s="7">
        <v>5243</v>
      </c>
      <c r="B5244" s="7">
        <v>8</v>
      </c>
      <c r="C5244" s="7">
        <v>7</v>
      </c>
      <c r="D5244" s="7">
        <v>11</v>
      </c>
      <c r="E5244" s="7">
        <v>219</v>
      </c>
      <c r="F5244" s="7">
        <v>27</v>
      </c>
      <c r="G5244" s="7">
        <v>769.6</v>
      </c>
      <c r="H5244" s="7">
        <f t="shared" si="729"/>
        <v>1</v>
      </c>
      <c r="I5244" s="16">
        <f t="shared" si="730"/>
        <v>45145</v>
      </c>
      <c r="J5244" s="24">
        <v>1.3551</v>
      </c>
      <c r="K5244" s="18">
        <f>G5244*结论【关键目标】!C$27*0.7735*0.001</f>
        <v>71.434271999999993</v>
      </c>
      <c r="L5244" s="5">
        <v>54878.903400000003</v>
      </c>
      <c r="M5244" s="5">
        <f>ABS(IF(L5244&lt;=0,L5244/耗电量关键数据!$B$6/1000,L5244/耗电量关键数据!$B$5/1000))</f>
        <v>15.679686685714287</v>
      </c>
      <c r="N5244" s="5">
        <f>电气设备逐时使用率计算!H5220</f>
        <v>22.208055000000002</v>
      </c>
      <c r="O5244" s="5">
        <f>灯光逐时使用率计算!H5220</f>
        <v>11.844296</v>
      </c>
      <c r="P5244" s="19">
        <f t="shared" si="731"/>
        <v>49.732037685714289</v>
      </c>
      <c r="Q5244" s="19">
        <f t="shared" si="735"/>
        <v>49.732037685714289</v>
      </c>
      <c r="R5244" s="20">
        <f t="shared" si="732"/>
        <v>21.702234314285704</v>
      </c>
      <c r="S5244" s="20">
        <f t="shared" si="736"/>
        <v>0</v>
      </c>
      <c r="T5244" s="20">
        <f>IF((T5243+R5244)&lt;0,0,IF((T5243+R5244)&gt;结论【关键目标】!C$28,结论【关键目标】!C$28,T5243+R5244))</f>
        <v>22</v>
      </c>
      <c r="U5244" s="19">
        <f>IF((T5243+R5244)&lt;结论【关键目标】!$C$28,0,(发电量计算【计算逻辑页】!R5244+发电量计算【计算逻辑页】!T5243-结论【关键目标】!$C$28))</f>
        <v>21.702234314285704</v>
      </c>
      <c r="V5244" s="5">
        <f t="shared" si="733"/>
        <v>7.5957820099999962</v>
      </c>
      <c r="W5244" s="5">
        <f t="shared" si="734"/>
        <v>67.391884267911436</v>
      </c>
      <c r="X5244" s="5">
        <f t="shared" si="737"/>
        <v>0</v>
      </c>
    </row>
    <row r="5245" spans="1:24" x14ac:dyDescent="0.15">
      <c r="A5245" s="7">
        <v>5244</v>
      </c>
      <c r="B5245" s="7">
        <v>8</v>
      </c>
      <c r="C5245" s="7">
        <v>7</v>
      </c>
      <c r="D5245" s="7">
        <v>12</v>
      </c>
      <c r="E5245" s="7">
        <v>219</v>
      </c>
      <c r="F5245" s="7">
        <v>27.5</v>
      </c>
      <c r="G5245" s="7">
        <v>765.9</v>
      </c>
      <c r="H5245" s="7">
        <f t="shared" si="729"/>
        <v>1</v>
      </c>
      <c r="I5245" s="16">
        <f t="shared" si="730"/>
        <v>45145</v>
      </c>
      <c r="J5245" s="24">
        <v>1.3551</v>
      </c>
      <c r="K5245" s="18">
        <f>G5245*结论【关键目标】!C$27*0.7735*0.001</f>
        <v>71.090838000000005</v>
      </c>
      <c r="L5245" s="5">
        <v>49153.332040000001</v>
      </c>
      <c r="M5245" s="5">
        <f>ABS(IF(L5245&lt;=0,L5245/耗电量关键数据!$B$6/1000,L5245/耗电量关键数据!$B$5/1000))</f>
        <v>14.043809154285714</v>
      </c>
      <c r="N5245" s="5">
        <f>电气设备逐时使用率计算!H5221</f>
        <v>11.688450000000001</v>
      </c>
      <c r="O5245" s="5">
        <f>灯光逐时使用率计算!H5221</f>
        <v>9.9741440000000008</v>
      </c>
      <c r="P5245" s="19">
        <f t="shared" si="731"/>
        <v>35.706403154285717</v>
      </c>
      <c r="Q5245" s="19">
        <f t="shared" si="735"/>
        <v>35.706403154285717</v>
      </c>
      <c r="R5245" s="20">
        <f t="shared" si="732"/>
        <v>35.384434845714289</v>
      </c>
      <c r="S5245" s="20">
        <f t="shared" si="736"/>
        <v>0</v>
      </c>
      <c r="T5245" s="20">
        <f>IF((T5244+R5245)&lt;0,0,IF((T5244+R5245)&gt;结论【关键目标】!C$28,结论【关键目标】!C$28,T5244+R5245))</f>
        <v>22</v>
      </c>
      <c r="U5245" s="19">
        <f>IF((T5244+R5245)&lt;结论【关键目标】!$C$28,0,(发电量计算【计算逻辑页】!R5245+发电量计算【计算逻辑页】!T5244-结论【关键目标】!$C$28))</f>
        <v>35.384434845714289</v>
      </c>
      <c r="V5245" s="5">
        <f t="shared" si="733"/>
        <v>12.384552196</v>
      </c>
      <c r="W5245" s="5">
        <f t="shared" si="734"/>
        <v>48.385746914372575</v>
      </c>
      <c r="X5245" s="5">
        <f t="shared" si="737"/>
        <v>0</v>
      </c>
    </row>
    <row r="5246" spans="1:24" x14ac:dyDescent="0.15">
      <c r="A5246" s="7">
        <v>5245</v>
      </c>
      <c r="B5246" s="7">
        <v>8</v>
      </c>
      <c r="C5246" s="7">
        <v>7</v>
      </c>
      <c r="D5246" s="7">
        <v>13</v>
      </c>
      <c r="E5246" s="7">
        <v>219</v>
      </c>
      <c r="F5246" s="7">
        <v>28</v>
      </c>
      <c r="G5246" s="7">
        <v>741.3</v>
      </c>
      <c r="H5246" s="7">
        <f t="shared" si="729"/>
        <v>1</v>
      </c>
      <c r="I5246" s="16">
        <f t="shared" si="730"/>
        <v>45145</v>
      </c>
      <c r="J5246" s="17">
        <v>1.2267999999999999</v>
      </c>
      <c r="K5246" s="18">
        <f>G5246*结论【关键目标】!C$27*0.7735*0.001</f>
        <v>68.807466000000005</v>
      </c>
      <c r="L5246" s="5">
        <v>49958.486830000002</v>
      </c>
      <c r="M5246" s="5">
        <f>ABS(IF(L5246&lt;=0,L5246/耗电量关键数据!$B$6/1000,L5246/耗电量关键数据!$B$5/1000))</f>
        <v>14.27385338</v>
      </c>
      <c r="N5246" s="5">
        <f>电气设备逐时使用率计算!H5222</f>
        <v>11.688450000000001</v>
      </c>
      <c r="O5246" s="5">
        <f>灯光逐时使用率计算!H5222</f>
        <v>9.9741440000000008</v>
      </c>
      <c r="P5246" s="19">
        <f t="shared" si="731"/>
        <v>35.936447380000004</v>
      </c>
      <c r="Q5246" s="19">
        <f t="shared" si="735"/>
        <v>35.936447380000004</v>
      </c>
      <c r="R5246" s="20">
        <f t="shared" si="732"/>
        <v>32.871018620000001</v>
      </c>
      <c r="S5246" s="20">
        <f t="shared" si="736"/>
        <v>0</v>
      </c>
      <c r="T5246" s="20">
        <f>IF((T5245+R5246)&lt;0,0,IF((T5245+R5246)&gt;结论【关键目标】!C$28,结论【关键目标】!C$28,T5245+R5246))</f>
        <v>22</v>
      </c>
      <c r="U5246" s="19">
        <f>IF((T5245+R5246)&lt;结论【关键目标】!$C$28,0,(发电量计算【计算逻辑页】!R5246+发电量计算【计算逻辑页】!T5245-结论【关键目标】!$C$28))</f>
        <v>32.871018620000001</v>
      </c>
      <c r="V5246" s="5">
        <f t="shared" si="733"/>
        <v>11.504856517</v>
      </c>
      <c r="W5246" s="5">
        <f t="shared" si="734"/>
        <v>44.086833645784004</v>
      </c>
      <c r="X5246" s="5">
        <f t="shared" si="737"/>
        <v>0</v>
      </c>
    </row>
    <row r="5247" spans="1:24" x14ac:dyDescent="0.15">
      <c r="A5247" s="7">
        <v>5246</v>
      </c>
      <c r="B5247" s="7">
        <v>8</v>
      </c>
      <c r="C5247" s="7">
        <v>7</v>
      </c>
      <c r="D5247" s="7">
        <v>14</v>
      </c>
      <c r="E5247" s="7">
        <v>219</v>
      </c>
      <c r="F5247" s="7">
        <v>28</v>
      </c>
      <c r="G5247" s="7">
        <v>603.79999999999995</v>
      </c>
      <c r="H5247" s="7">
        <f t="shared" si="729"/>
        <v>1</v>
      </c>
      <c r="I5247" s="16">
        <f t="shared" si="730"/>
        <v>45145</v>
      </c>
      <c r="J5247" s="17">
        <v>1.2267999999999999</v>
      </c>
      <c r="K5247" s="18">
        <f>G5247*结论【关键目标】!C$27*0.7735*0.001</f>
        <v>56.044716000000001</v>
      </c>
      <c r="L5247" s="5">
        <v>58055.339469999999</v>
      </c>
      <c r="M5247" s="5">
        <f>ABS(IF(L5247&lt;=0,L5247/耗电量关键数据!$B$6/1000,L5247/耗电量关键数据!$B$5/1000))</f>
        <v>16.587239848571429</v>
      </c>
      <c r="N5247" s="5">
        <f>电气设备逐时使用率计算!H5223</f>
        <v>22.208055000000002</v>
      </c>
      <c r="O5247" s="5">
        <f>灯光逐时使用率计算!H5223</f>
        <v>11.844296</v>
      </c>
      <c r="P5247" s="19">
        <f t="shared" si="731"/>
        <v>50.63959084857143</v>
      </c>
      <c r="Q5247" s="19">
        <f t="shared" si="735"/>
        <v>50.63959084857143</v>
      </c>
      <c r="R5247" s="20">
        <f t="shared" si="732"/>
        <v>5.405125151428571</v>
      </c>
      <c r="S5247" s="20">
        <f t="shared" si="736"/>
        <v>0</v>
      </c>
      <c r="T5247" s="20">
        <f>IF((T5246+R5247)&lt;0,0,IF((T5246+R5247)&gt;结论【关键目标】!C$28,结论【关键目标】!C$28,T5246+R5247))</f>
        <v>22</v>
      </c>
      <c r="U5247" s="19">
        <f>IF((T5246+R5247)&lt;结论【关键目标】!$C$28,0,(发电量计算【计算逻辑页】!R5247+发电量计算【计算逻辑页】!T5246-结论【关键目标】!$C$28))</f>
        <v>5.405125151428571</v>
      </c>
      <c r="V5247" s="5">
        <f t="shared" si="733"/>
        <v>1.8917938029999997</v>
      </c>
      <c r="W5247" s="5">
        <f t="shared" si="734"/>
        <v>62.124650053027423</v>
      </c>
      <c r="X5247" s="5">
        <f t="shared" si="737"/>
        <v>0</v>
      </c>
    </row>
    <row r="5248" spans="1:24" x14ac:dyDescent="0.15">
      <c r="A5248" s="7">
        <v>5247</v>
      </c>
      <c r="B5248" s="7">
        <v>8</v>
      </c>
      <c r="C5248" s="7">
        <v>7</v>
      </c>
      <c r="D5248" s="7">
        <v>15</v>
      </c>
      <c r="E5248" s="7">
        <v>219</v>
      </c>
      <c r="F5248" s="7">
        <v>28.5</v>
      </c>
      <c r="G5248" s="7">
        <v>535.20000000000005</v>
      </c>
      <c r="H5248" s="7">
        <f t="shared" si="729"/>
        <v>1</v>
      </c>
      <c r="I5248" s="16">
        <f t="shared" si="730"/>
        <v>45145</v>
      </c>
      <c r="J5248" s="17">
        <v>1.2267999999999999</v>
      </c>
      <c r="K5248" s="18">
        <f>G5248*结论【关键目标】!C$27*0.7735*0.001</f>
        <v>49.677264000000001</v>
      </c>
      <c r="L5248" s="5">
        <v>55162.911339999999</v>
      </c>
      <c r="M5248" s="5">
        <f>ABS(IF(L5248&lt;=0,L5248/耗电量关键数据!$B$6/1000,L5248/耗电量关键数据!$B$5/1000))</f>
        <v>15.76083181142857</v>
      </c>
      <c r="N5248" s="5">
        <f>电气设备逐时使用率计算!H5224</f>
        <v>22.208055000000002</v>
      </c>
      <c r="O5248" s="5">
        <f>灯光逐时使用率计算!H5224</f>
        <v>11.844296</v>
      </c>
      <c r="P5248" s="19">
        <f t="shared" si="731"/>
        <v>49.813182811428575</v>
      </c>
      <c r="Q5248" s="19">
        <f t="shared" si="735"/>
        <v>49.813182811428575</v>
      </c>
      <c r="R5248" s="20">
        <f t="shared" si="732"/>
        <v>-0.13591881142857432</v>
      </c>
      <c r="S5248" s="20">
        <f t="shared" si="736"/>
        <v>0.13591881142857432</v>
      </c>
      <c r="T5248" s="20">
        <f>IF((T5247+R5248)&lt;0,0,IF((T5247+R5248)&gt;结论【关键目标】!C$28,结论【关键目标】!C$28,T5247+R5248))</f>
        <v>21.864081188571426</v>
      </c>
      <c r="U5248" s="19">
        <f>IF((T5247+R5248)&lt;结论【关键目标】!$C$28,0,(发电量计算【计算逻辑页】!R5248+发电量计算【计算逻辑页】!T5247-结论【关键目标】!$C$28))</f>
        <v>0</v>
      </c>
      <c r="V5248" s="5">
        <f t="shared" si="733"/>
        <v>0</v>
      </c>
      <c r="W5248" s="5">
        <f t="shared" si="734"/>
        <v>60.944067475199994</v>
      </c>
      <c r="X5248" s="5">
        <f t="shared" si="737"/>
        <v>0.11917361386057394</v>
      </c>
    </row>
    <row r="5249" spans="1:24" x14ac:dyDescent="0.15">
      <c r="A5249" s="7">
        <v>5248</v>
      </c>
      <c r="B5249" s="7">
        <v>8</v>
      </c>
      <c r="C5249" s="7">
        <v>7</v>
      </c>
      <c r="D5249" s="7">
        <v>16</v>
      </c>
      <c r="E5249" s="7">
        <v>219</v>
      </c>
      <c r="F5249" s="7">
        <v>30</v>
      </c>
      <c r="G5249" s="7">
        <v>414.6</v>
      </c>
      <c r="H5249" s="7">
        <f t="shared" si="729"/>
        <v>1</v>
      </c>
      <c r="I5249" s="16">
        <f t="shared" si="730"/>
        <v>45145</v>
      </c>
      <c r="J5249" s="24">
        <v>1.3551</v>
      </c>
      <c r="K5249" s="18">
        <f>G5249*结论【关键目标】!C$27*0.7735*0.001</f>
        <v>38.483171999999996</v>
      </c>
      <c r="L5249" s="5">
        <v>53107.442640000001</v>
      </c>
      <c r="M5249" s="5">
        <f>ABS(IF(L5249&lt;=0,L5249/耗电量关键数据!$B$6/1000,L5249/耗电量关键数据!$B$5/1000))</f>
        <v>15.173555040000002</v>
      </c>
      <c r="N5249" s="5">
        <f>电气设备逐时使用率计算!H5225</f>
        <v>22.208055000000002</v>
      </c>
      <c r="O5249" s="5">
        <f>灯光逐时使用率计算!H5225</f>
        <v>11.844296</v>
      </c>
      <c r="P5249" s="19">
        <f t="shared" si="731"/>
        <v>49.225906040000005</v>
      </c>
      <c r="Q5249" s="19">
        <f t="shared" si="735"/>
        <v>49.225906040000005</v>
      </c>
      <c r="R5249" s="20">
        <f t="shared" si="732"/>
        <v>-10.742734040000009</v>
      </c>
      <c r="S5249" s="20">
        <f t="shared" si="736"/>
        <v>10.742734040000009</v>
      </c>
      <c r="T5249" s="20">
        <f>IF((T5248+R5249)&lt;0,0,IF((T5248+R5249)&gt;结论【关键目标】!C$28,结论【关键目标】!C$28,T5248+R5249))</f>
        <v>11.121347148571417</v>
      </c>
      <c r="U5249" s="19">
        <f>IF((T5248+R5249)&lt;结论【关键目标】!$C$28,0,(发电量计算【计算逻辑页】!R5249+发电量计算【计算逻辑页】!T5248-结论【关键目标】!$C$28))</f>
        <v>0</v>
      </c>
      <c r="V5249" s="5">
        <f t="shared" si="733"/>
        <v>0</v>
      </c>
      <c r="W5249" s="5">
        <f t="shared" si="734"/>
        <v>52.148546377199992</v>
      </c>
      <c r="X5249" s="5">
        <f t="shared" si="737"/>
        <v>10.79752198360401</v>
      </c>
    </row>
    <row r="5250" spans="1:24" x14ac:dyDescent="0.15">
      <c r="A5250" s="7">
        <v>5249</v>
      </c>
      <c r="B5250" s="7">
        <v>8</v>
      </c>
      <c r="C5250" s="7">
        <v>7</v>
      </c>
      <c r="D5250" s="7">
        <v>17</v>
      </c>
      <c r="E5250" s="7">
        <v>219</v>
      </c>
      <c r="F5250" s="7">
        <v>30</v>
      </c>
      <c r="G5250" s="7">
        <v>244.4</v>
      </c>
      <c r="H5250" s="7">
        <f t="shared" ref="H5250:H5313" si="738">WEEKDAY(I:I,2)</f>
        <v>1</v>
      </c>
      <c r="I5250" s="16">
        <f t="shared" ref="I5250:I5313" si="739">DATE(2023,B5250,C5250)</f>
        <v>45145</v>
      </c>
      <c r="J5250" s="17">
        <v>0.70809999999999995</v>
      </c>
      <c r="K5250" s="18">
        <f>G5250*结论【关键目标】!C$27*0.7735*0.001</f>
        <v>22.685207999999999</v>
      </c>
      <c r="L5250" s="5">
        <v>46865.64213</v>
      </c>
      <c r="M5250" s="5">
        <f>ABS(IF(L5250&lt;=0,L5250/耗电量关键数据!$B$6/1000,L5250/耗电量关键数据!$B$5/1000))</f>
        <v>13.390183465714287</v>
      </c>
      <c r="N5250" s="5">
        <f>电气设备逐时使用率计算!H5226</f>
        <v>22.208055000000002</v>
      </c>
      <c r="O5250" s="5">
        <f>灯光逐时使用率计算!H5226</f>
        <v>11.844296</v>
      </c>
      <c r="P5250" s="19">
        <f t="shared" ref="P5250:P5313" si="740">M5250+N5250+O5250</f>
        <v>47.442534465714289</v>
      </c>
      <c r="Q5250" s="19">
        <f t="shared" si="735"/>
        <v>0</v>
      </c>
      <c r="R5250" s="20">
        <f t="shared" ref="R5250:R5313" si="741">K5250-Q5250</f>
        <v>22.685207999999999</v>
      </c>
      <c r="S5250" s="20">
        <f t="shared" si="736"/>
        <v>0</v>
      </c>
      <c r="T5250" s="20">
        <f>IF((T5249+R5250)&lt;0,0,IF((T5249+R5250)&gt;结论【关键目标】!C$28,结论【关键目标】!C$28,T5249+R5250))</f>
        <v>22</v>
      </c>
      <c r="U5250" s="19">
        <f>IF((T5249+R5250)&lt;结论【关键目标】!$C$28,0,(发电量计算【计算逻辑页】!R5250+发电量计算【计算逻辑页】!T5249-结论【关键目标】!$C$28))</f>
        <v>11.80655514857142</v>
      </c>
      <c r="V5250" s="5">
        <f t="shared" ref="V5250:V5313" si="742">IF(J5250&gt;0.35,U5250*0.35,0)</f>
        <v>4.1322943019999965</v>
      </c>
      <c r="W5250" s="5">
        <f t="shared" ref="W5250:W5313" si="743">IF(P5250&gt;K5250,K5250*J5250,P5250*J5250)</f>
        <v>16.063395784799997</v>
      </c>
      <c r="X5250" s="5">
        <f t="shared" si="737"/>
        <v>0</v>
      </c>
    </row>
    <row r="5251" spans="1:24" x14ac:dyDescent="0.15">
      <c r="A5251" s="7">
        <v>5250</v>
      </c>
      <c r="B5251" s="7">
        <v>8</v>
      </c>
      <c r="C5251" s="7">
        <v>7</v>
      </c>
      <c r="D5251" s="7">
        <v>18</v>
      </c>
      <c r="E5251" s="7">
        <v>219</v>
      </c>
      <c r="F5251" s="7">
        <v>27.2</v>
      </c>
      <c r="G5251" s="7">
        <v>55.6</v>
      </c>
      <c r="H5251" s="7">
        <f t="shared" si="738"/>
        <v>1</v>
      </c>
      <c r="I5251" s="16">
        <f t="shared" si="739"/>
        <v>45145</v>
      </c>
      <c r="J5251" s="17">
        <v>0.70809999999999995</v>
      </c>
      <c r="K5251" s="18">
        <f>G5251*结论【关键目标】!C$27*0.7735*0.001</f>
        <v>5.1607919999999998</v>
      </c>
      <c r="L5251" s="5">
        <v>28066.300609999998</v>
      </c>
      <c r="M5251" s="5">
        <f>ABS(IF(L5251&lt;=0,L5251/耗电量关键数据!$B$6/1000,L5251/耗电量关键数据!$B$5/1000))</f>
        <v>8.0189430314285701</v>
      </c>
      <c r="N5251" s="5">
        <f>电气设备逐时使用率计算!H5227</f>
        <v>7.0130699999999999</v>
      </c>
      <c r="O5251" s="5">
        <f>灯光逐时使用率计算!H5227</f>
        <v>3.7403040000000001</v>
      </c>
      <c r="P5251" s="19">
        <f t="shared" si="740"/>
        <v>18.772317031428571</v>
      </c>
      <c r="Q5251" s="19">
        <f t="shared" ref="Q5251:Q5314" si="744">IF(J5251&gt;0.8,P5251,0)</f>
        <v>0</v>
      </c>
      <c r="R5251" s="20">
        <f t="shared" si="741"/>
        <v>5.1607919999999998</v>
      </c>
      <c r="S5251" s="20">
        <f t="shared" ref="S5251:S5314" si="745">IF(R5251&lt;0,ABS(R5251),0)</f>
        <v>0</v>
      </c>
      <c r="T5251" s="20">
        <f>IF((T5250+R5251)&lt;0,0,IF((T5250+R5251)&gt;结论【关键目标】!C$28,结论【关键目标】!C$28,T5250+R5251))</f>
        <v>22</v>
      </c>
      <c r="U5251" s="19">
        <f>IF((T5250+R5251)&lt;结论【关键目标】!$C$28,0,(发电量计算【计算逻辑页】!R5251+发电量计算【计算逻辑页】!T5250-结论【关键目标】!$C$28))</f>
        <v>5.1607920000000007</v>
      </c>
      <c r="V5251" s="5">
        <f t="shared" si="742"/>
        <v>1.8062772</v>
      </c>
      <c r="W5251" s="5">
        <f t="shared" si="743"/>
        <v>3.6543568151999994</v>
      </c>
      <c r="X5251" s="5">
        <f t="shared" si="737"/>
        <v>0</v>
      </c>
    </row>
    <row r="5252" spans="1:24" x14ac:dyDescent="0.15">
      <c r="A5252" s="7">
        <v>5251</v>
      </c>
      <c r="B5252" s="7">
        <v>8</v>
      </c>
      <c r="C5252" s="7">
        <v>7</v>
      </c>
      <c r="D5252" s="7">
        <v>19</v>
      </c>
      <c r="E5252" s="7">
        <v>219</v>
      </c>
      <c r="F5252" s="7">
        <v>26.6</v>
      </c>
      <c r="G5252" s="7">
        <v>0</v>
      </c>
      <c r="H5252" s="7">
        <f t="shared" si="738"/>
        <v>1</v>
      </c>
      <c r="I5252" s="16">
        <f t="shared" si="739"/>
        <v>45145</v>
      </c>
      <c r="J5252" s="17">
        <v>1.2267999999999999</v>
      </c>
      <c r="K5252" s="18">
        <f>G5252*结论【关键目标】!C$27*0.7735*0.001</f>
        <v>0</v>
      </c>
      <c r="L5252" s="5">
        <v>0</v>
      </c>
      <c r="M5252" s="5">
        <f>ABS(IF(L5252&lt;=0,L5252/耗电量关键数据!$B$6/1000,L5252/耗电量关键数据!$B$5/1000))</f>
        <v>0</v>
      </c>
      <c r="N5252" s="5">
        <f>电气设备逐时使用率计算!H5228</f>
        <v>7.0130699999999999</v>
      </c>
      <c r="O5252" s="5">
        <f>灯光逐时使用率计算!H5228</f>
        <v>3.7403040000000001</v>
      </c>
      <c r="P5252" s="19">
        <f t="shared" si="740"/>
        <v>10.753374000000001</v>
      </c>
      <c r="Q5252" s="19">
        <f t="shared" si="744"/>
        <v>10.753374000000001</v>
      </c>
      <c r="R5252" s="20">
        <f t="shared" si="741"/>
        <v>-10.753374000000001</v>
      </c>
      <c r="S5252" s="20">
        <f t="shared" si="745"/>
        <v>10.753374000000001</v>
      </c>
      <c r="T5252" s="20">
        <f>IF((T5251+R5252)&lt;0,0,IF((T5251+R5252)&gt;结论【关键目标】!C$28,结论【关键目标】!C$28,T5251+R5252))</f>
        <v>11.246625999999999</v>
      </c>
      <c r="U5252" s="19">
        <f>IF((T5251+R5252)&lt;结论【关键目标】!$C$28,0,(发电量计算【计算逻辑页】!R5252+发电量计算【计算逻辑页】!T5251-结论【关键目标】!$C$28))</f>
        <v>0</v>
      </c>
      <c r="V5252" s="5">
        <f t="shared" si="742"/>
        <v>0</v>
      </c>
      <c r="W5252" s="5">
        <f t="shared" si="743"/>
        <v>0</v>
      </c>
      <c r="X5252" s="5">
        <f t="shared" ref="X5252:X5315" si="746">(J5252-0.35)*IF(T5252&gt;S5252,S5252,T5252)</f>
        <v>9.428558323199999</v>
      </c>
    </row>
    <row r="5253" spans="1:24" x14ac:dyDescent="0.15">
      <c r="A5253" s="7">
        <v>5252</v>
      </c>
      <c r="B5253" s="7">
        <v>8</v>
      </c>
      <c r="C5253" s="7">
        <v>7</v>
      </c>
      <c r="D5253" s="7">
        <v>20</v>
      </c>
      <c r="E5253" s="7">
        <v>219</v>
      </c>
      <c r="F5253" s="7">
        <v>26</v>
      </c>
      <c r="G5253" s="7">
        <v>0</v>
      </c>
      <c r="H5253" s="7">
        <f t="shared" si="738"/>
        <v>1</v>
      </c>
      <c r="I5253" s="16">
        <f t="shared" si="739"/>
        <v>45145</v>
      </c>
      <c r="J5253" s="17">
        <v>1.2267999999999999</v>
      </c>
      <c r="K5253" s="18">
        <f>G5253*结论【关键目标】!C$27*0.7735*0.001</f>
        <v>0</v>
      </c>
      <c r="L5253" s="5">
        <v>0</v>
      </c>
      <c r="M5253" s="5">
        <f>ABS(IF(L5253&lt;=0,L5253/耗电量关键数据!$B$6/1000,L5253/耗电量关键数据!$B$5/1000))</f>
        <v>0</v>
      </c>
      <c r="N5253" s="5">
        <f>电气设备逐时使用率计算!H5229</f>
        <v>1.1688450000000001</v>
      </c>
      <c r="O5253" s="5">
        <f>灯光逐时使用率计算!H5229</f>
        <v>0.37403039999999999</v>
      </c>
      <c r="P5253" s="19">
        <f t="shared" si="740"/>
        <v>1.5428754000000002</v>
      </c>
      <c r="Q5253" s="19">
        <f t="shared" si="744"/>
        <v>1.5428754000000002</v>
      </c>
      <c r="R5253" s="20">
        <f t="shared" si="741"/>
        <v>-1.5428754000000002</v>
      </c>
      <c r="S5253" s="20">
        <f t="shared" si="745"/>
        <v>1.5428754000000002</v>
      </c>
      <c r="T5253" s="20">
        <f>IF((T5252+R5253)&lt;0,0,IF((T5252+R5253)&gt;结论【关键目标】!C$28,结论【关键目标】!C$28,T5252+R5253))</f>
        <v>9.7037505999999993</v>
      </c>
      <c r="U5253" s="19">
        <f>IF((T5252+R5253)&lt;结论【关键目标】!$C$28,0,(发电量计算【计算逻辑页】!R5253+发电量计算【计算逻辑页】!T5252-结论【关键目标】!$C$28))</f>
        <v>0</v>
      </c>
      <c r="V5253" s="5">
        <f t="shared" si="742"/>
        <v>0</v>
      </c>
      <c r="W5253" s="5">
        <f t="shared" si="743"/>
        <v>0</v>
      </c>
      <c r="X5253" s="5">
        <f t="shared" si="746"/>
        <v>1.3527931507200002</v>
      </c>
    </row>
    <row r="5254" spans="1:24" x14ac:dyDescent="0.15">
      <c r="A5254" s="7">
        <v>5253</v>
      </c>
      <c r="B5254" s="7">
        <v>8</v>
      </c>
      <c r="C5254" s="7">
        <v>7</v>
      </c>
      <c r="D5254" s="7">
        <v>21</v>
      </c>
      <c r="E5254" s="7">
        <v>219</v>
      </c>
      <c r="F5254" s="7">
        <v>25.7</v>
      </c>
      <c r="G5254" s="7">
        <v>0</v>
      </c>
      <c r="H5254" s="7">
        <f t="shared" si="738"/>
        <v>1</v>
      </c>
      <c r="I5254" s="16">
        <f t="shared" si="739"/>
        <v>45145</v>
      </c>
      <c r="J5254" s="17">
        <v>1.2267999999999999</v>
      </c>
      <c r="K5254" s="18">
        <f>G5254*结论【关键目标】!C$27*0.7735*0.001</f>
        <v>0</v>
      </c>
      <c r="L5254" s="5">
        <v>0</v>
      </c>
      <c r="M5254" s="5">
        <f>ABS(IF(L5254&lt;=0,L5254/耗电量关键数据!$B$6/1000,L5254/耗电量关键数据!$B$5/1000))</f>
        <v>0</v>
      </c>
      <c r="N5254" s="5">
        <f>电气设备逐时使用率计算!H5230</f>
        <v>1.1688450000000001</v>
      </c>
      <c r="O5254" s="5">
        <f>灯光逐时使用率计算!H5230</f>
        <v>0.37403039999999999</v>
      </c>
      <c r="P5254" s="19">
        <f t="shared" si="740"/>
        <v>1.5428754000000002</v>
      </c>
      <c r="Q5254" s="19">
        <f t="shared" si="744"/>
        <v>1.5428754000000002</v>
      </c>
      <c r="R5254" s="20">
        <f t="shared" si="741"/>
        <v>-1.5428754000000002</v>
      </c>
      <c r="S5254" s="20">
        <f t="shared" si="745"/>
        <v>1.5428754000000002</v>
      </c>
      <c r="T5254" s="20">
        <f>IF((T5253+R5254)&lt;0,0,IF((T5253+R5254)&gt;结论【关键目标】!C$28,结论【关键目标】!C$28,T5253+R5254))</f>
        <v>8.1608751999999996</v>
      </c>
      <c r="U5254" s="19">
        <f>IF((T5253+R5254)&lt;结论【关键目标】!$C$28,0,(发电量计算【计算逻辑页】!R5254+发电量计算【计算逻辑页】!T5253-结论【关键目标】!$C$28))</f>
        <v>0</v>
      </c>
      <c r="V5254" s="5">
        <f t="shared" si="742"/>
        <v>0</v>
      </c>
      <c r="W5254" s="5">
        <f t="shared" si="743"/>
        <v>0</v>
      </c>
      <c r="X5254" s="5">
        <f t="shared" si="746"/>
        <v>1.3527931507200002</v>
      </c>
    </row>
    <row r="5255" spans="1:24" x14ac:dyDescent="0.15">
      <c r="A5255" s="7">
        <v>5254</v>
      </c>
      <c r="B5255" s="7">
        <v>8</v>
      </c>
      <c r="C5255" s="7">
        <v>7</v>
      </c>
      <c r="D5255" s="7">
        <v>22</v>
      </c>
      <c r="E5255" s="7">
        <v>219</v>
      </c>
      <c r="F5255" s="7">
        <v>24</v>
      </c>
      <c r="G5255" s="7">
        <v>0</v>
      </c>
      <c r="H5255" s="7">
        <f t="shared" si="738"/>
        <v>1</v>
      </c>
      <c r="I5255" s="16">
        <f t="shared" si="739"/>
        <v>45145</v>
      </c>
      <c r="J5255" s="17">
        <v>0.70809999999999995</v>
      </c>
      <c r="K5255" s="18">
        <f>G5255*结论【关键目标】!C$27*0.7735*0.001</f>
        <v>0</v>
      </c>
      <c r="L5255" s="5">
        <v>0</v>
      </c>
      <c r="M5255" s="5">
        <f>ABS(IF(L5255&lt;=0,L5255/耗电量关键数据!$B$6/1000,L5255/耗电量关键数据!$B$5/1000))</f>
        <v>0</v>
      </c>
      <c r="N5255" s="5">
        <f>电气设备逐时使用率计算!H5231</f>
        <v>1.1688450000000001</v>
      </c>
      <c r="O5255" s="5">
        <f>灯光逐时使用率计算!H5231</f>
        <v>0.37403039999999999</v>
      </c>
      <c r="P5255" s="19">
        <f t="shared" si="740"/>
        <v>1.5428754000000002</v>
      </c>
      <c r="Q5255" s="19">
        <f t="shared" si="744"/>
        <v>0</v>
      </c>
      <c r="R5255" s="20">
        <f t="shared" si="741"/>
        <v>0</v>
      </c>
      <c r="S5255" s="20">
        <f t="shared" si="745"/>
        <v>0</v>
      </c>
      <c r="T5255" s="20">
        <f>IF((T5254+R5255)&lt;0,0,IF((T5254+R5255)&gt;结论【关键目标】!C$28,结论【关键目标】!C$28,T5254+R5255))</f>
        <v>8.1608751999999996</v>
      </c>
      <c r="U5255" s="19">
        <f>IF((T5254+R5255)&lt;结论【关键目标】!$C$28,0,(发电量计算【计算逻辑页】!R5255+发电量计算【计算逻辑页】!T5254-结论【关键目标】!$C$28))</f>
        <v>0</v>
      </c>
      <c r="V5255" s="5">
        <f t="shared" si="742"/>
        <v>0</v>
      </c>
      <c r="W5255" s="5">
        <f t="shared" si="743"/>
        <v>0</v>
      </c>
      <c r="X5255" s="5">
        <f t="shared" si="746"/>
        <v>0</v>
      </c>
    </row>
    <row r="5256" spans="1:24" x14ac:dyDescent="0.15">
      <c r="A5256" s="7">
        <v>5255</v>
      </c>
      <c r="B5256" s="7">
        <v>8</v>
      </c>
      <c r="C5256" s="7">
        <v>7</v>
      </c>
      <c r="D5256" s="7">
        <v>23</v>
      </c>
      <c r="E5256" s="7">
        <v>219</v>
      </c>
      <c r="F5256" s="7">
        <v>25</v>
      </c>
      <c r="G5256" s="7">
        <v>0</v>
      </c>
      <c r="H5256" s="7">
        <f t="shared" si="738"/>
        <v>1</v>
      </c>
      <c r="I5256" s="16">
        <f t="shared" si="739"/>
        <v>45145</v>
      </c>
      <c r="J5256" s="17">
        <v>0.70809999999999995</v>
      </c>
      <c r="K5256" s="18">
        <f>G5256*结论【关键目标】!C$27*0.7735*0.001</f>
        <v>0</v>
      </c>
      <c r="L5256" s="5">
        <v>0</v>
      </c>
      <c r="M5256" s="5">
        <f>ABS(IF(L5256&lt;=0,L5256/耗电量关键数据!$B$6/1000,L5256/耗电量关键数据!$B$5/1000))</f>
        <v>0</v>
      </c>
      <c r="N5256" s="5">
        <f>电气设备逐时使用率计算!H5232</f>
        <v>1.1688450000000001</v>
      </c>
      <c r="O5256" s="5">
        <f>灯光逐时使用率计算!H5232</f>
        <v>0.37403039999999999</v>
      </c>
      <c r="P5256" s="19">
        <f t="shared" si="740"/>
        <v>1.5428754000000002</v>
      </c>
      <c r="Q5256" s="19">
        <f t="shared" si="744"/>
        <v>0</v>
      </c>
      <c r="R5256" s="20">
        <f t="shared" si="741"/>
        <v>0</v>
      </c>
      <c r="S5256" s="20">
        <f t="shared" si="745"/>
        <v>0</v>
      </c>
      <c r="T5256" s="20">
        <f>IF((T5255+R5256)&lt;0,0,IF((T5255+R5256)&gt;结论【关键目标】!C$28,结论【关键目标】!C$28,T5255+R5256))</f>
        <v>8.1608751999999996</v>
      </c>
      <c r="U5256" s="19">
        <f>IF((T5255+R5256)&lt;结论【关键目标】!$C$28,0,(发电量计算【计算逻辑页】!R5256+发电量计算【计算逻辑页】!T5255-结论【关键目标】!$C$28))</f>
        <v>0</v>
      </c>
      <c r="V5256" s="5">
        <f t="shared" si="742"/>
        <v>0</v>
      </c>
      <c r="W5256" s="5">
        <f t="shared" si="743"/>
        <v>0</v>
      </c>
      <c r="X5256" s="5">
        <f t="shared" si="746"/>
        <v>0</v>
      </c>
    </row>
    <row r="5257" spans="1:24" x14ac:dyDescent="0.15">
      <c r="A5257" s="7">
        <v>5256</v>
      </c>
      <c r="B5257" s="7">
        <v>8</v>
      </c>
      <c r="C5257" s="7">
        <v>7</v>
      </c>
      <c r="D5257" s="7">
        <v>24</v>
      </c>
      <c r="E5257" s="7">
        <v>219</v>
      </c>
      <c r="F5257" s="7">
        <v>24.3</v>
      </c>
      <c r="G5257" s="7">
        <v>0</v>
      </c>
      <c r="H5257" s="7">
        <f t="shared" si="738"/>
        <v>1</v>
      </c>
      <c r="I5257" s="16">
        <f t="shared" si="739"/>
        <v>45145</v>
      </c>
      <c r="J5257" s="17">
        <v>0.2407</v>
      </c>
      <c r="K5257" s="18">
        <f>G5257*结论【关键目标】!C$27*0.7735*0.001</f>
        <v>0</v>
      </c>
      <c r="L5257" s="5">
        <v>0</v>
      </c>
      <c r="M5257" s="5">
        <f>ABS(IF(L5257&lt;=0,L5257/耗电量关键数据!$B$6/1000,L5257/耗电量关键数据!$B$5/1000))</f>
        <v>0</v>
      </c>
      <c r="N5257" s="5">
        <f>电气设备逐时使用率计算!H5233</f>
        <v>1.1688450000000001</v>
      </c>
      <c r="O5257" s="5">
        <f>灯光逐时使用率计算!H5233</f>
        <v>0.37403039999999999</v>
      </c>
      <c r="P5257" s="19">
        <f t="shared" si="740"/>
        <v>1.5428754000000002</v>
      </c>
      <c r="Q5257" s="19">
        <f t="shared" si="744"/>
        <v>0</v>
      </c>
      <c r="R5257" s="20">
        <f t="shared" si="741"/>
        <v>0</v>
      </c>
      <c r="S5257" s="20">
        <f t="shared" si="745"/>
        <v>0</v>
      </c>
      <c r="T5257" s="20">
        <f>IF((T5256+R5257)&lt;0,0,IF((T5256+R5257)&gt;结论【关键目标】!C$28,结论【关键目标】!C$28,T5256+R5257))</f>
        <v>8.1608751999999996</v>
      </c>
      <c r="U5257" s="19">
        <f>IF((T5256+R5257)&lt;结论【关键目标】!$C$28,0,(发电量计算【计算逻辑页】!R5257+发电量计算【计算逻辑页】!T5256-结论【关键目标】!$C$28))</f>
        <v>0</v>
      </c>
      <c r="V5257" s="5">
        <f t="shared" si="742"/>
        <v>0</v>
      </c>
      <c r="W5257" s="5">
        <f t="shared" si="743"/>
        <v>0</v>
      </c>
      <c r="X5257" s="5">
        <f t="shared" si="746"/>
        <v>0</v>
      </c>
    </row>
    <row r="5258" spans="1:24" x14ac:dyDescent="0.15">
      <c r="A5258" s="7">
        <v>5257</v>
      </c>
      <c r="B5258" s="7">
        <v>8</v>
      </c>
      <c r="C5258" s="7">
        <v>8</v>
      </c>
      <c r="D5258" s="7">
        <v>1</v>
      </c>
      <c r="E5258" s="7">
        <v>220</v>
      </c>
      <c r="F5258" s="7">
        <v>22</v>
      </c>
      <c r="G5258" s="7">
        <v>0</v>
      </c>
      <c r="H5258" s="7">
        <f t="shared" si="738"/>
        <v>2</v>
      </c>
      <c r="I5258" s="16">
        <f t="shared" si="739"/>
        <v>45146</v>
      </c>
      <c r="J5258" s="17">
        <v>0.2407</v>
      </c>
      <c r="K5258" s="18">
        <f>G5258*结论【关键目标】!C$27*0.7735*0.001</f>
        <v>0</v>
      </c>
      <c r="L5258" s="5">
        <v>0</v>
      </c>
      <c r="M5258" s="5">
        <f>ABS(IF(L5258&lt;=0,L5258/耗电量关键数据!$B$6/1000,L5258/耗电量关键数据!$B$5/1000))</f>
        <v>0</v>
      </c>
      <c r="N5258" s="5">
        <f>电气设备逐时使用率计算!H5234</f>
        <v>1.1688450000000001</v>
      </c>
      <c r="O5258" s="5">
        <f>灯光逐时使用率计算!H5234</f>
        <v>0.37403039999999999</v>
      </c>
      <c r="P5258" s="19">
        <f t="shared" si="740"/>
        <v>1.5428754000000002</v>
      </c>
      <c r="Q5258" s="19">
        <f t="shared" si="744"/>
        <v>0</v>
      </c>
      <c r="R5258" s="20">
        <f t="shared" si="741"/>
        <v>0</v>
      </c>
      <c r="S5258" s="20">
        <f t="shared" si="745"/>
        <v>0</v>
      </c>
      <c r="T5258" s="20">
        <f>IF((T5257+R5258)&lt;0,0,IF((T5257+R5258)&gt;结论【关键目标】!C$28,结论【关键目标】!C$28,T5257+R5258))</f>
        <v>8.1608751999999996</v>
      </c>
      <c r="U5258" s="19">
        <f>IF((T5257+R5258)&lt;结论【关键目标】!$C$28,0,(发电量计算【计算逻辑页】!R5258+发电量计算【计算逻辑页】!T5257-结论【关键目标】!$C$28))</f>
        <v>0</v>
      </c>
      <c r="V5258" s="5">
        <f t="shared" si="742"/>
        <v>0</v>
      </c>
      <c r="W5258" s="5">
        <f t="shared" si="743"/>
        <v>0</v>
      </c>
      <c r="X5258" s="5">
        <f t="shared" si="746"/>
        <v>0</v>
      </c>
    </row>
    <row r="5259" spans="1:24" x14ac:dyDescent="0.15">
      <c r="A5259" s="7">
        <v>5258</v>
      </c>
      <c r="B5259" s="7">
        <v>8</v>
      </c>
      <c r="C5259" s="7">
        <v>8</v>
      </c>
      <c r="D5259" s="7">
        <v>2</v>
      </c>
      <c r="E5259" s="7">
        <v>220</v>
      </c>
      <c r="F5259" s="7">
        <v>22</v>
      </c>
      <c r="G5259" s="7">
        <v>0</v>
      </c>
      <c r="H5259" s="7">
        <f t="shared" si="738"/>
        <v>2</v>
      </c>
      <c r="I5259" s="16">
        <f t="shared" si="739"/>
        <v>45146</v>
      </c>
      <c r="J5259" s="17">
        <v>0.2407</v>
      </c>
      <c r="K5259" s="18">
        <f>G5259*结论【关键目标】!C$27*0.7735*0.001</f>
        <v>0</v>
      </c>
      <c r="L5259" s="5">
        <v>0</v>
      </c>
      <c r="M5259" s="5">
        <f>ABS(IF(L5259&lt;=0,L5259/耗电量关键数据!$B$6/1000,L5259/耗电量关键数据!$B$5/1000))</f>
        <v>0</v>
      </c>
      <c r="N5259" s="5">
        <f>电气设备逐时使用率计算!H5235</f>
        <v>1.1688450000000001</v>
      </c>
      <c r="O5259" s="5">
        <f>灯光逐时使用率计算!H5235</f>
        <v>0.37403039999999999</v>
      </c>
      <c r="P5259" s="19">
        <f t="shared" si="740"/>
        <v>1.5428754000000002</v>
      </c>
      <c r="Q5259" s="19">
        <f t="shared" si="744"/>
        <v>0</v>
      </c>
      <c r="R5259" s="20">
        <f t="shared" si="741"/>
        <v>0</v>
      </c>
      <c r="S5259" s="20">
        <f t="shared" si="745"/>
        <v>0</v>
      </c>
      <c r="T5259" s="20">
        <f>IF((T5258+R5259)&lt;0,0,IF((T5258+R5259)&gt;结论【关键目标】!C$28,结论【关键目标】!C$28,T5258+R5259))</f>
        <v>8.1608751999999996</v>
      </c>
      <c r="U5259" s="19">
        <f>IF((T5258+R5259)&lt;结论【关键目标】!$C$28,0,(发电量计算【计算逻辑页】!R5259+发电量计算【计算逻辑页】!T5258-结论【关键目标】!$C$28))</f>
        <v>0</v>
      </c>
      <c r="V5259" s="5">
        <f t="shared" si="742"/>
        <v>0</v>
      </c>
      <c r="W5259" s="5">
        <f t="shared" si="743"/>
        <v>0</v>
      </c>
      <c r="X5259" s="5">
        <f t="shared" si="746"/>
        <v>0</v>
      </c>
    </row>
    <row r="5260" spans="1:24" x14ac:dyDescent="0.15">
      <c r="A5260" s="7">
        <v>5259</v>
      </c>
      <c r="B5260" s="7">
        <v>8</v>
      </c>
      <c r="C5260" s="7">
        <v>8</v>
      </c>
      <c r="D5260" s="7">
        <v>3</v>
      </c>
      <c r="E5260" s="7">
        <v>220</v>
      </c>
      <c r="F5260" s="7">
        <v>20.9</v>
      </c>
      <c r="G5260" s="7">
        <v>0</v>
      </c>
      <c r="H5260" s="7">
        <f t="shared" si="738"/>
        <v>2</v>
      </c>
      <c r="I5260" s="16">
        <f t="shared" si="739"/>
        <v>45146</v>
      </c>
      <c r="J5260" s="17">
        <v>0.2407</v>
      </c>
      <c r="K5260" s="18">
        <f>G5260*结论【关键目标】!C$27*0.7735*0.001</f>
        <v>0</v>
      </c>
      <c r="L5260" s="5">
        <v>0</v>
      </c>
      <c r="M5260" s="5">
        <f>ABS(IF(L5260&lt;=0,L5260/耗电量关键数据!$B$6/1000,L5260/耗电量关键数据!$B$5/1000))</f>
        <v>0</v>
      </c>
      <c r="N5260" s="5">
        <f>电气设备逐时使用率计算!H5236</f>
        <v>1.1688450000000001</v>
      </c>
      <c r="O5260" s="5">
        <f>灯光逐时使用率计算!H5236</f>
        <v>0.37403039999999999</v>
      </c>
      <c r="P5260" s="19">
        <f t="shared" si="740"/>
        <v>1.5428754000000002</v>
      </c>
      <c r="Q5260" s="19">
        <f t="shared" si="744"/>
        <v>0</v>
      </c>
      <c r="R5260" s="20">
        <f t="shared" si="741"/>
        <v>0</v>
      </c>
      <c r="S5260" s="20">
        <f t="shared" si="745"/>
        <v>0</v>
      </c>
      <c r="T5260" s="20">
        <f>IF((T5259+R5260)&lt;0,0,IF((T5259+R5260)&gt;结论【关键目标】!C$28,结论【关键目标】!C$28,T5259+R5260))</f>
        <v>8.1608751999999996</v>
      </c>
      <c r="U5260" s="19">
        <f>IF((T5259+R5260)&lt;结论【关键目标】!$C$28,0,(发电量计算【计算逻辑页】!R5260+发电量计算【计算逻辑页】!T5259-结论【关键目标】!$C$28))</f>
        <v>0</v>
      </c>
      <c r="V5260" s="5">
        <f t="shared" si="742"/>
        <v>0</v>
      </c>
      <c r="W5260" s="5">
        <f t="shared" si="743"/>
        <v>0</v>
      </c>
      <c r="X5260" s="5">
        <f t="shared" si="746"/>
        <v>0</v>
      </c>
    </row>
    <row r="5261" spans="1:24" x14ac:dyDescent="0.15">
      <c r="A5261" s="7">
        <v>5260</v>
      </c>
      <c r="B5261" s="7">
        <v>8</v>
      </c>
      <c r="C5261" s="7">
        <v>8</v>
      </c>
      <c r="D5261" s="7">
        <v>4</v>
      </c>
      <c r="E5261" s="7">
        <v>220</v>
      </c>
      <c r="F5261" s="7">
        <v>21</v>
      </c>
      <c r="G5261" s="7">
        <v>0</v>
      </c>
      <c r="H5261" s="7">
        <f t="shared" si="738"/>
        <v>2</v>
      </c>
      <c r="I5261" s="16">
        <f t="shared" si="739"/>
        <v>45146</v>
      </c>
      <c r="J5261" s="17">
        <v>0.2407</v>
      </c>
      <c r="K5261" s="18">
        <f>G5261*结论【关键目标】!C$27*0.7735*0.001</f>
        <v>0</v>
      </c>
      <c r="L5261" s="5">
        <v>0</v>
      </c>
      <c r="M5261" s="5">
        <f>ABS(IF(L5261&lt;=0,L5261/耗电量关键数据!$B$6/1000,L5261/耗电量关键数据!$B$5/1000))</f>
        <v>0</v>
      </c>
      <c r="N5261" s="5">
        <f>电气设备逐时使用率计算!H5237</f>
        <v>1.1688450000000001</v>
      </c>
      <c r="O5261" s="5">
        <f>灯光逐时使用率计算!H5237</f>
        <v>0.37403039999999999</v>
      </c>
      <c r="P5261" s="19">
        <f t="shared" si="740"/>
        <v>1.5428754000000002</v>
      </c>
      <c r="Q5261" s="19">
        <f t="shared" si="744"/>
        <v>0</v>
      </c>
      <c r="R5261" s="20">
        <f t="shared" si="741"/>
        <v>0</v>
      </c>
      <c r="S5261" s="20">
        <f t="shared" si="745"/>
        <v>0</v>
      </c>
      <c r="T5261" s="20">
        <f>IF((T5260+R5261)&lt;0,0,IF((T5260+R5261)&gt;结论【关键目标】!C$28,结论【关键目标】!C$28,T5260+R5261))</f>
        <v>8.1608751999999996</v>
      </c>
      <c r="U5261" s="19">
        <f>IF((T5260+R5261)&lt;结论【关键目标】!$C$28,0,(发电量计算【计算逻辑页】!R5261+发电量计算【计算逻辑页】!T5260-结论【关键目标】!$C$28))</f>
        <v>0</v>
      </c>
      <c r="V5261" s="5">
        <f t="shared" si="742"/>
        <v>0</v>
      </c>
      <c r="W5261" s="5">
        <f t="shared" si="743"/>
        <v>0</v>
      </c>
      <c r="X5261" s="5">
        <f t="shared" si="746"/>
        <v>0</v>
      </c>
    </row>
    <row r="5262" spans="1:24" x14ac:dyDescent="0.15">
      <c r="A5262" s="7">
        <v>5261</v>
      </c>
      <c r="B5262" s="7">
        <v>8</v>
      </c>
      <c r="C5262" s="7">
        <v>8</v>
      </c>
      <c r="D5262" s="7">
        <v>5</v>
      </c>
      <c r="E5262" s="7">
        <v>220</v>
      </c>
      <c r="F5262" s="7">
        <v>21</v>
      </c>
      <c r="G5262" s="7">
        <v>0.2</v>
      </c>
      <c r="H5262" s="7">
        <f t="shared" si="738"/>
        <v>2</v>
      </c>
      <c r="I5262" s="16">
        <f t="shared" si="739"/>
        <v>45146</v>
      </c>
      <c r="J5262" s="17">
        <v>0.2407</v>
      </c>
      <c r="K5262" s="18">
        <f>G5262*结论【关键目标】!C$27*0.7735*0.001</f>
        <v>1.8564000000000001E-2</v>
      </c>
      <c r="L5262" s="5">
        <v>0</v>
      </c>
      <c r="M5262" s="5">
        <f>ABS(IF(L5262&lt;=0,L5262/耗电量关键数据!$B$6/1000,L5262/耗电量关键数据!$B$5/1000))</f>
        <v>0</v>
      </c>
      <c r="N5262" s="5">
        <f>电气设备逐时使用率计算!H5238</f>
        <v>1.1688450000000001</v>
      </c>
      <c r="O5262" s="5">
        <f>灯光逐时使用率计算!H5238</f>
        <v>0.37403039999999999</v>
      </c>
      <c r="P5262" s="19">
        <f t="shared" si="740"/>
        <v>1.5428754000000002</v>
      </c>
      <c r="Q5262" s="19">
        <f t="shared" si="744"/>
        <v>0</v>
      </c>
      <c r="R5262" s="20">
        <f t="shared" si="741"/>
        <v>1.8564000000000001E-2</v>
      </c>
      <c r="S5262" s="20">
        <f t="shared" si="745"/>
        <v>0</v>
      </c>
      <c r="T5262" s="20">
        <f>IF((T5261+R5262)&lt;0,0,IF((T5261+R5262)&gt;结论【关键目标】!C$28,结论【关键目标】!C$28,T5261+R5262))</f>
        <v>8.1794391999999991</v>
      </c>
      <c r="U5262" s="19">
        <f>IF((T5261+R5262)&lt;结论【关键目标】!$C$28,0,(发电量计算【计算逻辑页】!R5262+发电量计算【计算逻辑页】!T5261-结论【关键目标】!$C$28))</f>
        <v>0</v>
      </c>
      <c r="V5262" s="5">
        <f t="shared" si="742"/>
        <v>0</v>
      </c>
      <c r="W5262" s="5">
        <f t="shared" si="743"/>
        <v>4.4683548000000002E-3</v>
      </c>
      <c r="X5262" s="5">
        <f t="shared" si="746"/>
        <v>0</v>
      </c>
    </row>
    <row r="5263" spans="1:24" x14ac:dyDescent="0.15">
      <c r="A5263" s="7">
        <v>5262</v>
      </c>
      <c r="B5263" s="7">
        <v>8</v>
      </c>
      <c r="C5263" s="7">
        <v>8</v>
      </c>
      <c r="D5263" s="7">
        <v>6</v>
      </c>
      <c r="E5263" s="7">
        <v>220</v>
      </c>
      <c r="F5263" s="7">
        <v>20.5</v>
      </c>
      <c r="G5263" s="7">
        <v>84.6</v>
      </c>
      <c r="H5263" s="7">
        <f t="shared" si="738"/>
        <v>2</v>
      </c>
      <c r="I5263" s="16">
        <f t="shared" si="739"/>
        <v>45146</v>
      </c>
      <c r="J5263" s="17">
        <v>0.2407</v>
      </c>
      <c r="K5263" s="18">
        <f>G5263*结论【关键目标】!C$27*0.7735*0.001</f>
        <v>7.8525719999999994</v>
      </c>
      <c r="L5263" s="5">
        <v>0</v>
      </c>
      <c r="M5263" s="5">
        <f>ABS(IF(L5263&lt;=0,L5263/耗电量关键数据!$B$6/1000,L5263/耗电量关键数据!$B$5/1000))</f>
        <v>0</v>
      </c>
      <c r="N5263" s="5">
        <f>电气设备逐时使用率计算!H5239</f>
        <v>1.1688450000000001</v>
      </c>
      <c r="O5263" s="5">
        <f>灯光逐时使用率计算!H5239</f>
        <v>0.37403039999999999</v>
      </c>
      <c r="P5263" s="19">
        <f t="shared" si="740"/>
        <v>1.5428754000000002</v>
      </c>
      <c r="Q5263" s="19">
        <f t="shared" si="744"/>
        <v>0</v>
      </c>
      <c r="R5263" s="20">
        <f t="shared" si="741"/>
        <v>7.8525719999999994</v>
      </c>
      <c r="S5263" s="20">
        <f t="shared" si="745"/>
        <v>0</v>
      </c>
      <c r="T5263" s="20">
        <f>IF((T5262+R5263)&lt;0,0,IF((T5262+R5263)&gt;结论【关键目标】!C$28,结论【关键目标】!C$28,T5262+R5263))</f>
        <v>16.032011199999999</v>
      </c>
      <c r="U5263" s="19">
        <f>IF((T5262+R5263)&lt;结论【关键目标】!$C$28,0,(发电量计算【计算逻辑页】!R5263+发电量计算【计算逻辑页】!T5262-结论【关键目标】!$C$28))</f>
        <v>0</v>
      </c>
      <c r="V5263" s="5">
        <f t="shared" si="742"/>
        <v>0</v>
      </c>
      <c r="W5263" s="5">
        <f t="shared" si="743"/>
        <v>0.37137010878000004</v>
      </c>
      <c r="X5263" s="5">
        <f t="shared" si="746"/>
        <v>0</v>
      </c>
    </row>
    <row r="5264" spans="1:24" x14ac:dyDescent="0.15">
      <c r="A5264" s="7">
        <v>5263</v>
      </c>
      <c r="B5264" s="7">
        <v>8</v>
      </c>
      <c r="C5264" s="7">
        <v>8</v>
      </c>
      <c r="D5264" s="7">
        <v>7</v>
      </c>
      <c r="E5264" s="7">
        <v>220</v>
      </c>
      <c r="F5264" s="7">
        <v>21</v>
      </c>
      <c r="G5264" s="7">
        <v>183.1</v>
      </c>
      <c r="H5264" s="7">
        <f t="shared" si="738"/>
        <v>2</v>
      </c>
      <c r="I5264" s="16">
        <f t="shared" si="739"/>
        <v>45146</v>
      </c>
      <c r="J5264" s="17">
        <v>0.2407</v>
      </c>
      <c r="K5264" s="18">
        <f>G5264*结论【关键目标】!C$27*0.7735*0.001</f>
        <v>16.995342000000001</v>
      </c>
      <c r="L5264" s="5">
        <v>0</v>
      </c>
      <c r="M5264" s="5">
        <f>ABS(IF(L5264&lt;=0,L5264/耗电量关键数据!$B$6/1000,L5264/耗电量关键数据!$B$5/1000))</f>
        <v>0</v>
      </c>
      <c r="N5264" s="5">
        <f>电气设备逐时使用率计算!H5240</f>
        <v>2.3376900000000003</v>
      </c>
      <c r="O5264" s="5">
        <f>灯光逐时使用率计算!H5240</f>
        <v>1.2467680000000001</v>
      </c>
      <c r="P5264" s="19">
        <f t="shared" si="740"/>
        <v>3.5844580000000006</v>
      </c>
      <c r="Q5264" s="19">
        <f t="shared" si="744"/>
        <v>0</v>
      </c>
      <c r="R5264" s="20">
        <f t="shared" si="741"/>
        <v>16.995342000000001</v>
      </c>
      <c r="S5264" s="20">
        <f t="shared" si="745"/>
        <v>0</v>
      </c>
      <c r="T5264" s="20">
        <f>IF((T5263+R5264)&lt;0,0,IF((T5263+R5264)&gt;结论【关键目标】!C$28,结论【关键目标】!C$28,T5263+R5264))</f>
        <v>22</v>
      </c>
      <c r="U5264" s="19">
        <f>IF((T5263+R5264)&lt;结论【关键目标】!$C$28,0,(发电量计算【计算逻辑页】!R5264+发电量计算【计算逻辑页】!T5263-结论【关键目标】!$C$28))</f>
        <v>11.0273532</v>
      </c>
      <c r="V5264" s="5">
        <f t="shared" si="742"/>
        <v>0</v>
      </c>
      <c r="W5264" s="5">
        <f t="shared" si="743"/>
        <v>0.8627790406000001</v>
      </c>
      <c r="X5264" s="5">
        <f t="shared" si="746"/>
        <v>0</v>
      </c>
    </row>
    <row r="5265" spans="1:24" x14ac:dyDescent="0.15">
      <c r="A5265" s="7">
        <v>5264</v>
      </c>
      <c r="B5265" s="7">
        <v>8</v>
      </c>
      <c r="C5265" s="7">
        <v>8</v>
      </c>
      <c r="D5265" s="7">
        <v>8</v>
      </c>
      <c r="E5265" s="7">
        <v>220</v>
      </c>
      <c r="F5265" s="7">
        <v>21</v>
      </c>
      <c r="G5265" s="7">
        <v>277</v>
      </c>
      <c r="H5265" s="7">
        <f t="shared" si="738"/>
        <v>2</v>
      </c>
      <c r="I5265" s="16">
        <f t="shared" si="739"/>
        <v>45146</v>
      </c>
      <c r="J5265" s="17">
        <v>0.70809999999999995</v>
      </c>
      <c r="K5265" s="18">
        <f>G5265*结论【关键目标】!C$27*0.7735*0.001</f>
        <v>25.71114</v>
      </c>
      <c r="L5265" s="5">
        <v>24645.783029999999</v>
      </c>
      <c r="M5265" s="5">
        <f>ABS(IF(L5265&lt;=0,L5265/耗电量关键数据!$B$6/1000,L5265/耗电量关键数据!$B$5/1000))</f>
        <v>7.041652294285714</v>
      </c>
      <c r="N5265" s="5">
        <f>电气设备逐时使用率计算!H5241</f>
        <v>11.688450000000001</v>
      </c>
      <c r="O5265" s="5">
        <f>灯光逐时使用率计算!H5241</f>
        <v>6.2338399999999998</v>
      </c>
      <c r="P5265" s="19">
        <f t="shared" si="740"/>
        <v>24.963942294285715</v>
      </c>
      <c r="Q5265" s="19">
        <f t="shared" si="744"/>
        <v>0</v>
      </c>
      <c r="R5265" s="20">
        <f t="shared" si="741"/>
        <v>25.71114</v>
      </c>
      <c r="S5265" s="20">
        <f t="shared" si="745"/>
        <v>0</v>
      </c>
      <c r="T5265" s="20">
        <f>IF((T5264+R5265)&lt;0,0,IF((T5264+R5265)&gt;结论【关键目标】!C$28,结论【关键目标】!C$28,T5264+R5265))</f>
        <v>22</v>
      </c>
      <c r="U5265" s="19">
        <f>IF((T5264+R5265)&lt;结论【关键目标】!$C$28,0,(发电量计算【计算逻辑页】!R5265+发电量计算【计算逻辑页】!T5264-结论【关键目标】!$C$28))</f>
        <v>25.71114</v>
      </c>
      <c r="V5265" s="5">
        <f t="shared" si="742"/>
        <v>8.9988989999999998</v>
      </c>
      <c r="W5265" s="5">
        <f t="shared" si="743"/>
        <v>17.676967538583714</v>
      </c>
      <c r="X5265" s="5">
        <f t="shared" si="746"/>
        <v>0</v>
      </c>
    </row>
    <row r="5266" spans="1:24" x14ac:dyDescent="0.15">
      <c r="A5266" s="7">
        <v>5265</v>
      </c>
      <c r="B5266" s="7">
        <v>8</v>
      </c>
      <c r="C5266" s="7">
        <v>8</v>
      </c>
      <c r="D5266" s="7">
        <v>9</v>
      </c>
      <c r="E5266" s="7">
        <v>220</v>
      </c>
      <c r="F5266" s="7">
        <v>25.3</v>
      </c>
      <c r="G5266" s="7">
        <v>620.6</v>
      </c>
      <c r="H5266" s="7">
        <f t="shared" si="738"/>
        <v>2</v>
      </c>
      <c r="I5266" s="16">
        <f t="shared" si="739"/>
        <v>45146</v>
      </c>
      <c r="J5266" s="17">
        <v>0.70809999999999995</v>
      </c>
      <c r="K5266" s="18">
        <f>G5266*结论【关键目标】!C$27*0.7735*0.001</f>
        <v>57.604092000000001</v>
      </c>
      <c r="L5266" s="5">
        <v>41615.01352</v>
      </c>
      <c r="M5266" s="5">
        <f>ABS(IF(L5266&lt;=0,L5266/耗电量关键数据!$B$6/1000,L5266/耗电量关键数据!$B$5/1000))</f>
        <v>11.890003862857144</v>
      </c>
      <c r="N5266" s="5">
        <f>电气设备逐时使用率计算!H5242</f>
        <v>22.208055000000002</v>
      </c>
      <c r="O5266" s="5">
        <f>灯光逐时使用率计算!H5242</f>
        <v>11.844296</v>
      </c>
      <c r="P5266" s="19">
        <f t="shared" si="740"/>
        <v>45.942354862857144</v>
      </c>
      <c r="Q5266" s="19">
        <f t="shared" si="744"/>
        <v>0</v>
      </c>
      <c r="R5266" s="20">
        <f t="shared" si="741"/>
        <v>57.604092000000001</v>
      </c>
      <c r="S5266" s="20">
        <f t="shared" si="745"/>
        <v>0</v>
      </c>
      <c r="T5266" s="20">
        <f>IF((T5265+R5266)&lt;0,0,IF((T5265+R5266)&gt;结论【关键目标】!C$28,结论【关键目标】!C$28,T5265+R5266))</f>
        <v>22</v>
      </c>
      <c r="U5266" s="19">
        <f>IF((T5265+R5266)&lt;结论【关键目标】!$C$28,0,(发电量计算【计算逻辑页】!R5266+发电量计算【计算逻辑页】!T5265-结论【关键目标】!$C$28))</f>
        <v>57.604092000000009</v>
      </c>
      <c r="V5266" s="5">
        <f t="shared" si="742"/>
        <v>20.1614322</v>
      </c>
      <c r="W5266" s="5">
        <f t="shared" si="743"/>
        <v>32.531781478389142</v>
      </c>
      <c r="X5266" s="5">
        <f t="shared" si="746"/>
        <v>0</v>
      </c>
    </row>
    <row r="5267" spans="1:24" x14ac:dyDescent="0.15">
      <c r="A5267" s="7">
        <v>5266</v>
      </c>
      <c r="B5267" s="7">
        <v>8</v>
      </c>
      <c r="C5267" s="7">
        <v>8</v>
      </c>
      <c r="D5267" s="7">
        <v>10</v>
      </c>
      <c r="E5267" s="7">
        <v>220</v>
      </c>
      <c r="F5267" s="7">
        <v>25</v>
      </c>
      <c r="G5267" s="7">
        <v>645.70000000000005</v>
      </c>
      <c r="H5267" s="7">
        <f t="shared" si="738"/>
        <v>2</v>
      </c>
      <c r="I5267" s="16">
        <f t="shared" si="739"/>
        <v>45146</v>
      </c>
      <c r="J5267" s="17">
        <v>0.70809999999999995</v>
      </c>
      <c r="K5267" s="18">
        <f>G5267*结论【关键目标】!C$27*0.7735*0.001</f>
        <v>59.933873999999996</v>
      </c>
      <c r="L5267" s="5">
        <v>48709.424809999997</v>
      </c>
      <c r="M5267" s="5">
        <f>ABS(IF(L5267&lt;=0,L5267/耗电量关键数据!$B$6/1000,L5267/耗电量关键数据!$B$5/1000))</f>
        <v>13.916978517142855</v>
      </c>
      <c r="N5267" s="5">
        <f>电气设备逐时使用率计算!H5243</f>
        <v>22.208055000000002</v>
      </c>
      <c r="O5267" s="5">
        <f>灯光逐时使用率计算!H5243</f>
        <v>11.844296</v>
      </c>
      <c r="P5267" s="19">
        <f t="shared" si="740"/>
        <v>47.969329517142853</v>
      </c>
      <c r="Q5267" s="19">
        <f t="shared" si="744"/>
        <v>0</v>
      </c>
      <c r="R5267" s="20">
        <f t="shared" si="741"/>
        <v>59.933873999999996</v>
      </c>
      <c r="S5267" s="20">
        <f t="shared" si="745"/>
        <v>0</v>
      </c>
      <c r="T5267" s="20">
        <f>IF((T5266+R5267)&lt;0,0,IF((T5266+R5267)&gt;结论【关键目标】!C$28,结论【关键目标】!C$28,T5266+R5267))</f>
        <v>22</v>
      </c>
      <c r="U5267" s="19">
        <f>IF((T5266+R5267)&lt;结论【关键目标】!$C$28,0,(发电量计算【计算逻辑页】!R5267+发电量计算【计算逻辑页】!T5266-结论【关键目标】!$C$28))</f>
        <v>59.933874000000003</v>
      </c>
      <c r="V5267" s="5">
        <f t="shared" si="742"/>
        <v>20.9768559</v>
      </c>
      <c r="W5267" s="5">
        <f t="shared" si="743"/>
        <v>33.967082231088852</v>
      </c>
      <c r="X5267" s="5">
        <f t="shared" si="746"/>
        <v>0</v>
      </c>
    </row>
    <row r="5268" spans="1:24" x14ac:dyDescent="0.15">
      <c r="A5268" s="7">
        <v>5267</v>
      </c>
      <c r="B5268" s="7">
        <v>8</v>
      </c>
      <c r="C5268" s="7">
        <v>8</v>
      </c>
      <c r="D5268" s="7">
        <v>11</v>
      </c>
      <c r="E5268" s="7">
        <v>220</v>
      </c>
      <c r="F5268" s="7">
        <v>26</v>
      </c>
      <c r="G5268" s="7">
        <v>757.3</v>
      </c>
      <c r="H5268" s="7">
        <f t="shared" si="738"/>
        <v>2</v>
      </c>
      <c r="I5268" s="16">
        <f t="shared" si="739"/>
        <v>45146</v>
      </c>
      <c r="J5268" s="24">
        <v>1.3551</v>
      </c>
      <c r="K5268" s="18">
        <f>G5268*结论【关键目标】!C$27*0.7735*0.001</f>
        <v>70.292586</v>
      </c>
      <c r="L5268" s="5">
        <v>52432.19814</v>
      </c>
      <c r="M5268" s="5">
        <f>ABS(IF(L5268&lt;=0,L5268/耗电量关键数据!$B$6/1000,L5268/耗电量关键数据!$B$5/1000))</f>
        <v>14.980628039999999</v>
      </c>
      <c r="N5268" s="5">
        <f>电气设备逐时使用率计算!H5244</f>
        <v>22.208055000000002</v>
      </c>
      <c r="O5268" s="5">
        <f>灯光逐时使用率计算!H5244</f>
        <v>11.844296</v>
      </c>
      <c r="P5268" s="19">
        <f t="shared" si="740"/>
        <v>49.032979040000001</v>
      </c>
      <c r="Q5268" s="19">
        <f t="shared" si="744"/>
        <v>49.032979040000001</v>
      </c>
      <c r="R5268" s="20">
        <f t="shared" si="741"/>
        <v>21.259606959999999</v>
      </c>
      <c r="S5268" s="20">
        <f t="shared" si="745"/>
        <v>0</v>
      </c>
      <c r="T5268" s="20">
        <f>IF((T5267+R5268)&lt;0,0,IF((T5267+R5268)&gt;结论【关键目标】!C$28,结论【关键目标】!C$28,T5267+R5268))</f>
        <v>22</v>
      </c>
      <c r="U5268" s="19">
        <f>IF((T5267+R5268)&lt;结论【关键目标】!$C$28,0,(发电量计算【计算逻辑页】!R5268+发电量计算【计算逻辑页】!T5267-结论【关键目标】!$C$28))</f>
        <v>21.259606959999999</v>
      </c>
      <c r="V5268" s="5">
        <f t="shared" si="742"/>
        <v>7.4408624359999989</v>
      </c>
      <c r="W5268" s="5">
        <f t="shared" si="743"/>
        <v>66.444589897103995</v>
      </c>
      <c r="X5268" s="5">
        <f t="shared" si="746"/>
        <v>0</v>
      </c>
    </row>
    <row r="5269" spans="1:24" x14ac:dyDescent="0.15">
      <c r="A5269" s="7">
        <v>5268</v>
      </c>
      <c r="B5269" s="7">
        <v>8</v>
      </c>
      <c r="C5269" s="7">
        <v>8</v>
      </c>
      <c r="D5269" s="7">
        <v>12</v>
      </c>
      <c r="E5269" s="7">
        <v>220</v>
      </c>
      <c r="F5269" s="7">
        <v>27.2</v>
      </c>
      <c r="G5269" s="7">
        <v>690.7</v>
      </c>
      <c r="H5269" s="7">
        <f t="shared" si="738"/>
        <v>2</v>
      </c>
      <c r="I5269" s="16">
        <f t="shared" si="739"/>
        <v>45146</v>
      </c>
      <c r="J5269" s="24">
        <v>1.3551</v>
      </c>
      <c r="K5269" s="18">
        <f>G5269*结论【关键目标】!C$27*0.7735*0.001</f>
        <v>64.110773999999992</v>
      </c>
      <c r="L5269" s="5">
        <v>46217.285730000003</v>
      </c>
      <c r="M5269" s="5">
        <f>ABS(IF(L5269&lt;=0,L5269/耗电量关键数据!$B$6/1000,L5269/耗电量关键数据!$B$5/1000))</f>
        <v>13.204938780000001</v>
      </c>
      <c r="N5269" s="5">
        <f>电气设备逐时使用率计算!H5245</f>
        <v>11.688450000000001</v>
      </c>
      <c r="O5269" s="5">
        <f>灯光逐时使用率计算!H5245</f>
        <v>9.9741440000000008</v>
      </c>
      <c r="P5269" s="19">
        <f t="shared" si="740"/>
        <v>34.867532780000005</v>
      </c>
      <c r="Q5269" s="19">
        <f t="shared" si="744"/>
        <v>34.867532780000005</v>
      </c>
      <c r="R5269" s="20">
        <f t="shared" si="741"/>
        <v>29.243241219999987</v>
      </c>
      <c r="S5269" s="20">
        <f t="shared" si="745"/>
        <v>0</v>
      </c>
      <c r="T5269" s="20">
        <f>IF((T5268+R5269)&lt;0,0,IF((T5268+R5269)&gt;结论【关键目标】!C$28,结论【关键目标】!C$28,T5268+R5269))</f>
        <v>22</v>
      </c>
      <c r="U5269" s="19">
        <f>IF((T5268+R5269)&lt;结论【关键目标】!$C$28,0,(发电量计算【计算逻辑页】!R5269+发电量计算【计算逻辑页】!T5268-结论【关键目标】!$C$28))</f>
        <v>29.243241219999987</v>
      </c>
      <c r="V5269" s="5">
        <f t="shared" si="742"/>
        <v>10.235134426999995</v>
      </c>
      <c r="W5269" s="5">
        <f t="shared" si="743"/>
        <v>47.248993670178002</v>
      </c>
      <c r="X5269" s="5">
        <f t="shared" si="746"/>
        <v>0</v>
      </c>
    </row>
    <row r="5270" spans="1:24" x14ac:dyDescent="0.15">
      <c r="A5270" s="7">
        <v>5269</v>
      </c>
      <c r="B5270" s="7">
        <v>8</v>
      </c>
      <c r="C5270" s="7">
        <v>8</v>
      </c>
      <c r="D5270" s="7">
        <v>13</v>
      </c>
      <c r="E5270" s="7">
        <v>220</v>
      </c>
      <c r="F5270" s="7">
        <v>28</v>
      </c>
      <c r="G5270" s="7">
        <v>676.5</v>
      </c>
      <c r="H5270" s="7">
        <f t="shared" si="738"/>
        <v>2</v>
      </c>
      <c r="I5270" s="16">
        <f t="shared" si="739"/>
        <v>45146</v>
      </c>
      <c r="J5270" s="17">
        <v>1.2267999999999999</v>
      </c>
      <c r="K5270" s="18">
        <f>G5270*结论【关键目标】!C$27*0.7735*0.001</f>
        <v>62.792729999999999</v>
      </c>
      <c r="L5270" s="5">
        <v>47022.440519999996</v>
      </c>
      <c r="M5270" s="5">
        <f>ABS(IF(L5270&lt;=0,L5270/耗电量关键数据!$B$6/1000,L5270/耗电量关键数据!$B$5/1000))</f>
        <v>13.434983005714285</v>
      </c>
      <c r="N5270" s="5">
        <f>电气设备逐时使用率计算!H5246</f>
        <v>11.688450000000001</v>
      </c>
      <c r="O5270" s="5">
        <f>灯光逐时使用率计算!H5246</f>
        <v>9.9741440000000008</v>
      </c>
      <c r="P5270" s="19">
        <f t="shared" si="740"/>
        <v>35.097577005714285</v>
      </c>
      <c r="Q5270" s="19">
        <f t="shared" si="744"/>
        <v>35.097577005714285</v>
      </c>
      <c r="R5270" s="20">
        <f t="shared" si="741"/>
        <v>27.695152994285714</v>
      </c>
      <c r="S5270" s="20">
        <f t="shared" si="745"/>
        <v>0</v>
      </c>
      <c r="T5270" s="20">
        <f>IF((T5269+R5270)&lt;0,0,IF((T5269+R5270)&gt;结论【关键目标】!C$28,结论【关键目标】!C$28,T5269+R5270))</f>
        <v>22</v>
      </c>
      <c r="U5270" s="19">
        <f>IF((T5269+R5270)&lt;结论【关键目标】!$C$28,0,(发电量计算【计算逻辑页】!R5270+发电量计算【计算逻辑页】!T5269-结论【关键目标】!$C$28))</f>
        <v>27.695152994285714</v>
      </c>
      <c r="V5270" s="5">
        <f t="shared" si="742"/>
        <v>9.6933035479999994</v>
      </c>
      <c r="W5270" s="5">
        <f t="shared" si="743"/>
        <v>43.057707470610282</v>
      </c>
      <c r="X5270" s="5">
        <f t="shared" si="746"/>
        <v>0</v>
      </c>
    </row>
    <row r="5271" spans="1:24" x14ac:dyDescent="0.15">
      <c r="A5271" s="7">
        <v>5270</v>
      </c>
      <c r="B5271" s="7">
        <v>8</v>
      </c>
      <c r="C5271" s="7">
        <v>8</v>
      </c>
      <c r="D5271" s="7">
        <v>14</v>
      </c>
      <c r="E5271" s="7">
        <v>220</v>
      </c>
      <c r="F5271" s="7">
        <v>28</v>
      </c>
      <c r="G5271" s="7">
        <v>597.1</v>
      </c>
      <c r="H5271" s="7">
        <f t="shared" si="738"/>
        <v>2</v>
      </c>
      <c r="I5271" s="16">
        <f t="shared" si="739"/>
        <v>45146</v>
      </c>
      <c r="J5271" s="17">
        <v>1.2267999999999999</v>
      </c>
      <c r="K5271" s="18">
        <f>G5271*结论【关键目标】!C$27*0.7735*0.001</f>
        <v>55.422822000000004</v>
      </c>
      <c r="L5271" s="5">
        <v>54874.622629999998</v>
      </c>
      <c r="M5271" s="5">
        <f>ABS(IF(L5271&lt;=0,L5271/耗电量关键数据!$B$6/1000,L5271/耗电量关键数据!$B$5/1000))</f>
        <v>15.678463608571429</v>
      </c>
      <c r="N5271" s="5">
        <f>电气设备逐时使用率计算!H5247</f>
        <v>22.208055000000002</v>
      </c>
      <c r="O5271" s="5">
        <f>灯光逐时使用率计算!H5247</f>
        <v>11.844296</v>
      </c>
      <c r="P5271" s="19">
        <f t="shared" si="740"/>
        <v>49.730814608571428</v>
      </c>
      <c r="Q5271" s="19">
        <f t="shared" si="744"/>
        <v>49.730814608571428</v>
      </c>
      <c r="R5271" s="20">
        <f t="shared" si="741"/>
        <v>5.6920073914285751</v>
      </c>
      <c r="S5271" s="20">
        <f t="shared" si="745"/>
        <v>0</v>
      </c>
      <c r="T5271" s="20">
        <f>IF((T5270+R5271)&lt;0,0,IF((T5270+R5271)&gt;结论【关键目标】!C$28,结论【关键目标】!C$28,T5270+R5271))</f>
        <v>22</v>
      </c>
      <c r="U5271" s="19">
        <f>IF((T5270+R5271)&lt;结论【关键目标】!$C$28,0,(发电量计算【计算逻辑页】!R5271+发电量计算【计算逻辑页】!T5270-结论【关键目标】!$C$28))</f>
        <v>5.6920073914285751</v>
      </c>
      <c r="V5271" s="5">
        <f t="shared" si="742"/>
        <v>1.9922025870000011</v>
      </c>
      <c r="W5271" s="5">
        <f t="shared" si="743"/>
        <v>61.009763361795422</v>
      </c>
      <c r="X5271" s="5">
        <f t="shared" si="746"/>
        <v>0</v>
      </c>
    </row>
    <row r="5272" spans="1:24" x14ac:dyDescent="0.15">
      <c r="A5272" s="7">
        <v>5271</v>
      </c>
      <c r="B5272" s="7">
        <v>8</v>
      </c>
      <c r="C5272" s="7">
        <v>8</v>
      </c>
      <c r="D5272" s="7">
        <v>15</v>
      </c>
      <c r="E5272" s="7">
        <v>220</v>
      </c>
      <c r="F5272" s="7">
        <v>22</v>
      </c>
      <c r="G5272" s="7">
        <v>236.4</v>
      </c>
      <c r="H5272" s="7">
        <f t="shared" si="738"/>
        <v>2</v>
      </c>
      <c r="I5272" s="16">
        <f t="shared" si="739"/>
        <v>45146</v>
      </c>
      <c r="J5272" s="17">
        <v>1.2267999999999999</v>
      </c>
      <c r="K5272" s="18">
        <f>G5272*结论【关键目标】!C$27*0.7735*0.001</f>
        <v>21.942647999999998</v>
      </c>
      <c r="L5272" s="5">
        <v>51982.194499999998</v>
      </c>
      <c r="M5272" s="5">
        <f>ABS(IF(L5272&lt;=0,L5272/耗电量关键数据!$B$6/1000,L5272/耗电量关键数据!$B$5/1000))</f>
        <v>14.85205557142857</v>
      </c>
      <c r="N5272" s="5">
        <f>电气设备逐时使用率计算!H5248</f>
        <v>22.208055000000002</v>
      </c>
      <c r="O5272" s="5">
        <f>灯光逐时使用率计算!H5248</f>
        <v>11.844296</v>
      </c>
      <c r="P5272" s="19">
        <f t="shared" si="740"/>
        <v>48.904406571428574</v>
      </c>
      <c r="Q5272" s="19">
        <f t="shared" si="744"/>
        <v>48.904406571428574</v>
      </c>
      <c r="R5272" s="20">
        <f t="shared" si="741"/>
        <v>-26.961758571428575</v>
      </c>
      <c r="S5272" s="20">
        <f t="shared" si="745"/>
        <v>26.961758571428575</v>
      </c>
      <c r="T5272" s="20">
        <f>IF((T5271+R5272)&lt;0,0,IF((T5271+R5272)&gt;结论【关键目标】!C$28,结论【关键目标】!C$28,T5271+R5272))</f>
        <v>0</v>
      </c>
      <c r="U5272" s="19">
        <f>IF((T5271+R5272)&lt;结论【关键目标】!$C$28,0,(发电量计算【计算逻辑页】!R5272+发电量计算【计算逻辑页】!T5271-结论【关键目标】!$C$28))</f>
        <v>0</v>
      </c>
      <c r="V5272" s="5">
        <f t="shared" si="742"/>
        <v>0</v>
      </c>
      <c r="W5272" s="5">
        <f t="shared" si="743"/>
        <v>26.919240566399996</v>
      </c>
      <c r="X5272" s="5">
        <f t="shared" si="746"/>
        <v>0</v>
      </c>
    </row>
    <row r="5273" spans="1:24" x14ac:dyDescent="0.15">
      <c r="A5273" s="7">
        <v>5272</v>
      </c>
      <c r="B5273" s="7">
        <v>8</v>
      </c>
      <c r="C5273" s="7">
        <v>8</v>
      </c>
      <c r="D5273" s="7">
        <v>16</v>
      </c>
      <c r="E5273" s="7">
        <v>220</v>
      </c>
      <c r="F5273" s="7">
        <v>29</v>
      </c>
      <c r="G5273" s="7">
        <v>363.3</v>
      </c>
      <c r="H5273" s="7">
        <f t="shared" si="738"/>
        <v>2</v>
      </c>
      <c r="I5273" s="16">
        <f t="shared" si="739"/>
        <v>45146</v>
      </c>
      <c r="J5273" s="24">
        <v>1.3551</v>
      </c>
      <c r="K5273" s="18">
        <f>G5273*结论【关键目标】!C$27*0.7735*0.001</f>
        <v>33.721506000000005</v>
      </c>
      <c r="L5273" s="5">
        <v>50171.396330000003</v>
      </c>
      <c r="M5273" s="5">
        <f>ABS(IF(L5273&lt;=0,L5273/耗电量关键数据!$B$6/1000,L5273/耗电量关键数据!$B$5/1000))</f>
        <v>14.334684665714287</v>
      </c>
      <c r="N5273" s="5">
        <f>电气设备逐时使用率计算!H5249</f>
        <v>22.208055000000002</v>
      </c>
      <c r="O5273" s="5">
        <f>灯光逐时使用率计算!H5249</f>
        <v>11.844296</v>
      </c>
      <c r="P5273" s="19">
        <f t="shared" si="740"/>
        <v>48.387035665714286</v>
      </c>
      <c r="Q5273" s="19">
        <f t="shared" si="744"/>
        <v>48.387035665714286</v>
      </c>
      <c r="R5273" s="20">
        <f t="shared" si="741"/>
        <v>-14.665529665714281</v>
      </c>
      <c r="S5273" s="20">
        <f t="shared" si="745"/>
        <v>14.665529665714281</v>
      </c>
      <c r="T5273" s="20">
        <f>IF((T5272+R5273)&lt;0,0,IF((T5272+R5273)&gt;结论【关键目标】!C$28,结论【关键目标】!C$28,T5272+R5273))</f>
        <v>0</v>
      </c>
      <c r="U5273" s="19">
        <f>IF((T5272+R5273)&lt;结论【关键目标】!$C$28,0,(发电量计算【计算逻辑页】!R5273+发电量计算【计算逻辑页】!T5272-结论【关键目标】!$C$28))</f>
        <v>0</v>
      </c>
      <c r="V5273" s="5">
        <f t="shared" si="742"/>
        <v>0</v>
      </c>
      <c r="W5273" s="5">
        <f t="shared" si="743"/>
        <v>45.696012780600007</v>
      </c>
      <c r="X5273" s="5">
        <f t="shared" si="746"/>
        <v>0</v>
      </c>
    </row>
    <row r="5274" spans="1:24" x14ac:dyDescent="0.15">
      <c r="A5274" s="7">
        <v>5273</v>
      </c>
      <c r="B5274" s="7">
        <v>8</v>
      </c>
      <c r="C5274" s="7">
        <v>8</v>
      </c>
      <c r="D5274" s="7">
        <v>17</v>
      </c>
      <c r="E5274" s="7">
        <v>220</v>
      </c>
      <c r="F5274" s="7">
        <v>28</v>
      </c>
      <c r="G5274" s="7">
        <v>196.6</v>
      </c>
      <c r="H5274" s="7">
        <f t="shared" si="738"/>
        <v>2</v>
      </c>
      <c r="I5274" s="16">
        <f t="shared" si="739"/>
        <v>45146</v>
      </c>
      <c r="J5274" s="17">
        <v>0.70809999999999995</v>
      </c>
      <c r="K5274" s="18">
        <f>G5274*结论【关键目标】!C$27*0.7735*0.001</f>
        <v>18.248412000000002</v>
      </c>
      <c r="L5274" s="5">
        <v>44174.266340000002</v>
      </c>
      <c r="M5274" s="5">
        <f>ABS(IF(L5274&lt;=0,L5274/耗电量关键数据!$B$6/1000,L5274/耗电量关键数据!$B$5/1000))</f>
        <v>12.621218954285714</v>
      </c>
      <c r="N5274" s="5">
        <f>电气设备逐时使用率计算!H5250</f>
        <v>22.208055000000002</v>
      </c>
      <c r="O5274" s="5">
        <f>灯光逐时使用率计算!H5250</f>
        <v>11.844296</v>
      </c>
      <c r="P5274" s="19">
        <f t="shared" si="740"/>
        <v>46.673569954285718</v>
      </c>
      <c r="Q5274" s="19">
        <f t="shared" si="744"/>
        <v>0</v>
      </c>
      <c r="R5274" s="20">
        <f t="shared" si="741"/>
        <v>18.248412000000002</v>
      </c>
      <c r="S5274" s="20">
        <f t="shared" si="745"/>
        <v>0</v>
      </c>
      <c r="T5274" s="20">
        <f>IF((T5273+R5274)&lt;0,0,IF((T5273+R5274)&gt;结论【关键目标】!C$28,结论【关键目标】!C$28,T5273+R5274))</f>
        <v>18.248412000000002</v>
      </c>
      <c r="U5274" s="19">
        <f>IF((T5273+R5274)&lt;结论【关键目标】!$C$28,0,(发电量计算【计算逻辑页】!R5274+发电量计算【计算逻辑页】!T5273-结论【关键目标】!$C$28))</f>
        <v>0</v>
      </c>
      <c r="V5274" s="5">
        <f t="shared" si="742"/>
        <v>0</v>
      </c>
      <c r="W5274" s="5">
        <f t="shared" si="743"/>
        <v>12.9217005372</v>
      </c>
      <c r="X5274" s="5">
        <f t="shared" si="746"/>
        <v>0</v>
      </c>
    </row>
    <row r="5275" spans="1:24" x14ac:dyDescent="0.15">
      <c r="A5275" s="7">
        <v>5274</v>
      </c>
      <c r="B5275" s="7">
        <v>8</v>
      </c>
      <c r="C5275" s="7">
        <v>8</v>
      </c>
      <c r="D5275" s="7">
        <v>18</v>
      </c>
      <c r="E5275" s="7">
        <v>220</v>
      </c>
      <c r="F5275" s="7">
        <v>27.1</v>
      </c>
      <c r="G5275" s="7">
        <v>72.3</v>
      </c>
      <c r="H5275" s="7">
        <f t="shared" si="738"/>
        <v>2</v>
      </c>
      <c r="I5275" s="16">
        <f t="shared" si="739"/>
        <v>45146</v>
      </c>
      <c r="J5275" s="17">
        <v>0.70809999999999995</v>
      </c>
      <c r="K5275" s="18">
        <f>G5275*结论【关键目标】!C$27*0.7735*0.001</f>
        <v>6.7108859999999995</v>
      </c>
      <c r="L5275" s="5">
        <v>25619.595359999999</v>
      </c>
      <c r="M5275" s="5">
        <f>ABS(IF(L5275&lt;=0,L5275/耗电量关键数据!$B$6/1000,L5275/耗电量关键数据!$B$5/1000))</f>
        <v>7.3198843885714284</v>
      </c>
      <c r="N5275" s="5">
        <f>电气设备逐时使用率计算!H5251</f>
        <v>7.0130699999999999</v>
      </c>
      <c r="O5275" s="5">
        <f>灯光逐时使用率计算!H5251</f>
        <v>3.7403040000000001</v>
      </c>
      <c r="P5275" s="19">
        <f t="shared" si="740"/>
        <v>18.073258388571428</v>
      </c>
      <c r="Q5275" s="19">
        <f t="shared" si="744"/>
        <v>0</v>
      </c>
      <c r="R5275" s="20">
        <f t="shared" si="741"/>
        <v>6.7108859999999995</v>
      </c>
      <c r="S5275" s="20">
        <f t="shared" si="745"/>
        <v>0</v>
      </c>
      <c r="T5275" s="20">
        <f>IF((T5274+R5275)&lt;0,0,IF((T5274+R5275)&gt;结论【关键目标】!C$28,结论【关键目标】!C$28,T5274+R5275))</f>
        <v>22</v>
      </c>
      <c r="U5275" s="19">
        <f>IF((T5274+R5275)&lt;结论【关键目标】!$C$28,0,(发电量计算【计算逻辑页】!R5275+发电量计算【计算逻辑页】!T5274-结论【关键目标】!$C$28))</f>
        <v>2.9592980000000004</v>
      </c>
      <c r="V5275" s="5">
        <f t="shared" si="742"/>
        <v>1.0357543</v>
      </c>
      <c r="W5275" s="5">
        <f t="shared" si="743"/>
        <v>4.7519783765999994</v>
      </c>
      <c r="X5275" s="5">
        <f t="shared" si="746"/>
        <v>0</v>
      </c>
    </row>
    <row r="5276" spans="1:24" x14ac:dyDescent="0.15">
      <c r="A5276" s="7">
        <v>5275</v>
      </c>
      <c r="B5276" s="7">
        <v>8</v>
      </c>
      <c r="C5276" s="7">
        <v>8</v>
      </c>
      <c r="D5276" s="7">
        <v>19</v>
      </c>
      <c r="E5276" s="7">
        <v>220</v>
      </c>
      <c r="F5276" s="7">
        <v>27</v>
      </c>
      <c r="G5276" s="7">
        <v>0</v>
      </c>
      <c r="H5276" s="7">
        <f t="shared" si="738"/>
        <v>2</v>
      </c>
      <c r="I5276" s="16">
        <f t="shared" si="739"/>
        <v>45146</v>
      </c>
      <c r="J5276" s="17">
        <v>1.2267999999999999</v>
      </c>
      <c r="K5276" s="18">
        <f>G5276*结论【关键目标】!C$27*0.7735*0.001</f>
        <v>0</v>
      </c>
      <c r="L5276" s="5">
        <v>0</v>
      </c>
      <c r="M5276" s="5">
        <f>ABS(IF(L5276&lt;=0,L5276/耗电量关键数据!$B$6/1000,L5276/耗电量关键数据!$B$5/1000))</f>
        <v>0</v>
      </c>
      <c r="N5276" s="5">
        <f>电气设备逐时使用率计算!H5252</f>
        <v>7.0130699999999999</v>
      </c>
      <c r="O5276" s="5">
        <f>灯光逐时使用率计算!H5252</f>
        <v>3.7403040000000001</v>
      </c>
      <c r="P5276" s="19">
        <f t="shared" si="740"/>
        <v>10.753374000000001</v>
      </c>
      <c r="Q5276" s="19">
        <f t="shared" si="744"/>
        <v>10.753374000000001</v>
      </c>
      <c r="R5276" s="20">
        <f t="shared" si="741"/>
        <v>-10.753374000000001</v>
      </c>
      <c r="S5276" s="20">
        <f t="shared" si="745"/>
        <v>10.753374000000001</v>
      </c>
      <c r="T5276" s="20">
        <f>IF((T5275+R5276)&lt;0,0,IF((T5275+R5276)&gt;结论【关键目标】!C$28,结论【关键目标】!C$28,T5275+R5276))</f>
        <v>11.246625999999999</v>
      </c>
      <c r="U5276" s="19">
        <f>IF((T5275+R5276)&lt;结论【关键目标】!$C$28,0,(发电量计算【计算逻辑页】!R5276+发电量计算【计算逻辑页】!T5275-结论【关键目标】!$C$28))</f>
        <v>0</v>
      </c>
      <c r="V5276" s="5">
        <f t="shared" si="742"/>
        <v>0</v>
      </c>
      <c r="W5276" s="5">
        <f t="shared" si="743"/>
        <v>0</v>
      </c>
      <c r="X5276" s="5">
        <f t="shared" si="746"/>
        <v>9.428558323199999</v>
      </c>
    </row>
    <row r="5277" spans="1:24" x14ac:dyDescent="0.15">
      <c r="A5277" s="7">
        <v>5276</v>
      </c>
      <c r="B5277" s="7">
        <v>8</v>
      </c>
      <c r="C5277" s="7">
        <v>8</v>
      </c>
      <c r="D5277" s="7">
        <v>20</v>
      </c>
      <c r="E5277" s="7">
        <v>220</v>
      </c>
      <c r="F5277" s="7">
        <v>25</v>
      </c>
      <c r="G5277" s="7">
        <v>0</v>
      </c>
      <c r="H5277" s="7">
        <f t="shared" si="738"/>
        <v>2</v>
      </c>
      <c r="I5277" s="16">
        <f t="shared" si="739"/>
        <v>45146</v>
      </c>
      <c r="J5277" s="17">
        <v>1.2267999999999999</v>
      </c>
      <c r="K5277" s="18">
        <f>G5277*结论【关键目标】!C$27*0.7735*0.001</f>
        <v>0</v>
      </c>
      <c r="L5277" s="5">
        <v>0</v>
      </c>
      <c r="M5277" s="5">
        <f>ABS(IF(L5277&lt;=0,L5277/耗电量关键数据!$B$6/1000,L5277/耗电量关键数据!$B$5/1000))</f>
        <v>0</v>
      </c>
      <c r="N5277" s="5">
        <f>电气设备逐时使用率计算!H5253</f>
        <v>1.1688450000000001</v>
      </c>
      <c r="O5277" s="5">
        <f>灯光逐时使用率计算!H5253</f>
        <v>0.37403039999999999</v>
      </c>
      <c r="P5277" s="19">
        <f t="shared" si="740"/>
        <v>1.5428754000000002</v>
      </c>
      <c r="Q5277" s="19">
        <f t="shared" si="744"/>
        <v>1.5428754000000002</v>
      </c>
      <c r="R5277" s="20">
        <f t="shared" si="741"/>
        <v>-1.5428754000000002</v>
      </c>
      <c r="S5277" s="20">
        <f t="shared" si="745"/>
        <v>1.5428754000000002</v>
      </c>
      <c r="T5277" s="20">
        <f>IF((T5276+R5277)&lt;0,0,IF((T5276+R5277)&gt;结论【关键目标】!C$28,结论【关键目标】!C$28,T5276+R5277))</f>
        <v>9.7037505999999993</v>
      </c>
      <c r="U5277" s="19">
        <f>IF((T5276+R5277)&lt;结论【关键目标】!$C$28,0,(发电量计算【计算逻辑页】!R5277+发电量计算【计算逻辑页】!T5276-结论【关键目标】!$C$28))</f>
        <v>0</v>
      </c>
      <c r="V5277" s="5">
        <f t="shared" si="742"/>
        <v>0</v>
      </c>
      <c r="W5277" s="5">
        <f t="shared" si="743"/>
        <v>0</v>
      </c>
      <c r="X5277" s="5">
        <f t="shared" si="746"/>
        <v>1.3527931507200002</v>
      </c>
    </row>
    <row r="5278" spans="1:24" x14ac:dyDescent="0.15">
      <c r="A5278" s="7">
        <v>5277</v>
      </c>
      <c r="B5278" s="7">
        <v>8</v>
      </c>
      <c r="C5278" s="7">
        <v>8</v>
      </c>
      <c r="D5278" s="7">
        <v>21</v>
      </c>
      <c r="E5278" s="7">
        <v>220</v>
      </c>
      <c r="F5278" s="7">
        <v>23.8</v>
      </c>
      <c r="G5278" s="7">
        <v>0</v>
      </c>
      <c r="H5278" s="7">
        <f t="shared" si="738"/>
        <v>2</v>
      </c>
      <c r="I5278" s="16">
        <f t="shared" si="739"/>
        <v>45146</v>
      </c>
      <c r="J5278" s="17">
        <v>1.2267999999999999</v>
      </c>
      <c r="K5278" s="18">
        <f>G5278*结论【关键目标】!C$27*0.7735*0.001</f>
        <v>0</v>
      </c>
      <c r="L5278" s="5">
        <v>0</v>
      </c>
      <c r="M5278" s="5">
        <f>ABS(IF(L5278&lt;=0,L5278/耗电量关键数据!$B$6/1000,L5278/耗电量关键数据!$B$5/1000))</f>
        <v>0</v>
      </c>
      <c r="N5278" s="5">
        <f>电气设备逐时使用率计算!H5254</f>
        <v>1.1688450000000001</v>
      </c>
      <c r="O5278" s="5">
        <f>灯光逐时使用率计算!H5254</f>
        <v>0.37403039999999999</v>
      </c>
      <c r="P5278" s="19">
        <f t="shared" si="740"/>
        <v>1.5428754000000002</v>
      </c>
      <c r="Q5278" s="19">
        <f t="shared" si="744"/>
        <v>1.5428754000000002</v>
      </c>
      <c r="R5278" s="20">
        <f t="shared" si="741"/>
        <v>-1.5428754000000002</v>
      </c>
      <c r="S5278" s="20">
        <f t="shared" si="745"/>
        <v>1.5428754000000002</v>
      </c>
      <c r="T5278" s="20">
        <f>IF((T5277+R5278)&lt;0,0,IF((T5277+R5278)&gt;结论【关键目标】!C$28,结论【关键目标】!C$28,T5277+R5278))</f>
        <v>8.1608751999999996</v>
      </c>
      <c r="U5278" s="19">
        <f>IF((T5277+R5278)&lt;结论【关键目标】!$C$28,0,(发电量计算【计算逻辑页】!R5278+发电量计算【计算逻辑页】!T5277-结论【关键目标】!$C$28))</f>
        <v>0</v>
      </c>
      <c r="V5278" s="5">
        <f t="shared" si="742"/>
        <v>0</v>
      </c>
      <c r="W5278" s="5">
        <f t="shared" si="743"/>
        <v>0</v>
      </c>
      <c r="X5278" s="5">
        <f t="shared" si="746"/>
        <v>1.3527931507200002</v>
      </c>
    </row>
    <row r="5279" spans="1:24" x14ac:dyDescent="0.15">
      <c r="A5279" s="7">
        <v>5278</v>
      </c>
      <c r="B5279" s="7">
        <v>8</v>
      </c>
      <c r="C5279" s="7">
        <v>8</v>
      </c>
      <c r="D5279" s="7">
        <v>22</v>
      </c>
      <c r="E5279" s="7">
        <v>220</v>
      </c>
      <c r="F5279" s="7">
        <v>23</v>
      </c>
      <c r="G5279" s="7">
        <v>0</v>
      </c>
      <c r="H5279" s="7">
        <f t="shared" si="738"/>
        <v>2</v>
      </c>
      <c r="I5279" s="16">
        <f t="shared" si="739"/>
        <v>45146</v>
      </c>
      <c r="J5279" s="17">
        <v>0.70809999999999995</v>
      </c>
      <c r="K5279" s="18">
        <f>G5279*结论【关键目标】!C$27*0.7735*0.001</f>
        <v>0</v>
      </c>
      <c r="L5279" s="5">
        <v>0</v>
      </c>
      <c r="M5279" s="5">
        <f>ABS(IF(L5279&lt;=0,L5279/耗电量关键数据!$B$6/1000,L5279/耗电量关键数据!$B$5/1000))</f>
        <v>0</v>
      </c>
      <c r="N5279" s="5">
        <f>电气设备逐时使用率计算!H5255</f>
        <v>1.1688450000000001</v>
      </c>
      <c r="O5279" s="5">
        <f>灯光逐时使用率计算!H5255</f>
        <v>0.37403039999999999</v>
      </c>
      <c r="P5279" s="19">
        <f t="shared" si="740"/>
        <v>1.5428754000000002</v>
      </c>
      <c r="Q5279" s="19">
        <f t="shared" si="744"/>
        <v>0</v>
      </c>
      <c r="R5279" s="20">
        <f t="shared" si="741"/>
        <v>0</v>
      </c>
      <c r="S5279" s="20">
        <f t="shared" si="745"/>
        <v>0</v>
      </c>
      <c r="T5279" s="20">
        <f>IF((T5278+R5279)&lt;0,0,IF((T5278+R5279)&gt;结论【关键目标】!C$28,结论【关键目标】!C$28,T5278+R5279))</f>
        <v>8.1608751999999996</v>
      </c>
      <c r="U5279" s="19">
        <f>IF((T5278+R5279)&lt;结论【关键目标】!$C$28,0,(发电量计算【计算逻辑页】!R5279+发电量计算【计算逻辑页】!T5278-结论【关键目标】!$C$28))</f>
        <v>0</v>
      </c>
      <c r="V5279" s="5">
        <f t="shared" si="742"/>
        <v>0</v>
      </c>
      <c r="W5279" s="5">
        <f t="shared" si="743"/>
        <v>0</v>
      </c>
      <c r="X5279" s="5">
        <f t="shared" si="746"/>
        <v>0</v>
      </c>
    </row>
    <row r="5280" spans="1:24" x14ac:dyDescent="0.15">
      <c r="A5280" s="7">
        <v>5279</v>
      </c>
      <c r="B5280" s="7">
        <v>8</v>
      </c>
      <c r="C5280" s="7">
        <v>8</v>
      </c>
      <c r="D5280" s="7">
        <v>23</v>
      </c>
      <c r="E5280" s="7">
        <v>220</v>
      </c>
      <c r="F5280" s="7">
        <v>23</v>
      </c>
      <c r="G5280" s="7">
        <v>0</v>
      </c>
      <c r="H5280" s="7">
        <f t="shared" si="738"/>
        <v>2</v>
      </c>
      <c r="I5280" s="16">
        <f t="shared" si="739"/>
        <v>45146</v>
      </c>
      <c r="J5280" s="17">
        <v>0.70809999999999995</v>
      </c>
      <c r="K5280" s="18">
        <f>G5280*结论【关键目标】!C$27*0.7735*0.001</f>
        <v>0</v>
      </c>
      <c r="L5280" s="5">
        <v>0</v>
      </c>
      <c r="M5280" s="5">
        <f>ABS(IF(L5280&lt;=0,L5280/耗电量关键数据!$B$6/1000,L5280/耗电量关键数据!$B$5/1000))</f>
        <v>0</v>
      </c>
      <c r="N5280" s="5">
        <f>电气设备逐时使用率计算!H5256</f>
        <v>1.1688450000000001</v>
      </c>
      <c r="O5280" s="5">
        <f>灯光逐时使用率计算!H5256</f>
        <v>0.37403039999999999</v>
      </c>
      <c r="P5280" s="19">
        <f t="shared" si="740"/>
        <v>1.5428754000000002</v>
      </c>
      <c r="Q5280" s="19">
        <f t="shared" si="744"/>
        <v>0</v>
      </c>
      <c r="R5280" s="20">
        <f t="shared" si="741"/>
        <v>0</v>
      </c>
      <c r="S5280" s="20">
        <f t="shared" si="745"/>
        <v>0</v>
      </c>
      <c r="T5280" s="20">
        <f>IF((T5279+R5280)&lt;0,0,IF((T5279+R5280)&gt;结论【关键目标】!C$28,结论【关键目标】!C$28,T5279+R5280))</f>
        <v>8.1608751999999996</v>
      </c>
      <c r="U5280" s="19">
        <f>IF((T5279+R5280)&lt;结论【关键目标】!$C$28,0,(发电量计算【计算逻辑页】!R5280+发电量计算【计算逻辑页】!T5279-结论【关键目标】!$C$28))</f>
        <v>0</v>
      </c>
      <c r="V5280" s="5">
        <f t="shared" si="742"/>
        <v>0</v>
      </c>
      <c r="W5280" s="5">
        <f t="shared" si="743"/>
        <v>0</v>
      </c>
      <c r="X5280" s="5">
        <f t="shared" si="746"/>
        <v>0</v>
      </c>
    </row>
    <row r="5281" spans="1:24" x14ac:dyDescent="0.15">
      <c r="A5281" s="7">
        <v>5280</v>
      </c>
      <c r="B5281" s="7">
        <v>8</v>
      </c>
      <c r="C5281" s="7">
        <v>8</v>
      </c>
      <c r="D5281" s="7">
        <v>24</v>
      </c>
      <c r="E5281" s="7">
        <v>220</v>
      </c>
      <c r="F5281" s="7">
        <v>22.7</v>
      </c>
      <c r="G5281" s="7">
        <v>0</v>
      </c>
      <c r="H5281" s="7">
        <f t="shared" si="738"/>
        <v>2</v>
      </c>
      <c r="I5281" s="16">
        <f t="shared" si="739"/>
        <v>45146</v>
      </c>
      <c r="J5281" s="17">
        <v>0.2407</v>
      </c>
      <c r="K5281" s="18">
        <f>G5281*结论【关键目标】!C$27*0.7735*0.001</f>
        <v>0</v>
      </c>
      <c r="L5281" s="5">
        <v>0</v>
      </c>
      <c r="M5281" s="5">
        <f>ABS(IF(L5281&lt;=0,L5281/耗电量关键数据!$B$6/1000,L5281/耗电量关键数据!$B$5/1000))</f>
        <v>0</v>
      </c>
      <c r="N5281" s="5">
        <f>电气设备逐时使用率计算!H5257</f>
        <v>1.1688450000000001</v>
      </c>
      <c r="O5281" s="5">
        <f>灯光逐时使用率计算!H5257</f>
        <v>0.37403039999999999</v>
      </c>
      <c r="P5281" s="19">
        <f t="shared" si="740"/>
        <v>1.5428754000000002</v>
      </c>
      <c r="Q5281" s="19">
        <f t="shared" si="744"/>
        <v>0</v>
      </c>
      <c r="R5281" s="20">
        <f t="shared" si="741"/>
        <v>0</v>
      </c>
      <c r="S5281" s="20">
        <f t="shared" si="745"/>
        <v>0</v>
      </c>
      <c r="T5281" s="20">
        <f>IF((T5280+R5281)&lt;0,0,IF((T5280+R5281)&gt;结论【关键目标】!C$28,结论【关键目标】!C$28,T5280+R5281))</f>
        <v>8.1608751999999996</v>
      </c>
      <c r="U5281" s="19">
        <f>IF((T5280+R5281)&lt;结论【关键目标】!$C$28,0,(发电量计算【计算逻辑页】!R5281+发电量计算【计算逻辑页】!T5280-结论【关键目标】!$C$28))</f>
        <v>0</v>
      </c>
      <c r="V5281" s="5">
        <f t="shared" si="742"/>
        <v>0</v>
      </c>
      <c r="W5281" s="5">
        <f t="shared" si="743"/>
        <v>0</v>
      </c>
      <c r="X5281" s="5">
        <f t="shared" si="746"/>
        <v>0</v>
      </c>
    </row>
    <row r="5282" spans="1:24" x14ac:dyDescent="0.15">
      <c r="A5282" s="7">
        <v>5281</v>
      </c>
      <c r="B5282" s="7">
        <v>8</v>
      </c>
      <c r="C5282" s="7">
        <v>9</v>
      </c>
      <c r="D5282" s="7">
        <v>1</v>
      </c>
      <c r="E5282" s="7">
        <v>221</v>
      </c>
      <c r="F5282" s="7">
        <v>21</v>
      </c>
      <c r="G5282" s="7">
        <v>0</v>
      </c>
      <c r="H5282" s="7">
        <f t="shared" si="738"/>
        <v>3</v>
      </c>
      <c r="I5282" s="16">
        <f t="shared" si="739"/>
        <v>45147</v>
      </c>
      <c r="J5282" s="17">
        <v>0.2407</v>
      </c>
      <c r="K5282" s="18">
        <f>G5282*结论【关键目标】!C$27*0.7735*0.001</f>
        <v>0</v>
      </c>
      <c r="L5282" s="5">
        <v>0</v>
      </c>
      <c r="M5282" s="5">
        <f>ABS(IF(L5282&lt;=0,L5282/耗电量关键数据!$B$6/1000,L5282/耗电量关键数据!$B$5/1000))</f>
        <v>0</v>
      </c>
      <c r="N5282" s="5">
        <f>电气设备逐时使用率计算!H5258</f>
        <v>1.1688450000000001</v>
      </c>
      <c r="O5282" s="5">
        <f>灯光逐时使用率计算!H5258</f>
        <v>0.37403039999999999</v>
      </c>
      <c r="P5282" s="19">
        <f t="shared" si="740"/>
        <v>1.5428754000000002</v>
      </c>
      <c r="Q5282" s="19">
        <f t="shared" si="744"/>
        <v>0</v>
      </c>
      <c r="R5282" s="20">
        <f t="shared" si="741"/>
        <v>0</v>
      </c>
      <c r="S5282" s="20">
        <f t="shared" si="745"/>
        <v>0</v>
      </c>
      <c r="T5282" s="20">
        <f>IF((T5281+R5282)&lt;0,0,IF((T5281+R5282)&gt;结论【关键目标】!C$28,结论【关键目标】!C$28,T5281+R5282))</f>
        <v>8.1608751999999996</v>
      </c>
      <c r="U5282" s="19">
        <f>IF((T5281+R5282)&lt;结论【关键目标】!$C$28,0,(发电量计算【计算逻辑页】!R5282+发电量计算【计算逻辑页】!T5281-结论【关键目标】!$C$28))</f>
        <v>0</v>
      </c>
      <c r="V5282" s="5">
        <f t="shared" si="742"/>
        <v>0</v>
      </c>
      <c r="W5282" s="5">
        <f t="shared" si="743"/>
        <v>0</v>
      </c>
      <c r="X5282" s="5">
        <f t="shared" si="746"/>
        <v>0</v>
      </c>
    </row>
    <row r="5283" spans="1:24" x14ac:dyDescent="0.15">
      <c r="A5283" s="7">
        <v>5282</v>
      </c>
      <c r="B5283" s="7">
        <v>8</v>
      </c>
      <c r="C5283" s="7">
        <v>9</v>
      </c>
      <c r="D5283" s="7">
        <v>2</v>
      </c>
      <c r="E5283" s="7">
        <v>221</v>
      </c>
      <c r="F5283" s="7">
        <v>20</v>
      </c>
      <c r="G5283" s="7">
        <v>0</v>
      </c>
      <c r="H5283" s="7">
        <f t="shared" si="738"/>
        <v>3</v>
      </c>
      <c r="I5283" s="16">
        <f t="shared" si="739"/>
        <v>45147</v>
      </c>
      <c r="J5283" s="17">
        <v>0.2407</v>
      </c>
      <c r="K5283" s="18">
        <f>G5283*结论【关键目标】!C$27*0.7735*0.001</f>
        <v>0</v>
      </c>
      <c r="L5283" s="5">
        <v>0</v>
      </c>
      <c r="M5283" s="5">
        <f>ABS(IF(L5283&lt;=0,L5283/耗电量关键数据!$B$6/1000,L5283/耗电量关键数据!$B$5/1000))</f>
        <v>0</v>
      </c>
      <c r="N5283" s="5">
        <f>电气设备逐时使用率计算!H5259</f>
        <v>1.1688450000000001</v>
      </c>
      <c r="O5283" s="5">
        <f>灯光逐时使用率计算!H5259</f>
        <v>0.37403039999999999</v>
      </c>
      <c r="P5283" s="19">
        <f t="shared" si="740"/>
        <v>1.5428754000000002</v>
      </c>
      <c r="Q5283" s="19">
        <f t="shared" si="744"/>
        <v>0</v>
      </c>
      <c r="R5283" s="20">
        <f t="shared" si="741"/>
        <v>0</v>
      </c>
      <c r="S5283" s="20">
        <f t="shared" si="745"/>
        <v>0</v>
      </c>
      <c r="T5283" s="20">
        <f>IF((T5282+R5283)&lt;0,0,IF((T5282+R5283)&gt;结论【关键目标】!C$28,结论【关键目标】!C$28,T5282+R5283))</f>
        <v>8.1608751999999996</v>
      </c>
      <c r="U5283" s="19">
        <f>IF((T5282+R5283)&lt;结论【关键目标】!$C$28,0,(发电量计算【计算逻辑页】!R5283+发电量计算【计算逻辑页】!T5282-结论【关键目标】!$C$28))</f>
        <v>0</v>
      </c>
      <c r="V5283" s="5">
        <f t="shared" si="742"/>
        <v>0</v>
      </c>
      <c r="W5283" s="5">
        <f t="shared" si="743"/>
        <v>0</v>
      </c>
      <c r="X5283" s="5">
        <f t="shared" si="746"/>
        <v>0</v>
      </c>
    </row>
    <row r="5284" spans="1:24" x14ac:dyDescent="0.15">
      <c r="A5284" s="7">
        <v>5283</v>
      </c>
      <c r="B5284" s="7">
        <v>8</v>
      </c>
      <c r="C5284" s="7">
        <v>9</v>
      </c>
      <c r="D5284" s="7">
        <v>3</v>
      </c>
      <c r="E5284" s="7">
        <v>221</v>
      </c>
      <c r="F5284" s="7">
        <v>21.7</v>
      </c>
      <c r="G5284" s="7">
        <v>0</v>
      </c>
      <c r="H5284" s="7">
        <f t="shared" si="738"/>
        <v>3</v>
      </c>
      <c r="I5284" s="16">
        <f t="shared" si="739"/>
        <v>45147</v>
      </c>
      <c r="J5284" s="17">
        <v>0.2407</v>
      </c>
      <c r="K5284" s="18">
        <f>G5284*结论【关键目标】!C$27*0.7735*0.001</f>
        <v>0</v>
      </c>
      <c r="L5284" s="5">
        <v>0</v>
      </c>
      <c r="M5284" s="5">
        <f>ABS(IF(L5284&lt;=0,L5284/耗电量关键数据!$B$6/1000,L5284/耗电量关键数据!$B$5/1000))</f>
        <v>0</v>
      </c>
      <c r="N5284" s="5">
        <f>电气设备逐时使用率计算!H5260</f>
        <v>1.1688450000000001</v>
      </c>
      <c r="O5284" s="5">
        <f>灯光逐时使用率计算!H5260</f>
        <v>0.37403039999999999</v>
      </c>
      <c r="P5284" s="19">
        <f t="shared" si="740"/>
        <v>1.5428754000000002</v>
      </c>
      <c r="Q5284" s="19">
        <f t="shared" si="744"/>
        <v>0</v>
      </c>
      <c r="R5284" s="20">
        <f t="shared" si="741"/>
        <v>0</v>
      </c>
      <c r="S5284" s="20">
        <f t="shared" si="745"/>
        <v>0</v>
      </c>
      <c r="T5284" s="20">
        <f>IF((T5283+R5284)&lt;0,0,IF((T5283+R5284)&gt;结论【关键目标】!C$28,结论【关键目标】!C$28,T5283+R5284))</f>
        <v>8.1608751999999996</v>
      </c>
      <c r="U5284" s="19">
        <f>IF((T5283+R5284)&lt;结论【关键目标】!$C$28,0,(发电量计算【计算逻辑页】!R5284+发电量计算【计算逻辑页】!T5283-结论【关键目标】!$C$28))</f>
        <v>0</v>
      </c>
      <c r="V5284" s="5">
        <f t="shared" si="742"/>
        <v>0</v>
      </c>
      <c r="W5284" s="5">
        <f t="shared" si="743"/>
        <v>0</v>
      </c>
      <c r="X5284" s="5">
        <f t="shared" si="746"/>
        <v>0</v>
      </c>
    </row>
    <row r="5285" spans="1:24" x14ac:dyDescent="0.15">
      <c r="A5285" s="7">
        <v>5284</v>
      </c>
      <c r="B5285" s="7">
        <v>8</v>
      </c>
      <c r="C5285" s="7">
        <v>9</v>
      </c>
      <c r="D5285" s="7">
        <v>4</v>
      </c>
      <c r="E5285" s="7">
        <v>221</v>
      </c>
      <c r="F5285" s="7">
        <v>19</v>
      </c>
      <c r="G5285" s="7">
        <v>0</v>
      </c>
      <c r="H5285" s="7">
        <f t="shared" si="738"/>
        <v>3</v>
      </c>
      <c r="I5285" s="16">
        <f t="shared" si="739"/>
        <v>45147</v>
      </c>
      <c r="J5285" s="17">
        <v>0.2407</v>
      </c>
      <c r="K5285" s="18">
        <f>G5285*结论【关键目标】!C$27*0.7735*0.001</f>
        <v>0</v>
      </c>
      <c r="L5285" s="5">
        <v>0</v>
      </c>
      <c r="M5285" s="5">
        <f>ABS(IF(L5285&lt;=0,L5285/耗电量关键数据!$B$6/1000,L5285/耗电量关键数据!$B$5/1000))</f>
        <v>0</v>
      </c>
      <c r="N5285" s="5">
        <f>电气设备逐时使用率计算!H5261</f>
        <v>1.1688450000000001</v>
      </c>
      <c r="O5285" s="5">
        <f>灯光逐时使用率计算!H5261</f>
        <v>0.37403039999999999</v>
      </c>
      <c r="P5285" s="19">
        <f t="shared" si="740"/>
        <v>1.5428754000000002</v>
      </c>
      <c r="Q5285" s="19">
        <f t="shared" si="744"/>
        <v>0</v>
      </c>
      <c r="R5285" s="20">
        <f t="shared" si="741"/>
        <v>0</v>
      </c>
      <c r="S5285" s="20">
        <f t="shared" si="745"/>
        <v>0</v>
      </c>
      <c r="T5285" s="20">
        <f>IF((T5284+R5285)&lt;0,0,IF((T5284+R5285)&gt;结论【关键目标】!C$28,结论【关键目标】!C$28,T5284+R5285))</f>
        <v>8.1608751999999996</v>
      </c>
      <c r="U5285" s="19">
        <f>IF((T5284+R5285)&lt;结论【关键目标】!$C$28,0,(发电量计算【计算逻辑页】!R5285+发电量计算【计算逻辑页】!T5284-结论【关键目标】!$C$28))</f>
        <v>0</v>
      </c>
      <c r="V5285" s="5">
        <f t="shared" si="742"/>
        <v>0</v>
      </c>
      <c r="W5285" s="5">
        <f t="shared" si="743"/>
        <v>0</v>
      </c>
      <c r="X5285" s="5">
        <f t="shared" si="746"/>
        <v>0</v>
      </c>
    </row>
    <row r="5286" spans="1:24" x14ac:dyDescent="0.15">
      <c r="A5286" s="7">
        <v>5285</v>
      </c>
      <c r="B5286" s="7">
        <v>8</v>
      </c>
      <c r="C5286" s="7">
        <v>9</v>
      </c>
      <c r="D5286" s="7">
        <v>5</v>
      </c>
      <c r="E5286" s="7">
        <v>221</v>
      </c>
      <c r="F5286" s="7">
        <v>19</v>
      </c>
      <c r="G5286" s="7">
        <v>0</v>
      </c>
      <c r="H5286" s="7">
        <f t="shared" si="738"/>
        <v>3</v>
      </c>
      <c r="I5286" s="16">
        <f t="shared" si="739"/>
        <v>45147</v>
      </c>
      <c r="J5286" s="17">
        <v>0.2407</v>
      </c>
      <c r="K5286" s="18">
        <f>G5286*结论【关键目标】!C$27*0.7735*0.001</f>
        <v>0</v>
      </c>
      <c r="L5286" s="5">
        <v>0</v>
      </c>
      <c r="M5286" s="5">
        <f>ABS(IF(L5286&lt;=0,L5286/耗电量关键数据!$B$6/1000,L5286/耗电量关键数据!$B$5/1000))</f>
        <v>0</v>
      </c>
      <c r="N5286" s="5">
        <f>电气设备逐时使用率计算!H5262</f>
        <v>1.1688450000000001</v>
      </c>
      <c r="O5286" s="5">
        <f>灯光逐时使用率计算!H5262</f>
        <v>0.37403039999999999</v>
      </c>
      <c r="P5286" s="19">
        <f t="shared" si="740"/>
        <v>1.5428754000000002</v>
      </c>
      <c r="Q5286" s="19">
        <f t="shared" si="744"/>
        <v>0</v>
      </c>
      <c r="R5286" s="20">
        <f t="shared" si="741"/>
        <v>0</v>
      </c>
      <c r="S5286" s="20">
        <f t="shared" si="745"/>
        <v>0</v>
      </c>
      <c r="T5286" s="20">
        <f>IF((T5285+R5286)&lt;0,0,IF((T5285+R5286)&gt;结论【关键目标】!C$28,结论【关键目标】!C$28,T5285+R5286))</f>
        <v>8.1608751999999996</v>
      </c>
      <c r="U5286" s="19">
        <f>IF((T5285+R5286)&lt;结论【关键目标】!$C$28,0,(发电量计算【计算逻辑页】!R5286+发电量计算【计算逻辑页】!T5285-结论【关键目标】!$C$28))</f>
        <v>0</v>
      </c>
      <c r="V5286" s="5">
        <f t="shared" si="742"/>
        <v>0</v>
      </c>
      <c r="W5286" s="5">
        <f t="shared" si="743"/>
        <v>0</v>
      </c>
      <c r="X5286" s="5">
        <f t="shared" si="746"/>
        <v>0</v>
      </c>
    </row>
    <row r="5287" spans="1:24" x14ac:dyDescent="0.15">
      <c r="A5287" s="7">
        <v>5286</v>
      </c>
      <c r="B5287" s="7">
        <v>8</v>
      </c>
      <c r="C5287" s="7">
        <v>9</v>
      </c>
      <c r="D5287" s="7">
        <v>6</v>
      </c>
      <c r="E5287" s="7">
        <v>221</v>
      </c>
      <c r="F5287" s="7">
        <v>19.8</v>
      </c>
      <c r="G5287" s="7">
        <v>71.099999999999994</v>
      </c>
      <c r="H5287" s="7">
        <f t="shared" si="738"/>
        <v>3</v>
      </c>
      <c r="I5287" s="16">
        <f t="shared" si="739"/>
        <v>45147</v>
      </c>
      <c r="J5287" s="17">
        <v>0.2407</v>
      </c>
      <c r="K5287" s="18">
        <f>G5287*结论【关键目标】!C$27*0.7735*0.001</f>
        <v>6.5995019999999993</v>
      </c>
      <c r="L5287" s="5">
        <v>0</v>
      </c>
      <c r="M5287" s="5">
        <f>ABS(IF(L5287&lt;=0,L5287/耗电量关键数据!$B$6/1000,L5287/耗电量关键数据!$B$5/1000))</f>
        <v>0</v>
      </c>
      <c r="N5287" s="5">
        <f>电气设备逐时使用率计算!H5263</f>
        <v>1.1688450000000001</v>
      </c>
      <c r="O5287" s="5">
        <f>灯光逐时使用率计算!H5263</f>
        <v>0.37403039999999999</v>
      </c>
      <c r="P5287" s="19">
        <f t="shared" si="740"/>
        <v>1.5428754000000002</v>
      </c>
      <c r="Q5287" s="19">
        <f t="shared" si="744"/>
        <v>0</v>
      </c>
      <c r="R5287" s="20">
        <f t="shared" si="741"/>
        <v>6.5995019999999993</v>
      </c>
      <c r="S5287" s="20">
        <f t="shared" si="745"/>
        <v>0</v>
      </c>
      <c r="T5287" s="20">
        <f>IF((T5286+R5287)&lt;0,0,IF((T5286+R5287)&gt;结论【关键目标】!C$28,结论【关键目标】!C$28,T5286+R5287))</f>
        <v>14.760377199999999</v>
      </c>
      <c r="U5287" s="19">
        <f>IF((T5286+R5287)&lt;结论【关键目标】!$C$28,0,(发电量计算【计算逻辑页】!R5287+发电量计算【计算逻辑页】!T5286-结论【关键目标】!$C$28))</f>
        <v>0</v>
      </c>
      <c r="V5287" s="5">
        <f t="shared" si="742"/>
        <v>0</v>
      </c>
      <c r="W5287" s="5">
        <f t="shared" si="743"/>
        <v>0.37137010878000004</v>
      </c>
      <c r="X5287" s="5">
        <f t="shared" si="746"/>
        <v>0</v>
      </c>
    </row>
    <row r="5288" spans="1:24" x14ac:dyDescent="0.15">
      <c r="A5288" s="7">
        <v>5287</v>
      </c>
      <c r="B5288" s="7">
        <v>8</v>
      </c>
      <c r="C5288" s="7">
        <v>9</v>
      </c>
      <c r="D5288" s="7">
        <v>7</v>
      </c>
      <c r="E5288" s="7">
        <v>221</v>
      </c>
      <c r="F5288" s="7">
        <v>19</v>
      </c>
      <c r="G5288" s="7">
        <v>160.30000000000001</v>
      </c>
      <c r="H5288" s="7">
        <f t="shared" si="738"/>
        <v>3</v>
      </c>
      <c r="I5288" s="16">
        <f t="shared" si="739"/>
        <v>45147</v>
      </c>
      <c r="J5288" s="17">
        <v>0.2407</v>
      </c>
      <c r="K5288" s="18">
        <f>G5288*结论【关键目标】!C$27*0.7735*0.001</f>
        <v>14.879045999999999</v>
      </c>
      <c r="L5288" s="5">
        <v>0</v>
      </c>
      <c r="M5288" s="5">
        <f>ABS(IF(L5288&lt;=0,L5288/耗电量关键数据!$B$6/1000,L5288/耗电量关键数据!$B$5/1000))</f>
        <v>0</v>
      </c>
      <c r="N5288" s="5">
        <f>电气设备逐时使用率计算!H5264</f>
        <v>2.3376900000000003</v>
      </c>
      <c r="O5288" s="5">
        <f>灯光逐时使用率计算!H5264</f>
        <v>1.2467680000000001</v>
      </c>
      <c r="P5288" s="19">
        <f t="shared" si="740"/>
        <v>3.5844580000000006</v>
      </c>
      <c r="Q5288" s="19">
        <f t="shared" si="744"/>
        <v>0</v>
      </c>
      <c r="R5288" s="20">
        <f t="shared" si="741"/>
        <v>14.879045999999999</v>
      </c>
      <c r="S5288" s="20">
        <f t="shared" si="745"/>
        <v>0</v>
      </c>
      <c r="T5288" s="20">
        <f>IF((T5287+R5288)&lt;0,0,IF((T5287+R5288)&gt;结论【关键目标】!C$28,结论【关键目标】!C$28,T5287+R5288))</f>
        <v>22</v>
      </c>
      <c r="U5288" s="19">
        <f>IF((T5287+R5288)&lt;结论【关键目标】!$C$28,0,(发电量计算【计算逻辑页】!R5288+发电量计算【计算逻辑页】!T5287-结论【关键目标】!$C$28))</f>
        <v>7.639423199999996</v>
      </c>
      <c r="V5288" s="5">
        <f t="shared" si="742"/>
        <v>0</v>
      </c>
      <c r="W5288" s="5">
        <f t="shared" si="743"/>
        <v>0.8627790406000001</v>
      </c>
      <c r="X5288" s="5">
        <f t="shared" si="746"/>
        <v>0</v>
      </c>
    </row>
    <row r="5289" spans="1:24" x14ac:dyDescent="0.15">
      <c r="A5289" s="7">
        <v>5288</v>
      </c>
      <c r="B5289" s="7">
        <v>8</v>
      </c>
      <c r="C5289" s="7">
        <v>9</v>
      </c>
      <c r="D5289" s="7">
        <v>8</v>
      </c>
      <c r="E5289" s="7">
        <v>221</v>
      </c>
      <c r="F5289" s="7">
        <v>20</v>
      </c>
      <c r="G5289" s="7">
        <v>261.10000000000002</v>
      </c>
      <c r="H5289" s="7">
        <f t="shared" si="738"/>
        <v>3</v>
      </c>
      <c r="I5289" s="16">
        <f t="shared" si="739"/>
        <v>45147</v>
      </c>
      <c r="J5289" s="17">
        <v>0.70809999999999995</v>
      </c>
      <c r="K5289" s="18">
        <f>G5289*结论【关键目标】!C$27*0.7735*0.001</f>
        <v>24.235302000000004</v>
      </c>
      <c r="L5289" s="5">
        <v>23422.430400000001</v>
      </c>
      <c r="M5289" s="5">
        <f>ABS(IF(L5289&lt;=0,L5289/耗电量关键数据!$B$6/1000,L5289/耗电量关键数据!$B$5/1000))</f>
        <v>6.6921229714285717</v>
      </c>
      <c r="N5289" s="5">
        <f>电气设备逐时使用率计算!H5265</f>
        <v>11.688450000000001</v>
      </c>
      <c r="O5289" s="5">
        <f>灯光逐时使用率计算!H5265</f>
        <v>6.2338399999999998</v>
      </c>
      <c r="P5289" s="19">
        <f t="shared" si="740"/>
        <v>24.614412971428575</v>
      </c>
      <c r="Q5289" s="19">
        <f t="shared" si="744"/>
        <v>0</v>
      </c>
      <c r="R5289" s="20">
        <f t="shared" si="741"/>
        <v>24.235302000000004</v>
      </c>
      <c r="S5289" s="20">
        <f t="shared" si="745"/>
        <v>0</v>
      </c>
      <c r="T5289" s="20">
        <f>IF((T5288+R5289)&lt;0,0,IF((T5288+R5289)&gt;结论【关键目标】!C$28,结论【关键目标】!C$28,T5288+R5289))</f>
        <v>22</v>
      </c>
      <c r="U5289" s="19">
        <f>IF((T5288+R5289)&lt;结论【关键目标】!$C$28,0,(发电量计算【计算逻辑页】!R5289+发电量计算【计算逻辑页】!T5288-结论【关键目标】!$C$28))</f>
        <v>24.235302000000004</v>
      </c>
      <c r="V5289" s="5">
        <f t="shared" si="742"/>
        <v>8.4823557000000012</v>
      </c>
      <c r="W5289" s="5">
        <f t="shared" si="743"/>
        <v>17.161017346200001</v>
      </c>
      <c r="X5289" s="5">
        <f t="shared" si="746"/>
        <v>0</v>
      </c>
    </row>
    <row r="5290" spans="1:24" x14ac:dyDescent="0.15">
      <c r="A5290" s="7">
        <v>5289</v>
      </c>
      <c r="B5290" s="7">
        <v>8</v>
      </c>
      <c r="C5290" s="7">
        <v>9</v>
      </c>
      <c r="D5290" s="7">
        <v>9</v>
      </c>
      <c r="E5290" s="7">
        <v>221</v>
      </c>
      <c r="F5290" s="7">
        <v>22.8</v>
      </c>
      <c r="G5290" s="7">
        <v>502.8</v>
      </c>
      <c r="H5290" s="7">
        <f t="shared" si="738"/>
        <v>3</v>
      </c>
      <c r="I5290" s="16">
        <f t="shared" si="739"/>
        <v>45147</v>
      </c>
      <c r="J5290" s="17">
        <v>0.70809999999999995</v>
      </c>
      <c r="K5290" s="18">
        <f>G5290*结论【关键目标】!C$27*0.7735*0.001</f>
        <v>46.669896000000001</v>
      </c>
      <c r="L5290" s="5">
        <v>40881.001940000002</v>
      </c>
      <c r="M5290" s="5">
        <f>ABS(IF(L5290&lt;=0,L5290/耗电量关键数据!$B$6/1000,L5290/耗电量关键数据!$B$5/1000))</f>
        <v>11.680286268571431</v>
      </c>
      <c r="N5290" s="5">
        <f>电气设备逐时使用率计算!H5266</f>
        <v>22.208055000000002</v>
      </c>
      <c r="O5290" s="5">
        <f>灯光逐时使用率计算!H5266</f>
        <v>11.844296</v>
      </c>
      <c r="P5290" s="19">
        <f t="shared" si="740"/>
        <v>45.73263726857143</v>
      </c>
      <c r="Q5290" s="19">
        <f t="shared" si="744"/>
        <v>0</v>
      </c>
      <c r="R5290" s="20">
        <f t="shared" si="741"/>
        <v>46.669896000000001</v>
      </c>
      <c r="S5290" s="20">
        <f t="shared" si="745"/>
        <v>0</v>
      </c>
      <c r="T5290" s="20">
        <f>IF((T5289+R5290)&lt;0,0,IF((T5289+R5290)&gt;结论【关键目标】!C$28,结论【关键目标】!C$28,T5289+R5290))</f>
        <v>22</v>
      </c>
      <c r="U5290" s="19">
        <f>IF((T5289+R5290)&lt;结论【关键目标】!$C$28,0,(发电量计算【计算逻辑页】!R5290+发电量计算【计算逻辑页】!T5289-结论【关键目标】!$C$28))</f>
        <v>46.669895999999994</v>
      </c>
      <c r="V5290" s="5">
        <f t="shared" si="742"/>
        <v>16.334463599999996</v>
      </c>
      <c r="W5290" s="5">
        <f t="shared" si="743"/>
        <v>32.383280449875429</v>
      </c>
      <c r="X5290" s="5">
        <f t="shared" si="746"/>
        <v>0</v>
      </c>
    </row>
    <row r="5291" spans="1:24" x14ac:dyDescent="0.15">
      <c r="A5291" s="7">
        <v>5290</v>
      </c>
      <c r="B5291" s="7">
        <v>8</v>
      </c>
      <c r="C5291" s="7">
        <v>9</v>
      </c>
      <c r="D5291" s="7">
        <v>10</v>
      </c>
      <c r="E5291" s="7">
        <v>221</v>
      </c>
      <c r="F5291" s="7">
        <v>24</v>
      </c>
      <c r="G5291" s="7">
        <v>594.4</v>
      </c>
      <c r="H5291" s="7">
        <f t="shared" si="738"/>
        <v>3</v>
      </c>
      <c r="I5291" s="16">
        <f t="shared" si="739"/>
        <v>45147</v>
      </c>
      <c r="J5291" s="17">
        <v>0.70809999999999995</v>
      </c>
      <c r="K5291" s="18">
        <f>G5291*结论【关键目标】!C$27*0.7735*0.001</f>
        <v>55.172207999999998</v>
      </c>
      <c r="L5291" s="5">
        <v>48464.754289999997</v>
      </c>
      <c r="M5291" s="5">
        <f>ABS(IF(L5291&lt;=0,L5291/耗电量关键数据!$B$6/1000,L5291/耗电量关键数据!$B$5/1000))</f>
        <v>13.847072654285714</v>
      </c>
      <c r="N5291" s="5">
        <f>电气设备逐时使用率计算!H5267</f>
        <v>22.208055000000002</v>
      </c>
      <c r="O5291" s="5">
        <f>灯光逐时使用率计算!H5267</f>
        <v>11.844296</v>
      </c>
      <c r="P5291" s="19">
        <f t="shared" si="740"/>
        <v>47.899423654285712</v>
      </c>
      <c r="Q5291" s="19">
        <f t="shared" si="744"/>
        <v>0</v>
      </c>
      <c r="R5291" s="20">
        <f t="shared" si="741"/>
        <v>55.172207999999998</v>
      </c>
      <c r="S5291" s="20">
        <f t="shared" si="745"/>
        <v>0</v>
      </c>
      <c r="T5291" s="20">
        <f>IF((T5290+R5291)&lt;0,0,IF((T5290+R5291)&gt;结论【关键目标】!C$28,结论【关键目标】!C$28,T5290+R5291))</f>
        <v>22</v>
      </c>
      <c r="U5291" s="19">
        <f>IF((T5290+R5291)&lt;结论【关键目标】!$C$28,0,(发电量计算【计算逻辑页】!R5291+发电量计算【计算逻辑页】!T5290-结论【关键目标】!$C$28))</f>
        <v>55.172207999999998</v>
      </c>
      <c r="V5291" s="5">
        <f t="shared" si="742"/>
        <v>19.310272799999996</v>
      </c>
      <c r="W5291" s="5">
        <f t="shared" si="743"/>
        <v>33.91758188959971</v>
      </c>
      <c r="X5291" s="5">
        <f t="shared" si="746"/>
        <v>0</v>
      </c>
    </row>
    <row r="5292" spans="1:24" x14ac:dyDescent="0.15">
      <c r="A5292" s="7">
        <v>5291</v>
      </c>
      <c r="B5292" s="7">
        <v>8</v>
      </c>
      <c r="C5292" s="7">
        <v>9</v>
      </c>
      <c r="D5292" s="7">
        <v>11</v>
      </c>
      <c r="E5292" s="7">
        <v>221</v>
      </c>
      <c r="F5292" s="7">
        <v>25</v>
      </c>
      <c r="G5292" s="7">
        <v>742.6</v>
      </c>
      <c r="H5292" s="7">
        <f t="shared" si="738"/>
        <v>3</v>
      </c>
      <c r="I5292" s="16">
        <f t="shared" si="739"/>
        <v>45147</v>
      </c>
      <c r="J5292" s="24">
        <v>1.3551</v>
      </c>
      <c r="K5292" s="18">
        <f>G5292*结论【关键目标】!C$27*0.7735*0.001</f>
        <v>68.928132000000005</v>
      </c>
      <c r="L5292" s="5">
        <v>52921.539199999999</v>
      </c>
      <c r="M5292" s="5">
        <f>ABS(IF(L5292&lt;=0,L5292/耗电量关键数据!$B$6/1000,L5292/耗电量关键数据!$B$5/1000))</f>
        <v>15.120439771428572</v>
      </c>
      <c r="N5292" s="5">
        <f>电气设备逐时使用率计算!H5268</f>
        <v>22.208055000000002</v>
      </c>
      <c r="O5292" s="5">
        <f>灯光逐时使用率计算!H5268</f>
        <v>11.844296</v>
      </c>
      <c r="P5292" s="19">
        <f t="shared" si="740"/>
        <v>49.172790771428573</v>
      </c>
      <c r="Q5292" s="19">
        <f t="shared" si="744"/>
        <v>49.172790771428573</v>
      </c>
      <c r="R5292" s="20">
        <f t="shared" si="741"/>
        <v>19.755341228571432</v>
      </c>
      <c r="S5292" s="20">
        <f t="shared" si="745"/>
        <v>0</v>
      </c>
      <c r="T5292" s="20">
        <f>IF((T5291+R5292)&lt;0,0,IF((T5291+R5292)&gt;结论【关键目标】!C$28,结论【关键目标】!C$28,T5291+R5292))</f>
        <v>22</v>
      </c>
      <c r="U5292" s="19">
        <f>IF((T5291+R5292)&lt;结论【关键目标】!$C$28,0,(发电量计算【计算逻辑页】!R5292+发电量计算【计算逻辑页】!T5291-结论【关键目标】!$C$28))</f>
        <v>19.755341228571432</v>
      </c>
      <c r="V5292" s="5">
        <f t="shared" si="742"/>
        <v>6.9143694300000007</v>
      </c>
      <c r="W5292" s="5">
        <f t="shared" si="743"/>
        <v>66.634048774362853</v>
      </c>
      <c r="X5292" s="5">
        <f t="shared" si="746"/>
        <v>0</v>
      </c>
    </row>
    <row r="5293" spans="1:24" x14ac:dyDescent="0.15">
      <c r="A5293" s="7">
        <v>5292</v>
      </c>
      <c r="B5293" s="7">
        <v>8</v>
      </c>
      <c r="C5293" s="7">
        <v>9</v>
      </c>
      <c r="D5293" s="7">
        <v>12</v>
      </c>
      <c r="E5293" s="7">
        <v>221</v>
      </c>
      <c r="F5293" s="7">
        <v>26.9</v>
      </c>
      <c r="G5293" s="7">
        <v>737.6</v>
      </c>
      <c r="H5293" s="7">
        <f t="shared" si="738"/>
        <v>3</v>
      </c>
      <c r="I5293" s="16">
        <f t="shared" si="739"/>
        <v>45147</v>
      </c>
      <c r="J5293" s="24">
        <v>1.3551</v>
      </c>
      <c r="K5293" s="18">
        <f>G5293*结论【关键目标】!C$27*0.7735*0.001</f>
        <v>68.464031999999989</v>
      </c>
      <c r="L5293" s="5">
        <v>47440.638359999997</v>
      </c>
      <c r="M5293" s="5">
        <f>ABS(IF(L5293&lt;=0,L5293/耗电量关键数据!$B$6/1000,L5293/耗电量关键数据!$B$5/1000))</f>
        <v>13.554468102857141</v>
      </c>
      <c r="N5293" s="5">
        <f>电气设备逐时使用率计算!H5269</f>
        <v>11.688450000000001</v>
      </c>
      <c r="O5293" s="5">
        <f>灯光逐时使用率计算!H5269</f>
        <v>9.9741440000000008</v>
      </c>
      <c r="P5293" s="19">
        <f t="shared" si="740"/>
        <v>35.217062102857142</v>
      </c>
      <c r="Q5293" s="19">
        <f t="shared" si="744"/>
        <v>35.217062102857142</v>
      </c>
      <c r="R5293" s="20">
        <f t="shared" si="741"/>
        <v>33.246969897142847</v>
      </c>
      <c r="S5293" s="20">
        <f t="shared" si="745"/>
        <v>0</v>
      </c>
      <c r="T5293" s="20">
        <f>IF((T5292+R5293)&lt;0,0,IF((T5292+R5293)&gt;结论【关键目标】!C$28,结论【关键目标】!C$28,T5292+R5293))</f>
        <v>22</v>
      </c>
      <c r="U5293" s="19">
        <f>IF((T5292+R5293)&lt;结论【关键目标】!$C$28,0,(发电量计算【计算逻辑页】!R5293+发电量计算【计算逻辑页】!T5292-结论【关键目标】!$C$28))</f>
        <v>33.246969897142847</v>
      </c>
      <c r="V5293" s="5">
        <f t="shared" si="742"/>
        <v>11.636439463999995</v>
      </c>
      <c r="W5293" s="5">
        <f t="shared" si="743"/>
        <v>47.722640855581709</v>
      </c>
      <c r="X5293" s="5">
        <f t="shared" si="746"/>
        <v>0</v>
      </c>
    </row>
    <row r="5294" spans="1:24" x14ac:dyDescent="0.15">
      <c r="A5294" s="7">
        <v>5293</v>
      </c>
      <c r="B5294" s="7">
        <v>8</v>
      </c>
      <c r="C5294" s="7">
        <v>9</v>
      </c>
      <c r="D5294" s="7">
        <v>13</v>
      </c>
      <c r="E5294" s="7">
        <v>221</v>
      </c>
      <c r="F5294" s="7">
        <v>28</v>
      </c>
      <c r="G5294" s="7">
        <v>789.3</v>
      </c>
      <c r="H5294" s="7">
        <f t="shared" si="738"/>
        <v>3</v>
      </c>
      <c r="I5294" s="16">
        <f t="shared" si="739"/>
        <v>45147</v>
      </c>
      <c r="J5294" s="17">
        <v>1.2267999999999999</v>
      </c>
      <c r="K5294" s="18">
        <f>G5294*结论【关键目标】!C$27*0.7735*0.001</f>
        <v>73.262826000000004</v>
      </c>
      <c r="L5294" s="5">
        <v>48735.1342</v>
      </c>
      <c r="M5294" s="5">
        <f>ABS(IF(L5294&lt;=0,L5294/耗电量关键数据!$B$6/1000,L5294/耗电量关键数据!$B$5/1000))</f>
        <v>13.924324057142858</v>
      </c>
      <c r="N5294" s="5">
        <f>电气设备逐时使用率计算!H5270</f>
        <v>11.688450000000001</v>
      </c>
      <c r="O5294" s="5">
        <f>灯光逐时使用率计算!H5270</f>
        <v>9.9741440000000008</v>
      </c>
      <c r="P5294" s="19">
        <f t="shared" si="740"/>
        <v>35.58691805714286</v>
      </c>
      <c r="Q5294" s="19">
        <f t="shared" si="744"/>
        <v>35.58691805714286</v>
      </c>
      <c r="R5294" s="20">
        <f t="shared" si="741"/>
        <v>37.675907942857144</v>
      </c>
      <c r="S5294" s="20">
        <f t="shared" si="745"/>
        <v>0</v>
      </c>
      <c r="T5294" s="20">
        <f>IF((T5293+R5294)&lt;0,0,IF((T5293+R5294)&gt;结论【关键目标】!C$28,结论【关键目标】!C$28,T5293+R5294))</f>
        <v>22</v>
      </c>
      <c r="U5294" s="19">
        <f>IF((T5293+R5294)&lt;结论【关键目标】!$C$28,0,(发电量计算【计算逻辑页】!R5294+发电量计算【计算逻辑页】!T5293-结论【关键目标】!$C$28))</f>
        <v>37.675907942857144</v>
      </c>
      <c r="V5294" s="5">
        <f t="shared" si="742"/>
        <v>13.186567779999999</v>
      </c>
      <c r="W5294" s="5">
        <f t="shared" si="743"/>
        <v>43.658031072502858</v>
      </c>
      <c r="X5294" s="5">
        <f t="shared" si="746"/>
        <v>0</v>
      </c>
    </row>
    <row r="5295" spans="1:24" x14ac:dyDescent="0.15">
      <c r="A5295" s="7">
        <v>5294</v>
      </c>
      <c r="B5295" s="7">
        <v>8</v>
      </c>
      <c r="C5295" s="7">
        <v>9</v>
      </c>
      <c r="D5295" s="7">
        <v>14</v>
      </c>
      <c r="E5295" s="7">
        <v>221</v>
      </c>
      <c r="F5295" s="7">
        <v>28</v>
      </c>
      <c r="G5295" s="7">
        <v>711.3</v>
      </c>
      <c r="H5295" s="7">
        <f t="shared" si="738"/>
        <v>3</v>
      </c>
      <c r="I5295" s="16">
        <f t="shared" si="739"/>
        <v>45147</v>
      </c>
      <c r="J5295" s="17">
        <v>1.2267999999999999</v>
      </c>
      <c r="K5295" s="18">
        <f>G5295*结论【关键目标】!C$27*0.7735*0.001</f>
        <v>66.022865999999993</v>
      </c>
      <c r="L5295" s="5">
        <v>56831.986839999998</v>
      </c>
      <c r="M5295" s="5">
        <f>ABS(IF(L5295&lt;=0,L5295/耗电量关键数据!$B$6/1000,L5295/耗电量关键数据!$B$5/1000))</f>
        <v>16.237710525714284</v>
      </c>
      <c r="N5295" s="5">
        <f>电气设备逐时使用率计算!H5271</f>
        <v>22.208055000000002</v>
      </c>
      <c r="O5295" s="5">
        <f>灯光逐时使用率计算!H5271</f>
        <v>11.844296</v>
      </c>
      <c r="P5295" s="19">
        <f t="shared" si="740"/>
        <v>50.290061525714286</v>
      </c>
      <c r="Q5295" s="19">
        <f t="shared" si="744"/>
        <v>50.290061525714286</v>
      </c>
      <c r="R5295" s="20">
        <f t="shared" si="741"/>
        <v>15.732804474285707</v>
      </c>
      <c r="S5295" s="20">
        <f t="shared" si="745"/>
        <v>0</v>
      </c>
      <c r="T5295" s="20">
        <f>IF((T5294+R5295)&lt;0,0,IF((T5294+R5295)&gt;结论【关键目标】!C$28,结论【关键目标】!C$28,T5294+R5295))</f>
        <v>22</v>
      </c>
      <c r="U5295" s="19">
        <f>IF((T5294+R5295)&lt;结论【关键目标】!$C$28,0,(发电量计算【计算逻辑页】!R5295+发电量计算【计算逻辑页】!T5294-结论【关键目标】!$C$28))</f>
        <v>15.732804474285707</v>
      </c>
      <c r="V5295" s="5">
        <f t="shared" si="742"/>
        <v>5.5064815659999971</v>
      </c>
      <c r="W5295" s="5">
        <f t="shared" si="743"/>
        <v>61.695847479746277</v>
      </c>
      <c r="X5295" s="5">
        <f t="shared" si="746"/>
        <v>0</v>
      </c>
    </row>
    <row r="5296" spans="1:24" x14ac:dyDescent="0.15">
      <c r="A5296" s="7">
        <v>5295</v>
      </c>
      <c r="B5296" s="7">
        <v>8</v>
      </c>
      <c r="C5296" s="7">
        <v>9</v>
      </c>
      <c r="D5296" s="7">
        <v>15</v>
      </c>
      <c r="E5296" s="7">
        <v>221</v>
      </c>
      <c r="F5296" s="7">
        <v>28.3</v>
      </c>
      <c r="G5296" s="7">
        <v>525.70000000000005</v>
      </c>
      <c r="H5296" s="7">
        <f t="shared" si="738"/>
        <v>3</v>
      </c>
      <c r="I5296" s="16">
        <f t="shared" si="739"/>
        <v>45147</v>
      </c>
      <c r="J5296" s="17">
        <v>1.2267999999999999</v>
      </c>
      <c r="K5296" s="18">
        <f>G5296*结论【关键目标】!C$27*0.7735*0.001</f>
        <v>48.795474000000006</v>
      </c>
      <c r="L5296" s="5">
        <v>53939.558709999998</v>
      </c>
      <c r="M5296" s="5">
        <f>ABS(IF(L5296&lt;=0,L5296/耗电量关键数据!$B$6/1000,L5296/耗电量关键数据!$B$5/1000))</f>
        <v>15.411302488571428</v>
      </c>
      <c r="N5296" s="5">
        <f>电气设备逐时使用率计算!H5272</f>
        <v>22.208055000000002</v>
      </c>
      <c r="O5296" s="5">
        <f>灯光逐时使用率计算!H5272</f>
        <v>11.844296</v>
      </c>
      <c r="P5296" s="19">
        <f t="shared" si="740"/>
        <v>49.463653488571431</v>
      </c>
      <c r="Q5296" s="19">
        <f t="shared" si="744"/>
        <v>49.463653488571431</v>
      </c>
      <c r="R5296" s="20">
        <f t="shared" si="741"/>
        <v>-0.6681794885714254</v>
      </c>
      <c r="S5296" s="20">
        <f t="shared" si="745"/>
        <v>0.6681794885714254</v>
      </c>
      <c r="T5296" s="20">
        <f>IF((T5295+R5296)&lt;0,0,IF((T5295+R5296)&gt;结论【关键目标】!C$28,结论【关键目标】!C$28,T5295+R5296))</f>
        <v>21.331820511428575</v>
      </c>
      <c r="U5296" s="19">
        <f>IF((T5295+R5296)&lt;结论【关键目标】!$C$28,0,(发电量计算【计算逻辑页】!R5296+发电量计算【计算逻辑页】!T5295-结论【关键目标】!$C$28))</f>
        <v>0</v>
      </c>
      <c r="V5296" s="5">
        <f t="shared" si="742"/>
        <v>0</v>
      </c>
      <c r="W5296" s="5">
        <f t="shared" si="743"/>
        <v>59.862287503200001</v>
      </c>
      <c r="X5296" s="5">
        <f t="shared" si="746"/>
        <v>0.5858597755794257</v>
      </c>
    </row>
    <row r="5297" spans="1:24" x14ac:dyDescent="0.15">
      <c r="A5297" s="7">
        <v>5296</v>
      </c>
      <c r="B5297" s="7">
        <v>8</v>
      </c>
      <c r="C5297" s="7">
        <v>9</v>
      </c>
      <c r="D5297" s="7">
        <v>16</v>
      </c>
      <c r="E5297" s="7">
        <v>221</v>
      </c>
      <c r="F5297" s="7">
        <v>28</v>
      </c>
      <c r="G5297" s="7">
        <v>360.1</v>
      </c>
      <c r="H5297" s="7">
        <f t="shared" si="738"/>
        <v>3</v>
      </c>
      <c r="I5297" s="16">
        <f t="shared" si="739"/>
        <v>45147</v>
      </c>
      <c r="J5297" s="24">
        <v>1.3551</v>
      </c>
      <c r="K5297" s="18">
        <f>G5297*结论【关键目标】!C$27*0.7735*0.001</f>
        <v>33.424481999999998</v>
      </c>
      <c r="L5297" s="5">
        <v>51884.09001</v>
      </c>
      <c r="M5297" s="5">
        <f>ABS(IF(L5297&lt;=0,L5297/耗电量关键数据!$B$6/1000,L5297/耗电量关键数据!$B$5/1000))</f>
        <v>14.824025717142856</v>
      </c>
      <c r="N5297" s="5">
        <f>电气设备逐时使用率计算!H5273</f>
        <v>22.208055000000002</v>
      </c>
      <c r="O5297" s="5">
        <f>灯光逐时使用率计算!H5273</f>
        <v>11.844296</v>
      </c>
      <c r="P5297" s="19">
        <f t="shared" si="740"/>
        <v>48.876376717142861</v>
      </c>
      <c r="Q5297" s="19">
        <f t="shared" si="744"/>
        <v>48.876376717142861</v>
      </c>
      <c r="R5297" s="20">
        <f t="shared" si="741"/>
        <v>-15.451894717142864</v>
      </c>
      <c r="S5297" s="20">
        <f t="shared" si="745"/>
        <v>15.451894717142864</v>
      </c>
      <c r="T5297" s="20">
        <f>IF((T5296+R5297)&lt;0,0,IF((T5296+R5297)&gt;结论【关键目标】!C$28,结论【关键目标】!C$28,T5296+R5297))</f>
        <v>5.879925794285711</v>
      </c>
      <c r="U5297" s="19">
        <f>IF((T5296+R5297)&lt;结论【关键目标】!$C$28,0,(发电量计算【计算逻辑页】!R5297+发电量计算【计算逻辑页】!T5296-结论【关键目标】!$C$28))</f>
        <v>0</v>
      </c>
      <c r="V5297" s="5">
        <f t="shared" si="742"/>
        <v>0</v>
      </c>
      <c r="W5297" s="5">
        <f t="shared" si="743"/>
        <v>45.293515558199999</v>
      </c>
      <c r="X5297" s="5">
        <f t="shared" si="746"/>
        <v>5.9099134158365692</v>
      </c>
    </row>
    <row r="5298" spans="1:24" x14ac:dyDescent="0.15">
      <c r="A5298" s="7">
        <v>5297</v>
      </c>
      <c r="B5298" s="7">
        <v>8</v>
      </c>
      <c r="C5298" s="7">
        <v>9</v>
      </c>
      <c r="D5298" s="7">
        <v>17</v>
      </c>
      <c r="E5298" s="7">
        <v>221</v>
      </c>
      <c r="F5298" s="7">
        <v>29</v>
      </c>
      <c r="G5298" s="7">
        <v>237.8</v>
      </c>
      <c r="H5298" s="7">
        <f t="shared" si="738"/>
        <v>3</v>
      </c>
      <c r="I5298" s="16">
        <f t="shared" si="739"/>
        <v>45147</v>
      </c>
      <c r="J5298" s="17">
        <v>0.70809999999999995</v>
      </c>
      <c r="K5298" s="18">
        <f>G5298*结论【关键目标】!C$27*0.7735*0.001</f>
        <v>22.072595999999997</v>
      </c>
      <c r="L5298" s="5">
        <v>45397.618970000003</v>
      </c>
      <c r="M5298" s="5">
        <f>ABS(IF(L5298&lt;=0,L5298/耗电量关键数据!$B$6/1000,L5298/耗电量关键数据!$B$5/1000))</f>
        <v>12.970748277142858</v>
      </c>
      <c r="N5298" s="5">
        <f>电气设备逐时使用率计算!H5274</f>
        <v>22.208055000000002</v>
      </c>
      <c r="O5298" s="5">
        <f>灯光逐时使用率计算!H5274</f>
        <v>11.844296</v>
      </c>
      <c r="P5298" s="19">
        <f t="shared" si="740"/>
        <v>47.023099277142862</v>
      </c>
      <c r="Q5298" s="19">
        <f t="shared" si="744"/>
        <v>0</v>
      </c>
      <c r="R5298" s="20">
        <f t="shared" si="741"/>
        <v>22.072595999999997</v>
      </c>
      <c r="S5298" s="20">
        <f t="shared" si="745"/>
        <v>0</v>
      </c>
      <c r="T5298" s="20">
        <f>IF((T5297+R5298)&lt;0,0,IF((T5297+R5298)&gt;结论【关键目标】!C$28,结论【关键目标】!C$28,T5297+R5298))</f>
        <v>22</v>
      </c>
      <c r="U5298" s="19">
        <f>IF((T5297+R5298)&lt;结论【关键目标】!$C$28,0,(发电量计算【计算逻辑页】!R5298+发电量计算【计算逻辑页】!T5297-结论【关键目标】!$C$28))</f>
        <v>5.9525217942857083</v>
      </c>
      <c r="V5298" s="5">
        <f t="shared" si="742"/>
        <v>2.0833826279999976</v>
      </c>
      <c r="W5298" s="5">
        <f t="shared" si="743"/>
        <v>15.629605227599997</v>
      </c>
      <c r="X5298" s="5">
        <f t="shared" si="746"/>
        <v>0</v>
      </c>
    </row>
    <row r="5299" spans="1:24" x14ac:dyDescent="0.15">
      <c r="A5299" s="7">
        <v>5298</v>
      </c>
      <c r="B5299" s="7">
        <v>8</v>
      </c>
      <c r="C5299" s="7">
        <v>9</v>
      </c>
      <c r="D5299" s="7">
        <v>18</v>
      </c>
      <c r="E5299" s="7">
        <v>221</v>
      </c>
      <c r="F5299" s="7">
        <v>27.9</v>
      </c>
      <c r="G5299" s="7">
        <v>61.9</v>
      </c>
      <c r="H5299" s="7">
        <f t="shared" si="738"/>
        <v>3</v>
      </c>
      <c r="I5299" s="16">
        <f t="shared" si="739"/>
        <v>45147</v>
      </c>
      <c r="J5299" s="17">
        <v>0.70809999999999995</v>
      </c>
      <c r="K5299" s="18">
        <f>G5299*结论【关键目标】!C$27*0.7735*0.001</f>
        <v>5.7455579999999999</v>
      </c>
      <c r="L5299" s="5">
        <v>26353.606930000002</v>
      </c>
      <c r="M5299" s="5">
        <f>ABS(IF(L5299&lt;=0,L5299/耗电量关键数据!$B$6/1000,L5299/耗电量关键数据!$B$5/1000))</f>
        <v>7.5296019800000007</v>
      </c>
      <c r="N5299" s="5">
        <f>电气设备逐时使用率计算!H5275</f>
        <v>7.0130699999999999</v>
      </c>
      <c r="O5299" s="5">
        <f>灯光逐时使用率计算!H5275</f>
        <v>3.7403040000000001</v>
      </c>
      <c r="P5299" s="19">
        <f t="shared" si="740"/>
        <v>18.282975980000003</v>
      </c>
      <c r="Q5299" s="19">
        <f t="shared" si="744"/>
        <v>0</v>
      </c>
      <c r="R5299" s="20">
        <f t="shared" si="741"/>
        <v>5.7455579999999999</v>
      </c>
      <c r="S5299" s="20">
        <f t="shared" si="745"/>
        <v>0</v>
      </c>
      <c r="T5299" s="20">
        <f>IF((T5298+R5299)&lt;0,0,IF((T5298+R5299)&gt;结论【关键目标】!C$28,结论【关键目标】!C$28,T5298+R5299))</f>
        <v>22</v>
      </c>
      <c r="U5299" s="19">
        <f>IF((T5298+R5299)&lt;结论【关键目标】!$C$28,0,(发电量计算【计算逻辑页】!R5299+发电量计算【计算逻辑页】!T5298-结论【关键目标】!$C$28))</f>
        <v>5.7455579999999991</v>
      </c>
      <c r="V5299" s="5">
        <f t="shared" si="742"/>
        <v>2.0109452999999995</v>
      </c>
      <c r="W5299" s="5">
        <f t="shared" si="743"/>
        <v>4.0684296197999998</v>
      </c>
      <c r="X5299" s="5">
        <f t="shared" si="746"/>
        <v>0</v>
      </c>
    </row>
    <row r="5300" spans="1:24" x14ac:dyDescent="0.15">
      <c r="A5300" s="7">
        <v>5299</v>
      </c>
      <c r="B5300" s="7">
        <v>8</v>
      </c>
      <c r="C5300" s="7">
        <v>9</v>
      </c>
      <c r="D5300" s="7">
        <v>19</v>
      </c>
      <c r="E5300" s="7">
        <v>221</v>
      </c>
      <c r="F5300" s="7">
        <v>27</v>
      </c>
      <c r="G5300" s="7">
        <v>0</v>
      </c>
      <c r="H5300" s="7">
        <f t="shared" si="738"/>
        <v>3</v>
      </c>
      <c r="I5300" s="16">
        <f t="shared" si="739"/>
        <v>45147</v>
      </c>
      <c r="J5300" s="17">
        <v>1.2267999999999999</v>
      </c>
      <c r="K5300" s="18">
        <f>G5300*结论【关键目标】!C$27*0.7735*0.001</f>
        <v>0</v>
      </c>
      <c r="L5300" s="5">
        <v>0</v>
      </c>
      <c r="M5300" s="5">
        <f>ABS(IF(L5300&lt;=0,L5300/耗电量关键数据!$B$6/1000,L5300/耗电量关键数据!$B$5/1000))</f>
        <v>0</v>
      </c>
      <c r="N5300" s="5">
        <f>电气设备逐时使用率计算!H5276</f>
        <v>7.0130699999999999</v>
      </c>
      <c r="O5300" s="5">
        <f>灯光逐时使用率计算!H5276</f>
        <v>3.7403040000000001</v>
      </c>
      <c r="P5300" s="19">
        <f t="shared" si="740"/>
        <v>10.753374000000001</v>
      </c>
      <c r="Q5300" s="19">
        <f t="shared" si="744"/>
        <v>10.753374000000001</v>
      </c>
      <c r="R5300" s="20">
        <f t="shared" si="741"/>
        <v>-10.753374000000001</v>
      </c>
      <c r="S5300" s="20">
        <f t="shared" si="745"/>
        <v>10.753374000000001</v>
      </c>
      <c r="T5300" s="20">
        <f>IF((T5299+R5300)&lt;0,0,IF((T5299+R5300)&gt;结论【关键目标】!C$28,结论【关键目标】!C$28,T5299+R5300))</f>
        <v>11.246625999999999</v>
      </c>
      <c r="U5300" s="19">
        <f>IF((T5299+R5300)&lt;结论【关键目标】!$C$28,0,(发电量计算【计算逻辑页】!R5300+发电量计算【计算逻辑页】!T5299-结论【关键目标】!$C$28))</f>
        <v>0</v>
      </c>
      <c r="V5300" s="5">
        <f t="shared" si="742"/>
        <v>0</v>
      </c>
      <c r="W5300" s="5">
        <f t="shared" si="743"/>
        <v>0</v>
      </c>
      <c r="X5300" s="5">
        <f t="shared" si="746"/>
        <v>9.428558323199999</v>
      </c>
    </row>
    <row r="5301" spans="1:24" x14ac:dyDescent="0.15">
      <c r="A5301" s="7">
        <v>5300</v>
      </c>
      <c r="B5301" s="7">
        <v>8</v>
      </c>
      <c r="C5301" s="7">
        <v>9</v>
      </c>
      <c r="D5301" s="7">
        <v>20</v>
      </c>
      <c r="E5301" s="7">
        <v>221</v>
      </c>
      <c r="F5301" s="7">
        <v>26</v>
      </c>
      <c r="G5301" s="7">
        <v>0</v>
      </c>
      <c r="H5301" s="7">
        <f t="shared" si="738"/>
        <v>3</v>
      </c>
      <c r="I5301" s="16">
        <f t="shared" si="739"/>
        <v>45147</v>
      </c>
      <c r="J5301" s="17">
        <v>1.2267999999999999</v>
      </c>
      <c r="K5301" s="18">
        <f>G5301*结论【关键目标】!C$27*0.7735*0.001</f>
        <v>0</v>
      </c>
      <c r="L5301" s="5">
        <v>0</v>
      </c>
      <c r="M5301" s="5">
        <f>ABS(IF(L5301&lt;=0,L5301/耗电量关键数据!$B$6/1000,L5301/耗电量关键数据!$B$5/1000))</f>
        <v>0</v>
      </c>
      <c r="N5301" s="5">
        <f>电气设备逐时使用率计算!H5277</f>
        <v>1.1688450000000001</v>
      </c>
      <c r="O5301" s="5">
        <f>灯光逐时使用率计算!H5277</f>
        <v>0.37403039999999999</v>
      </c>
      <c r="P5301" s="19">
        <f t="shared" si="740"/>
        <v>1.5428754000000002</v>
      </c>
      <c r="Q5301" s="19">
        <f t="shared" si="744"/>
        <v>1.5428754000000002</v>
      </c>
      <c r="R5301" s="20">
        <f t="shared" si="741"/>
        <v>-1.5428754000000002</v>
      </c>
      <c r="S5301" s="20">
        <f t="shared" si="745"/>
        <v>1.5428754000000002</v>
      </c>
      <c r="T5301" s="20">
        <f>IF((T5300+R5301)&lt;0,0,IF((T5300+R5301)&gt;结论【关键目标】!C$28,结论【关键目标】!C$28,T5300+R5301))</f>
        <v>9.7037505999999993</v>
      </c>
      <c r="U5301" s="19">
        <f>IF((T5300+R5301)&lt;结论【关键目标】!$C$28,0,(发电量计算【计算逻辑页】!R5301+发电量计算【计算逻辑页】!T5300-结论【关键目标】!$C$28))</f>
        <v>0</v>
      </c>
      <c r="V5301" s="5">
        <f t="shared" si="742"/>
        <v>0</v>
      </c>
      <c r="W5301" s="5">
        <f t="shared" si="743"/>
        <v>0</v>
      </c>
      <c r="X5301" s="5">
        <f t="shared" si="746"/>
        <v>1.3527931507200002</v>
      </c>
    </row>
    <row r="5302" spans="1:24" x14ac:dyDescent="0.15">
      <c r="A5302" s="7">
        <v>5301</v>
      </c>
      <c r="B5302" s="7">
        <v>8</v>
      </c>
      <c r="C5302" s="7">
        <v>9</v>
      </c>
      <c r="D5302" s="7">
        <v>21</v>
      </c>
      <c r="E5302" s="7">
        <v>221</v>
      </c>
      <c r="F5302" s="7">
        <v>24.6</v>
      </c>
      <c r="G5302" s="7">
        <v>0</v>
      </c>
      <c r="H5302" s="7">
        <f t="shared" si="738"/>
        <v>3</v>
      </c>
      <c r="I5302" s="16">
        <f t="shared" si="739"/>
        <v>45147</v>
      </c>
      <c r="J5302" s="17">
        <v>1.2267999999999999</v>
      </c>
      <c r="K5302" s="18">
        <f>G5302*结论【关键目标】!C$27*0.7735*0.001</f>
        <v>0</v>
      </c>
      <c r="L5302" s="5">
        <v>0</v>
      </c>
      <c r="M5302" s="5">
        <f>ABS(IF(L5302&lt;=0,L5302/耗电量关键数据!$B$6/1000,L5302/耗电量关键数据!$B$5/1000))</f>
        <v>0</v>
      </c>
      <c r="N5302" s="5">
        <f>电气设备逐时使用率计算!H5278</f>
        <v>1.1688450000000001</v>
      </c>
      <c r="O5302" s="5">
        <f>灯光逐时使用率计算!H5278</f>
        <v>0.37403039999999999</v>
      </c>
      <c r="P5302" s="19">
        <f t="shared" si="740"/>
        <v>1.5428754000000002</v>
      </c>
      <c r="Q5302" s="19">
        <f t="shared" si="744"/>
        <v>1.5428754000000002</v>
      </c>
      <c r="R5302" s="20">
        <f t="shared" si="741"/>
        <v>-1.5428754000000002</v>
      </c>
      <c r="S5302" s="20">
        <f t="shared" si="745"/>
        <v>1.5428754000000002</v>
      </c>
      <c r="T5302" s="20">
        <f>IF((T5301+R5302)&lt;0,0,IF((T5301+R5302)&gt;结论【关键目标】!C$28,结论【关键目标】!C$28,T5301+R5302))</f>
        <v>8.1608751999999996</v>
      </c>
      <c r="U5302" s="19">
        <f>IF((T5301+R5302)&lt;结论【关键目标】!$C$28,0,(发电量计算【计算逻辑页】!R5302+发电量计算【计算逻辑页】!T5301-结论【关键目标】!$C$28))</f>
        <v>0</v>
      </c>
      <c r="V5302" s="5">
        <f t="shared" si="742"/>
        <v>0</v>
      </c>
      <c r="W5302" s="5">
        <f t="shared" si="743"/>
        <v>0</v>
      </c>
      <c r="X5302" s="5">
        <f t="shared" si="746"/>
        <v>1.3527931507200002</v>
      </c>
    </row>
    <row r="5303" spans="1:24" x14ac:dyDescent="0.15">
      <c r="A5303" s="7">
        <v>5302</v>
      </c>
      <c r="B5303" s="7">
        <v>8</v>
      </c>
      <c r="C5303" s="7">
        <v>9</v>
      </c>
      <c r="D5303" s="7">
        <v>22</v>
      </c>
      <c r="E5303" s="7">
        <v>221</v>
      </c>
      <c r="F5303" s="7">
        <v>24</v>
      </c>
      <c r="G5303" s="7">
        <v>0</v>
      </c>
      <c r="H5303" s="7">
        <f t="shared" si="738"/>
        <v>3</v>
      </c>
      <c r="I5303" s="16">
        <f t="shared" si="739"/>
        <v>45147</v>
      </c>
      <c r="J5303" s="17">
        <v>0.70809999999999995</v>
      </c>
      <c r="K5303" s="18">
        <f>G5303*结论【关键目标】!C$27*0.7735*0.001</f>
        <v>0</v>
      </c>
      <c r="L5303" s="5">
        <v>0</v>
      </c>
      <c r="M5303" s="5">
        <f>ABS(IF(L5303&lt;=0,L5303/耗电量关键数据!$B$6/1000,L5303/耗电量关键数据!$B$5/1000))</f>
        <v>0</v>
      </c>
      <c r="N5303" s="5">
        <f>电气设备逐时使用率计算!H5279</f>
        <v>1.1688450000000001</v>
      </c>
      <c r="O5303" s="5">
        <f>灯光逐时使用率计算!H5279</f>
        <v>0.37403039999999999</v>
      </c>
      <c r="P5303" s="19">
        <f t="shared" si="740"/>
        <v>1.5428754000000002</v>
      </c>
      <c r="Q5303" s="19">
        <f t="shared" si="744"/>
        <v>0</v>
      </c>
      <c r="R5303" s="20">
        <f t="shared" si="741"/>
        <v>0</v>
      </c>
      <c r="S5303" s="20">
        <f t="shared" si="745"/>
        <v>0</v>
      </c>
      <c r="T5303" s="20">
        <f>IF((T5302+R5303)&lt;0,0,IF((T5302+R5303)&gt;结论【关键目标】!C$28,结论【关键目标】!C$28,T5302+R5303))</f>
        <v>8.1608751999999996</v>
      </c>
      <c r="U5303" s="19">
        <f>IF((T5302+R5303)&lt;结论【关键目标】!$C$28,0,(发电量计算【计算逻辑页】!R5303+发电量计算【计算逻辑页】!T5302-结论【关键目标】!$C$28))</f>
        <v>0</v>
      </c>
      <c r="V5303" s="5">
        <f t="shared" si="742"/>
        <v>0</v>
      </c>
      <c r="W5303" s="5">
        <f t="shared" si="743"/>
        <v>0</v>
      </c>
      <c r="X5303" s="5">
        <f t="shared" si="746"/>
        <v>0</v>
      </c>
    </row>
    <row r="5304" spans="1:24" x14ac:dyDescent="0.15">
      <c r="A5304" s="7">
        <v>5303</v>
      </c>
      <c r="B5304" s="7">
        <v>8</v>
      </c>
      <c r="C5304" s="7">
        <v>9</v>
      </c>
      <c r="D5304" s="7">
        <v>23</v>
      </c>
      <c r="E5304" s="7">
        <v>221</v>
      </c>
      <c r="F5304" s="7">
        <v>22</v>
      </c>
      <c r="G5304" s="7">
        <v>0</v>
      </c>
      <c r="H5304" s="7">
        <f t="shared" si="738"/>
        <v>3</v>
      </c>
      <c r="I5304" s="16">
        <f t="shared" si="739"/>
        <v>45147</v>
      </c>
      <c r="J5304" s="17">
        <v>0.70809999999999995</v>
      </c>
      <c r="K5304" s="18">
        <f>G5304*结论【关键目标】!C$27*0.7735*0.001</f>
        <v>0</v>
      </c>
      <c r="L5304" s="5">
        <v>0</v>
      </c>
      <c r="M5304" s="5">
        <f>ABS(IF(L5304&lt;=0,L5304/耗电量关键数据!$B$6/1000,L5304/耗电量关键数据!$B$5/1000))</f>
        <v>0</v>
      </c>
      <c r="N5304" s="5">
        <f>电气设备逐时使用率计算!H5280</f>
        <v>1.1688450000000001</v>
      </c>
      <c r="O5304" s="5">
        <f>灯光逐时使用率计算!H5280</f>
        <v>0.37403039999999999</v>
      </c>
      <c r="P5304" s="19">
        <f t="shared" si="740"/>
        <v>1.5428754000000002</v>
      </c>
      <c r="Q5304" s="19">
        <f t="shared" si="744"/>
        <v>0</v>
      </c>
      <c r="R5304" s="20">
        <f t="shared" si="741"/>
        <v>0</v>
      </c>
      <c r="S5304" s="20">
        <f t="shared" si="745"/>
        <v>0</v>
      </c>
      <c r="T5304" s="20">
        <f>IF((T5303+R5304)&lt;0,0,IF((T5303+R5304)&gt;结论【关键目标】!C$28,结论【关键目标】!C$28,T5303+R5304))</f>
        <v>8.1608751999999996</v>
      </c>
      <c r="U5304" s="19">
        <f>IF((T5303+R5304)&lt;结论【关键目标】!$C$28,0,(发电量计算【计算逻辑页】!R5304+发电量计算【计算逻辑页】!T5303-结论【关键目标】!$C$28))</f>
        <v>0</v>
      </c>
      <c r="V5304" s="5">
        <f t="shared" si="742"/>
        <v>0</v>
      </c>
      <c r="W5304" s="5">
        <f t="shared" si="743"/>
        <v>0</v>
      </c>
      <c r="X5304" s="5">
        <f t="shared" si="746"/>
        <v>0</v>
      </c>
    </row>
    <row r="5305" spans="1:24" x14ac:dyDescent="0.15">
      <c r="A5305" s="7">
        <v>5304</v>
      </c>
      <c r="B5305" s="7">
        <v>8</v>
      </c>
      <c r="C5305" s="7">
        <v>9</v>
      </c>
      <c r="D5305" s="7">
        <v>24</v>
      </c>
      <c r="E5305" s="7">
        <v>221</v>
      </c>
      <c r="F5305" s="7">
        <v>22.4</v>
      </c>
      <c r="G5305" s="7">
        <v>0</v>
      </c>
      <c r="H5305" s="7">
        <f t="shared" si="738"/>
        <v>3</v>
      </c>
      <c r="I5305" s="16">
        <f t="shared" si="739"/>
        <v>45147</v>
      </c>
      <c r="J5305" s="17">
        <v>0.2407</v>
      </c>
      <c r="K5305" s="18">
        <f>G5305*结论【关键目标】!C$27*0.7735*0.001</f>
        <v>0</v>
      </c>
      <c r="L5305" s="5">
        <v>0</v>
      </c>
      <c r="M5305" s="5">
        <f>ABS(IF(L5305&lt;=0,L5305/耗电量关键数据!$B$6/1000,L5305/耗电量关键数据!$B$5/1000))</f>
        <v>0</v>
      </c>
      <c r="N5305" s="5">
        <f>电气设备逐时使用率计算!H5281</f>
        <v>1.1688450000000001</v>
      </c>
      <c r="O5305" s="5">
        <f>灯光逐时使用率计算!H5281</f>
        <v>0.37403039999999999</v>
      </c>
      <c r="P5305" s="19">
        <f t="shared" si="740"/>
        <v>1.5428754000000002</v>
      </c>
      <c r="Q5305" s="19">
        <f t="shared" si="744"/>
        <v>0</v>
      </c>
      <c r="R5305" s="20">
        <f t="shared" si="741"/>
        <v>0</v>
      </c>
      <c r="S5305" s="20">
        <f t="shared" si="745"/>
        <v>0</v>
      </c>
      <c r="T5305" s="20">
        <f>IF((T5304+R5305)&lt;0,0,IF((T5304+R5305)&gt;结论【关键目标】!C$28,结论【关键目标】!C$28,T5304+R5305))</f>
        <v>8.1608751999999996</v>
      </c>
      <c r="U5305" s="19">
        <f>IF((T5304+R5305)&lt;结论【关键目标】!$C$28,0,(发电量计算【计算逻辑页】!R5305+发电量计算【计算逻辑页】!T5304-结论【关键目标】!$C$28))</f>
        <v>0</v>
      </c>
      <c r="V5305" s="5">
        <f t="shared" si="742"/>
        <v>0</v>
      </c>
      <c r="W5305" s="5">
        <f t="shared" si="743"/>
        <v>0</v>
      </c>
      <c r="X5305" s="5">
        <f t="shared" si="746"/>
        <v>0</v>
      </c>
    </row>
    <row r="5306" spans="1:24" x14ac:dyDescent="0.15">
      <c r="A5306" s="7">
        <v>5305</v>
      </c>
      <c r="B5306" s="7">
        <v>8</v>
      </c>
      <c r="C5306" s="7">
        <v>10</v>
      </c>
      <c r="D5306" s="7">
        <v>1</v>
      </c>
      <c r="E5306" s="7">
        <v>222</v>
      </c>
      <c r="F5306" s="7">
        <v>21</v>
      </c>
      <c r="G5306" s="7">
        <v>0</v>
      </c>
      <c r="H5306" s="7">
        <f t="shared" si="738"/>
        <v>4</v>
      </c>
      <c r="I5306" s="16">
        <f t="shared" si="739"/>
        <v>45148</v>
      </c>
      <c r="J5306" s="17">
        <v>0.2407</v>
      </c>
      <c r="K5306" s="18">
        <f>G5306*结论【关键目标】!C$27*0.7735*0.001</f>
        <v>0</v>
      </c>
      <c r="L5306" s="5">
        <v>0</v>
      </c>
      <c r="M5306" s="5">
        <f>ABS(IF(L5306&lt;=0,L5306/耗电量关键数据!$B$6/1000,L5306/耗电量关键数据!$B$5/1000))</f>
        <v>0</v>
      </c>
      <c r="N5306" s="5">
        <f>电气设备逐时使用率计算!H5282</f>
        <v>1.1688450000000001</v>
      </c>
      <c r="O5306" s="5">
        <f>灯光逐时使用率计算!H5282</f>
        <v>0.37403039999999999</v>
      </c>
      <c r="P5306" s="19">
        <f t="shared" si="740"/>
        <v>1.5428754000000002</v>
      </c>
      <c r="Q5306" s="19">
        <f t="shared" si="744"/>
        <v>0</v>
      </c>
      <c r="R5306" s="20">
        <f t="shared" si="741"/>
        <v>0</v>
      </c>
      <c r="S5306" s="20">
        <f t="shared" si="745"/>
        <v>0</v>
      </c>
      <c r="T5306" s="20">
        <f>IF((T5305+R5306)&lt;0,0,IF((T5305+R5306)&gt;结论【关键目标】!C$28,结论【关键目标】!C$28,T5305+R5306))</f>
        <v>8.1608751999999996</v>
      </c>
      <c r="U5306" s="19">
        <f>IF((T5305+R5306)&lt;结论【关键目标】!$C$28,0,(发电量计算【计算逻辑页】!R5306+发电量计算【计算逻辑页】!T5305-结论【关键目标】!$C$28))</f>
        <v>0</v>
      </c>
      <c r="V5306" s="5">
        <f t="shared" si="742"/>
        <v>0</v>
      </c>
      <c r="W5306" s="5">
        <f t="shared" si="743"/>
        <v>0</v>
      </c>
      <c r="X5306" s="5">
        <f t="shared" si="746"/>
        <v>0</v>
      </c>
    </row>
    <row r="5307" spans="1:24" x14ac:dyDescent="0.15">
      <c r="A5307" s="7">
        <v>5306</v>
      </c>
      <c r="B5307" s="7">
        <v>8</v>
      </c>
      <c r="C5307" s="7">
        <v>10</v>
      </c>
      <c r="D5307" s="7">
        <v>2</v>
      </c>
      <c r="E5307" s="7">
        <v>222</v>
      </c>
      <c r="F5307" s="7">
        <v>20</v>
      </c>
      <c r="G5307" s="7">
        <v>0</v>
      </c>
      <c r="H5307" s="7">
        <f t="shared" si="738"/>
        <v>4</v>
      </c>
      <c r="I5307" s="16">
        <f t="shared" si="739"/>
        <v>45148</v>
      </c>
      <c r="J5307" s="17">
        <v>0.2407</v>
      </c>
      <c r="K5307" s="18">
        <f>G5307*结论【关键目标】!C$27*0.7735*0.001</f>
        <v>0</v>
      </c>
      <c r="L5307" s="5">
        <v>0</v>
      </c>
      <c r="M5307" s="5">
        <f>ABS(IF(L5307&lt;=0,L5307/耗电量关键数据!$B$6/1000,L5307/耗电量关键数据!$B$5/1000))</f>
        <v>0</v>
      </c>
      <c r="N5307" s="5">
        <f>电气设备逐时使用率计算!H5283</f>
        <v>1.1688450000000001</v>
      </c>
      <c r="O5307" s="5">
        <f>灯光逐时使用率计算!H5283</f>
        <v>0.37403039999999999</v>
      </c>
      <c r="P5307" s="19">
        <f t="shared" si="740"/>
        <v>1.5428754000000002</v>
      </c>
      <c r="Q5307" s="19">
        <f t="shared" si="744"/>
        <v>0</v>
      </c>
      <c r="R5307" s="20">
        <f t="shared" si="741"/>
        <v>0</v>
      </c>
      <c r="S5307" s="20">
        <f t="shared" si="745"/>
        <v>0</v>
      </c>
      <c r="T5307" s="20">
        <f>IF((T5306+R5307)&lt;0,0,IF((T5306+R5307)&gt;结论【关键目标】!C$28,结论【关键目标】!C$28,T5306+R5307))</f>
        <v>8.1608751999999996</v>
      </c>
      <c r="U5307" s="19">
        <f>IF((T5306+R5307)&lt;结论【关键目标】!$C$28,0,(发电量计算【计算逻辑页】!R5307+发电量计算【计算逻辑页】!T5306-结论【关键目标】!$C$28))</f>
        <v>0</v>
      </c>
      <c r="V5307" s="5">
        <f t="shared" si="742"/>
        <v>0</v>
      </c>
      <c r="W5307" s="5">
        <f t="shared" si="743"/>
        <v>0</v>
      </c>
      <c r="X5307" s="5">
        <f t="shared" si="746"/>
        <v>0</v>
      </c>
    </row>
    <row r="5308" spans="1:24" x14ac:dyDescent="0.15">
      <c r="A5308" s="7">
        <v>5307</v>
      </c>
      <c r="B5308" s="7">
        <v>8</v>
      </c>
      <c r="C5308" s="7">
        <v>10</v>
      </c>
      <c r="D5308" s="7">
        <v>3</v>
      </c>
      <c r="E5308" s="7">
        <v>222</v>
      </c>
      <c r="F5308" s="7">
        <v>19.100000000000001</v>
      </c>
      <c r="G5308" s="7">
        <v>0</v>
      </c>
      <c r="H5308" s="7">
        <f t="shared" si="738"/>
        <v>4</v>
      </c>
      <c r="I5308" s="16">
        <f t="shared" si="739"/>
        <v>45148</v>
      </c>
      <c r="J5308" s="17">
        <v>0.2407</v>
      </c>
      <c r="K5308" s="18">
        <f>G5308*结论【关键目标】!C$27*0.7735*0.001</f>
        <v>0</v>
      </c>
      <c r="L5308" s="5">
        <v>0</v>
      </c>
      <c r="M5308" s="5">
        <f>ABS(IF(L5308&lt;=0,L5308/耗电量关键数据!$B$6/1000,L5308/耗电量关键数据!$B$5/1000))</f>
        <v>0</v>
      </c>
      <c r="N5308" s="5">
        <f>电气设备逐时使用率计算!H5284</f>
        <v>1.1688450000000001</v>
      </c>
      <c r="O5308" s="5">
        <f>灯光逐时使用率计算!H5284</f>
        <v>0.37403039999999999</v>
      </c>
      <c r="P5308" s="19">
        <f t="shared" si="740"/>
        <v>1.5428754000000002</v>
      </c>
      <c r="Q5308" s="19">
        <f t="shared" si="744"/>
        <v>0</v>
      </c>
      <c r="R5308" s="20">
        <f t="shared" si="741"/>
        <v>0</v>
      </c>
      <c r="S5308" s="20">
        <f t="shared" si="745"/>
        <v>0</v>
      </c>
      <c r="T5308" s="20">
        <f>IF((T5307+R5308)&lt;0,0,IF((T5307+R5308)&gt;结论【关键目标】!C$28,结论【关键目标】!C$28,T5307+R5308))</f>
        <v>8.1608751999999996</v>
      </c>
      <c r="U5308" s="19">
        <f>IF((T5307+R5308)&lt;结论【关键目标】!$C$28,0,(发电量计算【计算逻辑页】!R5308+发电量计算【计算逻辑页】!T5307-结论【关键目标】!$C$28))</f>
        <v>0</v>
      </c>
      <c r="V5308" s="5">
        <f t="shared" si="742"/>
        <v>0</v>
      </c>
      <c r="W5308" s="5">
        <f t="shared" si="743"/>
        <v>0</v>
      </c>
      <c r="X5308" s="5">
        <f t="shared" si="746"/>
        <v>0</v>
      </c>
    </row>
    <row r="5309" spans="1:24" x14ac:dyDescent="0.15">
      <c r="A5309" s="7">
        <v>5308</v>
      </c>
      <c r="B5309" s="7">
        <v>8</v>
      </c>
      <c r="C5309" s="7">
        <v>10</v>
      </c>
      <c r="D5309" s="7">
        <v>4</v>
      </c>
      <c r="E5309" s="7">
        <v>222</v>
      </c>
      <c r="F5309" s="7">
        <v>19</v>
      </c>
      <c r="G5309" s="7">
        <v>0</v>
      </c>
      <c r="H5309" s="7">
        <f t="shared" si="738"/>
        <v>4</v>
      </c>
      <c r="I5309" s="16">
        <f t="shared" si="739"/>
        <v>45148</v>
      </c>
      <c r="J5309" s="17">
        <v>0.2407</v>
      </c>
      <c r="K5309" s="18">
        <f>G5309*结论【关键目标】!C$27*0.7735*0.001</f>
        <v>0</v>
      </c>
      <c r="L5309" s="5">
        <v>0</v>
      </c>
      <c r="M5309" s="5">
        <f>ABS(IF(L5309&lt;=0,L5309/耗电量关键数据!$B$6/1000,L5309/耗电量关键数据!$B$5/1000))</f>
        <v>0</v>
      </c>
      <c r="N5309" s="5">
        <f>电气设备逐时使用率计算!H5285</f>
        <v>1.1688450000000001</v>
      </c>
      <c r="O5309" s="5">
        <f>灯光逐时使用率计算!H5285</f>
        <v>0.37403039999999999</v>
      </c>
      <c r="P5309" s="19">
        <f t="shared" si="740"/>
        <v>1.5428754000000002</v>
      </c>
      <c r="Q5309" s="19">
        <f t="shared" si="744"/>
        <v>0</v>
      </c>
      <c r="R5309" s="20">
        <f t="shared" si="741"/>
        <v>0</v>
      </c>
      <c r="S5309" s="20">
        <f t="shared" si="745"/>
        <v>0</v>
      </c>
      <c r="T5309" s="20">
        <f>IF((T5308+R5309)&lt;0,0,IF((T5308+R5309)&gt;结论【关键目标】!C$28,结论【关键目标】!C$28,T5308+R5309))</f>
        <v>8.1608751999999996</v>
      </c>
      <c r="U5309" s="19">
        <f>IF((T5308+R5309)&lt;结论【关键目标】!$C$28,0,(发电量计算【计算逻辑页】!R5309+发电量计算【计算逻辑页】!T5308-结论【关键目标】!$C$28))</f>
        <v>0</v>
      </c>
      <c r="V5309" s="5">
        <f t="shared" si="742"/>
        <v>0</v>
      </c>
      <c r="W5309" s="5">
        <f t="shared" si="743"/>
        <v>0</v>
      </c>
      <c r="X5309" s="5">
        <f t="shared" si="746"/>
        <v>0</v>
      </c>
    </row>
    <row r="5310" spans="1:24" x14ac:dyDescent="0.15">
      <c r="A5310" s="7">
        <v>5309</v>
      </c>
      <c r="B5310" s="7">
        <v>8</v>
      </c>
      <c r="C5310" s="7">
        <v>10</v>
      </c>
      <c r="D5310" s="7">
        <v>5</v>
      </c>
      <c r="E5310" s="7">
        <v>222</v>
      </c>
      <c r="F5310" s="7">
        <v>19</v>
      </c>
      <c r="G5310" s="7">
        <v>0</v>
      </c>
      <c r="H5310" s="7">
        <f t="shared" si="738"/>
        <v>4</v>
      </c>
      <c r="I5310" s="16">
        <f t="shared" si="739"/>
        <v>45148</v>
      </c>
      <c r="J5310" s="17">
        <v>0.2407</v>
      </c>
      <c r="K5310" s="18">
        <f>G5310*结论【关键目标】!C$27*0.7735*0.001</f>
        <v>0</v>
      </c>
      <c r="L5310" s="5">
        <v>0</v>
      </c>
      <c r="M5310" s="5">
        <f>ABS(IF(L5310&lt;=0,L5310/耗电量关键数据!$B$6/1000,L5310/耗电量关键数据!$B$5/1000))</f>
        <v>0</v>
      </c>
      <c r="N5310" s="5">
        <f>电气设备逐时使用率计算!H5286</f>
        <v>1.1688450000000001</v>
      </c>
      <c r="O5310" s="5">
        <f>灯光逐时使用率计算!H5286</f>
        <v>0.37403039999999999</v>
      </c>
      <c r="P5310" s="19">
        <f t="shared" si="740"/>
        <v>1.5428754000000002</v>
      </c>
      <c r="Q5310" s="19">
        <f t="shared" si="744"/>
        <v>0</v>
      </c>
      <c r="R5310" s="20">
        <f t="shared" si="741"/>
        <v>0</v>
      </c>
      <c r="S5310" s="20">
        <f t="shared" si="745"/>
        <v>0</v>
      </c>
      <c r="T5310" s="20">
        <f>IF((T5309+R5310)&lt;0,0,IF((T5309+R5310)&gt;结论【关键目标】!C$28,结论【关键目标】!C$28,T5309+R5310))</f>
        <v>8.1608751999999996</v>
      </c>
      <c r="U5310" s="19">
        <f>IF((T5309+R5310)&lt;结论【关键目标】!$C$28,0,(发电量计算【计算逻辑页】!R5310+发电量计算【计算逻辑页】!T5309-结论【关键目标】!$C$28))</f>
        <v>0</v>
      </c>
      <c r="V5310" s="5">
        <f t="shared" si="742"/>
        <v>0</v>
      </c>
      <c r="W5310" s="5">
        <f t="shared" si="743"/>
        <v>0</v>
      </c>
      <c r="X5310" s="5">
        <f t="shared" si="746"/>
        <v>0</v>
      </c>
    </row>
    <row r="5311" spans="1:24" x14ac:dyDescent="0.15">
      <c r="A5311" s="7">
        <v>5310</v>
      </c>
      <c r="B5311" s="7">
        <v>8</v>
      </c>
      <c r="C5311" s="7">
        <v>10</v>
      </c>
      <c r="D5311" s="7">
        <v>6</v>
      </c>
      <c r="E5311" s="7">
        <v>222</v>
      </c>
      <c r="F5311" s="7">
        <v>19.899999999999999</v>
      </c>
      <c r="G5311" s="7">
        <v>95.5</v>
      </c>
      <c r="H5311" s="7">
        <f t="shared" si="738"/>
        <v>4</v>
      </c>
      <c r="I5311" s="16">
        <f t="shared" si="739"/>
        <v>45148</v>
      </c>
      <c r="J5311" s="17">
        <v>0.2407</v>
      </c>
      <c r="K5311" s="18">
        <f>G5311*结论【关键目标】!C$27*0.7735*0.001</f>
        <v>8.8643099999999997</v>
      </c>
      <c r="L5311" s="5">
        <v>0</v>
      </c>
      <c r="M5311" s="5">
        <f>ABS(IF(L5311&lt;=0,L5311/耗电量关键数据!$B$6/1000,L5311/耗电量关键数据!$B$5/1000))</f>
        <v>0</v>
      </c>
      <c r="N5311" s="5">
        <f>电气设备逐时使用率计算!H5287</f>
        <v>1.1688450000000001</v>
      </c>
      <c r="O5311" s="5">
        <f>灯光逐时使用率计算!H5287</f>
        <v>0.37403039999999999</v>
      </c>
      <c r="P5311" s="19">
        <f t="shared" si="740"/>
        <v>1.5428754000000002</v>
      </c>
      <c r="Q5311" s="19">
        <f t="shared" si="744"/>
        <v>0</v>
      </c>
      <c r="R5311" s="20">
        <f t="shared" si="741"/>
        <v>8.8643099999999997</v>
      </c>
      <c r="S5311" s="20">
        <f t="shared" si="745"/>
        <v>0</v>
      </c>
      <c r="T5311" s="20">
        <f>IF((T5310+R5311)&lt;0,0,IF((T5310+R5311)&gt;结论【关键目标】!C$28,结论【关键目标】!C$28,T5310+R5311))</f>
        <v>17.025185199999999</v>
      </c>
      <c r="U5311" s="19">
        <f>IF((T5310+R5311)&lt;结论【关键目标】!$C$28,0,(发电量计算【计算逻辑页】!R5311+发电量计算【计算逻辑页】!T5310-结论【关键目标】!$C$28))</f>
        <v>0</v>
      </c>
      <c r="V5311" s="5">
        <f t="shared" si="742"/>
        <v>0</v>
      </c>
      <c r="W5311" s="5">
        <f t="shared" si="743"/>
        <v>0.37137010878000004</v>
      </c>
      <c r="X5311" s="5">
        <f t="shared" si="746"/>
        <v>0</v>
      </c>
    </row>
    <row r="5312" spans="1:24" x14ac:dyDescent="0.15">
      <c r="A5312" s="7">
        <v>5311</v>
      </c>
      <c r="B5312" s="7">
        <v>8</v>
      </c>
      <c r="C5312" s="7">
        <v>10</v>
      </c>
      <c r="D5312" s="7">
        <v>7</v>
      </c>
      <c r="E5312" s="7">
        <v>222</v>
      </c>
      <c r="F5312" s="7">
        <v>18</v>
      </c>
      <c r="G5312" s="7">
        <v>147.30000000000001</v>
      </c>
      <c r="H5312" s="7">
        <f t="shared" si="738"/>
        <v>4</v>
      </c>
      <c r="I5312" s="16">
        <f t="shared" si="739"/>
        <v>45148</v>
      </c>
      <c r="J5312" s="17">
        <v>0.2407</v>
      </c>
      <c r="K5312" s="18">
        <f>G5312*结论【关键目标】!C$27*0.7735*0.001</f>
        <v>13.672385999999999</v>
      </c>
      <c r="L5312" s="5">
        <v>0</v>
      </c>
      <c r="M5312" s="5">
        <f>ABS(IF(L5312&lt;=0,L5312/耗电量关键数据!$B$6/1000,L5312/耗电量关键数据!$B$5/1000))</f>
        <v>0</v>
      </c>
      <c r="N5312" s="5">
        <f>电气设备逐时使用率计算!H5288</f>
        <v>2.3376900000000003</v>
      </c>
      <c r="O5312" s="5">
        <f>灯光逐时使用率计算!H5288</f>
        <v>1.2467680000000001</v>
      </c>
      <c r="P5312" s="19">
        <f t="shared" si="740"/>
        <v>3.5844580000000006</v>
      </c>
      <c r="Q5312" s="19">
        <f t="shared" si="744"/>
        <v>0</v>
      </c>
      <c r="R5312" s="20">
        <f t="shared" si="741"/>
        <v>13.672385999999999</v>
      </c>
      <c r="S5312" s="20">
        <f t="shared" si="745"/>
        <v>0</v>
      </c>
      <c r="T5312" s="20">
        <f>IF((T5311+R5312)&lt;0,0,IF((T5311+R5312)&gt;结论【关键目标】!C$28,结论【关键目标】!C$28,T5311+R5312))</f>
        <v>22</v>
      </c>
      <c r="U5312" s="19">
        <f>IF((T5311+R5312)&lt;结论【关键目标】!$C$28,0,(发电量计算【计算逻辑页】!R5312+发电量计算【计算逻辑页】!T5311-结论【关键目标】!$C$28))</f>
        <v>8.6975711999999987</v>
      </c>
      <c r="V5312" s="5">
        <f t="shared" si="742"/>
        <v>0</v>
      </c>
      <c r="W5312" s="5">
        <f t="shared" si="743"/>
        <v>0.8627790406000001</v>
      </c>
      <c r="X5312" s="5">
        <f t="shared" si="746"/>
        <v>0</v>
      </c>
    </row>
    <row r="5313" spans="1:24" x14ac:dyDescent="0.15">
      <c r="A5313" s="7">
        <v>5312</v>
      </c>
      <c r="B5313" s="7">
        <v>8</v>
      </c>
      <c r="C5313" s="7">
        <v>10</v>
      </c>
      <c r="D5313" s="7">
        <v>8</v>
      </c>
      <c r="E5313" s="7">
        <v>222</v>
      </c>
      <c r="F5313" s="7">
        <v>19</v>
      </c>
      <c r="G5313" s="7">
        <v>262.5</v>
      </c>
      <c r="H5313" s="7">
        <f t="shared" si="738"/>
        <v>4</v>
      </c>
      <c r="I5313" s="16">
        <f t="shared" si="739"/>
        <v>45148</v>
      </c>
      <c r="J5313" s="17">
        <v>0.70809999999999995</v>
      </c>
      <c r="K5313" s="18">
        <f>G5313*结论【关键目标】!C$27*0.7735*0.001</f>
        <v>24.36525</v>
      </c>
      <c r="L5313" s="5">
        <v>23177.759880000001</v>
      </c>
      <c r="M5313" s="5">
        <f>ABS(IF(L5313&lt;=0,L5313/耗电量关键数据!$B$6/1000,L5313/耗电量关键数据!$B$5/1000))</f>
        <v>6.6222171085714292</v>
      </c>
      <c r="N5313" s="5">
        <f>电气设备逐时使用率计算!H5289</f>
        <v>11.688450000000001</v>
      </c>
      <c r="O5313" s="5">
        <f>灯光逐时使用率计算!H5289</f>
        <v>6.2338399999999998</v>
      </c>
      <c r="P5313" s="19">
        <f t="shared" si="740"/>
        <v>24.54450710857143</v>
      </c>
      <c r="Q5313" s="19">
        <f t="shared" si="744"/>
        <v>0</v>
      </c>
      <c r="R5313" s="20">
        <f t="shared" si="741"/>
        <v>24.36525</v>
      </c>
      <c r="S5313" s="20">
        <f t="shared" si="745"/>
        <v>0</v>
      </c>
      <c r="T5313" s="20">
        <f>IF((T5312+R5313)&lt;0,0,IF((T5312+R5313)&gt;结论【关键目标】!C$28,结论【关键目标】!C$28,T5312+R5313))</f>
        <v>22</v>
      </c>
      <c r="U5313" s="19">
        <f>IF((T5312+R5313)&lt;结论【关键目标】!$C$28,0,(发电量计算【计算逻辑页】!R5313+发电量计算【计算逻辑页】!T5312-结论【关键目标】!$C$28))</f>
        <v>24.365250000000003</v>
      </c>
      <c r="V5313" s="5">
        <f t="shared" si="742"/>
        <v>8.5278375000000004</v>
      </c>
      <c r="W5313" s="5">
        <f t="shared" si="743"/>
        <v>17.253033524999999</v>
      </c>
      <c r="X5313" s="5">
        <f t="shared" si="746"/>
        <v>0</v>
      </c>
    </row>
    <row r="5314" spans="1:24" x14ac:dyDescent="0.15">
      <c r="A5314" s="7">
        <v>5313</v>
      </c>
      <c r="B5314" s="7">
        <v>8</v>
      </c>
      <c r="C5314" s="7">
        <v>10</v>
      </c>
      <c r="D5314" s="7">
        <v>9</v>
      </c>
      <c r="E5314" s="7">
        <v>222</v>
      </c>
      <c r="F5314" s="7">
        <v>23.1</v>
      </c>
      <c r="G5314" s="7">
        <v>570.29999999999995</v>
      </c>
      <c r="H5314" s="7">
        <f t="shared" ref="H5314:H5377" si="747">WEEKDAY(I:I,2)</f>
        <v>4</v>
      </c>
      <c r="I5314" s="16">
        <f t="shared" ref="I5314:I5377" si="748">DATE(2023,B5314,C5314)</f>
        <v>45148</v>
      </c>
      <c r="J5314" s="17">
        <v>0.70809999999999995</v>
      </c>
      <c r="K5314" s="18">
        <f>G5314*结论【关键目标】!C$27*0.7735*0.001</f>
        <v>52.935245999999999</v>
      </c>
      <c r="L5314" s="5">
        <v>41370.342989999997</v>
      </c>
      <c r="M5314" s="5">
        <f>ABS(IF(L5314&lt;=0,L5314/耗电量关键数据!$B$6/1000,L5314/耗电量关键数据!$B$5/1000))</f>
        <v>11.820097997142858</v>
      </c>
      <c r="N5314" s="5">
        <f>电气设备逐时使用率计算!H5290</f>
        <v>22.208055000000002</v>
      </c>
      <c r="O5314" s="5">
        <f>灯光逐时使用率计算!H5290</f>
        <v>11.844296</v>
      </c>
      <c r="P5314" s="19">
        <f t="shared" ref="P5314:P5377" si="749">M5314+N5314+O5314</f>
        <v>45.872448997142861</v>
      </c>
      <c r="Q5314" s="19">
        <f t="shared" si="744"/>
        <v>0</v>
      </c>
      <c r="R5314" s="20">
        <f t="shared" ref="R5314:R5377" si="750">K5314-Q5314</f>
        <v>52.935245999999999</v>
      </c>
      <c r="S5314" s="20">
        <f t="shared" si="745"/>
        <v>0</v>
      </c>
      <c r="T5314" s="20">
        <f>IF((T5313+R5314)&lt;0,0,IF((T5313+R5314)&gt;结论【关键目标】!C$28,结论【关键目标】!C$28,T5313+R5314))</f>
        <v>22</v>
      </c>
      <c r="U5314" s="19">
        <f>IF((T5313+R5314)&lt;结论【关键目标】!$C$28,0,(发电量计算【计算逻辑页】!R5314+发电量计算【计算逻辑页】!T5313-结论【关键目标】!$C$28))</f>
        <v>52.935246000000006</v>
      </c>
      <c r="V5314" s="5">
        <f t="shared" ref="V5314:V5377" si="751">IF(J5314&gt;0.35,U5314*0.35,0)</f>
        <v>18.527336099999999</v>
      </c>
      <c r="W5314" s="5">
        <f t="shared" ref="W5314:W5377" si="752">IF(P5314&gt;K5314,K5314*J5314,P5314*J5314)</f>
        <v>32.482281134876857</v>
      </c>
      <c r="X5314" s="5">
        <f t="shared" si="746"/>
        <v>0</v>
      </c>
    </row>
    <row r="5315" spans="1:24" x14ac:dyDescent="0.15">
      <c r="A5315" s="7">
        <v>5314</v>
      </c>
      <c r="B5315" s="7">
        <v>8</v>
      </c>
      <c r="C5315" s="7">
        <v>10</v>
      </c>
      <c r="D5315" s="7">
        <v>10</v>
      </c>
      <c r="E5315" s="7">
        <v>222</v>
      </c>
      <c r="F5315" s="7">
        <v>24</v>
      </c>
      <c r="G5315" s="7">
        <v>661.4</v>
      </c>
      <c r="H5315" s="7">
        <f t="shared" si="747"/>
        <v>4</v>
      </c>
      <c r="I5315" s="16">
        <f t="shared" si="748"/>
        <v>45148</v>
      </c>
      <c r="J5315" s="17">
        <v>0.70809999999999995</v>
      </c>
      <c r="K5315" s="18">
        <f>G5315*结论【关键目标】!C$27*0.7735*0.001</f>
        <v>61.391147999999994</v>
      </c>
      <c r="L5315" s="5">
        <v>49932.777439999998</v>
      </c>
      <c r="M5315" s="5">
        <f>ABS(IF(L5315&lt;=0,L5315/耗电量关键数据!$B$6/1000,L5315/耗电量关键数据!$B$5/1000))</f>
        <v>14.266507840000001</v>
      </c>
      <c r="N5315" s="5">
        <f>电气设备逐时使用率计算!H5291</f>
        <v>22.208055000000002</v>
      </c>
      <c r="O5315" s="5">
        <f>灯光逐时使用率计算!H5291</f>
        <v>11.844296</v>
      </c>
      <c r="P5315" s="19">
        <f t="shared" si="749"/>
        <v>48.318858840000004</v>
      </c>
      <c r="Q5315" s="19">
        <f t="shared" ref="Q5315:Q5378" si="753">IF(J5315&gt;0.8,P5315,0)</f>
        <v>0</v>
      </c>
      <c r="R5315" s="20">
        <f t="shared" si="750"/>
        <v>61.391147999999994</v>
      </c>
      <c r="S5315" s="20">
        <f t="shared" ref="S5315:S5378" si="754">IF(R5315&lt;0,ABS(R5315),0)</f>
        <v>0</v>
      </c>
      <c r="T5315" s="20">
        <f>IF((T5314+R5315)&lt;0,0,IF((T5314+R5315)&gt;结论【关键目标】!C$28,结论【关键目标】!C$28,T5314+R5315))</f>
        <v>22</v>
      </c>
      <c r="U5315" s="19">
        <f>IF((T5314+R5315)&lt;结论【关键目标】!$C$28,0,(发电量计算【计算逻辑页】!R5315+发电量计算【计算逻辑页】!T5314-结论【关键目标】!$C$28))</f>
        <v>61.391147999999987</v>
      </c>
      <c r="V5315" s="5">
        <f t="shared" si="751"/>
        <v>21.486901799999995</v>
      </c>
      <c r="W5315" s="5">
        <f t="shared" si="752"/>
        <v>34.214583944604001</v>
      </c>
      <c r="X5315" s="5">
        <f t="shared" si="746"/>
        <v>0</v>
      </c>
    </row>
    <row r="5316" spans="1:24" x14ac:dyDescent="0.15">
      <c r="A5316" s="7">
        <v>5315</v>
      </c>
      <c r="B5316" s="7">
        <v>8</v>
      </c>
      <c r="C5316" s="7">
        <v>10</v>
      </c>
      <c r="D5316" s="7">
        <v>11</v>
      </c>
      <c r="E5316" s="7">
        <v>222</v>
      </c>
      <c r="F5316" s="7">
        <v>26</v>
      </c>
      <c r="G5316" s="7">
        <v>792.8</v>
      </c>
      <c r="H5316" s="7">
        <f t="shared" si="747"/>
        <v>4</v>
      </c>
      <c r="I5316" s="16">
        <f t="shared" si="748"/>
        <v>45148</v>
      </c>
      <c r="J5316" s="24">
        <v>1.3551</v>
      </c>
      <c r="K5316" s="18">
        <f>G5316*结论【关键目标】!C$27*0.7735*0.001</f>
        <v>73.587695999999994</v>
      </c>
      <c r="L5316" s="5">
        <v>55123.573929999999</v>
      </c>
      <c r="M5316" s="5">
        <f>ABS(IF(L5316&lt;=0,L5316/耗电量关键数据!$B$6/1000,L5316/耗电量关键数据!$B$5/1000))</f>
        <v>15.749592551428572</v>
      </c>
      <c r="N5316" s="5">
        <f>电气设备逐时使用率计算!H5292</f>
        <v>22.208055000000002</v>
      </c>
      <c r="O5316" s="5">
        <f>灯光逐时使用率计算!H5292</f>
        <v>11.844296</v>
      </c>
      <c r="P5316" s="19">
        <f t="shared" si="749"/>
        <v>49.801943551428572</v>
      </c>
      <c r="Q5316" s="19">
        <f t="shared" si="753"/>
        <v>49.801943551428572</v>
      </c>
      <c r="R5316" s="20">
        <f t="shared" si="750"/>
        <v>23.785752448571422</v>
      </c>
      <c r="S5316" s="20">
        <f t="shared" si="754"/>
        <v>0</v>
      </c>
      <c r="T5316" s="20">
        <f>IF((T5315+R5316)&lt;0,0,IF((T5315+R5316)&gt;结论【关键目标】!C$28,结论【关键目标】!C$28,T5315+R5316))</f>
        <v>22</v>
      </c>
      <c r="U5316" s="19">
        <f>IF((T5315+R5316)&lt;结论【关键目标】!$C$28,0,(发电量计算【计算逻辑页】!R5316+发电量计算【计算逻辑页】!T5315-结论【关键目标】!$C$28))</f>
        <v>23.785752448571422</v>
      </c>
      <c r="V5316" s="5">
        <f t="shared" si="751"/>
        <v>8.3250133569999978</v>
      </c>
      <c r="W5316" s="5">
        <f t="shared" si="752"/>
        <v>67.486613706540851</v>
      </c>
      <c r="X5316" s="5">
        <f t="shared" ref="X5316:X5379" si="755">(J5316-0.35)*IF(T5316&gt;S5316,S5316,T5316)</f>
        <v>0</v>
      </c>
    </row>
    <row r="5317" spans="1:24" x14ac:dyDescent="0.15">
      <c r="A5317" s="7">
        <v>5316</v>
      </c>
      <c r="B5317" s="7">
        <v>8</v>
      </c>
      <c r="C5317" s="7">
        <v>10</v>
      </c>
      <c r="D5317" s="7">
        <v>12</v>
      </c>
      <c r="E5317" s="7">
        <v>222</v>
      </c>
      <c r="F5317" s="7">
        <v>27.6</v>
      </c>
      <c r="G5317" s="7">
        <v>733.5</v>
      </c>
      <c r="H5317" s="7">
        <f t="shared" si="747"/>
        <v>4</v>
      </c>
      <c r="I5317" s="16">
        <f t="shared" si="748"/>
        <v>45148</v>
      </c>
      <c r="J5317" s="24">
        <v>1.3551</v>
      </c>
      <c r="K5317" s="18">
        <f>G5317*结论【关键目标】!C$27*0.7735*0.001</f>
        <v>68.083470000000005</v>
      </c>
      <c r="L5317" s="5">
        <v>50376.684670000002</v>
      </c>
      <c r="M5317" s="5">
        <f>ABS(IF(L5317&lt;=0,L5317/耗电量关键数据!$B$6/1000,L5317/耗电量关键数据!$B$5/1000))</f>
        <v>14.393338477142857</v>
      </c>
      <c r="N5317" s="5">
        <f>电气设备逐时使用率计算!H5293</f>
        <v>11.688450000000001</v>
      </c>
      <c r="O5317" s="5">
        <f>灯光逐时使用率计算!H5293</f>
        <v>9.9741440000000008</v>
      </c>
      <c r="P5317" s="19">
        <f t="shared" si="749"/>
        <v>36.055932477142861</v>
      </c>
      <c r="Q5317" s="19">
        <f t="shared" si="753"/>
        <v>36.055932477142861</v>
      </c>
      <c r="R5317" s="20">
        <f t="shared" si="750"/>
        <v>32.027537522857145</v>
      </c>
      <c r="S5317" s="20">
        <f t="shared" si="754"/>
        <v>0</v>
      </c>
      <c r="T5317" s="20">
        <f>IF((T5316+R5317)&lt;0,0,IF((T5316+R5317)&gt;结论【关键目标】!C$28,结论【关键目标】!C$28,T5316+R5317))</f>
        <v>22</v>
      </c>
      <c r="U5317" s="19">
        <f>IF((T5316+R5317)&lt;结论【关键目标】!$C$28,0,(发电量计算【计算逻辑页】!R5317+发电量计算【计算逻辑页】!T5316-结论【关键目标】!$C$28))</f>
        <v>32.027537522857145</v>
      </c>
      <c r="V5317" s="5">
        <f t="shared" si="751"/>
        <v>11.209638133</v>
      </c>
      <c r="W5317" s="5">
        <f t="shared" si="752"/>
        <v>48.859394099776289</v>
      </c>
      <c r="X5317" s="5">
        <f t="shared" si="755"/>
        <v>0</v>
      </c>
    </row>
    <row r="5318" spans="1:24" x14ac:dyDescent="0.15">
      <c r="A5318" s="7">
        <v>5317</v>
      </c>
      <c r="B5318" s="7">
        <v>8</v>
      </c>
      <c r="C5318" s="7">
        <v>10</v>
      </c>
      <c r="D5318" s="7">
        <v>13</v>
      </c>
      <c r="E5318" s="7">
        <v>222</v>
      </c>
      <c r="F5318" s="7">
        <v>29</v>
      </c>
      <c r="G5318" s="7">
        <v>757.8</v>
      </c>
      <c r="H5318" s="7">
        <f t="shared" si="747"/>
        <v>4</v>
      </c>
      <c r="I5318" s="16">
        <f t="shared" si="748"/>
        <v>45148</v>
      </c>
      <c r="J5318" s="17">
        <v>1.2267999999999999</v>
      </c>
      <c r="K5318" s="18">
        <f>G5318*结论【关键目标】!C$27*0.7735*0.001</f>
        <v>70.338995999999995</v>
      </c>
      <c r="L5318" s="5">
        <v>52405.192080000001</v>
      </c>
      <c r="M5318" s="5">
        <f>ABS(IF(L5318&lt;=0,L5318/耗电量关键数据!$B$6/1000,L5318/耗电量关键数据!$B$5/1000))</f>
        <v>14.972912022857143</v>
      </c>
      <c r="N5318" s="5">
        <f>电气设备逐时使用率计算!H5294</f>
        <v>11.688450000000001</v>
      </c>
      <c r="O5318" s="5">
        <f>灯光逐时使用率计算!H5294</f>
        <v>9.9741440000000008</v>
      </c>
      <c r="P5318" s="19">
        <f t="shared" si="749"/>
        <v>36.635506022857143</v>
      </c>
      <c r="Q5318" s="19">
        <f t="shared" si="753"/>
        <v>36.635506022857143</v>
      </c>
      <c r="R5318" s="20">
        <f t="shared" si="750"/>
        <v>33.703489977142851</v>
      </c>
      <c r="S5318" s="20">
        <f t="shared" si="754"/>
        <v>0</v>
      </c>
      <c r="T5318" s="20">
        <f>IF((T5317+R5318)&lt;0,0,IF((T5317+R5318)&gt;结论【关键目标】!C$28,结论【关键目标】!C$28,T5317+R5318))</f>
        <v>22</v>
      </c>
      <c r="U5318" s="19">
        <f>IF((T5317+R5318)&lt;结论【关键目标】!$C$28,0,(发电量计算【计算逻辑页】!R5318+发电量计算【计算逻辑页】!T5317-结论【关键目标】!$C$28))</f>
        <v>33.703489977142851</v>
      </c>
      <c r="V5318" s="5">
        <f t="shared" si="751"/>
        <v>11.796221491999997</v>
      </c>
      <c r="W5318" s="5">
        <f t="shared" si="752"/>
        <v>44.94443878884114</v>
      </c>
      <c r="X5318" s="5">
        <f t="shared" si="755"/>
        <v>0</v>
      </c>
    </row>
    <row r="5319" spans="1:24" x14ac:dyDescent="0.15">
      <c r="A5319" s="7">
        <v>5318</v>
      </c>
      <c r="B5319" s="7">
        <v>8</v>
      </c>
      <c r="C5319" s="7">
        <v>10</v>
      </c>
      <c r="D5319" s="7">
        <v>14</v>
      </c>
      <c r="E5319" s="7">
        <v>222</v>
      </c>
      <c r="F5319" s="7">
        <v>30</v>
      </c>
      <c r="G5319" s="7">
        <v>719.6</v>
      </c>
      <c r="H5319" s="7">
        <f t="shared" si="747"/>
        <v>4</v>
      </c>
      <c r="I5319" s="16">
        <f t="shared" si="748"/>
        <v>45148</v>
      </c>
      <c r="J5319" s="17">
        <v>1.2267999999999999</v>
      </c>
      <c r="K5319" s="18">
        <f>G5319*结论【关键目标】!C$27*0.7735*0.001</f>
        <v>66.793272000000002</v>
      </c>
      <c r="L5319" s="5">
        <v>60991.385770000001</v>
      </c>
      <c r="M5319" s="5">
        <f>ABS(IF(L5319&lt;=0,L5319/耗电量关键数据!$B$6/1000,L5319/耗电量关键数据!$B$5/1000))</f>
        <v>17.426110219999998</v>
      </c>
      <c r="N5319" s="5">
        <f>电气设备逐时使用率计算!H5295</f>
        <v>22.208055000000002</v>
      </c>
      <c r="O5319" s="5">
        <f>灯光逐时使用率计算!H5295</f>
        <v>11.844296</v>
      </c>
      <c r="P5319" s="19">
        <f t="shared" si="749"/>
        <v>51.47846122</v>
      </c>
      <c r="Q5319" s="19">
        <f t="shared" si="753"/>
        <v>51.47846122</v>
      </c>
      <c r="R5319" s="20">
        <f t="shared" si="750"/>
        <v>15.314810780000002</v>
      </c>
      <c r="S5319" s="20">
        <f t="shared" si="754"/>
        <v>0</v>
      </c>
      <c r="T5319" s="20">
        <f>IF((T5318+R5319)&lt;0,0,IF((T5318+R5319)&gt;结论【关键目标】!C$28,结论【关键目标】!C$28,T5318+R5319))</f>
        <v>22</v>
      </c>
      <c r="U5319" s="19">
        <f>IF((T5318+R5319)&lt;结论【关键目标】!$C$28,0,(发电量计算【计算逻辑页】!R5319+发电量计算【计算逻辑页】!T5318-结论【关键目标】!$C$28))</f>
        <v>15.314810780000002</v>
      </c>
      <c r="V5319" s="5">
        <f t="shared" si="751"/>
        <v>5.3601837730000002</v>
      </c>
      <c r="W5319" s="5">
        <f t="shared" si="752"/>
        <v>63.153776224695996</v>
      </c>
      <c r="X5319" s="5">
        <f t="shared" si="755"/>
        <v>0</v>
      </c>
    </row>
    <row r="5320" spans="1:24" x14ac:dyDescent="0.15">
      <c r="A5320" s="7">
        <v>5319</v>
      </c>
      <c r="B5320" s="7">
        <v>8</v>
      </c>
      <c r="C5320" s="7">
        <v>10</v>
      </c>
      <c r="D5320" s="7">
        <v>15</v>
      </c>
      <c r="E5320" s="7">
        <v>222</v>
      </c>
      <c r="F5320" s="7">
        <v>29</v>
      </c>
      <c r="G5320" s="7">
        <v>533.5</v>
      </c>
      <c r="H5320" s="7">
        <f t="shared" si="747"/>
        <v>4</v>
      </c>
      <c r="I5320" s="16">
        <f t="shared" si="748"/>
        <v>45148</v>
      </c>
      <c r="J5320" s="17">
        <v>1.2267999999999999</v>
      </c>
      <c r="K5320" s="18">
        <f>G5320*结论【关键目标】!C$27*0.7735*0.001</f>
        <v>49.519470000000005</v>
      </c>
      <c r="L5320" s="5">
        <v>58343.628170000004</v>
      </c>
      <c r="M5320" s="5">
        <f>ABS(IF(L5320&lt;=0,L5320/耗电量关键数据!$B$6/1000,L5320/耗电量关键数据!$B$5/1000))</f>
        <v>16.66960804857143</v>
      </c>
      <c r="N5320" s="5">
        <f>电气设备逐时使用率计算!H5296</f>
        <v>22.208055000000002</v>
      </c>
      <c r="O5320" s="5">
        <f>灯光逐时使用率计算!H5296</f>
        <v>11.844296</v>
      </c>
      <c r="P5320" s="19">
        <f t="shared" si="749"/>
        <v>50.721959048571435</v>
      </c>
      <c r="Q5320" s="19">
        <f t="shared" si="753"/>
        <v>50.721959048571435</v>
      </c>
      <c r="R5320" s="20">
        <f t="shared" si="750"/>
        <v>-1.2024890485714295</v>
      </c>
      <c r="S5320" s="20">
        <f t="shared" si="754"/>
        <v>1.2024890485714295</v>
      </c>
      <c r="T5320" s="20">
        <f>IF((T5319+R5320)&lt;0,0,IF((T5319+R5320)&gt;结论【关键目标】!C$28,结论【关键目标】!C$28,T5319+R5320))</f>
        <v>20.797510951428571</v>
      </c>
      <c r="U5320" s="19">
        <f>IF((T5319+R5320)&lt;结论【关键目标】!$C$28,0,(发电量计算【计算逻辑页】!R5320+发电量计算【计算逻辑页】!T5319-结论【关键目标】!$C$28))</f>
        <v>0</v>
      </c>
      <c r="V5320" s="5">
        <f t="shared" si="751"/>
        <v>0</v>
      </c>
      <c r="W5320" s="5">
        <f t="shared" si="752"/>
        <v>60.750485796</v>
      </c>
      <c r="X5320" s="5">
        <f t="shared" si="755"/>
        <v>1.0543423977874293</v>
      </c>
    </row>
    <row r="5321" spans="1:24" x14ac:dyDescent="0.15">
      <c r="A5321" s="7">
        <v>5320</v>
      </c>
      <c r="B5321" s="7">
        <v>8</v>
      </c>
      <c r="C5321" s="7">
        <v>10</v>
      </c>
      <c r="D5321" s="7">
        <v>16</v>
      </c>
      <c r="E5321" s="7">
        <v>222</v>
      </c>
      <c r="F5321" s="7">
        <v>29</v>
      </c>
      <c r="G5321" s="7">
        <v>343.1</v>
      </c>
      <c r="H5321" s="7">
        <f t="shared" si="747"/>
        <v>4</v>
      </c>
      <c r="I5321" s="16">
        <f t="shared" si="748"/>
        <v>45148</v>
      </c>
      <c r="J5321" s="24">
        <v>1.3551</v>
      </c>
      <c r="K5321" s="18">
        <f>G5321*结论【关键目标】!C$27*0.7735*0.001</f>
        <v>31.846541999999999</v>
      </c>
      <c r="L5321" s="5">
        <v>56043.488949999999</v>
      </c>
      <c r="M5321" s="5">
        <f>ABS(IF(L5321&lt;=0,L5321/耗电量关键数据!$B$6/1000,L5321/耗电量关键数据!$B$5/1000))</f>
        <v>16.012425414285712</v>
      </c>
      <c r="N5321" s="5">
        <f>电气设备逐时使用率计算!H5297</f>
        <v>22.208055000000002</v>
      </c>
      <c r="O5321" s="5">
        <f>灯光逐时使用率计算!H5297</f>
        <v>11.844296</v>
      </c>
      <c r="P5321" s="19">
        <f t="shared" si="749"/>
        <v>50.064776414285717</v>
      </c>
      <c r="Q5321" s="19">
        <f t="shared" si="753"/>
        <v>50.064776414285717</v>
      </c>
      <c r="R5321" s="20">
        <f t="shared" si="750"/>
        <v>-18.218234414285718</v>
      </c>
      <c r="S5321" s="20">
        <f t="shared" si="754"/>
        <v>18.218234414285718</v>
      </c>
      <c r="T5321" s="20">
        <f>IF((T5320+R5321)&lt;0,0,IF((T5320+R5321)&gt;结论【关键目标】!C$28,结论【关键目标】!C$28,T5320+R5321))</f>
        <v>2.579276537142853</v>
      </c>
      <c r="U5321" s="19">
        <f>IF((T5320+R5321)&lt;结论【关键目标】!$C$28,0,(发电量计算【计算逻辑页】!R5321+发电量计算【计算逻辑页】!T5320-结论【关键目标】!$C$28))</f>
        <v>0</v>
      </c>
      <c r="V5321" s="5">
        <f t="shared" si="751"/>
        <v>0</v>
      </c>
      <c r="W5321" s="5">
        <f t="shared" si="752"/>
        <v>43.1552490642</v>
      </c>
      <c r="X5321" s="5">
        <f t="shared" si="755"/>
        <v>2.5924308474822819</v>
      </c>
    </row>
    <row r="5322" spans="1:24" x14ac:dyDescent="0.15">
      <c r="A5322" s="7">
        <v>5321</v>
      </c>
      <c r="B5322" s="7">
        <v>8</v>
      </c>
      <c r="C5322" s="7">
        <v>10</v>
      </c>
      <c r="D5322" s="7">
        <v>17</v>
      </c>
      <c r="E5322" s="7">
        <v>222</v>
      </c>
      <c r="F5322" s="7">
        <v>29</v>
      </c>
      <c r="G5322" s="7">
        <v>197.1</v>
      </c>
      <c r="H5322" s="7">
        <f t="shared" si="747"/>
        <v>4</v>
      </c>
      <c r="I5322" s="16">
        <f t="shared" si="748"/>
        <v>45148</v>
      </c>
      <c r="J5322" s="17">
        <v>0.70809999999999995</v>
      </c>
      <c r="K5322" s="18">
        <f>G5322*结论【关键目标】!C$27*0.7735*0.001</f>
        <v>18.294822</v>
      </c>
      <c r="L5322" s="5">
        <v>49557.017910000002</v>
      </c>
      <c r="M5322" s="5">
        <f>ABS(IF(L5322&lt;=0,L5322/耗电量关键数据!$B$6/1000,L5322/耗电量关键数据!$B$5/1000))</f>
        <v>14.159147974285716</v>
      </c>
      <c r="N5322" s="5">
        <f>电气设备逐时使用率计算!H5298</f>
        <v>22.208055000000002</v>
      </c>
      <c r="O5322" s="5">
        <f>灯光逐时使用率计算!H5298</f>
        <v>11.844296</v>
      </c>
      <c r="P5322" s="19">
        <f t="shared" si="749"/>
        <v>48.211498974285718</v>
      </c>
      <c r="Q5322" s="19">
        <f t="shared" si="753"/>
        <v>0</v>
      </c>
      <c r="R5322" s="20">
        <f t="shared" si="750"/>
        <v>18.294822</v>
      </c>
      <c r="S5322" s="20">
        <f t="shared" si="754"/>
        <v>0</v>
      </c>
      <c r="T5322" s="20">
        <f>IF((T5321+R5322)&lt;0,0,IF((T5321+R5322)&gt;结论【关键目标】!C$28,结论【关键目标】!C$28,T5321+R5322))</f>
        <v>20.874098537142853</v>
      </c>
      <c r="U5322" s="19">
        <f>IF((T5321+R5322)&lt;结论【关键目标】!$C$28,0,(发电量计算【计算逻辑页】!R5322+发电量计算【计算逻辑页】!T5321-结论【关键目标】!$C$28))</f>
        <v>0</v>
      </c>
      <c r="V5322" s="5">
        <f t="shared" si="751"/>
        <v>0</v>
      </c>
      <c r="W5322" s="5">
        <f t="shared" si="752"/>
        <v>12.954563458199999</v>
      </c>
      <c r="X5322" s="5">
        <f t="shared" si="755"/>
        <v>0</v>
      </c>
    </row>
    <row r="5323" spans="1:24" x14ac:dyDescent="0.15">
      <c r="A5323" s="7">
        <v>5322</v>
      </c>
      <c r="B5323" s="7">
        <v>8</v>
      </c>
      <c r="C5323" s="7">
        <v>10</v>
      </c>
      <c r="D5323" s="7">
        <v>18</v>
      </c>
      <c r="E5323" s="7">
        <v>222</v>
      </c>
      <c r="F5323" s="7">
        <v>28.8</v>
      </c>
      <c r="G5323" s="7">
        <v>58.4</v>
      </c>
      <c r="H5323" s="7">
        <f t="shared" si="747"/>
        <v>4</v>
      </c>
      <c r="I5323" s="16">
        <f t="shared" si="748"/>
        <v>45148</v>
      </c>
      <c r="J5323" s="17">
        <v>0.70809999999999995</v>
      </c>
      <c r="K5323" s="18">
        <f>G5323*结论【关键目标】!C$27*0.7735*0.001</f>
        <v>5.4206880000000002</v>
      </c>
      <c r="L5323" s="5">
        <v>30023.664820000002</v>
      </c>
      <c r="M5323" s="5">
        <f>ABS(IF(L5323&lt;=0,L5323/耗电量关键数据!$B$6/1000,L5323/耗电量关键数据!$B$5/1000))</f>
        <v>8.5781899485714295</v>
      </c>
      <c r="N5323" s="5">
        <f>电气设备逐时使用率计算!H5299</f>
        <v>7.0130699999999999</v>
      </c>
      <c r="O5323" s="5">
        <f>灯光逐时使用率计算!H5299</f>
        <v>3.7403040000000001</v>
      </c>
      <c r="P5323" s="19">
        <f t="shared" si="749"/>
        <v>19.331563948571429</v>
      </c>
      <c r="Q5323" s="19">
        <f t="shared" si="753"/>
        <v>0</v>
      </c>
      <c r="R5323" s="20">
        <f t="shared" si="750"/>
        <v>5.4206880000000002</v>
      </c>
      <c r="S5323" s="20">
        <f t="shared" si="754"/>
        <v>0</v>
      </c>
      <c r="T5323" s="20">
        <f>IF((T5322+R5323)&lt;0,0,IF((T5322+R5323)&gt;结论【关键目标】!C$28,结论【关键目标】!C$28,T5322+R5323))</f>
        <v>22</v>
      </c>
      <c r="U5323" s="19">
        <f>IF((T5322+R5323)&lt;结论【关键目标】!$C$28,0,(发电量计算【计算逻辑页】!R5323+发电量计算【计算逻辑页】!T5322-结论【关键目标】!$C$28))</f>
        <v>4.2947865371428549</v>
      </c>
      <c r="V5323" s="5">
        <f t="shared" si="751"/>
        <v>1.5031752879999991</v>
      </c>
      <c r="W5323" s="5">
        <f t="shared" si="752"/>
        <v>3.8383891727999999</v>
      </c>
      <c r="X5323" s="5">
        <f t="shared" si="755"/>
        <v>0</v>
      </c>
    </row>
    <row r="5324" spans="1:24" x14ac:dyDescent="0.15">
      <c r="A5324" s="7">
        <v>5323</v>
      </c>
      <c r="B5324" s="7">
        <v>8</v>
      </c>
      <c r="C5324" s="7">
        <v>10</v>
      </c>
      <c r="D5324" s="7">
        <v>19</v>
      </c>
      <c r="E5324" s="7">
        <v>222</v>
      </c>
      <c r="F5324" s="7">
        <v>28</v>
      </c>
      <c r="G5324" s="7">
        <v>0</v>
      </c>
      <c r="H5324" s="7">
        <f t="shared" si="747"/>
        <v>4</v>
      </c>
      <c r="I5324" s="16">
        <f t="shared" si="748"/>
        <v>45148</v>
      </c>
      <c r="J5324" s="17">
        <v>1.2267999999999999</v>
      </c>
      <c r="K5324" s="18">
        <f>G5324*结论【关键目标】!C$27*0.7735*0.001</f>
        <v>0</v>
      </c>
      <c r="L5324" s="5">
        <v>0</v>
      </c>
      <c r="M5324" s="5">
        <f>ABS(IF(L5324&lt;=0,L5324/耗电量关键数据!$B$6/1000,L5324/耗电量关键数据!$B$5/1000))</f>
        <v>0</v>
      </c>
      <c r="N5324" s="5">
        <f>电气设备逐时使用率计算!H5300</f>
        <v>7.0130699999999999</v>
      </c>
      <c r="O5324" s="5">
        <f>灯光逐时使用率计算!H5300</f>
        <v>3.7403040000000001</v>
      </c>
      <c r="P5324" s="19">
        <f t="shared" si="749"/>
        <v>10.753374000000001</v>
      </c>
      <c r="Q5324" s="19">
        <f t="shared" si="753"/>
        <v>10.753374000000001</v>
      </c>
      <c r="R5324" s="20">
        <f t="shared" si="750"/>
        <v>-10.753374000000001</v>
      </c>
      <c r="S5324" s="20">
        <f t="shared" si="754"/>
        <v>10.753374000000001</v>
      </c>
      <c r="T5324" s="20">
        <f>IF((T5323+R5324)&lt;0,0,IF((T5323+R5324)&gt;结论【关键目标】!C$28,结论【关键目标】!C$28,T5323+R5324))</f>
        <v>11.246625999999999</v>
      </c>
      <c r="U5324" s="19">
        <f>IF((T5323+R5324)&lt;结论【关键目标】!$C$28,0,(发电量计算【计算逻辑页】!R5324+发电量计算【计算逻辑页】!T5323-结论【关键目标】!$C$28))</f>
        <v>0</v>
      </c>
      <c r="V5324" s="5">
        <f t="shared" si="751"/>
        <v>0</v>
      </c>
      <c r="W5324" s="5">
        <f t="shared" si="752"/>
        <v>0</v>
      </c>
      <c r="X5324" s="5">
        <f t="shared" si="755"/>
        <v>9.428558323199999</v>
      </c>
    </row>
    <row r="5325" spans="1:24" x14ac:dyDescent="0.15">
      <c r="A5325" s="7">
        <v>5324</v>
      </c>
      <c r="B5325" s="7">
        <v>8</v>
      </c>
      <c r="C5325" s="7">
        <v>10</v>
      </c>
      <c r="D5325" s="7">
        <v>20</v>
      </c>
      <c r="E5325" s="7">
        <v>222</v>
      </c>
      <c r="F5325" s="7">
        <v>25</v>
      </c>
      <c r="G5325" s="7">
        <v>0</v>
      </c>
      <c r="H5325" s="7">
        <f t="shared" si="747"/>
        <v>4</v>
      </c>
      <c r="I5325" s="16">
        <f t="shared" si="748"/>
        <v>45148</v>
      </c>
      <c r="J5325" s="17">
        <v>1.2267999999999999</v>
      </c>
      <c r="K5325" s="18">
        <f>G5325*结论【关键目标】!C$27*0.7735*0.001</f>
        <v>0</v>
      </c>
      <c r="L5325" s="5">
        <v>0</v>
      </c>
      <c r="M5325" s="5">
        <f>ABS(IF(L5325&lt;=0,L5325/耗电量关键数据!$B$6/1000,L5325/耗电量关键数据!$B$5/1000))</f>
        <v>0</v>
      </c>
      <c r="N5325" s="5">
        <f>电气设备逐时使用率计算!H5301</f>
        <v>1.1688450000000001</v>
      </c>
      <c r="O5325" s="5">
        <f>灯光逐时使用率计算!H5301</f>
        <v>0.37403039999999999</v>
      </c>
      <c r="P5325" s="19">
        <f t="shared" si="749"/>
        <v>1.5428754000000002</v>
      </c>
      <c r="Q5325" s="19">
        <f t="shared" si="753"/>
        <v>1.5428754000000002</v>
      </c>
      <c r="R5325" s="20">
        <f t="shared" si="750"/>
        <v>-1.5428754000000002</v>
      </c>
      <c r="S5325" s="20">
        <f t="shared" si="754"/>
        <v>1.5428754000000002</v>
      </c>
      <c r="T5325" s="20">
        <f>IF((T5324+R5325)&lt;0,0,IF((T5324+R5325)&gt;结论【关键目标】!C$28,结论【关键目标】!C$28,T5324+R5325))</f>
        <v>9.7037505999999993</v>
      </c>
      <c r="U5325" s="19">
        <f>IF((T5324+R5325)&lt;结论【关键目标】!$C$28,0,(发电量计算【计算逻辑页】!R5325+发电量计算【计算逻辑页】!T5324-结论【关键目标】!$C$28))</f>
        <v>0</v>
      </c>
      <c r="V5325" s="5">
        <f t="shared" si="751"/>
        <v>0</v>
      </c>
      <c r="W5325" s="5">
        <f t="shared" si="752"/>
        <v>0</v>
      </c>
      <c r="X5325" s="5">
        <f t="shared" si="755"/>
        <v>1.3527931507200002</v>
      </c>
    </row>
    <row r="5326" spans="1:24" x14ac:dyDescent="0.15">
      <c r="A5326" s="7">
        <v>5325</v>
      </c>
      <c r="B5326" s="7">
        <v>8</v>
      </c>
      <c r="C5326" s="7">
        <v>10</v>
      </c>
      <c r="D5326" s="7">
        <v>21</v>
      </c>
      <c r="E5326" s="7">
        <v>222</v>
      </c>
      <c r="F5326" s="7">
        <v>25.8</v>
      </c>
      <c r="G5326" s="7">
        <v>0</v>
      </c>
      <c r="H5326" s="7">
        <f t="shared" si="747"/>
        <v>4</v>
      </c>
      <c r="I5326" s="16">
        <f t="shared" si="748"/>
        <v>45148</v>
      </c>
      <c r="J5326" s="17">
        <v>1.2267999999999999</v>
      </c>
      <c r="K5326" s="18">
        <f>G5326*结论【关键目标】!C$27*0.7735*0.001</f>
        <v>0</v>
      </c>
      <c r="L5326" s="5">
        <v>0</v>
      </c>
      <c r="M5326" s="5">
        <f>ABS(IF(L5326&lt;=0,L5326/耗电量关键数据!$B$6/1000,L5326/耗电量关键数据!$B$5/1000))</f>
        <v>0</v>
      </c>
      <c r="N5326" s="5">
        <f>电气设备逐时使用率计算!H5302</f>
        <v>1.1688450000000001</v>
      </c>
      <c r="O5326" s="5">
        <f>灯光逐时使用率计算!H5302</f>
        <v>0.37403039999999999</v>
      </c>
      <c r="P5326" s="19">
        <f t="shared" si="749"/>
        <v>1.5428754000000002</v>
      </c>
      <c r="Q5326" s="19">
        <f t="shared" si="753"/>
        <v>1.5428754000000002</v>
      </c>
      <c r="R5326" s="20">
        <f t="shared" si="750"/>
        <v>-1.5428754000000002</v>
      </c>
      <c r="S5326" s="20">
        <f t="shared" si="754"/>
        <v>1.5428754000000002</v>
      </c>
      <c r="T5326" s="20">
        <f>IF((T5325+R5326)&lt;0,0,IF((T5325+R5326)&gt;结论【关键目标】!C$28,结论【关键目标】!C$28,T5325+R5326))</f>
        <v>8.1608751999999996</v>
      </c>
      <c r="U5326" s="19">
        <f>IF((T5325+R5326)&lt;结论【关键目标】!$C$28,0,(发电量计算【计算逻辑页】!R5326+发电量计算【计算逻辑页】!T5325-结论【关键目标】!$C$28))</f>
        <v>0</v>
      </c>
      <c r="V5326" s="5">
        <f t="shared" si="751"/>
        <v>0</v>
      </c>
      <c r="W5326" s="5">
        <f t="shared" si="752"/>
        <v>0</v>
      </c>
      <c r="X5326" s="5">
        <f t="shared" si="755"/>
        <v>1.3527931507200002</v>
      </c>
    </row>
    <row r="5327" spans="1:24" x14ac:dyDescent="0.15">
      <c r="A5327" s="7">
        <v>5326</v>
      </c>
      <c r="B5327" s="7">
        <v>8</v>
      </c>
      <c r="C5327" s="7">
        <v>10</v>
      </c>
      <c r="D5327" s="7">
        <v>22</v>
      </c>
      <c r="E5327" s="7">
        <v>222</v>
      </c>
      <c r="F5327" s="7">
        <v>24</v>
      </c>
      <c r="G5327" s="7">
        <v>0</v>
      </c>
      <c r="H5327" s="7">
        <f t="shared" si="747"/>
        <v>4</v>
      </c>
      <c r="I5327" s="16">
        <f t="shared" si="748"/>
        <v>45148</v>
      </c>
      <c r="J5327" s="17">
        <v>0.70809999999999995</v>
      </c>
      <c r="K5327" s="18">
        <f>G5327*结论【关键目标】!C$27*0.7735*0.001</f>
        <v>0</v>
      </c>
      <c r="L5327" s="5">
        <v>0</v>
      </c>
      <c r="M5327" s="5">
        <f>ABS(IF(L5327&lt;=0,L5327/耗电量关键数据!$B$6/1000,L5327/耗电量关键数据!$B$5/1000))</f>
        <v>0</v>
      </c>
      <c r="N5327" s="5">
        <f>电气设备逐时使用率计算!H5303</f>
        <v>1.1688450000000001</v>
      </c>
      <c r="O5327" s="5">
        <f>灯光逐时使用率计算!H5303</f>
        <v>0.37403039999999999</v>
      </c>
      <c r="P5327" s="19">
        <f t="shared" si="749"/>
        <v>1.5428754000000002</v>
      </c>
      <c r="Q5327" s="19">
        <f t="shared" si="753"/>
        <v>0</v>
      </c>
      <c r="R5327" s="20">
        <f t="shared" si="750"/>
        <v>0</v>
      </c>
      <c r="S5327" s="20">
        <f t="shared" si="754"/>
        <v>0</v>
      </c>
      <c r="T5327" s="20">
        <f>IF((T5326+R5327)&lt;0,0,IF((T5326+R5327)&gt;结论【关键目标】!C$28,结论【关键目标】!C$28,T5326+R5327))</f>
        <v>8.1608751999999996</v>
      </c>
      <c r="U5327" s="19">
        <f>IF((T5326+R5327)&lt;结论【关键目标】!$C$28,0,(发电量计算【计算逻辑页】!R5327+发电量计算【计算逻辑页】!T5326-结论【关键目标】!$C$28))</f>
        <v>0</v>
      </c>
      <c r="V5327" s="5">
        <f t="shared" si="751"/>
        <v>0</v>
      </c>
      <c r="W5327" s="5">
        <f t="shared" si="752"/>
        <v>0</v>
      </c>
      <c r="X5327" s="5">
        <f t="shared" si="755"/>
        <v>0</v>
      </c>
    </row>
    <row r="5328" spans="1:24" x14ac:dyDescent="0.15">
      <c r="A5328" s="7">
        <v>5327</v>
      </c>
      <c r="B5328" s="7">
        <v>8</v>
      </c>
      <c r="C5328" s="7">
        <v>10</v>
      </c>
      <c r="D5328" s="7">
        <v>23</v>
      </c>
      <c r="E5328" s="7">
        <v>222</v>
      </c>
      <c r="F5328" s="7">
        <v>23</v>
      </c>
      <c r="G5328" s="7">
        <v>0</v>
      </c>
      <c r="H5328" s="7">
        <f t="shared" si="747"/>
        <v>4</v>
      </c>
      <c r="I5328" s="16">
        <f t="shared" si="748"/>
        <v>45148</v>
      </c>
      <c r="J5328" s="17">
        <v>0.70809999999999995</v>
      </c>
      <c r="K5328" s="18">
        <f>G5328*结论【关键目标】!C$27*0.7735*0.001</f>
        <v>0</v>
      </c>
      <c r="L5328" s="5">
        <v>0</v>
      </c>
      <c r="M5328" s="5">
        <f>ABS(IF(L5328&lt;=0,L5328/耗电量关键数据!$B$6/1000,L5328/耗电量关键数据!$B$5/1000))</f>
        <v>0</v>
      </c>
      <c r="N5328" s="5">
        <f>电气设备逐时使用率计算!H5304</f>
        <v>1.1688450000000001</v>
      </c>
      <c r="O5328" s="5">
        <f>灯光逐时使用率计算!H5304</f>
        <v>0.37403039999999999</v>
      </c>
      <c r="P5328" s="19">
        <f t="shared" si="749"/>
        <v>1.5428754000000002</v>
      </c>
      <c r="Q5328" s="19">
        <f t="shared" si="753"/>
        <v>0</v>
      </c>
      <c r="R5328" s="20">
        <f t="shared" si="750"/>
        <v>0</v>
      </c>
      <c r="S5328" s="20">
        <f t="shared" si="754"/>
        <v>0</v>
      </c>
      <c r="T5328" s="20">
        <f>IF((T5327+R5328)&lt;0,0,IF((T5327+R5328)&gt;结论【关键目标】!C$28,结论【关键目标】!C$28,T5327+R5328))</f>
        <v>8.1608751999999996</v>
      </c>
      <c r="U5328" s="19">
        <f>IF((T5327+R5328)&lt;结论【关键目标】!$C$28,0,(发电量计算【计算逻辑页】!R5328+发电量计算【计算逻辑页】!T5327-结论【关键目标】!$C$28))</f>
        <v>0</v>
      </c>
      <c r="V5328" s="5">
        <f t="shared" si="751"/>
        <v>0</v>
      </c>
      <c r="W5328" s="5">
        <f t="shared" si="752"/>
        <v>0</v>
      </c>
      <c r="X5328" s="5">
        <f t="shared" si="755"/>
        <v>0</v>
      </c>
    </row>
    <row r="5329" spans="1:24" x14ac:dyDescent="0.15">
      <c r="A5329" s="7">
        <v>5328</v>
      </c>
      <c r="B5329" s="7">
        <v>8</v>
      </c>
      <c r="C5329" s="7">
        <v>10</v>
      </c>
      <c r="D5329" s="7">
        <v>24</v>
      </c>
      <c r="E5329" s="7">
        <v>222</v>
      </c>
      <c r="F5329" s="7">
        <v>22.3</v>
      </c>
      <c r="G5329" s="7">
        <v>0</v>
      </c>
      <c r="H5329" s="7">
        <f t="shared" si="747"/>
        <v>4</v>
      </c>
      <c r="I5329" s="16">
        <f t="shared" si="748"/>
        <v>45148</v>
      </c>
      <c r="J5329" s="17">
        <v>0.2407</v>
      </c>
      <c r="K5329" s="18">
        <f>G5329*结论【关键目标】!C$27*0.7735*0.001</f>
        <v>0</v>
      </c>
      <c r="L5329" s="5">
        <v>0</v>
      </c>
      <c r="M5329" s="5">
        <f>ABS(IF(L5329&lt;=0,L5329/耗电量关键数据!$B$6/1000,L5329/耗电量关键数据!$B$5/1000))</f>
        <v>0</v>
      </c>
      <c r="N5329" s="5">
        <f>电气设备逐时使用率计算!H5305</f>
        <v>1.1688450000000001</v>
      </c>
      <c r="O5329" s="5">
        <f>灯光逐时使用率计算!H5305</f>
        <v>0.37403039999999999</v>
      </c>
      <c r="P5329" s="19">
        <f t="shared" si="749"/>
        <v>1.5428754000000002</v>
      </c>
      <c r="Q5329" s="19">
        <f t="shared" si="753"/>
        <v>0</v>
      </c>
      <c r="R5329" s="20">
        <f t="shared" si="750"/>
        <v>0</v>
      </c>
      <c r="S5329" s="20">
        <f t="shared" si="754"/>
        <v>0</v>
      </c>
      <c r="T5329" s="20">
        <f>IF((T5328+R5329)&lt;0,0,IF((T5328+R5329)&gt;结论【关键目标】!C$28,结论【关键目标】!C$28,T5328+R5329))</f>
        <v>8.1608751999999996</v>
      </c>
      <c r="U5329" s="19">
        <f>IF((T5328+R5329)&lt;结论【关键目标】!$C$28,0,(发电量计算【计算逻辑页】!R5329+发电量计算【计算逻辑页】!T5328-结论【关键目标】!$C$28))</f>
        <v>0</v>
      </c>
      <c r="V5329" s="5">
        <f t="shared" si="751"/>
        <v>0</v>
      </c>
      <c r="W5329" s="5">
        <f t="shared" si="752"/>
        <v>0</v>
      </c>
      <c r="X5329" s="5">
        <f t="shared" si="755"/>
        <v>0</v>
      </c>
    </row>
    <row r="5330" spans="1:24" x14ac:dyDescent="0.15">
      <c r="A5330" s="7">
        <v>5329</v>
      </c>
      <c r="B5330" s="7">
        <v>8</v>
      </c>
      <c r="C5330" s="7">
        <v>11</v>
      </c>
      <c r="D5330" s="7">
        <v>1</v>
      </c>
      <c r="E5330" s="7">
        <v>223</v>
      </c>
      <c r="F5330" s="7">
        <v>21</v>
      </c>
      <c r="G5330" s="7">
        <v>0</v>
      </c>
      <c r="H5330" s="7">
        <f t="shared" si="747"/>
        <v>5</v>
      </c>
      <c r="I5330" s="16">
        <f t="shared" si="748"/>
        <v>45149</v>
      </c>
      <c r="J5330" s="17">
        <v>0.2407</v>
      </c>
      <c r="K5330" s="18">
        <f>G5330*结论【关键目标】!C$27*0.7735*0.001</f>
        <v>0</v>
      </c>
      <c r="L5330" s="5">
        <v>0</v>
      </c>
      <c r="M5330" s="5">
        <f>ABS(IF(L5330&lt;=0,L5330/耗电量关键数据!$B$6/1000,L5330/耗电量关键数据!$B$5/1000))</f>
        <v>0</v>
      </c>
      <c r="N5330" s="5">
        <f>电气设备逐时使用率计算!H5306</f>
        <v>1.1688450000000001</v>
      </c>
      <c r="O5330" s="5">
        <f>灯光逐时使用率计算!H5306</f>
        <v>0.37403039999999999</v>
      </c>
      <c r="P5330" s="19">
        <f t="shared" si="749"/>
        <v>1.5428754000000002</v>
      </c>
      <c r="Q5330" s="19">
        <f t="shared" si="753"/>
        <v>0</v>
      </c>
      <c r="R5330" s="20">
        <f t="shared" si="750"/>
        <v>0</v>
      </c>
      <c r="S5330" s="20">
        <f t="shared" si="754"/>
        <v>0</v>
      </c>
      <c r="T5330" s="20">
        <f>IF((T5329+R5330)&lt;0,0,IF((T5329+R5330)&gt;结论【关键目标】!C$28,结论【关键目标】!C$28,T5329+R5330))</f>
        <v>8.1608751999999996</v>
      </c>
      <c r="U5330" s="19">
        <f>IF((T5329+R5330)&lt;结论【关键目标】!$C$28,0,(发电量计算【计算逻辑页】!R5330+发电量计算【计算逻辑页】!T5329-结论【关键目标】!$C$28))</f>
        <v>0</v>
      </c>
      <c r="V5330" s="5">
        <f t="shared" si="751"/>
        <v>0</v>
      </c>
      <c r="W5330" s="5">
        <f t="shared" si="752"/>
        <v>0</v>
      </c>
      <c r="X5330" s="5">
        <f t="shared" si="755"/>
        <v>0</v>
      </c>
    </row>
    <row r="5331" spans="1:24" x14ac:dyDescent="0.15">
      <c r="A5331" s="7">
        <v>5330</v>
      </c>
      <c r="B5331" s="7">
        <v>8</v>
      </c>
      <c r="C5331" s="7">
        <v>11</v>
      </c>
      <c r="D5331" s="7">
        <v>2</v>
      </c>
      <c r="E5331" s="7">
        <v>223</v>
      </c>
      <c r="F5331" s="7">
        <v>21</v>
      </c>
      <c r="G5331" s="7">
        <v>0</v>
      </c>
      <c r="H5331" s="7">
        <f t="shared" si="747"/>
        <v>5</v>
      </c>
      <c r="I5331" s="16">
        <f t="shared" si="748"/>
        <v>45149</v>
      </c>
      <c r="J5331" s="17">
        <v>0.2407</v>
      </c>
      <c r="K5331" s="18">
        <f>G5331*结论【关键目标】!C$27*0.7735*0.001</f>
        <v>0</v>
      </c>
      <c r="L5331" s="5">
        <v>0</v>
      </c>
      <c r="M5331" s="5">
        <f>ABS(IF(L5331&lt;=0,L5331/耗电量关键数据!$B$6/1000,L5331/耗电量关键数据!$B$5/1000))</f>
        <v>0</v>
      </c>
      <c r="N5331" s="5">
        <f>电气设备逐时使用率计算!H5307</f>
        <v>1.1688450000000001</v>
      </c>
      <c r="O5331" s="5">
        <f>灯光逐时使用率计算!H5307</f>
        <v>0.37403039999999999</v>
      </c>
      <c r="P5331" s="19">
        <f t="shared" si="749"/>
        <v>1.5428754000000002</v>
      </c>
      <c r="Q5331" s="19">
        <f t="shared" si="753"/>
        <v>0</v>
      </c>
      <c r="R5331" s="20">
        <f t="shared" si="750"/>
        <v>0</v>
      </c>
      <c r="S5331" s="20">
        <f t="shared" si="754"/>
        <v>0</v>
      </c>
      <c r="T5331" s="20">
        <f>IF((T5330+R5331)&lt;0,0,IF((T5330+R5331)&gt;结论【关键目标】!C$28,结论【关键目标】!C$28,T5330+R5331))</f>
        <v>8.1608751999999996</v>
      </c>
      <c r="U5331" s="19">
        <f>IF((T5330+R5331)&lt;结论【关键目标】!$C$28,0,(发电量计算【计算逻辑页】!R5331+发电量计算【计算逻辑页】!T5330-结论【关键目标】!$C$28))</f>
        <v>0</v>
      </c>
      <c r="V5331" s="5">
        <f t="shared" si="751"/>
        <v>0</v>
      </c>
      <c r="W5331" s="5">
        <f t="shared" si="752"/>
        <v>0</v>
      </c>
      <c r="X5331" s="5">
        <f t="shared" si="755"/>
        <v>0</v>
      </c>
    </row>
    <row r="5332" spans="1:24" x14ac:dyDescent="0.15">
      <c r="A5332" s="7">
        <v>5331</v>
      </c>
      <c r="B5332" s="7">
        <v>8</v>
      </c>
      <c r="C5332" s="7">
        <v>11</v>
      </c>
      <c r="D5332" s="7">
        <v>3</v>
      </c>
      <c r="E5332" s="7">
        <v>223</v>
      </c>
      <c r="F5332" s="7">
        <v>19.399999999999999</v>
      </c>
      <c r="G5332" s="7">
        <v>0</v>
      </c>
      <c r="H5332" s="7">
        <f t="shared" si="747"/>
        <v>5</v>
      </c>
      <c r="I5332" s="16">
        <f t="shared" si="748"/>
        <v>45149</v>
      </c>
      <c r="J5332" s="17">
        <v>0.2407</v>
      </c>
      <c r="K5332" s="18">
        <f>G5332*结论【关键目标】!C$27*0.7735*0.001</f>
        <v>0</v>
      </c>
      <c r="L5332" s="5">
        <v>0</v>
      </c>
      <c r="M5332" s="5">
        <f>ABS(IF(L5332&lt;=0,L5332/耗电量关键数据!$B$6/1000,L5332/耗电量关键数据!$B$5/1000))</f>
        <v>0</v>
      </c>
      <c r="N5332" s="5">
        <f>电气设备逐时使用率计算!H5308</f>
        <v>1.1688450000000001</v>
      </c>
      <c r="O5332" s="5">
        <f>灯光逐时使用率计算!H5308</f>
        <v>0.37403039999999999</v>
      </c>
      <c r="P5332" s="19">
        <f t="shared" si="749"/>
        <v>1.5428754000000002</v>
      </c>
      <c r="Q5332" s="19">
        <f t="shared" si="753"/>
        <v>0</v>
      </c>
      <c r="R5332" s="20">
        <f t="shared" si="750"/>
        <v>0</v>
      </c>
      <c r="S5332" s="20">
        <f t="shared" si="754"/>
        <v>0</v>
      </c>
      <c r="T5332" s="20">
        <f>IF((T5331+R5332)&lt;0,0,IF((T5331+R5332)&gt;结论【关键目标】!C$28,结论【关键目标】!C$28,T5331+R5332))</f>
        <v>8.1608751999999996</v>
      </c>
      <c r="U5332" s="19">
        <f>IF((T5331+R5332)&lt;结论【关键目标】!$C$28,0,(发电量计算【计算逻辑页】!R5332+发电量计算【计算逻辑页】!T5331-结论【关键目标】!$C$28))</f>
        <v>0</v>
      </c>
      <c r="V5332" s="5">
        <f t="shared" si="751"/>
        <v>0</v>
      </c>
      <c r="W5332" s="5">
        <f t="shared" si="752"/>
        <v>0</v>
      </c>
      <c r="X5332" s="5">
        <f t="shared" si="755"/>
        <v>0</v>
      </c>
    </row>
    <row r="5333" spans="1:24" x14ac:dyDescent="0.15">
      <c r="A5333" s="7">
        <v>5332</v>
      </c>
      <c r="B5333" s="7">
        <v>8</v>
      </c>
      <c r="C5333" s="7">
        <v>11</v>
      </c>
      <c r="D5333" s="7">
        <v>4</v>
      </c>
      <c r="E5333" s="7">
        <v>223</v>
      </c>
      <c r="F5333" s="7">
        <v>20</v>
      </c>
      <c r="G5333" s="7">
        <v>0</v>
      </c>
      <c r="H5333" s="7">
        <f t="shared" si="747"/>
        <v>5</v>
      </c>
      <c r="I5333" s="16">
        <f t="shared" si="748"/>
        <v>45149</v>
      </c>
      <c r="J5333" s="17">
        <v>0.2407</v>
      </c>
      <c r="K5333" s="18">
        <f>G5333*结论【关键目标】!C$27*0.7735*0.001</f>
        <v>0</v>
      </c>
      <c r="L5333" s="5">
        <v>0</v>
      </c>
      <c r="M5333" s="5">
        <f>ABS(IF(L5333&lt;=0,L5333/耗电量关键数据!$B$6/1000,L5333/耗电量关键数据!$B$5/1000))</f>
        <v>0</v>
      </c>
      <c r="N5333" s="5">
        <f>电气设备逐时使用率计算!H5309</f>
        <v>1.1688450000000001</v>
      </c>
      <c r="O5333" s="5">
        <f>灯光逐时使用率计算!H5309</f>
        <v>0.37403039999999999</v>
      </c>
      <c r="P5333" s="19">
        <f t="shared" si="749"/>
        <v>1.5428754000000002</v>
      </c>
      <c r="Q5333" s="19">
        <f t="shared" si="753"/>
        <v>0</v>
      </c>
      <c r="R5333" s="20">
        <f t="shared" si="750"/>
        <v>0</v>
      </c>
      <c r="S5333" s="20">
        <f t="shared" si="754"/>
        <v>0</v>
      </c>
      <c r="T5333" s="20">
        <f>IF((T5332+R5333)&lt;0,0,IF((T5332+R5333)&gt;结论【关键目标】!C$28,结论【关键目标】!C$28,T5332+R5333))</f>
        <v>8.1608751999999996</v>
      </c>
      <c r="U5333" s="19">
        <f>IF((T5332+R5333)&lt;结论【关键目标】!$C$28,0,(发电量计算【计算逻辑页】!R5333+发电量计算【计算逻辑页】!T5332-结论【关键目标】!$C$28))</f>
        <v>0</v>
      </c>
      <c r="V5333" s="5">
        <f t="shared" si="751"/>
        <v>0</v>
      </c>
      <c r="W5333" s="5">
        <f t="shared" si="752"/>
        <v>0</v>
      </c>
      <c r="X5333" s="5">
        <f t="shared" si="755"/>
        <v>0</v>
      </c>
    </row>
    <row r="5334" spans="1:24" x14ac:dyDescent="0.15">
      <c r="A5334" s="7">
        <v>5333</v>
      </c>
      <c r="B5334" s="7">
        <v>8</v>
      </c>
      <c r="C5334" s="7">
        <v>11</v>
      </c>
      <c r="D5334" s="7">
        <v>5</v>
      </c>
      <c r="E5334" s="7">
        <v>223</v>
      </c>
      <c r="F5334" s="7">
        <v>20</v>
      </c>
      <c r="G5334" s="7">
        <v>0</v>
      </c>
      <c r="H5334" s="7">
        <f t="shared" si="747"/>
        <v>5</v>
      </c>
      <c r="I5334" s="16">
        <f t="shared" si="748"/>
        <v>45149</v>
      </c>
      <c r="J5334" s="17">
        <v>0.2407</v>
      </c>
      <c r="K5334" s="18">
        <f>G5334*结论【关键目标】!C$27*0.7735*0.001</f>
        <v>0</v>
      </c>
      <c r="L5334" s="5">
        <v>0</v>
      </c>
      <c r="M5334" s="5">
        <f>ABS(IF(L5334&lt;=0,L5334/耗电量关键数据!$B$6/1000,L5334/耗电量关键数据!$B$5/1000))</f>
        <v>0</v>
      </c>
      <c r="N5334" s="5">
        <f>电气设备逐时使用率计算!H5310</f>
        <v>1.1688450000000001</v>
      </c>
      <c r="O5334" s="5">
        <f>灯光逐时使用率计算!H5310</f>
        <v>0.37403039999999999</v>
      </c>
      <c r="P5334" s="19">
        <f t="shared" si="749"/>
        <v>1.5428754000000002</v>
      </c>
      <c r="Q5334" s="19">
        <f t="shared" si="753"/>
        <v>0</v>
      </c>
      <c r="R5334" s="20">
        <f t="shared" si="750"/>
        <v>0</v>
      </c>
      <c r="S5334" s="20">
        <f t="shared" si="754"/>
        <v>0</v>
      </c>
      <c r="T5334" s="20">
        <f>IF((T5333+R5334)&lt;0,0,IF((T5333+R5334)&gt;结论【关键目标】!C$28,结论【关键目标】!C$28,T5333+R5334))</f>
        <v>8.1608751999999996</v>
      </c>
      <c r="U5334" s="19">
        <f>IF((T5333+R5334)&lt;结论【关键目标】!$C$28,0,(发电量计算【计算逻辑页】!R5334+发电量计算【计算逻辑页】!T5333-结论【关键目标】!$C$28))</f>
        <v>0</v>
      </c>
      <c r="V5334" s="5">
        <f t="shared" si="751"/>
        <v>0</v>
      </c>
      <c r="W5334" s="5">
        <f t="shared" si="752"/>
        <v>0</v>
      </c>
      <c r="X5334" s="5">
        <f t="shared" si="755"/>
        <v>0</v>
      </c>
    </row>
    <row r="5335" spans="1:24" x14ac:dyDescent="0.15">
      <c r="A5335" s="7">
        <v>5334</v>
      </c>
      <c r="B5335" s="7">
        <v>8</v>
      </c>
      <c r="C5335" s="7">
        <v>11</v>
      </c>
      <c r="D5335" s="7">
        <v>6</v>
      </c>
      <c r="E5335" s="7">
        <v>223</v>
      </c>
      <c r="F5335" s="7">
        <v>19.399999999999999</v>
      </c>
      <c r="G5335" s="7">
        <v>70</v>
      </c>
      <c r="H5335" s="7">
        <f t="shared" si="747"/>
        <v>5</v>
      </c>
      <c r="I5335" s="16">
        <f t="shared" si="748"/>
        <v>45149</v>
      </c>
      <c r="J5335" s="17">
        <v>0.2407</v>
      </c>
      <c r="K5335" s="18">
        <f>G5335*结论【关键目标】!C$27*0.7735*0.001</f>
        <v>6.4973999999999998</v>
      </c>
      <c r="L5335" s="5">
        <v>0</v>
      </c>
      <c r="M5335" s="5">
        <f>ABS(IF(L5335&lt;=0,L5335/耗电量关键数据!$B$6/1000,L5335/耗电量关键数据!$B$5/1000))</f>
        <v>0</v>
      </c>
      <c r="N5335" s="5">
        <f>电气设备逐时使用率计算!H5311</f>
        <v>1.1688450000000001</v>
      </c>
      <c r="O5335" s="5">
        <f>灯光逐时使用率计算!H5311</f>
        <v>0.37403039999999999</v>
      </c>
      <c r="P5335" s="19">
        <f t="shared" si="749"/>
        <v>1.5428754000000002</v>
      </c>
      <c r="Q5335" s="19">
        <f t="shared" si="753"/>
        <v>0</v>
      </c>
      <c r="R5335" s="20">
        <f t="shared" si="750"/>
        <v>6.4973999999999998</v>
      </c>
      <c r="S5335" s="20">
        <f t="shared" si="754"/>
        <v>0</v>
      </c>
      <c r="T5335" s="20">
        <f>IF((T5334+R5335)&lt;0,0,IF((T5334+R5335)&gt;结论【关键目标】!C$28,结论【关键目标】!C$28,T5334+R5335))</f>
        <v>14.658275199999999</v>
      </c>
      <c r="U5335" s="19">
        <f>IF((T5334+R5335)&lt;结论【关键目标】!$C$28,0,(发电量计算【计算逻辑页】!R5335+发电量计算【计算逻辑页】!T5334-结论【关键目标】!$C$28))</f>
        <v>0</v>
      </c>
      <c r="V5335" s="5">
        <f t="shared" si="751"/>
        <v>0</v>
      </c>
      <c r="W5335" s="5">
        <f t="shared" si="752"/>
        <v>0.37137010878000004</v>
      </c>
      <c r="X5335" s="5">
        <f t="shared" si="755"/>
        <v>0</v>
      </c>
    </row>
    <row r="5336" spans="1:24" x14ac:dyDescent="0.15">
      <c r="A5336" s="7">
        <v>5335</v>
      </c>
      <c r="B5336" s="7">
        <v>8</v>
      </c>
      <c r="C5336" s="7">
        <v>11</v>
      </c>
      <c r="D5336" s="7">
        <v>7</v>
      </c>
      <c r="E5336" s="7">
        <v>223</v>
      </c>
      <c r="F5336" s="7">
        <v>20</v>
      </c>
      <c r="G5336" s="7">
        <v>155.80000000000001</v>
      </c>
      <c r="H5336" s="7">
        <f t="shared" si="747"/>
        <v>5</v>
      </c>
      <c r="I5336" s="16">
        <f t="shared" si="748"/>
        <v>45149</v>
      </c>
      <c r="J5336" s="17">
        <v>0.2407</v>
      </c>
      <c r="K5336" s="18">
        <f>G5336*结论【关键目标】!C$27*0.7735*0.001</f>
        <v>14.461356</v>
      </c>
      <c r="L5336" s="5">
        <v>0</v>
      </c>
      <c r="M5336" s="5">
        <f>ABS(IF(L5336&lt;=0,L5336/耗电量关键数据!$B$6/1000,L5336/耗电量关键数据!$B$5/1000))</f>
        <v>0</v>
      </c>
      <c r="N5336" s="5">
        <f>电气设备逐时使用率计算!H5312</f>
        <v>2.3376900000000003</v>
      </c>
      <c r="O5336" s="5">
        <f>灯光逐时使用率计算!H5312</f>
        <v>1.2467680000000001</v>
      </c>
      <c r="P5336" s="19">
        <f t="shared" si="749"/>
        <v>3.5844580000000006</v>
      </c>
      <c r="Q5336" s="19">
        <f t="shared" si="753"/>
        <v>0</v>
      </c>
      <c r="R5336" s="20">
        <f t="shared" si="750"/>
        <v>14.461356</v>
      </c>
      <c r="S5336" s="20">
        <f t="shared" si="754"/>
        <v>0</v>
      </c>
      <c r="T5336" s="20">
        <f>IF((T5335+R5336)&lt;0,0,IF((T5335+R5336)&gt;结论【关键目标】!C$28,结论【关键目标】!C$28,T5335+R5336))</f>
        <v>22</v>
      </c>
      <c r="U5336" s="19">
        <f>IF((T5335+R5336)&lt;结论【关键目标】!$C$28,0,(发电量计算【计算逻辑页】!R5336+发电量计算【计算逻辑页】!T5335-结论【关键目标】!$C$28))</f>
        <v>7.1196312000000006</v>
      </c>
      <c r="V5336" s="5">
        <f t="shared" si="751"/>
        <v>0</v>
      </c>
      <c r="W5336" s="5">
        <f t="shared" si="752"/>
        <v>0.8627790406000001</v>
      </c>
      <c r="X5336" s="5">
        <f t="shared" si="755"/>
        <v>0</v>
      </c>
    </row>
    <row r="5337" spans="1:24" x14ac:dyDescent="0.15">
      <c r="A5337" s="7">
        <v>5336</v>
      </c>
      <c r="B5337" s="7">
        <v>8</v>
      </c>
      <c r="C5337" s="7">
        <v>11</v>
      </c>
      <c r="D5337" s="7">
        <v>8</v>
      </c>
      <c r="E5337" s="7">
        <v>223</v>
      </c>
      <c r="F5337" s="7">
        <v>21</v>
      </c>
      <c r="G5337" s="7">
        <v>255.2</v>
      </c>
      <c r="H5337" s="7">
        <f t="shared" si="747"/>
        <v>5</v>
      </c>
      <c r="I5337" s="16">
        <f t="shared" si="748"/>
        <v>45149</v>
      </c>
      <c r="J5337" s="17">
        <v>0.70809999999999995</v>
      </c>
      <c r="K5337" s="18">
        <f>G5337*结论【关键目标】!C$27*0.7735*0.001</f>
        <v>23.687664000000002</v>
      </c>
      <c r="L5337" s="5">
        <v>24890.453560000002</v>
      </c>
      <c r="M5337" s="5">
        <f>ABS(IF(L5337&lt;=0,L5337/耗电量关键数据!$B$6/1000,L5337/耗电量关键数据!$B$5/1000))</f>
        <v>7.1115581600000004</v>
      </c>
      <c r="N5337" s="5">
        <f>电气设备逐时使用率计算!H5313</f>
        <v>11.688450000000001</v>
      </c>
      <c r="O5337" s="5">
        <f>灯光逐时使用率计算!H5313</f>
        <v>6.2338399999999998</v>
      </c>
      <c r="P5337" s="19">
        <f t="shared" si="749"/>
        <v>25.033848160000002</v>
      </c>
      <c r="Q5337" s="19">
        <f t="shared" si="753"/>
        <v>0</v>
      </c>
      <c r="R5337" s="20">
        <f t="shared" si="750"/>
        <v>23.687664000000002</v>
      </c>
      <c r="S5337" s="20">
        <f t="shared" si="754"/>
        <v>0</v>
      </c>
      <c r="T5337" s="20">
        <f>IF((T5336+R5337)&lt;0,0,IF((T5336+R5337)&gt;结论【关键目标】!C$28,结论【关键目标】!C$28,T5336+R5337))</f>
        <v>22</v>
      </c>
      <c r="U5337" s="19">
        <f>IF((T5336+R5337)&lt;结论【关键目标】!$C$28,0,(发电量计算【计算逻辑页】!R5337+发电量计算【计算逻辑页】!T5336-结论【关键目标】!$C$28))</f>
        <v>23.687663999999998</v>
      </c>
      <c r="V5337" s="5">
        <f t="shared" si="751"/>
        <v>8.2906823999999997</v>
      </c>
      <c r="W5337" s="5">
        <f t="shared" si="752"/>
        <v>16.7732348784</v>
      </c>
      <c r="X5337" s="5">
        <f t="shared" si="755"/>
        <v>0</v>
      </c>
    </row>
    <row r="5338" spans="1:24" x14ac:dyDescent="0.15">
      <c r="A5338" s="7">
        <v>5337</v>
      </c>
      <c r="B5338" s="7">
        <v>8</v>
      </c>
      <c r="C5338" s="7">
        <v>11</v>
      </c>
      <c r="D5338" s="7">
        <v>9</v>
      </c>
      <c r="E5338" s="7">
        <v>223</v>
      </c>
      <c r="F5338" s="7">
        <v>21.6</v>
      </c>
      <c r="G5338" s="7">
        <v>402.1</v>
      </c>
      <c r="H5338" s="7">
        <f t="shared" si="747"/>
        <v>5</v>
      </c>
      <c r="I5338" s="16">
        <f t="shared" si="748"/>
        <v>45149</v>
      </c>
      <c r="J5338" s="17">
        <v>0.70809999999999995</v>
      </c>
      <c r="K5338" s="18">
        <f>G5338*结论【关键目标】!C$27*0.7735*0.001</f>
        <v>37.322921999999998</v>
      </c>
      <c r="L5338" s="5">
        <v>43083.036670000001</v>
      </c>
      <c r="M5338" s="5">
        <f>ABS(IF(L5338&lt;=0,L5338/耗电量关键数据!$B$6/1000,L5338/耗电量关键数据!$B$5/1000))</f>
        <v>12.309439048571429</v>
      </c>
      <c r="N5338" s="5">
        <f>电气设备逐时使用率计算!H5314</f>
        <v>22.208055000000002</v>
      </c>
      <c r="O5338" s="5">
        <f>灯光逐时使用率计算!H5314</f>
        <v>11.844296</v>
      </c>
      <c r="P5338" s="19">
        <f t="shared" si="749"/>
        <v>46.361790048571429</v>
      </c>
      <c r="Q5338" s="19">
        <f t="shared" si="753"/>
        <v>0</v>
      </c>
      <c r="R5338" s="20">
        <f t="shared" si="750"/>
        <v>37.322921999999998</v>
      </c>
      <c r="S5338" s="20">
        <f t="shared" si="754"/>
        <v>0</v>
      </c>
      <c r="T5338" s="20">
        <f>IF((T5337+R5338)&lt;0,0,IF((T5337+R5338)&gt;结论【关键目标】!C$28,结论【关键目标】!C$28,T5337+R5338))</f>
        <v>22</v>
      </c>
      <c r="U5338" s="19">
        <f>IF((T5337+R5338)&lt;结论【关键目标】!$C$28,0,(发电量计算【计算逻辑页】!R5338+发电量计算【计算逻辑页】!T5337-结论【关键目标】!$C$28))</f>
        <v>37.322921999999998</v>
      </c>
      <c r="V5338" s="5">
        <f t="shared" si="751"/>
        <v>13.063022699999999</v>
      </c>
      <c r="W5338" s="5">
        <f t="shared" si="752"/>
        <v>26.428361068199997</v>
      </c>
      <c r="X5338" s="5">
        <f t="shared" si="755"/>
        <v>0</v>
      </c>
    </row>
    <row r="5339" spans="1:24" x14ac:dyDescent="0.15">
      <c r="A5339" s="7">
        <v>5338</v>
      </c>
      <c r="B5339" s="7">
        <v>8</v>
      </c>
      <c r="C5339" s="7">
        <v>11</v>
      </c>
      <c r="D5339" s="7">
        <v>10</v>
      </c>
      <c r="E5339" s="7">
        <v>223</v>
      </c>
      <c r="F5339" s="7">
        <v>23.2</v>
      </c>
      <c r="G5339" s="7">
        <v>537.4</v>
      </c>
      <c r="H5339" s="7">
        <f t="shared" si="747"/>
        <v>5</v>
      </c>
      <c r="I5339" s="16">
        <f t="shared" si="748"/>
        <v>45149</v>
      </c>
      <c r="J5339" s="17">
        <v>0.70809999999999995</v>
      </c>
      <c r="K5339" s="18">
        <f>G5339*结论【关键目标】!C$27*0.7735*0.001</f>
        <v>49.881468000000005</v>
      </c>
      <c r="L5339" s="5">
        <v>51645.471120000002</v>
      </c>
      <c r="M5339" s="5">
        <f>ABS(IF(L5339&lt;=0,L5339/耗电量关键数据!$B$6/1000,L5339/耗电量关键数据!$B$5/1000))</f>
        <v>14.755848891428572</v>
      </c>
      <c r="N5339" s="5">
        <f>电气设备逐时使用率计算!H5315</f>
        <v>22.208055000000002</v>
      </c>
      <c r="O5339" s="5">
        <f>灯光逐时使用率计算!H5315</f>
        <v>11.844296</v>
      </c>
      <c r="P5339" s="19">
        <f t="shared" si="749"/>
        <v>48.808199891428572</v>
      </c>
      <c r="Q5339" s="19">
        <f t="shared" si="753"/>
        <v>0</v>
      </c>
      <c r="R5339" s="20">
        <f t="shared" si="750"/>
        <v>49.881468000000005</v>
      </c>
      <c r="S5339" s="20">
        <f t="shared" si="754"/>
        <v>0</v>
      </c>
      <c r="T5339" s="20">
        <f>IF((T5338+R5339)&lt;0,0,IF((T5338+R5339)&gt;结论【关键目标】!C$28,结论【关键目标】!C$28,T5338+R5339))</f>
        <v>22</v>
      </c>
      <c r="U5339" s="19">
        <f>IF((T5338+R5339)&lt;结论【关键目标】!$C$28,0,(发电量计算【计算逻辑页】!R5339+发电量计算【计算逻辑页】!T5338-结论【关键目标】!$C$28))</f>
        <v>49.881468000000012</v>
      </c>
      <c r="V5339" s="5">
        <f t="shared" si="751"/>
        <v>17.458513800000002</v>
      </c>
      <c r="W5339" s="5">
        <f t="shared" si="752"/>
        <v>34.561086343120571</v>
      </c>
      <c r="X5339" s="5">
        <f t="shared" si="755"/>
        <v>0</v>
      </c>
    </row>
    <row r="5340" spans="1:24" x14ac:dyDescent="0.15">
      <c r="A5340" s="7">
        <v>5339</v>
      </c>
      <c r="B5340" s="7">
        <v>8</v>
      </c>
      <c r="C5340" s="7">
        <v>11</v>
      </c>
      <c r="D5340" s="7">
        <v>11</v>
      </c>
      <c r="E5340" s="7">
        <v>223</v>
      </c>
      <c r="F5340" s="7">
        <v>24.8</v>
      </c>
      <c r="G5340" s="7">
        <v>658.7</v>
      </c>
      <c r="H5340" s="7">
        <f t="shared" si="747"/>
        <v>5</v>
      </c>
      <c r="I5340" s="16">
        <f t="shared" si="748"/>
        <v>45149</v>
      </c>
      <c r="J5340" s="24">
        <v>1.3551</v>
      </c>
      <c r="K5340" s="18">
        <f>G5340*结论【关键目标】!C$27*0.7735*0.001</f>
        <v>61.140534000000002</v>
      </c>
      <c r="L5340" s="5">
        <v>56591.59708</v>
      </c>
      <c r="M5340" s="5">
        <f>ABS(IF(L5340&lt;=0,L5340/耗电量关键数据!$B$6/1000,L5340/耗电量关键数据!$B$5/1000))</f>
        <v>16.169027737142855</v>
      </c>
      <c r="N5340" s="5">
        <f>电气设备逐时使用率计算!H5316</f>
        <v>22.208055000000002</v>
      </c>
      <c r="O5340" s="5">
        <f>灯光逐时使用率计算!H5316</f>
        <v>11.844296</v>
      </c>
      <c r="P5340" s="19">
        <f t="shared" si="749"/>
        <v>50.221378737142857</v>
      </c>
      <c r="Q5340" s="19">
        <f t="shared" si="753"/>
        <v>50.221378737142857</v>
      </c>
      <c r="R5340" s="20">
        <f t="shared" si="750"/>
        <v>10.919155262857146</v>
      </c>
      <c r="S5340" s="20">
        <f t="shared" si="754"/>
        <v>0</v>
      </c>
      <c r="T5340" s="20">
        <f>IF((T5339+R5340)&lt;0,0,IF((T5339+R5340)&gt;结论【关键目标】!C$28,结论【关键目标】!C$28,T5339+R5340))</f>
        <v>22</v>
      </c>
      <c r="U5340" s="19">
        <f>IF((T5339+R5340)&lt;结论【关键目标】!$C$28,0,(发电量计算【计算逻辑页】!R5340+发电量计算【计算逻辑页】!T5339-结论【关键目标】!$C$28))</f>
        <v>10.919155262857146</v>
      </c>
      <c r="V5340" s="5">
        <f t="shared" si="751"/>
        <v>3.8217043420000008</v>
      </c>
      <c r="W5340" s="5">
        <f t="shared" si="752"/>
        <v>68.054990326702281</v>
      </c>
      <c r="X5340" s="5">
        <f t="shared" si="755"/>
        <v>0</v>
      </c>
    </row>
    <row r="5341" spans="1:24" x14ac:dyDescent="0.15">
      <c r="A5341" s="7">
        <v>5340</v>
      </c>
      <c r="B5341" s="7">
        <v>8</v>
      </c>
      <c r="C5341" s="7">
        <v>11</v>
      </c>
      <c r="D5341" s="7">
        <v>12</v>
      </c>
      <c r="E5341" s="7">
        <v>223</v>
      </c>
      <c r="F5341" s="7">
        <v>26.3</v>
      </c>
      <c r="G5341" s="7">
        <v>720.7</v>
      </c>
      <c r="H5341" s="7">
        <f t="shared" si="747"/>
        <v>5</v>
      </c>
      <c r="I5341" s="16">
        <f t="shared" si="748"/>
        <v>45149</v>
      </c>
      <c r="J5341" s="24">
        <v>1.3551</v>
      </c>
      <c r="K5341" s="18">
        <f>G5341*结论【关键目标】!C$27*0.7735*0.001</f>
        <v>66.895374000000004</v>
      </c>
      <c r="L5341" s="5">
        <v>51600.03729</v>
      </c>
      <c r="M5341" s="5">
        <f>ABS(IF(L5341&lt;=0,L5341/耗电量关键数据!$B$6/1000,L5341/耗电量关键数据!$B$5/1000))</f>
        <v>14.742867797142857</v>
      </c>
      <c r="N5341" s="5">
        <f>电气设备逐时使用率计算!H5317</f>
        <v>11.688450000000001</v>
      </c>
      <c r="O5341" s="5">
        <f>灯光逐时使用率计算!H5317</f>
        <v>9.9741440000000008</v>
      </c>
      <c r="P5341" s="19">
        <f t="shared" si="749"/>
        <v>36.405461797142863</v>
      </c>
      <c r="Q5341" s="19">
        <f t="shared" si="753"/>
        <v>36.405461797142863</v>
      </c>
      <c r="R5341" s="20">
        <f t="shared" si="750"/>
        <v>30.489912202857141</v>
      </c>
      <c r="S5341" s="20">
        <f t="shared" si="754"/>
        <v>0</v>
      </c>
      <c r="T5341" s="20">
        <f>IF((T5340+R5341)&lt;0,0,IF((T5340+R5341)&gt;结论【关键目标】!C$28,结论【关键目标】!C$28,T5340+R5341))</f>
        <v>22</v>
      </c>
      <c r="U5341" s="19">
        <f>IF((T5340+R5341)&lt;结论【关键目标】!$C$28,0,(发电量计算【计算逻辑页】!R5341+发电量计算【计算逻辑页】!T5340-结论【关键目标】!$C$28))</f>
        <v>30.489912202857141</v>
      </c>
      <c r="V5341" s="5">
        <f t="shared" si="751"/>
        <v>10.671469270999999</v>
      </c>
      <c r="W5341" s="5">
        <f t="shared" si="752"/>
        <v>49.33304128130829</v>
      </c>
      <c r="X5341" s="5">
        <f t="shared" si="755"/>
        <v>0</v>
      </c>
    </row>
    <row r="5342" spans="1:24" x14ac:dyDescent="0.15">
      <c r="A5342" s="7">
        <v>5341</v>
      </c>
      <c r="B5342" s="7">
        <v>8</v>
      </c>
      <c r="C5342" s="7">
        <v>11</v>
      </c>
      <c r="D5342" s="7">
        <v>13</v>
      </c>
      <c r="E5342" s="7">
        <v>223</v>
      </c>
      <c r="F5342" s="7">
        <v>27</v>
      </c>
      <c r="G5342" s="7">
        <v>648.5</v>
      </c>
      <c r="H5342" s="7">
        <f t="shared" si="747"/>
        <v>5</v>
      </c>
      <c r="I5342" s="16">
        <f t="shared" si="748"/>
        <v>45149</v>
      </c>
      <c r="J5342" s="17">
        <v>1.2267999999999999</v>
      </c>
      <c r="K5342" s="18">
        <f>G5342*结论【关键目标】!C$27*0.7735*0.001</f>
        <v>60.193770000000001</v>
      </c>
      <c r="L5342" s="5">
        <v>53139.203659999999</v>
      </c>
      <c r="M5342" s="5">
        <f>ABS(IF(L5342&lt;=0,L5342/耗电量关键数据!$B$6/1000,L5342/耗电量关键数据!$B$5/1000))</f>
        <v>15.182629617142856</v>
      </c>
      <c r="N5342" s="5">
        <f>电气设备逐时使用率计算!H5318</f>
        <v>11.688450000000001</v>
      </c>
      <c r="O5342" s="5">
        <f>灯光逐时使用率计算!H5318</f>
        <v>9.9741440000000008</v>
      </c>
      <c r="P5342" s="19">
        <f t="shared" si="749"/>
        <v>36.845223617142857</v>
      </c>
      <c r="Q5342" s="19">
        <f t="shared" si="753"/>
        <v>36.845223617142857</v>
      </c>
      <c r="R5342" s="20">
        <f t="shared" si="750"/>
        <v>23.348546382857144</v>
      </c>
      <c r="S5342" s="20">
        <f t="shared" si="754"/>
        <v>0</v>
      </c>
      <c r="T5342" s="20">
        <f>IF((T5341+R5342)&lt;0,0,IF((T5341+R5342)&gt;结论【关键目标】!C$28,结论【关键目标】!C$28,T5341+R5342))</f>
        <v>22</v>
      </c>
      <c r="U5342" s="19">
        <f>IF((T5341+R5342)&lt;结论【关键目标】!$C$28,0,(发电量计算【计算逻辑页】!R5342+发电量计算【计算逻辑页】!T5341-结论【关键目标】!$C$28))</f>
        <v>23.348546382857144</v>
      </c>
      <c r="V5342" s="5">
        <f t="shared" si="751"/>
        <v>8.171991234</v>
      </c>
      <c r="W5342" s="5">
        <f t="shared" si="752"/>
        <v>45.201720333510849</v>
      </c>
      <c r="X5342" s="5">
        <f t="shared" si="755"/>
        <v>0</v>
      </c>
    </row>
    <row r="5343" spans="1:24" x14ac:dyDescent="0.15">
      <c r="A5343" s="7">
        <v>5342</v>
      </c>
      <c r="B5343" s="7">
        <v>8</v>
      </c>
      <c r="C5343" s="7">
        <v>11</v>
      </c>
      <c r="D5343" s="7">
        <v>14</v>
      </c>
      <c r="E5343" s="7">
        <v>223</v>
      </c>
      <c r="F5343" s="7">
        <v>28</v>
      </c>
      <c r="G5343" s="7">
        <v>571.4</v>
      </c>
      <c r="H5343" s="7">
        <f t="shared" si="747"/>
        <v>5</v>
      </c>
      <c r="I5343" s="16">
        <f t="shared" si="748"/>
        <v>45149</v>
      </c>
      <c r="J5343" s="17">
        <v>1.2267999999999999</v>
      </c>
      <c r="K5343" s="18">
        <f>G5343*结论【关键目标】!C$27*0.7735*0.001</f>
        <v>53.037348000000001</v>
      </c>
      <c r="L5343" s="5">
        <v>61236.056299999997</v>
      </c>
      <c r="M5343" s="5">
        <f>ABS(IF(L5343&lt;=0,L5343/耗电量关键数据!$B$6/1000,L5343/耗电量关键数据!$B$5/1000))</f>
        <v>17.496016085714285</v>
      </c>
      <c r="N5343" s="5">
        <f>电气设备逐时使用率计算!H5319</f>
        <v>22.208055000000002</v>
      </c>
      <c r="O5343" s="5">
        <f>灯光逐时使用率计算!H5319</f>
        <v>11.844296</v>
      </c>
      <c r="P5343" s="19">
        <f t="shared" si="749"/>
        <v>51.54836708571429</v>
      </c>
      <c r="Q5343" s="19">
        <f t="shared" si="753"/>
        <v>51.54836708571429</v>
      </c>
      <c r="R5343" s="20">
        <f t="shared" si="750"/>
        <v>1.4889809142857118</v>
      </c>
      <c r="S5343" s="20">
        <f t="shared" si="754"/>
        <v>0</v>
      </c>
      <c r="T5343" s="20">
        <f>IF((T5342+R5343)&lt;0,0,IF((T5342+R5343)&gt;结论【关键目标】!C$28,结论【关键目标】!C$28,T5342+R5343))</f>
        <v>22</v>
      </c>
      <c r="U5343" s="19">
        <f>IF((T5342+R5343)&lt;结论【关键目标】!$C$28,0,(发电量计算【计算逻辑页】!R5343+发电量计算【计算逻辑页】!T5342-结论【关键目标】!$C$28))</f>
        <v>1.4889809142857118</v>
      </c>
      <c r="V5343" s="5">
        <f t="shared" si="751"/>
        <v>0.52114331999999908</v>
      </c>
      <c r="W5343" s="5">
        <f t="shared" si="752"/>
        <v>63.239536740754282</v>
      </c>
      <c r="X5343" s="5">
        <f t="shared" si="755"/>
        <v>0</v>
      </c>
    </row>
    <row r="5344" spans="1:24" x14ac:dyDescent="0.15">
      <c r="A5344" s="7">
        <v>5343</v>
      </c>
      <c r="B5344" s="7">
        <v>8</v>
      </c>
      <c r="C5344" s="7">
        <v>11</v>
      </c>
      <c r="D5344" s="7">
        <v>15</v>
      </c>
      <c r="E5344" s="7">
        <v>223</v>
      </c>
      <c r="F5344" s="7">
        <v>29</v>
      </c>
      <c r="G5344" s="7">
        <v>547.20000000000005</v>
      </c>
      <c r="H5344" s="7">
        <f t="shared" si="747"/>
        <v>5</v>
      </c>
      <c r="I5344" s="16">
        <f t="shared" si="748"/>
        <v>45149</v>
      </c>
      <c r="J5344" s="17">
        <v>1.2267999999999999</v>
      </c>
      <c r="K5344" s="18">
        <f>G5344*结论【关键目标】!C$27*0.7735*0.001</f>
        <v>50.791103999999997</v>
      </c>
      <c r="L5344" s="5">
        <v>58098.957649999997</v>
      </c>
      <c r="M5344" s="5">
        <f>ABS(IF(L5344&lt;=0,L5344/耗电量关键数据!$B$6/1000,L5344/耗电量关键数据!$B$5/1000))</f>
        <v>16.599702185714285</v>
      </c>
      <c r="N5344" s="5">
        <f>电气设备逐时使用率计算!H5320</f>
        <v>22.208055000000002</v>
      </c>
      <c r="O5344" s="5">
        <f>灯光逐时使用率计算!H5320</f>
        <v>11.844296</v>
      </c>
      <c r="P5344" s="19">
        <f t="shared" si="749"/>
        <v>50.652053185714287</v>
      </c>
      <c r="Q5344" s="19">
        <f t="shared" si="753"/>
        <v>50.652053185714287</v>
      </c>
      <c r="R5344" s="20">
        <f t="shared" si="750"/>
        <v>0.13905081428571009</v>
      </c>
      <c r="S5344" s="20">
        <f t="shared" si="754"/>
        <v>0</v>
      </c>
      <c r="T5344" s="20">
        <f>IF((T5343+R5344)&lt;0,0,IF((T5343+R5344)&gt;结论【关键目标】!C$28,结论【关键目标】!C$28,T5343+R5344))</f>
        <v>22</v>
      </c>
      <c r="U5344" s="19">
        <f>IF((T5343+R5344)&lt;结论【关键目标】!$C$28,0,(发电量计算【计算逻辑页】!R5344+发电量计算【计算逻辑页】!T5343-结论【关键目标】!$C$28))</f>
        <v>0.13905081428571009</v>
      </c>
      <c r="V5344" s="5">
        <f t="shared" si="751"/>
        <v>4.8667784999998527E-2</v>
      </c>
      <c r="W5344" s="5">
        <f t="shared" si="752"/>
        <v>62.13993884823428</v>
      </c>
      <c r="X5344" s="5">
        <f t="shared" si="755"/>
        <v>0</v>
      </c>
    </row>
    <row r="5345" spans="1:24" x14ac:dyDescent="0.15">
      <c r="A5345" s="7">
        <v>5344</v>
      </c>
      <c r="B5345" s="7">
        <v>8</v>
      </c>
      <c r="C5345" s="7">
        <v>11</v>
      </c>
      <c r="D5345" s="7">
        <v>16</v>
      </c>
      <c r="E5345" s="7">
        <v>223</v>
      </c>
      <c r="F5345" s="7">
        <v>30</v>
      </c>
      <c r="G5345" s="7">
        <v>404.4</v>
      </c>
      <c r="H5345" s="7">
        <f t="shared" si="747"/>
        <v>5</v>
      </c>
      <c r="I5345" s="16">
        <f t="shared" si="748"/>
        <v>45149</v>
      </c>
      <c r="J5345" s="24">
        <v>1.3551</v>
      </c>
      <c r="K5345" s="18">
        <f>G5345*结论【关键目标】!C$27*0.7735*0.001</f>
        <v>37.536407999999994</v>
      </c>
      <c r="L5345" s="5">
        <v>55309.477370000001</v>
      </c>
      <c r="M5345" s="5">
        <f>ABS(IF(L5345&lt;=0,L5345/耗电量关键数据!$B$6/1000,L5345/耗电量关键数据!$B$5/1000))</f>
        <v>15.80270782</v>
      </c>
      <c r="N5345" s="5">
        <f>电气设备逐时使用率计算!H5321</f>
        <v>22.208055000000002</v>
      </c>
      <c r="O5345" s="5">
        <f>灯光逐时使用率计算!H5321</f>
        <v>11.844296</v>
      </c>
      <c r="P5345" s="19">
        <f t="shared" si="749"/>
        <v>49.855058820000004</v>
      </c>
      <c r="Q5345" s="19">
        <f t="shared" si="753"/>
        <v>49.855058820000004</v>
      </c>
      <c r="R5345" s="20">
        <f t="shared" si="750"/>
        <v>-12.318650820000009</v>
      </c>
      <c r="S5345" s="20">
        <f t="shared" si="754"/>
        <v>12.318650820000009</v>
      </c>
      <c r="T5345" s="20">
        <f>IF((T5344+R5345)&lt;0,0,IF((T5344+R5345)&gt;结论【关键目标】!C$28,结论【关键目标】!C$28,T5344+R5345))</f>
        <v>9.6813491799999909</v>
      </c>
      <c r="U5345" s="19">
        <f>IF((T5344+R5345)&lt;结论【关键目标】!$C$28,0,(发电量计算【计算逻辑页】!R5345+发电量计算【计算逻辑页】!T5344-结论【关键目标】!$C$28))</f>
        <v>0</v>
      </c>
      <c r="V5345" s="5">
        <f t="shared" si="751"/>
        <v>0</v>
      </c>
      <c r="W5345" s="5">
        <f t="shared" si="752"/>
        <v>50.86558648079999</v>
      </c>
      <c r="X5345" s="5">
        <f t="shared" si="755"/>
        <v>9.730724060817991</v>
      </c>
    </row>
    <row r="5346" spans="1:24" x14ac:dyDescent="0.15">
      <c r="A5346" s="7">
        <v>5345</v>
      </c>
      <c r="B5346" s="7">
        <v>8</v>
      </c>
      <c r="C5346" s="7">
        <v>11</v>
      </c>
      <c r="D5346" s="7">
        <v>17</v>
      </c>
      <c r="E5346" s="7">
        <v>223</v>
      </c>
      <c r="F5346" s="7">
        <v>28</v>
      </c>
      <c r="G5346" s="7">
        <v>189.4</v>
      </c>
      <c r="H5346" s="7">
        <f t="shared" si="747"/>
        <v>5</v>
      </c>
      <c r="I5346" s="16">
        <f t="shared" si="748"/>
        <v>45149</v>
      </c>
      <c r="J5346" s="17">
        <v>0.70809999999999995</v>
      </c>
      <c r="K5346" s="18">
        <f>G5346*结论【关键目标】!C$27*0.7735*0.001</f>
        <v>17.580107999999999</v>
      </c>
      <c r="L5346" s="5">
        <v>48333.665280000001</v>
      </c>
      <c r="M5346" s="5">
        <f>ABS(IF(L5346&lt;=0,L5346/耗电量关键数据!$B$6/1000,L5346/耗电量关键数据!$B$5/1000))</f>
        <v>13.80961865142857</v>
      </c>
      <c r="N5346" s="5">
        <f>电气设备逐时使用率计算!H5322</f>
        <v>22.208055000000002</v>
      </c>
      <c r="O5346" s="5">
        <f>灯光逐时使用率计算!H5322</f>
        <v>11.844296</v>
      </c>
      <c r="P5346" s="19">
        <f t="shared" si="749"/>
        <v>47.861969651428574</v>
      </c>
      <c r="Q5346" s="19">
        <f t="shared" si="753"/>
        <v>0</v>
      </c>
      <c r="R5346" s="20">
        <f t="shared" si="750"/>
        <v>17.580107999999999</v>
      </c>
      <c r="S5346" s="20">
        <f t="shared" si="754"/>
        <v>0</v>
      </c>
      <c r="T5346" s="20">
        <f>IF((T5345+R5346)&lt;0,0,IF((T5345+R5346)&gt;结论【关键目标】!C$28,结论【关键目标】!C$28,T5345+R5346))</f>
        <v>22</v>
      </c>
      <c r="U5346" s="19">
        <f>IF((T5345+R5346)&lt;结论【关键目标】!$C$28,0,(发电量计算【计算逻辑页】!R5346+发电量计算【计算逻辑页】!T5345-结论【关键目标】!$C$28))</f>
        <v>5.2614571799999901</v>
      </c>
      <c r="V5346" s="5">
        <f t="shared" si="751"/>
        <v>1.8415100129999964</v>
      </c>
      <c r="W5346" s="5">
        <f t="shared" si="752"/>
        <v>12.448474474799999</v>
      </c>
      <c r="X5346" s="5">
        <f t="shared" si="755"/>
        <v>0</v>
      </c>
    </row>
    <row r="5347" spans="1:24" x14ac:dyDescent="0.15">
      <c r="A5347" s="7">
        <v>5346</v>
      </c>
      <c r="B5347" s="7">
        <v>8</v>
      </c>
      <c r="C5347" s="7">
        <v>11</v>
      </c>
      <c r="D5347" s="7">
        <v>18</v>
      </c>
      <c r="E5347" s="7">
        <v>223</v>
      </c>
      <c r="F5347" s="7">
        <v>29</v>
      </c>
      <c r="G5347" s="7">
        <v>52.5</v>
      </c>
      <c r="H5347" s="7">
        <f t="shared" si="747"/>
        <v>5</v>
      </c>
      <c r="I5347" s="16">
        <f t="shared" si="748"/>
        <v>45149</v>
      </c>
      <c r="J5347" s="17">
        <v>0.70809999999999995</v>
      </c>
      <c r="K5347" s="18">
        <f>G5347*结论【关键目标】!C$27*0.7735*0.001</f>
        <v>4.8730500000000001</v>
      </c>
      <c r="L5347" s="5">
        <v>28310.971140000001</v>
      </c>
      <c r="M5347" s="5">
        <f>ABS(IF(L5347&lt;=0,L5347/耗电量关键数据!$B$6/1000,L5347/耗电量关键数据!$B$5/1000))</f>
        <v>8.0888488971428583</v>
      </c>
      <c r="N5347" s="5">
        <f>电气设备逐时使用率计算!H5323</f>
        <v>7.0130699999999999</v>
      </c>
      <c r="O5347" s="5">
        <f>灯光逐时使用率计算!H5323</f>
        <v>3.7403040000000001</v>
      </c>
      <c r="P5347" s="19">
        <f t="shared" si="749"/>
        <v>18.842222897142861</v>
      </c>
      <c r="Q5347" s="19">
        <f t="shared" si="753"/>
        <v>0</v>
      </c>
      <c r="R5347" s="20">
        <f t="shared" si="750"/>
        <v>4.8730500000000001</v>
      </c>
      <c r="S5347" s="20">
        <f t="shared" si="754"/>
        <v>0</v>
      </c>
      <c r="T5347" s="20">
        <f>IF((T5346+R5347)&lt;0,0,IF((T5346+R5347)&gt;结论【关键目标】!C$28,结论【关键目标】!C$28,T5346+R5347))</f>
        <v>22</v>
      </c>
      <c r="U5347" s="19">
        <f>IF((T5346+R5347)&lt;结论【关键目标】!$C$28,0,(发电量计算【计算逻辑页】!R5347+发电量计算【计算逻辑页】!T5346-结论【关键目标】!$C$28))</f>
        <v>4.8730499999999992</v>
      </c>
      <c r="V5347" s="5">
        <f t="shared" si="751"/>
        <v>1.7055674999999997</v>
      </c>
      <c r="W5347" s="5">
        <f t="shared" si="752"/>
        <v>3.4506067049999998</v>
      </c>
      <c r="X5347" s="5">
        <f t="shared" si="755"/>
        <v>0</v>
      </c>
    </row>
    <row r="5348" spans="1:24" x14ac:dyDescent="0.15">
      <c r="A5348" s="7">
        <v>5347</v>
      </c>
      <c r="B5348" s="7">
        <v>8</v>
      </c>
      <c r="C5348" s="7">
        <v>11</v>
      </c>
      <c r="D5348" s="7">
        <v>19</v>
      </c>
      <c r="E5348" s="7">
        <v>223</v>
      </c>
      <c r="F5348" s="7">
        <v>24</v>
      </c>
      <c r="G5348" s="7">
        <v>0</v>
      </c>
      <c r="H5348" s="7">
        <f t="shared" si="747"/>
        <v>5</v>
      </c>
      <c r="I5348" s="16">
        <f t="shared" si="748"/>
        <v>45149</v>
      </c>
      <c r="J5348" s="17">
        <v>1.2267999999999999</v>
      </c>
      <c r="K5348" s="18">
        <f>G5348*结论【关键目标】!C$27*0.7735*0.001</f>
        <v>0</v>
      </c>
      <c r="L5348" s="5">
        <v>0</v>
      </c>
      <c r="M5348" s="5">
        <f>ABS(IF(L5348&lt;=0,L5348/耗电量关键数据!$B$6/1000,L5348/耗电量关键数据!$B$5/1000))</f>
        <v>0</v>
      </c>
      <c r="N5348" s="5">
        <f>电气设备逐时使用率计算!H5324</f>
        <v>7.0130699999999999</v>
      </c>
      <c r="O5348" s="5">
        <f>灯光逐时使用率计算!H5324</f>
        <v>3.7403040000000001</v>
      </c>
      <c r="P5348" s="19">
        <f t="shared" si="749"/>
        <v>10.753374000000001</v>
      </c>
      <c r="Q5348" s="19">
        <f t="shared" si="753"/>
        <v>10.753374000000001</v>
      </c>
      <c r="R5348" s="20">
        <f t="shared" si="750"/>
        <v>-10.753374000000001</v>
      </c>
      <c r="S5348" s="20">
        <f t="shared" si="754"/>
        <v>10.753374000000001</v>
      </c>
      <c r="T5348" s="20">
        <f>IF((T5347+R5348)&lt;0,0,IF((T5347+R5348)&gt;结论【关键目标】!C$28,结论【关键目标】!C$28,T5347+R5348))</f>
        <v>11.246625999999999</v>
      </c>
      <c r="U5348" s="19">
        <f>IF((T5347+R5348)&lt;结论【关键目标】!$C$28,0,(发电量计算【计算逻辑页】!R5348+发电量计算【计算逻辑页】!T5347-结论【关键目标】!$C$28))</f>
        <v>0</v>
      </c>
      <c r="V5348" s="5">
        <f t="shared" si="751"/>
        <v>0</v>
      </c>
      <c r="W5348" s="5">
        <f t="shared" si="752"/>
        <v>0</v>
      </c>
      <c r="X5348" s="5">
        <f t="shared" si="755"/>
        <v>9.428558323199999</v>
      </c>
    </row>
    <row r="5349" spans="1:24" x14ac:dyDescent="0.15">
      <c r="A5349" s="7">
        <v>5348</v>
      </c>
      <c r="B5349" s="7">
        <v>8</v>
      </c>
      <c r="C5349" s="7">
        <v>11</v>
      </c>
      <c r="D5349" s="7">
        <v>20</v>
      </c>
      <c r="E5349" s="7">
        <v>223</v>
      </c>
      <c r="F5349" s="7">
        <v>21</v>
      </c>
      <c r="G5349" s="7">
        <v>0</v>
      </c>
      <c r="H5349" s="7">
        <f t="shared" si="747"/>
        <v>5</v>
      </c>
      <c r="I5349" s="16">
        <f t="shared" si="748"/>
        <v>45149</v>
      </c>
      <c r="J5349" s="17">
        <v>1.2267999999999999</v>
      </c>
      <c r="K5349" s="18">
        <f>G5349*结论【关键目标】!C$27*0.7735*0.001</f>
        <v>0</v>
      </c>
      <c r="L5349" s="5">
        <v>0</v>
      </c>
      <c r="M5349" s="5">
        <f>ABS(IF(L5349&lt;=0,L5349/耗电量关键数据!$B$6/1000,L5349/耗电量关键数据!$B$5/1000))</f>
        <v>0</v>
      </c>
      <c r="N5349" s="5">
        <f>电气设备逐时使用率计算!H5325</f>
        <v>1.1688450000000001</v>
      </c>
      <c r="O5349" s="5">
        <f>灯光逐时使用率计算!H5325</f>
        <v>0.37403039999999999</v>
      </c>
      <c r="P5349" s="19">
        <f t="shared" si="749"/>
        <v>1.5428754000000002</v>
      </c>
      <c r="Q5349" s="19">
        <f t="shared" si="753"/>
        <v>1.5428754000000002</v>
      </c>
      <c r="R5349" s="20">
        <f t="shared" si="750"/>
        <v>-1.5428754000000002</v>
      </c>
      <c r="S5349" s="20">
        <f t="shared" si="754"/>
        <v>1.5428754000000002</v>
      </c>
      <c r="T5349" s="20">
        <f>IF((T5348+R5349)&lt;0,0,IF((T5348+R5349)&gt;结论【关键目标】!C$28,结论【关键目标】!C$28,T5348+R5349))</f>
        <v>9.7037505999999993</v>
      </c>
      <c r="U5349" s="19">
        <f>IF((T5348+R5349)&lt;结论【关键目标】!$C$28,0,(发电量计算【计算逻辑页】!R5349+发电量计算【计算逻辑页】!T5348-结论【关键目标】!$C$28))</f>
        <v>0</v>
      </c>
      <c r="V5349" s="5">
        <f t="shared" si="751"/>
        <v>0</v>
      </c>
      <c r="W5349" s="5">
        <f t="shared" si="752"/>
        <v>0</v>
      </c>
      <c r="X5349" s="5">
        <f t="shared" si="755"/>
        <v>1.3527931507200002</v>
      </c>
    </row>
    <row r="5350" spans="1:24" x14ac:dyDescent="0.15">
      <c r="A5350" s="7">
        <v>5349</v>
      </c>
      <c r="B5350" s="7">
        <v>8</v>
      </c>
      <c r="C5350" s="7">
        <v>11</v>
      </c>
      <c r="D5350" s="7">
        <v>21</v>
      </c>
      <c r="E5350" s="7">
        <v>223</v>
      </c>
      <c r="F5350" s="7">
        <v>21.3</v>
      </c>
      <c r="G5350" s="7">
        <v>0</v>
      </c>
      <c r="H5350" s="7">
        <f t="shared" si="747"/>
        <v>5</v>
      </c>
      <c r="I5350" s="16">
        <f t="shared" si="748"/>
        <v>45149</v>
      </c>
      <c r="J5350" s="17">
        <v>1.2267999999999999</v>
      </c>
      <c r="K5350" s="18">
        <f>G5350*结论【关键目标】!C$27*0.7735*0.001</f>
        <v>0</v>
      </c>
      <c r="L5350" s="5">
        <v>0</v>
      </c>
      <c r="M5350" s="5">
        <f>ABS(IF(L5350&lt;=0,L5350/耗电量关键数据!$B$6/1000,L5350/耗电量关键数据!$B$5/1000))</f>
        <v>0</v>
      </c>
      <c r="N5350" s="5">
        <f>电气设备逐时使用率计算!H5326</f>
        <v>1.1688450000000001</v>
      </c>
      <c r="O5350" s="5">
        <f>灯光逐时使用率计算!H5326</f>
        <v>0.37403039999999999</v>
      </c>
      <c r="P5350" s="19">
        <f t="shared" si="749"/>
        <v>1.5428754000000002</v>
      </c>
      <c r="Q5350" s="19">
        <f t="shared" si="753"/>
        <v>1.5428754000000002</v>
      </c>
      <c r="R5350" s="20">
        <f t="shared" si="750"/>
        <v>-1.5428754000000002</v>
      </c>
      <c r="S5350" s="20">
        <f t="shared" si="754"/>
        <v>1.5428754000000002</v>
      </c>
      <c r="T5350" s="20">
        <f>IF((T5349+R5350)&lt;0,0,IF((T5349+R5350)&gt;结论【关键目标】!C$28,结论【关键目标】!C$28,T5349+R5350))</f>
        <v>8.1608751999999996</v>
      </c>
      <c r="U5350" s="19">
        <f>IF((T5349+R5350)&lt;结论【关键目标】!$C$28,0,(发电量计算【计算逻辑页】!R5350+发电量计算【计算逻辑页】!T5349-结论【关键目标】!$C$28))</f>
        <v>0</v>
      </c>
      <c r="V5350" s="5">
        <f t="shared" si="751"/>
        <v>0</v>
      </c>
      <c r="W5350" s="5">
        <f t="shared" si="752"/>
        <v>0</v>
      </c>
      <c r="X5350" s="5">
        <f t="shared" si="755"/>
        <v>1.3527931507200002</v>
      </c>
    </row>
    <row r="5351" spans="1:24" x14ac:dyDescent="0.15">
      <c r="A5351" s="7">
        <v>5350</v>
      </c>
      <c r="B5351" s="7">
        <v>8</v>
      </c>
      <c r="C5351" s="7">
        <v>11</v>
      </c>
      <c r="D5351" s="7">
        <v>22</v>
      </c>
      <c r="E5351" s="7">
        <v>223</v>
      </c>
      <c r="F5351" s="7">
        <v>19</v>
      </c>
      <c r="G5351" s="7">
        <v>0</v>
      </c>
      <c r="H5351" s="7">
        <f t="shared" si="747"/>
        <v>5</v>
      </c>
      <c r="I5351" s="16">
        <f t="shared" si="748"/>
        <v>45149</v>
      </c>
      <c r="J5351" s="17">
        <v>0.70809999999999995</v>
      </c>
      <c r="K5351" s="18">
        <f>G5351*结论【关键目标】!C$27*0.7735*0.001</f>
        <v>0</v>
      </c>
      <c r="L5351" s="5">
        <v>0</v>
      </c>
      <c r="M5351" s="5">
        <f>ABS(IF(L5351&lt;=0,L5351/耗电量关键数据!$B$6/1000,L5351/耗电量关键数据!$B$5/1000))</f>
        <v>0</v>
      </c>
      <c r="N5351" s="5">
        <f>电气设备逐时使用率计算!H5327</f>
        <v>1.1688450000000001</v>
      </c>
      <c r="O5351" s="5">
        <f>灯光逐时使用率计算!H5327</f>
        <v>0.37403039999999999</v>
      </c>
      <c r="P5351" s="19">
        <f t="shared" si="749"/>
        <v>1.5428754000000002</v>
      </c>
      <c r="Q5351" s="19">
        <f t="shared" si="753"/>
        <v>0</v>
      </c>
      <c r="R5351" s="20">
        <f t="shared" si="750"/>
        <v>0</v>
      </c>
      <c r="S5351" s="20">
        <f t="shared" si="754"/>
        <v>0</v>
      </c>
      <c r="T5351" s="20">
        <f>IF((T5350+R5351)&lt;0,0,IF((T5350+R5351)&gt;结论【关键目标】!C$28,结论【关键目标】!C$28,T5350+R5351))</f>
        <v>8.1608751999999996</v>
      </c>
      <c r="U5351" s="19">
        <f>IF((T5350+R5351)&lt;结论【关键目标】!$C$28,0,(发电量计算【计算逻辑页】!R5351+发电量计算【计算逻辑页】!T5350-结论【关键目标】!$C$28))</f>
        <v>0</v>
      </c>
      <c r="V5351" s="5">
        <f t="shared" si="751"/>
        <v>0</v>
      </c>
      <c r="W5351" s="5">
        <f t="shared" si="752"/>
        <v>0</v>
      </c>
      <c r="X5351" s="5">
        <f t="shared" si="755"/>
        <v>0</v>
      </c>
    </row>
    <row r="5352" spans="1:24" x14ac:dyDescent="0.15">
      <c r="A5352" s="7">
        <v>5351</v>
      </c>
      <c r="B5352" s="7">
        <v>8</v>
      </c>
      <c r="C5352" s="7">
        <v>11</v>
      </c>
      <c r="D5352" s="7">
        <v>23</v>
      </c>
      <c r="E5352" s="7">
        <v>223</v>
      </c>
      <c r="F5352" s="7">
        <v>19</v>
      </c>
      <c r="G5352" s="7">
        <v>0</v>
      </c>
      <c r="H5352" s="7">
        <f t="shared" si="747"/>
        <v>5</v>
      </c>
      <c r="I5352" s="16">
        <f t="shared" si="748"/>
        <v>45149</v>
      </c>
      <c r="J5352" s="17">
        <v>0.70809999999999995</v>
      </c>
      <c r="K5352" s="18">
        <f>G5352*结论【关键目标】!C$27*0.7735*0.001</f>
        <v>0</v>
      </c>
      <c r="L5352" s="5">
        <v>0</v>
      </c>
      <c r="M5352" s="5">
        <f>ABS(IF(L5352&lt;=0,L5352/耗电量关键数据!$B$6/1000,L5352/耗电量关键数据!$B$5/1000))</f>
        <v>0</v>
      </c>
      <c r="N5352" s="5">
        <f>电气设备逐时使用率计算!H5328</f>
        <v>1.1688450000000001</v>
      </c>
      <c r="O5352" s="5">
        <f>灯光逐时使用率计算!H5328</f>
        <v>0.37403039999999999</v>
      </c>
      <c r="P5352" s="19">
        <f t="shared" si="749"/>
        <v>1.5428754000000002</v>
      </c>
      <c r="Q5352" s="19">
        <f t="shared" si="753"/>
        <v>0</v>
      </c>
      <c r="R5352" s="20">
        <f t="shared" si="750"/>
        <v>0</v>
      </c>
      <c r="S5352" s="20">
        <f t="shared" si="754"/>
        <v>0</v>
      </c>
      <c r="T5352" s="20">
        <f>IF((T5351+R5352)&lt;0,0,IF((T5351+R5352)&gt;结论【关键目标】!C$28,结论【关键目标】!C$28,T5351+R5352))</f>
        <v>8.1608751999999996</v>
      </c>
      <c r="U5352" s="19">
        <f>IF((T5351+R5352)&lt;结论【关键目标】!$C$28,0,(发电量计算【计算逻辑页】!R5352+发电量计算【计算逻辑页】!T5351-结论【关键目标】!$C$28))</f>
        <v>0</v>
      </c>
      <c r="V5352" s="5">
        <f t="shared" si="751"/>
        <v>0</v>
      </c>
      <c r="W5352" s="5">
        <f t="shared" si="752"/>
        <v>0</v>
      </c>
      <c r="X5352" s="5">
        <f t="shared" si="755"/>
        <v>0</v>
      </c>
    </row>
    <row r="5353" spans="1:24" x14ac:dyDescent="0.15">
      <c r="A5353" s="7">
        <v>5352</v>
      </c>
      <c r="B5353" s="7">
        <v>8</v>
      </c>
      <c r="C5353" s="7">
        <v>11</v>
      </c>
      <c r="D5353" s="7">
        <v>24</v>
      </c>
      <c r="E5353" s="7">
        <v>223</v>
      </c>
      <c r="F5353" s="7">
        <v>19</v>
      </c>
      <c r="G5353" s="7">
        <v>0</v>
      </c>
      <c r="H5353" s="7">
        <f t="shared" si="747"/>
        <v>5</v>
      </c>
      <c r="I5353" s="16">
        <f t="shared" si="748"/>
        <v>45149</v>
      </c>
      <c r="J5353" s="17">
        <v>0.2407</v>
      </c>
      <c r="K5353" s="18">
        <f>G5353*结论【关键目标】!C$27*0.7735*0.001</f>
        <v>0</v>
      </c>
      <c r="L5353" s="5">
        <v>0</v>
      </c>
      <c r="M5353" s="5">
        <f>ABS(IF(L5353&lt;=0,L5353/耗电量关键数据!$B$6/1000,L5353/耗电量关键数据!$B$5/1000))</f>
        <v>0</v>
      </c>
      <c r="N5353" s="5">
        <f>电气设备逐时使用率计算!H5329</f>
        <v>1.1688450000000001</v>
      </c>
      <c r="O5353" s="5">
        <f>灯光逐时使用率计算!H5329</f>
        <v>0.37403039999999999</v>
      </c>
      <c r="P5353" s="19">
        <f t="shared" si="749"/>
        <v>1.5428754000000002</v>
      </c>
      <c r="Q5353" s="19">
        <f t="shared" si="753"/>
        <v>0</v>
      </c>
      <c r="R5353" s="20">
        <f t="shared" si="750"/>
        <v>0</v>
      </c>
      <c r="S5353" s="20">
        <f t="shared" si="754"/>
        <v>0</v>
      </c>
      <c r="T5353" s="20">
        <f>IF((T5352+R5353)&lt;0,0,IF((T5352+R5353)&gt;结论【关键目标】!C$28,结论【关键目标】!C$28,T5352+R5353))</f>
        <v>8.1608751999999996</v>
      </c>
      <c r="U5353" s="19">
        <f>IF((T5352+R5353)&lt;结论【关键目标】!$C$28,0,(发电量计算【计算逻辑页】!R5353+发电量计算【计算逻辑页】!T5352-结论【关键目标】!$C$28))</f>
        <v>0</v>
      </c>
      <c r="V5353" s="5">
        <f t="shared" si="751"/>
        <v>0</v>
      </c>
      <c r="W5353" s="5">
        <f t="shared" si="752"/>
        <v>0</v>
      </c>
      <c r="X5353" s="5">
        <f t="shared" si="755"/>
        <v>0</v>
      </c>
    </row>
    <row r="5354" spans="1:24" x14ac:dyDescent="0.15">
      <c r="A5354" s="7">
        <v>5353</v>
      </c>
      <c r="B5354" s="7">
        <v>8</v>
      </c>
      <c r="C5354" s="7">
        <v>12</v>
      </c>
      <c r="D5354" s="7">
        <v>1</v>
      </c>
      <c r="E5354" s="7">
        <v>224</v>
      </c>
      <c r="F5354" s="7">
        <v>19</v>
      </c>
      <c r="G5354" s="7">
        <v>0</v>
      </c>
      <c r="H5354" s="7">
        <f t="shared" si="747"/>
        <v>6</v>
      </c>
      <c r="I5354" s="16">
        <f t="shared" si="748"/>
        <v>45150</v>
      </c>
      <c r="J5354" s="17">
        <v>0.2407</v>
      </c>
      <c r="K5354" s="18">
        <f>G5354*结论【关键目标】!C$27*0.7735*0.001</f>
        <v>0</v>
      </c>
      <c r="L5354" s="5">
        <v>0</v>
      </c>
      <c r="M5354" s="5">
        <f>ABS(IF(L5354&lt;=0,L5354/耗电量关键数据!$B$6/1000,L5354/耗电量关键数据!$B$5/1000))</f>
        <v>0</v>
      </c>
      <c r="N5354" s="19">
        <f>耗电量关键数据!$B$14</f>
        <v>1.1688450000000001</v>
      </c>
      <c r="O5354" s="19">
        <f>耗电量关键数据!$B$15</f>
        <v>0.37403039999999999</v>
      </c>
      <c r="P5354" s="19">
        <f t="shared" si="749"/>
        <v>1.5428754000000002</v>
      </c>
      <c r="Q5354" s="19">
        <f t="shared" si="753"/>
        <v>0</v>
      </c>
      <c r="R5354" s="20">
        <f t="shared" si="750"/>
        <v>0</v>
      </c>
      <c r="S5354" s="20">
        <f t="shared" si="754"/>
        <v>0</v>
      </c>
      <c r="T5354" s="20">
        <f>IF((T5353+R5354)&lt;0,0,IF((T5353+R5354)&gt;结论【关键目标】!C$28,结论【关键目标】!C$28,T5353+R5354))</f>
        <v>8.1608751999999996</v>
      </c>
      <c r="U5354" s="19">
        <f>IF((T5353+R5354)&lt;结论【关键目标】!$C$28,0,(发电量计算【计算逻辑页】!R5354+发电量计算【计算逻辑页】!T5353-结论【关键目标】!$C$28))</f>
        <v>0</v>
      </c>
      <c r="V5354" s="5">
        <f t="shared" si="751"/>
        <v>0</v>
      </c>
      <c r="W5354" s="5">
        <f t="shared" si="752"/>
        <v>0</v>
      </c>
      <c r="X5354" s="5">
        <f t="shared" si="755"/>
        <v>0</v>
      </c>
    </row>
    <row r="5355" spans="1:24" x14ac:dyDescent="0.15">
      <c r="A5355" s="7">
        <v>5354</v>
      </c>
      <c r="B5355" s="7">
        <v>8</v>
      </c>
      <c r="C5355" s="7">
        <v>12</v>
      </c>
      <c r="D5355" s="7">
        <v>2</v>
      </c>
      <c r="E5355" s="7">
        <v>224</v>
      </c>
      <c r="F5355" s="7">
        <v>18</v>
      </c>
      <c r="G5355" s="7">
        <v>0</v>
      </c>
      <c r="H5355" s="7">
        <f t="shared" si="747"/>
        <v>6</v>
      </c>
      <c r="I5355" s="16">
        <f t="shared" si="748"/>
        <v>45150</v>
      </c>
      <c r="J5355" s="17">
        <v>0.2407</v>
      </c>
      <c r="K5355" s="18">
        <f>G5355*结论【关键目标】!C$27*0.7735*0.001</f>
        <v>0</v>
      </c>
      <c r="L5355" s="5">
        <v>0</v>
      </c>
      <c r="M5355" s="5">
        <f>ABS(IF(L5355&lt;=0,L5355/耗电量关键数据!$B$6/1000,L5355/耗电量关键数据!$B$5/1000))</f>
        <v>0</v>
      </c>
      <c r="N5355" s="19">
        <f>耗电量关键数据!$B$14</f>
        <v>1.1688450000000001</v>
      </c>
      <c r="O5355" s="19">
        <f>耗电量关键数据!$B$15</f>
        <v>0.37403039999999999</v>
      </c>
      <c r="P5355" s="19">
        <f t="shared" si="749"/>
        <v>1.5428754000000002</v>
      </c>
      <c r="Q5355" s="19">
        <f t="shared" si="753"/>
        <v>0</v>
      </c>
      <c r="R5355" s="20">
        <f t="shared" si="750"/>
        <v>0</v>
      </c>
      <c r="S5355" s="20">
        <f t="shared" si="754"/>
        <v>0</v>
      </c>
      <c r="T5355" s="20">
        <f>IF((T5354+R5355)&lt;0,0,IF((T5354+R5355)&gt;结论【关键目标】!C$28,结论【关键目标】!C$28,T5354+R5355))</f>
        <v>8.1608751999999996</v>
      </c>
      <c r="U5355" s="19">
        <f>IF((T5354+R5355)&lt;结论【关键目标】!$C$28,0,(发电量计算【计算逻辑页】!R5355+发电量计算【计算逻辑页】!T5354-结论【关键目标】!$C$28))</f>
        <v>0</v>
      </c>
      <c r="V5355" s="5">
        <f t="shared" si="751"/>
        <v>0</v>
      </c>
      <c r="W5355" s="5">
        <f t="shared" si="752"/>
        <v>0</v>
      </c>
      <c r="X5355" s="5">
        <f t="shared" si="755"/>
        <v>0</v>
      </c>
    </row>
    <row r="5356" spans="1:24" x14ac:dyDescent="0.15">
      <c r="A5356" s="7">
        <v>5355</v>
      </c>
      <c r="B5356" s="7">
        <v>8</v>
      </c>
      <c r="C5356" s="7">
        <v>12</v>
      </c>
      <c r="D5356" s="7">
        <v>3</v>
      </c>
      <c r="E5356" s="7">
        <v>224</v>
      </c>
      <c r="F5356" s="7">
        <v>19.100000000000001</v>
      </c>
      <c r="G5356" s="7">
        <v>0</v>
      </c>
      <c r="H5356" s="7">
        <f t="shared" si="747"/>
        <v>6</v>
      </c>
      <c r="I5356" s="16">
        <f t="shared" si="748"/>
        <v>45150</v>
      </c>
      <c r="J5356" s="17">
        <v>0.2407</v>
      </c>
      <c r="K5356" s="18">
        <f>G5356*结论【关键目标】!C$27*0.7735*0.001</f>
        <v>0</v>
      </c>
      <c r="L5356" s="5">
        <v>0</v>
      </c>
      <c r="M5356" s="5">
        <f>ABS(IF(L5356&lt;=0,L5356/耗电量关键数据!$B$6/1000,L5356/耗电量关键数据!$B$5/1000))</f>
        <v>0</v>
      </c>
      <c r="N5356" s="19">
        <f>耗电量关键数据!$B$14</f>
        <v>1.1688450000000001</v>
      </c>
      <c r="O5356" s="19">
        <f>耗电量关键数据!$B$15</f>
        <v>0.37403039999999999</v>
      </c>
      <c r="P5356" s="19">
        <f t="shared" si="749"/>
        <v>1.5428754000000002</v>
      </c>
      <c r="Q5356" s="19">
        <f t="shared" si="753"/>
        <v>0</v>
      </c>
      <c r="R5356" s="20">
        <f t="shared" si="750"/>
        <v>0</v>
      </c>
      <c r="S5356" s="20">
        <f t="shared" si="754"/>
        <v>0</v>
      </c>
      <c r="T5356" s="20">
        <f>IF((T5355+R5356)&lt;0,0,IF((T5355+R5356)&gt;结论【关键目标】!C$28,结论【关键目标】!C$28,T5355+R5356))</f>
        <v>8.1608751999999996</v>
      </c>
      <c r="U5356" s="19">
        <f>IF((T5355+R5356)&lt;结论【关键目标】!$C$28,0,(发电量计算【计算逻辑页】!R5356+发电量计算【计算逻辑页】!T5355-结论【关键目标】!$C$28))</f>
        <v>0</v>
      </c>
      <c r="V5356" s="5">
        <f t="shared" si="751"/>
        <v>0</v>
      </c>
      <c r="W5356" s="5">
        <f t="shared" si="752"/>
        <v>0</v>
      </c>
      <c r="X5356" s="5">
        <f t="shared" si="755"/>
        <v>0</v>
      </c>
    </row>
    <row r="5357" spans="1:24" x14ac:dyDescent="0.15">
      <c r="A5357" s="7">
        <v>5356</v>
      </c>
      <c r="B5357" s="7">
        <v>8</v>
      </c>
      <c r="C5357" s="7">
        <v>12</v>
      </c>
      <c r="D5357" s="7">
        <v>4</v>
      </c>
      <c r="E5357" s="7">
        <v>224</v>
      </c>
      <c r="F5357" s="7">
        <v>18</v>
      </c>
      <c r="G5357" s="7">
        <v>0</v>
      </c>
      <c r="H5357" s="7">
        <f t="shared" si="747"/>
        <v>6</v>
      </c>
      <c r="I5357" s="16">
        <f t="shared" si="748"/>
        <v>45150</v>
      </c>
      <c r="J5357" s="17">
        <v>0.2407</v>
      </c>
      <c r="K5357" s="18">
        <f>G5357*结论【关键目标】!C$27*0.7735*0.001</f>
        <v>0</v>
      </c>
      <c r="L5357" s="5">
        <v>0</v>
      </c>
      <c r="M5357" s="5">
        <f>ABS(IF(L5357&lt;=0,L5357/耗电量关键数据!$B$6/1000,L5357/耗电量关键数据!$B$5/1000))</f>
        <v>0</v>
      </c>
      <c r="N5357" s="19">
        <f>耗电量关键数据!$B$14</f>
        <v>1.1688450000000001</v>
      </c>
      <c r="O5357" s="19">
        <f>耗电量关键数据!$B$15</f>
        <v>0.37403039999999999</v>
      </c>
      <c r="P5357" s="19">
        <f t="shared" si="749"/>
        <v>1.5428754000000002</v>
      </c>
      <c r="Q5357" s="19">
        <f t="shared" si="753"/>
        <v>0</v>
      </c>
      <c r="R5357" s="20">
        <f t="shared" si="750"/>
        <v>0</v>
      </c>
      <c r="S5357" s="20">
        <f t="shared" si="754"/>
        <v>0</v>
      </c>
      <c r="T5357" s="20">
        <f>IF((T5356+R5357)&lt;0,0,IF((T5356+R5357)&gt;结论【关键目标】!C$28,结论【关键目标】!C$28,T5356+R5357))</f>
        <v>8.1608751999999996</v>
      </c>
      <c r="U5357" s="19">
        <f>IF((T5356+R5357)&lt;结论【关键目标】!$C$28,0,(发电量计算【计算逻辑页】!R5357+发电量计算【计算逻辑页】!T5356-结论【关键目标】!$C$28))</f>
        <v>0</v>
      </c>
      <c r="V5357" s="5">
        <f t="shared" si="751"/>
        <v>0</v>
      </c>
      <c r="W5357" s="5">
        <f t="shared" si="752"/>
        <v>0</v>
      </c>
      <c r="X5357" s="5">
        <f t="shared" si="755"/>
        <v>0</v>
      </c>
    </row>
    <row r="5358" spans="1:24" x14ac:dyDescent="0.15">
      <c r="A5358" s="7">
        <v>5357</v>
      </c>
      <c r="B5358" s="7">
        <v>8</v>
      </c>
      <c r="C5358" s="7">
        <v>12</v>
      </c>
      <c r="D5358" s="7">
        <v>5</v>
      </c>
      <c r="E5358" s="7">
        <v>224</v>
      </c>
      <c r="F5358" s="7">
        <v>17</v>
      </c>
      <c r="G5358" s="7">
        <v>0</v>
      </c>
      <c r="H5358" s="7">
        <f t="shared" si="747"/>
        <v>6</v>
      </c>
      <c r="I5358" s="16">
        <f t="shared" si="748"/>
        <v>45150</v>
      </c>
      <c r="J5358" s="17">
        <v>0.2407</v>
      </c>
      <c r="K5358" s="18">
        <f>G5358*结论【关键目标】!C$27*0.7735*0.001</f>
        <v>0</v>
      </c>
      <c r="L5358" s="5">
        <v>0</v>
      </c>
      <c r="M5358" s="5">
        <f>ABS(IF(L5358&lt;=0,L5358/耗电量关键数据!$B$6/1000,L5358/耗电量关键数据!$B$5/1000))</f>
        <v>0</v>
      </c>
      <c r="N5358" s="19">
        <f>耗电量关键数据!$B$14</f>
        <v>1.1688450000000001</v>
      </c>
      <c r="O5358" s="19">
        <f>耗电量关键数据!$B$15</f>
        <v>0.37403039999999999</v>
      </c>
      <c r="P5358" s="19">
        <f t="shared" si="749"/>
        <v>1.5428754000000002</v>
      </c>
      <c r="Q5358" s="19">
        <f t="shared" si="753"/>
        <v>0</v>
      </c>
      <c r="R5358" s="20">
        <f t="shared" si="750"/>
        <v>0</v>
      </c>
      <c r="S5358" s="20">
        <f t="shared" si="754"/>
        <v>0</v>
      </c>
      <c r="T5358" s="20">
        <f>IF((T5357+R5358)&lt;0,0,IF((T5357+R5358)&gt;结论【关键目标】!C$28,结论【关键目标】!C$28,T5357+R5358))</f>
        <v>8.1608751999999996</v>
      </c>
      <c r="U5358" s="19">
        <f>IF((T5357+R5358)&lt;结论【关键目标】!$C$28,0,(发电量计算【计算逻辑页】!R5358+发电量计算【计算逻辑页】!T5357-结论【关键目标】!$C$28))</f>
        <v>0</v>
      </c>
      <c r="V5358" s="5">
        <f t="shared" si="751"/>
        <v>0</v>
      </c>
      <c r="W5358" s="5">
        <f t="shared" si="752"/>
        <v>0</v>
      </c>
      <c r="X5358" s="5">
        <f t="shared" si="755"/>
        <v>0</v>
      </c>
    </row>
    <row r="5359" spans="1:24" x14ac:dyDescent="0.15">
      <c r="A5359" s="7">
        <v>5358</v>
      </c>
      <c r="B5359" s="7">
        <v>8</v>
      </c>
      <c r="C5359" s="7">
        <v>12</v>
      </c>
      <c r="D5359" s="7">
        <v>6</v>
      </c>
      <c r="E5359" s="7">
        <v>224</v>
      </c>
      <c r="F5359" s="7">
        <v>17.7</v>
      </c>
      <c r="G5359" s="7">
        <v>58</v>
      </c>
      <c r="H5359" s="7">
        <f t="shared" si="747"/>
        <v>6</v>
      </c>
      <c r="I5359" s="16">
        <f t="shared" si="748"/>
        <v>45150</v>
      </c>
      <c r="J5359" s="17">
        <v>0.2407</v>
      </c>
      <c r="K5359" s="18">
        <f>G5359*结论【关键目标】!C$27*0.7735*0.001</f>
        <v>5.3835599999999992</v>
      </c>
      <c r="L5359" s="5">
        <v>0</v>
      </c>
      <c r="M5359" s="5">
        <f>ABS(IF(L5359&lt;=0,L5359/耗电量关键数据!$B$6/1000,L5359/耗电量关键数据!$B$5/1000))</f>
        <v>0</v>
      </c>
      <c r="N5359" s="19">
        <f>耗电量关键数据!$B$14</f>
        <v>1.1688450000000001</v>
      </c>
      <c r="O5359" s="19">
        <f>耗电量关键数据!$B$15</f>
        <v>0.37403039999999999</v>
      </c>
      <c r="P5359" s="19">
        <f t="shared" si="749"/>
        <v>1.5428754000000002</v>
      </c>
      <c r="Q5359" s="19">
        <f t="shared" si="753"/>
        <v>0</v>
      </c>
      <c r="R5359" s="20">
        <f t="shared" si="750"/>
        <v>5.3835599999999992</v>
      </c>
      <c r="S5359" s="20">
        <f t="shared" si="754"/>
        <v>0</v>
      </c>
      <c r="T5359" s="20">
        <f>IF((T5358+R5359)&lt;0,0,IF((T5358+R5359)&gt;结论【关键目标】!C$28,结论【关键目标】!C$28,T5358+R5359))</f>
        <v>13.544435199999999</v>
      </c>
      <c r="U5359" s="19">
        <f>IF((T5358+R5359)&lt;结论【关键目标】!$C$28,0,(发电量计算【计算逻辑页】!R5359+发电量计算【计算逻辑页】!T5358-结论【关键目标】!$C$28))</f>
        <v>0</v>
      </c>
      <c r="V5359" s="5">
        <f t="shared" si="751"/>
        <v>0</v>
      </c>
      <c r="W5359" s="5">
        <f t="shared" si="752"/>
        <v>0.37137010878000004</v>
      </c>
      <c r="X5359" s="5">
        <f t="shared" si="755"/>
        <v>0</v>
      </c>
    </row>
    <row r="5360" spans="1:24" x14ac:dyDescent="0.15">
      <c r="A5360" s="7">
        <v>5359</v>
      </c>
      <c r="B5360" s="7">
        <v>8</v>
      </c>
      <c r="C5360" s="7">
        <v>12</v>
      </c>
      <c r="D5360" s="7">
        <v>7</v>
      </c>
      <c r="E5360" s="7">
        <v>224</v>
      </c>
      <c r="F5360" s="7">
        <v>17</v>
      </c>
      <c r="G5360" s="7">
        <v>150.9</v>
      </c>
      <c r="H5360" s="7">
        <f t="shared" si="747"/>
        <v>6</v>
      </c>
      <c r="I5360" s="16">
        <f t="shared" si="748"/>
        <v>45150</v>
      </c>
      <c r="J5360" s="17">
        <v>0.2407</v>
      </c>
      <c r="K5360" s="18">
        <f>G5360*结论【关键目标】!C$27*0.7735*0.001</f>
        <v>14.006537999999999</v>
      </c>
      <c r="L5360" s="5">
        <v>0</v>
      </c>
      <c r="M5360" s="5">
        <f>ABS(IF(L5360&lt;=0,L5360/耗电量关键数据!$B$6/1000,L5360/耗电量关键数据!$B$5/1000))</f>
        <v>0</v>
      </c>
      <c r="N5360" s="19">
        <f>耗电量关键数据!$B$14</f>
        <v>1.1688450000000001</v>
      </c>
      <c r="O5360" s="19">
        <f>耗电量关键数据!$B$15</f>
        <v>0.37403039999999999</v>
      </c>
      <c r="P5360" s="19">
        <f t="shared" si="749"/>
        <v>1.5428754000000002</v>
      </c>
      <c r="Q5360" s="19">
        <f t="shared" si="753"/>
        <v>0</v>
      </c>
      <c r="R5360" s="20">
        <f t="shared" si="750"/>
        <v>14.006537999999999</v>
      </c>
      <c r="S5360" s="20">
        <f t="shared" si="754"/>
        <v>0</v>
      </c>
      <c r="T5360" s="20">
        <f>IF((T5359+R5360)&lt;0,0,IF((T5359+R5360)&gt;结论【关键目标】!C$28,结论【关键目标】!C$28,T5359+R5360))</f>
        <v>22</v>
      </c>
      <c r="U5360" s="19">
        <f>IF((T5359+R5360)&lt;结论【关键目标】!$C$28,0,(发电量计算【计算逻辑页】!R5360+发电量计算【计算逻辑页】!T5359-结论【关键目标】!$C$28))</f>
        <v>5.5509731999999978</v>
      </c>
      <c r="V5360" s="5">
        <f t="shared" si="751"/>
        <v>0</v>
      </c>
      <c r="W5360" s="5">
        <f t="shared" si="752"/>
        <v>0.37137010878000004</v>
      </c>
      <c r="X5360" s="5">
        <f t="shared" si="755"/>
        <v>0</v>
      </c>
    </row>
    <row r="5361" spans="1:24" x14ac:dyDescent="0.15">
      <c r="A5361" s="7">
        <v>5360</v>
      </c>
      <c r="B5361" s="7">
        <v>8</v>
      </c>
      <c r="C5361" s="7">
        <v>12</v>
      </c>
      <c r="D5361" s="7">
        <v>8</v>
      </c>
      <c r="E5361" s="7">
        <v>224</v>
      </c>
      <c r="F5361" s="7">
        <v>19</v>
      </c>
      <c r="G5361" s="7">
        <v>296.60000000000002</v>
      </c>
      <c r="H5361" s="7">
        <f t="shared" si="747"/>
        <v>6</v>
      </c>
      <c r="I5361" s="16">
        <f t="shared" si="748"/>
        <v>45150</v>
      </c>
      <c r="J5361" s="17">
        <v>0.70809999999999995</v>
      </c>
      <c r="K5361" s="18">
        <f>G5361*结论【关键目标】!C$27*0.7735*0.001</f>
        <v>27.530412000000002</v>
      </c>
      <c r="L5361" s="5">
        <v>0</v>
      </c>
      <c r="M5361" s="5">
        <f>ABS(IF(L5361&lt;=0,L5361/耗电量关键数据!$B$6/1000,L5361/耗电量关键数据!$B$5/1000))</f>
        <v>0</v>
      </c>
      <c r="N5361" s="19">
        <f>耗电量关键数据!$B$14</f>
        <v>1.1688450000000001</v>
      </c>
      <c r="O5361" s="19">
        <f>耗电量关键数据!$B$15</f>
        <v>0.37403039999999999</v>
      </c>
      <c r="P5361" s="19">
        <f t="shared" si="749"/>
        <v>1.5428754000000002</v>
      </c>
      <c r="Q5361" s="19">
        <f t="shared" si="753"/>
        <v>0</v>
      </c>
      <c r="R5361" s="20">
        <f t="shared" si="750"/>
        <v>27.530412000000002</v>
      </c>
      <c r="S5361" s="20">
        <f t="shared" si="754"/>
        <v>0</v>
      </c>
      <c r="T5361" s="20">
        <f>IF((T5360+R5361)&lt;0,0,IF((T5360+R5361)&gt;结论【关键目标】!C$28,结论【关键目标】!C$28,T5360+R5361))</f>
        <v>22</v>
      </c>
      <c r="U5361" s="19">
        <f>IF((T5360+R5361)&lt;结论【关键目标】!$C$28,0,(发电量计算【计算逻辑页】!R5361+发电量计算【计算逻辑页】!T5360-结论【关键目标】!$C$28))</f>
        <v>27.530411999999998</v>
      </c>
      <c r="V5361" s="5">
        <f t="shared" si="751"/>
        <v>9.635644199999998</v>
      </c>
      <c r="W5361" s="5">
        <f t="shared" si="752"/>
        <v>1.0925100707400002</v>
      </c>
      <c r="X5361" s="5">
        <f t="shared" si="755"/>
        <v>0</v>
      </c>
    </row>
    <row r="5362" spans="1:24" x14ac:dyDescent="0.15">
      <c r="A5362" s="7">
        <v>5361</v>
      </c>
      <c r="B5362" s="7">
        <v>8</v>
      </c>
      <c r="C5362" s="7">
        <v>12</v>
      </c>
      <c r="D5362" s="7">
        <v>9</v>
      </c>
      <c r="E5362" s="7">
        <v>224</v>
      </c>
      <c r="F5362" s="7">
        <v>21.2</v>
      </c>
      <c r="G5362" s="7">
        <v>518.29999999999995</v>
      </c>
      <c r="H5362" s="7">
        <f t="shared" si="747"/>
        <v>6</v>
      </c>
      <c r="I5362" s="16">
        <f t="shared" si="748"/>
        <v>45150</v>
      </c>
      <c r="J5362" s="17">
        <v>0.70809999999999995</v>
      </c>
      <c r="K5362" s="18">
        <f>G5362*结论【关键目标】!C$27*0.7735*0.001</f>
        <v>48.108605999999995</v>
      </c>
      <c r="L5362" s="5">
        <v>0</v>
      </c>
      <c r="M5362" s="5">
        <f>ABS(IF(L5362&lt;=0,L5362/耗电量关键数据!$B$6/1000,L5362/耗电量关键数据!$B$5/1000))</f>
        <v>0</v>
      </c>
      <c r="N5362" s="19">
        <f>耗电量关键数据!$B$14</f>
        <v>1.1688450000000001</v>
      </c>
      <c r="O5362" s="19">
        <f>耗电量关键数据!$B$15</f>
        <v>0.37403039999999999</v>
      </c>
      <c r="P5362" s="19">
        <f t="shared" si="749"/>
        <v>1.5428754000000002</v>
      </c>
      <c r="Q5362" s="19">
        <f t="shared" si="753"/>
        <v>0</v>
      </c>
      <c r="R5362" s="20">
        <f t="shared" si="750"/>
        <v>48.108605999999995</v>
      </c>
      <c r="S5362" s="20">
        <f t="shared" si="754"/>
        <v>0</v>
      </c>
      <c r="T5362" s="20">
        <f>IF((T5361+R5362)&lt;0,0,IF((T5361+R5362)&gt;结论【关键目标】!C$28,结论【关键目标】!C$28,T5361+R5362))</f>
        <v>22</v>
      </c>
      <c r="U5362" s="19">
        <f>IF((T5361+R5362)&lt;结论【关键目标】!$C$28,0,(发电量计算【计算逻辑页】!R5362+发电量计算【计算逻辑页】!T5361-结论【关键目标】!$C$28))</f>
        <v>48.108605999999995</v>
      </c>
      <c r="V5362" s="5">
        <f t="shared" si="751"/>
        <v>16.838012099999997</v>
      </c>
      <c r="W5362" s="5">
        <f t="shared" si="752"/>
        <v>1.0925100707400002</v>
      </c>
      <c r="X5362" s="5">
        <f t="shared" si="755"/>
        <v>0</v>
      </c>
    </row>
    <row r="5363" spans="1:24" x14ac:dyDescent="0.15">
      <c r="A5363" s="7">
        <v>5362</v>
      </c>
      <c r="B5363" s="7">
        <v>8</v>
      </c>
      <c r="C5363" s="7">
        <v>12</v>
      </c>
      <c r="D5363" s="7">
        <v>10</v>
      </c>
      <c r="E5363" s="7">
        <v>224</v>
      </c>
      <c r="F5363" s="7">
        <v>22</v>
      </c>
      <c r="G5363" s="7">
        <v>584.70000000000005</v>
      </c>
      <c r="H5363" s="7">
        <f t="shared" si="747"/>
        <v>6</v>
      </c>
      <c r="I5363" s="16">
        <f t="shared" si="748"/>
        <v>45150</v>
      </c>
      <c r="J5363" s="17">
        <v>0.70809999999999995</v>
      </c>
      <c r="K5363" s="18">
        <f>G5363*结论【关键目标】!C$27*0.7735*0.001</f>
        <v>54.271853999999998</v>
      </c>
      <c r="L5363" s="5">
        <v>0</v>
      </c>
      <c r="M5363" s="5">
        <f>ABS(IF(L5363&lt;=0,L5363/耗电量关键数据!$B$6/1000,L5363/耗电量关键数据!$B$5/1000))</f>
        <v>0</v>
      </c>
      <c r="N5363" s="19">
        <f>耗电量关键数据!$B$14</f>
        <v>1.1688450000000001</v>
      </c>
      <c r="O5363" s="19">
        <f>耗电量关键数据!$B$15</f>
        <v>0.37403039999999999</v>
      </c>
      <c r="P5363" s="19">
        <f t="shared" si="749"/>
        <v>1.5428754000000002</v>
      </c>
      <c r="Q5363" s="19">
        <f t="shared" si="753"/>
        <v>0</v>
      </c>
      <c r="R5363" s="20">
        <f t="shared" si="750"/>
        <v>54.271853999999998</v>
      </c>
      <c r="S5363" s="20">
        <f t="shared" si="754"/>
        <v>0</v>
      </c>
      <c r="T5363" s="20">
        <f>IF((T5362+R5363)&lt;0,0,IF((T5362+R5363)&gt;结论【关键目标】!C$28,结论【关键目标】!C$28,T5362+R5363))</f>
        <v>22</v>
      </c>
      <c r="U5363" s="19">
        <f>IF((T5362+R5363)&lt;结论【关键目标】!$C$28,0,(发电量计算【计算逻辑页】!R5363+发电量计算【计算逻辑页】!T5362-结论【关键目标】!$C$28))</f>
        <v>54.27185399999999</v>
      </c>
      <c r="V5363" s="5">
        <f t="shared" si="751"/>
        <v>18.995148899999997</v>
      </c>
      <c r="W5363" s="5">
        <f t="shared" si="752"/>
        <v>1.0925100707400002</v>
      </c>
      <c r="X5363" s="5">
        <f t="shared" si="755"/>
        <v>0</v>
      </c>
    </row>
    <row r="5364" spans="1:24" x14ac:dyDescent="0.15">
      <c r="A5364" s="7">
        <v>5363</v>
      </c>
      <c r="B5364" s="7">
        <v>8</v>
      </c>
      <c r="C5364" s="7">
        <v>12</v>
      </c>
      <c r="D5364" s="7">
        <v>11</v>
      </c>
      <c r="E5364" s="7">
        <v>224</v>
      </c>
      <c r="F5364" s="7">
        <v>24</v>
      </c>
      <c r="G5364" s="7">
        <v>682.2</v>
      </c>
      <c r="H5364" s="7">
        <f t="shared" si="747"/>
        <v>6</v>
      </c>
      <c r="I5364" s="16">
        <f t="shared" si="748"/>
        <v>45150</v>
      </c>
      <c r="J5364" s="24">
        <v>1.3551</v>
      </c>
      <c r="K5364" s="18">
        <f>G5364*结论【关键目标】!C$27*0.7735*0.001</f>
        <v>63.321804</v>
      </c>
      <c r="L5364" s="5">
        <v>0</v>
      </c>
      <c r="M5364" s="5">
        <f>ABS(IF(L5364&lt;=0,L5364/耗电量关键数据!$B$6/1000,L5364/耗电量关键数据!$B$5/1000))</f>
        <v>0</v>
      </c>
      <c r="N5364" s="19">
        <f>耗电量关键数据!$B$14</f>
        <v>1.1688450000000001</v>
      </c>
      <c r="O5364" s="19">
        <f>耗电量关键数据!$B$15</f>
        <v>0.37403039999999999</v>
      </c>
      <c r="P5364" s="19">
        <f t="shared" si="749"/>
        <v>1.5428754000000002</v>
      </c>
      <c r="Q5364" s="19">
        <f t="shared" si="753"/>
        <v>1.5428754000000002</v>
      </c>
      <c r="R5364" s="20">
        <f t="shared" si="750"/>
        <v>61.7789286</v>
      </c>
      <c r="S5364" s="20">
        <f t="shared" si="754"/>
        <v>0</v>
      </c>
      <c r="T5364" s="20">
        <f>IF((T5363+R5364)&lt;0,0,IF((T5363+R5364)&gt;结论【关键目标】!C$28,结论【关键目标】!C$28,T5363+R5364))</f>
        <v>22</v>
      </c>
      <c r="U5364" s="19">
        <f>IF((T5363+R5364)&lt;结论【关键目标】!$C$28,0,(发电量计算【计算逻辑页】!R5364+发电量计算【计算逻辑页】!T5363-结论【关键目标】!$C$28))</f>
        <v>61.7789286</v>
      </c>
      <c r="V5364" s="5">
        <f t="shared" si="751"/>
        <v>21.62262501</v>
      </c>
      <c r="W5364" s="5">
        <f t="shared" si="752"/>
        <v>2.0907504545400002</v>
      </c>
      <c r="X5364" s="5">
        <f t="shared" si="755"/>
        <v>0</v>
      </c>
    </row>
    <row r="5365" spans="1:24" x14ac:dyDescent="0.15">
      <c r="A5365" s="7">
        <v>5364</v>
      </c>
      <c r="B5365" s="7">
        <v>8</v>
      </c>
      <c r="C5365" s="7">
        <v>12</v>
      </c>
      <c r="D5365" s="7">
        <v>12</v>
      </c>
      <c r="E5365" s="7">
        <v>224</v>
      </c>
      <c r="F5365" s="7">
        <v>25.9</v>
      </c>
      <c r="G5365" s="7">
        <v>769.1</v>
      </c>
      <c r="H5365" s="7">
        <f t="shared" si="747"/>
        <v>6</v>
      </c>
      <c r="I5365" s="16">
        <f t="shared" si="748"/>
        <v>45150</v>
      </c>
      <c r="J5365" s="24">
        <v>1.3551</v>
      </c>
      <c r="K5365" s="18">
        <f>G5365*结论【关键目标】!C$27*0.7735*0.001</f>
        <v>71.387861999999998</v>
      </c>
      <c r="L5365" s="5">
        <v>0</v>
      </c>
      <c r="M5365" s="5">
        <f>ABS(IF(L5365&lt;=0,L5365/耗电量关键数据!$B$6/1000,L5365/耗电量关键数据!$B$5/1000))</f>
        <v>0</v>
      </c>
      <c r="N5365" s="19">
        <f>耗电量关键数据!$B$14</f>
        <v>1.1688450000000001</v>
      </c>
      <c r="O5365" s="19">
        <f>耗电量关键数据!$B$15</f>
        <v>0.37403039999999999</v>
      </c>
      <c r="P5365" s="19">
        <f t="shared" si="749"/>
        <v>1.5428754000000002</v>
      </c>
      <c r="Q5365" s="19">
        <f t="shared" si="753"/>
        <v>1.5428754000000002</v>
      </c>
      <c r="R5365" s="20">
        <f t="shared" si="750"/>
        <v>69.844986599999999</v>
      </c>
      <c r="S5365" s="20">
        <f t="shared" si="754"/>
        <v>0</v>
      </c>
      <c r="T5365" s="20">
        <f>IF((T5364+R5365)&lt;0,0,IF((T5364+R5365)&gt;结论【关键目标】!C$28,结论【关键目标】!C$28,T5364+R5365))</f>
        <v>22</v>
      </c>
      <c r="U5365" s="19">
        <f>IF((T5364+R5365)&lt;结论【关键目标】!$C$28,0,(发电量计算【计算逻辑页】!R5365+发电量计算【计算逻辑页】!T5364-结论【关键目标】!$C$28))</f>
        <v>69.844986599999999</v>
      </c>
      <c r="V5365" s="5">
        <f t="shared" si="751"/>
        <v>24.44574531</v>
      </c>
      <c r="W5365" s="5">
        <f t="shared" si="752"/>
        <v>2.0907504545400002</v>
      </c>
      <c r="X5365" s="5">
        <f t="shared" si="755"/>
        <v>0</v>
      </c>
    </row>
    <row r="5366" spans="1:24" x14ac:dyDescent="0.15">
      <c r="A5366" s="7">
        <v>5365</v>
      </c>
      <c r="B5366" s="7">
        <v>8</v>
      </c>
      <c r="C5366" s="7">
        <v>12</v>
      </c>
      <c r="D5366" s="7">
        <v>13</v>
      </c>
      <c r="E5366" s="7">
        <v>224</v>
      </c>
      <c r="F5366" s="7">
        <v>27</v>
      </c>
      <c r="G5366" s="7">
        <v>699.9</v>
      </c>
      <c r="H5366" s="7">
        <f t="shared" si="747"/>
        <v>6</v>
      </c>
      <c r="I5366" s="16">
        <f t="shared" si="748"/>
        <v>45150</v>
      </c>
      <c r="J5366" s="17">
        <v>1.2267999999999999</v>
      </c>
      <c r="K5366" s="18">
        <f>G5366*结论【关键目标】!C$27*0.7735*0.001</f>
        <v>64.964717999999991</v>
      </c>
      <c r="L5366" s="5">
        <v>0</v>
      </c>
      <c r="M5366" s="5">
        <f>ABS(IF(L5366&lt;=0,L5366/耗电量关键数据!$B$6/1000,L5366/耗电量关键数据!$B$5/1000))</f>
        <v>0</v>
      </c>
      <c r="N5366" s="19">
        <f>耗电量关键数据!$B$14</f>
        <v>1.1688450000000001</v>
      </c>
      <c r="O5366" s="19">
        <f>耗电量关键数据!$B$15</f>
        <v>0.37403039999999999</v>
      </c>
      <c r="P5366" s="19">
        <f t="shared" si="749"/>
        <v>1.5428754000000002</v>
      </c>
      <c r="Q5366" s="19">
        <f t="shared" si="753"/>
        <v>1.5428754000000002</v>
      </c>
      <c r="R5366" s="20">
        <f t="shared" si="750"/>
        <v>63.421842599999991</v>
      </c>
      <c r="S5366" s="20">
        <f t="shared" si="754"/>
        <v>0</v>
      </c>
      <c r="T5366" s="20">
        <f>IF((T5365+R5366)&lt;0,0,IF((T5365+R5366)&gt;结论【关键目标】!C$28,结论【关键目标】!C$28,T5365+R5366))</f>
        <v>22</v>
      </c>
      <c r="U5366" s="19">
        <f>IF((T5365+R5366)&lt;结论【关键目标】!$C$28,0,(发电量计算【计算逻辑页】!R5366+发电量计算【计算逻辑页】!T5365-结论【关键目标】!$C$28))</f>
        <v>63.421842599999991</v>
      </c>
      <c r="V5366" s="5">
        <f t="shared" si="751"/>
        <v>22.197644909999994</v>
      </c>
      <c r="W5366" s="5">
        <f t="shared" si="752"/>
        <v>1.89279954072</v>
      </c>
      <c r="X5366" s="5">
        <f t="shared" si="755"/>
        <v>0</v>
      </c>
    </row>
    <row r="5367" spans="1:24" x14ac:dyDescent="0.15">
      <c r="A5367" s="7">
        <v>5366</v>
      </c>
      <c r="B5367" s="7">
        <v>8</v>
      </c>
      <c r="C5367" s="7">
        <v>12</v>
      </c>
      <c r="D5367" s="7">
        <v>14</v>
      </c>
      <c r="E5367" s="7">
        <v>224</v>
      </c>
      <c r="F5367" s="7">
        <v>28</v>
      </c>
      <c r="G5367" s="7">
        <v>656.2</v>
      </c>
      <c r="H5367" s="7">
        <f t="shared" si="747"/>
        <v>6</v>
      </c>
      <c r="I5367" s="16">
        <f t="shared" si="748"/>
        <v>45150</v>
      </c>
      <c r="J5367" s="17">
        <v>1.2267999999999999</v>
      </c>
      <c r="K5367" s="18">
        <f>G5367*结论【关键目标】!C$27*0.7735*0.001</f>
        <v>60.908484000000001</v>
      </c>
      <c r="L5367" s="5">
        <v>0</v>
      </c>
      <c r="M5367" s="5">
        <f>ABS(IF(L5367&lt;=0,L5367/耗电量关键数据!$B$6/1000,L5367/耗电量关键数据!$B$5/1000))</f>
        <v>0</v>
      </c>
      <c r="N5367" s="19">
        <f>耗电量关键数据!$B$14</f>
        <v>1.1688450000000001</v>
      </c>
      <c r="O5367" s="19">
        <f>耗电量关键数据!$B$15</f>
        <v>0.37403039999999999</v>
      </c>
      <c r="P5367" s="19">
        <f t="shared" si="749"/>
        <v>1.5428754000000002</v>
      </c>
      <c r="Q5367" s="19">
        <f t="shared" si="753"/>
        <v>1.5428754000000002</v>
      </c>
      <c r="R5367" s="20">
        <f t="shared" si="750"/>
        <v>59.365608600000002</v>
      </c>
      <c r="S5367" s="20">
        <f t="shared" si="754"/>
        <v>0</v>
      </c>
      <c r="T5367" s="20">
        <f>IF((T5366+R5367)&lt;0,0,IF((T5366+R5367)&gt;结论【关键目标】!C$28,结论【关键目标】!C$28,T5366+R5367))</f>
        <v>22</v>
      </c>
      <c r="U5367" s="19">
        <f>IF((T5366+R5367)&lt;结论【关键目标】!$C$28,0,(发电量计算【计算逻辑页】!R5367+发电量计算【计算逻辑页】!T5366-结论【关键目标】!$C$28))</f>
        <v>59.365608600000002</v>
      </c>
      <c r="V5367" s="5">
        <f t="shared" si="751"/>
        <v>20.777963010000001</v>
      </c>
      <c r="W5367" s="5">
        <f t="shared" si="752"/>
        <v>1.89279954072</v>
      </c>
      <c r="X5367" s="5">
        <f t="shared" si="755"/>
        <v>0</v>
      </c>
    </row>
    <row r="5368" spans="1:24" x14ac:dyDescent="0.15">
      <c r="A5368" s="7">
        <v>5367</v>
      </c>
      <c r="B5368" s="7">
        <v>8</v>
      </c>
      <c r="C5368" s="7">
        <v>12</v>
      </c>
      <c r="D5368" s="7">
        <v>15</v>
      </c>
      <c r="E5368" s="7">
        <v>224</v>
      </c>
      <c r="F5368" s="7">
        <v>28.3</v>
      </c>
      <c r="G5368" s="7">
        <v>514.70000000000005</v>
      </c>
      <c r="H5368" s="7">
        <f t="shared" si="747"/>
        <v>6</v>
      </c>
      <c r="I5368" s="16">
        <f t="shared" si="748"/>
        <v>45150</v>
      </c>
      <c r="J5368" s="17">
        <v>1.2267999999999999</v>
      </c>
      <c r="K5368" s="18">
        <f>G5368*结论【关键目标】!C$27*0.7735*0.001</f>
        <v>47.774454000000006</v>
      </c>
      <c r="L5368" s="5">
        <v>0</v>
      </c>
      <c r="M5368" s="5">
        <f>ABS(IF(L5368&lt;=0,L5368/耗电量关键数据!$B$6/1000,L5368/耗电量关键数据!$B$5/1000))</f>
        <v>0</v>
      </c>
      <c r="N5368" s="19">
        <f>耗电量关键数据!$B$14</f>
        <v>1.1688450000000001</v>
      </c>
      <c r="O5368" s="19">
        <f>耗电量关键数据!$B$15</f>
        <v>0.37403039999999999</v>
      </c>
      <c r="P5368" s="19">
        <f t="shared" si="749"/>
        <v>1.5428754000000002</v>
      </c>
      <c r="Q5368" s="19">
        <f t="shared" si="753"/>
        <v>1.5428754000000002</v>
      </c>
      <c r="R5368" s="20">
        <f t="shared" si="750"/>
        <v>46.231578600000006</v>
      </c>
      <c r="S5368" s="20">
        <f t="shared" si="754"/>
        <v>0</v>
      </c>
      <c r="T5368" s="20">
        <f>IF((T5367+R5368)&lt;0,0,IF((T5367+R5368)&gt;结论【关键目标】!C$28,结论【关键目标】!C$28,T5367+R5368))</f>
        <v>22</v>
      </c>
      <c r="U5368" s="19">
        <f>IF((T5367+R5368)&lt;结论【关键目标】!$C$28,0,(发电量计算【计算逻辑页】!R5368+发电量计算【计算逻辑页】!T5367-结论【关键目标】!$C$28))</f>
        <v>46.231578600000006</v>
      </c>
      <c r="V5368" s="5">
        <f t="shared" si="751"/>
        <v>16.181052510000001</v>
      </c>
      <c r="W5368" s="5">
        <f t="shared" si="752"/>
        <v>1.89279954072</v>
      </c>
      <c r="X5368" s="5">
        <f t="shared" si="755"/>
        <v>0</v>
      </c>
    </row>
    <row r="5369" spans="1:24" x14ac:dyDescent="0.15">
      <c r="A5369" s="7">
        <v>5368</v>
      </c>
      <c r="B5369" s="7">
        <v>8</v>
      </c>
      <c r="C5369" s="7">
        <v>12</v>
      </c>
      <c r="D5369" s="7">
        <v>16</v>
      </c>
      <c r="E5369" s="7">
        <v>224</v>
      </c>
      <c r="F5369" s="7">
        <v>29</v>
      </c>
      <c r="G5369" s="7">
        <v>380.9</v>
      </c>
      <c r="H5369" s="7">
        <f t="shared" si="747"/>
        <v>6</v>
      </c>
      <c r="I5369" s="16">
        <f t="shared" si="748"/>
        <v>45150</v>
      </c>
      <c r="J5369" s="24">
        <v>1.3551</v>
      </c>
      <c r="K5369" s="18">
        <f>G5369*结论【关键目标】!C$27*0.7735*0.001</f>
        <v>35.355137999999997</v>
      </c>
      <c r="L5369" s="5">
        <v>0</v>
      </c>
      <c r="M5369" s="5">
        <f>ABS(IF(L5369&lt;=0,L5369/耗电量关键数据!$B$6/1000,L5369/耗电量关键数据!$B$5/1000))</f>
        <v>0</v>
      </c>
      <c r="N5369" s="19">
        <f>耗电量关键数据!$B$14</f>
        <v>1.1688450000000001</v>
      </c>
      <c r="O5369" s="19">
        <f>耗电量关键数据!$B$15</f>
        <v>0.37403039999999999</v>
      </c>
      <c r="P5369" s="19">
        <f t="shared" si="749"/>
        <v>1.5428754000000002</v>
      </c>
      <c r="Q5369" s="19">
        <f t="shared" si="753"/>
        <v>1.5428754000000002</v>
      </c>
      <c r="R5369" s="20">
        <f t="shared" si="750"/>
        <v>33.812262599999997</v>
      </c>
      <c r="S5369" s="20">
        <f t="shared" si="754"/>
        <v>0</v>
      </c>
      <c r="T5369" s="20">
        <f>IF((T5368+R5369)&lt;0,0,IF((T5368+R5369)&gt;结论【关键目标】!C$28,结论【关键目标】!C$28,T5368+R5369))</f>
        <v>22</v>
      </c>
      <c r="U5369" s="19">
        <f>IF((T5368+R5369)&lt;结论【关键目标】!$C$28,0,(发电量计算【计算逻辑页】!R5369+发电量计算【计算逻辑页】!T5368-结论【关键目标】!$C$28))</f>
        <v>33.812262599999997</v>
      </c>
      <c r="V5369" s="5">
        <f t="shared" si="751"/>
        <v>11.834291909999997</v>
      </c>
      <c r="W5369" s="5">
        <f t="shared" si="752"/>
        <v>2.0907504545400002</v>
      </c>
      <c r="X5369" s="5">
        <f t="shared" si="755"/>
        <v>0</v>
      </c>
    </row>
    <row r="5370" spans="1:24" x14ac:dyDescent="0.15">
      <c r="A5370" s="7">
        <v>5369</v>
      </c>
      <c r="B5370" s="7">
        <v>8</v>
      </c>
      <c r="C5370" s="7">
        <v>12</v>
      </c>
      <c r="D5370" s="7">
        <v>17</v>
      </c>
      <c r="E5370" s="7">
        <v>224</v>
      </c>
      <c r="F5370" s="7">
        <v>29</v>
      </c>
      <c r="G5370" s="7">
        <v>201</v>
      </c>
      <c r="H5370" s="7">
        <f t="shared" si="747"/>
        <v>6</v>
      </c>
      <c r="I5370" s="16">
        <f t="shared" si="748"/>
        <v>45150</v>
      </c>
      <c r="J5370" s="17">
        <v>0.70809999999999995</v>
      </c>
      <c r="K5370" s="18">
        <f>G5370*结论【关键目标】!C$27*0.7735*0.001</f>
        <v>18.65682</v>
      </c>
      <c r="L5370" s="5">
        <v>0</v>
      </c>
      <c r="M5370" s="5">
        <f>ABS(IF(L5370&lt;=0,L5370/耗电量关键数据!$B$6/1000,L5370/耗电量关键数据!$B$5/1000))</f>
        <v>0</v>
      </c>
      <c r="N5370" s="19">
        <f>耗电量关键数据!$B$14</f>
        <v>1.1688450000000001</v>
      </c>
      <c r="O5370" s="19">
        <f>耗电量关键数据!$B$15</f>
        <v>0.37403039999999999</v>
      </c>
      <c r="P5370" s="19">
        <f t="shared" si="749"/>
        <v>1.5428754000000002</v>
      </c>
      <c r="Q5370" s="19">
        <f t="shared" si="753"/>
        <v>0</v>
      </c>
      <c r="R5370" s="20">
        <f t="shared" si="750"/>
        <v>18.65682</v>
      </c>
      <c r="S5370" s="20">
        <f t="shared" si="754"/>
        <v>0</v>
      </c>
      <c r="T5370" s="20">
        <f>IF((T5369+R5370)&lt;0,0,IF((T5369+R5370)&gt;结论【关键目标】!C$28,结论【关键目标】!C$28,T5369+R5370))</f>
        <v>22</v>
      </c>
      <c r="U5370" s="19">
        <f>IF((T5369+R5370)&lt;结论【关键目标】!$C$28,0,(发电量计算【计算逻辑页】!R5370+发电量计算【计算逻辑页】!T5369-结论【关键目标】!$C$28))</f>
        <v>18.656819999999996</v>
      </c>
      <c r="V5370" s="5">
        <f t="shared" si="751"/>
        <v>6.5298869999999987</v>
      </c>
      <c r="W5370" s="5">
        <f t="shared" si="752"/>
        <v>1.0925100707400002</v>
      </c>
      <c r="X5370" s="5">
        <f t="shared" si="755"/>
        <v>0</v>
      </c>
    </row>
    <row r="5371" spans="1:24" x14ac:dyDescent="0.15">
      <c r="A5371" s="7">
        <v>5370</v>
      </c>
      <c r="B5371" s="7">
        <v>8</v>
      </c>
      <c r="C5371" s="7">
        <v>12</v>
      </c>
      <c r="D5371" s="7">
        <v>18</v>
      </c>
      <c r="E5371" s="7">
        <v>224</v>
      </c>
      <c r="F5371" s="7">
        <v>29.3</v>
      </c>
      <c r="G5371" s="7">
        <v>52.5</v>
      </c>
      <c r="H5371" s="7">
        <f t="shared" si="747"/>
        <v>6</v>
      </c>
      <c r="I5371" s="16">
        <f t="shared" si="748"/>
        <v>45150</v>
      </c>
      <c r="J5371" s="17">
        <v>0.70809999999999995</v>
      </c>
      <c r="K5371" s="18">
        <f>G5371*结论【关键目标】!C$27*0.7735*0.001</f>
        <v>4.8730500000000001</v>
      </c>
      <c r="L5371" s="5">
        <v>0</v>
      </c>
      <c r="M5371" s="5">
        <f>ABS(IF(L5371&lt;=0,L5371/耗电量关键数据!$B$6/1000,L5371/耗电量关键数据!$B$5/1000))</f>
        <v>0</v>
      </c>
      <c r="N5371" s="19">
        <f>耗电量关键数据!$B$14</f>
        <v>1.1688450000000001</v>
      </c>
      <c r="O5371" s="19">
        <f>耗电量关键数据!$B$15</f>
        <v>0.37403039999999999</v>
      </c>
      <c r="P5371" s="19">
        <f t="shared" si="749"/>
        <v>1.5428754000000002</v>
      </c>
      <c r="Q5371" s="19">
        <f t="shared" si="753"/>
        <v>0</v>
      </c>
      <c r="R5371" s="20">
        <f t="shared" si="750"/>
        <v>4.8730500000000001</v>
      </c>
      <c r="S5371" s="20">
        <f t="shared" si="754"/>
        <v>0</v>
      </c>
      <c r="T5371" s="20">
        <f>IF((T5370+R5371)&lt;0,0,IF((T5370+R5371)&gt;结论【关键目标】!C$28,结论【关键目标】!C$28,T5370+R5371))</f>
        <v>22</v>
      </c>
      <c r="U5371" s="19">
        <f>IF((T5370+R5371)&lt;结论【关键目标】!$C$28,0,(发电量计算【计算逻辑页】!R5371+发电量计算【计算逻辑页】!T5370-结论【关键目标】!$C$28))</f>
        <v>4.8730499999999992</v>
      </c>
      <c r="V5371" s="5">
        <f t="shared" si="751"/>
        <v>1.7055674999999997</v>
      </c>
      <c r="W5371" s="5">
        <f t="shared" si="752"/>
        <v>1.0925100707400002</v>
      </c>
      <c r="X5371" s="5">
        <f t="shared" si="755"/>
        <v>0</v>
      </c>
    </row>
    <row r="5372" spans="1:24" x14ac:dyDescent="0.15">
      <c r="A5372" s="7">
        <v>5371</v>
      </c>
      <c r="B5372" s="7">
        <v>8</v>
      </c>
      <c r="C5372" s="7">
        <v>12</v>
      </c>
      <c r="D5372" s="7">
        <v>19</v>
      </c>
      <c r="E5372" s="7">
        <v>224</v>
      </c>
      <c r="F5372" s="7">
        <v>28</v>
      </c>
      <c r="G5372" s="7">
        <v>0</v>
      </c>
      <c r="H5372" s="7">
        <f t="shared" si="747"/>
        <v>6</v>
      </c>
      <c r="I5372" s="16">
        <f t="shared" si="748"/>
        <v>45150</v>
      </c>
      <c r="J5372" s="17">
        <v>1.2267999999999999</v>
      </c>
      <c r="K5372" s="18">
        <f>G5372*结论【关键目标】!C$27*0.7735*0.001</f>
        <v>0</v>
      </c>
      <c r="L5372" s="5">
        <v>0</v>
      </c>
      <c r="M5372" s="5">
        <f>ABS(IF(L5372&lt;=0,L5372/耗电量关键数据!$B$6/1000,L5372/耗电量关键数据!$B$5/1000))</f>
        <v>0</v>
      </c>
      <c r="N5372" s="19">
        <f>耗电量关键数据!$B$14</f>
        <v>1.1688450000000001</v>
      </c>
      <c r="O5372" s="19">
        <f>耗电量关键数据!$B$15</f>
        <v>0.37403039999999999</v>
      </c>
      <c r="P5372" s="19">
        <f t="shared" si="749"/>
        <v>1.5428754000000002</v>
      </c>
      <c r="Q5372" s="19">
        <f t="shared" si="753"/>
        <v>1.5428754000000002</v>
      </c>
      <c r="R5372" s="20">
        <f t="shared" si="750"/>
        <v>-1.5428754000000002</v>
      </c>
      <c r="S5372" s="20">
        <f t="shared" si="754"/>
        <v>1.5428754000000002</v>
      </c>
      <c r="T5372" s="20">
        <f>IF((T5371+R5372)&lt;0,0,IF((T5371+R5372)&gt;结论【关键目标】!C$28,结论【关键目标】!C$28,T5371+R5372))</f>
        <v>20.4571246</v>
      </c>
      <c r="U5372" s="19">
        <f>IF((T5371+R5372)&lt;结论【关键目标】!$C$28,0,(发电量计算【计算逻辑页】!R5372+发电量计算【计算逻辑页】!T5371-结论【关键目标】!$C$28))</f>
        <v>0</v>
      </c>
      <c r="V5372" s="5">
        <f t="shared" si="751"/>
        <v>0</v>
      </c>
      <c r="W5372" s="5">
        <f t="shared" si="752"/>
        <v>0</v>
      </c>
      <c r="X5372" s="5">
        <f t="shared" si="755"/>
        <v>1.3527931507200002</v>
      </c>
    </row>
    <row r="5373" spans="1:24" x14ac:dyDescent="0.15">
      <c r="A5373" s="7">
        <v>5372</v>
      </c>
      <c r="B5373" s="7">
        <v>8</v>
      </c>
      <c r="C5373" s="7">
        <v>12</v>
      </c>
      <c r="D5373" s="7">
        <v>20</v>
      </c>
      <c r="E5373" s="7">
        <v>224</v>
      </c>
      <c r="F5373" s="7">
        <v>26</v>
      </c>
      <c r="G5373" s="7">
        <v>0</v>
      </c>
      <c r="H5373" s="7">
        <f t="shared" si="747"/>
        <v>6</v>
      </c>
      <c r="I5373" s="16">
        <f t="shared" si="748"/>
        <v>45150</v>
      </c>
      <c r="J5373" s="17">
        <v>1.2267999999999999</v>
      </c>
      <c r="K5373" s="18">
        <f>G5373*结论【关键目标】!C$27*0.7735*0.001</f>
        <v>0</v>
      </c>
      <c r="L5373" s="5">
        <v>0</v>
      </c>
      <c r="M5373" s="5">
        <f>ABS(IF(L5373&lt;=0,L5373/耗电量关键数据!$B$6/1000,L5373/耗电量关键数据!$B$5/1000))</f>
        <v>0</v>
      </c>
      <c r="N5373" s="19">
        <f>耗电量关键数据!$B$14</f>
        <v>1.1688450000000001</v>
      </c>
      <c r="O5373" s="19">
        <f>耗电量关键数据!$B$15</f>
        <v>0.37403039999999999</v>
      </c>
      <c r="P5373" s="19">
        <f t="shared" si="749"/>
        <v>1.5428754000000002</v>
      </c>
      <c r="Q5373" s="19">
        <f t="shared" si="753"/>
        <v>1.5428754000000002</v>
      </c>
      <c r="R5373" s="20">
        <f t="shared" si="750"/>
        <v>-1.5428754000000002</v>
      </c>
      <c r="S5373" s="20">
        <f t="shared" si="754"/>
        <v>1.5428754000000002</v>
      </c>
      <c r="T5373" s="20">
        <f>IF((T5372+R5373)&lt;0,0,IF((T5372+R5373)&gt;结论【关键目标】!C$28,结论【关键目标】!C$28,T5372+R5373))</f>
        <v>18.9142492</v>
      </c>
      <c r="U5373" s="19">
        <f>IF((T5372+R5373)&lt;结论【关键目标】!$C$28,0,(发电量计算【计算逻辑页】!R5373+发电量计算【计算逻辑页】!T5372-结论【关键目标】!$C$28))</f>
        <v>0</v>
      </c>
      <c r="V5373" s="5">
        <f t="shared" si="751"/>
        <v>0</v>
      </c>
      <c r="W5373" s="5">
        <f t="shared" si="752"/>
        <v>0</v>
      </c>
      <c r="X5373" s="5">
        <f t="shared" si="755"/>
        <v>1.3527931507200002</v>
      </c>
    </row>
    <row r="5374" spans="1:24" x14ac:dyDescent="0.15">
      <c r="A5374" s="7">
        <v>5373</v>
      </c>
      <c r="B5374" s="7">
        <v>8</v>
      </c>
      <c r="C5374" s="7">
        <v>12</v>
      </c>
      <c r="D5374" s="7">
        <v>21</v>
      </c>
      <c r="E5374" s="7">
        <v>224</v>
      </c>
      <c r="F5374" s="7">
        <v>26</v>
      </c>
      <c r="G5374" s="7">
        <v>0</v>
      </c>
      <c r="H5374" s="7">
        <f t="shared" si="747"/>
        <v>6</v>
      </c>
      <c r="I5374" s="16">
        <f t="shared" si="748"/>
        <v>45150</v>
      </c>
      <c r="J5374" s="17">
        <v>1.2267999999999999</v>
      </c>
      <c r="K5374" s="18">
        <f>G5374*结论【关键目标】!C$27*0.7735*0.001</f>
        <v>0</v>
      </c>
      <c r="L5374" s="5">
        <v>0</v>
      </c>
      <c r="M5374" s="5">
        <f>ABS(IF(L5374&lt;=0,L5374/耗电量关键数据!$B$6/1000,L5374/耗电量关键数据!$B$5/1000))</f>
        <v>0</v>
      </c>
      <c r="N5374" s="19">
        <f>耗电量关键数据!$B$14</f>
        <v>1.1688450000000001</v>
      </c>
      <c r="O5374" s="19">
        <f>耗电量关键数据!$B$15</f>
        <v>0.37403039999999999</v>
      </c>
      <c r="P5374" s="19">
        <f t="shared" si="749"/>
        <v>1.5428754000000002</v>
      </c>
      <c r="Q5374" s="19">
        <f t="shared" si="753"/>
        <v>1.5428754000000002</v>
      </c>
      <c r="R5374" s="20">
        <f t="shared" si="750"/>
        <v>-1.5428754000000002</v>
      </c>
      <c r="S5374" s="20">
        <f t="shared" si="754"/>
        <v>1.5428754000000002</v>
      </c>
      <c r="T5374" s="20">
        <f>IF((T5373+R5374)&lt;0,0,IF((T5373+R5374)&gt;结论【关键目标】!C$28,结论【关键目标】!C$28,T5373+R5374))</f>
        <v>17.371373800000001</v>
      </c>
      <c r="U5374" s="19">
        <f>IF((T5373+R5374)&lt;结论【关键目标】!$C$28,0,(发电量计算【计算逻辑页】!R5374+发电量计算【计算逻辑页】!T5373-结论【关键目标】!$C$28))</f>
        <v>0</v>
      </c>
      <c r="V5374" s="5">
        <f t="shared" si="751"/>
        <v>0</v>
      </c>
      <c r="W5374" s="5">
        <f t="shared" si="752"/>
        <v>0</v>
      </c>
      <c r="X5374" s="5">
        <f t="shared" si="755"/>
        <v>1.3527931507200002</v>
      </c>
    </row>
    <row r="5375" spans="1:24" x14ac:dyDescent="0.15">
      <c r="A5375" s="7">
        <v>5374</v>
      </c>
      <c r="B5375" s="7">
        <v>8</v>
      </c>
      <c r="C5375" s="7">
        <v>12</v>
      </c>
      <c r="D5375" s="7">
        <v>22</v>
      </c>
      <c r="E5375" s="7">
        <v>224</v>
      </c>
      <c r="F5375" s="7">
        <v>24</v>
      </c>
      <c r="G5375" s="7">
        <v>0</v>
      </c>
      <c r="H5375" s="7">
        <f t="shared" si="747"/>
        <v>6</v>
      </c>
      <c r="I5375" s="16">
        <f t="shared" si="748"/>
        <v>45150</v>
      </c>
      <c r="J5375" s="17">
        <v>0.70809999999999995</v>
      </c>
      <c r="K5375" s="18">
        <f>G5375*结论【关键目标】!C$27*0.7735*0.001</f>
        <v>0</v>
      </c>
      <c r="L5375" s="5">
        <v>0</v>
      </c>
      <c r="M5375" s="5">
        <f>ABS(IF(L5375&lt;=0,L5375/耗电量关键数据!$B$6/1000,L5375/耗电量关键数据!$B$5/1000))</f>
        <v>0</v>
      </c>
      <c r="N5375" s="19">
        <f>耗电量关键数据!$B$14</f>
        <v>1.1688450000000001</v>
      </c>
      <c r="O5375" s="19">
        <f>耗电量关键数据!$B$15</f>
        <v>0.37403039999999999</v>
      </c>
      <c r="P5375" s="19">
        <f t="shared" si="749"/>
        <v>1.5428754000000002</v>
      </c>
      <c r="Q5375" s="19">
        <f t="shared" si="753"/>
        <v>0</v>
      </c>
      <c r="R5375" s="20">
        <f t="shared" si="750"/>
        <v>0</v>
      </c>
      <c r="S5375" s="20">
        <f t="shared" si="754"/>
        <v>0</v>
      </c>
      <c r="T5375" s="20">
        <f>IF((T5374+R5375)&lt;0,0,IF((T5374+R5375)&gt;结论【关键目标】!C$28,结论【关键目标】!C$28,T5374+R5375))</f>
        <v>17.371373800000001</v>
      </c>
      <c r="U5375" s="19">
        <f>IF((T5374+R5375)&lt;结论【关键目标】!$C$28,0,(发电量计算【计算逻辑页】!R5375+发电量计算【计算逻辑页】!T5374-结论【关键目标】!$C$28))</f>
        <v>0</v>
      </c>
      <c r="V5375" s="5">
        <f t="shared" si="751"/>
        <v>0</v>
      </c>
      <c r="W5375" s="5">
        <f t="shared" si="752"/>
        <v>0</v>
      </c>
      <c r="X5375" s="5">
        <f t="shared" si="755"/>
        <v>0</v>
      </c>
    </row>
    <row r="5376" spans="1:24" x14ac:dyDescent="0.15">
      <c r="A5376" s="7">
        <v>5375</v>
      </c>
      <c r="B5376" s="7">
        <v>8</v>
      </c>
      <c r="C5376" s="7">
        <v>12</v>
      </c>
      <c r="D5376" s="7">
        <v>23</v>
      </c>
      <c r="E5376" s="7">
        <v>224</v>
      </c>
      <c r="F5376" s="7">
        <v>23</v>
      </c>
      <c r="G5376" s="7">
        <v>0</v>
      </c>
      <c r="H5376" s="7">
        <f t="shared" si="747"/>
        <v>6</v>
      </c>
      <c r="I5376" s="16">
        <f t="shared" si="748"/>
        <v>45150</v>
      </c>
      <c r="J5376" s="17">
        <v>0.70809999999999995</v>
      </c>
      <c r="K5376" s="18">
        <f>G5376*结论【关键目标】!C$27*0.7735*0.001</f>
        <v>0</v>
      </c>
      <c r="L5376" s="5">
        <v>0</v>
      </c>
      <c r="M5376" s="5">
        <f>ABS(IF(L5376&lt;=0,L5376/耗电量关键数据!$B$6/1000,L5376/耗电量关键数据!$B$5/1000))</f>
        <v>0</v>
      </c>
      <c r="N5376" s="19">
        <f>耗电量关键数据!$B$14</f>
        <v>1.1688450000000001</v>
      </c>
      <c r="O5376" s="19">
        <f>耗电量关键数据!$B$15</f>
        <v>0.37403039999999999</v>
      </c>
      <c r="P5376" s="19">
        <f t="shared" si="749"/>
        <v>1.5428754000000002</v>
      </c>
      <c r="Q5376" s="19">
        <f t="shared" si="753"/>
        <v>0</v>
      </c>
      <c r="R5376" s="20">
        <f t="shared" si="750"/>
        <v>0</v>
      </c>
      <c r="S5376" s="20">
        <f t="shared" si="754"/>
        <v>0</v>
      </c>
      <c r="T5376" s="20">
        <f>IF((T5375+R5376)&lt;0,0,IF((T5375+R5376)&gt;结论【关键目标】!C$28,结论【关键目标】!C$28,T5375+R5376))</f>
        <v>17.371373800000001</v>
      </c>
      <c r="U5376" s="19">
        <f>IF((T5375+R5376)&lt;结论【关键目标】!$C$28,0,(发电量计算【计算逻辑页】!R5376+发电量计算【计算逻辑页】!T5375-结论【关键目标】!$C$28))</f>
        <v>0</v>
      </c>
      <c r="V5376" s="5">
        <f t="shared" si="751"/>
        <v>0</v>
      </c>
      <c r="W5376" s="5">
        <f t="shared" si="752"/>
        <v>0</v>
      </c>
      <c r="X5376" s="5">
        <f t="shared" si="755"/>
        <v>0</v>
      </c>
    </row>
    <row r="5377" spans="1:24" x14ac:dyDescent="0.15">
      <c r="A5377" s="7">
        <v>5376</v>
      </c>
      <c r="B5377" s="7">
        <v>8</v>
      </c>
      <c r="C5377" s="7">
        <v>12</v>
      </c>
      <c r="D5377" s="7">
        <v>24</v>
      </c>
      <c r="E5377" s="7">
        <v>224</v>
      </c>
      <c r="F5377" s="7">
        <v>23.6</v>
      </c>
      <c r="G5377" s="7">
        <v>0</v>
      </c>
      <c r="H5377" s="7">
        <f t="shared" si="747"/>
        <v>6</v>
      </c>
      <c r="I5377" s="16">
        <f t="shared" si="748"/>
        <v>45150</v>
      </c>
      <c r="J5377" s="17">
        <v>0.2407</v>
      </c>
      <c r="K5377" s="18">
        <f>G5377*结论【关键目标】!C$27*0.7735*0.001</f>
        <v>0</v>
      </c>
      <c r="L5377" s="5">
        <v>0</v>
      </c>
      <c r="M5377" s="5">
        <f>ABS(IF(L5377&lt;=0,L5377/耗电量关键数据!$B$6/1000,L5377/耗电量关键数据!$B$5/1000))</f>
        <v>0</v>
      </c>
      <c r="N5377" s="19">
        <f>耗电量关键数据!$B$14</f>
        <v>1.1688450000000001</v>
      </c>
      <c r="O5377" s="19">
        <f>耗电量关键数据!$B$15</f>
        <v>0.37403039999999999</v>
      </c>
      <c r="P5377" s="19">
        <f t="shared" si="749"/>
        <v>1.5428754000000002</v>
      </c>
      <c r="Q5377" s="19">
        <f t="shared" si="753"/>
        <v>0</v>
      </c>
      <c r="R5377" s="20">
        <f t="shared" si="750"/>
        <v>0</v>
      </c>
      <c r="S5377" s="20">
        <f t="shared" si="754"/>
        <v>0</v>
      </c>
      <c r="T5377" s="20">
        <f>IF((T5376+R5377)&lt;0,0,IF((T5376+R5377)&gt;结论【关键目标】!C$28,结论【关键目标】!C$28,T5376+R5377))</f>
        <v>17.371373800000001</v>
      </c>
      <c r="U5377" s="19">
        <f>IF((T5376+R5377)&lt;结论【关键目标】!$C$28,0,(发电量计算【计算逻辑页】!R5377+发电量计算【计算逻辑页】!T5376-结论【关键目标】!$C$28))</f>
        <v>0</v>
      </c>
      <c r="V5377" s="5">
        <f t="shared" si="751"/>
        <v>0</v>
      </c>
      <c r="W5377" s="5">
        <f t="shared" si="752"/>
        <v>0</v>
      </c>
      <c r="X5377" s="5">
        <f t="shared" si="755"/>
        <v>0</v>
      </c>
    </row>
    <row r="5378" spans="1:24" x14ac:dyDescent="0.15">
      <c r="A5378" s="7">
        <v>5377</v>
      </c>
      <c r="B5378" s="7">
        <v>8</v>
      </c>
      <c r="C5378" s="7">
        <v>13</v>
      </c>
      <c r="D5378" s="7">
        <v>1</v>
      </c>
      <c r="E5378" s="7">
        <v>225</v>
      </c>
      <c r="F5378" s="7">
        <v>21</v>
      </c>
      <c r="G5378" s="7">
        <v>0</v>
      </c>
      <c r="H5378" s="7">
        <f t="shared" ref="H5378:H5441" si="756">WEEKDAY(I:I,2)</f>
        <v>7</v>
      </c>
      <c r="I5378" s="16">
        <f t="shared" ref="I5378:I5441" si="757">DATE(2023,B5378,C5378)</f>
        <v>45151</v>
      </c>
      <c r="J5378" s="17">
        <v>0.2407</v>
      </c>
      <c r="K5378" s="18">
        <f>G5378*结论【关键目标】!C$27*0.7735*0.001</f>
        <v>0</v>
      </c>
      <c r="L5378" s="5">
        <v>0</v>
      </c>
      <c r="M5378" s="5">
        <f>ABS(IF(L5378&lt;=0,L5378/耗电量关键数据!$B$6/1000,L5378/耗电量关键数据!$B$5/1000))</f>
        <v>0</v>
      </c>
      <c r="N5378" s="19">
        <f>耗电量关键数据!$B$14</f>
        <v>1.1688450000000001</v>
      </c>
      <c r="O5378" s="19">
        <f>耗电量关键数据!$B$15</f>
        <v>0.37403039999999999</v>
      </c>
      <c r="P5378" s="19">
        <f t="shared" ref="P5378:P5441" si="758">M5378+N5378+O5378</f>
        <v>1.5428754000000002</v>
      </c>
      <c r="Q5378" s="19">
        <f t="shared" si="753"/>
        <v>0</v>
      </c>
      <c r="R5378" s="20">
        <f t="shared" ref="R5378:R5441" si="759">K5378-Q5378</f>
        <v>0</v>
      </c>
      <c r="S5378" s="20">
        <f t="shared" si="754"/>
        <v>0</v>
      </c>
      <c r="T5378" s="20">
        <f>IF((T5377+R5378)&lt;0,0,IF((T5377+R5378)&gt;结论【关键目标】!C$28,结论【关键目标】!C$28,T5377+R5378))</f>
        <v>17.371373800000001</v>
      </c>
      <c r="U5378" s="19">
        <f>IF((T5377+R5378)&lt;结论【关键目标】!$C$28,0,(发电量计算【计算逻辑页】!R5378+发电量计算【计算逻辑页】!T5377-结论【关键目标】!$C$28))</f>
        <v>0</v>
      </c>
      <c r="V5378" s="5">
        <f t="shared" ref="V5378:V5441" si="760">IF(J5378&gt;0.35,U5378*0.35,0)</f>
        <v>0</v>
      </c>
      <c r="W5378" s="5">
        <f t="shared" ref="W5378:W5441" si="761">IF(P5378&gt;K5378,K5378*J5378,P5378*J5378)</f>
        <v>0</v>
      </c>
      <c r="X5378" s="5">
        <f t="shared" si="755"/>
        <v>0</v>
      </c>
    </row>
    <row r="5379" spans="1:24" x14ac:dyDescent="0.15">
      <c r="A5379" s="7">
        <v>5378</v>
      </c>
      <c r="B5379" s="7">
        <v>8</v>
      </c>
      <c r="C5379" s="7">
        <v>13</v>
      </c>
      <c r="D5379" s="7">
        <v>2</v>
      </c>
      <c r="E5379" s="7">
        <v>225</v>
      </c>
      <c r="F5379" s="7">
        <v>21</v>
      </c>
      <c r="G5379" s="7">
        <v>0</v>
      </c>
      <c r="H5379" s="7">
        <f t="shared" si="756"/>
        <v>7</v>
      </c>
      <c r="I5379" s="16">
        <f t="shared" si="757"/>
        <v>45151</v>
      </c>
      <c r="J5379" s="17">
        <v>0.2407</v>
      </c>
      <c r="K5379" s="18">
        <f>G5379*结论【关键目标】!C$27*0.7735*0.001</f>
        <v>0</v>
      </c>
      <c r="L5379" s="5">
        <v>0</v>
      </c>
      <c r="M5379" s="5">
        <f>ABS(IF(L5379&lt;=0,L5379/耗电量关键数据!$B$6/1000,L5379/耗电量关键数据!$B$5/1000))</f>
        <v>0</v>
      </c>
      <c r="N5379" s="19">
        <f>耗电量关键数据!$B$14</f>
        <v>1.1688450000000001</v>
      </c>
      <c r="O5379" s="19">
        <f>耗电量关键数据!$B$15</f>
        <v>0.37403039999999999</v>
      </c>
      <c r="P5379" s="19">
        <f t="shared" si="758"/>
        <v>1.5428754000000002</v>
      </c>
      <c r="Q5379" s="19">
        <f t="shared" ref="Q5379:Q5442" si="762">IF(J5379&gt;0.8,P5379,0)</f>
        <v>0</v>
      </c>
      <c r="R5379" s="20">
        <f t="shared" si="759"/>
        <v>0</v>
      </c>
      <c r="S5379" s="20">
        <f t="shared" ref="S5379:S5442" si="763">IF(R5379&lt;0,ABS(R5379),0)</f>
        <v>0</v>
      </c>
      <c r="T5379" s="20">
        <f>IF((T5378+R5379)&lt;0,0,IF((T5378+R5379)&gt;结论【关键目标】!C$28,结论【关键目标】!C$28,T5378+R5379))</f>
        <v>17.371373800000001</v>
      </c>
      <c r="U5379" s="19">
        <f>IF((T5378+R5379)&lt;结论【关键目标】!$C$28,0,(发电量计算【计算逻辑页】!R5379+发电量计算【计算逻辑页】!T5378-结论【关键目标】!$C$28))</f>
        <v>0</v>
      </c>
      <c r="V5379" s="5">
        <f t="shared" si="760"/>
        <v>0</v>
      </c>
      <c r="W5379" s="5">
        <f t="shared" si="761"/>
        <v>0</v>
      </c>
      <c r="X5379" s="5">
        <f t="shared" si="755"/>
        <v>0</v>
      </c>
    </row>
    <row r="5380" spans="1:24" x14ac:dyDescent="0.15">
      <c r="A5380" s="7">
        <v>5379</v>
      </c>
      <c r="B5380" s="7">
        <v>8</v>
      </c>
      <c r="C5380" s="7">
        <v>13</v>
      </c>
      <c r="D5380" s="7">
        <v>3</v>
      </c>
      <c r="E5380" s="7">
        <v>225</v>
      </c>
      <c r="F5380" s="7">
        <v>21.6</v>
      </c>
      <c r="G5380" s="7">
        <v>0</v>
      </c>
      <c r="H5380" s="7">
        <f t="shared" si="756"/>
        <v>7</v>
      </c>
      <c r="I5380" s="16">
        <f t="shared" si="757"/>
        <v>45151</v>
      </c>
      <c r="J5380" s="17">
        <v>0.2407</v>
      </c>
      <c r="K5380" s="18">
        <f>G5380*结论【关键目标】!C$27*0.7735*0.001</f>
        <v>0</v>
      </c>
      <c r="L5380" s="5">
        <v>0</v>
      </c>
      <c r="M5380" s="5">
        <f>ABS(IF(L5380&lt;=0,L5380/耗电量关键数据!$B$6/1000,L5380/耗电量关键数据!$B$5/1000))</f>
        <v>0</v>
      </c>
      <c r="N5380" s="19">
        <f>耗电量关键数据!$B$14</f>
        <v>1.1688450000000001</v>
      </c>
      <c r="O5380" s="19">
        <f>耗电量关键数据!$B$15</f>
        <v>0.37403039999999999</v>
      </c>
      <c r="P5380" s="19">
        <f t="shared" si="758"/>
        <v>1.5428754000000002</v>
      </c>
      <c r="Q5380" s="19">
        <f t="shared" si="762"/>
        <v>0</v>
      </c>
      <c r="R5380" s="20">
        <f t="shared" si="759"/>
        <v>0</v>
      </c>
      <c r="S5380" s="20">
        <f t="shared" si="763"/>
        <v>0</v>
      </c>
      <c r="T5380" s="20">
        <f>IF((T5379+R5380)&lt;0,0,IF((T5379+R5380)&gt;结论【关键目标】!C$28,结论【关键目标】!C$28,T5379+R5380))</f>
        <v>17.371373800000001</v>
      </c>
      <c r="U5380" s="19">
        <f>IF((T5379+R5380)&lt;结论【关键目标】!$C$28,0,(发电量计算【计算逻辑页】!R5380+发电量计算【计算逻辑页】!T5379-结论【关键目标】!$C$28))</f>
        <v>0</v>
      </c>
      <c r="V5380" s="5">
        <f t="shared" si="760"/>
        <v>0</v>
      </c>
      <c r="W5380" s="5">
        <f t="shared" si="761"/>
        <v>0</v>
      </c>
      <c r="X5380" s="5">
        <f t="shared" ref="X5380:X5443" si="764">(J5380-0.35)*IF(T5380&gt;S5380,S5380,T5380)</f>
        <v>0</v>
      </c>
    </row>
    <row r="5381" spans="1:24" x14ac:dyDescent="0.15">
      <c r="A5381" s="7">
        <v>5380</v>
      </c>
      <c r="B5381" s="7">
        <v>8</v>
      </c>
      <c r="C5381" s="7">
        <v>13</v>
      </c>
      <c r="D5381" s="7">
        <v>4</v>
      </c>
      <c r="E5381" s="7">
        <v>225</v>
      </c>
      <c r="F5381" s="7">
        <v>20</v>
      </c>
      <c r="G5381" s="7">
        <v>0</v>
      </c>
      <c r="H5381" s="7">
        <f t="shared" si="756"/>
        <v>7</v>
      </c>
      <c r="I5381" s="16">
        <f t="shared" si="757"/>
        <v>45151</v>
      </c>
      <c r="J5381" s="17">
        <v>0.2407</v>
      </c>
      <c r="K5381" s="18">
        <f>G5381*结论【关键目标】!C$27*0.7735*0.001</f>
        <v>0</v>
      </c>
      <c r="L5381" s="5">
        <v>0</v>
      </c>
      <c r="M5381" s="5">
        <f>ABS(IF(L5381&lt;=0,L5381/耗电量关键数据!$B$6/1000,L5381/耗电量关键数据!$B$5/1000))</f>
        <v>0</v>
      </c>
      <c r="N5381" s="19">
        <f>耗电量关键数据!$B$14</f>
        <v>1.1688450000000001</v>
      </c>
      <c r="O5381" s="19">
        <f>耗电量关键数据!$B$15</f>
        <v>0.37403039999999999</v>
      </c>
      <c r="P5381" s="19">
        <f t="shared" si="758"/>
        <v>1.5428754000000002</v>
      </c>
      <c r="Q5381" s="19">
        <f t="shared" si="762"/>
        <v>0</v>
      </c>
      <c r="R5381" s="20">
        <f t="shared" si="759"/>
        <v>0</v>
      </c>
      <c r="S5381" s="20">
        <f t="shared" si="763"/>
        <v>0</v>
      </c>
      <c r="T5381" s="20">
        <f>IF((T5380+R5381)&lt;0,0,IF((T5380+R5381)&gt;结论【关键目标】!C$28,结论【关键目标】!C$28,T5380+R5381))</f>
        <v>17.371373800000001</v>
      </c>
      <c r="U5381" s="19">
        <f>IF((T5380+R5381)&lt;结论【关键目标】!$C$28,0,(发电量计算【计算逻辑页】!R5381+发电量计算【计算逻辑页】!T5380-结论【关键目标】!$C$28))</f>
        <v>0</v>
      </c>
      <c r="V5381" s="5">
        <f t="shared" si="760"/>
        <v>0</v>
      </c>
      <c r="W5381" s="5">
        <f t="shared" si="761"/>
        <v>0</v>
      </c>
      <c r="X5381" s="5">
        <f t="shared" si="764"/>
        <v>0</v>
      </c>
    </row>
    <row r="5382" spans="1:24" x14ac:dyDescent="0.15">
      <c r="A5382" s="7">
        <v>5381</v>
      </c>
      <c r="B5382" s="7">
        <v>8</v>
      </c>
      <c r="C5382" s="7">
        <v>13</v>
      </c>
      <c r="D5382" s="7">
        <v>5</v>
      </c>
      <c r="E5382" s="7">
        <v>225</v>
      </c>
      <c r="F5382" s="7">
        <v>20</v>
      </c>
      <c r="G5382" s="7">
        <v>0</v>
      </c>
      <c r="H5382" s="7">
        <f t="shared" si="756"/>
        <v>7</v>
      </c>
      <c r="I5382" s="16">
        <f t="shared" si="757"/>
        <v>45151</v>
      </c>
      <c r="J5382" s="17">
        <v>0.2407</v>
      </c>
      <c r="K5382" s="18">
        <f>G5382*结论【关键目标】!C$27*0.7735*0.001</f>
        <v>0</v>
      </c>
      <c r="L5382" s="5">
        <v>0</v>
      </c>
      <c r="M5382" s="5">
        <f>ABS(IF(L5382&lt;=0,L5382/耗电量关键数据!$B$6/1000,L5382/耗电量关键数据!$B$5/1000))</f>
        <v>0</v>
      </c>
      <c r="N5382" s="19">
        <f>耗电量关键数据!$B$14</f>
        <v>1.1688450000000001</v>
      </c>
      <c r="O5382" s="19">
        <f>耗电量关键数据!$B$15</f>
        <v>0.37403039999999999</v>
      </c>
      <c r="P5382" s="19">
        <f t="shared" si="758"/>
        <v>1.5428754000000002</v>
      </c>
      <c r="Q5382" s="19">
        <f t="shared" si="762"/>
        <v>0</v>
      </c>
      <c r="R5382" s="20">
        <f t="shared" si="759"/>
        <v>0</v>
      </c>
      <c r="S5382" s="20">
        <f t="shared" si="763"/>
        <v>0</v>
      </c>
      <c r="T5382" s="20">
        <f>IF((T5381+R5382)&lt;0,0,IF((T5381+R5382)&gt;结论【关键目标】!C$28,结论【关键目标】!C$28,T5381+R5382))</f>
        <v>17.371373800000001</v>
      </c>
      <c r="U5382" s="19">
        <f>IF((T5381+R5382)&lt;结论【关键目标】!$C$28,0,(发电量计算【计算逻辑页】!R5382+发电量计算【计算逻辑页】!T5381-结论【关键目标】!$C$28))</f>
        <v>0</v>
      </c>
      <c r="V5382" s="5">
        <f t="shared" si="760"/>
        <v>0</v>
      </c>
      <c r="W5382" s="5">
        <f t="shared" si="761"/>
        <v>0</v>
      </c>
      <c r="X5382" s="5">
        <f t="shared" si="764"/>
        <v>0</v>
      </c>
    </row>
    <row r="5383" spans="1:24" x14ac:dyDescent="0.15">
      <c r="A5383" s="7">
        <v>5382</v>
      </c>
      <c r="B5383" s="7">
        <v>8</v>
      </c>
      <c r="C5383" s="7">
        <v>13</v>
      </c>
      <c r="D5383" s="7">
        <v>6</v>
      </c>
      <c r="E5383" s="7">
        <v>225</v>
      </c>
      <c r="F5383" s="7">
        <v>20.399999999999999</v>
      </c>
      <c r="G5383" s="7">
        <v>56.3</v>
      </c>
      <c r="H5383" s="7">
        <f t="shared" si="756"/>
        <v>7</v>
      </c>
      <c r="I5383" s="16">
        <f t="shared" si="757"/>
        <v>45151</v>
      </c>
      <c r="J5383" s="17">
        <v>0.2407</v>
      </c>
      <c r="K5383" s="18">
        <f>G5383*结论【关键目标】!C$27*0.7735*0.001</f>
        <v>5.2257660000000001</v>
      </c>
      <c r="L5383" s="5">
        <v>0</v>
      </c>
      <c r="M5383" s="5">
        <f>ABS(IF(L5383&lt;=0,L5383/耗电量关键数据!$B$6/1000,L5383/耗电量关键数据!$B$5/1000))</f>
        <v>0</v>
      </c>
      <c r="N5383" s="19">
        <f>耗电量关键数据!$B$14</f>
        <v>1.1688450000000001</v>
      </c>
      <c r="O5383" s="19">
        <f>耗电量关键数据!$B$15</f>
        <v>0.37403039999999999</v>
      </c>
      <c r="P5383" s="19">
        <f t="shared" si="758"/>
        <v>1.5428754000000002</v>
      </c>
      <c r="Q5383" s="19">
        <f t="shared" si="762"/>
        <v>0</v>
      </c>
      <c r="R5383" s="20">
        <f t="shared" si="759"/>
        <v>5.2257660000000001</v>
      </c>
      <c r="S5383" s="20">
        <f t="shared" si="763"/>
        <v>0</v>
      </c>
      <c r="T5383" s="20">
        <f>IF((T5382+R5383)&lt;0,0,IF((T5382+R5383)&gt;结论【关键目标】!C$28,结论【关键目标】!C$28,T5382+R5383))</f>
        <v>22</v>
      </c>
      <c r="U5383" s="19">
        <f>IF((T5382+R5383)&lt;结论【关键目标】!$C$28,0,(发电量计算【计算逻辑页】!R5383+发电量计算【计算逻辑页】!T5382-结论【关键目标】!$C$28))</f>
        <v>0.59713980000000078</v>
      </c>
      <c r="V5383" s="5">
        <f t="shared" si="760"/>
        <v>0</v>
      </c>
      <c r="W5383" s="5">
        <f t="shared" si="761"/>
        <v>0.37137010878000004</v>
      </c>
      <c r="X5383" s="5">
        <f t="shared" si="764"/>
        <v>0</v>
      </c>
    </row>
    <row r="5384" spans="1:24" x14ac:dyDescent="0.15">
      <c r="A5384" s="7">
        <v>5383</v>
      </c>
      <c r="B5384" s="7">
        <v>8</v>
      </c>
      <c r="C5384" s="7">
        <v>13</v>
      </c>
      <c r="D5384" s="7">
        <v>7</v>
      </c>
      <c r="E5384" s="7">
        <v>225</v>
      </c>
      <c r="F5384" s="7">
        <v>20</v>
      </c>
      <c r="G5384" s="7">
        <v>152.69999999999999</v>
      </c>
      <c r="H5384" s="7">
        <f t="shared" si="756"/>
        <v>7</v>
      </c>
      <c r="I5384" s="16">
        <f t="shared" si="757"/>
        <v>45151</v>
      </c>
      <c r="J5384" s="17">
        <v>0.2407</v>
      </c>
      <c r="K5384" s="18">
        <f>G5384*结论【关键目标】!C$27*0.7735*0.001</f>
        <v>14.173614000000001</v>
      </c>
      <c r="L5384" s="5">
        <v>0</v>
      </c>
      <c r="M5384" s="5">
        <f>ABS(IF(L5384&lt;=0,L5384/耗电量关键数据!$B$6/1000,L5384/耗电量关键数据!$B$5/1000))</f>
        <v>0</v>
      </c>
      <c r="N5384" s="19">
        <f>耗电量关键数据!$B$14</f>
        <v>1.1688450000000001</v>
      </c>
      <c r="O5384" s="19">
        <f>耗电量关键数据!$B$15</f>
        <v>0.37403039999999999</v>
      </c>
      <c r="P5384" s="19">
        <f t="shared" si="758"/>
        <v>1.5428754000000002</v>
      </c>
      <c r="Q5384" s="19">
        <f t="shared" si="762"/>
        <v>0</v>
      </c>
      <c r="R5384" s="20">
        <f t="shared" si="759"/>
        <v>14.173614000000001</v>
      </c>
      <c r="S5384" s="20">
        <f t="shared" si="763"/>
        <v>0</v>
      </c>
      <c r="T5384" s="20">
        <f>IF((T5383+R5384)&lt;0,0,IF((T5383+R5384)&gt;结论【关键目标】!C$28,结论【关键目标】!C$28,T5383+R5384))</f>
        <v>22</v>
      </c>
      <c r="U5384" s="19">
        <f>IF((T5383+R5384)&lt;结论【关键目标】!$C$28,0,(发电量计算【计算逻辑页】!R5384+发电量计算【计算逻辑页】!T5383-结论【关键目标】!$C$28))</f>
        <v>14.173614000000001</v>
      </c>
      <c r="V5384" s="5">
        <f t="shared" si="760"/>
        <v>0</v>
      </c>
      <c r="W5384" s="5">
        <f t="shared" si="761"/>
        <v>0.37137010878000004</v>
      </c>
      <c r="X5384" s="5">
        <f t="shared" si="764"/>
        <v>0</v>
      </c>
    </row>
    <row r="5385" spans="1:24" x14ac:dyDescent="0.15">
      <c r="A5385" s="7">
        <v>5384</v>
      </c>
      <c r="B5385" s="7">
        <v>8</v>
      </c>
      <c r="C5385" s="7">
        <v>13</v>
      </c>
      <c r="D5385" s="7">
        <v>8</v>
      </c>
      <c r="E5385" s="7">
        <v>225</v>
      </c>
      <c r="F5385" s="7">
        <v>21</v>
      </c>
      <c r="G5385" s="7">
        <v>254.7</v>
      </c>
      <c r="H5385" s="7">
        <f t="shared" si="756"/>
        <v>7</v>
      </c>
      <c r="I5385" s="16">
        <f t="shared" si="757"/>
        <v>45151</v>
      </c>
      <c r="J5385" s="17">
        <v>0.70809999999999995</v>
      </c>
      <c r="K5385" s="18">
        <f>G5385*结论【关键目标】!C$27*0.7735*0.001</f>
        <v>23.641253999999996</v>
      </c>
      <c r="L5385" s="5">
        <v>0</v>
      </c>
      <c r="M5385" s="5">
        <f>ABS(IF(L5385&lt;=0,L5385/耗电量关键数据!$B$6/1000,L5385/耗电量关键数据!$B$5/1000))</f>
        <v>0</v>
      </c>
      <c r="N5385" s="19">
        <f>耗电量关键数据!$B$14</f>
        <v>1.1688450000000001</v>
      </c>
      <c r="O5385" s="19">
        <f>耗电量关键数据!$B$15</f>
        <v>0.37403039999999999</v>
      </c>
      <c r="P5385" s="19">
        <f t="shared" si="758"/>
        <v>1.5428754000000002</v>
      </c>
      <c r="Q5385" s="19">
        <f t="shared" si="762"/>
        <v>0</v>
      </c>
      <c r="R5385" s="20">
        <f t="shared" si="759"/>
        <v>23.641253999999996</v>
      </c>
      <c r="S5385" s="20">
        <f t="shared" si="763"/>
        <v>0</v>
      </c>
      <c r="T5385" s="20">
        <f>IF((T5384+R5385)&lt;0,0,IF((T5384+R5385)&gt;结论【关键目标】!C$28,结论【关键目标】!C$28,T5384+R5385))</f>
        <v>22</v>
      </c>
      <c r="U5385" s="19">
        <f>IF((T5384+R5385)&lt;结论【关键目标】!$C$28,0,(发电量计算【计算逻辑页】!R5385+发电量计算【计算逻辑页】!T5384-结论【关键目标】!$C$28))</f>
        <v>23.641253999999996</v>
      </c>
      <c r="V5385" s="5">
        <f t="shared" si="760"/>
        <v>8.274438899999998</v>
      </c>
      <c r="W5385" s="5">
        <f t="shared" si="761"/>
        <v>1.0925100707400002</v>
      </c>
      <c r="X5385" s="5">
        <f t="shared" si="764"/>
        <v>0</v>
      </c>
    </row>
    <row r="5386" spans="1:24" x14ac:dyDescent="0.15">
      <c r="A5386" s="7">
        <v>5385</v>
      </c>
      <c r="B5386" s="7">
        <v>8</v>
      </c>
      <c r="C5386" s="7">
        <v>13</v>
      </c>
      <c r="D5386" s="7">
        <v>9</v>
      </c>
      <c r="E5386" s="7">
        <v>225</v>
      </c>
      <c r="F5386" s="7">
        <v>22.7</v>
      </c>
      <c r="G5386" s="7">
        <v>421.6</v>
      </c>
      <c r="H5386" s="7">
        <f t="shared" si="756"/>
        <v>7</v>
      </c>
      <c r="I5386" s="16">
        <f t="shared" si="757"/>
        <v>45151</v>
      </c>
      <c r="J5386" s="17">
        <v>0.70809999999999995</v>
      </c>
      <c r="K5386" s="18">
        <f>G5386*结论【关键目标】!C$27*0.7735*0.001</f>
        <v>39.132911999999997</v>
      </c>
      <c r="L5386" s="5">
        <v>0</v>
      </c>
      <c r="M5386" s="5">
        <f>ABS(IF(L5386&lt;=0,L5386/耗电量关键数据!$B$6/1000,L5386/耗电量关键数据!$B$5/1000))</f>
        <v>0</v>
      </c>
      <c r="N5386" s="19">
        <f>耗电量关键数据!$B$14</f>
        <v>1.1688450000000001</v>
      </c>
      <c r="O5386" s="19">
        <f>耗电量关键数据!$B$15</f>
        <v>0.37403039999999999</v>
      </c>
      <c r="P5386" s="19">
        <f t="shared" si="758"/>
        <v>1.5428754000000002</v>
      </c>
      <c r="Q5386" s="19">
        <f t="shared" si="762"/>
        <v>0</v>
      </c>
      <c r="R5386" s="20">
        <f t="shared" si="759"/>
        <v>39.132911999999997</v>
      </c>
      <c r="S5386" s="20">
        <f t="shared" si="763"/>
        <v>0</v>
      </c>
      <c r="T5386" s="20">
        <f>IF((T5385+R5386)&lt;0,0,IF((T5385+R5386)&gt;结论【关键目标】!C$28,结论【关键目标】!C$28,T5385+R5386))</f>
        <v>22</v>
      </c>
      <c r="U5386" s="19">
        <f>IF((T5385+R5386)&lt;结论【关键目标】!$C$28,0,(发电量计算【计算逻辑页】!R5386+发电量计算【计算逻辑页】!T5385-结论【关键目标】!$C$28))</f>
        <v>39.132911999999997</v>
      </c>
      <c r="V5386" s="5">
        <f t="shared" si="760"/>
        <v>13.696519199999999</v>
      </c>
      <c r="W5386" s="5">
        <f t="shared" si="761"/>
        <v>1.0925100707400002</v>
      </c>
      <c r="X5386" s="5">
        <f t="shared" si="764"/>
        <v>0</v>
      </c>
    </row>
    <row r="5387" spans="1:24" x14ac:dyDescent="0.15">
      <c r="A5387" s="7">
        <v>5386</v>
      </c>
      <c r="B5387" s="7">
        <v>8</v>
      </c>
      <c r="C5387" s="7">
        <v>13</v>
      </c>
      <c r="D5387" s="7">
        <v>10</v>
      </c>
      <c r="E5387" s="7">
        <v>225</v>
      </c>
      <c r="F5387" s="7">
        <v>23</v>
      </c>
      <c r="G5387" s="7">
        <v>448.8</v>
      </c>
      <c r="H5387" s="7">
        <f t="shared" si="756"/>
        <v>7</v>
      </c>
      <c r="I5387" s="16">
        <f t="shared" si="757"/>
        <v>45151</v>
      </c>
      <c r="J5387" s="17">
        <v>0.70809999999999995</v>
      </c>
      <c r="K5387" s="18">
        <f>G5387*结论【关键目标】!C$27*0.7735*0.001</f>
        <v>41.657615999999997</v>
      </c>
      <c r="L5387" s="5">
        <v>0</v>
      </c>
      <c r="M5387" s="5">
        <f>ABS(IF(L5387&lt;=0,L5387/耗电量关键数据!$B$6/1000,L5387/耗电量关键数据!$B$5/1000))</f>
        <v>0</v>
      </c>
      <c r="N5387" s="19">
        <f>耗电量关键数据!$B$14</f>
        <v>1.1688450000000001</v>
      </c>
      <c r="O5387" s="19">
        <f>耗电量关键数据!$B$15</f>
        <v>0.37403039999999999</v>
      </c>
      <c r="P5387" s="19">
        <f t="shared" si="758"/>
        <v>1.5428754000000002</v>
      </c>
      <c r="Q5387" s="19">
        <f t="shared" si="762"/>
        <v>0</v>
      </c>
      <c r="R5387" s="20">
        <f t="shared" si="759"/>
        <v>41.657615999999997</v>
      </c>
      <c r="S5387" s="20">
        <f t="shared" si="763"/>
        <v>0</v>
      </c>
      <c r="T5387" s="20">
        <f>IF((T5386+R5387)&lt;0,0,IF((T5386+R5387)&gt;结论【关键目标】!C$28,结论【关键目标】!C$28,T5386+R5387))</f>
        <v>22</v>
      </c>
      <c r="U5387" s="19">
        <f>IF((T5386+R5387)&lt;结论【关键目标】!$C$28,0,(发电量计算【计算逻辑页】!R5387+发电量计算【计算逻辑页】!T5386-结论【关键目标】!$C$28))</f>
        <v>41.657615999999997</v>
      </c>
      <c r="V5387" s="5">
        <f t="shared" si="760"/>
        <v>14.580165599999997</v>
      </c>
      <c r="W5387" s="5">
        <f t="shared" si="761"/>
        <v>1.0925100707400002</v>
      </c>
      <c r="X5387" s="5">
        <f t="shared" si="764"/>
        <v>0</v>
      </c>
    </row>
    <row r="5388" spans="1:24" x14ac:dyDescent="0.15">
      <c r="A5388" s="7">
        <v>5387</v>
      </c>
      <c r="B5388" s="7">
        <v>8</v>
      </c>
      <c r="C5388" s="7">
        <v>13</v>
      </c>
      <c r="D5388" s="7">
        <v>11</v>
      </c>
      <c r="E5388" s="7">
        <v>225</v>
      </c>
      <c r="F5388" s="7">
        <v>24</v>
      </c>
      <c r="G5388" s="7">
        <v>505.1</v>
      </c>
      <c r="H5388" s="7">
        <f t="shared" si="756"/>
        <v>7</v>
      </c>
      <c r="I5388" s="16">
        <f t="shared" si="757"/>
        <v>45151</v>
      </c>
      <c r="J5388" s="24">
        <v>1.3551</v>
      </c>
      <c r="K5388" s="18">
        <f>G5388*结论【关键目标】!C$27*0.7735*0.001</f>
        <v>46.883381999999997</v>
      </c>
      <c r="L5388" s="5">
        <v>0</v>
      </c>
      <c r="M5388" s="5">
        <f>ABS(IF(L5388&lt;=0,L5388/耗电量关键数据!$B$6/1000,L5388/耗电量关键数据!$B$5/1000))</f>
        <v>0</v>
      </c>
      <c r="N5388" s="19">
        <f>耗电量关键数据!$B$14</f>
        <v>1.1688450000000001</v>
      </c>
      <c r="O5388" s="19">
        <f>耗电量关键数据!$B$15</f>
        <v>0.37403039999999999</v>
      </c>
      <c r="P5388" s="19">
        <f t="shared" si="758"/>
        <v>1.5428754000000002</v>
      </c>
      <c r="Q5388" s="19">
        <f t="shared" si="762"/>
        <v>1.5428754000000002</v>
      </c>
      <c r="R5388" s="20">
        <f t="shared" si="759"/>
        <v>45.340506599999998</v>
      </c>
      <c r="S5388" s="20">
        <f t="shared" si="763"/>
        <v>0</v>
      </c>
      <c r="T5388" s="20">
        <f>IF((T5387+R5388)&lt;0,0,IF((T5387+R5388)&gt;结论【关键目标】!C$28,结论【关键目标】!C$28,T5387+R5388))</f>
        <v>22</v>
      </c>
      <c r="U5388" s="19">
        <f>IF((T5387+R5388)&lt;结论【关键目标】!$C$28,0,(发电量计算【计算逻辑页】!R5388+发电量计算【计算逻辑页】!T5387-结论【关键目标】!$C$28))</f>
        <v>45.340506599999998</v>
      </c>
      <c r="V5388" s="5">
        <f t="shared" si="760"/>
        <v>15.869177309999998</v>
      </c>
      <c r="W5388" s="5">
        <f t="shared" si="761"/>
        <v>2.0907504545400002</v>
      </c>
      <c r="X5388" s="5">
        <f t="shared" si="764"/>
        <v>0</v>
      </c>
    </row>
    <row r="5389" spans="1:24" x14ac:dyDescent="0.15">
      <c r="A5389" s="7">
        <v>5388</v>
      </c>
      <c r="B5389" s="7">
        <v>8</v>
      </c>
      <c r="C5389" s="7">
        <v>13</v>
      </c>
      <c r="D5389" s="7">
        <v>12</v>
      </c>
      <c r="E5389" s="7">
        <v>225</v>
      </c>
      <c r="F5389" s="7">
        <v>26.8</v>
      </c>
      <c r="G5389" s="7">
        <v>674.4</v>
      </c>
      <c r="H5389" s="7">
        <f t="shared" si="756"/>
        <v>7</v>
      </c>
      <c r="I5389" s="16">
        <f t="shared" si="757"/>
        <v>45151</v>
      </c>
      <c r="J5389" s="24">
        <v>1.3551</v>
      </c>
      <c r="K5389" s="18">
        <f>G5389*结论【关键目标】!C$27*0.7735*0.001</f>
        <v>62.597808000000001</v>
      </c>
      <c r="L5389" s="5">
        <v>0</v>
      </c>
      <c r="M5389" s="5">
        <f>ABS(IF(L5389&lt;=0,L5389/耗电量关键数据!$B$6/1000,L5389/耗电量关键数据!$B$5/1000))</f>
        <v>0</v>
      </c>
      <c r="N5389" s="19">
        <f>耗电量关键数据!$B$14</f>
        <v>1.1688450000000001</v>
      </c>
      <c r="O5389" s="19">
        <f>耗电量关键数据!$B$15</f>
        <v>0.37403039999999999</v>
      </c>
      <c r="P5389" s="19">
        <f t="shared" si="758"/>
        <v>1.5428754000000002</v>
      </c>
      <c r="Q5389" s="19">
        <f t="shared" si="762"/>
        <v>1.5428754000000002</v>
      </c>
      <c r="R5389" s="20">
        <f t="shared" si="759"/>
        <v>61.054932600000001</v>
      </c>
      <c r="S5389" s="20">
        <f t="shared" si="763"/>
        <v>0</v>
      </c>
      <c r="T5389" s="20">
        <f>IF((T5388+R5389)&lt;0,0,IF((T5388+R5389)&gt;结论【关键目标】!C$28,结论【关键目标】!C$28,T5388+R5389))</f>
        <v>22</v>
      </c>
      <c r="U5389" s="19">
        <f>IF((T5388+R5389)&lt;结论【关键目标】!$C$28,0,(发电量计算【计算逻辑页】!R5389+发电量计算【计算逻辑页】!T5388-结论【关键目标】!$C$28))</f>
        <v>61.054932600000001</v>
      </c>
      <c r="V5389" s="5">
        <f t="shared" si="760"/>
        <v>21.36922641</v>
      </c>
      <c r="W5389" s="5">
        <f t="shared" si="761"/>
        <v>2.0907504545400002</v>
      </c>
      <c r="X5389" s="5">
        <f t="shared" si="764"/>
        <v>0</v>
      </c>
    </row>
    <row r="5390" spans="1:24" x14ac:dyDescent="0.15">
      <c r="A5390" s="7">
        <v>5389</v>
      </c>
      <c r="B5390" s="7">
        <v>8</v>
      </c>
      <c r="C5390" s="7">
        <v>13</v>
      </c>
      <c r="D5390" s="7">
        <v>13</v>
      </c>
      <c r="E5390" s="7">
        <v>225</v>
      </c>
      <c r="F5390" s="7">
        <v>28</v>
      </c>
      <c r="G5390" s="7">
        <v>628.29999999999995</v>
      </c>
      <c r="H5390" s="7">
        <f t="shared" si="756"/>
        <v>7</v>
      </c>
      <c r="I5390" s="16">
        <f t="shared" si="757"/>
        <v>45151</v>
      </c>
      <c r="J5390" s="17">
        <v>1.2267999999999999</v>
      </c>
      <c r="K5390" s="18">
        <f>G5390*结论【关键目标】!C$27*0.7735*0.001</f>
        <v>58.318805999999995</v>
      </c>
      <c r="L5390" s="5">
        <v>0</v>
      </c>
      <c r="M5390" s="5">
        <f>ABS(IF(L5390&lt;=0,L5390/耗电量关键数据!$B$6/1000,L5390/耗电量关键数据!$B$5/1000))</f>
        <v>0</v>
      </c>
      <c r="N5390" s="19">
        <f>耗电量关键数据!$B$14</f>
        <v>1.1688450000000001</v>
      </c>
      <c r="O5390" s="19">
        <f>耗电量关键数据!$B$15</f>
        <v>0.37403039999999999</v>
      </c>
      <c r="P5390" s="19">
        <f t="shared" si="758"/>
        <v>1.5428754000000002</v>
      </c>
      <c r="Q5390" s="19">
        <f t="shared" si="762"/>
        <v>1.5428754000000002</v>
      </c>
      <c r="R5390" s="20">
        <f t="shared" si="759"/>
        <v>56.775930599999995</v>
      </c>
      <c r="S5390" s="20">
        <f t="shared" si="763"/>
        <v>0</v>
      </c>
      <c r="T5390" s="20">
        <f>IF((T5389+R5390)&lt;0,0,IF((T5389+R5390)&gt;结论【关键目标】!C$28,结论【关键目标】!C$28,T5389+R5390))</f>
        <v>22</v>
      </c>
      <c r="U5390" s="19">
        <f>IF((T5389+R5390)&lt;结论【关键目标】!$C$28,0,(发电量计算【计算逻辑页】!R5390+发电量计算【计算逻辑页】!T5389-结论【关键目标】!$C$28))</f>
        <v>56.775930599999995</v>
      </c>
      <c r="V5390" s="5">
        <f t="shared" si="760"/>
        <v>19.871575709999998</v>
      </c>
      <c r="W5390" s="5">
        <f t="shared" si="761"/>
        <v>1.89279954072</v>
      </c>
      <c r="X5390" s="5">
        <f t="shared" si="764"/>
        <v>0</v>
      </c>
    </row>
    <row r="5391" spans="1:24" x14ac:dyDescent="0.15">
      <c r="A5391" s="7">
        <v>5390</v>
      </c>
      <c r="B5391" s="7">
        <v>8</v>
      </c>
      <c r="C5391" s="7">
        <v>13</v>
      </c>
      <c r="D5391" s="7">
        <v>14</v>
      </c>
      <c r="E5391" s="7">
        <v>225</v>
      </c>
      <c r="F5391" s="7">
        <v>29</v>
      </c>
      <c r="G5391" s="7">
        <v>592.1</v>
      </c>
      <c r="H5391" s="7">
        <f t="shared" si="756"/>
        <v>7</v>
      </c>
      <c r="I5391" s="16">
        <f t="shared" si="757"/>
        <v>45151</v>
      </c>
      <c r="J5391" s="17">
        <v>1.2267999999999999</v>
      </c>
      <c r="K5391" s="18">
        <f>G5391*结论【关键目标】!C$27*0.7735*0.001</f>
        <v>54.958721999999995</v>
      </c>
      <c r="L5391" s="5">
        <v>0</v>
      </c>
      <c r="M5391" s="5">
        <f>ABS(IF(L5391&lt;=0,L5391/耗电量关键数据!$B$6/1000,L5391/耗电量关键数据!$B$5/1000))</f>
        <v>0</v>
      </c>
      <c r="N5391" s="19">
        <f>耗电量关键数据!$B$14</f>
        <v>1.1688450000000001</v>
      </c>
      <c r="O5391" s="19">
        <f>耗电量关键数据!$B$15</f>
        <v>0.37403039999999999</v>
      </c>
      <c r="P5391" s="19">
        <f t="shared" si="758"/>
        <v>1.5428754000000002</v>
      </c>
      <c r="Q5391" s="19">
        <f t="shared" si="762"/>
        <v>1.5428754000000002</v>
      </c>
      <c r="R5391" s="20">
        <f t="shared" si="759"/>
        <v>53.415846599999995</v>
      </c>
      <c r="S5391" s="20">
        <f t="shared" si="763"/>
        <v>0</v>
      </c>
      <c r="T5391" s="20">
        <f>IF((T5390+R5391)&lt;0,0,IF((T5390+R5391)&gt;结论【关键目标】!C$28,结论【关键目标】!C$28,T5390+R5391))</f>
        <v>22</v>
      </c>
      <c r="U5391" s="19">
        <f>IF((T5390+R5391)&lt;结论【关键目标】!$C$28,0,(发电量计算【计算逻辑页】!R5391+发电量计算【计算逻辑页】!T5390-结论【关键目标】!$C$28))</f>
        <v>53.415846599999995</v>
      </c>
      <c r="V5391" s="5">
        <f t="shared" si="760"/>
        <v>18.695546309999997</v>
      </c>
      <c r="W5391" s="5">
        <f t="shared" si="761"/>
        <v>1.89279954072</v>
      </c>
      <c r="X5391" s="5">
        <f t="shared" si="764"/>
        <v>0</v>
      </c>
    </row>
    <row r="5392" spans="1:24" x14ac:dyDescent="0.15">
      <c r="A5392" s="7">
        <v>5391</v>
      </c>
      <c r="B5392" s="7">
        <v>8</v>
      </c>
      <c r="C5392" s="7">
        <v>13</v>
      </c>
      <c r="D5392" s="7">
        <v>15</v>
      </c>
      <c r="E5392" s="7">
        <v>225</v>
      </c>
      <c r="F5392" s="7">
        <v>30.2</v>
      </c>
      <c r="G5392" s="7">
        <v>518.5</v>
      </c>
      <c r="H5392" s="7">
        <f t="shared" si="756"/>
        <v>7</v>
      </c>
      <c r="I5392" s="16">
        <f t="shared" si="757"/>
        <v>45151</v>
      </c>
      <c r="J5392" s="17">
        <v>1.2267999999999999</v>
      </c>
      <c r="K5392" s="18">
        <f>G5392*结论【关键目标】!C$27*0.7735*0.001</f>
        <v>48.12717</v>
      </c>
      <c r="L5392" s="5">
        <v>0</v>
      </c>
      <c r="M5392" s="5">
        <f>ABS(IF(L5392&lt;=0,L5392/耗电量关键数据!$B$6/1000,L5392/耗电量关键数据!$B$5/1000))</f>
        <v>0</v>
      </c>
      <c r="N5392" s="19">
        <f>耗电量关键数据!$B$14</f>
        <v>1.1688450000000001</v>
      </c>
      <c r="O5392" s="19">
        <f>耗电量关键数据!$B$15</f>
        <v>0.37403039999999999</v>
      </c>
      <c r="P5392" s="19">
        <f t="shared" si="758"/>
        <v>1.5428754000000002</v>
      </c>
      <c r="Q5392" s="19">
        <f t="shared" si="762"/>
        <v>1.5428754000000002</v>
      </c>
      <c r="R5392" s="20">
        <f t="shared" si="759"/>
        <v>46.5842946</v>
      </c>
      <c r="S5392" s="20">
        <f t="shared" si="763"/>
        <v>0</v>
      </c>
      <c r="T5392" s="20">
        <f>IF((T5391+R5392)&lt;0,0,IF((T5391+R5392)&gt;结论【关键目标】!C$28,结论【关键目标】!C$28,T5391+R5392))</f>
        <v>22</v>
      </c>
      <c r="U5392" s="19">
        <f>IF((T5391+R5392)&lt;结论【关键目标】!$C$28,0,(发电量计算【计算逻辑页】!R5392+发电量计算【计算逻辑页】!T5391-结论【关键目标】!$C$28))</f>
        <v>46.584294599999993</v>
      </c>
      <c r="V5392" s="5">
        <f t="shared" si="760"/>
        <v>16.304503109999995</v>
      </c>
      <c r="W5392" s="5">
        <f t="shared" si="761"/>
        <v>1.89279954072</v>
      </c>
      <c r="X5392" s="5">
        <f t="shared" si="764"/>
        <v>0</v>
      </c>
    </row>
    <row r="5393" spans="1:24" x14ac:dyDescent="0.15">
      <c r="A5393" s="7">
        <v>5392</v>
      </c>
      <c r="B5393" s="7">
        <v>8</v>
      </c>
      <c r="C5393" s="7">
        <v>13</v>
      </c>
      <c r="D5393" s="7">
        <v>16</v>
      </c>
      <c r="E5393" s="7">
        <v>225</v>
      </c>
      <c r="F5393" s="7">
        <v>30</v>
      </c>
      <c r="G5393" s="7">
        <v>324.8</v>
      </c>
      <c r="H5393" s="7">
        <f t="shared" si="756"/>
        <v>7</v>
      </c>
      <c r="I5393" s="16">
        <f t="shared" si="757"/>
        <v>45151</v>
      </c>
      <c r="J5393" s="24">
        <v>1.3551</v>
      </c>
      <c r="K5393" s="18">
        <f>G5393*结论【关键目标】!C$27*0.7735*0.001</f>
        <v>30.147935999999998</v>
      </c>
      <c r="L5393" s="5">
        <v>0</v>
      </c>
      <c r="M5393" s="5">
        <f>ABS(IF(L5393&lt;=0,L5393/耗电量关键数据!$B$6/1000,L5393/耗电量关键数据!$B$5/1000))</f>
        <v>0</v>
      </c>
      <c r="N5393" s="19">
        <f>耗电量关键数据!$B$14</f>
        <v>1.1688450000000001</v>
      </c>
      <c r="O5393" s="19">
        <f>耗电量关键数据!$B$15</f>
        <v>0.37403039999999999</v>
      </c>
      <c r="P5393" s="19">
        <f t="shared" si="758"/>
        <v>1.5428754000000002</v>
      </c>
      <c r="Q5393" s="19">
        <f t="shared" si="762"/>
        <v>1.5428754000000002</v>
      </c>
      <c r="R5393" s="20">
        <f t="shared" si="759"/>
        <v>28.605060599999998</v>
      </c>
      <c r="S5393" s="20">
        <f t="shared" si="763"/>
        <v>0</v>
      </c>
      <c r="T5393" s="20">
        <f>IF((T5392+R5393)&lt;0,0,IF((T5392+R5393)&gt;结论【关键目标】!C$28,结论【关键目标】!C$28,T5392+R5393))</f>
        <v>22</v>
      </c>
      <c r="U5393" s="19">
        <f>IF((T5392+R5393)&lt;结论【关键目标】!$C$28,0,(发电量计算【计算逻辑页】!R5393+发电量计算【计算逻辑页】!T5392-结论【关键目标】!$C$28))</f>
        <v>28.605060600000002</v>
      </c>
      <c r="V5393" s="5">
        <f t="shared" si="760"/>
        <v>10.011771209999999</v>
      </c>
      <c r="W5393" s="5">
        <f t="shared" si="761"/>
        <v>2.0907504545400002</v>
      </c>
      <c r="X5393" s="5">
        <f t="shared" si="764"/>
        <v>0</v>
      </c>
    </row>
    <row r="5394" spans="1:24" x14ac:dyDescent="0.15">
      <c r="A5394" s="7">
        <v>5393</v>
      </c>
      <c r="B5394" s="7">
        <v>8</v>
      </c>
      <c r="C5394" s="7">
        <v>13</v>
      </c>
      <c r="D5394" s="7">
        <v>17</v>
      </c>
      <c r="E5394" s="7">
        <v>225</v>
      </c>
      <c r="F5394" s="7">
        <v>31</v>
      </c>
      <c r="G5394" s="7">
        <v>209.3</v>
      </c>
      <c r="H5394" s="7">
        <f t="shared" si="756"/>
        <v>7</v>
      </c>
      <c r="I5394" s="16">
        <f t="shared" si="757"/>
        <v>45151</v>
      </c>
      <c r="J5394" s="17">
        <v>0.70809999999999995</v>
      </c>
      <c r="K5394" s="18">
        <f>G5394*结论【关键目标】!C$27*0.7735*0.001</f>
        <v>19.427225999999997</v>
      </c>
      <c r="L5394" s="5">
        <v>0</v>
      </c>
      <c r="M5394" s="5">
        <f>ABS(IF(L5394&lt;=0,L5394/耗电量关键数据!$B$6/1000,L5394/耗电量关键数据!$B$5/1000))</f>
        <v>0</v>
      </c>
      <c r="N5394" s="19">
        <f>耗电量关键数据!$B$14</f>
        <v>1.1688450000000001</v>
      </c>
      <c r="O5394" s="19">
        <f>耗电量关键数据!$B$15</f>
        <v>0.37403039999999999</v>
      </c>
      <c r="P5394" s="19">
        <f t="shared" si="758"/>
        <v>1.5428754000000002</v>
      </c>
      <c r="Q5394" s="19">
        <f t="shared" si="762"/>
        <v>0</v>
      </c>
      <c r="R5394" s="20">
        <f t="shared" si="759"/>
        <v>19.427225999999997</v>
      </c>
      <c r="S5394" s="20">
        <f t="shared" si="763"/>
        <v>0</v>
      </c>
      <c r="T5394" s="20">
        <f>IF((T5393+R5394)&lt;0,0,IF((T5393+R5394)&gt;结论【关键目标】!C$28,结论【关键目标】!C$28,T5393+R5394))</f>
        <v>22</v>
      </c>
      <c r="U5394" s="19">
        <f>IF((T5393+R5394)&lt;结论【关键目标】!$C$28,0,(发电量计算【计算逻辑页】!R5394+发电量计算【计算逻辑页】!T5393-结论【关键目标】!$C$28))</f>
        <v>19.427225999999997</v>
      </c>
      <c r="V5394" s="5">
        <f t="shared" si="760"/>
        <v>6.7995290999999991</v>
      </c>
      <c r="W5394" s="5">
        <f t="shared" si="761"/>
        <v>1.0925100707400002</v>
      </c>
      <c r="X5394" s="5">
        <f t="shared" si="764"/>
        <v>0</v>
      </c>
    </row>
    <row r="5395" spans="1:24" x14ac:dyDescent="0.15">
      <c r="A5395" s="7">
        <v>5394</v>
      </c>
      <c r="B5395" s="7">
        <v>8</v>
      </c>
      <c r="C5395" s="7">
        <v>13</v>
      </c>
      <c r="D5395" s="7">
        <v>18</v>
      </c>
      <c r="E5395" s="7">
        <v>225</v>
      </c>
      <c r="F5395" s="7">
        <v>30.4</v>
      </c>
      <c r="G5395" s="7">
        <v>45.8</v>
      </c>
      <c r="H5395" s="7">
        <f t="shared" si="756"/>
        <v>7</v>
      </c>
      <c r="I5395" s="16">
        <f t="shared" si="757"/>
        <v>45151</v>
      </c>
      <c r="J5395" s="17">
        <v>0.70809999999999995</v>
      </c>
      <c r="K5395" s="18">
        <f>G5395*结论【关键目标】!C$27*0.7735*0.001</f>
        <v>4.2511559999999999</v>
      </c>
      <c r="L5395" s="5">
        <v>0</v>
      </c>
      <c r="M5395" s="5">
        <f>ABS(IF(L5395&lt;=0,L5395/耗电量关键数据!$B$6/1000,L5395/耗电量关键数据!$B$5/1000))</f>
        <v>0</v>
      </c>
      <c r="N5395" s="19">
        <f>耗电量关键数据!$B$14</f>
        <v>1.1688450000000001</v>
      </c>
      <c r="O5395" s="19">
        <f>耗电量关键数据!$B$15</f>
        <v>0.37403039999999999</v>
      </c>
      <c r="P5395" s="19">
        <f t="shared" si="758"/>
        <v>1.5428754000000002</v>
      </c>
      <c r="Q5395" s="19">
        <f t="shared" si="762"/>
        <v>0</v>
      </c>
      <c r="R5395" s="20">
        <f t="shared" si="759"/>
        <v>4.2511559999999999</v>
      </c>
      <c r="S5395" s="20">
        <f t="shared" si="763"/>
        <v>0</v>
      </c>
      <c r="T5395" s="20">
        <f>IF((T5394+R5395)&lt;0,0,IF((T5394+R5395)&gt;结论【关键目标】!C$28,结论【关键目标】!C$28,T5394+R5395))</f>
        <v>22</v>
      </c>
      <c r="U5395" s="19">
        <f>IF((T5394+R5395)&lt;结论【关键目标】!$C$28,0,(发电量计算【计算逻辑页】!R5395+发电量计算【计算逻辑页】!T5394-结论【关键目标】!$C$28))</f>
        <v>4.2511560000000017</v>
      </c>
      <c r="V5395" s="5">
        <f t="shared" si="760"/>
        <v>1.4879046000000005</v>
      </c>
      <c r="W5395" s="5">
        <f t="shared" si="761"/>
        <v>1.0925100707400002</v>
      </c>
      <c r="X5395" s="5">
        <f t="shared" si="764"/>
        <v>0</v>
      </c>
    </row>
    <row r="5396" spans="1:24" x14ac:dyDescent="0.15">
      <c r="A5396" s="7">
        <v>5395</v>
      </c>
      <c r="B5396" s="7">
        <v>8</v>
      </c>
      <c r="C5396" s="7">
        <v>13</v>
      </c>
      <c r="D5396" s="7">
        <v>19</v>
      </c>
      <c r="E5396" s="7">
        <v>225</v>
      </c>
      <c r="F5396" s="7">
        <v>29</v>
      </c>
      <c r="G5396" s="7">
        <v>0</v>
      </c>
      <c r="H5396" s="7">
        <f t="shared" si="756"/>
        <v>7</v>
      </c>
      <c r="I5396" s="16">
        <f t="shared" si="757"/>
        <v>45151</v>
      </c>
      <c r="J5396" s="17">
        <v>1.2267999999999999</v>
      </c>
      <c r="K5396" s="18">
        <f>G5396*结论【关键目标】!C$27*0.7735*0.001</f>
        <v>0</v>
      </c>
      <c r="L5396" s="5">
        <v>0</v>
      </c>
      <c r="M5396" s="5">
        <f>ABS(IF(L5396&lt;=0,L5396/耗电量关键数据!$B$6/1000,L5396/耗电量关键数据!$B$5/1000))</f>
        <v>0</v>
      </c>
      <c r="N5396" s="19">
        <f>耗电量关键数据!$B$14</f>
        <v>1.1688450000000001</v>
      </c>
      <c r="O5396" s="19">
        <f>耗电量关键数据!$B$15</f>
        <v>0.37403039999999999</v>
      </c>
      <c r="P5396" s="19">
        <f t="shared" si="758"/>
        <v>1.5428754000000002</v>
      </c>
      <c r="Q5396" s="19">
        <f t="shared" si="762"/>
        <v>1.5428754000000002</v>
      </c>
      <c r="R5396" s="20">
        <f t="shared" si="759"/>
        <v>-1.5428754000000002</v>
      </c>
      <c r="S5396" s="20">
        <f t="shared" si="763"/>
        <v>1.5428754000000002</v>
      </c>
      <c r="T5396" s="20">
        <f>IF((T5395+R5396)&lt;0,0,IF((T5395+R5396)&gt;结论【关键目标】!C$28,结论【关键目标】!C$28,T5395+R5396))</f>
        <v>20.4571246</v>
      </c>
      <c r="U5396" s="19">
        <f>IF((T5395+R5396)&lt;结论【关键目标】!$C$28,0,(发电量计算【计算逻辑页】!R5396+发电量计算【计算逻辑页】!T5395-结论【关键目标】!$C$28))</f>
        <v>0</v>
      </c>
      <c r="V5396" s="5">
        <f t="shared" si="760"/>
        <v>0</v>
      </c>
      <c r="W5396" s="5">
        <f t="shared" si="761"/>
        <v>0</v>
      </c>
      <c r="X5396" s="5">
        <f t="shared" si="764"/>
        <v>1.3527931507200002</v>
      </c>
    </row>
    <row r="5397" spans="1:24" x14ac:dyDescent="0.15">
      <c r="A5397" s="7">
        <v>5396</v>
      </c>
      <c r="B5397" s="7">
        <v>8</v>
      </c>
      <c r="C5397" s="7">
        <v>13</v>
      </c>
      <c r="D5397" s="7">
        <v>20</v>
      </c>
      <c r="E5397" s="7">
        <v>225</v>
      </c>
      <c r="F5397" s="7">
        <v>28</v>
      </c>
      <c r="G5397" s="7">
        <v>0</v>
      </c>
      <c r="H5397" s="7">
        <f t="shared" si="756"/>
        <v>7</v>
      </c>
      <c r="I5397" s="16">
        <f t="shared" si="757"/>
        <v>45151</v>
      </c>
      <c r="J5397" s="17">
        <v>1.2267999999999999</v>
      </c>
      <c r="K5397" s="18">
        <f>G5397*结论【关键目标】!C$27*0.7735*0.001</f>
        <v>0</v>
      </c>
      <c r="L5397" s="5">
        <v>0</v>
      </c>
      <c r="M5397" s="5">
        <f>ABS(IF(L5397&lt;=0,L5397/耗电量关键数据!$B$6/1000,L5397/耗电量关键数据!$B$5/1000))</f>
        <v>0</v>
      </c>
      <c r="N5397" s="19">
        <f>耗电量关键数据!$B$14</f>
        <v>1.1688450000000001</v>
      </c>
      <c r="O5397" s="19">
        <f>耗电量关键数据!$B$15</f>
        <v>0.37403039999999999</v>
      </c>
      <c r="P5397" s="19">
        <f t="shared" si="758"/>
        <v>1.5428754000000002</v>
      </c>
      <c r="Q5397" s="19">
        <f t="shared" si="762"/>
        <v>1.5428754000000002</v>
      </c>
      <c r="R5397" s="20">
        <f t="shared" si="759"/>
        <v>-1.5428754000000002</v>
      </c>
      <c r="S5397" s="20">
        <f t="shared" si="763"/>
        <v>1.5428754000000002</v>
      </c>
      <c r="T5397" s="20">
        <f>IF((T5396+R5397)&lt;0,0,IF((T5396+R5397)&gt;结论【关键目标】!C$28,结论【关键目标】!C$28,T5396+R5397))</f>
        <v>18.9142492</v>
      </c>
      <c r="U5397" s="19">
        <f>IF((T5396+R5397)&lt;结论【关键目标】!$C$28,0,(发电量计算【计算逻辑页】!R5397+发电量计算【计算逻辑页】!T5396-结论【关键目标】!$C$28))</f>
        <v>0</v>
      </c>
      <c r="V5397" s="5">
        <f t="shared" si="760"/>
        <v>0</v>
      </c>
      <c r="W5397" s="5">
        <f t="shared" si="761"/>
        <v>0</v>
      </c>
      <c r="X5397" s="5">
        <f t="shared" si="764"/>
        <v>1.3527931507200002</v>
      </c>
    </row>
    <row r="5398" spans="1:24" x14ac:dyDescent="0.15">
      <c r="A5398" s="7">
        <v>5397</v>
      </c>
      <c r="B5398" s="7">
        <v>8</v>
      </c>
      <c r="C5398" s="7">
        <v>13</v>
      </c>
      <c r="D5398" s="7">
        <v>21</v>
      </c>
      <c r="E5398" s="7">
        <v>225</v>
      </c>
      <c r="F5398" s="7">
        <v>27.5</v>
      </c>
      <c r="G5398" s="7">
        <v>0</v>
      </c>
      <c r="H5398" s="7">
        <f t="shared" si="756"/>
        <v>7</v>
      </c>
      <c r="I5398" s="16">
        <f t="shared" si="757"/>
        <v>45151</v>
      </c>
      <c r="J5398" s="17">
        <v>1.2267999999999999</v>
      </c>
      <c r="K5398" s="18">
        <f>G5398*结论【关键目标】!C$27*0.7735*0.001</f>
        <v>0</v>
      </c>
      <c r="L5398" s="5">
        <v>0</v>
      </c>
      <c r="M5398" s="5">
        <f>ABS(IF(L5398&lt;=0,L5398/耗电量关键数据!$B$6/1000,L5398/耗电量关键数据!$B$5/1000))</f>
        <v>0</v>
      </c>
      <c r="N5398" s="19">
        <f>耗电量关键数据!$B$14</f>
        <v>1.1688450000000001</v>
      </c>
      <c r="O5398" s="19">
        <f>耗电量关键数据!$B$15</f>
        <v>0.37403039999999999</v>
      </c>
      <c r="P5398" s="19">
        <f t="shared" si="758"/>
        <v>1.5428754000000002</v>
      </c>
      <c r="Q5398" s="19">
        <f t="shared" si="762"/>
        <v>1.5428754000000002</v>
      </c>
      <c r="R5398" s="20">
        <f t="shared" si="759"/>
        <v>-1.5428754000000002</v>
      </c>
      <c r="S5398" s="20">
        <f t="shared" si="763"/>
        <v>1.5428754000000002</v>
      </c>
      <c r="T5398" s="20">
        <f>IF((T5397+R5398)&lt;0,0,IF((T5397+R5398)&gt;结论【关键目标】!C$28,结论【关键目标】!C$28,T5397+R5398))</f>
        <v>17.371373800000001</v>
      </c>
      <c r="U5398" s="19">
        <f>IF((T5397+R5398)&lt;结论【关键目标】!$C$28,0,(发电量计算【计算逻辑页】!R5398+发电量计算【计算逻辑页】!T5397-结论【关键目标】!$C$28))</f>
        <v>0</v>
      </c>
      <c r="V5398" s="5">
        <f t="shared" si="760"/>
        <v>0</v>
      </c>
      <c r="W5398" s="5">
        <f t="shared" si="761"/>
        <v>0</v>
      </c>
      <c r="X5398" s="5">
        <f t="shared" si="764"/>
        <v>1.3527931507200002</v>
      </c>
    </row>
    <row r="5399" spans="1:24" x14ac:dyDescent="0.15">
      <c r="A5399" s="7">
        <v>5398</v>
      </c>
      <c r="B5399" s="7">
        <v>8</v>
      </c>
      <c r="C5399" s="7">
        <v>13</v>
      </c>
      <c r="D5399" s="7">
        <v>22</v>
      </c>
      <c r="E5399" s="7">
        <v>225</v>
      </c>
      <c r="F5399" s="7">
        <v>25</v>
      </c>
      <c r="G5399" s="7">
        <v>0</v>
      </c>
      <c r="H5399" s="7">
        <f t="shared" si="756"/>
        <v>7</v>
      </c>
      <c r="I5399" s="16">
        <f t="shared" si="757"/>
        <v>45151</v>
      </c>
      <c r="J5399" s="17">
        <v>0.70809999999999995</v>
      </c>
      <c r="K5399" s="18">
        <f>G5399*结论【关键目标】!C$27*0.7735*0.001</f>
        <v>0</v>
      </c>
      <c r="L5399" s="5">
        <v>0</v>
      </c>
      <c r="M5399" s="5">
        <f>ABS(IF(L5399&lt;=0,L5399/耗电量关键数据!$B$6/1000,L5399/耗电量关键数据!$B$5/1000))</f>
        <v>0</v>
      </c>
      <c r="N5399" s="19">
        <f>耗电量关键数据!$B$14</f>
        <v>1.1688450000000001</v>
      </c>
      <c r="O5399" s="19">
        <f>耗电量关键数据!$B$15</f>
        <v>0.37403039999999999</v>
      </c>
      <c r="P5399" s="19">
        <f t="shared" si="758"/>
        <v>1.5428754000000002</v>
      </c>
      <c r="Q5399" s="19">
        <f t="shared" si="762"/>
        <v>0</v>
      </c>
      <c r="R5399" s="20">
        <f t="shared" si="759"/>
        <v>0</v>
      </c>
      <c r="S5399" s="20">
        <f t="shared" si="763"/>
        <v>0</v>
      </c>
      <c r="T5399" s="20">
        <f>IF((T5398+R5399)&lt;0,0,IF((T5398+R5399)&gt;结论【关键目标】!C$28,结论【关键目标】!C$28,T5398+R5399))</f>
        <v>17.371373800000001</v>
      </c>
      <c r="U5399" s="19">
        <f>IF((T5398+R5399)&lt;结论【关键目标】!$C$28,0,(发电量计算【计算逻辑页】!R5399+发电量计算【计算逻辑页】!T5398-结论【关键目标】!$C$28))</f>
        <v>0</v>
      </c>
      <c r="V5399" s="5">
        <f t="shared" si="760"/>
        <v>0</v>
      </c>
      <c r="W5399" s="5">
        <f t="shared" si="761"/>
        <v>0</v>
      </c>
      <c r="X5399" s="5">
        <f t="shared" si="764"/>
        <v>0</v>
      </c>
    </row>
    <row r="5400" spans="1:24" x14ac:dyDescent="0.15">
      <c r="A5400" s="7">
        <v>5399</v>
      </c>
      <c r="B5400" s="7">
        <v>8</v>
      </c>
      <c r="C5400" s="7">
        <v>13</v>
      </c>
      <c r="D5400" s="7">
        <v>23</v>
      </c>
      <c r="E5400" s="7">
        <v>225</v>
      </c>
      <c r="F5400" s="7">
        <v>25</v>
      </c>
      <c r="G5400" s="7">
        <v>0</v>
      </c>
      <c r="H5400" s="7">
        <f t="shared" si="756"/>
        <v>7</v>
      </c>
      <c r="I5400" s="16">
        <f t="shared" si="757"/>
        <v>45151</v>
      </c>
      <c r="J5400" s="17">
        <v>0.70809999999999995</v>
      </c>
      <c r="K5400" s="18">
        <f>G5400*结论【关键目标】!C$27*0.7735*0.001</f>
        <v>0</v>
      </c>
      <c r="L5400" s="5">
        <v>0</v>
      </c>
      <c r="M5400" s="5">
        <f>ABS(IF(L5400&lt;=0,L5400/耗电量关键数据!$B$6/1000,L5400/耗电量关键数据!$B$5/1000))</f>
        <v>0</v>
      </c>
      <c r="N5400" s="19">
        <f>耗电量关键数据!$B$14</f>
        <v>1.1688450000000001</v>
      </c>
      <c r="O5400" s="19">
        <f>耗电量关键数据!$B$15</f>
        <v>0.37403039999999999</v>
      </c>
      <c r="P5400" s="19">
        <f t="shared" si="758"/>
        <v>1.5428754000000002</v>
      </c>
      <c r="Q5400" s="19">
        <f t="shared" si="762"/>
        <v>0</v>
      </c>
      <c r="R5400" s="20">
        <f t="shared" si="759"/>
        <v>0</v>
      </c>
      <c r="S5400" s="20">
        <f t="shared" si="763"/>
        <v>0</v>
      </c>
      <c r="T5400" s="20">
        <f>IF((T5399+R5400)&lt;0,0,IF((T5399+R5400)&gt;结论【关键目标】!C$28,结论【关键目标】!C$28,T5399+R5400))</f>
        <v>17.371373800000001</v>
      </c>
      <c r="U5400" s="19">
        <f>IF((T5399+R5400)&lt;结论【关键目标】!$C$28,0,(发电量计算【计算逻辑页】!R5400+发电量计算【计算逻辑页】!T5399-结论【关键目标】!$C$28))</f>
        <v>0</v>
      </c>
      <c r="V5400" s="5">
        <f t="shared" si="760"/>
        <v>0</v>
      </c>
      <c r="W5400" s="5">
        <f t="shared" si="761"/>
        <v>0</v>
      </c>
      <c r="X5400" s="5">
        <f t="shared" si="764"/>
        <v>0</v>
      </c>
    </row>
    <row r="5401" spans="1:24" x14ac:dyDescent="0.15">
      <c r="A5401" s="7">
        <v>5400</v>
      </c>
      <c r="B5401" s="7">
        <v>8</v>
      </c>
      <c r="C5401" s="7">
        <v>13</v>
      </c>
      <c r="D5401" s="7">
        <v>24</v>
      </c>
      <c r="E5401" s="7">
        <v>225</v>
      </c>
      <c r="F5401" s="7">
        <v>24.7</v>
      </c>
      <c r="G5401" s="7">
        <v>0</v>
      </c>
      <c r="H5401" s="7">
        <f t="shared" si="756"/>
        <v>7</v>
      </c>
      <c r="I5401" s="16">
        <f t="shared" si="757"/>
        <v>45151</v>
      </c>
      <c r="J5401" s="17">
        <v>0.2407</v>
      </c>
      <c r="K5401" s="18">
        <f>G5401*结论【关键目标】!C$27*0.7735*0.001</f>
        <v>0</v>
      </c>
      <c r="L5401" s="5">
        <v>0</v>
      </c>
      <c r="M5401" s="5">
        <f>ABS(IF(L5401&lt;=0,L5401/耗电量关键数据!$B$6/1000,L5401/耗电量关键数据!$B$5/1000))</f>
        <v>0</v>
      </c>
      <c r="N5401" s="19">
        <f>耗电量关键数据!$B$14</f>
        <v>1.1688450000000001</v>
      </c>
      <c r="O5401" s="19">
        <f>耗电量关键数据!$B$15</f>
        <v>0.37403039999999999</v>
      </c>
      <c r="P5401" s="19">
        <f t="shared" si="758"/>
        <v>1.5428754000000002</v>
      </c>
      <c r="Q5401" s="19">
        <f t="shared" si="762"/>
        <v>0</v>
      </c>
      <c r="R5401" s="20">
        <f t="shared" si="759"/>
        <v>0</v>
      </c>
      <c r="S5401" s="20">
        <f t="shared" si="763"/>
        <v>0</v>
      </c>
      <c r="T5401" s="20">
        <f>IF((T5400+R5401)&lt;0,0,IF((T5400+R5401)&gt;结论【关键目标】!C$28,结论【关键目标】!C$28,T5400+R5401))</f>
        <v>17.371373800000001</v>
      </c>
      <c r="U5401" s="19">
        <f>IF((T5400+R5401)&lt;结论【关键目标】!$C$28,0,(发电量计算【计算逻辑页】!R5401+发电量计算【计算逻辑页】!T5400-结论【关键目标】!$C$28))</f>
        <v>0</v>
      </c>
      <c r="V5401" s="5">
        <f t="shared" si="760"/>
        <v>0</v>
      </c>
      <c r="W5401" s="5">
        <f t="shared" si="761"/>
        <v>0</v>
      </c>
      <c r="X5401" s="5">
        <f t="shared" si="764"/>
        <v>0</v>
      </c>
    </row>
    <row r="5402" spans="1:24" x14ac:dyDescent="0.15">
      <c r="A5402" s="7">
        <v>5401</v>
      </c>
      <c r="B5402" s="7">
        <v>8</v>
      </c>
      <c r="C5402" s="7">
        <v>14</v>
      </c>
      <c r="D5402" s="7">
        <v>1</v>
      </c>
      <c r="E5402" s="7">
        <v>226</v>
      </c>
      <c r="F5402" s="7">
        <v>24</v>
      </c>
      <c r="G5402" s="7">
        <v>0</v>
      </c>
      <c r="H5402" s="7">
        <f t="shared" si="756"/>
        <v>1</v>
      </c>
      <c r="I5402" s="16">
        <f t="shared" si="757"/>
        <v>45152</v>
      </c>
      <c r="J5402" s="17">
        <v>0.2407</v>
      </c>
      <c r="K5402" s="18">
        <f>G5402*结论【关键目标】!C$27*0.7735*0.001</f>
        <v>0</v>
      </c>
      <c r="L5402" s="5">
        <v>0</v>
      </c>
      <c r="M5402" s="5">
        <f>ABS(IF(L5402&lt;=0,L5402/耗电量关键数据!$B$6/1000,L5402/耗电量关键数据!$B$5/1000))</f>
        <v>0</v>
      </c>
      <c r="N5402" s="5">
        <f>电气设备逐时使用率计算!H5378</f>
        <v>1.1688450000000001</v>
      </c>
      <c r="O5402" s="5">
        <f>灯光逐时使用率计算!H5378</f>
        <v>0.37403039999999999</v>
      </c>
      <c r="P5402" s="19">
        <f t="shared" si="758"/>
        <v>1.5428754000000002</v>
      </c>
      <c r="Q5402" s="19">
        <f t="shared" si="762"/>
        <v>0</v>
      </c>
      <c r="R5402" s="20">
        <f t="shared" si="759"/>
        <v>0</v>
      </c>
      <c r="S5402" s="20">
        <f t="shared" si="763"/>
        <v>0</v>
      </c>
      <c r="T5402" s="20">
        <f>IF((T5401+R5402)&lt;0,0,IF((T5401+R5402)&gt;结论【关键目标】!C$28,结论【关键目标】!C$28,T5401+R5402))</f>
        <v>17.371373800000001</v>
      </c>
      <c r="U5402" s="19">
        <f>IF((T5401+R5402)&lt;结论【关键目标】!$C$28,0,(发电量计算【计算逻辑页】!R5402+发电量计算【计算逻辑页】!T5401-结论【关键目标】!$C$28))</f>
        <v>0</v>
      </c>
      <c r="V5402" s="5">
        <f t="shared" si="760"/>
        <v>0</v>
      </c>
      <c r="W5402" s="5">
        <f t="shared" si="761"/>
        <v>0</v>
      </c>
      <c r="X5402" s="5">
        <f t="shared" si="764"/>
        <v>0</v>
      </c>
    </row>
    <row r="5403" spans="1:24" x14ac:dyDescent="0.15">
      <c r="A5403" s="7">
        <v>5402</v>
      </c>
      <c r="B5403" s="7">
        <v>8</v>
      </c>
      <c r="C5403" s="7">
        <v>14</v>
      </c>
      <c r="D5403" s="7">
        <v>2</v>
      </c>
      <c r="E5403" s="7">
        <v>226</v>
      </c>
      <c r="F5403" s="7">
        <v>23</v>
      </c>
      <c r="G5403" s="7">
        <v>0</v>
      </c>
      <c r="H5403" s="7">
        <f t="shared" si="756"/>
        <v>1</v>
      </c>
      <c r="I5403" s="16">
        <f t="shared" si="757"/>
        <v>45152</v>
      </c>
      <c r="J5403" s="17">
        <v>0.2407</v>
      </c>
      <c r="K5403" s="18">
        <f>G5403*结论【关键目标】!C$27*0.7735*0.001</f>
        <v>0</v>
      </c>
      <c r="L5403" s="5">
        <v>0</v>
      </c>
      <c r="M5403" s="5">
        <f>ABS(IF(L5403&lt;=0,L5403/耗电量关键数据!$B$6/1000,L5403/耗电量关键数据!$B$5/1000))</f>
        <v>0</v>
      </c>
      <c r="N5403" s="5">
        <f>电气设备逐时使用率计算!H5379</f>
        <v>1.1688450000000001</v>
      </c>
      <c r="O5403" s="5">
        <f>灯光逐时使用率计算!H5379</f>
        <v>0.37403039999999999</v>
      </c>
      <c r="P5403" s="19">
        <f t="shared" si="758"/>
        <v>1.5428754000000002</v>
      </c>
      <c r="Q5403" s="19">
        <f t="shared" si="762"/>
        <v>0</v>
      </c>
      <c r="R5403" s="20">
        <f t="shared" si="759"/>
        <v>0</v>
      </c>
      <c r="S5403" s="20">
        <f t="shared" si="763"/>
        <v>0</v>
      </c>
      <c r="T5403" s="20">
        <f>IF((T5402+R5403)&lt;0,0,IF((T5402+R5403)&gt;结论【关键目标】!C$28,结论【关键目标】!C$28,T5402+R5403))</f>
        <v>17.371373800000001</v>
      </c>
      <c r="U5403" s="19">
        <f>IF((T5402+R5403)&lt;结论【关键目标】!$C$28,0,(发电量计算【计算逻辑页】!R5403+发电量计算【计算逻辑页】!T5402-结论【关键目标】!$C$28))</f>
        <v>0</v>
      </c>
      <c r="V5403" s="5">
        <f t="shared" si="760"/>
        <v>0</v>
      </c>
      <c r="W5403" s="5">
        <f t="shared" si="761"/>
        <v>0</v>
      </c>
      <c r="X5403" s="5">
        <f t="shared" si="764"/>
        <v>0</v>
      </c>
    </row>
    <row r="5404" spans="1:24" x14ac:dyDescent="0.15">
      <c r="A5404" s="7">
        <v>5403</v>
      </c>
      <c r="B5404" s="7">
        <v>8</v>
      </c>
      <c r="C5404" s="7">
        <v>14</v>
      </c>
      <c r="D5404" s="7">
        <v>3</v>
      </c>
      <c r="E5404" s="7">
        <v>226</v>
      </c>
      <c r="F5404" s="7">
        <v>23.2</v>
      </c>
      <c r="G5404" s="7">
        <v>0</v>
      </c>
      <c r="H5404" s="7">
        <f t="shared" si="756"/>
        <v>1</v>
      </c>
      <c r="I5404" s="16">
        <f t="shared" si="757"/>
        <v>45152</v>
      </c>
      <c r="J5404" s="17">
        <v>0.2407</v>
      </c>
      <c r="K5404" s="18">
        <f>G5404*结论【关键目标】!C$27*0.7735*0.001</f>
        <v>0</v>
      </c>
      <c r="L5404" s="5">
        <v>0</v>
      </c>
      <c r="M5404" s="5">
        <f>ABS(IF(L5404&lt;=0,L5404/耗电量关键数据!$B$6/1000,L5404/耗电量关键数据!$B$5/1000))</f>
        <v>0</v>
      </c>
      <c r="N5404" s="5">
        <f>电气设备逐时使用率计算!H5380</f>
        <v>1.1688450000000001</v>
      </c>
      <c r="O5404" s="5">
        <f>灯光逐时使用率计算!H5380</f>
        <v>0.37403039999999999</v>
      </c>
      <c r="P5404" s="19">
        <f t="shared" si="758"/>
        <v>1.5428754000000002</v>
      </c>
      <c r="Q5404" s="19">
        <f t="shared" si="762"/>
        <v>0</v>
      </c>
      <c r="R5404" s="20">
        <f t="shared" si="759"/>
        <v>0</v>
      </c>
      <c r="S5404" s="20">
        <f t="shared" si="763"/>
        <v>0</v>
      </c>
      <c r="T5404" s="20">
        <f>IF((T5403+R5404)&lt;0,0,IF((T5403+R5404)&gt;结论【关键目标】!C$28,结论【关键目标】!C$28,T5403+R5404))</f>
        <v>17.371373800000001</v>
      </c>
      <c r="U5404" s="19">
        <f>IF((T5403+R5404)&lt;结论【关键目标】!$C$28,0,(发电量计算【计算逻辑页】!R5404+发电量计算【计算逻辑页】!T5403-结论【关键目标】!$C$28))</f>
        <v>0</v>
      </c>
      <c r="V5404" s="5">
        <f t="shared" si="760"/>
        <v>0</v>
      </c>
      <c r="W5404" s="5">
        <f t="shared" si="761"/>
        <v>0</v>
      </c>
      <c r="X5404" s="5">
        <f t="shared" si="764"/>
        <v>0</v>
      </c>
    </row>
    <row r="5405" spans="1:24" x14ac:dyDescent="0.15">
      <c r="A5405" s="7">
        <v>5404</v>
      </c>
      <c r="B5405" s="7">
        <v>8</v>
      </c>
      <c r="C5405" s="7">
        <v>14</v>
      </c>
      <c r="D5405" s="7">
        <v>4</v>
      </c>
      <c r="E5405" s="7">
        <v>226</v>
      </c>
      <c r="F5405" s="7">
        <v>23</v>
      </c>
      <c r="G5405" s="7">
        <v>0</v>
      </c>
      <c r="H5405" s="7">
        <f t="shared" si="756"/>
        <v>1</v>
      </c>
      <c r="I5405" s="16">
        <f t="shared" si="757"/>
        <v>45152</v>
      </c>
      <c r="J5405" s="17">
        <v>0.2407</v>
      </c>
      <c r="K5405" s="18">
        <f>G5405*结论【关键目标】!C$27*0.7735*0.001</f>
        <v>0</v>
      </c>
      <c r="L5405" s="5">
        <v>0</v>
      </c>
      <c r="M5405" s="5">
        <f>ABS(IF(L5405&lt;=0,L5405/耗电量关键数据!$B$6/1000,L5405/耗电量关键数据!$B$5/1000))</f>
        <v>0</v>
      </c>
      <c r="N5405" s="5">
        <f>电气设备逐时使用率计算!H5381</f>
        <v>1.1688450000000001</v>
      </c>
      <c r="O5405" s="5">
        <f>灯光逐时使用率计算!H5381</f>
        <v>0.37403039999999999</v>
      </c>
      <c r="P5405" s="19">
        <f t="shared" si="758"/>
        <v>1.5428754000000002</v>
      </c>
      <c r="Q5405" s="19">
        <f t="shared" si="762"/>
        <v>0</v>
      </c>
      <c r="R5405" s="20">
        <f t="shared" si="759"/>
        <v>0</v>
      </c>
      <c r="S5405" s="20">
        <f t="shared" si="763"/>
        <v>0</v>
      </c>
      <c r="T5405" s="20">
        <f>IF((T5404+R5405)&lt;0,0,IF((T5404+R5405)&gt;结论【关键目标】!C$28,结论【关键目标】!C$28,T5404+R5405))</f>
        <v>17.371373800000001</v>
      </c>
      <c r="U5405" s="19">
        <f>IF((T5404+R5405)&lt;结论【关键目标】!$C$28,0,(发电量计算【计算逻辑页】!R5405+发电量计算【计算逻辑页】!T5404-结论【关键目标】!$C$28))</f>
        <v>0</v>
      </c>
      <c r="V5405" s="5">
        <f t="shared" si="760"/>
        <v>0</v>
      </c>
      <c r="W5405" s="5">
        <f t="shared" si="761"/>
        <v>0</v>
      </c>
      <c r="X5405" s="5">
        <f t="shared" si="764"/>
        <v>0</v>
      </c>
    </row>
    <row r="5406" spans="1:24" x14ac:dyDescent="0.15">
      <c r="A5406" s="7">
        <v>5405</v>
      </c>
      <c r="B5406" s="7">
        <v>8</v>
      </c>
      <c r="C5406" s="7">
        <v>14</v>
      </c>
      <c r="D5406" s="7">
        <v>5</v>
      </c>
      <c r="E5406" s="7">
        <v>226</v>
      </c>
      <c r="F5406" s="7">
        <v>22</v>
      </c>
      <c r="G5406" s="7">
        <v>0</v>
      </c>
      <c r="H5406" s="7">
        <f t="shared" si="756"/>
        <v>1</v>
      </c>
      <c r="I5406" s="16">
        <f t="shared" si="757"/>
        <v>45152</v>
      </c>
      <c r="J5406" s="17">
        <v>0.2407</v>
      </c>
      <c r="K5406" s="18">
        <f>G5406*结论【关键目标】!C$27*0.7735*0.001</f>
        <v>0</v>
      </c>
      <c r="L5406" s="5">
        <v>0</v>
      </c>
      <c r="M5406" s="5">
        <f>ABS(IF(L5406&lt;=0,L5406/耗电量关键数据!$B$6/1000,L5406/耗电量关键数据!$B$5/1000))</f>
        <v>0</v>
      </c>
      <c r="N5406" s="5">
        <f>电气设备逐时使用率计算!H5382</f>
        <v>1.1688450000000001</v>
      </c>
      <c r="O5406" s="5">
        <f>灯光逐时使用率计算!H5382</f>
        <v>0.37403039999999999</v>
      </c>
      <c r="P5406" s="19">
        <f t="shared" si="758"/>
        <v>1.5428754000000002</v>
      </c>
      <c r="Q5406" s="19">
        <f t="shared" si="762"/>
        <v>0</v>
      </c>
      <c r="R5406" s="20">
        <f t="shared" si="759"/>
        <v>0</v>
      </c>
      <c r="S5406" s="20">
        <f t="shared" si="763"/>
        <v>0</v>
      </c>
      <c r="T5406" s="20">
        <f>IF((T5405+R5406)&lt;0,0,IF((T5405+R5406)&gt;结论【关键目标】!C$28,结论【关键目标】!C$28,T5405+R5406))</f>
        <v>17.371373800000001</v>
      </c>
      <c r="U5406" s="19">
        <f>IF((T5405+R5406)&lt;结论【关键目标】!$C$28,0,(发电量计算【计算逻辑页】!R5406+发电量计算【计算逻辑页】!T5405-结论【关键目标】!$C$28))</f>
        <v>0</v>
      </c>
      <c r="V5406" s="5">
        <f t="shared" si="760"/>
        <v>0</v>
      </c>
      <c r="W5406" s="5">
        <f t="shared" si="761"/>
        <v>0</v>
      </c>
      <c r="X5406" s="5">
        <f t="shared" si="764"/>
        <v>0</v>
      </c>
    </row>
    <row r="5407" spans="1:24" x14ac:dyDescent="0.15">
      <c r="A5407" s="7">
        <v>5406</v>
      </c>
      <c r="B5407" s="7">
        <v>8</v>
      </c>
      <c r="C5407" s="7">
        <v>14</v>
      </c>
      <c r="D5407" s="7">
        <v>6</v>
      </c>
      <c r="E5407" s="7">
        <v>226</v>
      </c>
      <c r="F5407" s="7">
        <v>20.9</v>
      </c>
      <c r="G5407" s="7">
        <v>52.5</v>
      </c>
      <c r="H5407" s="7">
        <f t="shared" si="756"/>
        <v>1</v>
      </c>
      <c r="I5407" s="16">
        <f t="shared" si="757"/>
        <v>45152</v>
      </c>
      <c r="J5407" s="17">
        <v>0.2407</v>
      </c>
      <c r="K5407" s="18">
        <f>G5407*结论【关键目标】!C$27*0.7735*0.001</f>
        <v>4.8730500000000001</v>
      </c>
      <c r="L5407" s="5">
        <v>0</v>
      </c>
      <c r="M5407" s="5">
        <f>ABS(IF(L5407&lt;=0,L5407/耗电量关键数据!$B$6/1000,L5407/耗电量关键数据!$B$5/1000))</f>
        <v>0</v>
      </c>
      <c r="N5407" s="5">
        <f>电气设备逐时使用率计算!H5383</f>
        <v>1.1688450000000001</v>
      </c>
      <c r="O5407" s="5">
        <f>灯光逐时使用率计算!H5383</f>
        <v>0.37403039999999999</v>
      </c>
      <c r="P5407" s="19">
        <f t="shared" si="758"/>
        <v>1.5428754000000002</v>
      </c>
      <c r="Q5407" s="19">
        <f t="shared" si="762"/>
        <v>0</v>
      </c>
      <c r="R5407" s="20">
        <f t="shared" si="759"/>
        <v>4.8730500000000001</v>
      </c>
      <c r="S5407" s="20">
        <f t="shared" si="763"/>
        <v>0</v>
      </c>
      <c r="T5407" s="20">
        <f>IF((T5406+R5407)&lt;0,0,IF((T5406+R5407)&gt;结论【关键目标】!C$28,结论【关键目标】!C$28,T5406+R5407))</f>
        <v>22</v>
      </c>
      <c r="U5407" s="19">
        <f>IF((T5406+R5407)&lt;结论【关键目标】!$C$28,0,(发电量计算【计算逻辑页】!R5407+发电量计算【计算逻辑页】!T5406-结论【关键目标】!$C$28))</f>
        <v>0.24442379999999986</v>
      </c>
      <c r="V5407" s="5">
        <f t="shared" si="760"/>
        <v>0</v>
      </c>
      <c r="W5407" s="5">
        <f t="shared" si="761"/>
        <v>0.37137010878000004</v>
      </c>
      <c r="X5407" s="5">
        <f t="shared" si="764"/>
        <v>0</v>
      </c>
    </row>
    <row r="5408" spans="1:24" x14ac:dyDescent="0.15">
      <c r="A5408" s="7">
        <v>5407</v>
      </c>
      <c r="B5408" s="7">
        <v>8</v>
      </c>
      <c r="C5408" s="7">
        <v>14</v>
      </c>
      <c r="D5408" s="7">
        <v>7</v>
      </c>
      <c r="E5408" s="7">
        <v>226</v>
      </c>
      <c r="F5408" s="7">
        <v>21</v>
      </c>
      <c r="G5408" s="7">
        <v>145.69999999999999</v>
      </c>
      <c r="H5408" s="7">
        <f t="shared" si="756"/>
        <v>1</v>
      </c>
      <c r="I5408" s="16">
        <f t="shared" si="757"/>
        <v>45152</v>
      </c>
      <c r="J5408" s="17">
        <v>0.2407</v>
      </c>
      <c r="K5408" s="18">
        <f>G5408*结论【关键目标】!C$27*0.7735*0.001</f>
        <v>13.523873999999999</v>
      </c>
      <c r="L5408" s="5">
        <v>0</v>
      </c>
      <c r="M5408" s="5">
        <f>ABS(IF(L5408&lt;=0,L5408/耗电量关键数据!$B$6/1000,L5408/耗电量关键数据!$B$5/1000))</f>
        <v>0</v>
      </c>
      <c r="N5408" s="5">
        <f>电气设备逐时使用率计算!H5384</f>
        <v>2.3376900000000003</v>
      </c>
      <c r="O5408" s="5">
        <f>灯光逐时使用率计算!H5384</f>
        <v>1.2467680000000001</v>
      </c>
      <c r="P5408" s="19">
        <f t="shared" si="758"/>
        <v>3.5844580000000006</v>
      </c>
      <c r="Q5408" s="19">
        <f t="shared" si="762"/>
        <v>0</v>
      </c>
      <c r="R5408" s="20">
        <f t="shared" si="759"/>
        <v>13.523873999999999</v>
      </c>
      <c r="S5408" s="20">
        <f t="shared" si="763"/>
        <v>0</v>
      </c>
      <c r="T5408" s="20">
        <f>IF((T5407+R5408)&lt;0,0,IF((T5407+R5408)&gt;结论【关键目标】!C$28,结论【关键目标】!C$28,T5407+R5408))</f>
        <v>22</v>
      </c>
      <c r="U5408" s="19">
        <f>IF((T5407+R5408)&lt;结论【关键目标】!$C$28,0,(发电量计算【计算逻辑页】!R5408+发电量计算【计算逻辑页】!T5407-结论【关键目标】!$C$28))</f>
        <v>13.523873999999999</v>
      </c>
      <c r="V5408" s="5">
        <f t="shared" si="760"/>
        <v>0</v>
      </c>
      <c r="W5408" s="5">
        <f t="shared" si="761"/>
        <v>0.8627790406000001</v>
      </c>
      <c r="X5408" s="5">
        <f t="shared" si="764"/>
        <v>0</v>
      </c>
    </row>
    <row r="5409" spans="1:24" x14ac:dyDescent="0.15">
      <c r="A5409" s="7">
        <v>5408</v>
      </c>
      <c r="B5409" s="7">
        <v>8</v>
      </c>
      <c r="C5409" s="7">
        <v>14</v>
      </c>
      <c r="D5409" s="7">
        <v>8</v>
      </c>
      <c r="E5409" s="7">
        <v>226</v>
      </c>
      <c r="F5409" s="7">
        <v>21</v>
      </c>
      <c r="G5409" s="7">
        <v>213.4</v>
      </c>
      <c r="H5409" s="7">
        <f t="shared" si="756"/>
        <v>1</v>
      </c>
      <c r="I5409" s="16">
        <f t="shared" si="757"/>
        <v>45152</v>
      </c>
      <c r="J5409" s="17">
        <v>0.70809999999999995</v>
      </c>
      <c r="K5409" s="18">
        <f>G5409*结论【关键目标】!C$27*0.7735*0.001</f>
        <v>19.807788000000002</v>
      </c>
      <c r="L5409" s="5">
        <v>21954.40725</v>
      </c>
      <c r="M5409" s="5">
        <f>ABS(IF(L5409&lt;=0,L5409/耗电量关键数据!$B$6/1000,L5409/耗电量关键数据!$B$5/1000))</f>
        <v>6.2726877857142851</v>
      </c>
      <c r="N5409" s="5">
        <f>电气设备逐时使用率计算!H5385</f>
        <v>11.688450000000001</v>
      </c>
      <c r="O5409" s="5">
        <f>灯光逐时使用率计算!H5385</f>
        <v>6.2338399999999998</v>
      </c>
      <c r="P5409" s="19">
        <f t="shared" si="758"/>
        <v>24.194977785714286</v>
      </c>
      <c r="Q5409" s="19">
        <f t="shared" si="762"/>
        <v>0</v>
      </c>
      <c r="R5409" s="20">
        <f t="shared" si="759"/>
        <v>19.807788000000002</v>
      </c>
      <c r="S5409" s="20">
        <f t="shared" si="763"/>
        <v>0</v>
      </c>
      <c r="T5409" s="20">
        <f>IF((T5408+R5409)&lt;0,0,IF((T5408+R5409)&gt;结论【关键目标】!C$28,结论【关键目标】!C$28,T5408+R5409))</f>
        <v>22</v>
      </c>
      <c r="U5409" s="19">
        <f>IF((T5408+R5409)&lt;结论【关键目标】!$C$28,0,(发电量计算【计算逻辑页】!R5409+发电量计算【计算逻辑页】!T5408-结论【关键目标】!$C$28))</f>
        <v>19.807788000000002</v>
      </c>
      <c r="V5409" s="5">
        <f t="shared" si="760"/>
        <v>6.9327258</v>
      </c>
      <c r="W5409" s="5">
        <f t="shared" si="761"/>
        <v>14.025894682800001</v>
      </c>
      <c r="X5409" s="5">
        <f t="shared" si="764"/>
        <v>0</v>
      </c>
    </row>
    <row r="5410" spans="1:24" x14ac:dyDescent="0.15">
      <c r="A5410" s="7">
        <v>5409</v>
      </c>
      <c r="B5410" s="7">
        <v>8</v>
      </c>
      <c r="C5410" s="7">
        <v>14</v>
      </c>
      <c r="D5410" s="7">
        <v>9</v>
      </c>
      <c r="E5410" s="7">
        <v>226</v>
      </c>
      <c r="F5410" s="7">
        <v>23.3</v>
      </c>
      <c r="G5410" s="7">
        <v>440.4</v>
      </c>
      <c r="H5410" s="7">
        <f t="shared" si="756"/>
        <v>1</v>
      </c>
      <c r="I5410" s="16">
        <f t="shared" si="757"/>
        <v>45152</v>
      </c>
      <c r="J5410" s="17">
        <v>0.70809999999999995</v>
      </c>
      <c r="K5410" s="18">
        <f>G5410*结论【关键目标】!C$27*0.7735*0.001</f>
        <v>40.877928000000004</v>
      </c>
      <c r="L5410" s="5">
        <v>39902.319839999996</v>
      </c>
      <c r="M5410" s="5">
        <f>ABS(IF(L5410&lt;=0,L5410/耗电量关键数据!$B$6/1000,L5410/耗电量关键数据!$B$5/1000))</f>
        <v>11.400662811428571</v>
      </c>
      <c r="N5410" s="5">
        <f>电气设备逐时使用率计算!H5386</f>
        <v>22.208055000000002</v>
      </c>
      <c r="O5410" s="5">
        <f>灯光逐时使用率计算!H5386</f>
        <v>11.844296</v>
      </c>
      <c r="P5410" s="19">
        <f t="shared" si="758"/>
        <v>45.453013811428576</v>
      </c>
      <c r="Q5410" s="19">
        <f t="shared" si="762"/>
        <v>0</v>
      </c>
      <c r="R5410" s="20">
        <f t="shared" si="759"/>
        <v>40.877928000000004</v>
      </c>
      <c r="S5410" s="20">
        <f t="shared" si="763"/>
        <v>0</v>
      </c>
      <c r="T5410" s="20">
        <f>IF((T5409+R5410)&lt;0,0,IF((T5409+R5410)&gt;结论【关键目标】!C$28,结论【关键目标】!C$28,T5409+R5410))</f>
        <v>22</v>
      </c>
      <c r="U5410" s="19">
        <f>IF((T5409+R5410)&lt;结论【关键目标】!$C$28,0,(发电量计算【计算逻辑页】!R5410+发电量计算【计算逻辑页】!T5409-结论【关键目标】!$C$28))</f>
        <v>40.877928000000004</v>
      </c>
      <c r="V5410" s="5">
        <f t="shared" si="760"/>
        <v>14.3072748</v>
      </c>
      <c r="W5410" s="5">
        <f t="shared" si="761"/>
        <v>28.9456608168</v>
      </c>
      <c r="X5410" s="5">
        <f t="shared" si="764"/>
        <v>0</v>
      </c>
    </row>
    <row r="5411" spans="1:24" x14ac:dyDescent="0.15">
      <c r="A5411" s="7">
        <v>5410</v>
      </c>
      <c r="B5411" s="7">
        <v>8</v>
      </c>
      <c r="C5411" s="7">
        <v>14</v>
      </c>
      <c r="D5411" s="7">
        <v>10</v>
      </c>
      <c r="E5411" s="7">
        <v>226</v>
      </c>
      <c r="F5411" s="7">
        <v>24</v>
      </c>
      <c r="G5411" s="7">
        <v>508.2</v>
      </c>
      <c r="H5411" s="7">
        <f t="shared" si="756"/>
        <v>1</v>
      </c>
      <c r="I5411" s="16">
        <f t="shared" si="757"/>
        <v>45152</v>
      </c>
      <c r="J5411" s="17">
        <v>0.70809999999999995</v>
      </c>
      <c r="K5411" s="18">
        <f>G5411*结论【关键目标】!C$27*0.7735*0.001</f>
        <v>47.171123999999999</v>
      </c>
      <c r="L5411" s="5">
        <v>48464.754289999997</v>
      </c>
      <c r="M5411" s="5">
        <f>ABS(IF(L5411&lt;=0,L5411/耗电量关键数据!$B$6/1000,L5411/耗电量关键数据!$B$5/1000))</f>
        <v>13.847072654285714</v>
      </c>
      <c r="N5411" s="5">
        <f>电气设备逐时使用率计算!H5387</f>
        <v>22.208055000000002</v>
      </c>
      <c r="O5411" s="5">
        <f>灯光逐时使用率计算!H5387</f>
        <v>11.844296</v>
      </c>
      <c r="P5411" s="19">
        <f t="shared" si="758"/>
        <v>47.899423654285712</v>
      </c>
      <c r="Q5411" s="19">
        <f t="shared" si="762"/>
        <v>0</v>
      </c>
      <c r="R5411" s="20">
        <f t="shared" si="759"/>
        <v>47.171123999999999</v>
      </c>
      <c r="S5411" s="20">
        <f t="shared" si="763"/>
        <v>0</v>
      </c>
      <c r="T5411" s="20">
        <f>IF((T5410+R5411)&lt;0,0,IF((T5410+R5411)&gt;结论【关键目标】!C$28,结论【关键目标】!C$28,T5410+R5411))</f>
        <v>22</v>
      </c>
      <c r="U5411" s="19">
        <f>IF((T5410+R5411)&lt;结论【关键目标】!$C$28,0,(发电量计算【计算逻辑页】!R5411+发电量计算【计算逻辑页】!T5410-结论【关键目标】!$C$28))</f>
        <v>47.171123999999992</v>
      </c>
      <c r="V5411" s="5">
        <f t="shared" si="760"/>
        <v>16.509893399999996</v>
      </c>
      <c r="W5411" s="5">
        <f t="shared" si="761"/>
        <v>33.401872904399994</v>
      </c>
      <c r="X5411" s="5">
        <f t="shared" si="764"/>
        <v>0</v>
      </c>
    </row>
    <row r="5412" spans="1:24" x14ac:dyDescent="0.15">
      <c r="A5412" s="7">
        <v>5411</v>
      </c>
      <c r="B5412" s="7">
        <v>8</v>
      </c>
      <c r="C5412" s="7">
        <v>14</v>
      </c>
      <c r="D5412" s="7">
        <v>11</v>
      </c>
      <c r="E5412" s="7">
        <v>226</v>
      </c>
      <c r="F5412" s="7">
        <v>25</v>
      </c>
      <c r="G5412" s="7">
        <v>597.6</v>
      </c>
      <c r="H5412" s="7">
        <f t="shared" si="756"/>
        <v>1</v>
      </c>
      <c r="I5412" s="16">
        <f t="shared" si="757"/>
        <v>45152</v>
      </c>
      <c r="J5412" s="24">
        <v>1.3551</v>
      </c>
      <c r="K5412" s="18">
        <f>G5412*结论【关键目标】!C$27*0.7735*0.001</f>
        <v>55.469231999999998</v>
      </c>
      <c r="L5412" s="5">
        <v>53410.880250000002</v>
      </c>
      <c r="M5412" s="5">
        <f>ABS(IF(L5412&lt;=0,L5412/耗电量关键数据!$B$6/1000,L5412/耗电量关键数据!$B$5/1000))</f>
        <v>15.260251500000001</v>
      </c>
      <c r="N5412" s="5">
        <f>电气设备逐时使用率计算!H5388</f>
        <v>22.208055000000002</v>
      </c>
      <c r="O5412" s="5">
        <f>灯光逐时使用率计算!H5388</f>
        <v>11.844296</v>
      </c>
      <c r="P5412" s="19">
        <f t="shared" si="758"/>
        <v>49.312602500000004</v>
      </c>
      <c r="Q5412" s="19">
        <f t="shared" si="762"/>
        <v>49.312602500000004</v>
      </c>
      <c r="R5412" s="20">
        <f t="shared" si="759"/>
        <v>6.156629499999994</v>
      </c>
      <c r="S5412" s="20">
        <f t="shared" si="763"/>
        <v>0</v>
      </c>
      <c r="T5412" s="20">
        <f>IF((T5411+R5412)&lt;0,0,IF((T5411+R5412)&gt;结论【关键目标】!C$28,结论【关键目标】!C$28,T5411+R5412))</f>
        <v>22</v>
      </c>
      <c r="U5412" s="19">
        <f>IF((T5411+R5412)&lt;结论【关键目标】!$C$28,0,(发电量计算【计算逻辑页】!R5412+发电量计算【计算逻辑页】!T5411-结论【关键目标】!$C$28))</f>
        <v>6.156629499999994</v>
      </c>
      <c r="V5412" s="5">
        <f t="shared" si="760"/>
        <v>2.1548203249999975</v>
      </c>
      <c r="W5412" s="5">
        <f t="shared" si="761"/>
        <v>66.823507647750006</v>
      </c>
      <c r="X5412" s="5">
        <f t="shared" si="764"/>
        <v>0</v>
      </c>
    </row>
    <row r="5413" spans="1:24" x14ac:dyDescent="0.15">
      <c r="A5413" s="7">
        <v>5412</v>
      </c>
      <c r="B5413" s="7">
        <v>8</v>
      </c>
      <c r="C5413" s="7">
        <v>14</v>
      </c>
      <c r="D5413" s="7">
        <v>12</v>
      </c>
      <c r="E5413" s="7">
        <v>226</v>
      </c>
      <c r="F5413" s="7">
        <v>26.6</v>
      </c>
      <c r="G5413" s="7">
        <v>644.20000000000005</v>
      </c>
      <c r="H5413" s="7">
        <f t="shared" si="756"/>
        <v>1</v>
      </c>
      <c r="I5413" s="16">
        <f t="shared" si="757"/>
        <v>45152</v>
      </c>
      <c r="J5413" s="24">
        <v>1.3551</v>
      </c>
      <c r="K5413" s="18">
        <f>G5413*结论【关键目标】!C$27*0.7735*0.001</f>
        <v>59.794643999999998</v>
      </c>
      <c r="L5413" s="5">
        <v>48663.990989999998</v>
      </c>
      <c r="M5413" s="5">
        <f>ABS(IF(L5413&lt;=0,L5413/耗电量关键数据!$B$6/1000,L5413/耗电量关键数据!$B$5/1000))</f>
        <v>13.903997425714286</v>
      </c>
      <c r="N5413" s="5">
        <f>电气设备逐时使用率计算!H5389</f>
        <v>11.688450000000001</v>
      </c>
      <c r="O5413" s="5">
        <f>灯光逐时使用率计算!H5389</f>
        <v>9.9741440000000008</v>
      </c>
      <c r="P5413" s="19">
        <f t="shared" si="758"/>
        <v>35.566591425714286</v>
      </c>
      <c r="Q5413" s="19">
        <f t="shared" si="762"/>
        <v>35.566591425714286</v>
      </c>
      <c r="R5413" s="20">
        <f t="shared" si="759"/>
        <v>24.228052574285712</v>
      </c>
      <c r="S5413" s="20">
        <f t="shared" si="763"/>
        <v>0</v>
      </c>
      <c r="T5413" s="20">
        <f>IF((T5412+R5413)&lt;0,0,IF((T5412+R5413)&gt;结论【关键目标】!C$28,结论【关键目标】!C$28,T5412+R5413))</f>
        <v>22</v>
      </c>
      <c r="U5413" s="19">
        <f>IF((T5412+R5413)&lt;结论【关键目标】!$C$28,0,(发电量计算【计算逻辑页】!R5413+发电量计算【计算逻辑页】!T5412-结论【关键目标】!$C$28))</f>
        <v>24.228052574285712</v>
      </c>
      <c r="V5413" s="5">
        <f t="shared" si="760"/>
        <v>8.4798184009999993</v>
      </c>
      <c r="W5413" s="5">
        <f t="shared" si="761"/>
        <v>48.196288040985429</v>
      </c>
      <c r="X5413" s="5">
        <f t="shared" si="764"/>
        <v>0</v>
      </c>
    </row>
    <row r="5414" spans="1:24" x14ac:dyDescent="0.15">
      <c r="A5414" s="7">
        <v>5413</v>
      </c>
      <c r="B5414" s="7">
        <v>8</v>
      </c>
      <c r="C5414" s="7">
        <v>14</v>
      </c>
      <c r="D5414" s="7">
        <v>13</v>
      </c>
      <c r="E5414" s="7">
        <v>226</v>
      </c>
      <c r="F5414" s="7">
        <v>28</v>
      </c>
      <c r="G5414" s="7">
        <v>598.1</v>
      </c>
      <c r="H5414" s="7">
        <f t="shared" si="756"/>
        <v>1</v>
      </c>
      <c r="I5414" s="16">
        <f t="shared" si="757"/>
        <v>45152</v>
      </c>
      <c r="J5414" s="17">
        <v>1.2267999999999999</v>
      </c>
      <c r="K5414" s="18">
        <f>G5414*结论【关键目标】!C$27*0.7735*0.001</f>
        <v>55.515642</v>
      </c>
      <c r="L5414" s="5">
        <v>50447.827879999997</v>
      </c>
      <c r="M5414" s="5">
        <f>ABS(IF(L5414&lt;=0,L5414/耗电量关键数据!$B$6/1000,L5414/耗电量关键数据!$B$5/1000))</f>
        <v>14.413665108571427</v>
      </c>
      <c r="N5414" s="5">
        <f>电气设备逐时使用率计算!H5390</f>
        <v>11.688450000000001</v>
      </c>
      <c r="O5414" s="5">
        <f>灯光逐时使用率计算!H5390</f>
        <v>9.9741440000000008</v>
      </c>
      <c r="P5414" s="19">
        <f t="shared" si="758"/>
        <v>36.076259108571428</v>
      </c>
      <c r="Q5414" s="19">
        <f t="shared" si="762"/>
        <v>36.076259108571428</v>
      </c>
      <c r="R5414" s="20">
        <f t="shared" si="759"/>
        <v>19.439382891428572</v>
      </c>
      <c r="S5414" s="20">
        <f t="shared" si="763"/>
        <v>0</v>
      </c>
      <c r="T5414" s="20">
        <f>IF((T5413+R5414)&lt;0,0,IF((T5413+R5414)&gt;结论【关键目标】!C$28,结论【关键目标】!C$28,T5413+R5414))</f>
        <v>22</v>
      </c>
      <c r="U5414" s="19">
        <f>IF((T5413+R5414)&lt;结论【关键目标】!$C$28,0,(发电量计算【计算逻辑页】!R5414+发电量计算【计算逻辑页】!T5413-结论【关键目标】!$C$28))</f>
        <v>19.439382891428572</v>
      </c>
      <c r="V5414" s="5">
        <f t="shared" si="760"/>
        <v>6.8037840119999995</v>
      </c>
      <c r="W5414" s="5">
        <f t="shared" si="761"/>
        <v>44.25835467439542</v>
      </c>
      <c r="X5414" s="5">
        <f t="shared" si="764"/>
        <v>0</v>
      </c>
    </row>
    <row r="5415" spans="1:24" x14ac:dyDescent="0.15">
      <c r="A5415" s="7">
        <v>5414</v>
      </c>
      <c r="B5415" s="7">
        <v>8</v>
      </c>
      <c r="C5415" s="7">
        <v>14</v>
      </c>
      <c r="D5415" s="7">
        <v>14</v>
      </c>
      <c r="E5415" s="7">
        <v>226</v>
      </c>
      <c r="F5415" s="7">
        <v>28</v>
      </c>
      <c r="G5415" s="7">
        <v>508.8</v>
      </c>
      <c r="H5415" s="7">
        <f t="shared" si="756"/>
        <v>1</v>
      </c>
      <c r="I5415" s="16">
        <f t="shared" si="757"/>
        <v>45152</v>
      </c>
      <c r="J5415" s="17">
        <v>1.2267999999999999</v>
      </c>
      <c r="K5415" s="18">
        <f>G5415*结论【关键目标】!C$27*0.7735*0.001</f>
        <v>47.226815999999999</v>
      </c>
      <c r="L5415" s="5">
        <v>59278.692089999997</v>
      </c>
      <c r="M5415" s="5">
        <f>ABS(IF(L5415&lt;=0,L5415/耗电量关键数据!$B$6/1000,L5415/耗电量关键数据!$B$5/1000))</f>
        <v>16.936769168571427</v>
      </c>
      <c r="N5415" s="5">
        <f>电气设备逐时使用率计算!H5391</f>
        <v>22.208055000000002</v>
      </c>
      <c r="O5415" s="5">
        <f>灯光逐时使用率计算!H5391</f>
        <v>11.844296</v>
      </c>
      <c r="P5415" s="19">
        <f t="shared" si="758"/>
        <v>50.989120168571432</v>
      </c>
      <c r="Q5415" s="19">
        <f t="shared" si="762"/>
        <v>50.989120168571432</v>
      </c>
      <c r="R5415" s="20">
        <f t="shared" si="759"/>
        <v>-3.7623041685714327</v>
      </c>
      <c r="S5415" s="20">
        <f t="shared" si="763"/>
        <v>3.7623041685714327</v>
      </c>
      <c r="T5415" s="20">
        <f>IF((T5414+R5415)&lt;0,0,IF((T5414+R5415)&gt;结论【关键目标】!C$28,结论【关键目标】!C$28,T5414+R5415))</f>
        <v>18.237695831428567</v>
      </c>
      <c r="U5415" s="19">
        <f>IF((T5414+R5415)&lt;结论【关键目标】!$C$28,0,(发电量计算【计算逻辑页】!R5415+发电量计算【计算逻辑页】!T5414-结论【关键目标】!$C$28))</f>
        <v>0</v>
      </c>
      <c r="V5415" s="5">
        <f t="shared" si="760"/>
        <v>0</v>
      </c>
      <c r="W5415" s="5">
        <f t="shared" si="761"/>
        <v>57.937857868799995</v>
      </c>
      <c r="X5415" s="5">
        <f t="shared" si="764"/>
        <v>3.298788295003432</v>
      </c>
    </row>
    <row r="5416" spans="1:24" x14ac:dyDescent="0.15">
      <c r="A5416" s="7">
        <v>5415</v>
      </c>
      <c r="B5416" s="7">
        <v>8</v>
      </c>
      <c r="C5416" s="7">
        <v>14</v>
      </c>
      <c r="D5416" s="7">
        <v>15</v>
      </c>
      <c r="E5416" s="7">
        <v>226</v>
      </c>
      <c r="F5416" s="7">
        <v>29.5</v>
      </c>
      <c r="G5416" s="7">
        <v>479.5</v>
      </c>
      <c r="H5416" s="7">
        <f t="shared" si="756"/>
        <v>1</v>
      </c>
      <c r="I5416" s="16">
        <f t="shared" si="757"/>
        <v>45152</v>
      </c>
      <c r="J5416" s="17">
        <v>1.2267999999999999</v>
      </c>
      <c r="K5416" s="18">
        <f>G5416*结论【关键目标】!C$27*0.7735*0.001</f>
        <v>44.507189999999994</v>
      </c>
      <c r="L5416" s="5">
        <v>56386.26397</v>
      </c>
      <c r="M5416" s="5">
        <f>ABS(IF(L5416&lt;=0,L5416/耗电量关键数据!$B$6/1000,L5416/耗电量关键数据!$B$5/1000))</f>
        <v>16.110361134285714</v>
      </c>
      <c r="N5416" s="5">
        <f>电气设备逐时使用率计算!H5392</f>
        <v>22.208055000000002</v>
      </c>
      <c r="O5416" s="5">
        <f>灯光逐时使用率计算!H5392</f>
        <v>11.844296</v>
      </c>
      <c r="P5416" s="19">
        <f t="shared" si="758"/>
        <v>50.162712134285712</v>
      </c>
      <c r="Q5416" s="19">
        <f t="shared" si="762"/>
        <v>50.162712134285712</v>
      </c>
      <c r="R5416" s="20">
        <f t="shared" si="759"/>
        <v>-5.655522134285718</v>
      </c>
      <c r="S5416" s="20">
        <f t="shared" si="763"/>
        <v>5.655522134285718</v>
      </c>
      <c r="T5416" s="20">
        <f>IF((T5415+R5416)&lt;0,0,IF((T5415+R5416)&gt;结论【关键目标】!C$28,结论【关键目标】!C$28,T5415+R5416))</f>
        <v>12.582173697142849</v>
      </c>
      <c r="U5416" s="19">
        <f>IF((T5415+R5416)&lt;结论【关键目标】!$C$28,0,(发电量计算【计算逻辑页】!R5416+发电量计算【计算逻辑页】!T5415-结论【关键目标】!$C$28))</f>
        <v>0</v>
      </c>
      <c r="V5416" s="5">
        <f t="shared" si="760"/>
        <v>0</v>
      </c>
      <c r="W5416" s="5">
        <f t="shared" si="761"/>
        <v>54.601420691999991</v>
      </c>
      <c r="X5416" s="5">
        <f t="shared" si="764"/>
        <v>4.958761807341717</v>
      </c>
    </row>
    <row r="5417" spans="1:24" x14ac:dyDescent="0.15">
      <c r="A5417" s="7">
        <v>5416</v>
      </c>
      <c r="B5417" s="7">
        <v>8</v>
      </c>
      <c r="C5417" s="7">
        <v>14</v>
      </c>
      <c r="D5417" s="7">
        <v>16</v>
      </c>
      <c r="E5417" s="7">
        <v>226</v>
      </c>
      <c r="F5417" s="7">
        <v>30</v>
      </c>
      <c r="G5417" s="7">
        <v>303.3</v>
      </c>
      <c r="H5417" s="7">
        <f t="shared" si="756"/>
        <v>1</v>
      </c>
      <c r="I5417" s="16">
        <f t="shared" si="757"/>
        <v>45152</v>
      </c>
      <c r="J5417" s="24">
        <v>1.3551</v>
      </c>
      <c r="K5417" s="18">
        <f>G5417*结论【关键目标】!C$27*0.7735*0.001</f>
        <v>28.152305999999999</v>
      </c>
      <c r="L5417" s="5">
        <v>54330.795270000002</v>
      </c>
      <c r="M5417" s="5">
        <f>ABS(IF(L5417&lt;=0,L5417/耗电量关键数据!$B$6/1000,L5417/耗电量关键数据!$B$5/1000))</f>
        <v>15.523084362857144</v>
      </c>
      <c r="N5417" s="5">
        <f>电气设备逐时使用率计算!H5393</f>
        <v>22.208055000000002</v>
      </c>
      <c r="O5417" s="5">
        <f>灯光逐时使用率计算!H5393</f>
        <v>11.844296</v>
      </c>
      <c r="P5417" s="19">
        <f t="shared" si="758"/>
        <v>49.575435362857149</v>
      </c>
      <c r="Q5417" s="19">
        <f t="shared" si="762"/>
        <v>49.575435362857149</v>
      </c>
      <c r="R5417" s="20">
        <f t="shared" si="759"/>
        <v>-21.42312936285715</v>
      </c>
      <c r="S5417" s="20">
        <f t="shared" si="763"/>
        <v>21.42312936285715</v>
      </c>
      <c r="T5417" s="20">
        <f>IF((T5416+R5417)&lt;0,0,IF((T5416+R5417)&gt;结论【关键目标】!C$28,结论【关键目标】!C$28,T5416+R5417))</f>
        <v>0</v>
      </c>
      <c r="U5417" s="19">
        <f>IF((T5416+R5417)&lt;结论【关键目标】!$C$28,0,(发电量计算【计算逻辑页】!R5417+发电量计算【计算逻辑页】!T5416-结论【关键目标】!$C$28))</f>
        <v>0</v>
      </c>
      <c r="V5417" s="5">
        <f t="shared" si="760"/>
        <v>0</v>
      </c>
      <c r="W5417" s="5">
        <f t="shared" si="761"/>
        <v>38.149189860599996</v>
      </c>
      <c r="X5417" s="5">
        <f t="shared" si="764"/>
        <v>0</v>
      </c>
    </row>
    <row r="5418" spans="1:24" x14ac:dyDescent="0.15">
      <c r="A5418" s="7">
        <v>5417</v>
      </c>
      <c r="B5418" s="7">
        <v>8</v>
      </c>
      <c r="C5418" s="7">
        <v>14</v>
      </c>
      <c r="D5418" s="7">
        <v>17</v>
      </c>
      <c r="E5418" s="7">
        <v>226</v>
      </c>
      <c r="F5418" s="7">
        <v>30</v>
      </c>
      <c r="G5418" s="7">
        <v>178.8</v>
      </c>
      <c r="H5418" s="7">
        <f t="shared" si="756"/>
        <v>1</v>
      </c>
      <c r="I5418" s="16">
        <f t="shared" si="757"/>
        <v>45152</v>
      </c>
      <c r="J5418" s="17">
        <v>0.70809999999999995</v>
      </c>
      <c r="K5418" s="18">
        <f>G5418*结论【关键目标】!C$27*0.7735*0.001</f>
        <v>16.596216000000002</v>
      </c>
      <c r="L5418" s="5">
        <v>47599.653700000003</v>
      </c>
      <c r="M5418" s="5">
        <f>ABS(IF(L5418&lt;=0,L5418/耗电量关键数据!$B$6/1000,L5418/耗电量关键数据!$B$5/1000))</f>
        <v>13.599901057142857</v>
      </c>
      <c r="N5418" s="5">
        <f>电气设备逐时使用率计算!H5394</f>
        <v>22.208055000000002</v>
      </c>
      <c r="O5418" s="5">
        <f>灯光逐时使用率计算!H5394</f>
        <v>11.844296</v>
      </c>
      <c r="P5418" s="19">
        <f t="shared" si="758"/>
        <v>47.65225205714286</v>
      </c>
      <c r="Q5418" s="19">
        <f t="shared" si="762"/>
        <v>0</v>
      </c>
      <c r="R5418" s="20">
        <f t="shared" si="759"/>
        <v>16.596216000000002</v>
      </c>
      <c r="S5418" s="20">
        <f t="shared" si="763"/>
        <v>0</v>
      </c>
      <c r="T5418" s="20">
        <f>IF((T5417+R5418)&lt;0,0,IF((T5417+R5418)&gt;结论【关键目标】!C$28,结论【关键目标】!C$28,T5417+R5418))</f>
        <v>16.596216000000002</v>
      </c>
      <c r="U5418" s="19">
        <f>IF((T5417+R5418)&lt;结论【关键目标】!$C$28,0,(发电量计算【计算逻辑页】!R5418+发电量计算【计算逻辑页】!T5417-结论【关键目标】!$C$28))</f>
        <v>0</v>
      </c>
      <c r="V5418" s="5">
        <f t="shared" si="760"/>
        <v>0</v>
      </c>
      <c r="W5418" s="5">
        <f t="shared" si="761"/>
        <v>11.751780549600001</v>
      </c>
      <c r="X5418" s="5">
        <f t="shared" si="764"/>
        <v>0</v>
      </c>
    </row>
    <row r="5419" spans="1:24" x14ac:dyDescent="0.15">
      <c r="A5419" s="7">
        <v>5418</v>
      </c>
      <c r="B5419" s="7">
        <v>8</v>
      </c>
      <c r="C5419" s="7">
        <v>14</v>
      </c>
      <c r="D5419" s="7">
        <v>18</v>
      </c>
      <c r="E5419" s="7">
        <v>226</v>
      </c>
      <c r="F5419" s="7">
        <v>29.1</v>
      </c>
      <c r="G5419" s="7">
        <v>36.4</v>
      </c>
      <c r="H5419" s="7">
        <f t="shared" si="756"/>
        <v>1</v>
      </c>
      <c r="I5419" s="16">
        <f t="shared" si="757"/>
        <v>45152</v>
      </c>
      <c r="J5419" s="17">
        <v>0.70809999999999995</v>
      </c>
      <c r="K5419" s="18">
        <f>G5419*结论【关键目标】!C$27*0.7735*0.001</f>
        <v>3.3786479999999997</v>
      </c>
      <c r="L5419" s="5">
        <v>28310.971140000001</v>
      </c>
      <c r="M5419" s="5">
        <f>ABS(IF(L5419&lt;=0,L5419/耗电量关键数据!$B$6/1000,L5419/耗电量关键数据!$B$5/1000))</f>
        <v>8.0888488971428583</v>
      </c>
      <c r="N5419" s="5">
        <f>电气设备逐时使用率计算!H5395</f>
        <v>7.0130699999999999</v>
      </c>
      <c r="O5419" s="5">
        <f>灯光逐时使用率计算!H5395</f>
        <v>3.7403040000000001</v>
      </c>
      <c r="P5419" s="19">
        <f t="shared" si="758"/>
        <v>18.842222897142861</v>
      </c>
      <c r="Q5419" s="19">
        <f t="shared" si="762"/>
        <v>0</v>
      </c>
      <c r="R5419" s="20">
        <f t="shared" si="759"/>
        <v>3.3786479999999997</v>
      </c>
      <c r="S5419" s="20">
        <f t="shared" si="763"/>
        <v>0</v>
      </c>
      <c r="T5419" s="20">
        <f>IF((T5418+R5419)&lt;0,0,IF((T5418+R5419)&gt;结论【关键目标】!C$28,结论【关键目标】!C$28,T5418+R5419))</f>
        <v>19.974864</v>
      </c>
      <c r="U5419" s="19">
        <f>IF((T5418+R5419)&lt;结论【关键目标】!$C$28,0,(发电量计算【计算逻辑页】!R5419+发电量计算【计算逻辑页】!T5418-结论【关键目标】!$C$28))</f>
        <v>0</v>
      </c>
      <c r="V5419" s="5">
        <f t="shared" si="760"/>
        <v>0</v>
      </c>
      <c r="W5419" s="5">
        <f t="shared" si="761"/>
        <v>2.3924206487999995</v>
      </c>
      <c r="X5419" s="5">
        <f t="shared" si="764"/>
        <v>0</v>
      </c>
    </row>
    <row r="5420" spans="1:24" x14ac:dyDescent="0.15">
      <c r="A5420" s="7">
        <v>5419</v>
      </c>
      <c r="B5420" s="7">
        <v>8</v>
      </c>
      <c r="C5420" s="7">
        <v>14</v>
      </c>
      <c r="D5420" s="7">
        <v>19</v>
      </c>
      <c r="E5420" s="7">
        <v>226</v>
      </c>
      <c r="F5420" s="7">
        <v>28</v>
      </c>
      <c r="G5420" s="7">
        <v>0</v>
      </c>
      <c r="H5420" s="7">
        <f t="shared" si="756"/>
        <v>1</v>
      </c>
      <c r="I5420" s="16">
        <f t="shared" si="757"/>
        <v>45152</v>
      </c>
      <c r="J5420" s="17">
        <v>1.2267999999999999</v>
      </c>
      <c r="K5420" s="18">
        <f>G5420*结论【关键目标】!C$27*0.7735*0.001</f>
        <v>0</v>
      </c>
      <c r="L5420" s="5">
        <v>0</v>
      </c>
      <c r="M5420" s="5">
        <f>ABS(IF(L5420&lt;=0,L5420/耗电量关键数据!$B$6/1000,L5420/耗电量关键数据!$B$5/1000))</f>
        <v>0</v>
      </c>
      <c r="N5420" s="5">
        <f>电气设备逐时使用率计算!H5396</f>
        <v>7.0130699999999999</v>
      </c>
      <c r="O5420" s="5">
        <f>灯光逐时使用率计算!H5396</f>
        <v>3.7403040000000001</v>
      </c>
      <c r="P5420" s="19">
        <f t="shared" si="758"/>
        <v>10.753374000000001</v>
      </c>
      <c r="Q5420" s="19">
        <f t="shared" si="762"/>
        <v>10.753374000000001</v>
      </c>
      <c r="R5420" s="20">
        <f t="shared" si="759"/>
        <v>-10.753374000000001</v>
      </c>
      <c r="S5420" s="20">
        <f t="shared" si="763"/>
        <v>10.753374000000001</v>
      </c>
      <c r="T5420" s="20">
        <f>IF((T5419+R5420)&lt;0,0,IF((T5419+R5420)&gt;结论【关键目标】!C$28,结论【关键目标】!C$28,T5419+R5420))</f>
        <v>9.2214899999999993</v>
      </c>
      <c r="U5420" s="19">
        <f>IF((T5419+R5420)&lt;结论【关键目标】!$C$28,0,(发电量计算【计算逻辑页】!R5420+发电量计算【计算逻辑页】!T5419-结论【关键目标】!$C$28))</f>
        <v>0</v>
      </c>
      <c r="V5420" s="5">
        <f t="shared" si="760"/>
        <v>0</v>
      </c>
      <c r="W5420" s="5">
        <f t="shared" si="761"/>
        <v>0</v>
      </c>
      <c r="X5420" s="5">
        <f t="shared" si="764"/>
        <v>8.0854024319999986</v>
      </c>
    </row>
    <row r="5421" spans="1:24" x14ac:dyDescent="0.15">
      <c r="A5421" s="7">
        <v>5420</v>
      </c>
      <c r="B5421" s="7">
        <v>8</v>
      </c>
      <c r="C5421" s="7">
        <v>14</v>
      </c>
      <c r="D5421" s="7">
        <v>20</v>
      </c>
      <c r="E5421" s="7">
        <v>226</v>
      </c>
      <c r="F5421" s="7">
        <v>27</v>
      </c>
      <c r="G5421" s="7">
        <v>0</v>
      </c>
      <c r="H5421" s="7">
        <f t="shared" si="756"/>
        <v>1</v>
      </c>
      <c r="I5421" s="16">
        <f t="shared" si="757"/>
        <v>45152</v>
      </c>
      <c r="J5421" s="17">
        <v>1.2267999999999999</v>
      </c>
      <c r="K5421" s="18">
        <f>G5421*结论【关键目标】!C$27*0.7735*0.001</f>
        <v>0</v>
      </c>
      <c r="L5421" s="5">
        <v>0</v>
      </c>
      <c r="M5421" s="5">
        <f>ABS(IF(L5421&lt;=0,L5421/耗电量关键数据!$B$6/1000,L5421/耗电量关键数据!$B$5/1000))</f>
        <v>0</v>
      </c>
      <c r="N5421" s="5">
        <f>电气设备逐时使用率计算!H5397</f>
        <v>1.1688450000000001</v>
      </c>
      <c r="O5421" s="5">
        <f>灯光逐时使用率计算!H5397</f>
        <v>0.37403039999999999</v>
      </c>
      <c r="P5421" s="19">
        <f t="shared" si="758"/>
        <v>1.5428754000000002</v>
      </c>
      <c r="Q5421" s="19">
        <f t="shared" si="762"/>
        <v>1.5428754000000002</v>
      </c>
      <c r="R5421" s="20">
        <f t="shared" si="759"/>
        <v>-1.5428754000000002</v>
      </c>
      <c r="S5421" s="20">
        <f t="shared" si="763"/>
        <v>1.5428754000000002</v>
      </c>
      <c r="T5421" s="20">
        <f>IF((T5420+R5421)&lt;0,0,IF((T5420+R5421)&gt;结论【关键目标】!C$28,结论【关键目标】!C$28,T5420+R5421))</f>
        <v>7.6786145999999995</v>
      </c>
      <c r="U5421" s="19">
        <f>IF((T5420+R5421)&lt;结论【关键目标】!$C$28,0,(发电量计算【计算逻辑页】!R5421+发电量计算【计算逻辑页】!T5420-结论【关键目标】!$C$28))</f>
        <v>0</v>
      </c>
      <c r="V5421" s="5">
        <f t="shared" si="760"/>
        <v>0</v>
      </c>
      <c r="W5421" s="5">
        <f t="shared" si="761"/>
        <v>0</v>
      </c>
      <c r="X5421" s="5">
        <f t="shared" si="764"/>
        <v>1.3527931507200002</v>
      </c>
    </row>
    <row r="5422" spans="1:24" x14ac:dyDescent="0.15">
      <c r="A5422" s="7">
        <v>5421</v>
      </c>
      <c r="B5422" s="7">
        <v>8</v>
      </c>
      <c r="C5422" s="7">
        <v>14</v>
      </c>
      <c r="D5422" s="7">
        <v>21</v>
      </c>
      <c r="E5422" s="7">
        <v>226</v>
      </c>
      <c r="F5422" s="7">
        <v>26.3</v>
      </c>
      <c r="G5422" s="7">
        <v>0</v>
      </c>
      <c r="H5422" s="7">
        <f t="shared" si="756"/>
        <v>1</v>
      </c>
      <c r="I5422" s="16">
        <f t="shared" si="757"/>
        <v>45152</v>
      </c>
      <c r="J5422" s="17">
        <v>1.2267999999999999</v>
      </c>
      <c r="K5422" s="18">
        <f>G5422*结论【关键目标】!C$27*0.7735*0.001</f>
        <v>0</v>
      </c>
      <c r="L5422" s="5">
        <v>0</v>
      </c>
      <c r="M5422" s="5">
        <f>ABS(IF(L5422&lt;=0,L5422/耗电量关键数据!$B$6/1000,L5422/耗电量关键数据!$B$5/1000))</f>
        <v>0</v>
      </c>
      <c r="N5422" s="5">
        <f>电气设备逐时使用率计算!H5398</f>
        <v>1.1688450000000001</v>
      </c>
      <c r="O5422" s="5">
        <f>灯光逐时使用率计算!H5398</f>
        <v>0.37403039999999999</v>
      </c>
      <c r="P5422" s="19">
        <f t="shared" si="758"/>
        <v>1.5428754000000002</v>
      </c>
      <c r="Q5422" s="19">
        <f t="shared" si="762"/>
        <v>1.5428754000000002</v>
      </c>
      <c r="R5422" s="20">
        <f t="shared" si="759"/>
        <v>-1.5428754000000002</v>
      </c>
      <c r="S5422" s="20">
        <f t="shared" si="763"/>
        <v>1.5428754000000002</v>
      </c>
      <c r="T5422" s="20">
        <f>IF((T5421+R5422)&lt;0,0,IF((T5421+R5422)&gt;结论【关键目标】!C$28,结论【关键目标】!C$28,T5421+R5422))</f>
        <v>6.1357391999999997</v>
      </c>
      <c r="U5422" s="19">
        <f>IF((T5421+R5422)&lt;结论【关键目标】!$C$28,0,(发电量计算【计算逻辑页】!R5422+发电量计算【计算逻辑页】!T5421-结论【关键目标】!$C$28))</f>
        <v>0</v>
      </c>
      <c r="V5422" s="5">
        <f t="shared" si="760"/>
        <v>0</v>
      </c>
      <c r="W5422" s="5">
        <f t="shared" si="761"/>
        <v>0</v>
      </c>
      <c r="X5422" s="5">
        <f t="shared" si="764"/>
        <v>1.3527931507200002</v>
      </c>
    </row>
    <row r="5423" spans="1:24" x14ac:dyDescent="0.15">
      <c r="A5423" s="7">
        <v>5422</v>
      </c>
      <c r="B5423" s="7">
        <v>8</v>
      </c>
      <c r="C5423" s="7">
        <v>14</v>
      </c>
      <c r="D5423" s="7">
        <v>22</v>
      </c>
      <c r="E5423" s="7">
        <v>226</v>
      </c>
      <c r="F5423" s="7">
        <v>25</v>
      </c>
      <c r="G5423" s="7">
        <v>0</v>
      </c>
      <c r="H5423" s="7">
        <f t="shared" si="756"/>
        <v>1</v>
      </c>
      <c r="I5423" s="16">
        <f t="shared" si="757"/>
        <v>45152</v>
      </c>
      <c r="J5423" s="17">
        <v>0.70809999999999995</v>
      </c>
      <c r="K5423" s="18">
        <f>G5423*结论【关键目标】!C$27*0.7735*0.001</f>
        <v>0</v>
      </c>
      <c r="L5423" s="5">
        <v>0</v>
      </c>
      <c r="M5423" s="5">
        <f>ABS(IF(L5423&lt;=0,L5423/耗电量关键数据!$B$6/1000,L5423/耗电量关键数据!$B$5/1000))</f>
        <v>0</v>
      </c>
      <c r="N5423" s="5">
        <f>电气设备逐时使用率计算!H5399</f>
        <v>1.1688450000000001</v>
      </c>
      <c r="O5423" s="5">
        <f>灯光逐时使用率计算!H5399</f>
        <v>0.37403039999999999</v>
      </c>
      <c r="P5423" s="19">
        <f t="shared" si="758"/>
        <v>1.5428754000000002</v>
      </c>
      <c r="Q5423" s="19">
        <f t="shared" si="762"/>
        <v>0</v>
      </c>
      <c r="R5423" s="20">
        <f t="shared" si="759"/>
        <v>0</v>
      </c>
      <c r="S5423" s="20">
        <f t="shared" si="763"/>
        <v>0</v>
      </c>
      <c r="T5423" s="20">
        <f>IF((T5422+R5423)&lt;0,0,IF((T5422+R5423)&gt;结论【关键目标】!C$28,结论【关键目标】!C$28,T5422+R5423))</f>
        <v>6.1357391999999997</v>
      </c>
      <c r="U5423" s="19">
        <f>IF((T5422+R5423)&lt;结论【关键目标】!$C$28,0,(发电量计算【计算逻辑页】!R5423+发电量计算【计算逻辑页】!T5422-结论【关键目标】!$C$28))</f>
        <v>0</v>
      </c>
      <c r="V5423" s="5">
        <f t="shared" si="760"/>
        <v>0</v>
      </c>
      <c r="W5423" s="5">
        <f t="shared" si="761"/>
        <v>0</v>
      </c>
      <c r="X5423" s="5">
        <f t="shared" si="764"/>
        <v>0</v>
      </c>
    </row>
    <row r="5424" spans="1:24" x14ac:dyDescent="0.15">
      <c r="A5424" s="7">
        <v>5423</v>
      </c>
      <c r="B5424" s="7">
        <v>8</v>
      </c>
      <c r="C5424" s="7">
        <v>14</v>
      </c>
      <c r="D5424" s="7">
        <v>23</v>
      </c>
      <c r="E5424" s="7">
        <v>226</v>
      </c>
      <c r="F5424" s="7">
        <v>24</v>
      </c>
      <c r="G5424" s="7">
        <v>0</v>
      </c>
      <c r="H5424" s="7">
        <f t="shared" si="756"/>
        <v>1</v>
      </c>
      <c r="I5424" s="16">
        <f t="shared" si="757"/>
        <v>45152</v>
      </c>
      <c r="J5424" s="17">
        <v>0.70809999999999995</v>
      </c>
      <c r="K5424" s="18">
        <f>G5424*结论【关键目标】!C$27*0.7735*0.001</f>
        <v>0</v>
      </c>
      <c r="L5424" s="5">
        <v>0</v>
      </c>
      <c r="M5424" s="5">
        <f>ABS(IF(L5424&lt;=0,L5424/耗电量关键数据!$B$6/1000,L5424/耗电量关键数据!$B$5/1000))</f>
        <v>0</v>
      </c>
      <c r="N5424" s="5">
        <f>电气设备逐时使用率计算!H5400</f>
        <v>1.1688450000000001</v>
      </c>
      <c r="O5424" s="5">
        <f>灯光逐时使用率计算!H5400</f>
        <v>0.37403039999999999</v>
      </c>
      <c r="P5424" s="19">
        <f t="shared" si="758"/>
        <v>1.5428754000000002</v>
      </c>
      <c r="Q5424" s="19">
        <f t="shared" si="762"/>
        <v>0</v>
      </c>
      <c r="R5424" s="20">
        <f t="shared" si="759"/>
        <v>0</v>
      </c>
      <c r="S5424" s="20">
        <f t="shared" si="763"/>
        <v>0</v>
      </c>
      <c r="T5424" s="20">
        <f>IF((T5423+R5424)&lt;0,0,IF((T5423+R5424)&gt;结论【关键目标】!C$28,结论【关键目标】!C$28,T5423+R5424))</f>
        <v>6.1357391999999997</v>
      </c>
      <c r="U5424" s="19">
        <f>IF((T5423+R5424)&lt;结论【关键目标】!$C$28,0,(发电量计算【计算逻辑页】!R5424+发电量计算【计算逻辑页】!T5423-结论【关键目标】!$C$28))</f>
        <v>0</v>
      </c>
      <c r="V5424" s="5">
        <f t="shared" si="760"/>
        <v>0</v>
      </c>
      <c r="W5424" s="5">
        <f t="shared" si="761"/>
        <v>0</v>
      </c>
      <c r="X5424" s="5">
        <f t="shared" si="764"/>
        <v>0</v>
      </c>
    </row>
    <row r="5425" spans="1:24" x14ac:dyDescent="0.15">
      <c r="A5425" s="7">
        <v>5424</v>
      </c>
      <c r="B5425" s="7">
        <v>8</v>
      </c>
      <c r="C5425" s="7">
        <v>14</v>
      </c>
      <c r="D5425" s="7">
        <v>24</v>
      </c>
      <c r="E5425" s="7">
        <v>226</v>
      </c>
      <c r="F5425" s="7">
        <v>23.7</v>
      </c>
      <c r="G5425" s="7">
        <v>0</v>
      </c>
      <c r="H5425" s="7">
        <f t="shared" si="756"/>
        <v>1</v>
      </c>
      <c r="I5425" s="16">
        <f t="shared" si="757"/>
        <v>45152</v>
      </c>
      <c r="J5425" s="17">
        <v>0.2407</v>
      </c>
      <c r="K5425" s="18">
        <f>G5425*结论【关键目标】!C$27*0.7735*0.001</f>
        <v>0</v>
      </c>
      <c r="L5425" s="5">
        <v>0</v>
      </c>
      <c r="M5425" s="5">
        <f>ABS(IF(L5425&lt;=0,L5425/耗电量关键数据!$B$6/1000,L5425/耗电量关键数据!$B$5/1000))</f>
        <v>0</v>
      </c>
      <c r="N5425" s="5">
        <f>电气设备逐时使用率计算!H5401</f>
        <v>1.1688450000000001</v>
      </c>
      <c r="O5425" s="5">
        <f>灯光逐时使用率计算!H5401</f>
        <v>0.37403039999999999</v>
      </c>
      <c r="P5425" s="19">
        <f t="shared" si="758"/>
        <v>1.5428754000000002</v>
      </c>
      <c r="Q5425" s="19">
        <f t="shared" si="762"/>
        <v>0</v>
      </c>
      <c r="R5425" s="20">
        <f t="shared" si="759"/>
        <v>0</v>
      </c>
      <c r="S5425" s="20">
        <f t="shared" si="763"/>
        <v>0</v>
      </c>
      <c r="T5425" s="20">
        <f>IF((T5424+R5425)&lt;0,0,IF((T5424+R5425)&gt;结论【关键目标】!C$28,结论【关键目标】!C$28,T5424+R5425))</f>
        <v>6.1357391999999997</v>
      </c>
      <c r="U5425" s="19">
        <f>IF((T5424+R5425)&lt;结论【关键目标】!$C$28,0,(发电量计算【计算逻辑页】!R5425+发电量计算【计算逻辑页】!T5424-结论【关键目标】!$C$28))</f>
        <v>0</v>
      </c>
      <c r="V5425" s="5">
        <f t="shared" si="760"/>
        <v>0</v>
      </c>
      <c r="W5425" s="5">
        <f t="shared" si="761"/>
        <v>0</v>
      </c>
      <c r="X5425" s="5">
        <f t="shared" si="764"/>
        <v>0</v>
      </c>
    </row>
    <row r="5426" spans="1:24" x14ac:dyDescent="0.15">
      <c r="A5426" s="7">
        <v>5425</v>
      </c>
      <c r="B5426" s="7">
        <v>8</v>
      </c>
      <c r="C5426" s="7">
        <v>15</v>
      </c>
      <c r="D5426" s="7">
        <v>1</v>
      </c>
      <c r="E5426" s="7">
        <v>227</v>
      </c>
      <c r="F5426" s="7">
        <v>24</v>
      </c>
      <c r="G5426" s="7">
        <v>0</v>
      </c>
      <c r="H5426" s="7">
        <f t="shared" si="756"/>
        <v>2</v>
      </c>
      <c r="I5426" s="16">
        <f t="shared" si="757"/>
        <v>45153</v>
      </c>
      <c r="J5426" s="17">
        <v>0.2407</v>
      </c>
      <c r="K5426" s="18">
        <f>G5426*结论【关键目标】!C$27*0.7735*0.001</f>
        <v>0</v>
      </c>
      <c r="L5426" s="5">
        <v>0</v>
      </c>
      <c r="M5426" s="5">
        <f>ABS(IF(L5426&lt;=0,L5426/耗电量关键数据!$B$6/1000,L5426/耗电量关键数据!$B$5/1000))</f>
        <v>0</v>
      </c>
      <c r="N5426" s="5">
        <f>电气设备逐时使用率计算!H5402</f>
        <v>1.1688450000000001</v>
      </c>
      <c r="O5426" s="5">
        <f>灯光逐时使用率计算!H5402</f>
        <v>0.37403039999999999</v>
      </c>
      <c r="P5426" s="19">
        <f t="shared" si="758"/>
        <v>1.5428754000000002</v>
      </c>
      <c r="Q5426" s="19">
        <f t="shared" si="762"/>
        <v>0</v>
      </c>
      <c r="R5426" s="20">
        <f t="shared" si="759"/>
        <v>0</v>
      </c>
      <c r="S5426" s="20">
        <f t="shared" si="763"/>
        <v>0</v>
      </c>
      <c r="T5426" s="20">
        <f>IF((T5425+R5426)&lt;0,0,IF((T5425+R5426)&gt;结论【关键目标】!C$28,结论【关键目标】!C$28,T5425+R5426))</f>
        <v>6.1357391999999997</v>
      </c>
      <c r="U5426" s="19">
        <f>IF((T5425+R5426)&lt;结论【关键目标】!$C$28,0,(发电量计算【计算逻辑页】!R5426+发电量计算【计算逻辑页】!T5425-结论【关键目标】!$C$28))</f>
        <v>0</v>
      </c>
      <c r="V5426" s="5">
        <f t="shared" si="760"/>
        <v>0</v>
      </c>
      <c r="W5426" s="5">
        <f t="shared" si="761"/>
        <v>0</v>
      </c>
      <c r="X5426" s="5">
        <f t="shared" si="764"/>
        <v>0</v>
      </c>
    </row>
    <row r="5427" spans="1:24" x14ac:dyDescent="0.15">
      <c r="A5427" s="7">
        <v>5426</v>
      </c>
      <c r="B5427" s="7">
        <v>8</v>
      </c>
      <c r="C5427" s="7">
        <v>15</v>
      </c>
      <c r="D5427" s="7">
        <v>2</v>
      </c>
      <c r="E5427" s="7">
        <v>227</v>
      </c>
      <c r="F5427" s="7">
        <v>23</v>
      </c>
      <c r="G5427" s="7">
        <v>0</v>
      </c>
      <c r="H5427" s="7">
        <f t="shared" si="756"/>
        <v>2</v>
      </c>
      <c r="I5427" s="16">
        <f t="shared" si="757"/>
        <v>45153</v>
      </c>
      <c r="J5427" s="17">
        <v>0.2407</v>
      </c>
      <c r="K5427" s="18">
        <f>G5427*结论【关键目标】!C$27*0.7735*0.001</f>
        <v>0</v>
      </c>
      <c r="L5427" s="5">
        <v>0</v>
      </c>
      <c r="M5427" s="5">
        <f>ABS(IF(L5427&lt;=0,L5427/耗电量关键数据!$B$6/1000,L5427/耗电量关键数据!$B$5/1000))</f>
        <v>0</v>
      </c>
      <c r="N5427" s="5">
        <f>电气设备逐时使用率计算!H5403</f>
        <v>1.1688450000000001</v>
      </c>
      <c r="O5427" s="5">
        <f>灯光逐时使用率计算!H5403</f>
        <v>0.37403039999999999</v>
      </c>
      <c r="P5427" s="19">
        <f t="shared" si="758"/>
        <v>1.5428754000000002</v>
      </c>
      <c r="Q5427" s="19">
        <f t="shared" si="762"/>
        <v>0</v>
      </c>
      <c r="R5427" s="20">
        <f t="shared" si="759"/>
        <v>0</v>
      </c>
      <c r="S5427" s="20">
        <f t="shared" si="763"/>
        <v>0</v>
      </c>
      <c r="T5427" s="20">
        <f>IF((T5426+R5427)&lt;0,0,IF((T5426+R5427)&gt;结论【关键目标】!C$28,结论【关键目标】!C$28,T5426+R5427))</f>
        <v>6.1357391999999997</v>
      </c>
      <c r="U5427" s="19">
        <f>IF((T5426+R5427)&lt;结论【关键目标】!$C$28,0,(发电量计算【计算逻辑页】!R5427+发电量计算【计算逻辑页】!T5426-结论【关键目标】!$C$28))</f>
        <v>0</v>
      </c>
      <c r="V5427" s="5">
        <f t="shared" si="760"/>
        <v>0</v>
      </c>
      <c r="W5427" s="5">
        <f t="shared" si="761"/>
        <v>0</v>
      </c>
      <c r="X5427" s="5">
        <f t="shared" si="764"/>
        <v>0</v>
      </c>
    </row>
    <row r="5428" spans="1:24" x14ac:dyDescent="0.15">
      <c r="A5428" s="7">
        <v>5427</v>
      </c>
      <c r="B5428" s="7">
        <v>8</v>
      </c>
      <c r="C5428" s="7">
        <v>15</v>
      </c>
      <c r="D5428" s="7">
        <v>3</v>
      </c>
      <c r="E5428" s="7">
        <v>227</v>
      </c>
      <c r="F5428" s="7">
        <v>23.4</v>
      </c>
      <c r="G5428" s="7">
        <v>0</v>
      </c>
      <c r="H5428" s="7">
        <f t="shared" si="756"/>
        <v>2</v>
      </c>
      <c r="I5428" s="16">
        <f t="shared" si="757"/>
        <v>45153</v>
      </c>
      <c r="J5428" s="17">
        <v>0.2407</v>
      </c>
      <c r="K5428" s="18">
        <f>G5428*结论【关键目标】!C$27*0.7735*0.001</f>
        <v>0</v>
      </c>
      <c r="L5428" s="5">
        <v>0</v>
      </c>
      <c r="M5428" s="5">
        <f>ABS(IF(L5428&lt;=0,L5428/耗电量关键数据!$B$6/1000,L5428/耗电量关键数据!$B$5/1000))</f>
        <v>0</v>
      </c>
      <c r="N5428" s="5">
        <f>电气设备逐时使用率计算!H5404</f>
        <v>1.1688450000000001</v>
      </c>
      <c r="O5428" s="5">
        <f>灯光逐时使用率计算!H5404</f>
        <v>0.37403039999999999</v>
      </c>
      <c r="P5428" s="19">
        <f t="shared" si="758"/>
        <v>1.5428754000000002</v>
      </c>
      <c r="Q5428" s="19">
        <f t="shared" si="762"/>
        <v>0</v>
      </c>
      <c r="R5428" s="20">
        <f t="shared" si="759"/>
        <v>0</v>
      </c>
      <c r="S5428" s="20">
        <f t="shared" si="763"/>
        <v>0</v>
      </c>
      <c r="T5428" s="20">
        <f>IF((T5427+R5428)&lt;0,0,IF((T5427+R5428)&gt;结论【关键目标】!C$28,结论【关键目标】!C$28,T5427+R5428))</f>
        <v>6.1357391999999997</v>
      </c>
      <c r="U5428" s="19">
        <f>IF((T5427+R5428)&lt;结论【关键目标】!$C$28,0,(发电量计算【计算逻辑页】!R5428+发电量计算【计算逻辑页】!T5427-结论【关键目标】!$C$28))</f>
        <v>0</v>
      </c>
      <c r="V5428" s="5">
        <f t="shared" si="760"/>
        <v>0</v>
      </c>
      <c r="W5428" s="5">
        <f t="shared" si="761"/>
        <v>0</v>
      </c>
      <c r="X5428" s="5">
        <f t="shared" si="764"/>
        <v>0</v>
      </c>
    </row>
    <row r="5429" spans="1:24" x14ac:dyDescent="0.15">
      <c r="A5429" s="7">
        <v>5428</v>
      </c>
      <c r="B5429" s="7">
        <v>8</v>
      </c>
      <c r="C5429" s="7">
        <v>15</v>
      </c>
      <c r="D5429" s="7">
        <v>4</v>
      </c>
      <c r="E5429" s="7">
        <v>227</v>
      </c>
      <c r="F5429" s="7">
        <v>23</v>
      </c>
      <c r="G5429" s="7">
        <v>0</v>
      </c>
      <c r="H5429" s="7">
        <f t="shared" si="756"/>
        <v>2</v>
      </c>
      <c r="I5429" s="16">
        <f t="shared" si="757"/>
        <v>45153</v>
      </c>
      <c r="J5429" s="17">
        <v>0.2407</v>
      </c>
      <c r="K5429" s="18">
        <f>G5429*结论【关键目标】!C$27*0.7735*0.001</f>
        <v>0</v>
      </c>
      <c r="L5429" s="5">
        <v>0</v>
      </c>
      <c r="M5429" s="5">
        <f>ABS(IF(L5429&lt;=0,L5429/耗电量关键数据!$B$6/1000,L5429/耗电量关键数据!$B$5/1000))</f>
        <v>0</v>
      </c>
      <c r="N5429" s="5">
        <f>电气设备逐时使用率计算!H5405</f>
        <v>1.1688450000000001</v>
      </c>
      <c r="O5429" s="5">
        <f>灯光逐时使用率计算!H5405</f>
        <v>0.37403039999999999</v>
      </c>
      <c r="P5429" s="19">
        <f t="shared" si="758"/>
        <v>1.5428754000000002</v>
      </c>
      <c r="Q5429" s="19">
        <f t="shared" si="762"/>
        <v>0</v>
      </c>
      <c r="R5429" s="20">
        <f t="shared" si="759"/>
        <v>0</v>
      </c>
      <c r="S5429" s="20">
        <f t="shared" si="763"/>
        <v>0</v>
      </c>
      <c r="T5429" s="20">
        <f>IF((T5428+R5429)&lt;0,0,IF((T5428+R5429)&gt;结论【关键目标】!C$28,结论【关键目标】!C$28,T5428+R5429))</f>
        <v>6.1357391999999997</v>
      </c>
      <c r="U5429" s="19">
        <f>IF((T5428+R5429)&lt;结论【关键目标】!$C$28,0,(发电量计算【计算逻辑页】!R5429+发电量计算【计算逻辑页】!T5428-结论【关键目标】!$C$28))</f>
        <v>0</v>
      </c>
      <c r="V5429" s="5">
        <f t="shared" si="760"/>
        <v>0</v>
      </c>
      <c r="W5429" s="5">
        <f t="shared" si="761"/>
        <v>0</v>
      </c>
      <c r="X5429" s="5">
        <f t="shared" si="764"/>
        <v>0</v>
      </c>
    </row>
    <row r="5430" spans="1:24" x14ac:dyDescent="0.15">
      <c r="A5430" s="7">
        <v>5429</v>
      </c>
      <c r="B5430" s="7">
        <v>8</v>
      </c>
      <c r="C5430" s="7">
        <v>15</v>
      </c>
      <c r="D5430" s="7">
        <v>5</v>
      </c>
      <c r="E5430" s="7">
        <v>227</v>
      </c>
      <c r="F5430" s="7">
        <v>23</v>
      </c>
      <c r="G5430" s="7">
        <v>0</v>
      </c>
      <c r="H5430" s="7">
        <f t="shared" si="756"/>
        <v>2</v>
      </c>
      <c r="I5430" s="16">
        <f t="shared" si="757"/>
        <v>45153</v>
      </c>
      <c r="J5430" s="17">
        <v>0.2407</v>
      </c>
      <c r="K5430" s="18">
        <f>G5430*结论【关键目标】!C$27*0.7735*0.001</f>
        <v>0</v>
      </c>
      <c r="L5430" s="5">
        <v>0</v>
      </c>
      <c r="M5430" s="5">
        <f>ABS(IF(L5430&lt;=0,L5430/耗电量关键数据!$B$6/1000,L5430/耗电量关键数据!$B$5/1000))</f>
        <v>0</v>
      </c>
      <c r="N5430" s="5">
        <f>电气设备逐时使用率计算!H5406</f>
        <v>1.1688450000000001</v>
      </c>
      <c r="O5430" s="5">
        <f>灯光逐时使用率计算!H5406</f>
        <v>0.37403039999999999</v>
      </c>
      <c r="P5430" s="19">
        <f t="shared" si="758"/>
        <v>1.5428754000000002</v>
      </c>
      <c r="Q5430" s="19">
        <f t="shared" si="762"/>
        <v>0</v>
      </c>
      <c r="R5430" s="20">
        <f t="shared" si="759"/>
        <v>0</v>
      </c>
      <c r="S5430" s="20">
        <f t="shared" si="763"/>
        <v>0</v>
      </c>
      <c r="T5430" s="20">
        <f>IF((T5429+R5430)&lt;0,0,IF((T5429+R5430)&gt;结论【关键目标】!C$28,结论【关键目标】!C$28,T5429+R5430))</f>
        <v>6.1357391999999997</v>
      </c>
      <c r="U5430" s="19">
        <f>IF((T5429+R5430)&lt;结论【关键目标】!$C$28,0,(发电量计算【计算逻辑页】!R5430+发电量计算【计算逻辑页】!T5429-结论【关键目标】!$C$28))</f>
        <v>0</v>
      </c>
      <c r="V5430" s="5">
        <f t="shared" si="760"/>
        <v>0</v>
      </c>
      <c r="W5430" s="5">
        <f t="shared" si="761"/>
        <v>0</v>
      </c>
      <c r="X5430" s="5">
        <f t="shared" si="764"/>
        <v>0</v>
      </c>
    </row>
    <row r="5431" spans="1:24" x14ac:dyDescent="0.15">
      <c r="A5431" s="7">
        <v>5430</v>
      </c>
      <c r="B5431" s="7">
        <v>8</v>
      </c>
      <c r="C5431" s="7">
        <v>15</v>
      </c>
      <c r="D5431" s="7">
        <v>6</v>
      </c>
      <c r="E5431" s="7">
        <v>227</v>
      </c>
      <c r="F5431" s="7">
        <v>22.9</v>
      </c>
      <c r="G5431" s="7">
        <v>59.5</v>
      </c>
      <c r="H5431" s="7">
        <f t="shared" si="756"/>
        <v>2</v>
      </c>
      <c r="I5431" s="16">
        <f t="shared" si="757"/>
        <v>45153</v>
      </c>
      <c r="J5431" s="17">
        <v>0.2407</v>
      </c>
      <c r="K5431" s="18">
        <f>G5431*结论【关键目标】!C$27*0.7735*0.001</f>
        <v>5.5227899999999996</v>
      </c>
      <c r="L5431" s="5">
        <v>0</v>
      </c>
      <c r="M5431" s="5">
        <f>ABS(IF(L5431&lt;=0,L5431/耗电量关键数据!$B$6/1000,L5431/耗电量关键数据!$B$5/1000))</f>
        <v>0</v>
      </c>
      <c r="N5431" s="5">
        <f>电气设备逐时使用率计算!H5407</f>
        <v>1.1688450000000001</v>
      </c>
      <c r="O5431" s="5">
        <f>灯光逐时使用率计算!H5407</f>
        <v>0.37403039999999999</v>
      </c>
      <c r="P5431" s="19">
        <f t="shared" si="758"/>
        <v>1.5428754000000002</v>
      </c>
      <c r="Q5431" s="19">
        <f t="shared" si="762"/>
        <v>0</v>
      </c>
      <c r="R5431" s="20">
        <f t="shared" si="759"/>
        <v>5.5227899999999996</v>
      </c>
      <c r="S5431" s="20">
        <f t="shared" si="763"/>
        <v>0</v>
      </c>
      <c r="T5431" s="20">
        <f>IF((T5430+R5431)&lt;0,0,IF((T5430+R5431)&gt;结论【关键目标】!C$28,结论【关键目标】!C$28,T5430+R5431))</f>
        <v>11.6585292</v>
      </c>
      <c r="U5431" s="19">
        <f>IF((T5430+R5431)&lt;结论【关键目标】!$C$28,0,(发电量计算【计算逻辑页】!R5431+发电量计算【计算逻辑页】!T5430-结论【关键目标】!$C$28))</f>
        <v>0</v>
      </c>
      <c r="V5431" s="5">
        <f t="shared" si="760"/>
        <v>0</v>
      </c>
      <c r="W5431" s="5">
        <f t="shared" si="761"/>
        <v>0.37137010878000004</v>
      </c>
      <c r="X5431" s="5">
        <f t="shared" si="764"/>
        <v>0</v>
      </c>
    </row>
    <row r="5432" spans="1:24" x14ac:dyDescent="0.15">
      <c r="A5432" s="7">
        <v>5431</v>
      </c>
      <c r="B5432" s="7">
        <v>8</v>
      </c>
      <c r="C5432" s="7">
        <v>15</v>
      </c>
      <c r="D5432" s="7">
        <v>7</v>
      </c>
      <c r="E5432" s="7">
        <v>227</v>
      </c>
      <c r="F5432" s="7">
        <v>21</v>
      </c>
      <c r="G5432" s="7">
        <v>111.3</v>
      </c>
      <c r="H5432" s="7">
        <f t="shared" si="756"/>
        <v>2</v>
      </c>
      <c r="I5432" s="16">
        <f t="shared" si="757"/>
        <v>45153</v>
      </c>
      <c r="J5432" s="17">
        <v>0.2407</v>
      </c>
      <c r="K5432" s="18">
        <f>G5432*结论【关键目标】!C$27*0.7735*0.001</f>
        <v>10.330866</v>
      </c>
      <c r="L5432" s="5">
        <v>0</v>
      </c>
      <c r="M5432" s="5">
        <f>ABS(IF(L5432&lt;=0,L5432/耗电量关键数据!$B$6/1000,L5432/耗电量关键数据!$B$5/1000))</f>
        <v>0</v>
      </c>
      <c r="N5432" s="5">
        <f>电气设备逐时使用率计算!H5408</f>
        <v>2.3376900000000003</v>
      </c>
      <c r="O5432" s="5">
        <f>灯光逐时使用率计算!H5408</f>
        <v>1.2467680000000001</v>
      </c>
      <c r="P5432" s="19">
        <f t="shared" si="758"/>
        <v>3.5844580000000006</v>
      </c>
      <c r="Q5432" s="19">
        <f t="shared" si="762"/>
        <v>0</v>
      </c>
      <c r="R5432" s="20">
        <f t="shared" si="759"/>
        <v>10.330866</v>
      </c>
      <c r="S5432" s="20">
        <f t="shared" si="763"/>
        <v>0</v>
      </c>
      <c r="T5432" s="20">
        <f>IF((T5431+R5432)&lt;0,0,IF((T5431+R5432)&gt;结论【关键目标】!C$28,结论【关键目标】!C$28,T5431+R5432))</f>
        <v>21.989395200000001</v>
      </c>
      <c r="U5432" s="19">
        <f>IF((T5431+R5432)&lt;结论【关键目标】!$C$28,0,(发电量计算【计算逻辑页】!R5432+发电量计算【计算逻辑页】!T5431-结论【关键目标】!$C$28))</f>
        <v>0</v>
      </c>
      <c r="V5432" s="5">
        <f t="shared" si="760"/>
        <v>0</v>
      </c>
      <c r="W5432" s="5">
        <f t="shared" si="761"/>
        <v>0.8627790406000001</v>
      </c>
      <c r="X5432" s="5">
        <f t="shared" si="764"/>
        <v>0</v>
      </c>
    </row>
    <row r="5433" spans="1:24" x14ac:dyDescent="0.15">
      <c r="A5433" s="7">
        <v>5432</v>
      </c>
      <c r="B5433" s="7">
        <v>8</v>
      </c>
      <c r="C5433" s="7">
        <v>15</v>
      </c>
      <c r="D5433" s="7">
        <v>8</v>
      </c>
      <c r="E5433" s="7">
        <v>227</v>
      </c>
      <c r="F5433" s="7">
        <v>22</v>
      </c>
      <c r="G5433" s="7">
        <v>226.3</v>
      </c>
      <c r="H5433" s="7">
        <f t="shared" si="756"/>
        <v>2</v>
      </c>
      <c r="I5433" s="16">
        <f t="shared" si="757"/>
        <v>45153</v>
      </c>
      <c r="J5433" s="17">
        <v>0.70809999999999995</v>
      </c>
      <c r="K5433" s="18">
        <f>G5433*结论【关键目标】!C$27*0.7735*0.001</f>
        <v>21.005165999999999</v>
      </c>
      <c r="L5433" s="5">
        <v>23911.77146</v>
      </c>
      <c r="M5433" s="5">
        <f>ABS(IF(L5433&lt;=0,L5433/耗电量关键数据!$B$6/1000,L5433/耗电量关键数据!$B$5/1000))</f>
        <v>6.8319347028571427</v>
      </c>
      <c r="N5433" s="5">
        <f>电气设备逐时使用率计算!H5409</f>
        <v>11.688450000000001</v>
      </c>
      <c r="O5433" s="5">
        <f>灯光逐时使用率计算!H5409</f>
        <v>6.2338399999999998</v>
      </c>
      <c r="P5433" s="19">
        <f t="shared" si="758"/>
        <v>24.754224702857144</v>
      </c>
      <c r="Q5433" s="19">
        <f t="shared" si="762"/>
        <v>0</v>
      </c>
      <c r="R5433" s="20">
        <f t="shared" si="759"/>
        <v>21.005165999999999</v>
      </c>
      <c r="S5433" s="20">
        <f t="shared" si="763"/>
        <v>0</v>
      </c>
      <c r="T5433" s="20">
        <f>IF((T5432+R5433)&lt;0,0,IF((T5432+R5433)&gt;结论【关键目标】!C$28,结论【关键目标】!C$28,T5432+R5433))</f>
        <v>22</v>
      </c>
      <c r="U5433" s="19">
        <f>IF((T5432+R5433)&lt;结论【关键目标】!$C$28,0,(发电量计算【计算逻辑页】!R5433+发电量计算【计算逻辑页】!T5432-结论【关键目标】!$C$28))</f>
        <v>20.9945612</v>
      </c>
      <c r="V5433" s="5">
        <f t="shared" si="760"/>
        <v>7.3480964199999992</v>
      </c>
      <c r="W5433" s="5">
        <f t="shared" si="761"/>
        <v>14.873758044599999</v>
      </c>
      <c r="X5433" s="5">
        <f t="shared" si="764"/>
        <v>0</v>
      </c>
    </row>
    <row r="5434" spans="1:24" x14ac:dyDescent="0.15">
      <c r="A5434" s="7">
        <v>5433</v>
      </c>
      <c r="B5434" s="7">
        <v>8</v>
      </c>
      <c r="C5434" s="7">
        <v>15</v>
      </c>
      <c r="D5434" s="7">
        <v>9</v>
      </c>
      <c r="E5434" s="7">
        <v>227</v>
      </c>
      <c r="F5434" s="7">
        <v>23.7</v>
      </c>
      <c r="G5434" s="7">
        <v>378.4</v>
      </c>
      <c r="H5434" s="7">
        <f t="shared" si="756"/>
        <v>2</v>
      </c>
      <c r="I5434" s="16">
        <f t="shared" si="757"/>
        <v>45153</v>
      </c>
      <c r="J5434" s="17">
        <v>0.70809999999999995</v>
      </c>
      <c r="K5434" s="18">
        <f>G5434*结论【关键目标】!C$27*0.7735*0.001</f>
        <v>35.123087999999996</v>
      </c>
      <c r="L5434" s="5">
        <v>41859.68404</v>
      </c>
      <c r="M5434" s="5">
        <f>ABS(IF(L5434&lt;=0,L5434/耗电量关键数据!$B$6/1000,L5434/耗电量关键数据!$B$5/1000))</f>
        <v>11.959909725714287</v>
      </c>
      <c r="N5434" s="5">
        <f>电气设备逐时使用率计算!H5410</f>
        <v>22.208055000000002</v>
      </c>
      <c r="O5434" s="5">
        <f>灯光逐时使用率计算!H5410</f>
        <v>11.844296</v>
      </c>
      <c r="P5434" s="19">
        <f t="shared" si="758"/>
        <v>46.012260725714285</v>
      </c>
      <c r="Q5434" s="19">
        <f t="shared" si="762"/>
        <v>0</v>
      </c>
      <c r="R5434" s="20">
        <f t="shared" si="759"/>
        <v>35.123087999999996</v>
      </c>
      <c r="S5434" s="20">
        <f t="shared" si="763"/>
        <v>0</v>
      </c>
      <c r="T5434" s="20">
        <f>IF((T5433+R5434)&lt;0,0,IF((T5433+R5434)&gt;结论【关键目标】!C$28,结论【关键目标】!C$28,T5433+R5434))</f>
        <v>22</v>
      </c>
      <c r="U5434" s="19">
        <f>IF((T5433+R5434)&lt;结论【关键目标】!$C$28,0,(发电量计算【计算逻辑页】!R5434+发电量计算【计算逻辑页】!T5433-结论【关键目标】!$C$28))</f>
        <v>35.123087999999996</v>
      </c>
      <c r="V5434" s="5">
        <f t="shared" si="760"/>
        <v>12.293080799999998</v>
      </c>
      <c r="W5434" s="5">
        <f t="shared" si="761"/>
        <v>24.870658612799996</v>
      </c>
      <c r="X5434" s="5">
        <f t="shared" si="764"/>
        <v>0</v>
      </c>
    </row>
    <row r="5435" spans="1:24" x14ac:dyDescent="0.15">
      <c r="A5435" s="7">
        <v>5434</v>
      </c>
      <c r="B5435" s="7">
        <v>8</v>
      </c>
      <c r="C5435" s="7">
        <v>15</v>
      </c>
      <c r="D5435" s="7">
        <v>10</v>
      </c>
      <c r="E5435" s="7">
        <v>227</v>
      </c>
      <c r="F5435" s="7">
        <v>25</v>
      </c>
      <c r="G5435" s="7">
        <v>530.6</v>
      </c>
      <c r="H5435" s="7">
        <f t="shared" si="756"/>
        <v>2</v>
      </c>
      <c r="I5435" s="16">
        <f t="shared" si="757"/>
        <v>45153</v>
      </c>
      <c r="J5435" s="17">
        <v>0.70809999999999995</v>
      </c>
      <c r="K5435" s="18">
        <f>G5435*结论【关键目标】!C$27*0.7735*0.001</f>
        <v>49.250292000000002</v>
      </c>
      <c r="L5435" s="5">
        <v>49932.777439999998</v>
      </c>
      <c r="M5435" s="5">
        <f>ABS(IF(L5435&lt;=0,L5435/耗电量关键数据!$B$6/1000,L5435/耗电量关键数据!$B$5/1000))</f>
        <v>14.266507840000001</v>
      </c>
      <c r="N5435" s="5">
        <f>电气设备逐时使用率计算!H5411</f>
        <v>22.208055000000002</v>
      </c>
      <c r="O5435" s="5">
        <f>灯光逐时使用率计算!H5411</f>
        <v>11.844296</v>
      </c>
      <c r="P5435" s="19">
        <f t="shared" si="758"/>
        <v>48.318858840000004</v>
      </c>
      <c r="Q5435" s="19">
        <f t="shared" si="762"/>
        <v>0</v>
      </c>
      <c r="R5435" s="20">
        <f t="shared" si="759"/>
        <v>49.250292000000002</v>
      </c>
      <c r="S5435" s="20">
        <f t="shared" si="763"/>
        <v>0</v>
      </c>
      <c r="T5435" s="20">
        <f>IF((T5434+R5435)&lt;0,0,IF((T5434+R5435)&gt;结论【关键目标】!C$28,结论【关键目标】!C$28,T5434+R5435))</f>
        <v>22</v>
      </c>
      <c r="U5435" s="19">
        <f>IF((T5434+R5435)&lt;结论【关键目标】!$C$28,0,(发电量计算【计算逻辑页】!R5435+发电量计算【计算逻辑页】!T5434-结论【关键目标】!$C$28))</f>
        <v>49.250292000000002</v>
      </c>
      <c r="V5435" s="5">
        <f t="shared" si="760"/>
        <v>17.237602199999998</v>
      </c>
      <c r="W5435" s="5">
        <f t="shared" si="761"/>
        <v>34.214583944604001</v>
      </c>
      <c r="X5435" s="5">
        <f t="shared" si="764"/>
        <v>0</v>
      </c>
    </row>
    <row r="5436" spans="1:24" x14ac:dyDescent="0.15">
      <c r="A5436" s="7">
        <v>5435</v>
      </c>
      <c r="B5436" s="7">
        <v>8</v>
      </c>
      <c r="C5436" s="7">
        <v>15</v>
      </c>
      <c r="D5436" s="7">
        <v>11</v>
      </c>
      <c r="E5436" s="7">
        <v>227</v>
      </c>
      <c r="F5436" s="7">
        <v>27</v>
      </c>
      <c r="G5436" s="7">
        <v>657.2</v>
      </c>
      <c r="H5436" s="7">
        <f t="shared" si="756"/>
        <v>2</v>
      </c>
      <c r="I5436" s="16">
        <f t="shared" si="757"/>
        <v>45153</v>
      </c>
      <c r="J5436" s="24">
        <v>1.3551</v>
      </c>
      <c r="K5436" s="18">
        <f>G5436*结论【关键目标】!C$27*0.7735*0.001</f>
        <v>61.001303999999998</v>
      </c>
      <c r="L5436" s="5">
        <v>54634.232880000003</v>
      </c>
      <c r="M5436" s="5">
        <f>ABS(IF(L5436&lt;=0,L5436/耗电量关键数据!$B$6/1000,L5436/耗电量关键数据!$B$5/1000))</f>
        <v>15.609780822857143</v>
      </c>
      <c r="N5436" s="5">
        <f>电气设备逐时使用率计算!H5412</f>
        <v>22.208055000000002</v>
      </c>
      <c r="O5436" s="5">
        <f>灯光逐时使用率计算!H5412</f>
        <v>11.844296</v>
      </c>
      <c r="P5436" s="19">
        <f t="shared" si="758"/>
        <v>49.662131822857148</v>
      </c>
      <c r="Q5436" s="19">
        <f t="shared" si="762"/>
        <v>49.662131822857148</v>
      </c>
      <c r="R5436" s="20">
        <f t="shared" si="759"/>
        <v>11.339172177142849</v>
      </c>
      <c r="S5436" s="20">
        <f t="shared" si="763"/>
        <v>0</v>
      </c>
      <c r="T5436" s="20">
        <f>IF((T5435+R5436)&lt;0,0,IF((T5435+R5436)&gt;结论【关键目标】!C$28,结论【关键目标】!C$28,T5435+R5436))</f>
        <v>22</v>
      </c>
      <c r="U5436" s="19">
        <f>IF((T5435+R5436)&lt;结论【关键目标】!$C$28,0,(发电量计算【计算逻辑页】!R5436+发电量计算【计算逻辑页】!T5435-结论【关键目标】!$C$28))</f>
        <v>11.339172177142849</v>
      </c>
      <c r="V5436" s="5">
        <f t="shared" si="760"/>
        <v>3.968710261999997</v>
      </c>
      <c r="W5436" s="5">
        <f t="shared" si="761"/>
        <v>67.297154833153726</v>
      </c>
      <c r="X5436" s="5">
        <f t="shared" si="764"/>
        <v>0</v>
      </c>
    </row>
    <row r="5437" spans="1:24" x14ac:dyDescent="0.15">
      <c r="A5437" s="7">
        <v>5436</v>
      </c>
      <c r="B5437" s="7">
        <v>8</v>
      </c>
      <c r="C5437" s="7">
        <v>15</v>
      </c>
      <c r="D5437" s="7">
        <v>12</v>
      </c>
      <c r="E5437" s="7">
        <v>227</v>
      </c>
      <c r="F5437" s="7">
        <v>27.6</v>
      </c>
      <c r="G5437" s="7">
        <v>653.79999999999995</v>
      </c>
      <c r="H5437" s="7">
        <f t="shared" si="756"/>
        <v>2</v>
      </c>
      <c r="I5437" s="16">
        <f t="shared" si="757"/>
        <v>45153</v>
      </c>
      <c r="J5437" s="24">
        <v>1.3551</v>
      </c>
      <c r="K5437" s="18">
        <f>G5437*结论【关键目标】!C$27*0.7735*0.001</f>
        <v>60.685715999999999</v>
      </c>
      <c r="L5437" s="5">
        <v>49642.673089999997</v>
      </c>
      <c r="M5437" s="5">
        <f>ABS(IF(L5437&lt;=0,L5437/耗电量关键数据!$B$6/1000,L5437/耗电量关键数据!$B$5/1000))</f>
        <v>14.183620882857142</v>
      </c>
      <c r="N5437" s="5">
        <f>电气设备逐时使用率计算!H5413</f>
        <v>11.688450000000001</v>
      </c>
      <c r="O5437" s="5">
        <f>灯光逐时使用率计算!H5413</f>
        <v>9.9741440000000008</v>
      </c>
      <c r="P5437" s="19">
        <f t="shared" si="758"/>
        <v>35.846214882857147</v>
      </c>
      <c r="Q5437" s="19">
        <f t="shared" si="762"/>
        <v>35.846214882857147</v>
      </c>
      <c r="R5437" s="20">
        <f t="shared" si="759"/>
        <v>24.839501117142852</v>
      </c>
      <c r="S5437" s="20">
        <f t="shared" si="763"/>
        <v>0</v>
      </c>
      <c r="T5437" s="20">
        <f>IF((T5436+R5437)&lt;0,0,IF((T5436+R5437)&gt;结论【关键目标】!C$28,结论【关键目标】!C$28,T5436+R5437))</f>
        <v>22</v>
      </c>
      <c r="U5437" s="19">
        <f>IF((T5436+R5437)&lt;结论【关键目标】!$C$28,0,(发电量计算【计算逻辑页】!R5437+发电量计算【计算逻辑页】!T5436-结论【关键目标】!$C$28))</f>
        <v>24.839501117142852</v>
      </c>
      <c r="V5437" s="5">
        <f t="shared" si="760"/>
        <v>8.6938253909999972</v>
      </c>
      <c r="W5437" s="5">
        <f t="shared" si="761"/>
        <v>48.575205787759721</v>
      </c>
      <c r="X5437" s="5">
        <f t="shared" si="764"/>
        <v>0</v>
      </c>
    </row>
    <row r="5438" spans="1:24" x14ac:dyDescent="0.15">
      <c r="A5438" s="7">
        <v>5437</v>
      </c>
      <c r="B5438" s="7">
        <v>8</v>
      </c>
      <c r="C5438" s="7">
        <v>15</v>
      </c>
      <c r="D5438" s="7">
        <v>13</v>
      </c>
      <c r="E5438" s="7">
        <v>227</v>
      </c>
      <c r="F5438" s="7">
        <v>29</v>
      </c>
      <c r="G5438" s="7">
        <v>648.4</v>
      </c>
      <c r="H5438" s="7">
        <f t="shared" si="756"/>
        <v>2</v>
      </c>
      <c r="I5438" s="16">
        <f t="shared" si="757"/>
        <v>45153</v>
      </c>
      <c r="J5438" s="17">
        <v>1.2267999999999999</v>
      </c>
      <c r="K5438" s="18">
        <f>G5438*结论【关键目标】!C$27*0.7735*0.001</f>
        <v>60.184488000000002</v>
      </c>
      <c r="L5438" s="5">
        <v>50937.16893</v>
      </c>
      <c r="M5438" s="5">
        <f>ABS(IF(L5438&lt;=0,L5438/耗电量关键数据!$B$6/1000,L5438/耗电量关键数据!$B$5/1000))</f>
        <v>14.553476837142856</v>
      </c>
      <c r="N5438" s="5">
        <f>电气设备逐时使用率计算!H5414</f>
        <v>11.688450000000001</v>
      </c>
      <c r="O5438" s="5">
        <f>灯光逐时使用率计算!H5414</f>
        <v>9.9741440000000008</v>
      </c>
      <c r="P5438" s="19">
        <f t="shared" si="758"/>
        <v>36.216070837142858</v>
      </c>
      <c r="Q5438" s="19">
        <f t="shared" si="762"/>
        <v>36.216070837142858</v>
      </c>
      <c r="R5438" s="20">
        <f t="shared" si="759"/>
        <v>23.968417162857143</v>
      </c>
      <c r="S5438" s="20">
        <f t="shared" si="763"/>
        <v>0</v>
      </c>
      <c r="T5438" s="20">
        <f>IF((T5437+R5438)&lt;0,0,IF((T5437+R5438)&gt;结论【关键目标】!C$28,结论【关键目标】!C$28,T5437+R5438))</f>
        <v>22</v>
      </c>
      <c r="U5438" s="19">
        <f>IF((T5437+R5438)&lt;结论【关键目标】!$C$28,0,(发电量计算【计算逻辑页】!R5438+发电量计算【计算逻辑页】!T5437-结论【关键目标】!$C$28))</f>
        <v>23.968417162857143</v>
      </c>
      <c r="V5438" s="5">
        <f t="shared" si="760"/>
        <v>8.3889460069999995</v>
      </c>
      <c r="W5438" s="5">
        <f t="shared" si="761"/>
        <v>44.429875703006857</v>
      </c>
      <c r="X5438" s="5">
        <f t="shared" si="764"/>
        <v>0</v>
      </c>
    </row>
    <row r="5439" spans="1:24" x14ac:dyDescent="0.15">
      <c r="A5439" s="7">
        <v>5438</v>
      </c>
      <c r="B5439" s="7">
        <v>8</v>
      </c>
      <c r="C5439" s="7">
        <v>15</v>
      </c>
      <c r="D5439" s="7">
        <v>14</v>
      </c>
      <c r="E5439" s="7">
        <v>227</v>
      </c>
      <c r="F5439" s="7">
        <v>30</v>
      </c>
      <c r="G5439" s="7">
        <v>564.70000000000005</v>
      </c>
      <c r="H5439" s="7">
        <f t="shared" si="756"/>
        <v>2</v>
      </c>
      <c r="I5439" s="16">
        <f t="shared" si="757"/>
        <v>45153</v>
      </c>
      <c r="J5439" s="17">
        <v>1.2267999999999999</v>
      </c>
      <c r="K5439" s="18">
        <f>G5439*结论【关键目标】!C$27*0.7735*0.001</f>
        <v>52.415453999999997</v>
      </c>
      <c r="L5439" s="5">
        <v>59278.692089999997</v>
      </c>
      <c r="M5439" s="5">
        <f>ABS(IF(L5439&lt;=0,L5439/耗电量关键数据!$B$6/1000,L5439/耗电量关键数据!$B$5/1000))</f>
        <v>16.936769168571427</v>
      </c>
      <c r="N5439" s="5">
        <f>电气设备逐时使用率计算!H5415</f>
        <v>22.208055000000002</v>
      </c>
      <c r="O5439" s="5">
        <f>灯光逐时使用率计算!H5415</f>
        <v>11.844296</v>
      </c>
      <c r="P5439" s="19">
        <f t="shared" si="758"/>
        <v>50.989120168571432</v>
      </c>
      <c r="Q5439" s="19">
        <f t="shared" si="762"/>
        <v>50.989120168571432</v>
      </c>
      <c r="R5439" s="20">
        <f t="shared" si="759"/>
        <v>1.4263338314285647</v>
      </c>
      <c r="S5439" s="20">
        <f t="shared" si="763"/>
        <v>0</v>
      </c>
      <c r="T5439" s="20">
        <f>IF((T5438+R5439)&lt;0,0,IF((T5438+R5439)&gt;结论【关键目标】!C$28,结论【关键目标】!C$28,T5438+R5439))</f>
        <v>22</v>
      </c>
      <c r="U5439" s="19">
        <f>IF((T5438+R5439)&lt;结论【关键目标】!$C$28,0,(发电量计算【计算逻辑页】!R5439+发电量计算【计算逻辑页】!T5438-结论【关键目标】!$C$28))</f>
        <v>1.4263338314285647</v>
      </c>
      <c r="V5439" s="5">
        <f t="shared" si="760"/>
        <v>0.49921684099999764</v>
      </c>
      <c r="W5439" s="5">
        <f t="shared" si="761"/>
        <v>62.553452622803427</v>
      </c>
      <c r="X5439" s="5">
        <f t="shared" si="764"/>
        <v>0</v>
      </c>
    </row>
    <row r="5440" spans="1:24" x14ac:dyDescent="0.15">
      <c r="A5440" s="7">
        <v>5439</v>
      </c>
      <c r="B5440" s="7">
        <v>8</v>
      </c>
      <c r="C5440" s="7">
        <v>15</v>
      </c>
      <c r="D5440" s="7">
        <v>15</v>
      </c>
      <c r="E5440" s="7">
        <v>227</v>
      </c>
      <c r="F5440" s="7">
        <v>30.8</v>
      </c>
      <c r="G5440" s="7">
        <v>495.5</v>
      </c>
      <c r="H5440" s="7">
        <f t="shared" si="756"/>
        <v>2</v>
      </c>
      <c r="I5440" s="16">
        <f t="shared" si="757"/>
        <v>45153</v>
      </c>
      <c r="J5440" s="17">
        <v>1.2267999999999999</v>
      </c>
      <c r="K5440" s="18">
        <f>G5440*结论【关键目标】!C$27*0.7735*0.001</f>
        <v>45.992309999999996</v>
      </c>
      <c r="L5440" s="5">
        <v>56141.593439999997</v>
      </c>
      <c r="M5440" s="5">
        <f>ABS(IF(L5440&lt;=0,L5440/耗电量关键数据!$B$6/1000,L5440/耗电量关键数据!$B$5/1000))</f>
        <v>16.040455268571428</v>
      </c>
      <c r="N5440" s="5">
        <f>电气设备逐时使用率计算!H5416</f>
        <v>22.208055000000002</v>
      </c>
      <c r="O5440" s="5">
        <f>灯光逐时使用率计算!H5416</f>
        <v>11.844296</v>
      </c>
      <c r="P5440" s="19">
        <f t="shared" si="758"/>
        <v>50.092806268571429</v>
      </c>
      <c r="Q5440" s="19">
        <f t="shared" si="762"/>
        <v>50.092806268571429</v>
      </c>
      <c r="R5440" s="20">
        <f t="shared" si="759"/>
        <v>-4.1004962685714332</v>
      </c>
      <c r="S5440" s="20">
        <f t="shared" si="763"/>
        <v>4.1004962685714332</v>
      </c>
      <c r="T5440" s="20">
        <f>IF((T5439+R5440)&lt;0,0,IF((T5439+R5440)&gt;结论【关键目标】!C$28,结论【关键目标】!C$28,T5439+R5440))</f>
        <v>17.899503731428567</v>
      </c>
      <c r="U5440" s="19">
        <f>IF((T5439+R5440)&lt;结论【关键目标】!$C$28,0,(发电量计算【计算逻辑页】!R5440+发电量计算【计算逻辑页】!T5439-结论【关键目标】!$C$28))</f>
        <v>0</v>
      </c>
      <c r="V5440" s="5">
        <f t="shared" si="760"/>
        <v>0</v>
      </c>
      <c r="W5440" s="5">
        <f t="shared" si="761"/>
        <v>56.423365907999994</v>
      </c>
      <c r="X5440" s="5">
        <f t="shared" si="764"/>
        <v>3.5953151282834321</v>
      </c>
    </row>
    <row r="5441" spans="1:24" x14ac:dyDescent="0.15">
      <c r="A5441" s="7">
        <v>5440</v>
      </c>
      <c r="B5441" s="7">
        <v>8</v>
      </c>
      <c r="C5441" s="7">
        <v>15</v>
      </c>
      <c r="D5441" s="7">
        <v>16</v>
      </c>
      <c r="E5441" s="7">
        <v>227</v>
      </c>
      <c r="F5441" s="7">
        <v>31</v>
      </c>
      <c r="G5441" s="7">
        <v>326.89999999999998</v>
      </c>
      <c r="H5441" s="7">
        <f t="shared" si="756"/>
        <v>2</v>
      </c>
      <c r="I5441" s="16">
        <f t="shared" si="757"/>
        <v>45153</v>
      </c>
      <c r="J5441" s="24">
        <v>1.3551</v>
      </c>
      <c r="K5441" s="18">
        <f>G5441*结论【关键目标】!C$27*0.7735*0.001</f>
        <v>30.342858</v>
      </c>
      <c r="L5441" s="5">
        <v>53352.113160000001</v>
      </c>
      <c r="M5441" s="5">
        <f>ABS(IF(L5441&lt;=0,L5441/耗电量关键数据!$B$6/1000,L5441/耗电量关键数据!$B$5/1000))</f>
        <v>15.243460902857143</v>
      </c>
      <c r="N5441" s="5">
        <f>电气设备逐时使用率计算!H5417</f>
        <v>22.208055000000002</v>
      </c>
      <c r="O5441" s="5">
        <f>灯光逐时使用率计算!H5417</f>
        <v>11.844296</v>
      </c>
      <c r="P5441" s="19">
        <f t="shared" si="758"/>
        <v>49.295811902857146</v>
      </c>
      <c r="Q5441" s="19">
        <f t="shared" si="762"/>
        <v>49.295811902857146</v>
      </c>
      <c r="R5441" s="20">
        <f t="shared" si="759"/>
        <v>-18.952953902857146</v>
      </c>
      <c r="S5441" s="20">
        <f t="shared" si="763"/>
        <v>18.952953902857146</v>
      </c>
      <c r="T5441" s="20">
        <f>IF((T5440+R5441)&lt;0,0,IF((T5440+R5441)&gt;结论【关键目标】!C$28,结论【关键目标】!C$28,T5440+R5441))</f>
        <v>0</v>
      </c>
      <c r="U5441" s="19">
        <f>IF((T5440+R5441)&lt;结论【关键目标】!$C$28,0,(发电量计算【计算逻辑页】!R5441+发电量计算【计算逻辑页】!T5440-结论【关键目标】!$C$28))</f>
        <v>0</v>
      </c>
      <c r="V5441" s="5">
        <f t="shared" si="760"/>
        <v>0</v>
      </c>
      <c r="W5441" s="5">
        <f t="shared" si="761"/>
        <v>41.1176068758</v>
      </c>
      <c r="X5441" s="5">
        <f t="shared" si="764"/>
        <v>0</v>
      </c>
    </row>
    <row r="5442" spans="1:24" x14ac:dyDescent="0.15">
      <c r="A5442" s="7">
        <v>5441</v>
      </c>
      <c r="B5442" s="7">
        <v>8</v>
      </c>
      <c r="C5442" s="7">
        <v>15</v>
      </c>
      <c r="D5442" s="7">
        <v>17</v>
      </c>
      <c r="E5442" s="7">
        <v>227</v>
      </c>
      <c r="F5442" s="7">
        <v>31</v>
      </c>
      <c r="G5442" s="7">
        <v>188.1</v>
      </c>
      <c r="H5442" s="7">
        <f t="shared" ref="H5442:H5505" si="765">WEEKDAY(I:I,2)</f>
        <v>2</v>
      </c>
      <c r="I5442" s="16">
        <f t="shared" ref="I5442:I5505" si="766">DATE(2023,B5442,C5442)</f>
        <v>45153</v>
      </c>
      <c r="J5442" s="17">
        <v>0.70809999999999995</v>
      </c>
      <c r="K5442" s="18">
        <f>G5442*结论【关键目标】!C$27*0.7735*0.001</f>
        <v>17.459441999999999</v>
      </c>
      <c r="L5442" s="5">
        <v>46620.971599999997</v>
      </c>
      <c r="M5442" s="5">
        <f>ABS(IF(L5442&lt;=0,L5442/耗电量关键数据!$B$6/1000,L5442/耗电量关键数据!$B$5/1000))</f>
        <v>13.320277599999999</v>
      </c>
      <c r="N5442" s="5">
        <f>电气设备逐时使用率计算!H5418</f>
        <v>22.208055000000002</v>
      </c>
      <c r="O5442" s="5">
        <f>灯光逐时使用率计算!H5418</f>
        <v>11.844296</v>
      </c>
      <c r="P5442" s="19">
        <f t="shared" ref="P5442:P5505" si="767">M5442+N5442+O5442</f>
        <v>47.372628599999999</v>
      </c>
      <c r="Q5442" s="19">
        <f t="shared" si="762"/>
        <v>0</v>
      </c>
      <c r="R5442" s="20">
        <f t="shared" ref="R5442:R5505" si="768">K5442-Q5442</f>
        <v>17.459441999999999</v>
      </c>
      <c r="S5442" s="20">
        <f t="shared" si="763"/>
        <v>0</v>
      </c>
      <c r="T5442" s="20">
        <f>IF((T5441+R5442)&lt;0,0,IF((T5441+R5442)&gt;结论【关键目标】!C$28,结论【关键目标】!C$28,T5441+R5442))</f>
        <v>17.459441999999999</v>
      </c>
      <c r="U5442" s="19">
        <f>IF((T5441+R5442)&lt;结论【关键目标】!$C$28,0,(发电量计算【计算逻辑页】!R5442+发电量计算【计算逻辑页】!T5441-结论【关键目标】!$C$28))</f>
        <v>0</v>
      </c>
      <c r="V5442" s="5">
        <f t="shared" ref="V5442:V5505" si="769">IF(J5442&gt;0.35,U5442*0.35,0)</f>
        <v>0</v>
      </c>
      <c r="W5442" s="5">
        <f t="shared" ref="W5442:W5505" si="770">IF(P5442&gt;K5442,K5442*J5442,P5442*J5442)</f>
        <v>12.363030880199998</v>
      </c>
      <c r="X5442" s="5">
        <f t="shared" si="764"/>
        <v>0</v>
      </c>
    </row>
    <row r="5443" spans="1:24" x14ac:dyDescent="0.15">
      <c r="A5443" s="7">
        <v>5442</v>
      </c>
      <c r="B5443" s="7">
        <v>8</v>
      </c>
      <c r="C5443" s="7">
        <v>15</v>
      </c>
      <c r="D5443" s="7">
        <v>18</v>
      </c>
      <c r="E5443" s="7">
        <v>227</v>
      </c>
      <c r="F5443" s="7">
        <v>30.4</v>
      </c>
      <c r="G5443" s="7">
        <v>36.200000000000003</v>
      </c>
      <c r="H5443" s="7">
        <f t="shared" si="765"/>
        <v>2</v>
      </c>
      <c r="I5443" s="16">
        <f t="shared" si="766"/>
        <v>45153</v>
      </c>
      <c r="J5443" s="17">
        <v>0.70809999999999995</v>
      </c>
      <c r="K5443" s="18">
        <f>G5443*结论【关键目标】!C$27*0.7735*0.001</f>
        <v>3.3600840000000001</v>
      </c>
      <c r="L5443" s="5">
        <v>27087.61851</v>
      </c>
      <c r="M5443" s="5">
        <f>ABS(IF(L5443&lt;=0,L5443/耗电量关键数据!$B$6/1000,L5443/耗电量关键数据!$B$5/1000))</f>
        <v>7.7393195742857142</v>
      </c>
      <c r="N5443" s="5">
        <f>电气设备逐时使用率计算!H5419</f>
        <v>7.0130699999999999</v>
      </c>
      <c r="O5443" s="5">
        <f>灯光逐时使用率计算!H5419</f>
        <v>3.7403040000000001</v>
      </c>
      <c r="P5443" s="19">
        <f t="shared" si="767"/>
        <v>18.492693574285717</v>
      </c>
      <c r="Q5443" s="19">
        <f t="shared" ref="Q5443:Q5506" si="771">IF(J5443&gt;0.8,P5443,0)</f>
        <v>0</v>
      </c>
      <c r="R5443" s="20">
        <f t="shared" si="768"/>
        <v>3.3600840000000001</v>
      </c>
      <c r="S5443" s="20">
        <f t="shared" ref="S5443:S5506" si="772">IF(R5443&lt;0,ABS(R5443),0)</f>
        <v>0</v>
      </c>
      <c r="T5443" s="20">
        <f>IF((T5442+R5443)&lt;0,0,IF((T5442+R5443)&gt;结论【关键目标】!C$28,结论【关键目标】!C$28,T5442+R5443))</f>
        <v>20.819526</v>
      </c>
      <c r="U5443" s="19">
        <f>IF((T5442+R5443)&lt;结论【关键目标】!$C$28,0,(发电量计算【计算逻辑页】!R5443+发电量计算【计算逻辑页】!T5442-结论【关键目标】!$C$28))</f>
        <v>0</v>
      </c>
      <c r="V5443" s="5">
        <f t="shared" si="769"/>
        <v>0</v>
      </c>
      <c r="W5443" s="5">
        <f t="shared" si="770"/>
        <v>2.3792754804</v>
      </c>
      <c r="X5443" s="5">
        <f t="shared" si="764"/>
        <v>0</v>
      </c>
    </row>
    <row r="5444" spans="1:24" x14ac:dyDescent="0.15">
      <c r="A5444" s="7">
        <v>5443</v>
      </c>
      <c r="B5444" s="7">
        <v>8</v>
      </c>
      <c r="C5444" s="7">
        <v>15</v>
      </c>
      <c r="D5444" s="7">
        <v>19</v>
      </c>
      <c r="E5444" s="7">
        <v>227</v>
      </c>
      <c r="F5444" s="7">
        <v>29</v>
      </c>
      <c r="G5444" s="7">
        <v>0</v>
      </c>
      <c r="H5444" s="7">
        <f t="shared" si="765"/>
        <v>2</v>
      </c>
      <c r="I5444" s="16">
        <f t="shared" si="766"/>
        <v>45153</v>
      </c>
      <c r="J5444" s="17">
        <v>1.2267999999999999</v>
      </c>
      <c r="K5444" s="18">
        <f>G5444*结论【关键目标】!C$27*0.7735*0.001</f>
        <v>0</v>
      </c>
      <c r="L5444" s="5">
        <v>0</v>
      </c>
      <c r="M5444" s="5">
        <f>ABS(IF(L5444&lt;=0,L5444/耗电量关键数据!$B$6/1000,L5444/耗电量关键数据!$B$5/1000))</f>
        <v>0</v>
      </c>
      <c r="N5444" s="5">
        <f>电气设备逐时使用率计算!H5420</f>
        <v>7.0130699999999999</v>
      </c>
      <c r="O5444" s="5">
        <f>灯光逐时使用率计算!H5420</f>
        <v>3.7403040000000001</v>
      </c>
      <c r="P5444" s="19">
        <f t="shared" si="767"/>
        <v>10.753374000000001</v>
      </c>
      <c r="Q5444" s="19">
        <f t="shared" si="771"/>
        <v>10.753374000000001</v>
      </c>
      <c r="R5444" s="20">
        <f t="shared" si="768"/>
        <v>-10.753374000000001</v>
      </c>
      <c r="S5444" s="20">
        <f t="shared" si="772"/>
        <v>10.753374000000001</v>
      </c>
      <c r="T5444" s="20">
        <f>IF((T5443+R5444)&lt;0,0,IF((T5443+R5444)&gt;结论【关键目标】!C$28,结论【关键目标】!C$28,T5443+R5444))</f>
        <v>10.066151999999999</v>
      </c>
      <c r="U5444" s="19">
        <f>IF((T5443+R5444)&lt;结论【关键目标】!$C$28,0,(发电量计算【计算逻辑页】!R5444+发电量计算【计算逻辑页】!T5443-结论【关键目标】!$C$28))</f>
        <v>0</v>
      </c>
      <c r="V5444" s="5">
        <f t="shared" si="769"/>
        <v>0</v>
      </c>
      <c r="W5444" s="5">
        <f t="shared" si="770"/>
        <v>0</v>
      </c>
      <c r="X5444" s="5">
        <f t="shared" ref="X5444:X5507" si="773">(J5444-0.35)*IF(T5444&gt;S5444,S5444,T5444)</f>
        <v>8.826002073599998</v>
      </c>
    </row>
    <row r="5445" spans="1:24" x14ac:dyDescent="0.15">
      <c r="A5445" s="7">
        <v>5444</v>
      </c>
      <c r="B5445" s="7">
        <v>8</v>
      </c>
      <c r="C5445" s="7">
        <v>15</v>
      </c>
      <c r="D5445" s="7">
        <v>20</v>
      </c>
      <c r="E5445" s="7">
        <v>227</v>
      </c>
      <c r="F5445" s="7">
        <v>28</v>
      </c>
      <c r="G5445" s="7">
        <v>0</v>
      </c>
      <c r="H5445" s="7">
        <f t="shared" si="765"/>
        <v>2</v>
      </c>
      <c r="I5445" s="16">
        <f t="shared" si="766"/>
        <v>45153</v>
      </c>
      <c r="J5445" s="17">
        <v>1.2267999999999999</v>
      </c>
      <c r="K5445" s="18">
        <f>G5445*结论【关键目标】!C$27*0.7735*0.001</f>
        <v>0</v>
      </c>
      <c r="L5445" s="5">
        <v>0</v>
      </c>
      <c r="M5445" s="5">
        <f>ABS(IF(L5445&lt;=0,L5445/耗电量关键数据!$B$6/1000,L5445/耗电量关键数据!$B$5/1000))</f>
        <v>0</v>
      </c>
      <c r="N5445" s="5">
        <f>电气设备逐时使用率计算!H5421</f>
        <v>1.1688450000000001</v>
      </c>
      <c r="O5445" s="5">
        <f>灯光逐时使用率计算!H5421</f>
        <v>0.37403039999999999</v>
      </c>
      <c r="P5445" s="19">
        <f t="shared" si="767"/>
        <v>1.5428754000000002</v>
      </c>
      <c r="Q5445" s="19">
        <f t="shared" si="771"/>
        <v>1.5428754000000002</v>
      </c>
      <c r="R5445" s="20">
        <f t="shared" si="768"/>
        <v>-1.5428754000000002</v>
      </c>
      <c r="S5445" s="20">
        <f t="shared" si="772"/>
        <v>1.5428754000000002</v>
      </c>
      <c r="T5445" s="20">
        <f>IF((T5444+R5445)&lt;0,0,IF((T5444+R5445)&gt;结论【关键目标】!C$28,结论【关键目标】!C$28,T5444+R5445))</f>
        <v>8.5232765999999991</v>
      </c>
      <c r="U5445" s="19">
        <f>IF((T5444+R5445)&lt;结论【关键目标】!$C$28,0,(发电量计算【计算逻辑页】!R5445+发电量计算【计算逻辑页】!T5444-结论【关键目标】!$C$28))</f>
        <v>0</v>
      </c>
      <c r="V5445" s="5">
        <f t="shared" si="769"/>
        <v>0</v>
      </c>
      <c r="W5445" s="5">
        <f t="shared" si="770"/>
        <v>0</v>
      </c>
      <c r="X5445" s="5">
        <f t="shared" si="773"/>
        <v>1.3527931507200002</v>
      </c>
    </row>
    <row r="5446" spans="1:24" x14ac:dyDescent="0.15">
      <c r="A5446" s="7">
        <v>5445</v>
      </c>
      <c r="B5446" s="7">
        <v>8</v>
      </c>
      <c r="C5446" s="7">
        <v>15</v>
      </c>
      <c r="D5446" s="7">
        <v>21</v>
      </c>
      <c r="E5446" s="7">
        <v>227</v>
      </c>
      <c r="F5446" s="7">
        <v>26.3</v>
      </c>
      <c r="G5446" s="7">
        <v>0</v>
      </c>
      <c r="H5446" s="7">
        <f t="shared" si="765"/>
        <v>2</v>
      </c>
      <c r="I5446" s="16">
        <f t="shared" si="766"/>
        <v>45153</v>
      </c>
      <c r="J5446" s="17">
        <v>1.2267999999999999</v>
      </c>
      <c r="K5446" s="18">
        <f>G5446*结论【关键目标】!C$27*0.7735*0.001</f>
        <v>0</v>
      </c>
      <c r="L5446" s="5">
        <v>0</v>
      </c>
      <c r="M5446" s="5">
        <f>ABS(IF(L5446&lt;=0,L5446/耗电量关键数据!$B$6/1000,L5446/耗电量关键数据!$B$5/1000))</f>
        <v>0</v>
      </c>
      <c r="N5446" s="5">
        <f>电气设备逐时使用率计算!H5422</f>
        <v>1.1688450000000001</v>
      </c>
      <c r="O5446" s="5">
        <f>灯光逐时使用率计算!H5422</f>
        <v>0.37403039999999999</v>
      </c>
      <c r="P5446" s="19">
        <f t="shared" si="767"/>
        <v>1.5428754000000002</v>
      </c>
      <c r="Q5446" s="19">
        <f t="shared" si="771"/>
        <v>1.5428754000000002</v>
      </c>
      <c r="R5446" s="20">
        <f t="shared" si="768"/>
        <v>-1.5428754000000002</v>
      </c>
      <c r="S5446" s="20">
        <f t="shared" si="772"/>
        <v>1.5428754000000002</v>
      </c>
      <c r="T5446" s="20">
        <f>IF((T5445+R5446)&lt;0,0,IF((T5445+R5446)&gt;结论【关键目标】!C$28,结论【关键目标】!C$28,T5445+R5446))</f>
        <v>6.9804011999999993</v>
      </c>
      <c r="U5446" s="19">
        <f>IF((T5445+R5446)&lt;结论【关键目标】!$C$28,0,(发电量计算【计算逻辑页】!R5446+发电量计算【计算逻辑页】!T5445-结论【关键目标】!$C$28))</f>
        <v>0</v>
      </c>
      <c r="V5446" s="5">
        <f t="shared" si="769"/>
        <v>0</v>
      </c>
      <c r="W5446" s="5">
        <f t="shared" si="770"/>
        <v>0</v>
      </c>
      <c r="X5446" s="5">
        <f t="shared" si="773"/>
        <v>1.3527931507200002</v>
      </c>
    </row>
    <row r="5447" spans="1:24" x14ac:dyDescent="0.15">
      <c r="A5447" s="7">
        <v>5446</v>
      </c>
      <c r="B5447" s="7">
        <v>8</v>
      </c>
      <c r="C5447" s="7">
        <v>15</v>
      </c>
      <c r="D5447" s="7">
        <v>22</v>
      </c>
      <c r="E5447" s="7">
        <v>227</v>
      </c>
      <c r="F5447" s="7">
        <v>26</v>
      </c>
      <c r="G5447" s="7">
        <v>0</v>
      </c>
      <c r="H5447" s="7">
        <f t="shared" si="765"/>
        <v>2</v>
      </c>
      <c r="I5447" s="16">
        <f t="shared" si="766"/>
        <v>45153</v>
      </c>
      <c r="J5447" s="17">
        <v>0.70809999999999995</v>
      </c>
      <c r="K5447" s="18">
        <f>G5447*结论【关键目标】!C$27*0.7735*0.001</f>
        <v>0</v>
      </c>
      <c r="L5447" s="5">
        <v>0</v>
      </c>
      <c r="M5447" s="5">
        <f>ABS(IF(L5447&lt;=0,L5447/耗电量关键数据!$B$6/1000,L5447/耗电量关键数据!$B$5/1000))</f>
        <v>0</v>
      </c>
      <c r="N5447" s="5">
        <f>电气设备逐时使用率计算!H5423</f>
        <v>1.1688450000000001</v>
      </c>
      <c r="O5447" s="5">
        <f>灯光逐时使用率计算!H5423</f>
        <v>0.37403039999999999</v>
      </c>
      <c r="P5447" s="19">
        <f t="shared" si="767"/>
        <v>1.5428754000000002</v>
      </c>
      <c r="Q5447" s="19">
        <f t="shared" si="771"/>
        <v>0</v>
      </c>
      <c r="R5447" s="20">
        <f t="shared" si="768"/>
        <v>0</v>
      </c>
      <c r="S5447" s="20">
        <f t="shared" si="772"/>
        <v>0</v>
      </c>
      <c r="T5447" s="20">
        <f>IF((T5446+R5447)&lt;0,0,IF((T5446+R5447)&gt;结论【关键目标】!C$28,结论【关键目标】!C$28,T5446+R5447))</f>
        <v>6.9804011999999993</v>
      </c>
      <c r="U5447" s="19">
        <f>IF((T5446+R5447)&lt;结论【关键目标】!$C$28,0,(发电量计算【计算逻辑页】!R5447+发电量计算【计算逻辑页】!T5446-结论【关键目标】!$C$28))</f>
        <v>0</v>
      </c>
      <c r="V5447" s="5">
        <f t="shared" si="769"/>
        <v>0</v>
      </c>
      <c r="W5447" s="5">
        <f t="shared" si="770"/>
        <v>0</v>
      </c>
      <c r="X5447" s="5">
        <f t="shared" si="773"/>
        <v>0</v>
      </c>
    </row>
    <row r="5448" spans="1:24" x14ac:dyDescent="0.15">
      <c r="A5448" s="7">
        <v>5447</v>
      </c>
      <c r="B5448" s="7">
        <v>8</v>
      </c>
      <c r="C5448" s="7">
        <v>15</v>
      </c>
      <c r="D5448" s="7">
        <v>23</v>
      </c>
      <c r="E5448" s="7">
        <v>227</v>
      </c>
      <c r="F5448" s="7">
        <v>26</v>
      </c>
      <c r="G5448" s="7">
        <v>0</v>
      </c>
      <c r="H5448" s="7">
        <f t="shared" si="765"/>
        <v>2</v>
      </c>
      <c r="I5448" s="16">
        <f t="shared" si="766"/>
        <v>45153</v>
      </c>
      <c r="J5448" s="17">
        <v>0.70809999999999995</v>
      </c>
      <c r="K5448" s="18">
        <f>G5448*结论【关键目标】!C$27*0.7735*0.001</f>
        <v>0</v>
      </c>
      <c r="L5448" s="5">
        <v>0</v>
      </c>
      <c r="M5448" s="5">
        <f>ABS(IF(L5448&lt;=0,L5448/耗电量关键数据!$B$6/1000,L5448/耗电量关键数据!$B$5/1000))</f>
        <v>0</v>
      </c>
      <c r="N5448" s="5">
        <f>电气设备逐时使用率计算!H5424</f>
        <v>1.1688450000000001</v>
      </c>
      <c r="O5448" s="5">
        <f>灯光逐时使用率计算!H5424</f>
        <v>0.37403039999999999</v>
      </c>
      <c r="P5448" s="19">
        <f t="shared" si="767"/>
        <v>1.5428754000000002</v>
      </c>
      <c r="Q5448" s="19">
        <f t="shared" si="771"/>
        <v>0</v>
      </c>
      <c r="R5448" s="20">
        <f t="shared" si="768"/>
        <v>0</v>
      </c>
      <c r="S5448" s="20">
        <f t="shared" si="772"/>
        <v>0</v>
      </c>
      <c r="T5448" s="20">
        <f>IF((T5447+R5448)&lt;0,0,IF((T5447+R5448)&gt;结论【关键目标】!C$28,结论【关键目标】!C$28,T5447+R5448))</f>
        <v>6.9804011999999993</v>
      </c>
      <c r="U5448" s="19">
        <f>IF((T5447+R5448)&lt;结论【关键目标】!$C$28,0,(发电量计算【计算逻辑页】!R5448+发电量计算【计算逻辑页】!T5447-结论【关键目标】!$C$28))</f>
        <v>0</v>
      </c>
      <c r="V5448" s="5">
        <f t="shared" si="769"/>
        <v>0</v>
      </c>
      <c r="W5448" s="5">
        <f t="shared" si="770"/>
        <v>0</v>
      </c>
      <c r="X5448" s="5">
        <f t="shared" si="773"/>
        <v>0</v>
      </c>
    </row>
    <row r="5449" spans="1:24" x14ac:dyDescent="0.15">
      <c r="A5449" s="7">
        <v>5448</v>
      </c>
      <c r="B5449" s="7">
        <v>8</v>
      </c>
      <c r="C5449" s="7">
        <v>15</v>
      </c>
      <c r="D5449" s="7">
        <v>24</v>
      </c>
      <c r="E5449" s="7">
        <v>227</v>
      </c>
      <c r="F5449" s="7">
        <v>24.6</v>
      </c>
      <c r="G5449" s="7">
        <v>0</v>
      </c>
      <c r="H5449" s="7">
        <f t="shared" si="765"/>
        <v>2</v>
      </c>
      <c r="I5449" s="16">
        <f t="shared" si="766"/>
        <v>45153</v>
      </c>
      <c r="J5449" s="17">
        <v>0.2407</v>
      </c>
      <c r="K5449" s="18">
        <f>G5449*结论【关键目标】!C$27*0.7735*0.001</f>
        <v>0</v>
      </c>
      <c r="L5449" s="5">
        <v>0</v>
      </c>
      <c r="M5449" s="5">
        <f>ABS(IF(L5449&lt;=0,L5449/耗电量关键数据!$B$6/1000,L5449/耗电量关键数据!$B$5/1000))</f>
        <v>0</v>
      </c>
      <c r="N5449" s="5">
        <f>电气设备逐时使用率计算!H5425</f>
        <v>1.1688450000000001</v>
      </c>
      <c r="O5449" s="5">
        <f>灯光逐时使用率计算!H5425</f>
        <v>0.37403039999999999</v>
      </c>
      <c r="P5449" s="19">
        <f t="shared" si="767"/>
        <v>1.5428754000000002</v>
      </c>
      <c r="Q5449" s="19">
        <f t="shared" si="771"/>
        <v>0</v>
      </c>
      <c r="R5449" s="20">
        <f t="shared" si="768"/>
        <v>0</v>
      </c>
      <c r="S5449" s="20">
        <f t="shared" si="772"/>
        <v>0</v>
      </c>
      <c r="T5449" s="20">
        <f>IF((T5448+R5449)&lt;0,0,IF((T5448+R5449)&gt;结论【关键目标】!C$28,结论【关键目标】!C$28,T5448+R5449))</f>
        <v>6.9804011999999993</v>
      </c>
      <c r="U5449" s="19">
        <f>IF((T5448+R5449)&lt;结论【关键目标】!$C$28,0,(发电量计算【计算逻辑页】!R5449+发电量计算【计算逻辑页】!T5448-结论【关键目标】!$C$28))</f>
        <v>0</v>
      </c>
      <c r="V5449" s="5">
        <f t="shared" si="769"/>
        <v>0</v>
      </c>
      <c r="W5449" s="5">
        <f t="shared" si="770"/>
        <v>0</v>
      </c>
      <c r="X5449" s="5">
        <f t="shared" si="773"/>
        <v>0</v>
      </c>
    </row>
    <row r="5450" spans="1:24" x14ac:dyDescent="0.15">
      <c r="A5450" s="7">
        <v>5449</v>
      </c>
      <c r="B5450" s="7">
        <v>8</v>
      </c>
      <c r="C5450" s="7">
        <v>16</v>
      </c>
      <c r="D5450" s="7">
        <v>1</v>
      </c>
      <c r="E5450" s="7">
        <v>228</v>
      </c>
      <c r="F5450" s="7">
        <v>24</v>
      </c>
      <c r="G5450" s="7">
        <v>0</v>
      </c>
      <c r="H5450" s="7">
        <f t="shared" si="765"/>
        <v>3</v>
      </c>
      <c r="I5450" s="16">
        <f t="shared" si="766"/>
        <v>45154</v>
      </c>
      <c r="J5450" s="17">
        <v>0.2407</v>
      </c>
      <c r="K5450" s="18">
        <f>G5450*结论【关键目标】!C$27*0.7735*0.001</f>
        <v>0</v>
      </c>
      <c r="L5450" s="5">
        <v>0</v>
      </c>
      <c r="M5450" s="5">
        <f>ABS(IF(L5450&lt;=0,L5450/耗电量关键数据!$B$6/1000,L5450/耗电量关键数据!$B$5/1000))</f>
        <v>0</v>
      </c>
      <c r="N5450" s="5">
        <f>电气设备逐时使用率计算!H5426</f>
        <v>1.1688450000000001</v>
      </c>
      <c r="O5450" s="5">
        <f>灯光逐时使用率计算!H5426</f>
        <v>0.37403039999999999</v>
      </c>
      <c r="P5450" s="19">
        <f t="shared" si="767"/>
        <v>1.5428754000000002</v>
      </c>
      <c r="Q5450" s="19">
        <f t="shared" si="771"/>
        <v>0</v>
      </c>
      <c r="R5450" s="20">
        <f t="shared" si="768"/>
        <v>0</v>
      </c>
      <c r="S5450" s="20">
        <f t="shared" si="772"/>
        <v>0</v>
      </c>
      <c r="T5450" s="20">
        <f>IF((T5449+R5450)&lt;0,0,IF((T5449+R5450)&gt;结论【关键目标】!C$28,结论【关键目标】!C$28,T5449+R5450))</f>
        <v>6.9804011999999993</v>
      </c>
      <c r="U5450" s="19">
        <f>IF((T5449+R5450)&lt;结论【关键目标】!$C$28,0,(发电量计算【计算逻辑页】!R5450+发电量计算【计算逻辑页】!T5449-结论【关键目标】!$C$28))</f>
        <v>0</v>
      </c>
      <c r="V5450" s="5">
        <f t="shared" si="769"/>
        <v>0</v>
      </c>
      <c r="W5450" s="5">
        <f t="shared" si="770"/>
        <v>0</v>
      </c>
      <c r="X5450" s="5">
        <f t="shared" si="773"/>
        <v>0</v>
      </c>
    </row>
    <row r="5451" spans="1:24" x14ac:dyDescent="0.15">
      <c r="A5451" s="7">
        <v>5450</v>
      </c>
      <c r="B5451" s="7">
        <v>8</v>
      </c>
      <c r="C5451" s="7">
        <v>16</v>
      </c>
      <c r="D5451" s="7">
        <v>2</v>
      </c>
      <c r="E5451" s="7">
        <v>228</v>
      </c>
      <c r="F5451" s="7">
        <v>24</v>
      </c>
      <c r="G5451" s="7">
        <v>0</v>
      </c>
      <c r="H5451" s="7">
        <f t="shared" si="765"/>
        <v>3</v>
      </c>
      <c r="I5451" s="16">
        <f t="shared" si="766"/>
        <v>45154</v>
      </c>
      <c r="J5451" s="17">
        <v>0.2407</v>
      </c>
      <c r="K5451" s="18">
        <f>G5451*结论【关键目标】!C$27*0.7735*0.001</f>
        <v>0</v>
      </c>
      <c r="L5451" s="5">
        <v>0</v>
      </c>
      <c r="M5451" s="5">
        <f>ABS(IF(L5451&lt;=0,L5451/耗电量关键数据!$B$6/1000,L5451/耗电量关键数据!$B$5/1000))</f>
        <v>0</v>
      </c>
      <c r="N5451" s="5">
        <f>电气设备逐时使用率计算!H5427</f>
        <v>1.1688450000000001</v>
      </c>
      <c r="O5451" s="5">
        <f>灯光逐时使用率计算!H5427</f>
        <v>0.37403039999999999</v>
      </c>
      <c r="P5451" s="19">
        <f t="shared" si="767"/>
        <v>1.5428754000000002</v>
      </c>
      <c r="Q5451" s="19">
        <f t="shared" si="771"/>
        <v>0</v>
      </c>
      <c r="R5451" s="20">
        <f t="shared" si="768"/>
        <v>0</v>
      </c>
      <c r="S5451" s="20">
        <f t="shared" si="772"/>
        <v>0</v>
      </c>
      <c r="T5451" s="20">
        <f>IF((T5450+R5451)&lt;0,0,IF((T5450+R5451)&gt;结论【关键目标】!C$28,结论【关键目标】!C$28,T5450+R5451))</f>
        <v>6.9804011999999993</v>
      </c>
      <c r="U5451" s="19">
        <f>IF((T5450+R5451)&lt;结论【关键目标】!$C$28,0,(发电量计算【计算逻辑页】!R5451+发电量计算【计算逻辑页】!T5450-结论【关键目标】!$C$28))</f>
        <v>0</v>
      </c>
      <c r="V5451" s="5">
        <f t="shared" si="769"/>
        <v>0</v>
      </c>
      <c r="W5451" s="5">
        <f t="shared" si="770"/>
        <v>0</v>
      </c>
      <c r="X5451" s="5">
        <f t="shared" si="773"/>
        <v>0</v>
      </c>
    </row>
    <row r="5452" spans="1:24" x14ac:dyDescent="0.15">
      <c r="A5452" s="7">
        <v>5451</v>
      </c>
      <c r="B5452" s="7">
        <v>8</v>
      </c>
      <c r="C5452" s="7">
        <v>16</v>
      </c>
      <c r="D5452" s="7">
        <v>3</v>
      </c>
      <c r="E5452" s="7">
        <v>228</v>
      </c>
      <c r="F5452" s="7">
        <v>22.9</v>
      </c>
      <c r="G5452" s="7">
        <v>0</v>
      </c>
      <c r="H5452" s="7">
        <f t="shared" si="765"/>
        <v>3</v>
      </c>
      <c r="I5452" s="16">
        <f t="shared" si="766"/>
        <v>45154</v>
      </c>
      <c r="J5452" s="17">
        <v>0.2407</v>
      </c>
      <c r="K5452" s="18">
        <f>G5452*结论【关键目标】!C$27*0.7735*0.001</f>
        <v>0</v>
      </c>
      <c r="L5452" s="5">
        <v>0</v>
      </c>
      <c r="M5452" s="5">
        <f>ABS(IF(L5452&lt;=0,L5452/耗电量关键数据!$B$6/1000,L5452/耗电量关键数据!$B$5/1000))</f>
        <v>0</v>
      </c>
      <c r="N5452" s="5">
        <f>电气设备逐时使用率计算!H5428</f>
        <v>1.1688450000000001</v>
      </c>
      <c r="O5452" s="5">
        <f>灯光逐时使用率计算!H5428</f>
        <v>0.37403039999999999</v>
      </c>
      <c r="P5452" s="19">
        <f t="shared" si="767"/>
        <v>1.5428754000000002</v>
      </c>
      <c r="Q5452" s="19">
        <f t="shared" si="771"/>
        <v>0</v>
      </c>
      <c r="R5452" s="20">
        <f t="shared" si="768"/>
        <v>0</v>
      </c>
      <c r="S5452" s="20">
        <f t="shared" si="772"/>
        <v>0</v>
      </c>
      <c r="T5452" s="20">
        <f>IF((T5451+R5452)&lt;0,0,IF((T5451+R5452)&gt;结论【关键目标】!C$28,结论【关键目标】!C$28,T5451+R5452))</f>
        <v>6.9804011999999993</v>
      </c>
      <c r="U5452" s="19">
        <f>IF((T5451+R5452)&lt;结论【关键目标】!$C$28,0,(发电量计算【计算逻辑页】!R5452+发电量计算【计算逻辑页】!T5451-结论【关键目标】!$C$28))</f>
        <v>0</v>
      </c>
      <c r="V5452" s="5">
        <f t="shared" si="769"/>
        <v>0</v>
      </c>
      <c r="W5452" s="5">
        <f t="shared" si="770"/>
        <v>0</v>
      </c>
      <c r="X5452" s="5">
        <f t="shared" si="773"/>
        <v>0</v>
      </c>
    </row>
    <row r="5453" spans="1:24" x14ac:dyDescent="0.15">
      <c r="A5453" s="7">
        <v>5452</v>
      </c>
      <c r="B5453" s="7">
        <v>8</v>
      </c>
      <c r="C5453" s="7">
        <v>16</v>
      </c>
      <c r="D5453" s="7">
        <v>4</v>
      </c>
      <c r="E5453" s="7">
        <v>228</v>
      </c>
      <c r="F5453" s="7">
        <v>23</v>
      </c>
      <c r="G5453" s="7">
        <v>0</v>
      </c>
      <c r="H5453" s="7">
        <f t="shared" si="765"/>
        <v>3</v>
      </c>
      <c r="I5453" s="16">
        <f t="shared" si="766"/>
        <v>45154</v>
      </c>
      <c r="J5453" s="17">
        <v>0.2407</v>
      </c>
      <c r="K5453" s="18">
        <f>G5453*结论【关键目标】!C$27*0.7735*0.001</f>
        <v>0</v>
      </c>
      <c r="L5453" s="5">
        <v>0</v>
      </c>
      <c r="M5453" s="5">
        <f>ABS(IF(L5453&lt;=0,L5453/耗电量关键数据!$B$6/1000,L5453/耗电量关键数据!$B$5/1000))</f>
        <v>0</v>
      </c>
      <c r="N5453" s="5">
        <f>电气设备逐时使用率计算!H5429</f>
        <v>1.1688450000000001</v>
      </c>
      <c r="O5453" s="5">
        <f>灯光逐时使用率计算!H5429</f>
        <v>0.37403039999999999</v>
      </c>
      <c r="P5453" s="19">
        <f t="shared" si="767"/>
        <v>1.5428754000000002</v>
      </c>
      <c r="Q5453" s="19">
        <f t="shared" si="771"/>
        <v>0</v>
      </c>
      <c r="R5453" s="20">
        <f t="shared" si="768"/>
        <v>0</v>
      </c>
      <c r="S5453" s="20">
        <f t="shared" si="772"/>
        <v>0</v>
      </c>
      <c r="T5453" s="20">
        <f>IF((T5452+R5453)&lt;0,0,IF((T5452+R5453)&gt;结论【关键目标】!C$28,结论【关键目标】!C$28,T5452+R5453))</f>
        <v>6.9804011999999993</v>
      </c>
      <c r="U5453" s="19">
        <f>IF((T5452+R5453)&lt;结论【关键目标】!$C$28,0,(发电量计算【计算逻辑页】!R5453+发电量计算【计算逻辑页】!T5452-结论【关键目标】!$C$28))</f>
        <v>0</v>
      </c>
      <c r="V5453" s="5">
        <f t="shared" si="769"/>
        <v>0</v>
      </c>
      <c r="W5453" s="5">
        <f t="shared" si="770"/>
        <v>0</v>
      </c>
      <c r="X5453" s="5">
        <f t="shared" si="773"/>
        <v>0</v>
      </c>
    </row>
    <row r="5454" spans="1:24" x14ac:dyDescent="0.15">
      <c r="A5454" s="7">
        <v>5453</v>
      </c>
      <c r="B5454" s="7">
        <v>8</v>
      </c>
      <c r="C5454" s="7">
        <v>16</v>
      </c>
      <c r="D5454" s="7">
        <v>5</v>
      </c>
      <c r="E5454" s="7">
        <v>228</v>
      </c>
      <c r="F5454" s="7">
        <v>22</v>
      </c>
      <c r="G5454" s="7">
        <v>0</v>
      </c>
      <c r="H5454" s="7">
        <f t="shared" si="765"/>
        <v>3</v>
      </c>
      <c r="I5454" s="16">
        <f t="shared" si="766"/>
        <v>45154</v>
      </c>
      <c r="J5454" s="17">
        <v>0.2407</v>
      </c>
      <c r="K5454" s="18">
        <f>G5454*结论【关键目标】!C$27*0.7735*0.001</f>
        <v>0</v>
      </c>
      <c r="L5454" s="5">
        <v>0</v>
      </c>
      <c r="M5454" s="5">
        <f>ABS(IF(L5454&lt;=0,L5454/耗电量关键数据!$B$6/1000,L5454/耗电量关键数据!$B$5/1000))</f>
        <v>0</v>
      </c>
      <c r="N5454" s="5">
        <f>电气设备逐时使用率计算!H5430</f>
        <v>1.1688450000000001</v>
      </c>
      <c r="O5454" s="5">
        <f>灯光逐时使用率计算!H5430</f>
        <v>0.37403039999999999</v>
      </c>
      <c r="P5454" s="19">
        <f t="shared" si="767"/>
        <v>1.5428754000000002</v>
      </c>
      <c r="Q5454" s="19">
        <f t="shared" si="771"/>
        <v>0</v>
      </c>
      <c r="R5454" s="20">
        <f t="shared" si="768"/>
        <v>0</v>
      </c>
      <c r="S5454" s="20">
        <f t="shared" si="772"/>
        <v>0</v>
      </c>
      <c r="T5454" s="20">
        <f>IF((T5453+R5454)&lt;0,0,IF((T5453+R5454)&gt;结论【关键目标】!C$28,结论【关键目标】!C$28,T5453+R5454))</f>
        <v>6.9804011999999993</v>
      </c>
      <c r="U5454" s="19">
        <f>IF((T5453+R5454)&lt;结论【关键目标】!$C$28,0,(发电量计算【计算逻辑页】!R5454+发电量计算【计算逻辑页】!T5453-结论【关键目标】!$C$28))</f>
        <v>0</v>
      </c>
      <c r="V5454" s="5">
        <f t="shared" si="769"/>
        <v>0</v>
      </c>
      <c r="W5454" s="5">
        <f t="shared" si="770"/>
        <v>0</v>
      </c>
      <c r="X5454" s="5">
        <f t="shared" si="773"/>
        <v>0</v>
      </c>
    </row>
    <row r="5455" spans="1:24" x14ac:dyDescent="0.15">
      <c r="A5455" s="7">
        <v>5454</v>
      </c>
      <c r="B5455" s="7">
        <v>8</v>
      </c>
      <c r="C5455" s="7">
        <v>16</v>
      </c>
      <c r="D5455" s="7">
        <v>6</v>
      </c>
      <c r="E5455" s="7">
        <v>228</v>
      </c>
      <c r="F5455" s="7">
        <v>23.1</v>
      </c>
      <c r="G5455" s="7">
        <v>65.2</v>
      </c>
      <c r="H5455" s="7">
        <f t="shared" si="765"/>
        <v>3</v>
      </c>
      <c r="I5455" s="16">
        <f t="shared" si="766"/>
        <v>45154</v>
      </c>
      <c r="J5455" s="17">
        <v>0.2407</v>
      </c>
      <c r="K5455" s="18">
        <f>G5455*结论【关键目标】!C$27*0.7735*0.001</f>
        <v>6.0518640000000001</v>
      </c>
      <c r="L5455" s="5">
        <v>0</v>
      </c>
      <c r="M5455" s="5">
        <f>ABS(IF(L5455&lt;=0,L5455/耗电量关键数据!$B$6/1000,L5455/耗电量关键数据!$B$5/1000))</f>
        <v>0</v>
      </c>
      <c r="N5455" s="5">
        <f>电气设备逐时使用率计算!H5431</f>
        <v>1.1688450000000001</v>
      </c>
      <c r="O5455" s="5">
        <f>灯光逐时使用率计算!H5431</f>
        <v>0.37403039999999999</v>
      </c>
      <c r="P5455" s="19">
        <f t="shared" si="767"/>
        <v>1.5428754000000002</v>
      </c>
      <c r="Q5455" s="19">
        <f t="shared" si="771"/>
        <v>0</v>
      </c>
      <c r="R5455" s="20">
        <f t="shared" si="768"/>
        <v>6.0518640000000001</v>
      </c>
      <c r="S5455" s="20">
        <f t="shared" si="772"/>
        <v>0</v>
      </c>
      <c r="T5455" s="20">
        <f>IF((T5454+R5455)&lt;0,0,IF((T5454+R5455)&gt;结论【关键目标】!C$28,结论【关键目标】!C$28,T5454+R5455))</f>
        <v>13.032265199999999</v>
      </c>
      <c r="U5455" s="19">
        <f>IF((T5454+R5455)&lt;结论【关键目标】!$C$28,0,(发电量计算【计算逻辑页】!R5455+发电量计算【计算逻辑页】!T5454-结论【关键目标】!$C$28))</f>
        <v>0</v>
      </c>
      <c r="V5455" s="5">
        <f t="shared" si="769"/>
        <v>0</v>
      </c>
      <c r="W5455" s="5">
        <f t="shared" si="770"/>
        <v>0.37137010878000004</v>
      </c>
      <c r="X5455" s="5">
        <f t="shared" si="773"/>
        <v>0</v>
      </c>
    </row>
    <row r="5456" spans="1:24" x14ac:dyDescent="0.15">
      <c r="A5456" s="7">
        <v>5455</v>
      </c>
      <c r="B5456" s="7">
        <v>8</v>
      </c>
      <c r="C5456" s="7">
        <v>16</v>
      </c>
      <c r="D5456" s="7">
        <v>7</v>
      </c>
      <c r="E5456" s="7">
        <v>228</v>
      </c>
      <c r="F5456" s="7">
        <v>22</v>
      </c>
      <c r="G5456" s="7">
        <v>122.9</v>
      </c>
      <c r="H5456" s="7">
        <f t="shared" si="765"/>
        <v>3</v>
      </c>
      <c r="I5456" s="16">
        <f t="shared" si="766"/>
        <v>45154</v>
      </c>
      <c r="J5456" s="17">
        <v>0.2407</v>
      </c>
      <c r="K5456" s="18">
        <f>G5456*结论【关键目标】!C$27*0.7735*0.001</f>
        <v>11.407577999999999</v>
      </c>
      <c r="L5456" s="5">
        <v>0</v>
      </c>
      <c r="M5456" s="5">
        <f>ABS(IF(L5456&lt;=0,L5456/耗电量关键数据!$B$6/1000,L5456/耗电量关键数据!$B$5/1000))</f>
        <v>0</v>
      </c>
      <c r="N5456" s="5">
        <f>电气设备逐时使用率计算!H5432</f>
        <v>2.3376900000000003</v>
      </c>
      <c r="O5456" s="5">
        <f>灯光逐时使用率计算!H5432</f>
        <v>1.2467680000000001</v>
      </c>
      <c r="P5456" s="19">
        <f t="shared" si="767"/>
        <v>3.5844580000000006</v>
      </c>
      <c r="Q5456" s="19">
        <f t="shared" si="771"/>
        <v>0</v>
      </c>
      <c r="R5456" s="20">
        <f t="shared" si="768"/>
        <v>11.407577999999999</v>
      </c>
      <c r="S5456" s="20">
        <f t="shared" si="772"/>
        <v>0</v>
      </c>
      <c r="T5456" s="20">
        <f>IF((T5455+R5456)&lt;0,0,IF((T5455+R5456)&gt;结论【关键目标】!C$28,结论【关键目标】!C$28,T5455+R5456))</f>
        <v>22</v>
      </c>
      <c r="U5456" s="19">
        <f>IF((T5455+R5456)&lt;结论【关键目标】!$C$28,0,(发电量计算【计算逻辑页】!R5456+发电量计算【计算逻辑页】!T5455-结论【关键目标】!$C$28))</f>
        <v>2.4398431999999985</v>
      </c>
      <c r="V5456" s="5">
        <f t="shared" si="769"/>
        <v>0</v>
      </c>
      <c r="W5456" s="5">
        <f t="shared" si="770"/>
        <v>0.8627790406000001</v>
      </c>
      <c r="X5456" s="5">
        <f t="shared" si="773"/>
        <v>0</v>
      </c>
    </row>
    <row r="5457" spans="1:24" x14ac:dyDescent="0.15">
      <c r="A5457" s="7">
        <v>5456</v>
      </c>
      <c r="B5457" s="7">
        <v>8</v>
      </c>
      <c r="C5457" s="7">
        <v>16</v>
      </c>
      <c r="D5457" s="7">
        <v>8</v>
      </c>
      <c r="E5457" s="7">
        <v>228</v>
      </c>
      <c r="F5457" s="7">
        <v>23</v>
      </c>
      <c r="G5457" s="7">
        <v>238.5</v>
      </c>
      <c r="H5457" s="7">
        <f t="shared" si="765"/>
        <v>3</v>
      </c>
      <c r="I5457" s="16">
        <f t="shared" si="766"/>
        <v>45154</v>
      </c>
      <c r="J5457" s="17">
        <v>0.70809999999999995</v>
      </c>
      <c r="K5457" s="18">
        <f>G5457*结论【关键目标】!C$27*0.7735*0.001</f>
        <v>22.13757</v>
      </c>
      <c r="L5457" s="5">
        <v>22199.07778</v>
      </c>
      <c r="M5457" s="5">
        <f>ABS(IF(L5457&lt;=0,L5457/耗电量关键数据!$B$6/1000,L5457/耗电量关键数据!$B$5/1000))</f>
        <v>6.3425936514285715</v>
      </c>
      <c r="N5457" s="5">
        <f>电气设备逐时使用率计算!H5433</f>
        <v>11.688450000000001</v>
      </c>
      <c r="O5457" s="5">
        <f>灯光逐时使用率计算!H5433</f>
        <v>6.2338399999999998</v>
      </c>
      <c r="P5457" s="19">
        <f t="shared" si="767"/>
        <v>24.264883651428573</v>
      </c>
      <c r="Q5457" s="19">
        <f t="shared" si="771"/>
        <v>0</v>
      </c>
      <c r="R5457" s="20">
        <f t="shared" si="768"/>
        <v>22.13757</v>
      </c>
      <c r="S5457" s="20">
        <f t="shared" si="772"/>
        <v>0</v>
      </c>
      <c r="T5457" s="20">
        <f>IF((T5456+R5457)&lt;0,0,IF((T5456+R5457)&gt;结论【关键目标】!C$28,结论【关键目标】!C$28,T5456+R5457))</f>
        <v>22</v>
      </c>
      <c r="U5457" s="19">
        <f>IF((T5456+R5457)&lt;结论【关键目标】!$C$28,0,(发电量计算【计算逻辑页】!R5457+发电量计算【计算逻辑页】!T5456-结论【关键目标】!$C$28))</f>
        <v>22.137569999999997</v>
      </c>
      <c r="V5457" s="5">
        <f t="shared" si="769"/>
        <v>7.7481494999999985</v>
      </c>
      <c r="W5457" s="5">
        <f t="shared" si="770"/>
        <v>15.675613317</v>
      </c>
      <c r="X5457" s="5">
        <f t="shared" si="773"/>
        <v>0</v>
      </c>
    </row>
    <row r="5458" spans="1:24" x14ac:dyDescent="0.15">
      <c r="A5458" s="7">
        <v>5457</v>
      </c>
      <c r="B5458" s="7">
        <v>8</v>
      </c>
      <c r="C5458" s="7">
        <v>16</v>
      </c>
      <c r="D5458" s="7">
        <v>9</v>
      </c>
      <c r="E5458" s="7">
        <v>228</v>
      </c>
      <c r="F5458" s="7">
        <v>24.4</v>
      </c>
      <c r="G5458" s="7">
        <v>372.2</v>
      </c>
      <c r="H5458" s="7">
        <f t="shared" si="765"/>
        <v>3</v>
      </c>
      <c r="I5458" s="16">
        <f t="shared" si="766"/>
        <v>45154</v>
      </c>
      <c r="J5458" s="17">
        <v>0.70809999999999995</v>
      </c>
      <c r="K5458" s="18">
        <f>G5458*结论【关键目标】!C$27*0.7735*0.001</f>
        <v>34.547604</v>
      </c>
      <c r="L5458" s="5">
        <v>39412.978779999998</v>
      </c>
      <c r="M5458" s="5">
        <f>ABS(IF(L5458&lt;=0,L5458/耗电量关键数据!$B$6/1000,L5458/耗电量关键数据!$B$5/1000))</f>
        <v>11.260851079999998</v>
      </c>
      <c r="N5458" s="5">
        <f>电气设备逐时使用率计算!H5434</f>
        <v>22.208055000000002</v>
      </c>
      <c r="O5458" s="5">
        <f>灯光逐时使用率计算!H5434</f>
        <v>11.844296</v>
      </c>
      <c r="P5458" s="19">
        <f t="shared" si="767"/>
        <v>45.313202079999996</v>
      </c>
      <c r="Q5458" s="19">
        <f t="shared" si="771"/>
        <v>0</v>
      </c>
      <c r="R5458" s="20">
        <f t="shared" si="768"/>
        <v>34.547604</v>
      </c>
      <c r="S5458" s="20">
        <f t="shared" si="772"/>
        <v>0</v>
      </c>
      <c r="T5458" s="20">
        <f>IF((T5457+R5458)&lt;0,0,IF((T5457+R5458)&gt;结论【关键目标】!C$28,结论【关键目标】!C$28,T5457+R5458))</f>
        <v>22</v>
      </c>
      <c r="U5458" s="19">
        <f>IF((T5457+R5458)&lt;结论【关键目标】!$C$28,0,(发电量计算【计算逻辑页】!R5458+发电量计算【计算逻辑页】!T5457-结论【关键目标】!$C$28))</f>
        <v>34.547604</v>
      </c>
      <c r="V5458" s="5">
        <f t="shared" si="769"/>
        <v>12.0916614</v>
      </c>
      <c r="W5458" s="5">
        <f t="shared" si="770"/>
        <v>24.463158392399997</v>
      </c>
      <c r="X5458" s="5">
        <f t="shared" si="773"/>
        <v>0</v>
      </c>
    </row>
    <row r="5459" spans="1:24" x14ac:dyDescent="0.15">
      <c r="A5459" s="7">
        <v>5458</v>
      </c>
      <c r="B5459" s="7">
        <v>8</v>
      </c>
      <c r="C5459" s="7">
        <v>16</v>
      </c>
      <c r="D5459" s="7">
        <v>10</v>
      </c>
      <c r="E5459" s="7">
        <v>228</v>
      </c>
      <c r="F5459" s="7">
        <v>25</v>
      </c>
      <c r="G5459" s="7">
        <v>479.2</v>
      </c>
      <c r="H5459" s="7">
        <f t="shared" si="765"/>
        <v>3</v>
      </c>
      <c r="I5459" s="16">
        <f t="shared" si="766"/>
        <v>45154</v>
      </c>
      <c r="J5459" s="17">
        <v>0.70809999999999995</v>
      </c>
      <c r="K5459" s="18">
        <f>G5459*结论【关键目标】!C$27*0.7735*0.001</f>
        <v>44.479343999999998</v>
      </c>
      <c r="L5459" s="5">
        <v>47241.401660000003</v>
      </c>
      <c r="M5459" s="5">
        <f>ABS(IF(L5459&lt;=0,L5459/耗电量关键数据!$B$6/1000,L5459/耗电量关键数据!$B$5/1000))</f>
        <v>13.497543331428572</v>
      </c>
      <c r="N5459" s="5">
        <f>电气设备逐时使用率计算!H5435</f>
        <v>22.208055000000002</v>
      </c>
      <c r="O5459" s="5">
        <f>灯光逐时使用率计算!H5435</f>
        <v>11.844296</v>
      </c>
      <c r="P5459" s="19">
        <f t="shared" si="767"/>
        <v>47.549894331428575</v>
      </c>
      <c r="Q5459" s="19">
        <f t="shared" si="771"/>
        <v>0</v>
      </c>
      <c r="R5459" s="20">
        <f t="shared" si="768"/>
        <v>44.479343999999998</v>
      </c>
      <c r="S5459" s="20">
        <f t="shared" si="772"/>
        <v>0</v>
      </c>
      <c r="T5459" s="20">
        <f>IF((T5458+R5459)&lt;0,0,IF((T5458+R5459)&gt;结论【关键目标】!C$28,结论【关键目标】!C$28,T5458+R5459))</f>
        <v>22</v>
      </c>
      <c r="U5459" s="19">
        <f>IF((T5458+R5459)&lt;结论【关键目标】!$C$28,0,(发电量计算【计算逻辑页】!R5459+发电量计算【计算逻辑页】!T5458-结论【关键目标】!$C$28))</f>
        <v>44.479343999999998</v>
      </c>
      <c r="V5459" s="5">
        <f t="shared" si="769"/>
        <v>15.567770399999999</v>
      </c>
      <c r="W5459" s="5">
        <f t="shared" si="770"/>
        <v>31.495823486399996</v>
      </c>
      <c r="X5459" s="5">
        <f t="shared" si="773"/>
        <v>0</v>
      </c>
    </row>
    <row r="5460" spans="1:24" x14ac:dyDescent="0.15">
      <c r="A5460" s="7">
        <v>5459</v>
      </c>
      <c r="B5460" s="7">
        <v>8</v>
      </c>
      <c r="C5460" s="7">
        <v>16</v>
      </c>
      <c r="D5460" s="7">
        <v>11</v>
      </c>
      <c r="E5460" s="7">
        <v>228</v>
      </c>
      <c r="F5460" s="7">
        <v>27</v>
      </c>
      <c r="G5460" s="7">
        <v>604.6</v>
      </c>
      <c r="H5460" s="7">
        <f t="shared" si="765"/>
        <v>3</v>
      </c>
      <c r="I5460" s="16">
        <f t="shared" si="766"/>
        <v>45154</v>
      </c>
      <c r="J5460" s="24">
        <v>1.3551</v>
      </c>
      <c r="K5460" s="18">
        <f>G5460*结论【关键目标】!C$27*0.7735*0.001</f>
        <v>56.118971999999992</v>
      </c>
      <c r="L5460" s="5">
        <v>51453.516040000002</v>
      </c>
      <c r="M5460" s="5">
        <f>ABS(IF(L5460&lt;=0,L5460/耗电量关键数据!$B$6/1000,L5460/耗电量关键数据!$B$5/1000))</f>
        <v>14.701004582857143</v>
      </c>
      <c r="N5460" s="5">
        <f>电气设备逐时使用率计算!H5436</f>
        <v>22.208055000000002</v>
      </c>
      <c r="O5460" s="5">
        <f>灯光逐时使用率计算!H5436</f>
        <v>11.844296</v>
      </c>
      <c r="P5460" s="19">
        <f t="shared" si="767"/>
        <v>48.753355582857147</v>
      </c>
      <c r="Q5460" s="19">
        <f t="shared" si="771"/>
        <v>48.753355582857147</v>
      </c>
      <c r="R5460" s="20">
        <f t="shared" si="768"/>
        <v>7.3656164171428458</v>
      </c>
      <c r="S5460" s="20">
        <f t="shared" si="772"/>
        <v>0</v>
      </c>
      <c r="T5460" s="20">
        <f>IF((T5459+R5460)&lt;0,0,IF((T5459+R5460)&gt;结论【关键目标】!C$28,结论【关键目标】!C$28,T5459+R5460))</f>
        <v>22</v>
      </c>
      <c r="U5460" s="19">
        <f>IF((T5459+R5460)&lt;结论【关键目标】!$C$28,0,(发电量计算【计算逻辑页】!R5460+发电量计算【计算逻辑页】!T5459-结论【关键目标】!$C$28))</f>
        <v>7.3656164171428458</v>
      </c>
      <c r="V5460" s="5">
        <f t="shared" si="769"/>
        <v>2.5779657459999958</v>
      </c>
      <c r="W5460" s="5">
        <f t="shared" si="770"/>
        <v>66.065672150329718</v>
      </c>
      <c r="X5460" s="5">
        <f t="shared" si="773"/>
        <v>0</v>
      </c>
    </row>
    <row r="5461" spans="1:24" x14ac:dyDescent="0.15">
      <c r="A5461" s="7">
        <v>5460</v>
      </c>
      <c r="B5461" s="7">
        <v>8</v>
      </c>
      <c r="C5461" s="7">
        <v>16</v>
      </c>
      <c r="D5461" s="7">
        <v>12</v>
      </c>
      <c r="E5461" s="7">
        <v>228</v>
      </c>
      <c r="F5461" s="7">
        <v>28.5</v>
      </c>
      <c r="G5461" s="7">
        <v>644.4</v>
      </c>
      <c r="H5461" s="7">
        <f t="shared" si="765"/>
        <v>3</v>
      </c>
      <c r="I5461" s="16">
        <f t="shared" si="766"/>
        <v>45154</v>
      </c>
      <c r="J5461" s="24">
        <v>1.3551</v>
      </c>
      <c r="K5461" s="18">
        <f>G5461*结论【关键目标】!C$27*0.7735*0.001</f>
        <v>59.813208000000003</v>
      </c>
      <c r="L5461" s="5">
        <v>45972.6152</v>
      </c>
      <c r="M5461" s="5">
        <f>ABS(IF(L5461&lt;=0,L5461/耗电量关键数据!$B$6/1000,L5461/耗电量关键数据!$B$5/1000))</f>
        <v>13.135032914285713</v>
      </c>
      <c r="N5461" s="5">
        <f>电气设备逐时使用率计算!H5437</f>
        <v>11.688450000000001</v>
      </c>
      <c r="O5461" s="5">
        <f>灯光逐时使用率计算!H5437</f>
        <v>9.9741440000000008</v>
      </c>
      <c r="P5461" s="19">
        <f t="shared" si="767"/>
        <v>34.797626914285715</v>
      </c>
      <c r="Q5461" s="19">
        <f t="shared" si="771"/>
        <v>34.797626914285715</v>
      </c>
      <c r="R5461" s="20">
        <f t="shared" si="768"/>
        <v>25.015581085714288</v>
      </c>
      <c r="S5461" s="20">
        <f t="shared" si="772"/>
        <v>0</v>
      </c>
      <c r="T5461" s="20">
        <f>IF((T5460+R5461)&lt;0,0,IF((T5460+R5461)&gt;结论【关键目标】!C$28,结论【关键目标】!C$28,T5460+R5461))</f>
        <v>22</v>
      </c>
      <c r="U5461" s="19">
        <f>IF((T5460+R5461)&lt;结论【关键目标】!$C$28,0,(发电量计算【计算逻辑页】!R5461+发电量计算【计算逻辑页】!T5460-结论【关键目标】!$C$28))</f>
        <v>25.015581085714288</v>
      </c>
      <c r="V5461" s="5">
        <f t="shared" si="769"/>
        <v>8.7554533800000005</v>
      </c>
      <c r="W5461" s="5">
        <f t="shared" si="770"/>
        <v>47.154264231548574</v>
      </c>
      <c r="X5461" s="5">
        <f t="shared" si="773"/>
        <v>0</v>
      </c>
    </row>
    <row r="5462" spans="1:24" x14ac:dyDescent="0.15">
      <c r="A5462" s="7">
        <v>5461</v>
      </c>
      <c r="B5462" s="7">
        <v>8</v>
      </c>
      <c r="C5462" s="7">
        <v>16</v>
      </c>
      <c r="D5462" s="7">
        <v>13</v>
      </c>
      <c r="E5462" s="7">
        <v>228</v>
      </c>
      <c r="F5462" s="7">
        <v>31</v>
      </c>
      <c r="G5462" s="7">
        <v>708</v>
      </c>
      <c r="H5462" s="7">
        <f t="shared" si="765"/>
        <v>3</v>
      </c>
      <c r="I5462" s="16">
        <f t="shared" si="766"/>
        <v>45154</v>
      </c>
      <c r="J5462" s="17">
        <v>1.2267999999999999</v>
      </c>
      <c r="K5462" s="18">
        <f>G5462*结论【关键目标】!C$27*0.7735*0.001</f>
        <v>65.716560000000001</v>
      </c>
      <c r="L5462" s="5">
        <v>47022.440519999996</v>
      </c>
      <c r="M5462" s="5">
        <f>ABS(IF(L5462&lt;=0,L5462/耗电量关键数据!$B$6/1000,L5462/耗电量关键数据!$B$5/1000))</f>
        <v>13.434983005714285</v>
      </c>
      <c r="N5462" s="5">
        <f>电气设备逐时使用率计算!H5438</f>
        <v>11.688450000000001</v>
      </c>
      <c r="O5462" s="5">
        <f>灯光逐时使用率计算!H5438</f>
        <v>9.9741440000000008</v>
      </c>
      <c r="P5462" s="19">
        <f t="shared" si="767"/>
        <v>35.097577005714285</v>
      </c>
      <c r="Q5462" s="19">
        <f t="shared" si="771"/>
        <v>35.097577005714285</v>
      </c>
      <c r="R5462" s="20">
        <f t="shared" si="768"/>
        <v>30.618982994285716</v>
      </c>
      <c r="S5462" s="20">
        <f t="shared" si="772"/>
        <v>0</v>
      </c>
      <c r="T5462" s="20">
        <f>IF((T5461+R5462)&lt;0,0,IF((T5461+R5462)&gt;结论【关键目标】!C$28,结论【关键目标】!C$28,T5461+R5462))</f>
        <v>22</v>
      </c>
      <c r="U5462" s="19">
        <f>IF((T5461+R5462)&lt;结论【关键目标】!$C$28,0,(发电量计算【计算逻辑页】!R5462+发电量计算【计算逻辑页】!T5461-结论【关键目标】!$C$28))</f>
        <v>30.618982994285716</v>
      </c>
      <c r="V5462" s="5">
        <f t="shared" si="769"/>
        <v>10.716644047999999</v>
      </c>
      <c r="W5462" s="5">
        <f t="shared" si="770"/>
        <v>43.057707470610282</v>
      </c>
      <c r="X5462" s="5">
        <f t="shared" si="773"/>
        <v>0</v>
      </c>
    </row>
    <row r="5463" spans="1:24" x14ac:dyDescent="0.15">
      <c r="A5463" s="7">
        <v>5462</v>
      </c>
      <c r="B5463" s="7">
        <v>8</v>
      </c>
      <c r="C5463" s="7">
        <v>16</v>
      </c>
      <c r="D5463" s="7">
        <v>14</v>
      </c>
      <c r="E5463" s="7">
        <v>228</v>
      </c>
      <c r="F5463" s="7">
        <v>32</v>
      </c>
      <c r="G5463" s="7">
        <v>632.6</v>
      </c>
      <c r="H5463" s="7">
        <f t="shared" si="765"/>
        <v>3</v>
      </c>
      <c r="I5463" s="16">
        <f t="shared" si="766"/>
        <v>45154</v>
      </c>
      <c r="J5463" s="17">
        <v>1.2267999999999999</v>
      </c>
      <c r="K5463" s="18">
        <f>G5463*结论【关键目标】!C$27*0.7735*0.001</f>
        <v>58.717932000000005</v>
      </c>
      <c r="L5463" s="5">
        <v>55363.963680000001</v>
      </c>
      <c r="M5463" s="5">
        <f>ABS(IF(L5463&lt;=0,L5463/耗电量关键数据!$B$6/1000,L5463/耗电量关键数据!$B$5/1000))</f>
        <v>15.818275337142857</v>
      </c>
      <c r="N5463" s="5">
        <f>电气设备逐时使用率计算!H5439</f>
        <v>22.208055000000002</v>
      </c>
      <c r="O5463" s="5">
        <f>灯光逐时使用率计算!H5439</f>
        <v>11.844296</v>
      </c>
      <c r="P5463" s="19">
        <f t="shared" si="767"/>
        <v>49.870626337142859</v>
      </c>
      <c r="Q5463" s="19">
        <f t="shared" si="771"/>
        <v>49.870626337142859</v>
      </c>
      <c r="R5463" s="20">
        <f t="shared" si="768"/>
        <v>8.8473056628571456</v>
      </c>
      <c r="S5463" s="20">
        <f t="shared" si="772"/>
        <v>0</v>
      </c>
      <c r="T5463" s="20">
        <f>IF((T5462+R5463)&lt;0,0,IF((T5462+R5463)&gt;结论【关键目标】!C$28,结论【关键目标】!C$28,T5462+R5463))</f>
        <v>22</v>
      </c>
      <c r="U5463" s="19">
        <f>IF((T5462+R5463)&lt;结论【关键目标】!$C$28,0,(发电量计算【计算逻辑页】!R5463+发电量计算【计算逻辑页】!T5462-结论【关键目标】!$C$28))</f>
        <v>8.8473056628571456</v>
      </c>
      <c r="V5463" s="5">
        <f t="shared" si="769"/>
        <v>3.096556982000001</v>
      </c>
      <c r="W5463" s="5">
        <f t="shared" si="770"/>
        <v>61.181284390406852</v>
      </c>
      <c r="X5463" s="5">
        <f t="shared" si="773"/>
        <v>0</v>
      </c>
    </row>
    <row r="5464" spans="1:24" x14ac:dyDescent="0.15">
      <c r="A5464" s="7">
        <v>5463</v>
      </c>
      <c r="B5464" s="7">
        <v>8</v>
      </c>
      <c r="C5464" s="7">
        <v>16</v>
      </c>
      <c r="D5464" s="7">
        <v>15</v>
      </c>
      <c r="E5464" s="7">
        <v>228</v>
      </c>
      <c r="F5464" s="7">
        <v>31.9</v>
      </c>
      <c r="G5464" s="7">
        <v>516.70000000000005</v>
      </c>
      <c r="H5464" s="7">
        <f t="shared" si="765"/>
        <v>3</v>
      </c>
      <c r="I5464" s="16">
        <f t="shared" si="766"/>
        <v>45154</v>
      </c>
      <c r="J5464" s="17">
        <v>1.2267999999999999</v>
      </c>
      <c r="K5464" s="18">
        <f>G5464*结论【关键目标】!C$27*0.7735*0.001</f>
        <v>47.960094000000005</v>
      </c>
      <c r="L5464" s="5">
        <v>52471.535559999997</v>
      </c>
      <c r="M5464" s="5">
        <f>ABS(IF(L5464&lt;=0,L5464/耗电量关键数据!$B$6/1000,L5464/耗电量关键数据!$B$5/1000))</f>
        <v>14.991867302857141</v>
      </c>
      <c r="N5464" s="5">
        <f>电气设备逐时使用率计算!H5440</f>
        <v>22.208055000000002</v>
      </c>
      <c r="O5464" s="5">
        <f>灯光逐时使用率计算!H5440</f>
        <v>11.844296</v>
      </c>
      <c r="P5464" s="19">
        <f t="shared" si="767"/>
        <v>49.044218302857146</v>
      </c>
      <c r="Q5464" s="19">
        <f t="shared" si="771"/>
        <v>49.044218302857146</v>
      </c>
      <c r="R5464" s="20">
        <f t="shared" si="768"/>
        <v>-1.0841243028571412</v>
      </c>
      <c r="S5464" s="20">
        <f t="shared" si="772"/>
        <v>1.0841243028571412</v>
      </c>
      <c r="T5464" s="20">
        <f>IF((T5463+R5464)&lt;0,0,IF((T5463+R5464)&gt;结论【关键目标】!C$28,结论【关键目标】!C$28,T5463+R5464))</f>
        <v>20.915875697142859</v>
      </c>
      <c r="U5464" s="19">
        <f>IF((T5463+R5464)&lt;结论【关键目标】!$C$28,0,(发电量计算【计算逻辑页】!R5464+发电量计算【计算逻辑页】!T5463-结论【关键目标】!$C$28))</f>
        <v>0</v>
      </c>
      <c r="V5464" s="5">
        <f t="shared" si="769"/>
        <v>0</v>
      </c>
      <c r="W5464" s="5">
        <f t="shared" si="770"/>
        <v>58.837443319199998</v>
      </c>
      <c r="X5464" s="5">
        <f t="shared" si="773"/>
        <v>0.95056018874514137</v>
      </c>
    </row>
    <row r="5465" spans="1:24" x14ac:dyDescent="0.15">
      <c r="A5465" s="7">
        <v>5464</v>
      </c>
      <c r="B5465" s="7">
        <v>8</v>
      </c>
      <c r="C5465" s="7">
        <v>16</v>
      </c>
      <c r="D5465" s="7">
        <v>16</v>
      </c>
      <c r="E5465" s="7">
        <v>228</v>
      </c>
      <c r="F5465" s="7">
        <v>33</v>
      </c>
      <c r="G5465" s="7">
        <v>368</v>
      </c>
      <c r="H5465" s="7">
        <f t="shared" si="765"/>
        <v>3</v>
      </c>
      <c r="I5465" s="16">
        <f t="shared" si="766"/>
        <v>45154</v>
      </c>
      <c r="J5465" s="24">
        <v>1.3551</v>
      </c>
      <c r="K5465" s="18">
        <f>G5465*结论【关键目标】!C$27*0.7735*0.001</f>
        <v>34.157760000000003</v>
      </c>
      <c r="L5465" s="5">
        <v>50416.066859999999</v>
      </c>
      <c r="M5465" s="5">
        <f>ABS(IF(L5465&lt;=0,L5465/耗电量关键数据!$B$6/1000,L5465/耗电量关键数据!$B$5/1000))</f>
        <v>14.404590531428571</v>
      </c>
      <c r="N5465" s="5">
        <f>电气设备逐时使用率计算!H5441</f>
        <v>22.208055000000002</v>
      </c>
      <c r="O5465" s="5">
        <f>灯光逐时使用率计算!H5441</f>
        <v>11.844296</v>
      </c>
      <c r="P5465" s="19">
        <f t="shared" si="767"/>
        <v>48.456941531428569</v>
      </c>
      <c r="Q5465" s="19">
        <f t="shared" si="771"/>
        <v>48.456941531428569</v>
      </c>
      <c r="R5465" s="20">
        <f t="shared" si="768"/>
        <v>-14.299181531428566</v>
      </c>
      <c r="S5465" s="20">
        <f t="shared" si="772"/>
        <v>14.299181531428566</v>
      </c>
      <c r="T5465" s="20">
        <f>IF((T5464+R5465)&lt;0,0,IF((T5464+R5465)&gt;结论【关键目标】!C$28,结论【关键目标】!C$28,T5464+R5465))</f>
        <v>6.6166941657142928</v>
      </c>
      <c r="U5465" s="19">
        <f>IF((T5464+R5465)&lt;结论【关键目标】!$C$28,0,(发电量计算【计算逻辑页】!R5465+发电量计算【计算逻辑页】!T5464-结论【关键目标】!$C$28))</f>
        <v>0</v>
      </c>
      <c r="V5465" s="5">
        <f t="shared" si="769"/>
        <v>0</v>
      </c>
      <c r="W5465" s="5">
        <f t="shared" si="770"/>
        <v>46.287180576000004</v>
      </c>
      <c r="X5465" s="5">
        <f t="shared" si="773"/>
        <v>6.650439305959436</v>
      </c>
    </row>
    <row r="5466" spans="1:24" x14ac:dyDescent="0.15">
      <c r="A5466" s="7">
        <v>5465</v>
      </c>
      <c r="B5466" s="7">
        <v>8</v>
      </c>
      <c r="C5466" s="7">
        <v>16</v>
      </c>
      <c r="D5466" s="7">
        <v>17</v>
      </c>
      <c r="E5466" s="7">
        <v>228</v>
      </c>
      <c r="F5466" s="7">
        <v>33</v>
      </c>
      <c r="G5466" s="7">
        <v>195.6</v>
      </c>
      <c r="H5466" s="7">
        <f t="shared" si="765"/>
        <v>3</v>
      </c>
      <c r="I5466" s="16">
        <f t="shared" si="766"/>
        <v>45154</v>
      </c>
      <c r="J5466" s="17">
        <v>0.70809999999999995</v>
      </c>
      <c r="K5466" s="18">
        <f>G5466*结论【关键目标】!C$27*0.7735*0.001</f>
        <v>18.155592000000002</v>
      </c>
      <c r="L5466" s="5">
        <v>44418.936869999998</v>
      </c>
      <c r="M5466" s="5">
        <f>ABS(IF(L5466&lt;=0,L5466/耗电量关键数据!$B$6/1000,L5466/耗电量关键数据!$B$5/1000))</f>
        <v>12.691124819999999</v>
      </c>
      <c r="N5466" s="5">
        <f>电气设备逐时使用率计算!H5442</f>
        <v>22.208055000000002</v>
      </c>
      <c r="O5466" s="5">
        <f>灯光逐时使用率计算!H5442</f>
        <v>11.844296</v>
      </c>
      <c r="P5466" s="19">
        <f t="shared" si="767"/>
        <v>46.74347582</v>
      </c>
      <c r="Q5466" s="19">
        <f t="shared" si="771"/>
        <v>0</v>
      </c>
      <c r="R5466" s="20">
        <f t="shared" si="768"/>
        <v>18.155592000000002</v>
      </c>
      <c r="S5466" s="20">
        <f t="shared" si="772"/>
        <v>0</v>
      </c>
      <c r="T5466" s="20">
        <f>IF((T5465+R5466)&lt;0,0,IF((T5465+R5466)&gt;结论【关键目标】!C$28,结论【关键目标】!C$28,T5465+R5466))</f>
        <v>22</v>
      </c>
      <c r="U5466" s="19">
        <f>IF((T5465+R5466)&lt;结论【关键目标】!$C$28,0,(发电量计算【计算逻辑页】!R5466+发电量计算【计算逻辑页】!T5465-结论【关键目标】!$C$28))</f>
        <v>2.772286165714295</v>
      </c>
      <c r="V5466" s="5">
        <f t="shared" si="769"/>
        <v>0.97030015800000313</v>
      </c>
      <c r="W5466" s="5">
        <f t="shared" si="770"/>
        <v>12.8559746952</v>
      </c>
      <c r="X5466" s="5">
        <f t="shared" si="773"/>
        <v>0</v>
      </c>
    </row>
    <row r="5467" spans="1:24" x14ac:dyDescent="0.15">
      <c r="A5467" s="7">
        <v>5466</v>
      </c>
      <c r="B5467" s="7">
        <v>8</v>
      </c>
      <c r="C5467" s="7">
        <v>16</v>
      </c>
      <c r="D5467" s="7">
        <v>18</v>
      </c>
      <c r="E5467" s="7">
        <v>228</v>
      </c>
      <c r="F5467" s="7">
        <v>32.700000000000003</v>
      </c>
      <c r="G5467" s="7">
        <v>48.6</v>
      </c>
      <c r="H5467" s="7">
        <f t="shared" si="765"/>
        <v>3</v>
      </c>
      <c r="I5467" s="16">
        <f t="shared" si="766"/>
        <v>45154</v>
      </c>
      <c r="J5467" s="17">
        <v>0.70809999999999995</v>
      </c>
      <c r="K5467" s="18">
        <f>G5467*结论【关键目标】!C$27*0.7735*0.001</f>
        <v>4.5110519999999994</v>
      </c>
      <c r="L5467" s="5">
        <v>25374.92483</v>
      </c>
      <c r="M5467" s="5">
        <f>ABS(IF(L5467&lt;=0,L5467/耗电量关键数据!$B$6/1000,L5467/耗电量关键数据!$B$5/1000))</f>
        <v>7.2499785228571429</v>
      </c>
      <c r="N5467" s="5">
        <f>电气设备逐时使用率计算!H5443</f>
        <v>7.0130699999999999</v>
      </c>
      <c r="O5467" s="5">
        <f>灯光逐时使用率计算!H5443</f>
        <v>3.7403040000000001</v>
      </c>
      <c r="P5467" s="19">
        <f t="shared" si="767"/>
        <v>18.003352522857142</v>
      </c>
      <c r="Q5467" s="19">
        <f t="shared" si="771"/>
        <v>0</v>
      </c>
      <c r="R5467" s="20">
        <f t="shared" si="768"/>
        <v>4.5110519999999994</v>
      </c>
      <c r="S5467" s="20">
        <f t="shared" si="772"/>
        <v>0</v>
      </c>
      <c r="T5467" s="20">
        <f>IF((T5466+R5467)&lt;0,0,IF((T5466+R5467)&gt;结论【关键目标】!C$28,结论【关键目标】!C$28,T5466+R5467))</f>
        <v>22</v>
      </c>
      <c r="U5467" s="19">
        <f>IF((T5466+R5467)&lt;结论【关键目标】!$C$28,0,(发电量计算【计算逻辑页】!R5467+发电量计算【计算逻辑页】!T5466-结论【关键目标】!$C$28))</f>
        <v>4.5110519999999994</v>
      </c>
      <c r="V5467" s="5">
        <f t="shared" si="769"/>
        <v>1.5788681999999996</v>
      </c>
      <c r="W5467" s="5">
        <f t="shared" si="770"/>
        <v>3.1942759211999991</v>
      </c>
      <c r="X5467" s="5">
        <f t="shared" si="773"/>
        <v>0</v>
      </c>
    </row>
    <row r="5468" spans="1:24" x14ac:dyDescent="0.15">
      <c r="A5468" s="7">
        <v>5467</v>
      </c>
      <c r="B5468" s="7">
        <v>8</v>
      </c>
      <c r="C5468" s="7">
        <v>16</v>
      </c>
      <c r="D5468" s="7">
        <v>19</v>
      </c>
      <c r="E5468" s="7">
        <v>228</v>
      </c>
      <c r="F5468" s="7">
        <v>30</v>
      </c>
      <c r="G5468" s="7">
        <v>0</v>
      </c>
      <c r="H5468" s="7">
        <f t="shared" si="765"/>
        <v>3</v>
      </c>
      <c r="I5468" s="16">
        <f t="shared" si="766"/>
        <v>45154</v>
      </c>
      <c r="J5468" s="17">
        <v>1.2267999999999999</v>
      </c>
      <c r="K5468" s="18">
        <f>G5468*结论【关键目标】!C$27*0.7735*0.001</f>
        <v>0</v>
      </c>
      <c r="L5468" s="5">
        <v>0</v>
      </c>
      <c r="M5468" s="5">
        <f>ABS(IF(L5468&lt;=0,L5468/耗电量关键数据!$B$6/1000,L5468/耗电量关键数据!$B$5/1000))</f>
        <v>0</v>
      </c>
      <c r="N5468" s="5">
        <f>电气设备逐时使用率计算!H5444</f>
        <v>7.0130699999999999</v>
      </c>
      <c r="O5468" s="5">
        <f>灯光逐时使用率计算!H5444</f>
        <v>3.7403040000000001</v>
      </c>
      <c r="P5468" s="19">
        <f t="shared" si="767"/>
        <v>10.753374000000001</v>
      </c>
      <c r="Q5468" s="19">
        <f t="shared" si="771"/>
        <v>10.753374000000001</v>
      </c>
      <c r="R5468" s="20">
        <f t="shared" si="768"/>
        <v>-10.753374000000001</v>
      </c>
      <c r="S5468" s="20">
        <f t="shared" si="772"/>
        <v>10.753374000000001</v>
      </c>
      <c r="T5468" s="20">
        <f>IF((T5467+R5468)&lt;0,0,IF((T5467+R5468)&gt;结论【关键目标】!C$28,结论【关键目标】!C$28,T5467+R5468))</f>
        <v>11.246625999999999</v>
      </c>
      <c r="U5468" s="19">
        <f>IF((T5467+R5468)&lt;结论【关键目标】!$C$28,0,(发电量计算【计算逻辑页】!R5468+发电量计算【计算逻辑页】!T5467-结论【关键目标】!$C$28))</f>
        <v>0</v>
      </c>
      <c r="V5468" s="5">
        <f t="shared" si="769"/>
        <v>0</v>
      </c>
      <c r="W5468" s="5">
        <f t="shared" si="770"/>
        <v>0</v>
      </c>
      <c r="X5468" s="5">
        <f t="shared" si="773"/>
        <v>9.428558323199999</v>
      </c>
    </row>
    <row r="5469" spans="1:24" x14ac:dyDescent="0.15">
      <c r="A5469" s="7">
        <v>5468</v>
      </c>
      <c r="B5469" s="7">
        <v>8</v>
      </c>
      <c r="C5469" s="7">
        <v>16</v>
      </c>
      <c r="D5469" s="7">
        <v>20</v>
      </c>
      <c r="E5469" s="7">
        <v>228</v>
      </c>
      <c r="F5469" s="7">
        <v>29</v>
      </c>
      <c r="G5469" s="7">
        <v>0</v>
      </c>
      <c r="H5469" s="7">
        <f t="shared" si="765"/>
        <v>3</v>
      </c>
      <c r="I5469" s="16">
        <f t="shared" si="766"/>
        <v>45154</v>
      </c>
      <c r="J5469" s="17">
        <v>1.2267999999999999</v>
      </c>
      <c r="K5469" s="18">
        <f>G5469*结论【关键目标】!C$27*0.7735*0.001</f>
        <v>0</v>
      </c>
      <c r="L5469" s="5">
        <v>0</v>
      </c>
      <c r="M5469" s="5">
        <f>ABS(IF(L5469&lt;=0,L5469/耗电量关键数据!$B$6/1000,L5469/耗电量关键数据!$B$5/1000))</f>
        <v>0</v>
      </c>
      <c r="N5469" s="5">
        <f>电气设备逐时使用率计算!H5445</f>
        <v>1.1688450000000001</v>
      </c>
      <c r="O5469" s="5">
        <f>灯光逐时使用率计算!H5445</f>
        <v>0.37403039999999999</v>
      </c>
      <c r="P5469" s="19">
        <f t="shared" si="767"/>
        <v>1.5428754000000002</v>
      </c>
      <c r="Q5469" s="19">
        <f t="shared" si="771"/>
        <v>1.5428754000000002</v>
      </c>
      <c r="R5469" s="20">
        <f t="shared" si="768"/>
        <v>-1.5428754000000002</v>
      </c>
      <c r="S5469" s="20">
        <f t="shared" si="772"/>
        <v>1.5428754000000002</v>
      </c>
      <c r="T5469" s="20">
        <f>IF((T5468+R5469)&lt;0,0,IF((T5468+R5469)&gt;结论【关键目标】!C$28,结论【关键目标】!C$28,T5468+R5469))</f>
        <v>9.7037505999999993</v>
      </c>
      <c r="U5469" s="19">
        <f>IF((T5468+R5469)&lt;结论【关键目标】!$C$28,0,(发电量计算【计算逻辑页】!R5469+发电量计算【计算逻辑页】!T5468-结论【关键目标】!$C$28))</f>
        <v>0</v>
      </c>
      <c r="V5469" s="5">
        <f t="shared" si="769"/>
        <v>0</v>
      </c>
      <c r="W5469" s="5">
        <f t="shared" si="770"/>
        <v>0</v>
      </c>
      <c r="X5469" s="5">
        <f t="shared" si="773"/>
        <v>1.3527931507200002</v>
      </c>
    </row>
    <row r="5470" spans="1:24" x14ac:dyDescent="0.15">
      <c r="A5470" s="7">
        <v>5469</v>
      </c>
      <c r="B5470" s="7">
        <v>8</v>
      </c>
      <c r="C5470" s="7">
        <v>16</v>
      </c>
      <c r="D5470" s="7">
        <v>21</v>
      </c>
      <c r="E5470" s="7">
        <v>228</v>
      </c>
      <c r="F5470" s="7">
        <v>26.7</v>
      </c>
      <c r="G5470" s="7">
        <v>0</v>
      </c>
      <c r="H5470" s="7">
        <f t="shared" si="765"/>
        <v>3</v>
      </c>
      <c r="I5470" s="16">
        <f t="shared" si="766"/>
        <v>45154</v>
      </c>
      <c r="J5470" s="17">
        <v>1.2267999999999999</v>
      </c>
      <c r="K5470" s="18">
        <f>G5470*结论【关键目标】!C$27*0.7735*0.001</f>
        <v>0</v>
      </c>
      <c r="L5470" s="5">
        <v>0</v>
      </c>
      <c r="M5470" s="5">
        <f>ABS(IF(L5470&lt;=0,L5470/耗电量关键数据!$B$6/1000,L5470/耗电量关键数据!$B$5/1000))</f>
        <v>0</v>
      </c>
      <c r="N5470" s="5">
        <f>电气设备逐时使用率计算!H5446</f>
        <v>1.1688450000000001</v>
      </c>
      <c r="O5470" s="5">
        <f>灯光逐时使用率计算!H5446</f>
        <v>0.37403039999999999</v>
      </c>
      <c r="P5470" s="19">
        <f t="shared" si="767"/>
        <v>1.5428754000000002</v>
      </c>
      <c r="Q5470" s="19">
        <f t="shared" si="771"/>
        <v>1.5428754000000002</v>
      </c>
      <c r="R5470" s="20">
        <f t="shared" si="768"/>
        <v>-1.5428754000000002</v>
      </c>
      <c r="S5470" s="20">
        <f t="shared" si="772"/>
        <v>1.5428754000000002</v>
      </c>
      <c r="T5470" s="20">
        <f>IF((T5469+R5470)&lt;0,0,IF((T5469+R5470)&gt;结论【关键目标】!C$28,结论【关键目标】!C$28,T5469+R5470))</f>
        <v>8.1608751999999996</v>
      </c>
      <c r="U5470" s="19">
        <f>IF((T5469+R5470)&lt;结论【关键目标】!$C$28,0,(发电量计算【计算逻辑页】!R5470+发电量计算【计算逻辑页】!T5469-结论【关键目标】!$C$28))</f>
        <v>0</v>
      </c>
      <c r="V5470" s="5">
        <f t="shared" si="769"/>
        <v>0</v>
      </c>
      <c r="W5470" s="5">
        <f t="shared" si="770"/>
        <v>0</v>
      </c>
      <c r="X5470" s="5">
        <f t="shared" si="773"/>
        <v>1.3527931507200002</v>
      </c>
    </row>
    <row r="5471" spans="1:24" x14ac:dyDescent="0.15">
      <c r="A5471" s="7">
        <v>5470</v>
      </c>
      <c r="B5471" s="7">
        <v>8</v>
      </c>
      <c r="C5471" s="7">
        <v>16</v>
      </c>
      <c r="D5471" s="7">
        <v>22</v>
      </c>
      <c r="E5471" s="7">
        <v>228</v>
      </c>
      <c r="F5471" s="7">
        <v>25</v>
      </c>
      <c r="G5471" s="7">
        <v>0</v>
      </c>
      <c r="H5471" s="7">
        <f t="shared" si="765"/>
        <v>3</v>
      </c>
      <c r="I5471" s="16">
        <f t="shared" si="766"/>
        <v>45154</v>
      </c>
      <c r="J5471" s="17">
        <v>0.70809999999999995</v>
      </c>
      <c r="K5471" s="18">
        <f>G5471*结论【关键目标】!C$27*0.7735*0.001</f>
        <v>0</v>
      </c>
      <c r="L5471" s="5">
        <v>0</v>
      </c>
      <c r="M5471" s="5">
        <f>ABS(IF(L5471&lt;=0,L5471/耗电量关键数据!$B$6/1000,L5471/耗电量关键数据!$B$5/1000))</f>
        <v>0</v>
      </c>
      <c r="N5471" s="5">
        <f>电气设备逐时使用率计算!H5447</f>
        <v>1.1688450000000001</v>
      </c>
      <c r="O5471" s="5">
        <f>灯光逐时使用率计算!H5447</f>
        <v>0.37403039999999999</v>
      </c>
      <c r="P5471" s="19">
        <f t="shared" si="767"/>
        <v>1.5428754000000002</v>
      </c>
      <c r="Q5471" s="19">
        <f t="shared" si="771"/>
        <v>0</v>
      </c>
      <c r="R5471" s="20">
        <f t="shared" si="768"/>
        <v>0</v>
      </c>
      <c r="S5471" s="20">
        <f t="shared" si="772"/>
        <v>0</v>
      </c>
      <c r="T5471" s="20">
        <f>IF((T5470+R5471)&lt;0,0,IF((T5470+R5471)&gt;结论【关键目标】!C$28,结论【关键目标】!C$28,T5470+R5471))</f>
        <v>8.1608751999999996</v>
      </c>
      <c r="U5471" s="19">
        <f>IF((T5470+R5471)&lt;结论【关键目标】!$C$28,0,(发电量计算【计算逻辑页】!R5471+发电量计算【计算逻辑页】!T5470-结论【关键目标】!$C$28))</f>
        <v>0</v>
      </c>
      <c r="V5471" s="5">
        <f t="shared" si="769"/>
        <v>0</v>
      </c>
      <c r="W5471" s="5">
        <f t="shared" si="770"/>
        <v>0</v>
      </c>
      <c r="X5471" s="5">
        <f t="shared" si="773"/>
        <v>0</v>
      </c>
    </row>
    <row r="5472" spans="1:24" x14ac:dyDescent="0.15">
      <c r="A5472" s="7">
        <v>5471</v>
      </c>
      <c r="B5472" s="7">
        <v>8</v>
      </c>
      <c r="C5472" s="7">
        <v>16</v>
      </c>
      <c r="D5472" s="7">
        <v>23</v>
      </c>
      <c r="E5472" s="7">
        <v>228</v>
      </c>
      <c r="F5472" s="7">
        <v>24</v>
      </c>
      <c r="G5472" s="7">
        <v>0</v>
      </c>
      <c r="H5472" s="7">
        <f t="shared" si="765"/>
        <v>3</v>
      </c>
      <c r="I5472" s="16">
        <f t="shared" si="766"/>
        <v>45154</v>
      </c>
      <c r="J5472" s="17">
        <v>0.70809999999999995</v>
      </c>
      <c r="K5472" s="18">
        <f>G5472*结论【关键目标】!C$27*0.7735*0.001</f>
        <v>0</v>
      </c>
      <c r="L5472" s="5">
        <v>0</v>
      </c>
      <c r="M5472" s="5">
        <f>ABS(IF(L5472&lt;=0,L5472/耗电量关键数据!$B$6/1000,L5472/耗电量关键数据!$B$5/1000))</f>
        <v>0</v>
      </c>
      <c r="N5472" s="5">
        <f>电气设备逐时使用率计算!H5448</f>
        <v>1.1688450000000001</v>
      </c>
      <c r="O5472" s="5">
        <f>灯光逐时使用率计算!H5448</f>
        <v>0.37403039999999999</v>
      </c>
      <c r="P5472" s="19">
        <f t="shared" si="767"/>
        <v>1.5428754000000002</v>
      </c>
      <c r="Q5472" s="19">
        <f t="shared" si="771"/>
        <v>0</v>
      </c>
      <c r="R5472" s="20">
        <f t="shared" si="768"/>
        <v>0</v>
      </c>
      <c r="S5472" s="20">
        <f t="shared" si="772"/>
        <v>0</v>
      </c>
      <c r="T5472" s="20">
        <f>IF((T5471+R5472)&lt;0,0,IF((T5471+R5472)&gt;结论【关键目标】!C$28,结论【关键目标】!C$28,T5471+R5472))</f>
        <v>8.1608751999999996</v>
      </c>
      <c r="U5472" s="19">
        <f>IF((T5471+R5472)&lt;结论【关键目标】!$C$28,0,(发电量计算【计算逻辑页】!R5472+发电量计算【计算逻辑页】!T5471-结论【关键目标】!$C$28))</f>
        <v>0</v>
      </c>
      <c r="V5472" s="5">
        <f t="shared" si="769"/>
        <v>0</v>
      </c>
      <c r="W5472" s="5">
        <f t="shared" si="770"/>
        <v>0</v>
      </c>
      <c r="X5472" s="5">
        <f t="shared" si="773"/>
        <v>0</v>
      </c>
    </row>
    <row r="5473" spans="1:24" x14ac:dyDescent="0.15">
      <c r="A5473" s="7">
        <v>5472</v>
      </c>
      <c r="B5473" s="7">
        <v>8</v>
      </c>
      <c r="C5473" s="7">
        <v>16</v>
      </c>
      <c r="D5473" s="7">
        <v>24</v>
      </c>
      <c r="E5473" s="7">
        <v>228</v>
      </c>
      <c r="F5473" s="7">
        <v>24.6</v>
      </c>
      <c r="G5473" s="7">
        <v>0</v>
      </c>
      <c r="H5473" s="7">
        <f t="shared" si="765"/>
        <v>3</v>
      </c>
      <c r="I5473" s="16">
        <f t="shared" si="766"/>
        <v>45154</v>
      </c>
      <c r="J5473" s="17">
        <v>0.2407</v>
      </c>
      <c r="K5473" s="18">
        <f>G5473*结论【关键目标】!C$27*0.7735*0.001</f>
        <v>0</v>
      </c>
      <c r="L5473" s="5">
        <v>0</v>
      </c>
      <c r="M5473" s="5">
        <f>ABS(IF(L5473&lt;=0,L5473/耗电量关键数据!$B$6/1000,L5473/耗电量关键数据!$B$5/1000))</f>
        <v>0</v>
      </c>
      <c r="N5473" s="5">
        <f>电气设备逐时使用率计算!H5449</f>
        <v>1.1688450000000001</v>
      </c>
      <c r="O5473" s="5">
        <f>灯光逐时使用率计算!H5449</f>
        <v>0.37403039999999999</v>
      </c>
      <c r="P5473" s="19">
        <f t="shared" si="767"/>
        <v>1.5428754000000002</v>
      </c>
      <c r="Q5473" s="19">
        <f t="shared" si="771"/>
        <v>0</v>
      </c>
      <c r="R5473" s="20">
        <f t="shared" si="768"/>
        <v>0</v>
      </c>
      <c r="S5473" s="20">
        <f t="shared" si="772"/>
        <v>0</v>
      </c>
      <c r="T5473" s="20">
        <f>IF((T5472+R5473)&lt;0,0,IF((T5472+R5473)&gt;结论【关键目标】!C$28,结论【关键目标】!C$28,T5472+R5473))</f>
        <v>8.1608751999999996</v>
      </c>
      <c r="U5473" s="19">
        <f>IF((T5472+R5473)&lt;结论【关键目标】!$C$28,0,(发电量计算【计算逻辑页】!R5473+发电量计算【计算逻辑页】!T5472-结论【关键目标】!$C$28))</f>
        <v>0</v>
      </c>
      <c r="V5473" s="5">
        <f t="shared" si="769"/>
        <v>0</v>
      </c>
      <c r="W5473" s="5">
        <f t="shared" si="770"/>
        <v>0</v>
      </c>
      <c r="X5473" s="5">
        <f t="shared" si="773"/>
        <v>0</v>
      </c>
    </row>
    <row r="5474" spans="1:24" x14ac:dyDescent="0.15">
      <c r="A5474" s="7">
        <v>5473</v>
      </c>
      <c r="B5474" s="7">
        <v>8</v>
      </c>
      <c r="C5474" s="7">
        <v>17</v>
      </c>
      <c r="D5474" s="7">
        <v>1</v>
      </c>
      <c r="E5474" s="7">
        <v>229</v>
      </c>
      <c r="F5474" s="7">
        <v>23</v>
      </c>
      <c r="G5474" s="7">
        <v>0</v>
      </c>
      <c r="H5474" s="7">
        <f t="shared" si="765"/>
        <v>4</v>
      </c>
      <c r="I5474" s="16">
        <f t="shared" si="766"/>
        <v>45155</v>
      </c>
      <c r="J5474" s="17">
        <v>0.2407</v>
      </c>
      <c r="K5474" s="18">
        <f>G5474*结论【关键目标】!C$27*0.7735*0.001</f>
        <v>0</v>
      </c>
      <c r="L5474" s="5">
        <v>0</v>
      </c>
      <c r="M5474" s="5">
        <f>ABS(IF(L5474&lt;=0,L5474/耗电量关键数据!$B$6/1000,L5474/耗电量关键数据!$B$5/1000))</f>
        <v>0</v>
      </c>
      <c r="N5474" s="5">
        <f>电气设备逐时使用率计算!H5450</f>
        <v>1.1688450000000001</v>
      </c>
      <c r="O5474" s="5">
        <f>灯光逐时使用率计算!H5450</f>
        <v>0.37403039999999999</v>
      </c>
      <c r="P5474" s="19">
        <f t="shared" si="767"/>
        <v>1.5428754000000002</v>
      </c>
      <c r="Q5474" s="19">
        <f t="shared" si="771"/>
        <v>0</v>
      </c>
      <c r="R5474" s="20">
        <f t="shared" si="768"/>
        <v>0</v>
      </c>
      <c r="S5474" s="20">
        <f t="shared" si="772"/>
        <v>0</v>
      </c>
      <c r="T5474" s="20">
        <f>IF((T5473+R5474)&lt;0,0,IF((T5473+R5474)&gt;结论【关键目标】!C$28,结论【关键目标】!C$28,T5473+R5474))</f>
        <v>8.1608751999999996</v>
      </c>
      <c r="U5474" s="19">
        <f>IF((T5473+R5474)&lt;结论【关键目标】!$C$28,0,(发电量计算【计算逻辑页】!R5474+发电量计算【计算逻辑页】!T5473-结论【关键目标】!$C$28))</f>
        <v>0</v>
      </c>
      <c r="V5474" s="5">
        <f t="shared" si="769"/>
        <v>0</v>
      </c>
      <c r="W5474" s="5">
        <f t="shared" si="770"/>
        <v>0</v>
      </c>
      <c r="X5474" s="5">
        <f t="shared" si="773"/>
        <v>0</v>
      </c>
    </row>
    <row r="5475" spans="1:24" x14ac:dyDescent="0.15">
      <c r="A5475" s="7">
        <v>5474</v>
      </c>
      <c r="B5475" s="7">
        <v>8</v>
      </c>
      <c r="C5475" s="7">
        <v>17</v>
      </c>
      <c r="D5475" s="7">
        <v>2</v>
      </c>
      <c r="E5475" s="7">
        <v>229</v>
      </c>
      <c r="F5475" s="7">
        <v>22</v>
      </c>
      <c r="G5475" s="7">
        <v>0</v>
      </c>
      <c r="H5475" s="7">
        <f t="shared" si="765"/>
        <v>4</v>
      </c>
      <c r="I5475" s="16">
        <f t="shared" si="766"/>
        <v>45155</v>
      </c>
      <c r="J5475" s="17">
        <v>0.2407</v>
      </c>
      <c r="K5475" s="18">
        <f>G5475*结论【关键目标】!C$27*0.7735*0.001</f>
        <v>0</v>
      </c>
      <c r="L5475" s="5">
        <v>0</v>
      </c>
      <c r="M5475" s="5">
        <f>ABS(IF(L5475&lt;=0,L5475/耗电量关键数据!$B$6/1000,L5475/耗电量关键数据!$B$5/1000))</f>
        <v>0</v>
      </c>
      <c r="N5475" s="5">
        <f>电气设备逐时使用率计算!H5451</f>
        <v>1.1688450000000001</v>
      </c>
      <c r="O5475" s="5">
        <f>灯光逐时使用率计算!H5451</f>
        <v>0.37403039999999999</v>
      </c>
      <c r="P5475" s="19">
        <f t="shared" si="767"/>
        <v>1.5428754000000002</v>
      </c>
      <c r="Q5475" s="19">
        <f t="shared" si="771"/>
        <v>0</v>
      </c>
      <c r="R5475" s="20">
        <f t="shared" si="768"/>
        <v>0</v>
      </c>
      <c r="S5475" s="20">
        <f t="shared" si="772"/>
        <v>0</v>
      </c>
      <c r="T5475" s="20">
        <f>IF((T5474+R5475)&lt;0,0,IF((T5474+R5475)&gt;结论【关键目标】!C$28,结论【关键目标】!C$28,T5474+R5475))</f>
        <v>8.1608751999999996</v>
      </c>
      <c r="U5475" s="19">
        <f>IF((T5474+R5475)&lt;结论【关键目标】!$C$28,0,(发电量计算【计算逻辑页】!R5475+发电量计算【计算逻辑页】!T5474-结论【关键目标】!$C$28))</f>
        <v>0</v>
      </c>
      <c r="V5475" s="5">
        <f t="shared" si="769"/>
        <v>0</v>
      </c>
      <c r="W5475" s="5">
        <f t="shared" si="770"/>
        <v>0</v>
      </c>
      <c r="X5475" s="5">
        <f t="shared" si="773"/>
        <v>0</v>
      </c>
    </row>
    <row r="5476" spans="1:24" x14ac:dyDescent="0.15">
      <c r="A5476" s="7">
        <v>5475</v>
      </c>
      <c r="B5476" s="7">
        <v>8</v>
      </c>
      <c r="C5476" s="7">
        <v>17</v>
      </c>
      <c r="D5476" s="7">
        <v>3</v>
      </c>
      <c r="E5476" s="7">
        <v>229</v>
      </c>
      <c r="F5476" s="7">
        <v>22.9</v>
      </c>
      <c r="G5476" s="7">
        <v>0</v>
      </c>
      <c r="H5476" s="7">
        <f t="shared" si="765"/>
        <v>4</v>
      </c>
      <c r="I5476" s="16">
        <f t="shared" si="766"/>
        <v>45155</v>
      </c>
      <c r="J5476" s="17">
        <v>0.2407</v>
      </c>
      <c r="K5476" s="18">
        <f>G5476*结论【关键目标】!C$27*0.7735*0.001</f>
        <v>0</v>
      </c>
      <c r="L5476" s="5">
        <v>0</v>
      </c>
      <c r="M5476" s="5">
        <f>ABS(IF(L5476&lt;=0,L5476/耗电量关键数据!$B$6/1000,L5476/耗电量关键数据!$B$5/1000))</f>
        <v>0</v>
      </c>
      <c r="N5476" s="5">
        <f>电气设备逐时使用率计算!H5452</f>
        <v>1.1688450000000001</v>
      </c>
      <c r="O5476" s="5">
        <f>灯光逐时使用率计算!H5452</f>
        <v>0.37403039999999999</v>
      </c>
      <c r="P5476" s="19">
        <f t="shared" si="767"/>
        <v>1.5428754000000002</v>
      </c>
      <c r="Q5476" s="19">
        <f t="shared" si="771"/>
        <v>0</v>
      </c>
      <c r="R5476" s="20">
        <f t="shared" si="768"/>
        <v>0</v>
      </c>
      <c r="S5476" s="20">
        <f t="shared" si="772"/>
        <v>0</v>
      </c>
      <c r="T5476" s="20">
        <f>IF((T5475+R5476)&lt;0,0,IF((T5475+R5476)&gt;结论【关键目标】!C$28,结论【关键目标】!C$28,T5475+R5476))</f>
        <v>8.1608751999999996</v>
      </c>
      <c r="U5476" s="19">
        <f>IF((T5475+R5476)&lt;结论【关键目标】!$C$28,0,(发电量计算【计算逻辑页】!R5476+发电量计算【计算逻辑页】!T5475-结论【关键目标】!$C$28))</f>
        <v>0</v>
      </c>
      <c r="V5476" s="5">
        <f t="shared" si="769"/>
        <v>0</v>
      </c>
      <c r="W5476" s="5">
        <f t="shared" si="770"/>
        <v>0</v>
      </c>
      <c r="X5476" s="5">
        <f t="shared" si="773"/>
        <v>0</v>
      </c>
    </row>
    <row r="5477" spans="1:24" x14ac:dyDescent="0.15">
      <c r="A5477" s="7">
        <v>5476</v>
      </c>
      <c r="B5477" s="7">
        <v>8</v>
      </c>
      <c r="C5477" s="7">
        <v>17</v>
      </c>
      <c r="D5477" s="7">
        <v>4</v>
      </c>
      <c r="E5477" s="7">
        <v>229</v>
      </c>
      <c r="F5477" s="7">
        <v>22</v>
      </c>
      <c r="G5477" s="7">
        <v>0</v>
      </c>
      <c r="H5477" s="7">
        <f t="shared" si="765"/>
        <v>4</v>
      </c>
      <c r="I5477" s="16">
        <f t="shared" si="766"/>
        <v>45155</v>
      </c>
      <c r="J5477" s="17">
        <v>0.2407</v>
      </c>
      <c r="K5477" s="18">
        <f>G5477*结论【关键目标】!C$27*0.7735*0.001</f>
        <v>0</v>
      </c>
      <c r="L5477" s="5">
        <v>0</v>
      </c>
      <c r="M5477" s="5">
        <f>ABS(IF(L5477&lt;=0,L5477/耗电量关键数据!$B$6/1000,L5477/耗电量关键数据!$B$5/1000))</f>
        <v>0</v>
      </c>
      <c r="N5477" s="5">
        <f>电气设备逐时使用率计算!H5453</f>
        <v>1.1688450000000001</v>
      </c>
      <c r="O5477" s="5">
        <f>灯光逐时使用率计算!H5453</f>
        <v>0.37403039999999999</v>
      </c>
      <c r="P5477" s="19">
        <f t="shared" si="767"/>
        <v>1.5428754000000002</v>
      </c>
      <c r="Q5477" s="19">
        <f t="shared" si="771"/>
        <v>0</v>
      </c>
      <c r="R5477" s="20">
        <f t="shared" si="768"/>
        <v>0</v>
      </c>
      <c r="S5477" s="20">
        <f t="shared" si="772"/>
        <v>0</v>
      </c>
      <c r="T5477" s="20">
        <f>IF((T5476+R5477)&lt;0,0,IF((T5476+R5477)&gt;结论【关键目标】!C$28,结论【关键目标】!C$28,T5476+R5477))</f>
        <v>8.1608751999999996</v>
      </c>
      <c r="U5477" s="19">
        <f>IF((T5476+R5477)&lt;结论【关键目标】!$C$28,0,(发电量计算【计算逻辑页】!R5477+发电量计算【计算逻辑页】!T5476-结论【关键目标】!$C$28))</f>
        <v>0</v>
      </c>
      <c r="V5477" s="5">
        <f t="shared" si="769"/>
        <v>0</v>
      </c>
      <c r="W5477" s="5">
        <f t="shared" si="770"/>
        <v>0</v>
      </c>
      <c r="X5477" s="5">
        <f t="shared" si="773"/>
        <v>0</v>
      </c>
    </row>
    <row r="5478" spans="1:24" x14ac:dyDescent="0.15">
      <c r="A5478" s="7">
        <v>5477</v>
      </c>
      <c r="B5478" s="7">
        <v>8</v>
      </c>
      <c r="C5478" s="7">
        <v>17</v>
      </c>
      <c r="D5478" s="7">
        <v>5</v>
      </c>
      <c r="E5478" s="7">
        <v>229</v>
      </c>
      <c r="F5478" s="7">
        <v>22</v>
      </c>
      <c r="G5478" s="7">
        <v>0</v>
      </c>
      <c r="H5478" s="7">
        <f t="shared" si="765"/>
        <v>4</v>
      </c>
      <c r="I5478" s="16">
        <f t="shared" si="766"/>
        <v>45155</v>
      </c>
      <c r="J5478" s="17">
        <v>0.2407</v>
      </c>
      <c r="K5478" s="18">
        <f>G5478*结论【关键目标】!C$27*0.7735*0.001</f>
        <v>0</v>
      </c>
      <c r="L5478" s="5">
        <v>0</v>
      </c>
      <c r="M5478" s="5">
        <f>ABS(IF(L5478&lt;=0,L5478/耗电量关键数据!$B$6/1000,L5478/耗电量关键数据!$B$5/1000))</f>
        <v>0</v>
      </c>
      <c r="N5478" s="5">
        <f>电气设备逐时使用率计算!H5454</f>
        <v>1.1688450000000001</v>
      </c>
      <c r="O5478" s="5">
        <f>灯光逐时使用率计算!H5454</f>
        <v>0.37403039999999999</v>
      </c>
      <c r="P5478" s="19">
        <f t="shared" si="767"/>
        <v>1.5428754000000002</v>
      </c>
      <c r="Q5478" s="19">
        <f t="shared" si="771"/>
        <v>0</v>
      </c>
      <c r="R5478" s="20">
        <f t="shared" si="768"/>
        <v>0</v>
      </c>
      <c r="S5478" s="20">
        <f t="shared" si="772"/>
        <v>0</v>
      </c>
      <c r="T5478" s="20">
        <f>IF((T5477+R5478)&lt;0,0,IF((T5477+R5478)&gt;结论【关键目标】!C$28,结论【关键目标】!C$28,T5477+R5478))</f>
        <v>8.1608751999999996</v>
      </c>
      <c r="U5478" s="19">
        <f>IF((T5477+R5478)&lt;结论【关键目标】!$C$28,0,(发电量计算【计算逻辑页】!R5478+发电量计算【计算逻辑页】!T5477-结论【关键目标】!$C$28))</f>
        <v>0</v>
      </c>
      <c r="V5478" s="5">
        <f t="shared" si="769"/>
        <v>0</v>
      </c>
      <c r="W5478" s="5">
        <f t="shared" si="770"/>
        <v>0</v>
      </c>
      <c r="X5478" s="5">
        <f t="shared" si="773"/>
        <v>0</v>
      </c>
    </row>
    <row r="5479" spans="1:24" x14ac:dyDescent="0.15">
      <c r="A5479" s="7">
        <v>5478</v>
      </c>
      <c r="B5479" s="7">
        <v>8</v>
      </c>
      <c r="C5479" s="7">
        <v>17</v>
      </c>
      <c r="D5479" s="7">
        <v>6</v>
      </c>
      <c r="E5479" s="7">
        <v>229</v>
      </c>
      <c r="F5479" s="7">
        <v>21.5</v>
      </c>
      <c r="G5479" s="7">
        <v>48.5</v>
      </c>
      <c r="H5479" s="7">
        <f t="shared" si="765"/>
        <v>4</v>
      </c>
      <c r="I5479" s="16">
        <f t="shared" si="766"/>
        <v>45155</v>
      </c>
      <c r="J5479" s="17">
        <v>0.2407</v>
      </c>
      <c r="K5479" s="18">
        <f>G5479*结论【关键目标】!C$27*0.7735*0.001</f>
        <v>4.5017699999999996</v>
      </c>
      <c r="L5479" s="5">
        <v>0</v>
      </c>
      <c r="M5479" s="5">
        <f>ABS(IF(L5479&lt;=0,L5479/耗电量关键数据!$B$6/1000,L5479/耗电量关键数据!$B$5/1000))</f>
        <v>0</v>
      </c>
      <c r="N5479" s="5">
        <f>电气设备逐时使用率计算!H5455</f>
        <v>1.1688450000000001</v>
      </c>
      <c r="O5479" s="5">
        <f>灯光逐时使用率计算!H5455</f>
        <v>0.37403039999999999</v>
      </c>
      <c r="P5479" s="19">
        <f t="shared" si="767"/>
        <v>1.5428754000000002</v>
      </c>
      <c r="Q5479" s="19">
        <f t="shared" si="771"/>
        <v>0</v>
      </c>
      <c r="R5479" s="20">
        <f t="shared" si="768"/>
        <v>4.5017699999999996</v>
      </c>
      <c r="S5479" s="20">
        <f t="shared" si="772"/>
        <v>0</v>
      </c>
      <c r="T5479" s="20">
        <f>IF((T5478+R5479)&lt;0,0,IF((T5478+R5479)&gt;结论【关键目标】!C$28,结论【关键目标】!C$28,T5478+R5479))</f>
        <v>12.6626452</v>
      </c>
      <c r="U5479" s="19">
        <f>IF((T5478+R5479)&lt;结论【关键目标】!$C$28,0,(发电量计算【计算逻辑页】!R5479+发电量计算【计算逻辑页】!T5478-结论【关键目标】!$C$28))</f>
        <v>0</v>
      </c>
      <c r="V5479" s="5">
        <f t="shared" si="769"/>
        <v>0</v>
      </c>
      <c r="W5479" s="5">
        <f t="shared" si="770"/>
        <v>0.37137010878000004</v>
      </c>
      <c r="X5479" s="5">
        <f t="shared" si="773"/>
        <v>0</v>
      </c>
    </row>
    <row r="5480" spans="1:24" x14ac:dyDescent="0.15">
      <c r="A5480" s="7">
        <v>5479</v>
      </c>
      <c r="B5480" s="7">
        <v>8</v>
      </c>
      <c r="C5480" s="7">
        <v>17</v>
      </c>
      <c r="D5480" s="7">
        <v>7</v>
      </c>
      <c r="E5480" s="7">
        <v>229</v>
      </c>
      <c r="F5480" s="7">
        <v>22</v>
      </c>
      <c r="G5480" s="7">
        <v>154.9</v>
      </c>
      <c r="H5480" s="7">
        <f t="shared" si="765"/>
        <v>4</v>
      </c>
      <c r="I5480" s="16">
        <f t="shared" si="766"/>
        <v>45155</v>
      </c>
      <c r="J5480" s="17">
        <v>0.2407</v>
      </c>
      <c r="K5480" s="18">
        <f>G5480*结论【关键目标】!C$27*0.7735*0.001</f>
        <v>14.377818</v>
      </c>
      <c r="L5480" s="5">
        <v>0</v>
      </c>
      <c r="M5480" s="5">
        <f>ABS(IF(L5480&lt;=0,L5480/耗电量关键数据!$B$6/1000,L5480/耗电量关键数据!$B$5/1000))</f>
        <v>0</v>
      </c>
      <c r="N5480" s="5">
        <f>电气设备逐时使用率计算!H5456</f>
        <v>2.3376900000000003</v>
      </c>
      <c r="O5480" s="5">
        <f>灯光逐时使用率计算!H5456</f>
        <v>1.2467680000000001</v>
      </c>
      <c r="P5480" s="19">
        <f t="shared" si="767"/>
        <v>3.5844580000000006</v>
      </c>
      <c r="Q5480" s="19">
        <f t="shared" si="771"/>
        <v>0</v>
      </c>
      <c r="R5480" s="20">
        <f t="shared" si="768"/>
        <v>14.377818</v>
      </c>
      <c r="S5480" s="20">
        <f t="shared" si="772"/>
        <v>0</v>
      </c>
      <c r="T5480" s="20">
        <f>IF((T5479+R5480)&lt;0,0,IF((T5479+R5480)&gt;结论【关键目标】!C$28,结论【关键目标】!C$28,T5479+R5480))</f>
        <v>22</v>
      </c>
      <c r="U5480" s="19">
        <f>IF((T5479+R5480)&lt;结论【关键目标】!$C$28,0,(发电量计算【计算逻辑页】!R5480+发电量计算【计算逻辑页】!T5479-结论【关键目标】!$C$28))</f>
        <v>5.0404631999999978</v>
      </c>
      <c r="V5480" s="5">
        <f t="shared" si="769"/>
        <v>0</v>
      </c>
      <c r="W5480" s="5">
        <f t="shared" si="770"/>
        <v>0.8627790406000001</v>
      </c>
      <c r="X5480" s="5">
        <f t="shared" si="773"/>
        <v>0</v>
      </c>
    </row>
    <row r="5481" spans="1:24" x14ac:dyDescent="0.15">
      <c r="A5481" s="7">
        <v>5480</v>
      </c>
      <c r="B5481" s="7">
        <v>8</v>
      </c>
      <c r="C5481" s="7">
        <v>17</v>
      </c>
      <c r="D5481" s="7">
        <v>8</v>
      </c>
      <c r="E5481" s="7">
        <v>229</v>
      </c>
      <c r="F5481" s="7">
        <v>23</v>
      </c>
      <c r="G5481" s="7">
        <v>254.4</v>
      </c>
      <c r="H5481" s="7">
        <f t="shared" si="765"/>
        <v>4</v>
      </c>
      <c r="I5481" s="16">
        <f t="shared" si="766"/>
        <v>45155</v>
      </c>
      <c r="J5481" s="17">
        <v>0.70809999999999995</v>
      </c>
      <c r="K5481" s="18">
        <f>G5481*结论【关键目标】!C$27*0.7735*0.001</f>
        <v>23.613408</v>
      </c>
      <c r="L5481" s="5">
        <v>20975.725149999998</v>
      </c>
      <c r="M5481" s="5">
        <f>ABS(IF(L5481&lt;=0,L5481/耗电量关键数据!$B$6/1000,L5481/耗电量关键数据!$B$5/1000))</f>
        <v>5.9930643285714273</v>
      </c>
      <c r="N5481" s="5">
        <f>电气设备逐时使用率计算!H5457</f>
        <v>11.688450000000001</v>
      </c>
      <c r="O5481" s="5">
        <f>灯光逐时使用率计算!H5457</f>
        <v>6.2338399999999998</v>
      </c>
      <c r="P5481" s="19">
        <f t="shared" si="767"/>
        <v>23.915354328571429</v>
      </c>
      <c r="Q5481" s="19">
        <f t="shared" si="771"/>
        <v>0</v>
      </c>
      <c r="R5481" s="20">
        <f t="shared" si="768"/>
        <v>23.613408</v>
      </c>
      <c r="S5481" s="20">
        <f t="shared" si="772"/>
        <v>0</v>
      </c>
      <c r="T5481" s="20">
        <f>IF((T5480+R5481)&lt;0,0,IF((T5480+R5481)&gt;结论【关键目标】!C$28,结论【关键目标】!C$28,T5480+R5481))</f>
        <v>22</v>
      </c>
      <c r="U5481" s="19">
        <f>IF((T5480+R5481)&lt;结论【关键目标】!$C$28,0,(发电量计算【计算逻辑页】!R5481+发电量计算【计算逻辑页】!T5480-结论【关键目标】!$C$28))</f>
        <v>23.613408</v>
      </c>
      <c r="V5481" s="5">
        <f t="shared" si="769"/>
        <v>8.2646927999999988</v>
      </c>
      <c r="W5481" s="5">
        <f t="shared" si="770"/>
        <v>16.720654204799999</v>
      </c>
      <c r="X5481" s="5">
        <f t="shared" si="773"/>
        <v>0</v>
      </c>
    </row>
    <row r="5482" spans="1:24" x14ac:dyDescent="0.15">
      <c r="A5482" s="7">
        <v>5481</v>
      </c>
      <c r="B5482" s="7">
        <v>8</v>
      </c>
      <c r="C5482" s="7">
        <v>17</v>
      </c>
      <c r="D5482" s="7">
        <v>9</v>
      </c>
      <c r="E5482" s="7">
        <v>229</v>
      </c>
      <c r="F5482" s="7">
        <v>24.3</v>
      </c>
      <c r="G5482" s="7">
        <v>421.3</v>
      </c>
      <c r="H5482" s="7">
        <f t="shared" si="765"/>
        <v>4</v>
      </c>
      <c r="I5482" s="16">
        <f t="shared" si="766"/>
        <v>45155</v>
      </c>
      <c r="J5482" s="17">
        <v>0.70809999999999995</v>
      </c>
      <c r="K5482" s="18">
        <f>G5482*结论【关键目标】!C$27*0.7735*0.001</f>
        <v>39.105066000000001</v>
      </c>
      <c r="L5482" s="5">
        <v>38923.637730000002</v>
      </c>
      <c r="M5482" s="5">
        <f>ABS(IF(L5482&lt;=0,L5482/耗电量关键数据!$B$6/1000,L5482/耗电量关键数据!$B$5/1000))</f>
        <v>11.121039351428571</v>
      </c>
      <c r="N5482" s="5">
        <f>电气设备逐时使用率计算!H5458</f>
        <v>22.208055000000002</v>
      </c>
      <c r="O5482" s="5">
        <f>灯光逐时使用率计算!H5458</f>
        <v>11.844296</v>
      </c>
      <c r="P5482" s="19">
        <f t="shared" si="767"/>
        <v>45.173390351428573</v>
      </c>
      <c r="Q5482" s="19">
        <f t="shared" si="771"/>
        <v>0</v>
      </c>
      <c r="R5482" s="20">
        <f t="shared" si="768"/>
        <v>39.105066000000001</v>
      </c>
      <c r="S5482" s="20">
        <f t="shared" si="772"/>
        <v>0</v>
      </c>
      <c r="T5482" s="20">
        <f>IF((T5481+R5482)&lt;0,0,IF((T5481+R5482)&gt;结论【关键目标】!C$28,结论【关键目标】!C$28,T5481+R5482))</f>
        <v>22</v>
      </c>
      <c r="U5482" s="19">
        <f>IF((T5481+R5482)&lt;结论【关键目标】!$C$28,0,(发电量计算【计算逻辑页】!R5482+发电量计算【计算逻辑页】!T5481-结论【关键目标】!$C$28))</f>
        <v>39.105066000000001</v>
      </c>
      <c r="V5482" s="5">
        <f t="shared" si="769"/>
        <v>13.6867731</v>
      </c>
      <c r="W5482" s="5">
        <f t="shared" si="770"/>
        <v>27.690297234599999</v>
      </c>
      <c r="X5482" s="5">
        <f t="shared" si="773"/>
        <v>0</v>
      </c>
    </row>
    <row r="5483" spans="1:24" x14ac:dyDescent="0.15">
      <c r="A5483" s="7">
        <v>5482</v>
      </c>
      <c r="B5483" s="7">
        <v>8</v>
      </c>
      <c r="C5483" s="7">
        <v>17</v>
      </c>
      <c r="D5483" s="7">
        <v>10</v>
      </c>
      <c r="E5483" s="7">
        <v>229</v>
      </c>
      <c r="F5483" s="7">
        <v>26</v>
      </c>
      <c r="G5483" s="7">
        <v>520.9</v>
      </c>
      <c r="H5483" s="7">
        <f t="shared" si="765"/>
        <v>4</v>
      </c>
      <c r="I5483" s="16">
        <f t="shared" si="766"/>
        <v>45155</v>
      </c>
      <c r="J5483" s="17">
        <v>0.70809999999999995</v>
      </c>
      <c r="K5483" s="18">
        <f>G5483*结论【关键目标】!C$27*0.7735*0.001</f>
        <v>48.349937999999995</v>
      </c>
      <c r="L5483" s="5">
        <v>46996.73113</v>
      </c>
      <c r="M5483" s="5">
        <f>ABS(IF(L5483&lt;=0,L5483/耗电量关键数据!$B$6/1000,L5483/耗电量关键数据!$B$5/1000))</f>
        <v>13.427637465714286</v>
      </c>
      <c r="N5483" s="5">
        <f>电气设备逐时使用率计算!H5459</f>
        <v>22.208055000000002</v>
      </c>
      <c r="O5483" s="5">
        <f>灯光逐时使用率计算!H5459</f>
        <v>11.844296</v>
      </c>
      <c r="P5483" s="19">
        <f t="shared" si="767"/>
        <v>47.479988465714285</v>
      </c>
      <c r="Q5483" s="19">
        <f t="shared" si="771"/>
        <v>0</v>
      </c>
      <c r="R5483" s="20">
        <f t="shared" si="768"/>
        <v>48.349937999999995</v>
      </c>
      <c r="S5483" s="20">
        <f t="shared" si="772"/>
        <v>0</v>
      </c>
      <c r="T5483" s="20">
        <f>IF((T5482+R5483)&lt;0,0,IF((T5482+R5483)&gt;结论【关键目标】!C$28,结论【关键目标】!C$28,T5482+R5483))</f>
        <v>22</v>
      </c>
      <c r="U5483" s="19">
        <f>IF((T5482+R5483)&lt;结论【关键目标】!$C$28,0,(发电量计算【计算逻辑页】!R5483+发电量计算【计算逻辑页】!T5482-结论【关键目标】!$C$28))</f>
        <v>48.349937999999995</v>
      </c>
      <c r="V5483" s="5">
        <f t="shared" si="769"/>
        <v>16.922478299999998</v>
      </c>
      <c r="W5483" s="5">
        <f t="shared" si="770"/>
        <v>33.620579832572282</v>
      </c>
      <c r="X5483" s="5">
        <f t="shared" si="773"/>
        <v>0</v>
      </c>
    </row>
    <row r="5484" spans="1:24" x14ac:dyDescent="0.15">
      <c r="A5484" s="7">
        <v>5483</v>
      </c>
      <c r="B5484" s="7">
        <v>8</v>
      </c>
      <c r="C5484" s="7">
        <v>17</v>
      </c>
      <c r="D5484" s="7">
        <v>11</v>
      </c>
      <c r="E5484" s="7">
        <v>229</v>
      </c>
      <c r="F5484" s="7">
        <v>27</v>
      </c>
      <c r="G5484" s="7">
        <v>602.70000000000005</v>
      </c>
      <c r="H5484" s="7">
        <f t="shared" si="765"/>
        <v>4</v>
      </c>
      <c r="I5484" s="16">
        <f t="shared" si="766"/>
        <v>45155</v>
      </c>
      <c r="J5484" s="24">
        <v>1.3551</v>
      </c>
      <c r="K5484" s="18">
        <f>G5484*结论【关键目标】!C$27*0.7735*0.001</f>
        <v>55.942613999999992</v>
      </c>
      <c r="L5484" s="5">
        <v>51942.857089999998</v>
      </c>
      <c r="M5484" s="5">
        <f>ABS(IF(L5484&lt;=0,L5484/耗电量关键数据!$B$6/1000,L5484/耗电量关键数据!$B$5/1000))</f>
        <v>14.84081631142857</v>
      </c>
      <c r="N5484" s="5">
        <f>电气设备逐时使用率计算!H5460</f>
        <v>22.208055000000002</v>
      </c>
      <c r="O5484" s="5">
        <f>灯光逐时使用率计算!H5460</f>
        <v>11.844296</v>
      </c>
      <c r="P5484" s="19">
        <f t="shared" si="767"/>
        <v>48.89316731142857</v>
      </c>
      <c r="Q5484" s="19">
        <f t="shared" si="771"/>
        <v>48.89316731142857</v>
      </c>
      <c r="R5484" s="20">
        <f t="shared" si="768"/>
        <v>7.0494466885714218</v>
      </c>
      <c r="S5484" s="20">
        <f t="shared" si="772"/>
        <v>0</v>
      </c>
      <c r="T5484" s="20">
        <f>IF((T5483+R5484)&lt;0,0,IF((T5483+R5484)&gt;结论【关键目标】!C$28,结论【关键目标】!C$28,T5483+R5484))</f>
        <v>22</v>
      </c>
      <c r="U5484" s="19">
        <f>IF((T5483+R5484)&lt;结论【关键目标】!$C$28,0,(发电量计算【计算逻辑页】!R5484+发电量计算【计算逻辑页】!T5483-结论【关键目标】!$C$28))</f>
        <v>7.0494466885714218</v>
      </c>
      <c r="V5484" s="5">
        <f t="shared" si="769"/>
        <v>2.4673063409999973</v>
      </c>
      <c r="W5484" s="5">
        <f t="shared" si="770"/>
        <v>66.255131023716856</v>
      </c>
      <c r="X5484" s="5">
        <f t="shared" si="773"/>
        <v>0</v>
      </c>
    </row>
    <row r="5485" spans="1:24" x14ac:dyDescent="0.15">
      <c r="A5485" s="7">
        <v>5484</v>
      </c>
      <c r="B5485" s="7">
        <v>8</v>
      </c>
      <c r="C5485" s="7">
        <v>17</v>
      </c>
      <c r="D5485" s="7">
        <v>12</v>
      </c>
      <c r="E5485" s="7">
        <v>229</v>
      </c>
      <c r="F5485" s="7">
        <v>28.7</v>
      </c>
      <c r="G5485" s="7">
        <v>737.5</v>
      </c>
      <c r="H5485" s="7">
        <f t="shared" si="765"/>
        <v>4</v>
      </c>
      <c r="I5485" s="16">
        <f t="shared" si="766"/>
        <v>45155</v>
      </c>
      <c r="J5485" s="24">
        <v>1.3551</v>
      </c>
      <c r="K5485" s="18">
        <f>G5485*结论【关键目标】!C$27*0.7735*0.001</f>
        <v>68.454750000000004</v>
      </c>
      <c r="L5485" s="5">
        <v>46951.297310000002</v>
      </c>
      <c r="M5485" s="5">
        <f>ABS(IF(L5485&lt;=0,L5485/耗电量关键数据!$B$6/1000,L5485/耗电量关键数据!$B$5/1000))</f>
        <v>13.414656374285714</v>
      </c>
      <c r="N5485" s="5">
        <f>电气设备逐时使用率计算!H5461</f>
        <v>11.688450000000001</v>
      </c>
      <c r="O5485" s="5">
        <f>灯光逐时使用率计算!H5461</f>
        <v>9.9741440000000008</v>
      </c>
      <c r="P5485" s="19">
        <f t="shared" si="767"/>
        <v>35.077250374285718</v>
      </c>
      <c r="Q5485" s="19">
        <f t="shared" si="771"/>
        <v>35.077250374285718</v>
      </c>
      <c r="R5485" s="20">
        <f t="shared" si="768"/>
        <v>33.377499625714286</v>
      </c>
      <c r="S5485" s="20">
        <f t="shared" si="772"/>
        <v>0</v>
      </c>
      <c r="T5485" s="20">
        <f>IF((T5484+R5485)&lt;0,0,IF((T5484+R5485)&gt;结论【关键目标】!C$28,结论【关键目标】!C$28,T5484+R5485))</f>
        <v>22</v>
      </c>
      <c r="U5485" s="19">
        <f>IF((T5484+R5485)&lt;结论【关键目标】!$C$28,0,(发电量计算【计算逻辑页】!R5485+发电量计算【计算逻辑页】!T5484-结论【关键目标】!$C$28))</f>
        <v>33.377499625714286</v>
      </c>
      <c r="V5485" s="5">
        <f t="shared" si="769"/>
        <v>11.682124868999999</v>
      </c>
      <c r="W5485" s="5">
        <f t="shared" si="770"/>
        <v>47.533181982194577</v>
      </c>
      <c r="X5485" s="5">
        <f t="shared" si="773"/>
        <v>0</v>
      </c>
    </row>
    <row r="5486" spans="1:24" x14ac:dyDescent="0.15">
      <c r="A5486" s="7">
        <v>5485</v>
      </c>
      <c r="B5486" s="7">
        <v>8</v>
      </c>
      <c r="C5486" s="7">
        <v>17</v>
      </c>
      <c r="D5486" s="7">
        <v>13</v>
      </c>
      <c r="E5486" s="7">
        <v>229</v>
      </c>
      <c r="F5486" s="7">
        <v>29</v>
      </c>
      <c r="G5486" s="7">
        <v>560.5</v>
      </c>
      <c r="H5486" s="7">
        <f t="shared" si="765"/>
        <v>4</v>
      </c>
      <c r="I5486" s="16">
        <f t="shared" si="766"/>
        <v>45155</v>
      </c>
      <c r="J5486" s="17">
        <v>1.2267999999999999</v>
      </c>
      <c r="K5486" s="18">
        <f>G5486*结论【关键目标】!C$27*0.7735*0.001</f>
        <v>52.02561</v>
      </c>
      <c r="L5486" s="5">
        <v>48490.463669999997</v>
      </c>
      <c r="M5486" s="5">
        <f>ABS(IF(L5486&lt;=0,L5486/耗电量关键数据!$B$6/1000,L5486/耗电量关键数据!$B$5/1000))</f>
        <v>13.854418191428572</v>
      </c>
      <c r="N5486" s="5">
        <f>电气设备逐时使用率计算!H5462</f>
        <v>11.688450000000001</v>
      </c>
      <c r="O5486" s="5">
        <f>灯光逐时使用率计算!H5462</f>
        <v>9.9741440000000008</v>
      </c>
      <c r="P5486" s="19">
        <f t="shared" si="767"/>
        <v>35.517012191428577</v>
      </c>
      <c r="Q5486" s="19">
        <f t="shared" si="771"/>
        <v>35.517012191428577</v>
      </c>
      <c r="R5486" s="20">
        <f t="shared" si="768"/>
        <v>16.508597808571423</v>
      </c>
      <c r="S5486" s="20">
        <f t="shared" si="772"/>
        <v>0</v>
      </c>
      <c r="T5486" s="20">
        <f>IF((T5485+R5486)&lt;0,0,IF((T5485+R5486)&gt;结论【关键目标】!C$28,结论【关键目标】!C$28,T5485+R5486))</f>
        <v>22</v>
      </c>
      <c r="U5486" s="19">
        <f>IF((T5485+R5486)&lt;结论【关键目标】!$C$28,0,(发电量计算【计算逻辑页】!R5486+发电量计算【计算逻辑页】!T5485-结论【关键目标】!$C$28))</f>
        <v>16.508597808571423</v>
      </c>
      <c r="V5486" s="5">
        <f t="shared" si="769"/>
        <v>5.7780092329999979</v>
      </c>
      <c r="W5486" s="5">
        <f t="shared" si="770"/>
        <v>43.572270556444572</v>
      </c>
      <c r="X5486" s="5">
        <f t="shared" si="773"/>
        <v>0</v>
      </c>
    </row>
    <row r="5487" spans="1:24" x14ac:dyDescent="0.15">
      <c r="A5487" s="7">
        <v>5486</v>
      </c>
      <c r="B5487" s="7">
        <v>8</v>
      </c>
      <c r="C5487" s="7">
        <v>17</v>
      </c>
      <c r="D5487" s="7">
        <v>14</v>
      </c>
      <c r="E5487" s="7">
        <v>229</v>
      </c>
      <c r="F5487" s="7">
        <v>30</v>
      </c>
      <c r="G5487" s="7">
        <v>527.29999999999995</v>
      </c>
      <c r="H5487" s="7">
        <f t="shared" si="765"/>
        <v>4</v>
      </c>
      <c r="I5487" s="16">
        <f t="shared" si="766"/>
        <v>45155</v>
      </c>
      <c r="J5487" s="17">
        <v>1.2267999999999999</v>
      </c>
      <c r="K5487" s="18">
        <f>G5487*结论【关键目标】!C$27*0.7735*0.001</f>
        <v>48.943985999999988</v>
      </c>
      <c r="L5487" s="5">
        <v>57076.657359999997</v>
      </c>
      <c r="M5487" s="5">
        <f>ABS(IF(L5487&lt;=0,L5487/耗电量关键数据!$B$6/1000,L5487/耗电量关键数据!$B$5/1000))</f>
        <v>16.307616388571429</v>
      </c>
      <c r="N5487" s="5">
        <f>电气设备逐时使用率计算!H5463</f>
        <v>22.208055000000002</v>
      </c>
      <c r="O5487" s="5">
        <f>灯光逐时使用率计算!H5463</f>
        <v>11.844296</v>
      </c>
      <c r="P5487" s="19">
        <f t="shared" si="767"/>
        <v>50.359967388571434</v>
      </c>
      <c r="Q5487" s="19">
        <f t="shared" si="771"/>
        <v>50.359967388571434</v>
      </c>
      <c r="R5487" s="20">
        <f t="shared" si="768"/>
        <v>-1.4159813885714456</v>
      </c>
      <c r="S5487" s="20">
        <f t="shared" si="772"/>
        <v>1.4159813885714456</v>
      </c>
      <c r="T5487" s="20">
        <f>IF((T5486+R5487)&lt;0,0,IF((T5486+R5487)&gt;结论【关键目标】!C$28,结论【关键目标】!C$28,T5486+R5487))</f>
        <v>20.584018611428554</v>
      </c>
      <c r="U5487" s="19">
        <f>IF((T5486+R5487)&lt;结论【关键目标】!$C$28,0,(发电量计算【计算逻辑页】!R5487+发电量计算【计算逻辑页】!T5486-结论【关键目标】!$C$28))</f>
        <v>0</v>
      </c>
      <c r="V5487" s="5">
        <f t="shared" si="769"/>
        <v>0</v>
      </c>
      <c r="W5487" s="5">
        <f t="shared" si="770"/>
        <v>60.044482024799983</v>
      </c>
      <c r="X5487" s="5">
        <f t="shared" si="773"/>
        <v>1.2415324814994433</v>
      </c>
    </row>
    <row r="5488" spans="1:24" x14ac:dyDescent="0.15">
      <c r="A5488" s="7">
        <v>5487</v>
      </c>
      <c r="B5488" s="7">
        <v>8</v>
      </c>
      <c r="C5488" s="7">
        <v>17</v>
      </c>
      <c r="D5488" s="7">
        <v>15</v>
      </c>
      <c r="E5488" s="7">
        <v>229</v>
      </c>
      <c r="F5488" s="7">
        <v>29.3</v>
      </c>
      <c r="G5488" s="7">
        <v>407.8</v>
      </c>
      <c r="H5488" s="7">
        <f t="shared" si="765"/>
        <v>4</v>
      </c>
      <c r="I5488" s="16">
        <f t="shared" si="766"/>
        <v>45155</v>
      </c>
      <c r="J5488" s="17">
        <v>1.2267999999999999</v>
      </c>
      <c r="K5488" s="18">
        <f>G5488*结论【关键目标】!C$27*0.7735*0.001</f>
        <v>37.851996</v>
      </c>
      <c r="L5488" s="5">
        <v>54428.89976</v>
      </c>
      <c r="M5488" s="5">
        <f>ABS(IF(L5488&lt;=0,L5488/耗电量关键数据!$B$6/1000,L5488/耗电量关键数据!$B$5/1000))</f>
        <v>15.551114217142857</v>
      </c>
      <c r="N5488" s="5">
        <f>电气设备逐时使用率计算!H5464</f>
        <v>22.208055000000002</v>
      </c>
      <c r="O5488" s="5">
        <f>灯光逐时使用率计算!H5464</f>
        <v>11.844296</v>
      </c>
      <c r="P5488" s="19">
        <f t="shared" si="767"/>
        <v>49.603465217142855</v>
      </c>
      <c r="Q5488" s="19">
        <f t="shared" si="771"/>
        <v>49.603465217142855</v>
      </c>
      <c r="R5488" s="20">
        <f t="shared" si="768"/>
        <v>-11.751469217142855</v>
      </c>
      <c r="S5488" s="20">
        <f t="shared" si="772"/>
        <v>11.751469217142855</v>
      </c>
      <c r="T5488" s="20">
        <f>IF((T5487+R5488)&lt;0,0,IF((T5487+R5488)&gt;结论【关键目标】!C$28,结论【关键目标】!C$28,T5487+R5488))</f>
        <v>8.8325493942856994</v>
      </c>
      <c r="U5488" s="19">
        <f>IF((T5487+R5488)&lt;结论【关键目标】!$C$28,0,(发电量计算【计算逻辑页】!R5488+发电量计算【计算逻辑页】!T5487-结论【关键目标】!$C$28))</f>
        <v>0</v>
      </c>
      <c r="V5488" s="5">
        <f t="shared" si="769"/>
        <v>0</v>
      </c>
      <c r="W5488" s="5">
        <f t="shared" si="770"/>
        <v>46.436828692799999</v>
      </c>
      <c r="X5488" s="5">
        <f t="shared" si="773"/>
        <v>7.7443793089097008</v>
      </c>
    </row>
    <row r="5489" spans="1:24" x14ac:dyDescent="0.15">
      <c r="A5489" s="7">
        <v>5488</v>
      </c>
      <c r="B5489" s="7">
        <v>8</v>
      </c>
      <c r="C5489" s="7">
        <v>17</v>
      </c>
      <c r="D5489" s="7">
        <v>16</v>
      </c>
      <c r="E5489" s="7">
        <v>229</v>
      </c>
      <c r="F5489" s="7">
        <v>30</v>
      </c>
      <c r="G5489" s="7">
        <v>280.3</v>
      </c>
      <c r="H5489" s="7">
        <f t="shared" si="765"/>
        <v>4</v>
      </c>
      <c r="I5489" s="16">
        <f t="shared" si="766"/>
        <v>45155</v>
      </c>
      <c r="J5489" s="24">
        <v>1.3551</v>
      </c>
      <c r="K5489" s="18">
        <f>G5489*结论【关键目标】!C$27*0.7735*0.001</f>
        <v>26.017446</v>
      </c>
      <c r="L5489" s="5">
        <v>52128.760540000003</v>
      </c>
      <c r="M5489" s="5">
        <f>ABS(IF(L5489&lt;=0,L5489/耗电量关键数据!$B$6/1000,L5489/耗电量关键数据!$B$5/1000))</f>
        <v>14.893931582857144</v>
      </c>
      <c r="N5489" s="5">
        <f>电气设备逐时使用率计算!H5465</f>
        <v>22.208055000000002</v>
      </c>
      <c r="O5489" s="5">
        <f>灯光逐时使用率计算!H5465</f>
        <v>11.844296</v>
      </c>
      <c r="P5489" s="19">
        <f t="shared" si="767"/>
        <v>48.946282582857144</v>
      </c>
      <c r="Q5489" s="19">
        <f t="shared" si="771"/>
        <v>48.946282582857144</v>
      </c>
      <c r="R5489" s="20">
        <f t="shared" si="768"/>
        <v>-22.928836582857144</v>
      </c>
      <c r="S5489" s="20">
        <f t="shared" si="772"/>
        <v>22.928836582857144</v>
      </c>
      <c r="T5489" s="20">
        <f>IF((T5488+R5489)&lt;0,0,IF((T5488+R5489)&gt;结论【关键目标】!C$28,结论【关键目标】!C$28,T5488+R5489))</f>
        <v>0</v>
      </c>
      <c r="U5489" s="19">
        <f>IF((T5488+R5489)&lt;结论【关键目标】!$C$28,0,(发电量计算【计算逻辑页】!R5489+发电量计算【计算逻辑页】!T5488-结论【关键目标】!$C$28))</f>
        <v>0</v>
      </c>
      <c r="V5489" s="5">
        <f t="shared" si="769"/>
        <v>0</v>
      </c>
      <c r="W5489" s="5">
        <f t="shared" si="770"/>
        <v>35.256241074599998</v>
      </c>
      <c r="X5489" s="5">
        <f t="shared" si="773"/>
        <v>0</v>
      </c>
    </row>
    <row r="5490" spans="1:24" x14ac:dyDescent="0.15">
      <c r="A5490" s="7">
        <v>5489</v>
      </c>
      <c r="B5490" s="7">
        <v>8</v>
      </c>
      <c r="C5490" s="7">
        <v>17</v>
      </c>
      <c r="D5490" s="7">
        <v>17</v>
      </c>
      <c r="E5490" s="7">
        <v>229</v>
      </c>
      <c r="F5490" s="7">
        <v>30</v>
      </c>
      <c r="G5490" s="7">
        <v>139.80000000000001</v>
      </c>
      <c r="H5490" s="7">
        <f t="shared" si="765"/>
        <v>4</v>
      </c>
      <c r="I5490" s="16">
        <f t="shared" si="766"/>
        <v>45155</v>
      </c>
      <c r="J5490" s="17">
        <v>0.70809999999999995</v>
      </c>
      <c r="K5490" s="18">
        <f>G5490*结论【关键目标】!C$27*0.7735*0.001</f>
        <v>12.976236</v>
      </c>
      <c r="L5490" s="5">
        <v>45886.960019999999</v>
      </c>
      <c r="M5490" s="5">
        <f>ABS(IF(L5490&lt;=0,L5490/耗电量关键数据!$B$6/1000,L5490/耗电量关键数据!$B$5/1000))</f>
        <v>13.110560005714285</v>
      </c>
      <c r="N5490" s="5">
        <f>电气设备逐时使用率计算!H5466</f>
        <v>22.208055000000002</v>
      </c>
      <c r="O5490" s="5">
        <f>灯光逐时使用率计算!H5466</f>
        <v>11.844296</v>
      </c>
      <c r="P5490" s="19">
        <f t="shared" si="767"/>
        <v>47.162911005714285</v>
      </c>
      <c r="Q5490" s="19">
        <f t="shared" si="771"/>
        <v>0</v>
      </c>
      <c r="R5490" s="20">
        <f t="shared" si="768"/>
        <v>12.976236</v>
      </c>
      <c r="S5490" s="20">
        <f t="shared" si="772"/>
        <v>0</v>
      </c>
      <c r="T5490" s="20">
        <f>IF((T5489+R5490)&lt;0,0,IF((T5489+R5490)&gt;结论【关键目标】!C$28,结论【关键目标】!C$28,T5489+R5490))</f>
        <v>12.976236</v>
      </c>
      <c r="U5490" s="19">
        <f>IF((T5489+R5490)&lt;结论【关键目标】!$C$28,0,(发电量计算【计算逻辑页】!R5490+发电量计算【计算逻辑页】!T5489-结论【关键目标】!$C$28))</f>
        <v>0</v>
      </c>
      <c r="V5490" s="5">
        <f t="shared" si="769"/>
        <v>0</v>
      </c>
      <c r="W5490" s="5">
        <f t="shared" si="770"/>
        <v>9.1884727115999993</v>
      </c>
      <c r="X5490" s="5">
        <f t="shared" si="773"/>
        <v>0</v>
      </c>
    </row>
    <row r="5491" spans="1:24" x14ac:dyDescent="0.15">
      <c r="A5491" s="7">
        <v>5490</v>
      </c>
      <c r="B5491" s="7">
        <v>8</v>
      </c>
      <c r="C5491" s="7">
        <v>17</v>
      </c>
      <c r="D5491" s="7">
        <v>18</v>
      </c>
      <c r="E5491" s="7">
        <v>229</v>
      </c>
      <c r="F5491" s="7">
        <v>29.1</v>
      </c>
      <c r="G5491" s="7">
        <v>23.1</v>
      </c>
      <c r="H5491" s="7">
        <f t="shared" si="765"/>
        <v>4</v>
      </c>
      <c r="I5491" s="16">
        <f t="shared" si="766"/>
        <v>45155</v>
      </c>
      <c r="J5491" s="17">
        <v>0.70809999999999995</v>
      </c>
      <c r="K5491" s="18">
        <f>G5491*结论【关键目标】!C$27*0.7735*0.001</f>
        <v>2.144142</v>
      </c>
      <c r="L5491" s="5">
        <v>26598.277460000001</v>
      </c>
      <c r="M5491" s="5">
        <f>ABS(IF(L5491&lt;=0,L5491/耗电量关键数据!$B$6/1000,L5491/耗电量关键数据!$B$5/1000))</f>
        <v>7.5995078457142862</v>
      </c>
      <c r="N5491" s="5">
        <f>电气设备逐时使用率计算!H5467</f>
        <v>7.0130699999999999</v>
      </c>
      <c r="O5491" s="5">
        <f>灯光逐时使用率计算!H5467</f>
        <v>3.7403040000000001</v>
      </c>
      <c r="P5491" s="19">
        <f t="shared" si="767"/>
        <v>18.352881845714286</v>
      </c>
      <c r="Q5491" s="19">
        <f t="shared" si="771"/>
        <v>0</v>
      </c>
      <c r="R5491" s="20">
        <f t="shared" si="768"/>
        <v>2.144142</v>
      </c>
      <c r="S5491" s="20">
        <f t="shared" si="772"/>
        <v>0</v>
      </c>
      <c r="T5491" s="20">
        <f>IF((T5490+R5491)&lt;0,0,IF((T5490+R5491)&gt;结论【关键目标】!C$28,结论【关键目标】!C$28,T5490+R5491))</f>
        <v>15.120378000000001</v>
      </c>
      <c r="U5491" s="19">
        <f>IF((T5490+R5491)&lt;结论【关键目标】!$C$28,0,(发电量计算【计算逻辑页】!R5491+发电量计算【计算逻辑页】!T5490-结论【关键目标】!$C$28))</f>
        <v>0</v>
      </c>
      <c r="V5491" s="5">
        <f t="shared" si="769"/>
        <v>0</v>
      </c>
      <c r="W5491" s="5">
        <f t="shared" si="770"/>
        <v>1.5182669501999999</v>
      </c>
      <c r="X5491" s="5">
        <f t="shared" si="773"/>
        <v>0</v>
      </c>
    </row>
    <row r="5492" spans="1:24" x14ac:dyDescent="0.15">
      <c r="A5492" s="7">
        <v>5491</v>
      </c>
      <c r="B5492" s="7">
        <v>8</v>
      </c>
      <c r="C5492" s="7">
        <v>17</v>
      </c>
      <c r="D5492" s="7">
        <v>19</v>
      </c>
      <c r="E5492" s="7">
        <v>229</v>
      </c>
      <c r="F5492" s="7">
        <v>28</v>
      </c>
      <c r="G5492" s="7">
        <v>0</v>
      </c>
      <c r="H5492" s="7">
        <f t="shared" si="765"/>
        <v>4</v>
      </c>
      <c r="I5492" s="16">
        <f t="shared" si="766"/>
        <v>45155</v>
      </c>
      <c r="J5492" s="17">
        <v>1.2267999999999999</v>
      </c>
      <c r="K5492" s="18">
        <f>G5492*结论【关键目标】!C$27*0.7735*0.001</f>
        <v>0</v>
      </c>
      <c r="L5492" s="5">
        <v>0</v>
      </c>
      <c r="M5492" s="5">
        <f>ABS(IF(L5492&lt;=0,L5492/耗电量关键数据!$B$6/1000,L5492/耗电量关键数据!$B$5/1000))</f>
        <v>0</v>
      </c>
      <c r="N5492" s="5">
        <f>电气设备逐时使用率计算!H5468</f>
        <v>7.0130699999999999</v>
      </c>
      <c r="O5492" s="5">
        <f>灯光逐时使用率计算!H5468</f>
        <v>3.7403040000000001</v>
      </c>
      <c r="P5492" s="19">
        <f t="shared" si="767"/>
        <v>10.753374000000001</v>
      </c>
      <c r="Q5492" s="19">
        <f t="shared" si="771"/>
        <v>10.753374000000001</v>
      </c>
      <c r="R5492" s="20">
        <f t="shared" si="768"/>
        <v>-10.753374000000001</v>
      </c>
      <c r="S5492" s="20">
        <f t="shared" si="772"/>
        <v>10.753374000000001</v>
      </c>
      <c r="T5492" s="20">
        <f>IF((T5491+R5492)&lt;0,0,IF((T5491+R5492)&gt;结论【关键目标】!C$28,结论【关键目标】!C$28,T5491+R5492))</f>
        <v>4.3670039999999997</v>
      </c>
      <c r="U5492" s="19">
        <f>IF((T5491+R5492)&lt;结论【关键目标】!$C$28,0,(发电量计算【计算逻辑页】!R5492+发电量计算【计算逻辑页】!T5491-结论【关键目标】!$C$28))</f>
        <v>0</v>
      </c>
      <c r="V5492" s="5">
        <f t="shared" si="769"/>
        <v>0</v>
      </c>
      <c r="W5492" s="5">
        <f t="shared" si="770"/>
        <v>0</v>
      </c>
      <c r="X5492" s="5">
        <f t="shared" si="773"/>
        <v>3.8289891071999995</v>
      </c>
    </row>
    <row r="5493" spans="1:24" x14ac:dyDescent="0.15">
      <c r="A5493" s="7">
        <v>5492</v>
      </c>
      <c r="B5493" s="7">
        <v>8</v>
      </c>
      <c r="C5493" s="7">
        <v>17</v>
      </c>
      <c r="D5493" s="7">
        <v>20</v>
      </c>
      <c r="E5493" s="7">
        <v>229</v>
      </c>
      <c r="F5493" s="7">
        <v>27</v>
      </c>
      <c r="G5493" s="7">
        <v>0</v>
      </c>
      <c r="H5493" s="7">
        <f t="shared" si="765"/>
        <v>4</v>
      </c>
      <c r="I5493" s="16">
        <f t="shared" si="766"/>
        <v>45155</v>
      </c>
      <c r="J5493" s="17">
        <v>1.2267999999999999</v>
      </c>
      <c r="K5493" s="18">
        <f>G5493*结论【关键目标】!C$27*0.7735*0.001</f>
        <v>0</v>
      </c>
      <c r="L5493" s="5">
        <v>0</v>
      </c>
      <c r="M5493" s="5">
        <f>ABS(IF(L5493&lt;=0,L5493/耗电量关键数据!$B$6/1000,L5493/耗电量关键数据!$B$5/1000))</f>
        <v>0</v>
      </c>
      <c r="N5493" s="5">
        <f>电气设备逐时使用率计算!H5469</f>
        <v>1.1688450000000001</v>
      </c>
      <c r="O5493" s="5">
        <f>灯光逐时使用率计算!H5469</f>
        <v>0.37403039999999999</v>
      </c>
      <c r="P5493" s="19">
        <f t="shared" si="767"/>
        <v>1.5428754000000002</v>
      </c>
      <c r="Q5493" s="19">
        <f t="shared" si="771"/>
        <v>1.5428754000000002</v>
      </c>
      <c r="R5493" s="20">
        <f t="shared" si="768"/>
        <v>-1.5428754000000002</v>
      </c>
      <c r="S5493" s="20">
        <f t="shared" si="772"/>
        <v>1.5428754000000002</v>
      </c>
      <c r="T5493" s="20">
        <f>IF((T5492+R5493)&lt;0,0,IF((T5492+R5493)&gt;结论【关键目标】!C$28,结论【关键目标】!C$28,T5492+R5493))</f>
        <v>2.8241285999999994</v>
      </c>
      <c r="U5493" s="19">
        <f>IF((T5492+R5493)&lt;结论【关键目标】!$C$28,0,(发电量计算【计算逻辑页】!R5493+发电量计算【计算逻辑页】!T5492-结论【关键目标】!$C$28))</f>
        <v>0</v>
      </c>
      <c r="V5493" s="5">
        <f t="shared" si="769"/>
        <v>0</v>
      </c>
      <c r="W5493" s="5">
        <f t="shared" si="770"/>
        <v>0</v>
      </c>
      <c r="X5493" s="5">
        <f t="shared" si="773"/>
        <v>1.3527931507200002</v>
      </c>
    </row>
    <row r="5494" spans="1:24" x14ac:dyDescent="0.15">
      <c r="A5494" s="7">
        <v>5493</v>
      </c>
      <c r="B5494" s="7">
        <v>8</v>
      </c>
      <c r="C5494" s="7">
        <v>17</v>
      </c>
      <c r="D5494" s="7">
        <v>21</v>
      </c>
      <c r="E5494" s="7">
        <v>229</v>
      </c>
      <c r="F5494" s="7">
        <v>26</v>
      </c>
      <c r="G5494" s="7">
        <v>0</v>
      </c>
      <c r="H5494" s="7">
        <f t="shared" si="765"/>
        <v>4</v>
      </c>
      <c r="I5494" s="16">
        <f t="shared" si="766"/>
        <v>45155</v>
      </c>
      <c r="J5494" s="17">
        <v>1.2267999999999999</v>
      </c>
      <c r="K5494" s="18">
        <f>G5494*结论【关键目标】!C$27*0.7735*0.001</f>
        <v>0</v>
      </c>
      <c r="L5494" s="5">
        <v>0</v>
      </c>
      <c r="M5494" s="5">
        <f>ABS(IF(L5494&lt;=0,L5494/耗电量关键数据!$B$6/1000,L5494/耗电量关键数据!$B$5/1000))</f>
        <v>0</v>
      </c>
      <c r="N5494" s="5">
        <f>电气设备逐时使用率计算!H5470</f>
        <v>1.1688450000000001</v>
      </c>
      <c r="O5494" s="5">
        <f>灯光逐时使用率计算!H5470</f>
        <v>0.37403039999999999</v>
      </c>
      <c r="P5494" s="19">
        <f t="shared" si="767"/>
        <v>1.5428754000000002</v>
      </c>
      <c r="Q5494" s="19">
        <f t="shared" si="771"/>
        <v>1.5428754000000002</v>
      </c>
      <c r="R5494" s="20">
        <f t="shared" si="768"/>
        <v>-1.5428754000000002</v>
      </c>
      <c r="S5494" s="20">
        <f t="shared" si="772"/>
        <v>1.5428754000000002</v>
      </c>
      <c r="T5494" s="20">
        <f>IF((T5493+R5494)&lt;0,0,IF((T5493+R5494)&gt;结论【关键目标】!C$28,结论【关键目标】!C$28,T5493+R5494))</f>
        <v>1.2812531999999992</v>
      </c>
      <c r="U5494" s="19">
        <f>IF((T5493+R5494)&lt;结论【关键目标】!$C$28,0,(发电量计算【计算逻辑页】!R5494+发电量计算【计算逻辑页】!T5493-结论【关键目标】!$C$28))</f>
        <v>0</v>
      </c>
      <c r="V5494" s="5">
        <f t="shared" si="769"/>
        <v>0</v>
      </c>
      <c r="W5494" s="5">
        <f t="shared" si="770"/>
        <v>0</v>
      </c>
      <c r="X5494" s="5">
        <f t="shared" si="773"/>
        <v>1.1234028057599992</v>
      </c>
    </row>
    <row r="5495" spans="1:24" x14ac:dyDescent="0.15">
      <c r="A5495" s="7">
        <v>5494</v>
      </c>
      <c r="B5495" s="7">
        <v>8</v>
      </c>
      <c r="C5495" s="7">
        <v>17</v>
      </c>
      <c r="D5495" s="7">
        <v>22</v>
      </c>
      <c r="E5495" s="7">
        <v>229</v>
      </c>
      <c r="F5495" s="7">
        <v>25</v>
      </c>
      <c r="G5495" s="7">
        <v>0</v>
      </c>
      <c r="H5495" s="7">
        <f t="shared" si="765"/>
        <v>4</v>
      </c>
      <c r="I5495" s="16">
        <f t="shared" si="766"/>
        <v>45155</v>
      </c>
      <c r="J5495" s="17">
        <v>0.70809999999999995</v>
      </c>
      <c r="K5495" s="18">
        <f>G5495*结论【关键目标】!C$27*0.7735*0.001</f>
        <v>0</v>
      </c>
      <c r="L5495" s="5">
        <v>0</v>
      </c>
      <c r="M5495" s="5">
        <f>ABS(IF(L5495&lt;=0,L5495/耗电量关键数据!$B$6/1000,L5495/耗电量关键数据!$B$5/1000))</f>
        <v>0</v>
      </c>
      <c r="N5495" s="5">
        <f>电气设备逐时使用率计算!H5471</f>
        <v>1.1688450000000001</v>
      </c>
      <c r="O5495" s="5">
        <f>灯光逐时使用率计算!H5471</f>
        <v>0.37403039999999999</v>
      </c>
      <c r="P5495" s="19">
        <f t="shared" si="767"/>
        <v>1.5428754000000002</v>
      </c>
      <c r="Q5495" s="19">
        <f t="shared" si="771"/>
        <v>0</v>
      </c>
      <c r="R5495" s="20">
        <f t="shared" si="768"/>
        <v>0</v>
      </c>
      <c r="S5495" s="20">
        <f t="shared" si="772"/>
        <v>0</v>
      </c>
      <c r="T5495" s="20">
        <f>IF((T5494+R5495)&lt;0,0,IF((T5494+R5495)&gt;结论【关键目标】!C$28,结论【关键目标】!C$28,T5494+R5495))</f>
        <v>1.2812531999999992</v>
      </c>
      <c r="U5495" s="19">
        <f>IF((T5494+R5495)&lt;结论【关键目标】!$C$28,0,(发电量计算【计算逻辑页】!R5495+发电量计算【计算逻辑页】!T5494-结论【关键目标】!$C$28))</f>
        <v>0</v>
      </c>
      <c r="V5495" s="5">
        <f t="shared" si="769"/>
        <v>0</v>
      </c>
      <c r="W5495" s="5">
        <f t="shared" si="770"/>
        <v>0</v>
      </c>
      <c r="X5495" s="5">
        <f t="shared" si="773"/>
        <v>0</v>
      </c>
    </row>
    <row r="5496" spans="1:24" x14ac:dyDescent="0.15">
      <c r="A5496" s="7">
        <v>5495</v>
      </c>
      <c r="B5496" s="7">
        <v>8</v>
      </c>
      <c r="C5496" s="7">
        <v>17</v>
      </c>
      <c r="D5496" s="7">
        <v>23</v>
      </c>
      <c r="E5496" s="7">
        <v>229</v>
      </c>
      <c r="F5496" s="7">
        <v>24</v>
      </c>
      <c r="G5496" s="7">
        <v>0</v>
      </c>
      <c r="H5496" s="7">
        <f t="shared" si="765"/>
        <v>4</v>
      </c>
      <c r="I5496" s="16">
        <f t="shared" si="766"/>
        <v>45155</v>
      </c>
      <c r="J5496" s="17">
        <v>0.70809999999999995</v>
      </c>
      <c r="K5496" s="18">
        <f>G5496*结论【关键目标】!C$27*0.7735*0.001</f>
        <v>0</v>
      </c>
      <c r="L5496" s="5">
        <v>0</v>
      </c>
      <c r="M5496" s="5">
        <f>ABS(IF(L5496&lt;=0,L5496/耗电量关键数据!$B$6/1000,L5496/耗电量关键数据!$B$5/1000))</f>
        <v>0</v>
      </c>
      <c r="N5496" s="5">
        <f>电气设备逐时使用率计算!H5472</f>
        <v>1.1688450000000001</v>
      </c>
      <c r="O5496" s="5">
        <f>灯光逐时使用率计算!H5472</f>
        <v>0.37403039999999999</v>
      </c>
      <c r="P5496" s="19">
        <f t="shared" si="767"/>
        <v>1.5428754000000002</v>
      </c>
      <c r="Q5496" s="19">
        <f t="shared" si="771"/>
        <v>0</v>
      </c>
      <c r="R5496" s="20">
        <f t="shared" si="768"/>
        <v>0</v>
      </c>
      <c r="S5496" s="20">
        <f t="shared" si="772"/>
        <v>0</v>
      </c>
      <c r="T5496" s="20">
        <f>IF((T5495+R5496)&lt;0,0,IF((T5495+R5496)&gt;结论【关键目标】!C$28,结论【关键目标】!C$28,T5495+R5496))</f>
        <v>1.2812531999999992</v>
      </c>
      <c r="U5496" s="19">
        <f>IF((T5495+R5496)&lt;结论【关键目标】!$C$28,0,(发电量计算【计算逻辑页】!R5496+发电量计算【计算逻辑页】!T5495-结论【关键目标】!$C$28))</f>
        <v>0</v>
      </c>
      <c r="V5496" s="5">
        <f t="shared" si="769"/>
        <v>0</v>
      </c>
      <c r="W5496" s="5">
        <f t="shared" si="770"/>
        <v>0</v>
      </c>
      <c r="X5496" s="5">
        <f t="shared" si="773"/>
        <v>0</v>
      </c>
    </row>
    <row r="5497" spans="1:24" x14ac:dyDescent="0.15">
      <c r="A5497" s="7">
        <v>5496</v>
      </c>
      <c r="B5497" s="7">
        <v>8</v>
      </c>
      <c r="C5497" s="7">
        <v>17</v>
      </c>
      <c r="D5497" s="7">
        <v>24</v>
      </c>
      <c r="E5497" s="7">
        <v>229</v>
      </c>
      <c r="F5497" s="7">
        <v>24</v>
      </c>
      <c r="G5497" s="7">
        <v>0</v>
      </c>
      <c r="H5497" s="7">
        <f t="shared" si="765"/>
        <v>4</v>
      </c>
      <c r="I5497" s="16">
        <f t="shared" si="766"/>
        <v>45155</v>
      </c>
      <c r="J5497" s="17">
        <v>0.2407</v>
      </c>
      <c r="K5497" s="18">
        <f>G5497*结论【关键目标】!C$27*0.7735*0.001</f>
        <v>0</v>
      </c>
      <c r="L5497" s="5">
        <v>0</v>
      </c>
      <c r="M5497" s="5">
        <f>ABS(IF(L5497&lt;=0,L5497/耗电量关键数据!$B$6/1000,L5497/耗电量关键数据!$B$5/1000))</f>
        <v>0</v>
      </c>
      <c r="N5497" s="5">
        <f>电气设备逐时使用率计算!H5473</f>
        <v>1.1688450000000001</v>
      </c>
      <c r="O5497" s="5">
        <f>灯光逐时使用率计算!H5473</f>
        <v>0.37403039999999999</v>
      </c>
      <c r="P5497" s="19">
        <f t="shared" si="767"/>
        <v>1.5428754000000002</v>
      </c>
      <c r="Q5497" s="19">
        <f t="shared" si="771"/>
        <v>0</v>
      </c>
      <c r="R5497" s="20">
        <f t="shared" si="768"/>
        <v>0</v>
      </c>
      <c r="S5497" s="20">
        <f t="shared" si="772"/>
        <v>0</v>
      </c>
      <c r="T5497" s="20">
        <f>IF((T5496+R5497)&lt;0,0,IF((T5496+R5497)&gt;结论【关键目标】!C$28,结论【关键目标】!C$28,T5496+R5497))</f>
        <v>1.2812531999999992</v>
      </c>
      <c r="U5497" s="19">
        <f>IF((T5496+R5497)&lt;结论【关键目标】!$C$28,0,(发电量计算【计算逻辑页】!R5497+发电量计算【计算逻辑页】!T5496-结论【关键目标】!$C$28))</f>
        <v>0</v>
      </c>
      <c r="V5497" s="5">
        <f t="shared" si="769"/>
        <v>0</v>
      </c>
      <c r="W5497" s="5">
        <f t="shared" si="770"/>
        <v>0</v>
      </c>
      <c r="X5497" s="5">
        <f t="shared" si="773"/>
        <v>0</v>
      </c>
    </row>
    <row r="5498" spans="1:24" x14ac:dyDescent="0.15">
      <c r="A5498" s="7">
        <v>5497</v>
      </c>
      <c r="B5498" s="7">
        <v>8</v>
      </c>
      <c r="C5498" s="7">
        <v>18</v>
      </c>
      <c r="D5498" s="7">
        <v>1</v>
      </c>
      <c r="E5498" s="7">
        <v>230</v>
      </c>
      <c r="F5498" s="7">
        <v>23</v>
      </c>
      <c r="G5498" s="7">
        <v>0</v>
      </c>
      <c r="H5498" s="7">
        <f t="shared" si="765"/>
        <v>5</v>
      </c>
      <c r="I5498" s="16">
        <f t="shared" si="766"/>
        <v>45156</v>
      </c>
      <c r="J5498" s="17">
        <v>0.2407</v>
      </c>
      <c r="K5498" s="18">
        <f>G5498*结论【关键目标】!C$27*0.7735*0.001</f>
        <v>0</v>
      </c>
      <c r="L5498" s="5">
        <v>0</v>
      </c>
      <c r="M5498" s="5">
        <f>ABS(IF(L5498&lt;=0,L5498/耗电量关键数据!$B$6/1000,L5498/耗电量关键数据!$B$5/1000))</f>
        <v>0</v>
      </c>
      <c r="N5498" s="5">
        <f>电气设备逐时使用率计算!H5474</f>
        <v>1.1688450000000001</v>
      </c>
      <c r="O5498" s="5">
        <f>灯光逐时使用率计算!H5474</f>
        <v>0.37403039999999999</v>
      </c>
      <c r="P5498" s="19">
        <f t="shared" si="767"/>
        <v>1.5428754000000002</v>
      </c>
      <c r="Q5498" s="19">
        <f t="shared" si="771"/>
        <v>0</v>
      </c>
      <c r="R5498" s="20">
        <f t="shared" si="768"/>
        <v>0</v>
      </c>
      <c r="S5498" s="20">
        <f t="shared" si="772"/>
        <v>0</v>
      </c>
      <c r="T5498" s="20">
        <f>IF((T5497+R5498)&lt;0,0,IF((T5497+R5498)&gt;结论【关键目标】!C$28,结论【关键目标】!C$28,T5497+R5498))</f>
        <v>1.2812531999999992</v>
      </c>
      <c r="U5498" s="19">
        <f>IF((T5497+R5498)&lt;结论【关键目标】!$C$28,0,(发电量计算【计算逻辑页】!R5498+发电量计算【计算逻辑页】!T5497-结论【关键目标】!$C$28))</f>
        <v>0</v>
      </c>
      <c r="V5498" s="5">
        <f t="shared" si="769"/>
        <v>0</v>
      </c>
      <c r="W5498" s="5">
        <f t="shared" si="770"/>
        <v>0</v>
      </c>
      <c r="X5498" s="5">
        <f t="shared" si="773"/>
        <v>0</v>
      </c>
    </row>
    <row r="5499" spans="1:24" x14ac:dyDescent="0.15">
      <c r="A5499" s="7">
        <v>5498</v>
      </c>
      <c r="B5499" s="7">
        <v>8</v>
      </c>
      <c r="C5499" s="7">
        <v>18</v>
      </c>
      <c r="D5499" s="7">
        <v>2</v>
      </c>
      <c r="E5499" s="7">
        <v>230</v>
      </c>
      <c r="F5499" s="7">
        <v>23</v>
      </c>
      <c r="G5499" s="7">
        <v>0</v>
      </c>
      <c r="H5499" s="7">
        <f t="shared" si="765"/>
        <v>5</v>
      </c>
      <c r="I5499" s="16">
        <f t="shared" si="766"/>
        <v>45156</v>
      </c>
      <c r="J5499" s="17">
        <v>0.2407</v>
      </c>
      <c r="K5499" s="18">
        <f>G5499*结论【关键目标】!C$27*0.7735*0.001</f>
        <v>0</v>
      </c>
      <c r="L5499" s="5">
        <v>0</v>
      </c>
      <c r="M5499" s="5">
        <f>ABS(IF(L5499&lt;=0,L5499/耗电量关键数据!$B$6/1000,L5499/耗电量关键数据!$B$5/1000))</f>
        <v>0</v>
      </c>
      <c r="N5499" s="5">
        <f>电气设备逐时使用率计算!H5475</f>
        <v>1.1688450000000001</v>
      </c>
      <c r="O5499" s="5">
        <f>灯光逐时使用率计算!H5475</f>
        <v>0.37403039999999999</v>
      </c>
      <c r="P5499" s="19">
        <f t="shared" si="767"/>
        <v>1.5428754000000002</v>
      </c>
      <c r="Q5499" s="19">
        <f t="shared" si="771"/>
        <v>0</v>
      </c>
      <c r="R5499" s="20">
        <f t="shared" si="768"/>
        <v>0</v>
      </c>
      <c r="S5499" s="20">
        <f t="shared" si="772"/>
        <v>0</v>
      </c>
      <c r="T5499" s="20">
        <f>IF((T5498+R5499)&lt;0,0,IF((T5498+R5499)&gt;结论【关键目标】!C$28,结论【关键目标】!C$28,T5498+R5499))</f>
        <v>1.2812531999999992</v>
      </c>
      <c r="U5499" s="19">
        <f>IF((T5498+R5499)&lt;结论【关键目标】!$C$28,0,(发电量计算【计算逻辑页】!R5499+发电量计算【计算逻辑页】!T5498-结论【关键目标】!$C$28))</f>
        <v>0</v>
      </c>
      <c r="V5499" s="5">
        <f t="shared" si="769"/>
        <v>0</v>
      </c>
      <c r="W5499" s="5">
        <f t="shared" si="770"/>
        <v>0</v>
      </c>
      <c r="X5499" s="5">
        <f t="shared" si="773"/>
        <v>0</v>
      </c>
    </row>
    <row r="5500" spans="1:24" x14ac:dyDescent="0.15">
      <c r="A5500" s="7">
        <v>5499</v>
      </c>
      <c r="B5500" s="7">
        <v>8</v>
      </c>
      <c r="C5500" s="7">
        <v>18</v>
      </c>
      <c r="D5500" s="7">
        <v>3</v>
      </c>
      <c r="E5500" s="7">
        <v>230</v>
      </c>
      <c r="F5500" s="7">
        <v>23.7</v>
      </c>
      <c r="G5500" s="7">
        <v>0</v>
      </c>
      <c r="H5500" s="7">
        <f t="shared" si="765"/>
        <v>5</v>
      </c>
      <c r="I5500" s="16">
        <f t="shared" si="766"/>
        <v>45156</v>
      </c>
      <c r="J5500" s="17">
        <v>0.2407</v>
      </c>
      <c r="K5500" s="18">
        <f>G5500*结论【关键目标】!C$27*0.7735*0.001</f>
        <v>0</v>
      </c>
      <c r="L5500" s="5">
        <v>0</v>
      </c>
      <c r="M5500" s="5">
        <f>ABS(IF(L5500&lt;=0,L5500/耗电量关键数据!$B$6/1000,L5500/耗电量关键数据!$B$5/1000))</f>
        <v>0</v>
      </c>
      <c r="N5500" s="5">
        <f>电气设备逐时使用率计算!H5476</f>
        <v>1.1688450000000001</v>
      </c>
      <c r="O5500" s="5">
        <f>灯光逐时使用率计算!H5476</f>
        <v>0.37403039999999999</v>
      </c>
      <c r="P5500" s="19">
        <f t="shared" si="767"/>
        <v>1.5428754000000002</v>
      </c>
      <c r="Q5500" s="19">
        <f t="shared" si="771"/>
        <v>0</v>
      </c>
      <c r="R5500" s="20">
        <f t="shared" si="768"/>
        <v>0</v>
      </c>
      <c r="S5500" s="20">
        <f t="shared" si="772"/>
        <v>0</v>
      </c>
      <c r="T5500" s="20">
        <f>IF((T5499+R5500)&lt;0,0,IF((T5499+R5500)&gt;结论【关键目标】!C$28,结论【关键目标】!C$28,T5499+R5500))</f>
        <v>1.2812531999999992</v>
      </c>
      <c r="U5500" s="19">
        <f>IF((T5499+R5500)&lt;结论【关键目标】!$C$28,0,(发电量计算【计算逻辑页】!R5500+发电量计算【计算逻辑页】!T5499-结论【关键目标】!$C$28))</f>
        <v>0</v>
      </c>
      <c r="V5500" s="5">
        <f t="shared" si="769"/>
        <v>0</v>
      </c>
      <c r="W5500" s="5">
        <f t="shared" si="770"/>
        <v>0</v>
      </c>
      <c r="X5500" s="5">
        <f t="shared" si="773"/>
        <v>0</v>
      </c>
    </row>
    <row r="5501" spans="1:24" x14ac:dyDescent="0.15">
      <c r="A5501" s="7">
        <v>5500</v>
      </c>
      <c r="B5501" s="7">
        <v>8</v>
      </c>
      <c r="C5501" s="7">
        <v>18</v>
      </c>
      <c r="D5501" s="7">
        <v>4</v>
      </c>
      <c r="E5501" s="7">
        <v>230</v>
      </c>
      <c r="F5501" s="7">
        <v>22</v>
      </c>
      <c r="G5501" s="7">
        <v>0</v>
      </c>
      <c r="H5501" s="7">
        <f t="shared" si="765"/>
        <v>5</v>
      </c>
      <c r="I5501" s="16">
        <f t="shared" si="766"/>
        <v>45156</v>
      </c>
      <c r="J5501" s="17">
        <v>0.2407</v>
      </c>
      <c r="K5501" s="18">
        <f>G5501*结论【关键目标】!C$27*0.7735*0.001</f>
        <v>0</v>
      </c>
      <c r="L5501" s="5">
        <v>0</v>
      </c>
      <c r="M5501" s="5">
        <f>ABS(IF(L5501&lt;=0,L5501/耗电量关键数据!$B$6/1000,L5501/耗电量关键数据!$B$5/1000))</f>
        <v>0</v>
      </c>
      <c r="N5501" s="5">
        <f>电气设备逐时使用率计算!H5477</f>
        <v>1.1688450000000001</v>
      </c>
      <c r="O5501" s="5">
        <f>灯光逐时使用率计算!H5477</f>
        <v>0.37403039999999999</v>
      </c>
      <c r="P5501" s="19">
        <f t="shared" si="767"/>
        <v>1.5428754000000002</v>
      </c>
      <c r="Q5501" s="19">
        <f t="shared" si="771"/>
        <v>0</v>
      </c>
      <c r="R5501" s="20">
        <f t="shared" si="768"/>
        <v>0</v>
      </c>
      <c r="S5501" s="20">
        <f t="shared" si="772"/>
        <v>0</v>
      </c>
      <c r="T5501" s="20">
        <f>IF((T5500+R5501)&lt;0,0,IF((T5500+R5501)&gt;结论【关键目标】!C$28,结论【关键目标】!C$28,T5500+R5501))</f>
        <v>1.2812531999999992</v>
      </c>
      <c r="U5501" s="19">
        <f>IF((T5500+R5501)&lt;结论【关键目标】!$C$28,0,(发电量计算【计算逻辑页】!R5501+发电量计算【计算逻辑页】!T5500-结论【关键目标】!$C$28))</f>
        <v>0</v>
      </c>
      <c r="V5501" s="5">
        <f t="shared" si="769"/>
        <v>0</v>
      </c>
      <c r="W5501" s="5">
        <f t="shared" si="770"/>
        <v>0</v>
      </c>
      <c r="X5501" s="5">
        <f t="shared" si="773"/>
        <v>0</v>
      </c>
    </row>
    <row r="5502" spans="1:24" x14ac:dyDescent="0.15">
      <c r="A5502" s="7">
        <v>5501</v>
      </c>
      <c r="B5502" s="7">
        <v>8</v>
      </c>
      <c r="C5502" s="7">
        <v>18</v>
      </c>
      <c r="D5502" s="7">
        <v>5</v>
      </c>
      <c r="E5502" s="7">
        <v>230</v>
      </c>
      <c r="F5502" s="7">
        <v>22</v>
      </c>
      <c r="G5502" s="7">
        <v>0</v>
      </c>
      <c r="H5502" s="7">
        <f t="shared" si="765"/>
        <v>5</v>
      </c>
      <c r="I5502" s="16">
        <f t="shared" si="766"/>
        <v>45156</v>
      </c>
      <c r="J5502" s="17">
        <v>0.2407</v>
      </c>
      <c r="K5502" s="18">
        <f>G5502*结论【关键目标】!C$27*0.7735*0.001</f>
        <v>0</v>
      </c>
      <c r="L5502" s="5">
        <v>0</v>
      </c>
      <c r="M5502" s="5">
        <f>ABS(IF(L5502&lt;=0,L5502/耗电量关键数据!$B$6/1000,L5502/耗电量关键数据!$B$5/1000))</f>
        <v>0</v>
      </c>
      <c r="N5502" s="5">
        <f>电气设备逐时使用率计算!H5478</f>
        <v>1.1688450000000001</v>
      </c>
      <c r="O5502" s="5">
        <f>灯光逐时使用率计算!H5478</f>
        <v>0.37403039999999999</v>
      </c>
      <c r="P5502" s="19">
        <f t="shared" si="767"/>
        <v>1.5428754000000002</v>
      </c>
      <c r="Q5502" s="19">
        <f t="shared" si="771"/>
        <v>0</v>
      </c>
      <c r="R5502" s="20">
        <f t="shared" si="768"/>
        <v>0</v>
      </c>
      <c r="S5502" s="20">
        <f t="shared" si="772"/>
        <v>0</v>
      </c>
      <c r="T5502" s="20">
        <f>IF((T5501+R5502)&lt;0,0,IF((T5501+R5502)&gt;结论【关键目标】!C$28,结论【关键目标】!C$28,T5501+R5502))</f>
        <v>1.2812531999999992</v>
      </c>
      <c r="U5502" s="19">
        <f>IF((T5501+R5502)&lt;结论【关键目标】!$C$28,0,(发电量计算【计算逻辑页】!R5502+发电量计算【计算逻辑页】!T5501-结论【关键目标】!$C$28))</f>
        <v>0</v>
      </c>
      <c r="V5502" s="5">
        <f t="shared" si="769"/>
        <v>0</v>
      </c>
      <c r="W5502" s="5">
        <f t="shared" si="770"/>
        <v>0</v>
      </c>
      <c r="X5502" s="5">
        <f t="shared" si="773"/>
        <v>0</v>
      </c>
    </row>
    <row r="5503" spans="1:24" x14ac:dyDescent="0.15">
      <c r="A5503" s="7">
        <v>5502</v>
      </c>
      <c r="B5503" s="7">
        <v>8</v>
      </c>
      <c r="C5503" s="7">
        <v>18</v>
      </c>
      <c r="D5503" s="7">
        <v>6</v>
      </c>
      <c r="E5503" s="7">
        <v>230</v>
      </c>
      <c r="F5503" s="7">
        <v>22</v>
      </c>
      <c r="G5503" s="7">
        <v>50.1</v>
      </c>
      <c r="H5503" s="7">
        <f t="shared" si="765"/>
        <v>5</v>
      </c>
      <c r="I5503" s="16">
        <f t="shared" si="766"/>
        <v>45156</v>
      </c>
      <c r="J5503" s="17">
        <v>0.2407</v>
      </c>
      <c r="K5503" s="18">
        <f>G5503*结论【关键目标】!C$27*0.7735*0.001</f>
        <v>4.6502820000000007</v>
      </c>
      <c r="L5503" s="5">
        <v>0</v>
      </c>
      <c r="M5503" s="5">
        <f>ABS(IF(L5503&lt;=0,L5503/耗电量关键数据!$B$6/1000,L5503/耗电量关键数据!$B$5/1000))</f>
        <v>0</v>
      </c>
      <c r="N5503" s="5">
        <f>电气设备逐时使用率计算!H5479</f>
        <v>1.1688450000000001</v>
      </c>
      <c r="O5503" s="5">
        <f>灯光逐时使用率计算!H5479</f>
        <v>0.37403039999999999</v>
      </c>
      <c r="P5503" s="19">
        <f t="shared" si="767"/>
        <v>1.5428754000000002</v>
      </c>
      <c r="Q5503" s="19">
        <f t="shared" si="771"/>
        <v>0</v>
      </c>
      <c r="R5503" s="20">
        <f t="shared" si="768"/>
        <v>4.6502820000000007</v>
      </c>
      <c r="S5503" s="20">
        <f t="shared" si="772"/>
        <v>0</v>
      </c>
      <c r="T5503" s="20">
        <f>IF((T5502+R5503)&lt;0,0,IF((T5502+R5503)&gt;结论【关键目标】!C$28,结论【关键目标】!C$28,T5502+R5503))</f>
        <v>5.9315351999999999</v>
      </c>
      <c r="U5503" s="19">
        <f>IF((T5502+R5503)&lt;结论【关键目标】!$C$28,0,(发电量计算【计算逻辑页】!R5503+发电量计算【计算逻辑页】!T5502-结论【关键目标】!$C$28))</f>
        <v>0</v>
      </c>
      <c r="V5503" s="5">
        <f t="shared" si="769"/>
        <v>0</v>
      </c>
      <c r="W5503" s="5">
        <f t="shared" si="770"/>
        <v>0.37137010878000004</v>
      </c>
      <c r="X5503" s="5">
        <f t="shared" si="773"/>
        <v>0</v>
      </c>
    </row>
    <row r="5504" spans="1:24" x14ac:dyDescent="0.15">
      <c r="A5504" s="7">
        <v>5503</v>
      </c>
      <c r="B5504" s="7">
        <v>8</v>
      </c>
      <c r="C5504" s="7">
        <v>18</v>
      </c>
      <c r="D5504" s="7">
        <v>7</v>
      </c>
      <c r="E5504" s="7">
        <v>230</v>
      </c>
      <c r="F5504" s="7">
        <v>21</v>
      </c>
      <c r="G5504" s="7">
        <v>120.2</v>
      </c>
      <c r="H5504" s="7">
        <f t="shared" si="765"/>
        <v>5</v>
      </c>
      <c r="I5504" s="16">
        <f t="shared" si="766"/>
        <v>45156</v>
      </c>
      <c r="J5504" s="17">
        <v>0.2407</v>
      </c>
      <c r="K5504" s="18">
        <f>G5504*结论【关键目标】!C$27*0.7735*0.001</f>
        <v>11.156964</v>
      </c>
      <c r="L5504" s="5">
        <v>0</v>
      </c>
      <c r="M5504" s="5">
        <f>ABS(IF(L5504&lt;=0,L5504/耗电量关键数据!$B$6/1000,L5504/耗电量关键数据!$B$5/1000))</f>
        <v>0</v>
      </c>
      <c r="N5504" s="5">
        <f>电气设备逐时使用率计算!H5480</f>
        <v>2.3376900000000003</v>
      </c>
      <c r="O5504" s="5">
        <f>灯光逐时使用率计算!H5480</f>
        <v>1.2467680000000001</v>
      </c>
      <c r="P5504" s="19">
        <f t="shared" si="767"/>
        <v>3.5844580000000006</v>
      </c>
      <c r="Q5504" s="19">
        <f t="shared" si="771"/>
        <v>0</v>
      </c>
      <c r="R5504" s="20">
        <f t="shared" si="768"/>
        <v>11.156964</v>
      </c>
      <c r="S5504" s="20">
        <f t="shared" si="772"/>
        <v>0</v>
      </c>
      <c r="T5504" s="20">
        <f>IF((T5503+R5504)&lt;0,0,IF((T5503+R5504)&gt;结论【关键目标】!C$28,结论【关键目标】!C$28,T5503+R5504))</f>
        <v>17.088499200000001</v>
      </c>
      <c r="U5504" s="19">
        <f>IF((T5503+R5504)&lt;结论【关键目标】!$C$28,0,(发电量计算【计算逻辑页】!R5504+发电量计算【计算逻辑页】!T5503-结论【关键目标】!$C$28))</f>
        <v>0</v>
      </c>
      <c r="V5504" s="5">
        <f t="shared" si="769"/>
        <v>0</v>
      </c>
      <c r="W5504" s="5">
        <f t="shared" si="770"/>
        <v>0.8627790406000001</v>
      </c>
      <c r="X5504" s="5">
        <f t="shared" si="773"/>
        <v>0</v>
      </c>
    </row>
    <row r="5505" spans="1:24" x14ac:dyDescent="0.15">
      <c r="A5505" s="7">
        <v>5504</v>
      </c>
      <c r="B5505" s="7">
        <v>8</v>
      </c>
      <c r="C5505" s="7">
        <v>18</v>
      </c>
      <c r="D5505" s="7">
        <v>8</v>
      </c>
      <c r="E5505" s="7">
        <v>230</v>
      </c>
      <c r="F5505" s="7">
        <v>22</v>
      </c>
      <c r="G5505" s="7">
        <v>212.9</v>
      </c>
      <c r="H5505" s="7">
        <f t="shared" si="765"/>
        <v>5</v>
      </c>
      <c r="I5505" s="16">
        <f t="shared" si="766"/>
        <v>45156</v>
      </c>
      <c r="J5505" s="17">
        <v>0.70809999999999995</v>
      </c>
      <c r="K5505" s="18">
        <f>G5505*结论【关键目标】!C$27*0.7735*0.001</f>
        <v>19.761378000000001</v>
      </c>
      <c r="L5505" s="5">
        <v>21954.40725</v>
      </c>
      <c r="M5505" s="5">
        <f>ABS(IF(L5505&lt;=0,L5505/耗电量关键数据!$B$6/1000,L5505/耗电量关键数据!$B$5/1000))</f>
        <v>6.2726877857142851</v>
      </c>
      <c r="N5505" s="5">
        <f>电气设备逐时使用率计算!H5481</f>
        <v>11.688450000000001</v>
      </c>
      <c r="O5505" s="5">
        <f>灯光逐时使用率计算!H5481</f>
        <v>6.2338399999999998</v>
      </c>
      <c r="P5505" s="19">
        <f t="shared" si="767"/>
        <v>24.194977785714286</v>
      </c>
      <c r="Q5505" s="19">
        <f t="shared" si="771"/>
        <v>0</v>
      </c>
      <c r="R5505" s="20">
        <f t="shared" si="768"/>
        <v>19.761378000000001</v>
      </c>
      <c r="S5505" s="20">
        <f t="shared" si="772"/>
        <v>0</v>
      </c>
      <c r="T5505" s="20">
        <f>IF((T5504+R5505)&lt;0,0,IF((T5504+R5505)&gt;结论【关键目标】!C$28,结论【关键目标】!C$28,T5504+R5505))</f>
        <v>22</v>
      </c>
      <c r="U5505" s="19">
        <f>IF((T5504+R5505)&lt;结论【关键目标】!$C$28,0,(发电量计算【计算逻辑页】!R5505+发电量计算【计算逻辑页】!T5504-结论【关键目标】!$C$28))</f>
        <v>14.849877200000002</v>
      </c>
      <c r="V5505" s="5">
        <f t="shared" si="769"/>
        <v>5.1974570199999999</v>
      </c>
      <c r="W5505" s="5">
        <f t="shared" si="770"/>
        <v>13.993031761799999</v>
      </c>
      <c r="X5505" s="5">
        <f t="shared" si="773"/>
        <v>0</v>
      </c>
    </row>
    <row r="5506" spans="1:24" x14ac:dyDescent="0.15">
      <c r="A5506" s="7">
        <v>5505</v>
      </c>
      <c r="B5506" s="7">
        <v>8</v>
      </c>
      <c r="C5506" s="7">
        <v>18</v>
      </c>
      <c r="D5506" s="7">
        <v>9</v>
      </c>
      <c r="E5506" s="7">
        <v>230</v>
      </c>
      <c r="F5506" s="7">
        <v>24.2</v>
      </c>
      <c r="G5506" s="7">
        <v>420.3</v>
      </c>
      <c r="H5506" s="7">
        <f t="shared" ref="H5506:H5569" si="774">WEEKDAY(I:I,2)</f>
        <v>5</v>
      </c>
      <c r="I5506" s="16">
        <f t="shared" ref="I5506:I5569" si="775">DATE(2023,B5506,C5506)</f>
        <v>45156</v>
      </c>
      <c r="J5506" s="17">
        <v>0.70809999999999995</v>
      </c>
      <c r="K5506" s="18">
        <f>G5506*结论【关键目标】!C$27*0.7735*0.001</f>
        <v>39.012245999999998</v>
      </c>
      <c r="L5506" s="5">
        <v>39902.319839999996</v>
      </c>
      <c r="M5506" s="5">
        <f>ABS(IF(L5506&lt;=0,L5506/耗电量关键数据!$B$6/1000,L5506/耗电量关键数据!$B$5/1000))</f>
        <v>11.400662811428571</v>
      </c>
      <c r="N5506" s="5">
        <f>电气设备逐时使用率计算!H5482</f>
        <v>22.208055000000002</v>
      </c>
      <c r="O5506" s="5">
        <f>灯光逐时使用率计算!H5482</f>
        <v>11.844296</v>
      </c>
      <c r="P5506" s="19">
        <f t="shared" ref="P5506:P5569" si="776">M5506+N5506+O5506</f>
        <v>45.453013811428576</v>
      </c>
      <c r="Q5506" s="19">
        <f t="shared" si="771"/>
        <v>0</v>
      </c>
      <c r="R5506" s="20">
        <f t="shared" ref="R5506:R5569" si="777">K5506-Q5506</f>
        <v>39.012245999999998</v>
      </c>
      <c r="S5506" s="20">
        <f t="shared" si="772"/>
        <v>0</v>
      </c>
      <c r="T5506" s="20">
        <f>IF((T5505+R5506)&lt;0,0,IF((T5505+R5506)&gt;结论【关键目标】!C$28,结论【关键目标】!C$28,T5505+R5506))</f>
        <v>22</v>
      </c>
      <c r="U5506" s="19">
        <f>IF((T5505+R5506)&lt;结论【关键目标】!$C$28,0,(发电量计算【计算逻辑页】!R5506+发电量计算【计算逻辑页】!T5505-结论【关键目标】!$C$28))</f>
        <v>39.012245999999998</v>
      </c>
      <c r="V5506" s="5">
        <f t="shared" ref="V5506:V5569" si="778">IF(J5506&gt;0.35,U5506*0.35,0)</f>
        <v>13.654286099999998</v>
      </c>
      <c r="W5506" s="5">
        <f t="shared" ref="W5506:W5569" si="779">IF(P5506&gt;K5506,K5506*J5506,P5506*J5506)</f>
        <v>27.624571392599996</v>
      </c>
      <c r="X5506" s="5">
        <f t="shared" si="773"/>
        <v>0</v>
      </c>
    </row>
    <row r="5507" spans="1:24" x14ac:dyDescent="0.15">
      <c r="A5507" s="7">
        <v>5506</v>
      </c>
      <c r="B5507" s="7">
        <v>8</v>
      </c>
      <c r="C5507" s="7">
        <v>18</v>
      </c>
      <c r="D5507" s="7">
        <v>10</v>
      </c>
      <c r="E5507" s="7">
        <v>230</v>
      </c>
      <c r="F5507" s="7">
        <v>25</v>
      </c>
      <c r="G5507" s="7">
        <v>503.6</v>
      </c>
      <c r="H5507" s="7">
        <f t="shared" si="774"/>
        <v>5</v>
      </c>
      <c r="I5507" s="16">
        <f t="shared" si="775"/>
        <v>45156</v>
      </c>
      <c r="J5507" s="17">
        <v>0.70809999999999995</v>
      </c>
      <c r="K5507" s="18">
        <f>G5507*结论【关键目标】!C$27*0.7735*0.001</f>
        <v>46.744151999999993</v>
      </c>
      <c r="L5507" s="5">
        <v>48220.083760000001</v>
      </c>
      <c r="M5507" s="5">
        <f>ABS(IF(L5507&lt;=0,L5507/耗电量关键数据!$B$6/1000,L5507/耗电量关键数据!$B$5/1000))</f>
        <v>13.777166788571428</v>
      </c>
      <c r="N5507" s="5">
        <f>电气设备逐时使用率计算!H5483</f>
        <v>22.208055000000002</v>
      </c>
      <c r="O5507" s="5">
        <f>灯光逐时使用率计算!H5483</f>
        <v>11.844296</v>
      </c>
      <c r="P5507" s="19">
        <f t="shared" si="776"/>
        <v>47.82951778857143</v>
      </c>
      <c r="Q5507" s="19">
        <f t="shared" ref="Q5507:Q5570" si="780">IF(J5507&gt;0.8,P5507,0)</f>
        <v>0</v>
      </c>
      <c r="R5507" s="20">
        <f t="shared" si="777"/>
        <v>46.744151999999993</v>
      </c>
      <c r="S5507" s="20">
        <f t="shared" ref="S5507:S5570" si="781">IF(R5507&lt;0,ABS(R5507),0)</f>
        <v>0</v>
      </c>
      <c r="T5507" s="20">
        <f>IF((T5506+R5507)&lt;0,0,IF((T5506+R5507)&gt;结论【关键目标】!C$28,结论【关键目标】!C$28,T5506+R5507))</f>
        <v>22</v>
      </c>
      <c r="U5507" s="19">
        <f>IF((T5506+R5507)&lt;结论【关键目标】!$C$28,0,(发电量计算【计算逻辑页】!R5507+发电量计算【计算逻辑页】!T5506-结论【关键目标】!$C$28))</f>
        <v>46.744151999999985</v>
      </c>
      <c r="V5507" s="5">
        <f t="shared" si="778"/>
        <v>16.360453199999995</v>
      </c>
      <c r="W5507" s="5">
        <f t="shared" si="779"/>
        <v>33.099534031199994</v>
      </c>
      <c r="X5507" s="5">
        <f t="shared" si="773"/>
        <v>0</v>
      </c>
    </row>
    <row r="5508" spans="1:24" x14ac:dyDescent="0.15">
      <c r="A5508" s="7">
        <v>5507</v>
      </c>
      <c r="B5508" s="7">
        <v>8</v>
      </c>
      <c r="C5508" s="7">
        <v>18</v>
      </c>
      <c r="D5508" s="7">
        <v>11</v>
      </c>
      <c r="E5508" s="7">
        <v>230</v>
      </c>
      <c r="F5508" s="7">
        <v>27</v>
      </c>
      <c r="G5508" s="7">
        <v>587.6</v>
      </c>
      <c r="H5508" s="7">
        <f t="shared" si="774"/>
        <v>5</v>
      </c>
      <c r="I5508" s="16">
        <f t="shared" si="775"/>
        <v>45156</v>
      </c>
      <c r="J5508" s="24">
        <v>1.3551</v>
      </c>
      <c r="K5508" s="18">
        <f>G5508*结论【关键目标】!C$27*0.7735*0.001</f>
        <v>54.541032000000001</v>
      </c>
      <c r="L5508" s="5">
        <v>53166.209719999999</v>
      </c>
      <c r="M5508" s="5">
        <f>ABS(IF(L5508&lt;=0,L5508/耗电量关键数据!$B$6/1000,L5508/耗电量关键数据!$B$5/1000))</f>
        <v>15.190345634285713</v>
      </c>
      <c r="N5508" s="5">
        <f>电气设备逐时使用率计算!H5484</f>
        <v>22.208055000000002</v>
      </c>
      <c r="O5508" s="5">
        <f>灯光逐时使用率计算!H5484</f>
        <v>11.844296</v>
      </c>
      <c r="P5508" s="19">
        <f t="shared" si="776"/>
        <v>49.242696634285714</v>
      </c>
      <c r="Q5508" s="19">
        <f t="shared" si="780"/>
        <v>49.242696634285714</v>
      </c>
      <c r="R5508" s="20">
        <f t="shared" si="777"/>
        <v>5.2983353657142871</v>
      </c>
      <c r="S5508" s="20">
        <f t="shared" si="781"/>
        <v>0</v>
      </c>
      <c r="T5508" s="20">
        <f>IF((T5507+R5508)&lt;0,0,IF((T5507+R5508)&gt;结论【关键目标】!C$28,结论【关键目标】!C$28,T5507+R5508))</f>
        <v>22</v>
      </c>
      <c r="U5508" s="19">
        <f>IF((T5507+R5508)&lt;结论【关键目标】!$C$28,0,(发电量计算【计算逻辑页】!R5508+发电量计算【计算逻辑页】!T5507-结论【关键目标】!$C$28))</f>
        <v>5.2983353657142871</v>
      </c>
      <c r="V5508" s="5">
        <f t="shared" si="778"/>
        <v>1.8544173780000004</v>
      </c>
      <c r="W5508" s="5">
        <f t="shared" si="779"/>
        <v>66.728778209120563</v>
      </c>
      <c r="X5508" s="5">
        <f t="shared" ref="X5508:X5571" si="782">(J5508-0.35)*IF(T5508&gt;S5508,S5508,T5508)</f>
        <v>0</v>
      </c>
    </row>
    <row r="5509" spans="1:24" x14ac:dyDescent="0.15">
      <c r="A5509" s="7">
        <v>5508</v>
      </c>
      <c r="B5509" s="7">
        <v>8</v>
      </c>
      <c r="C5509" s="7">
        <v>18</v>
      </c>
      <c r="D5509" s="7">
        <v>12</v>
      </c>
      <c r="E5509" s="7">
        <v>230</v>
      </c>
      <c r="F5509" s="7">
        <v>28.4</v>
      </c>
      <c r="G5509" s="7">
        <v>659.8</v>
      </c>
      <c r="H5509" s="7">
        <f t="shared" si="774"/>
        <v>5</v>
      </c>
      <c r="I5509" s="16">
        <f t="shared" si="775"/>
        <v>45156</v>
      </c>
      <c r="J5509" s="24">
        <v>1.3551</v>
      </c>
      <c r="K5509" s="18">
        <f>G5509*结论【关键目标】!C$27*0.7735*0.001</f>
        <v>61.242635999999997</v>
      </c>
      <c r="L5509" s="5">
        <v>48174.64993</v>
      </c>
      <c r="M5509" s="5">
        <f>ABS(IF(L5509&lt;=0,L5509/耗电量关键数据!$B$6/1000,L5509/耗电量关键数据!$B$5/1000))</f>
        <v>13.764185694285715</v>
      </c>
      <c r="N5509" s="5">
        <f>电气设备逐时使用率计算!H5485</f>
        <v>11.688450000000001</v>
      </c>
      <c r="O5509" s="5">
        <f>灯光逐时使用率计算!H5485</f>
        <v>9.9741440000000008</v>
      </c>
      <c r="P5509" s="19">
        <f t="shared" si="776"/>
        <v>35.42677969428572</v>
      </c>
      <c r="Q5509" s="19">
        <f t="shared" si="780"/>
        <v>35.42677969428572</v>
      </c>
      <c r="R5509" s="20">
        <f t="shared" si="777"/>
        <v>25.815856305714277</v>
      </c>
      <c r="S5509" s="20">
        <f t="shared" si="781"/>
        <v>0</v>
      </c>
      <c r="T5509" s="20">
        <f>IF((T5508+R5509)&lt;0,0,IF((T5508+R5509)&gt;结论【关键目标】!C$28,结论【关键目标】!C$28,T5508+R5509))</f>
        <v>22</v>
      </c>
      <c r="U5509" s="19">
        <f>IF((T5508+R5509)&lt;结论【关键目标】!$C$28,0,(发电量计算【计算逻辑页】!R5509+发电量计算【计算逻辑页】!T5508-结论【关键目标】!$C$28))</f>
        <v>25.815856305714277</v>
      </c>
      <c r="V5509" s="5">
        <f t="shared" si="778"/>
        <v>9.0355497069999959</v>
      </c>
      <c r="W5509" s="5">
        <f t="shared" si="779"/>
        <v>48.006829163726579</v>
      </c>
      <c r="X5509" s="5">
        <f t="shared" si="782"/>
        <v>0</v>
      </c>
    </row>
    <row r="5510" spans="1:24" x14ac:dyDescent="0.15">
      <c r="A5510" s="7">
        <v>5509</v>
      </c>
      <c r="B5510" s="7">
        <v>8</v>
      </c>
      <c r="C5510" s="7">
        <v>18</v>
      </c>
      <c r="D5510" s="7">
        <v>13</v>
      </c>
      <c r="E5510" s="7">
        <v>230</v>
      </c>
      <c r="F5510" s="7">
        <v>29</v>
      </c>
      <c r="G5510" s="7">
        <v>624.29999999999995</v>
      </c>
      <c r="H5510" s="7">
        <f t="shared" si="774"/>
        <v>5</v>
      </c>
      <c r="I5510" s="16">
        <f t="shared" si="775"/>
        <v>45156</v>
      </c>
      <c r="J5510" s="17">
        <v>1.2267999999999999</v>
      </c>
      <c r="K5510" s="18">
        <f>G5510*结论【关键目标】!C$27*0.7735*0.001</f>
        <v>57.947525999999996</v>
      </c>
      <c r="L5510" s="5">
        <v>49713.816299999999</v>
      </c>
      <c r="M5510" s="5">
        <f>ABS(IF(L5510&lt;=0,L5510/耗电量关键数据!$B$6/1000,L5510/耗电量关键数据!$B$5/1000))</f>
        <v>14.203947514285714</v>
      </c>
      <c r="N5510" s="5">
        <f>电气设备逐时使用率计算!H5486</f>
        <v>11.688450000000001</v>
      </c>
      <c r="O5510" s="5">
        <f>灯光逐时使用率计算!H5486</f>
        <v>9.9741440000000008</v>
      </c>
      <c r="P5510" s="19">
        <f t="shared" si="776"/>
        <v>35.866541514285714</v>
      </c>
      <c r="Q5510" s="19">
        <f t="shared" si="780"/>
        <v>35.866541514285714</v>
      </c>
      <c r="R5510" s="20">
        <f t="shared" si="777"/>
        <v>22.080984485714282</v>
      </c>
      <c r="S5510" s="20">
        <f t="shared" si="781"/>
        <v>0</v>
      </c>
      <c r="T5510" s="20">
        <f>IF((T5509+R5510)&lt;0,0,IF((T5509+R5510)&gt;结论【关键目标】!C$28,结论【关键目标】!C$28,T5509+R5510))</f>
        <v>22</v>
      </c>
      <c r="U5510" s="19">
        <f>IF((T5509+R5510)&lt;结论【关键目标】!$C$28,0,(发电量计算【计算逻辑页】!R5510+发电量计算【计算逻辑页】!T5509-结论【关键目标】!$C$28))</f>
        <v>22.080984485714282</v>
      </c>
      <c r="V5510" s="5">
        <f t="shared" si="778"/>
        <v>7.7283445699999982</v>
      </c>
      <c r="W5510" s="5">
        <f t="shared" si="779"/>
        <v>44.001073129725711</v>
      </c>
      <c r="X5510" s="5">
        <f t="shared" si="782"/>
        <v>0</v>
      </c>
    </row>
    <row r="5511" spans="1:24" x14ac:dyDescent="0.15">
      <c r="A5511" s="7">
        <v>5510</v>
      </c>
      <c r="B5511" s="7">
        <v>8</v>
      </c>
      <c r="C5511" s="7">
        <v>18</v>
      </c>
      <c r="D5511" s="7">
        <v>14</v>
      </c>
      <c r="E5511" s="7">
        <v>230</v>
      </c>
      <c r="F5511" s="7">
        <v>30</v>
      </c>
      <c r="G5511" s="7">
        <v>525.9</v>
      </c>
      <c r="H5511" s="7">
        <f t="shared" si="774"/>
        <v>5</v>
      </c>
      <c r="I5511" s="16">
        <f t="shared" si="775"/>
        <v>45156</v>
      </c>
      <c r="J5511" s="17">
        <v>1.2267999999999999</v>
      </c>
      <c r="K5511" s="18">
        <f>G5511*结论【关键目标】!C$27*0.7735*0.001</f>
        <v>48.814038000000004</v>
      </c>
      <c r="L5511" s="5">
        <v>58300.009989999999</v>
      </c>
      <c r="M5511" s="5">
        <f>ABS(IF(L5511&lt;=0,L5511/耗电量关键数据!$B$6/1000,L5511/耗电量关键数据!$B$5/1000))</f>
        <v>16.657145711428569</v>
      </c>
      <c r="N5511" s="5">
        <f>电气设备逐时使用率计算!H5487</f>
        <v>22.208055000000002</v>
      </c>
      <c r="O5511" s="5">
        <f>灯光逐时使用率计算!H5487</f>
        <v>11.844296</v>
      </c>
      <c r="P5511" s="19">
        <f t="shared" si="776"/>
        <v>50.709496711428571</v>
      </c>
      <c r="Q5511" s="19">
        <f t="shared" si="780"/>
        <v>50.709496711428571</v>
      </c>
      <c r="R5511" s="20">
        <f t="shared" si="777"/>
        <v>-1.8954587114285673</v>
      </c>
      <c r="S5511" s="20">
        <f t="shared" si="781"/>
        <v>1.8954587114285673</v>
      </c>
      <c r="T5511" s="20">
        <f>IF((T5510+R5511)&lt;0,0,IF((T5510+R5511)&gt;结论【关键目标】!C$28,结论【关键目标】!C$28,T5510+R5511))</f>
        <v>20.104541288571433</v>
      </c>
      <c r="U5511" s="19">
        <f>IF((T5510+R5511)&lt;结论【关键目标】!$C$28,0,(发电量计算【计算逻辑页】!R5511+发电量计算【计算逻辑页】!T5510-结论【关键目标】!$C$28))</f>
        <v>0</v>
      </c>
      <c r="V5511" s="5">
        <f t="shared" si="778"/>
        <v>0</v>
      </c>
      <c r="W5511" s="5">
        <f t="shared" si="779"/>
        <v>59.885061818399997</v>
      </c>
      <c r="X5511" s="5">
        <f t="shared" si="782"/>
        <v>1.6619381981805676</v>
      </c>
    </row>
    <row r="5512" spans="1:24" x14ac:dyDescent="0.15">
      <c r="A5512" s="7">
        <v>5511</v>
      </c>
      <c r="B5512" s="7">
        <v>8</v>
      </c>
      <c r="C5512" s="7">
        <v>18</v>
      </c>
      <c r="D5512" s="7">
        <v>15</v>
      </c>
      <c r="E5512" s="7">
        <v>230</v>
      </c>
      <c r="F5512" s="7">
        <v>30.2</v>
      </c>
      <c r="G5512" s="7">
        <v>434.3</v>
      </c>
      <c r="H5512" s="7">
        <f t="shared" si="774"/>
        <v>5</v>
      </c>
      <c r="I5512" s="16">
        <f t="shared" si="775"/>
        <v>45156</v>
      </c>
      <c r="J5512" s="17">
        <v>1.2267999999999999</v>
      </c>
      <c r="K5512" s="18">
        <f>G5512*结论【关键目标】!C$27*0.7735*0.001</f>
        <v>40.311725999999993</v>
      </c>
      <c r="L5512" s="5">
        <v>55407.581859999998</v>
      </c>
      <c r="M5512" s="5">
        <f>ABS(IF(L5512&lt;=0,L5512/耗电量关键数据!$B$6/1000,L5512/耗电量关键数据!$B$5/1000))</f>
        <v>15.830737674285714</v>
      </c>
      <c r="N5512" s="5">
        <f>电气设备逐时使用率计算!H5488</f>
        <v>22.208055000000002</v>
      </c>
      <c r="O5512" s="5">
        <f>灯光逐时使用率计算!H5488</f>
        <v>11.844296</v>
      </c>
      <c r="P5512" s="19">
        <f t="shared" si="776"/>
        <v>49.883088674285716</v>
      </c>
      <c r="Q5512" s="19">
        <f t="shared" si="780"/>
        <v>49.883088674285716</v>
      </c>
      <c r="R5512" s="20">
        <f t="shared" si="777"/>
        <v>-9.571362674285723</v>
      </c>
      <c r="S5512" s="20">
        <f t="shared" si="781"/>
        <v>9.571362674285723</v>
      </c>
      <c r="T5512" s="20">
        <f>IF((T5511+R5512)&lt;0,0,IF((T5511+R5512)&gt;结论【关键目标】!C$28,结论【关键目标】!C$28,T5511+R5512))</f>
        <v>10.53317861428571</v>
      </c>
      <c r="U5512" s="19">
        <f>IF((T5511+R5512)&lt;结论【关键目标】!$C$28,0,(发电量计算【计算逻辑页】!R5512+发电量计算【计算逻辑页】!T5511-结论【关键目标】!$C$28))</f>
        <v>0</v>
      </c>
      <c r="V5512" s="5">
        <f t="shared" si="778"/>
        <v>0</v>
      </c>
      <c r="W5512" s="5">
        <f t="shared" si="779"/>
        <v>49.454425456799989</v>
      </c>
      <c r="X5512" s="5">
        <f t="shared" si="782"/>
        <v>8.3921707928137206</v>
      </c>
    </row>
    <row r="5513" spans="1:24" x14ac:dyDescent="0.15">
      <c r="A5513" s="7">
        <v>5512</v>
      </c>
      <c r="B5513" s="7">
        <v>8</v>
      </c>
      <c r="C5513" s="7">
        <v>18</v>
      </c>
      <c r="D5513" s="7">
        <v>16</v>
      </c>
      <c r="E5513" s="7">
        <v>230</v>
      </c>
      <c r="F5513" s="7">
        <v>30</v>
      </c>
      <c r="G5513" s="7">
        <v>288.3</v>
      </c>
      <c r="H5513" s="7">
        <f t="shared" si="774"/>
        <v>5</v>
      </c>
      <c r="I5513" s="16">
        <f t="shared" si="775"/>
        <v>45156</v>
      </c>
      <c r="J5513" s="24">
        <v>1.3551</v>
      </c>
      <c r="K5513" s="18">
        <f>G5513*结论【关键目标】!C$27*0.7735*0.001</f>
        <v>26.760005999999997</v>
      </c>
      <c r="L5513" s="5">
        <v>53107.442640000001</v>
      </c>
      <c r="M5513" s="5">
        <f>ABS(IF(L5513&lt;=0,L5513/耗电量关键数据!$B$6/1000,L5513/耗电量关键数据!$B$5/1000))</f>
        <v>15.173555040000002</v>
      </c>
      <c r="N5513" s="5">
        <f>电气设备逐时使用率计算!H5489</f>
        <v>22.208055000000002</v>
      </c>
      <c r="O5513" s="5">
        <f>灯光逐时使用率计算!H5489</f>
        <v>11.844296</v>
      </c>
      <c r="P5513" s="19">
        <f t="shared" si="776"/>
        <v>49.225906040000005</v>
      </c>
      <c r="Q5513" s="19">
        <f t="shared" si="780"/>
        <v>49.225906040000005</v>
      </c>
      <c r="R5513" s="20">
        <f t="shared" si="777"/>
        <v>-22.465900040000008</v>
      </c>
      <c r="S5513" s="20">
        <f t="shared" si="781"/>
        <v>22.465900040000008</v>
      </c>
      <c r="T5513" s="20">
        <f>IF((T5512+R5513)&lt;0,0,IF((T5512+R5513)&gt;结论【关键目标】!C$28,结论【关键目标】!C$28,T5512+R5513))</f>
        <v>0</v>
      </c>
      <c r="U5513" s="19">
        <f>IF((T5512+R5513)&lt;结论【关键目标】!$C$28,0,(发电量计算【计算逻辑页】!R5513+发电量计算【计算逻辑页】!T5512-结论【关键目标】!$C$28))</f>
        <v>0</v>
      </c>
      <c r="V5513" s="5">
        <f t="shared" si="778"/>
        <v>0</v>
      </c>
      <c r="W5513" s="5">
        <f t="shared" si="779"/>
        <v>36.262484130599994</v>
      </c>
      <c r="X5513" s="5">
        <f t="shared" si="782"/>
        <v>0</v>
      </c>
    </row>
    <row r="5514" spans="1:24" x14ac:dyDescent="0.15">
      <c r="A5514" s="7">
        <v>5513</v>
      </c>
      <c r="B5514" s="7">
        <v>8</v>
      </c>
      <c r="C5514" s="7">
        <v>18</v>
      </c>
      <c r="D5514" s="7">
        <v>17</v>
      </c>
      <c r="E5514" s="7">
        <v>230</v>
      </c>
      <c r="F5514" s="7">
        <v>30</v>
      </c>
      <c r="G5514" s="7">
        <v>144.30000000000001</v>
      </c>
      <c r="H5514" s="7">
        <f t="shared" si="774"/>
        <v>5</v>
      </c>
      <c r="I5514" s="16">
        <f t="shared" si="775"/>
        <v>45156</v>
      </c>
      <c r="J5514" s="17">
        <v>0.70809999999999995</v>
      </c>
      <c r="K5514" s="18">
        <f>G5514*结论【关键目标】!C$27*0.7735*0.001</f>
        <v>13.393926</v>
      </c>
      <c r="L5514" s="5">
        <v>46376.301070000001</v>
      </c>
      <c r="M5514" s="5">
        <f>ABS(IF(L5514&lt;=0,L5514/耗电量关键数据!$B$6/1000,L5514/耗电量关键数据!$B$5/1000))</f>
        <v>13.250371734285714</v>
      </c>
      <c r="N5514" s="5">
        <f>电气设备逐时使用率计算!H5490</f>
        <v>22.208055000000002</v>
      </c>
      <c r="O5514" s="5">
        <f>灯光逐时使用率计算!H5490</f>
        <v>11.844296</v>
      </c>
      <c r="P5514" s="19">
        <f t="shared" si="776"/>
        <v>47.302722734285716</v>
      </c>
      <c r="Q5514" s="19">
        <f t="shared" si="780"/>
        <v>0</v>
      </c>
      <c r="R5514" s="20">
        <f t="shared" si="777"/>
        <v>13.393926</v>
      </c>
      <c r="S5514" s="20">
        <f t="shared" si="781"/>
        <v>0</v>
      </c>
      <c r="T5514" s="20">
        <f>IF((T5513+R5514)&lt;0,0,IF((T5513+R5514)&gt;结论【关键目标】!C$28,结论【关键目标】!C$28,T5513+R5514))</f>
        <v>13.393926</v>
      </c>
      <c r="U5514" s="19">
        <f>IF((T5513+R5514)&lt;结论【关键目标】!$C$28,0,(发电量计算【计算逻辑页】!R5514+发电量计算【计算逻辑页】!T5513-结论【关键目标】!$C$28))</f>
        <v>0</v>
      </c>
      <c r="V5514" s="5">
        <f t="shared" si="778"/>
        <v>0</v>
      </c>
      <c r="W5514" s="5">
        <f t="shared" si="779"/>
        <v>9.4842390005999988</v>
      </c>
      <c r="X5514" s="5">
        <f t="shared" si="782"/>
        <v>0</v>
      </c>
    </row>
    <row r="5515" spans="1:24" x14ac:dyDescent="0.15">
      <c r="A5515" s="7">
        <v>5514</v>
      </c>
      <c r="B5515" s="7">
        <v>8</v>
      </c>
      <c r="C5515" s="7">
        <v>18</v>
      </c>
      <c r="D5515" s="7">
        <v>18</v>
      </c>
      <c r="E5515" s="7">
        <v>230</v>
      </c>
      <c r="F5515" s="7">
        <v>29.8</v>
      </c>
      <c r="G5515" s="7">
        <v>24.7</v>
      </c>
      <c r="H5515" s="7">
        <f t="shared" si="774"/>
        <v>5</v>
      </c>
      <c r="I5515" s="16">
        <f t="shared" si="775"/>
        <v>45156</v>
      </c>
      <c r="J5515" s="17">
        <v>0.70809999999999995</v>
      </c>
      <c r="K5515" s="18">
        <f>G5515*结论【关键目标】!C$27*0.7735*0.001</f>
        <v>2.2926540000000002</v>
      </c>
      <c r="L5515" s="5">
        <v>26842.947980000001</v>
      </c>
      <c r="M5515" s="5">
        <f>ABS(IF(L5515&lt;=0,L5515/耗电量关键数据!$B$6/1000,L5515/耗电量关键数据!$B$5/1000))</f>
        <v>7.6694137085714296</v>
      </c>
      <c r="N5515" s="5">
        <f>电气设备逐时使用率计算!H5491</f>
        <v>7.0130699999999999</v>
      </c>
      <c r="O5515" s="5">
        <f>灯光逐时使用率计算!H5491</f>
        <v>3.7403040000000001</v>
      </c>
      <c r="P5515" s="19">
        <f t="shared" si="776"/>
        <v>18.422787708571427</v>
      </c>
      <c r="Q5515" s="19">
        <f t="shared" si="780"/>
        <v>0</v>
      </c>
      <c r="R5515" s="20">
        <f t="shared" si="777"/>
        <v>2.2926540000000002</v>
      </c>
      <c r="S5515" s="20">
        <f t="shared" si="781"/>
        <v>0</v>
      </c>
      <c r="T5515" s="20">
        <f>IF((T5514+R5515)&lt;0,0,IF((T5514+R5515)&gt;结论【关键目标】!C$28,结论【关键目标】!C$28,T5514+R5515))</f>
        <v>15.686580000000001</v>
      </c>
      <c r="U5515" s="19">
        <f>IF((T5514+R5515)&lt;结论【关键目标】!$C$28,0,(发电量计算【计算逻辑页】!R5515+发电量计算【计算逻辑页】!T5514-结论【关键目标】!$C$28))</f>
        <v>0</v>
      </c>
      <c r="V5515" s="5">
        <f t="shared" si="778"/>
        <v>0</v>
      </c>
      <c r="W5515" s="5">
        <f t="shared" si="779"/>
        <v>1.6234282974000001</v>
      </c>
      <c r="X5515" s="5">
        <f t="shared" si="782"/>
        <v>0</v>
      </c>
    </row>
    <row r="5516" spans="1:24" x14ac:dyDescent="0.15">
      <c r="A5516" s="7">
        <v>5515</v>
      </c>
      <c r="B5516" s="7">
        <v>8</v>
      </c>
      <c r="C5516" s="7">
        <v>18</v>
      </c>
      <c r="D5516" s="7">
        <v>19</v>
      </c>
      <c r="E5516" s="7">
        <v>230</v>
      </c>
      <c r="F5516" s="7">
        <v>26</v>
      </c>
      <c r="G5516" s="7">
        <v>0</v>
      </c>
      <c r="H5516" s="7">
        <f t="shared" si="774"/>
        <v>5</v>
      </c>
      <c r="I5516" s="16">
        <f t="shared" si="775"/>
        <v>45156</v>
      </c>
      <c r="J5516" s="17">
        <v>1.2267999999999999</v>
      </c>
      <c r="K5516" s="18">
        <f>G5516*结论【关键目标】!C$27*0.7735*0.001</f>
        <v>0</v>
      </c>
      <c r="L5516" s="5">
        <v>0</v>
      </c>
      <c r="M5516" s="5">
        <f>ABS(IF(L5516&lt;=0,L5516/耗电量关键数据!$B$6/1000,L5516/耗电量关键数据!$B$5/1000))</f>
        <v>0</v>
      </c>
      <c r="N5516" s="5">
        <f>电气设备逐时使用率计算!H5492</f>
        <v>7.0130699999999999</v>
      </c>
      <c r="O5516" s="5">
        <f>灯光逐时使用率计算!H5492</f>
        <v>3.7403040000000001</v>
      </c>
      <c r="P5516" s="19">
        <f t="shared" si="776"/>
        <v>10.753374000000001</v>
      </c>
      <c r="Q5516" s="19">
        <f t="shared" si="780"/>
        <v>10.753374000000001</v>
      </c>
      <c r="R5516" s="20">
        <f t="shared" si="777"/>
        <v>-10.753374000000001</v>
      </c>
      <c r="S5516" s="20">
        <f t="shared" si="781"/>
        <v>10.753374000000001</v>
      </c>
      <c r="T5516" s="20">
        <f>IF((T5515+R5516)&lt;0,0,IF((T5515+R5516)&gt;结论【关键目标】!C$28,结论【关键目标】!C$28,T5515+R5516))</f>
        <v>4.9332060000000002</v>
      </c>
      <c r="U5516" s="19">
        <f>IF((T5515+R5516)&lt;结论【关键目标】!$C$28,0,(发电量计算【计算逻辑页】!R5516+发电量计算【计算逻辑页】!T5515-结论【关键目标】!$C$28))</f>
        <v>0</v>
      </c>
      <c r="V5516" s="5">
        <f t="shared" si="778"/>
        <v>0</v>
      </c>
      <c r="W5516" s="5">
        <f t="shared" si="779"/>
        <v>0</v>
      </c>
      <c r="X5516" s="5">
        <f t="shared" si="782"/>
        <v>4.3254350207999996</v>
      </c>
    </row>
    <row r="5517" spans="1:24" x14ac:dyDescent="0.15">
      <c r="A5517" s="7">
        <v>5516</v>
      </c>
      <c r="B5517" s="7">
        <v>8</v>
      </c>
      <c r="C5517" s="7">
        <v>18</v>
      </c>
      <c r="D5517" s="7">
        <v>20</v>
      </c>
      <c r="E5517" s="7">
        <v>230</v>
      </c>
      <c r="F5517" s="7">
        <v>25</v>
      </c>
      <c r="G5517" s="7">
        <v>0</v>
      </c>
      <c r="H5517" s="7">
        <f t="shared" si="774"/>
        <v>5</v>
      </c>
      <c r="I5517" s="16">
        <f t="shared" si="775"/>
        <v>45156</v>
      </c>
      <c r="J5517" s="17">
        <v>1.2267999999999999</v>
      </c>
      <c r="K5517" s="18">
        <f>G5517*结论【关键目标】!C$27*0.7735*0.001</f>
        <v>0</v>
      </c>
      <c r="L5517" s="5">
        <v>0</v>
      </c>
      <c r="M5517" s="5">
        <f>ABS(IF(L5517&lt;=0,L5517/耗电量关键数据!$B$6/1000,L5517/耗电量关键数据!$B$5/1000))</f>
        <v>0</v>
      </c>
      <c r="N5517" s="5">
        <f>电气设备逐时使用率计算!H5493</f>
        <v>1.1688450000000001</v>
      </c>
      <c r="O5517" s="5">
        <f>灯光逐时使用率计算!H5493</f>
        <v>0.37403039999999999</v>
      </c>
      <c r="P5517" s="19">
        <f t="shared" si="776"/>
        <v>1.5428754000000002</v>
      </c>
      <c r="Q5517" s="19">
        <f t="shared" si="780"/>
        <v>1.5428754000000002</v>
      </c>
      <c r="R5517" s="20">
        <f t="shared" si="777"/>
        <v>-1.5428754000000002</v>
      </c>
      <c r="S5517" s="20">
        <f t="shared" si="781"/>
        <v>1.5428754000000002</v>
      </c>
      <c r="T5517" s="20">
        <f>IF((T5516+R5517)&lt;0,0,IF((T5516+R5517)&gt;结论【关键目标】!C$28,结论【关键目标】!C$28,T5516+R5517))</f>
        <v>3.3903306</v>
      </c>
      <c r="U5517" s="19">
        <f>IF((T5516+R5517)&lt;结论【关键目标】!$C$28,0,(发电量计算【计算逻辑页】!R5517+发电量计算【计算逻辑页】!T5516-结论【关键目标】!$C$28))</f>
        <v>0</v>
      </c>
      <c r="V5517" s="5">
        <f t="shared" si="778"/>
        <v>0</v>
      </c>
      <c r="W5517" s="5">
        <f t="shared" si="779"/>
        <v>0</v>
      </c>
      <c r="X5517" s="5">
        <f t="shared" si="782"/>
        <v>1.3527931507200002</v>
      </c>
    </row>
    <row r="5518" spans="1:24" x14ac:dyDescent="0.15">
      <c r="A5518" s="7">
        <v>5517</v>
      </c>
      <c r="B5518" s="7">
        <v>8</v>
      </c>
      <c r="C5518" s="7">
        <v>18</v>
      </c>
      <c r="D5518" s="7">
        <v>21</v>
      </c>
      <c r="E5518" s="7">
        <v>230</v>
      </c>
      <c r="F5518" s="7">
        <v>26.1</v>
      </c>
      <c r="G5518" s="7">
        <v>0</v>
      </c>
      <c r="H5518" s="7">
        <f t="shared" si="774"/>
        <v>5</v>
      </c>
      <c r="I5518" s="16">
        <f t="shared" si="775"/>
        <v>45156</v>
      </c>
      <c r="J5518" s="17">
        <v>1.2267999999999999</v>
      </c>
      <c r="K5518" s="18">
        <f>G5518*结论【关键目标】!C$27*0.7735*0.001</f>
        <v>0</v>
      </c>
      <c r="L5518" s="5">
        <v>0</v>
      </c>
      <c r="M5518" s="5">
        <f>ABS(IF(L5518&lt;=0,L5518/耗电量关键数据!$B$6/1000,L5518/耗电量关键数据!$B$5/1000))</f>
        <v>0</v>
      </c>
      <c r="N5518" s="5">
        <f>电气设备逐时使用率计算!H5494</f>
        <v>1.1688450000000001</v>
      </c>
      <c r="O5518" s="5">
        <f>灯光逐时使用率计算!H5494</f>
        <v>0.37403039999999999</v>
      </c>
      <c r="P5518" s="19">
        <f t="shared" si="776"/>
        <v>1.5428754000000002</v>
      </c>
      <c r="Q5518" s="19">
        <f t="shared" si="780"/>
        <v>1.5428754000000002</v>
      </c>
      <c r="R5518" s="20">
        <f t="shared" si="777"/>
        <v>-1.5428754000000002</v>
      </c>
      <c r="S5518" s="20">
        <f t="shared" si="781"/>
        <v>1.5428754000000002</v>
      </c>
      <c r="T5518" s="20">
        <f>IF((T5517+R5518)&lt;0,0,IF((T5517+R5518)&gt;结论【关键目标】!C$28,结论【关键目标】!C$28,T5517+R5518))</f>
        <v>1.8474551999999997</v>
      </c>
      <c r="U5518" s="19">
        <f>IF((T5517+R5518)&lt;结论【关键目标】!$C$28,0,(发电量计算【计算逻辑页】!R5518+发电量计算【计算逻辑页】!T5517-结论【关键目标】!$C$28))</f>
        <v>0</v>
      </c>
      <c r="V5518" s="5">
        <f t="shared" si="778"/>
        <v>0</v>
      </c>
      <c r="W5518" s="5">
        <f t="shared" si="779"/>
        <v>0</v>
      </c>
      <c r="X5518" s="5">
        <f t="shared" si="782"/>
        <v>1.3527931507200002</v>
      </c>
    </row>
    <row r="5519" spans="1:24" x14ac:dyDescent="0.15">
      <c r="A5519" s="7">
        <v>5518</v>
      </c>
      <c r="B5519" s="7">
        <v>8</v>
      </c>
      <c r="C5519" s="7">
        <v>18</v>
      </c>
      <c r="D5519" s="7">
        <v>22</v>
      </c>
      <c r="E5519" s="7">
        <v>230</v>
      </c>
      <c r="F5519" s="7">
        <v>25</v>
      </c>
      <c r="G5519" s="7">
        <v>0</v>
      </c>
      <c r="H5519" s="7">
        <f t="shared" si="774"/>
        <v>5</v>
      </c>
      <c r="I5519" s="16">
        <f t="shared" si="775"/>
        <v>45156</v>
      </c>
      <c r="J5519" s="17">
        <v>0.70809999999999995</v>
      </c>
      <c r="K5519" s="18">
        <f>G5519*结论【关键目标】!C$27*0.7735*0.001</f>
        <v>0</v>
      </c>
      <c r="L5519" s="5">
        <v>0</v>
      </c>
      <c r="M5519" s="5">
        <f>ABS(IF(L5519&lt;=0,L5519/耗电量关键数据!$B$6/1000,L5519/耗电量关键数据!$B$5/1000))</f>
        <v>0</v>
      </c>
      <c r="N5519" s="5">
        <f>电气设备逐时使用率计算!H5495</f>
        <v>1.1688450000000001</v>
      </c>
      <c r="O5519" s="5">
        <f>灯光逐时使用率计算!H5495</f>
        <v>0.37403039999999999</v>
      </c>
      <c r="P5519" s="19">
        <f t="shared" si="776"/>
        <v>1.5428754000000002</v>
      </c>
      <c r="Q5519" s="19">
        <f t="shared" si="780"/>
        <v>0</v>
      </c>
      <c r="R5519" s="20">
        <f t="shared" si="777"/>
        <v>0</v>
      </c>
      <c r="S5519" s="20">
        <f t="shared" si="781"/>
        <v>0</v>
      </c>
      <c r="T5519" s="20">
        <f>IF((T5518+R5519)&lt;0,0,IF((T5518+R5519)&gt;结论【关键目标】!C$28,结论【关键目标】!C$28,T5518+R5519))</f>
        <v>1.8474551999999997</v>
      </c>
      <c r="U5519" s="19">
        <f>IF((T5518+R5519)&lt;结论【关键目标】!$C$28,0,(发电量计算【计算逻辑页】!R5519+发电量计算【计算逻辑页】!T5518-结论【关键目标】!$C$28))</f>
        <v>0</v>
      </c>
      <c r="V5519" s="5">
        <f t="shared" si="778"/>
        <v>0</v>
      </c>
      <c r="W5519" s="5">
        <f t="shared" si="779"/>
        <v>0</v>
      </c>
      <c r="X5519" s="5">
        <f t="shared" si="782"/>
        <v>0</v>
      </c>
    </row>
    <row r="5520" spans="1:24" x14ac:dyDescent="0.15">
      <c r="A5520" s="7">
        <v>5519</v>
      </c>
      <c r="B5520" s="7">
        <v>8</v>
      </c>
      <c r="C5520" s="7">
        <v>18</v>
      </c>
      <c r="D5520" s="7">
        <v>23</v>
      </c>
      <c r="E5520" s="7">
        <v>230</v>
      </c>
      <c r="F5520" s="7">
        <v>25</v>
      </c>
      <c r="G5520" s="7">
        <v>0</v>
      </c>
      <c r="H5520" s="7">
        <f t="shared" si="774"/>
        <v>5</v>
      </c>
      <c r="I5520" s="16">
        <f t="shared" si="775"/>
        <v>45156</v>
      </c>
      <c r="J5520" s="17">
        <v>0.70809999999999995</v>
      </c>
      <c r="K5520" s="18">
        <f>G5520*结论【关键目标】!C$27*0.7735*0.001</f>
        <v>0</v>
      </c>
      <c r="L5520" s="5">
        <v>0</v>
      </c>
      <c r="M5520" s="5">
        <f>ABS(IF(L5520&lt;=0,L5520/耗电量关键数据!$B$6/1000,L5520/耗电量关键数据!$B$5/1000))</f>
        <v>0</v>
      </c>
      <c r="N5520" s="5">
        <f>电气设备逐时使用率计算!H5496</f>
        <v>1.1688450000000001</v>
      </c>
      <c r="O5520" s="5">
        <f>灯光逐时使用率计算!H5496</f>
        <v>0.37403039999999999</v>
      </c>
      <c r="P5520" s="19">
        <f t="shared" si="776"/>
        <v>1.5428754000000002</v>
      </c>
      <c r="Q5520" s="19">
        <f t="shared" si="780"/>
        <v>0</v>
      </c>
      <c r="R5520" s="20">
        <f t="shared" si="777"/>
        <v>0</v>
      </c>
      <c r="S5520" s="20">
        <f t="shared" si="781"/>
        <v>0</v>
      </c>
      <c r="T5520" s="20">
        <f>IF((T5519+R5520)&lt;0,0,IF((T5519+R5520)&gt;结论【关键目标】!C$28,结论【关键目标】!C$28,T5519+R5520))</f>
        <v>1.8474551999999997</v>
      </c>
      <c r="U5520" s="19">
        <f>IF((T5519+R5520)&lt;结论【关键目标】!$C$28,0,(发电量计算【计算逻辑页】!R5520+发电量计算【计算逻辑页】!T5519-结论【关键目标】!$C$28))</f>
        <v>0</v>
      </c>
      <c r="V5520" s="5">
        <f t="shared" si="778"/>
        <v>0</v>
      </c>
      <c r="W5520" s="5">
        <f t="shared" si="779"/>
        <v>0</v>
      </c>
      <c r="X5520" s="5">
        <f t="shared" si="782"/>
        <v>0</v>
      </c>
    </row>
    <row r="5521" spans="1:24" x14ac:dyDescent="0.15">
      <c r="A5521" s="7">
        <v>5520</v>
      </c>
      <c r="B5521" s="7">
        <v>8</v>
      </c>
      <c r="C5521" s="7">
        <v>18</v>
      </c>
      <c r="D5521" s="7">
        <v>24</v>
      </c>
      <c r="E5521" s="7">
        <v>230</v>
      </c>
      <c r="F5521" s="7">
        <v>24.1</v>
      </c>
      <c r="G5521" s="7">
        <v>0</v>
      </c>
      <c r="H5521" s="7">
        <f t="shared" si="774"/>
        <v>5</v>
      </c>
      <c r="I5521" s="16">
        <f t="shared" si="775"/>
        <v>45156</v>
      </c>
      <c r="J5521" s="17">
        <v>0.2407</v>
      </c>
      <c r="K5521" s="18">
        <f>G5521*结论【关键目标】!C$27*0.7735*0.001</f>
        <v>0</v>
      </c>
      <c r="L5521" s="5">
        <v>0</v>
      </c>
      <c r="M5521" s="5">
        <f>ABS(IF(L5521&lt;=0,L5521/耗电量关键数据!$B$6/1000,L5521/耗电量关键数据!$B$5/1000))</f>
        <v>0</v>
      </c>
      <c r="N5521" s="5">
        <f>电气设备逐时使用率计算!H5497</f>
        <v>1.1688450000000001</v>
      </c>
      <c r="O5521" s="5">
        <f>灯光逐时使用率计算!H5497</f>
        <v>0.37403039999999999</v>
      </c>
      <c r="P5521" s="19">
        <f t="shared" si="776"/>
        <v>1.5428754000000002</v>
      </c>
      <c r="Q5521" s="19">
        <f t="shared" si="780"/>
        <v>0</v>
      </c>
      <c r="R5521" s="20">
        <f t="shared" si="777"/>
        <v>0</v>
      </c>
      <c r="S5521" s="20">
        <f t="shared" si="781"/>
        <v>0</v>
      </c>
      <c r="T5521" s="20">
        <f>IF((T5520+R5521)&lt;0,0,IF((T5520+R5521)&gt;结论【关键目标】!C$28,结论【关键目标】!C$28,T5520+R5521))</f>
        <v>1.8474551999999997</v>
      </c>
      <c r="U5521" s="19">
        <f>IF((T5520+R5521)&lt;结论【关键目标】!$C$28,0,(发电量计算【计算逻辑页】!R5521+发电量计算【计算逻辑页】!T5520-结论【关键目标】!$C$28))</f>
        <v>0</v>
      </c>
      <c r="V5521" s="5">
        <f t="shared" si="778"/>
        <v>0</v>
      </c>
      <c r="W5521" s="5">
        <f t="shared" si="779"/>
        <v>0</v>
      </c>
      <c r="X5521" s="5">
        <f t="shared" si="782"/>
        <v>0</v>
      </c>
    </row>
    <row r="5522" spans="1:24" x14ac:dyDescent="0.15">
      <c r="A5522" s="7">
        <v>5521</v>
      </c>
      <c r="B5522" s="7">
        <v>8</v>
      </c>
      <c r="C5522" s="7">
        <v>19</v>
      </c>
      <c r="D5522" s="7">
        <v>1</v>
      </c>
      <c r="E5522" s="7">
        <v>231</v>
      </c>
      <c r="F5522" s="7">
        <v>23.9</v>
      </c>
      <c r="G5522" s="7">
        <v>0</v>
      </c>
      <c r="H5522" s="7">
        <f t="shared" si="774"/>
        <v>6</v>
      </c>
      <c r="I5522" s="16">
        <f t="shared" si="775"/>
        <v>45157</v>
      </c>
      <c r="J5522" s="17">
        <v>0.2407</v>
      </c>
      <c r="K5522" s="18">
        <f>G5522*结论【关键目标】!C$27*0.7735*0.001</f>
        <v>0</v>
      </c>
      <c r="L5522" s="5">
        <v>0</v>
      </c>
      <c r="M5522" s="5">
        <f>ABS(IF(L5522&lt;=0,L5522/耗电量关键数据!$B$6/1000,L5522/耗电量关键数据!$B$5/1000))</f>
        <v>0</v>
      </c>
      <c r="N5522" s="19">
        <f>耗电量关键数据!$B$14</f>
        <v>1.1688450000000001</v>
      </c>
      <c r="O5522" s="19">
        <f>耗电量关键数据!$B$15</f>
        <v>0.37403039999999999</v>
      </c>
      <c r="P5522" s="19">
        <f t="shared" si="776"/>
        <v>1.5428754000000002</v>
      </c>
      <c r="Q5522" s="19">
        <f t="shared" si="780"/>
        <v>0</v>
      </c>
      <c r="R5522" s="20">
        <f t="shared" si="777"/>
        <v>0</v>
      </c>
      <c r="S5522" s="20">
        <f t="shared" si="781"/>
        <v>0</v>
      </c>
      <c r="T5522" s="20">
        <f>IF((T5521+R5522)&lt;0,0,IF((T5521+R5522)&gt;结论【关键目标】!C$28,结论【关键目标】!C$28,T5521+R5522))</f>
        <v>1.8474551999999997</v>
      </c>
      <c r="U5522" s="19">
        <f>IF((T5521+R5522)&lt;结论【关键目标】!$C$28,0,(发电量计算【计算逻辑页】!R5522+发电量计算【计算逻辑页】!T5521-结论【关键目标】!$C$28))</f>
        <v>0</v>
      </c>
      <c r="V5522" s="5">
        <f t="shared" si="778"/>
        <v>0</v>
      </c>
      <c r="W5522" s="5">
        <f t="shared" si="779"/>
        <v>0</v>
      </c>
      <c r="X5522" s="5">
        <f t="shared" si="782"/>
        <v>0</v>
      </c>
    </row>
    <row r="5523" spans="1:24" x14ac:dyDescent="0.15">
      <c r="A5523" s="7">
        <v>5522</v>
      </c>
      <c r="B5523" s="7">
        <v>8</v>
      </c>
      <c r="C5523" s="7">
        <v>19</v>
      </c>
      <c r="D5523" s="7">
        <v>2</v>
      </c>
      <c r="E5523" s="7">
        <v>231</v>
      </c>
      <c r="F5523" s="7">
        <v>23.8</v>
      </c>
      <c r="G5523" s="7">
        <v>0</v>
      </c>
      <c r="H5523" s="7">
        <f t="shared" si="774"/>
        <v>6</v>
      </c>
      <c r="I5523" s="16">
        <f t="shared" si="775"/>
        <v>45157</v>
      </c>
      <c r="J5523" s="17">
        <v>0.2407</v>
      </c>
      <c r="K5523" s="18">
        <f>G5523*结论【关键目标】!C$27*0.7735*0.001</f>
        <v>0</v>
      </c>
      <c r="L5523" s="5">
        <v>0</v>
      </c>
      <c r="M5523" s="5">
        <f>ABS(IF(L5523&lt;=0,L5523/耗电量关键数据!$B$6/1000,L5523/耗电量关键数据!$B$5/1000))</f>
        <v>0</v>
      </c>
      <c r="N5523" s="19">
        <f>耗电量关键数据!$B$14</f>
        <v>1.1688450000000001</v>
      </c>
      <c r="O5523" s="19">
        <f>耗电量关键数据!$B$15</f>
        <v>0.37403039999999999</v>
      </c>
      <c r="P5523" s="19">
        <f t="shared" si="776"/>
        <v>1.5428754000000002</v>
      </c>
      <c r="Q5523" s="19">
        <f t="shared" si="780"/>
        <v>0</v>
      </c>
      <c r="R5523" s="20">
        <f t="shared" si="777"/>
        <v>0</v>
      </c>
      <c r="S5523" s="20">
        <f t="shared" si="781"/>
        <v>0</v>
      </c>
      <c r="T5523" s="20">
        <f>IF((T5522+R5523)&lt;0,0,IF((T5522+R5523)&gt;结论【关键目标】!C$28,结论【关键目标】!C$28,T5522+R5523))</f>
        <v>1.8474551999999997</v>
      </c>
      <c r="U5523" s="19">
        <f>IF((T5522+R5523)&lt;结论【关键目标】!$C$28,0,(发电量计算【计算逻辑页】!R5523+发电量计算【计算逻辑页】!T5522-结论【关键目标】!$C$28))</f>
        <v>0</v>
      </c>
      <c r="V5523" s="5">
        <f t="shared" si="778"/>
        <v>0</v>
      </c>
      <c r="W5523" s="5">
        <f t="shared" si="779"/>
        <v>0</v>
      </c>
      <c r="X5523" s="5">
        <f t="shared" si="782"/>
        <v>0</v>
      </c>
    </row>
    <row r="5524" spans="1:24" x14ac:dyDescent="0.15">
      <c r="A5524" s="7">
        <v>5523</v>
      </c>
      <c r="B5524" s="7">
        <v>8</v>
      </c>
      <c r="C5524" s="7">
        <v>19</v>
      </c>
      <c r="D5524" s="7">
        <v>3</v>
      </c>
      <c r="E5524" s="7">
        <v>231</v>
      </c>
      <c r="F5524" s="7">
        <v>23.6</v>
      </c>
      <c r="G5524" s="7">
        <v>0</v>
      </c>
      <c r="H5524" s="7">
        <f t="shared" si="774"/>
        <v>6</v>
      </c>
      <c r="I5524" s="16">
        <f t="shared" si="775"/>
        <v>45157</v>
      </c>
      <c r="J5524" s="17">
        <v>0.2407</v>
      </c>
      <c r="K5524" s="18">
        <f>G5524*结论【关键目标】!C$27*0.7735*0.001</f>
        <v>0</v>
      </c>
      <c r="L5524" s="5">
        <v>0</v>
      </c>
      <c r="M5524" s="5">
        <f>ABS(IF(L5524&lt;=0,L5524/耗电量关键数据!$B$6/1000,L5524/耗电量关键数据!$B$5/1000))</f>
        <v>0</v>
      </c>
      <c r="N5524" s="19">
        <f>耗电量关键数据!$B$14</f>
        <v>1.1688450000000001</v>
      </c>
      <c r="O5524" s="19">
        <f>耗电量关键数据!$B$15</f>
        <v>0.37403039999999999</v>
      </c>
      <c r="P5524" s="19">
        <f t="shared" si="776"/>
        <v>1.5428754000000002</v>
      </c>
      <c r="Q5524" s="19">
        <f t="shared" si="780"/>
        <v>0</v>
      </c>
      <c r="R5524" s="20">
        <f t="shared" si="777"/>
        <v>0</v>
      </c>
      <c r="S5524" s="20">
        <f t="shared" si="781"/>
        <v>0</v>
      </c>
      <c r="T5524" s="20">
        <f>IF((T5523+R5524)&lt;0,0,IF((T5523+R5524)&gt;结论【关键目标】!C$28,结论【关键目标】!C$28,T5523+R5524))</f>
        <v>1.8474551999999997</v>
      </c>
      <c r="U5524" s="19">
        <f>IF((T5523+R5524)&lt;结论【关键目标】!$C$28,0,(发电量计算【计算逻辑页】!R5524+发电量计算【计算逻辑页】!T5523-结论【关键目标】!$C$28))</f>
        <v>0</v>
      </c>
      <c r="V5524" s="5">
        <f t="shared" si="778"/>
        <v>0</v>
      </c>
      <c r="W5524" s="5">
        <f t="shared" si="779"/>
        <v>0</v>
      </c>
      <c r="X5524" s="5">
        <f t="shared" si="782"/>
        <v>0</v>
      </c>
    </row>
    <row r="5525" spans="1:24" x14ac:dyDescent="0.15">
      <c r="A5525" s="7">
        <v>5524</v>
      </c>
      <c r="B5525" s="7">
        <v>8</v>
      </c>
      <c r="C5525" s="7">
        <v>19</v>
      </c>
      <c r="D5525" s="7">
        <v>4</v>
      </c>
      <c r="E5525" s="7">
        <v>231</v>
      </c>
      <c r="F5525" s="7">
        <v>23.3</v>
      </c>
      <c r="G5525" s="7">
        <v>0</v>
      </c>
      <c r="H5525" s="7">
        <f t="shared" si="774"/>
        <v>6</v>
      </c>
      <c r="I5525" s="16">
        <f t="shared" si="775"/>
        <v>45157</v>
      </c>
      <c r="J5525" s="17">
        <v>0.2407</v>
      </c>
      <c r="K5525" s="18">
        <f>G5525*结论【关键目标】!C$27*0.7735*0.001</f>
        <v>0</v>
      </c>
      <c r="L5525" s="5">
        <v>0</v>
      </c>
      <c r="M5525" s="5">
        <f>ABS(IF(L5525&lt;=0,L5525/耗电量关键数据!$B$6/1000,L5525/耗电量关键数据!$B$5/1000))</f>
        <v>0</v>
      </c>
      <c r="N5525" s="19">
        <f>耗电量关键数据!$B$14</f>
        <v>1.1688450000000001</v>
      </c>
      <c r="O5525" s="19">
        <f>耗电量关键数据!$B$15</f>
        <v>0.37403039999999999</v>
      </c>
      <c r="P5525" s="19">
        <f t="shared" si="776"/>
        <v>1.5428754000000002</v>
      </c>
      <c r="Q5525" s="19">
        <f t="shared" si="780"/>
        <v>0</v>
      </c>
      <c r="R5525" s="20">
        <f t="shared" si="777"/>
        <v>0</v>
      </c>
      <c r="S5525" s="20">
        <f t="shared" si="781"/>
        <v>0</v>
      </c>
      <c r="T5525" s="20">
        <f>IF((T5524+R5525)&lt;0,0,IF((T5524+R5525)&gt;结论【关键目标】!C$28,结论【关键目标】!C$28,T5524+R5525))</f>
        <v>1.8474551999999997</v>
      </c>
      <c r="U5525" s="19">
        <f>IF((T5524+R5525)&lt;结论【关键目标】!$C$28,0,(发电量计算【计算逻辑页】!R5525+发电量计算【计算逻辑页】!T5524-结论【关键目标】!$C$28))</f>
        <v>0</v>
      </c>
      <c r="V5525" s="5">
        <f t="shared" si="778"/>
        <v>0</v>
      </c>
      <c r="W5525" s="5">
        <f t="shared" si="779"/>
        <v>0</v>
      </c>
      <c r="X5525" s="5">
        <f t="shared" si="782"/>
        <v>0</v>
      </c>
    </row>
    <row r="5526" spans="1:24" x14ac:dyDescent="0.15">
      <c r="A5526" s="7">
        <v>5525</v>
      </c>
      <c r="B5526" s="7">
        <v>8</v>
      </c>
      <c r="C5526" s="7">
        <v>19</v>
      </c>
      <c r="D5526" s="7">
        <v>5</v>
      </c>
      <c r="E5526" s="7">
        <v>231</v>
      </c>
      <c r="F5526" s="7">
        <v>23.1</v>
      </c>
      <c r="G5526" s="7">
        <v>0</v>
      </c>
      <c r="H5526" s="7">
        <f t="shared" si="774"/>
        <v>6</v>
      </c>
      <c r="I5526" s="16">
        <f t="shared" si="775"/>
        <v>45157</v>
      </c>
      <c r="J5526" s="17">
        <v>0.2407</v>
      </c>
      <c r="K5526" s="18">
        <f>G5526*结论【关键目标】!C$27*0.7735*0.001</f>
        <v>0</v>
      </c>
      <c r="L5526" s="5">
        <v>0</v>
      </c>
      <c r="M5526" s="5">
        <f>ABS(IF(L5526&lt;=0,L5526/耗电量关键数据!$B$6/1000,L5526/耗电量关键数据!$B$5/1000))</f>
        <v>0</v>
      </c>
      <c r="N5526" s="19">
        <f>耗电量关键数据!$B$14</f>
        <v>1.1688450000000001</v>
      </c>
      <c r="O5526" s="19">
        <f>耗电量关键数据!$B$15</f>
        <v>0.37403039999999999</v>
      </c>
      <c r="P5526" s="19">
        <f t="shared" si="776"/>
        <v>1.5428754000000002</v>
      </c>
      <c r="Q5526" s="19">
        <f t="shared" si="780"/>
        <v>0</v>
      </c>
      <c r="R5526" s="20">
        <f t="shared" si="777"/>
        <v>0</v>
      </c>
      <c r="S5526" s="20">
        <f t="shared" si="781"/>
        <v>0</v>
      </c>
      <c r="T5526" s="20">
        <f>IF((T5525+R5526)&lt;0,0,IF((T5525+R5526)&gt;结论【关键目标】!C$28,结论【关键目标】!C$28,T5525+R5526))</f>
        <v>1.8474551999999997</v>
      </c>
      <c r="U5526" s="19">
        <f>IF((T5525+R5526)&lt;结论【关键目标】!$C$28,0,(发电量计算【计算逻辑页】!R5526+发电量计算【计算逻辑页】!T5525-结论【关键目标】!$C$28))</f>
        <v>0</v>
      </c>
      <c r="V5526" s="5">
        <f t="shared" si="778"/>
        <v>0</v>
      </c>
      <c r="W5526" s="5">
        <f t="shared" si="779"/>
        <v>0</v>
      </c>
      <c r="X5526" s="5">
        <f t="shared" si="782"/>
        <v>0</v>
      </c>
    </row>
    <row r="5527" spans="1:24" x14ac:dyDescent="0.15">
      <c r="A5527" s="7">
        <v>5526</v>
      </c>
      <c r="B5527" s="7">
        <v>8</v>
      </c>
      <c r="C5527" s="7">
        <v>19</v>
      </c>
      <c r="D5527" s="7">
        <v>6</v>
      </c>
      <c r="E5527" s="7">
        <v>231</v>
      </c>
      <c r="F5527" s="7">
        <v>22.8</v>
      </c>
      <c r="G5527" s="7">
        <v>49.8</v>
      </c>
      <c r="H5527" s="7">
        <f t="shared" si="774"/>
        <v>6</v>
      </c>
      <c r="I5527" s="16">
        <f t="shared" si="775"/>
        <v>45157</v>
      </c>
      <c r="J5527" s="17">
        <v>0.2407</v>
      </c>
      <c r="K5527" s="18">
        <f>G5527*结论【关键目标】!C$27*0.7735*0.001</f>
        <v>4.6224359999999995</v>
      </c>
      <c r="L5527" s="5">
        <v>0</v>
      </c>
      <c r="M5527" s="5">
        <f>ABS(IF(L5527&lt;=0,L5527/耗电量关键数据!$B$6/1000,L5527/耗电量关键数据!$B$5/1000))</f>
        <v>0</v>
      </c>
      <c r="N5527" s="19">
        <f>耗电量关键数据!$B$14</f>
        <v>1.1688450000000001</v>
      </c>
      <c r="O5527" s="19">
        <f>耗电量关键数据!$B$15</f>
        <v>0.37403039999999999</v>
      </c>
      <c r="P5527" s="19">
        <f t="shared" si="776"/>
        <v>1.5428754000000002</v>
      </c>
      <c r="Q5527" s="19">
        <f t="shared" si="780"/>
        <v>0</v>
      </c>
      <c r="R5527" s="20">
        <f t="shared" si="777"/>
        <v>4.6224359999999995</v>
      </c>
      <c r="S5527" s="20">
        <f t="shared" si="781"/>
        <v>0</v>
      </c>
      <c r="T5527" s="20">
        <f>IF((T5526+R5527)&lt;0,0,IF((T5526+R5527)&gt;结论【关键目标】!C$28,结论【关键目标】!C$28,T5526+R5527))</f>
        <v>6.4698911999999993</v>
      </c>
      <c r="U5527" s="19">
        <f>IF((T5526+R5527)&lt;结论【关键目标】!$C$28,0,(发电量计算【计算逻辑页】!R5527+发电量计算【计算逻辑页】!T5526-结论【关键目标】!$C$28))</f>
        <v>0</v>
      </c>
      <c r="V5527" s="5">
        <f t="shared" si="778"/>
        <v>0</v>
      </c>
      <c r="W5527" s="5">
        <f t="shared" si="779"/>
        <v>0.37137010878000004</v>
      </c>
      <c r="X5527" s="5">
        <f t="shared" si="782"/>
        <v>0</v>
      </c>
    </row>
    <row r="5528" spans="1:24" x14ac:dyDescent="0.15">
      <c r="A5528" s="7">
        <v>5527</v>
      </c>
      <c r="B5528" s="7">
        <v>8</v>
      </c>
      <c r="C5528" s="7">
        <v>19</v>
      </c>
      <c r="D5528" s="7">
        <v>7</v>
      </c>
      <c r="E5528" s="7">
        <v>231</v>
      </c>
      <c r="F5528" s="7">
        <v>21.9</v>
      </c>
      <c r="G5528" s="7">
        <v>139.6</v>
      </c>
      <c r="H5528" s="7">
        <f t="shared" si="774"/>
        <v>6</v>
      </c>
      <c r="I5528" s="16">
        <f t="shared" si="775"/>
        <v>45157</v>
      </c>
      <c r="J5528" s="17">
        <v>0.2407</v>
      </c>
      <c r="K5528" s="18">
        <f>G5528*结论【关键目标】!C$27*0.7735*0.001</f>
        <v>12.957671999999999</v>
      </c>
      <c r="L5528" s="5">
        <v>0</v>
      </c>
      <c r="M5528" s="5">
        <f>ABS(IF(L5528&lt;=0,L5528/耗电量关键数据!$B$6/1000,L5528/耗电量关键数据!$B$5/1000))</f>
        <v>0</v>
      </c>
      <c r="N5528" s="19">
        <f>耗电量关键数据!$B$14</f>
        <v>1.1688450000000001</v>
      </c>
      <c r="O5528" s="19">
        <f>耗电量关键数据!$B$15</f>
        <v>0.37403039999999999</v>
      </c>
      <c r="P5528" s="19">
        <f t="shared" si="776"/>
        <v>1.5428754000000002</v>
      </c>
      <c r="Q5528" s="19">
        <f t="shared" si="780"/>
        <v>0</v>
      </c>
      <c r="R5528" s="20">
        <f t="shared" si="777"/>
        <v>12.957671999999999</v>
      </c>
      <c r="S5528" s="20">
        <f t="shared" si="781"/>
        <v>0</v>
      </c>
      <c r="T5528" s="20">
        <f>IF((T5527+R5528)&lt;0,0,IF((T5527+R5528)&gt;结论【关键目标】!C$28,结论【关键目标】!C$28,T5527+R5528))</f>
        <v>19.427563199999998</v>
      </c>
      <c r="U5528" s="19">
        <f>IF((T5527+R5528)&lt;结论【关键目标】!$C$28,0,(发电量计算【计算逻辑页】!R5528+发电量计算【计算逻辑页】!T5527-结论【关键目标】!$C$28))</f>
        <v>0</v>
      </c>
      <c r="V5528" s="5">
        <f t="shared" si="778"/>
        <v>0</v>
      </c>
      <c r="W5528" s="5">
        <f t="shared" si="779"/>
        <v>0.37137010878000004</v>
      </c>
      <c r="X5528" s="5">
        <f t="shared" si="782"/>
        <v>0</v>
      </c>
    </row>
    <row r="5529" spans="1:24" x14ac:dyDescent="0.15">
      <c r="A5529" s="7">
        <v>5528</v>
      </c>
      <c r="B5529" s="7">
        <v>8</v>
      </c>
      <c r="C5529" s="7">
        <v>19</v>
      </c>
      <c r="D5529" s="7">
        <v>8</v>
      </c>
      <c r="E5529" s="7">
        <v>231</v>
      </c>
      <c r="F5529" s="7">
        <v>21.1</v>
      </c>
      <c r="G5529" s="7">
        <v>225.4</v>
      </c>
      <c r="H5529" s="7">
        <f t="shared" si="774"/>
        <v>6</v>
      </c>
      <c r="I5529" s="16">
        <f t="shared" si="775"/>
        <v>45157</v>
      </c>
      <c r="J5529" s="17">
        <v>0.70809999999999995</v>
      </c>
      <c r="K5529" s="18">
        <f>G5529*结论【关键目标】!C$27*0.7735*0.001</f>
        <v>20.921628000000002</v>
      </c>
      <c r="L5529" s="5">
        <v>0</v>
      </c>
      <c r="M5529" s="5">
        <f>ABS(IF(L5529&lt;=0,L5529/耗电量关键数据!$B$6/1000,L5529/耗电量关键数据!$B$5/1000))</f>
        <v>0</v>
      </c>
      <c r="N5529" s="19">
        <f>耗电量关键数据!$B$14</f>
        <v>1.1688450000000001</v>
      </c>
      <c r="O5529" s="19">
        <f>耗电量关键数据!$B$15</f>
        <v>0.37403039999999999</v>
      </c>
      <c r="P5529" s="19">
        <f t="shared" si="776"/>
        <v>1.5428754000000002</v>
      </c>
      <c r="Q5529" s="19">
        <f t="shared" si="780"/>
        <v>0</v>
      </c>
      <c r="R5529" s="20">
        <f t="shared" si="777"/>
        <v>20.921628000000002</v>
      </c>
      <c r="S5529" s="20">
        <f t="shared" si="781"/>
        <v>0</v>
      </c>
      <c r="T5529" s="20">
        <f>IF((T5528+R5529)&lt;0,0,IF((T5528+R5529)&gt;结论【关键目标】!C$28,结论【关键目标】!C$28,T5528+R5529))</f>
        <v>22</v>
      </c>
      <c r="U5529" s="19">
        <f>IF((T5528+R5529)&lt;结论【关键目标】!$C$28,0,(发电量计算【计算逻辑页】!R5529+发电量计算【计算逻辑页】!T5528-结论【关键目标】!$C$28))</f>
        <v>18.3491912</v>
      </c>
      <c r="V5529" s="5">
        <f t="shared" si="778"/>
        <v>6.4222169199999994</v>
      </c>
      <c r="W5529" s="5">
        <f t="shared" si="779"/>
        <v>1.0925100707400002</v>
      </c>
      <c r="X5529" s="5">
        <f t="shared" si="782"/>
        <v>0</v>
      </c>
    </row>
    <row r="5530" spans="1:24" x14ac:dyDescent="0.15">
      <c r="A5530" s="7">
        <v>5529</v>
      </c>
      <c r="B5530" s="7">
        <v>8</v>
      </c>
      <c r="C5530" s="7">
        <v>19</v>
      </c>
      <c r="D5530" s="7">
        <v>9</v>
      </c>
      <c r="E5530" s="7">
        <v>231</v>
      </c>
      <c r="F5530" s="7">
        <v>20.3</v>
      </c>
      <c r="G5530" s="7">
        <v>300.7</v>
      </c>
      <c r="H5530" s="7">
        <f t="shared" si="774"/>
        <v>6</v>
      </c>
      <c r="I5530" s="16">
        <f t="shared" si="775"/>
        <v>45157</v>
      </c>
      <c r="J5530" s="17">
        <v>0.70809999999999995</v>
      </c>
      <c r="K5530" s="18">
        <f>G5530*结论【关键目标】!C$27*0.7735*0.001</f>
        <v>27.910974</v>
      </c>
      <c r="L5530" s="5">
        <v>0</v>
      </c>
      <c r="M5530" s="5">
        <f>ABS(IF(L5530&lt;=0,L5530/耗电量关键数据!$B$6/1000,L5530/耗电量关键数据!$B$5/1000))</f>
        <v>0</v>
      </c>
      <c r="N5530" s="19">
        <f>耗电量关键数据!$B$14</f>
        <v>1.1688450000000001</v>
      </c>
      <c r="O5530" s="19">
        <f>耗电量关键数据!$B$15</f>
        <v>0.37403039999999999</v>
      </c>
      <c r="P5530" s="19">
        <f t="shared" si="776"/>
        <v>1.5428754000000002</v>
      </c>
      <c r="Q5530" s="19">
        <f t="shared" si="780"/>
        <v>0</v>
      </c>
      <c r="R5530" s="20">
        <f t="shared" si="777"/>
        <v>27.910974</v>
      </c>
      <c r="S5530" s="20">
        <f t="shared" si="781"/>
        <v>0</v>
      </c>
      <c r="T5530" s="20">
        <f>IF((T5529+R5530)&lt;0,0,IF((T5529+R5530)&gt;结论【关键目标】!C$28,结论【关键目标】!C$28,T5529+R5530))</f>
        <v>22</v>
      </c>
      <c r="U5530" s="19">
        <f>IF((T5529+R5530)&lt;结论【关键目标】!$C$28,0,(发电量计算【计算逻辑页】!R5530+发电量计算【计算逻辑页】!T5529-结论【关键目标】!$C$28))</f>
        <v>27.910973999999996</v>
      </c>
      <c r="V5530" s="5">
        <f t="shared" si="778"/>
        <v>9.7688408999999972</v>
      </c>
      <c r="W5530" s="5">
        <f t="shared" si="779"/>
        <v>1.0925100707400002</v>
      </c>
      <c r="X5530" s="5">
        <f t="shared" si="782"/>
        <v>0</v>
      </c>
    </row>
    <row r="5531" spans="1:24" x14ac:dyDescent="0.15">
      <c r="A5531" s="7">
        <v>5530</v>
      </c>
      <c r="B5531" s="7">
        <v>8</v>
      </c>
      <c r="C5531" s="7">
        <v>19</v>
      </c>
      <c r="D5531" s="7">
        <v>10</v>
      </c>
      <c r="E5531" s="7">
        <v>231</v>
      </c>
      <c r="F5531" s="7">
        <v>20</v>
      </c>
      <c r="G5531" s="7">
        <v>327.3</v>
      </c>
      <c r="H5531" s="7">
        <f t="shared" si="774"/>
        <v>6</v>
      </c>
      <c r="I5531" s="16">
        <f t="shared" si="775"/>
        <v>45157</v>
      </c>
      <c r="J5531" s="17">
        <v>0.70809999999999995</v>
      </c>
      <c r="K5531" s="18">
        <f>G5531*结论【关键目标】!C$27*0.7735*0.001</f>
        <v>30.379985999999999</v>
      </c>
      <c r="L5531" s="5">
        <v>0</v>
      </c>
      <c r="M5531" s="5">
        <f>ABS(IF(L5531&lt;=0,L5531/耗电量关键数据!$B$6/1000,L5531/耗电量关键数据!$B$5/1000))</f>
        <v>0</v>
      </c>
      <c r="N5531" s="19">
        <f>耗电量关键数据!$B$14</f>
        <v>1.1688450000000001</v>
      </c>
      <c r="O5531" s="19">
        <f>耗电量关键数据!$B$15</f>
        <v>0.37403039999999999</v>
      </c>
      <c r="P5531" s="19">
        <f t="shared" si="776"/>
        <v>1.5428754000000002</v>
      </c>
      <c r="Q5531" s="19">
        <f t="shared" si="780"/>
        <v>0</v>
      </c>
      <c r="R5531" s="20">
        <f t="shared" si="777"/>
        <v>30.379985999999999</v>
      </c>
      <c r="S5531" s="20">
        <f t="shared" si="781"/>
        <v>0</v>
      </c>
      <c r="T5531" s="20">
        <f>IF((T5530+R5531)&lt;0,0,IF((T5530+R5531)&gt;结论【关键目标】!C$28,结论【关键目标】!C$28,T5530+R5531))</f>
        <v>22</v>
      </c>
      <c r="U5531" s="19">
        <f>IF((T5530+R5531)&lt;结论【关键目标】!$C$28,0,(发电量计算【计算逻辑页】!R5531+发电量计算【计算逻辑页】!T5530-结论【关键目标】!$C$28))</f>
        <v>30.379986000000002</v>
      </c>
      <c r="V5531" s="5">
        <f t="shared" si="778"/>
        <v>10.6329951</v>
      </c>
      <c r="W5531" s="5">
        <f t="shared" si="779"/>
        <v>1.0925100707400002</v>
      </c>
      <c r="X5531" s="5">
        <f t="shared" si="782"/>
        <v>0</v>
      </c>
    </row>
    <row r="5532" spans="1:24" x14ac:dyDescent="0.15">
      <c r="A5532" s="7">
        <v>5531</v>
      </c>
      <c r="B5532" s="7">
        <v>8</v>
      </c>
      <c r="C5532" s="7">
        <v>19</v>
      </c>
      <c r="D5532" s="7">
        <v>11</v>
      </c>
      <c r="E5532" s="7">
        <v>231</v>
      </c>
      <c r="F5532" s="7">
        <v>20</v>
      </c>
      <c r="G5532" s="7">
        <v>327.3</v>
      </c>
      <c r="H5532" s="7">
        <f t="shared" si="774"/>
        <v>6</v>
      </c>
      <c r="I5532" s="16">
        <f t="shared" si="775"/>
        <v>45157</v>
      </c>
      <c r="J5532" s="24">
        <v>1.3551</v>
      </c>
      <c r="K5532" s="18">
        <f>G5532*结论【关键目标】!C$27*0.7735*0.001</f>
        <v>30.379985999999999</v>
      </c>
      <c r="L5532" s="5">
        <v>0</v>
      </c>
      <c r="M5532" s="5">
        <f>ABS(IF(L5532&lt;=0,L5532/耗电量关键数据!$B$6/1000,L5532/耗电量关键数据!$B$5/1000))</f>
        <v>0</v>
      </c>
      <c r="N5532" s="19">
        <f>耗电量关键数据!$B$14</f>
        <v>1.1688450000000001</v>
      </c>
      <c r="O5532" s="19">
        <f>耗电量关键数据!$B$15</f>
        <v>0.37403039999999999</v>
      </c>
      <c r="P5532" s="19">
        <f t="shared" si="776"/>
        <v>1.5428754000000002</v>
      </c>
      <c r="Q5532" s="19">
        <f t="shared" si="780"/>
        <v>1.5428754000000002</v>
      </c>
      <c r="R5532" s="20">
        <f t="shared" si="777"/>
        <v>28.837110599999999</v>
      </c>
      <c r="S5532" s="20">
        <f t="shared" si="781"/>
        <v>0</v>
      </c>
      <c r="T5532" s="20">
        <f>IF((T5531+R5532)&lt;0,0,IF((T5531+R5532)&gt;结论【关键目标】!C$28,结论【关键目标】!C$28,T5531+R5532))</f>
        <v>22</v>
      </c>
      <c r="U5532" s="19">
        <f>IF((T5531+R5532)&lt;结论【关键目标】!$C$28,0,(发电量计算【计算逻辑页】!R5532+发电量计算【计算逻辑页】!T5531-结论【关键目标】!$C$28))</f>
        <v>28.837110600000003</v>
      </c>
      <c r="V5532" s="5">
        <f t="shared" si="778"/>
        <v>10.09298871</v>
      </c>
      <c r="W5532" s="5">
        <f t="shared" si="779"/>
        <v>2.0907504545400002</v>
      </c>
      <c r="X5532" s="5">
        <f t="shared" si="782"/>
        <v>0</v>
      </c>
    </row>
    <row r="5533" spans="1:24" x14ac:dyDescent="0.15">
      <c r="A5533" s="7">
        <v>5532</v>
      </c>
      <c r="B5533" s="7">
        <v>8</v>
      </c>
      <c r="C5533" s="7">
        <v>19</v>
      </c>
      <c r="D5533" s="7">
        <v>12</v>
      </c>
      <c r="E5533" s="7">
        <v>231</v>
      </c>
      <c r="F5533" s="7">
        <v>22.1</v>
      </c>
      <c r="G5533" s="7">
        <v>563.9</v>
      </c>
      <c r="H5533" s="7">
        <f t="shared" si="774"/>
        <v>6</v>
      </c>
      <c r="I5533" s="16">
        <f t="shared" si="775"/>
        <v>45157</v>
      </c>
      <c r="J5533" s="24">
        <v>1.3551</v>
      </c>
      <c r="K5533" s="18">
        <f>G5533*结论【关键目标】!C$27*0.7735*0.001</f>
        <v>52.341197999999999</v>
      </c>
      <c r="L5533" s="5">
        <v>0</v>
      </c>
      <c r="M5533" s="5">
        <f>ABS(IF(L5533&lt;=0,L5533/耗电量关键数据!$B$6/1000,L5533/耗电量关键数据!$B$5/1000))</f>
        <v>0</v>
      </c>
      <c r="N5533" s="19">
        <f>耗电量关键数据!$B$14</f>
        <v>1.1688450000000001</v>
      </c>
      <c r="O5533" s="19">
        <f>耗电量关键数据!$B$15</f>
        <v>0.37403039999999999</v>
      </c>
      <c r="P5533" s="19">
        <f t="shared" si="776"/>
        <v>1.5428754000000002</v>
      </c>
      <c r="Q5533" s="19">
        <f t="shared" si="780"/>
        <v>1.5428754000000002</v>
      </c>
      <c r="R5533" s="20">
        <f t="shared" si="777"/>
        <v>50.798322599999999</v>
      </c>
      <c r="S5533" s="20">
        <f t="shared" si="781"/>
        <v>0</v>
      </c>
      <c r="T5533" s="20">
        <f>IF((T5532+R5533)&lt;0,0,IF((T5532+R5533)&gt;结论【关键目标】!C$28,结论【关键目标】!C$28,T5532+R5533))</f>
        <v>22</v>
      </c>
      <c r="U5533" s="19">
        <f>IF((T5532+R5533)&lt;结论【关键目标】!$C$28,0,(发电量计算【计算逻辑页】!R5533+发电量计算【计算逻辑页】!T5532-结论【关键目标】!$C$28))</f>
        <v>50.798322600000006</v>
      </c>
      <c r="V5533" s="5">
        <f t="shared" si="778"/>
        <v>17.779412910000001</v>
      </c>
      <c r="W5533" s="5">
        <f t="shared" si="779"/>
        <v>2.0907504545400002</v>
      </c>
      <c r="X5533" s="5">
        <f t="shared" si="782"/>
        <v>0</v>
      </c>
    </row>
    <row r="5534" spans="1:24" x14ac:dyDescent="0.15">
      <c r="A5534" s="7">
        <v>5533</v>
      </c>
      <c r="B5534" s="7">
        <v>8</v>
      </c>
      <c r="C5534" s="7">
        <v>19</v>
      </c>
      <c r="D5534" s="7">
        <v>13</v>
      </c>
      <c r="E5534" s="7">
        <v>231</v>
      </c>
      <c r="F5534" s="7">
        <v>22</v>
      </c>
      <c r="G5534" s="7">
        <v>468</v>
      </c>
      <c r="H5534" s="7">
        <f t="shared" si="774"/>
        <v>6</v>
      </c>
      <c r="I5534" s="16">
        <f t="shared" si="775"/>
        <v>45157</v>
      </c>
      <c r="J5534" s="17">
        <v>1.2267999999999999</v>
      </c>
      <c r="K5534" s="18">
        <f>G5534*结论【关键目标】!C$27*0.7735*0.001</f>
        <v>43.439759999999993</v>
      </c>
      <c r="L5534" s="5">
        <v>0</v>
      </c>
      <c r="M5534" s="5">
        <f>ABS(IF(L5534&lt;=0,L5534/耗电量关键数据!$B$6/1000,L5534/耗电量关键数据!$B$5/1000))</f>
        <v>0</v>
      </c>
      <c r="N5534" s="19">
        <f>耗电量关键数据!$B$14</f>
        <v>1.1688450000000001</v>
      </c>
      <c r="O5534" s="19">
        <f>耗电量关键数据!$B$15</f>
        <v>0.37403039999999999</v>
      </c>
      <c r="P5534" s="19">
        <f t="shared" si="776"/>
        <v>1.5428754000000002</v>
      </c>
      <c r="Q5534" s="19">
        <f t="shared" si="780"/>
        <v>1.5428754000000002</v>
      </c>
      <c r="R5534" s="20">
        <f t="shared" si="777"/>
        <v>41.896884599999993</v>
      </c>
      <c r="S5534" s="20">
        <f t="shared" si="781"/>
        <v>0</v>
      </c>
      <c r="T5534" s="20">
        <f>IF((T5533+R5534)&lt;0,0,IF((T5533+R5534)&gt;结论【关键目标】!C$28,结论【关键目标】!C$28,T5533+R5534))</f>
        <v>22</v>
      </c>
      <c r="U5534" s="19">
        <f>IF((T5533+R5534)&lt;结论【关键目标】!$C$28,0,(发电量计算【计算逻辑页】!R5534+发电量计算【计算逻辑页】!T5533-结论【关键目标】!$C$28))</f>
        <v>41.896884599999993</v>
      </c>
      <c r="V5534" s="5">
        <f t="shared" si="778"/>
        <v>14.663909609999996</v>
      </c>
      <c r="W5534" s="5">
        <f t="shared" si="779"/>
        <v>1.89279954072</v>
      </c>
      <c r="X5534" s="5">
        <f t="shared" si="782"/>
        <v>0</v>
      </c>
    </row>
    <row r="5535" spans="1:24" x14ac:dyDescent="0.15">
      <c r="A5535" s="7">
        <v>5534</v>
      </c>
      <c r="B5535" s="7">
        <v>8</v>
      </c>
      <c r="C5535" s="7">
        <v>19</v>
      </c>
      <c r="D5535" s="7">
        <v>14</v>
      </c>
      <c r="E5535" s="7">
        <v>231</v>
      </c>
      <c r="F5535" s="7">
        <v>22</v>
      </c>
      <c r="G5535" s="7">
        <v>416</v>
      </c>
      <c r="H5535" s="7">
        <f t="shared" si="774"/>
        <v>6</v>
      </c>
      <c r="I5535" s="16">
        <f t="shared" si="775"/>
        <v>45157</v>
      </c>
      <c r="J5535" s="17">
        <v>1.2267999999999999</v>
      </c>
      <c r="K5535" s="18">
        <f>G5535*结论【关键目标】!C$27*0.7735*0.001</f>
        <v>38.613119999999995</v>
      </c>
      <c r="L5535" s="5">
        <v>0</v>
      </c>
      <c r="M5535" s="5">
        <f>ABS(IF(L5535&lt;=0,L5535/耗电量关键数据!$B$6/1000,L5535/耗电量关键数据!$B$5/1000))</f>
        <v>0</v>
      </c>
      <c r="N5535" s="19">
        <f>耗电量关键数据!$B$14</f>
        <v>1.1688450000000001</v>
      </c>
      <c r="O5535" s="19">
        <f>耗电量关键数据!$B$15</f>
        <v>0.37403039999999999</v>
      </c>
      <c r="P5535" s="19">
        <f t="shared" si="776"/>
        <v>1.5428754000000002</v>
      </c>
      <c r="Q5535" s="19">
        <f t="shared" si="780"/>
        <v>1.5428754000000002</v>
      </c>
      <c r="R5535" s="20">
        <f t="shared" si="777"/>
        <v>37.070244599999995</v>
      </c>
      <c r="S5535" s="20">
        <f t="shared" si="781"/>
        <v>0</v>
      </c>
      <c r="T5535" s="20">
        <f>IF((T5534+R5535)&lt;0,0,IF((T5534+R5535)&gt;结论【关键目标】!C$28,结论【关键目标】!C$28,T5534+R5535))</f>
        <v>22</v>
      </c>
      <c r="U5535" s="19">
        <f>IF((T5534+R5535)&lt;结论【关键目标】!$C$28,0,(发电量计算【计算逻辑页】!R5535+发电量计算【计算逻辑页】!T5534-结论【关键目标】!$C$28))</f>
        <v>37.070244599999995</v>
      </c>
      <c r="V5535" s="5">
        <f t="shared" si="778"/>
        <v>12.974585609999998</v>
      </c>
      <c r="W5535" s="5">
        <f t="shared" si="779"/>
        <v>1.89279954072</v>
      </c>
      <c r="X5535" s="5">
        <f t="shared" si="782"/>
        <v>0</v>
      </c>
    </row>
    <row r="5536" spans="1:24" x14ac:dyDescent="0.15">
      <c r="A5536" s="7">
        <v>5535</v>
      </c>
      <c r="B5536" s="7">
        <v>8</v>
      </c>
      <c r="C5536" s="7">
        <v>19</v>
      </c>
      <c r="D5536" s="7">
        <v>15</v>
      </c>
      <c r="E5536" s="7">
        <v>231</v>
      </c>
      <c r="F5536" s="7">
        <v>24.9</v>
      </c>
      <c r="G5536" s="7">
        <v>465</v>
      </c>
      <c r="H5536" s="7">
        <f t="shared" si="774"/>
        <v>6</v>
      </c>
      <c r="I5536" s="16">
        <f t="shared" si="775"/>
        <v>45157</v>
      </c>
      <c r="J5536" s="17">
        <v>1.2267999999999999</v>
      </c>
      <c r="K5536" s="18">
        <f>G5536*结论【关键目标】!C$27*0.7735*0.001</f>
        <v>43.161299999999997</v>
      </c>
      <c r="L5536" s="5">
        <v>0</v>
      </c>
      <c r="M5536" s="5">
        <f>ABS(IF(L5536&lt;=0,L5536/耗电量关键数据!$B$6/1000,L5536/耗电量关键数据!$B$5/1000))</f>
        <v>0</v>
      </c>
      <c r="N5536" s="19">
        <f>耗电量关键数据!$B$14</f>
        <v>1.1688450000000001</v>
      </c>
      <c r="O5536" s="19">
        <f>耗电量关键数据!$B$15</f>
        <v>0.37403039999999999</v>
      </c>
      <c r="P5536" s="19">
        <f t="shared" si="776"/>
        <v>1.5428754000000002</v>
      </c>
      <c r="Q5536" s="19">
        <f t="shared" si="780"/>
        <v>1.5428754000000002</v>
      </c>
      <c r="R5536" s="20">
        <f t="shared" si="777"/>
        <v>41.618424599999997</v>
      </c>
      <c r="S5536" s="20">
        <f t="shared" si="781"/>
        <v>0</v>
      </c>
      <c r="T5536" s="20">
        <f>IF((T5535+R5536)&lt;0,0,IF((T5535+R5536)&gt;结论【关键目标】!C$28,结论【关键目标】!C$28,T5535+R5536))</f>
        <v>22</v>
      </c>
      <c r="U5536" s="19">
        <f>IF((T5535+R5536)&lt;结论【关键目标】!$C$28,0,(发电量计算【计算逻辑页】!R5536+发电量计算【计算逻辑页】!T5535-结论【关键目标】!$C$28))</f>
        <v>41.618424599999997</v>
      </c>
      <c r="V5536" s="5">
        <f t="shared" si="778"/>
        <v>14.566448609999998</v>
      </c>
      <c r="W5536" s="5">
        <f t="shared" si="779"/>
        <v>1.89279954072</v>
      </c>
      <c r="X5536" s="5">
        <f t="shared" si="782"/>
        <v>0</v>
      </c>
    </row>
    <row r="5537" spans="1:24" x14ac:dyDescent="0.15">
      <c r="A5537" s="7">
        <v>5536</v>
      </c>
      <c r="B5537" s="7">
        <v>8</v>
      </c>
      <c r="C5537" s="7">
        <v>19</v>
      </c>
      <c r="D5537" s="7">
        <v>16</v>
      </c>
      <c r="E5537" s="7">
        <v>231</v>
      </c>
      <c r="F5537" s="7">
        <v>24</v>
      </c>
      <c r="G5537" s="7">
        <v>268.8</v>
      </c>
      <c r="H5537" s="7">
        <f t="shared" si="774"/>
        <v>6</v>
      </c>
      <c r="I5537" s="16">
        <f t="shared" si="775"/>
        <v>45157</v>
      </c>
      <c r="J5537" s="24">
        <v>1.3551</v>
      </c>
      <c r="K5537" s="18">
        <f>G5537*结论【关键目标】!C$27*0.7735*0.001</f>
        <v>24.950016000000002</v>
      </c>
      <c r="L5537" s="5">
        <v>0</v>
      </c>
      <c r="M5537" s="5">
        <f>ABS(IF(L5537&lt;=0,L5537/耗电量关键数据!$B$6/1000,L5537/耗电量关键数据!$B$5/1000))</f>
        <v>0</v>
      </c>
      <c r="N5537" s="19">
        <f>耗电量关键数据!$B$14</f>
        <v>1.1688450000000001</v>
      </c>
      <c r="O5537" s="19">
        <f>耗电量关键数据!$B$15</f>
        <v>0.37403039999999999</v>
      </c>
      <c r="P5537" s="19">
        <f t="shared" si="776"/>
        <v>1.5428754000000002</v>
      </c>
      <c r="Q5537" s="19">
        <f t="shared" si="780"/>
        <v>1.5428754000000002</v>
      </c>
      <c r="R5537" s="20">
        <f t="shared" si="777"/>
        <v>23.407140600000002</v>
      </c>
      <c r="S5537" s="20">
        <f t="shared" si="781"/>
        <v>0</v>
      </c>
      <c r="T5537" s="20">
        <f>IF((T5536+R5537)&lt;0,0,IF((T5536+R5537)&gt;结论【关键目标】!C$28,结论【关键目标】!C$28,T5536+R5537))</f>
        <v>22</v>
      </c>
      <c r="U5537" s="19">
        <f>IF((T5536+R5537)&lt;结论【关键目标】!$C$28,0,(发电量计算【计算逻辑页】!R5537+发电量计算【计算逻辑页】!T5536-结论【关键目标】!$C$28))</f>
        <v>23.407140600000005</v>
      </c>
      <c r="V5537" s="5">
        <f t="shared" si="778"/>
        <v>8.1924992100000011</v>
      </c>
      <c r="W5537" s="5">
        <f t="shared" si="779"/>
        <v>2.0907504545400002</v>
      </c>
      <c r="X5537" s="5">
        <f t="shared" si="782"/>
        <v>0</v>
      </c>
    </row>
    <row r="5538" spans="1:24" x14ac:dyDescent="0.15">
      <c r="A5538" s="7">
        <v>5537</v>
      </c>
      <c r="B5538" s="7">
        <v>8</v>
      </c>
      <c r="C5538" s="7">
        <v>19</v>
      </c>
      <c r="D5538" s="7">
        <v>17</v>
      </c>
      <c r="E5538" s="7">
        <v>231</v>
      </c>
      <c r="F5538" s="7">
        <v>25</v>
      </c>
      <c r="G5538" s="7">
        <v>182</v>
      </c>
      <c r="H5538" s="7">
        <f t="shared" si="774"/>
        <v>6</v>
      </c>
      <c r="I5538" s="16">
        <f t="shared" si="775"/>
        <v>45157</v>
      </c>
      <c r="J5538" s="17">
        <v>0.70809999999999995</v>
      </c>
      <c r="K5538" s="18">
        <f>G5538*结论【关键目标】!C$27*0.7735*0.001</f>
        <v>16.893239999999999</v>
      </c>
      <c r="L5538" s="5">
        <v>0</v>
      </c>
      <c r="M5538" s="5">
        <f>ABS(IF(L5538&lt;=0,L5538/耗电量关键数据!$B$6/1000,L5538/耗电量关键数据!$B$5/1000))</f>
        <v>0</v>
      </c>
      <c r="N5538" s="19">
        <f>耗电量关键数据!$B$14</f>
        <v>1.1688450000000001</v>
      </c>
      <c r="O5538" s="19">
        <f>耗电量关键数据!$B$15</f>
        <v>0.37403039999999999</v>
      </c>
      <c r="P5538" s="19">
        <f t="shared" si="776"/>
        <v>1.5428754000000002</v>
      </c>
      <c r="Q5538" s="19">
        <f t="shared" si="780"/>
        <v>0</v>
      </c>
      <c r="R5538" s="20">
        <f t="shared" si="777"/>
        <v>16.893239999999999</v>
      </c>
      <c r="S5538" s="20">
        <f t="shared" si="781"/>
        <v>0</v>
      </c>
      <c r="T5538" s="20">
        <f>IF((T5537+R5538)&lt;0,0,IF((T5537+R5538)&gt;结论【关键目标】!C$28,结论【关键目标】!C$28,T5537+R5538))</f>
        <v>22</v>
      </c>
      <c r="U5538" s="19">
        <f>IF((T5537+R5538)&lt;结论【关键目标】!$C$28,0,(发电量计算【计算逻辑页】!R5538+发电量计算【计算逻辑页】!T5537-结论【关键目标】!$C$28))</f>
        <v>16.893239999999999</v>
      </c>
      <c r="V5538" s="5">
        <f t="shared" si="778"/>
        <v>5.9126339999999988</v>
      </c>
      <c r="W5538" s="5">
        <f t="shared" si="779"/>
        <v>1.0925100707400002</v>
      </c>
      <c r="X5538" s="5">
        <f t="shared" si="782"/>
        <v>0</v>
      </c>
    </row>
    <row r="5539" spans="1:24" x14ac:dyDescent="0.15">
      <c r="A5539" s="7">
        <v>5538</v>
      </c>
      <c r="B5539" s="7">
        <v>8</v>
      </c>
      <c r="C5539" s="7">
        <v>19</v>
      </c>
      <c r="D5539" s="7">
        <v>18</v>
      </c>
      <c r="E5539" s="7">
        <v>231</v>
      </c>
      <c r="F5539" s="7">
        <v>25.7</v>
      </c>
      <c r="G5539" s="7">
        <v>28.4</v>
      </c>
      <c r="H5539" s="7">
        <f t="shared" si="774"/>
        <v>6</v>
      </c>
      <c r="I5539" s="16">
        <f t="shared" si="775"/>
        <v>45157</v>
      </c>
      <c r="J5539" s="17">
        <v>0.70809999999999995</v>
      </c>
      <c r="K5539" s="18">
        <f>G5539*结论【关键目标】!C$27*0.7735*0.001</f>
        <v>2.636088</v>
      </c>
      <c r="L5539" s="5">
        <v>0</v>
      </c>
      <c r="M5539" s="5">
        <f>ABS(IF(L5539&lt;=0,L5539/耗电量关键数据!$B$6/1000,L5539/耗电量关键数据!$B$5/1000))</f>
        <v>0</v>
      </c>
      <c r="N5539" s="19">
        <f>耗电量关键数据!$B$14</f>
        <v>1.1688450000000001</v>
      </c>
      <c r="O5539" s="19">
        <f>耗电量关键数据!$B$15</f>
        <v>0.37403039999999999</v>
      </c>
      <c r="P5539" s="19">
        <f t="shared" si="776"/>
        <v>1.5428754000000002</v>
      </c>
      <c r="Q5539" s="19">
        <f t="shared" si="780"/>
        <v>0</v>
      </c>
      <c r="R5539" s="20">
        <f t="shared" si="777"/>
        <v>2.636088</v>
      </c>
      <c r="S5539" s="20">
        <f t="shared" si="781"/>
        <v>0</v>
      </c>
      <c r="T5539" s="20">
        <f>IF((T5538+R5539)&lt;0,0,IF((T5538+R5539)&gt;结论【关键目标】!C$28,结论【关键目标】!C$28,T5538+R5539))</f>
        <v>22</v>
      </c>
      <c r="U5539" s="19">
        <f>IF((T5538+R5539)&lt;结论【关键目标】!$C$28,0,(发电量计算【计算逻辑页】!R5539+发电量计算【计算逻辑页】!T5538-结论【关键目标】!$C$28))</f>
        <v>2.6360880000000009</v>
      </c>
      <c r="V5539" s="5">
        <f t="shared" si="778"/>
        <v>0.9226308000000002</v>
      </c>
      <c r="W5539" s="5">
        <f t="shared" si="779"/>
        <v>1.0925100707400002</v>
      </c>
      <c r="X5539" s="5">
        <f t="shared" si="782"/>
        <v>0</v>
      </c>
    </row>
    <row r="5540" spans="1:24" x14ac:dyDescent="0.15">
      <c r="A5540" s="7">
        <v>5539</v>
      </c>
      <c r="B5540" s="7">
        <v>8</v>
      </c>
      <c r="C5540" s="7">
        <v>19</v>
      </c>
      <c r="D5540" s="7">
        <v>19</v>
      </c>
      <c r="E5540" s="7">
        <v>231</v>
      </c>
      <c r="F5540" s="7">
        <v>24</v>
      </c>
      <c r="G5540" s="7">
        <v>0</v>
      </c>
      <c r="H5540" s="7">
        <f t="shared" si="774"/>
        <v>6</v>
      </c>
      <c r="I5540" s="16">
        <f t="shared" si="775"/>
        <v>45157</v>
      </c>
      <c r="J5540" s="17">
        <v>1.2267999999999999</v>
      </c>
      <c r="K5540" s="18">
        <f>G5540*结论【关键目标】!C$27*0.7735*0.001</f>
        <v>0</v>
      </c>
      <c r="L5540" s="5">
        <v>0</v>
      </c>
      <c r="M5540" s="5">
        <f>ABS(IF(L5540&lt;=0,L5540/耗电量关键数据!$B$6/1000,L5540/耗电量关键数据!$B$5/1000))</f>
        <v>0</v>
      </c>
      <c r="N5540" s="19">
        <f>耗电量关键数据!$B$14</f>
        <v>1.1688450000000001</v>
      </c>
      <c r="O5540" s="19">
        <f>耗电量关键数据!$B$15</f>
        <v>0.37403039999999999</v>
      </c>
      <c r="P5540" s="19">
        <f t="shared" si="776"/>
        <v>1.5428754000000002</v>
      </c>
      <c r="Q5540" s="19">
        <f t="shared" si="780"/>
        <v>1.5428754000000002</v>
      </c>
      <c r="R5540" s="20">
        <f t="shared" si="777"/>
        <v>-1.5428754000000002</v>
      </c>
      <c r="S5540" s="20">
        <f t="shared" si="781"/>
        <v>1.5428754000000002</v>
      </c>
      <c r="T5540" s="20">
        <f>IF((T5539+R5540)&lt;0,0,IF((T5539+R5540)&gt;结论【关键目标】!C$28,结论【关键目标】!C$28,T5539+R5540))</f>
        <v>20.4571246</v>
      </c>
      <c r="U5540" s="19">
        <f>IF((T5539+R5540)&lt;结论【关键目标】!$C$28,0,(发电量计算【计算逻辑页】!R5540+发电量计算【计算逻辑页】!T5539-结论【关键目标】!$C$28))</f>
        <v>0</v>
      </c>
      <c r="V5540" s="5">
        <f t="shared" si="778"/>
        <v>0</v>
      </c>
      <c r="W5540" s="5">
        <f t="shared" si="779"/>
        <v>0</v>
      </c>
      <c r="X5540" s="5">
        <f t="shared" si="782"/>
        <v>1.3527931507200002</v>
      </c>
    </row>
    <row r="5541" spans="1:24" x14ac:dyDescent="0.15">
      <c r="A5541" s="7">
        <v>5540</v>
      </c>
      <c r="B5541" s="7">
        <v>8</v>
      </c>
      <c r="C5541" s="7">
        <v>19</v>
      </c>
      <c r="D5541" s="7">
        <v>20</v>
      </c>
      <c r="E5541" s="7">
        <v>231</v>
      </c>
      <c r="F5541" s="7">
        <v>24</v>
      </c>
      <c r="G5541" s="7">
        <v>0</v>
      </c>
      <c r="H5541" s="7">
        <f t="shared" si="774"/>
        <v>6</v>
      </c>
      <c r="I5541" s="16">
        <f t="shared" si="775"/>
        <v>45157</v>
      </c>
      <c r="J5541" s="17">
        <v>1.2267999999999999</v>
      </c>
      <c r="K5541" s="18">
        <f>G5541*结论【关键目标】!C$27*0.7735*0.001</f>
        <v>0</v>
      </c>
      <c r="L5541" s="5">
        <v>0</v>
      </c>
      <c r="M5541" s="5">
        <f>ABS(IF(L5541&lt;=0,L5541/耗电量关键数据!$B$6/1000,L5541/耗电量关键数据!$B$5/1000))</f>
        <v>0</v>
      </c>
      <c r="N5541" s="19">
        <f>耗电量关键数据!$B$14</f>
        <v>1.1688450000000001</v>
      </c>
      <c r="O5541" s="19">
        <f>耗电量关键数据!$B$15</f>
        <v>0.37403039999999999</v>
      </c>
      <c r="P5541" s="19">
        <f t="shared" si="776"/>
        <v>1.5428754000000002</v>
      </c>
      <c r="Q5541" s="19">
        <f t="shared" si="780"/>
        <v>1.5428754000000002</v>
      </c>
      <c r="R5541" s="20">
        <f t="shared" si="777"/>
        <v>-1.5428754000000002</v>
      </c>
      <c r="S5541" s="20">
        <f t="shared" si="781"/>
        <v>1.5428754000000002</v>
      </c>
      <c r="T5541" s="20">
        <f>IF((T5540+R5541)&lt;0,0,IF((T5540+R5541)&gt;结论【关键目标】!C$28,结论【关键目标】!C$28,T5540+R5541))</f>
        <v>18.9142492</v>
      </c>
      <c r="U5541" s="19">
        <f>IF((T5540+R5541)&lt;结论【关键目标】!$C$28,0,(发电量计算【计算逻辑页】!R5541+发电量计算【计算逻辑页】!T5540-结论【关键目标】!$C$28))</f>
        <v>0</v>
      </c>
      <c r="V5541" s="5">
        <f t="shared" si="778"/>
        <v>0</v>
      </c>
      <c r="W5541" s="5">
        <f t="shared" si="779"/>
        <v>0</v>
      </c>
      <c r="X5541" s="5">
        <f t="shared" si="782"/>
        <v>1.3527931507200002</v>
      </c>
    </row>
    <row r="5542" spans="1:24" x14ac:dyDescent="0.15">
      <c r="A5542" s="7">
        <v>5541</v>
      </c>
      <c r="B5542" s="7">
        <v>8</v>
      </c>
      <c r="C5542" s="7">
        <v>19</v>
      </c>
      <c r="D5542" s="7">
        <v>21</v>
      </c>
      <c r="E5542" s="7">
        <v>231</v>
      </c>
      <c r="F5542" s="7">
        <v>23.2</v>
      </c>
      <c r="G5542" s="7">
        <v>0</v>
      </c>
      <c r="H5542" s="7">
        <f t="shared" si="774"/>
        <v>6</v>
      </c>
      <c r="I5542" s="16">
        <f t="shared" si="775"/>
        <v>45157</v>
      </c>
      <c r="J5542" s="17">
        <v>1.2267999999999999</v>
      </c>
      <c r="K5542" s="18">
        <f>G5542*结论【关键目标】!C$27*0.7735*0.001</f>
        <v>0</v>
      </c>
      <c r="L5542" s="5">
        <v>0</v>
      </c>
      <c r="M5542" s="5">
        <f>ABS(IF(L5542&lt;=0,L5542/耗电量关键数据!$B$6/1000,L5542/耗电量关键数据!$B$5/1000))</f>
        <v>0</v>
      </c>
      <c r="N5542" s="19">
        <f>耗电量关键数据!$B$14</f>
        <v>1.1688450000000001</v>
      </c>
      <c r="O5542" s="19">
        <f>耗电量关键数据!$B$15</f>
        <v>0.37403039999999999</v>
      </c>
      <c r="P5542" s="19">
        <f t="shared" si="776"/>
        <v>1.5428754000000002</v>
      </c>
      <c r="Q5542" s="19">
        <f t="shared" si="780"/>
        <v>1.5428754000000002</v>
      </c>
      <c r="R5542" s="20">
        <f t="shared" si="777"/>
        <v>-1.5428754000000002</v>
      </c>
      <c r="S5542" s="20">
        <f t="shared" si="781"/>
        <v>1.5428754000000002</v>
      </c>
      <c r="T5542" s="20">
        <f>IF((T5541+R5542)&lt;0,0,IF((T5541+R5542)&gt;结论【关键目标】!C$28,结论【关键目标】!C$28,T5541+R5542))</f>
        <v>17.371373800000001</v>
      </c>
      <c r="U5542" s="19">
        <f>IF((T5541+R5542)&lt;结论【关键目标】!$C$28,0,(发电量计算【计算逻辑页】!R5542+发电量计算【计算逻辑页】!T5541-结论【关键目标】!$C$28))</f>
        <v>0</v>
      </c>
      <c r="V5542" s="5">
        <f t="shared" si="778"/>
        <v>0</v>
      </c>
      <c r="W5542" s="5">
        <f t="shared" si="779"/>
        <v>0</v>
      </c>
      <c r="X5542" s="5">
        <f t="shared" si="782"/>
        <v>1.3527931507200002</v>
      </c>
    </row>
    <row r="5543" spans="1:24" x14ac:dyDescent="0.15">
      <c r="A5543" s="7">
        <v>5542</v>
      </c>
      <c r="B5543" s="7">
        <v>8</v>
      </c>
      <c r="C5543" s="7">
        <v>19</v>
      </c>
      <c r="D5543" s="7">
        <v>22</v>
      </c>
      <c r="E5543" s="7">
        <v>231</v>
      </c>
      <c r="F5543" s="7">
        <v>22</v>
      </c>
      <c r="G5543" s="7">
        <v>0</v>
      </c>
      <c r="H5543" s="7">
        <f t="shared" si="774"/>
        <v>6</v>
      </c>
      <c r="I5543" s="16">
        <f t="shared" si="775"/>
        <v>45157</v>
      </c>
      <c r="J5543" s="17">
        <v>0.70809999999999995</v>
      </c>
      <c r="K5543" s="18">
        <f>G5543*结论【关键目标】!C$27*0.7735*0.001</f>
        <v>0</v>
      </c>
      <c r="L5543" s="5">
        <v>0</v>
      </c>
      <c r="M5543" s="5">
        <f>ABS(IF(L5543&lt;=0,L5543/耗电量关键数据!$B$6/1000,L5543/耗电量关键数据!$B$5/1000))</f>
        <v>0</v>
      </c>
      <c r="N5543" s="19">
        <f>耗电量关键数据!$B$14</f>
        <v>1.1688450000000001</v>
      </c>
      <c r="O5543" s="19">
        <f>耗电量关键数据!$B$15</f>
        <v>0.37403039999999999</v>
      </c>
      <c r="P5543" s="19">
        <f t="shared" si="776"/>
        <v>1.5428754000000002</v>
      </c>
      <c r="Q5543" s="19">
        <f t="shared" si="780"/>
        <v>0</v>
      </c>
      <c r="R5543" s="20">
        <f t="shared" si="777"/>
        <v>0</v>
      </c>
      <c r="S5543" s="20">
        <f t="shared" si="781"/>
        <v>0</v>
      </c>
      <c r="T5543" s="20">
        <f>IF((T5542+R5543)&lt;0,0,IF((T5542+R5543)&gt;结论【关键目标】!C$28,结论【关键目标】!C$28,T5542+R5543))</f>
        <v>17.371373800000001</v>
      </c>
      <c r="U5543" s="19">
        <f>IF((T5542+R5543)&lt;结论【关键目标】!$C$28,0,(发电量计算【计算逻辑页】!R5543+发电量计算【计算逻辑页】!T5542-结论【关键目标】!$C$28))</f>
        <v>0</v>
      </c>
      <c r="V5543" s="5">
        <f t="shared" si="778"/>
        <v>0</v>
      </c>
      <c r="W5543" s="5">
        <f t="shared" si="779"/>
        <v>0</v>
      </c>
      <c r="X5543" s="5">
        <f t="shared" si="782"/>
        <v>0</v>
      </c>
    </row>
    <row r="5544" spans="1:24" x14ac:dyDescent="0.15">
      <c r="A5544" s="7">
        <v>5543</v>
      </c>
      <c r="B5544" s="7">
        <v>8</v>
      </c>
      <c r="C5544" s="7">
        <v>19</v>
      </c>
      <c r="D5544" s="7">
        <v>23</v>
      </c>
      <c r="E5544" s="7">
        <v>231</v>
      </c>
      <c r="F5544" s="7">
        <v>21</v>
      </c>
      <c r="G5544" s="7">
        <v>0</v>
      </c>
      <c r="H5544" s="7">
        <f t="shared" si="774"/>
        <v>6</v>
      </c>
      <c r="I5544" s="16">
        <f t="shared" si="775"/>
        <v>45157</v>
      </c>
      <c r="J5544" s="17">
        <v>0.70809999999999995</v>
      </c>
      <c r="K5544" s="18">
        <f>G5544*结论【关键目标】!C$27*0.7735*0.001</f>
        <v>0</v>
      </c>
      <c r="L5544" s="5">
        <v>0</v>
      </c>
      <c r="M5544" s="5">
        <f>ABS(IF(L5544&lt;=0,L5544/耗电量关键数据!$B$6/1000,L5544/耗电量关键数据!$B$5/1000))</f>
        <v>0</v>
      </c>
      <c r="N5544" s="19">
        <f>耗电量关键数据!$B$14</f>
        <v>1.1688450000000001</v>
      </c>
      <c r="O5544" s="19">
        <f>耗电量关键数据!$B$15</f>
        <v>0.37403039999999999</v>
      </c>
      <c r="P5544" s="19">
        <f t="shared" si="776"/>
        <v>1.5428754000000002</v>
      </c>
      <c r="Q5544" s="19">
        <f t="shared" si="780"/>
        <v>0</v>
      </c>
      <c r="R5544" s="20">
        <f t="shared" si="777"/>
        <v>0</v>
      </c>
      <c r="S5544" s="20">
        <f t="shared" si="781"/>
        <v>0</v>
      </c>
      <c r="T5544" s="20">
        <f>IF((T5543+R5544)&lt;0,0,IF((T5543+R5544)&gt;结论【关键目标】!C$28,结论【关键目标】!C$28,T5543+R5544))</f>
        <v>17.371373800000001</v>
      </c>
      <c r="U5544" s="19">
        <f>IF((T5543+R5544)&lt;结论【关键目标】!$C$28,0,(发电量计算【计算逻辑页】!R5544+发电量计算【计算逻辑页】!T5543-结论【关键目标】!$C$28))</f>
        <v>0</v>
      </c>
      <c r="V5544" s="5">
        <f t="shared" si="778"/>
        <v>0</v>
      </c>
      <c r="W5544" s="5">
        <f t="shared" si="779"/>
        <v>0</v>
      </c>
      <c r="X5544" s="5">
        <f t="shared" si="782"/>
        <v>0</v>
      </c>
    </row>
    <row r="5545" spans="1:24" x14ac:dyDescent="0.15">
      <c r="A5545" s="7">
        <v>5544</v>
      </c>
      <c r="B5545" s="7">
        <v>8</v>
      </c>
      <c r="C5545" s="7">
        <v>19</v>
      </c>
      <c r="D5545" s="7">
        <v>24</v>
      </c>
      <c r="E5545" s="7">
        <v>231</v>
      </c>
      <c r="F5545" s="7">
        <v>20.9</v>
      </c>
      <c r="G5545" s="7">
        <v>0</v>
      </c>
      <c r="H5545" s="7">
        <f t="shared" si="774"/>
        <v>6</v>
      </c>
      <c r="I5545" s="16">
        <f t="shared" si="775"/>
        <v>45157</v>
      </c>
      <c r="J5545" s="17">
        <v>0.2407</v>
      </c>
      <c r="K5545" s="18">
        <f>G5545*结论【关键目标】!C$27*0.7735*0.001</f>
        <v>0</v>
      </c>
      <c r="L5545" s="5">
        <v>0</v>
      </c>
      <c r="M5545" s="5">
        <f>ABS(IF(L5545&lt;=0,L5545/耗电量关键数据!$B$6/1000,L5545/耗电量关键数据!$B$5/1000))</f>
        <v>0</v>
      </c>
      <c r="N5545" s="19">
        <f>耗电量关键数据!$B$14</f>
        <v>1.1688450000000001</v>
      </c>
      <c r="O5545" s="19">
        <f>耗电量关键数据!$B$15</f>
        <v>0.37403039999999999</v>
      </c>
      <c r="P5545" s="19">
        <f t="shared" si="776"/>
        <v>1.5428754000000002</v>
      </c>
      <c r="Q5545" s="19">
        <f t="shared" si="780"/>
        <v>0</v>
      </c>
      <c r="R5545" s="20">
        <f t="shared" si="777"/>
        <v>0</v>
      </c>
      <c r="S5545" s="20">
        <f t="shared" si="781"/>
        <v>0</v>
      </c>
      <c r="T5545" s="20">
        <f>IF((T5544+R5545)&lt;0,0,IF((T5544+R5545)&gt;结论【关键目标】!C$28,结论【关键目标】!C$28,T5544+R5545))</f>
        <v>17.371373800000001</v>
      </c>
      <c r="U5545" s="19">
        <f>IF((T5544+R5545)&lt;结论【关键目标】!$C$28,0,(发电量计算【计算逻辑页】!R5545+发电量计算【计算逻辑页】!T5544-结论【关键目标】!$C$28))</f>
        <v>0</v>
      </c>
      <c r="V5545" s="5">
        <f t="shared" si="778"/>
        <v>0</v>
      </c>
      <c r="W5545" s="5">
        <f t="shared" si="779"/>
        <v>0</v>
      </c>
      <c r="X5545" s="5">
        <f t="shared" si="782"/>
        <v>0</v>
      </c>
    </row>
    <row r="5546" spans="1:24" x14ac:dyDescent="0.15">
      <c r="A5546" s="7">
        <v>5545</v>
      </c>
      <c r="B5546" s="7">
        <v>8</v>
      </c>
      <c r="C5546" s="7">
        <v>20</v>
      </c>
      <c r="D5546" s="7">
        <v>1</v>
      </c>
      <c r="E5546" s="7">
        <v>232</v>
      </c>
      <c r="F5546" s="7">
        <v>20</v>
      </c>
      <c r="G5546" s="7">
        <v>0</v>
      </c>
      <c r="H5546" s="7">
        <f t="shared" si="774"/>
        <v>7</v>
      </c>
      <c r="I5546" s="16">
        <f t="shared" si="775"/>
        <v>45158</v>
      </c>
      <c r="J5546" s="17">
        <v>0.2407</v>
      </c>
      <c r="K5546" s="18">
        <f>G5546*结论【关键目标】!C$27*0.7735*0.001</f>
        <v>0</v>
      </c>
      <c r="L5546" s="5">
        <v>0</v>
      </c>
      <c r="M5546" s="5">
        <f>ABS(IF(L5546&lt;=0,L5546/耗电量关键数据!$B$6/1000,L5546/耗电量关键数据!$B$5/1000))</f>
        <v>0</v>
      </c>
      <c r="N5546" s="19">
        <f>耗电量关键数据!$B$14</f>
        <v>1.1688450000000001</v>
      </c>
      <c r="O5546" s="19">
        <f>耗电量关键数据!$B$15</f>
        <v>0.37403039999999999</v>
      </c>
      <c r="P5546" s="19">
        <f t="shared" si="776"/>
        <v>1.5428754000000002</v>
      </c>
      <c r="Q5546" s="19">
        <f t="shared" si="780"/>
        <v>0</v>
      </c>
      <c r="R5546" s="20">
        <f t="shared" si="777"/>
        <v>0</v>
      </c>
      <c r="S5546" s="20">
        <f t="shared" si="781"/>
        <v>0</v>
      </c>
      <c r="T5546" s="20">
        <f>IF((T5545+R5546)&lt;0,0,IF((T5545+R5546)&gt;结论【关键目标】!C$28,结论【关键目标】!C$28,T5545+R5546))</f>
        <v>17.371373800000001</v>
      </c>
      <c r="U5546" s="19">
        <f>IF((T5545+R5546)&lt;结论【关键目标】!$C$28,0,(发电量计算【计算逻辑页】!R5546+发电量计算【计算逻辑页】!T5545-结论【关键目标】!$C$28))</f>
        <v>0</v>
      </c>
      <c r="V5546" s="5">
        <f t="shared" si="778"/>
        <v>0</v>
      </c>
      <c r="W5546" s="5">
        <f t="shared" si="779"/>
        <v>0</v>
      </c>
      <c r="X5546" s="5">
        <f t="shared" si="782"/>
        <v>0</v>
      </c>
    </row>
    <row r="5547" spans="1:24" x14ac:dyDescent="0.15">
      <c r="A5547" s="7">
        <v>5546</v>
      </c>
      <c r="B5547" s="7">
        <v>8</v>
      </c>
      <c r="C5547" s="7">
        <v>20</v>
      </c>
      <c r="D5547" s="7">
        <v>2</v>
      </c>
      <c r="E5547" s="7">
        <v>232</v>
      </c>
      <c r="F5547" s="7">
        <v>20</v>
      </c>
      <c r="G5547" s="7">
        <v>0</v>
      </c>
      <c r="H5547" s="7">
        <f t="shared" si="774"/>
        <v>7</v>
      </c>
      <c r="I5547" s="16">
        <f t="shared" si="775"/>
        <v>45158</v>
      </c>
      <c r="J5547" s="17">
        <v>0.2407</v>
      </c>
      <c r="K5547" s="18">
        <f>G5547*结论【关键目标】!C$27*0.7735*0.001</f>
        <v>0</v>
      </c>
      <c r="L5547" s="5">
        <v>0</v>
      </c>
      <c r="M5547" s="5">
        <f>ABS(IF(L5547&lt;=0,L5547/耗电量关键数据!$B$6/1000,L5547/耗电量关键数据!$B$5/1000))</f>
        <v>0</v>
      </c>
      <c r="N5547" s="19">
        <f>耗电量关键数据!$B$14</f>
        <v>1.1688450000000001</v>
      </c>
      <c r="O5547" s="19">
        <f>耗电量关键数据!$B$15</f>
        <v>0.37403039999999999</v>
      </c>
      <c r="P5547" s="19">
        <f t="shared" si="776"/>
        <v>1.5428754000000002</v>
      </c>
      <c r="Q5547" s="19">
        <f t="shared" si="780"/>
        <v>0</v>
      </c>
      <c r="R5547" s="20">
        <f t="shared" si="777"/>
        <v>0</v>
      </c>
      <c r="S5547" s="20">
        <f t="shared" si="781"/>
        <v>0</v>
      </c>
      <c r="T5547" s="20">
        <f>IF((T5546+R5547)&lt;0,0,IF((T5546+R5547)&gt;结论【关键目标】!C$28,结论【关键目标】!C$28,T5546+R5547))</f>
        <v>17.371373800000001</v>
      </c>
      <c r="U5547" s="19">
        <f>IF((T5546+R5547)&lt;结论【关键目标】!$C$28,0,(发电量计算【计算逻辑页】!R5547+发电量计算【计算逻辑页】!T5546-结论【关键目标】!$C$28))</f>
        <v>0</v>
      </c>
      <c r="V5547" s="5">
        <f t="shared" si="778"/>
        <v>0</v>
      </c>
      <c r="W5547" s="5">
        <f t="shared" si="779"/>
        <v>0</v>
      </c>
      <c r="X5547" s="5">
        <f t="shared" si="782"/>
        <v>0</v>
      </c>
    </row>
    <row r="5548" spans="1:24" x14ac:dyDescent="0.15">
      <c r="A5548" s="7">
        <v>5547</v>
      </c>
      <c r="B5548" s="7">
        <v>8</v>
      </c>
      <c r="C5548" s="7">
        <v>20</v>
      </c>
      <c r="D5548" s="7">
        <v>3</v>
      </c>
      <c r="E5548" s="7">
        <v>232</v>
      </c>
      <c r="F5548" s="7">
        <v>20.7</v>
      </c>
      <c r="G5548" s="7">
        <v>0</v>
      </c>
      <c r="H5548" s="7">
        <f t="shared" si="774"/>
        <v>7</v>
      </c>
      <c r="I5548" s="16">
        <f t="shared" si="775"/>
        <v>45158</v>
      </c>
      <c r="J5548" s="17">
        <v>0.2407</v>
      </c>
      <c r="K5548" s="18">
        <f>G5548*结论【关键目标】!C$27*0.7735*0.001</f>
        <v>0</v>
      </c>
      <c r="L5548" s="5">
        <v>0</v>
      </c>
      <c r="M5548" s="5">
        <f>ABS(IF(L5548&lt;=0,L5548/耗电量关键数据!$B$6/1000,L5548/耗电量关键数据!$B$5/1000))</f>
        <v>0</v>
      </c>
      <c r="N5548" s="19">
        <f>耗电量关键数据!$B$14</f>
        <v>1.1688450000000001</v>
      </c>
      <c r="O5548" s="19">
        <f>耗电量关键数据!$B$15</f>
        <v>0.37403039999999999</v>
      </c>
      <c r="P5548" s="19">
        <f t="shared" si="776"/>
        <v>1.5428754000000002</v>
      </c>
      <c r="Q5548" s="19">
        <f t="shared" si="780"/>
        <v>0</v>
      </c>
      <c r="R5548" s="20">
        <f t="shared" si="777"/>
        <v>0</v>
      </c>
      <c r="S5548" s="20">
        <f t="shared" si="781"/>
        <v>0</v>
      </c>
      <c r="T5548" s="20">
        <f>IF((T5547+R5548)&lt;0,0,IF((T5547+R5548)&gt;结论【关键目标】!C$28,结论【关键目标】!C$28,T5547+R5548))</f>
        <v>17.371373800000001</v>
      </c>
      <c r="U5548" s="19">
        <f>IF((T5547+R5548)&lt;结论【关键目标】!$C$28,0,(发电量计算【计算逻辑页】!R5548+发电量计算【计算逻辑页】!T5547-结论【关键目标】!$C$28))</f>
        <v>0</v>
      </c>
      <c r="V5548" s="5">
        <f t="shared" si="778"/>
        <v>0</v>
      </c>
      <c r="W5548" s="5">
        <f t="shared" si="779"/>
        <v>0</v>
      </c>
      <c r="X5548" s="5">
        <f t="shared" si="782"/>
        <v>0</v>
      </c>
    </row>
    <row r="5549" spans="1:24" x14ac:dyDescent="0.15">
      <c r="A5549" s="7">
        <v>5548</v>
      </c>
      <c r="B5549" s="7">
        <v>8</v>
      </c>
      <c r="C5549" s="7">
        <v>20</v>
      </c>
      <c r="D5549" s="7">
        <v>4</v>
      </c>
      <c r="E5549" s="7">
        <v>232</v>
      </c>
      <c r="F5549" s="7">
        <v>20</v>
      </c>
      <c r="G5549" s="7">
        <v>0</v>
      </c>
      <c r="H5549" s="7">
        <f t="shared" si="774"/>
        <v>7</v>
      </c>
      <c r="I5549" s="16">
        <f t="shared" si="775"/>
        <v>45158</v>
      </c>
      <c r="J5549" s="17">
        <v>0.2407</v>
      </c>
      <c r="K5549" s="18">
        <f>G5549*结论【关键目标】!C$27*0.7735*0.001</f>
        <v>0</v>
      </c>
      <c r="L5549" s="5">
        <v>0</v>
      </c>
      <c r="M5549" s="5">
        <f>ABS(IF(L5549&lt;=0,L5549/耗电量关键数据!$B$6/1000,L5549/耗电量关键数据!$B$5/1000))</f>
        <v>0</v>
      </c>
      <c r="N5549" s="19">
        <f>耗电量关键数据!$B$14</f>
        <v>1.1688450000000001</v>
      </c>
      <c r="O5549" s="19">
        <f>耗电量关键数据!$B$15</f>
        <v>0.37403039999999999</v>
      </c>
      <c r="P5549" s="19">
        <f t="shared" si="776"/>
        <v>1.5428754000000002</v>
      </c>
      <c r="Q5549" s="19">
        <f t="shared" si="780"/>
        <v>0</v>
      </c>
      <c r="R5549" s="20">
        <f t="shared" si="777"/>
        <v>0</v>
      </c>
      <c r="S5549" s="20">
        <f t="shared" si="781"/>
        <v>0</v>
      </c>
      <c r="T5549" s="20">
        <f>IF((T5548+R5549)&lt;0,0,IF((T5548+R5549)&gt;结论【关键目标】!C$28,结论【关键目标】!C$28,T5548+R5549))</f>
        <v>17.371373800000001</v>
      </c>
      <c r="U5549" s="19">
        <f>IF((T5548+R5549)&lt;结论【关键目标】!$C$28,0,(发电量计算【计算逻辑页】!R5549+发电量计算【计算逻辑页】!T5548-结论【关键目标】!$C$28))</f>
        <v>0</v>
      </c>
      <c r="V5549" s="5">
        <f t="shared" si="778"/>
        <v>0</v>
      </c>
      <c r="W5549" s="5">
        <f t="shared" si="779"/>
        <v>0</v>
      </c>
      <c r="X5549" s="5">
        <f t="shared" si="782"/>
        <v>0</v>
      </c>
    </row>
    <row r="5550" spans="1:24" x14ac:dyDescent="0.15">
      <c r="A5550" s="7">
        <v>5549</v>
      </c>
      <c r="B5550" s="7">
        <v>8</v>
      </c>
      <c r="C5550" s="7">
        <v>20</v>
      </c>
      <c r="D5550" s="7">
        <v>5</v>
      </c>
      <c r="E5550" s="7">
        <v>232</v>
      </c>
      <c r="F5550" s="7">
        <v>19</v>
      </c>
      <c r="G5550" s="7">
        <v>0</v>
      </c>
      <c r="H5550" s="7">
        <f t="shared" si="774"/>
        <v>7</v>
      </c>
      <c r="I5550" s="16">
        <f t="shared" si="775"/>
        <v>45158</v>
      </c>
      <c r="J5550" s="17">
        <v>0.2407</v>
      </c>
      <c r="K5550" s="18">
        <f>G5550*结论【关键目标】!C$27*0.7735*0.001</f>
        <v>0</v>
      </c>
      <c r="L5550" s="5">
        <v>0</v>
      </c>
      <c r="M5550" s="5">
        <f>ABS(IF(L5550&lt;=0,L5550/耗电量关键数据!$B$6/1000,L5550/耗电量关键数据!$B$5/1000))</f>
        <v>0</v>
      </c>
      <c r="N5550" s="19">
        <f>耗电量关键数据!$B$14</f>
        <v>1.1688450000000001</v>
      </c>
      <c r="O5550" s="19">
        <f>耗电量关键数据!$B$15</f>
        <v>0.37403039999999999</v>
      </c>
      <c r="P5550" s="19">
        <f t="shared" si="776"/>
        <v>1.5428754000000002</v>
      </c>
      <c r="Q5550" s="19">
        <f t="shared" si="780"/>
        <v>0</v>
      </c>
      <c r="R5550" s="20">
        <f t="shared" si="777"/>
        <v>0</v>
      </c>
      <c r="S5550" s="20">
        <f t="shared" si="781"/>
        <v>0</v>
      </c>
      <c r="T5550" s="20">
        <f>IF((T5549+R5550)&lt;0,0,IF((T5549+R5550)&gt;结论【关键目标】!C$28,结论【关键目标】!C$28,T5549+R5550))</f>
        <v>17.371373800000001</v>
      </c>
      <c r="U5550" s="19">
        <f>IF((T5549+R5550)&lt;结论【关键目标】!$C$28,0,(发电量计算【计算逻辑页】!R5550+发电量计算【计算逻辑页】!T5549-结论【关键目标】!$C$28))</f>
        <v>0</v>
      </c>
      <c r="V5550" s="5">
        <f t="shared" si="778"/>
        <v>0</v>
      </c>
      <c r="W5550" s="5">
        <f t="shared" si="779"/>
        <v>0</v>
      </c>
      <c r="X5550" s="5">
        <f t="shared" si="782"/>
        <v>0</v>
      </c>
    </row>
    <row r="5551" spans="1:24" x14ac:dyDescent="0.15">
      <c r="A5551" s="7">
        <v>5550</v>
      </c>
      <c r="B5551" s="7">
        <v>8</v>
      </c>
      <c r="C5551" s="7">
        <v>20</v>
      </c>
      <c r="D5551" s="7">
        <v>6</v>
      </c>
      <c r="E5551" s="7">
        <v>232</v>
      </c>
      <c r="F5551" s="7">
        <v>19.8</v>
      </c>
      <c r="G5551" s="7">
        <v>52.2</v>
      </c>
      <c r="H5551" s="7">
        <f t="shared" si="774"/>
        <v>7</v>
      </c>
      <c r="I5551" s="16">
        <f t="shared" si="775"/>
        <v>45158</v>
      </c>
      <c r="J5551" s="17">
        <v>0.2407</v>
      </c>
      <c r="K5551" s="18">
        <f>G5551*结论【关键目标】!C$27*0.7735*0.001</f>
        <v>4.8452039999999998</v>
      </c>
      <c r="L5551" s="5">
        <v>0</v>
      </c>
      <c r="M5551" s="5">
        <f>ABS(IF(L5551&lt;=0,L5551/耗电量关键数据!$B$6/1000,L5551/耗电量关键数据!$B$5/1000))</f>
        <v>0</v>
      </c>
      <c r="N5551" s="19">
        <f>耗电量关键数据!$B$14</f>
        <v>1.1688450000000001</v>
      </c>
      <c r="O5551" s="19">
        <f>耗电量关键数据!$B$15</f>
        <v>0.37403039999999999</v>
      </c>
      <c r="P5551" s="19">
        <f t="shared" si="776"/>
        <v>1.5428754000000002</v>
      </c>
      <c r="Q5551" s="19">
        <f t="shared" si="780"/>
        <v>0</v>
      </c>
      <c r="R5551" s="20">
        <f t="shared" si="777"/>
        <v>4.8452039999999998</v>
      </c>
      <c r="S5551" s="20">
        <f t="shared" si="781"/>
        <v>0</v>
      </c>
      <c r="T5551" s="20">
        <f>IF((T5550+R5551)&lt;0,0,IF((T5550+R5551)&gt;结论【关键目标】!C$28,结论【关键目标】!C$28,T5550+R5551))</f>
        <v>22</v>
      </c>
      <c r="U5551" s="19">
        <f>IF((T5550+R5551)&lt;结论【关键目标】!$C$28,0,(发电量计算【计算逻辑页】!R5551+发电量计算【计算逻辑页】!T5550-结论【关键目标】!$C$28))</f>
        <v>0.2165777999999996</v>
      </c>
      <c r="V5551" s="5">
        <f t="shared" si="778"/>
        <v>0</v>
      </c>
      <c r="W5551" s="5">
        <f t="shared" si="779"/>
        <v>0.37137010878000004</v>
      </c>
      <c r="X5551" s="5">
        <f t="shared" si="782"/>
        <v>0</v>
      </c>
    </row>
    <row r="5552" spans="1:24" x14ac:dyDescent="0.15">
      <c r="A5552" s="7">
        <v>5551</v>
      </c>
      <c r="B5552" s="7">
        <v>8</v>
      </c>
      <c r="C5552" s="7">
        <v>20</v>
      </c>
      <c r="D5552" s="7">
        <v>7</v>
      </c>
      <c r="E5552" s="7">
        <v>232</v>
      </c>
      <c r="F5552" s="7">
        <v>19</v>
      </c>
      <c r="G5552" s="7">
        <v>118.2</v>
      </c>
      <c r="H5552" s="7">
        <f t="shared" si="774"/>
        <v>7</v>
      </c>
      <c r="I5552" s="16">
        <f t="shared" si="775"/>
        <v>45158</v>
      </c>
      <c r="J5552" s="17">
        <v>0.2407</v>
      </c>
      <c r="K5552" s="18">
        <f>G5552*结论【关键目标】!C$27*0.7735*0.001</f>
        <v>10.971323999999999</v>
      </c>
      <c r="L5552" s="5">
        <v>0</v>
      </c>
      <c r="M5552" s="5">
        <f>ABS(IF(L5552&lt;=0,L5552/耗电量关键数据!$B$6/1000,L5552/耗电量关键数据!$B$5/1000))</f>
        <v>0</v>
      </c>
      <c r="N5552" s="19">
        <f>耗电量关键数据!$B$14</f>
        <v>1.1688450000000001</v>
      </c>
      <c r="O5552" s="19">
        <f>耗电量关键数据!$B$15</f>
        <v>0.37403039999999999</v>
      </c>
      <c r="P5552" s="19">
        <f t="shared" si="776"/>
        <v>1.5428754000000002</v>
      </c>
      <c r="Q5552" s="19">
        <f t="shared" si="780"/>
        <v>0</v>
      </c>
      <c r="R5552" s="20">
        <f t="shared" si="777"/>
        <v>10.971323999999999</v>
      </c>
      <c r="S5552" s="20">
        <f t="shared" si="781"/>
        <v>0</v>
      </c>
      <c r="T5552" s="20">
        <f>IF((T5551+R5552)&lt;0,0,IF((T5551+R5552)&gt;结论【关键目标】!C$28,结论【关键目标】!C$28,T5551+R5552))</f>
        <v>22</v>
      </c>
      <c r="U5552" s="19">
        <f>IF((T5551+R5552)&lt;结论【关键目标】!$C$28,0,(发电量计算【计算逻辑页】!R5552+发电量计算【计算逻辑页】!T5551-结论【关键目标】!$C$28))</f>
        <v>10.971323999999996</v>
      </c>
      <c r="V5552" s="5">
        <f t="shared" si="778"/>
        <v>0</v>
      </c>
      <c r="W5552" s="5">
        <f t="shared" si="779"/>
        <v>0.37137010878000004</v>
      </c>
      <c r="X5552" s="5">
        <f t="shared" si="782"/>
        <v>0</v>
      </c>
    </row>
    <row r="5553" spans="1:24" x14ac:dyDescent="0.15">
      <c r="A5553" s="7">
        <v>5552</v>
      </c>
      <c r="B5553" s="7">
        <v>8</v>
      </c>
      <c r="C5553" s="7">
        <v>20</v>
      </c>
      <c r="D5553" s="7">
        <v>8</v>
      </c>
      <c r="E5553" s="7">
        <v>232</v>
      </c>
      <c r="F5553" s="7">
        <v>20</v>
      </c>
      <c r="G5553" s="7">
        <v>228.2</v>
      </c>
      <c r="H5553" s="7">
        <f t="shared" si="774"/>
        <v>7</v>
      </c>
      <c r="I5553" s="16">
        <f t="shared" si="775"/>
        <v>45158</v>
      </c>
      <c r="J5553" s="17">
        <v>0.70809999999999995</v>
      </c>
      <c r="K5553" s="18">
        <f>G5553*结论【关键目标】!C$27*0.7735*0.001</f>
        <v>21.181524</v>
      </c>
      <c r="L5553" s="5">
        <v>0</v>
      </c>
      <c r="M5553" s="5">
        <f>ABS(IF(L5553&lt;=0,L5553/耗电量关键数据!$B$6/1000,L5553/耗电量关键数据!$B$5/1000))</f>
        <v>0</v>
      </c>
      <c r="N5553" s="19">
        <f>耗电量关键数据!$B$14</f>
        <v>1.1688450000000001</v>
      </c>
      <c r="O5553" s="19">
        <f>耗电量关键数据!$B$15</f>
        <v>0.37403039999999999</v>
      </c>
      <c r="P5553" s="19">
        <f t="shared" si="776"/>
        <v>1.5428754000000002</v>
      </c>
      <c r="Q5553" s="19">
        <f t="shared" si="780"/>
        <v>0</v>
      </c>
      <c r="R5553" s="20">
        <f t="shared" si="777"/>
        <v>21.181524</v>
      </c>
      <c r="S5553" s="20">
        <f t="shared" si="781"/>
        <v>0</v>
      </c>
      <c r="T5553" s="20">
        <f>IF((T5552+R5553)&lt;0,0,IF((T5552+R5553)&gt;结论【关键目标】!C$28,结论【关键目标】!C$28,T5552+R5553))</f>
        <v>22</v>
      </c>
      <c r="U5553" s="19">
        <f>IF((T5552+R5553)&lt;结论【关键目标】!$C$28,0,(发电量计算【计算逻辑页】!R5553+发电量计算【计算逻辑页】!T5552-结论【关键目标】!$C$28))</f>
        <v>21.181523999999996</v>
      </c>
      <c r="V5553" s="5">
        <f t="shared" si="778"/>
        <v>7.4135333999999977</v>
      </c>
      <c r="W5553" s="5">
        <f t="shared" si="779"/>
        <v>1.0925100707400002</v>
      </c>
      <c r="X5553" s="5">
        <f t="shared" si="782"/>
        <v>0</v>
      </c>
    </row>
    <row r="5554" spans="1:24" x14ac:dyDescent="0.15">
      <c r="A5554" s="7">
        <v>5553</v>
      </c>
      <c r="B5554" s="7">
        <v>8</v>
      </c>
      <c r="C5554" s="7">
        <v>20</v>
      </c>
      <c r="D5554" s="7">
        <v>9</v>
      </c>
      <c r="E5554" s="7">
        <v>232</v>
      </c>
      <c r="F5554" s="7">
        <v>21.9</v>
      </c>
      <c r="G5554" s="7">
        <v>394.2</v>
      </c>
      <c r="H5554" s="7">
        <f t="shared" si="774"/>
        <v>7</v>
      </c>
      <c r="I5554" s="16">
        <f t="shared" si="775"/>
        <v>45158</v>
      </c>
      <c r="J5554" s="17">
        <v>0.70809999999999995</v>
      </c>
      <c r="K5554" s="18">
        <f>G5554*结论【关键目标】!C$27*0.7735*0.001</f>
        <v>36.589644</v>
      </c>
      <c r="L5554" s="5">
        <v>0</v>
      </c>
      <c r="M5554" s="5">
        <f>ABS(IF(L5554&lt;=0,L5554/耗电量关键数据!$B$6/1000,L5554/耗电量关键数据!$B$5/1000))</f>
        <v>0</v>
      </c>
      <c r="N5554" s="19">
        <f>耗电量关键数据!$B$14</f>
        <v>1.1688450000000001</v>
      </c>
      <c r="O5554" s="19">
        <f>耗电量关键数据!$B$15</f>
        <v>0.37403039999999999</v>
      </c>
      <c r="P5554" s="19">
        <f t="shared" si="776"/>
        <v>1.5428754000000002</v>
      </c>
      <c r="Q5554" s="19">
        <f t="shared" si="780"/>
        <v>0</v>
      </c>
      <c r="R5554" s="20">
        <f t="shared" si="777"/>
        <v>36.589644</v>
      </c>
      <c r="S5554" s="20">
        <f t="shared" si="781"/>
        <v>0</v>
      </c>
      <c r="T5554" s="20">
        <f>IF((T5553+R5554)&lt;0,0,IF((T5553+R5554)&gt;结论【关键目标】!C$28,结论【关键目标】!C$28,T5553+R5554))</f>
        <v>22</v>
      </c>
      <c r="U5554" s="19">
        <f>IF((T5553+R5554)&lt;结论【关键目标】!$C$28,0,(发电量计算【计算逻辑页】!R5554+发电量计算【计算逻辑页】!T5553-结论【关键目标】!$C$28))</f>
        <v>36.589644</v>
      </c>
      <c r="V5554" s="5">
        <f t="shared" si="778"/>
        <v>12.806375399999999</v>
      </c>
      <c r="W5554" s="5">
        <f t="shared" si="779"/>
        <v>1.0925100707400002</v>
      </c>
      <c r="X5554" s="5">
        <f t="shared" si="782"/>
        <v>0</v>
      </c>
    </row>
    <row r="5555" spans="1:24" x14ac:dyDescent="0.15">
      <c r="A5555" s="7">
        <v>5554</v>
      </c>
      <c r="B5555" s="7">
        <v>8</v>
      </c>
      <c r="C5555" s="7">
        <v>20</v>
      </c>
      <c r="D5555" s="7">
        <v>10</v>
      </c>
      <c r="E5555" s="7">
        <v>232</v>
      </c>
      <c r="F5555" s="7">
        <v>22</v>
      </c>
      <c r="G5555" s="7">
        <v>470.4</v>
      </c>
      <c r="H5555" s="7">
        <f t="shared" si="774"/>
        <v>7</v>
      </c>
      <c r="I5555" s="16">
        <f t="shared" si="775"/>
        <v>45158</v>
      </c>
      <c r="J5555" s="17">
        <v>0.70809999999999995</v>
      </c>
      <c r="K5555" s="18">
        <f>G5555*结论【关键目标】!C$27*0.7735*0.001</f>
        <v>43.662528000000002</v>
      </c>
      <c r="L5555" s="5">
        <v>0</v>
      </c>
      <c r="M5555" s="5">
        <f>ABS(IF(L5555&lt;=0,L5555/耗电量关键数据!$B$6/1000,L5555/耗电量关键数据!$B$5/1000))</f>
        <v>0</v>
      </c>
      <c r="N5555" s="19">
        <f>耗电量关键数据!$B$14</f>
        <v>1.1688450000000001</v>
      </c>
      <c r="O5555" s="19">
        <f>耗电量关键数据!$B$15</f>
        <v>0.37403039999999999</v>
      </c>
      <c r="P5555" s="19">
        <f t="shared" si="776"/>
        <v>1.5428754000000002</v>
      </c>
      <c r="Q5555" s="19">
        <f t="shared" si="780"/>
        <v>0</v>
      </c>
      <c r="R5555" s="20">
        <f t="shared" si="777"/>
        <v>43.662528000000002</v>
      </c>
      <c r="S5555" s="20">
        <f t="shared" si="781"/>
        <v>0</v>
      </c>
      <c r="T5555" s="20">
        <f>IF((T5554+R5555)&lt;0,0,IF((T5554+R5555)&gt;结论【关键目标】!C$28,结论【关键目标】!C$28,T5554+R5555))</f>
        <v>22</v>
      </c>
      <c r="U5555" s="19">
        <f>IF((T5554+R5555)&lt;结论【关键目标】!$C$28,0,(发电量计算【计算逻辑页】!R5555+发电量计算【计算逻辑页】!T5554-结论【关键目标】!$C$28))</f>
        <v>43.662528000000009</v>
      </c>
      <c r="V5555" s="5">
        <f t="shared" si="778"/>
        <v>15.281884800000002</v>
      </c>
      <c r="W5555" s="5">
        <f t="shared" si="779"/>
        <v>1.0925100707400002</v>
      </c>
      <c r="X5555" s="5">
        <f t="shared" si="782"/>
        <v>0</v>
      </c>
    </row>
    <row r="5556" spans="1:24" x14ac:dyDescent="0.15">
      <c r="A5556" s="7">
        <v>5555</v>
      </c>
      <c r="B5556" s="7">
        <v>8</v>
      </c>
      <c r="C5556" s="7">
        <v>20</v>
      </c>
      <c r="D5556" s="7">
        <v>11</v>
      </c>
      <c r="E5556" s="7">
        <v>232</v>
      </c>
      <c r="F5556" s="7">
        <v>24</v>
      </c>
      <c r="G5556" s="7">
        <v>522.20000000000005</v>
      </c>
      <c r="H5556" s="7">
        <f t="shared" si="774"/>
        <v>7</v>
      </c>
      <c r="I5556" s="16">
        <f t="shared" si="775"/>
        <v>45158</v>
      </c>
      <c r="J5556" s="24">
        <v>1.3551</v>
      </c>
      <c r="K5556" s="18">
        <f>G5556*结论【关键目标】!C$27*0.7735*0.001</f>
        <v>48.470604000000009</v>
      </c>
      <c r="L5556" s="5">
        <v>0</v>
      </c>
      <c r="M5556" s="5">
        <f>ABS(IF(L5556&lt;=0,L5556/耗电量关键数据!$B$6/1000,L5556/耗电量关键数据!$B$5/1000))</f>
        <v>0</v>
      </c>
      <c r="N5556" s="19">
        <f>耗电量关键数据!$B$14</f>
        <v>1.1688450000000001</v>
      </c>
      <c r="O5556" s="19">
        <f>耗电量关键数据!$B$15</f>
        <v>0.37403039999999999</v>
      </c>
      <c r="P5556" s="19">
        <f t="shared" si="776"/>
        <v>1.5428754000000002</v>
      </c>
      <c r="Q5556" s="19">
        <f t="shared" si="780"/>
        <v>1.5428754000000002</v>
      </c>
      <c r="R5556" s="20">
        <f t="shared" si="777"/>
        <v>46.927728600000009</v>
      </c>
      <c r="S5556" s="20">
        <f t="shared" si="781"/>
        <v>0</v>
      </c>
      <c r="T5556" s="20">
        <f>IF((T5555+R5556)&lt;0,0,IF((T5555+R5556)&gt;结论【关键目标】!C$28,结论【关键目标】!C$28,T5555+R5556))</f>
        <v>22</v>
      </c>
      <c r="U5556" s="19">
        <f>IF((T5555+R5556)&lt;结论【关键目标】!$C$28,0,(发电量计算【计算逻辑页】!R5556+发电量计算【计算逻辑页】!T5555-结论【关键目标】!$C$28))</f>
        <v>46.927728600000009</v>
      </c>
      <c r="V5556" s="5">
        <f t="shared" si="778"/>
        <v>16.424705010000004</v>
      </c>
      <c r="W5556" s="5">
        <f t="shared" si="779"/>
        <v>2.0907504545400002</v>
      </c>
      <c r="X5556" s="5">
        <f t="shared" si="782"/>
        <v>0</v>
      </c>
    </row>
    <row r="5557" spans="1:24" x14ac:dyDescent="0.15">
      <c r="A5557" s="7">
        <v>5556</v>
      </c>
      <c r="B5557" s="7">
        <v>8</v>
      </c>
      <c r="C5557" s="7">
        <v>20</v>
      </c>
      <c r="D5557" s="7">
        <v>12</v>
      </c>
      <c r="E5557" s="7">
        <v>232</v>
      </c>
      <c r="F5557" s="7">
        <v>25.8</v>
      </c>
      <c r="G5557" s="7">
        <v>681</v>
      </c>
      <c r="H5557" s="7">
        <f t="shared" si="774"/>
        <v>7</v>
      </c>
      <c r="I5557" s="16">
        <f t="shared" si="775"/>
        <v>45158</v>
      </c>
      <c r="J5557" s="24">
        <v>1.3551</v>
      </c>
      <c r="K5557" s="18">
        <f>G5557*结论【关键目标】!C$27*0.7735*0.001</f>
        <v>63.210419999999999</v>
      </c>
      <c r="L5557" s="5">
        <v>0</v>
      </c>
      <c r="M5557" s="5">
        <f>ABS(IF(L5557&lt;=0,L5557/耗电量关键数据!$B$6/1000,L5557/耗电量关键数据!$B$5/1000))</f>
        <v>0</v>
      </c>
      <c r="N5557" s="19">
        <f>耗电量关键数据!$B$14</f>
        <v>1.1688450000000001</v>
      </c>
      <c r="O5557" s="19">
        <f>耗电量关键数据!$B$15</f>
        <v>0.37403039999999999</v>
      </c>
      <c r="P5557" s="19">
        <f t="shared" si="776"/>
        <v>1.5428754000000002</v>
      </c>
      <c r="Q5557" s="19">
        <f t="shared" si="780"/>
        <v>1.5428754000000002</v>
      </c>
      <c r="R5557" s="20">
        <f t="shared" si="777"/>
        <v>61.667544599999999</v>
      </c>
      <c r="S5557" s="20">
        <f t="shared" si="781"/>
        <v>0</v>
      </c>
      <c r="T5557" s="20">
        <f>IF((T5556+R5557)&lt;0,0,IF((T5556+R5557)&gt;结论【关键目标】!C$28,结论【关键目标】!C$28,T5556+R5557))</f>
        <v>22</v>
      </c>
      <c r="U5557" s="19">
        <f>IF((T5556+R5557)&lt;结论【关键目标】!$C$28,0,(发电量计算【计算逻辑页】!R5557+发电量计算【计算逻辑页】!T5556-结论【关键目标】!$C$28))</f>
        <v>61.667544599999999</v>
      </c>
      <c r="V5557" s="5">
        <f t="shared" si="778"/>
        <v>21.58364061</v>
      </c>
      <c r="W5557" s="5">
        <f t="shared" si="779"/>
        <v>2.0907504545400002</v>
      </c>
      <c r="X5557" s="5">
        <f t="shared" si="782"/>
        <v>0</v>
      </c>
    </row>
    <row r="5558" spans="1:24" x14ac:dyDescent="0.15">
      <c r="A5558" s="7">
        <v>5557</v>
      </c>
      <c r="B5558" s="7">
        <v>8</v>
      </c>
      <c r="C5558" s="7">
        <v>20</v>
      </c>
      <c r="D5558" s="7">
        <v>13</v>
      </c>
      <c r="E5558" s="7">
        <v>232</v>
      </c>
      <c r="F5558" s="7">
        <v>25</v>
      </c>
      <c r="G5558" s="7">
        <v>539.9</v>
      </c>
      <c r="H5558" s="7">
        <f t="shared" si="774"/>
        <v>7</v>
      </c>
      <c r="I5558" s="16">
        <f t="shared" si="775"/>
        <v>45158</v>
      </c>
      <c r="J5558" s="17">
        <v>1.2267999999999999</v>
      </c>
      <c r="K5558" s="18">
        <f>G5558*结论【关键目标】!C$27*0.7735*0.001</f>
        <v>50.113517999999999</v>
      </c>
      <c r="L5558" s="5">
        <v>0</v>
      </c>
      <c r="M5558" s="5">
        <f>ABS(IF(L5558&lt;=0,L5558/耗电量关键数据!$B$6/1000,L5558/耗电量关键数据!$B$5/1000))</f>
        <v>0</v>
      </c>
      <c r="N5558" s="19">
        <f>耗电量关键数据!$B$14</f>
        <v>1.1688450000000001</v>
      </c>
      <c r="O5558" s="19">
        <f>耗电量关键数据!$B$15</f>
        <v>0.37403039999999999</v>
      </c>
      <c r="P5558" s="19">
        <f t="shared" si="776"/>
        <v>1.5428754000000002</v>
      </c>
      <c r="Q5558" s="19">
        <f t="shared" si="780"/>
        <v>1.5428754000000002</v>
      </c>
      <c r="R5558" s="20">
        <f t="shared" si="777"/>
        <v>48.570642599999999</v>
      </c>
      <c r="S5558" s="20">
        <f t="shared" si="781"/>
        <v>0</v>
      </c>
      <c r="T5558" s="20">
        <f>IF((T5557+R5558)&lt;0,0,IF((T5557+R5558)&gt;结论【关键目标】!C$28,结论【关键目标】!C$28,T5557+R5558))</f>
        <v>22</v>
      </c>
      <c r="U5558" s="19">
        <f>IF((T5557+R5558)&lt;结论【关键目标】!$C$28,0,(发电量计算【计算逻辑页】!R5558+发电量计算【计算逻辑页】!T5557-结论【关键目标】!$C$28))</f>
        <v>48.570642599999999</v>
      </c>
      <c r="V5558" s="5">
        <f t="shared" si="778"/>
        <v>16.999724909999998</v>
      </c>
      <c r="W5558" s="5">
        <f t="shared" si="779"/>
        <v>1.89279954072</v>
      </c>
      <c r="X5558" s="5">
        <f t="shared" si="782"/>
        <v>0</v>
      </c>
    </row>
    <row r="5559" spans="1:24" x14ac:dyDescent="0.15">
      <c r="A5559" s="7">
        <v>5558</v>
      </c>
      <c r="B5559" s="7">
        <v>8</v>
      </c>
      <c r="C5559" s="7">
        <v>20</v>
      </c>
      <c r="D5559" s="7">
        <v>14</v>
      </c>
      <c r="E5559" s="7">
        <v>232</v>
      </c>
      <c r="F5559" s="7">
        <v>26</v>
      </c>
      <c r="G5559" s="7">
        <v>488.3</v>
      </c>
      <c r="H5559" s="7">
        <f t="shared" si="774"/>
        <v>7</v>
      </c>
      <c r="I5559" s="16">
        <f t="shared" si="775"/>
        <v>45158</v>
      </c>
      <c r="J5559" s="17">
        <v>1.2267999999999999</v>
      </c>
      <c r="K5559" s="18">
        <f>G5559*结论【关键目标】!C$27*0.7735*0.001</f>
        <v>45.324006000000004</v>
      </c>
      <c r="L5559" s="5">
        <v>0</v>
      </c>
      <c r="M5559" s="5">
        <f>ABS(IF(L5559&lt;=0,L5559/耗电量关键数据!$B$6/1000,L5559/耗电量关键数据!$B$5/1000))</f>
        <v>0</v>
      </c>
      <c r="N5559" s="19">
        <f>耗电量关键数据!$B$14</f>
        <v>1.1688450000000001</v>
      </c>
      <c r="O5559" s="19">
        <f>耗电量关键数据!$B$15</f>
        <v>0.37403039999999999</v>
      </c>
      <c r="P5559" s="19">
        <f t="shared" si="776"/>
        <v>1.5428754000000002</v>
      </c>
      <c r="Q5559" s="19">
        <f t="shared" si="780"/>
        <v>1.5428754000000002</v>
      </c>
      <c r="R5559" s="20">
        <f t="shared" si="777"/>
        <v>43.781130600000004</v>
      </c>
      <c r="S5559" s="20">
        <f t="shared" si="781"/>
        <v>0</v>
      </c>
      <c r="T5559" s="20">
        <f>IF((T5558+R5559)&lt;0,0,IF((T5558+R5559)&gt;结论【关键目标】!C$28,结论【关键目标】!C$28,T5558+R5559))</f>
        <v>22</v>
      </c>
      <c r="U5559" s="19">
        <f>IF((T5558+R5559)&lt;结论【关键目标】!$C$28,0,(发电量计算【计算逻辑页】!R5559+发电量计算【计算逻辑页】!T5558-结论【关键目标】!$C$28))</f>
        <v>43.781130600000012</v>
      </c>
      <c r="V5559" s="5">
        <f t="shared" si="778"/>
        <v>15.323395710000003</v>
      </c>
      <c r="W5559" s="5">
        <f t="shared" si="779"/>
        <v>1.89279954072</v>
      </c>
      <c r="X5559" s="5">
        <f t="shared" si="782"/>
        <v>0</v>
      </c>
    </row>
    <row r="5560" spans="1:24" x14ac:dyDescent="0.15">
      <c r="A5560" s="7">
        <v>5559</v>
      </c>
      <c r="B5560" s="7">
        <v>8</v>
      </c>
      <c r="C5560" s="7">
        <v>20</v>
      </c>
      <c r="D5560" s="7">
        <v>15</v>
      </c>
      <c r="E5560" s="7">
        <v>232</v>
      </c>
      <c r="F5560" s="7">
        <v>26.1</v>
      </c>
      <c r="G5560" s="7">
        <v>364.5</v>
      </c>
      <c r="H5560" s="7">
        <f t="shared" si="774"/>
        <v>7</v>
      </c>
      <c r="I5560" s="16">
        <f t="shared" si="775"/>
        <v>45158</v>
      </c>
      <c r="J5560" s="17">
        <v>1.2267999999999999</v>
      </c>
      <c r="K5560" s="18">
        <f>G5560*结论【关键目标】!C$27*0.7735*0.001</f>
        <v>33.832889999999999</v>
      </c>
      <c r="L5560" s="5">
        <v>0</v>
      </c>
      <c r="M5560" s="5">
        <f>ABS(IF(L5560&lt;=0,L5560/耗电量关键数据!$B$6/1000,L5560/耗电量关键数据!$B$5/1000))</f>
        <v>0</v>
      </c>
      <c r="N5560" s="19">
        <f>耗电量关键数据!$B$14</f>
        <v>1.1688450000000001</v>
      </c>
      <c r="O5560" s="19">
        <f>耗电量关键数据!$B$15</f>
        <v>0.37403039999999999</v>
      </c>
      <c r="P5560" s="19">
        <f t="shared" si="776"/>
        <v>1.5428754000000002</v>
      </c>
      <c r="Q5560" s="19">
        <f t="shared" si="780"/>
        <v>1.5428754000000002</v>
      </c>
      <c r="R5560" s="20">
        <f t="shared" si="777"/>
        <v>32.290014599999999</v>
      </c>
      <c r="S5560" s="20">
        <f t="shared" si="781"/>
        <v>0</v>
      </c>
      <c r="T5560" s="20">
        <f>IF((T5559+R5560)&lt;0,0,IF((T5559+R5560)&gt;结论【关键目标】!C$28,结论【关键目标】!C$28,T5559+R5560))</f>
        <v>22</v>
      </c>
      <c r="U5560" s="19">
        <f>IF((T5559+R5560)&lt;结论【关键目标】!$C$28,0,(发电量计算【计算逻辑页】!R5560+发电量计算【计算逻辑页】!T5559-结论【关键目标】!$C$28))</f>
        <v>32.290014599999999</v>
      </c>
      <c r="V5560" s="5">
        <f t="shared" si="778"/>
        <v>11.301505109999999</v>
      </c>
      <c r="W5560" s="5">
        <f t="shared" si="779"/>
        <v>1.89279954072</v>
      </c>
      <c r="X5560" s="5">
        <f t="shared" si="782"/>
        <v>0</v>
      </c>
    </row>
    <row r="5561" spans="1:24" x14ac:dyDescent="0.15">
      <c r="A5561" s="7">
        <v>5560</v>
      </c>
      <c r="B5561" s="7">
        <v>8</v>
      </c>
      <c r="C5561" s="7">
        <v>20</v>
      </c>
      <c r="D5561" s="7">
        <v>16</v>
      </c>
      <c r="E5561" s="7">
        <v>232</v>
      </c>
      <c r="F5561" s="7">
        <v>26</v>
      </c>
      <c r="G5561" s="7">
        <v>269.7</v>
      </c>
      <c r="H5561" s="7">
        <f t="shared" si="774"/>
        <v>7</v>
      </c>
      <c r="I5561" s="16">
        <f t="shared" si="775"/>
        <v>45158</v>
      </c>
      <c r="J5561" s="24">
        <v>1.3551</v>
      </c>
      <c r="K5561" s="18">
        <f>G5561*结论【关键目标】!C$27*0.7735*0.001</f>
        <v>25.033554000000002</v>
      </c>
      <c r="L5561" s="5">
        <v>0</v>
      </c>
      <c r="M5561" s="5">
        <f>ABS(IF(L5561&lt;=0,L5561/耗电量关键数据!$B$6/1000,L5561/耗电量关键数据!$B$5/1000))</f>
        <v>0</v>
      </c>
      <c r="N5561" s="19">
        <f>耗电量关键数据!$B$14</f>
        <v>1.1688450000000001</v>
      </c>
      <c r="O5561" s="19">
        <f>耗电量关键数据!$B$15</f>
        <v>0.37403039999999999</v>
      </c>
      <c r="P5561" s="19">
        <f t="shared" si="776"/>
        <v>1.5428754000000002</v>
      </c>
      <c r="Q5561" s="19">
        <f t="shared" si="780"/>
        <v>1.5428754000000002</v>
      </c>
      <c r="R5561" s="20">
        <f t="shared" si="777"/>
        <v>23.490678600000003</v>
      </c>
      <c r="S5561" s="20">
        <f t="shared" si="781"/>
        <v>0</v>
      </c>
      <c r="T5561" s="20">
        <f>IF((T5560+R5561)&lt;0,0,IF((T5560+R5561)&gt;结论【关键目标】!C$28,结论【关键目标】!C$28,T5560+R5561))</f>
        <v>22</v>
      </c>
      <c r="U5561" s="19">
        <f>IF((T5560+R5561)&lt;结论【关键目标】!$C$28,0,(发电量计算【计算逻辑页】!R5561+发电量计算【计算逻辑页】!T5560-结论【关键目标】!$C$28))</f>
        <v>23.490678600000003</v>
      </c>
      <c r="V5561" s="5">
        <f t="shared" si="778"/>
        <v>8.2217375100000005</v>
      </c>
      <c r="W5561" s="5">
        <f t="shared" si="779"/>
        <v>2.0907504545400002</v>
      </c>
      <c r="X5561" s="5">
        <f t="shared" si="782"/>
        <v>0</v>
      </c>
    </row>
    <row r="5562" spans="1:24" x14ac:dyDescent="0.15">
      <c r="A5562" s="7">
        <v>5561</v>
      </c>
      <c r="B5562" s="7">
        <v>8</v>
      </c>
      <c r="C5562" s="7">
        <v>20</v>
      </c>
      <c r="D5562" s="7">
        <v>17</v>
      </c>
      <c r="E5562" s="7">
        <v>232</v>
      </c>
      <c r="F5562" s="7">
        <v>26</v>
      </c>
      <c r="G5562" s="7">
        <v>143.19999999999999</v>
      </c>
      <c r="H5562" s="7">
        <f t="shared" si="774"/>
        <v>7</v>
      </c>
      <c r="I5562" s="16">
        <f t="shared" si="775"/>
        <v>45158</v>
      </c>
      <c r="J5562" s="17">
        <v>0.70809999999999995</v>
      </c>
      <c r="K5562" s="18">
        <f>G5562*结论【关键目标】!C$27*0.7735*0.001</f>
        <v>13.291823999999998</v>
      </c>
      <c r="L5562" s="5">
        <v>0</v>
      </c>
      <c r="M5562" s="5">
        <f>ABS(IF(L5562&lt;=0,L5562/耗电量关键数据!$B$6/1000,L5562/耗电量关键数据!$B$5/1000))</f>
        <v>0</v>
      </c>
      <c r="N5562" s="19">
        <f>耗电量关键数据!$B$14</f>
        <v>1.1688450000000001</v>
      </c>
      <c r="O5562" s="19">
        <f>耗电量关键数据!$B$15</f>
        <v>0.37403039999999999</v>
      </c>
      <c r="P5562" s="19">
        <f t="shared" si="776"/>
        <v>1.5428754000000002</v>
      </c>
      <c r="Q5562" s="19">
        <f t="shared" si="780"/>
        <v>0</v>
      </c>
      <c r="R5562" s="20">
        <f t="shared" si="777"/>
        <v>13.291823999999998</v>
      </c>
      <c r="S5562" s="20">
        <f t="shared" si="781"/>
        <v>0</v>
      </c>
      <c r="T5562" s="20">
        <f>IF((T5561+R5562)&lt;0,0,IF((T5561+R5562)&gt;结论【关键目标】!C$28,结论【关键目标】!C$28,T5561+R5562))</f>
        <v>22</v>
      </c>
      <c r="U5562" s="19">
        <f>IF((T5561+R5562)&lt;结论【关键目标】!$C$28,0,(发电量计算【计算逻辑页】!R5562+发电量计算【计算逻辑页】!T5561-结论【关键目标】!$C$28))</f>
        <v>13.291823999999998</v>
      </c>
      <c r="V5562" s="5">
        <f t="shared" si="778"/>
        <v>4.6521383999999992</v>
      </c>
      <c r="W5562" s="5">
        <f t="shared" si="779"/>
        <v>1.0925100707400002</v>
      </c>
      <c r="X5562" s="5">
        <f t="shared" si="782"/>
        <v>0</v>
      </c>
    </row>
    <row r="5563" spans="1:24" x14ac:dyDescent="0.15">
      <c r="A5563" s="7">
        <v>5562</v>
      </c>
      <c r="B5563" s="7">
        <v>8</v>
      </c>
      <c r="C5563" s="7">
        <v>20</v>
      </c>
      <c r="D5563" s="7">
        <v>18</v>
      </c>
      <c r="E5563" s="7">
        <v>232</v>
      </c>
      <c r="F5563" s="7">
        <v>25.3</v>
      </c>
      <c r="G5563" s="7">
        <v>20.2</v>
      </c>
      <c r="H5563" s="7">
        <f t="shared" si="774"/>
        <v>7</v>
      </c>
      <c r="I5563" s="16">
        <f t="shared" si="775"/>
        <v>45158</v>
      </c>
      <c r="J5563" s="17">
        <v>0.70809999999999995</v>
      </c>
      <c r="K5563" s="18">
        <f>G5563*结论【关键目标】!C$27*0.7735*0.001</f>
        <v>1.8749640000000001</v>
      </c>
      <c r="L5563" s="5">
        <v>0</v>
      </c>
      <c r="M5563" s="5">
        <f>ABS(IF(L5563&lt;=0,L5563/耗电量关键数据!$B$6/1000,L5563/耗电量关键数据!$B$5/1000))</f>
        <v>0</v>
      </c>
      <c r="N5563" s="19">
        <f>耗电量关键数据!$B$14</f>
        <v>1.1688450000000001</v>
      </c>
      <c r="O5563" s="19">
        <f>耗电量关键数据!$B$15</f>
        <v>0.37403039999999999</v>
      </c>
      <c r="P5563" s="19">
        <f t="shared" si="776"/>
        <v>1.5428754000000002</v>
      </c>
      <c r="Q5563" s="19">
        <f t="shared" si="780"/>
        <v>0</v>
      </c>
      <c r="R5563" s="20">
        <f t="shared" si="777"/>
        <v>1.8749640000000001</v>
      </c>
      <c r="S5563" s="20">
        <f t="shared" si="781"/>
        <v>0</v>
      </c>
      <c r="T5563" s="20">
        <f>IF((T5562+R5563)&lt;0,0,IF((T5562+R5563)&gt;结论【关键目标】!C$28,结论【关键目标】!C$28,T5562+R5563))</f>
        <v>22</v>
      </c>
      <c r="U5563" s="19">
        <f>IF((T5562+R5563)&lt;结论【关键目标】!$C$28,0,(发电量计算【计算逻辑页】!R5563+发电量计算【计算逻辑页】!T5562-结论【关键目标】!$C$28))</f>
        <v>1.8749639999999985</v>
      </c>
      <c r="V5563" s="5">
        <f t="shared" si="778"/>
        <v>0.65623739999999942</v>
      </c>
      <c r="W5563" s="5">
        <f t="shared" si="779"/>
        <v>1.0925100707400002</v>
      </c>
      <c r="X5563" s="5">
        <f t="shared" si="782"/>
        <v>0</v>
      </c>
    </row>
    <row r="5564" spans="1:24" x14ac:dyDescent="0.15">
      <c r="A5564" s="7">
        <v>5563</v>
      </c>
      <c r="B5564" s="7">
        <v>8</v>
      </c>
      <c r="C5564" s="7">
        <v>20</v>
      </c>
      <c r="D5564" s="7">
        <v>19</v>
      </c>
      <c r="E5564" s="7">
        <v>232</v>
      </c>
      <c r="F5564" s="7">
        <v>24</v>
      </c>
      <c r="G5564" s="7">
        <v>0</v>
      </c>
      <c r="H5564" s="7">
        <f t="shared" si="774"/>
        <v>7</v>
      </c>
      <c r="I5564" s="16">
        <f t="shared" si="775"/>
        <v>45158</v>
      </c>
      <c r="J5564" s="17">
        <v>1.2267999999999999</v>
      </c>
      <c r="K5564" s="18">
        <f>G5564*结论【关键目标】!C$27*0.7735*0.001</f>
        <v>0</v>
      </c>
      <c r="L5564" s="5">
        <v>0</v>
      </c>
      <c r="M5564" s="5">
        <f>ABS(IF(L5564&lt;=0,L5564/耗电量关键数据!$B$6/1000,L5564/耗电量关键数据!$B$5/1000))</f>
        <v>0</v>
      </c>
      <c r="N5564" s="19">
        <f>耗电量关键数据!$B$14</f>
        <v>1.1688450000000001</v>
      </c>
      <c r="O5564" s="19">
        <f>耗电量关键数据!$B$15</f>
        <v>0.37403039999999999</v>
      </c>
      <c r="P5564" s="19">
        <f t="shared" si="776"/>
        <v>1.5428754000000002</v>
      </c>
      <c r="Q5564" s="19">
        <f t="shared" si="780"/>
        <v>1.5428754000000002</v>
      </c>
      <c r="R5564" s="20">
        <f t="shared" si="777"/>
        <v>-1.5428754000000002</v>
      </c>
      <c r="S5564" s="20">
        <f t="shared" si="781"/>
        <v>1.5428754000000002</v>
      </c>
      <c r="T5564" s="20">
        <f>IF((T5563+R5564)&lt;0,0,IF((T5563+R5564)&gt;结论【关键目标】!C$28,结论【关键目标】!C$28,T5563+R5564))</f>
        <v>20.4571246</v>
      </c>
      <c r="U5564" s="19">
        <f>IF((T5563+R5564)&lt;结论【关键目标】!$C$28,0,(发电量计算【计算逻辑页】!R5564+发电量计算【计算逻辑页】!T5563-结论【关键目标】!$C$28))</f>
        <v>0</v>
      </c>
      <c r="V5564" s="5">
        <f t="shared" si="778"/>
        <v>0</v>
      </c>
      <c r="W5564" s="5">
        <f t="shared" si="779"/>
        <v>0</v>
      </c>
      <c r="X5564" s="5">
        <f t="shared" si="782"/>
        <v>1.3527931507200002</v>
      </c>
    </row>
    <row r="5565" spans="1:24" x14ac:dyDescent="0.15">
      <c r="A5565" s="7">
        <v>5564</v>
      </c>
      <c r="B5565" s="7">
        <v>8</v>
      </c>
      <c r="C5565" s="7">
        <v>20</v>
      </c>
      <c r="D5565" s="7">
        <v>20</v>
      </c>
      <c r="E5565" s="7">
        <v>232</v>
      </c>
      <c r="F5565" s="7">
        <v>24</v>
      </c>
      <c r="G5565" s="7">
        <v>0</v>
      </c>
      <c r="H5565" s="7">
        <f t="shared" si="774"/>
        <v>7</v>
      </c>
      <c r="I5565" s="16">
        <f t="shared" si="775"/>
        <v>45158</v>
      </c>
      <c r="J5565" s="17">
        <v>1.2267999999999999</v>
      </c>
      <c r="K5565" s="18">
        <f>G5565*结论【关键目标】!C$27*0.7735*0.001</f>
        <v>0</v>
      </c>
      <c r="L5565" s="5">
        <v>0</v>
      </c>
      <c r="M5565" s="5">
        <f>ABS(IF(L5565&lt;=0,L5565/耗电量关键数据!$B$6/1000,L5565/耗电量关键数据!$B$5/1000))</f>
        <v>0</v>
      </c>
      <c r="N5565" s="19">
        <f>耗电量关键数据!$B$14</f>
        <v>1.1688450000000001</v>
      </c>
      <c r="O5565" s="19">
        <f>耗电量关键数据!$B$15</f>
        <v>0.37403039999999999</v>
      </c>
      <c r="P5565" s="19">
        <f t="shared" si="776"/>
        <v>1.5428754000000002</v>
      </c>
      <c r="Q5565" s="19">
        <f t="shared" si="780"/>
        <v>1.5428754000000002</v>
      </c>
      <c r="R5565" s="20">
        <f t="shared" si="777"/>
        <v>-1.5428754000000002</v>
      </c>
      <c r="S5565" s="20">
        <f t="shared" si="781"/>
        <v>1.5428754000000002</v>
      </c>
      <c r="T5565" s="20">
        <f>IF((T5564+R5565)&lt;0,0,IF((T5564+R5565)&gt;结论【关键目标】!C$28,结论【关键目标】!C$28,T5564+R5565))</f>
        <v>18.9142492</v>
      </c>
      <c r="U5565" s="19">
        <f>IF((T5564+R5565)&lt;结论【关键目标】!$C$28,0,(发电量计算【计算逻辑页】!R5565+发电量计算【计算逻辑页】!T5564-结论【关键目标】!$C$28))</f>
        <v>0</v>
      </c>
      <c r="V5565" s="5">
        <f t="shared" si="778"/>
        <v>0</v>
      </c>
      <c r="W5565" s="5">
        <f t="shared" si="779"/>
        <v>0</v>
      </c>
      <c r="X5565" s="5">
        <f t="shared" si="782"/>
        <v>1.3527931507200002</v>
      </c>
    </row>
    <row r="5566" spans="1:24" x14ac:dyDescent="0.15">
      <c r="A5566" s="7">
        <v>5565</v>
      </c>
      <c r="B5566" s="7">
        <v>8</v>
      </c>
      <c r="C5566" s="7">
        <v>20</v>
      </c>
      <c r="D5566" s="7">
        <v>21</v>
      </c>
      <c r="E5566" s="7">
        <v>232</v>
      </c>
      <c r="F5566" s="7">
        <v>23.2</v>
      </c>
      <c r="G5566" s="7">
        <v>0</v>
      </c>
      <c r="H5566" s="7">
        <f t="shared" si="774"/>
        <v>7</v>
      </c>
      <c r="I5566" s="16">
        <f t="shared" si="775"/>
        <v>45158</v>
      </c>
      <c r="J5566" s="17">
        <v>1.2267999999999999</v>
      </c>
      <c r="K5566" s="18">
        <f>G5566*结论【关键目标】!C$27*0.7735*0.001</f>
        <v>0</v>
      </c>
      <c r="L5566" s="5">
        <v>0</v>
      </c>
      <c r="M5566" s="5">
        <f>ABS(IF(L5566&lt;=0,L5566/耗电量关键数据!$B$6/1000,L5566/耗电量关键数据!$B$5/1000))</f>
        <v>0</v>
      </c>
      <c r="N5566" s="19">
        <f>耗电量关键数据!$B$14</f>
        <v>1.1688450000000001</v>
      </c>
      <c r="O5566" s="19">
        <f>耗电量关键数据!$B$15</f>
        <v>0.37403039999999999</v>
      </c>
      <c r="P5566" s="19">
        <f t="shared" si="776"/>
        <v>1.5428754000000002</v>
      </c>
      <c r="Q5566" s="19">
        <f t="shared" si="780"/>
        <v>1.5428754000000002</v>
      </c>
      <c r="R5566" s="20">
        <f t="shared" si="777"/>
        <v>-1.5428754000000002</v>
      </c>
      <c r="S5566" s="20">
        <f t="shared" si="781"/>
        <v>1.5428754000000002</v>
      </c>
      <c r="T5566" s="20">
        <f>IF((T5565+R5566)&lt;0,0,IF((T5565+R5566)&gt;结论【关键目标】!C$28,结论【关键目标】!C$28,T5565+R5566))</f>
        <v>17.371373800000001</v>
      </c>
      <c r="U5566" s="19">
        <f>IF((T5565+R5566)&lt;结论【关键目标】!$C$28,0,(发电量计算【计算逻辑页】!R5566+发电量计算【计算逻辑页】!T5565-结论【关键目标】!$C$28))</f>
        <v>0</v>
      </c>
      <c r="V5566" s="5">
        <f t="shared" si="778"/>
        <v>0</v>
      </c>
      <c r="W5566" s="5">
        <f t="shared" si="779"/>
        <v>0</v>
      </c>
      <c r="X5566" s="5">
        <f t="shared" si="782"/>
        <v>1.3527931507200002</v>
      </c>
    </row>
    <row r="5567" spans="1:24" x14ac:dyDescent="0.15">
      <c r="A5567" s="7">
        <v>5566</v>
      </c>
      <c r="B5567" s="7">
        <v>8</v>
      </c>
      <c r="C5567" s="7">
        <v>20</v>
      </c>
      <c r="D5567" s="7">
        <v>22</v>
      </c>
      <c r="E5567" s="7">
        <v>232</v>
      </c>
      <c r="F5567" s="7">
        <v>22</v>
      </c>
      <c r="G5567" s="7">
        <v>0</v>
      </c>
      <c r="H5567" s="7">
        <f t="shared" si="774"/>
        <v>7</v>
      </c>
      <c r="I5567" s="16">
        <f t="shared" si="775"/>
        <v>45158</v>
      </c>
      <c r="J5567" s="17">
        <v>0.70809999999999995</v>
      </c>
      <c r="K5567" s="18">
        <f>G5567*结论【关键目标】!C$27*0.7735*0.001</f>
        <v>0</v>
      </c>
      <c r="L5567" s="5">
        <v>0</v>
      </c>
      <c r="M5567" s="5">
        <f>ABS(IF(L5567&lt;=0,L5567/耗电量关键数据!$B$6/1000,L5567/耗电量关键数据!$B$5/1000))</f>
        <v>0</v>
      </c>
      <c r="N5567" s="19">
        <f>耗电量关键数据!$B$14</f>
        <v>1.1688450000000001</v>
      </c>
      <c r="O5567" s="19">
        <f>耗电量关键数据!$B$15</f>
        <v>0.37403039999999999</v>
      </c>
      <c r="P5567" s="19">
        <f t="shared" si="776"/>
        <v>1.5428754000000002</v>
      </c>
      <c r="Q5567" s="19">
        <f t="shared" si="780"/>
        <v>0</v>
      </c>
      <c r="R5567" s="20">
        <f t="shared" si="777"/>
        <v>0</v>
      </c>
      <c r="S5567" s="20">
        <f t="shared" si="781"/>
        <v>0</v>
      </c>
      <c r="T5567" s="20">
        <f>IF((T5566+R5567)&lt;0,0,IF((T5566+R5567)&gt;结论【关键目标】!C$28,结论【关键目标】!C$28,T5566+R5567))</f>
        <v>17.371373800000001</v>
      </c>
      <c r="U5567" s="19">
        <f>IF((T5566+R5567)&lt;结论【关键目标】!$C$28,0,(发电量计算【计算逻辑页】!R5567+发电量计算【计算逻辑页】!T5566-结论【关键目标】!$C$28))</f>
        <v>0</v>
      </c>
      <c r="V5567" s="5">
        <f t="shared" si="778"/>
        <v>0</v>
      </c>
      <c r="W5567" s="5">
        <f t="shared" si="779"/>
        <v>0</v>
      </c>
      <c r="X5567" s="5">
        <f t="shared" si="782"/>
        <v>0</v>
      </c>
    </row>
    <row r="5568" spans="1:24" x14ac:dyDescent="0.15">
      <c r="A5568" s="7">
        <v>5567</v>
      </c>
      <c r="B5568" s="7">
        <v>8</v>
      </c>
      <c r="C5568" s="7">
        <v>20</v>
      </c>
      <c r="D5568" s="7">
        <v>23</v>
      </c>
      <c r="E5568" s="7">
        <v>232</v>
      </c>
      <c r="F5568" s="7">
        <v>22</v>
      </c>
      <c r="G5568" s="7">
        <v>0</v>
      </c>
      <c r="H5568" s="7">
        <f t="shared" si="774"/>
        <v>7</v>
      </c>
      <c r="I5568" s="16">
        <f t="shared" si="775"/>
        <v>45158</v>
      </c>
      <c r="J5568" s="17">
        <v>0.70809999999999995</v>
      </c>
      <c r="K5568" s="18">
        <f>G5568*结论【关键目标】!C$27*0.7735*0.001</f>
        <v>0</v>
      </c>
      <c r="L5568" s="5">
        <v>0</v>
      </c>
      <c r="M5568" s="5">
        <f>ABS(IF(L5568&lt;=0,L5568/耗电量关键数据!$B$6/1000,L5568/耗电量关键数据!$B$5/1000))</f>
        <v>0</v>
      </c>
      <c r="N5568" s="19">
        <f>耗电量关键数据!$B$14</f>
        <v>1.1688450000000001</v>
      </c>
      <c r="O5568" s="19">
        <f>耗电量关键数据!$B$15</f>
        <v>0.37403039999999999</v>
      </c>
      <c r="P5568" s="19">
        <f t="shared" si="776"/>
        <v>1.5428754000000002</v>
      </c>
      <c r="Q5568" s="19">
        <f t="shared" si="780"/>
        <v>0</v>
      </c>
      <c r="R5568" s="20">
        <f t="shared" si="777"/>
        <v>0</v>
      </c>
      <c r="S5568" s="20">
        <f t="shared" si="781"/>
        <v>0</v>
      </c>
      <c r="T5568" s="20">
        <f>IF((T5567+R5568)&lt;0,0,IF((T5567+R5568)&gt;结论【关键目标】!C$28,结论【关键目标】!C$28,T5567+R5568))</f>
        <v>17.371373800000001</v>
      </c>
      <c r="U5568" s="19">
        <f>IF((T5567+R5568)&lt;结论【关键目标】!$C$28,0,(发电量计算【计算逻辑页】!R5568+发电量计算【计算逻辑页】!T5567-结论【关键目标】!$C$28))</f>
        <v>0</v>
      </c>
      <c r="V5568" s="5">
        <f t="shared" si="778"/>
        <v>0</v>
      </c>
      <c r="W5568" s="5">
        <f t="shared" si="779"/>
        <v>0</v>
      </c>
      <c r="X5568" s="5">
        <f t="shared" si="782"/>
        <v>0</v>
      </c>
    </row>
    <row r="5569" spans="1:24" x14ac:dyDescent="0.15">
      <c r="A5569" s="7">
        <v>5568</v>
      </c>
      <c r="B5569" s="7">
        <v>8</v>
      </c>
      <c r="C5569" s="7">
        <v>20</v>
      </c>
      <c r="D5569" s="7">
        <v>24</v>
      </c>
      <c r="E5569" s="7">
        <v>232</v>
      </c>
      <c r="F5569" s="7">
        <v>22.1</v>
      </c>
      <c r="G5569" s="7">
        <v>0</v>
      </c>
      <c r="H5569" s="7">
        <f t="shared" si="774"/>
        <v>7</v>
      </c>
      <c r="I5569" s="16">
        <f t="shared" si="775"/>
        <v>45158</v>
      </c>
      <c r="J5569" s="17">
        <v>0.2407</v>
      </c>
      <c r="K5569" s="18">
        <f>G5569*结论【关键目标】!C$27*0.7735*0.001</f>
        <v>0</v>
      </c>
      <c r="L5569" s="5">
        <v>0</v>
      </c>
      <c r="M5569" s="5">
        <f>ABS(IF(L5569&lt;=0,L5569/耗电量关键数据!$B$6/1000,L5569/耗电量关键数据!$B$5/1000))</f>
        <v>0</v>
      </c>
      <c r="N5569" s="19">
        <f>耗电量关键数据!$B$14</f>
        <v>1.1688450000000001</v>
      </c>
      <c r="O5569" s="19">
        <f>耗电量关键数据!$B$15</f>
        <v>0.37403039999999999</v>
      </c>
      <c r="P5569" s="19">
        <f t="shared" si="776"/>
        <v>1.5428754000000002</v>
      </c>
      <c r="Q5569" s="19">
        <f t="shared" si="780"/>
        <v>0</v>
      </c>
      <c r="R5569" s="20">
        <f t="shared" si="777"/>
        <v>0</v>
      </c>
      <c r="S5569" s="20">
        <f t="shared" si="781"/>
        <v>0</v>
      </c>
      <c r="T5569" s="20">
        <f>IF((T5568+R5569)&lt;0,0,IF((T5568+R5569)&gt;结论【关键目标】!C$28,结论【关键目标】!C$28,T5568+R5569))</f>
        <v>17.371373800000001</v>
      </c>
      <c r="U5569" s="19">
        <f>IF((T5568+R5569)&lt;结论【关键目标】!$C$28,0,(发电量计算【计算逻辑页】!R5569+发电量计算【计算逻辑页】!T5568-结论【关键目标】!$C$28))</f>
        <v>0</v>
      </c>
      <c r="V5569" s="5">
        <f t="shared" si="778"/>
        <v>0</v>
      </c>
      <c r="W5569" s="5">
        <f t="shared" si="779"/>
        <v>0</v>
      </c>
      <c r="X5569" s="5">
        <f t="shared" si="782"/>
        <v>0</v>
      </c>
    </row>
    <row r="5570" spans="1:24" x14ac:dyDescent="0.15">
      <c r="A5570" s="7">
        <v>5569</v>
      </c>
      <c r="B5570" s="7">
        <v>8</v>
      </c>
      <c r="C5570" s="7">
        <v>21</v>
      </c>
      <c r="D5570" s="7">
        <v>1</v>
      </c>
      <c r="E5570" s="7">
        <v>233</v>
      </c>
      <c r="F5570" s="7">
        <v>21</v>
      </c>
      <c r="G5570" s="7">
        <v>0</v>
      </c>
      <c r="H5570" s="7">
        <f t="shared" ref="H5570:H5633" si="783">WEEKDAY(I:I,2)</f>
        <v>1</v>
      </c>
      <c r="I5570" s="16">
        <f t="shared" ref="I5570:I5633" si="784">DATE(2023,B5570,C5570)</f>
        <v>45159</v>
      </c>
      <c r="J5570" s="17">
        <v>0.2407</v>
      </c>
      <c r="K5570" s="18">
        <f>G5570*结论【关键目标】!C$27*0.7735*0.001</f>
        <v>0</v>
      </c>
      <c r="L5570" s="5">
        <v>0</v>
      </c>
      <c r="M5570" s="5">
        <f>ABS(IF(L5570&lt;=0,L5570/耗电量关键数据!$B$6/1000,L5570/耗电量关键数据!$B$5/1000))</f>
        <v>0</v>
      </c>
      <c r="N5570" s="5">
        <f>电气设备逐时使用率计算!H5546</f>
        <v>1.1688450000000001</v>
      </c>
      <c r="O5570" s="5">
        <f>灯光逐时使用率计算!H5546</f>
        <v>0.37403039999999999</v>
      </c>
      <c r="P5570" s="19">
        <f t="shared" ref="P5570:P5633" si="785">M5570+N5570+O5570</f>
        <v>1.5428754000000002</v>
      </c>
      <c r="Q5570" s="19">
        <f t="shared" si="780"/>
        <v>0</v>
      </c>
      <c r="R5570" s="20">
        <f t="shared" ref="R5570:R5633" si="786">K5570-Q5570</f>
        <v>0</v>
      </c>
      <c r="S5570" s="20">
        <f t="shared" si="781"/>
        <v>0</v>
      </c>
      <c r="T5570" s="20">
        <f>IF((T5569+R5570)&lt;0,0,IF((T5569+R5570)&gt;结论【关键目标】!C$28,结论【关键目标】!C$28,T5569+R5570))</f>
        <v>17.371373800000001</v>
      </c>
      <c r="U5570" s="19">
        <f>IF((T5569+R5570)&lt;结论【关键目标】!$C$28,0,(发电量计算【计算逻辑页】!R5570+发电量计算【计算逻辑页】!T5569-结论【关键目标】!$C$28))</f>
        <v>0</v>
      </c>
      <c r="V5570" s="5">
        <f t="shared" ref="V5570:V5633" si="787">IF(J5570&gt;0.35,U5570*0.35,0)</f>
        <v>0</v>
      </c>
      <c r="W5570" s="5">
        <f t="shared" ref="W5570:W5633" si="788">IF(P5570&gt;K5570,K5570*J5570,P5570*J5570)</f>
        <v>0</v>
      </c>
      <c r="X5570" s="5">
        <f t="shared" si="782"/>
        <v>0</v>
      </c>
    </row>
    <row r="5571" spans="1:24" x14ac:dyDescent="0.15">
      <c r="A5571" s="7">
        <v>5570</v>
      </c>
      <c r="B5571" s="7">
        <v>8</v>
      </c>
      <c r="C5571" s="7">
        <v>21</v>
      </c>
      <c r="D5571" s="7">
        <v>2</v>
      </c>
      <c r="E5571" s="7">
        <v>233</v>
      </c>
      <c r="F5571" s="7">
        <v>20</v>
      </c>
      <c r="G5571" s="7">
        <v>0</v>
      </c>
      <c r="H5571" s="7">
        <f t="shared" si="783"/>
        <v>1</v>
      </c>
      <c r="I5571" s="16">
        <f t="shared" si="784"/>
        <v>45159</v>
      </c>
      <c r="J5571" s="17">
        <v>0.2407</v>
      </c>
      <c r="K5571" s="18">
        <f>G5571*结论【关键目标】!C$27*0.7735*0.001</f>
        <v>0</v>
      </c>
      <c r="L5571" s="5">
        <v>0</v>
      </c>
      <c r="M5571" s="5">
        <f>ABS(IF(L5571&lt;=0,L5571/耗电量关键数据!$B$6/1000,L5571/耗电量关键数据!$B$5/1000))</f>
        <v>0</v>
      </c>
      <c r="N5571" s="5">
        <f>电气设备逐时使用率计算!H5547</f>
        <v>1.1688450000000001</v>
      </c>
      <c r="O5571" s="5">
        <f>灯光逐时使用率计算!H5547</f>
        <v>0.37403039999999999</v>
      </c>
      <c r="P5571" s="19">
        <f t="shared" si="785"/>
        <v>1.5428754000000002</v>
      </c>
      <c r="Q5571" s="19">
        <f t="shared" ref="Q5571:Q5634" si="789">IF(J5571&gt;0.8,P5571,0)</f>
        <v>0</v>
      </c>
      <c r="R5571" s="20">
        <f t="shared" si="786"/>
        <v>0</v>
      </c>
      <c r="S5571" s="20">
        <f t="shared" ref="S5571:S5634" si="790">IF(R5571&lt;0,ABS(R5571),0)</f>
        <v>0</v>
      </c>
      <c r="T5571" s="20">
        <f>IF((T5570+R5571)&lt;0,0,IF((T5570+R5571)&gt;结论【关键目标】!C$28,结论【关键目标】!C$28,T5570+R5571))</f>
        <v>17.371373800000001</v>
      </c>
      <c r="U5571" s="19">
        <f>IF((T5570+R5571)&lt;结论【关键目标】!$C$28,0,(发电量计算【计算逻辑页】!R5571+发电量计算【计算逻辑页】!T5570-结论【关键目标】!$C$28))</f>
        <v>0</v>
      </c>
      <c r="V5571" s="5">
        <f t="shared" si="787"/>
        <v>0</v>
      </c>
      <c r="W5571" s="5">
        <f t="shared" si="788"/>
        <v>0</v>
      </c>
      <c r="X5571" s="5">
        <f t="shared" si="782"/>
        <v>0</v>
      </c>
    </row>
    <row r="5572" spans="1:24" x14ac:dyDescent="0.15">
      <c r="A5572" s="7">
        <v>5571</v>
      </c>
      <c r="B5572" s="7">
        <v>8</v>
      </c>
      <c r="C5572" s="7">
        <v>21</v>
      </c>
      <c r="D5572" s="7">
        <v>3</v>
      </c>
      <c r="E5572" s="7">
        <v>233</v>
      </c>
      <c r="F5572" s="7">
        <v>21.1</v>
      </c>
      <c r="G5572" s="7">
        <v>0</v>
      </c>
      <c r="H5572" s="7">
        <f t="shared" si="783"/>
        <v>1</v>
      </c>
      <c r="I5572" s="16">
        <f t="shared" si="784"/>
        <v>45159</v>
      </c>
      <c r="J5572" s="17">
        <v>0.2407</v>
      </c>
      <c r="K5572" s="18">
        <f>G5572*结论【关键目标】!C$27*0.7735*0.001</f>
        <v>0</v>
      </c>
      <c r="L5572" s="5">
        <v>0</v>
      </c>
      <c r="M5572" s="5">
        <f>ABS(IF(L5572&lt;=0,L5572/耗电量关键数据!$B$6/1000,L5572/耗电量关键数据!$B$5/1000))</f>
        <v>0</v>
      </c>
      <c r="N5572" s="5">
        <f>电气设备逐时使用率计算!H5548</f>
        <v>1.1688450000000001</v>
      </c>
      <c r="O5572" s="5">
        <f>灯光逐时使用率计算!H5548</f>
        <v>0.37403039999999999</v>
      </c>
      <c r="P5572" s="19">
        <f t="shared" si="785"/>
        <v>1.5428754000000002</v>
      </c>
      <c r="Q5572" s="19">
        <f t="shared" si="789"/>
        <v>0</v>
      </c>
      <c r="R5572" s="20">
        <f t="shared" si="786"/>
        <v>0</v>
      </c>
      <c r="S5572" s="20">
        <f t="shared" si="790"/>
        <v>0</v>
      </c>
      <c r="T5572" s="20">
        <f>IF((T5571+R5572)&lt;0,0,IF((T5571+R5572)&gt;结论【关键目标】!C$28,结论【关键目标】!C$28,T5571+R5572))</f>
        <v>17.371373800000001</v>
      </c>
      <c r="U5572" s="19">
        <f>IF((T5571+R5572)&lt;结论【关键目标】!$C$28,0,(发电量计算【计算逻辑页】!R5572+发电量计算【计算逻辑页】!T5571-结论【关键目标】!$C$28))</f>
        <v>0</v>
      </c>
      <c r="V5572" s="5">
        <f t="shared" si="787"/>
        <v>0</v>
      </c>
      <c r="W5572" s="5">
        <f t="shared" si="788"/>
        <v>0</v>
      </c>
      <c r="X5572" s="5">
        <f t="shared" ref="X5572:X5635" si="791">(J5572-0.35)*IF(T5572&gt;S5572,S5572,T5572)</f>
        <v>0</v>
      </c>
    </row>
    <row r="5573" spans="1:24" x14ac:dyDescent="0.15">
      <c r="A5573" s="7">
        <v>5572</v>
      </c>
      <c r="B5573" s="7">
        <v>8</v>
      </c>
      <c r="C5573" s="7">
        <v>21</v>
      </c>
      <c r="D5573" s="7">
        <v>4</v>
      </c>
      <c r="E5573" s="7">
        <v>233</v>
      </c>
      <c r="F5573" s="7">
        <v>20</v>
      </c>
      <c r="G5573" s="7">
        <v>0</v>
      </c>
      <c r="H5573" s="7">
        <f t="shared" si="783"/>
        <v>1</v>
      </c>
      <c r="I5573" s="16">
        <f t="shared" si="784"/>
        <v>45159</v>
      </c>
      <c r="J5573" s="17">
        <v>0.2407</v>
      </c>
      <c r="K5573" s="18">
        <f>G5573*结论【关键目标】!C$27*0.7735*0.001</f>
        <v>0</v>
      </c>
      <c r="L5573" s="5">
        <v>0</v>
      </c>
      <c r="M5573" s="5">
        <f>ABS(IF(L5573&lt;=0,L5573/耗电量关键数据!$B$6/1000,L5573/耗电量关键数据!$B$5/1000))</f>
        <v>0</v>
      </c>
      <c r="N5573" s="5">
        <f>电气设备逐时使用率计算!H5549</f>
        <v>1.1688450000000001</v>
      </c>
      <c r="O5573" s="5">
        <f>灯光逐时使用率计算!H5549</f>
        <v>0.37403039999999999</v>
      </c>
      <c r="P5573" s="19">
        <f t="shared" si="785"/>
        <v>1.5428754000000002</v>
      </c>
      <c r="Q5573" s="19">
        <f t="shared" si="789"/>
        <v>0</v>
      </c>
      <c r="R5573" s="20">
        <f t="shared" si="786"/>
        <v>0</v>
      </c>
      <c r="S5573" s="20">
        <f t="shared" si="790"/>
        <v>0</v>
      </c>
      <c r="T5573" s="20">
        <f>IF((T5572+R5573)&lt;0,0,IF((T5572+R5573)&gt;结论【关键目标】!C$28,结论【关键目标】!C$28,T5572+R5573))</f>
        <v>17.371373800000001</v>
      </c>
      <c r="U5573" s="19">
        <f>IF((T5572+R5573)&lt;结论【关键目标】!$C$28,0,(发电量计算【计算逻辑页】!R5573+发电量计算【计算逻辑页】!T5572-结论【关键目标】!$C$28))</f>
        <v>0</v>
      </c>
      <c r="V5573" s="5">
        <f t="shared" si="787"/>
        <v>0</v>
      </c>
      <c r="W5573" s="5">
        <f t="shared" si="788"/>
        <v>0</v>
      </c>
      <c r="X5573" s="5">
        <f t="shared" si="791"/>
        <v>0</v>
      </c>
    </row>
    <row r="5574" spans="1:24" x14ac:dyDescent="0.15">
      <c r="A5574" s="7">
        <v>5573</v>
      </c>
      <c r="B5574" s="7">
        <v>8</v>
      </c>
      <c r="C5574" s="7">
        <v>21</v>
      </c>
      <c r="D5574" s="7">
        <v>5</v>
      </c>
      <c r="E5574" s="7">
        <v>233</v>
      </c>
      <c r="F5574" s="7">
        <v>19</v>
      </c>
      <c r="G5574" s="7">
        <v>0</v>
      </c>
      <c r="H5574" s="7">
        <f t="shared" si="783"/>
        <v>1</v>
      </c>
      <c r="I5574" s="16">
        <f t="shared" si="784"/>
        <v>45159</v>
      </c>
      <c r="J5574" s="17">
        <v>0.2407</v>
      </c>
      <c r="K5574" s="18">
        <f>G5574*结论【关键目标】!C$27*0.7735*0.001</f>
        <v>0</v>
      </c>
      <c r="L5574" s="5">
        <v>0</v>
      </c>
      <c r="M5574" s="5">
        <f>ABS(IF(L5574&lt;=0,L5574/耗电量关键数据!$B$6/1000,L5574/耗电量关键数据!$B$5/1000))</f>
        <v>0</v>
      </c>
      <c r="N5574" s="5">
        <f>电气设备逐时使用率计算!H5550</f>
        <v>1.1688450000000001</v>
      </c>
      <c r="O5574" s="5">
        <f>灯光逐时使用率计算!H5550</f>
        <v>0.37403039999999999</v>
      </c>
      <c r="P5574" s="19">
        <f t="shared" si="785"/>
        <v>1.5428754000000002</v>
      </c>
      <c r="Q5574" s="19">
        <f t="shared" si="789"/>
        <v>0</v>
      </c>
      <c r="R5574" s="20">
        <f t="shared" si="786"/>
        <v>0</v>
      </c>
      <c r="S5574" s="20">
        <f t="shared" si="790"/>
        <v>0</v>
      </c>
      <c r="T5574" s="20">
        <f>IF((T5573+R5574)&lt;0,0,IF((T5573+R5574)&gt;结论【关键目标】!C$28,结论【关键目标】!C$28,T5573+R5574))</f>
        <v>17.371373800000001</v>
      </c>
      <c r="U5574" s="19">
        <f>IF((T5573+R5574)&lt;结论【关键目标】!$C$28,0,(发电量计算【计算逻辑页】!R5574+发电量计算【计算逻辑页】!T5573-结论【关键目标】!$C$28))</f>
        <v>0</v>
      </c>
      <c r="V5574" s="5">
        <f t="shared" si="787"/>
        <v>0</v>
      </c>
      <c r="W5574" s="5">
        <f t="shared" si="788"/>
        <v>0</v>
      </c>
      <c r="X5574" s="5">
        <f t="shared" si="791"/>
        <v>0</v>
      </c>
    </row>
    <row r="5575" spans="1:24" x14ac:dyDescent="0.15">
      <c r="A5575" s="7">
        <v>5574</v>
      </c>
      <c r="B5575" s="7">
        <v>8</v>
      </c>
      <c r="C5575" s="7">
        <v>21</v>
      </c>
      <c r="D5575" s="7">
        <v>6</v>
      </c>
      <c r="E5575" s="7">
        <v>233</v>
      </c>
      <c r="F5575" s="7">
        <v>20</v>
      </c>
      <c r="G5575" s="7">
        <v>55.6</v>
      </c>
      <c r="H5575" s="7">
        <f t="shared" si="783"/>
        <v>1</v>
      </c>
      <c r="I5575" s="16">
        <f t="shared" si="784"/>
        <v>45159</v>
      </c>
      <c r="J5575" s="17">
        <v>0.2407</v>
      </c>
      <c r="K5575" s="18">
        <f>G5575*结论【关键目标】!C$27*0.7735*0.001</f>
        <v>5.1607919999999998</v>
      </c>
      <c r="L5575" s="5">
        <v>0</v>
      </c>
      <c r="M5575" s="5">
        <f>ABS(IF(L5575&lt;=0,L5575/耗电量关键数据!$B$6/1000,L5575/耗电量关键数据!$B$5/1000))</f>
        <v>0</v>
      </c>
      <c r="N5575" s="5">
        <f>电气设备逐时使用率计算!H5551</f>
        <v>1.1688450000000001</v>
      </c>
      <c r="O5575" s="5">
        <f>灯光逐时使用率计算!H5551</f>
        <v>0.37403039999999999</v>
      </c>
      <c r="P5575" s="19">
        <f t="shared" si="785"/>
        <v>1.5428754000000002</v>
      </c>
      <c r="Q5575" s="19">
        <f t="shared" si="789"/>
        <v>0</v>
      </c>
      <c r="R5575" s="20">
        <f t="shared" si="786"/>
        <v>5.1607919999999998</v>
      </c>
      <c r="S5575" s="20">
        <f t="shared" si="790"/>
        <v>0</v>
      </c>
      <c r="T5575" s="20">
        <f>IF((T5574+R5575)&lt;0,0,IF((T5574+R5575)&gt;结论【关键目标】!C$28,结论【关键目标】!C$28,T5574+R5575))</f>
        <v>22</v>
      </c>
      <c r="U5575" s="19">
        <f>IF((T5574+R5575)&lt;结论【关键目标】!$C$28,0,(发电量计算【计算逻辑页】!R5575+发电量计算【计算逻辑页】!T5574-结论【关键目标】!$C$28))</f>
        <v>0.53216580000000135</v>
      </c>
      <c r="V5575" s="5">
        <f t="shared" si="787"/>
        <v>0</v>
      </c>
      <c r="W5575" s="5">
        <f t="shared" si="788"/>
        <v>0.37137010878000004</v>
      </c>
      <c r="X5575" s="5">
        <f t="shared" si="791"/>
        <v>0</v>
      </c>
    </row>
    <row r="5576" spans="1:24" x14ac:dyDescent="0.15">
      <c r="A5576" s="7">
        <v>5575</v>
      </c>
      <c r="B5576" s="7">
        <v>8</v>
      </c>
      <c r="C5576" s="7">
        <v>21</v>
      </c>
      <c r="D5576" s="7">
        <v>7</v>
      </c>
      <c r="E5576" s="7">
        <v>233</v>
      </c>
      <c r="F5576" s="7">
        <v>19</v>
      </c>
      <c r="G5576" s="7">
        <v>118.4</v>
      </c>
      <c r="H5576" s="7">
        <f t="shared" si="783"/>
        <v>1</v>
      </c>
      <c r="I5576" s="16">
        <f t="shared" si="784"/>
        <v>45159</v>
      </c>
      <c r="J5576" s="17">
        <v>0.2407</v>
      </c>
      <c r="K5576" s="18">
        <f>G5576*结论【关键目标】!C$27*0.7735*0.001</f>
        <v>10.989887999999999</v>
      </c>
      <c r="L5576" s="5">
        <v>0</v>
      </c>
      <c r="M5576" s="5">
        <f>ABS(IF(L5576&lt;=0,L5576/耗电量关键数据!$B$6/1000,L5576/耗电量关键数据!$B$5/1000))</f>
        <v>0</v>
      </c>
      <c r="N5576" s="5">
        <f>电气设备逐时使用率计算!H5552</f>
        <v>2.3376900000000003</v>
      </c>
      <c r="O5576" s="5">
        <f>灯光逐时使用率计算!H5552</f>
        <v>1.2467680000000001</v>
      </c>
      <c r="P5576" s="19">
        <f t="shared" si="785"/>
        <v>3.5844580000000006</v>
      </c>
      <c r="Q5576" s="19">
        <f t="shared" si="789"/>
        <v>0</v>
      </c>
      <c r="R5576" s="20">
        <f t="shared" si="786"/>
        <v>10.989887999999999</v>
      </c>
      <c r="S5576" s="20">
        <f t="shared" si="790"/>
        <v>0</v>
      </c>
      <c r="T5576" s="20">
        <f>IF((T5575+R5576)&lt;0,0,IF((T5575+R5576)&gt;结论【关键目标】!C$28,结论【关键目标】!C$28,T5575+R5576))</f>
        <v>22</v>
      </c>
      <c r="U5576" s="19">
        <f>IF((T5575+R5576)&lt;结论【关键目标】!$C$28,0,(发电量计算【计算逻辑页】!R5576+发电量计算【计算逻辑页】!T5575-结论【关键目标】!$C$28))</f>
        <v>10.989888000000001</v>
      </c>
      <c r="V5576" s="5">
        <f t="shared" si="787"/>
        <v>0</v>
      </c>
      <c r="W5576" s="5">
        <f t="shared" si="788"/>
        <v>0.8627790406000001</v>
      </c>
      <c r="X5576" s="5">
        <f t="shared" si="791"/>
        <v>0</v>
      </c>
    </row>
    <row r="5577" spans="1:24" x14ac:dyDescent="0.15">
      <c r="A5577" s="7">
        <v>5576</v>
      </c>
      <c r="B5577" s="7">
        <v>8</v>
      </c>
      <c r="C5577" s="7">
        <v>21</v>
      </c>
      <c r="D5577" s="7">
        <v>8</v>
      </c>
      <c r="E5577" s="7">
        <v>233</v>
      </c>
      <c r="F5577" s="7">
        <v>20</v>
      </c>
      <c r="G5577" s="7">
        <v>227.9</v>
      </c>
      <c r="H5577" s="7">
        <f t="shared" si="783"/>
        <v>1</v>
      </c>
      <c r="I5577" s="16">
        <f t="shared" si="784"/>
        <v>45159</v>
      </c>
      <c r="J5577" s="17">
        <v>0.70809999999999995</v>
      </c>
      <c r="K5577" s="18">
        <f>G5577*结论【关键目标】!C$27*0.7735*0.001</f>
        <v>21.153677999999999</v>
      </c>
      <c r="L5577" s="5">
        <v>19263.031470000002</v>
      </c>
      <c r="M5577" s="5">
        <f>ABS(IF(L5577&lt;=0,L5577/耗电量关键数据!$B$6/1000,L5577/耗电量关键数据!$B$5/1000))</f>
        <v>5.5037232771428579</v>
      </c>
      <c r="N5577" s="5">
        <f>电气设备逐时使用率计算!H5553</f>
        <v>11.688450000000001</v>
      </c>
      <c r="O5577" s="5">
        <f>灯光逐时使用率计算!H5553</f>
        <v>6.2338399999999998</v>
      </c>
      <c r="P5577" s="19">
        <f t="shared" si="785"/>
        <v>23.426013277142861</v>
      </c>
      <c r="Q5577" s="19">
        <f t="shared" si="789"/>
        <v>0</v>
      </c>
      <c r="R5577" s="20">
        <f t="shared" si="786"/>
        <v>21.153677999999999</v>
      </c>
      <c r="S5577" s="20">
        <f t="shared" si="790"/>
        <v>0</v>
      </c>
      <c r="T5577" s="20">
        <f>IF((T5576+R5577)&lt;0,0,IF((T5576+R5577)&gt;结论【关键目标】!C$28,结论【关键目标】!C$28,T5576+R5577))</f>
        <v>22</v>
      </c>
      <c r="U5577" s="19">
        <f>IF((T5576+R5577)&lt;结论【关键目标】!$C$28,0,(发电量计算【计算逻辑页】!R5577+发电量计算【计算逻辑页】!T5576-结论【关键目标】!$C$28))</f>
        <v>21.153677999999999</v>
      </c>
      <c r="V5577" s="5">
        <f t="shared" si="787"/>
        <v>7.4037872999999994</v>
      </c>
      <c r="W5577" s="5">
        <f t="shared" si="788"/>
        <v>14.978919391799998</v>
      </c>
      <c r="X5577" s="5">
        <f t="shared" si="791"/>
        <v>0</v>
      </c>
    </row>
    <row r="5578" spans="1:24" x14ac:dyDescent="0.15">
      <c r="A5578" s="7">
        <v>5577</v>
      </c>
      <c r="B5578" s="7">
        <v>8</v>
      </c>
      <c r="C5578" s="7">
        <v>21</v>
      </c>
      <c r="D5578" s="7">
        <v>9</v>
      </c>
      <c r="E5578" s="7">
        <v>233</v>
      </c>
      <c r="F5578" s="7">
        <v>21.3</v>
      </c>
      <c r="G5578" s="7">
        <v>392.4</v>
      </c>
      <c r="H5578" s="7">
        <f t="shared" si="783"/>
        <v>1</v>
      </c>
      <c r="I5578" s="16">
        <f t="shared" si="784"/>
        <v>45159</v>
      </c>
      <c r="J5578" s="17">
        <v>0.70809999999999995</v>
      </c>
      <c r="K5578" s="18">
        <f>G5578*结论【关键目标】!C$27*0.7735*0.001</f>
        <v>36.422567999999998</v>
      </c>
      <c r="L5578" s="5">
        <v>37455.614580000001</v>
      </c>
      <c r="M5578" s="5">
        <f>ABS(IF(L5578&lt;=0,L5578/耗电量关键数据!$B$6/1000,L5578/耗电量关键数据!$B$5/1000))</f>
        <v>10.701604165714286</v>
      </c>
      <c r="N5578" s="5">
        <f>电气设备逐时使用率计算!H5554</f>
        <v>22.208055000000002</v>
      </c>
      <c r="O5578" s="5">
        <f>灯光逐时使用率计算!H5554</f>
        <v>11.844296</v>
      </c>
      <c r="P5578" s="19">
        <f t="shared" si="785"/>
        <v>44.753955165714288</v>
      </c>
      <c r="Q5578" s="19">
        <f t="shared" si="789"/>
        <v>0</v>
      </c>
      <c r="R5578" s="20">
        <f t="shared" si="786"/>
        <v>36.422567999999998</v>
      </c>
      <c r="S5578" s="20">
        <f t="shared" si="790"/>
        <v>0</v>
      </c>
      <c r="T5578" s="20">
        <f>IF((T5577+R5578)&lt;0,0,IF((T5577+R5578)&gt;结论【关键目标】!C$28,结论【关键目标】!C$28,T5577+R5578))</f>
        <v>22</v>
      </c>
      <c r="U5578" s="19">
        <f>IF((T5577+R5578)&lt;结论【关键目标】!$C$28,0,(发电量计算【计算逻辑页】!R5578+发电量计算【计算逻辑页】!T5577-结论【关键目标】!$C$28))</f>
        <v>36.422567999999998</v>
      </c>
      <c r="V5578" s="5">
        <f t="shared" si="787"/>
        <v>12.747898799999998</v>
      </c>
      <c r="W5578" s="5">
        <f t="shared" si="788"/>
        <v>25.790820400799998</v>
      </c>
      <c r="X5578" s="5">
        <f t="shared" si="791"/>
        <v>0</v>
      </c>
    </row>
    <row r="5579" spans="1:24" x14ac:dyDescent="0.15">
      <c r="A5579" s="7">
        <v>5578</v>
      </c>
      <c r="B5579" s="7">
        <v>8</v>
      </c>
      <c r="C5579" s="7">
        <v>21</v>
      </c>
      <c r="D5579" s="7">
        <v>10</v>
      </c>
      <c r="E5579" s="7">
        <v>233</v>
      </c>
      <c r="F5579" s="7">
        <v>24</v>
      </c>
      <c r="G5579" s="7">
        <v>551.20000000000005</v>
      </c>
      <c r="H5579" s="7">
        <f t="shared" si="783"/>
        <v>1</v>
      </c>
      <c r="I5579" s="16">
        <f t="shared" si="784"/>
        <v>45159</v>
      </c>
      <c r="J5579" s="17">
        <v>0.70809999999999995</v>
      </c>
      <c r="K5579" s="18">
        <f>G5579*结论【关键目标】!C$27*0.7735*0.001</f>
        <v>51.162383999999996</v>
      </c>
      <c r="L5579" s="5">
        <v>46018.049030000002</v>
      </c>
      <c r="M5579" s="5">
        <f>ABS(IF(L5579&lt;=0,L5579/耗电量关键数据!$B$6/1000,L5579/耗电量关键数据!$B$5/1000))</f>
        <v>13.148014008571428</v>
      </c>
      <c r="N5579" s="5">
        <f>电气设备逐时使用率计算!H5555</f>
        <v>22.208055000000002</v>
      </c>
      <c r="O5579" s="5">
        <f>灯光逐时使用率计算!H5555</f>
        <v>11.844296</v>
      </c>
      <c r="P5579" s="19">
        <f t="shared" si="785"/>
        <v>47.200365008571431</v>
      </c>
      <c r="Q5579" s="19">
        <f t="shared" si="789"/>
        <v>0</v>
      </c>
      <c r="R5579" s="20">
        <f t="shared" si="786"/>
        <v>51.162383999999996</v>
      </c>
      <c r="S5579" s="20">
        <f t="shared" si="790"/>
        <v>0</v>
      </c>
      <c r="T5579" s="20">
        <f>IF((T5578+R5579)&lt;0,0,IF((T5578+R5579)&gt;结论【关键目标】!C$28,结论【关键目标】!C$28,T5578+R5579))</f>
        <v>22</v>
      </c>
      <c r="U5579" s="19">
        <f>IF((T5578+R5579)&lt;结论【关键目标】!$C$28,0,(发电量计算【计算逻辑页】!R5579+发电量计算【计算逻辑页】!T5578-结论【关键目标】!$C$28))</f>
        <v>51.162384000000003</v>
      </c>
      <c r="V5579" s="5">
        <f t="shared" si="787"/>
        <v>17.906834400000001</v>
      </c>
      <c r="W5579" s="5">
        <f t="shared" si="788"/>
        <v>33.422578462569426</v>
      </c>
      <c r="X5579" s="5">
        <f t="shared" si="791"/>
        <v>0</v>
      </c>
    </row>
    <row r="5580" spans="1:24" x14ac:dyDescent="0.15">
      <c r="A5580" s="7">
        <v>5579</v>
      </c>
      <c r="B5580" s="7">
        <v>8</v>
      </c>
      <c r="C5580" s="7">
        <v>21</v>
      </c>
      <c r="D5580" s="7">
        <v>11</v>
      </c>
      <c r="E5580" s="7">
        <v>233</v>
      </c>
      <c r="F5580" s="7">
        <v>25</v>
      </c>
      <c r="G5580" s="7">
        <v>634.29999999999995</v>
      </c>
      <c r="H5580" s="7">
        <f t="shared" si="783"/>
        <v>1</v>
      </c>
      <c r="I5580" s="16">
        <f t="shared" si="784"/>
        <v>45159</v>
      </c>
      <c r="J5580" s="24">
        <v>1.3551</v>
      </c>
      <c r="K5580" s="18">
        <f>G5580*结论【关键目标】!C$27*0.7735*0.001</f>
        <v>58.875725999999993</v>
      </c>
      <c r="L5580" s="5">
        <v>50964.17499</v>
      </c>
      <c r="M5580" s="5">
        <f>ABS(IF(L5580&lt;=0,L5580/耗电量关键数据!$B$6/1000,L5580/耗电量关键数据!$B$5/1000))</f>
        <v>14.561192854285714</v>
      </c>
      <c r="N5580" s="5">
        <f>电气设备逐时使用率计算!H5556</f>
        <v>22.208055000000002</v>
      </c>
      <c r="O5580" s="5">
        <f>灯光逐时使用率计算!H5556</f>
        <v>11.844296</v>
      </c>
      <c r="P5580" s="19">
        <f t="shared" si="785"/>
        <v>48.613543854285716</v>
      </c>
      <c r="Q5580" s="19">
        <f t="shared" si="789"/>
        <v>48.613543854285716</v>
      </c>
      <c r="R5580" s="20">
        <f t="shared" si="786"/>
        <v>10.262182145714277</v>
      </c>
      <c r="S5580" s="20">
        <f t="shared" si="790"/>
        <v>0</v>
      </c>
      <c r="T5580" s="20">
        <f>IF((T5579+R5580)&lt;0,0,IF((T5579+R5580)&gt;结论【关键目标】!C$28,结论【关键目标】!C$28,T5579+R5580))</f>
        <v>22</v>
      </c>
      <c r="U5580" s="19">
        <f>IF((T5579+R5580)&lt;结论【关键目标】!$C$28,0,(发电量计算【计算逻辑页】!R5580+发电量计算【计算逻辑页】!T5579-结论【关键目标】!$C$28))</f>
        <v>10.262182145714277</v>
      </c>
      <c r="V5580" s="5">
        <f t="shared" si="787"/>
        <v>3.5917637509999967</v>
      </c>
      <c r="W5580" s="5">
        <f t="shared" si="788"/>
        <v>65.876213276942579</v>
      </c>
      <c r="X5580" s="5">
        <f t="shared" si="791"/>
        <v>0</v>
      </c>
    </row>
    <row r="5581" spans="1:24" x14ac:dyDescent="0.15">
      <c r="A5581" s="7">
        <v>5580</v>
      </c>
      <c r="B5581" s="7">
        <v>8</v>
      </c>
      <c r="C5581" s="7">
        <v>21</v>
      </c>
      <c r="D5581" s="7">
        <v>12</v>
      </c>
      <c r="E5581" s="7">
        <v>233</v>
      </c>
      <c r="F5581" s="7">
        <v>25.7</v>
      </c>
      <c r="G5581" s="7">
        <v>669.9</v>
      </c>
      <c r="H5581" s="7">
        <f t="shared" si="783"/>
        <v>1</v>
      </c>
      <c r="I5581" s="16">
        <f t="shared" si="784"/>
        <v>45159</v>
      </c>
      <c r="J5581" s="24">
        <v>1.3551</v>
      </c>
      <c r="K5581" s="18">
        <f>G5581*结论【关键目标】!C$27*0.7735*0.001</f>
        <v>62.180117999999993</v>
      </c>
      <c r="L5581" s="5">
        <v>46217.285730000003</v>
      </c>
      <c r="M5581" s="5">
        <f>ABS(IF(L5581&lt;=0,L5581/耗电量关键数据!$B$6/1000,L5581/耗电量关键数据!$B$5/1000))</f>
        <v>13.204938780000001</v>
      </c>
      <c r="N5581" s="5">
        <f>电气设备逐时使用率计算!H5557</f>
        <v>11.688450000000001</v>
      </c>
      <c r="O5581" s="5">
        <f>灯光逐时使用率计算!H5557</f>
        <v>9.9741440000000008</v>
      </c>
      <c r="P5581" s="19">
        <f t="shared" si="785"/>
        <v>34.867532780000005</v>
      </c>
      <c r="Q5581" s="19">
        <f t="shared" si="789"/>
        <v>34.867532780000005</v>
      </c>
      <c r="R5581" s="20">
        <f t="shared" si="786"/>
        <v>27.312585219999988</v>
      </c>
      <c r="S5581" s="20">
        <f t="shared" si="790"/>
        <v>0</v>
      </c>
      <c r="T5581" s="20">
        <f>IF((T5580+R5581)&lt;0,0,IF((T5580+R5581)&gt;结论【关键目标】!C$28,结论【关键目标】!C$28,T5580+R5581))</f>
        <v>22</v>
      </c>
      <c r="U5581" s="19">
        <f>IF((T5580+R5581)&lt;结论【关键目标】!$C$28,0,(发电量计算【计算逻辑页】!R5581+发电量计算【计算逻辑页】!T5580-结论【关键目标】!$C$28))</f>
        <v>27.312585219999988</v>
      </c>
      <c r="V5581" s="5">
        <f t="shared" si="787"/>
        <v>9.5594048269999945</v>
      </c>
      <c r="W5581" s="5">
        <f t="shared" si="788"/>
        <v>47.248993670178002</v>
      </c>
      <c r="X5581" s="5">
        <f t="shared" si="791"/>
        <v>0</v>
      </c>
    </row>
    <row r="5582" spans="1:24" x14ac:dyDescent="0.15">
      <c r="A5582" s="7">
        <v>5581</v>
      </c>
      <c r="B5582" s="7">
        <v>8</v>
      </c>
      <c r="C5582" s="7">
        <v>21</v>
      </c>
      <c r="D5582" s="7">
        <v>13</v>
      </c>
      <c r="E5582" s="7">
        <v>233</v>
      </c>
      <c r="F5582" s="7">
        <v>27</v>
      </c>
      <c r="G5582" s="7">
        <v>569.1</v>
      </c>
      <c r="H5582" s="7">
        <f t="shared" si="783"/>
        <v>1</v>
      </c>
      <c r="I5582" s="16">
        <f t="shared" si="784"/>
        <v>45159</v>
      </c>
      <c r="J5582" s="17">
        <v>1.2267999999999999</v>
      </c>
      <c r="K5582" s="18">
        <f>G5582*结论【关键目标】!C$27*0.7735*0.001</f>
        <v>52.823862000000005</v>
      </c>
      <c r="L5582" s="5">
        <v>48001.122620000002</v>
      </c>
      <c r="M5582" s="5">
        <f>ABS(IF(L5582&lt;=0,L5582/耗电量关键数据!$B$6/1000,L5582/耗电量关键数据!$B$5/1000))</f>
        <v>13.714606462857144</v>
      </c>
      <c r="N5582" s="5">
        <f>电气设备逐时使用率计算!H5558</f>
        <v>11.688450000000001</v>
      </c>
      <c r="O5582" s="5">
        <f>灯光逐时使用率计算!H5558</f>
        <v>9.9741440000000008</v>
      </c>
      <c r="P5582" s="19">
        <f t="shared" si="785"/>
        <v>35.377200462857147</v>
      </c>
      <c r="Q5582" s="19">
        <f t="shared" si="789"/>
        <v>35.377200462857147</v>
      </c>
      <c r="R5582" s="20">
        <f t="shared" si="786"/>
        <v>17.446661537142859</v>
      </c>
      <c r="S5582" s="20">
        <f t="shared" si="790"/>
        <v>0</v>
      </c>
      <c r="T5582" s="20">
        <f>IF((T5581+R5582)&lt;0,0,IF((T5581+R5582)&gt;结论【关键目标】!C$28,结论【关键目标】!C$28,T5581+R5582))</f>
        <v>22</v>
      </c>
      <c r="U5582" s="19">
        <f>IF((T5581+R5582)&lt;结论【关键目标】!$C$28,0,(发电量计算【计算逻辑页】!R5582+发电量计算【计算逻辑页】!T5581-结论【关键目标】!$C$28))</f>
        <v>17.446661537142859</v>
      </c>
      <c r="V5582" s="5">
        <f t="shared" si="787"/>
        <v>6.1063315380000001</v>
      </c>
      <c r="W5582" s="5">
        <f t="shared" si="788"/>
        <v>43.400749527833142</v>
      </c>
      <c r="X5582" s="5">
        <f t="shared" si="791"/>
        <v>0</v>
      </c>
    </row>
    <row r="5583" spans="1:24" x14ac:dyDescent="0.15">
      <c r="A5583" s="7">
        <v>5582</v>
      </c>
      <c r="B5583" s="7">
        <v>8</v>
      </c>
      <c r="C5583" s="7">
        <v>21</v>
      </c>
      <c r="D5583" s="7">
        <v>14</v>
      </c>
      <c r="E5583" s="7">
        <v>233</v>
      </c>
      <c r="F5583" s="7">
        <v>28</v>
      </c>
      <c r="G5583" s="7">
        <v>495</v>
      </c>
      <c r="H5583" s="7">
        <f t="shared" si="783"/>
        <v>1</v>
      </c>
      <c r="I5583" s="16">
        <f t="shared" si="784"/>
        <v>45159</v>
      </c>
      <c r="J5583" s="17">
        <v>1.2267999999999999</v>
      </c>
      <c r="K5583" s="18">
        <f>G5583*结论【关键目标】!C$27*0.7735*0.001</f>
        <v>45.945900000000002</v>
      </c>
      <c r="L5583" s="5">
        <v>56587.316310000002</v>
      </c>
      <c r="M5583" s="5">
        <f>ABS(IF(L5583&lt;=0,L5583/耗电量关键数据!$B$6/1000,L5583/耗电量关键数据!$B$5/1000))</f>
        <v>16.167804659999998</v>
      </c>
      <c r="N5583" s="5">
        <f>电气设备逐时使用率计算!H5559</f>
        <v>22.208055000000002</v>
      </c>
      <c r="O5583" s="5">
        <f>灯光逐时使用率计算!H5559</f>
        <v>11.844296</v>
      </c>
      <c r="P5583" s="19">
        <f t="shared" si="785"/>
        <v>50.220155660000003</v>
      </c>
      <c r="Q5583" s="19">
        <f t="shared" si="789"/>
        <v>50.220155660000003</v>
      </c>
      <c r="R5583" s="20">
        <f t="shared" si="786"/>
        <v>-4.2742556600000015</v>
      </c>
      <c r="S5583" s="20">
        <f t="shared" si="790"/>
        <v>4.2742556600000015</v>
      </c>
      <c r="T5583" s="20">
        <f>IF((T5582+R5583)&lt;0,0,IF((T5582+R5583)&gt;结论【关键目标】!C$28,结论【关键目标】!C$28,T5582+R5583))</f>
        <v>17.725744339999999</v>
      </c>
      <c r="U5583" s="19">
        <f>IF((T5582+R5583)&lt;结论【关键目标】!$C$28,0,(发电量计算【计算逻辑页】!R5583+发电量计算【计算逻辑页】!T5582-结论【关键目标】!$C$28))</f>
        <v>0</v>
      </c>
      <c r="V5583" s="5">
        <f t="shared" si="787"/>
        <v>0</v>
      </c>
      <c r="W5583" s="5">
        <f t="shared" si="788"/>
        <v>56.366430119999997</v>
      </c>
      <c r="X5583" s="5">
        <f t="shared" si="791"/>
        <v>3.7476673626880008</v>
      </c>
    </row>
    <row r="5584" spans="1:24" x14ac:dyDescent="0.15">
      <c r="A5584" s="7">
        <v>5583</v>
      </c>
      <c r="B5584" s="7">
        <v>8</v>
      </c>
      <c r="C5584" s="7">
        <v>21</v>
      </c>
      <c r="D5584" s="7">
        <v>15</v>
      </c>
      <c r="E5584" s="7">
        <v>233</v>
      </c>
      <c r="F5584" s="7">
        <v>29.2</v>
      </c>
      <c r="G5584" s="7">
        <v>470.4</v>
      </c>
      <c r="H5584" s="7">
        <f t="shared" si="783"/>
        <v>1</v>
      </c>
      <c r="I5584" s="16">
        <f t="shared" si="784"/>
        <v>45159</v>
      </c>
      <c r="J5584" s="17">
        <v>1.2267999999999999</v>
      </c>
      <c r="K5584" s="18">
        <f>G5584*结论【关键目标】!C$27*0.7735*0.001</f>
        <v>43.662528000000002</v>
      </c>
      <c r="L5584" s="5">
        <v>53694.888180000002</v>
      </c>
      <c r="M5584" s="5">
        <f>ABS(IF(L5584&lt;=0,L5584/耗电量关键数据!$B$6/1000,L5584/耗电量关键数据!$B$5/1000))</f>
        <v>15.341396622857143</v>
      </c>
      <c r="N5584" s="5">
        <f>电气设备逐时使用率计算!H5560</f>
        <v>22.208055000000002</v>
      </c>
      <c r="O5584" s="5">
        <f>灯光逐时使用率计算!H5560</f>
        <v>11.844296</v>
      </c>
      <c r="P5584" s="19">
        <f t="shared" si="785"/>
        <v>49.393747622857148</v>
      </c>
      <c r="Q5584" s="19">
        <f t="shared" si="789"/>
        <v>49.393747622857148</v>
      </c>
      <c r="R5584" s="20">
        <f t="shared" si="786"/>
        <v>-5.7312196228571466</v>
      </c>
      <c r="S5584" s="20">
        <f t="shared" si="790"/>
        <v>5.7312196228571466</v>
      </c>
      <c r="T5584" s="20">
        <f>IF((T5583+R5584)&lt;0,0,IF((T5583+R5584)&gt;结论【关键目标】!C$28,结论【关键目标】!C$28,T5583+R5584))</f>
        <v>11.994524717142852</v>
      </c>
      <c r="U5584" s="19">
        <f>IF((T5583+R5584)&lt;结论【关键目标】!$C$28,0,(发电量计算【计算逻辑页】!R5584+发电量计算【计算逻辑页】!T5583-结论【关键目标】!$C$28))</f>
        <v>0</v>
      </c>
      <c r="V5584" s="5">
        <f t="shared" si="787"/>
        <v>0</v>
      </c>
      <c r="W5584" s="5">
        <f t="shared" si="788"/>
        <v>53.565189350399997</v>
      </c>
      <c r="X5584" s="5">
        <f t="shared" si="791"/>
        <v>5.0251333653211461</v>
      </c>
    </row>
    <row r="5585" spans="1:24" x14ac:dyDescent="0.15">
      <c r="A5585" s="7">
        <v>5584</v>
      </c>
      <c r="B5585" s="7">
        <v>8</v>
      </c>
      <c r="C5585" s="7">
        <v>21</v>
      </c>
      <c r="D5585" s="7">
        <v>16</v>
      </c>
      <c r="E5585" s="7">
        <v>233</v>
      </c>
      <c r="F5585" s="7">
        <v>29</v>
      </c>
      <c r="G5585" s="7">
        <v>269.7</v>
      </c>
      <c r="H5585" s="7">
        <f t="shared" si="783"/>
        <v>1</v>
      </c>
      <c r="I5585" s="16">
        <f t="shared" si="784"/>
        <v>45159</v>
      </c>
      <c r="J5585" s="24">
        <v>1.3551</v>
      </c>
      <c r="K5585" s="18">
        <f>G5585*结论【关键目标】!C$27*0.7735*0.001</f>
        <v>25.033554000000002</v>
      </c>
      <c r="L5585" s="5">
        <v>51394.748959999997</v>
      </c>
      <c r="M5585" s="5">
        <f>ABS(IF(L5585&lt;=0,L5585/耗电量关键数据!$B$6/1000,L5585/耗电量关键数据!$B$5/1000))</f>
        <v>14.684213988571427</v>
      </c>
      <c r="N5585" s="5">
        <f>电气设备逐时使用率计算!H5561</f>
        <v>22.208055000000002</v>
      </c>
      <c r="O5585" s="5">
        <f>灯光逐时使用率计算!H5561</f>
        <v>11.844296</v>
      </c>
      <c r="P5585" s="19">
        <f t="shared" si="785"/>
        <v>48.73656498857143</v>
      </c>
      <c r="Q5585" s="19">
        <f t="shared" si="789"/>
        <v>48.73656498857143</v>
      </c>
      <c r="R5585" s="20">
        <f t="shared" si="786"/>
        <v>-23.703010988571428</v>
      </c>
      <c r="S5585" s="20">
        <f t="shared" si="790"/>
        <v>23.703010988571428</v>
      </c>
      <c r="T5585" s="20">
        <f>IF((T5584+R5585)&lt;0,0,IF((T5584+R5585)&gt;结论【关键目标】!C$28,结论【关键目标】!C$28,T5584+R5585))</f>
        <v>0</v>
      </c>
      <c r="U5585" s="19">
        <f>IF((T5584+R5585)&lt;结论【关键目标】!$C$28,0,(发电量计算【计算逻辑页】!R5585+发电量计算【计算逻辑页】!T5584-结论【关键目标】!$C$28))</f>
        <v>0</v>
      </c>
      <c r="V5585" s="5">
        <f t="shared" si="787"/>
        <v>0</v>
      </c>
      <c r="W5585" s="5">
        <f t="shared" si="788"/>
        <v>33.9229690254</v>
      </c>
      <c r="X5585" s="5">
        <f t="shared" si="791"/>
        <v>0</v>
      </c>
    </row>
    <row r="5586" spans="1:24" x14ac:dyDescent="0.15">
      <c r="A5586" s="7">
        <v>5585</v>
      </c>
      <c r="B5586" s="7">
        <v>8</v>
      </c>
      <c r="C5586" s="7">
        <v>21</v>
      </c>
      <c r="D5586" s="7">
        <v>17</v>
      </c>
      <c r="E5586" s="7">
        <v>233</v>
      </c>
      <c r="F5586" s="7">
        <v>29</v>
      </c>
      <c r="G5586" s="7">
        <v>147.69999999999999</v>
      </c>
      <c r="H5586" s="7">
        <f t="shared" si="783"/>
        <v>1</v>
      </c>
      <c r="I5586" s="16">
        <f t="shared" si="784"/>
        <v>45159</v>
      </c>
      <c r="J5586" s="17">
        <v>0.70809999999999995</v>
      </c>
      <c r="K5586" s="18">
        <f>G5586*结论【关键目标】!C$27*0.7735*0.001</f>
        <v>13.709513999999999</v>
      </c>
      <c r="L5586" s="5">
        <v>44663.607389999997</v>
      </c>
      <c r="M5586" s="5">
        <f>ABS(IF(L5586&lt;=0,L5586/耗电量关键数据!$B$6/1000,L5586/耗电量关键数据!$B$5/1000))</f>
        <v>12.761030682857143</v>
      </c>
      <c r="N5586" s="5">
        <f>电气设备逐时使用率计算!H5562</f>
        <v>22.208055000000002</v>
      </c>
      <c r="O5586" s="5">
        <f>灯光逐时使用率计算!H5562</f>
        <v>11.844296</v>
      </c>
      <c r="P5586" s="19">
        <f t="shared" si="785"/>
        <v>46.813381682857141</v>
      </c>
      <c r="Q5586" s="19">
        <f t="shared" si="789"/>
        <v>0</v>
      </c>
      <c r="R5586" s="20">
        <f t="shared" si="786"/>
        <v>13.709513999999999</v>
      </c>
      <c r="S5586" s="20">
        <f t="shared" si="790"/>
        <v>0</v>
      </c>
      <c r="T5586" s="20">
        <f>IF((T5585+R5586)&lt;0,0,IF((T5585+R5586)&gt;结论【关键目标】!C$28,结论【关键目标】!C$28,T5585+R5586))</f>
        <v>13.709513999999999</v>
      </c>
      <c r="U5586" s="19">
        <f>IF((T5585+R5586)&lt;结论【关键目标】!$C$28,0,(发电量计算【计算逻辑页】!R5586+发电量计算【计算逻辑页】!T5585-结论【关键目标】!$C$28))</f>
        <v>0</v>
      </c>
      <c r="V5586" s="5">
        <f t="shared" si="787"/>
        <v>0</v>
      </c>
      <c r="W5586" s="5">
        <f t="shared" si="788"/>
        <v>9.7077068633999986</v>
      </c>
      <c r="X5586" s="5">
        <f t="shared" si="791"/>
        <v>0</v>
      </c>
    </row>
    <row r="5587" spans="1:24" x14ac:dyDescent="0.15">
      <c r="A5587" s="7">
        <v>5586</v>
      </c>
      <c r="B5587" s="7">
        <v>8</v>
      </c>
      <c r="C5587" s="7">
        <v>21</v>
      </c>
      <c r="D5587" s="7">
        <v>18</v>
      </c>
      <c r="E5587" s="7">
        <v>233</v>
      </c>
      <c r="F5587" s="7">
        <v>29.6</v>
      </c>
      <c r="G5587" s="7">
        <v>19.7</v>
      </c>
      <c r="H5587" s="7">
        <f t="shared" si="783"/>
        <v>1</v>
      </c>
      <c r="I5587" s="16">
        <f t="shared" si="784"/>
        <v>45159</v>
      </c>
      <c r="J5587" s="17">
        <v>0.70809999999999995</v>
      </c>
      <c r="K5587" s="18">
        <f>G5587*结论【关键目标】!C$27*0.7735*0.001</f>
        <v>1.8285539999999998</v>
      </c>
      <c r="L5587" s="5">
        <v>25374.92483</v>
      </c>
      <c r="M5587" s="5">
        <f>ABS(IF(L5587&lt;=0,L5587/耗电量关键数据!$B$6/1000,L5587/耗电量关键数据!$B$5/1000))</f>
        <v>7.2499785228571429</v>
      </c>
      <c r="N5587" s="5">
        <f>电气设备逐时使用率计算!H5563</f>
        <v>7.0130699999999999</v>
      </c>
      <c r="O5587" s="5">
        <f>灯光逐时使用率计算!H5563</f>
        <v>3.7403040000000001</v>
      </c>
      <c r="P5587" s="19">
        <f t="shared" si="785"/>
        <v>18.003352522857142</v>
      </c>
      <c r="Q5587" s="19">
        <f t="shared" si="789"/>
        <v>0</v>
      </c>
      <c r="R5587" s="20">
        <f t="shared" si="786"/>
        <v>1.8285539999999998</v>
      </c>
      <c r="S5587" s="20">
        <f t="shared" si="790"/>
        <v>0</v>
      </c>
      <c r="T5587" s="20">
        <f>IF((T5586+R5587)&lt;0,0,IF((T5586+R5587)&gt;结论【关键目标】!C$28,结论【关键目标】!C$28,T5586+R5587))</f>
        <v>15.538067999999999</v>
      </c>
      <c r="U5587" s="19">
        <f>IF((T5586+R5587)&lt;结论【关键目标】!$C$28,0,(发电量计算【计算逻辑页】!R5587+发电量计算【计算逻辑页】!T5586-结论【关键目标】!$C$28))</f>
        <v>0</v>
      </c>
      <c r="V5587" s="5">
        <f t="shared" si="787"/>
        <v>0</v>
      </c>
      <c r="W5587" s="5">
        <f t="shared" si="788"/>
        <v>1.2947990873999997</v>
      </c>
      <c r="X5587" s="5">
        <f t="shared" si="791"/>
        <v>0</v>
      </c>
    </row>
    <row r="5588" spans="1:24" x14ac:dyDescent="0.15">
      <c r="A5588" s="7">
        <v>5587</v>
      </c>
      <c r="B5588" s="7">
        <v>8</v>
      </c>
      <c r="C5588" s="7">
        <v>21</v>
      </c>
      <c r="D5588" s="7">
        <v>19</v>
      </c>
      <c r="E5588" s="7">
        <v>233</v>
      </c>
      <c r="F5588" s="7">
        <v>28</v>
      </c>
      <c r="G5588" s="7">
        <v>0</v>
      </c>
      <c r="H5588" s="7">
        <f t="shared" si="783"/>
        <v>1</v>
      </c>
      <c r="I5588" s="16">
        <f t="shared" si="784"/>
        <v>45159</v>
      </c>
      <c r="J5588" s="17">
        <v>1.2267999999999999</v>
      </c>
      <c r="K5588" s="18">
        <f>G5588*结论【关键目标】!C$27*0.7735*0.001</f>
        <v>0</v>
      </c>
      <c r="L5588" s="5">
        <v>0</v>
      </c>
      <c r="M5588" s="5">
        <f>ABS(IF(L5588&lt;=0,L5588/耗电量关键数据!$B$6/1000,L5588/耗电量关键数据!$B$5/1000))</f>
        <v>0</v>
      </c>
      <c r="N5588" s="5">
        <f>电气设备逐时使用率计算!H5564</f>
        <v>7.0130699999999999</v>
      </c>
      <c r="O5588" s="5">
        <f>灯光逐时使用率计算!H5564</f>
        <v>3.7403040000000001</v>
      </c>
      <c r="P5588" s="19">
        <f t="shared" si="785"/>
        <v>10.753374000000001</v>
      </c>
      <c r="Q5588" s="19">
        <f t="shared" si="789"/>
        <v>10.753374000000001</v>
      </c>
      <c r="R5588" s="20">
        <f t="shared" si="786"/>
        <v>-10.753374000000001</v>
      </c>
      <c r="S5588" s="20">
        <f t="shared" si="790"/>
        <v>10.753374000000001</v>
      </c>
      <c r="T5588" s="20">
        <f>IF((T5587+R5588)&lt;0,0,IF((T5587+R5588)&gt;结论【关键目标】!C$28,结论【关键目标】!C$28,T5587+R5588))</f>
        <v>4.7846939999999982</v>
      </c>
      <c r="U5588" s="19">
        <f>IF((T5587+R5588)&lt;结论【关键目标】!$C$28,0,(发电量计算【计算逻辑页】!R5588+发电量计算【计算逻辑页】!T5587-结论【关键目标】!$C$28))</f>
        <v>0</v>
      </c>
      <c r="V5588" s="5">
        <f t="shared" si="787"/>
        <v>0</v>
      </c>
      <c r="W5588" s="5">
        <f t="shared" si="788"/>
        <v>0</v>
      </c>
      <c r="X5588" s="5">
        <f t="shared" si="791"/>
        <v>4.1952196991999982</v>
      </c>
    </row>
    <row r="5589" spans="1:24" x14ac:dyDescent="0.15">
      <c r="A5589" s="7">
        <v>5588</v>
      </c>
      <c r="B5589" s="7">
        <v>8</v>
      </c>
      <c r="C5589" s="7">
        <v>21</v>
      </c>
      <c r="D5589" s="7">
        <v>20</v>
      </c>
      <c r="E5589" s="7">
        <v>233</v>
      </c>
      <c r="F5589" s="7">
        <v>26</v>
      </c>
      <c r="G5589" s="7">
        <v>0</v>
      </c>
      <c r="H5589" s="7">
        <f t="shared" si="783"/>
        <v>1</v>
      </c>
      <c r="I5589" s="16">
        <f t="shared" si="784"/>
        <v>45159</v>
      </c>
      <c r="J5589" s="17">
        <v>1.2267999999999999</v>
      </c>
      <c r="K5589" s="18">
        <f>G5589*结论【关键目标】!C$27*0.7735*0.001</f>
        <v>0</v>
      </c>
      <c r="L5589" s="5">
        <v>0</v>
      </c>
      <c r="M5589" s="5">
        <f>ABS(IF(L5589&lt;=0,L5589/耗电量关键数据!$B$6/1000,L5589/耗电量关键数据!$B$5/1000))</f>
        <v>0</v>
      </c>
      <c r="N5589" s="5">
        <f>电气设备逐时使用率计算!H5565</f>
        <v>1.1688450000000001</v>
      </c>
      <c r="O5589" s="5">
        <f>灯光逐时使用率计算!H5565</f>
        <v>0.37403039999999999</v>
      </c>
      <c r="P5589" s="19">
        <f t="shared" si="785"/>
        <v>1.5428754000000002</v>
      </c>
      <c r="Q5589" s="19">
        <f t="shared" si="789"/>
        <v>1.5428754000000002</v>
      </c>
      <c r="R5589" s="20">
        <f t="shared" si="786"/>
        <v>-1.5428754000000002</v>
      </c>
      <c r="S5589" s="20">
        <f t="shared" si="790"/>
        <v>1.5428754000000002</v>
      </c>
      <c r="T5589" s="20">
        <f>IF((T5588+R5589)&lt;0,0,IF((T5588+R5589)&gt;结论【关键目标】!C$28,结论【关键目标】!C$28,T5588+R5589))</f>
        <v>3.241818599999998</v>
      </c>
      <c r="U5589" s="19">
        <f>IF((T5588+R5589)&lt;结论【关键目标】!$C$28,0,(发电量计算【计算逻辑页】!R5589+发电量计算【计算逻辑页】!T5588-结论【关键目标】!$C$28))</f>
        <v>0</v>
      </c>
      <c r="V5589" s="5">
        <f t="shared" si="787"/>
        <v>0</v>
      </c>
      <c r="W5589" s="5">
        <f t="shared" si="788"/>
        <v>0</v>
      </c>
      <c r="X5589" s="5">
        <f t="shared" si="791"/>
        <v>1.3527931507200002</v>
      </c>
    </row>
    <row r="5590" spans="1:24" x14ac:dyDescent="0.15">
      <c r="A5590" s="7">
        <v>5589</v>
      </c>
      <c r="B5590" s="7">
        <v>8</v>
      </c>
      <c r="C5590" s="7">
        <v>21</v>
      </c>
      <c r="D5590" s="7">
        <v>21</v>
      </c>
      <c r="E5590" s="7">
        <v>233</v>
      </c>
      <c r="F5590" s="7">
        <v>25</v>
      </c>
      <c r="G5590" s="7">
        <v>0</v>
      </c>
      <c r="H5590" s="7">
        <f t="shared" si="783"/>
        <v>1</v>
      </c>
      <c r="I5590" s="16">
        <f t="shared" si="784"/>
        <v>45159</v>
      </c>
      <c r="J5590" s="17">
        <v>1.2267999999999999</v>
      </c>
      <c r="K5590" s="18">
        <f>G5590*结论【关键目标】!C$27*0.7735*0.001</f>
        <v>0</v>
      </c>
      <c r="L5590" s="5">
        <v>0</v>
      </c>
      <c r="M5590" s="5">
        <f>ABS(IF(L5590&lt;=0,L5590/耗电量关键数据!$B$6/1000,L5590/耗电量关键数据!$B$5/1000))</f>
        <v>0</v>
      </c>
      <c r="N5590" s="5">
        <f>电气设备逐时使用率计算!H5566</f>
        <v>1.1688450000000001</v>
      </c>
      <c r="O5590" s="5">
        <f>灯光逐时使用率计算!H5566</f>
        <v>0.37403039999999999</v>
      </c>
      <c r="P5590" s="19">
        <f t="shared" si="785"/>
        <v>1.5428754000000002</v>
      </c>
      <c r="Q5590" s="19">
        <f t="shared" si="789"/>
        <v>1.5428754000000002</v>
      </c>
      <c r="R5590" s="20">
        <f t="shared" si="786"/>
        <v>-1.5428754000000002</v>
      </c>
      <c r="S5590" s="20">
        <f t="shared" si="790"/>
        <v>1.5428754000000002</v>
      </c>
      <c r="T5590" s="20">
        <f>IF((T5589+R5590)&lt;0,0,IF((T5589+R5590)&gt;结论【关键目标】!C$28,结论【关键目标】!C$28,T5589+R5590))</f>
        <v>1.6989431999999978</v>
      </c>
      <c r="U5590" s="19">
        <f>IF((T5589+R5590)&lt;结论【关键目标】!$C$28,0,(发电量计算【计算逻辑页】!R5590+发电量计算【计算逻辑页】!T5589-结论【关键目标】!$C$28))</f>
        <v>0</v>
      </c>
      <c r="V5590" s="5">
        <f t="shared" si="787"/>
        <v>0</v>
      </c>
      <c r="W5590" s="5">
        <f t="shared" si="788"/>
        <v>0</v>
      </c>
      <c r="X5590" s="5">
        <f t="shared" si="791"/>
        <v>1.3527931507200002</v>
      </c>
    </row>
    <row r="5591" spans="1:24" x14ac:dyDescent="0.15">
      <c r="A5591" s="7">
        <v>5590</v>
      </c>
      <c r="B5591" s="7">
        <v>8</v>
      </c>
      <c r="C5591" s="7">
        <v>21</v>
      </c>
      <c r="D5591" s="7">
        <v>22</v>
      </c>
      <c r="E5591" s="7">
        <v>233</v>
      </c>
      <c r="F5591" s="7">
        <v>24</v>
      </c>
      <c r="G5591" s="7">
        <v>0</v>
      </c>
      <c r="H5591" s="7">
        <f t="shared" si="783"/>
        <v>1</v>
      </c>
      <c r="I5591" s="16">
        <f t="shared" si="784"/>
        <v>45159</v>
      </c>
      <c r="J5591" s="17">
        <v>0.70809999999999995</v>
      </c>
      <c r="K5591" s="18">
        <f>G5591*结论【关键目标】!C$27*0.7735*0.001</f>
        <v>0</v>
      </c>
      <c r="L5591" s="5">
        <v>0</v>
      </c>
      <c r="M5591" s="5">
        <f>ABS(IF(L5591&lt;=0,L5591/耗电量关键数据!$B$6/1000,L5591/耗电量关键数据!$B$5/1000))</f>
        <v>0</v>
      </c>
      <c r="N5591" s="5">
        <f>电气设备逐时使用率计算!H5567</f>
        <v>1.1688450000000001</v>
      </c>
      <c r="O5591" s="5">
        <f>灯光逐时使用率计算!H5567</f>
        <v>0.37403039999999999</v>
      </c>
      <c r="P5591" s="19">
        <f t="shared" si="785"/>
        <v>1.5428754000000002</v>
      </c>
      <c r="Q5591" s="19">
        <f t="shared" si="789"/>
        <v>0</v>
      </c>
      <c r="R5591" s="20">
        <f t="shared" si="786"/>
        <v>0</v>
      </c>
      <c r="S5591" s="20">
        <f t="shared" si="790"/>
        <v>0</v>
      </c>
      <c r="T5591" s="20">
        <f>IF((T5590+R5591)&lt;0,0,IF((T5590+R5591)&gt;结论【关键目标】!C$28,结论【关键目标】!C$28,T5590+R5591))</f>
        <v>1.6989431999999978</v>
      </c>
      <c r="U5591" s="19">
        <f>IF((T5590+R5591)&lt;结论【关键目标】!$C$28,0,(发电量计算【计算逻辑页】!R5591+发电量计算【计算逻辑页】!T5590-结论【关键目标】!$C$28))</f>
        <v>0</v>
      </c>
      <c r="V5591" s="5">
        <f t="shared" si="787"/>
        <v>0</v>
      </c>
      <c r="W5591" s="5">
        <f t="shared" si="788"/>
        <v>0</v>
      </c>
      <c r="X5591" s="5">
        <f t="shared" si="791"/>
        <v>0</v>
      </c>
    </row>
    <row r="5592" spans="1:24" x14ac:dyDescent="0.15">
      <c r="A5592" s="7">
        <v>5591</v>
      </c>
      <c r="B5592" s="7">
        <v>8</v>
      </c>
      <c r="C5592" s="7">
        <v>21</v>
      </c>
      <c r="D5592" s="7">
        <v>23</v>
      </c>
      <c r="E5592" s="7">
        <v>233</v>
      </c>
      <c r="F5592" s="7">
        <v>24</v>
      </c>
      <c r="G5592" s="7">
        <v>0</v>
      </c>
      <c r="H5592" s="7">
        <f t="shared" si="783"/>
        <v>1</v>
      </c>
      <c r="I5592" s="16">
        <f t="shared" si="784"/>
        <v>45159</v>
      </c>
      <c r="J5592" s="17">
        <v>0.70809999999999995</v>
      </c>
      <c r="K5592" s="18">
        <f>G5592*结论【关键目标】!C$27*0.7735*0.001</f>
        <v>0</v>
      </c>
      <c r="L5592" s="5">
        <v>0</v>
      </c>
      <c r="M5592" s="5">
        <f>ABS(IF(L5592&lt;=0,L5592/耗电量关键数据!$B$6/1000,L5592/耗电量关键数据!$B$5/1000))</f>
        <v>0</v>
      </c>
      <c r="N5592" s="5">
        <f>电气设备逐时使用率计算!H5568</f>
        <v>1.1688450000000001</v>
      </c>
      <c r="O5592" s="5">
        <f>灯光逐时使用率计算!H5568</f>
        <v>0.37403039999999999</v>
      </c>
      <c r="P5592" s="19">
        <f t="shared" si="785"/>
        <v>1.5428754000000002</v>
      </c>
      <c r="Q5592" s="19">
        <f t="shared" si="789"/>
        <v>0</v>
      </c>
      <c r="R5592" s="20">
        <f t="shared" si="786"/>
        <v>0</v>
      </c>
      <c r="S5592" s="20">
        <f t="shared" si="790"/>
        <v>0</v>
      </c>
      <c r="T5592" s="20">
        <f>IF((T5591+R5592)&lt;0,0,IF((T5591+R5592)&gt;结论【关键目标】!C$28,结论【关键目标】!C$28,T5591+R5592))</f>
        <v>1.6989431999999978</v>
      </c>
      <c r="U5592" s="19">
        <f>IF((T5591+R5592)&lt;结论【关键目标】!$C$28,0,(发电量计算【计算逻辑页】!R5592+发电量计算【计算逻辑页】!T5591-结论【关键目标】!$C$28))</f>
        <v>0</v>
      </c>
      <c r="V5592" s="5">
        <f t="shared" si="787"/>
        <v>0</v>
      </c>
      <c r="W5592" s="5">
        <f t="shared" si="788"/>
        <v>0</v>
      </c>
      <c r="X5592" s="5">
        <f t="shared" si="791"/>
        <v>0</v>
      </c>
    </row>
    <row r="5593" spans="1:24" x14ac:dyDescent="0.15">
      <c r="A5593" s="7">
        <v>5592</v>
      </c>
      <c r="B5593" s="7">
        <v>8</v>
      </c>
      <c r="C5593" s="7">
        <v>21</v>
      </c>
      <c r="D5593" s="7">
        <v>24</v>
      </c>
      <c r="E5593" s="7">
        <v>233</v>
      </c>
      <c r="F5593" s="7">
        <v>24.1</v>
      </c>
      <c r="G5593" s="7">
        <v>0</v>
      </c>
      <c r="H5593" s="7">
        <f t="shared" si="783"/>
        <v>1</v>
      </c>
      <c r="I5593" s="16">
        <f t="shared" si="784"/>
        <v>45159</v>
      </c>
      <c r="J5593" s="17">
        <v>0.2407</v>
      </c>
      <c r="K5593" s="18">
        <f>G5593*结论【关键目标】!C$27*0.7735*0.001</f>
        <v>0</v>
      </c>
      <c r="L5593" s="5">
        <v>0</v>
      </c>
      <c r="M5593" s="5">
        <f>ABS(IF(L5593&lt;=0,L5593/耗电量关键数据!$B$6/1000,L5593/耗电量关键数据!$B$5/1000))</f>
        <v>0</v>
      </c>
      <c r="N5593" s="5">
        <f>电气设备逐时使用率计算!H5569</f>
        <v>1.1688450000000001</v>
      </c>
      <c r="O5593" s="5">
        <f>灯光逐时使用率计算!H5569</f>
        <v>0.37403039999999999</v>
      </c>
      <c r="P5593" s="19">
        <f t="shared" si="785"/>
        <v>1.5428754000000002</v>
      </c>
      <c r="Q5593" s="19">
        <f t="shared" si="789"/>
        <v>0</v>
      </c>
      <c r="R5593" s="20">
        <f t="shared" si="786"/>
        <v>0</v>
      </c>
      <c r="S5593" s="20">
        <f t="shared" si="790"/>
        <v>0</v>
      </c>
      <c r="T5593" s="20">
        <f>IF((T5592+R5593)&lt;0,0,IF((T5592+R5593)&gt;结论【关键目标】!C$28,结论【关键目标】!C$28,T5592+R5593))</f>
        <v>1.6989431999999978</v>
      </c>
      <c r="U5593" s="19">
        <f>IF((T5592+R5593)&lt;结论【关键目标】!$C$28,0,(发电量计算【计算逻辑页】!R5593+发电量计算【计算逻辑页】!T5592-结论【关键目标】!$C$28))</f>
        <v>0</v>
      </c>
      <c r="V5593" s="5">
        <f t="shared" si="787"/>
        <v>0</v>
      </c>
      <c r="W5593" s="5">
        <f t="shared" si="788"/>
        <v>0</v>
      </c>
      <c r="X5593" s="5">
        <f t="shared" si="791"/>
        <v>0</v>
      </c>
    </row>
    <row r="5594" spans="1:24" x14ac:dyDescent="0.15">
      <c r="A5594" s="7">
        <v>5593</v>
      </c>
      <c r="B5594" s="7">
        <v>8</v>
      </c>
      <c r="C5594" s="7">
        <v>22</v>
      </c>
      <c r="D5594" s="7">
        <v>1</v>
      </c>
      <c r="E5594" s="7">
        <v>234</v>
      </c>
      <c r="F5594" s="7">
        <v>23</v>
      </c>
      <c r="G5594" s="7">
        <v>0</v>
      </c>
      <c r="H5594" s="7">
        <f t="shared" si="783"/>
        <v>2</v>
      </c>
      <c r="I5594" s="16">
        <f t="shared" si="784"/>
        <v>45160</v>
      </c>
      <c r="J5594" s="17">
        <v>0.2407</v>
      </c>
      <c r="K5594" s="18">
        <f>G5594*结论【关键目标】!C$27*0.7735*0.001</f>
        <v>0</v>
      </c>
      <c r="L5594" s="5">
        <v>0</v>
      </c>
      <c r="M5594" s="5">
        <f>ABS(IF(L5594&lt;=0,L5594/耗电量关键数据!$B$6/1000,L5594/耗电量关键数据!$B$5/1000))</f>
        <v>0</v>
      </c>
      <c r="N5594" s="5">
        <f>电气设备逐时使用率计算!H5570</f>
        <v>1.1688450000000001</v>
      </c>
      <c r="O5594" s="5">
        <f>灯光逐时使用率计算!H5570</f>
        <v>0.37403039999999999</v>
      </c>
      <c r="P5594" s="19">
        <f t="shared" si="785"/>
        <v>1.5428754000000002</v>
      </c>
      <c r="Q5594" s="19">
        <f t="shared" si="789"/>
        <v>0</v>
      </c>
      <c r="R5594" s="20">
        <f t="shared" si="786"/>
        <v>0</v>
      </c>
      <c r="S5594" s="20">
        <f t="shared" si="790"/>
        <v>0</v>
      </c>
      <c r="T5594" s="20">
        <f>IF((T5593+R5594)&lt;0,0,IF((T5593+R5594)&gt;结论【关键目标】!C$28,结论【关键目标】!C$28,T5593+R5594))</f>
        <v>1.6989431999999978</v>
      </c>
      <c r="U5594" s="19">
        <f>IF((T5593+R5594)&lt;结论【关键目标】!$C$28,0,(发电量计算【计算逻辑页】!R5594+发电量计算【计算逻辑页】!T5593-结论【关键目标】!$C$28))</f>
        <v>0</v>
      </c>
      <c r="V5594" s="5">
        <f t="shared" si="787"/>
        <v>0</v>
      </c>
      <c r="W5594" s="5">
        <f t="shared" si="788"/>
        <v>0</v>
      </c>
      <c r="X5594" s="5">
        <f t="shared" si="791"/>
        <v>0</v>
      </c>
    </row>
    <row r="5595" spans="1:24" x14ac:dyDescent="0.15">
      <c r="A5595" s="7">
        <v>5594</v>
      </c>
      <c r="B5595" s="7">
        <v>8</v>
      </c>
      <c r="C5595" s="7">
        <v>22</v>
      </c>
      <c r="D5595" s="7">
        <v>2</v>
      </c>
      <c r="E5595" s="7">
        <v>234</v>
      </c>
      <c r="F5595" s="7">
        <v>23</v>
      </c>
      <c r="G5595" s="7">
        <v>0</v>
      </c>
      <c r="H5595" s="7">
        <f t="shared" si="783"/>
        <v>2</v>
      </c>
      <c r="I5595" s="16">
        <f t="shared" si="784"/>
        <v>45160</v>
      </c>
      <c r="J5595" s="17">
        <v>0.2407</v>
      </c>
      <c r="K5595" s="18">
        <f>G5595*结论【关键目标】!C$27*0.7735*0.001</f>
        <v>0</v>
      </c>
      <c r="L5595" s="5">
        <v>0</v>
      </c>
      <c r="M5595" s="5">
        <f>ABS(IF(L5595&lt;=0,L5595/耗电量关键数据!$B$6/1000,L5595/耗电量关键数据!$B$5/1000))</f>
        <v>0</v>
      </c>
      <c r="N5595" s="5">
        <f>电气设备逐时使用率计算!H5571</f>
        <v>1.1688450000000001</v>
      </c>
      <c r="O5595" s="5">
        <f>灯光逐时使用率计算!H5571</f>
        <v>0.37403039999999999</v>
      </c>
      <c r="P5595" s="19">
        <f t="shared" si="785"/>
        <v>1.5428754000000002</v>
      </c>
      <c r="Q5595" s="19">
        <f t="shared" si="789"/>
        <v>0</v>
      </c>
      <c r="R5595" s="20">
        <f t="shared" si="786"/>
        <v>0</v>
      </c>
      <c r="S5595" s="20">
        <f t="shared" si="790"/>
        <v>0</v>
      </c>
      <c r="T5595" s="20">
        <f>IF((T5594+R5595)&lt;0,0,IF((T5594+R5595)&gt;结论【关键目标】!C$28,结论【关键目标】!C$28,T5594+R5595))</f>
        <v>1.6989431999999978</v>
      </c>
      <c r="U5595" s="19">
        <f>IF((T5594+R5595)&lt;结论【关键目标】!$C$28,0,(发电量计算【计算逻辑页】!R5595+发电量计算【计算逻辑页】!T5594-结论【关键目标】!$C$28))</f>
        <v>0</v>
      </c>
      <c r="V5595" s="5">
        <f t="shared" si="787"/>
        <v>0</v>
      </c>
      <c r="W5595" s="5">
        <f t="shared" si="788"/>
        <v>0</v>
      </c>
      <c r="X5595" s="5">
        <f t="shared" si="791"/>
        <v>0</v>
      </c>
    </row>
    <row r="5596" spans="1:24" x14ac:dyDescent="0.15">
      <c r="A5596" s="7">
        <v>5595</v>
      </c>
      <c r="B5596" s="7">
        <v>8</v>
      </c>
      <c r="C5596" s="7">
        <v>22</v>
      </c>
      <c r="D5596" s="7">
        <v>3</v>
      </c>
      <c r="E5596" s="7">
        <v>234</v>
      </c>
      <c r="F5596" s="7">
        <v>22.2</v>
      </c>
      <c r="G5596" s="7">
        <v>0</v>
      </c>
      <c r="H5596" s="7">
        <f t="shared" si="783"/>
        <v>2</v>
      </c>
      <c r="I5596" s="16">
        <f t="shared" si="784"/>
        <v>45160</v>
      </c>
      <c r="J5596" s="17">
        <v>0.2407</v>
      </c>
      <c r="K5596" s="18">
        <f>G5596*结论【关键目标】!C$27*0.7735*0.001</f>
        <v>0</v>
      </c>
      <c r="L5596" s="5">
        <v>0</v>
      </c>
      <c r="M5596" s="5">
        <f>ABS(IF(L5596&lt;=0,L5596/耗电量关键数据!$B$6/1000,L5596/耗电量关键数据!$B$5/1000))</f>
        <v>0</v>
      </c>
      <c r="N5596" s="5">
        <f>电气设备逐时使用率计算!H5572</f>
        <v>1.1688450000000001</v>
      </c>
      <c r="O5596" s="5">
        <f>灯光逐时使用率计算!H5572</f>
        <v>0.37403039999999999</v>
      </c>
      <c r="P5596" s="19">
        <f t="shared" si="785"/>
        <v>1.5428754000000002</v>
      </c>
      <c r="Q5596" s="19">
        <f t="shared" si="789"/>
        <v>0</v>
      </c>
      <c r="R5596" s="20">
        <f t="shared" si="786"/>
        <v>0</v>
      </c>
      <c r="S5596" s="20">
        <f t="shared" si="790"/>
        <v>0</v>
      </c>
      <c r="T5596" s="20">
        <f>IF((T5595+R5596)&lt;0,0,IF((T5595+R5596)&gt;结论【关键目标】!C$28,结论【关键目标】!C$28,T5595+R5596))</f>
        <v>1.6989431999999978</v>
      </c>
      <c r="U5596" s="19">
        <f>IF((T5595+R5596)&lt;结论【关键目标】!$C$28,0,(发电量计算【计算逻辑页】!R5596+发电量计算【计算逻辑页】!T5595-结论【关键目标】!$C$28))</f>
        <v>0</v>
      </c>
      <c r="V5596" s="5">
        <f t="shared" si="787"/>
        <v>0</v>
      </c>
      <c r="W5596" s="5">
        <f t="shared" si="788"/>
        <v>0</v>
      </c>
      <c r="X5596" s="5">
        <f t="shared" si="791"/>
        <v>0</v>
      </c>
    </row>
    <row r="5597" spans="1:24" x14ac:dyDescent="0.15">
      <c r="A5597" s="7">
        <v>5596</v>
      </c>
      <c r="B5597" s="7">
        <v>8</v>
      </c>
      <c r="C5597" s="7">
        <v>22</v>
      </c>
      <c r="D5597" s="7">
        <v>4</v>
      </c>
      <c r="E5597" s="7">
        <v>234</v>
      </c>
      <c r="F5597" s="7">
        <v>22</v>
      </c>
      <c r="G5597" s="7">
        <v>0</v>
      </c>
      <c r="H5597" s="7">
        <f t="shared" si="783"/>
        <v>2</v>
      </c>
      <c r="I5597" s="16">
        <f t="shared" si="784"/>
        <v>45160</v>
      </c>
      <c r="J5597" s="17">
        <v>0.2407</v>
      </c>
      <c r="K5597" s="18">
        <f>G5597*结论【关键目标】!C$27*0.7735*0.001</f>
        <v>0</v>
      </c>
      <c r="L5597" s="5">
        <v>0</v>
      </c>
      <c r="M5597" s="5">
        <f>ABS(IF(L5597&lt;=0,L5597/耗电量关键数据!$B$6/1000,L5597/耗电量关键数据!$B$5/1000))</f>
        <v>0</v>
      </c>
      <c r="N5597" s="5">
        <f>电气设备逐时使用率计算!H5573</f>
        <v>1.1688450000000001</v>
      </c>
      <c r="O5597" s="5">
        <f>灯光逐时使用率计算!H5573</f>
        <v>0.37403039999999999</v>
      </c>
      <c r="P5597" s="19">
        <f t="shared" si="785"/>
        <v>1.5428754000000002</v>
      </c>
      <c r="Q5597" s="19">
        <f t="shared" si="789"/>
        <v>0</v>
      </c>
      <c r="R5597" s="20">
        <f t="shared" si="786"/>
        <v>0</v>
      </c>
      <c r="S5597" s="20">
        <f t="shared" si="790"/>
        <v>0</v>
      </c>
      <c r="T5597" s="20">
        <f>IF((T5596+R5597)&lt;0,0,IF((T5596+R5597)&gt;结论【关键目标】!C$28,结论【关键目标】!C$28,T5596+R5597))</f>
        <v>1.6989431999999978</v>
      </c>
      <c r="U5597" s="19">
        <f>IF((T5596+R5597)&lt;结论【关键目标】!$C$28,0,(发电量计算【计算逻辑页】!R5597+发电量计算【计算逻辑页】!T5596-结论【关键目标】!$C$28))</f>
        <v>0</v>
      </c>
      <c r="V5597" s="5">
        <f t="shared" si="787"/>
        <v>0</v>
      </c>
      <c r="W5597" s="5">
        <f t="shared" si="788"/>
        <v>0</v>
      </c>
      <c r="X5597" s="5">
        <f t="shared" si="791"/>
        <v>0</v>
      </c>
    </row>
    <row r="5598" spans="1:24" x14ac:dyDescent="0.15">
      <c r="A5598" s="7">
        <v>5597</v>
      </c>
      <c r="B5598" s="7">
        <v>8</v>
      </c>
      <c r="C5598" s="7">
        <v>22</v>
      </c>
      <c r="D5598" s="7">
        <v>5</v>
      </c>
      <c r="E5598" s="7">
        <v>234</v>
      </c>
      <c r="F5598" s="7">
        <v>22</v>
      </c>
      <c r="G5598" s="7">
        <v>0</v>
      </c>
      <c r="H5598" s="7">
        <f t="shared" si="783"/>
        <v>2</v>
      </c>
      <c r="I5598" s="16">
        <f t="shared" si="784"/>
        <v>45160</v>
      </c>
      <c r="J5598" s="17">
        <v>0.2407</v>
      </c>
      <c r="K5598" s="18">
        <f>G5598*结论【关键目标】!C$27*0.7735*0.001</f>
        <v>0</v>
      </c>
      <c r="L5598" s="5">
        <v>0</v>
      </c>
      <c r="M5598" s="5">
        <f>ABS(IF(L5598&lt;=0,L5598/耗电量关键数据!$B$6/1000,L5598/耗电量关键数据!$B$5/1000))</f>
        <v>0</v>
      </c>
      <c r="N5598" s="5">
        <f>电气设备逐时使用率计算!H5574</f>
        <v>1.1688450000000001</v>
      </c>
      <c r="O5598" s="5">
        <f>灯光逐时使用率计算!H5574</f>
        <v>0.37403039999999999</v>
      </c>
      <c r="P5598" s="19">
        <f t="shared" si="785"/>
        <v>1.5428754000000002</v>
      </c>
      <c r="Q5598" s="19">
        <f t="shared" si="789"/>
        <v>0</v>
      </c>
      <c r="R5598" s="20">
        <f t="shared" si="786"/>
        <v>0</v>
      </c>
      <c r="S5598" s="20">
        <f t="shared" si="790"/>
        <v>0</v>
      </c>
      <c r="T5598" s="20">
        <f>IF((T5597+R5598)&lt;0,0,IF((T5597+R5598)&gt;结论【关键目标】!C$28,结论【关键目标】!C$28,T5597+R5598))</f>
        <v>1.6989431999999978</v>
      </c>
      <c r="U5598" s="19">
        <f>IF((T5597+R5598)&lt;结论【关键目标】!$C$28,0,(发电量计算【计算逻辑页】!R5598+发电量计算【计算逻辑页】!T5597-结论【关键目标】!$C$28))</f>
        <v>0</v>
      </c>
      <c r="V5598" s="5">
        <f t="shared" si="787"/>
        <v>0</v>
      </c>
      <c r="W5598" s="5">
        <f t="shared" si="788"/>
        <v>0</v>
      </c>
      <c r="X5598" s="5">
        <f t="shared" si="791"/>
        <v>0</v>
      </c>
    </row>
    <row r="5599" spans="1:24" x14ac:dyDescent="0.15">
      <c r="A5599" s="7">
        <v>5598</v>
      </c>
      <c r="B5599" s="7">
        <v>8</v>
      </c>
      <c r="C5599" s="7">
        <v>22</v>
      </c>
      <c r="D5599" s="7">
        <v>6</v>
      </c>
      <c r="E5599" s="7">
        <v>234</v>
      </c>
      <c r="F5599" s="7">
        <v>22.8</v>
      </c>
      <c r="G5599" s="7">
        <v>52.8</v>
      </c>
      <c r="H5599" s="7">
        <f t="shared" si="783"/>
        <v>2</v>
      </c>
      <c r="I5599" s="16">
        <f t="shared" si="784"/>
        <v>45160</v>
      </c>
      <c r="J5599" s="17">
        <v>0.2407</v>
      </c>
      <c r="K5599" s="18">
        <f>G5599*结论【关键目标】!C$27*0.7735*0.001</f>
        <v>4.9008959999999995</v>
      </c>
      <c r="L5599" s="5">
        <v>0</v>
      </c>
      <c r="M5599" s="5">
        <f>ABS(IF(L5599&lt;=0,L5599/耗电量关键数据!$B$6/1000,L5599/耗电量关键数据!$B$5/1000))</f>
        <v>0</v>
      </c>
      <c r="N5599" s="5">
        <f>电气设备逐时使用率计算!H5575</f>
        <v>1.1688450000000001</v>
      </c>
      <c r="O5599" s="5">
        <f>灯光逐时使用率计算!H5575</f>
        <v>0.37403039999999999</v>
      </c>
      <c r="P5599" s="19">
        <f t="shared" si="785"/>
        <v>1.5428754000000002</v>
      </c>
      <c r="Q5599" s="19">
        <f t="shared" si="789"/>
        <v>0</v>
      </c>
      <c r="R5599" s="20">
        <f t="shared" si="786"/>
        <v>4.9008959999999995</v>
      </c>
      <c r="S5599" s="20">
        <f t="shared" si="790"/>
        <v>0</v>
      </c>
      <c r="T5599" s="20">
        <f>IF((T5598+R5599)&lt;0,0,IF((T5598+R5599)&gt;结论【关键目标】!C$28,结论【关键目标】!C$28,T5598+R5599))</f>
        <v>6.5998391999999972</v>
      </c>
      <c r="U5599" s="19">
        <f>IF((T5598+R5599)&lt;结论【关键目标】!$C$28,0,(发电量计算【计算逻辑页】!R5599+发电量计算【计算逻辑页】!T5598-结论【关键目标】!$C$28))</f>
        <v>0</v>
      </c>
      <c r="V5599" s="5">
        <f t="shared" si="787"/>
        <v>0</v>
      </c>
      <c r="W5599" s="5">
        <f t="shared" si="788"/>
        <v>0.37137010878000004</v>
      </c>
      <c r="X5599" s="5">
        <f t="shared" si="791"/>
        <v>0</v>
      </c>
    </row>
    <row r="5600" spans="1:24" x14ac:dyDescent="0.15">
      <c r="A5600" s="7">
        <v>5599</v>
      </c>
      <c r="B5600" s="7">
        <v>8</v>
      </c>
      <c r="C5600" s="7">
        <v>22</v>
      </c>
      <c r="D5600" s="7">
        <v>7</v>
      </c>
      <c r="E5600" s="7">
        <v>234</v>
      </c>
      <c r="F5600" s="7">
        <v>22</v>
      </c>
      <c r="G5600" s="7">
        <v>126.6</v>
      </c>
      <c r="H5600" s="7">
        <f t="shared" si="783"/>
        <v>2</v>
      </c>
      <c r="I5600" s="16">
        <f t="shared" si="784"/>
        <v>45160</v>
      </c>
      <c r="J5600" s="17">
        <v>0.2407</v>
      </c>
      <c r="K5600" s="18">
        <f>G5600*结论【关键目标】!C$27*0.7735*0.001</f>
        <v>11.751011999999999</v>
      </c>
      <c r="L5600" s="5">
        <v>0</v>
      </c>
      <c r="M5600" s="5">
        <f>ABS(IF(L5600&lt;=0,L5600/耗电量关键数据!$B$6/1000,L5600/耗电量关键数据!$B$5/1000))</f>
        <v>0</v>
      </c>
      <c r="N5600" s="5">
        <f>电气设备逐时使用率计算!H5576</f>
        <v>2.3376900000000003</v>
      </c>
      <c r="O5600" s="5">
        <f>灯光逐时使用率计算!H5576</f>
        <v>1.2467680000000001</v>
      </c>
      <c r="P5600" s="19">
        <f t="shared" si="785"/>
        <v>3.5844580000000006</v>
      </c>
      <c r="Q5600" s="19">
        <f t="shared" si="789"/>
        <v>0</v>
      </c>
      <c r="R5600" s="20">
        <f t="shared" si="786"/>
        <v>11.751011999999999</v>
      </c>
      <c r="S5600" s="20">
        <f t="shared" si="790"/>
        <v>0</v>
      </c>
      <c r="T5600" s="20">
        <f>IF((T5599+R5600)&lt;0,0,IF((T5599+R5600)&gt;结论【关键目标】!C$28,结论【关键目标】!C$28,T5599+R5600))</f>
        <v>18.350851199999997</v>
      </c>
      <c r="U5600" s="19">
        <f>IF((T5599+R5600)&lt;结论【关键目标】!$C$28,0,(发电量计算【计算逻辑页】!R5600+发电量计算【计算逻辑页】!T5599-结论【关键目标】!$C$28))</f>
        <v>0</v>
      </c>
      <c r="V5600" s="5">
        <f t="shared" si="787"/>
        <v>0</v>
      </c>
      <c r="W5600" s="5">
        <f t="shared" si="788"/>
        <v>0.8627790406000001</v>
      </c>
      <c r="X5600" s="5">
        <f t="shared" si="791"/>
        <v>0</v>
      </c>
    </row>
    <row r="5601" spans="1:24" x14ac:dyDescent="0.15">
      <c r="A5601" s="7">
        <v>5600</v>
      </c>
      <c r="B5601" s="7">
        <v>8</v>
      </c>
      <c r="C5601" s="7">
        <v>22</v>
      </c>
      <c r="D5601" s="7">
        <v>8</v>
      </c>
      <c r="E5601" s="7">
        <v>234</v>
      </c>
      <c r="F5601" s="7">
        <v>23</v>
      </c>
      <c r="G5601" s="7">
        <v>229.6</v>
      </c>
      <c r="H5601" s="7">
        <f t="shared" si="783"/>
        <v>2</v>
      </c>
      <c r="I5601" s="16">
        <f t="shared" si="784"/>
        <v>45160</v>
      </c>
      <c r="J5601" s="17">
        <v>0.70809999999999995</v>
      </c>
      <c r="K5601" s="18">
        <f>G5601*结论【关键目标】!C$27*0.7735*0.001</f>
        <v>21.311471999999998</v>
      </c>
      <c r="L5601" s="5">
        <v>17060.996739999999</v>
      </c>
      <c r="M5601" s="5">
        <f>ABS(IF(L5601&lt;=0,L5601/耗电量关键数据!$B$6/1000,L5601/耗电量关键数据!$B$5/1000))</f>
        <v>4.874570497142857</v>
      </c>
      <c r="N5601" s="5">
        <f>电气设备逐时使用率计算!H5577</f>
        <v>11.688450000000001</v>
      </c>
      <c r="O5601" s="5">
        <f>灯光逐时使用率计算!H5577</f>
        <v>6.2338399999999998</v>
      </c>
      <c r="P5601" s="19">
        <f t="shared" si="785"/>
        <v>22.796860497142859</v>
      </c>
      <c r="Q5601" s="19">
        <f t="shared" si="789"/>
        <v>0</v>
      </c>
      <c r="R5601" s="20">
        <f t="shared" si="786"/>
        <v>21.311471999999998</v>
      </c>
      <c r="S5601" s="20">
        <f t="shared" si="790"/>
        <v>0</v>
      </c>
      <c r="T5601" s="20">
        <f>IF((T5600+R5601)&lt;0,0,IF((T5600+R5601)&gt;结论【关键目标】!C$28,结论【关键目标】!C$28,T5600+R5601))</f>
        <v>22</v>
      </c>
      <c r="U5601" s="19">
        <f>IF((T5600+R5601)&lt;结论【关键目标】!$C$28,0,(发电量计算【计算逻辑页】!R5601+发电量计算【计算逻辑页】!T5600-结论【关键目标】!$C$28))</f>
        <v>17.662323199999996</v>
      </c>
      <c r="V5601" s="5">
        <f t="shared" si="787"/>
        <v>6.1818131199999984</v>
      </c>
      <c r="W5601" s="5">
        <f t="shared" si="788"/>
        <v>15.090653323199998</v>
      </c>
      <c r="X5601" s="5">
        <f t="shared" si="791"/>
        <v>0</v>
      </c>
    </row>
    <row r="5602" spans="1:24" x14ac:dyDescent="0.15">
      <c r="A5602" s="7">
        <v>5601</v>
      </c>
      <c r="B5602" s="7">
        <v>8</v>
      </c>
      <c r="C5602" s="7">
        <v>22</v>
      </c>
      <c r="D5602" s="7">
        <v>9</v>
      </c>
      <c r="E5602" s="7">
        <v>234</v>
      </c>
      <c r="F5602" s="7">
        <v>23.8</v>
      </c>
      <c r="G5602" s="7">
        <v>334.7</v>
      </c>
      <c r="H5602" s="7">
        <f t="shared" si="783"/>
        <v>2</v>
      </c>
      <c r="I5602" s="16">
        <f t="shared" si="784"/>
        <v>45160</v>
      </c>
      <c r="J5602" s="17">
        <v>0.70809999999999995</v>
      </c>
      <c r="K5602" s="18">
        <f>G5602*结论【关键目标】!C$27*0.7735*0.001</f>
        <v>31.066853999999999</v>
      </c>
      <c r="L5602" s="5">
        <v>34764.238799999999</v>
      </c>
      <c r="M5602" s="5">
        <f>ABS(IF(L5602&lt;=0,L5602/耗电量关键数据!$B$6/1000,L5602/耗电量关键数据!$B$5/1000))</f>
        <v>9.9326396571428575</v>
      </c>
      <c r="N5602" s="5">
        <f>电气设备逐时使用率计算!H5578</f>
        <v>22.208055000000002</v>
      </c>
      <c r="O5602" s="5">
        <f>灯光逐时使用率计算!H5578</f>
        <v>11.844296</v>
      </c>
      <c r="P5602" s="19">
        <f t="shared" si="785"/>
        <v>43.984990657142859</v>
      </c>
      <c r="Q5602" s="19">
        <f t="shared" si="789"/>
        <v>0</v>
      </c>
      <c r="R5602" s="20">
        <f t="shared" si="786"/>
        <v>31.066853999999999</v>
      </c>
      <c r="S5602" s="20">
        <f t="shared" si="790"/>
        <v>0</v>
      </c>
      <c r="T5602" s="20">
        <f>IF((T5601+R5602)&lt;0,0,IF((T5601+R5602)&gt;结论【关键目标】!C$28,结论【关键目标】!C$28,T5601+R5602))</f>
        <v>22</v>
      </c>
      <c r="U5602" s="19">
        <f>IF((T5601+R5602)&lt;结论【关键目标】!$C$28,0,(发电量计算【计算逻辑页】!R5602+发电量计算【计算逻辑页】!T5601-结论【关键目标】!$C$28))</f>
        <v>31.066853999999999</v>
      </c>
      <c r="V5602" s="5">
        <f t="shared" si="787"/>
        <v>10.8733989</v>
      </c>
      <c r="W5602" s="5">
        <f t="shared" si="788"/>
        <v>21.998439317399999</v>
      </c>
      <c r="X5602" s="5">
        <f t="shared" si="791"/>
        <v>0</v>
      </c>
    </row>
    <row r="5603" spans="1:24" x14ac:dyDescent="0.15">
      <c r="A5603" s="7">
        <v>5602</v>
      </c>
      <c r="B5603" s="7">
        <v>8</v>
      </c>
      <c r="C5603" s="7">
        <v>22</v>
      </c>
      <c r="D5603" s="7">
        <v>10</v>
      </c>
      <c r="E5603" s="7">
        <v>234</v>
      </c>
      <c r="F5603" s="7">
        <v>24</v>
      </c>
      <c r="G5603" s="7">
        <v>382</v>
      </c>
      <c r="H5603" s="7">
        <f t="shared" si="783"/>
        <v>2</v>
      </c>
      <c r="I5603" s="16">
        <f t="shared" si="784"/>
        <v>45160</v>
      </c>
      <c r="J5603" s="17">
        <v>0.70809999999999995</v>
      </c>
      <c r="K5603" s="18">
        <f>G5603*结论【关键目标】!C$27*0.7735*0.001</f>
        <v>35.457239999999999</v>
      </c>
      <c r="L5603" s="5">
        <v>43082.002719999997</v>
      </c>
      <c r="M5603" s="5">
        <f>ABS(IF(L5603&lt;=0,L5603/耗电量关键数据!$B$6/1000,L5603/耗电量关键数据!$B$5/1000))</f>
        <v>12.309143634285714</v>
      </c>
      <c r="N5603" s="5">
        <f>电气设备逐时使用率计算!H5579</f>
        <v>22.208055000000002</v>
      </c>
      <c r="O5603" s="5">
        <f>灯光逐时使用率计算!H5579</f>
        <v>11.844296</v>
      </c>
      <c r="P5603" s="19">
        <f t="shared" si="785"/>
        <v>46.361494634285719</v>
      </c>
      <c r="Q5603" s="19">
        <f t="shared" si="789"/>
        <v>0</v>
      </c>
      <c r="R5603" s="20">
        <f t="shared" si="786"/>
        <v>35.457239999999999</v>
      </c>
      <c r="S5603" s="20">
        <f t="shared" si="790"/>
        <v>0</v>
      </c>
      <c r="T5603" s="20">
        <f>IF((T5602+R5603)&lt;0,0,IF((T5602+R5603)&gt;结论【关键目标】!C$28,结论【关键目标】!C$28,T5602+R5603))</f>
        <v>22</v>
      </c>
      <c r="U5603" s="19">
        <f>IF((T5602+R5603)&lt;结论【关键目标】!$C$28,0,(发电量计算【计算逻辑页】!R5603+发电量计算【计算逻辑页】!T5602-结论【关键目标】!$C$28))</f>
        <v>35.457239999999999</v>
      </c>
      <c r="V5603" s="5">
        <f t="shared" si="787"/>
        <v>12.410034</v>
      </c>
      <c r="W5603" s="5">
        <f t="shared" si="788"/>
        <v>25.107271643999997</v>
      </c>
      <c r="X5603" s="5">
        <f t="shared" si="791"/>
        <v>0</v>
      </c>
    </row>
    <row r="5604" spans="1:24" x14ac:dyDescent="0.15">
      <c r="A5604" s="7">
        <v>5603</v>
      </c>
      <c r="B5604" s="7">
        <v>8</v>
      </c>
      <c r="C5604" s="7">
        <v>22</v>
      </c>
      <c r="D5604" s="7">
        <v>11</v>
      </c>
      <c r="E5604" s="7">
        <v>234</v>
      </c>
      <c r="F5604" s="7">
        <v>25</v>
      </c>
      <c r="G5604" s="7">
        <v>436.2</v>
      </c>
      <c r="H5604" s="7">
        <f t="shared" si="783"/>
        <v>2</v>
      </c>
      <c r="I5604" s="16">
        <f t="shared" si="784"/>
        <v>45160</v>
      </c>
      <c r="J5604" s="24">
        <v>1.3551</v>
      </c>
      <c r="K5604" s="18">
        <f>G5604*结论【关键目标】!C$27*0.7735*0.001</f>
        <v>40.488083999999994</v>
      </c>
      <c r="L5604" s="5">
        <v>48028.128680000002</v>
      </c>
      <c r="M5604" s="5">
        <f>ABS(IF(L5604&lt;=0,L5604/耗电量关键数据!$B$6/1000,L5604/耗电量关键数据!$B$5/1000))</f>
        <v>13.722322480000001</v>
      </c>
      <c r="N5604" s="5">
        <f>电气设备逐时使用率计算!H5580</f>
        <v>22.208055000000002</v>
      </c>
      <c r="O5604" s="5">
        <f>灯光逐时使用率计算!H5580</f>
        <v>11.844296</v>
      </c>
      <c r="P5604" s="19">
        <f t="shared" si="785"/>
        <v>47.774673480000004</v>
      </c>
      <c r="Q5604" s="19">
        <f t="shared" si="789"/>
        <v>47.774673480000004</v>
      </c>
      <c r="R5604" s="20">
        <f t="shared" si="786"/>
        <v>-7.2865894800000106</v>
      </c>
      <c r="S5604" s="20">
        <f t="shared" si="790"/>
        <v>7.2865894800000106</v>
      </c>
      <c r="T5604" s="20">
        <f>IF((T5603+R5604)&lt;0,0,IF((T5603+R5604)&gt;结论【关键目标】!C$28,结论【关键目标】!C$28,T5603+R5604))</f>
        <v>14.713410519999989</v>
      </c>
      <c r="U5604" s="19">
        <f>IF((T5603+R5604)&lt;结论【关键目标】!$C$28,0,(发电量计算【计算逻辑页】!R5604+发电量计算【计算逻辑页】!T5603-结论【关键目标】!$C$28))</f>
        <v>0</v>
      </c>
      <c r="V5604" s="5">
        <f t="shared" si="787"/>
        <v>0</v>
      </c>
      <c r="W5604" s="5">
        <f t="shared" si="788"/>
        <v>54.865402628399991</v>
      </c>
      <c r="X5604" s="5">
        <f t="shared" si="791"/>
        <v>7.3237510863480111</v>
      </c>
    </row>
    <row r="5605" spans="1:24" x14ac:dyDescent="0.15">
      <c r="A5605" s="7">
        <v>5604</v>
      </c>
      <c r="B5605" s="7">
        <v>8</v>
      </c>
      <c r="C5605" s="7">
        <v>22</v>
      </c>
      <c r="D5605" s="7">
        <v>12</v>
      </c>
      <c r="E5605" s="7">
        <v>234</v>
      </c>
      <c r="F5605" s="7">
        <v>27.3</v>
      </c>
      <c r="G5605" s="7">
        <v>595.5</v>
      </c>
      <c r="H5605" s="7">
        <f t="shared" si="783"/>
        <v>2</v>
      </c>
      <c r="I5605" s="16">
        <f t="shared" si="784"/>
        <v>45160</v>
      </c>
      <c r="J5605" s="24">
        <v>1.3551</v>
      </c>
      <c r="K5605" s="18">
        <f>G5605*结论【关键目标】!C$27*0.7735*0.001</f>
        <v>55.27431</v>
      </c>
      <c r="L5605" s="5">
        <v>43036.568899999998</v>
      </c>
      <c r="M5605" s="5">
        <f>ABS(IF(L5605&lt;=0,L5605/耗电量关键数据!$B$6/1000,L5605/耗电量关键数据!$B$5/1000))</f>
        <v>12.296162542857143</v>
      </c>
      <c r="N5605" s="5">
        <f>电气设备逐时使用率计算!H5581</f>
        <v>11.688450000000001</v>
      </c>
      <c r="O5605" s="5">
        <f>灯光逐时使用率计算!H5581</f>
        <v>9.9741440000000008</v>
      </c>
      <c r="P5605" s="19">
        <f t="shared" si="785"/>
        <v>33.958756542857145</v>
      </c>
      <c r="Q5605" s="19">
        <f t="shared" si="789"/>
        <v>33.958756542857145</v>
      </c>
      <c r="R5605" s="20">
        <f t="shared" si="786"/>
        <v>21.315553457142855</v>
      </c>
      <c r="S5605" s="20">
        <f t="shared" si="790"/>
        <v>0</v>
      </c>
      <c r="T5605" s="20">
        <f>IF((T5604+R5605)&lt;0,0,IF((T5604+R5605)&gt;结论【关键目标】!C$28,结论【关键目标】!C$28,T5604+R5605))</f>
        <v>22</v>
      </c>
      <c r="U5605" s="19">
        <f>IF((T5604+R5605)&lt;结论【关键目标】!$C$28,0,(发电量计算【计算逻辑页】!R5605+发电量计算【计算逻辑页】!T5604-结论【关键目标】!$C$28))</f>
        <v>14.028963977142844</v>
      </c>
      <c r="V5605" s="5">
        <f t="shared" si="787"/>
        <v>4.9101373919999949</v>
      </c>
      <c r="W5605" s="5">
        <f t="shared" si="788"/>
        <v>46.01751099122572</v>
      </c>
      <c r="X5605" s="5">
        <f t="shared" si="791"/>
        <v>0</v>
      </c>
    </row>
    <row r="5606" spans="1:24" x14ac:dyDescent="0.15">
      <c r="A5606" s="7">
        <v>5605</v>
      </c>
      <c r="B5606" s="7">
        <v>8</v>
      </c>
      <c r="C5606" s="7">
        <v>22</v>
      </c>
      <c r="D5606" s="7">
        <v>13</v>
      </c>
      <c r="E5606" s="7">
        <v>234</v>
      </c>
      <c r="F5606" s="7">
        <v>29</v>
      </c>
      <c r="G5606" s="7">
        <v>586.70000000000005</v>
      </c>
      <c r="H5606" s="7">
        <f t="shared" si="783"/>
        <v>2</v>
      </c>
      <c r="I5606" s="16">
        <f t="shared" si="784"/>
        <v>45160</v>
      </c>
      <c r="J5606" s="17">
        <v>1.2267999999999999</v>
      </c>
      <c r="K5606" s="18">
        <f>G5606*结论【关键目标】!C$27*0.7735*0.001</f>
        <v>54.457493999999997</v>
      </c>
      <c r="L5606" s="5">
        <v>44575.735260000001</v>
      </c>
      <c r="M5606" s="5">
        <f>ABS(IF(L5606&lt;=0,L5606/耗电量关键数据!$B$6/1000,L5606/耗电量关键数据!$B$5/1000))</f>
        <v>12.73592436</v>
      </c>
      <c r="N5606" s="5">
        <f>电气设备逐时使用率计算!H5582</f>
        <v>11.688450000000001</v>
      </c>
      <c r="O5606" s="5">
        <f>灯光逐时使用率计算!H5582</f>
        <v>9.9741440000000008</v>
      </c>
      <c r="P5606" s="19">
        <f t="shared" si="785"/>
        <v>34.398518360000004</v>
      </c>
      <c r="Q5606" s="19">
        <f t="shared" si="789"/>
        <v>34.398518360000004</v>
      </c>
      <c r="R5606" s="20">
        <f t="shared" si="786"/>
        <v>20.058975639999993</v>
      </c>
      <c r="S5606" s="20">
        <f t="shared" si="790"/>
        <v>0</v>
      </c>
      <c r="T5606" s="20">
        <f>IF((T5605+R5606)&lt;0,0,IF((T5605+R5606)&gt;结论【关键目标】!C$28,结论【关键目标】!C$28,T5605+R5606))</f>
        <v>22</v>
      </c>
      <c r="U5606" s="19">
        <f>IF((T5605+R5606)&lt;结论【关键目标】!$C$28,0,(发电量计算【计算逻辑页】!R5606+发电量计算【计算逻辑页】!T5605-结论【关键目标】!$C$28))</f>
        <v>20.058975639999993</v>
      </c>
      <c r="V5606" s="5">
        <f t="shared" si="787"/>
        <v>7.0206414739999969</v>
      </c>
      <c r="W5606" s="5">
        <f t="shared" si="788"/>
        <v>42.200102324048004</v>
      </c>
      <c r="X5606" s="5">
        <f t="shared" si="791"/>
        <v>0</v>
      </c>
    </row>
    <row r="5607" spans="1:24" x14ac:dyDescent="0.15">
      <c r="A5607" s="7">
        <v>5606</v>
      </c>
      <c r="B5607" s="7">
        <v>8</v>
      </c>
      <c r="C5607" s="7">
        <v>22</v>
      </c>
      <c r="D5607" s="7">
        <v>14</v>
      </c>
      <c r="E5607" s="7">
        <v>234</v>
      </c>
      <c r="F5607" s="7">
        <v>30</v>
      </c>
      <c r="G5607" s="7">
        <v>515.79999999999995</v>
      </c>
      <c r="H5607" s="7">
        <f t="shared" si="783"/>
        <v>2</v>
      </c>
      <c r="I5607" s="16">
        <f t="shared" si="784"/>
        <v>45160</v>
      </c>
      <c r="J5607" s="17">
        <v>1.2267999999999999</v>
      </c>
      <c r="K5607" s="18">
        <f>G5607*结论【关键目标】!C$27*0.7735*0.001</f>
        <v>47.876555999999994</v>
      </c>
      <c r="L5607" s="5">
        <v>53161.928950000001</v>
      </c>
      <c r="M5607" s="5">
        <f>ABS(IF(L5607&lt;=0,L5607/耗电量关键数据!$B$6/1000,L5607/耗电量关键数据!$B$5/1000))</f>
        <v>15.189122557142857</v>
      </c>
      <c r="N5607" s="5">
        <f>电气设备逐时使用率计算!H5583</f>
        <v>22.208055000000002</v>
      </c>
      <c r="O5607" s="5">
        <f>灯光逐时使用率计算!H5583</f>
        <v>11.844296</v>
      </c>
      <c r="P5607" s="19">
        <f t="shared" si="785"/>
        <v>49.241473557142861</v>
      </c>
      <c r="Q5607" s="19">
        <f t="shared" si="789"/>
        <v>49.241473557142861</v>
      </c>
      <c r="R5607" s="20">
        <f t="shared" si="786"/>
        <v>-1.3649175571428671</v>
      </c>
      <c r="S5607" s="20">
        <f t="shared" si="790"/>
        <v>1.3649175571428671</v>
      </c>
      <c r="T5607" s="20">
        <f>IF((T5606+R5607)&lt;0,0,IF((T5606+R5607)&gt;结论【关键目标】!C$28,结论【关键目标】!C$28,T5606+R5607))</f>
        <v>20.635082442857133</v>
      </c>
      <c r="U5607" s="19">
        <f>IF((T5606+R5607)&lt;结论【关键目标】!$C$28,0,(发电量计算【计算逻辑页】!R5607+发电量计算【计算逻辑页】!T5606-结论【关键目标】!$C$28))</f>
        <v>0</v>
      </c>
      <c r="V5607" s="5">
        <f t="shared" si="787"/>
        <v>0</v>
      </c>
      <c r="W5607" s="5">
        <f t="shared" si="788"/>
        <v>58.734958900799988</v>
      </c>
      <c r="X5607" s="5">
        <f t="shared" si="791"/>
        <v>1.1967597141028659</v>
      </c>
    </row>
    <row r="5608" spans="1:24" x14ac:dyDescent="0.15">
      <c r="A5608" s="7">
        <v>5607</v>
      </c>
      <c r="B5608" s="7">
        <v>8</v>
      </c>
      <c r="C5608" s="7">
        <v>22</v>
      </c>
      <c r="D5608" s="7">
        <v>15</v>
      </c>
      <c r="E5608" s="7">
        <v>234</v>
      </c>
      <c r="F5608" s="7">
        <v>31.1</v>
      </c>
      <c r="G5608" s="7">
        <v>484.9</v>
      </c>
      <c r="H5608" s="7">
        <f t="shared" si="783"/>
        <v>2</v>
      </c>
      <c r="I5608" s="16">
        <f t="shared" si="784"/>
        <v>45160</v>
      </c>
      <c r="J5608" s="17">
        <v>1.2267999999999999</v>
      </c>
      <c r="K5608" s="18">
        <f>G5608*结论【关键目标】!C$27*0.7735*0.001</f>
        <v>45.008417999999999</v>
      </c>
      <c r="L5608" s="5">
        <v>50269.500820000001</v>
      </c>
      <c r="M5608" s="5">
        <f>ABS(IF(L5608&lt;=0,L5608/耗电量关键数据!$B$6/1000,L5608/耗电量关键数据!$B$5/1000))</f>
        <v>14.362714519999999</v>
      </c>
      <c r="N5608" s="5">
        <f>电气设备逐时使用率计算!H5584</f>
        <v>22.208055000000002</v>
      </c>
      <c r="O5608" s="5">
        <f>灯光逐时使用率计算!H5584</f>
        <v>11.844296</v>
      </c>
      <c r="P5608" s="19">
        <f t="shared" si="785"/>
        <v>48.415065519999999</v>
      </c>
      <c r="Q5608" s="19">
        <f t="shared" si="789"/>
        <v>48.415065519999999</v>
      </c>
      <c r="R5608" s="20">
        <f t="shared" si="786"/>
        <v>-3.4066475199999999</v>
      </c>
      <c r="S5608" s="20">
        <f t="shared" si="790"/>
        <v>3.4066475199999999</v>
      </c>
      <c r="T5608" s="20">
        <f>IF((T5607+R5608)&lt;0,0,IF((T5607+R5608)&gt;结论【关键目标】!C$28,结论【关键目标】!C$28,T5607+R5608))</f>
        <v>17.228434922857133</v>
      </c>
      <c r="U5608" s="19">
        <f>IF((T5607+R5608)&lt;结论【关键目标】!$C$28,0,(发电量计算【计算逻辑页】!R5608+发电量计算【计算逻辑页】!T5607-结论【关键目标】!$C$28))</f>
        <v>0</v>
      </c>
      <c r="V5608" s="5">
        <f t="shared" si="787"/>
        <v>0</v>
      </c>
      <c r="W5608" s="5">
        <f t="shared" si="788"/>
        <v>55.216327202399995</v>
      </c>
      <c r="X5608" s="5">
        <f t="shared" si="791"/>
        <v>2.9869485455359994</v>
      </c>
    </row>
    <row r="5609" spans="1:24" x14ac:dyDescent="0.15">
      <c r="A5609" s="7">
        <v>5608</v>
      </c>
      <c r="B5609" s="7">
        <v>8</v>
      </c>
      <c r="C5609" s="7">
        <v>22</v>
      </c>
      <c r="D5609" s="7">
        <v>16</v>
      </c>
      <c r="E5609" s="7">
        <v>234</v>
      </c>
      <c r="F5609" s="7">
        <v>31</v>
      </c>
      <c r="G5609" s="7">
        <v>271.60000000000002</v>
      </c>
      <c r="H5609" s="7">
        <f t="shared" si="783"/>
        <v>2</v>
      </c>
      <c r="I5609" s="16">
        <f t="shared" si="784"/>
        <v>45160</v>
      </c>
      <c r="J5609" s="24">
        <v>1.3551</v>
      </c>
      <c r="K5609" s="18">
        <f>G5609*结论【关键目标】!C$27*0.7735*0.001</f>
        <v>25.209911999999999</v>
      </c>
      <c r="L5609" s="5">
        <v>47969.361599999997</v>
      </c>
      <c r="M5609" s="5">
        <f>ABS(IF(L5609&lt;=0,L5609/耗电量关键数据!$B$6/1000,L5609/耗电量关键数据!$B$5/1000))</f>
        <v>13.705531885714285</v>
      </c>
      <c r="N5609" s="5">
        <f>电气设备逐时使用率计算!H5585</f>
        <v>22.208055000000002</v>
      </c>
      <c r="O5609" s="5">
        <f>灯光逐时使用率计算!H5585</f>
        <v>11.844296</v>
      </c>
      <c r="P5609" s="19">
        <f t="shared" si="785"/>
        <v>47.757882885714288</v>
      </c>
      <c r="Q5609" s="19">
        <f t="shared" si="789"/>
        <v>47.757882885714288</v>
      </c>
      <c r="R5609" s="20">
        <f t="shared" si="786"/>
        <v>-22.547970885714289</v>
      </c>
      <c r="S5609" s="20">
        <f t="shared" si="790"/>
        <v>22.547970885714289</v>
      </c>
      <c r="T5609" s="20">
        <f>IF((T5608+R5609)&lt;0,0,IF((T5608+R5609)&gt;结论【关键目标】!C$28,结论【关键目标】!C$28,T5608+R5609))</f>
        <v>0</v>
      </c>
      <c r="U5609" s="19">
        <f>IF((T5608+R5609)&lt;结论【关键目标】!$C$28,0,(发电量计算【计算逻辑页】!R5609+发电量计算【计算逻辑页】!T5608-结论【关键目标】!$C$28))</f>
        <v>0</v>
      </c>
      <c r="V5609" s="5">
        <f t="shared" si="787"/>
        <v>0</v>
      </c>
      <c r="W5609" s="5">
        <f t="shared" si="788"/>
        <v>34.1619517512</v>
      </c>
      <c r="X5609" s="5">
        <f t="shared" si="791"/>
        <v>0</v>
      </c>
    </row>
    <row r="5610" spans="1:24" x14ac:dyDescent="0.15">
      <c r="A5610" s="7">
        <v>5609</v>
      </c>
      <c r="B5610" s="7">
        <v>8</v>
      </c>
      <c r="C5610" s="7">
        <v>22</v>
      </c>
      <c r="D5610" s="7">
        <v>17</v>
      </c>
      <c r="E5610" s="7">
        <v>234</v>
      </c>
      <c r="F5610" s="7">
        <v>31</v>
      </c>
      <c r="G5610" s="7">
        <v>135.9</v>
      </c>
      <c r="H5610" s="7">
        <f t="shared" si="783"/>
        <v>2</v>
      </c>
      <c r="I5610" s="16">
        <f t="shared" si="784"/>
        <v>45160</v>
      </c>
      <c r="J5610" s="17">
        <v>0.70809999999999995</v>
      </c>
      <c r="K5610" s="18">
        <f>G5610*结论【关键目标】!C$27*0.7735*0.001</f>
        <v>12.614238</v>
      </c>
      <c r="L5610" s="5">
        <v>41238.220029999997</v>
      </c>
      <c r="M5610" s="5">
        <f>ABS(IF(L5610&lt;=0,L5610/耗电量关键数据!$B$6/1000,L5610/耗电量关键数据!$B$5/1000))</f>
        <v>11.782348580000001</v>
      </c>
      <c r="N5610" s="5">
        <f>电气设备逐时使用率计算!H5586</f>
        <v>22.208055000000002</v>
      </c>
      <c r="O5610" s="5">
        <f>灯光逐时使用率计算!H5586</f>
        <v>11.844296</v>
      </c>
      <c r="P5610" s="19">
        <f t="shared" si="785"/>
        <v>45.834699580000006</v>
      </c>
      <c r="Q5610" s="19">
        <f t="shared" si="789"/>
        <v>0</v>
      </c>
      <c r="R5610" s="20">
        <f t="shared" si="786"/>
        <v>12.614238</v>
      </c>
      <c r="S5610" s="20">
        <f t="shared" si="790"/>
        <v>0</v>
      </c>
      <c r="T5610" s="20">
        <f>IF((T5609+R5610)&lt;0,0,IF((T5609+R5610)&gt;结论【关键目标】!C$28,结论【关键目标】!C$28,T5609+R5610))</f>
        <v>12.614238</v>
      </c>
      <c r="U5610" s="19">
        <f>IF((T5609+R5610)&lt;结论【关键目标】!$C$28,0,(发电量计算【计算逻辑页】!R5610+发电量计算【计算逻辑页】!T5609-结论【关键目标】!$C$28))</f>
        <v>0</v>
      </c>
      <c r="V5610" s="5">
        <f t="shared" si="787"/>
        <v>0</v>
      </c>
      <c r="W5610" s="5">
        <f t="shared" si="788"/>
        <v>8.9321419278</v>
      </c>
      <c r="X5610" s="5">
        <f t="shared" si="791"/>
        <v>0</v>
      </c>
    </row>
    <row r="5611" spans="1:24" x14ac:dyDescent="0.15">
      <c r="A5611" s="7">
        <v>5610</v>
      </c>
      <c r="B5611" s="7">
        <v>8</v>
      </c>
      <c r="C5611" s="7">
        <v>22</v>
      </c>
      <c r="D5611" s="7">
        <v>18</v>
      </c>
      <c r="E5611" s="7">
        <v>234</v>
      </c>
      <c r="F5611" s="7">
        <v>31.3</v>
      </c>
      <c r="G5611" s="7">
        <v>10.7</v>
      </c>
      <c r="H5611" s="7">
        <f t="shared" si="783"/>
        <v>2</v>
      </c>
      <c r="I5611" s="16">
        <f t="shared" si="784"/>
        <v>45160</v>
      </c>
      <c r="J5611" s="17">
        <v>0.70809999999999995</v>
      </c>
      <c r="K5611" s="18">
        <f>G5611*结论【关键目标】!C$27*0.7735*0.001</f>
        <v>0.993174</v>
      </c>
      <c r="L5611" s="5">
        <v>21949.537469999999</v>
      </c>
      <c r="M5611" s="5">
        <f>ABS(IF(L5611&lt;=0,L5611/耗电量关键数据!$B$6/1000,L5611/耗电量关键数据!$B$5/1000))</f>
        <v>6.2712964199999996</v>
      </c>
      <c r="N5611" s="5">
        <f>电气设备逐时使用率计算!H5587</f>
        <v>7.0130699999999999</v>
      </c>
      <c r="O5611" s="5">
        <f>灯光逐时使用率计算!H5587</f>
        <v>3.7403040000000001</v>
      </c>
      <c r="P5611" s="19">
        <f t="shared" si="785"/>
        <v>17.02467042</v>
      </c>
      <c r="Q5611" s="19">
        <f t="shared" si="789"/>
        <v>0</v>
      </c>
      <c r="R5611" s="20">
        <f t="shared" si="786"/>
        <v>0.993174</v>
      </c>
      <c r="S5611" s="20">
        <f t="shared" si="790"/>
        <v>0</v>
      </c>
      <c r="T5611" s="20">
        <f>IF((T5610+R5611)&lt;0,0,IF((T5610+R5611)&gt;结论【关键目标】!C$28,结论【关键目标】!C$28,T5610+R5611))</f>
        <v>13.607412</v>
      </c>
      <c r="U5611" s="19">
        <f>IF((T5610+R5611)&lt;结论【关键目标】!$C$28,0,(发电量计算【计算逻辑页】!R5611+发电量计算【计算逻辑页】!T5610-结论【关键目标】!$C$28))</f>
        <v>0</v>
      </c>
      <c r="V5611" s="5">
        <f t="shared" si="787"/>
        <v>0</v>
      </c>
      <c r="W5611" s="5">
        <f t="shared" si="788"/>
        <v>0.70326650939999991</v>
      </c>
      <c r="X5611" s="5">
        <f t="shared" si="791"/>
        <v>0</v>
      </c>
    </row>
    <row r="5612" spans="1:24" x14ac:dyDescent="0.15">
      <c r="A5612" s="7">
        <v>5611</v>
      </c>
      <c r="B5612" s="7">
        <v>8</v>
      </c>
      <c r="C5612" s="7">
        <v>22</v>
      </c>
      <c r="D5612" s="7">
        <v>19</v>
      </c>
      <c r="E5612" s="7">
        <v>234</v>
      </c>
      <c r="F5612" s="7">
        <v>24</v>
      </c>
      <c r="G5612" s="7">
        <v>0</v>
      </c>
      <c r="H5612" s="7">
        <f t="shared" si="783"/>
        <v>2</v>
      </c>
      <c r="I5612" s="16">
        <f t="shared" si="784"/>
        <v>45160</v>
      </c>
      <c r="J5612" s="17">
        <v>1.2267999999999999</v>
      </c>
      <c r="K5612" s="18">
        <f>G5612*结论【关键目标】!C$27*0.7735*0.001</f>
        <v>0</v>
      </c>
      <c r="L5612" s="5">
        <v>0</v>
      </c>
      <c r="M5612" s="5">
        <f>ABS(IF(L5612&lt;=0,L5612/耗电量关键数据!$B$6/1000,L5612/耗电量关键数据!$B$5/1000))</f>
        <v>0</v>
      </c>
      <c r="N5612" s="5">
        <f>电气设备逐时使用率计算!H5588</f>
        <v>7.0130699999999999</v>
      </c>
      <c r="O5612" s="5">
        <f>灯光逐时使用率计算!H5588</f>
        <v>3.7403040000000001</v>
      </c>
      <c r="P5612" s="19">
        <f t="shared" si="785"/>
        <v>10.753374000000001</v>
      </c>
      <c r="Q5612" s="19">
        <f t="shared" si="789"/>
        <v>10.753374000000001</v>
      </c>
      <c r="R5612" s="20">
        <f t="shared" si="786"/>
        <v>-10.753374000000001</v>
      </c>
      <c r="S5612" s="20">
        <f t="shared" si="790"/>
        <v>10.753374000000001</v>
      </c>
      <c r="T5612" s="20">
        <f>IF((T5611+R5612)&lt;0,0,IF((T5611+R5612)&gt;结论【关键目标】!C$28,结论【关键目标】!C$28,T5611+R5612))</f>
        <v>2.8540379999999992</v>
      </c>
      <c r="U5612" s="19">
        <f>IF((T5611+R5612)&lt;结论【关键目标】!$C$28,0,(发电量计算【计算逻辑页】!R5612+发电量计算【计算逻辑页】!T5611-结论【关键目标】!$C$28))</f>
        <v>0</v>
      </c>
      <c r="V5612" s="5">
        <f t="shared" si="787"/>
        <v>0</v>
      </c>
      <c r="W5612" s="5">
        <f t="shared" si="788"/>
        <v>0</v>
      </c>
      <c r="X5612" s="5">
        <f t="shared" si="791"/>
        <v>2.5024205183999992</v>
      </c>
    </row>
    <row r="5613" spans="1:24" x14ac:dyDescent="0.15">
      <c r="A5613" s="7">
        <v>5612</v>
      </c>
      <c r="B5613" s="7">
        <v>8</v>
      </c>
      <c r="C5613" s="7">
        <v>22</v>
      </c>
      <c r="D5613" s="7">
        <v>20</v>
      </c>
      <c r="E5613" s="7">
        <v>234</v>
      </c>
      <c r="F5613" s="7">
        <v>24</v>
      </c>
      <c r="G5613" s="7">
        <v>0</v>
      </c>
      <c r="H5613" s="7">
        <f t="shared" si="783"/>
        <v>2</v>
      </c>
      <c r="I5613" s="16">
        <f t="shared" si="784"/>
        <v>45160</v>
      </c>
      <c r="J5613" s="17">
        <v>1.2267999999999999</v>
      </c>
      <c r="K5613" s="18">
        <f>G5613*结论【关键目标】!C$27*0.7735*0.001</f>
        <v>0</v>
      </c>
      <c r="L5613" s="5">
        <v>0</v>
      </c>
      <c r="M5613" s="5">
        <f>ABS(IF(L5613&lt;=0,L5613/耗电量关键数据!$B$6/1000,L5613/耗电量关键数据!$B$5/1000))</f>
        <v>0</v>
      </c>
      <c r="N5613" s="5">
        <f>电气设备逐时使用率计算!H5589</f>
        <v>1.1688450000000001</v>
      </c>
      <c r="O5613" s="5">
        <f>灯光逐时使用率计算!H5589</f>
        <v>0.37403039999999999</v>
      </c>
      <c r="P5613" s="19">
        <f t="shared" si="785"/>
        <v>1.5428754000000002</v>
      </c>
      <c r="Q5613" s="19">
        <f t="shared" si="789"/>
        <v>1.5428754000000002</v>
      </c>
      <c r="R5613" s="20">
        <f t="shared" si="786"/>
        <v>-1.5428754000000002</v>
      </c>
      <c r="S5613" s="20">
        <f t="shared" si="790"/>
        <v>1.5428754000000002</v>
      </c>
      <c r="T5613" s="20">
        <f>IF((T5612+R5613)&lt;0,0,IF((T5612+R5613)&gt;结论【关键目标】!C$28,结论【关键目标】!C$28,T5612+R5613))</f>
        <v>1.311162599999999</v>
      </c>
      <c r="U5613" s="19">
        <f>IF((T5612+R5613)&lt;结论【关键目标】!$C$28,0,(发电量计算【计算逻辑页】!R5613+发电量计算【计算逻辑页】!T5612-结论【关键目标】!$C$28))</f>
        <v>0</v>
      </c>
      <c r="V5613" s="5">
        <f t="shared" si="787"/>
        <v>0</v>
      </c>
      <c r="W5613" s="5">
        <f t="shared" si="788"/>
        <v>0</v>
      </c>
      <c r="X5613" s="5">
        <f t="shared" si="791"/>
        <v>1.1496273676799991</v>
      </c>
    </row>
    <row r="5614" spans="1:24" x14ac:dyDescent="0.15">
      <c r="A5614" s="7">
        <v>5613</v>
      </c>
      <c r="B5614" s="7">
        <v>8</v>
      </c>
      <c r="C5614" s="7">
        <v>22</v>
      </c>
      <c r="D5614" s="7">
        <v>21</v>
      </c>
      <c r="E5614" s="7">
        <v>234</v>
      </c>
      <c r="F5614" s="7">
        <v>25.4</v>
      </c>
      <c r="G5614" s="7">
        <v>0</v>
      </c>
      <c r="H5614" s="7">
        <f t="shared" si="783"/>
        <v>2</v>
      </c>
      <c r="I5614" s="16">
        <f t="shared" si="784"/>
        <v>45160</v>
      </c>
      <c r="J5614" s="17">
        <v>1.2267999999999999</v>
      </c>
      <c r="K5614" s="18">
        <f>G5614*结论【关键目标】!C$27*0.7735*0.001</f>
        <v>0</v>
      </c>
      <c r="L5614" s="5">
        <v>0</v>
      </c>
      <c r="M5614" s="5">
        <f>ABS(IF(L5614&lt;=0,L5614/耗电量关键数据!$B$6/1000,L5614/耗电量关键数据!$B$5/1000))</f>
        <v>0</v>
      </c>
      <c r="N5614" s="5">
        <f>电气设备逐时使用率计算!H5590</f>
        <v>1.1688450000000001</v>
      </c>
      <c r="O5614" s="5">
        <f>灯光逐时使用率计算!H5590</f>
        <v>0.37403039999999999</v>
      </c>
      <c r="P5614" s="19">
        <f t="shared" si="785"/>
        <v>1.5428754000000002</v>
      </c>
      <c r="Q5614" s="19">
        <f t="shared" si="789"/>
        <v>1.5428754000000002</v>
      </c>
      <c r="R5614" s="20">
        <f t="shared" si="786"/>
        <v>-1.5428754000000002</v>
      </c>
      <c r="S5614" s="20">
        <f t="shared" si="790"/>
        <v>1.5428754000000002</v>
      </c>
      <c r="T5614" s="20">
        <f>IF((T5613+R5614)&lt;0,0,IF((T5613+R5614)&gt;结论【关键目标】!C$28,结论【关键目标】!C$28,T5613+R5614))</f>
        <v>0</v>
      </c>
      <c r="U5614" s="19">
        <f>IF((T5613+R5614)&lt;结论【关键目标】!$C$28,0,(发电量计算【计算逻辑页】!R5614+发电量计算【计算逻辑页】!T5613-结论【关键目标】!$C$28))</f>
        <v>0</v>
      </c>
      <c r="V5614" s="5">
        <f t="shared" si="787"/>
        <v>0</v>
      </c>
      <c r="W5614" s="5">
        <f t="shared" si="788"/>
        <v>0</v>
      </c>
      <c r="X5614" s="5">
        <f t="shared" si="791"/>
        <v>0</v>
      </c>
    </row>
    <row r="5615" spans="1:24" x14ac:dyDescent="0.15">
      <c r="A5615" s="7">
        <v>5614</v>
      </c>
      <c r="B5615" s="7">
        <v>8</v>
      </c>
      <c r="C5615" s="7">
        <v>22</v>
      </c>
      <c r="D5615" s="7">
        <v>22</v>
      </c>
      <c r="E5615" s="7">
        <v>234</v>
      </c>
      <c r="F5615" s="7">
        <v>24</v>
      </c>
      <c r="G5615" s="7">
        <v>0</v>
      </c>
      <c r="H5615" s="7">
        <f t="shared" si="783"/>
        <v>2</v>
      </c>
      <c r="I5615" s="16">
        <f t="shared" si="784"/>
        <v>45160</v>
      </c>
      <c r="J5615" s="17">
        <v>0.70809999999999995</v>
      </c>
      <c r="K5615" s="18">
        <f>G5615*结论【关键目标】!C$27*0.7735*0.001</f>
        <v>0</v>
      </c>
      <c r="L5615" s="5">
        <v>0</v>
      </c>
      <c r="M5615" s="5">
        <f>ABS(IF(L5615&lt;=0,L5615/耗电量关键数据!$B$6/1000,L5615/耗电量关键数据!$B$5/1000))</f>
        <v>0</v>
      </c>
      <c r="N5615" s="5">
        <f>电气设备逐时使用率计算!H5591</f>
        <v>1.1688450000000001</v>
      </c>
      <c r="O5615" s="5">
        <f>灯光逐时使用率计算!H5591</f>
        <v>0.37403039999999999</v>
      </c>
      <c r="P5615" s="19">
        <f t="shared" si="785"/>
        <v>1.5428754000000002</v>
      </c>
      <c r="Q5615" s="19">
        <f t="shared" si="789"/>
        <v>0</v>
      </c>
      <c r="R5615" s="20">
        <f t="shared" si="786"/>
        <v>0</v>
      </c>
      <c r="S5615" s="20">
        <f t="shared" si="790"/>
        <v>0</v>
      </c>
      <c r="T5615" s="20">
        <f>IF((T5614+R5615)&lt;0,0,IF((T5614+R5615)&gt;结论【关键目标】!C$28,结论【关键目标】!C$28,T5614+R5615))</f>
        <v>0</v>
      </c>
      <c r="U5615" s="19">
        <f>IF((T5614+R5615)&lt;结论【关键目标】!$C$28,0,(发电量计算【计算逻辑页】!R5615+发电量计算【计算逻辑页】!T5614-结论【关键目标】!$C$28))</f>
        <v>0</v>
      </c>
      <c r="V5615" s="5">
        <f t="shared" si="787"/>
        <v>0</v>
      </c>
      <c r="W5615" s="5">
        <f t="shared" si="788"/>
        <v>0</v>
      </c>
      <c r="X5615" s="5">
        <f t="shared" si="791"/>
        <v>0</v>
      </c>
    </row>
    <row r="5616" spans="1:24" x14ac:dyDescent="0.15">
      <c r="A5616" s="7">
        <v>5615</v>
      </c>
      <c r="B5616" s="7">
        <v>8</v>
      </c>
      <c r="C5616" s="7">
        <v>22</v>
      </c>
      <c r="D5616" s="7">
        <v>23</v>
      </c>
      <c r="E5616" s="7">
        <v>234</v>
      </c>
      <c r="F5616" s="7">
        <v>24</v>
      </c>
      <c r="G5616" s="7">
        <v>0</v>
      </c>
      <c r="H5616" s="7">
        <f t="shared" si="783"/>
        <v>2</v>
      </c>
      <c r="I5616" s="16">
        <f t="shared" si="784"/>
        <v>45160</v>
      </c>
      <c r="J5616" s="17">
        <v>0.70809999999999995</v>
      </c>
      <c r="K5616" s="18">
        <f>G5616*结论【关键目标】!C$27*0.7735*0.001</f>
        <v>0</v>
      </c>
      <c r="L5616" s="5">
        <v>0</v>
      </c>
      <c r="M5616" s="5">
        <f>ABS(IF(L5616&lt;=0,L5616/耗电量关键数据!$B$6/1000,L5616/耗电量关键数据!$B$5/1000))</f>
        <v>0</v>
      </c>
      <c r="N5616" s="5">
        <f>电气设备逐时使用率计算!H5592</f>
        <v>1.1688450000000001</v>
      </c>
      <c r="O5616" s="5">
        <f>灯光逐时使用率计算!H5592</f>
        <v>0.37403039999999999</v>
      </c>
      <c r="P5616" s="19">
        <f t="shared" si="785"/>
        <v>1.5428754000000002</v>
      </c>
      <c r="Q5616" s="19">
        <f t="shared" si="789"/>
        <v>0</v>
      </c>
      <c r="R5616" s="20">
        <f t="shared" si="786"/>
        <v>0</v>
      </c>
      <c r="S5616" s="20">
        <f t="shared" si="790"/>
        <v>0</v>
      </c>
      <c r="T5616" s="20">
        <f>IF((T5615+R5616)&lt;0,0,IF((T5615+R5616)&gt;结论【关键目标】!C$28,结论【关键目标】!C$28,T5615+R5616))</f>
        <v>0</v>
      </c>
      <c r="U5616" s="19">
        <f>IF((T5615+R5616)&lt;结论【关键目标】!$C$28,0,(发电量计算【计算逻辑页】!R5616+发电量计算【计算逻辑页】!T5615-结论【关键目标】!$C$28))</f>
        <v>0</v>
      </c>
      <c r="V5616" s="5">
        <f t="shared" si="787"/>
        <v>0</v>
      </c>
      <c r="W5616" s="5">
        <f t="shared" si="788"/>
        <v>0</v>
      </c>
      <c r="X5616" s="5">
        <f t="shared" si="791"/>
        <v>0</v>
      </c>
    </row>
    <row r="5617" spans="1:24" x14ac:dyDescent="0.15">
      <c r="A5617" s="7">
        <v>5616</v>
      </c>
      <c r="B5617" s="7">
        <v>8</v>
      </c>
      <c r="C5617" s="7">
        <v>22</v>
      </c>
      <c r="D5617" s="7">
        <v>24</v>
      </c>
      <c r="E5617" s="7">
        <v>234</v>
      </c>
      <c r="F5617" s="7">
        <v>23.7</v>
      </c>
      <c r="G5617" s="7">
        <v>0</v>
      </c>
      <c r="H5617" s="7">
        <f t="shared" si="783"/>
        <v>2</v>
      </c>
      <c r="I5617" s="16">
        <f t="shared" si="784"/>
        <v>45160</v>
      </c>
      <c r="J5617" s="17">
        <v>0.2407</v>
      </c>
      <c r="K5617" s="18">
        <f>G5617*结论【关键目标】!C$27*0.7735*0.001</f>
        <v>0</v>
      </c>
      <c r="L5617" s="5">
        <v>0</v>
      </c>
      <c r="M5617" s="5">
        <f>ABS(IF(L5617&lt;=0,L5617/耗电量关键数据!$B$6/1000,L5617/耗电量关键数据!$B$5/1000))</f>
        <v>0</v>
      </c>
      <c r="N5617" s="5">
        <f>电气设备逐时使用率计算!H5593</f>
        <v>1.1688450000000001</v>
      </c>
      <c r="O5617" s="5">
        <f>灯光逐时使用率计算!H5593</f>
        <v>0.37403039999999999</v>
      </c>
      <c r="P5617" s="19">
        <f t="shared" si="785"/>
        <v>1.5428754000000002</v>
      </c>
      <c r="Q5617" s="19">
        <f t="shared" si="789"/>
        <v>0</v>
      </c>
      <c r="R5617" s="20">
        <f t="shared" si="786"/>
        <v>0</v>
      </c>
      <c r="S5617" s="20">
        <f t="shared" si="790"/>
        <v>0</v>
      </c>
      <c r="T5617" s="20">
        <f>IF((T5616+R5617)&lt;0,0,IF((T5616+R5617)&gt;结论【关键目标】!C$28,结论【关键目标】!C$28,T5616+R5617))</f>
        <v>0</v>
      </c>
      <c r="U5617" s="19">
        <f>IF((T5616+R5617)&lt;结论【关键目标】!$C$28,0,(发电量计算【计算逻辑页】!R5617+发电量计算【计算逻辑页】!T5616-结论【关键目标】!$C$28))</f>
        <v>0</v>
      </c>
      <c r="V5617" s="5">
        <f t="shared" si="787"/>
        <v>0</v>
      </c>
      <c r="W5617" s="5">
        <f t="shared" si="788"/>
        <v>0</v>
      </c>
      <c r="X5617" s="5">
        <f t="shared" si="791"/>
        <v>0</v>
      </c>
    </row>
    <row r="5618" spans="1:24" x14ac:dyDescent="0.15">
      <c r="A5618" s="7">
        <v>5617</v>
      </c>
      <c r="B5618" s="7">
        <v>8</v>
      </c>
      <c r="C5618" s="7">
        <v>23</v>
      </c>
      <c r="D5618" s="7">
        <v>1</v>
      </c>
      <c r="E5618" s="7">
        <v>235</v>
      </c>
      <c r="F5618" s="7">
        <v>21</v>
      </c>
      <c r="G5618" s="7">
        <v>0</v>
      </c>
      <c r="H5618" s="7">
        <f t="shared" si="783"/>
        <v>3</v>
      </c>
      <c r="I5618" s="16">
        <f t="shared" si="784"/>
        <v>45161</v>
      </c>
      <c r="J5618" s="17">
        <v>0.2407</v>
      </c>
      <c r="K5618" s="18">
        <f>G5618*结论【关键目标】!C$27*0.7735*0.001</f>
        <v>0</v>
      </c>
      <c r="L5618" s="5">
        <v>0</v>
      </c>
      <c r="M5618" s="5">
        <f>ABS(IF(L5618&lt;=0,L5618/耗电量关键数据!$B$6/1000,L5618/耗电量关键数据!$B$5/1000))</f>
        <v>0</v>
      </c>
      <c r="N5618" s="5">
        <f>电气设备逐时使用率计算!H5594</f>
        <v>1.1688450000000001</v>
      </c>
      <c r="O5618" s="5">
        <f>灯光逐时使用率计算!H5594</f>
        <v>0.37403039999999999</v>
      </c>
      <c r="P5618" s="19">
        <f t="shared" si="785"/>
        <v>1.5428754000000002</v>
      </c>
      <c r="Q5618" s="19">
        <f t="shared" si="789"/>
        <v>0</v>
      </c>
      <c r="R5618" s="20">
        <f t="shared" si="786"/>
        <v>0</v>
      </c>
      <c r="S5618" s="20">
        <f t="shared" si="790"/>
        <v>0</v>
      </c>
      <c r="T5618" s="20">
        <f>IF((T5617+R5618)&lt;0,0,IF((T5617+R5618)&gt;结论【关键目标】!C$28,结论【关键目标】!C$28,T5617+R5618))</f>
        <v>0</v>
      </c>
      <c r="U5618" s="19">
        <f>IF((T5617+R5618)&lt;结论【关键目标】!$C$28,0,(发电量计算【计算逻辑页】!R5618+发电量计算【计算逻辑页】!T5617-结论【关键目标】!$C$28))</f>
        <v>0</v>
      </c>
      <c r="V5618" s="5">
        <f t="shared" si="787"/>
        <v>0</v>
      </c>
      <c r="W5618" s="5">
        <f t="shared" si="788"/>
        <v>0</v>
      </c>
      <c r="X5618" s="5">
        <f t="shared" si="791"/>
        <v>0</v>
      </c>
    </row>
    <row r="5619" spans="1:24" x14ac:dyDescent="0.15">
      <c r="A5619" s="7">
        <v>5618</v>
      </c>
      <c r="B5619" s="7">
        <v>8</v>
      </c>
      <c r="C5619" s="7">
        <v>23</v>
      </c>
      <c r="D5619" s="7">
        <v>2</v>
      </c>
      <c r="E5619" s="7">
        <v>235</v>
      </c>
      <c r="F5619" s="7">
        <v>21</v>
      </c>
      <c r="G5619" s="7">
        <v>0</v>
      </c>
      <c r="H5619" s="7">
        <f t="shared" si="783"/>
        <v>3</v>
      </c>
      <c r="I5619" s="16">
        <f t="shared" si="784"/>
        <v>45161</v>
      </c>
      <c r="J5619" s="17">
        <v>0.2407</v>
      </c>
      <c r="K5619" s="18">
        <f>G5619*结论【关键目标】!C$27*0.7735*0.001</f>
        <v>0</v>
      </c>
      <c r="L5619" s="5">
        <v>0</v>
      </c>
      <c r="M5619" s="5">
        <f>ABS(IF(L5619&lt;=0,L5619/耗电量关键数据!$B$6/1000,L5619/耗电量关键数据!$B$5/1000))</f>
        <v>0</v>
      </c>
      <c r="N5619" s="5">
        <f>电气设备逐时使用率计算!H5595</f>
        <v>1.1688450000000001</v>
      </c>
      <c r="O5619" s="5">
        <f>灯光逐时使用率计算!H5595</f>
        <v>0.37403039999999999</v>
      </c>
      <c r="P5619" s="19">
        <f t="shared" si="785"/>
        <v>1.5428754000000002</v>
      </c>
      <c r="Q5619" s="19">
        <f t="shared" si="789"/>
        <v>0</v>
      </c>
      <c r="R5619" s="20">
        <f t="shared" si="786"/>
        <v>0</v>
      </c>
      <c r="S5619" s="20">
        <f t="shared" si="790"/>
        <v>0</v>
      </c>
      <c r="T5619" s="20">
        <f>IF((T5618+R5619)&lt;0,0,IF((T5618+R5619)&gt;结论【关键目标】!C$28,结论【关键目标】!C$28,T5618+R5619))</f>
        <v>0</v>
      </c>
      <c r="U5619" s="19">
        <f>IF((T5618+R5619)&lt;结论【关键目标】!$C$28,0,(发电量计算【计算逻辑页】!R5619+发电量计算【计算逻辑页】!T5618-结论【关键目标】!$C$28))</f>
        <v>0</v>
      </c>
      <c r="V5619" s="5">
        <f t="shared" si="787"/>
        <v>0</v>
      </c>
      <c r="W5619" s="5">
        <f t="shared" si="788"/>
        <v>0</v>
      </c>
      <c r="X5619" s="5">
        <f t="shared" si="791"/>
        <v>0</v>
      </c>
    </row>
    <row r="5620" spans="1:24" x14ac:dyDescent="0.15">
      <c r="A5620" s="7">
        <v>5619</v>
      </c>
      <c r="B5620" s="7">
        <v>8</v>
      </c>
      <c r="C5620" s="7">
        <v>23</v>
      </c>
      <c r="D5620" s="7">
        <v>3</v>
      </c>
      <c r="E5620" s="7">
        <v>235</v>
      </c>
      <c r="F5620" s="7">
        <v>21.5</v>
      </c>
      <c r="G5620" s="7">
        <v>0</v>
      </c>
      <c r="H5620" s="7">
        <f t="shared" si="783"/>
        <v>3</v>
      </c>
      <c r="I5620" s="16">
        <f t="shared" si="784"/>
        <v>45161</v>
      </c>
      <c r="J5620" s="17">
        <v>0.2407</v>
      </c>
      <c r="K5620" s="18">
        <f>G5620*结论【关键目标】!C$27*0.7735*0.001</f>
        <v>0</v>
      </c>
      <c r="L5620" s="5">
        <v>0</v>
      </c>
      <c r="M5620" s="5">
        <f>ABS(IF(L5620&lt;=0,L5620/耗电量关键数据!$B$6/1000,L5620/耗电量关键数据!$B$5/1000))</f>
        <v>0</v>
      </c>
      <c r="N5620" s="5">
        <f>电气设备逐时使用率计算!H5596</f>
        <v>1.1688450000000001</v>
      </c>
      <c r="O5620" s="5">
        <f>灯光逐时使用率计算!H5596</f>
        <v>0.37403039999999999</v>
      </c>
      <c r="P5620" s="19">
        <f t="shared" si="785"/>
        <v>1.5428754000000002</v>
      </c>
      <c r="Q5620" s="19">
        <f t="shared" si="789"/>
        <v>0</v>
      </c>
      <c r="R5620" s="20">
        <f t="shared" si="786"/>
        <v>0</v>
      </c>
      <c r="S5620" s="20">
        <f t="shared" si="790"/>
        <v>0</v>
      </c>
      <c r="T5620" s="20">
        <f>IF((T5619+R5620)&lt;0,0,IF((T5619+R5620)&gt;结论【关键目标】!C$28,结论【关键目标】!C$28,T5619+R5620))</f>
        <v>0</v>
      </c>
      <c r="U5620" s="19">
        <f>IF((T5619+R5620)&lt;结论【关键目标】!$C$28,0,(发电量计算【计算逻辑页】!R5620+发电量计算【计算逻辑页】!T5619-结论【关键目标】!$C$28))</f>
        <v>0</v>
      </c>
      <c r="V5620" s="5">
        <f t="shared" si="787"/>
        <v>0</v>
      </c>
      <c r="W5620" s="5">
        <f t="shared" si="788"/>
        <v>0</v>
      </c>
      <c r="X5620" s="5">
        <f t="shared" si="791"/>
        <v>0</v>
      </c>
    </row>
    <row r="5621" spans="1:24" x14ac:dyDescent="0.15">
      <c r="A5621" s="7">
        <v>5620</v>
      </c>
      <c r="B5621" s="7">
        <v>8</v>
      </c>
      <c r="C5621" s="7">
        <v>23</v>
      </c>
      <c r="D5621" s="7">
        <v>4</v>
      </c>
      <c r="E5621" s="7">
        <v>235</v>
      </c>
      <c r="F5621" s="7">
        <v>21</v>
      </c>
      <c r="G5621" s="7">
        <v>0</v>
      </c>
      <c r="H5621" s="7">
        <f t="shared" si="783"/>
        <v>3</v>
      </c>
      <c r="I5621" s="16">
        <f t="shared" si="784"/>
        <v>45161</v>
      </c>
      <c r="J5621" s="17">
        <v>0.2407</v>
      </c>
      <c r="K5621" s="18">
        <f>G5621*结论【关键目标】!C$27*0.7735*0.001</f>
        <v>0</v>
      </c>
      <c r="L5621" s="5">
        <v>0</v>
      </c>
      <c r="M5621" s="5">
        <f>ABS(IF(L5621&lt;=0,L5621/耗电量关键数据!$B$6/1000,L5621/耗电量关键数据!$B$5/1000))</f>
        <v>0</v>
      </c>
      <c r="N5621" s="5">
        <f>电气设备逐时使用率计算!H5597</f>
        <v>1.1688450000000001</v>
      </c>
      <c r="O5621" s="5">
        <f>灯光逐时使用率计算!H5597</f>
        <v>0.37403039999999999</v>
      </c>
      <c r="P5621" s="19">
        <f t="shared" si="785"/>
        <v>1.5428754000000002</v>
      </c>
      <c r="Q5621" s="19">
        <f t="shared" si="789"/>
        <v>0</v>
      </c>
      <c r="R5621" s="20">
        <f t="shared" si="786"/>
        <v>0</v>
      </c>
      <c r="S5621" s="20">
        <f t="shared" si="790"/>
        <v>0</v>
      </c>
      <c r="T5621" s="20">
        <f>IF((T5620+R5621)&lt;0,0,IF((T5620+R5621)&gt;结论【关键目标】!C$28,结论【关键目标】!C$28,T5620+R5621))</f>
        <v>0</v>
      </c>
      <c r="U5621" s="19">
        <f>IF((T5620+R5621)&lt;结论【关键目标】!$C$28,0,(发电量计算【计算逻辑页】!R5621+发电量计算【计算逻辑页】!T5620-结论【关键目标】!$C$28))</f>
        <v>0</v>
      </c>
      <c r="V5621" s="5">
        <f t="shared" si="787"/>
        <v>0</v>
      </c>
      <c r="W5621" s="5">
        <f t="shared" si="788"/>
        <v>0</v>
      </c>
      <c r="X5621" s="5">
        <f t="shared" si="791"/>
        <v>0</v>
      </c>
    </row>
    <row r="5622" spans="1:24" x14ac:dyDescent="0.15">
      <c r="A5622" s="7">
        <v>5621</v>
      </c>
      <c r="B5622" s="7">
        <v>8</v>
      </c>
      <c r="C5622" s="7">
        <v>23</v>
      </c>
      <c r="D5622" s="7">
        <v>5</v>
      </c>
      <c r="E5622" s="7">
        <v>235</v>
      </c>
      <c r="F5622" s="7">
        <v>21</v>
      </c>
      <c r="G5622" s="7">
        <v>0</v>
      </c>
      <c r="H5622" s="7">
        <f t="shared" si="783"/>
        <v>3</v>
      </c>
      <c r="I5622" s="16">
        <f t="shared" si="784"/>
        <v>45161</v>
      </c>
      <c r="J5622" s="17">
        <v>0.2407</v>
      </c>
      <c r="K5622" s="18">
        <f>G5622*结论【关键目标】!C$27*0.7735*0.001</f>
        <v>0</v>
      </c>
      <c r="L5622" s="5">
        <v>0</v>
      </c>
      <c r="M5622" s="5">
        <f>ABS(IF(L5622&lt;=0,L5622/耗电量关键数据!$B$6/1000,L5622/耗电量关键数据!$B$5/1000))</f>
        <v>0</v>
      </c>
      <c r="N5622" s="5">
        <f>电气设备逐时使用率计算!H5598</f>
        <v>1.1688450000000001</v>
      </c>
      <c r="O5622" s="5">
        <f>灯光逐时使用率计算!H5598</f>
        <v>0.37403039999999999</v>
      </c>
      <c r="P5622" s="19">
        <f t="shared" si="785"/>
        <v>1.5428754000000002</v>
      </c>
      <c r="Q5622" s="19">
        <f t="shared" si="789"/>
        <v>0</v>
      </c>
      <c r="R5622" s="20">
        <f t="shared" si="786"/>
        <v>0</v>
      </c>
      <c r="S5622" s="20">
        <f t="shared" si="790"/>
        <v>0</v>
      </c>
      <c r="T5622" s="20">
        <f>IF((T5621+R5622)&lt;0,0,IF((T5621+R5622)&gt;结论【关键目标】!C$28,结论【关键目标】!C$28,T5621+R5622))</f>
        <v>0</v>
      </c>
      <c r="U5622" s="19">
        <f>IF((T5621+R5622)&lt;结论【关键目标】!$C$28,0,(发电量计算【计算逻辑页】!R5622+发电量计算【计算逻辑页】!T5621-结论【关键目标】!$C$28))</f>
        <v>0</v>
      </c>
      <c r="V5622" s="5">
        <f t="shared" si="787"/>
        <v>0</v>
      </c>
      <c r="W5622" s="5">
        <f t="shared" si="788"/>
        <v>0</v>
      </c>
      <c r="X5622" s="5">
        <f t="shared" si="791"/>
        <v>0</v>
      </c>
    </row>
    <row r="5623" spans="1:24" x14ac:dyDescent="0.15">
      <c r="A5623" s="7">
        <v>5622</v>
      </c>
      <c r="B5623" s="7">
        <v>8</v>
      </c>
      <c r="C5623" s="7">
        <v>23</v>
      </c>
      <c r="D5623" s="7">
        <v>6</v>
      </c>
      <c r="E5623" s="7">
        <v>235</v>
      </c>
      <c r="F5623" s="7">
        <v>22.6</v>
      </c>
      <c r="G5623" s="7">
        <v>62.4</v>
      </c>
      <c r="H5623" s="7">
        <f t="shared" si="783"/>
        <v>3</v>
      </c>
      <c r="I5623" s="16">
        <f t="shared" si="784"/>
        <v>45161</v>
      </c>
      <c r="J5623" s="17">
        <v>0.2407</v>
      </c>
      <c r="K5623" s="18">
        <f>G5623*结论【关键目标】!C$27*0.7735*0.001</f>
        <v>5.7919679999999998</v>
      </c>
      <c r="L5623" s="5">
        <v>0</v>
      </c>
      <c r="M5623" s="5">
        <f>ABS(IF(L5623&lt;=0,L5623/耗电量关键数据!$B$6/1000,L5623/耗电量关键数据!$B$5/1000))</f>
        <v>0</v>
      </c>
      <c r="N5623" s="5">
        <f>电气设备逐时使用率计算!H5599</f>
        <v>1.1688450000000001</v>
      </c>
      <c r="O5623" s="5">
        <f>灯光逐时使用率计算!H5599</f>
        <v>0.37403039999999999</v>
      </c>
      <c r="P5623" s="19">
        <f t="shared" si="785"/>
        <v>1.5428754000000002</v>
      </c>
      <c r="Q5623" s="19">
        <f t="shared" si="789"/>
        <v>0</v>
      </c>
      <c r="R5623" s="20">
        <f t="shared" si="786"/>
        <v>5.7919679999999998</v>
      </c>
      <c r="S5623" s="20">
        <f t="shared" si="790"/>
        <v>0</v>
      </c>
      <c r="T5623" s="20">
        <f>IF((T5622+R5623)&lt;0,0,IF((T5622+R5623)&gt;结论【关键目标】!C$28,结论【关键目标】!C$28,T5622+R5623))</f>
        <v>5.7919679999999998</v>
      </c>
      <c r="U5623" s="19">
        <f>IF((T5622+R5623)&lt;结论【关键目标】!$C$28,0,(发电量计算【计算逻辑页】!R5623+发电量计算【计算逻辑页】!T5622-结论【关键目标】!$C$28))</f>
        <v>0</v>
      </c>
      <c r="V5623" s="5">
        <f t="shared" si="787"/>
        <v>0</v>
      </c>
      <c r="W5623" s="5">
        <f t="shared" si="788"/>
        <v>0.37137010878000004</v>
      </c>
      <c r="X5623" s="5">
        <f t="shared" si="791"/>
        <v>0</v>
      </c>
    </row>
    <row r="5624" spans="1:24" x14ac:dyDescent="0.15">
      <c r="A5624" s="7">
        <v>5623</v>
      </c>
      <c r="B5624" s="7">
        <v>8</v>
      </c>
      <c r="C5624" s="7">
        <v>23</v>
      </c>
      <c r="D5624" s="7">
        <v>7</v>
      </c>
      <c r="E5624" s="7">
        <v>235</v>
      </c>
      <c r="F5624" s="7">
        <v>22</v>
      </c>
      <c r="G5624" s="7">
        <v>156</v>
      </c>
      <c r="H5624" s="7">
        <f t="shared" si="783"/>
        <v>3</v>
      </c>
      <c r="I5624" s="16">
        <f t="shared" si="784"/>
        <v>45161</v>
      </c>
      <c r="J5624" s="17">
        <v>0.2407</v>
      </c>
      <c r="K5624" s="18">
        <f>G5624*结论【关键目标】!C$27*0.7735*0.001</f>
        <v>14.47992</v>
      </c>
      <c r="L5624" s="5">
        <v>0</v>
      </c>
      <c r="M5624" s="5">
        <f>ABS(IF(L5624&lt;=0,L5624/耗电量关键数据!$B$6/1000,L5624/耗电量关键数据!$B$5/1000))</f>
        <v>0</v>
      </c>
      <c r="N5624" s="5">
        <f>电气设备逐时使用率计算!H5600</f>
        <v>2.3376900000000003</v>
      </c>
      <c r="O5624" s="5">
        <f>灯光逐时使用率计算!H5600</f>
        <v>1.2467680000000001</v>
      </c>
      <c r="P5624" s="19">
        <f t="shared" si="785"/>
        <v>3.5844580000000006</v>
      </c>
      <c r="Q5624" s="19">
        <f t="shared" si="789"/>
        <v>0</v>
      </c>
      <c r="R5624" s="20">
        <f t="shared" si="786"/>
        <v>14.47992</v>
      </c>
      <c r="S5624" s="20">
        <f t="shared" si="790"/>
        <v>0</v>
      </c>
      <c r="T5624" s="20">
        <f>IF((T5623+R5624)&lt;0,0,IF((T5623+R5624)&gt;结论【关键目标】!C$28,结论【关键目标】!C$28,T5623+R5624))</f>
        <v>20.271888000000001</v>
      </c>
      <c r="U5624" s="19">
        <f>IF((T5623+R5624)&lt;结论【关键目标】!$C$28,0,(发电量计算【计算逻辑页】!R5624+发电量计算【计算逻辑页】!T5623-结论【关键目标】!$C$28))</f>
        <v>0</v>
      </c>
      <c r="V5624" s="5">
        <f t="shared" si="787"/>
        <v>0</v>
      </c>
      <c r="W5624" s="5">
        <f t="shared" si="788"/>
        <v>0.8627790406000001</v>
      </c>
      <c r="X5624" s="5">
        <f t="shared" si="791"/>
        <v>0</v>
      </c>
    </row>
    <row r="5625" spans="1:24" x14ac:dyDescent="0.15">
      <c r="A5625" s="7">
        <v>5624</v>
      </c>
      <c r="B5625" s="7">
        <v>8</v>
      </c>
      <c r="C5625" s="7">
        <v>23</v>
      </c>
      <c r="D5625" s="7">
        <v>8</v>
      </c>
      <c r="E5625" s="7">
        <v>235</v>
      </c>
      <c r="F5625" s="7">
        <v>22</v>
      </c>
      <c r="G5625" s="7">
        <v>251.3</v>
      </c>
      <c r="H5625" s="7">
        <f t="shared" si="783"/>
        <v>3</v>
      </c>
      <c r="I5625" s="16">
        <f t="shared" si="784"/>
        <v>45161</v>
      </c>
      <c r="J5625" s="17">
        <v>0.70809999999999995</v>
      </c>
      <c r="K5625" s="18">
        <f>G5625*结论【关键目标】!C$27*0.7735*0.001</f>
        <v>23.325665999999998</v>
      </c>
      <c r="L5625" s="5">
        <v>18529.01989</v>
      </c>
      <c r="M5625" s="5">
        <f>ABS(IF(L5625&lt;=0,L5625/耗电量关键数据!$B$6/1000,L5625/耗电量关键数据!$B$5/1000))</f>
        <v>5.2940056828571427</v>
      </c>
      <c r="N5625" s="5">
        <f>电气设备逐时使用率计算!H5601</f>
        <v>11.688450000000001</v>
      </c>
      <c r="O5625" s="5">
        <f>灯光逐时使用率计算!H5601</f>
        <v>6.2338399999999998</v>
      </c>
      <c r="P5625" s="19">
        <f t="shared" si="785"/>
        <v>23.216295682857144</v>
      </c>
      <c r="Q5625" s="19">
        <f t="shared" si="789"/>
        <v>0</v>
      </c>
      <c r="R5625" s="20">
        <f t="shared" si="786"/>
        <v>23.325665999999998</v>
      </c>
      <c r="S5625" s="20">
        <f t="shared" si="790"/>
        <v>0</v>
      </c>
      <c r="T5625" s="20">
        <f>IF((T5624+R5625)&lt;0,0,IF((T5624+R5625)&gt;结论【关键目标】!C$28,结论【关键目标】!C$28,T5624+R5625))</f>
        <v>22</v>
      </c>
      <c r="U5625" s="19">
        <f>IF((T5624+R5625)&lt;结论【关键目标】!$C$28,0,(发电量计算【计算逻辑页】!R5625+发电量计算【计算逻辑页】!T5624-结论【关键目标】!$C$28))</f>
        <v>21.597554000000002</v>
      </c>
      <c r="V5625" s="5">
        <f t="shared" si="787"/>
        <v>7.5591439000000005</v>
      </c>
      <c r="W5625" s="5">
        <f t="shared" si="788"/>
        <v>16.439458973031144</v>
      </c>
      <c r="X5625" s="5">
        <f t="shared" si="791"/>
        <v>0</v>
      </c>
    </row>
    <row r="5626" spans="1:24" x14ac:dyDescent="0.15">
      <c r="A5626" s="7">
        <v>5625</v>
      </c>
      <c r="B5626" s="7">
        <v>8</v>
      </c>
      <c r="C5626" s="7">
        <v>23</v>
      </c>
      <c r="D5626" s="7">
        <v>9</v>
      </c>
      <c r="E5626" s="7">
        <v>235</v>
      </c>
      <c r="F5626" s="7">
        <v>24.3</v>
      </c>
      <c r="G5626" s="7">
        <v>419</v>
      </c>
      <c r="H5626" s="7">
        <f t="shared" si="783"/>
        <v>3</v>
      </c>
      <c r="I5626" s="16">
        <f t="shared" si="784"/>
        <v>45161</v>
      </c>
      <c r="J5626" s="17">
        <v>0.70809999999999995</v>
      </c>
      <c r="K5626" s="18">
        <f>G5626*结论【关键目标】!C$27*0.7735*0.001</f>
        <v>38.891580000000005</v>
      </c>
      <c r="L5626" s="5">
        <v>36721.603000000003</v>
      </c>
      <c r="M5626" s="5">
        <f>ABS(IF(L5626&lt;=0,L5626/耗电量关键数据!$B$6/1000,L5626/耗电量关键数据!$B$5/1000))</f>
        <v>10.491886571428573</v>
      </c>
      <c r="N5626" s="5">
        <f>电气设备逐时使用率计算!H5602</f>
        <v>22.208055000000002</v>
      </c>
      <c r="O5626" s="5">
        <f>灯光逐时使用率计算!H5602</f>
        <v>11.844296</v>
      </c>
      <c r="P5626" s="19">
        <f t="shared" si="785"/>
        <v>44.544237571428575</v>
      </c>
      <c r="Q5626" s="19">
        <f t="shared" si="789"/>
        <v>0</v>
      </c>
      <c r="R5626" s="20">
        <f t="shared" si="786"/>
        <v>38.891580000000005</v>
      </c>
      <c r="S5626" s="20">
        <f t="shared" si="790"/>
        <v>0</v>
      </c>
      <c r="T5626" s="20">
        <f>IF((T5625+R5626)&lt;0,0,IF((T5625+R5626)&gt;结论【关键目标】!C$28,结论【关键目标】!C$28,T5625+R5626))</f>
        <v>22</v>
      </c>
      <c r="U5626" s="19">
        <f>IF((T5625+R5626)&lt;结论【关键目标】!$C$28,0,(发电量计算【计算逻辑页】!R5626+发电量计算【计算逻辑页】!T5625-结论【关键目标】!$C$28))</f>
        <v>38.891580000000005</v>
      </c>
      <c r="V5626" s="5">
        <f t="shared" si="787"/>
        <v>13.612053000000001</v>
      </c>
      <c r="W5626" s="5">
        <f t="shared" si="788"/>
        <v>27.539127798000003</v>
      </c>
      <c r="X5626" s="5">
        <f t="shared" si="791"/>
        <v>0</v>
      </c>
    </row>
    <row r="5627" spans="1:24" x14ac:dyDescent="0.15">
      <c r="A5627" s="7">
        <v>5626</v>
      </c>
      <c r="B5627" s="7">
        <v>8</v>
      </c>
      <c r="C5627" s="7">
        <v>23</v>
      </c>
      <c r="D5627" s="7">
        <v>10</v>
      </c>
      <c r="E5627" s="7">
        <v>235</v>
      </c>
      <c r="F5627" s="7">
        <v>25</v>
      </c>
      <c r="G5627" s="7">
        <v>468.2</v>
      </c>
      <c r="H5627" s="7">
        <f t="shared" si="783"/>
        <v>3</v>
      </c>
      <c r="I5627" s="16">
        <f t="shared" si="784"/>
        <v>45161</v>
      </c>
      <c r="J5627" s="17">
        <v>0.70809999999999995</v>
      </c>
      <c r="K5627" s="18">
        <f>G5627*结论【关键目标】!C$27*0.7735*0.001</f>
        <v>43.458324000000005</v>
      </c>
      <c r="L5627" s="5">
        <v>45039.366929999997</v>
      </c>
      <c r="M5627" s="5">
        <f>ABS(IF(L5627&lt;=0,L5627/耗电量关键数据!$B$6/1000,L5627/耗电量关键数据!$B$5/1000))</f>
        <v>12.86839055142857</v>
      </c>
      <c r="N5627" s="5">
        <f>电气设备逐时使用率计算!H5603</f>
        <v>22.208055000000002</v>
      </c>
      <c r="O5627" s="5">
        <f>灯光逐时使用率计算!H5603</f>
        <v>11.844296</v>
      </c>
      <c r="P5627" s="19">
        <f t="shared" si="785"/>
        <v>46.92074155142857</v>
      </c>
      <c r="Q5627" s="19">
        <f t="shared" si="789"/>
        <v>0</v>
      </c>
      <c r="R5627" s="20">
        <f t="shared" si="786"/>
        <v>43.458324000000005</v>
      </c>
      <c r="S5627" s="20">
        <f t="shared" si="790"/>
        <v>0</v>
      </c>
      <c r="T5627" s="20">
        <f>IF((T5626+R5627)&lt;0,0,IF((T5626+R5627)&gt;结论【关键目标】!C$28,结论【关键目标】!C$28,T5626+R5627))</f>
        <v>22</v>
      </c>
      <c r="U5627" s="19">
        <f>IF((T5626+R5627)&lt;结论【关键目标】!$C$28,0,(发电量计算【计算逻辑页】!R5627+发电量计算【计算逻辑页】!T5626-结论【关键目标】!$C$28))</f>
        <v>43.458324000000005</v>
      </c>
      <c r="V5627" s="5">
        <f t="shared" si="787"/>
        <v>15.2104134</v>
      </c>
      <c r="W5627" s="5">
        <f t="shared" si="788"/>
        <v>30.772839224400002</v>
      </c>
      <c r="X5627" s="5">
        <f t="shared" si="791"/>
        <v>0</v>
      </c>
    </row>
    <row r="5628" spans="1:24" x14ac:dyDescent="0.15">
      <c r="A5628" s="7">
        <v>5627</v>
      </c>
      <c r="B5628" s="7">
        <v>8</v>
      </c>
      <c r="C5628" s="7">
        <v>23</v>
      </c>
      <c r="D5628" s="7">
        <v>11</v>
      </c>
      <c r="E5628" s="7">
        <v>235</v>
      </c>
      <c r="F5628" s="7">
        <v>26</v>
      </c>
      <c r="G5628" s="7">
        <v>531.9</v>
      </c>
      <c r="H5628" s="7">
        <f t="shared" si="783"/>
        <v>3</v>
      </c>
      <c r="I5628" s="16">
        <f t="shared" si="784"/>
        <v>45161</v>
      </c>
      <c r="J5628" s="24">
        <v>1.3551</v>
      </c>
      <c r="K5628" s="18">
        <f>G5628*结论【关键目标】!C$27*0.7735*0.001</f>
        <v>49.370958000000002</v>
      </c>
      <c r="L5628" s="5">
        <v>50230.163410000001</v>
      </c>
      <c r="M5628" s="5">
        <f>ABS(IF(L5628&lt;=0,L5628/耗电量关键数据!$B$6/1000,L5628/耗电量关键数据!$B$5/1000))</f>
        <v>14.351475260000001</v>
      </c>
      <c r="N5628" s="5">
        <f>电气设备逐时使用率计算!H5604</f>
        <v>22.208055000000002</v>
      </c>
      <c r="O5628" s="5">
        <f>灯光逐时使用率计算!H5604</f>
        <v>11.844296</v>
      </c>
      <c r="P5628" s="19">
        <f t="shared" si="785"/>
        <v>48.403826260000002</v>
      </c>
      <c r="Q5628" s="19">
        <f t="shared" si="789"/>
        <v>48.403826260000002</v>
      </c>
      <c r="R5628" s="20">
        <f t="shared" si="786"/>
        <v>0.96713173999999924</v>
      </c>
      <c r="S5628" s="20">
        <f t="shared" si="790"/>
        <v>0</v>
      </c>
      <c r="T5628" s="20">
        <f>IF((T5627+R5628)&lt;0,0,IF((T5627+R5628)&gt;结论【关键目标】!C$28,结论【关键目标】!C$28,T5627+R5628))</f>
        <v>22</v>
      </c>
      <c r="U5628" s="19">
        <f>IF((T5627+R5628)&lt;结论【关键目标】!$C$28,0,(发电量计算【计算逻辑页】!R5628+发电量计算【计算逻辑页】!T5627-结论【关键目标】!$C$28))</f>
        <v>0.96713173999999924</v>
      </c>
      <c r="V5628" s="5">
        <f t="shared" si="787"/>
        <v>0.33849610899999971</v>
      </c>
      <c r="W5628" s="5">
        <f t="shared" si="788"/>
        <v>65.592024964925997</v>
      </c>
      <c r="X5628" s="5">
        <f t="shared" si="791"/>
        <v>0</v>
      </c>
    </row>
    <row r="5629" spans="1:24" x14ac:dyDescent="0.15">
      <c r="A5629" s="7">
        <v>5628</v>
      </c>
      <c r="B5629" s="7">
        <v>8</v>
      </c>
      <c r="C5629" s="7">
        <v>23</v>
      </c>
      <c r="D5629" s="7">
        <v>12</v>
      </c>
      <c r="E5629" s="7">
        <v>235</v>
      </c>
      <c r="F5629" s="7">
        <v>27.4</v>
      </c>
      <c r="G5629" s="7">
        <v>643.5</v>
      </c>
      <c r="H5629" s="7">
        <f t="shared" si="783"/>
        <v>3</v>
      </c>
      <c r="I5629" s="16">
        <f t="shared" si="784"/>
        <v>45161</v>
      </c>
      <c r="J5629" s="24">
        <v>1.3551</v>
      </c>
      <c r="K5629" s="18">
        <f>G5629*结论【关键目标】!C$27*0.7735*0.001</f>
        <v>59.729669999999999</v>
      </c>
      <c r="L5629" s="5">
        <v>45483.274149999997</v>
      </c>
      <c r="M5629" s="5">
        <f>ABS(IF(L5629&lt;=0,L5629/耗电量关键数据!$B$6/1000,L5629/耗电量关键数据!$B$5/1000))</f>
        <v>12.995221185714284</v>
      </c>
      <c r="N5629" s="5">
        <f>电气设备逐时使用率计算!H5605</f>
        <v>11.688450000000001</v>
      </c>
      <c r="O5629" s="5">
        <f>灯光逐时使用率计算!H5605</f>
        <v>9.9741440000000008</v>
      </c>
      <c r="P5629" s="19">
        <f t="shared" si="785"/>
        <v>34.657815185714284</v>
      </c>
      <c r="Q5629" s="19">
        <f t="shared" si="789"/>
        <v>34.657815185714284</v>
      </c>
      <c r="R5629" s="20">
        <f t="shared" si="786"/>
        <v>25.071854814285714</v>
      </c>
      <c r="S5629" s="20">
        <f t="shared" si="790"/>
        <v>0</v>
      </c>
      <c r="T5629" s="20">
        <f>IF((T5628+R5629)&lt;0,0,IF((T5628+R5629)&gt;结论【关键目标】!C$28,结论【关键目标】!C$28,T5628+R5629))</f>
        <v>22</v>
      </c>
      <c r="U5629" s="19">
        <f>IF((T5628+R5629)&lt;结论【关键目标】!$C$28,0,(发电量计算【计算逻辑页】!R5629+发电量计算【计算逻辑页】!T5628-结论【关键目标】!$C$28))</f>
        <v>25.071854814285714</v>
      </c>
      <c r="V5629" s="5">
        <f t="shared" si="787"/>
        <v>8.7751491850000001</v>
      </c>
      <c r="W5629" s="5">
        <f t="shared" si="788"/>
        <v>46.964805358161428</v>
      </c>
      <c r="X5629" s="5">
        <f t="shared" si="791"/>
        <v>0</v>
      </c>
    </row>
    <row r="5630" spans="1:24" x14ac:dyDescent="0.15">
      <c r="A5630" s="7">
        <v>5629</v>
      </c>
      <c r="B5630" s="7">
        <v>8</v>
      </c>
      <c r="C5630" s="7">
        <v>23</v>
      </c>
      <c r="D5630" s="7">
        <v>13</v>
      </c>
      <c r="E5630" s="7">
        <v>235</v>
      </c>
      <c r="F5630" s="7">
        <v>29</v>
      </c>
      <c r="G5630" s="7">
        <v>575.5</v>
      </c>
      <c r="H5630" s="7">
        <f t="shared" si="783"/>
        <v>3</v>
      </c>
      <c r="I5630" s="16">
        <f t="shared" si="784"/>
        <v>45161</v>
      </c>
      <c r="J5630" s="17">
        <v>1.2267999999999999</v>
      </c>
      <c r="K5630" s="18">
        <f>G5630*结论【关键目标】!C$27*0.7735*0.001</f>
        <v>53.417909999999999</v>
      </c>
      <c r="L5630" s="5">
        <v>47267.111040000003</v>
      </c>
      <c r="M5630" s="5">
        <f>ABS(IF(L5630&lt;=0,L5630/耗电量关键数据!$B$6/1000,L5630/耗电量关键数据!$B$5/1000))</f>
        <v>13.504888868571429</v>
      </c>
      <c r="N5630" s="5">
        <f>电气设备逐时使用率计算!H5606</f>
        <v>11.688450000000001</v>
      </c>
      <c r="O5630" s="5">
        <f>灯光逐时使用率计算!H5606</f>
        <v>9.9741440000000008</v>
      </c>
      <c r="P5630" s="19">
        <f t="shared" si="785"/>
        <v>35.167482868571433</v>
      </c>
      <c r="Q5630" s="19">
        <f t="shared" si="789"/>
        <v>35.167482868571433</v>
      </c>
      <c r="R5630" s="20">
        <f t="shared" si="786"/>
        <v>18.250427131428566</v>
      </c>
      <c r="S5630" s="20">
        <f t="shared" si="790"/>
        <v>0</v>
      </c>
      <c r="T5630" s="20">
        <f>IF((T5629+R5630)&lt;0,0,IF((T5629+R5630)&gt;结论【关键目标】!C$28,结论【关键目标】!C$28,T5629+R5630))</f>
        <v>22</v>
      </c>
      <c r="U5630" s="19">
        <f>IF((T5629+R5630)&lt;结论【关键目标】!$C$28,0,(发电量计算【计算逻辑页】!R5630+发电量计算【计算逻辑页】!T5629-结论【关键目标】!$C$28))</f>
        <v>18.250427131428566</v>
      </c>
      <c r="V5630" s="5">
        <f t="shared" si="787"/>
        <v>6.3876494959999981</v>
      </c>
      <c r="W5630" s="5">
        <f t="shared" si="788"/>
        <v>43.143467983163433</v>
      </c>
      <c r="X5630" s="5">
        <f t="shared" si="791"/>
        <v>0</v>
      </c>
    </row>
    <row r="5631" spans="1:24" x14ac:dyDescent="0.15">
      <c r="A5631" s="7">
        <v>5630</v>
      </c>
      <c r="B5631" s="7">
        <v>8</v>
      </c>
      <c r="C5631" s="7">
        <v>23</v>
      </c>
      <c r="D5631" s="7">
        <v>14</v>
      </c>
      <c r="E5631" s="7">
        <v>235</v>
      </c>
      <c r="F5631" s="7">
        <v>29</v>
      </c>
      <c r="G5631" s="7">
        <v>486.6</v>
      </c>
      <c r="H5631" s="7">
        <f t="shared" si="783"/>
        <v>3</v>
      </c>
      <c r="I5631" s="16">
        <f t="shared" si="784"/>
        <v>45161</v>
      </c>
      <c r="J5631" s="17">
        <v>1.2267999999999999</v>
      </c>
      <c r="K5631" s="18">
        <f>G5631*结论【关键目标】!C$27*0.7735*0.001</f>
        <v>45.166212000000002</v>
      </c>
      <c r="L5631" s="5">
        <v>56097.975259999999</v>
      </c>
      <c r="M5631" s="5">
        <f>ABS(IF(L5631&lt;=0,L5631/耗电量关键数据!$B$6/1000,L5631/耗电量关键数据!$B$5/1000))</f>
        <v>16.027992931428571</v>
      </c>
      <c r="N5631" s="5">
        <f>电气设备逐时使用率计算!H5607</f>
        <v>22.208055000000002</v>
      </c>
      <c r="O5631" s="5">
        <f>灯光逐时使用率计算!H5607</f>
        <v>11.844296</v>
      </c>
      <c r="P5631" s="19">
        <f t="shared" si="785"/>
        <v>50.080343931428573</v>
      </c>
      <c r="Q5631" s="19">
        <f t="shared" si="789"/>
        <v>50.080343931428573</v>
      </c>
      <c r="R5631" s="20">
        <f t="shared" si="786"/>
        <v>-4.914131931428571</v>
      </c>
      <c r="S5631" s="20">
        <f t="shared" si="790"/>
        <v>4.914131931428571</v>
      </c>
      <c r="T5631" s="20">
        <f>IF((T5630+R5631)&lt;0,0,IF((T5630+R5631)&gt;结论【关键目标】!C$28,结论【关键目标】!C$28,T5630+R5631))</f>
        <v>17.085868068571429</v>
      </c>
      <c r="U5631" s="19">
        <f>IF((T5630+R5631)&lt;结论【关键目标】!$C$28,0,(发电量计算【计算逻辑页】!R5631+发电量计算【计算逻辑页】!T5630-结论【关键目标】!$C$28))</f>
        <v>0</v>
      </c>
      <c r="V5631" s="5">
        <f t="shared" si="787"/>
        <v>0</v>
      </c>
      <c r="W5631" s="5">
        <f t="shared" si="788"/>
        <v>55.409908881599996</v>
      </c>
      <c r="X5631" s="5">
        <f t="shared" si="791"/>
        <v>4.308710877476571</v>
      </c>
    </row>
    <row r="5632" spans="1:24" x14ac:dyDescent="0.15">
      <c r="A5632" s="7">
        <v>5631</v>
      </c>
      <c r="B5632" s="7">
        <v>8</v>
      </c>
      <c r="C5632" s="7">
        <v>23</v>
      </c>
      <c r="D5632" s="7">
        <v>15</v>
      </c>
      <c r="E5632" s="7">
        <v>235</v>
      </c>
      <c r="F5632" s="7">
        <v>29.7</v>
      </c>
      <c r="G5632" s="7">
        <v>447.6</v>
      </c>
      <c r="H5632" s="7">
        <f t="shared" si="783"/>
        <v>3</v>
      </c>
      <c r="I5632" s="16">
        <f t="shared" si="784"/>
        <v>45161</v>
      </c>
      <c r="J5632" s="17">
        <v>1.2267999999999999</v>
      </c>
      <c r="K5632" s="18">
        <f>G5632*结论【关键目标】!C$27*0.7735*0.001</f>
        <v>41.546231999999996</v>
      </c>
      <c r="L5632" s="5">
        <v>53450.217660000002</v>
      </c>
      <c r="M5632" s="5">
        <f>ABS(IF(L5632&lt;=0,L5632/耗电量关键数据!$B$6/1000,L5632/耗电量关键数据!$B$5/1000))</f>
        <v>15.271490760000001</v>
      </c>
      <c r="N5632" s="5">
        <f>电气设备逐时使用率计算!H5608</f>
        <v>22.208055000000002</v>
      </c>
      <c r="O5632" s="5">
        <f>灯光逐时使用率计算!H5608</f>
        <v>11.844296</v>
      </c>
      <c r="P5632" s="19">
        <f t="shared" si="785"/>
        <v>49.323841760000001</v>
      </c>
      <c r="Q5632" s="19">
        <f t="shared" si="789"/>
        <v>49.323841760000001</v>
      </c>
      <c r="R5632" s="20">
        <f t="shared" si="786"/>
        <v>-7.7776097600000043</v>
      </c>
      <c r="S5632" s="20">
        <f t="shared" si="790"/>
        <v>7.7776097600000043</v>
      </c>
      <c r="T5632" s="20">
        <f>IF((T5631+R5632)&lt;0,0,IF((T5631+R5632)&gt;结论【关键目标】!C$28,结论【关键目标】!C$28,T5631+R5632))</f>
        <v>9.3082583085714248</v>
      </c>
      <c r="U5632" s="19">
        <f>IF((T5631+R5632)&lt;结论【关键目标】!$C$28,0,(发电量计算【计算逻辑页】!R5632+发电量计算【计算逻辑页】!T5631-结论【关键目标】!$C$28))</f>
        <v>0</v>
      </c>
      <c r="V5632" s="5">
        <f t="shared" si="787"/>
        <v>0</v>
      </c>
      <c r="W5632" s="5">
        <f t="shared" si="788"/>
        <v>50.96891741759999</v>
      </c>
      <c r="X5632" s="5">
        <f t="shared" si="791"/>
        <v>6.8194082375680027</v>
      </c>
    </row>
    <row r="5633" spans="1:24" x14ac:dyDescent="0.15">
      <c r="A5633" s="7">
        <v>5632</v>
      </c>
      <c r="B5633" s="7">
        <v>8</v>
      </c>
      <c r="C5633" s="7">
        <v>23</v>
      </c>
      <c r="D5633" s="7">
        <v>16</v>
      </c>
      <c r="E5633" s="7">
        <v>235</v>
      </c>
      <c r="F5633" s="7">
        <v>30</v>
      </c>
      <c r="G5633" s="7">
        <v>267.5</v>
      </c>
      <c r="H5633" s="7">
        <f t="shared" si="783"/>
        <v>3</v>
      </c>
      <c r="I5633" s="16">
        <f t="shared" si="784"/>
        <v>45161</v>
      </c>
      <c r="J5633" s="24">
        <v>1.3551</v>
      </c>
      <c r="K5633" s="18">
        <f>G5633*结论【关键目标】!C$27*0.7735*0.001</f>
        <v>24.829349999999998</v>
      </c>
      <c r="L5633" s="5">
        <v>51394.748959999997</v>
      </c>
      <c r="M5633" s="5">
        <f>ABS(IF(L5633&lt;=0,L5633/耗电量关键数据!$B$6/1000,L5633/耗电量关键数据!$B$5/1000))</f>
        <v>14.684213988571427</v>
      </c>
      <c r="N5633" s="5">
        <f>电气设备逐时使用率计算!H5609</f>
        <v>22.208055000000002</v>
      </c>
      <c r="O5633" s="5">
        <f>灯光逐时使用率计算!H5609</f>
        <v>11.844296</v>
      </c>
      <c r="P5633" s="19">
        <f t="shared" si="785"/>
        <v>48.73656498857143</v>
      </c>
      <c r="Q5633" s="19">
        <f t="shared" si="789"/>
        <v>48.73656498857143</v>
      </c>
      <c r="R5633" s="20">
        <f t="shared" si="786"/>
        <v>-23.907214988571432</v>
      </c>
      <c r="S5633" s="20">
        <f t="shared" si="790"/>
        <v>23.907214988571432</v>
      </c>
      <c r="T5633" s="20">
        <f>IF((T5632+R5633)&lt;0,0,IF((T5632+R5633)&gt;结论【关键目标】!C$28,结论【关键目标】!C$28,T5632+R5633))</f>
        <v>0</v>
      </c>
      <c r="U5633" s="19">
        <f>IF((T5632+R5633)&lt;结论【关键目标】!$C$28,0,(发电量计算【计算逻辑页】!R5633+发电量计算【计算逻辑页】!T5632-结论【关键目标】!$C$28))</f>
        <v>0</v>
      </c>
      <c r="V5633" s="5">
        <f t="shared" si="787"/>
        <v>0</v>
      </c>
      <c r="W5633" s="5">
        <f t="shared" si="788"/>
        <v>33.646252184999994</v>
      </c>
      <c r="X5633" s="5">
        <f t="shared" si="791"/>
        <v>0</v>
      </c>
    </row>
    <row r="5634" spans="1:24" x14ac:dyDescent="0.15">
      <c r="A5634" s="7">
        <v>5633</v>
      </c>
      <c r="B5634" s="7">
        <v>8</v>
      </c>
      <c r="C5634" s="7">
        <v>23</v>
      </c>
      <c r="D5634" s="7">
        <v>17</v>
      </c>
      <c r="E5634" s="7">
        <v>235</v>
      </c>
      <c r="F5634" s="7">
        <v>29</v>
      </c>
      <c r="G5634" s="7">
        <v>133.9</v>
      </c>
      <c r="H5634" s="7">
        <f t="shared" ref="H5634:H5697" si="792">WEEKDAY(I:I,2)</f>
        <v>3</v>
      </c>
      <c r="I5634" s="16">
        <f t="shared" ref="I5634:I5697" si="793">DATE(2023,B5634,C5634)</f>
        <v>45161</v>
      </c>
      <c r="J5634" s="17">
        <v>0.70809999999999995</v>
      </c>
      <c r="K5634" s="18">
        <f>G5634*结论【关键目标】!C$27*0.7735*0.001</f>
        <v>12.428598000000001</v>
      </c>
      <c r="L5634" s="5">
        <v>44908.27792</v>
      </c>
      <c r="M5634" s="5">
        <f>ABS(IF(L5634&lt;=0,L5634/耗电量关键数据!$B$6/1000,L5634/耗电量关键数据!$B$5/1000))</f>
        <v>12.830936548571428</v>
      </c>
      <c r="N5634" s="5">
        <f>电气设备逐时使用率计算!H5610</f>
        <v>22.208055000000002</v>
      </c>
      <c r="O5634" s="5">
        <f>灯光逐时使用率计算!H5610</f>
        <v>11.844296</v>
      </c>
      <c r="P5634" s="19">
        <f t="shared" ref="P5634:P5697" si="794">M5634+N5634+O5634</f>
        <v>46.883287548571431</v>
      </c>
      <c r="Q5634" s="19">
        <f t="shared" si="789"/>
        <v>0</v>
      </c>
      <c r="R5634" s="20">
        <f t="shared" ref="R5634:R5697" si="795">K5634-Q5634</f>
        <v>12.428598000000001</v>
      </c>
      <c r="S5634" s="20">
        <f t="shared" si="790"/>
        <v>0</v>
      </c>
      <c r="T5634" s="20">
        <f>IF((T5633+R5634)&lt;0,0,IF((T5633+R5634)&gt;结论【关键目标】!C$28,结论【关键目标】!C$28,T5633+R5634))</f>
        <v>12.428598000000001</v>
      </c>
      <c r="U5634" s="19">
        <f>IF((T5633+R5634)&lt;结论【关键目标】!$C$28,0,(发电量计算【计算逻辑页】!R5634+发电量计算【计算逻辑页】!T5633-结论【关键目标】!$C$28))</f>
        <v>0</v>
      </c>
      <c r="V5634" s="5">
        <f t="shared" ref="V5634:V5697" si="796">IF(J5634&gt;0.35,U5634*0.35,0)</f>
        <v>0</v>
      </c>
      <c r="W5634" s="5">
        <f t="shared" ref="W5634:W5697" si="797">IF(P5634&gt;K5634,K5634*J5634,P5634*J5634)</f>
        <v>8.8006902438000001</v>
      </c>
      <c r="X5634" s="5">
        <f t="shared" si="791"/>
        <v>0</v>
      </c>
    </row>
    <row r="5635" spans="1:24" x14ac:dyDescent="0.15">
      <c r="A5635" s="7">
        <v>5634</v>
      </c>
      <c r="B5635" s="7">
        <v>8</v>
      </c>
      <c r="C5635" s="7">
        <v>23</v>
      </c>
      <c r="D5635" s="7">
        <v>18</v>
      </c>
      <c r="E5635" s="7">
        <v>235</v>
      </c>
      <c r="F5635" s="7">
        <v>28.8</v>
      </c>
      <c r="G5635" s="7">
        <v>7.1</v>
      </c>
      <c r="H5635" s="7">
        <f t="shared" si="792"/>
        <v>3</v>
      </c>
      <c r="I5635" s="16">
        <f t="shared" si="793"/>
        <v>45161</v>
      </c>
      <c r="J5635" s="17">
        <v>0.70809999999999995</v>
      </c>
      <c r="K5635" s="18">
        <f>G5635*结论【关键目标】!C$27*0.7735*0.001</f>
        <v>0.659022</v>
      </c>
      <c r="L5635" s="5">
        <v>25619.595359999999</v>
      </c>
      <c r="M5635" s="5">
        <f>ABS(IF(L5635&lt;=0,L5635/耗电量关键数据!$B$6/1000,L5635/耗电量关键数据!$B$5/1000))</f>
        <v>7.3198843885714284</v>
      </c>
      <c r="N5635" s="5">
        <f>电气设备逐时使用率计算!H5611</f>
        <v>7.0130699999999999</v>
      </c>
      <c r="O5635" s="5">
        <f>灯光逐时使用率计算!H5611</f>
        <v>3.7403040000000001</v>
      </c>
      <c r="P5635" s="19">
        <f t="shared" si="794"/>
        <v>18.073258388571428</v>
      </c>
      <c r="Q5635" s="19">
        <f t="shared" ref="Q5635:Q5698" si="798">IF(J5635&gt;0.8,P5635,0)</f>
        <v>0</v>
      </c>
      <c r="R5635" s="20">
        <f t="shared" si="795"/>
        <v>0.659022</v>
      </c>
      <c r="S5635" s="20">
        <f t="shared" ref="S5635:S5698" si="799">IF(R5635&lt;0,ABS(R5635),0)</f>
        <v>0</v>
      </c>
      <c r="T5635" s="20">
        <f>IF((T5634+R5635)&lt;0,0,IF((T5634+R5635)&gt;结论【关键目标】!C$28,结论【关键目标】!C$28,T5634+R5635))</f>
        <v>13.087620000000001</v>
      </c>
      <c r="U5635" s="19">
        <f>IF((T5634+R5635)&lt;结论【关键目标】!$C$28,0,(发电量计算【计算逻辑页】!R5635+发电量计算【计算逻辑页】!T5634-结论【关键目标】!$C$28))</f>
        <v>0</v>
      </c>
      <c r="V5635" s="5">
        <f t="shared" si="796"/>
        <v>0</v>
      </c>
      <c r="W5635" s="5">
        <f t="shared" si="797"/>
        <v>0.46665347819999997</v>
      </c>
      <c r="X5635" s="5">
        <f t="shared" si="791"/>
        <v>0</v>
      </c>
    </row>
    <row r="5636" spans="1:24" x14ac:dyDescent="0.15">
      <c r="A5636" s="7">
        <v>5635</v>
      </c>
      <c r="B5636" s="7">
        <v>8</v>
      </c>
      <c r="C5636" s="7">
        <v>23</v>
      </c>
      <c r="D5636" s="7">
        <v>19</v>
      </c>
      <c r="E5636" s="7">
        <v>235</v>
      </c>
      <c r="F5636" s="7">
        <v>28</v>
      </c>
      <c r="G5636" s="7">
        <v>0</v>
      </c>
      <c r="H5636" s="7">
        <f t="shared" si="792"/>
        <v>3</v>
      </c>
      <c r="I5636" s="16">
        <f t="shared" si="793"/>
        <v>45161</v>
      </c>
      <c r="J5636" s="17">
        <v>1.2267999999999999</v>
      </c>
      <c r="K5636" s="18">
        <f>G5636*结论【关键目标】!C$27*0.7735*0.001</f>
        <v>0</v>
      </c>
      <c r="L5636" s="5">
        <v>0</v>
      </c>
      <c r="M5636" s="5">
        <f>ABS(IF(L5636&lt;=0,L5636/耗电量关键数据!$B$6/1000,L5636/耗电量关键数据!$B$5/1000))</f>
        <v>0</v>
      </c>
      <c r="N5636" s="5">
        <f>电气设备逐时使用率计算!H5612</f>
        <v>7.0130699999999999</v>
      </c>
      <c r="O5636" s="5">
        <f>灯光逐时使用率计算!H5612</f>
        <v>3.7403040000000001</v>
      </c>
      <c r="P5636" s="19">
        <f t="shared" si="794"/>
        <v>10.753374000000001</v>
      </c>
      <c r="Q5636" s="19">
        <f t="shared" si="798"/>
        <v>10.753374000000001</v>
      </c>
      <c r="R5636" s="20">
        <f t="shared" si="795"/>
        <v>-10.753374000000001</v>
      </c>
      <c r="S5636" s="20">
        <f t="shared" si="799"/>
        <v>10.753374000000001</v>
      </c>
      <c r="T5636" s="20">
        <f>IF((T5635+R5636)&lt;0,0,IF((T5635+R5636)&gt;结论【关键目标】!C$28,结论【关键目标】!C$28,T5635+R5636))</f>
        <v>2.3342460000000003</v>
      </c>
      <c r="U5636" s="19">
        <f>IF((T5635+R5636)&lt;结论【关键目标】!$C$28,0,(发电量计算【计算逻辑页】!R5636+发电量计算【计算逻辑页】!T5635-结论【关键目标】!$C$28))</f>
        <v>0</v>
      </c>
      <c r="V5636" s="5">
        <f t="shared" si="796"/>
        <v>0</v>
      </c>
      <c r="W5636" s="5">
        <f t="shared" si="797"/>
        <v>0</v>
      </c>
      <c r="X5636" s="5">
        <f t="shared" ref="X5636:X5699" si="800">(J5636-0.35)*IF(T5636&gt;S5636,S5636,T5636)</f>
        <v>2.0466668928000002</v>
      </c>
    </row>
    <row r="5637" spans="1:24" x14ac:dyDescent="0.15">
      <c r="A5637" s="7">
        <v>5636</v>
      </c>
      <c r="B5637" s="7">
        <v>8</v>
      </c>
      <c r="C5637" s="7">
        <v>23</v>
      </c>
      <c r="D5637" s="7">
        <v>20</v>
      </c>
      <c r="E5637" s="7">
        <v>235</v>
      </c>
      <c r="F5637" s="7">
        <v>27</v>
      </c>
      <c r="G5637" s="7">
        <v>0</v>
      </c>
      <c r="H5637" s="7">
        <f t="shared" si="792"/>
        <v>3</v>
      </c>
      <c r="I5637" s="16">
        <f t="shared" si="793"/>
        <v>45161</v>
      </c>
      <c r="J5637" s="17">
        <v>1.2267999999999999</v>
      </c>
      <c r="K5637" s="18">
        <f>G5637*结论【关键目标】!C$27*0.7735*0.001</f>
        <v>0</v>
      </c>
      <c r="L5637" s="5">
        <v>0</v>
      </c>
      <c r="M5637" s="5">
        <f>ABS(IF(L5637&lt;=0,L5637/耗电量关键数据!$B$6/1000,L5637/耗电量关键数据!$B$5/1000))</f>
        <v>0</v>
      </c>
      <c r="N5637" s="5">
        <f>电气设备逐时使用率计算!H5613</f>
        <v>1.1688450000000001</v>
      </c>
      <c r="O5637" s="5">
        <f>灯光逐时使用率计算!H5613</f>
        <v>0.37403039999999999</v>
      </c>
      <c r="P5637" s="19">
        <f t="shared" si="794"/>
        <v>1.5428754000000002</v>
      </c>
      <c r="Q5637" s="19">
        <f t="shared" si="798"/>
        <v>1.5428754000000002</v>
      </c>
      <c r="R5637" s="20">
        <f t="shared" si="795"/>
        <v>-1.5428754000000002</v>
      </c>
      <c r="S5637" s="20">
        <f t="shared" si="799"/>
        <v>1.5428754000000002</v>
      </c>
      <c r="T5637" s="20">
        <f>IF((T5636+R5637)&lt;0,0,IF((T5636+R5637)&gt;结论【关键目标】!C$28,结论【关键目标】!C$28,T5636+R5637))</f>
        <v>0.79137060000000004</v>
      </c>
      <c r="U5637" s="19">
        <f>IF((T5636+R5637)&lt;结论【关键目标】!$C$28,0,(发电量计算【计算逻辑页】!R5637+发电量计算【计算逻辑页】!T5636-结论【关键目标】!$C$28))</f>
        <v>0</v>
      </c>
      <c r="V5637" s="5">
        <f t="shared" si="796"/>
        <v>0</v>
      </c>
      <c r="W5637" s="5">
        <f t="shared" si="797"/>
        <v>0</v>
      </c>
      <c r="X5637" s="5">
        <f t="shared" si="800"/>
        <v>0.69387374207999997</v>
      </c>
    </row>
    <row r="5638" spans="1:24" x14ac:dyDescent="0.15">
      <c r="A5638" s="7">
        <v>5637</v>
      </c>
      <c r="B5638" s="7">
        <v>8</v>
      </c>
      <c r="C5638" s="7">
        <v>23</v>
      </c>
      <c r="D5638" s="7">
        <v>21</v>
      </c>
      <c r="E5638" s="7">
        <v>235</v>
      </c>
      <c r="F5638" s="7">
        <v>26.7</v>
      </c>
      <c r="G5638" s="7">
        <v>0</v>
      </c>
      <c r="H5638" s="7">
        <f t="shared" si="792"/>
        <v>3</v>
      </c>
      <c r="I5638" s="16">
        <f t="shared" si="793"/>
        <v>45161</v>
      </c>
      <c r="J5638" s="17">
        <v>1.2267999999999999</v>
      </c>
      <c r="K5638" s="18">
        <f>G5638*结论【关键目标】!C$27*0.7735*0.001</f>
        <v>0</v>
      </c>
      <c r="L5638" s="5">
        <v>0</v>
      </c>
      <c r="M5638" s="5">
        <f>ABS(IF(L5638&lt;=0,L5638/耗电量关键数据!$B$6/1000,L5638/耗电量关键数据!$B$5/1000))</f>
        <v>0</v>
      </c>
      <c r="N5638" s="5">
        <f>电气设备逐时使用率计算!H5614</f>
        <v>1.1688450000000001</v>
      </c>
      <c r="O5638" s="5">
        <f>灯光逐时使用率计算!H5614</f>
        <v>0.37403039999999999</v>
      </c>
      <c r="P5638" s="19">
        <f t="shared" si="794"/>
        <v>1.5428754000000002</v>
      </c>
      <c r="Q5638" s="19">
        <f t="shared" si="798"/>
        <v>1.5428754000000002</v>
      </c>
      <c r="R5638" s="20">
        <f t="shared" si="795"/>
        <v>-1.5428754000000002</v>
      </c>
      <c r="S5638" s="20">
        <f t="shared" si="799"/>
        <v>1.5428754000000002</v>
      </c>
      <c r="T5638" s="20">
        <f>IF((T5637+R5638)&lt;0,0,IF((T5637+R5638)&gt;结论【关键目标】!C$28,结论【关键目标】!C$28,T5637+R5638))</f>
        <v>0</v>
      </c>
      <c r="U5638" s="19">
        <f>IF((T5637+R5638)&lt;结论【关键目标】!$C$28,0,(发电量计算【计算逻辑页】!R5638+发电量计算【计算逻辑页】!T5637-结论【关键目标】!$C$28))</f>
        <v>0</v>
      </c>
      <c r="V5638" s="5">
        <f t="shared" si="796"/>
        <v>0</v>
      </c>
      <c r="W5638" s="5">
        <f t="shared" si="797"/>
        <v>0</v>
      </c>
      <c r="X5638" s="5">
        <f t="shared" si="800"/>
        <v>0</v>
      </c>
    </row>
    <row r="5639" spans="1:24" x14ac:dyDescent="0.15">
      <c r="A5639" s="7">
        <v>5638</v>
      </c>
      <c r="B5639" s="7">
        <v>8</v>
      </c>
      <c r="C5639" s="7">
        <v>23</v>
      </c>
      <c r="D5639" s="7">
        <v>22</v>
      </c>
      <c r="E5639" s="7">
        <v>235</v>
      </c>
      <c r="F5639" s="7">
        <v>26</v>
      </c>
      <c r="G5639" s="7">
        <v>0</v>
      </c>
      <c r="H5639" s="7">
        <f t="shared" si="792"/>
        <v>3</v>
      </c>
      <c r="I5639" s="16">
        <f t="shared" si="793"/>
        <v>45161</v>
      </c>
      <c r="J5639" s="17">
        <v>0.70809999999999995</v>
      </c>
      <c r="K5639" s="18">
        <f>G5639*结论【关键目标】!C$27*0.7735*0.001</f>
        <v>0</v>
      </c>
      <c r="L5639" s="5">
        <v>0</v>
      </c>
      <c r="M5639" s="5">
        <f>ABS(IF(L5639&lt;=0,L5639/耗电量关键数据!$B$6/1000,L5639/耗电量关键数据!$B$5/1000))</f>
        <v>0</v>
      </c>
      <c r="N5639" s="5">
        <f>电气设备逐时使用率计算!H5615</f>
        <v>1.1688450000000001</v>
      </c>
      <c r="O5639" s="5">
        <f>灯光逐时使用率计算!H5615</f>
        <v>0.37403039999999999</v>
      </c>
      <c r="P5639" s="19">
        <f t="shared" si="794"/>
        <v>1.5428754000000002</v>
      </c>
      <c r="Q5639" s="19">
        <f t="shared" si="798"/>
        <v>0</v>
      </c>
      <c r="R5639" s="20">
        <f t="shared" si="795"/>
        <v>0</v>
      </c>
      <c r="S5639" s="20">
        <f t="shared" si="799"/>
        <v>0</v>
      </c>
      <c r="T5639" s="20">
        <f>IF((T5638+R5639)&lt;0,0,IF((T5638+R5639)&gt;结论【关键目标】!C$28,结论【关键目标】!C$28,T5638+R5639))</f>
        <v>0</v>
      </c>
      <c r="U5639" s="19">
        <f>IF((T5638+R5639)&lt;结论【关键目标】!$C$28,0,(发电量计算【计算逻辑页】!R5639+发电量计算【计算逻辑页】!T5638-结论【关键目标】!$C$28))</f>
        <v>0</v>
      </c>
      <c r="V5639" s="5">
        <f t="shared" si="796"/>
        <v>0</v>
      </c>
      <c r="W5639" s="5">
        <f t="shared" si="797"/>
        <v>0</v>
      </c>
      <c r="X5639" s="5">
        <f t="shared" si="800"/>
        <v>0</v>
      </c>
    </row>
    <row r="5640" spans="1:24" x14ac:dyDescent="0.15">
      <c r="A5640" s="7">
        <v>5639</v>
      </c>
      <c r="B5640" s="7">
        <v>8</v>
      </c>
      <c r="C5640" s="7">
        <v>23</v>
      </c>
      <c r="D5640" s="7">
        <v>23</v>
      </c>
      <c r="E5640" s="7">
        <v>235</v>
      </c>
      <c r="F5640" s="7">
        <v>25</v>
      </c>
      <c r="G5640" s="7">
        <v>0</v>
      </c>
      <c r="H5640" s="7">
        <f t="shared" si="792"/>
        <v>3</v>
      </c>
      <c r="I5640" s="16">
        <f t="shared" si="793"/>
        <v>45161</v>
      </c>
      <c r="J5640" s="17">
        <v>0.70809999999999995</v>
      </c>
      <c r="K5640" s="18">
        <f>G5640*结论【关键目标】!C$27*0.7735*0.001</f>
        <v>0</v>
      </c>
      <c r="L5640" s="5">
        <v>0</v>
      </c>
      <c r="M5640" s="5">
        <f>ABS(IF(L5640&lt;=0,L5640/耗电量关键数据!$B$6/1000,L5640/耗电量关键数据!$B$5/1000))</f>
        <v>0</v>
      </c>
      <c r="N5640" s="5">
        <f>电气设备逐时使用率计算!H5616</f>
        <v>1.1688450000000001</v>
      </c>
      <c r="O5640" s="5">
        <f>灯光逐时使用率计算!H5616</f>
        <v>0.37403039999999999</v>
      </c>
      <c r="P5640" s="19">
        <f t="shared" si="794"/>
        <v>1.5428754000000002</v>
      </c>
      <c r="Q5640" s="19">
        <f t="shared" si="798"/>
        <v>0</v>
      </c>
      <c r="R5640" s="20">
        <f t="shared" si="795"/>
        <v>0</v>
      </c>
      <c r="S5640" s="20">
        <f t="shared" si="799"/>
        <v>0</v>
      </c>
      <c r="T5640" s="20">
        <f>IF((T5639+R5640)&lt;0,0,IF((T5639+R5640)&gt;结论【关键目标】!C$28,结论【关键目标】!C$28,T5639+R5640))</f>
        <v>0</v>
      </c>
      <c r="U5640" s="19">
        <f>IF((T5639+R5640)&lt;结论【关键目标】!$C$28,0,(发电量计算【计算逻辑页】!R5640+发电量计算【计算逻辑页】!T5639-结论【关键目标】!$C$28))</f>
        <v>0</v>
      </c>
      <c r="V5640" s="5">
        <f t="shared" si="796"/>
        <v>0</v>
      </c>
      <c r="W5640" s="5">
        <f t="shared" si="797"/>
        <v>0</v>
      </c>
      <c r="X5640" s="5">
        <f t="shared" si="800"/>
        <v>0</v>
      </c>
    </row>
    <row r="5641" spans="1:24" x14ac:dyDescent="0.15">
      <c r="A5641" s="7">
        <v>5640</v>
      </c>
      <c r="B5641" s="7">
        <v>8</v>
      </c>
      <c r="C5641" s="7">
        <v>23</v>
      </c>
      <c r="D5641" s="7">
        <v>24</v>
      </c>
      <c r="E5641" s="7">
        <v>235</v>
      </c>
      <c r="F5641" s="7">
        <v>24.5</v>
      </c>
      <c r="G5641" s="7">
        <v>0</v>
      </c>
      <c r="H5641" s="7">
        <f t="shared" si="792"/>
        <v>3</v>
      </c>
      <c r="I5641" s="16">
        <f t="shared" si="793"/>
        <v>45161</v>
      </c>
      <c r="J5641" s="17">
        <v>0.2407</v>
      </c>
      <c r="K5641" s="18">
        <f>G5641*结论【关键目标】!C$27*0.7735*0.001</f>
        <v>0</v>
      </c>
      <c r="L5641" s="5">
        <v>0</v>
      </c>
      <c r="M5641" s="5">
        <f>ABS(IF(L5641&lt;=0,L5641/耗电量关键数据!$B$6/1000,L5641/耗电量关键数据!$B$5/1000))</f>
        <v>0</v>
      </c>
      <c r="N5641" s="5">
        <f>电气设备逐时使用率计算!H5617</f>
        <v>1.1688450000000001</v>
      </c>
      <c r="O5641" s="5">
        <f>灯光逐时使用率计算!H5617</f>
        <v>0.37403039999999999</v>
      </c>
      <c r="P5641" s="19">
        <f t="shared" si="794"/>
        <v>1.5428754000000002</v>
      </c>
      <c r="Q5641" s="19">
        <f t="shared" si="798"/>
        <v>0</v>
      </c>
      <c r="R5641" s="20">
        <f t="shared" si="795"/>
        <v>0</v>
      </c>
      <c r="S5641" s="20">
        <f t="shared" si="799"/>
        <v>0</v>
      </c>
      <c r="T5641" s="20">
        <f>IF((T5640+R5641)&lt;0,0,IF((T5640+R5641)&gt;结论【关键目标】!C$28,结论【关键目标】!C$28,T5640+R5641))</f>
        <v>0</v>
      </c>
      <c r="U5641" s="19">
        <f>IF((T5640+R5641)&lt;结论【关键目标】!$C$28,0,(发电量计算【计算逻辑页】!R5641+发电量计算【计算逻辑页】!T5640-结论【关键目标】!$C$28))</f>
        <v>0</v>
      </c>
      <c r="V5641" s="5">
        <f t="shared" si="796"/>
        <v>0</v>
      </c>
      <c r="W5641" s="5">
        <f t="shared" si="797"/>
        <v>0</v>
      </c>
      <c r="X5641" s="5">
        <f t="shared" si="800"/>
        <v>0</v>
      </c>
    </row>
    <row r="5642" spans="1:24" x14ac:dyDescent="0.15">
      <c r="A5642" s="7">
        <v>5641</v>
      </c>
      <c r="B5642" s="7">
        <v>8</v>
      </c>
      <c r="C5642" s="7">
        <v>24</v>
      </c>
      <c r="D5642" s="7">
        <v>1</v>
      </c>
      <c r="E5642" s="7">
        <v>236</v>
      </c>
      <c r="F5642" s="7">
        <v>24</v>
      </c>
      <c r="G5642" s="7">
        <v>0</v>
      </c>
      <c r="H5642" s="7">
        <f t="shared" si="792"/>
        <v>4</v>
      </c>
      <c r="I5642" s="16">
        <f t="shared" si="793"/>
        <v>45162</v>
      </c>
      <c r="J5642" s="17">
        <v>0.2407</v>
      </c>
      <c r="K5642" s="18">
        <f>G5642*结论【关键目标】!C$27*0.7735*0.001</f>
        <v>0</v>
      </c>
      <c r="L5642" s="5">
        <v>0</v>
      </c>
      <c r="M5642" s="5">
        <f>ABS(IF(L5642&lt;=0,L5642/耗电量关键数据!$B$6/1000,L5642/耗电量关键数据!$B$5/1000))</f>
        <v>0</v>
      </c>
      <c r="N5642" s="5">
        <f>电气设备逐时使用率计算!H5618</f>
        <v>1.1688450000000001</v>
      </c>
      <c r="O5642" s="5">
        <f>灯光逐时使用率计算!H5618</f>
        <v>0.37403039999999999</v>
      </c>
      <c r="P5642" s="19">
        <f t="shared" si="794"/>
        <v>1.5428754000000002</v>
      </c>
      <c r="Q5642" s="19">
        <f t="shared" si="798"/>
        <v>0</v>
      </c>
      <c r="R5642" s="20">
        <f t="shared" si="795"/>
        <v>0</v>
      </c>
      <c r="S5642" s="20">
        <f t="shared" si="799"/>
        <v>0</v>
      </c>
      <c r="T5642" s="20">
        <f>IF((T5641+R5642)&lt;0,0,IF((T5641+R5642)&gt;结论【关键目标】!C$28,结论【关键目标】!C$28,T5641+R5642))</f>
        <v>0</v>
      </c>
      <c r="U5642" s="19">
        <f>IF((T5641+R5642)&lt;结论【关键目标】!$C$28,0,(发电量计算【计算逻辑页】!R5642+发电量计算【计算逻辑页】!T5641-结论【关键目标】!$C$28))</f>
        <v>0</v>
      </c>
      <c r="V5642" s="5">
        <f t="shared" si="796"/>
        <v>0</v>
      </c>
      <c r="W5642" s="5">
        <f t="shared" si="797"/>
        <v>0</v>
      </c>
      <c r="X5642" s="5">
        <f t="shared" si="800"/>
        <v>0</v>
      </c>
    </row>
    <row r="5643" spans="1:24" x14ac:dyDescent="0.15">
      <c r="A5643" s="7">
        <v>5642</v>
      </c>
      <c r="B5643" s="7">
        <v>8</v>
      </c>
      <c r="C5643" s="7">
        <v>24</v>
      </c>
      <c r="D5643" s="7">
        <v>2</v>
      </c>
      <c r="E5643" s="7">
        <v>236</v>
      </c>
      <c r="F5643" s="7">
        <v>24</v>
      </c>
      <c r="G5643" s="7">
        <v>0</v>
      </c>
      <c r="H5643" s="7">
        <f t="shared" si="792"/>
        <v>4</v>
      </c>
      <c r="I5643" s="16">
        <f t="shared" si="793"/>
        <v>45162</v>
      </c>
      <c r="J5643" s="17">
        <v>0.2407</v>
      </c>
      <c r="K5643" s="18">
        <f>G5643*结论【关键目标】!C$27*0.7735*0.001</f>
        <v>0</v>
      </c>
      <c r="L5643" s="5">
        <v>0</v>
      </c>
      <c r="M5643" s="5">
        <f>ABS(IF(L5643&lt;=0,L5643/耗电量关键数据!$B$6/1000,L5643/耗电量关键数据!$B$5/1000))</f>
        <v>0</v>
      </c>
      <c r="N5643" s="5">
        <f>电气设备逐时使用率计算!H5619</f>
        <v>1.1688450000000001</v>
      </c>
      <c r="O5643" s="5">
        <f>灯光逐时使用率计算!H5619</f>
        <v>0.37403039999999999</v>
      </c>
      <c r="P5643" s="19">
        <f t="shared" si="794"/>
        <v>1.5428754000000002</v>
      </c>
      <c r="Q5643" s="19">
        <f t="shared" si="798"/>
        <v>0</v>
      </c>
      <c r="R5643" s="20">
        <f t="shared" si="795"/>
        <v>0</v>
      </c>
      <c r="S5643" s="20">
        <f t="shared" si="799"/>
        <v>0</v>
      </c>
      <c r="T5643" s="20">
        <f>IF((T5642+R5643)&lt;0,0,IF((T5642+R5643)&gt;结论【关键目标】!C$28,结论【关键目标】!C$28,T5642+R5643))</f>
        <v>0</v>
      </c>
      <c r="U5643" s="19">
        <f>IF((T5642+R5643)&lt;结论【关键目标】!$C$28,0,(发电量计算【计算逻辑页】!R5643+发电量计算【计算逻辑页】!T5642-结论【关键目标】!$C$28))</f>
        <v>0</v>
      </c>
      <c r="V5643" s="5">
        <f t="shared" si="796"/>
        <v>0</v>
      </c>
      <c r="W5643" s="5">
        <f t="shared" si="797"/>
        <v>0</v>
      </c>
      <c r="X5643" s="5">
        <f t="shared" si="800"/>
        <v>0</v>
      </c>
    </row>
    <row r="5644" spans="1:24" x14ac:dyDescent="0.15">
      <c r="A5644" s="7">
        <v>5643</v>
      </c>
      <c r="B5644" s="7">
        <v>8</v>
      </c>
      <c r="C5644" s="7">
        <v>24</v>
      </c>
      <c r="D5644" s="7">
        <v>3</v>
      </c>
      <c r="E5644" s="7">
        <v>236</v>
      </c>
      <c r="F5644" s="7">
        <v>24.2</v>
      </c>
      <c r="G5644" s="7">
        <v>0</v>
      </c>
      <c r="H5644" s="7">
        <f t="shared" si="792"/>
        <v>4</v>
      </c>
      <c r="I5644" s="16">
        <f t="shared" si="793"/>
        <v>45162</v>
      </c>
      <c r="J5644" s="17">
        <v>0.2407</v>
      </c>
      <c r="K5644" s="18">
        <f>G5644*结论【关键目标】!C$27*0.7735*0.001</f>
        <v>0</v>
      </c>
      <c r="L5644" s="5">
        <v>0</v>
      </c>
      <c r="M5644" s="5">
        <f>ABS(IF(L5644&lt;=0,L5644/耗电量关键数据!$B$6/1000,L5644/耗电量关键数据!$B$5/1000))</f>
        <v>0</v>
      </c>
      <c r="N5644" s="5">
        <f>电气设备逐时使用率计算!H5620</f>
        <v>1.1688450000000001</v>
      </c>
      <c r="O5644" s="5">
        <f>灯光逐时使用率计算!H5620</f>
        <v>0.37403039999999999</v>
      </c>
      <c r="P5644" s="19">
        <f t="shared" si="794"/>
        <v>1.5428754000000002</v>
      </c>
      <c r="Q5644" s="19">
        <f t="shared" si="798"/>
        <v>0</v>
      </c>
      <c r="R5644" s="20">
        <f t="shared" si="795"/>
        <v>0</v>
      </c>
      <c r="S5644" s="20">
        <f t="shared" si="799"/>
        <v>0</v>
      </c>
      <c r="T5644" s="20">
        <f>IF((T5643+R5644)&lt;0,0,IF((T5643+R5644)&gt;结论【关键目标】!C$28,结论【关键目标】!C$28,T5643+R5644))</f>
        <v>0</v>
      </c>
      <c r="U5644" s="19">
        <f>IF((T5643+R5644)&lt;结论【关键目标】!$C$28,0,(发电量计算【计算逻辑页】!R5644+发电量计算【计算逻辑页】!T5643-结论【关键目标】!$C$28))</f>
        <v>0</v>
      </c>
      <c r="V5644" s="5">
        <f t="shared" si="796"/>
        <v>0</v>
      </c>
      <c r="W5644" s="5">
        <f t="shared" si="797"/>
        <v>0</v>
      </c>
      <c r="X5644" s="5">
        <f t="shared" si="800"/>
        <v>0</v>
      </c>
    </row>
    <row r="5645" spans="1:24" x14ac:dyDescent="0.15">
      <c r="A5645" s="7">
        <v>5644</v>
      </c>
      <c r="B5645" s="7">
        <v>8</v>
      </c>
      <c r="C5645" s="7">
        <v>24</v>
      </c>
      <c r="D5645" s="7">
        <v>4</v>
      </c>
      <c r="E5645" s="7">
        <v>236</v>
      </c>
      <c r="F5645" s="7">
        <v>23</v>
      </c>
      <c r="G5645" s="7">
        <v>0</v>
      </c>
      <c r="H5645" s="7">
        <f t="shared" si="792"/>
        <v>4</v>
      </c>
      <c r="I5645" s="16">
        <f t="shared" si="793"/>
        <v>45162</v>
      </c>
      <c r="J5645" s="17">
        <v>0.2407</v>
      </c>
      <c r="K5645" s="18">
        <f>G5645*结论【关键目标】!C$27*0.7735*0.001</f>
        <v>0</v>
      </c>
      <c r="L5645" s="5">
        <v>0</v>
      </c>
      <c r="M5645" s="5">
        <f>ABS(IF(L5645&lt;=0,L5645/耗电量关键数据!$B$6/1000,L5645/耗电量关键数据!$B$5/1000))</f>
        <v>0</v>
      </c>
      <c r="N5645" s="5">
        <f>电气设备逐时使用率计算!H5621</f>
        <v>1.1688450000000001</v>
      </c>
      <c r="O5645" s="5">
        <f>灯光逐时使用率计算!H5621</f>
        <v>0.37403039999999999</v>
      </c>
      <c r="P5645" s="19">
        <f t="shared" si="794"/>
        <v>1.5428754000000002</v>
      </c>
      <c r="Q5645" s="19">
        <f t="shared" si="798"/>
        <v>0</v>
      </c>
      <c r="R5645" s="20">
        <f t="shared" si="795"/>
        <v>0</v>
      </c>
      <c r="S5645" s="20">
        <f t="shared" si="799"/>
        <v>0</v>
      </c>
      <c r="T5645" s="20">
        <f>IF((T5644+R5645)&lt;0,0,IF((T5644+R5645)&gt;结论【关键目标】!C$28,结论【关键目标】!C$28,T5644+R5645))</f>
        <v>0</v>
      </c>
      <c r="U5645" s="19">
        <f>IF((T5644+R5645)&lt;结论【关键目标】!$C$28,0,(发电量计算【计算逻辑页】!R5645+发电量计算【计算逻辑页】!T5644-结论【关键目标】!$C$28))</f>
        <v>0</v>
      </c>
      <c r="V5645" s="5">
        <f t="shared" si="796"/>
        <v>0</v>
      </c>
      <c r="W5645" s="5">
        <f t="shared" si="797"/>
        <v>0</v>
      </c>
      <c r="X5645" s="5">
        <f t="shared" si="800"/>
        <v>0</v>
      </c>
    </row>
    <row r="5646" spans="1:24" x14ac:dyDescent="0.15">
      <c r="A5646" s="7">
        <v>5645</v>
      </c>
      <c r="B5646" s="7">
        <v>8</v>
      </c>
      <c r="C5646" s="7">
        <v>24</v>
      </c>
      <c r="D5646" s="7">
        <v>5</v>
      </c>
      <c r="E5646" s="7">
        <v>236</v>
      </c>
      <c r="F5646" s="7">
        <v>22</v>
      </c>
      <c r="G5646" s="7">
        <v>0</v>
      </c>
      <c r="H5646" s="7">
        <f t="shared" si="792"/>
        <v>4</v>
      </c>
      <c r="I5646" s="16">
        <f t="shared" si="793"/>
        <v>45162</v>
      </c>
      <c r="J5646" s="17">
        <v>0.2407</v>
      </c>
      <c r="K5646" s="18">
        <f>G5646*结论【关键目标】!C$27*0.7735*0.001</f>
        <v>0</v>
      </c>
      <c r="L5646" s="5">
        <v>0</v>
      </c>
      <c r="M5646" s="5">
        <f>ABS(IF(L5646&lt;=0,L5646/耗电量关键数据!$B$6/1000,L5646/耗电量关键数据!$B$5/1000))</f>
        <v>0</v>
      </c>
      <c r="N5646" s="5">
        <f>电气设备逐时使用率计算!H5622</f>
        <v>1.1688450000000001</v>
      </c>
      <c r="O5646" s="5">
        <f>灯光逐时使用率计算!H5622</f>
        <v>0.37403039999999999</v>
      </c>
      <c r="P5646" s="19">
        <f t="shared" si="794"/>
        <v>1.5428754000000002</v>
      </c>
      <c r="Q5646" s="19">
        <f t="shared" si="798"/>
        <v>0</v>
      </c>
      <c r="R5646" s="20">
        <f t="shared" si="795"/>
        <v>0</v>
      </c>
      <c r="S5646" s="20">
        <f t="shared" si="799"/>
        <v>0</v>
      </c>
      <c r="T5646" s="20">
        <f>IF((T5645+R5646)&lt;0,0,IF((T5645+R5646)&gt;结论【关键目标】!C$28,结论【关键目标】!C$28,T5645+R5646))</f>
        <v>0</v>
      </c>
      <c r="U5646" s="19">
        <f>IF((T5645+R5646)&lt;结论【关键目标】!$C$28,0,(发电量计算【计算逻辑页】!R5646+发电量计算【计算逻辑页】!T5645-结论【关键目标】!$C$28))</f>
        <v>0</v>
      </c>
      <c r="V5646" s="5">
        <f t="shared" si="796"/>
        <v>0</v>
      </c>
      <c r="W5646" s="5">
        <f t="shared" si="797"/>
        <v>0</v>
      </c>
      <c r="X5646" s="5">
        <f t="shared" si="800"/>
        <v>0</v>
      </c>
    </row>
    <row r="5647" spans="1:24" x14ac:dyDescent="0.15">
      <c r="A5647" s="7">
        <v>5646</v>
      </c>
      <c r="B5647" s="7">
        <v>8</v>
      </c>
      <c r="C5647" s="7">
        <v>24</v>
      </c>
      <c r="D5647" s="7">
        <v>6</v>
      </c>
      <c r="E5647" s="7">
        <v>236</v>
      </c>
      <c r="F5647" s="7">
        <v>22.3</v>
      </c>
      <c r="G5647" s="7">
        <v>39.6</v>
      </c>
      <c r="H5647" s="7">
        <f t="shared" si="792"/>
        <v>4</v>
      </c>
      <c r="I5647" s="16">
        <f t="shared" si="793"/>
        <v>45162</v>
      </c>
      <c r="J5647" s="17">
        <v>0.2407</v>
      </c>
      <c r="K5647" s="18">
        <f>G5647*结论【关键目标】!C$27*0.7735*0.001</f>
        <v>3.6756720000000001</v>
      </c>
      <c r="L5647" s="5">
        <v>0</v>
      </c>
      <c r="M5647" s="5">
        <f>ABS(IF(L5647&lt;=0,L5647/耗电量关键数据!$B$6/1000,L5647/耗电量关键数据!$B$5/1000))</f>
        <v>0</v>
      </c>
      <c r="N5647" s="5">
        <f>电气设备逐时使用率计算!H5623</f>
        <v>1.1688450000000001</v>
      </c>
      <c r="O5647" s="5">
        <f>灯光逐时使用率计算!H5623</f>
        <v>0.37403039999999999</v>
      </c>
      <c r="P5647" s="19">
        <f t="shared" si="794"/>
        <v>1.5428754000000002</v>
      </c>
      <c r="Q5647" s="19">
        <f t="shared" si="798"/>
        <v>0</v>
      </c>
      <c r="R5647" s="20">
        <f t="shared" si="795"/>
        <v>3.6756720000000001</v>
      </c>
      <c r="S5647" s="20">
        <f t="shared" si="799"/>
        <v>0</v>
      </c>
      <c r="T5647" s="20">
        <f>IF((T5646+R5647)&lt;0,0,IF((T5646+R5647)&gt;结论【关键目标】!C$28,结论【关键目标】!C$28,T5646+R5647))</f>
        <v>3.6756720000000001</v>
      </c>
      <c r="U5647" s="19">
        <f>IF((T5646+R5647)&lt;结论【关键目标】!$C$28,0,(发电量计算【计算逻辑页】!R5647+发电量计算【计算逻辑页】!T5646-结论【关键目标】!$C$28))</f>
        <v>0</v>
      </c>
      <c r="V5647" s="5">
        <f t="shared" si="796"/>
        <v>0</v>
      </c>
      <c r="W5647" s="5">
        <f t="shared" si="797"/>
        <v>0.37137010878000004</v>
      </c>
      <c r="X5647" s="5">
        <f t="shared" si="800"/>
        <v>0</v>
      </c>
    </row>
    <row r="5648" spans="1:24" x14ac:dyDescent="0.15">
      <c r="A5648" s="7">
        <v>5647</v>
      </c>
      <c r="B5648" s="7">
        <v>8</v>
      </c>
      <c r="C5648" s="7">
        <v>24</v>
      </c>
      <c r="D5648" s="7">
        <v>7</v>
      </c>
      <c r="E5648" s="7">
        <v>236</v>
      </c>
      <c r="F5648" s="7">
        <v>22</v>
      </c>
      <c r="G5648" s="7">
        <v>129.4</v>
      </c>
      <c r="H5648" s="7">
        <f t="shared" si="792"/>
        <v>4</v>
      </c>
      <c r="I5648" s="16">
        <f t="shared" si="793"/>
        <v>45162</v>
      </c>
      <c r="J5648" s="17">
        <v>0.2407</v>
      </c>
      <c r="K5648" s="18">
        <f>G5648*结论【关键目标】!C$27*0.7735*0.001</f>
        <v>12.010908000000001</v>
      </c>
      <c r="L5648" s="5">
        <v>0</v>
      </c>
      <c r="M5648" s="5">
        <f>ABS(IF(L5648&lt;=0,L5648/耗电量关键数据!$B$6/1000,L5648/耗电量关键数据!$B$5/1000))</f>
        <v>0</v>
      </c>
      <c r="N5648" s="5">
        <f>电气设备逐时使用率计算!H5624</f>
        <v>2.3376900000000003</v>
      </c>
      <c r="O5648" s="5">
        <f>灯光逐时使用率计算!H5624</f>
        <v>1.2467680000000001</v>
      </c>
      <c r="P5648" s="19">
        <f t="shared" si="794"/>
        <v>3.5844580000000006</v>
      </c>
      <c r="Q5648" s="19">
        <f t="shared" si="798"/>
        <v>0</v>
      </c>
      <c r="R5648" s="20">
        <f t="shared" si="795"/>
        <v>12.010908000000001</v>
      </c>
      <c r="S5648" s="20">
        <f t="shared" si="799"/>
        <v>0</v>
      </c>
      <c r="T5648" s="20">
        <f>IF((T5647+R5648)&lt;0,0,IF((T5647+R5648)&gt;结论【关键目标】!C$28,结论【关键目标】!C$28,T5647+R5648))</f>
        <v>15.686580000000001</v>
      </c>
      <c r="U5648" s="19">
        <f>IF((T5647+R5648)&lt;结论【关键目标】!$C$28,0,(发电量计算【计算逻辑页】!R5648+发电量计算【计算逻辑页】!T5647-结论【关键目标】!$C$28))</f>
        <v>0</v>
      </c>
      <c r="V5648" s="5">
        <f t="shared" si="796"/>
        <v>0</v>
      </c>
      <c r="W5648" s="5">
        <f t="shared" si="797"/>
        <v>0.8627790406000001</v>
      </c>
      <c r="X5648" s="5">
        <f t="shared" si="800"/>
        <v>0</v>
      </c>
    </row>
    <row r="5649" spans="1:24" x14ac:dyDescent="0.15">
      <c r="A5649" s="7">
        <v>5648</v>
      </c>
      <c r="B5649" s="7">
        <v>8</v>
      </c>
      <c r="C5649" s="7">
        <v>24</v>
      </c>
      <c r="D5649" s="7">
        <v>8</v>
      </c>
      <c r="E5649" s="7">
        <v>236</v>
      </c>
      <c r="F5649" s="7">
        <v>22</v>
      </c>
      <c r="G5649" s="7">
        <v>232.6</v>
      </c>
      <c r="H5649" s="7">
        <f t="shared" si="792"/>
        <v>4</v>
      </c>
      <c r="I5649" s="16">
        <f t="shared" si="793"/>
        <v>45162</v>
      </c>
      <c r="J5649" s="17">
        <v>0.70809999999999995</v>
      </c>
      <c r="K5649" s="18">
        <f>G5649*结论【关键目标】!C$27*0.7735*0.001</f>
        <v>21.589932000000001</v>
      </c>
      <c r="L5649" s="5">
        <v>18284.34937</v>
      </c>
      <c r="M5649" s="5">
        <f>ABS(IF(L5649&lt;=0,L5649/耗电量关键数据!$B$6/1000,L5649/耗电量关键数据!$B$5/1000))</f>
        <v>5.2240998200000002</v>
      </c>
      <c r="N5649" s="5">
        <f>电气设备逐时使用率计算!H5625</f>
        <v>11.688450000000001</v>
      </c>
      <c r="O5649" s="5">
        <f>灯光逐时使用率计算!H5625</f>
        <v>6.2338399999999998</v>
      </c>
      <c r="P5649" s="19">
        <f t="shared" si="794"/>
        <v>23.146389820000003</v>
      </c>
      <c r="Q5649" s="19">
        <f t="shared" si="798"/>
        <v>0</v>
      </c>
      <c r="R5649" s="20">
        <f t="shared" si="795"/>
        <v>21.589932000000001</v>
      </c>
      <c r="S5649" s="20">
        <f t="shared" si="799"/>
        <v>0</v>
      </c>
      <c r="T5649" s="20">
        <f>IF((T5648+R5649)&lt;0,0,IF((T5648+R5649)&gt;结论【关键目标】!C$28,结论【关键目标】!C$28,T5648+R5649))</f>
        <v>22</v>
      </c>
      <c r="U5649" s="19">
        <f>IF((T5648+R5649)&lt;结论【关键目标】!$C$28,0,(发电量计算【计算逻辑页】!R5649+发电量计算【计算逻辑页】!T5648-结论【关键目标】!$C$28))</f>
        <v>15.276512000000004</v>
      </c>
      <c r="V5649" s="5">
        <f t="shared" si="796"/>
        <v>5.3467792000000012</v>
      </c>
      <c r="W5649" s="5">
        <f t="shared" si="797"/>
        <v>15.287830849199999</v>
      </c>
      <c r="X5649" s="5">
        <f t="shared" si="800"/>
        <v>0</v>
      </c>
    </row>
    <row r="5650" spans="1:24" x14ac:dyDescent="0.15">
      <c r="A5650" s="7">
        <v>5649</v>
      </c>
      <c r="B5650" s="7">
        <v>8</v>
      </c>
      <c r="C5650" s="7">
        <v>24</v>
      </c>
      <c r="D5650" s="7">
        <v>9</v>
      </c>
      <c r="E5650" s="7">
        <v>236</v>
      </c>
      <c r="F5650" s="7">
        <v>22.9</v>
      </c>
      <c r="G5650" s="7">
        <v>383.7</v>
      </c>
      <c r="H5650" s="7">
        <f t="shared" si="792"/>
        <v>4</v>
      </c>
      <c r="I5650" s="16">
        <f t="shared" si="793"/>
        <v>45162</v>
      </c>
      <c r="J5650" s="17">
        <v>0.70809999999999995</v>
      </c>
      <c r="K5650" s="18">
        <f>G5650*结论【关键目标】!C$27*0.7735*0.001</f>
        <v>35.615034000000001</v>
      </c>
      <c r="L5650" s="5">
        <v>35987.591419999997</v>
      </c>
      <c r="M5650" s="5">
        <f>ABS(IF(L5650&lt;=0,L5650/耗电量关键数据!$B$6/1000,L5650/耗电量关键数据!$B$5/1000))</f>
        <v>10.282168977142856</v>
      </c>
      <c r="N5650" s="5">
        <f>电气设备逐时使用率计算!H5626</f>
        <v>22.208055000000002</v>
      </c>
      <c r="O5650" s="5">
        <f>灯光逐时使用率计算!H5626</f>
        <v>11.844296</v>
      </c>
      <c r="P5650" s="19">
        <f t="shared" si="794"/>
        <v>44.334519977142861</v>
      </c>
      <c r="Q5650" s="19">
        <f t="shared" si="798"/>
        <v>0</v>
      </c>
      <c r="R5650" s="20">
        <f t="shared" si="795"/>
        <v>35.615034000000001</v>
      </c>
      <c r="S5650" s="20">
        <f t="shared" si="799"/>
        <v>0</v>
      </c>
      <c r="T5650" s="20">
        <f>IF((T5649+R5650)&lt;0,0,IF((T5649+R5650)&gt;结论【关键目标】!C$28,结论【关键目标】!C$28,T5649+R5650))</f>
        <v>22</v>
      </c>
      <c r="U5650" s="19">
        <f>IF((T5649+R5650)&lt;结论【关键目标】!$C$28,0,(发电量计算【计算逻辑页】!R5650+发电量计算【计算逻辑页】!T5649-结论【关键目标】!$C$28))</f>
        <v>35.615034000000001</v>
      </c>
      <c r="V5650" s="5">
        <f t="shared" si="796"/>
        <v>12.4652619</v>
      </c>
      <c r="W5650" s="5">
        <f t="shared" si="797"/>
        <v>25.219005575400001</v>
      </c>
      <c r="X5650" s="5">
        <f t="shared" si="800"/>
        <v>0</v>
      </c>
    </row>
    <row r="5651" spans="1:24" x14ac:dyDescent="0.15">
      <c r="A5651" s="7">
        <v>5650</v>
      </c>
      <c r="B5651" s="7">
        <v>8</v>
      </c>
      <c r="C5651" s="7">
        <v>24</v>
      </c>
      <c r="D5651" s="7">
        <v>10</v>
      </c>
      <c r="E5651" s="7">
        <v>236</v>
      </c>
      <c r="F5651" s="7">
        <v>25</v>
      </c>
      <c r="G5651" s="7">
        <v>506.3</v>
      </c>
      <c r="H5651" s="7">
        <f t="shared" si="792"/>
        <v>4</v>
      </c>
      <c r="I5651" s="16">
        <f t="shared" si="793"/>
        <v>45162</v>
      </c>
      <c r="J5651" s="17">
        <v>0.70809999999999995</v>
      </c>
      <c r="K5651" s="18">
        <f>G5651*结论【关键目标】!C$27*0.7735*0.001</f>
        <v>46.994765999999998</v>
      </c>
      <c r="L5651" s="5">
        <v>43816.014300000003</v>
      </c>
      <c r="M5651" s="5">
        <f>ABS(IF(L5651&lt;=0,L5651/耗电量关键数据!$B$6/1000,L5651/耗电量关键数据!$B$5/1000))</f>
        <v>12.51886122857143</v>
      </c>
      <c r="N5651" s="5">
        <f>电气设备逐时使用率计算!H5627</f>
        <v>22.208055000000002</v>
      </c>
      <c r="O5651" s="5">
        <f>灯光逐时使用率计算!H5627</f>
        <v>11.844296</v>
      </c>
      <c r="P5651" s="19">
        <f t="shared" si="794"/>
        <v>46.571212228571433</v>
      </c>
      <c r="Q5651" s="19">
        <f t="shared" si="798"/>
        <v>0</v>
      </c>
      <c r="R5651" s="20">
        <f t="shared" si="795"/>
        <v>46.994765999999998</v>
      </c>
      <c r="S5651" s="20">
        <f t="shared" si="799"/>
        <v>0</v>
      </c>
      <c r="T5651" s="20">
        <f>IF((T5650+R5651)&lt;0,0,IF((T5650+R5651)&gt;结论【关键目标】!C$28,结论【关键目标】!C$28,T5650+R5651))</f>
        <v>22</v>
      </c>
      <c r="U5651" s="19">
        <f>IF((T5650+R5651)&lt;结论【关键目标】!$C$28,0,(发电量计算【计算逻辑页】!R5651+发电量计算【计算逻辑页】!T5650-结论【关键目标】!$C$28))</f>
        <v>46.994765999999998</v>
      </c>
      <c r="V5651" s="5">
        <f t="shared" si="796"/>
        <v>16.4481681</v>
      </c>
      <c r="W5651" s="5">
        <f t="shared" si="797"/>
        <v>32.977075379051428</v>
      </c>
      <c r="X5651" s="5">
        <f t="shared" si="800"/>
        <v>0</v>
      </c>
    </row>
    <row r="5652" spans="1:24" x14ac:dyDescent="0.15">
      <c r="A5652" s="7">
        <v>5651</v>
      </c>
      <c r="B5652" s="7">
        <v>8</v>
      </c>
      <c r="C5652" s="7">
        <v>24</v>
      </c>
      <c r="D5652" s="7">
        <v>11</v>
      </c>
      <c r="E5652" s="7">
        <v>236</v>
      </c>
      <c r="F5652" s="7">
        <v>25</v>
      </c>
      <c r="G5652" s="7">
        <v>549.79999999999995</v>
      </c>
      <c r="H5652" s="7">
        <f t="shared" si="792"/>
        <v>4</v>
      </c>
      <c r="I5652" s="16">
        <f t="shared" si="793"/>
        <v>45162</v>
      </c>
      <c r="J5652" s="24">
        <v>1.3551</v>
      </c>
      <c r="K5652" s="18">
        <f>G5652*结论【关键目标】!C$27*0.7735*0.001</f>
        <v>51.032435999999997</v>
      </c>
      <c r="L5652" s="5">
        <v>48517.469729999997</v>
      </c>
      <c r="M5652" s="5">
        <f>ABS(IF(L5652&lt;=0,L5652/耗电量关键数据!$B$6/1000,L5652/耗电量关键数据!$B$5/1000))</f>
        <v>13.862134208571428</v>
      </c>
      <c r="N5652" s="5">
        <f>电气设备逐时使用率计算!H5628</f>
        <v>22.208055000000002</v>
      </c>
      <c r="O5652" s="5">
        <f>灯光逐时使用率计算!H5628</f>
        <v>11.844296</v>
      </c>
      <c r="P5652" s="19">
        <f t="shared" si="794"/>
        <v>47.914485208571428</v>
      </c>
      <c r="Q5652" s="19">
        <f t="shared" si="798"/>
        <v>47.914485208571428</v>
      </c>
      <c r="R5652" s="20">
        <f t="shared" si="795"/>
        <v>3.1179507914285693</v>
      </c>
      <c r="S5652" s="20">
        <f t="shared" si="799"/>
        <v>0</v>
      </c>
      <c r="T5652" s="20">
        <f>IF((T5651+R5652)&lt;0,0,IF((T5651+R5652)&gt;结论【关键目标】!C$28,结论【关键目标】!C$28,T5651+R5652))</f>
        <v>22</v>
      </c>
      <c r="U5652" s="19">
        <f>IF((T5651+R5652)&lt;结论【关键目标】!$C$28,0,(发电量计算【计算逻辑页】!R5652+发电量计算【计算逻辑页】!T5651-结论【关键目标】!$C$28))</f>
        <v>3.1179507914285693</v>
      </c>
      <c r="V5652" s="5">
        <f t="shared" si="796"/>
        <v>1.0912827769999991</v>
      </c>
      <c r="W5652" s="5">
        <f t="shared" si="797"/>
        <v>64.928918906135138</v>
      </c>
      <c r="X5652" s="5">
        <f t="shared" si="800"/>
        <v>0</v>
      </c>
    </row>
    <row r="5653" spans="1:24" x14ac:dyDescent="0.15">
      <c r="A5653" s="7">
        <v>5652</v>
      </c>
      <c r="B5653" s="7">
        <v>8</v>
      </c>
      <c r="C5653" s="7">
        <v>24</v>
      </c>
      <c r="D5653" s="7">
        <v>12</v>
      </c>
      <c r="E5653" s="7">
        <v>236</v>
      </c>
      <c r="F5653" s="7">
        <v>26.4</v>
      </c>
      <c r="G5653" s="7">
        <v>644.79999999999995</v>
      </c>
      <c r="H5653" s="7">
        <f t="shared" si="792"/>
        <v>4</v>
      </c>
      <c r="I5653" s="16">
        <f t="shared" si="793"/>
        <v>45162</v>
      </c>
      <c r="J5653" s="24">
        <v>1.3551</v>
      </c>
      <c r="K5653" s="18">
        <f>G5653*结论【关键目标】!C$27*0.7735*0.001</f>
        <v>59.850335999999999</v>
      </c>
      <c r="L5653" s="5">
        <v>43036.568899999998</v>
      </c>
      <c r="M5653" s="5">
        <f>ABS(IF(L5653&lt;=0,L5653/耗电量关键数据!$B$6/1000,L5653/耗电量关键数据!$B$5/1000))</f>
        <v>12.296162542857143</v>
      </c>
      <c r="N5653" s="5">
        <f>电气设备逐时使用率计算!H5629</f>
        <v>11.688450000000001</v>
      </c>
      <c r="O5653" s="5">
        <f>灯光逐时使用率计算!H5629</f>
        <v>9.9741440000000008</v>
      </c>
      <c r="P5653" s="19">
        <f t="shared" si="794"/>
        <v>33.958756542857145</v>
      </c>
      <c r="Q5653" s="19">
        <f t="shared" si="798"/>
        <v>33.958756542857145</v>
      </c>
      <c r="R5653" s="20">
        <f t="shared" si="795"/>
        <v>25.891579457142853</v>
      </c>
      <c r="S5653" s="20">
        <f t="shared" si="799"/>
        <v>0</v>
      </c>
      <c r="T5653" s="20">
        <f>IF((T5652+R5653)&lt;0,0,IF((T5652+R5653)&gt;结论【关键目标】!C$28,结论【关键目标】!C$28,T5652+R5653))</f>
        <v>22</v>
      </c>
      <c r="U5653" s="19">
        <f>IF((T5652+R5653)&lt;结论【关键目标】!$C$28,0,(发电量计算【计算逻辑页】!R5653+发电量计算【计算逻辑页】!T5652-结论【关键目标】!$C$28))</f>
        <v>25.891579457142853</v>
      </c>
      <c r="V5653" s="5">
        <f t="shared" si="796"/>
        <v>9.0620528099999973</v>
      </c>
      <c r="W5653" s="5">
        <f t="shared" si="797"/>
        <v>46.01751099122572</v>
      </c>
      <c r="X5653" s="5">
        <f t="shared" si="800"/>
        <v>0</v>
      </c>
    </row>
    <row r="5654" spans="1:24" x14ac:dyDescent="0.15">
      <c r="A5654" s="7">
        <v>5653</v>
      </c>
      <c r="B5654" s="7">
        <v>8</v>
      </c>
      <c r="C5654" s="7">
        <v>24</v>
      </c>
      <c r="D5654" s="7">
        <v>13</v>
      </c>
      <c r="E5654" s="7">
        <v>236</v>
      </c>
      <c r="F5654" s="7">
        <v>26</v>
      </c>
      <c r="G5654" s="7">
        <v>472.3</v>
      </c>
      <c r="H5654" s="7">
        <f t="shared" si="792"/>
        <v>4</v>
      </c>
      <c r="I5654" s="16">
        <f t="shared" si="793"/>
        <v>45162</v>
      </c>
      <c r="J5654" s="17">
        <v>1.2267999999999999</v>
      </c>
      <c r="K5654" s="18">
        <f>G5654*结论【关键目标】!C$27*0.7735*0.001</f>
        <v>43.838886000000002</v>
      </c>
      <c r="L5654" s="5">
        <v>44575.735260000001</v>
      </c>
      <c r="M5654" s="5">
        <f>ABS(IF(L5654&lt;=0,L5654/耗电量关键数据!$B$6/1000,L5654/耗电量关键数据!$B$5/1000))</f>
        <v>12.73592436</v>
      </c>
      <c r="N5654" s="5">
        <f>电气设备逐时使用率计算!H5630</f>
        <v>11.688450000000001</v>
      </c>
      <c r="O5654" s="5">
        <f>灯光逐时使用率计算!H5630</f>
        <v>9.9741440000000008</v>
      </c>
      <c r="P5654" s="19">
        <f t="shared" si="794"/>
        <v>34.398518360000004</v>
      </c>
      <c r="Q5654" s="19">
        <f t="shared" si="798"/>
        <v>34.398518360000004</v>
      </c>
      <c r="R5654" s="20">
        <f t="shared" si="795"/>
        <v>9.4403676399999981</v>
      </c>
      <c r="S5654" s="20">
        <f t="shared" si="799"/>
        <v>0</v>
      </c>
      <c r="T5654" s="20">
        <f>IF((T5653+R5654)&lt;0,0,IF((T5653+R5654)&gt;结论【关键目标】!C$28,结论【关键目标】!C$28,T5653+R5654))</f>
        <v>22</v>
      </c>
      <c r="U5654" s="19">
        <f>IF((T5653+R5654)&lt;结论【关键目标】!$C$28,0,(发电量计算【计算逻辑页】!R5654+发电量计算【计算逻辑页】!T5653-结论【关键目标】!$C$28))</f>
        <v>9.4403676399999981</v>
      </c>
      <c r="V5654" s="5">
        <f t="shared" si="796"/>
        <v>3.3041286739999993</v>
      </c>
      <c r="W5654" s="5">
        <f t="shared" si="797"/>
        <v>42.200102324048004</v>
      </c>
      <c r="X5654" s="5">
        <f t="shared" si="800"/>
        <v>0</v>
      </c>
    </row>
    <row r="5655" spans="1:24" x14ac:dyDescent="0.15">
      <c r="A5655" s="7">
        <v>5654</v>
      </c>
      <c r="B5655" s="7">
        <v>8</v>
      </c>
      <c r="C5655" s="7">
        <v>24</v>
      </c>
      <c r="D5655" s="7">
        <v>14</v>
      </c>
      <c r="E5655" s="7">
        <v>236</v>
      </c>
      <c r="F5655" s="7">
        <v>26.8</v>
      </c>
      <c r="G5655" s="7">
        <v>478.3</v>
      </c>
      <c r="H5655" s="7">
        <f t="shared" si="792"/>
        <v>4</v>
      </c>
      <c r="I5655" s="16">
        <f t="shared" si="793"/>
        <v>45162</v>
      </c>
      <c r="J5655" s="17">
        <v>1.2267999999999999</v>
      </c>
      <c r="K5655" s="18">
        <f>G5655*结论【关键目标】!C$27*0.7735*0.001</f>
        <v>44.395806</v>
      </c>
      <c r="L5655" s="5">
        <v>52917.258430000002</v>
      </c>
      <c r="M5655" s="5">
        <f>ABS(IF(L5655&lt;=0,L5655/耗电量关键数据!$B$6/1000,L5655/耗电量关键数据!$B$5/1000))</f>
        <v>15.119216694285715</v>
      </c>
      <c r="N5655" s="5">
        <f>电气设备逐时使用率计算!H5631</f>
        <v>22.208055000000002</v>
      </c>
      <c r="O5655" s="5">
        <f>灯光逐时使用率计算!H5631</f>
        <v>11.844296</v>
      </c>
      <c r="P5655" s="19">
        <f t="shared" si="794"/>
        <v>49.171567694285713</v>
      </c>
      <c r="Q5655" s="19">
        <f t="shared" si="798"/>
        <v>49.171567694285713</v>
      </c>
      <c r="R5655" s="20">
        <f t="shared" si="795"/>
        <v>-4.7757616942857126</v>
      </c>
      <c r="S5655" s="20">
        <f t="shared" si="799"/>
        <v>4.7757616942857126</v>
      </c>
      <c r="T5655" s="20">
        <f>IF((T5654+R5655)&lt;0,0,IF((T5654+R5655)&gt;结论【关键目标】!C$28,结论【关键目标】!C$28,T5654+R5655))</f>
        <v>17.224238305714287</v>
      </c>
      <c r="U5655" s="19">
        <f>IF((T5654+R5655)&lt;结论【关键目标】!$C$28,0,(发电量计算【计算逻辑页】!R5655+发电量计算【计算逻辑页】!T5654-结论【关键目标】!$C$28))</f>
        <v>0</v>
      </c>
      <c r="V5655" s="5">
        <f t="shared" si="796"/>
        <v>0</v>
      </c>
      <c r="W5655" s="5">
        <f t="shared" si="797"/>
        <v>54.464774800799994</v>
      </c>
      <c r="X5655" s="5">
        <f t="shared" si="800"/>
        <v>4.187387853549712</v>
      </c>
    </row>
    <row r="5656" spans="1:24" x14ac:dyDescent="0.15">
      <c r="A5656" s="7">
        <v>5655</v>
      </c>
      <c r="B5656" s="7">
        <v>8</v>
      </c>
      <c r="C5656" s="7">
        <v>24</v>
      </c>
      <c r="D5656" s="7">
        <v>15</v>
      </c>
      <c r="E5656" s="7">
        <v>236</v>
      </c>
      <c r="F5656" s="7">
        <v>27.4</v>
      </c>
      <c r="G5656" s="7">
        <v>397.8</v>
      </c>
      <c r="H5656" s="7">
        <f t="shared" si="792"/>
        <v>4</v>
      </c>
      <c r="I5656" s="16">
        <f t="shared" si="793"/>
        <v>45162</v>
      </c>
      <c r="J5656" s="17">
        <v>1.2267999999999999</v>
      </c>
      <c r="K5656" s="18">
        <f>G5656*结论【关键目标】!C$27*0.7735*0.001</f>
        <v>36.923795999999996</v>
      </c>
      <c r="L5656" s="5">
        <v>50024.830300000001</v>
      </c>
      <c r="M5656" s="5">
        <f>ABS(IF(L5656&lt;=0,L5656/耗电量关键数据!$B$6/1000,L5656/耗电量关键数据!$B$5/1000))</f>
        <v>14.292808657142858</v>
      </c>
      <c r="N5656" s="5">
        <f>电气设备逐时使用率计算!H5632</f>
        <v>22.208055000000002</v>
      </c>
      <c r="O5656" s="5">
        <f>灯光逐时使用率计算!H5632</f>
        <v>11.844296</v>
      </c>
      <c r="P5656" s="19">
        <f t="shared" si="794"/>
        <v>48.345159657142858</v>
      </c>
      <c r="Q5656" s="19">
        <f t="shared" si="798"/>
        <v>48.345159657142858</v>
      </c>
      <c r="R5656" s="20">
        <f t="shared" si="795"/>
        <v>-11.421363657142862</v>
      </c>
      <c r="S5656" s="20">
        <f t="shared" si="799"/>
        <v>11.421363657142862</v>
      </c>
      <c r="T5656" s="20">
        <f>IF((T5655+R5656)&lt;0,0,IF((T5655+R5656)&gt;结论【关键目标】!C$28,结论【关键目标】!C$28,T5655+R5656))</f>
        <v>5.8028746485714251</v>
      </c>
      <c r="U5656" s="19">
        <f>IF((T5655+R5656)&lt;结论【关键目标】!$C$28,0,(发电量计算【计算逻辑页】!R5656+发电量计算【计算逻辑页】!T5655-结论【关键目标】!$C$28))</f>
        <v>0</v>
      </c>
      <c r="V5656" s="5">
        <f t="shared" si="796"/>
        <v>0</v>
      </c>
      <c r="W5656" s="5">
        <f t="shared" si="797"/>
        <v>45.298112932799988</v>
      </c>
      <c r="X5656" s="5">
        <f t="shared" si="800"/>
        <v>5.0879604918674248</v>
      </c>
    </row>
    <row r="5657" spans="1:24" x14ac:dyDescent="0.15">
      <c r="A5657" s="7">
        <v>5656</v>
      </c>
      <c r="B5657" s="7">
        <v>8</v>
      </c>
      <c r="C5657" s="7">
        <v>24</v>
      </c>
      <c r="D5657" s="7">
        <v>16</v>
      </c>
      <c r="E5657" s="7">
        <v>236</v>
      </c>
      <c r="F5657" s="7">
        <v>27</v>
      </c>
      <c r="G5657" s="7">
        <v>266.89999999999998</v>
      </c>
      <c r="H5657" s="7">
        <f t="shared" si="792"/>
        <v>4</v>
      </c>
      <c r="I5657" s="16">
        <f t="shared" si="793"/>
        <v>45162</v>
      </c>
      <c r="J5657" s="24">
        <v>1.3551</v>
      </c>
      <c r="K5657" s="18">
        <f>G5657*结论【关键目标】!C$27*0.7735*0.001</f>
        <v>24.773657999999998</v>
      </c>
      <c r="L5657" s="5">
        <v>47969.361599999997</v>
      </c>
      <c r="M5657" s="5">
        <f>ABS(IF(L5657&lt;=0,L5657/耗电量关键数据!$B$6/1000,L5657/耗电量关键数据!$B$5/1000))</f>
        <v>13.705531885714285</v>
      </c>
      <c r="N5657" s="5">
        <f>电气设备逐时使用率计算!H5633</f>
        <v>22.208055000000002</v>
      </c>
      <c r="O5657" s="5">
        <f>灯光逐时使用率计算!H5633</f>
        <v>11.844296</v>
      </c>
      <c r="P5657" s="19">
        <f t="shared" si="794"/>
        <v>47.757882885714288</v>
      </c>
      <c r="Q5657" s="19">
        <f t="shared" si="798"/>
        <v>47.757882885714288</v>
      </c>
      <c r="R5657" s="20">
        <f t="shared" si="795"/>
        <v>-22.984224885714291</v>
      </c>
      <c r="S5657" s="20">
        <f t="shared" si="799"/>
        <v>22.984224885714291</v>
      </c>
      <c r="T5657" s="20">
        <f>IF((T5656+R5657)&lt;0,0,IF((T5656+R5657)&gt;结论【关键目标】!C$28,结论【关键目标】!C$28,T5656+R5657))</f>
        <v>0</v>
      </c>
      <c r="U5657" s="19">
        <f>IF((T5656+R5657)&lt;结论【关键目标】!$C$28,0,(发电量计算【计算逻辑页】!R5657+发电量计算【计算逻辑页】!T5656-结论【关键目标】!$C$28))</f>
        <v>0</v>
      </c>
      <c r="V5657" s="5">
        <f t="shared" si="796"/>
        <v>0</v>
      </c>
      <c r="W5657" s="5">
        <f t="shared" si="797"/>
        <v>33.570783955799996</v>
      </c>
      <c r="X5657" s="5">
        <f t="shared" si="800"/>
        <v>0</v>
      </c>
    </row>
    <row r="5658" spans="1:24" x14ac:dyDescent="0.15">
      <c r="A5658" s="7">
        <v>5657</v>
      </c>
      <c r="B5658" s="7">
        <v>8</v>
      </c>
      <c r="C5658" s="7">
        <v>24</v>
      </c>
      <c r="D5658" s="7">
        <v>17</v>
      </c>
      <c r="E5658" s="7">
        <v>236</v>
      </c>
      <c r="F5658" s="7">
        <v>27</v>
      </c>
      <c r="G5658" s="7">
        <v>126.3</v>
      </c>
      <c r="H5658" s="7">
        <f t="shared" si="792"/>
        <v>4</v>
      </c>
      <c r="I5658" s="16">
        <f t="shared" si="793"/>
        <v>45162</v>
      </c>
      <c r="J5658" s="17">
        <v>0.70809999999999995</v>
      </c>
      <c r="K5658" s="18">
        <f>G5658*结论【关键目标】!C$27*0.7735*0.001</f>
        <v>11.723165999999999</v>
      </c>
      <c r="L5658" s="5">
        <v>41727.561090000003</v>
      </c>
      <c r="M5658" s="5">
        <f>ABS(IF(L5658&lt;=0,L5658/耗电量关键数据!$B$6/1000,L5658/耗电量关键数据!$B$5/1000))</f>
        <v>11.922160311428572</v>
      </c>
      <c r="N5658" s="5">
        <f>电气设备逐时使用率计算!H5634</f>
        <v>22.208055000000002</v>
      </c>
      <c r="O5658" s="5">
        <f>灯光逐时使用率计算!H5634</f>
        <v>11.844296</v>
      </c>
      <c r="P5658" s="19">
        <f t="shared" si="794"/>
        <v>45.974511311428572</v>
      </c>
      <c r="Q5658" s="19">
        <f t="shared" si="798"/>
        <v>0</v>
      </c>
      <c r="R5658" s="20">
        <f t="shared" si="795"/>
        <v>11.723165999999999</v>
      </c>
      <c r="S5658" s="20">
        <f t="shared" si="799"/>
        <v>0</v>
      </c>
      <c r="T5658" s="20">
        <f>IF((T5657+R5658)&lt;0,0,IF((T5657+R5658)&gt;结论【关键目标】!C$28,结论【关键目标】!C$28,T5657+R5658))</f>
        <v>11.723165999999999</v>
      </c>
      <c r="U5658" s="19">
        <f>IF((T5657+R5658)&lt;结论【关键目标】!$C$28,0,(发电量计算【计算逻辑页】!R5658+发电量计算【计算逻辑页】!T5657-结论【关键目标】!$C$28))</f>
        <v>0</v>
      </c>
      <c r="V5658" s="5">
        <f t="shared" si="796"/>
        <v>0</v>
      </c>
      <c r="W5658" s="5">
        <f t="shared" si="797"/>
        <v>8.3011738445999992</v>
      </c>
      <c r="X5658" s="5">
        <f t="shared" si="800"/>
        <v>0</v>
      </c>
    </row>
    <row r="5659" spans="1:24" x14ac:dyDescent="0.15">
      <c r="A5659" s="7">
        <v>5658</v>
      </c>
      <c r="B5659" s="7">
        <v>8</v>
      </c>
      <c r="C5659" s="7">
        <v>24</v>
      </c>
      <c r="D5659" s="7">
        <v>18</v>
      </c>
      <c r="E5659" s="7">
        <v>236</v>
      </c>
      <c r="F5659" s="7">
        <v>26.9</v>
      </c>
      <c r="G5659" s="7">
        <v>3.7</v>
      </c>
      <c r="H5659" s="7">
        <f t="shared" si="792"/>
        <v>4</v>
      </c>
      <c r="I5659" s="16">
        <f t="shared" si="793"/>
        <v>45162</v>
      </c>
      <c r="J5659" s="17">
        <v>0.70809999999999995</v>
      </c>
      <c r="K5659" s="18">
        <f>G5659*结论【关键目标】!C$27*0.7735*0.001</f>
        <v>0.34343399999999996</v>
      </c>
      <c r="L5659" s="5">
        <v>22683.549050000001</v>
      </c>
      <c r="M5659" s="5">
        <f>ABS(IF(L5659&lt;=0,L5659/耗电量关键数据!$B$6/1000,L5659/耗电量关键数据!$B$5/1000))</f>
        <v>6.481014014285714</v>
      </c>
      <c r="N5659" s="5">
        <f>电气设备逐时使用率计算!H5635</f>
        <v>7.0130699999999999</v>
      </c>
      <c r="O5659" s="5">
        <f>灯光逐时使用率计算!H5635</f>
        <v>3.7403040000000001</v>
      </c>
      <c r="P5659" s="19">
        <f t="shared" si="794"/>
        <v>17.234388014285713</v>
      </c>
      <c r="Q5659" s="19">
        <f t="shared" si="798"/>
        <v>0</v>
      </c>
      <c r="R5659" s="20">
        <f t="shared" si="795"/>
        <v>0.34343399999999996</v>
      </c>
      <c r="S5659" s="20">
        <f t="shared" si="799"/>
        <v>0</v>
      </c>
      <c r="T5659" s="20">
        <f>IF((T5658+R5659)&lt;0,0,IF((T5658+R5659)&gt;结论【关键目标】!C$28,结论【关键目标】!C$28,T5658+R5659))</f>
        <v>12.066599999999999</v>
      </c>
      <c r="U5659" s="19">
        <f>IF((T5658+R5659)&lt;结论【关键目标】!$C$28,0,(发电量计算【计算逻辑页】!R5659+发电量计算【计算逻辑页】!T5658-结论【关键目标】!$C$28))</f>
        <v>0</v>
      </c>
      <c r="V5659" s="5">
        <f t="shared" si="796"/>
        <v>0</v>
      </c>
      <c r="W5659" s="5">
        <f t="shared" si="797"/>
        <v>0.24318561539999994</v>
      </c>
      <c r="X5659" s="5">
        <f t="shared" si="800"/>
        <v>0</v>
      </c>
    </row>
    <row r="5660" spans="1:24" x14ac:dyDescent="0.15">
      <c r="A5660" s="7">
        <v>5659</v>
      </c>
      <c r="B5660" s="7">
        <v>8</v>
      </c>
      <c r="C5660" s="7">
        <v>24</v>
      </c>
      <c r="D5660" s="7">
        <v>19</v>
      </c>
      <c r="E5660" s="7">
        <v>236</v>
      </c>
      <c r="F5660" s="7">
        <v>25</v>
      </c>
      <c r="G5660" s="7">
        <v>0</v>
      </c>
      <c r="H5660" s="7">
        <f t="shared" si="792"/>
        <v>4</v>
      </c>
      <c r="I5660" s="16">
        <f t="shared" si="793"/>
        <v>45162</v>
      </c>
      <c r="J5660" s="17">
        <v>1.2267999999999999</v>
      </c>
      <c r="K5660" s="18">
        <f>G5660*结论【关键目标】!C$27*0.7735*0.001</f>
        <v>0</v>
      </c>
      <c r="L5660" s="5">
        <v>0</v>
      </c>
      <c r="M5660" s="5">
        <f>ABS(IF(L5660&lt;=0,L5660/耗电量关键数据!$B$6/1000,L5660/耗电量关键数据!$B$5/1000))</f>
        <v>0</v>
      </c>
      <c r="N5660" s="5">
        <f>电气设备逐时使用率计算!H5636</f>
        <v>7.0130699999999999</v>
      </c>
      <c r="O5660" s="5">
        <f>灯光逐时使用率计算!H5636</f>
        <v>3.7403040000000001</v>
      </c>
      <c r="P5660" s="19">
        <f t="shared" si="794"/>
        <v>10.753374000000001</v>
      </c>
      <c r="Q5660" s="19">
        <f t="shared" si="798"/>
        <v>10.753374000000001</v>
      </c>
      <c r="R5660" s="20">
        <f t="shared" si="795"/>
        <v>-10.753374000000001</v>
      </c>
      <c r="S5660" s="20">
        <f t="shared" si="799"/>
        <v>10.753374000000001</v>
      </c>
      <c r="T5660" s="20">
        <f>IF((T5659+R5660)&lt;0,0,IF((T5659+R5660)&gt;结论【关键目标】!C$28,结论【关键目标】!C$28,T5659+R5660))</f>
        <v>1.3132259999999985</v>
      </c>
      <c r="U5660" s="19">
        <f>IF((T5659+R5660)&lt;结论【关键目标】!$C$28,0,(发电量计算【计算逻辑页】!R5660+发电量计算【计算逻辑页】!T5659-结论【关键目标】!$C$28))</f>
        <v>0</v>
      </c>
      <c r="V5660" s="5">
        <f t="shared" si="796"/>
        <v>0</v>
      </c>
      <c r="W5660" s="5">
        <f t="shared" si="797"/>
        <v>0</v>
      </c>
      <c r="X5660" s="5">
        <f t="shared" si="800"/>
        <v>1.1514365567999985</v>
      </c>
    </row>
    <row r="5661" spans="1:24" x14ac:dyDescent="0.15">
      <c r="A5661" s="7">
        <v>5660</v>
      </c>
      <c r="B5661" s="7">
        <v>8</v>
      </c>
      <c r="C5661" s="7">
        <v>24</v>
      </c>
      <c r="D5661" s="7">
        <v>20</v>
      </c>
      <c r="E5661" s="7">
        <v>236</v>
      </c>
      <c r="F5661" s="7">
        <v>25</v>
      </c>
      <c r="G5661" s="7">
        <v>0</v>
      </c>
      <c r="H5661" s="7">
        <f t="shared" si="792"/>
        <v>4</v>
      </c>
      <c r="I5661" s="16">
        <f t="shared" si="793"/>
        <v>45162</v>
      </c>
      <c r="J5661" s="17">
        <v>1.2267999999999999</v>
      </c>
      <c r="K5661" s="18">
        <f>G5661*结论【关键目标】!C$27*0.7735*0.001</f>
        <v>0</v>
      </c>
      <c r="L5661" s="5">
        <v>0</v>
      </c>
      <c r="M5661" s="5">
        <f>ABS(IF(L5661&lt;=0,L5661/耗电量关键数据!$B$6/1000,L5661/耗电量关键数据!$B$5/1000))</f>
        <v>0</v>
      </c>
      <c r="N5661" s="5">
        <f>电气设备逐时使用率计算!H5637</f>
        <v>1.1688450000000001</v>
      </c>
      <c r="O5661" s="5">
        <f>灯光逐时使用率计算!H5637</f>
        <v>0.37403039999999999</v>
      </c>
      <c r="P5661" s="19">
        <f t="shared" si="794"/>
        <v>1.5428754000000002</v>
      </c>
      <c r="Q5661" s="19">
        <f t="shared" si="798"/>
        <v>1.5428754000000002</v>
      </c>
      <c r="R5661" s="20">
        <f t="shared" si="795"/>
        <v>-1.5428754000000002</v>
      </c>
      <c r="S5661" s="20">
        <f t="shared" si="799"/>
        <v>1.5428754000000002</v>
      </c>
      <c r="T5661" s="20">
        <f>IF((T5660+R5661)&lt;0,0,IF((T5660+R5661)&gt;结论【关键目标】!C$28,结论【关键目标】!C$28,T5660+R5661))</f>
        <v>0</v>
      </c>
      <c r="U5661" s="19">
        <f>IF((T5660+R5661)&lt;结论【关键目标】!$C$28,0,(发电量计算【计算逻辑页】!R5661+发电量计算【计算逻辑页】!T5660-结论【关键目标】!$C$28))</f>
        <v>0</v>
      </c>
      <c r="V5661" s="5">
        <f t="shared" si="796"/>
        <v>0</v>
      </c>
      <c r="W5661" s="5">
        <f t="shared" si="797"/>
        <v>0</v>
      </c>
      <c r="X5661" s="5">
        <f t="shared" si="800"/>
        <v>0</v>
      </c>
    </row>
    <row r="5662" spans="1:24" x14ac:dyDescent="0.15">
      <c r="A5662" s="7">
        <v>5661</v>
      </c>
      <c r="B5662" s="7">
        <v>8</v>
      </c>
      <c r="C5662" s="7">
        <v>24</v>
      </c>
      <c r="D5662" s="7">
        <v>21</v>
      </c>
      <c r="E5662" s="7">
        <v>236</v>
      </c>
      <c r="F5662" s="7">
        <v>24.4</v>
      </c>
      <c r="G5662" s="7">
        <v>0</v>
      </c>
      <c r="H5662" s="7">
        <f t="shared" si="792"/>
        <v>4</v>
      </c>
      <c r="I5662" s="16">
        <f t="shared" si="793"/>
        <v>45162</v>
      </c>
      <c r="J5662" s="17">
        <v>1.2267999999999999</v>
      </c>
      <c r="K5662" s="18">
        <f>G5662*结论【关键目标】!C$27*0.7735*0.001</f>
        <v>0</v>
      </c>
      <c r="L5662" s="5">
        <v>0</v>
      </c>
      <c r="M5662" s="5">
        <f>ABS(IF(L5662&lt;=0,L5662/耗电量关键数据!$B$6/1000,L5662/耗电量关键数据!$B$5/1000))</f>
        <v>0</v>
      </c>
      <c r="N5662" s="5">
        <f>电气设备逐时使用率计算!H5638</f>
        <v>1.1688450000000001</v>
      </c>
      <c r="O5662" s="5">
        <f>灯光逐时使用率计算!H5638</f>
        <v>0.37403039999999999</v>
      </c>
      <c r="P5662" s="19">
        <f t="shared" si="794"/>
        <v>1.5428754000000002</v>
      </c>
      <c r="Q5662" s="19">
        <f t="shared" si="798"/>
        <v>1.5428754000000002</v>
      </c>
      <c r="R5662" s="20">
        <f t="shared" si="795"/>
        <v>-1.5428754000000002</v>
      </c>
      <c r="S5662" s="20">
        <f t="shared" si="799"/>
        <v>1.5428754000000002</v>
      </c>
      <c r="T5662" s="20">
        <f>IF((T5661+R5662)&lt;0,0,IF((T5661+R5662)&gt;结论【关键目标】!C$28,结论【关键目标】!C$28,T5661+R5662))</f>
        <v>0</v>
      </c>
      <c r="U5662" s="19">
        <f>IF((T5661+R5662)&lt;结论【关键目标】!$C$28,0,(发电量计算【计算逻辑页】!R5662+发电量计算【计算逻辑页】!T5661-结论【关键目标】!$C$28))</f>
        <v>0</v>
      </c>
      <c r="V5662" s="5">
        <f t="shared" si="796"/>
        <v>0</v>
      </c>
      <c r="W5662" s="5">
        <f t="shared" si="797"/>
        <v>0</v>
      </c>
      <c r="X5662" s="5">
        <f t="shared" si="800"/>
        <v>0</v>
      </c>
    </row>
    <row r="5663" spans="1:24" x14ac:dyDescent="0.15">
      <c r="A5663" s="7">
        <v>5662</v>
      </c>
      <c r="B5663" s="7">
        <v>8</v>
      </c>
      <c r="C5663" s="7">
        <v>24</v>
      </c>
      <c r="D5663" s="7">
        <v>22</v>
      </c>
      <c r="E5663" s="7">
        <v>236</v>
      </c>
      <c r="F5663" s="7">
        <v>23</v>
      </c>
      <c r="G5663" s="7">
        <v>0</v>
      </c>
      <c r="H5663" s="7">
        <f t="shared" si="792"/>
        <v>4</v>
      </c>
      <c r="I5663" s="16">
        <f t="shared" si="793"/>
        <v>45162</v>
      </c>
      <c r="J5663" s="17">
        <v>0.70809999999999995</v>
      </c>
      <c r="K5663" s="18">
        <f>G5663*结论【关键目标】!C$27*0.7735*0.001</f>
        <v>0</v>
      </c>
      <c r="L5663" s="5">
        <v>0</v>
      </c>
      <c r="M5663" s="5">
        <f>ABS(IF(L5663&lt;=0,L5663/耗电量关键数据!$B$6/1000,L5663/耗电量关键数据!$B$5/1000))</f>
        <v>0</v>
      </c>
      <c r="N5663" s="5">
        <f>电气设备逐时使用率计算!H5639</f>
        <v>1.1688450000000001</v>
      </c>
      <c r="O5663" s="5">
        <f>灯光逐时使用率计算!H5639</f>
        <v>0.37403039999999999</v>
      </c>
      <c r="P5663" s="19">
        <f t="shared" si="794"/>
        <v>1.5428754000000002</v>
      </c>
      <c r="Q5663" s="19">
        <f t="shared" si="798"/>
        <v>0</v>
      </c>
      <c r="R5663" s="20">
        <f t="shared" si="795"/>
        <v>0</v>
      </c>
      <c r="S5663" s="20">
        <f t="shared" si="799"/>
        <v>0</v>
      </c>
      <c r="T5663" s="20">
        <f>IF((T5662+R5663)&lt;0,0,IF((T5662+R5663)&gt;结论【关键目标】!C$28,结论【关键目标】!C$28,T5662+R5663))</f>
        <v>0</v>
      </c>
      <c r="U5663" s="19">
        <f>IF((T5662+R5663)&lt;结论【关键目标】!$C$28,0,(发电量计算【计算逻辑页】!R5663+发电量计算【计算逻辑页】!T5662-结论【关键目标】!$C$28))</f>
        <v>0</v>
      </c>
      <c r="V5663" s="5">
        <f t="shared" si="796"/>
        <v>0</v>
      </c>
      <c r="W5663" s="5">
        <f t="shared" si="797"/>
        <v>0</v>
      </c>
      <c r="X5663" s="5">
        <f t="shared" si="800"/>
        <v>0</v>
      </c>
    </row>
    <row r="5664" spans="1:24" x14ac:dyDescent="0.15">
      <c r="A5664" s="7">
        <v>5663</v>
      </c>
      <c r="B5664" s="7">
        <v>8</v>
      </c>
      <c r="C5664" s="7">
        <v>24</v>
      </c>
      <c r="D5664" s="7">
        <v>23</v>
      </c>
      <c r="E5664" s="7">
        <v>236</v>
      </c>
      <c r="F5664" s="7">
        <v>23</v>
      </c>
      <c r="G5664" s="7">
        <v>0</v>
      </c>
      <c r="H5664" s="7">
        <f t="shared" si="792"/>
        <v>4</v>
      </c>
      <c r="I5664" s="16">
        <f t="shared" si="793"/>
        <v>45162</v>
      </c>
      <c r="J5664" s="17">
        <v>0.70809999999999995</v>
      </c>
      <c r="K5664" s="18">
        <f>G5664*结论【关键目标】!C$27*0.7735*0.001</f>
        <v>0</v>
      </c>
      <c r="L5664" s="5">
        <v>0</v>
      </c>
      <c r="M5664" s="5">
        <f>ABS(IF(L5664&lt;=0,L5664/耗电量关键数据!$B$6/1000,L5664/耗电量关键数据!$B$5/1000))</f>
        <v>0</v>
      </c>
      <c r="N5664" s="5">
        <f>电气设备逐时使用率计算!H5640</f>
        <v>1.1688450000000001</v>
      </c>
      <c r="O5664" s="5">
        <f>灯光逐时使用率计算!H5640</f>
        <v>0.37403039999999999</v>
      </c>
      <c r="P5664" s="19">
        <f t="shared" si="794"/>
        <v>1.5428754000000002</v>
      </c>
      <c r="Q5664" s="19">
        <f t="shared" si="798"/>
        <v>0</v>
      </c>
      <c r="R5664" s="20">
        <f t="shared" si="795"/>
        <v>0</v>
      </c>
      <c r="S5664" s="20">
        <f t="shared" si="799"/>
        <v>0</v>
      </c>
      <c r="T5664" s="20">
        <f>IF((T5663+R5664)&lt;0,0,IF((T5663+R5664)&gt;结论【关键目标】!C$28,结论【关键目标】!C$28,T5663+R5664))</f>
        <v>0</v>
      </c>
      <c r="U5664" s="19">
        <f>IF((T5663+R5664)&lt;结论【关键目标】!$C$28,0,(发电量计算【计算逻辑页】!R5664+发电量计算【计算逻辑页】!T5663-结论【关键目标】!$C$28))</f>
        <v>0</v>
      </c>
      <c r="V5664" s="5">
        <f t="shared" si="796"/>
        <v>0</v>
      </c>
      <c r="W5664" s="5">
        <f t="shared" si="797"/>
        <v>0</v>
      </c>
      <c r="X5664" s="5">
        <f t="shared" si="800"/>
        <v>0</v>
      </c>
    </row>
    <row r="5665" spans="1:24" x14ac:dyDescent="0.15">
      <c r="A5665" s="7">
        <v>5664</v>
      </c>
      <c r="B5665" s="7">
        <v>8</v>
      </c>
      <c r="C5665" s="7">
        <v>24</v>
      </c>
      <c r="D5665" s="7">
        <v>24</v>
      </c>
      <c r="E5665" s="7">
        <v>236</v>
      </c>
      <c r="F5665" s="7">
        <v>23.9</v>
      </c>
      <c r="G5665" s="7">
        <v>0</v>
      </c>
      <c r="H5665" s="7">
        <f t="shared" si="792"/>
        <v>4</v>
      </c>
      <c r="I5665" s="16">
        <f t="shared" si="793"/>
        <v>45162</v>
      </c>
      <c r="J5665" s="17">
        <v>0.2407</v>
      </c>
      <c r="K5665" s="18">
        <f>G5665*结论【关键目标】!C$27*0.7735*0.001</f>
        <v>0</v>
      </c>
      <c r="L5665" s="5">
        <v>0</v>
      </c>
      <c r="M5665" s="5">
        <f>ABS(IF(L5665&lt;=0,L5665/耗电量关键数据!$B$6/1000,L5665/耗电量关键数据!$B$5/1000))</f>
        <v>0</v>
      </c>
      <c r="N5665" s="5">
        <f>电气设备逐时使用率计算!H5641</f>
        <v>1.1688450000000001</v>
      </c>
      <c r="O5665" s="5">
        <f>灯光逐时使用率计算!H5641</f>
        <v>0.37403039999999999</v>
      </c>
      <c r="P5665" s="19">
        <f t="shared" si="794"/>
        <v>1.5428754000000002</v>
      </c>
      <c r="Q5665" s="19">
        <f t="shared" si="798"/>
        <v>0</v>
      </c>
      <c r="R5665" s="20">
        <f t="shared" si="795"/>
        <v>0</v>
      </c>
      <c r="S5665" s="20">
        <f t="shared" si="799"/>
        <v>0</v>
      </c>
      <c r="T5665" s="20">
        <f>IF((T5664+R5665)&lt;0,0,IF((T5664+R5665)&gt;结论【关键目标】!C$28,结论【关键目标】!C$28,T5664+R5665))</f>
        <v>0</v>
      </c>
      <c r="U5665" s="19">
        <f>IF((T5664+R5665)&lt;结论【关键目标】!$C$28,0,(发电量计算【计算逻辑页】!R5665+发电量计算【计算逻辑页】!T5664-结论【关键目标】!$C$28))</f>
        <v>0</v>
      </c>
      <c r="V5665" s="5">
        <f t="shared" si="796"/>
        <v>0</v>
      </c>
      <c r="W5665" s="5">
        <f t="shared" si="797"/>
        <v>0</v>
      </c>
      <c r="X5665" s="5">
        <f t="shared" si="800"/>
        <v>0</v>
      </c>
    </row>
    <row r="5666" spans="1:24" x14ac:dyDescent="0.15">
      <c r="A5666" s="7">
        <v>5665</v>
      </c>
      <c r="B5666" s="7">
        <v>8</v>
      </c>
      <c r="C5666" s="7">
        <v>25</v>
      </c>
      <c r="D5666" s="7">
        <v>1</v>
      </c>
      <c r="E5666" s="7">
        <v>237</v>
      </c>
      <c r="F5666" s="7">
        <v>23</v>
      </c>
      <c r="G5666" s="7">
        <v>0</v>
      </c>
      <c r="H5666" s="7">
        <f t="shared" si="792"/>
        <v>5</v>
      </c>
      <c r="I5666" s="16">
        <f t="shared" si="793"/>
        <v>45163</v>
      </c>
      <c r="J5666" s="17">
        <v>0.2407</v>
      </c>
      <c r="K5666" s="18">
        <f>G5666*结论【关键目标】!C$27*0.7735*0.001</f>
        <v>0</v>
      </c>
      <c r="L5666" s="5">
        <v>0</v>
      </c>
      <c r="M5666" s="5">
        <f>ABS(IF(L5666&lt;=0,L5666/耗电量关键数据!$B$6/1000,L5666/耗电量关键数据!$B$5/1000))</f>
        <v>0</v>
      </c>
      <c r="N5666" s="5">
        <f>电气设备逐时使用率计算!H5642</f>
        <v>1.1688450000000001</v>
      </c>
      <c r="O5666" s="5">
        <f>灯光逐时使用率计算!H5642</f>
        <v>0.37403039999999999</v>
      </c>
      <c r="P5666" s="19">
        <f t="shared" si="794"/>
        <v>1.5428754000000002</v>
      </c>
      <c r="Q5666" s="19">
        <f t="shared" si="798"/>
        <v>0</v>
      </c>
      <c r="R5666" s="20">
        <f t="shared" si="795"/>
        <v>0</v>
      </c>
      <c r="S5666" s="20">
        <f t="shared" si="799"/>
        <v>0</v>
      </c>
      <c r="T5666" s="20">
        <f>IF((T5665+R5666)&lt;0,0,IF((T5665+R5666)&gt;结论【关键目标】!C$28,结论【关键目标】!C$28,T5665+R5666))</f>
        <v>0</v>
      </c>
      <c r="U5666" s="19">
        <f>IF((T5665+R5666)&lt;结论【关键目标】!$C$28,0,(发电量计算【计算逻辑页】!R5666+发电量计算【计算逻辑页】!T5665-结论【关键目标】!$C$28))</f>
        <v>0</v>
      </c>
      <c r="V5666" s="5">
        <f t="shared" si="796"/>
        <v>0</v>
      </c>
      <c r="W5666" s="5">
        <f t="shared" si="797"/>
        <v>0</v>
      </c>
      <c r="X5666" s="5">
        <f t="shared" si="800"/>
        <v>0</v>
      </c>
    </row>
    <row r="5667" spans="1:24" x14ac:dyDescent="0.15">
      <c r="A5667" s="7">
        <v>5666</v>
      </c>
      <c r="B5667" s="7">
        <v>8</v>
      </c>
      <c r="C5667" s="7">
        <v>25</v>
      </c>
      <c r="D5667" s="7">
        <v>2</v>
      </c>
      <c r="E5667" s="7">
        <v>237</v>
      </c>
      <c r="F5667" s="7">
        <v>23</v>
      </c>
      <c r="G5667" s="7">
        <v>0</v>
      </c>
      <c r="H5667" s="7">
        <f t="shared" si="792"/>
        <v>5</v>
      </c>
      <c r="I5667" s="16">
        <f t="shared" si="793"/>
        <v>45163</v>
      </c>
      <c r="J5667" s="17">
        <v>0.2407</v>
      </c>
      <c r="K5667" s="18">
        <f>G5667*结论【关键目标】!C$27*0.7735*0.001</f>
        <v>0</v>
      </c>
      <c r="L5667" s="5">
        <v>0</v>
      </c>
      <c r="M5667" s="5">
        <f>ABS(IF(L5667&lt;=0,L5667/耗电量关键数据!$B$6/1000,L5667/耗电量关键数据!$B$5/1000))</f>
        <v>0</v>
      </c>
      <c r="N5667" s="5">
        <f>电气设备逐时使用率计算!H5643</f>
        <v>1.1688450000000001</v>
      </c>
      <c r="O5667" s="5">
        <f>灯光逐时使用率计算!H5643</f>
        <v>0.37403039999999999</v>
      </c>
      <c r="P5667" s="19">
        <f t="shared" si="794"/>
        <v>1.5428754000000002</v>
      </c>
      <c r="Q5667" s="19">
        <f t="shared" si="798"/>
        <v>0</v>
      </c>
      <c r="R5667" s="20">
        <f t="shared" si="795"/>
        <v>0</v>
      </c>
      <c r="S5667" s="20">
        <f t="shared" si="799"/>
        <v>0</v>
      </c>
      <c r="T5667" s="20">
        <f>IF((T5666+R5667)&lt;0,0,IF((T5666+R5667)&gt;结论【关键目标】!C$28,结论【关键目标】!C$28,T5666+R5667))</f>
        <v>0</v>
      </c>
      <c r="U5667" s="19">
        <f>IF((T5666+R5667)&lt;结论【关键目标】!$C$28,0,(发电量计算【计算逻辑页】!R5667+发电量计算【计算逻辑页】!T5666-结论【关键目标】!$C$28))</f>
        <v>0</v>
      </c>
      <c r="V5667" s="5">
        <f t="shared" si="796"/>
        <v>0</v>
      </c>
      <c r="W5667" s="5">
        <f t="shared" si="797"/>
        <v>0</v>
      </c>
      <c r="X5667" s="5">
        <f t="shared" si="800"/>
        <v>0</v>
      </c>
    </row>
    <row r="5668" spans="1:24" x14ac:dyDescent="0.15">
      <c r="A5668" s="7">
        <v>5667</v>
      </c>
      <c r="B5668" s="7">
        <v>8</v>
      </c>
      <c r="C5668" s="7">
        <v>25</v>
      </c>
      <c r="D5668" s="7">
        <v>3</v>
      </c>
      <c r="E5668" s="7">
        <v>237</v>
      </c>
      <c r="F5668" s="7">
        <v>23.4</v>
      </c>
      <c r="G5668" s="7">
        <v>0</v>
      </c>
      <c r="H5668" s="7">
        <f t="shared" si="792"/>
        <v>5</v>
      </c>
      <c r="I5668" s="16">
        <f t="shared" si="793"/>
        <v>45163</v>
      </c>
      <c r="J5668" s="17">
        <v>0.2407</v>
      </c>
      <c r="K5668" s="18">
        <f>G5668*结论【关键目标】!C$27*0.7735*0.001</f>
        <v>0</v>
      </c>
      <c r="L5668" s="5">
        <v>0</v>
      </c>
      <c r="M5668" s="5">
        <f>ABS(IF(L5668&lt;=0,L5668/耗电量关键数据!$B$6/1000,L5668/耗电量关键数据!$B$5/1000))</f>
        <v>0</v>
      </c>
      <c r="N5668" s="5">
        <f>电气设备逐时使用率计算!H5644</f>
        <v>1.1688450000000001</v>
      </c>
      <c r="O5668" s="5">
        <f>灯光逐时使用率计算!H5644</f>
        <v>0.37403039999999999</v>
      </c>
      <c r="P5668" s="19">
        <f t="shared" si="794"/>
        <v>1.5428754000000002</v>
      </c>
      <c r="Q5668" s="19">
        <f t="shared" si="798"/>
        <v>0</v>
      </c>
      <c r="R5668" s="20">
        <f t="shared" si="795"/>
        <v>0</v>
      </c>
      <c r="S5668" s="20">
        <f t="shared" si="799"/>
        <v>0</v>
      </c>
      <c r="T5668" s="20">
        <f>IF((T5667+R5668)&lt;0,0,IF((T5667+R5668)&gt;结论【关键目标】!C$28,结论【关键目标】!C$28,T5667+R5668))</f>
        <v>0</v>
      </c>
      <c r="U5668" s="19">
        <f>IF((T5667+R5668)&lt;结论【关键目标】!$C$28,0,(发电量计算【计算逻辑页】!R5668+发电量计算【计算逻辑页】!T5667-结论【关键目标】!$C$28))</f>
        <v>0</v>
      </c>
      <c r="V5668" s="5">
        <f t="shared" si="796"/>
        <v>0</v>
      </c>
      <c r="W5668" s="5">
        <f t="shared" si="797"/>
        <v>0</v>
      </c>
      <c r="X5668" s="5">
        <f t="shared" si="800"/>
        <v>0</v>
      </c>
    </row>
    <row r="5669" spans="1:24" x14ac:dyDescent="0.15">
      <c r="A5669" s="7">
        <v>5668</v>
      </c>
      <c r="B5669" s="7">
        <v>8</v>
      </c>
      <c r="C5669" s="7">
        <v>25</v>
      </c>
      <c r="D5669" s="7">
        <v>4</v>
      </c>
      <c r="E5669" s="7">
        <v>237</v>
      </c>
      <c r="F5669" s="7">
        <v>22</v>
      </c>
      <c r="G5669" s="7">
        <v>0</v>
      </c>
      <c r="H5669" s="7">
        <f t="shared" si="792"/>
        <v>5</v>
      </c>
      <c r="I5669" s="16">
        <f t="shared" si="793"/>
        <v>45163</v>
      </c>
      <c r="J5669" s="17">
        <v>0.2407</v>
      </c>
      <c r="K5669" s="18">
        <f>G5669*结论【关键目标】!C$27*0.7735*0.001</f>
        <v>0</v>
      </c>
      <c r="L5669" s="5">
        <v>0</v>
      </c>
      <c r="M5669" s="5">
        <f>ABS(IF(L5669&lt;=0,L5669/耗电量关键数据!$B$6/1000,L5669/耗电量关键数据!$B$5/1000))</f>
        <v>0</v>
      </c>
      <c r="N5669" s="5">
        <f>电气设备逐时使用率计算!H5645</f>
        <v>1.1688450000000001</v>
      </c>
      <c r="O5669" s="5">
        <f>灯光逐时使用率计算!H5645</f>
        <v>0.37403039999999999</v>
      </c>
      <c r="P5669" s="19">
        <f t="shared" si="794"/>
        <v>1.5428754000000002</v>
      </c>
      <c r="Q5669" s="19">
        <f t="shared" si="798"/>
        <v>0</v>
      </c>
      <c r="R5669" s="20">
        <f t="shared" si="795"/>
        <v>0</v>
      </c>
      <c r="S5669" s="20">
        <f t="shared" si="799"/>
        <v>0</v>
      </c>
      <c r="T5669" s="20">
        <f>IF((T5668+R5669)&lt;0,0,IF((T5668+R5669)&gt;结论【关键目标】!C$28,结论【关键目标】!C$28,T5668+R5669))</f>
        <v>0</v>
      </c>
      <c r="U5669" s="19">
        <f>IF((T5668+R5669)&lt;结论【关键目标】!$C$28,0,(发电量计算【计算逻辑页】!R5669+发电量计算【计算逻辑页】!T5668-结论【关键目标】!$C$28))</f>
        <v>0</v>
      </c>
      <c r="V5669" s="5">
        <f t="shared" si="796"/>
        <v>0</v>
      </c>
      <c r="W5669" s="5">
        <f t="shared" si="797"/>
        <v>0</v>
      </c>
      <c r="X5669" s="5">
        <f t="shared" si="800"/>
        <v>0</v>
      </c>
    </row>
    <row r="5670" spans="1:24" x14ac:dyDescent="0.15">
      <c r="A5670" s="7">
        <v>5669</v>
      </c>
      <c r="B5670" s="7">
        <v>8</v>
      </c>
      <c r="C5670" s="7">
        <v>25</v>
      </c>
      <c r="D5670" s="7">
        <v>5</v>
      </c>
      <c r="E5670" s="7">
        <v>237</v>
      </c>
      <c r="F5670" s="7">
        <v>20</v>
      </c>
      <c r="G5670" s="7">
        <v>0</v>
      </c>
      <c r="H5670" s="7">
        <f t="shared" si="792"/>
        <v>5</v>
      </c>
      <c r="I5670" s="16">
        <f t="shared" si="793"/>
        <v>45163</v>
      </c>
      <c r="J5670" s="17">
        <v>0.2407</v>
      </c>
      <c r="K5670" s="18">
        <f>G5670*结论【关键目标】!C$27*0.7735*0.001</f>
        <v>0</v>
      </c>
      <c r="L5670" s="5">
        <v>0</v>
      </c>
      <c r="M5670" s="5">
        <f>ABS(IF(L5670&lt;=0,L5670/耗电量关键数据!$B$6/1000,L5670/耗电量关键数据!$B$5/1000))</f>
        <v>0</v>
      </c>
      <c r="N5670" s="5">
        <f>电气设备逐时使用率计算!H5646</f>
        <v>1.1688450000000001</v>
      </c>
      <c r="O5670" s="5">
        <f>灯光逐时使用率计算!H5646</f>
        <v>0.37403039999999999</v>
      </c>
      <c r="P5670" s="19">
        <f t="shared" si="794"/>
        <v>1.5428754000000002</v>
      </c>
      <c r="Q5670" s="19">
        <f t="shared" si="798"/>
        <v>0</v>
      </c>
      <c r="R5670" s="20">
        <f t="shared" si="795"/>
        <v>0</v>
      </c>
      <c r="S5670" s="20">
        <f t="shared" si="799"/>
        <v>0</v>
      </c>
      <c r="T5670" s="20">
        <f>IF((T5669+R5670)&lt;0,0,IF((T5669+R5670)&gt;结论【关键目标】!C$28,结论【关键目标】!C$28,T5669+R5670))</f>
        <v>0</v>
      </c>
      <c r="U5670" s="19">
        <f>IF((T5669+R5670)&lt;结论【关键目标】!$C$28,0,(发电量计算【计算逻辑页】!R5670+发电量计算【计算逻辑页】!T5669-结论【关键目标】!$C$28))</f>
        <v>0</v>
      </c>
      <c r="V5670" s="5">
        <f t="shared" si="796"/>
        <v>0</v>
      </c>
      <c r="W5670" s="5">
        <f t="shared" si="797"/>
        <v>0</v>
      </c>
      <c r="X5670" s="5">
        <f t="shared" si="800"/>
        <v>0</v>
      </c>
    </row>
    <row r="5671" spans="1:24" x14ac:dyDescent="0.15">
      <c r="A5671" s="7">
        <v>5670</v>
      </c>
      <c r="B5671" s="7">
        <v>8</v>
      </c>
      <c r="C5671" s="7">
        <v>25</v>
      </c>
      <c r="D5671" s="7">
        <v>6</v>
      </c>
      <c r="E5671" s="7">
        <v>237</v>
      </c>
      <c r="F5671" s="7">
        <v>21.2</v>
      </c>
      <c r="G5671" s="7">
        <v>36.700000000000003</v>
      </c>
      <c r="H5671" s="7">
        <f t="shared" si="792"/>
        <v>5</v>
      </c>
      <c r="I5671" s="16">
        <f t="shared" si="793"/>
        <v>45163</v>
      </c>
      <c r="J5671" s="17">
        <v>0.2407</v>
      </c>
      <c r="K5671" s="18">
        <f>G5671*结论【关键目标】!C$27*0.7735*0.001</f>
        <v>3.4064939999999999</v>
      </c>
      <c r="L5671" s="5">
        <v>0</v>
      </c>
      <c r="M5671" s="5">
        <f>ABS(IF(L5671&lt;=0,L5671/耗电量关键数据!$B$6/1000,L5671/耗电量关键数据!$B$5/1000))</f>
        <v>0</v>
      </c>
      <c r="N5671" s="5">
        <f>电气设备逐时使用率计算!H5647</f>
        <v>1.1688450000000001</v>
      </c>
      <c r="O5671" s="5">
        <f>灯光逐时使用率计算!H5647</f>
        <v>0.37403039999999999</v>
      </c>
      <c r="P5671" s="19">
        <f t="shared" si="794"/>
        <v>1.5428754000000002</v>
      </c>
      <c r="Q5671" s="19">
        <f t="shared" si="798"/>
        <v>0</v>
      </c>
      <c r="R5671" s="20">
        <f t="shared" si="795"/>
        <v>3.4064939999999999</v>
      </c>
      <c r="S5671" s="20">
        <f t="shared" si="799"/>
        <v>0</v>
      </c>
      <c r="T5671" s="20">
        <f>IF((T5670+R5671)&lt;0,0,IF((T5670+R5671)&gt;结论【关键目标】!C$28,结论【关键目标】!C$28,T5670+R5671))</f>
        <v>3.4064939999999999</v>
      </c>
      <c r="U5671" s="19">
        <f>IF((T5670+R5671)&lt;结论【关键目标】!$C$28,0,(发电量计算【计算逻辑页】!R5671+发电量计算【计算逻辑页】!T5670-结论【关键目标】!$C$28))</f>
        <v>0</v>
      </c>
      <c r="V5671" s="5">
        <f t="shared" si="796"/>
        <v>0</v>
      </c>
      <c r="W5671" s="5">
        <f t="shared" si="797"/>
        <v>0.37137010878000004</v>
      </c>
      <c r="X5671" s="5">
        <f t="shared" si="800"/>
        <v>0</v>
      </c>
    </row>
    <row r="5672" spans="1:24" x14ac:dyDescent="0.15">
      <c r="A5672" s="7">
        <v>5671</v>
      </c>
      <c r="B5672" s="7">
        <v>8</v>
      </c>
      <c r="C5672" s="7">
        <v>25</v>
      </c>
      <c r="D5672" s="7">
        <v>7</v>
      </c>
      <c r="E5672" s="7">
        <v>237</v>
      </c>
      <c r="F5672" s="7">
        <v>20</v>
      </c>
      <c r="G5672" s="7">
        <v>98.1</v>
      </c>
      <c r="H5672" s="7">
        <f t="shared" si="792"/>
        <v>5</v>
      </c>
      <c r="I5672" s="16">
        <f t="shared" si="793"/>
        <v>45163</v>
      </c>
      <c r="J5672" s="17">
        <v>0.2407</v>
      </c>
      <c r="K5672" s="18">
        <f>G5672*结论【关键目标】!C$27*0.7735*0.001</f>
        <v>9.1056419999999996</v>
      </c>
      <c r="L5672" s="5">
        <v>0</v>
      </c>
      <c r="M5672" s="5">
        <f>ABS(IF(L5672&lt;=0,L5672/耗电量关键数据!$B$6/1000,L5672/耗电量关键数据!$B$5/1000))</f>
        <v>0</v>
      </c>
      <c r="N5672" s="5">
        <f>电气设备逐时使用率计算!H5648</f>
        <v>2.3376900000000003</v>
      </c>
      <c r="O5672" s="5">
        <f>灯光逐时使用率计算!H5648</f>
        <v>1.2467680000000001</v>
      </c>
      <c r="P5672" s="19">
        <f t="shared" si="794"/>
        <v>3.5844580000000006</v>
      </c>
      <c r="Q5672" s="19">
        <f t="shared" si="798"/>
        <v>0</v>
      </c>
      <c r="R5672" s="20">
        <f t="shared" si="795"/>
        <v>9.1056419999999996</v>
      </c>
      <c r="S5672" s="20">
        <f t="shared" si="799"/>
        <v>0</v>
      </c>
      <c r="T5672" s="20">
        <f>IF((T5671+R5672)&lt;0,0,IF((T5671+R5672)&gt;结论【关键目标】!C$28,结论【关键目标】!C$28,T5671+R5672))</f>
        <v>12.512136</v>
      </c>
      <c r="U5672" s="19">
        <f>IF((T5671+R5672)&lt;结论【关键目标】!$C$28,0,(发电量计算【计算逻辑页】!R5672+发电量计算【计算逻辑页】!T5671-结论【关键目标】!$C$28))</f>
        <v>0</v>
      </c>
      <c r="V5672" s="5">
        <f t="shared" si="796"/>
        <v>0</v>
      </c>
      <c r="W5672" s="5">
        <f t="shared" si="797"/>
        <v>0.8627790406000001</v>
      </c>
      <c r="X5672" s="5">
        <f t="shared" si="800"/>
        <v>0</v>
      </c>
    </row>
    <row r="5673" spans="1:24" x14ac:dyDescent="0.15">
      <c r="A5673" s="7">
        <v>5672</v>
      </c>
      <c r="B5673" s="7">
        <v>8</v>
      </c>
      <c r="C5673" s="7">
        <v>25</v>
      </c>
      <c r="D5673" s="7">
        <v>8</v>
      </c>
      <c r="E5673" s="7">
        <v>237</v>
      </c>
      <c r="F5673" s="7">
        <v>21</v>
      </c>
      <c r="G5673" s="7">
        <v>220.2</v>
      </c>
      <c r="H5673" s="7">
        <f t="shared" si="792"/>
        <v>5</v>
      </c>
      <c r="I5673" s="16">
        <f t="shared" si="793"/>
        <v>45163</v>
      </c>
      <c r="J5673" s="17">
        <v>0.70809999999999995</v>
      </c>
      <c r="K5673" s="18">
        <f>G5673*结论【关键目标】!C$27*0.7735*0.001</f>
        <v>20.438964000000002</v>
      </c>
      <c r="L5673" s="5">
        <v>18284.34937</v>
      </c>
      <c r="M5673" s="5">
        <f>ABS(IF(L5673&lt;=0,L5673/耗电量关键数据!$B$6/1000,L5673/耗电量关键数据!$B$5/1000))</f>
        <v>5.2240998200000002</v>
      </c>
      <c r="N5673" s="5">
        <f>电气设备逐时使用率计算!H5649</f>
        <v>11.688450000000001</v>
      </c>
      <c r="O5673" s="5">
        <f>灯光逐时使用率计算!H5649</f>
        <v>6.2338399999999998</v>
      </c>
      <c r="P5673" s="19">
        <f t="shared" si="794"/>
        <v>23.146389820000003</v>
      </c>
      <c r="Q5673" s="19">
        <f t="shared" si="798"/>
        <v>0</v>
      </c>
      <c r="R5673" s="20">
        <f t="shared" si="795"/>
        <v>20.438964000000002</v>
      </c>
      <c r="S5673" s="20">
        <f t="shared" si="799"/>
        <v>0</v>
      </c>
      <c r="T5673" s="20">
        <f>IF((T5672+R5673)&lt;0,0,IF((T5672+R5673)&gt;结论【关键目标】!C$28,结论【关键目标】!C$28,T5672+R5673))</f>
        <v>22</v>
      </c>
      <c r="U5673" s="19">
        <f>IF((T5672+R5673)&lt;结论【关键目标】!$C$28,0,(发电量计算【计算逻辑页】!R5673+发电量计算【计算逻辑页】!T5672-结论【关键目标】!$C$28))</f>
        <v>10.951100000000004</v>
      </c>
      <c r="V5673" s="5">
        <f t="shared" si="796"/>
        <v>3.832885000000001</v>
      </c>
      <c r="W5673" s="5">
        <f t="shared" si="797"/>
        <v>14.4728304084</v>
      </c>
      <c r="X5673" s="5">
        <f t="shared" si="800"/>
        <v>0</v>
      </c>
    </row>
    <row r="5674" spans="1:24" x14ac:dyDescent="0.15">
      <c r="A5674" s="7">
        <v>5673</v>
      </c>
      <c r="B5674" s="7">
        <v>8</v>
      </c>
      <c r="C5674" s="7">
        <v>25</v>
      </c>
      <c r="D5674" s="7">
        <v>9</v>
      </c>
      <c r="E5674" s="7">
        <v>237</v>
      </c>
      <c r="F5674" s="7">
        <v>22.4</v>
      </c>
      <c r="G5674" s="7">
        <v>360.3</v>
      </c>
      <c r="H5674" s="7">
        <f t="shared" si="792"/>
        <v>5</v>
      </c>
      <c r="I5674" s="16">
        <f t="shared" si="793"/>
        <v>45163</v>
      </c>
      <c r="J5674" s="17">
        <v>0.70809999999999995</v>
      </c>
      <c r="K5674" s="18">
        <f>G5674*结论【关键目标】!C$27*0.7735*0.001</f>
        <v>33.443046000000002</v>
      </c>
      <c r="L5674" s="5">
        <v>36476.932480000003</v>
      </c>
      <c r="M5674" s="5">
        <f>ABS(IF(L5674&lt;=0,L5674/耗电量关键数据!$B$6/1000,L5674/耗电量关键数据!$B$5/1000))</f>
        <v>10.421980708571429</v>
      </c>
      <c r="N5674" s="5">
        <f>电气设备逐时使用率计算!H5650</f>
        <v>22.208055000000002</v>
      </c>
      <c r="O5674" s="5">
        <f>灯光逐时使用率计算!H5650</f>
        <v>11.844296</v>
      </c>
      <c r="P5674" s="19">
        <f t="shared" si="794"/>
        <v>44.474331708571427</v>
      </c>
      <c r="Q5674" s="19">
        <f t="shared" si="798"/>
        <v>0</v>
      </c>
      <c r="R5674" s="20">
        <f t="shared" si="795"/>
        <v>33.443046000000002</v>
      </c>
      <c r="S5674" s="20">
        <f t="shared" si="799"/>
        <v>0</v>
      </c>
      <c r="T5674" s="20">
        <f>IF((T5673+R5674)&lt;0,0,IF((T5673+R5674)&gt;结论【关键目标】!C$28,结论【关键目标】!C$28,T5673+R5674))</f>
        <v>22</v>
      </c>
      <c r="U5674" s="19">
        <f>IF((T5673+R5674)&lt;结论【关键目标】!$C$28,0,(发电量计算【计算逻辑页】!R5674+发电量计算【计算逻辑页】!T5673-结论【关键目标】!$C$28))</f>
        <v>33.443046000000002</v>
      </c>
      <c r="V5674" s="5">
        <f t="shared" si="796"/>
        <v>11.7050661</v>
      </c>
      <c r="W5674" s="5">
        <f t="shared" si="797"/>
        <v>23.681020872600001</v>
      </c>
      <c r="X5674" s="5">
        <f t="shared" si="800"/>
        <v>0</v>
      </c>
    </row>
    <row r="5675" spans="1:24" x14ac:dyDescent="0.15">
      <c r="A5675" s="7">
        <v>5674</v>
      </c>
      <c r="B5675" s="7">
        <v>8</v>
      </c>
      <c r="C5675" s="7">
        <v>25</v>
      </c>
      <c r="D5675" s="7">
        <v>10</v>
      </c>
      <c r="E5675" s="7">
        <v>237</v>
      </c>
      <c r="F5675" s="7">
        <v>25</v>
      </c>
      <c r="G5675" s="7">
        <v>556.29999999999995</v>
      </c>
      <c r="H5675" s="7">
        <f t="shared" si="792"/>
        <v>5</v>
      </c>
      <c r="I5675" s="16">
        <f t="shared" si="793"/>
        <v>45163</v>
      </c>
      <c r="J5675" s="17">
        <v>0.70809999999999995</v>
      </c>
      <c r="K5675" s="18">
        <f>G5675*结论【关键目标】!C$27*0.7735*0.001</f>
        <v>51.635765999999997</v>
      </c>
      <c r="L5675" s="5">
        <v>45284.037450000003</v>
      </c>
      <c r="M5675" s="5">
        <f>ABS(IF(L5675&lt;=0,L5675/耗电量关键数据!$B$6/1000,L5675/耗电量关键数据!$B$5/1000))</f>
        <v>12.938296414285714</v>
      </c>
      <c r="N5675" s="5">
        <f>电气设备逐时使用率计算!H5651</f>
        <v>22.208055000000002</v>
      </c>
      <c r="O5675" s="5">
        <f>灯光逐时使用率计算!H5651</f>
        <v>11.844296</v>
      </c>
      <c r="P5675" s="19">
        <f t="shared" si="794"/>
        <v>46.990647414285718</v>
      </c>
      <c r="Q5675" s="19">
        <f t="shared" si="798"/>
        <v>0</v>
      </c>
      <c r="R5675" s="20">
        <f t="shared" si="795"/>
        <v>51.635765999999997</v>
      </c>
      <c r="S5675" s="20">
        <f t="shared" si="799"/>
        <v>0</v>
      </c>
      <c r="T5675" s="20">
        <f>IF((T5674+R5675)&lt;0,0,IF((T5674+R5675)&gt;结论【关键目标】!C$28,结论【关键目标】!C$28,T5674+R5675))</f>
        <v>22</v>
      </c>
      <c r="U5675" s="19">
        <f>IF((T5674+R5675)&lt;结论【关键目标】!$C$28,0,(发电量计算【计算逻辑页】!R5675+发电量计算【计算逻辑页】!T5674-结论【关键目标】!$C$28))</f>
        <v>51.63576599999999</v>
      </c>
      <c r="V5675" s="5">
        <f t="shared" si="796"/>
        <v>18.072518099999996</v>
      </c>
      <c r="W5675" s="5">
        <f t="shared" si="797"/>
        <v>33.274077434055712</v>
      </c>
      <c r="X5675" s="5">
        <f t="shared" si="800"/>
        <v>0</v>
      </c>
    </row>
    <row r="5676" spans="1:24" x14ac:dyDescent="0.15">
      <c r="A5676" s="7">
        <v>5675</v>
      </c>
      <c r="B5676" s="7">
        <v>8</v>
      </c>
      <c r="C5676" s="7">
        <v>25</v>
      </c>
      <c r="D5676" s="7">
        <v>11</v>
      </c>
      <c r="E5676" s="7">
        <v>237</v>
      </c>
      <c r="F5676" s="7">
        <v>26</v>
      </c>
      <c r="G5676" s="7">
        <v>639.9</v>
      </c>
      <c r="H5676" s="7">
        <f t="shared" si="792"/>
        <v>5</v>
      </c>
      <c r="I5676" s="16">
        <f t="shared" si="793"/>
        <v>45163</v>
      </c>
      <c r="J5676" s="24">
        <v>1.3551</v>
      </c>
      <c r="K5676" s="18">
        <f>G5676*结论【关键目标】!C$27*0.7735*0.001</f>
        <v>59.395517999999996</v>
      </c>
      <c r="L5676" s="5">
        <v>50474.833939999997</v>
      </c>
      <c r="M5676" s="5">
        <f>ABS(IF(L5676&lt;=0,L5676/耗电量关键数据!$B$6/1000,L5676/耗电量关键数据!$B$5/1000))</f>
        <v>14.421381125714284</v>
      </c>
      <c r="N5676" s="5">
        <f>电气设备逐时使用率计算!H5652</f>
        <v>22.208055000000002</v>
      </c>
      <c r="O5676" s="5">
        <f>灯光逐时使用率计算!H5652</f>
        <v>11.844296</v>
      </c>
      <c r="P5676" s="19">
        <f t="shared" si="794"/>
        <v>48.473732125714285</v>
      </c>
      <c r="Q5676" s="19">
        <f t="shared" si="798"/>
        <v>48.473732125714285</v>
      </c>
      <c r="R5676" s="20">
        <f t="shared" si="795"/>
        <v>10.92178587428571</v>
      </c>
      <c r="S5676" s="20">
        <f t="shared" si="799"/>
        <v>0</v>
      </c>
      <c r="T5676" s="20">
        <f>IF((T5675+R5676)&lt;0,0,IF((T5675+R5676)&gt;结论【关键目标】!C$28,结论【关键目标】!C$28,T5675+R5676))</f>
        <v>22</v>
      </c>
      <c r="U5676" s="19">
        <f>IF((T5675+R5676)&lt;结论【关键目标】!$C$28,0,(发电量计算【计算逻辑页】!R5676+发电量计算【计算逻辑页】!T5675-结论【关键目标】!$C$28))</f>
        <v>10.92178587428571</v>
      </c>
      <c r="V5676" s="5">
        <f t="shared" si="796"/>
        <v>3.8226250559999984</v>
      </c>
      <c r="W5676" s="5">
        <f t="shared" si="797"/>
        <v>65.686754403555426</v>
      </c>
      <c r="X5676" s="5">
        <f t="shared" si="800"/>
        <v>0</v>
      </c>
    </row>
    <row r="5677" spans="1:24" x14ac:dyDescent="0.15">
      <c r="A5677" s="7">
        <v>5676</v>
      </c>
      <c r="B5677" s="7">
        <v>8</v>
      </c>
      <c r="C5677" s="7">
        <v>25</v>
      </c>
      <c r="D5677" s="7">
        <v>12</v>
      </c>
      <c r="E5677" s="7">
        <v>237</v>
      </c>
      <c r="F5677" s="7">
        <v>27.9</v>
      </c>
      <c r="G5677" s="7">
        <v>740.1</v>
      </c>
      <c r="H5677" s="7">
        <f t="shared" si="792"/>
        <v>5</v>
      </c>
      <c r="I5677" s="16">
        <f t="shared" si="793"/>
        <v>45163</v>
      </c>
      <c r="J5677" s="24">
        <v>1.3551</v>
      </c>
      <c r="K5677" s="18">
        <f>G5677*结论【关键目标】!C$27*0.7735*0.001</f>
        <v>68.69608199999999</v>
      </c>
      <c r="L5677" s="5">
        <v>45972.6152</v>
      </c>
      <c r="M5677" s="5">
        <f>ABS(IF(L5677&lt;=0,L5677/耗电量关键数据!$B$6/1000,L5677/耗电量关键数据!$B$5/1000))</f>
        <v>13.135032914285713</v>
      </c>
      <c r="N5677" s="5">
        <f>电气设备逐时使用率计算!H5653</f>
        <v>11.688450000000001</v>
      </c>
      <c r="O5677" s="5">
        <f>灯光逐时使用率计算!H5653</f>
        <v>9.9741440000000008</v>
      </c>
      <c r="P5677" s="19">
        <f t="shared" si="794"/>
        <v>34.797626914285715</v>
      </c>
      <c r="Q5677" s="19">
        <f t="shared" si="798"/>
        <v>34.797626914285715</v>
      </c>
      <c r="R5677" s="20">
        <f t="shared" si="795"/>
        <v>33.898455085714275</v>
      </c>
      <c r="S5677" s="20">
        <f t="shared" si="799"/>
        <v>0</v>
      </c>
      <c r="T5677" s="20">
        <f>IF((T5676+R5677)&lt;0,0,IF((T5676+R5677)&gt;结论【关键目标】!C$28,结论【关键目标】!C$28,T5676+R5677))</f>
        <v>22</v>
      </c>
      <c r="U5677" s="19">
        <f>IF((T5676+R5677)&lt;结论【关键目标】!$C$28,0,(发电量计算【计算逻辑页】!R5677+发电量计算【计算逻辑页】!T5676-结论【关键目标】!$C$28))</f>
        <v>33.898455085714275</v>
      </c>
      <c r="V5677" s="5">
        <f t="shared" si="796"/>
        <v>11.864459279999995</v>
      </c>
      <c r="W5677" s="5">
        <f t="shared" si="797"/>
        <v>47.154264231548574</v>
      </c>
      <c r="X5677" s="5">
        <f t="shared" si="800"/>
        <v>0</v>
      </c>
    </row>
    <row r="5678" spans="1:24" x14ac:dyDescent="0.15">
      <c r="A5678" s="7">
        <v>5677</v>
      </c>
      <c r="B5678" s="7">
        <v>8</v>
      </c>
      <c r="C5678" s="7">
        <v>25</v>
      </c>
      <c r="D5678" s="7">
        <v>13</v>
      </c>
      <c r="E5678" s="7">
        <v>237</v>
      </c>
      <c r="F5678" s="7">
        <v>28</v>
      </c>
      <c r="G5678" s="7">
        <v>568.5</v>
      </c>
      <c r="H5678" s="7">
        <f t="shared" si="792"/>
        <v>5</v>
      </c>
      <c r="I5678" s="16">
        <f t="shared" si="793"/>
        <v>45163</v>
      </c>
      <c r="J5678" s="17">
        <v>1.2267999999999999</v>
      </c>
      <c r="K5678" s="18">
        <f>G5678*结论【关键目标】!C$27*0.7735*0.001</f>
        <v>52.768169999999998</v>
      </c>
      <c r="L5678" s="5">
        <v>47756.452089999999</v>
      </c>
      <c r="M5678" s="5">
        <f>ABS(IF(L5678&lt;=0,L5678/耗电量关键数据!$B$6/1000,L5678/耗电量关键数据!$B$5/1000))</f>
        <v>13.644700597142856</v>
      </c>
      <c r="N5678" s="5">
        <f>电气设备逐时使用率计算!H5654</f>
        <v>11.688450000000001</v>
      </c>
      <c r="O5678" s="5">
        <f>灯光逐时使用率计算!H5654</f>
        <v>9.9741440000000008</v>
      </c>
      <c r="P5678" s="19">
        <f t="shared" si="794"/>
        <v>35.307294597142857</v>
      </c>
      <c r="Q5678" s="19">
        <f t="shared" si="798"/>
        <v>35.307294597142857</v>
      </c>
      <c r="R5678" s="20">
        <f t="shared" si="795"/>
        <v>17.460875402857141</v>
      </c>
      <c r="S5678" s="20">
        <f t="shared" si="799"/>
        <v>0</v>
      </c>
      <c r="T5678" s="20">
        <f>IF((T5677+R5678)&lt;0,0,IF((T5677+R5678)&gt;结论【关键目标】!C$28,结论【关键目标】!C$28,T5677+R5678))</f>
        <v>22</v>
      </c>
      <c r="U5678" s="19">
        <f>IF((T5677+R5678)&lt;结论【关键目标】!$C$28,0,(发电量计算【计算逻辑页】!R5678+发电量计算【计算逻辑页】!T5677-结论【关键目标】!$C$28))</f>
        <v>17.460875402857141</v>
      </c>
      <c r="V5678" s="5">
        <f t="shared" si="796"/>
        <v>6.1113063909999994</v>
      </c>
      <c r="W5678" s="5">
        <f t="shared" si="797"/>
        <v>43.314989011774855</v>
      </c>
      <c r="X5678" s="5">
        <f t="shared" si="800"/>
        <v>0</v>
      </c>
    </row>
    <row r="5679" spans="1:24" x14ac:dyDescent="0.15">
      <c r="A5679" s="7">
        <v>5678</v>
      </c>
      <c r="B5679" s="7">
        <v>8</v>
      </c>
      <c r="C5679" s="7">
        <v>25</v>
      </c>
      <c r="D5679" s="7">
        <v>14</v>
      </c>
      <c r="E5679" s="7">
        <v>237</v>
      </c>
      <c r="F5679" s="7">
        <v>29</v>
      </c>
      <c r="G5679" s="7">
        <v>530.6</v>
      </c>
      <c r="H5679" s="7">
        <f t="shared" si="792"/>
        <v>5</v>
      </c>
      <c r="I5679" s="16">
        <f t="shared" si="793"/>
        <v>45163</v>
      </c>
      <c r="J5679" s="17">
        <v>1.2267999999999999</v>
      </c>
      <c r="K5679" s="18">
        <f>G5679*结论【关键目标】!C$27*0.7735*0.001</f>
        <v>49.250292000000002</v>
      </c>
      <c r="L5679" s="5">
        <v>56587.316310000002</v>
      </c>
      <c r="M5679" s="5">
        <f>ABS(IF(L5679&lt;=0,L5679/耗电量关键数据!$B$6/1000,L5679/耗电量关键数据!$B$5/1000))</f>
        <v>16.167804659999998</v>
      </c>
      <c r="N5679" s="5">
        <f>电气设备逐时使用率计算!H5655</f>
        <v>22.208055000000002</v>
      </c>
      <c r="O5679" s="5">
        <f>灯光逐时使用率计算!H5655</f>
        <v>11.844296</v>
      </c>
      <c r="P5679" s="19">
        <f t="shared" si="794"/>
        <v>50.220155660000003</v>
      </c>
      <c r="Q5679" s="19">
        <f t="shared" si="798"/>
        <v>50.220155660000003</v>
      </c>
      <c r="R5679" s="20">
        <f t="shared" si="795"/>
        <v>-0.96986366000000146</v>
      </c>
      <c r="S5679" s="20">
        <f t="shared" si="799"/>
        <v>0.96986366000000146</v>
      </c>
      <c r="T5679" s="20">
        <f>IF((T5678+R5679)&lt;0,0,IF((T5678+R5679)&gt;结论【关键目标】!C$28,结论【关键目标】!C$28,T5678+R5679))</f>
        <v>21.030136339999999</v>
      </c>
      <c r="U5679" s="19">
        <f>IF((T5678+R5679)&lt;结论【关键目标】!$C$28,0,(发电量计算【计算逻辑页】!R5679+发电量计算【计算逻辑页】!T5678-结论【关键目标】!$C$28))</f>
        <v>0</v>
      </c>
      <c r="V5679" s="5">
        <f t="shared" si="796"/>
        <v>0</v>
      </c>
      <c r="W5679" s="5">
        <f t="shared" si="797"/>
        <v>60.420258225599994</v>
      </c>
      <c r="X5679" s="5">
        <f t="shared" si="800"/>
        <v>0.85037645708800125</v>
      </c>
    </row>
    <row r="5680" spans="1:24" x14ac:dyDescent="0.15">
      <c r="A5680" s="7">
        <v>5679</v>
      </c>
      <c r="B5680" s="7">
        <v>8</v>
      </c>
      <c r="C5680" s="7">
        <v>25</v>
      </c>
      <c r="D5680" s="7">
        <v>15</v>
      </c>
      <c r="E5680" s="7">
        <v>237</v>
      </c>
      <c r="F5680" s="7">
        <v>30.2</v>
      </c>
      <c r="G5680" s="7">
        <v>464.2</v>
      </c>
      <c r="H5680" s="7">
        <f t="shared" si="792"/>
        <v>5</v>
      </c>
      <c r="I5680" s="16">
        <f t="shared" si="793"/>
        <v>45163</v>
      </c>
      <c r="J5680" s="17">
        <v>1.2267999999999999</v>
      </c>
      <c r="K5680" s="18">
        <f>G5680*结论【关键目标】!C$27*0.7735*0.001</f>
        <v>43.087044000000006</v>
      </c>
      <c r="L5680" s="5">
        <v>53694.888180000002</v>
      </c>
      <c r="M5680" s="5">
        <f>ABS(IF(L5680&lt;=0,L5680/耗电量关键数据!$B$6/1000,L5680/耗电量关键数据!$B$5/1000))</f>
        <v>15.341396622857143</v>
      </c>
      <c r="N5680" s="5">
        <f>电气设备逐时使用率计算!H5656</f>
        <v>22.208055000000002</v>
      </c>
      <c r="O5680" s="5">
        <f>灯光逐时使用率计算!H5656</f>
        <v>11.844296</v>
      </c>
      <c r="P5680" s="19">
        <f t="shared" si="794"/>
        <v>49.393747622857148</v>
      </c>
      <c r="Q5680" s="19">
        <f t="shared" si="798"/>
        <v>49.393747622857148</v>
      </c>
      <c r="R5680" s="20">
        <f t="shared" si="795"/>
        <v>-6.3067036228571425</v>
      </c>
      <c r="S5680" s="20">
        <f t="shared" si="799"/>
        <v>6.3067036228571425</v>
      </c>
      <c r="T5680" s="20">
        <f>IF((T5679+R5680)&lt;0,0,IF((T5679+R5680)&gt;结论【关键目标】!C$28,结论【关键目标】!C$28,T5679+R5680))</f>
        <v>14.723432717142856</v>
      </c>
      <c r="U5680" s="19">
        <f>IF((T5679+R5680)&lt;结论【关键目标】!$C$28,0,(发电量计算【计算逻辑页】!R5680+发电量计算【计算逻辑页】!T5679-结论【关键目标】!$C$28))</f>
        <v>0</v>
      </c>
      <c r="V5680" s="5">
        <f t="shared" si="796"/>
        <v>0</v>
      </c>
      <c r="W5680" s="5">
        <f t="shared" si="797"/>
        <v>52.859185579200002</v>
      </c>
      <c r="X5680" s="5">
        <f t="shared" si="800"/>
        <v>5.5297177365211416</v>
      </c>
    </row>
    <row r="5681" spans="1:24" x14ac:dyDescent="0.15">
      <c r="A5681" s="7">
        <v>5680</v>
      </c>
      <c r="B5681" s="7">
        <v>8</v>
      </c>
      <c r="C5681" s="7">
        <v>25</v>
      </c>
      <c r="D5681" s="7">
        <v>16</v>
      </c>
      <c r="E5681" s="7">
        <v>237</v>
      </c>
      <c r="F5681" s="7">
        <v>29</v>
      </c>
      <c r="G5681" s="7">
        <v>265.10000000000002</v>
      </c>
      <c r="H5681" s="7">
        <f t="shared" si="792"/>
        <v>5</v>
      </c>
      <c r="I5681" s="16">
        <f t="shared" si="793"/>
        <v>45163</v>
      </c>
      <c r="J5681" s="24">
        <v>1.3551</v>
      </c>
      <c r="K5681" s="18">
        <f>G5681*结论【关键目标】!C$27*0.7735*0.001</f>
        <v>24.606582000000003</v>
      </c>
      <c r="L5681" s="5">
        <v>51150.078430000001</v>
      </c>
      <c r="M5681" s="5">
        <f>ABS(IF(L5681&lt;=0,L5681/耗电量关键数据!$B$6/1000,L5681/耗电量关键数据!$B$5/1000))</f>
        <v>14.614308122857143</v>
      </c>
      <c r="N5681" s="5">
        <f>电气设备逐时使用率计算!H5657</f>
        <v>22.208055000000002</v>
      </c>
      <c r="O5681" s="5">
        <f>灯光逐时使用率计算!H5657</f>
        <v>11.844296</v>
      </c>
      <c r="P5681" s="19">
        <f t="shared" si="794"/>
        <v>48.666659122857141</v>
      </c>
      <c r="Q5681" s="19">
        <f t="shared" si="798"/>
        <v>48.666659122857141</v>
      </c>
      <c r="R5681" s="20">
        <f t="shared" si="795"/>
        <v>-24.060077122857138</v>
      </c>
      <c r="S5681" s="20">
        <f t="shared" si="799"/>
        <v>24.060077122857138</v>
      </c>
      <c r="T5681" s="20">
        <f>IF((T5680+R5681)&lt;0,0,IF((T5680+R5681)&gt;结论【关键目标】!C$28,结论【关键目标】!C$28,T5680+R5681))</f>
        <v>0</v>
      </c>
      <c r="U5681" s="19">
        <f>IF((T5680+R5681)&lt;结论【关键目标】!$C$28,0,(发电量计算【计算逻辑页】!R5681+发电量计算【计算逻辑页】!T5680-结论【关键目标】!$C$28))</f>
        <v>0</v>
      </c>
      <c r="V5681" s="5">
        <f t="shared" si="796"/>
        <v>0</v>
      </c>
      <c r="W5681" s="5">
        <f t="shared" si="797"/>
        <v>33.344379268200001</v>
      </c>
      <c r="X5681" s="5">
        <f t="shared" si="800"/>
        <v>0</v>
      </c>
    </row>
    <row r="5682" spans="1:24" x14ac:dyDescent="0.15">
      <c r="A5682" s="7">
        <v>5681</v>
      </c>
      <c r="B5682" s="7">
        <v>8</v>
      </c>
      <c r="C5682" s="7">
        <v>25</v>
      </c>
      <c r="D5682" s="7">
        <v>17</v>
      </c>
      <c r="E5682" s="7">
        <v>237</v>
      </c>
      <c r="F5682" s="7">
        <v>29</v>
      </c>
      <c r="G5682" s="7">
        <v>117.6</v>
      </c>
      <c r="H5682" s="7">
        <f t="shared" si="792"/>
        <v>5</v>
      </c>
      <c r="I5682" s="16">
        <f t="shared" si="793"/>
        <v>45163</v>
      </c>
      <c r="J5682" s="17">
        <v>0.70809999999999995</v>
      </c>
      <c r="K5682" s="18">
        <f>G5682*结论【关键目标】!C$27*0.7735*0.001</f>
        <v>10.915632</v>
      </c>
      <c r="L5682" s="5">
        <v>44174.266340000002</v>
      </c>
      <c r="M5682" s="5">
        <f>ABS(IF(L5682&lt;=0,L5682/耗电量关键数据!$B$6/1000,L5682/耗电量关键数据!$B$5/1000))</f>
        <v>12.621218954285714</v>
      </c>
      <c r="N5682" s="5">
        <f>电气设备逐时使用率计算!H5658</f>
        <v>22.208055000000002</v>
      </c>
      <c r="O5682" s="5">
        <f>灯光逐时使用率计算!H5658</f>
        <v>11.844296</v>
      </c>
      <c r="P5682" s="19">
        <f t="shared" si="794"/>
        <v>46.673569954285718</v>
      </c>
      <c r="Q5682" s="19">
        <f t="shared" si="798"/>
        <v>0</v>
      </c>
      <c r="R5682" s="20">
        <f t="shared" si="795"/>
        <v>10.915632</v>
      </c>
      <c r="S5682" s="20">
        <f t="shared" si="799"/>
        <v>0</v>
      </c>
      <c r="T5682" s="20">
        <f>IF((T5681+R5682)&lt;0,0,IF((T5681+R5682)&gt;结论【关键目标】!C$28,结论【关键目标】!C$28,T5681+R5682))</f>
        <v>10.915632</v>
      </c>
      <c r="U5682" s="19">
        <f>IF((T5681+R5682)&lt;结论【关键目标】!$C$28,0,(发电量计算【计算逻辑页】!R5682+发电量计算【计算逻辑页】!T5681-结论【关键目标】!$C$28))</f>
        <v>0</v>
      </c>
      <c r="V5682" s="5">
        <f t="shared" si="796"/>
        <v>0</v>
      </c>
      <c r="W5682" s="5">
        <f t="shared" si="797"/>
        <v>7.7293590191999995</v>
      </c>
      <c r="X5682" s="5">
        <f t="shared" si="800"/>
        <v>0</v>
      </c>
    </row>
    <row r="5683" spans="1:24" x14ac:dyDescent="0.15">
      <c r="A5683" s="7">
        <v>5682</v>
      </c>
      <c r="B5683" s="7">
        <v>8</v>
      </c>
      <c r="C5683" s="7">
        <v>25</v>
      </c>
      <c r="D5683" s="7">
        <v>18</v>
      </c>
      <c r="E5683" s="7">
        <v>237</v>
      </c>
      <c r="F5683" s="7">
        <v>29.1</v>
      </c>
      <c r="G5683" s="7">
        <v>2.1</v>
      </c>
      <c r="H5683" s="7">
        <f t="shared" si="792"/>
        <v>5</v>
      </c>
      <c r="I5683" s="16">
        <f t="shared" si="793"/>
        <v>45163</v>
      </c>
      <c r="J5683" s="17">
        <v>0.70809999999999995</v>
      </c>
      <c r="K5683" s="18">
        <f>G5683*结论【关键目标】!C$27*0.7735*0.001</f>
        <v>0.19492200000000001</v>
      </c>
      <c r="L5683" s="5">
        <v>24640.913250000001</v>
      </c>
      <c r="M5683" s="5">
        <f>ABS(IF(L5683&lt;=0,L5683/耗电量关键数据!$B$6/1000,L5683/耗电量关键数据!$B$5/1000))</f>
        <v>7.0402609285714286</v>
      </c>
      <c r="N5683" s="5">
        <f>电气设备逐时使用率计算!H5659</f>
        <v>7.0130699999999999</v>
      </c>
      <c r="O5683" s="5">
        <f>灯光逐时使用率计算!H5659</f>
        <v>3.7403040000000001</v>
      </c>
      <c r="P5683" s="19">
        <f t="shared" si="794"/>
        <v>17.793634928571429</v>
      </c>
      <c r="Q5683" s="19">
        <f t="shared" si="798"/>
        <v>0</v>
      </c>
      <c r="R5683" s="20">
        <f t="shared" si="795"/>
        <v>0.19492200000000001</v>
      </c>
      <c r="S5683" s="20">
        <f t="shared" si="799"/>
        <v>0</v>
      </c>
      <c r="T5683" s="20">
        <f>IF((T5682+R5683)&lt;0,0,IF((T5682+R5683)&gt;结论【关键目标】!C$28,结论【关键目标】!C$28,T5682+R5683))</f>
        <v>11.110554</v>
      </c>
      <c r="U5683" s="19">
        <f>IF((T5682+R5683)&lt;结论【关键目标】!$C$28,0,(发电量计算【计算逻辑页】!R5683+发电量计算【计算逻辑页】!T5682-结论【关键目标】!$C$28))</f>
        <v>0</v>
      </c>
      <c r="V5683" s="5">
        <f t="shared" si="796"/>
        <v>0</v>
      </c>
      <c r="W5683" s="5">
        <f t="shared" si="797"/>
        <v>0.13802426819999999</v>
      </c>
      <c r="X5683" s="5">
        <f t="shared" si="800"/>
        <v>0</v>
      </c>
    </row>
    <row r="5684" spans="1:24" x14ac:dyDescent="0.15">
      <c r="A5684" s="7">
        <v>5683</v>
      </c>
      <c r="B5684" s="7">
        <v>8</v>
      </c>
      <c r="C5684" s="7">
        <v>25</v>
      </c>
      <c r="D5684" s="7">
        <v>19</v>
      </c>
      <c r="E5684" s="7">
        <v>237</v>
      </c>
      <c r="F5684" s="7">
        <v>27</v>
      </c>
      <c r="G5684" s="7">
        <v>0</v>
      </c>
      <c r="H5684" s="7">
        <f t="shared" si="792"/>
        <v>5</v>
      </c>
      <c r="I5684" s="16">
        <f t="shared" si="793"/>
        <v>45163</v>
      </c>
      <c r="J5684" s="17">
        <v>1.2267999999999999</v>
      </c>
      <c r="K5684" s="18">
        <f>G5684*结论【关键目标】!C$27*0.7735*0.001</f>
        <v>0</v>
      </c>
      <c r="L5684" s="5">
        <v>0</v>
      </c>
      <c r="M5684" s="5">
        <f>ABS(IF(L5684&lt;=0,L5684/耗电量关键数据!$B$6/1000,L5684/耗电量关键数据!$B$5/1000))</f>
        <v>0</v>
      </c>
      <c r="N5684" s="5">
        <f>电气设备逐时使用率计算!H5660</f>
        <v>7.0130699999999999</v>
      </c>
      <c r="O5684" s="5">
        <f>灯光逐时使用率计算!H5660</f>
        <v>3.7403040000000001</v>
      </c>
      <c r="P5684" s="19">
        <f t="shared" si="794"/>
        <v>10.753374000000001</v>
      </c>
      <c r="Q5684" s="19">
        <f t="shared" si="798"/>
        <v>10.753374000000001</v>
      </c>
      <c r="R5684" s="20">
        <f t="shared" si="795"/>
        <v>-10.753374000000001</v>
      </c>
      <c r="S5684" s="20">
        <f t="shared" si="799"/>
        <v>10.753374000000001</v>
      </c>
      <c r="T5684" s="20">
        <f>IF((T5683+R5684)&lt;0,0,IF((T5683+R5684)&gt;结论【关键目标】!C$28,结论【关键目标】!C$28,T5683+R5684))</f>
        <v>0.35717999999999961</v>
      </c>
      <c r="U5684" s="19">
        <f>IF((T5683+R5684)&lt;结论【关键目标】!$C$28,0,(发电量计算【计算逻辑页】!R5684+发电量计算【计算逻辑页】!T5683-结论【关键目标】!$C$28))</f>
        <v>0</v>
      </c>
      <c r="V5684" s="5">
        <f t="shared" si="796"/>
        <v>0</v>
      </c>
      <c r="W5684" s="5">
        <f t="shared" si="797"/>
        <v>0</v>
      </c>
      <c r="X5684" s="5">
        <f t="shared" si="800"/>
        <v>0.31317542399999965</v>
      </c>
    </row>
    <row r="5685" spans="1:24" x14ac:dyDescent="0.15">
      <c r="A5685" s="7">
        <v>5684</v>
      </c>
      <c r="B5685" s="7">
        <v>8</v>
      </c>
      <c r="C5685" s="7">
        <v>25</v>
      </c>
      <c r="D5685" s="7">
        <v>20</v>
      </c>
      <c r="E5685" s="7">
        <v>237</v>
      </c>
      <c r="F5685" s="7">
        <v>27.3</v>
      </c>
      <c r="G5685" s="7">
        <v>0</v>
      </c>
      <c r="H5685" s="7">
        <f t="shared" si="792"/>
        <v>5</v>
      </c>
      <c r="I5685" s="16">
        <f t="shared" si="793"/>
        <v>45163</v>
      </c>
      <c r="J5685" s="17">
        <v>1.2267999999999999</v>
      </c>
      <c r="K5685" s="18">
        <f>G5685*结论【关键目标】!C$27*0.7735*0.001</f>
        <v>0</v>
      </c>
      <c r="L5685" s="5">
        <v>0</v>
      </c>
      <c r="M5685" s="5">
        <f>ABS(IF(L5685&lt;=0,L5685/耗电量关键数据!$B$6/1000,L5685/耗电量关键数据!$B$5/1000))</f>
        <v>0</v>
      </c>
      <c r="N5685" s="5">
        <f>电气设备逐时使用率计算!H5661</f>
        <v>1.1688450000000001</v>
      </c>
      <c r="O5685" s="5">
        <f>灯光逐时使用率计算!H5661</f>
        <v>0.37403039999999999</v>
      </c>
      <c r="P5685" s="19">
        <f t="shared" si="794"/>
        <v>1.5428754000000002</v>
      </c>
      <c r="Q5685" s="19">
        <f t="shared" si="798"/>
        <v>1.5428754000000002</v>
      </c>
      <c r="R5685" s="20">
        <f t="shared" si="795"/>
        <v>-1.5428754000000002</v>
      </c>
      <c r="S5685" s="20">
        <f t="shared" si="799"/>
        <v>1.5428754000000002</v>
      </c>
      <c r="T5685" s="20">
        <f>IF((T5684+R5685)&lt;0,0,IF((T5684+R5685)&gt;结论【关键目标】!C$28,结论【关键目标】!C$28,T5684+R5685))</f>
        <v>0</v>
      </c>
      <c r="U5685" s="19">
        <f>IF((T5684+R5685)&lt;结论【关键目标】!$C$28,0,(发电量计算【计算逻辑页】!R5685+发电量计算【计算逻辑页】!T5684-结论【关键目标】!$C$28))</f>
        <v>0</v>
      </c>
      <c r="V5685" s="5">
        <f t="shared" si="796"/>
        <v>0</v>
      </c>
      <c r="W5685" s="5">
        <f t="shared" si="797"/>
        <v>0</v>
      </c>
      <c r="X5685" s="5">
        <f t="shared" si="800"/>
        <v>0</v>
      </c>
    </row>
    <row r="5686" spans="1:24" x14ac:dyDescent="0.15">
      <c r="A5686" s="7">
        <v>5685</v>
      </c>
      <c r="B5686" s="7">
        <v>8</v>
      </c>
      <c r="C5686" s="7">
        <v>25</v>
      </c>
      <c r="D5686" s="7">
        <v>21</v>
      </c>
      <c r="E5686" s="7">
        <v>237</v>
      </c>
      <c r="F5686" s="7">
        <v>27.5</v>
      </c>
      <c r="G5686" s="7">
        <v>0</v>
      </c>
      <c r="H5686" s="7">
        <f t="shared" si="792"/>
        <v>5</v>
      </c>
      <c r="I5686" s="16">
        <f t="shared" si="793"/>
        <v>45163</v>
      </c>
      <c r="J5686" s="17">
        <v>1.2267999999999999</v>
      </c>
      <c r="K5686" s="18">
        <f>G5686*结论【关键目标】!C$27*0.7735*0.001</f>
        <v>0</v>
      </c>
      <c r="L5686" s="5">
        <v>0</v>
      </c>
      <c r="M5686" s="5">
        <f>ABS(IF(L5686&lt;=0,L5686/耗电量关键数据!$B$6/1000,L5686/耗电量关键数据!$B$5/1000))</f>
        <v>0</v>
      </c>
      <c r="N5686" s="5">
        <f>电气设备逐时使用率计算!H5662</f>
        <v>1.1688450000000001</v>
      </c>
      <c r="O5686" s="5">
        <f>灯光逐时使用率计算!H5662</f>
        <v>0.37403039999999999</v>
      </c>
      <c r="P5686" s="19">
        <f t="shared" si="794"/>
        <v>1.5428754000000002</v>
      </c>
      <c r="Q5686" s="19">
        <f t="shared" si="798"/>
        <v>1.5428754000000002</v>
      </c>
      <c r="R5686" s="20">
        <f t="shared" si="795"/>
        <v>-1.5428754000000002</v>
      </c>
      <c r="S5686" s="20">
        <f t="shared" si="799"/>
        <v>1.5428754000000002</v>
      </c>
      <c r="T5686" s="20">
        <f>IF((T5685+R5686)&lt;0,0,IF((T5685+R5686)&gt;结论【关键目标】!C$28,结论【关键目标】!C$28,T5685+R5686))</f>
        <v>0</v>
      </c>
      <c r="U5686" s="19">
        <f>IF((T5685+R5686)&lt;结论【关键目标】!$C$28,0,(发电量计算【计算逻辑页】!R5686+发电量计算【计算逻辑页】!T5685-结论【关键目标】!$C$28))</f>
        <v>0</v>
      </c>
      <c r="V5686" s="5">
        <f t="shared" si="796"/>
        <v>0</v>
      </c>
      <c r="W5686" s="5">
        <f t="shared" si="797"/>
        <v>0</v>
      </c>
      <c r="X5686" s="5">
        <f t="shared" si="800"/>
        <v>0</v>
      </c>
    </row>
    <row r="5687" spans="1:24" x14ac:dyDescent="0.15">
      <c r="A5687" s="7">
        <v>5686</v>
      </c>
      <c r="B5687" s="7">
        <v>8</v>
      </c>
      <c r="C5687" s="7">
        <v>25</v>
      </c>
      <c r="D5687" s="7">
        <v>22</v>
      </c>
      <c r="E5687" s="7">
        <v>237</v>
      </c>
      <c r="F5687" s="7">
        <v>25</v>
      </c>
      <c r="G5687" s="7">
        <v>0</v>
      </c>
      <c r="H5687" s="7">
        <f t="shared" si="792"/>
        <v>5</v>
      </c>
      <c r="I5687" s="16">
        <f t="shared" si="793"/>
        <v>45163</v>
      </c>
      <c r="J5687" s="17">
        <v>0.70809999999999995</v>
      </c>
      <c r="K5687" s="18">
        <f>G5687*结论【关键目标】!C$27*0.7735*0.001</f>
        <v>0</v>
      </c>
      <c r="L5687" s="5">
        <v>0</v>
      </c>
      <c r="M5687" s="5">
        <f>ABS(IF(L5687&lt;=0,L5687/耗电量关键数据!$B$6/1000,L5687/耗电量关键数据!$B$5/1000))</f>
        <v>0</v>
      </c>
      <c r="N5687" s="5">
        <f>电气设备逐时使用率计算!H5663</f>
        <v>1.1688450000000001</v>
      </c>
      <c r="O5687" s="5">
        <f>灯光逐时使用率计算!H5663</f>
        <v>0.37403039999999999</v>
      </c>
      <c r="P5687" s="19">
        <f t="shared" si="794"/>
        <v>1.5428754000000002</v>
      </c>
      <c r="Q5687" s="19">
        <f t="shared" si="798"/>
        <v>0</v>
      </c>
      <c r="R5687" s="20">
        <f t="shared" si="795"/>
        <v>0</v>
      </c>
      <c r="S5687" s="20">
        <f t="shared" si="799"/>
        <v>0</v>
      </c>
      <c r="T5687" s="20">
        <f>IF((T5686+R5687)&lt;0,0,IF((T5686+R5687)&gt;结论【关键目标】!C$28,结论【关键目标】!C$28,T5686+R5687))</f>
        <v>0</v>
      </c>
      <c r="U5687" s="19">
        <f>IF((T5686+R5687)&lt;结论【关键目标】!$C$28,0,(发电量计算【计算逻辑页】!R5687+发电量计算【计算逻辑页】!T5686-结论【关键目标】!$C$28))</f>
        <v>0</v>
      </c>
      <c r="V5687" s="5">
        <f t="shared" si="796"/>
        <v>0</v>
      </c>
      <c r="W5687" s="5">
        <f t="shared" si="797"/>
        <v>0</v>
      </c>
      <c r="X5687" s="5">
        <f t="shared" si="800"/>
        <v>0</v>
      </c>
    </row>
    <row r="5688" spans="1:24" x14ac:dyDescent="0.15">
      <c r="A5688" s="7">
        <v>5687</v>
      </c>
      <c r="B5688" s="7">
        <v>8</v>
      </c>
      <c r="C5688" s="7">
        <v>25</v>
      </c>
      <c r="D5688" s="7">
        <v>23</v>
      </c>
      <c r="E5688" s="7">
        <v>237</v>
      </c>
      <c r="F5688" s="7">
        <v>25</v>
      </c>
      <c r="G5688" s="7">
        <v>0</v>
      </c>
      <c r="H5688" s="7">
        <f t="shared" si="792"/>
        <v>5</v>
      </c>
      <c r="I5688" s="16">
        <f t="shared" si="793"/>
        <v>45163</v>
      </c>
      <c r="J5688" s="17">
        <v>0.70809999999999995</v>
      </c>
      <c r="K5688" s="18">
        <f>G5688*结论【关键目标】!C$27*0.7735*0.001</f>
        <v>0</v>
      </c>
      <c r="L5688" s="5">
        <v>0</v>
      </c>
      <c r="M5688" s="5">
        <f>ABS(IF(L5688&lt;=0,L5688/耗电量关键数据!$B$6/1000,L5688/耗电量关键数据!$B$5/1000))</f>
        <v>0</v>
      </c>
      <c r="N5688" s="5">
        <f>电气设备逐时使用率计算!H5664</f>
        <v>1.1688450000000001</v>
      </c>
      <c r="O5688" s="5">
        <f>灯光逐时使用率计算!H5664</f>
        <v>0.37403039999999999</v>
      </c>
      <c r="P5688" s="19">
        <f t="shared" si="794"/>
        <v>1.5428754000000002</v>
      </c>
      <c r="Q5688" s="19">
        <f t="shared" si="798"/>
        <v>0</v>
      </c>
      <c r="R5688" s="20">
        <f t="shared" si="795"/>
        <v>0</v>
      </c>
      <c r="S5688" s="20">
        <f t="shared" si="799"/>
        <v>0</v>
      </c>
      <c r="T5688" s="20">
        <f>IF((T5687+R5688)&lt;0,0,IF((T5687+R5688)&gt;结论【关键目标】!C$28,结论【关键目标】!C$28,T5687+R5688))</f>
        <v>0</v>
      </c>
      <c r="U5688" s="19">
        <f>IF((T5687+R5688)&lt;结论【关键目标】!$C$28,0,(发电量计算【计算逻辑页】!R5688+发电量计算【计算逻辑页】!T5687-结论【关键目标】!$C$28))</f>
        <v>0</v>
      </c>
      <c r="V5688" s="5">
        <f t="shared" si="796"/>
        <v>0</v>
      </c>
      <c r="W5688" s="5">
        <f t="shared" si="797"/>
        <v>0</v>
      </c>
      <c r="X5688" s="5">
        <f t="shared" si="800"/>
        <v>0</v>
      </c>
    </row>
    <row r="5689" spans="1:24" x14ac:dyDescent="0.15">
      <c r="A5689" s="7">
        <v>5688</v>
      </c>
      <c r="B5689" s="7">
        <v>8</v>
      </c>
      <c r="C5689" s="7">
        <v>25</v>
      </c>
      <c r="D5689" s="7">
        <v>24</v>
      </c>
      <c r="E5689" s="7">
        <v>237</v>
      </c>
      <c r="F5689" s="7">
        <v>25.9</v>
      </c>
      <c r="G5689" s="7">
        <v>0</v>
      </c>
      <c r="H5689" s="7">
        <f t="shared" si="792"/>
        <v>5</v>
      </c>
      <c r="I5689" s="16">
        <f t="shared" si="793"/>
        <v>45163</v>
      </c>
      <c r="J5689" s="17">
        <v>0.2407</v>
      </c>
      <c r="K5689" s="18">
        <f>G5689*结论【关键目标】!C$27*0.7735*0.001</f>
        <v>0</v>
      </c>
      <c r="L5689" s="5">
        <v>0</v>
      </c>
      <c r="M5689" s="5">
        <f>ABS(IF(L5689&lt;=0,L5689/耗电量关键数据!$B$6/1000,L5689/耗电量关键数据!$B$5/1000))</f>
        <v>0</v>
      </c>
      <c r="N5689" s="5">
        <f>电气设备逐时使用率计算!H5665</f>
        <v>1.1688450000000001</v>
      </c>
      <c r="O5689" s="5">
        <f>灯光逐时使用率计算!H5665</f>
        <v>0.37403039999999999</v>
      </c>
      <c r="P5689" s="19">
        <f t="shared" si="794"/>
        <v>1.5428754000000002</v>
      </c>
      <c r="Q5689" s="19">
        <f t="shared" si="798"/>
        <v>0</v>
      </c>
      <c r="R5689" s="20">
        <f t="shared" si="795"/>
        <v>0</v>
      </c>
      <c r="S5689" s="20">
        <f t="shared" si="799"/>
        <v>0</v>
      </c>
      <c r="T5689" s="20">
        <f>IF((T5688+R5689)&lt;0,0,IF((T5688+R5689)&gt;结论【关键目标】!C$28,结论【关键目标】!C$28,T5688+R5689))</f>
        <v>0</v>
      </c>
      <c r="U5689" s="19">
        <f>IF((T5688+R5689)&lt;结论【关键目标】!$C$28,0,(发电量计算【计算逻辑页】!R5689+发电量计算【计算逻辑页】!T5688-结论【关键目标】!$C$28))</f>
        <v>0</v>
      </c>
      <c r="V5689" s="5">
        <f t="shared" si="796"/>
        <v>0</v>
      </c>
      <c r="W5689" s="5">
        <f t="shared" si="797"/>
        <v>0</v>
      </c>
      <c r="X5689" s="5">
        <f t="shared" si="800"/>
        <v>0</v>
      </c>
    </row>
    <row r="5690" spans="1:24" x14ac:dyDescent="0.15">
      <c r="A5690" s="7">
        <v>5689</v>
      </c>
      <c r="B5690" s="7">
        <v>8</v>
      </c>
      <c r="C5690" s="7">
        <v>26</v>
      </c>
      <c r="D5690" s="7">
        <v>1</v>
      </c>
      <c r="E5690" s="7">
        <v>238</v>
      </c>
      <c r="F5690" s="7">
        <v>25</v>
      </c>
      <c r="G5690" s="7">
        <v>0</v>
      </c>
      <c r="H5690" s="7">
        <f t="shared" si="792"/>
        <v>6</v>
      </c>
      <c r="I5690" s="16">
        <f t="shared" si="793"/>
        <v>45164</v>
      </c>
      <c r="J5690" s="17">
        <v>0.2407</v>
      </c>
      <c r="K5690" s="18">
        <f>G5690*结论【关键目标】!C$27*0.7735*0.001</f>
        <v>0</v>
      </c>
      <c r="L5690" s="5">
        <v>0</v>
      </c>
      <c r="M5690" s="5">
        <f>ABS(IF(L5690&lt;=0,L5690/耗电量关键数据!$B$6/1000,L5690/耗电量关键数据!$B$5/1000))</f>
        <v>0</v>
      </c>
      <c r="N5690" s="19">
        <f>耗电量关键数据!$B$14</f>
        <v>1.1688450000000001</v>
      </c>
      <c r="O5690" s="19">
        <f>耗电量关键数据!$B$15</f>
        <v>0.37403039999999999</v>
      </c>
      <c r="P5690" s="19">
        <f t="shared" si="794"/>
        <v>1.5428754000000002</v>
      </c>
      <c r="Q5690" s="19">
        <f t="shared" si="798"/>
        <v>0</v>
      </c>
      <c r="R5690" s="20">
        <f t="shared" si="795"/>
        <v>0</v>
      </c>
      <c r="S5690" s="20">
        <f t="shared" si="799"/>
        <v>0</v>
      </c>
      <c r="T5690" s="20">
        <f>IF((T5689+R5690)&lt;0,0,IF((T5689+R5690)&gt;结论【关键目标】!C$28,结论【关键目标】!C$28,T5689+R5690))</f>
        <v>0</v>
      </c>
      <c r="U5690" s="19">
        <f>IF((T5689+R5690)&lt;结论【关键目标】!$C$28,0,(发电量计算【计算逻辑页】!R5690+发电量计算【计算逻辑页】!T5689-结论【关键目标】!$C$28))</f>
        <v>0</v>
      </c>
      <c r="V5690" s="5">
        <f t="shared" si="796"/>
        <v>0</v>
      </c>
      <c r="W5690" s="5">
        <f t="shared" si="797"/>
        <v>0</v>
      </c>
      <c r="X5690" s="5">
        <f t="shared" si="800"/>
        <v>0</v>
      </c>
    </row>
    <row r="5691" spans="1:24" x14ac:dyDescent="0.15">
      <c r="A5691" s="7">
        <v>5690</v>
      </c>
      <c r="B5691" s="7">
        <v>8</v>
      </c>
      <c r="C5691" s="7">
        <v>26</v>
      </c>
      <c r="D5691" s="7">
        <v>2</v>
      </c>
      <c r="E5691" s="7">
        <v>238</v>
      </c>
      <c r="F5691" s="7">
        <v>24</v>
      </c>
      <c r="G5691" s="7">
        <v>0</v>
      </c>
      <c r="H5691" s="7">
        <f t="shared" si="792"/>
        <v>6</v>
      </c>
      <c r="I5691" s="16">
        <f t="shared" si="793"/>
        <v>45164</v>
      </c>
      <c r="J5691" s="17">
        <v>0.2407</v>
      </c>
      <c r="K5691" s="18">
        <f>G5691*结论【关键目标】!C$27*0.7735*0.001</f>
        <v>0</v>
      </c>
      <c r="L5691" s="5">
        <v>0</v>
      </c>
      <c r="M5691" s="5">
        <f>ABS(IF(L5691&lt;=0,L5691/耗电量关键数据!$B$6/1000,L5691/耗电量关键数据!$B$5/1000))</f>
        <v>0</v>
      </c>
      <c r="N5691" s="19">
        <f>耗电量关键数据!$B$14</f>
        <v>1.1688450000000001</v>
      </c>
      <c r="O5691" s="19">
        <f>耗电量关键数据!$B$15</f>
        <v>0.37403039999999999</v>
      </c>
      <c r="P5691" s="19">
        <f t="shared" si="794"/>
        <v>1.5428754000000002</v>
      </c>
      <c r="Q5691" s="19">
        <f t="shared" si="798"/>
        <v>0</v>
      </c>
      <c r="R5691" s="20">
        <f t="shared" si="795"/>
        <v>0</v>
      </c>
      <c r="S5691" s="20">
        <f t="shared" si="799"/>
        <v>0</v>
      </c>
      <c r="T5691" s="20">
        <f>IF((T5690+R5691)&lt;0,0,IF((T5690+R5691)&gt;结论【关键目标】!C$28,结论【关键目标】!C$28,T5690+R5691))</f>
        <v>0</v>
      </c>
      <c r="U5691" s="19">
        <f>IF((T5690+R5691)&lt;结论【关键目标】!$C$28,0,(发电量计算【计算逻辑页】!R5691+发电量计算【计算逻辑页】!T5690-结论【关键目标】!$C$28))</f>
        <v>0</v>
      </c>
      <c r="V5691" s="5">
        <f t="shared" si="796"/>
        <v>0</v>
      </c>
      <c r="W5691" s="5">
        <f t="shared" si="797"/>
        <v>0</v>
      </c>
      <c r="X5691" s="5">
        <f t="shared" si="800"/>
        <v>0</v>
      </c>
    </row>
    <row r="5692" spans="1:24" x14ac:dyDescent="0.15">
      <c r="A5692" s="7">
        <v>5691</v>
      </c>
      <c r="B5692" s="7">
        <v>8</v>
      </c>
      <c r="C5692" s="7">
        <v>26</v>
      </c>
      <c r="D5692" s="7">
        <v>3</v>
      </c>
      <c r="E5692" s="7">
        <v>238</v>
      </c>
      <c r="F5692" s="7">
        <v>23.3</v>
      </c>
      <c r="G5692" s="7">
        <v>0</v>
      </c>
      <c r="H5692" s="7">
        <f t="shared" si="792"/>
        <v>6</v>
      </c>
      <c r="I5692" s="16">
        <f t="shared" si="793"/>
        <v>45164</v>
      </c>
      <c r="J5692" s="17">
        <v>0.2407</v>
      </c>
      <c r="K5692" s="18">
        <f>G5692*结论【关键目标】!C$27*0.7735*0.001</f>
        <v>0</v>
      </c>
      <c r="L5692" s="5">
        <v>0</v>
      </c>
      <c r="M5692" s="5">
        <f>ABS(IF(L5692&lt;=0,L5692/耗电量关键数据!$B$6/1000,L5692/耗电量关键数据!$B$5/1000))</f>
        <v>0</v>
      </c>
      <c r="N5692" s="19">
        <f>耗电量关键数据!$B$14</f>
        <v>1.1688450000000001</v>
      </c>
      <c r="O5692" s="19">
        <f>耗电量关键数据!$B$15</f>
        <v>0.37403039999999999</v>
      </c>
      <c r="P5692" s="19">
        <f t="shared" si="794"/>
        <v>1.5428754000000002</v>
      </c>
      <c r="Q5692" s="19">
        <f t="shared" si="798"/>
        <v>0</v>
      </c>
      <c r="R5692" s="20">
        <f t="shared" si="795"/>
        <v>0</v>
      </c>
      <c r="S5692" s="20">
        <f t="shared" si="799"/>
        <v>0</v>
      </c>
      <c r="T5692" s="20">
        <f>IF((T5691+R5692)&lt;0,0,IF((T5691+R5692)&gt;结论【关键目标】!C$28,结论【关键目标】!C$28,T5691+R5692))</f>
        <v>0</v>
      </c>
      <c r="U5692" s="19">
        <f>IF((T5691+R5692)&lt;结论【关键目标】!$C$28,0,(发电量计算【计算逻辑页】!R5692+发电量计算【计算逻辑页】!T5691-结论【关键目标】!$C$28))</f>
        <v>0</v>
      </c>
      <c r="V5692" s="5">
        <f t="shared" si="796"/>
        <v>0</v>
      </c>
      <c r="W5692" s="5">
        <f t="shared" si="797"/>
        <v>0</v>
      </c>
      <c r="X5692" s="5">
        <f t="shared" si="800"/>
        <v>0</v>
      </c>
    </row>
    <row r="5693" spans="1:24" x14ac:dyDescent="0.15">
      <c r="A5693" s="7">
        <v>5692</v>
      </c>
      <c r="B5693" s="7">
        <v>8</v>
      </c>
      <c r="C5693" s="7">
        <v>26</v>
      </c>
      <c r="D5693" s="7">
        <v>4</v>
      </c>
      <c r="E5693" s="7">
        <v>238</v>
      </c>
      <c r="F5693" s="7">
        <v>23</v>
      </c>
      <c r="G5693" s="7">
        <v>0</v>
      </c>
      <c r="H5693" s="7">
        <f t="shared" si="792"/>
        <v>6</v>
      </c>
      <c r="I5693" s="16">
        <f t="shared" si="793"/>
        <v>45164</v>
      </c>
      <c r="J5693" s="17">
        <v>0.2407</v>
      </c>
      <c r="K5693" s="18">
        <f>G5693*结论【关键目标】!C$27*0.7735*0.001</f>
        <v>0</v>
      </c>
      <c r="L5693" s="5">
        <v>0</v>
      </c>
      <c r="M5693" s="5">
        <f>ABS(IF(L5693&lt;=0,L5693/耗电量关键数据!$B$6/1000,L5693/耗电量关键数据!$B$5/1000))</f>
        <v>0</v>
      </c>
      <c r="N5693" s="19">
        <f>耗电量关键数据!$B$14</f>
        <v>1.1688450000000001</v>
      </c>
      <c r="O5693" s="19">
        <f>耗电量关键数据!$B$15</f>
        <v>0.37403039999999999</v>
      </c>
      <c r="P5693" s="19">
        <f t="shared" si="794"/>
        <v>1.5428754000000002</v>
      </c>
      <c r="Q5693" s="19">
        <f t="shared" si="798"/>
        <v>0</v>
      </c>
      <c r="R5693" s="20">
        <f t="shared" si="795"/>
        <v>0</v>
      </c>
      <c r="S5693" s="20">
        <f t="shared" si="799"/>
        <v>0</v>
      </c>
      <c r="T5693" s="20">
        <f>IF((T5692+R5693)&lt;0,0,IF((T5692+R5693)&gt;结论【关键目标】!C$28,结论【关键目标】!C$28,T5692+R5693))</f>
        <v>0</v>
      </c>
      <c r="U5693" s="19">
        <f>IF((T5692+R5693)&lt;结论【关键目标】!$C$28,0,(发电量计算【计算逻辑页】!R5693+发电量计算【计算逻辑页】!T5692-结论【关键目标】!$C$28))</f>
        <v>0</v>
      </c>
      <c r="V5693" s="5">
        <f t="shared" si="796"/>
        <v>0</v>
      </c>
      <c r="W5693" s="5">
        <f t="shared" si="797"/>
        <v>0</v>
      </c>
      <c r="X5693" s="5">
        <f t="shared" si="800"/>
        <v>0</v>
      </c>
    </row>
    <row r="5694" spans="1:24" x14ac:dyDescent="0.15">
      <c r="A5694" s="7">
        <v>5693</v>
      </c>
      <c r="B5694" s="7">
        <v>8</v>
      </c>
      <c r="C5694" s="7">
        <v>26</v>
      </c>
      <c r="D5694" s="7">
        <v>5</v>
      </c>
      <c r="E5694" s="7">
        <v>238</v>
      </c>
      <c r="F5694" s="7">
        <v>23</v>
      </c>
      <c r="G5694" s="7">
        <v>0</v>
      </c>
      <c r="H5694" s="7">
        <f t="shared" si="792"/>
        <v>6</v>
      </c>
      <c r="I5694" s="16">
        <f t="shared" si="793"/>
        <v>45164</v>
      </c>
      <c r="J5694" s="17">
        <v>0.2407</v>
      </c>
      <c r="K5694" s="18">
        <f>G5694*结论【关键目标】!C$27*0.7735*0.001</f>
        <v>0</v>
      </c>
      <c r="L5694" s="5">
        <v>0</v>
      </c>
      <c r="M5694" s="5">
        <f>ABS(IF(L5694&lt;=0,L5694/耗电量关键数据!$B$6/1000,L5694/耗电量关键数据!$B$5/1000))</f>
        <v>0</v>
      </c>
      <c r="N5694" s="19">
        <f>耗电量关键数据!$B$14</f>
        <v>1.1688450000000001</v>
      </c>
      <c r="O5694" s="19">
        <f>耗电量关键数据!$B$15</f>
        <v>0.37403039999999999</v>
      </c>
      <c r="P5694" s="19">
        <f t="shared" si="794"/>
        <v>1.5428754000000002</v>
      </c>
      <c r="Q5694" s="19">
        <f t="shared" si="798"/>
        <v>0</v>
      </c>
      <c r="R5694" s="20">
        <f t="shared" si="795"/>
        <v>0</v>
      </c>
      <c r="S5694" s="20">
        <f t="shared" si="799"/>
        <v>0</v>
      </c>
      <c r="T5694" s="20">
        <f>IF((T5693+R5694)&lt;0,0,IF((T5693+R5694)&gt;结论【关键目标】!C$28,结论【关键目标】!C$28,T5693+R5694))</f>
        <v>0</v>
      </c>
      <c r="U5694" s="19">
        <f>IF((T5693+R5694)&lt;结论【关键目标】!$C$28,0,(发电量计算【计算逻辑页】!R5694+发电量计算【计算逻辑页】!T5693-结论【关键目标】!$C$28))</f>
        <v>0</v>
      </c>
      <c r="V5694" s="5">
        <f t="shared" si="796"/>
        <v>0</v>
      </c>
      <c r="W5694" s="5">
        <f t="shared" si="797"/>
        <v>0</v>
      </c>
      <c r="X5694" s="5">
        <f t="shared" si="800"/>
        <v>0</v>
      </c>
    </row>
    <row r="5695" spans="1:24" x14ac:dyDescent="0.15">
      <c r="A5695" s="7">
        <v>5694</v>
      </c>
      <c r="B5695" s="7">
        <v>8</v>
      </c>
      <c r="C5695" s="7">
        <v>26</v>
      </c>
      <c r="D5695" s="7">
        <v>6</v>
      </c>
      <c r="E5695" s="7">
        <v>238</v>
      </c>
      <c r="F5695" s="7">
        <v>23.2</v>
      </c>
      <c r="G5695" s="7">
        <v>48.8</v>
      </c>
      <c r="H5695" s="7">
        <f t="shared" si="792"/>
        <v>6</v>
      </c>
      <c r="I5695" s="16">
        <f t="shared" si="793"/>
        <v>45164</v>
      </c>
      <c r="J5695" s="17">
        <v>0.2407</v>
      </c>
      <c r="K5695" s="18">
        <f>G5695*结论【关键目标】!C$27*0.7735*0.001</f>
        <v>4.5296159999999999</v>
      </c>
      <c r="L5695" s="5">
        <v>0</v>
      </c>
      <c r="M5695" s="5">
        <f>ABS(IF(L5695&lt;=0,L5695/耗电量关键数据!$B$6/1000,L5695/耗电量关键数据!$B$5/1000))</f>
        <v>0</v>
      </c>
      <c r="N5695" s="19">
        <f>耗电量关键数据!$B$14</f>
        <v>1.1688450000000001</v>
      </c>
      <c r="O5695" s="19">
        <f>耗电量关键数据!$B$15</f>
        <v>0.37403039999999999</v>
      </c>
      <c r="P5695" s="19">
        <f t="shared" si="794"/>
        <v>1.5428754000000002</v>
      </c>
      <c r="Q5695" s="19">
        <f t="shared" si="798"/>
        <v>0</v>
      </c>
      <c r="R5695" s="20">
        <f t="shared" si="795"/>
        <v>4.5296159999999999</v>
      </c>
      <c r="S5695" s="20">
        <f t="shared" si="799"/>
        <v>0</v>
      </c>
      <c r="T5695" s="20">
        <f>IF((T5694+R5695)&lt;0,0,IF((T5694+R5695)&gt;结论【关键目标】!C$28,结论【关键目标】!C$28,T5694+R5695))</f>
        <v>4.5296159999999999</v>
      </c>
      <c r="U5695" s="19">
        <f>IF((T5694+R5695)&lt;结论【关键目标】!$C$28,0,(发电量计算【计算逻辑页】!R5695+发电量计算【计算逻辑页】!T5694-结论【关键目标】!$C$28))</f>
        <v>0</v>
      </c>
      <c r="V5695" s="5">
        <f t="shared" si="796"/>
        <v>0</v>
      </c>
      <c r="W5695" s="5">
        <f t="shared" si="797"/>
        <v>0.37137010878000004</v>
      </c>
      <c r="X5695" s="5">
        <f t="shared" si="800"/>
        <v>0</v>
      </c>
    </row>
    <row r="5696" spans="1:24" x14ac:dyDescent="0.15">
      <c r="A5696" s="7">
        <v>5695</v>
      </c>
      <c r="B5696" s="7">
        <v>8</v>
      </c>
      <c r="C5696" s="7">
        <v>26</v>
      </c>
      <c r="D5696" s="7">
        <v>7</v>
      </c>
      <c r="E5696" s="7">
        <v>238</v>
      </c>
      <c r="F5696" s="7">
        <v>22</v>
      </c>
      <c r="G5696" s="7">
        <v>127.3</v>
      </c>
      <c r="H5696" s="7">
        <f t="shared" si="792"/>
        <v>6</v>
      </c>
      <c r="I5696" s="16">
        <f t="shared" si="793"/>
        <v>45164</v>
      </c>
      <c r="J5696" s="17">
        <v>0.2407</v>
      </c>
      <c r="K5696" s="18">
        <f>G5696*结论【关键目标】!C$27*0.7735*0.001</f>
        <v>11.815985999999999</v>
      </c>
      <c r="L5696" s="5">
        <v>0</v>
      </c>
      <c r="M5696" s="5">
        <f>ABS(IF(L5696&lt;=0,L5696/耗电量关键数据!$B$6/1000,L5696/耗电量关键数据!$B$5/1000))</f>
        <v>0</v>
      </c>
      <c r="N5696" s="19">
        <f>耗电量关键数据!$B$14</f>
        <v>1.1688450000000001</v>
      </c>
      <c r="O5696" s="19">
        <f>耗电量关键数据!$B$15</f>
        <v>0.37403039999999999</v>
      </c>
      <c r="P5696" s="19">
        <f t="shared" si="794"/>
        <v>1.5428754000000002</v>
      </c>
      <c r="Q5696" s="19">
        <f t="shared" si="798"/>
        <v>0</v>
      </c>
      <c r="R5696" s="20">
        <f t="shared" si="795"/>
        <v>11.815985999999999</v>
      </c>
      <c r="S5696" s="20">
        <f t="shared" si="799"/>
        <v>0</v>
      </c>
      <c r="T5696" s="20">
        <f>IF((T5695+R5696)&lt;0,0,IF((T5695+R5696)&gt;结论【关键目标】!C$28,结论【关键目标】!C$28,T5695+R5696))</f>
        <v>16.345602</v>
      </c>
      <c r="U5696" s="19">
        <f>IF((T5695+R5696)&lt;结论【关键目标】!$C$28,0,(发电量计算【计算逻辑页】!R5696+发电量计算【计算逻辑页】!T5695-结论【关键目标】!$C$28))</f>
        <v>0</v>
      </c>
      <c r="V5696" s="5">
        <f t="shared" si="796"/>
        <v>0</v>
      </c>
      <c r="W5696" s="5">
        <f t="shared" si="797"/>
        <v>0.37137010878000004</v>
      </c>
      <c r="X5696" s="5">
        <f t="shared" si="800"/>
        <v>0</v>
      </c>
    </row>
    <row r="5697" spans="1:24" x14ac:dyDescent="0.15">
      <c r="A5697" s="7">
        <v>5696</v>
      </c>
      <c r="B5697" s="7">
        <v>8</v>
      </c>
      <c r="C5697" s="7">
        <v>26</v>
      </c>
      <c r="D5697" s="7">
        <v>8</v>
      </c>
      <c r="E5697" s="7">
        <v>238</v>
      </c>
      <c r="F5697" s="7">
        <v>23</v>
      </c>
      <c r="G5697" s="7">
        <v>235.4</v>
      </c>
      <c r="H5697" s="7">
        <f t="shared" si="792"/>
        <v>6</v>
      </c>
      <c r="I5697" s="16">
        <f t="shared" si="793"/>
        <v>45164</v>
      </c>
      <c r="J5697" s="17">
        <v>0.70809999999999995</v>
      </c>
      <c r="K5697" s="18">
        <f>G5697*结论【关键目标】!C$27*0.7735*0.001</f>
        <v>21.849827999999999</v>
      </c>
      <c r="L5697" s="5">
        <v>0</v>
      </c>
      <c r="M5697" s="5">
        <f>ABS(IF(L5697&lt;=0,L5697/耗电量关键数据!$B$6/1000,L5697/耗电量关键数据!$B$5/1000))</f>
        <v>0</v>
      </c>
      <c r="N5697" s="19">
        <f>耗电量关键数据!$B$14</f>
        <v>1.1688450000000001</v>
      </c>
      <c r="O5697" s="19">
        <f>耗电量关键数据!$B$15</f>
        <v>0.37403039999999999</v>
      </c>
      <c r="P5697" s="19">
        <f t="shared" si="794"/>
        <v>1.5428754000000002</v>
      </c>
      <c r="Q5697" s="19">
        <f t="shared" si="798"/>
        <v>0</v>
      </c>
      <c r="R5697" s="20">
        <f t="shared" si="795"/>
        <v>21.849827999999999</v>
      </c>
      <c r="S5697" s="20">
        <f t="shared" si="799"/>
        <v>0</v>
      </c>
      <c r="T5697" s="20">
        <f>IF((T5696+R5697)&lt;0,0,IF((T5696+R5697)&gt;结论【关键目标】!C$28,结论【关键目标】!C$28,T5696+R5697))</f>
        <v>22</v>
      </c>
      <c r="U5697" s="19">
        <f>IF((T5696+R5697)&lt;结论【关键目标】!$C$28,0,(发电量计算【计算逻辑页】!R5697+发电量计算【计算逻辑页】!T5696-结论【关键目标】!$C$28))</f>
        <v>16.195430000000002</v>
      </c>
      <c r="V5697" s="5">
        <f t="shared" si="796"/>
        <v>5.6684005000000006</v>
      </c>
      <c r="W5697" s="5">
        <f t="shared" si="797"/>
        <v>1.0925100707400002</v>
      </c>
      <c r="X5697" s="5">
        <f t="shared" si="800"/>
        <v>0</v>
      </c>
    </row>
    <row r="5698" spans="1:24" x14ac:dyDescent="0.15">
      <c r="A5698" s="7">
        <v>5697</v>
      </c>
      <c r="B5698" s="7">
        <v>8</v>
      </c>
      <c r="C5698" s="7">
        <v>26</v>
      </c>
      <c r="D5698" s="7">
        <v>9</v>
      </c>
      <c r="E5698" s="7">
        <v>238</v>
      </c>
      <c r="F5698" s="7">
        <v>24</v>
      </c>
      <c r="G5698" s="7">
        <v>382.1</v>
      </c>
      <c r="H5698" s="7">
        <f t="shared" ref="H5698:H5761" si="801">WEEKDAY(I:I,2)</f>
        <v>6</v>
      </c>
      <c r="I5698" s="16">
        <f t="shared" ref="I5698:I5761" si="802">DATE(2023,B5698,C5698)</f>
        <v>45164</v>
      </c>
      <c r="J5698" s="17">
        <v>0.70809999999999995</v>
      </c>
      <c r="K5698" s="18">
        <f>G5698*结论【关键目标】!C$27*0.7735*0.001</f>
        <v>35.466521999999998</v>
      </c>
      <c r="L5698" s="5">
        <v>0</v>
      </c>
      <c r="M5698" s="5">
        <f>ABS(IF(L5698&lt;=0,L5698/耗电量关键数据!$B$6/1000,L5698/耗电量关键数据!$B$5/1000))</f>
        <v>0</v>
      </c>
      <c r="N5698" s="19">
        <f>耗电量关键数据!$B$14</f>
        <v>1.1688450000000001</v>
      </c>
      <c r="O5698" s="19">
        <f>耗电量关键数据!$B$15</f>
        <v>0.37403039999999999</v>
      </c>
      <c r="P5698" s="19">
        <f t="shared" ref="P5698:P5761" si="803">M5698+N5698+O5698</f>
        <v>1.5428754000000002</v>
      </c>
      <c r="Q5698" s="19">
        <f t="shared" si="798"/>
        <v>0</v>
      </c>
      <c r="R5698" s="20">
        <f t="shared" ref="R5698:R5761" si="804">K5698-Q5698</f>
        <v>35.466521999999998</v>
      </c>
      <c r="S5698" s="20">
        <f t="shared" si="799"/>
        <v>0</v>
      </c>
      <c r="T5698" s="20">
        <f>IF((T5697+R5698)&lt;0,0,IF((T5697+R5698)&gt;结论【关键目标】!C$28,结论【关键目标】!C$28,T5697+R5698))</f>
        <v>22</v>
      </c>
      <c r="U5698" s="19">
        <f>IF((T5697+R5698)&lt;结论【关键目标】!$C$28,0,(发电量计算【计算逻辑页】!R5698+发电量计算【计算逻辑页】!T5697-结论【关键目标】!$C$28))</f>
        <v>35.466521999999998</v>
      </c>
      <c r="V5698" s="5">
        <f t="shared" ref="V5698:V5761" si="805">IF(J5698&gt;0.35,U5698*0.35,0)</f>
        <v>12.413282699999998</v>
      </c>
      <c r="W5698" s="5">
        <f t="shared" ref="W5698:W5761" si="806">IF(P5698&gt;K5698,K5698*J5698,P5698*J5698)</f>
        <v>1.0925100707400002</v>
      </c>
      <c r="X5698" s="5">
        <f t="shared" si="800"/>
        <v>0</v>
      </c>
    </row>
    <row r="5699" spans="1:24" x14ac:dyDescent="0.15">
      <c r="A5699" s="7">
        <v>5698</v>
      </c>
      <c r="B5699" s="7">
        <v>8</v>
      </c>
      <c r="C5699" s="7">
        <v>26</v>
      </c>
      <c r="D5699" s="7">
        <v>10</v>
      </c>
      <c r="E5699" s="7">
        <v>238</v>
      </c>
      <c r="F5699" s="7">
        <v>26</v>
      </c>
      <c r="G5699" s="7">
        <v>522.4</v>
      </c>
      <c r="H5699" s="7">
        <f t="shared" si="801"/>
        <v>6</v>
      </c>
      <c r="I5699" s="16">
        <f t="shared" si="802"/>
        <v>45164</v>
      </c>
      <c r="J5699" s="17">
        <v>0.70809999999999995</v>
      </c>
      <c r="K5699" s="18">
        <f>G5699*结论【关键目标】!C$27*0.7735*0.001</f>
        <v>48.489167999999999</v>
      </c>
      <c r="L5699" s="5">
        <v>0</v>
      </c>
      <c r="M5699" s="5">
        <f>ABS(IF(L5699&lt;=0,L5699/耗电量关键数据!$B$6/1000,L5699/耗电量关键数据!$B$5/1000))</f>
        <v>0</v>
      </c>
      <c r="N5699" s="19">
        <f>耗电量关键数据!$B$14</f>
        <v>1.1688450000000001</v>
      </c>
      <c r="O5699" s="19">
        <f>耗电量关键数据!$B$15</f>
        <v>0.37403039999999999</v>
      </c>
      <c r="P5699" s="19">
        <f t="shared" si="803"/>
        <v>1.5428754000000002</v>
      </c>
      <c r="Q5699" s="19">
        <f t="shared" ref="Q5699:Q5762" si="807">IF(J5699&gt;0.8,P5699,0)</f>
        <v>0</v>
      </c>
      <c r="R5699" s="20">
        <f t="shared" si="804"/>
        <v>48.489167999999999</v>
      </c>
      <c r="S5699" s="20">
        <f t="shared" ref="S5699:S5762" si="808">IF(R5699&lt;0,ABS(R5699),0)</f>
        <v>0</v>
      </c>
      <c r="T5699" s="20">
        <f>IF((T5698+R5699)&lt;0,0,IF((T5698+R5699)&gt;结论【关键目标】!C$28,结论【关键目标】!C$28,T5698+R5699))</f>
        <v>22</v>
      </c>
      <c r="U5699" s="19">
        <f>IF((T5698+R5699)&lt;结论【关键目标】!$C$28,0,(发电量计算【计算逻辑页】!R5699+发电量计算【计算逻辑页】!T5698-结论【关键目标】!$C$28))</f>
        <v>48.489168000000006</v>
      </c>
      <c r="V5699" s="5">
        <f t="shared" si="805"/>
        <v>16.971208799999999</v>
      </c>
      <c r="W5699" s="5">
        <f t="shared" si="806"/>
        <v>1.0925100707400002</v>
      </c>
      <c r="X5699" s="5">
        <f t="shared" si="800"/>
        <v>0</v>
      </c>
    </row>
    <row r="5700" spans="1:24" x14ac:dyDescent="0.15">
      <c r="A5700" s="7">
        <v>5699</v>
      </c>
      <c r="B5700" s="7">
        <v>8</v>
      </c>
      <c r="C5700" s="7">
        <v>26</v>
      </c>
      <c r="D5700" s="7">
        <v>11</v>
      </c>
      <c r="E5700" s="7">
        <v>238</v>
      </c>
      <c r="F5700" s="7">
        <v>28</v>
      </c>
      <c r="G5700" s="7">
        <v>678.5</v>
      </c>
      <c r="H5700" s="7">
        <f t="shared" si="801"/>
        <v>6</v>
      </c>
      <c r="I5700" s="16">
        <f t="shared" si="802"/>
        <v>45164</v>
      </c>
      <c r="J5700" s="24">
        <v>1.3551</v>
      </c>
      <c r="K5700" s="18">
        <f>G5700*结论【关键目标】!C$27*0.7735*0.001</f>
        <v>62.978369999999998</v>
      </c>
      <c r="L5700" s="5">
        <v>0</v>
      </c>
      <c r="M5700" s="5">
        <f>ABS(IF(L5700&lt;=0,L5700/耗电量关键数据!$B$6/1000,L5700/耗电量关键数据!$B$5/1000))</f>
        <v>0</v>
      </c>
      <c r="N5700" s="19">
        <f>耗电量关键数据!$B$14</f>
        <v>1.1688450000000001</v>
      </c>
      <c r="O5700" s="19">
        <f>耗电量关键数据!$B$15</f>
        <v>0.37403039999999999</v>
      </c>
      <c r="P5700" s="19">
        <f t="shared" si="803"/>
        <v>1.5428754000000002</v>
      </c>
      <c r="Q5700" s="19">
        <f t="shared" si="807"/>
        <v>1.5428754000000002</v>
      </c>
      <c r="R5700" s="20">
        <f t="shared" si="804"/>
        <v>61.435494599999998</v>
      </c>
      <c r="S5700" s="20">
        <f t="shared" si="808"/>
        <v>0</v>
      </c>
      <c r="T5700" s="20">
        <f>IF((T5699+R5700)&lt;0,0,IF((T5699+R5700)&gt;结论【关键目标】!C$28,结论【关键目标】!C$28,T5699+R5700))</f>
        <v>22</v>
      </c>
      <c r="U5700" s="19">
        <f>IF((T5699+R5700)&lt;结论【关键目标】!$C$28,0,(发电量计算【计算逻辑页】!R5700+发电量计算【计算逻辑页】!T5699-结论【关键目标】!$C$28))</f>
        <v>61.435494599999998</v>
      </c>
      <c r="V5700" s="5">
        <f t="shared" si="805"/>
        <v>21.502423109999999</v>
      </c>
      <c r="W5700" s="5">
        <f t="shared" si="806"/>
        <v>2.0907504545400002</v>
      </c>
      <c r="X5700" s="5">
        <f t="shared" ref="X5700:X5763" si="809">(J5700-0.35)*IF(T5700&gt;S5700,S5700,T5700)</f>
        <v>0</v>
      </c>
    </row>
    <row r="5701" spans="1:24" x14ac:dyDescent="0.15">
      <c r="A5701" s="7">
        <v>5700</v>
      </c>
      <c r="B5701" s="7">
        <v>8</v>
      </c>
      <c r="C5701" s="7">
        <v>26</v>
      </c>
      <c r="D5701" s="7">
        <v>12</v>
      </c>
      <c r="E5701" s="7">
        <v>238</v>
      </c>
      <c r="F5701" s="7">
        <v>28.4</v>
      </c>
      <c r="G5701" s="7">
        <v>737.1</v>
      </c>
      <c r="H5701" s="7">
        <f t="shared" si="801"/>
        <v>6</v>
      </c>
      <c r="I5701" s="16">
        <f t="shared" si="802"/>
        <v>45164</v>
      </c>
      <c r="J5701" s="24">
        <v>1.3551</v>
      </c>
      <c r="K5701" s="18">
        <f>G5701*结论【关键目标】!C$27*0.7735*0.001</f>
        <v>68.417622000000009</v>
      </c>
      <c r="L5701" s="5">
        <v>0</v>
      </c>
      <c r="M5701" s="5">
        <f>ABS(IF(L5701&lt;=0,L5701/耗电量关键数据!$B$6/1000,L5701/耗电量关键数据!$B$5/1000))</f>
        <v>0</v>
      </c>
      <c r="N5701" s="19">
        <f>耗电量关键数据!$B$14</f>
        <v>1.1688450000000001</v>
      </c>
      <c r="O5701" s="19">
        <f>耗电量关键数据!$B$15</f>
        <v>0.37403039999999999</v>
      </c>
      <c r="P5701" s="19">
        <f t="shared" si="803"/>
        <v>1.5428754000000002</v>
      </c>
      <c r="Q5701" s="19">
        <f t="shared" si="807"/>
        <v>1.5428754000000002</v>
      </c>
      <c r="R5701" s="20">
        <f t="shared" si="804"/>
        <v>66.874746600000009</v>
      </c>
      <c r="S5701" s="20">
        <f t="shared" si="808"/>
        <v>0</v>
      </c>
      <c r="T5701" s="20">
        <f>IF((T5700+R5701)&lt;0,0,IF((T5700+R5701)&gt;结论【关键目标】!C$28,结论【关键目标】!C$28,T5700+R5701))</f>
        <v>22</v>
      </c>
      <c r="U5701" s="19">
        <f>IF((T5700+R5701)&lt;结论【关键目标】!$C$28,0,(发电量计算【计算逻辑页】!R5701+发电量计算【计算逻辑页】!T5700-结论【关键目标】!$C$28))</f>
        <v>66.874746600000009</v>
      </c>
      <c r="V5701" s="5">
        <f t="shared" si="805"/>
        <v>23.406161310000002</v>
      </c>
      <c r="W5701" s="5">
        <f t="shared" si="806"/>
        <v>2.0907504545400002</v>
      </c>
      <c r="X5701" s="5">
        <f t="shared" si="809"/>
        <v>0</v>
      </c>
    </row>
    <row r="5702" spans="1:24" x14ac:dyDescent="0.15">
      <c r="A5702" s="7">
        <v>5701</v>
      </c>
      <c r="B5702" s="7">
        <v>8</v>
      </c>
      <c r="C5702" s="7">
        <v>26</v>
      </c>
      <c r="D5702" s="7">
        <v>13</v>
      </c>
      <c r="E5702" s="7">
        <v>238</v>
      </c>
      <c r="F5702" s="7">
        <v>28</v>
      </c>
      <c r="G5702" s="7">
        <v>536.9</v>
      </c>
      <c r="H5702" s="7">
        <f t="shared" si="801"/>
        <v>6</v>
      </c>
      <c r="I5702" s="16">
        <f t="shared" si="802"/>
        <v>45164</v>
      </c>
      <c r="J5702" s="17">
        <v>1.2267999999999999</v>
      </c>
      <c r="K5702" s="18">
        <f>G5702*结论【关键目标】!C$27*0.7735*0.001</f>
        <v>49.835057999999997</v>
      </c>
      <c r="L5702" s="5">
        <v>0</v>
      </c>
      <c r="M5702" s="5">
        <f>ABS(IF(L5702&lt;=0,L5702/耗电量关键数据!$B$6/1000,L5702/耗电量关键数据!$B$5/1000))</f>
        <v>0</v>
      </c>
      <c r="N5702" s="19">
        <f>耗电量关键数据!$B$14</f>
        <v>1.1688450000000001</v>
      </c>
      <c r="O5702" s="19">
        <f>耗电量关键数据!$B$15</f>
        <v>0.37403039999999999</v>
      </c>
      <c r="P5702" s="19">
        <f t="shared" si="803"/>
        <v>1.5428754000000002</v>
      </c>
      <c r="Q5702" s="19">
        <f t="shared" si="807"/>
        <v>1.5428754000000002</v>
      </c>
      <c r="R5702" s="20">
        <f t="shared" si="804"/>
        <v>48.292182599999997</v>
      </c>
      <c r="S5702" s="20">
        <f t="shared" si="808"/>
        <v>0</v>
      </c>
      <c r="T5702" s="20">
        <f>IF((T5701+R5702)&lt;0,0,IF((T5701+R5702)&gt;结论【关键目标】!C$28,结论【关键目标】!C$28,T5701+R5702))</f>
        <v>22</v>
      </c>
      <c r="U5702" s="19">
        <f>IF((T5701+R5702)&lt;结论【关键目标】!$C$28,0,(发电量计算【计算逻辑页】!R5702+发电量计算【计算逻辑页】!T5701-结论【关键目标】!$C$28))</f>
        <v>48.29218259999999</v>
      </c>
      <c r="V5702" s="5">
        <f t="shared" si="805"/>
        <v>16.902263909999995</v>
      </c>
      <c r="W5702" s="5">
        <f t="shared" si="806"/>
        <v>1.89279954072</v>
      </c>
      <c r="X5702" s="5">
        <f t="shared" si="809"/>
        <v>0</v>
      </c>
    </row>
    <row r="5703" spans="1:24" x14ac:dyDescent="0.15">
      <c r="A5703" s="7">
        <v>5702</v>
      </c>
      <c r="B5703" s="7">
        <v>8</v>
      </c>
      <c r="C5703" s="7">
        <v>26</v>
      </c>
      <c r="D5703" s="7">
        <v>14</v>
      </c>
      <c r="E5703" s="7">
        <v>238</v>
      </c>
      <c r="F5703" s="7">
        <v>28</v>
      </c>
      <c r="G5703" s="7">
        <v>411.4</v>
      </c>
      <c r="H5703" s="7">
        <f t="shared" si="801"/>
        <v>6</v>
      </c>
      <c r="I5703" s="16">
        <f t="shared" si="802"/>
        <v>45164</v>
      </c>
      <c r="J5703" s="17">
        <v>1.2267999999999999</v>
      </c>
      <c r="K5703" s="18">
        <f>G5703*结论【关键目标】!C$27*0.7735*0.001</f>
        <v>38.186148000000003</v>
      </c>
      <c r="L5703" s="5">
        <v>0</v>
      </c>
      <c r="M5703" s="5">
        <f>ABS(IF(L5703&lt;=0,L5703/耗电量关键数据!$B$6/1000,L5703/耗电量关键数据!$B$5/1000))</f>
        <v>0</v>
      </c>
      <c r="N5703" s="19">
        <f>耗电量关键数据!$B$14</f>
        <v>1.1688450000000001</v>
      </c>
      <c r="O5703" s="19">
        <f>耗电量关键数据!$B$15</f>
        <v>0.37403039999999999</v>
      </c>
      <c r="P5703" s="19">
        <f t="shared" si="803"/>
        <v>1.5428754000000002</v>
      </c>
      <c r="Q5703" s="19">
        <f t="shared" si="807"/>
        <v>1.5428754000000002</v>
      </c>
      <c r="R5703" s="20">
        <f t="shared" si="804"/>
        <v>36.643272600000003</v>
      </c>
      <c r="S5703" s="20">
        <f t="shared" si="808"/>
        <v>0</v>
      </c>
      <c r="T5703" s="20">
        <f>IF((T5702+R5703)&lt;0,0,IF((T5702+R5703)&gt;结论【关键目标】!C$28,结论【关键目标】!C$28,T5702+R5703))</f>
        <v>22</v>
      </c>
      <c r="U5703" s="19">
        <f>IF((T5702+R5703)&lt;结论【关键目标】!$C$28,0,(发电量计算【计算逻辑页】!R5703+发电量计算【计算逻辑页】!T5702-结论【关键目标】!$C$28))</f>
        <v>36.643272600000003</v>
      </c>
      <c r="V5703" s="5">
        <f t="shared" si="805"/>
        <v>12.825145410000001</v>
      </c>
      <c r="W5703" s="5">
        <f t="shared" si="806"/>
        <v>1.89279954072</v>
      </c>
      <c r="X5703" s="5">
        <f t="shared" si="809"/>
        <v>0</v>
      </c>
    </row>
    <row r="5704" spans="1:24" x14ac:dyDescent="0.15">
      <c r="A5704" s="7">
        <v>5703</v>
      </c>
      <c r="B5704" s="7">
        <v>8</v>
      </c>
      <c r="C5704" s="7">
        <v>26</v>
      </c>
      <c r="D5704" s="7">
        <v>15</v>
      </c>
      <c r="E5704" s="7">
        <v>238</v>
      </c>
      <c r="F5704" s="7">
        <v>28.7</v>
      </c>
      <c r="G5704" s="7">
        <v>383.7</v>
      </c>
      <c r="H5704" s="7">
        <f t="shared" si="801"/>
        <v>6</v>
      </c>
      <c r="I5704" s="16">
        <f t="shared" si="802"/>
        <v>45164</v>
      </c>
      <c r="J5704" s="17">
        <v>1.2267999999999999</v>
      </c>
      <c r="K5704" s="18">
        <f>G5704*结论【关键目标】!C$27*0.7735*0.001</f>
        <v>35.615034000000001</v>
      </c>
      <c r="L5704" s="5">
        <v>0</v>
      </c>
      <c r="M5704" s="5">
        <f>ABS(IF(L5704&lt;=0,L5704/耗电量关键数据!$B$6/1000,L5704/耗电量关键数据!$B$5/1000))</f>
        <v>0</v>
      </c>
      <c r="N5704" s="19">
        <f>耗电量关键数据!$B$14</f>
        <v>1.1688450000000001</v>
      </c>
      <c r="O5704" s="19">
        <f>耗电量关键数据!$B$15</f>
        <v>0.37403039999999999</v>
      </c>
      <c r="P5704" s="19">
        <f t="shared" si="803"/>
        <v>1.5428754000000002</v>
      </c>
      <c r="Q5704" s="19">
        <f t="shared" si="807"/>
        <v>1.5428754000000002</v>
      </c>
      <c r="R5704" s="20">
        <f t="shared" si="804"/>
        <v>34.072158600000002</v>
      </c>
      <c r="S5704" s="20">
        <f t="shared" si="808"/>
        <v>0</v>
      </c>
      <c r="T5704" s="20">
        <f>IF((T5703+R5704)&lt;0,0,IF((T5703+R5704)&gt;结论【关键目标】!C$28,结论【关键目标】!C$28,T5703+R5704))</f>
        <v>22</v>
      </c>
      <c r="U5704" s="19">
        <f>IF((T5703+R5704)&lt;结论【关键目标】!$C$28,0,(发电量计算【计算逻辑页】!R5704+发电量计算【计算逻辑页】!T5703-结论【关键目标】!$C$28))</f>
        <v>34.072158600000002</v>
      </c>
      <c r="V5704" s="5">
        <f t="shared" si="805"/>
        <v>11.92525551</v>
      </c>
      <c r="W5704" s="5">
        <f t="shared" si="806"/>
        <v>1.89279954072</v>
      </c>
      <c r="X5704" s="5">
        <f t="shared" si="809"/>
        <v>0</v>
      </c>
    </row>
    <row r="5705" spans="1:24" x14ac:dyDescent="0.15">
      <c r="A5705" s="7">
        <v>5704</v>
      </c>
      <c r="B5705" s="7">
        <v>8</v>
      </c>
      <c r="C5705" s="7">
        <v>26</v>
      </c>
      <c r="D5705" s="7">
        <v>16</v>
      </c>
      <c r="E5705" s="7">
        <v>238</v>
      </c>
      <c r="F5705" s="7">
        <v>27</v>
      </c>
      <c r="G5705" s="7">
        <v>223</v>
      </c>
      <c r="H5705" s="7">
        <f t="shared" si="801"/>
        <v>6</v>
      </c>
      <c r="I5705" s="16">
        <f t="shared" si="802"/>
        <v>45164</v>
      </c>
      <c r="J5705" s="24">
        <v>1.3551</v>
      </c>
      <c r="K5705" s="18">
        <f>G5705*结论【关键目标】!C$27*0.7735*0.001</f>
        <v>20.69886</v>
      </c>
      <c r="L5705" s="5">
        <v>0</v>
      </c>
      <c r="M5705" s="5">
        <f>ABS(IF(L5705&lt;=0,L5705/耗电量关键数据!$B$6/1000,L5705/耗电量关键数据!$B$5/1000))</f>
        <v>0</v>
      </c>
      <c r="N5705" s="19">
        <f>耗电量关键数据!$B$14</f>
        <v>1.1688450000000001</v>
      </c>
      <c r="O5705" s="19">
        <f>耗电量关键数据!$B$15</f>
        <v>0.37403039999999999</v>
      </c>
      <c r="P5705" s="19">
        <f t="shared" si="803"/>
        <v>1.5428754000000002</v>
      </c>
      <c r="Q5705" s="19">
        <f t="shared" si="807"/>
        <v>1.5428754000000002</v>
      </c>
      <c r="R5705" s="20">
        <f t="shared" si="804"/>
        <v>19.1559846</v>
      </c>
      <c r="S5705" s="20">
        <f t="shared" si="808"/>
        <v>0</v>
      </c>
      <c r="T5705" s="20">
        <f>IF((T5704+R5705)&lt;0,0,IF((T5704+R5705)&gt;结论【关键目标】!C$28,结论【关键目标】!C$28,T5704+R5705))</f>
        <v>22</v>
      </c>
      <c r="U5705" s="19">
        <f>IF((T5704+R5705)&lt;结论【关键目标】!$C$28,0,(发电量计算【计算逻辑页】!R5705+发电量计算【计算逻辑页】!T5704-结论【关键目标】!$C$28))</f>
        <v>19.155984599999996</v>
      </c>
      <c r="V5705" s="5">
        <f t="shared" si="805"/>
        <v>6.7045946099999982</v>
      </c>
      <c r="W5705" s="5">
        <f t="shared" si="806"/>
        <v>2.0907504545400002</v>
      </c>
      <c r="X5705" s="5">
        <f t="shared" si="809"/>
        <v>0</v>
      </c>
    </row>
    <row r="5706" spans="1:24" x14ac:dyDescent="0.15">
      <c r="A5706" s="7">
        <v>5705</v>
      </c>
      <c r="B5706" s="7">
        <v>8</v>
      </c>
      <c r="C5706" s="7">
        <v>26</v>
      </c>
      <c r="D5706" s="7">
        <v>17</v>
      </c>
      <c r="E5706" s="7">
        <v>238</v>
      </c>
      <c r="F5706" s="7">
        <v>27</v>
      </c>
      <c r="G5706" s="7">
        <v>111.3</v>
      </c>
      <c r="H5706" s="7">
        <f t="shared" si="801"/>
        <v>6</v>
      </c>
      <c r="I5706" s="16">
        <f t="shared" si="802"/>
        <v>45164</v>
      </c>
      <c r="J5706" s="17">
        <v>0.70809999999999995</v>
      </c>
      <c r="K5706" s="18">
        <f>G5706*结论【关键目标】!C$27*0.7735*0.001</f>
        <v>10.330866</v>
      </c>
      <c r="L5706" s="5">
        <v>0</v>
      </c>
      <c r="M5706" s="5">
        <f>ABS(IF(L5706&lt;=0,L5706/耗电量关键数据!$B$6/1000,L5706/耗电量关键数据!$B$5/1000))</f>
        <v>0</v>
      </c>
      <c r="N5706" s="19">
        <f>耗电量关键数据!$B$14</f>
        <v>1.1688450000000001</v>
      </c>
      <c r="O5706" s="19">
        <f>耗电量关键数据!$B$15</f>
        <v>0.37403039999999999</v>
      </c>
      <c r="P5706" s="19">
        <f t="shared" si="803"/>
        <v>1.5428754000000002</v>
      </c>
      <c r="Q5706" s="19">
        <f t="shared" si="807"/>
        <v>0</v>
      </c>
      <c r="R5706" s="20">
        <f t="shared" si="804"/>
        <v>10.330866</v>
      </c>
      <c r="S5706" s="20">
        <f t="shared" si="808"/>
        <v>0</v>
      </c>
      <c r="T5706" s="20">
        <f>IF((T5705+R5706)&lt;0,0,IF((T5705+R5706)&gt;结论【关键目标】!C$28,结论【关键目标】!C$28,T5705+R5706))</f>
        <v>22</v>
      </c>
      <c r="U5706" s="19">
        <f>IF((T5705+R5706)&lt;结论【关键目标】!$C$28,0,(发电量计算【计算逻辑页】!R5706+发电量计算【计算逻辑页】!T5705-结论【关键目标】!$C$28))</f>
        <v>10.330866</v>
      </c>
      <c r="V5706" s="5">
        <f t="shared" si="805"/>
        <v>3.6158030999999999</v>
      </c>
      <c r="W5706" s="5">
        <f t="shared" si="806"/>
        <v>1.0925100707400002</v>
      </c>
      <c r="X5706" s="5">
        <f t="shared" si="809"/>
        <v>0</v>
      </c>
    </row>
    <row r="5707" spans="1:24" x14ac:dyDescent="0.15">
      <c r="A5707" s="7">
        <v>5706</v>
      </c>
      <c r="B5707" s="7">
        <v>8</v>
      </c>
      <c r="C5707" s="7">
        <v>26</v>
      </c>
      <c r="D5707" s="7">
        <v>18</v>
      </c>
      <c r="E5707" s="7">
        <v>238</v>
      </c>
      <c r="F5707" s="7">
        <v>27.5</v>
      </c>
      <c r="G5707" s="7">
        <v>0.4</v>
      </c>
      <c r="H5707" s="7">
        <f t="shared" si="801"/>
        <v>6</v>
      </c>
      <c r="I5707" s="16">
        <f t="shared" si="802"/>
        <v>45164</v>
      </c>
      <c r="J5707" s="17">
        <v>0.70809999999999995</v>
      </c>
      <c r="K5707" s="18">
        <f>G5707*结论【关键目标】!C$27*0.7735*0.001</f>
        <v>3.7128000000000001E-2</v>
      </c>
      <c r="L5707" s="5">
        <v>0</v>
      </c>
      <c r="M5707" s="5">
        <f>ABS(IF(L5707&lt;=0,L5707/耗电量关键数据!$B$6/1000,L5707/耗电量关键数据!$B$5/1000))</f>
        <v>0</v>
      </c>
      <c r="N5707" s="19">
        <f>耗电量关键数据!$B$14</f>
        <v>1.1688450000000001</v>
      </c>
      <c r="O5707" s="19">
        <f>耗电量关键数据!$B$15</f>
        <v>0.37403039999999999</v>
      </c>
      <c r="P5707" s="19">
        <f t="shared" si="803"/>
        <v>1.5428754000000002</v>
      </c>
      <c r="Q5707" s="19">
        <f t="shared" si="807"/>
        <v>0</v>
      </c>
      <c r="R5707" s="20">
        <f t="shared" si="804"/>
        <v>3.7128000000000001E-2</v>
      </c>
      <c r="S5707" s="20">
        <f t="shared" si="808"/>
        <v>0</v>
      </c>
      <c r="T5707" s="20">
        <f>IF((T5706+R5707)&lt;0,0,IF((T5706+R5707)&gt;结论【关键目标】!C$28,结论【关键目标】!C$28,T5706+R5707))</f>
        <v>22</v>
      </c>
      <c r="U5707" s="19">
        <f>IF((T5706+R5707)&lt;结论【关键目标】!$C$28,0,(发电量计算【计算逻辑页】!R5707+发电量计算【计算逻辑页】!T5706-结论【关键目标】!$C$28))</f>
        <v>3.7127999999999162E-2</v>
      </c>
      <c r="V5707" s="5">
        <f t="shared" si="805"/>
        <v>1.2994799999999706E-2</v>
      </c>
      <c r="W5707" s="5">
        <f t="shared" si="806"/>
        <v>2.6290336799999998E-2</v>
      </c>
      <c r="X5707" s="5">
        <f t="shared" si="809"/>
        <v>0</v>
      </c>
    </row>
    <row r="5708" spans="1:24" x14ac:dyDescent="0.15">
      <c r="A5708" s="7">
        <v>5707</v>
      </c>
      <c r="B5708" s="7">
        <v>8</v>
      </c>
      <c r="C5708" s="7">
        <v>26</v>
      </c>
      <c r="D5708" s="7">
        <v>19</v>
      </c>
      <c r="E5708" s="7">
        <v>238</v>
      </c>
      <c r="F5708" s="7">
        <v>26</v>
      </c>
      <c r="G5708" s="7">
        <v>0</v>
      </c>
      <c r="H5708" s="7">
        <f t="shared" si="801"/>
        <v>6</v>
      </c>
      <c r="I5708" s="16">
        <f t="shared" si="802"/>
        <v>45164</v>
      </c>
      <c r="J5708" s="17">
        <v>1.2267999999999999</v>
      </c>
      <c r="K5708" s="18">
        <f>G5708*结论【关键目标】!C$27*0.7735*0.001</f>
        <v>0</v>
      </c>
      <c r="L5708" s="5">
        <v>0</v>
      </c>
      <c r="M5708" s="5">
        <f>ABS(IF(L5708&lt;=0,L5708/耗电量关键数据!$B$6/1000,L5708/耗电量关键数据!$B$5/1000))</f>
        <v>0</v>
      </c>
      <c r="N5708" s="19">
        <f>耗电量关键数据!$B$14</f>
        <v>1.1688450000000001</v>
      </c>
      <c r="O5708" s="19">
        <f>耗电量关键数据!$B$15</f>
        <v>0.37403039999999999</v>
      </c>
      <c r="P5708" s="19">
        <f t="shared" si="803"/>
        <v>1.5428754000000002</v>
      </c>
      <c r="Q5708" s="19">
        <f t="shared" si="807"/>
        <v>1.5428754000000002</v>
      </c>
      <c r="R5708" s="20">
        <f t="shared" si="804"/>
        <v>-1.5428754000000002</v>
      </c>
      <c r="S5708" s="20">
        <f t="shared" si="808"/>
        <v>1.5428754000000002</v>
      </c>
      <c r="T5708" s="20">
        <f>IF((T5707+R5708)&lt;0,0,IF((T5707+R5708)&gt;结论【关键目标】!C$28,结论【关键目标】!C$28,T5707+R5708))</f>
        <v>20.4571246</v>
      </c>
      <c r="U5708" s="19">
        <f>IF((T5707+R5708)&lt;结论【关键目标】!$C$28,0,(发电量计算【计算逻辑页】!R5708+发电量计算【计算逻辑页】!T5707-结论【关键目标】!$C$28))</f>
        <v>0</v>
      </c>
      <c r="V5708" s="5">
        <f t="shared" si="805"/>
        <v>0</v>
      </c>
      <c r="W5708" s="5">
        <f t="shared" si="806"/>
        <v>0</v>
      </c>
      <c r="X5708" s="5">
        <f t="shared" si="809"/>
        <v>1.3527931507200002</v>
      </c>
    </row>
    <row r="5709" spans="1:24" x14ac:dyDescent="0.15">
      <c r="A5709" s="7">
        <v>5708</v>
      </c>
      <c r="B5709" s="7">
        <v>8</v>
      </c>
      <c r="C5709" s="7">
        <v>26</v>
      </c>
      <c r="D5709" s="7">
        <v>20</v>
      </c>
      <c r="E5709" s="7">
        <v>238</v>
      </c>
      <c r="F5709" s="7">
        <v>24</v>
      </c>
      <c r="G5709" s="7">
        <v>0</v>
      </c>
      <c r="H5709" s="7">
        <f t="shared" si="801"/>
        <v>6</v>
      </c>
      <c r="I5709" s="16">
        <f t="shared" si="802"/>
        <v>45164</v>
      </c>
      <c r="J5709" s="17">
        <v>1.2267999999999999</v>
      </c>
      <c r="K5709" s="18">
        <f>G5709*结论【关键目标】!C$27*0.7735*0.001</f>
        <v>0</v>
      </c>
      <c r="L5709" s="5">
        <v>0</v>
      </c>
      <c r="M5709" s="5">
        <f>ABS(IF(L5709&lt;=0,L5709/耗电量关键数据!$B$6/1000,L5709/耗电量关键数据!$B$5/1000))</f>
        <v>0</v>
      </c>
      <c r="N5709" s="19">
        <f>耗电量关键数据!$B$14</f>
        <v>1.1688450000000001</v>
      </c>
      <c r="O5709" s="19">
        <f>耗电量关键数据!$B$15</f>
        <v>0.37403039999999999</v>
      </c>
      <c r="P5709" s="19">
        <f t="shared" si="803"/>
        <v>1.5428754000000002</v>
      </c>
      <c r="Q5709" s="19">
        <f t="shared" si="807"/>
        <v>1.5428754000000002</v>
      </c>
      <c r="R5709" s="20">
        <f t="shared" si="804"/>
        <v>-1.5428754000000002</v>
      </c>
      <c r="S5709" s="20">
        <f t="shared" si="808"/>
        <v>1.5428754000000002</v>
      </c>
      <c r="T5709" s="20">
        <f>IF((T5708+R5709)&lt;0,0,IF((T5708+R5709)&gt;结论【关键目标】!C$28,结论【关键目标】!C$28,T5708+R5709))</f>
        <v>18.9142492</v>
      </c>
      <c r="U5709" s="19">
        <f>IF((T5708+R5709)&lt;结论【关键目标】!$C$28,0,(发电量计算【计算逻辑页】!R5709+发电量计算【计算逻辑页】!T5708-结论【关键目标】!$C$28))</f>
        <v>0</v>
      </c>
      <c r="V5709" s="5">
        <f t="shared" si="805"/>
        <v>0</v>
      </c>
      <c r="W5709" s="5">
        <f t="shared" si="806"/>
        <v>0</v>
      </c>
      <c r="X5709" s="5">
        <f t="shared" si="809"/>
        <v>1.3527931507200002</v>
      </c>
    </row>
    <row r="5710" spans="1:24" x14ac:dyDescent="0.15">
      <c r="A5710" s="7">
        <v>5709</v>
      </c>
      <c r="B5710" s="7">
        <v>8</v>
      </c>
      <c r="C5710" s="7">
        <v>26</v>
      </c>
      <c r="D5710" s="7">
        <v>21</v>
      </c>
      <c r="E5710" s="7">
        <v>238</v>
      </c>
      <c r="F5710" s="7">
        <v>23.5</v>
      </c>
      <c r="G5710" s="7">
        <v>0</v>
      </c>
      <c r="H5710" s="7">
        <f t="shared" si="801"/>
        <v>6</v>
      </c>
      <c r="I5710" s="16">
        <f t="shared" si="802"/>
        <v>45164</v>
      </c>
      <c r="J5710" s="17">
        <v>1.2267999999999999</v>
      </c>
      <c r="K5710" s="18">
        <f>G5710*结论【关键目标】!C$27*0.7735*0.001</f>
        <v>0</v>
      </c>
      <c r="L5710" s="5">
        <v>0</v>
      </c>
      <c r="M5710" s="5">
        <f>ABS(IF(L5710&lt;=0,L5710/耗电量关键数据!$B$6/1000,L5710/耗电量关键数据!$B$5/1000))</f>
        <v>0</v>
      </c>
      <c r="N5710" s="19">
        <f>耗电量关键数据!$B$14</f>
        <v>1.1688450000000001</v>
      </c>
      <c r="O5710" s="19">
        <f>耗电量关键数据!$B$15</f>
        <v>0.37403039999999999</v>
      </c>
      <c r="P5710" s="19">
        <f t="shared" si="803"/>
        <v>1.5428754000000002</v>
      </c>
      <c r="Q5710" s="19">
        <f t="shared" si="807"/>
        <v>1.5428754000000002</v>
      </c>
      <c r="R5710" s="20">
        <f t="shared" si="804"/>
        <v>-1.5428754000000002</v>
      </c>
      <c r="S5710" s="20">
        <f t="shared" si="808"/>
        <v>1.5428754000000002</v>
      </c>
      <c r="T5710" s="20">
        <f>IF((T5709+R5710)&lt;0,0,IF((T5709+R5710)&gt;结论【关键目标】!C$28,结论【关键目标】!C$28,T5709+R5710))</f>
        <v>17.371373800000001</v>
      </c>
      <c r="U5710" s="19">
        <f>IF((T5709+R5710)&lt;结论【关键目标】!$C$28,0,(发电量计算【计算逻辑页】!R5710+发电量计算【计算逻辑页】!T5709-结论【关键目标】!$C$28))</f>
        <v>0</v>
      </c>
      <c r="V5710" s="5">
        <f t="shared" si="805"/>
        <v>0</v>
      </c>
      <c r="W5710" s="5">
        <f t="shared" si="806"/>
        <v>0</v>
      </c>
      <c r="X5710" s="5">
        <f t="shared" si="809"/>
        <v>1.3527931507200002</v>
      </c>
    </row>
    <row r="5711" spans="1:24" x14ac:dyDescent="0.15">
      <c r="A5711" s="7">
        <v>5710</v>
      </c>
      <c r="B5711" s="7">
        <v>8</v>
      </c>
      <c r="C5711" s="7">
        <v>26</v>
      </c>
      <c r="D5711" s="7">
        <v>22</v>
      </c>
      <c r="E5711" s="7">
        <v>238</v>
      </c>
      <c r="F5711" s="7">
        <v>23</v>
      </c>
      <c r="G5711" s="7">
        <v>0</v>
      </c>
      <c r="H5711" s="7">
        <f t="shared" si="801"/>
        <v>6</v>
      </c>
      <c r="I5711" s="16">
        <f t="shared" si="802"/>
        <v>45164</v>
      </c>
      <c r="J5711" s="17">
        <v>0.70809999999999995</v>
      </c>
      <c r="K5711" s="18">
        <f>G5711*结论【关键目标】!C$27*0.7735*0.001</f>
        <v>0</v>
      </c>
      <c r="L5711" s="5">
        <v>0</v>
      </c>
      <c r="M5711" s="5">
        <f>ABS(IF(L5711&lt;=0,L5711/耗电量关键数据!$B$6/1000,L5711/耗电量关键数据!$B$5/1000))</f>
        <v>0</v>
      </c>
      <c r="N5711" s="19">
        <f>耗电量关键数据!$B$14</f>
        <v>1.1688450000000001</v>
      </c>
      <c r="O5711" s="19">
        <f>耗电量关键数据!$B$15</f>
        <v>0.37403039999999999</v>
      </c>
      <c r="P5711" s="19">
        <f t="shared" si="803"/>
        <v>1.5428754000000002</v>
      </c>
      <c r="Q5711" s="19">
        <f t="shared" si="807"/>
        <v>0</v>
      </c>
      <c r="R5711" s="20">
        <f t="shared" si="804"/>
        <v>0</v>
      </c>
      <c r="S5711" s="20">
        <f t="shared" si="808"/>
        <v>0</v>
      </c>
      <c r="T5711" s="20">
        <f>IF((T5710+R5711)&lt;0,0,IF((T5710+R5711)&gt;结论【关键目标】!C$28,结论【关键目标】!C$28,T5710+R5711))</f>
        <v>17.371373800000001</v>
      </c>
      <c r="U5711" s="19">
        <f>IF((T5710+R5711)&lt;结论【关键目标】!$C$28,0,(发电量计算【计算逻辑页】!R5711+发电量计算【计算逻辑页】!T5710-结论【关键目标】!$C$28))</f>
        <v>0</v>
      </c>
      <c r="V5711" s="5">
        <f t="shared" si="805"/>
        <v>0</v>
      </c>
      <c r="W5711" s="5">
        <f t="shared" si="806"/>
        <v>0</v>
      </c>
      <c r="X5711" s="5">
        <f t="shared" si="809"/>
        <v>0</v>
      </c>
    </row>
    <row r="5712" spans="1:24" x14ac:dyDescent="0.15">
      <c r="A5712" s="7">
        <v>5711</v>
      </c>
      <c r="B5712" s="7">
        <v>8</v>
      </c>
      <c r="C5712" s="7">
        <v>26</v>
      </c>
      <c r="D5712" s="7">
        <v>23</v>
      </c>
      <c r="E5712" s="7">
        <v>238</v>
      </c>
      <c r="F5712" s="7">
        <v>22</v>
      </c>
      <c r="G5712" s="7">
        <v>0</v>
      </c>
      <c r="H5712" s="7">
        <f t="shared" si="801"/>
        <v>6</v>
      </c>
      <c r="I5712" s="16">
        <f t="shared" si="802"/>
        <v>45164</v>
      </c>
      <c r="J5712" s="17">
        <v>0.70809999999999995</v>
      </c>
      <c r="K5712" s="18">
        <f>G5712*结论【关键目标】!C$27*0.7735*0.001</f>
        <v>0</v>
      </c>
      <c r="L5712" s="5">
        <v>0</v>
      </c>
      <c r="M5712" s="5">
        <f>ABS(IF(L5712&lt;=0,L5712/耗电量关键数据!$B$6/1000,L5712/耗电量关键数据!$B$5/1000))</f>
        <v>0</v>
      </c>
      <c r="N5712" s="19">
        <f>耗电量关键数据!$B$14</f>
        <v>1.1688450000000001</v>
      </c>
      <c r="O5712" s="19">
        <f>耗电量关键数据!$B$15</f>
        <v>0.37403039999999999</v>
      </c>
      <c r="P5712" s="19">
        <f t="shared" si="803"/>
        <v>1.5428754000000002</v>
      </c>
      <c r="Q5712" s="19">
        <f t="shared" si="807"/>
        <v>0</v>
      </c>
      <c r="R5712" s="20">
        <f t="shared" si="804"/>
        <v>0</v>
      </c>
      <c r="S5712" s="20">
        <f t="shared" si="808"/>
        <v>0</v>
      </c>
      <c r="T5712" s="20">
        <f>IF((T5711+R5712)&lt;0,0,IF((T5711+R5712)&gt;结论【关键目标】!C$28,结论【关键目标】!C$28,T5711+R5712))</f>
        <v>17.371373800000001</v>
      </c>
      <c r="U5712" s="19">
        <f>IF((T5711+R5712)&lt;结论【关键目标】!$C$28,0,(发电量计算【计算逻辑页】!R5712+发电量计算【计算逻辑页】!T5711-结论【关键目标】!$C$28))</f>
        <v>0</v>
      </c>
      <c r="V5712" s="5">
        <f t="shared" si="805"/>
        <v>0</v>
      </c>
      <c r="W5712" s="5">
        <f t="shared" si="806"/>
        <v>0</v>
      </c>
      <c r="X5712" s="5">
        <f t="shared" si="809"/>
        <v>0</v>
      </c>
    </row>
    <row r="5713" spans="1:24" x14ac:dyDescent="0.15">
      <c r="A5713" s="7">
        <v>5712</v>
      </c>
      <c r="B5713" s="7">
        <v>8</v>
      </c>
      <c r="C5713" s="7">
        <v>26</v>
      </c>
      <c r="D5713" s="7">
        <v>24</v>
      </c>
      <c r="E5713" s="7">
        <v>238</v>
      </c>
      <c r="F5713" s="7">
        <v>22</v>
      </c>
      <c r="G5713" s="7">
        <v>0</v>
      </c>
      <c r="H5713" s="7">
        <f t="shared" si="801"/>
        <v>6</v>
      </c>
      <c r="I5713" s="16">
        <f t="shared" si="802"/>
        <v>45164</v>
      </c>
      <c r="J5713" s="17">
        <v>0.2407</v>
      </c>
      <c r="K5713" s="18">
        <f>G5713*结论【关键目标】!C$27*0.7735*0.001</f>
        <v>0</v>
      </c>
      <c r="L5713" s="5">
        <v>0</v>
      </c>
      <c r="M5713" s="5">
        <f>ABS(IF(L5713&lt;=0,L5713/耗电量关键数据!$B$6/1000,L5713/耗电量关键数据!$B$5/1000))</f>
        <v>0</v>
      </c>
      <c r="N5713" s="19">
        <f>耗电量关键数据!$B$14</f>
        <v>1.1688450000000001</v>
      </c>
      <c r="O5713" s="19">
        <f>耗电量关键数据!$B$15</f>
        <v>0.37403039999999999</v>
      </c>
      <c r="P5713" s="19">
        <f t="shared" si="803"/>
        <v>1.5428754000000002</v>
      </c>
      <c r="Q5713" s="19">
        <f t="shared" si="807"/>
        <v>0</v>
      </c>
      <c r="R5713" s="20">
        <f t="shared" si="804"/>
        <v>0</v>
      </c>
      <c r="S5713" s="20">
        <f t="shared" si="808"/>
        <v>0</v>
      </c>
      <c r="T5713" s="20">
        <f>IF((T5712+R5713)&lt;0,0,IF((T5712+R5713)&gt;结论【关键目标】!C$28,结论【关键目标】!C$28,T5712+R5713))</f>
        <v>17.371373800000001</v>
      </c>
      <c r="U5713" s="19">
        <f>IF((T5712+R5713)&lt;结论【关键目标】!$C$28,0,(发电量计算【计算逻辑页】!R5713+发电量计算【计算逻辑页】!T5712-结论【关键目标】!$C$28))</f>
        <v>0</v>
      </c>
      <c r="V5713" s="5">
        <f t="shared" si="805"/>
        <v>0</v>
      </c>
      <c r="W5713" s="5">
        <f t="shared" si="806"/>
        <v>0</v>
      </c>
      <c r="X5713" s="5">
        <f t="shared" si="809"/>
        <v>0</v>
      </c>
    </row>
    <row r="5714" spans="1:24" x14ac:dyDescent="0.15">
      <c r="A5714" s="7">
        <v>5713</v>
      </c>
      <c r="B5714" s="7">
        <v>8</v>
      </c>
      <c r="C5714" s="7">
        <v>27</v>
      </c>
      <c r="D5714" s="7">
        <v>1</v>
      </c>
      <c r="E5714" s="7">
        <v>239</v>
      </c>
      <c r="F5714" s="7">
        <v>21</v>
      </c>
      <c r="G5714" s="7">
        <v>0</v>
      </c>
      <c r="H5714" s="7">
        <f t="shared" si="801"/>
        <v>7</v>
      </c>
      <c r="I5714" s="16">
        <f t="shared" si="802"/>
        <v>45165</v>
      </c>
      <c r="J5714" s="17">
        <v>0.2407</v>
      </c>
      <c r="K5714" s="18">
        <f>G5714*结论【关键目标】!C$27*0.7735*0.001</f>
        <v>0</v>
      </c>
      <c r="L5714" s="5">
        <v>0</v>
      </c>
      <c r="M5714" s="5">
        <f>ABS(IF(L5714&lt;=0,L5714/耗电量关键数据!$B$6/1000,L5714/耗电量关键数据!$B$5/1000))</f>
        <v>0</v>
      </c>
      <c r="N5714" s="19">
        <f>耗电量关键数据!$B$14</f>
        <v>1.1688450000000001</v>
      </c>
      <c r="O5714" s="19">
        <f>耗电量关键数据!$B$15</f>
        <v>0.37403039999999999</v>
      </c>
      <c r="P5714" s="19">
        <f t="shared" si="803"/>
        <v>1.5428754000000002</v>
      </c>
      <c r="Q5714" s="19">
        <f t="shared" si="807"/>
        <v>0</v>
      </c>
      <c r="R5714" s="20">
        <f t="shared" si="804"/>
        <v>0</v>
      </c>
      <c r="S5714" s="20">
        <f t="shared" si="808"/>
        <v>0</v>
      </c>
      <c r="T5714" s="20">
        <f>IF((T5713+R5714)&lt;0,0,IF((T5713+R5714)&gt;结论【关键目标】!C$28,结论【关键目标】!C$28,T5713+R5714))</f>
        <v>17.371373800000001</v>
      </c>
      <c r="U5714" s="19">
        <f>IF((T5713+R5714)&lt;结论【关键目标】!$C$28,0,(发电量计算【计算逻辑页】!R5714+发电量计算【计算逻辑页】!T5713-结论【关键目标】!$C$28))</f>
        <v>0</v>
      </c>
      <c r="V5714" s="5">
        <f t="shared" si="805"/>
        <v>0</v>
      </c>
      <c r="W5714" s="5">
        <f t="shared" si="806"/>
        <v>0</v>
      </c>
      <c r="X5714" s="5">
        <f t="shared" si="809"/>
        <v>0</v>
      </c>
    </row>
    <row r="5715" spans="1:24" x14ac:dyDescent="0.15">
      <c r="A5715" s="7">
        <v>5714</v>
      </c>
      <c r="B5715" s="7">
        <v>8</v>
      </c>
      <c r="C5715" s="7">
        <v>27</v>
      </c>
      <c r="D5715" s="7">
        <v>2</v>
      </c>
      <c r="E5715" s="7">
        <v>239</v>
      </c>
      <c r="F5715" s="7">
        <v>22</v>
      </c>
      <c r="G5715" s="7">
        <v>0</v>
      </c>
      <c r="H5715" s="7">
        <f t="shared" si="801"/>
        <v>7</v>
      </c>
      <c r="I5715" s="16">
        <f t="shared" si="802"/>
        <v>45165</v>
      </c>
      <c r="J5715" s="17">
        <v>0.2407</v>
      </c>
      <c r="K5715" s="18">
        <f>G5715*结论【关键目标】!C$27*0.7735*0.001</f>
        <v>0</v>
      </c>
      <c r="L5715" s="5">
        <v>0</v>
      </c>
      <c r="M5715" s="5">
        <f>ABS(IF(L5715&lt;=0,L5715/耗电量关键数据!$B$6/1000,L5715/耗电量关键数据!$B$5/1000))</f>
        <v>0</v>
      </c>
      <c r="N5715" s="19">
        <f>耗电量关键数据!$B$14</f>
        <v>1.1688450000000001</v>
      </c>
      <c r="O5715" s="19">
        <f>耗电量关键数据!$B$15</f>
        <v>0.37403039999999999</v>
      </c>
      <c r="P5715" s="19">
        <f t="shared" si="803"/>
        <v>1.5428754000000002</v>
      </c>
      <c r="Q5715" s="19">
        <f t="shared" si="807"/>
        <v>0</v>
      </c>
      <c r="R5715" s="20">
        <f t="shared" si="804"/>
        <v>0</v>
      </c>
      <c r="S5715" s="20">
        <f t="shared" si="808"/>
        <v>0</v>
      </c>
      <c r="T5715" s="20">
        <f>IF((T5714+R5715)&lt;0,0,IF((T5714+R5715)&gt;结论【关键目标】!C$28,结论【关键目标】!C$28,T5714+R5715))</f>
        <v>17.371373800000001</v>
      </c>
      <c r="U5715" s="19">
        <f>IF((T5714+R5715)&lt;结论【关键目标】!$C$28,0,(发电量计算【计算逻辑页】!R5715+发电量计算【计算逻辑页】!T5714-结论【关键目标】!$C$28))</f>
        <v>0</v>
      </c>
      <c r="V5715" s="5">
        <f t="shared" si="805"/>
        <v>0</v>
      </c>
      <c r="W5715" s="5">
        <f t="shared" si="806"/>
        <v>0</v>
      </c>
      <c r="X5715" s="5">
        <f t="shared" si="809"/>
        <v>0</v>
      </c>
    </row>
    <row r="5716" spans="1:24" x14ac:dyDescent="0.15">
      <c r="A5716" s="7">
        <v>5715</v>
      </c>
      <c r="B5716" s="7">
        <v>8</v>
      </c>
      <c r="C5716" s="7">
        <v>27</v>
      </c>
      <c r="D5716" s="7">
        <v>3</v>
      </c>
      <c r="E5716" s="7">
        <v>239</v>
      </c>
      <c r="F5716" s="7">
        <v>20.7</v>
      </c>
      <c r="G5716" s="7">
        <v>0</v>
      </c>
      <c r="H5716" s="7">
        <f t="shared" si="801"/>
        <v>7</v>
      </c>
      <c r="I5716" s="16">
        <f t="shared" si="802"/>
        <v>45165</v>
      </c>
      <c r="J5716" s="17">
        <v>0.2407</v>
      </c>
      <c r="K5716" s="18">
        <f>G5716*结论【关键目标】!C$27*0.7735*0.001</f>
        <v>0</v>
      </c>
      <c r="L5716" s="5">
        <v>0</v>
      </c>
      <c r="M5716" s="5">
        <f>ABS(IF(L5716&lt;=0,L5716/耗电量关键数据!$B$6/1000,L5716/耗电量关键数据!$B$5/1000))</f>
        <v>0</v>
      </c>
      <c r="N5716" s="19">
        <f>耗电量关键数据!$B$14</f>
        <v>1.1688450000000001</v>
      </c>
      <c r="O5716" s="19">
        <f>耗电量关键数据!$B$15</f>
        <v>0.37403039999999999</v>
      </c>
      <c r="P5716" s="19">
        <f t="shared" si="803"/>
        <v>1.5428754000000002</v>
      </c>
      <c r="Q5716" s="19">
        <f t="shared" si="807"/>
        <v>0</v>
      </c>
      <c r="R5716" s="20">
        <f t="shared" si="804"/>
        <v>0</v>
      </c>
      <c r="S5716" s="20">
        <f t="shared" si="808"/>
        <v>0</v>
      </c>
      <c r="T5716" s="20">
        <f>IF((T5715+R5716)&lt;0,0,IF((T5715+R5716)&gt;结论【关键目标】!C$28,结论【关键目标】!C$28,T5715+R5716))</f>
        <v>17.371373800000001</v>
      </c>
      <c r="U5716" s="19">
        <f>IF((T5715+R5716)&lt;结论【关键目标】!$C$28,0,(发电量计算【计算逻辑页】!R5716+发电量计算【计算逻辑页】!T5715-结论【关键目标】!$C$28))</f>
        <v>0</v>
      </c>
      <c r="V5716" s="5">
        <f t="shared" si="805"/>
        <v>0</v>
      </c>
      <c r="W5716" s="5">
        <f t="shared" si="806"/>
        <v>0</v>
      </c>
      <c r="X5716" s="5">
        <f t="shared" si="809"/>
        <v>0</v>
      </c>
    </row>
    <row r="5717" spans="1:24" x14ac:dyDescent="0.15">
      <c r="A5717" s="7">
        <v>5716</v>
      </c>
      <c r="B5717" s="7">
        <v>8</v>
      </c>
      <c r="C5717" s="7">
        <v>27</v>
      </c>
      <c r="D5717" s="7">
        <v>4</v>
      </c>
      <c r="E5717" s="7">
        <v>239</v>
      </c>
      <c r="F5717" s="7">
        <v>20</v>
      </c>
      <c r="G5717" s="7">
        <v>0</v>
      </c>
      <c r="H5717" s="7">
        <f t="shared" si="801"/>
        <v>7</v>
      </c>
      <c r="I5717" s="16">
        <f t="shared" si="802"/>
        <v>45165</v>
      </c>
      <c r="J5717" s="17">
        <v>0.2407</v>
      </c>
      <c r="K5717" s="18">
        <f>G5717*结论【关键目标】!C$27*0.7735*0.001</f>
        <v>0</v>
      </c>
      <c r="L5717" s="5">
        <v>0</v>
      </c>
      <c r="M5717" s="5">
        <f>ABS(IF(L5717&lt;=0,L5717/耗电量关键数据!$B$6/1000,L5717/耗电量关键数据!$B$5/1000))</f>
        <v>0</v>
      </c>
      <c r="N5717" s="19">
        <f>耗电量关键数据!$B$14</f>
        <v>1.1688450000000001</v>
      </c>
      <c r="O5717" s="19">
        <f>耗电量关键数据!$B$15</f>
        <v>0.37403039999999999</v>
      </c>
      <c r="P5717" s="19">
        <f t="shared" si="803"/>
        <v>1.5428754000000002</v>
      </c>
      <c r="Q5717" s="19">
        <f t="shared" si="807"/>
        <v>0</v>
      </c>
      <c r="R5717" s="20">
        <f t="shared" si="804"/>
        <v>0</v>
      </c>
      <c r="S5717" s="20">
        <f t="shared" si="808"/>
        <v>0</v>
      </c>
      <c r="T5717" s="20">
        <f>IF((T5716+R5717)&lt;0,0,IF((T5716+R5717)&gt;结论【关键目标】!C$28,结论【关键目标】!C$28,T5716+R5717))</f>
        <v>17.371373800000001</v>
      </c>
      <c r="U5717" s="19">
        <f>IF((T5716+R5717)&lt;结论【关键目标】!$C$28,0,(发电量计算【计算逻辑页】!R5717+发电量计算【计算逻辑页】!T5716-结论【关键目标】!$C$28))</f>
        <v>0</v>
      </c>
      <c r="V5717" s="5">
        <f t="shared" si="805"/>
        <v>0</v>
      </c>
      <c r="W5717" s="5">
        <f t="shared" si="806"/>
        <v>0</v>
      </c>
      <c r="X5717" s="5">
        <f t="shared" si="809"/>
        <v>0</v>
      </c>
    </row>
    <row r="5718" spans="1:24" x14ac:dyDescent="0.15">
      <c r="A5718" s="7">
        <v>5717</v>
      </c>
      <c r="B5718" s="7">
        <v>8</v>
      </c>
      <c r="C5718" s="7">
        <v>27</v>
      </c>
      <c r="D5718" s="7">
        <v>5</v>
      </c>
      <c r="E5718" s="7">
        <v>239</v>
      </c>
      <c r="F5718" s="7">
        <v>20</v>
      </c>
      <c r="G5718" s="7">
        <v>0</v>
      </c>
      <c r="H5718" s="7">
        <f t="shared" si="801"/>
        <v>7</v>
      </c>
      <c r="I5718" s="16">
        <f t="shared" si="802"/>
        <v>45165</v>
      </c>
      <c r="J5718" s="17">
        <v>0.2407</v>
      </c>
      <c r="K5718" s="18">
        <f>G5718*结论【关键目标】!C$27*0.7735*0.001</f>
        <v>0</v>
      </c>
      <c r="L5718" s="5">
        <v>0</v>
      </c>
      <c r="M5718" s="5">
        <f>ABS(IF(L5718&lt;=0,L5718/耗电量关键数据!$B$6/1000,L5718/耗电量关键数据!$B$5/1000))</f>
        <v>0</v>
      </c>
      <c r="N5718" s="19">
        <f>耗电量关键数据!$B$14</f>
        <v>1.1688450000000001</v>
      </c>
      <c r="O5718" s="19">
        <f>耗电量关键数据!$B$15</f>
        <v>0.37403039999999999</v>
      </c>
      <c r="P5718" s="19">
        <f t="shared" si="803"/>
        <v>1.5428754000000002</v>
      </c>
      <c r="Q5718" s="19">
        <f t="shared" si="807"/>
        <v>0</v>
      </c>
      <c r="R5718" s="20">
        <f t="shared" si="804"/>
        <v>0</v>
      </c>
      <c r="S5718" s="20">
        <f t="shared" si="808"/>
        <v>0</v>
      </c>
      <c r="T5718" s="20">
        <f>IF((T5717+R5718)&lt;0,0,IF((T5717+R5718)&gt;结论【关键目标】!C$28,结论【关键目标】!C$28,T5717+R5718))</f>
        <v>17.371373800000001</v>
      </c>
      <c r="U5718" s="19">
        <f>IF((T5717+R5718)&lt;结论【关键目标】!$C$28,0,(发电量计算【计算逻辑页】!R5718+发电量计算【计算逻辑页】!T5717-结论【关键目标】!$C$28))</f>
        <v>0</v>
      </c>
      <c r="V5718" s="5">
        <f t="shared" si="805"/>
        <v>0</v>
      </c>
      <c r="W5718" s="5">
        <f t="shared" si="806"/>
        <v>0</v>
      </c>
      <c r="X5718" s="5">
        <f t="shared" si="809"/>
        <v>0</v>
      </c>
    </row>
    <row r="5719" spans="1:24" x14ac:dyDescent="0.15">
      <c r="A5719" s="7">
        <v>5718</v>
      </c>
      <c r="B5719" s="7">
        <v>8</v>
      </c>
      <c r="C5719" s="7">
        <v>27</v>
      </c>
      <c r="D5719" s="7">
        <v>6</v>
      </c>
      <c r="E5719" s="7">
        <v>239</v>
      </c>
      <c r="F5719" s="7">
        <v>21.2</v>
      </c>
      <c r="G5719" s="7">
        <v>37.9</v>
      </c>
      <c r="H5719" s="7">
        <f t="shared" si="801"/>
        <v>7</v>
      </c>
      <c r="I5719" s="16">
        <f t="shared" si="802"/>
        <v>45165</v>
      </c>
      <c r="J5719" s="17">
        <v>0.2407</v>
      </c>
      <c r="K5719" s="18">
        <f>G5719*结论【关键目标】!C$27*0.7735*0.001</f>
        <v>3.5178779999999996</v>
      </c>
      <c r="L5719" s="5">
        <v>0</v>
      </c>
      <c r="M5719" s="5">
        <f>ABS(IF(L5719&lt;=0,L5719/耗电量关键数据!$B$6/1000,L5719/耗电量关键数据!$B$5/1000))</f>
        <v>0</v>
      </c>
      <c r="N5719" s="19">
        <f>耗电量关键数据!$B$14</f>
        <v>1.1688450000000001</v>
      </c>
      <c r="O5719" s="19">
        <f>耗电量关键数据!$B$15</f>
        <v>0.37403039999999999</v>
      </c>
      <c r="P5719" s="19">
        <f t="shared" si="803"/>
        <v>1.5428754000000002</v>
      </c>
      <c r="Q5719" s="19">
        <f t="shared" si="807"/>
        <v>0</v>
      </c>
      <c r="R5719" s="20">
        <f t="shared" si="804"/>
        <v>3.5178779999999996</v>
      </c>
      <c r="S5719" s="20">
        <f t="shared" si="808"/>
        <v>0</v>
      </c>
      <c r="T5719" s="20">
        <f>IF((T5718+R5719)&lt;0,0,IF((T5718+R5719)&gt;结论【关键目标】!C$28,结论【关键目标】!C$28,T5718+R5719))</f>
        <v>20.8892518</v>
      </c>
      <c r="U5719" s="19">
        <f>IF((T5718+R5719)&lt;结论【关键目标】!$C$28,0,(发电量计算【计算逻辑页】!R5719+发电量计算【计算逻辑页】!T5718-结论【关键目标】!$C$28))</f>
        <v>0</v>
      </c>
      <c r="V5719" s="5">
        <f t="shared" si="805"/>
        <v>0</v>
      </c>
      <c r="W5719" s="5">
        <f t="shared" si="806"/>
        <v>0.37137010878000004</v>
      </c>
      <c r="X5719" s="5">
        <f t="shared" si="809"/>
        <v>0</v>
      </c>
    </row>
    <row r="5720" spans="1:24" x14ac:dyDescent="0.15">
      <c r="A5720" s="7">
        <v>5719</v>
      </c>
      <c r="B5720" s="7">
        <v>8</v>
      </c>
      <c r="C5720" s="7">
        <v>27</v>
      </c>
      <c r="D5720" s="7">
        <v>7</v>
      </c>
      <c r="E5720" s="7">
        <v>239</v>
      </c>
      <c r="F5720" s="7">
        <v>21</v>
      </c>
      <c r="G5720" s="7">
        <v>130</v>
      </c>
      <c r="H5720" s="7">
        <f t="shared" si="801"/>
        <v>7</v>
      </c>
      <c r="I5720" s="16">
        <f t="shared" si="802"/>
        <v>45165</v>
      </c>
      <c r="J5720" s="17">
        <v>0.2407</v>
      </c>
      <c r="K5720" s="18">
        <f>G5720*结论【关键目标】!C$27*0.7735*0.001</f>
        <v>12.066600000000001</v>
      </c>
      <c r="L5720" s="5">
        <v>0</v>
      </c>
      <c r="M5720" s="5">
        <f>ABS(IF(L5720&lt;=0,L5720/耗电量关键数据!$B$6/1000,L5720/耗电量关键数据!$B$5/1000))</f>
        <v>0</v>
      </c>
      <c r="N5720" s="19">
        <f>耗电量关键数据!$B$14</f>
        <v>1.1688450000000001</v>
      </c>
      <c r="O5720" s="19">
        <f>耗电量关键数据!$B$15</f>
        <v>0.37403039999999999</v>
      </c>
      <c r="P5720" s="19">
        <f t="shared" si="803"/>
        <v>1.5428754000000002</v>
      </c>
      <c r="Q5720" s="19">
        <f t="shared" si="807"/>
        <v>0</v>
      </c>
      <c r="R5720" s="20">
        <f t="shared" si="804"/>
        <v>12.066600000000001</v>
      </c>
      <c r="S5720" s="20">
        <f t="shared" si="808"/>
        <v>0</v>
      </c>
      <c r="T5720" s="20">
        <f>IF((T5719+R5720)&lt;0,0,IF((T5719+R5720)&gt;结论【关键目标】!C$28,结论【关键目标】!C$28,T5719+R5720))</f>
        <v>22</v>
      </c>
      <c r="U5720" s="19">
        <f>IF((T5719+R5720)&lt;结论【关键目标】!$C$28,0,(发电量计算【计算逻辑页】!R5720+发电量计算【计算逻辑页】!T5719-结论【关键目标】!$C$28))</f>
        <v>10.955851800000005</v>
      </c>
      <c r="V5720" s="5">
        <f t="shared" si="805"/>
        <v>0</v>
      </c>
      <c r="W5720" s="5">
        <f t="shared" si="806"/>
        <v>0.37137010878000004</v>
      </c>
      <c r="X5720" s="5">
        <f t="shared" si="809"/>
        <v>0</v>
      </c>
    </row>
    <row r="5721" spans="1:24" x14ac:dyDescent="0.15">
      <c r="A5721" s="7">
        <v>5720</v>
      </c>
      <c r="B5721" s="7">
        <v>8</v>
      </c>
      <c r="C5721" s="7">
        <v>27</v>
      </c>
      <c r="D5721" s="7">
        <v>8</v>
      </c>
      <c r="E5721" s="7">
        <v>239</v>
      </c>
      <c r="F5721" s="7">
        <v>21</v>
      </c>
      <c r="G5721" s="7">
        <v>216.8</v>
      </c>
      <c r="H5721" s="7">
        <f t="shared" si="801"/>
        <v>7</v>
      </c>
      <c r="I5721" s="16">
        <f t="shared" si="802"/>
        <v>45165</v>
      </c>
      <c r="J5721" s="17">
        <v>0.70809999999999995</v>
      </c>
      <c r="K5721" s="18">
        <f>G5721*结论【关键目标】!C$27*0.7735*0.001</f>
        <v>20.123376</v>
      </c>
      <c r="L5721" s="5">
        <v>0</v>
      </c>
      <c r="M5721" s="5">
        <f>ABS(IF(L5721&lt;=0,L5721/耗电量关键数据!$B$6/1000,L5721/耗电量关键数据!$B$5/1000))</f>
        <v>0</v>
      </c>
      <c r="N5721" s="19">
        <f>耗电量关键数据!$B$14</f>
        <v>1.1688450000000001</v>
      </c>
      <c r="O5721" s="19">
        <f>耗电量关键数据!$B$15</f>
        <v>0.37403039999999999</v>
      </c>
      <c r="P5721" s="19">
        <f t="shared" si="803"/>
        <v>1.5428754000000002</v>
      </c>
      <c r="Q5721" s="19">
        <f t="shared" si="807"/>
        <v>0</v>
      </c>
      <c r="R5721" s="20">
        <f t="shared" si="804"/>
        <v>20.123376</v>
      </c>
      <c r="S5721" s="20">
        <f t="shared" si="808"/>
        <v>0</v>
      </c>
      <c r="T5721" s="20">
        <f>IF((T5720+R5721)&lt;0,0,IF((T5720+R5721)&gt;结论【关键目标】!C$28,结论【关键目标】!C$28,T5720+R5721))</f>
        <v>22</v>
      </c>
      <c r="U5721" s="19">
        <f>IF((T5720+R5721)&lt;结论【关键目标】!$C$28,0,(发电量计算【计算逻辑页】!R5721+发电量计算【计算逻辑页】!T5720-结论【关键目标】!$C$28))</f>
        <v>20.123376</v>
      </c>
      <c r="V5721" s="5">
        <f t="shared" si="805"/>
        <v>7.0431815999999996</v>
      </c>
      <c r="W5721" s="5">
        <f t="shared" si="806"/>
        <v>1.0925100707400002</v>
      </c>
      <c r="X5721" s="5">
        <f t="shared" si="809"/>
        <v>0</v>
      </c>
    </row>
    <row r="5722" spans="1:24" x14ac:dyDescent="0.15">
      <c r="A5722" s="7">
        <v>5721</v>
      </c>
      <c r="B5722" s="7">
        <v>8</v>
      </c>
      <c r="C5722" s="7">
        <v>27</v>
      </c>
      <c r="D5722" s="7">
        <v>9</v>
      </c>
      <c r="E5722" s="7">
        <v>239</v>
      </c>
      <c r="F5722" s="7">
        <v>22.3</v>
      </c>
      <c r="G5722" s="7">
        <v>333.5</v>
      </c>
      <c r="H5722" s="7">
        <f t="shared" si="801"/>
        <v>7</v>
      </c>
      <c r="I5722" s="16">
        <f t="shared" si="802"/>
        <v>45165</v>
      </c>
      <c r="J5722" s="17">
        <v>0.70809999999999995</v>
      </c>
      <c r="K5722" s="18">
        <f>G5722*结论【关键目标】!C$27*0.7735*0.001</f>
        <v>30.955469999999998</v>
      </c>
      <c r="L5722" s="5">
        <v>0</v>
      </c>
      <c r="M5722" s="5">
        <f>ABS(IF(L5722&lt;=0,L5722/耗电量关键数据!$B$6/1000,L5722/耗电量关键数据!$B$5/1000))</f>
        <v>0</v>
      </c>
      <c r="N5722" s="19">
        <f>耗电量关键数据!$B$14</f>
        <v>1.1688450000000001</v>
      </c>
      <c r="O5722" s="19">
        <f>耗电量关键数据!$B$15</f>
        <v>0.37403039999999999</v>
      </c>
      <c r="P5722" s="19">
        <f t="shared" si="803"/>
        <v>1.5428754000000002</v>
      </c>
      <c r="Q5722" s="19">
        <f t="shared" si="807"/>
        <v>0</v>
      </c>
      <c r="R5722" s="20">
        <f t="shared" si="804"/>
        <v>30.955469999999998</v>
      </c>
      <c r="S5722" s="20">
        <f t="shared" si="808"/>
        <v>0</v>
      </c>
      <c r="T5722" s="20">
        <f>IF((T5721+R5722)&lt;0,0,IF((T5721+R5722)&gt;结论【关键目标】!C$28,结论【关键目标】!C$28,T5721+R5722))</f>
        <v>22</v>
      </c>
      <c r="U5722" s="19">
        <f>IF((T5721+R5722)&lt;结论【关键目标】!$C$28,0,(发电量计算【计算逻辑页】!R5722+发电量计算【计算逻辑页】!T5721-结论【关键目标】!$C$28))</f>
        <v>30.955469999999998</v>
      </c>
      <c r="V5722" s="5">
        <f t="shared" si="805"/>
        <v>10.834414499999999</v>
      </c>
      <c r="W5722" s="5">
        <f t="shared" si="806"/>
        <v>1.0925100707400002</v>
      </c>
      <c r="X5722" s="5">
        <f t="shared" si="809"/>
        <v>0</v>
      </c>
    </row>
    <row r="5723" spans="1:24" x14ac:dyDescent="0.15">
      <c r="A5723" s="7">
        <v>5722</v>
      </c>
      <c r="B5723" s="7">
        <v>8</v>
      </c>
      <c r="C5723" s="7">
        <v>27</v>
      </c>
      <c r="D5723" s="7">
        <v>10</v>
      </c>
      <c r="E5723" s="7">
        <v>239</v>
      </c>
      <c r="F5723" s="7">
        <v>23</v>
      </c>
      <c r="G5723" s="7">
        <v>398.2</v>
      </c>
      <c r="H5723" s="7">
        <f t="shared" si="801"/>
        <v>7</v>
      </c>
      <c r="I5723" s="16">
        <f t="shared" si="802"/>
        <v>45165</v>
      </c>
      <c r="J5723" s="17">
        <v>0.70809999999999995</v>
      </c>
      <c r="K5723" s="18">
        <f>G5723*结论【关键目标】!C$27*0.7735*0.001</f>
        <v>36.960923999999999</v>
      </c>
      <c r="L5723" s="5">
        <v>0</v>
      </c>
      <c r="M5723" s="5">
        <f>ABS(IF(L5723&lt;=0,L5723/耗电量关键数据!$B$6/1000,L5723/耗电量关键数据!$B$5/1000))</f>
        <v>0</v>
      </c>
      <c r="N5723" s="19">
        <f>耗电量关键数据!$B$14</f>
        <v>1.1688450000000001</v>
      </c>
      <c r="O5723" s="19">
        <f>耗电量关键数据!$B$15</f>
        <v>0.37403039999999999</v>
      </c>
      <c r="P5723" s="19">
        <f t="shared" si="803"/>
        <v>1.5428754000000002</v>
      </c>
      <c r="Q5723" s="19">
        <f t="shared" si="807"/>
        <v>0</v>
      </c>
      <c r="R5723" s="20">
        <f t="shared" si="804"/>
        <v>36.960923999999999</v>
      </c>
      <c r="S5723" s="20">
        <f t="shared" si="808"/>
        <v>0</v>
      </c>
      <c r="T5723" s="20">
        <f>IF((T5722+R5723)&lt;0,0,IF((T5722+R5723)&gt;结论【关键目标】!C$28,结论【关键目标】!C$28,T5722+R5723))</f>
        <v>22</v>
      </c>
      <c r="U5723" s="19">
        <f>IF((T5722+R5723)&lt;结论【关键目标】!$C$28,0,(发电量计算【计算逻辑页】!R5723+发电量计算【计算逻辑页】!T5722-结论【关键目标】!$C$28))</f>
        <v>36.960923999999999</v>
      </c>
      <c r="V5723" s="5">
        <f t="shared" si="805"/>
        <v>12.936323399999999</v>
      </c>
      <c r="W5723" s="5">
        <f t="shared" si="806"/>
        <v>1.0925100707400002</v>
      </c>
      <c r="X5723" s="5">
        <f t="shared" si="809"/>
        <v>0</v>
      </c>
    </row>
    <row r="5724" spans="1:24" x14ac:dyDescent="0.15">
      <c r="A5724" s="7">
        <v>5723</v>
      </c>
      <c r="B5724" s="7">
        <v>8</v>
      </c>
      <c r="C5724" s="7">
        <v>27</v>
      </c>
      <c r="D5724" s="7">
        <v>11</v>
      </c>
      <c r="E5724" s="7">
        <v>239</v>
      </c>
      <c r="F5724" s="7">
        <v>24</v>
      </c>
      <c r="G5724" s="7">
        <v>483</v>
      </c>
      <c r="H5724" s="7">
        <f t="shared" si="801"/>
        <v>7</v>
      </c>
      <c r="I5724" s="16">
        <f t="shared" si="802"/>
        <v>45165</v>
      </c>
      <c r="J5724" s="24">
        <v>1.3551</v>
      </c>
      <c r="K5724" s="18">
        <f>G5724*结论【关键目标】!C$27*0.7735*0.001</f>
        <v>44.832059999999998</v>
      </c>
      <c r="L5724" s="5">
        <v>0</v>
      </c>
      <c r="M5724" s="5">
        <f>ABS(IF(L5724&lt;=0,L5724/耗电量关键数据!$B$6/1000,L5724/耗电量关键数据!$B$5/1000))</f>
        <v>0</v>
      </c>
      <c r="N5724" s="19">
        <f>耗电量关键数据!$B$14</f>
        <v>1.1688450000000001</v>
      </c>
      <c r="O5724" s="19">
        <f>耗电量关键数据!$B$15</f>
        <v>0.37403039999999999</v>
      </c>
      <c r="P5724" s="19">
        <f t="shared" si="803"/>
        <v>1.5428754000000002</v>
      </c>
      <c r="Q5724" s="19">
        <f t="shared" si="807"/>
        <v>1.5428754000000002</v>
      </c>
      <c r="R5724" s="20">
        <f t="shared" si="804"/>
        <v>43.289184599999999</v>
      </c>
      <c r="S5724" s="20">
        <f t="shared" si="808"/>
        <v>0</v>
      </c>
      <c r="T5724" s="20">
        <f>IF((T5723+R5724)&lt;0,0,IF((T5723+R5724)&gt;结论【关键目标】!C$28,结论【关键目标】!C$28,T5723+R5724))</f>
        <v>22</v>
      </c>
      <c r="U5724" s="19">
        <f>IF((T5723+R5724)&lt;结论【关键目标】!$C$28,0,(发电量计算【计算逻辑页】!R5724+发电量计算【计算逻辑页】!T5723-结论【关键目标】!$C$28))</f>
        <v>43.289184599999999</v>
      </c>
      <c r="V5724" s="5">
        <f t="shared" si="805"/>
        <v>15.151214609999998</v>
      </c>
      <c r="W5724" s="5">
        <f t="shared" si="806"/>
        <v>2.0907504545400002</v>
      </c>
      <c r="X5724" s="5">
        <f t="shared" si="809"/>
        <v>0</v>
      </c>
    </row>
    <row r="5725" spans="1:24" x14ac:dyDescent="0.15">
      <c r="A5725" s="7">
        <v>5724</v>
      </c>
      <c r="B5725" s="7">
        <v>8</v>
      </c>
      <c r="C5725" s="7">
        <v>27</v>
      </c>
      <c r="D5725" s="7">
        <v>12</v>
      </c>
      <c r="E5725" s="7">
        <v>239</v>
      </c>
      <c r="F5725" s="7">
        <v>25</v>
      </c>
      <c r="G5725" s="7">
        <v>545.20000000000005</v>
      </c>
      <c r="H5725" s="7">
        <f t="shared" si="801"/>
        <v>7</v>
      </c>
      <c r="I5725" s="16">
        <f t="shared" si="802"/>
        <v>45165</v>
      </c>
      <c r="J5725" s="24">
        <v>1.3551</v>
      </c>
      <c r="K5725" s="18">
        <f>G5725*结论【关键目标】!C$27*0.7735*0.001</f>
        <v>50.605463999999998</v>
      </c>
      <c r="L5725" s="5">
        <v>0</v>
      </c>
      <c r="M5725" s="5">
        <f>ABS(IF(L5725&lt;=0,L5725/耗电量关键数据!$B$6/1000,L5725/耗电量关键数据!$B$5/1000))</f>
        <v>0</v>
      </c>
      <c r="N5725" s="19">
        <f>耗电量关键数据!$B$14</f>
        <v>1.1688450000000001</v>
      </c>
      <c r="O5725" s="19">
        <f>耗电量关键数据!$B$15</f>
        <v>0.37403039999999999</v>
      </c>
      <c r="P5725" s="19">
        <f t="shared" si="803"/>
        <v>1.5428754000000002</v>
      </c>
      <c r="Q5725" s="19">
        <f t="shared" si="807"/>
        <v>1.5428754000000002</v>
      </c>
      <c r="R5725" s="20">
        <f t="shared" si="804"/>
        <v>49.062588599999998</v>
      </c>
      <c r="S5725" s="20">
        <f t="shared" si="808"/>
        <v>0</v>
      </c>
      <c r="T5725" s="20">
        <f>IF((T5724+R5725)&lt;0,0,IF((T5724+R5725)&gt;结论【关键目标】!C$28,结论【关键目标】!C$28,T5724+R5725))</f>
        <v>22</v>
      </c>
      <c r="U5725" s="19">
        <f>IF((T5724+R5725)&lt;结论【关键目标】!$C$28,0,(发电量计算【计算逻辑页】!R5725+发电量计算【计算逻辑页】!T5724-结论【关键目标】!$C$28))</f>
        <v>49.062588599999998</v>
      </c>
      <c r="V5725" s="5">
        <f t="shared" si="805"/>
        <v>17.171906009999997</v>
      </c>
      <c r="W5725" s="5">
        <f t="shared" si="806"/>
        <v>2.0907504545400002</v>
      </c>
      <c r="X5725" s="5">
        <f t="shared" si="809"/>
        <v>0</v>
      </c>
    </row>
    <row r="5726" spans="1:24" x14ac:dyDescent="0.15">
      <c r="A5726" s="7">
        <v>5725</v>
      </c>
      <c r="B5726" s="7">
        <v>8</v>
      </c>
      <c r="C5726" s="7">
        <v>27</v>
      </c>
      <c r="D5726" s="7">
        <v>13</v>
      </c>
      <c r="E5726" s="7">
        <v>239</v>
      </c>
      <c r="F5726" s="7">
        <v>26</v>
      </c>
      <c r="G5726" s="7">
        <v>519.79999999999995</v>
      </c>
      <c r="H5726" s="7">
        <f t="shared" si="801"/>
        <v>7</v>
      </c>
      <c r="I5726" s="16">
        <f t="shared" si="802"/>
        <v>45165</v>
      </c>
      <c r="J5726" s="17">
        <v>1.2267999999999999</v>
      </c>
      <c r="K5726" s="18">
        <f>G5726*结论【关键目标】!C$27*0.7735*0.001</f>
        <v>48.247836</v>
      </c>
      <c r="L5726" s="5">
        <v>0</v>
      </c>
      <c r="M5726" s="5">
        <f>ABS(IF(L5726&lt;=0,L5726/耗电量关键数据!$B$6/1000,L5726/耗电量关键数据!$B$5/1000))</f>
        <v>0</v>
      </c>
      <c r="N5726" s="19">
        <f>耗电量关键数据!$B$14</f>
        <v>1.1688450000000001</v>
      </c>
      <c r="O5726" s="19">
        <f>耗电量关键数据!$B$15</f>
        <v>0.37403039999999999</v>
      </c>
      <c r="P5726" s="19">
        <f t="shared" si="803"/>
        <v>1.5428754000000002</v>
      </c>
      <c r="Q5726" s="19">
        <f t="shared" si="807"/>
        <v>1.5428754000000002</v>
      </c>
      <c r="R5726" s="20">
        <f t="shared" si="804"/>
        <v>46.7049606</v>
      </c>
      <c r="S5726" s="20">
        <f t="shared" si="808"/>
        <v>0</v>
      </c>
      <c r="T5726" s="20">
        <f>IF((T5725+R5726)&lt;0,0,IF((T5725+R5726)&gt;结论【关键目标】!C$28,结论【关键目标】!C$28,T5725+R5726))</f>
        <v>22</v>
      </c>
      <c r="U5726" s="19">
        <f>IF((T5725+R5726)&lt;结论【关键目标】!$C$28,0,(发电量计算【计算逻辑页】!R5726+发电量计算【计算逻辑页】!T5725-结论【关键目标】!$C$28))</f>
        <v>46.704960599999993</v>
      </c>
      <c r="V5726" s="5">
        <f t="shared" si="805"/>
        <v>16.346736209999996</v>
      </c>
      <c r="W5726" s="5">
        <f t="shared" si="806"/>
        <v>1.89279954072</v>
      </c>
      <c r="X5726" s="5">
        <f t="shared" si="809"/>
        <v>0</v>
      </c>
    </row>
    <row r="5727" spans="1:24" x14ac:dyDescent="0.15">
      <c r="A5727" s="7">
        <v>5726</v>
      </c>
      <c r="B5727" s="7">
        <v>8</v>
      </c>
      <c r="C5727" s="7">
        <v>27</v>
      </c>
      <c r="D5727" s="7">
        <v>14</v>
      </c>
      <c r="E5727" s="7">
        <v>239</v>
      </c>
      <c r="F5727" s="7">
        <v>28</v>
      </c>
      <c r="G5727" s="7">
        <v>556.1</v>
      </c>
      <c r="H5727" s="7">
        <f t="shared" si="801"/>
        <v>7</v>
      </c>
      <c r="I5727" s="16">
        <f t="shared" si="802"/>
        <v>45165</v>
      </c>
      <c r="J5727" s="17">
        <v>1.2267999999999999</v>
      </c>
      <c r="K5727" s="18">
        <f>G5727*结论【关键目标】!C$27*0.7735*0.001</f>
        <v>51.617201999999999</v>
      </c>
      <c r="L5727" s="5">
        <v>0</v>
      </c>
      <c r="M5727" s="5">
        <f>ABS(IF(L5727&lt;=0,L5727/耗电量关键数据!$B$6/1000,L5727/耗电量关键数据!$B$5/1000))</f>
        <v>0</v>
      </c>
      <c r="N5727" s="19">
        <f>耗电量关键数据!$B$14</f>
        <v>1.1688450000000001</v>
      </c>
      <c r="O5727" s="19">
        <f>耗电量关键数据!$B$15</f>
        <v>0.37403039999999999</v>
      </c>
      <c r="P5727" s="19">
        <f t="shared" si="803"/>
        <v>1.5428754000000002</v>
      </c>
      <c r="Q5727" s="19">
        <f t="shared" si="807"/>
        <v>1.5428754000000002</v>
      </c>
      <c r="R5727" s="20">
        <f t="shared" si="804"/>
        <v>50.074326599999999</v>
      </c>
      <c r="S5727" s="20">
        <f t="shared" si="808"/>
        <v>0</v>
      </c>
      <c r="T5727" s="20">
        <f>IF((T5726+R5727)&lt;0,0,IF((T5726+R5727)&gt;结论【关键目标】!C$28,结论【关键目标】!C$28,T5726+R5727))</f>
        <v>22</v>
      </c>
      <c r="U5727" s="19">
        <f>IF((T5726+R5727)&lt;结论【关键目标】!$C$28,0,(发电量计算【计算逻辑页】!R5727+发电量计算【计算逻辑页】!T5726-结论【关键目标】!$C$28))</f>
        <v>50.074326600000006</v>
      </c>
      <c r="V5727" s="5">
        <f t="shared" si="805"/>
        <v>17.526014310000001</v>
      </c>
      <c r="W5727" s="5">
        <f t="shared" si="806"/>
        <v>1.89279954072</v>
      </c>
      <c r="X5727" s="5">
        <f t="shared" si="809"/>
        <v>0</v>
      </c>
    </row>
    <row r="5728" spans="1:24" x14ac:dyDescent="0.15">
      <c r="A5728" s="7">
        <v>5727</v>
      </c>
      <c r="B5728" s="7">
        <v>8</v>
      </c>
      <c r="C5728" s="7">
        <v>27</v>
      </c>
      <c r="D5728" s="7">
        <v>15</v>
      </c>
      <c r="E5728" s="7">
        <v>239</v>
      </c>
      <c r="F5728" s="7">
        <v>28.2</v>
      </c>
      <c r="G5728" s="7">
        <v>426.6</v>
      </c>
      <c r="H5728" s="7">
        <f t="shared" si="801"/>
        <v>7</v>
      </c>
      <c r="I5728" s="16">
        <f t="shared" si="802"/>
        <v>45165</v>
      </c>
      <c r="J5728" s="17">
        <v>1.2267999999999999</v>
      </c>
      <c r="K5728" s="18">
        <f>G5728*结论【关键目标】!C$27*0.7735*0.001</f>
        <v>39.597011999999999</v>
      </c>
      <c r="L5728" s="5">
        <v>0</v>
      </c>
      <c r="M5728" s="5">
        <f>ABS(IF(L5728&lt;=0,L5728/耗电量关键数据!$B$6/1000,L5728/耗电量关键数据!$B$5/1000))</f>
        <v>0</v>
      </c>
      <c r="N5728" s="19">
        <f>耗电量关键数据!$B$14</f>
        <v>1.1688450000000001</v>
      </c>
      <c r="O5728" s="19">
        <f>耗电量关键数据!$B$15</f>
        <v>0.37403039999999999</v>
      </c>
      <c r="P5728" s="19">
        <f t="shared" si="803"/>
        <v>1.5428754000000002</v>
      </c>
      <c r="Q5728" s="19">
        <f t="shared" si="807"/>
        <v>1.5428754000000002</v>
      </c>
      <c r="R5728" s="20">
        <f t="shared" si="804"/>
        <v>38.0541366</v>
      </c>
      <c r="S5728" s="20">
        <f t="shared" si="808"/>
        <v>0</v>
      </c>
      <c r="T5728" s="20">
        <f>IF((T5727+R5728)&lt;0,0,IF((T5727+R5728)&gt;结论【关键目标】!C$28,结论【关键目标】!C$28,T5727+R5728))</f>
        <v>22</v>
      </c>
      <c r="U5728" s="19">
        <f>IF((T5727+R5728)&lt;结论【关键目标】!$C$28,0,(发电量计算【计算逻辑页】!R5728+发电量计算【计算逻辑页】!T5727-结论【关键目标】!$C$28))</f>
        <v>38.0541366</v>
      </c>
      <c r="V5728" s="5">
        <f t="shared" si="805"/>
        <v>13.318947809999999</v>
      </c>
      <c r="W5728" s="5">
        <f t="shared" si="806"/>
        <v>1.89279954072</v>
      </c>
      <c r="X5728" s="5">
        <f t="shared" si="809"/>
        <v>0</v>
      </c>
    </row>
    <row r="5729" spans="1:24" x14ac:dyDescent="0.15">
      <c r="A5729" s="7">
        <v>5728</v>
      </c>
      <c r="B5729" s="7">
        <v>8</v>
      </c>
      <c r="C5729" s="7">
        <v>27</v>
      </c>
      <c r="D5729" s="7">
        <v>16</v>
      </c>
      <c r="E5729" s="7">
        <v>239</v>
      </c>
      <c r="F5729" s="7">
        <v>27</v>
      </c>
      <c r="G5729" s="7">
        <v>249.4</v>
      </c>
      <c r="H5729" s="7">
        <f t="shared" si="801"/>
        <v>7</v>
      </c>
      <c r="I5729" s="16">
        <f t="shared" si="802"/>
        <v>45165</v>
      </c>
      <c r="J5729" s="24">
        <v>1.3551</v>
      </c>
      <c r="K5729" s="18">
        <f>G5729*结论【关键目标】!C$27*0.7735*0.001</f>
        <v>23.149307999999998</v>
      </c>
      <c r="L5729" s="5">
        <v>0</v>
      </c>
      <c r="M5729" s="5">
        <f>ABS(IF(L5729&lt;=0,L5729/耗电量关键数据!$B$6/1000,L5729/耗电量关键数据!$B$5/1000))</f>
        <v>0</v>
      </c>
      <c r="N5729" s="19">
        <f>耗电量关键数据!$B$14</f>
        <v>1.1688450000000001</v>
      </c>
      <c r="O5729" s="19">
        <f>耗电量关键数据!$B$15</f>
        <v>0.37403039999999999</v>
      </c>
      <c r="P5729" s="19">
        <f t="shared" si="803"/>
        <v>1.5428754000000002</v>
      </c>
      <c r="Q5729" s="19">
        <f t="shared" si="807"/>
        <v>1.5428754000000002</v>
      </c>
      <c r="R5729" s="20">
        <f t="shared" si="804"/>
        <v>21.606432599999998</v>
      </c>
      <c r="S5729" s="20">
        <f t="shared" si="808"/>
        <v>0</v>
      </c>
      <c r="T5729" s="20">
        <f>IF((T5728+R5729)&lt;0,0,IF((T5728+R5729)&gt;结论【关键目标】!C$28,结论【关键目标】!C$28,T5728+R5729))</f>
        <v>22</v>
      </c>
      <c r="U5729" s="19">
        <f>IF((T5728+R5729)&lt;结论【关键目标】!$C$28,0,(发电量计算【计算逻辑页】!R5729+发电量计算【计算逻辑页】!T5728-结论【关键目标】!$C$28))</f>
        <v>21.606432599999998</v>
      </c>
      <c r="V5729" s="5">
        <f t="shared" si="805"/>
        <v>7.5622514099999991</v>
      </c>
      <c r="W5729" s="5">
        <f t="shared" si="806"/>
        <v>2.0907504545400002</v>
      </c>
      <c r="X5729" s="5">
        <f t="shared" si="809"/>
        <v>0</v>
      </c>
    </row>
    <row r="5730" spans="1:24" x14ac:dyDescent="0.15">
      <c r="A5730" s="7">
        <v>5729</v>
      </c>
      <c r="B5730" s="7">
        <v>8</v>
      </c>
      <c r="C5730" s="7">
        <v>27</v>
      </c>
      <c r="D5730" s="7">
        <v>17</v>
      </c>
      <c r="E5730" s="7">
        <v>239</v>
      </c>
      <c r="F5730" s="7">
        <v>27</v>
      </c>
      <c r="G5730" s="7">
        <v>103.1</v>
      </c>
      <c r="H5730" s="7">
        <f t="shared" si="801"/>
        <v>7</v>
      </c>
      <c r="I5730" s="16">
        <f t="shared" si="802"/>
        <v>45165</v>
      </c>
      <c r="J5730" s="17">
        <v>0.70809999999999995</v>
      </c>
      <c r="K5730" s="18">
        <f>G5730*结论【关键目标】!C$27*0.7735*0.001</f>
        <v>9.5697419999999997</v>
      </c>
      <c r="L5730" s="5">
        <v>0</v>
      </c>
      <c r="M5730" s="5">
        <f>ABS(IF(L5730&lt;=0,L5730/耗电量关键数据!$B$6/1000,L5730/耗电量关键数据!$B$5/1000))</f>
        <v>0</v>
      </c>
      <c r="N5730" s="19">
        <f>耗电量关键数据!$B$14</f>
        <v>1.1688450000000001</v>
      </c>
      <c r="O5730" s="19">
        <f>耗电量关键数据!$B$15</f>
        <v>0.37403039999999999</v>
      </c>
      <c r="P5730" s="19">
        <f t="shared" si="803"/>
        <v>1.5428754000000002</v>
      </c>
      <c r="Q5730" s="19">
        <f t="shared" si="807"/>
        <v>0</v>
      </c>
      <c r="R5730" s="20">
        <f t="shared" si="804"/>
        <v>9.5697419999999997</v>
      </c>
      <c r="S5730" s="20">
        <f t="shared" si="808"/>
        <v>0</v>
      </c>
      <c r="T5730" s="20">
        <f>IF((T5729+R5730)&lt;0,0,IF((T5729+R5730)&gt;结论【关键目标】!C$28,结论【关键目标】!C$28,T5729+R5730))</f>
        <v>22</v>
      </c>
      <c r="U5730" s="19">
        <f>IF((T5729+R5730)&lt;结论【关键目标】!$C$28,0,(发电量计算【计算逻辑页】!R5730+发电量计算【计算逻辑页】!T5729-结论【关键目标】!$C$28))</f>
        <v>9.569741999999998</v>
      </c>
      <c r="V5730" s="5">
        <f t="shared" si="805"/>
        <v>3.3494096999999989</v>
      </c>
      <c r="W5730" s="5">
        <f t="shared" si="806"/>
        <v>1.0925100707400002</v>
      </c>
      <c r="X5730" s="5">
        <f t="shared" si="809"/>
        <v>0</v>
      </c>
    </row>
    <row r="5731" spans="1:24" x14ac:dyDescent="0.15">
      <c r="A5731" s="7">
        <v>5730</v>
      </c>
      <c r="B5731" s="7">
        <v>8</v>
      </c>
      <c r="C5731" s="7">
        <v>27</v>
      </c>
      <c r="D5731" s="7">
        <v>18</v>
      </c>
      <c r="E5731" s="7">
        <v>239</v>
      </c>
      <c r="F5731" s="7">
        <v>29</v>
      </c>
      <c r="G5731" s="7">
        <v>0.4</v>
      </c>
      <c r="H5731" s="7">
        <f t="shared" si="801"/>
        <v>7</v>
      </c>
      <c r="I5731" s="16">
        <f t="shared" si="802"/>
        <v>45165</v>
      </c>
      <c r="J5731" s="17">
        <v>0.70809999999999995</v>
      </c>
      <c r="K5731" s="18">
        <f>G5731*结论【关键目标】!C$27*0.7735*0.001</f>
        <v>3.7128000000000001E-2</v>
      </c>
      <c r="L5731" s="5">
        <v>0</v>
      </c>
      <c r="M5731" s="5">
        <f>ABS(IF(L5731&lt;=0,L5731/耗电量关键数据!$B$6/1000,L5731/耗电量关键数据!$B$5/1000))</f>
        <v>0</v>
      </c>
      <c r="N5731" s="19">
        <f>耗电量关键数据!$B$14</f>
        <v>1.1688450000000001</v>
      </c>
      <c r="O5731" s="19">
        <f>耗电量关键数据!$B$15</f>
        <v>0.37403039999999999</v>
      </c>
      <c r="P5731" s="19">
        <f t="shared" si="803"/>
        <v>1.5428754000000002</v>
      </c>
      <c r="Q5731" s="19">
        <f t="shared" si="807"/>
        <v>0</v>
      </c>
      <c r="R5731" s="20">
        <f t="shared" si="804"/>
        <v>3.7128000000000001E-2</v>
      </c>
      <c r="S5731" s="20">
        <f t="shared" si="808"/>
        <v>0</v>
      </c>
      <c r="T5731" s="20">
        <f>IF((T5730+R5731)&lt;0,0,IF((T5730+R5731)&gt;结论【关键目标】!C$28,结论【关键目标】!C$28,T5730+R5731))</f>
        <v>22</v>
      </c>
      <c r="U5731" s="19">
        <f>IF((T5730+R5731)&lt;结论【关键目标】!$C$28,0,(发电量计算【计算逻辑页】!R5731+发电量计算【计算逻辑页】!T5730-结论【关键目标】!$C$28))</f>
        <v>3.7127999999999162E-2</v>
      </c>
      <c r="V5731" s="5">
        <f t="shared" si="805"/>
        <v>1.2994799999999706E-2</v>
      </c>
      <c r="W5731" s="5">
        <f t="shared" si="806"/>
        <v>2.6290336799999998E-2</v>
      </c>
      <c r="X5731" s="5">
        <f t="shared" si="809"/>
        <v>0</v>
      </c>
    </row>
    <row r="5732" spans="1:24" x14ac:dyDescent="0.15">
      <c r="A5732" s="7">
        <v>5731</v>
      </c>
      <c r="B5732" s="7">
        <v>8</v>
      </c>
      <c r="C5732" s="7">
        <v>27</v>
      </c>
      <c r="D5732" s="7">
        <v>19</v>
      </c>
      <c r="E5732" s="7">
        <v>239</v>
      </c>
      <c r="F5732" s="7">
        <v>27</v>
      </c>
      <c r="G5732" s="7">
        <v>0</v>
      </c>
      <c r="H5732" s="7">
        <f t="shared" si="801"/>
        <v>7</v>
      </c>
      <c r="I5732" s="16">
        <f t="shared" si="802"/>
        <v>45165</v>
      </c>
      <c r="J5732" s="17">
        <v>1.2267999999999999</v>
      </c>
      <c r="K5732" s="18">
        <f>G5732*结论【关键目标】!C$27*0.7735*0.001</f>
        <v>0</v>
      </c>
      <c r="L5732" s="5">
        <v>0</v>
      </c>
      <c r="M5732" s="5">
        <f>ABS(IF(L5732&lt;=0,L5732/耗电量关键数据!$B$6/1000,L5732/耗电量关键数据!$B$5/1000))</f>
        <v>0</v>
      </c>
      <c r="N5732" s="19">
        <f>耗电量关键数据!$B$14</f>
        <v>1.1688450000000001</v>
      </c>
      <c r="O5732" s="19">
        <f>耗电量关键数据!$B$15</f>
        <v>0.37403039999999999</v>
      </c>
      <c r="P5732" s="19">
        <f t="shared" si="803"/>
        <v>1.5428754000000002</v>
      </c>
      <c r="Q5732" s="19">
        <f t="shared" si="807"/>
        <v>1.5428754000000002</v>
      </c>
      <c r="R5732" s="20">
        <f t="shared" si="804"/>
        <v>-1.5428754000000002</v>
      </c>
      <c r="S5732" s="20">
        <f t="shared" si="808"/>
        <v>1.5428754000000002</v>
      </c>
      <c r="T5732" s="20">
        <f>IF((T5731+R5732)&lt;0,0,IF((T5731+R5732)&gt;结论【关键目标】!C$28,结论【关键目标】!C$28,T5731+R5732))</f>
        <v>20.4571246</v>
      </c>
      <c r="U5732" s="19">
        <f>IF((T5731+R5732)&lt;结论【关键目标】!$C$28,0,(发电量计算【计算逻辑页】!R5732+发电量计算【计算逻辑页】!T5731-结论【关键目标】!$C$28))</f>
        <v>0</v>
      </c>
      <c r="V5732" s="5">
        <f t="shared" si="805"/>
        <v>0</v>
      </c>
      <c r="W5732" s="5">
        <f t="shared" si="806"/>
        <v>0</v>
      </c>
      <c r="X5732" s="5">
        <f t="shared" si="809"/>
        <v>1.3527931507200002</v>
      </c>
    </row>
    <row r="5733" spans="1:24" x14ac:dyDescent="0.15">
      <c r="A5733" s="7">
        <v>5732</v>
      </c>
      <c r="B5733" s="7">
        <v>8</v>
      </c>
      <c r="C5733" s="7">
        <v>27</v>
      </c>
      <c r="D5733" s="7">
        <v>20</v>
      </c>
      <c r="E5733" s="7">
        <v>239</v>
      </c>
      <c r="F5733" s="7">
        <v>26</v>
      </c>
      <c r="G5733" s="7">
        <v>0</v>
      </c>
      <c r="H5733" s="7">
        <f t="shared" si="801"/>
        <v>7</v>
      </c>
      <c r="I5733" s="16">
        <f t="shared" si="802"/>
        <v>45165</v>
      </c>
      <c r="J5733" s="17">
        <v>1.2267999999999999</v>
      </c>
      <c r="K5733" s="18">
        <f>G5733*结论【关键目标】!C$27*0.7735*0.001</f>
        <v>0</v>
      </c>
      <c r="L5733" s="5">
        <v>0</v>
      </c>
      <c r="M5733" s="5">
        <f>ABS(IF(L5733&lt;=0,L5733/耗电量关键数据!$B$6/1000,L5733/耗电量关键数据!$B$5/1000))</f>
        <v>0</v>
      </c>
      <c r="N5733" s="19">
        <f>耗电量关键数据!$B$14</f>
        <v>1.1688450000000001</v>
      </c>
      <c r="O5733" s="19">
        <f>耗电量关键数据!$B$15</f>
        <v>0.37403039999999999</v>
      </c>
      <c r="P5733" s="19">
        <f t="shared" si="803"/>
        <v>1.5428754000000002</v>
      </c>
      <c r="Q5733" s="19">
        <f t="shared" si="807"/>
        <v>1.5428754000000002</v>
      </c>
      <c r="R5733" s="20">
        <f t="shared" si="804"/>
        <v>-1.5428754000000002</v>
      </c>
      <c r="S5733" s="20">
        <f t="shared" si="808"/>
        <v>1.5428754000000002</v>
      </c>
      <c r="T5733" s="20">
        <f>IF((T5732+R5733)&lt;0,0,IF((T5732+R5733)&gt;结论【关键目标】!C$28,结论【关键目标】!C$28,T5732+R5733))</f>
        <v>18.9142492</v>
      </c>
      <c r="U5733" s="19">
        <f>IF((T5732+R5733)&lt;结论【关键目标】!$C$28,0,(发电量计算【计算逻辑页】!R5733+发电量计算【计算逻辑页】!T5732-结论【关键目标】!$C$28))</f>
        <v>0</v>
      </c>
      <c r="V5733" s="5">
        <f t="shared" si="805"/>
        <v>0</v>
      </c>
      <c r="W5733" s="5">
        <f t="shared" si="806"/>
        <v>0</v>
      </c>
      <c r="X5733" s="5">
        <f t="shared" si="809"/>
        <v>1.3527931507200002</v>
      </c>
    </row>
    <row r="5734" spans="1:24" x14ac:dyDescent="0.15">
      <c r="A5734" s="7">
        <v>5733</v>
      </c>
      <c r="B5734" s="7">
        <v>8</v>
      </c>
      <c r="C5734" s="7">
        <v>27</v>
      </c>
      <c r="D5734" s="7">
        <v>21</v>
      </c>
      <c r="E5734" s="7">
        <v>239</v>
      </c>
      <c r="F5734" s="7">
        <v>27</v>
      </c>
      <c r="G5734" s="7">
        <v>0</v>
      </c>
      <c r="H5734" s="7">
        <f t="shared" si="801"/>
        <v>7</v>
      </c>
      <c r="I5734" s="16">
        <f t="shared" si="802"/>
        <v>45165</v>
      </c>
      <c r="J5734" s="17">
        <v>1.2267999999999999</v>
      </c>
      <c r="K5734" s="18">
        <f>G5734*结论【关键目标】!C$27*0.7735*0.001</f>
        <v>0</v>
      </c>
      <c r="L5734" s="5">
        <v>0</v>
      </c>
      <c r="M5734" s="5">
        <f>ABS(IF(L5734&lt;=0,L5734/耗电量关键数据!$B$6/1000,L5734/耗电量关键数据!$B$5/1000))</f>
        <v>0</v>
      </c>
      <c r="N5734" s="19">
        <f>耗电量关键数据!$B$14</f>
        <v>1.1688450000000001</v>
      </c>
      <c r="O5734" s="19">
        <f>耗电量关键数据!$B$15</f>
        <v>0.37403039999999999</v>
      </c>
      <c r="P5734" s="19">
        <f t="shared" si="803"/>
        <v>1.5428754000000002</v>
      </c>
      <c r="Q5734" s="19">
        <f t="shared" si="807"/>
        <v>1.5428754000000002</v>
      </c>
      <c r="R5734" s="20">
        <f t="shared" si="804"/>
        <v>-1.5428754000000002</v>
      </c>
      <c r="S5734" s="20">
        <f t="shared" si="808"/>
        <v>1.5428754000000002</v>
      </c>
      <c r="T5734" s="20">
        <f>IF((T5733+R5734)&lt;0,0,IF((T5733+R5734)&gt;结论【关键目标】!C$28,结论【关键目标】!C$28,T5733+R5734))</f>
        <v>17.371373800000001</v>
      </c>
      <c r="U5734" s="19">
        <f>IF((T5733+R5734)&lt;结论【关键目标】!$C$28,0,(发电量计算【计算逻辑页】!R5734+发电量计算【计算逻辑页】!T5733-结论【关键目标】!$C$28))</f>
        <v>0</v>
      </c>
      <c r="V5734" s="5">
        <f t="shared" si="805"/>
        <v>0</v>
      </c>
      <c r="W5734" s="5">
        <f t="shared" si="806"/>
        <v>0</v>
      </c>
      <c r="X5734" s="5">
        <f t="shared" si="809"/>
        <v>1.3527931507200002</v>
      </c>
    </row>
    <row r="5735" spans="1:24" x14ac:dyDescent="0.15">
      <c r="A5735" s="7">
        <v>5734</v>
      </c>
      <c r="B5735" s="7">
        <v>8</v>
      </c>
      <c r="C5735" s="7">
        <v>27</v>
      </c>
      <c r="D5735" s="7">
        <v>22</v>
      </c>
      <c r="E5735" s="7">
        <v>239</v>
      </c>
      <c r="F5735" s="7">
        <v>25</v>
      </c>
      <c r="G5735" s="7">
        <v>0</v>
      </c>
      <c r="H5735" s="7">
        <f t="shared" si="801"/>
        <v>7</v>
      </c>
      <c r="I5735" s="16">
        <f t="shared" si="802"/>
        <v>45165</v>
      </c>
      <c r="J5735" s="17">
        <v>0.70809999999999995</v>
      </c>
      <c r="K5735" s="18">
        <f>G5735*结论【关键目标】!C$27*0.7735*0.001</f>
        <v>0</v>
      </c>
      <c r="L5735" s="5">
        <v>0</v>
      </c>
      <c r="M5735" s="5">
        <f>ABS(IF(L5735&lt;=0,L5735/耗电量关键数据!$B$6/1000,L5735/耗电量关键数据!$B$5/1000))</f>
        <v>0</v>
      </c>
      <c r="N5735" s="19">
        <f>耗电量关键数据!$B$14</f>
        <v>1.1688450000000001</v>
      </c>
      <c r="O5735" s="19">
        <f>耗电量关键数据!$B$15</f>
        <v>0.37403039999999999</v>
      </c>
      <c r="P5735" s="19">
        <f t="shared" si="803"/>
        <v>1.5428754000000002</v>
      </c>
      <c r="Q5735" s="19">
        <f t="shared" si="807"/>
        <v>0</v>
      </c>
      <c r="R5735" s="20">
        <f t="shared" si="804"/>
        <v>0</v>
      </c>
      <c r="S5735" s="20">
        <f t="shared" si="808"/>
        <v>0</v>
      </c>
      <c r="T5735" s="20">
        <f>IF((T5734+R5735)&lt;0,0,IF((T5734+R5735)&gt;结论【关键目标】!C$28,结论【关键目标】!C$28,T5734+R5735))</f>
        <v>17.371373800000001</v>
      </c>
      <c r="U5735" s="19">
        <f>IF((T5734+R5735)&lt;结论【关键目标】!$C$28,0,(发电量计算【计算逻辑页】!R5735+发电量计算【计算逻辑页】!T5734-结论【关键目标】!$C$28))</f>
        <v>0</v>
      </c>
      <c r="V5735" s="5">
        <f t="shared" si="805"/>
        <v>0</v>
      </c>
      <c r="W5735" s="5">
        <f t="shared" si="806"/>
        <v>0</v>
      </c>
      <c r="X5735" s="5">
        <f t="shared" si="809"/>
        <v>0</v>
      </c>
    </row>
    <row r="5736" spans="1:24" x14ac:dyDescent="0.15">
      <c r="A5736" s="7">
        <v>5735</v>
      </c>
      <c r="B5736" s="7">
        <v>8</v>
      </c>
      <c r="C5736" s="7">
        <v>27</v>
      </c>
      <c r="D5736" s="7">
        <v>23</v>
      </c>
      <c r="E5736" s="7">
        <v>239</v>
      </c>
      <c r="F5736" s="7">
        <v>25</v>
      </c>
      <c r="G5736" s="7">
        <v>0</v>
      </c>
      <c r="H5736" s="7">
        <f t="shared" si="801"/>
        <v>7</v>
      </c>
      <c r="I5736" s="16">
        <f t="shared" si="802"/>
        <v>45165</v>
      </c>
      <c r="J5736" s="17">
        <v>0.70809999999999995</v>
      </c>
      <c r="K5736" s="18">
        <f>G5736*结论【关键目标】!C$27*0.7735*0.001</f>
        <v>0</v>
      </c>
      <c r="L5736" s="5">
        <v>0</v>
      </c>
      <c r="M5736" s="5">
        <f>ABS(IF(L5736&lt;=0,L5736/耗电量关键数据!$B$6/1000,L5736/耗电量关键数据!$B$5/1000))</f>
        <v>0</v>
      </c>
      <c r="N5736" s="19">
        <f>耗电量关键数据!$B$14</f>
        <v>1.1688450000000001</v>
      </c>
      <c r="O5736" s="19">
        <f>耗电量关键数据!$B$15</f>
        <v>0.37403039999999999</v>
      </c>
      <c r="P5736" s="19">
        <f t="shared" si="803"/>
        <v>1.5428754000000002</v>
      </c>
      <c r="Q5736" s="19">
        <f t="shared" si="807"/>
        <v>0</v>
      </c>
      <c r="R5736" s="20">
        <f t="shared" si="804"/>
        <v>0</v>
      </c>
      <c r="S5736" s="20">
        <f t="shared" si="808"/>
        <v>0</v>
      </c>
      <c r="T5736" s="20">
        <f>IF((T5735+R5736)&lt;0,0,IF((T5735+R5736)&gt;结论【关键目标】!C$28,结论【关键目标】!C$28,T5735+R5736))</f>
        <v>17.371373800000001</v>
      </c>
      <c r="U5736" s="19">
        <f>IF((T5735+R5736)&lt;结论【关键目标】!$C$28,0,(发电量计算【计算逻辑页】!R5736+发电量计算【计算逻辑页】!T5735-结论【关键目标】!$C$28))</f>
        <v>0</v>
      </c>
      <c r="V5736" s="5">
        <f t="shared" si="805"/>
        <v>0</v>
      </c>
      <c r="W5736" s="5">
        <f t="shared" si="806"/>
        <v>0</v>
      </c>
      <c r="X5736" s="5">
        <f t="shared" si="809"/>
        <v>0</v>
      </c>
    </row>
    <row r="5737" spans="1:24" x14ac:dyDescent="0.15">
      <c r="A5737" s="7">
        <v>5736</v>
      </c>
      <c r="B5737" s="7">
        <v>8</v>
      </c>
      <c r="C5737" s="7">
        <v>27</v>
      </c>
      <c r="D5737" s="7">
        <v>24</v>
      </c>
      <c r="E5737" s="7">
        <v>239</v>
      </c>
      <c r="F5737" s="7">
        <v>24.8</v>
      </c>
      <c r="G5737" s="7">
        <v>0</v>
      </c>
      <c r="H5737" s="7">
        <f t="shared" si="801"/>
        <v>7</v>
      </c>
      <c r="I5737" s="16">
        <f t="shared" si="802"/>
        <v>45165</v>
      </c>
      <c r="J5737" s="17">
        <v>0.2407</v>
      </c>
      <c r="K5737" s="18">
        <f>G5737*结论【关键目标】!C$27*0.7735*0.001</f>
        <v>0</v>
      </c>
      <c r="L5737" s="5">
        <v>0</v>
      </c>
      <c r="M5737" s="5">
        <f>ABS(IF(L5737&lt;=0,L5737/耗电量关键数据!$B$6/1000,L5737/耗电量关键数据!$B$5/1000))</f>
        <v>0</v>
      </c>
      <c r="N5737" s="19">
        <f>耗电量关键数据!$B$14</f>
        <v>1.1688450000000001</v>
      </c>
      <c r="O5737" s="19">
        <f>耗电量关键数据!$B$15</f>
        <v>0.37403039999999999</v>
      </c>
      <c r="P5737" s="19">
        <f t="shared" si="803"/>
        <v>1.5428754000000002</v>
      </c>
      <c r="Q5737" s="19">
        <f t="shared" si="807"/>
        <v>0</v>
      </c>
      <c r="R5737" s="20">
        <f t="shared" si="804"/>
        <v>0</v>
      </c>
      <c r="S5737" s="20">
        <f t="shared" si="808"/>
        <v>0</v>
      </c>
      <c r="T5737" s="20">
        <f>IF((T5736+R5737)&lt;0,0,IF((T5736+R5737)&gt;结论【关键目标】!C$28,结论【关键目标】!C$28,T5736+R5737))</f>
        <v>17.371373800000001</v>
      </c>
      <c r="U5737" s="19">
        <f>IF((T5736+R5737)&lt;结论【关键目标】!$C$28,0,(发电量计算【计算逻辑页】!R5737+发电量计算【计算逻辑页】!T5736-结论【关键目标】!$C$28))</f>
        <v>0</v>
      </c>
      <c r="V5737" s="5">
        <f t="shared" si="805"/>
        <v>0</v>
      </c>
      <c r="W5737" s="5">
        <f t="shared" si="806"/>
        <v>0</v>
      </c>
      <c r="X5737" s="5">
        <f t="shared" si="809"/>
        <v>0</v>
      </c>
    </row>
    <row r="5738" spans="1:24" x14ac:dyDescent="0.15">
      <c r="A5738" s="7">
        <v>5737</v>
      </c>
      <c r="B5738" s="7">
        <v>8</v>
      </c>
      <c r="C5738" s="7">
        <v>28</v>
      </c>
      <c r="D5738" s="7">
        <v>1</v>
      </c>
      <c r="E5738" s="7">
        <v>240</v>
      </c>
      <c r="F5738" s="7">
        <v>24</v>
      </c>
      <c r="G5738" s="7">
        <v>0</v>
      </c>
      <c r="H5738" s="7">
        <f t="shared" si="801"/>
        <v>1</v>
      </c>
      <c r="I5738" s="16">
        <f t="shared" si="802"/>
        <v>45166</v>
      </c>
      <c r="J5738" s="17">
        <v>0.2407</v>
      </c>
      <c r="K5738" s="18">
        <f>G5738*结论【关键目标】!C$27*0.7735*0.001</f>
        <v>0</v>
      </c>
      <c r="L5738" s="5">
        <v>0</v>
      </c>
      <c r="M5738" s="5">
        <f>ABS(IF(L5738&lt;=0,L5738/耗电量关键数据!$B$6/1000,L5738/耗电量关键数据!$B$5/1000))</f>
        <v>0</v>
      </c>
      <c r="N5738" s="5">
        <f>电气设备逐时使用率计算!H5714</f>
        <v>1.1688450000000001</v>
      </c>
      <c r="O5738" s="5">
        <f>灯光逐时使用率计算!H5714</f>
        <v>0.37403039999999999</v>
      </c>
      <c r="P5738" s="19">
        <f t="shared" si="803"/>
        <v>1.5428754000000002</v>
      </c>
      <c r="Q5738" s="19">
        <f t="shared" si="807"/>
        <v>0</v>
      </c>
      <c r="R5738" s="20">
        <f t="shared" si="804"/>
        <v>0</v>
      </c>
      <c r="S5738" s="20">
        <f t="shared" si="808"/>
        <v>0</v>
      </c>
      <c r="T5738" s="20">
        <f>IF((T5737+R5738)&lt;0,0,IF((T5737+R5738)&gt;结论【关键目标】!C$28,结论【关键目标】!C$28,T5737+R5738))</f>
        <v>17.371373800000001</v>
      </c>
      <c r="U5738" s="19">
        <f>IF((T5737+R5738)&lt;结论【关键目标】!$C$28,0,(发电量计算【计算逻辑页】!R5738+发电量计算【计算逻辑页】!T5737-结论【关键目标】!$C$28))</f>
        <v>0</v>
      </c>
      <c r="V5738" s="5">
        <f t="shared" si="805"/>
        <v>0</v>
      </c>
      <c r="W5738" s="5">
        <f t="shared" si="806"/>
        <v>0</v>
      </c>
      <c r="X5738" s="5">
        <f t="shared" si="809"/>
        <v>0</v>
      </c>
    </row>
    <row r="5739" spans="1:24" x14ac:dyDescent="0.15">
      <c r="A5739" s="7">
        <v>5738</v>
      </c>
      <c r="B5739" s="7">
        <v>8</v>
      </c>
      <c r="C5739" s="7">
        <v>28</v>
      </c>
      <c r="D5739" s="7">
        <v>2</v>
      </c>
      <c r="E5739" s="7">
        <v>240</v>
      </c>
      <c r="F5739" s="7">
        <v>24</v>
      </c>
      <c r="G5739" s="7">
        <v>0</v>
      </c>
      <c r="H5739" s="7">
        <f t="shared" si="801"/>
        <v>1</v>
      </c>
      <c r="I5739" s="16">
        <f t="shared" si="802"/>
        <v>45166</v>
      </c>
      <c r="J5739" s="17">
        <v>0.2407</v>
      </c>
      <c r="K5739" s="18">
        <f>G5739*结论【关键目标】!C$27*0.7735*0.001</f>
        <v>0</v>
      </c>
      <c r="L5739" s="5">
        <v>0</v>
      </c>
      <c r="M5739" s="5">
        <f>ABS(IF(L5739&lt;=0,L5739/耗电量关键数据!$B$6/1000,L5739/耗电量关键数据!$B$5/1000))</f>
        <v>0</v>
      </c>
      <c r="N5739" s="5">
        <f>电气设备逐时使用率计算!H5715</f>
        <v>1.1688450000000001</v>
      </c>
      <c r="O5739" s="5">
        <f>灯光逐时使用率计算!H5715</f>
        <v>0.37403039999999999</v>
      </c>
      <c r="P5739" s="19">
        <f t="shared" si="803"/>
        <v>1.5428754000000002</v>
      </c>
      <c r="Q5739" s="19">
        <f t="shared" si="807"/>
        <v>0</v>
      </c>
      <c r="R5739" s="20">
        <f t="shared" si="804"/>
        <v>0</v>
      </c>
      <c r="S5739" s="20">
        <f t="shared" si="808"/>
        <v>0</v>
      </c>
      <c r="T5739" s="20">
        <f>IF((T5738+R5739)&lt;0,0,IF((T5738+R5739)&gt;结论【关键目标】!C$28,结论【关键目标】!C$28,T5738+R5739))</f>
        <v>17.371373800000001</v>
      </c>
      <c r="U5739" s="19">
        <f>IF((T5738+R5739)&lt;结论【关键目标】!$C$28,0,(发电量计算【计算逻辑页】!R5739+发电量计算【计算逻辑页】!T5738-结论【关键目标】!$C$28))</f>
        <v>0</v>
      </c>
      <c r="V5739" s="5">
        <f t="shared" si="805"/>
        <v>0</v>
      </c>
      <c r="W5739" s="5">
        <f t="shared" si="806"/>
        <v>0</v>
      </c>
      <c r="X5739" s="5">
        <f t="shared" si="809"/>
        <v>0</v>
      </c>
    </row>
    <row r="5740" spans="1:24" x14ac:dyDescent="0.15">
      <c r="A5740" s="7">
        <v>5739</v>
      </c>
      <c r="B5740" s="7">
        <v>8</v>
      </c>
      <c r="C5740" s="7">
        <v>28</v>
      </c>
      <c r="D5740" s="7">
        <v>3</v>
      </c>
      <c r="E5740" s="7">
        <v>240</v>
      </c>
      <c r="F5740" s="7">
        <v>24.2</v>
      </c>
      <c r="G5740" s="7">
        <v>0</v>
      </c>
      <c r="H5740" s="7">
        <f t="shared" si="801"/>
        <v>1</v>
      </c>
      <c r="I5740" s="16">
        <f t="shared" si="802"/>
        <v>45166</v>
      </c>
      <c r="J5740" s="17">
        <v>0.2407</v>
      </c>
      <c r="K5740" s="18">
        <f>G5740*结论【关键目标】!C$27*0.7735*0.001</f>
        <v>0</v>
      </c>
      <c r="L5740" s="5">
        <v>0</v>
      </c>
      <c r="M5740" s="5">
        <f>ABS(IF(L5740&lt;=0,L5740/耗电量关键数据!$B$6/1000,L5740/耗电量关键数据!$B$5/1000))</f>
        <v>0</v>
      </c>
      <c r="N5740" s="5">
        <f>电气设备逐时使用率计算!H5716</f>
        <v>1.1688450000000001</v>
      </c>
      <c r="O5740" s="5">
        <f>灯光逐时使用率计算!H5716</f>
        <v>0.37403039999999999</v>
      </c>
      <c r="P5740" s="19">
        <f t="shared" si="803"/>
        <v>1.5428754000000002</v>
      </c>
      <c r="Q5740" s="19">
        <f t="shared" si="807"/>
        <v>0</v>
      </c>
      <c r="R5740" s="20">
        <f t="shared" si="804"/>
        <v>0</v>
      </c>
      <c r="S5740" s="20">
        <f t="shared" si="808"/>
        <v>0</v>
      </c>
      <c r="T5740" s="20">
        <f>IF((T5739+R5740)&lt;0,0,IF((T5739+R5740)&gt;结论【关键目标】!C$28,结论【关键目标】!C$28,T5739+R5740))</f>
        <v>17.371373800000001</v>
      </c>
      <c r="U5740" s="19">
        <f>IF((T5739+R5740)&lt;结论【关键目标】!$C$28,0,(发电量计算【计算逻辑页】!R5740+发电量计算【计算逻辑页】!T5739-结论【关键目标】!$C$28))</f>
        <v>0</v>
      </c>
      <c r="V5740" s="5">
        <f t="shared" si="805"/>
        <v>0</v>
      </c>
      <c r="W5740" s="5">
        <f t="shared" si="806"/>
        <v>0</v>
      </c>
      <c r="X5740" s="5">
        <f t="shared" si="809"/>
        <v>0</v>
      </c>
    </row>
    <row r="5741" spans="1:24" x14ac:dyDescent="0.15">
      <c r="A5741" s="7">
        <v>5740</v>
      </c>
      <c r="B5741" s="7">
        <v>8</v>
      </c>
      <c r="C5741" s="7">
        <v>28</v>
      </c>
      <c r="D5741" s="7">
        <v>4</v>
      </c>
      <c r="E5741" s="7">
        <v>240</v>
      </c>
      <c r="F5741" s="7">
        <v>24</v>
      </c>
      <c r="G5741" s="7">
        <v>0</v>
      </c>
      <c r="H5741" s="7">
        <f t="shared" si="801"/>
        <v>1</v>
      </c>
      <c r="I5741" s="16">
        <f t="shared" si="802"/>
        <v>45166</v>
      </c>
      <c r="J5741" s="17">
        <v>0.2407</v>
      </c>
      <c r="K5741" s="18">
        <f>G5741*结论【关键目标】!C$27*0.7735*0.001</f>
        <v>0</v>
      </c>
      <c r="L5741" s="5">
        <v>0</v>
      </c>
      <c r="M5741" s="5">
        <f>ABS(IF(L5741&lt;=0,L5741/耗电量关键数据!$B$6/1000,L5741/耗电量关键数据!$B$5/1000))</f>
        <v>0</v>
      </c>
      <c r="N5741" s="5">
        <f>电气设备逐时使用率计算!H5717</f>
        <v>1.1688450000000001</v>
      </c>
      <c r="O5741" s="5">
        <f>灯光逐时使用率计算!H5717</f>
        <v>0.37403039999999999</v>
      </c>
      <c r="P5741" s="19">
        <f t="shared" si="803"/>
        <v>1.5428754000000002</v>
      </c>
      <c r="Q5741" s="19">
        <f t="shared" si="807"/>
        <v>0</v>
      </c>
      <c r="R5741" s="20">
        <f t="shared" si="804"/>
        <v>0</v>
      </c>
      <c r="S5741" s="20">
        <f t="shared" si="808"/>
        <v>0</v>
      </c>
      <c r="T5741" s="20">
        <f>IF((T5740+R5741)&lt;0,0,IF((T5740+R5741)&gt;结论【关键目标】!C$28,结论【关键目标】!C$28,T5740+R5741))</f>
        <v>17.371373800000001</v>
      </c>
      <c r="U5741" s="19">
        <f>IF((T5740+R5741)&lt;结论【关键目标】!$C$28,0,(发电量计算【计算逻辑页】!R5741+发电量计算【计算逻辑页】!T5740-结论【关键目标】!$C$28))</f>
        <v>0</v>
      </c>
      <c r="V5741" s="5">
        <f t="shared" si="805"/>
        <v>0</v>
      </c>
      <c r="W5741" s="5">
        <f t="shared" si="806"/>
        <v>0</v>
      </c>
      <c r="X5741" s="5">
        <f t="shared" si="809"/>
        <v>0</v>
      </c>
    </row>
    <row r="5742" spans="1:24" x14ac:dyDescent="0.15">
      <c r="A5742" s="7">
        <v>5741</v>
      </c>
      <c r="B5742" s="7">
        <v>8</v>
      </c>
      <c r="C5742" s="7">
        <v>28</v>
      </c>
      <c r="D5742" s="7">
        <v>5</v>
      </c>
      <c r="E5742" s="7">
        <v>240</v>
      </c>
      <c r="F5742" s="7">
        <v>23.8</v>
      </c>
      <c r="G5742" s="7">
        <v>0</v>
      </c>
      <c r="H5742" s="7">
        <f t="shared" si="801"/>
        <v>1</v>
      </c>
      <c r="I5742" s="16">
        <f t="shared" si="802"/>
        <v>45166</v>
      </c>
      <c r="J5742" s="17">
        <v>0.2407</v>
      </c>
      <c r="K5742" s="18">
        <f>G5742*结论【关键目标】!C$27*0.7735*0.001</f>
        <v>0</v>
      </c>
      <c r="L5742" s="5">
        <v>0</v>
      </c>
      <c r="M5742" s="5">
        <f>ABS(IF(L5742&lt;=0,L5742/耗电量关键数据!$B$6/1000,L5742/耗电量关键数据!$B$5/1000))</f>
        <v>0</v>
      </c>
      <c r="N5742" s="5">
        <f>电气设备逐时使用率计算!H5718</f>
        <v>1.1688450000000001</v>
      </c>
      <c r="O5742" s="5">
        <f>灯光逐时使用率计算!H5718</f>
        <v>0.37403039999999999</v>
      </c>
      <c r="P5742" s="19">
        <f t="shared" si="803"/>
        <v>1.5428754000000002</v>
      </c>
      <c r="Q5742" s="19">
        <f t="shared" si="807"/>
        <v>0</v>
      </c>
      <c r="R5742" s="20">
        <f t="shared" si="804"/>
        <v>0</v>
      </c>
      <c r="S5742" s="20">
        <f t="shared" si="808"/>
        <v>0</v>
      </c>
      <c r="T5742" s="20">
        <f>IF((T5741+R5742)&lt;0,0,IF((T5741+R5742)&gt;结论【关键目标】!C$28,结论【关键目标】!C$28,T5741+R5742))</f>
        <v>17.371373800000001</v>
      </c>
      <c r="U5742" s="19">
        <f>IF((T5741+R5742)&lt;结论【关键目标】!$C$28,0,(发电量计算【计算逻辑页】!R5742+发电量计算【计算逻辑页】!T5741-结论【关键目标】!$C$28))</f>
        <v>0</v>
      </c>
      <c r="V5742" s="5">
        <f t="shared" si="805"/>
        <v>0</v>
      </c>
      <c r="W5742" s="5">
        <f t="shared" si="806"/>
        <v>0</v>
      </c>
      <c r="X5742" s="5">
        <f t="shared" si="809"/>
        <v>0</v>
      </c>
    </row>
    <row r="5743" spans="1:24" x14ac:dyDescent="0.15">
      <c r="A5743" s="7">
        <v>5742</v>
      </c>
      <c r="B5743" s="7">
        <v>8</v>
      </c>
      <c r="C5743" s="7">
        <v>28</v>
      </c>
      <c r="D5743" s="7">
        <v>6</v>
      </c>
      <c r="E5743" s="7">
        <v>240</v>
      </c>
      <c r="F5743" s="7">
        <v>23.5</v>
      </c>
      <c r="G5743" s="7">
        <v>34.700000000000003</v>
      </c>
      <c r="H5743" s="7">
        <f t="shared" si="801"/>
        <v>1</v>
      </c>
      <c r="I5743" s="16">
        <f t="shared" si="802"/>
        <v>45166</v>
      </c>
      <c r="J5743" s="17">
        <v>0.2407</v>
      </c>
      <c r="K5743" s="18">
        <f>G5743*结论【关键目标】!C$27*0.7735*0.001</f>
        <v>3.2208539999999997</v>
      </c>
      <c r="L5743" s="5">
        <v>0</v>
      </c>
      <c r="M5743" s="5">
        <f>ABS(IF(L5743&lt;=0,L5743/耗电量关键数据!$B$6/1000,L5743/耗电量关键数据!$B$5/1000))</f>
        <v>0</v>
      </c>
      <c r="N5743" s="5">
        <f>电气设备逐时使用率计算!H5719</f>
        <v>1.1688450000000001</v>
      </c>
      <c r="O5743" s="5">
        <f>灯光逐时使用率计算!H5719</f>
        <v>0.37403039999999999</v>
      </c>
      <c r="P5743" s="19">
        <f t="shared" si="803"/>
        <v>1.5428754000000002</v>
      </c>
      <c r="Q5743" s="19">
        <f t="shared" si="807"/>
        <v>0</v>
      </c>
      <c r="R5743" s="20">
        <f t="shared" si="804"/>
        <v>3.2208539999999997</v>
      </c>
      <c r="S5743" s="20">
        <f t="shared" si="808"/>
        <v>0</v>
      </c>
      <c r="T5743" s="20">
        <f>IF((T5742+R5743)&lt;0,0,IF((T5742+R5743)&gt;结论【关键目标】!C$28,结论【关键目标】!C$28,T5742+R5743))</f>
        <v>20.5922278</v>
      </c>
      <c r="U5743" s="19">
        <f>IF((T5742+R5743)&lt;结论【关键目标】!$C$28,0,(发电量计算【计算逻辑页】!R5743+发电量计算【计算逻辑页】!T5742-结论【关键目标】!$C$28))</f>
        <v>0</v>
      </c>
      <c r="V5743" s="5">
        <f t="shared" si="805"/>
        <v>0</v>
      </c>
      <c r="W5743" s="5">
        <f t="shared" si="806"/>
        <v>0.37137010878000004</v>
      </c>
      <c r="X5743" s="5">
        <f t="shared" si="809"/>
        <v>0</v>
      </c>
    </row>
    <row r="5744" spans="1:24" x14ac:dyDescent="0.15">
      <c r="A5744" s="7">
        <v>5743</v>
      </c>
      <c r="B5744" s="7">
        <v>8</v>
      </c>
      <c r="C5744" s="7">
        <v>28</v>
      </c>
      <c r="D5744" s="7">
        <v>7</v>
      </c>
      <c r="E5744" s="7">
        <v>240</v>
      </c>
      <c r="F5744" s="7">
        <v>23</v>
      </c>
      <c r="G5744" s="7">
        <v>107.8</v>
      </c>
      <c r="H5744" s="7">
        <f t="shared" si="801"/>
        <v>1</v>
      </c>
      <c r="I5744" s="16">
        <f t="shared" si="802"/>
        <v>45166</v>
      </c>
      <c r="J5744" s="17">
        <v>0.2407</v>
      </c>
      <c r="K5744" s="18">
        <f>G5744*结论【关键目标】!C$27*0.7735*0.001</f>
        <v>10.005996</v>
      </c>
      <c r="L5744" s="5">
        <v>0</v>
      </c>
      <c r="M5744" s="5">
        <f>ABS(IF(L5744&lt;=0,L5744/耗电量关键数据!$B$6/1000,L5744/耗电量关键数据!$B$5/1000))</f>
        <v>0</v>
      </c>
      <c r="N5744" s="5">
        <f>电气设备逐时使用率计算!H5720</f>
        <v>2.3376900000000003</v>
      </c>
      <c r="O5744" s="5">
        <f>灯光逐时使用率计算!H5720</f>
        <v>1.2467680000000001</v>
      </c>
      <c r="P5744" s="19">
        <f t="shared" si="803"/>
        <v>3.5844580000000006</v>
      </c>
      <c r="Q5744" s="19">
        <f t="shared" si="807"/>
        <v>0</v>
      </c>
      <c r="R5744" s="20">
        <f t="shared" si="804"/>
        <v>10.005996</v>
      </c>
      <c r="S5744" s="20">
        <f t="shared" si="808"/>
        <v>0</v>
      </c>
      <c r="T5744" s="20">
        <f>IF((T5743+R5744)&lt;0,0,IF((T5743+R5744)&gt;结论【关键目标】!C$28,结论【关键目标】!C$28,T5743+R5744))</f>
        <v>22</v>
      </c>
      <c r="U5744" s="19">
        <f>IF((T5743+R5744)&lt;结论【关键目标】!$C$28,0,(发电量计算【计算逻辑页】!R5744+发电量计算【计算逻辑页】!T5743-结论【关键目标】!$C$28))</f>
        <v>8.5982237999999995</v>
      </c>
      <c r="V5744" s="5">
        <f t="shared" si="805"/>
        <v>0</v>
      </c>
      <c r="W5744" s="5">
        <f t="shared" si="806"/>
        <v>0.8627790406000001</v>
      </c>
      <c r="X5744" s="5">
        <f t="shared" si="809"/>
        <v>0</v>
      </c>
    </row>
    <row r="5745" spans="1:24" x14ac:dyDescent="0.15">
      <c r="A5745" s="7">
        <v>5744</v>
      </c>
      <c r="B5745" s="7">
        <v>8</v>
      </c>
      <c r="C5745" s="7">
        <v>28</v>
      </c>
      <c r="D5745" s="7">
        <v>8</v>
      </c>
      <c r="E5745" s="7">
        <v>240</v>
      </c>
      <c r="F5745" s="7">
        <v>24</v>
      </c>
      <c r="G5745" s="7">
        <v>202.2</v>
      </c>
      <c r="H5745" s="7">
        <f t="shared" si="801"/>
        <v>1</v>
      </c>
      <c r="I5745" s="16">
        <f t="shared" si="802"/>
        <v>45166</v>
      </c>
      <c r="J5745" s="17">
        <v>0.70809999999999995</v>
      </c>
      <c r="K5745" s="18">
        <f>G5745*结论【关键目标】!C$27*0.7735*0.001</f>
        <v>18.768203999999997</v>
      </c>
      <c r="L5745" s="5">
        <v>18773.690419999999</v>
      </c>
      <c r="M5745" s="5">
        <f>ABS(IF(L5745&lt;=0,L5745/耗电量关键数据!$B$6/1000,L5745/耗电量关键数据!$B$5/1000))</f>
        <v>5.3639115485714282</v>
      </c>
      <c r="N5745" s="5">
        <f>电气设备逐时使用率计算!H5721</f>
        <v>11.688450000000001</v>
      </c>
      <c r="O5745" s="5">
        <f>灯光逐时使用率计算!H5721</f>
        <v>6.2338399999999998</v>
      </c>
      <c r="P5745" s="19">
        <f t="shared" si="803"/>
        <v>23.28620154857143</v>
      </c>
      <c r="Q5745" s="19">
        <f t="shared" si="807"/>
        <v>0</v>
      </c>
      <c r="R5745" s="20">
        <f t="shared" si="804"/>
        <v>18.768203999999997</v>
      </c>
      <c r="S5745" s="20">
        <f t="shared" si="808"/>
        <v>0</v>
      </c>
      <c r="T5745" s="20">
        <f>IF((T5744+R5745)&lt;0,0,IF((T5744+R5745)&gt;结论【关键目标】!C$28,结论【关键目标】!C$28,T5744+R5745))</f>
        <v>22</v>
      </c>
      <c r="U5745" s="19">
        <f>IF((T5744+R5745)&lt;结论【关键目标】!$C$28,0,(发电量计算【计算逻辑页】!R5745+发电量计算【计算逻辑页】!T5744-结论【关键目标】!$C$28))</f>
        <v>18.768203999999997</v>
      </c>
      <c r="V5745" s="5">
        <f t="shared" si="805"/>
        <v>6.568871399999999</v>
      </c>
      <c r="W5745" s="5">
        <f t="shared" si="806"/>
        <v>13.289765252399997</v>
      </c>
      <c r="X5745" s="5">
        <f t="shared" si="809"/>
        <v>0</v>
      </c>
    </row>
    <row r="5746" spans="1:24" x14ac:dyDescent="0.15">
      <c r="A5746" s="7">
        <v>5745</v>
      </c>
      <c r="B5746" s="7">
        <v>8</v>
      </c>
      <c r="C5746" s="7">
        <v>28</v>
      </c>
      <c r="D5746" s="7">
        <v>9</v>
      </c>
      <c r="E5746" s="7">
        <v>240</v>
      </c>
      <c r="F5746" s="7">
        <v>24.8</v>
      </c>
      <c r="G5746" s="7">
        <v>361.5</v>
      </c>
      <c r="H5746" s="7">
        <f t="shared" si="801"/>
        <v>1</v>
      </c>
      <c r="I5746" s="16">
        <f t="shared" si="802"/>
        <v>45166</v>
      </c>
      <c r="J5746" s="17">
        <v>0.70809999999999995</v>
      </c>
      <c r="K5746" s="18">
        <f>G5746*结论【关键目标】!C$27*0.7735*0.001</f>
        <v>33.554430000000004</v>
      </c>
      <c r="L5746" s="5">
        <v>36721.603000000003</v>
      </c>
      <c r="M5746" s="5">
        <f>ABS(IF(L5746&lt;=0,L5746/耗电量关键数据!$B$6/1000,L5746/耗电量关键数据!$B$5/1000))</f>
        <v>10.491886571428573</v>
      </c>
      <c r="N5746" s="5">
        <f>电气设备逐时使用率计算!H5722</f>
        <v>22.208055000000002</v>
      </c>
      <c r="O5746" s="5">
        <f>灯光逐时使用率计算!H5722</f>
        <v>11.844296</v>
      </c>
      <c r="P5746" s="19">
        <f t="shared" si="803"/>
        <v>44.544237571428575</v>
      </c>
      <c r="Q5746" s="19">
        <f t="shared" si="807"/>
        <v>0</v>
      </c>
      <c r="R5746" s="20">
        <f t="shared" si="804"/>
        <v>33.554430000000004</v>
      </c>
      <c r="S5746" s="20">
        <f t="shared" si="808"/>
        <v>0</v>
      </c>
      <c r="T5746" s="20">
        <f>IF((T5745+R5746)&lt;0,0,IF((T5745+R5746)&gt;结论【关键目标】!C$28,结论【关键目标】!C$28,T5745+R5746))</f>
        <v>22</v>
      </c>
      <c r="U5746" s="19">
        <f>IF((T5745+R5746)&lt;结论【关键目标】!$C$28,0,(发电量计算【计算逻辑页】!R5746+发电量计算【计算逻辑页】!T5745-结论【关键目标】!$C$28))</f>
        <v>33.554430000000004</v>
      </c>
      <c r="V5746" s="5">
        <f t="shared" si="805"/>
        <v>11.7440505</v>
      </c>
      <c r="W5746" s="5">
        <f t="shared" si="806"/>
        <v>23.759891883000002</v>
      </c>
      <c r="X5746" s="5">
        <f t="shared" si="809"/>
        <v>0</v>
      </c>
    </row>
    <row r="5747" spans="1:24" x14ac:dyDescent="0.15">
      <c r="A5747" s="7">
        <v>5746</v>
      </c>
      <c r="B5747" s="7">
        <v>8</v>
      </c>
      <c r="C5747" s="7">
        <v>28</v>
      </c>
      <c r="D5747" s="7">
        <v>10</v>
      </c>
      <c r="E5747" s="7">
        <v>240</v>
      </c>
      <c r="F5747" s="7">
        <v>25</v>
      </c>
      <c r="G5747" s="7">
        <v>387.8</v>
      </c>
      <c r="H5747" s="7">
        <f t="shared" si="801"/>
        <v>1</v>
      </c>
      <c r="I5747" s="16">
        <f t="shared" si="802"/>
        <v>45166</v>
      </c>
      <c r="J5747" s="17">
        <v>0.70809999999999995</v>
      </c>
      <c r="K5747" s="18">
        <f>G5747*结论【关键目标】!C$27*0.7735*0.001</f>
        <v>35.995595999999999</v>
      </c>
      <c r="L5747" s="5">
        <v>44794.696400000001</v>
      </c>
      <c r="M5747" s="5">
        <f>ABS(IF(L5747&lt;=0,L5747/耗电量关键数据!$B$6/1000,L5747/耗电量关键数据!$B$5/1000))</f>
        <v>12.798484685714286</v>
      </c>
      <c r="N5747" s="5">
        <f>电气设备逐时使用率计算!H5723</f>
        <v>22.208055000000002</v>
      </c>
      <c r="O5747" s="5">
        <f>灯光逐时使用率计算!H5723</f>
        <v>11.844296</v>
      </c>
      <c r="P5747" s="19">
        <f t="shared" si="803"/>
        <v>46.850835685714287</v>
      </c>
      <c r="Q5747" s="19">
        <f t="shared" si="807"/>
        <v>0</v>
      </c>
      <c r="R5747" s="20">
        <f t="shared" si="804"/>
        <v>35.995595999999999</v>
      </c>
      <c r="S5747" s="20">
        <f t="shared" si="808"/>
        <v>0</v>
      </c>
      <c r="T5747" s="20">
        <f>IF((T5746+R5747)&lt;0,0,IF((T5746+R5747)&gt;结论【关键目标】!C$28,结论【关键目标】!C$28,T5746+R5747))</f>
        <v>22</v>
      </c>
      <c r="U5747" s="19">
        <f>IF((T5746+R5747)&lt;结论【关键目标】!$C$28,0,(发电量计算【计算逻辑页】!R5747+发电量计算【计算逻辑页】!T5746-结论【关键目标】!$C$28))</f>
        <v>35.995595999999999</v>
      </c>
      <c r="V5747" s="5">
        <f t="shared" si="805"/>
        <v>12.598458599999999</v>
      </c>
      <c r="W5747" s="5">
        <f t="shared" si="806"/>
        <v>25.488481527599998</v>
      </c>
      <c r="X5747" s="5">
        <f t="shared" si="809"/>
        <v>0</v>
      </c>
    </row>
    <row r="5748" spans="1:24" x14ac:dyDescent="0.15">
      <c r="A5748" s="7">
        <v>5747</v>
      </c>
      <c r="B5748" s="7">
        <v>8</v>
      </c>
      <c r="C5748" s="7">
        <v>28</v>
      </c>
      <c r="D5748" s="7">
        <v>11</v>
      </c>
      <c r="E5748" s="7">
        <v>240</v>
      </c>
      <c r="F5748" s="7">
        <v>26</v>
      </c>
      <c r="G5748" s="7">
        <v>464.5</v>
      </c>
      <c r="H5748" s="7">
        <f t="shared" si="801"/>
        <v>1</v>
      </c>
      <c r="I5748" s="16">
        <f t="shared" si="802"/>
        <v>45166</v>
      </c>
      <c r="J5748" s="24">
        <v>1.3551</v>
      </c>
      <c r="K5748" s="18">
        <f>G5748*结论【关键目标】!C$27*0.7735*0.001</f>
        <v>43.114890000000003</v>
      </c>
      <c r="L5748" s="5">
        <v>49740.822359999998</v>
      </c>
      <c r="M5748" s="5">
        <f>ABS(IF(L5748&lt;=0,L5748/耗电量关键数据!$B$6/1000,L5748/耗电量关键数据!$B$5/1000))</f>
        <v>14.21166353142857</v>
      </c>
      <c r="N5748" s="5">
        <f>电气设备逐时使用率计算!H5724</f>
        <v>22.208055000000002</v>
      </c>
      <c r="O5748" s="5">
        <f>灯光逐时使用率计算!H5724</f>
        <v>11.844296</v>
      </c>
      <c r="P5748" s="19">
        <f t="shared" si="803"/>
        <v>48.264014531428572</v>
      </c>
      <c r="Q5748" s="19">
        <f t="shared" si="807"/>
        <v>48.264014531428572</v>
      </c>
      <c r="R5748" s="20">
        <f t="shared" si="804"/>
        <v>-5.1491245314285692</v>
      </c>
      <c r="S5748" s="20">
        <f t="shared" si="808"/>
        <v>5.1491245314285692</v>
      </c>
      <c r="T5748" s="20">
        <f>IF((T5747+R5748)&lt;0,0,IF((T5747+R5748)&gt;结论【关键目标】!C$28,结论【关键目标】!C$28,T5747+R5748))</f>
        <v>16.850875468571431</v>
      </c>
      <c r="U5748" s="19">
        <f>IF((T5747+R5748)&lt;结论【关键目标】!$C$28,0,(发电量计算【计算逻辑页】!R5748+发电量计算【计算逻辑页】!T5747-结论【关键目标】!$C$28))</f>
        <v>0</v>
      </c>
      <c r="V5748" s="5">
        <f t="shared" si="805"/>
        <v>0</v>
      </c>
      <c r="W5748" s="5">
        <f t="shared" si="806"/>
        <v>58.424987438999999</v>
      </c>
      <c r="X5748" s="5">
        <f t="shared" si="809"/>
        <v>5.1753850665388557</v>
      </c>
    </row>
    <row r="5749" spans="1:24" x14ac:dyDescent="0.15">
      <c r="A5749" s="7">
        <v>5748</v>
      </c>
      <c r="B5749" s="7">
        <v>8</v>
      </c>
      <c r="C5749" s="7">
        <v>28</v>
      </c>
      <c r="D5749" s="7">
        <v>12</v>
      </c>
      <c r="E5749" s="7">
        <v>240</v>
      </c>
      <c r="F5749" s="7">
        <v>27.9</v>
      </c>
      <c r="G5749" s="7">
        <v>589.1</v>
      </c>
      <c r="H5749" s="7">
        <f t="shared" si="801"/>
        <v>1</v>
      </c>
      <c r="I5749" s="16">
        <f t="shared" si="802"/>
        <v>45166</v>
      </c>
      <c r="J5749" s="24">
        <v>1.3551</v>
      </c>
      <c r="K5749" s="18">
        <f>G5749*结论【关键目标】!C$27*0.7735*0.001</f>
        <v>54.680261999999999</v>
      </c>
      <c r="L5749" s="5">
        <v>44504.592049999999</v>
      </c>
      <c r="M5749" s="5">
        <f>ABS(IF(L5749&lt;=0,L5749/耗电量关键数据!$B$6/1000,L5749/耗电量关键数据!$B$5/1000))</f>
        <v>12.71559772857143</v>
      </c>
      <c r="N5749" s="5">
        <f>电气设备逐时使用率计算!H5725</f>
        <v>11.688450000000001</v>
      </c>
      <c r="O5749" s="5">
        <f>灯光逐时使用率计算!H5725</f>
        <v>9.9741440000000008</v>
      </c>
      <c r="P5749" s="19">
        <f t="shared" si="803"/>
        <v>34.37819172857143</v>
      </c>
      <c r="Q5749" s="19">
        <f t="shared" si="807"/>
        <v>34.37819172857143</v>
      </c>
      <c r="R5749" s="20">
        <f t="shared" si="804"/>
        <v>20.302070271428569</v>
      </c>
      <c r="S5749" s="20">
        <f t="shared" si="808"/>
        <v>0</v>
      </c>
      <c r="T5749" s="20">
        <f>IF((T5748+R5749)&lt;0,0,IF((T5748+R5749)&gt;结论【关键目标】!C$28,结论【关键目标】!C$28,T5748+R5749))</f>
        <v>22</v>
      </c>
      <c r="U5749" s="19">
        <f>IF((T5748+R5749)&lt;结论【关键目标】!$C$28,0,(发电量计算【计算逻辑页】!R5749+发电量计算【计算逻辑页】!T5748-结论【关键目标】!$C$28))</f>
        <v>15.15294574</v>
      </c>
      <c r="V5749" s="5">
        <f t="shared" si="805"/>
        <v>5.3035310089999994</v>
      </c>
      <c r="W5749" s="5">
        <f t="shared" si="806"/>
        <v>46.585887611387143</v>
      </c>
      <c r="X5749" s="5">
        <f t="shared" si="809"/>
        <v>0</v>
      </c>
    </row>
    <row r="5750" spans="1:24" x14ac:dyDescent="0.15">
      <c r="A5750" s="7">
        <v>5749</v>
      </c>
      <c r="B5750" s="7">
        <v>8</v>
      </c>
      <c r="C5750" s="7">
        <v>28</v>
      </c>
      <c r="D5750" s="7">
        <v>13</v>
      </c>
      <c r="E5750" s="7">
        <v>240</v>
      </c>
      <c r="F5750" s="7">
        <v>28</v>
      </c>
      <c r="G5750" s="7">
        <v>523.79999999999995</v>
      </c>
      <c r="H5750" s="7">
        <f t="shared" si="801"/>
        <v>1</v>
      </c>
      <c r="I5750" s="16">
        <f t="shared" si="802"/>
        <v>45166</v>
      </c>
      <c r="J5750" s="17">
        <v>1.2267999999999999</v>
      </c>
      <c r="K5750" s="18">
        <f>G5750*结论【关键目标】!C$27*0.7735*0.001</f>
        <v>48.619115999999998</v>
      </c>
      <c r="L5750" s="5">
        <v>46043.758410000002</v>
      </c>
      <c r="M5750" s="5">
        <f>ABS(IF(L5750&lt;=0,L5750/耗电量关键数据!$B$6/1000,L5750/耗电量关键数据!$B$5/1000))</f>
        <v>13.155359545714285</v>
      </c>
      <c r="N5750" s="5">
        <f>电气设备逐时使用率计算!H5726</f>
        <v>11.688450000000001</v>
      </c>
      <c r="O5750" s="5">
        <f>灯光逐时使用率计算!H5726</f>
        <v>9.9741440000000008</v>
      </c>
      <c r="P5750" s="19">
        <f t="shared" si="803"/>
        <v>34.817953545714289</v>
      </c>
      <c r="Q5750" s="19">
        <f t="shared" si="807"/>
        <v>34.817953545714289</v>
      </c>
      <c r="R5750" s="20">
        <f t="shared" si="804"/>
        <v>13.801162454285709</v>
      </c>
      <c r="S5750" s="20">
        <f t="shared" si="808"/>
        <v>0</v>
      </c>
      <c r="T5750" s="20">
        <f>IF((T5749+R5750)&lt;0,0,IF((T5749+R5750)&gt;结论【关键目标】!C$28,结论【关键目标】!C$28,T5749+R5750))</f>
        <v>22</v>
      </c>
      <c r="U5750" s="19">
        <f>IF((T5749+R5750)&lt;结论【关键目标】!$C$28,0,(发电量计算【计算逻辑页】!R5750+发电量计算【计算逻辑页】!T5749-结论【关键目标】!$C$28))</f>
        <v>13.801162454285709</v>
      </c>
      <c r="V5750" s="5">
        <f t="shared" si="805"/>
        <v>4.8304068589999982</v>
      </c>
      <c r="W5750" s="5">
        <f t="shared" si="806"/>
        <v>42.714665409882286</v>
      </c>
      <c r="X5750" s="5">
        <f t="shared" si="809"/>
        <v>0</v>
      </c>
    </row>
    <row r="5751" spans="1:24" x14ac:dyDescent="0.15">
      <c r="A5751" s="7">
        <v>5750</v>
      </c>
      <c r="B5751" s="7">
        <v>8</v>
      </c>
      <c r="C5751" s="7">
        <v>28</v>
      </c>
      <c r="D5751" s="7">
        <v>14</v>
      </c>
      <c r="E5751" s="7">
        <v>240</v>
      </c>
      <c r="F5751" s="7">
        <v>28</v>
      </c>
      <c r="G5751" s="7">
        <v>420.8</v>
      </c>
      <c r="H5751" s="7">
        <f t="shared" si="801"/>
        <v>1</v>
      </c>
      <c r="I5751" s="16">
        <f t="shared" si="802"/>
        <v>45166</v>
      </c>
      <c r="J5751" s="17">
        <v>1.2267999999999999</v>
      </c>
      <c r="K5751" s="18">
        <f>G5751*结论【关键目标】!C$27*0.7735*0.001</f>
        <v>39.058655999999999</v>
      </c>
      <c r="L5751" s="5">
        <v>54385.281580000003</v>
      </c>
      <c r="M5751" s="5">
        <f>ABS(IF(L5751&lt;=0,L5751/耗电量关键数据!$B$6/1000,L5751/耗电量关键数据!$B$5/1000))</f>
        <v>15.538651880000002</v>
      </c>
      <c r="N5751" s="5">
        <f>电气设备逐时使用率计算!H5727</f>
        <v>22.208055000000002</v>
      </c>
      <c r="O5751" s="5">
        <f>灯光逐时使用率计算!H5727</f>
        <v>11.844296</v>
      </c>
      <c r="P5751" s="19">
        <f t="shared" si="803"/>
        <v>49.591002880000005</v>
      </c>
      <c r="Q5751" s="19">
        <f t="shared" si="807"/>
        <v>49.591002880000005</v>
      </c>
      <c r="R5751" s="20">
        <f t="shared" si="804"/>
        <v>-10.532346880000006</v>
      </c>
      <c r="S5751" s="20">
        <f t="shared" si="808"/>
        <v>10.532346880000006</v>
      </c>
      <c r="T5751" s="20">
        <f>IF((T5750+R5751)&lt;0,0,IF((T5750+R5751)&gt;结论【关键目标】!C$28,结论【关键目标】!C$28,T5750+R5751))</f>
        <v>11.467653119999994</v>
      </c>
      <c r="U5751" s="19">
        <f>IF((T5750+R5751)&lt;结论【关键目标】!$C$28,0,(发电量计算【计算逻辑页】!R5751+发电量计算【计算逻辑页】!T5750-结论【关键目标】!$C$28))</f>
        <v>0</v>
      </c>
      <c r="V5751" s="5">
        <f t="shared" si="805"/>
        <v>0</v>
      </c>
      <c r="W5751" s="5">
        <f t="shared" si="806"/>
        <v>47.917159180799992</v>
      </c>
      <c r="X5751" s="5">
        <f t="shared" si="809"/>
        <v>9.234761744384004</v>
      </c>
    </row>
    <row r="5752" spans="1:24" x14ac:dyDescent="0.15">
      <c r="A5752" s="7">
        <v>5751</v>
      </c>
      <c r="B5752" s="7">
        <v>8</v>
      </c>
      <c r="C5752" s="7">
        <v>28</v>
      </c>
      <c r="D5752" s="7">
        <v>15</v>
      </c>
      <c r="E5752" s="7">
        <v>240</v>
      </c>
      <c r="F5752" s="7">
        <v>29.5</v>
      </c>
      <c r="G5752" s="7">
        <v>380.9</v>
      </c>
      <c r="H5752" s="7">
        <f t="shared" si="801"/>
        <v>1</v>
      </c>
      <c r="I5752" s="16">
        <f t="shared" si="802"/>
        <v>45166</v>
      </c>
      <c r="J5752" s="17">
        <v>1.2267999999999999</v>
      </c>
      <c r="K5752" s="18">
        <f>G5752*结论【关键目标】!C$27*0.7735*0.001</f>
        <v>35.355137999999997</v>
      </c>
      <c r="L5752" s="5">
        <v>51492.853450000002</v>
      </c>
      <c r="M5752" s="5">
        <f>ABS(IF(L5752&lt;=0,L5752/耗电量关键数据!$B$6/1000,L5752/耗电量关键数据!$B$5/1000))</f>
        <v>14.712243842857145</v>
      </c>
      <c r="N5752" s="5">
        <f>电气设备逐时使用率计算!H5728</f>
        <v>22.208055000000002</v>
      </c>
      <c r="O5752" s="5">
        <f>灯光逐时使用率计算!H5728</f>
        <v>11.844296</v>
      </c>
      <c r="P5752" s="19">
        <f t="shared" si="803"/>
        <v>48.76459484285715</v>
      </c>
      <c r="Q5752" s="19">
        <f t="shared" si="807"/>
        <v>48.76459484285715</v>
      </c>
      <c r="R5752" s="20">
        <f t="shared" si="804"/>
        <v>-13.409456842857153</v>
      </c>
      <c r="S5752" s="20">
        <f t="shared" si="808"/>
        <v>13.409456842857153</v>
      </c>
      <c r="T5752" s="20">
        <f>IF((T5751+R5752)&lt;0,0,IF((T5751+R5752)&gt;结论【关键目标】!C$28,结论【关键目标】!C$28,T5751+R5752))</f>
        <v>0</v>
      </c>
      <c r="U5752" s="19">
        <f>IF((T5751+R5752)&lt;结论【关键目标】!$C$28,0,(发电量计算【计算逻辑页】!R5752+发电量计算【计算逻辑页】!T5751-结论【关键目标】!$C$28))</f>
        <v>0</v>
      </c>
      <c r="V5752" s="5">
        <f t="shared" si="805"/>
        <v>0</v>
      </c>
      <c r="W5752" s="5">
        <f t="shared" si="806"/>
        <v>43.373683298399989</v>
      </c>
      <c r="X5752" s="5">
        <f t="shared" si="809"/>
        <v>0</v>
      </c>
    </row>
    <row r="5753" spans="1:24" x14ac:dyDescent="0.15">
      <c r="A5753" s="7">
        <v>5752</v>
      </c>
      <c r="B5753" s="7">
        <v>8</v>
      </c>
      <c r="C5753" s="7">
        <v>28</v>
      </c>
      <c r="D5753" s="7">
        <v>16</v>
      </c>
      <c r="E5753" s="7">
        <v>240</v>
      </c>
      <c r="F5753" s="7">
        <v>29</v>
      </c>
      <c r="G5753" s="7">
        <v>217.6</v>
      </c>
      <c r="H5753" s="7">
        <f t="shared" si="801"/>
        <v>1</v>
      </c>
      <c r="I5753" s="16">
        <f t="shared" si="802"/>
        <v>45166</v>
      </c>
      <c r="J5753" s="24">
        <v>1.3551</v>
      </c>
      <c r="K5753" s="18">
        <f>G5753*结论【关键目标】!C$27*0.7735*0.001</f>
        <v>20.197631999999999</v>
      </c>
      <c r="L5753" s="5">
        <v>48948.043700000002</v>
      </c>
      <c r="M5753" s="5">
        <f>ABS(IF(L5753&lt;=0,L5753/耗电量关键数据!$B$6/1000,L5753/耗电量关键数据!$B$5/1000))</f>
        <v>13.985155342857144</v>
      </c>
      <c r="N5753" s="5">
        <f>电气设备逐时使用率计算!H5729</f>
        <v>22.208055000000002</v>
      </c>
      <c r="O5753" s="5">
        <f>灯光逐时使用率计算!H5729</f>
        <v>11.844296</v>
      </c>
      <c r="P5753" s="19">
        <f t="shared" si="803"/>
        <v>48.037506342857142</v>
      </c>
      <c r="Q5753" s="19">
        <f t="shared" si="807"/>
        <v>48.037506342857142</v>
      </c>
      <c r="R5753" s="20">
        <f t="shared" si="804"/>
        <v>-27.839874342857144</v>
      </c>
      <c r="S5753" s="20">
        <f t="shared" si="808"/>
        <v>27.839874342857144</v>
      </c>
      <c r="T5753" s="20">
        <f>IF((T5752+R5753)&lt;0,0,IF((T5752+R5753)&gt;结论【关键目标】!C$28,结论【关键目标】!C$28,T5752+R5753))</f>
        <v>0</v>
      </c>
      <c r="U5753" s="19">
        <f>IF((T5752+R5753)&lt;结论【关键目标】!$C$28,0,(发电量计算【计算逻辑页】!R5753+发电量计算【计算逻辑页】!T5752-结论【关键目标】!$C$28))</f>
        <v>0</v>
      </c>
      <c r="V5753" s="5">
        <f t="shared" si="805"/>
        <v>0</v>
      </c>
      <c r="W5753" s="5">
        <f t="shared" si="806"/>
        <v>27.369811123199998</v>
      </c>
      <c r="X5753" s="5">
        <f t="shared" si="809"/>
        <v>0</v>
      </c>
    </row>
    <row r="5754" spans="1:24" x14ac:dyDescent="0.15">
      <c r="A5754" s="7">
        <v>5753</v>
      </c>
      <c r="B5754" s="7">
        <v>8</v>
      </c>
      <c r="C5754" s="7">
        <v>28</v>
      </c>
      <c r="D5754" s="7">
        <v>17</v>
      </c>
      <c r="E5754" s="7">
        <v>240</v>
      </c>
      <c r="F5754" s="7">
        <v>29</v>
      </c>
      <c r="G5754" s="7">
        <v>106.9</v>
      </c>
      <c r="H5754" s="7">
        <f t="shared" si="801"/>
        <v>1</v>
      </c>
      <c r="I5754" s="16">
        <f t="shared" si="802"/>
        <v>45166</v>
      </c>
      <c r="J5754" s="17">
        <v>0.70809999999999995</v>
      </c>
      <c r="K5754" s="18">
        <f>G5754*结论【关键目标】!C$27*0.7735*0.001</f>
        <v>9.9224579999999989</v>
      </c>
      <c r="L5754" s="5">
        <v>42461.572659999998</v>
      </c>
      <c r="M5754" s="5">
        <f>ABS(IF(L5754&lt;=0,L5754/耗电量关键数据!$B$6/1000,L5754/耗电量关键数据!$B$5/1000))</f>
        <v>12.131877902857143</v>
      </c>
      <c r="N5754" s="5">
        <f>电气设备逐时使用率计算!H5730</f>
        <v>22.208055000000002</v>
      </c>
      <c r="O5754" s="5">
        <f>灯光逐时使用率计算!H5730</f>
        <v>11.844296</v>
      </c>
      <c r="P5754" s="19">
        <f t="shared" si="803"/>
        <v>46.184228902857143</v>
      </c>
      <c r="Q5754" s="19">
        <f t="shared" si="807"/>
        <v>0</v>
      </c>
      <c r="R5754" s="20">
        <f t="shared" si="804"/>
        <v>9.9224579999999989</v>
      </c>
      <c r="S5754" s="20">
        <f t="shared" si="808"/>
        <v>0</v>
      </c>
      <c r="T5754" s="20">
        <f>IF((T5753+R5754)&lt;0,0,IF((T5753+R5754)&gt;结论【关键目标】!C$28,结论【关键目标】!C$28,T5753+R5754))</f>
        <v>9.9224579999999989</v>
      </c>
      <c r="U5754" s="19">
        <f>IF((T5753+R5754)&lt;结论【关键目标】!$C$28,0,(发电量计算【计算逻辑页】!R5754+发电量计算【计算逻辑页】!T5753-结论【关键目标】!$C$28))</f>
        <v>0</v>
      </c>
      <c r="V5754" s="5">
        <f t="shared" si="805"/>
        <v>0</v>
      </c>
      <c r="W5754" s="5">
        <f t="shared" si="806"/>
        <v>7.0260925097999989</v>
      </c>
      <c r="X5754" s="5">
        <f t="shared" si="809"/>
        <v>0</v>
      </c>
    </row>
    <row r="5755" spans="1:24" x14ac:dyDescent="0.15">
      <c r="A5755" s="7">
        <v>5754</v>
      </c>
      <c r="B5755" s="7">
        <v>8</v>
      </c>
      <c r="C5755" s="7">
        <v>28</v>
      </c>
      <c r="D5755" s="7">
        <v>18</v>
      </c>
      <c r="E5755" s="7">
        <v>240</v>
      </c>
      <c r="F5755" s="7">
        <v>29.8</v>
      </c>
      <c r="G5755" s="7">
        <v>0.2</v>
      </c>
      <c r="H5755" s="7">
        <f t="shared" si="801"/>
        <v>1</v>
      </c>
      <c r="I5755" s="16">
        <f t="shared" si="802"/>
        <v>45166</v>
      </c>
      <c r="J5755" s="17">
        <v>0.70809999999999995</v>
      </c>
      <c r="K5755" s="18">
        <f>G5755*结论【关键目标】!C$27*0.7735*0.001</f>
        <v>1.8564000000000001E-2</v>
      </c>
      <c r="L5755" s="5">
        <v>22928.219570000001</v>
      </c>
      <c r="M5755" s="5">
        <f>ABS(IF(L5755&lt;=0,L5755/耗电量关键数据!$B$6/1000,L5755/耗电量关键数据!$B$5/1000))</f>
        <v>6.5509198771428574</v>
      </c>
      <c r="N5755" s="5">
        <f>电气设备逐时使用率计算!H5731</f>
        <v>7.0130699999999999</v>
      </c>
      <c r="O5755" s="5">
        <f>灯光逐时使用率计算!H5731</f>
        <v>3.7403040000000001</v>
      </c>
      <c r="P5755" s="19">
        <f t="shared" si="803"/>
        <v>17.304293877142857</v>
      </c>
      <c r="Q5755" s="19">
        <f t="shared" si="807"/>
        <v>0</v>
      </c>
      <c r="R5755" s="20">
        <f t="shared" si="804"/>
        <v>1.8564000000000001E-2</v>
      </c>
      <c r="S5755" s="20">
        <f t="shared" si="808"/>
        <v>0</v>
      </c>
      <c r="T5755" s="20">
        <f>IF((T5754+R5755)&lt;0,0,IF((T5754+R5755)&gt;结论【关键目标】!C$28,结论【关键目标】!C$28,T5754+R5755))</f>
        <v>9.9410219999999985</v>
      </c>
      <c r="U5755" s="19">
        <f>IF((T5754+R5755)&lt;结论【关键目标】!$C$28,0,(发电量计算【计算逻辑页】!R5755+发电量计算【计算逻辑页】!T5754-结论【关键目标】!$C$28))</f>
        <v>0</v>
      </c>
      <c r="V5755" s="5">
        <f t="shared" si="805"/>
        <v>0</v>
      </c>
      <c r="W5755" s="5">
        <f t="shared" si="806"/>
        <v>1.3145168399999999E-2</v>
      </c>
      <c r="X5755" s="5">
        <f t="shared" si="809"/>
        <v>0</v>
      </c>
    </row>
    <row r="5756" spans="1:24" x14ac:dyDescent="0.15">
      <c r="A5756" s="7">
        <v>5755</v>
      </c>
      <c r="B5756" s="7">
        <v>8</v>
      </c>
      <c r="C5756" s="7">
        <v>28</v>
      </c>
      <c r="D5756" s="7">
        <v>19</v>
      </c>
      <c r="E5756" s="7">
        <v>240</v>
      </c>
      <c r="F5756" s="7">
        <v>28</v>
      </c>
      <c r="G5756" s="7">
        <v>0</v>
      </c>
      <c r="H5756" s="7">
        <f t="shared" si="801"/>
        <v>1</v>
      </c>
      <c r="I5756" s="16">
        <f t="shared" si="802"/>
        <v>45166</v>
      </c>
      <c r="J5756" s="17">
        <v>1.2267999999999999</v>
      </c>
      <c r="K5756" s="18">
        <f>G5756*结论【关键目标】!C$27*0.7735*0.001</f>
        <v>0</v>
      </c>
      <c r="L5756" s="5">
        <v>0</v>
      </c>
      <c r="M5756" s="5">
        <f>ABS(IF(L5756&lt;=0,L5756/耗电量关键数据!$B$6/1000,L5756/耗电量关键数据!$B$5/1000))</f>
        <v>0</v>
      </c>
      <c r="N5756" s="5">
        <f>电气设备逐时使用率计算!H5732</f>
        <v>7.0130699999999999</v>
      </c>
      <c r="O5756" s="5">
        <f>灯光逐时使用率计算!H5732</f>
        <v>3.7403040000000001</v>
      </c>
      <c r="P5756" s="19">
        <f t="shared" si="803"/>
        <v>10.753374000000001</v>
      </c>
      <c r="Q5756" s="19">
        <f t="shared" si="807"/>
        <v>10.753374000000001</v>
      </c>
      <c r="R5756" s="20">
        <f t="shared" si="804"/>
        <v>-10.753374000000001</v>
      </c>
      <c r="S5756" s="20">
        <f t="shared" si="808"/>
        <v>10.753374000000001</v>
      </c>
      <c r="T5756" s="20">
        <f>IF((T5755+R5756)&lt;0,0,IF((T5755+R5756)&gt;结论【关键目标】!C$28,结论【关键目标】!C$28,T5755+R5756))</f>
        <v>0</v>
      </c>
      <c r="U5756" s="19">
        <f>IF((T5755+R5756)&lt;结论【关键目标】!$C$28,0,(发电量计算【计算逻辑页】!R5756+发电量计算【计算逻辑页】!T5755-结论【关键目标】!$C$28))</f>
        <v>0</v>
      </c>
      <c r="V5756" s="5">
        <f t="shared" si="805"/>
        <v>0</v>
      </c>
      <c r="W5756" s="5">
        <f t="shared" si="806"/>
        <v>0</v>
      </c>
      <c r="X5756" s="5">
        <f t="shared" si="809"/>
        <v>0</v>
      </c>
    </row>
    <row r="5757" spans="1:24" x14ac:dyDescent="0.15">
      <c r="A5757" s="7">
        <v>5756</v>
      </c>
      <c r="B5757" s="7">
        <v>8</v>
      </c>
      <c r="C5757" s="7">
        <v>28</v>
      </c>
      <c r="D5757" s="7">
        <v>20</v>
      </c>
      <c r="E5757" s="7">
        <v>240</v>
      </c>
      <c r="F5757" s="7">
        <v>27</v>
      </c>
      <c r="G5757" s="7">
        <v>0</v>
      </c>
      <c r="H5757" s="7">
        <f t="shared" si="801"/>
        <v>1</v>
      </c>
      <c r="I5757" s="16">
        <f t="shared" si="802"/>
        <v>45166</v>
      </c>
      <c r="J5757" s="17">
        <v>1.2267999999999999</v>
      </c>
      <c r="K5757" s="18">
        <f>G5757*结论【关键目标】!C$27*0.7735*0.001</f>
        <v>0</v>
      </c>
      <c r="L5757" s="5">
        <v>0</v>
      </c>
      <c r="M5757" s="5">
        <f>ABS(IF(L5757&lt;=0,L5757/耗电量关键数据!$B$6/1000,L5757/耗电量关键数据!$B$5/1000))</f>
        <v>0</v>
      </c>
      <c r="N5757" s="5">
        <f>电气设备逐时使用率计算!H5733</f>
        <v>1.1688450000000001</v>
      </c>
      <c r="O5757" s="5">
        <f>灯光逐时使用率计算!H5733</f>
        <v>0.37403039999999999</v>
      </c>
      <c r="P5757" s="19">
        <f t="shared" si="803"/>
        <v>1.5428754000000002</v>
      </c>
      <c r="Q5757" s="19">
        <f t="shared" si="807"/>
        <v>1.5428754000000002</v>
      </c>
      <c r="R5757" s="20">
        <f t="shared" si="804"/>
        <v>-1.5428754000000002</v>
      </c>
      <c r="S5757" s="20">
        <f t="shared" si="808"/>
        <v>1.5428754000000002</v>
      </c>
      <c r="T5757" s="20">
        <f>IF((T5756+R5757)&lt;0,0,IF((T5756+R5757)&gt;结论【关键目标】!C$28,结论【关键目标】!C$28,T5756+R5757))</f>
        <v>0</v>
      </c>
      <c r="U5757" s="19">
        <f>IF((T5756+R5757)&lt;结论【关键目标】!$C$28,0,(发电量计算【计算逻辑页】!R5757+发电量计算【计算逻辑页】!T5756-结论【关键目标】!$C$28))</f>
        <v>0</v>
      </c>
      <c r="V5757" s="5">
        <f t="shared" si="805"/>
        <v>0</v>
      </c>
      <c r="W5757" s="5">
        <f t="shared" si="806"/>
        <v>0</v>
      </c>
      <c r="X5757" s="5">
        <f t="shared" si="809"/>
        <v>0</v>
      </c>
    </row>
    <row r="5758" spans="1:24" x14ac:dyDescent="0.15">
      <c r="A5758" s="7">
        <v>5757</v>
      </c>
      <c r="B5758" s="7">
        <v>8</v>
      </c>
      <c r="C5758" s="7">
        <v>28</v>
      </c>
      <c r="D5758" s="7">
        <v>21</v>
      </c>
      <c r="E5758" s="7">
        <v>240</v>
      </c>
      <c r="F5758" s="7">
        <v>28.1</v>
      </c>
      <c r="G5758" s="7">
        <v>0</v>
      </c>
      <c r="H5758" s="7">
        <f t="shared" si="801"/>
        <v>1</v>
      </c>
      <c r="I5758" s="16">
        <f t="shared" si="802"/>
        <v>45166</v>
      </c>
      <c r="J5758" s="17">
        <v>1.2267999999999999</v>
      </c>
      <c r="K5758" s="18">
        <f>G5758*结论【关键目标】!C$27*0.7735*0.001</f>
        <v>0</v>
      </c>
      <c r="L5758" s="5">
        <v>0</v>
      </c>
      <c r="M5758" s="5">
        <f>ABS(IF(L5758&lt;=0,L5758/耗电量关键数据!$B$6/1000,L5758/耗电量关键数据!$B$5/1000))</f>
        <v>0</v>
      </c>
      <c r="N5758" s="5">
        <f>电气设备逐时使用率计算!H5734</f>
        <v>1.1688450000000001</v>
      </c>
      <c r="O5758" s="5">
        <f>灯光逐时使用率计算!H5734</f>
        <v>0.37403039999999999</v>
      </c>
      <c r="P5758" s="19">
        <f t="shared" si="803"/>
        <v>1.5428754000000002</v>
      </c>
      <c r="Q5758" s="19">
        <f t="shared" si="807"/>
        <v>1.5428754000000002</v>
      </c>
      <c r="R5758" s="20">
        <f t="shared" si="804"/>
        <v>-1.5428754000000002</v>
      </c>
      <c r="S5758" s="20">
        <f t="shared" si="808"/>
        <v>1.5428754000000002</v>
      </c>
      <c r="T5758" s="20">
        <f>IF((T5757+R5758)&lt;0,0,IF((T5757+R5758)&gt;结论【关键目标】!C$28,结论【关键目标】!C$28,T5757+R5758))</f>
        <v>0</v>
      </c>
      <c r="U5758" s="19">
        <f>IF((T5757+R5758)&lt;结论【关键目标】!$C$28,0,(发电量计算【计算逻辑页】!R5758+发电量计算【计算逻辑页】!T5757-结论【关键目标】!$C$28))</f>
        <v>0</v>
      </c>
      <c r="V5758" s="5">
        <f t="shared" si="805"/>
        <v>0</v>
      </c>
      <c r="W5758" s="5">
        <f t="shared" si="806"/>
        <v>0</v>
      </c>
      <c r="X5758" s="5">
        <f t="shared" si="809"/>
        <v>0</v>
      </c>
    </row>
    <row r="5759" spans="1:24" x14ac:dyDescent="0.15">
      <c r="A5759" s="7">
        <v>5758</v>
      </c>
      <c r="B5759" s="7">
        <v>8</v>
      </c>
      <c r="C5759" s="7">
        <v>28</v>
      </c>
      <c r="D5759" s="7">
        <v>22</v>
      </c>
      <c r="E5759" s="7">
        <v>240</v>
      </c>
      <c r="F5759" s="7">
        <v>27</v>
      </c>
      <c r="G5759" s="7">
        <v>0</v>
      </c>
      <c r="H5759" s="7">
        <f t="shared" si="801"/>
        <v>1</v>
      </c>
      <c r="I5759" s="16">
        <f t="shared" si="802"/>
        <v>45166</v>
      </c>
      <c r="J5759" s="17">
        <v>0.70809999999999995</v>
      </c>
      <c r="K5759" s="18">
        <f>G5759*结论【关键目标】!C$27*0.7735*0.001</f>
        <v>0</v>
      </c>
      <c r="L5759" s="5">
        <v>0</v>
      </c>
      <c r="M5759" s="5">
        <f>ABS(IF(L5759&lt;=0,L5759/耗电量关键数据!$B$6/1000,L5759/耗电量关键数据!$B$5/1000))</f>
        <v>0</v>
      </c>
      <c r="N5759" s="5">
        <f>电气设备逐时使用率计算!H5735</f>
        <v>1.1688450000000001</v>
      </c>
      <c r="O5759" s="5">
        <f>灯光逐时使用率计算!H5735</f>
        <v>0.37403039999999999</v>
      </c>
      <c r="P5759" s="19">
        <f t="shared" si="803"/>
        <v>1.5428754000000002</v>
      </c>
      <c r="Q5759" s="19">
        <f t="shared" si="807"/>
        <v>0</v>
      </c>
      <c r="R5759" s="20">
        <f t="shared" si="804"/>
        <v>0</v>
      </c>
      <c r="S5759" s="20">
        <f t="shared" si="808"/>
        <v>0</v>
      </c>
      <c r="T5759" s="20">
        <f>IF((T5758+R5759)&lt;0,0,IF((T5758+R5759)&gt;结论【关键目标】!C$28,结论【关键目标】!C$28,T5758+R5759))</f>
        <v>0</v>
      </c>
      <c r="U5759" s="19">
        <f>IF((T5758+R5759)&lt;结论【关键目标】!$C$28,0,(发电量计算【计算逻辑页】!R5759+发电量计算【计算逻辑页】!T5758-结论【关键目标】!$C$28))</f>
        <v>0</v>
      </c>
      <c r="V5759" s="5">
        <f t="shared" si="805"/>
        <v>0</v>
      </c>
      <c r="W5759" s="5">
        <f t="shared" si="806"/>
        <v>0</v>
      </c>
      <c r="X5759" s="5">
        <f t="shared" si="809"/>
        <v>0</v>
      </c>
    </row>
    <row r="5760" spans="1:24" x14ac:dyDescent="0.15">
      <c r="A5760" s="7">
        <v>5759</v>
      </c>
      <c r="B5760" s="7">
        <v>8</v>
      </c>
      <c r="C5760" s="7">
        <v>28</v>
      </c>
      <c r="D5760" s="7">
        <v>23</v>
      </c>
      <c r="E5760" s="7">
        <v>240</v>
      </c>
      <c r="F5760" s="7">
        <v>27</v>
      </c>
      <c r="G5760" s="7">
        <v>0</v>
      </c>
      <c r="H5760" s="7">
        <f t="shared" si="801"/>
        <v>1</v>
      </c>
      <c r="I5760" s="16">
        <f t="shared" si="802"/>
        <v>45166</v>
      </c>
      <c r="J5760" s="17">
        <v>0.70809999999999995</v>
      </c>
      <c r="K5760" s="18">
        <f>G5760*结论【关键目标】!C$27*0.7735*0.001</f>
        <v>0</v>
      </c>
      <c r="L5760" s="5">
        <v>0</v>
      </c>
      <c r="M5760" s="5">
        <f>ABS(IF(L5760&lt;=0,L5760/耗电量关键数据!$B$6/1000,L5760/耗电量关键数据!$B$5/1000))</f>
        <v>0</v>
      </c>
      <c r="N5760" s="5">
        <f>电气设备逐时使用率计算!H5736</f>
        <v>1.1688450000000001</v>
      </c>
      <c r="O5760" s="5">
        <f>灯光逐时使用率计算!H5736</f>
        <v>0.37403039999999999</v>
      </c>
      <c r="P5760" s="19">
        <f t="shared" si="803"/>
        <v>1.5428754000000002</v>
      </c>
      <c r="Q5760" s="19">
        <f t="shared" si="807"/>
        <v>0</v>
      </c>
      <c r="R5760" s="20">
        <f t="shared" si="804"/>
        <v>0</v>
      </c>
      <c r="S5760" s="20">
        <f t="shared" si="808"/>
        <v>0</v>
      </c>
      <c r="T5760" s="20">
        <f>IF((T5759+R5760)&lt;0,0,IF((T5759+R5760)&gt;结论【关键目标】!C$28,结论【关键目标】!C$28,T5759+R5760))</f>
        <v>0</v>
      </c>
      <c r="U5760" s="19">
        <f>IF((T5759+R5760)&lt;结论【关键目标】!$C$28,0,(发电量计算【计算逻辑页】!R5760+发电量计算【计算逻辑页】!T5759-结论【关键目标】!$C$28))</f>
        <v>0</v>
      </c>
      <c r="V5760" s="5">
        <f t="shared" si="805"/>
        <v>0</v>
      </c>
      <c r="W5760" s="5">
        <f t="shared" si="806"/>
        <v>0</v>
      </c>
      <c r="X5760" s="5">
        <f t="shared" si="809"/>
        <v>0</v>
      </c>
    </row>
    <row r="5761" spans="1:24" x14ac:dyDescent="0.15">
      <c r="A5761" s="7">
        <v>5760</v>
      </c>
      <c r="B5761" s="7">
        <v>8</v>
      </c>
      <c r="C5761" s="7">
        <v>28</v>
      </c>
      <c r="D5761" s="7">
        <v>24</v>
      </c>
      <c r="E5761" s="7">
        <v>240</v>
      </c>
      <c r="F5761" s="7">
        <v>28.4</v>
      </c>
      <c r="G5761" s="7">
        <v>0</v>
      </c>
      <c r="H5761" s="7">
        <f t="shared" si="801"/>
        <v>1</v>
      </c>
      <c r="I5761" s="16">
        <f t="shared" si="802"/>
        <v>45166</v>
      </c>
      <c r="J5761" s="17">
        <v>0.2407</v>
      </c>
      <c r="K5761" s="18">
        <f>G5761*结论【关键目标】!C$27*0.7735*0.001</f>
        <v>0</v>
      </c>
      <c r="L5761" s="5">
        <v>0</v>
      </c>
      <c r="M5761" s="5">
        <f>ABS(IF(L5761&lt;=0,L5761/耗电量关键数据!$B$6/1000,L5761/耗电量关键数据!$B$5/1000))</f>
        <v>0</v>
      </c>
      <c r="N5761" s="5">
        <f>电气设备逐时使用率计算!H5737</f>
        <v>1.1688450000000001</v>
      </c>
      <c r="O5761" s="5">
        <f>灯光逐时使用率计算!H5737</f>
        <v>0.37403039999999999</v>
      </c>
      <c r="P5761" s="19">
        <f t="shared" si="803"/>
        <v>1.5428754000000002</v>
      </c>
      <c r="Q5761" s="19">
        <f t="shared" si="807"/>
        <v>0</v>
      </c>
      <c r="R5761" s="20">
        <f t="shared" si="804"/>
        <v>0</v>
      </c>
      <c r="S5761" s="20">
        <f t="shared" si="808"/>
        <v>0</v>
      </c>
      <c r="T5761" s="20">
        <f>IF((T5760+R5761)&lt;0,0,IF((T5760+R5761)&gt;结论【关键目标】!C$28,结论【关键目标】!C$28,T5760+R5761))</f>
        <v>0</v>
      </c>
      <c r="U5761" s="19">
        <f>IF((T5760+R5761)&lt;结论【关键目标】!$C$28,0,(发电量计算【计算逻辑页】!R5761+发电量计算【计算逻辑页】!T5760-结论【关键目标】!$C$28))</f>
        <v>0</v>
      </c>
      <c r="V5761" s="5">
        <f t="shared" si="805"/>
        <v>0</v>
      </c>
      <c r="W5761" s="5">
        <f t="shared" si="806"/>
        <v>0</v>
      </c>
      <c r="X5761" s="5">
        <f t="shared" si="809"/>
        <v>0</v>
      </c>
    </row>
    <row r="5762" spans="1:24" x14ac:dyDescent="0.15">
      <c r="A5762" s="7">
        <v>5761</v>
      </c>
      <c r="B5762" s="7">
        <v>8</v>
      </c>
      <c r="C5762" s="7">
        <v>29</v>
      </c>
      <c r="D5762" s="7">
        <v>1</v>
      </c>
      <c r="E5762" s="7">
        <v>241</v>
      </c>
      <c r="F5762" s="7">
        <v>26</v>
      </c>
      <c r="G5762" s="7">
        <v>0</v>
      </c>
      <c r="H5762" s="7">
        <f t="shared" ref="H5762:H5825" si="810">WEEKDAY(I:I,2)</f>
        <v>2</v>
      </c>
      <c r="I5762" s="16">
        <f t="shared" ref="I5762:I5825" si="811">DATE(2023,B5762,C5762)</f>
        <v>45167</v>
      </c>
      <c r="J5762" s="17">
        <v>0.2407</v>
      </c>
      <c r="K5762" s="18">
        <f>G5762*结论【关键目标】!C$27*0.7735*0.001</f>
        <v>0</v>
      </c>
      <c r="L5762" s="5">
        <v>0</v>
      </c>
      <c r="M5762" s="5">
        <f>ABS(IF(L5762&lt;=0,L5762/耗电量关键数据!$B$6/1000,L5762/耗电量关键数据!$B$5/1000))</f>
        <v>0</v>
      </c>
      <c r="N5762" s="5">
        <f>电气设备逐时使用率计算!H5738</f>
        <v>1.1688450000000001</v>
      </c>
      <c r="O5762" s="5">
        <f>灯光逐时使用率计算!H5738</f>
        <v>0.37403039999999999</v>
      </c>
      <c r="P5762" s="19">
        <f t="shared" ref="P5762:P5825" si="812">M5762+N5762+O5762</f>
        <v>1.5428754000000002</v>
      </c>
      <c r="Q5762" s="19">
        <f t="shared" si="807"/>
        <v>0</v>
      </c>
      <c r="R5762" s="20">
        <f t="shared" ref="R5762:R5825" si="813">K5762-Q5762</f>
        <v>0</v>
      </c>
      <c r="S5762" s="20">
        <f t="shared" si="808"/>
        <v>0</v>
      </c>
      <c r="T5762" s="20">
        <f>IF((T5761+R5762)&lt;0,0,IF((T5761+R5762)&gt;结论【关键目标】!C$28,结论【关键目标】!C$28,T5761+R5762))</f>
        <v>0</v>
      </c>
      <c r="U5762" s="19">
        <f>IF((T5761+R5762)&lt;结论【关键目标】!$C$28,0,(发电量计算【计算逻辑页】!R5762+发电量计算【计算逻辑页】!T5761-结论【关键目标】!$C$28))</f>
        <v>0</v>
      </c>
      <c r="V5762" s="5">
        <f t="shared" ref="V5762:V5825" si="814">IF(J5762&gt;0.35,U5762*0.35,0)</f>
        <v>0</v>
      </c>
      <c r="W5762" s="5">
        <f t="shared" ref="W5762:W5825" si="815">IF(P5762&gt;K5762,K5762*J5762,P5762*J5762)</f>
        <v>0</v>
      </c>
      <c r="X5762" s="5">
        <f t="shared" si="809"/>
        <v>0</v>
      </c>
    </row>
    <row r="5763" spans="1:24" x14ac:dyDescent="0.15">
      <c r="A5763" s="7">
        <v>5762</v>
      </c>
      <c r="B5763" s="7">
        <v>8</v>
      </c>
      <c r="C5763" s="7">
        <v>29</v>
      </c>
      <c r="D5763" s="7">
        <v>2</v>
      </c>
      <c r="E5763" s="7">
        <v>241</v>
      </c>
      <c r="F5763" s="7">
        <v>25</v>
      </c>
      <c r="G5763" s="7">
        <v>0</v>
      </c>
      <c r="H5763" s="7">
        <f t="shared" si="810"/>
        <v>2</v>
      </c>
      <c r="I5763" s="16">
        <f t="shared" si="811"/>
        <v>45167</v>
      </c>
      <c r="J5763" s="17">
        <v>0.2407</v>
      </c>
      <c r="K5763" s="18">
        <f>G5763*结论【关键目标】!C$27*0.7735*0.001</f>
        <v>0</v>
      </c>
      <c r="L5763" s="5">
        <v>0</v>
      </c>
      <c r="M5763" s="5">
        <f>ABS(IF(L5763&lt;=0,L5763/耗电量关键数据!$B$6/1000,L5763/耗电量关键数据!$B$5/1000))</f>
        <v>0</v>
      </c>
      <c r="N5763" s="5">
        <f>电气设备逐时使用率计算!H5739</f>
        <v>1.1688450000000001</v>
      </c>
      <c r="O5763" s="5">
        <f>灯光逐时使用率计算!H5739</f>
        <v>0.37403039999999999</v>
      </c>
      <c r="P5763" s="19">
        <f t="shared" si="812"/>
        <v>1.5428754000000002</v>
      </c>
      <c r="Q5763" s="19">
        <f t="shared" ref="Q5763:Q5826" si="816">IF(J5763&gt;0.8,P5763,0)</f>
        <v>0</v>
      </c>
      <c r="R5763" s="20">
        <f t="shared" si="813"/>
        <v>0</v>
      </c>
      <c r="S5763" s="20">
        <f t="shared" ref="S5763:S5826" si="817">IF(R5763&lt;0,ABS(R5763),0)</f>
        <v>0</v>
      </c>
      <c r="T5763" s="20">
        <f>IF((T5762+R5763)&lt;0,0,IF((T5762+R5763)&gt;结论【关键目标】!C$28,结论【关键目标】!C$28,T5762+R5763))</f>
        <v>0</v>
      </c>
      <c r="U5763" s="19">
        <f>IF((T5762+R5763)&lt;结论【关键目标】!$C$28,0,(发电量计算【计算逻辑页】!R5763+发电量计算【计算逻辑页】!T5762-结论【关键目标】!$C$28))</f>
        <v>0</v>
      </c>
      <c r="V5763" s="5">
        <f t="shared" si="814"/>
        <v>0</v>
      </c>
      <c r="W5763" s="5">
        <f t="shared" si="815"/>
        <v>0</v>
      </c>
      <c r="X5763" s="5">
        <f t="shared" si="809"/>
        <v>0</v>
      </c>
    </row>
    <row r="5764" spans="1:24" x14ac:dyDescent="0.15">
      <c r="A5764" s="7">
        <v>5763</v>
      </c>
      <c r="B5764" s="7">
        <v>8</v>
      </c>
      <c r="C5764" s="7">
        <v>29</v>
      </c>
      <c r="D5764" s="7">
        <v>3</v>
      </c>
      <c r="E5764" s="7">
        <v>241</v>
      </c>
      <c r="F5764" s="7">
        <v>26.3</v>
      </c>
      <c r="G5764" s="7">
        <v>0</v>
      </c>
      <c r="H5764" s="7">
        <f t="shared" si="810"/>
        <v>2</v>
      </c>
      <c r="I5764" s="16">
        <f t="shared" si="811"/>
        <v>45167</v>
      </c>
      <c r="J5764" s="17">
        <v>0.2407</v>
      </c>
      <c r="K5764" s="18">
        <f>G5764*结论【关键目标】!C$27*0.7735*0.001</f>
        <v>0</v>
      </c>
      <c r="L5764" s="5">
        <v>0</v>
      </c>
      <c r="M5764" s="5">
        <f>ABS(IF(L5764&lt;=0,L5764/耗电量关键数据!$B$6/1000,L5764/耗电量关键数据!$B$5/1000))</f>
        <v>0</v>
      </c>
      <c r="N5764" s="5">
        <f>电气设备逐时使用率计算!H5740</f>
        <v>1.1688450000000001</v>
      </c>
      <c r="O5764" s="5">
        <f>灯光逐时使用率计算!H5740</f>
        <v>0.37403039999999999</v>
      </c>
      <c r="P5764" s="19">
        <f t="shared" si="812"/>
        <v>1.5428754000000002</v>
      </c>
      <c r="Q5764" s="19">
        <f t="shared" si="816"/>
        <v>0</v>
      </c>
      <c r="R5764" s="20">
        <f t="shared" si="813"/>
        <v>0</v>
      </c>
      <c r="S5764" s="20">
        <f t="shared" si="817"/>
        <v>0</v>
      </c>
      <c r="T5764" s="20">
        <f>IF((T5763+R5764)&lt;0,0,IF((T5763+R5764)&gt;结论【关键目标】!C$28,结论【关键目标】!C$28,T5763+R5764))</f>
        <v>0</v>
      </c>
      <c r="U5764" s="19">
        <f>IF((T5763+R5764)&lt;结论【关键目标】!$C$28,0,(发电量计算【计算逻辑页】!R5764+发电量计算【计算逻辑页】!T5763-结论【关键目标】!$C$28))</f>
        <v>0</v>
      </c>
      <c r="V5764" s="5">
        <f t="shared" si="814"/>
        <v>0</v>
      </c>
      <c r="W5764" s="5">
        <f t="shared" si="815"/>
        <v>0</v>
      </c>
      <c r="X5764" s="5">
        <f t="shared" ref="X5764:X5827" si="818">(J5764-0.35)*IF(T5764&gt;S5764,S5764,T5764)</f>
        <v>0</v>
      </c>
    </row>
    <row r="5765" spans="1:24" x14ac:dyDescent="0.15">
      <c r="A5765" s="7">
        <v>5764</v>
      </c>
      <c r="B5765" s="7">
        <v>8</v>
      </c>
      <c r="C5765" s="7">
        <v>29</v>
      </c>
      <c r="D5765" s="7">
        <v>4</v>
      </c>
      <c r="E5765" s="7">
        <v>241</v>
      </c>
      <c r="F5765" s="7">
        <v>24</v>
      </c>
      <c r="G5765" s="7">
        <v>0</v>
      </c>
      <c r="H5765" s="7">
        <f t="shared" si="810"/>
        <v>2</v>
      </c>
      <c r="I5765" s="16">
        <f t="shared" si="811"/>
        <v>45167</v>
      </c>
      <c r="J5765" s="17">
        <v>0.2407</v>
      </c>
      <c r="K5765" s="18">
        <f>G5765*结论【关键目标】!C$27*0.7735*0.001</f>
        <v>0</v>
      </c>
      <c r="L5765" s="5">
        <v>0</v>
      </c>
      <c r="M5765" s="5">
        <f>ABS(IF(L5765&lt;=0,L5765/耗电量关键数据!$B$6/1000,L5765/耗电量关键数据!$B$5/1000))</f>
        <v>0</v>
      </c>
      <c r="N5765" s="5">
        <f>电气设备逐时使用率计算!H5741</f>
        <v>1.1688450000000001</v>
      </c>
      <c r="O5765" s="5">
        <f>灯光逐时使用率计算!H5741</f>
        <v>0.37403039999999999</v>
      </c>
      <c r="P5765" s="19">
        <f t="shared" si="812"/>
        <v>1.5428754000000002</v>
      </c>
      <c r="Q5765" s="19">
        <f t="shared" si="816"/>
        <v>0</v>
      </c>
      <c r="R5765" s="20">
        <f t="shared" si="813"/>
        <v>0</v>
      </c>
      <c r="S5765" s="20">
        <f t="shared" si="817"/>
        <v>0</v>
      </c>
      <c r="T5765" s="20">
        <f>IF((T5764+R5765)&lt;0,0,IF((T5764+R5765)&gt;结论【关键目标】!C$28,结论【关键目标】!C$28,T5764+R5765))</f>
        <v>0</v>
      </c>
      <c r="U5765" s="19">
        <f>IF((T5764+R5765)&lt;结论【关键目标】!$C$28,0,(发电量计算【计算逻辑页】!R5765+发电量计算【计算逻辑页】!T5764-结论【关键目标】!$C$28))</f>
        <v>0</v>
      </c>
      <c r="V5765" s="5">
        <f t="shared" si="814"/>
        <v>0</v>
      </c>
      <c r="W5765" s="5">
        <f t="shared" si="815"/>
        <v>0</v>
      </c>
      <c r="X5765" s="5">
        <f t="shared" si="818"/>
        <v>0</v>
      </c>
    </row>
    <row r="5766" spans="1:24" x14ac:dyDescent="0.15">
      <c r="A5766" s="7">
        <v>5765</v>
      </c>
      <c r="B5766" s="7">
        <v>8</v>
      </c>
      <c r="C5766" s="7">
        <v>29</v>
      </c>
      <c r="D5766" s="7">
        <v>5</v>
      </c>
      <c r="E5766" s="7">
        <v>241</v>
      </c>
      <c r="F5766" s="7">
        <v>23</v>
      </c>
      <c r="G5766" s="7">
        <v>0</v>
      </c>
      <c r="H5766" s="7">
        <f t="shared" si="810"/>
        <v>2</v>
      </c>
      <c r="I5766" s="16">
        <f t="shared" si="811"/>
        <v>45167</v>
      </c>
      <c r="J5766" s="17">
        <v>0.2407</v>
      </c>
      <c r="K5766" s="18">
        <f>G5766*结论【关键目标】!C$27*0.7735*0.001</f>
        <v>0</v>
      </c>
      <c r="L5766" s="5">
        <v>0</v>
      </c>
      <c r="M5766" s="5">
        <f>ABS(IF(L5766&lt;=0,L5766/耗电量关键数据!$B$6/1000,L5766/耗电量关键数据!$B$5/1000))</f>
        <v>0</v>
      </c>
      <c r="N5766" s="5">
        <f>电气设备逐时使用率计算!H5742</f>
        <v>1.1688450000000001</v>
      </c>
      <c r="O5766" s="5">
        <f>灯光逐时使用率计算!H5742</f>
        <v>0.37403039999999999</v>
      </c>
      <c r="P5766" s="19">
        <f t="shared" si="812"/>
        <v>1.5428754000000002</v>
      </c>
      <c r="Q5766" s="19">
        <f t="shared" si="816"/>
        <v>0</v>
      </c>
      <c r="R5766" s="20">
        <f t="shared" si="813"/>
        <v>0</v>
      </c>
      <c r="S5766" s="20">
        <f t="shared" si="817"/>
        <v>0</v>
      </c>
      <c r="T5766" s="20">
        <f>IF((T5765+R5766)&lt;0,0,IF((T5765+R5766)&gt;结论【关键目标】!C$28,结论【关键目标】!C$28,T5765+R5766))</f>
        <v>0</v>
      </c>
      <c r="U5766" s="19">
        <f>IF((T5765+R5766)&lt;结论【关键目标】!$C$28,0,(发电量计算【计算逻辑页】!R5766+发电量计算【计算逻辑页】!T5765-结论【关键目标】!$C$28))</f>
        <v>0</v>
      </c>
      <c r="V5766" s="5">
        <f t="shared" si="814"/>
        <v>0</v>
      </c>
      <c r="W5766" s="5">
        <f t="shared" si="815"/>
        <v>0</v>
      </c>
      <c r="X5766" s="5">
        <f t="shared" si="818"/>
        <v>0</v>
      </c>
    </row>
    <row r="5767" spans="1:24" x14ac:dyDescent="0.15">
      <c r="A5767" s="7">
        <v>5766</v>
      </c>
      <c r="B5767" s="7">
        <v>8</v>
      </c>
      <c r="C5767" s="7">
        <v>29</v>
      </c>
      <c r="D5767" s="7">
        <v>6</v>
      </c>
      <c r="E5767" s="7">
        <v>241</v>
      </c>
      <c r="F5767" s="7">
        <v>23.1</v>
      </c>
      <c r="G5767" s="7">
        <v>26.1</v>
      </c>
      <c r="H5767" s="7">
        <f t="shared" si="810"/>
        <v>2</v>
      </c>
      <c r="I5767" s="16">
        <f t="shared" si="811"/>
        <v>45167</v>
      </c>
      <c r="J5767" s="17">
        <v>0.2407</v>
      </c>
      <c r="K5767" s="18">
        <f>G5767*结论【关键目标】!C$27*0.7735*0.001</f>
        <v>2.4226019999999999</v>
      </c>
      <c r="L5767" s="5">
        <v>0</v>
      </c>
      <c r="M5767" s="5">
        <f>ABS(IF(L5767&lt;=0,L5767/耗电量关键数据!$B$6/1000,L5767/耗电量关键数据!$B$5/1000))</f>
        <v>0</v>
      </c>
      <c r="N5767" s="5">
        <f>电气设备逐时使用率计算!H5743</f>
        <v>1.1688450000000001</v>
      </c>
      <c r="O5767" s="5">
        <f>灯光逐时使用率计算!H5743</f>
        <v>0.37403039999999999</v>
      </c>
      <c r="P5767" s="19">
        <f t="shared" si="812"/>
        <v>1.5428754000000002</v>
      </c>
      <c r="Q5767" s="19">
        <f t="shared" si="816"/>
        <v>0</v>
      </c>
      <c r="R5767" s="20">
        <f t="shared" si="813"/>
        <v>2.4226019999999999</v>
      </c>
      <c r="S5767" s="20">
        <f t="shared" si="817"/>
        <v>0</v>
      </c>
      <c r="T5767" s="20">
        <f>IF((T5766+R5767)&lt;0,0,IF((T5766+R5767)&gt;结论【关键目标】!C$28,结论【关键目标】!C$28,T5766+R5767))</f>
        <v>2.4226019999999999</v>
      </c>
      <c r="U5767" s="19">
        <f>IF((T5766+R5767)&lt;结论【关键目标】!$C$28,0,(发电量计算【计算逻辑页】!R5767+发电量计算【计算逻辑页】!T5766-结论【关键目标】!$C$28))</f>
        <v>0</v>
      </c>
      <c r="V5767" s="5">
        <f t="shared" si="814"/>
        <v>0</v>
      </c>
      <c r="W5767" s="5">
        <f t="shared" si="815"/>
        <v>0.37137010878000004</v>
      </c>
      <c r="X5767" s="5">
        <f t="shared" si="818"/>
        <v>0</v>
      </c>
    </row>
    <row r="5768" spans="1:24" x14ac:dyDescent="0.15">
      <c r="A5768" s="7">
        <v>5767</v>
      </c>
      <c r="B5768" s="7">
        <v>8</v>
      </c>
      <c r="C5768" s="7">
        <v>29</v>
      </c>
      <c r="D5768" s="7">
        <v>7</v>
      </c>
      <c r="E5768" s="7">
        <v>241</v>
      </c>
      <c r="F5768" s="7">
        <v>22</v>
      </c>
      <c r="G5768" s="7">
        <v>110.6</v>
      </c>
      <c r="H5768" s="7">
        <f t="shared" si="810"/>
        <v>2</v>
      </c>
      <c r="I5768" s="16">
        <f t="shared" si="811"/>
        <v>45167</v>
      </c>
      <c r="J5768" s="17">
        <v>0.2407</v>
      </c>
      <c r="K5768" s="18">
        <f>G5768*结论【关键目标】!C$27*0.7735*0.001</f>
        <v>10.265892000000001</v>
      </c>
      <c r="L5768" s="5">
        <v>0</v>
      </c>
      <c r="M5768" s="5">
        <f>ABS(IF(L5768&lt;=0,L5768/耗电量关键数据!$B$6/1000,L5768/耗电量关键数据!$B$5/1000))</f>
        <v>0</v>
      </c>
      <c r="N5768" s="5">
        <f>电气设备逐时使用率计算!H5744</f>
        <v>2.3376900000000003</v>
      </c>
      <c r="O5768" s="5">
        <f>灯光逐时使用率计算!H5744</f>
        <v>1.2467680000000001</v>
      </c>
      <c r="P5768" s="19">
        <f t="shared" si="812"/>
        <v>3.5844580000000006</v>
      </c>
      <c r="Q5768" s="19">
        <f t="shared" si="816"/>
        <v>0</v>
      </c>
      <c r="R5768" s="20">
        <f t="shared" si="813"/>
        <v>10.265892000000001</v>
      </c>
      <c r="S5768" s="20">
        <f t="shared" si="817"/>
        <v>0</v>
      </c>
      <c r="T5768" s="20">
        <f>IF((T5767+R5768)&lt;0,0,IF((T5767+R5768)&gt;结论【关键目标】!C$28,结论【关键目标】!C$28,T5767+R5768))</f>
        <v>12.688494</v>
      </c>
      <c r="U5768" s="19">
        <f>IF((T5767+R5768)&lt;结论【关键目标】!$C$28,0,(发电量计算【计算逻辑页】!R5768+发电量计算【计算逻辑页】!T5767-结论【关键目标】!$C$28))</f>
        <v>0</v>
      </c>
      <c r="V5768" s="5">
        <f t="shared" si="814"/>
        <v>0</v>
      </c>
      <c r="W5768" s="5">
        <f t="shared" si="815"/>
        <v>0.8627790406000001</v>
      </c>
      <c r="X5768" s="5">
        <f t="shared" si="818"/>
        <v>0</v>
      </c>
    </row>
    <row r="5769" spans="1:24" x14ac:dyDescent="0.15">
      <c r="A5769" s="7">
        <v>5768</v>
      </c>
      <c r="B5769" s="7">
        <v>8</v>
      </c>
      <c r="C5769" s="7">
        <v>29</v>
      </c>
      <c r="D5769" s="7">
        <v>8</v>
      </c>
      <c r="E5769" s="7">
        <v>241</v>
      </c>
      <c r="F5769" s="7">
        <v>23</v>
      </c>
      <c r="G5769" s="7">
        <v>229.8</v>
      </c>
      <c r="H5769" s="7">
        <f t="shared" si="810"/>
        <v>2</v>
      </c>
      <c r="I5769" s="16">
        <f t="shared" si="811"/>
        <v>45167</v>
      </c>
      <c r="J5769" s="17">
        <v>0.70809999999999995</v>
      </c>
      <c r="K5769" s="18">
        <f>G5769*结论【关键目标】!C$27*0.7735*0.001</f>
        <v>21.330036</v>
      </c>
      <c r="L5769" s="5">
        <v>18284.34937</v>
      </c>
      <c r="M5769" s="5">
        <f>ABS(IF(L5769&lt;=0,L5769/耗电量关键数据!$B$6/1000,L5769/耗电量关键数据!$B$5/1000))</f>
        <v>5.2240998200000002</v>
      </c>
      <c r="N5769" s="5">
        <f>电气设备逐时使用率计算!H5745</f>
        <v>11.688450000000001</v>
      </c>
      <c r="O5769" s="5">
        <f>灯光逐时使用率计算!H5745</f>
        <v>6.2338399999999998</v>
      </c>
      <c r="P5769" s="19">
        <f t="shared" si="812"/>
        <v>23.146389820000003</v>
      </c>
      <c r="Q5769" s="19">
        <f t="shared" si="816"/>
        <v>0</v>
      </c>
      <c r="R5769" s="20">
        <f t="shared" si="813"/>
        <v>21.330036</v>
      </c>
      <c r="S5769" s="20">
        <f t="shared" si="817"/>
        <v>0</v>
      </c>
      <c r="T5769" s="20">
        <f>IF((T5768+R5769)&lt;0,0,IF((T5768+R5769)&gt;结论【关键目标】!C$28,结论【关键目标】!C$28,T5768+R5769))</f>
        <v>22</v>
      </c>
      <c r="U5769" s="19">
        <f>IF((T5768+R5769)&lt;结论【关键目标】!$C$28,0,(发电量计算【计算逻辑页】!R5769+发电量计算【计算逻辑页】!T5768-结论【关键目标】!$C$28))</f>
        <v>12.018529999999998</v>
      </c>
      <c r="V5769" s="5">
        <f t="shared" si="814"/>
        <v>4.2064854999999994</v>
      </c>
      <c r="W5769" s="5">
        <f t="shared" si="815"/>
        <v>15.103798491599999</v>
      </c>
      <c r="X5769" s="5">
        <f t="shared" si="818"/>
        <v>0</v>
      </c>
    </row>
    <row r="5770" spans="1:24" x14ac:dyDescent="0.15">
      <c r="A5770" s="7">
        <v>5769</v>
      </c>
      <c r="B5770" s="7">
        <v>8</v>
      </c>
      <c r="C5770" s="7">
        <v>29</v>
      </c>
      <c r="D5770" s="7">
        <v>9</v>
      </c>
      <c r="E5770" s="7">
        <v>241</v>
      </c>
      <c r="F5770" s="7">
        <v>24.3</v>
      </c>
      <c r="G5770" s="7">
        <v>412.2</v>
      </c>
      <c r="H5770" s="7">
        <f t="shared" si="810"/>
        <v>2</v>
      </c>
      <c r="I5770" s="16">
        <f t="shared" si="811"/>
        <v>45167</v>
      </c>
      <c r="J5770" s="17">
        <v>0.70809999999999995</v>
      </c>
      <c r="K5770" s="18">
        <f>G5770*结论【关键目标】!C$27*0.7735*0.001</f>
        <v>38.260403999999994</v>
      </c>
      <c r="L5770" s="5">
        <v>36721.603000000003</v>
      </c>
      <c r="M5770" s="5">
        <f>ABS(IF(L5770&lt;=0,L5770/耗电量关键数据!$B$6/1000,L5770/耗电量关键数据!$B$5/1000))</f>
        <v>10.491886571428573</v>
      </c>
      <c r="N5770" s="5">
        <f>电气设备逐时使用率计算!H5746</f>
        <v>22.208055000000002</v>
      </c>
      <c r="O5770" s="5">
        <f>灯光逐时使用率计算!H5746</f>
        <v>11.844296</v>
      </c>
      <c r="P5770" s="19">
        <f t="shared" si="812"/>
        <v>44.544237571428575</v>
      </c>
      <c r="Q5770" s="19">
        <f t="shared" si="816"/>
        <v>0</v>
      </c>
      <c r="R5770" s="20">
        <f t="shared" si="813"/>
        <v>38.260403999999994</v>
      </c>
      <c r="S5770" s="20">
        <f t="shared" si="817"/>
        <v>0</v>
      </c>
      <c r="T5770" s="20">
        <f>IF((T5769+R5770)&lt;0,0,IF((T5769+R5770)&gt;结论【关键目标】!C$28,结论【关键目标】!C$28,T5769+R5770))</f>
        <v>22</v>
      </c>
      <c r="U5770" s="19">
        <f>IF((T5769+R5770)&lt;结论【关键目标】!$C$28,0,(发电量计算【计算逻辑页】!R5770+发电量计算【计算逻辑页】!T5769-结论【关键目标】!$C$28))</f>
        <v>38.260403999999994</v>
      </c>
      <c r="V5770" s="5">
        <f t="shared" si="814"/>
        <v>13.391141399999997</v>
      </c>
      <c r="W5770" s="5">
        <f t="shared" si="815"/>
        <v>27.092192072399992</v>
      </c>
      <c r="X5770" s="5">
        <f t="shared" si="818"/>
        <v>0</v>
      </c>
    </row>
    <row r="5771" spans="1:24" x14ac:dyDescent="0.15">
      <c r="A5771" s="7">
        <v>5770</v>
      </c>
      <c r="B5771" s="7">
        <v>8</v>
      </c>
      <c r="C5771" s="7">
        <v>29</v>
      </c>
      <c r="D5771" s="7">
        <v>10</v>
      </c>
      <c r="E5771" s="7">
        <v>241</v>
      </c>
      <c r="F5771" s="7">
        <v>26</v>
      </c>
      <c r="G5771" s="7">
        <v>515.1</v>
      </c>
      <c r="H5771" s="7">
        <f t="shared" si="810"/>
        <v>2</v>
      </c>
      <c r="I5771" s="16">
        <f t="shared" si="811"/>
        <v>45167</v>
      </c>
      <c r="J5771" s="17">
        <v>0.70809999999999995</v>
      </c>
      <c r="K5771" s="18">
        <f>G5771*结论【关键目标】!C$27*0.7735*0.001</f>
        <v>47.811581999999994</v>
      </c>
      <c r="L5771" s="5">
        <v>45773.378510000002</v>
      </c>
      <c r="M5771" s="5">
        <f>ABS(IF(L5771&lt;=0,L5771/耗电量关键数据!$B$6/1000,L5771/耗电量关键数据!$B$5/1000))</f>
        <v>13.078108145714287</v>
      </c>
      <c r="N5771" s="5">
        <f>电气设备逐时使用率计算!H5747</f>
        <v>22.208055000000002</v>
      </c>
      <c r="O5771" s="5">
        <f>灯光逐时使用率计算!H5747</f>
        <v>11.844296</v>
      </c>
      <c r="P5771" s="19">
        <f t="shared" si="812"/>
        <v>47.130459145714291</v>
      </c>
      <c r="Q5771" s="19">
        <f t="shared" si="816"/>
        <v>0</v>
      </c>
      <c r="R5771" s="20">
        <f t="shared" si="813"/>
        <v>47.811581999999994</v>
      </c>
      <c r="S5771" s="20">
        <f t="shared" si="817"/>
        <v>0</v>
      </c>
      <c r="T5771" s="20">
        <f>IF((T5770+R5771)&lt;0,0,IF((T5770+R5771)&gt;结论【关键目标】!C$28,结论【关键目标】!C$28,T5770+R5771))</f>
        <v>22</v>
      </c>
      <c r="U5771" s="19">
        <f>IF((T5770+R5771)&lt;结论【关键目标】!$C$28,0,(发电量计算【计算逻辑页】!R5771+发电量计算【计算逻辑页】!T5770-结论【关键目标】!$C$28))</f>
        <v>47.811581999999987</v>
      </c>
      <c r="V5771" s="5">
        <f t="shared" si="814"/>
        <v>16.734053699999993</v>
      </c>
      <c r="W5771" s="5">
        <f t="shared" si="815"/>
        <v>33.37307812108029</v>
      </c>
      <c r="X5771" s="5">
        <f t="shared" si="818"/>
        <v>0</v>
      </c>
    </row>
    <row r="5772" spans="1:24" x14ac:dyDescent="0.15">
      <c r="A5772" s="7">
        <v>5771</v>
      </c>
      <c r="B5772" s="7">
        <v>8</v>
      </c>
      <c r="C5772" s="7">
        <v>29</v>
      </c>
      <c r="D5772" s="7">
        <v>11</v>
      </c>
      <c r="E5772" s="7">
        <v>241</v>
      </c>
      <c r="F5772" s="7">
        <v>26</v>
      </c>
      <c r="G5772" s="7">
        <v>532.5</v>
      </c>
      <c r="H5772" s="7">
        <f t="shared" si="810"/>
        <v>2</v>
      </c>
      <c r="I5772" s="16">
        <f t="shared" si="811"/>
        <v>45167</v>
      </c>
      <c r="J5772" s="24">
        <v>1.3551</v>
      </c>
      <c r="K5772" s="18">
        <f>G5772*结论【关键目标】!C$27*0.7735*0.001</f>
        <v>49.426649999999995</v>
      </c>
      <c r="L5772" s="5">
        <v>51208.845520000003</v>
      </c>
      <c r="M5772" s="5">
        <f>ABS(IF(L5772&lt;=0,L5772/耗电量关键数据!$B$6/1000,L5772/耗电量关键数据!$B$5/1000))</f>
        <v>14.631098720000001</v>
      </c>
      <c r="N5772" s="5">
        <f>电气设备逐时使用率计算!H5748</f>
        <v>22.208055000000002</v>
      </c>
      <c r="O5772" s="5">
        <f>灯光逐时使用率计算!H5748</f>
        <v>11.844296</v>
      </c>
      <c r="P5772" s="19">
        <f t="shared" si="812"/>
        <v>48.683449719999999</v>
      </c>
      <c r="Q5772" s="19">
        <f t="shared" si="816"/>
        <v>48.683449719999999</v>
      </c>
      <c r="R5772" s="20">
        <f t="shared" si="813"/>
        <v>0.74320027999999638</v>
      </c>
      <c r="S5772" s="20">
        <f t="shared" si="817"/>
        <v>0</v>
      </c>
      <c r="T5772" s="20">
        <f>IF((T5771+R5772)&lt;0,0,IF((T5771+R5772)&gt;结论【关键目标】!C$28,结论【关键目标】!C$28,T5771+R5772))</f>
        <v>22</v>
      </c>
      <c r="U5772" s="19">
        <f>IF((T5771+R5772)&lt;结论【关键目标】!$C$28,0,(发电量计算【计算逻辑页】!R5772+发电量计算【计算逻辑页】!T5771-结论【关键目标】!$C$28))</f>
        <v>0.74320027999999638</v>
      </c>
      <c r="V5772" s="5">
        <f t="shared" si="814"/>
        <v>0.26012009799999875</v>
      </c>
      <c r="W5772" s="5">
        <f t="shared" si="815"/>
        <v>65.970942715571994</v>
      </c>
      <c r="X5772" s="5">
        <f t="shared" si="818"/>
        <v>0</v>
      </c>
    </row>
    <row r="5773" spans="1:24" x14ac:dyDescent="0.15">
      <c r="A5773" s="7">
        <v>5772</v>
      </c>
      <c r="B5773" s="7">
        <v>8</v>
      </c>
      <c r="C5773" s="7">
        <v>29</v>
      </c>
      <c r="D5773" s="7">
        <v>12</v>
      </c>
      <c r="E5773" s="7">
        <v>241</v>
      </c>
      <c r="F5773" s="7">
        <v>28.7</v>
      </c>
      <c r="G5773" s="7">
        <v>705.9</v>
      </c>
      <c r="H5773" s="7">
        <f t="shared" si="810"/>
        <v>2</v>
      </c>
      <c r="I5773" s="16">
        <f t="shared" si="811"/>
        <v>45167</v>
      </c>
      <c r="J5773" s="24">
        <v>1.3551</v>
      </c>
      <c r="K5773" s="18">
        <f>G5773*结论【关键目标】!C$27*0.7735*0.001</f>
        <v>65.521637999999996</v>
      </c>
      <c r="L5773" s="5">
        <v>46461.956250000003</v>
      </c>
      <c r="M5773" s="5">
        <f>ABS(IF(L5773&lt;=0,L5773/耗电量关键数据!$B$6/1000,L5773/耗电量关键数据!$B$5/1000))</f>
        <v>13.274844642857143</v>
      </c>
      <c r="N5773" s="5">
        <f>电气设备逐时使用率计算!H5749</f>
        <v>11.688450000000001</v>
      </c>
      <c r="O5773" s="5">
        <f>灯光逐时使用率计算!H5749</f>
        <v>9.9741440000000008</v>
      </c>
      <c r="P5773" s="19">
        <f t="shared" si="812"/>
        <v>34.937438642857146</v>
      </c>
      <c r="Q5773" s="19">
        <f t="shared" si="816"/>
        <v>34.937438642857146</v>
      </c>
      <c r="R5773" s="20">
        <f t="shared" si="813"/>
        <v>30.58419935714285</v>
      </c>
      <c r="S5773" s="20">
        <f t="shared" si="817"/>
        <v>0</v>
      </c>
      <c r="T5773" s="20">
        <f>IF((T5772+R5773)&lt;0,0,IF((T5772+R5773)&gt;结论【关键目标】!C$28,结论【关键目标】!C$28,T5772+R5773))</f>
        <v>22</v>
      </c>
      <c r="U5773" s="19">
        <f>IF((T5772+R5773)&lt;结论【关键目标】!$C$28,0,(发电量计算【计算逻辑页】!R5773+发电量计算【计算逻辑页】!T5772-结论【关键目标】!$C$28))</f>
        <v>30.58419935714285</v>
      </c>
      <c r="V5773" s="5">
        <f t="shared" si="814"/>
        <v>10.704469774999996</v>
      </c>
      <c r="W5773" s="5">
        <f t="shared" si="815"/>
        <v>47.343723104935719</v>
      </c>
      <c r="X5773" s="5">
        <f t="shared" si="818"/>
        <v>0</v>
      </c>
    </row>
    <row r="5774" spans="1:24" x14ac:dyDescent="0.15">
      <c r="A5774" s="7">
        <v>5773</v>
      </c>
      <c r="B5774" s="7">
        <v>8</v>
      </c>
      <c r="C5774" s="7">
        <v>29</v>
      </c>
      <c r="D5774" s="7">
        <v>13</v>
      </c>
      <c r="E5774" s="7">
        <v>241</v>
      </c>
      <c r="F5774" s="7">
        <v>30</v>
      </c>
      <c r="G5774" s="7">
        <v>676</v>
      </c>
      <c r="H5774" s="7">
        <f t="shared" si="810"/>
        <v>2</v>
      </c>
      <c r="I5774" s="16">
        <f t="shared" si="811"/>
        <v>45167</v>
      </c>
      <c r="J5774" s="17">
        <v>1.2267999999999999</v>
      </c>
      <c r="K5774" s="18">
        <f>G5774*结论【关键目标】!C$27*0.7735*0.001</f>
        <v>62.746320000000004</v>
      </c>
      <c r="L5774" s="5">
        <v>48490.463669999997</v>
      </c>
      <c r="M5774" s="5">
        <f>ABS(IF(L5774&lt;=0,L5774/耗电量关键数据!$B$6/1000,L5774/耗电量关键数据!$B$5/1000))</f>
        <v>13.854418191428572</v>
      </c>
      <c r="N5774" s="5">
        <f>电气设备逐时使用率计算!H5750</f>
        <v>11.688450000000001</v>
      </c>
      <c r="O5774" s="5">
        <f>灯光逐时使用率计算!H5750</f>
        <v>9.9741440000000008</v>
      </c>
      <c r="P5774" s="19">
        <f t="shared" si="812"/>
        <v>35.517012191428577</v>
      </c>
      <c r="Q5774" s="19">
        <f t="shared" si="816"/>
        <v>35.517012191428577</v>
      </c>
      <c r="R5774" s="20">
        <f t="shared" si="813"/>
        <v>27.229307808571427</v>
      </c>
      <c r="S5774" s="20">
        <f t="shared" si="817"/>
        <v>0</v>
      </c>
      <c r="T5774" s="20">
        <f>IF((T5773+R5774)&lt;0,0,IF((T5773+R5774)&gt;结论【关键目标】!C$28,结论【关键目标】!C$28,T5773+R5774))</f>
        <v>22</v>
      </c>
      <c r="U5774" s="19">
        <f>IF((T5773+R5774)&lt;结论【关键目标】!$C$28,0,(发电量计算【计算逻辑页】!R5774+发电量计算【计算逻辑页】!T5773-结论【关键目标】!$C$28))</f>
        <v>27.229307808571427</v>
      </c>
      <c r="V5774" s="5">
        <f t="shared" si="814"/>
        <v>9.5302577329999991</v>
      </c>
      <c r="W5774" s="5">
        <f t="shared" si="815"/>
        <v>43.572270556444572</v>
      </c>
      <c r="X5774" s="5">
        <f t="shared" si="818"/>
        <v>0</v>
      </c>
    </row>
    <row r="5775" spans="1:24" x14ac:dyDescent="0.15">
      <c r="A5775" s="7">
        <v>5774</v>
      </c>
      <c r="B5775" s="7">
        <v>8</v>
      </c>
      <c r="C5775" s="7">
        <v>29</v>
      </c>
      <c r="D5775" s="7">
        <v>14</v>
      </c>
      <c r="E5775" s="7">
        <v>241</v>
      </c>
      <c r="F5775" s="7">
        <v>31</v>
      </c>
      <c r="G5775" s="7">
        <v>683.5</v>
      </c>
      <c r="H5775" s="7">
        <f t="shared" si="810"/>
        <v>2</v>
      </c>
      <c r="I5775" s="16">
        <f t="shared" si="811"/>
        <v>45167</v>
      </c>
      <c r="J5775" s="17">
        <v>1.2267999999999999</v>
      </c>
      <c r="K5775" s="18">
        <f>G5775*结论【关键目标】!C$27*0.7735*0.001</f>
        <v>63.442469999999993</v>
      </c>
      <c r="L5775" s="5">
        <v>57076.657359999997</v>
      </c>
      <c r="M5775" s="5">
        <f>ABS(IF(L5775&lt;=0,L5775/耗电量关键数据!$B$6/1000,L5775/耗电量关键数据!$B$5/1000))</f>
        <v>16.307616388571429</v>
      </c>
      <c r="N5775" s="5">
        <f>电气设备逐时使用率计算!H5751</f>
        <v>22.208055000000002</v>
      </c>
      <c r="O5775" s="5">
        <f>灯光逐时使用率计算!H5751</f>
        <v>11.844296</v>
      </c>
      <c r="P5775" s="19">
        <f t="shared" si="812"/>
        <v>50.359967388571434</v>
      </c>
      <c r="Q5775" s="19">
        <f t="shared" si="816"/>
        <v>50.359967388571434</v>
      </c>
      <c r="R5775" s="20">
        <f t="shared" si="813"/>
        <v>13.082502611428559</v>
      </c>
      <c r="S5775" s="20">
        <f t="shared" si="817"/>
        <v>0</v>
      </c>
      <c r="T5775" s="20">
        <f>IF((T5774+R5775)&lt;0,0,IF((T5774+R5775)&gt;结论【关键目标】!C$28,结论【关键目标】!C$28,T5774+R5775))</f>
        <v>22</v>
      </c>
      <c r="U5775" s="19">
        <f>IF((T5774+R5775)&lt;结论【关键目标】!$C$28,0,(发电量计算【计算逻辑页】!R5775+发电量计算【计算逻辑页】!T5774-结论【关键目标】!$C$28))</f>
        <v>13.082502611428559</v>
      </c>
      <c r="V5775" s="5">
        <f t="shared" si="814"/>
        <v>4.5788759139999957</v>
      </c>
      <c r="W5775" s="5">
        <f t="shared" si="815"/>
        <v>61.781607992299428</v>
      </c>
      <c r="X5775" s="5">
        <f t="shared" si="818"/>
        <v>0</v>
      </c>
    </row>
    <row r="5776" spans="1:24" x14ac:dyDescent="0.15">
      <c r="A5776" s="7">
        <v>5775</v>
      </c>
      <c r="B5776" s="7">
        <v>8</v>
      </c>
      <c r="C5776" s="7">
        <v>29</v>
      </c>
      <c r="D5776" s="7">
        <v>15</v>
      </c>
      <c r="E5776" s="7">
        <v>241</v>
      </c>
      <c r="F5776" s="7">
        <v>32.799999999999997</v>
      </c>
      <c r="G5776" s="7">
        <v>577.70000000000005</v>
      </c>
      <c r="H5776" s="7">
        <f t="shared" si="810"/>
        <v>2</v>
      </c>
      <c r="I5776" s="16">
        <f t="shared" si="811"/>
        <v>45167</v>
      </c>
      <c r="J5776" s="17">
        <v>1.2267999999999999</v>
      </c>
      <c r="K5776" s="18">
        <f>G5776*结论【关键目标】!C$27*0.7735*0.001</f>
        <v>53.622113999999996</v>
      </c>
      <c r="L5776" s="5">
        <v>53939.558709999998</v>
      </c>
      <c r="M5776" s="5">
        <f>ABS(IF(L5776&lt;=0,L5776/耗电量关键数据!$B$6/1000,L5776/耗电量关键数据!$B$5/1000))</f>
        <v>15.411302488571428</v>
      </c>
      <c r="N5776" s="5">
        <f>电气设备逐时使用率计算!H5752</f>
        <v>22.208055000000002</v>
      </c>
      <c r="O5776" s="5">
        <f>灯光逐时使用率计算!H5752</f>
        <v>11.844296</v>
      </c>
      <c r="P5776" s="19">
        <f t="shared" si="812"/>
        <v>49.463653488571431</v>
      </c>
      <c r="Q5776" s="19">
        <f t="shared" si="816"/>
        <v>49.463653488571431</v>
      </c>
      <c r="R5776" s="20">
        <f t="shared" si="813"/>
        <v>4.1584605114285651</v>
      </c>
      <c r="S5776" s="20">
        <f t="shared" si="817"/>
        <v>0</v>
      </c>
      <c r="T5776" s="20">
        <f>IF((T5775+R5776)&lt;0,0,IF((T5775+R5776)&gt;结论【关键目标】!C$28,结论【关键目标】!C$28,T5775+R5776))</f>
        <v>22</v>
      </c>
      <c r="U5776" s="19">
        <f>IF((T5775+R5776)&lt;结论【关键目标】!$C$28,0,(发电量计算【计算逻辑页】!R5776+发电量计算【计算逻辑页】!T5775-结论【关键目标】!$C$28))</f>
        <v>4.1584605114285651</v>
      </c>
      <c r="V5776" s="5">
        <f t="shared" si="814"/>
        <v>1.4554611789999976</v>
      </c>
      <c r="W5776" s="5">
        <f t="shared" si="815"/>
        <v>60.682010099779426</v>
      </c>
      <c r="X5776" s="5">
        <f t="shared" si="818"/>
        <v>0</v>
      </c>
    </row>
    <row r="5777" spans="1:24" x14ac:dyDescent="0.15">
      <c r="A5777" s="7">
        <v>5776</v>
      </c>
      <c r="B5777" s="7">
        <v>8</v>
      </c>
      <c r="C5777" s="7">
        <v>29</v>
      </c>
      <c r="D5777" s="7">
        <v>16</v>
      </c>
      <c r="E5777" s="7">
        <v>241</v>
      </c>
      <c r="F5777" s="7">
        <v>32</v>
      </c>
      <c r="G5777" s="7">
        <v>378.6</v>
      </c>
      <c r="H5777" s="7">
        <f t="shared" si="810"/>
        <v>2</v>
      </c>
      <c r="I5777" s="16">
        <f t="shared" si="811"/>
        <v>45167</v>
      </c>
      <c r="J5777" s="24">
        <v>1.3551</v>
      </c>
      <c r="K5777" s="18">
        <f>G5777*结论【关键目标】!C$27*0.7735*0.001</f>
        <v>35.141652000000001</v>
      </c>
      <c r="L5777" s="5">
        <v>51394.748959999997</v>
      </c>
      <c r="M5777" s="5">
        <f>ABS(IF(L5777&lt;=0,L5777/耗电量关键数据!$B$6/1000,L5777/耗电量关键数据!$B$5/1000))</f>
        <v>14.684213988571427</v>
      </c>
      <c r="N5777" s="5">
        <f>电气设备逐时使用率计算!H5753</f>
        <v>22.208055000000002</v>
      </c>
      <c r="O5777" s="5">
        <f>灯光逐时使用率计算!H5753</f>
        <v>11.844296</v>
      </c>
      <c r="P5777" s="19">
        <f t="shared" si="812"/>
        <v>48.73656498857143</v>
      </c>
      <c r="Q5777" s="19">
        <f t="shared" si="816"/>
        <v>48.73656498857143</v>
      </c>
      <c r="R5777" s="20">
        <f t="shared" si="813"/>
        <v>-13.59491298857143</v>
      </c>
      <c r="S5777" s="20">
        <f t="shared" si="817"/>
        <v>13.59491298857143</v>
      </c>
      <c r="T5777" s="20">
        <f>IF((T5776+R5777)&lt;0,0,IF((T5776+R5777)&gt;结论【关键目标】!C$28,结论【关键目标】!C$28,T5776+R5777))</f>
        <v>8.4050870114285701</v>
      </c>
      <c r="U5777" s="19">
        <f>IF((T5776+R5777)&lt;结论【关键目标】!$C$28,0,(发电量计算【计算逻辑页】!R5777+发电量计算【计算逻辑页】!T5776-结论【关键目标】!$C$28))</f>
        <v>0</v>
      </c>
      <c r="V5777" s="5">
        <f t="shared" si="814"/>
        <v>0</v>
      </c>
      <c r="W5777" s="5">
        <f t="shared" si="815"/>
        <v>47.620452625200002</v>
      </c>
      <c r="X5777" s="5">
        <f t="shared" si="818"/>
        <v>8.4479529551868566</v>
      </c>
    </row>
    <row r="5778" spans="1:24" x14ac:dyDescent="0.15">
      <c r="A5778" s="7">
        <v>5777</v>
      </c>
      <c r="B5778" s="7">
        <v>8</v>
      </c>
      <c r="C5778" s="7">
        <v>29</v>
      </c>
      <c r="D5778" s="7">
        <v>17</v>
      </c>
      <c r="E5778" s="7">
        <v>241</v>
      </c>
      <c r="F5778" s="7">
        <v>32</v>
      </c>
      <c r="G5778" s="7">
        <v>189.8</v>
      </c>
      <c r="H5778" s="7">
        <f t="shared" si="810"/>
        <v>2</v>
      </c>
      <c r="I5778" s="16">
        <f t="shared" si="811"/>
        <v>45167</v>
      </c>
      <c r="J5778" s="17">
        <v>0.70809999999999995</v>
      </c>
      <c r="K5778" s="18">
        <f>G5778*结论【关键目标】!C$27*0.7735*0.001</f>
        <v>17.617236000000002</v>
      </c>
      <c r="L5778" s="5">
        <v>44418.936869999998</v>
      </c>
      <c r="M5778" s="5">
        <f>ABS(IF(L5778&lt;=0,L5778/耗电量关键数据!$B$6/1000,L5778/耗电量关键数据!$B$5/1000))</f>
        <v>12.691124819999999</v>
      </c>
      <c r="N5778" s="5">
        <f>电气设备逐时使用率计算!H5754</f>
        <v>22.208055000000002</v>
      </c>
      <c r="O5778" s="5">
        <f>灯光逐时使用率计算!H5754</f>
        <v>11.844296</v>
      </c>
      <c r="P5778" s="19">
        <f t="shared" si="812"/>
        <v>46.74347582</v>
      </c>
      <c r="Q5778" s="19">
        <f t="shared" si="816"/>
        <v>0</v>
      </c>
      <c r="R5778" s="20">
        <f t="shared" si="813"/>
        <v>17.617236000000002</v>
      </c>
      <c r="S5778" s="20">
        <f t="shared" si="817"/>
        <v>0</v>
      </c>
      <c r="T5778" s="20">
        <f>IF((T5777+R5778)&lt;0,0,IF((T5777+R5778)&gt;结论【关键目标】!C$28,结论【关键目标】!C$28,T5777+R5778))</f>
        <v>22</v>
      </c>
      <c r="U5778" s="19">
        <f>IF((T5777+R5778)&lt;结论【关键目标】!$C$28,0,(发电量计算【计算逻辑页】!R5778+发电量计算【计算逻辑页】!T5777-结论【关键目标】!$C$28))</f>
        <v>4.022323011428572</v>
      </c>
      <c r="V5778" s="5">
        <f t="shared" si="814"/>
        <v>1.407813054</v>
      </c>
      <c r="W5778" s="5">
        <f t="shared" si="815"/>
        <v>12.4747648116</v>
      </c>
      <c r="X5778" s="5">
        <f t="shared" si="818"/>
        <v>0</v>
      </c>
    </row>
    <row r="5779" spans="1:24" x14ac:dyDescent="0.15">
      <c r="A5779" s="7">
        <v>5778</v>
      </c>
      <c r="B5779" s="7">
        <v>8</v>
      </c>
      <c r="C5779" s="7">
        <v>29</v>
      </c>
      <c r="D5779" s="7">
        <v>18</v>
      </c>
      <c r="E5779" s="7">
        <v>241</v>
      </c>
      <c r="F5779" s="7">
        <v>32.299999999999997</v>
      </c>
      <c r="G5779" s="7">
        <v>3.3</v>
      </c>
      <c r="H5779" s="7">
        <f t="shared" si="810"/>
        <v>2</v>
      </c>
      <c r="I5779" s="16">
        <f t="shared" si="811"/>
        <v>45167</v>
      </c>
      <c r="J5779" s="17">
        <v>0.70809999999999995</v>
      </c>
      <c r="K5779" s="18">
        <f>G5779*结论【关键目标】!C$27*0.7735*0.001</f>
        <v>0.30630599999999997</v>
      </c>
      <c r="L5779" s="5">
        <v>24640.913250000001</v>
      </c>
      <c r="M5779" s="5">
        <f>ABS(IF(L5779&lt;=0,L5779/耗电量关键数据!$B$6/1000,L5779/耗电量关键数据!$B$5/1000))</f>
        <v>7.0402609285714286</v>
      </c>
      <c r="N5779" s="5">
        <f>电气设备逐时使用率计算!H5755</f>
        <v>7.0130699999999999</v>
      </c>
      <c r="O5779" s="5">
        <f>灯光逐时使用率计算!H5755</f>
        <v>3.7403040000000001</v>
      </c>
      <c r="P5779" s="19">
        <f t="shared" si="812"/>
        <v>17.793634928571429</v>
      </c>
      <c r="Q5779" s="19">
        <f t="shared" si="816"/>
        <v>0</v>
      </c>
      <c r="R5779" s="20">
        <f t="shared" si="813"/>
        <v>0.30630599999999997</v>
      </c>
      <c r="S5779" s="20">
        <f t="shared" si="817"/>
        <v>0</v>
      </c>
      <c r="T5779" s="20">
        <f>IF((T5778+R5779)&lt;0,0,IF((T5778+R5779)&gt;结论【关键目标】!C$28,结论【关键目标】!C$28,T5778+R5779))</f>
        <v>22</v>
      </c>
      <c r="U5779" s="19">
        <f>IF((T5778+R5779)&lt;结论【关键目标】!$C$28,0,(发电量计算【计算逻辑页】!R5779+发电量计算【计算逻辑页】!T5778-结论【关键目标】!$C$28))</f>
        <v>0.3063059999999993</v>
      </c>
      <c r="V5779" s="5">
        <f t="shared" si="814"/>
        <v>0.10720709999999975</v>
      </c>
      <c r="W5779" s="5">
        <f t="shared" si="815"/>
        <v>0.21689527859999996</v>
      </c>
      <c r="X5779" s="5">
        <f t="shared" si="818"/>
        <v>0</v>
      </c>
    </row>
    <row r="5780" spans="1:24" x14ac:dyDescent="0.15">
      <c r="A5780" s="7">
        <v>5779</v>
      </c>
      <c r="B5780" s="7">
        <v>8</v>
      </c>
      <c r="C5780" s="7">
        <v>29</v>
      </c>
      <c r="D5780" s="7">
        <v>19</v>
      </c>
      <c r="E5780" s="7">
        <v>241</v>
      </c>
      <c r="F5780" s="7">
        <v>29</v>
      </c>
      <c r="G5780" s="7">
        <v>0</v>
      </c>
      <c r="H5780" s="7">
        <f t="shared" si="810"/>
        <v>2</v>
      </c>
      <c r="I5780" s="16">
        <f t="shared" si="811"/>
        <v>45167</v>
      </c>
      <c r="J5780" s="17">
        <v>1.2267999999999999</v>
      </c>
      <c r="K5780" s="18">
        <f>G5780*结论【关键目标】!C$27*0.7735*0.001</f>
        <v>0</v>
      </c>
      <c r="L5780" s="5">
        <v>0</v>
      </c>
      <c r="M5780" s="5">
        <f>ABS(IF(L5780&lt;=0,L5780/耗电量关键数据!$B$6/1000,L5780/耗电量关键数据!$B$5/1000))</f>
        <v>0</v>
      </c>
      <c r="N5780" s="5">
        <f>电气设备逐时使用率计算!H5756</f>
        <v>7.0130699999999999</v>
      </c>
      <c r="O5780" s="5">
        <f>灯光逐时使用率计算!H5756</f>
        <v>3.7403040000000001</v>
      </c>
      <c r="P5780" s="19">
        <f t="shared" si="812"/>
        <v>10.753374000000001</v>
      </c>
      <c r="Q5780" s="19">
        <f t="shared" si="816"/>
        <v>10.753374000000001</v>
      </c>
      <c r="R5780" s="20">
        <f t="shared" si="813"/>
        <v>-10.753374000000001</v>
      </c>
      <c r="S5780" s="20">
        <f t="shared" si="817"/>
        <v>10.753374000000001</v>
      </c>
      <c r="T5780" s="20">
        <f>IF((T5779+R5780)&lt;0,0,IF((T5779+R5780)&gt;结论【关键目标】!C$28,结论【关键目标】!C$28,T5779+R5780))</f>
        <v>11.246625999999999</v>
      </c>
      <c r="U5780" s="19">
        <f>IF((T5779+R5780)&lt;结论【关键目标】!$C$28,0,(发电量计算【计算逻辑页】!R5780+发电量计算【计算逻辑页】!T5779-结论【关键目标】!$C$28))</f>
        <v>0</v>
      </c>
      <c r="V5780" s="5">
        <f t="shared" si="814"/>
        <v>0</v>
      </c>
      <c r="W5780" s="5">
        <f t="shared" si="815"/>
        <v>0</v>
      </c>
      <c r="X5780" s="5">
        <f t="shared" si="818"/>
        <v>9.428558323199999</v>
      </c>
    </row>
    <row r="5781" spans="1:24" x14ac:dyDescent="0.15">
      <c r="A5781" s="7">
        <v>5780</v>
      </c>
      <c r="B5781" s="7">
        <v>8</v>
      </c>
      <c r="C5781" s="7">
        <v>29</v>
      </c>
      <c r="D5781" s="7">
        <v>20</v>
      </c>
      <c r="E5781" s="7">
        <v>241</v>
      </c>
      <c r="F5781" s="7">
        <v>26</v>
      </c>
      <c r="G5781" s="7">
        <v>0</v>
      </c>
      <c r="H5781" s="7">
        <f t="shared" si="810"/>
        <v>2</v>
      </c>
      <c r="I5781" s="16">
        <f t="shared" si="811"/>
        <v>45167</v>
      </c>
      <c r="J5781" s="17">
        <v>1.2267999999999999</v>
      </c>
      <c r="K5781" s="18">
        <f>G5781*结论【关键目标】!C$27*0.7735*0.001</f>
        <v>0</v>
      </c>
      <c r="L5781" s="5">
        <v>0</v>
      </c>
      <c r="M5781" s="5">
        <f>ABS(IF(L5781&lt;=0,L5781/耗电量关键数据!$B$6/1000,L5781/耗电量关键数据!$B$5/1000))</f>
        <v>0</v>
      </c>
      <c r="N5781" s="5">
        <f>电气设备逐时使用率计算!H5757</f>
        <v>1.1688450000000001</v>
      </c>
      <c r="O5781" s="5">
        <f>灯光逐时使用率计算!H5757</f>
        <v>0.37403039999999999</v>
      </c>
      <c r="P5781" s="19">
        <f t="shared" si="812"/>
        <v>1.5428754000000002</v>
      </c>
      <c r="Q5781" s="19">
        <f t="shared" si="816"/>
        <v>1.5428754000000002</v>
      </c>
      <c r="R5781" s="20">
        <f t="shared" si="813"/>
        <v>-1.5428754000000002</v>
      </c>
      <c r="S5781" s="20">
        <f t="shared" si="817"/>
        <v>1.5428754000000002</v>
      </c>
      <c r="T5781" s="20">
        <f>IF((T5780+R5781)&lt;0,0,IF((T5780+R5781)&gt;结论【关键目标】!C$28,结论【关键目标】!C$28,T5780+R5781))</f>
        <v>9.7037505999999993</v>
      </c>
      <c r="U5781" s="19">
        <f>IF((T5780+R5781)&lt;结论【关键目标】!$C$28,0,(发电量计算【计算逻辑页】!R5781+发电量计算【计算逻辑页】!T5780-结论【关键目标】!$C$28))</f>
        <v>0</v>
      </c>
      <c r="V5781" s="5">
        <f t="shared" si="814"/>
        <v>0</v>
      </c>
      <c r="W5781" s="5">
        <f t="shared" si="815"/>
        <v>0</v>
      </c>
      <c r="X5781" s="5">
        <f t="shared" si="818"/>
        <v>1.3527931507200002</v>
      </c>
    </row>
    <row r="5782" spans="1:24" x14ac:dyDescent="0.15">
      <c r="A5782" s="7">
        <v>5781</v>
      </c>
      <c r="B5782" s="7">
        <v>8</v>
      </c>
      <c r="C5782" s="7">
        <v>29</v>
      </c>
      <c r="D5782" s="7">
        <v>21</v>
      </c>
      <c r="E5782" s="7">
        <v>241</v>
      </c>
      <c r="F5782" s="7">
        <v>27.2</v>
      </c>
      <c r="G5782" s="7">
        <v>0</v>
      </c>
      <c r="H5782" s="7">
        <f t="shared" si="810"/>
        <v>2</v>
      </c>
      <c r="I5782" s="16">
        <f t="shared" si="811"/>
        <v>45167</v>
      </c>
      <c r="J5782" s="17">
        <v>1.2267999999999999</v>
      </c>
      <c r="K5782" s="18">
        <f>G5782*结论【关键目标】!C$27*0.7735*0.001</f>
        <v>0</v>
      </c>
      <c r="L5782" s="5">
        <v>0</v>
      </c>
      <c r="M5782" s="5">
        <f>ABS(IF(L5782&lt;=0,L5782/耗电量关键数据!$B$6/1000,L5782/耗电量关键数据!$B$5/1000))</f>
        <v>0</v>
      </c>
      <c r="N5782" s="5">
        <f>电气设备逐时使用率计算!H5758</f>
        <v>1.1688450000000001</v>
      </c>
      <c r="O5782" s="5">
        <f>灯光逐时使用率计算!H5758</f>
        <v>0.37403039999999999</v>
      </c>
      <c r="P5782" s="19">
        <f t="shared" si="812"/>
        <v>1.5428754000000002</v>
      </c>
      <c r="Q5782" s="19">
        <f t="shared" si="816"/>
        <v>1.5428754000000002</v>
      </c>
      <c r="R5782" s="20">
        <f t="shared" si="813"/>
        <v>-1.5428754000000002</v>
      </c>
      <c r="S5782" s="20">
        <f t="shared" si="817"/>
        <v>1.5428754000000002</v>
      </c>
      <c r="T5782" s="20">
        <f>IF((T5781+R5782)&lt;0,0,IF((T5781+R5782)&gt;结论【关键目标】!C$28,结论【关键目标】!C$28,T5781+R5782))</f>
        <v>8.1608751999999996</v>
      </c>
      <c r="U5782" s="19">
        <f>IF((T5781+R5782)&lt;结论【关键目标】!$C$28,0,(发电量计算【计算逻辑页】!R5782+发电量计算【计算逻辑页】!T5781-结论【关键目标】!$C$28))</f>
        <v>0</v>
      </c>
      <c r="V5782" s="5">
        <f t="shared" si="814"/>
        <v>0</v>
      </c>
      <c r="W5782" s="5">
        <f t="shared" si="815"/>
        <v>0</v>
      </c>
      <c r="X5782" s="5">
        <f t="shared" si="818"/>
        <v>1.3527931507200002</v>
      </c>
    </row>
    <row r="5783" spans="1:24" x14ac:dyDescent="0.15">
      <c r="A5783" s="7">
        <v>5782</v>
      </c>
      <c r="B5783" s="7">
        <v>8</v>
      </c>
      <c r="C5783" s="7">
        <v>29</v>
      </c>
      <c r="D5783" s="7">
        <v>22</v>
      </c>
      <c r="E5783" s="7">
        <v>241</v>
      </c>
      <c r="F5783" s="7">
        <v>23</v>
      </c>
      <c r="G5783" s="7">
        <v>0</v>
      </c>
      <c r="H5783" s="7">
        <f t="shared" si="810"/>
        <v>2</v>
      </c>
      <c r="I5783" s="16">
        <f t="shared" si="811"/>
        <v>45167</v>
      </c>
      <c r="J5783" s="17">
        <v>0.70809999999999995</v>
      </c>
      <c r="K5783" s="18">
        <f>G5783*结论【关键目标】!C$27*0.7735*0.001</f>
        <v>0</v>
      </c>
      <c r="L5783" s="5">
        <v>0</v>
      </c>
      <c r="M5783" s="5">
        <f>ABS(IF(L5783&lt;=0,L5783/耗电量关键数据!$B$6/1000,L5783/耗电量关键数据!$B$5/1000))</f>
        <v>0</v>
      </c>
      <c r="N5783" s="5">
        <f>电气设备逐时使用率计算!H5759</f>
        <v>1.1688450000000001</v>
      </c>
      <c r="O5783" s="5">
        <f>灯光逐时使用率计算!H5759</f>
        <v>0.37403039999999999</v>
      </c>
      <c r="P5783" s="19">
        <f t="shared" si="812"/>
        <v>1.5428754000000002</v>
      </c>
      <c r="Q5783" s="19">
        <f t="shared" si="816"/>
        <v>0</v>
      </c>
      <c r="R5783" s="20">
        <f t="shared" si="813"/>
        <v>0</v>
      </c>
      <c r="S5783" s="20">
        <f t="shared" si="817"/>
        <v>0</v>
      </c>
      <c r="T5783" s="20">
        <f>IF((T5782+R5783)&lt;0,0,IF((T5782+R5783)&gt;结论【关键目标】!C$28,结论【关键目标】!C$28,T5782+R5783))</f>
        <v>8.1608751999999996</v>
      </c>
      <c r="U5783" s="19">
        <f>IF((T5782+R5783)&lt;结论【关键目标】!$C$28,0,(发电量计算【计算逻辑页】!R5783+发电量计算【计算逻辑页】!T5782-结论【关键目标】!$C$28))</f>
        <v>0</v>
      </c>
      <c r="V5783" s="5">
        <f t="shared" si="814"/>
        <v>0</v>
      </c>
      <c r="W5783" s="5">
        <f t="shared" si="815"/>
        <v>0</v>
      </c>
      <c r="X5783" s="5">
        <f t="shared" si="818"/>
        <v>0</v>
      </c>
    </row>
    <row r="5784" spans="1:24" x14ac:dyDescent="0.15">
      <c r="A5784" s="7">
        <v>5783</v>
      </c>
      <c r="B5784" s="7">
        <v>8</v>
      </c>
      <c r="C5784" s="7">
        <v>29</v>
      </c>
      <c r="D5784" s="7">
        <v>23</v>
      </c>
      <c r="E5784" s="7">
        <v>241</v>
      </c>
      <c r="F5784" s="7">
        <v>22</v>
      </c>
      <c r="G5784" s="7">
        <v>0</v>
      </c>
      <c r="H5784" s="7">
        <f t="shared" si="810"/>
        <v>2</v>
      </c>
      <c r="I5784" s="16">
        <f t="shared" si="811"/>
        <v>45167</v>
      </c>
      <c r="J5784" s="17">
        <v>0.70809999999999995</v>
      </c>
      <c r="K5784" s="18">
        <f>G5784*结论【关键目标】!C$27*0.7735*0.001</f>
        <v>0</v>
      </c>
      <c r="L5784" s="5">
        <v>0</v>
      </c>
      <c r="M5784" s="5">
        <f>ABS(IF(L5784&lt;=0,L5784/耗电量关键数据!$B$6/1000,L5784/耗电量关键数据!$B$5/1000))</f>
        <v>0</v>
      </c>
      <c r="N5784" s="5">
        <f>电气设备逐时使用率计算!H5760</f>
        <v>1.1688450000000001</v>
      </c>
      <c r="O5784" s="5">
        <f>灯光逐时使用率计算!H5760</f>
        <v>0.37403039999999999</v>
      </c>
      <c r="P5784" s="19">
        <f t="shared" si="812"/>
        <v>1.5428754000000002</v>
      </c>
      <c r="Q5784" s="19">
        <f t="shared" si="816"/>
        <v>0</v>
      </c>
      <c r="R5784" s="20">
        <f t="shared" si="813"/>
        <v>0</v>
      </c>
      <c r="S5784" s="20">
        <f t="shared" si="817"/>
        <v>0</v>
      </c>
      <c r="T5784" s="20">
        <f>IF((T5783+R5784)&lt;0,0,IF((T5783+R5784)&gt;结论【关键目标】!C$28,结论【关键目标】!C$28,T5783+R5784))</f>
        <v>8.1608751999999996</v>
      </c>
      <c r="U5784" s="19">
        <f>IF((T5783+R5784)&lt;结论【关键目标】!$C$28,0,(发电量计算【计算逻辑页】!R5784+发电量计算【计算逻辑页】!T5783-结论【关键目标】!$C$28))</f>
        <v>0</v>
      </c>
      <c r="V5784" s="5">
        <f t="shared" si="814"/>
        <v>0</v>
      </c>
      <c r="W5784" s="5">
        <f t="shared" si="815"/>
        <v>0</v>
      </c>
      <c r="X5784" s="5">
        <f t="shared" si="818"/>
        <v>0</v>
      </c>
    </row>
    <row r="5785" spans="1:24" x14ac:dyDescent="0.15">
      <c r="A5785" s="7">
        <v>5784</v>
      </c>
      <c r="B5785" s="7">
        <v>8</v>
      </c>
      <c r="C5785" s="7">
        <v>29</v>
      </c>
      <c r="D5785" s="7">
        <v>24</v>
      </c>
      <c r="E5785" s="7">
        <v>241</v>
      </c>
      <c r="F5785" s="7">
        <v>22.6</v>
      </c>
      <c r="G5785" s="7">
        <v>0</v>
      </c>
      <c r="H5785" s="7">
        <f t="shared" si="810"/>
        <v>2</v>
      </c>
      <c r="I5785" s="16">
        <f t="shared" si="811"/>
        <v>45167</v>
      </c>
      <c r="J5785" s="17">
        <v>0.2407</v>
      </c>
      <c r="K5785" s="18">
        <f>G5785*结论【关键目标】!C$27*0.7735*0.001</f>
        <v>0</v>
      </c>
      <c r="L5785" s="5">
        <v>0</v>
      </c>
      <c r="M5785" s="5">
        <f>ABS(IF(L5785&lt;=0,L5785/耗电量关键数据!$B$6/1000,L5785/耗电量关键数据!$B$5/1000))</f>
        <v>0</v>
      </c>
      <c r="N5785" s="5">
        <f>电气设备逐时使用率计算!H5761</f>
        <v>1.1688450000000001</v>
      </c>
      <c r="O5785" s="5">
        <f>灯光逐时使用率计算!H5761</f>
        <v>0.37403039999999999</v>
      </c>
      <c r="P5785" s="19">
        <f t="shared" si="812"/>
        <v>1.5428754000000002</v>
      </c>
      <c r="Q5785" s="19">
        <f t="shared" si="816"/>
        <v>0</v>
      </c>
      <c r="R5785" s="20">
        <f t="shared" si="813"/>
        <v>0</v>
      </c>
      <c r="S5785" s="20">
        <f t="shared" si="817"/>
        <v>0</v>
      </c>
      <c r="T5785" s="20">
        <f>IF((T5784+R5785)&lt;0,0,IF((T5784+R5785)&gt;结论【关键目标】!C$28,结论【关键目标】!C$28,T5784+R5785))</f>
        <v>8.1608751999999996</v>
      </c>
      <c r="U5785" s="19">
        <f>IF((T5784+R5785)&lt;结论【关键目标】!$C$28,0,(发电量计算【计算逻辑页】!R5785+发电量计算【计算逻辑页】!T5784-结论【关键目标】!$C$28))</f>
        <v>0</v>
      </c>
      <c r="V5785" s="5">
        <f t="shared" si="814"/>
        <v>0</v>
      </c>
      <c r="W5785" s="5">
        <f t="shared" si="815"/>
        <v>0</v>
      </c>
      <c r="X5785" s="5">
        <f t="shared" si="818"/>
        <v>0</v>
      </c>
    </row>
    <row r="5786" spans="1:24" x14ac:dyDescent="0.15">
      <c r="A5786" s="7">
        <v>5785</v>
      </c>
      <c r="B5786" s="7">
        <v>8</v>
      </c>
      <c r="C5786" s="7">
        <v>30</v>
      </c>
      <c r="D5786" s="7">
        <v>1</v>
      </c>
      <c r="E5786" s="7">
        <v>242</v>
      </c>
      <c r="F5786" s="7">
        <v>21</v>
      </c>
      <c r="G5786" s="7">
        <v>0</v>
      </c>
      <c r="H5786" s="7">
        <f t="shared" si="810"/>
        <v>3</v>
      </c>
      <c r="I5786" s="16">
        <f t="shared" si="811"/>
        <v>45168</v>
      </c>
      <c r="J5786" s="17">
        <v>0.2407</v>
      </c>
      <c r="K5786" s="18">
        <f>G5786*结论【关键目标】!C$27*0.7735*0.001</f>
        <v>0</v>
      </c>
      <c r="L5786" s="5">
        <v>0</v>
      </c>
      <c r="M5786" s="5">
        <f>ABS(IF(L5786&lt;=0,L5786/耗电量关键数据!$B$6/1000,L5786/耗电量关键数据!$B$5/1000))</f>
        <v>0</v>
      </c>
      <c r="N5786" s="5">
        <f>电气设备逐时使用率计算!H5762</f>
        <v>1.1688450000000001</v>
      </c>
      <c r="O5786" s="5">
        <f>灯光逐时使用率计算!H5762</f>
        <v>0.37403039999999999</v>
      </c>
      <c r="P5786" s="19">
        <f t="shared" si="812"/>
        <v>1.5428754000000002</v>
      </c>
      <c r="Q5786" s="19">
        <f t="shared" si="816"/>
        <v>0</v>
      </c>
      <c r="R5786" s="20">
        <f t="shared" si="813"/>
        <v>0</v>
      </c>
      <c r="S5786" s="20">
        <f t="shared" si="817"/>
        <v>0</v>
      </c>
      <c r="T5786" s="20">
        <f>IF((T5785+R5786)&lt;0,0,IF((T5785+R5786)&gt;结论【关键目标】!C$28,结论【关键目标】!C$28,T5785+R5786))</f>
        <v>8.1608751999999996</v>
      </c>
      <c r="U5786" s="19">
        <f>IF((T5785+R5786)&lt;结论【关键目标】!$C$28,0,(发电量计算【计算逻辑页】!R5786+发电量计算【计算逻辑页】!T5785-结论【关键目标】!$C$28))</f>
        <v>0</v>
      </c>
      <c r="V5786" s="5">
        <f t="shared" si="814"/>
        <v>0</v>
      </c>
      <c r="W5786" s="5">
        <f t="shared" si="815"/>
        <v>0</v>
      </c>
      <c r="X5786" s="5">
        <f t="shared" si="818"/>
        <v>0</v>
      </c>
    </row>
    <row r="5787" spans="1:24" x14ac:dyDescent="0.15">
      <c r="A5787" s="7">
        <v>5786</v>
      </c>
      <c r="B5787" s="7">
        <v>8</v>
      </c>
      <c r="C5787" s="7">
        <v>30</v>
      </c>
      <c r="D5787" s="7">
        <v>2</v>
      </c>
      <c r="E5787" s="7">
        <v>242</v>
      </c>
      <c r="F5787" s="7">
        <v>21.4</v>
      </c>
      <c r="G5787" s="7">
        <v>0</v>
      </c>
      <c r="H5787" s="7">
        <f t="shared" si="810"/>
        <v>3</v>
      </c>
      <c r="I5787" s="16">
        <f t="shared" si="811"/>
        <v>45168</v>
      </c>
      <c r="J5787" s="17">
        <v>0.2407</v>
      </c>
      <c r="K5787" s="18">
        <f>G5787*结论【关键目标】!C$27*0.7735*0.001</f>
        <v>0</v>
      </c>
      <c r="L5787" s="5">
        <v>0</v>
      </c>
      <c r="M5787" s="5">
        <f>ABS(IF(L5787&lt;=0,L5787/耗电量关键数据!$B$6/1000,L5787/耗电量关键数据!$B$5/1000))</f>
        <v>0</v>
      </c>
      <c r="N5787" s="5">
        <f>电气设备逐时使用率计算!H5763</f>
        <v>1.1688450000000001</v>
      </c>
      <c r="O5787" s="5">
        <f>灯光逐时使用率计算!H5763</f>
        <v>0.37403039999999999</v>
      </c>
      <c r="P5787" s="19">
        <f t="shared" si="812"/>
        <v>1.5428754000000002</v>
      </c>
      <c r="Q5787" s="19">
        <f t="shared" si="816"/>
        <v>0</v>
      </c>
      <c r="R5787" s="20">
        <f t="shared" si="813"/>
        <v>0</v>
      </c>
      <c r="S5787" s="20">
        <f t="shared" si="817"/>
        <v>0</v>
      </c>
      <c r="T5787" s="20">
        <f>IF((T5786+R5787)&lt;0,0,IF((T5786+R5787)&gt;结论【关键目标】!C$28,结论【关键目标】!C$28,T5786+R5787))</f>
        <v>8.1608751999999996</v>
      </c>
      <c r="U5787" s="19">
        <f>IF((T5786+R5787)&lt;结论【关键目标】!$C$28,0,(发电量计算【计算逻辑页】!R5787+发电量计算【计算逻辑页】!T5786-结论【关键目标】!$C$28))</f>
        <v>0</v>
      </c>
      <c r="V5787" s="5">
        <f t="shared" si="814"/>
        <v>0</v>
      </c>
      <c r="W5787" s="5">
        <f t="shared" si="815"/>
        <v>0</v>
      </c>
      <c r="X5787" s="5">
        <f t="shared" si="818"/>
        <v>0</v>
      </c>
    </row>
    <row r="5788" spans="1:24" x14ac:dyDescent="0.15">
      <c r="A5788" s="7">
        <v>5787</v>
      </c>
      <c r="B5788" s="7">
        <v>8</v>
      </c>
      <c r="C5788" s="7">
        <v>30</v>
      </c>
      <c r="D5788" s="7">
        <v>3</v>
      </c>
      <c r="E5788" s="7">
        <v>242</v>
      </c>
      <c r="F5788" s="7">
        <v>21.7</v>
      </c>
      <c r="G5788" s="7">
        <v>0</v>
      </c>
      <c r="H5788" s="7">
        <f t="shared" si="810"/>
        <v>3</v>
      </c>
      <c r="I5788" s="16">
        <f t="shared" si="811"/>
        <v>45168</v>
      </c>
      <c r="J5788" s="17">
        <v>0.2407</v>
      </c>
      <c r="K5788" s="18">
        <f>G5788*结论【关键目标】!C$27*0.7735*0.001</f>
        <v>0</v>
      </c>
      <c r="L5788" s="5">
        <v>0</v>
      </c>
      <c r="M5788" s="5">
        <f>ABS(IF(L5788&lt;=0,L5788/耗电量关键数据!$B$6/1000,L5788/耗电量关键数据!$B$5/1000))</f>
        <v>0</v>
      </c>
      <c r="N5788" s="5">
        <f>电气设备逐时使用率计算!H5764</f>
        <v>1.1688450000000001</v>
      </c>
      <c r="O5788" s="5">
        <f>灯光逐时使用率计算!H5764</f>
        <v>0.37403039999999999</v>
      </c>
      <c r="P5788" s="19">
        <f t="shared" si="812"/>
        <v>1.5428754000000002</v>
      </c>
      <c r="Q5788" s="19">
        <f t="shared" si="816"/>
        <v>0</v>
      </c>
      <c r="R5788" s="20">
        <f t="shared" si="813"/>
        <v>0</v>
      </c>
      <c r="S5788" s="20">
        <f t="shared" si="817"/>
        <v>0</v>
      </c>
      <c r="T5788" s="20">
        <f>IF((T5787+R5788)&lt;0,0,IF((T5787+R5788)&gt;结论【关键目标】!C$28,结论【关键目标】!C$28,T5787+R5788))</f>
        <v>8.1608751999999996</v>
      </c>
      <c r="U5788" s="19">
        <f>IF((T5787+R5788)&lt;结论【关键目标】!$C$28,0,(发电量计算【计算逻辑页】!R5788+发电量计算【计算逻辑页】!T5787-结论【关键目标】!$C$28))</f>
        <v>0</v>
      </c>
      <c r="V5788" s="5">
        <f t="shared" si="814"/>
        <v>0</v>
      </c>
      <c r="W5788" s="5">
        <f t="shared" si="815"/>
        <v>0</v>
      </c>
      <c r="X5788" s="5">
        <f t="shared" si="818"/>
        <v>0</v>
      </c>
    </row>
    <row r="5789" spans="1:24" x14ac:dyDescent="0.15">
      <c r="A5789" s="7">
        <v>5788</v>
      </c>
      <c r="B5789" s="7">
        <v>8</v>
      </c>
      <c r="C5789" s="7">
        <v>30</v>
      </c>
      <c r="D5789" s="7">
        <v>4</v>
      </c>
      <c r="E5789" s="7">
        <v>242</v>
      </c>
      <c r="F5789" s="7">
        <v>20</v>
      </c>
      <c r="G5789" s="7">
        <v>0</v>
      </c>
      <c r="H5789" s="7">
        <f t="shared" si="810"/>
        <v>3</v>
      </c>
      <c r="I5789" s="16">
        <f t="shared" si="811"/>
        <v>45168</v>
      </c>
      <c r="J5789" s="17">
        <v>0.2407</v>
      </c>
      <c r="K5789" s="18">
        <f>G5789*结论【关键目标】!C$27*0.7735*0.001</f>
        <v>0</v>
      </c>
      <c r="L5789" s="5">
        <v>0</v>
      </c>
      <c r="M5789" s="5">
        <f>ABS(IF(L5789&lt;=0,L5789/耗电量关键数据!$B$6/1000,L5789/耗电量关键数据!$B$5/1000))</f>
        <v>0</v>
      </c>
      <c r="N5789" s="5">
        <f>电气设备逐时使用率计算!H5765</f>
        <v>1.1688450000000001</v>
      </c>
      <c r="O5789" s="5">
        <f>灯光逐时使用率计算!H5765</f>
        <v>0.37403039999999999</v>
      </c>
      <c r="P5789" s="19">
        <f t="shared" si="812"/>
        <v>1.5428754000000002</v>
      </c>
      <c r="Q5789" s="19">
        <f t="shared" si="816"/>
        <v>0</v>
      </c>
      <c r="R5789" s="20">
        <f t="shared" si="813"/>
        <v>0</v>
      </c>
      <c r="S5789" s="20">
        <f t="shared" si="817"/>
        <v>0</v>
      </c>
      <c r="T5789" s="20">
        <f>IF((T5788+R5789)&lt;0,0,IF((T5788+R5789)&gt;结论【关键目标】!C$28,结论【关键目标】!C$28,T5788+R5789))</f>
        <v>8.1608751999999996</v>
      </c>
      <c r="U5789" s="19">
        <f>IF((T5788+R5789)&lt;结论【关键目标】!$C$28,0,(发电量计算【计算逻辑页】!R5789+发电量计算【计算逻辑页】!T5788-结论【关键目标】!$C$28))</f>
        <v>0</v>
      </c>
      <c r="V5789" s="5">
        <f t="shared" si="814"/>
        <v>0</v>
      </c>
      <c r="W5789" s="5">
        <f t="shared" si="815"/>
        <v>0</v>
      </c>
      <c r="X5789" s="5">
        <f t="shared" si="818"/>
        <v>0</v>
      </c>
    </row>
    <row r="5790" spans="1:24" x14ac:dyDescent="0.15">
      <c r="A5790" s="7">
        <v>5789</v>
      </c>
      <c r="B5790" s="7">
        <v>8</v>
      </c>
      <c r="C5790" s="7">
        <v>30</v>
      </c>
      <c r="D5790" s="7">
        <v>5</v>
      </c>
      <c r="E5790" s="7">
        <v>242</v>
      </c>
      <c r="F5790" s="7">
        <v>19</v>
      </c>
      <c r="G5790" s="7">
        <v>0</v>
      </c>
      <c r="H5790" s="7">
        <f t="shared" si="810"/>
        <v>3</v>
      </c>
      <c r="I5790" s="16">
        <f t="shared" si="811"/>
        <v>45168</v>
      </c>
      <c r="J5790" s="17">
        <v>0.2407</v>
      </c>
      <c r="K5790" s="18">
        <f>G5790*结论【关键目标】!C$27*0.7735*0.001</f>
        <v>0</v>
      </c>
      <c r="L5790" s="5">
        <v>0</v>
      </c>
      <c r="M5790" s="5">
        <f>ABS(IF(L5790&lt;=0,L5790/耗电量关键数据!$B$6/1000,L5790/耗电量关键数据!$B$5/1000))</f>
        <v>0</v>
      </c>
      <c r="N5790" s="5">
        <f>电气设备逐时使用率计算!H5766</f>
        <v>1.1688450000000001</v>
      </c>
      <c r="O5790" s="5">
        <f>灯光逐时使用率计算!H5766</f>
        <v>0.37403039999999999</v>
      </c>
      <c r="P5790" s="19">
        <f t="shared" si="812"/>
        <v>1.5428754000000002</v>
      </c>
      <c r="Q5790" s="19">
        <f t="shared" si="816"/>
        <v>0</v>
      </c>
      <c r="R5790" s="20">
        <f t="shared" si="813"/>
        <v>0</v>
      </c>
      <c r="S5790" s="20">
        <f t="shared" si="817"/>
        <v>0</v>
      </c>
      <c r="T5790" s="20">
        <f>IF((T5789+R5790)&lt;0,0,IF((T5789+R5790)&gt;结论【关键目标】!C$28,结论【关键目标】!C$28,T5789+R5790))</f>
        <v>8.1608751999999996</v>
      </c>
      <c r="U5790" s="19">
        <f>IF((T5789+R5790)&lt;结论【关键目标】!$C$28,0,(发电量计算【计算逻辑页】!R5790+发电量计算【计算逻辑页】!T5789-结论【关键目标】!$C$28))</f>
        <v>0</v>
      </c>
      <c r="V5790" s="5">
        <f t="shared" si="814"/>
        <v>0</v>
      </c>
      <c r="W5790" s="5">
        <f t="shared" si="815"/>
        <v>0</v>
      </c>
      <c r="X5790" s="5">
        <f t="shared" si="818"/>
        <v>0</v>
      </c>
    </row>
    <row r="5791" spans="1:24" x14ac:dyDescent="0.15">
      <c r="A5791" s="7">
        <v>5790</v>
      </c>
      <c r="B5791" s="7">
        <v>8</v>
      </c>
      <c r="C5791" s="7">
        <v>30</v>
      </c>
      <c r="D5791" s="7">
        <v>6</v>
      </c>
      <c r="E5791" s="7">
        <v>242</v>
      </c>
      <c r="F5791" s="7">
        <v>20.9</v>
      </c>
      <c r="G5791" s="7">
        <v>33</v>
      </c>
      <c r="H5791" s="7">
        <f t="shared" si="810"/>
        <v>3</v>
      </c>
      <c r="I5791" s="16">
        <f t="shared" si="811"/>
        <v>45168</v>
      </c>
      <c r="J5791" s="17">
        <v>0.2407</v>
      </c>
      <c r="K5791" s="18">
        <f>G5791*结论【关键目标】!C$27*0.7735*0.001</f>
        <v>3.0630600000000001</v>
      </c>
      <c r="L5791" s="5">
        <v>0</v>
      </c>
      <c r="M5791" s="5">
        <f>ABS(IF(L5791&lt;=0,L5791/耗电量关键数据!$B$6/1000,L5791/耗电量关键数据!$B$5/1000))</f>
        <v>0</v>
      </c>
      <c r="N5791" s="5">
        <f>电气设备逐时使用率计算!H5767</f>
        <v>1.1688450000000001</v>
      </c>
      <c r="O5791" s="5">
        <f>灯光逐时使用率计算!H5767</f>
        <v>0.37403039999999999</v>
      </c>
      <c r="P5791" s="19">
        <f t="shared" si="812"/>
        <v>1.5428754000000002</v>
      </c>
      <c r="Q5791" s="19">
        <f t="shared" si="816"/>
        <v>0</v>
      </c>
      <c r="R5791" s="20">
        <f t="shared" si="813"/>
        <v>3.0630600000000001</v>
      </c>
      <c r="S5791" s="20">
        <f t="shared" si="817"/>
        <v>0</v>
      </c>
      <c r="T5791" s="20">
        <f>IF((T5790+R5791)&lt;0,0,IF((T5790+R5791)&gt;结论【关键目标】!C$28,结论【关键目标】!C$28,T5790+R5791))</f>
        <v>11.2239352</v>
      </c>
      <c r="U5791" s="19">
        <f>IF((T5790+R5791)&lt;结论【关键目标】!$C$28,0,(发电量计算【计算逻辑页】!R5791+发电量计算【计算逻辑页】!T5790-结论【关键目标】!$C$28))</f>
        <v>0</v>
      </c>
      <c r="V5791" s="5">
        <f t="shared" si="814"/>
        <v>0</v>
      </c>
      <c r="W5791" s="5">
        <f t="shared" si="815"/>
        <v>0.37137010878000004</v>
      </c>
      <c r="X5791" s="5">
        <f t="shared" si="818"/>
        <v>0</v>
      </c>
    </row>
    <row r="5792" spans="1:24" x14ac:dyDescent="0.15">
      <c r="A5792" s="7">
        <v>5791</v>
      </c>
      <c r="B5792" s="7">
        <v>8</v>
      </c>
      <c r="C5792" s="7">
        <v>30</v>
      </c>
      <c r="D5792" s="7">
        <v>7</v>
      </c>
      <c r="E5792" s="7">
        <v>242</v>
      </c>
      <c r="F5792" s="7">
        <v>19</v>
      </c>
      <c r="G5792" s="7">
        <v>125.1</v>
      </c>
      <c r="H5792" s="7">
        <f t="shared" si="810"/>
        <v>3</v>
      </c>
      <c r="I5792" s="16">
        <f t="shared" si="811"/>
        <v>45168</v>
      </c>
      <c r="J5792" s="17">
        <v>0.2407</v>
      </c>
      <c r="K5792" s="18">
        <f>G5792*结论【关键目标】!C$27*0.7735*0.001</f>
        <v>11.611782</v>
      </c>
      <c r="L5792" s="5">
        <v>0</v>
      </c>
      <c r="M5792" s="5">
        <f>ABS(IF(L5792&lt;=0,L5792/耗电量关键数据!$B$6/1000,L5792/耗电量关键数据!$B$5/1000))</f>
        <v>0</v>
      </c>
      <c r="N5792" s="5">
        <f>电气设备逐时使用率计算!H5768</f>
        <v>2.3376900000000003</v>
      </c>
      <c r="O5792" s="5">
        <f>灯光逐时使用率计算!H5768</f>
        <v>1.2467680000000001</v>
      </c>
      <c r="P5792" s="19">
        <f t="shared" si="812"/>
        <v>3.5844580000000006</v>
      </c>
      <c r="Q5792" s="19">
        <f t="shared" si="816"/>
        <v>0</v>
      </c>
      <c r="R5792" s="20">
        <f t="shared" si="813"/>
        <v>11.611782</v>
      </c>
      <c r="S5792" s="20">
        <f t="shared" si="817"/>
        <v>0</v>
      </c>
      <c r="T5792" s="20">
        <f>IF((T5791+R5792)&lt;0,0,IF((T5791+R5792)&gt;结论【关键目标】!C$28,结论【关键目标】!C$28,T5791+R5792))</f>
        <v>22</v>
      </c>
      <c r="U5792" s="19">
        <f>IF((T5791+R5792)&lt;结论【关键目标】!$C$28,0,(发电量计算【计算逻辑页】!R5792+发电量计算【计算逻辑页】!T5791-结论【关键目标】!$C$28))</f>
        <v>0.83571719999999772</v>
      </c>
      <c r="V5792" s="5">
        <f t="shared" si="814"/>
        <v>0</v>
      </c>
      <c r="W5792" s="5">
        <f t="shared" si="815"/>
        <v>0.8627790406000001</v>
      </c>
      <c r="X5792" s="5">
        <f t="shared" si="818"/>
        <v>0</v>
      </c>
    </row>
    <row r="5793" spans="1:24" x14ac:dyDescent="0.15">
      <c r="A5793" s="7">
        <v>5792</v>
      </c>
      <c r="B5793" s="7">
        <v>8</v>
      </c>
      <c r="C5793" s="7">
        <v>30</v>
      </c>
      <c r="D5793" s="7">
        <v>8</v>
      </c>
      <c r="E5793" s="7">
        <v>242</v>
      </c>
      <c r="F5793" s="7">
        <v>20</v>
      </c>
      <c r="G5793" s="7">
        <v>244.4</v>
      </c>
      <c r="H5793" s="7">
        <f t="shared" si="810"/>
        <v>3</v>
      </c>
      <c r="I5793" s="16">
        <f t="shared" si="811"/>
        <v>45168</v>
      </c>
      <c r="J5793" s="17">
        <v>0.70809999999999995</v>
      </c>
      <c r="K5793" s="18">
        <f>G5793*结论【关键目标】!C$27*0.7735*0.001</f>
        <v>22.685207999999999</v>
      </c>
      <c r="L5793" s="5">
        <v>18529.01989</v>
      </c>
      <c r="M5793" s="5">
        <f>ABS(IF(L5793&lt;=0,L5793/耗电量关键数据!$B$6/1000,L5793/耗电量关键数据!$B$5/1000))</f>
        <v>5.2940056828571427</v>
      </c>
      <c r="N5793" s="5">
        <f>电气设备逐时使用率计算!H5769</f>
        <v>11.688450000000001</v>
      </c>
      <c r="O5793" s="5">
        <f>灯光逐时使用率计算!H5769</f>
        <v>6.2338399999999998</v>
      </c>
      <c r="P5793" s="19">
        <f t="shared" si="812"/>
        <v>23.216295682857144</v>
      </c>
      <c r="Q5793" s="19">
        <f t="shared" si="816"/>
        <v>0</v>
      </c>
      <c r="R5793" s="20">
        <f t="shared" si="813"/>
        <v>22.685207999999999</v>
      </c>
      <c r="S5793" s="20">
        <f t="shared" si="817"/>
        <v>0</v>
      </c>
      <c r="T5793" s="20">
        <f>IF((T5792+R5793)&lt;0,0,IF((T5792+R5793)&gt;结论【关键目标】!C$28,结论【关键目标】!C$28,T5792+R5793))</f>
        <v>22</v>
      </c>
      <c r="U5793" s="19">
        <f>IF((T5792+R5793)&lt;结论【关键目标】!$C$28,0,(发电量计算【计算逻辑页】!R5793+发电量计算【计算逻辑页】!T5792-结论【关键目标】!$C$28))</f>
        <v>22.685208000000003</v>
      </c>
      <c r="V5793" s="5">
        <f t="shared" si="814"/>
        <v>7.9398228000000008</v>
      </c>
      <c r="W5793" s="5">
        <f t="shared" si="815"/>
        <v>16.063395784799997</v>
      </c>
      <c r="X5793" s="5">
        <f t="shared" si="818"/>
        <v>0</v>
      </c>
    </row>
    <row r="5794" spans="1:24" x14ac:dyDescent="0.15">
      <c r="A5794" s="7">
        <v>5793</v>
      </c>
      <c r="B5794" s="7">
        <v>8</v>
      </c>
      <c r="C5794" s="7">
        <v>30</v>
      </c>
      <c r="D5794" s="7">
        <v>9</v>
      </c>
      <c r="E5794" s="7">
        <v>242</v>
      </c>
      <c r="F5794" s="7">
        <v>22.9</v>
      </c>
      <c r="G5794" s="7">
        <v>419.9</v>
      </c>
      <c r="H5794" s="7">
        <f t="shared" si="810"/>
        <v>3</v>
      </c>
      <c r="I5794" s="16">
        <f t="shared" si="811"/>
        <v>45168</v>
      </c>
      <c r="J5794" s="17">
        <v>0.70809999999999995</v>
      </c>
      <c r="K5794" s="18">
        <f>G5794*结论【关键目标】!C$27*0.7735*0.001</f>
        <v>38.975117999999995</v>
      </c>
      <c r="L5794" s="5">
        <v>36721.603000000003</v>
      </c>
      <c r="M5794" s="5">
        <f>ABS(IF(L5794&lt;=0,L5794/耗电量关键数据!$B$6/1000,L5794/耗电量关键数据!$B$5/1000))</f>
        <v>10.491886571428573</v>
      </c>
      <c r="N5794" s="5">
        <f>电气设备逐时使用率计算!H5770</f>
        <v>22.208055000000002</v>
      </c>
      <c r="O5794" s="5">
        <f>灯光逐时使用率计算!H5770</f>
        <v>11.844296</v>
      </c>
      <c r="P5794" s="19">
        <f t="shared" si="812"/>
        <v>44.544237571428575</v>
      </c>
      <c r="Q5794" s="19">
        <f t="shared" si="816"/>
        <v>0</v>
      </c>
      <c r="R5794" s="20">
        <f t="shared" si="813"/>
        <v>38.975117999999995</v>
      </c>
      <c r="S5794" s="20">
        <f t="shared" si="817"/>
        <v>0</v>
      </c>
      <c r="T5794" s="20">
        <f>IF((T5793+R5794)&lt;0,0,IF((T5793+R5794)&gt;结论【关键目标】!C$28,结论【关键目标】!C$28,T5793+R5794))</f>
        <v>22</v>
      </c>
      <c r="U5794" s="19">
        <f>IF((T5793+R5794)&lt;结论【关键目标】!$C$28,0,(发电量计算【计算逻辑页】!R5794+发电量计算【计算逻辑页】!T5793-结论【关键目标】!$C$28))</f>
        <v>38.975117999999995</v>
      </c>
      <c r="V5794" s="5">
        <f t="shared" si="814"/>
        <v>13.641291299999997</v>
      </c>
      <c r="W5794" s="5">
        <f t="shared" si="815"/>
        <v>27.598281055799994</v>
      </c>
      <c r="X5794" s="5">
        <f t="shared" si="818"/>
        <v>0</v>
      </c>
    </row>
    <row r="5795" spans="1:24" x14ac:dyDescent="0.15">
      <c r="A5795" s="7">
        <v>5794</v>
      </c>
      <c r="B5795" s="7">
        <v>8</v>
      </c>
      <c r="C5795" s="7">
        <v>30</v>
      </c>
      <c r="D5795" s="7">
        <v>10</v>
      </c>
      <c r="E5795" s="7">
        <v>242</v>
      </c>
      <c r="F5795" s="7">
        <v>22</v>
      </c>
      <c r="G5795" s="7">
        <v>495.5</v>
      </c>
      <c r="H5795" s="7">
        <f t="shared" si="810"/>
        <v>3</v>
      </c>
      <c r="I5795" s="16">
        <f t="shared" si="811"/>
        <v>45168</v>
      </c>
      <c r="J5795" s="17">
        <v>0.70809999999999995</v>
      </c>
      <c r="K5795" s="18">
        <f>G5795*结论【关键目标】!C$27*0.7735*0.001</f>
        <v>45.992309999999996</v>
      </c>
      <c r="L5795" s="5">
        <v>45039.366929999997</v>
      </c>
      <c r="M5795" s="5">
        <f>ABS(IF(L5795&lt;=0,L5795/耗电量关键数据!$B$6/1000,L5795/耗电量关键数据!$B$5/1000))</f>
        <v>12.86839055142857</v>
      </c>
      <c r="N5795" s="5">
        <f>电气设备逐时使用率计算!H5771</f>
        <v>22.208055000000002</v>
      </c>
      <c r="O5795" s="5">
        <f>灯光逐时使用率计算!H5771</f>
        <v>11.844296</v>
      </c>
      <c r="P5795" s="19">
        <f t="shared" si="812"/>
        <v>46.92074155142857</v>
      </c>
      <c r="Q5795" s="19">
        <f t="shared" si="816"/>
        <v>0</v>
      </c>
      <c r="R5795" s="20">
        <f t="shared" si="813"/>
        <v>45.992309999999996</v>
      </c>
      <c r="S5795" s="20">
        <f t="shared" si="817"/>
        <v>0</v>
      </c>
      <c r="T5795" s="20">
        <f>IF((T5794+R5795)&lt;0,0,IF((T5794+R5795)&gt;结论【关键目标】!C$28,结论【关键目标】!C$28,T5794+R5795))</f>
        <v>22</v>
      </c>
      <c r="U5795" s="19">
        <f>IF((T5794+R5795)&lt;结论【关键目标】!$C$28,0,(发电量计算【计算逻辑页】!R5795+发电量计算【计算逻辑页】!T5794-结论【关键目标】!$C$28))</f>
        <v>45.992310000000003</v>
      </c>
      <c r="V5795" s="5">
        <f t="shared" si="814"/>
        <v>16.0973085</v>
      </c>
      <c r="W5795" s="5">
        <f t="shared" si="815"/>
        <v>32.567154710999993</v>
      </c>
      <c r="X5795" s="5">
        <f t="shared" si="818"/>
        <v>0</v>
      </c>
    </row>
    <row r="5796" spans="1:24" x14ac:dyDescent="0.15">
      <c r="A5796" s="7">
        <v>5795</v>
      </c>
      <c r="B5796" s="7">
        <v>8</v>
      </c>
      <c r="C5796" s="7">
        <v>30</v>
      </c>
      <c r="D5796" s="7">
        <v>11</v>
      </c>
      <c r="E5796" s="7">
        <v>242</v>
      </c>
      <c r="F5796" s="7">
        <v>25</v>
      </c>
      <c r="G5796" s="7">
        <v>590.70000000000005</v>
      </c>
      <c r="H5796" s="7">
        <f t="shared" si="810"/>
        <v>3</v>
      </c>
      <c r="I5796" s="16">
        <f t="shared" si="811"/>
        <v>45168</v>
      </c>
      <c r="J5796" s="24">
        <v>1.3551</v>
      </c>
      <c r="K5796" s="18">
        <f>G5796*结论【关键目标】!C$27*0.7735*0.001</f>
        <v>54.828773999999996</v>
      </c>
      <c r="L5796" s="5">
        <v>50230.163410000001</v>
      </c>
      <c r="M5796" s="5">
        <f>ABS(IF(L5796&lt;=0,L5796/耗电量关键数据!$B$6/1000,L5796/耗电量关键数据!$B$5/1000))</f>
        <v>14.351475260000001</v>
      </c>
      <c r="N5796" s="5">
        <f>电气设备逐时使用率计算!H5772</f>
        <v>22.208055000000002</v>
      </c>
      <c r="O5796" s="5">
        <f>灯光逐时使用率计算!H5772</f>
        <v>11.844296</v>
      </c>
      <c r="P5796" s="19">
        <f t="shared" si="812"/>
        <v>48.403826260000002</v>
      </c>
      <c r="Q5796" s="19">
        <f t="shared" si="816"/>
        <v>48.403826260000002</v>
      </c>
      <c r="R5796" s="20">
        <f t="shared" si="813"/>
        <v>6.4249477399999932</v>
      </c>
      <c r="S5796" s="20">
        <f t="shared" si="817"/>
        <v>0</v>
      </c>
      <c r="T5796" s="20">
        <f>IF((T5795+R5796)&lt;0,0,IF((T5795+R5796)&gt;结论【关键目标】!C$28,结论【关键目标】!C$28,T5795+R5796))</f>
        <v>22</v>
      </c>
      <c r="U5796" s="19">
        <f>IF((T5795+R5796)&lt;结论【关键目标】!$C$28,0,(发电量计算【计算逻辑页】!R5796+发电量计算【计算逻辑页】!T5795-结论【关键目标】!$C$28))</f>
        <v>6.4249477399999932</v>
      </c>
      <c r="V5796" s="5">
        <f t="shared" si="814"/>
        <v>2.2487317089999976</v>
      </c>
      <c r="W5796" s="5">
        <f t="shared" si="815"/>
        <v>65.592024964925997</v>
      </c>
      <c r="X5796" s="5">
        <f t="shared" si="818"/>
        <v>0</v>
      </c>
    </row>
    <row r="5797" spans="1:24" x14ac:dyDescent="0.15">
      <c r="A5797" s="7">
        <v>5796</v>
      </c>
      <c r="B5797" s="7">
        <v>8</v>
      </c>
      <c r="C5797" s="7">
        <v>30</v>
      </c>
      <c r="D5797" s="7">
        <v>12</v>
      </c>
      <c r="E5797" s="7">
        <v>242</v>
      </c>
      <c r="F5797" s="7">
        <v>27.7</v>
      </c>
      <c r="G5797" s="7">
        <v>646.4</v>
      </c>
      <c r="H5797" s="7">
        <f t="shared" si="810"/>
        <v>3</v>
      </c>
      <c r="I5797" s="16">
        <f t="shared" si="811"/>
        <v>45168</v>
      </c>
      <c r="J5797" s="24">
        <v>1.3551</v>
      </c>
      <c r="K5797" s="18">
        <f>G5797*结论【关键目标】!C$27*0.7735*0.001</f>
        <v>59.998848000000002</v>
      </c>
      <c r="L5797" s="5">
        <v>45483.274149999997</v>
      </c>
      <c r="M5797" s="5">
        <f>ABS(IF(L5797&lt;=0,L5797/耗电量关键数据!$B$6/1000,L5797/耗电量关键数据!$B$5/1000))</f>
        <v>12.995221185714284</v>
      </c>
      <c r="N5797" s="5">
        <f>电气设备逐时使用率计算!H5773</f>
        <v>11.688450000000001</v>
      </c>
      <c r="O5797" s="5">
        <f>灯光逐时使用率计算!H5773</f>
        <v>9.9741440000000008</v>
      </c>
      <c r="P5797" s="19">
        <f t="shared" si="812"/>
        <v>34.657815185714284</v>
      </c>
      <c r="Q5797" s="19">
        <f t="shared" si="816"/>
        <v>34.657815185714284</v>
      </c>
      <c r="R5797" s="20">
        <f t="shared" si="813"/>
        <v>25.341032814285718</v>
      </c>
      <c r="S5797" s="20">
        <f t="shared" si="817"/>
        <v>0</v>
      </c>
      <c r="T5797" s="20">
        <f>IF((T5796+R5797)&lt;0,0,IF((T5796+R5797)&gt;结论【关键目标】!C$28,结论【关键目标】!C$28,T5796+R5797))</f>
        <v>22</v>
      </c>
      <c r="U5797" s="19">
        <f>IF((T5796+R5797)&lt;结论【关键目标】!$C$28,0,(发电量计算【计算逻辑页】!R5797+发电量计算【计算逻辑页】!T5796-结论【关键目标】!$C$28))</f>
        <v>25.341032814285718</v>
      </c>
      <c r="V5797" s="5">
        <f t="shared" si="814"/>
        <v>8.8693614850000007</v>
      </c>
      <c r="W5797" s="5">
        <f t="shared" si="815"/>
        <v>46.964805358161428</v>
      </c>
      <c r="X5797" s="5">
        <f t="shared" si="818"/>
        <v>0</v>
      </c>
    </row>
    <row r="5798" spans="1:24" x14ac:dyDescent="0.15">
      <c r="A5798" s="7">
        <v>5797</v>
      </c>
      <c r="B5798" s="7">
        <v>8</v>
      </c>
      <c r="C5798" s="7">
        <v>30</v>
      </c>
      <c r="D5798" s="7">
        <v>13</v>
      </c>
      <c r="E5798" s="7">
        <v>242</v>
      </c>
      <c r="F5798" s="7">
        <v>29</v>
      </c>
      <c r="G5798" s="7">
        <v>640.20000000000005</v>
      </c>
      <c r="H5798" s="7">
        <f t="shared" si="810"/>
        <v>3</v>
      </c>
      <c r="I5798" s="16">
        <f t="shared" si="811"/>
        <v>45168</v>
      </c>
      <c r="J5798" s="17">
        <v>1.2267999999999999</v>
      </c>
      <c r="K5798" s="18">
        <f>G5798*结论【关键目标】!C$27*0.7735*0.001</f>
        <v>59.423363999999992</v>
      </c>
      <c r="L5798" s="5">
        <v>47022.440519999996</v>
      </c>
      <c r="M5798" s="5">
        <f>ABS(IF(L5798&lt;=0,L5798/耗电量关键数据!$B$6/1000,L5798/耗电量关键数据!$B$5/1000))</f>
        <v>13.434983005714285</v>
      </c>
      <c r="N5798" s="5">
        <f>电气设备逐时使用率计算!H5774</f>
        <v>11.688450000000001</v>
      </c>
      <c r="O5798" s="5">
        <f>灯光逐时使用率计算!H5774</f>
        <v>9.9741440000000008</v>
      </c>
      <c r="P5798" s="19">
        <f t="shared" si="812"/>
        <v>35.097577005714285</v>
      </c>
      <c r="Q5798" s="19">
        <f t="shared" si="816"/>
        <v>35.097577005714285</v>
      </c>
      <c r="R5798" s="20">
        <f t="shared" si="813"/>
        <v>24.325786994285707</v>
      </c>
      <c r="S5798" s="20">
        <f t="shared" si="817"/>
        <v>0</v>
      </c>
      <c r="T5798" s="20">
        <f>IF((T5797+R5798)&lt;0,0,IF((T5797+R5798)&gt;结论【关键目标】!C$28,结论【关键目标】!C$28,T5797+R5798))</f>
        <v>22</v>
      </c>
      <c r="U5798" s="19">
        <f>IF((T5797+R5798)&lt;结论【关键目标】!$C$28,0,(发电量计算【计算逻辑页】!R5798+发电量计算【计算逻辑页】!T5797-结论【关键目标】!$C$28))</f>
        <v>24.325786994285707</v>
      </c>
      <c r="V5798" s="5">
        <f t="shared" si="814"/>
        <v>8.5140254479999964</v>
      </c>
      <c r="W5798" s="5">
        <f t="shared" si="815"/>
        <v>43.057707470610282</v>
      </c>
      <c r="X5798" s="5">
        <f t="shared" si="818"/>
        <v>0</v>
      </c>
    </row>
    <row r="5799" spans="1:24" x14ac:dyDescent="0.15">
      <c r="A5799" s="7">
        <v>5798</v>
      </c>
      <c r="B5799" s="7">
        <v>8</v>
      </c>
      <c r="C5799" s="7">
        <v>30</v>
      </c>
      <c r="D5799" s="7">
        <v>14</v>
      </c>
      <c r="E5799" s="7">
        <v>242</v>
      </c>
      <c r="F5799" s="7">
        <v>29</v>
      </c>
      <c r="G5799" s="7">
        <v>526.70000000000005</v>
      </c>
      <c r="H5799" s="7">
        <f t="shared" si="810"/>
        <v>3</v>
      </c>
      <c r="I5799" s="16">
        <f t="shared" si="811"/>
        <v>45168</v>
      </c>
      <c r="J5799" s="17">
        <v>1.2267999999999999</v>
      </c>
      <c r="K5799" s="18">
        <f>G5799*结论【关键目标】!C$27*0.7735*0.001</f>
        <v>48.888294000000002</v>
      </c>
      <c r="L5799" s="5">
        <v>55608.634209999997</v>
      </c>
      <c r="M5799" s="5">
        <f>ABS(IF(L5799&lt;=0,L5799/耗电量关键数据!$B$6/1000,L5799/耗电量关键数据!$B$5/1000))</f>
        <v>15.888181202857142</v>
      </c>
      <c r="N5799" s="5">
        <f>电气设备逐时使用率计算!H5775</f>
        <v>22.208055000000002</v>
      </c>
      <c r="O5799" s="5">
        <f>灯光逐时使用率计算!H5775</f>
        <v>11.844296</v>
      </c>
      <c r="P5799" s="19">
        <f t="shared" si="812"/>
        <v>49.940532202857142</v>
      </c>
      <c r="Q5799" s="19">
        <f t="shared" si="816"/>
        <v>49.940532202857142</v>
      </c>
      <c r="R5799" s="20">
        <f t="shared" si="813"/>
        <v>-1.05223820285714</v>
      </c>
      <c r="S5799" s="20">
        <f t="shared" si="817"/>
        <v>1.05223820285714</v>
      </c>
      <c r="T5799" s="20">
        <f>IF((T5798+R5799)&lt;0,0,IF((T5798+R5799)&gt;结论【关键目标】!C$28,结论【关键目标】!C$28,T5798+R5799))</f>
        <v>20.94776179714286</v>
      </c>
      <c r="U5799" s="19">
        <f>IF((T5798+R5799)&lt;结论【关键目标】!$C$28,0,(发电量计算【计算逻辑页】!R5799+发电量计算【计算逻辑页】!T5798-结论【关键目标】!$C$28))</f>
        <v>0</v>
      </c>
      <c r="V5799" s="5">
        <f t="shared" si="814"/>
        <v>0</v>
      </c>
      <c r="W5799" s="5">
        <f t="shared" si="815"/>
        <v>59.976159079199995</v>
      </c>
      <c r="X5799" s="5">
        <f t="shared" si="818"/>
        <v>0.92260245626514026</v>
      </c>
    </row>
    <row r="5800" spans="1:24" x14ac:dyDescent="0.15">
      <c r="A5800" s="7">
        <v>5799</v>
      </c>
      <c r="B5800" s="7">
        <v>8</v>
      </c>
      <c r="C5800" s="7">
        <v>30</v>
      </c>
      <c r="D5800" s="7">
        <v>15</v>
      </c>
      <c r="E5800" s="7">
        <v>242</v>
      </c>
      <c r="F5800" s="7">
        <v>29.8</v>
      </c>
      <c r="G5800" s="7">
        <v>429.5</v>
      </c>
      <c r="H5800" s="7">
        <f t="shared" si="810"/>
        <v>3</v>
      </c>
      <c r="I5800" s="16">
        <f t="shared" si="811"/>
        <v>45168</v>
      </c>
      <c r="J5800" s="17">
        <v>1.2267999999999999</v>
      </c>
      <c r="K5800" s="18">
        <f>G5800*结论【关键目标】!C$27*0.7735*0.001</f>
        <v>39.866189999999996</v>
      </c>
      <c r="L5800" s="5">
        <v>52716.206080000004</v>
      </c>
      <c r="M5800" s="5">
        <f>ABS(IF(L5800&lt;=0,L5800/耗电量关键数据!$B$6/1000,L5800/耗电量关键数据!$B$5/1000))</f>
        <v>15.061773165714287</v>
      </c>
      <c r="N5800" s="5">
        <f>电气设备逐时使用率计算!H5776</f>
        <v>22.208055000000002</v>
      </c>
      <c r="O5800" s="5">
        <f>灯光逐时使用率计算!H5776</f>
        <v>11.844296</v>
      </c>
      <c r="P5800" s="19">
        <f t="shared" si="812"/>
        <v>49.114124165714287</v>
      </c>
      <c r="Q5800" s="19">
        <f t="shared" si="816"/>
        <v>49.114124165714287</v>
      </c>
      <c r="R5800" s="20">
        <f t="shared" si="813"/>
        <v>-9.2479341657142911</v>
      </c>
      <c r="S5800" s="20">
        <f t="shared" si="817"/>
        <v>9.2479341657142911</v>
      </c>
      <c r="T5800" s="20">
        <f>IF((T5799+R5800)&lt;0,0,IF((T5799+R5800)&gt;结论【关键目标】!C$28,结论【关键目标】!C$28,T5799+R5800))</f>
        <v>11.699827631428569</v>
      </c>
      <c r="U5800" s="19">
        <f>IF((T5799+R5800)&lt;结论【关键目标】!$C$28,0,(发电量计算【计算逻辑页】!R5800+发电量计算【计算逻辑页】!T5799-结论【关键目标】!$C$28))</f>
        <v>0</v>
      </c>
      <c r="V5800" s="5">
        <f t="shared" si="814"/>
        <v>0</v>
      </c>
      <c r="W5800" s="5">
        <f t="shared" si="815"/>
        <v>48.907841891999993</v>
      </c>
      <c r="X5800" s="5">
        <f t="shared" si="818"/>
        <v>8.1085886764982895</v>
      </c>
    </row>
    <row r="5801" spans="1:24" x14ac:dyDescent="0.15">
      <c r="A5801" s="7">
        <v>5800</v>
      </c>
      <c r="B5801" s="7">
        <v>8</v>
      </c>
      <c r="C5801" s="7">
        <v>30</v>
      </c>
      <c r="D5801" s="7">
        <v>16</v>
      </c>
      <c r="E5801" s="7">
        <v>242</v>
      </c>
      <c r="F5801" s="7">
        <v>30</v>
      </c>
      <c r="G5801" s="7">
        <v>268.60000000000002</v>
      </c>
      <c r="H5801" s="7">
        <f t="shared" si="810"/>
        <v>3</v>
      </c>
      <c r="I5801" s="16">
        <f t="shared" si="811"/>
        <v>45168</v>
      </c>
      <c r="J5801" s="24">
        <v>1.3551</v>
      </c>
      <c r="K5801" s="18">
        <f>G5801*结论【关键目标】!C$27*0.7735*0.001</f>
        <v>24.931452</v>
      </c>
      <c r="L5801" s="5">
        <v>50416.066859999999</v>
      </c>
      <c r="M5801" s="5">
        <f>ABS(IF(L5801&lt;=0,L5801/耗电量关键数据!$B$6/1000,L5801/耗电量关键数据!$B$5/1000))</f>
        <v>14.404590531428571</v>
      </c>
      <c r="N5801" s="5">
        <f>电气设备逐时使用率计算!H5777</f>
        <v>22.208055000000002</v>
      </c>
      <c r="O5801" s="5">
        <f>灯光逐时使用率计算!H5777</f>
        <v>11.844296</v>
      </c>
      <c r="P5801" s="19">
        <f t="shared" si="812"/>
        <v>48.456941531428569</v>
      </c>
      <c r="Q5801" s="19">
        <f t="shared" si="816"/>
        <v>48.456941531428569</v>
      </c>
      <c r="R5801" s="20">
        <f t="shared" si="813"/>
        <v>-23.525489531428569</v>
      </c>
      <c r="S5801" s="20">
        <f t="shared" si="817"/>
        <v>23.525489531428569</v>
      </c>
      <c r="T5801" s="20">
        <f>IF((T5800+R5801)&lt;0,0,IF((T5800+R5801)&gt;结论【关键目标】!C$28,结论【关键目标】!C$28,T5800+R5801))</f>
        <v>0</v>
      </c>
      <c r="U5801" s="19">
        <f>IF((T5800+R5801)&lt;结论【关键目标】!$C$28,0,(发电量计算【计算逻辑页】!R5801+发电量计算【计算逻辑页】!T5800-结论【关键目标】!$C$28))</f>
        <v>0</v>
      </c>
      <c r="V5801" s="5">
        <f t="shared" si="814"/>
        <v>0</v>
      </c>
      <c r="W5801" s="5">
        <f t="shared" si="815"/>
        <v>33.784610605200001</v>
      </c>
      <c r="X5801" s="5">
        <f t="shared" si="818"/>
        <v>0</v>
      </c>
    </row>
    <row r="5802" spans="1:24" x14ac:dyDescent="0.15">
      <c r="A5802" s="7">
        <v>5801</v>
      </c>
      <c r="B5802" s="7">
        <v>8</v>
      </c>
      <c r="C5802" s="7">
        <v>30</v>
      </c>
      <c r="D5802" s="7">
        <v>17</v>
      </c>
      <c r="E5802" s="7">
        <v>242</v>
      </c>
      <c r="F5802" s="7">
        <v>30</v>
      </c>
      <c r="G5802" s="7">
        <v>128.1</v>
      </c>
      <c r="H5802" s="7">
        <f t="shared" si="810"/>
        <v>3</v>
      </c>
      <c r="I5802" s="16">
        <f t="shared" si="811"/>
        <v>45168</v>
      </c>
      <c r="J5802" s="17">
        <v>0.70809999999999995</v>
      </c>
      <c r="K5802" s="18">
        <f>G5802*结论【关键目标】!C$27*0.7735*0.001</f>
        <v>11.890242000000001</v>
      </c>
      <c r="L5802" s="5">
        <v>43684.925289999999</v>
      </c>
      <c r="M5802" s="5">
        <f>ABS(IF(L5802&lt;=0,L5802/耗电量关键数据!$B$6/1000,L5802/耗电量关键数据!$B$5/1000))</f>
        <v>12.481407225714285</v>
      </c>
      <c r="N5802" s="5">
        <f>电气设备逐时使用率计算!H5778</f>
        <v>22.208055000000002</v>
      </c>
      <c r="O5802" s="5">
        <f>灯光逐时使用率计算!H5778</f>
        <v>11.844296</v>
      </c>
      <c r="P5802" s="19">
        <f t="shared" si="812"/>
        <v>46.533758225714287</v>
      </c>
      <c r="Q5802" s="19">
        <f t="shared" si="816"/>
        <v>0</v>
      </c>
      <c r="R5802" s="20">
        <f t="shared" si="813"/>
        <v>11.890242000000001</v>
      </c>
      <c r="S5802" s="20">
        <f t="shared" si="817"/>
        <v>0</v>
      </c>
      <c r="T5802" s="20">
        <f>IF((T5801+R5802)&lt;0,0,IF((T5801+R5802)&gt;结论【关键目标】!C$28,结论【关键目标】!C$28,T5801+R5802))</f>
        <v>11.890242000000001</v>
      </c>
      <c r="U5802" s="19">
        <f>IF((T5801+R5802)&lt;结论【关键目标】!$C$28,0,(发电量计算【计算逻辑页】!R5802+发电量计算【计算逻辑页】!T5801-结论【关键目标】!$C$28))</f>
        <v>0</v>
      </c>
      <c r="V5802" s="5">
        <f t="shared" si="814"/>
        <v>0</v>
      </c>
      <c r="W5802" s="5">
        <f t="shared" si="815"/>
        <v>8.4194803601999997</v>
      </c>
      <c r="X5802" s="5">
        <f t="shared" si="818"/>
        <v>0</v>
      </c>
    </row>
    <row r="5803" spans="1:24" x14ac:dyDescent="0.15">
      <c r="A5803" s="7">
        <v>5802</v>
      </c>
      <c r="B5803" s="7">
        <v>8</v>
      </c>
      <c r="C5803" s="7">
        <v>30</v>
      </c>
      <c r="D5803" s="7">
        <v>18</v>
      </c>
      <c r="E5803" s="7">
        <v>242</v>
      </c>
      <c r="F5803" s="7">
        <v>29.7</v>
      </c>
      <c r="G5803" s="7">
        <v>0.2</v>
      </c>
      <c r="H5803" s="7">
        <f t="shared" si="810"/>
        <v>3</v>
      </c>
      <c r="I5803" s="16">
        <f t="shared" si="811"/>
        <v>45168</v>
      </c>
      <c r="J5803" s="17">
        <v>0.70809999999999995</v>
      </c>
      <c r="K5803" s="18">
        <f>G5803*结论【关键目标】!C$27*0.7735*0.001</f>
        <v>1.8564000000000001E-2</v>
      </c>
      <c r="L5803" s="5">
        <v>24151.572199999999</v>
      </c>
      <c r="M5803" s="5">
        <f>ABS(IF(L5803&lt;=0,L5803/耗电量关键数据!$B$6/1000,L5803/耗电量关键数据!$B$5/1000))</f>
        <v>6.9004491999999997</v>
      </c>
      <c r="N5803" s="5">
        <f>电气设备逐时使用率计算!H5779</f>
        <v>7.0130699999999999</v>
      </c>
      <c r="O5803" s="5">
        <f>灯光逐时使用率计算!H5779</f>
        <v>3.7403040000000001</v>
      </c>
      <c r="P5803" s="19">
        <f t="shared" si="812"/>
        <v>17.653823199999998</v>
      </c>
      <c r="Q5803" s="19">
        <f t="shared" si="816"/>
        <v>0</v>
      </c>
      <c r="R5803" s="20">
        <f t="shared" si="813"/>
        <v>1.8564000000000001E-2</v>
      </c>
      <c r="S5803" s="20">
        <f t="shared" si="817"/>
        <v>0</v>
      </c>
      <c r="T5803" s="20">
        <f>IF((T5802+R5803)&lt;0,0,IF((T5802+R5803)&gt;结论【关键目标】!C$28,结论【关键目标】!C$28,T5802+R5803))</f>
        <v>11.908806</v>
      </c>
      <c r="U5803" s="19">
        <f>IF((T5802+R5803)&lt;结论【关键目标】!$C$28,0,(发电量计算【计算逻辑页】!R5803+发电量计算【计算逻辑页】!T5802-结论【关键目标】!$C$28))</f>
        <v>0</v>
      </c>
      <c r="V5803" s="5">
        <f t="shared" si="814"/>
        <v>0</v>
      </c>
      <c r="W5803" s="5">
        <f t="shared" si="815"/>
        <v>1.3145168399999999E-2</v>
      </c>
      <c r="X5803" s="5">
        <f t="shared" si="818"/>
        <v>0</v>
      </c>
    </row>
    <row r="5804" spans="1:24" x14ac:dyDescent="0.15">
      <c r="A5804" s="7">
        <v>5803</v>
      </c>
      <c r="B5804" s="7">
        <v>8</v>
      </c>
      <c r="C5804" s="7">
        <v>30</v>
      </c>
      <c r="D5804" s="7">
        <v>19</v>
      </c>
      <c r="E5804" s="7">
        <v>242</v>
      </c>
      <c r="F5804" s="7">
        <v>28</v>
      </c>
      <c r="G5804" s="7">
        <v>0</v>
      </c>
      <c r="H5804" s="7">
        <f t="shared" si="810"/>
        <v>3</v>
      </c>
      <c r="I5804" s="16">
        <f t="shared" si="811"/>
        <v>45168</v>
      </c>
      <c r="J5804" s="17">
        <v>1.2267999999999999</v>
      </c>
      <c r="K5804" s="18">
        <f>G5804*结论【关键目标】!C$27*0.7735*0.001</f>
        <v>0</v>
      </c>
      <c r="L5804" s="5">
        <v>0</v>
      </c>
      <c r="M5804" s="5">
        <f>ABS(IF(L5804&lt;=0,L5804/耗电量关键数据!$B$6/1000,L5804/耗电量关键数据!$B$5/1000))</f>
        <v>0</v>
      </c>
      <c r="N5804" s="5">
        <f>电气设备逐时使用率计算!H5780</f>
        <v>7.0130699999999999</v>
      </c>
      <c r="O5804" s="5">
        <f>灯光逐时使用率计算!H5780</f>
        <v>3.7403040000000001</v>
      </c>
      <c r="P5804" s="19">
        <f t="shared" si="812"/>
        <v>10.753374000000001</v>
      </c>
      <c r="Q5804" s="19">
        <f t="shared" si="816"/>
        <v>10.753374000000001</v>
      </c>
      <c r="R5804" s="20">
        <f t="shared" si="813"/>
        <v>-10.753374000000001</v>
      </c>
      <c r="S5804" s="20">
        <f t="shared" si="817"/>
        <v>10.753374000000001</v>
      </c>
      <c r="T5804" s="20">
        <f>IF((T5803+R5804)&lt;0,0,IF((T5803+R5804)&gt;结论【关键目标】!C$28,结论【关键目标】!C$28,T5803+R5804))</f>
        <v>1.1554319999999993</v>
      </c>
      <c r="U5804" s="19">
        <f>IF((T5803+R5804)&lt;结论【关键目标】!$C$28,0,(发电量计算【计算逻辑页】!R5804+发电量计算【计算逻辑页】!T5803-结论【关键目标】!$C$28))</f>
        <v>0</v>
      </c>
      <c r="V5804" s="5">
        <f t="shared" si="814"/>
        <v>0</v>
      </c>
      <c r="W5804" s="5">
        <f t="shared" si="815"/>
        <v>0</v>
      </c>
      <c r="X5804" s="5">
        <f t="shared" si="818"/>
        <v>1.0130827775999993</v>
      </c>
    </row>
    <row r="5805" spans="1:24" x14ac:dyDescent="0.15">
      <c r="A5805" s="7">
        <v>5804</v>
      </c>
      <c r="B5805" s="7">
        <v>8</v>
      </c>
      <c r="C5805" s="7">
        <v>30</v>
      </c>
      <c r="D5805" s="7">
        <v>20</v>
      </c>
      <c r="E5805" s="7">
        <v>242</v>
      </c>
      <c r="F5805" s="7">
        <v>27</v>
      </c>
      <c r="G5805" s="7">
        <v>0</v>
      </c>
      <c r="H5805" s="7">
        <f t="shared" si="810"/>
        <v>3</v>
      </c>
      <c r="I5805" s="16">
        <f t="shared" si="811"/>
        <v>45168</v>
      </c>
      <c r="J5805" s="17">
        <v>1.2267999999999999</v>
      </c>
      <c r="K5805" s="18">
        <f>G5805*结论【关键目标】!C$27*0.7735*0.001</f>
        <v>0</v>
      </c>
      <c r="L5805" s="5">
        <v>0</v>
      </c>
      <c r="M5805" s="5">
        <f>ABS(IF(L5805&lt;=0,L5805/耗电量关键数据!$B$6/1000,L5805/耗电量关键数据!$B$5/1000))</f>
        <v>0</v>
      </c>
      <c r="N5805" s="5">
        <f>电气设备逐时使用率计算!H5781</f>
        <v>1.1688450000000001</v>
      </c>
      <c r="O5805" s="5">
        <f>灯光逐时使用率计算!H5781</f>
        <v>0.37403039999999999</v>
      </c>
      <c r="P5805" s="19">
        <f t="shared" si="812"/>
        <v>1.5428754000000002</v>
      </c>
      <c r="Q5805" s="19">
        <f t="shared" si="816"/>
        <v>1.5428754000000002</v>
      </c>
      <c r="R5805" s="20">
        <f t="shared" si="813"/>
        <v>-1.5428754000000002</v>
      </c>
      <c r="S5805" s="20">
        <f t="shared" si="817"/>
        <v>1.5428754000000002</v>
      </c>
      <c r="T5805" s="20">
        <f>IF((T5804+R5805)&lt;0,0,IF((T5804+R5805)&gt;结论【关键目标】!C$28,结论【关键目标】!C$28,T5804+R5805))</f>
        <v>0</v>
      </c>
      <c r="U5805" s="19">
        <f>IF((T5804+R5805)&lt;结论【关键目标】!$C$28,0,(发电量计算【计算逻辑页】!R5805+发电量计算【计算逻辑页】!T5804-结论【关键目标】!$C$28))</f>
        <v>0</v>
      </c>
      <c r="V5805" s="5">
        <f t="shared" si="814"/>
        <v>0</v>
      </c>
      <c r="W5805" s="5">
        <f t="shared" si="815"/>
        <v>0</v>
      </c>
      <c r="X5805" s="5">
        <f t="shared" si="818"/>
        <v>0</v>
      </c>
    </row>
    <row r="5806" spans="1:24" x14ac:dyDescent="0.15">
      <c r="A5806" s="7">
        <v>5805</v>
      </c>
      <c r="B5806" s="7">
        <v>8</v>
      </c>
      <c r="C5806" s="7">
        <v>30</v>
      </c>
      <c r="D5806" s="7">
        <v>21</v>
      </c>
      <c r="E5806" s="7">
        <v>242</v>
      </c>
      <c r="F5806" s="7">
        <v>26.6</v>
      </c>
      <c r="G5806" s="7">
        <v>0</v>
      </c>
      <c r="H5806" s="7">
        <f t="shared" si="810"/>
        <v>3</v>
      </c>
      <c r="I5806" s="16">
        <f t="shared" si="811"/>
        <v>45168</v>
      </c>
      <c r="J5806" s="17">
        <v>1.2267999999999999</v>
      </c>
      <c r="K5806" s="18">
        <f>G5806*结论【关键目标】!C$27*0.7735*0.001</f>
        <v>0</v>
      </c>
      <c r="L5806" s="5">
        <v>0</v>
      </c>
      <c r="M5806" s="5">
        <f>ABS(IF(L5806&lt;=0,L5806/耗电量关键数据!$B$6/1000,L5806/耗电量关键数据!$B$5/1000))</f>
        <v>0</v>
      </c>
      <c r="N5806" s="5">
        <f>电气设备逐时使用率计算!H5782</f>
        <v>1.1688450000000001</v>
      </c>
      <c r="O5806" s="5">
        <f>灯光逐时使用率计算!H5782</f>
        <v>0.37403039999999999</v>
      </c>
      <c r="P5806" s="19">
        <f t="shared" si="812"/>
        <v>1.5428754000000002</v>
      </c>
      <c r="Q5806" s="19">
        <f t="shared" si="816"/>
        <v>1.5428754000000002</v>
      </c>
      <c r="R5806" s="20">
        <f t="shared" si="813"/>
        <v>-1.5428754000000002</v>
      </c>
      <c r="S5806" s="20">
        <f t="shared" si="817"/>
        <v>1.5428754000000002</v>
      </c>
      <c r="T5806" s="20">
        <f>IF((T5805+R5806)&lt;0,0,IF((T5805+R5806)&gt;结论【关键目标】!C$28,结论【关键目标】!C$28,T5805+R5806))</f>
        <v>0</v>
      </c>
      <c r="U5806" s="19">
        <f>IF((T5805+R5806)&lt;结论【关键目标】!$C$28,0,(发电量计算【计算逻辑页】!R5806+发电量计算【计算逻辑页】!T5805-结论【关键目标】!$C$28))</f>
        <v>0</v>
      </c>
      <c r="V5806" s="5">
        <f t="shared" si="814"/>
        <v>0</v>
      </c>
      <c r="W5806" s="5">
        <f t="shared" si="815"/>
        <v>0</v>
      </c>
      <c r="X5806" s="5">
        <f t="shared" si="818"/>
        <v>0</v>
      </c>
    </row>
    <row r="5807" spans="1:24" x14ac:dyDescent="0.15">
      <c r="A5807" s="7">
        <v>5806</v>
      </c>
      <c r="B5807" s="7">
        <v>8</v>
      </c>
      <c r="C5807" s="7">
        <v>30</v>
      </c>
      <c r="D5807" s="7">
        <v>22</v>
      </c>
      <c r="E5807" s="7">
        <v>242</v>
      </c>
      <c r="F5807" s="7">
        <v>25</v>
      </c>
      <c r="G5807" s="7">
        <v>0</v>
      </c>
      <c r="H5807" s="7">
        <f t="shared" si="810"/>
        <v>3</v>
      </c>
      <c r="I5807" s="16">
        <f t="shared" si="811"/>
        <v>45168</v>
      </c>
      <c r="J5807" s="17">
        <v>0.70809999999999995</v>
      </c>
      <c r="K5807" s="18">
        <f>G5807*结论【关键目标】!C$27*0.7735*0.001</f>
        <v>0</v>
      </c>
      <c r="L5807" s="5">
        <v>0</v>
      </c>
      <c r="M5807" s="5">
        <f>ABS(IF(L5807&lt;=0,L5807/耗电量关键数据!$B$6/1000,L5807/耗电量关键数据!$B$5/1000))</f>
        <v>0</v>
      </c>
      <c r="N5807" s="5">
        <f>电气设备逐时使用率计算!H5783</f>
        <v>1.1688450000000001</v>
      </c>
      <c r="O5807" s="5">
        <f>灯光逐时使用率计算!H5783</f>
        <v>0.37403039999999999</v>
      </c>
      <c r="P5807" s="19">
        <f t="shared" si="812"/>
        <v>1.5428754000000002</v>
      </c>
      <c r="Q5807" s="19">
        <f t="shared" si="816"/>
        <v>0</v>
      </c>
      <c r="R5807" s="20">
        <f t="shared" si="813"/>
        <v>0</v>
      </c>
      <c r="S5807" s="20">
        <f t="shared" si="817"/>
        <v>0</v>
      </c>
      <c r="T5807" s="20">
        <f>IF((T5806+R5807)&lt;0,0,IF((T5806+R5807)&gt;结论【关键目标】!C$28,结论【关键目标】!C$28,T5806+R5807))</f>
        <v>0</v>
      </c>
      <c r="U5807" s="19">
        <f>IF((T5806+R5807)&lt;结论【关键目标】!$C$28,0,(发电量计算【计算逻辑页】!R5807+发电量计算【计算逻辑页】!T5806-结论【关键目标】!$C$28))</f>
        <v>0</v>
      </c>
      <c r="V5807" s="5">
        <f t="shared" si="814"/>
        <v>0</v>
      </c>
      <c r="W5807" s="5">
        <f t="shared" si="815"/>
        <v>0</v>
      </c>
      <c r="X5807" s="5">
        <f t="shared" si="818"/>
        <v>0</v>
      </c>
    </row>
    <row r="5808" spans="1:24" x14ac:dyDescent="0.15">
      <c r="A5808" s="7">
        <v>5807</v>
      </c>
      <c r="B5808" s="7">
        <v>8</v>
      </c>
      <c r="C5808" s="7">
        <v>30</v>
      </c>
      <c r="D5808" s="7">
        <v>23</v>
      </c>
      <c r="E5808" s="7">
        <v>242</v>
      </c>
      <c r="F5808" s="7">
        <v>25</v>
      </c>
      <c r="G5808" s="7">
        <v>0</v>
      </c>
      <c r="H5808" s="7">
        <f t="shared" si="810"/>
        <v>3</v>
      </c>
      <c r="I5808" s="16">
        <f t="shared" si="811"/>
        <v>45168</v>
      </c>
      <c r="J5808" s="17">
        <v>0.70809999999999995</v>
      </c>
      <c r="K5808" s="18">
        <f>G5808*结论【关键目标】!C$27*0.7735*0.001</f>
        <v>0</v>
      </c>
      <c r="L5808" s="5">
        <v>0</v>
      </c>
      <c r="M5808" s="5">
        <f>ABS(IF(L5808&lt;=0,L5808/耗电量关键数据!$B$6/1000,L5808/耗电量关键数据!$B$5/1000))</f>
        <v>0</v>
      </c>
      <c r="N5808" s="5">
        <f>电气设备逐时使用率计算!H5784</f>
        <v>1.1688450000000001</v>
      </c>
      <c r="O5808" s="5">
        <f>灯光逐时使用率计算!H5784</f>
        <v>0.37403039999999999</v>
      </c>
      <c r="P5808" s="19">
        <f t="shared" si="812"/>
        <v>1.5428754000000002</v>
      </c>
      <c r="Q5808" s="19">
        <f t="shared" si="816"/>
        <v>0</v>
      </c>
      <c r="R5808" s="20">
        <f t="shared" si="813"/>
        <v>0</v>
      </c>
      <c r="S5808" s="20">
        <f t="shared" si="817"/>
        <v>0</v>
      </c>
      <c r="T5808" s="20">
        <f>IF((T5807+R5808)&lt;0,0,IF((T5807+R5808)&gt;结论【关键目标】!C$28,结论【关键目标】!C$28,T5807+R5808))</f>
        <v>0</v>
      </c>
      <c r="U5808" s="19">
        <f>IF((T5807+R5808)&lt;结论【关键目标】!$C$28,0,(发电量计算【计算逻辑页】!R5808+发电量计算【计算逻辑页】!T5807-结论【关键目标】!$C$28))</f>
        <v>0</v>
      </c>
      <c r="V5808" s="5">
        <f t="shared" si="814"/>
        <v>0</v>
      </c>
      <c r="W5808" s="5">
        <f t="shared" si="815"/>
        <v>0</v>
      </c>
      <c r="X5808" s="5">
        <f t="shared" si="818"/>
        <v>0</v>
      </c>
    </row>
    <row r="5809" spans="1:24" x14ac:dyDescent="0.15">
      <c r="A5809" s="7">
        <v>5808</v>
      </c>
      <c r="B5809" s="7">
        <v>8</v>
      </c>
      <c r="C5809" s="7">
        <v>30</v>
      </c>
      <c r="D5809" s="7">
        <v>24</v>
      </c>
      <c r="E5809" s="7">
        <v>242</v>
      </c>
      <c r="F5809" s="7">
        <v>24.2</v>
      </c>
      <c r="G5809" s="7">
        <v>0</v>
      </c>
      <c r="H5809" s="7">
        <f t="shared" si="810"/>
        <v>3</v>
      </c>
      <c r="I5809" s="16">
        <f t="shared" si="811"/>
        <v>45168</v>
      </c>
      <c r="J5809" s="17">
        <v>0.2407</v>
      </c>
      <c r="K5809" s="18">
        <f>G5809*结论【关键目标】!C$27*0.7735*0.001</f>
        <v>0</v>
      </c>
      <c r="L5809" s="5">
        <v>0</v>
      </c>
      <c r="M5809" s="5">
        <f>ABS(IF(L5809&lt;=0,L5809/耗电量关键数据!$B$6/1000,L5809/耗电量关键数据!$B$5/1000))</f>
        <v>0</v>
      </c>
      <c r="N5809" s="5">
        <f>电气设备逐时使用率计算!H5785</f>
        <v>1.1688450000000001</v>
      </c>
      <c r="O5809" s="5">
        <f>灯光逐时使用率计算!H5785</f>
        <v>0.37403039999999999</v>
      </c>
      <c r="P5809" s="19">
        <f t="shared" si="812"/>
        <v>1.5428754000000002</v>
      </c>
      <c r="Q5809" s="19">
        <f t="shared" si="816"/>
        <v>0</v>
      </c>
      <c r="R5809" s="20">
        <f t="shared" si="813"/>
        <v>0</v>
      </c>
      <c r="S5809" s="20">
        <f t="shared" si="817"/>
        <v>0</v>
      </c>
      <c r="T5809" s="20">
        <f>IF((T5808+R5809)&lt;0,0,IF((T5808+R5809)&gt;结论【关键目标】!C$28,结论【关键目标】!C$28,T5808+R5809))</f>
        <v>0</v>
      </c>
      <c r="U5809" s="19">
        <f>IF((T5808+R5809)&lt;结论【关键目标】!$C$28,0,(发电量计算【计算逻辑页】!R5809+发电量计算【计算逻辑页】!T5808-结论【关键目标】!$C$28))</f>
        <v>0</v>
      </c>
      <c r="V5809" s="5">
        <f t="shared" si="814"/>
        <v>0</v>
      </c>
      <c r="W5809" s="5">
        <f t="shared" si="815"/>
        <v>0</v>
      </c>
      <c r="X5809" s="5">
        <f t="shared" si="818"/>
        <v>0</v>
      </c>
    </row>
    <row r="5810" spans="1:24" x14ac:dyDescent="0.15">
      <c r="A5810" s="7">
        <v>5809</v>
      </c>
      <c r="B5810" s="7">
        <v>8</v>
      </c>
      <c r="C5810" s="7">
        <v>31</v>
      </c>
      <c r="D5810" s="7">
        <v>1</v>
      </c>
      <c r="E5810" s="7">
        <v>243</v>
      </c>
      <c r="F5810" s="7">
        <v>24</v>
      </c>
      <c r="G5810" s="7">
        <v>0</v>
      </c>
      <c r="H5810" s="7">
        <f t="shared" si="810"/>
        <v>4</v>
      </c>
      <c r="I5810" s="16">
        <f t="shared" si="811"/>
        <v>45169</v>
      </c>
      <c r="J5810" s="17">
        <v>0.2407</v>
      </c>
      <c r="K5810" s="18">
        <f>G5810*结论【关键目标】!C$27*0.7735*0.001</f>
        <v>0</v>
      </c>
      <c r="L5810" s="5">
        <v>0</v>
      </c>
      <c r="M5810" s="5">
        <f>ABS(IF(L5810&lt;=0,L5810/耗电量关键数据!$B$6/1000,L5810/耗电量关键数据!$B$5/1000))</f>
        <v>0</v>
      </c>
      <c r="N5810" s="5">
        <f>电气设备逐时使用率计算!H5786</f>
        <v>1.1688450000000001</v>
      </c>
      <c r="O5810" s="5">
        <f>灯光逐时使用率计算!H5786</f>
        <v>0.37403039999999999</v>
      </c>
      <c r="P5810" s="19">
        <f t="shared" si="812"/>
        <v>1.5428754000000002</v>
      </c>
      <c r="Q5810" s="19">
        <f t="shared" si="816"/>
        <v>0</v>
      </c>
      <c r="R5810" s="20">
        <f t="shared" si="813"/>
        <v>0</v>
      </c>
      <c r="S5810" s="20">
        <f t="shared" si="817"/>
        <v>0</v>
      </c>
      <c r="T5810" s="20">
        <f>IF((T5809+R5810)&lt;0,0,IF((T5809+R5810)&gt;结论【关键目标】!C$28,结论【关键目标】!C$28,T5809+R5810))</f>
        <v>0</v>
      </c>
      <c r="U5810" s="19">
        <f>IF((T5809+R5810)&lt;结论【关键目标】!$C$28,0,(发电量计算【计算逻辑页】!R5810+发电量计算【计算逻辑页】!T5809-结论【关键目标】!$C$28))</f>
        <v>0</v>
      </c>
      <c r="V5810" s="5">
        <f t="shared" si="814"/>
        <v>0</v>
      </c>
      <c r="W5810" s="5">
        <f t="shared" si="815"/>
        <v>0</v>
      </c>
      <c r="X5810" s="5">
        <f t="shared" si="818"/>
        <v>0</v>
      </c>
    </row>
    <row r="5811" spans="1:24" x14ac:dyDescent="0.15">
      <c r="A5811" s="7">
        <v>5810</v>
      </c>
      <c r="B5811" s="7">
        <v>8</v>
      </c>
      <c r="C5811" s="7">
        <v>31</v>
      </c>
      <c r="D5811" s="7">
        <v>2</v>
      </c>
      <c r="E5811" s="7">
        <v>243</v>
      </c>
      <c r="F5811" s="7">
        <v>24</v>
      </c>
      <c r="G5811" s="7">
        <v>0</v>
      </c>
      <c r="H5811" s="7">
        <f t="shared" si="810"/>
        <v>4</v>
      </c>
      <c r="I5811" s="16">
        <f t="shared" si="811"/>
        <v>45169</v>
      </c>
      <c r="J5811" s="17">
        <v>0.2407</v>
      </c>
      <c r="K5811" s="18">
        <f>G5811*结论【关键目标】!C$27*0.7735*0.001</f>
        <v>0</v>
      </c>
      <c r="L5811" s="5">
        <v>0</v>
      </c>
      <c r="M5811" s="5">
        <f>ABS(IF(L5811&lt;=0,L5811/耗电量关键数据!$B$6/1000,L5811/耗电量关键数据!$B$5/1000))</f>
        <v>0</v>
      </c>
      <c r="N5811" s="5">
        <f>电气设备逐时使用率计算!H5787</f>
        <v>1.1688450000000001</v>
      </c>
      <c r="O5811" s="5">
        <f>灯光逐时使用率计算!H5787</f>
        <v>0.37403039999999999</v>
      </c>
      <c r="P5811" s="19">
        <f t="shared" si="812"/>
        <v>1.5428754000000002</v>
      </c>
      <c r="Q5811" s="19">
        <f t="shared" si="816"/>
        <v>0</v>
      </c>
      <c r="R5811" s="20">
        <f t="shared" si="813"/>
        <v>0</v>
      </c>
      <c r="S5811" s="20">
        <f t="shared" si="817"/>
        <v>0</v>
      </c>
      <c r="T5811" s="20">
        <f>IF((T5810+R5811)&lt;0,0,IF((T5810+R5811)&gt;结论【关键目标】!C$28,结论【关键目标】!C$28,T5810+R5811))</f>
        <v>0</v>
      </c>
      <c r="U5811" s="19">
        <f>IF((T5810+R5811)&lt;结论【关键目标】!$C$28,0,(发电量计算【计算逻辑页】!R5811+发电量计算【计算逻辑页】!T5810-结论【关键目标】!$C$28))</f>
        <v>0</v>
      </c>
      <c r="V5811" s="5">
        <f t="shared" si="814"/>
        <v>0</v>
      </c>
      <c r="W5811" s="5">
        <f t="shared" si="815"/>
        <v>0</v>
      </c>
      <c r="X5811" s="5">
        <f t="shared" si="818"/>
        <v>0</v>
      </c>
    </row>
    <row r="5812" spans="1:24" x14ac:dyDescent="0.15">
      <c r="A5812" s="7">
        <v>5811</v>
      </c>
      <c r="B5812" s="7">
        <v>8</v>
      </c>
      <c r="C5812" s="7">
        <v>31</v>
      </c>
      <c r="D5812" s="7">
        <v>3</v>
      </c>
      <c r="E5812" s="7">
        <v>243</v>
      </c>
      <c r="F5812" s="7">
        <v>23.3</v>
      </c>
      <c r="G5812" s="7">
        <v>0</v>
      </c>
      <c r="H5812" s="7">
        <f t="shared" si="810"/>
        <v>4</v>
      </c>
      <c r="I5812" s="16">
        <f t="shared" si="811"/>
        <v>45169</v>
      </c>
      <c r="J5812" s="17">
        <v>0.2407</v>
      </c>
      <c r="K5812" s="18">
        <f>G5812*结论【关键目标】!C$27*0.7735*0.001</f>
        <v>0</v>
      </c>
      <c r="L5812" s="5">
        <v>0</v>
      </c>
      <c r="M5812" s="5">
        <f>ABS(IF(L5812&lt;=0,L5812/耗电量关键数据!$B$6/1000,L5812/耗电量关键数据!$B$5/1000))</f>
        <v>0</v>
      </c>
      <c r="N5812" s="5">
        <f>电气设备逐时使用率计算!H5788</f>
        <v>1.1688450000000001</v>
      </c>
      <c r="O5812" s="5">
        <f>灯光逐时使用率计算!H5788</f>
        <v>0.37403039999999999</v>
      </c>
      <c r="P5812" s="19">
        <f t="shared" si="812"/>
        <v>1.5428754000000002</v>
      </c>
      <c r="Q5812" s="19">
        <f t="shared" si="816"/>
        <v>0</v>
      </c>
      <c r="R5812" s="20">
        <f t="shared" si="813"/>
        <v>0</v>
      </c>
      <c r="S5812" s="20">
        <f t="shared" si="817"/>
        <v>0</v>
      </c>
      <c r="T5812" s="20">
        <f>IF((T5811+R5812)&lt;0,0,IF((T5811+R5812)&gt;结论【关键目标】!C$28,结论【关键目标】!C$28,T5811+R5812))</f>
        <v>0</v>
      </c>
      <c r="U5812" s="19">
        <f>IF((T5811+R5812)&lt;结论【关键目标】!$C$28,0,(发电量计算【计算逻辑页】!R5812+发电量计算【计算逻辑页】!T5811-结论【关键目标】!$C$28))</f>
        <v>0</v>
      </c>
      <c r="V5812" s="5">
        <f t="shared" si="814"/>
        <v>0</v>
      </c>
      <c r="W5812" s="5">
        <f t="shared" si="815"/>
        <v>0</v>
      </c>
      <c r="X5812" s="5">
        <f t="shared" si="818"/>
        <v>0</v>
      </c>
    </row>
    <row r="5813" spans="1:24" x14ac:dyDescent="0.15">
      <c r="A5813" s="7">
        <v>5812</v>
      </c>
      <c r="B5813" s="7">
        <v>8</v>
      </c>
      <c r="C5813" s="7">
        <v>31</v>
      </c>
      <c r="D5813" s="7">
        <v>4</v>
      </c>
      <c r="E5813" s="7">
        <v>243</v>
      </c>
      <c r="F5813" s="7">
        <v>24</v>
      </c>
      <c r="G5813" s="7">
        <v>0</v>
      </c>
      <c r="H5813" s="7">
        <f t="shared" si="810"/>
        <v>4</v>
      </c>
      <c r="I5813" s="16">
        <f t="shared" si="811"/>
        <v>45169</v>
      </c>
      <c r="J5813" s="17">
        <v>0.2407</v>
      </c>
      <c r="K5813" s="18">
        <f>G5813*结论【关键目标】!C$27*0.7735*0.001</f>
        <v>0</v>
      </c>
      <c r="L5813" s="5">
        <v>0</v>
      </c>
      <c r="M5813" s="5">
        <f>ABS(IF(L5813&lt;=0,L5813/耗电量关键数据!$B$6/1000,L5813/耗电量关键数据!$B$5/1000))</f>
        <v>0</v>
      </c>
      <c r="N5813" s="5">
        <f>电气设备逐时使用率计算!H5789</f>
        <v>1.1688450000000001</v>
      </c>
      <c r="O5813" s="5">
        <f>灯光逐时使用率计算!H5789</f>
        <v>0.37403039999999999</v>
      </c>
      <c r="P5813" s="19">
        <f t="shared" si="812"/>
        <v>1.5428754000000002</v>
      </c>
      <c r="Q5813" s="19">
        <f t="shared" si="816"/>
        <v>0</v>
      </c>
      <c r="R5813" s="20">
        <f t="shared" si="813"/>
        <v>0</v>
      </c>
      <c r="S5813" s="20">
        <f t="shared" si="817"/>
        <v>0</v>
      </c>
      <c r="T5813" s="20">
        <f>IF((T5812+R5813)&lt;0,0,IF((T5812+R5813)&gt;结论【关键目标】!C$28,结论【关键目标】!C$28,T5812+R5813))</f>
        <v>0</v>
      </c>
      <c r="U5813" s="19">
        <f>IF((T5812+R5813)&lt;结论【关键目标】!$C$28,0,(发电量计算【计算逻辑页】!R5813+发电量计算【计算逻辑页】!T5812-结论【关键目标】!$C$28))</f>
        <v>0</v>
      </c>
      <c r="V5813" s="5">
        <f t="shared" si="814"/>
        <v>0</v>
      </c>
      <c r="W5813" s="5">
        <f t="shared" si="815"/>
        <v>0</v>
      </c>
      <c r="X5813" s="5">
        <f t="shared" si="818"/>
        <v>0</v>
      </c>
    </row>
    <row r="5814" spans="1:24" x14ac:dyDescent="0.15">
      <c r="A5814" s="7">
        <v>5813</v>
      </c>
      <c r="B5814" s="7">
        <v>8</v>
      </c>
      <c r="C5814" s="7">
        <v>31</v>
      </c>
      <c r="D5814" s="7">
        <v>5</v>
      </c>
      <c r="E5814" s="7">
        <v>243</v>
      </c>
      <c r="F5814" s="7">
        <v>24</v>
      </c>
      <c r="G5814" s="7">
        <v>0</v>
      </c>
      <c r="H5814" s="7">
        <f t="shared" si="810"/>
        <v>4</v>
      </c>
      <c r="I5814" s="16">
        <f t="shared" si="811"/>
        <v>45169</v>
      </c>
      <c r="J5814" s="17">
        <v>0.2407</v>
      </c>
      <c r="K5814" s="18">
        <f>G5814*结论【关键目标】!C$27*0.7735*0.001</f>
        <v>0</v>
      </c>
      <c r="L5814" s="5">
        <v>0</v>
      </c>
      <c r="M5814" s="5">
        <f>ABS(IF(L5814&lt;=0,L5814/耗电量关键数据!$B$6/1000,L5814/耗电量关键数据!$B$5/1000))</f>
        <v>0</v>
      </c>
      <c r="N5814" s="5">
        <f>电气设备逐时使用率计算!H5790</f>
        <v>1.1688450000000001</v>
      </c>
      <c r="O5814" s="5">
        <f>灯光逐时使用率计算!H5790</f>
        <v>0.37403039999999999</v>
      </c>
      <c r="P5814" s="19">
        <f t="shared" si="812"/>
        <v>1.5428754000000002</v>
      </c>
      <c r="Q5814" s="19">
        <f t="shared" si="816"/>
        <v>0</v>
      </c>
      <c r="R5814" s="20">
        <f t="shared" si="813"/>
        <v>0</v>
      </c>
      <c r="S5814" s="20">
        <f t="shared" si="817"/>
        <v>0</v>
      </c>
      <c r="T5814" s="20">
        <f>IF((T5813+R5814)&lt;0,0,IF((T5813+R5814)&gt;结论【关键目标】!C$28,结论【关键目标】!C$28,T5813+R5814))</f>
        <v>0</v>
      </c>
      <c r="U5814" s="19">
        <f>IF((T5813+R5814)&lt;结论【关键目标】!$C$28,0,(发电量计算【计算逻辑页】!R5814+发电量计算【计算逻辑页】!T5813-结论【关键目标】!$C$28))</f>
        <v>0</v>
      </c>
      <c r="V5814" s="5">
        <f t="shared" si="814"/>
        <v>0</v>
      </c>
      <c r="W5814" s="5">
        <f t="shared" si="815"/>
        <v>0</v>
      </c>
      <c r="X5814" s="5">
        <f t="shared" si="818"/>
        <v>0</v>
      </c>
    </row>
    <row r="5815" spans="1:24" x14ac:dyDescent="0.15">
      <c r="A5815" s="7">
        <v>5814</v>
      </c>
      <c r="B5815" s="7">
        <v>8</v>
      </c>
      <c r="C5815" s="7">
        <v>31</v>
      </c>
      <c r="D5815" s="7">
        <v>6</v>
      </c>
      <c r="E5815" s="7">
        <v>243</v>
      </c>
      <c r="F5815" s="7">
        <v>23.9</v>
      </c>
      <c r="G5815" s="7">
        <v>29.7</v>
      </c>
      <c r="H5815" s="7">
        <f t="shared" si="810"/>
        <v>4</v>
      </c>
      <c r="I5815" s="16">
        <f t="shared" si="811"/>
        <v>45169</v>
      </c>
      <c r="J5815" s="17">
        <v>0.2407</v>
      </c>
      <c r="K5815" s="18">
        <f>G5815*结论【关键目标】!C$27*0.7735*0.001</f>
        <v>2.7567539999999999</v>
      </c>
      <c r="L5815" s="5">
        <v>0</v>
      </c>
      <c r="M5815" s="5">
        <f>ABS(IF(L5815&lt;=0,L5815/耗电量关键数据!$B$6/1000,L5815/耗电量关键数据!$B$5/1000))</f>
        <v>0</v>
      </c>
      <c r="N5815" s="5">
        <f>电气设备逐时使用率计算!H5791</f>
        <v>1.1688450000000001</v>
      </c>
      <c r="O5815" s="5">
        <f>灯光逐时使用率计算!H5791</f>
        <v>0.37403039999999999</v>
      </c>
      <c r="P5815" s="19">
        <f t="shared" si="812"/>
        <v>1.5428754000000002</v>
      </c>
      <c r="Q5815" s="19">
        <f t="shared" si="816"/>
        <v>0</v>
      </c>
      <c r="R5815" s="20">
        <f t="shared" si="813"/>
        <v>2.7567539999999999</v>
      </c>
      <c r="S5815" s="20">
        <f t="shared" si="817"/>
        <v>0</v>
      </c>
      <c r="T5815" s="20">
        <f>IF((T5814+R5815)&lt;0,0,IF((T5814+R5815)&gt;结论【关键目标】!C$28,结论【关键目标】!C$28,T5814+R5815))</f>
        <v>2.7567539999999999</v>
      </c>
      <c r="U5815" s="19">
        <f>IF((T5814+R5815)&lt;结论【关键目标】!$C$28,0,(发电量计算【计算逻辑页】!R5815+发电量计算【计算逻辑页】!T5814-结论【关键目标】!$C$28))</f>
        <v>0</v>
      </c>
      <c r="V5815" s="5">
        <f t="shared" si="814"/>
        <v>0</v>
      </c>
      <c r="W5815" s="5">
        <f t="shared" si="815"/>
        <v>0.37137010878000004</v>
      </c>
      <c r="X5815" s="5">
        <f t="shared" si="818"/>
        <v>0</v>
      </c>
    </row>
    <row r="5816" spans="1:24" x14ac:dyDescent="0.15">
      <c r="A5816" s="7">
        <v>5815</v>
      </c>
      <c r="B5816" s="7">
        <v>8</v>
      </c>
      <c r="C5816" s="7">
        <v>31</v>
      </c>
      <c r="D5816" s="7">
        <v>7</v>
      </c>
      <c r="E5816" s="7">
        <v>243</v>
      </c>
      <c r="F5816" s="7">
        <v>24</v>
      </c>
      <c r="G5816" s="7">
        <v>122</v>
      </c>
      <c r="H5816" s="7">
        <f t="shared" si="810"/>
        <v>4</v>
      </c>
      <c r="I5816" s="16">
        <f t="shared" si="811"/>
        <v>45169</v>
      </c>
      <c r="J5816" s="17">
        <v>0.2407</v>
      </c>
      <c r="K5816" s="18">
        <f>G5816*结论【关键目标】!C$27*0.7735*0.001</f>
        <v>11.32404</v>
      </c>
      <c r="L5816" s="5">
        <v>0</v>
      </c>
      <c r="M5816" s="5">
        <f>ABS(IF(L5816&lt;=0,L5816/耗电量关键数据!$B$6/1000,L5816/耗电量关键数据!$B$5/1000))</f>
        <v>0</v>
      </c>
      <c r="N5816" s="5">
        <f>电气设备逐时使用率计算!H5792</f>
        <v>2.3376900000000003</v>
      </c>
      <c r="O5816" s="5">
        <f>灯光逐时使用率计算!H5792</f>
        <v>1.2467680000000001</v>
      </c>
      <c r="P5816" s="19">
        <f t="shared" si="812"/>
        <v>3.5844580000000006</v>
      </c>
      <c r="Q5816" s="19">
        <f t="shared" si="816"/>
        <v>0</v>
      </c>
      <c r="R5816" s="20">
        <f t="shared" si="813"/>
        <v>11.32404</v>
      </c>
      <c r="S5816" s="20">
        <f t="shared" si="817"/>
        <v>0</v>
      </c>
      <c r="T5816" s="20">
        <f>IF((T5815+R5816)&lt;0,0,IF((T5815+R5816)&gt;结论【关键目标】!C$28,结论【关键目标】!C$28,T5815+R5816))</f>
        <v>14.080794000000001</v>
      </c>
      <c r="U5816" s="19">
        <f>IF((T5815+R5816)&lt;结论【关键目标】!$C$28,0,(发电量计算【计算逻辑页】!R5816+发电量计算【计算逻辑页】!T5815-结论【关键目标】!$C$28))</f>
        <v>0</v>
      </c>
      <c r="V5816" s="5">
        <f t="shared" si="814"/>
        <v>0</v>
      </c>
      <c r="W5816" s="5">
        <f t="shared" si="815"/>
        <v>0.8627790406000001</v>
      </c>
      <c r="X5816" s="5">
        <f t="shared" si="818"/>
        <v>0</v>
      </c>
    </row>
    <row r="5817" spans="1:24" x14ac:dyDescent="0.15">
      <c r="A5817" s="7">
        <v>5816</v>
      </c>
      <c r="B5817" s="7">
        <v>8</v>
      </c>
      <c r="C5817" s="7">
        <v>31</v>
      </c>
      <c r="D5817" s="7">
        <v>8</v>
      </c>
      <c r="E5817" s="7">
        <v>243</v>
      </c>
      <c r="F5817" s="7">
        <v>24</v>
      </c>
      <c r="G5817" s="7">
        <v>193.8</v>
      </c>
      <c r="H5817" s="7">
        <f t="shared" si="810"/>
        <v>4</v>
      </c>
      <c r="I5817" s="16">
        <f t="shared" si="811"/>
        <v>45169</v>
      </c>
      <c r="J5817" s="17">
        <v>0.70809999999999995</v>
      </c>
      <c r="K5817" s="18">
        <f>G5817*结论【关键目标】!C$27*0.7735*0.001</f>
        <v>17.988516000000001</v>
      </c>
      <c r="L5817" s="5">
        <v>18284.34937</v>
      </c>
      <c r="M5817" s="5">
        <f>ABS(IF(L5817&lt;=0,L5817/耗电量关键数据!$B$6/1000,L5817/耗电量关键数据!$B$5/1000))</f>
        <v>5.2240998200000002</v>
      </c>
      <c r="N5817" s="5">
        <f>电气设备逐时使用率计算!H5793</f>
        <v>11.688450000000001</v>
      </c>
      <c r="O5817" s="5">
        <f>灯光逐时使用率计算!H5793</f>
        <v>6.2338399999999998</v>
      </c>
      <c r="P5817" s="19">
        <f t="shared" si="812"/>
        <v>23.146389820000003</v>
      </c>
      <c r="Q5817" s="19">
        <f t="shared" si="816"/>
        <v>0</v>
      </c>
      <c r="R5817" s="20">
        <f t="shared" si="813"/>
        <v>17.988516000000001</v>
      </c>
      <c r="S5817" s="20">
        <f t="shared" si="817"/>
        <v>0</v>
      </c>
      <c r="T5817" s="20">
        <f>IF((T5816+R5817)&lt;0,0,IF((T5816+R5817)&gt;结论【关键目标】!C$28,结论【关键目标】!C$28,T5816+R5817))</f>
        <v>22</v>
      </c>
      <c r="U5817" s="19">
        <f>IF((T5816+R5817)&lt;结论【关键目标】!$C$28,0,(发电量计算【计算逻辑页】!R5817+发电量计算【计算逻辑页】!T5816-结论【关键目标】!$C$28))</f>
        <v>10.069310000000002</v>
      </c>
      <c r="V5817" s="5">
        <f t="shared" si="814"/>
        <v>3.5242585000000002</v>
      </c>
      <c r="W5817" s="5">
        <f t="shared" si="815"/>
        <v>12.7376681796</v>
      </c>
      <c r="X5817" s="5">
        <f t="shared" si="818"/>
        <v>0</v>
      </c>
    </row>
    <row r="5818" spans="1:24" x14ac:dyDescent="0.15">
      <c r="A5818" s="7">
        <v>5817</v>
      </c>
      <c r="B5818" s="7">
        <v>8</v>
      </c>
      <c r="C5818" s="7">
        <v>31</v>
      </c>
      <c r="D5818" s="7">
        <v>9</v>
      </c>
      <c r="E5818" s="7">
        <v>243</v>
      </c>
      <c r="F5818" s="7">
        <v>23.9</v>
      </c>
      <c r="G5818" s="7">
        <v>298.60000000000002</v>
      </c>
      <c r="H5818" s="7">
        <f t="shared" si="810"/>
        <v>4</v>
      </c>
      <c r="I5818" s="16">
        <f t="shared" si="811"/>
        <v>45169</v>
      </c>
      <c r="J5818" s="17">
        <v>0.70809999999999995</v>
      </c>
      <c r="K5818" s="18">
        <f>G5818*结论【关键目标】!C$27*0.7735*0.001</f>
        <v>27.716052000000001</v>
      </c>
      <c r="L5818" s="5">
        <v>36721.603000000003</v>
      </c>
      <c r="M5818" s="5">
        <f>ABS(IF(L5818&lt;=0,L5818/耗电量关键数据!$B$6/1000,L5818/耗电量关键数据!$B$5/1000))</f>
        <v>10.491886571428573</v>
      </c>
      <c r="N5818" s="5">
        <f>电气设备逐时使用率计算!H5794</f>
        <v>22.208055000000002</v>
      </c>
      <c r="O5818" s="5">
        <f>灯光逐时使用率计算!H5794</f>
        <v>11.844296</v>
      </c>
      <c r="P5818" s="19">
        <f t="shared" si="812"/>
        <v>44.544237571428575</v>
      </c>
      <c r="Q5818" s="19">
        <f t="shared" si="816"/>
        <v>0</v>
      </c>
      <c r="R5818" s="20">
        <f t="shared" si="813"/>
        <v>27.716052000000001</v>
      </c>
      <c r="S5818" s="20">
        <f t="shared" si="817"/>
        <v>0</v>
      </c>
      <c r="T5818" s="20">
        <f>IF((T5817+R5818)&lt;0,0,IF((T5817+R5818)&gt;结论【关键目标】!C$28,结论【关键目标】!C$28,T5817+R5818))</f>
        <v>22</v>
      </c>
      <c r="U5818" s="19">
        <f>IF((T5817+R5818)&lt;结论【关键目标】!$C$28,0,(发电量计算【计算逻辑页】!R5818+发电量计算【计算逻辑页】!T5817-结论【关键目标】!$C$28))</f>
        <v>27.716052000000005</v>
      </c>
      <c r="V5818" s="5">
        <f t="shared" si="814"/>
        <v>9.700618200000001</v>
      </c>
      <c r="W5818" s="5">
        <f t="shared" si="815"/>
        <v>19.625736421199999</v>
      </c>
      <c r="X5818" s="5">
        <f t="shared" si="818"/>
        <v>0</v>
      </c>
    </row>
    <row r="5819" spans="1:24" x14ac:dyDescent="0.15">
      <c r="A5819" s="7">
        <v>5818</v>
      </c>
      <c r="B5819" s="7">
        <v>8</v>
      </c>
      <c r="C5819" s="7">
        <v>31</v>
      </c>
      <c r="D5819" s="7">
        <v>10</v>
      </c>
      <c r="E5819" s="7">
        <v>243</v>
      </c>
      <c r="F5819" s="7">
        <v>24</v>
      </c>
      <c r="G5819" s="7">
        <v>314.3</v>
      </c>
      <c r="H5819" s="7">
        <f t="shared" si="810"/>
        <v>4</v>
      </c>
      <c r="I5819" s="16">
        <f t="shared" si="811"/>
        <v>45169</v>
      </c>
      <c r="J5819" s="17">
        <v>0.70809999999999995</v>
      </c>
      <c r="K5819" s="18">
        <f>G5819*结论【关键目标】!C$27*0.7735*0.001</f>
        <v>29.173325999999999</v>
      </c>
      <c r="L5819" s="5">
        <v>45528.707979999999</v>
      </c>
      <c r="M5819" s="5">
        <f>ABS(IF(L5819&lt;=0,L5819/耗电量关键数据!$B$6/1000,L5819/耗电量关键数据!$B$5/1000))</f>
        <v>13.008202279999999</v>
      </c>
      <c r="N5819" s="5">
        <f>电气设备逐时使用率计算!H5795</f>
        <v>22.208055000000002</v>
      </c>
      <c r="O5819" s="5">
        <f>灯光逐时使用率计算!H5795</f>
        <v>11.844296</v>
      </c>
      <c r="P5819" s="19">
        <f t="shared" si="812"/>
        <v>47.060553280000001</v>
      </c>
      <c r="Q5819" s="19">
        <f t="shared" si="816"/>
        <v>0</v>
      </c>
      <c r="R5819" s="20">
        <f t="shared" si="813"/>
        <v>29.173325999999999</v>
      </c>
      <c r="S5819" s="20">
        <f t="shared" si="817"/>
        <v>0</v>
      </c>
      <c r="T5819" s="20">
        <f>IF((T5818+R5819)&lt;0,0,IF((T5818+R5819)&gt;结论【关键目标】!C$28,结论【关键目标】!C$28,T5818+R5819))</f>
        <v>22</v>
      </c>
      <c r="U5819" s="19">
        <f>IF((T5818+R5819)&lt;结论【关键目标】!$C$28,0,(发电量计算【计算逻辑页】!R5819+发电量计算【计算逻辑页】!T5818-结论【关键目标】!$C$28))</f>
        <v>29.173326000000003</v>
      </c>
      <c r="V5819" s="5">
        <f t="shared" si="814"/>
        <v>10.210664100000001</v>
      </c>
      <c r="W5819" s="5">
        <f t="shared" si="815"/>
        <v>20.657632140599997</v>
      </c>
      <c r="X5819" s="5">
        <f t="shared" si="818"/>
        <v>0</v>
      </c>
    </row>
    <row r="5820" spans="1:24" x14ac:dyDescent="0.15">
      <c r="A5820" s="7">
        <v>5819</v>
      </c>
      <c r="B5820" s="7">
        <v>8</v>
      </c>
      <c r="C5820" s="7">
        <v>31</v>
      </c>
      <c r="D5820" s="7">
        <v>11</v>
      </c>
      <c r="E5820" s="7">
        <v>243</v>
      </c>
      <c r="F5820" s="7">
        <v>25</v>
      </c>
      <c r="G5820" s="7">
        <v>391.5</v>
      </c>
      <c r="H5820" s="7">
        <f t="shared" si="810"/>
        <v>4</v>
      </c>
      <c r="I5820" s="16">
        <f t="shared" si="811"/>
        <v>45169</v>
      </c>
      <c r="J5820" s="24">
        <v>1.3551</v>
      </c>
      <c r="K5820" s="18">
        <f>G5820*结论【关键目标】!C$27*0.7735*0.001</f>
        <v>36.339030000000001</v>
      </c>
      <c r="L5820" s="5">
        <v>50964.17499</v>
      </c>
      <c r="M5820" s="5">
        <f>ABS(IF(L5820&lt;=0,L5820/耗电量关键数据!$B$6/1000,L5820/耗电量关键数据!$B$5/1000))</f>
        <v>14.561192854285714</v>
      </c>
      <c r="N5820" s="5">
        <f>电气设备逐时使用率计算!H5796</f>
        <v>22.208055000000002</v>
      </c>
      <c r="O5820" s="5">
        <f>灯光逐时使用率计算!H5796</f>
        <v>11.844296</v>
      </c>
      <c r="P5820" s="19">
        <f t="shared" si="812"/>
        <v>48.613543854285716</v>
      </c>
      <c r="Q5820" s="19">
        <f t="shared" si="816"/>
        <v>48.613543854285716</v>
      </c>
      <c r="R5820" s="20">
        <f t="shared" si="813"/>
        <v>-12.274513854285715</v>
      </c>
      <c r="S5820" s="20">
        <f t="shared" si="817"/>
        <v>12.274513854285715</v>
      </c>
      <c r="T5820" s="20">
        <f>IF((T5819+R5820)&lt;0,0,IF((T5819+R5820)&gt;结论【关键目标】!C$28,结论【关键目标】!C$28,T5819+R5820))</f>
        <v>9.7254861457142852</v>
      </c>
      <c r="U5820" s="19">
        <f>IF((T5819+R5820)&lt;结论【关键目标】!$C$28,0,(发电量计算【计算逻辑页】!R5820+发电量计算【计算逻辑页】!T5819-结论【关键目标】!$C$28))</f>
        <v>0</v>
      </c>
      <c r="V5820" s="5">
        <f t="shared" si="814"/>
        <v>0</v>
      </c>
      <c r="W5820" s="5">
        <f t="shared" si="815"/>
        <v>49.243019553000003</v>
      </c>
      <c r="X5820" s="5">
        <f t="shared" si="818"/>
        <v>9.7750861250574292</v>
      </c>
    </row>
    <row r="5821" spans="1:24" x14ac:dyDescent="0.15">
      <c r="A5821" s="7">
        <v>5820</v>
      </c>
      <c r="B5821" s="7">
        <v>8</v>
      </c>
      <c r="C5821" s="7">
        <v>31</v>
      </c>
      <c r="D5821" s="7">
        <v>12</v>
      </c>
      <c r="E5821" s="7">
        <v>243</v>
      </c>
      <c r="F5821" s="7">
        <v>25.6</v>
      </c>
      <c r="G5821" s="7">
        <v>463.1</v>
      </c>
      <c r="H5821" s="7">
        <f t="shared" si="810"/>
        <v>4</v>
      </c>
      <c r="I5821" s="16">
        <f t="shared" si="811"/>
        <v>45169</v>
      </c>
      <c r="J5821" s="24">
        <v>1.3551</v>
      </c>
      <c r="K5821" s="18">
        <f>G5821*结论【关键目标】!C$27*0.7735*0.001</f>
        <v>42.984941999999997</v>
      </c>
      <c r="L5821" s="5">
        <v>46217.285730000003</v>
      </c>
      <c r="M5821" s="5">
        <f>ABS(IF(L5821&lt;=0,L5821/耗电量关键数据!$B$6/1000,L5821/耗电量关键数据!$B$5/1000))</f>
        <v>13.204938780000001</v>
      </c>
      <c r="N5821" s="5">
        <f>电气设备逐时使用率计算!H5797</f>
        <v>11.688450000000001</v>
      </c>
      <c r="O5821" s="5">
        <f>灯光逐时使用率计算!H5797</f>
        <v>9.9741440000000008</v>
      </c>
      <c r="P5821" s="19">
        <f t="shared" si="812"/>
        <v>34.867532780000005</v>
      </c>
      <c r="Q5821" s="19">
        <f t="shared" si="816"/>
        <v>34.867532780000005</v>
      </c>
      <c r="R5821" s="20">
        <f t="shared" si="813"/>
        <v>8.1174092199999919</v>
      </c>
      <c r="S5821" s="20">
        <f t="shared" si="817"/>
        <v>0</v>
      </c>
      <c r="T5821" s="20">
        <f>IF((T5820+R5821)&lt;0,0,IF((T5820+R5821)&gt;结论【关键目标】!C$28,结论【关键目标】!C$28,T5820+R5821))</f>
        <v>17.842895365714277</v>
      </c>
      <c r="U5821" s="19">
        <f>IF((T5820+R5821)&lt;结论【关键目标】!$C$28,0,(发电量计算【计算逻辑页】!R5821+发电量计算【计算逻辑页】!T5820-结论【关键目标】!$C$28))</f>
        <v>0</v>
      </c>
      <c r="V5821" s="5">
        <f t="shared" si="814"/>
        <v>0</v>
      </c>
      <c r="W5821" s="5">
        <f t="shared" si="815"/>
        <v>47.248993670178002</v>
      </c>
      <c r="X5821" s="5">
        <f t="shared" si="818"/>
        <v>0</v>
      </c>
    </row>
    <row r="5822" spans="1:24" x14ac:dyDescent="0.15">
      <c r="A5822" s="7">
        <v>5821</v>
      </c>
      <c r="B5822" s="7">
        <v>8</v>
      </c>
      <c r="C5822" s="7">
        <v>31</v>
      </c>
      <c r="D5822" s="7">
        <v>13</v>
      </c>
      <c r="E5822" s="7">
        <v>243</v>
      </c>
      <c r="F5822" s="7">
        <v>25</v>
      </c>
      <c r="G5822" s="7">
        <v>378</v>
      </c>
      <c r="H5822" s="7">
        <f t="shared" si="810"/>
        <v>4</v>
      </c>
      <c r="I5822" s="16">
        <f t="shared" si="811"/>
        <v>45169</v>
      </c>
      <c r="J5822" s="17">
        <v>1.2267999999999999</v>
      </c>
      <c r="K5822" s="18">
        <f>G5822*结论【关键目标】!C$27*0.7735*0.001</f>
        <v>35.08596</v>
      </c>
      <c r="L5822" s="5">
        <v>48245.793149999998</v>
      </c>
      <c r="M5822" s="5">
        <f>ABS(IF(L5822&lt;=0,L5822/耗电量关键数据!$B$6/1000,L5822/耗电量关键数据!$B$5/1000))</f>
        <v>13.784512328571427</v>
      </c>
      <c r="N5822" s="5">
        <f>电气设备逐时使用率计算!H5798</f>
        <v>11.688450000000001</v>
      </c>
      <c r="O5822" s="5">
        <f>灯光逐时使用率计算!H5798</f>
        <v>9.9741440000000008</v>
      </c>
      <c r="P5822" s="19">
        <f t="shared" si="812"/>
        <v>35.447106328571429</v>
      </c>
      <c r="Q5822" s="19">
        <f t="shared" si="816"/>
        <v>35.447106328571429</v>
      </c>
      <c r="R5822" s="20">
        <f t="shared" si="813"/>
        <v>-0.36114632857142936</v>
      </c>
      <c r="S5822" s="20">
        <f t="shared" si="817"/>
        <v>0.36114632857142936</v>
      </c>
      <c r="T5822" s="20">
        <f>IF((T5821+R5822)&lt;0,0,IF((T5821+R5822)&gt;结论【关键目标】!C$28,结论【关键目标】!C$28,T5821+R5822))</f>
        <v>17.481749037142848</v>
      </c>
      <c r="U5822" s="19">
        <f>IF((T5821+R5822)&lt;结论【关键目标】!$C$28,0,(发电量计算【计算逻辑页】!R5822+发电量计算【计算逻辑页】!T5821-结论【关键目标】!$C$28))</f>
        <v>0</v>
      </c>
      <c r="V5822" s="5">
        <f t="shared" si="814"/>
        <v>0</v>
      </c>
      <c r="W5822" s="5">
        <f t="shared" si="815"/>
        <v>43.043455727999998</v>
      </c>
      <c r="X5822" s="5">
        <f t="shared" si="818"/>
        <v>0.31665310089142923</v>
      </c>
    </row>
    <row r="5823" spans="1:24" x14ac:dyDescent="0.15">
      <c r="A5823" s="7">
        <v>5822</v>
      </c>
      <c r="B5823" s="7">
        <v>8</v>
      </c>
      <c r="C5823" s="7">
        <v>31</v>
      </c>
      <c r="D5823" s="7">
        <v>14</v>
      </c>
      <c r="E5823" s="7">
        <v>243</v>
      </c>
      <c r="F5823" s="7">
        <v>25</v>
      </c>
      <c r="G5823" s="7">
        <v>308.8</v>
      </c>
      <c r="H5823" s="7">
        <f t="shared" si="810"/>
        <v>4</v>
      </c>
      <c r="I5823" s="16">
        <f t="shared" si="811"/>
        <v>45169</v>
      </c>
      <c r="J5823" s="17">
        <v>1.2267999999999999</v>
      </c>
      <c r="K5823" s="18">
        <f>G5823*结论【关键目标】!C$27*0.7735*0.001</f>
        <v>28.662815999999999</v>
      </c>
      <c r="L5823" s="5">
        <v>56831.986839999998</v>
      </c>
      <c r="M5823" s="5">
        <f>ABS(IF(L5823&lt;=0,L5823/耗电量关键数据!$B$6/1000,L5823/耗电量关键数据!$B$5/1000))</f>
        <v>16.237710525714284</v>
      </c>
      <c r="N5823" s="5">
        <f>电气设备逐时使用率计算!H5799</f>
        <v>22.208055000000002</v>
      </c>
      <c r="O5823" s="5">
        <f>灯光逐时使用率计算!H5799</f>
        <v>11.844296</v>
      </c>
      <c r="P5823" s="19">
        <f t="shared" si="812"/>
        <v>50.290061525714286</v>
      </c>
      <c r="Q5823" s="19">
        <f t="shared" si="816"/>
        <v>50.290061525714286</v>
      </c>
      <c r="R5823" s="20">
        <f t="shared" si="813"/>
        <v>-21.627245525714287</v>
      </c>
      <c r="S5823" s="20">
        <f t="shared" si="817"/>
        <v>21.627245525714287</v>
      </c>
      <c r="T5823" s="20">
        <f>IF((T5822+R5823)&lt;0,0,IF((T5822+R5823)&gt;结论【关键目标】!C$28,结论【关键目标】!C$28,T5822+R5823))</f>
        <v>0</v>
      </c>
      <c r="U5823" s="19">
        <f>IF((T5822+R5823)&lt;结论【关键目标】!$C$28,0,(发电量计算【计算逻辑页】!R5823+发电量计算【计算逻辑页】!T5822-结论【关键目标】!$C$28))</f>
        <v>0</v>
      </c>
      <c r="V5823" s="5">
        <f t="shared" si="814"/>
        <v>0</v>
      </c>
      <c r="W5823" s="5">
        <f t="shared" si="815"/>
        <v>35.163542668799998</v>
      </c>
      <c r="X5823" s="5">
        <f t="shared" si="818"/>
        <v>0</v>
      </c>
    </row>
    <row r="5824" spans="1:24" x14ac:dyDescent="0.15">
      <c r="A5824" s="7">
        <v>5823</v>
      </c>
      <c r="B5824" s="7">
        <v>8</v>
      </c>
      <c r="C5824" s="7">
        <v>31</v>
      </c>
      <c r="D5824" s="7">
        <v>15</v>
      </c>
      <c r="E5824" s="7">
        <v>243</v>
      </c>
      <c r="F5824" s="7">
        <v>26.6</v>
      </c>
      <c r="G5824" s="7">
        <v>323.5</v>
      </c>
      <c r="H5824" s="7">
        <f t="shared" si="810"/>
        <v>4</v>
      </c>
      <c r="I5824" s="16">
        <f t="shared" si="811"/>
        <v>45169</v>
      </c>
      <c r="J5824" s="17">
        <v>1.2267999999999999</v>
      </c>
      <c r="K5824" s="18">
        <f>G5824*结论【关键目标】!C$27*0.7735*0.001</f>
        <v>30.027270000000001</v>
      </c>
      <c r="L5824" s="5">
        <v>53939.558709999998</v>
      </c>
      <c r="M5824" s="5">
        <f>ABS(IF(L5824&lt;=0,L5824/耗电量关键数据!$B$6/1000,L5824/耗电量关键数据!$B$5/1000))</f>
        <v>15.411302488571428</v>
      </c>
      <c r="N5824" s="5">
        <f>电气设备逐时使用率计算!H5800</f>
        <v>22.208055000000002</v>
      </c>
      <c r="O5824" s="5">
        <f>灯光逐时使用率计算!H5800</f>
        <v>11.844296</v>
      </c>
      <c r="P5824" s="19">
        <f t="shared" si="812"/>
        <v>49.463653488571431</v>
      </c>
      <c r="Q5824" s="19">
        <f t="shared" si="816"/>
        <v>49.463653488571431</v>
      </c>
      <c r="R5824" s="20">
        <f t="shared" si="813"/>
        <v>-19.43638348857143</v>
      </c>
      <c r="S5824" s="20">
        <f t="shared" si="817"/>
        <v>19.43638348857143</v>
      </c>
      <c r="T5824" s="20">
        <f>IF((T5823+R5824)&lt;0,0,IF((T5823+R5824)&gt;结论【关键目标】!C$28,结论【关键目标】!C$28,T5823+R5824))</f>
        <v>0</v>
      </c>
      <c r="U5824" s="19">
        <f>IF((T5823+R5824)&lt;结论【关键目标】!$C$28,0,(发电量计算【计算逻辑页】!R5824+发电量计算【计算逻辑页】!T5823-结论【关键目标】!$C$28))</f>
        <v>0</v>
      </c>
      <c r="V5824" s="5">
        <f t="shared" si="814"/>
        <v>0</v>
      </c>
      <c r="W5824" s="5">
        <f t="shared" si="815"/>
        <v>36.837454835999999</v>
      </c>
      <c r="X5824" s="5">
        <f t="shared" si="818"/>
        <v>0</v>
      </c>
    </row>
    <row r="5825" spans="1:24" x14ac:dyDescent="0.15">
      <c r="A5825" s="7">
        <v>5824</v>
      </c>
      <c r="B5825" s="7">
        <v>8</v>
      </c>
      <c r="C5825" s="7">
        <v>31</v>
      </c>
      <c r="D5825" s="7">
        <v>16</v>
      </c>
      <c r="E5825" s="7">
        <v>243</v>
      </c>
      <c r="F5825" s="7">
        <v>27</v>
      </c>
      <c r="G5825" s="7">
        <v>210.9</v>
      </c>
      <c r="H5825" s="7">
        <f t="shared" si="810"/>
        <v>4</v>
      </c>
      <c r="I5825" s="16">
        <f t="shared" si="811"/>
        <v>45169</v>
      </c>
      <c r="J5825" s="24">
        <v>1.3551</v>
      </c>
      <c r="K5825" s="18">
        <f>G5825*结论【关键目标】!C$27*0.7735*0.001</f>
        <v>19.575737999999998</v>
      </c>
      <c r="L5825" s="5">
        <v>51394.748959999997</v>
      </c>
      <c r="M5825" s="5">
        <f>ABS(IF(L5825&lt;=0,L5825/耗电量关键数据!$B$6/1000,L5825/耗电量关键数据!$B$5/1000))</f>
        <v>14.684213988571427</v>
      </c>
      <c r="N5825" s="5">
        <f>电气设备逐时使用率计算!H5801</f>
        <v>22.208055000000002</v>
      </c>
      <c r="O5825" s="5">
        <f>灯光逐时使用率计算!H5801</f>
        <v>11.844296</v>
      </c>
      <c r="P5825" s="19">
        <f t="shared" si="812"/>
        <v>48.73656498857143</v>
      </c>
      <c r="Q5825" s="19">
        <f t="shared" si="816"/>
        <v>48.73656498857143</v>
      </c>
      <c r="R5825" s="20">
        <f t="shared" si="813"/>
        <v>-29.160826988571433</v>
      </c>
      <c r="S5825" s="20">
        <f t="shared" si="817"/>
        <v>29.160826988571433</v>
      </c>
      <c r="T5825" s="20">
        <f>IF((T5824+R5825)&lt;0,0,IF((T5824+R5825)&gt;结论【关键目标】!C$28,结论【关键目标】!C$28,T5824+R5825))</f>
        <v>0</v>
      </c>
      <c r="U5825" s="19">
        <f>IF((T5824+R5825)&lt;结论【关键目标】!$C$28,0,(发电量计算【计算逻辑页】!R5825+发电量计算【计算逻辑页】!T5824-结论【关键目标】!$C$28))</f>
        <v>0</v>
      </c>
      <c r="V5825" s="5">
        <f t="shared" si="814"/>
        <v>0</v>
      </c>
      <c r="W5825" s="5">
        <f t="shared" si="815"/>
        <v>26.527082563799997</v>
      </c>
      <c r="X5825" s="5">
        <f t="shared" si="818"/>
        <v>0</v>
      </c>
    </row>
    <row r="5826" spans="1:24" x14ac:dyDescent="0.15">
      <c r="A5826" s="7">
        <v>5825</v>
      </c>
      <c r="B5826" s="7">
        <v>8</v>
      </c>
      <c r="C5826" s="7">
        <v>31</v>
      </c>
      <c r="D5826" s="7">
        <v>17</v>
      </c>
      <c r="E5826" s="7">
        <v>243</v>
      </c>
      <c r="F5826" s="7">
        <v>27</v>
      </c>
      <c r="G5826" s="7">
        <v>100.3</v>
      </c>
      <c r="H5826" s="7">
        <f t="shared" ref="H5826:H5889" si="819">WEEKDAY(I:I,2)</f>
        <v>4</v>
      </c>
      <c r="I5826" s="16">
        <f t="shared" ref="I5826:I5889" si="820">DATE(2023,B5826,C5826)</f>
        <v>45169</v>
      </c>
      <c r="J5826" s="17">
        <v>0.70809999999999995</v>
      </c>
      <c r="K5826" s="18">
        <f>G5826*结论【关键目标】!C$27*0.7735*0.001</f>
        <v>9.3098460000000003</v>
      </c>
      <c r="L5826" s="5">
        <v>44663.607389999997</v>
      </c>
      <c r="M5826" s="5">
        <f>ABS(IF(L5826&lt;=0,L5826/耗电量关键数据!$B$6/1000,L5826/耗电量关键数据!$B$5/1000))</f>
        <v>12.761030682857143</v>
      </c>
      <c r="N5826" s="5">
        <f>电气设备逐时使用率计算!H5802</f>
        <v>22.208055000000002</v>
      </c>
      <c r="O5826" s="5">
        <f>灯光逐时使用率计算!H5802</f>
        <v>11.844296</v>
      </c>
      <c r="P5826" s="19">
        <f t="shared" ref="P5826:P5889" si="821">M5826+N5826+O5826</f>
        <v>46.813381682857141</v>
      </c>
      <c r="Q5826" s="19">
        <f t="shared" si="816"/>
        <v>0</v>
      </c>
      <c r="R5826" s="20">
        <f t="shared" ref="R5826:R5889" si="822">K5826-Q5826</f>
        <v>9.3098460000000003</v>
      </c>
      <c r="S5826" s="20">
        <f t="shared" si="817"/>
        <v>0</v>
      </c>
      <c r="T5826" s="20">
        <f>IF((T5825+R5826)&lt;0,0,IF((T5825+R5826)&gt;结论【关键目标】!C$28,结论【关键目标】!C$28,T5825+R5826))</f>
        <v>9.3098460000000003</v>
      </c>
      <c r="U5826" s="19">
        <f>IF((T5825+R5826)&lt;结论【关键目标】!$C$28,0,(发电量计算【计算逻辑页】!R5826+发电量计算【计算逻辑页】!T5825-结论【关键目标】!$C$28))</f>
        <v>0</v>
      </c>
      <c r="V5826" s="5">
        <f t="shared" ref="V5826:V5889" si="823">IF(J5826&gt;0.35,U5826*0.35,0)</f>
        <v>0</v>
      </c>
      <c r="W5826" s="5">
        <f t="shared" ref="W5826:W5889" si="824">IF(P5826&gt;K5826,K5826*J5826,P5826*J5826)</f>
        <v>6.5923019525999997</v>
      </c>
      <c r="X5826" s="5">
        <f t="shared" si="818"/>
        <v>0</v>
      </c>
    </row>
    <row r="5827" spans="1:24" x14ac:dyDescent="0.15">
      <c r="A5827" s="7">
        <v>5826</v>
      </c>
      <c r="B5827" s="7">
        <v>8</v>
      </c>
      <c r="C5827" s="7">
        <v>31</v>
      </c>
      <c r="D5827" s="7">
        <v>18</v>
      </c>
      <c r="E5827" s="7">
        <v>243</v>
      </c>
      <c r="F5827" s="7">
        <v>27.8</v>
      </c>
      <c r="G5827" s="7">
        <v>0.2</v>
      </c>
      <c r="H5827" s="7">
        <f t="shared" si="819"/>
        <v>4</v>
      </c>
      <c r="I5827" s="16">
        <f t="shared" si="820"/>
        <v>45169</v>
      </c>
      <c r="J5827" s="17">
        <v>0.70809999999999995</v>
      </c>
      <c r="K5827" s="18">
        <f>G5827*结论【关键目标】!C$27*0.7735*0.001</f>
        <v>1.8564000000000001E-2</v>
      </c>
      <c r="L5827" s="5">
        <v>24885.583780000001</v>
      </c>
      <c r="M5827" s="5">
        <f>ABS(IF(L5827&lt;=0,L5827/耗电量关键数据!$B$6/1000,L5827/耗电量关键数据!$B$5/1000))</f>
        <v>7.110166794285715</v>
      </c>
      <c r="N5827" s="5">
        <f>电气设备逐时使用率计算!H5803</f>
        <v>7.0130699999999999</v>
      </c>
      <c r="O5827" s="5">
        <f>灯光逐时使用率计算!H5803</f>
        <v>3.7403040000000001</v>
      </c>
      <c r="P5827" s="19">
        <f t="shared" si="821"/>
        <v>17.863540794285715</v>
      </c>
      <c r="Q5827" s="19">
        <f t="shared" ref="Q5827:Q5890" si="825">IF(J5827&gt;0.8,P5827,0)</f>
        <v>0</v>
      </c>
      <c r="R5827" s="20">
        <f t="shared" si="822"/>
        <v>1.8564000000000001E-2</v>
      </c>
      <c r="S5827" s="20">
        <f t="shared" ref="S5827:S5890" si="826">IF(R5827&lt;0,ABS(R5827),0)</f>
        <v>0</v>
      </c>
      <c r="T5827" s="20">
        <f>IF((T5826+R5827)&lt;0,0,IF((T5826+R5827)&gt;结论【关键目标】!C$28,结论【关键目标】!C$28,T5826+R5827))</f>
        <v>9.3284099999999999</v>
      </c>
      <c r="U5827" s="19">
        <f>IF((T5826+R5827)&lt;结论【关键目标】!$C$28,0,(发电量计算【计算逻辑页】!R5827+发电量计算【计算逻辑页】!T5826-结论【关键目标】!$C$28))</f>
        <v>0</v>
      </c>
      <c r="V5827" s="5">
        <f t="shared" si="823"/>
        <v>0</v>
      </c>
      <c r="W5827" s="5">
        <f t="shared" si="824"/>
        <v>1.3145168399999999E-2</v>
      </c>
      <c r="X5827" s="5">
        <f t="shared" si="818"/>
        <v>0</v>
      </c>
    </row>
    <row r="5828" spans="1:24" x14ac:dyDescent="0.15">
      <c r="A5828" s="7">
        <v>5827</v>
      </c>
      <c r="B5828" s="7">
        <v>8</v>
      </c>
      <c r="C5828" s="7">
        <v>31</v>
      </c>
      <c r="D5828" s="7">
        <v>19</v>
      </c>
      <c r="E5828" s="7">
        <v>243</v>
      </c>
      <c r="F5828" s="7">
        <v>26</v>
      </c>
      <c r="G5828" s="7">
        <v>0</v>
      </c>
      <c r="H5828" s="7">
        <f t="shared" si="819"/>
        <v>4</v>
      </c>
      <c r="I5828" s="16">
        <f t="shared" si="820"/>
        <v>45169</v>
      </c>
      <c r="J5828" s="17">
        <v>1.2267999999999999</v>
      </c>
      <c r="K5828" s="18">
        <f>G5828*结论【关键目标】!C$27*0.7735*0.001</f>
        <v>0</v>
      </c>
      <c r="L5828" s="5">
        <v>0</v>
      </c>
      <c r="M5828" s="5">
        <f>ABS(IF(L5828&lt;=0,L5828/耗电量关键数据!$B$6/1000,L5828/耗电量关键数据!$B$5/1000))</f>
        <v>0</v>
      </c>
      <c r="N5828" s="5">
        <f>电气设备逐时使用率计算!H5804</f>
        <v>7.0130699999999999</v>
      </c>
      <c r="O5828" s="5">
        <f>灯光逐时使用率计算!H5804</f>
        <v>3.7403040000000001</v>
      </c>
      <c r="P5828" s="19">
        <f t="shared" si="821"/>
        <v>10.753374000000001</v>
      </c>
      <c r="Q5828" s="19">
        <f t="shared" si="825"/>
        <v>10.753374000000001</v>
      </c>
      <c r="R5828" s="20">
        <f t="shared" si="822"/>
        <v>-10.753374000000001</v>
      </c>
      <c r="S5828" s="20">
        <f t="shared" si="826"/>
        <v>10.753374000000001</v>
      </c>
      <c r="T5828" s="20">
        <f>IF((T5827+R5828)&lt;0,0,IF((T5827+R5828)&gt;结论【关键目标】!C$28,结论【关键目标】!C$28,T5827+R5828))</f>
        <v>0</v>
      </c>
      <c r="U5828" s="19">
        <f>IF((T5827+R5828)&lt;结论【关键目标】!$C$28,0,(发电量计算【计算逻辑页】!R5828+发电量计算【计算逻辑页】!T5827-结论【关键目标】!$C$28))</f>
        <v>0</v>
      </c>
      <c r="V5828" s="5">
        <f t="shared" si="823"/>
        <v>0</v>
      </c>
      <c r="W5828" s="5">
        <f t="shared" si="824"/>
        <v>0</v>
      </c>
      <c r="X5828" s="5">
        <f t="shared" ref="X5828:X5891" si="827">(J5828-0.35)*IF(T5828&gt;S5828,S5828,T5828)</f>
        <v>0</v>
      </c>
    </row>
    <row r="5829" spans="1:24" x14ac:dyDescent="0.15">
      <c r="A5829" s="7">
        <v>5828</v>
      </c>
      <c r="B5829" s="7">
        <v>8</v>
      </c>
      <c r="C5829" s="7">
        <v>31</v>
      </c>
      <c r="D5829" s="7">
        <v>20</v>
      </c>
      <c r="E5829" s="7">
        <v>243</v>
      </c>
      <c r="F5829" s="7">
        <v>25.7</v>
      </c>
      <c r="G5829" s="7">
        <v>0</v>
      </c>
      <c r="H5829" s="7">
        <f t="shared" si="819"/>
        <v>4</v>
      </c>
      <c r="I5829" s="16">
        <f t="shared" si="820"/>
        <v>45169</v>
      </c>
      <c r="J5829" s="17">
        <v>1.2267999999999999</v>
      </c>
      <c r="K5829" s="18">
        <f>G5829*结论【关键目标】!C$27*0.7735*0.001</f>
        <v>0</v>
      </c>
      <c r="L5829" s="5">
        <v>0</v>
      </c>
      <c r="M5829" s="5">
        <f>ABS(IF(L5829&lt;=0,L5829/耗电量关键数据!$B$6/1000,L5829/耗电量关键数据!$B$5/1000))</f>
        <v>0</v>
      </c>
      <c r="N5829" s="5">
        <f>电气设备逐时使用率计算!H5805</f>
        <v>1.1688450000000001</v>
      </c>
      <c r="O5829" s="5">
        <f>灯光逐时使用率计算!H5805</f>
        <v>0.37403039999999999</v>
      </c>
      <c r="P5829" s="19">
        <f t="shared" si="821"/>
        <v>1.5428754000000002</v>
      </c>
      <c r="Q5829" s="19">
        <f t="shared" si="825"/>
        <v>1.5428754000000002</v>
      </c>
      <c r="R5829" s="20">
        <f t="shared" si="822"/>
        <v>-1.5428754000000002</v>
      </c>
      <c r="S5829" s="20">
        <f t="shared" si="826"/>
        <v>1.5428754000000002</v>
      </c>
      <c r="T5829" s="20">
        <f>IF((T5828+R5829)&lt;0,0,IF((T5828+R5829)&gt;结论【关键目标】!C$28,结论【关键目标】!C$28,T5828+R5829))</f>
        <v>0</v>
      </c>
      <c r="U5829" s="19">
        <f>IF((T5828+R5829)&lt;结论【关键目标】!$C$28,0,(发电量计算【计算逻辑页】!R5829+发电量计算【计算逻辑页】!T5828-结论【关键目标】!$C$28))</f>
        <v>0</v>
      </c>
      <c r="V5829" s="5">
        <f t="shared" si="823"/>
        <v>0</v>
      </c>
      <c r="W5829" s="5">
        <f t="shared" si="824"/>
        <v>0</v>
      </c>
      <c r="X5829" s="5">
        <f t="shared" si="827"/>
        <v>0</v>
      </c>
    </row>
    <row r="5830" spans="1:24" x14ac:dyDescent="0.15">
      <c r="A5830" s="7">
        <v>5829</v>
      </c>
      <c r="B5830" s="7">
        <v>8</v>
      </c>
      <c r="C5830" s="7">
        <v>31</v>
      </c>
      <c r="D5830" s="7">
        <v>21</v>
      </c>
      <c r="E5830" s="7">
        <v>243</v>
      </c>
      <c r="F5830" s="7">
        <v>25.1</v>
      </c>
      <c r="G5830" s="7">
        <v>0</v>
      </c>
      <c r="H5830" s="7">
        <f t="shared" si="819"/>
        <v>4</v>
      </c>
      <c r="I5830" s="16">
        <f t="shared" si="820"/>
        <v>45169</v>
      </c>
      <c r="J5830" s="17">
        <v>1.2267999999999999</v>
      </c>
      <c r="K5830" s="18">
        <f>G5830*结论【关键目标】!C$27*0.7735*0.001</f>
        <v>0</v>
      </c>
      <c r="L5830" s="5">
        <v>0</v>
      </c>
      <c r="M5830" s="5">
        <f>ABS(IF(L5830&lt;=0,L5830/耗电量关键数据!$B$6/1000,L5830/耗电量关键数据!$B$5/1000))</f>
        <v>0</v>
      </c>
      <c r="N5830" s="5">
        <f>电气设备逐时使用率计算!H5806</f>
        <v>1.1688450000000001</v>
      </c>
      <c r="O5830" s="5">
        <f>灯光逐时使用率计算!H5806</f>
        <v>0.37403039999999999</v>
      </c>
      <c r="P5830" s="19">
        <f t="shared" si="821"/>
        <v>1.5428754000000002</v>
      </c>
      <c r="Q5830" s="19">
        <f t="shared" si="825"/>
        <v>1.5428754000000002</v>
      </c>
      <c r="R5830" s="20">
        <f t="shared" si="822"/>
        <v>-1.5428754000000002</v>
      </c>
      <c r="S5830" s="20">
        <f t="shared" si="826"/>
        <v>1.5428754000000002</v>
      </c>
      <c r="T5830" s="20">
        <f>IF((T5829+R5830)&lt;0,0,IF((T5829+R5830)&gt;结论【关键目标】!C$28,结论【关键目标】!C$28,T5829+R5830))</f>
        <v>0</v>
      </c>
      <c r="U5830" s="19">
        <f>IF((T5829+R5830)&lt;结论【关键目标】!$C$28,0,(发电量计算【计算逻辑页】!R5830+发电量计算【计算逻辑页】!T5829-结论【关键目标】!$C$28))</f>
        <v>0</v>
      </c>
      <c r="V5830" s="5">
        <f t="shared" si="823"/>
        <v>0</v>
      </c>
      <c r="W5830" s="5">
        <f t="shared" si="824"/>
        <v>0</v>
      </c>
      <c r="X5830" s="5">
        <f t="shared" si="827"/>
        <v>0</v>
      </c>
    </row>
    <row r="5831" spans="1:24" x14ac:dyDescent="0.15">
      <c r="A5831" s="7">
        <v>5830</v>
      </c>
      <c r="B5831" s="7">
        <v>8</v>
      </c>
      <c r="C5831" s="7">
        <v>31</v>
      </c>
      <c r="D5831" s="7">
        <v>22</v>
      </c>
      <c r="E5831" s="7">
        <v>243</v>
      </c>
      <c r="F5831" s="7">
        <v>24.5</v>
      </c>
      <c r="G5831" s="7">
        <v>0</v>
      </c>
      <c r="H5831" s="7">
        <f t="shared" si="819"/>
        <v>4</v>
      </c>
      <c r="I5831" s="16">
        <f t="shared" si="820"/>
        <v>45169</v>
      </c>
      <c r="J5831" s="17">
        <v>0.70809999999999995</v>
      </c>
      <c r="K5831" s="18">
        <f>G5831*结论【关键目标】!C$27*0.7735*0.001</f>
        <v>0</v>
      </c>
      <c r="L5831" s="5">
        <v>0</v>
      </c>
      <c r="M5831" s="5">
        <f>ABS(IF(L5831&lt;=0,L5831/耗电量关键数据!$B$6/1000,L5831/耗电量关键数据!$B$5/1000))</f>
        <v>0</v>
      </c>
      <c r="N5831" s="5">
        <f>电气设备逐时使用率计算!H5807</f>
        <v>1.1688450000000001</v>
      </c>
      <c r="O5831" s="5">
        <f>灯光逐时使用率计算!H5807</f>
        <v>0.37403039999999999</v>
      </c>
      <c r="P5831" s="19">
        <f t="shared" si="821"/>
        <v>1.5428754000000002</v>
      </c>
      <c r="Q5831" s="19">
        <f t="shared" si="825"/>
        <v>0</v>
      </c>
      <c r="R5831" s="20">
        <f t="shared" si="822"/>
        <v>0</v>
      </c>
      <c r="S5831" s="20">
        <f t="shared" si="826"/>
        <v>0</v>
      </c>
      <c r="T5831" s="20">
        <f>IF((T5830+R5831)&lt;0,0,IF((T5830+R5831)&gt;结论【关键目标】!C$28,结论【关键目标】!C$28,T5830+R5831))</f>
        <v>0</v>
      </c>
      <c r="U5831" s="19">
        <f>IF((T5830+R5831)&lt;结论【关键目标】!$C$28,0,(发电量计算【计算逻辑页】!R5831+发电量计算【计算逻辑页】!T5830-结论【关键目标】!$C$28))</f>
        <v>0</v>
      </c>
      <c r="V5831" s="5">
        <f t="shared" si="823"/>
        <v>0</v>
      </c>
      <c r="W5831" s="5">
        <f t="shared" si="824"/>
        <v>0</v>
      </c>
      <c r="X5831" s="5">
        <f t="shared" si="827"/>
        <v>0</v>
      </c>
    </row>
    <row r="5832" spans="1:24" x14ac:dyDescent="0.15">
      <c r="A5832" s="7">
        <v>5831</v>
      </c>
      <c r="B5832" s="7">
        <v>8</v>
      </c>
      <c r="C5832" s="7">
        <v>31</v>
      </c>
      <c r="D5832" s="7">
        <v>23</v>
      </c>
      <c r="E5832" s="7">
        <v>243</v>
      </c>
      <c r="F5832" s="7">
        <v>23.8</v>
      </c>
      <c r="G5832" s="7">
        <v>0</v>
      </c>
      <c r="H5832" s="7">
        <f t="shared" si="819"/>
        <v>4</v>
      </c>
      <c r="I5832" s="16">
        <f t="shared" si="820"/>
        <v>45169</v>
      </c>
      <c r="J5832" s="17">
        <v>0.70809999999999995</v>
      </c>
      <c r="K5832" s="18">
        <f>G5832*结论【关键目标】!C$27*0.7735*0.001</f>
        <v>0</v>
      </c>
      <c r="L5832" s="5">
        <v>0</v>
      </c>
      <c r="M5832" s="5">
        <f>ABS(IF(L5832&lt;=0,L5832/耗电量关键数据!$B$6/1000,L5832/耗电量关键数据!$B$5/1000))</f>
        <v>0</v>
      </c>
      <c r="N5832" s="5">
        <f>电气设备逐时使用率计算!H5808</f>
        <v>1.1688450000000001</v>
      </c>
      <c r="O5832" s="5">
        <f>灯光逐时使用率计算!H5808</f>
        <v>0.37403039999999999</v>
      </c>
      <c r="P5832" s="19">
        <f t="shared" si="821"/>
        <v>1.5428754000000002</v>
      </c>
      <c r="Q5832" s="19">
        <f t="shared" si="825"/>
        <v>0</v>
      </c>
      <c r="R5832" s="20">
        <f t="shared" si="822"/>
        <v>0</v>
      </c>
      <c r="S5832" s="20">
        <f t="shared" si="826"/>
        <v>0</v>
      </c>
      <c r="T5832" s="20">
        <f>IF((T5831+R5832)&lt;0,0,IF((T5831+R5832)&gt;结论【关键目标】!C$28,结论【关键目标】!C$28,T5831+R5832))</f>
        <v>0</v>
      </c>
      <c r="U5832" s="19">
        <f>IF((T5831+R5832)&lt;结论【关键目标】!$C$28,0,(发电量计算【计算逻辑页】!R5832+发电量计算【计算逻辑页】!T5831-结论【关键目标】!$C$28))</f>
        <v>0</v>
      </c>
      <c r="V5832" s="5">
        <f t="shared" si="823"/>
        <v>0</v>
      </c>
      <c r="W5832" s="5">
        <f t="shared" si="824"/>
        <v>0</v>
      </c>
      <c r="X5832" s="5">
        <f t="shared" si="827"/>
        <v>0</v>
      </c>
    </row>
    <row r="5833" spans="1:24" x14ac:dyDescent="0.15">
      <c r="A5833" s="7">
        <v>5832</v>
      </c>
      <c r="B5833" s="7">
        <v>8</v>
      </c>
      <c r="C5833" s="7">
        <v>31</v>
      </c>
      <c r="D5833" s="7">
        <v>24</v>
      </c>
      <c r="E5833" s="7">
        <v>243</v>
      </c>
      <c r="F5833" s="7">
        <v>23.2</v>
      </c>
      <c r="G5833" s="7">
        <v>0</v>
      </c>
      <c r="H5833" s="7">
        <f t="shared" si="819"/>
        <v>4</v>
      </c>
      <c r="I5833" s="16">
        <f t="shared" si="820"/>
        <v>45169</v>
      </c>
      <c r="J5833" s="17">
        <v>0.2407</v>
      </c>
      <c r="K5833" s="18">
        <f>G5833*结论【关键目标】!C$27*0.7735*0.001</f>
        <v>0</v>
      </c>
      <c r="L5833" s="5">
        <v>0</v>
      </c>
      <c r="M5833" s="5">
        <f>ABS(IF(L5833&lt;=0,L5833/耗电量关键数据!$B$6/1000,L5833/耗电量关键数据!$B$5/1000))</f>
        <v>0</v>
      </c>
      <c r="N5833" s="5">
        <f>电气设备逐时使用率计算!H5809</f>
        <v>1.1688450000000001</v>
      </c>
      <c r="O5833" s="5">
        <f>灯光逐时使用率计算!H5809</f>
        <v>0.37403039999999999</v>
      </c>
      <c r="P5833" s="19">
        <f t="shared" si="821"/>
        <v>1.5428754000000002</v>
      </c>
      <c r="Q5833" s="19">
        <f t="shared" si="825"/>
        <v>0</v>
      </c>
      <c r="R5833" s="20">
        <f t="shared" si="822"/>
        <v>0</v>
      </c>
      <c r="S5833" s="20">
        <f t="shared" si="826"/>
        <v>0</v>
      </c>
      <c r="T5833" s="20">
        <f>IF((T5832+R5833)&lt;0,0,IF((T5832+R5833)&gt;结论【关键目标】!C$28,结论【关键目标】!C$28,T5832+R5833))</f>
        <v>0</v>
      </c>
      <c r="U5833" s="19">
        <f>IF((T5832+R5833)&lt;结论【关键目标】!$C$28,0,(发电量计算【计算逻辑页】!R5833+发电量计算【计算逻辑页】!T5832-结论【关键目标】!$C$28))</f>
        <v>0</v>
      </c>
      <c r="V5833" s="5">
        <f t="shared" si="823"/>
        <v>0</v>
      </c>
      <c r="W5833" s="5">
        <f t="shared" si="824"/>
        <v>0</v>
      </c>
      <c r="X5833" s="5">
        <f t="shared" si="827"/>
        <v>0</v>
      </c>
    </row>
    <row r="5834" spans="1:24" x14ac:dyDescent="0.15">
      <c r="A5834" s="7">
        <v>5833</v>
      </c>
      <c r="B5834" s="7">
        <v>9</v>
      </c>
      <c r="C5834" s="7">
        <v>1</v>
      </c>
      <c r="D5834" s="7">
        <v>1</v>
      </c>
      <c r="E5834" s="7">
        <v>244</v>
      </c>
      <c r="F5834" s="7">
        <v>22.6</v>
      </c>
      <c r="G5834" s="7">
        <v>0</v>
      </c>
      <c r="H5834" s="7">
        <f t="shared" si="819"/>
        <v>5</v>
      </c>
      <c r="I5834" s="16">
        <f t="shared" si="820"/>
        <v>45170</v>
      </c>
      <c r="J5834" s="17">
        <v>0.2407</v>
      </c>
      <c r="K5834" s="18">
        <f>G5834*结论【关键目标】!C$27*0.7735*0.001</f>
        <v>0</v>
      </c>
      <c r="L5834" s="5">
        <v>0</v>
      </c>
      <c r="M5834" s="5">
        <f>ABS(IF(L5834&lt;=0,L5834/耗电量关键数据!$B$6/1000,L5834/耗电量关键数据!$B$5/1000))</f>
        <v>0</v>
      </c>
      <c r="N5834" s="5">
        <f>电气设备逐时使用率计算!H5810</f>
        <v>1.1688450000000001</v>
      </c>
      <c r="O5834" s="5">
        <f>灯光逐时使用率计算!H5810</f>
        <v>0.37403039999999999</v>
      </c>
      <c r="P5834" s="19">
        <f t="shared" si="821"/>
        <v>1.5428754000000002</v>
      </c>
      <c r="Q5834" s="19">
        <f t="shared" si="825"/>
        <v>0</v>
      </c>
      <c r="R5834" s="20">
        <f t="shared" si="822"/>
        <v>0</v>
      </c>
      <c r="S5834" s="20">
        <f t="shared" si="826"/>
        <v>0</v>
      </c>
      <c r="T5834" s="20">
        <f>IF((T5833+R5834)&lt;0,0,IF((T5833+R5834)&gt;结论【关键目标】!C$28,结论【关键目标】!C$28,T5833+R5834))</f>
        <v>0</v>
      </c>
      <c r="U5834" s="19">
        <f>IF((T5833+R5834)&lt;结论【关键目标】!$C$28,0,(发电量计算【计算逻辑页】!R5834+发电量计算【计算逻辑页】!T5833-结论【关键目标】!$C$28))</f>
        <v>0</v>
      </c>
      <c r="V5834" s="5">
        <f t="shared" si="823"/>
        <v>0</v>
      </c>
      <c r="W5834" s="5">
        <f t="shared" si="824"/>
        <v>0</v>
      </c>
      <c r="X5834" s="5">
        <f t="shared" si="827"/>
        <v>0</v>
      </c>
    </row>
    <row r="5835" spans="1:24" x14ac:dyDescent="0.15">
      <c r="A5835" s="7">
        <v>5834</v>
      </c>
      <c r="B5835" s="7">
        <v>9</v>
      </c>
      <c r="C5835" s="7">
        <v>1</v>
      </c>
      <c r="D5835" s="7">
        <v>2</v>
      </c>
      <c r="E5835" s="7">
        <v>244</v>
      </c>
      <c r="F5835" s="7">
        <v>22</v>
      </c>
      <c r="G5835" s="7">
        <v>0</v>
      </c>
      <c r="H5835" s="7">
        <f t="shared" si="819"/>
        <v>5</v>
      </c>
      <c r="I5835" s="16">
        <f t="shared" si="820"/>
        <v>45170</v>
      </c>
      <c r="J5835" s="17">
        <v>0.2407</v>
      </c>
      <c r="K5835" s="18">
        <f>G5835*结论【关键目标】!C$27*0.7735*0.001</f>
        <v>0</v>
      </c>
      <c r="L5835" s="5">
        <v>0</v>
      </c>
      <c r="M5835" s="5">
        <f>ABS(IF(L5835&lt;=0,L5835/耗电量关键数据!$B$6/1000,L5835/耗电量关键数据!$B$5/1000))</f>
        <v>0</v>
      </c>
      <c r="N5835" s="5">
        <f>电气设备逐时使用率计算!H5811</f>
        <v>1.1688450000000001</v>
      </c>
      <c r="O5835" s="5">
        <f>灯光逐时使用率计算!H5811</f>
        <v>0.37403039999999999</v>
      </c>
      <c r="P5835" s="19">
        <f t="shared" si="821"/>
        <v>1.5428754000000002</v>
      </c>
      <c r="Q5835" s="19">
        <f t="shared" si="825"/>
        <v>0</v>
      </c>
      <c r="R5835" s="20">
        <f t="shared" si="822"/>
        <v>0</v>
      </c>
      <c r="S5835" s="20">
        <f t="shared" si="826"/>
        <v>0</v>
      </c>
      <c r="T5835" s="20">
        <f>IF((T5834+R5835)&lt;0,0,IF((T5834+R5835)&gt;结论【关键目标】!C$28,结论【关键目标】!C$28,T5834+R5835))</f>
        <v>0</v>
      </c>
      <c r="U5835" s="19">
        <f>IF((T5834+R5835)&lt;结论【关键目标】!$C$28,0,(发电量计算【计算逻辑页】!R5835+发电量计算【计算逻辑页】!T5834-结论【关键目标】!$C$28))</f>
        <v>0</v>
      </c>
      <c r="V5835" s="5">
        <f t="shared" si="823"/>
        <v>0</v>
      </c>
      <c r="W5835" s="5">
        <f t="shared" si="824"/>
        <v>0</v>
      </c>
      <c r="X5835" s="5">
        <f t="shared" si="827"/>
        <v>0</v>
      </c>
    </row>
    <row r="5836" spans="1:24" x14ac:dyDescent="0.15">
      <c r="A5836" s="7">
        <v>5835</v>
      </c>
      <c r="B5836" s="7">
        <v>9</v>
      </c>
      <c r="C5836" s="7">
        <v>1</v>
      </c>
      <c r="D5836" s="7">
        <v>3</v>
      </c>
      <c r="E5836" s="7">
        <v>244</v>
      </c>
      <c r="F5836" s="7">
        <v>21.3</v>
      </c>
      <c r="G5836" s="7">
        <v>0</v>
      </c>
      <c r="H5836" s="7">
        <f t="shared" si="819"/>
        <v>5</v>
      </c>
      <c r="I5836" s="16">
        <f t="shared" si="820"/>
        <v>45170</v>
      </c>
      <c r="J5836" s="17">
        <v>0.2407</v>
      </c>
      <c r="K5836" s="18">
        <f>G5836*结论【关键目标】!C$27*0.7735*0.001</f>
        <v>0</v>
      </c>
      <c r="L5836" s="5">
        <v>0</v>
      </c>
      <c r="M5836" s="5">
        <f>ABS(IF(L5836&lt;=0,L5836/耗电量关键数据!$B$6/1000,L5836/耗电量关键数据!$B$5/1000))</f>
        <v>0</v>
      </c>
      <c r="N5836" s="5">
        <f>电气设备逐时使用率计算!H5812</f>
        <v>1.1688450000000001</v>
      </c>
      <c r="O5836" s="5">
        <f>灯光逐时使用率计算!H5812</f>
        <v>0.37403039999999999</v>
      </c>
      <c r="P5836" s="19">
        <f t="shared" si="821"/>
        <v>1.5428754000000002</v>
      </c>
      <c r="Q5836" s="19">
        <f t="shared" si="825"/>
        <v>0</v>
      </c>
      <c r="R5836" s="20">
        <f t="shared" si="822"/>
        <v>0</v>
      </c>
      <c r="S5836" s="20">
        <f t="shared" si="826"/>
        <v>0</v>
      </c>
      <c r="T5836" s="20">
        <f>IF((T5835+R5836)&lt;0,0,IF((T5835+R5836)&gt;结论【关键目标】!C$28,结论【关键目标】!C$28,T5835+R5836))</f>
        <v>0</v>
      </c>
      <c r="U5836" s="19">
        <f>IF((T5835+R5836)&lt;结论【关键目标】!$C$28,0,(发电量计算【计算逻辑页】!R5836+发电量计算【计算逻辑页】!T5835-结论【关键目标】!$C$28))</f>
        <v>0</v>
      </c>
      <c r="V5836" s="5">
        <f t="shared" si="823"/>
        <v>0</v>
      </c>
      <c r="W5836" s="5">
        <f t="shared" si="824"/>
        <v>0</v>
      </c>
      <c r="X5836" s="5">
        <f t="shared" si="827"/>
        <v>0</v>
      </c>
    </row>
    <row r="5837" spans="1:24" x14ac:dyDescent="0.15">
      <c r="A5837" s="7">
        <v>5836</v>
      </c>
      <c r="B5837" s="7">
        <v>9</v>
      </c>
      <c r="C5837" s="7">
        <v>1</v>
      </c>
      <c r="D5837" s="7">
        <v>4</v>
      </c>
      <c r="E5837" s="7">
        <v>244</v>
      </c>
      <c r="F5837" s="7">
        <v>20.7</v>
      </c>
      <c r="G5837" s="7">
        <v>0</v>
      </c>
      <c r="H5837" s="7">
        <f t="shared" si="819"/>
        <v>5</v>
      </c>
      <c r="I5837" s="16">
        <f t="shared" si="820"/>
        <v>45170</v>
      </c>
      <c r="J5837" s="17">
        <v>0.2407</v>
      </c>
      <c r="K5837" s="18">
        <f>G5837*结论【关键目标】!C$27*0.7735*0.001</f>
        <v>0</v>
      </c>
      <c r="L5837" s="5">
        <v>0</v>
      </c>
      <c r="M5837" s="5">
        <f>ABS(IF(L5837&lt;=0,L5837/耗电量关键数据!$B$6/1000,L5837/耗电量关键数据!$B$5/1000))</f>
        <v>0</v>
      </c>
      <c r="N5837" s="5">
        <f>电气设备逐时使用率计算!H5813</f>
        <v>1.1688450000000001</v>
      </c>
      <c r="O5837" s="5">
        <f>灯光逐时使用率计算!H5813</f>
        <v>0.37403039999999999</v>
      </c>
      <c r="P5837" s="19">
        <f t="shared" si="821"/>
        <v>1.5428754000000002</v>
      </c>
      <c r="Q5837" s="19">
        <f t="shared" si="825"/>
        <v>0</v>
      </c>
      <c r="R5837" s="20">
        <f t="shared" si="822"/>
        <v>0</v>
      </c>
      <c r="S5837" s="20">
        <f t="shared" si="826"/>
        <v>0</v>
      </c>
      <c r="T5837" s="20">
        <f>IF((T5836+R5837)&lt;0,0,IF((T5836+R5837)&gt;结论【关键目标】!C$28,结论【关键目标】!C$28,T5836+R5837))</f>
        <v>0</v>
      </c>
      <c r="U5837" s="19">
        <f>IF((T5836+R5837)&lt;结论【关键目标】!$C$28,0,(发电量计算【计算逻辑页】!R5837+发电量计算【计算逻辑页】!T5836-结论【关键目标】!$C$28))</f>
        <v>0</v>
      </c>
      <c r="V5837" s="5">
        <f t="shared" si="823"/>
        <v>0</v>
      </c>
      <c r="W5837" s="5">
        <f t="shared" si="824"/>
        <v>0</v>
      </c>
      <c r="X5837" s="5">
        <f t="shared" si="827"/>
        <v>0</v>
      </c>
    </row>
    <row r="5838" spans="1:24" x14ac:dyDescent="0.15">
      <c r="A5838" s="7">
        <v>5837</v>
      </c>
      <c r="B5838" s="7">
        <v>9</v>
      </c>
      <c r="C5838" s="7">
        <v>1</v>
      </c>
      <c r="D5838" s="7">
        <v>5</v>
      </c>
      <c r="E5838" s="7">
        <v>244</v>
      </c>
      <c r="F5838" s="7">
        <v>20.100000000000001</v>
      </c>
      <c r="G5838" s="7">
        <v>0</v>
      </c>
      <c r="H5838" s="7">
        <f t="shared" si="819"/>
        <v>5</v>
      </c>
      <c r="I5838" s="16">
        <f t="shared" si="820"/>
        <v>45170</v>
      </c>
      <c r="J5838" s="17">
        <v>0.2407</v>
      </c>
      <c r="K5838" s="18">
        <f>G5838*结论【关键目标】!C$27*0.7735*0.001</f>
        <v>0</v>
      </c>
      <c r="L5838" s="5">
        <v>0</v>
      </c>
      <c r="M5838" s="5">
        <f>ABS(IF(L5838&lt;=0,L5838/耗电量关键数据!$B$6/1000,L5838/耗电量关键数据!$B$5/1000))</f>
        <v>0</v>
      </c>
      <c r="N5838" s="5">
        <f>电气设备逐时使用率计算!H5814</f>
        <v>1.1688450000000001</v>
      </c>
      <c r="O5838" s="5">
        <f>灯光逐时使用率计算!H5814</f>
        <v>0.37403039999999999</v>
      </c>
      <c r="P5838" s="19">
        <f t="shared" si="821"/>
        <v>1.5428754000000002</v>
      </c>
      <c r="Q5838" s="19">
        <f t="shared" si="825"/>
        <v>0</v>
      </c>
      <c r="R5838" s="20">
        <f t="shared" si="822"/>
        <v>0</v>
      </c>
      <c r="S5838" s="20">
        <f t="shared" si="826"/>
        <v>0</v>
      </c>
      <c r="T5838" s="20">
        <f>IF((T5837+R5838)&lt;0,0,IF((T5837+R5838)&gt;结论【关键目标】!C$28,结论【关键目标】!C$28,T5837+R5838))</f>
        <v>0</v>
      </c>
      <c r="U5838" s="19">
        <f>IF((T5837+R5838)&lt;结论【关键目标】!$C$28,0,(发电量计算【计算逻辑页】!R5838+发电量计算【计算逻辑页】!T5837-结论【关键目标】!$C$28))</f>
        <v>0</v>
      </c>
      <c r="V5838" s="5">
        <f t="shared" si="823"/>
        <v>0</v>
      </c>
      <c r="W5838" s="5">
        <f t="shared" si="824"/>
        <v>0</v>
      </c>
      <c r="X5838" s="5">
        <f t="shared" si="827"/>
        <v>0</v>
      </c>
    </row>
    <row r="5839" spans="1:24" x14ac:dyDescent="0.15">
      <c r="A5839" s="7">
        <v>5838</v>
      </c>
      <c r="B5839" s="7">
        <v>9</v>
      </c>
      <c r="C5839" s="7">
        <v>1</v>
      </c>
      <c r="D5839" s="7">
        <v>6</v>
      </c>
      <c r="E5839" s="7">
        <v>244</v>
      </c>
      <c r="F5839" s="7">
        <v>19.7</v>
      </c>
      <c r="G5839" s="7">
        <v>26.2</v>
      </c>
      <c r="H5839" s="7">
        <f t="shared" si="819"/>
        <v>5</v>
      </c>
      <c r="I5839" s="16">
        <f t="shared" si="820"/>
        <v>45170</v>
      </c>
      <c r="J5839" s="17">
        <v>0.2407</v>
      </c>
      <c r="K5839" s="18">
        <f>G5839*结论【关键目标】!C$27*0.7735*0.001</f>
        <v>2.4318840000000002</v>
      </c>
      <c r="L5839" s="5">
        <v>0</v>
      </c>
      <c r="M5839" s="5">
        <f>ABS(IF(L5839&lt;=0,L5839/耗电量关键数据!$B$6/1000,L5839/耗电量关键数据!$B$5/1000))</f>
        <v>0</v>
      </c>
      <c r="N5839" s="5">
        <f>电气设备逐时使用率计算!H5815</f>
        <v>1.1688450000000001</v>
      </c>
      <c r="O5839" s="5">
        <f>灯光逐时使用率计算!H5815</f>
        <v>0.37403039999999999</v>
      </c>
      <c r="P5839" s="19">
        <f t="shared" si="821"/>
        <v>1.5428754000000002</v>
      </c>
      <c r="Q5839" s="19">
        <f t="shared" si="825"/>
        <v>0</v>
      </c>
      <c r="R5839" s="20">
        <f t="shared" si="822"/>
        <v>2.4318840000000002</v>
      </c>
      <c r="S5839" s="20">
        <f t="shared" si="826"/>
        <v>0</v>
      </c>
      <c r="T5839" s="20">
        <f>IF((T5838+R5839)&lt;0,0,IF((T5838+R5839)&gt;结论【关键目标】!C$28,结论【关键目标】!C$28,T5838+R5839))</f>
        <v>2.4318840000000002</v>
      </c>
      <c r="U5839" s="19">
        <f>IF((T5838+R5839)&lt;结论【关键目标】!$C$28,0,(发电量计算【计算逻辑页】!R5839+发电量计算【计算逻辑页】!T5838-结论【关键目标】!$C$28))</f>
        <v>0</v>
      </c>
      <c r="V5839" s="5">
        <f t="shared" si="823"/>
        <v>0</v>
      </c>
      <c r="W5839" s="5">
        <f t="shared" si="824"/>
        <v>0.37137010878000004</v>
      </c>
      <c r="X5839" s="5">
        <f t="shared" si="827"/>
        <v>0</v>
      </c>
    </row>
    <row r="5840" spans="1:24" x14ac:dyDescent="0.15">
      <c r="A5840" s="7">
        <v>5839</v>
      </c>
      <c r="B5840" s="7">
        <v>9</v>
      </c>
      <c r="C5840" s="7">
        <v>1</v>
      </c>
      <c r="D5840" s="7">
        <v>7</v>
      </c>
      <c r="E5840" s="7">
        <v>244</v>
      </c>
      <c r="F5840" s="7">
        <v>20.100000000000001</v>
      </c>
      <c r="G5840" s="7">
        <v>123.9</v>
      </c>
      <c r="H5840" s="7">
        <f t="shared" si="819"/>
        <v>5</v>
      </c>
      <c r="I5840" s="16">
        <f t="shared" si="820"/>
        <v>45170</v>
      </c>
      <c r="J5840" s="17">
        <v>0.2407</v>
      </c>
      <c r="K5840" s="18">
        <f>G5840*结论【关键目标】!C$27*0.7735*0.001</f>
        <v>11.500397999999999</v>
      </c>
      <c r="L5840" s="5">
        <v>0</v>
      </c>
      <c r="M5840" s="5">
        <f>ABS(IF(L5840&lt;=0,L5840/耗电量关键数据!$B$6/1000,L5840/耗电量关键数据!$B$5/1000))</f>
        <v>0</v>
      </c>
      <c r="N5840" s="5">
        <f>电气设备逐时使用率计算!H5816</f>
        <v>2.3376900000000003</v>
      </c>
      <c r="O5840" s="5">
        <f>灯光逐时使用率计算!H5816</f>
        <v>1.2467680000000001</v>
      </c>
      <c r="P5840" s="19">
        <f t="shared" si="821"/>
        <v>3.5844580000000006</v>
      </c>
      <c r="Q5840" s="19">
        <f t="shared" si="825"/>
        <v>0</v>
      </c>
      <c r="R5840" s="20">
        <f t="shared" si="822"/>
        <v>11.500397999999999</v>
      </c>
      <c r="S5840" s="20">
        <f t="shared" si="826"/>
        <v>0</v>
      </c>
      <c r="T5840" s="20">
        <f>IF((T5839+R5840)&lt;0,0,IF((T5839+R5840)&gt;结论【关键目标】!C$28,结论【关键目标】!C$28,T5839+R5840))</f>
        <v>13.932281999999999</v>
      </c>
      <c r="U5840" s="19">
        <f>IF((T5839+R5840)&lt;结论【关键目标】!$C$28,0,(发电量计算【计算逻辑页】!R5840+发电量计算【计算逻辑页】!T5839-结论【关键目标】!$C$28))</f>
        <v>0</v>
      </c>
      <c r="V5840" s="5">
        <f t="shared" si="823"/>
        <v>0</v>
      </c>
      <c r="W5840" s="5">
        <f t="shared" si="824"/>
        <v>0.8627790406000001</v>
      </c>
      <c r="X5840" s="5">
        <f t="shared" si="827"/>
        <v>0</v>
      </c>
    </row>
    <row r="5841" spans="1:24" x14ac:dyDescent="0.15">
      <c r="A5841" s="7">
        <v>5840</v>
      </c>
      <c r="B5841" s="7">
        <v>9</v>
      </c>
      <c r="C5841" s="7">
        <v>1</v>
      </c>
      <c r="D5841" s="7">
        <v>8</v>
      </c>
      <c r="E5841" s="7">
        <v>244</v>
      </c>
      <c r="F5841" s="7">
        <v>20.9</v>
      </c>
      <c r="G5841" s="7">
        <v>249.8</v>
      </c>
      <c r="H5841" s="7">
        <f t="shared" si="819"/>
        <v>5</v>
      </c>
      <c r="I5841" s="16">
        <f t="shared" si="820"/>
        <v>45170</v>
      </c>
      <c r="J5841" s="17">
        <v>0.70809999999999995</v>
      </c>
      <c r="K5841" s="18">
        <f>G5841*结论【关键目标】!C$27*0.7735*0.001</f>
        <v>23.186435999999997</v>
      </c>
      <c r="L5841" s="5">
        <v>0</v>
      </c>
      <c r="M5841" s="5">
        <f>ABS(IF(L5841&lt;=0,L5841/耗电量关键数据!$B$6/1000,L5841/耗电量关键数据!$B$5/1000))</f>
        <v>0</v>
      </c>
      <c r="N5841" s="5">
        <f>电气设备逐时使用率计算!H5817</f>
        <v>11.688450000000001</v>
      </c>
      <c r="O5841" s="5">
        <f>灯光逐时使用率计算!H5817</f>
        <v>6.2338399999999998</v>
      </c>
      <c r="P5841" s="19">
        <f t="shared" si="821"/>
        <v>17.92229</v>
      </c>
      <c r="Q5841" s="19">
        <f t="shared" si="825"/>
        <v>0</v>
      </c>
      <c r="R5841" s="20">
        <f t="shared" si="822"/>
        <v>23.186435999999997</v>
      </c>
      <c r="S5841" s="20">
        <f t="shared" si="826"/>
        <v>0</v>
      </c>
      <c r="T5841" s="20">
        <f>IF((T5840+R5841)&lt;0,0,IF((T5840+R5841)&gt;结论【关键目标】!C$28,结论【关键目标】!C$28,T5840+R5841))</f>
        <v>22</v>
      </c>
      <c r="U5841" s="19">
        <f>IF((T5840+R5841)&lt;结论【关键目标】!$C$28,0,(发电量计算【计算逻辑页】!R5841+发电量计算【计算逻辑页】!T5840-结论【关键目标】!$C$28))</f>
        <v>15.118717999999994</v>
      </c>
      <c r="V5841" s="5">
        <f t="shared" si="823"/>
        <v>5.2915512999999974</v>
      </c>
      <c r="W5841" s="5">
        <f t="shared" si="824"/>
        <v>12.690773548999999</v>
      </c>
      <c r="X5841" s="5">
        <f t="shared" si="827"/>
        <v>0</v>
      </c>
    </row>
    <row r="5842" spans="1:24" x14ac:dyDescent="0.15">
      <c r="A5842" s="7">
        <v>5841</v>
      </c>
      <c r="B5842" s="7">
        <v>9</v>
      </c>
      <c r="C5842" s="7">
        <v>1</v>
      </c>
      <c r="D5842" s="7">
        <v>9</v>
      </c>
      <c r="E5842" s="7">
        <v>244</v>
      </c>
      <c r="F5842" s="7">
        <v>22</v>
      </c>
      <c r="G5842" s="7">
        <v>378.2</v>
      </c>
      <c r="H5842" s="7">
        <f t="shared" si="819"/>
        <v>5</v>
      </c>
      <c r="I5842" s="16">
        <f t="shared" si="820"/>
        <v>45170</v>
      </c>
      <c r="J5842" s="17">
        <v>0.70809999999999995</v>
      </c>
      <c r="K5842" s="18">
        <f>G5842*结论【关键目标】!C$27*0.7735*0.001</f>
        <v>35.104523999999998</v>
      </c>
      <c r="L5842" s="5">
        <v>0</v>
      </c>
      <c r="M5842" s="5">
        <f>ABS(IF(L5842&lt;=0,L5842/耗电量关键数据!$B$6/1000,L5842/耗电量关键数据!$B$5/1000))</f>
        <v>0</v>
      </c>
      <c r="N5842" s="5">
        <f>电气设备逐时使用率计算!H5818</f>
        <v>22.208055000000002</v>
      </c>
      <c r="O5842" s="5">
        <f>灯光逐时使用率计算!H5818</f>
        <v>11.844296</v>
      </c>
      <c r="P5842" s="19">
        <f t="shared" si="821"/>
        <v>34.052351000000002</v>
      </c>
      <c r="Q5842" s="19">
        <f t="shared" si="825"/>
        <v>0</v>
      </c>
      <c r="R5842" s="20">
        <f t="shared" si="822"/>
        <v>35.104523999999998</v>
      </c>
      <c r="S5842" s="20">
        <f t="shared" si="826"/>
        <v>0</v>
      </c>
      <c r="T5842" s="20">
        <f>IF((T5841+R5842)&lt;0,0,IF((T5841+R5842)&gt;结论【关键目标】!C$28,结论【关键目标】!C$28,T5841+R5842))</f>
        <v>22</v>
      </c>
      <c r="U5842" s="19">
        <f>IF((T5841+R5842)&lt;结论【关键目标】!$C$28,0,(发电量计算【计算逻辑页】!R5842+发电量计算【计算逻辑页】!T5841-结论【关键目标】!$C$28))</f>
        <v>35.104523999999998</v>
      </c>
      <c r="V5842" s="5">
        <f t="shared" si="823"/>
        <v>12.286583399999998</v>
      </c>
      <c r="W5842" s="5">
        <f t="shared" si="824"/>
        <v>24.1124697431</v>
      </c>
      <c r="X5842" s="5">
        <f t="shared" si="827"/>
        <v>0</v>
      </c>
    </row>
    <row r="5843" spans="1:24" x14ac:dyDescent="0.15">
      <c r="A5843" s="7">
        <v>5842</v>
      </c>
      <c r="B5843" s="7">
        <v>9</v>
      </c>
      <c r="C5843" s="7">
        <v>1</v>
      </c>
      <c r="D5843" s="7">
        <v>10</v>
      </c>
      <c r="E5843" s="7">
        <v>244</v>
      </c>
      <c r="F5843" s="7">
        <v>23.5</v>
      </c>
      <c r="G5843" s="7">
        <v>494.2</v>
      </c>
      <c r="H5843" s="7">
        <f t="shared" si="819"/>
        <v>5</v>
      </c>
      <c r="I5843" s="16">
        <f t="shared" si="820"/>
        <v>45170</v>
      </c>
      <c r="J5843" s="17">
        <v>0.70809999999999995</v>
      </c>
      <c r="K5843" s="18">
        <f>G5843*结论【关键目标】!C$27*0.7735*0.001</f>
        <v>45.871644000000003</v>
      </c>
      <c r="L5843" s="5">
        <v>0</v>
      </c>
      <c r="M5843" s="5">
        <f>ABS(IF(L5843&lt;=0,L5843/耗电量关键数据!$B$6/1000,L5843/耗电量关键数据!$B$5/1000))</f>
        <v>0</v>
      </c>
      <c r="N5843" s="5">
        <f>电气设备逐时使用率计算!H5819</f>
        <v>22.208055000000002</v>
      </c>
      <c r="O5843" s="5">
        <f>灯光逐时使用率计算!H5819</f>
        <v>11.844296</v>
      </c>
      <c r="P5843" s="19">
        <f t="shared" si="821"/>
        <v>34.052351000000002</v>
      </c>
      <c r="Q5843" s="19">
        <f t="shared" si="825"/>
        <v>0</v>
      </c>
      <c r="R5843" s="20">
        <f t="shared" si="822"/>
        <v>45.871644000000003</v>
      </c>
      <c r="S5843" s="20">
        <f t="shared" si="826"/>
        <v>0</v>
      </c>
      <c r="T5843" s="20">
        <f>IF((T5842+R5843)&lt;0,0,IF((T5842+R5843)&gt;结论【关键目标】!C$28,结论【关键目标】!C$28,T5842+R5843))</f>
        <v>22</v>
      </c>
      <c r="U5843" s="19">
        <f>IF((T5842+R5843)&lt;结论【关键目标】!$C$28,0,(发电量计算【计算逻辑页】!R5843+发电量计算【计算逻辑页】!T5842-结论【关键目标】!$C$28))</f>
        <v>45.871644000000003</v>
      </c>
      <c r="V5843" s="5">
        <f t="shared" si="823"/>
        <v>16.0550754</v>
      </c>
      <c r="W5843" s="5">
        <f t="shared" si="824"/>
        <v>24.1124697431</v>
      </c>
      <c r="X5843" s="5">
        <f t="shared" si="827"/>
        <v>0</v>
      </c>
    </row>
    <row r="5844" spans="1:24" x14ac:dyDescent="0.15">
      <c r="A5844" s="7">
        <v>5843</v>
      </c>
      <c r="B5844" s="7">
        <v>9</v>
      </c>
      <c r="C5844" s="7">
        <v>1</v>
      </c>
      <c r="D5844" s="7">
        <v>11</v>
      </c>
      <c r="E5844" s="7">
        <v>244</v>
      </c>
      <c r="F5844" s="7">
        <v>24.9</v>
      </c>
      <c r="G5844" s="7">
        <v>596.4</v>
      </c>
      <c r="H5844" s="7">
        <f t="shared" si="819"/>
        <v>5</v>
      </c>
      <c r="I5844" s="16">
        <f t="shared" si="820"/>
        <v>45170</v>
      </c>
      <c r="J5844" s="17">
        <v>1.2267999999999999</v>
      </c>
      <c r="K5844" s="18">
        <f>G5844*结论【关键目标】!C$27*0.7735*0.001</f>
        <v>55.357847999999997</v>
      </c>
      <c r="L5844" s="5">
        <v>0</v>
      </c>
      <c r="M5844" s="5">
        <f>ABS(IF(L5844&lt;=0,L5844/耗电量关键数据!$B$6/1000,L5844/耗电量关键数据!$B$5/1000))</f>
        <v>0</v>
      </c>
      <c r="N5844" s="5">
        <f>电气设备逐时使用率计算!H5820</f>
        <v>22.208055000000002</v>
      </c>
      <c r="O5844" s="5">
        <f>灯光逐时使用率计算!H5820</f>
        <v>11.844296</v>
      </c>
      <c r="P5844" s="19">
        <f t="shared" si="821"/>
        <v>34.052351000000002</v>
      </c>
      <c r="Q5844" s="19">
        <f t="shared" si="825"/>
        <v>34.052351000000002</v>
      </c>
      <c r="R5844" s="20">
        <f t="shared" si="822"/>
        <v>21.305496999999995</v>
      </c>
      <c r="S5844" s="20">
        <f t="shared" si="826"/>
        <v>0</v>
      </c>
      <c r="T5844" s="20">
        <f>IF((T5843+R5844)&lt;0,0,IF((T5843+R5844)&gt;结论【关键目标】!C$28,结论【关键目标】!C$28,T5843+R5844))</f>
        <v>22</v>
      </c>
      <c r="U5844" s="19">
        <f>IF((T5843+R5844)&lt;结论【关键目标】!$C$28,0,(发电量计算【计算逻辑页】!R5844+发电量计算【计算逻辑页】!T5843-结论【关键目标】!$C$28))</f>
        <v>21.305496999999995</v>
      </c>
      <c r="V5844" s="5">
        <f t="shared" si="823"/>
        <v>7.4569239499999975</v>
      </c>
      <c r="W5844" s="5">
        <f t="shared" si="824"/>
        <v>41.775424206799997</v>
      </c>
      <c r="X5844" s="5">
        <f t="shared" si="827"/>
        <v>0</v>
      </c>
    </row>
    <row r="5845" spans="1:24" x14ac:dyDescent="0.15">
      <c r="A5845" s="7">
        <v>5844</v>
      </c>
      <c r="B5845" s="7">
        <v>9</v>
      </c>
      <c r="C5845" s="7">
        <v>1</v>
      </c>
      <c r="D5845" s="7">
        <v>12</v>
      </c>
      <c r="E5845" s="7">
        <v>244</v>
      </c>
      <c r="F5845" s="7">
        <v>26.2</v>
      </c>
      <c r="G5845" s="7">
        <v>610.70000000000005</v>
      </c>
      <c r="H5845" s="7">
        <f t="shared" si="819"/>
        <v>5</v>
      </c>
      <c r="I5845" s="16">
        <f t="shared" si="820"/>
        <v>45170</v>
      </c>
      <c r="J5845" s="17">
        <v>1.2267999999999999</v>
      </c>
      <c r="K5845" s="18">
        <f>G5845*结论【关键目标】!C$27*0.7735*0.001</f>
        <v>56.685174000000004</v>
      </c>
      <c r="L5845" s="5">
        <v>0</v>
      </c>
      <c r="M5845" s="5">
        <f>ABS(IF(L5845&lt;=0,L5845/耗电量关键数据!$B$6/1000,L5845/耗电量关键数据!$B$5/1000))</f>
        <v>0</v>
      </c>
      <c r="N5845" s="5">
        <f>电气设备逐时使用率计算!H5821</f>
        <v>11.688450000000001</v>
      </c>
      <c r="O5845" s="5">
        <f>灯光逐时使用率计算!H5821</f>
        <v>9.9741440000000008</v>
      </c>
      <c r="P5845" s="19">
        <f t="shared" si="821"/>
        <v>21.662594000000002</v>
      </c>
      <c r="Q5845" s="19">
        <f t="shared" si="825"/>
        <v>21.662594000000002</v>
      </c>
      <c r="R5845" s="20">
        <f t="shared" si="822"/>
        <v>35.022580000000005</v>
      </c>
      <c r="S5845" s="20">
        <f t="shared" si="826"/>
        <v>0</v>
      </c>
      <c r="T5845" s="20">
        <f>IF((T5844+R5845)&lt;0,0,IF((T5844+R5845)&gt;结论【关键目标】!C$28,结论【关键目标】!C$28,T5844+R5845))</f>
        <v>22</v>
      </c>
      <c r="U5845" s="19">
        <f>IF((T5844+R5845)&lt;结论【关键目标】!$C$28,0,(发电量计算【计算逻辑页】!R5845+发电量计算【计算逻辑页】!T5844-结论【关键目标】!$C$28))</f>
        <v>35.022580000000005</v>
      </c>
      <c r="V5845" s="5">
        <f t="shared" si="823"/>
        <v>12.257903000000001</v>
      </c>
      <c r="W5845" s="5">
        <f t="shared" si="824"/>
        <v>26.5756703192</v>
      </c>
      <c r="X5845" s="5">
        <f t="shared" si="827"/>
        <v>0</v>
      </c>
    </row>
    <row r="5846" spans="1:24" x14ac:dyDescent="0.15">
      <c r="A5846" s="7">
        <v>5845</v>
      </c>
      <c r="B5846" s="7">
        <v>9</v>
      </c>
      <c r="C5846" s="7">
        <v>1</v>
      </c>
      <c r="D5846" s="7">
        <v>13</v>
      </c>
      <c r="E5846" s="7">
        <v>244</v>
      </c>
      <c r="F5846" s="7">
        <v>27</v>
      </c>
      <c r="G5846" s="7">
        <v>601.4</v>
      </c>
      <c r="H5846" s="7">
        <f t="shared" si="819"/>
        <v>5</v>
      </c>
      <c r="I5846" s="16">
        <f t="shared" si="820"/>
        <v>45170</v>
      </c>
      <c r="J5846" s="17">
        <v>1.2267999999999999</v>
      </c>
      <c r="K5846" s="18">
        <f>G5846*结论【关键目标】!C$27*0.7735*0.001</f>
        <v>55.821947999999999</v>
      </c>
      <c r="L5846" s="5">
        <v>0</v>
      </c>
      <c r="M5846" s="5">
        <f>ABS(IF(L5846&lt;=0,L5846/耗电量关键数据!$B$6/1000,L5846/耗电量关键数据!$B$5/1000))</f>
        <v>0</v>
      </c>
      <c r="N5846" s="5">
        <f>电气设备逐时使用率计算!H5822</f>
        <v>11.688450000000001</v>
      </c>
      <c r="O5846" s="5">
        <f>灯光逐时使用率计算!H5822</f>
        <v>9.9741440000000008</v>
      </c>
      <c r="P5846" s="19">
        <f t="shared" si="821"/>
        <v>21.662594000000002</v>
      </c>
      <c r="Q5846" s="19">
        <f t="shared" si="825"/>
        <v>21.662594000000002</v>
      </c>
      <c r="R5846" s="20">
        <f t="shared" si="822"/>
        <v>34.159353999999993</v>
      </c>
      <c r="S5846" s="20">
        <f t="shared" si="826"/>
        <v>0</v>
      </c>
      <c r="T5846" s="20">
        <f>IF((T5845+R5846)&lt;0,0,IF((T5845+R5846)&gt;结论【关键目标】!C$28,结论【关键目标】!C$28,T5845+R5846))</f>
        <v>22</v>
      </c>
      <c r="U5846" s="19">
        <f>IF((T5845+R5846)&lt;结论【关键目标】!$C$28,0,(发电量计算【计算逻辑页】!R5846+发电量计算【计算逻辑页】!T5845-结论【关键目标】!$C$28))</f>
        <v>34.159353999999993</v>
      </c>
      <c r="V5846" s="5">
        <f t="shared" si="823"/>
        <v>11.955773899999997</v>
      </c>
      <c r="W5846" s="5">
        <f t="shared" si="824"/>
        <v>26.5756703192</v>
      </c>
      <c r="X5846" s="5">
        <f t="shared" si="827"/>
        <v>0</v>
      </c>
    </row>
    <row r="5847" spans="1:24" x14ac:dyDescent="0.15">
      <c r="A5847" s="7">
        <v>5846</v>
      </c>
      <c r="B5847" s="7">
        <v>9</v>
      </c>
      <c r="C5847" s="7">
        <v>1</v>
      </c>
      <c r="D5847" s="7">
        <v>14</v>
      </c>
      <c r="E5847" s="7">
        <v>244</v>
      </c>
      <c r="F5847" s="7">
        <v>27.7</v>
      </c>
      <c r="G5847" s="7">
        <v>530.79999999999995</v>
      </c>
      <c r="H5847" s="7">
        <f t="shared" si="819"/>
        <v>5</v>
      </c>
      <c r="I5847" s="16">
        <f t="shared" si="820"/>
        <v>45170</v>
      </c>
      <c r="J5847" s="17">
        <v>1.2267999999999999</v>
      </c>
      <c r="K5847" s="18">
        <f>G5847*结论【关键目标】!C$27*0.7735*0.001</f>
        <v>49.268855999999992</v>
      </c>
      <c r="L5847" s="5">
        <v>0</v>
      </c>
      <c r="M5847" s="5">
        <f>ABS(IF(L5847&lt;=0,L5847/耗电量关键数据!$B$6/1000,L5847/耗电量关键数据!$B$5/1000))</f>
        <v>0</v>
      </c>
      <c r="N5847" s="5">
        <f>电气设备逐时使用率计算!H5823</f>
        <v>22.208055000000002</v>
      </c>
      <c r="O5847" s="5">
        <f>灯光逐时使用率计算!H5823</f>
        <v>11.844296</v>
      </c>
      <c r="P5847" s="19">
        <f t="shared" si="821"/>
        <v>34.052351000000002</v>
      </c>
      <c r="Q5847" s="19">
        <f t="shared" si="825"/>
        <v>34.052351000000002</v>
      </c>
      <c r="R5847" s="20">
        <f t="shared" si="822"/>
        <v>15.216504999999991</v>
      </c>
      <c r="S5847" s="20">
        <f t="shared" si="826"/>
        <v>0</v>
      </c>
      <c r="T5847" s="20">
        <f>IF((T5846+R5847)&lt;0,0,IF((T5846+R5847)&gt;结论【关键目标】!C$28,结论【关键目标】!C$28,T5846+R5847))</f>
        <v>22</v>
      </c>
      <c r="U5847" s="19">
        <f>IF((T5846+R5847)&lt;结论【关键目标】!$C$28,0,(发电量计算【计算逻辑页】!R5847+发电量计算【计算逻辑页】!T5846-结论【关键目标】!$C$28))</f>
        <v>15.216504999999991</v>
      </c>
      <c r="V5847" s="5">
        <f t="shared" si="823"/>
        <v>5.3257767499999966</v>
      </c>
      <c r="W5847" s="5">
        <f t="shared" si="824"/>
        <v>41.775424206799997</v>
      </c>
      <c r="X5847" s="5">
        <f t="shared" si="827"/>
        <v>0</v>
      </c>
    </row>
    <row r="5848" spans="1:24" x14ac:dyDescent="0.15">
      <c r="A5848" s="7">
        <v>5847</v>
      </c>
      <c r="B5848" s="7">
        <v>9</v>
      </c>
      <c r="C5848" s="7">
        <v>1</v>
      </c>
      <c r="D5848" s="7">
        <v>15</v>
      </c>
      <c r="E5848" s="7">
        <v>244</v>
      </c>
      <c r="F5848" s="7">
        <v>28.5</v>
      </c>
      <c r="G5848" s="7">
        <v>428.9</v>
      </c>
      <c r="H5848" s="7">
        <f t="shared" si="819"/>
        <v>5</v>
      </c>
      <c r="I5848" s="16">
        <f t="shared" si="820"/>
        <v>45170</v>
      </c>
      <c r="J5848" s="17">
        <v>1.2267999999999999</v>
      </c>
      <c r="K5848" s="18">
        <f>G5848*结论【关键目标】!C$27*0.7735*0.001</f>
        <v>39.810498000000003</v>
      </c>
      <c r="L5848" s="5">
        <v>0</v>
      </c>
      <c r="M5848" s="5">
        <f>ABS(IF(L5848&lt;=0,L5848/耗电量关键数据!$B$6/1000,L5848/耗电量关键数据!$B$5/1000))</f>
        <v>0</v>
      </c>
      <c r="N5848" s="5">
        <f>电气设备逐时使用率计算!H5824</f>
        <v>22.208055000000002</v>
      </c>
      <c r="O5848" s="5">
        <f>灯光逐时使用率计算!H5824</f>
        <v>11.844296</v>
      </c>
      <c r="P5848" s="19">
        <f t="shared" si="821"/>
        <v>34.052351000000002</v>
      </c>
      <c r="Q5848" s="19">
        <f t="shared" si="825"/>
        <v>34.052351000000002</v>
      </c>
      <c r="R5848" s="20">
        <f t="shared" si="822"/>
        <v>5.758147000000001</v>
      </c>
      <c r="S5848" s="20">
        <f t="shared" si="826"/>
        <v>0</v>
      </c>
      <c r="T5848" s="20">
        <f>IF((T5847+R5848)&lt;0,0,IF((T5847+R5848)&gt;结论【关键目标】!C$28,结论【关键目标】!C$28,T5847+R5848))</f>
        <v>22</v>
      </c>
      <c r="U5848" s="19">
        <f>IF((T5847+R5848)&lt;结论【关键目标】!$C$28,0,(发电量计算【计算逻辑页】!R5848+发电量计算【计算逻辑页】!T5847-结论【关键目标】!$C$28))</f>
        <v>5.758147000000001</v>
      </c>
      <c r="V5848" s="5">
        <f t="shared" si="823"/>
        <v>2.0153514500000003</v>
      </c>
      <c r="W5848" s="5">
        <f t="shared" si="824"/>
        <v>41.775424206799997</v>
      </c>
      <c r="X5848" s="5">
        <f t="shared" si="827"/>
        <v>0</v>
      </c>
    </row>
    <row r="5849" spans="1:24" x14ac:dyDescent="0.15">
      <c r="A5849" s="7">
        <v>5848</v>
      </c>
      <c r="B5849" s="7">
        <v>9</v>
      </c>
      <c r="C5849" s="7">
        <v>1</v>
      </c>
      <c r="D5849" s="7">
        <v>16</v>
      </c>
      <c r="E5849" s="7">
        <v>244</v>
      </c>
      <c r="F5849" s="7">
        <v>28.8</v>
      </c>
      <c r="G5849" s="7">
        <v>295.8</v>
      </c>
      <c r="H5849" s="7">
        <f t="shared" si="819"/>
        <v>5</v>
      </c>
      <c r="I5849" s="16">
        <f t="shared" si="820"/>
        <v>45170</v>
      </c>
      <c r="J5849" s="17">
        <v>0.70809999999999995</v>
      </c>
      <c r="K5849" s="18">
        <f>G5849*结论【关键目标】!C$27*0.7735*0.001</f>
        <v>27.456156</v>
      </c>
      <c r="L5849" s="5">
        <v>0</v>
      </c>
      <c r="M5849" s="5">
        <f>ABS(IF(L5849&lt;=0,L5849/耗电量关键数据!$B$6/1000,L5849/耗电量关键数据!$B$5/1000))</f>
        <v>0</v>
      </c>
      <c r="N5849" s="5">
        <f>电气设备逐时使用率计算!H5825</f>
        <v>22.208055000000002</v>
      </c>
      <c r="O5849" s="5">
        <f>灯光逐时使用率计算!H5825</f>
        <v>11.844296</v>
      </c>
      <c r="P5849" s="19">
        <f t="shared" si="821"/>
        <v>34.052351000000002</v>
      </c>
      <c r="Q5849" s="19">
        <f t="shared" si="825"/>
        <v>0</v>
      </c>
      <c r="R5849" s="20">
        <f t="shared" si="822"/>
        <v>27.456156</v>
      </c>
      <c r="S5849" s="20">
        <f t="shared" si="826"/>
        <v>0</v>
      </c>
      <c r="T5849" s="20">
        <f>IF((T5848+R5849)&lt;0,0,IF((T5848+R5849)&gt;结论【关键目标】!C$28,结论【关键目标】!C$28,T5848+R5849))</f>
        <v>22</v>
      </c>
      <c r="U5849" s="19">
        <f>IF((T5848+R5849)&lt;结论【关键目标】!$C$28,0,(发电量计算【计算逻辑页】!R5849+发电量计算【计算逻辑页】!T5848-结论【关键目标】!$C$28))</f>
        <v>27.456156</v>
      </c>
      <c r="V5849" s="5">
        <f t="shared" si="823"/>
        <v>9.6096545999999989</v>
      </c>
      <c r="W5849" s="5">
        <f t="shared" si="824"/>
        <v>19.4417040636</v>
      </c>
      <c r="X5849" s="5">
        <f t="shared" si="827"/>
        <v>0</v>
      </c>
    </row>
    <row r="5850" spans="1:24" x14ac:dyDescent="0.15">
      <c r="A5850" s="7">
        <v>5849</v>
      </c>
      <c r="B5850" s="7">
        <v>9</v>
      </c>
      <c r="C5850" s="7">
        <v>1</v>
      </c>
      <c r="D5850" s="7">
        <v>17</v>
      </c>
      <c r="E5850" s="7">
        <v>244</v>
      </c>
      <c r="F5850" s="7">
        <v>29.1</v>
      </c>
      <c r="G5850" s="7">
        <v>146.30000000000001</v>
      </c>
      <c r="H5850" s="7">
        <f t="shared" si="819"/>
        <v>5</v>
      </c>
      <c r="I5850" s="16">
        <f t="shared" si="820"/>
        <v>45170</v>
      </c>
      <c r="J5850" s="17">
        <v>0.70809999999999995</v>
      </c>
      <c r="K5850" s="18">
        <f>G5850*结论【关键目标】!C$27*0.7735*0.001</f>
        <v>13.579566</v>
      </c>
      <c r="L5850" s="5">
        <v>0</v>
      </c>
      <c r="M5850" s="5">
        <f>ABS(IF(L5850&lt;=0,L5850/耗电量关键数据!$B$6/1000,L5850/耗电量关键数据!$B$5/1000))</f>
        <v>0</v>
      </c>
      <c r="N5850" s="5">
        <f>电气设备逐时使用率计算!H5826</f>
        <v>22.208055000000002</v>
      </c>
      <c r="O5850" s="5">
        <f>灯光逐时使用率计算!H5826</f>
        <v>11.844296</v>
      </c>
      <c r="P5850" s="19">
        <f t="shared" si="821"/>
        <v>34.052351000000002</v>
      </c>
      <c r="Q5850" s="19">
        <f t="shared" si="825"/>
        <v>0</v>
      </c>
      <c r="R5850" s="20">
        <f t="shared" si="822"/>
        <v>13.579566</v>
      </c>
      <c r="S5850" s="20">
        <f t="shared" si="826"/>
        <v>0</v>
      </c>
      <c r="T5850" s="20">
        <f>IF((T5849+R5850)&lt;0,0,IF((T5849+R5850)&gt;结论【关键目标】!C$28,结论【关键目标】!C$28,T5849+R5850))</f>
        <v>22</v>
      </c>
      <c r="U5850" s="19">
        <f>IF((T5849+R5850)&lt;结论【关键目标】!$C$28,0,(发电量计算【计算逻辑页】!R5850+发电量计算【计算逻辑页】!T5849-结论【关键目标】!$C$28))</f>
        <v>13.579566</v>
      </c>
      <c r="V5850" s="5">
        <f t="shared" si="823"/>
        <v>4.7528480999999996</v>
      </c>
      <c r="W5850" s="5">
        <f t="shared" si="824"/>
        <v>9.6156906845999988</v>
      </c>
      <c r="X5850" s="5">
        <f t="shared" si="827"/>
        <v>0</v>
      </c>
    </row>
    <row r="5851" spans="1:24" x14ac:dyDescent="0.15">
      <c r="A5851" s="7">
        <v>5850</v>
      </c>
      <c r="B5851" s="7">
        <v>9</v>
      </c>
      <c r="C5851" s="7">
        <v>1</v>
      </c>
      <c r="D5851" s="7">
        <v>18</v>
      </c>
      <c r="E5851" s="7">
        <v>244</v>
      </c>
      <c r="F5851" s="7">
        <v>29.4</v>
      </c>
      <c r="G5851" s="7">
        <v>0</v>
      </c>
      <c r="H5851" s="7">
        <f t="shared" si="819"/>
        <v>5</v>
      </c>
      <c r="I5851" s="16">
        <f t="shared" si="820"/>
        <v>45170</v>
      </c>
      <c r="J5851" s="17">
        <v>0.70809999999999995</v>
      </c>
      <c r="K5851" s="18">
        <f>G5851*结论【关键目标】!C$27*0.7735*0.001</f>
        <v>0</v>
      </c>
      <c r="L5851" s="5">
        <v>0</v>
      </c>
      <c r="M5851" s="5">
        <f>ABS(IF(L5851&lt;=0,L5851/耗电量关键数据!$B$6/1000,L5851/耗电量关键数据!$B$5/1000))</f>
        <v>0</v>
      </c>
      <c r="N5851" s="5">
        <f>电气设备逐时使用率计算!H5827</f>
        <v>7.0130699999999999</v>
      </c>
      <c r="O5851" s="5">
        <f>灯光逐时使用率计算!H5827</f>
        <v>3.7403040000000001</v>
      </c>
      <c r="P5851" s="19">
        <f t="shared" si="821"/>
        <v>10.753374000000001</v>
      </c>
      <c r="Q5851" s="19">
        <f t="shared" si="825"/>
        <v>0</v>
      </c>
      <c r="R5851" s="20">
        <f t="shared" si="822"/>
        <v>0</v>
      </c>
      <c r="S5851" s="20">
        <f t="shared" si="826"/>
        <v>0</v>
      </c>
      <c r="T5851" s="20">
        <f>IF((T5850+R5851)&lt;0,0,IF((T5850+R5851)&gt;结论【关键目标】!C$28,结论【关键目标】!C$28,T5850+R5851))</f>
        <v>22</v>
      </c>
      <c r="U5851" s="19">
        <f>IF((T5850+R5851)&lt;结论【关键目标】!$C$28,0,(发电量计算【计算逻辑页】!R5851+发电量计算【计算逻辑页】!T5850-结论【关键目标】!$C$28))</f>
        <v>0</v>
      </c>
      <c r="V5851" s="5">
        <f t="shared" si="823"/>
        <v>0</v>
      </c>
      <c r="W5851" s="5">
        <f t="shared" si="824"/>
        <v>0</v>
      </c>
      <c r="X5851" s="5">
        <f t="shared" si="827"/>
        <v>0</v>
      </c>
    </row>
    <row r="5852" spans="1:24" x14ac:dyDescent="0.15">
      <c r="A5852" s="7">
        <v>5851</v>
      </c>
      <c r="B5852" s="7">
        <v>9</v>
      </c>
      <c r="C5852" s="7">
        <v>1</v>
      </c>
      <c r="D5852" s="7">
        <v>19</v>
      </c>
      <c r="E5852" s="7">
        <v>244</v>
      </c>
      <c r="F5852" s="7">
        <v>28.2</v>
      </c>
      <c r="G5852" s="7">
        <v>0</v>
      </c>
      <c r="H5852" s="7">
        <f t="shared" si="819"/>
        <v>5</v>
      </c>
      <c r="I5852" s="16">
        <f t="shared" si="820"/>
        <v>45170</v>
      </c>
      <c r="J5852" s="17">
        <v>1.2267999999999999</v>
      </c>
      <c r="K5852" s="18">
        <f>G5852*结论【关键目标】!C$27*0.7735*0.001</f>
        <v>0</v>
      </c>
      <c r="L5852" s="5">
        <v>0</v>
      </c>
      <c r="M5852" s="5">
        <f>ABS(IF(L5852&lt;=0,L5852/耗电量关键数据!$B$6/1000,L5852/耗电量关键数据!$B$5/1000))</f>
        <v>0</v>
      </c>
      <c r="N5852" s="5">
        <f>电气设备逐时使用率计算!H5828</f>
        <v>7.0130699999999999</v>
      </c>
      <c r="O5852" s="5">
        <f>灯光逐时使用率计算!H5828</f>
        <v>3.7403040000000001</v>
      </c>
      <c r="P5852" s="19">
        <f t="shared" si="821"/>
        <v>10.753374000000001</v>
      </c>
      <c r="Q5852" s="19">
        <f t="shared" si="825"/>
        <v>10.753374000000001</v>
      </c>
      <c r="R5852" s="20">
        <f t="shared" si="822"/>
        <v>-10.753374000000001</v>
      </c>
      <c r="S5852" s="20">
        <f t="shared" si="826"/>
        <v>10.753374000000001</v>
      </c>
      <c r="T5852" s="20">
        <f>IF((T5851+R5852)&lt;0,0,IF((T5851+R5852)&gt;结论【关键目标】!C$28,结论【关键目标】!C$28,T5851+R5852))</f>
        <v>11.246625999999999</v>
      </c>
      <c r="U5852" s="19">
        <f>IF((T5851+R5852)&lt;结论【关键目标】!$C$28,0,(发电量计算【计算逻辑页】!R5852+发电量计算【计算逻辑页】!T5851-结论【关键目标】!$C$28))</f>
        <v>0</v>
      </c>
      <c r="V5852" s="5">
        <f t="shared" si="823"/>
        <v>0</v>
      </c>
      <c r="W5852" s="5">
        <f t="shared" si="824"/>
        <v>0</v>
      </c>
      <c r="X5852" s="5">
        <f t="shared" si="827"/>
        <v>9.428558323199999</v>
      </c>
    </row>
    <row r="5853" spans="1:24" x14ac:dyDescent="0.15">
      <c r="A5853" s="7">
        <v>5852</v>
      </c>
      <c r="B5853" s="7">
        <v>9</v>
      </c>
      <c r="C5853" s="7">
        <v>1</v>
      </c>
      <c r="D5853" s="7">
        <v>20</v>
      </c>
      <c r="E5853" s="7">
        <v>244</v>
      </c>
      <c r="F5853" s="7">
        <v>27</v>
      </c>
      <c r="G5853" s="7">
        <v>0</v>
      </c>
      <c r="H5853" s="7">
        <f t="shared" si="819"/>
        <v>5</v>
      </c>
      <c r="I5853" s="16">
        <f t="shared" si="820"/>
        <v>45170</v>
      </c>
      <c r="J5853" s="17">
        <v>1.2267999999999999</v>
      </c>
      <c r="K5853" s="18">
        <f>G5853*结论【关键目标】!C$27*0.7735*0.001</f>
        <v>0</v>
      </c>
      <c r="L5853" s="5">
        <v>0</v>
      </c>
      <c r="M5853" s="5">
        <f>ABS(IF(L5853&lt;=0,L5853/耗电量关键数据!$B$6/1000,L5853/耗电量关键数据!$B$5/1000))</f>
        <v>0</v>
      </c>
      <c r="N5853" s="5">
        <f>电气设备逐时使用率计算!H5829</f>
        <v>1.1688450000000001</v>
      </c>
      <c r="O5853" s="5">
        <f>灯光逐时使用率计算!H5829</f>
        <v>0.37403039999999999</v>
      </c>
      <c r="P5853" s="19">
        <f t="shared" si="821"/>
        <v>1.5428754000000002</v>
      </c>
      <c r="Q5853" s="19">
        <f t="shared" si="825"/>
        <v>1.5428754000000002</v>
      </c>
      <c r="R5853" s="20">
        <f t="shared" si="822"/>
        <v>-1.5428754000000002</v>
      </c>
      <c r="S5853" s="20">
        <f t="shared" si="826"/>
        <v>1.5428754000000002</v>
      </c>
      <c r="T5853" s="20">
        <f>IF((T5852+R5853)&lt;0,0,IF((T5852+R5853)&gt;结论【关键目标】!C$28,结论【关键目标】!C$28,T5852+R5853))</f>
        <v>9.7037505999999993</v>
      </c>
      <c r="U5853" s="19">
        <f>IF((T5852+R5853)&lt;结论【关键目标】!$C$28,0,(发电量计算【计算逻辑页】!R5853+发电量计算【计算逻辑页】!T5852-结论【关键目标】!$C$28))</f>
        <v>0</v>
      </c>
      <c r="V5853" s="5">
        <f t="shared" si="823"/>
        <v>0</v>
      </c>
      <c r="W5853" s="5">
        <f t="shared" si="824"/>
        <v>0</v>
      </c>
      <c r="X5853" s="5">
        <f t="shared" si="827"/>
        <v>1.3527931507200002</v>
      </c>
    </row>
    <row r="5854" spans="1:24" x14ac:dyDescent="0.15">
      <c r="A5854" s="7">
        <v>5853</v>
      </c>
      <c r="B5854" s="7">
        <v>9</v>
      </c>
      <c r="C5854" s="7">
        <v>1</v>
      </c>
      <c r="D5854" s="7">
        <v>21</v>
      </c>
      <c r="E5854" s="7">
        <v>244</v>
      </c>
      <c r="F5854" s="7">
        <v>25.8</v>
      </c>
      <c r="G5854" s="7">
        <v>0</v>
      </c>
      <c r="H5854" s="7">
        <f t="shared" si="819"/>
        <v>5</v>
      </c>
      <c r="I5854" s="16">
        <f t="shared" si="820"/>
        <v>45170</v>
      </c>
      <c r="J5854" s="17">
        <v>1.2267999999999999</v>
      </c>
      <c r="K5854" s="18">
        <f>G5854*结论【关键目标】!C$27*0.7735*0.001</f>
        <v>0</v>
      </c>
      <c r="L5854" s="5">
        <v>0</v>
      </c>
      <c r="M5854" s="5">
        <f>ABS(IF(L5854&lt;=0,L5854/耗电量关键数据!$B$6/1000,L5854/耗电量关键数据!$B$5/1000))</f>
        <v>0</v>
      </c>
      <c r="N5854" s="5">
        <f>电气设备逐时使用率计算!H5830</f>
        <v>1.1688450000000001</v>
      </c>
      <c r="O5854" s="5">
        <f>灯光逐时使用率计算!H5830</f>
        <v>0.37403039999999999</v>
      </c>
      <c r="P5854" s="19">
        <f t="shared" si="821"/>
        <v>1.5428754000000002</v>
      </c>
      <c r="Q5854" s="19">
        <f t="shared" si="825"/>
        <v>1.5428754000000002</v>
      </c>
      <c r="R5854" s="20">
        <f t="shared" si="822"/>
        <v>-1.5428754000000002</v>
      </c>
      <c r="S5854" s="20">
        <f t="shared" si="826"/>
        <v>1.5428754000000002</v>
      </c>
      <c r="T5854" s="20">
        <f>IF((T5853+R5854)&lt;0,0,IF((T5853+R5854)&gt;结论【关键目标】!C$28,结论【关键目标】!C$28,T5853+R5854))</f>
        <v>8.1608751999999996</v>
      </c>
      <c r="U5854" s="19">
        <f>IF((T5853+R5854)&lt;结论【关键目标】!$C$28,0,(发电量计算【计算逻辑页】!R5854+发电量计算【计算逻辑页】!T5853-结论【关键目标】!$C$28))</f>
        <v>0</v>
      </c>
      <c r="V5854" s="5">
        <f t="shared" si="823"/>
        <v>0</v>
      </c>
      <c r="W5854" s="5">
        <f t="shared" si="824"/>
        <v>0</v>
      </c>
      <c r="X5854" s="5">
        <f t="shared" si="827"/>
        <v>1.3527931507200002</v>
      </c>
    </row>
    <row r="5855" spans="1:24" x14ac:dyDescent="0.15">
      <c r="A5855" s="7">
        <v>5854</v>
      </c>
      <c r="B5855" s="7">
        <v>9</v>
      </c>
      <c r="C5855" s="7">
        <v>1</v>
      </c>
      <c r="D5855" s="7">
        <v>22</v>
      </c>
      <c r="E5855" s="7">
        <v>244</v>
      </c>
      <c r="F5855" s="7">
        <v>24.8</v>
      </c>
      <c r="G5855" s="7">
        <v>0</v>
      </c>
      <c r="H5855" s="7">
        <f t="shared" si="819"/>
        <v>5</v>
      </c>
      <c r="I5855" s="16">
        <f t="shared" si="820"/>
        <v>45170</v>
      </c>
      <c r="J5855" s="17">
        <v>0.70809999999999995</v>
      </c>
      <c r="K5855" s="18">
        <f>G5855*结论【关键目标】!C$27*0.7735*0.001</f>
        <v>0</v>
      </c>
      <c r="L5855" s="5">
        <v>0</v>
      </c>
      <c r="M5855" s="5">
        <f>ABS(IF(L5855&lt;=0,L5855/耗电量关键数据!$B$6/1000,L5855/耗电量关键数据!$B$5/1000))</f>
        <v>0</v>
      </c>
      <c r="N5855" s="5">
        <f>电气设备逐时使用率计算!H5831</f>
        <v>1.1688450000000001</v>
      </c>
      <c r="O5855" s="5">
        <f>灯光逐时使用率计算!H5831</f>
        <v>0.37403039999999999</v>
      </c>
      <c r="P5855" s="19">
        <f t="shared" si="821"/>
        <v>1.5428754000000002</v>
      </c>
      <c r="Q5855" s="19">
        <f t="shared" si="825"/>
        <v>0</v>
      </c>
      <c r="R5855" s="20">
        <f t="shared" si="822"/>
        <v>0</v>
      </c>
      <c r="S5855" s="20">
        <f t="shared" si="826"/>
        <v>0</v>
      </c>
      <c r="T5855" s="20">
        <f>IF((T5854+R5855)&lt;0,0,IF((T5854+R5855)&gt;结论【关键目标】!C$28,结论【关键目标】!C$28,T5854+R5855))</f>
        <v>8.1608751999999996</v>
      </c>
      <c r="U5855" s="19">
        <f>IF((T5854+R5855)&lt;结论【关键目标】!$C$28,0,(发电量计算【计算逻辑页】!R5855+发电量计算【计算逻辑页】!T5854-结论【关键目标】!$C$28))</f>
        <v>0</v>
      </c>
      <c r="V5855" s="5">
        <f t="shared" si="823"/>
        <v>0</v>
      </c>
      <c r="W5855" s="5">
        <f t="shared" si="824"/>
        <v>0</v>
      </c>
      <c r="X5855" s="5">
        <f t="shared" si="827"/>
        <v>0</v>
      </c>
    </row>
    <row r="5856" spans="1:24" x14ac:dyDescent="0.15">
      <c r="A5856" s="7">
        <v>5855</v>
      </c>
      <c r="B5856" s="7">
        <v>9</v>
      </c>
      <c r="C5856" s="7">
        <v>1</v>
      </c>
      <c r="D5856" s="7">
        <v>23</v>
      </c>
      <c r="E5856" s="7">
        <v>244</v>
      </c>
      <c r="F5856" s="7">
        <v>23.8</v>
      </c>
      <c r="G5856" s="7">
        <v>0</v>
      </c>
      <c r="H5856" s="7">
        <f t="shared" si="819"/>
        <v>5</v>
      </c>
      <c r="I5856" s="16">
        <f t="shared" si="820"/>
        <v>45170</v>
      </c>
      <c r="J5856" s="17">
        <v>0.70809999999999995</v>
      </c>
      <c r="K5856" s="18">
        <f>G5856*结论【关键目标】!C$27*0.7735*0.001</f>
        <v>0</v>
      </c>
      <c r="L5856" s="5">
        <v>0</v>
      </c>
      <c r="M5856" s="5">
        <f>ABS(IF(L5856&lt;=0,L5856/耗电量关键数据!$B$6/1000,L5856/耗电量关键数据!$B$5/1000))</f>
        <v>0</v>
      </c>
      <c r="N5856" s="5">
        <f>电气设备逐时使用率计算!H5832</f>
        <v>1.1688450000000001</v>
      </c>
      <c r="O5856" s="5">
        <f>灯光逐时使用率计算!H5832</f>
        <v>0.37403039999999999</v>
      </c>
      <c r="P5856" s="19">
        <f t="shared" si="821"/>
        <v>1.5428754000000002</v>
      </c>
      <c r="Q5856" s="19">
        <f t="shared" si="825"/>
        <v>0</v>
      </c>
      <c r="R5856" s="20">
        <f t="shared" si="822"/>
        <v>0</v>
      </c>
      <c r="S5856" s="20">
        <f t="shared" si="826"/>
        <v>0</v>
      </c>
      <c r="T5856" s="20">
        <f>IF((T5855+R5856)&lt;0,0,IF((T5855+R5856)&gt;结论【关键目标】!C$28,结论【关键目标】!C$28,T5855+R5856))</f>
        <v>8.1608751999999996</v>
      </c>
      <c r="U5856" s="19">
        <f>IF((T5855+R5856)&lt;结论【关键目标】!$C$28,0,(发电量计算【计算逻辑页】!R5856+发电量计算【计算逻辑页】!T5855-结论【关键目标】!$C$28))</f>
        <v>0</v>
      </c>
      <c r="V5856" s="5">
        <f t="shared" si="823"/>
        <v>0</v>
      </c>
      <c r="W5856" s="5">
        <f t="shared" si="824"/>
        <v>0</v>
      </c>
      <c r="X5856" s="5">
        <f t="shared" si="827"/>
        <v>0</v>
      </c>
    </row>
    <row r="5857" spans="1:24" x14ac:dyDescent="0.15">
      <c r="A5857" s="7">
        <v>5856</v>
      </c>
      <c r="B5857" s="7">
        <v>9</v>
      </c>
      <c r="C5857" s="7">
        <v>1</v>
      </c>
      <c r="D5857" s="7">
        <v>24</v>
      </c>
      <c r="E5857" s="7">
        <v>244</v>
      </c>
      <c r="F5857" s="7">
        <v>22.8</v>
      </c>
      <c r="G5857" s="7">
        <v>0</v>
      </c>
      <c r="H5857" s="7">
        <f t="shared" si="819"/>
        <v>5</v>
      </c>
      <c r="I5857" s="16">
        <f t="shared" si="820"/>
        <v>45170</v>
      </c>
      <c r="J5857" s="17">
        <v>0.2407</v>
      </c>
      <c r="K5857" s="18">
        <f>G5857*结论【关键目标】!C$27*0.7735*0.001</f>
        <v>0</v>
      </c>
      <c r="L5857" s="5">
        <v>0</v>
      </c>
      <c r="M5857" s="5">
        <f>ABS(IF(L5857&lt;=0,L5857/耗电量关键数据!$B$6/1000,L5857/耗电量关键数据!$B$5/1000))</f>
        <v>0</v>
      </c>
      <c r="N5857" s="5">
        <f>电气设备逐时使用率计算!H5833</f>
        <v>1.1688450000000001</v>
      </c>
      <c r="O5857" s="5">
        <f>灯光逐时使用率计算!H5833</f>
        <v>0.37403039999999999</v>
      </c>
      <c r="P5857" s="19">
        <f t="shared" si="821"/>
        <v>1.5428754000000002</v>
      </c>
      <c r="Q5857" s="19">
        <f t="shared" si="825"/>
        <v>0</v>
      </c>
      <c r="R5857" s="20">
        <f t="shared" si="822"/>
        <v>0</v>
      </c>
      <c r="S5857" s="20">
        <f t="shared" si="826"/>
        <v>0</v>
      </c>
      <c r="T5857" s="20">
        <f>IF((T5856+R5857)&lt;0,0,IF((T5856+R5857)&gt;结论【关键目标】!C$28,结论【关键目标】!C$28,T5856+R5857))</f>
        <v>8.1608751999999996</v>
      </c>
      <c r="U5857" s="19">
        <f>IF((T5856+R5857)&lt;结论【关键目标】!$C$28,0,(发电量计算【计算逻辑页】!R5857+发电量计算【计算逻辑页】!T5856-结论【关键目标】!$C$28))</f>
        <v>0</v>
      </c>
      <c r="V5857" s="5">
        <f t="shared" si="823"/>
        <v>0</v>
      </c>
      <c r="W5857" s="5">
        <f t="shared" si="824"/>
        <v>0</v>
      </c>
      <c r="X5857" s="5">
        <f t="shared" si="827"/>
        <v>0</v>
      </c>
    </row>
    <row r="5858" spans="1:24" x14ac:dyDescent="0.15">
      <c r="A5858" s="7">
        <v>5857</v>
      </c>
      <c r="B5858" s="7">
        <v>9</v>
      </c>
      <c r="C5858" s="7">
        <v>2</v>
      </c>
      <c r="D5858" s="7">
        <v>1</v>
      </c>
      <c r="E5858" s="7">
        <v>245</v>
      </c>
      <c r="F5858" s="7">
        <v>22.7</v>
      </c>
      <c r="G5858" s="7">
        <v>0</v>
      </c>
      <c r="H5858" s="7">
        <f t="shared" si="819"/>
        <v>6</v>
      </c>
      <c r="I5858" s="16">
        <f t="shared" si="820"/>
        <v>45171</v>
      </c>
      <c r="J5858" s="17">
        <v>0.2407</v>
      </c>
      <c r="K5858" s="18">
        <f>G5858*结论【关键目标】!C$27*0.7735*0.001</f>
        <v>0</v>
      </c>
      <c r="L5858" s="5">
        <v>0</v>
      </c>
      <c r="M5858" s="5">
        <f>ABS(IF(L5858&lt;=0,L5858/耗电量关键数据!$B$6/1000,L5858/耗电量关键数据!$B$5/1000))</f>
        <v>0</v>
      </c>
      <c r="N5858" s="19">
        <f>耗电量关键数据!$B$14</f>
        <v>1.1688450000000001</v>
      </c>
      <c r="O5858" s="19">
        <f>耗电量关键数据!$B$15</f>
        <v>0.37403039999999999</v>
      </c>
      <c r="P5858" s="19">
        <f t="shared" si="821"/>
        <v>1.5428754000000002</v>
      </c>
      <c r="Q5858" s="19">
        <f t="shared" si="825"/>
        <v>0</v>
      </c>
      <c r="R5858" s="20">
        <f t="shared" si="822"/>
        <v>0</v>
      </c>
      <c r="S5858" s="20">
        <f t="shared" si="826"/>
        <v>0</v>
      </c>
      <c r="T5858" s="20">
        <f>IF((T5857+R5858)&lt;0,0,IF((T5857+R5858)&gt;结论【关键目标】!C$28,结论【关键目标】!C$28,T5857+R5858))</f>
        <v>8.1608751999999996</v>
      </c>
      <c r="U5858" s="19">
        <f>IF((T5857+R5858)&lt;结论【关键目标】!$C$28,0,(发电量计算【计算逻辑页】!R5858+发电量计算【计算逻辑页】!T5857-结论【关键目标】!$C$28))</f>
        <v>0</v>
      </c>
      <c r="V5858" s="5">
        <f t="shared" si="823"/>
        <v>0</v>
      </c>
      <c r="W5858" s="5">
        <f t="shared" si="824"/>
        <v>0</v>
      </c>
      <c r="X5858" s="5">
        <f t="shared" si="827"/>
        <v>0</v>
      </c>
    </row>
    <row r="5859" spans="1:24" x14ac:dyDescent="0.15">
      <c r="A5859" s="7">
        <v>5858</v>
      </c>
      <c r="B5859" s="7">
        <v>9</v>
      </c>
      <c r="C5859" s="7">
        <v>2</v>
      </c>
      <c r="D5859" s="7">
        <v>2</v>
      </c>
      <c r="E5859" s="7">
        <v>245</v>
      </c>
      <c r="F5859" s="7">
        <v>22.6</v>
      </c>
      <c r="G5859" s="7">
        <v>0</v>
      </c>
      <c r="H5859" s="7">
        <f t="shared" si="819"/>
        <v>6</v>
      </c>
      <c r="I5859" s="16">
        <f t="shared" si="820"/>
        <v>45171</v>
      </c>
      <c r="J5859" s="17">
        <v>0.2407</v>
      </c>
      <c r="K5859" s="18">
        <f>G5859*结论【关键目标】!C$27*0.7735*0.001</f>
        <v>0</v>
      </c>
      <c r="L5859" s="5">
        <v>0</v>
      </c>
      <c r="M5859" s="5">
        <f>ABS(IF(L5859&lt;=0,L5859/耗电量关键数据!$B$6/1000,L5859/耗电量关键数据!$B$5/1000))</f>
        <v>0</v>
      </c>
      <c r="N5859" s="19">
        <f>耗电量关键数据!$B$14</f>
        <v>1.1688450000000001</v>
      </c>
      <c r="O5859" s="19">
        <f>耗电量关键数据!$B$15</f>
        <v>0.37403039999999999</v>
      </c>
      <c r="P5859" s="19">
        <f t="shared" si="821"/>
        <v>1.5428754000000002</v>
      </c>
      <c r="Q5859" s="19">
        <f t="shared" si="825"/>
        <v>0</v>
      </c>
      <c r="R5859" s="20">
        <f t="shared" si="822"/>
        <v>0</v>
      </c>
      <c r="S5859" s="20">
        <f t="shared" si="826"/>
        <v>0</v>
      </c>
      <c r="T5859" s="20">
        <f>IF((T5858+R5859)&lt;0,0,IF((T5858+R5859)&gt;结论【关键目标】!C$28,结论【关键目标】!C$28,T5858+R5859))</f>
        <v>8.1608751999999996</v>
      </c>
      <c r="U5859" s="19">
        <f>IF((T5858+R5859)&lt;结论【关键目标】!$C$28,0,(发电量计算【计算逻辑页】!R5859+发电量计算【计算逻辑页】!T5858-结论【关键目标】!$C$28))</f>
        <v>0</v>
      </c>
      <c r="V5859" s="5">
        <f t="shared" si="823"/>
        <v>0</v>
      </c>
      <c r="W5859" s="5">
        <f t="shared" si="824"/>
        <v>0</v>
      </c>
      <c r="X5859" s="5">
        <f t="shared" si="827"/>
        <v>0</v>
      </c>
    </row>
    <row r="5860" spans="1:24" x14ac:dyDescent="0.15">
      <c r="A5860" s="7">
        <v>5859</v>
      </c>
      <c r="B5860" s="7">
        <v>9</v>
      </c>
      <c r="C5860" s="7">
        <v>2</v>
      </c>
      <c r="D5860" s="7">
        <v>3</v>
      </c>
      <c r="E5860" s="7">
        <v>245</v>
      </c>
      <c r="F5860" s="7">
        <v>22.5</v>
      </c>
      <c r="G5860" s="7">
        <v>0</v>
      </c>
      <c r="H5860" s="7">
        <f t="shared" si="819"/>
        <v>6</v>
      </c>
      <c r="I5860" s="16">
        <f t="shared" si="820"/>
        <v>45171</v>
      </c>
      <c r="J5860" s="17">
        <v>0.2407</v>
      </c>
      <c r="K5860" s="18">
        <f>G5860*结论【关键目标】!C$27*0.7735*0.001</f>
        <v>0</v>
      </c>
      <c r="L5860" s="5">
        <v>0</v>
      </c>
      <c r="M5860" s="5">
        <f>ABS(IF(L5860&lt;=0,L5860/耗电量关键数据!$B$6/1000,L5860/耗电量关键数据!$B$5/1000))</f>
        <v>0</v>
      </c>
      <c r="N5860" s="19">
        <f>耗电量关键数据!$B$14</f>
        <v>1.1688450000000001</v>
      </c>
      <c r="O5860" s="19">
        <f>耗电量关键数据!$B$15</f>
        <v>0.37403039999999999</v>
      </c>
      <c r="P5860" s="19">
        <f t="shared" si="821"/>
        <v>1.5428754000000002</v>
      </c>
      <c r="Q5860" s="19">
        <f t="shared" si="825"/>
        <v>0</v>
      </c>
      <c r="R5860" s="20">
        <f t="shared" si="822"/>
        <v>0</v>
      </c>
      <c r="S5860" s="20">
        <f t="shared" si="826"/>
        <v>0</v>
      </c>
      <c r="T5860" s="20">
        <f>IF((T5859+R5860)&lt;0,0,IF((T5859+R5860)&gt;结论【关键目标】!C$28,结论【关键目标】!C$28,T5859+R5860))</f>
        <v>8.1608751999999996</v>
      </c>
      <c r="U5860" s="19">
        <f>IF((T5859+R5860)&lt;结论【关键目标】!$C$28,0,(发电量计算【计算逻辑页】!R5860+发电量计算【计算逻辑页】!T5859-结论【关键目标】!$C$28))</f>
        <v>0</v>
      </c>
      <c r="V5860" s="5">
        <f t="shared" si="823"/>
        <v>0</v>
      </c>
      <c r="W5860" s="5">
        <f t="shared" si="824"/>
        <v>0</v>
      </c>
      <c r="X5860" s="5">
        <f t="shared" si="827"/>
        <v>0</v>
      </c>
    </row>
    <row r="5861" spans="1:24" x14ac:dyDescent="0.15">
      <c r="A5861" s="7">
        <v>5860</v>
      </c>
      <c r="B5861" s="7">
        <v>9</v>
      </c>
      <c r="C5861" s="7">
        <v>2</v>
      </c>
      <c r="D5861" s="7">
        <v>4</v>
      </c>
      <c r="E5861" s="7">
        <v>245</v>
      </c>
      <c r="F5861" s="7">
        <v>21.7</v>
      </c>
      <c r="G5861" s="7">
        <v>0</v>
      </c>
      <c r="H5861" s="7">
        <f t="shared" si="819"/>
        <v>6</v>
      </c>
      <c r="I5861" s="16">
        <f t="shared" si="820"/>
        <v>45171</v>
      </c>
      <c r="J5861" s="17">
        <v>0.2407</v>
      </c>
      <c r="K5861" s="18">
        <f>G5861*结论【关键目标】!C$27*0.7735*0.001</f>
        <v>0</v>
      </c>
      <c r="L5861" s="5">
        <v>0</v>
      </c>
      <c r="M5861" s="5">
        <f>ABS(IF(L5861&lt;=0,L5861/耗电量关键数据!$B$6/1000,L5861/耗电量关键数据!$B$5/1000))</f>
        <v>0</v>
      </c>
      <c r="N5861" s="19">
        <f>耗电量关键数据!$B$14</f>
        <v>1.1688450000000001</v>
      </c>
      <c r="O5861" s="19">
        <f>耗电量关键数据!$B$15</f>
        <v>0.37403039999999999</v>
      </c>
      <c r="P5861" s="19">
        <f t="shared" si="821"/>
        <v>1.5428754000000002</v>
      </c>
      <c r="Q5861" s="19">
        <f t="shared" si="825"/>
        <v>0</v>
      </c>
      <c r="R5861" s="20">
        <f t="shared" si="822"/>
        <v>0</v>
      </c>
      <c r="S5861" s="20">
        <f t="shared" si="826"/>
        <v>0</v>
      </c>
      <c r="T5861" s="20">
        <f>IF((T5860+R5861)&lt;0,0,IF((T5860+R5861)&gt;结论【关键目标】!C$28,结论【关键目标】!C$28,T5860+R5861))</f>
        <v>8.1608751999999996</v>
      </c>
      <c r="U5861" s="19">
        <f>IF((T5860+R5861)&lt;结论【关键目标】!$C$28,0,(发电量计算【计算逻辑页】!R5861+发电量计算【计算逻辑页】!T5860-结论【关键目标】!$C$28))</f>
        <v>0</v>
      </c>
      <c r="V5861" s="5">
        <f t="shared" si="823"/>
        <v>0</v>
      </c>
      <c r="W5861" s="5">
        <f t="shared" si="824"/>
        <v>0</v>
      </c>
      <c r="X5861" s="5">
        <f t="shared" si="827"/>
        <v>0</v>
      </c>
    </row>
    <row r="5862" spans="1:24" x14ac:dyDescent="0.15">
      <c r="A5862" s="7">
        <v>5861</v>
      </c>
      <c r="B5862" s="7">
        <v>9</v>
      </c>
      <c r="C5862" s="7">
        <v>2</v>
      </c>
      <c r="D5862" s="7">
        <v>5</v>
      </c>
      <c r="E5862" s="7">
        <v>245</v>
      </c>
      <c r="F5862" s="7">
        <v>21</v>
      </c>
      <c r="G5862" s="7">
        <v>0</v>
      </c>
      <c r="H5862" s="7">
        <f t="shared" si="819"/>
        <v>6</v>
      </c>
      <c r="I5862" s="16">
        <f t="shared" si="820"/>
        <v>45171</v>
      </c>
      <c r="J5862" s="17">
        <v>0.2407</v>
      </c>
      <c r="K5862" s="18">
        <f>G5862*结论【关键目标】!C$27*0.7735*0.001</f>
        <v>0</v>
      </c>
      <c r="L5862" s="5">
        <v>0</v>
      </c>
      <c r="M5862" s="5">
        <f>ABS(IF(L5862&lt;=0,L5862/耗电量关键数据!$B$6/1000,L5862/耗电量关键数据!$B$5/1000))</f>
        <v>0</v>
      </c>
      <c r="N5862" s="19">
        <f>耗电量关键数据!$B$14</f>
        <v>1.1688450000000001</v>
      </c>
      <c r="O5862" s="19">
        <f>耗电量关键数据!$B$15</f>
        <v>0.37403039999999999</v>
      </c>
      <c r="P5862" s="19">
        <f t="shared" si="821"/>
        <v>1.5428754000000002</v>
      </c>
      <c r="Q5862" s="19">
        <f t="shared" si="825"/>
        <v>0</v>
      </c>
      <c r="R5862" s="20">
        <f t="shared" si="822"/>
        <v>0</v>
      </c>
      <c r="S5862" s="20">
        <f t="shared" si="826"/>
        <v>0</v>
      </c>
      <c r="T5862" s="20">
        <f>IF((T5861+R5862)&lt;0,0,IF((T5861+R5862)&gt;结论【关键目标】!C$28,结论【关键目标】!C$28,T5861+R5862))</f>
        <v>8.1608751999999996</v>
      </c>
      <c r="U5862" s="19">
        <f>IF((T5861+R5862)&lt;结论【关键目标】!$C$28,0,(发电量计算【计算逻辑页】!R5862+发电量计算【计算逻辑页】!T5861-结论【关键目标】!$C$28))</f>
        <v>0</v>
      </c>
      <c r="V5862" s="5">
        <f t="shared" si="823"/>
        <v>0</v>
      </c>
      <c r="W5862" s="5">
        <f t="shared" si="824"/>
        <v>0</v>
      </c>
      <c r="X5862" s="5">
        <f t="shared" si="827"/>
        <v>0</v>
      </c>
    </row>
    <row r="5863" spans="1:24" x14ac:dyDescent="0.15">
      <c r="A5863" s="7">
        <v>5862</v>
      </c>
      <c r="B5863" s="7">
        <v>9</v>
      </c>
      <c r="C5863" s="7">
        <v>2</v>
      </c>
      <c r="D5863" s="7">
        <v>6</v>
      </c>
      <c r="E5863" s="7">
        <v>245</v>
      </c>
      <c r="F5863" s="7">
        <v>20.2</v>
      </c>
      <c r="G5863" s="7">
        <v>16.600000000000001</v>
      </c>
      <c r="H5863" s="7">
        <f t="shared" si="819"/>
        <v>6</v>
      </c>
      <c r="I5863" s="16">
        <f t="shared" si="820"/>
        <v>45171</v>
      </c>
      <c r="J5863" s="17">
        <v>0.2407</v>
      </c>
      <c r="K5863" s="18">
        <f>G5863*结论【关键目标】!C$27*0.7735*0.001</f>
        <v>1.5408120000000001</v>
      </c>
      <c r="L5863" s="5">
        <v>0</v>
      </c>
      <c r="M5863" s="5">
        <f>ABS(IF(L5863&lt;=0,L5863/耗电量关键数据!$B$6/1000,L5863/耗电量关键数据!$B$5/1000))</f>
        <v>0</v>
      </c>
      <c r="N5863" s="19">
        <f>耗电量关键数据!$B$14</f>
        <v>1.1688450000000001</v>
      </c>
      <c r="O5863" s="19">
        <f>耗电量关键数据!$B$15</f>
        <v>0.37403039999999999</v>
      </c>
      <c r="P5863" s="19">
        <f t="shared" si="821"/>
        <v>1.5428754000000002</v>
      </c>
      <c r="Q5863" s="19">
        <f t="shared" si="825"/>
        <v>0</v>
      </c>
      <c r="R5863" s="20">
        <f t="shared" si="822"/>
        <v>1.5408120000000001</v>
      </c>
      <c r="S5863" s="20">
        <f t="shared" si="826"/>
        <v>0</v>
      </c>
      <c r="T5863" s="20">
        <f>IF((T5862+R5863)&lt;0,0,IF((T5862+R5863)&gt;结论【关键目标】!C$28,结论【关键目标】!C$28,T5862+R5863))</f>
        <v>9.7016872000000003</v>
      </c>
      <c r="U5863" s="19">
        <f>IF((T5862+R5863)&lt;结论【关键目标】!$C$28,0,(发电量计算【计算逻辑页】!R5863+发电量计算【计算逻辑页】!T5862-结论【关键目标】!$C$28))</f>
        <v>0</v>
      </c>
      <c r="V5863" s="5">
        <f t="shared" si="823"/>
        <v>0</v>
      </c>
      <c r="W5863" s="5">
        <f t="shared" si="824"/>
        <v>0.37087344840000003</v>
      </c>
      <c r="X5863" s="5">
        <f t="shared" si="827"/>
        <v>0</v>
      </c>
    </row>
    <row r="5864" spans="1:24" x14ac:dyDescent="0.15">
      <c r="A5864" s="7">
        <v>5863</v>
      </c>
      <c r="B5864" s="7">
        <v>9</v>
      </c>
      <c r="C5864" s="7">
        <v>2</v>
      </c>
      <c r="D5864" s="7">
        <v>7</v>
      </c>
      <c r="E5864" s="7">
        <v>245</v>
      </c>
      <c r="F5864" s="7">
        <v>20.5</v>
      </c>
      <c r="G5864" s="7">
        <v>112.8</v>
      </c>
      <c r="H5864" s="7">
        <f t="shared" si="819"/>
        <v>6</v>
      </c>
      <c r="I5864" s="16">
        <f t="shared" si="820"/>
        <v>45171</v>
      </c>
      <c r="J5864" s="17">
        <v>0.2407</v>
      </c>
      <c r="K5864" s="18">
        <f>G5864*结论【关键目标】!C$27*0.7735*0.001</f>
        <v>10.470096</v>
      </c>
      <c r="L5864" s="5">
        <v>0</v>
      </c>
      <c r="M5864" s="5">
        <f>ABS(IF(L5864&lt;=0,L5864/耗电量关键数据!$B$6/1000,L5864/耗电量关键数据!$B$5/1000))</f>
        <v>0</v>
      </c>
      <c r="N5864" s="19">
        <f>耗电量关键数据!$B$14</f>
        <v>1.1688450000000001</v>
      </c>
      <c r="O5864" s="19">
        <f>耗电量关键数据!$B$15</f>
        <v>0.37403039999999999</v>
      </c>
      <c r="P5864" s="19">
        <f t="shared" si="821"/>
        <v>1.5428754000000002</v>
      </c>
      <c r="Q5864" s="19">
        <f t="shared" si="825"/>
        <v>0</v>
      </c>
      <c r="R5864" s="20">
        <f t="shared" si="822"/>
        <v>10.470096</v>
      </c>
      <c r="S5864" s="20">
        <f t="shared" si="826"/>
        <v>0</v>
      </c>
      <c r="T5864" s="20">
        <f>IF((T5863+R5864)&lt;0,0,IF((T5863+R5864)&gt;结论【关键目标】!C$28,结论【关键目标】!C$28,T5863+R5864))</f>
        <v>20.1717832</v>
      </c>
      <c r="U5864" s="19">
        <f>IF((T5863+R5864)&lt;结论【关键目标】!$C$28,0,(发电量计算【计算逻辑页】!R5864+发电量计算【计算逻辑页】!T5863-结论【关键目标】!$C$28))</f>
        <v>0</v>
      </c>
      <c r="V5864" s="5">
        <f t="shared" si="823"/>
        <v>0</v>
      </c>
      <c r="W5864" s="5">
        <f t="shared" si="824"/>
        <v>0.37137010878000004</v>
      </c>
      <c r="X5864" s="5">
        <f t="shared" si="827"/>
        <v>0</v>
      </c>
    </row>
    <row r="5865" spans="1:24" x14ac:dyDescent="0.15">
      <c r="A5865" s="7">
        <v>5864</v>
      </c>
      <c r="B5865" s="7">
        <v>9</v>
      </c>
      <c r="C5865" s="7">
        <v>2</v>
      </c>
      <c r="D5865" s="7">
        <v>8</v>
      </c>
      <c r="E5865" s="7">
        <v>245</v>
      </c>
      <c r="F5865" s="7">
        <v>21</v>
      </c>
      <c r="G5865" s="7">
        <v>224.1</v>
      </c>
      <c r="H5865" s="7">
        <f t="shared" si="819"/>
        <v>6</v>
      </c>
      <c r="I5865" s="16">
        <f t="shared" si="820"/>
        <v>45171</v>
      </c>
      <c r="J5865" s="17">
        <v>0.70809999999999995</v>
      </c>
      <c r="K5865" s="18">
        <f>G5865*结论【关键目标】!C$27*0.7735*0.001</f>
        <v>20.800961999999998</v>
      </c>
      <c r="L5865" s="5">
        <v>0</v>
      </c>
      <c r="M5865" s="5">
        <f>ABS(IF(L5865&lt;=0,L5865/耗电量关键数据!$B$6/1000,L5865/耗电量关键数据!$B$5/1000))</f>
        <v>0</v>
      </c>
      <c r="N5865" s="19">
        <f>耗电量关键数据!$B$14</f>
        <v>1.1688450000000001</v>
      </c>
      <c r="O5865" s="19">
        <f>耗电量关键数据!$B$15</f>
        <v>0.37403039999999999</v>
      </c>
      <c r="P5865" s="19">
        <f t="shared" si="821"/>
        <v>1.5428754000000002</v>
      </c>
      <c r="Q5865" s="19">
        <f t="shared" si="825"/>
        <v>0</v>
      </c>
      <c r="R5865" s="20">
        <f t="shared" si="822"/>
        <v>20.800961999999998</v>
      </c>
      <c r="S5865" s="20">
        <f t="shared" si="826"/>
        <v>0</v>
      </c>
      <c r="T5865" s="20">
        <f>IF((T5864+R5865)&lt;0,0,IF((T5864+R5865)&gt;结论【关键目标】!C$28,结论【关键目标】!C$28,T5864+R5865))</f>
        <v>22</v>
      </c>
      <c r="U5865" s="19">
        <f>IF((T5864+R5865)&lt;结论【关键目标】!$C$28,0,(发电量计算【计算逻辑页】!R5865+发电量计算【计算逻辑页】!T5864-结论【关键目标】!$C$28))</f>
        <v>18.972745199999999</v>
      </c>
      <c r="V5865" s="5">
        <f t="shared" si="823"/>
        <v>6.6404608199999995</v>
      </c>
      <c r="W5865" s="5">
        <f t="shared" si="824"/>
        <v>1.0925100707400002</v>
      </c>
      <c r="X5865" s="5">
        <f t="shared" si="827"/>
        <v>0</v>
      </c>
    </row>
    <row r="5866" spans="1:24" x14ac:dyDescent="0.15">
      <c r="A5866" s="7">
        <v>5865</v>
      </c>
      <c r="B5866" s="7">
        <v>9</v>
      </c>
      <c r="C5866" s="7">
        <v>2</v>
      </c>
      <c r="D5866" s="7">
        <v>9</v>
      </c>
      <c r="E5866" s="7">
        <v>245</v>
      </c>
      <c r="F5866" s="7">
        <v>21.9</v>
      </c>
      <c r="G5866" s="7">
        <v>324.39999999999998</v>
      </c>
      <c r="H5866" s="7">
        <f t="shared" si="819"/>
        <v>6</v>
      </c>
      <c r="I5866" s="16">
        <f t="shared" si="820"/>
        <v>45171</v>
      </c>
      <c r="J5866" s="17">
        <v>0.70809999999999995</v>
      </c>
      <c r="K5866" s="18">
        <f>G5866*结论【关键目标】!C$27*0.7735*0.001</f>
        <v>30.110807999999999</v>
      </c>
      <c r="L5866" s="5">
        <v>0</v>
      </c>
      <c r="M5866" s="5">
        <f>ABS(IF(L5866&lt;=0,L5866/耗电量关键数据!$B$6/1000,L5866/耗电量关键数据!$B$5/1000))</f>
        <v>0</v>
      </c>
      <c r="N5866" s="19">
        <f>耗电量关键数据!$B$14</f>
        <v>1.1688450000000001</v>
      </c>
      <c r="O5866" s="19">
        <f>耗电量关键数据!$B$15</f>
        <v>0.37403039999999999</v>
      </c>
      <c r="P5866" s="19">
        <f t="shared" si="821"/>
        <v>1.5428754000000002</v>
      </c>
      <c r="Q5866" s="19">
        <f t="shared" si="825"/>
        <v>0</v>
      </c>
      <c r="R5866" s="20">
        <f t="shared" si="822"/>
        <v>30.110807999999999</v>
      </c>
      <c r="S5866" s="20">
        <f t="shared" si="826"/>
        <v>0</v>
      </c>
      <c r="T5866" s="20">
        <f>IF((T5865+R5866)&lt;0,0,IF((T5865+R5866)&gt;结论【关键目标】!C$28,结论【关键目标】!C$28,T5865+R5866))</f>
        <v>22</v>
      </c>
      <c r="U5866" s="19">
        <f>IF((T5865+R5866)&lt;结论【关键目标】!$C$28,0,(发电量计算【计算逻辑页】!R5866+发电量计算【计算逻辑页】!T5865-结论【关键目标】!$C$28))</f>
        <v>30.110807999999999</v>
      </c>
      <c r="V5866" s="5">
        <f t="shared" si="823"/>
        <v>10.538782799999998</v>
      </c>
      <c r="W5866" s="5">
        <f t="shared" si="824"/>
        <v>1.0925100707400002</v>
      </c>
      <c r="X5866" s="5">
        <f t="shared" si="827"/>
        <v>0</v>
      </c>
    </row>
    <row r="5867" spans="1:24" x14ac:dyDescent="0.15">
      <c r="A5867" s="7">
        <v>5866</v>
      </c>
      <c r="B5867" s="7">
        <v>9</v>
      </c>
      <c r="C5867" s="7">
        <v>2</v>
      </c>
      <c r="D5867" s="7">
        <v>10</v>
      </c>
      <c r="E5867" s="7">
        <v>245</v>
      </c>
      <c r="F5867" s="7">
        <v>22.9</v>
      </c>
      <c r="G5867" s="7">
        <v>435.5</v>
      </c>
      <c r="H5867" s="7">
        <f t="shared" si="819"/>
        <v>6</v>
      </c>
      <c r="I5867" s="16">
        <f t="shared" si="820"/>
        <v>45171</v>
      </c>
      <c r="J5867" s="17">
        <v>0.70809999999999995</v>
      </c>
      <c r="K5867" s="18">
        <f>G5867*结论【关键目标】!C$27*0.7735*0.001</f>
        <v>40.423110000000001</v>
      </c>
      <c r="L5867" s="5">
        <v>0</v>
      </c>
      <c r="M5867" s="5">
        <f>ABS(IF(L5867&lt;=0,L5867/耗电量关键数据!$B$6/1000,L5867/耗电量关键数据!$B$5/1000))</f>
        <v>0</v>
      </c>
      <c r="N5867" s="19">
        <f>耗电量关键数据!$B$14</f>
        <v>1.1688450000000001</v>
      </c>
      <c r="O5867" s="19">
        <f>耗电量关键数据!$B$15</f>
        <v>0.37403039999999999</v>
      </c>
      <c r="P5867" s="19">
        <f t="shared" si="821"/>
        <v>1.5428754000000002</v>
      </c>
      <c r="Q5867" s="19">
        <f t="shared" si="825"/>
        <v>0</v>
      </c>
      <c r="R5867" s="20">
        <f t="shared" si="822"/>
        <v>40.423110000000001</v>
      </c>
      <c r="S5867" s="20">
        <f t="shared" si="826"/>
        <v>0</v>
      </c>
      <c r="T5867" s="20">
        <f>IF((T5866+R5867)&lt;0,0,IF((T5866+R5867)&gt;结论【关键目标】!C$28,结论【关键目标】!C$28,T5866+R5867))</f>
        <v>22</v>
      </c>
      <c r="U5867" s="19">
        <f>IF((T5866+R5867)&lt;结论【关键目标】!$C$28,0,(发电量计算【计算逻辑页】!R5867+发电量计算【计算逻辑页】!T5866-结论【关键目标】!$C$28))</f>
        <v>40.423110000000001</v>
      </c>
      <c r="V5867" s="5">
        <f t="shared" si="823"/>
        <v>14.1480885</v>
      </c>
      <c r="W5867" s="5">
        <f t="shared" si="824"/>
        <v>1.0925100707400002</v>
      </c>
      <c r="X5867" s="5">
        <f t="shared" si="827"/>
        <v>0</v>
      </c>
    </row>
    <row r="5868" spans="1:24" x14ac:dyDescent="0.15">
      <c r="A5868" s="7">
        <v>5867</v>
      </c>
      <c r="B5868" s="7">
        <v>9</v>
      </c>
      <c r="C5868" s="7">
        <v>2</v>
      </c>
      <c r="D5868" s="7">
        <v>11</v>
      </c>
      <c r="E5868" s="7">
        <v>245</v>
      </c>
      <c r="F5868" s="7">
        <v>24</v>
      </c>
      <c r="G5868" s="7">
        <v>505.8</v>
      </c>
      <c r="H5868" s="7">
        <f t="shared" si="819"/>
        <v>6</v>
      </c>
      <c r="I5868" s="16">
        <f t="shared" si="820"/>
        <v>45171</v>
      </c>
      <c r="J5868" s="17">
        <v>1.2267999999999999</v>
      </c>
      <c r="K5868" s="18">
        <f>G5868*结论【关键目标】!C$27*0.7735*0.001</f>
        <v>46.948356000000004</v>
      </c>
      <c r="L5868" s="5">
        <v>0</v>
      </c>
      <c r="M5868" s="5">
        <f>ABS(IF(L5868&lt;=0,L5868/耗电量关键数据!$B$6/1000,L5868/耗电量关键数据!$B$5/1000))</f>
        <v>0</v>
      </c>
      <c r="N5868" s="19">
        <f>耗电量关键数据!$B$14</f>
        <v>1.1688450000000001</v>
      </c>
      <c r="O5868" s="19">
        <f>耗电量关键数据!$B$15</f>
        <v>0.37403039999999999</v>
      </c>
      <c r="P5868" s="19">
        <f t="shared" si="821"/>
        <v>1.5428754000000002</v>
      </c>
      <c r="Q5868" s="19">
        <f t="shared" si="825"/>
        <v>1.5428754000000002</v>
      </c>
      <c r="R5868" s="20">
        <f t="shared" si="822"/>
        <v>45.405480600000004</v>
      </c>
      <c r="S5868" s="20">
        <f t="shared" si="826"/>
        <v>0</v>
      </c>
      <c r="T5868" s="20">
        <f>IF((T5867+R5868)&lt;0,0,IF((T5867+R5868)&gt;结论【关键目标】!C$28,结论【关键目标】!C$28,T5867+R5868))</f>
        <v>22</v>
      </c>
      <c r="U5868" s="19">
        <f>IF((T5867+R5868)&lt;结论【关键目标】!$C$28,0,(发电量计算【计算逻辑页】!R5868+发电量计算【计算逻辑页】!T5867-结论【关键目标】!$C$28))</f>
        <v>45.405480600000004</v>
      </c>
      <c r="V5868" s="5">
        <f t="shared" si="823"/>
        <v>15.89191821</v>
      </c>
      <c r="W5868" s="5">
        <f t="shared" si="824"/>
        <v>1.89279954072</v>
      </c>
      <c r="X5868" s="5">
        <f t="shared" si="827"/>
        <v>0</v>
      </c>
    </row>
    <row r="5869" spans="1:24" x14ac:dyDescent="0.15">
      <c r="A5869" s="7">
        <v>5868</v>
      </c>
      <c r="B5869" s="7">
        <v>9</v>
      </c>
      <c r="C5869" s="7">
        <v>2</v>
      </c>
      <c r="D5869" s="7">
        <v>12</v>
      </c>
      <c r="E5869" s="7">
        <v>245</v>
      </c>
      <c r="F5869" s="7">
        <v>25.1</v>
      </c>
      <c r="G5869" s="7">
        <v>534.79999999999995</v>
      </c>
      <c r="H5869" s="7">
        <f t="shared" si="819"/>
        <v>6</v>
      </c>
      <c r="I5869" s="16">
        <f t="shared" si="820"/>
        <v>45171</v>
      </c>
      <c r="J5869" s="17">
        <v>1.2267999999999999</v>
      </c>
      <c r="K5869" s="18">
        <f>G5869*结论【关键目标】!C$27*0.7735*0.001</f>
        <v>49.640135999999991</v>
      </c>
      <c r="L5869" s="5">
        <v>0</v>
      </c>
      <c r="M5869" s="5">
        <f>ABS(IF(L5869&lt;=0,L5869/耗电量关键数据!$B$6/1000,L5869/耗电量关键数据!$B$5/1000))</f>
        <v>0</v>
      </c>
      <c r="N5869" s="19">
        <f>耗电量关键数据!$B$14</f>
        <v>1.1688450000000001</v>
      </c>
      <c r="O5869" s="19">
        <f>耗电量关键数据!$B$15</f>
        <v>0.37403039999999999</v>
      </c>
      <c r="P5869" s="19">
        <f t="shared" si="821"/>
        <v>1.5428754000000002</v>
      </c>
      <c r="Q5869" s="19">
        <f t="shared" si="825"/>
        <v>1.5428754000000002</v>
      </c>
      <c r="R5869" s="20">
        <f t="shared" si="822"/>
        <v>48.097260599999991</v>
      </c>
      <c r="S5869" s="20">
        <f t="shared" si="826"/>
        <v>0</v>
      </c>
      <c r="T5869" s="20">
        <f>IF((T5868+R5869)&lt;0,0,IF((T5868+R5869)&gt;结论【关键目标】!C$28,结论【关键目标】!C$28,T5868+R5869))</f>
        <v>22</v>
      </c>
      <c r="U5869" s="19">
        <f>IF((T5868+R5869)&lt;结论【关键目标】!$C$28,0,(发电量计算【计算逻辑页】!R5869+发电量计算【计算逻辑页】!T5868-结论【关键目标】!$C$28))</f>
        <v>48.097260599999998</v>
      </c>
      <c r="V5869" s="5">
        <f t="shared" si="823"/>
        <v>16.834041209999999</v>
      </c>
      <c r="W5869" s="5">
        <f t="shared" si="824"/>
        <v>1.89279954072</v>
      </c>
      <c r="X5869" s="5">
        <f t="shared" si="827"/>
        <v>0</v>
      </c>
    </row>
    <row r="5870" spans="1:24" x14ac:dyDescent="0.15">
      <c r="A5870" s="7">
        <v>5869</v>
      </c>
      <c r="B5870" s="7">
        <v>9</v>
      </c>
      <c r="C5870" s="7">
        <v>2</v>
      </c>
      <c r="D5870" s="7">
        <v>13</v>
      </c>
      <c r="E5870" s="7">
        <v>245</v>
      </c>
      <c r="F5870" s="7">
        <v>26.2</v>
      </c>
      <c r="G5870" s="7">
        <v>539.79999999999995</v>
      </c>
      <c r="H5870" s="7">
        <f t="shared" si="819"/>
        <v>6</v>
      </c>
      <c r="I5870" s="16">
        <f t="shared" si="820"/>
        <v>45171</v>
      </c>
      <c r="J5870" s="17">
        <v>1.2267999999999999</v>
      </c>
      <c r="K5870" s="18">
        <f>G5870*结论【关键目标】!C$27*0.7735*0.001</f>
        <v>50.104235999999993</v>
      </c>
      <c r="L5870" s="5">
        <v>0</v>
      </c>
      <c r="M5870" s="5">
        <f>ABS(IF(L5870&lt;=0,L5870/耗电量关键数据!$B$6/1000,L5870/耗电量关键数据!$B$5/1000))</f>
        <v>0</v>
      </c>
      <c r="N5870" s="19">
        <f>耗电量关键数据!$B$14</f>
        <v>1.1688450000000001</v>
      </c>
      <c r="O5870" s="19">
        <f>耗电量关键数据!$B$15</f>
        <v>0.37403039999999999</v>
      </c>
      <c r="P5870" s="19">
        <f t="shared" si="821"/>
        <v>1.5428754000000002</v>
      </c>
      <c r="Q5870" s="19">
        <f t="shared" si="825"/>
        <v>1.5428754000000002</v>
      </c>
      <c r="R5870" s="20">
        <f t="shared" si="822"/>
        <v>48.561360599999993</v>
      </c>
      <c r="S5870" s="20">
        <f t="shared" si="826"/>
        <v>0</v>
      </c>
      <c r="T5870" s="20">
        <f>IF((T5869+R5870)&lt;0,0,IF((T5869+R5870)&gt;结论【关键目标】!C$28,结论【关键目标】!C$28,T5869+R5870))</f>
        <v>22</v>
      </c>
      <c r="U5870" s="19">
        <f>IF((T5869+R5870)&lt;结论【关键目标】!$C$28,0,(发电量计算【计算逻辑页】!R5870+发电量计算【计算逻辑页】!T5869-结论【关键目标】!$C$28))</f>
        <v>48.5613606</v>
      </c>
      <c r="V5870" s="5">
        <f t="shared" si="823"/>
        <v>16.996476209999997</v>
      </c>
      <c r="W5870" s="5">
        <f t="shared" si="824"/>
        <v>1.89279954072</v>
      </c>
      <c r="X5870" s="5">
        <f t="shared" si="827"/>
        <v>0</v>
      </c>
    </row>
    <row r="5871" spans="1:24" x14ac:dyDescent="0.15">
      <c r="A5871" s="7">
        <v>5870</v>
      </c>
      <c r="B5871" s="7">
        <v>9</v>
      </c>
      <c r="C5871" s="7">
        <v>2</v>
      </c>
      <c r="D5871" s="7">
        <v>14</v>
      </c>
      <c r="E5871" s="7">
        <v>245</v>
      </c>
      <c r="F5871" s="7">
        <v>27.1</v>
      </c>
      <c r="G5871" s="7">
        <v>466.4</v>
      </c>
      <c r="H5871" s="7">
        <f t="shared" si="819"/>
        <v>6</v>
      </c>
      <c r="I5871" s="16">
        <f t="shared" si="820"/>
        <v>45171</v>
      </c>
      <c r="J5871" s="17">
        <v>1.2267999999999999</v>
      </c>
      <c r="K5871" s="18">
        <f>G5871*结论【关键目标】!C$27*0.7735*0.001</f>
        <v>43.291248000000003</v>
      </c>
      <c r="L5871" s="5">
        <v>0</v>
      </c>
      <c r="M5871" s="5">
        <f>ABS(IF(L5871&lt;=0,L5871/耗电量关键数据!$B$6/1000,L5871/耗电量关键数据!$B$5/1000))</f>
        <v>0</v>
      </c>
      <c r="N5871" s="19">
        <f>耗电量关键数据!$B$14</f>
        <v>1.1688450000000001</v>
      </c>
      <c r="O5871" s="19">
        <f>耗电量关键数据!$B$15</f>
        <v>0.37403039999999999</v>
      </c>
      <c r="P5871" s="19">
        <f t="shared" si="821"/>
        <v>1.5428754000000002</v>
      </c>
      <c r="Q5871" s="19">
        <f t="shared" si="825"/>
        <v>1.5428754000000002</v>
      </c>
      <c r="R5871" s="20">
        <f t="shared" si="822"/>
        <v>41.748372600000003</v>
      </c>
      <c r="S5871" s="20">
        <f t="shared" si="826"/>
        <v>0</v>
      </c>
      <c r="T5871" s="20">
        <f>IF((T5870+R5871)&lt;0,0,IF((T5870+R5871)&gt;结论【关键目标】!C$28,结论【关键目标】!C$28,T5870+R5871))</f>
        <v>22</v>
      </c>
      <c r="U5871" s="19">
        <f>IF((T5870+R5871)&lt;结论【关键目标】!$C$28,0,(发电量计算【计算逻辑页】!R5871+发电量计算【计算逻辑页】!T5870-结论【关键目标】!$C$28))</f>
        <v>41.748372600000003</v>
      </c>
      <c r="V5871" s="5">
        <f t="shared" si="823"/>
        <v>14.611930409999999</v>
      </c>
      <c r="W5871" s="5">
        <f t="shared" si="824"/>
        <v>1.89279954072</v>
      </c>
      <c r="X5871" s="5">
        <f t="shared" si="827"/>
        <v>0</v>
      </c>
    </row>
    <row r="5872" spans="1:24" x14ac:dyDescent="0.15">
      <c r="A5872" s="7">
        <v>5871</v>
      </c>
      <c r="B5872" s="7">
        <v>9</v>
      </c>
      <c r="C5872" s="7">
        <v>2</v>
      </c>
      <c r="D5872" s="7">
        <v>15</v>
      </c>
      <c r="E5872" s="7">
        <v>245</v>
      </c>
      <c r="F5872" s="7">
        <v>27.8</v>
      </c>
      <c r="G5872" s="7">
        <v>378.9</v>
      </c>
      <c r="H5872" s="7">
        <f t="shared" si="819"/>
        <v>6</v>
      </c>
      <c r="I5872" s="16">
        <f t="shared" si="820"/>
        <v>45171</v>
      </c>
      <c r="J5872" s="17">
        <v>1.2267999999999999</v>
      </c>
      <c r="K5872" s="18">
        <f>G5872*结论【关键目标】!C$27*0.7735*0.001</f>
        <v>35.169497999999997</v>
      </c>
      <c r="L5872" s="5">
        <v>0</v>
      </c>
      <c r="M5872" s="5">
        <f>ABS(IF(L5872&lt;=0,L5872/耗电量关键数据!$B$6/1000,L5872/耗电量关键数据!$B$5/1000))</f>
        <v>0</v>
      </c>
      <c r="N5872" s="19">
        <f>耗电量关键数据!$B$14</f>
        <v>1.1688450000000001</v>
      </c>
      <c r="O5872" s="19">
        <f>耗电量关键数据!$B$15</f>
        <v>0.37403039999999999</v>
      </c>
      <c r="P5872" s="19">
        <f t="shared" si="821"/>
        <v>1.5428754000000002</v>
      </c>
      <c r="Q5872" s="19">
        <f t="shared" si="825"/>
        <v>1.5428754000000002</v>
      </c>
      <c r="R5872" s="20">
        <f t="shared" si="822"/>
        <v>33.626622599999997</v>
      </c>
      <c r="S5872" s="20">
        <f t="shared" si="826"/>
        <v>0</v>
      </c>
      <c r="T5872" s="20">
        <f>IF((T5871+R5872)&lt;0,0,IF((T5871+R5872)&gt;结论【关键目标】!C$28,结论【关键目标】!C$28,T5871+R5872))</f>
        <v>22</v>
      </c>
      <c r="U5872" s="19">
        <f>IF((T5871+R5872)&lt;结论【关键目标】!$C$28,0,(发电量计算【计算逻辑页】!R5872+发电量计算【计算逻辑页】!T5871-结论【关键目标】!$C$28))</f>
        <v>33.626622599999997</v>
      </c>
      <c r="V5872" s="5">
        <f t="shared" si="823"/>
        <v>11.769317909999998</v>
      </c>
      <c r="W5872" s="5">
        <f t="shared" si="824"/>
        <v>1.89279954072</v>
      </c>
      <c r="X5872" s="5">
        <f t="shared" si="827"/>
        <v>0</v>
      </c>
    </row>
    <row r="5873" spans="1:24" x14ac:dyDescent="0.15">
      <c r="A5873" s="7">
        <v>5872</v>
      </c>
      <c r="B5873" s="7">
        <v>9</v>
      </c>
      <c r="C5873" s="7">
        <v>2</v>
      </c>
      <c r="D5873" s="7">
        <v>16</v>
      </c>
      <c r="E5873" s="7">
        <v>245</v>
      </c>
      <c r="F5873" s="7">
        <v>28.2</v>
      </c>
      <c r="G5873" s="7">
        <v>257.89999999999998</v>
      </c>
      <c r="H5873" s="7">
        <f t="shared" si="819"/>
        <v>6</v>
      </c>
      <c r="I5873" s="16">
        <f t="shared" si="820"/>
        <v>45171</v>
      </c>
      <c r="J5873" s="17">
        <v>0.70809999999999995</v>
      </c>
      <c r="K5873" s="18">
        <f>G5873*结论【关键目标】!C$27*0.7735*0.001</f>
        <v>23.938277999999997</v>
      </c>
      <c r="L5873" s="5">
        <v>0</v>
      </c>
      <c r="M5873" s="5">
        <f>ABS(IF(L5873&lt;=0,L5873/耗电量关键数据!$B$6/1000,L5873/耗电量关键数据!$B$5/1000))</f>
        <v>0</v>
      </c>
      <c r="N5873" s="19">
        <f>耗电量关键数据!$B$14</f>
        <v>1.1688450000000001</v>
      </c>
      <c r="O5873" s="19">
        <f>耗电量关键数据!$B$15</f>
        <v>0.37403039999999999</v>
      </c>
      <c r="P5873" s="19">
        <f t="shared" si="821"/>
        <v>1.5428754000000002</v>
      </c>
      <c r="Q5873" s="19">
        <f t="shared" si="825"/>
        <v>0</v>
      </c>
      <c r="R5873" s="20">
        <f t="shared" si="822"/>
        <v>23.938277999999997</v>
      </c>
      <c r="S5873" s="20">
        <f t="shared" si="826"/>
        <v>0</v>
      </c>
      <c r="T5873" s="20">
        <f>IF((T5872+R5873)&lt;0,0,IF((T5872+R5873)&gt;结论【关键目标】!C$28,结论【关键目标】!C$28,T5872+R5873))</f>
        <v>22</v>
      </c>
      <c r="U5873" s="19">
        <f>IF((T5872+R5873)&lt;结论【关键目标】!$C$28,0,(发电量计算【计算逻辑页】!R5873+发电量计算【计算逻辑页】!T5872-结论【关键目标】!$C$28))</f>
        <v>23.938277999999997</v>
      </c>
      <c r="V5873" s="5">
        <f t="shared" si="823"/>
        <v>8.3783972999999978</v>
      </c>
      <c r="W5873" s="5">
        <f t="shared" si="824"/>
        <v>1.0925100707400002</v>
      </c>
      <c r="X5873" s="5">
        <f t="shared" si="827"/>
        <v>0</v>
      </c>
    </row>
    <row r="5874" spans="1:24" x14ac:dyDescent="0.15">
      <c r="A5874" s="7">
        <v>5873</v>
      </c>
      <c r="B5874" s="7">
        <v>9</v>
      </c>
      <c r="C5874" s="7">
        <v>2</v>
      </c>
      <c r="D5874" s="7">
        <v>17</v>
      </c>
      <c r="E5874" s="7">
        <v>245</v>
      </c>
      <c r="F5874" s="7">
        <v>28.3</v>
      </c>
      <c r="G5874" s="7">
        <v>120.7</v>
      </c>
      <c r="H5874" s="7">
        <f t="shared" si="819"/>
        <v>6</v>
      </c>
      <c r="I5874" s="16">
        <f t="shared" si="820"/>
        <v>45171</v>
      </c>
      <c r="J5874" s="17">
        <v>0.70809999999999995</v>
      </c>
      <c r="K5874" s="18">
        <f>G5874*结论【关键目标】!C$27*0.7735*0.001</f>
        <v>11.203374</v>
      </c>
      <c r="L5874" s="5">
        <v>0</v>
      </c>
      <c r="M5874" s="5">
        <f>ABS(IF(L5874&lt;=0,L5874/耗电量关键数据!$B$6/1000,L5874/耗电量关键数据!$B$5/1000))</f>
        <v>0</v>
      </c>
      <c r="N5874" s="19">
        <f>耗电量关键数据!$B$14</f>
        <v>1.1688450000000001</v>
      </c>
      <c r="O5874" s="19">
        <f>耗电量关键数据!$B$15</f>
        <v>0.37403039999999999</v>
      </c>
      <c r="P5874" s="19">
        <f t="shared" si="821"/>
        <v>1.5428754000000002</v>
      </c>
      <c r="Q5874" s="19">
        <f t="shared" si="825"/>
        <v>0</v>
      </c>
      <c r="R5874" s="20">
        <f t="shared" si="822"/>
        <v>11.203374</v>
      </c>
      <c r="S5874" s="20">
        <f t="shared" si="826"/>
        <v>0</v>
      </c>
      <c r="T5874" s="20">
        <f>IF((T5873+R5874)&lt;0,0,IF((T5873+R5874)&gt;结论【关键目标】!C$28,结论【关键目标】!C$28,T5873+R5874))</f>
        <v>22</v>
      </c>
      <c r="U5874" s="19">
        <f>IF((T5873+R5874)&lt;结论【关键目标】!$C$28,0,(发电量计算【计算逻辑页】!R5874+发电量计算【计算逻辑页】!T5873-结论【关键目标】!$C$28))</f>
        <v>11.203373999999997</v>
      </c>
      <c r="V5874" s="5">
        <f t="shared" si="823"/>
        <v>3.9211808999999986</v>
      </c>
      <c r="W5874" s="5">
        <f t="shared" si="824"/>
        <v>1.0925100707400002</v>
      </c>
      <c r="X5874" s="5">
        <f t="shared" si="827"/>
        <v>0</v>
      </c>
    </row>
    <row r="5875" spans="1:24" x14ac:dyDescent="0.15">
      <c r="A5875" s="7">
        <v>5874</v>
      </c>
      <c r="B5875" s="7">
        <v>9</v>
      </c>
      <c r="C5875" s="7">
        <v>2</v>
      </c>
      <c r="D5875" s="7">
        <v>18</v>
      </c>
      <c r="E5875" s="7">
        <v>245</v>
      </c>
      <c r="F5875" s="7">
        <v>28.1</v>
      </c>
      <c r="G5875" s="7">
        <v>0</v>
      </c>
      <c r="H5875" s="7">
        <f t="shared" si="819"/>
        <v>6</v>
      </c>
      <c r="I5875" s="16">
        <f t="shared" si="820"/>
        <v>45171</v>
      </c>
      <c r="J5875" s="17">
        <v>0.70809999999999995</v>
      </c>
      <c r="K5875" s="18">
        <f>G5875*结论【关键目标】!C$27*0.7735*0.001</f>
        <v>0</v>
      </c>
      <c r="L5875" s="5">
        <v>0</v>
      </c>
      <c r="M5875" s="5">
        <f>ABS(IF(L5875&lt;=0,L5875/耗电量关键数据!$B$6/1000,L5875/耗电量关键数据!$B$5/1000))</f>
        <v>0</v>
      </c>
      <c r="N5875" s="19">
        <f>耗电量关键数据!$B$14</f>
        <v>1.1688450000000001</v>
      </c>
      <c r="O5875" s="19">
        <f>耗电量关键数据!$B$15</f>
        <v>0.37403039999999999</v>
      </c>
      <c r="P5875" s="19">
        <f t="shared" si="821"/>
        <v>1.5428754000000002</v>
      </c>
      <c r="Q5875" s="19">
        <f t="shared" si="825"/>
        <v>0</v>
      </c>
      <c r="R5875" s="20">
        <f t="shared" si="822"/>
        <v>0</v>
      </c>
      <c r="S5875" s="20">
        <f t="shared" si="826"/>
        <v>0</v>
      </c>
      <c r="T5875" s="20">
        <f>IF((T5874+R5875)&lt;0,0,IF((T5874+R5875)&gt;结论【关键目标】!C$28,结论【关键目标】!C$28,T5874+R5875))</f>
        <v>22</v>
      </c>
      <c r="U5875" s="19">
        <f>IF((T5874+R5875)&lt;结论【关键目标】!$C$28,0,(发电量计算【计算逻辑页】!R5875+发电量计算【计算逻辑页】!T5874-结论【关键目标】!$C$28))</f>
        <v>0</v>
      </c>
      <c r="V5875" s="5">
        <f t="shared" si="823"/>
        <v>0</v>
      </c>
      <c r="W5875" s="5">
        <f t="shared" si="824"/>
        <v>0</v>
      </c>
      <c r="X5875" s="5">
        <f t="shared" si="827"/>
        <v>0</v>
      </c>
    </row>
    <row r="5876" spans="1:24" x14ac:dyDescent="0.15">
      <c r="A5876" s="7">
        <v>5875</v>
      </c>
      <c r="B5876" s="7">
        <v>9</v>
      </c>
      <c r="C5876" s="7">
        <v>2</v>
      </c>
      <c r="D5876" s="7">
        <v>19</v>
      </c>
      <c r="E5876" s="7">
        <v>245</v>
      </c>
      <c r="F5876" s="7">
        <v>27.7</v>
      </c>
      <c r="G5876" s="7">
        <v>0</v>
      </c>
      <c r="H5876" s="7">
        <f t="shared" si="819"/>
        <v>6</v>
      </c>
      <c r="I5876" s="16">
        <f t="shared" si="820"/>
        <v>45171</v>
      </c>
      <c r="J5876" s="17">
        <v>1.2267999999999999</v>
      </c>
      <c r="K5876" s="18">
        <f>G5876*结论【关键目标】!C$27*0.7735*0.001</f>
        <v>0</v>
      </c>
      <c r="L5876" s="5">
        <v>0</v>
      </c>
      <c r="M5876" s="5">
        <f>ABS(IF(L5876&lt;=0,L5876/耗电量关键数据!$B$6/1000,L5876/耗电量关键数据!$B$5/1000))</f>
        <v>0</v>
      </c>
      <c r="N5876" s="19">
        <f>耗电量关键数据!$B$14</f>
        <v>1.1688450000000001</v>
      </c>
      <c r="O5876" s="19">
        <f>耗电量关键数据!$B$15</f>
        <v>0.37403039999999999</v>
      </c>
      <c r="P5876" s="19">
        <f t="shared" si="821"/>
        <v>1.5428754000000002</v>
      </c>
      <c r="Q5876" s="19">
        <f t="shared" si="825"/>
        <v>1.5428754000000002</v>
      </c>
      <c r="R5876" s="20">
        <f t="shared" si="822"/>
        <v>-1.5428754000000002</v>
      </c>
      <c r="S5876" s="20">
        <f t="shared" si="826"/>
        <v>1.5428754000000002</v>
      </c>
      <c r="T5876" s="20">
        <f>IF((T5875+R5876)&lt;0,0,IF((T5875+R5876)&gt;结论【关键目标】!C$28,结论【关键目标】!C$28,T5875+R5876))</f>
        <v>20.4571246</v>
      </c>
      <c r="U5876" s="19">
        <f>IF((T5875+R5876)&lt;结论【关键目标】!$C$28,0,(发电量计算【计算逻辑页】!R5876+发电量计算【计算逻辑页】!T5875-结论【关键目标】!$C$28))</f>
        <v>0</v>
      </c>
      <c r="V5876" s="5">
        <f t="shared" si="823"/>
        <v>0</v>
      </c>
      <c r="W5876" s="5">
        <f t="shared" si="824"/>
        <v>0</v>
      </c>
      <c r="X5876" s="5">
        <f t="shared" si="827"/>
        <v>1.3527931507200002</v>
      </c>
    </row>
    <row r="5877" spans="1:24" x14ac:dyDescent="0.15">
      <c r="A5877" s="7">
        <v>5876</v>
      </c>
      <c r="B5877" s="7">
        <v>9</v>
      </c>
      <c r="C5877" s="7">
        <v>2</v>
      </c>
      <c r="D5877" s="7">
        <v>20</v>
      </c>
      <c r="E5877" s="7">
        <v>245</v>
      </c>
      <c r="F5877" s="7">
        <v>26.9</v>
      </c>
      <c r="G5877" s="7">
        <v>0</v>
      </c>
      <c r="H5877" s="7">
        <f t="shared" si="819"/>
        <v>6</v>
      </c>
      <c r="I5877" s="16">
        <f t="shared" si="820"/>
        <v>45171</v>
      </c>
      <c r="J5877" s="17">
        <v>1.2267999999999999</v>
      </c>
      <c r="K5877" s="18">
        <f>G5877*结论【关键目标】!C$27*0.7735*0.001</f>
        <v>0</v>
      </c>
      <c r="L5877" s="5">
        <v>0</v>
      </c>
      <c r="M5877" s="5">
        <f>ABS(IF(L5877&lt;=0,L5877/耗电量关键数据!$B$6/1000,L5877/耗电量关键数据!$B$5/1000))</f>
        <v>0</v>
      </c>
      <c r="N5877" s="19">
        <f>耗电量关键数据!$B$14</f>
        <v>1.1688450000000001</v>
      </c>
      <c r="O5877" s="19">
        <f>耗电量关键数据!$B$15</f>
        <v>0.37403039999999999</v>
      </c>
      <c r="P5877" s="19">
        <f t="shared" si="821"/>
        <v>1.5428754000000002</v>
      </c>
      <c r="Q5877" s="19">
        <f t="shared" si="825"/>
        <v>1.5428754000000002</v>
      </c>
      <c r="R5877" s="20">
        <f t="shared" si="822"/>
        <v>-1.5428754000000002</v>
      </c>
      <c r="S5877" s="20">
        <f t="shared" si="826"/>
        <v>1.5428754000000002</v>
      </c>
      <c r="T5877" s="20">
        <f>IF((T5876+R5877)&lt;0,0,IF((T5876+R5877)&gt;结论【关键目标】!C$28,结论【关键目标】!C$28,T5876+R5877))</f>
        <v>18.9142492</v>
      </c>
      <c r="U5877" s="19">
        <f>IF((T5876+R5877)&lt;结论【关键目标】!$C$28,0,(发电量计算【计算逻辑页】!R5877+发电量计算【计算逻辑页】!T5876-结论【关键目标】!$C$28))</f>
        <v>0</v>
      </c>
      <c r="V5877" s="5">
        <f t="shared" si="823"/>
        <v>0</v>
      </c>
      <c r="W5877" s="5">
        <f t="shared" si="824"/>
        <v>0</v>
      </c>
      <c r="X5877" s="5">
        <f t="shared" si="827"/>
        <v>1.3527931507200002</v>
      </c>
    </row>
    <row r="5878" spans="1:24" x14ac:dyDescent="0.15">
      <c r="A5878" s="7">
        <v>5877</v>
      </c>
      <c r="B5878" s="7">
        <v>9</v>
      </c>
      <c r="C5878" s="7">
        <v>2</v>
      </c>
      <c r="D5878" s="7">
        <v>21</v>
      </c>
      <c r="E5878" s="7">
        <v>245</v>
      </c>
      <c r="F5878" s="7">
        <v>26.3</v>
      </c>
      <c r="G5878" s="7">
        <v>0</v>
      </c>
      <c r="H5878" s="7">
        <f t="shared" si="819"/>
        <v>6</v>
      </c>
      <c r="I5878" s="16">
        <f t="shared" si="820"/>
        <v>45171</v>
      </c>
      <c r="J5878" s="17">
        <v>1.2267999999999999</v>
      </c>
      <c r="K5878" s="18">
        <f>G5878*结论【关键目标】!C$27*0.7735*0.001</f>
        <v>0</v>
      </c>
      <c r="L5878" s="5">
        <v>0</v>
      </c>
      <c r="M5878" s="5">
        <f>ABS(IF(L5878&lt;=0,L5878/耗电量关键数据!$B$6/1000,L5878/耗电量关键数据!$B$5/1000))</f>
        <v>0</v>
      </c>
      <c r="N5878" s="19">
        <f>耗电量关键数据!$B$14</f>
        <v>1.1688450000000001</v>
      </c>
      <c r="O5878" s="19">
        <f>耗电量关键数据!$B$15</f>
        <v>0.37403039999999999</v>
      </c>
      <c r="P5878" s="19">
        <f t="shared" si="821"/>
        <v>1.5428754000000002</v>
      </c>
      <c r="Q5878" s="19">
        <f t="shared" si="825"/>
        <v>1.5428754000000002</v>
      </c>
      <c r="R5878" s="20">
        <f t="shared" si="822"/>
        <v>-1.5428754000000002</v>
      </c>
      <c r="S5878" s="20">
        <f t="shared" si="826"/>
        <v>1.5428754000000002</v>
      </c>
      <c r="T5878" s="20">
        <f>IF((T5877+R5878)&lt;0,0,IF((T5877+R5878)&gt;结论【关键目标】!C$28,结论【关键目标】!C$28,T5877+R5878))</f>
        <v>17.371373800000001</v>
      </c>
      <c r="U5878" s="19">
        <f>IF((T5877+R5878)&lt;结论【关键目标】!$C$28,0,(发电量计算【计算逻辑页】!R5878+发电量计算【计算逻辑页】!T5877-结论【关键目标】!$C$28))</f>
        <v>0</v>
      </c>
      <c r="V5878" s="5">
        <f t="shared" si="823"/>
        <v>0</v>
      </c>
      <c r="W5878" s="5">
        <f t="shared" si="824"/>
        <v>0</v>
      </c>
      <c r="X5878" s="5">
        <f t="shared" si="827"/>
        <v>1.3527931507200002</v>
      </c>
    </row>
    <row r="5879" spans="1:24" x14ac:dyDescent="0.15">
      <c r="A5879" s="7">
        <v>5878</v>
      </c>
      <c r="B5879" s="7">
        <v>9</v>
      </c>
      <c r="C5879" s="7">
        <v>2</v>
      </c>
      <c r="D5879" s="7">
        <v>22</v>
      </c>
      <c r="E5879" s="7">
        <v>245</v>
      </c>
      <c r="F5879" s="7">
        <v>25.4</v>
      </c>
      <c r="G5879" s="7">
        <v>0</v>
      </c>
      <c r="H5879" s="7">
        <f t="shared" si="819"/>
        <v>6</v>
      </c>
      <c r="I5879" s="16">
        <f t="shared" si="820"/>
        <v>45171</v>
      </c>
      <c r="J5879" s="17">
        <v>0.70809999999999995</v>
      </c>
      <c r="K5879" s="18">
        <f>G5879*结论【关键目标】!C$27*0.7735*0.001</f>
        <v>0</v>
      </c>
      <c r="L5879" s="5">
        <v>0</v>
      </c>
      <c r="M5879" s="5">
        <f>ABS(IF(L5879&lt;=0,L5879/耗电量关键数据!$B$6/1000,L5879/耗电量关键数据!$B$5/1000))</f>
        <v>0</v>
      </c>
      <c r="N5879" s="19">
        <f>耗电量关键数据!$B$14</f>
        <v>1.1688450000000001</v>
      </c>
      <c r="O5879" s="19">
        <f>耗电量关键数据!$B$15</f>
        <v>0.37403039999999999</v>
      </c>
      <c r="P5879" s="19">
        <f t="shared" si="821"/>
        <v>1.5428754000000002</v>
      </c>
      <c r="Q5879" s="19">
        <f t="shared" si="825"/>
        <v>0</v>
      </c>
      <c r="R5879" s="20">
        <f t="shared" si="822"/>
        <v>0</v>
      </c>
      <c r="S5879" s="20">
        <f t="shared" si="826"/>
        <v>0</v>
      </c>
      <c r="T5879" s="20">
        <f>IF((T5878+R5879)&lt;0,0,IF((T5878+R5879)&gt;结论【关键目标】!C$28,结论【关键目标】!C$28,T5878+R5879))</f>
        <v>17.371373800000001</v>
      </c>
      <c r="U5879" s="19">
        <f>IF((T5878+R5879)&lt;结论【关键目标】!$C$28,0,(发电量计算【计算逻辑页】!R5879+发电量计算【计算逻辑页】!T5878-结论【关键目标】!$C$28))</f>
        <v>0</v>
      </c>
      <c r="V5879" s="5">
        <f t="shared" si="823"/>
        <v>0</v>
      </c>
      <c r="W5879" s="5">
        <f t="shared" si="824"/>
        <v>0</v>
      </c>
      <c r="X5879" s="5">
        <f t="shared" si="827"/>
        <v>0</v>
      </c>
    </row>
    <row r="5880" spans="1:24" x14ac:dyDescent="0.15">
      <c r="A5880" s="7">
        <v>5879</v>
      </c>
      <c r="B5880" s="7">
        <v>9</v>
      </c>
      <c r="C5880" s="7">
        <v>2</v>
      </c>
      <c r="D5880" s="7">
        <v>23</v>
      </c>
      <c r="E5880" s="7">
        <v>245</v>
      </c>
      <c r="F5880" s="7">
        <v>24.6</v>
      </c>
      <c r="G5880" s="7">
        <v>0</v>
      </c>
      <c r="H5880" s="7">
        <f t="shared" si="819"/>
        <v>6</v>
      </c>
      <c r="I5880" s="16">
        <f t="shared" si="820"/>
        <v>45171</v>
      </c>
      <c r="J5880" s="17">
        <v>0.70809999999999995</v>
      </c>
      <c r="K5880" s="18">
        <f>G5880*结论【关键目标】!C$27*0.7735*0.001</f>
        <v>0</v>
      </c>
      <c r="L5880" s="5">
        <v>0</v>
      </c>
      <c r="M5880" s="5">
        <f>ABS(IF(L5880&lt;=0,L5880/耗电量关键数据!$B$6/1000,L5880/耗电量关键数据!$B$5/1000))</f>
        <v>0</v>
      </c>
      <c r="N5880" s="19">
        <f>耗电量关键数据!$B$14</f>
        <v>1.1688450000000001</v>
      </c>
      <c r="O5880" s="19">
        <f>耗电量关键数据!$B$15</f>
        <v>0.37403039999999999</v>
      </c>
      <c r="P5880" s="19">
        <f t="shared" si="821"/>
        <v>1.5428754000000002</v>
      </c>
      <c r="Q5880" s="19">
        <f t="shared" si="825"/>
        <v>0</v>
      </c>
      <c r="R5880" s="20">
        <f t="shared" si="822"/>
        <v>0</v>
      </c>
      <c r="S5880" s="20">
        <f t="shared" si="826"/>
        <v>0</v>
      </c>
      <c r="T5880" s="20">
        <f>IF((T5879+R5880)&lt;0,0,IF((T5879+R5880)&gt;结论【关键目标】!C$28,结论【关键目标】!C$28,T5879+R5880))</f>
        <v>17.371373800000001</v>
      </c>
      <c r="U5880" s="19">
        <f>IF((T5879+R5880)&lt;结论【关键目标】!$C$28,0,(发电量计算【计算逻辑页】!R5880+发电量计算【计算逻辑页】!T5879-结论【关键目标】!$C$28))</f>
        <v>0</v>
      </c>
      <c r="V5880" s="5">
        <f t="shared" si="823"/>
        <v>0</v>
      </c>
      <c r="W5880" s="5">
        <f t="shared" si="824"/>
        <v>0</v>
      </c>
      <c r="X5880" s="5">
        <f t="shared" si="827"/>
        <v>0</v>
      </c>
    </row>
    <row r="5881" spans="1:24" x14ac:dyDescent="0.15">
      <c r="A5881" s="7">
        <v>5880</v>
      </c>
      <c r="B5881" s="7">
        <v>9</v>
      </c>
      <c r="C5881" s="7">
        <v>2</v>
      </c>
      <c r="D5881" s="7">
        <v>24</v>
      </c>
      <c r="E5881" s="7">
        <v>245</v>
      </c>
      <c r="F5881" s="7">
        <v>23.7</v>
      </c>
      <c r="G5881" s="7">
        <v>0</v>
      </c>
      <c r="H5881" s="7">
        <f t="shared" si="819"/>
        <v>6</v>
      </c>
      <c r="I5881" s="16">
        <f t="shared" si="820"/>
        <v>45171</v>
      </c>
      <c r="J5881" s="17">
        <v>0.2407</v>
      </c>
      <c r="K5881" s="18">
        <f>G5881*结论【关键目标】!C$27*0.7735*0.001</f>
        <v>0</v>
      </c>
      <c r="L5881" s="5">
        <v>0</v>
      </c>
      <c r="M5881" s="5">
        <f>ABS(IF(L5881&lt;=0,L5881/耗电量关键数据!$B$6/1000,L5881/耗电量关键数据!$B$5/1000))</f>
        <v>0</v>
      </c>
      <c r="N5881" s="19">
        <f>耗电量关键数据!$B$14</f>
        <v>1.1688450000000001</v>
      </c>
      <c r="O5881" s="19">
        <f>耗电量关键数据!$B$15</f>
        <v>0.37403039999999999</v>
      </c>
      <c r="P5881" s="19">
        <f t="shared" si="821"/>
        <v>1.5428754000000002</v>
      </c>
      <c r="Q5881" s="19">
        <f t="shared" si="825"/>
        <v>0</v>
      </c>
      <c r="R5881" s="20">
        <f t="shared" si="822"/>
        <v>0</v>
      </c>
      <c r="S5881" s="20">
        <f t="shared" si="826"/>
        <v>0</v>
      </c>
      <c r="T5881" s="20">
        <f>IF((T5880+R5881)&lt;0,0,IF((T5880+R5881)&gt;结论【关键目标】!C$28,结论【关键目标】!C$28,T5880+R5881))</f>
        <v>17.371373800000001</v>
      </c>
      <c r="U5881" s="19">
        <f>IF((T5880+R5881)&lt;结论【关键目标】!$C$28,0,(发电量计算【计算逻辑页】!R5881+发电量计算【计算逻辑页】!T5880-结论【关键目标】!$C$28))</f>
        <v>0</v>
      </c>
      <c r="V5881" s="5">
        <f t="shared" si="823"/>
        <v>0</v>
      </c>
      <c r="W5881" s="5">
        <f t="shared" si="824"/>
        <v>0</v>
      </c>
      <c r="X5881" s="5">
        <f t="shared" si="827"/>
        <v>0</v>
      </c>
    </row>
    <row r="5882" spans="1:24" x14ac:dyDescent="0.15">
      <c r="A5882" s="7">
        <v>5881</v>
      </c>
      <c r="B5882" s="7">
        <v>9</v>
      </c>
      <c r="C5882" s="7">
        <v>3</v>
      </c>
      <c r="D5882" s="7">
        <v>1</v>
      </c>
      <c r="E5882" s="7">
        <v>246</v>
      </c>
      <c r="F5882" s="7">
        <v>23.5</v>
      </c>
      <c r="G5882" s="7">
        <v>0</v>
      </c>
      <c r="H5882" s="7">
        <f t="shared" si="819"/>
        <v>7</v>
      </c>
      <c r="I5882" s="16">
        <f t="shared" si="820"/>
        <v>45172</v>
      </c>
      <c r="J5882" s="17">
        <v>0.2407</v>
      </c>
      <c r="K5882" s="18">
        <f>G5882*结论【关键目标】!C$27*0.7735*0.001</f>
        <v>0</v>
      </c>
      <c r="L5882" s="5">
        <v>0</v>
      </c>
      <c r="M5882" s="5">
        <f>ABS(IF(L5882&lt;=0,L5882/耗电量关键数据!$B$6/1000,L5882/耗电量关键数据!$B$5/1000))</f>
        <v>0</v>
      </c>
      <c r="N5882" s="19">
        <f>耗电量关键数据!$B$14</f>
        <v>1.1688450000000001</v>
      </c>
      <c r="O5882" s="19">
        <f>耗电量关键数据!$B$15</f>
        <v>0.37403039999999999</v>
      </c>
      <c r="P5882" s="19">
        <f t="shared" si="821"/>
        <v>1.5428754000000002</v>
      </c>
      <c r="Q5882" s="19">
        <f t="shared" si="825"/>
        <v>0</v>
      </c>
      <c r="R5882" s="20">
        <f t="shared" si="822"/>
        <v>0</v>
      </c>
      <c r="S5882" s="20">
        <f t="shared" si="826"/>
        <v>0</v>
      </c>
      <c r="T5882" s="20">
        <f>IF((T5881+R5882)&lt;0,0,IF((T5881+R5882)&gt;结论【关键目标】!C$28,结论【关键目标】!C$28,T5881+R5882))</f>
        <v>17.371373800000001</v>
      </c>
      <c r="U5882" s="19">
        <f>IF((T5881+R5882)&lt;结论【关键目标】!$C$28,0,(发电量计算【计算逻辑页】!R5882+发电量计算【计算逻辑页】!T5881-结论【关键目标】!$C$28))</f>
        <v>0</v>
      </c>
      <c r="V5882" s="5">
        <f t="shared" si="823"/>
        <v>0</v>
      </c>
      <c r="W5882" s="5">
        <f t="shared" si="824"/>
        <v>0</v>
      </c>
      <c r="X5882" s="5">
        <f t="shared" si="827"/>
        <v>0</v>
      </c>
    </row>
    <row r="5883" spans="1:24" x14ac:dyDescent="0.15">
      <c r="A5883" s="7">
        <v>5882</v>
      </c>
      <c r="B5883" s="7">
        <v>9</v>
      </c>
      <c r="C5883" s="7">
        <v>3</v>
      </c>
      <c r="D5883" s="7">
        <v>2</v>
      </c>
      <c r="E5883" s="7">
        <v>246</v>
      </c>
      <c r="F5883" s="7">
        <v>23.3</v>
      </c>
      <c r="G5883" s="7">
        <v>0</v>
      </c>
      <c r="H5883" s="7">
        <f t="shared" si="819"/>
        <v>7</v>
      </c>
      <c r="I5883" s="16">
        <f t="shared" si="820"/>
        <v>45172</v>
      </c>
      <c r="J5883" s="17">
        <v>0.2407</v>
      </c>
      <c r="K5883" s="18">
        <f>G5883*结论【关键目标】!C$27*0.7735*0.001</f>
        <v>0</v>
      </c>
      <c r="L5883" s="5">
        <v>0</v>
      </c>
      <c r="M5883" s="5">
        <f>ABS(IF(L5883&lt;=0,L5883/耗电量关键数据!$B$6/1000,L5883/耗电量关键数据!$B$5/1000))</f>
        <v>0</v>
      </c>
      <c r="N5883" s="19">
        <f>耗电量关键数据!$B$14</f>
        <v>1.1688450000000001</v>
      </c>
      <c r="O5883" s="19">
        <f>耗电量关键数据!$B$15</f>
        <v>0.37403039999999999</v>
      </c>
      <c r="P5883" s="19">
        <f t="shared" si="821"/>
        <v>1.5428754000000002</v>
      </c>
      <c r="Q5883" s="19">
        <f t="shared" si="825"/>
        <v>0</v>
      </c>
      <c r="R5883" s="20">
        <f t="shared" si="822"/>
        <v>0</v>
      </c>
      <c r="S5883" s="20">
        <f t="shared" si="826"/>
        <v>0</v>
      </c>
      <c r="T5883" s="20">
        <f>IF((T5882+R5883)&lt;0,0,IF((T5882+R5883)&gt;结论【关键目标】!C$28,结论【关键目标】!C$28,T5882+R5883))</f>
        <v>17.371373800000001</v>
      </c>
      <c r="U5883" s="19">
        <f>IF((T5882+R5883)&lt;结论【关键目标】!$C$28,0,(发电量计算【计算逻辑页】!R5883+发电量计算【计算逻辑页】!T5882-结论【关键目标】!$C$28))</f>
        <v>0</v>
      </c>
      <c r="V5883" s="5">
        <f t="shared" si="823"/>
        <v>0</v>
      </c>
      <c r="W5883" s="5">
        <f t="shared" si="824"/>
        <v>0</v>
      </c>
      <c r="X5883" s="5">
        <f t="shared" si="827"/>
        <v>0</v>
      </c>
    </row>
    <row r="5884" spans="1:24" x14ac:dyDescent="0.15">
      <c r="A5884" s="7">
        <v>5883</v>
      </c>
      <c r="B5884" s="7">
        <v>9</v>
      </c>
      <c r="C5884" s="7">
        <v>3</v>
      </c>
      <c r="D5884" s="7">
        <v>3</v>
      </c>
      <c r="E5884" s="7">
        <v>246</v>
      </c>
      <c r="F5884" s="7">
        <v>23.1</v>
      </c>
      <c r="G5884" s="7">
        <v>0</v>
      </c>
      <c r="H5884" s="7">
        <f t="shared" si="819"/>
        <v>7</v>
      </c>
      <c r="I5884" s="16">
        <f t="shared" si="820"/>
        <v>45172</v>
      </c>
      <c r="J5884" s="17">
        <v>0.2407</v>
      </c>
      <c r="K5884" s="18">
        <f>G5884*结论【关键目标】!C$27*0.7735*0.001</f>
        <v>0</v>
      </c>
      <c r="L5884" s="5">
        <v>0</v>
      </c>
      <c r="M5884" s="5">
        <f>ABS(IF(L5884&lt;=0,L5884/耗电量关键数据!$B$6/1000,L5884/耗电量关键数据!$B$5/1000))</f>
        <v>0</v>
      </c>
      <c r="N5884" s="19">
        <f>耗电量关键数据!$B$14</f>
        <v>1.1688450000000001</v>
      </c>
      <c r="O5884" s="19">
        <f>耗电量关键数据!$B$15</f>
        <v>0.37403039999999999</v>
      </c>
      <c r="P5884" s="19">
        <f t="shared" si="821"/>
        <v>1.5428754000000002</v>
      </c>
      <c r="Q5884" s="19">
        <f t="shared" si="825"/>
        <v>0</v>
      </c>
      <c r="R5884" s="20">
        <f t="shared" si="822"/>
        <v>0</v>
      </c>
      <c r="S5884" s="20">
        <f t="shared" si="826"/>
        <v>0</v>
      </c>
      <c r="T5884" s="20">
        <f>IF((T5883+R5884)&lt;0,0,IF((T5883+R5884)&gt;结论【关键目标】!C$28,结论【关键目标】!C$28,T5883+R5884))</f>
        <v>17.371373800000001</v>
      </c>
      <c r="U5884" s="19">
        <f>IF((T5883+R5884)&lt;结论【关键目标】!$C$28,0,(发电量计算【计算逻辑页】!R5884+发电量计算【计算逻辑页】!T5883-结论【关键目标】!$C$28))</f>
        <v>0</v>
      </c>
      <c r="V5884" s="5">
        <f t="shared" si="823"/>
        <v>0</v>
      </c>
      <c r="W5884" s="5">
        <f t="shared" si="824"/>
        <v>0</v>
      </c>
      <c r="X5884" s="5">
        <f t="shared" si="827"/>
        <v>0</v>
      </c>
    </row>
    <row r="5885" spans="1:24" x14ac:dyDescent="0.15">
      <c r="A5885" s="7">
        <v>5884</v>
      </c>
      <c r="B5885" s="7">
        <v>9</v>
      </c>
      <c r="C5885" s="7">
        <v>3</v>
      </c>
      <c r="D5885" s="7">
        <v>4</v>
      </c>
      <c r="E5885" s="7">
        <v>246</v>
      </c>
      <c r="F5885" s="7">
        <v>22.4</v>
      </c>
      <c r="G5885" s="7">
        <v>0</v>
      </c>
      <c r="H5885" s="7">
        <f t="shared" si="819"/>
        <v>7</v>
      </c>
      <c r="I5885" s="16">
        <f t="shared" si="820"/>
        <v>45172</v>
      </c>
      <c r="J5885" s="17">
        <v>0.2407</v>
      </c>
      <c r="K5885" s="18">
        <f>G5885*结论【关键目标】!C$27*0.7735*0.001</f>
        <v>0</v>
      </c>
      <c r="L5885" s="5">
        <v>0</v>
      </c>
      <c r="M5885" s="5">
        <f>ABS(IF(L5885&lt;=0,L5885/耗电量关键数据!$B$6/1000,L5885/耗电量关键数据!$B$5/1000))</f>
        <v>0</v>
      </c>
      <c r="N5885" s="19">
        <f>耗电量关键数据!$B$14</f>
        <v>1.1688450000000001</v>
      </c>
      <c r="O5885" s="19">
        <f>耗电量关键数据!$B$15</f>
        <v>0.37403039999999999</v>
      </c>
      <c r="P5885" s="19">
        <f t="shared" si="821"/>
        <v>1.5428754000000002</v>
      </c>
      <c r="Q5885" s="19">
        <f t="shared" si="825"/>
        <v>0</v>
      </c>
      <c r="R5885" s="20">
        <f t="shared" si="822"/>
        <v>0</v>
      </c>
      <c r="S5885" s="20">
        <f t="shared" si="826"/>
        <v>0</v>
      </c>
      <c r="T5885" s="20">
        <f>IF((T5884+R5885)&lt;0,0,IF((T5884+R5885)&gt;结论【关键目标】!C$28,结论【关键目标】!C$28,T5884+R5885))</f>
        <v>17.371373800000001</v>
      </c>
      <c r="U5885" s="19">
        <f>IF((T5884+R5885)&lt;结论【关键目标】!$C$28,0,(发电量计算【计算逻辑页】!R5885+发电量计算【计算逻辑页】!T5884-结论【关键目标】!$C$28))</f>
        <v>0</v>
      </c>
      <c r="V5885" s="5">
        <f t="shared" si="823"/>
        <v>0</v>
      </c>
      <c r="W5885" s="5">
        <f t="shared" si="824"/>
        <v>0</v>
      </c>
      <c r="X5885" s="5">
        <f t="shared" si="827"/>
        <v>0</v>
      </c>
    </row>
    <row r="5886" spans="1:24" x14ac:dyDescent="0.15">
      <c r="A5886" s="7">
        <v>5885</v>
      </c>
      <c r="B5886" s="7">
        <v>9</v>
      </c>
      <c r="C5886" s="7">
        <v>3</v>
      </c>
      <c r="D5886" s="7">
        <v>5</v>
      </c>
      <c r="E5886" s="7">
        <v>246</v>
      </c>
      <c r="F5886" s="7">
        <v>21.6</v>
      </c>
      <c r="G5886" s="7">
        <v>0</v>
      </c>
      <c r="H5886" s="7">
        <f t="shared" si="819"/>
        <v>7</v>
      </c>
      <c r="I5886" s="16">
        <f t="shared" si="820"/>
        <v>45172</v>
      </c>
      <c r="J5886" s="17">
        <v>0.2407</v>
      </c>
      <c r="K5886" s="18">
        <f>G5886*结论【关键目标】!C$27*0.7735*0.001</f>
        <v>0</v>
      </c>
      <c r="L5886" s="5">
        <v>0</v>
      </c>
      <c r="M5886" s="5">
        <f>ABS(IF(L5886&lt;=0,L5886/耗电量关键数据!$B$6/1000,L5886/耗电量关键数据!$B$5/1000))</f>
        <v>0</v>
      </c>
      <c r="N5886" s="19">
        <f>耗电量关键数据!$B$14</f>
        <v>1.1688450000000001</v>
      </c>
      <c r="O5886" s="19">
        <f>耗电量关键数据!$B$15</f>
        <v>0.37403039999999999</v>
      </c>
      <c r="P5886" s="19">
        <f t="shared" si="821"/>
        <v>1.5428754000000002</v>
      </c>
      <c r="Q5886" s="19">
        <f t="shared" si="825"/>
        <v>0</v>
      </c>
      <c r="R5886" s="20">
        <f t="shared" si="822"/>
        <v>0</v>
      </c>
      <c r="S5886" s="20">
        <f t="shared" si="826"/>
        <v>0</v>
      </c>
      <c r="T5886" s="20">
        <f>IF((T5885+R5886)&lt;0,0,IF((T5885+R5886)&gt;结论【关键目标】!C$28,结论【关键目标】!C$28,T5885+R5886))</f>
        <v>17.371373800000001</v>
      </c>
      <c r="U5886" s="19">
        <f>IF((T5885+R5886)&lt;结论【关键目标】!$C$28,0,(发电量计算【计算逻辑页】!R5886+发电量计算【计算逻辑页】!T5885-结论【关键目标】!$C$28))</f>
        <v>0</v>
      </c>
      <c r="V5886" s="5">
        <f t="shared" si="823"/>
        <v>0</v>
      </c>
      <c r="W5886" s="5">
        <f t="shared" si="824"/>
        <v>0</v>
      </c>
      <c r="X5886" s="5">
        <f t="shared" si="827"/>
        <v>0</v>
      </c>
    </row>
    <row r="5887" spans="1:24" x14ac:dyDescent="0.15">
      <c r="A5887" s="7">
        <v>5886</v>
      </c>
      <c r="B5887" s="7">
        <v>9</v>
      </c>
      <c r="C5887" s="7">
        <v>3</v>
      </c>
      <c r="D5887" s="7">
        <v>6</v>
      </c>
      <c r="E5887" s="7">
        <v>246</v>
      </c>
      <c r="F5887" s="7">
        <v>20.9</v>
      </c>
      <c r="G5887" s="7">
        <v>17</v>
      </c>
      <c r="H5887" s="7">
        <f t="shared" si="819"/>
        <v>7</v>
      </c>
      <c r="I5887" s="16">
        <f t="shared" si="820"/>
        <v>45172</v>
      </c>
      <c r="J5887" s="17">
        <v>0.2407</v>
      </c>
      <c r="K5887" s="18">
        <f>G5887*结论【关键目标】!C$27*0.7735*0.001</f>
        <v>1.5779399999999999</v>
      </c>
      <c r="L5887" s="5">
        <v>0</v>
      </c>
      <c r="M5887" s="5">
        <f>ABS(IF(L5887&lt;=0,L5887/耗电量关键数据!$B$6/1000,L5887/耗电量关键数据!$B$5/1000))</f>
        <v>0</v>
      </c>
      <c r="N5887" s="19">
        <f>耗电量关键数据!$B$14</f>
        <v>1.1688450000000001</v>
      </c>
      <c r="O5887" s="19">
        <f>耗电量关键数据!$B$15</f>
        <v>0.37403039999999999</v>
      </c>
      <c r="P5887" s="19">
        <f t="shared" si="821"/>
        <v>1.5428754000000002</v>
      </c>
      <c r="Q5887" s="19">
        <f t="shared" si="825"/>
        <v>0</v>
      </c>
      <c r="R5887" s="20">
        <f t="shared" si="822"/>
        <v>1.5779399999999999</v>
      </c>
      <c r="S5887" s="20">
        <f t="shared" si="826"/>
        <v>0</v>
      </c>
      <c r="T5887" s="20">
        <f>IF((T5886+R5887)&lt;0,0,IF((T5886+R5887)&gt;结论【关键目标】!C$28,结论【关键目标】!C$28,T5886+R5887))</f>
        <v>18.949313799999999</v>
      </c>
      <c r="U5887" s="19">
        <f>IF((T5886+R5887)&lt;结论【关键目标】!$C$28,0,(发电量计算【计算逻辑页】!R5887+发电量计算【计算逻辑页】!T5886-结论【关键目标】!$C$28))</f>
        <v>0</v>
      </c>
      <c r="V5887" s="5">
        <f t="shared" si="823"/>
        <v>0</v>
      </c>
      <c r="W5887" s="5">
        <f t="shared" si="824"/>
        <v>0.37137010878000004</v>
      </c>
      <c r="X5887" s="5">
        <f t="shared" si="827"/>
        <v>0</v>
      </c>
    </row>
    <row r="5888" spans="1:24" x14ac:dyDescent="0.15">
      <c r="A5888" s="7">
        <v>5887</v>
      </c>
      <c r="B5888" s="7">
        <v>9</v>
      </c>
      <c r="C5888" s="7">
        <v>3</v>
      </c>
      <c r="D5888" s="7">
        <v>7</v>
      </c>
      <c r="E5888" s="7">
        <v>246</v>
      </c>
      <c r="F5888" s="7">
        <v>20.6</v>
      </c>
      <c r="G5888" s="7">
        <v>97.1</v>
      </c>
      <c r="H5888" s="7">
        <f t="shared" si="819"/>
        <v>7</v>
      </c>
      <c r="I5888" s="16">
        <f t="shared" si="820"/>
        <v>45172</v>
      </c>
      <c r="J5888" s="17">
        <v>0.2407</v>
      </c>
      <c r="K5888" s="18">
        <f>G5888*结论【关键目标】!C$27*0.7735*0.001</f>
        <v>9.0128219999999999</v>
      </c>
      <c r="L5888" s="5">
        <v>0</v>
      </c>
      <c r="M5888" s="5">
        <f>ABS(IF(L5888&lt;=0,L5888/耗电量关键数据!$B$6/1000,L5888/耗电量关键数据!$B$5/1000))</f>
        <v>0</v>
      </c>
      <c r="N5888" s="19">
        <f>耗电量关键数据!$B$14</f>
        <v>1.1688450000000001</v>
      </c>
      <c r="O5888" s="19">
        <f>耗电量关键数据!$B$15</f>
        <v>0.37403039999999999</v>
      </c>
      <c r="P5888" s="19">
        <f t="shared" si="821"/>
        <v>1.5428754000000002</v>
      </c>
      <c r="Q5888" s="19">
        <f t="shared" si="825"/>
        <v>0</v>
      </c>
      <c r="R5888" s="20">
        <f t="shared" si="822"/>
        <v>9.0128219999999999</v>
      </c>
      <c r="S5888" s="20">
        <f t="shared" si="826"/>
        <v>0</v>
      </c>
      <c r="T5888" s="20">
        <f>IF((T5887+R5888)&lt;0,0,IF((T5887+R5888)&gt;结论【关键目标】!C$28,结论【关键目标】!C$28,T5887+R5888))</f>
        <v>22</v>
      </c>
      <c r="U5888" s="19">
        <f>IF((T5887+R5888)&lt;结论【关键目标】!$C$28,0,(发电量计算【计算逻辑页】!R5888+发电量计算【计算逻辑页】!T5887-结论【关键目标】!$C$28))</f>
        <v>5.9621357999999987</v>
      </c>
      <c r="V5888" s="5">
        <f t="shared" si="823"/>
        <v>0</v>
      </c>
      <c r="W5888" s="5">
        <f t="shared" si="824"/>
        <v>0.37137010878000004</v>
      </c>
      <c r="X5888" s="5">
        <f t="shared" si="827"/>
        <v>0</v>
      </c>
    </row>
    <row r="5889" spans="1:24" x14ac:dyDescent="0.15">
      <c r="A5889" s="7">
        <v>5888</v>
      </c>
      <c r="B5889" s="7">
        <v>9</v>
      </c>
      <c r="C5889" s="7">
        <v>3</v>
      </c>
      <c r="D5889" s="7">
        <v>8</v>
      </c>
      <c r="E5889" s="7">
        <v>246</v>
      </c>
      <c r="F5889" s="7">
        <v>20.7</v>
      </c>
      <c r="G5889" s="7">
        <v>187.6</v>
      </c>
      <c r="H5889" s="7">
        <f t="shared" si="819"/>
        <v>7</v>
      </c>
      <c r="I5889" s="16">
        <f t="shared" si="820"/>
        <v>45172</v>
      </c>
      <c r="J5889" s="17">
        <v>0.70809999999999995</v>
      </c>
      <c r="K5889" s="18">
        <f>G5889*结论【关键目标】!C$27*0.7735*0.001</f>
        <v>17.413032000000001</v>
      </c>
      <c r="L5889" s="5">
        <v>0</v>
      </c>
      <c r="M5889" s="5">
        <f>ABS(IF(L5889&lt;=0,L5889/耗电量关键数据!$B$6/1000,L5889/耗电量关键数据!$B$5/1000))</f>
        <v>0</v>
      </c>
      <c r="N5889" s="19">
        <f>耗电量关键数据!$B$14</f>
        <v>1.1688450000000001</v>
      </c>
      <c r="O5889" s="19">
        <f>耗电量关键数据!$B$15</f>
        <v>0.37403039999999999</v>
      </c>
      <c r="P5889" s="19">
        <f t="shared" si="821"/>
        <v>1.5428754000000002</v>
      </c>
      <c r="Q5889" s="19">
        <f t="shared" si="825"/>
        <v>0</v>
      </c>
      <c r="R5889" s="20">
        <f t="shared" si="822"/>
        <v>17.413032000000001</v>
      </c>
      <c r="S5889" s="20">
        <f t="shared" si="826"/>
        <v>0</v>
      </c>
      <c r="T5889" s="20">
        <f>IF((T5888+R5889)&lt;0,0,IF((T5888+R5889)&gt;结论【关键目标】!C$28,结论【关键目标】!C$28,T5888+R5889))</f>
        <v>22</v>
      </c>
      <c r="U5889" s="19">
        <f>IF((T5888+R5889)&lt;结论【关键目标】!$C$28,0,(发电量计算【计算逻辑页】!R5889+发电量计算【计算逻辑页】!T5888-结论【关键目标】!$C$28))</f>
        <v>17.413032000000001</v>
      </c>
      <c r="V5889" s="5">
        <f t="shared" si="823"/>
        <v>6.0945612000000002</v>
      </c>
      <c r="W5889" s="5">
        <f t="shared" si="824"/>
        <v>1.0925100707400002</v>
      </c>
      <c r="X5889" s="5">
        <f t="shared" si="827"/>
        <v>0</v>
      </c>
    </row>
    <row r="5890" spans="1:24" x14ac:dyDescent="0.15">
      <c r="A5890" s="7">
        <v>5889</v>
      </c>
      <c r="B5890" s="7">
        <v>9</v>
      </c>
      <c r="C5890" s="7">
        <v>3</v>
      </c>
      <c r="D5890" s="7">
        <v>9</v>
      </c>
      <c r="E5890" s="7">
        <v>246</v>
      </c>
      <c r="F5890" s="7">
        <v>20.7</v>
      </c>
      <c r="G5890" s="7">
        <v>268.2</v>
      </c>
      <c r="H5890" s="7">
        <f t="shared" ref="H5890:H5953" si="828">WEEKDAY(I:I,2)</f>
        <v>7</v>
      </c>
      <c r="I5890" s="16">
        <f t="shared" ref="I5890:I5953" si="829">DATE(2023,B5890,C5890)</f>
        <v>45172</v>
      </c>
      <c r="J5890" s="17">
        <v>0.70809999999999995</v>
      </c>
      <c r="K5890" s="18">
        <f>G5890*结论【关键目标】!C$27*0.7735*0.001</f>
        <v>24.894324000000001</v>
      </c>
      <c r="L5890" s="5">
        <v>0</v>
      </c>
      <c r="M5890" s="5">
        <f>ABS(IF(L5890&lt;=0,L5890/耗电量关键数据!$B$6/1000,L5890/耗电量关键数据!$B$5/1000))</f>
        <v>0</v>
      </c>
      <c r="N5890" s="19">
        <f>耗电量关键数据!$B$14</f>
        <v>1.1688450000000001</v>
      </c>
      <c r="O5890" s="19">
        <f>耗电量关键数据!$B$15</f>
        <v>0.37403039999999999</v>
      </c>
      <c r="P5890" s="19">
        <f t="shared" ref="P5890:P5953" si="830">M5890+N5890+O5890</f>
        <v>1.5428754000000002</v>
      </c>
      <c r="Q5890" s="19">
        <f t="shared" si="825"/>
        <v>0</v>
      </c>
      <c r="R5890" s="20">
        <f t="shared" ref="R5890:R5953" si="831">K5890-Q5890</f>
        <v>24.894324000000001</v>
      </c>
      <c r="S5890" s="20">
        <f t="shared" si="826"/>
        <v>0</v>
      </c>
      <c r="T5890" s="20">
        <f>IF((T5889+R5890)&lt;0,0,IF((T5889+R5890)&gt;结论【关键目标】!C$28,结论【关键目标】!C$28,T5889+R5890))</f>
        <v>22</v>
      </c>
      <c r="U5890" s="19">
        <f>IF((T5889+R5890)&lt;结论【关键目标】!$C$28,0,(发电量计算【计算逻辑页】!R5890+发电量计算【计算逻辑页】!T5889-结论【关键目标】!$C$28))</f>
        <v>24.894323999999997</v>
      </c>
      <c r="V5890" s="5">
        <f t="shared" ref="V5890:V5953" si="832">IF(J5890&gt;0.35,U5890*0.35,0)</f>
        <v>8.7130133999999977</v>
      </c>
      <c r="W5890" s="5">
        <f t="shared" ref="W5890:W5953" si="833">IF(P5890&gt;K5890,K5890*J5890,P5890*J5890)</f>
        <v>1.0925100707400002</v>
      </c>
      <c r="X5890" s="5">
        <f t="shared" si="827"/>
        <v>0</v>
      </c>
    </row>
    <row r="5891" spans="1:24" x14ac:dyDescent="0.15">
      <c r="A5891" s="7">
        <v>5890</v>
      </c>
      <c r="B5891" s="7">
        <v>9</v>
      </c>
      <c r="C5891" s="7">
        <v>3</v>
      </c>
      <c r="D5891" s="7">
        <v>10</v>
      </c>
      <c r="E5891" s="7">
        <v>246</v>
      </c>
      <c r="F5891" s="7">
        <v>20.8</v>
      </c>
      <c r="G5891" s="7">
        <v>330.1</v>
      </c>
      <c r="H5891" s="7">
        <f t="shared" si="828"/>
        <v>7</v>
      </c>
      <c r="I5891" s="16">
        <f t="shared" si="829"/>
        <v>45172</v>
      </c>
      <c r="J5891" s="17">
        <v>0.70809999999999995</v>
      </c>
      <c r="K5891" s="18">
        <f>G5891*结论【关键目标】!C$27*0.7735*0.001</f>
        <v>30.639882</v>
      </c>
      <c r="L5891" s="5">
        <v>0</v>
      </c>
      <c r="M5891" s="5">
        <f>ABS(IF(L5891&lt;=0,L5891/耗电量关键数据!$B$6/1000,L5891/耗电量关键数据!$B$5/1000))</f>
        <v>0</v>
      </c>
      <c r="N5891" s="19">
        <f>耗电量关键数据!$B$14</f>
        <v>1.1688450000000001</v>
      </c>
      <c r="O5891" s="19">
        <f>耗电量关键数据!$B$15</f>
        <v>0.37403039999999999</v>
      </c>
      <c r="P5891" s="19">
        <f t="shared" si="830"/>
        <v>1.5428754000000002</v>
      </c>
      <c r="Q5891" s="19">
        <f t="shared" ref="Q5891:Q5954" si="834">IF(J5891&gt;0.8,P5891,0)</f>
        <v>0</v>
      </c>
      <c r="R5891" s="20">
        <f t="shared" si="831"/>
        <v>30.639882</v>
      </c>
      <c r="S5891" s="20">
        <f t="shared" ref="S5891:S5954" si="835">IF(R5891&lt;0,ABS(R5891),0)</f>
        <v>0</v>
      </c>
      <c r="T5891" s="20">
        <f>IF((T5890+R5891)&lt;0,0,IF((T5890+R5891)&gt;结论【关键目标】!C$28,结论【关键目标】!C$28,T5890+R5891))</f>
        <v>22</v>
      </c>
      <c r="U5891" s="19">
        <f>IF((T5890+R5891)&lt;结论【关键目标】!$C$28,0,(发电量计算【计算逻辑页】!R5891+发电量计算【计算逻辑页】!T5890-结论【关键目标】!$C$28))</f>
        <v>30.639882</v>
      </c>
      <c r="V5891" s="5">
        <f t="shared" si="832"/>
        <v>10.723958699999999</v>
      </c>
      <c r="W5891" s="5">
        <f t="shared" si="833"/>
        <v>1.0925100707400002</v>
      </c>
      <c r="X5891" s="5">
        <f t="shared" si="827"/>
        <v>0</v>
      </c>
    </row>
    <row r="5892" spans="1:24" x14ac:dyDescent="0.15">
      <c r="A5892" s="7">
        <v>5891</v>
      </c>
      <c r="B5892" s="7">
        <v>9</v>
      </c>
      <c r="C5892" s="7">
        <v>3</v>
      </c>
      <c r="D5892" s="7">
        <v>11</v>
      </c>
      <c r="E5892" s="7">
        <v>246</v>
      </c>
      <c r="F5892" s="7">
        <v>20.8</v>
      </c>
      <c r="G5892" s="7">
        <v>358.4</v>
      </c>
      <c r="H5892" s="7">
        <f t="shared" si="828"/>
        <v>7</v>
      </c>
      <c r="I5892" s="16">
        <f t="shared" si="829"/>
        <v>45172</v>
      </c>
      <c r="J5892" s="17">
        <v>1.2267999999999999</v>
      </c>
      <c r="K5892" s="18">
        <f>G5892*结论【关键目标】!C$27*0.7735*0.001</f>
        <v>33.266688000000002</v>
      </c>
      <c r="L5892" s="5">
        <v>0</v>
      </c>
      <c r="M5892" s="5">
        <f>ABS(IF(L5892&lt;=0,L5892/耗电量关键数据!$B$6/1000,L5892/耗电量关键数据!$B$5/1000))</f>
        <v>0</v>
      </c>
      <c r="N5892" s="19">
        <f>耗电量关键数据!$B$14</f>
        <v>1.1688450000000001</v>
      </c>
      <c r="O5892" s="19">
        <f>耗电量关键数据!$B$15</f>
        <v>0.37403039999999999</v>
      </c>
      <c r="P5892" s="19">
        <f t="shared" si="830"/>
        <v>1.5428754000000002</v>
      </c>
      <c r="Q5892" s="19">
        <f t="shared" si="834"/>
        <v>1.5428754000000002</v>
      </c>
      <c r="R5892" s="20">
        <f t="shared" si="831"/>
        <v>31.723812600000002</v>
      </c>
      <c r="S5892" s="20">
        <f t="shared" si="835"/>
        <v>0</v>
      </c>
      <c r="T5892" s="20">
        <f>IF((T5891+R5892)&lt;0,0,IF((T5891+R5892)&gt;结论【关键目标】!C$28,结论【关键目标】!C$28,T5891+R5892))</f>
        <v>22</v>
      </c>
      <c r="U5892" s="19">
        <f>IF((T5891+R5892)&lt;结论【关键目标】!$C$28,0,(发电量计算【计算逻辑页】!R5892+发电量计算【计算逻辑页】!T5891-结论【关键目标】!$C$28))</f>
        <v>31.723812600000002</v>
      </c>
      <c r="V5892" s="5">
        <f t="shared" si="832"/>
        <v>11.10333441</v>
      </c>
      <c r="W5892" s="5">
        <f t="shared" si="833"/>
        <v>1.89279954072</v>
      </c>
      <c r="X5892" s="5">
        <f t="shared" ref="X5892:X5955" si="836">(J5892-0.35)*IF(T5892&gt;S5892,S5892,T5892)</f>
        <v>0</v>
      </c>
    </row>
    <row r="5893" spans="1:24" x14ac:dyDescent="0.15">
      <c r="A5893" s="7">
        <v>5892</v>
      </c>
      <c r="B5893" s="7">
        <v>9</v>
      </c>
      <c r="C5893" s="7">
        <v>3</v>
      </c>
      <c r="D5893" s="7">
        <v>12</v>
      </c>
      <c r="E5893" s="7">
        <v>246</v>
      </c>
      <c r="F5893" s="7">
        <v>20.8</v>
      </c>
      <c r="G5893" s="7">
        <v>364.6</v>
      </c>
      <c r="H5893" s="7">
        <f t="shared" si="828"/>
        <v>7</v>
      </c>
      <c r="I5893" s="16">
        <f t="shared" si="829"/>
        <v>45172</v>
      </c>
      <c r="J5893" s="17">
        <v>1.2267999999999999</v>
      </c>
      <c r="K5893" s="18">
        <f>G5893*结论【关键目标】!C$27*0.7735*0.001</f>
        <v>33.842171999999998</v>
      </c>
      <c r="L5893" s="5">
        <v>0</v>
      </c>
      <c r="M5893" s="5">
        <f>ABS(IF(L5893&lt;=0,L5893/耗电量关键数据!$B$6/1000,L5893/耗电量关键数据!$B$5/1000))</f>
        <v>0</v>
      </c>
      <c r="N5893" s="19">
        <f>耗电量关键数据!$B$14</f>
        <v>1.1688450000000001</v>
      </c>
      <c r="O5893" s="19">
        <f>耗电量关键数据!$B$15</f>
        <v>0.37403039999999999</v>
      </c>
      <c r="P5893" s="19">
        <f t="shared" si="830"/>
        <v>1.5428754000000002</v>
      </c>
      <c r="Q5893" s="19">
        <f t="shared" si="834"/>
        <v>1.5428754000000002</v>
      </c>
      <c r="R5893" s="20">
        <f t="shared" si="831"/>
        <v>32.299296599999998</v>
      </c>
      <c r="S5893" s="20">
        <f t="shared" si="835"/>
        <v>0</v>
      </c>
      <c r="T5893" s="20">
        <f>IF((T5892+R5893)&lt;0,0,IF((T5892+R5893)&gt;结论【关键目标】!C$28,结论【关键目标】!C$28,T5892+R5893))</f>
        <v>22</v>
      </c>
      <c r="U5893" s="19">
        <f>IF((T5892+R5893)&lt;结论【关键目标】!$C$28,0,(发电量计算【计算逻辑页】!R5893+发电量计算【计算逻辑页】!T5892-结论【关键目标】!$C$28))</f>
        <v>32.299296599999998</v>
      </c>
      <c r="V5893" s="5">
        <f t="shared" si="832"/>
        <v>11.304753809999999</v>
      </c>
      <c r="W5893" s="5">
        <f t="shared" si="833"/>
        <v>1.89279954072</v>
      </c>
      <c r="X5893" s="5">
        <f t="shared" si="836"/>
        <v>0</v>
      </c>
    </row>
    <row r="5894" spans="1:24" x14ac:dyDescent="0.15">
      <c r="A5894" s="7">
        <v>5893</v>
      </c>
      <c r="B5894" s="7">
        <v>9</v>
      </c>
      <c r="C5894" s="7">
        <v>3</v>
      </c>
      <c r="D5894" s="7">
        <v>13</v>
      </c>
      <c r="E5894" s="7">
        <v>246</v>
      </c>
      <c r="F5894" s="7">
        <v>20.8</v>
      </c>
      <c r="G5894" s="7">
        <v>343.6</v>
      </c>
      <c r="H5894" s="7">
        <f t="shared" si="828"/>
        <v>7</v>
      </c>
      <c r="I5894" s="16">
        <f t="shared" si="829"/>
        <v>45172</v>
      </c>
      <c r="J5894" s="17">
        <v>1.2267999999999999</v>
      </c>
      <c r="K5894" s="18">
        <f>G5894*结论【关键目标】!C$27*0.7735*0.001</f>
        <v>31.892951999999998</v>
      </c>
      <c r="L5894" s="5">
        <v>0</v>
      </c>
      <c r="M5894" s="5">
        <f>ABS(IF(L5894&lt;=0,L5894/耗电量关键数据!$B$6/1000,L5894/耗电量关键数据!$B$5/1000))</f>
        <v>0</v>
      </c>
      <c r="N5894" s="19">
        <f>耗电量关键数据!$B$14</f>
        <v>1.1688450000000001</v>
      </c>
      <c r="O5894" s="19">
        <f>耗电量关键数据!$B$15</f>
        <v>0.37403039999999999</v>
      </c>
      <c r="P5894" s="19">
        <f t="shared" si="830"/>
        <v>1.5428754000000002</v>
      </c>
      <c r="Q5894" s="19">
        <f t="shared" si="834"/>
        <v>1.5428754000000002</v>
      </c>
      <c r="R5894" s="20">
        <f t="shared" si="831"/>
        <v>30.350076599999998</v>
      </c>
      <c r="S5894" s="20">
        <f t="shared" si="835"/>
        <v>0</v>
      </c>
      <c r="T5894" s="20">
        <f>IF((T5893+R5894)&lt;0,0,IF((T5893+R5894)&gt;结论【关键目标】!C$28,结论【关键目标】!C$28,T5893+R5894))</f>
        <v>22</v>
      </c>
      <c r="U5894" s="19">
        <f>IF((T5893+R5894)&lt;结论【关键目标】!$C$28,0,(发电量计算【计算逻辑页】!R5894+发电量计算【计算逻辑页】!T5893-结论【关键目标】!$C$28))</f>
        <v>30.350076599999994</v>
      </c>
      <c r="V5894" s="5">
        <f t="shared" si="832"/>
        <v>10.622526809999997</v>
      </c>
      <c r="W5894" s="5">
        <f t="shared" si="833"/>
        <v>1.89279954072</v>
      </c>
      <c r="X5894" s="5">
        <f t="shared" si="836"/>
        <v>0</v>
      </c>
    </row>
    <row r="5895" spans="1:24" x14ac:dyDescent="0.15">
      <c r="A5895" s="7">
        <v>5894</v>
      </c>
      <c r="B5895" s="7">
        <v>9</v>
      </c>
      <c r="C5895" s="7">
        <v>3</v>
      </c>
      <c r="D5895" s="7">
        <v>14</v>
      </c>
      <c r="E5895" s="7">
        <v>246</v>
      </c>
      <c r="F5895" s="7">
        <v>20.8</v>
      </c>
      <c r="G5895" s="7">
        <v>301.5</v>
      </c>
      <c r="H5895" s="7">
        <f t="shared" si="828"/>
        <v>7</v>
      </c>
      <c r="I5895" s="16">
        <f t="shared" si="829"/>
        <v>45172</v>
      </c>
      <c r="J5895" s="17">
        <v>1.2267999999999999</v>
      </c>
      <c r="K5895" s="18">
        <f>G5895*结论【关键目标】!C$27*0.7735*0.001</f>
        <v>27.985230000000001</v>
      </c>
      <c r="L5895" s="5">
        <v>0</v>
      </c>
      <c r="M5895" s="5">
        <f>ABS(IF(L5895&lt;=0,L5895/耗电量关键数据!$B$6/1000,L5895/耗电量关键数据!$B$5/1000))</f>
        <v>0</v>
      </c>
      <c r="N5895" s="19">
        <f>耗电量关键数据!$B$14</f>
        <v>1.1688450000000001</v>
      </c>
      <c r="O5895" s="19">
        <f>耗电量关键数据!$B$15</f>
        <v>0.37403039999999999</v>
      </c>
      <c r="P5895" s="19">
        <f t="shared" si="830"/>
        <v>1.5428754000000002</v>
      </c>
      <c r="Q5895" s="19">
        <f t="shared" si="834"/>
        <v>1.5428754000000002</v>
      </c>
      <c r="R5895" s="20">
        <f t="shared" si="831"/>
        <v>26.442354600000002</v>
      </c>
      <c r="S5895" s="20">
        <f t="shared" si="835"/>
        <v>0</v>
      </c>
      <c r="T5895" s="20">
        <f>IF((T5894+R5895)&lt;0,0,IF((T5894+R5895)&gt;结论【关键目标】!C$28,结论【关键目标】!C$28,T5894+R5895))</f>
        <v>22</v>
      </c>
      <c r="U5895" s="19">
        <f>IF((T5894+R5895)&lt;结论【关键目标】!$C$28,0,(发电量计算【计算逻辑页】!R5895+发电量计算【计算逻辑页】!T5894-结论【关键目标】!$C$28))</f>
        <v>26.442354600000002</v>
      </c>
      <c r="V5895" s="5">
        <f t="shared" si="832"/>
        <v>9.2548241099999995</v>
      </c>
      <c r="W5895" s="5">
        <f t="shared" si="833"/>
        <v>1.89279954072</v>
      </c>
      <c r="X5895" s="5">
        <f t="shared" si="836"/>
        <v>0</v>
      </c>
    </row>
    <row r="5896" spans="1:24" x14ac:dyDescent="0.15">
      <c r="A5896" s="7">
        <v>5895</v>
      </c>
      <c r="B5896" s="7">
        <v>9</v>
      </c>
      <c r="C5896" s="7">
        <v>3</v>
      </c>
      <c r="D5896" s="7">
        <v>15</v>
      </c>
      <c r="E5896" s="7">
        <v>246</v>
      </c>
      <c r="F5896" s="7">
        <v>20.8</v>
      </c>
      <c r="G5896" s="7">
        <v>239</v>
      </c>
      <c r="H5896" s="7">
        <f t="shared" si="828"/>
        <v>7</v>
      </c>
      <c r="I5896" s="16">
        <f t="shared" si="829"/>
        <v>45172</v>
      </c>
      <c r="J5896" s="17">
        <v>1.2267999999999999</v>
      </c>
      <c r="K5896" s="18">
        <f>G5896*结论【关键目标】!C$27*0.7735*0.001</f>
        <v>22.183979999999998</v>
      </c>
      <c r="L5896" s="5">
        <v>0</v>
      </c>
      <c r="M5896" s="5">
        <f>ABS(IF(L5896&lt;=0,L5896/耗电量关键数据!$B$6/1000,L5896/耗电量关键数据!$B$5/1000))</f>
        <v>0</v>
      </c>
      <c r="N5896" s="19">
        <f>耗电量关键数据!$B$14</f>
        <v>1.1688450000000001</v>
      </c>
      <c r="O5896" s="19">
        <f>耗电量关键数据!$B$15</f>
        <v>0.37403039999999999</v>
      </c>
      <c r="P5896" s="19">
        <f t="shared" si="830"/>
        <v>1.5428754000000002</v>
      </c>
      <c r="Q5896" s="19">
        <f t="shared" si="834"/>
        <v>1.5428754000000002</v>
      </c>
      <c r="R5896" s="20">
        <f t="shared" si="831"/>
        <v>20.641104599999998</v>
      </c>
      <c r="S5896" s="20">
        <f t="shared" si="835"/>
        <v>0</v>
      </c>
      <c r="T5896" s="20">
        <f>IF((T5895+R5896)&lt;0,0,IF((T5895+R5896)&gt;结论【关键目标】!C$28,结论【关键目标】!C$28,T5895+R5896))</f>
        <v>22</v>
      </c>
      <c r="U5896" s="19">
        <f>IF((T5895+R5896)&lt;结论【关键目标】!$C$28,0,(发电量计算【计算逻辑页】!R5896+发电量计算【计算逻辑页】!T5895-结论【关键目标】!$C$28))</f>
        <v>20.641104599999998</v>
      </c>
      <c r="V5896" s="5">
        <f t="shared" si="832"/>
        <v>7.2243866099999989</v>
      </c>
      <c r="W5896" s="5">
        <f t="shared" si="833"/>
        <v>1.89279954072</v>
      </c>
      <c r="X5896" s="5">
        <f t="shared" si="836"/>
        <v>0</v>
      </c>
    </row>
    <row r="5897" spans="1:24" x14ac:dyDescent="0.15">
      <c r="A5897" s="7">
        <v>5896</v>
      </c>
      <c r="B5897" s="7">
        <v>9</v>
      </c>
      <c r="C5897" s="7">
        <v>3</v>
      </c>
      <c r="D5897" s="7">
        <v>16</v>
      </c>
      <c r="E5897" s="7">
        <v>246</v>
      </c>
      <c r="F5897" s="7">
        <v>20.8</v>
      </c>
      <c r="G5897" s="7">
        <v>160.19999999999999</v>
      </c>
      <c r="H5897" s="7">
        <f t="shared" si="828"/>
        <v>7</v>
      </c>
      <c r="I5897" s="16">
        <f t="shared" si="829"/>
        <v>45172</v>
      </c>
      <c r="J5897" s="17">
        <v>0.70809999999999995</v>
      </c>
      <c r="K5897" s="18">
        <f>G5897*结论【关键目标】!C$27*0.7735*0.001</f>
        <v>14.869764</v>
      </c>
      <c r="L5897" s="5">
        <v>0</v>
      </c>
      <c r="M5897" s="5">
        <f>ABS(IF(L5897&lt;=0,L5897/耗电量关键数据!$B$6/1000,L5897/耗电量关键数据!$B$5/1000))</f>
        <v>0</v>
      </c>
      <c r="N5897" s="19">
        <f>耗电量关键数据!$B$14</f>
        <v>1.1688450000000001</v>
      </c>
      <c r="O5897" s="19">
        <f>耗电量关键数据!$B$15</f>
        <v>0.37403039999999999</v>
      </c>
      <c r="P5897" s="19">
        <f t="shared" si="830"/>
        <v>1.5428754000000002</v>
      </c>
      <c r="Q5897" s="19">
        <f t="shared" si="834"/>
        <v>0</v>
      </c>
      <c r="R5897" s="20">
        <f t="shared" si="831"/>
        <v>14.869764</v>
      </c>
      <c r="S5897" s="20">
        <f t="shared" si="835"/>
        <v>0</v>
      </c>
      <c r="T5897" s="20">
        <f>IF((T5896+R5897)&lt;0,0,IF((T5896+R5897)&gt;结论【关键目标】!C$28,结论【关键目标】!C$28,T5896+R5897))</f>
        <v>22</v>
      </c>
      <c r="U5897" s="19">
        <f>IF((T5896+R5897)&lt;结论【关键目标】!$C$28,0,(发电量计算【计算逻辑页】!R5897+发电量计算【计算逻辑页】!T5896-结论【关键目标】!$C$28))</f>
        <v>14.869764000000004</v>
      </c>
      <c r="V5897" s="5">
        <f t="shared" si="832"/>
        <v>5.2044174000000005</v>
      </c>
      <c r="W5897" s="5">
        <f t="shared" si="833"/>
        <v>1.0925100707400002</v>
      </c>
      <c r="X5897" s="5">
        <f t="shared" si="836"/>
        <v>0</v>
      </c>
    </row>
    <row r="5898" spans="1:24" x14ac:dyDescent="0.15">
      <c r="A5898" s="7">
        <v>5897</v>
      </c>
      <c r="B5898" s="7">
        <v>9</v>
      </c>
      <c r="C5898" s="7">
        <v>3</v>
      </c>
      <c r="D5898" s="7">
        <v>17</v>
      </c>
      <c r="E5898" s="7">
        <v>246</v>
      </c>
      <c r="F5898" s="7">
        <v>20.8</v>
      </c>
      <c r="G5898" s="7">
        <v>70.5</v>
      </c>
      <c r="H5898" s="7">
        <f t="shared" si="828"/>
        <v>7</v>
      </c>
      <c r="I5898" s="16">
        <f t="shared" si="829"/>
        <v>45172</v>
      </c>
      <c r="J5898" s="17">
        <v>0.70809999999999995</v>
      </c>
      <c r="K5898" s="18">
        <f>G5898*结论【关键目标】!C$27*0.7735*0.001</f>
        <v>6.5438099999999997</v>
      </c>
      <c r="L5898" s="5">
        <v>0</v>
      </c>
      <c r="M5898" s="5">
        <f>ABS(IF(L5898&lt;=0,L5898/耗电量关键数据!$B$6/1000,L5898/耗电量关键数据!$B$5/1000))</f>
        <v>0</v>
      </c>
      <c r="N5898" s="19">
        <f>耗电量关键数据!$B$14</f>
        <v>1.1688450000000001</v>
      </c>
      <c r="O5898" s="19">
        <f>耗电量关键数据!$B$15</f>
        <v>0.37403039999999999</v>
      </c>
      <c r="P5898" s="19">
        <f t="shared" si="830"/>
        <v>1.5428754000000002</v>
      </c>
      <c r="Q5898" s="19">
        <f t="shared" si="834"/>
        <v>0</v>
      </c>
      <c r="R5898" s="20">
        <f t="shared" si="831"/>
        <v>6.5438099999999997</v>
      </c>
      <c r="S5898" s="20">
        <f t="shared" si="835"/>
        <v>0</v>
      </c>
      <c r="T5898" s="20">
        <f>IF((T5897+R5898)&lt;0,0,IF((T5897+R5898)&gt;结论【关键目标】!C$28,结论【关键目标】!C$28,T5897+R5898))</f>
        <v>22</v>
      </c>
      <c r="U5898" s="19">
        <f>IF((T5897+R5898)&lt;结论【关键目标】!$C$28,0,(发电量计算【计算逻辑页】!R5898+发电量计算【计算逻辑页】!T5897-结论【关键目标】!$C$28))</f>
        <v>6.5438100000000006</v>
      </c>
      <c r="V5898" s="5">
        <f t="shared" si="832"/>
        <v>2.2903335</v>
      </c>
      <c r="W5898" s="5">
        <f t="shared" si="833"/>
        <v>1.0925100707400002</v>
      </c>
      <c r="X5898" s="5">
        <f t="shared" si="836"/>
        <v>0</v>
      </c>
    </row>
    <row r="5899" spans="1:24" x14ac:dyDescent="0.15">
      <c r="A5899" s="7">
        <v>5898</v>
      </c>
      <c r="B5899" s="7">
        <v>9</v>
      </c>
      <c r="C5899" s="7">
        <v>3</v>
      </c>
      <c r="D5899" s="7">
        <v>18</v>
      </c>
      <c r="E5899" s="7">
        <v>246</v>
      </c>
      <c r="F5899" s="7">
        <v>20.9</v>
      </c>
      <c r="G5899" s="7">
        <v>0</v>
      </c>
      <c r="H5899" s="7">
        <f t="shared" si="828"/>
        <v>7</v>
      </c>
      <c r="I5899" s="16">
        <f t="shared" si="829"/>
        <v>45172</v>
      </c>
      <c r="J5899" s="17">
        <v>0.70809999999999995</v>
      </c>
      <c r="K5899" s="18">
        <f>G5899*结论【关键目标】!C$27*0.7735*0.001</f>
        <v>0</v>
      </c>
      <c r="L5899" s="5">
        <v>0</v>
      </c>
      <c r="M5899" s="5">
        <f>ABS(IF(L5899&lt;=0,L5899/耗电量关键数据!$B$6/1000,L5899/耗电量关键数据!$B$5/1000))</f>
        <v>0</v>
      </c>
      <c r="N5899" s="19">
        <f>耗电量关键数据!$B$14</f>
        <v>1.1688450000000001</v>
      </c>
      <c r="O5899" s="19">
        <f>耗电量关键数据!$B$15</f>
        <v>0.37403039999999999</v>
      </c>
      <c r="P5899" s="19">
        <f t="shared" si="830"/>
        <v>1.5428754000000002</v>
      </c>
      <c r="Q5899" s="19">
        <f t="shared" si="834"/>
        <v>0</v>
      </c>
      <c r="R5899" s="20">
        <f t="shared" si="831"/>
        <v>0</v>
      </c>
      <c r="S5899" s="20">
        <f t="shared" si="835"/>
        <v>0</v>
      </c>
      <c r="T5899" s="20">
        <f>IF((T5898+R5899)&lt;0,0,IF((T5898+R5899)&gt;结论【关键目标】!C$28,结论【关键目标】!C$28,T5898+R5899))</f>
        <v>22</v>
      </c>
      <c r="U5899" s="19">
        <f>IF((T5898+R5899)&lt;结论【关键目标】!$C$28,0,(发电量计算【计算逻辑页】!R5899+发电量计算【计算逻辑页】!T5898-结论【关键目标】!$C$28))</f>
        <v>0</v>
      </c>
      <c r="V5899" s="5">
        <f t="shared" si="832"/>
        <v>0</v>
      </c>
      <c r="W5899" s="5">
        <f t="shared" si="833"/>
        <v>0</v>
      </c>
      <c r="X5899" s="5">
        <f t="shared" si="836"/>
        <v>0</v>
      </c>
    </row>
    <row r="5900" spans="1:24" x14ac:dyDescent="0.15">
      <c r="A5900" s="7">
        <v>5899</v>
      </c>
      <c r="B5900" s="7">
        <v>9</v>
      </c>
      <c r="C5900" s="7">
        <v>3</v>
      </c>
      <c r="D5900" s="7">
        <v>19</v>
      </c>
      <c r="E5900" s="7">
        <v>246</v>
      </c>
      <c r="F5900" s="7">
        <v>20.9</v>
      </c>
      <c r="G5900" s="7">
        <v>0</v>
      </c>
      <c r="H5900" s="7">
        <f t="shared" si="828"/>
        <v>7</v>
      </c>
      <c r="I5900" s="16">
        <f t="shared" si="829"/>
        <v>45172</v>
      </c>
      <c r="J5900" s="17">
        <v>1.2267999999999999</v>
      </c>
      <c r="K5900" s="18">
        <f>G5900*结论【关键目标】!C$27*0.7735*0.001</f>
        <v>0</v>
      </c>
      <c r="L5900" s="5">
        <v>0</v>
      </c>
      <c r="M5900" s="5">
        <f>ABS(IF(L5900&lt;=0,L5900/耗电量关键数据!$B$6/1000,L5900/耗电量关键数据!$B$5/1000))</f>
        <v>0</v>
      </c>
      <c r="N5900" s="19">
        <f>耗电量关键数据!$B$14</f>
        <v>1.1688450000000001</v>
      </c>
      <c r="O5900" s="19">
        <f>耗电量关键数据!$B$15</f>
        <v>0.37403039999999999</v>
      </c>
      <c r="P5900" s="19">
        <f t="shared" si="830"/>
        <v>1.5428754000000002</v>
      </c>
      <c r="Q5900" s="19">
        <f t="shared" si="834"/>
        <v>1.5428754000000002</v>
      </c>
      <c r="R5900" s="20">
        <f t="shared" si="831"/>
        <v>-1.5428754000000002</v>
      </c>
      <c r="S5900" s="20">
        <f t="shared" si="835"/>
        <v>1.5428754000000002</v>
      </c>
      <c r="T5900" s="20">
        <f>IF((T5899+R5900)&lt;0,0,IF((T5899+R5900)&gt;结论【关键目标】!C$28,结论【关键目标】!C$28,T5899+R5900))</f>
        <v>20.4571246</v>
      </c>
      <c r="U5900" s="19">
        <f>IF((T5899+R5900)&lt;结论【关键目标】!$C$28,0,(发电量计算【计算逻辑页】!R5900+发电量计算【计算逻辑页】!T5899-结论【关键目标】!$C$28))</f>
        <v>0</v>
      </c>
      <c r="V5900" s="5">
        <f t="shared" si="832"/>
        <v>0</v>
      </c>
      <c r="W5900" s="5">
        <f t="shared" si="833"/>
        <v>0</v>
      </c>
      <c r="X5900" s="5">
        <f t="shared" si="836"/>
        <v>1.3527931507200002</v>
      </c>
    </row>
    <row r="5901" spans="1:24" x14ac:dyDescent="0.15">
      <c r="A5901" s="7">
        <v>5900</v>
      </c>
      <c r="B5901" s="7">
        <v>9</v>
      </c>
      <c r="C5901" s="7">
        <v>3</v>
      </c>
      <c r="D5901" s="7">
        <v>20</v>
      </c>
      <c r="E5901" s="7">
        <v>246</v>
      </c>
      <c r="F5901" s="7">
        <v>20.3</v>
      </c>
      <c r="G5901" s="7">
        <v>0</v>
      </c>
      <c r="H5901" s="7">
        <f t="shared" si="828"/>
        <v>7</v>
      </c>
      <c r="I5901" s="16">
        <f t="shared" si="829"/>
        <v>45172</v>
      </c>
      <c r="J5901" s="17">
        <v>1.2267999999999999</v>
      </c>
      <c r="K5901" s="18">
        <f>G5901*结论【关键目标】!C$27*0.7735*0.001</f>
        <v>0</v>
      </c>
      <c r="L5901" s="5">
        <v>0</v>
      </c>
      <c r="M5901" s="5">
        <f>ABS(IF(L5901&lt;=0,L5901/耗电量关键数据!$B$6/1000,L5901/耗电量关键数据!$B$5/1000))</f>
        <v>0</v>
      </c>
      <c r="N5901" s="19">
        <f>耗电量关键数据!$B$14</f>
        <v>1.1688450000000001</v>
      </c>
      <c r="O5901" s="19">
        <f>耗电量关键数据!$B$15</f>
        <v>0.37403039999999999</v>
      </c>
      <c r="P5901" s="19">
        <f t="shared" si="830"/>
        <v>1.5428754000000002</v>
      </c>
      <c r="Q5901" s="19">
        <f t="shared" si="834"/>
        <v>1.5428754000000002</v>
      </c>
      <c r="R5901" s="20">
        <f t="shared" si="831"/>
        <v>-1.5428754000000002</v>
      </c>
      <c r="S5901" s="20">
        <f t="shared" si="835"/>
        <v>1.5428754000000002</v>
      </c>
      <c r="T5901" s="20">
        <f>IF((T5900+R5901)&lt;0,0,IF((T5900+R5901)&gt;结论【关键目标】!C$28,结论【关键目标】!C$28,T5900+R5901))</f>
        <v>18.9142492</v>
      </c>
      <c r="U5901" s="19">
        <f>IF((T5900+R5901)&lt;结论【关键目标】!$C$28,0,(发电量计算【计算逻辑页】!R5901+发电量计算【计算逻辑页】!T5900-结论【关键目标】!$C$28))</f>
        <v>0</v>
      </c>
      <c r="V5901" s="5">
        <f t="shared" si="832"/>
        <v>0</v>
      </c>
      <c r="W5901" s="5">
        <f t="shared" si="833"/>
        <v>0</v>
      </c>
      <c r="X5901" s="5">
        <f t="shared" si="836"/>
        <v>1.3527931507200002</v>
      </c>
    </row>
    <row r="5902" spans="1:24" x14ac:dyDescent="0.15">
      <c r="A5902" s="7">
        <v>5901</v>
      </c>
      <c r="B5902" s="7">
        <v>9</v>
      </c>
      <c r="C5902" s="7">
        <v>3</v>
      </c>
      <c r="D5902" s="7">
        <v>21</v>
      </c>
      <c r="E5902" s="7">
        <v>246</v>
      </c>
      <c r="F5902" s="7">
        <v>20</v>
      </c>
      <c r="G5902" s="7">
        <v>0</v>
      </c>
      <c r="H5902" s="7">
        <f t="shared" si="828"/>
        <v>7</v>
      </c>
      <c r="I5902" s="16">
        <f t="shared" si="829"/>
        <v>45172</v>
      </c>
      <c r="J5902" s="17">
        <v>1.2267999999999999</v>
      </c>
      <c r="K5902" s="18">
        <f>G5902*结论【关键目标】!C$27*0.7735*0.001</f>
        <v>0</v>
      </c>
      <c r="L5902" s="5">
        <v>0</v>
      </c>
      <c r="M5902" s="5">
        <f>ABS(IF(L5902&lt;=0,L5902/耗电量关键数据!$B$6/1000,L5902/耗电量关键数据!$B$5/1000))</f>
        <v>0</v>
      </c>
      <c r="N5902" s="19">
        <f>耗电量关键数据!$B$14</f>
        <v>1.1688450000000001</v>
      </c>
      <c r="O5902" s="19">
        <f>耗电量关键数据!$B$15</f>
        <v>0.37403039999999999</v>
      </c>
      <c r="P5902" s="19">
        <f t="shared" si="830"/>
        <v>1.5428754000000002</v>
      </c>
      <c r="Q5902" s="19">
        <f t="shared" si="834"/>
        <v>1.5428754000000002</v>
      </c>
      <c r="R5902" s="20">
        <f t="shared" si="831"/>
        <v>-1.5428754000000002</v>
      </c>
      <c r="S5902" s="20">
        <f t="shared" si="835"/>
        <v>1.5428754000000002</v>
      </c>
      <c r="T5902" s="20">
        <f>IF((T5901+R5902)&lt;0,0,IF((T5901+R5902)&gt;结论【关键目标】!C$28,结论【关键目标】!C$28,T5901+R5902))</f>
        <v>17.371373800000001</v>
      </c>
      <c r="U5902" s="19">
        <f>IF((T5901+R5902)&lt;结论【关键目标】!$C$28,0,(发电量计算【计算逻辑页】!R5902+发电量计算【计算逻辑页】!T5901-结论【关键目标】!$C$28))</f>
        <v>0</v>
      </c>
      <c r="V5902" s="5">
        <f t="shared" si="832"/>
        <v>0</v>
      </c>
      <c r="W5902" s="5">
        <f t="shared" si="833"/>
        <v>0</v>
      </c>
      <c r="X5902" s="5">
        <f t="shared" si="836"/>
        <v>1.3527931507200002</v>
      </c>
    </row>
    <row r="5903" spans="1:24" x14ac:dyDescent="0.15">
      <c r="A5903" s="7">
        <v>5902</v>
      </c>
      <c r="B5903" s="7">
        <v>9</v>
      </c>
      <c r="C5903" s="7">
        <v>3</v>
      </c>
      <c r="D5903" s="7">
        <v>22</v>
      </c>
      <c r="E5903" s="7">
        <v>246</v>
      </c>
      <c r="F5903" s="7">
        <v>19.8</v>
      </c>
      <c r="G5903" s="7">
        <v>0</v>
      </c>
      <c r="H5903" s="7">
        <f t="shared" si="828"/>
        <v>7</v>
      </c>
      <c r="I5903" s="16">
        <f t="shared" si="829"/>
        <v>45172</v>
      </c>
      <c r="J5903" s="17">
        <v>0.70809999999999995</v>
      </c>
      <c r="K5903" s="18">
        <f>G5903*结论【关键目标】!C$27*0.7735*0.001</f>
        <v>0</v>
      </c>
      <c r="L5903" s="5">
        <v>0</v>
      </c>
      <c r="M5903" s="5">
        <f>ABS(IF(L5903&lt;=0,L5903/耗电量关键数据!$B$6/1000,L5903/耗电量关键数据!$B$5/1000))</f>
        <v>0</v>
      </c>
      <c r="N5903" s="19">
        <f>耗电量关键数据!$B$14</f>
        <v>1.1688450000000001</v>
      </c>
      <c r="O5903" s="19">
        <f>耗电量关键数据!$B$15</f>
        <v>0.37403039999999999</v>
      </c>
      <c r="P5903" s="19">
        <f t="shared" si="830"/>
        <v>1.5428754000000002</v>
      </c>
      <c r="Q5903" s="19">
        <f t="shared" si="834"/>
        <v>0</v>
      </c>
      <c r="R5903" s="20">
        <f t="shared" si="831"/>
        <v>0</v>
      </c>
      <c r="S5903" s="20">
        <f t="shared" si="835"/>
        <v>0</v>
      </c>
      <c r="T5903" s="20">
        <f>IF((T5902+R5903)&lt;0,0,IF((T5902+R5903)&gt;结论【关键目标】!C$28,结论【关键目标】!C$28,T5902+R5903))</f>
        <v>17.371373800000001</v>
      </c>
      <c r="U5903" s="19">
        <f>IF((T5902+R5903)&lt;结论【关键目标】!$C$28,0,(发电量计算【计算逻辑页】!R5903+发电量计算【计算逻辑页】!T5902-结论【关键目标】!$C$28))</f>
        <v>0</v>
      </c>
      <c r="V5903" s="5">
        <f t="shared" si="832"/>
        <v>0</v>
      </c>
      <c r="W5903" s="5">
        <f t="shared" si="833"/>
        <v>0</v>
      </c>
      <c r="X5903" s="5">
        <f t="shared" si="836"/>
        <v>0</v>
      </c>
    </row>
    <row r="5904" spans="1:24" x14ac:dyDescent="0.15">
      <c r="A5904" s="7">
        <v>5903</v>
      </c>
      <c r="B5904" s="7">
        <v>9</v>
      </c>
      <c r="C5904" s="7">
        <v>3</v>
      </c>
      <c r="D5904" s="7">
        <v>23</v>
      </c>
      <c r="E5904" s="7">
        <v>246</v>
      </c>
      <c r="F5904" s="7">
        <v>19.7</v>
      </c>
      <c r="G5904" s="7">
        <v>0</v>
      </c>
      <c r="H5904" s="7">
        <f t="shared" si="828"/>
        <v>7</v>
      </c>
      <c r="I5904" s="16">
        <f t="shared" si="829"/>
        <v>45172</v>
      </c>
      <c r="J5904" s="17">
        <v>0.70809999999999995</v>
      </c>
      <c r="K5904" s="18">
        <f>G5904*结论【关键目标】!C$27*0.7735*0.001</f>
        <v>0</v>
      </c>
      <c r="L5904" s="5">
        <v>0</v>
      </c>
      <c r="M5904" s="5">
        <f>ABS(IF(L5904&lt;=0,L5904/耗电量关键数据!$B$6/1000,L5904/耗电量关键数据!$B$5/1000))</f>
        <v>0</v>
      </c>
      <c r="N5904" s="19">
        <f>耗电量关键数据!$B$14</f>
        <v>1.1688450000000001</v>
      </c>
      <c r="O5904" s="19">
        <f>耗电量关键数据!$B$15</f>
        <v>0.37403039999999999</v>
      </c>
      <c r="P5904" s="19">
        <f t="shared" si="830"/>
        <v>1.5428754000000002</v>
      </c>
      <c r="Q5904" s="19">
        <f t="shared" si="834"/>
        <v>0</v>
      </c>
      <c r="R5904" s="20">
        <f t="shared" si="831"/>
        <v>0</v>
      </c>
      <c r="S5904" s="20">
        <f t="shared" si="835"/>
        <v>0</v>
      </c>
      <c r="T5904" s="20">
        <f>IF((T5903+R5904)&lt;0,0,IF((T5903+R5904)&gt;结论【关键目标】!C$28,结论【关键目标】!C$28,T5903+R5904))</f>
        <v>17.371373800000001</v>
      </c>
      <c r="U5904" s="19">
        <f>IF((T5903+R5904)&lt;结论【关键目标】!$C$28,0,(发电量计算【计算逻辑页】!R5904+发电量计算【计算逻辑页】!T5903-结论【关键目标】!$C$28))</f>
        <v>0</v>
      </c>
      <c r="V5904" s="5">
        <f t="shared" si="832"/>
        <v>0</v>
      </c>
      <c r="W5904" s="5">
        <f t="shared" si="833"/>
        <v>0</v>
      </c>
      <c r="X5904" s="5">
        <f t="shared" si="836"/>
        <v>0</v>
      </c>
    </row>
    <row r="5905" spans="1:24" x14ac:dyDescent="0.15">
      <c r="A5905" s="7">
        <v>5904</v>
      </c>
      <c r="B5905" s="7">
        <v>9</v>
      </c>
      <c r="C5905" s="7">
        <v>3</v>
      </c>
      <c r="D5905" s="7">
        <v>24</v>
      </c>
      <c r="E5905" s="7">
        <v>246</v>
      </c>
      <c r="F5905" s="7">
        <v>19.5</v>
      </c>
      <c r="G5905" s="7">
        <v>0</v>
      </c>
      <c r="H5905" s="7">
        <f t="shared" si="828"/>
        <v>7</v>
      </c>
      <c r="I5905" s="16">
        <f t="shared" si="829"/>
        <v>45172</v>
      </c>
      <c r="J5905" s="17">
        <v>0.2407</v>
      </c>
      <c r="K5905" s="18">
        <f>G5905*结论【关键目标】!C$27*0.7735*0.001</f>
        <v>0</v>
      </c>
      <c r="L5905" s="5">
        <v>0</v>
      </c>
      <c r="M5905" s="5">
        <f>ABS(IF(L5905&lt;=0,L5905/耗电量关键数据!$B$6/1000,L5905/耗电量关键数据!$B$5/1000))</f>
        <v>0</v>
      </c>
      <c r="N5905" s="19">
        <f>耗电量关键数据!$B$14</f>
        <v>1.1688450000000001</v>
      </c>
      <c r="O5905" s="19">
        <f>耗电量关键数据!$B$15</f>
        <v>0.37403039999999999</v>
      </c>
      <c r="P5905" s="19">
        <f t="shared" si="830"/>
        <v>1.5428754000000002</v>
      </c>
      <c r="Q5905" s="19">
        <f t="shared" si="834"/>
        <v>0</v>
      </c>
      <c r="R5905" s="20">
        <f t="shared" si="831"/>
        <v>0</v>
      </c>
      <c r="S5905" s="20">
        <f t="shared" si="835"/>
        <v>0</v>
      </c>
      <c r="T5905" s="20">
        <f>IF((T5904+R5905)&lt;0,0,IF((T5904+R5905)&gt;结论【关键目标】!C$28,结论【关键目标】!C$28,T5904+R5905))</f>
        <v>17.371373800000001</v>
      </c>
      <c r="U5905" s="19">
        <f>IF((T5904+R5905)&lt;结论【关键目标】!$C$28,0,(发电量计算【计算逻辑页】!R5905+发电量计算【计算逻辑页】!T5904-结论【关键目标】!$C$28))</f>
        <v>0</v>
      </c>
      <c r="V5905" s="5">
        <f t="shared" si="832"/>
        <v>0</v>
      </c>
      <c r="W5905" s="5">
        <f t="shared" si="833"/>
        <v>0</v>
      </c>
      <c r="X5905" s="5">
        <f t="shared" si="836"/>
        <v>0</v>
      </c>
    </row>
    <row r="5906" spans="1:24" x14ac:dyDescent="0.15">
      <c r="A5906" s="7">
        <v>5905</v>
      </c>
      <c r="B5906" s="7">
        <v>9</v>
      </c>
      <c r="C5906" s="7">
        <v>4</v>
      </c>
      <c r="D5906" s="7">
        <v>1</v>
      </c>
      <c r="E5906" s="7">
        <v>247</v>
      </c>
      <c r="F5906" s="7">
        <v>19.600000000000001</v>
      </c>
      <c r="G5906" s="7">
        <v>0</v>
      </c>
      <c r="H5906" s="7">
        <f t="shared" si="828"/>
        <v>1</v>
      </c>
      <c r="I5906" s="16">
        <f t="shared" si="829"/>
        <v>45173</v>
      </c>
      <c r="J5906" s="17">
        <v>0.2407</v>
      </c>
      <c r="K5906" s="18">
        <f>G5906*结论【关键目标】!C$27*0.7735*0.001</f>
        <v>0</v>
      </c>
      <c r="L5906" s="5">
        <v>0</v>
      </c>
      <c r="M5906" s="5">
        <f>ABS(IF(L5906&lt;=0,L5906/耗电量关键数据!$B$6/1000,L5906/耗电量关键数据!$B$5/1000))</f>
        <v>0</v>
      </c>
      <c r="N5906" s="5">
        <f>电气设备逐时使用率计算!H5882</f>
        <v>1.1688450000000001</v>
      </c>
      <c r="O5906" s="5">
        <f>灯光逐时使用率计算!H5882</f>
        <v>0.37403039999999999</v>
      </c>
      <c r="P5906" s="19">
        <f t="shared" si="830"/>
        <v>1.5428754000000002</v>
      </c>
      <c r="Q5906" s="19">
        <f t="shared" si="834"/>
        <v>0</v>
      </c>
      <c r="R5906" s="20">
        <f t="shared" si="831"/>
        <v>0</v>
      </c>
      <c r="S5906" s="20">
        <f t="shared" si="835"/>
        <v>0</v>
      </c>
      <c r="T5906" s="20">
        <f>IF((T5905+R5906)&lt;0,0,IF((T5905+R5906)&gt;结论【关键目标】!C$28,结论【关键目标】!C$28,T5905+R5906))</f>
        <v>17.371373800000001</v>
      </c>
      <c r="U5906" s="19">
        <f>IF((T5905+R5906)&lt;结论【关键目标】!$C$28,0,(发电量计算【计算逻辑页】!R5906+发电量计算【计算逻辑页】!T5905-结论【关键目标】!$C$28))</f>
        <v>0</v>
      </c>
      <c r="V5906" s="5">
        <f t="shared" si="832"/>
        <v>0</v>
      </c>
      <c r="W5906" s="5">
        <f t="shared" si="833"/>
        <v>0</v>
      </c>
      <c r="X5906" s="5">
        <f t="shared" si="836"/>
        <v>0</v>
      </c>
    </row>
    <row r="5907" spans="1:24" x14ac:dyDescent="0.15">
      <c r="A5907" s="7">
        <v>5906</v>
      </c>
      <c r="B5907" s="7">
        <v>9</v>
      </c>
      <c r="C5907" s="7">
        <v>4</v>
      </c>
      <c r="D5907" s="7">
        <v>2</v>
      </c>
      <c r="E5907" s="7">
        <v>247</v>
      </c>
      <c r="F5907" s="7">
        <v>19.600000000000001</v>
      </c>
      <c r="G5907" s="7">
        <v>0</v>
      </c>
      <c r="H5907" s="7">
        <f t="shared" si="828"/>
        <v>1</v>
      </c>
      <c r="I5907" s="16">
        <f t="shared" si="829"/>
        <v>45173</v>
      </c>
      <c r="J5907" s="17">
        <v>0.2407</v>
      </c>
      <c r="K5907" s="18">
        <f>G5907*结论【关键目标】!C$27*0.7735*0.001</f>
        <v>0</v>
      </c>
      <c r="L5907" s="5">
        <v>0</v>
      </c>
      <c r="M5907" s="5">
        <f>ABS(IF(L5907&lt;=0,L5907/耗电量关键数据!$B$6/1000,L5907/耗电量关键数据!$B$5/1000))</f>
        <v>0</v>
      </c>
      <c r="N5907" s="5">
        <f>电气设备逐时使用率计算!H5883</f>
        <v>1.1688450000000001</v>
      </c>
      <c r="O5907" s="5">
        <f>灯光逐时使用率计算!H5883</f>
        <v>0.37403039999999999</v>
      </c>
      <c r="P5907" s="19">
        <f t="shared" si="830"/>
        <v>1.5428754000000002</v>
      </c>
      <c r="Q5907" s="19">
        <f t="shared" si="834"/>
        <v>0</v>
      </c>
      <c r="R5907" s="20">
        <f t="shared" si="831"/>
        <v>0</v>
      </c>
      <c r="S5907" s="20">
        <f t="shared" si="835"/>
        <v>0</v>
      </c>
      <c r="T5907" s="20">
        <f>IF((T5906+R5907)&lt;0,0,IF((T5906+R5907)&gt;结论【关键目标】!C$28,结论【关键目标】!C$28,T5906+R5907))</f>
        <v>17.371373800000001</v>
      </c>
      <c r="U5907" s="19">
        <f>IF((T5906+R5907)&lt;结论【关键目标】!$C$28,0,(发电量计算【计算逻辑页】!R5907+发电量计算【计算逻辑页】!T5906-结论【关键目标】!$C$28))</f>
        <v>0</v>
      </c>
      <c r="V5907" s="5">
        <f t="shared" si="832"/>
        <v>0</v>
      </c>
      <c r="W5907" s="5">
        <f t="shared" si="833"/>
        <v>0</v>
      </c>
      <c r="X5907" s="5">
        <f t="shared" si="836"/>
        <v>0</v>
      </c>
    </row>
    <row r="5908" spans="1:24" x14ac:dyDescent="0.15">
      <c r="A5908" s="7">
        <v>5907</v>
      </c>
      <c r="B5908" s="7">
        <v>9</v>
      </c>
      <c r="C5908" s="7">
        <v>4</v>
      </c>
      <c r="D5908" s="7">
        <v>3</v>
      </c>
      <c r="E5908" s="7">
        <v>247</v>
      </c>
      <c r="F5908" s="7">
        <v>19.7</v>
      </c>
      <c r="G5908" s="7">
        <v>0</v>
      </c>
      <c r="H5908" s="7">
        <f t="shared" si="828"/>
        <v>1</v>
      </c>
      <c r="I5908" s="16">
        <f t="shared" si="829"/>
        <v>45173</v>
      </c>
      <c r="J5908" s="17">
        <v>0.2407</v>
      </c>
      <c r="K5908" s="18">
        <f>G5908*结论【关键目标】!C$27*0.7735*0.001</f>
        <v>0</v>
      </c>
      <c r="L5908" s="5">
        <v>0</v>
      </c>
      <c r="M5908" s="5">
        <f>ABS(IF(L5908&lt;=0,L5908/耗电量关键数据!$B$6/1000,L5908/耗电量关键数据!$B$5/1000))</f>
        <v>0</v>
      </c>
      <c r="N5908" s="5">
        <f>电气设备逐时使用率计算!H5884</f>
        <v>1.1688450000000001</v>
      </c>
      <c r="O5908" s="5">
        <f>灯光逐时使用率计算!H5884</f>
        <v>0.37403039999999999</v>
      </c>
      <c r="P5908" s="19">
        <f t="shared" si="830"/>
        <v>1.5428754000000002</v>
      </c>
      <c r="Q5908" s="19">
        <f t="shared" si="834"/>
        <v>0</v>
      </c>
      <c r="R5908" s="20">
        <f t="shared" si="831"/>
        <v>0</v>
      </c>
      <c r="S5908" s="20">
        <f t="shared" si="835"/>
        <v>0</v>
      </c>
      <c r="T5908" s="20">
        <f>IF((T5907+R5908)&lt;0,0,IF((T5907+R5908)&gt;结论【关键目标】!C$28,结论【关键目标】!C$28,T5907+R5908))</f>
        <v>17.371373800000001</v>
      </c>
      <c r="U5908" s="19">
        <f>IF((T5907+R5908)&lt;结论【关键目标】!$C$28,0,(发电量计算【计算逻辑页】!R5908+发电量计算【计算逻辑页】!T5907-结论【关键目标】!$C$28))</f>
        <v>0</v>
      </c>
      <c r="V5908" s="5">
        <f t="shared" si="832"/>
        <v>0</v>
      </c>
      <c r="W5908" s="5">
        <f t="shared" si="833"/>
        <v>0</v>
      </c>
      <c r="X5908" s="5">
        <f t="shared" si="836"/>
        <v>0</v>
      </c>
    </row>
    <row r="5909" spans="1:24" x14ac:dyDescent="0.15">
      <c r="A5909" s="7">
        <v>5908</v>
      </c>
      <c r="B5909" s="7">
        <v>9</v>
      </c>
      <c r="C5909" s="7">
        <v>4</v>
      </c>
      <c r="D5909" s="7">
        <v>4</v>
      </c>
      <c r="E5909" s="7">
        <v>247</v>
      </c>
      <c r="F5909" s="7">
        <v>19.5</v>
      </c>
      <c r="G5909" s="7">
        <v>0</v>
      </c>
      <c r="H5909" s="7">
        <f t="shared" si="828"/>
        <v>1</v>
      </c>
      <c r="I5909" s="16">
        <f t="shared" si="829"/>
        <v>45173</v>
      </c>
      <c r="J5909" s="17">
        <v>0.2407</v>
      </c>
      <c r="K5909" s="18">
        <f>G5909*结论【关键目标】!C$27*0.7735*0.001</f>
        <v>0</v>
      </c>
      <c r="L5909" s="5">
        <v>0</v>
      </c>
      <c r="M5909" s="5">
        <f>ABS(IF(L5909&lt;=0,L5909/耗电量关键数据!$B$6/1000,L5909/耗电量关键数据!$B$5/1000))</f>
        <v>0</v>
      </c>
      <c r="N5909" s="5">
        <f>电气设备逐时使用率计算!H5885</f>
        <v>1.1688450000000001</v>
      </c>
      <c r="O5909" s="5">
        <f>灯光逐时使用率计算!H5885</f>
        <v>0.37403039999999999</v>
      </c>
      <c r="P5909" s="19">
        <f t="shared" si="830"/>
        <v>1.5428754000000002</v>
      </c>
      <c r="Q5909" s="19">
        <f t="shared" si="834"/>
        <v>0</v>
      </c>
      <c r="R5909" s="20">
        <f t="shared" si="831"/>
        <v>0</v>
      </c>
      <c r="S5909" s="20">
        <f t="shared" si="835"/>
        <v>0</v>
      </c>
      <c r="T5909" s="20">
        <f>IF((T5908+R5909)&lt;0,0,IF((T5908+R5909)&gt;结论【关键目标】!C$28,结论【关键目标】!C$28,T5908+R5909))</f>
        <v>17.371373800000001</v>
      </c>
      <c r="U5909" s="19">
        <f>IF((T5908+R5909)&lt;结论【关键目标】!$C$28,0,(发电量计算【计算逻辑页】!R5909+发电量计算【计算逻辑页】!T5908-结论【关键目标】!$C$28))</f>
        <v>0</v>
      </c>
      <c r="V5909" s="5">
        <f t="shared" si="832"/>
        <v>0</v>
      </c>
      <c r="W5909" s="5">
        <f t="shared" si="833"/>
        <v>0</v>
      </c>
      <c r="X5909" s="5">
        <f t="shared" si="836"/>
        <v>0</v>
      </c>
    </row>
    <row r="5910" spans="1:24" x14ac:dyDescent="0.15">
      <c r="A5910" s="7">
        <v>5909</v>
      </c>
      <c r="B5910" s="7">
        <v>9</v>
      </c>
      <c r="C5910" s="7">
        <v>4</v>
      </c>
      <c r="D5910" s="7">
        <v>5</v>
      </c>
      <c r="E5910" s="7">
        <v>247</v>
      </c>
      <c r="F5910" s="7">
        <v>19.399999999999999</v>
      </c>
      <c r="G5910" s="7">
        <v>0</v>
      </c>
      <c r="H5910" s="7">
        <f t="shared" si="828"/>
        <v>1</v>
      </c>
      <c r="I5910" s="16">
        <f t="shared" si="829"/>
        <v>45173</v>
      </c>
      <c r="J5910" s="17">
        <v>0.2407</v>
      </c>
      <c r="K5910" s="18">
        <f>G5910*结论【关键目标】!C$27*0.7735*0.001</f>
        <v>0</v>
      </c>
      <c r="L5910" s="5">
        <v>0</v>
      </c>
      <c r="M5910" s="5">
        <f>ABS(IF(L5910&lt;=0,L5910/耗电量关键数据!$B$6/1000,L5910/耗电量关键数据!$B$5/1000))</f>
        <v>0</v>
      </c>
      <c r="N5910" s="5">
        <f>电气设备逐时使用率计算!H5886</f>
        <v>1.1688450000000001</v>
      </c>
      <c r="O5910" s="5">
        <f>灯光逐时使用率计算!H5886</f>
        <v>0.37403039999999999</v>
      </c>
      <c r="P5910" s="19">
        <f t="shared" si="830"/>
        <v>1.5428754000000002</v>
      </c>
      <c r="Q5910" s="19">
        <f t="shared" si="834"/>
        <v>0</v>
      </c>
      <c r="R5910" s="20">
        <f t="shared" si="831"/>
        <v>0</v>
      </c>
      <c r="S5910" s="20">
        <f t="shared" si="835"/>
        <v>0</v>
      </c>
      <c r="T5910" s="20">
        <f>IF((T5909+R5910)&lt;0,0,IF((T5909+R5910)&gt;结论【关键目标】!C$28,结论【关键目标】!C$28,T5909+R5910))</f>
        <v>17.371373800000001</v>
      </c>
      <c r="U5910" s="19">
        <f>IF((T5909+R5910)&lt;结论【关键目标】!$C$28,0,(发电量计算【计算逻辑页】!R5910+发电量计算【计算逻辑页】!T5909-结论【关键目标】!$C$28))</f>
        <v>0</v>
      </c>
      <c r="V5910" s="5">
        <f t="shared" si="832"/>
        <v>0</v>
      </c>
      <c r="W5910" s="5">
        <f t="shared" si="833"/>
        <v>0</v>
      </c>
      <c r="X5910" s="5">
        <f t="shared" si="836"/>
        <v>0</v>
      </c>
    </row>
    <row r="5911" spans="1:24" x14ac:dyDescent="0.15">
      <c r="A5911" s="7">
        <v>5910</v>
      </c>
      <c r="B5911" s="7">
        <v>9</v>
      </c>
      <c r="C5911" s="7">
        <v>4</v>
      </c>
      <c r="D5911" s="7">
        <v>6</v>
      </c>
      <c r="E5911" s="7">
        <v>247</v>
      </c>
      <c r="F5911" s="7">
        <v>19.2</v>
      </c>
      <c r="G5911" s="7">
        <v>18.2</v>
      </c>
      <c r="H5911" s="7">
        <f t="shared" si="828"/>
        <v>1</v>
      </c>
      <c r="I5911" s="16">
        <f t="shared" si="829"/>
        <v>45173</v>
      </c>
      <c r="J5911" s="17">
        <v>0.2407</v>
      </c>
      <c r="K5911" s="18">
        <f>G5911*结论【关键目标】!C$27*0.7735*0.001</f>
        <v>1.6893239999999998</v>
      </c>
      <c r="L5911" s="5">
        <v>0</v>
      </c>
      <c r="M5911" s="5">
        <f>ABS(IF(L5911&lt;=0,L5911/耗电量关键数据!$B$6/1000,L5911/耗电量关键数据!$B$5/1000))</f>
        <v>0</v>
      </c>
      <c r="N5911" s="5">
        <f>电气设备逐时使用率计算!H5887</f>
        <v>1.1688450000000001</v>
      </c>
      <c r="O5911" s="5">
        <f>灯光逐时使用率计算!H5887</f>
        <v>0.37403039999999999</v>
      </c>
      <c r="P5911" s="19">
        <f t="shared" si="830"/>
        <v>1.5428754000000002</v>
      </c>
      <c r="Q5911" s="19">
        <f t="shared" si="834"/>
        <v>0</v>
      </c>
      <c r="R5911" s="20">
        <f t="shared" si="831"/>
        <v>1.6893239999999998</v>
      </c>
      <c r="S5911" s="20">
        <f t="shared" si="835"/>
        <v>0</v>
      </c>
      <c r="T5911" s="20">
        <f>IF((T5910+R5911)&lt;0,0,IF((T5910+R5911)&gt;结论【关键目标】!C$28,结论【关键目标】!C$28,T5910+R5911))</f>
        <v>19.0606978</v>
      </c>
      <c r="U5911" s="19">
        <f>IF((T5910+R5911)&lt;结论【关键目标】!$C$28,0,(发电量计算【计算逻辑页】!R5911+发电量计算【计算逻辑页】!T5910-结论【关键目标】!$C$28))</f>
        <v>0</v>
      </c>
      <c r="V5911" s="5">
        <f t="shared" si="832"/>
        <v>0</v>
      </c>
      <c r="W5911" s="5">
        <f t="shared" si="833"/>
        <v>0.37137010878000004</v>
      </c>
      <c r="X5911" s="5">
        <f t="shared" si="836"/>
        <v>0</v>
      </c>
    </row>
    <row r="5912" spans="1:24" x14ac:dyDescent="0.15">
      <c r="A5912" s="7">
        <v>5911</v>
      </c>
      <c r="B5912" s="7">
        <v>9</v>
      </c>
      <c r="C5912" s="7">
        <v>4</v>
      </c>
      <c r="D5912" s="7">
        <v>7</v>
      </c>
      <c r="E5912" s="7">
        <v>247</v>
      </c>
      <c r="F5912" s="7">
        <v>19</v>
      </c>
      <c r="G5912" s="7">
        <v>101</v>
      </c>
      <c r="H5912" s="7">
        <f t="shared" si="828"/>
        <v>1</v>
      </c>
      <c r="I5912" s="16">
        <f t="shared" si="829"/>
        <v>45173</v>
      </c>
      <c r="J5912" s="17">
        <v>0.2407</v>
      </c>
      <c r="K5912" s="18">
        <f>G5912*结论【关键目标】!C$27*0.7735*0.001</f>
        <v>9.3748199999999997</v>
      </c>
      <c r="L5912" s="5">
        <v>0</v>
      </c>
      <c r="M5912" s="5">
        <f>ABS(IF(L5912&lt;=0,L5912/耗电量关键数据!$B$6/1000,L5912/耗电量关键数据!$B$5/1000))</f>
        <v>0</v>
      </c>
      <c r="N5912" s="5">
        <f>电气设备逐时使用率计算!H5888</f>
        <v>2.3376900000000003</v>
      </c>
      <c r="O5912" s="5">
        <f>灯光逐时使用率计算!H5888</f>
        <v>1.2467680000000001</v>
      </c>
      <c r="P5912" s="19">
        <f t="shared" si="830"/>
        <v>3.5844580000000006</v>
      </c>
      <c r="Q5912" s="19">
        <f t="shared" si="834"/>
        <v>0</v>
      </c>
      <c r="R5912" s="20">
        <f t="shared" si="831"/>
        <v>9.3748199999999997</v>
      </c>
      <c r="S5912" s="20">
        <f t="shared" si="835"/>
        <v>0</v>
      </c>
      <c r="T5912" s="20">
        <f>IF((T5911+R5912)&lt;0,0,IF((T5911+R5912)&gt;结论【关键目标】!C$28,结论【关键目标】!C$28,T5911+R5912))</f>
        <v>22</v>
      </c>
      <c r="U5912" s="19">
        <f>IF((T5911+R5912)&lt;结论【关键目标】!$C$28,0,(发电量计算【计算逻辑页】!R5912+发电量计算【计算逻辑页】!T5911-结论【关键目标】!$C$28))</f>
        <v>6.4355177999999995</v>
      </c>
      <c r="V5912" s="5">
        <f t="shared" si="832"/>
        <v>0</v>
      </c>
      <c r="W5912" s="5">
        <f t="shared" si="833"/>
        <v>0.8627790406000001</v>
      </c>
      <c r="X5912" s="5">
        <f t="shared" si="836"/>
        <v>0</v>
      </c>
    </row>
    <row r="5913" spans="1:24" x14ac:dyDescent="0.15">
      <c r="A5913" s="7">
        <v>5912</v>
      </c>
      <c r="B5913" s="7">
        <v>9</v>
      </c>
      <c r="C5913" s="7">
        <v>4</v>
      </c>
      <c r="D5913" s="7">
        <v>8</v>
      </c>
      <c r="E5913" s="7">
        <v>247</v>
      </c>
      <c r="F5913" s="7">
        <v>19.100000000000001</v>
      </c>
      <c r="G5913" s="7">
        <v>167</v>
      </c>
      <c r="H5913" s="7">
        <f t="shared" si="828"/>
        <v>1</v>
      </c>
      <c r="I5913" s="16">
        <f t="shared" si="829"/>
        <v>45173</v>
      </c>
      <c r="J5913" s="17">
        <v>0.70809999999999995</v>
      </c>
      <c r="K5913" s="18">
        <f>G5913*结论【关键目标】!C$27*0.7735*0.001</f>
        <v>15.500939999999998</v>
      </c>
      <c r="L5913" s="5">
        <v>0</v>
      </c>
      <c r="M5913" s="5">
        <f>ABS(IF(L5913&lt;=0,L5913/耗电量关键数据!$B$6/1000,L5913/耗电量关键数据!$B$5/1000))</f>
        <v>0</v>
      </c>
      <c r="N5913" s="5">
        <f>电气设备逐时使用率计算!H5889</f>
        <v>11.688450000000001</v>
      </c>
      <c r="O5913" s="5">
        <f>灯光逐时使用率计算!H5889</f>
        <v>6.2338399999999998</v>
      </c>
      <c r="P5913" s="19">
        <f t="shared" si="830"/>
        <v>17.92229</v>
      </c>
      <c r="Q5913" s="19">
        <f t="shared" si="834"/>
        <v>0</v>
      </c>
      <c r="R5913" s="20">
        <f t="shared" si="831"/>
        <v>15.500939999999998</v>
      </c>
      <c r="S5913" s="20">
        <f t="shared" si="835"/>
        <v>0</v>
      </c>
      <c r="T5913" s="20">
        <f>IF((T5912+R5913)&lt;0,0,IF((T5912+R5913)&gt;结论【关键目标】!C$28,结论【关键目标】!C$28,T5912+R5913))</f>
        <v>22</v>
      </c>
      <c r="U5913" s="19">
        <f>IF((T5912+R5913)&lt;结论【关键目标】!$C$28,0,(发电量计算【计算逻辑页】!R5913+发电量计算【计算逻辑页】!T5912-结论【关键目标】!$C$28))</f>
        <v>15.50094</v>
      </c>
      <c r="V5913" s="5">
        <f t="shared" si="832"/>
        <v>5.4253289999999996</v>
      </c>
      <c r="W5913" s="5">
        <f t="shared" si="833"/>
        <v>10.976215613999997</v>
      </c>
      <c r="X5913" s="5">
        <f t="shared" si="836"/>
        <v>0</v>
      </c>
    </row>
    <row r="5914" spans="1:24" x14ac:dyDescent="0.15">
      <c r="A5914" s="7">
        <v>5913</v>
      </c>
      <c r="B5914" s="7">
        <v>9</v>
      </c>
      <c r="C5914" s="7">
        <v>4</v>
      </c>
      <c r="D5914" s="7">
        <v>9</v>
      </c>
      <c r="E5914" s="7">
        <v>247</v>
      </c>
      <c r="F5914" s="7">
        <v>19.7</v>
      </c>
      <c r="G5914" s="7">
        <v>244.9</v>
      </c>
      <c r="H5914" s="7">
        <f t="shared" si="828"/>
        <v>1</v>
      </c>
      <c r="I5914" s="16">
        <f t="shared" si="829"/>
        <v>45173</v>
      </c>
      <c r="J5914" s="17">
        <v>0.70809999999999995</v>
      </c>
      <c r="K5914" s="18">
        <f>G5914*结论【关键目标】!C$27*0.7735*0.001</f>
        <v>22.731617999999997</v>
      </c>
      <c r="L5914" s="5">
        <v>0</v>
      </c>
      <c r="M5914" s="5">
        <f>ABS(IF(L5914&lt;=0,L5914/耗电量关键数据!$B$6/1000,L5914/耗电量关键数据!$B$5/1000))</f>
        <v>0</v>
      </c>
      <c r="N5914" s="5">
        <f>电气设备逐时使用率计算!H5890</f>
        <v>22.208055000000002</v>
      </c>
      <c r="O5914" s="5">
        <f>灯光逐时使用率计算!H5890</f>
        <v>11.844296</v>
      </c>
      <c r="P5914" s="19">
        <f t="shared" si="830"/>
        <v>34.052351000000002</v>
      </c>
      <c r="Q5914" s="19">
        <f t="shared" si="834"/>
        <v>0</v>
      </c>
      <c r="R5914" s="20">
        <f t="shared" si="831"/>
        <v>22.731617999999997</v>
      </c>
      <c r="S5914" s="20">
        <f t="shared" si="835"/>
        <v>0</v>
      </c>
      <c r="T5914" s="20">
        <f>IF((T5913+R5914)&lt;0,0,IF((T5913+R5914)&gt;结论【关键目标】!C$28,结论【关键目标】!C$28,T5913+R5914))</f>
        <v>22</v>
      </c>
      <c r="U5914" s="19">
        <f>IF((T5913+R5914)&lt;结论【关键目标】!$C$28,0,(发电量计算【计算逻辑页】!R5914+发电量计算【计算逻辑页】!T5913-结论【关键目标】!$C$28))</f>
        <v>22.731617999999997</v>
      </c>
      <c r="V5914" s="5">
        <f t="shared" si="832"/>
        <v>7.9560662999999989</v>
      </c>
      <c r="W5914" s="5">
        <f t="shared" si="833"/>
        <v>16.096258705799997</v>
      </c>
      <c r="X5914" s="5">
        <f t="shared" si="836"/>
        <v>0</v>
      </c>
    </row>
    <row r="5915" spans="1:24" x14ac:dyDescent="0.15">
      <c r="A5915" s="7">
        <v>5914</v>
      </c>
      <c r="B5915" s="7">
        <v>9</v>
      </c>
      <c r="C5915" s="7">
        <v>4</v>
      </c>
      <c r="D5915" s="7">
        <v>10</v>
      </c>
      <c r="E5915" s="7">
        <v>247</v>
      </c>
      <c r="F5915" s="7">
        <v>21.2</v>
      </c>
      <c r="G5915" s="7">
        <v>410</v>
      </c>
      <c r="H5915" s="7">
        <f t="shared" si="828"/>
        <v>1</v>
      </c>
      <c r="I5915" s="16">
        <f t="shared" si="829"/>
        <v>45173</v>
      </c>
      <c r="J5915" s="17">
        <v>0.70809999999999995</v>
      </c>
      <c r="K5915" s="18">
        <f>G5915*结论【关键目标】!C$27*0.7735*0.001</f>
        <v>38.056199999999997</v>
      </c>
      <c r="L5915" s="5">
        <v>0</v>
      </c>
      <c r="M5915" s="5">
        <f>ABS(IF(L5915&lt;=0,L5915/耗电量关键数据!$B$6/1000,L5915/耗电量关键数据!$B$5/1000))</f>
        <v>0</v>
      </c>
      <c r="N5915" s="5">
        <f>电气设备逐时使用率计算!H5891</f>
        <v>22.208055000000002</v>
      </c>
      <c r="O5915" s="5">
        <f>灯光逐时使用率计算!H5891</f>
        <v>11.844296</v>
      </c>
      <c r="P5915" s="19">
        <f t="shared" si="830"/>
        <v>34.052351000000002</v>
      </c>
      <c r="Q5915" s="19">
        <f t="shared" si="834"/>
        <v>0</v>
      </c>
      <c r="R5915" s="20">
        <f t="shared" si="831"/>
        <v>38.056199999999997</v>
      </c>
      <c r="S5915" s="20">
        <f t="shared" si="835"/>
        <v>0</v>
      </c>
      <c r="T5915" s="20">
        <f>IF((T5914+R5915)&lt;0,0,IF((T5914+R5915)&gt;结论【关键目标】!C$28,结论【关键目标】!C$28,T5914+R5915))</f>
        <v>22</v>
      </c>
      <c r="U5915" s="19">
        <f>IF((T5914+R5915)&lt;结论【关键目标】!$C$28,0,(发电量计算【计算逻辑页】!R5915+发电量计算【计算逻辑页】!T5914-结论【关键目标】!$C$28))</f>
        <v>38.056199999999997</v>
      </c>
      <c r="V5915" s="5">
        <f t="shared" si="832"/>
        <v>13.319669999999999</v>
      </c>
      <c r="W5915" s="5">
        <f t="shared" si="833"/>
        <v>24.1124697431</v>
      </c>
      <c r="X5915" s="5">
        <f t="shared" si="836"/>
        <v>0</v>
      </c>
    </row>
    <row r="5916" spans="1:24" x14ac:dyDescent="0.15">
      <c r="A5916" s="7">
        <v>5915</v>
      </c>
      <c r="B5916" s="7">
        <v>9</v>
      </c>
      <c r="C5916" s="7">
        <v>4</v>
      </c>
      <c r="D5916" s="7">
        <v>11</v>
      </c>
      <c r="E5916" s="7">
        <v>247</v>
      </c>
      <c r="F5916" s="7">
        <v>22.9</v>
      </c>
      <c r="G5916" s="7">
        <v>521.9</v>
      </c>
      <c r="H5916" s="7">
        <f t="shared" si="828"/>
        <v>1</v>
      </c>
      <c r="I5916" s="16">
        <f t="shared" si="829"/>
        <v>45173</v>
      </c>
      <c r="J5916" s="17">
        <v>1.2267999999999999</v>
      </c>
      <c r="K5916" s="18">
        <f>G5916*结论【关键目标】!C$27*0.7735*0.001</f>
        <v>48.442757999999998</v>
      </c>
      <c r="L5916" s="5">
        <v>0</v>
      </c>
      <c r="M5916" s="5">
        <f>ABS(IF(L5916&lt;=0,L5916/耗电量关键数据!$B$6/1000,L5916/耗电量关键数据!$B$5/1000))</f>
        <v>0</v>
      </c>
      <c r="N5916" s="5">
        <f>电气设备逐时使用率计算!H5892</f>
        <v>22.208055000000002</v>
      </c>
      <c r="O5916" s="5">
        <f>灯光逐时使用率计算!H5892</f>
        <v>11.844296</v>
      </c>
      <c r="P5916" s="19">
        <f t="shared" si="830"/>
        <v>34.052351000000002</v>
      </c>
      <c r="Q5916" s="19">
        <f t="shared" si="834"/>
        <v>34.052351000000002</v>
      </c>
      <c r="R5916" s="20">
        <f t="shared" si="831"/>
        <v>14.390406999999996</v>
      </c>
      <c r="S5916" s="20">
        <f t="shared" si="835"/>
        <v>0</v>
      </c>
      <c r="T5916" s="20">
        <f>IF((T5915+R5916)&lt;0,0,IF((T5915+R5916)&gt;结论【关键目标】!C$28,结论【关键目标】!C$28,T5915+R5916))</f>
        <v>22</v>
      </c>
      <c r="U5916" s="19">
        <f>IF((T5915+R5916)&lt;结论【关键目标】!$C$28,0,(发电量计算【计算逻辑页】!R5916+发电量计算【计算逻辑页】!T5915-结论【关键目标】!$C$28))</f>
        <v>14.390406999999996</v>
      </c>
      <c r="V5916" s="5">
        <f t="shared" si="832"/>
        <v>5.0366424499999987</v>
      </c>
      <c r="W5916" s="5">
        <f t="shared" si="833"/>
        <v>41.775424206799997</v>
      </c>
      <c r="X5916" s="5">
        <f t="shared" si="836"/>
        <v>0</v>
      </c>
    </row>
    <row r="5917" spans="1:24" x14ac:dyDescent="0.15">
      <c r="A5917" s="7">
        <v>5916</v>
      </c>
      <c r="B5917" s="7">
        <v>9</v>
      </c>
      <c r="C5917" s="7">
        <v>4</v>
      </c>
      <c r="D5917" s="7">
        <v>12</v>
      </c>
      <c r="E5917" s="7">
        <v>247</v>
      </c>
      <c r="F5917" s="7">
        <v>24.5</v>
      </c>
      <c r="G5917" s="7">
        <v>587.9</v>
      </c>
      <c r="H5917" s="7">
        <f t="shared" si="828"/>
        <v>1</v>
      </c>
      <c r="I5917" s="16">
        <f t="shared" si="829"/>
        <v>45173</v>
      </c>
      <c r="J5917" s="17">
        <v>1.2267999999999999</v>
      </c>
      <c r="K5917" s="18">
        <f>G5917*结论【关键目标】!C$27*0.7735*0.001</f>
        <v>54.568877999999998</v>
      </c>
      <c r="L5917" s="5">
        <v>0</v>
      </c>
      <c r="M5917" s="5">
        <f>ABS(IF(L5917&lt;=0,L5917/耗电量关键数据!$B$6/1000,L5917/耗电量关键数据!$B$5/1000))</f>
        <v>0</v>
      </c>
      <c r="N5917" s="5">
        <f>电气设备逐时使用率计算!H5893</f>
        <v>11.688450000000001</v>
      </c>
      <c r="O5917" s="5">
        <f>灯光逐时使用率计算!H5893</f>
        <v>9.9741440000000008</v>
      </c>
      <c r="P5917" s="19">
        <f t="shared" si="830"/>
        <v>21.662594000000002</v>
      </c>
      <c r="Q5917" s="19">
        <f t="shared" si="834"/>
        <v>21.662594000000002</v>
      </c>
      <c r="R5917" s="20">
        <f t="shared" si="831"/>
        <v>32.906283999999999</v>
      </c>
      <c r="S5917" s="20">
        <f t="shared" si="835"/>
        <v>0</v>
      </c>
      <c r="T5917" s="20">
        <f>IF((T5916+R5917)&lt;0,0,IF((T5916+R5917)&gt;结论【关键目标】!C$28,结论【关键目标】!C$28,T5916+R5917))</f>
        <v>22</v>
      </c>
      <c r="U5917" s="19">
        <f>IF((T5916+R5917)&lt;结论【关键目标】!$C$28,0,(发电量计算【计算逻辑页】!R5917+发电量计算【计算逻辑页】!T5916-结论【关键目标】!$C$28))</f>
        <v>32.906283999999999</v>
      </c>
      <c r="V5917" s="5">
        <f t="shared" si="832"/>
        <v>11.517199399999999</v>
      </c>
      <c r="W5917" s="5">
        <f t="shared" si="833"/>
        <v>26.5756703192</v>
      </c>
      <c r="X5917" s="5">
        <f t="shared" si="836"/>
        <v>0</v>
      </c>
    </row>
    <row r="5918" spans="1:24" x14ac:dyDescent="0.15">
      <c r="A5918" s="7">
        <v>5917</v>
      </c>
      <c r="B5918" s="7">
        <v>9</v>
      </c>
      <c r="C5918" s="7">
        <v>4</v>
      </c>
      <c r="D5918" s="7">
        <v>13</v>
      </c>
      <c r="E5918" s="7">
        <v>247</v>
      </c>
      <c r="F5918" s="7">
        <v>25.5</v>
      </c>
      <c r="G5918" s="7">
        <v>575.5</v>
      </c>
      <c r="H5918" s="7">
        <f t="shared" si="828"/>
        <v>1</v>
      </c>
      <c r="I5918" s="16">
        <f t="shared" si="829"/>
        <v>45173</v>
      </c>
      <c r="J5918" s="17">
        <v>1.2267999999999999</v>
      </c>
      <c r="K5918" s="18">
        <f>G5918*结论【关键目标】!C$27*0.7735*0.001</f>
        <v>53.417909999999999</v>
      </c>
      <c r="L5918" s="5">
        <v>0</v>
      </c>
      <c r="M5918" s="5">
        <f>ABS(IF(L5918&lt;=0,L5918/耗电量关键数据!$B$6/1000,L5918/耗电量关键数据!$B$5/1000))</f>
        <v>0</v>
      </c>
      <c r="N5918" s="5">
        <f>电气设备逐时使用率计算!H5894</f>
        <v>11.688450000000001</v>
      </c>
      <c r="O5918" s="5">
        <f>灯光逐时使用率计算!H5894</f>
        <v>9.9741440000000008</v>
      </c>
      <c r="P5918" s="19">
        <f t="shared" si="830"/>
        <v>21.662594000000002</v>
      </c>
      <c r="Q5918" s="19">
        <f t="shared" si="834"/>
        <v>21.662594000000002</v>
      </c>
      <c r="R5918" s="20">
        <f t="shared" si="831"/>
        <v>31.755315999999997</v>
      </c>
      <c r="S5918" s="20">
        <f t="shared" si="835"/>
        <v>0</v>
      </c>
      <c r="T5918" s="20">
        <f>IF((T5917+R5918)&lt;0,0,IF((T5917+R5918)&gt;结论【关键目标】!C$28,结论【关键目标】!C$28,T5917+R5918))</f>
        <v>22</v>
      </c>
      <c r="U5918" s="19">
        <f>IF((T5917+R5918)&lt;结论【关键目标】!$C$28,0,(发电量计算【计算逻辑页】!R5918+发电量计算【计算逻辑页】!T5917-结论【关键目标】!$C$28))</f>
        <v>31.755315999999993</v>
      </c>
      <c r="V5918" s="5">
        <f t="shared" si="832"/>
        <v>11.114360599999998</v>
      </c>
      <c r="W5918" s="5">
        <f t="shared" si="833"/>
        <v>26.5756703192</v>
      </c>
      <c r="X5918" s="5">
        <f t="shared" si="836"/>
        <v>0</v>
      </c>
    </row>
    <row r="5919" spans="1:24" x14ac:dyDescent="0.15">
      <c r="A5919" s="7">
        <v>5918</v>
      </c>
      <c r="B5919" s="7">
        <v>9</v>
      </c>
      <c r="C5919" s="7">
        <v>4</v>
      </c>
      <c r="D5919" s="7">
        <v>14</v>
      </c>
      <c r="E5919" s="7">
        <v>247</v>
      </c>
      <c r="F5919" s="7">
        <v>26.3</v>
      </c>
      <c r="G5919" s="7">
        <v>504.5</v>
      </c>
      <c r="H5919" s="7">
        <f t="shared" si="828"/>
        <v>1</v>
      </c>
      <c r="I5919" s="16">
        <f t="shared" si="829"/>
        <v>45173</v>
      </c>
      <c r="J5919" s="17">
        <v>1.2267999999999999</v>
      </c>
      <c r="K5919" s="18">
        <f>G5919*结论【关键目标】!C$27*0.7735*0.001</f>
        <v>46.827689999999997</v>
      </c>
      <c r="L5919" s="5">
        <v>0</v>
      </c>
      <c r="M5919" s="5">
        <f>ABS(IF(L5919&lt;=0,L5919/耗电量关键数据!$B$6/1000,L5919/耗电量关键数据!$B$5/1000))</f>
        <v>0</v>
      </c>
      <c r="N5919" s="5">
        <f>电气设备逐时使用率计算!H5895</f>
        <v>22.208055000000002</v>
      </c>
      <c r="O5919" s="5">
        <f>灯光逐时使用率计算!H5895</f>
        <v>11.844296</v>
      </c>
      <c r="P5919" s="19">
        <f t="shared" si="830"/>
        <v>34.052351000000002</v>
      </c>
      <c r="Q5919" s="19">
        <f t="shared" si="834"/>
        <v>34.052351000000002</v>
      </c>
      <c r="R5919" s="20">
        <f t="shared" si="831"/>
        <v>12.775338999999995</v>
      </c>
      <c r="S5919" s="20">
        <f t="shared" si="835"/>
        <v>0</v>
      </c>
      <c r="T5919" s="20">
        <f>IF((T5918+R5919)&lt;0,0,IF((T5918+R5919)&gt;结论【关键目标】!C$28,结论【关键目标】!C$28,T5918+R5919))</f>
        <v>22</v>
      </c>
      <c r="U5919" s="19">
        <f>IF((T5918+R5919)&lt;结论【关键目标】!$C$28,0,(发电量计算【计算逻辑页】!R5919+发电量计算【计算逻辑页】!T5918-结论【关键目标】!$C$28))</f>
        <v>12.775338999999995</v>
      </c>
      <c r="V5919" s="5">
        <f t="shared" si="832"/>
        <v>4.4713686499999978</v>
      </c>
      <c r="W5919" s="5">
        <f t="shared" si="833"/>
        <v>41.775424206799997</v>
      </c>
      <c r="X5919" s="5">
        <f t="shared" si="836"/>
        <v>0</v>
      </c>
    </row>
    <row r="5920" spans="1:24" x14ac:dyDescent="0.15">
      <c r="A5920" s="7">
        <v>5919</v>
      </c>
      <c r="B5920" s="7">
        <v>9</v>
      </c>
      <c r="C5920" s="7">
        <v>4</v>
      </c>
      <c r="D5920" s="7">
        <v>15</v>
      </c>
      <c r="E5920" s="7">
        <v>247</v>
      </c>
      <c r="F5920" s="7">
        <v>27</v>
      </c>
      <c r="G5920" s="7">
        <v>413.7</v>
      </c>
      <c r="H5920" s="7">
        <f t="shared" si="828"/>
        <v>1</v>
      </c>
      <c r="I5920" s="16">
        <f t="shared" si="829"/>
        <v>45173</v>
      </c>
      <c r="J5920" s="17">
        <v>1.2267999999999999</v>
      </c>
      <c r="K5920" s="18">
        <f>G5920*结论【关键目标】!C$27*0.7735*0.001</f>
        <v>38.399633999999999</v>
      </c>
      <c r="L5920" s="5">
        <v>0</v>
      </c>
      <c r="M5920" s="5">
        <f>ABS(IF(L5920&lt;=0,L5920/耗电量关键数据!$B$6/1000,L5920/耗电量关键数据!$B$5/1000))</f>
        <v>0</v>
      </c>
      <c r="N5920" s="5">
        <f>电气设备逐时使用率计算!H5896</f>
        <v>22.208055000000002</v>
      </c>
      <c r="O5920" s="5">
        <f>灯光逐时使用率计算!H5896</f>
        <v>11.844296</v>
      </c>
      <c r="P5920" s="19">
        <f t="shared" si="830"/>
        <v>34.052351000000002</v>
      </c>
      <c r="Q5920" s="19">
        <f t="shared" si="834"/>
        <v>34.052351000000002</v>
      </c>
      <c r="R5920" s="20">
        <f t="shared" si="831"/>
        <v>4.3472829999999973</v>
      </c>
      <c r="S5920" s="20">
        <f t="shared" si="835"/>
        <v>0</v>
      </c>
      <c r="T5920" s="20">
        <f>IF((T5919+R5920)&lt;0,0,IF((T5919+R5920)&gt;结论【关键目标】!C$28,结论【关键目标】!C$28,T5919+R5920))</f>
        <v>22</v>
      </c>
      <c r="U5920" s="19">
        <f>IF((T5919+R5920)&lt;结论【关键目标】!$C$28,0,(发电量计算【计算逻辑页】!R5920+发电量计算【计算逻辑页】!T5919-结论【关键目标】!$C$28))</f>
        <v>4.3472829999999973</v>
      </c>
      <c r="V5920" s="5">
        <f t="shared" si="832"/>
        <v>1.5215490499999991</v>
      </c>
      <c r="W5920" s="5">
        <f t="shared" si="833"/>
        <v>41.775424206799997</v>
      </c>
      <c r="X5920" s="5">
        <f t="shared" si="836"/>
        <v>0</v>
      </c>
    </row>
    <row r="5921" spans="1:24" x14ac:dyDescent="0.15">
      <c r="A5921" s="7">
        <v>5920</v>
      </c>
      <c r="B5921" s="7">
        <v>9</v>
      </c>
      <c r="C5921" s="7">
        <v>4</v>
      </c>
      <c r="D5921" s="7">
        <v>16</v>
      </c>
      <c r="E5921" s="7">
        <v>247</v>
      </c>
      <c r="F5921" s="7">
        <v>27.9</v>
      </c>
      <c r="G5921" s="7">
        <v>284.3</v>
      </c>
      <c r="H5921" s="7">
        <f t="shared" si="828"/>
        <v>1</v>
      </c>
      <c r="I5921" s="16">
        <f t="shared" si="829"/>
        <v>45173</v>
      </c>
      <c r="J5921" s="17">
        <v>0.70809999999999995</v>
      </c>
      <c r="K5921" s="18">
        <f>G5921*结论【关键目标】!C$27*0.7735*0.001</f>
        <v>26.388725999999998</v>
      </c>
      <c r="L5921" s="5">
        <v>0</v>
      </c>
      <c r="M5921" s="5">
        <f>ABS(IF(L5921&lt;=0,L5921/耗电量关键数据!$B$6/1000,L5921/耗电量关键数据!$B$5/1000))</f>
        <v>0</v>
      </c>
      <c r="N5921" s="5">
        <f>电气设备逐时使用率计算!H5897</f>
        <v>22.208055000000002</v>
      </c>
      <c r="O5921" s="5">
        <f>灯光逐时使用率计算!H5897</f>
        <v>11.844296</v>
      </c>
      <c r="P5921" s="19">
        <f t="shared" si="830"/>
        <v>34.052351000000002</v>
      </c>
      <c r="Q5921" s="19">
        <f t="shared" si="834"/>
        <v>0</v>
      </c>
      <c r="R5921" s="20">
        <f t="shared" si="831"/>
        <v>26.388725999999998</v>
      </c>
      <c r="S5921" s="20">
        <f t="shared" si="835"/>
        <v>0</v>
      </c>
      <c r="T5921" s="20">
        <f>IF((T5920+R5921)&lt;0,0,IF((T5920+R5921)&gt;结论【关键目标】!C$28,结论【关键目标】!C$28,T5920+R5921))</f>
        <v>22</v>
      </c>
      <c r="U5921" s="19">
        <f>IF((T5920+R5921)&lt;结论【关键目标】!$C$28,0,(发电量计算【计算逻辑页】!R5921+发电量计算【计算逻辑页】!T5920-结论【关键目标】!$C$28))</f>
        <v>26.388725999999998</v>
      </c>
      <c r="V5921" s="5">
        <f t="shared" si="832"/>
        <v>9.2360540999999987</v>
      </c>
      <c r="W5921" s="5">
        <f t="shared" si="833"/>
        <v>18.685856880599996</v>
      </c>
      <c r="X5921" s="5">
        <f t="shared" si="836"/>
        <v>0</v>
      </c>
    </row>
    <row r="5922" spans="1:24" x14ac:dyDescent="0.15">
      <c r="A5922" s="7">
        <v>5921</v>
      </c>
      <c r="B5922" s="7">
        <v>9</v>
      </c>
      <c r="C5922" s="7">
        <v>4</v>
      </c>
      <c r="D5922" s="7">
        <v>17</v>
      </c>
      <c r="E5922" s="7">
        <v>247</v>
      </c>
      <c r="F5922" s="7">
        <v>28.3</v>
      </c>
      <c r="G5922" s="7">
        <v>137.1</v>
      </c>
      <c r="H5922" s="7">
        <f t="shared" si="828"/>
        <v>1</v>
      </c>
      <c r="I5922" s="16">
        <f t="shared" si="829"/>
        <v>45173</v>
      </c>
      <c r="J5922" s="17">
        <v>0.70809999999999995</v>
      </c>
      <c r="K5922" s="18">
        <f>G5922*结论【关键目标】!C$27*0.7735*0.001</f>
        <v>12.725622</v>
      </c>
      <c r="L5922" s="5">
        <v>0</v>
      </c>
      <c r="M5922" s="5">
        <f>ABS(IF(L5922&lt;=0,L5922/耗电量关键数据!$B$6/1000,L5922/耗电量关键数据!$B$5/1000))</f>
        <v>0</v>
      </c>
      <c r="N5922" s="5">
        <f>电气设备逐时使用率计算!H5898</f>
        <v>22.208055000000002</v>
      </c>
      <c r="O5922" s="5">
        <f>灯光逐时使用率计算!H5898</f>
        <v>11.844296</v>
      </c>
      <c r="P5922" s="19">
        <f t="shared" si="830"/>
        <v>34.052351000000002</v>
      </c>
      <c r="Q5922" s="19">
        <f t="shared" si="834"/>
        <v>0</v>
      </c>
      <c r="R5922" s="20">
        <f t="shared" si="831"/>
        <v>12.725622</v>
      </c>
      <c r="S5922" s="20">
        <f t="shared" si="835"/>
        <v>0</v>
      </c>
      <c r="T5922" s="20">
        <f>IF((T5921+R5922)&lt;0,0,IF((T5921+R5922)&gt;结论【关键目标】!C$28,结论【关键目标】!C$28,T5921+R5922))</f>
        <v>22</v>
      </c>
      <c r="U5922" s="19">
        <f>IF((T5921+R5922)&lt;结论【关键目标】!$C$28,0,(发电量计算【计算逻辑页】!R5922+发电量计算【计算逻辑页】!T5921-结论【关键目标】!$C$28))</f>
        <v>12.725622000000001</v>
      </c>
      <c r="V5922" s="5">
        <f t="shared" si="832"/>
        <v>4.4539676999999998</v>
      </c>
      <c r="W5922" s="5">
        <f t="shared" si="833"/>
        <v>9.0110129381999986</v>
      </c>
      <c r="X5922" s="5">
        <f t="shared" si="836"/>
        <v>0</v>
      </c>
    </row>
    <row r="5923" spans="1:24" x14ac:dyDescent="0.15">
      <c r="A5923" s="7">
        <v>5922</v>
      </c>
      <c r="B5923" s="7">
        <v>9</v>
      </c>
      <c r="C5923" s="7">
        <v>4</v>
      </c>
      <c r="D5923" s="7">
        <v>18</v>
      </c>
      <c r="E5923" s="7">
        <v>247</v>
      </c>
      <c r="F5923" s="7">
        <v>28.2</v>
      </c>
      <c r="G5923" s="7">
        <v>0</v>
      </c>
      <c r="H5923" s="7">
        <f t="shared" si="828"/>
        <v>1</v>
      </c>
      <c r="I5923" s="16">
        <f t="shared" si="829"/>
        <v>45173</v>
      </c>
      <c r="J5923" s="17">
        <v>0.70809999999999995</v>
      </c>
      <c r="K5923" s="18">
        <f>G5923*结论【关键目标】!C$27*0.7735*0.001</f>
        <v>0</v>
      </c>
      <c r="L5923" s="5">
        <v>0</v>
      </c>
      <c r="M5923" s="5">
        <f>ABS(IF(L5923&lt;=0,L5923/耗电量关键数据!$B$6/1000,L5923/耗电量关键数据!$B$5/1000))</f>
        <v>0</v>
      </c>
      <c r="N5923" s="5">
        <f>电气设备逐时使用率计算!H5899</f>
        <v>7.0130699999999999</v>
      </c>
      <c r="O5923" s="5">
        <f>灯光逐时使用率计算!H5899</f>
        <v>3.7403040000000001</v>
      </c>
      <c r="P5923" s="19">
        <f t="shared" si="830"/>
        <v>10.753374000000001</v>
      </c>
      <c r="Q5923" s="19">
        <f t="shared" si="834"/>
        <v>0</v>
      </c>
      <c r="R5923" s="20">
        <f t="shared" si="831"/>
        <v>0</v>
      </c>
      <c r="S5923" s="20">
        <f t="shared" si="835"/>
        <v>0</v>
      </c>
      <c r="T5923" s="20">
        <f>IF((T5922+R5923)&lt;0,0,IF((T5922+R5923)&gt;结论【关键目标】!C$28,结论【关键目标】!C$28,T5922+R5923))</f>
        <v>22</v>
      </c>
      <c r="U5923" s="19">
        <f>IF((T5922+R5923)&lt;结论【关键目标】!$C$28,0,(发电量计算【计算逻辑页】!R5923+发电量计算【计算逻辑页】!T5922-结论【关键目标】!$C$28))</f>
        <v>0</v>
      </c>
      <c r="V5923" s="5">
        <f t="shared" si="832"/>
        <v>0</v>
      </c>
      <c r="W5923" s="5">
        <f t="shared" si="833"/>
        <v>0</v>
      </c>
      <c r="X5923" s="5">
        <f t="shared" si="836"/>
        <v>0</v>
      </c>
    </row>
    <row r="5924" spans="1:24" x14ac:dyDescent="0.15">
      <c r="A5924" s="7">
        <v>5923</v>
      </c>
      <c r="B5924" s="7">
        <v>9</v>
      </c>
      <c r="C5924" s="7">
        <v>4</v>
      </c>
      <c r="D5924" s="7">
        <v>19</v>
      </c>
      <c r="E5924" s="7">
        <v>247</v>
      </c>
      <c r="F5924" s="7">
        <v>27.1</v>
      </c>
      <c r="G5924" s="7">
        <v>0</v>
      </c>
      <c r="H5924" s="7">
        <f t="shared" si="828"/>
        <v>1</v>
      </c>
      <c r="I5924" s="16">
        <f t="shared" si="829"/>
        <v>45173</v>
      </c>
      <c r="J5924" s="17">
        <v>1.2267999999999999</v>
      </c>
      <c r="K5924" s="18">
        <f>G5924*结论【关键目标】!C$27*0.7735*0.001</f>
        <v>0</v>
      </c>
      <c r="L5924" s="5">
        <v>0</v>
      </c>
      <c r="M5924" s="5">
        <f>ABS(IF(L5924&lt;=0,L5924/耗电量关键数据!$B$6/1000,L5924/耗电量关键数据!$B$5/1000))</f>
        <v>0</v>
      </c>
      <c r="N5924" s="5">
        <f>电气设备逐时使用率计算!H5900</f>
        <v>7.0130699999999999</v>
      </c>
      <c r="O5924" s="5">
        <f>灯光逐时使用率计算!H5900</f>
        <v>3.7403040000000001</v>
      </c>
      <c r="P5924" s="19">
        <f t="shared" si="830"/>
        <v>10.753374000000001</v>
      </c>
      <c r="Q5924" s="19">
        <f t="shared" si="834"/>
        <v>10.753374000000001</v>
      </c>
      <c r="R5924" s="20">
        <f t="shared" si="831"/>
        <v>-10.753374000000001</v>
      </c>
      <c r="S5924" s="20">
        <f t="shared" si="835"/>
        <v>10.753374000000001</v>
      </c>
      <c r="T5924" s="20">
        <f>IF((T5923+R5924)&lt;0,0,IF((T5923+R5924)&gt;结论【关键目标】!C$28,结论【关键目标】!C$28,T5923+R5924))</f>
        <v>11.246625999999999</v>
      </c>
      <c r="U5924" s="19">
        <f>IF((T5923+R5924)&lt;结论【关键目标】!$C$28,0,(发电量计算【计算逻辑页】!R5924+发电量计算【计算逻辑页】!T5923-结论【关键目标】!$C$28))</f>
        <v>0</v>
      </c>
      <c r="V5924" s="5">
        <f t="shared" si="832"/>
        <v>0</v>
      </c>
      <c r="W5924" s="5">
        <f t="shared" si="833"/>
        <v>0</v>
      </c>
      <c r="X5924" s="5">
        <f t="shared" si="836"/>
        <v>9.428558323199999</v>
      </c>
    </row>
    <row r="5925" spans="1:24" x14ac:dyDescent="0.15">
      <c r="A5925" s="7">
        <v>5924</v>
      </c>
      <c r="B5925" s="7">
        <v>9</v>
      </c>
      <c r="C5925" s="7">
        <v>4</v>
      </c>
      <c r="D5925" s="7">
        <v>20</v>
      </c>
      <c r="E5925" s="7">
        <v>247</v>
      </c>
      <c r="F5925" s="7">
        <v>25.6</v>
      </c>
      <c r="G5925" s="7">
        <v>0</v>
      </c>
      <c r="H5925" s="7">
        <f t="shared" si="828"/>
        <v>1</v>
      </c>
      <c r="I5925" s="16">
        <f t="shared" si="829"/>
        <v>45173</v>
      </c>
      <c r="J5925" s="17">
        <v>1.2267999999999999</v>
      </c>
      <c r="K5925" s="18">
        <f>G5925*结论【关键目标】!C$27*0.7735*0.001</f>
        <v>0</v>
      </c>
      <c r="L5925" s="5">
        <v>0</v>
      </c>
      <c r="M5925" s="5">
        <f>ABS(IF(L5925&lt;=0,L5925/耗电量关键数据!$B$6/1000,L5925/耗电量关键数据!$B$5/1000))</f>
        <v>0</v>
      </c>
      <c r="N5925" s="5">
        <f>电气设备逐时使用率计算!H5901</f>
        <v>1.1688450000000001</v>
      </c>
      <c r="O5925" s="5">
        <f>灯光逐时使用率计算!H5901</f>
        <v>0.37403039999999999</v>
      </c>
      <c r="P5925" s="19">
        <f t="shared" si="830"/>
        <v>1.5428754000000002</v>
      </c>
      <c r="Q5925" s="19">
        <f t="shared" si="834"/>
        <v>1.5428754000000002</v>
      </c>
      <c r="R5925" s="20">
        <f t="shared" si="831"/>
        <v>-1.5428754000000002</v>
      </c>
      <c r="S5925" s="20">
        <f t="shared" si="835"/>
        <v>1.5428754000000002</v>
      </c>
      <c r="T5925" s="20">
        <f>IF((T5924+R5925)&lt;0,0,IF((T5924+R5925)&gt;结论【关键目标】!C$28,结论【关键目标】!C$28,T5924+R5925))</f>
        <v>9.7037505999999993</v>
      </c>
      <c r="U5925" s="19">
        <f>IF((T5924+R5925)&lt;结论【关键目标】!$C$28,0,(发电量计算【计算逻辑页】!R5925+发电量计算【计算逻辑页】!T5924-结论【关键目标】!$C$28))</f>
        <v>0</v>
      </c>
      <c r="V5925" s="5">
        <f t="shared" si="832"/>
        <v>0</v>
      </c>
      <c r="W5925" s="5">
        <f t="shared" si="833"/>
        <v>0</v>
      </c>
      <c r="X5925" s="5">
        <f t="shared" si="836"/>
        <v>1.3527931507200002</v>
      </c>
    </row>
    <row r="5926" spans="1:24" x14ac:dyDescent="0.15">
      <c r="A5926" s="7">
        <v>5925</v>
      </c>
      <c r="B5926" s="7">
        <v>9</v>
      </c>
      <c r="C5926" s="7">
        <v>4</v>
      </c>
      <c r="D5926" s="7">
        <v>21</v>
      </c>
      <c r="E5926" s="7">
        <v>247</v>
      </c>
      <c r="F5926" s="7">
        <v>24.3</v>
      </c>
      <c r="G5926" s="7">
        <v>0</v>
      </c>
      <c r="H5926" s="7">
        <f t="shared" si="828"/>
        <v>1</v>
      </c>
      <c r="I5926" s="16">
        <f t="shared" si="829"/>
        <v>45173</v>
      </c>
      <c r="J5926" s="17">
        <v>1.2267999999999999</v>
      </c>
      <c r="K5926" s="18">
        <f>G5926*结论【关键目标】!C$27*0.7735*0.001</f>
        <v>0</v>
      </c>
      <c r="L5926" s="5">
        <v>0</v>
      </c>
      <c r="M5926" s="5">
        <f>ABS(IF(L5926&lt;=0,L5926/耗电量关键数据!$B$6/1000,L5926/耗电量关键数据!$B$5/1000))</f>
        <v>0</v>
      </c>
      <c r="N5926" s="5">
        <f>电气设备逐时使用率计算!H5902</f>
        <v>1.1688450000000001</v>
      </c>
      <c r="O5926" s="5">
        <f>灯光逐时使用率计算!H5902</f>
        <v>0.37403039999999999</v>
      </c>
      <c r="P5926" s="19">
        <f t="shared" si="830"/>
        <v>1.5428754000000002</v>
      </c>
      <c r="Q5926" s="19">
        <f t="shared" si="834"/>
        <v>1.5428754000000002</v>
      </c>
      <c r="R5926" s="20">
        <f t="shared" si="831"/>
        <v>-1.5428754000000002</v>
      </c>
      <c r="S5926" s="20">
        <f t="shared" si="835"/>
        <v>1.5428754000000002</v>
      </c>
      <c r="T5926" s="20">
        <f>IF((T5925+R5926)&lt;0,0,IF((T5925+R5926)&gt;结论【关键目标】!C$28,结论【关键目标】!C$28,T5925+R5926))</f>
        <v>8.1608751999999996</v>
      </c>
      <c r="U5926" s="19">
        <f>IF((T5925+R5926)&lt;结论【关键目标】!$C$28,0,(发电量计算【计算逻辑页】!R5926+发电量计算【计算逻辑页】!T5925-结论【关键目标】!$C$28))</f>
        <v>0</v>
      </c>
      <c r="V5926" s="5">
        <f t="shared" si="832"/>
        <v>0</v>
      </c>
      <c r="W5926" s="5">
        <f t="shared" si="833"/>
        <v>0</v>
      </c>
      <c r="X5926" s="5">
        <f t="shared" si="836"/>
        <v>1.3527931507200002</v>
      </c>
    </row>
    <row r="5927" spans="1:24" x14ac:dyDescent="0.15">
      <c r="A5927" s="7">
        <v>5926</v>
      </c>
      <c r="B5927" s="7">
        <v>9</v>
      </c>
      <c r="C5927" s="7">
        <v>4</v>
      </c>
      <c r="D5927" s="7">
        <v>22</v>
      </c>
      <c r="E5927" s="7">
        <v>247</v>
      </c>
      <c r="F5927" s="7">
        <v>23.2</v>
      </c>
      <c r="G5927" s="7">
        <v>0</v>
      </c>
      <c r="H5927" s="7">
        <f t="shared" si="828"/>
        <v>1</v>
      </c>
      <c r="I5927" s="16">
        <f t="shared" si="829"/>
        <v>45173</v>
      </c>
      <c r="J5927" s="17">
        <v>0.70809999999999995</v>
      </c>
      <c r="K5927" s="18">
        <f>G5927*结论【关键目标】!C$27*0.7735*0.001</f>
        <v>0</v>
      </c>
      <c r="L5927" s="5">
        <v>0</v>
      </c>
      <c r="M5927" s="5">
        <f>ABS(IF(L5927&lt;=0,L5927/耗电量关键数据!$B$6/1000,L5927/耗电量关键数据!$B$5/1000))</f>
        <v>0</v>
      </c>
      <c r="N5927" s="5">
        <f>电气设备逐时使用率计算!H5903</f>
        <v>1.1688450000000001</v>
      </c>
      <c r="O5927" s="5">
        <f>灯光逐时使用率计算!H5903</f>
        <v>0.37403039999999999</v>
      </c>
      <c r="P5927" s="19">
        <f t="shared" si="830"/>
        <v>1.5428754000000002</v>
      </c>
      <c r="Q5927" s="19">
        <f t="shared" si="834"/>
        <v>0</v>
      </c>
      <c r="R5927" s="20">
        <f t="shared" si="831"/>
        <v>0</v>
      </c>
      <c r="S5927" s="20">
        <f t="shared" si="835"/>
        <v>0</v>
      </c>
      <c r="T5927" s="20">
        <f>IF((T5926+R5927)&lt;0,0,IF((T5926+R5927)&gt;结论【关键目标】!C$28,结论【关键目标】!C$28,T5926+R5927))</f>
        <v>8.1608751999999996</v>
      </c>
      <c r="U5927" s="19">
        <f>IF((T5926+R5927)&lt;结论【关键目标】!$C$28,0,(发电量计算【计算逻辑页】!R5927+发电量计算【计算逻辑页】!T5926-结论【关键目标】!$C$28))</f>
        <v>0</v>
      </c>
      <c r="V5927" s="5">
        <f t="shared" si="832"/>
        <v>0</v>
      </c>
      <c r="W5927" s="5">
        <f t="shared" si="833"/>
        <v>0</v>
      </c>
      <c r="X5927" s="5">
        <f t="shared" si="836"/>
        <v>0</v>
      </c>
    </row>
    <row r="5928" spans="1:24" x14ac:dyDescent="0.15">
      <c r="A5928" s="7">
        <v>5927</v>
      </c>
      <c r="B5928" s="7">
        <v>9</v>
      </c>
      <c r="C5928" s="7">
        <v>4</v>
      </c>
      <c r="D5928" s="7">
        <v>23</v>
      </c>
      <c r="E5928" s="7">
        <v>247</v>
      </c>
      <c r="F5928" s="7">
        <v>22.2</v>
      </c>
      <c r="G5928" s="7">
        <v>0</v>
      </c>
      <c r="H5928" s="7">
        <f t="shared" si="828"/>
        <v>1</v>
      </c>
      <c r="I5928" s="16">
        <f t="shared" si="829"/>
        <v>45173</v>
      </c>
      <c r="J5928" s="17">
        <v>0.70809999999999995</v>
      </c>
      <c r="K5928" s="18">
        <f>G5928*结论【关键目标】!C$27*0.7735*0.001</f>
        <v>0</v>
      </c>
      <c r="L5928" s="5">
        <v>0</v>
      </c>
      <c r="M5928" s="5">
        <f>ABS(IF(L5928&lt;=0,L5928/耗电量关键数据!$B$6/1000,L5928/耗电量关键数据!$B$5/1000))</f>
        <v>0</v>
      </c>
      <c r="N5928" s="5">
        <f>电气设备逐时使用率计算!H5904</f>
        <v>1.1688450000000001</v>
      </c>
      <c r="O5928" s="5">
        <f>灯光逐时使用率计算!H5904</f>
        <v>0.37403039999999999</v>
      </c>
      <c r="P5928" s="19">
        <f t="shared" si="830"/>
        <v>1.5428754000000002</v>
      </c>
      <c r="Q5928" s="19">
        <f t="shared" si="834"/>
        <v>0</v>
      </c>
      <c r="R5928" s="20">
        <f t="shared" si="831"/>
        <v>0</v>
      </c>
      <c r="S5928" s="20">
        <f t="shared" si="835"/>
        <v>0</v>
      </c>
      <c r="T5928" s="20">
        <f>IF((T5927+R5928)&lt;0,0,IF((T5927+R5928)&gt;结论【关键目标】!C$28,结论【关键目标】!C$28,T5927+R5928))</f>
        <v>8.1608751999999996</v>
      </c>
      <c r="U5928" s="19">
        <f>IF((T5927+R5928)&lt;结论【关键目标】!$C$28,0,(发电量计算【计算逻辑页】!R5928+发电量计算【计算逻辑页】!T5927-结论【关键目标】!$C$28))</f>
        <v>0</v>
      </c>
      <c r="V5928" s="5">
        <f t="shared" si="832"/>
        <v>0</v>
      </c>
      <c r="W5928" s="5">
        <f t="shared" si="833"/>
        <v>0</v>
      </c>
      <c r="X5928" s="5">
        <f t="shared" si="836"/>
        <v>0</v>
      </c>
    </row>
    <row r="5929" spans="1:24" x14ac:dyDescent="0.15">
      <c r="A5929" s="7">
        <v>5928</v>
      </c>
      <c r="B5929" s="7">
        <v>9</v>
      </c>
      <c r="C5929" s="7">
        <v>4</v>
      </c>
      <c r="D5929" s="7">
        <v>24</v>
      </c>
      <c r="E5929" s="7">
        <v>247</v>
      </c>
      <c r="F5929" s="7">
        <v>21.1</v>
      </c>
      <c r="G5929" s="7">
        <v>0</v>
      </c>
      <c r="H5929" s="7">
        <f t="shared" si="828"/>
        <v>1</v>
      </c>
      <c r="I5929" s="16">
        <f t="shared" si="829"/>
        <v>45173</v>
      </c>
      <c r="J5929" s="17">
        <v>0.2407</v>
      </c>
      <c r="K5929" s="18">
        <f>G5929*结论【关键目标】!C$27*0.7735*0.001</f>
        <v>0</v>
      </c>
      <c r="L5929" s="5">
        <v>0</v>
      </c>
      <c r="M5929" s="5">
        <f>ABS(IF(L5929&lt;=0,L5929/耗电量关键数据!$B$6/1000,L5929/耗电量关键数据!$B$5/1000))</f>
        <v>0</v>
      </c>
      <c r="N5929" s="5">
        <f>电气设备逐时使用率计算!H5905</f>
        <v>1.1688450000000001</v>
      </c>
      <c r="O5929" s="5">
        <f>灯光逐时使用率计算!H5905</f>
        <v>0.37403039999999999</v>
      </c>
      <c r="P5929" s="19">
        <f t="shared" si="830"/>
        <v>1.5428754000000002</v>
      </c>
      <c r="Q5929" s="19">
        <f t="shared" si="834"/>
        <v>0</v>
      </c>
      <c r="R5929" s="20">
        <f t="shared" si="831"/>
        <v>0</v>
      </c>
      <c r="S5929" s="20">
        <f t="shared" si="835"/>
        <v>0</v>
      </c>
      <c r="T5929" s="20">
        <f>IF((T5928+R5929)&lt;0,0,IF((T5928+R5929)&gt;结论【关键目标】!C$28,结论【关键目标】!C$28,T5928+R5929))</f>
        <v>8.1608751999999996</v>
      </c>
      <c r="U5929" s="19">
        <f>IF((T5928+R5929)&lt;结论【关键目标】!$C$28,0,(发电量计算【计算逻辑页】!R5929+发电量计算【计算逻辑页】!T5928-结论【关键目标】!$C$28))</f>
        <v>0</v>
      </c>
      <c r="V5929" s="5">
        <f t="shared" si="832"/>
        <v>0</v>
      </c>
      <c r="W5929" s="5">
        <f t="shared" si="833"/>
        <v>0</v>
      </c>
      <c r="X5929" s="5">
        <f t="shared" si="836"/>
        <v>0</v>
      </c>
    </row>
    <row r="5930" spans="1:24" x14ac:dyDescent="0.15">
      <c r="A5930" s="7">
        <v>5929</v>
      </c>
      <c r="B5930" s="7">
        <v>9</v>
      </c>
      <c r="C5930" s="7">
        <v>5</v>
      </c>
      <c r="D5930" s="7">
        <v>1</v>
      </c>
      <c r="E5930" s="7">
        <v>248</v>
      </c>
      <c r="F5930" s="7">
        <v>21</v>
      </c>
      <c r="G5930" s="7">
        <v>0</v>
      </c>
      <c r="H5930" s="7">
        <f t="shared" si="828"/>
        <v>2</v>
      </c>
      <c r="I5930" s="16">
        <f t="shared" si="829"/>
        <v>45174</v>
      </c>
      <c r="J5930" s="17">
        <v>0.2407</v>
      </c>
      <c r="K5930" s="18">
        <f>G5930*结论【关键目标】!C$27*0.7735*0.001</f>
        <v>0</v>
      </c>
      <c r="L5930" s="5">
        <v>0</v>
      </c>
      <c r="M5930" s="5">
        <f>ABS(IF(L5930&lt;=0,L5930/耗电量关键数据!$B$6/1000,L5930/耗电量关键数据!$B$5/1000))</f>
        <v>0</v>
      </c>
      <c r="N5930" s="5">
        <f>电气设备逐时使用率计算!H5906</f>
        <v>1.1688450000000001</v>
      </c>
      <c r="O5930" s="5">
        <f>灯光逐时使用率计算!H5906</f>
        <v>0.37403039999999999</v>
      </c>
      <c r="P5930" s="19">
        <f t="shared" si="830"/>
        <v>1.5428754000000002</v>
      </c>
      <c r="Q5930" s="19">
        <f t="shared" si="834"/>
        <v>0</v>
      </c>
      <c r="R5930" s="20">
        <f t="shared" si="831"/>
        <v>0</v>
      </c>
      <c r="S5930" s="20">
        <f t="shared" si="835"/>
        <v>0</v>
      </c>
      <c r="T5930" s="20">
        <f>IF((T5929+R5930)&lt;0,0,IF((T5929+R5930)&gt;结论【关键目标】!C$28,结论【关键目标】!C$28,T5929+R5930))</f>
        <v>8.1608751999999996</v>
      </c>
      <c r="U5930" s="19">
        <f>IF((T5929+R5930)&lt;结论【关键目标】!$C$28,0,(发电量计算【计算逻辑页】!R5930+发电量计算【计算逻辑页】!T5929-结论【关键目标】!$C$28))</f>
        <v>0</v>
      </c>
      <c r="V5930" s="5">
        <f t="shared" si="832"/>
        <v>0</v>
      </c>
      <c r="W5930" s="5">
        <f t="shared" si="833"/>
        <v>0</v>
      </c>
      <c r="X5930" s="5">
        <f t="shared" si="836"/>
        <v>0</v>
      </c>
    </row>
    <row r="5931" spans="1:24" x14ac:dyDescent="0.15">
      <c r="A5931" s="7">
        <v>5930</v>
      </c>
      <c r="B5931" s="7">
        <v>9</v>
      </c>
      <c r="C5931" s="7">
        <v>5</v>
      </c>
      <c r="D5931" s="7">
        <v>2</v>
      </c>
      <c r="E5931" s="7">
        <v>248</v>
      </c>
      <c r="F5931" s="7">
        <v>21</v>
      </c>
      <c r="G5931" s="7">
        <v>0</v>
      </c>
      <c r="H5931" s="7">
        <f t="shared" si="828"/>
        <v>2</v>
      </c>
      <c r="I5931" s="16">
        <f t="shared" si="829"/>
        <v>45174</v>
      </c>
      <c r="J5931" s="17">
        <v>0.2407</v>
      </c>
      <c r="K5931" s="18">
        <f>G5931*结论【关键目标】!C$27*0.7735*0.001</f>
        <v>0</v>
      </c>
      <c r="L5931" s="5">
        <v>0</v>
      </c>
      <c r="M5931" s="5">
        <f>ABS(IF(L5931&lt;=0,L5931/耗电量关键数据!$B$6/1000,L5931/耗电量关键数据!$B$5/1000))</f>
        <v>0</v>
      </c>
      <c r="N5931" s="5">
        <f>电气设备逐时使用率计算!H5907</f>
        <v>1.1688450000000001</v>
      </c>
      <c r="O5931" s="5">
        <f>灯光逐时使用率计算!H5907</f>
        <v>0.37403039999999999</v>
      </c>
      <c r="P5931" s="19">
        <f t="shared" si="830"/>
        <v>1.5428754000000002</v>
      </c>
      <c r="Q5931" s="19">
        <f t="shared" si="834"/>
        <v>0</v>
      </c>
      <c r="R5931" s="20">
        <f t="shared" si="831"/>
        <v>0</v>
      </c>
      <c r="S5931" s="20">
        <f t="shared" si="835"/>
        <v>0</v>
      </c>
      <c r="T5931" s="20">
        <f>IF((T5930+R5931)&lt;0,0,IF((T5930+R5931)&gt;结论【关键目标】!C$28,结论【关键目标】!C$28,T5930+R5931))</f>
        <v>8.1608751999999996</v>
      </c>
      <c r="U5931" s="19">
        <f>IF((T5930+R5931)&lt;结论【关键目标】!$C$28,0,(发电量计算【计算逻辑页】!R5931+发电量计算【计算逻辑页】!T5930-结论【关键目标】!$C$28))</f>
        <v>0</v>
      </c>
      <c r="V5931" s="5">
        <f t="shared" si="832"/>
        <v>0</v>
      </c>
      <c r="W5931" s="5">
        <f t="shared" si="833"/>
        <v>0</v>
      </c>
      <c r="X5931" s="5">
        <f t="shared" si="836"/>
        <v>0</v>
      </c>
    </row>
    <row r="5932" spans="1:24" x14ac:dyDescent="0.15">
      <c r="A5932" s="7">
        <v>5931</v>
      </c>
      <c r="B5932" s="7">
        <v>9</v>
      </c>
      <c r="C5932" s="7">
        <v>5</v>
      </c>
      <c r="D5932" s="7">
        <v>3</v>
      </c>
      <c r="E5932" s="7">
        <v>248</v>
      </c>
      <c r="F5932" s="7">
        <v>20.9</v>
      </c>
      <c r="G5932" s="7">
        <v>0</v>
      </c>
      <c r="H5932" s="7">
        <f t="shared" si="828"/>
        <v>2</v>
      </c>
      <c r="I5932" s="16">
        <f t="shared" si="829"/>
        <v>45174</v>
      </c>
      <c r="J5932" s="17">
        <v>0.2407</v>
      </c>
      <c r="K5932" s="18">
        <f>G5932*结论【关键目标】!C$27*0.7735*0.001</f>
        <v>0</v>
      </c>
      <c r="L5932" s="5">
        <v>0</v>
      </c>
      <c r="M5932" s="5">
        <f>ABS(IF(L5932&lt;=0,L5932/耗电量关键数据!$B$6/1000,L5932/耗电量关键数据!$B$5/1000))</f>
        <v>0</v>
      </c>
      <c r="N5932" s="5">
        <f>电气设备逐时使用率计算!H5908</f>
        <v>1.1688450000000001</v>
      </c>
      <c r="O5932" s="5">
        <f>灯光逐时使用率计算!H5908</f>
        <v>0.37403039999999999</v>
      </c>
      <c r="P5932" s="19">
        <f t="shared" si="830"/>
        <v>1.5428754000000002</v>
      </c>
      <c r="Q5932" s="19">
        <f t="shared" si="834"/>
        <v>0</v>
      </c>
      <c r="R5932" s="20">
        <f t="shared" si="831"/>
        <v>0</v>
      </c>
      <c r="S5932" s="20">
        <f t="shared" si="835"/>
        <v>0</v>
      </c>
      <c r="T5932" s="20">
        <f>IF((T5931+R5932)&lt;0,0,IF((T5931+R5932)&gt;结论【关键目标】!C$28,结论【关键目标】!C$28,T5931+R5932))</f>
        <v>8.1608751999999996</v>
      </c>
      <c r="U5932" s="19">
        <f>IF((T5931+R5932)&lt;结论【关键目标】!$C$28,0,(发电量计算【计算逻辑页】!R5932+发电量计算【计算逻辑页】!T5931-结论【关键目标】!$C$28))</f>
        <v>0</v>
      </c>
      <c r="V5932" s="5">
        <f t="shared" si="832"/>
        <v>0</v>
      </c>
      <c r="W5932" s="5">
        <f t="shared" si="833"/>
        <v>0</v>
      </c>
      <c r="X5932" s="5">
        <f t="shared" si="836"/>
        <v>0</v>
      </c>
    </row>
    <row r="5933" spans="1:24" x14ac:dyDescent="0.15">
      <c r="A5933" s="7">
        <v>5932</v>
      </c>
      <c r="B5933" s="7">
        <v>9</v>
      </c>
      <c r="C5933" s="7">
        <v>5</v>
      </c>
      <c r="D5933" s="7">
        <v>4</v>
      </c>
      <c r="E5933" s="7">
        <v>248</v>
      </c>
      <c r="F5933" s="7">
        <v>20.6</v>
      </c>
      <c r="G5933" s="7">
        <v>0</v>
      </c>
      <c r="H5933" s="7">
        <f t="shared" si="828"/>
        <v>2</v>
      </c>
      <c r="I5933" s="16">
        <f t="shared" si="829"/>
        <v>45174</v>
      </c>
      <c r="J5933" s="17">
        <v>0.2407</v>
      </c>
      <c r="K5933" s="18">
        <f>G5933*结论【关键目标】!C$27*0.7735*0.001</f>
        <v>0</v>
      </c>
      <c r="L5933" s="5">
        <v>0</v>
      </c>
      <c r="M5933" s="5">
        <f>ABS(IF(L5933&lt;=0,L5933/耗电量关键数据!$B$6/1000,L5933/耗电量关键数据!$B$5/1000))</f>
        <v>0</v>
      </c>
      <c r="N5933" s="5">
        <f>电气设备逐时使用率计算!H5909</f>
        <v>1.1688450000000001</v>
      </c>
      <c r="O5933" s="5">
        <f>灯光逐时使用率计算!H5909</f>
        <v>0.37403039999999999</v>
      </c>
      <c r="P5933" s="19">
        <f t="shared" si="830"/>
        <v>1.5428754000000002</v>
      </c>
      <c r="Q5933" s="19">
        <f t="shared" si="834"/>
        <v>0</v>
      </c>
      <c r="R5933" s="20">
        <f t="shared" si="831"/>
        <v>0</v>
      </c>
      <c r="S5933" s="20">
        <f t="shared" si="835"/>
        <v>0</v>
      </c>
      <c r="T5933" s="20">
        <f>IF((T5932+R5933)&lt;0,0,IF((T5932+R5933)&gt;结论【关键目标】!C$28,结论【关键目标】!C$28,T5932+R5933))</f>
        <v>8.1608751999999996</v>
      </c>
      <c r="U5933" s="19">
        <f>IF((T5932+R5933)&lt;结论【关键目标】!$C$28,0,(发电量计算【计算逻辑页】!R5933+发电量计算【计算逻辑页】!T5932-结论【关键目标】!$C$28))</f>
        <v>0</v>
      </c>
      <c r="V5933" s="5">
        <f t="shared" si="832"/>
        <v>0</v>
      </c>
      <c r="W5933" s="5">
        <f t="shared" si="833"/>
        <v>0</v>
      </c>
      <c r="X5933" s="5">
        <f t="shared" si="836"/>
        <v>0</v>
      </c>
    </row>
    <row r="5934" spans="1:24" x14ac:dyDescent="0.15">
      <c r="A5934" s="7">
        <v>5933</v>
      </c>
      <c r="B5934" s="7">
        <v>9</v>
      </c>
      <c r="C5934" s="7">
        <v>5</v>
      </c>
      <c r="D5934" s="7">
        <v>5</v>
      </c>
      <c r="E5934" s="7">
        <v>248</v>
      </c>
      <c r="F5934" s="7">
        <v>20.2</v>
      </c>
      <c r="G5934" s="7">
        <v>0</v>
      </c>
      <c r="H5934" s="7">
        <f t="shared" si="828"/>
        <v>2</v>
      </c>
      <c r="I5934" s="16">
        <f t="shared" si="829"/>
        <v>45174</v>
      </c>
      <c r="J5934" s="17">
        <v>0.2407</v>
      </c>
      <c r="K5934" s="18">
        <f>G5934*结论【关键目标】!C$27*0.7735*0.001</f>
        <v>0</v>
      </c>
      <c r="L5934" s="5">
        <v>0</v>
      </c>
      <c r="M5934" s="5">
        <f>ABS(IF(L5934&lt;=0,L5934/耗电量关键数据!$B$6/1000,L5934/耗电量关键数据!$B$5/1000))</f>
        <v>0</v>
      </c>
      <c r="N5934" s="5">
        <f>电气设备逐时使用率计算!H5910</f>
        <v>1.1688450000000001</v>
      </c>
      <c r="O5934" s="5">
        <f>灯光逐时使用率计算!H5910</f>
        <v>0.37403039999999999</v>
      </c>
      <c r="P5934" s="19">
        <f t="shared" si="830"/>
        <v>1.5428754000000002</v>
      </c>
      <c r="Q5934" s="19">
        <f t="shared" si="834"/>
        <v>0</v>
      </c>
      <c r="R5934" s="20">
        <f t="shared" si="831"/>
        <v>0</v>
      </c>
      <c r="S5934" s="20">
        <f t="shared" si="835"/>
        <v>0</v>
      </c>
      <c r="T5934" s="20">
        <f>IF((T5933+R5934)&lt;0,0,IF((T5933+R5934)&gt;结论【关键目标】!C$28,结论【关键目标】!C$28,T5933+R5934))</f>
        <v>8.1608751999999996</v>
      </c>
      <c r="U5934" s="19">
        <f>IF((T5933+R5934)&lt;结论【关键目标】!$C$28,0,(发电量计算【计算逻辑页】!R5934+发电量计算【计算逻辑页】!T5933-结论【关键目标】!$C$28))</f>
        <v>0</v>
      </c>
      <c r="V5934" s="5">
        <f t="shared" si="832"/>
        <v>0</v>
      </c>
      <c r="W5934" s="5">
        <f t="shared" si="833"/>
        <v>0</v>
      </c>
      <c r="X5934" s="5">
        <f t="shared" si="836"/>
        <v>0</v>
      </c>
    </row>
    <row r="5935" spans="1:24" x14ac:dyDescent="0.15">
      <c r="A5935" s="7">
        <v>5934</v>
      </c>
      <c r="B5935" s="7">
        <v>9</v>
      </c>
      <c r="C5935" s="7">
        <v>5</v>
      </c>
      <c r="D5935" s="7">
        <v>6</v>
      </c>
      <c r="E5935" s="7">
        <v>248</v>
      </c>
      <c r="F5935" s="7">
        <v>19.899999999999999</v>
      </c>
      <c r="G5935" s="7">
        <v>40.299999999999997</v>
      </c>
      <c r="H5935" s="7">
        <f t="shared" si="828"/>
        <v>2</v>
      </c>
      <c r="I5935" s="16">
        <f t="shared" si="829"/>
        <v>45174</v>
      </c>
      <c r="J5935" s="17">
        <v>0.2407</v>
      </c>
      <c r="K5935" s="18">
        <f>G5935*结论【关键目标】!C$27*0.7735*0.001</f>
        <v>3.7406459999999999</v>
      </c>
      <c r="L5935" s="5">
        <v>0</v>
      </c>
      <c r="M5935" s="5">
        <f>ABS(IF(L5935&lt;=0,L5935/耗电量关键数据!$B$6/1000,L5935/耗电量关键数据!$B$5/1000))</f>
        <v>0</v>
      </c>
      <c r="N5935" s="5">
        <f>电气设备逐时使用率计算!H5911</f>
        <v>1.1688450000000001</v>
      </c>
      <c r="O5935" s="5">
        <f>灯光逐时使用率计算!H5911</f>
        <v>0.37403039999999999</v>
      </c>
      <c r="P5935" s="19">
        <f t="shared" si="830"/>
        <v>1.5428754000000002</v>
      </c>
      <c r="Q5935" s="19">
        <f t="shared" si="834"/>
        <v>0</v>
      </c>
      <c r="R5935" s="20">
        <f t="shared" si="831"/>
        <v>3.7406459999999999</v>
      </c>
      <c r="S5935" s="20">
        <f t="shared" si="835"/>
        <v>0</v>
      </c>
      <c r="T5935" s="20">
        <f>IF((T5934+R5935)&lt;0,0,IF((T5934+R5935)&gt;结论【关键目标】!C$28,结论【关键目标】!C$28,T5934+R5935))</f>
        <v>11.901521199999999</v>
      </c>
      <c r="U5935" s="19">
        <f>IF((T5934+R5935)&lt;结论【关键目标】!$C$28,0,(发电量计算【计算逻辑页】!R5935+发电量计算【计算逻辑页】!T5934-结论【关键目标】!$C$28))</f>
        <v>0</v>
      </c>
      <c r="V5935" s="5">
        <f t="shared" si="832"/>
        <v>0</v>
      </c>
      <c r="W5935" s="5">
        <f t="shared" si="833"/>
        <v>0.37137010878000004</v>
      </c>
      <c r="X5935" s="5">
        <f t="shared" si="836"/>
        <v>0</v>
      </c>
    </row>
    <row r="5936" spans="1:24" x14ac:dyDescent="0.15">
      <c r="A5936" s="7">
        <v>5935</v>
      </c>
      <c r="B5936" s="7">
        <v>9</v>
      </c>
      <c r="C5936" s="7">
        <v>5</v>
      </c>
      <c r="D5936" s="7">
        <v>7</v>
      </c>
      <c r="E5936" s="7">
        <v>248</v>
      </c>
      <c r="F5936" s="7">
        <v>20.100000000000001</v>
      </c>
      <c r="G5936" s="7">
        <v>171.3</v>
      </c>
      <c r="H5936" s="7">
        <f t="shared" si="828"/>
        <v>2</v>
      </c>
      <c r="I5936" s="16">
        <f t="shared" si="829"/>
        <v>45174</v>
      </c>
      <c r="J5936" s="17">
        <v>0.2407</v>
      </c>
      <c r="K5936" s="18">
        <f>G5936*结论【关键目标】!C$27*0.7735*0.001</f>
        <v>15.900065999999999</v>
      </c>
      <c r="L5936" s="5">
        <v>0</v>
      </c>
      <c r="M5936" s="5">
        <f>ABS(IF(L5936&lt;=0,L5936/耗电量关键数据!$B$6/1000,L5936/耗电量关键数据!$B$5/1000))</f>
        <v>0</v>
      </c>
      <c r="N5936" s="5">
        <f>电气设备逐时使用率计算!H5912</f>
        <v>2.3376900000000003</v>
      </c>
      <c r="O5936" s="5">
        <f>灯光逐时使用率计算!H5912</f>
        <v>1.2467680000000001</v>
      </c>
      <c r="P5936" s="19">
        <f t="shared" si="830"/>
        <v>3.5844580000000006</v>
      </c>
      <c r="Q5936" s="19">
        <f t="shared" si="834"/>
        <v>0</v>
      </c>
      <c r="R5936" s="20">
        <f t="shared" si="831"/>
        <v>15.900065999999999</v>
      </c>
      <c r="S5936" s="20">
        <f t="shared" si="835"/>
        <v>0</v>
      </c>
      <c r="T5936" s="20">
        <f>IF((T5935+R5936)&lt;0,0,IF((T5935+R5936)&gt;结论【关键目标】!C$28,结论【关键目标】!C$28,T5935+R5936))</f>
        <v>22</v>
      </c>
      <c r="U5936" s="19">
        <f>IF((T5935+R5936)&lt;结论【关键目标】!$C$28,0,(发电量计算【计算逻辑页】!R5936+发电量计算【计算逻辑页】!T5935-结论【关键目标】!$C$28))</f>
        <v>5.8015872000000002</v>
      </c>
      <c r="V5936" s="5">
        <f t="shared" si="832"/>
        <v>0</v>
      </c>
      <c r="W5936" s="5">
        <f t="shared" si="833"/>
        <v>0.8627790406000001</v>
      </c>
      <c r="X5936" s="5">
        <f t="shared" si="836"/>
        <v>0</v>
      </c>
    </row>
    <row r="5937" spans="1:24" x14ac:dyDescent="0.15">
      <c r="A5937" s="7">
        <v>5936</v>
      </c>
      <c r="B5937" s="7">
        <v>9</v>
      </c>
      <c r="C5937" s="7">
        <v>5</v>
      </c>
      <c r="D5937" s="7">
        <v>8</v>
      </c>
      <c r="E5937" s="7">
        <v>248</v>
      </c>
      <c r="F5937" s="7">
        <v>20.7</v>
      </c>
      <c r="G5937" s="7">
        <v>303.89999999999998</v>
      </c>
      <c r="H5937" s="7">
        <f t="shared" si="828"/>
        <v>2</v>
      </c>
      <c r="I5937" s="16">
        <f t="shared" si="829"/>
        <v>45174</v>
      </c>
      <c r="J5937" s="17">
        <v>0.70809999999999995</v>
      </c>
      <c r="K5937" s="18">
        <f>G5937*结论【关键目标】!C$27*0.7735*0.001</f>
        <v>28.207998</v>
      </c>
      <c r="L5937" s="5">
        <v>0</v>
      </c>
      <c r="M5937" s="5">
        <f>ABS(IF(L5937&lt;=0,L5937/耗电量关键数据!$B$6/1000,L5937/耗电量关键数据!$B$5/1000))</f>
        <v>0</v>
      </c>
      <c r="N5937" s="5">
        <f>电气设备逐时使用率计算!H5913</f>
        <v>11.688450000000001</v>
      </c>
      <c r="O5937" s="5">
        <f>灯光逐时使用率计算!H5913</f>
        <v>6.2338399999999998</v>
      </c>
      <c r="P5937" s="19">
        <f t="shared" si="830"/>
        <v>17.92229</v>
      </c>
      <c r="Q5937" s="19">
        <f t="shared" si="834"/>
        <v>0</v>
      </c>
      <c r="R5937" s="20">
        <f t="shared" si="831"/>
        <v>28.207998</v>
      </c>
      <c r="S5937" s="20">
        <f t="shared" si="835"/>
        <v>0</v>
      </c>
      <c r="T5937" s="20">
        <f>IF((T5936+R5937)&lt;0,0,IF((T5936+R5937)&gt;结论【关键目标】!C$28,结论【关键目标】!C$28,T5936+R5937))</f>
        <v>22</v>
      </c>
      <c r="U5937" s="19">
        <f>IF((T5936+R5937)&lt;结论【关键目标】!$C$28,0,(发电量计算【计算逻辑页】!R5937+发电量计算【计算逻辑页】!T5936-结论【关键目标】!$C$28))</f>
        <v>28.207998000000003</v>
      </c>
      <c r="V5937" s="5">
        <f t="shared" si="832"/>
        <v>9.8727993000000005</v>
      </c>
      <c r="W5937" s="5">
        <f t="shared" si="833"/>
        <v>12.690773548999999</v>
      </c>
      <c r="X5937" s="5">
        <f t="shared" si="836"/>
        <v>0</v>
      </c>
    </row>
    <row r="5938" spans="1:24" x14ac:dyDescent="0.15">
      <c r="A5938" s="7">
        <v>5937</v>
      </c>
      <c r="B5938" s="7">
        <v>9</v>
      </c>
      <c r="C5938" s="7">
        <v>5</v>
      </c>
      <c r="D5938" s="7">
        <v>9</v>
      </c>
      <c r="E5938" s="7">
        <v>248</v>
      </c>
      <c r="F5938" s="7">
        <v>21.5</v>
      </c>
      <c r="G5938" s="7">
        <v>447.1</v>
      </c>
      <c r="H5938" s="7">
        <f t="shared" si="828"/>
        <v>2</v>
      </c>
      <c r="I5938" s="16">
        <f t="shared" si="829"/>
        <v>45174</v>
      </c>
      <c r="J5938" s="17">
        <v>0.70809999999999995</v>
      </c>
      <c r="K5938" s="18">
        <f>G5938*结论【关键目标】!C$27*0.7735*0.001</f>
        <v>41.499822000000002</v>
      </c>
      <c r="L5938" s="5">
        <v>0</v>
      </c>
      <c r="M5938" s="5">
        <f>ABS(IF(L5938&lt;=0,L5938/耗电量关键数据!$B$6/1000,L5938/耗电量关键数据!$B$5/1000))</f>
        <v>0</v>
      </c>
      <c r="N5938" s="5">
        <f>电气设备逐时使用率计算!H5914</f>
        <v>22.208055000000002</v>
      </c>
      <c r="O5938" s="5">
        <f>灯光逐时使用率计算!H5914</f>
        <v>11.844296</v>
      </c>
      <c r="P5938" s="19">
        <f t="shared" si="830"/>
        <v>34.052351000000002</v>
      </c>
      <c r="Q5938" s="19">
        <f t="shared" si="834"/>
        <v>0</v>
      </c>
      <c r="R5938" s="20">
        <f t="shared" si="831"/>
        <v>41.499822000000002</v>
      </c>
      <c r="S5938" s="20">
        <f t="shared" si="835"/>
        <v>0</v>
      </c>
      <c r="T5938" s="20">
        <f>IF((T5937+R5938)&lt;0,0,IF((T5937+R5938)&gt;结论【关键目标】!C$28,结论【关键目标】!C$28,T5937+R5938))</f>
        <v>22</v>
      </c>
      <c r="U5938" s="19">
        <f>IF((T5937+R5938)&lt;结论【关键目标】!$C$28,0,(发电量计算【计算逻辑页】!R5938+发电量计算【计算逻辑页】!T5937-结论【关键目标】!$C$28))</f>
        <v>41.499822000000002</v>
      </c>
      <c r="V5938" s="5">
        <f t="shared" si="832"/>
        <v>14.524937699999999</v>
      </c>
      <c r="W5938" s="5">
        <f t="shared" si="833"/>
        <v>24.1124697431</v>
      </c>
      <c r="X5938" s="5">
        <f t="shared" si="836"/>
        <v>0</v>
      </c>
    </row>
    <row r="5939" spans="1:24" x14ac:dyDescent="0.15">
      <c r="A5939" s="7">
        <v>5938</v>
      </c>
      <c r="B5939" s="7">
        <v>9</v>
      </c>
      <c r="C5939" s="7">
        <v>5</v>
      </c>
      <c r="D5939" s="7">
        <v>10</v>
      </c>
      <c r="E5939" s="7">
        <v>248</v>
      </c>
      <c r="F5939" s="7">
        <v>22.5</v>
      </c>
      <c r="G5939" s="7">
        <v>558.20000000000005</v>
      </c>
      <c r="H5939" s="7">
        <f t="shared" si="828"/>
        <v>2</v>
      </c>
      <c r="I5939" s="16">
        <f t="shared" si="829"/>
        <v>45174</v>
      </c>
      <c r="J5939" s="17">
        <v>0.70809999999999995</v>
      </c>
      <c r="K5939" s="18">
        <f>G5939*结论【关键目标】!C$27*0.7735*0.001</f>
        <v>51.812123999999997</v>
      </c>
      <c r="L5939" s="5">
        <v>0</v>
      </c>
      <c r="M5939" s="5">
        <f>ABS(IF(L5939&lt;=0,L5939/耗电量关键数据!$B$6/1000,L5939/耗电量关键数据!$B$5/1000))</f>
        <v>0</v>
      </c>
      <c r="N5939" s="5">
        <f>电气设备逐时使用率计算!H5915</f>
        <v>22.208055000000002</v>
      </c>
      <c r="O5939" s="5">
        <f>灯光逐时使用率计算!H5915</f>
        <v>11.844296</v>
      </c>
      <c r="P5939" s="19">
        <f t="shared" si="830"/>
        <v>34.052351000000002</v>
      </c>
      <c r="Q5939" s="19">
        <f t="shared" si="834"/>
        <v>0</v>
      </c>
      <c r="R5939" s="20">
        <f t="shared" si="831"/>
        <v>51.812123999999997</v>
      </c>
      <c r="S5939" s="20">
        <f t="shared" si="835"/>
        <v>0</v>
      </c>
      <c r="T5939" s="20">
        <f>IF((T5938+R5939)&lt;0,0,IF((T5938+R5939)&gt;结论【关键目标】!C$28,结论【关键目标】!C$28,T5938+R5939))</f>
        <v>22</v>
      </c>
      <c r="U5939" s="19">
        <f>IF((T5938+R5939)&lt;结论【关键目标】!$C$28,0,(发电量计算【计算逻辑页】!R5939+发电量计算【计算逻辑页】!T5938-结论【关键目标】!$C$28))</f>
        <v>51.812123999999997</v>
      </c>
      <c r="V5939" s="5">
        <f t="shared" si="832"/>
        <v>18.134243399999999</v>
      </c>
      <c r="W5939" s="5">
        <f t="shared" si="833"/>
        <v>24.1124697431</v>
      </c>
      <c r="X5939" s="5">
        <f t="shared" si="836"/>
        <v>0</v>
      </c>
    </row>
    <row r="5940" spans="1:24" x14ac:dyDescent="0.15">
      <c r="A5940" s="7">
        <v>5939</v>
      </c>
      <c r="B5940" s="7">
        <v>9</v>
      </c>
      <c r="C5940" s="7">
        <v>5</v>
      </c>
      <c r="D5940" s="7">
        <v>11</v>
      </c>
      <c r="E5940" s="7">
        <v>248</v>
      </c>
      <c r="F5940" s="7">
        <v>23.4</v>
      </c>
      <c r="G5940" s="7">
        <v>632.79999999999995</v>
      </c>
      <c r="H5940" s="7">
        <f t="shared" si="828"/>
        <v>2</v>
      </c>
      <c r="I5940" s="16">
        <f t="shared" si="829"/>
        <v>45174</v>
      </c>
      <c r="J5940" s="17">
        <v>1.2267999999999999</v>
      </c>
      <c r="K5940" s="18">
        <f>G5940*结论【关键目标】!C$27*0.7735*0.001</f>
        <v>58.736496000000002</v>
      </c>
      <c r="L5940" s="5">
        <v>0</v>
      </c>
      <c r="M5940" s="5">
        <f>ABS(IF(L5940&lt;=0,L5940/耗电量关键数据!$B$6/1000,L5940/耗电量关键数据!$B$5/1000))</f>
        <v>0</v>
      </c>
      <c r="N5940" s="5">
        <f>电气设备逐时使用率计算!H5916</f>
        <v>22.208055000000002</v>
      </c>
      <c r="O5940" s="5">
        <f>灯光逐时使用率计算!H5916</f>
        <v>11.844296</v>
      </c>
      <c r="P5940" s="19">
        <f t="shared" si="830"/>
        <v>34.052351000000002</v>
      </c>
      <c r="Q5940" s="19">
        <f t="shared" si="834"/>
        <v>34.052351000000002</v>
      </c>
      <c r="R5940" s="20">
        <f t="shared" si="831"/>
        <v>24.684145000000001</v>
      </c>
      <c r="S5940" s="20">
        <f t="shared" si="835"/>
        <v>0</v>
      </c>
      <c r="T5940" s="20">
        <f>IF((T5939+R5940)&lt;0,0,IF((T5939+R5940)&gt;结论【关键目标】!C$28,结论【关键目标】!C$28,T5939+R5940))</f>
        <v>22</v>
      </c>
      <c r="U5940" s="19">
        <f>IF((T5939+R5940)&lt;结论【关键目标】!$C$28,0,(发电量计算【计算逻辑页】!R5940+发电量计算【计算逻辑页】!T5939-结论【关键目标】!$C$28))</f>
        <v>24.684145000000001</v>
      </c>
      <c r="V5940" s="5">
        <f t="shared" si="832"/>
        <v>8.63945075</v>
      </c>
      <c r="W5940" s="5">
        <f t="shared" si="833"/>
        <v>41.775424206799997</v>
      </c>
      <c r="X5940" s="5">
        <f t="shared" si="836"/>
        <v>0</v>
      </c>
    </row>
    <row r="5941" spans="1:24" x14ac:dyDescent="0.15">
      <c r="A5941" s="7">
        <v>5940</v>
      </c>
      <c r="B5941" s="7">
        <v>9</v>
      </c>
      <c r="C5941" s="7">
        <v>5</v>
      </c>
      <c r="D5941" s="7">
        <v>12</v>
      </c>
      <c r="E5941" s="7">
        <v>248</v>
      </c>
      <c r="F5941" s="7">
        <v>24.3</v>
      </c>
      <c r="G5941" s="7">
        <v>669.2</v>
      </c>
      <c r="H5941" s="7">
        <f t="shared" si="828"/>
        <v>2</v>
      </c>
      <c r="I5941" s="16">
        <f t="shared" si="829"/>
        <v>45174</v>
      </c>
      <c r="J5941" s="17">
        <v>1.2267999999999999</v>
      </c>
      <c r="K5941" s="18">
        <f>G5941*结论【关键目标】!C$27*0.7735*0.001</f>
        <v>62.115144000000001</v>
      </c>
      <c r="L5941" s="5">
        <v>0</v>
      </c>
      <c r="M5941" s="5">
        <f>ABS(IF(L5941&lt;=0,L5941/耗电量关键数据!$B$6/1000,L5941/耗电量关键数据!$B$5/1000))</f>
        <v>0</v>
      </c>
      <c r="N5941" s="5">
        <f>电气设备逐时使用率计算!H5917</f>
        <v>11.688450000000001</v>
      </c>
      <c r="O5941" s="5">
        <f>灯光逐时使用率计算!H5917</f>
        <v>9.9741440000000008</v>
      </c>
      <c r="P5941" s="19">
        <f t="shared" si="830"/>
        <v>21.662594000000002</v>
      </c>
      <c r="Q5941" s="19">
        <f t="shared" si="834"/>
        <v>21.662594000000002</v>
      </c>
      <c r="R5941" s="20">
        <f t="shared" si="831"/>
        <v>40.452550000000002</v>
      </c>
      <c r="S5941" s="20">
        <f t="shared" si="835"/>
        <v>0</v>
      </c>
      <c r="T5941" s="20">
        <f>IF((T5940+R5941)&lt;0,0,IF((T5940+R5941)&gt;结论【关键目标】!C$28,结论【关键目标】!C$28,T5940+R5941))</f>
        <v>22</v>
      </c>
      <c r="U5941" s="19">
        <f>IF((T5940+R5941)&lt;结论【关键目标】!$C$28,0,(发电量计算【计算逻辑页】!R5941+发电量计算【计算逻辑页】!T5940-结论【关键目标】!$C$28))</f>
        <v>40.452550000000002</v>
      </c>
      <c r="V5941" s="5">
        <f t="shared" si="832"/>
        <v>14.1583925</v>
      </c>
      <c r="W5941" s="5">
        <f t="shared" si="833"/>
        <v>26.5756703192</v>
      </c>
      <c r="X5941" s="5">
        <f t="shared" si="836"/>
        <v>0</v>
      </c>
    </row>
    <row r="5942" spans="1:24" x14ac:dyDescent="0.15">
      <c r="A5942" s="7">
        <v>5941</v>
      </c>
      <c r="B5942" s="7">
        <v>9</v>
      </c>
      <c r="C5942" s="7">
        <v>5</v>
      </c>
      <c r="D5942" s="7">
        <v>13</v>
      </c>
      <c r="E5942" s="7">
        <v>248</v>
      </c>
      <c r="F5942" s="7">
        <v>24.9</v>
      </c>
      <c r="G5942" s="7">
        <v>621.4</v>
      </c>
      <c r="H5942" s="7">
        <f t="shared" si="828"/>
        <v>2</v>
      </c>
      <c r="I5942" s="16">
        <f t="shared" si="829"/>
        <v>45174</v>
      </c>
      <c r="J5942" s="17">
        <v>1.2267999999999999</v>
      </c>
      <c r="K5942" s="18">
        <f>G5942*结论【关键目标】!C$27*0.7735*0.001</f>
        <v>57.678348</v>
      </c>
      <c r="L5942" s="5">
        <v>0</v>
      </c>
      <c r="M5942" s="5">
        <f>ABS(IF(L5942&lt;=0,L5942/耗电量关键数据!$B$6/1000,L5942/耗电量关键数据!$B$5/1000))</f>
        <v>0</v>
      </c>
      <c r="N5942" s="5">
        <f>电气设备逐时使用率计算!H5918</f>
        <v>11.688450000000001</v>
      </c>
      <c r="O5942" s="5">
        <f>灯光逐时使用率计算!H5918</f>
        <v>9.9741440000000008</v>
      </c>
      <c r="P5942" s="19">
        <f t="shared" si="830"/>
        <v>21.662594000000002</v>
      </c>
      <c r="Q5942" s="19">
        <f t="shared" si="834"/>
        <v>21.662594000000002</v>
      </c>
      <c r="R5942" s="20">
        <f t="shared" si="831"/>
        <v>36.015754000000001</v>
      </c>
      <c r="S5942" s="20">
        <f t="shared" si="835"/>
        <v>0</v>
      </c>
      <c r="T5942" s="20">
        <f>IF((T5941+R5942)&lt;0,0,IF((T5941+R5942)&gt;结论【关键目标】!C$28,结论【关键目标】!C$28,T5941+R5942))</f>
        <v>22</v>
      </c>
      <c r="U5942" s="19">
        <f>IF((T5941+R5942)&lt;结论【关键目标】!$C$28,0,(发电量计算【计算逻辑页】!R5942+发电量计算【计算逻辑页】!T5941-结论【关键目标】!$C$28))</f>
        <v>36.015754000000001</v>
      </c>
      <c r="V5942" s="5">
        <f t="shared" si="832"/>
        <v>12.6055139</v>
      </c>
      <c r="W5942" s="5">
        <f t="shared" si="833"/>
        <v>26.5756703192</v>
      </c>
      <c r="X5942" s="5">
        <f t="shared" si="836"/>
        <v>0</v>
      </c>
    </row>
    <row r="5943" spans="1:24" x14ac:dyDescent="0.15">
      <c r="A5943" s="7">
        <v>5942</v>
      </c>
      <c r="B5943" s="7">
        <v>9</v>
      </c>
      <c r="C5943" s="7">
        <v>5</v>
      </c>
      <c r="D5943" s="7">
        <v>14</v>
      </c>
      <c r="E5943" s="7">
        <v>248</v>
      </c>
      <c r="F5943" s="7">
        <v>25.4</v>
      </c>
      <c r="G5943" s="7">
        <v>550.6</v>
      </c>
      <c r="H5943" s="7">
        <f t="shared" si="828"/>
        <v>2</v>
      </c>
      <c r="I5943" s="16">
        <f t="shared" si="829"/>
        <v>45174</v>
      </c>
      <c r="J5943" s="17">
        <v>1.2267999999999999</v>
      </c>
      <c r="K5943" s="18">
        <f>G5943*结论【关键目标】!C$27*0.7735*0.001</f>
        <v>51.106691999999995</v>
      </c>
      <c r="L5943" s="5">
        <v>0</v>
      </c>
      <c r="M5943" s="5">
        <f>ABS(IF(L5943&lt;=0,L5943/耗电量关键数据!$B$6/1000,L5943/耗电量关键数据!$B$5/1000))</f>
        <v>0</v>
      </c>
      <c r="N5943" s="5">
        <f>电气设备逐时使用率计算!H5919</f>
        <v>22.208055000000002</v>
      </c>
      <c r="O5943" s="5">
        <f>灯光逐时使用率计算!H5919</f>
        <v>11.844296</v>
      </c>
      <c r="P5943" s="19">
        <f t="shared" si="830"/>
        <v>34.052351000000002</v>
      </c>
      <c r="Q5943" s="19">
        <f t="shared" si="834"/>
        <v>34.052351000000002</v>
      </c>
      <c r="R5943" s="20">
        <f t="shared" si="831"/>
        <v>17.054340999999994</v>
      </c>
      <c r="S5943" s="20">
        <f t="shared" si="835"/>
        <v>0</v>
      </c>
      <c r="T5943" s="20">
        <f>IF((T5942+R5943)&lt;0,0,IF((T5942+R5943)&gt;结论【关键目标】!C$28,结论【关键目标】!C$28,T5942+R5943))</f>
        <v>22</v>
      </c>
      <c r="U5943" s="19">
        <f>IF((T5942+R5943)&lt;结论【关键目标】!$C$28,0,(发电量计算【计算逻辑页】!R5943+发电量计算【计算逻辑页】!T5942-结论【关键目标】!$C$28))</f>
        <v>17.054340999999994</v>
      </c>
      <c r="V5943" s="5">
        <f t="shared" si="832"/>
        <v>5.9690193499999973</v>
      </c>
      <c r="W5943" s="5">
        <f t="shared" si="833"/>
        <v>41.775424206799997</v>
      </c>
      <c r="X5943" s="5">
        <f t="shared" si="836"/>
        <v>0</v>
      </c>
    </row>
    <row r="5944" spans="1:24" x14ac:dyDescent="0.15">
      <c r="A5944" s="7">
        <v>5943</v>
      </c>
      <c r="B5944" s="7">
        <v>9</v>
      </c>
      <c r="C5944" s="7">
        <v>5</v>
      </c>
      <c r="D5944" s="7">
        <v>15</v>
      </c>
      <c r="E5944" s="7">
        <v>248</v>
      </c>
      <c r="F5944" s="7">
        <v>25.7</v>
      </c>
      <c r="G5944" s="7">
        <v>433.4</v>
      </c>
      <c r="H5944" s="7">
        <f t="shared" si="828"/>
        <v>2</v>
      </c>
      <c r="I5944" s="16">
        <f t="shared" si="829"/>
        <v>45174</v>
      </c>
      <c r="J5944" s="17">
        <v>1.2267999999999999</v>
      </c>
      <c r="K5944" s="18">
        <f>G5944*结论【关键目标】!C$27*0.7735*0.001</f>
        <v>40.228187999999996</v>
      </c>
      <c r="L5944" s="5">
        <v>0</v>
      </c>
      <c r="M5944" s="5">
        <f>ABS(IF(L5944&lt;=0,L5944/耗电量关键数据!$B$6/1000,L5944/耗电量关键数据!$B$5/1000))</f>
        <v>0</v>
      </c>
      <c r="N5944" s="5">
        <f>电气设备逐时使用率计算!H5920</f>
        <v>22.208055000000002</v>
      </c>
      <c r="O5944" s="5">
        <f>灯光逐时使用率计算!H5920</f>
        <v>11.844296</v>
      </c>
      <c r="P5944" s="19">
        <f t="shared" si="830"/>
        <v>34.052351000000002</v>
      </c>
      <c r="Q5944" s="19">
        <f t="shared" si="834"/>
        <v>34.052351000000002</v>
      </c>
      <c r="R5944" s="20">
        <f t="shared" si="831"/>
        <v>6.1758369999999942</v>
      </c>
      <c r="S5944" s="20">
        <f t="shared" si="835"/>
        <v>0</v>
      </c>
      <c r="T5944" s="20">
        <f>IF((T5943+R5944)&lt;0,0,IF((T5943+R5944)&gt;结论【关键目标】!C$28,结论【关键目标】!C$28,T5943+R5944))</f>
        <v>22</v>
      </c>
      <c r="U5944" s="19">
        <f>IF((T5943+R5944)&lt;结论【关键目标】!$C$28,0,(发电量计算【计算逻辑页】!R5944+发电量计算【计算逻辑页】!T5943-结论【关键目标】!$C$28))</f>
        <v>6.1758369999999942</v>
      </c>
      <c r="V5944" s="5">
        <f t="shared" si="832"/>
        <v>2.1615429499999976</v>
      </c>
      <c r="W5944" s="5">
        <f t="shared" si="833"/>
        <v>41.775424206799997</v>
      </c>
      <c r="X5944" s="5">
        <f t="shared" si="836"/>
        <v>0</v>
      </c>
    </row>
    <row r="5945" spans="1:24" x14ac:dyDescent="0.15">
      <c r="A5945" s="7">
        <v>5944</v>
      </c>
      <c r="B5945" s="7">
        <v>9</v>
      </c>
      <c r="C5945" s="7">
        <v>5</v>
      </c>
      <c r="D5945" s="7">
        <v>16</v>
      </c>
      <c r="E5945" s="7">
        <v>248</v>
      </c>
      <c r="F5945" s="7">
        <v>26</v>
      </c>
      <c r="G5945" s="7">
        <v>289.89999999999998</v>
      </c>
      <c r="H5945" s="7">
        <f t="shared" si="828"/>
        <v>2</v>
      </c>
      <c r="I5945" s="16">
        <f t="shared" si="829"/>
        <v>45174</v>
      </c>
      <c r="J5945" s="17">
        <v>0.70809999999999995</v>
      </c>
      <c r="K5945" s="18">
        <f>G5945*结论【关键目标】!C$27*0.7735*0.001</f>
        <v>26.908518000000001</v>
      </c>
      <c r="L5945" s="5">
        <v>0</v>
      </c>
      <c r="M5945" s="5">
        <f>ABS(IF(L5945&lt;=0,L5945/耗电量关键数据!$B$6/1000,L5945/耗电量关键数据!$B$5/1000))</f>
        <v>0</v>
      </c>
      <c r="N5945" s="5">
        <f>电气设备逐时使用率计算!H5921</f>
        <v>22.208055000000002</v>
      </c>
      <c r="O5945" s="5">
        <f>灯光逐时使用率计算!H5921</f>
        <v>11.844296</v>
      </c>
      <c r="P5945" s="19">
        <f t="shared" si="830"/>
        <v>34.052351000000002</v>
      </c>
      <c r="Q5945" s="19">
        <f t="shared" si="834"/>
        <v>0</v>
      </c>
      <c r="R5945" s="20">
        <f t="shared" si="831"/>
        <v>26.908518000000001</v>
      </c>
      <c r="S5945" s="20">
        <f t="shared" si="835"/>
        <v>0</v>
      </c>
      <c r="T5945" s="20">
        <f>IF((T5944+R5945)&lt;0,0,IF((T5944+R5945)&gt;结论【关键目标】!C$28,结论【关键目标】!C$28,T5944+R5945))</f>
        <v>22</v>
      </c>
      <c r="U5945" s="19">
        <f>IF((T5944+R5945)&lt;结论【关键目标】!$C$28,0,(发电量计算【计算逻辑页】!R5945+发电量计算【计算逻辑页】!T5944-结论【关键目标】!$C$28))</f>
        <v>26.908518000000001</v>
      </c>
      <c r="V5945" s="5">
        <f t="shared" si="832"/>
        <v>9.4179812999999992</v>
      </c>
      <c r="W5945" s="5">
        <f t="shared" si="833"/>
        <v>19.053921595799999</v>
      </c>
      <c r="X5945" s="5">
        <f t="shared" si="836"/>
        <v>0</v>
      </c>
    </row>
    <row r="5946" spans="1:24" x14ac:dyDescent="0.15">
      <c r="A5946" s="7">
        <v>5945</v>
      </c>
      <c r="B5946" s="7">
        <v>9</v>
      </c>
      <c r="C5946" s="7">
        <v>5</v>
      </c>
      <c r="D5946" s="7">
        <v>17</v>
      </c>
      <c r="E5946" s="7">
        <v>248</v>
      </c>
      <c r="F5946" s="7">
        <v>26.1</v>
      </c>
      <c r="G5946" s="7">
        <v>136.4</v>
      </c>
      <c r="H5946" s="7">
        <f t="shared" si="828"/>
        <v>2</v>
      </c>
      <c r="I5946" s="16">
        <f t="shared" si="829"/>
        <v>45174</v>
      </c>
      <c r="J5946" s="17">
        <v>0.70809999999999995</v>
      </c>
      <c r="K5946" s="18">
        <f>G5946*结论【关键目标】!C$27*0.7735*0.001</f>
        <v>12.660648</v>
      </c>
      <c r="L5946" s="5">
        <v>0</v>
      </c>
      <c r="M5946" s="5">
        <f>ABS(IF(L5946&lt;=0,L5946/耗电量关键数据!$B$6/1000,L5946/耗电量关键数据!$B$5/1000))</f>
        <v>0</v>
      </c>
      <c r="N5946" s="5">
        <f>电气设备逐时使用率计算!H5922</f>
        <v>22.208055000000002</v>
      </c>
      <c r="O5946" s="5">
        <f>灯光逐时使用率计算!H5922</f>
        <v>11.844296</v>
      </c>
      <c r="P5946" s="19">
        <f t="shared" si="830"/>
        <v>34.052351000000002</v>
      </c>
      <c r="Q5946" s="19">
        <f t="shared" si="834"/>
        <v>0</v>
      </c>
      <c r="R5946" s="20">
        <f t="shared" si="831"/>
        <v>12.660648</v>
      </c>
      <c r="S5946" s="20">
        <f t="shared" si="835"/>
        <v>0</v>
      </c>
      <c r="T5946" s="20">
        <f>IF((T5945+R5946)&lt;0,0,IF((T5945+R5946)&gt;结论【关键目标】!C$28,结论【关键目标】!C$28,T5945+R5946))</f>
        <v>22</v>
      </c>
      <c r="U5946" s="19">
        <f>IF((T5945+R5946)&lt;结论【关键目标】!$C$28,0,(发电量计算【计算逻辑页】!R5946+发电量计算【计算逻辑页】!T5945-结论【关键目标】!$C$28))</f>
        <v>12.660648000000002</v>
      </c>
      <c r="V5946" s="5">
        <f t="shared" si="832"/>
        <v>4.4312268000000001</v>
      </c>
      <c r="W5946" s="5">
        <f t="shared" si="833"/>
        <v>8.9650048487999996</v>
      </c>
      <c r="X5946" s="5">
        <f t="shared" si="836"/>
        <v>0</v>
      </c>
    </row>
    <row r="5947" spans="1:24" x14ac:dyDescent="0.15">
      <c r="A5947" s="7">
        <v>5946</v>
      </c>
      <c r="B5947" s="7">
        <v>9</v>
      </c>
      <c r="C5947" s="7">
        <v>5</v>
      </c>
      <c r="D5947" s="7">
        <v>18</v>
      </c>
      <c r="E5947" s="7">
        <v>248</v>
      </c>
      <c r="F5947" s="7">
        <v>26</v>
      </c>
      <c r="G5947" s="7">
        <v>0</v>
      </c>
      <c r="H5947" s="7">
        <f t="shared" si="828"/>
        <v>2</v>
      </c>
      <c r="I5947" s="16">
        <f t="shared" si="829"/>
        <v>45174</v>
      </c>
      <c r="J5947" s="17">
        <v>0.70809999999999995</v>
      </c>
      <c r="K5947" s="18">
        <f>G5947*结论【关键目标】!C$27*0.7735*0.001</f>
        <v>0</v>
      </c>
      <c r="L5947" s="5">
        <v>0</v>
      </c>
      <c r="M5947" s="5">
        <f>ABS(IF(L5947&lt;=0,L5947/耗电量关键数据!$B$6/1000,L5947/耗电量关键数据!$B$5/1000))</f>
        <v>0</v>
      </c>
      <c r="N5947" s="5">
        <f>电气设备逐时使用率计算!H5923</f>
        <v>7.0130699999999999</v>
      </c>
      <c r="O5947" s="5">
        <f>灯光逐时使用率计算!H5923</f>
        <v>3.7403040000000001</v>
      </c>
      <c r="P5947" s="19">
        <f t="shared" si="830"/>
        <v>10.753374000000001</v>
      </c>
      <c r="Q5947" s="19">
        <f t="shared" si="834"/>
        <v>0</v>
      </c>
      <c r="R5947" s="20">
        <f t="shared" si="831"/>
        <v>0</v>
      </c>
      <c r="S5947" s="20">
        <f t="shared" si="835"/>
        <v>0</v>
      </c>
      <c r="T5947" s="20">
        <f>IF((T5946+R5947)&lt;0,0,IF((T5946+R5947)&gt;结论【关键目标】!C$28,结论【关键目标】!C$28,T5946+R5947))</f>
        <v>22</v>
      </c>
      <c r="U5947" s="19">
        <f>IF((T5946+R5947)&lt;结论【关键目标】!$C$28,0,(发电量计算【计算逻辑页】!R5947+发电量计算【计算逻辑页】!T5946-结论【关键目标】!$C$28))</f>
        <v>0</v>
      </c>
      <c r="V5947" s="5">
        <f t="shared" si="832"/>
        <v>0</v>
      </c>
      <c r="W5947" s="5">
        <f t="shared" si="833"/>
        <v>0</v>
      </c>
      <c r="X5947" s="5">
        <f t="shared" si="836"/>
        <v>0</v>
      </c>
    </row>
    <row r="5948" spans="1:24" x14ac:dyDescent="0.15">
      <c r="A5948" s="7">
        <v>5947</v>
      </c>
      <c r="B5948" s="7">
        <v>9</v>
      </c>
      <c r="C5948" s="7">
        <v>5</v>
      </c>
      <c r="D5948" s="7">
        <v>19</v>
      </c>
      <c r="E5948" s="7">
        <v>248</v>
      </c>
      <c r="F5948" s="7">
        <v>25.5</v>
      </c>
      <c r="G5948" s="7">
        <v>0</v>
      </c>
      <c r="H5948" s="7">
        <f t="shared" si="828"/>
        <v>2</v>
      </c>
      <c r="I5948" s="16">
        <f t="shared" si="829"/>
        <v>45174</v>
      </c>
      <c r="J5948" s="17">
        <v>1.2267999999999999</v>
      </c>
      <c r="K5948" s="18">
        <f>G5948*结论【关键目标】!C$27*0.7735*0.001</f>
        <v>0</v>
      </c>
      <c r="L5948" s="5">
        <v>0</v>
      </c>
      <c r="M5948" s="5">
        <f>ABS(IF(L5948&lt;=0,L5948/耗电量关键数据!$B$6/1000,L5948/耗电量关键数据!$B$5/1000))</f>
        <v>0</v>
      </c>
      <c r="N5948" s="5">
        <f>电气设备逐时使用率计算!H5924</f>
        <v>7.0130699999999999</v>
      </c>
      <c r="O5948" s="5">
        <f>灯光逐时使用率计算!H5924</f>
        <v>3.7403040000000001</v>
      </c>
      <c r="P5948" s="19">
        <f t="shared" si="830"/>
        <v>10.753374000000001</v>
      </c>
      <c r="Q5948" s="19">
        <f t="shared" si="834"/>
        <v>10.753374000000001</v>
      </c>
      <c r="R5948" s="20">
        <f t="shared" si="831"/>
        <v>-10.753374000000001</v>
      </c>
      <c r="S5948" s="20">
        <f t="shared" si="835"/>
        <v>10.753374000000001</v>
      </c>
      <c r="T5948" s="20">
        <f>IF((T5947+R5948)&lt;0,0,IF((T5947+R5948)&gt;结论【关键目标】!C$28,结论【关键目标】!C$28,T5947+R5948))</f>
        <v>11.246625999999999</v>
      </c>
      <c r="U5948" s="19">
        <f>IF((T5947+R5948)&lt;结论【关键目标】!$C$28,0,(发电量计算【计算逻辑页】!R5948+发电量计算【计算逻辑页】!T5947-结论【关键目标】!$C$28))</f>
        <v>0</v>
      </c>
      <c r="V5948" s="5">
        <f t="shared" si="832"/>
        <v>0</v>
      </c>
      <c r="W5948" s="5">
        <f t="shared" si="833"/>
        <v>0</v>
      </c>
      <c r="X5948" s="5">
        <f t="shared" si="836"/>
        <v>9.428558323199999</v>
      </c>
    </row>
    <row r="5949" spans="1:24" x14ac:dyDescent="0.15">
      <c r="A5949" s="7">
        <v>5948</v>
      </c>
      <c r="B5949" s="7">
        <v>9</v>
      </c>
      <c r="C5949" s="7">
        <v>5</v>
      </c>
      <c r="D5949" s="7">
        <v>20</v>
      </c>
      <c r="E5949" s="7">
        <v>248</v>
      </c>
      <c r="F5949" s="7">
        <v>23.9</v>
      </c>
      <c r="G5949" s="7">
        <v>0</v>
      </c>
      <c r="H5949" s="7">
        <f t="shared" si="828"/>
        <v>2</v>
      </c>
      <c r="I5949" s="16">
        <f t="shared" si="829"/>
        <v>45174</v>
      </c>
      <c r="J5949" s="17">
        <v>1.2267999999999999</v>
      </c>
      <c r="K5949" s="18">
        <f>G5949*结论【关键目标】!C$27*0.7735*0.001</f>
        <v>0</v>
      </c>
      <c r="L5949" s="5">
        <v>0</v>
      </c>
      <c r="M5949" s="5">
        <f>ABS(IF(L5949&lt;=0,L5949/耗电量关键数据!$B$6/1000,L5949/耗电量关键数据!$B$5/1000))</f>
        <v>0</v>
      </c>
      <c r="N5949" s="5">
        <f>电气设备逐时使用率计算!H5925</f>
        <v>1.1688450000000001</v>
      </c>
      <c r="O5949" s="5">
        <f>灯光逐时使用率计算!H5925</f>
        <v>0.37403039999999999</v>
      </c>
      <c r="P5949" s="19">
        <f t="shared" si="830"/>
        <v>1.5428754000000002</v>
      </c>
      <c r="Q5949" s="19">
        <f t="shared" si="834"/>
        <v>1.5428754000000002</v>
      </c>
      <c r="R5949" s="20">
        <f t="shared" si="831"/>
        <v>-1.5428754000000002</v>
      </c>
      <c r="S5949" s="20">
        <f t="shared" si="835"/>
        <v>1.5428754000000002</v>
      </c>
      <c r="T5949" s="20">
        <f>IF((T5948+R5949)&lt;0,0,IF((T5948+R5949)&gt;结论【关键目标】!C$28,结论【关键目标】!C$28,T5948+R5949))</f>
        <v>9.7037505999999993</v>
      </c>
      <c r="U5949" s="19">
        <f>IF((T5948+R5949)&lt;结论【关键目标】!$C$28,0,(发电量计算【计算逻辑页】!R5949+发电量计算【计算逻辑页】!T5948-结论【关键目标】!$C$28))</f>
        <v>0</v>
      </c>
      <c r="V5949" s="5">
        <f t="shared" si="832"/>
        <v>0</v>
      </c>
      <c r="W5949" s="5">
        <f t="shared" si="833"/>
        <v>0</v>
      </c>
      <c r="X5949" s="5">
        <f t="shared" si="836"/>
        <v>1.3527931507200002</v>
      </c>
    </row>
    <row r="5950" spans="1:24" x14ac:dyDescent="0.15">
      <c r="A5950" s="7">
        <v>5949</v>
      </c>
      <c r="B5950" s="7">
        <v>9</v>
      </c>
      <c r="C5950" s="7">
        <v>5</v>
      </c>
      <c r="D5950" s="7">
        <v>21</v>
      </c>
      <c r="E5950" s="7">
        <v>248</v>
      </c>
      <c r="F5950" s="7">
        <v>22.9</v>
      </c>
      <c r="G5950" s="7">
        <v>0</v>
      </c>
      <c r="H5950" s="7">
        <f t="shared" si="828"/>
        <v>2</v>
      </c>
      <c r="I5950" s="16">
        <f t="shared" si="829"/>
        <v>45174</v>
      </c>
      <c r="J5950" s="17">
        <v>1.2267999999999999</v>
      </c>
      <c r="K5950" s="18">
        <f>G5950*结论【关键目标】!C$27*0.7735*0.001</f>
        <v>0</v>
      </c>
      <c r="L5950" s="5">
        <v>0</v>
      </c>
      <c r="M5950" s="5">
        <f>ABS(IF(L5950&lt;=0,L5950/耗电量关键数据!$B$6/1000,L5950/耗电量关键数据!$B$5/1000))</f>
        <v>0</v>
      </c>
      <c r="N5950" s="5">
        <f>电气设备逐时使用率计算!H5926</f>
        <v>1.1688450000000001</v>
      </c>
      <c r="O5950" s="5">
        <f>灯光逐时使用率计算!H5926</f>
        <v>0.37403039999999999</v>
      </c>
      <c r="P5950" s="19">
        <f t="shared" si="830"/>
        <v>1.5428754000000002</v>
      </c>
      <c r="Q5950" s="19">
        <f t="shared" si="834"/>
        <v>1.5428754000000002</v>
      </c>
      <c r="R5950" s="20">
        <f t="shared" si="831"/>
        <v>-1.5428754000000002</v>
      </c>
      <c r="S5950" s="20">
        <f t="shared" si="835"/>
        <v>1.5428754000000002</v>
      </c>
      <c r="T5950" s="20">
        <f>IF((T5949+R5950)&lt;0,0,IF((T5949+R5950)&gt;结论【关键目标】!C$28,结论【关键目标】!C$28,T5949+R5950))</f>
        <v>8.1608751999999996</v>
      </c>
      <c r="U5950" s="19">
        <f>IF((T5949+R5950)&lt;结论【关键目标】!$C$28,0,(发电量计算【计算逻辑页】!R5950+发电量计算【计算逻辑页】!T5949-结论【关键目标】!$C$28))</f>
        <v>0</v>
      </c>
      <c r="V5950" s="5">
        <f t="shared" si="832"/>
        <v>0</v>
      </c>
      <c r="W5950" s="5">
        <f t="shared" si="833"/>
        <v>0</v>
      </c>
      <c r="X5950" s="5">
        <f t="shared" si="836"/>
        <v>1.3527931507200002</v>
      </c>
    </row>
    <row r="5951" spans="1:24" x14ac:dyDescent="0.15">
      <c r="A5951" s="7">
        <v>5950</v>
      </c>
      <c r="B5951" s="7">
        <v>9</v>
      </c>
      <c r="C5951" s="7">
        <v>5</v>
      </c>
      <c r="D5951" s="7">
        <v>22</v>
      </c>
      <c r="E5951" s="7">
        <v>248</v>
      </c>
      <c r="F5951" s="7">
        <v>21.5</v>
      </c>
      <c r="G5951" s="7">
        <v>0</v>
      </c>
      <c r="H5951" s="7">
        <f t="shared" si="828"/>
        <v>2</v>
      </c>
      <c r="I5951" s="16">
        <f t="shared" si="829"/>
        <v>45174</v>
      </c>
      <c r="J5951" s="17">
        <v>0.70809999999999995</v>
      </c>
      <c r="K5951" s="18">
        <f>G5951*结论【关键目标】!C$27*0.7735*0.001</f>
        <v>0</v>
      </c>
      <c r="L5951" s="5">
        <v>0</v>
      </c>
      <c r="M5951" s="5">
        <f>ABS(IF(L5951&lt;=0,L5951/耗电量关键数据!$B$6/1000,L5951/耗电量关键数据!$B$5/1000))</f>
        <v>0</v>
      </c>
      <c r="N5951" s="5">
        <f>电气设备逐时使用率计算!H5927</f>
        <v>1.1688450000000001</v>
      </c>
      <c r="O5951" s="5">
        <f>灯光逐时使用率计算!H5927</f>
        <v>0.37403039999999999</v>
      </c>
      <c r="P5951" s="19">
        <f t="shared" si="830"/>
        <v>1.5428754000000002</v>
      </c>
      <c r="Q5951" s="19">
        <f t="shared" si="834"/>
        <v>0</v>
      </c>
      <c r="R5951" s="20">
        <f t="shared" si="831"/>
        <v>0</v>
      </c>
      <c r="S5951" s="20">
        <f t="shared" si="835"/>
        <v>0</v>
      </c>
      <c r="T5951" s="20">
        <f>IF((T5950+R5951)&lt;0,0,IF((T5950+R5951)&gt;结论【关键目标】!C$28,结论【关键目标】!C$28,T5950+R5951))</f>
        <v>8.1608751999999996</v>
      </c>
      <c r="U5951" s="19">
        <f>IF((T5950+R5951)&lt;结论【关键目标】!$C$28,0,(发电量计算【计算逻辑页】!R5951+发电量计算【计算逻辑页】!T5950-结论【关键目标】!$C$28))</f>
        <v>0</v>
      </c>
      <c r="V5951" s="5">
        <f t="shared" si="832"/>
        <v>0</v>
      </c>
      <c r="W5951" s="5">
        <f t="shared" si="833"/>
        <v>0</v>
      </c>
      <c r="X5951" s="5">
        <f t="shared" si="836"/>
        <v>0</v>
      </c>
    </row>
    <row r="5952" spans="1:24" x14ac:dyDescent="0.15">
      <c r="A5952" s="7">
        <v>5951</v>
      </c>
      <c r="B5952" s="7">
        <v>9</v>
      </c>
      <c r="C5952" s="7">
        <v>5</v>
      </c>
      <c r="D5952" s="7">
        <v>23</v>
      </c>
      <c r="E5952" s="7">
        <v>248</v>
      </c>
      <c r="F5952" s="7">
        <v>20.100000000000001</v>
      </c>
      <c r="G5952" s="7">
        <v>0</v>
      </c>
      <c r="H5952" s="7">
        <f t="shared" si="828"/>
        <v>2</v>
      </c>
      <c r="I5952" s="16">
        <f t="shared" si="829"/>
        <v>45174</v>
      </c>
      <c r="J5952" s="17">
        <v>0.70809999999999995</v>
      </c>
      <c r="K5952" s="18">
        <f>G5952*结论【关键目标】!C$27*0.7735*0.001</f>
        <v>0</v>
      </c>
      <c r="L5952" s="5">
        <v>0</v>
      </c>
      <c r="M5952" s="5">
        <f>ABS(IF(L5952&lt;=0,L5952/耗电量关键数据!$B$6/1000,L5952/耗电量关键数据!$B$5/1000))</f>
        <v>0</v>
      </c>
      <c r="N5952" s="5">
        <f>电气设备逐时使用率计算!H5928</f>
        <v>1.1688450000000001</v>
      </c>
      <c r="O5952" s="5">
        <f>灯光逐时使用率计算!H5928</f>
        <v>0.37403039999999999</v>
      </c>
      <c r="P5952" s="19">
        <f t="shared" si="830"/>
        <v>1.5428754000000002</v>
      </c>
      <c r="Q5952" s="19">
        <f t="shared" si="834"/>
        <v>0</v>
      </c>
      <c r="R5952" s="20">
        <f t="shared" si="831"/>
        <v>0</v>
      </c>
      <c r="S5952" s="20">
        <f t="shared" si="835"/>
        <v>0</v>
      </c>
      <c r="T5952" s="20">
        <f>IF((T5951+R5952)&lt;0,0,IF((T5951+R5952)&gt;结论【关键目标】!C$28,结论【关键目标】!C$28,T5951+R5952))</f>
        <v>8.1608751999999996</v>
      </c>
      <c r="U5952" s="19">
        <f>IF((T5951+R5952)&lt;结论【关键目标】!$C$28,0,(发电量计算【计算逻辑页】!R5952+发电量计算【计算逻辑页】!T5951-结论【关键目标】!$C$28))</f>
        <v>0</v>
      </c>
      <c r="V5952" s="5">
        <f t="shared" si="832"/>
        <v>0</v>
      </c>
      <c r="W5952" s="5">
        <f t="shared" si="833"/>
        <v>0</v>
      </c>
      <c r="X5952" s="5">
        <f t="shared" si="836"/>
        <v>0</v>
      </c>
    </row>
    <row r="5953" spans="1:24" x14ac:dyDescent="0.15">
      <c r="A5953" s="7">
        <v>5952</v>
      </c>
      <c r="B5953" s="7">
        <v>9</v>
      </c>
      <c r="C5953" s="7">
        <v>5</v>
      </c>
      <c r="D5953" s="7">
        <v>24</v>
      </c>
      <c r="E5953" s="7">
        <v>248</v>
      </c>
      <c r="F5953" s="7">
        <v>18.7</v>
      </c>
      <c r="G5953" s="7">
        <v>0</v>
      </c>
      <c r="H5953" s="7">
        <f t="shared" si="828"/>
        <v>2</v>
      </c>
      <c r="I5953" s="16">
        <f t="shared" si="829"/>
        <v>45174</v>
      </c>
      <c r="J5953" s="17">
        <v>0.2407</v>
      </c>
      <c r="K5953" s="18">
        <f>G5953*结论【关键目标】!C$27*0.7735*0.001</f>
        <v>0</v>
      </c>
      <c r="L5953" s="5">
        <v>0</v>
      </c>
      <c r="M5953" s="5">
        <f>ABS(IF(L5953&lt;=0,L5953/耗电量关键数据!$B$6/1000,L5953/耗电量关键数据!$B$5/1000))</f>
        <v>0</v>
      </c>
      <c r="N5953" s="5">
        <f>电气设备逐时使用率计算!H5929</f>
        <v>1.1688450000000001</v>
      </c>
      <c r="O5953" s="5">
        <f>灯光逐时使用率计算!H5929</f>
        <v>0.37403039999999999</v>
      </c>
      <c r="P5953" s="19">
        <f t="shared" si="830"/>
        <v>1.5428754000000002</v>
      </c>
      <c r="Q5953" s="19">
        <f t="shared" si="834"/>
        <v>0</v>
      </c>
      <c r="R5953" s="20">
        <f t="shared" si="831"/>
        <v>0</v>
      </c>
      <c r="S5953" s="20">
        <f t="shared" si="835"/>
        <v>0</v>
      </c>
      <c r="T5953" s="20">
        <f>IF((T5952+R5953)&lt;0,0,IF((T5952+R5953)&gt;结论【关键目标】!C$28,结论【关键目标】!C$28,T5952+R5953))</f>
        <v>8.1608751999999996</v>
      </c>
      <c r="U5953" s="19">
        <f>IF((T5952+R5953)&lt;结论【关键目标】!$C$28,0,(发电量计算【计算逻辑页】!R5953+发电量计算【计算逻辑页】!T5952-结论【关键目标】!$C$28))</f>
        <v>0</v>
      </c>
      <c r="V5953" s="5">
        <f t="shared" si="832"/>
        <v>0</v>
      </c>
      <c r="W5953" s="5">
        <f t="shared" si="833"/>
        <v>0</v>
      </c>
      <c r="X5953" s="5">
        <f t="shared" si="836"/>
        <v>0</v>
      </c>
    </row>
    <row r="5954" spans="1:24" x14ac:dyDescent="0.15">
      <c r="A5954" s="7">
        <v>5953</v>
      </c>
      <c r="B5954" s="7">
        <v>9</v>
      </c>
      <c r="C5954" s="7">
        <v>6</v>
      </c>
      <c r="D5954" s="7">
        <v>1</v>
      </c>
      <c r="E5954" s="7">
        <v>249</v>
      </c>
      <c r="F5954" s="7">
        <v>18.2</v>
      </c>
      <c r="G5954" s="7">
        <v>0</v>
      </c>
      <c r="H5954" s="7">
        <f t="shared" ref="H5954:H6017" si="837">WEEKDAY(I:I,2)</f>
        <v>3</v>
      </c>
      <c r="I5954" s="16">
        <f t="shared" ref="I5954:I6017" si="838">DATE(2023,B5954,C5954)</f>
        <v>45175</v>
      </c>
      <c r="J5954" s="17">
        <v>0.2407</v>
      </c>
      <c r="K5954" s="18">
        <f>G5954*结论【关键目标】!C$27*0.7735*0.001</f>
        <v>0</v>
      </c>
      <c r="L5954" s="5">
        <v>0</v>
      </c>
      <c r="M5954" s="5">
        <f>ABS(IF(L5954&lt;=0,L5954/耗电量关键数据!$B$6/1000,L5954/耗电量关键数据!$B$5/1000))</f>
        <v>0</v>
      </c>
      <c r="N5954" s="5">
        <f>电气设备逐时使用率计算!H5930</f>
        <v>1.1688450000000001</v>
      </c>
      <c r="O5954" s="5">
        <f>灯光逐时使用率计算!H5930</f>
        <v>0.37403039999999999</v>
      </c>
      <c r="P5954" s="19">
        <f t="shared" ref="P5954:P6017" si="839">M5954+N5954+O5954</f>
        <v>1.5428754000000002</v>
      </c>
      <c r="Q5954" s="19">
        <f t="shared" si="834"/>
        <v>0</v>
      </c>
      <c r="R5954" s="20">
        <f t="shared" ref="R5954:R6017" si="840">K5954-Q5954</f>
        <v>0</v>
      </c>
      <c r="S5954" s="20">
        <f t="shared" si="835"/>
        <v>0</v>
      </c>
      <c r="T5954" s="20">
        <f>IF((T5953+R5954)&lt;0,0,IF((T5953+R5954)&gt;结论【关键目标】!C$28,结论【关键目标】!C$28,T5953+R5954))</f>
        <v>8.1608751999999996</v>
      </c>
      <c r="U5954" s="19">
        <f>IF((T5953+R5954)&lt;结论【关键目标】!$C$28,0,(发电量计算【计算逻辑页】!R5954+发电量计算【计算逻辑页】!T5953-结论【关键目标】!$C$28))</f>
        <v>0</v>
      </c>
      <c r="V5954" s="5">
        <f t="shared" ref="V5954:V6017" si="841">IF(J5954&gt;0.35,U5954*0.35,0)</f>
        <v>0</v>
      </c>
      <c r="W5954" s="5">
        <f t="shared" ref="W5954:W6017" si="842">IF(P5954&gt;K5954,K5954*J5954,P5954*J5954)</f>
        <v>0</v>
      </c>
      <c r="X5954" s="5">
        <f t="shared" si="836"/>
        <v>0</v>
      </c>
    </row>
    <row r="5955" spans="1:24" x14ac:dyDescent="0.15">
      <c r="A5955" s="7">
        <v>5954</v>
      </c>
      <c r="B5955" s="7">
        <v>9</v>
      </c>
      <c r="C5955" s="7">
        <v>6</v>
      </c>
      <c r="D5955" s="7">
        <v>2</v>
      </c>
      <c r="E5955" s="7">
        <v>249</v>
      </c>
      <c r="F5955" s="7">
        <v>17.8</v>
      </c>
      <c r="G5955" s="7">
        <v>0</v>
      </c>
      <c r="H5955" s="7">
        <f t="shared" si="837"/>
        <v>3</v>
      </c>
      <c r="I5955" s="16">
        <f t="shared" si="838"/>
        <v>45175</v>
      </c>
      <c r="J5955" s="17">
        <v>0.2407</v>
      </c>
      <c r="K5955" s="18">
        <f>G5955*结论【关键目标】!C$27*0.7735*0.001</f>
        <v>0</v>
      </c>
      <c r="L5955" s="5">
        <v>0</v>
      </c>
      <c r="M5955" s="5">
        <f>ABS(IF(L5955&lt;=0,L5955/耗电量关键数据!$B$6/1000,L5955/耗电量关键数据!$B$5/1000))</f>
        <v>0</v>
      </c>
      <c r="N5955" s="5">
        <f>电气设备逐时使用率计算!H5931</f>
        <v>1.1688450000000001</v>
      </c>
      <c r="O5955" s="5">
        <f>灯光逐时使用率计算!H5931</f>
        <v>0.37403039999999999</v>
      </c>
      <c r="P5955" s="19">
        <f t="shared" si="839"/>
        <v>1.5428754000000002</v>
      </c>
      <c r="Q5955" s="19">
        <f t="shared" ref="Q5955:Q6018" si="843">IF(J5955&gt;0.8,P5955,0)</f>
        <v>0</v>
      </c>
      <c r="R5955" s="20">
        <f t="shared" si="840"/>
        <v>0</v>
      </c>
      <c r="S5955" s="20">
        <f t="shared" ref="S5955:S6018" si="844">IF(R5955&lt;0,ABS(R5955),0)</f>
        <v>0</v>
      </c>
      <c r="T5955" s="20">
        <f>IF((T5954+R5955)&lt;0,0,IF((T5954+R5955)&gt;结论【关键目标】!C$28,结论【关键目标】!C$28,T5954+R5955))</f>
        <v>8.1608751999999996</v>
      </c>
      <c r="U5955" s="19">
        <f>IF((T5954+R5955)&lt;结论【关键目标】!$C$28,0,(发电量计算【计算逻辑页】!R5955+发电量计算【计算逻辑页】!T5954-结论【关键目标】!$C$28))</f>
        <v>0</v>
      </c>
      <c r="V5955" s="5">
        <f t="shared" si="841"/>
        <v>0</v>
      </c>
      <c r="W5955" s="5">
        <f t="shared" si="842"/>
        <v>0</v>
      </c>
      <c r="X5955" s="5">
        <f t="shared" si="836"/>
        <v>0</v>
      </c>
    </row>
    <row r="5956" spans="1:24" x14ac:dyDescent="0.15">
      <c r="A5956" s="7">
        <v>5955</v>
      </c>
      <c r="B5956" s="7">
        <v>9</v>
      </c>
      <c r="C5956" s="7">
        <v>6</v>
      </c>
      <c r="D5956" s="7">
        <v>3</v>
      </c>
      <c r="E5956" s="7">
        <v>249</v>
      </c>
      <c r="F5956" s="7">
        <v>17.3</v>
      </c>
      <c r="G5956" s="7">
        <v>0</v>
      </c>
      <c r="H5956" s="7">
        <f t="shared" si="837"/>
        <v>3</v>
      </c>
      <c r="I5956" s="16">
        <f t="shared" si="838"/>
        <v>45175</v>
      </c>
      <c r="J5956" s="17">
        <v>0.2407</v>
      </c>
      <c r="K5956" s="18">
        <f>G5956*结论【关键目标】!C$27*0.7735*0.001</f>
        <v>0</v>
      </c>
      <c r="L5956" s="5">
        <v>0</v>
      </c>
      <c r="M5956" s="5">
        <f>ABS(IF(L5956&lt;=0,L5956/耗电量关键数据!$B$6/1000,L5956/耗电量关键数据!$B$5/1000))</f>
        <v>0</v>
      </c>
      <c r="N5956" s="5">
        <f>电气设备逐时使用率计算!H5932</f>
        <v>1.1688450000000001</v>
      </c>
      <c r="O5956" s="5">
        <f>灯光逐时使用率计算!H5932</f>
        <v>0.37403039999999999</v>
      </c>
      <c r="P5956" s="19">
        <f t="shared" si="839"/>
        <v>1.5428754000000002</v>
      </c>
      <c r="Q5956" s="19">
        <f t="shared" si="843"/>
        <v>0</v>
      </c>
      <c r="R5956" s="20">
        <f t="shared" si="840"/>
        <v>0</v>
      </c>
      <c r="S5956" s="20">
        <f t="shared" si="844"/>
        <v>0</v>
      </c>
      <c r="T5956" s="20">
        <f>IF((T5955+R5956)&lt;0,0,IF((T5955+R5956)&gt;结论【关键目标】!C$28,结论【关键目标】!C$28,T5955+R5956))</f>
        <v>8.1608751999999996</v>
      </c>
      <c r="U5956" s="19">
        <f>IF((T5955+R5956)&lt;结论【关键目标】!$C$28,0,(发电量计算【计算逻辑页】!R5956+发电量计算【计算逻辑页】!T5955-结论【关键目标】!$C$28))</f>
        <v>0</v>
      </c>
      <c r="V5956" s="5">
        <f t="shared" si="841"/>
        <v>0</v>
      </c>
      <c r="W5956" s="5">
        <f t="shared" si="842"/>
        <v>0</v>
      </c>
      <c r="X5956" s="5">
        <f t="shared" ref="X5956:X6019" si="845">(J5956-0.35)*IF(T5956&gt;S5956,S5956,T5956)</f>
        <v>0</v>
      </c>
    </row>
    <row r="5957" spans="1:24" x14ac:dyDescent="0.15">
      <c r="A5957" s="7">
        <v>5956</v>
      </c>
      <c r="B5957" s="7">
        <v>9</v>
      </c>
      <c r="C5957" s="7">
        <v>6</v>
      </c>
      <c r="D5957" s="7">
        <v>4</v>
      </c>
      <c r="E5957" s="7">
        <v>249</v>
      </c>
      <c r="F5957" s="7">
        <v>16.8</v>
      </c>
      <c r="G5957" s="7">
        <v>0</v>
      </c>
      <c r="H5957" s="7">
        <f t="shared" si="837"/>
        <v>3</v>
      </c>
      <c r="I5957" s="16">
        <f t="shared" si="838"/>
        <v>45175</v>
      </c>
      <c r="J5957" s="17">
        <v>0.2407</v>
      </c>
      <c r="K5957" s="18">
        <f>G5957*结论【关键目标】!C$27*0.7735*0.001</f>
        <v>0</v>
      </c>
      <c r="L5957" s="5">
        <v>0</v>
      </c>
      <c r="M5957" s="5">
        <f>ABS(IF(L5957&lt;=0,L5957/耗电量关键数据!$B$6/1000,L5957/耗电量关键数据!$B$5/1000))</f>
        <v>0</v>
      </c>
      <c r="N5957" s="5">
        <f>电气设备逐时使用率计算!H5933</f>
        <v>1.1688450000000001</v>
      </c>
      <c r="O5957" s="5">
        <f>灯光逐时使用率计算!H5933</f>
        <v>0.37403039999999999</v>
      </c>
      <c r="P5957" s="19">
        <f t="shared" si="839"/>
        <v>1.5428754000000002</v>
      </c>
      <c r="Q5957" s="19">
        <f t="shared" si="843"/>
        <v>0</v>
      </c>
      <c r="R5957" s="20">
        <f t="shared" si="840"/>
        <v>0</v>
      </c>
      <c r="S5957" s="20">
        <f t="shared" si="844"/>
        <v>0</v>
      </c>
      <c r="T5957" s="20">
        <f>IF((T5956+R5957)&lt;0,0,IF((T5956+R5957)&gt;结论【关键目标】!C$28,结论【关键目标】!C$28,T5956+R5957))</f>
        <v>8.1608751999999996</v>
      </c>
      <c r="U5957" s="19">
        <f>IF((T5956+R5957)&lt;结论【关键目标】!$C$28,0,(发电量计算【计算逻辑页】!R5957+发电量计算【计算逻辑页】!T5956-结论【关键目标】!$C$28))</f>
        <v>0</v>
      </c>
      <c r="V5957" s="5">
        <f t="shared" si="841"/>
        <v>0</v>
      </c>
      <c r="W5957" s="5">
        <f t="shared" si="842"/>
        <v>0</v>
      </c>
      <c r="X5957" s="5">
        <f t="shared" si="845"/>
        <v>0</v>
      </c>
    </row>
    <row r="5958" spans="1:24" x14ac:dyDescent="0.15">
      <c r="A5958" s="7">
        <v>5957</v>
      </c>
      <c r="B5958" s="7">
        <v>9</v>
      </c>
      <c r="C5958" s="7">
        <v>6</v>
      </c>
      <c r="D5958" s="7">
        <v>5</v>
      </c>
      <c r="E5958" s="7">
        <v>249</v>
      </c>
      <c r="F5958" s="7">
        <v>16.399999999999999</v>
      </c>
      <c r="G5958" s="7">
        <v>0</v>
      </c>
      <c r="H5958" s="7">
        <f t="shared" si="837"/>
        <v>3</v>
      </c>
      <c r="I5958" s="16">
        <f t="shared" si="838"/>
        <v>45175</v>
      </c>
      <c r="J5958" s="17">
        <v>0.2407</v>
      </c>
      <c r="K5958" s="18">
        <f>G5958*结论【关键目标】!C$27*0.7735*0.001</f>
        <v>0</v>
      </c>
      <c r="L5958" s="5">
        <v>0</v>
      </c>
      <c r="M5958" s="5">
        <f>ABS(IF(L5958&lt;=0,L5958/耗电量关键数据!$B$6/1000,L5958/耗电量关键数据!$B$5/1000))</f>
        <v>0</v>
      </c>
      <c r="N5958" s="5">
        <f>电气设备逐时使用率计算!H5934</f>
        <v>1.1688450000000001</v>
      </c>
      <c r="O5958" s="5">
        <f>灯光逐时使用率计算!H5934</f>
        <v>0.37403039999999999</v>
      </c>
      <c r="P5958" s="19">
        <f t="shared" si="839"/>
        <v>1.5428754000000002</v>
      </c>
      <c r="Q5958" s="19">
        <f t="shared" si="843"/>
        <v>0</v>
      </c>
      <c r="R5958" s="20">
        <f t="shared" si="840"/>
        <v>0</v>
      </c>
      <c r="S5958" s="20">
        <f t="shared" si="844"/>
        <v>0</v>
      </c>
      <c r="T5958" s="20">
        <f>IF((T5957+R5958)&lt;0,0,IF((T5957+R5958)&gt;结论【关键目标】!C$28,结论【关键目标】!C$28,T5957+R5958))</f>
        <v>8.1608751999999996</v>
      </c>
      <c r="U5958" s="19">
        <f>IF((T5957+R5958)&lt;结论【关键目标】!$C$28,0,(发电量计算【计算逻辑页】!R5958+发电量计算【计算逻辑页】!T5957-结论【关键目标】!$C$28))</f>
        <v>0</v>
      </c>
      <c r="V5958" s="5">
        <f t="shared" si="841"/>
        <v>0</v>
      </c>
      <c r="W5958" s="5">
        <f t="shared" si="842"/>
        <v>0</v>
      </c>
      <c r="X5958" s="5">
        <f t="shared" si="845"/>
        <v>0</v>
      </c>
    </row>
    <row r="5959" spans="1:24" x14ac:dyDescent="0.15">
      <c r="A5959" s="7">
        <v>5958</v>
      </c>
      <c r="B5959" s="7">
        <v>9</v>
      </c>
      <c r="C5959" s="7">
        <v>6</v>
      </c>
      <c r="D5959" s="7">
        <v>6</v>
      </c>
      <c r="E5959" s="7">
        <v>249</v>
      </c>
      <c r="F5959" s="7">
        <v>15.9</v>
      </c>
      <c r="G5959" s="7">
        <v>12</v>
      </c>
      <c r="H5959" s="7">
        <f t="shared" si="837"/>
        <v>3</v>
      </c>
      <c r="I5959" s="16">
        <f t="shared" si="838"/>
        <v>45175</v>
      </c>
      <c r="J5959" s="17">
        <v>0.2407</v>
      </c>
      <c r="K5959" s="18">
        <f>G5959*结论【关键目标】!C$27*0.7735*0.001</f>
        <v>1.1138399999999999</v>
      </c>
      <c r="L5959" s="5">
        <v>0</v>
      </c>
      <c r="M5959" s="5">
        <f>ABS(IF(L5959&lt;=0,L5959/耗电量关键数据!$B$6/1000,L5959/耗电量关键数据!$B$5/1000))</f>
        <v>0</v>
      </c>
      <c r="N5959" s="5">
        <f>电气设备逐时使用率计算!H5935</f>
        <v>1.1688450000000001</v>
      </c>
      <c r="O5959" s="5">
        <f>灯光逐时使用率计算!H5935</f>
        <v>0.37403039999999999</v>
      </c>
      <c r="P5959" s="19">
        <f t="shared" si="839"/>
        <v>1.5428754000000002</v>
      </c>
      <c r="Q5959" s="19">
        <f t="shared" si="843"/>
        <v>0</v>
      </c>
      <c r="R5959" s="20">
        <f t="shared" si="840"/>
        <v>1.1138399999999999</v>
      </c>
      <c r="S5959" s="20">
        <f t="shared" si="844"/>
        <v>0</v>
      </c>
      <c r="T5959" s="20">
        <f>IF((T5958+R5959)&lt;0,0,IF((T5958+R5959)&gt;结论【关键目标】!C$28,结论【关键目标】!C$28,T5958+R5959))</f>
        <v>9.2747151999999993</v>
      </c>
      <c r="U5959" s="19">
        <f>IF((T5958+R5959)&lt;结论【关键目标】!$C$28,0,(发电量计算【计算逻辑页】!R5959+发电量计算【计算逻辑页】!T5958-结论【关键目标】!$C$28))</f>
        <v>0</v>
      </c>
      <c r="V5959" s="5">
        <f t="shared" si="841"/>
        <v>0</v>
      </c>
      <c r="W5959" s="5">
        <f t="shared" si="842"/>
        <v>0.26810128799999999</v>
      </c>
      <c r="X5959" s="5">
        <f t="shared" si="845"/>
        <v>0</v>
      </c>
    </row>
    <row r="5960" spans="1:24" x14ac:dyDescent="0.15">
      <c r="A5960" s="7">
        <v>5959</v>
      </c>
      <c r="B5960" s="7">
        <v>9</v>
      </c>
      <c r="C5960" s="7">
        <v>6</v>
      </c>
      <c r="D5960" s="7">
        <v>7</v>
      </c>
      <c r="E5960" s="7">
        <v>249</v>
      </c>
      <c r="F5960" s="7">
        <v>16.3</v>
      </c>
      <c r="G5960" s="7">
        <v>108.2</v>
      </c>
      <c r="H5960" s="7">
        <f t="shared" si="837"/>
        <v>3</v>
      </c>
      <c r="I5960" s="16">
        <f t="shared" si="838"/>
        <v>45175</v>
      </c>
      <c r="J5960" s="17">
        <v>0.2407</v>
      </c>
      <c r="K5960" s="18">
        <f>G5960*结论【关键目标】!C$27*0.7735*0.001</f>
        <v>10.043124000000001</v>
      </c>
      <c r="L5960" s="5">
        <v>0</v>
      </c>
      <c r="M5960" s="5">
        <f>ABS(IF(L5960&lt;=0,L5960/耗电量关键数据!$B$6/1000,L5960/耗电量关键数据!$B$5/1000))</f>
        <v>0</v>
      </c>
      <c r="N5960" s="5">
        <f>电气设备逐时使用率计算!H5936</f>
        <v>2.3376900000000003</v>
      </c>
      <c r="O5960" s="5">
        <f>灯光逐时使用率计算!H5936</f>
        <v>1.2467680000000001</v>
      </c>
      <c r="P5960" s="19">
        <f t="shared" si="839"/>
        <v>3.5844580000000006</v>
      </c>
      <c r="Q5960" s="19">
        <f t="shared" si="843"/>
        <v>0</v>
      </c>
      <c r="R5960" s="20">
        <f t="shared" si="840"/>
        <v>10.043124000000001</v>
      </c>
      <c r="S5960" s="20">
        <f t="shared" si="844"/>
        <v>0</v>
      </c>
      <c r="T5960" s="20">
        <f>IF((T5959+R5960)&lt;0,0,IF((T5959+R5960)&gt;结论【关键目标】!C$28,结论【关键目标】!C$28,T5959+R5960))</f>
        <v>19.317839200000002</v>
      </c>
      <c r="U5960" s="19">
        <f>IF((T5959+R5960)&lt;结论【关键目标】!$C$28,0,(发电量计算【计算逻辑页】!R5960+发电量计算【计算逻辑页】!T5959-结论【关键目标】!$C$28))</f>
        <v>0</v>
      </c>
      <c r="V5960" s="5">
        <f t="shared" si="841"/>
        <v>0</v>
      </c>
      <c r="W5960" s="5">
        <f t="shared" si="842"/>
        <v>0.8627790406000001</v>
      </c>
      <c r="X5960" s="5">
        <f t="shared" si="845"/>
        <v>0</v>
      </c>
    </row>
    <row r="5961" spans="1:24" x14ac:dyDescent="0.15">
      <c r="A5961" s="7">
        <v>5960</v>
      </c>
      <c r="B5961" s="7">
        <v>9</v>
      </c>
      <c r="C5961" s="7">
        <v>6</v>
      </c>
      <c r="D5961" s="7">
        <v>8</v>
      </c>
      <c r="E5961" s="7">
        <v>249</v>
      </c>
      <c r="F5961" s="7">
        <v>17.3</v>
      </c>
      <c r="G5961" s="7">
        <v>238.9</v>
      </c>
      <c r="H5961" s="7">
        <f t="shared" si="837"/>
        <v>3</v>
      </c>
      <c r="I5961" s="16">
        <f t="shared" si="838"/>
        <v>45175</v>
      </c>
      <c r="J5961" s="17">
        <v>0.70809999999999995</v>
      </c>
      <c r="K5961" s="18">
        <f>G5961*结论【关键目标】!C$27*0.7735*0.001</f>
        <v>22.174697999999999</v>
      </c>
      <c r="L5961" s="5">
        <v>0</v>
      </c>
      <c r="M5961" s="5">
        <f>ABS(IF(L5961&lt;=0,L5961/耗电量关键数据!$B$6/1000,L5961/耗电量关键数据!$B$5/1000))</f>
        <v>0</v>
      </c>
      <c r="N5961" s="5">
        <f>电气设备逐时使用率计算!H5937</f>
        <v>11.688450000000001</v>
      </c>
      <c r="O5961" s="5">
        <f>灯光逐时使用率计算!H5937</f>
        <v>6.2338399999999998</v>
      </c>
      <c r="P5961" s="19">
        <f t="shared" si="839"/>
        <v>17.92229</v>
      </c>
      <c r="Q5961" s="19">
        <f t="shared" si="843"/>
        <v>0</v>
      </c>
      <c r="R5961" s="20">
        <f t="shared" si="840"/>
        <v>22.174697999999999</v>
      </c>
      <c r="S5961" s="20">
        <f t="shared" si="844"/>
        <v>0</v>
      </c>
      <c r="T5961" s="20">
        <f>IF((T5960+R5961)&lt;0,0,IF((T5960+R5961)&gt;结论【关键目标】!C$28,结论【关键目标】!C$28,T5960+R5961))</f>
        <v>22</v>
      </c>
      <c r="U5961" s="19">
        <f>IF((T5960+R5961)&lt;结论【关键目标】!$C$28,0,(发电量计算【计算逻辑页】!R5961+发电量计算【计算逻辑页】!T5960-结论【关键目标】!$C$28))</f>
        <v>19.492537200000001</v>
      </c>
      <c r="V5961" s="5">
        <f t="shared" si="841"/>
        <v>6.82238802</v>
      </c>
      <c r="W5961" s="5">
        <f t="shared" si="842"/>
        <v>12.690773548999999</v>
      </c>
      <c r="X5961" s="5">
        <f t="shared" si="845"/>
        <v>0</v>
      </c>
    </row>
    <row r="5962" spans="1:24" x14ac:dyDescent="0.15">
      <c r="A5962" s="7">
        <v>5961</v>
      </c>
      <c r="B5962" s="7">
        <v>9</v>
      </c>
      <c r="C5962" s="7">
        <v>6</v>
      </c>
      <c r="D5962" s="7">
        <v>9</v>
      </c>
      <c r="E5962" s="7">
        <v>249</v>
      </c>
      <c r="F5962" s="7">
        <v>18.7</v>
      </c>
      <c r="G5962" s="7">
        <v>384.1</v>
      </c>
      <c r="H5962" s="7">
        <f t="shared" si="837"/>
        <v>3</v>
      </c>
      <c r="I5962" s="16">
        <f t="shared" si="838"/>
        <v>45175</v>
      </c>
      <c r="J5962" s="17">
        <v>0.70809999999999995</v>
      </c>
      <c r="K5962" s="18">
        <f>G5962*结论【关键目标】!C$27*0.7735*0.001</f>
        <v>35.652161999999997</v>
      </c>
      <c r="L5962" s="5">
        <v>0</v>
      </c>
      <c r="M5962" s="5">
        <f>ABS(IF(L5962&lt;=0,L5962/耗电量关键数据!$B$6/1000,L5962/耗电量关键数据!$B$5/1000))</f>
        <v>0</v>
      </c>
      <c r="N5962" s="5">
        <f>电气设备逐时使用率计算!H5938</f>
        <v>22.208055000000002</v>
      </c>
      <c r="O5962" s="5">
        <f>灯光逐时使用率计算!H5938</f>
        <v>11.844296</v>
      </c>
      <c r="P5962" s="19">
        <f t="shared" si="839"/>
        <v>34.052351000000002</v>
      </c>
      <c r="Q5962" s="19">
        <f t="shared" si="843"/>
        <v>0</v>
      </c>
      <c r="R5962" s="20">
        <f t="shared" si="840"/>
        <v>35.652161999999997</v>
      </c>
      <c r="S5962" s="20">
        <f t="shared" si="844"/>
        <v>0</v>
      </c>
      <c r="T5962" s="20">
        <f>IF((T5961+R5962)&lt;0,0,IF((T5961+R5962)&gt;结论【关键目标】!C$28,结论【关键目标】!C$28,T5961+R5962))</f>
        <v>22</v>
      </c>
      <c r="U5962" s="19">
        <f>IF((T5961+R5962)&lt;结论【关键目标】!$C$28,0,(发电量计算【计算逻辑页】!R5962+发电量计算【计算逻辑页】!T5961-结论【关键目标】!$C$28))</f>
        <v>35.652161999999997</v>
      </c>
      <c r="V5962" s="5">
        <f t="shared" si="841"/>
        <v>12.478256699999998</v>
      </c>
      <c r="W5962" s="5">
        <f t="shared" si="842"/>
        <v>24.1124697431</v>
      </c>
      <c r="X5962" s="5">
        <f t="shared" si="845"/>
        <v>0</v>
      </c>
    </row>
    <row r="5963" spans="1:24" x14ac:dyDescent="0.15">
      <c r="A5963" s="7">
        <v>5962</v>
      </c>
      <c r="B5963" s="7">
        <v>9</v>
      </c>
      <c r="C5963" s="7">
        <v>6</v>
      </c>
      <c r="D5963" s="7">
        <v>10</v>
      </c>
      <c r="E5963" s="7">
        <v>249</v>
      </c>
      <c r="F5963" s="7">
        <v>20.6</v>
      </c>
      <c r="G5963" s="7">
        <v>527.79999999999995</v>
      </c>
      <c r="H5963" s="7">
        <f t="shared" si="837"/>
        <v>3</v>
      </c>
      <c r="I5963" s="16">
        <f t="shared" si="838"/>
        <v>45175</v>
      </c>
      <c r="J5963" s="17">
        <v>0.70809999999999995</v>
      </c>
      <c r="K5963" s="18">
        <f>G5963*结论【关键目标】!C$27*0.7735*0.001</f>
        <v>48.990395999999997</v>
      </c>
      <c r="L5963" s="5">
        <v>0</v>
      </c>
      <c r="M5963" s="5">
        <f>ABS(IF(L5963&lt;=0,L5963/耗电量关键数据!$B$6/1000,L5963/耗电量关键数据!$B$5/1000))</f>
        <v>0</v>
      </c>
      <c r="N5963" s="5">
        <f>电气设备逐时使用率计算!H5939</f>
        <v>22.208055000000002</v>
      </c>
      <c r="O5963" s="5">
        <f>灯光逐时使用率计算!H5939</f>
        <v>11.844296</v>
      </c>
      <c r="P5963" s="19">
        <f t="shared" si="839"/>
        <v>34.052351000000002</v>
      </c>
      <c r="Q5963" s="19">
        <f t="shared" si="843"/>
        <v>0</v>
      </c>
      <c r="R5963" s="20">
        <f t="shared" si="840"/>
        <v>48.990395999999997</v>
      </c>
      <c r="S5963" s="20">
        <f t="shared" si="844"/>
        <v>0</v>
      </c>
      <c r="T5963" s="20">
        <f>IF((T5962+R5963)&lt;0,0,IF((T5962+R5963)&gt;结论【关键目标】!C$28,结论【关键目标】!C$28,T5962+R5963))</f>
        <v>22</v>
      </c>
      <c r="U5963" s="19">
        <f>IF((T5962+R5963)&lt;结论【关键目标】!$C$28,0,(发电量计算【计算逻辑页】!R5963+发电量计算【计算逻辑页】!T5962-结论【关键目标】!$C$28))</f>
        <v>48.990396000000004</v>
      </c>
      <c r="V5963" s="5">
        <f t="shared" si="841"/>
        <v>17.146638599999999</v>
      </c>
      <c r="W5963" s="5">
        <f t="shared" si="842"/>
        <v>24.1124697431</v>
      </c>
      <c r="X5963" s="5">
        <f t="shared" si="845"/>
        <v>0</v>
      </c>
    </row>
    <row r="5964" spans="1:24" x14ac:dyDescent="0.15">
      <c r="A5964" s="7">
        <v>5963</v>
      </c>
      <c r="B5964" s="7">
        <v>9</v>
      </c>
      <c r="C5964" s="7">
        <v>6</v>
      </c>
      <c r="D5964" s="7">
        <v>11</v>
      </c>
      <c r="E5964" s="7">
        <v>249</v>
      </c>
      <c r="F5964" s="7">
        <v>21.9</v>
      </c>
      <c r="G5964" s="7">
        <v>620</v>
      </c>
      <c r="H5964" s="7">
        <f t="shared" si="837"/>
        <v>3</v>
      </c>
      <c r="I5964" s="16">
        <f t="shared" si="838"/>
        <v>45175</v>
      </c>
      <c r="J5964" s="17">
        <v>1.2267999999999999</v>
      </c>
      <c r="K5964" s="18">
        <f>G5964*结论【关键目标】!C$27*0.7735*0.001</f>
        <v>57.548399999999994</v>
      </c>
      <c r="L5964" s="5">
        <v>0</v>
      </c>
      <c r="M5964" s="5">
        <f>ABS(IF(L5964&lt;=0,L5964/耗电量关键数据!$B$6/1000,L5964/耗电量关键数据!$B$5/1000))</f>
        <v>0</v>
      </c>
      <c r="N5964" s="5">
        <f>电气设备逐时使用率计算!H5940</f>
        <v>22.208055000000002</v>
      </c>
      <c r="O5964" s="5">
        <f>灯光逐时使用率计算!H5940</f>
        <v>11.844296</v>
      </c>
      <c r="P5964" s="19">
        <f t="shared" si="839"/>
        <v>34.052351000000002</v>
      </c>
      <c r="Q5964" s="19">
        <f t="shared" si="843"/>
        <v>34.052351000000002</v>
      </c>
      <c r="R5964" s="20">
        <f t="shared" si="840"/>
        <v>23.496048999999992</v>
      </c>
      <c r="S5964" s="20">
        <f t="shared" si="844"/>
        <v>0</v>
      </c>
      <c r="T5964" s="20">
        <f>IF((T5963+R5964)&lt;0,0,IF((T5963+R5964)&gt;结论【关键目标】!C$28,结论【关键目标】!C$28,T5963+R5964))</f>
        <v>22</v>
      </c>
      <c r="U5964" s="19">
        <f>IF((T5963+R5964)&lt;结论【关键目标】!$C$28,0,(发电量计算【计算逻辑页】!R5964+发电量计算【计算逻辑页】!T5963-结论【关键目标】!$C$28))</f>
        <v>23.496048999999992</v>
      </c>
      <c r="V5964" s="5">
        <f t="shared" si="841"/>
        <v>8.2236171499999973</v>
      </c>
      <c r="W5964" s="5">
        <f t="shared" si="842"/>
        <v>41.775424206799997</v>
      </c>
      <c r="X5964" s="5">
        <f t="shared" si="845"/>
        <v>0</v>
      </c>
    </row>
    <row r="5965" spans="1:24" x14ac:dyDescent="0.15">
      <c r="A5965" s="7">
        <v>5964</v>
      </c>
      <c r="B5965" s="7">
        <v>9</v>
      </c>
      <c r="C5965" s="7">
        <v>6</v>
      </c>
      <c r="D5965" s="7">
        <v>12</v>
      </c>
      <c r="E5965" s="7">
        <v>249</v>
      </c>
      <c r="F5965" s="7">
        <v>22.7</v>
      </c>
      <c r="G5965" s="7">
        <v>658.1</v>
      </c>
      <c r="H5965" s="7">
        <f t="shared" si="837"/>
        <v>3</v>
      </c>
      <c r="I5965" s="16">
        <f t="shared" si="838"/>
        <v>45175</v>
      </c>
      <c r="J5965" s="17">
        <v>1.2267999999999999</v>
      </c>
      <c r="K5965" s="18">
        <f>G5965*结论【关键目标】!C$27*0.7735*0.001</f>
        <v>61.084841999999995</v>
      </c>
      <c r="L5965" s="5">
        <v>0</v>
      </c>
      <c r="M5965" s="5">
        <f>ABS(IF(L5965&lt;=0,L5965/耗电量关键数据!$B$6/1000,L5965/耗电量关键数据!$B$5/1000))</f>
        <v>0</v>
      </c>
      <c r="N5965" s="5">
        <f>电气设备逐时使用率计算!H5941</f>
        <v>11.688450000000001</v>
      </c>
      <c r="O5965" s="5">
        <f>灯光逐时使用率计算!H5941</f>
        <v>9.9741440000000008</v>
      </c>
      <c r="P5965" s="19">
        <f t="shared" si="839"/>
        <v>21.662594000000002</v>
      </c>
      <c r="Q5965" s="19">
        <f t="shared" si="843"/>
        <v>21.662594000000002</v>
      </c>
      <c r="R5965" s="20">
        <f t="shared" si="840"/>
        <v>39.422247999999996</v>
      </c>
      <c r="S5965" s="20">
        <f t="shared" si="844"/>
        <v>0</v>
      </c>
      <c r="T5965" s="20">
        <f>IF((T5964+R5965)&lt;0,0,IF((T5964+R5965)&gt;结论【关键目标】!C$28,结论【关键目标】!C$28,T5964+R5965))</f>
        <v>22</v>
      </c>
      <c r="U5965" s="19">
        <f>IF((T5964+R5965)&lt;结论【关键目标】!$C$28,0,(发电量计算【计算逻辑页】!R5965+发电量计算【计算逻辑页】!T5964-结论【关键目标】!$C$28))</f>
        <v>39.422247999999996</v>
      </c>
      <c r="V5965" s="5">
        <f t="shared" si="841"/>
        <v>13.797786799999997</v>
      </c>
      <c r="W5965" s="5">
        <f t="shared" si="842"/>
        <v>26.5756703192</v>
      </c>
      <c r="X5965" s="5">
        <f t="shared" si="845"/>
        <v>0</v>
      </c>
    </row>
    <row r="5966" spans="1:24" x14ac:dyDescent="0.15">
      <c r="A5966" s="7">
        <v>5965</v>
      </c>
      <c r="B5966" s="7">
        <v>9</v>
      </c>
      <c r="C5966" s="7">
        <v>6</v>
      </c>
      <c r="D5966" s="7">
        <v>13</v>
      </c>
      <c r="E5966" s="7">
        <v>249</v>
      </c>
      <c r="F5966" s="7">
        <v>21.9</v>
      </c>
      <c r="G5966" s="7">
        <v>521.20000000000005</v>
      </c>
      <c r="H5966" s="7">
        <f t="shared" si="837"/>
        <v>3</v>
      </c>
      <c r="I5966" s="16">
        <f t="shared" si="838"/>
        <v>45175</v>
      </c>
      <c r="J5966" s="17">
        <v>1.2267999999999999</v>
      </c>
      <c r="K5966" s="18">
        <f>G5966*结论【关键目标】!C$27*0.7735*0.001</f>
        <v>48.377784000000005</v>
      </c>
      <c r="L5966" s="5">
        <v>0</v>
      </c>
      <c r="M5966" s="5">
        <f>ABS(IF(L5966&lt;=0,L5966/耗电量关键数据!$B$6/1000,L5966/耗电量关键数据!$B$5/1000))</f>
        <v>0</v>
      </c>
      <c r="N5966" s="5">
        <f>电气设备逐时使用率计算!H5942</f>
        <v>11.688450000000001</v>
      </c>
      <c r="O5966" s="5">
        <f>灯光逐时使用率计算!H5942</f>
        <v>9.9741440000000008</v>
      </c>
      <c r="P5966" s="19">
        <f t="shared" si="839"/>
        <v>21.662594000000002</v>
      </c>
      <c r="Q5966" s="19">
        <f t="shared" si="843"/>
        <v>21.662594000000002</v>
      </c>
      <c r="R5966" s="20">
        <f t="shared" si="840"/>
        <v>26.715190000000003</v>
      </c>
      <c r="S5966" s="20">
        <f t="shared" si="844"/>
        <v>0</v>
      </c>
      <c r="T5966" s="20">
        <f>IF((T5965+R5966)&lt;0,0,IF((T5965+R5966)&gt;结论【关键目标】!C$28,结论【关键目标】!C$28,T5965+R5966))</f>
        <v>22</v>
      </c>
      <c r="U5966" s="19">
        <f>IF((T5965+R5966)&lt;结论【关键目标】!$C$28,0,(发电量计算【计算逻辑页】!R5966+发电量计算【计算逻辑页】!T5965-结论【关键目标】!$C$28))</f>
        <v>26.715190000000007</v>
      </c>
      <c r="V5966" s="5">
        <f t="shared" si="841"/>
        <v>9.3503165000000017</v>
      </c>
      <c r="W5966" s="5">
        <f t="shared" si="842"/>
        <v>26.5756703192</v>
      </c>
      <c r="X5966" s="5">
        <f t="shared" si="845"/>
        <v>0</v>
      </c>
    </row>
    <row r="5967" spans="1:24" x14ac:dyDescent="0.15">
      <c r="A5967" s="7">
        <v>5966</v>
      </c>
      <c r="B5967" s="7">
        <v>9</v>
      </c>
      <c r="C5967" s="7">
        <v>6</v>
      </c>
      <c r="D5967" s="7">
        <v>14</v>
      </c>
      <c r="E5967" s="7">
        <v>249</v>
      </c>
      <c r="F5967" s="7">
        <v>21</v>
      </c>
      <c r="G5967" s="7">
        <v>410.2</v>
      </c>
      <c r="H5967" s="7">
        <f t="shared" si="837"/>
        <v>3</v>
      </c>
      <c r="I5967" s="16">
        <f t="shared" si="838"/>
        <v>45175</v>
      </c>
      <c r="J5967" s="17">
        <v>1.2267999999999999</v>
      </c>
      <c r="K5967" s="18">
        <f>G5967*结论【关键目标】!C$27*0.7735*0.001</f>
        <v>38.074763999999995</v>
      </c>
      <c r="L5967" s="5">
        <v>0</v>
      </c>
      <c r="M5967" s="5">
        <f>ABS(IF(L5967&lt;=0,L5967/耗电量关键数据!$B$6/1000,L5967/耗电量关键数据!$B$5/1000))</f>
        <v>0</v>
      </c>
      <c r="N5967" s="5">
        <f>电气设备逐时使用率计算!H5943</f>
        <v>22.208055000000002</v>
      </c>
      <c r="O5967" s="5">
        <f>灯光逐时使用率计算!H5943</f>
        <v>11.844296</v>
      </c>
      <c r="P5967" s="19">
        <f t="shared" si="839"/>
        <v>34.052351000000002</v>
      </c>
      <c r="Q5967" s="19">
        <f t="shared" si="843"/>
        <v>34.052351000000002</v>
      </c>
      <c r="R5967" s="20">
        <f t="shared" si="840"/>
        <v>4.0224129999999931</v>
      </c>
      <c r="S5967" s="20">
        <f t="shared" si="844"/>
        <v>0</v>
      </c>
      <c r="T5967" s="20">
        <f>IF((T5966+R5967)&lt;0,0,IF((T5966+R5967)&gt;结论【关键目标】!C$28,结论【关键目标】!C$28,T5966+R5967))</f>
        <v>22</v>
      </c>
      <c r="U5967" s="19">
        <f>IF((T5966+R5967)&lt;结论【关键目标】!$C$28,0,(发电量计算【计算逻辑页】!R5967+发电量计算【计算逻辑页】!T5966-结论【关键目标】!$C$28))</f>
        <v>4.0224129999999931</v>
      </c>
      <c r="V5967" s="5">
        <f t="shared" si="841"/>
        <v>1.4078445499999974</v>
      </c>
      <c r="W5967" s="5">
        <f t="shared" si="842"/>
        <v>41.775424206799997</v>
      </c>
      <c r="X5967" s="5">
        <f t="shared" si="845"/>
        <v>0</v>
      </c>
    </row>
    <row r="5968" spans="1:24" x14ac:dyDescent="0.15">
      <c r="A5968" s="7">
        <v>5967</v>
      </c>
      <c r="B5968" s="7">
        <v>9</v>
      </c>
      <c r="C5968" s="7">
        <v>6</v>
      </c>
      <c r="D5968" s="7">
        <v>15</v>
      </c>
      <c r="E5968" s="7">
        <v>249</v>
      </c>
      <c r="F5968" s="7">
        <v>20.3</v>
      </c>
      <c r="G5968" s="7">
        <v>286.2</v>
      </c>
      <c r="H5968" s="7">
        <f t="shared" si="837"/>
        <v>3</v>
      </c>
      <c r="I5968" s="16">
        <f t="shared" si="838"/>
        <v>45175</v>
      </c>
      <c r="J5968" s="17">
        <v>1.2267999999999999</v>
      </c>
      <c r="K5968" s="18">
        <f>G5968*结论【关键目标】!C$27*0.7735*0.001</f>
        <v>26.565083999999999</v>
      </c>
      <c r="L5968" s="5">
        <v>0</v>
      </c>
      <c r="M5968" s="5">
        <f>ABS(IF(L5968&lt;=0,L5968/耗电量关键数据!$B$6/1000,L5968/耗电量关键数据!$B$5/1000))</f>
        <v>0</v>
      </c>
      <c r="N5968" s="5">
        <f>电气设备逐时使用率计算!H5944</f>
        <v>22.208055000000002</v>
      </c>
      <c r="O5968" s="5">
        <f>灯光逐时使用率计算!H5944</f>
        <v>11.844296</v>
      </c>
      <c r="P5968" s="19">
        <f t="shared" si="839"/>
        <v>34.052351000000002</v>
      </c>
      <c r="Q5968" s="19">
        <f t="shared" si="843"/>
        <v>34.052351000000002</v>
      </c>
      <c r="R5968" s="20">
        <f t="shared" si="840"/>
        <v>-7.4872670000000028</v>
      </c>
      <c r="S5968" s="20">
        <f t="shared" si="844"/>
        <v>7.4872670000000028</v>
      </c>
      <c r="T5968" s="20">
        <f>IF((T5967+R5968)&lt;0,0,IF((T5967+R5968)&gt;结论【关键目标】!C$28,结论【关键目标】!C$28,T5967+R5968))</f>
        <v>14.512732999999997</v>
      </c>
      <c r="U5968" s="19">
        <f>IF((T5967+R5968)&lt;结论【关键目标】!$C$28,0,(发电量计算【计算逻辑页】!R5968+发电量计算【计算逻辑页】!T5967-结论【关键目标】!$C$28))</f>
        <v>0</v>
      </c>
      <c r="V5968" s="5">
        <f t="shared" si="841"/>
        <v>0</v>
      </c>
      <c r="W5968" s="5">
        <f t="shared" si="842"/>
        <v>32.590045051199994</v>
      </c>
      <c r="X5968" s="5">
        <f t="shared" si="845"/>
        <v>6.564835705600002</v>
      </c>
    </row>
    <row r="5969" spans="1:24" x14ac:dyDescent="0.15">
      <c r="A5969" s="7">
        <v>5968</v>
      </c>
      <c r="B5969" s="7">
        <v>9</v>
      </c>
      <c r="C5969" s="7">
        <v>6</v>
      </c>
      <c r="D5969" s="7">
        <v>16</v>
      </c>
      <c r="E5969" s="7">
        <v>249</v>
      </c>
      <c r="F5969" s="7">
        <v>20.8</v>
      </c>
      <c r="G5969" s="7">
        <v>203</v>
      </c>
      <c r="H5969" s="7">
        <f t="shared" si="837"/>
        <v>3</v>
      </c>
      <c r="I5969" s="16">
        <f t="shared" si="838"/>
        <v>45175</v>
      </c>
      <c r="J5969" s="17">
        <v>0.70809999999999995</v>
      </c>
      <c r="K5969" s="18">
        <f>G5969*结论【关键目标】!C$27*0.7735*0.001</f>
        <v>18.842459999999999</v>
      </c>
      <c r="L5969" s="5">
        <v>0</v>
      </c>
      <c r="M5969" s="5">
        <f>ABS(IF(L5969&lt;=0,L5969/耗电量关键数据!$B$6/1000,L5969/耗电量关键数据!$B$5/1000))</f>
        <v>0</v>
      </c>
      <c r="N5969" s="5">
        <f>电气设备逐时使用率计算!H5945</f>
        <v>22.208055000000002</v>
      </c>
      <c r="O5969" s="5">
        <f>灯光逐时使用率计算!H5945</f>
        <v>11.844296</v>
      </c>
      <c r="P5969" s="19">
        <f t="shared" si="839"/>
        <v>34.052351000000002</v>
      </c>
      <c r="Q5969" s="19">
        <f t="shared" si="843"/>
        <v>0</v>
      </c>
      <c r="R5969" s="20">
        <f t="shared" si="840"/>
        <v>18.842459999999999</v>
      </c>
      <c r="S5969" s="20">
        <f t="shared" si="844"/>
        <v>0</v>
      </c>
      <c r="T5969" s="20">
        <f>IF((T5968+R5969)&lt;0,0,IF((T5968+R5969)&gt;结论【关键目标】!C$28,结论【关键目标】!C$28,T5968+R5969))</f>
        <v>22</v>
      </c>
      <c r="U5969" s="19">
        <f>IF((T5968+R5969)&lt;结论【关键目标】!$C$28,0,(发电量计算【计算逻辑页】!R5969+发电量计算【计算逻辑页】!T5968-结论【关键目标】!$C$28))</f>
        <v>11.355193</v>
      </c>
      <c r="V5969" s="5">
        <f t="shared" si="841"/>
        <v>3.9743175499999999</v>
      </c>
      <c r="W5969" s="5">
        <f t="shared" si="842"/>
        <v>13.342345925999998</v>
      </c>
      <c r="X5969" s="5">
        <f t="shared" si="845"/>
        <v>0</v>
      </c>
    </row>
    <row r="5970" spans="1:24" x14ac:dyDescent="0.15">
      <c r="A5970" s="7">
        <v>5969</v>
      </c>
      <c r="B5970" s="7">
        <v>9</v>
      </c>
      <c r="C5970" s="7">
        <v>6</v>
      </c>
      <c r="D5970" s="7">
        <v>17</v>
      </c>
      <c r="E5970" s="7">
        <v>249</v>
      </c>
      <c r="F5970" s="7">
        <v>21.4</v>
      </c>
      <c r="G5970" s="7">
        <v>107</v>
      </c>
      <c r="H5970" s="7">
        <f t="shared" si="837"/>
        <v>3</v>
      </c>
      <c r="I5970" s="16">
        <f t="shared" si="838"/>
        <v>45175</v>
      </c>
      <c r="J5970" s="17">
        <v>0.70809999999999995</v>
      </c>
      <c r="K5970" s="18">
        <f>G5970*结论【关键目标】!C$27*0.7735*0.001</f>
        <v>9.9317399999999996</v>
      </c>
      <c r="L5970" s="5">
        <v>0</v>
      </c>
      <c r="M5970" s="5">
        <f>ABS(IF(L5970&lt;=0,L5970/耗电量关键数据!$B$6/1000,L5970/耗电量关键数据!$B$5/1000))</f>
        <v>0</v>
      </c>
      <c r="N5970" s="5">
        <f>电气设备逐时使用率计算!H5946</f>
        <v>22.208055000000002</v>
      </c>
      <c r="O5970" s="5">
        <f>灯光逐时使用率计算!H5946</f>
        <v>11.844296</v>
      </c>
      <c r="P5970" s="19">
        <f t="shared" si="839"/>
        <v>34.052351000000002</v>
      </c>
      <c r="Q5970" s="19">
        <f t="shared" si="843"/>
        <v>0</v>
      </c>
      <c r="R5970" s="20">
        <f t="shared" si="840"/>
        <v>9.9317399999999996</v>
      </c>
      <c r="S5970" s="20">
        <f t="shared" si="844"/>
        <v>0</v>
      </c>
      <c r="T5970" s="20">
        <f>IF((T5969+R5970)&lt;0,0,IF((T5969+R5970)&gt;结论【关键目标】!C$28,结论【关键目标】!C$28,T5969+R5970))</f>
        <v>22</v>
      </c>
      <c r="U5970" s="19">
        <f>IF((T5969+R5970)&lt;结论【关键目标】!$C$28,0,(发电量计算【计算逻辑页】!R5970+发电量计算【计算逻辑页】!T5969-结论【关键目标】!$C$28))</f>
        <v>9.9317399999999978</v>
      </c>
      <c r="V5970" s="5">
        <f t="shared" si="841"/>
        <v>3.4761089999999992</v>
      </c>
      <c r="W5970" s="5">
        <f t="shared" si="842"/>
        <v>7.0326650939999995</v>
      </c>
      <c r="X5970" s="5">
        <f t="shared" si="845"/>
        <v>0</v>
      </c>
    </row>
    <row r="5971" spans="1:24" x14ac:dyDescent="0.15">
      <c r="A5971" s="7">
        <v>5970</v>
      </c>
      <c r="B5971" s="7">
        <v>9</v>
      </c>
      <c r="C5971" s="7">
        <v>6</v>
      </c>
      <c r="D5971" s="7">
        <v>18</v>
      </c>
      <c r="E5971" s="7">
        <v>249</v>
      </c>
      <c r="F5971" s="7">
        <v>21.8</v>
      </c>
      <c r="G5971" s="7">
        <v>0</v>
      </c>
      <c r="H5971" s="7">
        <f t="shared" si="837"/>
        <v>3</v>
      </c>
      <c r="I5971" s="16">
        <f t="shared" si="838"/>
        <v>45175</v>
      </c>
      <c r="J5971" s="17">
        <v>0.70809999999999995</v>
      </c>
      <c r="K5971" s="18">
        <f>G5971*结论【关键目标】!C$27*0.7735*0.001</f>
        <v>0</v>
      </c>
      <c r="L5971" s="5">
        <v>0</v>
      </c>
      <c r="M5971" s="5">
        <f>ABS(IF(L5971&lt;=0,L5971/耗电量关键数据!$B$6/1000,L5971/耗电量关键数据!$B$5/1000))</f>
        <v>0</v>
      </c>
      <c r="N5971" s="5">
        <f>电气设备逐时使用率计算!H5947</f>
        <v>7.0130699999999999</v>
      </c>
      <c r="O5971" s="5">
        <f>灯光逐时使用率计算!H5947</f>
        <v>3.7403040000000001</v>
      </c>
      <c r="P5971" s="19">
        <f t="shared" si="839"/>
        <v>10.753374000000001</v>
      </c>
      <c r="Q5971" s="19">
        <f t="shared" si="843"/>
        <v>0</v>
      </c>
      <c r="R5971" s="20">
        <f t="shared" si="840"/>
        <v>0</v>
      </c>
      <c r="S5971" s="20">
        <f t="shared" si="844"/>
        <v>0</v>
      </c>
      <c r="T5971" s="20">
        <f>IF((T5970+R5971)&lt;0,0,IF((T5970+R5971)&gt;结论【关键目标】!C$28,结论【关键目标】!C$28,T5970+R5971))</f>
        <v>22</v>
      </c>
      <c r="U5971" s="19">
        <f>IF((T5970+R5971)&lt;结论【关键目标】!$C$28,0,(发电量计算【计算逻辑页】!R5971+发电量计算【计算逻辑页】!T5970-结论【关键目标】!$C$28))</f>
        <v>0</v>
      </c>
      <c r="V5971" s="5">
        <f t="shared" si="841"/>
        <v>0</v>
      </c>
      <c r="W5971" s="5">
        <f t="shared" si="842"/>
        <v>0</v>
      </c>
      <c r="X5971" s="5">
        <f t="shared" si="845"/>
        <v>0</v>
      </c>
    </row>
    <row r="5972" spans="1:24" x14ac:dyDescent="0.15">
      <c r="A5972" s="7">
        <v>5971</v>
      </c>
      <c r="B5972" s="7">
        <v>9</v>
      </c>
      <c r="C5972" s="7">
        <v>6</v>
      </c>
      <c r="D5972" s="7">
        <v>19</v>
      </c>
      <c r="E5972" s="7">
        <v>249</v>
      </c>
      <c r="F5972" s="7">
        <v>21.2</v>
      </c>
      <c r="G5972" s="7">
        <v>0</v>
      </c>
      <c r="H5972" s="7">
        <f t="shared" si="837"/>
        <v>3</v>
      </c>
      <c r="I5972" s="16">
        <f t="shared" si="838"/>
        <v>45175</v>
      </c>
      <c r="J5972" s="17">
        <v>1.2267999999999999</v>
      </c>
      <c r="K5972" s="18">
        <f>G5972*结论【关键目标】!C$27*0.7735*0.001</f>
        <v>0</v>
      </c>
      <c r="L5972" s="5">
        <v>0</v>
      </c>
      <c r="M5972" s="5">
        <f>ABS(IF(L5972&lt;=0,L5972/耗电量关键数据!$B$6/1000,L5972/耗电量关键数据!$B$5/1000))</f>
        <v>0</v>
      </c>
      <c r="N5972" s="5">
        <f>电气设备逐时使用率计算!H5948</f>
        <v>7.0130699999999999</v>
      </c>
      <c r="O5972" s="5">
        <f>灯光逐时使用率计算!H5948</f>
        <v>3.7403040000000001</v>
      </c>
      <c r="P5972" s="19">
        <f t="shared" si="839"/>
        <v>10.753374000000001</v>
      </c>
      <c r="Q5972" s="19">
        <f t="shared" si="843"/>
        <v>10.753374000000001</v>
      </c>
      <c r="R5972" s="20">
        <f t="shared" si="840"/>
        <v>-10.753374000000001</v>
      </c>
      <c r="S5972" s="20">
        <f t="shared" si="844"/>
        <v>10.753374000000001</v>
      </c>
      <c r="T5972" s="20">
        <f>IF((T5971+R5972)&lt;0,0,IF((T5971+R5972)&gt;结论【关键目标】!C$28,结论【关键目标】!C$28,T5971+R5972))</f>
        <v>11.246625999999999</v>
      </c>
      <c r="U5972" s="19">
        <f>IF((T5971+R5972)&lt;结论【关键目标】!$C$28,0,(发电量计算【计算逻辑页】!R5972+发电量计算【计算逻辑页】!T5971-结论【关键目标】!$C$28))</f>
        <v>0</v>
      </c>
      <c r="V5972" s="5">
        <f t="shared" si="841"/>
        <v>0</v>
      </c>
      <c r="W5972" s="5">
        <f t="shared" si="842"/>
        <v>0</v>
      </c>
      <c r="X5972" s="5">
        <f t="shared" si="845"/>
        <v>9.428558323199999</v>
      </c>
    </row>
    <row r="5973" spans="1:24" x14ac:dyDescent="0.15">
      <c r="A5973" s="7">
        <v>5972</v>
      </c>
      <c r="B5973" s="7">
        <v>9</v>
      </c>
      <c r="C5973" s="7">
        <v>6</v>
      </c>
      <c r="D5973" s="7">
        <v>20</v>
      </c>
      <c r="E5973" s="7">
        <v>249</v>
      </c>
      <c r="F5973" s="7">
        <v>19.8</v>
      </c>
      <c r="G5973" s="7">
        <v>0</v>
      </c>
      <c r="H5973" s="7">
        <f t="shared" si="837"/>
        <v>3</v>
      </c>
      <c r="I5973" s="16">
        <f t="shared" si="838"/>
        <v>45175</v>
      </c>
      <c r="J5973" s="17">
        <v>1.2267999999999999</v>
      </c>
      <c r="K5973" s="18">
        <f>G5973*结论【关键目标】!C$27*0.7735*0.001</f>
        <v>0</v>
      </c>
      <c r="L5973" s="5">
        <v>0</v>
      </c>
      <c r="M5973" s="5">
        <f>ABS(IF(L5973&lt;=0,L5973/耗电量关键数据!$B$6/1000,L5973/耗电量关键数据!$B$5/1000))</f>
        <v>0</v>
      </c>
      <c r="N5973" s="5">
        <f>电气设备逐时使用率计算!H5949</f>
        <v>1.1688450000000001</v>
      </c>
      <c r="O5973" s="5">
        <f>灯光逐时使用率计算!H5949</f>
        <v>0.37403039999999999</v>
      </c>
      <c r="P5973" s="19">
        <f t="shared" si="839"/>
        <v>1.5428754000000002</v>
      </c>
      <c r="Q5973" s="19">
        <f t="shared" si="843"/>
        <v>1.5428754000000002</v>
      </c>
      <c r="R5973" s="20">
        <f t="shared" si="840"/>
        <v>-1.5428754000000002</v>
      </c>
      <c r="S5973" s="20">
        <f t="shared" si="844"/>
        <v>1.5428754000000002</v>
      </c>
      <c r="T5973" s="20">
        <f>IF((T5972+R5973)&lt;0,0,IF((T5972+R5973)&gt;结论【关键目标】!C$28,结论【关键目标】!C$28,T5972+R5973))</f>
        <v>9.7037505999999993</v>
      </c>
      <c r="U5973" s="19">
        <f>IF((T5972+R5973)&lt;结论【关键目标】!$C$28,0,(发电量计算【计算逻辑页】!R5973+发电量计算【计算逻辑页】!T5972-结论【关键目标】!$C$28))</f>
        <v>0</v>
      </c>
      <c r="V5973" s="5">
        <f t="shared" si="841"/>
        <v>0</v>
      </c>
      <c r="W5973" s="5">
        <f t="shared" si="842"/>
        <v>0</v>
      </c>
      <c r="X5973" s="5">
        <f t="shared" si="845"/>
        <v>1.3527931507200002</v>
      </c>
    </row>
    <row r="5974" spans="1:24" x14ac:dyDescent="0.15">
      <c r="A5974" s="7">
        <v>5973</v>
      </c>
      <c r="B5974" s="7">
        <v>9</v>
      </c>
      <c r="C5974" s="7">
        <v>6</v>
      </c>
      <c r="D5974" s="7">
        <v>21</v>
      </c>
      <c r="E5974" s="7">
        <v>249</v>
      </c>
      <c r="F5974" s="7">
        <v>18.8</v>
      </c>
      <c r="G5974" s="7">
        <v>0</v>
      </c>
      <c r="H5974" s="7">
        <f t="shared" si="837"/>
        <v>3</v>
      </c>
      <c r="I5974" s="16">
        <f t="shared" si="838"/>
        <v>45175</v>
      </c>
      <c r="J5974" s="17">
        <v>1.2267999999999999</v>
      </c>
      <c r="K5974" s="18">
        <f>G5974*结论【关键目标】!C$27*0.7735*0.001</f>
        <v>0</v>
      </c>
      <c r="L5974" s="5">
        <v>0</v>
      </c>
      <c r="M5974" s="5">
        <f>ABS(IF(L5974&lt;=0,L5974/耗电量关键数据!$B$6/1000,L5974/耗电量关键数据!$B$5/1000))</f>
        <v>0</v>
      </c>
      <c r="N5974" s="5">
        <f>电气设备逐时使用率计算!H5950</f>
        <v>1.1688450000000001</v>
      </c>
      <c r="O5974" s="5">
        <f>灯光逐时使用率计算!H5950</f>
        <v>0.37403039999999999</v>
      </c>
      <c r="P5974" s="19">
        <f t="shared" si="839"/>
        <v>1.5428754000000002</v>
      </c>
      <c r="Q5974" s="19">
        <f t="shared" si="843"/>
        <v>1.5428754000000002</v>
      </c>
      <c r="R5974" s="20">
        <f t="shared" si="840"/>
        <v>-1.5428754000000002</v>
      </c>
      <c r="S5974" s="20">
        <f t="shared" si="844"/>
        <v>1.5428754000000002</v>
      </c>
      <c r="T5974" s="20">
        <f>IF((T5973+R5974)&lt;0,0,IF((T5973+R5974)&gt;结论【关键目标】!C$28,结论【关键目标】!C$28,T5973+R5974))</f>
        <v>8.1608751999999996</v>
      </c>
      <c r="U5974" s="19">
        <f>IF((T5973+R5974)&lt;结论【关键目标】!$C$28,0,(发电量计算【计算逻辑页】!R5974+发电量计算【计算逻辑页】!T5973-结论【关键目标】!$C$28))</f>
        <v>0</v>
      </c>
      <c r="V5974" s="5">
        <f t="shared" si="841"/>
        <v>0</v>
      </c>
      <c r="W5974" s="5">
        <f t="shared" si="842"/>
        <v>0</v>
      </c>
      <c r="X5974" s="5">
        <f t="shared" si="845"/>
        <v>1.3527931507200002</v>
      </c>
    </row>
    <row r="5975" spans="1:24" x14ac:dyDescent="0.15">
      <c r="A5975" s="7">
        <v>5974</v>
      </c>
      <c r="B5975" s="7">
        <v>9</v>
      </c>
      <c r="C5975" s="7">
        <v>6</v>
      </c>
      <c r="D5975" s="7">
        <v>22</v>
      </c>
      <c r="E5975" s="7">
        <v>249</v>
      </c>
      <c r="F5975" s="7">
        <v>18</v>
      </c>
      <c r="G5975" s="7">
        <v>0</v>
      </c>
      <c r="H5975" s="7">
        <f t="shared" si="837"/>
        <v>3</v>
      </c>
      <c r="I5975" s="16">
        <f t="shared" si="838"/>
        <v>45175</v>
      </c>
      <c r="J5975" s="17">
        <v>0.70809999999999995</v>
      </c>
      <c r="K5975" s="18">
        <f>G5975*结论【关键目标】!C$27*0.7735*0.001</f>
        <v>0</v>
      </c>
      <c r="L5975" s="5">
        <v>0</v>
      </c>
      <c r="M5975" s="5">
        <f>ABS(IF(L5975&lt;=0,L5975/耗电量关键数据!$B$6/1000,L5975/耗电量关键数据!$B$5/1000))</f>
        <v>0</v>
      </c>
      <c r="N5975" s="5">
        <f>电气设备逐时使用率计算!H5951</f>
        <v>1.1688450000000001</v>
      </c>
      <c r="O5975" s="5">
        <f>灯光逐时使用率计算!H5951</f>
        <v>0.37403039999999999</v>
      </c>
      <c r="P5975" s="19">
        <f t="shared" si="839"/>
        <v>1.5428754000000002</v>
      </c>
      <c r="Q5975" s="19">
        <f t="shared" si="843"/>
        <v>0</v>
      </c>
      <c r="R5975" s="20">
        <f t="shared" si="840"/>
        <v>0</v>
      </c>
      <c r="S5975" s="20">
        <f t="shared" si="844"/>
        <v>0</v>
      </c>
      <c r="T5975" s="20">
        <f>IF((T5974+R5975)&lt;0,0,IF((T5974+R5975)&gt;结论【关键目标】!C$28,结论【关键目标】!C$28,T5974+R5975))</f>
        <v>8.1608751999999996</v>
      </c>
      <c r="U5975" s="19">
        <f>IF((T5974+R5975)&lt;结论【关键目标】!$C$28,0,(发电量计算【计算逻辑页】!R5975+发电量计算【计算逻辑页】!T5974-结论【关键目标】!$C$28))</f>
        <v>0</v>
      </c>
      <c r="V5975" s="5">
        <f t="shared" si="841"/>
        <v>0</v>
      </c>
      <c r="W5975" s="5">
        <f t="shared" si="842"/>
        <v>0</v>
      </c>
      <c r="X5975" s="5">
        <f t="shared" si="845"/>
        <v>0</v>
      </c>
    </row>
    <row r="5976" spans="1:24" x14ac:dyDescent="0.15">
      <c r="A5976" s="7">
        <v>5975</v>
      </c>
      <c r="B5976" s="7">
        <v>9</v>
      </c>
      <c r="C5976" s="7">
        <v>6</v>
      </c>
      <c r="D5976" s="7">
        <v>23</v>
      </c>
      <c r="E5976" s="7">
        <v>249</v>
      </c>
      <c r="F5976" s="7">
        <v>17.2</v>
      </c>
      <c r="G5976" s="7">
        <v>0</v>
      </c>
      <c r="H5976" s="7">
        <f t="shared" si="837"/>
        <v>3</v>
      </c>
      <c r="I5976" s="16">
        <f t="shared" si="838"/>
        <v>45175</v>
      </c>
      <c r="J5976" s="17">
        <v>0.70809999999999995</v>
      </c>
      <c r="K5976" s="18">
        <f>G5976*结论【关键目标】!C$27*0.7735*0.001</f>
        <v>0</v>
      </c>
      <c r="L5976" s="5">
        <v>0</v>
      </c>
      <c r="M5976" s="5">
        <f>ABS(IF(L5976&lt;=0,L5976/耗电量关键数据!$B$6/1000,L5976/耗电量关键数据!$B$5/1000))</f>
        <v>0</v>
      </c>
      <c r="N5976" s="5">
        <f>电气设备逐时使用率计算!H5952</f>
        <v>1.1688450000000001</v>
      </c>
      <c r="O5976" s="5">
        <f>灯光逐时使用率计算!H5952</f>
        <v>0.37403039999999999</v>
      </c>
      <c r="P5976" s="19">
        <f t="shared" si="839"/>
        <v>1.5428754000000002</v>
      </c>
      <c r="Q5976" s="19">
        <f t="shared" si="843"/>
        <v>0</v>
      </c>
      <c r="R5976" s="20">
        <f t="shared" si="840"/>
        <v>0</v>
      </c>
      <c r="S5976" s="20">
        <f t="shared" si="844"/>
        <v>0</v>
      </c>
      <c r="T5976" s="20">
        <f>IF((T5975+R5976)&lt;0,0,IF((T5975+R5976)&gt;结论【关键目标】!C$28,结论【关键目标】!C$28,T5975+R5976))</f>
        <v>8.1608751999999996</v>
      </c>
      <c r="U5976" s="19">
        <f>IF((T5975+R5976)&lt;结论【关键目标】!$C$28,0,(发电量计算【计算逻辑页】!R5976+发电量计算【计算逻辑页】!T5975-结论【关键目标】!$C$28))</f>
        <v>0</v>
      </c>
      <c r="V5976" s="5">
        <f t="shared" si="841"/>
        <v>0</v>
      </c>
      <c r="W5976" s="5">
        <f t="shared" si="842"/>
        <v>0</v>
      </c>
      <c r="X5976" s="5">
        <f t="shared" si="845"/>
        <v>0</v>
      </c>
    </row>
    <row r="5977" spans="1:24" x14ac:dyDescent="0.15">
      <c r="A5977" s="7">
        <v>5976</v>
      </c>
      <c r="B5977" s="7">
        <v>9</v>
      </c>
      <c r="C5977" s="7">
        <v>6</v>
      </c>
      <c r="D5977" s="7">
        <v>24</v>
      </c>
      <c r="E5977" s="7">
        <v>249</v>
      </c>
      <c r="F5977" s="7">
        <v>16.399999999999999</v>
      </c>
      <c r="G5977" s="7">
        <v>0</v>
      </c>
      <c r="H5977" s="7">
        <f t="shared" si="837"/>
        <v>3</v>
      </c>
      <c r="I5977" s="16">
        <f t="shared" si="838"/>
        <v>45175</v>
      </c>
      <c r="J5977" s="17">
        <v>0.2407</v>
      </c>
      <c r="K5977" s="18">
        <f>G5977*结论【关键目标】!C$27*0.7735*0.001</f>
        <v>0</v>
      </c>
      <c r="L5977" s="5">
        <v>0</v>
      </c>
      <c r="M5977" s="5">
        <f>ABS(IF(L5977&lt;=0,L5977/耗电量关键数据!$B$6/1000,L5977/耗电量关键数据!$B$5/1000))</f>
        <v>0</v>
      </c>
      <c r="N5977" s="5">
        <f>电气设备逐时使用率计算!H5953</f>
        <v>1.1688450000000001</v>
      </c>
      <c r="O5977" s="5">
        <f>灯光逐时使用率计算!H5953</f>
        <v>0.37403039999999999</v>
      </c>
      <c r="P5977" s="19">
        <f t="shared" si="839"/>
        <v>1.5428754000000002</v>
      </c>
      <c r="Q5977" s="19">
        <f t="shared" si="843"/>
        <v>0</v>
      </c>
      <c r="R5977" s="20">
        <f t="shared" si="840"/>
        <v>0</v>
      </c>
      <c r="S5977" s="20">
        <f t="shared" si="844"/>
        <v>0</v>
      </c>
      <c r="T5977" s="20">
        <f>IF((T5976+R5977)&lt;0,0,IF((T5976+R5977)&gt;结论【关键目标】!C$28,结论【关键目标】!C$28,T5976+R5977))</f>
        <v>8.1608751999999996</v>
      </c>
      <c r="U5977" s="19">
        <f>IF((T5976+R5977)&lt;结论【关键目标】!$C$28,0,(发电量计算【计算逻辑页】!R5977+发电量计算【计算逻辑页】!T5976-结论【关键目标】!$C$28))</f>
        <v>0</v>
      </c>
      <c r="V5977" s="5">
        <f t="shared" si="841"/>
        <v>0</v>
      </c>
      <c r="W5977" s="5">
        <f t="shared" si="842"/>
        <v>0</v>
      </c>
      <c r="X5977" s="5">
        <f t="shared" si="845"/>
        <v>0</v>
      </c>
    </row>
    <row r="5978" spans="1:24" x14ac:dyDescent="0.15">
      <c r="A5978" s="7">
        <v>5977</v>
      </c>
      <c r="B5978" s="7">
        <v>9</v>
      </c>
      <c r="C5978" s="7">
        <v>7</v>
      </c>
      <c r="D5978" s="7">
        <v>1</v>
      </c>
      <c r="E5978" s="7">
        <v>250</v>
      </c>
      <c r="F5978" s="7">
        <v>16.3</v>
      </c>
      <c r="G5978" s="7">
        <v>0</v>
      </c>
      <c r="H5978" s="7">
        <f t="shared" si="837"/>
        <v>4</v>
      </c>
      <c r="I5978" s="16">
        <f t="shared" si="838"/>
        <v>45176</v>
      </c>
      <c r="J5978" s="17">
        <v>0.2407</v>
      </c>
      <c r="K5978" s="18">
        <f>G5978*结论【关键目标】!C$27*0.7735*0.001</f>
        <v>0</v>
      </c>
      <c r="L5978" s="5">
        <v>0</v>
      </c>
      <c r="M5978" s="5">
        <f>ABS(IF(L5978&lt;=0,L5978/耗电量关键数据!$B$6/1000,L5978/耗电量关键数据!$B$5/1000))</f>
        <v>0</v>
      </c>
      <c r="N5978" s="5">
        <f>电气设备逐时使用率计算!H5954</f>
        <v>1.1688450000000001</v>
      </c>
      <c r="O5978" s="5">
        <f>灯光逐时使用率计算!H5954</f>
        <v>0.37403039999999999</v>
      </c>
      <c r="P5978" s="19">
        <f t="shared" si="839"/>
        <v>1.5428754000000002</v>
      </c>
      <c r="Q5978" s="19">
        <f t="shared" si="843"/>
        <v>0</v>
      </c>
      <c r="R5978" s="20">
        <f t="shared" si="840"/>
        <v>0</v>
      </c>
      <c r="S5978" s="20">
        <f t="shared" si="844"/>
        <v>0</v>
      </c>
      <c r="T5978" s="20">
        <f>IF((T5977+R5978)&lt;0,0,IF((T5977+R5978)&gt;结论【关键目标】!C$28,结论【关键目标】!C$28,T5977+R5978))</f>
        <v>8.1608751999999996</v>
      </c>
      <c r="U5978" s="19">
        <f>IF((T5977+R5978)&lt;结论【关键目标】!$C$28,0,(发电量计算【计算逻辑页】!R5978+发电量计算【计算逻辑页】!T5977-结论【关键目标】!$C$28))</f>
        <v>0</v>
      </c>
      <c r="V5978" s="5">
        <f t="shared" si="841"/>
        <v>0</v>
      </c>
      <c r="W5978" s="5">
        <f t="shared" si="842"/>
        <v>0</v>
      </c>
      <c r="X5978" s="5">
        <f t="shared" si="845"/>
        <v>0</v>
      </c>
    </row>
    <row r="5979" spans="1:24" x14ac:dyDescent="0.15">
      <c r="A5979" s="7">
        <v>5978</v>
      </c>
      <c r="B5979" s="7">
        <v>9</v>
      </c>
      <c r="C5979" s="7">
        <v>7</v>
      </c>
      <c r="D5979" s="7">
        <v>2</v>
      </c>
      <c r="E5979" s="7">
        <v>250</v>
      </c>
      <c r="F5979" s="7">
        <v>16.3</v>
      </c>
      <c r="G5979" s="7">
        <v>0</v>
      </c>
      <c r="H5979" s="7">
        <f t="shared" si="837"/>
        <v>4</v>
      </c>
      <c r="I5979" s="16">
        <f t="shared" si="838"/>
        <v>45176</v>
      </c>
      <c r="J5979" s="17">
        <v>0.2407</v>
      </c>
      <c r="K5979" s="18">
        <f>G5979*结论【关键目标】!C$27*0.7735*0.001</f>
        <v>0</v>
      </c>
      <c r="L5979" s="5">
        <v>0</v>
      </c>
      <c r="M5979" s="5">
        <f>ABS(IF(L5979&lt;=0,L5979/耗电量关键数据!$B$6/1000,L5979/耗电量关键数据!$B$5/1000))</f>
        <v>0</v>
      </c>
      <c r="N5979" s="5">
        <f>电气设备逐时使用率计算!H5955</f>
        <v>1.1688450000000001</v>
      </c>
      <c r="O5979" s="5">
        <f>灯光逐时使用率计算!H5955</f>
        <v>0.37403039999999999</v>
      </c>
      <c r="P5979" s="19">
        <f t="shared" si="839"/>
        <v>1.5428754000000002</v>
      </c>
      <c r="Q5979" s="19">
        <f t="shared" si="843"/>
        <v>0</v>
      </c>
      <c r="R5979" s="20">
        <f t="shared" si="840"/>
        <v>0</v>
      </c>
      <c r="S5979" s="20">
        <f t="shared" si="844"/>
        <v>0</v>
      </c>
      <c r="T5979" s="20">
        <f>IF((T5978+R5979)&lt;0,0,IF((T5978+R5979)&gt;结论【关键目标】!C$28,结论【关键目标】!C$28,T5978+R5979))</f>
        <v>8.1608751999999996</v>
      </c>
      <c r="U5979" s="19">
        <f>IF((T5978+R5979)&lt;结论【关键目标】!$C$28,0,(发电量计算【计算逻辑页】!R5979+发电量计算【计算逻辑页】!T5978-结论【关键目标】!$C$28))</f>
        <v>0</v>
      </c>
      <c r="V5979" s="5">
        <f t="shared" si="841"/>
        <v>0</v>
      </c>
      <c r="W5979" s="5">
        <f t="shared" si="842"/>
        <v>0</v>
      </c>
      <c r="X5979" s="5">
        <f t="shared" si="845"/>
        <v>0</v>
      </c>
    </row>
    <row r="5980" spans="1:24" x14ac:dyDescent="0.15">
      <c r="A5980" s="7">
        <v>5979</v>
      </c>
      <c r="B5980" s="7">
        <v>9</v>
      </c>
      <c r="C5980" s="7">
        <v>7</v>
      </c>
      <c r="D5980" s="7">
        <v>3</v>
      </c>
      <c r="E5980" s="7">
        <v>250</v>
      </c>
      <c r="F5980" s="7">
        <v>16.2</v>
      </c>
      <c r="G5980" s="7">
        <v>0</v>
      </c>
      <c r="H5980" s="7">
        <f t="shared" si="837"/>
        <v>4</v>
      </c>
      <c r="I5980" s="16">
        <f t="shared" si="838"/>
        <v>45176</v>
      </c>
      <c r="J5980" s="17">
        <v>0.2407</v>
      </c>
      <c r="K5980" s="18">
        <f>G5980*结论【关键目标】!C$27*0.7735*0.001</f>
        <v>0</v>
      </c>
      <c r="L5980" s="5">
        <v>0</v>
      </c>
      <c r="M5980" s="5">
        <f>ABS(IF(L5980&lt;=0,L5980/耗电量关键数据!$B$6/1000,L5980/耗电量关键数据!$B$5/1000))</f>
        <v>0</v>
      </c>
      <c r="N5980" s="5">
        <f>电气设备逐时使用率计算!H5956</f>
        <v>1.1688450000000001</v>
      </c>
      <c r="O5980" s="5">
        <f>灯光逐时使用率计算!H5956</f>
        <v>0.37403039999999999</v>
      </c>
      <c r="P5980" s="19">
        <f t="shared" si="839"/>
        <v>1.5428754000000002</v>
      </c>
      <c r="Q5980" s="19">
        <f t="shared" si="843"/>
        <v>0</v>
      </c>
      <c r="R5980" s="20">
        <f t="shared" si="840"/>
        <v>0</v>
      </c>
      <c r="S5980" s="20">
        <f t="shared" si="844"/>
        <v>0</v>
      </c>
      <c r="T5980" s="20">
        <f>IF((T5979+R5980)&lt;0,0,IF((T5979+R5980)&gt;结论【关键目标】!C$28,结论【关键目标】!C$28,T5979+R5980))</f>
        <v>8.1608751999999996</v>
      </c>
      <c r="U5980" s="19">
        <f>IF((T5979+R5980)&lt;结论【关键目标】!$C$28,0,(发电量计算【计算逻辑页】!R5980+发电量计算【计算逻辑页】!T5979-结论【关键目标】!$C$28))</f>
        <v>0</v>
      </c>
      <c r="V5980" s="5">
        <f t="shared" si="841"/>
        <v>0</v>
      </c>
      <c r="W5980" s="5">
        <f t="shared" si="842"/>
        <v>0</v>
      </c>
      <c r="X5980" s="5">
        <f t="shared" si="845"/>
        <v>0</v>
      </c>
    </row>
    <row r="5981" spans="1:24" x14ac:dyDescent="0.15">
      <c r="A5981" s="7">
        <v>5980</v>
      </c>
      <c r="B5981" s="7">
        <v>9</v>
      </c>
      <c r="C5981" s="7">
        <v>7</v>
      </c>
      <c r="D5981" s="7">
        <v>4</v>
      </c>
      <c r="E5981" s="7">
        <v>250</v>
      </c>
      <c r="F5981" s="7">
        <v>15.7</v>
      </c>
      <c r="G5981" s="7">
        <v>0</v>
      </c>
      <c r="H5981" s="7">
        <f t="shared" si="837"/>
        <v>4</v>
      </c>
      <c r="I5981" s="16">
        <f t="shared" si="838"/>
        <v>45176</v>
      </c>
      <c r="J5981" s="17">
        <v>0.2407</v>
      </c>
      <c r="K5981" s="18">
        <f>G5981*结论【关键目标】!C$27*0.7735*0.001</f>
        <v>0</v>
      </c>
      <c r="L5981" s="5">
        <v>0</v>
      </c>
      <c r="M5981" s="5">
        <f>ABS(IF(L5981&lt;=0,L5981/耗电量关键数据!$B$6/1000,L5981/耗电量关键数据!$B$5/1000))</f>
        <v>0</v>
      </c>
      <c r="N5981" s="5">
        <f>电气设备逐时使用率计算!H5957</f>
        <v>1.1688450000000001</v>
      </c>
      <c r="O5981" s="5">
        <f>灯光逐时使用率计算!H5957</f>
        <v>0.37403039999999999</v>
      </c>
      <c r="P5981" s="19">
        <f t="shared" si="839"/>
        <v>1.5428754000000002</v>
      </c>
      <c r="Q5981" s="19">
        <f t="shared" si="843"/>
        <v>0</v>
      </c>
      <c r="R5981" s="20">
        <f t="shared" si="840"/>
        <v>0</v>
      </c>
      <c r="S5981" s="20">
        <f t="shared" si="844"/>
        <v>0</v>
      </c>
      <c r="T5981" s="20">
        <f>IF((T5980+R5981)&lt;0,0,IF((T5980+R5981)&gt;结论【关键目标】!C$28,结论【关键目标】!C$28,T5980+R5981))</f>
        <v>8.1608751999999996</v>
      </c>
      <c r="U5981" s="19">
        <f>IF((T5980+R5981)&lt;结论【关键目标】!$C$28,0,(发电量计算【计算逻辑页】!R5981+发电量计算【计算逻辑页】!T5980-结论【关键目标】!$C$28))</f>
        <v>0</v>
      </c>
      <c r="V5981" s="5">
        <f t="shared" si="841"/>
        <v>0</v>
      </c>
      <c r="W5981" s="5">
        <f t="shared" si="842"/>
        <v>0</v>
      </c>
      <c r="X5981" s="5">
        <f t="shared" si="845"/>
        <v>0</v>
      </c>
    </row>
    <row r="5982" spans="1:24" x14ac:dyDescent="0.15">
      <c r="A5982" s="7">
        <v>5981</v>
      </c>
      <c r="B5982" s="7">
        <v>9</v>
      </c>
      <c r="C5982" s="7">
        <v>7</v>
      </c>
      <c r="D5982" s="7">
        <v>5</v>
      </c>
      <c r="E5982" s="7">
        <v>250</v>
      </c>
      <c r="F5982" s="7">
        <v>15.1</v>
      </c>
      <c r="G5982" s="7">
        <v>0</v>
      </c>
      <c r="H5982" s="7">
        <f t="shared" si="837"/>
        <v>4</v>
      </c>
      <c r="I5982" s="16">
        <f t="shared" si="838"/>
        <v>45176</v>
      </c>
      <c r="J5982" s="17">
        <v>0.2407</v>
      </c>
      <c r="K5982" s="18">
        <f>G5982*结论【关键目标】!C$27*0.7735*0.001</f>
        <v>0</v>
      </c>
      <c r="L5982" s="5">
        <v>0</v>
      </c>
      <c r="M5982" s="5">
        <f>ABS(IF(L5982&lt;=0,L5982/耗电量关键数据!$B$6/1000,L5982/耗电量关键数据!$B$5/1000))</f>
        <v>0</v>
      </c>
      <c r="N5982" s="5">
        <f>电气设备逐时使用率计算!H5958</f>
        <v>1.1688450000000001</v>
      </c>
      <c r="O5982" s="5">
        <f>灯光逐时使用率计算!H5958</f>
        <v>0.37403039999999999</v>
      </c>
      <c r="P5982" s="19">
        <f t="shared" si="839"/>
        <v>1.5428754000000002</v>
      </c>
      <c r="Q5982" s="19">
        <f t="shared" si="843"/>
        <v>0</v>
      </c>
      <c r="R5982" s="20">
        <f t="shared" si="840"/>
        <v>0</v>
      </c>
      <c r="S5982" s="20">
        <f t="shared" si="844"/>
        <v>0</v>
      </c>
      <c r="T5982" s="20">
        <f>IF((T5981+R5982)&lt;0,0,IF((T5981+R5982)&gt;结论【关键目标】!C$28,结论【关键目标】!C$28,T5981+R5982))</f>
        <v>8.1608751999999996</v>
      </c>
      <c r="U5982" s="19">
        <f>IF((T5981+R5982)&lt;结论【关键目标】!$C$28,0,(发电量计算【计算逻辑页】!R5982+发电量计算【计算逻辑页】!T5981-结论【关键目标】!$C$28))</f>
        <v>0</v>
      </c>
      <c r="V5982" s="5">
        <f t="shared" si="841"/>
        <v>0</v>
      </c>
      <c r="W5982" s="5">
        <f t="shared" si="842"/>
        <v>0</v>
      </c>
      <c r="X5982" s="5">
        <f t="shared" si="845"/>
        <v>0</v>
      </c>
    </row>
    <row r="5983" spans="1:24" x14ac:dyDescent="0.15">
      <c r="A5983" s="7">
        <v>5982</v>
      </c>
      <c r="B5983" s="7">
        <v>9</v>
      </c>
      <c r="C5983" s="7">
        <v>7</v>
      </c>
      <c r="D5983" s="7">
        <v>6</v>
      </c>
      <c r="E5983" s="7">
        <v>250</v>
      </c>
      <c r="F5983" s="7">
        <v>14.6</v>
      </c>
      <c r="G5983" s="7">
        <v>7.4</v>
      </c>
      <c r="H5983" s="7">
        <f t="shared" si="837"/>
        <v>4</v>
      </c>
      <c r="I5983" s="16">
        <f t="shared" si="838"/>
        <v>45176</v>
      </c>
      <c r="J5983" s="17">
        <v>0.2407</v>
      </c>
      <c r="K5983" s="18">
        <f>G5983*结论【关键目标】!C$27*0.7735*0.001</f>
        <v>0.68686799999999992</v>
      </c>
      <c r="L5983" s="5">
        <v>0</v>
      </c>
      <c r="M5983" s="5">
        <f>ABS(IF(L5983&lt;=0,L5983/耗电量关键数据!$B$6/1000,L5983/耗电量关键数据!$B$5/1000))</f>
        <v>0</v>
      </c>
      <c r="N5983" s="5">
        <f>电气设备逐时使用率计算!H5959</f>
        <v>1.1688450000000001</v>
      </c>
      <c r="O5983" s="5">
        <f>灯光逐时使用率计算!H5959</f>
        <v>0.37403039999999999</v>
      </c>
      <c r="P5983" s="19">
        <f t="shared" si="839"/>
        <v>1.5428754000000002</v>
      </c>
      <c r="Q5983" s="19">
        <f t="shared" si="843"/>
        <v>0</v>
      </c>
      <c r="R5983" s="20">
        <f t="shared" si="840"/>
        <v>0.68686799999999992</v>
      </c>
      <c r="S5983" s="20">
        <f t="shared" si="844"/>
        <v>0</v>
      </c>
      <c r="T5983" s="20">
        <f>IF((T5982+R5983)&lt;0,0,IF((T5982+R5983)&gt;结论【关键目标】!C$28,结论【关键目标】!C$28,T5982+R5983))</f>
        <v>8.8477432</v>
      </c>
      <c r="U5983" s="19">
        <f>IF((T5982+R5983)&lt;结论【关键目标】!$C$28,0,(发电量计算【计算逻辑页】!R5983+发电量计算【计算逻辑页】!T5982-结论【关键目标】!$C$28))</f>
        <v>0</v>
      </c>
      <c r="V5983" s="5">
        <f t="shared" si="841"/>
        <v>0</v>
      </c>
      <c r="W5983" s="5">
        <f t="shared" si="842"/>
        <v>0.16532912759999999</v>
      </c>
      <c r="X5983" s="5">
        <f t="shared" si="845"/>
        <v>0</v>
      </c>
    </row>
    <row r="5984" spans="1:24" x14ac:dyDescent="0.15">
      <c r="A5984" s="7">
        <v>5983</v>
      </c>
      <c r="B5984" s="7">
        <v>9</v>
      </c>
      <c r="C5984" s="7">
        <v>7</v>
      </c>
      <c r="D5984" s="7">
        <v>7</v>
      </c>
      <c r="E5984" s="7">
        <v>250</v>
      </c>
      <c r="F5984" s="7">
        <v>15.4</v>
      </c>
      <c r="G5984" s="7">
        <v>114.4</v>
      </c>
      <c r="H5984" s="7">
        <f t="shared" si="837"/>
        <v>4</v>
      </c>
      <c r="I5984" s="16">
        <f t="shared" si="838"/>
        <v>45176</v>
      </c>
      <c r="J5984" s="17">
        <v>0.2407</v>
      </c>
      <c r="K5984" s="18">
        <f>G5984*结论【关键目标】!C$27*0.7735*0.001</f>
        <v>10.618608</v>
      </c>
      <c r="L5984" s="5">
        <v>0</v>
      </c>
      <c r="M5984" s="5">
        <f>ABS(IF(L5984&lt;=0,L5984/耗电量关键数据!$B$6/1000,L5984/耗电量关键数据!$B$5/1000))</f>
        <v>0</v>
      </c>
      <c r="N5984" s="5">
        <f>电气设备逐时使用率计算!H5960</f>
        <v>2.3376900000000003</v>
      </c>
      <c r="O5984" s="5">
        <f>灯光逐时使用率计算!H5960</f>
        <v>1.2467680000000001</v>
      </c>
      <c r="P5984" s="19">
        <f t="shared" si="839"/>
        <v>3.5844580000000006</v>
      </c>
      <c r="Q5984" s="19">
        <f t="shared" si="843"/>
        <v>0</v>
      </c>
      <c r="R5984" s="20">
        <f t="shared" si="840"/>
        <v>10.618608</v>
      </c>
      <c r="S5984" s="20">
        <f t="shared" si="844"/>
        <v>0</v>
      </c>
      <c r="T5984" s="20">
        <f>IF((T5983+R5984)&lt;0,0,IF((T5983+R5984)&gt;结论【关键目标】!C$28,结论【关键目标】!C$28,T5983+R5984))</f>
        <v>19.466351199999998</v>
      </c>
      <c r="U5984" s="19">
        <f>IF((T5983+R5984)&lt;结论【关键目标】!$C$28,0,(发电量计算【计算逻辑页】!R5984+发电量计算【计算逻辑页】!T5983-结论【关键目标】!$C$28))</f>
        <v>0</v>
      </c>
      <c r="V5984" s="5">
        <f t="shared" si="841"/>
        <v>0</v>
      </c>
      <c r="W5984" s="5">
        <f t="shared" si="842"/>
        <v>0.8627790406000001</v>
      </c>
      <c r="X5984" s="5">
        <f t="shared" si="845"/>
        <v>0</v>
      </c>
    </row>
    <row r="5985" spans="1:24" x14ac:dyDescent="0.15">
      <c r="A5985" s="7">
        <v>5984</v>
      </c>
      <c r="B5985" s="7">
        <v>9</v>
      </c>
      <c r="C5985" s="7">
        <v>7</v>
      </c>
      <c r="D5985" s="7">
        <v>8</v>
      </c>
      <c r="E5985" s="7">
        <v>250</v>
      </c>
      <c r="F5985" s="7">
        <v>16.600000000000001</v>
      </c>
      <c r="G5985" s="7">
        <v>244.1</v>
      </c>
      <c r="H5985" s="7">
        <f t="shared" si="837"/>
        <v>4</v>
      </c>
      <c r="I5985" s="16">
        <f t="shared" si="838"/>
        <v>45176</v>
      </c>
      <c r="J5985" s="17">
        <v>0.70809999999999995</v>
      </c>
      <c r="K5985" s="18">
        <f>G5985*结论【关键目标】!C$27*0.7735*0.001</f>
        <v>22.657361999999999</v>
      </c>
      <c r="L5985" s="5">
        <v>0</v>
      </c>
      <c r="M5985" s="5">
        <f>ABS(IF(L5985&lt;=0,L5985/耗电量关键数据!$B$6/1000,L5985/耗电量关键数据!$B$5/1000))</f>
        <v>0</v>
      </c>
      <c r="N5985" s="5">
        <f>电气设备逐时使用率计算!H5961</f>
        <v>11.688450000000001</v>
      </c>
      <c r="O5985" s="5">
        <f>灯光逐时使用率计算!H5961</f>
        <v>6.2338399999999998</v>
      </c>
      <c r="P5985" s="19">
        <f t="shared" si="839"/>
        <v>17.92229</v>
      </c>
      <c r="Q5985" s="19">
        <f t="shared" si="843"/>
        <v>0</v>
      </c>
      <c r="R5985" s="20">
        <f t="shared" si="840"/>
        <v>22.657361999999999</v>
      </c>
      <c r="S5985" s="20">
        <f t="shared" si="844"/>
        <v>0</v>
      </c>
      <c r="T5985" s="20">
        <f>IF((T5984+R5985)&lt;0,0,IF((T5984+R5985)&gt;结论【关键目标】!C$28,结论【关键目标】!C$28,T5984+R5985))</f>
        <v>22</v>
      </c>
      <c r="U5985" s="19">
        <f>IF((T5984+R5985)&lt;结论【关键目标】!$C$28,0,(发电量计算【计算逻辑页】!R5985+发电量计算【计算逻辑页】!T5984-结论【关键目标】!$C$28))</f>
        <v>20.123713199999997</v>
      </c>
      <c r="V5985" s="5">
        <f t="shared" si="841"/>
        <v>7.0432996199999982</v>
      </c>
      <c r="W5985" s="5">
        <f t="shared" si="842"/>
        <v>12.690773548999999</v>
      </c>
      <c r="X5985" s="5">
        <f t="shared" si="845"/>
        <v>0</v>
      </c>
    </row>
    <row r="5986" spans="1:24" x14ac:dyDescent="0.15">
      <c r="A5986" s="7">
        <v>5985</v>
      </c>
      <c r="B5986" s="7">
        <v>9</v>
      </c>
      <c r="C5986" s="7">
        <v>7</v>
      </c>
      <c r="D5986" s="7">
        <v>9</v>
      </c>
      <c r="E5986" s="7">
        <v>250</v>
      </c>
      <c r="F5986" s="7">
        <v>18.2</v>
      </c>
      <c r="G5986" s="7">
        <v>382</v>
      </c>
      <c r="H5986" s="7">
        <f t="shared" si="837"/>
        <v>4</v>
      </c>
      <c r="I5986" s="16">
        <f t="shared" si="838"/>
        <v>45176</v>
      </c>
      <c r="J5986" s="17">
        <v>0.70809999999999995</v>
      </c>
      <c r="K5986" s="18">
        <f>G5986*结论【关键目标】!C$27*0.7735*0.001</f>
        <v>35.457239999999999</v>
      </c>
      <c r="L5986" s="5">
        <v>0</v>
      </c>
      <c r="M5986" s="5">
        <f>ABS(IF(L5986&lt;=0,L5986/耗电量关键数据!$B$6/1000,L5986/耗电量关键数据!$B$5/1000))</f>
        <v>0</v>
      </c>
      <c r="N5986" s="5">
        <f>电气设备逐时使用率计算!H5962</f>
        <v>22.208055000000002</v>
      </c>
      <c r="O5986" s="5">
        <f>灯光逐时使用率计算!H5962</f>
        <v>11.844296</v>
      </c>
      <c r="P5986" s="19">
        <f t="shared" si="839"/>
        <v>34.052351000000002</v>
      </c>
      <c r="Q5986" s="19">
        <f t="shared" si="843"/>
        <v>0</v>
      </c>
      <c r="R5986" s="20">
        <f t="shared" si="840"/>
        <v>35.457239999999999</v>
      </c>
      <c r="S5986" s="20">
        <f t="shared" si="844"/>
        <v>0</v>
      </c>
      <c r="T5986" s="20">
        <f>IF((T5985+R5986)&lt;0,0,IF((T5985+R5986)&gt;结论【关键目标】!C$28,结论【关键目标】!C$28,T5985+R5986))</f>
        <v>22</v>
      </c>
      <c r="U5986" s="19">
        <f>IF((T5985+R5986)&lt;结论【关键目标】!$C$28,0,(发电量计算【计算逻辑页】!R5986+发电量计算【计算逻辑页】!T5985-结论【关键目标】!$C$28))</f>
        <v>35.457239999999999</v>
      </c>
      <c r="V5986" s="5">
        <f t="shared" si="841"/>
        <v>12.410034</v>
      </c>
      <c r="W5986" s="5">
        <f t="shared" si="842"/>
        <v>24.1124697431</v>
      </c>
      <c r="X5986" s="5">
        <f t="shared" si="845"/>
        <v>0</v>
      </c>
    </row>
    <row r="5987" spans="1:24" x14ac:dyDescent="0.15">
      <c r="A5987" s="7">
        <v>5986</v>
      </c>
      <c r="B5987" s="7">
        <v>9</v>
      </c>
      <c r="C5987" s="7">
        <v>7</v>
      </c>
      <c r="D5987" s="7">
        <v>10</v>
      </c>
      <c r="E5987" s="7">
        <v>250</v>
      </c>
      <c r="F5987" s="7">
        <v>20</v>
      </c>
      <c r="G5987" s="7">
        <v>532.1</v>
      </c>
      <c r="H5987" s="7">
        <f t="shared" si="837"/>
        <v>4</v>
      </c>
      <c r="I5987" s="16">
        <f t="shared" si="838"/>
        <v>45176</v>
      </c>
      <c r="J5987" s="17">
        <v>0.70809999999999995</v>
      </c>
      <c r="K5987" s="18">
        <f>G5987*结论【关键目标】!C$27*0.7735*0.001</f>
        <v>49.389521999999999</v>
      </c>
      <c r="L5987" s="5">
        <v>0</v>
      </c>
      <c r="M5987" s="5">
        <f>ABS(IF(L5987&lt;=0,L5987/耗电量关键数据!$B$6/1000,L5987/耗电量关键数据!$B$5/1000))</f>
        <v>0</v>
      </c>
      <c r="N5987" s="5">
        <f>电气设备逐时使用率计算!H5963</f>
        <v>22.208055000000002</v>
      </c>
      <c r="O5987" s="5">
        <f>灯光逐时使用率计算!H5963</f>
        <v>11.844296</v>
      </c>
      <c r="P5987" s="19">
        <f t="shared" si="839"/>
        <v>34.052351000000002</v>
      </c>
      <c r="Q5987" s="19">
        <f t="shared" si="843"/>
        <v>0</v>
      </c>
      <c r="R5987" s="20">
        <f t="shared" si="840"/>
        <v>49.389521999999999</v>
      </c>
      <c r="S5987" s="20">
        <f t="shared" si="844"/>
        <v>0</v>
      </c>
      <c r="T5987" s="20">
        <f>IF((T5986+R5987)&lt;0,0,IF((T5986+R5987)&gt;结论【关键目标】!C$28,结论【关键目标】!C$28,T5986+R5987))</f>
        <v>22</v>
      </c>
      <c r="U5987" s="19">
        <f>IF((T5986+R5987)&lt;结论【关键目标】!$C$28,0,(发电量计算【计算逻辑页】!R5987+发电量计算【计算逻辑页】!T5986-结论【关键目标】!$C$28))</f>
        <v>49.389521999999999</v>
      </c>
      <c r="V5987" s="5">
        <f t="shared" si="841"/>
        <v>17.286332699999999</v>
      </c>
      <c r="W5987" s="5">
        <f t="shared" si="842"/>
        <v>24.1124697431</v>
      </c>
      <c r="X5987" s="5">
        <f t="shared" si="845"/>
        <v>0</v>
      </c>
    </row>
    <row r="5988" spans="1:24" x14ac:dyDescent="0.15">
      <c r="A5988" s="7">
        <v>5987</v>
      </c>
      <c r="B5988" s="7">
        <v>9</v>
      </c>
      <c r="C5988" s="7">
        <v>7</v>
      </c>
      <c r="D5988" s="7">
        <v>11</v>
      </c>
      <c r="E5988" s="7">
        <v>250</v>
      </c>
      <c r="F5988" s="7">
        <v>21.8</v>
      </c>
      <c r="G5988" s="7">
        <v>629.20000000000005</v>
      </c>
      <c r="H5988" s="7">
        <f t="shared" si="837"/>
        <v>4</v>
      </c>
      <c r="I5988" s="16">
        <f t="shared" si="838"/>
        <v>45176</v>
      </c>
      <c r="J5988" s="17">
        <v>1.2267999999999999</v>
      </c>
      <c r="K5988" s="18">
        <f>G5988*结论【关键目标】!C$27*0.7735*0.001</f>
        <v>58.402343999999999</v>
      </c>
      <c r="L5988" s="5">
        <v>0</v>
      </c>
      <c r="M5988" s="5">
        <f>ABS(IF(L5988&lt;=0,L5988/耗电量关键数据!$B$6/1000,L5988/耗电量关键数据!$B$5/1000))</f>
        <v>0</v>
      </c>
      <c r="N5988" s="5">
        <f>电气设备逐时使用率计算!H5964</f>
        <v>22.208055000000002</v>
      </c>
      <c r="O5988" s="5">
        <f>灯光逐时使用率计算!H5964</f>
        <v>11.844296</v>
      </c>
      <c r="P5988" s="19">
        <f t="shared" si="839"/>
        <v>34.052351000000002</v>
      </c>
      <c r="Q5988" s="19">
        <f t="shared" si="843"/>
        <v>34.052351000000002</v>
      </c>
      <c r="R5988" s="20">
        <f t="shared" si="840"/>
        <v>24.349992999999998</v>
      </c>
      <c r="S5988" s="20">
        <f t="shared" si="844"/>
        <v>0</v>
      </c>
      <c r="T5988" s="20">
        <f>IF((T5987+R5988)&lt;0,0,IF((T5987+R5988)&gt;结论【关键目标】!C$28,结论【关键目标】!C$28,T5987+R5988))</f>
        <v>22</v>
      </c>
      <c r="U5988" s="19">
        <f>IF((T5987+R5988)&lt;结论【关键目标】!$C$28,0,(发电量计算【计算逻辑页】!R5988+发电量计算【计算逻辑页】!T5987-结论【关键目标】!$C$28))</f>
        <v>24.349992999999998</v>
      </c>
      <c r="V5988" s="5">
        <f t="shared" si="841"/>
        <v>8.5224975499999989</v>
      </c>
      <c r="W5988" s="5">
        <f t="shared" si="842"/>
        <v>41.775424206799997</v>
      </c>
      <c r="X5988" s="5">
        <f t="shared" si="845"/>
        <v>0</v>
      </c>
    </row>
    <row r="5989" spans="1:24" x14ac:dyDescent="0.15">
      <c r="A5989" s="7">
        <v>5988</v>
      </c>
      <c r="B5989" s="7">
        <v>9</v>
      </c>
      <c r="C5989" s="7">
        <v>7</v>
      </c>
      <c r="D5989" s="7">
        <v>12</v>
      </c>
      <c r="E5989" s="7">
        <v>250</v>
      </c>
      <c r="F5989" s="7">
        <v>23.3</v>
      </c>
      <c r="G5989" s="7">
        <v>660.3</v>
      </c>
      <c r="H5989" s="7">
        <f t="shared" si="837"/>
        <v>4</v>
      </c>
      <c r="I5989" s="16">
        <f t="shared" si="838"/>
        <v>45176</v>
      </c>
      <c r="J5989" s="17">
        <v>1.2267999999999999</v>
      </c>
      <c r="K5989" s="18">
        <f>G5989*结论【关键目标】!C$27*0.7735*0.001</f>
        <v>61.289045999999999</v>
      </c>
      <c r="L5989" s="5">
        <v>0</v>
      </c>
      <c r="M5989" s="5">
        <f>ABS(IF(L5989&lt;=0,L5989/耗电量关键数据!$B$6/1000,L5989/耗电量关键数据!$B$5/1000))</f>
        <v>0</v>
      </c>
      <c r="N5989" s="5">
        <f>电气设备逐时使用率计算!H5965</f>
        <v>11.688450000000001</v>
      </c>
      <c r="O5989" s="5">
        <f>灯光逐时使用率计算!H5965</f>
        <v>9.9741440000000008</v>
      </c>
      <c r="P5989" s="19">
        <f t="shared" si="839"/>
        <v>21.662594000000002</v>
      </c>
      <c r="Q5989" s="19">
        <f t="shared" si="843"/>
        <v>21.662594000000002</v>
      </c>
      <c r="R5989" s="20">
        <f t="shared" si="840"/>
        <v>39.626452</v>
      </c>
      <c r="S5989" s="20">
        <f t="shared" si="844"/>
        <v>0</v>
      </c>
      <c r="T5989" s="20">
        <f>IF((T5988+R5989)&lt;0,0,IF((T5988+R5989)&gt;结论【关键目标】!C$28,结论【关键目标】!C$28,T5988+R5989))</f>
        <v>22</v>
      </c>
      <c r="U5989" s="19">
        <f>IF((T5988+R5989)&lt;结论【关键目标】!$C$28,0,(发电量计算【计算逻辑页】!R5989+发电量计算【计算逻辑页】!T5988-结论【关键目标】!$C$28))</f>
        <v>39.626452</v>
      </c>
      <c r="V5989" s="5">
        <f t="shared" si="841"/>
        <v>13.869258199999999</v>
      </c>
      <c r="W5989" s="5">
        <f t="shared" si="842"/>
        <v>26.5756703192</v>
      </c>
      <c r="X5989" s="5">
        <f t="shared" si="845"/>
        <v>0</v>
      </c>
    </row>
    <row r="5990" spans="1:24" x14ac:dyDescent="0.15">
      <c r="A5990" s="7">
        <v>5989</v>
      </c>
      <c r="B5990" s="7">
        <v>9</v>
      </c>
      <c r="C5990" s="7">
        <v>7</v>
      </c>
      <c r="D5990" s="7">
        <v>13</v>
      </c>
      <c r="E5990" s="7">
        <v>250</v>
      </c>
      <c r="F5990" s="7">
        <v>24.3</v>
      </c>
      <c r="G5990" s="7">
        <v>633.9</v>
      </c>
      <c r="H5990" s="7">
        <f t="shared" si="837"/>
        <v>4</v>
      </c>
      <c r="I5990" s="16">
        <f t="shared" si="838"/>
        <v>45176</v>
      </c>
      <c r="J5990" s="17">
        <v>1.2267999999999999</v>
      </c>
      <c r="K5990" s="18">
        <f>G5990*结论【关键目标】!C$27*0.7735*0.001</f>
        <v>58.838597999999998</v>
      </c>
      <c r="L5990" s="5">
        <v>0</v>
      </c>
      <c r="M5990" s="5">
        <f>ABS(IF(L5990&lt;=0,L5990/耗电量关键数据!$B$6/1000,L5990/耗电量关键数据!$B$5/1000))</f>
        <v>0</v>
      </c>
      <c r="N5990" s="5">
        <f>电气设备逐时使用率计算!H5966</f>
        <v>11.688450000000001</v>
      </c>
      <c r="O5990" s="5">
        <f>灯光逐时使用率计算!H5966</f>
        <v>9.9741440000000008</v>
      </c>
      <c r="P5990" s="19">
        <f t="shared" si="839"/>
        <v>21.662594000000002</v>
      </c>
      <c r="Q5990" s="19">
        <f t="shared" si="843"/>
        <v>21.662594000000002</v>
      </c>
      <c r="R5990" s="20">
        <f t="shared" si="840"/>
        <v>37.176003999999992</v>
      </c>
      <c r="S5990" s="20">
        <f t="shared" si="844"/>
        <v>0</v>
      </c>
      <c r="T5990" s="20">
        <f>IF((T5989+R5990)&lt;0,0,IF((T5989+R5990)&gt;结论【关键目标】!C$28,结论【关键目标】!C$28,T5989+R5990))</f>
        <v>22</v>
      </c>
      <c r="U5990" s="19">
        <f>IF((T5989+R5990)&lt;结论【关键目标】!$C$28,0,(发电量计算【计算逻辑页】!R5990+发电量计算【计算逻辑页】!T5989-结论【关键目标】!$C$28))</f>
        <v>37.176003999999992</v>
      </c>
      <c r="V5990" s="5">
        <f t="shared" si="841"/>
        <v>13.011601399999996</v>
      </c>
      <c r="W5990" s="5">
        <f t="shared" si="842"/>
        <v>26.5756703192</v>
      </c>
      <c r="X5990" s="5">
        <f t="shared" si="845"/>
        <v>0</v>
      </c>
    </row>
    <row r="5991" spans="1:24" x14ac:dyDescent="0.15">
      <c r="A5991" s="7">
        <v>5990</v>
      </c>
      <c r="B5991" s="7">
        <v>9</v>
      </c>
      <c r="C5991" s="7">
        <v>7</v>
      </c>
      <c r="D5991" s="7">
        <v>14</v>
      </c>
      <c r="E5991" s="7">
        <v>250</v>
      </c>
      <c r="F5991" s="7">
        <v>25</v>
      </c>
      <c r="G5991" s="7">
        <v>533.6</v>
      </c>
      <c r="H5991" s="7">
        <f t="shared" si="837"/>
        <v>4</v>
      </c>
      <c r="I5991" s="16">
        <f t="shared" si="838"/>
        <v>45176</v>
      </c>
      <c r="J5991" s="17">
        <v>1.2267999999999999</v>
      </c>
      <c r="K5991" s="18">
        <f>G5991*结论【关键目标】!C$27*0.7735*0.001</f>
        <v>49.528752000000004</v>
      </c>
      <c r="L5991" s="5">
        <v>0</v>
      </c>
      <c r="M5991" s="5">
        <f>ABS(IF(L5991&lt;=0,L5991/耗电量关键数据!$B$6/1000,L5991/耗电量关键数据!$B$5/1000))</f>
        <v>0</v>
      </c>
      <c r="N5991" s="5">
        <f>电气设备逐时使用率计算!H5967</f>
        <v>22.208055000000002</v>
      </c>
      <c r="O5991" s="5">
        <f>灯光逐时使用率计算!H5967</f>
        <v>11.844296</v>
      </c>
      <c r="P5991" s="19">
        <f t="shared" si="839"/>
        <v>34.052351000000002</v>
      </c>
      <c r="Q5991" s="19">
        <f t="shared" si="843"/>
        <v>34.052351000000002</v>
      </c>
      <c r="R5991" s="20">
        <f t="shared" si="840"/>
        <v>15.476401000000003</v>
      </c>
      <c r="S5991" s="20">
        <f t="shared" si="844"/>
        <v>0</v>
      </c>
      <c r="T5991" s="20">
        <f>IF((T5990+R5991)&lt;0,0,IF((T5990+R5991)&gt;结论【关键目标】!C$28,结论【关键目标】!C$28,T5990+R5991))</f>
        <v>22</v>
      </c>
      <c r="U5991" s="19">
        <f>IF((T5990+R5991)&lt;结论【关键目标】!$C$28,0,(发电量计算【计算逻辑页】!R5991+发电量计算【计算逻辑页】!T5990-结论【关键目标】!$C$28))</f>
        <v>15.476401000000003</v>
      </c>
      <c r="V5991" s="5">
        <f t="shared" si="841"/>
        <v>5.4167403500000004</v>
      </c>
      <c r="W5991" s="5">
        <f t="shared" si="842"/>
        <v>41.775424206799997</v>
      </c>
      <c r="X5991" s="5">
        <f t="shared" si="845"/>
        <v>0</v>
      </c>
    </row>
    <row r="5992" spans="1:24" x14ac:dyDescent="0.15">
      <c r="A5992" s="7">
        <v>5991</v>
      </c>
      <c r="B5992" s="7">
        <v>9</v>
      </c>
      <c r="C5992" s="7">
        <v>7</v>
      </c>
      <c r="D5992" s="7">
        <v>15</v>
      </c>
      <c r="E5992" s="7">
        <v>250</v>
      </c>
      <c r="F5992" s="7">
        <v>25.4</v>
      </c>
      <c r="G5992" s="7">
        <v>415.6</v>
      </c>
      <c r="H5992" s="7">
        <f t="shared" si="837"/>
        <v>4</v>
      </c>
      <c r="I5992" s="16">
        <f t="shared" si="838"/>
        <v>45176</v>
      </c>
      <c r="J5992" s="17">
        <v>1.2267999999999999</v>
      </c>
      <c r="K5992" s="18">
        <f>G5992*结论【关键目标】!C$27*0.7735*0.001</f>
        <v>38.575991999999999</v>
      </c>
      <c r="L5992" s="5">
        <v>0</v>
      </c>
      <c r="M5992" s="5">
        <f>ABS(IF(L5992&lt;=0,L5992/耗电量关键数据!$B$6/1000,L5992/耗电量关键数据!$B$5/1000))</f>
        <v>0</v>
      </c>
      <c r="N5992" s="5">
        <f>电气设备逐时使用率计算!H5968</f>
        <v>22.208055000000002</v>
      </c>
      <c r="O5992" s="5">
        <f>灯光逐时使用率计算!H5968</f>
        <v>11.844296</v>
      </c>
      <c r="P5992" s="19">
        <f t="shared" si="839"/>
        <v>34.052351000000002</v>
      </c>
      <c r="Q5992" s="19">
        <f t="shared" si="843"/>
        <v>34.052351000000002</v>
      </c>
      <c r="R5992" s="20">
        <f t="shared" si="840"/>
        <v>4.5236409999999978</v>
      </c>
      <c r="S5992" s="20">
        <f t="shared" si="844"/>
        <v>0</v>
      </c>
      <c r="T5992" s="20">
        <f>IF((T5991+R5992)&lt;0,0,IF((T5991+R5992)&gt;结论【关键目标】!C$28,结论【关键目标】!C$28,T5991+R5992))</f>
        <v>22</v>
      </c>
      <c r="U5992" s="19">
        <f>IF((T5991+R5992)&lt;结论【关键目标】!$C$28,0,(发电量计算【计算逻辑页】!R5992+发电量计算【计算逻辑页】!T5991-结论【关键目标】!$C$28))</f>
        <v>4.5236409999999978</v>
      </c>
      <c r="V5992" s="5">
        <f t="shared" si="841"/>
        <v>1.5832743499999991</v>
      </c>
      <c r="W5992" s="5">
        <f t="shared" si="842"/>
        <v>41.775424206799997</v>
      </c>
      <c r="X5992" s="5">
        <f t="shared" si="845"/>
        <v>0</v>
      </c>
    </row>
    <row r="5993" spans="1:24" x14ac:dyDescent="0.15">
      <c r="A5993" s="7">
        <v>5992</v>
      </c>
      <c r="B5993" s="7">
        <v>9</v>
      </c>
      <c r="C5993" s="7">
        <v>7</v>
      </c>
      <c r="D5993" s="7">
        <v>16</v>
      </c>
      <c r="E5993" s="7">
        <v>250</v>
      </c>
      <c r="F5993" s="7">
        <v>25.5</v>
      </c>
      <c r="G5993" s="7">
        <v>272.7</v>
      </c>
      <c r="H5993" s="7">
        <f t="shared" si="837"/>
        <v>4</v>
      </c>
      <c r="I5993" s="16">
        <f t="shared" si="838"/>
        <v>45176</v>
      </c>
      <c r="J5993" s="17">
        <v>0.70809999999999995</v>
      </c>
      <c r="K5993" s="18">
        <f>G5993*结论【关键目标】!C$27*0.7735*0.001</f>
        <v>25.312014000000001</v>
      </c>
      <c r="L5993" s="5">
        <v>0</v>
      </c>
      <c r="M5993" s="5">
        <f>ABS(IF(L5993&lt;=0,L5993/耗电量关键数据!$B$6/1000,L5993/耗电量关键数据!$B$5/1000))</f>
        <v>0</v>
      </c>
      <c r="N5993" s="5">
        <f>电气设备逐时使用率计算!H5969</f>
        <v>22.208055000000002</v>
      </c>
      <c r="O5993" s="5">
        <f>灯光逐时使用率计算!H5969</f>
        <v>11.844296</v>
      </c>
      <c r="P5993" s="19">
        <f t="shared" si="839"/>
        <v>34.052351000000002</v>
      </c>
      <c r="Q5993" s="19">
        <f t="shared" si="843"/>
        <v>0</v>
      </c>
      <c r="R5993" s="20">
        <f t="shared" si="840"/>
        <v>25.312014000000001</v>
      </c>
      <c r="S5993" s="20">
        <f t="shared" si="844"/>
        <v>0</v>
      </c>
      <c r="T5993" s="20">
        <f>IF((T5992+R5993)&lt;0,0,IF((T5992+R5993)&gt;结论【关键目标】!C$28,结论【关键目标】!C$28,T5992+R5993))</f>
        <v>22</v>
      </c>
      <c r="U5993" s="19">
        <f>IF((T5992+R5993)&lt;结论【关键目标】!$C$28,0,(发电量计算【计算逻辑页】!R5993+发电量计算【计算逻辑页】!T5992-结论【关键目标】!$C$28))</f>
        <v>25.312014000000005</v>
      </c>
      <c r="V5993" s="5">
        <f t="shared" si="841"/>
        <v>8.8592049000000017</v>
      </c>
      <c r="W5993" s="5">
        <f t="shared" si="842"/>
        <v>17.923437113399999</v>
      </c>
      <c r="X5993" s="5">
        <f t="shared" si="845"/>
        <v>0</v>
      </c>
    </row>
    <row r="5994" spans="1:24" x14ac:dyDescent="0.15">
      <c r="A5994" s="7">
        <v>5993</v>
      </c>
      <c r="B5994" s="7">
        <v>9</v>
      </c>
      <c r="C5994" s="7">
        <v>7</v>
      </c>
      <c r="D5994" s="7">
        <v>17</v>
      </c>
      <c r="E5994" s="7">
        <v>250</v>
      </c>
      <c r="F5994" s="7">
        <v>25.2</v>
      </c>
      <c r="G5994" s="7">
        <v>117.3</v>
      </c>
      <c r="H5994" s="7">
        <f t="shared" si="837"/>
        <v>4</v>
      </c>
      <c r="I5994" s="16">
        <f t="shared" si="838"/>
        <v>45176</v>
      </c>
      <c r="J5994" s="17">
        <v>0.70809999999999995</v>
      </c>
      <c r="K5994" s="18">
        <f>G5994*结论【关键目标】!C$27*0.7735*0.001</f>
        <v>10.887786</v>
      </c>
      <c r="L5994" s="5">
        <v>0</v>
      </c>
      <c r="M5994" s="5">
        <f>ABS(IF(L5994&lt;=0,L5994/耗电量关键数据!$B$6/1000,L5994/耗电量关键数据!$B$5/1000))</f>
        <v>0</v>
      </c>
      <c r="N5994" s="5">
        <f>电气设备逐时使用率计算!H5970</f>
        <v>22.208055000000002</v>
      </c>
      <c r="O5994" s="5">
        <f>灯光逐时使用率计算!H5970</f>
        <v>11.844296</v>
      </c>
      <c r="P5994" s="19">
        <f t="shared" si="839"/>
        <v>34.052351000000002</v>
      </c>
      <c r="Q5994" s="19">
        <f t="shared" si="843"/>
        <v>0</v>
      </c>
      <c r="R5994" s="20">
        <f t="shared" si="840"/>
        <v>10.887786</v>
      </c>
      <c r="S5994" s="20">
        <f t="shared" si="844"/>
        <v>0</v>
      </c>
      <c r="T5994" s="20">
        <f>IF((T5993+R5994)&lt;0,0,IF((T5993+R5994)&gt;结论【关键目标】!C$28,结论【关键目标】!C$28,T5993+R5994))</f>
        <v>22</v>
      </c>
      <c r="U5994" s="19">
        <f>IF((T5993+R5994)&lt;结论【关键目标】!$C$28,0,(发电量计算【计算逻辑页】!R5994+发电量计算【计算逻辑页】!T5993-结论【关键目标】!$C$28))</f>
        <v>10.887785999999998</v>
      </c>
      <c r="V5994" s="5">
        <f t="shared" si="841"/>
        <v>3.8107250999999991</v>
      </c>
      <c r="W5994" s="5">
        <f t="shared" si="842"/>
        <v>7.7096412665999994</v>
      </c>
      <c r="X5994" s="5">
        <f t="shared" si="845"/>
        <v>0</v>
      </c>
    </row>
    <row r="5995" spans="1:24" x14ac:dyDescent="0.15">
      <c r="A5995" s="7">
        <v>5994</v>
      </c>
      <c r="B5995" s="7">
        <v>9</v>
      </c>
      <c r="C5995" s="7">
        <v>7</v>
      </c>
      <c r="D5995" s="7">
        <v>18</v>
      </c>
      <c r="E5995" s="7">
        <v>250</v>
      </c>
      <c r="F5995" s="7">
        <v>24.5</v>
      </c>
      <c r="G5995" s="7">
        <v>0</v>
      </c>
      <c r="H5995" s="7">
        <f t="shared" si="837"/>
        <v>4</v>
      </c>
      <c r="I5995" s="16">
        <f t="shared" si="838"/>
        <v>45176</v>
      </c>
      <c r="J5995" s="17">
        <v>0.70809999999999995</v>
      </c>
      <c r="K5995" s="18">
        <f>G5995*结论【关键目标】!C$27*0.7735*0.001</f>
        <v>0</v>
      </c>
      <c r="L5995" s="5">
        <v>0</v>
      </c>
      <c r="M5995" s="5">
        <f>ABS(IF(L5995&lt;=0,L5995/耗电量关键数据!$B$6/1000,L5995/耗电量关键数据!$B$5/1000))</f>
        <v>0</v>
      </c>
      <c r="N5995" s="5">
        <f>电气设备逐时使用率计算!H5971</f>
        <v>7.0130699999999999</v>
      </c>
      <c r="O5995" s="5">
        <f>灯光逐时使用率计算!H5971</f>
        <v>3.7403040000000001</v>
      </c>
      <c r="P5995" s="19">
        <f t="shared" si="839"/>
        <v>10.753374000000001</v>
      </c>
      <c r="Q5995" s="19">
        <f t="shared" si="843"/>
        <v>0</v>
      </c>
      <c r="R5995" s="20">
        <f t="shared" si="840"/>
        <v>0</v>
      </c>
      <c r="S5995" s="20">
        <f t="shared" si="844"/>
        <v>0</v>
      </c>
      <c r="T5995" s="20">
        <f>IF((T5994+R5995)&lt;0,0,IF((T5994+R5995)&gt;结论【关键目标】!C$28,结论【关键目标】!C$28,T5994+R5995))</f>
        <v>22</v>
      </c>
      <c r="U5995" s="19">
        <f>IF((T5994+R5995)&lt;结论【关键目标】!$C$28,0,(发电量计算【计算逻辑页】!R5995+发电量计算【计算逻辑页】!T5994-结论【关键目标】!$C$28))</f>
        <v>0</v>
      </c>
      <c r="V5995" s="5">
        <f t="shared" si="841"/>
        <v>0</v>
      </c>
      <c r="W5995" s="5">
        <f t="shared" si="842"/>
        <v>0</v>
      </c>
      <c r="X5995" s="5">
        <f t="shared" si="845"/>
        <v>0</v>
      </c>
    </row>
    <row r="5996" spans="1:24" x14ac:dyDescent="0.15">
      <c r="A5996" s="7">
        <v>5995</v>
      </c>
      <c r="B5996" s="7">
        <v>9</v>
      </c>
      <c r="C5996" s="7">
        <v>7</v>
      </c>
      <c r="D5996" s="7">
        <v>19</v>
      </c>
      <c r="E5996" s="7">
        <v>250</v>
      </c>
      <c r="F5996" s="7">
        <v>23.3</v>
      </c>
      <c r="G5996" s="7">
        <v>0</v>
      </c>
      <c r="H5996" s="7">
        <f t="shared" si="837"/>
        <v>4</v>
      </c>
      <c r="I5996" s="16">
        <f t="shared" si="838"/>
        <v>45176</v>
      </c>
      <c r="J5996" s="17">
        <v>1.2267999999999999</v>
      </c>
      <c r="K5996" s="18">
        <f>G5996*结论【关键目标】!C$27*0.7735*0.001</f>
        <v>0</v>
      </c>
      <c r="L5996" s="5">
        <v>0</v>
      </c>
      <c r="M5996" s="5">
        <f>ABS(IF(L5996&lt;=0,L5996/耗电量关键数据!$B$6/1000,L5996/耗电量关键数据!$B$5/1000))</f>
        <v>0</v>
      </c>
      <c r="N5996" s="5">
        <f>电气设备逐时使用率计算!H5972</f>
        <v>7.0130699999999999</v>
      </c>
      <c r="O5996" s="5">
        <f>灯光逐时使用率计算!H5972</f>
        <v>3.7403040000000001</v>
      </c>
      <c r="P5996" s="19">
        <f t="shared" si="839"/>
        <v>10.753374000000001</v>
      </c>
      <c r="Q5996" s="19">
        <f t="shared" si="843"/>
        <v>10.753374000000001</v>
      </c>
      <c r="R5996" s="20">
        <f t="shared" si="840"/>
        <v>-10.753374000000001</v>
      </c>
      <c r="S5996" s="20">
        <f t="shared" si="844"/>
        <v>10.753374000000001</v>
      </c>
      <c r="T5996" s="20">
        <f>IF((T5995+R5996)&lt;0,0,IF((T5995+R5996)&gt;结论【关键目标】!C$28,结论【关键目标】!C$28,T5995+R5996))</f>
        <v>11.246625999999999</v>
      </c>
      <c r="U5996" s="19">
        <f>IF((T5995+R5996)&lt;结论【关键目标】!$C$28,0,(发电量计算【计算逻辑页】!R5996+发电量计算【计算逻辑页】!T5995-结论【关键目标】!$C$28))</f>
        <v>0</v>
      </c>
      <c r="V5996" s="5">
        <f t="shared" si="841"/>
        <v>0</v>
      </c>
      <c r="W5996" s="5">
        <f t="shared" si="842"/>
        <v>0</v>
      </c>
      <c r="X5996" s="5">
        <f t="shared" si="845"/>
        <v>9.428558323199999</v>
      </c>
    </row>
    <row r="5997" spans="1:24" x14ac:dyDescent="0.15">
      <c r="A5997" s="7">
        <v>5996</v>
      </c>
      <c r="B5997" s="7">
        <v>9</v>
      </c>
      <c r="C5997" s="7">
        <v>7</v>
      </c>
      <c r="D5997" s="7">
        <v>20</v>
      </c>
      <c r="E5997" s="7">
        <v>250</v>
      </c>
      <c r="F5997" s="7">
        <v>22.2</v>
      </c>
      <c r="G5997" s="7">
        <v>0</v>
      </c>
      <c r="H5997" s="7">
        <f t="shared" si="837"/>
        <v>4</v>
      </c>
      <c r="I5997" s="16">
        <f t="shared" si="838"/>
        <v>45176</v>
      </c>
      <c r="J5997" s="17">
        <v>1.2267999999999999</v>
      </c>
      <c r="K5997" s="18">
        <f>G5997*结论【关键目标】!C$27*0.7735*0.001</f>
        <v>0</v>
      </c>
      <c r="L5997" s="5">
        <v>0</v>
      </c>
      <c r="M5997" s="5">
        <f>ABS(IF(L5997&lt;=0,L5997/耗电量关键数据!$B$6/1000,L5997/耗电量关键数据!$B$5/1000))</f>
        <v>0</v>
      </c>
      <c r="N5997" s="5">
        <f>电气设备逐时使用率计算!H5973</f>
        <v>1.1688450000000001</v>
      </c>
      <c r="O5997" s="5">
        <f>灯光逐时使用率计算!H5973</f>
        <v>0.37403039999999999</v>
      </c>
      <c r="P5997" s="19">
        <f t="shared" si="839"/>
        <v>1.5428754000000002</v>
      </c>
      <c r="Q5997" s="19">
        <f t="shared" si="843"/>
        <v>1.5428754000000002</v>
      </c>
      <c r="R5997" s="20">
        <f t="shared" si="840"/>
        <v>-1.5428754000000002</v>
      </c>
      <c r="S5997" s="20">
        <f t="shared" si="844"/>
        <v>1.5428754000000002</v>
      </c>
      <c r="T5997" s="20">
        <f>IF((T5996+R5997)&lt;0,0,IF((T5996+R5997)&gt;结论【关键目标】!C$28,结论【关键目标】!C$28,T5996+R5997))</f>
        <v>9.7037505999999993</v>
      </c>
      <c r="U5997" s="19">
        <f>IF((T5996+R5997)&lt;结论【关键目标】!$C$28,0,(发电量计算【计算逻辑页】!R5997+发电量计算【计算逻辑页】!T5996-结论【关键目标】!$C$28))</f>
        <v>0</v>
      </c>
      <c r="V5997" s="5">
        <f t="shared" si="841"/>
        <v>0</v>
      </c>
      <c r="W5997" s="5">
        <f t="shared" si="842"/>
        <v>0</v>
      </c>
      <c r="X5997" s="5">
        <f t="shared" si="845"/>
        <v>1.3527931507200002</v>
      </c>
    </row>
    <row r="5998" spans="1:24" x14ac:dyDescent="0.15">
      <c r="A5998" s="7">
        <v>5997</v>
      </c>
      <c r="B5998" s="7">
        <v>9</v>
      </c>
      <c r="C5998" s="7">
        <v>7</v>
      </c>
      <c r="D5998" s="7">
        <v>21</v>
      </c>
      <c r="E5998" s="7">
        <v>250</v>
      </c>
      <c r="F5998" s="7">
        <v>21.1</v>
      </c>
      <c r="G5998" s="7">
        <v>0</v>
      </c>
      <c r="H5998" s="7">
        <f t="shared" si="837"/>
        <v>4</v>
      </c>
      <c r="I5998" s="16">
        <f t="shared" si="838"/>
        <v>45176</v>
      </c>
      <c r="J5998" s="17">
        <v>1.2267999999999999</v>
      </c>
      <c r="K5998" s="18">
        <f>G5998*结论【关键目标】!C$27*0.7735*0.001</f>
        <v>0</v>
      </c>
      <c r="L5998" s="5">
        <v>0</v>
      </c>
      <c r="M5998" s="5">
        <f>ABS(IF(L5998&lt;=0,L5998/耗电量关键数据!$B$6/1000,L5998/耗电量关键数据!$B$5/1000))</f>
        <v>0</v>
      </c>
      <c r="N5998" s="5">
        <f>电气设备逐时使用率计算!H5974</f>
        <v>1.1688450000000001</v>
      </c>
      <c r="O5998" s="5">
        <f>灯光逐时使用率计算!H5974</f>
        <v>0.37403039999999999</v>
      </c>
      <c r="P5998" s="19">
        <f t="shared" si="839"/>
        <v>1.5428754000000002</v>
      </c>
      <c r="Q5998" s="19">
        <f t="shared" si="843"/>
        <v>1.5428754000000002</v>
      </c>
      <c r="R5998" s="20">
        <f t="shared" si="840"/>
        <v>-1.5428754000000002</v>
      </c>
      <c r="S5998" s="20">
        <f t="shared" si="844"/>
        <v>1.5428754000000002</v>
      </c>
      <c r="T5998" s="20">
        <f>IF((T5997+R5998)&lt;0,0,IF((T5997+R5998)&gt;结论【关键目标】!C$28,结论【关键目标】!C$28,T5997+R5998))</f>
        <v>8.1608751999999996</v>
      </c>
      <c r="U5998" s="19">
        <f>IF((T5997+R5998)&lt;结论【关键目标】!$C$28,0,(发电量计算【计算逻辑页】!R5998+发电量计算【计算逻辑页】!T5997-结论【关键目标】!$C$28))</f>
        <v>0</v>
      </c>
      <c r="V5998" s="5">
        <f t="shared" si="841"/>
        <v>0</v>
      </c>
      <c r="W5998" s="5">
        <f t="shared" si="842"/>
        <v>0</v>
      </c>
      <c r="X5998" s="5">
        <f t="shared" si="845"/>
        <v>1.3527931507200002</v>
      </c>
    </row>
    <row r="5999" spans="1:24" x14ac:dyDescent="0.15">
      <c r="A5999" s="7">
        <v>5998</v>
      </c>
      <c r="B5999" s="7">
        <v>9</v>
      </c>
      <c r="C5999" s="7">
        <v>7</v>
      </c>
      <c r="D5999" s="7">
        <v>22</v>
      </c>
      <c r="E5999" s="7">
        <v>250</v>
      </c>
      <c r="F5999" s="7">
        <v>20.399999999999999</v>
      </c>
      <c r="G5999" s="7">
        <v>0</v>
      </c>
      <c r="H5999" s="7">
        <f t="shared" si="837"/>
        <v>4</v>
      </c>
      <c r="I5999" s="16">
        <f t="shared" si="838"/>
        <v>45176</v>
      </c>
      <c r="J5999" s="17">
        <v>0.70809999999999995</v>
      </c>
      <c r="K5999" s="18">
        <f>G5999*结论【关键目标】!C$27*0.7735*0.001</f>
        <v>0</v>
      </c>
      <c r="L5999" s="5">
        <v>0</v>
      </c>
      <c r="M5999" s="5">
        <f>ABS(IF(L5999&lt;=0,L5999/耗电量关键数据!$B$6/1000,L5999/耗电量关键数据!$B$5/1000))</f>
        <v>0</v>
      </c>
      <c r="N5999" s="5">
        <f>电气设备逐时使用率计算!H5975</f>
        <v>1.1688450000000001</v>
      </c>
      <c r="O5999" s="5">
        <f>灯光逐时使用率计算!H5975</f>
        <v>0.37403039999999999</v>
      </c>
      <c r="P5999" s="19">
        <f t="shared" si="839"/>
        <v>1.5428754000000002</v>
      </c>
      <c r="Q5999" s="19">
        <f t="shared" si="843"/>
        <v>0</v>
      </c>
      <c r="R5999" s="20">
        <f t="shared" si="840"/>
        <v>0</v>
      </c>
      <c r="S5999" s="20">
        <f t="shared" si="844"/>
        <v>0</v>
      </c>
      <c r="T5999" s="20">
        <f>IF((T5998+R5999)&lt;0,0,IF((T5998+R5999)&gt;结论【关键目标】!C$28,结论【关键目标】!C$28,T5998+R5999))</f>
        <v>8.1608751999999996</v>
      </c>
      <c r="U5999" s="19">
        <f>IF((T5998+R5999)&lt;结论【关键目标】!$C$28,0,(发电量计算【计算逻辑页】!R5999+发电量计算【计算逻辑页】!T5998-结论【关键目标】!$C$28))</f>
        <v>0</v>
      </c>
      <c r="V5999" s="5">
        <f t="shared" si="841"/>
        <v>0</v>
      </c>
      <c r="W5999" s="5">
        <f t="shared" si="842"/>
        <v>0</v>
      </c>
      <c r="X5999" s="5">
        <f t="shared" si="845"/>
        <v>0</v>
      </c>
    </row>
    <row r="6000" spans="1:24" x14ac:dyDescent="0.15">
      <c r="A6000" s="7">
        <v>5999</v>
      </c>
      <c r="B6000" s="7">
        <v>9</v>
      </c>
      <c r="C6000" s="7">
        <v>7</v>
      </c>
      <c r="D6000" s="7">
        <v>23</v>
      </c>
      <c r="E6000" s="7">
        <v>250</v>
      </c>
      <c r="F6000" s="7">
        <v>19.600000000000001</v>
      </c>
      <c r="G6000" s="7">
        <v>0</v>
      </c>
      <c r="H6000" s="7">
        <f t="shared" si="837"/>
        <v>4</v>
      </c>
      <c r="I6000" s="16">
        <f t="shared" si="838"/>
        <v>45176</v>
      </c>
      <c r="J6000" s="17">
        <v>0.70809999999999995</v>
      </c>
      <c r="K6000" s="18">
        <f>G6000*结论【关键目标】!C$27*0.7735*0.001</f>
        <v>0</v>
      </c>
      <c r="L6000" s="5">
        <v>0</v>
      </c>
      <c r="M6000" s="5">
        <f>ABS(IF(L6000&lt;=0,L6000/耗电量关键数据!$B$6/1000,L6000/耗电量关键数据!$B$5/1000))</f>
        <v>0</v>
      </c>
      <c r="N6000" s="5">
        <f>电气设备逐时使用率计算!H5976</f>
        <v>1.1688450000000001</v>
      </c>
      <c r="O6000" s="5">
        <f>灯光逐时使用率计算!H5976</f>
        <v>0.37403039999999999</v>
      </c>
      <c r="P6000" s="19">
        <f t="shared" si="839"/>
        <v>1.5428754000000002</v>
      </c>
      <c r="Q6000" s="19">
        <f t="shared" si="843"/>
        <v>0</v>
      </c>
      <c r="R6000" s="20">
        <f t="shared" si="840"/>
        <v>0</v>
      </c>
      <c r="S6000" s="20">
        <f t="shared" si="844"/>
        <v>0</v>
      </c>
      <c r="T6000" s="20">
        <f>IF((T5999+R6000)&lt;0,0,IF((T5999+R6000)&gt;结论【关键目标】!C$28,结论【关键目标】!C$28,T5999+R6000))</f>
        <v>8.1608751999999996</v>
      </c>
      <c r="U6000" s="19">
        <f>IF((T5999+R6000)&lt;结论【关键目标】!$C$28,0,(发电量计算【计算逻辑页】!R6000+发电量计算【计算逻辑页】!T5999-结论【关键目标】!$C$28))</f>
        <v>0</v>
      </c>
      <c r="V6000" s="5">
        <f t="shared" si="841"/>
        <v>0</v>
      </c>
      <c r="W6000" s="5">
        <f t="shared" si="842"/>
        <v>0</v>
      </c>
      <c r="X6000" s="5">
        <f t="shared" si="845"/>
        <v>0</v>
      </c>
    </row>
    <row r="6001" spans="1:24" x14ac:dyDescent="0.15">
      <c r="A6001" s="7">
        <v>6000</v>
      </c>
      <c r="B6001" s="7">
        <v>9</v>
      </c>
      <c r="C6001" s="7">
        <v>7</v>
      </c>
      <c r="D6001" s="7">
        <v>24</v>
      </c>
      <c r="E6001" s="7">
        <v>250</v>
      </c>
      <c r="F6001" s="7">
        <v>18.899999999999999</v>
      </c>
      <c r="G6001" s="7">
        <v>0</v>
      </c>
      <c r="H6001" s="7">
        <f t="shared" si="837"/>
        <v>4</v>
      </c>
      <c r="I6001" s="16">
        <f t="shared" si="838"/>
        <v>45176</v>
      </c>
      <c r="J6001" s="17">
        <v>0.2407</v>
      </c>
      <c r="K6001" s="18">
        <f>G6001*结论【关键目标】!C$27*0.7735*0.001</f>
        <v>0</v>
      </c>
      <c r="L6001" s="5">
        <v>0</v>
      </c>
      <c r="M6001" s="5">
        <f>ABS(IF(L6001&lt;=0,L6001/耗电量关键数据!$B$6/1000,L6001/耗电量关键数据!$B$5/1000))</f>
        <v>0</v>
      </c>
      <c r="N6001" s="5">
        <f>电气设备逐时使用率计算!H5977</f>
        <v>1.1688450000000001</v>
      </c>
      <c r="O6001" s="5">
        <f>灯光逐时使用率计算!H5977</f>
        <v>0.37403039999999999</v>
      </c>
      <c r="P6001" s="19">
        <f t="shared" si="839"/>
        <v>1.5428754000000002</v>
      </c>
      <c r="Q6001" s="19">
        <f t="shared" si="843"/>
        <v>0</v>
      </c>
      <c r="R6001" s="20">
        <f t="shared" si="840"/>
        <v>0</v>
      </c>
      <c r="S6001" s="20">
        <f t="shared" si="844"/>
        <v>0</v>
      </c>
      <c r="T6001" s="20">
        <f>IF((T6000+R6001)&lt;0,0,IF((T6000+R6001)&gt;结论【关键目标】!C$28,结论【关键目标】!C$28,T6000+R6001))</f>
        <v>8.1608751999999996</v>
      </c>
      <c r="U6001" s="19">
        <f>IF((T6000+R6001)&lt;结论【关键目标】!$C$28,0,(发电量计算【计算逻辑页】!R6001+发电量计算【计算逻辑页】!T6000-结论【关键目标】!$C$28))</f>
        <v>0</v>
      </c>
      <c r="V6001" s="5">
        <f t="shared" si="841"/>
        <v>0</v>
      </c>
      <c r="W6001" s="5">
        <f t="shared" si="842"/>
        <v>0</v>
      </c>
      <c r="X6001" s="5">
        <f t="shared" si="845"/>
        <v>0</v>
      </c>
    </row>
    <row r="6002" spans="1:24" x14ac:dyDescent="0.15">
      <c r="A6002" s="7">
        <v>6001</v>
      </c>
      <c r="B6002" s="7">
        <v>9</v>
      </c>
      <c r="C6002" s="7">
        <v>8</v>
      </c>
      <c r="D6002" s="7">
        <v>1</v>
      </c>
      <c r="E6002" s="7">
        <v>251</v>
      </c>
      <c r="F6002" s="7">
        <v>18.100000000000001</v>
      </c>
      <c r="G6002" s="7">
        <v>0</v>
      </c>
      <c r="H6002" s="7">
        <f t="shared" si="837"/>
        <v>5</v>
      </c>
      <c r="I6002" s="16">
        <f t="shared" si="838"/>
        <v>45177</v>
      </c>
      <c r="J6002" s="17">
        <v>0.2407</v>
      </c>
      <c r="K6002" s="18">
        <f>G6002*结论【关键目标】!C$27*0.7735*0.001</f>
        <v>0</v>
      </c>
      <c r="L6002" s="5">
        <v>0</v>
      </c>
      <c r="M6002" s="5">
        <f>ABS(IF(L6002&lt;=0,L6002/耗电量关键数据!$B$6/1000,L6002/耗电量关键数据!$B$5/1000))</f>
        <v>0</v>
      </c>
      <c r="N6002" s="5">
        <f>电气设备逐时使用率计算!H5978</f>
        <v>1.1688450000000001</v>
      </c>
      <c r="O6002" s="5">
        <f>灯光逐时使用率计算!H5978</f>
        <v>0.37403039999999999</v>
      </c>
      <c r="P6002" s="19">
        <f t="shared" si="839"/>
        <v>1.5428754000000002</v>
      </c>
      <c r="Q6002" s="19">
        <f t="shared" si="843"/>
        <v>0</v>
      </c>
      <c r="R6002" s="20">
        <f t="shared" si="840"/>
        <v>0</v>
      </c>
      <c r="S6002" s="20">
        <f t="shared" si="844"/>
        <v>0</v>
      </c>
      <c r="T6002" s="20">
        <f>IF((T6001+R6002)&lt;0,0,IF((T6001+R6002)&gt;结论【关键目标】!C$28,结论【关键目标】!C$28,T6001+R6002))</f>
        <v>8.1608751999999996</v>
      </c>
      <c r="U6002" s="19">
        <f>IF((T6001+R6002)&lt;结论【关键目标】!$C$28,0,(发电量计算【计算逻辑页】!R6002+发电量计算【计算逻辑页】!T6001-结论【关键目标】!$C$28))</f>
        <v>0</v>
      </c>
      <c r="V6002" s="5">
        <f t="shared" si="841"/>
        <v>0</v>
      </c>
      <c r="W6002" s="5">
        <f t="shared" si="842"/>
        <v>0</v>
      </c>
      <c r="X6002" s="5">
        <f t="shared" si="845"/>
        <v>0</v>
      </c>
    </row>
    <row r="6003" spans="1:24" x14ac:dyDescent="0.15">
      <c r="A6003" s="7">
        <v>6002</v>
      </c>
      <c r="B6003" s="7">
        <v>9</v>
      </c>
      <c r="C6003" s="7">
        <v>8</v>
      </c>
      <c r="D6003" s="7">
        <v>2</v>
      </c>
      <c r="E6003" s="7">
        <v>251</v>
      </c>
      <c r="F6003" s="7">
        <v>17.3</v>
      </c>
      <c r="G6003" s="7">
        <v>0</v>
      </c>
      <c r="H6003" s="7">
        <f t="shared" si="837"/>
        <v>5</v>
      </c>
      <c r="I6003" s="16">
        <f t="shared" si="838"/>
        <v>45177</v>
      </c>
      <c r="J6003" s="17">
        <v>0.2407</v>
      </c>
      <c r="K6003" s="18">
        <f>G6003*结论【关键目标】!C$27*0.7735*0.001</f>
        <v>0</v>
      </c>
      <c r="L6003" s="5">
        <v>0</v>
      </c>
      <c r="M6003" s="5">
        <f>ABS(IF(L6003&lt;=0,L6003/耗电量关键数据!$B$6/1000,L6003/耗电量关键数据!$B$5/1000))</f>
        <v>0</v>
      </c>
      <c r="N6003" s="5">
        <f>电气设备逐时使用率计算!H5979</f>
        <v>1.1688450000000001</v>
      </c>
      <c r="O6003" s="5">
        <f>灯光逐时使用率计算!H5979</f>
        <v>0.37403039999999999</v>
      </c>
      <c r="P6003" s="19">
        <f t="shared" si="839"/>
        <v>1.5428754000000002</v>
      </c>
      <c r="Q6003" s="19">
        <f t="shared" si="843"/>
        <v>0</v>
      </c>
      <c r="R6003" s="20">
        <f t="shared" si="840"/>
        <v>0</v>
      </c>
      <c r="S6003" s="20">
        <f t="shared" si="844"/>
        <v>0</v>
      </c>
      <c r="T6003" s="20">
        <f>IF((T6002+R6003)&lt;0,0,IF((T6002+R6003)&gt;结论【关键目标】!C$28,结论【关键目标】!C$28,T6002+R6003))</f>
        <v>8.1608751999999996</v>
      </c>
      <c r="U6003" s="19">
        <f>IF((T6002+R6003)&lt;结论【关键目标】!$C$28,0,(发电量计算【计算逻辑页】!R6003+发电量计算【计算逻辑页】!T6002-结论【关键目标】!$C$28))</f>
        <v>0</v>
      </c>
      <c r="V6003" s="5">
        <f t="shared" si="841"/>
        <v>0</v>
      </c>
      <c r="W6003" s="5">
        <f t="shared" si="842"/>
        <v>0</v>
      </c>
      <c r="X6003" s="5">
        <f t="shared" si="845"/>
        <v>0</v>
      </c>
    </row>
    <row r="6004" spans="1:24" x14ac:dyDescent="0.15">
      <c r="A6004" s="7">
        <v>6003</v>
      </c>
      <c r="B6004" s="7">
        <v>9</v>
      </c>
      <c r="C6004" s="7">
        <v>8</v>
      </c>
      <c r="D6004" s="7">
        <v>3</v>
      </c>
      <c r="E6004" s="7">
        <v>251</v>
      </c>
      <c r="F6004" s="7">
        <v>16.5</v>
      </c>
      <c r="G6004" s="7">
        <v>0</v>
      </c>
      <c r="H6004" s="7">
        <f t="shared" si="837"/>
        <v>5</v>
      </c>
      <c r="I6004" s="16">
        <f t="shared" si="838"/>
        <v>45177</v>
      </c>
      <c r="J6004" s="17">
        <v>0.2407</v>
      </c>
      <c r="K6004" s="18">
        <f>G6004*结论【关键目标】!C$27*0.7735*0.001</f>
        <v>0</v>
      </c>
      <c r="L6004" s="5">
        <v>0</v>
      </c>
      <c r="M6004" s="5">
        <f>ABS(IF(L6004&lt;=0,L6004/耗电量关键数据!$B$6/1000,L6004/耗电量关键数据!$B$5/1000))</f>
        <v>0</v>
      </c>
      <c r="N6004" s="5">
        <f>电气设备逐时使用率计算!H5980</f>
        <v>1.1688450000000001</v>
      </c>
      <c r="O6004" s="5">
        <f>灯光逐时使用率计算!H5980</f>
        <v>0.37403039999999999</v>
      </c>
      <c r="P6004" s="19">
        <f t="shared" si="839"/>
        <v>1.5428754000000002</v>
      </c>
      <c r="Q6004" s="19">
        <f t="shared" si="843"/>
        <v>0</v>
      </c>
      <c r="R6004" s="20">
        <f t="shared" si="840"/>
        <v>0</v>
      </c>
      <c r="S6004" s="20">
        <f t="shared" si="844"/>
        <v>0</v>
      </c>
      <c r="T6004" s="20">
        <f>IF((T6003+R6004)&lt;0,0,IF((T6003+R6004)&gt;结论【关键目标】!C$28,结论【关键目标】!C$28,T6003+R6004))</f>
        <v>8.1608751999999996</v>
      </c>
      <c r="U6004" s="19">
        <f>IF((T6003+R6004)&lt;结论【关键目标】!$C$28,0,(发电量计算【计算逻辑页】!R6004+发电量计算【计算逻辑页】!T6003-结论【关键目标】!$C$28))</f>
        <v>0</v>
      </c>
      <c r="V6004" s="5">
        <f t="shared" si="841"/>
        <v>0</v>
      </c>
      <c r="W6004" s="5">
        <f t="shared" si="842"/>
        <v>0</v>
      </c>
      <c r="X6004" s="5">
        <f t="shared" si="845"/>
        <v>0</v>
      </c>
    </row>
    <row r="6005" spans="1:24" x14ac:dyDescent="0.15">
      <c r="A6005" s="7">
        <v>6004</v>
      </c>
      <c r="B6005" s="7">
        <v>9</v>
      </c>
      <c r="C6005" s="7">
        <v>8</v>
      </c>
      <c r="D6005" s="7">
        <v>4</v>
      </c>
      <c r="E6005" s="7">
        <v>251</v>
      </c>
      <c r="F6005" s="7">
        <v>16</v>
      </c>
      <c r="G6005" s="7">
        <v>0</v>
      </c>
      <c r="H6005" s="7">
        <f t="shared" si="837"/>
        <v>5</v>
      </c>
      <c r="I6005" s="16">
        <f t="shared" si="838"/>
        <v>45177</v>
      </c>
      <c r="J6005" s="17">
        <v>0.2407</v>
      </c>
      <c r="K6005" s="18">
        <f>G6005*结论【关键目标】!C$27*0.7735*0.001</f>
        <v>0</v>
      </c>
      <c r="L6005" s="5">
        <v>0</v>
      </c>
      <c r="M6005" s="5">
        <f>ABS(IF(L6005&lt;=0,L6005/耗电量关键数据!$B$6/1000,L6005/耗电量关键数据!$B$5/1000))</f>
        <v>0</v>
      </c>
      <c r="N6005" s="5">
        <f>电气设备逐时使用率计算!H5981</f>
        <v>1.1688450000000001</v>
      </c>
      <c r="O6005" s="5">
        <f>灯光逐时使用率计算!H5981</f>
        <v>0.37403039999999999</v>
      </c>
      <c r="P6005" s="19">
        <f t="shared" si="839"/>
        <v>1.5428754000000002</v>
      </c>
      <c r="Q6005" s="19">
        <f t="shared" si="843"/>
        <v>0</v>
      </c>
      <c r="R6005" s="20">
        <f t="shared" si="840"/>
        <v>0</v>
      </c>
      <c r="S6005" s="20">
        <f t="shared" si="844"/>
        <v>0</v>
      </c>
      <c r="T6005" s="20">
        <f>IF((T6004+R6005)&lt;0,0,IF((T6004+R6005)&gt;结论【关键目标】!C$28,结论【关键目标】!C$28,T6004+R6005))</f>
        <v>8.1608751999999996</v>
      </c>
      <c r="U6005" s="19">
        <f>IF((T6004+R6005)&lt;结论【关键目标】!$C$28,0,(发电量计算【计算逻辑页】!R6005+发电量计算【计算逻辑页】!T6004-结论【关键目标】!$C$28))</f>
        <v>0</v>
      </c>
      <c r="V6005" s="5">
        <f t="shared" si="841"/>
        <v>0</v>
      </c>
      <c r="W6005" s="5">
        <f t="shared" si="842"/>
        <v>0</v>
      </c>
      <c r="X6005" s="5">
        <f t="shared" si="845"/>
        <v>0</v>
      </c>
    </row>
    <row r="6006" spans="1:24" x14ac:dyDescent="0.15">
      <c r="A6006" s="7">
        <v>6005</v>
      </c>
      <c r="B6006" s="7">
        <v>9</v>
      </c>
      <c r="C6006" s="7">
        <v>8</v>
      </c>
      <c r="D6006" s="7">
        <v>5</v>
      </c>
      <c r="E6006" s="7">
        <v>251</v>
      </c>
      <c r="F6006" s="7">
        <v>15.6</v>
      </c>
      <c r="G6006" s="7">
        <v>0</v>
      </c>
      <c r="H6006" s="7">
        <f t="shared" si="837"/>
        <v>5</v>
      </c>
      <c r="I6006" s="16">
        <f t="shared" si="838"/>
        <v>45177</v>
      </c>
      <c r="J6006" s="17">
        <v>0.2407</v>
      </c>
      <c r="K6006" s="18">
        <f>G6006*结论【关键目标】!C$27*0.7735*0.001</f>
        <v>0</v>
      </c>
      <c r="L6006" s="5">
        <v>0</v>
      </c>
      <c r="M6006" s="5">
        <f>ABS(IF(L6006&lt;=0,L6006/耗电量关键数据!$B$6/1000,L6006/耗电量关键数据!$B$5/1000))</f>
        <v>0</v>
      </c>
      <c r="N6006" s="5">
        <f>电气设备逐时使用率计算!H5982</f>
        <v>1.1688450000000001</v>
      </c>
      <c r="O6006" s="5">
        <f>灯光逐时使用率计算!H5982</f>
        <v>0.37403039999999999</v>
      </c>
      <c r="P6006" s="19">
        <f t="shared" si="839"/>
        <v>1.5428754000000002</v>
      </c>
      <c r="Q6006" s="19">
        <f t="shared" si="843"/>
        <v>0</v>
      </c>
      <c r="R6006" s="20">
        <f t="shared" si="840"/>
        <v>0</v>
      </c>
      <c r="S6006" s="20">
        <f t="shared" si="844"/>
        <v>0</v>
      </c>
      <c r="T6006" s="20">
        <f>IF((T6005+R6006)&lt;0,0,IF((T6005+R6006)&gt;结论【关键目标】!C$28,结论【关键目标】!C$28,T6005+R6006))</f>
        <v>8.1608751999999996</v>
      </c>
      <c r="U6006" s="19">
        <f>IF((T6005+R6006)&lt;结论【关键目标】!$C$28,0,(发电量计算【计算逻辑页】!R6006+发电量计算【计算逻辑页】!T6005-结论【关键目标】!$C$28))</f>
        <v>0</v>
      </c>
      <c r="V6006" s="5">
        <f t="shared" si="841"/>
        <v>0</v>
      </c>
      <c r="W6006" s="5">
        <f t="shared" si="842"/>
        <v>0</v>
      </c>
      <c r="X6006" s="5">
        <f t="shared" si="845"/>
        <v>0</v>
      </c>
    </row>
    <row r="6007" spans="1:24" x14ac:dyDescent="0.15">
      <c r="A6007" s="7">
        <v>6006</v>
      </c>
      <c r="B6007" s="7">
        <v>9</v>
      </c>
      <c r="C6007" s="7">
        <v>8</v>
      </c>
      <c r="D6007" s="7">
        <v>6</v>
      </c>
      <c r="E6007" s="7">
        <v>251</v>
      </c>
      <c r="F6007" s="7">
        <v>15.1</v>
      </c>
      <c r="G6007" s="7">
        <v>13.6</v>
      </c>
      <c r="H6007" s="7">
        <f t="shared" si="837"/>
        <v>5</v>
      </c>
      <c r="I6007" s="16">
        <f t="shared" si="838"/>
        <v>45177</v>
      </c>
      <c r="J6007" s="17">
        <v>0.2407</v>
      </c>
      <c r="K6007" s="18">
        <f>G6007*结论【关键目标】!C$27*0.7735*0.001</f>
        <v>1.2623519999999999</v>
      </c>
      <c r="L6007" s="5">
        <v>0</v>
      </c>
      <c r="M6007" s="5">
        <f>ABS(IF(L6007&lt;=0,L6007/耗电量关键数据!$B$6/1000,L6007/耗电量关键数据!$B$5/1000))</f>
        <v>0</v>
      </c>
      <c r="N6007" s="5">
        <f>电气设备逐时使用率计算!H5983</f>
        <v>1.1688450000000001</v>
      </c>
      <c r="O6007" s="5">
        <f>灯光逐时使用率计算!H5983</f>
        <v>0.37403039999999999</v>
      </c>
      <c r="P6007" s="19">
        <f t="shared" si="839"/>
        <v>1.5428754000000002</v>
      </c>
      <c r="Q6007" s="19">
        <f t="shared" si="843"/>
        <v>0</v>
      </c>
      <c r="R6007" s="20">
        <f t="shared" si="840"/>
        <v>1.2623519999999999</v>
      </c>
      <c r="S6007" s="20">
        <f t="shared" si="844"/>
        <v>0</v>
      </c>
      <c r="T6007" s="20">
        <f>IF((T6006+R6007)&lt;0,0,IF((T6006+R6007)&gt;结论【关键目标】!C$28,结论【关键目标】!C$28,T6006+R6007))</f>
        <v>9.4232271999999995</v>
      </c>
      <c r="U6007" s="19">
        <f>IF((T6006+R6007)&lt;结论【关键目标】!$C$28,0,(发电量计算【计算逻辑页】!R6007+发电量计算【计算逻辑页】!T6006-结论【关键目标】!$C$28))</f>
        <v>0</v>
      </c>
      <c r="V6007" s="5">
        <f t="shared" si="841"/>
        <v>0</v>
      </c>
      <c r="W6007" s="5">
        <f t="shared" si="842"/>
        <v>0.30384812639999997</v>
      </c>
      <c r="X6007" s="5">
        <f t="shared" si="845"/>
        <v>0</v>
      </c>
    </row>
    <row r="6008" spans="1:24" x14ac:dyDescent="0.15">
      <c r="A6008" s="7">
        <v>6007</v>
      </c>
      <c r="B6008" s="7">
        <v>9</v>
      </c>
      <c r="C6008" s="7">
        <v>8</v>
      </c>
      <c r="D6008" s="7">
        <v>7</v>
      </c>
      <c r="E6008" s="7">
        <v>251</v>
      </c>
      <c r="F6008" s="7">
        <v>15.3</v>
      </c>
      <c r="G6008" s="7">
        <v>108.3</v>
      </c>
      <c r="H6008" s="7">
        <f t="shared" si="837"/>
        <v>5</v>
      </c>
      <c r="I6008" s="16">
        <f t="shared" si="838"/>
        <v>45177</v>
      </c>
      <c r="J6008" s="17">
        <v>0.2407</v>
      </c>
      <c r="K6008" s="18">
        <f>G6008*结论【关键目标】!C$27*0.7735*0.001</f>
        <v>10.052406</v>
      </c>
      <c r="L6008" s="5">
        <v>0</v>
      </c>
      <c r="M6008" s="5">
        <f>ABS(IF(L6008&lt;=0,L6008/耗电量关键数据!$B$6/1000,L6008/耗电量关键数据!$B$5/1000))</f>
        <v>0</v>
      </c>
      <c r="N6008" s="5">
        <f>电气设备逐时使用率计算!H5984</f>
        <v>2.3376900000000003</v>
      </c>
      <c r="O6008" s="5">
        <f>灯光逐时使用率计算!H5984</f>
        <v>1.2467680000000001</v>
      </c>
      <c r="P6008" s="19">
        <f t="shared" si="839"/>
        <v>3.5844580000000006</v>
      </c>
      <c r="Q6008" s="19">
        <f t="shared" si="843"/>
        <v>0</v>
      </c>
      <c r="R6008" s="20">
        <f t="shared" si="840"/>
        <v>10.052406</v>
      </c>
      <c r="S6008" s="20">
        <f t="shared" si="844"/>
        <v>0</v>
      </c>
      <c r="T6008" s="20">
        <f>IF((T6007+R6008)&lt;0,0,IF((T6007+R6008)&gt;结论【关键目标】!C$28,结论【关键目标】!C$28,T6007+R6008))</f>
        <v>19.475633199999997</v>
      </c>
      <c r="U6008" s="19">
        <f>IF((T6007+R6008)&lt;结论【关键目标】!$C$28,0,(发电量计算【计算逻辑页】!R6008+发电量计算【计算逻辑页】!T6007-结论【关键目标】!$C$28))</f>
        <v>0</v>
      </c>
      <c r="V6008" s="5">
        <f t="shared" si="841"/>
        <v>0</v>
      </c>
      <c r="W6008" s="5">
        <f t="shared" si="842"/>
        <v>0.8627790406000001</v>
      </c>
      <c r="X6008" s="5">
        <f t="shared" si="845"/>
        <v>0</v>
      </c>
    </row>
    <row r="6009" spans="1:24" x14ac:dyDescent="0.15">
      <c r="A6009" s="7">
        <v>6008</v>
      </c>
      <c r="B6009" s="7">
        <v>9</v>
      </c>
      <c r="C6009" s="7">
        <v>8</v>
      </c>
      <c r="D6009" s="7">
        <v>8</v>
      </c>
      <c r="E6009" s="7">
        <v>251</v>
      </c>
      <c r="F6009" s="7">
        <v>16.100000000000001</v>
      </c>
      <c r="G6009" s="7">
        <v>213.7</v>
      </c>
      <c r="H6009" s="7">
        <f t="shared" si="837"/>
        <v>5</v>
      </c>
      <c r="I6009" s="16">
        <f t="shared" si="838"/>
        <v>45177</v>
      </c>
      <c r="J6009" s="17">
        <v>0.70809999999999995</v>
      </c>
      <c r="K6009" s="18">
        <f>G6009*结论【关键目标】!C$27*0.7735*0.001</f>
        <v>19.835633999999999</v>
      </c>
      <c r="L6009" s="5">
        <v>0</v>
      </c>
      <c r="M6009" s="5">
        <f>ABS(IF(L6009&lt;=0,L6009/耗电量关键数据!$B$6/1000,L6009/耗电量关键数据!$B$5/1000))</f>
        <v>0</v>
      </c>
      <c r="N6009" s="5">
        <f>电气设备逐时使用率计算!H5985</f>
        <v>11.688450000000001</v>
      </c>
      <c r="O6009" s="5">
        <f>灯光逐时使用率计算!H5985</f>
        <v>6.2338399999999998</v>
      </c>
      <c r="P6009" s="19">
        <f t="shared" si="839"/>
        <v>17.92229</v>
      </c>
      <c r="Q6009" s="19">
        <f t="shared" si="843"/>
        <v>0</v>
      </c>
      <c r="R6009" s="20">
        <f t="shared" si="840"/>
        <v>19.835633999999999</v>
      </c>
      <c r="S6009" s="20">
        <f t="shared" si="844"/>
        <v>0</v>
      </c>
      <c r="T6009" s="20">
        <f>IF((T6008+R6009)&lt;0,0,IF((T6008+R6009)&gt;结论【关键目标】!C$28,结论【关键目标】!C$28,T6008+R6009))</f>
        <v>22</v>
      </c>
      <c r="U6009" s="19">
        <f>IF((T6008+R6009)&lt;结论【关键目标】!$C$28,0,(发电量计算【计算逻辑页】!R6009+发电量计算【计算逻辑页】!T6008-结论【关键目标】!$C$28))</f>
        <v>17.311267199999996</v>
      </c>
      <c r="V6009" s="5">
        <f t="shared" si="841"/>
        <v>6.0589435199999979</v>
      </c>
      <c r="W6009" s="5">
        <f t="shared" si="842"/>
        <v>12.690773548999999</v>
      </c>
      <c r="X6009" s="5">
        <f t="shared" si="845"/>
        <v>0</v>
      </c>
    </row>
    <row r="6010" spans="1:24" x14ac:dyDescent="0.15">
      <c r="A6010" s="7">
        <v>6009</v>
      </c>
      <c r="B6010" s="7">
        <v>9</v>
      </c>
      <c r="C6010" s="7">
        <v>8</v>
      </c>
      <c r="D6010" s="7">
        <v>9</v>
      </c>
      <c r="E6010" s="7">
        <v>251</v>
      </c>
      <c r="F6010" s="7">
        <v>17.3</v>
      </c>
      <c r="G6010" s="7">
        <v>361</v>
      </c>
      <c r="H6010" s="7">
        <f t="shared" si="837"/>
        <v>5</v>
      </c>
      <c r="I6010" s="16">
        <f t="shared" si="838"/>
        <v>45177</v>
      </c>
      <c r="J6010" s="17">
        <v>0.70809999999999995</v>
      </c>
      <c r="K6010" s="18">
        <f>G6010*结论【关键目标】!C$27*0.7735*0.001</f>
        <v>33.508019999999995</v>
      </c>
      <c r="L6010" s="5">
        <v>0</v>
      </c>
      <c r="M6010" s="5">
        <f>ABS(IF(L6010&lt;=0,L6010/耗电量关键数据!$B$6/1000,L6010/耗电量关键数据!$B$5/1000))</f>
        <v>0</v>
      </c>
      <c r="N6010" s="5">
        <f>电气设备逐时使用率计算!H5986</f>
        <v>22.208055000000002</v>
      </c>
      <c r="O6010" s="5">
        <f>灯光逐时使用率计算!H5986</f>
        <v>11.844296</v>
      </c>
      <c r="P6010" s="19">
        <f t="shared" si="839"/>
        <v>34.052351000000002</v>
      </c>
      <c r="Q6010" s="19">
        <f t="shared" si="843"/>
        <v>0</v>
      </c>
      <c r="R6010" s="20">
        <f t="shared" si="840"/>
        <v>33.508019999999995</v>
      </c>
      <c r="S6010" s="20">
        <f t="shared" si="844"/>
        <v>0</v>
      </c>
      <c r="T6010" s="20">
        <f>IF((T6009+R6010)&lt;0,0,IF((T6009+R6010)&gt;结论【关键目标】!C$28,结论【关键目标】!C$28,T6009+R6010))</f>
        <v>22</v>
      </c>
      <c r="U6010" s="19">
        <f>IF((T6009+R6010)&lt;结论【关键目标】!$C$28,0,(发电量计算【计算逻辑页】!R6010+发电量计算【计算逻辑页】!T6009-结论【关键目标】!$C$28))</f>
        <v>33.508019999999995</v>
      </c>
      <c r="V6010" s="5">
        <f t="shared" si="841"/>
        <v>11.727806999999997</v>
      </c>
      <c r="W6010" s="5">
        <f t="shared" si="842"/>
        <v>23.727028961999995</v>
      </c>
      <c r="X6010" s="5">
        <f t="shared" si="845"/>
        <v>0</v>
      </c>
    </row>
    <row r="6011" spans="1:24" x14ac:dyDescent="0.15">
      <c r="A6011" s="7">
        <v>6010</v>
      </c>
      <c r="B6011" s="7">
        <v>9</v>
      </c>
      <c r="C6011" s="7">
        <v>8</v>
      </c>
      <c r="D6011" s="7">
        <v>10</v>
      </c>
      <c r="E6011" s="7">
        <v>251</v>
      </c>
      <c r="F6011" s="7">
        <v>19.3</v>
      </c>
      <c r="G6011" s="7">
        <v>480.8</v>
      </c>
      <c r="H6011" s="7">
        <f t="shared" si="837"/>
        <v>5</v>
      </c>
      <c r="I6011" s="16">
        <f t="shared" si="838"/>
        <v>45177</v>
      </c>
      <c r="J6011" s="17">
        <v>0.70809999999999995</v>
      </c>
      <c r="K6011" s="18">
        <f>G6011*结论【关键目标】!C$27*0.7735*0.001</f>
        <v>44.627856000000001</v>
      </c>
      <c r="L6011" s="5">
        <v>0</v>
      </c>
      <c r="M6011" s="5">
        <f>ABS(IF(L6011&lt;=0,L6011/耗电量关键数据!$B$6/1000,L6011/耗电量关键数据!$B$5/1000))</f>
        <v>0</v>
      </c>
      <c r="N6011" s="5">
        <f>电气设备逐时使用率计算!H5987</f>
        <v>22.208055000000002</v>
      </c>
      <c r="O6011" s="5">
        <f>灯光逐时使用率计算!H5987</f>
        <v>11.844296</v>
      </c>
      <c r="P6011" s="19">
        <f t="shared" si="839"/>
        <v>34.052351000000002</v>
      </c>
      <c r="Q6011" s="19">
        <f t="shared" si="843"/>
        <v>0</v>
      </c>
      <c r="R6011" s="20">
        <f t="shared" si="840"/>
        <v>44.627856000000001</v>
      </c>
      <c r="S6011" s="20">
        <f t="shared" si="844"/>
        <v>0</v>
      </c>
      <c r="T6011" s="20">
        <f>IF((T6010+R6011)&lt;0,0,IF((T6010+R6011)&gt;结论【关键目标】!C$28,结论【关键目标】!C$28,T6010+R6011))</f>
        <v>22</v>
      </c>
      <c r="U6011" s="19">
        <f>IF((T6010+R6011)&lt;结论【关键目标】!$C$28,0,(发电量计算【计算逻辑页】!R6011+发电量计算【计算逻辑页】!T6010-结论【关键目标】!$C$28))</f>
        <v>44.627856000000008</v>
      </c>
      <c r="V6011" s="5">
        <f t="shared" si="841"/>
        <v>15.619749600000002</v>
      </c>
      <c r="W6011" s="5">
        <f t="shared" si="842"/>
        <v>24.1124697431</v>
      </c>
      <c r="X6011" s="5">
        <f t="shared" si="845"/>
        <v>0</v>
      </c>
    </row>
    <row r="6012" spans="1:24" x14ac:dyDescent="0.15">
      <c r="A6012" s="7">
        <v>6011</v>
      </c>
      <c r="B6012" s="7">
        <v>9</v>
      </c>
      <c r="C6012" s="7">
        <v>8</v>
      </c>
      <c r="D6012" s="7">
        <v>11</v>
      </c>
      <c r="E6012" s="7">
        <v>251</v>
      </c>
      <c r="F6012" s="7">
        <v>21.2</v>
      </c>
      <c r="G6012" s="7">
        <v>568.4</v>
      </c>
      <c r="H6012" s="7">
        <f t="shared" si="837"/>
        <v>5</v>
      </c>
      <c r="I6012" s="16">
        <f t="shared" si="838"/>
        <v>45177</v>
      </c>
      <c r="J6012" s="17">
        <v>1.2267999999999999</v>
      </c>
      <c r="K6012" s="18">
        <f>G6012*结论【关键目标】!C$27*0.7735*0.001</f>
        <v>52.758887999999999</v>
      </c>
      <c r="L6012" s="5">
        <v>0</v>
      </c>
      <c r="M6012" s="5">
        <f>ABS(IF(L6012&lt;=0,L6012/耗电量关键数据!$B$6/1000,L6012/耗电量关键数据!$B$5/1000))</f>
        <v>0</v>
      </c>
      <c r="N6012" s="5">
        <f>电气设备逐时使用率计算!H5988</f>
        <v>22.208055000000002</v>
      </c>
      <c r="O6012" s="5">
        <f>灯光逐时使用率计算!H5988</f>
        <v>11.844296</v>
      </c>
      <c r="P6012" s="19">
        <f t="shared" si="839"/>
        <v>34.052351000000002</v>
      </c>
      <c r="Q6012" s="19">
        <f t="shared" si="843"/>
        <v>34.052351000000002</v>
      </c>
      <c r="R6012" s="20">
        <f t="shared" si="840"/>
        <v>18.706536999999997</v>
      </c>
      <c r="S6012" s="20">
        <f t="shared" si="844"/>
        <v>0</v>
      </c>
      <c r="T6012" s="20">
        <f>IF((T6011+R6012)&lt;0,0,IF((T6011+R6012)&gt;结论【关键目标】!C$28,结论【关键目标】!C$28,T6011+R6012))</f>
        <v>22</v>
      </c>
      <c r="U6012" s="19">
        <f>IF((T6011+R6012)&lt;结论【关键目标】!$C$28,0,(发电量计算【计算逻辑页】!R6012+发电量计算【计算逻辑页】!T6011-结论【关键目标】!$C$28))</f>
        <v>18.706536999999997</v>
      </c>
      <c r="V6012" s="5">
        <f t="shared" si="841"/>
        <v>6.5472879499999985</v>
      </c>
      <c r="W6012" s="5">
        <f t="shared" si="842"/>
        <v>41.775424206799997</v>
      </c>
      <c r="X6012" s="5">
        <f t="shared" si="845"/>
        <v>0</v>
      </c>
    </row>
    <row r="6013" spans="1:24" x14ac:dyDescent="0.15">
      <c r="A6013" s="7">
        <v>6012</v>
      </c>
      <c r="B6013" s="7">
        <v>9</v>
      </c>
      <c r="C6013" s="7">
        <v>8</v>
      </c>
      <c r="D6013" s="7">
        <v>12</v>
      </c>
      <c r="E6013" s="7">
        <v>251</v>
      </c>
      <c r="F6013" s="7">
        <v>22.9</v>
      </c>
      <c r="G6013" s="7">
        <v>621.79999999999995</v>
      </c>
      <c r="H6013" s="7">
        <f t="shared" si="837"/>
        <v>5</v>
      </c>
      <c r="I6013" s="16">
        <f t="shared" si="838"/>
        <v>45177</v>
      </c>
      <c r="J6013" s="17">
        <v>1.2267999999999999</v>
      </c>
      <c r="K6013" s="18">
        <f>G6013*结论【关键目标】!C$27*0.7735*0.001</f>
        <v>57.715475999999995</v>
      </c>
      <c r="L6013" s="5">
        <v>0</v>
      </c>
      <c r="M6013" s="5">
        <f>ABS(IF(L6013&lt;=0,L6013/耗电量关键数据!$B$6/1000,L6013/耗电量关键数据!$B$5/1000))</f>
        <v>0</v>
      </c>
      <c r="N6013" s="5">
        <f>电气设备逐时使用率计算!H5989</f>
        <v>11.688450000000001</v>
      </c>
      <c r="O6013" s="5">
        <f>灯光逐时使用率计算!H5989</f>
        <v>9.9741440000000008</v>
      </c>
      <c r="P6013" s="19">
        <f t="shared" si="839"/>
        <v>21.662594000000002</v>
      </c>
      <c r="Q6013" s="19">
        <f t="shared" si="843"/>
        <v>21.662594000000002</v>
      </c>
      <c r="R6013" s="20">
        <f t="shared" si="840"/>
        <v>36.052881999999997</v>
      </c>
      <c r="S6013" s="20">
        <f t="shared" si="844"/>
        <v>0</v>
      </c>
      <c r="T6013" s="20">
        <f>IF((T6012+R6013)&lt;0,0,IF((T6012+R6013)&gt;结论【关键目标】!C$28,结论【关键目标】!C$28,T6012+R6013))</f>
        <v>22</v>
      </c>
      <c r="U6013" s="19">
        <f>IF((T6012+R6013)&lt;结论【关键目标】!$C$28,0,(发电量计算【计算逻辑页】!R6013+发电量计算【计算逻辑页】!T6012-结论【关键目标】!$C$28))</f>
        <v>36.052881999999997</v>
      </c>
      <c r="V6013" s="5">
        <f t="shared" si="841"/>
        <v>12.618508699999998</v>
      </c>
      <c r="W6013" s="5">
        <f t="shared" si="842"/>
        <v>26.5756703192</v>
      </c>
      <c r="X6013" s="5">
        <f t="shared" si="845"/>
        <v>0</v>
      </c>
    </row>
    <row r="6014" spans="1:24" x14ac:dyDescent="0.15">
      <c r="A6014" s="7">
        <v>6013</v>
      </c>
      <c r="B6014" s="7">
        <v>9</v>
      </c>
      <c r="C6014" s="7">
        <v>8</v>
      </c>
      <c r="D6014" s="7">
        <v>13</v>
      </c>
      <c r="E6014" s="7">
        <v>251</v>
      </c>
      <c r="F6014" s="7">
        <v>23.9</v>
      </c>
      <c r="G6014" s="7">
        <v>578.5</v>
      </c>
      <c r="H6014" s="7">
        <f t="shared" si="837"/>
        <v>5</v>
      </c>
      <c r="I6014" s="16">
        <f t="shared" si="838"/>
        <v>45177</v>
      </c>
      <c r="J6014" s="17">
        <v>1.2267999999999999</v>
      </c>
      <c r="K6014" s="18">
        <f>G6014*结论【关键目标】!C$27*0.7735*0.001</f>
        <v>53.696369999999995</v>
      </c>
      <c r="L6014" s="5">
        <v>0</v>
      </c>
      <c r="M6014" s="5">
        <f>ABS(IF(L6014&lt;=0,L6014/耗电量关键数据!$B$6/1000,L6014/耗电量关键数据!$B$5/1000))</f>
        <v>0</v>
      </c>
      <c r="N6014" s="5">
        <f>电气设备逐时使用率计算!H5990</f>
        <v>11.688450000000001</v>
      </c>
      <c r="O6014" s="5">
        <f>灯光逐时使用率计算!H5990</f>
        <v>9.9741440000000008</v>
      </c>
      <c r="P6014" s="19">
        <f t="shared" si="839"/>
        <v>21.662594000000002</v>
      </c>
      <c r="Q6014" s="19">
        <f t="shared" si="843"/>
        <v>21.662594000000002</v>
      </c>
      <c r="R6014" s="20">
        <f t="shared" si="840"/>
        <v>32.033775999999989</v>
      </c>
      <c r="S6014" s="20">
        <f t="shared" si="844"/>
        <v>0</v>
      </c>
      <c r="T6014" s="20">
        <f>IF((T6013+R6014)&lt;0,0,IF((T6013+R6014)&gt;结论【关键目标】!C$28,结论【关键目标】!C$28,T6013+R6014))</f>
        <v>22</v>
      </c>
      <c r="U6014" s="19">
        <f>IF((T6013+R6014)&lt;结论【关键目标】!$C$28,0,(发电量计算【计算逻辑页】!R6014+发电量计算【计算逻辑页】!T6013-结论【关键目标】!$C$28))</f>
        <v>32.033775999999989</v>
      </c>
      <c r="V6014" s="5">
        <f t="shared" si="841"/>
        <v>11.211821599999995</v>
      </c>
      <c r="W6014" s="5">
        <f t="shared" si="842"/>
        <v>26.5756703192</v>
      </c>
      <c r="X6014" s="5">
        <f t="shared" si="845"/>
        <v>0</v>
      </c>
    </row>
    <row r="6015" spans="1:24" x14ac:dyDescent="0.15">
      <c r="A6015" s="7">
        <v>6014</v>
      </c>
      <c r="B6015" s="7">
        <v>9</v>
      </c>
      <c r="C6015" s="7">
        <v>8</v>
      </c>
      <c r="D6015" s="7">
        <v>14</v>
      </c>
      <c r="E6015" s="7">
        <v>251</v>
      </c>
      <c r="F6015" s="7">
        <v>24.8</v>
      </c>
      <c r="G6015" s="7">
        <v>524.5</v>
      </c>
      <c r="H6015" s="7">
        <f t="shared" si="837"/>
        <v>5</v>
      </c>
      <c r="I6015" s="16">
        <f t="shared" si="838"/>
        <v>45177</v>
      </c>
      <c r="J6015" s="17">
        <v>1.2267999999999999</v>
      </c>
      <c r="K6015" s="18">
        <f>G6015*结论【关键目标】!C$27*0.7735*0.001</f>
        <v>48.684089999999998</v>
      </c>
      <c r="L6015" s="5">
        <v>0</v>
      </c>
      <c r="M6015" s="5">
        <f>ABS(IF(L6015&lt;=0,L6015/耗电量关键数据!$B$6/1000,L6015/耗电量关键数据!$B$5/1000))</f>
        <v>0</v>
      </c>
      <c r="N6015" s="5">
        <f>电气设备逐时使用率计算!H5991</f>
        <v>22.208055000000002</v>
      </c>
      <c r="O6015" s="5">
        <f>灯光逐时使用率计算!H5991</f>
        <v>11.844296</v>
      </c>
      <c r="P6015" s="19">
        <f t="shared" si="839"/>
        <v>34.052351000000002</v>
      </c>
      <c r="Q6015" s="19">
        <f t="shared" si="843"/>
        <v>34.052351000000002</v>
      </c>
      <c r="R6015" s="20">
        <f t="shared" si="840"/>
        <v>14.631738999999996</v>
      </c>
      <c r="S6015" s="20">
        <f t="shared" si="844"/>
        <v>0</v>
      </c>
      <c r="T6015" s="20">
        <f>IF((T6014+R6015)&lt;0,0,IF((T6014+R6015)&gt;结论【关键目标】!C$28,结论【关键目标】!C$28,T6014+R6015))</f>
        <v>22</v>
      </c>
      <c r="U6015" s="19">
        <f>IF((T6014+R6015)&lt;结论【关键目标】!$C$28,0,(发电量计算【计算逻辑页】!R6015+发电量计算【计算逻辑页】!T6014-结论【关键目标】!$C$28))</f>
        <v>14.631738999999996</v>
      </c>
      <c r="V6015" s="5">
        <f t="shared" si="841"/>
        <v>5.1211086499999983</v>
      </c>
      <c r="W6015" s="5">
        <f t="shared" si="842"/>
        <v>41.775424206799997</v>
      </c>
      <c r="X6015" s="5">
        <f t="shared" si="845"/>
        <v>0</v>
      </c>
    </row>
    <row r="6016" spans="1:24" x14ac:dyDescent="0.15">
      <c r="A6016" s="7">
        <v>6015</v>
      </c>
      <c r="B6016" s="7">
        <v>9</v>
      </c>
      <c r="C6016" s="7">
        <v>8</v>
      </c>
      <c r="D6016" s="7">
        <v>15</v>
      </c>
      <c r="E6016" s="7">
        <v>251</v>
      </c>
      <c r="F6016" s="7">
        <v>25.5</v>
      </c>
      <c r="G6016" s="7">
        <v>399.8</v>
      </c>
      <c r="H6016" s="7">
        <f t="shared" si="837"/>
        <v>5</v>
      </c>
      <c r="I6016" s="16">
        <f t="shared" si="838"/>
        <v>45177</v>
      </c>
      <c r="J6016" s="17">
        <v>1.2267999999999999</v>
      </c>
      <c r="K6016" s="18">
        <f>G6016*结论【关键目标】!C$27*0.7735*0.001</f>
        <v>37.109436000000002</v>
      </c>
      <c r="L6016" s="5">
        <v>0</v>
      </c>
      <c r="M6016" s="5">
        <f>ABS(IF(L6016&lt;=0,L6016/耗电量关键数据!$B$6/1000,L6016/耗电量关键数据!$B$5/1000))</f>
        <v>0</v>
      </c>
      <c r="N6016" s="5">
        <f>电气设备逐时使用率计算!H5992</f>
        <v>22.208055000000002</v>
      </c>
      <c r="O6016" s="5">
        <f>灯光逐时使用率计算!H5992</f>
        <v>11.844296</v>
      </c>
      <c r="P6016" s="19">
        <f t="shared" si="839"/>
        <v>34.052351000000002</v>
      </c>
      <c r="Q6016" s="19">
        <f t="shared" si="843"/>
        <v>34.052351000000002</v>
      </c>
      <c r="R6016" s="20">
        <f t="shared" si="840"/>
        <v>3.0570850000000007</v>
      </c>
      <c r="S6016" s="20">
        <f t="shared" si="844"/>
        <v>0</v>
      </c>
      <c r="T6016" s="20">
        <f>IF((T6015+R6016)&lt;0,0,IF((T6015+R6016)&gt;结论【关键目标】!C$28,结论【关键目标】!C$28,T6015+R6016))</f>
        <v>22</v>
      </c>
      <c r="U6016" s="19">
        <f>IF((T6015+R6016)&lt;结论【关键目标】!$C$28,0,(发电量计算【计算逻辑页】!R6016+发电量计算【计算逻辑页】!T6015-结论【关键目标】!$C$28))</f>
        <v>3.0570850000000007</v>
      </c>
      <c r="V6016" s="5">
        <f t="shared" si="841"/>
        <v>1.0699797500000001</v>
      </c>
      <c r="W6016" s="5">
        <f t="shared" si="842"/>
        <v>41.775424206799997</v>
      </c>
      <c r="X6016" s="5">
        <f t="shared" si="845"/>
        <v>0</v>
      </c>
    </row>
    <row r="6017" spans="1:24" x14ac:dyDescent="0.15">
      <c r="A6017" s="7">
        <v>6016</v>
      </c>
      <c r="B6017" s="7">
        <v>9</v>
      </c>
      <c r="C6017" s="7">
        <v>8</v>
      </c>
      <c r="D6017" s="7">
        <v>16</v>
      </c>
      <c r="E6017" s="7">
        <v>251</v>
      </c>
      <c r="F6017" s="7">
        <v>26.2</v>
      </c>
      <c r="G6017" s="7">
        <v>281.5</v>
      </c>
      <c r="H6017" s="7">
        <f t="shared" si="837"/>
        <v>5</v>
      </c>
      <c r="I6017" s="16">
        <f t="shared" si="838"/>
        <v>45177</v>
      </c>
      <c r="J6017" s="17">
        <v>0.70809999999999995</v>
      </c>
      <c r="K6017" s="18">
        <f>G6017*结论【关键目标】!C$27*0.7735*0.001</f>
        <v>26.128829999999997</v>
      </c>
      <c r="L6017" s="5">
        <v>0</v>
      </c>
      <c r="M6017" s="5">
        <f>ABS(IF(L6017&lt;=0,L6017/耗电量关键数据!$B$6/1000,L6017/耗电量关键数据!$B$5/1000))</f>
        <v>0</v>
      </c>
      <c r="N6017" s="5">
        <f>电气设备逐时使用率计算!H5993</f>
        <v>22.208055000000002</v>
      </c>
      <c r="O6017" s="5">
        <f>灯光逐时使用率计算!H5993</f>
        <v>11.844296</v>
      </c>
      <c r="P6017" s="19">
        <f t="shared" si="839"/>
        <v>34.052351000000002</v>
      </c>
      <c r="Q6017" s="19">
        <f t="shared" si="843"/>
        <v>0</v>
      </c>
      <c r="R6017" s="20">
        <f t="shared" si="840"/>
        <v>26.128829999999997</v>
      </c>
      <c r="S6017" s="20">
        <f t="shared" si="844"/>
        <v>0</v>
      </c>
      <c r="T6017" s="20">
        <f>IF((T6016+R6017)&lt;0,0,IF((T6016+R6017)&gt;结论【关键目标】!C$28,结论【关键目标】!C$28,T6016+R6017))</f>
        <v>22</v>
      </c>
      <c r="U6017" s="19">
        <f>IF((T6016+R6017)&lt;结论【关键目标】!$C$28,0,(发电量计算【计算逻辑页】!R6017+发电量计算【计算逻辑页】!T6016-结论【关键目标】!$C$28))</f>
        <v>26.128829999999994</v>
      </c>
      <c r="V6017" s="5">
        <f t="shared" si="841"/>
        <v>9.1450904999999967</v>
      </c>
      <c r="W6017" s="5">
        <f t="shared" si="842"/>
        <v>18.501824522999996</v>
      </c>
      <c r="X6017" s="5">
        <f t="shared" si="845"/>
        <v>0</v>
      </c>
    </row>
    <row r="6018" spans="1:24" x14ac:dyDescent="0.15">
      <c r="A6018" s="7">
        <v>6017</v>
      </c>
      <c r="B6018" s="7">
        <v>9</v>
      </c>
      <c r="C6018" s="7">
        <v>8</v>
      </c>
      <c r="D6018" s="7">
        <v>17</v>
      </c>
      <c r="E6018" s="7">
        <v>251</v>
      </c>
      <c r="F6018" s="7">
        <v>26.5</v>
      </c>
      <c r="G6018" s="7">
        <v>127.7</v>
      </c>
      <c r="H6018" s="7">
        <f t="shared" ref="H6018:H6081" si="846">WEEKDAY(I:I,2)</f>
        <v>5</v>
      </c>
      <c r="I6018" s="16">
        <f t="shared" ref="I6018:I6081" si="847">DATE(2023,B6018,C6018)</f>
        <v>45177</v>
      </c>
      <c r="J6018" s="17">
        <v>0.70809999999999995</v>
      </c>
      <c r="K6018" s="18">
        <f>G6018*结论【关键目标】!C$27*0.7735*0.001</f>
        <v>11.853114</v>
      </c>
      <c r="L6018" s="5">
        <v>0</v>
      </c>
      <c r="M6018" s="5">
        <f>ABS(IF(L6018&lt;=0,L6018/耗电量关键数据!$B$6/1000,L6018/耗电量关键数据!$B$5/1000))</f>
        <v>0</v>
      </c>
      <c r="N6018" s="5">
        <f>电气设备逐时使用率计算!H5994</f>
        <v>22.208055000000002</v>
      </c>
      <c r="O6018" s="5">
        <f>灯光逐时使用率计算!H5994</f>
        <v>11.844296</v>
      </c>
      <c r="P6018" s="19">
        <f t="shared" ref="P6018:P6081" si="848">M6018+N6018+O6018</f>
        <v>34.052351000000002</v>
      </c>
      <c r="Q6018" s="19">
        <f t="shared" si="843"/>
        <v>0</v>
      </c>
      <c r="R6018" s="20">
        <f t="shared" ref="R6018:R6081" si="849">K6018-Q6018</f>
        <v>11.853114</v>
      </c>
      <c r="S6018" s="20">
        <f t="shared" si="844"/>
        <v>0</v>
      </c>
      <c r="T6018" s="20">
        <f>IF((T6017+R6018)&lt;0,0,IF((T6017+R6018)&gt;结论【关键目标】!C$28,结论【关键目标】!C$28,T6017+R6018))</f>
        <v>22</v>
      </c>
      <c r="U6018" s="19">
        <f>IF((T6017+R6018)&lt;结论【关键目标】!$C$28,0,(发电量计算【计算逻辑页】!R6018+发电量计算【计算逻辑页】!T6017-结论【关键目标】!$C$28))</f>
        <v>11.853113999999998</v>
      </c>
      <c r="V6018" s="5">
        <f t="shared" ref="V6018:V6081" si="850">IF(J6018&gt;0.35,U6018*0.35,0)</f>
        <v>4.1485898999999993</v>
      </c>
      <c r="W6018" s="5">
        <f t="shared" ref="W6018:W6081" si="851">IF(P6018&gt;K6018,K6018*J6018,P6018*J6018)</f>
        <v>8.393190023399999</v>
      </c>
      <c r="X6018" s="5">
        <f t="shared" si="845"/>
        <v>0</v>
      </c>
    </row>
    <row r="6019" spans="1:24" x14ac:dyDescent="0.15">
      <c r="A6019" s="7">
        <v>6018</v>
      </c>
      <c r="B6019" s="7">
        <v>9</v>
      </c>
      <c r="C6019" s="7">
        <v>8</v>
      </c>
      <c r="D6019" s="7">
        <v>18</v>
      </c>
      <c r="E6019" s="7">
        <v>251</v>
      </c>
      <c r="F6019" s="7">
        <v>26.4</v>
      </c>
      <c r="G6019" s="7">
        <v>0</v>
      </c>
      <c r="H6019" s="7">
        <f t="shared" si="846"/>
        <v>5</v>
      </c>
      <c r="I6019" s="16">
        <f t="shared" si="847"/>
        <v>45177</v>
      </c>
      <c r="J6019" s="17">
        <v>0.70809999999999995</v>
      </c>
      <c r="K6019" s="18">
        <f>G6019*结论【关键目标】!C$27*0.7735*0.001</f>
        <v>0</v>
      </c>
      <c r="L6019" s="5">
        <v>0</v>
      </c>
      <c r="M6019" s="5">
        <f>ABS(IF(L6019&lt;=0,L6019/耗电量关键数据!$B$6/1000,L6019/耗电量关键数据!$B$5/1000))</f>
        <v>0</v>
      </c>
      <c r="N6019" s="5">
        <f>电气设备逐时使用率计算!H5995</f>
        <v>7.0130699999999999</v>
      </c>
      <c r="O6019" s="5">
        <f>灯光逐时使用率计算!H5995</f>
        <v>3.7403040000000001</v>
      </c>
      <c r="P6019" s="19">
        <f t="shared" si="848"/>
        <v>10.753374000000001</v>
      </c>
      <c r="Q6019" s="19">
        <f t="shared" ref="Q6019:Q6082" si="852">IF(J6019&gt;0.8,P6019,0)</f>
        <v>0</v>
      </c>
      <c r="R6019" s="20">
        <f t="shared" si="849"/>
        <v>0</v>
      </c>
      <c r="S6019" s="20">
        <f t="shared" ref="S6019:S6082" si="853">IF(R6019&lt;0,ABS(R6019),0)</f>
        <v>0</v>
      </c>
      <c r="T6019" s="20">
        <f>IF((T6018+R6019)&lt;0,0,IF((T6018+R6019)&gt;结论【关键目标】!C$28,结论【关键目标】!C$28,T6018+R6019))</f>
        <v>22</v>
      </c>
      <c r="U6019" s="19">
        <f>IF((T6018+R6019)&lt;结论【关键目标】!$C$28,0,(发电量计算【计算逻辑页】!R6019+发电量计算【计算逻辑页】!T6018-结论【关键目标】!$C$28))</f>
        <v>0</v>
      </c>
      <c r="V6019" s="5">
        <f t="shared" si="850"/>
        <v>0</v>
      </c>
      <c r="W6019" s="5">
        <f t="shared" si="851"/>
        <v>0</v>
      </c>
      <c r="X6019" s="5">
        <f t="shared" si="845"/>
        <v>0</v>
      </c>
    </row>
    <row r="6020" spans="1:24" x14ac:dyDescent="0.15">
      <c r="A6020" s="7">
        <v>6019</v>
      </c>
      <c r="B6020" s="7">
        <v>9</v>
      </c>
      <c r="C6020" s="7">
        <v>8</v>
      </c>
      <c r="D6020" s="7">
        <v>19</v>
      </c>
      <c r="E6020" s="7">
        <v>251</v>
      </c>
      <c r="F6020" s="7">
        <v>25.7</v>
      </c>
      <c r="G6020" s="7">
        <v>0</v>
      </c>
      <c r="H6020" s="7">
        <f t="shared" si="846"/>
        <v>5</v>
      </c>
      <c r="I6020" s="16">
        <f t="shared" si="847"/>
        <v>45177</v>
      </c>
      <c r="J6020" s="17">
        <v>1.2267999999999999</v>
      </c>
      <c r="K6020" s="18">
        <f>G6020*结论【关键目标】!C$27*0.7735*0.001</f>
        <v>0</v>
      </c>
      <c r="L6020" s="5">
        <v>0</v>
      </c>
      <c r="M6020" s="5">
        <f>ABS(IF(L6020&lt;=0,L6020/耗电量关键数据!$B$6/1000,L6020/耗电量关键数据!$B$5/1000))</f>
        <v>0</v>
      </c>
      <c r="N6020" s="5">
        <f>电气设备逐时使用率计算!H5996</f>
        <v>7.0130699999999999</v>
      </c>
      <c r="O6020" s="5">
        <f>灯光逐时使用率计算!H5996</f>
        <v>3.7403040000000001</v>
      </c>
      <c r="P6020" s="19">
        <f t="shared" si="848"/>
        <v>10.753374000000001</v>
      </c>
      <c r="Q6020" s="19">
        <f t="shared" si="852"/>
        <v>10.753374000000001</v>
      </c>
      <c r="R6020" s="20">
        <f t="shared" si="849"/>
        <v>-10.753374000000001</v>
      </c>
      <c r="S6020" s="20">
        <f t="shared" si="853"/>
        <v>10.753374000000001</v>
      </c>
      <c r="T6020" s="20">
        <f>IF((T6019+R6020)&lt;0,0,IF((T6019+R6020)&gt;结论【关键目标】!C$28,结论【关键目标】!C$28,T6019+R6020))</f>
        <v>11.246625999999999</v>
      </c>
      <c r="U6020" s="19">
        <f>IF((T6019+R6020)&lt;结论【关键目标】!$C$28,0,(发电量计算【计算逻辑页】!R6020+发电量计算【计算逻辑页】!T6019-结论【关键目标】!$C$28))</f>
        <v>0</v>
      </c>
      <c r="V6020" s="5">
        <f t="shared" si="850"/>
        <v>0</v>
      </c>
      <c r="W6020" s="5">
        <f t="shared" si="851"/>
        <v>0</v>
      </c>
      <c r="X6020" s="5">
        <f t="shared" ref="X6020:X6083" si="854">(J6020-0.35)*IF(T6020&gt;S6020,S6020,T6020)</f>
        <v>9.428558323199999</v>
      </c>
    </row>
    <row r="6021" spans="1:24" x14ac:dyDescent="0.15">
      <c r="A6021" s="7">
        <v>6020</v>
      </c>
      <c r="B6021" s="7">
        <v>9</v>
      </c>
      <c r="C6021" s="7">
        <v>8</v>
      </c>
      <c r="D6021" s="7">
        <v>20</v>
      </c>
      <c r="E6021" s="7">
        <v>251</v>
      </c>
      <c r="F6021" s="7">
        <v>24.7</v>
      </c>
      <c r="G6021" s="7">
        <v>0</v>
      </c>
      <c r="H6021" s="7">
        <f t="shared" si="846"/>
        <v>5</v>
      </c>
      <c r="I6021" s="16">
        <f t="shared" si="847"/>
        <v>45177</v>
      </c>
      <c r="J6021" s="17">
        <v>1.2267999999999999</v>
      </c>
      <c r="K6021" s="18">
        <f>G6021*结论【关键目标】!C$27*0.7735*0.001</f>
        <v>0</v>
      </c>
      <c r="L6021" s="5">
        <v>0</v>
      </c>
      <c r="M6021" s="5">
        <f>ABS(IF(L6021&lt;=0,L6021/耗电量关键数据!$B$6/1000,L6021/耗电量关键数据!$B$5/1000))</f>
        <v>0</v>
      </c>
      <c r="N6021" s="5">
        <f>电气设备逐时使用率计算!H5997</f>
        <v>1.1688450000000001</v>
      </c>
      <c r="O6021" s="5">
        <f>灯光逐时使用率计算!H5997</f>
        <v>0.37403039999999999</v>
      </c>
      <c r="P6021" s="19">
        <f t="shared" si="848"/>
        <v>1.5428754000000002</v>
      </c>
      <c r="Q6021" s="19">
        <f t="shared" si="852"/>
        <v>1.5428754000000002</v>
      </c>
      <c r="R6021" s="20">
        <f t="shared" si="849"/>
        <v>-1.5428754000000002</v>
      </c>
      <c r="S6021" s="20">
        <f t="shared" si="853"/>
        <v>1.5428754000000002</v>
      </c>
      <c r="T6021" s="20">
        <f>IF((T6020+R6021)&lt;0,0,IF((T6020+R6021)&gt;结论【关键目标】!C$28,结论【关键目标】!C$28,T6020+R6021))</f>
        <v>9.7037505999999993</v>
      </c>
      <c r="U6021" s="19">
        <f>IF((T6020+R6021)&lt;结论【关键目标】!$C$28,0,(发电量计算【计算逻辑页】!R6021+发电量计算【计算逻辑页】!T6020-结论【关键目标】!$C$28))</f>
        <v>0</v>
      </c>
      <c r="V6021" s="5">
        <f t="shared" si="850"/>
        <v>0</v>
      </c>
      <c r="W6021" s="5">
        <f t="shared" si="851"/>
        <v>0</v>
      </c>
      <c r="X6021" s="5">
        <f t="shared" si="854"/>
        <v>1.3527931507200002</v>
      </c>
    </row>
    <row r="6022" spans="1:24" x14ac:dyDescent="0.15">
      <c r="A6022" s="7">
        <v>6021</v>
      </c>
      <c r="B6022" s="7">
        <v>9</v>
      </c>
      <c r="C6022" s="7">
        <v>8</v>
      </c>
      <c r="D6022" s="7">
        <v>21</v>
      </c>
      <c r="E6022" s="7">
        <v>251</v>
      </c>
      <c r="F6022" s="7">
        <v>23.8</v>
      </c>
      <c r="G6022" s="7">
        <v>0</v>
      </c>
      <c r="H6022" s="7">
        <f t="shared" si="846"/>
        <v>5</v>
      </c>
      <c r="I6022" s="16">
        <f t="shared" si="847"/>
        <v>45177</v>
      </c>
      <c r="J6022" s="17">
        <v>1.2267999999999999</v>
      </c>
      <c r="K6022" s="18">
        <f>G6022*结论【关键目标】!C$27*0.7735*0.001</f>
        <v>0</v>
      </c>
      <c r="L6022" s="5">
        <v>0</v>
      </c>
      <c r="M6022" s="5">
        <f>ABS(IF(L6022&lt;=0,L6022/耗电量关键数据!$B$6/1000,L6022/耗电量关键数据!$B$5/1000))</f>
        <v>0</v>
      </c>
      <c r="N6022" s="5">
        <f>电气设备逐时使用率计算!H5998</f>
        <v>1.1688450000000001</v>
      </c>
      <c r="O6022" s="5">
        <f>灯光逐时使用率计算!H5998</f>
        <v>0.37403039999999999</v>
      </c>
      <c r="P6022" s="19">
        <f t="shared" si="848"/>
        <v>1.5428754000000002</v>
      </c>
      <c r="Q6022" s="19">
        <f t="shared" si="852"/>
        <v>1.5428754000000002</v>
      </c>
      <c r="R6022" s="20">
        <f t="shared" si="849"/>
        <v>-1.5428754000000002</v>
      </c>
      <c r="S6022" s="20">
        <f t="shared" si="853"/>
        <v>1.5428754000000002</v>
      </c>
      <c r="T6022" s="20">
        <f>IF((T6021+R6022)&lt;0,0,IF((T6021+R6022)&gt;结论【关键目标】!C$28,结论【关键目标】!C$28,T6021+R6022))</f>
        <v>8.1608751999999996</v>
      </c>
      <c r="U6022" s="19">
        <f>IF((T6021+R6022)&lt;结论【关键目标】!$C$28,0,(发电量计算【计算逻辑页】!R6022+发电量计算【计算逻辑页】!T6021-结论【关键目标】!$C$28))</f>
        <v>0</v>
      </c>
      <c r="V6022" s="5">
        <f t="shared" si="850"/>
        <v>0</v>
      </c>
      <c r="W6022" s="5">
        <f t="shared" si="851"/>
        <v>0</v>
      </c>
      <c r="X6022" s="5">
        <f t="shared" si="854"/>
        <v>1.3527931507200002</v>
      </c>
    </row>
    <row r="6023" spans="1:24" x14ac:dyDescent="0.15">
      <c r="A6023" s="7">
        <v>6022</v>
      </c>
      <c r="B6023" s="7">
        <v>9</v>
      </c>
      <c r="C6023" s="7">
        <v>8</v>
      </c>
      <c r="D6023" s="7">
        <v>22</v>
      </c>
      <c r="E6023" s="7">
        <v>251</v>
      </c>
      <c r="F6023" s="7">
        <v>22.9</v>
      </c>
      <c r="G6023" s="7">
        <v>0</v>
      </c>
      <c r="H6023" s="7">
        <f t="shared" si="846"/>
        <v>5</v>
      </c>
      <c r="I6023" s="16">
        <f t="shared" si="847"/>
        <v>45177</v>
      </c>
      <c r="J6023" s="17">
        <v>0.70809999999999995</v>
      </c>
      <c r="K6023" s="18">
        <f>G6023*结论【关键目标】!C$27*0.7735*0.001</f>
        <v>0</v>
      </c>
      <c r="L6023" s="5">
        <v>0</v>
      </c>
      <c r="M6023" s="5">
        <f>ABS(IF(L6023&lt;=0,L6023/耗电量关键数据!$B$6/1000,L6023/耗电量关键数据!$B$5/1000))</f>
        <v>0</v>
      </c>
      <c r="N6023" s="5">
        <f>电气设备逐时使用率计算!H5999</f>
        <v>1.1688450000000001</v>
      </c>
      <c r="O6023" s="5">
        <f>灯光逐时使用率计算!H5999</f>
        <v>0.37403039999999999</v>
      </c>
      <c r="P6023" s="19">
        <f t="shared" si="848"/>
        <v>1.5428754000000002</v>
      </c>
      <c r="Q6023" s="19">
        <f t="shared" si="852"/>
        <v>0</v>
      </c>
      <c r="R6023" s="20">
        <f t="shared" si="849"/>
        <v>0</v>
      </c>
      <c r="S6023" s="20">
        <f t="shared" si="853"/>
        <v>0</v>
      </c>
      <c r="T6023" s="20">
        <f>IF((T6022+R6023)&lt;0,0,IF((T6022+R6023)&gt;结论【关键目标】!C$28,结论【关键目标】!C$28,T6022+R6023))</f>
        <v>8.1608751999999996</v>
      </c>
      <c r="U6023" s="19">
        <f>IF((T6022+R6023)&lt;结论【关键目标】!$C$28,0,(发电量计算【计算逻辑页】!R6023+发电量计算【计算逻辑页】!T6022-结论【关键目标】!$C$28))</f>
        <v>0</v>
      </c>
      <c r="V6023" s="5">
        <f t="shared" si="850"/>
        <v>0</v>
      </c>
      <c r="W6023" s="5">
        <f t="shared" si="851"/>
        <v>0</v>
      </c>
      <c r="X6023" s="5">
        <f t="shared" si="854"/>
        <v>0</v>
      </c>
    </row>
    <row r="6024" spans="1:24" x14ac:dyDescent="0.15">
      <c r="A6024" s="7">
        <v>6023</v>
      </c>
      <c r="B6024" s="7">
        <v>9</v>
      </c>
      <c r="C6024" s="7">
        <v>8</v>
      </c>
      <c r="D6024" s="7">
        <v>23</v>
      </c>
      <c r="E6024" s="7">
        <v>251</v>
      </c>
      <c r="F6024" s="7">
        <v>22</v>
      </c>
      <c r="G6024" s="7">
        <v>0</v>
      </c>
      <c r="H6024" s="7">
        <f t="shared" si="846"/>
        <v>5</v>
      </c>
      <c r="I6024" s="16">
        <f t="shared" si="847"/>
        <v>45177</v>
      </c>
      <c r="J6024" s="17">
        <v>0.70809999999999995</v>
      </c>
      <c r="K6024" s="18">
        <f>G6024*结论【关键目标】!C$27*0.7735*0.001</f>
        <v>0</v>
      </c>
      <c r="L6024" s="5">
        <v>0</v>
      </c>
      <c r="M6024" s="5">
        <f>ABS(IF(L6024&lt;=0,L6024/耗电量关键数据!$B$6/1000,L6024/耗电量关键数据!$B$5/1000))</f>
        <v>0</v>
      </c>
      <c r="N6024" s="5">
        <f>电气设备逐时使用率计算!H6000</f>
        <v>1.1688450000000001</v>
      </c>
      <c r="O6024" s="5">
        <f>灯光逐时使用率计算!H6000</f>
        <v>0.37403039999999999</v>
      </c>
      <c r="P6024" s="19">
        <f t="shared" si="848"/>
        <v>1.5428754000000002</v>
      </c>
      <c r="Q6024" s="19">
        <f t="shared" si="852"/>
        <v>0</v>
      </c>
      <c r="R6024" s="20">
        <f t="shared" si="849"/>
        <v>0</v>
      </c>
      <c r="S6024" s="20">
        <f t="shared" si="853"/>
        <v>0</v>
      </c>
      <c r="T6024" s="20">
        <f>IF((T6023+R6024)&lt;0,0,IF((T6023+R6024)&gt;结论【关键目标】!C$28,结论【关键目标】!C$28,T6023+R6024))</f>
        <v>8.1608751999999996</v>
      </c>
      <c r="U6024" s="19">
        <f>IF((T6023+R6024)&lt;结论【关键目标】!$C$28,0,(发电量计算【计算逻辑页】!R6024+发电量计算【计算逻辑页】!T6023-结论【关键目标】!$C$28))</f>
        <v>0</v>
      </c>
      <c r="V6024" s="5">
        <f t="shared" si="850"/>
        <v>0</v>
      </c>
      <c r="W6024" s="5">
        <f t="shared" si="851"/>
        <v>0</v>
      </c>
      <c r="X6024" s="5">
        <f t="shared" si="854"/>
        <v>0</v>
      </c>
    </row>
    <row r="6025" spans="1:24" x14ac:dyDescent="0.15">
      <c r="A6025" s="7">
        <v>6024</v>
      </c>
      <c r="B6025" s="7">
        <v>9</v>
      </c>
      <c r="C6025" s="7">
        <v>8</v>
      </c>
      <c r="D6025" s="7">
        <v>24</v>
      </c>
      <c r="E6025" s="7">
        <v>251</v>
      </c>
      <c r="F6025" s="7">
        <v>21.1</v>
      </c>
      <c r="G6025" s="7">
        <v>0</v>
      </c>
      <c r="H6025" s="7">
        <f t="shared" si="846"/>
        <v>5</v>
      </c>
      <c r="I6025" s="16">
        <f t="shared" si="847"/>
        <v>45177</v>
      </c>
      <c r="J6025" s="17">
        <v>0.2407</v>
      </c>
      <c r="K6025" s="18">
        <f>G6025*结论【关键目标】!C$27*0.7735*0.001</f>
        <v>0</v>
      </c>
      <c r="L6025" s="5">
        <v>0</v>
      </c>
      <c r="M6025" s="5">
        <f>ABS(IF(L6025&lt;=0,L6025/耗电量关键数据!$B$6/1000,L6025/耗电量关键数据!$B$5/1000))</f>
        <v>0</v>
      </c>
      <c r="N6025" s="5">
        <f>电气设备逐时使用率计算!H6001</f>
        <v>1.1688450000000001</v>
      </c>
      <c r="O6025" s="5">
        <f>灯光逐时使用率计算!H6001</f>
        <v>0.37403039999999999</v>
      </c>
      <c r="P6025" s="19">
        <f t="shared" si="848"/>
        <v>1.5428754000000002</v>
      </c>
      <c r="Q6025" s="19">
        <f t="shared" si="852"/>
        <v>0</v>
      </c>
      <c r="R6025" s="20">
        <f t="shared" si="849"/>
        <v>0</v>
      </c>
      <c r="S6025" s="20">
        <f t="shared" si="853"/>
        <v>0</v>
      </c>
      <c r="T6025" s="20">
        <f>IF((T6024+R6025)&lt;0,0,IF((T6024+R6025)&gt;结论【关键目标】!C$28,结论【关键目标】!C$28,T6024+R6025))</f>
        <v>8.1608751999999996</v>
      </c>
      <c r="U6025" s="19">
        <f>IF((T6024+R6025)&lt;结论【关键目标】!$C$28,0,(发电量计算【计算逻辑页】!R6025+发电量计算【计算逻辑页】!T6024-结论【关键目标】!$C$28))</f>
        <v>0</v>
      </c>
      <c r="V6025" s="5">
        <f t="shared" si="850"/>
        <v>0</v>
      </c>
      <c r="W6025" s="5">
        <f t="shared" si="851"/>
        <v>0</v>
      </c>
      <c r="X6025" s="5">
        <f t="shared" si="854"/>
        <v>0</v>
      </c>
    </row>
    <row r="6026" spans="1:24" x14ac:dyDescent="0.15">
      <c r="A6026" s="7">
        <v>6025</v>
      </c>
      <c r="B6026" s="7">
        <v>9</v>
      </c>
      <c r="C6026" s="7">
        <v>9</v>
      </c>
      <c r="D6026" s="7">
        <v>1</v>
      </c>
      <c r="E6026" s="7">
        <v>252</v>
      </c>
      <c r="F6026" s="7">
        <v>20.399999999999999</v>
      </c>
      <c r="G6026" s="7">
        <v>0</v>
      </c>
      <c r="H6026" s="7">
        <f t="shared" si="846"/>
        <v>6</v>
      </c>
      <c r="I6026" s="16">
        <f t="shared" si="847"/>
        <v>45178</v>
      </c>
      <c r="J6026" s="17">
        <v>0.2407</v>
      </c>
      <c r="K6026" s="18">
        <f>G6026*结论【关键目标】!C$27*0.7735*0.001</f>
        <v>0</v>
      </c>
      <c r="L6026" s="5">
        <v>0</v>
      </c>
      <c r="M6026" s="5">
        <f>ABS(IF(L6026&lt;=0,L6026/耗电量关键数据!$B$6/1000,L6026/耗电量关键数据!$B$5/1000))</f>
        <v>0</v>
      </c>
      <c r="N6026" s="19">
        <f>耗电量关键数据!$B$14</f>
        <v>1.1688450000000001</v>
      </c>
      <c r="O6026" s="19">
        <f>耗电量关键数据!$B$15</f>
        <v>0.37403039999999999</v>
      </c>
      <c r="P6026" s="19">
        <f t="shared" si="848"/>
        <v>1.5428754000000002</v>
      </c>
      <c r="Q6026" s="19">
        <f t="shared" si="852"/>
        <v>0</v>
      </c>
      <c r="R6026" s="20">
        <f t="shared" si="849"/>
        <v>0</v>
      </c>
      <c r="S6026" s="20">
        <f t="shared" si="853"/>
        <v>0</v>
      </c>
      <c r="T6026" s="20">
        <f>IF((T6025+R6026)&lt;0,0,IF((T6025+R6026)&gt;结论【关键目标】!C$28,结论【关键目标】!C$28,T6025+R6026))</f>
        <v>8.1608751999999996</v>
      </c>
      <c r="U6026" s="19">
        <f>IF((T6025+R6026)&lt;结论【关键目标】!$C$28,0,(发电量计算【计算逻辑页】!R6026+发电量计算【计算逻辑页】!T6025-结论【关键目标】!$C$28))</f>
        <v>0</v>
      </c>
      <c r="V6026" s="5">
        <f t="shared" si="850"/>
        <v>0</v>
      </c>
      <c r="W6026" s="5">
        <f t="shared" si="851"/>
        <v>0</v>
      </c>
      <c r="X6026" s="5">
        <f t="shared" si="854"/>
        <v>0</v>
      </c>
    </row>
    <row r="6027" spans="1:24" x14ac:dyDescent="0.15">
      <c r="A6027" s="7">
        <v>6026</v>
      </c>
      <c r="B6027" s="7">
        <v>9</v>
      </c>
      <c r="C6027" s="7">
        <v>9</v>
      </c>
      <c r="D6027" s="7">
        <v>2</v>
      </c>
      <c r="E6027" s="7">
        <v>252</v>
      </c>
      <c r="F6027" s="7">
        <v>19.8</v>
      </c>
      <c r="G6027" s="7">
        <v>0</v>
      </c>
      <c r="H6027" s="7">
        <f t="shared" si="846"/>
        <v>6</v>
      </c>
      <c r="I6027" s="16">
        <f t="shared" si="847"/>
        <v>45178</v>
      </c>
      <c r="J6027" s="17">
        <v>0.2407</v>
      </c>
      <c r="K6027" s="18">
        <f>G6027*结论【关键目标】!C$27*0.7735*0.001</f>
        <v>0</v>
      </c>
      <c r="L6027" s="5">
        <v>0</v>
      </c>
      <c r="M6027" s="5">
        <f>ABS(IF(L6027&lt;=0,L6027/耗电量关键数据!$B$6/1000,L6027/耗电量关键数据!$B$5/1000))</f>
        <v>0</v>
      </c>
      <c r="N6027" s="19">
        <f>耗电量关键数据!$B$14</f>
        <v>1.1688450000000001</v>
      </c>
      <c r="O6027" s="19">
        <f>耗电量关键数据!$B$15</f>
        <v>0.37403039999999999</v>
      </c>
      <c r="P6027" s="19">
        <f t="shared" si="848"/>
        <v>1.5428754000000002</v>
      </c>
      <c r="Q6027" s="19">
        <f t="shared" si="852"/>
        <v>0</v>
      </c>
      <c r="R6027" s="20">
        <f t="shared" si="849"/>
        <v>0</v>
      </c>
      <c r="S6027" s="20">
        <f t="shared" si="853"/>
        <v>0</v>
      </c>
      <c r="T6027" s="20">
        <f>IF((T6026+R6027)&lt;0,0,IF((T6026+R6027)&gt;结论【关键目标】!C$28,结论【关键目标】!C$28,T6026+R6027))</f>
        <v>8.1608751999999996</v>
      </c>
      <c r="U6027" s="19">
        <f>IF((T6026+R6027)&lt;结论【关键目标】!$C$28,0,(发电量计算【计算逻辑页】!R6027+发电量计算【计算逻辑页】!T6026-结论【关键目标】!$C$28))</f>
        <v>0</v>
      </c>
      <c r="V6027" s="5">
        <f t="shared" si="850"/>
        <v>0</v>
      </c>
      <c r="W6027" s="5">
        <f t="shared" si="851"/>
        <v>0</v>
      </c>
      <c r="X6027" s="5">
        <f t="shared" si="854"/>
        <v>0</v>
      </c>
    </row>
    <row r="6028" spans="1:24" x14ac:dyDescent="0.15">
      <c r="A6028" s="7">
        <v>6027</v>
      </c>
      <c r="B6028" s="7">
        <v>9</v>
      </c>
      <c r="C6028" s="7">
        <v>9</v>
      </c>
      <c r="D6028" s="7">
        <v>3</v>
      </c>
      <c r="E6028" s="7">
        <v>252</v>
      </c>
      <c r="F6028" s="7">
        <v>19.100000000000001</v>
      </c>
      <c r="G6028" s="7">
        <v>0</v>
      </c>
      <c r="H6028" s="7">
        <f t="shared" si="846"/>
        <v>6</v>
      </c>
      <c r="I6028" s="16">
        <f t="shared" si="847"/>
        <v>45178</v>
      </c>
      <c r="J6028" s="17">
        <v>0.2407</v>
      </c>
      <c r="K6028" s="18">
        <f>G6028*结论【关键目标】!C$27*0.7735*0.001</f>
        <v>0</v>
      </c>
      <c r="L6028" s="5">
        <v>0</v>
      </c>
      <c r="M6028" s="5">
        <f>ABS(IF(L6028&lt;=0,L6028/耗电量关键数据!$B$6/1000,L6028/耗电量关键数据!$B$5/1000))</f>
        <v>0</v>
      </c>
      <c r="N6028" s="19">
        <f>耗电量关键数据!$B$14</f>
        <v>1.1688450000000001</v>
      </c>
      <c r="O6028" s="19">
        <f>耗电量关键数据!$B$15</f>
        <v>0.37403039999999999</v>
      </c>
      <c r="P6028" s="19">
        <f t="shared" si="848"/>
        <v>1.5428754000000002</v>
      </c>
      <c r="Q6028" s="19">
        <f t="shared" si="852"/>
        <v>0</v>
      </c>
      <c r="R6028" s="20">
        <f t="shared" si="849"/>
        <v>0</v>
      </c>
      <c r="S6028" s="20">
        <f t="shared" si="853"/>
        <v>0</v>
      </c>
      <c r="T6028" s="20">
        <f>IF((T6027+R6028)&lt;0,0,IF((T6027+R6028)&gt;结论【关键目标】!C$28,结论【关键目标】!C$28,T6027+R6028))</f>
        <v>8.1608751999999996</v>
      </c>
      <c r="U6028" s="19">
        <f>IF((T6027+R6028)&lt;结论【关键目标】!$C$28,0,(发电量计算【计算逻辑页】!R6028+发电量计算【计算逻辑页】!T6027-结论【关键目标】!$C$28))</f>
        <v>0</v>
      </c>
      <c r="V6028" s="5">
        <f t="shared" si="850"/>
        <v>0</v>
      </c>
      <c r="W6028" s="5">
        <f t="shared" si="851"/>
        <v>0</v>
      </c>
      <c r="X6028" s="5">
        <f t="shared" si="854"/>
        <v>0</v>
      </c>
    </row>
    <row r="6029" spans="1:24" x14ac:dyDescent="0.15">
      <c r="A6029" s="7">
        <v>6028</v>
      </c>
      <c r="B6029" s="7">
        <v>9</v>
      </c>
      <c r="C6029" s="7">
        <v>9</v>
      </c>
      <c r="D6029" s="7">
        <v>4</v>
      </c>
      <c r="E6029" s="7">
        <v>252</v>
      </c>
      <c r="F6029" s="7">
        <v>18.399999999999999</v>
      </c>
      <c r="G6029" s="7">
        <v>0</v>
      </c>
      <c r="H6029" s="7">
        <f t="shared" si="846"/>
        <v>6</v>
      </c>
      <c r="I6029" s="16">
        <f t="shared" si="847"/>
        <v>45178</v>
      </c>
      <c r="J6029" s="17">
        <v>0.2407</v>
      </c>
      <c r="K6029" s="18">
        <f>G6029*结论【关键目标】!C$27*0.7735*0.001</f>
        <v>0</v>
      </c>
      <c r="L6029" s="5">
        <v>0</v>
      </c>
      <c r="M6029" s="5">
        <f>ABS(IF(L6029&lt;=0,L6029/耗电量关键数据!$B$6/1000,L6029/耗电量关键数据!$B$5/1000))</f>
        <v>0</v>
      </c>
      <c r="N6029" s="19">
        <f>耗电量关键数据!$B$14</f>
        <v>1.1688450000000001</v>
      </c>
      <c r="O6029" s="19">
        <f>耗电量关键数据!$B$15</f>
        <v>0.37403039999999999</v>
      </c>
      <c r="P6029" s="19">
        <f t="shared" si="848"/>
        <v>1.5428754000000002</v>
      </c>
      <c r="Q6029" s="19">
        <f t="shared" si="852"/>
        <v>0</v>
      </c>
      <c r="R6029" s="20">
        <f t="shared" si="849"/>
        <v>0</v>
      </c>
      <c r="S6029" s="20">
        <f t="shared" si="853"/>
        <v>0</v>
      </c>
      <c r="T6029" s="20">
        <f>IF((T6028+R6029)&lt;0,0,IF((T6028+R6029)&gt;结论【关键目标】!C$28,结论【关键目标】!C$28,T6028+R6029))</f>
        <v>8.1608751999999996</v>
      </c>
      <c r="U6029" s="19">
        <f>IF((T6028+R6029)&lt;结论【关键目标】!$C$28,0,(发电量计算【计算逻辑页】!R6029+发电量计算【计算逻辑页】!T6028-结论【关键目标】!$C$28))</f>
        <v>0</v>
      </c>
      <c r="V6029" s="5">
        <f t="shared" si="850"/>
        <v>0</v>
      </c>
      <c r="W6029" s="5">
        <f t="shared" si="851"/>
        <v>0</v>
      </c>
      <c r="X6029" s="5">
        <f t="shared" si="854"/>
        <v>0</v>
      </c>
    </row>
    <row r="6030" spans="1:24" x14ac:dyDescent="0.15">
      <c r="A6030" s="7">
        <v>6029</v>
      </c>
      <c r="B6030" s="7">
        <v>9</v>
      </c>
      <c r="C6030" s="7">
        <v>9</v>
      </c>
      <c r="D6030" s="7">
        <v>5</v>
      </c>
      <c r="E6030" s="7">
        <v>252</v>
      </c>
      <c r="F6030" s="7">
        <v>17.600000000000001</v>
      </c>
      <c r="G6030" s="7">
        <v>0</v>
      </c>
      <c r="H6030" s="7">
        <f t="shared" si="846"/>
        <v>6</v>
      </c>
      <c r="I6030" s="16">
        <f t="shared" si="847"/>
        <v>45178</v>
      </c>
      <c r="J6030" s="17">
        <v>0.2407</v>
      </c>
      <c r="K6030" s="18">
        <f>G6030*结论【关键目标】!C$27*0.7735*0.001</f>
        <v>0</v>
      </c>
      <c r="L6030" s="5">
        <v>0</v>
      </c>
      <c r="M6030" s="5">
        <f>ABS(IF(L6030&lt;=0,L6030/耗电量关键数据!$B$6/1000,L6030/耗电量关键数据!$B$5/1000))</f>
        <v>0</v>
      </c>
      <c r="N6030" s="19">
        <f>耗电量关键数据!$B$14</f>
        <v>1.1688450000000001</v>
      </c>
      <c r="O6030" s="19">
        <f>耗电量关键数据!$B$15</f>
        <v>0.37403039999999999</v>
      </c>
      <c r="P6030" s="19">
        <f t="shared" si="848"/>
        <v>1.5428754000000002</v>
      </c>
      <c r="Q6030" s="19">
        <f t="shared" si="852"/>
        <v>0</v>
      </c>
      <c r="R6030" s="20">
        <f t="shared" si="849"/>
        <v>0</v>
      </c>
      <c r="S6030" s="20">
        <f t="shared" si="853"/>
        <v>0</v>
      </c>
      <c r="T6030" s="20">
        <f>IF((T6029+R6030)&lt;0,0,IF((T6029+R6030)&gt;结论【关键目标】!C$28,结论【关键目标】!C$28,T6029+R6030))</f>
        <v>8.1608751999999996</v>
      </c>
      <c r="U6030" s="19">
        <f>IF((T6029+R6030)&lt;结论【关键目标】!$C$28,0,(发电量计算【计算逻辑页】!R6030+发电量计算【计算逻辑页】!T6029-结论【关键目标】!$C$28))</f>
        <v>0</v>
      </c>
      <c r="V6030" s="5">
        <f t="shared" si="850"/>
        <v>0</v>
      </c>
      <c r="W6030" s="5">
        <f t="shared" si="851"/>
        <v>0</v>
      </c>
      <c r="X6030" s="5">
        <f t="shared" si="854"/>
        <v>0</v>
      </c>
    </row>
    <row r="6031" spans="1:24" x14ac:dyDescent="0.15">
      <c r="A6031" s="7">
        <v>6030</v>
      </c>
      <c r="B6031" s="7">
        <v>9</v>
      </c>
      <c r="C6031" s="7">
        <v>9</v>
      </c>
      <c r="D6031" s="7">
        <v>6</v>
      </c>
      <c r="E6031" s="7">
        <v>252</v>
      </c>
      <c r="F6031" s="7">
        <v>16.899999999999999</v>
      </c>
      <c r="G6031" s="7">
        <v>5.5</v>
      </c>
      <c r="H6031" s="7">
        <f t="shared" si="846"/>
        <v>6</v>
      </c>
      <c r="I6031" s="16">
        <f t="shared" si="847"/>
        <v>45178</v>
      </c>
      <c r="J6031" s="17">
        <v>0.2407</v>
      </c>
      <c r="K6031" s="18">
        <f>G6031*结论【关键目标】!C$27*0.7735*0.001</f>
        <v>0.51051000000000002</v>
      </c>
      <c r="L6031" s="5">
        <v>0</v>
      </c>
      <c r="M6031" s="5">
        <f>ABS(IF(L6031&lt;=0,L6031/耗电量关键数据!$B$6/1000,L6031/耗电量关键数据!$B$5/1000))</f>
        <v>0</v>
      </c>
      <c r="N6031" s="19">
        <f>耗电量关键数据!$B$14</f>
        <v>1.1688450000000001</v>
      </c>
      <c r="O6031" s="19">
        <f>耗电量关键数据!$B$15</f>
        <v>0.37403039999999999</v>
      </c>
      <c r="P6031" s="19">
        <f t="shared" si="848"/>
        <v>1.5428754000000002</v>
      </c>
      <c r="Q6031" s="19">
        <f t="shared" si="852"/>
        <v>0</v>
      </c>
      <c r="R6031" s="20">
        <f t="shared" si="849"/>
        <v>0.51051000000000002</v>
      </c>
      <c r="S6031" s="20">
        <f t="shared" si="853"/>
        <v>0</v>
      </c>
      <c r="T6031" s="20">
        <f>IF((T6030+R6031)&lt;0,0,IF((T6030+R6031)&gt;结论【关键目标】!C$28,结论【关键目标】!C$28,T6030+R6031))</f>
        <v>8.6713851999999996</v>
      </c>
      <c r="U6031" s="19">
        <f>IF((T6030+R6031)&lt;结论【关键目标】!$C$28,0,(发电量计算【计算逻辑页】!R6031+发电量计算【计算逻辑页】!T6030-结论【关键目标】!$C$28))</f>
        <v>0</v>
      </c>
      <c r="V6031" s="5">
        <f t="shared" si="850"/>
        <v>0</v>
      </c>
      <c r="W6031" s="5">
        <f t="shared" si="851"/>
        <v>0.12287975700000001</v>
      </c>
      <c r="X6031" s="5">
        <f t="shared" si="854"/>
        <v>0</v>
      </c>
    </row>
    <row r="6032" spans="1:24" x14ac:dyDescent="0.15">
      <c r="A6032" s="7">
        <v>6031</v>
      </c>
      <c r="B6032" s="7">
        <v>9</v>
      </c>
      <c r="C6032" s="7">
        <v>9</v>
      </c>
      <c r="D6032" s="7">
        <v>7</v>
      </c>
      <c r="E6032" s="7">
        <v>252</v>
      </c>
      <c r="F6032" s="7">
        <v>16.899999999999999</v>
      </c>
      <c r="G6032" s="7">
        <v>93.5</v>
      </c>
      <c r="H6032" s="7">
        <f t="shared" si="846"/>
        <v>6</v>
      </c>
      <c r="I6032" s="16">
        <f t="shared" si="847"/>
        <v>45178</v>
      </c>
      <c r="J6032" s="17">
        <v>0.2407</v>
      </c>
      <c r="K6032" s="18">
        <f>G6032*结论【关键目标】!C$27*0.7735*0.001</f>
        <v>8.6786700000000003</v>
      </c>
      <c r="L6032" s="5">
        <v>0</v>
      </c>
      <c r="M6032" s="5">
        <f>ABS(IF(L6032&lt;=0,L6032/耗电量关键数据!$B$6/1000,L6032/耗电量关键数据!$B$5/1000))</f>
        <v>0</v>
      </c>
      <c r="N6032" s="19">
        <f>耗电量关键数据!$B$14</f>
        <v>1.1688450000000001</v>
      </c>
      <c r="O6032" s="19">
        <f>耗电量关键数据!$B$15</f>
        <v>0.37403039999999999</v>
      </c>
      <c r="P6032" s="19">
        <f t="shared" si="848"/>
        <v>1.5428754000000002</v>
      </c>
      <c r="Q6032" s="19">
        <f t="shared" si="852"/>
        <v>0</v>
      </c>
      <c r="R6032" s="20">
        <f t="shared" si="849"/>
        <v>8.6786700000000003</v>
      </c>
      <c r="S6032" s="20">
        <f t="shared" si="853"/>
        <v>0</v>
      </c>
      <c r="T6032" s="20">
        <f>IF((T6031+R6032)&lt;0,0,IF((T6031+R6032)&gt;结论【关键目标】!C$28,结论【关键目标】!C$28,T6031+R6032))</f>
        <v>17.3500552</v>
      </c>
      <c r="U6032" s="19">
        <f>IF((T6031+R6032)&lt;结论【关键目标】!$C$28,0,(发电量计算【计算逻辑页】!R6032+发电量计算【计算逻辑页】!T6031-结论【关键目标】!$C$28))</f>
        <v>0</v>
      </c>
      <c r="V6032" s="5">
        <f t="shared" si="850"/>
        <v>0</v>
      </c>
      <c r="W6032" s="5">
        <f t="shared" si="851"/>
        <v>0.37137010878000004</v>
      </c>
      <c r="X6032" s="5">
        <f t="shared" si="854"/>
        <v>0</v>
      </c>
    </row>
    <row r="6033" spans="1:24" x14ac:dyDescent="0.15">
      <c r="A6033" s="7">
        <v>6032</v>
      </c>
      <c r="B6033" s="7">
        <v>9</v>
      </c>
      <c r="C6033" s="7">
        <v>9</v>
      </c>
      <c r="D6033" s="7">
        <v>8</v>
      </c>
      <c r="E6033" s="7">
        <v>252</v>
      </c>
      <c r="F6033" s="7">
        <v>17.3</v>
      </c>
      <c r="G6033" s="7">
        <v>186.4</v>
      </c>
      <c r="H6033" s="7">
        <f t="shared" si="846"/>
        <v>6</v>
      </c>
      <c r="I6033" s="16">
        <f t="shared" si="847"/>
        <v>45178</v>
      </c>
      <c r="J6033" s="17">
        <v>0.70809999999999995</v>
      </c>
      <c r="K6033" s="18">
        <f>G6033*结论【关键目标】!C$27*0.7735*0.001</f>
        <v>17.301647999999997</v>
      </c>
      <c r="L6033" s="5">
        <v>0</v>
      </c>
      <c r="M6033" s="5">
        <f>ABS(IF(L6033&lt;=0,L6033/耗电量关键数据!$B$6/1000,L6033/耗电量关键数据!$B$5/1000))</f>
        <v>0</v>
      </c>
      <c r="N6033" s="19">
        <f>耗电量关键数据!$B$14</f>
        <v>1.1688450000000001</v>
      </c>
      <c r="O6033" s="19">
        <f>耗电量关键数据!$B$15</f>
        <v>0.37403039999999999</v>
      </c>
      <c r="P6033" s="19">
        <f t="shared" si="848"/>
        <v>1.5428754000000002</v>
      </c>
      <c r="Q6033" s="19">
        <f t="shared" si="852"/>
        <v>0</v>
      </c>
      <c r="R6033" s="20">
        <f t="shared" si="849"/>
        <v>17.301647999999997</v>
      </c>
      <c r="S6033" s="20">
        <f t="shared" si="853"/>
        <v>0</v>
      </c>
      <c r="T6033" s="20">
        <f>IF((T6032+R6033)&lt;0,0,IF((T6032+R6033)&gt;结论【关键目标】!C$28,结论【关键目标】!C$28,T6032+R6033))</f>
        <v>22</v>
      </c>
      <c r="U6033" s="19">
        <f>IF((T6032+R6033)&lt;结论【关键目标】!$C$28,0,(发电量计算【计算逻辑页】!R6033+发电量计算【计算逻辑页】!T6032-结论【关键目标】!$C$28))</f>
        <v>12.6517032</v>
      </c>
      <c r="V6033" s="5">
        <f t="shared" si="850"/>
        <v>4.4280961199999993</v>
      </c>
      <c r="W6033" s="5">
        <f t="shared" si="851"/>
        <v>1.0925100707400002</v>
      </c>
      <c r="X6033" s="5">
        <f t="shared" si="854"/>
        <v>0</v>
      </c>
    </row>
    <row r="6034" spans="1:24" x14ac:dyDescent="0.15">
      <c r="A6034" s="7">
        <v>6033</v>
      </c>
      <c r="B6034" s="7">
        <v>9</v>
      </c>
      <c r="C6034" s="7">
        <v>9</v>
      </c>
      <c r="D6034" s="7">
        <v>9</v>
      </c>
      <c r="E6034" s="7">
        <v>252</v>
      </c>
      <c r="F6034" s="7">
        <v>18.100000000000001</v>
      </c>
      <c r="G6034" s="7">
        <v>313.5</v>
      </c>
      <c r="H6034" s="7">
        <f t="shared" si="846"/>
        <v>6</v>
      </c>
      <c r="I6034" s="16">
        <f t="shared" si="847"/>
        <v>45178</v>
      </c>
      <c r="J6034" s="17">
        <v>0.70809999999999995</v>
      </c>
      <c r="K6034" s="18">
        <f>G6034*结论【关键目标】!C$27*0.7735*0.001</f>
        <v>29.099070000000001</v>
      </c>
      <c r="L6034" s="5">
        <v>0</v>
      </c>
      <c r="M6034" s="5">
        <f>ABS(IF(L6034&lt;=0,L6034/耗电量关键数据!$B$6/1000,L6034/耗电量关键数据!$B$5/1000))</f>
        <v>0</v>
      </c>
      <c r="N6034" s="19">
        <f>耗电量关键数据!$B$14</f>
        <v>1.1688450000000001</v>
      </c>
      <c r="O6034" s="19">
        <f>耗电量关键数据!$B$15</f>
        <v>0.37403039999999999</v>
      </c>
      <c r="P6034" s="19">
        <f t="shared" si="848"/>
        <v>1.5428754000000002</v>
      </c>
      <c r="Q6034" s="19">
        <f t="shared" si="852"/>
        <v>0</v>
      </c>
      <c r="R6034" s="20">
        <f t="shared" si="849"/>
        <v>29.099070000000001</v>
      </c>
      <c r="S6034" s="20">
        <f t="shared" si="853"/>
        <v>0</v>
      </c>
      <c r="T6034" s="20">
        <f>IF((T6033+R6034)&lt;0,0,IF((T6033+R6034)&gt;结论【关键目标】!C$28,结论【关键目标】!C$28,T6033+R6034))</f>
        <v>22</v>
      </c>
      <c r="U6034" s="19">
        <f>IF((T6033+R6034)&lt;结论【关键目标】!$C$28,0,(发电量计算【计算逻辑页】!R6034+发电量计算【计算逻辑页】!T6033-结论【关键目标】!$C$28))</f>
        <v>29.099069999999998</v>
      </c>
      <c r="V6034" s="5">
        <f t="shared" si="850"/>
        <v>10.184674499999998</v>
      </c>
      <c r="W6034" s="5">
        <f t="shared" si="851"/>
        <v>1.0925100707400002</v>
      </c>
      <c r="X6034" s="5">
        <f t="shared" si="854"/>
        <v>0</v>
      </c>
    </row>
    <row r="6035" spans="1:24" x14ac:dyDescent="0.15">
      <c r="A6035" s="7">
        <v>6034</v>
      </c>
      <c r="B6035" s="7">
        <v>9</v>
      </c>
      <c r="C6035" s="7">
        <v>9</v>
      </c>
      <c r="D6035" s="7">
        <v>10</v>
      </c>
      <c r="E6035" s="7">
        <v>252</v>
      </c>
      <c r="F6035" s="7">
        <v>19.5</v>
      </c>
      <c r="G6035" s="7">
        <v>429.2</v>
      </c>
      <c r="H6035" s="7">
        <f t="shared" si="846"/>
        <v>6</v>
      </c>
      <c r="I6035" s="16">
        <f t="shared" si="847"/>
        <v>45178</v>
      </c>
      <c r="J6035" s="17">
        <v>0.70809999999999995</v>
      </c>
      <c r="K6035" s="18">
        <f>G6035*结论【关键目标】!C$27*0.7735*0.001</f>
        <v>39.838343999999999</v>
      </c>
      <c r="L6035" s="5">
        <v>0</v>
      </c>
      <c r="M6035" s="5">
        <f>ABS(IF(L6035&lt;=0,L6035/耗电量关键数据!$B$6/1000,L6035/耗电量关键数据!$B$5/1000))</f>
        <v>0</v>
      </c>
      <c r="N6035" s="19">
        <f>耗电量关键数据!$B$14</f>
        <v>1.1688450000000001</v>
      </c>
      <c r="O6035" s="19">
        <f>耗电量关键数据!$B$15</f>
        <v>0.37403039999999999</v>
      </c>
      <c r="P6035" s="19">
        <f t="shared" si="848"/>
        <v>1.5428754000000002</v>
      </c>
      <c r="Q6035" s="19">
        <f t="shared" si="852"/>
        <v>0</v>
      </c>
      <c r="R6035" s="20">
        <f t="shared" si="849"/>
        <v>39.838343999999999</v>
      </c>
      <c r="S6035" s="20">
        <f t="shared" si="853"/>
        <v>0</v>
      </c>
      <c r="T6035" s="20">
        <f>IF((T6034+R6035)&lt;0,0,IF((T6034+R6035)&gt;结论【关键目标】!C$28,结论【关键目标】!C$28,T6034+R6035))</f>
        <v>22</v>
      </c>
      <c r="U6035" s="19">
        <f>IF((T6034+R6035)&lt;结论【关键目标】!$C$28,0,(发电量计算【计算逻辑页】!R6035+发电量计算【计算逻辑页】!T6034-结论【关键目标】!$C$28))</f>
        <v>39.838343999999999</v>
      </c>
      <c r="V6035" s="5">
        <f t="shared" si="850"/>
        <v>13.943420399999999</v>
      </c>
      <c r="W6035" s="5">
        <f t="shared" si="851"/>
        <v>1.0925100707400002</v>
      </c>
      <c r="X6035" s="5">
        <f t="shared" si="854"/>
        <v>0</v>
      </c>
    </row>
    <row r="6036" spans="1:24" x14ac:dyDescent="0.15">
      <c r="A6036" s="7">
        <v>6035</v>
      </c>
      <c r="B6036" s="7">
        <v>9</v>
      </c>
      <c r="C6036" s="7">
        <v>9</v>
      </c>
      <c r="D6036" s="7">
        <v>11</v>
      </c>
      <c r="E6036" s="7">
        <v>252</v>
      </c>
      <c r="F6036" s="7">
        <v>21</v>
      </c>
      <c r="G6036" s="7">
        <v>509.4</v>
      </c>
      <c r="H6036" s="7">
        <f t="shared" si="846"/>
        <v>6</v>
      </c>
      <c r="I6036" s="16">
        <f t="shared" si="847"/>
        <v>45178</v>
      </c>
      <c r="J6036" s="17">
        <v>1.2267999999999999</v>
      </c>
      <c r="K6036" s="18">
        <f>G6036*结论【关键目标】!C$27*0.7735*0.001</f>
        <v>47.282507999999993</v>
      </c>
      <c r="L6036" s="5">
        <v>0</v>
      </c>
      <c r="M6036" s="5">
        <f>ABS(IF(L6036&lt;=0,L6036/耗电量关键数据!$B$6/1000,L6036/耗电量关键数据!$B$5/1000))</f>
        <v>0</v>
      </c>
      <c r="N6036" s="19">
        <f>耗电量关键数据!$B$14</f>
        <v>1.1688450000000001</v>
      </c>
      <c r="O6036" s="19">
        <f>耗电量关键数据!$B$15</f>
        <v>0.37403039999999999</v>
      </c>
      <c r="P6036" s="19">
        <f t="shared" si="848"/>
        <v>1.5428754000000002</v>
      </c>
      <c r="Q6036" s="19">
        <f t="shared" si="852"/>
        <v>1.5428754000000002</v>
      </c>
      <c r="R6036" s="20">
        <f t="shared" si="849"/>
        <v>45.739632599999993</v>
      </c>
      <c r="S6036" s="20">
        <f t="shared" si="853"/>
        <v>0</v>
      </c>
      <c r="T6036" s="20">
        <f>IF((T6035+R6036)&lt;0,0,IF((T6035+R6036)&gt;结论【关键目标】!C$28,结论【关键目标】!C$28,T6035+R6036))</f>
        <v>22</v>
      </c>
      <c r="U6036" s="19">
        <f>IF((T6035+R6036)&lt;结论【关键目标】!$C$28,0,(发电量计算【计算逻辑页】!R6036+发电量计算【计算逻辑页】!T6035-结论【关键目标】!$C$28))</f>
        <v>45.739632599999993</v>
      </c>
      <c r="V6036" s="5">
        <f t="shared" si="850"/>
        <v>16.008871409999998</v>
      </c>
      <c r="W6036" s="5">
        <f t="shared" si="851"/>
        <v>1.89279954072</v>
      </c>
      <c r="X6036" s="5">
        <f t="shared" si="854"/>
        <v>0</v>
      </c>
    </row>
    <row r="6037" spans="1:24" x14ac:dyDescent="0.15">
      <c r="A6037" s="7">
        <v>6036</v>
      </c>
      <c r="B6037" s="7">
        <v>9</v>
      </c>
      <c r="C6037" s="7">
        <v>9</v>
      </c>
      <c r="D6037" s="7">
        <v>12</v>
      </c>
      <c r="E6037" s="7">
        <v>252</v>
      </c>
      <c r="F6037" s="7">
        <v>22.6</v>
      </c>
      <c r="G6037" s="7">
        <v>569.5</v>
      </c>
      <c r="H6037" s="7">
        <f t="shared" si="846"/>
        <v>6</v>
      </c>
      <c r="I6037" s="16">
        <f t="shared" si="847"/>
        <v>45178</v>
      </c>
      <c r="J6037" s="17">
        <v>1.2267999999999999</v>
      </c>
      <c r="K6037" s="18">
        <f>G6037*结论【关键目标】!C$27*0.7735*0.001</f>
        <v>52.860990000000001</v>
      </c>
      <c r="L6037" s="5">
        <v>0</v>
      </c>
      <c r="M6037" s="5">
        <f>ABS(IF(L6037&lt;=0,L6037/耗电量关键数据!$B$6/1000,L6037/耗电量关键数据!$B$5/1000))</f>
        <v>0</v>
      </c>
      <c r="N6037" s="19">
        <f>耗电量关键数据!$B$14</f>
        <v>1.1688450000000001</v>
      </c>
      <c r="O6037" s="19">
        <f>耗电量关键数据!$B$15</f>
        <v>0.37403039999999999</v>
      </c>
      <c r="P6037" s="19">
        <f t="shared" si="848"/>
        <v>1.5428754000000002</v>
      </c>
      <c r="Q6037" s="19">
        <f t="shared" si="852"/>
        <v>1.5428754000000002</v>
      </c>
      <c r="R6037" s="20">
        <f t="shared" si="849"/>
        <v>51.318114600000001</v>
      </c>
      <c r="S6037" s="20">
        <f t="shared" si="853"/>
        <v>0</v>
      </c>
      <c r="T6037" s="20">
        <f>IF((T6036+R6037)&lt;0,0,IF((T6036+R6037)&gt;结论【关键目标】!C$28,结论【关键目标】!C$28,T6036+R6037))</f>
        <v>22</v>
      </c>
      <c r="U6037" s="19">
        <f>IF((T6036+R6037)&lt;结论【关键目标】!$C$28,0,(发电量计算【计算逻辑页】!R6037+发电量计算【计算逻辑页】!T6036-结论【关键目标】!$C$28))</f>
        <v>51.318114600000001</v>
      </c>
      <c r="V6037" s="5">
        <f t="shared" si="850"/>
        <v>17.961340109999998</v>
      </c>
      <c r="W6037" s="5">
        <f t="shared" si="851"/>
        <v>1.89279954072</v>
      </c>
      <c r="X6037" s="5">
        <f t="shared" si="854"/>
        <v>0</v>
      </c>
    </row>
    <row r="6038" spans="1:24" x14ac:dyDescent="0.15">
      <c r="A6038" s="7">
        <v>6037</v>
      </c>
      <c r="B6038" s="7">
        <v>9</v>
      </c>
      <c r="C6038" s="7">
        <v>9</v>
      </c>
      <c r="D6038" s="7">
        <v>13</v>
      </c>
      <c r="E6038" s="7">
        <v>252</v>
      </c>
      <c r="F6038" s="7">
        <v>24</v>
      </c>
      <c r="G6038" s="7">
        <v>540.9</v>
      </c>
      <c r="H6038" s="7">
        <f t="shared" si="846"/>
        <v>6</v>
      </c>
      <c r="I6038" s="16">
        <f t="shared" si="847"/>
        <v>45178</v>
      </c>
      <c r="J6038" s="17">
        <v>1.2267999999999999</v>
      </c>
      <c r="K6038" s="18">
        <f>G6038*结论【关键目标】!C$27*0.7735*0.001</f>
        <v>50.206337999999995</v>
      </c>
      <c r="L6038" s="5">
        <v>0</v>
      </c>
      <c r="M6038" s="5">
        <f>ABS(IF(L6038&lt;=0,L6038/耗电量关键数据!$B$6/1000,L6038/耗电量关键数据!$B$5/1000))</f>
        <v>0</v>
      </c>
      <c r="N6038" s="19">
        <f>耗电量关键数据!$B$14</f>
        <v>1.1688450000000001</v>
      </c>
      <c r="O6038" s="19">
        <f>耗电量关键数据!$B$15</f>
        <v>0.37403039999999999</v>
      </c>
      <c r="P6038" s="19">
        <f t="shared" si="848"/>
        <v>1.5428754000000002</v>
      </c>
      <c r="Q6038" s="19">
        <f t="shared" si="852"/>
        <v>1.5428754000000002</v>
      </c>
      <c r="R6038" s="20">
        <f t="shared" si="849"/>
        <v>48.663462599999995</v>
      </c>
      <c r="S6038" s="20">
        <f t="shared" si="853"/>
        <v>0</v>
      </c>
      <c r="T6038" s="20">
        <f>IF((T6037+R6038)&lt;0,0,IF((T6037+R6038)&gt;结论【关键目标】!C$28,结论【关键目标】!C$28,T6037+R6038))</f>
        <v>22</v>
      </c>
      <c r="U6038" s="19">
        <f>IF((T6037+R6038)&lt;结论【关键目标】!$C$28,0,(发电量计算【计算逻辑页】!R6038+发电量计算【计算逻辑页】!T6037-结论【关键目标】!$C$28))</f>
        <v>48.663462600000003</v>
      </c>
      <c r="V6038" s="5">
        <f t="shared" si="850"/>
        <v>17.032211910000001</v>
      </c>
      <c r="W6038" s="5">
        <f t="shared" si="851"/>
        <v>1.89279954072</v>
      </c>
      <c r="X6038" s="5">
        <f t="shared" si="854"/>
        <v>0</v>
      </c>
    </row>
    <row r="6039" spans="1:24" x14ac:dyDescent="0.15">
      <c r="A6039" s="7">
        <v>6038</v>
      </c>
      <c r="B6039" s="7">
        <v>9</v>
      </c>
      <c r="C6039" s="7">
        <v>9</v>
      </c>
      <c r="D6039" s="7">
        <v>14</v>
      </c>
      <c r="E6039" s="7">
        <v>252</v>
      </c>
      <c r="F6039" s="7">
        <v>25.2</v>
      </c>
      <c r="G6039" s="7">
        <v>497.6</v>
      </c>
      <c r="H6039" s="7">
        <f t="shared" si="846"/>
        <v>6</v>
      </c>
      <c r="I6039" s="16">
        <f t="shared" si="847"/>
        <v>45178</v>
      </c>
      <c r="J6039" s="17">
        <v>1.2267999999999999</v>
      </c>
      <c r="K6039" s="18">
        <f>G6039*结论【关键目标】!C$27*0.7735*0.001</f>
        <v>46.187231999999995</v>
      </c>
      <c r="L6039" s="5">
        <v>0</v>
      </c>
      <c r="M6039" s="5">
        <f>ABS(IF(L6039&lt;=0,L6039/耗电量关键数据!$B$6/1000,L6039/耗电量关键数据!$B$5/1000))</f>
        <v>0</v>
      </c>
      <c r="N6039" s="19">
        <f>耗电量关键数据!$B$14</f>
        <v>1.1688450000000001</v>
      </c>
      <c r="O6039" s="19">
        <f>耗电量关键数据!$B$15</f>
        <v>0.37403039999999999</v>
      </c>
      <c r="P6039" s="19">
        <f t="shared" si="848"/>
        <v>1.5428754000000002</v>
      </c>
      <c r="Q6039" s="19">
        <f t="shared" si="852"/>
        <v>1.5428754000000002</v>
      </c>
      <c r="R6039" s="20">
        <f t="shared" si="849"/>
        <v>44.644356599999995</v>
      </c>
      <c r="S6039" s="20">
        <f t="shared" si="853"/>
        <v>0</v>
      </c>
      <c r="T6039" s="20">
        <f>IF((T6038+R6039)&lt;0,0,IF((T6038+R6039)&gt;结论【关键目标】!C$28,结论【关键目标】!C$28,T6038+R6039))</f>
        <v>22</v>
      </c>
      <c r="U6039" s="19">
        <f>IF((T6038+R6039)&lt;结论【关键目标】!$C$28,0,(发电量计算【计算逻辑页】!R6039+发电量计算【计算逻辑页】!T6038-结论【关键目标】!$C$28))</f>
        <v>44.644356599999995</v>
      </c>
      <c r="V6039" s="5">
        <f t="shared" si="850"/>
        <v>15.625524809999996</v>
      </c>
      <c r="W6039" s="5">
        <f t="shared" si="851"/>
        <v>1.89279954072</v>
      </c>
      <c r="X6039" s="5">
        <f t="shared" si="854"/>
        <v>0</v>
      </c>
    </row>
    <row r="6040" spans="1:24" x14ac:dyDescent="0.15">
      <c r="A6040" s="7">
        <v>6039</v>
      </c>
      <c r="B6040" s="7">
        <v>9</v>
      </c>
      <c r="C6040" s="7">
        <v>9</v>
      </c>
      <c r="D6040" s="7">
        <v>15</v>
      </c>
      <c r="E6040" s="7">
        <v>252</v>
      </c>
      <c r="F6040" s="7">
        <v>26.2</v>
      </c>
      <c r="G6040" s="7">
        <v>391.9</v>
      </c>
      <c r="H6040" s="7">
        <f t="shared" si="846"/>
        <v>6</v>
      </c>
      <c r="I6040" s="16">
        <f t="shared" si="847"/>
        <v>45178</v>
      </c>
      <c r="J6040" s="17">
        <v>1.2267999999999999</v>
      </c>
      <c r="K6040" s="18">
        <f>G6040*结论【关键目标】!C$27*0.7735*0.001</f>
        <v>36.376157999999997</v>
      </c>
      <c r="L6040" s="5">
        <v>0</v>
      </c>
      <c r="M6040" s="5">
        <f>ABS(IF(L6040&lt;=0,L6040/耗电量关键数据!$B$6/1000,L6040/耗电量关键数据!$B$5/1000))</f>
        <v>0</v>
      </c>
      <c r="N6040" s="19">
        <f>耗电量关键数据!$B$14</f>
        <v>1.1688450000000001</v>
      </c>
      <c r="O6040" s="19">
        <f>耗电量关键数据!$B$15</f>
        <v>0.37403039999999999</v>
      </c>
      <c r="P6040" s="19">
        <f t="shared" si="848"/>
        <v>1.5428754000000002</v>
      </c>
      <c r="Q6040" s="19">
        <f t="shared" si="852"/>
        <v>1.5428754000000002</v>
      </c>
      <c r="R6040" s="20">
        <f t="shared" si="849"/>
        <v>34.833282599999997</v>
      </c>
      <c r="S6040" s="20">
        <f t="shared" si="853"/>
        <v>0</v>
      </c>
      <c r="T6040" s="20">
        <f>IF((T6039+R6040)&lt;0,0,IF((T6039+R6040)&gt;结论【关键目标】!C$28,结论【关键目标】!C$28,T6039+R6040))</f>
        <v>22</v>
      </c>
      <c r="U6040" s="19">
        <f>IF((T6039+R6040)&lt;结论【关键目标】!$C$28,0,(发电量计算【计算逻辑页】!R6040+发电量计算【计算逻辑页】!T6039-结论【关键目标】!$C$28))</f>
        <v>34.833282599999997</v>
      </c>
      <c r="V6040" s="5">
        <f t="shared" si="850"/>
        <v>12.191648909999998</v>
      </c>
      <c r="W6040" s="5">
        <f t="shared" si="851"/>
        <v>1.89279954072</v>
      </c>
      <c r="X6040" s="5">
        <f t="shared" si="854"/>
        <v>0</v>
      </c>
    </row>
    <row r="6041" spans="1:24" x14ac:dyDescent="0.15">
      <c r="A6041" s="7">
        <v>6040</v>
      </c>
      <c r="B6041" s="7">
        <v>9</v>
      </c>
      <c r="C6041" s="7">
        <v>9</v>
      </c>
      <c r="D6041" s="7">
        <v>16</v>
      </c>
      <c r="E6041" s="7">
        <v>252</v>
      </c>
      <c r="F6041" s="7">
        <v>26.8</v>
      </c>
      <c r="G6041" s="7">
        <v>261.3</v>
      </c>
      <c r="H6041" s="7">
        <f t="shared" si="846"/>
        <v>6</v>
      </c>
      <c r="I6041" s="16">
        <f t="shared" si="847"/>
        <v>45178</v>
      </c>
      <c r="J6041" s="17">
        <v>0.70809999999999995</v>
      </c>
      <c r="K6041" s="18">
        <f>G6041*结论【关键目标】!C$27*0.7735*0.001</f>
        <v>24.253865999999999</v>
      </c>
      <c r="L6041" s="5">
        <v>0</v>
      </c>
      <c r="M6041" s="5">
        <f>ABS(IF(L6041&lt;=0,L6041/耗电量关键数据!$B$6/1000,L6041/耗电量关键数据!$B$5/1000))</f>
        <v>0</v>
      </c>
      <c r="N6041" s="19">
        <f>耗电量关键数据!$B$14</f>
        <v>1.1688450000000001</v>
      </c>
      <c r="O6041" s="19">
        <f>耗电量关键数据!$B$15</f>
        <v>0.37403039999999999</v>
      </c>
      <c r="P6041" s="19">
        <f t="shared" si="848"/>
        <v>1.5428754000000002</v>
      </c>
      <c r="Q6041" s="19">
        <f t="shared" si="852"/>
        <v>0</v>
      </c>
      <c r="R6041" s="20">
        <f t="shared" si="849"/>
        <v>24.253865999999999</v>
      </c>
      <c r="S6041" s="20">
        <f t="shared" si="853"/>
        <v>0</v>
      </c>
      <c r="T6041" s="20">
        <f>IF((T6040+R6041)&lt;0,0,IF((T6040+R6041)&gt;结论【关键目标】!C$28,结论【关键目标】!C$28,T6040+R6041))</f>
        <v>22</v>
      </c>
      <c r="U6041" s="19">
        <f>IF((T6040+R6041)&lt;结论【关键目标】!$C$28,0,(发电量计算【计算逻辑页】!R6041+发电量计算【计算逻辑页】!T6040-结论【关键目标】!$C$28))</f>
        <v>24.253866000000002</v>
      </c>
      <c r="V6041" s="5">
        <f t="shared" si="850"/>
        <v>8.4888531</v>
      </c>
      <c r="W6041" s="5">
        <f t="shared" si="851"/>
        <v>1.0925100707400002</v>
      </c>
      <c r="X6041" s="5">
        <f t="shared" si="854"/>
        <v>0</v>
      </c>
    </row>
    <row r="6042" spans="1:24" x14ac:dyDescent="0.15">
      <c r="A6042" s="7">
        <v>6041</v>
      </c>
      <c r="B6042" s="7">
        <v>9</v>
      </c>
      <c r="C6042" s="7">
        <v>9</v>
      </c>
      <c r="D6042" s="7">
        <v>17</v>
      </c>
      <c r="E6042" s="7">
        <v>252</v>
      </c>
      <c r="F6042" s="7">
        <v>26.8</v>
      </c>
      <c r="G6042" s="7">
        <v>110</v>
      </c>
      <c r="H6042" s="7">
        <f t="shared" si="846"/>
        <v>6</v>
      </c>
      <c r="I6042" s="16">
        <f t="shared" si="847"/>
        <v>45178</v>
      </c>
      <c r="J6042" s="17">
        <v>0.70809999999999995</v>
      </c>
      <c r="K6042" s="18">
        <f>G6042*结论【关键目标】!C$27*0.7735*0.001</f>
        <v>10.210199999999999</v>
      </c>
      <c r="L6042" s="5">
        <v>0</v>
      </c>
      <c r="M6042" s="5">
        <f>ABS(IF(L6042&lt;=0,L6042/耗电量关键数据!$B$6/1000,L6042/耗电量关键数据!$B$5/1000))</f>
        <v>0</v>
      </c>
      <c r="N6042" s="19">
        <f>耗电量关键数据!$B$14</f>
        <v>1.1688450000000001</v>
      </c>
      <c r="O6042" s="19">
        <f>耗电量关键数据!$B$15</f>
        <v>0.37403039999999999</v>
      </c>
      <c r="P6042" s="19">
        <f t="shared" si="848"/>
        <v>1.5428754000000002</v>
      </c>
      <c r="Q6042" s="19">
        <f t="shared" si="852"/>
        <v>0</v>
      </c>
      <c r="R6042" s="20">
        <f t="shared" si="849"/>
        <v>10.210199999999999</v>
      </c>
      <c r="S6042" s="20">
        <f t="shared" si="853"/>
        <v>0</v>
      </c>
      <c r="T6042" s="20">
        <f>IF((T6041+R6042)&lt;0,0,IF((T6041+R6042)&gt;结论【关键目标】!C$28,结论【关键目标】!C$28,T6041+R6042))</f>
        <v>22</v>
      </c>
      <c r="U6042" s="19">
        <f>IF((T6041+R6042)&lt;结论【关键目标】!$C$28,0,(发电量计算【计算逻辑页】!R6042+发电量计算【计算逻辑页】!T6041-结论【关键目标】!$C$28))</f>
        <v>10.2102</v>
      </c>
      <c r="V6042" s="5">
        <f t="shared" si="850"/>
        <v>3.5735699999999997</v>
      </c>
      <c r="W6042" s="5">
        <f t="shared" si="851"/>
        <v>1.0925100707400002</v>
      </c>
      <c r="X6042" s="5">
        <f t="shared" si="854"/>
        <v>0</v>
      </c>
    </row>
    <row r="6043" spans="1:24" x14ac:dyDescent="0.15">
      <c r="A6043" s="7">
        <v>6042</v>
      </c>
      <c r="B6043" s="7">
        <v>9</v>
      </c>
      <c r="C6043" s="7">
        <v>9</v>
      </c>
      <c r="D6043" s="7">
        <v>18</v>
      </c>
      <c r="E6043" s="7">
        <v>252</v>
      </c>
      <c r="F6043" s="7">
        <v>26.4</v>
      </c>
      <c r="G6043" s="7">
        <v>0</v>
      </c>
      <c r="H6043" s="7">
        <f t="shared" si="846"/>
        <v>6</v>
      </c>
      <c r="I6043" s="16">
        <f t="shared" si="847"/>
        <v>45178</v>
      </c>
      <c r="J6043" s="17">
        <v>0.70809999999999995</v>
      </c>
      <c r="K6043" s="18">
        <f>G6043*结论【关键目标】!C$27*0.7735*0.001</f>
        <v>0</v>
      </c>
      <c r="L6043" s="5">
        <v>0</v>
      </c>
      <c r="M6043" s="5">
        <f>ABS(IF(L6043&lt;=0,L6043/耗电量关键数据!$B$6/1000,L6043/耗电量关键数据!$B$5/1000))</f>
        <v>0</v>
      </c>
      <c r="N6043" s="19">
        <f>耗电量关键数据!$B$14</f>
        <v>1.1688450000000001</v>
      </c>
      <c r="O6043" s="19">
        <f>耗电量关键数据!$B$15</f>
        <v>0.37403039999999999</v>
      </c>
      <c r="P6043" s="19">
        <f t="shared" si="848"/>
        <v>1.5428754000000002</v>
      </c>
      <c r="Q6043" s="19">
        <f t="shared" si="852"/>
        <v>0</v>
      </c>
      <c r="R6043" s="20">
        <f t="shared" si="849"/>
        <v>0</v>
      </c>
      <c r="S6043" s="20">
        <f t="shared" si="853"/>
        <v>0</v>
      </c>
      <c r="T6043" s="20">
        <f>IF((T6042+R6043)&lt;0,0,IF((T6042+R6043)&gt;结论【关键目标】!C$28,结论【关键目标】!C$28,T6042+R6043))</f>
        <v>22</v>
      </c>
      <c r="U6043" s="19">
        <f>IF((T6042+R6043)&lt;结论【关键目标】!$C$28,0,(发电量计算【计算逻辑页】!R6043+发电量计算【计算逻辑页】!T6042-结论【关键目标】!$C$28))</f>
        <v>0</v>
      </c>
      <c r="V6043" s="5">
        <f t="shared" si="850"/>
        <v>0</v>
      </c>
      <c r="W6043" s="5">
        <f t="shared" si="851"/>
        <v>0</v>
      </c>
      <c r="X6043" s="5">
        <f t="shared" si="854"/>
        <v>0</v>
      </c>
    </row>
    <row r="6044" spans="1:24" x14ac:dyDescent="0.15">
      <c r="A6044" s="7">
        <v>6043</v>
      </c>
      <c r="B6044" s="7">
        <v>9</v>
      </c>
      <c r="C6044" s="7">
        <v>9</v>
      </c>
      <c r="D6044" s="7">
        <v>19</v>
      </c>
      <c r="E6044" s="7">
        <v>252</v>
      </c>
      <c r="F6044" s="7">
        <v>25.3</v>
      </c>
      <c r="G6044" s="7">
        <v>0</v>
      </c>
      <c r="H6044" s="7">
        <f t="shared" si="846"/>
        <v>6</v>
      </c>
      <c r="I6044" s="16">
        <f t="shared" si="847"/>
        <v>45178</v>
      </c>
      <c r="J6044" s="17">
        <v>1.2267999999999999</v>
      </c>
      <c r="K6044" s="18">
        <f>G6044*结论【关键目标】!C$27*0.7735*0.001</f>
        <v>0</v>
      </c>
      <c r="L6044" s="5">
        <v>0</v>
      </c>
      <c r="M6044" s="5">
        <f>ABS(IF(L6044&lt;=0,L6044/耗电量关键数据!$B$6/1000,L6044/耗电量关键数据!$B$5/1000))</f>
        <v>0</v>
      </c>
      <c r="N6044" s="19">
        <f>耗电量关键数据!$B$14</f>
        <v>1.1688450000000001</v>
      </c>
      <c r="O6044" s="19">
        <f>耗电量关键数据!$B$15</f>
        <v>0.37403039999999999</v>
      </c>
      <c r="P6044" s="19">
        <f t="shared" si="848"/>
        <v>1.5428754000000002</v>
      </c>
      <c r="Q6044" s="19">
        <f t="shared" si="852"/>
        <v>1.5428754000000002</v>
      </c>
      <c r="R6044" s="20">
        <f t="shared" si="849"/>
        <v>-1.5428754000000002</v>
      </c>
      <c r="S6044" s="20">
        <f t="shared" si="853"/>
        <v>1.5428754000000002</v>
      </c>
      <c r="T6044" s="20">
        <f>IF((T6043+R6044)&lt;0,0,IF((T6043+R6044)&gt;结论【关键目标】!C$28,结论【关键目标】!C$28,T6043+R6044))</f>
        <v>20.4571246</v>
      </c>
      <c r="U6044" s="19">
        <f>IF((T6043+R6044)&lt;结论【关键目标】!$C$28,0,(发电量计算【计算逻辑页】!R6044+发电量计算【计算逻辑页】!T6043-结论【关键目标】!$C$28))</f>
        <v>0</v>
      </c>
      <c r="V6044" s="5">
        <f t="shared" si="850"/>
        <v>0</v>
      </c>
      <c r="W6044" s="5">
        <f t="shared" si="851"/>
        <v>0</v>
      </c>
      <c r="X6044" s="5">
        <f t="shared" si="854"/>
        <v>1.3527931507200002</v>
      </c>
    </row>
    <row r="6045" spans="1:24" x14ac:dyDescent="0.15">
      <c r="A6045" s="7">
        <v>6044</v>
      </c>
      <c r="B6045" s="7">
        <v>9</v>
      </c>
      <c r="C6045" s="7">
        <v>9</v>
      </c>
      <c r="D6045" s="7">
        <v>20</v>
      </c>
      <c r="E6045" s="7">
        <v>252</v>
      </c>
      <c r="F6045" s="7">
        <v>24.4</v>
      </c>
      <c r="G6045" s="7">
        <v>0</v>
      </c>
      <c r="H6045" s="7">
        <f t="shared" si="846"/>
        <v>6</v>
      </c>
      <c r="I6045" s="16">
        <f t="shared" si="847"/>
        <v>45178</v>
      </c>
      <c r="J6045" s="17">
        <v>1.2267999999999999</v>
      </c>
      <c r="K6045" s="18">
        <f>G6045*结论【关键目标】!C$27*0.7735*0.001</f>
        <v>0</v>
      </c>
      <c r="L6045" s="5">
        <v>0</v>
      </c>
      <c r="M6045" s="5">
        <f>ABS(IF(L6045&lt;=0,L6045/耗电量关键数据!$B$6/1000,L6045/耗电量关键数据!$B$5/1000))</f>
        <v>0</v>
      </c>
      <c r="N6045" s="19">
        <f>耗电量关键数据!$B$14</f>
        <v>1.1688450000000001</v>
      </c>
      <c r="O6045" s="19">
        <f>耗电量关键数据!$B$15</f>
        <v>0.37403039999999999</v>
      </c>
      <c r="P6045" s="19">
        <f t="shared" si="848"/>
        <v>1.5428754000000002</v>
      </c>
      <c r="Q6045" s="19">
        <f t="shared" si="852"/>
        <v>1.5428754000000002</v>
      </c>
      <c r="R6045" s="20">
        <f t="shared" si="849"/>
        <v>-1.5428754000000002</v>
      </c>
      <c r="S6045" s="20">
        <f t="shared" si="853"/>
        <v>1.5428754000000002</v>
      </c>
      <c r="T6045" s="20">
        <f>IF((T6044+R6045)&lt;0,0,IF((T6044+R6045)&gt;结论【关键目标】!C$28,结论【关键目标】!C$28,T6044+R6045))</f>
        <v>18.9142492</v>
      </c>
      <c r="U6045" s="19">
        <f>IF((T6044+R6045)&lt;结论【关键目标】!$C$28,0,(发电量计算【计算逻辑页】!R6045+发电量计算【计算逻辑页】!T6044-结论【关键目标】!$C$28))</f>
        <v>0</v>
      </c>
      <c r="V6045" s="5">
        <f t="shared" si="850"/>
        <v>0</v>
      </c>
      <c r="W6045" s="5">
        <f t="shared" si="851"/>
        <v>0</v>
      </c>
      <c r="X6045" s="5">
        <f t="shared" si="854"/>
        <v>1.3527931507200002</v>
      </c>
    </row>
    <row r="6046" spans="1:24" x14ac:dyDescent="0.15">
      <c r="A6046" s="7">
        <v>6045</v>
      </c>
      <c r="B6046" s="7">
        <v>9</v>
      </c>
      <c r="C6046" s="7">
        <v>9</v>
      </c>
      <c r="D6046" s="7">
        <v>21</v>
      </c>
      <c r="E6046" s="7">
        <v>252</v>
      </c>
      <c r="F6046" s="7">
        <v>23.4</v>
      </c>
      <c r="G6046" s="7">
        <v>0</v>
      </c>
      <c r="H6046" s="7">
        <f t="shared" si="846"/>
        <v>6</v>
      </c>
      <c r="I6046" s="16">
        <f t="shared" si="847"/>
        <v>45178</v>
      </c>
      <c r="J6046" s="17">
        <v>1.2267999999999999</v>
      </c>
      <c r="K6046" s="18">
        <f>G6046*结论【关键目标】!C$27*0.7735*0.001</f>
        <v>0</v>
      </c>
      <c r="L6046" s="5">
        <v>0</v>
      </c>
      <c r="M6046" s="5">
        <f>ABS(IF(L6046&lt;=0,L6046/耗电量关键数据!$B$6/1000,L6046/耗电量关键数据!$B$5/1000))</f>
        <v>0</v>
      </c>
      <c r="N6046" s="19">
        <f>耗电量关键数据!$B$14</f>
        <v>1.1688450000000001</v>
      </c>
      <c r="O6046" s="19">
        <f>耗电量关键数据!$B$15</f>
        <v>0.37403039999999999</v>
      </c>
      <c r="P6046" s="19">
        <f t="shared" si="848"/>
        <v>1.5428754000000002</v>
      </c>
      <c r="Q6046" s="19">
        <f t="shared" si="852"/>
        <v>1.5428754000000002</v>
      </c>
      <c r="R6046" s="20">
        <f t="shared" si="849"/>
        <v>-1.5428754000000002</v>
      </c>
      <c r="S6046" s="20">
        <f t="shared" si="853"/>
        <v>1.5428754000000002</v>
      </c>
      <c r="T6046" s="20">
        <f>IF((T6045+R6046)&lt;0,0,IF((T6045+R6046)&gt;结论【关键目标】!C$28,结论【关键目标】!C$28,T6045+R6046))</f>
        <v>17.371373800000001</v>
      </c>
      <c r="U6046" s="19">
        <f>IF((T6045+R6046)&lt;结论【关键目标】!$C$28,0,(发电量计算【计算逻辑页】!R6046+发电量计算【计算逻辑页】!T6045-结论【关键目标】!$C$28))</f>
        <v>0</v>
      </c>
      <c r="V6046" s="5">
        <f t="shared" si="850"/>
        <v>0</v>
      </c>
      <c r="W6046" s="5">
        <f t="shared" si="851"/>
        <v>0</v>
      </c>
      <c r="X6046" s="5">
        <f t="shared" si="854"/>
        <v>1.3527931507200002</v>
      </c>
    </row>
    <row r="6047" spans="1:24" x14ac:dyDescent="0.15">
      <c r="A6047" s="7">
        <v>6046</v>
      </c>
      <c r="B6047" s="7">
        <v>9</v>
      </c>
      <c r="C6047" s="7">
        <v>9</v>
      </c>
      <c r="D6047" s="7">
        <v>22</v>
      </c>
      <c r="E6047" s="7">
        <v>252</v>
      </c>
      <c r="F6047" s="7">
        <v>23.2</v>
      </c>
      <c r="G6047" s="7">
        <v>0</v>
      </c>
      <c r="H6047" s="7">
        <f t="shared" si="846"/>
        <v>6</v>
      </c>
      <c r="I6047" s="16">
        <f t="shared" si="847"/>
        <v>45178</v>
      </c>
      <c r="J6047" s="17">
        <v>0.70809999999999995</v>
      </c>
      <c r="K6047" s="18">
        <f>G6047*结论【关键目标】!C$27*0.7735*0.001</f>
        <v>0</v>
      </c>
      <c r="L6047" s="5">
        <v>0</v>
      </c>
      <c r="M6047" s="5">
        <f>ABS(IF(L6047&lt;=0,L6047/耗电量关键数据!$B$6/1000,L6047/耗电量关键数据!$B$5/1000))</f>
        <v>0</v>
      </c>
      <c r="N6047" s="19">
        <f>耗电量关键数据!$B$14</f>
        <v>1.1688450000000001</v>
      </c>
      <c r="O6047" s="19">
        <f>耗电量关键数据!$B$15</f>
        <v>0.37403039999999999</v>
      </c>
      <c r="P6047" s="19">
        <f t="shared" si="848"/>
        <v>1.5428754000000002</v>
      </c>
      <c r="Q6047" s="19">
        <f t="shared" si="852"/>
        <v>0</v>
      </c>
      <c r="R6047" s="20">
        <f t="shared" si="849"/>
        <v>0</v>
      </c>
      <c r="S6047" s="20">
        <f t="shared" si="853"/>
        <v>0</v>
      </c>
      <c r="T6047" s="20">
        <f>IF((T6046+R6047)&lt;0,0,IF((T6046+R6047)&gt;结论【关键目标】!C$28,结论【关键目标】!C$28,T6046+R6047))</f>
        <v>17.371373800000001</v>
      </c>
      <c r="U6047" s="19">
        <f>IF((T6046+R6047)&lt;结论【关键目标】!$C$28,0,(发电量计算【计算逻辑页】!R6047+发电量计算【计算逻辑页】!T6046-结论【关键目标】!$C$28))</f>
        <v>0</v>
      </c>
      <c r="V6047" s="5">
        <f t="shared" si="850"/>
        <v>0</v>
      </c>
      <c r="W6047" s="5">
        <f t="shared" si="851"/>
        <v>0</v>
      </c>
      <c r="X6047" s="5">
        <f t="shared" si="854"/>
        <v>0</v>
      </c>
    </row>
    <row r="6048" spans="1:24" x14ac:dyDescent="0.15">
      <c r="A6048" s="7">
        <v>6047</v>
      </c>
      <c r="B6048" s="7">
        <v>9</v>
      </c>
      <c r="C6048" s="7">
        <v>9</v>
      </c>
      <c r="D6048" s="7">
        <v>23</v>
      </c>
      <c r="E6048" s="7">
        <v>252</v>
      </c>
      <c r="F6048" s="7">
        <v>23.1</v>
      </c>
      <c r="G6048" s="7">
        <v>0</v>
      </c>
      <c r="H6048" s="7">
        <f t="shared" si="846"/>
        <v>6</v>
      </c>
      <c r="I6048" s="16">
        <f t="shared" si="847"/>
        <v>45178</v>
      </c>
      <c r="J6048" s="17">
        <v>0.70809999999999995</v>
      </c>
      <c r="K6048" s="18">
        <f>G6048*结论【关键目标】!C$27*0.7735*0.001</f>
        <v>0</v>
      </c>
      <c r="L6048" s="5">
        <v>0</v>
      </c>
      <c r="M6048" s="5">
        <f>ABS(IF(L6048&lt;=0,L6048/耗电量关键数据!$B$6/1000,L6048/耗电量关键数据!$B$5/1000))</f>
        <v>0</v>
      </c>
      <c r="N6048" s="19">
        <f>耗电量关键数据!$B$14</f>
        <v>1.1688450000000001</v>
      </c>
      <c r="O6048" s="19">
        <f>耗电量关键数据!$B$15</f>
        <v>0.37403039999999999</v>
      </c>
      <c r="P6048" s="19">
        <f t="shared" si="848"/>
        <v>1.5428754000000002</v>
      </c>
      <c r="Q6048" s="19">
        <f t="shared" si="852"/>
        <v>0</v>
      </c>
      <c r="R6048" s="20">
        <f t="shared" si="849"/>
        <v>0</v>
      </c>
      <c r="S6048" s="20">
        <f t="shared" si="853"/>
        <v>0</v>
      </c>
      <c r="T6048" s="20">
        <f>IF((T6047+R6048)&lt;0,0,IF((T6047+R6048)&gt;结论【关键目标】!C$28,结论【关键目标】!C$28,T6047+R6048))</f>
        <v>17.371373800000001</v>
      </c>
      <c r="U6048" s="19">
        <f>IF((T6047+R6048)&lt;结论【关键目标】!$C$28,0,(发电量计算【计算逻辑页】!R6048+发电量计算【计算逻辑页】!T6047-结论【关键目标】!$C$28))</f>
        <v>0</v>
      </c>
      <c r="V6048" s="5">
        <f t="shared" si="850"/>
        <v>0</v>
      </c>
      <c r="W6048" s="5">
        <f t="shared" si="851"/>
        <v>0</v>
      </c>
      <c r="X6048" s="5">
        <f t="shared" si="854"/>
        <v>0</v>
      </c>
    </row>
    <row r="6049" spans="1:24" x14ac:dyDescent="0.15">
      <c r="A6049" s="7">
        <v>6048</v>
      </c>
      <c r="B6049" s="7">
        <v>9</v>
      </c>
      <c r="C6049" s="7">
        <v>9</v>
      </c>
      <c r="D6049" s="7">
        <v>24</v>
      </c>
      <c r="E6049" s="7">
        <v>252</v>
      </c>
      <c r="F6049" s="7">
        <v>22.9</v>
      </c>
      <c r="G6049" s="7">
        <v>0</v>
      </c>
      <c r="H6049" s="7">
        <f t="shared" si="846"/>
        <v>6</v>
      </c>
      <c r="I6049" s="16">
        <f t="shared" si="847"/>
        <v>45178</v>
      </c>
      <c r="J6049" s="17">
        <v>0.2407</v>
      </c>
      <c r="K6049" s="18">
        <f>G6049*结论【关键目标】!C$27*0.7735*0.001</f>
        <v>0</v>
      </c>
      <c r="L6049" s="5">
        <v>0</v>
      </c>
      <c r="M6049" s="5">
        <f>ABS(IF(L6049&lt;=0,L6049/耗电量关键数据!$B$6/1000,L6049/耗电量关键数据!$B$5/1000))</f>
        <v>0</v>
      </c>
      <c r="N6049" s="19">
        <f>耗电量关键数据!$B$14</f>
        <v>1.1688450000000001</v>
      </c>
      <c r="O6049" s="19">
        <f>耗电量关键数据!$B$15</f>
        <v>0.37403039999999999</v>
      </c>
      <c r="P6049" s="19">
        <f t="shared" si="848"/>
        <v>1.5428754000000002</v>
      </c>
      <c r="Q6049" s="19">
        <f t="shared" si="852"/>
        <v>0</v>
      </c>
      <c r="R6049" s="20">
        <f t="shared" si="849"/>
        <v>0</v>
      </c>
      <c r="S6049" s="20">
        <f t="shared" si="853"/>
        <v>0</v>
      </c>
      <c r="T6049" s="20">
        <f>IF((T6048+R6049)&lt;0,0,IF((T6048+R6049)&gt;结论【关键目标】!C$28,结论【关键目标】!C$28,T6048+R6049))</f>
        <v>17.371373800000001</v>
      </c>
      <c r="U6049" s="19">
        <f>IF((T6048+R6049)&lt;结论【关键目标】!$C$28,0,(发电量计算【计算逻辑页】!R6049+发电量计算【计算逻辑页】!T6048-结论【关键目标】!$C$28))</f>
        <v>0</v>
      </c>
      <c r="V6049" s="5">
        <f t="shared" si="850"/>
        <v>0</v>
      </c>
      <c r="W6049" s="5">
        <f t="shared" si="851"/>
        <v>0</v>
      </c>
      <c r="X6049" s="5">
        <f t="shared" si="854"/>
        <v>0</v>
      </c>
    </row>
    <row r="6050" spans="1:24" x14ac:dyDescent="0.15">
      <c r="A6050" s="7">
        <v>6049</v>
      </c>
      <c r="B6050" s="7">
        <v>9</v>
      </c>
      <c r="C6050" s="7">
        <v>10</v>
      </c>
      <c r="D6050" s="7">
        <v>1</v>
      </c>
      <c r="E6050" s="7">
        <v>253</v>
      </c>
      <c r="F6050" s="7">
        <v>22</v>
      </c>
      <c r="G6050" s="7">
        <v>0</v>
      </c>
      <c r="H6050" s="7">
        <f t="shared" si="846"/>
        <v>7</v>
      </c>
      <c r="I6050" s="16">
        <f t="shared" si="847"/>
        <v>45179</v>
      </c>
      <c r="J6050" s="17">
        <v>0.2407</v>
      </c>
      <c r="K6050" s="18">
        <f>G6050*结论【关键目标】!C$27*0.7735*0.001</f>
        <v>0</v>
      </c>
      <c r="L6050" s="5">
        <v>0</v>
      </c>
      <c r="M6050" s="5">
        <f>ABS(IF(L6050&lt;=0,L6050/耗电量关键数据!$B$6/1000,L6050/耗电量关键数据!$B$5/1000))</f>
        <v>0</v>
      </c>
      <c r="N6050" s="19">
        <f>耗电量关键数据!$B$14</f>
        <v>1.1688450000000001</v>
      </c>
      <c r="O6050" s="19">
        <f>耗电量关键数据!$B$15</f>
        <v>0.37403039999999999</v>
      </c>
      <c r="P6050" s="19">
        <f t="shared" si="848"/>
        <v>1.5428754000000002</v>
      </c>
      <c r="Q6050" s="19">
        <f t="shared" si="852"/>
        <v>0</v>
      </c>
      <c r="R6050" s="20">
        <f t="shared" si="849"/>
        <v>0</v>
      </c>
      <c r="S6050" s="20">
        <f t="shared" si="853"/>
        <v>0</v>
      </c>
      <c r="T6050" s="20">
        <f>IF((T6049+R6050)&lt;0,0,IF((T6049+R6050)&gt;结论【关键目标】!C$28,结论【关键目标】!C$28,T6049+R6050))</f>
        <v>17.371373800000001</v>
      </c>
      <c r="U6050" s="19">
        <f>IF((T6049+R6050)&lt;结论【关键目标】!$C$28,0,(发电量计算【计算逻辑页】!R6050+发电量计算【计算逻辑页】!T6049-结论【关键目标】!$C$28))</f>
        <v>0</v>
      </c>
      <c r="V6050" s="5">
        <f t="shared" si="850"/>
        <v>0</v>
      </c>
      <c r="W6050" s="5">
        <f t="shared" si="851"/>
        <v>0</v>
      </c>
      <c r="X6050" s="5">
        <f t="shared" si="854"/>
        <v>0</v>
      </c>
    </row>
    <row r="6051" spans="1:24" x14ac:dyDescent="0.15">
      <c r="A6051" s="7">
        <v>6050</v>
      </c>
      <c r="B6051" s="7">
        <v>9</v>
      </c>
      <c r="C6051" s="7">
        <v>10</v>
      </c>
      <c r="D6051" s="7">
        <v>2</v>
      </c>
      <c r="E6051" s="7">
        <v>253</v>
      </c>
      <c r="F6051" s="7">
        <v>21</v>
      </c>
      <c r="G6051" s="7">
        <v>0</v>
      </c>
      <c r="H6051" s="7">
        <f t="shared" si="846"/>
        <v>7</v>
      </c>
      <c r="I6051" s="16">
        <f t="shared" si="847"/>
        <v>45179</v>
      </c>
      <c r="J6051" s="17">
        <v>0.2407</v>
      </c>
      <c r="K6051" s="18">
        <f>G6051*结论【关键目标】!C$27*0.7735*0.001</f>
        <v>0</v>
      </c>
      <c r="L6051" s="5">
        <v>0</v>
      </c>
      <c r="M6051" s="5">
        <f>ABS(IF(L6051&lt;=0,L6051/耗电量关键数据!$B$6/1000,L6051/耗电量关键数据!$B$5/1000))</f>
        <v>0</v>
      </c>
      <c r="N6051" s="19">
        <f>耗电量关键数据!$B$14</f>
        <v>1.1688450000000001</v>
      </c>
      <c r="O6051" s="19">
        <f>耗电量关键数据!$B$15</f>
        <v>0.37403039999999999</v>
      </c>
      <c r="P6051" s="19">
        <f t="shared" si="848"/>
        <v>1.5428754000000002</v>
      </c>
      <c r="Q6051" s="19">
        <f t="shared" si="852"/>
        <v>0</v>
      </c>
      <c r="R6051" s="20">
        <f t="shared" si="849"/>
        <v>0</v>
      </c>
      <c r="S6051" s="20">
        <f t="shared" si="853"/>
        <v>0</v>
      </c>
      <c r="T6051" s="20">
        <f>IF((T6050+R6051)&lt;0,0,IF((T6050+R6051)&gt;结论【关键目标】!C$28,结论【关键目标】!C$28,T6050+R6051))</f>
        <v>17.371373800000001</v>
      </c>
      <c r="U6051" s="19">
        <f>IF((T6050+R6051)&lt;结论【关键目标】!$C$28,0,(发电量计算【计算逻辑页】!R6051+发电量计算【计算逻辑页】!T6050-结论【关键目标】!$C$28))</f>
        <v>0</v>
      </c>
      <c r="V6051" s="5">
        <f t="shared" si="850"/>
        <v>0</v>
      </c>
      <c r="W6051" s="5">
        <f t="shared" si="851"/>
        <v>0</v>
      </c>
      <c r="X6051" s="5">
        <f t="shared" si="854"/>
        <v>0</v>
      </c>
    </row>
    <row r="6052" spans="1:24" x14ac:dyDescent="0.15">
      <c r="A6052" s="7">
        <v>6051</v>
      </c>
      <c r="B6052" s="7">
        <v>9</v>
      </c>
      <c r="C6052" s="7">
        <v>10</v>
      </c>
      <c r="D6052" s="7">
        <v>3</v>
      </c>
      <c r="E6052" s="7">
        <v>253</v>
      </c>
      <c r="F6052" s="7">
        <v>20.100000000000001</v>
      </c>
      <c r="G6052" s="7">
        <v>0</v>
      </c>
      <c r="H6052" s="7">
        <f t="shared" si="846"/>
        <v>7</v>
      </c>
      <c r="I6052" s="16">
        <f t="shared" si="847"/>
        <v>45179</v>
      </c>
      <c r="J6052" s="17">
        <v>0.2407</v>
      </c>
      <c r="K6052" s="18">
        <f>G6052*结论【关键目标】!C$27*0.7735*0.001</f>
        <v>0</v>
      </c>
      <c r="L6052" s="5">
        <v>0</v>
      </c>
      <c r="M6052" s="5">
        <f>ABS(IF(L6052&lt;=0,L6052/耗电量关键数据!$B$6/1000,L6052/耗电量关键数据!$B$5/1000))</f>
        <v>0</v>
      </c>
      <c r="N6052" s="19">
        <f>耗电量关键数据!$B$14</f>
        <v>1.1688450000000001</v>
      </c>
      <c r="O6052" s="19">
        <f>耗电量关键数据!$B$15</f>
        <v>0.37403039999999999</v>
      </c>
      <c r="P6052" s="19">
        <f t="shared" si="848"/>
        <v>1.5428754000000002</v>
      </c>
      <c r="Q6052" s="19">
        <f t="shared" si="852"/>
        <v>0</v>
      </c>
      <c r="R6052" s="20">
        <f t="shared" si="849"/>
        <v>0</v>
      </c>
      <c r="S6052" s="20">
        <f t="shared" si="853"/>
        <v>0</v>
      </c>
      <c r="T6052" s="20">
        <f>IF((T6051+R6052)&lt;0,0,IF((T6051+R6052)&gt;结论【关键目标】!C$28,结论【关键目标】!C$28,T6051+R6052))</f>
        <v>17.371373800000001</v>
      </c>
      <c r="U6052" s="19">
        <f>IF((T6051+R6052)&lt;结论【关键目标】!$C$28,0,(发电量计算【计算逻辑页】!R6052+发电量计算【计算逻辑页】!T6051-结论【关键目标】!$C$28))</f>
        <v>0</v>
      </c>
      <c r="V6052" s="5">
        <f t="shared" si="850"/>
        <v>0</v>
      </c>
      <c r="W6052" s="5">
        <f t="shared" si="851"/>
        <v>0</v>
      </c>
      <c r="X6052" s="5">
        <f t="shared" si="854"/>
        <v>0</v>
      </c>
    </row>
    <row r="6053" spans="1:24" x14ac:dyDescent="0.15">
      <c r="A6053" s="7">
        <v>6052</v>
      </c>
      <c r="B6053" s="7">
        <v>9</v>
      </c>
      <c r="C6053" s="7">
        <v>10</v>
      </c>
      <c r="D6053" s="7">
        <v>4</v>
      </c>
      <c r="E6053" s="7">
        <v>253</v>
      </c>
      <c r="F6053" s="7">
        <v>19.7</v>
      </c>
      <c r="G6053" s="7">
        <v>0</v>
      </c>
      <c r="H6053" s="7">
        <f t="shared" si="846"/>
        <v>7</v>
      </c>
      <c r="I6053" s="16">
        <f t="shared" si="847"/>
        <v>45179</v>
      </c>
      <c r="J6053" s="17">
        <v>0.2407</v>
      </c>
      <c r="K6053" s="18">
        <f>G6053*结论【关键目标】!C$27*0.7735*0.001</f>
        <v>0</v>
      </c>
      <c r="L6053" s="5">
        <v>0</v>
      </c>
      <c r="M6053" s="5">
        <f>ABS(IF(L6053&lt;=0,L6053/耗电量关键数据!$B$6/1000,L6053/耗电量关键数据!$B$5/1000))</f>
        <v>0</v>
      </c>
      <c r="N6053" s="19">
        <f>耗电量关键数据!$B$14</f>
        <v>1.1688450000000001</v>
      </c>
      <c r="O6053" s="19">
        <f>耗电量关键数据!$B$15</f>
        <v>0.37403039999999999</v>
      </c>
      <c r="P6053" s="19">
        <f t="shared" si="848"/>
        <v>1.5428754000000002</v>
      </c>
      <c r="Q6053" s="19">
        <f t="shared" si="852"/>
        <v>0</v>
      </c>
      <c r="R6053" s="20">
        <f t="shared" si="849"/>
        <v>0</v>
      </c>
      <c r="S6053" s="20">
        <f t="shared" si="853"/>
        <v>0</v>
      </c>
      <c r="T6053" s="20">
        <f>IF((T6052+R6053)&lt;0,0,IF((T6052+R6053)&gt;结论【关键目标】!C$28,结论【关键目标】!C$28,T6052+R6053))</f>
        <v>17.371373800000001</v>
      </c>
      <c r="U6053" s="19">
        <f>IF((T6052+R6053)&lt;结论【关键目标】!$C$28,0,(发电量计算【计算逻辑页】!R6053+发电量计算【计算逻辑页】!T6052-结论【关键目标】!$C$28))</f>
        <v>0</v>
      </c>
      <c r="V6053" s="5">
        <f t="shared" si="850"/>
        <v>0</v>
      </c>
      <c r="W6053" s="5">
        <f t="shared" si="851"/>
        <v>0</v>
      </c>
      <c r="X6053" s="5">
        <f t="shared" si="854"/>
        <v>0</v>
      </c>
    </row>
    <row r="6054" spans="1:24" x14ac:dyDescent="0.15">
      <c r="A6054" s="7">
        <v>6053</v>
      </c>
      <c r="B6054" s="7">
        <v>9</v>
      </c>
      <c r="C6054" s="7">
        <v>10</v>
      </c>
      <c r="D6054" s="7">
        <v>5</v>
      </c>
      <c r="E6054" s="7">
        <v>253</v>
      </c>
      <c r="F6054" s="7">
        <v>19.3</v>
      </c>
      <c r="G6054" s="7">
        <v>0</v>
      </c>
      <c r="H6054" s="7">
        <f t="shared" si="846"/>
        <v>7</v>
      </c>
      <c r="I6054" s="16">
        <f t="shared" si="847"/>
        <v>45179</v>
      </c>
      <c r="J6054" s="17">
        <v>0.2407</v>
      </c>
      <c r="K6054" s="18">
        <f>G6054*结论【关键目标】!C$27*0.7735*0.001</f>
        <v>0</v>
      </c>
      <c r="L6054" s="5">
        <v>0</v>
      </c>
      <c r="M6054" s="5">
        <f>ABS(IF(L6054&lt;=0,L6054/耗电量关键数据!$B$6/1000,L6054/耗电量关键数据!$B$5/1000))</f>
        <v>0</v>
      </c>
      <c r="N6054" s="19">
        <f>耗电量关键数据!$B$14</f>
        <v>1.1688450000000001</v>
      </c>
      <c r="O6054" s="19">
        <f>耗电量关键数据!$B$15</f>
        <v>0.37403039999999999</v>
      </c>
      <c r="P6054" s="19">
        <f t="shared" si="848"/>
        <v>1.5428754000000002</v>
      </c>
      <c r="Q6054" s="19">
        <f t="shared" si="852"/>
        <v>0</v>
      </c>
      <c r="R6054" s="20">
        <f t="shared" si="849"/>
        <v>0</v>
      </c>
      <c r="S6054" s="20">
        <f t="shared" si="853"/>
        <v>0</v>
      </c>
      <c r="T6054" s="20">
        <f>IF((T6053+R6054)&lt;0,0,IF((T6053+R6054)&gt;结论【关键目标】!C$28,结论【关键目标】!C$28,T6053+R6054))</f>
        <v>17.371373800000001</v>
      </c>
      <c r="U6054" s="19">
        <f>IF((T6053+R6054)&lt;结论【关键目标】!$C$28,0,(发电量计算【计算逻辑页】!R6054+发电量计算【计算逻辑页】!T6053-结论【关键目标】!$C$28))</f>
        <v>0</v>
      </c>
      <c r="V6054" s="5">
        <f t="shared" si="850"/>
        <v>0</v>
      </c>
      <c r="W6054" s="5">
        <f t="shared" si="851"/>
        <v>0</v>
      </c>
      <c r="X6054" s="5">
        <f t="shared" si="854"/>
        <v>0</v>
      </c>
    </row>
    <row r="6055" spans="1:24" x14ac:dyDescent="0.15">
      <c r="A6055" s="7">
        <v>6054</v>
      </c>
      <c r="B6055" s="7">
        <v>9</v>
      </c>
      <c r="C6055" s="7">
        <v>10</v>
      </c>
      <c r="D6055" s="7">
        <v>6</v>
      </c>
      <c r="E6055" s="7">
        <v>253</v>
      </c>
      <c r="F6055" s="7">
        <v>18.899999999999999</v>
      </c>
      <c r="G6055" s="7">
        <v>6</v>
      </c>
      <c r="H6055" s="7">
        <f t="shared" si="846"/>
        <v>7</v>
      </c>
      <c r="I6055" s="16">
        <f t="shared" si="847"/>
        <v>45179</v>
      </c>
      <c r="J6055" s="17">
        <v>0.2407</v>
      </c>
      <c r="K6055" s="18">
        <f>G6055*结论【关键目标】!C$27*0.7735*0.001</f>
        <v>0.55691999999999997</v>
      </c>
      <c r="L6055" s="5">
        <v>0</v>
      </c>
      <c r="M6055" s="5">
        <f>ABS(IF(L6055&lt;=0,L6055/耗电量关键数据!$B$6/1000,L6055/耗电量关键数据!$B$5/1000))</f>
        <v>0</v>
      </c>
      <c r="N6055" s="19">
        <f>耗电量关键数据!$B$14</f>
        <v>1.1688450000000001</v>
      </c>
      <c r="O6055" s="19">
        <f>耗电量关键数据!$B$15</f>
        <v>0.37403039999999999</v>
      </c>
      <c r="P6055" s="19">
        <f t="shared" si="848"/>
        <v>1.5428754000000002</v>
      </c>
      <c r="Q6055" s="19">
        <f t="shared" si="852"/>
        <v>0</v>
      </c>
      <c r="R6055" s="20">
        <f t="shared" si="849"/>
        <v>0.55691999999999997</v>
      </c>
      <c r="S6055" s="20">
        <f t="shared" si="853"/>
        <v>0</v>
      </c>
      <c r="T6055" s="20">
        <f>IF((T6054+R6055)&lt;0,0,IF((T6054+R6055)&gt;结论【关键目标】!C$28,结论【关键目标】!C$28,T6054+R6055))</f>
        <v>17.928293800000002</v>
      </c>
      <c r="U6055" s="19">
        <f>IF((T6054+R6055)&lt;结论【关键目标】!$C$28,0,(发电量计算【计算逻辑页】!R6055+发电量计算【计算逻辑页】!T6054-结论【关键目标】!$C$28))</f>
        <v>0</v>
      </c>
      <c r="V6055" s="5">
        <f t="shared" si="850"/>
        <v>0</v>
      </c>
      <c r="W6055" s="5">
        <f t="shared" si="851"/>
        <v>0.134050644</v>
      </c>
      <c r="X6055" s="5">
        <f t="shared" si="854"/>
        <v>0</v>
      </c>
    </row>
    <row r="6056" spans="1:24" x14ac:dyDescent="0.15">
      <c r="A6056" s="7">
        <v>6055</v>
      </c>
      <c r="B6056" s="7">
        <v>9</v>
      </c>
      <c r="C6056" s="7">
        <v>10</v>
      </c>
      <c r="D6056" s="7">
        <v>7</v>
      </c>
      <c r="E6056" s="7">
        <v>253</v>
      </c>
      <c r="F6056" s="7">
        <v>19.2</v>
      </c>
      <c r="G6056" s="7">
        <v>103</v>
      </c>
      <c r="H6056" s="7">
        <f t="shared" si="846"/>
        <v>7</v>
      </c>
      <c r="I6056" s="16">
        <f t="shared" si="847"/>
        <v>45179</v>
      </c>
      <c r="J6056" s="17">
        <v>0.2407</v>
      </c>
      <c r="K6056" s="18">
        <f>G6056*结论【关键目标】!C$27*0.7735*0.001</f>
        <v>9.5604599999999991</v>
      </c>
      <c r="L6056" s="5">
        <v>0</v>
      </c>
      <c r="M6056" s="5">
        <f>ABS(IF(L6056&lt;=0,L6056/耗电量关键数据!$B$6/1000,L6056/耗电量关键数据!$B$5/1000))</f>
        <v>0</v>
      </c>
      <c r="N6056" s="19">
        <f>耗电量关键数据!$B$14</f>
        <v>1.1688450000000001</v>
      </c>
      <c r="O6056" s="19">
        <f>耗电量关键数据!$B$15</f>
        <v>0.37403039999999999</v>
      </c>
      <c r="P6056" s="19">
        <f t="shared" si="848"/>
        <v>1.5428754000000002</v>
      </c>
      <c r="Q6056" s="19">
        <f t="shared" si="852"/>
        <v>0</v>
      </c>
      <c r="R6056" s="20">
        <f t="shared" si="849"/>
        <v>9.5604599999999991</v>
      </c>
      <c r="S6056" s="20">
        <f t="shared" si="853"/>
        <v>0</v>
      </c>
      <c r="T6056" s="20">
        <f>IF((T6055+R6056)&lt;0,0,IF((T6055+R6056)&gt;结论【关键目标】!C$28,结论【关键目标】!C$28,T6055+R6056))</f>
        <v>22</v>
      </c>
      <c r="U6056" s="19">
        <f>IF((T6055+R6056)&lt;结论【关键目标】!$C$28,0,(发电量计算【计算逻辑页】!R6056+发电量计算【计算逻辑页】!T6055-结论【关键目标】!$C$28))</f>
        <v>5.4887538000000013</v>
      </c>
      <c r="V6056" s="5">
        <f t="shared" si="850"/>
        <v>0</v>
      </c>
      <c r="W6056" s="5">
        <f t="shared" si="851"/>
        <v>0.37137010878000004</v>
      </c>
      <c r="X6056" s="5">
        <f t="shared" si="854"/>
        <v>0</v>
      </c>
    </row>
    <row r="6057" spans="1:24" x14ac:dyDescent="0.15">
      <c r="A6057" s="7">
        <v>6056</v>
      </c>
      <c r="B6057" s="7">
        <v>9</v>
      </c>
      <c r="C6057" s="7">
        <v>10</v>
      </c>
      <c r="D6057" s="7">
        <v>8</v>
      </c>
      <c r="E6057" s="7">
        <v>253</v>
      </c>
      <c r="F6057" s="7">
        <v>19.8</v>
      </c>
      <c r="G6057" s="7">
        <v>214.9</v>
      </c>
      <c r="H6057" s="7">
        <f t="shared" si="846"/>
        <v>7</v>
      </c>
      <c r="I6057" s="16">
        <f t="shared" si="847"/>
        <v>45179</v>
      </c>
      <c r="J6057" s="17">
        <v>0.70809999999999995</v>
      </c>
      <c r="K6057" s="18">
        <f>G6057*结论【关键目标】!C$27*0.7735*0.001</f>
        <v>19.947018</v>
      </c>
      <c r="L6057" s="5">
        <v>0</v>
      </c>
      <c r="M6057" s="5">
        <f>ABS(IF(L6057&lt;=0,L6057/耗电量关键数据!$B$6/1000,L6057/耗电量关键数据!$B$5/1000))</f>
        <v>0</v>
      </c>
      <c r="N6057" s="19">
        <f>耗电量关键数据!$B$14</f>
        <v>1.1688450000000001</v>
      </c>
      <c r="O6057" s="19">
        <f>耗电量关键数据!$B$15</f>
        <v>0.37403039999999999</v>
      </c>
      <c r="P6057" s="19">
        <f t="shared" si="848"/>
        <v>1.5428754000000002</v>
      </c>
      <c r="Q6057" s="19">
        <f t="shared" si="852"/>
        <v>0</v>
      </c>
      <c r="R6057" s="20">
        <f t="shared" si="849"/>
        <v>19.947018</v>
      </c>
      <c r="S6057" s="20">
        <f t="shared" si="853"/>
        <v>0</v>
      </c>
      <c r="T6057" s="20">
        <f>IF((T6056+R6057)&lt;0,0,IF((T6056+R6057)&gt;结论【关键目标】!C$28,结论【关键目标】!C$28,T6056+R6057))</f>
        <v>22</v>
      </c>
      <c r="U6057" s="19">
        <f>IF((T6056+R6057)&lt;结论【关键目标】!$C$28,0,(发电量计算【计算逻辑页】!R6057+发电量计算【计算逻辑页】!T6056-结论【关键目标】!$C$28))</f>
        <v>19.947018</v>
      </c>
      <c r="V6057" s="5">
        <f t="shared" si="850"/>
        <v>6.9814562999999996</v>
      </c>
      <c r="W6057" s="5">
        <f t="shared" si="851"/>
        <v>1.0925100707400002</v>
      </c>
      <c r="X6057" s="5">
        <f t="shared" si="854"/>
        <v>0</v>
      </c>
    </row>
    <row r="6058" spans="1:24" x14ac:dyDescent="0.15">
      <c r="A6058" s="7">
        <v>6057</v>
      </c>
      <c r="B6058" s="7">
        <v>9</v>
      </c>
      <c r="C6058" s="7">
        <v>10</v>
      </c>
      <c r="D6058" s="7">
        <v>9</v>
      </c>
      <c r="E6058" s="7">
        <v>253</v>
      </c>
      <c r="F6058" s="7">
        <v>20.7</v>
      </c>
      <c r="G6058" s="7">
        <v>309.5</v>
      </c>
      <c r="H6058" s="7">
        <f t="shared" si="846"/>
        <v>7</v>
      </c>
      <c r="I6058" s="16">
        <f t="shared" si="847"/>
        <v>45179</v>
      </c>
      <c r="J6058" s="17">
        <v>0.70809999999999995</v>
      </c>
      <c r="K6058" s="18">
        <f>G6058*结论【关键目标】!C$27*0.7735*0.001</f>
        <v>28.727789999999999</v>
      </c>
      <c r="L6058" s="5">
        <v>0</v>
      </c>
      <c r="M6058" s="5">
        <f>ABS(IF(L6058&lt;=0,L6058/耗电量关键数据!$B$6/1000,L6058/耗电量关键数据!$B$5/1000))</f>
        <v>0</v>
      </c>
      <c r="N6058" s="19">
        <f>耗电量关键数据!$B$14</f>
        <v>1.1688450000000001</v>
      </c>
      <c r="O6058" s="19">
        <f>耗电量关键数据!$B$15</f>
        <v>0.37403039999999999</v>
      </c>
      <c r="P6058" s="19">
        <f t="shared" si="848"/>
        <v>1.5428754000000002</v>
      </c>
      <c r="Q6058" s="19">
        <f t="shared" si="852"/>
        <v>0</v>
      </c>
      <c r="R6058" s="20">
        <f t="shared" si="849"/>
        <v>28.727789999999999</v>
      </c>
      <c r="S6058" s="20">
        <f t="shared" si="853"/>
        <v>0</v>
      </c>
      <c r="T6058" s="20">
        <f>IF((T6057+R6058)&lt;0,0,IF((T6057+R6058)&gt;结论【关键目标】!C$28,结论【关键目标】!C$28,T6057+R6058))</f>
        <v>22</v>
      </c>
      <c r="U6058" s="19">
        <f>IF((T6057+R6058)&lt;结论【关键目标】!$C$28,0,(发电量计算【计算逻辑页】!R6058+发电量计算【计算逻辑页】!T6057-结论【关键目标】!$C$28))</f>
        <v>28.727789999999999</v>
      </c>
      <c r="V6058" s="5">
        <f t="shared" si="850"/>
        <v>10.054726499999999</v>
      </c>
      <c r="W6058" s="5">
        <f t="shared" si="851"/>
        <v>1.0925100707400002</v>
      </c>
      <c r="X6058" s="5">
        <f t="shared" si="854"/>
        <v>0</v>
      </c>
    </row>
    <row r="6059" spans="1:24" x14ac:dyDescent="0.15">
      <c r="A6059" s="7">
        <v>6058</v>
      </c>
      <c r="B6059" s="7">
        <v>9</v>
      </c>
      <c r="C6059" s="7">
        <v>10</v>
      </c>
      <c r="D6059" s="7">
        <v>10</v>
      </c>
      <c r="E6059" s="7">
        <v>253</v>
      </c>
      <c r="F6059" s="7">
        <v>21.8</v>
      </c>
      <c r="G6059" s="7">
        <v>404.3</v>
      </c>
      <c r="H6059" s="7">
        <f t="shared" si="846"/>
        <v>7</v>
      </c>
      <c r="I6059" s="16">
        <f t="shared" si="847"/>
        <v>45179</v>
      </c>
      <c r="J6059" s="17">
        <v>0.70809999999999995</v>
      </c>
      <c r="K6059" s="18">
        <f>G6059*结论【关键目标】!C$27*0.7735*0.001</f>
        <v>37.527125999999996</v>
      </c>
      <c r="L6059" s="5">
        <v>0</v>
      </c>
      <c r="M6059" s="5">
        <f>ABS(IF(L6059&lt;=0,L6059/耗电量关键数据!$B$6/1000,L6059/耗电量关键数据!$B$5/1000))</f>
        <v>0</v>
      </c>
      <c r="N6059" s="19">
        <f>耗电量关键数据!$B$14</f>
        <v>1.1688450000000001</v>
      </c>
      <c r="O6059" s="19">
        <f>耗电量关键数据!$B$15</f>
        <v>0.37403039999999999</v>
      </c>
      <c r="P6059" s="19">
        <f t="shared" si="848"/>
        <v>1.5428754000000002</v>
      </c>
      <c r="Q6059" s="19">
        <f t="shared" si="852"/>
        <v>0</v>
      </c>
      <c r="R6059" s="20">
        <f t="shared" si="849"/>
        <v>37.527125999999996</v>
      </c>
      <c r="S6059" s="20">
        <f t="shared" si="853"/>
        <v>0</v>
      </c>
      <c r="T6059" s="20">
        <f>IF((T6058+R6059)&lt;0,0,IF((T6058+R6059)&gt;结论【关键目标】!C$28,结论【关键目标】!C$28,T6058+R6059))</f>
        <v>22</v>
      </c>
      <c r="U6059" s="19">
        <f>IF((T6058+R6059)&lt;结论【关键目标】!$C$28,0,(发电量计算【计算逻辑页】!R6059+发电量计算【计算逻辑页】!T6058-结论【关键目标】!$C$28))</f>
        <v>37.527125999999996</v>
      </c>
      <c r="V6059" s="5">
        <f t="shared" si="850"/>
        <v>13.134494099999998</v>
      </c>
      <c r="W6059" s="5">
        <f t="shared" si="851"/>
        <v>1.0925100707400002</v>
      </c>
      <c r="X6059" s="5">
        <f t="shared" si="854"/>
        <v>0</v>
      </c>
    </row>
    <row r="6060" spans="1:24" x14ac:dyDescent="0.15">
      <c r="A6060" s="7">
        <v>6059</v>
      </c>
      <c r="B6060" s="7">
        <v>9</v>
      </c>
      <c r="C6060" s="7">
        <v>10</v>
      </c>
      <c r="D6060" s="7">
        <v>11</v>
      </c>
      <c r="E6060" s="7">
        <v>253</v>
      </c>
      <c r="F6060" s="7">
        <v>23</v>
      </c>
      <c r="G6060" s="7">
        <v>496.2</v>
      </c>
      <c r="H6060" s="7">
        <f t="shared" si="846"/>
        <v>7</v>
      </c>
      <c r="I6060" s="16">
        <f t="shared" si="847"/>
        <v>45179</v>
      </c>
      <c r="J6060" s="17">
        <v>1.2267999999999999</v>
      </c>
      <c r="K6060" s="18">
        <f>G6060*结论【关键目标】!C$27*0.7735*0.001</f>
        <v>46.057284000000003</v>
      </c>
      <c r="L6060" s="5">
        <v>0</v>
      </c>
      <c r="M6060" s="5">
        <f>ABS(IF(L6060&lt;=0,L6060/耗电量关键数据!$B$6/1000,L6060/耗电量关键数据!$B$5/1000))</f>
        <v>0</v>
      </c>
      <c r="N6060" s="19">
        <f>耗电量关键数据!$B$14</f>
        <v>1.1688450000000001</v>
      </c>
      <c r="O6060" s="19">
        <f>耗电量关键数据!$B$15</f>
        <v>0.37403039999999999</v>
      </c>
      <c r="P6060" s="19">
        <f t="shared" si="848"/>
        <v>1.5428754000000002</v>
      </c>
      <c r="Q6060" s="19">
        <f t="shared" si="852"/>
        <v>1.5428754000000002</v>
      </c>
      <c r="R6060" s="20">
        <f t="shared" si="849"/>
        <v>44.514408600000003</v>
      </c>
      <c r="S6060" s="20">
        <f t="shared" si="853"/>
        <v>0</v>
      </c>
      <c r="T6060" s="20">
        <f>IF((T6059+R6060)&lt;0,0,IF((T6059+R6060)&gt;结论【关键目标】!C$28,结论【关键目标】!C$28,T6059+R6060))</f>
        <v>22</v>
      </c>
      <c r="U6060" s="19">
        <f>IF((T6059+R6060)&lt;结论【关键目标】!$C$28,0,(发电量计算【计算逻辑页】!R6060+发电量计算【计算逻辑页】!T6059-结论【关键目标】!$C$28))</f>
        <v>44.514408599999996</v>
      </c>
      <c r="V6060" s="5">
        <f t="shared" si="850"/>
        <v>15.580043009999997</v>
      </c>
      <c r="W6060" s="5">
        <f t="shared" si="851"/>
        <v>1.89279954072</v>
      </c>
      <c r="X6060" s="5">
        <f t="shared" si="854"/>
        <v>0</v>
      </c>
    </row>
    <row r="6061" spans="1:24" x14ac:dyDescent="0.15">
      <c r="A6061" s="7">
        <v>6060</v>
      </c>
      <c r="B6061" s="7">
        <v>9</v>
      </c>
      <c r="C6061" s="7">
        <v>10</v>
      </c>
      <c r="D6061" s="7">
        <v>12</v>
      </c>
      <c r="E6061" s="7">
        <v>253</v>
      </c>
      <c r="F6061" s="7">
        <v>24.2</v>
      </c>
      <c r="G6061" s="7">
        <v>535.79999999999995</v>
      </c>
      <c r="H6061" s="7">
        <f t="shared" si="846"/>
        <v>7</v>
      </c>
      <c r="I6061" s="16">
        <f t="shared" si="847"/>
        <v>45179</v>
      </c>
      <c r="J6061" s="17">
        <v>1.2267999999999999</v>
      </c>
      <c r="K6061" s="18">
        <f>G6061*结论【关键目标】!C$27*0.7735*0.001</f>
        <v>49.732955999999994</v>
      </c>
      <c r="L6061" s="5">
        <v>0</v>
      </c>
      <c r="M6061" s="5">
        <f>ABS(IF(L6061&lt;=0,L6061/耗电量关键数据!$B$6/1000,L6061/耗电量关键数据!$B$5/1000))</f>
        <v>0</v>
      </c>
      <c r="N6061" s="19">
        <f>耗电量关键数据!$B$14</f>
        <v>1.1688450000000001</v>
      </c>
      <c r="O6061" s="19">
        <f>耗电量关键数据!$B$15</f>
        <v>0.37403039999999999</v>
      </c>
      <c r="P6061" s="19">
        <f t="shared" si="848"/>
        <v>1.5428754000000002</v>
      </c>
      <c r="Q6061" s="19">
        <f t="shared" si="852"/>
        <v>1.5428754000000002</v>
      </c>
      <c r="R6061" s="20">
        <f t="shared" si="849"/>
        <v>48.190080599999995</v>
      </c>
      <c r="S6061" s="20">
        <f t="shared" si="853"/>
        <v>0</v>
      </c>
      <c r="T6061" s="20">
        <f>IF((T6060+R6061)&lt;0,0,IF((T6060+R6061)&gt;结论【关键目标】!C$28,结论【关键目标】!C$28,T6060+R6061))</f>
        <v>22</v>
      </c>
      <c r="U6061" s="19">
        <f>IF((T6060+R6061)&lt;结论【关键目标】!$C$28,0,(发电量计算【计算逻辑页】!R6061+发电量计算【计算逻辑页】!T6060-结论【关键目标】!$C$28))</f>
        <v>48.190080599999987</v>
      </c>
      <c r="V6061" s="5">
        <f t="shared" si="850"/>
        <v>16.866528209999995</v>
      </c>
      <c r="W6061" s="5">
        <f t="shared" si="851"/>
        <v>1.89279954072</v>
      </c>
      <c r="X6061" s="5">
        <f t="shared" si="854"/>
        <v>0</v>
      </c>
    </row>
    <row r="6062" spans="1:24" x14ac:dyDescent="0.15">
      <c r="A6062" s="7">
        <v>6061</v>
      </c>
      <c r="B6062" s="7">
        <v>9</v>
      </c>
      <c r="C6062" s="7">
        <v>10</v>
      </c>
      <c r="D6062" s="7">
        <v>13</v>
      </c>
      <c r="E6062" s="7">
        <v>253</v>
      </c>
      <c r="F6062" s="7">
        <v>25.4</v>
      </c>
      <c r="G6062" s="7">
        <v>524.79999999999995</v>
      </c>
      <c r="H6062" s="7">
        <f t="shared" si="846"/>
        <v>7</v>
      </c>
      <c r="I6062" s="16">
        <f t="shared" si="847"/>
        <v>45179</v>
      </c>
      <c r="J6062" s="17">
        <v>1.2267999999999999</v>
      </c>
      <c r="K6062" s="18">
        <f>G6062*结论【关键目标】!C$27*0.7735*0.001</f>
        <v>48.711935999999994</v>
      </c>
      <c r="L6062" s="5">
        <v>0</v>
      </c>
      <c r="M6062" s="5">
        <f>ABS(IF(L6062&lt;=0,L6062/耗电量关键数据!$B$6/1000,L6062/耗电量关键数据!$B$5/1000))</f>
        <v>0</v>
      </c>
      <c r="N6062" s="19">
        <f>耗电量关键数据!$B$14</f>
        <v>1.1688450000000001</v>
      </c>
      <c r="O6062" s="19">
        <f>耗电量关键数据!$B$15</f>
        <v>0.37403039999999999</v>
      </c>
      <c r="P6062" s="19">
        <f t="shared" si="848"/>
        <v>1.5428754000000002</v>
      </c>
      <c r="Q6062" s="19">
        <f t="shared" si="852"/>
        <v>1.5428754000000002</v>
      </c>
      <c r="R6062" s="20">
        <f t="shared" si="849"/>
        <v>47.169060599999995</v>
      </c>
      <c r="S6062" s="20">
        <f t="shared" si="853"/>
        <v>0</v>
      </c>
      <c r="T6062" s="20">
        <f>IF((T6061+R6062)&lt;0,0,IF((T6061+R6062)&gt;结论【关键目标】!C$28,结论【关键目标】!C$28,T6061+R6062))</f>
        <v>22</v>
      </c>
      <c r="U6062" s="19">
        <f>IF((T6061+R6062)&lt;结论【关键目标】!$C$28,0,(发电量计算【计算逻辑页】!R6062+发电量计算【计算逻辑页】!T6061-结论【关键目标】!$C$28))</f>
        <v>47.169060599999995</v>
      </c>
      <c r="V6062" s="5">
        <f t="shared" si="850"/>
        <v>16.509171209999998</v>
      </c>
      <c r="W6062" s="5">
        <f t="shared" si="851"/>
        <v>1.89279954072</v>
      </c>
      <c r="X6062" s="5">
        <f t="shared" si="854"/>
        <v>0</v>
      </c>
    </row>
    <row r="6063" spans="1:24" x14ac:dyDescent="0.15">
      <c r="A6063" s="7">
        <v>6062</v>
      </c>
      <c r="B6063" s="7">
        <v>9</v>
      </c>
      <c r="C6063" s="7">
        <v>10</v>
      </c>
      <c r="D6063" s="7">
        <v>14</v>
      </c>
      <c r="E6063" s="7">
        <v>253</v>
      </c>
      <c r="F6063" s="7">
        <v>26.4</v>
      </c>
      <c r="G6063" s="7">
        <v>465.6</v>
      </c>
      <c r="H6063" s="7">
        <f t="shared" si="846"/>
        <v>7</v>
      </c>
      <c r="I6063" s="16">
        <f t="shared" si="847"/>
        <v>45179</v>
      </c>
      <c r="J6063" s="17">
        <v>1.2267999999999999</v>
      </c>
      <c r="K6063" s="18">
        <f>G6063*结论【关键目标】!C$27*0.7735*0.001</f>
        <v>43.216991999999998</v>
      </c>
      <c r="L6063" s="5">
        <v>0</v>
      </c>
      <c r="M6063" s="5">
        <f>ABS(IF(L6063&lt;=0,L6063/耗电量关键数据!$B$6/1000,L6063/耗电量关键数据!$B$5/1000))</f>
        <v>0</v>
      </c>
      <c r="N6063" s="19">
        <f>耗电量关键数据!$B$14</f>
        <v>1.1688450000000001</v>
      </c>
      <c r="O6063" s="19">
        <f>耗电量关键数据!$B$15</f>
        <v>0.37403039999999999</v>
      </c>
      <c r="P6063" s="19">
        <f t="shared" si="848"/>
        <v>1.5428754000000002</v>
      </c>
      <c r="Q6063" s="19">
        <f t="shared" si="852"/>
        <v>1.5428754000000002</v>
      </c>
      <c r="R6063" s="20">
        <f t="shared" si="849"/>
        <v>41.674116599999998</v>
      </c>
      <c r="S6063" s="20">
        <f t="shared" si="853"/>
        <v>0</v>
      </c>
      <c r="T6063" s="20">
        <f>IF((T6062+R6063)&lt;0,0,IF((T6062+R6063)&gt;结论【关键目标】!C$28,结论【关键目标】!C$28,T6062+R6063))</f>
        <v>22</v>
      </c>
      <c r="U6063" s="19">
        <f>IF((T6062+R6063)&lt;结论【关键目标】!$C$28,0,(发电量计算【计算逻辑页】!R6063+发电量计算【计算逻辑页】!T6062-结论【关键目标】!$C$28))</f>
        <v>41.674116599999998</v>
      </c>
      <c r="V6063" s="5">
        <f t="shared" si="850"/>
        <v>14.585940809999999</v>
      </c>
      <c r="W6063" s="5">
        <f t="shared" si="851"/>
        <v>1.89279954072</v>
      </c>
      <c r="X6063" s="5">
        <f t="shared" si="854"/>
        <v>0</v>
      </c>
    </row>
    <row r="6064" spans="1:24" x14ac:dyDescent="0.15">
      <c r="A6064" s="7">
        <v>6063</v>
      </c>
      <c r="B6064" s="7">
        <v>9</v>
      </c>
      <c r="C6064" s="7">
        <v>10</v>
      </c>
      <c r="D6064" s="7">
        <v>15</v>
      </c>
      <c r="E6064" s="7">
        <v>253</v>
      </c>
      <c r="F6064" s="7">
        <v>27.2</v>
      </c>
      <c r="G6064" s="7">
        <v>363.1</v>
      </c>
      <c r="H6064" s="7">
        <f t="shared" si="846"/>
        <v>7</v>
      </c>
      <c r="I6064" s="16">
        <f t="shared" si="847"/>
        <v>45179</v>
      </c>
      <c r="J6064" s="17">
        <v>1.2267999999999999</v>
      </c>
      <c r="K6064" s="18">
        <f>G6064*结论【关键目标】!C$27*0.7735*0.001</f>
        <v>33.702941999999993</v>
      </c>
      <c r="L6064" s="5">
        <v>0</v>
      </c>
      <c r="M6064" s="5">
        <f>ABS(IF(L6064&lt;=0,L6064/耗电量关键数据!$B$6/1000,L6064/耗电量关键数据!$B$5/1000))</f>
        <v>0</v>
      </c>
      <c r="N6064" s="19">
        <f>耗电量关键数据!$B$14</f>
        <v>1.1688450000000001</v>
      </c>
      <c r="O6064" s="19">
        <f>耗电量关键数据!$B$15</f>
        <v>0.37403039999999999</v>
      </c>
      <c r="P6064" s="19">
        <f t="shared" si="848"/>
        <v>1.5428754000000002</v>
      </c>
      <c r="Q6064" s="19">
        <f t="shared" si="852"/>
        <v>1.5428754000000002</v>
      </c>
      <c r="R6064" s="20">
        <f t="shared" si="849"/>
        <v>32.160066599999993</v>
      </c>
      <c r="S6064" s="20">
        <f t="shared" si="853"/>
        <v>0</v>
      </c>
      <c r="T6064" s="20">
        <f>IF((T6063+R6064)&lt;0,0,IF((T6063+R6064)&gt;结论【关键目标】!C$28,结论【关键目标】!C$28,T6063+R6064))</f>
        <v>22</v>
      </c>
      <c r="U6064" s="19">
        <f>IF((T6063+R6064)&lt;结论【关键目标】!$C$28,0,(发电量计算【计算逻辑页】!R6064+发电量计算【计算逻辑页】!T6063-结论【关键目标】!$C$28))</f>
        <v>32.160066599999993</v>
      </c>
      <c r="V6064" s="5">
        <f t="shared" si="850"/>
        <v>11.256023309999996</v>
      </c>
      <c r="W6064" s="5">
        <f t="shared" si="851"/>
        <v>1.89279954072</v>
      </c>
      <c r="X6064" s="5">
        <f t="shared" si="854"/>
        <v>0</v>
      </c>
    </row>
    <row r="6065" spans="1:24" x14ac:dyDescent="0.15">
      <c r="A6065" s="7">
        <v>6064</v>
      </c>
      <c r="B6065" s="7">
        <v>9</v>
      </c>
      <c r="C6065" s="7">
        <v>10</v>
      </c>
      <c r="D6065" s="7">
        <v>16</v>
      </c>
      <c r="E6065" s="7">
        <v>253</v>
      </c>
      <c r="F6065" s="7">
        <v>27.5</v>
      </c>
      <c r="G6065" s="7">
        <v>236.9</v>
      </c>
      <c r="H6065" s="7">
        <f t="shared" si="846"/>
        <v>7</v>
      </c>
      <c r="I6065" s="16">
        <f t="shared" si="847"/>
        <v>45179</v>
      </c>
      <c r="J6065" s="17">
        <v>0.70809999999999995</v>
      </c>
      <c r="K6065" s="18">
        <f>G6065*结论【关键目标】!C$27*0.7735*0.001</f>
        <v>21.989057999999996</v>
      </c>
      <c r="L6065" s="5">
        <v>0</v>
      </c>
      <c r="M6065" s="5">
        <f>ABS(IF(L6065&lt;=0,L6065/耗电量关键数据!$B$6/1000,L6065/耗电量关键数据!$B$5/1000))</f>
        <v>0</v>
      </c>
      <c r="N6065" s="19">
        <f>耗电量关键数据!$B$14</f>
        <v>1.1688450000000001</v>
      </c>
      <c r="O6065" s="19">
        <f>耗电量关键数据!$B$15</f>
        <v>0.37403039999999999</v>
      </c>
      <c r="P6065" s="19">
        <f t="shared" si="848"/>
        <v>1.5428754000000002</v>
      </c>
      <c r="Q6065" s="19">
        <f t="shared" si="852"/>
        <v>0</v>
      </c>
      <c r="R6065" s="20">
        <f t="shared" si="849"/>
        <v>21.989057999999996</v>
      </c>
      <c r="S6065" s="20">
        <f t="shared" si="853"/>
        <v>0</v>
      </c>
      <c r="T6065" s="20">
        <f>IF((T6064+R6065)&lt;0,0,IF((T6064+R6065)&gt;结论【关键目标】!C$28,结论【关键目标】!C$28,T6064+R6065))</f>
        <v>22</v>
      </c>
      <c r="U6065" s="19">
        <f>IF((T6064+R6065)&lt;结论【关键目标】!$C$28,0,(发电量计算【计算逻辑页】!R6065+发电量计算【计算逻辑页】!T6064-结论【关键目标】!$C$28))</f>
        <v>21.989058</v>
      </c>
      <c r="V6065" s="5">
        <f t="shared" si="850"/>
        <v>7.6961702999999995</v>
      </c>
      <c r="W6065" s="5">
        <f t="shared" si="851"/>
        <v>1.0925100707400002</v>
      </c>
      <c r="X6065" s="5">
        <f t="shared" si="854"/>
        <v>0</v>
      </c>
    </row>
    <row r="6066" spans="1:24" x14ac:dyDescent="0.15">
      <c r="A6066" s="7">
        <v>6065</v>
      </c>
      <c r="B6066" s="7">
        <v>9</v>
      </c>
      <c r="C6066" s="7">
        <v>10</v>
      </c>
      <c r="D6066" s="7">
        <v>17</v>
      </c>
      <c r="E6066" s="7">
        <v>253</v>
      </c>
      <c r="F6066" s="7">
        <v>27.4</v>
      </c>
      <c r="G6066" s="7">
        <v>99.3</v>
      </c>
      <c r="H6066" s="7">
        <f t="shared" si="846"/>
        <v>7</v>
      </c>
      <c r="I6066" s="16">
        <f t="shared" si="847"/>
        <v>45179</v>
      </c>
      <c r="J6066" s="17">
        <v>0.70809999999999995</v>
      </c>
      <c r="K6066" s="18">
        <f>G6066*结论【关键目标】!C$27*0.7735*0.001</f>
        <v>9.2170260000000006</v>
      </c>
      <c r="L6066" s="5">
        <v>0</v>
      </c>
      <c r="M6066" s="5">
        <f>ABS(IF(L6066&lt;=0,L6066/耗电量关键数据!$B$6/1000,L6066/耗电量关键数据!$B$5/1000))</f>
        <v>0</v>
      </c>
      <c r="N6066" s="19">
        <f>耗电量关键数据!$B$14</f>
        <v>1.1688450000000001</v>
      </c>
      <c r="O6066" s="19">
        <f>耗电量关键数据!$B$15</f>
        <v>0.37403039999999999</v>
      </c>
      <c r="P6066" s="19">
        <f t="shared" si="848"/>
        <v>1.5428754000000002</v>
      </c>
      <c r="Q6066" s="19">
        <f t="shared" si="852"/>
        <v>0</v>
      </c>
      <c r="R6066" s="20">
        <f t="shared" si="849"/>
        <v>9.2170260000000006</v>
      </c>
      <c r="S6066" s="20">
        <f t="shared" si="853"/>
        <v>0</v>
      </c>
      <c r="T6066" s="20">
        <f>IF((T6065+R6066)&lt;0,0,IF((T6065+R6066)&gt;结论【关键目标】!C$28,结论【关键目标】!C$28,T6065+R6066))</f>
        <v>22</v>
      </c>
      <c r="U6066" s="19">
        <f>IF((T6065+R6066)&lt;结论【关键目标】!$C$28,0,(发电量计算【计算逻辑页】!R6066+发电量计算【计算逻辑页】!T6065-结论【关键目标】!$C$28))</f>
        <v>9.2170260000000006</v>
      </c>
      <c r="V6066" s="5">
        <f t="shared" si="850"/>
        <v>3.2259590999999999</v>
      </c>
      <c r="W6066" s="5">
        <f t="shared" si="851"/>
        <v>1.0925100707400002</v>
      </c>
      <c r="X6066" s="5">
        <f t="shared" si="854"/>
        <v>0</v>
      </c>
    </row>
    <row r="6067" spans="1:24" x14ac:dyDescent="0.15">
      <c r="A6067" s="7">
        <v>6066</v>
      </c>
      <c r="B6067" s="7">
        <v>9</v>
      </c>
      <c r="C6067" s="7">
        <v>10</v>
      </c>
      <c r="D6067" s="7">
        <v>18</v>
      </c>
      <c r="E6067" s="7">
        <v>253</v>
      </c>
      <c r="F6067" s="7">
        <v>27</v>
      </c>
      <c r="G6067" s="7">
        <v>0</v>
      </c>
      <c r="H6067" s="7">
        <f t="shared" si="846"/>
        <v>7</v>
      </c>
      <c r="I6067" s="16">
        <f t="shared" si="847"/>
        <v>45179</v>
      </c>
      <c r="J6067" s="17">
        <v>0.70809999999999995</v>
      </c>
      <c r="K6067" s="18">
        <f>G6067*结论【关键目标】!C$27*0.7735*0.001</f>
        <v>0</v>
      </c>
      <c r="L6067" s="5">
        <v>0</v>
      </c>
      <c r="M6067" s="5">
        <f>ABS(IF(L6067&lt;=0,L6067/耗电量关键数据!$B$6/1000,L6067/耗电量关键数据!$B$5/1000))</f>
        <v>0</v>
      </c>
      <c r="N6067" s="19">
        <f>耗电量关键数据!$B$14</f>
        <v>1.1688450000000001</v>
      </c>
      <c r="O6067" s="19">
        <f>耗电量关键数据!$B$15</f>
        <v>0.37403039999999999</v>
      </c>
      <c r="P6067" s="19">
        <f t="shared" si="848"/>
        <v>1.5428754000000002</v>
      </c>
      <c r="Q6067" s="19">
        <f t="shared" si="852"/>
        <v>0</v>
      </c>
      <c r="R6067" s="20">
        <f t="shared" si="849"/>
        <v>0</v>
      </c>
      <c r="S6067" s="20">
        <f t="shared" si="853"/>
        <v>0</v>
      </c>
      <c r="T6067" s="20">
        <f>IF((T6066+R6067)&lt;0,0,IF((T6066+R6067)&gt;结论【关键目标】!C$28,结论【关键目标】!C$28,T6066+R6067))</f>
        <v>22</v>
      </c>
      <c r="U6067" s="19">
        <f>IF((T6066+R6067)&lt;结论【关键目标】!$C$28,0,(发电量计算【计算逻辑页】!R6067+发电量计算【计算逻辑页】!T6066-结论【关键目标】!$C$28))</f>
        <v>0</v>
      </c>
      <c r="V6067" s="5">
        <f t="shared" si="850"/>
        <v>0</v>
      </c>
      <c r="W6067" s="5">
        <f t="shared" si="851"/>
        <v>0</v>
      </c>
      <c r="X6067" s="5">
        <f t="shared" si="854"/>
        <v>0</v>
      </c>
    </row>
    <row r="6068" spans="1:24" x14ac:dyDescent="0.15">
      <c r="A6068" s="7">
        <v>6067</v>
      </c>
      <c r="B6068" s="7">
        <v>9</v>
      </c>
      <c r="C6068" s="7">
        <v>10</v>
      </c>
      <c r="D6068" s="7">
        <v>19</v>
      </c>
      <c r="E6068" s="7">
        <v>253</v>
      </c>
      <c r="F6068" s="7">
        <v>26.3</v>
      </c>
      <c r="G6068" s="7">
        <v>0</v>
      </c>
      <c r="H6068" s="7">
        <f t="shared" si="846"/>
        <v>7</v>
      </c>
      <c r="I6068" s="16">
        <f t="shared" si="847"/>
        <v>45179</v>
      </c>
      <c r="J6068" s="17">
        <v>1.2267999999999999</v>
      </c>
      <c r="K6068" s="18">
        <f>G6068*结论【关键目标】!C$27*0.7735*0.001</f>
        <v>0</v>
      </c>
      <c r="L6068" s="5">
        <v>0</v>
      </c>
      <c r="M6068" s="5">
        <f>ABS(IF(L6068&lt;=0,L6068/耗电量关键数据!$B$6/1000,L6068/耗电量关键数据!$B$5/1000))</f>
        <v>0</v>
      </c>
      <c r="N6068" s="19">
        <f>耗电量关键数据!$B$14</f>
        <v>1.1688450000000001</v>
      </c>
      <c r="O6068" s="19">
        <f>耗电量关键数据!$B$15</f>
        <v>0.37403039999999999</v>
      </c>
      <c r="P6068" s="19">
        <f t="shared" si="848"/>
        <v>1.5428754000000002</v>
      </c>
      <c r="Q6068" s="19">
        <f t="shared" si="852"/>
        <v>1.5428754000000002</v>
      </c>
      <c r="R6068" s="20">
        <f t="shared" si="849"/>
        <v>-1.5428754000000002</v>
      </c>
      <c r="S6068" s="20">
        <f t="shared" si="853"/>
        <v>1.5428754000000002</v>
      </c>
      <c r="T6068" s="20">
        <f>IF((T6067+R6068)&lt;0,0,IF((T6067+R6068)&gt;结论【关键目标】!C$28,结论【关键目标】!C$28,T6067+R6068))</f>
        <v>20.4571246</v>
      </c>
      <c r="U6068" s="19">
        <f>IF((T6067+R6068)&lt;结论【关键目标】!$C$28,0,(发电量计算【计算逻辑页】!R6068+发电量计算【计算逻辑页】!T6067-结论【关键目标】!$C$28))</f>
        <v>0</v>
      </c>
      <c r="V6068" s="5">
        <f t="shared" si="850"/>
        <v>0</v>
      </c>
      <c r="W6068" s="5">
        <f t="shared" si="851"/>
        <v>0</v>
      </c>
      <c r="X6068" s="5">
        <f t="shared" si="854"/>
        <v>1.3527931507200002</v>
      </c>
    </row>
    <row r="6069" spans="1:24" x14ac:dyDescent="0.15">
      <c r="A6069" s="7">
        <v>6068</v>
      </c>
      <c r="B6069" s="7">
        <v>9</v>
      </c>
      <c r="C6069" s="7">
        <v>10</v>
      </c>
      <c r="D6069" s="7">
        <v>20</v>
      </c>
      <c r="E6069" s="7">
        <v>253</v>
      </c>
      <c r="F6069" s="7">
        <v>25.5</v>
      </c>
      <c r="G6069" s="7">
        <v>0</v>
      </c>
      <c r="H6069" s="7">
        <f t="shared" si="846"/>
        <v>7</v>
      </c>
      <c r="I6069" s="16">
        <f t="shared" si="847"/>
        <v>45179</v>
      </c>
      <c r="J6069" s="17">
        <v>1.2267999999999999</v>
      </c>
      <c r="K6069" s="18">
        <f>G6069*结论【关键目标】!C$27*0.7735*0.001</f>
        <v>0</v>
      </c>
      <c r="L6069" s="5">
        <v>0</v>
      </c>
      <c r="M6069" s="5">
        <f>ABS(IF(L6069&lt;=0,L6069/耗电量关键数据!$B$6/1000,L6069/耗电量关键数据!$B$5/1000))</f>
        <v>0</v>
      </c>
      <c r="N6069" s="19">
        <f>耗电量关键数据!$B$14</f>
        <v>1.1688450000000001</v>
      </c>
      <c r="O6069" s="19">
        <f>耗电量关键数据!$B$15</f>
        <v>0.37403039999999999</v>
      </c>
      <c r="P6069" s="19">
        <f t="shared" si="848"/>
        <v>1.5428754000000002</v>
      </c>
      <c r="Q6069" s="19">
        <f t="shared" si="852"/>
        <v>1.5428754000000002</v>
      </c>
      <c r="R6069" s="20">
        <f t="shared" si="849"/>
        <v>-1.5428754000000002</v>
      </c>
      <c r="S6069" s="20">
        <f t="shared" si="853"/>
        <v>1.5428754000000002</v>
      </c>
      <c r="T6069" s="20">
        <f>IF((T6068+R6069)&lt;0,0,IF((T6068+R6069)&gt;结论【关键目标】!C$28,结论【关键目标】!C$28,T6068+R6069))</f>
        <v>18.9142492</v>
      </c>
      <c r="U6069" s="19">
        <f>IF((T6068+R6069)&lt;结论【关键目标】!$C$28,0,(发电量计算【计算逻辑页】!R6069+发电量计算【计算逻辑页】!T6068-结论【关键目标】!$C$28))</f>
        <v>0</v>
      </c>
      <c r="V6069" s="5">
        <f t="shared" si="850"/>
        <v>0</v>
      </c>
      <c r="W6069" s="5">
        <f t="shared" si="851"/>
        <v>0</v>
      </c>
      <c r="X6069" s="5">
        <f t="shared" si="854"/>
        <v>1.3527931507200002</v>
      </c>
    </row>
    <row r="6070" spans="1:24" x14ac:dyDescent="0.15">
      <c r="A6070" s="7">
        <v>6069</v>
      </c>
      <c r="B6070" s="7">
        <v>9</v>
      </c>
      <c r="C6070" s="7">
        <v>10</v>
      </c>
      <c r="D6070" s="7">
        <v>21</v>
      </c>
      <c r="E6070" s="7">
        <v>253</v>
      </c>
      <c r="F6070" s="7">
        <v>24.8</v>
      </c>
      <c r="G6070" s="7">
        <v>0</v>
      </c>
      <c r="H6070" s="7">
        <f t="shared" si="846"/>
        <v>7</v>
      </c>
      <c r="I6070" s="16">
        <f t="shared" si="847"/>
        <v>45179</v>
      </c>
      <c r="J6070" s="17">
        <v>1.2267999999999999</v>
      </c>
      <c r="K6070" s="18">
        <f>G6070*结论【关键目标】!C$27*0.7735*0.001</f>
        <v>0</v>
      </c>
      <c r="L6070" s="5">
        <v>0</v>
      </c>
      <c r="M6070" s="5">
        <f>ABS(IF(L6070&lt;=0,L6070/耗电量关键数据!$B$6/1000,L6070/耗电量关键数据!$B$5/1000))</f>
        <v>0</v>
      </c>
      <c r="N6070" s="19">
        <f>耗电量关键数据!$B$14</f>
        <v>1.1688450000000001</v>
      </c>
      <c r="O6070" s="19">
        <f>耗电量关键数据!$B$15</f>
        <v>0.37403039999999999</v>
      </c>
      <c r="P6070" s="19">
        <f t="shared" si="848"/>
        <v>1.5428754000000002</v>
      </c>
      <c r="Q6070" s="19">
        <f t="shared" si="852"/>
        <v>1.5428754000000002</v>
      </c>
      <c r="R6070" s="20">
        <f t="shared" si="849"/>
        <v>-1.5428754000000002</v>
      </c>
      <c r="S6070" s="20">
        <f t="shared" si="853"/>
        <v>1.5428754000000002</v>
      </c>
      <c r="T6070" s="20">
        <f>IF((T6069+R6070)&lt;0,0,IF((T6069+R6070)&gt;结论【关键目标】!C$28,结论【关键目标】!C$28,T6069+R6070))</f>
        <v>17.371373800000001</v>
      </c>
      <c r="U6070" s="19">
        <f>IF((T6069+R6070)&lt;结论【关键目标】!$C$28,0,(发电量计算【计算逻辑页】!R6070+发电量计算【计算逻辑页】!T6069-结论【关键目标】!$C$28))</f>
        <v>0</v>
      </c>
      <c r="V6070" s="5">
        <f t="shared" si="850"/>
        <v>0</v>
      </c>
      <c r="W6070" s="5">
        <f t="shared" si="851"/>
        <v>0</v>
      </c>
      <c r="X6070" s="5">
        <f t="shared" si="854"/>
        <v>1.3527931507200002</v>
      </c>
    </row>
    <row r="6071" spans="1:24" x14ac:dyDescent="0.15">
      <c r="A6071" s="7">
        <v>6070</v>
      </c>
      <c r="B6071" s="7">
        <v>9</v>
      </c>
      <c r="C6071" s="7">
        <v>10</v>
      </c>
      <c r="D6071" s="7">
        <v>22</v>
      </c>
      <c r="E6071" s="7">
        <v>253</v>
      </c>
      <c r="F6071" s="7">
        <v>24.3</v>
      </c>
      <c r="G6071" s="7">
        <v>0</v>
      </c>
      <c r="H6071" s="7">
        <f t="shared" si="846"/>
        <v>7</v>
      </c>
      <c r="I6071" s="16">
        <f t="shared" si="847"/>
        <v>45179</v>
      </c>
      <c r="J6071" s="17">
        <v>0.70809999999999995</v>
      </c>
      <c r="K6071" s="18">
        <f>G6071*结论【关键目标】!C$27*0.7735*0.001</f>
        <v>0</v>
      </c>
      <c r="L6071" s="5">
        <v>0</v>
      </c>
      <c r="M6071" s="5">
        <f>ABS(IF(L6071&lt;=0,L6071/耗电量关键数据!$B$6/1000,L6071/耗电量关键数据!$B$5/1000))</f>
        <v>0</v>
      </c>
      <c r="N6071" s="19">
        <f>耗电量关键数据!$B$14</f>
        <v>1.1688450000000001</v>
      </c>
      <c r="O6071" s="19">
        <f>耗电量关键数据!$B$15</f>
        <v>0.37403039999999999</v>
      </c>
      <c r="P6071" s="19">
        <f t="shared" si="848"/>
        <v>1.5428754000000002</v>
      </c>
      <c r="Q6071" s="19">
        <f t="shared" si="852"/>
        <v>0</v>
      </c>
      <c r="R6071" s="20">
        <f t="shared" si="849"/>
        <v>0</v>
      </c>
      <c r="S6071" s="20">
        <f t="shared" si="853"/>
        <v>0</v>
      </c>
      <c r="T6071" s="20">
        <f>IF((T6070+R6071)&lt;0,0,IF((T6070+R6071)&gt;结论【关键目标】!C$28,结论【关键目标】!C$28,T6070+R6071))</f>
        <v>17.371373800000001</v>
      </c>
      <c r="U6071" s="19">
        <f>IF((T6070+R6071)&lt;结论【关键目标】!$C$28,0,(发电量计算【计算逻辑页】!R6071+发电量计算【计算逻辑页】!T6070-结论【关键目标】!$C$28))</f>
        <v>0</v>
      </c>
      <c r="V6071" s="5">
        <f t="shared" si="850"/>
        <v>0</v>
      </c>
      <c r="W6071" s="5">
        <f t="shared" si="851"/>
        <v>0</v>
      </c>
      <c r="X6071" s="5">
        <f t="shared" si="854"/>
        <v>0</v>
      </c>
    </row>
    <row r="6072" spans="1:24" x14ac:dyDescent="0.15">
      <c r="A6072" s="7">
        <v>6071</v>
      </c>
      <c r="B6072" s="7">
        <v>9</v>
      </c>
      <c r="C6072" s="7">
        <v>10</v>
      </c>
      <c r="D6072" s="7">
        <v>23</v>
      </c>
      <c r="E6072" s="7">
        <v>253</v>
      </c>
      <c r="F6072" s="7">
        <v>23.8</v>
      </c>
      <c r="G6072" s="7">
        <v>0</v>
      </c>
      <c r="H6072" s="7">
        <f t="shared" si="846"/>
        <v>7</v>
      </c>
      <c r="I6072" s="16">
        <f t="shared" si="847"/>
        <v>45179</v>
      </c>
      <c r="J6072" s="17">
        <v>0.70809999999999995</v>
      </c>
      <c r="K6072" s="18">
        <f>G6072*结论【关键目标】!C$27*0.7735*0.001</f>
        <v>0</v>
      </c>
      <c r="L6072" s="5">
        <v>0</v>
      </c>
      <c r="M6072" s="5">
        <f>ABS(IF(L6072&lt;=0,L6072/耗电量关键数据!$B$6/1000,L6072/耗电量关键数据!$B$5/1000))</f>
        <v>0</v>
      </c>
      <c r="N6072" s="19">
        <f>耗电量关键数据!$B$14</f>
        <v>1.1688450000000001</v>
      </c>
      <c r="O6072" s="19">
        <f>耗电量关键数据!$B$15</f>
        <v>0.37403039999999999</v>
      </c>
      <c r="P6072" s="19">
        <f t="shared" si="848"/>
        <v>1.5428754000000002</v>
      </c>
      <c r="Q6072" s="19">
        <f t="shared" si="852"/>
        <v>0</v>
      </c>
      <c r="R6072" s="20">
        <f t="shared" si="849"/>
        <v>0</v>
      </c>
      <c r="S6072" s="20">
        <f t="shared" si="853"/>
        <v>0</v>
      </c>
      <c r="T6072" s="20">
        <f>IF((T6071+R6072)&lt;0,0,IF((T6071+R6072)&gt;结论【关键目标】!C$28,结论【关键目标】!C$28,T6071+R6072))</f>
        <v>17.371373800000001</v>
      </c>
      <c r="U6072" s="19">
        <f>IF((T6071+R6072)&lt;结论【关键目标】!$C$28,0,(发电量计算【计算逻辑页】!R6072+发电量计算【计算逻辑页】!T6071-结论【关键目标】!$C$28))</f>
        <v>0</v>
      </c>
      <c r="V6072" s="5">
        <f t="shared" si="850"/>
        <v>0</v>
      </c>
      <c r="W6072" s="5">
        <f t="shared" si="851"/>
        <v>0</v>
      </c>
      <c r="X6072" s="5">
        <f t="shared" si="854"/>
        <v>0</v>
      </c>
    </row>
    <row r="6073" spans="1:24" x14ac:dyDescent="0.15">
      <c r="A6073" s="7">
        <v>6072</v>
      </c>
      <c r="B6073" s="7">
        <v>9</v>
      </c>
      <c r="C6073" s="7">
        <v>10</v>
      </c>
      <c r="D6073" s="7">
        <v>24</v>
      </c>
      <c r="E6073" s="7">
        <v>253</v>
      </c>
      <c r="F6073" s="7">
        <v>23.3</v>
      </c>
      <c r="G6073" s="7">
        <v>0</v>
      </c>
      <c r="H6073" s="7">
        <f t="shared" si="846"/>
        <v>7</v>
      </c>
      <c r="I6073" s="16">
        <f t="shared" si="847"/>
        <v>45179</v>
      </c>
      <c r="J6073" s="17">
        <v>0.2407</v>
      </c>
      <c r="K6073" s="18">
        <f>G6073*结论【关键目标】!C$27*0.7735*0.001</f>
        <v>0</v>
      </c>
      <c r="L6073" s="5">
        <v>0</v>
      </c>
      <c r="M6073" s="5">
        <f>ABS(IF(L6073&lt;=0,L6073/耗电量关键数据!$B$6/1000,L6073/耗电量关键数据!$B$5/1000))</f>
        <v>0</v>
      </c>
      <c r="N6073" s="19">
        <f>耗电量关键数据!$B$14</f>
        <v>1.1688450000000001</v>
      </c>
      <c r="O6073" s="19">
        <f>耗电量关键数据!$B$15</f>
        <v>0.37403039999999999</v>
      </c>
      <c r="P6073" s="19">
        <f t="shared" si="848"/>
        <v>1.5428754000000002</v>
      </c>
      <c r="Q6073" s="19">
        <f t="shared" si="852"/>
        <v>0</v>
      </c>
      <c r="R6073" s="20">
        <f t="shared" si="849"/>
        <v>0</v>
      </c>
      <c r="S6073" s="20">
        <f t="shared" si="853"/>
        <v>0</v>
      </c>
      <c r="T6073" s="20">
        <f>IF((T6072+R6073)&lt;0,0,IF((T6072+R6073)&gt;结论【关键目标】!C$28,结论【关键目标】!C$28,T6072+R6073))</f>
        <v>17.371373800000001</v>
      </c>
      <c r="U6073" s="19">
        <f>IF((T6072+R6073)&lt;结论【关键目标】!$C$28,0,(发电量计算【计算逻辑页】!R6073+发电量计算【计算逻辑页】!T6072-结论【关键目标】!$C$28))</f>
        <v>0</v>
      </c>
      <c r="V6073" s="5">
        <f t="shared" si="850"/>
        <v>0</v>
      </c>
      <c r="W6073" s="5">
        <f t="shared" si="851"/>
        <v>0</v>
      </c>
      <c r="X6073" s="5">
        <f t="shared" si="854"/>
        <v>0</v>
      </c>
    </row>
    <row r="6074" spans="1:24" x14ac:dyDescent="0.15">
      <c r="A6074" s="7">
        <v>6073</v>
      </c>
      <c r="B6074" s="7">
        <v>9</v>
      </c>
      <c r="C6074" s="7">
        <v>11</v>
      </c>
      <c r="D6074" s="7">
        <v>1</v>
      </c>
      <c r="E6074" s="7">
        <v>254</v>
      </c>
      <c r="F6074" s="7">
        <v>22.3</v>
      </c>
      <c r="G6074" s="7">
        <v>0</v>
      </c>
      <c r="H6074" s="7">
        <f t="shared" si="846"/>
        <v>1</v>
      </c>
      <c r="I6074" s="16">
        <f t="shared" si="847"/>
        <v>45180</v>
      </c>
      <c r="J6074" s="17">
        <v>0.2407</v>
      </c>
      <c r="K6074" s="18">
        <f>G6074*结论【关键目标】!C$27*0.7735*0.001</f>
        <v>0</v>
      </c>
      <c r="L6074" s="5">
        <v>0</v>
      </c>
      <c r="M6074" s="5">
        <f>ABS(IF(L6074&lt;=0,L6074/耗电量关键数据!$B$6/1000,L6074/耗电量关键数据!$B$5/1000))</f>
        <v>0</v>
      </c>
      <c r="N6074" s="5">
        <f>电气设备逐时使用率计算!H6050</f>
        <v>1.1688450000000001</v>
      </c>
      <c r="O6074" s="5">
        <f>灯光逐时使用率计算!H6050</f>
        <v>0.37403039999999999</v>
      </c>
      <c r="P6074" s="19">
        <f t="shared" si="848"/>
        <v>1.5428754000000002</v>
      </c>
      <c r="Q6074" s="19">
        <f t="shared" si="852"/>
        <v>0</v>
      </c>
      <c r="R6074" s="20">
        <f t="shared" si="849"/>
        <v>0</v>
      </c>
      <c r="S6074" s="20">
        <f t="shared" si="853"/>
        <v>0</v>
      </c>
      <c r="T6074" s="20">
        <f>IF((T6073+R6074)&lt;0,0,IF((T6073+R6074)&gt;结论【关键目标】!C$28,结论【关键目标】!C$28,T6073+R6074))</f>
        <v>17.371373800000001</v>
      </c>
      <c r="U6074" s="19">
        <f>IF((T6073+R6074)&lt;结论【关键目标】!$C$28,0,(发电量计算【计算逻辑页】!R6074+发电量计算【计算逻辑页】!T6073-结论【关键目标】!$C$28))</f>
        <v>0</v>
      </c>
      <c r="V6074" s="5">
        <f t="shared" si="850"/>
        <v>0</v>
      </c>
      <c r="W6074" s="5">
        <f t="shared" si="851"/>
        <v>0</v>
      </c>
      <c r="X6074" s="5">
        <f t="shared" si="854"/>
        <v>0</v>
      </c>
    </row>
    <row r="6075" spans="1:24" x14ac:dyDescent="0.15">
      <c r="A6075" s="7">
        <v>6074</v>
      </c>
      <c r="B6075" s="7">
        <v>9</v>
      </c>
      <c r="C6075" s="7">
        <v>11</v>
      </c>
      <c r="D6075" s="7">
        <v>2</v>
      </c>
      <c r="E6075" s="7">
        <v>254</v>
      </c>
      <c r="F6075" s="7">
        <v>21.2</v>
      </c>
      <c r="G6075" s="7">
        <v>0</v>
      </c>
      <c r="H6075" s="7">
        <f t="shared" si="846"/>
        <v>1</v>
      </c>
      <c r="I6075" s="16">
        <f t="shared" si="847"/>
        <v>45180</v>
      </c>
      <c r="J6075" s="17">
        <v>0.2407</v>
      </c>
      <c r="K6075" s="18">
        <f>G6075*结论【关键目标】!C$27*0.7735*0.001</f>
        <v>0</v>
      </c>
      <c r="L6075" s="5">
        <v>0</v>
      </c>
      <c r="M6075" s="5">
        <f>ABS(IF(L6075&lt;=0,L6075/耗电量关键数据!$B$6/1000,L6075/耗电量关键数据!$B$5/1000))</f>
        <v>0</v>
      </c>
      <c r="N6075" s="5">
        <f>电气设备逐时使用率计算!H6051</f>
        <v>1.1688450000000001</v>
      </c>
      <c r="O6075" s="5">
        <f>灯光逐时使用率计算!H6051</f>
        <v>0.37403039999999999</v>
      </c>
      <c r="P6075" s="19">
        <f t="shared" si="848"/>
        <v>1.5428754000000002</v>
      </c>
      <c r="Q6075" s="19">
        <f t="shared" si="852"/>
        <v>0</v>
      </c>
      <c r="R6075" s="20">
        <f t="shared" si="849"/>
        <v>0</v>
      </c>
      <c r="S6075" s="20">
        <f t="shared" si="853"/>
        <v>0</v>
      </c>
      <c r="T6075" s="20">
        <f>IF((T6074+R6075)&lt;0,0,IF((T6074+R6075)&gt;结论【关键目标】!C$28,结论【关键目标】!C$28,T6074+R6075))</f>
        <v>17.371373800000001</v>
      </c>
      <c r="U6075" s="19">
        <f>IF((T6074+R6075)&lt;结论【关键目标】!$C$28,0,(发电量计算【计算逻辑页】!R6075+发电量计算【计算逻辑页】!T6074-结论【关键目标】!$C$28))</f>
        <v>0</v>
      </c>
      <c r="V6075" s="5">
        <f t="shared" si="850"/>
        <v>0</v>
      </c>
      <c r="W6075" s="5">
        <f t="shared" si="851"/>
        <v>0</v>
      </c>
      <c r="X6075" s="5">
        <f t="shared" si="854"/>
        <v>0</v>
      </c>
    </row>
    <row r="6076" spans="1:24" x14ac:dyDescent="0.15">
      <c r="A6076" s="7">
        <v>6075</v>
      </c>
      <c r="B6076" s="7">
        <v>9</v>
      </c>
      <c r="C6076" s="7">
        <v>11</v>
      </c>
      <c r="D6076" s="7">
        <v>3</v>
      </c>
      <c r="E6076" s="7">
        <v>254</v>
      </c>
      <c r="F6076" s="7">
        <v>20.2</v>
      </c>
      <c r="G6076" s="7">
        <v>0</v>
      </c>
      <c r="H6076" s="7">
        <f t="shared" si="846"/>
        <v>1</v>
      </c>
      <c r="I6076" s="16">
        <f t="shared" si="847"/>
        <v>45180</v>
      </c>
      <c r="J6076" s="17">
        <v>0.2407</v>
      </c>
      <c r="K6076" s="18">
        <f>G6076*结论【关键目标】!C$27*0.7735*0.001</f>
        <v>0</v>
      </c>
      <c r="L6076" s="5">
        <v>0</v>
      </c>
      <c r="M6076" s="5">
        <f>ABS(IF(L6076&lt;=0,L6076/耗电量关键数据!$B$6/1000,L6076/耗电量关键数据!$B$5/1000))</f>
        <v>0</v>
      </c>
      <c r="N6076" s="5">
        <f>电气设备逐时使用率计算!H6052</f>
        <v>1.1688450000000001</v>
      </c>
      <c r="O6076" s="5">
        <f>灯光逐时使用率计算!H6052</f>
        <v>0.37403039999999999</v>
      </c>
      <c r="P6076" s="19">
        <f t="shared" si="848"/>
        <v>1.5428754000000002</v>
      </c>
      <c r="Q6076" s="19">
        <f t="shared" si="852"/>
        <v>0</v>
      </c>
      <c r="R6076" s="20">
        <f t="shared" si="849"/>
        <v>0</v>
      </c>
      <c r="S6076" s="20">
        <f t="shared" si="853"/>
        <v>0</v>
      </c>
      <c r="T6076" s="20">
        <f>IF((T6075+R6076)&lt;0,0,IF((T6075+R6076)&gt;结论【关键目标】!C$28,结论【关键目标】!C$28,T6075+R6076))</f>
        <v>17.371373800000001</v>
      </c>
      <c r="U6076" s="19">
        <f>IF((T6075+R6076)&lt;结论【关键目标】!$C$28,0,(发电量计算【计算逻辑页】!R6076+发电量计算【计算逻辑页】!T6075-结论【关键目标】!$C$28))</f>
        <v>0</v>
      </c>
      <c r="V6076" s="5">
        <f t="shared" si="850"/>
        <v>0</v>
      </c>
      <c r="W6076" s="5">
        <f t="shared" si="851"/>
        <v>0</v>
      </c>
      <c r="X6076" s="5">
        <f t="shared" si="854"/>
        <v>0</v>
      </c>
    </row>
    <row r="6077" spans="1:24" x14ac:dyDescent="0.15">
      <c r="A6077" s="7">
        <v>6076</v>
      </c>
      <c r="B6077" s="7">
        <v>9</v>
      </c>
      <c r="C6077" s="7">
        <v>11</v>
      </c>
      <c r="D6077" s="7">
        <v>4</v>
      </c>
      <c r="E6077" s="7">
        <v>254</v>
      </c>
      <c r="F6077" s="7">
        <v>20.5</v>
      </c>
      <c r="G6077" s="7">
        <v>0</v>
      </c>
      <c r="H6077" s="7">
        <f t="shared" si="846"/>
        <v>1</v>
      </c>
      <c r="I6077" s="16">
        <f t="shared" si="847"/>
        <v>45180</v>
      </c>
      <c r="J6077" s="17">
        <v>0.2407</v>
      </c>
      <c r="K6077" s="18">
        <f>G6077*结论【关键目标】!C$27*0.7735*0.001</f>
        <v>0</v>
      </c>
      <c r="L6077" s="5">
        <v>0</v>
      </c>
      <c r="M6077" s="5">
        <f>ABS(IF(L6077&lt;=0,L6077/耗电量关键数据!$B$6/1000,L6077/耗电量关键数据!$B$5/1000))</f>
        <v>0</v>
      </c>
      <c r="N6077" s="5">
        <f>电气设备逐时使用率计算!H6053</f>
        <v>1.1688450000000001</v>
      </c>
      <c r="O6077" s="5">
        <f>灯光逐时使用率计算!H6053</f>
        <v>0.37403039999999999</v>
      </c>
      <c r="P6077" s="19">
        <f t="shared" si="848"/>
        <v>1.5428754000000002</v>
      </c>
      <c r="Q6077" s="19">
        <f t="shared" si="852"/>
        <v>0</v>
      </c>
      <c r="R6077" s="20">
        <f t="shared" si="849"/>
        <v>0</v>
      </c>
      <c r="S6077" s="20">
        <f t="shared" si="853"/>
        <v>0</v>
      </c>
      <c r="T6077" s="20">
        <f>IF((T6076+R6077)&lt;0,0,IF((T6076+R6077)&gt;结论【关键目标】!C$28,结论【关键目标】!C$28,T6076+R6077))</f>
        <v>17.371373800000001</v>
      </c>
      <c r="U6077" s="19">
        <f>IF((T6076+R6077)&lt;结论【关键目标】!$C$28,0,(发电量计算【计算逻辑页】!R6077+发电量计算【计算逻辑页】!T6076-结论【关键目标】!$C$28))</f>
        <v>0</v>
      </c>
      <c r="V6077" s="5">
        <f t="shared" si="850"/>
        <v>0</v>
      </c>
      <c r="W6077" s="5">
        <f t="shared" si="851"/>
        <v>0</v>
      </c>
      <c r="X6077" s="5">
        <f t="shared" si="854"/>
        <v>0</v>
      </c>
    </row>
    <row r="6078" spans="1:24" x14ac:dyDescent="0.15">
      <c r="A6078" s="7">
        <v>6077</v>
      </c>
      <c r="B6078" s="7">
        <v>9</v>
      </c>
      <c r="C6078" s="7">
        <v>11</v>
      </c>
      <c r="D6078" s="7">
        <v>5</v>
      </c>
      <c r="E6078" s="7">
        <v>254</v>
      </c>
      <c r="F6078" s="7">
        <v>20.9</v>
      </c>
      <c r="G6078" s="7">
        <v>0</v>
      </c>
      <c r="H6078" s="7">
        <f t="shared" si="846"/>
        <v>1</v>
      </c>
      <c r="I6078" s="16">
        <f t="shared" si="847"/>
        <v>45180</v>
      </c>
      <c r="J6078" s="17">
        <v>0.2407</v>
      </c>
      <c r="K6078" s="18">
        <f>G6078*结论【关键目标】!C$27*0.7735*0.001</f>
        <v>0</v>
      </c>
      <c r="L6078" s="5">
        <v>0</v>
      </c>
      <c r="M6078" s="5">
        <f>ABS(IF(L6078&lt;=0,L6078/耗电量关键数据!$B$6/1000,L6078/耗电量关键数据!$B$5/1000))</f>
        <v>0</v>
      </c>
      <c r="N6078" s="5">
        <f>电气设备逐时使用率计算!H6054</f>
        <v>1.1688450000000001</v>
      </c>
      <c r="O6078" s="5">
        <f>灯光逐时使用率计算!H6054</f>
        <v>0.37403039999999999</v>
      </c>
      <c r="P6078" s="19">
        <f t="shared" si="848"/>
        <v>1.5428754000000002</v>
      </c>
      <c r="Q6078" s="19">
        <f t="shared" si="852"/>
        <v>0</v>
      </c>
      <c r="R6078" s="20">
        <f t="shared" si="849"/>
        <v>0</v>
      </c>
      <c r="S6078" s="20">
        <f t="shared" si="853"/>
        <v>0</v>
      </c>
      <c r="T6078" s="20">
        <f>IF((T6077+R6078)&lt;0,0,IF((T6077+R6078)&gt;结论【关键目标】!C$28,结论【关键目标】!C$28,T6077+R6078))</f>
        <v>17.371373800000001</v>
      </c>
      <c r="U6078" s="19">
        <f>IF((T6077+R6078)&lt;结论【关键目标】!$C$28,0,(发电量计算【计算逻辑页】!R6078+发电量计算【计算逻辑页】!T6077-结论【关键目标】!$C$28))</f>
        <v>0</v>
      </c>
      <c r="V6078" s="5">
        <f t="shared" si="850"/>
        <v>0</v>
      </c>
      <c r="W6078" s="5">
        <f t="shared" si="851"/>
        <v>0</v>
      </c>
      <c r="X6078" s="5">
        <f t="shared" si="854"/>
        <v>0</v>
      </c>
    </row>
    <row r="6079" spans="1:24" x14ac:dyDescent="0.15">
      <c r="A6079" s="7">
        <v>6078</v>
      </c>
      <c r="B6079" s="7">
        <v>9</v>
      </c>
      <c r="C6079" s="7">
        <v>11</v>
      </c>
      <c r="D6079" s="7">
        <v>6</v>
      </c>
      <c r="E6079" s="7">
        <v>254</v>
      </c>
      <c r="F6079" s="7">
        <v>21.2</v>
      </c>
      <c r="G6079" s="7">
        <v>15.5</v>
      </c>
      <c r="H6079" s="7">
        <f t="shared" si="846"/>
        <v>1</v>
      </c>
      <c r="I6079" s="16">
        <f t="shared" si="847"/>
        <v>45180</v>
      </c>
      <c r="J6079" s="17">
        <v>0.2407</v>
      </c>
      <c r="K6079" s="18">
        <f>G6079*结论【关键目标】!C$27*0.7735*0.001</f>
        <v>1.4387100000000002</v>
      </c>
      <c r="L6079" s="5">
        <v>0</v>
      </c>
      <c r="M6079" s="5">
        <f>ABS(IF(L6079&lt;=0,L6079/耗电量关键数据!$B$6/1000,L6079/耗电量关键数据!$B$5/1000))</f>
        <v>0</v>
      </c>
      <c r="N6079" s="5">
        <f>电气设备逐时使用率计算!H6055</f>
        <v>1.1688450000000001</v>
      </c>
      <c r="O6079" s="5">
        <f>灯光逐时使用率计算!H6055</f>
        <v>0.37403039999999999</v>
      </c>
      <c r="P6079" s="19">
        <f t="shared" si="848"/>
        <v>1.5428754000000002</v>
      </c>
      <c r="Q6079" s="19">
        <f t="shared" si="852"/>
        <v>0</v>
      </c>
      <c r="R6079" s="20">
        <f t="shared" si="849"/>
        <v>1.4387100000000002</v>
      </c>
      <c r="S6079" s="20">
        <f t="shared" si="853"/>
        <v>0</v>
      </c>
      <c r="T6079" s="20">
        <f>IF((T6078+R6079)&lt;0,0,IF((T6078+R6079)&gt;结论【关键目标】!C$28,结论【关键目标】!C$28,T6078+R6079))</f>
        <v>18.810083800000001</v>
      </c>
      <c r="U6079" s="19">
        <f>IF((T6078+R6079)&lt;结论【关键目标】!$C$28,0,(发电量计算【计算逻辑页】!R6079+发电量计算【计算逻辑页】!T6078-结论【关键目标】!$C$28))</f>
        <v>0</v>
      </c>
      <c r="V6079" s="5">
        <f t="shared" si="850"/>
        <v>0</v>
      </c>
      <c r="W6079" s="5">
        <f t="shared" si="851"/>
        <v>0.34629749700000001</v>
      </c>
      <c r="X6079" s="5">
        <f t="shared" si="854"/>
        <v>0</v>
      </c>
    </row>
    <row r="6080" spans="1:24" x14ac:dyDescent="0.15">
      <c r="A6080" s="7">
        <v>6079</v>
      </c>
      <c r="B6080" s="7">
        <v>9</v>
      </c>
      <c r="C6080" s="7">
        <v>11</v>
      </c>
      <c r="D6080" s="7">
        <v>7</v>
      </c>
      <c r="E6080" s="7">
        <v>254</v>
      </c>
      <c r="F6080" s="7">
        <v>21.4</v>
      </c>
      <c r="G6080" s="7">
        <v>127.8</v>
      </c>
      <c r="H6080" s="7">
        <f t="shared" si="846"/>
        <v>1</v>
      </c>
      <c r="I6080" s="16">
        <f t="shared" si="847"/>
        <v>45180</v>
      </c>
      <c r="J6080" s="17">
        <v>0.2407</v>
      </c>
      <c r="K6080" s="18">
        <f>G6080*结论【关键目标】!C$27*0.7735*0.001</f>
        <v>11.862395999999999</v>
      </c>
      <c r="L6080" s="5">
        <v>0</v>
      </c>
      <c r="M6080" s="5">
        <f>ABS(IF(L6080&lt;=0,L6080/耗电量关键数据!$B$6/1000,L6080/耗电量关键数据!$B$5/1000))</f>
        <v>0</v>
      </c>
      <c r="N6080" s="5">
        <f>电气设备逐时使用率计算!H6056</f>
        <v>2.3376900000000003</v>
      </c>
      <c r="O6080" s="5">
        <f>灯光逐时使用率计算!H6056</f>
        <v>1.2467680000000001</v>
      </c>
      <c r="P6080" s="19">
        <f t="shared" si="848"/>
        <v>3.5844580000000006</v>
      </c>
      <c r="Q6080" s="19">
        <f t="shared" si="852"/>
        <v>0</v>
      </c>
      <c r="R6080" s="20">
        <f t="shared" si="849"/>
        <v>11.862395999999999</v>
      </c>
      <c r="S6080" s="20">
        <f t="shared" si="853"/>
        <v>0</v>
      </c>
      <c r="T6080" s="20">
        <f>IF((T6079+R6080)&lt;0,0,IF((T6079+R6080)&gt;结论【关键目标】!C$28,结论【关键目标】!C$28,T6079+R6080))</f>
        <v>22</v>
      </c>
      <c r="U6080" s="19">
        <f>IF((T6079+R6080)&lt;结论【关键目标】!$C$28,0,(发电量计算【计算逻辑页】!R6080+发电量计算【计算逻辑页】!T6079-结论【关键目标】!$C$28))</f>
        <v>8.6724797999999979</v>
      </c>
      <c r="V6080" s="5">
        <f t="shared" si="850"/>
        <v>0</v>
      </c>
      <c r="W6080" s="5">
        <f t="shared" si="851"/>
        <v>0.8627790406000001</v>
      </c>
      <c r="X6080" s="5">
        <f t="shared" si="854"/>
        <v>0</v>
      </c>
    </row>
    <row r="6081" spans="1:24" x14ac:dyDescent="0.15">
      <c r="A6081" s="7">
        <v>6080</v>
      </c>
      <c r="B6081" s="7">
        <v>9</v>
      </c>
      <c r="C6081" s="7">
        <v>11</v>
      </c>
      <c r="D6081" s="7">
        <v>8</v>
      </c>
      <c r="E6081" s="7">
        <v>254</v>
      </c>
      <c r="F6081" s="7">
        <v>21.6</v>
      </c>
      <c r="G6081" s="7">
        <v>217.5</v>
      </c>
      <c r="H6081" s="7">
        <f t="shared" si="846"/>
        <v>1</v>
      </c>
      <c r="I6081" s="16">
        <f t="shared" si="847"/>
        <v>45180</v>
      </c>
      <c r="J6081" s="17">
        <v>0.70809999999999995</v>
      </c>
      <c r="K6081" s="18">
        <f>G6081*结论【关键目标】!C$27*0.7735*0.001</f>
        <v>20.18835</v>
      </c>
      <c r="L6081" s="5">
        <v>0</v>
      </c>
      <c r="M6081" s="5">
        <f>ABS(IF(L6081&lt;=0,L6081/耗电量关键数据!$B$6/1000,L6081/耗电量关键数据!$B$5/1000))</f>
        <v>0</v>
      </c>
      <c r="N6081" s="5">
        <f>电气设备逐时使用率计算!H6057</f>
        <v>11.688450000000001</v>
      </c>
      <c r="O6081" s="5">
        <f>灯光逐时使用率计算!H6057</f>
        <v>6.2338399999999998</v>
      </c>
      <c r="P6081" s="19">
        <f t="shared" si="848"/>
        <v>17.92229</v>
      </c>
      <c r="Q6081" s="19">
        <f t="shared" si="852"/>
        <v>0</v>
      </c>
      <c r="R6081" s="20">
        <f t="shared" si="849"/>
        <v>20.18835</v>
      </c>
      <c r="S6081" s="20">
        <f t="shared" si="853"/>
        <v>0</v>
      </c>
      <c r="T6081" s="20">
        <f>IF((T6080+R6081)&lt;0,0,IF((T6080+R6081)&gt;结论【关键目标】!C$28,结论【关键目标】!C$28,T6080+R6081))</f>
        <v>22</v>
      </c>
      <c r="U6081" s="19">
        <f>IF((T6080+R6081)&lt;结论【关键目标】!$C$28,0,(发电量计算【计算逻辑页】!R6081+发电量计算【计算逻辑页】!T6080-结论【关键目标】!$C$28))</f>
        <v>20.18835</v>
      </c>
      <c r="V6081" s="5">
        <f t="shared" si="850"/>
        <v>7.0659224999999992</v>
      </c>
      <c r="W6081" s="5">
        <f t="shared" si="851"/>
        <v>12.690773548999999</v>
      </c>
      <c r="X6081" s="5">
        <f t="shared" si="854"/>
        <v>0</v>
      </c>
    </row>
    <row r="6082" spans="1:24" x14ac:dyDescent="0.15">
      <c r="A6082" s="7">
        <v>6081</v>
      </c>
      <c r="B6082" s="7">
        <v>9</v>
      </c>
      <c r="C6082" s="7">
        <v>11</v>
      </c>
      <c r="D6082" s="7">
        <v>9</v>
      </c>
      <c r="E6082" s="7">
        <v>254</v>
      </c>
      <c r="F6082" s="7">
        <v>21.9</v>
      </c>
      <c r="G6082" s="7">
        <v>303.10000000000002</v>
      </c>
      <c r="H6082" s="7">
        <f t="shared" ref="H6082:H6145" si="855">WEEKDAY(I:I,2)</f>
        <v>1</v>
      </c>
      <c r="I6082" s="16">
        <f t="shared" ref="I6082:I6145" si="856">DATE(2023,B6082,C6082)</f>
        <v>45180</v>
      </c>
      <c r="J6082" s="17">
        <v>0.70809999999999995</v>
      </c>
      <c r="K6082" s="18">
        <f>G6082*结论【关键目标】!C$27*0.7735*0.001</f>
        <v>28.133741999999998</v>
      </c>
      <c r="L6082" s="5">
        <v>0</v>
      </c>
      <c r="M6082" s="5">
        <f>ABS(IF(L6082&lt;=0,L6082/耗电量关键数据!$B$6/1000,L6082/耗电量关键数据!$B$5/1000))</f>
        <v>0</v>
      </c>
      <c r="N6082" s="5">
        <f>电气设备逐时使用率计算!H6058</f>
        <v>22.208055000000002</v>
      </c>
      <c r="O6082" s="5">
        <f>灯光逐时使用率计算!H6058</f>
        <v>11.844296</v>
      </c>
      <c r="P6082" s="19">
        <f t="shared" ref="P6082:P6145" si="857">M6082+N6082+O6082</f>
        <v>34.052351000000002</v>
      </c>
      <c r="Q6082" s="19">
        <f t="shared" si="852"/>
        <v>0</v>
      </c>
      <c r="R6082" s="20">
        <f t="shared" ref="R6082:R6145" si="858">K6082-Q6082</f>
        <v>28.133741999999998</v>
      </c>
      <c r="S6082" s="20">
        <f t="shared" si="853"/>
        <v>0</v>
      </c>
      <c r="T6082" s="20">
        <f>IF((T6081+R6082)&lt;0,0,IF((T6081+R6082)&gt;结论【关键目标】!C$28,结论【关键目标】!C$28,T6081+R6082))</f>
        <v>22</v>
      </c>
      <c r="U6082" s="19">
        <f>IF((T6081+R6082)&lt;结论【关键目标】!$C$28,0,(发电量计算【计算逻辑页】!R6082+发电量计算【计算逻辑页】!T6081-结论【关键目标】!$C$28))</f>
        <v>28.133741999999998</v>
      </c>
      <c r="V6082" s="5">
        <f t="shared" ref="V6082:V6145" si="859">IF(J6082&gt;0.35,U6082*0.35,0)</f>
        <v>9.8468096999999979</v>
      </c>
      <c r="W6082" s="5">
        <f t="shared" ref="W6082:W6145" si="860">IF(P6082&gt;K6082,K6082*J6082,P6082*J6082)</f>
        <v>19.921502710199999</v>
      </c>
      <c r="X6082" s="5">
        <f t="shared" si="854"/>
        <v>0</v>
      </c>
    </row>
    <row r="6083" spans="1:24" x14ac:dyDescent="0.15">
      <c r="A6083" s="7">
        <v>6082</v>
      </c>
      <c r="B6083" s="7">
        <v>9</v>
      </c>
      <c r="C6083" s="7">
        <v>11</v>
      </c>
      <c r="D6083" s="7">
        <v>10</v>
      </c>
      <c r="E6083" s="7">
        <v>254</v>
      </c>
      <c r="F6083" s="7">
        <v>22.5</v>
      </c>
      <c r="G6083" s="7">
        <v>394.5</v>
      </c>
      <c r="H6083" s="7">
        <f t="shared" si="855"/>
        <v>1</v>
      </c>
      <c r="I6083" s="16">
        <f t="shared" si="856"/>
        <v>45180</v>
      </c>
      <c r="J6083" s="17">
        <v>0.70809999999999995</v>
      </c>
      <c r="K6083" s="18">
        <f>G6083*结论【关键目标】!C$27*0.7735*0.001</f>
        <v>36.617489999999997</v>
      </c>
      <c r="L6083" s="5">
        <v>0</v>
      </c>
      <c r="M6083" s="5">
        <f>ABS(IF(L6083&lt;=0,L6083/耗电量关键数据!$B$6/1000,L6083/耗电量关键数据!$B$5/1000))</f>
        <v>0</v>
      </c>
      <c r="N6083" s="5">
        <f>电气设备逐时使用率计算!H6059</f>
        <v>22.208055000000002</v>
      </c>
      <c r="O6083" s="5">
        <f>灯光逐时使用率计算!H6059</f>
        <v>11.844296</v>
      </c>
      <c r="P6083" s="19">
        <f t="shared" si="857"/>
        <v>34.052351000000002</v>
      </c>
      <c r="Q6083" s="19">
        <f t="shared" ref="Q6083:Q6146" si="861">IF(J6083&gt;0.8,P6083,0)</f>
        <v>0</v>
      </c>
      <c r="R6083" s="20">
        <f t="shared" si="858"/>
        <v>36.617489999999997</v>
      </c>
      <c r="S6083" s="20">
        <f t="shared" ref="S6083:S6146" si="862">IF(R6083&lt;0,ABS(R6083),0)</f>
        <v>0</v>
      </c>
      <c r="T6083" s="20">
        <f>IF((T6082+R6083)&lt;0,0,IF((T6082+R6083)&gt;结论【关键目标】!C$28,结论【关键目标】!C$28,T6082+R6083))</f>
        <v>22</v>
      </c>
      <c r="U6083" s="19">
        <f>IF((T6082+R6083)&lt;结论【关键目标】!$C$28,0,(发电量计算【计算逻辑页】!R6083+发电量计算【计算逻辑页】!T6082-结论【关键目标】!$C$28))</f>
        <v>36.617489999999997</v>
      </c>
      <c r="V6083" s="5">
        <f t="shared" si="859"/>
        <v>12.816121499999998</v>
      </c>
      <c r="W6083" s="5">
        <f t="shared" si="860"/>
        <v>24.1124697431</v>
      </c>
      <c r="X6083" s="5">
        <f t="shared" si="854"/>
        <v>0</v>
      </c>
    </row>
    <row r="6084" spans="1:24" x14ac:dyDescent="0.15">
      <c r="A6084" s="7">
        <v>6083</v>
      </c>
      <c r="B6084" s="7">
        <v>9</v>
      </c>
      <c r="C6084" s="7">
        <v>11</v>
      </c>
      <c r="D6084" s="7">
        <v>11</v>
      </c>
      <c r="E6084" s="7">
        <v>254</v>
      </c>
      <c r="F6084" s="7">
        <v>23.3</v>
      </c>
      <c r="G6084" s="7">
        <v>450.2</v>
      </c>
      <c r="H6084" s="7">
        <f t="shared" si="855"/>
        <v>1</v>
      </c>
      <c r="I6084" s="16">
        <f t="shared" si="856"/>
        <v>45180</v>
      </c>
      <c r="J6084" s="17">
        <v>1.2267999999999999</v>
      </c>
      <c r="K6084" s="18">
        <f>G6084*结论【关键目标】!C$27*0.7735*0.001</f>
        <v>41.787563999999996</v>
      </c>
      <c r="L6084" s="5">
        <v>0</v>
      </c>
      <c r="M6084" s="5">
        <f>ABS(IF(L6084&lt;=0,L6084/耗电量关键数据!$B$6/1000,L6084/耗电量关键数据!$B$5/1000))</f>
        <v>0</v>
      </c>
      <c r="N6084" s="5">
        <f>电气设备逐时使用率计算!H6060</f>
        <v>22.208055000000002</v>
      </c>
      <c r="O6084" s="5">
        <f>灯光逐时使用率计算!H6060</f>
        <v>11.844296</v>
      </c>
      <c r="P6084" s="19">
        <f t="shared" si="857"/>
        <v>34.052351000000002</v>
      </c>
      <c r="Q6084" s="19">
        <f t="shared" si="861"/>
        <v>34.052351000000002</v>
      </c>
      <c r="R6084" s="20">
        <f t="shared" si="858"/>
        <v>7.7352129999999946</v>
      </c>
      <c r="S6084" s="20">
        <f t="shared" si="862"/>
        <v>0</v>
      </c>
      <c r="T6084" s="20">
        <f>IF((T6083+R6084)&lt;0,0,IF((T6083+R6084)&gt;结论【关键目标】!C$28,结论【关键目标】!C$28,T6083+R6084))</f>
        <v>22</v>
      </c>
      <c r="U6084" s="19">
        <f>IF((T6083+R6084)&lt;结论【关键目标】!$C$28,0,(发电量计算【计算逻辑页】!R6084+发电量计算【计算逻辑页】!T6083-结论【关键目标】!$C$28))</f>
        <v>7.7352129999999946</v>
      </c>
      <c r="V6084" s="5">
        <f t="shared" si="859"/>
        <v>2.7073245499999978</v>
      </c>
      <c r="W6084" s="5">
        <f t="shared" si="860"/>
        <v>41.775424206799997</v>
      </c>
      <c r="X6084" s="5">
        <f t="shared" ref="X6084:X6147" si="863">(J6084-0.35)*IF(T6084&gt;S6084,S6084,T6084)</f>
        <v>0</v>
      </c>
    </row>
    <row r="6085" spans="1:24" x14ac:dyDescent="0.15">
      <c r="A6085" s="7">
        <v>6084</v>
      </c>
      <c r="B6085" s="7">
        <v>9</v>
      </c>
      <c r="C6085" s="7">
        <v>11</v>
      </c>
      <c r="D6085" s="7">
        <v>12</v>
      </c>
      <c r="E6085" s="7">
        <v>254</v>
      </c>
      <c r="F6085" s="7">
        <v>24.3</v>
      </c>
      <c r="G6085" s="7">
        <v>507.2</v>
      </c>
      <c r="H6085" s="7">
        <f t="shared" si="855"/>
        <v>1</v>
      </c>
      <c r="I6085" s="16">
        <f t="shared" si="856"/>
        <v>45180</v>
      </c>
      <c r="J6085" s="17">
        <v>1.2267999999999999</v>
      </c>
      <c r="K6085" s="18">
        <f>G6085*结论【关键目标】!C$27*0.7735*0.001</f>
        <v>47.078303999999996</v>
      </c>
      <c r="L6085" s="5">
        <v>0</v>
      </c>
      <c r="M6085" s="5">
        <f>ABS(IF(L6085&lt;=0,L6085/耗电量关键数据!$B$6/1000,L6085/耗电量关键数据!$B$5/1000))</f>
        <v>0</v>
      </c>
      <c r="N6085" s="5">
        <f>电气设备逐时使用率计算!H6061</f>
        <v>11.688450000000001</v>
      </c>
      <c r="O6085" s="5">
        <f>灯光逐时使用率计算!H6061</f>
        <v>9.9741440000000008</v>
      </c>
      <c r="P6085" s="19">
        <f t="shared" si="857"/>
        <v>21.662594000000002</v>
      </c>
      <c r="Q6085" s="19">
        <f t="shared" si="861"/>
        <v>21.662594000000002</v>
      </c>
      <c r="R6085" s="20">
        <f t="shared" si="858"/>
        <v>25.415709999999994</v>
      </c>
      <c r="S6085" s="20">
        <f t="shared" si="862"/>
        <v>0</v>
      </c>
      <c r="T6085" s="20">
        <f>IF((T6084+R6085)&lt;0,0,IF((T6084+R6085)&gt;结论【关键目标】!C$28,结论【关键目标】!C$28,T6084+R6085))</f>
        <v>22</v>
      </c>
      <c r="U6085" s="19">
        <f>IF((T6084+R6085)&lt;结论【关键目标】!$C$28,0,(发电量计算【计算逻辑页】!R6085+发电量计算【计算逻辑页】!T6084-结论【关键目标】!$C$28))</f>
        <v>25.41570999999999</v>
      </c>
      <c r="V6085" s="5">
        <f t="shared" si="859"/>
        <v>8.8954984999999951</v>
      </c>
      <c r="W6085" s="5">
        <f t="shared" si="860"/>
        <v>26.5756703192</v>
      </c>
      <c r="X6085" s="5">
        <f t="shared" si="863"/>
        <v>0</v>
      </c>
    </row>
    <row r="6086" spans="1:24" x14ac:dyDescent="0.15">
      <c r="A6086" s="7">
        <v>6085</v>
      </c>
      <c r="B6086" s="7">
        <v>9</v>
      </c>
      <c r="C6086" s="7">
        <v>11</v>
      </c>
      <c r="D6086" s="7">
        <v>13</v>
      </c>
      <c r="E6086" s="7">
        <v>254</v>
      </c>
      <c r="F6086" s="7">
        <v>25.6</v>
      </c>
      <c r="G6086" s="7">
        <v>512.79999999999995</v>
      </c>
      <c r="H6086" s="7">
        <f t="shared" si="855"/>
        <v>1</v>
      </c>
      <c r="I6086" s="16">
        <f t="shared" si="856"/>
        <v>45180</v>
      </c>
      <c r="J6086" s="17">
        <v>1.2267999999999999</v>
      </c>
      <c r="K6086" s="18">
        <f>G6086*结论【关键目标】!C$27*0.7735*0.001</f>
        <v>47.598095999999991</v>
      </c>
      <c r="L6086" s="5">
        <v>0</v>
      </c>
      <c r="M6086" s="5">
        <f>ABS(IF(L6086&lt;=0,L6086/耗电量关键数据!$B$6/1000,L6086/耗电量关键数据!$B$5/1000))</f>
        <v>0</v>
      </c>
      <c r="N6086" s="5">
        <f>电气设备逐时使用率计算!H6062</f>
        <v>11.688450000000001</v>
      </c>
      <c r="O6086" s="5">
        <f>灯光逐时使用率计算!H6062</f>
        <v>9.9741440000000008</v>
      </c>
      <c r="P6086" s="19">
        <f t="shared" si="857"/>
        <v>21.662594000000002</v>
      </c>
      <c r="Q6086" s="19">
        <f t="shared" si="861"/>
        <v>21.662594000000002</v>
      </c>
      <c r="R6086" s="20">
        <f t="shared" si="858"/>
        <v>25.935501999999989</v>
      </c>
      <c r="S6086" s="20">
        <f t="shared" si="862"/>
        <v>0</v>
      </c>
      <c r="T6086" s="20">
        <f>IF((T6085+R6086)&lt;0,0,IF((T6085+R6086)&gt;结论【关键目标】!C$28,结论【关键目标】!C$28,T6085+R6086))</f>
        <v>22</v>
      </c>
      <c r="U6086" s="19">
        <f>IF((T6085+R6086)&lt;结论【关键目标】!$C$28,0,(发电量计算【计算逻辑页】!R6086+发电量计算【计算逻辑页】!T6085-结论【关键目标】!$C$28))</f>
        <v>25.935501999999985</v>
      </c>
      <c r="V6086" s="5">
        <f t="shared" si="859"/>
        <v>9.0774256999999938</v>
      </c>
      <c r="W6086" s="5">
        <f t="shared" si="860"/>
        <v>26.5756703192</v>
      </c>
      <c r="X6086" s="5">
        <f t="shared" si="863"/>
        <v>0</v>
      </c>
    </row>
    <row r="6087" spans="1:24" x14ac:dyDescent="0.15">
      <c r="A6087" s="7">
        <v>6086</v>
      </c>
      <c r="B6087" s="7">
        <v>9</v>
      </c>
      <c r="C6087" s="7">
        <v>11</v>
      </c>
      <c r="D6087" s="7">
        <v>14</v>
      </c>
      <c r="E6087" s="7">
        <v>254</v>
      </c>
      <c r="F6087" s="7">
        <v>26.8</v>
      </c>
      <c r="G6087" s="7">
        <v>484.3</v>
      </c>
      <c r="H6087" s="7">
        <f t="shared" si="855"/>
        <v>1</v>
      </c>
      <c r="I6087" s="16">
        <f t="shared" si="856"/>
        <v>45180</v>
      </c>
      <c r="J6087" s="17">
        <v>1.2267999999999999</v>
      </c>
      <c r="K6087" s="18">
        <f>G6087*结论【关键目标】!C$27*0.7735*0.001</f>
        <v>44.952725999999998</v>
      </c>
      <c r="L6087" s="5">
        <v>0</v>
      </c>
      <c r="M6087" s="5">
        <f>ABS(IF(L6087&lt;=0,L6087/耗电量关键数据!$B$6/1000,L6087/耗电量关键数据!$B$5/1000))</f>
        <v>0</v>
      </c>
      <c r="N6087" s="5">
        <f>电气设备逐时使用率计算!H6063</f>
        <v>22.208055000000002</v>
      </c>
      <c r="O6087" s="5">
        <f>灯光逐时使用率计算!H6063</f>
        <v>11.844296</v>
      </c>
      <c r="P6087" s="19">
        <f t="shared" si="857"/>
        <v>34.052351000000002</v>
      </c>
      <c r="Q6087" s="19">
        <f t="shared" si="861"/>
        <v>34.052351000000002</v>
      </c>
      <c r="R6087" s="20">
        <f t="shared" si="858"/>
        <v>10.900374999999997</v>
      </c>
      <c r="S6087" s="20">
        <f t="shared" si="862"/>
        <v>0</v>
      </c>
      <c r="T6087" s="20">
        <f>IF((T6086+R6087)&lt;0,0,IF((T6086+R6087)&gt;结论【关键目标】!C$28,结论【关键目标】!C$28,T6086+R6087))</f>
        <v>22</v>
      </c>
      <c r="U6087" s="19">
        <f>IF((T6086+R6087)&lt;结论【关键目标】!$C$28,0,(发电量计算【计算逻辑页】!R6087+发电量计算【计算逻辑页】!T6086-结论【关键目标】!$C$28))</f>
        <v>10.900374999999997</v>
      </c>
      <c r="V6087" s="5">
        <f t="shared" si="859"/>
        <v>3.8151312499999985</v>
      </c>
      <c r="W6087" s="5">
        <f t="shared" si="860"/>
        <v>41.775424206799997</v>
      </c>
      <c r="X6087" s="5">
        <f t="shared" si="863"/>
        <v>0</v>
      </c>
    </row>
    <row r="6088" spans="1:24" x14ac:dyDescent="0.15">
      <c r="A6088" s="7">
        <v>6087</v>
      </c>
      <c r="B6088" s="7">
        <v>9</v>
      </c>
      <c r="C6088" s="7">
        <v>11</v>
      </c>
      <c r="D6088" s="7">
        <v>15</v>
      </c>
      <c r="E6088" s="7">
        <v>254</v>
      </c>
      <c r="F6088" s="7">
        <v>27.7</v>
      </c>
      <c r="G6088" s="7">
        <v>385.7</v>
      </c>
      <c r="H6088" s="7">
        <f t="shared" si="855"/>
        <v>1</v>
      </c>
      <c r="I6088" s="16">
        <f t="shared" si="856"/>
        <v>45180</v>
      </c>
      <c r="J6088" s="17">
        <v>1.2267999999999999</v>
      </c>
      <c r="K6088" s="18">
        <f>G6088*结论【关键目标】!C$27*0.7735*0.001</f>
        <v>35.800674000000001</v>
      </c>
      <c r="L6088" s="5">
        <v>0</v>
      </c>
      <c r="M6088" s="5">
        <f>ABS(IF(L6088&lt;=0,L6088/耗电量关键数据!$B$6/1000,L6088/耗电量关键数据!$B$5/1000))</f>
        <v>0</v>
      </c>
      <c r="N6088" s="5">
        <f>电气设备逐时使用率计算!H6064</f>
        <v>22.208055000000002</v>
      </c>
      <c r="O6088" s="5">
        <f>灯光逐时使用率计算!H6064</f>
        <v>11.844296</v>
      </c>
      <c r="P6088" s="19">
        <f t="shared" si="857"/>
        <v>34.052351000000002</v>
      </c>
      <c r="Q6088" s="19">
        <f t="shared" si="861"/>
        <v>34.052351000000002</v>
      </c>
      <c r="R6088" s="20">
        <f t="shared" si="858"/>
        <v>1.7483229999999992</v>
      </c>
      <c r="S6088" s="20">
        <f t="shared" si="862"/>
        <v>0</v>
      </c>
      <c r="T6088" s="20">
        <f>IF((T6087+R6088)&lt;0,0,IF((T6087+R6088)&gt;结论【关键目标】!C$28,结论【关键目标】!C$28,T6087+R6088))</f>
        <v>22</v>
      </c>
      <c r="U6088" s="19">
        <f>IF((T6087+R6088)&lt;结论【关键目标】!$C$28,0,(发电量计算【计算逻辑页】!R6088+发电量计算【计算逻辑页】!T6087-结论【关键目标】!$C$28))</f>
        <v>1.7483229999999992</v>
      </c>
      <c r="V6088" s="5">
        <f t="shared" si="859"/>
        <v>0.61191304999999963</v>
      </c>
      <c r="W6088" s="5">
        <f t="shared" si="860"/>
        <v>41.775424206799997</v>
      </c>
      <c r="X6088" s="5">
        <f t="shared" si="863"/>
        <v>0</v>
      </c>
    </row>
    <row r="6089" spans="1:24" x14ac:dyDescent="0.15">
      <c r="A6089" s="7">
        <v>6088</v>
      </c>
      <c r="B6089" s="7">
        <v>9</v>
      </c>
      <c r="C6089" s="7">
        <v>11</v>
      </c>
      <c r="D6089" s="7">
        <v>16</v>
      </c>
      <c r="E6089" s="7">
        <v>254</v>
      </c>
      <c r="F6089" s="7">
        <v>28.1</v>
      </c>
      <c r="G6089" s="7">
        <v>253.1</v>
      </c>
      <c r="H6089" s="7">
        <f t="shared" si="855"/>
        <v>1</v>
      </c>
      <c r="I6089" s="16">
        <f t="shared" si="856"/>
        <v>45180</v>
      </c>
      <c r="J6089" s="17">
        <v>0.70809999999999995</v>
      </c>
      <c r="K6089" s="18">
        <f>G6089*结论【关键目标】!C$27*0.7735*0.001</f>
        <v>23.492742</v>
      </c>
      <c r="L6089" s="5">
        <v>0</v>
      </c>
      <c r="M6089" s="5">
        <f>ABS(IF(L6089&lt;=0,L6089/耗电量关键数据!$B$6/1000,L6089/耗电量关键数据!$B$5/1000))</f>
        <v>0</v>
      </c>
      <c r="N6089" s="5">
        <f>电气设备逐时使用率计算!H6065</f>
        <v>22.208055000000002</v>
      </c>
      <c r="O6089" s="5">
        <f>灯光逐时使用率计算!H6065</f>
        <v>11.844296</v>
      </c>
      <c r="P6089" s="19">
        <f t="shared" si="857"/>
        <v>34.052351000000002</v>
      </c>
      <c r="Q6089" s="19">
        <f t="shared" si="861"/>
        <v>0</v>
      </c>
      <c r="R6089" s="20">
        <f t="shared" si="858"/>
        <v>23.492742</v>
      </c>
      <c r="S6089" s="20">
        <f t="shared" si="862"/>
        <v>0</v>
      </c>
      <c r="T6089" s="20">
        <f>IF((T6088+R6089)&lt;0,0,IF((T6088+R6089)&gt;结论【关键目标】!C$28,结论【关键目标】!C$28,T6088+R6089))</f>
        <v>22</v>
      </c>
      <c r="U6089" s="19">
        <f>IF((T6088+R6089)&lt;结论【关键目标】!$C$28,0,(发电量计算【计算逻辑页】!R6089+发电量计算【计算逻辑页】!T6088-结论【关键目标】!$C$28))</f>
        <v>23.492742</v>
      </c>
      <c r="V6089" s="5">
        <f t="shared" si="859"/>
        <v>8.2224596999999999</v>
      </c>
      <c r="W6089" s="5">
        <f t="shared" si="860"/>
        <v>16.635210610199998</v>
      </c>
      <c r="X6089" s="5">
        <f t="shared" si="863"/>
        <v>0</v>
      </c>
    </row>
    <row r="6090" spans="1:24" x14ac:dyDescent="0.15">
      <c r="A6090" s="7">
        <v>6089</v>
      </c>
      <c r="B6090" s="7">
        <v>9</v>
      </c>
      <c r="C6090" s="7">
        <v>11</v>
      </c>
      <c r="D6090" s="7">
        <v>17</v>
      </c>
      <c r="E6090" s="7">
        <v>254</v>
      </c>
      <c r="F6090" s="7">
        <v>27.9</v>
      </c>
      <c r="G6090" s="7">
        <v>103.4</v>
      </c>
      <c r="H6090" s="7">
        <f t="shared" si="855"/>
        <v>1</v>
      </c>
      <c r="I6090" s="16">
        <f t="shared" si="856"/>
        <v>45180</v>
      </c>
      <c r="J6090" s="17">
        <v>0.70809999999999995</v>
      </c>
      <c r="K6090" s="18">
        <f>G6090*结论【关键目标】!C$27*0.7735*0.001</f>
        <v>9.597588</v>
      </c>
      <c r="L6090" s="5">
        <v>0</v>
      </c>
      <c r="M6090" s="5">
        <f>ABS(IF(L6090&lt;=0,L6090/耗电量关键数据!$B$6/1000,L6090/耗电量关键数据!$B$5/1000))</f>
        <v>0</v>
      </c>
      <c r="N6090" s="5">
        <f>电气设备逐时使用率计算!H6066</f>
        <v>22.208055000000002</v>
      </c>
      <c r="O6090" s="5">
        <f>灯光逐时使用率计算!H6066</f>
        <v>11.844296</v>
      </c>
      <c r="P6090" s="19">
        <f t="shared" si="857"/>
        <v>34.052351000000002</v>
      </c>
      <c r="Q6090" s="19">
        <f t="shared" si="861"/>
        <v>0</v>
      </c>
      <c r="R6090" s="20">
        <f t="shared" si="858"/>
        <v>9.597588</v>
      </c>
      <c r="S6090" s="20">
        <f t="shared" si="862"/>
        <v>0</v>
      </c>
      <c r="T6090" s="20">
        <f>IF((T6089+R6090)&lt;0,0,IF((T6089+R6090)&gt;结论【关键目标】!C$28,结论【关键目标】!C$28,T6089+R6090))</f>
        <v>22</v>
      </c>
      <c r="U6090" s="19">
        <f>IF((T6089+R6090)&lt;结论【关键目标】!$C$28,0,(发电量计算【计算逻辑页】!R6090+发电量计算【计算逻辑页】!T6089-结论【关键目标】!$C$28))</f>
        <v>9.5975880000000018</v>
      </c>
      <c r="V6090" s="5">
        <f t="shared" si="859"/>
        <v>3.3591558000000004</v>
      </c>
      <c r="W6090" s="5">
        <f t="shared" si="860"/>
        <v>6.7960520627999994</v>
      </c>
      <c r="X6090" s="5">
        <f t="shared" si="863"/>
        <v>0</v>
      </c>
    </row>
    <row r="6091" spans="1:24" x14ac:dyDescent="0.15">
      <c r="A6091" s="7">
        <v>6090</v>
      </c>
      <c r="B6091" s="7">
        <v>9</v>
      </c>
      <c r="C6091" s="7">
        <v>11</v>
      </c>
      <c r="D6091" s="7">
        <v>18</v>
      </c>
      <c r="E6091" s="7">
        <v>254</v>
      </c>
      <c r="F6091" s="7">
        <v>27.4</v>
      </c>
      <c r="G6091" s="7">
        <v>0</v>
      </c>
      <c r="H6091" s="7">
        <f t="shared" si="855"/>
        <v>1</v>
      </c>
      <c r="I6091" s="16">
        <f t="shared" si="856"/>
        <v>45180</v>
      </c>
      <c r="J6091" s="17">
        <v>0.70809999999999995</v>
      </c>
      <c r="K6091" s="18">
        <f>G6091*结论【关键目标】!C$27*0.7735*0.001</f>
        <v>0</v>
      </c>
      <c r="L6091" s="5">
        <v>0</v>
      </c>
      <c r="M6091" s="5">
        <f>ABS(IF(L6091&lt;=0,L6091/耗电量关键数据!$B$6/1000,L6091/耗电量关键数据!$B$5/1000))</f>
        <v>0</v>
      </c>
      <c r="N6091" s="5">
        <f>电气设备逐时使用率计算!H6067</f>
        <v>7.0130699999999999</v>
      </c>
      <c r="O6091" s="5">
        <f>灯光逐时使用率计算!H6067</f>
        <v>3.7403040000000001</v>
      </c>
      <c r="P6091" s="19">
        <f t="shared" si="857"/>
        <v>10.753374000000001</v>
      </c>
      <c r="Q6091" s="19">
        <f t="shared" si="861"/>
        <v>0</v>
      </c>
      <c r="R6091" s="20">
        <f t="shared" si="858"/>
        <v>0</v>
      </c>
      <c r="S6091" s="20">
        <f t="shared" si="862"/>
        <v>0</v>
      </c>
      <c r="T6091" s="20">
        <f>IF((T6090+R6091)&lt;0,0,IF((T6090+R6091)&gt;结论【关键目标】!C$28,结论【关键目标】!C$28,T6090+R6091))</f>
        <v>22</v>
      </c>
      <c r="U6091" s="19">
        <f>IF((T6090+R6091)&lt;结论【关键目标】!$C$28,0,(发电量计算【计算逻辑页】!R6091+发电量计算【计算逻辑页】!T6090-结论【关键目标】!$C$28))</f>
        <v>0</v>
      </c>
      <c r="V6091" s="5">
        <f t="shared" si="859"/>
        <v>0</v>
      </c>
      <c r="W6091" s="5">
        <f t="shared" si="860"/>
        <v>0</v>
      </c>
      <c r="X6091" s="5">
        <f t="shared" si="863"/>
        <v>0</v>
      </c>
    </row>
    <row r="6092" spans="1:24" x14ac:dyDescent="0.15">
      <c r="A6092" s="7">
        <v>6091</v>
      </c>
      <c r="B6092" s="7">
        <v>9</v>
      </c>
      <c r="C6092" s="7">
        <v>11</v>
      </c>
      <c r="D6092" s="7">
        <v>19</v>
      </c>
      <c r="E6092" s="7">
        <v>254</v>
      </c>
      <c r="F6092" s="7">
        <v>26.4</v>
      </c>
      <c r="G6092" s="7">
        <v>0</v>
      </c>
      <c r="H6092" s="7">
        <f t="shared" si="855"/>
        <v>1</v>
      </c>
      <c r="I6092" s="16">
        <f t="shared" si="856"/>
        <v>45180</v>
      </c>
      <c r="J6092" s="17">
        <v>1.2267999999999999</v>
      </c>
      <c r="K6092" s="18">
        <f>G6092*结论【关键目标】!C$27*0.7735*0.001</f>
        <v>0</v>
      </c>
      <c r="L6092" s="5">
        <v>0</v>
      </c>
      <c r="M6092" s="5">
        <f>ABS(IF(L6092&lt;=0,L6092/耗电量关键数据!$B$6/1000,L6092/耗电量关键数据!$B$5/1000))</f>
        <v>0</v>
      </c>
      <c r="N6092" s="5">
        <f>电气设备逐时使用率计算!H6068</f>
        <v>7.0130699999999999</v>
      </c>
      <c r="O6092" s="5">
        <f>灯光逐时使用率计算!H6068</f>
        <v>3.7403040000000001</v>
      </c>
      <c r="P6092" s="19">
        <f t="shared" si="857"/>
        <v>10.753374000000001</v>
      </c>
      <c r="Q6092" s="19">
        <f t="shared" si="861"/>
        <v>10.753374000000001</v>
      </c>
      <c r="R6092" s="20">
        <f t="shared" si="858"/>
        <v>-10.753374000000001</v>
      </c>
      <c r="S6092" s="20">
        <f t="shared" si="862"/>
        <v>10.753374000000001</v>
      </c>
      <c r="T6092" s="20">
        <f>IF((T6091+R6092)&lt;0,0,IF((T6091+R6092)&gt;结论【关键目标】!C$28,结论【关键目标】!C$28,T6091+R6092))</f>
        <v>11.246625999999999</v>
      </c>
      <c r="U6092" s="19">
        <f>IF((T6091+R6092)&lt;结论【关键目标】!$C$28,0,(发电量计算【计算逻辑页】!R6092+发电量计算【计算逻辑页】!T6091-结论【关键目标】!$C$28))</f>
        <v>0</v>
      </c>
      <c r="V6092" s="5">
        <f t="shared" si="859"/>
        <v>0</v>
      </c>
      <c r="W6092" s="5">
        <f t="shared" si="860"/>
        <v>0</v>
      </c>
      <c r="X6092" s="5">
        <f t="shared" si="863"/>
        <v>9.428558323199999</v>
      </c>
    </row>
    <row r="6093" spans="1:24" x14ac:dyDescent="0.15">
      <c r="A6093" s="7">
        <v>6092</v>
      </c>
      <c r="B6093" s="7">
        <v>9</v>
      </c>
      <c r="C6093" s="7">
        <v>11</v>
      </c>
      <c r="D6093" s="7">
        <v>20</v>
      </c>
      <c r="E6093" s="7">
        <v>254</v>
      </c>
      <c r="F6093" s="7">
        <v>25.3</v>
      </c>
      <c r="G6093" s="7">
        <v>0</v>
      </c>
      <c r="H6093" s="7">
        <f t="shared" si="855"/>
        <v>1</v>
      </c>
      <c r="I6093" s="16">
        <f t="shared" si="856"/>
        <v>45180</v>
      </c>
      <c r="J6093" s="17">
        <v>1.2267999999999999</v>
      </c>
      <c r="K6093" s="18">
        <f>G6093*结论【关键目标】!C$27*0.7735*0.001</f>
        <v>0</v>
      </c>
      <c r="L6093" s="5">
        <v>0</v>
      </c>
      <c r="M6093" s="5">
        <f>ABS(IF(L6093&lt;=0,L6093/耗电量关键数据!$B$6/1000,L6093/耗电量关键数据!$B$5/1000))</f>
        <v>0</v>
      </c>
      <c r="N6093" s="5">
        <f>电气设备逐时使用率计算!H6069</f>
        <v>1.1688450000000001</v>
      </c>
      <c r="O6093" s="5">
        <f>灯光逐时使用率计算!H6069</f>
        <v>0.37403039999999999</v>
      </c>
      <c r="P6093" s="19">
        <f t="shared" si="857"/>
        <v>1.5428754000000002</v>
      </c>
      <c r="Q6093" s="19">
        <f t="shared" si="861"/>
        <v>1.5428754000000002</v>
      </c>
      <c r="R6093" s="20">
        <f t="shared" si="858"/>
        <v>-1.5428754000000002</v>
      </c>
      <c r="S6093" s="20">
        <f t="shared" si="862"/>
        <v>1.5428754000000002</v>
      </c>
      <c r="T6093" s="20">
        <f>IF((T6092+R6093)&lt;0,0,IF((T6092+R6093)&gt;结论【关键目标】!C$28,结论【关键目标】!C$28,T6092+R6093))</f>
        <v>9.7037505999999993</v>
      </c>
      <c r="U6093" s="19">
        <f>IF((T6092+R6093)&lt;结论【关键目标】!$C$28,0,(发电量计算【计算逻辑页】!R6093+发电量计算【计算逻辑页】!T6092-结论【关键目标】!$C$28))</f>
        <v>0</v>
      </c>
      <c r="V6093" s="5">
        <f t="shared" si="859"/>
        <v>0</v>
      </c>
      <c r="W6093" s="5">
        <f t="shared" si="860"/>
        <v>0</v>
      </c>
      <c r="X6093" s="5">
        <f t="shared" si="863"/>
        <v>1.3527931507200002</v>
      </c>
    </row>
    <row r="6094" spans="1:24" x14ac:dyDescent="0.15">
      <c r="A6094" s="7">
        <v>6093</v>
      </c>
      <c r="B6094" s="7">
        <v>9</v>
      </c>
      <c r="C6094" s="7">
        <v>11</v>
      </c>
      <c r="D6094" s="7">
        <v>21</v>
      </c>
      <c r="E6094" s="7">
        <v>254</v>
      </c>
      <c r="F6094" s="7">
        <v>24.3</v>
      </c>
      <c r="G6094" s="7">
        <v>0</v>
      </c>
      <c r="H6094" s="7">
        <f t="shared" si="855"/>
        <v>1</v>
      </c>
      <c r="I6094" s="16">
        <f t="shared" si="856"/>
        <v>45180</v>
      </c>
      <c r="J6094" s="17">
        <v>1.2267999999999999</v>
      </c>
      <c r="K6094" s="18">
        <f>G6094*结论【关键目标】!C$27*0.7735*0.001</f>
        <v>0</v>
      </c>
      <c r="L6094" s="5">
        <v>0</v>
      </c>
      <c r="M6094" s="5">
        <f>ABS(IF(L6094&lt;=0,L6094/耗电量关键数据!$B$6/1000,L6094/耗电量关键数据!$B$5/1000))</f>
        <v>0</v>
      </c>
      <c r="N6094" s="5">
        <f>电气设备逐时使用率计算!H6070</f>
        <v>1.1688450000000001</v>
      </c>
      <c r="O6094" s="5">
        <f>灯光逐时使用率计算!H6070</f>
        <v>0.37403039999999999</v>
      </c>
      <c r="P6094" s="19">
        <f t="shared" si="857"/>
        <v>1.5428754000000002</v>
      </c>
      <c r="Q6094" s="19">
        <f t="shared" si="861"/>
        <v>1.5428754000000002</v>
      </c>
      <c r="R6094" s="20">
        <f t="shared" si="858"/>
        <v>-1.5428754000000002</v>
      </c>
      <c r="S6094" s="20">
        <f t="shared" si="862"/>
        <v>1.5428754000000002</v>
      </c>
      <c r="T6094" s="20">
        <f>IF((T6093+R6094)&lt;0,0,IF((T6093+R6094)&gt;结论【关键目标】!C$28,结论【关键目标】!C$28,T6093+R6094))</f>
        <v>8.1608751999999996</v>
      </c>
      <c r="U6094" s="19">
        <f>IF((T6093+R6094)&lt;结论【关键目标】!$C$28,0,(发电量计算【计算逻辑页】!R6094+发电量计算【计算逻辑页】!T6093-结论【关键目标】!$C$28))</f>
        <v>0</v>
      </c>
      <c r="V6094" s="5">
        <f t="shared" si="859"/>
        <v>0</v>
      </c>
      <c r="W6094" s="5">
        <f t="shared" si="860"/>
        <v>0</v>
      </c>
      <c r="X6094" s="5">
        <f t="shared" si="863"/>
        <v>1.3527931507200002</v>
      </c>
    </row>
    <row r="6095" spans="1:24" x14ac:dyDescent="0.15">
      <c r="A6095" s="7">
        <v>6094</v>
      </c>
      <c r="B6095" s="7">
        <v>9</v>
      </c>
      <c r="C6095" s="7">
        <v>11</v>
      </c>
      <c r="D6095" s="7">
        <v>22</v>
      </c>
      <c r="E6095" s="7">
        <v>254</v>
      </c>
      <c r="F6095" s="7">
        <v>23.7</v>
      </c>
      <c r="G6095" s="7">
        <v>0</v>
      </c>
      <c r="H6095" s="7">
        <f t="shared" si="855"/>
        <v>1</v>
      </c>
      <c r="I6095" s="16">
        <f t="shared" si="856"/>
        <v>45180</v>
      </c>
      <c r="J6095" s="17">
        <v>0.70809999999999995</v>
      </c>
      <c r="K6095" s="18">
        <f>G6095*结论【关键目标】!C$27*0.7735*0.001</f>
        <v>0</v>
      </c>
      <c r="L6095" s="5">
        <v>0</v>
      </c>
      <c r="M6095" s="5">
        <f>ABS(IF(L6095&lt;=0,L6095/耗电量关键数据!$B$6/1000,L6095/耗电量关键数据!$B$5/1000))</f>
        <v>0</v>
      </c>
      <c r="N6095" s="5">
        <f>电气设备逐时使用率计算!H6071</f>
        <v>1.1688450000000001</v>
      </c>
      <c r="O6095" s="5">
        <f>灯光逐时使用率计算!H6071</f>
        <v>0.37403039999999999</v>
      </c>
      <c r="P6095" s="19">
        <f t="shared" si="857"/>
        <v>1.5428754000000002</v>
      </c>
      <c r="Q6095" s="19">
        <f t="shared" si="861"/>
        <v>0</v>
      </c>
      <c r="R6095" s="20">
        <f t="shared" si="858"/>
        <v>0</v>
      </c>
      <c r="S6095" s="20">
        <f t="shared" si="862"/>
        <v>0</v>
      </c>
      <c r="T6095" s="20">
        <f>IF((T6094+R6095)&lt;0,0,IF((T6094+R6095)&gt;结论【关键目标】!C$28,结论【关键目标】!C$28,T6094+R6095))</f>
        <v>8.1608751999999996</v>
      </c>
      <c r="U6095" s="19">
        <f>IF((T6094+R6095)&lt;结论【关键目标】!$C$28,0,(发电量计算【计算逻辑页】!R6095+发电量计算【计算逻辑页】!T6094-结论【关键目标】!$C$28))</f>
        <v>0</v>
      </c>
      <c r="V6095" s="5">
        <f t="shared" si="859"/>
        <v>0</v>
      </c>
      <c r="W6095" s="5">
        <f t="shared" si="860"/>
        <v>0</v>
      </c>
      <c r="X6095" s="5">
        <f t="shared" si="863"/>
        <v>0</v>
      </c>
    </row>
    <row r="6096" spans="1:24" x14ac:dyDescent="0.15">
      <c r="A6096" s="7">
        <v>6095</v>
      </c>
      <c r="B6096" s="7">
        <v>9</v>
      </c>
      <c r="C6096" s="7">
        <v>11</v>
      </c>
      <c r="D6096" s="7">
        <v>23</v>
      </c>
      <c r="E6096" s="7">
        <v>254</v>
      </c>
      <c r="F6096" s="7">
        <v>23.2</v>
      </c>
      <c r="G6096" s="7">
        <v>0</v>
      </c>
      <c r="H6096" s="7">
        <f t="shared" si="855"/>
        <v>1</v>
      </c>
      <c r="I6096" s="16">
        <f t="shared" si="856"/>
        <v>45180</v>
      </c>
      <c r="J6096" s="17">
        <v>0.70809999999999995</v>
      </c>
      <c r="K6096" s="18">
        <f>G6096*结论【关键目标】!C$27*0.7735*0.001</f>
        <v>0</v>
      </c>
      <c r="L6096" s="5">
        <v>0</v>
      </c>
      <c r="M6096" s="5">
        <f>ABS(IF(L6096&lt;=0,L6096/耗电量关键数据!$B$6/1000,L6096/耗电量关键数据!$B$5/1000))</f>
        <v>0</v>
      </c>
      <c r="N6096" s="5">
        <f>电气设备逐时使用率计算!H6072</f>
        <v>1.1688450000000001</v>
      </c>
      <c r="O6096" s="5">
        <f>灯光逐时使用率计算!H6072</f>
        <v>0.37403039999999999</v>
      </c>
      <c r="P6096" s="19">
        <f t="shared" si="857"/>
        <v>1.5428754000000002</v>
      </c>
      <c r="Q6096" s="19">
        <f t="shared" si="861"/>
        <v>0</v>
      </c>
      <c r="R6096" s="20">
        <f t="shared" si="858"/>
        <v>0</v>
      </c>
      <c r="S6096" s="20">
        <f t="shared" si="862"/>
        <v>0</v>
      </c>
      <c r="T6096" s="20">
        <f>IF((T6095+R6096)&lt;0,0,IF((T6095+R6096)&gt;结论【关键目标】!C$28,结论【关键目标】!C$28,T6095+R6096))</f>
        <v>8.1608751999999996</v>
      </c>
      <c r="U6096" s="19">
        <f>IF((T6095+R6096)&lt;结论【关键目标】!$C$28,0,(发电量计算【计算逻辑页】!R6096+发电量计算【计算逻辑页】!T6095-结论【关键目标】!$C$28))</f>
        <v>0</v>
      </c>
      <c r="V6096" s="5">
        <f t="shared" si="859"/>
        <v>0</v>
      </c>
      <c r="W6096" s="5">
        <f t="shared" si="860"/>
        <v>0</v>
      </c>
      <c r="X6096" s="5">
        <f t="shared" si="863"/>
        <v>0</v>
      </c>
    </row>
    <row r="6097" spans="1:24" x14ac:dyDescent="0.15">
      <c r="A6097" s="7">
        <v>6096</v>
      </c>
      <c r="B6097" s="7">
        <v>9</v>
      </c>
      <c r="C6097" s="7">
        <v>11</v>
      </c>
      <c r="D6097" s="7">
        <v>24</v>
      </c>
      <c r="E6097" s="7">
        <v>254</v>
      </c>
      <c r="F6097" s="7">
        <v>22.6</v>
      </c>
      <c r="G6097" s="7">
        <v>0</v>
      </c>
      <c r="H6097" s="7">
        <f t="shared" si="855"/>
        <v>1</v>
      </c>
      <c r="I6097" s="16">
        <f t="shared" si="856"/>
        <v>45180</v>
      </c>
      <c r="J6097" s="17">
        <v>0.2407</v>
      </c>
      <c r="K6097" s="18">
        <f>G6097*结论【关键目标】!C$27*0.7735*0.001</f>
        <v>0</v>
      </c>
      <c r="L6097" s="5">
        <v>0</v>
      </c>
      <c r="M6097" s="5">
        <f>ABS(IF(L6097&lt;=0,L6097/耗电量关键数据!$B$6/1000,L6097/耗电量关键数据!$B$5/1000))</f>
        <v>0</v>
      </c>
      <c r="N6097" s="5">
        <f>电气设备逐时使用率计算!H6073</f>
        <v>1.1688450000000001</v>
      </c>
      <c r="O6097" s="5">
        <f>灯光逐时使用率计算!H6073</f>
        <v>0.37403039999999999</v>
      </c>
      <c r="P6097" s="19">
        <f t="shared" si="857"/>
        <v>1.5428754000000002</v>
      </c>
      <c r="Q6097" s="19">
        <f t="shared" si="861"/>
        <v>0</v>
      </c>
      <c r="R6097" s="20">
        <f t="shared" si="858"/>
        <v>0</v>
      </c>
      <c r="S6097" s="20">
        <f t="shared" si="862"/>
        <v>0</v>
      </c>
      <c r="T6097" s="20">
        <f>IF((T6096+R6097)&lt;0,0,IF((T6096+R6097)&gt;结论【关键目标】!C$28,结论【关键目标】!C$28,T6096+R6097))</f>
        <v>8.1608751999999996</v>
      </c>
      <c r="U6097" s="19">
        <f>IF((T6096+R6097)&lt;结论【关键目标】!$C$28,0,(发电量计算【计算逻辑页】!R6097+发电量计算【计算逻辑页】!T6096-结论【关键目标】!$C$28))</f>
        <v>0</v>
      </c>
      <c r="V6097" s="5">
        <f t="shared" si="859"/>
        <v>0</v>
      </c>
      <c r="W6097" s="5">
        <f t="shared" si="860"/>
        <v>0</v>
      </c>
      <c r="X6097" s="5">
        <f t="shared" si="863"/>
        <v>0</v>
      </c>
    </row>
    <row r="6098" spans="1:24" x14ac:dyDescent="0.15">
      <c r="A6098" s="7">
        <v>6097</v>
      </c>
      <c r="B6098" s="7">
        <v>9</v>
      </c>
      <c r="C6098" s="7">
        <v>12</v>
      </c>
      <c r="D6098" s="7">
        <v>1</v>
      </c>
      <c r="E6098" s="7">
        <v>255</v>
      </c>
      <c r="F6098" s="7">
        <v>21.8</v>
      </c>
      <c r="G6098" s="7">
        <v>0</v>
      </c>
      <c r="H6098" s="7">
        <f t="shared" si="855"/>
        <v>2</v>
      </c>
      <c r="I6098" s="16">
        <f t="shared" si="856"/>
        <v>45181</v>
      </c>
      <c r="J6098" s="17">
        <v>0.2407</v>
      </c>
      <c r="K6098" s="18">
        <f>G6098*结论【关键目标】!C$27*0.7735*0.001</f>
        <v>0</v>
      </c>
      <c r="L6098" s="5">
        <v>0</v>
      </c>
      <c r="M6098" s="5">
        <f>ABS(IF(L6098&lt;=0,L6098/耗电量关键数据!$B$6/1000,L6098/耗电量关键数据!$B$5/1000))</f>
        <v>0</v>
      </c>
      <c r="N6098" s="5">
        <f>电气设备逐时使用率计算!H6074</f>
        <v>1.1688450000000001</v>
      </c>
      <c r="O6098" s="5">
        <f>灯光逐时使用率计算!H6074</f>
        <v>0.37403039999999999</v>
      </c>
      <c r="P6098" s="19">
        <f t="shared" si="857"/>
        <v>1.5428754000000002</v>
      </c>
      <c r="Q6098" s="19">
        <f t="shared" si="861"/>
        <v>0</v>
      </c>
      <c r="R6098" s="20">
        <f t="shared" si="858"/>
        <v>0</v>
      </c>
      <c r="S6098" s="20">
        <f t="shared" si="862"/>
        <v>0</v>
      </c>
      <c r="T6098" s="20">
        <f>IF((T6097+R6098)&lt;0,0,IF((T6097+R6098)&gt;结论【关键目标】!C$28,结论【关键目标】!C$28,T6097+R6098))</f>
        <v>8.1608751999999996</v>
      </c>
      <c r="U6098" s="19">
        <f>IF((T6097+R6098)&lt;结论【关键目标】!$C$28,0,(发电量计算【计算逻辑页】!R6098+发电量计算【计算逻辑页】!T6097-结论【关键目标】!$C$28))</f>
        <v>0</v>
      </c>
      <c r="V6098" s="5">
        <f t="shared" si="859"/>
        <v>0</v>
      </c>
      <c r="W6098" s="5">
        <f t="shared" si="860"/>
        <v>0</v>
      </c>
      <c r="X6098" s="5">
        <f t="shared" si="863"/>
        <v>0</v>
      </c>
    </row>
    <row r="6099" spans="1:24" x14ac:dyDescent="0.15">
      <c r="A6099" s="7">
        <v>6098</v>
      </c>
      <c r="B6099" s="7">
        <v>9</v>
      </c>
      <c r="C6099" s="7">
        <v>12</v>
      </c>
      <c r="D6099" s="7">
        <v>2</v>
      </c>
      <c r="E6099" s="7">
        <v>255</v>
      </c>
      <c r="F6099" s="7">
        <v>21.1</v>
      </c>
      <c r="G6099" s="7">
        <v>0</v>
      </c>
      <c r="H6099" s="7">
        <f t="shared" si="855"/>
        <v>2</v>
      </c>
      <c r="I6099" s="16">
        <f t="shared" si="856"/>
        <v>45181</v>
      </c>
      <c r="J6099" s="17">
        <v>0.2407</v>
      </c>
      <c r="K6099" s="18">
        <f>G6099*结论【关键目标】!C$27*0.7735*0.001</f>
        <v>0</v>
      </c>
      <c r="L6099" s="5">
        <v>0</v>
      </c>
      <c r="M6099" s="5">
        <f>ABS(IF(L6099&lt;=0,L6099/耗电量关键数据!$B$6/1000,L6099/耗电量关键数据!$B$5/1000))</f>
        <v>0</v>
      </c>
      <c r="N6099" s="5">
        <f>电气设备逐时使用率计算!H6075</f>
        <v>1.1688450000000001</v>
      </c>
      <c r="O6099" s="5">
        <f>灯光逐时使用率计算!H6075</f>
        <v>0.37403039999999999</v>
      </c>
      <c r="P6099" s="19">
        <f t="shared" si="857"/>
        <v>1.5428754000000002</v>
      </c>
      <c r="Q6099" s="19">
        <f t="shared" si="861"/>
        <v>0</v>
      </c>
      <c r="R6099" s="20">
        <f t="shared" si="858"/>
        <v>0</v>
      </c>
      <c r="S6099" s="20">
        <f t="shared" si="862"/>
        <v>0</v>
      </c>
      <c r="T6099" s="20">
        <f>IF((T6098+R6099)&lt;0,0,IF((T6098+R6099)&gt;结论【关键目标】!C$28,结论【关键目标】!C$28,T6098+R6099))</f>
        <v>8.1608751999999996</v>
      </c>
      <c r="U6099" s="19">
        <f>IF((T6098+R6099)&lt;结论【关键目标】!$C$28,0,(发电量计算【计算逻辑页】!R6099+发电量计算【计算逻辑页】!T6098-结论【关键目标】!$C$28))</f>
        <v>0</v>
      </c>
      <c r="V6099" s="5">
        <f t="shared" si="859"/>
        <v>0</v>
      </c>
      <c r="W6099" s="5">
        <f t="shared" si="860"/>
        <v>0</v>
      </c>
      <c r="X6099" s="5">
        <f t="shared" si="863"/>
        <v>0</v>
      </c>
    </row>
    <row r="6100" spans="1:24" x14ac:dyDescent="0.15">
      <c r="A6100" s="7">
        <v>6099</v>
      </c>
      <c r="B6100" s="7">
        <v>9</v>
      </c>
      <c r="C6100" s="7">
        <v>12</v>
      </c>
      <c r="D6100" s="7">
        <v>3</v>
      </c>
      <c r="E6100" s="7">
        <v>255</v>
      </c>
      <c r="F6100" s="7">
        <v>20.3</v>
      </c>
      <c r="G6100" s="7">
        <v>0</v>
      </c>
      <c r="H6100" s="7">
        <f t="shared" si="855"/>
        <v>2</v>
      </c>
      <c r="I6100" s="16">
        <f t="shared" si="856"/>
        <v>45181</v>
      </c>
      <c r="J6100" s="17">
        <v>0.2407</v>
      </c>
      <c r="K6100" s="18">
        <f>G6100*结论【关键目标】!C$27*0.7735*0.001</f>
        <v>0</v>
      </c>
      <c r="L6100" s="5">
        <v>0</v>
      </c>
      <c r="M6100" s="5">
        <f>ABS(IF(L6100&lt;=0,L6100/耗电量关键数据!$B$6/1000,L6100/耗电量关键数据!$B$5/1000))</f>
        <v>0</v>
      </c>
      <c r="N6100" s="5">
        <f>电气设备逐时使用率计算!H6076</f>
        <v>1.1688450000000001</v>
      </c>
      <c r="O6100" s="5">
        <f>灯光逐时使用率计算!H6076</f>
        <v>0.37403039999999999</v>
      </c>
      <c r="P6100" s="19">
        <f t="shared" si="857"/>
        <v>1.5428754000000002</v>
      </c>
      <c r="Q6100" s="19">
        <f t="shared" si="861"/>
        <v>0</v>
      </c>
      <c r="R6100" s="20">
        <f t="shared" si="858"/>
        <v>0</v>
      </c>
      <c r="S6100" s="20">
        <f t="shared" si="862"/>
        <v>0</v>
      </c>
      <c r="T6100" s="20">
        <f>IF((T6099+R6100)&lt;0,0,IF((T6099+R6100)&gt;结论【关键目标】!C$28,结论【关键目标】!C$28,T6099+R6100))</f>
        <v>8.1608751999999996</v>
      </c>
      <c r="U6100" s="19">
        <f>IF((T6099+R6100)&lt;结论【关键目标】!$C$28,0,(发电量计算【计算逻辑页】!R6100+发电量计算【计算逻辑页】!T6099-结论【关键目标】!$C$28))</f>
        <v>0</v>
      </c>
      <c r="V6100" s="5">
        <f t="shared" si="859"/>
        <v>0</v>
      </c>
      <c r="W6100" s="5">
        <f t="shared" si="860"/>
        <v>0</v>
      </c>
      <c r="X6100" s="5">
        <f t="shared" si="863"/>
        <v>0</v>
      </c>
    </row>
    <row r="6101" spans="1:24" x14ac:dyDescent="0.15">
      <c r="A6101" s="7">
        <v>6100</v>
      </c>
      <c r="B6101" s="7">
        <v>9</v>
      </c>
      <c r="C6101" s="7">
        <v>12</v>
      </c>
      <c r="D6101" s="7">
        <v>4</v>
      </c>
      <c r="E6101" s="7">
        <v>255</v>
      </c>
      <c r="F6101" s="7">
        <v>19.600000000000001</v>
      </c>
      <c r="G6101" s="7">
        <v>0</v>
      </c>
      <c r="H6101" s="7">
        <f t="shared" si="855"/>
        <v>2</v>
      </c>
      <c r="I6101" s="16">
        <f t="shared" si="856"/>
        <v>45181</v>
      </c>
      <c r="J6101" s="17">
        <v>0.2407</v>
      </c>
      <c r="K6101" s="18">
        <f>G6101*结论【关键目标】!C$27*0.7735*0.001</f>
        <v>0</v>
      </c>
      <c r="L6101" s="5">
        <v>0</v>
      </c>
      <c r="M6101" s="5">
        <f>ABS(IF(L6101&lt;=0,L6101/耗电量关键数据!$B$6/1000,L6101/耗电量关键数据!$B$5/1000))</f>
        <v>0</v>
      </c>
      <c r="N6101" s="5">
        <f>电气设备逐时使用率计算!H6077</f>
        <v>1.1688450000000001</v>
      </c>
      <c r="O6101" s="5">
        <f>灯光逐时使用率计算!H6077</f>
        <v>0.37403039999999999</v>
      </c>
      <c r="P6101" s="19">
        <f t="shared" si="857"/>
        <v>1.5428754000000002</v>
      </c>
      <c r="Q6101" s="19">
        <f t="shared" si="861"/>
        <v>0</v>
      </c>
      <c r="R6101" s="20">
        <f t="shared" si="858"/>
        <v>0</v>
      </c>
      <c r="S6101" s="20">
        <f t="shared" si="862"/>
        <v>0</v>
      </c>
      <c r="T6101" s="20">
        <f>IF((T6100+R6101)&lt;0,0,IF((T6100+R6101)&gt;结论【关键目标】!C$28,结论【关键目标】!C$28,T6100+R6101))</f>
        <v>8.1608751999999996</v>
      </c>
      <c r="U6101" s="19">
        <f>IF((T6100+R6101)&lt;结论【关键目标】!$C$28,0,(发电量计算【计算逻辑页】!R6101+发电量计算【计算逻辑页】!T6100-结论【关键目标】!$C$28))</f>
        <v>0</v>
      </c>
      <c r="V6101" s="5">
        <f t="shared" si="859"/>
        <v>0</v>
      </c>
      <c r="W6101" s="5">
        <f t="shared" si="860"/>
        <v>0</v>
      </c>
      <c r="X6101" s="5">
        <f t="shared" si="863"/>
        <v>0</v>
      </c>
    </row>
    <row r="6102" spans="1:24" x14ac:dyDescent="0.15">
      <c r="A6102" s="7">
        <v>6101</v>
      </c>
      <c r="B6102" s="7">
        <v>9</v>
      </c>
      <c r="C6102" s="7">
        <v>12</v>
      </c>
      <c r="D6102" s="7">
        <v>5</v>
      </c>
      <c r="E6102" s="7">
        <v>255</v>
      </c>
      <c r="F6102" s="7">
        <v>18.8</v>
      </c>
      <c r="G6102" s="7">
        <v>0</v>
      </c>
      <c r="H6102" s="7">
        <f t="shared" si="855"/>
        <v>2</v>
      </c>
      <c r="I6102" s="16">
        <f t="shared" si="856"/>
        <v>45181</v>
      </c>
      <c r="J6102" s="17">
        <v>0.2407</v>
      </c>
      <c r="K6102" s="18">
        <f>G6102*结论【关键目标】!C$27*0.7735*0.001</f>
        <v>0</v>
      </c>
      <c r="L6102" s="5">
        <v>0</v>
      </c>
      <c r="M6102" s="5">
        <f>ABS(IF(L6102&lt;=0,L6102/耗电量关键数据!$B$6/1000,L6102/耗电量关键数据!$B$5/1000))</f>
        <v>0</v>
      </c>
      <c r="N6102" s="5">
        <f>电气设备逐时使用率计算!H6078</f>
        <v>1.1688450000000001</v>
      </c>
      <c r="O6102" s="5">
        <f>灯光逐时使用率计算!H6078</f>
        <v>0.37403039999999999</v>
      </c>
      <c r="P6102" s="19">
        <f t="shared" si="857"/>
        <v>1.5428754000000002</v>
      </c>
      <c r="Q6102" s="19">
        <f t="shared" si="861"/>
        <v>0</v>
      </c>
      <c r="R6102" s="20">
        <f t="shared" si="858"/>
        <v>0</v>
      </c>
      <c r="S6102" s="20">
        <f t="shared" si="862"/>
        <v>0</v>
      </c>
      <c r="T6102" s="20">
        <f>IF((T6101+R6102)&lt;0,0,IF((T6101+R6102)&gt;结论【关键目标】!C$28,结论【关键目标】!C$28,T6101+R6102))</f>
        <v>8.1608751999999996</v>
      </c>
      <c r="U6102" s="19">
        <f>IF((T6101+R6102)&lt;结论【关键目标】!$C$28,0,(发电量计算【计算逻辑页】!R6102+发电量计算【计算逻辑页】!T6101-结论【关键目标】!$C$28))</f>
        <v>0</v>
      </c>
      <c r="V6102" s="5">
        <f t="shared" si="859"/>
        <v>0</v>
      </c>
      <c r="W6102" s="5">
        <f t="shared" si="860"/>
        <v>0</v>
      </c>
      <c r="X6102" s="5">
        <f t="shared" si="863"/>
        <v>0</v>
      </c>
    </row>
    <row r="6103" spans="1:24" x14ac:dyDescent="0.15">
      <c r="A6103" s="7">
        <v>6102</v>
      </c>
      <c r="B6103" s="7">
        <v>9</v>
      </c>
      <c r="C6103" s="7">
        <v>12</v>
      </c>
      <c r="D6103" s="7">
        <v>6</v>
      </c>
      <c r="E6103" s="7">
        <v>255</v>
      </c>
      <c r="F6103" s="7">
        <v>18.100000000000001</v>
      </c>
      <c r="G6103" s="7">
        <v>1.3</v>
      </c>
      <c r="H6103" s="7">
        <f t="shared" si="855"/>
        <v>2</v>
      </c>
      <c r="I6103" s="16">
        <f t="shared" si="856"/>
        <v>45181</v>
      </c>
      <c r="J6103" s="17">
        <v>0.2407</v>
      </c>
      <c r="K6103" s="18">
        <f>G6103*结论【关键目标】!C$27*0.7735*0.001</f>
        <v>0.120666</v>
      </c>
      <c r="L6103" s="5">
        <v>0</v>
      </c>
      <c r="M6103" s="5">
        <f>ABS(IF(L6103&lt;=0,L6103/耗电量关键数据!$B$6/1000,L6103/耗电量关键数据!$B$5/1000))</f>
        <v>0</v>
      </c>
      <c r="N6103" s="5">
        <f>电气设备逐时使用率计算!H6079</f>
        <v>1.1688450000000001</v>
      </c>
      <c r="O6103" s="5">
        <f>灯光逐时使用率计算!H6079</f>
        <v>0.37403039999999999</v>
      </c>
      <c r="P6103" s="19">
        <f t="shared" si="857"/>
        <v>1.5428754000000002</v>
      </c>
      <c r="Q6103" s="19">
        <f t="shared" si="861"/>
        <v>0</v>
      </c>
      <c r="R6103" s="20">
        <f t="shared" si="858"/>
        <v>0.120666</v>
      </c>
      <c r="S6103" s="20">
        <f t="shared" si="862"/>
        <v>0</v>
      </c>
      <c r="T6103" s="20">
        <f>IF((T6102+R6103)&lt;0,0,IF((T6102+R6103)&gt;结论【关键目标】!C$28,结论【关键目标】!C$28,T6102+R6103))</f>
        <v>8.2815411999999995</v>
      </c>
      <c r="U6103" s="19">
        <f>IF((T6102+R6103)&lt;结论【关键目标】!$C$28,0,(发电量计算【计算逻辑页】!R6103+发电量计算【计算逻辑页】!T6102-结论【关键目标】!$C$28))</f>
        <v>0</v>
      </c>
      <c r="V6103" s="5">
        <f t="shared" si="859"/>
        <v>0</v>
      </c>
      <c r="W6103" s="5">
        <f t="shared" si="860"/>
        <v>2.9044306199999998E-2</v>
      </c>
      <c r="X6103" s="5">
        <f t="shared" si="863"/>
        <v>0</v>
      </c>
    </row>
    <row r="6104" spans="1:24" x14ac:dyDescent="0.15">
      <c r="A6104" s="7">
        <v>6103</v>
      </c>
      <c r="B6104" s="7">
        <v>9</v>
      </c>
      <c r="C6104" s="7">
        <v>12</v>
      </c>
      <c r="D6104" s="7">
        <v>7</v>
      </c>
      <c r="E6104" s="7">
        <v>255</v>
      </c>
      <c r="F6104" s="7">
        <v>18.399999999999999</v>
      </c>
      <c r="G6104" s="7">
        <v>88.1</v>
      </c>
      <c r="H6104" s="7">
        <f t="shared" si="855"/>
        <v>2</v>
      </c>
      <c r="I6104" s="16">
        <f t="shared" si="856"/>
        <v>45181</v>
      </c>
      <c r="J6104" s="17">
        <v>0.2407</v>
      </c>
      <c r="K6104" s="18">
        <f>G6104*结论【关键目标】!C$27*0.7735*0.001</f>
        <v>8.177442000000001</v>
      </c>
      <c r="L6104" s="5">
        <v>0</v>
      </c>
      <c r="M6104" s="5">
        <f>ABS(IF(L6104&lt;=0,L6104/耗电量关键数据!$B$6/1000,L6104/耗电量关键数据!$B$5/1000))</f>
        <v>0</v>
      </c>
      <c r="N6104" s="5">
        <f>电气设备逐时使用率计算!H6080</f>
        <v>2.3376900000000003</v>
      </c>
      <c r="O6104" s="5">
        <f>灯光逐时使用率计算!H6080</f>
        <v>1.2467680000000001</v>
      </c>
      <c r="P6104" s="19">
        <f t="shared" si="857"/>
        <v>3.5844580000000006</v>
      </c>
      <c r="Q6104" s="19">
        <f t="shared" si="861"/>
        <v>0</v>
      </c>
      <c r="R6104" s="20">
        <f t="shared" si="858"/>
        <v>8.177442000000001</v>
      </c>
      <c r="S6104" s="20">
        <f t="shared" si="862"/>
        <v>0</v>
      </c>
      <c r="T6104" s="20">
        <f>IF((T6103+R6104)&lt;0,0,IF((T6103+R6104)&gt;结论【关键目标】!C$28,结论【关键目标】!C$28,T6103+R6104))</f>
        <v>16.458983199999999</v>
      </c>
      <c r="U6104" s="19">
        <f>IF((T6103+R6104)&lt;结论【关键目标】!$C$28,0,(发电量计算【计算逻辑页】!R6104+发电量计算【计算逻辑页】!T6103-结论【关键目标】!$C$28))</f>
        <v>0</v>
      </c>
      <c r="V6104" s="5">
        <f t="shared" si="859"/>
        <v>0</v>
      </c>
      <c r="W6104" s="5">
        <f t="shared" si="860"/>
        <v>0.8627790406000001</v>
      </c>
      <c r="X6104" s="5">
        <f t="shared" si="863"/>
        <v>0</v>
      </c>
    </row>
    <row r="6105" spans="1:24" x14ac:dyDescent="0.15">
      <c r="A6105" s="7">
        <v>6104</v>
      </c>
      <c r="B6105" s="7">
        <v>9</v>
      </c>
      <c r="C6105" s="7">
        <v>12</v>
      </c>
      <c r="D6105" s="7">
        <v>8</v>
      </c>
      <c r="E6105" s="7">
        <v>255</v>
      </c>
      <c r="F6105" s="7">
        <v>19.100000000000001</v>
      </c>
      <c r="G6105" s="7">
        <v>190.3</v>
      </c>
      <c r="H6105" s="7">
        <f t="shared" si="855"/>
        <v>2</v>
      </c>
      <c r="I6105" s="16">
        <f t="shared" si="856"/>
        <v>45181</v>
      </c>
      <c r="J6105" s="17">
        <v>0.70809999999999995</v>
      </c>
      <c r="K6105" s="18">
        <f>G6105*结论【关键目标】!C$27*0.7735*0.001</f>
        <v>17.663646</v>
      </c>
      <c r="L6105" s="5">
        <v>0</v>
      </c>
      <c r="M6105" s="5">
        <f>ABS(IF(L6105&lt;=0,L6105/耗电量关键数据!$B$6/1000,L6105/耗电量关键数据!$B$5/1000))</f>
        <v>0</v>
      </c>
      <c r="N6105" s="5">
        <f>电气设备逐时使用率计算!H6081</f>
        <v>11.688450000000001</v>
      </c>
      <c r="O6105" s="5">
        <f>灯光逐时使用率计算!H6081</f>
        <v>6.2338399999999998</v>
      </c>
      <c r="P6105" s="19">
        <f t="shared" si="857"/>
        <v>17.92229</v>
      </c>
      <c r="Q6105" s="19">
        <f t="shared" si="861"/>
        <v>0</v>
      </c>
      <c r="R6105" s="20">
        <f t="shared" si="858"/>
        <v>17.663646</v>
      </c>
      <c r="S6105" s="20">
        <f t="shared" si="862"/>
        <v>0</v>
      </c>
      <c r="T6105" s="20">
        <f>IF((T6104+R6105)&lt;0,0,IF((T6104+R6105)&gt;结论【关键目标】!C$28,结论【关键目标】!C$28,T6104+R6105))</f>
        <v>22</v>
      </c>
      <c r="U6105" s="19">
        <f>IF((T6104+R6105)&lt;结论【关键目标】!$C$28,0,(发电量计算【计算逻辑页】!R6105+发电量计算【计算逻辑页】!T6104-结论【关键目标】!$C$28))</f>
        <v>12.122629199999999</v>
      </c>
      <c r="V6105" s="5">
        <f t="shared" si="859"/>
        <v>4.2429202199999994</v>
      </c>
      <c r="W6105" s="5">
        <f t="shared" si="860"/>
        <v>12.5076277326</v>
      </c>
      <c r="X6105" s="5">
        <f t="shared" si="863"/>
        <v>0</v>
      </c>
    </row>
    <row r="6106" spans="1:24" x14ac:dyDescent="0.15">
      <c r="A6106" s="7">
        <v>6105</v>
      </c>
      <c r="B6106" s="7">
        <v>9</v>
      </c>
      <c r="C6106" s="7">
        <v>12</v>
      </c>
      <c r="D6106" s="7">
        <v>9</v>
      </c>
      <c r="E6106" s="7">
        <v>255</v>
      </c>
      <c r="F6106" s="7">
        <v>20.100000000000001</v>
      </c>
      <c r="G6106" s="7">
        <v>309.3</v>
      </c>
      <c r="H6106" s="7">
        <f t="shared" si="855"/>
        <v>2</v>
      </c>
      <c r="I6106" s="16">
        <f t="shared" si="856"/>
        <v>45181</v>
      </c>
      <c r="J6106" s="17">
        <v>0.70809999999999995</v>
      </c>
      <c r="K6106" s="18">
        <f>G6106*结论【关键目标】!C$27*0.7735*0.001</f>
        <v>28.709226000000001</v>
      </c>
      <c r="L6106" s="5">
        <v>0</v>
      </c>
      <c r="M6106" s="5">
        <f>ABS(IF(L6106&lt;=0,L6106/耗电量关键数据!$B$6/1000,L6106/耗电量关键数据!$B$5/1000))</f>
        <v>0</v>
      </c>
      <c r="N6106" s="5">
        <f>电气设备逐时使用率计算!H6082</f>
        <v>22.208055000000002</v>
      </c>
      <c r="O6106" s="5">
        <f>灯光逐时使用率计算!H6082</f>
        <v>11.844296</v>
      </c>
      <c r="P6106" s="19">
        <f t="shared" si="857"/>
        <v>34.052351000000002</v>
      </c>
      <c r="Q6106" s="19">
        <f t="shared" si="861"/>
        <v>0</v>
      </c>
      <c r="R6106" s="20">
        <f t="shared" si="858"/>
        <v>28.709226000000001</v>
      </c>
      <c r="S6106" s="20">
        <f t="shared" si="862"/>
        <v>0</v>
      </c>
      <c r="T6106" s="20">
        <f>IF((T6105+R6106)&lt;0,0,IF((T6105+R6106)&gt;结论【关键目标】!C$28,结论【关键目标】!C$28,T6105+R6106))</f>
        <v>22</v>
      </c>
      <c r="U6106" s="19">
        <f>IF((T6105+R6106)&lt;结论【关键目标】!$C$28,0,(发电量计算【计算逻辑页】!R6106+发电量计算【计算逻辑页】!T6105-结论【关键目标】!$C$28))</f>
        <v>28.709226000000001</v>
      </c>
      <c r="V6106" s="5">
        <f t="shared" si="859"/>
        <v>10.0482291</v>
      </c>
      <c r="W6106" s="5">
        <f t="shared" si="860"/>
        <v>20.329002930599998</v>
      </c>
      <c r="X6106" s="5">
        <f t="shared" si="863"/>
        <v>0</v>
      </c>
    </row>
    <row r="6107" spans="1:24" x14ac:dyDescent="0.15">
      <c r="A6107" s="7">
        <v>6106</v>
      </c>
      <c r="B6107" s="7">
        <v>9</v>
      </c>
      <c r="C6107" s="7">
        <v>12</v>
      </c>
      <c r="D6107" s="7">
        <v>10</v>
      </c>
      <c r="E6107" s="7">
        <v>255</v>
      </c>
      <c r="F6107" s="7">
        <v>21.2</v>
      </c>
      <c r="G6107" s="7">
        <v>422.7</v>
      </c>
      <c r="H6107" s="7">
        <f t="shared" si="855"/>
        <v>2</v>
      </c>
      <c r="I6107" s="16">
        <f t="shared" si="856"/>
        <v>45181</v>
      </c>
      <c r="J6107" s="17">
        <v>0.70809999999999995</v>
      </c>
      <c r="K6107" s="18">
        <f>G6107*结论【关键目标】!C$27*0.7735*0.001</f>
        <v>39.235014</v>
      </c>
      <c r="L6107" s="5">
        <v>0</v>
      </c>
      <c r="M6107" s="5">
        <f>ABS(IF(L6107&lt;=0,L6107/耗电量关键数据!$B$6/1000,L6107/耗电量关键数据!$B$5/1000))</f>
        <v>0</v>
      </c>
      <c r="N6107" s="5">
        <f>电气设备逐时使用率计算!H6083</f>
        <v>22.208055000000002</v>
      </c>
      <c r="O6107" s="5">
        <f>灯光逐时使用率计算!H6083</f>
        <v>11.844296</v>
      </c>
      <c r="P6107" s="19">
        <f t="shared" si="857"/>
        <v>34.052351000000002</v>
      </c>
      <c r="Q6107" s="19">
        <f t="shared" si="861"/>
        <v>0</v>
      </c>
      <c r="R6107" s="20">
        <f t="shared" si="858"/>
        <v>39.235014</v>
      </c>
      <c r="S6107" s="20">
        <f t="shared" si="862"/>
        <v>0</v>
      </c>
      <c r="T6107" s="20">
        <f>IF((T6106+R6107)&lt;0,0,IF((T6106+R6107)&gt;结论【关键目标】!C$28,结论【关键目标】!C$28,T6106+R6107))</f>
        <v>22</v>
      </c>
      <c r="U6107" s="19">
        <f>IF((T6106+R6107)&lt;结论【关键目标】!$C$28,0,(发电量计算【计算逻辑页】!R6107+发电量计算【计算逻辑页】!T6106-结论【关键目标】!$C$28))</f>
        <v>39.235014</v>
      </c>
      <c r="V6107" s="5">
        <f t="shared" si="859"/>
        <v>13.732254899999999</v>
      </c>
      <c r="W6107" s="5">
        <f t="shared" si="860"/>
        <v>24.1124697431</v>
      </c>
      <c r="X6107" s="5">
        <f t="shared" si="863"/>
        <v>0</v>
      </c>
    </row>
    <row r="6108" spans="1:24" x14ac:dyDescent="0.15">
      <c r="A6108" s="7">
        <v>6107</v>
      </c>
      <c r="B6108" s="7">
        <v>9</v>
      </c>
      <c r="C6108" s="7">
        <v>12</v>
      </c>
      <c r="D6108" s="7">
        <v>11</v>
      </c>
      <c r="E6108" s="7">
        <v>255</v>
      </c>
      <c r="F6108" s="7">
        <v>22.4</v>
      </c>
      <c r="G6108" s="7">
        <v>513.9</v>
      </c>
      <c r="H6108" s="7">
        <f t="shared" si="855"/>
        <v>2</v>
      </c>
      <c r="I6108" s="16">
        <f t="shared" si="856"/>
        <v>45181</v>
      </c>
      <c r="J6108" s="17">
        <v>1.2267999999999999</v>
      </c>
      <c r="K6108" s="18">
        <f>G6108*结论【关键目标】!C$27*0.7735*0.001</f>
        <v>47.700198</v>
      </c>
      <c r="L6108" s="5">
        <v>0</v>
      </c>
      <c r="M6108" s="5">
        <f>ABS(IF(L6108&lt;=0,L6108/耗电量关键数据!$B$6/1000,L6108/耗电量关键数据!$B$5/1000))</f>
        <v>0</v>
      </c>
      <c r="N6108" s="5">
        <f>电气设备逐时使用率计算!H6084</f>
        <v>22.208055000000002</v>
      </c>
      <c r="O6108" s="5">
        <f>灯光逐时使用率计算!H6084</f>
        <v>11.844296</v>
      </c>
      <c r="P6108" s="19">
        <f t="shared" si="857"/>
        <v>34.052351000000002</v>
      </c>
      <c r="Q6108" s="19">
        <f t="shared" si="861"/>
        <v>34.052351000000002</v>
      </c>
      <c r="R6108" s="20">
        <f t="shared" si="858"/>
        <v>13.647846999999999</v>
      </c>
      <c r="S6108" s="20">
        <f t="shared" si="862"/>
        <v>0</v>
      </c>
      <c r="T6108" s="20">
        <f>IF((T6107+R6108)&lt;0,0,IF((T6107+R6108)&gt;结论【关键目标】!C$28,结论【关键目标】!C$28,T6107+R6108))</f>
        <v>22</v>
      </c>
      <c r="U6108" s="19">
        <f>IF((T6107+R6108)&lt;结论【关键目标】!$C$28,0,(发电量计算【计算逻辑页】!R6108+发电量计算【计算逻辑页】!T6107-结论【关键目标】!$C$28))</f>
        <v>13.647846999999999</v>
      </c>
      <c r="V6108" s="5">
        <f t="shared" si="859"/>
        <v>4.7767464499999992</v>
      </c>
      <c r="W6108" s="5">
        <f t="shared" si="860"/>
        <v>41.775424206799997</v>
      </c>
      <c r="X6108" s="5">
        <f t="shared" si="863"/>
        <v>0</v>
      </c>
    </row>
    <row r="6109" spans="1:24" x14ac:dyDescent="0.15">
      <c r="A6109" s="7">
        <v>6108</v>
      </c>
      <c r="B6109" s="7">
        <v>9</v>
      </c>
      <c r="C6109" s="7">
        <v>12</v>
      </c>
      <c r="D6109" s="7">
        <v>12</v>
      </c>
      <c r="E6109" s="7">
        <v>255</v>
      </c>
      <c r="F6109" s="7">
        <v>23.8</v>
      </c>
      <c r="G6109" s="7">
        <v>558.1</v>
      </c>
      <c r="H6109" s="7">
        <f t="shared" si="855"/>
        <v>2</v>
      </c>
      <c r="I6109" s="16">
        <f t="shared" si="856"/>
        <v>45181</v>
      </c>
      <c r="J6109" s="17">
        <v>1.2267999999999999</v>
      </c>
      <c r="K6109" s="18">
        <f>G6109*结论【关键目标】!C$27*0.7735*0.001</f>
        <v>51.802841999999998</v>
      </c>
      <c r="L6109" s="5">
        <v>0</v>
      </c>
      <c r="M6109" s="5">
        <f>ABS(IF(L6109&lt;=0,L6109/耗电量关键数据!$B$6/1000,L6109/耗电量关键数据!$B$5/1000))</f>
        <v>0</v>
      </c>
      <c r="N6109" s="5">
        <f>电气设备逐时使用率计算!H6085</f>
        <v>11.688450000000001</v>
      </c>
      <c r="O6109" s="5">
        <f>灯光逐时使用率计算!H6085</f>
        <v>9.9741440000000008</v>
      </c>
      <c r="P6109" s="19">
        <f t="shared" si="857"/>
        <v>21.662594000000002</v>
      </c>
      <c r="Q6109" s="19">
        <f t="shared" si="861"/>
        <v>21.662594000000002</v>
      </c>
      <c r="R6109" s="20">
        <f t="shared" si="858"/>
        <v>30.140247999999996</v>
      </c>
      <c r="S6109" s="20">
        <f t="shared" si="862"/>
        <v>0</v>
      </c>
      <c r="T6109" s="20">
        <f>IF((T6108+R6109)&lt;0,0,IF((T6108+R6109)&gt;结论【关键目标】!C$28,结论【关键目标】!C$28,T6108+R6109))</f>
        <v>22</v>
      </c>
      <c r="U6109" s="19">
        <f>IF((T6108+R6109)&lt;结论【关键目标】!$C$28,0,(发电量计算【计算逻辑页】!R6109+发电量计算【计算逻辑页】!T6108-结论【关键目标】!$C$28))</f>
        <v>30.140248</v>
      </c>
      <c r="V6109" s="5">
        <f t="shared" si="859"/>
        <v>10.5490868</v>
      </c>
      <c r="W6109" s="5">
        <f t="shared" si="860"/>
        <v>26.5756703192</v>
      </c>
      <c r="X6109" s="5">
        <f t="shared" si="863"/>
        <v>0</v>
      </c>
    </row>
    <row r="6110" spans="1:24" x14ac:dyDescent="0.15">
      <c r="A6110" s="7">
        <v>6109</v>
      </c>
      <c r="B6110" s="7">
        <v>9</v>
      </c>
      <c r="C6110" s="7">
        <v>12</v>
      </c>
      <c r="D6110" s="7">
        <v>13</v>
      </c>
      <c r="E6110" s="7">
        <v>255</v>
      </c>
      <c r="F6110" s="7">
        <v>25.1</v>
      </c>
      <c r="G6110" s="7">
        <v>578.20000000000005</v>
      </c>
      <c r="H6110" s="7">
        <f t="shared" si="855"/>
        <v>2</v>
      </c>
      <c r="I6110" s="16">
        <f t="shared" si="856"/>
        <v>45181</v>
      </c>
      <c r="J6110" s="17">
        <v>1.2267999999999999</v>
      </c>
      <c r="K6110" s="18">
        <f>G6110*结论【关键目标】!C$27*0.7735*0.001</f>
        <v>53.668523999999998</v>
      </c>
      <c r="L6110" s="5">
        <v>0</v>
      </c>
      <c r="M6110" s="5">
        <f>ABS(IF(L6110&lt;=0,L6110/耗电量关键数据!$B$6/1000,L6110/耗电量关键数据!$B$5/1000))</f>
        <v>0</v>
      </c>
      <c r="N6110" s="5">
        <f>电气设备逐时使用率计算!H6086</f>
        <v>11.688450000000001</v>
      </c>
      <c r="O6110" s="5">
        <f>灯光逐时使用率计算!H6086</f>
        <v>9.9741440000000008</v>
      </c>
      <c r="P6110" s="19">
        <f t="shared" si="857"/>
        <v>21.662594000000002</v>
      </c>
      <c r="Q6110" s="19">
        <f t="shared" si="861"/>
        <v>21.662594000000002</v>
      </c>
      <c r="R6110" s="20">
        <f t="shared" si="858"/>
        <v>32.005929999999992</v>
      </c>
      <c r="S6110" s="20">
        <f t="shared" si="862"/>
        <v>0</v>
      </c>
      <c r="T6110" s="20">
        <f>IF((T6109+R6110)&lt;0,0,IF((T6109+R6110)&gt;结论【关键目标】!C$28,结论【关键目标】!C$28,T6109+R6110))</f>
        <v>22</v>
      </c>
      <c r="U6110" s="19">
        <f>IF((T6109+R6110)&lt;结论【关键目标】!$C$28,0,(发电量计算【计算逻辑页】!R6110+发电量计算【计算逻辑页】!T6109-结论【关键目标】!$C$28))</f>
        <v>32.005929999999992</v>
      </c>
      <c r="V6110" s="5">
        <f t="shared" si="859"/>
        <v>11.202075499999996</v>
      </c>
      <c r="W6110" s="5">
        <f t="shared" si="860"/>
        <v>26.5756703192</v>
      </c>
      <c r="X6110" s="5">
        <f t="shared" si="863"/>
        <v>0</v>
      </c>
    </row>
    <row r="6111" spans="1:24" x14ac:dyDescent="0.15">
      <c r="A6111" s="7">
        <v>6110</v>
      </c>
      <c r="B6111" s="7">
        <v>9</v>
      </c>
      <c r="C6111" s="7">
        <v>12</v>
      </c>
      <c r="D6111" s="7">
        <v>14</v>
      </c>
      <c r="E6111" s="7">
        <v>255</v>
      </c>
      <c r="F6111" s="7">
        <v>26.2</v>
      </c>
      <c r="G6111" s="7">
        <v>514.4</v>
      </c>
      <c r="H6111" s="7">
        <f t="shared" si="855"/>
        <v>2</v>
      </c>
      <c r="I6111" s="16">
        <f t="shared" si="856"/>
        <v>45181</v>
      </c>
      <c r="J6111" s="17">
        <v>1.2267999999999999</v>
      </c>
      <c r="K6111" s="18">
        <f>G6111*结论【关键目标】!C$27*0.7735*0.001</f>
        <v>47.746608000000002</v>
      </c>
      <c r="L6111" s="5">
        <v>0</v>
      </c>
      <c r="M6111" s="5">
        <f>ABS(IF(L6111&lt;=0,L6111/耗电量关键数据!$B$6/1000,L6111/耗电量关键数据!$B$5/1000))</f>
        <v>0</v>
      </c>
      <c r="N6111" s="5">
        <f>电气设备逐时使用率计算!H6087</f>
        <v>22.208055000000002</v>
      </c>
      <c r="O6111" s="5">
        <f>灯光逐时使用率计算!H6087</f>
        <v>11.844296</v>
      </c>
      <c r="P6111" s="19">
        <f t="shared" si="857"/>
        <v>34.052351000000002</v>
      </c>
      <c r="Q6111" s="19">
        <f t="shared" si="861"/>
        <v>34.052351000000002</v>
      </c>
      <c r="R6111" s="20">
        <f t="shared" si="858"/>
        <v>13.694257</v>
      </c>
      <c r="S6111" s="20">
        <f t="shared" si="862"/>
        <v>0</v>
      </c>
      <c r="T6111" s="20">
        <f>IF((T6110+R6111)&lt;0,0,IF((T6110+R6111)&gt;结论【关键目标】!C$28,结论【关键目标】!C$28,T6110+R6111))</f>
        <v>22</v>
      </c>
      <c r="U6111" s="19">
        <f>IF((T6110+R6111)&lt;结论【关键目标】!$C$28,0,(发电量计算【计算逻辑页】!R6111+发电量计算【计算逻辑页】!T6110-结论【关键目标】!$C$28))</f>
        <v>13.694257</v>
      </c>
      <c r="V6111" s="5">
        <f t="shared" si="859"/>
        <v>4.7929899499999999</v>
      </c>
      <c r="W6111" s="5">
        <f t="shared" si="860"/>
        <v>41.775424206799997</v>
      </c>
      <c r="X6111" s="5">
        <f t="shared" si="863"/>
        <v>0</v>
      </c>
    </row>
    <row r="6112" spans="1:24" x14ac:dyDescent="0.15">
      <c r="A6112" s="7">
        <v>6111</v>
      </c>
      <c r="B6112" s="7">
        <v>9</v>
      </c>
      <c r="C6112" s="7">
        <v>12</v>
      </c>
      <c r="D6112" s="7">
        <v>15</v>
      </c>
      <c r="E6112" s="7">
        <v>255</v>
      </c>
      <c r="F6112" s="7">
        <v>27</v>
      </c>
      <c r="G6112" s="7">
        <v>410</v>
      </c>
      <c r="H6112" s="7">
        <f t="shared" si="855"/>
        <v>2</v>
      </c>
      <c r="I6112" s="16">
        <f t="shared" si="856"/>
        <v>45181</v>
      </c>
      <c r="J6112" s="17">
        <v>1.2267999999999999</v>
      </c>
      <c r="K6112" s="18">
        <f>G6112*结论【关键目标】!C$27*0.7735*0.001</f>
        <v>38.056199999999997</v>
      </c>
      <c r="L6112" s="5">
        <v>0</v>
      </c>
      <c r="M6112" s="5">
        <f>ABS(IF(L6112&lt;=0,L6112/耗电量关键数据!$B$6/1000,L6112/耗电量关键数据!$B$5/1000))</f>
        <v>0</v>
      </c>
      <c r="N6112" s="5">
        <f>电气设备逐时使用率计算!H6088</f>
        <v>22.208055000000002</v>
      </c>
      <c r="O6112" s="5">
        <f>灯光逐时使用率计算!H6088</f>
        <v>11.844296</v>
      </c>
      <c r="P6112" s="19">
        <f t="shared" si="857"/>
        <v>34.052351000000002</v>
      </c>
      <c r="Q6112" s="19">
        <f t="shared" si="861"/>
        <v>34.052351000000002</v>
      </c>
      <c r="R6112" s="20">
        <f t="shared" si="858"/>
        <v>4.0038489999999953</v>
      </c>
      <c r="S6112" s="20">
        <f t="shared" si="862"/>
        <v>0</v>
      </c>
      <c r="T6112" s="20">
        <f>IF((T6111+R6112)&lt;0,0,IF((T6111+R6112)&gt;结论【关键目标】!C$28,结论【关键目标】!C$28,T6111+R6112))</f>
        <v>22</v>
      </c>
      <c r="U6112" s="19">
        <f>IF((T6111+R6112)&lt;结论【关键目标】!$C$28,0,(发电量计算【计算逻辑页】!R6112+发电量计算【计算逻辑页】!T6111-结论【关键目标】!$C$28))</f>
        <v>4.0038489999999953</v>
      </c>
      <c r="V6112" s="5">
        <f t="shared" si="859"/>
        <v>1.4013471499999983</v>
      </c>
      <c r="W6112" s="5">
        <f t="shared" si="860"/>
        <v>41.775424206799997</v>
      </c>
      <c r="X6112" s="5">
        <f t="shared" si="863"/>
        <v>0</v>
      </c>
    </row>
    <row r="6113" spans="1:24" x14ac:dyDescent="0.15">
      <c r="A6113" s="7">
        <v>6112</v>
      </c>
      <c r="B6113" s="7">
        <v>9</v>
      </c>
      <c r="C6113" s="7">
        <v>12</v>
      </c>
      <c r="D6113" s="7">
        <v>16</v>
      </c>
      <c r="E6113" s="7">
        <v>255</v>
      </c>
      <c r="F6113" s="7">
        <v>27.3</v>
      </c>
      <c r="G6113" s="7">
        <v>264.2</v>
      </c>
      <c r="H6113" s="7">
        <f t="shared" si="855"/>
        <v>2</v>
      </c>
      <c r="I6113" s="16">
        <f t="shared" si="856"/>
        <v>45181</v>
      </c>
      <c r="J6113" s="17">
        <v>0.70809999999999995</v>
      </c>
      <c r="K6113" s="18">
        <f>G6113*结论【关键目标】!C$27*0.7735*0.001</f>
        <v>24.523043999999999</v>
      </c>
      <c r="L6113" s="5">
        <v>0</v>
      </c>
      <c r="M6113" s="5">
        <f>ABS(IF(L6113&lt;=0,L6113/耗电量关键数据!$B$6/1000,L6113/耗电量关键数据!$B$5/1000))</f>
        <v>0</v>
      </c>
      <c r="N6113" s="5">
        <f>电气设备逐时使用率计算!H6089</f>
        <v>22.208055000000002</v>
      </c>
      <c r="O6113" s="5">
        <f>灯光逐时使用率计算!H6089</f>
        <v>11.844296</v>
      </c>
      <c r="P6113" s="19">
        <f t="shared" si="857"/>
        <v>34.052351000000002</v>
      </c>
      <c r="Q6113" s="19">
        <f t="shared" si="861"/>
        <v>0</v>
      </c>
      <c r="R6113" s="20">
        <f t="shared" si="858"/>
        <v>24.523043999999999</v>
      </c>
      <c r="S6113" s="20">
        <f t="shared" si="862"/>
        <v>0</v>
      </c>
      <c r="T6113" s="20">
        <f>IF((T6112+R6113)&lt;0,0,IF((T6112+R6113)&gt;结论【关键目标】!C$28,结论【关键目标】!C$28,T6112+R6113))</f>
        <v>22</v>
      </c>
      <c r="U6113" s="19">
        <f>IF((T6112+R6113)&lt;结论【关键目标】!$C$28,0,(发电量计算【计算逻辑页】!R6113+发电量计算【计算逻辑页】!T6112-结论【关键目标】!$C$28))</f>
        <v>24.523043999999999</v>
      </c>
      <c r="V6113" s="5">
        <f t="shared" si="859"/>
        <v>8.5830653999999988</v>
      </c>
      <c r="W6113" s="5">
        <f t="shared" si="860"/>
        <v>17.364767456399999</v>
      </c>
      <c r="X6113" s="5">
        <f t="shared" si="863"/>
        <v>0</v>
      </c>
    </row>
    <row r="6114" spans="1:24" x14ac:dyDescent="0.15">
      <c r="A6114" s="7">
        <v>6113</v>
      </c>
      <c r="B6114" s="7">
        <v>9</v>
      </c>
      <c r="C6114" s="7">
        <v>12</v>
      </c>
      <c r="D6114" s="7">
        <v>17</v>
      </c>
      <c r="E6114" s="7">
        <v>255</v>
      </c>
      <c r="F6114" s="7">
        <v>27.2</v>
      </c>
      <c r="G6114" s="7">
        <v>110.1</v>
      </c>
      <c r="H6114" s="7">
        <f t="shared" si="855"/>
        <v>2</v>
      </c>
      <c r="I6114" s="16">
        <f t="shared" si="856"/>
        <v>45181</v>
      </c>
      <c r="J6114" s="17">
        <v>0.70809999999999995</v>
      </c>
      <c r="K6114" s="18">
        <f>G6114*结论【关键目标】!C$27*0.7735*0.001</f>
        <v>10.219482000000001</v>
      </c>
      <c r="L6114" s="5">
        <v>0</v>
      </c>
      <c r="M6114" s="5">
        <f>ABS(IF(L6114&lt;=0,L6114/耗电量关键数据!$B$6/1000,L6114/耗电量关键数据!$B$5/1000))</f>
        <v>0</v>
      </c>
      <c r="N6114" s="5">
        <f>电气设备逐时使用率计算!H6090</f>
        <v>22.208055000000002</v>
      </c>
      <c r="O6114" s="5">
        <f>灯光逐时使用率计算!H6090</f>
        <v>11.844296</v>
      </c>
      <c r="P6114" s="19">
        <f t="shared" si="857"/>
        <v>34.052351000000002</v>
      </c>
      <c r="Q6114" s="19">
        <f t="shared" si="861"/>
        <v>0</v>
      </c>
      <c r="R6114" s="20">
        <f t="shared" si="858"/>
        <v>10.219482000000001</v>
      </c>
      <c r="S6114" s="20">
        <f t="shared" si="862"/>
        <v>0</v>
      </c>
      <c r="T6114" s="20">
        <f>IF((T6113+R6114)&lt;0,0,IF((T6113+R6114)&gt;结论【关键目标】!C$28,结论【关键目标】!C$28,T6113+R6114))</f>
        <v>22</v>
      </c>
      <c r="U6114" s="19">
        <f>IF((T6113+R6114)&lt;结论【关键目标】!$C$28,0,(发电量计算【计算逻辑页】!R6114+发电量计算【计算逻辑页】!T6113-结论【关键目标】!$C$28))</f>
        <v>10.219481999999999</v>
      </c>
      <c r="V6114" s="5">
        <f t="shared" si="859"/>
        <v>3.5768186999999996</v>
      </c>
      <c r="W6114" s="5">
        <f t="shared" si="860"/>
        <v>7.2364152042000001</v>
      </c>
      <c r="X6114" s="5">
        <f t="shared" si="863"/>
        <v>0</v>
      </c>
    </row>
    <row r="6115" spans="1:24" x14ac:dyDescent="0.15">
      <c r="A6115" s="7">
        <v>6114</v>
      </c>
      <c r="B6115" s="7">
        <v>9</v>
      </c>
      <c r="C6115" s="7">
        <v>12</v>
      </c>
      <c r="D6115" s="7">
        <v>18</v>
      </c>
      <c r="E6115" s="7">
        <v>255</v>
      </c>
      <c r="F6115" s="7">
        <v>26.8</v>
      </c>
      <c r="G6115" s="7">
        <v>0</v>
      </c>
      <c r="H6115" s="7">
        <f t="shared" si="855"/>
        <v>2</v>
      </c>
      <c r="I6115" s="16">
        <f t="shared" si="856"/>
        <v>45181</v>
      </c>
      <c r="J6115" s="17">
        <v>0.70809999999999995</v>
      </c>
      <c r="K6115" s="18">
        <f>G6115*结论【关键目标】!C$27*0.7735*0.001</f>
        <v>0</v>
      </c>
      <c r="L6115" s="5">
        <v>0</v>
      </c>
      <c r="M6115" s="5">
        <f>ABS(IF(L6115&lt;=0,L6115/耗电量关键数据!$B$6/1000,L6115/耗电量关键数据!$B$5/1000))</f>
        <v>0</v>
      </c>
      <c r="N6115" s="5">
        <f>电气设备逐时使用率计算!H6091</f>
        <v>7.0130699999999999</v>
      </c>
      <c r="O6115" s="5">
        <f>灯光逐时使用率计算!H6091</f>
        <v>3.7403040000000001</v>
      </c>
      <c r="P6115" s="19">
        <f t="shared" si="857"/>
        <v>10.753374000000001</v>
      </c>
      <c r="Q6115" s="19">
        <f t="shared" si="861"/>
        <v>0</v>
      </c>
      <c r="R6115" s="20">
        <f t="shared" si="858"/>
        <v>0</v>
      </c>
      <c r="S6115" s="20">
        <f t="shared" si="862"/>
        <v>0</v>
      </c>
      <c r="T6115" s="20">
        <f>IF((T6114+R6115)&lt;0,0,IF((T6114+R6115)&gt;结论【关键目标】!C$28,结论【关键目标】!C$28,T6114+R6115))</f>
        <v>22</v>
      </c>
      <c r="U6115" s="19">
        <f>IF((T6114+R6115)&lt;结论【关键目标】!$C$28,0,(发电量计算【计算逻辑页】!R6115+发电量计算【计算逻辑页】!T6114-结论【关键目标】!$C$28))</f>
        <v>0</v>
      </c>
      <c r="V6115" s="5">
        <f t="shared" si="859"/>
        <v>0</v>
      </c>
      <c r="W6115" s="5">
        <f t="shared" si="860"/>
        <v>0</v>
      </c>
      <c r="X6115" s="5">
        <f t="shared" si="863"/>
        <v>0</v>
      </c>
    </row>
    <row r="6116" spans="1:24" x14ac:dyDescent="0.15">
      <c r="A6116" s="7">
        <v>6115</v>
      </c>
      <c r="B6116" s="7">
        <v>9</v>
      </c>
      <c r="C6116" s="7">
        <v>12</v>
      </c>
      <c r="D6116" s="7">
        <v>19</v>
      </c>
      <c r="E6116" s="7">
        <v>255</v>
      </c>
      <c r="F6116" s="7">
        <v>26</v>
      </c>
      <c r="G6116" s="7">
        <v>0</v>
      </c>
      <c r="H6116" s="7">
        <f t="shared" si="855"/>
        <v>2</v>
      </c>
      <c r="I6116" s="16">
        <f t="shared" si="856"/>
        <v>45181</v>
      </c>
      <c r="J6116" s="17">
        <v>1.2267999999999999</v>
      </c>
      <c r="K6116" s="18">
        <f>G6116*结论【关键目标】!C$27*0.7735*0.001</f>
        <v>0</v>
      </c>
      <c r="L6116" s="5">
        <v>0</v>
      </c>
      <c r="M6116" s="5">
        <f>ABS(IF(L6116&lt;=0,L6116/耗电量关键数据!$B$6/1000,L6116/耗电量关键数据!$B$5/1000))</f>
        <v>0</v>
      </c>
      <c r="N6116" s="5">
        <f>电气设备逐时使用率计算!H6092</f>
        <v>7.0130699999999999</v>
      </c>
      <c r="O6116" s="5">
        <f>灯光逐时使用率计算!H6092</f>
        <v>3.7403040000000001</v>
      </c>
      <c r="P6116" s="19">
        <f t="shared" si="857"/>
        <v>10.753374000000001</v>
      </c>
      <c r="Q6116" s="19">
        <f t="shared" si="861"/>
        <v>10.753374000000001</v>
      </c>
      <c r="R6116" s="20">
        <f t="shared" si="858"/>
        <v>-10.753374000000001</v>
      </c>
      <c r="S6116" s="20">
        <f t="shared" si="862"/>
        <v>10.753374000000001</v>
      </c>
      <c r="T6116" s="20">
        <f>IF((T6115+R6116)&lt;0,0,IF((T6115+R6116)&gt;结论【关键目标】!C$28,结论【关键目标】!C$28,T6115+R6116))</f>
        <v>11.246625999999999</v>
      </c>
      <c r="U6116" s="19">
        <f>IF((T6115+R6116)&lt;结论【关键目标】!$C$28,0,(发电量计算【计算逻辑页】!R6116+发电量计算【计算逻辑页】!T6115-结论【关键目标】!$C$28))</f>
        <v>0</v>
      </c>
      <c r="V6116" s="5">
        <f t="shared" si="859"/>
        <v>0</v>
      </c>
      <c r="W6116" s="5">
        <f t="shared" si="860"/>
        <v>0</v>
      </c>
      <c r="X6116" s="5">
        <f t="shared" si="863"/>
        <v>9.428558323199999</v>
      </c>
    </row>
    <row r="6117" spans="1:24" x14ac:dyDescent="0.15">
      <c r="A6117" s="7">
        <v>6116</v>
      </c>
      <c r="B6117" s="7">
        <v>9</v>
      </c>
      <c r="C6117" s="7">
        <v>12</v>
      </c>
      <c r="D6117" s="7">
        <v>20</v>
      </c>
      <c r="E6117" s="7">
        <v>255</v>
      </c>
      <c r="F6117" s="7">
        <v>25.1</v>
      </c>
      <c r="G6117" s="7">
        <v>0</v>
      </c>
      <c r="H6117" s="7">
        <f t="shared" si="855"/>
        <v>2</v>
      </c>
      <c r="I6117" s="16">
        <f t="shared" si="856"/>
        <v>45181</v>
      </c>
      <c r="J6117" s="17">
        <v>1.2267999999999999</v>
      </c>
      <c r="K6117" s="18">
        <f>G6117*结论【关键目标】!C$27*0.7735*0.001</f>
        <v>0</v>
      </c>
      <c r="L6117" s="5">
        <v>0</v>
      </c>
      <c r="M6117" s="5">
        <f>ABS(IF(L6117&lt;=0,L6117/耗电量关键数据!$B$6/1000,L6117/耗电量关键数据!$B$5/1000))</f>
        <v>0</v>
      </c>
      <c r="N6117" s="5">
        <f>电气设备逐时使用率计算!H6093</f>
        <v>1.1688450000000001</v>
      </c>
      <c r="O6117" s="5">
        <f>灯光逐时使用率计算!H6093</f>
        <v>0.37403039999999999</v>
      </c>
      <c r="P6117" s="19">
        <f t="shared" si="857"/>
        <v>1.5428754000000002</v>
      </c>
      <c r="Q6117" s="19">
        <f t="shared" si="861"/>
        <v>1.5428754000000002</v>
      </c>
      <c r="R6117" s="20">
        <f t="shared" si="858"/>
        <v>-1.5428754000000002</v>
      </c>
      <c r="S6117" s="20">
        <f t="shared" si="862"/>
        <v>1.5428754000000002</v>
      </c>
      <c r="T6117" s="20">
        <f>IF((T6116+R6117)&lt;0,0,IF((T6116+R6117)&gt;结论【关键目标】!C$28,结论【关键目标】!C$28,T6116+R6117))</f>
        <v>9.7037505999999993</v>
      </c>
      <c r="U6117" s="19">
        <f>IF((T6116+R6117)&lt;结论【关键目标】!$C$28,0,(发电量计算【计算逻辑页】!R6117+发电量计算【计算逻辑页】!T6116-结论【关键目标】!$C$28))</f>
        <v>0</v>
      </c>
      <c r="V6117" s="5">
        <f t="shared" si="859"/>
        <v>0</v>
      </c>
      <c r="W6117" s="5">
        <f t="shared" si="860"/>
        <v>0</v>
      </c>
      <c r="X6117" s="5">
        <f t="shared" si="863"/>
        <v>1.3527931507200002</v>
      </c>
    </row>
    <row r="6118" spans="1:24" x14ac:dyDescent="0.15">
      <c r="A6118" s="7">
        <v>6117</v>
      </c>
      <c r="B6118" s="7">
        <v>9</v>
      </c>
      <c r="C6118" s="7">
        <v>12</v>
      </c>
      <c r="D6118" s="7">
        <v>21</v>
      </c>
      <c r="E6118" s="7">
        <v>255</v>
      </c>
      <c r="F6118" s="7">
        <v>24.3</v>
      </c>
      <c r="G6118" s="7">
        <v>0</v>
      </c>
      <c r="H6118" s="7">
        <f t="shared" si="855"/>
        <v>2</v>
      </c>
      <c r="I6118" s="16">
        <f t="shared" si="856"/>
        <v>45181</v>
      </c>
      <c r="J6118" s="17">
        <v>1.2267999999999999</v>
      </c>
      <c r="K6118" s="18">
        <f>G6118*结论【关键目标】!C$27*0.7735*0.001</f>
        <v>0</v>
      </c>
      <c r="L6118" s="5">
        <v>0</v>
      </c>
      <c r="M6118" s="5">
        <f>ABS(IF(L6118&lt;=0,L6118/耗电量关键数据!$B$6/1000,L6118/耗电量关键数据!$B$5/1000))</f>
        <v>0</v>
      </c>
      <c r="N6118" s="5">
        <f>电气设备逐时使用率计算!H6094</f>
        <v>1.1688450000000001</v>
      </c>
      <c r="O6118" s="5">
        <f>灯光逐时使用率计算!H6094</f>
        <v>0.37403039999999999</v>
      </c>
      <c r="P6118" s="19">
        <f t="shared" si="857"/>
        <v>1.5428754000000002</v>
      </c>
      <c r="Q6118" s="19">
        <f t="shared" si="861"/>
        <v>1.5428754000000002</v>
      </c>
      <c r="R6118" s="20">
        <f t="shared" si="858"/>
        <v>-1.5428754000000002</v>
      </c>
      <c r="S6118" s="20">
        <f t="shared" si="862"/>
        <v>1.5428754000000002</v>
      </c>
      <c r="T6118" s="20">
        <f>IF((T6117+R6118)&lt;0,0,IF((T6117+R6118)&gt;结论【关键目标】!C$28,结论【关键目标】!C$28,T6117+R6118))</f>
        <v>8.1608751999999996</v>
      </c>
      <c r="U6118" s="19">
        <f>IF((T6117+R6118)&lt;结论【关键目标】!$C$28,0,(发电量计算【计算逻辑页】!R6118+发电量计算【计算逻辑页】!T6117-结论【关键目标】!$C$28))</f>
        <v>0</v>
      </c>
      <c r="V6118" s="5">
        <f t="shared" si="859"/>
        <v>0</v>
      </c>
      <c r="W6118" s="5">
        <f t="shared" si="860"/>
        <v>0</v>
      </c>
      <c r="X6118" s="5">
        <f t="shared" si="863"/>
        <v>1.3527931507200002</v>
      </c>
    </row>
    <row r="6119" spans="1:24" x14ac:dyDescent="0.15">
      <c r="A6119" s="7">
        <v>6118</v>
      </c>
      <c r="B6119" s="7">
        <v>9</v>
      </c>
      <c r="C6119" s="7">
        <v>12</v>
      </c>
      <c r="D6119" s="7">
        <v>22</v>
      </c>
      <c r="E6119" s="7">
        <v>255</v>
      </c>
      <c r="F6119" s="7">
        <v>23.7</v>
      </c>
      <c r="G6119" s="7">
        <v>0</v>
      </c>
      <c r="H6119" s="7">
        <f t="shared" si="855"/>
        <v>2</v>
      </c>
      <c r="I6119" s="16">
        <f t="shared" si="856"/>
        <v>45181</v>
      </c>
      <c r="J6119" s="17">
        <v>0.70809999999999995</v>
      </c>
      <c r="K6119" s="18">
        <f>G6119*结论【关键目标】!C$27*0.7735*0.001</f>
        <v>0</v>
      </c>
      <c r="L6119" s="5">
        <v>0</v>
      </c>
      <c r="M6119" s="5">
        <f>ABS(IF(L6119&lt;=0,L6119/耗电量关键数据!$B$6/1000,L6119/耗电量关键数据!$B$5/1000))</f>
        <v>0</v>
      </c>
      <c r="N6119" s="5">
        <f>电气设备逐时使用率计算!H6095</f>
        <v>1.1688450000000001</v>
      </c>
      <c r="O6119" s="5">
        <f>灯光逐时使用率计算!H6095</f>
        <v>0.37403039999999999</v>
      </c>
      <c r="P6119" s="19">
        <f t="shared" si="857"/>
        <v>1.5428754000000002</v>
      </c>
      <c r="Q6119" s="19">
        <f t="shared" si="861"/>
        <v>0</v>
      </c>
      <c r="R6119" s="20">
        <f t="shared" si="858"/>
        <v>0</v>
      </c>
      <c r="S6119" s="20">
        <f t="shared" si="862"/>
        <v>0</v>
      </c>
      <c r="T6119" s="20">
        <f>IF((T6118+R6119)&lt;0,0,IF((T6118+R6119)&gt;结论【关键目标】!C$28,结论【关键目标】!C$28,T6118+R6119))</f>
        <v>8.1608751999999996</v>
      </c>
      <c r="U6119" s="19">
        <f>IF((T6118+R6119)&lt;结论【关键目标】!$C$28,0,(发电量计算【计算逻辑页】!R6119+发电量计算【计算逻辑页】!T6118-结论【关键目标】!$C$28))</f>
        <v>0</v>
      </c>
      <c r="V6119" s="5">
        <f t="shared" si="859"/>
        <v>0</v>
      </c>
      <c r="W6119" s="5">
        <f t="shared" si="860"/>
        <v>0</v>
      </c>
      <c r="X6119" s="5">
        <f t="shared" si="863"/>
        <v>0</v>
      </c>
    </row>
    <row r="6120" spans="1:24" x14ac:dyDescent="0.15">
      <c r="A6120" s="7">
        <v>6119</v>
      </c>
      <c r="B6120" s="7">
        <v>9</v>
      </c>
      <c r="C6120" s="7">
        <v>12</v>
      </c>
      <c r="D6120" s="7">
        <v>23</v>
      </c>
      <c r="E6120" s="7">
        <v>255</v>
      </c>
      <c r="F6120" s="7">
        <v>23.1</v>
      </c>
      <c r="G6120" s="7">
        <v>0</v>
      </c>
      <c r="H6120" s="7">
        <f t="shared" si="855"/>
        <v>2</v>
      </c>
      <c r="I6120" s="16">
        <f t="shared" si="856"/>
        <v>45181</v>
      </c>
      <c r="J6120" s="17">
        <v>0.70809999999999995</v>
      </c>
      <c r="K6120" s="18">
        <f>G6120*结论【关键目标】!C$27*0.7735*0.001</f>
        <v>0</v>
      </c>
      <c r="L6120" s="5">
        <v>0</v>
      </c>
      <c r="M6120" s="5">
        <f>ABS(IF(L6120&lt;=0,L6120/耗电量关键数据!$B$6/1000,L6120/耗电量关键数据!$B$5/1000))</f>
        <v>0</v>
      </c>
      <c r="N6120" s="5">
        <f>电气设备逐时使用率计算!H6096</f>
        <v>1.1688450000000001</v>
      </c>
      <c r="O6120" s="5">
        <f>灯光逐时使用率计算!H6096</f>
        <v>0.37403039999999999</v>
      </c>
      <c r="P6120" s="19">
        <f t="shared" si="857"/>
        <v>1.5428754000000002</v>
      </c>
      <c r="Q6120" s="19">
        <f t="shared" si="861"/>
        <v>0</v>
      </c>
      <c r="R6120" s="20">
        <f t="shared" si="858"/>
        <v>0</v>
      </c>
      <c r="S6120" s="20">
        <f t="shared" si="862"/>
        <v>0</v>
      </c>
      <c r="T6120" s="20">
        <f>IF((T6119+R6120)&lt;0,0,IF((T6119+R6120)&gt;结论【关键目标】!C$28,结论【关键目标】!C$28,T6119+R6120))</f>
        <v>8.1608751999999996</v>
      </c>
      <c r="U6120" s="19">
        <f>IF((T6119+R6120)&lt;结论【关键目标】!$C$28,0,(发电量计算【计算逻辑页】!R6120+发电量计算【计算逻辑页】!T6119-结论【关键目标】!$C$28))</f>
        <v>0</v>
      </c>
      <c r="V6120" s="5">
        <f t="shared" si="859"/>
        <v>0</v>
      </c>
      <c r="W6120" s="5">
        <f t="shared" si="860"/>
        <v>0</v>
      </c>
      <c r="X6120" s="5">
        <f t="shared" si="863"/>
        <v>0</v>
      </c>
    </row>
    <row r="6121" spans="1:24" x14ac:dyDescent="0.15">
      <c r="A6121" s="7">
        <v>6120</v>
      </c>
      <c r="B6121" s="7">
        <v>9</v>
      </c>
      <c r="C6121" s="7">
        <v>12</v>
      </c>
      <c r="D6121" s="7">
        <v>24</v>
      </c>
      <c r="E6121" s="7">
        <v>255</v>
      </c>
      <c r="F6121" s="7">
        <v>22.5</v>
      </c>
      <c r="G6121" s="7">
        <v>0</v>
      </c>
      <c r="H6121" s="7">
        <f t="shared" si="855"/>
        <v>2</v>
      </c>
      <c r="I6121" s="16">
        <f t="shared" si="856"/>
        <v>45181</v>
      </c>
      <c r="J6121" s="17">
        <v>0.2407</v>
      </c>
      <c r="K6121" s="18">
        <f>G6121*结论【关键目标】!C$27*0.7735*0.001</f>
        <v>0</v>
      </c>
      <c r="L6121" s="5">
        <v>0</v>
      </c>
      <c r="M6121" s="5">
        <f>ABS(IF(L6121&lt;=0,L6121/耗电量关键数据!$B$6/1000,L6121/耗电量关键数据!$B$5/1000))</f>
        <v>0</v>
      </c>
      <c r="N6121" s="5">
        <f>电气设备逐时使用率计算!H6097</f>
        <v>1.1688450000000001</v>
      </c>
      <c r="O6121" s="5">
        <f>灯光逐时使用率计算!H6097</f>
        <v>0.37403039999999999</v>
      </c>
      <c r="P6121" s="19">
        <f t="shared" si="857"/>
        <v>1.5428754000000002</v>
      </c>
      <c r="Q6121" s="19">
        <f t="shared" si="861"/>
        <v>0</v>
      </c>
      <c r="R6121" s="20">
        <f t="shared" si="858"/>
        <v>0</v>
      </c>
      <c r="S6121" s="20">
        <f t="shared" si="862"/>
        <v>0</v>
      </c>
      <c r="T6121" s="20">
        <f>IF((T6120+R6121)&lt;0,0,IF((T6120+R6121)&gt;结论【关键目标】!C$28,结论【关键目标】!C$28,T6120+R6121))</f>
        <v>8.1608751999999996</v>
      </c>
      <c r="U6121" s="19">
        <f>IF((T6120+R6121)&lt;结论【关键目标】!$C$28,0,(发电量计算【计算逻辑页】!R6121+发电量计算【计算逻辑页】!T6120-结论【关键目标】!$C$28))</f>
        <v>0</v>
      </c>
      <c r="V6121" s="5">
        <f t="shared" si="859"/>
        <v>0</v>
      </c>
      <c r="W6121" s="5">
        <f t="shared" si="860"/>
        <v>0</v>
      </c>
      <c r="X6121" s="5">
        <f t="shared" si="863"/>
        <v>0</v>
      </c>
    </row>
    <row r="6122" spans="1:24" x14ac:dyDescent="0.15">
      <c r="A6122" s="7">
        <v>6121</v>
      </c>
      <c r="B6122" s="7">
        <v>9</v>
      </c>
      <c r="C6122" s="7">
        <v>13</v>
      </c>
      <c r="D6122" s="7">
        <v>1</v>
      </c>
      <c r="E6122" s="7">
        <v>256</v>
      </c>
      <c r="F6122" s="7">
        <v>21.9</v>
      </c>
      <c r="G6122" s="7">
        <v>0</v>
      </c>
      <c r="H6122" s="7">
        <f t="shared" si="855"/>
        <v>3</v>
      </c>
      <c r="I6122" s="16">
        <f t="shared" si="856"/>
        <v>45182</v>
      </c>
      <c r="J6122" s="17">
        <v>0.2407</v>
      </c>
      <c r="K6122" s="18">
        <f>G6122*结论【关键目标】!C$27*0.7735*0.001</f>
        <v>0</v>
      </c>
      <c r="L6122" s="5">
        <v>0</v>
      </c>
      <c r="M6122" s="5">
        <f>ABS(IF(L6122&lt;=0,L6122/耗电量关键数据!$B$6/1000,L6122/耗电量关键数据!$B$5/1000))</f>
        <v>0</v>
      </c>
      <c r="N6122" s="5">
        <f>电气设备逐时使用率计算!H6098</f>
        <v>1.1688450000000001</v>
      </c>
      <c r="O6122" s="5">
        <f>灯光逐时使用率计算!H6098</f>
        <v>0.37403039999999999</v>
      </c>
      <c r="P6122" s="19">
        <f t="shared" si="857"/>
        <v>1.5428754000000002</v>
      </c>
      <c r="Q6122" s="19">
        <f t="shared" si="861"/>
        <v>0</v>
      </c>
      <c r="R6122" s="20">
        <f t="shared" si="858"/>
        <v>0</v>
      </c>
      <c r="S6122" s="20">
        <f t="shared" si="862"/>
        <v>0</v>
      </c>
      <c r="T6122" s="20">
        <f>IF((T6121+R6122)&lt;0,0,IF((T6121+R6122)&gt;结论【关键目标】!C$28,结论【关键目标】!C$28,T6121+R6122))</f>
        <v>8.1608751999999996</v>
      </c>
      <c r="U6122" s="19">
        <f>IF((T6121+R6122)&lt;结论【关键目标】!$C$28,0,(发电量计算【计算逻辑页】!R6122+发电量计算【计算逻辑页】!T6121-结论【关键目标】!$C$28))</f>
        <v>0</v>
      </c>
      <c r="V6122" s="5">
        <f t="shared" si="859"/>
        <v>0</v>
      </c>
      <c r="W6122" s="5">
        <f t="shared" si="860"/>
        <v>0</v>
      </c>
      <c r="X6122" s="5">
        <f t="shared" si="863"/>
        <v>0</v>
      </c>
    </row>
    <row r="6123" spans="1:24" x14ac:dyDescent="0.15">
      <c r="A6123" s="7">
        <v>6122</v>
      </c>
      <c r="B6123" s="7">
        <v>9</v>
      </c>
      <c r="C6123" s="7">
        <v>13</v>
      </c>
      <c r="D6123" s="7">
        <v>2</v>
      </c>
      <c r="E6123" s="7">
        <v>256</v>
      </c>
      <c r="F6123" s="7">
        <v>21.3</v>
      </c>
      <c r="G6123" s="7">
        <v>0</v>
      </c>
      <c r="H6123" s="7">
        <f t="shared" si="855"/>
        <v>3</v>
      </c>
      <c r="I6123" s="16">
        <f t="shared" si="856"/>
        <v>45182</v>
      </c>
      <c r="J6123" s="17">
        <v>0.2407</v>
      </c>
      <c r="K6123" s="18">
        <f>G6123*结论【关键目标】!C$27*0.7735*0.001</f>
        <v>0</v>
      </c>
      <c r="L6123" s="5">
        <v>0</v>
      </c>
      <c r="M6123" s="5">
        <f>ABS(IF(L6123&lt;=0,L6123/耗电量关键数据!$B$6/1000,L6123/耗电量关键数据!$B$5/1000))</f>
        <v>0</v>
      </c>
      <c r="N6123" s="5">
        <f>电气设备逐时使用率计算!H6099</f>
        <v>1.1688450000000001</v>
      </c>
      <c r="O6123" s="5">
        <f>灯光逐时使用率计算!H6099</f>
        <v>0.37403039999999999</v>
      </c>
      <c r="P6123" s="19">
        <f t="shared" si="857"/>
        <v>1.5428754000000002</v>
      </c>
      <c r="Q6123" s="19">
        <f t="shared" si="861"/>
        <v>0</v>
      </c>
      <c r="R6123" s="20">
        <f t="shared" si="858"/>
        <v>0</v>
      </c>
      <c r="S6123" s="20">
        <f t="shared" si="862"/>
        <v>0</v>
      </c>
      <c r="T6123" s="20">
        <f>IF((T6122+R6123)&lt;0,0,IF((T6122+R6123)&gt;结论【关键目标】!C$28,结论【关键目标】!C$28,T6122+R6123))</f>
        <v>8.1608751999999996</v>
      </c>
      <c r="U6123" s="19">
        <f>IF((T6122+R6123)&lt;结论【关键目标】!$C$28,0,(发电量计算【计算逻辑页】!R6123+发电量计算【计算逻辑页】!T6122-结论【关键目标】!$C$28))</f>
        <v>0</v>
      </c>
      <c r="V6123" s="5">
        <f t="shared" si="859"/>
        <v>0</v>
      </c>
      <c r="W6123" s="5">
        <f t="shared" si="860"/>
        <v>0</v>
      </c>
      <c r="X6123" s="5">
        <f t="shared" si="863"/>
        <v>0</v>
      </c>
    </row>
    <row r="6124" spans="1:24" x14ac:dyDescent="0.15">
      <c r="A6124" s="7">
        <v>6123</v>
      </c>
      <c r="B6124" s="7">
        <v>9</v>
      </c>
      <c r="C6124" s="7">
        <v>13</v>
      </c>
      <c r="D6124" s="7">
        <v>3</v>
      </c>
      <c r="E6124" s="7">
        <v>256</v>
      </c>
      <c r="F6124" s="7">
        <v>20.7</v>
      </c>
      <c r="G6124" s="7">
        <v>0</v>
      </c>
      <c r="H6124" s="7">
        <f t="shared" si="855"/>
        <v>3</v>
      </c>
      <c r="I6124" s="16">
        <f t="shared" si="856"/>
        <v>45182</v>
      </c>
      <c r="J6124" s="17">
        <v>0.2407</v>
      </c>
      <c r="K6124" s="18">
        <f>G6124*结论【关键目标】!C$27*0.7735*0.001</f>
        <v>0</v>
      </c>
      <c r="L6124" s="5">
        <v>0</v>
      </c>
      <c r="M6124" s="5">
        <f>ABS(IF(L6124&lt;=0,L6124/耗电量关键数据!$B$6/1000,L6124/耗电量关键数据!$B$5/1000))</f>
        <v>0</v>
      </c>
      <c r="N6124" s="5">
        <f>电气设备逐时使用率计算!H6100</f>
        <v>1.1688450000000001</v>
      </c>
      <c r="O6124" s="5">
        <f>灯光逐时使用率计算!H6100</f>
        <v>0.37403039999999999</v>
      </c>
      <c r="P6124" s="19">
        <f t="shared" si="857"/>
        <v>1.5428754000000002</v>
      </c>
      <c r="Q6124" s="19">
        <f t="shared" si="861"/>
        <v>0</v>
      </c>
      <c r="R6124" s="20">
        <f t="shared" si="858"/>
        <v>0</v>
      </c>
      <c r="S6124" s="20">
        <f t="shared" si="862"/>
        <v>0</v>
      </c>
      <c r="T6124" s="20">
        <f>IF((T6123+R6124)&lt;0,0,IF((T6123+R6124)&gt;结论【关键目标】!C$28,结论【关键目标】!C$28,T6123+R6124))</f>
        <v>8.1608751999999996</v>
      </c>
      <c r="U6124" s="19">
        <f>IF((T6123+R6124)&lt;结论【关键目标】!$C$28,0,(发电量计算【计算逻辑页】!R6124+发电量计算【计算逻辑页】!T6123-结论【关键目标】!$C$28))</f>
        <v>0</v>
      </c>
      <c r="V6124" s="5">
        <f t="shared" si="859"/>
        <v>0</v>
      </c>
      <c r="W6124" s="5">
        <f t="shared" si="860"/>
        <v>0</v>
      </c>
      <c r="X6124" s="5">
        <f t="shared" si="863"/>
        <v>0</v>
      </c>
    </row>
    <row r="6125" spans="1:24" x14ac:dyDescent="0.15">
      <c r="A6125" s="7">
        <v>6124</v>
      </c>
      <c r="B6125" s="7">
        <v>9</v>
      </c>
      <c r="C6125" s="7">
        <v>13</v>
      </c>
      <c r="D6125" s="7">
        <v>4</v>
      </c>
      <c r="E6125" s="7">
        <v>256</v>
      </c>
      <c r="F6125" s="7">
        <v>20.6</v>
      </c>
      <c r="G6125" s="7">
        <v>0</v>
      </c>
      <c r="H6125" s="7">
        <f t="shared" si="855"/>
        <v>3</v>
      </c>
      <c r="I6125" s="16">
        <f t="shared" si="856"/>
        <v>45182</v>
      </c>
      <c r="J6125" s="17">
        <v>0.2407</v>
      </c>
      <c r="K6125" s="18">
        <f>G6125*结论【关键目标】!C$27*0.7735*0.001</f>
        <v>0</v>
      </c>
      <c r="L6125" s="5">
        <v>0</v>
      </c>
      <c r="M6125" s="5">
        <f>ABS(IF(L6125&lt;=0,L6125/耗电量关键数据!$B$6/1000,L6125/耗电量关键数据!$B$5/1000))</f>
        <v>0</v>
      </c>
      <c r="N6125" s="5">
        <f>电气设备逐时使用率计算!H6101</f>
        <v>1.1688450000000001</v>
      </c>
      <c r="O6125" s="5">
        <f>灯光逐时使用率计算!H6101</f>
        <v>0.37403039999999999</v>
      </c>
      <c r="P6125" s="19">
        <f t="shared" si="857"/>
        <v>1.5428754000000002</v>
      </c>
      <c r="Q6125" s="19">
        <f t="shared" si="861"/>
        <v>0</v>
      </c>
      <c r="R6125" s="20">
        <f t="shared" si="858"/>
        <v>0</v>
      </c>
      <c r="S6125" s="20">
        <f t="shared" si="862"/>
        <v>0</v>
      </c>
      <c r="T6125" s="20">
        <f>IF((T6124+R6125)&lt;0,0,IF((T6124+R6125)&gt;结论【关键目标】!C$28,结论【关键目标】!C$28,T6124+R6125))</f>
        <v>8.1608751999999996</v>
      </c>
      <c r="U6125" s="19">
        <f>IF((T6124+R6125)&lt;结论【关键目标】!$C$28,0,(发电量计算【计算逻辑页】!R6125+发电量计算【计算逻辑页】!T6124-结论【关键目标】!$C$28))</f>
        <v>0</v>
      </c>
      <c r="V6125" s="5">
        <f t="shared" si="859"/>
        <v>0</v>
      </c>
      <c r="W6125" s="5">
        <f t="shared" si="860"/>
        <v>0</v>
      </c>
      <c r="X6125" s="5">
        <f t="shared" si="863"/>
        <v>0</v>
      </c>
    </row>
    <row r="6126" spans="1:24" x14ac:dyDescent="0.15">
      <c r="A6126" s="7">
        <v>6125</v>
      </c>
      <c r="B6126" s="7">
        <v>9</v>
      </c>
      <c r="C6126" s="7">
        <v>13</v>
      </c>
      <c r="D6126" s="7">
        <v>5</v>
      </c>
      <c r="E6126" s="7">
        <v>256</v>
      </c>
      <c r="F6126" s="7">
        <v>20.6</v>
      </c>
      <c r="G6126" s="7">
        <v>0</v>
      </c>
      <c r="H6126" s="7">
        <f t="shared" si="855"/>
        <v>3</v>
      </c>
      <c r="I6126" s="16">
        <f t="shared" si="856"/>
        <v>45182</v>
      </c>
      <c r="J6126" s="17">
        <v>0.2407</v>
      </c>
      <c r="K6126" s="18">
        <f>G6126*结论【关键目标】!C$27*0.7735*0.001</f>
        <v>0</v>
      </c>
      <c r="L6126" s="5">
        <v>0</v>
      </c>
      <c r="M6126" s="5">
        <f>ABS(IF(L6126&lt;=0,L6126/耗电量关键数据!$B$6/1000,L6126/耗电量关键数据!$B$5/1000))</f>
        <v>0</v>
      </c>
      <c r="N6126" s="5">
        <f>电气设备逐时使用率计算!H6102</f>
        <v>1.1688450000000001</v>
      </c>
      <c r="O6126" s="5">
        <f>灯光逐时使用率计算!H6102</f>
        <v>0.37403039999999999</v>
      </c>
      <c r="P6126" s="19">
        <f t="shared" si="857"/>
        <v>1.5428754000000002</v>
      </c>
      <c r="Q6126" s="19">
        <f t="shared" si="861"/>
        <v>0</v>
      </c>
      <c r="R6126" s="20">
        <f t="shared" si="858"/>
        <v>0</v>
      </c>
      <c r="S6126" s="20">
        <f t="shared" si="862"/>
        <v>0</v>
      </c>
      <c r="T6126" s="20">
        <f>IF((T6125+R6126)&lt;0,0,IF((T6125+R6126)&gt;结论【关键目标】!C$28,结论【关键目标】!C$28,T6125+R6126))</f>
        <v>8.1608751999999996</v>
      </c>
      <c r="U6126" s="19">
        <f>IF((T6125+R6126)&lt;结论【关键目标】!$C$28,0,(发电量计算【计算逻辑页】!R6126+发电量计算【计算逻辑页】!T6125-结论【关键目标】!$C$28))</f>
        <v>0</v>
      </c>
      <c r="V6126" s="5">
        <f t="shared" si="859"/>
        <v>0</v>
      </c>
      <c r="W6126" s="5">
        <f t="shared" si="860"/>
        <v>0</v>
      </c>
      <c r="X6126" s="5">
        <f t="shared" si="863"/>
        <v>0</v>
      </c>
    </row>
    <row r="6127" spans="1:24" x14ac:dyDescent="0.15">
      <c r="A6127" s="7">
        <v>6126</v>
      </c>
      <c r="B6127" s="7">
        <v>9</v>
      </c>
      <c r="C6127" s="7">
        <v>13</v>
      </c>
      <c r="D6127" s="7">
        <v>6</v>
      </c>
      <c r="E6127" s="7">
        <v>256</v>
      </c>
      <c r="F6127" s="7">
        <v>20.5</v>
      </c>
      <c r="G6127" s="7">
        <v>7.4</v>
      </c>
      <c r="H6127" s="7">
        <f t="shared" si="855"/>
        <v>3</v>
      </c>
      <c r="I6127" s="16">
        <f t="shared" si="856"/>
        <v>45182</v>
      </c>
      <c r="J6127" s="17">
        <v>0.2407</v>
      </c>
      <c r="K6127" s="18">
        <f>G6127*结论【关键目标】!C$27*0.7735*0.001</f>
        <v>0.68686799999999992</v>
      </c>
      <c r="L6127" s="5">
        <v>0</v>
      </c>
      <c r="M6127" s="5">
        <f>ABS(IF(L6127&lt;=0,L6127/耗电量关键数据!$B$6/1000,L6127/耗电量关键数据!$B$5/1000))</f>
        <v>0</v>
      </c>
      <c r="N6127" s="5">
        <f>电气设备逐时使用率计算!H6103</f>
        <v>1.1688450000000001</v>
      </c>
      <c r="O6127" s="5">
        <f>灯光逐时使用率计算!H6103</f>
        <v>0.37403039999999999</v>
      </c>
      <c r="P6127" s="19">
        <f t="shared" si="857"/>
        <v>1.5428754000000002</v>
      </c>
      <c r="Q6127" s="19">
        <f t="shared" si="861"/>
        <v>0</v>
      </c>
      <c r="R6127" s="20">
        <f t="shared" si="858"/>
        <v>0.68686799999999992</v>
      </c>
      <c r="S6127" s="20">
        <f t="shared" si="862"/>
        <v>0</v>
      </c>
      <c r="T6127" s="20">
        <f>IF((T6126+R6127)&lt;0,0,IF((T6126+R6127)&gt;结论【关键目标】!C$28,结论【关键目标】!C$28,T6126+R6127))</f>
        <v>8.8477432</v>
      </c>
      <c r="U6127" s="19">
        <f>IF((T6126+R6127)&lt;结论【关键目标】!$C$28,0,(发电量计算【计算逻辑页】!R6127+发电量计算【计算逻辑页】!T6126-结论【关键目标】!$C$28))</f>
        <v>0</v>
      </c>
      <c r="V6127" s="5">
        <f t="shared" si="859"/>
        <v>0</v>
      </c>
      <c r="W6127" s="5">
        <f t="shared" si="860"/>
        <v>0.16532912759999999</v>
      </c>
      <c r="X6127" s="5">
        <f t="shared" si="863"/>
        <v>0</v>
      </c>
    </row>
    <row r="6128" spans="1:24" x14ac:dyDescent="0.15">
      <c r="A6128" s="7">
        <v>6127</v>
      </c>
      <c r="B6128" s="7">
        <v>9</v>
      </c>
      <c r="C6128" s="7">
        <v>13</v>
      </c>
      <c r="D6128" s="7">
        <v>7</v>
      </c>
      <c r="E6128" s="7">
        <v>256</v>
      </c>
      <c r="F6128" s="7">
        <v>20.5</v>
      </c>
      <c r="G6128" s="7">
        <v>109.2</v>
      </c>
      <c r="H6128" s="7">
        <f t="shared" si="855"/>
        <v>3</v>
      </c>
      <c r="I6128" s="16">
        <f t="shared" si="856"/>
        <v>45182</v>
      </c>
      <c r="J6128" s="17">
        <v>0.2407</v>
      </c>
      <c r="K6128" s="18">
        <f>G6128*结论【关键目标】!C$27*0.7735*0.001</f>
        <v>10.135944</v>
      </c>
      <c r="L6128" s="5">
        <v>0</v>
      </c>
      <c r="M6128" s="5">
        <f>ABS(IF(L6128&lt;=0,L6128/耗电量关键数据!$B$6/1000,L6128/耗电量关键数据!$B$5/1000))</f>
        <v>0</v>
      </c>
      <c r="N6128" s="5">
        <f>电气设备逐时使用率计算!H6104</f>
        <v>2.3376900000000003</v>
      </c>
      <c r="O6128" s="5">
        <f>灯光逐时使用率计算!H6104</f>
        <v>1.2467680000000001</v>
      </c>
      <c r="P6128" s="19">
        <f t="shared" si="857"/>
        <v>3.5844580000000006</v>
      </c>
      <c r="Q6128" s="19">
        <f t="shared" si="861"/>
        <v>0</v>
      </c>
      <c r="R6128" s="20">
        <f t="shared" si="858"/>
        <v>10.135944</v>
      </c>
      <c r="S6128" s="20">
        <f t="shared" si="862"/>
        <v>0</v>
      </c>
      <c r="T6128" s="20">
        <f>IF((T6127+R6128)&lt;0,0,IF((T6127+R6128)&gt;结论【关键目标】!C$28,结论【关键目标】!C$28,T6127+R6128))</f>
        <v>18.983687199999999</v>
      </c>
      <c r="U6128" s="19">
        <f>IF((T6127+R6128)&lt;结论【关键目标】!$C$28,0,(发电量计算【计算逻辑页】!R6128+发电量计算【计算逻辑页】!T6127-结论【关键目标】!$C$28))</f>
        <v>0</v>
      </c>
      <c r="V6128" s="5">
        <f t="shared" si="859"/>
        <v>0</v>
      </c>
      <c r="W6128" s="5">
        <f t="shared" si="860"/>
        <v>0.8627790406000001</v>
      </c>
      <c r="X6128" s="5">
        <f t="shared" si="863"/>
        <v>0</v>
      </c>
    </row>
    <row r="6129" spans="1:24" x14ac:dyDescent="0.15">
      <c r="A6129" s="7">
        <v>6128</v>
      </c>
      <c r="B6129" s="7">
        <v>9</v>
      </c>
      <c r="C6129" s="7">
        <v>13</v>
      </c>
      <c r="D6129" s="7">
        <v>8</v>
      </c>
      <c r="E6129" s="7">
        <v>256</v>
      </c>
      <c r="F6129" s="7">
        <v>20.9</v>
      </c>
      <c r="G6129" s="7">
        <v>204.5</v>
      </c>
      <c r="H6129" s="7">
        <f t="shared" si="855"/>
        <v>3</v>
      </c>
      <c r="I6129" s="16">
        <f t="shared" si="856"/>
        <v>45182</v>
      </c>
      <c r="J6129" s="17">
        <v>0.70809999999999995</v>
      </c>
      <c r="K6129" s="18">
        <f>G6129*结论【关键目标】!C$27*0.7735*0.001</f>
        <v>18.98169</v>
      </c>
      <c r="L6129" s="5">
        <v>0</v>
      </c>
      <c r="M6129" s="5">
        <f>ABS(IF(L6129&lt;=0,L6129/耗电量关键数据!$B$6/1000,L6129/耗电量关键数据!$B$5/1000))</f>
        <v>0</v>
      </c>
      <c r="N6129" s="5">
        <f>电气设备逐时使用率计算!H6105</f>
        <v>11.688450000000001</v>
      </c>
      <c r="O6129" s="5">
        <f>灯光逐时使用率计算!H6105</f>
        <v>6.2338399999999998</v>
      </c>
      <c r="P6129" s="19">
        <f t="shared" si="857"/>
        <v>17.92229</v>
      </c>
      <c r="Q6129" s="19">
        <f t="shared" si="861"/>
        <v>0</v>
      </c>
      <c r="R6129" s="20">
        <f t="shared" si="858"/>
        <v>18.98169</v>
      </c>
      <c r="S6129" s="20">
        <f t="shared" si="862"/>
        <v>0</v>
      </c>
      <c r="T6129" s="20">
        <f>IF((T6128+R6129)&lt;0,0,IF((T6128+R6129)&gt;结论【关键目标】!C$28,结论【关键目标】!C$28,T6128+R6129))</f>
        <v>22</v>
      </c>
      <c r="U6129" s="19">
        <f>IF((T6128+R6129)&lt;结论【关键目标】!$C$28,0,(发电量计算【计算逻辑页】!R6129+发电量计算【计算逻辑页】!T6128-结论【关键目标】!$C$28))</f>
        <v>15.965377199999999</v>
      </c>
      <c r="V6129" s="5">
        <f t="shared" si="859"/>
        <v>5.5878820199999995</v>
      </c>
      <c r="W6129" s="5">
        <f t="shared" si="860"/>
        <v>12.690773548999999</v>
      </c>
      <c r="X6129" s="5">
        <f t="shared" si="863"/>
        <v>0</v>
      </c>
    </row>
    <row r="6130" spans="1:24" x14ac:dyDescent="0.15">
      <c r="A6130" s="7">
        <v>6129</v>
      </c>
      <c r="B6130" s="7">
        <v>9</v>
      </c>
      <c r="C6130" s="7">
        <v>13</v>
      </c>
      <c r="D6130" s="7">
        <v>9</v>
      </c>
      <c r="E6130" s="7">
        <v>256</v>
      </c>
      <c r="F6130" s="7">
        <v>21.8</v>
      </c>
      <c r="G6130" s="7">
        <v>306.60000000000002</v>
      </c>
      <c r="H6130" s="7">
        <f t="shared" si="855"/>
        <v>3</v>
      </c>
      <c r="I6130" s="16">
        <f t="shared" si="856"/>
        <v>45182</v>
      </c>
      <c r="J6130" s="17">
        <v>0.70809999999999995</v>
      </c>
      <c r="K6130" s="18">
        <f>G6130*结论【关键目标】!C$27*0.7735*0.001</f>
        <v>28.458611999999999</v>
      </c>
      <c r="L6130" s="5">
        <v>0</v>
      </c>
      <c r="M6130" s="5">
        <f>ABS(IF(L6130&lt;=0,L6130/耗电量关键数据!$B$6/1000,L6130/耗电量关键数据!$B$5/1000))</f>
        <v>0</v>
      </c>
      <c r="N6130" s="5">
        <f>电气设备逐时使用率计算!H6106</f>
        <v>22.208055000000002</v>
      </c>
      <c r="O6130" s="5">
        <f>灯光逐时使用率计算!H6106</f>
        <v>11.844296</v>
      </c>
      <c r="P6130" s="19">
        <f t="shared" si="857"/>
        <v>34.052351000000002</v>
      </c>
      <c r="Q6130" s="19">
        <f t="shared" si="861"/>
        <v>0</v>
      </c>
      <c r="R6130" s="20">
        <f t="shared" si="858"/>
        <v>28.458611999999999</v>
      </c>
      <c r="S6130" s="20">
        <f t="shared" si="862"/>
        <v>0</v>
      </c>
      <c r="T6130" s="20">
        <f>IF((T6129+R6130)&lt;0,0,IF((T6129+R6130)&gt;结论【关键目标】!C$28,结论【关键目标】!C$28,T6129+R6130))</f>
        <v>22</v>
      </c>
      <c r="U6130" s="19">
        <f>IF((T6129+R6130)&lt;结论【关键目标】!$C$28,0,(发电量计算【计算逻辑页】!R6130+发电量计算【计算逻辑页】!T6129-结论【关键目标】!$C$28))</f>
        <v>28.458612000000002</v>
      </c>
      <c r="V6130" s="5">
        <f t="shared" si="859"/>
        <v>9.9605142000000004</v>
      </c>
      <c r="W6130" s="5">
        <f t="shared" si="860"/>
        <v>20.151543157199999</v>
      </c>
      <c r="X6130" s="5">
        <f t="shared" si="863"/>
        <v>0</v>
      </c>
    </row>
    <row r="6131" spans="1:24" x14ac:dyDescent="0.15">
      <c r="A6131" s="7">
        <v>6130</v>
      </c>
      <c r="B6131" s="7">
        <v>9</v>
      </c>
      <c r="C6131" s="7">
        <v>13</v>
      </c>
      <c r="D6131" s="7">
        <v>10</v>
      </c>
      <c r="E6131" s="7">
        <v>256</v>
      </c>
      <c r="F6131" s="7">
        <v>23.7</v>
      </c>
      <c r="G6131" s="7">
        <v>484.5</v>
      </c>
      <c r="H6131" s="7">
        <f t="shared" si="855"/>
        <v>3</v>
      </c>
      <c r="I6131" s="16">
        <f t="shared" si="856"/>
        <v>45182</v>
      </c>
      <c r="J6131" s="17">
        <v>0.70809999999999995</v>
      </c>
      <c r="K6131" s="18">
        <f>G6131*结论【关键目标】!C$27*0.7735*0.001</f>
        <v>44.971290000000003</v>
      </c>
      <c r="L6131" s="5">
        <v>0</v>
      </c>
      <c r="M6131" s="5">
        <f>ABS(IF(L6131&lt;=0,L6131/耗电量关键数据!$B$6/1000,L6131/耗电量关键数据!$B$5/1000))</f>
        <v>0</v>
      </c>
      <c r="N6131" s="5">
        <f>电气设备逐时使用率计算!H6107</f>
        <v>22.208055000000002</v>
      </c>
      <c r="O6131" s="5">
        <f>灯光逐时使用率计算!H6107</f>
        <v>11.844296</v>
      </c>
      <c r="P6131" s="19">
        <f t="shared" si="857"/>
        <v>34.052351000000002</v>
      </c>
      <c r="Q6131" s="19">
        <f t="shared" si="861"/>
        <v>0</v>
      </c>
      <c r="R6131" s="20">
        <f t="shared" si="858"/>
        <v>44.971290000000003</v>
      </c>
      <c r="S6131" s="20">
        <f t="shared" si="862"/>
        <v>0</v>
      </c>
      <c r="T6131" s="20">
        <f>IF((T6130+R6131)&lt;0,0,IF((T6130+R6131)&gt;结论【关键目标】!C$28,结论【关键目标】!C$28,T6130+R6131))</f>
        <v>22</v>
      </c>
      <c r="U6131" s="19">
        <f>IF((T6130+R6131)&lt;结论【关键目标】!$C$28,0,(发电量计算【计算逻辑页】!R6131+发电量计算【计算逻辑页】!T6130-结论【关键目标】!$C$28))</f>
        <v>44.97129000000001</v>
      </c>
      <c r="V6131" s="5">
        <f t="shared" si="859"/>
        <v>15.739951500000002</v>
      </c>
      <c r="W6131" s="5">
        <f t="shared" si="860"/>
        <v>24.1124697431</v>
      </c>
      <c r="X6131" s="5">
        <f t="shared" si="863"/>
        <v>0</v>
      </c>
    </row>
    <row r="6132" spans="1:24" x14ac:dyDescent="0.15">
      <c r="A6132" s="7">
        <v>6131</v>
      </c>
      <c r="B6132" s="7">
        <v>9</v>
      </c>
      <c r="C6132" s="7">
        <v>13</v>
      </c>
      <c r="D6132" s="7">
        <v>11</v>
      </c>
      <c r="E6132" s="7">
        <v>256</v>
      </c>
      <c r="F6132" s="7">
        <v>25.6</v>
      </c>
      <c r="G6132" s="7">
        <v>611.79999999999995</v>
      </c>
      <c r="H6132" s="7">
        <f t="shared" si="855"/>
        <v>3</v>
      </c>
      <c r="I6132" s="16">
        <f t="shared" si="856"/>
        <v>45182</v>
      </c>
      <c r="J6132" s="17">
        <v>1.2267999999999999</v>
      </c>
      <c r="K6132" s="18">
        <f>G6132*结论【关键目标】!C$27*0.7735*0.001</f>
        <v>56.787275999999999</v>
      </c>
      <c r="L6132" s="5">
        <v>0</v>
      </c>
      <c r="M6132" s="5">
        <f>ABS(IF(L6132&lt;=0,L6132/耗电量关键数据!$B$6/1000,L6132/耗电量关键数据!$B$5/1000))</f>
        <v>0</v>
      </c>
      <c r="N6132" s="5">
        <f>电气设备逐时使用率计算!H6108</f>
        <v>22.208055000000002</v>
      </c>
      <c r="O6132" s="5">
        <f>灯光逐时使用率计算!H6108</f>
        <v>11.844296</v>
      </c>
      <c r="P6132" s="19">
        <f t="shared" si="857"/>
        <v>34.052351000000002</v>
      </c>
      <c r="Q6132" s="19">
        <f t="shared" si="861"/>
        <v>34.052351000000002</v>
      </c>
      <c r="R6132" s="20">
        <f t="shared" si="858"/>
        <v>22.734924999999997</v>
      </c>
      <c r="S6132" s="20">
        <f t="shared" si="862"/>
        <v>0</v>
      </c>
      <c r="T6132" s="20">
        <f>IF((T6131+R6132)&lt;0,0,IF((T6131+R6132)&gt;结论【关键目标】!C$28,结论【关键目标】!C$28,T6131+R6132))</f>
        <v>22</v>
      </c>
      <c r="U6132" s="19">
        <f>IF((T6131+R6132)&lt;结论【关键目标】!$C$28,0,(发电量计算【计算逻辑页】!R6132+发电量计算【计算逻辑页】!T6131-结论【关键目标】!$C$28))</f>
        <v>22.734924999999997</v>
      </c>
      <c r="V6132" s="5">
        <f t="shared" si="859"/>
        <v>7.957223749999998</v>
      </c>
      <c r="W6132" s="5">
        <f t="shared" si="860"/>
        <v>41.775424206799997</v>
      </c>
      <c r="X6132" s="5">
        <f t="shared" si="863"/>
        <v>0</v>
      </c>
    </row>
    <row r="6133" spans="1:24" x14ac:dyDescent="0.15">
      <c r="A6133" s="7">
        <v>6132</v>
      </c>
      <c r="B6133" s="7">
        <v>9</v>
      </c>
      <c r="C6133" s="7">
        <v>13</v>
      </c>
      <c r="D6133" s="7">
        <v>12</v>
      </c>
      <c r="E6133" s="7">
        <v>256</v>
      </c>
      <c r="F6133" s="7">
        <v>27.4</v>
      </c>
      <c r="G6133" s="7">
        <v>682.5</v>
      </c>
      <c r="H6133" s="7">
        <f t="shared" si="855"/>
        <v>3</v>
      </c>
      <c r="I6133" s="16">
        <f t="shared" si="856"/>
        <v>45182</v>
      </c>
      <c r="J6133" s="17">
        <v>1.2267999999999999</v>
      </c>
      <c r="K6133" s="18">
        <f>G6133*结论【关键目标】!C$27*0.7735*0.001</f>
        <v>63.349649999999997</v>
      </c>
      <c r="L6133" s="5">
        <v>0</v>
      </c>
      <c r="M6133" s="5">
        <f>ABS(IF(L6133&lt;=0,L6133/耗电量关键数据!$B$6/1000,L6133/耗电量关键数据!$B$5/1000))</f>
        <v>0</v>
      </c>
      <c r="N6133" s="5">
        <f>电气设备逐时使用率计算!H6109</f>
        <v>11.688450000000001</v>
      </c>
      <c r="O6133" s="5">
        <f>灯光逐时使用率计算!H6109</f>
        <v>9.9741440000000008</v>
      </c>
      <c r="P6133" s="19">
        <f t="shared" si="857"/>
        <v>21.662594000000002</v>
      </c>
      <c r="Q6133" s="19">
        <f t="shared" si="861"/>
        <v>21.662594000000002</v>
      </c>
      <c r="R6133" s="20">
        <f t="shared" si="858"/>
        <v>41.687055999999998</v>
      </c>
      <c r="S6133" s="20">
        <f t="shared" si="862"/>
        <v>0</v>
      </c>
      <c r="T6133" s="20">
        <f>IF((T6132+R6133)&lt;0,0,IF((T6132+R6133)&gt;结论【关键目标】!C$28,结论【关键目标】!C$28,T6132+R6133))</f>
        <v>22</v>
      </c>
      <c r="U6133" s="19">
        <f>IF((T6132+R6133)&lt;结论【关键目标】!$C$28,0,(发电量计算【计算逻辑页】!R6133+发电量计算【计算逻辑页】!T6132-结论【关键目标】!$C$28))</f>
        <v>41.687055999999998</v>
      </c>
      <c r="V6133" s="5">
        <f t="shared" si="859"/>
        <v>14.590469599999999</v>
      </c>
      <c r="W6133" s="5">
        <f t="shared" si="860"/>
        <v>26.5756703192</v>
      </c>
      <c r="X6133" s="5">
        <f t="shared" si="863"/>
        <v>0</v>
      </c>
    </row>
    <row r="6134" spans="1:24" x14ac:dyDescent="0.15">
      <c r="A6134" s="7">
        <v>6133</v>
      </c>
      <c r="B6134" s="7">
        <v>9</v>
      </c>
      <c r="C6134" s="7">
        <v>13</v>
      </c>
      <c r="D6134" s="7">
        <v>13</v>
      </c>
      <c r="E6134" s="7">
        <v>256</v>
      </c>
      <c r="F6134" s="7">
        <v>28.3</v>
      </c>
      <c r="G6134" s="7">
        <v>654.20000000000005</v>
      </c>
      <c r="H6134" s="7">
        <f t="shared" si="855"/>
        <v>3</v>
      </c>
      <c r="I6134" s="16">
        <f t="shared" si="856"/>
        <v>45182</v>
      </c>
      <c r="J6134" s="17">
        <v>1.2267999999999999</v>
      </c>
      <c r="K6134" s="18">
        <f>G6134*结论【关键目标】!C$27*0.7735*0.001</f>
        <v>60.722844000000002</v>
      </c>
      <c r="L6134" s="5">
        <v>0</v>
      </c>
      <c r="M6134" s="5">
        <f>ABS(IF(L6134&lt;=0,L6134/耗电量关键数据!$B$6/1000,L6134/耗电量关键数据!$B$5/1000))</f>
        <v>0</v>
      </c>
      <c r="N6134" s="5">
        <f>电气设备逐时使用率计算!H6110</f>
        <v>11.688450000000001</v>
      </c>
      <c r="O6134" s="5">
        <f>灯光逐时使用率计算!H6110</f>
        <v>9.9741440000000008</v>
      </c>
      <c r="P6134" s="19">
        <f t="shared" si="857"/>
        <v>21.662594000000002</v>
      </c>
      <c r="Q6134" s="19">
        <f t="shared" si="861"/>
        <v>21.662594000000002</v>
      </c>
      <c r="R6134" s="20">
        <f t="shared" si="858"/>
        <v>39.060249999999996</v>
      </c>
      <c r="S6134" s="20">
        <f t="shared" si="862"/>
        <v>0</v>
      </c>
      <c r="T6134" s="20">
        <f>IF((T6133+R6134)&lt;0,0,IF((T6133+R6134)&gt;结论【关键目标】!C$28,结论【关键目标】!C$28,T6133+R6134))</f>
        <v>22</v>
      </c>
      <c r="U6134" s="19">
        <f>IF((T6133+R6134)&lt;结论【关键目标】!$C$28,0,(发电量计算【计算逻辑页】!R6134+发电量计算【计算逻辑页】!T6133-结论【关键目标】!$C$28))</f>
        <v>39.060249999999996</v>
      </c>
      <c r="V6134" s="5">
        <f t="shared" si="859"/>
        <v>13.671087499999999</v>
      </c>
      <c r="W6134" s="5">
        <f t="shared" si="860"/>
        <v>26.5756703192</v>
      </c>
      <c r="X6134" s="5">
        <f t="shared" si="863"/>
        <v>0</v>
      </c>
    </row>
    <row r="6135" spans="1:24" x14ac:dyDescent="0.15">
      <c r="A6135" s="7">
        <v>6134</v>
      </c>
      <c r="B6135" s="7">
        <v>9</v>
      </c>
      <c r="C6135" s="7">
        <v>13</v>
      </c>
      <c r="D6135" s="7">
        <v>14</v>
      </c>
      <c r="E6135" s="7">
        <v>256</v>
      </c>
      <c r="F6135" s="7">
        <v>28.7</v>
      </c>
      <c r="G6135" s="7">
        <v>541</v>
      </c>
      <c r="H6135" s="7">
        <f t="shared" si="855"/>
        <v>3</v>
      </c>
      <c r="I6135" s="16">
        <f t="shared" si="856"/>
        <v>45182</v>
      </c>
      <c r="J6135" s="17">
        <v>1.2267999999999999</v>
      </c>
      <c r="K6135" s="18">
        <f>G6135*结论【关键目标】!C$27*0.7735*0.001</f>
        <v>50.215619999999994</v>
      </c>
      <c r="L6135" s="5">
        <v>0</v>
      </c>
      <c r="M6135" s="5">
        <f>ABS(IF(L6135&lt;=0,L6135/耗电量关键数据!$B$6/1000,L6135/耗电量关键数据!$B$5/1000))</f>
        <v>0</v>
      </c>
      <c r="N6135" s="5">
        <f>电气设备逐时使用率计算!H6111</f>
        <v>22.208055000000002</v>
      </c>
      <c r="O6135" s="5">
        <f>灯光逐时使用率计算!H6111</f>
        <v>11.844296</v>
      </c>
      <c r="P6135" s="19">
        <f t="shared" si="857"/>
        <v>34.052351000000002</v>
      </c>
      <c r="Q6135" s="19">
        <f t="shared" si="861"/>
        <v>34.052351000000002</v>
      </c>
      <c r="R6135" s="20">
        <f t="shared" si="858"/>
        <v>16.163268999999993</v>
      </c>
      <c r="S6135" s="20">
        <f t="shared" si="862"/>
        <v>0</v>
      </c>
      <c r="T6135" s="20">
        <f>IF((T6134+R6135)&lt;0,0,IF((T6134+R6135)&gt;结论【关键目标】!C$28,结论【关键目标】!C$28,T6134+R6135))</f>
        <v>22</v>
      </c>
      <c r="U6135" s="19">
        <f>IF((T6134+R6135)&lt;结论【关键目标】!$C$28,0,(发电量计算【计算逻辑页】!R6135+发电量计算【计算逻辑页】!T6134-结论【关键目标】!$C$28))</f>
        <v>16.163268999999993</v>
      </c>
      <c r="V6135" s="5">
        <f t="shared" si="859"/>
        <v>5.657144149999997</v>
      </c>
      <c r="W6135" s="5">
        <f t="shared" si="860"/>
        <v>41.775424206799997</v>
      </c>
      <c r="X6135" s="5">
        <f t="shared" si="863"/>
        <v>0</v>
      </c>
    </row>
    <row r="6136" spans="1:24" x14ac:dyDescent="0.15">
      <c r="A6136" s="7">
        <v>6135</v>
      </c>
      <c r="B6136" s="7">
        <v>9</v>
      </c>
      <c r="C6136" s="7">
        <v>13</v>
      </c>
      <c r="D6136" s="7">
        <v>15</v>
      </c>
      <c r="E6136" s="7">
        <v>256</v>
      </c>
      <c r="F6136" s="7">
        <v>28.7</v>
      </c>
      <c r="G6136" s="7">
        <v>399</v>
      </c>
      <c r="H6136" s="7">
        <f t="shared" si="855"/>
        <v>3</v>
      </c>
      <c r="I6136" s="16">
        <f t="shared" si="856"/>
        <v>45182</v>
      </c>
      <c r="J6136" s="17">
        <v>1.2267999999999999</v>
      </c>
      <c r="K6136" s="18">
        <f>G6136*结论【关键目标】!C$27*0.7735*0.001</f>
        <v>37.035180000000004</v>
      </c>
      <c r="L6136" s="5">
        <v>0</v>
      </c>
      <c r="M6136" s="5">
        <f>ABS(IF(L6136&lt;=0,L6136/耗电量关键数据!$B$6/1000,L6136/耗电量关键数据!$B$5/1000))</f>
        <v>0</v>
      </c>
      <c r="N6136" s="5">
        <f>电气设备逐时使用率计算!H6112</f>
        <v>22.208055000000002</v>
      </c>
      <c r="O6136" s="5">
        <f>灯光逐时使用率计算!H6112</f>
        <v>11.844296</v>
      </c>
      <c r="P6136" s="19">
        <f t="shared" si="857"/>
        <v>34.052351000000002</v>
      </c>
      <c r="Q6136" s="19">
        <f t="shared" si="861"/>
        <v>34.052351000000002</v>
      </c>
      <c r="R6136" s="20">
        <f t="shared" si="858"/>
        <v>2.9828290000000024</v>
      </c>
      <c r="S6136" s="20">
        <f t="shared" si="862"/>
        <v>0</v>
      </c>
      <c r="T6136" s="20">
        <f>IF((T6135+R6136)&lt;0,0,IF((T6135+R6136)&gt;结论【关键目标】!C$28,结论【关键目标】!C$28,T6135+R6136))</f>
        <v>22</v>
      </c>
      <c r="U6136" s="19">
        <f>IF((T6135+R6136)&lt;结论【关键目标】!$C$28,0,(发电量计算【计算逻辑页】!R6136+发电量计算【计算逻辑页】!T6135-结论【关键目标】!$C$28))</f>
        <v>2.9828290000000024</v>
      </c>
      <c r="V6136" s="5">
        <f t="shared" si="859"/>
        <v>1.0439901500000008</v>
      </c>
      <c r="W6136" s="5">
        <f t="shared" si="860"/>
        <v>41.775424206799997</v>
      </c>
      <c r="X6136" s="5">
        <f t="shared" si="863"/>
        <v>0</v>
      </c>
    </row>
    <row r="6137" spans="1:24" x14ac:dyDescent="0.15">
      <c r="A6137" s="7">
        <v>6136</v>
      </c>
      <c r="B6137" s="7">
        <v>9</v>
      </c>
      <c r="C6137" s="7">
        <v>13</v>
      </c>
      <c r="D6137" s="7">
        <v>16</v>
      </c>
      <c r="E6137" s="7">
        <v>256</v>
      </c>
      <c r="F6137" s="7">
        <v>28.2</v>
      </c>
      <c r="G6137" s="7">
        <v>250.4</v>
      </c>
      <c r="H6137" s="7">
        <f t="shared" si="855"/>
        <v>3</v>
      </c>
      <c r="I6137" s="16">
        <f t="shared" si="856"/>
        <v>45182</v>
      </c>
      <c r="J6137" s="17">
        <v>0.70809999999999995</v>
      </c>
      <c r="K6137" s="18">
        <f>G6137*结论【关键目标】!C$27*0.7735*0.001</f>
        <v>23.242128000000001</v>
      </c>
      <c r="L6137" s="5">
        <v>0</v>
      </c>
      <c r="M6137" s="5">
        <f>ABS(IF(L6137&lt;=0,L6137/耗电量关键数据!$B$6/1000,L6137/耗电量关键数据!$B$5/1000))</f>
        <v>0</v>
      </c>
      <c r="N6137" s="5">
        <f>电气设备逐时使用率计算!H6113</f>
        <v>22.208055000000002</v>
      </c>
      <c r="O6137" s="5">
        <f>灯光逐时使用率计算!H6113</f>
        <v>11.844296</v>
      </c>
      <c r="P6137" s="19">
        <f t="shared" si="857"/>
        <v>34.052351000000002</v>
      </c>
      <c r="Q6137" s="19">
        <f t="shared" si="861"/>
        <v>0</v>
      </c>
      <c r="R6137" s="20">
        <f t="shared" si="858"/>
        <v>23.242128000000001</v>
      </c>
      <c r="S6137" s="20">
        <f t="shared" si="862"/>
        <v>0</v>
      </c>
      <c r="T6137" s="20">
        <f>IF((T6136+R6137)&lt;0,0,IF((T6136+R6137)&gt;结论【关键目标】!C$28,结论【关键目标】!C$28,T6136+R6137))</f>
        <v>22</v>
      </c>
      <c r="U6137" s="19">
        <f>IF((T6136+R6137)&lt;结论【关键目标】!$C$28,0,(发电量计算【计算逻辑页】!R6137+发电量计算【计算逻辑页】!T6136-结论【关键目标】!$C$28))</f>
        <v>23.242128000000001</v>
      </c>
      <c r="V6137" s="5">
        <f t="shared" si="859"/>
        <v>8.1347448</v>
      </c>
      <c r="W6137" s="5">
        <f t="shared" si="860"/>
        <v>16.457750836799999</v>
      </c>
      <c r="X6137" s="5">
        <f t="shared" si="863"/>
        <v>0</v>
      </c>
    </row>
    <row r="6138" spans="1:24" x14ac:dyDescent="0.15">
      <c r="A6138" s="7">
        <v>6137</v>
      </c>
      <c r="B6138" s="7">
        <v>9</v>
      </c>
      <c r="C6138" s="7">
        <v>13</v>
      </c>
      <c r="D6138" s="7">
        <v>17</v>
      </c>
      <c r="E6138" s="7">
        <v>256</v>
      </c>
      <c r="F6138" s="7">
        <v>27.4</v>
      </c>
      <c r="G6138" s="7">
        <v>91.4</v>
      </c>
      <c r="H6138" s="7">
        <f t="shared" si="855"/>
        <v>3</v>
      </c>
      <c r="I6138" s="16">
        <f t="shared" si="856"/>
        <v>45182</v>
      </c>
      <c r="J6138" s="17">
        <v>0.70809999999999995</v>
      </c>
      <c r="K6138" s="18">
        <f>G6138*结论【关键目标】!C$27*0.7735*0.001</f>
        <v>8.4837480000000003</v>
      </c>
      <c r="L6138" s="5">
        <v>0</v>
      </c>
      <c r="M6138" s="5">
        <f>ABS(IF(L6138&lt;=0,L6138/耗电量关键数据!$B$6/1000,L6138/耗电量关键数据!$B$5/1000))</f>
        <v>0</v>
      </c>
      <c r="N6138" s="5">
        <f>电气设备逐时使用率计算!H6114</f>
        <v>22.208055000000002</v>
      </c>
      <c r="O6138" s="5">
        <f>灯光逐时使用率计算!H6114</f>
        <v>11.844296</v>
      </c>
      <c r="P6138" s="19">
        <f t="shared" si="857"/>
        <v>34.052351000000002</v>
      </c>
      <c r="Q6138" s="19">
        <f t="shared" si="861"/>
        <v>0</v>
      </c>
      <c r="R6138" s="20">
        <f t="shared" si="858"/>
        <v>8.4837480000000003</v>
      </c>
      <c r="S6138" s="20">
        <f t="shared" si="862"/>
        <v>0</v>
      </c>
      <c r="T6138" s="20">
        <f>IF((T6137+R6138)&lt;0,0,IF((T6137+R6138)&gt;结论【关键目标】!C$28,结论【关键目标】!C$28,T6137+R6138))</f>
        <v>22</v>
      </c>
      <c r="U6138" s="19">
        <f>IF((T6137+R6138)&lt;结论【关键目标】!$C$28,0,(发电量计算【计算逻辑页】!R6138+发电量计算【计算逻辑页】!T6137-结论【关键目标】!$C$28))</f>
        <v>8.4837479999999985</v>
      </c>
      <c r="V6138" s="5">
        <f t="shared" si="859"/>
        <v>2.9693117999999994</v>
      </c>
      <c r="W6138" s="5">
        <f t="shared" si="860"/>
        <v>6.0073419587999997</v>
      </c>
      <c r="X6138" s="5">
        <f t="shared" si="863"/>
        <v>0</v>
      </c>
    </row>
    <row r="6139" spans="1:24" x14ac:dyDescent="0.15">
      <c r="A6139" s="7">
        <v>6138</v>
      </c>
      <c r="B6139" s="7">
        <v>9</v>
      </c>
      <c r="C6139" s="7">
        <v>13</v>
      </c>
      <c r="D6139" s="7">
        <v>18</v>
      </c>
      <c r="E6139" s="7">
        <v>256</v>
      </c>
      <c r="F6139" s="7">
        <v>26.3</v>
      </c>
      <c r="G6139" s="7">
        <v>0</v>
      </c>
      <c r="H6139" s="7">
        <f t="shared" si="855"/>
        <v>3</v>
      </c>
      <c r="I6139" s="16">
        <f t="shared" si="856"/>
        <v>45182</v>
      </c>
      <c r="J6139" s="17">
        <v>0.70809999999999995</v>
      </c>
      <c r="K6139" s="18">
        <f>G6139*结论【关键目标】!C$27*0.7735*0.001</f>
        <v>0</v>
      </c>
      <c r="L6139" s="5">
        <v>0</v>
      </c>
      <c r="M6139" s="5">
        <f>ABS(IF(L6139&lt;=0,L6139/耗电量关键数据!$B$6/1000,L6139/耗电量关键数据!$B$5/1000))</f>
        <v>0</v>
      </c>
      <c r="N6139" s="5">
        <f>电气设备逐时使用率计算!H6115</f>
        <v>7.0130699999999999</v>
      </c>
      <c r="O6139" s="5">
        <f>灯光逐时使用率计算!H6115</f>
        <v>3.7403040000000001</v>
      </c>
      <c r="P6139" s="19">
        <f t="shared" si="857"/>
        <v>10.753374000000001</v>
      </c>
      <c r="Q6139" s="19">
        <f t="shared" si="861"/>
        <v>0</v>
      </c>
      <c r="R6139" s="20">
        <f t="shared" si="858"/>
        <v>0</v>
      </c>
      <c r="S6139" s="20">
        <f t="shared" si="862"/>
        <v>0</v>
      </c>
      <c r="T6139" s="20">
        <f>IF((T6138+R6139)&lt;0,0,IF((T6138+R6139)&gt;结论【关键目标】!C$28,结论【关键目标】!C$28,T6138+R6139))</f>
        <v>22</v>
      </c>
      <c r="U6139" s="19">
        <f>IF((T6138+R6139)&lt;结论【关键目标】!$C$28,0,(发电量计算【计算逻辑页】!R6139+发电量计算【计算逻辑页】!T6138-结论【关键目标】!$C$28))</f>
        <v>0</v>
      </c>
      <c r="V6139" s="5">
        <f t="shared" si="859"/>
        <v>0</v>
      </c>
      <c r="W6139" s="5">
        <f t="shared" si="860"/>
        <v>0</v>
      </c>
      <c r="X6139" s="5">
        <f t="shared" si="863"/>
        <v>0</v>
      </c>
    </row>
    <row r="6140" spans="1:24" x14ac:dyDescent="0.15">
      <c r="A6140" s="7">
        <v>6139</v>
      </c>
      <c r="B6140" s="7">
        <v>9</v>
      </c>
      <c r="C6140" s="7">
        <v>13</v>
      </c>
      <c r="D6140" s="7">
        <v>19</v>
      </c>
      <c r="E6140" s="7">
        <v>256</v>
      </c>
      <c r="F6140" s="7">
        <v>25.1</v>
      </c>
      <c r="G6140" s="7">
        <v>0</v>
      </c>
      <c r="H6140" s="7">
        <f t="shared" si="855"/>
        <v>3</v>
      </c>
      <c r="I6140" s="16">
        <f t="shared" si="856"/>
        <v>45182</v>
      </c>
      <c r="J6140" s="17">
        <v>1.2267999999999999</v>
      </c>
      <c r="K6140" s="18">
        <f>G6140*结论【关键目标】!C$27*0.7735*0.001</f>
        <v>0</v>
      </c>
      <c r="L6140" s="5">
        <v>0</v>
      </c>
      <c r="M6140" s="5">
        <f>ABS(IF(L6140&lt;=0,L6140/耗电量关键数据!$B$6/1000,L6140/耗电量关键数据!$B$5/1000))</f>
        <v>0</v>
      </c>
      <c r="N6140" s="5">
        <f>电气设备逐时使用率计算!H6116</f>
        <v>7.0130699999999999</v>
      </c>
      <c r="O6140" s="5">
        <f>灯光逐时使用率计算!H6116</f>
        <v>3.7403040000000001</v>
      </c>
      <c r="P6140" s="19">
        <f t="shared" si="857"/>
        <v>10.753374000000001</v>
      </c>
      <c r="Q6140" s="19">
        <f t="shared" si="861"/>
        <v>10.753374000000001</v>
      </c>
      <c r="R6140" s="20">
        <f t="shared" si="858"/>
        <v>-10.753374000000001</v>
      </c>
      <c r="S6140" s="20">
        <f t="shared" si="862"/>
        <v>10.753374000000001</v>
      </c>
      <c r="T6140" s="20">
        <f>IF((T6139+R6140)&lt;0,0,IF((T6139+R6140)&gt;结论【关键目标】!C$28,结论【关键目标】!C$28,T6139+R6140))</f>
        <v>11.246625999999999</v>
      </c>
      <c r="U6140" s="19">
        <f>IF((T6139+R6140)&lt;结论【关键目标】!$C$28,0,(发电量计算【计算逻辑页】!R6140+发电量计算【计算逻辑页】!T6139-结论【关键目标】!$C$28))</f>
        <v>0</v>
      </c>
      <c r="V6140" s="5">
        <f t="shared" si="859"/>
        <v>0</v>
      </c>
      <c r="W6140" s="5">
        <f t="shared" si="860"/>
        <v>0</v>
      </c>
      <c r="X6140" s="5">
        <f t="shared" si="863"/>
        <v>9.428558323199999</v>
      </c>
    </row>
    <row r="6141" spans="1:24" x14ac:dyDescent="0.15">
      <c r="A6141" s="7">
        <v>6140</v>
      </c>
      <c r="B6141" s="7">
        <v>9</v>
      </c>
      <c r="C6141" s="7">
        <v>13</v>
      </c>
      <c r="D6141" s="7">
        <v>20</v>
      </c>
      <c r="E6141" s="7">
        <v>256</v>
      </c>
      <c r="F6141" s="7">
        <v>24.4</v>
      </c>
      <c r="G6141" s="7">
        <v>0</v>
      </c>
      <c r="H6141" s="7">
        <f t="shared" si="855"/>
        <v>3</v>
      </c>
      <c r="I6141" s="16">
        <f t="shared" si="856"/>
        <v>45182</v>
      </c>
      <c r="J6141" s="17">
        <v>1.2267999999999999</v>
      </c>
      <c r="K6141" s="18">
        <f>G6141*结论【关键目标】!C$27*0.7735*0.001</f>
        <v>0</v>
      </c>
      <c r="L6141" s="5">
        <v>0</v>
      </c>
      <c r="M6141" s="5">
        <f>ABS(IF(L6141&lt;=0,L6141/耗电量关键数据!$B$6/1000,L6141/耗电量关键数据!$B$5/1000))</f>
        <v>0</v>
      </c>
      <c r="N6141" s="5">
        <f>电气设备逐时使用率计算!H6117</f>
        <v>1.1688450000000001</v>
      </c>
      <c r="O6141" s="5">
        <f>灯光逐时使用率计算!H6117</f>
        <v>0.37403039999999999</v>
      </c>
      <c r="P6141" s="19">
        <f t="shared" si="857"/>
        <v>1.5428754000000002</v>
      </c>
      <c r="Q6141" s="19">
        <f t="shared" si="861"/>
        <v>1.5428754000000002</v>
      </c>
      <c r="R6141" s="20">
        <f t="shared" si="858"/>
        <v>-1.5428754000000002</v>
      </c>
      <c r="S6141" s="20">
        <f t="shared" si="862"/>
        <v>1.5428754000000002</v>
      </c>
      <c r="T6141" s="20">
        <f>IF((T6140+R6141)&lt;0,0,IF((T6140+R6141)&gt;结论【关键目标】!C$28,结论【关键目标】!C$28,T6140+R6141))</f>
        <v>9.7037505999999993</v>
      </c>
      <c r="U6141" s="19">
        <f>IF((T6140+R6141)&lt;结论【关键目标】!$C$28,0,(发电量计算【计算逻辑页】!R6141+发电量计算【计算逻辑页】!T6140-结论【关键目标】!$C$28))</f>
        <v>0</v>
      </c>
      <c r="V6141" s="5">
        <f t="shared" si="859"/>
        <v>0</v>
      </c>
      <c r="W6141" s="5">
        <f t="shared" si="860"/>
        <v>0</v>
      </c>
      <c r="X6141" s="5">
        <f t="shared" si="863"/>
        <v>1.3527931507200002</v>
      </c>
    </row>
    <row r="6142" spans="1:24" x14ac:dyDescent="0.15">
      <c r="A6142" s="7">
        <v>6141</v>
      </c>
      <c r="B6142" s="7">
        <v>9</v>
      </c>
      <c r="C6142" s="7">
        <v>13</v>
      </c>
      <c r="D6142" s="7">
        <v>21</v>
      </c>
      <c r="E6142" s="7">
        <v>256</v>
      </c>
      <c r="F6142" s="7">
        <v>23.4</v>
      </c>
      <c r="G6142" s="7">
        <v>0</v>
      </c>
      <c r="H6142" s="7">
        <f t="shared" si="855"/>
        <v>3</v>
      </c>
      <c r="I6142" s="16">
        <f t="shared" si="856"/>
        <v>45182</v>
      </c>
      <c r="J6142" s="17">
        <v>1.2267999999999999</v>
      </c>
      <c r="K6142" s="18">
        <f>G6142*结论【关键目标】!C$27*0.7735*0.001</f>
        <v>0</v>
      </c>
      <c r="L6142" s="5">
        <v>0</v>
      </c>
      <c r="M6142" s="5">
        <f>ABS(IF(L6142&lt;=0,L6142/耗电量关键数据!$B$6/1000,L6142/耗电量关键数据!$B$5/1000))</f>
        <v>0</v>
      </c>
      <c r="N6142" s="5">
        <f>电气设备逐时使用率计算!H6118</f>
        <v>1.1688450000000001</v>
      </c>
      <c r="O6142" s="5">
        <f>灯光逐时使用率计算!H6118</f>
        <v>0.37403039999999999</v>
      </c>
      <c r="P6142" s="19">
        <f t="shared" si="857"/>
        <v>1.5428754000000002</v>
      </c>
      <c r="Q6142" s="19">
        <f t="shared" si="861"/>
        <v>1.5428754000000002</v>
      </c>
      <c r="R6142" s="20">
        <f t="shared" si="858"/>
        <v>-1.5428754000000002</v>
      </c>
      <c r="S6142" s="20">
        <f t="shared" si="862"/>
        <v>1.5428754000000002</v>
      </c>
      <c r="T6142" s="20">
        <f>IF((T6141+R6142)&lt;0,0,IF((T6141+R6142)&gt;结论【关键目标】!C$28,结论【关键目标】!C$28,T6141+R6142))</f>
        <v>8.1608751999999996</v>
      </c>
      <c r="U6142" s="19">
        <f>IF((T6141+R6142)&lt;结论【关键目标】!$C$28,0,(发电量计算【计算逻辑页】!R6142+发电量计算【计算逻辑页】!T6141-结论【关键目标】!$C$28))</f>
        <v>0</v>
      </c>
      <c r="V6142" s="5">
        <f t="shared" si="859"/>
        <v>0</v>
      </c>
      <c r="W6142" s="5">
        <f t="shared" si="860"/>
        <v>0</v>
      </c>
      <c r="X6142" s="5">
        <f t="shared" si="863"/>
        <v>1.3527931507200002</v>
      </c>
    </row>
    <row r="6143" spans="1:24" x14ac:dyDescent="0.15">
      <c r="A6143" s="7">
        <v>6142</v>
      </c>
      <c r="B6143" s="7">
        <v>9</v>
      </c>
      <c r="C6143" s="7">
        <v>13</v>
      </c>
      <c r="D6143" s="7">
        <v>22</v>
      </c>
      <c r="E6143" s="7">
        <v>256</v>
      </c>
      <c r="F6143" s="7">
        <v>23.3</v>
      </c>
      <c r="G6143" s="7">
        <v>0</v>
      </c>
      <c r="H6143" s="7">
        <f t="shared" si="855"/>
        <v>3</v>
      </c>
      <c r="I6143" s="16">
        <f t="shared" si="856"/>
        <v>45182</v>
      </c>
      <c r="J6143" s="17">
        <v>0.70809999999999995</v>
      </c>
      <c r="K6143" s="18">
        <f>G6143*结论【关键目标】!C$27*0.7735*0.001</f>
        <v>0</v>
      </c>
      <c r="L6143" s="5">
        <v>0</v>
      </c>
      <c r="M6143" s="5">
        <f>ABS(IF(L6143&lt;=0,L6143/耗电量关键数据!$B$6/1000,L6143/耗电量关键数据!$B$5/1000))</f>
        <v>0</v>
      </c>
      <c r="N6143" s="5">
        <f>电气设备逐时使用率计算!H6119</f>
        <v>1.1688450000000001</v>
      </c>
      <c r="O6143" s="5">
        <f>灯光逐时使用率计算!H6119</f>
        <v>0.37403039999999999</v>
      </c>
      <c r="P6143" s="19">
        <f t="shared" si="857"/>
        <v>1.5428754000000002</v>
      </c>
      <c r="Q6143" s="19">
        <f t="shared" si="861"/>
        <v>0</v>
      </c>
      <c r="R6143" s="20">
        <f t="shared" si="858"/>
        <v>0</v>
      </c>
      <c r="S6143" s="20">
        <f t="shared" si="862"/>
        <v>0</v>
      </c>
      <c r="T6143" s="20">
        <f>IF((T6142+R6143)&lt;0,0,IF((T6142+R6143)&gt;结论【关键目标】!C$28,结论【关键目标】!C$28,T6142+R6143))</f>
        <v>8.1608751999999996</v>
      </c>
      <c r="U6143" s="19">
        <f>IF((T6142+R6143)&lt;结论【关键目标】!$C$28,0,(发电量计算【计算逻辑页】!R6143+发电量计算【计算逻辑页】!T6142-结论【关键目标】!$C$28))</f>
        <v>0</v>
      </c>
      <c r="V6143" s="5">
        <f t="shared" si="859"/>
        <v>0</v>
      </c>
      <c r="W6143" s="5">
        <f t="shared" si="860"/>
        <v>0</v>
      </c>
      <c r="X6143" s="5">
        <f t="shared" si="863"/>
        <v>0</v>
      </c>
    </row>
    <row r="6144" spans="1:24" x14ac:dyDescent="0.15">
      <c r="A6144" s="7">
        <v>6143</v>
      </c>
      <c r="B6144" s="7">
        <v>9</v>
      </c>
      <c r="C6144" s="7">
        <v>13</v>
      </c>
      <c r="D6144" s="7">
        <v>23</v>
      </c>
      <c r="E6144" s="7">
        <v>256</v>
      </c>
      <c r="F6144" s="7">
        <v>23.2</v>
      </c>
      <c r="G6144" s="7">
        <v>0</v>
      </c>
      <c r="H6144" s="7">
        <f t="shared" si="855"/>
        <v>3</v>
      </c>
      <c r="I6144" s="16">
        <f t="shared" si="856"/>
        <v>45182</v>
      </c>
      <c r="J6144" s="17">
        <v>0.70809999999999995</v>
      </c>
      <c r="K6144" s="18">
        <f>G6144*结论【关键目标】!C$27*0.7735*0.001</f>
        <v>0</v>
      </c>
      <c r="L6144" s="5">
        <v>0</v>
      </c>
      <c r="M6144" s="5">
        <f>ABS(IF(L6144&lt;=0,L6144/耗电量关键数据!$B$6/1000,L6144/耗电量关键数据!$B$5/1000))</f>
        <v>0</v>
      </c>
      <c r="N6144" s="5">
        <f>电气设备逐时使用率计算!H6120</f>
        <v>1.1688450000000001</v>
      </c>
      <c r="O6144" s="5">
        <f>灯光逐时使用率计算!H6120</f>
        <v>0.37403039999999999</v>
      </c>
      <c r="P6144" s="19">
        <f t="shared" si="857"/>
        <v>1.5428754000000002</v>
      </c>
      <c r="Q6144" s="19">
        <f t="shared" si="861"/>
        <v>0</v>
      </c>
      <c r="R6144" s="20">
        <f t="shared" si="858"/>
        <v>0</v>
      </c>
      <c r="S6144" s="20">
        <f t="shared" si="862"/>
        <v>0</v>
      </c>
      <c r="T6144" s="20">
        <f>IF((T6143+R6144)&lt;0,0,IF((T6143+R6144)&gt;结论【关键目标】!C$28,结论【关键目标】!C$28,T6143+R6144))</f>
        <v>8.1608751999999996</v>
      </c>
      <c r="U6144" s="19">
        <f>IF((T6143+R6144)&lt;结论【关键目标】!$C$28,0,(发电量计算【计算逻辑页】!R6144+发电量计算【计算逻辑页】!T6143-结论【关键目标】!$C$28))</f>
        <v>0</v>
      </c>
      <c r="V6144" s="5">
        <f t="shared" si="859"/>
        <v>0</v>
      </c>
      <c r="W6144" s="5">
        <f t="shared" si="860"/>
        <v>0</v>
      </c>
      <c r="X6144" s="5">
        <f t="shared" si="863"/>
        <v>0</v>
      </c>
    </row>
    <row r="6145" spans="1:24" x14ac:dyDescent="0.15">
      <c r="A6145" s="7">
        <v>6144</v>
      </c>
      <c r="B6145" s="7">
        <v>9</v>
      </c>
      <c r="C6145" s="7">
        <v>13</v>
      </c>
      <c r="D6145" s="7">
        <v>24</v>
      </c>
      <c r="E6145" s="7">
        <v>256</v>
      </c>
      <c r="F6145" s="7">
        <v>23.1</v>
      </c>
      <c r="G6145" s="7">
        <v>0</v>
      </c>
      <c r="H6145" s="7">
        <f t="shared" si="855"/>
        <v>3</v>
      </c>
      <c r="I6145" s="16">
        <f t="shared" si="856"/>
        <v>45182</v>
      </c>
      <c r="J6145" s="17">
        <v>0.2407</v>
      </c>
      <c r="K6145" s="18">
        <f>G6145*结论【关键目标】!C$27*0.7735*0.001</f>
        <v>0</v>
      </c>
      <c r="L6145" s="5">
        <v>0</v>
      </c>
      <c r="M6145" s="5">
        <f>ABS(IF(L6145&lt;=0,L6145/耗电量关键数据!$B$6/1000,L6145/耗电量关键数据!$B$5/1000))</f>
        <v>0</v>
      </c>
      <c r="N6145" s="5">
        <f>电气设备逐时使用率计算!H6121</f>
        <v>1.1688450000000001</v>
      </c>
      <c r="O6145" s="5">
        <f>灯光逐时使用率计算!H6121</f>
        <v>0.37403039999999999</v>
      </c>
      <c r="P6145" s="19">
        <f t="shared" si="857"/>
        <v>1.5428754000000002</v>
      </c>
      <c r="Q6145" s="19">
        <f t="shared" si="861"/>
        <v>0</v>
      </c>
      <c r="R6145" s="20">
        <f t="shared" si="858"/>
        <v>0</v>
      </c>
      <c r="S6145" s="20">
        <f t="shared" si="862"/>
        <v>0</v>
      </c>
      <c r="T6145" s="20">
        <f>IF((T6144+R6145)&lt;0,0,IF((T6144+R6145)&gt;结论【关键目标】!C$28,结论【关键目标】!C$28,T6144+R6145))</f>
        <v>8.1608751999999996</v>
      </c>
      <c r="U6145" s="19">
        <f>IF((T6144+R6145)&lt;结论【关键目标】!$C$28,0,(发电量计算【计算逻辑页】!R6145+发电量计算【计算逻辑页】!T6144-结论【关键目标】!$C$28))</f>
        <v>0</v>
      </c>
      <c r="V6145" s="5">
        <f t="shared" si="859"/>
        <v>0</v>
      </c>
      <c r="W6145" s="5">
        <f t="shared" si="860"/>
        <v>0</v>
      </c>
      <c r="X6145" s="5">
        <f t="shared" si="863"/>
        <v>0</v>
      </c>
    </row>
    <row r="6146" spans="1:24" x14ac:dyDescent="0.15">
      <c r="A6146" s="7">
        <v>6145</v>
      </c>
      <c r="B6146" s="7">
        <v>9</v>
      </c>
      <c r="C6146" s="7">
        <v>14</v>
      </c>
      <c r="D6146" s="7">
        <v>1</v>
      </c>
      <c r="E6146" s="7">
        <v>257</v>
      </c>
      <c r="F6146" s="7">
        <v>22.4</v>
      </c>
      <c r="G6146" s="7">
        <v>0</v>
      </c>
      <c r="H6146" s="7">
        <f t="shared" ref="H6146:H6209" si="864">WEEKDAY(I:I,2)</f>
        <v>4</v>
      </c>
      <c r="I6146" s="16">
        <f t="shared" ref="I6146:I6209" si="865">DATE(2023,B6146,C6146)</f>
        <v>45183</v>
      </c>
      <c r="J6146" s="17">
        <v>0.2407</v>
      </c>
      <c r="K6146" s="18">
        <f>G6146*结论【关键目标】!C$27*0.7735*0.001</f>
        <v>0</v>
      </c>
      <c r="L6146" s="5">
        <v>0</v>
      </c>
      <c r="M6146" s="5">
        <f>ABS(IF(L6146&lt;=0,L6146/耗电量关键数据!$B$6/1000,L6146/耗电量关键数据!$B$5/1000))</f>
        <v>0</v>
      </c>
      <c r="N6146" s="5">
        <f>电气设备逐时使用率计算!H6122</f>
        <v>1.1688450000000001</v>
      </c>
      <c r="O6146" s="5">
        <f>灯光逐时使用率计算!H6122</f>
        <v>0.37403039999999999</v>
      </c>
      <c r="P6146" s="19">
        <f t="shared" ref="P6146:P6209" si="866">M6146+N6146+O6146</f>
        <v>1.5428754000000002</v>
      </c>
      <c r="Q6146" s="19">
        <f t="shared" si="861"/>
        <v>0</v>
      </c>
      <c r="R6146" s="20">
        <f t="shared" ref="R6146:R6209" si="867">K6146-Q6146</f>
        <v>0</v>
      </c>
      <c r="S6146" s="20">
        <f t="shared" si="862"/>
        <v>0</v>
      </c>
      <c r="T6146" s="20">
        <f>IF((T6145+R6146)&lt;0,0,IF((T6145+R6146)&gt;结论【关键目标】!C$28,结论【关键目标】!C$28,T6145+R6146))</f>
        <v>8.1608751999999996</v>
      </c>
      <c r="U6146" s="19">
        <f>IF((T6145+R6146)&lt;结论【关键目标】!$C$28,0,(发电量计算【计算逻辑页】!R6146+发电量计算【计算逻辑页】!T6145-结论【关键目标】!$C$28))</f>
        <v>0</v>
      </c>
      <c r="V6146" s="5">
        <f t="shared" ref="V6146:V6209" si="868">IF(J6146&gt;0.35,U6146*0.35,0)</f>
        <v>0</v>
      </c>
      <c r="W6146" s="5">
        <f t="shared" ref="W6146:W6209" si="869">IF(P6146&gt;K6146,K6146*J6146,P6146*J6146)</f>
        <v>0</v>
      </c>
      <c r="X6146" s="5">
        <f t="shared" si="863"/>
        <v>0</v>
      </c>
    </row>
    <row r="6147" spans="1:24" x14ac:dyDescent="0.15">
      <c r="A6147" s="7">
        <v>6146</v>
      </c>
      <c r="B6147" s="7">
        <v>9</v>
      </c>
      <c r="C6147" s="7">
        <v>14</v>
      </c>
      <c r="D6147" s="7">
        <v>2</v>
      </c>
      <c r="E6147" s="7">
        <v>257</v>
      </c>
      <c r="F6147" s="7">
        <v>21.6</v>
      </c>
      <c r="G6147" s="7">
        <v>0</v>
      </c>
      <c r="H6147" s="7">
        <f t="shared" si="864"/>
        <v>4</v>
      </c>
      <c r="I6147" s="16">
        <f t="shared" si="865"/>
        <v>45183</v>
      </c>
      <c r="J6147" s="17">
        <v>0.2407</v>
      </c>
      <c r="K6147" s="18">
        <f>G6147*结论【关键目标】!C$27*0.7735*0.001</f>
        <v>0</v>
      </c>
      <c r="L6147" s="5">
        <v>0</v>
      </c>
      <c r="M6147" s="5">
        <f>ABS(IF(L6147&lt;=0,L6147/耗电量关键数据!$B$6/1000,L6147/耗电量关键数据!$B$5/1000))</f>
        <v>0</v>
      </c>
      <c r="N6147" s="5">
        <f>电气设备逐时使用率计算!H6123</f>
        <v>1.1688450000000001</v>
      </c>
      <c r="O6147" s="5">
        <f>灯光逐时使用率计算!H6123</f>
        <v>0.37403039999999999</v>
      </c>
      <c r="P6147" s="19">
        <f t="shared" si="866"/>
        <v>1.5428754000000002</v>
      </c>
      <c r="Q6147" s="19">
        <f t="shared" ref="Q6147:Q6210" si="870">IF(J6147&gt;0.8,P6147,0)</f>
        <v>0</v>
      </c>
      <c r="R6147" s="20">
        <f t="shared" si="867"/>
        <v>0</v>
      </c>
      <c r="S6147" s="20">
        <f t="shared" ref="S6147:S6210" si="871">IF(R6147&lt;0,ABS(R6147),0)</f>
        <v>0</v>
      </c>
      <c r="T6147" s="20">
        <f>IF((T6146+R6147)&lt;0,0,IF((T6146+R6147)&gt;结论【关键目标】!C$28,结论【关键目标】!C$28,T6146+R6147))</f>
        <v>8.1608751999999996</v>
      </c>
      <c r="U6147" s="19">
        <f>IF((T6146+R6147)&lt;结论【关键目标】!$C$28,0,(发电量计算【计算逻辑页】!R6147+发电量计算【计算逻辑页】!T6146-结论【关键目标】!$C$28))</f>
        <v>0</v>
      </c>
      <c r="V6147" s="5">
        <f t="shared" si="868"/>
        <v>0</v>
      </c>
      <c r="W6147" s="5">
        <f t="shared" si="869"/>
        <v>0</v>
      </c>
      <c r="X6147" s="5">
        <f t="shared" si="863"/>
        <v>0</v>
      </c>
    </row>
    <row r="6148" spans="1:24" x14ac:dyDescent="0.15">
      <c r="A6148" s="7">
        <v>6147</v>
      </c>
      <c r="B6148" s="7">
        <v>9</v>
      </c>
      <c r="C6148" s="7">
        <v>14</v>
      </c>
      <c r="D6148" s="7">
        <v>3</v>
      </c>
      <c r="E6148" s="7">
        <v>257</v>
      </c>
      <c r="F6148" s="7">
        <v>20.9</v>
      </c>
      <c r="G6148" s="7">
        <v>0</v>
      </c>
      <c r="H6148" s="7">
        <f t="shared" si="864"/>
        <v>4</v>
      </c>
      <c r="I6148" s="16">
        <f t="shared" si="865"/>
        <v>45183</v>
      </c>
      <c r="J6148" s="17">
        <v>0.2407</v>
      </c>
      <c r="K6148" s="18">
        <f>G6148*结论【关键目标】!C$27*0.7735*0.001</f>
        <v>0</v>
      </c>
      <c r="L6148" s="5">
        <v>0</v>
      </c>
      <c r="M6148" s="5">
        <f>ABS(IF(L6148&lt;=0,L6148/耗电量关键数据!$B$6/1000,L6148/耗电量关键数据!$B$5/1000))</f>
        <v>0</v>
      </c>
      <c r="N6148" s="5">
        <f>电气设备逐时使用率计算!H6124</f>
        <v>1.1688450000000001</v>
      </c>
      <c r="O6148" s="5">
        <f>灯光逐时使用率计算!H6124</f>
        <v>0.37403039999999999</v>
      </c>
      <c r="P6148" s="19">
        <f t="shared" si="866"/>
        <v>1.5428754000000002</v>
      </c>
      <c r="Q6148" s="19">
        <f t="shared" si="870"/>
        <v>0</v>
      </c>
      <c r="R6148" s="20">
        <f t="shared" si="867"/>
        <v>0</v>
      </c>
      <c r="S6148" s="20">
        <f t="shared" si="871"/>
        <v>0</v>
      </c>
      <c r="T6148" s="20">
        <f>IF((T6147+R6148)&lt;0,0,IF((T6147+R6148)&gt;结论【关键目标】!C$28,结论【关键目标】!C$28,T6147+R6148))</f>
        <v>8.1608751999999996</v>
      </c>
      <c r="U6148" s="19">
        <f>IF((T6147+R6148)&lt;结论【关键目标】!$C$28,0,(发电量计算【计算逻辑页】!R6148+发电量计算【计算逻辑页】!T6147-结论【关键目标】!$C$28))</f>
        <v>0</v>
      </c>
      <c r="V6148" s="5">
        <f t="shared" si="868"/>
        <v>0</v>
      </c>
      <c r="W6148" s="5">
        <f t="shared" si="869"/>
        <v>0</v>
      </c>
      <c r="X6148" s="5">
        <f t="shared" ref="X6148:X6211" si="872">(J6148-0.35)*IF(T6148&gt;S6148,S6148,T6148)</f>
        <v>0</v>
      </c>
    </row>
    <row r="6149" spans="1:24" x14ac:dyDescent="0.15">
      <c r="A6149" s="7">
        <v>6148</v>
      </c>
      <c r="B6149" s="7">
        <v>9</v>
      </c>
      <c r="C6149" s="7">
        <v>14</v>
      </c>
      <c r="D6149" s="7">
        <v>4</v>
      </c>
      <c r="E6149" s="7">
        <v>257</v>
      </c>
      <c r="F6149" s="7">
        <v>20.9</v>
      </c>
      <c r="G6149" s="7">
        <v>0</v>
      </c>
      <c r="H6149" s="7">
        <f t="shared" si="864"/>
        <v>4</v>
      </c>
      <c r="I6149" s="16">
        <f t="shared" si="865"/>
        <v>45183</v>
      </c>
      <c r="J6149" s="17">
        <v>0.2407</v>
      </c>
      <c r="K6149" s="18">
        <f>G6149*结论【关键目标】!C$27*0.7735*0.001</f>
        <v>0</v>
      </c>
      <c r="L6149" s="5">
        <v>0</v>
      </c>
      <c r="M6149" s="5">
        <f>ABS(IF(L6149&lt;=0,L6149/耗电量关键数据!$B$6/1000,L6149/耗电量关键数据!$B$5/1000))</f>
        <v>0</v>
      </c>
      <c r="N6149" s="5">
        <f>电气设备逐时使用率计算!H6125</f>
        <v>1.1688450000000001</v>
      </c>
      <c r="O6149" s="5">
        <f>灯光逐时使用率计算!H6125</f>
        <v>0.37403039999999999</v>
      </c>
      <c r="P6149" s="19">
        <f t="shared" si="866"/>
        <v>1.5428754000000002</v>
      </c>
      <c r="Q6149" s="19">
        <f t="shared" si="870"/>
        <v>0</v>
      </c>
      <c r="R6149" s="20">
        <f t="shared" si="867"/>
        <v>0</v>
      </c>
      <c r="S6149" s="20">
        <f t="shared" si="871"/>
        <v>0</v>
      </c>
      <c r="T6149" s="20">
        <f>IF((T6148+R6149)&lt;0,0,IF((T6148+R6149)&gt;结论【关键目标】!C$28,结论【关键目标】!C$28,T6148+R6149))</f>
        <v>8.1608751999999996</v>
      </c>
      <c r="U6149" s="19">
        <f>IF((T6148+R6149)&lt;结论【关键目标】!$C$28,0,(发电量计算【计算逻辑页】!R6149+发电量计算【计算逻辑页】!T6148-结论【关键目标】!$C$28))</f>
        <v>0</v>
      </c>
      <c r="V6149" s="5">
        <f t="shared" si="868"/>
        <v>0</v>
      </c>
      <c r="W6149" s="5">
        <f t="shared" si="869"/>
        <v>0</v>
      </c>
      <c r="X6149" s="5">
        <f t="shared" si="872"/>
        <v>0</v>
      </c>
    </row>
    <row r="6150" spans="1:24" x14ac:dyDescent="0.15">
      <c r="A6150" s="7">
        <v>6149</v>
      </c>
      <c r="B6150" s="7">
        <v>9</v>
      </c>
      <c r="C6150" s="7">
        <v>14</v>
      </c>
      <c r="D6150" s="7">
        <v>5</v>
      </c>
      <c r="E6150" s="7">
        <v>257</v>
      </c>
      <c r="F6150" s="7">
        <v>20.8</v>
      </c>
      <c r="G6150" s="7">
        <v>0</v>
      </c>
      <c r="H6150" s="7">
        <f t="shared" si="864"/>
        <v>4</v>
      </c>
      <c r="I6150" s="16">
        <f t="shared" si="865"/>
        <v>45183</v>
      </c>
      <c r="J6150" s="17">
        <v>0.2407</v>
      </c>
      <c r="K6150" s="18">
        <f>G6150*结论【关键目标】!C$27*0.7735*0.001</f>
        <v>0</v>
      </c>
      <c r="L6150" s="5">
        <v>0</v>
      </c>
      <c r="M6150" s="5">
        <f>ABS(IF(L6150&lt;=0,L6150/耗电量关键数据!$B$6/1000,L6150/耗电量关键数据!$B$5/1000))</f>
        <v>0</v>
      </c>
      <c r="N6150" s="5">
        <f>电气设备逐时使用率计算!H6126</f>
        <v>1.1688450000000001</v>
      </c>
      <c r="O6150" s="5">
        <f>灯光逐时使用率计算!H6126</f>
        <v>0.37403039999999999</v>
      </c>
      <c r="P6150" s="19">
        <f t="shared" si="866"/>
        <v>1.5428754000000002</v>
      </c>
      <c r="Q6150" s="19">
        <f t="shared" si="870"/>
        <v>0</v>
      </c>
      <c r="R6150" s="20">
        <f t="shared" si="867"/>
        <v>0</v>
      </c>
      <c r="S6150" s="20">
        <f t="shared" si="871"/>
        <v>0</v>
      </c>
      <c r="T6150" s="20">
        <f>IF((T6149+R6150)&lt;0,0,IF((T6149+R6150)&gt;结论【关键目标】!C$28,结论【关键目标】!C$28,T6149+R6150))</f>
        <v>8.1608751999999996</v>
      </c>
      <c r="U6150" s="19">
        <f>IF((T6149+R6150)&lt;结论【关键目标】!$C$28,0,(发电量计算【计算逻辑页】!R6150+发电量计算【计算逻辑页】!T6149-结论【关键目标】!$C$28))</f>
        <v>0</v>
      </c>
      <c r="V6150" s="5">
        <f t="shared" si="868"/>
        <v>0</v>
      </c>
      <c r="W6150" s="5">
        <f t="shared" si="869"/>
        <v>0</v>
      </c>
      <c r="X6150" s="5">
        <f t="shared" si="872"/>
        <v>0</v>
      </c>
    </row>
    <row r="6151" spans="1:24" x14ac:dyDescent="0.15">
      <c r="A6151" s="7">
        <v>6150</v>
      </c>
      <c r="B6151" s="7">
        <v>9</v>
      </c>
      <c r="C6151" s="7">
        <v>14</v>
      </c>
      <c r="D6151" s="7">
        <v>6</v>
      </c>
      <c r="E6151" s="7">
        <v>257</v>
      </c>
      <c r="F6151" s="7">
        <v>20.8</v>
      </c>
      <c r="G6151" s="7">
        <v>14.7</v>
      </c>
      <c r="H6151" s="7">
        <f t="shared" si="864"/>
        <v>4</v>
      </c>
      <c r="I6151" s="16">
        <f t="shared" si="865"/>
        <v>45183</v>
      </c>
      <c r="J6151" s="17">
        <v>0.2407</v>
      </c>
      <c r="K6151" s="18">
        <f>G6151*结论【关键目标】!C$27*0.7735*0.001</f>
        <v>1.3644540000000001</v>
      </c>
      <c r="L6151" s="5">
        <v>0</v>
      </c>
      <c r="M6151" s="5">
        <f>ABS(IF(L6151&lt;=0,L6151/耗电量关键数据!$B$6/1000,L6151/耗电量关键数据!$B$5/1000))</f>
        <v>0</v>
      </c>
      <c r="N6151" s="5">
        <f>电气设备逐时使用率计算!H6127</f>
        <v>1.1688450000000001</v>
      </c>
      <c r="O6151" s="5">
        <f>灯光逐时使用率计算!H6127</f>
        <v>0.37403039999999999</v>
      </c>
      <c r="P6151" s="19">
        <f t="shared" si="866"/>
        <v>1.5428754000000002</v>
      </c>
      <c r="Q6151" s="19">
        <f t="shared" si="870"/>
        <v>0</v>
      </c>
      <c r="R6151" s="20">
        <f t="shared" si="867"/>
        <v>1.3644540000000001</v>
      </c>
      <c r="S6151" s="20">
        <f t="shared" si="871"/>
        <v>0</v>
      </c>
      <c r="T6151" s="20">
        <f>IF((T6150+R6151)&lt;0,0,IF((T6150+R6151)&gt;结论【关键目标】!C$28,结论【关键目标】!C$28,T6150+R6151))</f>
        <v>9.5253291999999998</v>
      </c>
      <c r="U6151" s="19">
        <f>IF((T6150+R6151)&lt;结论【关键目标】!$C$28,0,(发电量计算【计算逻辑页】!R6151+发电量计算【计算逻辑页】!T6150-结论【关键目标】!$C$28))</f>
        <v>0</v>
      </c>
      <c r="V6151" s="5">
        <f t="shared" si="868"/>
        <v>0</v>
      </c>
      <c r="W6151" s="5">
        <f t="shared" si="869"/>
        <v>0.32842407779999999</v>
      </c>
      <c r="X6151" s="5">
        <f t="shared" si="872"/>
        <v>0</v>
      </c>
    </row>
    <row r="6152" spans="1:24" x14ac:dyDescent="0.15">
      <c r="A6152" s="7">
        <v>6151</v>
      </c>
      <c r="B6152" s="7">
        <v>9</v>
      </c>
      <c r="C6152" s="7">
        <v>14</v>
      </c>
      <c r="D6152" s="7">
        <v>7</v>
      </c>
      <c r="E6152" s="7">
        <v>257</v>
      </c>
      <c r="F6152" s="7">
        <v>20.8</v>
      </c>
      <c r="G6152" s="7">
        <v>137.1</v>
      </c>
      <c r="H6152" s="7">
        <f t="shared" si="864"/>
        <v>4</v>
      </c>
      <c r="I6152" s="16">
        <f t="shared" si="865"/>
        <v>45183</v>
      </c>
      <c r="J6152" s="17">
        <v>0.2407</v>
      </c>
      <c r="K6152" s="18">
        <f>G6152*结论【关键目标】!C$27*0.7735*0.001</f>
        <v>12.725622</v>
      </c>
      <c r="L6152" s="5">
        <v>0</v>
      </c>
      <c r="M6152" s="5">
        <f>ABS(IF(L6152&lt;=0,L6152/耗电量关键数据!$B$6/1000,L6152/耗电量关键数据!$B$5/1000))</f>
        <v>0</v>
      </c>
      <c r="N6152" s="5">
        <f>电气设备逐时使用率计算!H6128</f>
        <v>2.3376900000000003</v>
      </c>
      <c r="O6152" s="5">
        <f>灯光逐时使用率计算!H6128</f>
        <v>1.2467680000000001</v>
      </c>
      <c r="P6152" s="19">
        <f t="shared" si="866"/>
        <v>3.5844580000000006</v>
      </c>
      <c r="Q6152" s="19">
        <f t="shared" si="870"/>
        <v>0</v>
      </c>
      <c r="R6152" s="20">
        <f t="shared" si="867"/>
        <v>12.725622</v>
      </c>
      <c r="S6152" s="20">
        <f t="shared" si="871"/>
        <v>0</v>
      </c>
      <c r="T6152" s="20">
        <f>IF((T6151+R6152)&lt;0,0,IF((T6151+R6152)&gt;结论【关键目标】!C$28,结论【关键目标】!C$28,T6151+R6152))</f>
        <v>22</v>
      </c>
      <c r="U6152" s="19">
        <f>IF((T6151+R6152)&lt;结论【关键目标】!$C$28,0,(发电量计算【计算逻辑页】!R6152+发电量计算【计算逻辑页】!T6151-结论【关键目标】!$C$28))</f>
        <v>0.25095119999999937</v>
      </c>
      <c r="V6152" s="5">
        <f t="shared" si="868"/>
        <v>0</v>
      </c>
      <c r="W6152" s="5">
        <f t="shared" si="869"/>
        <v>0.8627790406000001</v>
      </c>
      <c r="X6152" s="5">
        <f t="shared" si="872"/>
        <v>0</v>
      </c>
    </row>
    <row r="6153" spans="1:24" x14ac:dyDescent="0.15">
      <c r="A6153" s="7">
        <v>6152</v>
      </c>
      <c r="B6153" s="7">
        <v>9</v>
      </c>
      <c r="C6153" s="7">
        <v>14</v>
      </c>
      <c r="D6153" s="7">
        <v>8</v>
      </c>
      <c r="E6153" s="7">
        <v>257</v>
      </c>
      <c r="F6153" s="7">
        <v>21.3</v>
      </c>
      <c r="G6153" s="7">
        <v>267.2</v>
      </c>
      <c r="H6153" s="7">
        <f t="shared" si="864"/>
        <v>4</v>
      </c>
      <c r="I6153" s="16">
        <f t="shared" si="865"/>
        <v>45183</v>
      </c>
      <c r="J6153" s="17">
        <v>0.70809999999999995</v>
      </c>
      <c r="K6153" s="18">
        <f>G6153*结论【关键目标】!C$27*0.7735*0.001</f>
        <v>24.801503999999998</v>
      </c>
      <c r="L6153" s="5">
        <v>0</v>
      </c>
      <c r="M6153" s="5">
        <f>ABS(IF(L6153&lt;=0,L6153/耗电量关键数据!$B$6/1000,L6153/耗电量关键数据!$B$5/1000))</f>
        <v>0</v>
      </c>
      <c r="N6153" s="5">
        <f>电气设备逐时使用率计算!H6129</f>
        <v>11.688450000000001</v>
      </c>
      <c r="O6153" s="5">
        <f>灯光逐时使用率计算!H6129</f>
        <v>6.2338399999999998</v>
      </c>
      <c r="P6153" s="19">
        <f t="shared" si="866"/>
        <v>17.92229</v>
      </c>
      <c r="Q6153" s="19">
        <f t="shared" si="870"/>
        <v>0</v>
      </c>
      <c r="R6153" s="20">
        <f t="shared" si="867"/>
        <v>24.801503999999998</v>
      </c>
      <c r="S6153" s="20">
        <f t="shared" si="871"/>
        <v>0</v>
      </c>
      <c r="T6153" s="20">
        <f>IF((T6152+R6153)&lt;0,0,IF((T6152+R6153)&gt;结论【关键目标】!C$28,结论【关键目标】!C$28,T6152+R6153))</f>
        <v>22</v>
      </c>
      <c r="U6153" s="19">
        <f>IF((T6152+R6153)&lt;结论【关键目标】!$C$28,0,(发电量计算【计算逻辑页】!R6153+发电量计算【计算逻辑页】!T6152-结论【关键目标】!$C$28))</f>
        <v>24.801503999999994</v>
      </c>
      <c r="V6153" s="5">
        <f t="shared" si="868"/>
        <v>8.680526399999998</v>
      </c>
      <c r="W6153" s="5">
        <f t="shared" si="869"/>
        <v>12.690773548999999</v>
      </c>
      <c r="X6153" s="5">
        <f t="shared" si="872"/>
        <v>0</v>
      </c>
    </row>
    <row r="6154" spans="1:24" x14ac:dyDescent="0.15">
      <c r="A6154" s="7">
        <v>6153</v>
      </c>
      <c r="B6154" s="7">
        <v>9</v>
      </c>
      <c r="C6154" s="7">
        <v>14</v>
      </c>
      <c r="D6154" s="7">
        <v>9</v>
      </c>
      <c r="E6154" s="7">
        <v>257</v>
      </c>
      <c r="F6154" s="7">
        <v>22.1</v>
      </c>
      <c r="G6154" s="7">
        <v>387.3</v>
      </c>
      <c r="H6154" s="7">
        <f t="shared" si="864"/>
        <v>4</v>
      </c>
      <c r="I6154" s="16">
        <f t="shared" si="865"/>
        <v>45183</v>
      </c>
      <c r="J6154" s="17">
        <v>0.70809999999999995</v>
      </c>
      <c r="K6154" s="18">
        <f>G6154*结论【关键目标】!C$27*0.7735*0.001</f>
        <v>35.949186000000005</v>
      </c>
      <c r="L6154" s="5">
        <v>0</v>
      </c>
      <c r="M6154" s="5">
        <f>ABS(IF(L6154&lt;=0,L6154/耗电量关键数据!$B$6/1000,L6154/耗电量关键数据!$B$5/1000))</f>
        <v>0</v>
      </c>
      <c r="N6154" s="5">
        <f>电气设备逐时使用率计算!H6130</f>
        <v>22.208055000000002</v>
      </c>
      <c r="O6154" s="5">
        <f>灯光逐时使用率计算!H6130</f>
        <v>11.844296</v>
      </c>
      <c r="P6154" s="19">
        <f t="shared" si="866"/>
        <v>34.052351000000002</v>
      </c>
      <c r="Q6154" s="19">
        <f t="shared" si="870"/>
        <v>0</v>
      </c>
      <c r="R6154" s="20">
        <f t="shared" si="867"/>
        <v>35.949186000000005</v>
      </c>
      <c r="S6154" s="20">
        <f t="shared" si="871"/>
        <v>0</v>
      </c>
      <c r="T6154" s="20">
        <f>IF((T6153+R6154)&lt;0,0,IF((T6153+R6154)&gt;结论【关键目标】!C$28,结论【关键目标】!C$28,T6153+R6154))</f>
        <v>22</v>
      </c>
      <c r="U6154" s="19">
        <f>IF((T6153+R6154)&lt;结论【关键目标】!$C$28,0,(发电量计算【计算逻辑页】!R6154+发电量计算【计算逻辑页】!T6153-结论【关键目标】!$C$28))</f>
        <v>35.949186000000005</v>
      </c>
      <c r="V6154" s="5">
        <f t="shared" si="868"/>
        <v>12.582215100000001</v>
      </c>
      <c r="W6154" s="5">
        <f t="shared" si="869"/>
        <v>24.1124697431</v>
      </c>
      <c r="X6154" s="5">
        <f t="shared" si="872"/>
        <v>0</v>
      </c>
    </row>
    <row r="6155" spans="1:24" x14ac:dyDescent="0.15">
      <c r="A6155" s="7">
        <v>6154</v>
      </c>
      <c r="B6155" s="7">
        <v>9</v>
      </c>
      <c r="C6155" s="7">
        <v>14</v>
      </c>
      <c r="D6155" s="7">
        <v>10</v>
      </c>
      <c r="E6155" s="7">
        <v>257</v>
      </c>
      <c r="F6155" s="7">
        <v>23.8</v>
      </c>
      <c r="G6155" s="7">
        <v>540.1</v>
      </c>
      <c r="H6155" s="7">
        <f t="shared" si="864"/>
        <v>4</v>
      </c>
      <c r="I6155" s="16">
        <f t="shared" si="865"/>
        <v>45183</v>
      </c>
      <c r="J6155" s="17">
        <v>0.70809999999999995</v>
      </c>
      <c r="K6155" s="18">
        <f>G6155*结论【关键目标】!C$27*0.7735*0.001</f>
        <v>50.132081999999997</v>
      </c>
      <c r="L6155" s="5">
        <v>0</v>
      </c>
      <c r="M6155" s="5">
        <f>ABS(IF(L6155&lt;=0,L6155/耗电量关键数据!$B$6/1000,L6155/耗电量关键数据!$B$5/1000))</f>
        <v>0</v>
      </c>
      <c r="N6155" s="5">
        <f>电气设备逐时使用率计算!H6131</f>
        <v>22.208055000000002</v>
      </c>
      <c r="O6155" s="5">
        <f>灯光逐时使用率计算!H6131</f>
        <v>11.844296</v>
      </c>
      <c r="P6155" s="19">
        <f t="shared" si="866"/>
        <v>34.052351000000002</v>
      </c>
      <c r="Q6155" s="19">
        <f t="shared" si="870"/>
        <v>0</v>
      </c>
      <c r="R6155" s="20">
        <f t="shared" si="867"/>
        <v>50.132081999999997</v>
      </c>
      <c r="S6155" s="20">
        <f t="shared" si="871"/>
        <v>0</v>
      </c>
      <c r="T6155" s="20">
        <f>IF((T6154+R6155)&lt;0,0,IF((T6154+R6155)&gt;结论【关键目标】!C$28,结论【关键目标】!C$28,T6154+R6155))</f>
        <v>22</v>
      </c>
      <c r="U6155" s="19">
        <f>IF((T6154+R6155)&lt;结论【关键目标】!$C$28,0,(发电量计算【计算逻辑页】!R6155+发电量计算【计算逻辑页】!T6154-结论【关键目标】!$C$28))</f>
        <v>50.132081999999997</v>
      </c>
      <c r="V6155" s="5">
        <f t="shared" si="868"/>
        <v>17.546228699999997</v>
      </c>
      <c r="W6155" s="5">
        <f t="shared" si="869"/>
        <v>24.1124697431</v>
      </c>
      <c r="X6155" s="5">
        <f t="shared" si="872"/>
        <v>0</v>
      </c>
    </row>
    <row r="6156" spans="1:24" x14ac:dyDescent="0.15">
      <c r="A6156" s="7">
        <v>6155</v>
      </c>
      <c r="B6156" s="7">
        <v>9</v>
      </c>
      <c r="C6156" s="7">
        <v>14</v>
      </c>
      <c r="D6156" s="7">
        <v>11</v>
      </c>
      <c r="E6156" s="7">
        <v>257</v>
      </c>
      <c r="F6156" s="7">
        <v>25.5</v>
      </c>
      <c r="G6156" s="7">
        <v>640.4</v>
      </c>
      <c r="H6156" s="7">
        <f t="shared" si="864"/>
        <v>4</v>
      </c>
      <c r="I6156" s="16">
        <f t="shared" si="865"/>
        <v>45183</v>
      </c>
      <c r="J6156" s="17">
        <v>1.2267999999999999</v>
      </c>
      <c r="K6156" s="18">
        <f>G6156*结论【关键目标】!C$27*0.7735*0.001</f>
        <v>59.441928000000004</v>
      </c>
      <c r="L6156" s="5">
        <v>0</v>
      </c>
      <c r="M6156" s="5">
        <f>ABS(IF(L6156&lt;=0,L6156/耗电量关键数据!$B$6/1000,L6156/耗电量关键数据!$B$5/1000))</f>
        <v>0</v>
      </c>
      <c r="N6156" s="5">
        <f>电气设备逐时使用率计算!H6132</f>
        <v>22.208055000000002</v>
      </c>
      <c r="O6156" s="5">
        <f>灯光逐时使用率计算!H6132</f>
        <v>11.844296</v>
      </c>
      <c r="P6156" s="19">
        <f t="shared" si="866"/>
        <v>34.052351000000002</v>
      </c>
      <c r="Q6156" s="19">
        <f t="shared" si="870"/>
        <v>34.052351000000002</v>
      </c>
      <c r="R6156" s="20">
        <f t="shared" si="867"/>
        <v>25.389577000000003</v>
      </c>
      <c r="S6156" s="20">
        <f t="shared" si="871"/>
        <v>0</v>
      </c>
      <c r="T6156" s="20">
        <f>IF((T6155+R6156)&lt;0,0,IF((T6155+R6156)&gt;结论【关键目标】!C$28,结论【关键目标】!C$28,T6155+R6156))</f>
        <v>22</v>
      </c>
      <c r="U6156" s="19">
        <f>IF((T6155+R6156)&lt;结论【关键目标】!$C$28,0,(发电量计算【计算逻辑页】!R6156+发电量计算【计算逻辑页】!T6155-结论【关键目标】!$C$28))</f>
        <v>25.389577000000003</v>
      </c>
      <c r="V6156" s="5">
        <f t="shared" si="868"/>
        <v>8.8863519499999999</v>
      </c>
      <c r="W6156" s="5">
        <f t="shared" si="869"/>
        <v>41.775424206799997</v>
      </c>
      <c r="X6156" s="5">
        <f t="shared" si="872"/>
        <v>0</v>
      </c>
    </row>
    <row r="6157" spans="1:24" x14ac:dyDescent="0.15">
      <c r="A6157" s="7">
        <v>6156</v>
      </c>
      <c r="B6157" s="7">
        <v>9</v>
      </c>
      <c r="C6157" s="7">
        <v>14</v>
      </c>
      <c r="D6157" s="7">
        <v>12</v>
      </c>
      <c r="E6157" s="7">
        <v>257</v>
      </c>
      <c r="F6157" s="7">
        <v>27</v>
      </c>
      <c r="G6157" s="7">
        <v>685.1</v>
      </c>
      <c r="H6157" s="7">
        <f t="shared" si="864"/>
        <v>4</v>
      </c>
      <c r="I6157" s="16">
        <f t="shared" si="865"/>
        <v>45183</v>
      </c>
      <c r="J6157" s="17">
        <v>1.2267999999999999</v>
      </c>
      <c r="K6157" s="18">
        <f>G6157*结论【关键目标】!C$27*0.7735*0.001</f>
        <v>63.590981999999997</v>
      </c>
      <c r="L6157" s="5">
        <v>0</v>
      </c>
      <c r="M6157" s="5">
        <f>ABS(IF(L6157&lt;=0,L6157/耗电量关键数据!$B$6/1000,L6157/耗电量关键数据!$B$5/1000))</f>
        <v>0</v>
      </c>
      <c r="N6157" s="5">
        <f>电气设备逐时使用率计算!H6133</f>
        <v>11.688450000000001</v>
      </c>
      <c r="O6157" s="5">
        <f>灯光逐时使用率计算!H6133</f>
        <v>9.9741440000000008</v>
      </c>
      <c r="P6157" s="19">
        <f t="shared" si="866"/>
        <v>21.662594000000002</v>
      </c>
      <c r="Q6157" s="19">
        <f t="shared" si="870"/>
        <v>21.662594000000002</v>
      </c>
      <c r="R6157" s="20">
        <f t="shared" si="867"/>
        <v>41.928387999999998</v>
      </c>
      <c r="S6157" s="20">
        <f t="shared" si="871"/>
        <v>0</v>
      </c>
      <c r="T6157" s="20">
        <f>IF((T6156+R6157)&lt;0,0,IF((T6156+R6157)&gt;结论【关键目标】!C$28,结论【关键目标】!C$28,T6156+R6157))</f>
        <v>22</v>
      </c>
      <c r="U6157" s="19">
        <f>IF((T6156+R6157)&lt;结论【关键目标】!$C$28,0,(发电量计算【计算逻辑页】!R6157+发电量计算【计算逻辑页】!T6156-结论【关键目标】!$C$28))</f>
        <v>41.928387999999998</v>
      </c>
      <c r="V6157" s="5">
        <f t="shared" si="868"/>
        <v>14.674935799999998</v>
      </c>
      <c r="W6157" s="5">
        <f t="shared" si="869"/>
        <v>26.5756703192</v>
      </c>
      <c r="X6157" s="5">
        <f t="shared" si="872"/>
        <v>0</v>
      </c>
    </row>
    <row r="6158" spans="1:24" x14ac:dyDescent="0.15">
      <c r="A6158" s="7">
        <v>6157</v>
      </c>
      <c r="B6158" s="7">
        <v>9</v>
      </c>
      <c r="C6158" s="7">
        <v>14</v>
      </c>
      <c r="D6158" s="7">
        <v>13</v>
      </c>
      <c r="E6158" s="7">
        <v>257</v>
      </c>
      <c r="F6158" s="7">
        <v>27.8</v>
      </c>
      <c r="G6158" s="7">
        <v>640.79999999999995</v>
      </c>
      <c r="H6158" s="7">
        <f t="shared" si="864"/>
        <v>4</v>
      </c>
      <c r="I6158" s="16">
        <f t="shared" si="865"/>
        <v>45183</v>
      </c>
      <c r="J6158" s="17">
        <v>1.2267999999999999</v>
      </c>
      <c r="K6158" s="18">
        <f>G6158*结论【关键目标】!C$27*0.7735*0.001</f>
        <v>59.479056</v>
      </c>
      <c r="L6158" s="5">
        <v>0</v>
      </c>
      <c r="M6158" s="5">
        <f>ABS(IF(L6158&lt;=0,L6158/耗电量关键数据!$B$6/1000,L6158/耗电量关键数据!$B$5/1000))</f>
        <v>0</v>
      </c>
      <c r="N6158" s="5">
        <f>电气设备逐时使用率计算!H6134</f>
        <v>11.688450000000001</v>
      </c>
      <c r="O6158" s="5">
        <f>灯光逐时使用率计算!H6134</f>
        <v>9.9741440000000008</v>
      </c>
      <c r="P6158" s="19">
        <f t="shared" si="866"/>
        <v>21.662594000000002</v>
      </c>
      <c r="Q6158" s="19">
        <f t="shared" si="870"/>
        <v>21.662594000000002</v>
      </c>
      <c r="R6158" s="20">
        <f t="shared" si="867"/>
        <v>37.816462000000001</v>
      </c>
      <c r="S6158" s="20">
        <f t="shared" si="871"/>
        <v>0</v>
      </c>
      <c r="T6158" s="20">
        <f>IF((T6157+R6158)&lt;0,0,IF((T6157+R6158)&gt;结论【关键目标】!C$28,结论【关键目标】!C$28,T6157+R6158))</f>
        <v>22</v>
      </c>
      <c r="U6158" s="19">
        <f>IF((T6157+R6158)&lt;结论【关键目标】!$C$28,0,(发电量计算【计算逻辑页】!R6158+发电量计算【计算逻辑页】!T6157-结论【关键目标】!$C$28))</f>
        <v>37.816462000000001</v>
      </c>
      <c r="V6158" s="5">
        <f t="shared" si="868"/>
        <v>13.235761699999999</v>
      </c>
      <c r="W6158" s="5">
        <f t="shared" si="869"/>
        <v>26.5756703192</v>
      </c>
      <c r="X6158" s="5">
        <f t="shared" si="872"/>
        <v>0</v>
      </c>
    </row>
    <row r="6159" spans="1:24" x14ac:dyDescent="0.15">
      <c r="A6159" s="7">
        <v>6158</v>
      </c>
      <c r="B6159" s="7">
        <v>9</v>
      </c>
      <c r="C6159" s="7">
        <v>14</v>
      </c>
      <c r="D6159" s="7">
        <v>14</v>
      </c>
      <c r="E6159" s="7">
        <v>257</v>
      </c>
      <c r="F6159" s="7">
        <v>28.2</v>
      </c>
      <c r="G6159" s="7">
        <v>543.70000000000005</v>
      </c>
      <c r="H6159" s="7">
        <f t="shared" si="864"/>
        <v>4</v>
      </c>
      <c r="I6159" s="16">
        <f t="shared" si="865"/>
        <v>45183</v>
      </c>
      <c r="J6159" s="17">
        <v>1.2267999999999999</v>
      </c>
      <c r="K6159" s="18">
        <f>G6159*结论【关键目标】!C$27*0.7735*0.001</f>
        <v>50.466234000000007</v>
      </c>
      <c r="L6159" s="5">
        <v>0</v>
      </c>
      <c r="M6159" s="5">
        <f>ABS(IF(L6159&lt;=0,L6159/耗电量关键数据!$B$6/1000,L6159/耗电量关键数据!$B$5/1000))</f>
        <v>0</v>
      </c>
      <c r="N6159" s="5">
        <f>电气设备逐时使用率计算!H6135</f>
        <v>22.208055000000002</v>
      </c>
      <c r="O6159" s="5">
        <f>灯光逐时使用率计算!H6135</f>
        <v>11.844296</v>
      </c>
      <c r="P6159" s="19">
        <f t="shared" si="866"/>
        <v>34.052351000000002</v>
      </c>
      <c r="Q6159" s="19">
        <f t="shared" si="870"/>
        <v>34.052351000000002</v>
      </c>
      <c r="R6159" s="20">
        <f t="shared" si="867"/>
        <v>16.413883000000006</v>
      </c>
      <c r="S6159" s="20">
        <f t="shared" si="871"/>
        <v>0</v>
      </c>
      <c r="T6159" s="20">
        <f>IF((T6158+R6159)&lt;0,0,IF((T6158+R6159)&gt;结论【关键目标】!C$28,结论【关键目标】!C$28,T6158+R6159))</f>
        <v>22</v>
      </c>
      <c r="U6159" s="19">
        <f>IF((T6158+R6159)&lt;结论【关键目标】!$C$28,0,(发电量计算【计算逻辑页】!R6159+发电量计算【计算逻辑页】!T6158-结论【关键目标】!$C$28))</f>
        <v>16.413883000000006</v>
      </c>
      <c r="V6159" s="5">
        <f t="shared" si="868"/>
        <v>5.7448590500000014</v>
      </c>
      <c r="W6159" s="5">
        <f t="shared" si="869"/>
        <v>41.775424206799997</v>
      </c>
      <c r="X6159" s="5">
        <f t="shared" si="872"/>
        <v>0</v>
      </c>
    </row>
    <row r="6160" spans="1:24" x14ac:dyDescent="0.15">
      <c r="A6160" s="7">
        <v>6159</v>
      </c>
      <c r="B6160" s="7">
        <v>9</v>
      </c>
      <c r="C6160" s="7">
        <v>14</v>
      </c>
      <c r="D6160" s="7">
        <v>15</v>
      </c>
      <c r="E6160" s="7">
        <v>257</v>
      </c>
      <c r="F6160" s="7">
        <v>28</v>
      </c>
      <c r="G6160" s="7">
        <v>388.1</v>
      </c>
      <c r="H6160" s="7">
        <f t="shared" si="864"/>
        <v>4</v>
      </c>
      <c r="I6160" s="16">
        <f t="shared" si="865"/>
        <v>45183</v>
      </c>
      <c r="J6160" s="17">
        <v>1.2267999999999999</v>
      </c>
      <c r="K6160" s="18">
        <f>G6160*结论【关键目标】!C$27*0.7735*0.001</f>
        <v>36.023441999999996</v>
      </c>
      <c r="L6160" s="5">
        <v>0</v>
      </c>
      <c r="M6160" s="5">
        <f>ABS(IF(L6160&lt;=0,L6160/耗电量关键数据!$B$6/1000,L6160/耗电量关键数据!$B$5/1000))</f>
        <v>0</v>
      </c>
      <c r="N6160" s="5">
        <f>电气设备逐时使用率计算!H6136</f>
        <v>22.208055000000002</v>
      </c>
      <c r="O6160" s="5">
        <f>灯光逐时使用率计算!H6136</f>
        <v>11.844296</v>
      </c>
      <c r="P6160" s="19">
        <f t="shared" si="866"/>
        <v>34.052351000000002</v>
      </c>
      <c r="Q6160" s="19">
        <f t="shared" si="870"/>
        <v>34.052351000000002</v>
      </c>
      <c r="R6160" s="20">
        <f t="shared" si="867"/>
        <v>1.9710909999999942</v>
      </c>
      <c r="S6160" s="20">
        <f t="shared" si="871"/>
        <v>0</v>
      </c>
      <c r="T6160" s="20">
        <f>IF((T6159+R6160)&lt;0,0,IF((T6159+R6160)&gt;结论【关键目标】!C$28,结论【关键目标】!C$28,T6159+R6160))</f>
        <v>22</v>
      </c>
      <c r="U6160" s="19">
        <f>IF((T6159+R6160)&lt;结论【关键目标】!$C$28,0,(发电量计算【计算逻辑页】!R6160+发电量计算【计算逻辑页】!T6159-结论【关键目标】!$C$28))</f>
        <v>1.9710909999999942</v>
      </c>
      <c r="V6160" s="5">
        <f t="shared" si="868"/>
        <v>0.68988184999999791</v>
      </c>
      <c r="W6160" s="5">
        <f t="shared" si="869"/>
        <v>41.775424206799997</v>
      </c>
      <c r="X6160" s="5">
        <f t="shared" si="872"/>
        <v>0</v>
      </c>
    </row>
    <row r="6161" spans="1:24" x14ac:dyDescent="0.15">
      <c r="A6161" s="7">
        <v>6160</v>
      </c>
      <c r="B6161" s="7">
        <v>9</v>
      </c>
      <c r="C6161" s="7">
        <v>14</v>
      </c>
      <c r="D6161" s="7">
        <v>16</v>
      </c>
      <c r="E6161" s="7">
        <v>257</v>
      </c>
      <c r="F6161" s="7">
        <v>27.3</v>
      </c>
      <c r="G6161" s="7">
        <v>234.3</v>
      </c>
      <c r="H6161" s="7">
        <f t="shared" si="864"/>
        <v>4</v>
      </c>
      <c r="I6161" s="16">
        <f t="shared" si="865"/>
        <v>45183</v>
      </c>
      <c r="J6161" s="17">
        <v>0.70809999999999995</v>
      </c>
      <c r="K6161" s="18">
        <f>G6161*结论【关键目标】!C$27*0.7735*0.001</f>
        <v>21.747726</v>
      </c>
      <c r="L6161" s="5">
        <v>0</v>
      </c>
      <c r="M6161" s="5">
        <f>ABS(IF(L6161&lt;=0,L6161/耗电量关键数据!$B$6/1000,L6161/耗电量关键数据!$B$5/1000))</f>
        <v>0</v>
      </c>
      <c r="N6161" s="5">
        <f>电气设备逐时使用率计算!H6137</f>
        <v>22.208055000000002</v>
      </c>
      <c r="O6161" s="5">
        <f>灯光逐时使用率计算!H6137</f>
        <v>11.844296</v>
      </c>
      <c r="P6161" s="19">
        <f t="shared" si="866"/>
        <v>34.052351000000002</v>
      </c>
      <c r="Q6161" s="19">
        <f t="shared" si="870"/>
        <v>0</v>
      </c>
      <c r="R6161" s="20">
        <f t="shared" si="867"/>
        <v>21.747726</v>
      </c>
      <c r="S6161" s="20">
        <f t="shared" si="871"/>
        <v>0</v>
      </c>
      <c r="T6161" s="20">
        <f>IF((T6160+R6161)&lt;0,0,IF((T6160+R6161)&gt;结论【关键目标】!C$28,结论【关键目标】!C$28,T6160+R6161))</f>
        <v>22</v>
      </c>
      <c r="U6161" s="19">
        <f>IF((T6160+R6161)&lt;结论【关键目标】!$C$28,0,(发电量计算【计算逻辑页】!R6161+发电量计算【计算逻辑页】!T6160-结论【关键目标】!$C$28))</f>
        <v>21.747726</v>
      </c>
      <c r="V6161" s="5">
        <f t="shared" si="868"/>
        <v>7.6117040999999999</v>
      </c>
      <c r="W6161" s="5">
        <f t="shared" si="869"/>
        <v>15.399564780599999</v>
      </c>
      <c r="X6161" s="5">
        <f t="shared" si="872"/>
        <v>0</v>
      </c>
    </row>
    <row r="6162" spans="1:24" x14ac:dyDescent="0.15">
      <c r="A6162" s="7">
        <v>6161</v>
      </c>
      <c r="B6162" s="7">
        <v>9</v>
      </c>
      <c r="C6162" s="7">
        <v>14</v>
      </c>
      <c r="D6162" s="7">
        <v>17</v>
      </c>
      <c r="E6162" s="7">
        <v>257</v>
      </c>
      <c r="F6162" s="7">
        <v>26.2</v>
      </c>
      <c r="G6162" s="7">
        <v>85.5</v>
      </c>
      <c r="H6162" s="7">
        <f t="shared" si="864"/>
        <v>4</v>
      </c>
      <c r="I6162" s="16">
        <f t="shared" si="865"/>
        <v>45183</v>
      </c>
      <c r="J6162" s="17">
        <v>0.70809999999999995</v>
      </c>
      <c r="K6162" s="18">
        <f>G6162*结论【关键目标】!C$27*0.7735*0.001</f>
        <v>7.9361100000000002</v>
      </c>
      <c r="L6162" s="5">
        <v>0</v>
      </c>
      <c r="M6162" s="5">
        <f>ABS(IF(L6162&lt;=0,L6162/耗电量关键数据!$B$6/1000,L6162/耗电量关键数据!$B$5/1000))</f>
        <v>0</v>
      </c>
      <c r="N6162" s="5">
        <f>电气设备逐时使用率计算!H6138</f>
        <v>22.208055000000002</v>
      </c>
      <c r="O6162" s="5">
        <f>灯光逐时使用率计算!H6138</f>
        <v>11.844296</v>
      </c>
      <c r="P6162" s="19">
        <f t="shared" si="866"/>
        <v>34.052351000000002</v>
      </c>
      <c r="Q6162" s="19">
        <f t="shared" si="870"/>
        <v>0</v>
      </c>
      <c r="R6162" s="20">
        <f t="shared" si="867"/>
        <v>7.9361100000000002</v>
      </c>
      <c r="S6162" s="20">
        <f t="shared" si="871"/>
        <v>0</v>
      </c>
      <c r="T6162" s="20">
        <f>IF((T6161+R6162)&lt;0,0,IF((T6161+R6162)&gt;结论【关键目标】!C$28,结论【关键目标】!C$28,T6161+R6162))</f>
        <v>22</v>
      </c>
      <c r="U6162" s="19">
        <f>IF((T6161+R6162)&lt;结论【关键目标】!$C$28,0,(发电量计算【计算逻辑页】!R6162+发电量计算【计算逻辑页】!T6161-结论【关键目标】!$C$28))</f>
        <v>7.9361099999999993</v>
      </c>
      <c r="V6162" s="5">
        <f t="shared" si="868"/>
        <v>2.7776384999999997</v>
      </c>
      <c r="W6162" s="5">
        <f t="shared" si="869"/>
        <v>5.6195594909999995</v>
      </c>
      <c r="X6162" s="5">
        <f t="shared" si="872"/>
        <v>0</v>
      </c>
    </row>
    <row r="6163" spans="1:24" x14ac:dyDescent="0.15">
      <c r="A6163" s="7">
        <v>6162</v>
      </c>
      <c r="B6163" s="7">
        <v>9</v>
      </c>
      <c r="C6163" s="7">
        <v>14</v>
      </c>
      <c r="D6163" s="7">
        <v>18</v>
      </c>
      <c r="E6163" s="7">
        <v>257</v>
      </c>
      <c r="F6163" s="7">
        <v>24.8</v>
      </c>
      <c r="G6163" s="7">
        <v>0</v>
      </c>
      <c r="H6163" s="7">
        <f t="shared" si="864"/>
        <v>4</v>
      </c>
      <c r="I6163" s="16">
        <f t="shared" si="865"/>
        <v>45183</v>
      </c>
      <c r="J6163" s="17">
        <v>0.70809999999999995</v>
      </c>
      <c r="K6163" s="18">
        <f>G6163*结论【关键目标】!C$27*0.7735*0.001</f>
        <v>0</v>
      </c>
      <c r="L6163" s="5">
        <v>0</v>
      </c>
      <c r="M6163" s="5">
        <f>ABS(IF(L6163&lt;=0,L6163/耗电量关键数据!$B$6/1000,L6163/耗电量关键数据!$B$5/1000))</f>
        <v>0</v>
      </c>
      <c r="N6163" s="5">
        <f>电气设备逐时使用率计算!H6139</f>
        <v>7.0130699999999999</v>
      </c>
      <c r="O6163" s="5">
        <f>灯光逐时使用率计算!H6139</f>
        <v>3.7403040000000001</v>
      </c>
      <c r="P6163" s="19">
        <f t="shared" si="866"/>
        <v>10.753374000000001</v>
      </c>
      <c r="Q6163" s="19">
        <f t="shared" si="870"/>
        <v>0</v>
      </c>
      <c r="R6163" s="20">
        <f t="shared" si="867"/>
        <v>0</v>
      </c>
      <c r="S6163" s="20">
        <f t="shared" si="871"/>
        <v>0</v>
      </c>
      <c r="T6163" s="20">
        <f>IF((T6162+R6163)&lt;0,0,IF((T6162+R6163)&gt;结论【关键目标】!C$28,结论【关键目标】!C$28,T6162+R6163))</f>
        <v>22</v>
      </c>
      <c r="U6163" s="19">
        <f>IF((T6162+R6163)&lt;结论【关键目标】!$C$28,0,(发电量计算【计算逻辑页】!R6163+发电量计算【计算逻辑页】!T6162-结论【关键目标】!$C$28))</f>
        <v>0</v>
      </c>
      <c r="V6163" s="5">
        <f t="shared" si="868"/>
        <v>0</v>
      </c>
      <c r="W6163" s="5">
        <f t="shared" si="869"/>
        <v>0</v>
      </c>
      <c r="X6163" s="5">
        <f t="shared" si="872"/>
        <v>0</v>
      </c>
    </row>
    <row r="6164" spans="1:24" x14ac:dyDescent="0.15">
      <c r="A6164" s="7">
        <v>6163</v>
      </c>
      <c r="B6164" s="7">
        <v>9</v>
      </c>
      <c r="C6164" s="7">
        <v>14</v>
      </c>
      <c r="D6164" s="7">
        <v>19</v>
      </c>
      <c r="E6164" s="7">
        <v>257</v>
      </c>
      <c r="F6164" s="7">
        <v>23.1</v>
      </c>
      <c r="G6164" s="7">
        <v>0</v>
      </c>
      <c r="H6164" s="7">
        <f t="shared" si="864"/>
        <v>4</v>
      </c>
      <c r="I6164" s="16">
        <f t="shared" si="865"/>
        <v>45183</v>
      </c>
      <c r="J6164" s="17">
        <v>1.2267999999999999</v>
      </c>
      <c r="K6164" s="18">
        <f>G6164*结论【关键目标】!C$27*0.7735*0.001</f>
        <v>0</v>
      </c>
      <c r="L6164" s="5">
        <v>0</v>
      </c>
      <c r="M6164" s="5">
        <f>ABS(IF(L6164&lt;=0,L6164/耗电量关键数据!$B$6/1000,L6164/耗电量关键数据!$B$5/1000))</f>
        <v>0</v>
      </c>
      <c r="N6164" s="5">
        <f>电气设备逐时使用率计算!H6140</f>
        <v>7.0130699999999999</v>
      </c>
      <c r="O6164" s="5">
        <f>灯光逐时使用率计算!H6140</f>
        <v>3.7403040000000001</v>
      </c>
      <c r="P6164" s="19">
        <f t="shared" si="866"/>
        <v>10.753374000000001</v>
      </c>
      <c r="Q6164" s="19">
        <f t="shared" si="870"/>
        <v>10.753374000000001</v>
      </c>
      <c r="R6164" s="20">
        <f t="shared" si="867"/>
        <v>-10.753374000000001</v>
      </c>
      <c r="S6164" s="20">
        <f t="shared" si="871"/>
        <v>10.753374000000001</v>
      </c>
      <c r="T6164" s="20">
        <f>IF((T6163+R6164)&lt;0,0,IF((T6163+R6164)&gt;结论【关键目标】!C$28,结论【关键目标】!C$28,T6163+R6164))</f>
        <v>11.246625999999999</v>
      </c>
      <c r="U6164" s="19">
        <f>IF((T6163+R6164)&lt;结论【关键目标】!$C$28,0,(发电量计算【计算逻辑页】!R6164+发电量计算【计算逻辑页】!T6163-结论【关键目标】!$C$28))</f>
        <v>0</v>
      </c>
      <c r="V6164" s="5">
        <f t="shared" si="868"/>
        <v>0</v>
      </c>
      <c r="W6164" s="5">
        <f t="shared" si="869"/>
        <v>0</v>
      </c>
      <c r="X6164" s="5">
        <f t="shared" si="872"/>
        <v>9.428558323199999</v>
      </c>
    </row>
    <row r="6165" spans="1:24" x14ac:dyDescent="0.15">
      <c r="A6165" s="7">
        <v>6164</v>
      </c>
      <c r="B6165" s="7">
        <v>9</v>
      </c>
      <c r="C6165" s="7">
        <v>14</v>
      </c>
      <c r="D6165" s="7">
        <v>20</v>
      </c>
      <c r="E6165" s="7">
        <v>257</v>
      </c>
      <c r="F6165" s="7">
        <v>21.3</v>
      </c>
      <c r="G6165" s="7">
        <v>0</v>
      </c>
      <c r="H6165" s="7">
        <f t="shared" si="864"/>
        <v>4</v>
      </c>
      <c r="I6165" s="16">
        <f t="shared" si="865"/>
        <v>45183</v>
      </c>
      <c r="J6165" s="17">
        <v>1.2267999999999999</v>
      </c>
      <c r="K6165" s="18">
        <f>G6165*结论【关键目标】!C$27*0.7735*0.001</f>
        <v>0</v>
      </c>
      <c r="L6165" s="5">
        <v>0</v>
      </c>
      <c r="M6165" s="5">
        <f>ABS(IF(L6165&lt;=0,L6165/耗电量关键数据!$B$6/1000,L6165/耗电量关键数据!$B$5/1000))</f>
        <v>0</v>
      </c>
      <c r="N6165" s="5">
        <f>电气设备逐时使用率计算!H6141</f>
        <v>1.1688450000000001</v>
      </c>
      <c r="O6165" s="5">
        <f>灯光逐时使用率计算!H6141</f>
        <v>0.37403039999999999</v>
      </c>
      <c r="P6165" s="19">
        <f t="shared" si="866"/>
        <v>1.5428754000000002</v>
      </c>
      <c r="Q6165" s="19">
        <f t="shared" si="870"/>
        <v>1.5428754000000002</v>
      </c>
      <c r="R6165" s="20">
        <f t="shared" si="867"/>
        <v>-1.5428754000000002</v>
      </c>
      <c r="S6165" s="20">
        <f t="shared" si="871"/>
        <v>1.5428754000000002</v>
      </c>
      <c r="T6165" s="20">
        <f>IF((T6164+R6165)&lt;0,0,IF((T6164+R6165)&gt;结论【关键目标】!C$28,结论【关键目标】!C$28,T6164+R6165))</f>
        <v>9.7037505999999993</v>
      </c>
      <c r="U6165" s="19">
        <f>IF((T6164+R6165)&lt;结论【关键目标】!$C$28,0,(发电量计算【计算逻辑页】!R6165+发电量计算【计算逻辑页】!T6164-结论【关键目标】!$C$28))</f>
        <v>0</v>
      </c>
      <c r="V6165" s="5">
        <f t="shared" si="868"/>
        <v>0</v>
      </c>
      <c r="W6165" s="5">
        <f t="shared" si="869"/>
        <v>0</v>
      </c>
      <c r="X6165" s="5">
        <f t="shared" si="872"/>
        <v>1.3527931507200002</v>
      </c>
    </row>
    <row r="6166" spans="1:24" x14ac:dyDescent="0.15">
      <c r="A6166" s="7">
        <v>6165</v>
      </c>
      <c r="B6166" s="7">
        <v>9</v>
      </c>
      <c r="C6166" s="7">
        <v>14</v>
      </c>
      <c r="D6166" s="7">
        <v>21</v>
      </c>
      <c r="E6166" s="7">
        <v>257</v>
      </c>
      <c r="F6166" s="7">
        <v>19.5</v>
      </c>
      <c r="G6166" s="7">
        <v>0</v>
      </c>
      <c r="H6166" s="7">
        <f t="shared" si="864"/>
        <v>4</v>
      </c>
      <c r="I6166" s="16">
        <f t="shared" si="865"/>
        <v>45183</v>
      </c>
      <c r="J6166" s="17">
        <v>1.2267999999999999</v>
      </c>
      <c r="K6166" s="18">
        <f>G6166*结论【关键目标】!C$27*0.7735*0.001</f>
        <v>0</v>
      </c>
      <c r="L6166" s="5">
        <v>0</v>
      </c>
      <c r="M6166" s="5">
        <f>ABS(IF(L6166&lt;=0,L6166/耗电量关键数据!$B$6/1000,L6166/耗电量关键数据!$B$5/1000))</f>
        <v>0</v>
      </c>
      <c r="N6166" s="5">
        <f>电气设备逐时使用率计算!H6142</f>
        <v>1.1688450000000001</v>
      </c>
      <c r="O6166" s="5">
        <f>灯光逐时使用率计算!H6142</f>
        <v>0.37403039999999999</v>
      </c>
      <c r="P6166" s="19">
        <f t="shared" si="866"/>
        <v>1.5428754000000002</v>
      </c>
      <c r="Q6166" s="19">
        <f t="shared" si="870"/>
        <v>1.5428754000000002</v>
      </c>
      <c r="R6166" s="20">
        <f t="shared" si="867"/>
        <v>-1.5428754000000002</v>
      </c>
      <c r="S6166" s="20">
        <f t="shared" si="871"/>
        <v>1.5428754000000002</v>
      </c>
      <c r="T6166" s="20">
        <f>IF((T6165+R6166)&lt;0,0,IF((T6165+R6166)&gt;结论【关键目标】!C$28,结论【关键目标】!C$28,T6165+R6166))</f>
        <v>8.1608751999999996</v>
      </c>
      <c r="U6166" s="19">
        <f>IF((T6165+R6166)&lt;结论【关键目标】!$C$28,0,(发电量计算【计算逻辑页】!R6166+发电量计算【计算逻辑页】!T6165-结论【关键目标】!$C$28))</f>
        <v>0</v>
      </c>
      <c r="V6166" s="5">
        <f t="shared" si="868"/>
        <v>0</v>
      </c>
      <c r="W6166" s="5">
        <f t="shared" si="869"/>
        <v>0</v>
      </c>
      <c r="X6166" s="5">
        <f t="shared" si="872"/>
        <v>1.3527931507200002</v>
      </c>
    </row>
    <row r="6167" spans="1:24" x14ac:dyDescent="0.15">
      <c r="A6167" s="7">
        <v>6166</v>
      </c>
      <c r="B6167" s="7">
        <v>9</v>
      </c>
      <c r="C6167" s="7">
        <v>14</v>
      </c>
      <c r="D6167" s="7">
        <v>22</v>
      </c>
      <c r="E6167" s="7">
        <v>257</v>
      </c>
      <c r="F6167" s="7">
        <v>19.100000000000001</v>
      </c>
      <c r="G6167" s="7">
        <v>0</v>
      </c>
      <c r="H6167" s="7">
        <f t="shared" si="864"/>
        <v>4</v>
      </c>
      <c r="I6167" s="16">
        <f t="shared" si="865"/>
        <v>45183</v>
      </c>
      <c r="J6167" s="17">
        <v>0.70809999999999995</v>
      </c>
      <c r="K6167" s="18">
        <f>G6167*结论【关键目标】!C$27*0.7735*0.001</f>
        <v>0</v>
      </c>
      <c r="L6167" s="5">
        <v>0</v>
      </c>
      <c r="M6167" s="5">
        <f>ABS(IF(L6167&lt;=0,L6167/耗电量关键数据!$B$6/1000,L6167/耗电量关键数据!$B$5/1000))</f>
        <v>0</v>
      </c>
      <c r="N6167" s="5">
        <f>电气设备逐时使用率计算!H6143</f>
        <v>1.1688450000000001</v>
      </c>
      <c r="O6167" s="5">
        <f>灯光逐时使用率计算!H6143</f>
        <v>0.37403039999999999</v>
      </c>
      <c r="P6167" s="19">
        <f t="shared" si="866"/>
        <v>1.5428754000000002</v>
      </c>
      <c r="Q6167" s="19">
        <f t="shared" si="870"/>
        <v>0</v>
      </c>
      <c r="R6167" s="20">
        <f t="shared" si="867"/>
        <v>0</v>
      </c>
      <c r="S6167" s="20">
        <f t="shared" si="871"/>
        <v>0</v>
      </c>
      <c r="T6167" s="20">
        <f>IF((T6166+R6167)&lt;0,0,IF((T6166+R6167)&gt;结论【关键目标】!C$28,结论【关键目标】!C$28,T6166+R6167))</f>
        <v>8.1608751999999996</v>
      </c>
      <c r="U6167" s="19">
        <f>IF((T6166+R6167)&lt;结论【关键目标】!$C$28,0,(发电量计算【计算逻辑页】!R6167+发电量计算【计算逻辑页】!T6166-结论【关键目标】!$C$28))</f>
        <v>0</v>
      </c>
      <c r="V6167" s="5">
        <f t="shared" si="868"/>
        <v>0</v>
      </c>
      <c r="W6167" s="5">
        <f t="shared" si="869"/>
        <v>0</v>
      </c>
      <c r="X6167" s="5">
        <f t="shared" si="872"/>
        <v>0</v>
      </c>
    </row>
    <row r="6168" spans="1:24" x14ac:dyDescent="0.15">
      <c r="A6168" s="7">
        <v>6167</v>
      </c>
      <c r="B6168" s="7">
        <v>9</v>
      </c>
      <c r="C6168" s="7">
        <v>14</v>
      </c>
      <c r="D6168" s="7">
        <v>23</v>
      </c>
      <c r="E6168" s="7">
        <v>257</v>
      </c>
      <c r="F6168" s="7">
        <v>18.7</v>
      </c>
      <c r="G6168" s="7">
        <v>0</v>
      </c>
      <c r="H6168" s="7">
        <f t="shared" si="864"/>
        <v>4</v>
      </c>
      <c r="I6168" s="16">
        <f t="shared" si="865"/>
        <v>45183</v>
      </c>
      <c r="J6168" s="17">
        <v>0.70809999999999995</v>
      </c>
      <c r="K6168" s="18">
        <f>G6168*结论【关键目标】!C$27*0.7735*0.001</f>
        <v>0</v>
      </c>
      <c r="L6168" s="5">
        <v>0</v>
      </c>
      <c r="M6168" s="5">
        <f>ABS(IF(L6168&lt;=0,L6168/耗电量关键数据!$B$6/1000,L6168/耗电量关键数据!$B$5/1000))</f>
        <v>0</v>
      </c>
      <c r="N6168" s="5">
        <f>电气设备逐时使用率计算!H6144</f>
        <v>1.1688450000000001</v>
      </c>
      <c r="O6168" s="5">
        <f>灯光逐时使用率计算!H6144</f>
        <v>0.37403039999999999</v>
      </c>
      <c r="P6168" s="19">
        <f t="shared" si="866"/>
        <v>1.5428754000000002</v>
      </c>
      <c r="Q6168" s="19">
        <f t="shared" si="870"/>
        <v>0</v>
      </c>
      <c r="R6168" s="20">
        <f t="shared" si="867"/>
        <v>0</v>
      </c>
      <c r="S6168" s="20">
        <f t="shared" si="871"/>
        <v>0</v>
      </c>
      <c r="T6168" s="20">
        <f>IF((T6167+R6168)&lt;0,0,IF((T6167+R6168)&gt;结论【关键目标】!C$28,结论【关键目标】!C$28,T6167+R6168))</f>
        <v>8.1608751999999996</v>
      </c>
      <c r="U6168" s="19">
        <f>IF((T6167+R6168)&lt;结论【关键目标】!$C$28,0,(发电量计算【计算逻辑页】!R6168+发电量计算【计算逻辑页】!T6167-结论【关键目标】!$C$28))</f>
        <v>0</v>
      </c>
      <c r="V6168" s="5">
        <f t="shared" si="868"/>
        <v>0</v>
      </c>
      <c r="W6168" s="5">
        <f t="shared" si="869"/>
        <v>0</v>
      </c>
      <c r="X6168" s="5">
        <f t="shared" si="872"/>
        <v>0</v>
      </c>
    </row>
    <row r="6169" spans="1:24" x14ac:dyDescent="0.15">
      <c r="A6169" s="7">
        <v>6168</v>
      </c>
      <c r="B6169" s="7">
        <v>9</v>
      </c>
      <c r="C6169" s="7">
        <v>14</v>
      </c>
      <c r="D6169" s="7">
        <v>24</v>
      </c>
      <c r="E6169" s="7">
        <v>257</v>
      </c>
      <c r="F6169" s="7">
        <v>18.3</v>
      </c>
      <c r="G6169" s="7">
        <v>0</v>
      </c>
      <c r="H6169" s="7">
        <f t="shared" si="864"/>
        <v>4</v>
      </c>
      <c r="I6169" s="16">
        <f t="shared" si="865"/>
        <v>45183</v>
      </c>
      <c r="J6169" s="17">
        <v>0.2407</v>
      </c>
      <c r="K6169" s="18">
        <f>G6169*结论【关键目标】!C$27*0.7735*0.001</f>
        <v>0</v>
      </c>
      <c r="L6169" s="5">
        <v>0</v>
      </c>
      <c r="M6169" s="5">
        <f>ABS(IF(L6169&lt;=0,L6169/耗电量关键数据!$B$6/1000,L6169/耗电量关键数据!$B$5/1000))</f>
        <v>0</v>
      </c>
      <c r="N6169" s="5">
        <f>电气设备逐时使用率计算!H6145</f>
        <v>1.1688450000000001</v>
      </c>
      <c r="O6169" s="5">
        <f>灯光逐时使用率计算!H6145</f>
        <v>0.37403039999999999</v>
      </c>
      <c r="P6169" s="19">
        <f t="shared" si="866"/>
        <v>1.5428754000000002</v>
      </c>
      <c r="Q6169" s="19">
        <f t="shared" si="870"/>
        <v>0</v>
      </c>
      <c r="R6169" s="20">
        <f t="shared" si="867"/>
        <v>0</v>
      </c>
      <c r="S6169" s="20">
        <f t="shared" si="871"/>
        <v>0</v>
      </c>
      <c r="T6169" s="20">
        <f>IF((T6168+R6169)&lt;0,0,IF((T6168+R6169)&gt;结论【关键目标】!C$28,结论【关键目标】!C$28,T6168+R6169))</f>
        <v>8.1608751999999996</v>
      </c>
      <c r="U6169" s="19">
        <f>IF((T6168+R6169)&lt;结论【关键目标】!$C$28,0,(发电量计算【计算逻辑页】!R6169+发电量计算【计算逻辑页】!T6168-结论【关键目标】!$C$28))</f>
        <v>0</v>
      </c>
      <c r="V6169" s="5">
        <f t="shared" si="868"/>
        <v>0</v>
      </c>
      <c r="W6169" s="5">
        <f t="shared" si="869"/>
        <v>0</v>
      </c>
      <c r="X6169" s="5">
        <f t="shared" si="872"/>
        <v>0</v>
      </c>
    </row>
    <row r="6170" spans="1:24" x14ac:dyDescent="0.15">
      <c r="A6170" s="7">
        <v>6169</v>
      </c>
      <c r="B6170" s="7">
        <v>9</v>
      </c>
      <c r="C6170" s="7">
        <v>15</v>
      </c>
      <c r="D6170" s="7">
        <v>1</v>
      </c>
      <c r="E6170" s="7">
        <v>258</v>
      </c>
      <c r="F6170" s="7">
        <v>17.8</v>
      </c>
      <c r="G6170" s="7">
        <v>0</v>
      </c>
      <c r="H6170" s="7">
        <f t="shared" si="864"/>
        <v>5</v>
      </c>
      <c r="I6170" s="16">
        <f t="shared" si="865"/>
        <v>45184</v>
      </c>
      <c r="J6170" s="17">
        <v>0.2407</v>
      </c>
      <c r="K6170" s="18">
        <f>G6170*结论【关键目标】!C$27*0.7735*0.001</f>
        <v>0</v>
      </c>
      <c r="L6170" s="5">
        <v>0</v>
      </c>
      <c r="M6170" s="5">
        <f>ABS(IF(L6170&lt;=0,L6170/耗电量关键数据!$B$6/1000,L6170/耗电量关键数据!$B$5/1000))</f>
        <v>0</v>
      </c>
      <c r="N6170" s="5">
        <f>电气设备逐时使用率计算!H6146</f>
        <v>1.1688450000000001</v>
      </c>
      <c r="O6170" s="5">
        <f>灯光逐时使用率计算!H6146</f>
        <v>0.37403039999999999</v>
      </c>
      <c r="P6170" s="19">
        <f t="shared" si="866"/>
        <v>1.5428754000000002</v>
      </c>
      <c r="Q6170" s="19">
        <f t="shared" si="870"/>
        <v>0</v>
      </c>
      <c r="R6170" s="20">
        <f t="shared" si="867"/>
        <v>0</v>
      </c>
      <c r="S6170" s="20">
        <f t="shared" si="871"/>
        <v>0</v>
      </c>
      <c r="T6170" s="20">
        <f>IF((T6169+R6170)&lt;0,0,IF((T6169+R6170)&gt;结论【关键目标】!C$28,结论【关键目标】!C$28,T6169+R6170))</f>
        <v>8.1608751999999996</v>
      </c>
      <c r="U6170" s="19">
        <f>IF((T6169+R6170)&lt;结论【关键目标】!$C$28,0,(发电量计算【计算逻辑页】!R6170+发电量计算【计算逻辑页】!T6169-结论【关键目标】!$C$28))</f>
        <v>0</v>
      </c>
      <c r="V6170" s="5">
        <f t="shared" si="868"/>
        <v>0</v>
      </c>
      <c r="W6170" s="5">
        <f t="shared" si="869"/>
        <v>0</v>
      </c>
      <c r="X6170" s="5">
        <f t="shared" si="872"/>
        <v>0</v>
      </c>
    </row>
    <row r="6171" spans="1:24" x14ac:dyDescent="0.15">
      <c r="A6171" s="7">
        <v>6170</v>
      </c>
      <c r="B6171" s="7">
        <v>9</v>
      </c>
      <c r="C6171" s="7">
        <v>15</v>
      </c>
      <c r="D6171" s="7">
        <v>2</v>
      </c>
      <c r="E6171" s="7">
        <v>258</v>
      </c>
      <c r="F6171" s="7">
        <v>17.2</v>
      </c>
      <c r="G6171" s="7">
        <v>0</v>
      </c>
      <c r="H6171" s="7">
        <f t="shared" si="864"/>
        <v>5</v>
      </c>
      <c r="I6171" s="16">
        <f t="shared" si="865"/>
        <v>45184</v>
      </c>
      <c r="J6171" s="17">
        <v>0.2407</v>
      </c>
      <c r="K6171" s="18">
        <f>G6171*结论【关键目标】!C$27*0.7735*0.001</f>
        <v>0</v>
      </c>
      <c r="L6171" s="5">
        <v>0</v>
      </c>
      <c r="M6171" s="5">
        <f>ABS(IF(L6171&lt;=0,L6171/耗电量关键数据!$B$6/1000,L6171/耗电量关键数据!$B$5/1000))</f>
        <v>0</v>
      </c>
      <c r="N6171" s="5">
        <f>电气设备逐时使用率计算!H6147</f>
        <v>1.1688450000000001</v>
      </c>
      <c r="O6171" s="5">
        <f>灯光逐时使用率计算!H6147</f>
        <v>0.37403039999999999</v>
      </c>
      <c r="P6171" s="19">
        <f t="shared" si="866"/>
        <v>1.5428754000000002</v>
      </c>
      <c r="Q6171" s="19">
        <f t="shared" si="870"/>
        <v>0</v>
      </c>
      <c r="R6171" s="20">
        <f t="shared" si="867"/>
        <v>0</v>
      </c>
      <c r="S6171" s="20">
        <f t="shared" si="871"/>
        <v>0</v>
      </c>
      <c r="T6171" s="20">
        <f>IF((T6170+R6171)&lt;0,0,IF((T6170+R6171)&gt;结论【关键目标】!C$28,结论【关键目标】!C$28,T6170+R6171))</f>
        <v>8.1608751999999996</v>
      </c>
      <c r="U6171" s="19">
        <f>IF((T6170+R6171)&lt;结论【关键目标】!$C$28,0,(发电量计算【计算逻辑页】!R6171+发电量计算【计算逻辑页】!T6170-结论【关键目标】!$C$28))</f>
        <v>0</v>
      </c>
      <c r="V6171" s="5">
        <f t="shared" si="868"/>
        <v>0</v>
      </c>
      <c r="W6171" s="5">
        <f t="shared" si="869"/>
        <v>0</v>
      </c>
      <c r="X6171" s="5">
        <f t="shared" si="872"/>
        <v>0</v>
      </c>
    </row>
    <row r="6172" spans="1:24" x14ac:dyDescent="0.15">
      <c r="A6172" s="7">
        <v>6171</v>
      </c>
      <c r="B6172" s="7">
        <v>9</v>
      </c>
      <c r="C6172" s="7">
        <v>15</v>
      </c>
      <c r="D6172" s="7">
        <v>3</v>
      </c>
      <c r="E6172" s="7">
        <v>258</v>
      </c>
      <c r="F6172" s="7">
        <v>16.7</v>
      </c>
      <c r="G6172" s="7">
        <v>0</v>
      </c>
      <c r="H6172" s="7">
        <f t="shared" si="864"/>
        <v>5</v>
      </c>
      <c r="I6172" s="16">
        <f t="shared" si="865"/>
        <v>45184</v>
      </c>
      <c r="J6172" s="17">
        <v>0.2407</v>
      </c>
      <c r="K6172" s="18">
        <f>G6172*结论【关键目标】!C$27*0.7735*0.001</f>
        <v>0</v>
      </c>
      <c r="L6172" s="5">
        <v>0</v>
      </c>
      <c r="M6172" s="5">
        <f>ABS(IF(L6172&lt;=0,L6172/耗电量关键数据!$B$6/1000,L6172/耗电量关键数据!$B$5/1000))</f>
        <v>0</v>
      </c>
      <c r="N6172" s="5">
        <f>电气设备逐时使用率计算!H6148</f>
        <v>1.1688450000000001</v>
      </c>
      <c r="O6172" s="5">
        <f>灯光逐时使用率计算!H6148</f>
        <v>0.37403039999999999</v>
      </c>
      <c r="P6172" s="19">
        <f t="shared" si="866"/>
        <v>1.5428754000000002</v>
      </c>
      <c r="Q6172" s="19">
        <f t="shared" si="870"/>
        <v>0</v>
      </c>
      <c r="R6172" s="20">
        <f t="shared" si="867"/>
        <v>0</v>
      </c>
      <c r="S6172" s="20">
        <f t="shared" si="871"/>
        <v>0</v>
      </c>
      <c r="T6172" s="20">
        <f>IF((T6171+R6172)&lt;0,0,IF((T6171+R6172)&gt;结论【关键目标】!C$28,结论【关键目标】!C$28,T6171+R6172))</f>
        <v>8.1608751999999996</v>
      </c>
      <c r="U6172" s="19">
        <f>IF((T6171+R6172)&lt;结论【关键目标】!$C$28,0,(发电量计算【计算逻辑页】!R6172+发电量计算【计算逻辑页】!T6171-结论【关键目标】!$C$28))</f>
        <v>0</v>
      </c>
      <c r="V6172" s="5">
        <f t="shared" si="868"/>
        <v>0</v>
      </c>
      <c r="W6172" s="5">
        <f t="shared" si="869"/>
        <v>0</v>
      </c>
      <c r="X6172" s="5">
        <f t="shared" si="872"/>
        <v>0</v>
      </c>
    </row>
    <row r="6173" spans="1:24" x14ac:dyDescent="0.15">
      <c r="A6173" s="7">
        <v>6172</v>
      </c>
      <c r="B6173" s="7">
        <v>9</v>
      </c>
      <c r="C6173" s="7">
        <v>15</v>
      </c>
      <c r="D6173" s="7">
        <v>4</v>
      </c>
      <c r="E6173" s="7">
        <v>258</v>
      </c>
      <c r="F6173" s="7">
        <v>16.5</v>
      </c>
      <c r="G6173" s="7">
        <v>0</v>
      </c>
      <c r="H6173" s="7">
        <f t="shared" si="864"/>
        <v>5</v>
      </c>
      <c r="I6173" s="16">
        <f t="shared" si="865"/>
        <v>45184</v>
      </c>
      <c r="J6173" s="17">
        <v>0.2407</v>
      </c>
      <c r="K6173" s="18">
        <f>G6173*结论【关键目标】!C$27*0.7735*0.001</f>
        <v>0</v>
      </c>
      <c r="L6173" s="5">
        <v>0</v>
      </c>
      <c r="M6173" s="5">
        <f>ABS(IF(L6173&lt;=0,L6173/耗电量关键数据!$B$6/1000,L6173/耗电量关键数据!$B$5/1000))</f>
        <v>0</v>
      </c>
      <c r="N6173" s="5">
        <f>电气设备逐时使用率计算!H6149</f>
        <v>1.1688450000000001</v>
      </c>
      <c r="O6173" s="5">
        <f>灯光逐时使用率计算!H6149</f>
        <v>0.37403039999999999</v>
      </c>
      <c r="P6173" s="19">
        <f t="shared" si="866"/>
        <v>1.5428754000000002</v>
      </c>
      <c r="Q6173" s="19">
        <f t="shared" si="870"/>
        <v>0</v>
      </c>
      <c r="R6173" s="20">
        <f t="shared" si="867"/>
        <v>0</v>
      </c>
      <c r="S6173" s="20">
        <f t="shared" si="871"/>
        <v>0</v>
      </c>
      <c r="T6173" s="20">
        <f>IF((T6172+R6173)&lt;0,0,IF((T6172+R6173)&gt;结论【关键目标】!C$28,结论【关键目标】!C$28,T6172+R6173))</f>
        <v>8.1608751999999996</v>
      </c>
      <c r="U6173" s="19">
        <f>IF((T6172+R6173)&lt;结论【关键目标】!$C$28,0,(发电量计算【计算逻辑页】!R6173+发电量计算【计算逻辑页】!T6172-结论【关键目标】!$C$28))</f>
        <v>0</v>
      </c>
      <c r="V6173" s="5">
        <f t="shared" si="868"/>
        <v>0</v>
      </c>
      <c r="W6173" s="5">
        <f t="shared" si="869"/>
        <v>0</v>
      </c>
      <c r="X6173" s="5">
        <f t="shared" si="872"/>
        <v>0</v>
      </c>
    </row>
    <row r="6174" spans="1:24" x14ac:dyDescent="0.15">
      <c r="A6174" s="7">
        <v>6173</v>
      </c>
      <c r="B6174" s="7">
        <v>9</v>
      </c>
      <c r="C6174" s="7">
        <v>15</v>
      </c>
      <c r="D6174" s="7">
        <v>5</v>
      </c>
      <c r="E6174" s="7">
        <v>258</v>
      </c>
      <c r="F6174" s="7">
        <v>16.3</v>
      </c>
      <c r="G6174" s="7">
        <v>0</v>
      </c>
      <c r="H6174" s="7">
        <f t="shared" si="864"/>
        <v>5</v>
      </c>
      <c r="I6174" s="16">
        <f t="shared" si="865"/>
        <v>45184</v>
      </c>
      <c r="J6174" s="17">
        <v>0.2407</v>
      </c>
      <c r="K6174" s="18">
        <f>G6174*结论【关键目标】!C$27*0.7735*0.001</f>
        <v>0</v>
      </c>
      <c r="L6174" s="5">
        <v>0</v>
      </c>
      <c r="M6174" s="5">
        <f>ABS(IF(L6174&lt;=0,L6174/耗电量关键数据!$B$6/1000,L6174/耗电量关键数据!$B$5/1000))</f>
        <v>0</v>
      </c>
      <c r="N6174" s="5">
        <f>电气设备逐时使用率计算!H6150</f>
        <v>1.1688450000000001</v>
      </c>
      <c r="O6174" s="5">
        <f>灯光逐时使用率计算!H6150</f>
        <v>0.37403039999999999</v>
      </c>
      <c r="P6174" s="19">
        <f t="shared" si="866"/>
        <v>1.5428754000000002</v>
      </c>
      <c r="Q6174" s="19">
        <f t="shared" si="870"/>
        <v>0</v>
      </c>
      <c r="R6174" s="20">
        <f t="shared" si="867"/>
        <v>0</v>
      </c>
      <c r="S6174" s="20">
        <f t="shared" si="871"/>
        <v>0</v>
      </c>
      <c r="T6174" s="20">
        <f>IF((T6173+R6174)&lt;0,0,IF((T6173+R6174)&gt;结论【关键目标】!C$28,结论【关键目标】!C$28,T6173+R6174))</f>
        <v>8.1608751999999996</v>
      </c>
      <c r="U6174" s="19">
        <f>IF((T6173+R6174)&lt;结论【关键目标】!$C$28,0,(发电量计算【计算逻辑页】!R6174+发电量计算【计算逻辑页】!T6173-结论【关键目标】!$C$28))</f>
        <v>0</v>
      </c>
      <c r="V6174" s="5">
        <f t="shared" si="868"/>
        <v>0</v>
      </c>
      <c r="W6174" s="5">
        <f t="shared" si="869"/>
        <v>0</v>
      </c>
      <c r="X6174" s="5">
        <f t="shared" si="872"/>
        <v>0</v>
      </c>
    </row>
    <row r="6175" spans="1:24" x14ac:dyDescent="0.15">
      <c r="A6175" s="7">
        <v>6174</v>
      </c>
      <c r="B6175" s="7">
        <v>9</v>
      </c>
      <c r="C6175" s="7">
        <v>15</v>
      </c>
      <c r="D6175" s="7">
        <v>6</v>
      </c>
      <c r="E6175" s="7">
        <v>258</v>
      </c>
      <c r="F6175" s="7">
        <v>16.100000000000001</v>
      </c>
      <c r="G6175" s="7">
        <v>0.6</v>
      </c>
      <c r="H6175" s="7">
        <f t="shared" si="864"/>
        <v>5</v>
      </c>
      <c r="I6175" s="16">
        <f t="shared" si="865"/>
        <v>45184</v>
      </c>
      <c r="J6175" s="17">
        <v>0.2407</v>
      </c>
      <c r="K6175" s="18">
        <f>G6175*结论【关键目标】!C$27*0.7735*0.001</f>
        <v>5.5691999999999998E-2</v>
      </c>
      <c r="L6175" s="5">
        <v>0</v>
      </c>
      <c r="M6175" s="5">
        <f>ABS(IF(L6175&lt;=0,L6175/耗电量关键数据!$B$6/1000,L6175/耗电量关键数据!$B$5/1000))</f>
        <v>0</v>
      </c>
      <c r="N6175" s="5">
        <f>电气设备逐时使用率计算!H6151</f>
        <v>1.1688450000000001</v>
      </c>
      <c r="O6175" s="5">
        <f>灯光逐时使用率计算!H6151</f>
        <v>0.37403039999999999</v>
      </c>
      <c r="P6175" s="19">
        <f t="shared" si="866"/>
        <v>1.5428754000000002</v>
      </c>
      <c r="Q6175" s="19">
        <f t="shared" si="870"/>
        <v>0</v>
      </c>
      <c r="R6175" s="20">
        <f t="shared" si="867"/>
        <v>5.5691999999999998E-2</v>
      </c>
      <c r="S6175" s="20">
        <f t="shared" si="871"/>
        <v>0</v>
      </c>
      <c r="T6175" s="20">
        <f>IF((T6174+R6175)&lt;0,0,IF((T6174+R6175)&gt;结论【关键目标】!C$28,结论【关键目标】!C$28,T6174+R6175))</f>
        <v>8.2165672000000001</v>
      </c>
      <c r="U6175" s="19">
        <f>IF((T6174+R6175)&lt;结论【关键目标】!$C$28,0,(发电量计算【计算逻辑页】!R6175+发电量计算【计算逻辑页】!T6174-结论【关键目标】!$C$28))</f>
        <v>0</v>
      </c>
      <c r="V6175" s="5">
        <f t="shared" si="868"/>
        <v>0</v>
      </c>
      <c r="W6175" s="5">
        <f t="shared" si="869"/>
        <v>1.34050644E-2</v>
      </c>
      <c r="X6175" s="5">
        <f t="shared" si="872"/>
        <v>0</v>
      </c>
    </row>
    <row r="6176" spans="1:24" x14ac:dyDescent="0.15">
      <c r="A6176" s="7">
        <v>6175</v>
      </c>
      <c r="B6176" s="7">
        <v>9</v>
      </c>
      <c r="C6176" s="7">
        <v>15</v>
      </c>
      <c r="D6176" s="7">
        <v>7</v>
      </c>
      <c r="E6176" s="7">
        <v>258</v>
      </c>
      <c r="F6176" s="7">
        <v>16.5</v>
      </c>
      <c r="G6176" s="7">
        <v>91.3</v>
      </c>
      <c r="H6176" s="7">
        <f t="shared" si="864"/>
        <v>5</v>
      </c>
      <c r="I6176" s="16">
        <f t="shared" si="865"/>
        <v>45184</v>
      </c>
      <c r="J6176" s="17">
        <v>0.2407</v>
      </c>
      <c r="K6176" s="18">
        <f>G6176*结论【关键目标】!C$27*0.7735*0.001</f>
        <v>8.4744660000000014</v>
      </c>
      <c r="L6176" s="5">
        <v>0</v>
      </c>
      <c r="M6176" s="5">
        <f>ABS(IF(L6176&lt;=0,L6176/耗电量关键数据!$B$6/1000,L6176/耗电量关键数据!$B$5/1000))</f>
        <v>0</v>
      </c>
      <c r="N6176" s="5">
        <f>电气设备逐时使用率计算!H6152</f>
        <v>2.3376900000000003</v>
      </c>
      <c r="O6176" s="5">
        <f>灯光逐时使用率计算!H6152</f>
        <v>1.2467680000000001</v>
      </c>
      <c r="P6176" s="19">
        <f t="shared" si="866"/>
        <v>3.5844580000000006</v>
      </c>
      <c r="Q6176" s="19">
        <f t="shared" si="870"/>
        <v>0</v>
      </c>
      <c r="R6176" s="20">
        <f t="shared" si="867"/>
        <v>8.4744660000000014</v>
      </c>
      <c r="S6176" s="20">
        <f t="shared" si="871"/>
        <v>0</v>
      </c>
      <c r="T6176" s="20">
        <f>IF((T6175+R6176)&lt;0,0,IF((T6175+R6176)&gt;结论【关键目标】!C$28,结论【关键目标】!C$28,T6175+R6176))</f>
        <v>16.6910332</v>
      </c>
      <c r="U6176" s="19">
        <f>IF((T6175+R6176)&lt;结论【关键目标】!$C$28,0,(发电量计算【计算逻辑页】!R6176+发电量计算【计算逻辑页】!T6175-结论【关键目标】!$C$28))</f>
        <v>0</v>
      </c>
      <c r="V6176" s="5">
        <f t="shared" si="868"/>
        <v>0</v>
      </c>
      <c r="W6176" s="5">
        <f t="shared" si="869"/>
        <v>0.8627790406000001</v>
      </c>
      <c r="X6176" s="5">
        <f t="shared" si="872"/>
        <v>0</v>
      </c>
    </row>
    <row r="6177" spans="1:24" x14ac:dyDescent="0.15">
      <c r="A6177" s="7">
        <v>6176</v>
      </c>
      <c r="B6177" s="7">
        <v>9</v>
      </c>
      <c r="C6177" s="7">
        <v>15</v>
      </c>
      <c r="D6177" s="7">
        <v>8</v>
      </c>
      <c r="E6177" s="7">
        <v>258</v>
      </c>
      <c r="F6177" s="7">
        <v>17.399999999999999</v>
      </c>
      <c r="G6177" s="7">
        <v>182.8</v>
      </c>
      <c r="H6177" s="7">
        <f t="shared" si="864"/>
        <v>5</v>
      </c>
      <c r="I6177" s="16">
        <f t="shared" si="865"/>
        <v>45184</v>
      </c>
      <c r="J6177" s="17">
        <v>0.70809999999999995</v>
      </c>
      <c r="K6177" s="18">
        <f>G6177*结论【关键目标】!C$27*0.7735*0.001</f>
        <v>16.967496000000001</v>
      </c>
      <c r="L6177" s="5">
        <v>0</v>
      </c>
      <c r="M6177" s="5">
        <f>ABS(IF(L6177&lt;=0,L6177/耗电量关键数据!$B$6/1000,L6177/耗电量关键数据!$B$5/1000))</f>
        <v>0</v>
      </c>
      <c r="N6177" s="5">
        <f>电气设备逐时使用率计算!H6153</f>
        <v>11.688450000000001</v>
      </c>
      <c r="O6177" s="5">
        <f>灯光逐时使用率计算!H6153</f>
        <v>6.2338399999999998</v>
      </c>
      <c r="P6177" s="19">
        <f t="shared" si="866"/>
        <v>17.92229</v>
      </c>
      <c r="Q6177" s="19">
        <f t="shared" si="870"/>
        <v>0</v>
      </c>
      <c r="R6177" s="20">
        <f t="shared" si="867"/>
        <v>16.967496000000001</v>
      </c>
      <c r="S6177" s="20">
        <f t="shared" si="871"/>
        <v>0</v>
      </c>
      <c r="T6177" s="20">
        <f>IF((T6176+R6177)&lt;0,0,IF((T6176+R6177)&gt;结论【关键目标】!C$28,结论【关键目标】!C$28,T6176+R6177))</f>
        <v>22</v>
      </c>
      <c r="U6177" s="19">
        <f>IF((T6176+R6177)&lt;结论【关键目标】!$C$28,0,(发电量计算【计算逻辑页】!R6177+发电量计算【计算逻辑页】!T6176-结论【关键目标】!$C$28))</f>
        <v>11.658529200000004</v>
      </c>
      <c r="V6177" s="5">
        <f t="shared" si="868"/>
        <v>4.0804852200000008</v>
      </c>
      <c r="W6177" s="5">
        <f t="shared" si="869"/>
        <v>12.014683917599999</v>
      </c>
      <c r="X6177" s="5">
        <f t="shared" si="872"/>
        <v>0</v>
      </c>
    </row>
    <row r="6178" spans="1:24" x14ac:dyDescent="0.15">
      <c r="A6178" s="7">
        <v>6177</v>
      </c>
      <c r="B6178" s="7">
        <v>9</v>
      </c>
      <c r="C6178" s="7">
        <v>15</v>
      </c>
      <c r="D6178" s="7">
        <v>9</v>
      </c>
      <c r="E6178" s="7">
        <v>258</v>
      </c>
      <c r="F6178" s="7">
        <v>18.7</v>
      </c>
      <c r="G6178" s="7">
        <v>308.39999999999998</v>
      </c>
      <c r="H6178" s="7">
        <f t="shared" si="864"/>
        <v>5</v>
      </c>
      <c r="I6178" s="16">
        <f t="shared" si="865"/>
        <v>45184</v>
      </c>
      <c r="J6178" s="17">
        <v>0.70809999999999995</v>
      </c>
      <c r="K6178" s="18">
        <f>G6178*结论【关键目标】!C$27*0.7735*0.001</f>
        <v>28.625688</v>
      </c>
      <c r="L6178" s="5">
        <v>0</v>
      </c>
      <c r="M6178" s="5">
        <f>ABS(IF(L6178&lt;=0,L6178/耗电量关键数据!$B$6/1000,L6178/耗电量关键数据!$B$5/1000))</f>
        <v>0</v>
      </c>
      <c r="N6178" s="5">
        <f>电气设备逐时使用率计算!H6154</f>
        <v>22.208055000000002</v>
      </c>
      <c r="O6178" s="5">
        <f>灯光逐时使用率计算!H6154</f>
        <v>11.844296</v>
      </c>
      <c r="P6178" s="19">
        <f t="shared" si="866"/>
        <v>34.052351000000002</v>
      </c>
      <c r="Q6178" s="19">
        <f t="shared" si="870"/>
        <v>0</v>
      </c>
      <c r="R6178" s="20">
        <f t="shared" si="867"/>
        <v>28.625688</v>
      </c>
      <c r="S6178" s="20">
        <f t="shared" si="871"/>
        <v>0</v>
      </c>
      <c r="T6178" s="20">
        <f>IF((T6177+R6178)&lt;0,0,IF((T6177+R6178)&gt;结论【关键目标】!C$28,结论【关键目标】!C$28,T6177+R6178))</f>
        <v>22</v>
      </c>
      <c r="U6178" s="19">
        <f>IF((T6177+R6178)&lt;结论【关键目标】!$C$28,0,(发电量计算【计算逻辑页】!R6178+发电量计算【计算逻辑页】!T6177-结论【关键目标】!$C$28))</f>
        <v>28.625687999999997</v>
      </c>
      <c r="V6178" s="5">
        <f t="shared" si="868"/>
        <v>10.018990799999997</v>
      </c>
      <c r="W6178" s="5">
        <f t="shared" si="869"/>
        <v>20.269849672799999</v>
      </c>
      <c r="X6178" s="5">
        <f t="shared" si="872"/>
        <v>0</v>
      </c>
    </row>
    <row r="6179" spans="1:24" x14ac:dyDescent="0.15">
      <c r="A6179" s="7">
        <v>6178</v>
      </c>
      <c r="B6179" s="7">
        <v>9</v>
      </c>
      <c r="C6179" s="7">
        <v>15</v>
      </c>
      <c r="D6179" s="7">
        <v>10</v>
      </c>
      <c r="E6179" s="7">
        <v>258</v>
      </c>
      <c r="F6179" s="7">
        <v>20.6</v>
      </c>
      <c r="G6179" s="7">
        <v>462.2</v>
      </c>
      <c r="H6179" s="7">
        <f t="shared" si="864"/>
        <v>5</v>
      </c>
      <c r="I6179" s="16">
        <f t="shared" si="865"/>
        <v>45184</v>
      </c>
      <c r="J6179" s="17">
        <v>0.70809999999999995</v>
      </c>
      <c r="K6179" s="18">
        <f>G6179*结论【关键目标】!C$27*0.7735*0.001</f>
        <v>42.901403999999999</v>
      </c>
      <c r="L6179" s="5">
        <v>0</v>
      </c>
      <c r="M6179" s="5">
        <f>ABS(IF(L6179&lt;=0,L6179/耗电量关键数据!$B$6/1000,L6179/耗电量关键数据!$B$5/1000))</f>
        <v>0</v>
      </c>
      <c r="N6179" s="5">
        <f>电气设备逐时使用率计算!H6155</f>
        <v>22.208055000000002</v>
      </c>
      <c r="O6179" s="5">
        <f>灯光逐时使用率计算!H6155</f>
        <v>11.844296</v>
      </c>
      <c r="P6179" s="19">
        <f t="shared" si="866"/>
        <v>34.052351000000002</v>
      </c>
      <c r="Q6179" s="19">
        <f t="shared" si="870"/>
        <v>0</v>
      </c>
      <c r="R6179" s="20">
        <f t="shared" si="867"/>
        <v>42.901403999999999</v>
      </c>
      <c r="S6179" s="20">
        <f t="shared" si="871"/>
        <v>0</v>
      </c>
      <c r="T6179" s="20">
        <f>IF((T6178+R6179)&lt;0,0,IF((T6178+R6179)&gt;结论【关键目标】!C$28,结论【关键目标】!C$28,T6178+R6179))</f>
        <v>22</v>
      </c>
      <c r="U6179" s="19">
        <f>IF((T6178+R6179)&lt;结论【关键目标】!$C$28,0,(发电量计算【计算逻辑页】!R6179+发电量计算【计算逻辑页】!T6178-结论【关键目标】!$C$28))</f>
        <v>42.901403999999999</v>
      </c>
      <c r="V6179" s="5">
        <f t="shared" si="868"/>
        <v>15.015491399999998</v>
      </c>
      <c r="W6179" s="5">
        <f t="shared" si="869"/>
        <v>24.1124697431</v>
      </c>
      <c r="X6179" s="5">
        <f t="shared" si="872"/>
        <v>0</v>
      </c>
    </row>
    <row r="6180" spans="1:24" x14ac:dyDescent="0.15">
      <c r="A6180" s="7">
        <v>6179</v>
      </c>
      <c r="B6180" s="7">
        <v>9</v>
      </c>
      <c r="C6180" s="7">
        <v>15</v>
      </c>
      <c r="D6180" s="7">
        <v>11</v>
      </c>
      <c r="E6180" s="7">
        <v>258</v>
      </c>
      <c r="F6180" s="7">
        <v>22.5</v>
      </c>
      <c r="G6180" s="7">
        <v>589.20000000000005</v>
      </c>
      <c r="H6180" s="7">
        <f t="shared" si="864"/>
        <v>5</v>
      </c>
      <c r="I6180" s="16">
        <f t="shared" si="865"/>
        <v>45184</v>
      </c>
      <c r="J6180" s="17">
        <v>1.2267999999999999</v>
      </c>
      <c r="K6180" s="18">
        <f>G6180*结论【关键目标】!C$27*0.7735*0.001</f>
        <v>54.689543999999998</v>
      </c>
      <c r="L6180" s="5">
        <v>0</v>
      </c>
      <c r="M6180" s="5">
        <f>ABS(IF(L6180&lt;=0,L6180/耗电量关键数据!$B$6/1000,L6180/耗电量关键数据!$B$5/1000))</f>
        <v>0</v>
      </c>
      <c r="N6180" s="5">
        <f>电气设备逐时使用率计算!H6156</f>
        <v>22.208055000000002</v>
      </c>
      <c r="O6180" s="5">
        <f>灯光逐时使用率计算!H6156</f>
        <v>11.844296</v>
      </c>
      <c r="P6180" s="19">
        <f t="shared" si="866"/>
        <v>34.052351000000002</v>
      </c>
      <c r="Q6180" s="19">
        <f t="shared" si="870"/>
        <v>34.052351000000002</v>
      </c>
      <c r="R6180" s="20">
        <f t="shared" si="867"/>
        <v>20.637192999999996</v>
      </c>
      <c r="S6180" s="20">
        <f t="shared" si="871"/>
        <v>0</v>
      </c>
      <c r="T6180" s="20">
        <f>IF((T6179+R6180)&lt;0,0,IF((T6179+R6180)&gt;结论【关键目标】!C$28,结论【关键目标】!C$28,T6179+R6180))</f>
        <v>22</v>
      </c>
      <c r="U6180" s="19">
        <f>IF((T6179+R6180)&lt;结论【关键目标】!$C$28,0,(发电量计算【计算逻辑页】!R6180+发电量计算【计算逻辑页】!T6179-结论【关键目标】!$C$28))</f>
        <v>20.637192999999996</v>
      </c>
      <c r="V6180" s="5">
        <f t="shared" si="868"/>
        <v>7.223017549999998</v>
      </c>
      <c r="W6180" s="5">
        <f t="shared" si="869"/>
        <v>41.775424206799997</v>
      </c>
      <c r="X6180" s="5">
        <f t="shared" si="872"/>
        <v>0</v>
      </c>
    </row>
    <row r="6181" spans="1:24" x14ac:dyDescent="0.15">
      <c r="A6181" s="7">
        <v>6180</v>
      </c>
      <c r="B6181" s="7">
        <v>9</v>
      </c>
      <c r="C6181" s="7">
        <v>15</v>
      </c>
      <c r="D6181" s="7">
        <v>12</v>
      </c>
      <c r="E6181" s="7">
        <v>258</v>
      </c>
      <c r="F6181" s="7">
        <v>24.3</v>
      </c>
      <c r="G6181" s="7">
        <v>655.6</v>
      </c>
      <c r="H6181" s="7">
        <f t="shared" si="864"/>
        <v>5</v>
      </c>
      <c r="I6181" s="16">
        <f t="shared" si="865"/>
        <v>45184</v>
      </c>
      <c r="J6181" s="17">
        <v>1.2267999999999999</v>
      </c>
      <c r="K6181" s="18">
        <f>G6181*结论【关键目标】!C$27*0.7735*0.001</f>
        <v>60.852791999999994</v>
      </c>
      <c r="L6181" s="5">
        <v>0</v>
      </c>
      <c r="M6181" s="5">
        <f>ABS(IF(L6181&lt;=0,L6181/耗电量关键数据!$B$6/1000,L6181/耗电量关键数据!$B$5/1000))</f>
        <v>0</v>
      </c>
      <c r="N6181" s="5">
        <f>电气设备逐时使用率计算!H6157</f>
        <v>11.688450000000001</v>
      </c>
      <c r="O6181" s="5">
        <f>灯光逐时使用率计算!H6157</f>
        <v>9.9741440000000008</v>
      </c>
      <c r="P6181" s="19">
        <f t="shared" si="866"/>
        <v>21.662594000000002</v>
      </c>
      <c r="Q6181" s="19">
        <f t="shared" si="870"/>
        <v>21.662594000000002</v>
      </c>
      <c r="R6181" s="20">
        <f t="shared" si="867"/>
        <v>39.190197999999995</v>
      </c>
      <c r="S6181" s="20">
        <f t="shared" si="871"/>
        <v>0</v>
      </c>
      <c r="T6181" s="20">
        <f>IF((T6180+R6181)&lt;0,0,IF((T6180+R6181)&gt;结论【关键目标】!C$28,结论【关键目标】!C$28,T6180+R6181))</f>
        <v>22</v>
      </c>
      <c r="U6181" s="19">
        <f>IF((T6180+R6181)&lt;结论【关键目标】!$C$28,0,(发电量计算【计算逻辑页】!R6181+发电量计算【计算逻辑页】!T6180-结论【关键目标】!$C$28))</f>
        <v>39.190197999999995</v>
      </c>
      <c r="V6181" s="5">
        <f t="shared" si="868"/>
        <v>13.716569299999998</v>
      </c>
      <c r="W6181" s="5">
        <f t="shared" si="869"/>
        <v>26.5756703192</v>
      </c>
      <c r="X6181" s="5">
        <f t="shared" si="872"/>
        <v>0</v>
      </c>
    </row>
    <row r="6182" spans="1:24" x14ac:dyDescent="0.15">
      <c r="A6182" s="7">
        <v>6181</v>
      </c>
      <c r="B6182" s="7">
        <v>9</v>
      </c>
      <c r="C6182" s="7">
        <v>15</v>
      </c>
      <c r="D6182" s="7">
        <v>13</v>
      </c>
      <c r="E6182" s="7">
        <v>258</v>
      </c>
      <c r="F6182" s="7">
        <v>24.9</v>
      </c>
      <c r="G6182" s="7">
        <v>604</v>
      </c>
      <c r="H6182" s="7">
        <f t="shared" si="864"/>
        <v>5</v>
      </c>
      <c r="I6182" s="16">
        <f t="shared" si="865"/>
        <v>45184</v>
      </c>
      <c r="J6182" s="17">
        <v>1.2267999999999999</v>
      </c>
      <c r="K6182" s="18">
        <f>G6182*结论【关键目标】!C$27*0.7735*0.001</f>
        <v>56.063279999999999</v>
      </c>
      <c r="L6182" s="5">
        <v>0</v>
      </c>
      <c r="M6182" s="5">
        <f>ABS(IF(L6182&lt;=0,L6182/耗电量关键数据!$B$6/1000,L6182/耗电量关键数据!$B$5/1000))</f>
        <v>0</v>
      </c>
      <c r="N6182" s="5">
        <f>电气设备逐时使用率计算!H6158</f>
        <v>11.688450000000001</v>
      </c>
      <c r="O6182" s="5">
        <f>灯光逐时使用率计算!H6158</f>
        <v>9.9741440000000008</v>
      </c>
      <c r="P6182" s="19">
        <f t="shared" si="866"/>
        <v>21.662594000000002</v>
      </c>
      <c r="Q6182" s="19">
        <f t="shared" si="870"/>
        <v>21.662594000000002</v>
      </c>
      <c r="R6182" s="20">
        <f t="shared" si="867"/>
        <v>34.400685999999993</v>
      </c>
      <c r="S6182" s="20">
        <f t="shared" si="871"/>
        <v>0</v>
      </c>
      <c r="T6182" s="20">
        <f>IF((T6181+R6182)&lt;0,0,IF((T6181+R6182)&gt;结论【关键目标】!C$28,结论【关键目标】!C$28,T6181+R6182))</f>
        <v>22</v>
      </c>
      <c r="U6182" s="19">
        <f>IF((T6181+R6182)&lt;结论【关键目标】!$C$28,0,(发电量计算【计算逻辑页】!R6182+发电量计算【计算逻辑页】!T6181-结论【关键目标】!$C$28))</f>
        <v>34.400685999999993</v>
      </c>
      <c r="V6182" s="5">
        <f t="shared" si="868"/>
        <v>12.040240099999997</v>
      </c>
      <c r="W6182" s="5">
        <f t="shared" si="869"/>
        <v>26.5756703192</v>
      </c>
      <c r="X6182" s="5">
        <f t="shared" si="872"/>
        <v>0</v>
      </c>
    </row>
    <row r="6183" spans="1:24" x14ac:dyDescent="0.15">
      <c r="A6183" s="7">
        <v>6182</v>
      </c>
      <c r="B6183" s="7">
        <v>9</v>
      </c>
      <c r="C6183" s="7">
        <v>15</v>
      </c>
      <c r="D6183" s="7">
        <v>14</v>
      </c>
      <c r="E6183" s="7">
        <v>258</v>
      </c>
      <c r="F6183" s="7">
        <v>25.5</v>
      </c>
      <c r="G6183" s="7">
        <v>514.6</v>
      </c>
      <c r="H6183" s="7">
        <f t="shared" si="864"/>
        <v>5</v>
      </c>
      <c r="I6183" s="16">
        <f t="shared" si="865"/>
        <v>45184</v>
      </c>
      <c r="J6183" s="17">
        <v>1.2267999999999999</v>
      </c>
      <c r="K6183" s="18">
        <f>G6183*结论【关键目标】!C$27*0.7735*0.001</f>
        <v>47.765172</v>
      </c>
      <c r="L6183" s="5">
        <v>0</v>
      </c>
      <c r="M6183" s="5">
        <f>ABS(IF(L6183&lt;=0,L6183/耗电量关键数据!$B$6/1000,L6183/耗电量关键数据!$B$5/1000))</f>
        <v>0</v>
      </c>
      <c r="N6183" s="5">
        <f>电气设备逐时使用率计算!H6159</f>
        <v>22.208055000000002</v>
      </c>
      <c r="O6183" s="5">
        <f>灯光逐时使用率计算!H6159</f>
        <v>11.844296</v>
      </c>
      <c r="P6183" s="19">
        <f t="shared" si="866"/>
        <v>34.052351000000002</v>
      </c>
      <c r="Q6183" s="19">
        <f t="shared" si="870"/>
        <v>34.052351000000002</v>
      </c>
      <c r="R6183" s="20">
        <f t="shared" si="867"/>
        <v>13.712820999999998</v>
      </c>
      <c r="S6183" s="20">
        <f t="shared" si="871"/>
        <v>0</v>
      </c>
      <c r="T6183" s="20">
        <f>IF((T6182+R6183)&lt;0,0,IF((T6182+R6183)&gt;结论【关键目标】!C$28,结论【关键目标】!C$28,T6182+R6183))</f>
        <v>22</v>
      </c>
      <c r="U6183" s="19">
        <f>IF((T6182+R6183)&lt;结论【关键目标】!$C$28,0,(发电量计算【计算逻辑页】!R6183+发电量计算【计算逻辑页】!T6182-结论【关键目标】!$C$28))</f>
        <v>13.712820999999998</v>
      </c>
      <c r="V6183" s="5">
        <f t="shared" si="868"/>
        <v>4.7994873499999988</v>
      </c>
      <c r="W6183" s="5">
        <f t="shared" si="869"/>
        <v>41.775424206799997</v>
      </c>
      <c r="X6183" s="5">
        <f t="shared" si="872"/>
        <v>0</v>
      </c>
    </row>
    <row r="6184" spans="1:24" x14ac:dyDescent="0.15">
      <c r="A6184" s="7">
        <v>6183</v>
      </c>
      <c r="B6184" s="7">
        <v>9</v>
      </c>
      <c r="C6184" s="7">
        <v>15</v>
      </c>
      <c r="D6184" s="7">
        <v>15</v>
      </c>
      <c r="E6184" s="7">
        <v>258</v>
      </c>
      <c r="F6184" s="7">
        <v>26.1</v>
      </c>
      <c r="G6184" s="7">
        <v>393.5</v>
      </c>
      <c r="H6184" s="7">
        <f t="shared" si="864"/>
        <v>5</v>
      </c>
      <c r="I6184" s="16">
        <f t="shared" si="865"/>
        <v>45184</v>
      </c>
      <c r="J6184" s="17">
        <v>1.2267999999999999</v>
      </c>
      <c r="K6184" s="18">
        <f>G6184*结论【关键目标】!C$27*0.7735*0.001</f>
        <v>36.52467</v>
      </c>
      <c r="L6184" s="5">
        <v>0</v>
      </c>
      <c r="M6184" s="5">
        <f>ABS(IF(L6184&lt;=0,L6184/耗电量关键数据!$B$6/1000,L6184/耗电量关键数据!$B$5/1000))</f>
        <v>0</v>
      </c>
      <c r="N6184" s="5">
        <f>电气设备逐时使用率计算!H6160</f>
        <v>22.208055000000002</v>
      </c>
      <c r="O6184" s="5">
        <f>灯光逐时使用率计算!H6160</f>
        <v>11.844296</v>
      </c>
      <c r="P6184" s="19">
        <f t="shared" si="866"/>
        <v>34.052351000000002</v>
      </c>
      <c r="Q6184" s="19">
        <f t="shared" si="870"/>
        <v>34.052351000000002</v>
      </c>
      <c r="R6184" s="20">
        <f t="shared" si="867"/>
        <v>2.4723189999999988</v>
      </c>
      <c r="S6184" s="20">
        <f t="shared" si="871"/>
        <v>0</v>
      </c>
      <c r="T6184" s="20">
        <f>IF((T6183+R6184)&lt;0,0,IF((T6183+R6184)&gt;结论【关键目标】!C$28,结论【关键目标】!C$28,T6183+R6184))</f>
        <v>22</v>
      </c>
      <c r="U6184" s="19">
        <f>IF((T6183+R6184)&lt;结论【关键目标】!$C$28,0,(发电量计算【计算逻辑页】!R6184+发电量计算【计算逻辑页】!T6183-结论【关键目标】!$C$28))</f>
        <v>2.4723189999999988</v>
      </c>
      <c r="V6184" s="5">
        <f t="shared" si="868"/>
        <v>0.86531164999999954</v>
      </c>
      <c r="W6184" s="5">
        <f t="shared" si="869"/>
        <v>41.775424206799997</v>
      </c>
      <c r="X6184" s="5">
        <f t="shared" si="872"/>
        <v>0</v>
      </c>
    </row>
    <row r="6185" spans="1:24" x14ac:dyDescent="0.15">
      <c r="A6185" s="7">
        <v>6184</v>
      </c>
      <c r="B6185" s="7">
        <v>9</v>
      </c>
      <c r="C6185" s="7">
        <v>15</v>
      </c>
      <c r="D6185" s="7">
        <v>16</v>
      </c>
      <c r="E6185" s="7">
        <v>258</v>
      </c>
      <c r="F6185" s="7">
        <v>25.2</v>
      </c>
      <c r="G6185" s="7">
        <v>240</v>
      </c>
      <c r="H6185" s="7">
        <f t="shared" si="864"/>
        <v>5</v>
      </c>
      <c r="I6185" s="16">
        <f t="shared" si="865"/>
        <v>45184</v>
      </c>
      <c r="J6185" s="17">
        <v>0.70809999999999995</v>
      </c>
      <c r="K6185" s="18">
        <f>G6185*结论【关键目标】!C$27*0.7735*0.001</f>
        <v>22.276800000000001</v>
      </c>
      <c r="L6185" s="5">
        <v>0</v>
      </c>
      <c r="M6185" s="5">
        <f>ABS(IF(L6185&lt;=0,L6185/耗电量关键数据!$B$6/1000,L6185/耗电量关键数据!$B$5/1000))</f>
        <v>0</v>
      </c>
      <c r="N6185" s="5">
        <f>电气设备逐时使用率计算!H6161</f>
        <v>22.208055000000002</v>
      </c>
      <c r="O6185" s="5">
        <f>灯光逐时使用率计算!H6161</f>
        <v>11.844296</v>
      </c>
      <c r="P6185" s="19">
        <f t="shared" si="866"/>
        <v>34.052351000000002</v>
      </c>
      <c r="Q6185" s="19">
        <f t="shared" si="870"/>
        <v>0</v>
      </c>
      <c r="R6185" s="20">
        <f t="shared" si="867"/>
        <v>22.276800000000001</v>
      </c>
      <c r="S6185" s="20">
        <f t="shared" si="871"/>
        <v>0</v>
      </c>
      <c r="T6185" s="20">
        <f>IF((T6184+R6185)&lt;0,0,IF((T6184+R6185)&gt;结论【关键目标】!C$28,结论【关键目标】!C$28,T6184+R6185))</f>
        <v>22</v>
      </c>
      <c r="U6185" s="19">
        <f>IF((T6184+R6185)&lt;结论【关键目标】!$C$28,0,(发电量计算【计算逻辑页】!R6185+发电量计算【计算逻辑页】!T6184-结论【关键目标】!$C$28))</f>
        <v>22.276800000000001</v>
      </c>
      <c r="V6185" s="5">
        <f t="shared" si="868"/>
        <v>7.7968799999999998</v>
      </c>
      <c r="W6185" s="5">
        <f t="shared" si="869"/>
        <v>15.77420208</v>
      </c>
      <c r="X6185" s="5">
        <f t="shared" si="872"/>
        <v>0</v>
      </c>
    </row>
    <row r="6186" spans="1:24" x14ac:dyDescent="0.15">
      <c r="A6186" s="7">
        <v>6185</v>
      </c>
      <c r="B6186" s="7">
        <v>9</v>
      </c>
      <c r="C6186" s="7">
        <v>15</v>
      </c>
      <c r="D6186" s="7">
        <v>17</v>
      </c>
      <c r="E6186" s="7">
        <v>258</v>
      </c>
      <c r="F6186" s="7">
        <v>24.4</v>
      </c>
      <c r="G6186" s="7">
        <v>89.5</v>
      </c>
      <c r="H6186" s="7">
        <f t="shared" si="864"/>
        <v>5</v>
      </c>
      <c r="I6186" s="16">
        <f t="shared" si="865"/>
        <v>45184</v>
      </c>
      <c r="J6186" s="17">
        <v>0.70809999999999995</v>
      </c>
      <c r="K6186" s="18">
        <f>G6186*结论【关键目标】!C$27*0.7735*0.001</f>
        <v>8.3073899999999998</v>
      </c>
      <c r="L6186" s="5">
        <v>0</v>
      </c>
      <c r="M6186" s="5">
        <f>ABS(IF(L6186&lt;=0,L6186/耗电量关键数据!$B$6/1000,L6186/耗电量关键数据!$B$5/1000))</f>
        <v>0</v>
      </c>
      <c r="N6186" s="5">
        <f>电气设备逐时使用率计算!H6162</f>
        <v>22.208055000000002</v>
      </c>
      <c r="O6186" s="5">
        <f>灯光逐时使用率计算!H6162</f>
        <v>11.844296</v>
      </c>
      <c r="P6186" s="19">
        <f t="shared" si="866"/>
        <v>34.052351000000002</v>
      </c>
      <c r="Q6186" s="19">
        <f t="shared" si="870"/>
        <v>0</v>
      </c>
      <c r="R6186" s="20">
        <f t="shared" si="867"/>
        <v>8.3073899999999998</v>
      </c>
      <c r="S6186" s="20">
        <f t="shared" si="871"/>
        <v>0</v>
      </c>
      <c r="T6186" s="20">
        <f>IF((T6185+R6186)&lt;0,0,IF((T6185+R6186)&gt;结论【关键目标】!C$28,结论【关键目标】!C$28,T6185+R6186))</f>
        <v>22</v>
      </c>
      <c r="U6186" s="19">
        <f>IF((T6185+R6186)&lt;结论【关键目标】!$C$28,0,(发电量计算【计算逻辑页】!R6186+发电量计算【计算逻辑页】!T6185-结论【关键目标】!$C$28))</f>
        <v>8.3073899999999981</v>
      </c>
      <c r="V6186" s="5">
        <f t="shared" si="868"/>
        <v>2.907586499999999</v>
      </c>
      <c r="W6186" s="5">
        <f t="shared" si="869"/>
        <v>5.8824628589999994</v>
      </c>
      <c r="X6186" s="5">
        <f t="shared" si="872"/>
        <v>0</v>
      </c>
    </row>
    <row r="6187" spans="1:24" x14ac:dyDescent="0.15">
      <c r="A6187" s="7">
        <v>6186</v>
      </c>
      <c r="B6187" s="7">
        <v>9</v>
      </c>
      <c r="C6187" s="7">
        <v>15</v>
      </c>
      <c r="D6187" s="7">
        <v>18</v>
      </c>
      <c r="E6187" s="7">
        <v>258</v>
      </c>
      <c r="F6187" s="7">
        <v>23.6</v>
      </c>
      <c r="G6187" s="7">
        <v>0</v>
      </c>
      <c r="H6187" s="7">
        <f t="shared" si="864"/>
        <v>5</v>
      </c>
      <c r="I6187" s="16">
        <f t="shared" si="865"/>
        <v>45184</v>
      </c>
      <c r="J6187" s="17">
        <v>0.70809999999999995</v>
      </c>
      <c r="K6187" s="18">
        <f>G6187*结论【关键目标】!C$27*0.7735*0.001</f>
        <v>0</v>
      </c>
      <c r="L6187" s="5">
        <v>0</v>
      </c>
      <c r="M6187" s="5">
        <f>ABS(IF(L6187&lt;=0,L6187/耗电量关键数据!$B$6/1000,L6187/耗电量关键数据!$B$5/1000))</f>
        <v>0</v>
      </c>
      <c r="N6187" s="5">
        <f>电气设备逐时使用率计算!H6163</f>
        <v>7.0130699999999999</v>
      </c>
      <c r="O6187" s="5">
        <f>灯光逐时使用率计算!H6163</f>
        <v>3.7403040000000001</v>
      </c>
      <c r="P6187" s="19">
        <f t="shared" si="866"/>
        <v>10.753374000000001</v>
      </c>
      <c r="Q6187" s="19">
        <f t="shared" si="870"/>
        <v>0</v>
      </c>
      <c r="R6187" s="20">
        <f t="shared" si="867"/>
        <v>0</v>
      </c>
      <c r="S6187" s="20">
        <f t="shared" si="871"/>
        <v>0</v>
      </c>
      <c r="T6187" s="20">
        <f>IF((T6186+R6187)&lt;0,0,IF((T6186+R6187)&gt;结论【关键目标】!C$28,结论【关键目标】!C$28,T6186+R6187))</f>
        <v>22</v>
      </c>
      <c r="U6187" s="19">
        <f>IF((T6186+R6187)&lt;结论【关键目标】!$C$28,0,(发电量计算【计算逻辑页】!R6187+发电量计算【计算逻辑页】!T6186-结论【关键目标】!$C$28))</f>
        <v>0</v>
      </c>
      <c r="V6187" s="5">
        <f t="shared" si="868"/>
        <v>0</v>
      </c>
      <c r="W6187" s="5">
        <f t="shared" si="869"/>
        <v>0</v>
      </c>
      <c r="X6187" s="5">
        <f t="shared" si="872"/>
        <v>0</v>
      </c>
    </row>
    <row r="6188" spans="1:24" x14ac:dyDescent="0.15">
      <c r="A6188" s="7">
        <v>6187</v>
      </c>
      <c r="B6188" s="7">
        <v>9</v>
      </c>
      <c r="C6188" s="7">
        <v>15</v>
      </c>
      <c r="D6188" s="7">
        <v>19</v>
      </c>
      <c r="E6188" s="7">
        <v>258</v>
      </c>
      <c r="F6188" s="7">
        <v>22.1</v>
      </c>
      <c r="G6188" s="7">
        <v>0</v>
      </c>
      <c r="H6188" s="7">
        <f t="shared" si="864"/>
        <v>5</v>
      </c>
      <c r="I6188" s="16">
        <f t="shared" si="865"/>
        <v>45184</v>
      </c>
      <c r="J6188" s="17">
        <v>1.2267999999999999</v>
      </c>
      <c r="K6188" s="18">
        <f>G6188*结论【关键目标】!C$27*0.7735*0.001</f>
        <v>0</v>
      </c>
      <c r="L6188" s="5">
        <v>0</v>
      </c>
      <c r="M6188" s="5">
        <f>ABS(IF(L6188&lt;=0,L6188/耗电量关键数据!$B$6/1000,L6188/耗电量关键数据!$B$5/1000))</f>
        <v>0</v>
      </c>
      <c r="N6188" s="5">
        <f>电气设备逐时使用率计算!H6164</f>
        <v>7.0130699999999999</v>
      </c>
      <c r="O6188" s="5">
        <f>灯光逐时使用率计算!H6164</f>
        <v>3.7403040000000001</v>
      </c>
      <c r="P6188" s="19">
        <f t="shared" si="866"/>
        <v>10.753374000000001</v>
      </c>
      <c r="Q6188" s="19">
        <f t="shared" si="870"/>
        <v>10.753374000000001</v>
      </c>
      <c r="R6188" s="20">
        <f t="shared" si="867"/>
        <v>-10.753374000000001</v>
      </c>
      <c r="S6188" s="20">
        <f t="shared" si="871"/>
        <v>10.753374000000001</v>
      </c>
      <c r="T6188" s="20">
        <f>IF((T6187+R6188)&lt;0,0,IF((T6187+R6188)&gt;结论【关键目标】!C$28,结论【关键目标】!C$28,T6187+R6188))</f>
        <v>11.246625999999999</v>
      </c>
      <c r="U6188" s="19">
        <f>IF((T6187+R6188)&lt;结论【关键目标】!$C$28,0,(发电量计算【计算逻辑页】!R6188+发电量计算【计算逻辑页】!T6187-结论【关键目标】!$C$28))</f>
        <v>0</v>
      </c>
      <c r="V6188" s="5">
        <f t="shared" si="868"/>
        <v>0</v>
      </c>
      <c r="W6188" s="5">
        <f t="shared" si="869"/>
        <v>0</v>
      </c>
      <c r="X6188" s="5">
        <f t="shared" si="872"/>
        <v>9.428558323199999</v>
      </c>
    </row>
    <row r="6189" spans="1:24" x14ac:dyDescent="0.15">
      <c r="A6189" s="7">
        <v>6188</v>
      </c>
      <c r="B6189" s="7">
        <v>9</v>
      </c>
      <c r="C6189" s="7">
        <v>15</v>
      </c>
      <c r="D6189" s="7">
        <v>20</v>
      </c>
      <c r="E6189" s="7">
        <v>258</v>
      </c>
      <c r="F6189" s="7">
        <v>20.5</v>
      </c>
      <c r="G6189" s="7">
        <v>0</v>
      </c>
      <c r="H6189" s="7">
        <f t="shared" si="864"/>
        <v>5</v>
      </c>
      <c r="I6189" s="16">
        <f t="shared" si="865"/>
        <v>45184</v>
      </c>
      <c r="J6189" s="17">
        <v>1.2267999999999999</v>
      </c>
      <c r="K6189" s="18">
        <f>G6189*结论【关键目标】!C$27*0.7735*0.001</f>
        <v>0</v>
      </c>
      <c r="L6189" s="5">
        <v>0</v>
      </c>
      <c r="M6189" s="5">
        <f>ABS(IF(L6189&lt;=0,L6189/耗电量关键数据!$B$6/1000,L6189/耗电量关键数据!$B$5/1000))</f>
        <v>0</v>
      </c>
      <c r="N6189" s="5">
        <f>电气设备逐时使用率计算!H6165</f>
        <v>1.1688450000000001</v>
      </c>
      <c r="O6189" s="5">
        <f>灯光逐时使用率计算!H6165</f>
        <v>0.37403039999999999</v>
      </c>
      <c r="P6189" s="19">
        <f t="shared" si="866"/>
        <v>1.5428754000000002</v>
      </c>
      <c r="Q6189" s="19">
        <f t="shared" si="870"/>
        <v>1.5428754000000002</v>
      </c>
      <c r="R6189" s="20">
        <f t="shared" si="867"/>
        <v>-1.5428754000000002</v>
      </c>
      <c r="S6189" s="20">
        <f t="shared" si="871"/>
        <v>1.5428754000000002</v>
      </c>
      <c r="T6189" s="20">
        <f>IF((T6188+R6189)&lt;0,0,IF((T6188+R6189)&gt;结论【关键目标】!C$28,结论【关键目标】!C$28,T6188+R6189))</f>
        <v>9.7037505999999993</v>
      </c>
      <c r="U6189" s="19">
        <f>IF((T6188+R6189)&lt;结论【关键目标】!$C$28,0,(发电量计算【计算逻辑页】!R6189+发电量计算【计算逻辑页】!T6188-结论【关键目标】!$C$28))</f>
        <v>0</v>
      </c>
      <c r="V6189" s="5">
        <f t="shared" si="868"/>
        <v>0</v>
      </c>
      <c r="W6189" s="5">
        <f t="shared" si="869"/>
        <v>0</v>
      </c>
      <c r="X6189" s="5">
        <f t="shared" si="872"/>
        <v>1.3527931507200002</v>
      </c>
    </row>
    <row r="6190" spans="1:24" x14ac:dyDescent="0.15">
      <c r="A6190" s="7">
        <v>6189</v>
      </c>
      <c r="B6190" s="7">
        <v>9</v>
      </c>
      <c r="C6190" s="7">
        <v>15</v>
      </c>
      <c r="D6190" s="7">
        <v>21</v>
      </c>
      <c r="E6190" s="7">
        <v>258</v>
      </c>
      <c r="F6190" s="7">
        <v>19</v>
      </c>
      <c r="G6190" s="7">
        <v>0</v>
      </c>
      <c r="H6190" s="7">
        <f t="shared" si="864"/>
        <v>5</v>
      </c>
      <c r="I6190" s="16">
        <f t="shared" si="865"/>
        <v>45184</v>
      </c>
      <c r="J6190" s="17">
        <v>1.2267999999999999</v>
      </c>
      <c r="K6190" s="18">
        <f>G6190*结论【关键目标】!C$27*0.7735*0.001</f>
        <v>0</v>
      </c>
      <c r="L6190" s="5">
        <v>0</v>
      </c>
      <c r="M6190" s="5">
        <f>ABS(IF(L6190&lt;=0,L6190/耗电量关键数据!$B$6/1000,L6190/耗电量关键数据!$B$5/1000))</f>
        <v>0</v>
      </c>
      <c r="N6190" s="5">
        <f>电气设备逐时使用率计算!H6166</f>
        <v>1.1688450000000001</v>
      </c>
      <c r="O6190" s="5">
        <f>灯光逐时使用率计算!H6166</f>
        <v>0.37403039999999999</v>
      </c>
      <c r="P6190" s="19">
        <f t="shared" si="866"/>
        <v>1.5428754000000002</v>
      </c>
      <c r="Q6190" s="19">
        <f t="shared" si="870"/>
        <v>1.5428754000000002</v>
      </c>
      <c r="R6190" s="20">
        <f t="shared" si="867"/>
        <v>-1.5428754000000002</v>
      </c>
      <c r="S6190" s="20">
        <f t="shared" si="871"/>
        <v>1.5428754000000002</v>
      </c>
      <c r="T6190" s="20">
        <f>IF((T6189+R6190)&lt;0,0,IF((T6189+R6190)&gt;结论【关键目标】!C$28,结论【关键目标】!C$28,T6189+R6190))</f>
        <v>8.1608751999999996</v>
      </c>
      <c r="U6190" s="19">
        <f>IF((T6189+R6190)&lt;结论【关键目标】!$C$28,0,(发电量计算【计算逻辑页】!R6190+发电量计算【计算逻辑页】!T6189-结论【关键目标】!$C$28))</f>
        <v>0</v>
      </c>
      <c r="V6190" s="5">
        <f t="shared" si="868"/>
        <v>0</v>
      </c>
      <c r="W6190" s="5">
        <f t="shared" si="869"/>
        <v>0</v>
      </c>
      <c r="X6190" s="5">
        <f t="shared" si="872"/>
        <v>1.3527931507200002</v>
      </c>
    </row>
    <row r="6191" spans="1:24" x14ac:dyDescent="0.15">
      <c r="A6191" s="7">
        <v>6190</v>
      </c>
      <c r="B6191" s="7">
        <v>9</v>
      </c>
      <c r="C6191" s="7">
        <v>15</v>
      </c>
      <c r="D6191" s="7">
        <v>22</v>
      </c>
      <c r="E6191" s="7">
        <v>258</v>
      </c>
      <c r="F6191" s="7">
        <v>18.600000000000001</v>
      </c>
      <c r="G6191" s="7">
        <v>0</v>
      </c>
      <c r="H6191" s="7">
        <f t="shared" si="864"/>
        <v>5</v>
      </c>
      <c r="I6191" s="16">
        <f t="shared" si="865"/>
        <v>45184</v>
      </c>
      <c r="J6191" s="17">
        <v>0.70809999999999995</v>
      </c>
      <c r="K6191" s="18">
        <f>G6191*结论【关键目标】!C$27*0.7735*0.001</f>
        <v>0</v>
      </c>
      <c r="L6191" s="5">
        <v>0</v>
      </c>
      <c r="M6191" s="5">
        <f>ABS(IF(L6191&lt;=0,L6191/耗电量关键数据!$B$6/1000,L6191/耗电量关键数据!$B$5/1000))</f>
        <v>0</v>
      </c>
      <c r="N6191" s="5">
        <f>电气设备逐时使用率计算!H6167</f>
        <v>1.1688450000000001</v>
      </c>
      <c r="O6191" s="5">
        <f>灯光逐时使用率计算!H6167</f>
        <v>0.37403039999999999</v>
      </c>
      <c r="P6191" s="19">
        <f t="shared" si="866"/>
        <v>1.5428754000000002</v>
      </c>
      <c r="Q6191" s="19">
        <f t="shared" si="870"/>
        <v>0</v>
      </c>
      <c r="R6191" s="20">
        <f t="shared" si="867"/>
        <v>0</v>
      </c>
      <c r="S6191" s="20">
        <f t="shared" si="871"/>
        <v>0</v>
      </c>
      <c r="T6191" s="20">
        <f>IF((T6190+R6191)&lt;0,0,IF((T6190+R6191)&gt;结论【关键目标】!C$28,结论【关键目标】!C$28,T6190+R6191))</f>
        <v>8.1608751999999996</v>
      </c>
      <c r="U6191" s="19">
        <f>IF((T6190+R6191)&lt;结论【关键目标】!$C$28,0,(发电量计算【计算逻辑页】!R6191+发电量计算【计算逻辑页】!T6190-结论【关键目标】!$C$28))</f>
        <v>0</v>
      </c>
      <c r="V6191" s="5">
        <f t="shared" si="868"/>
        <v>0</v>
      </c>
      <c r="W6191" s="5">
        <f t="shared" si="869"/>
        <v>0</v>
      </c>
      <c r="X6191" s="5">
        <f t="shared" si="872"/>
        <v>0</v>
      </c>
    </row>
    <row r="6192" spans="1:24" x14ac:dyDescent="0.15">
      <c r="A6192" s="7">
        <v>6191</v>
      </c>
      <c r="B6192" s="7">
        <v>9</v>
      </c>
      <c r="C6192" s="7">
        <v>15</v>
      </c>
      <c r="D6192" s="7">
        <v>23</v>
      </c>
      <c r="E6192" s="7">
        <v>258</v>
      </c>
      <c r="F6192" s="7">
        <v>18.3</v>
      </c>
      <c r="G6192" s="7">
        <v>0</v>
      </c>
      <c r="H6192" s="7">
        <f t="shared" si="864"/>
        <v>5</v>
      </c>
      <c r="I6192" s="16">
        <f t="shared" si="865"/>
        <v>45184</v>
      </c>
      <c r="J6192" s="17">
        <v>0.70809999999999995</v>
      </c>
      <c r="K6192" s="18">
        <f>G6192*结论【关键目标】!C$27*0.7735*0.001</f>
        <v>0</v>
      </c>
      <c r="L6192" s="5">
        <v>0</v>
      </c>
      <c r="M6192" s="5">
        <f>ABS(IF(L6192&lt;=0,L6192/耗电量关键数据!$B$6/1000,L6192/耗电量关键数据!$B$5/1000))</f>
        <v>0</v>
      </c>
      <c r="N6192" s="5">
        <f>电气设备逐时使用率计算!H6168</f>
        <v>1.1688450000000001</v>
      </c>
      <c r="O6192" s="5">
        <f>灯光逐时使用率计算!H6168</f>
        <v>0.37403039999999999</v>
      </c>
      <c r="P6192" s="19">
        <f t="shared" si="866"/>
        <v>1.5428754000000002</v>
      </c>
      <c r="Q6192" s="19">
        <f t="shared" si="870"/>
        <v>0</v>
      </c>
      <c r="R6192" s="20">
        <f t="shared" si="867"/>
        <v>0</v>
      </c>
      <c r="S6192" s="20">
        <f t="shared" si="871"/>
        <v>0</v>
      </c>
      <c r="T6192" s="20">
        <f>IF((T6191+R6192)&lt;0,0,IF((T6191+R6192)&gt;结论【关键目标】!C$28,结论【关键目标】!C$28,T6191+R6192))</f>
        <v>8.1608751999999996</v>
      </c>
      <c r="U6192" s="19">
        <f>IF((T6191+R6192)&lt;结论【关键目标】!$C$28,0,(发电量计算【计算逻辑页】!R6192+发电量计算【计算逻辑页】!T6191-结论【关键目标】!$C$28))</f>
        <v>0</v>
      </c>
      <c r="V6192" s="5">
        <f t="shared" si="868"/>
        <v>0</v>
      </c>
      <c r="W6192" s="5">
        <f t="shared" si="869"/>
        <v>0</v>
      </c>
      <c r="X6192" s="5">
        <f t="shared" si="872"/>
        <v>0</v>
      </c>
    </row>
    <row r="6193" spans="1:24" x14ac:dyDescent="0.15">
      <c r="A6193" s="7">
        <v>6192</v>
      </c>
      <c r="B6193" s="7">
        <v>9</v>
      </c>
      <c r="C6193" s="7">
        <v>15</v>
      </c>
      <c r="D6193" s="7">
        <v>24</v>
      </c>
      <c r="E6193" s="7">
        <v>258</v>
      </c>
      <c r="F6193" s="7">
        <v>17.899999999999999</v>
      </c>
      <c r="G6193" s="7">
        <v>0</v>
      </c>
      <c r="H6193" s="7">
        <f t="shared" si="864"/>
        <v>5</v>
      </c>
      <c r="I6193" s="16">
        <f t="shared" si="865"/>
        <v>45184</v>
      </c>
      <c r="J6193" s="17">
        <v>0.2407</v>
      </c>
      <c r="K6193" s="18">
        <f>G6193*结论【关键目标】!C$27*0.7735*0.001</f>
        <v>0</v>
      </c>
      <c r="L6193" s="5">
        <v>0</v>
      </c>
      <c r="M6193" s="5">
        <f>ABS(IF(L6193&lt;=0,L6193/耗电量关键数据!$B$6/1000,L6193/耗电量关键数据!$B$5/1000))</f>
        <v>0</v>
      </c>
      <c r="N6193" s="5">
        <f>电气设备逐时使用率计算!H6169</f>
        <v>1.1688450000000001</v>
      </c>
      <c r="O6193" s="5">
        <f>灯光逐时使用率计算!H6169</f>
        <v>0.37403039999999999</v>
      </c>
      <c r="P6193" s="19">
        <f t="shared" si="866"/>
        <v>1.5428754000000002</v>
      </c>
      <c r="Q6193" s="19">
        <f t="shared" si="870"/>
        <v>0</v>
      </c>
      <c r="R6193" s="20">
        <f t="shared" si="867"/>
        <v>0</v>
      </c>
      <c r="S6193" s="20">
        <f t="shared" si="871"/>
        <v>0</v>
      </c>
      <c r="T6193" s="20">
        <f>IF((T6192+R6193)&lt;0,0,IF((T6192+R6193)&gt;结论【关键目标】!C$28,结论【关键目标】!C$28,T6192+R6193))</f>
        <v>8.1608751999999996</v>
      </c>
      <c r="U6193" s="19">
        <f>IF((T6192+R6193)&lt;结论【关键目标】!$C$28,0,(发电量计算【计算逻辑页】!R6193+发电量计算【计算逻辑页】!T6192-结论【关键目标】!$C$28))</f>
        <v>0</v>
      </c>
      <c r="V6193" s="5">
        <f t="shared" si="868"/>
        <v>0</v>
      </c>
      <c r="W6193" s="5">
        <f t="shared" si="869"/>
        <v>0</v>
      </c>
      <c r="X6193" s="5">
        <f t="shared" si="872"/>
        <v>0</v>
      </c>
    </row>
    <row r="6194" spans="1:24" x14ac:dyDescent="0.15">
      <c r="A6194" s="7">
        <v>6193</v>
      </c>
      <c r="B6194" s="7">
        <v>9</v>
      </c>
      <c r="C6194" s="7">
        <v>16</v>
      </c>
      <c r="D6194" s="7">
        <v>1</v>
      </c>
      <c r="E6194" s="7">
        <v>259</v>
      </c>
      <c r="F6194" s="7">
        <v>17.600000000000001</v>
      </c>
      <c r="G6194" s="7">
        <v>0</v>
      </c>
      <c r="H6194" s="7">
        <f t="shared" si="864"/>
        <v>6</v>
      </c>
      <c r="I6194" s="16">
        <f t="shared" si="865"/>
        <v>45185</v>
      </c>
      <c r="J6194" s="17">
        <v>0.2407</v>
      </c>
      <c r="K6194" s="18">
        <f>G6194*结论【关键目标】!C$27*0.7735*0.001</f>
        <v>0</v>
      </c>
      <c r="L6194" s="5">
        <v>0</v>
      </c>
      <c r="M6194" s="5">
        <f>ABS(IF(L6194&lt;=0,L6194/耗电量关键数据!$B$6/1000,L6194/耗电量关键数据!$B$5/1000))</f>
        <v>0</v>
      </c>
      <c r="N6194" s="19">
        <f>耗电量关键数据!$B$14</f>
        <v>1.1688450000000001</v>
      </c>
      <c r="O6194" s="19">
        <f>耗电量关键数据!$B$15</f>
        <v>0.37403039999999999</v>
      </c>
      <c r="P6194" s="19">
        <f t="shared" si="866"/>
        <v>1.5428754000000002</v>
      </c>
      <c r="Q6194" s="19">
        <f t="shared" si="870"/>
        <v>0</v>
      </c>
      <c r="R6194" s="20">
        <f t="shared" si="867"/>
        <v>0</v>
      </c>
      <c r="S6194" s="20">
        <f t="shared" si="871"/>
        <v>0</v>
      </c>
      <c r="T6194" s="20">
        <f>IF((T6193+R6194)&lt;0,0,IF((T6193+R6194)&gt;结论【关键目标】!C$28,结论【关键目标】!C$28,T6193+R6194))</f>
        <v>8.1608751999999996</v>
      </c>
      <c r="U6194" s="19">
        <f>IF((T6193+R6194)&lt;结论【关键目标】!$C$28,0,(发电量计算【计算逻辑页】!R6194+发电量计算【计算逻辑页】!T6193-结论【关键目标】!$C$28))</f>
        <v>0</v>
      </c>
      <c r="V6194" s="5">
        <f t="shared" si="868"/>
        <v>0</v>
      </c>
      <c r="W6194" s="5">
        <f t="shared" si="869"/>
        <v>0</v>
      </c>
      <c r="X6194" s="5">
        <f t="shared" si="872"/>
        <v>0</v>
      </c>
    </row>
    <row r="6195" spans="1:24" x14ac:dyDescent="0.15">
      <c r="A6195" s="7">
        <v>6194</v>
      </c>
      <c r="B6195" s="7">
        <v>9</v>
      </c>
      <c r="C6195" s="7">
        <v>16</v>
      </c>
      <c r="D6195" s="7">
        <v>2</v>
      </c>
      <c r="E6195" s="7">
        <v>259</v>
      </c>
      <c r="F6195" s="7">
        <v>17.399999999999999</v>
      </c>
      <c r="G6195" s="7">
        <v>0</v>
      </c>
      <c r="H6195" s="7">
        <f t="shared" si="864"/>
        <v>6</v>
      </c>
      <c r="I6195" s="16">
        <f t="shared" si="865"/>
        <v>45185</v>
      </c>
      <c r="J6195" s="17">
        <v>0.2407</v>
      </c>
      <c r="K6195" s="18">
        <f>G6195*结论【关键目标】!C$27*0.7735*0.001</f>
        <v>0</v>
      </c>
      <c r="L6195" s="5">
        <v>0</v>
      </c>
      <c r="M6195" s="5">
        <f>ABS(IF(L6195&lt;=0,L6195/耗电量关键数据!$B$6/1000,L6195/耗电量关键数据!$B$5/1000))</f>
        <v>0</v>
      </c>
      <c r="N6195" s="19">
        <f>耗电量关键数据!$B$14</f>
        <v>1.1688450000000001</v>
      </c>
      <c r="O6195" s="19">
        <f>耗电量关键数据!$B$15</f>
        <v>0.37403039999999999</v>
      </c>
      <c r="P6195" s="19">
        <f t="shared" si="866"/>
        <v>1.5428754000000002</v>
      </c>
      <c r="Q6195" s="19">
        <f t="shared" si="870"/>
        <v>0</v>
      </c>
      <c r="R6195" s="20">
        <f t="shared" si="867"/>
        <v>0</v>
      </c>
      <c r="S6195" s="20">
        <f t="shared" si="871"/>
        <v>0</v>
      </c>
      <c r="T6195" s="20">
        <f>IF((T6194+R6195)&lt;0,0,IF((T6194+R6195)&gt;结论【关键目标】!C$28,结论【关键目标】!C$28,T6194+R6195))</f>
        <v>8.1608751999999996</v>
      </c>
      <c r="U6195" s="19">
        <f>IF((T6194+R6195)&lt;结论【关键目标】!$C$28,0,(发电量计算【计算逻辑页】!R6195+发电量计算【计算逻辑页】!T6194-结论【关键目标】!$C$28))</f>
        <v>0</v>
      </c>
      <c r="V6195" s="5">
        <f t="shared" si="868"/>
        <v>0</v>
      </c>
      <c r="W6195" s="5">
        <f t="shared" si="869"/>
        <v>0</v>
      </c>
      <c r="X6195" s="5">
        <f t="shared" si="872"/>
        <v>0</v>
      </c>
    </row>
    <row r="6196" spans="1:24" x14ac:dyDescent="0.15">
      <c r="A6196" s="7">
        <v>6195</v>
      </c>
      <c r="B6196" s="7">
        <v>9</v>
      </c>
      <c r="C6196" s="7">
        <v>16</v>
      </c>
      <c r="D6196" s="7">
        <v>3</v>
      </c>
      <c r="E6196" s="7">
        <v>259</v>
      </c>
      <c r="F6196" s="7">
        <v>17.100000000000001</v>
      </c>
      <c r="G6196" s="7">
        <v>0</v>
      </c>
      <c r="H6196" s="7">
        <f t="shared" si="864"/>
        <v>6</v>
      </c>
      <c r="I6196" s="16">
        <f t="shared" si="865"/>
        <v>45185</v>
      </c>
      <c r="J6196" s="17">
        <v>0.2407</v>
      </c>
      <c r="K6196" s="18">
        <f>G6196*结论【关键目标】!C$27*0.7735*0.001</f>
        <v>0</v>
      </c>
      <c r="L6196" s="5">
        <v>0</v>
      </c>
      <c r="M6196" s="5">
        <f>ABS(IF(L6196&lt;=0,L6196/耗电量关键数据!$B$6/1000,L6196/耗电量关键数据!$B$5/1000))</f>
        <v>0</v>
      </c>
      <c r="N6196" s="19">
        <f>耗电量关键数据!$B$14</f>
        <v>1.1688450000000001</v>
      </c>
      <c r="O6196" s="19">
        <f>耗电量关键数据!$B$15</f>
        <v>0.37403039999999999</v>
      </c>
      <c r="P6196" s="19">
        <f t="shared" si="866"/>
        <v>1.5428754000000002</v>
      </c>
      <c r="Q6196" s="19">
        <f t="shared" si="870"/>
        <v>0</v>
      </c>
      <c r="R6196" s="20">
        <f t="shared" si="867"/>
        <v>0</v>
      </c>
      <c r="S6196" s="20">
        <f t="shared" si="871"/>
        <v>0</v>
      </c>
      <c r="T6196" s="20">
        <f>IF((T6195+R6196)&lt;0,0,IF((T6195+R6196)&gt;结论【关键目标】!C$28,结论【关键目标】!C$28,T6195+R6196))</f>
        <v>8.1608751999999996</v>
      </c>
      <c r="U6196" s="19">
        <f>IF((T6195+R6196)&lt;结论【关键目标】!$C$28,0,(发电量计算【计算逻辑页】!R6196+发电量计算【计算逻辑页】!T6195-结论【关键目标】!$C$28))</f>
        <v>0</v>
      </c>
      <c r="V6196" s="5">
        <f t="shared" si="868"/>
        <v>0</v>
      </c>
      <c r="W6196" s="5">
        <f t="shared" si="869"/>
        <v>0</v>
      </c>
      <c r="X6196" s="5">
        <f t="shared" si="872"/>
        <v>0</v>
      </c>
    </row>
    <row r="6197" spans="1:24" x14ac:dyDescent="0.15">
      <c r="A6197" s="7">
        <v>6196</v>
      </c>
      <c r="B6197" s="7">
        <v>9</v>
      </c>
      <c r="C6197" s="7">
        <v>16</v>
      </c>
      <c r="D6197" s="7">
        <v>4</v>
      </c>
      <c r="E6197" s="7">
        <v>259</v>
      </c>
      <c r="F6197" s="7">
        <v>16.600000000000001</v>
      </c>
      <c r="G6197" s="7">
        <v>0</v>
      </c>
      <c r="H6197" s="7">
        <f t="shared" si="864"/>
        <v>6</v>
      </c>
      <c r="I6197" s="16">
        <f t="shared" si="865"/>
        <v>45185</v>
      </c>
      <c r="J6197" s="17">
        <v>0.2407</v>
      </c>
      <c r="K6197" s="18">
        <f>G6197*结论【关键目标】!C$27*0.7735*0.001</f>
        <v>0</v>
      </c>
      <c r="L6197" s="5">
        <v>0</v>
      </c>
      <c r="M6197" s="5">
        <f>ABS(IF(L6197&lt;=0,L6197/耗电量关键数据!$B$6/1000,L6197/耗电量关键数据!$B$5/1000))</f>
        <v>0</v>
      </c>
      <c r="N6197" s="19">
        <f>耗电量关键数据!$B$14</f>
        <v>1.1688450000000001</v>
      </c>
      <c r="O6197" s="19">
        <f>耗电量关键数据!$B$15</f>
        <v>0.37403039999999999</v>
      </c>
      <c r="P6197" s="19">
        <f t="shared" si="866"/>
        <v>1.5428754000000002</v>
      </c>
      <c r="Q6197" s="19">
        <f t="shared" si="870"/>
        <v>0</v>
      </c>
      <c r="R6197" s="20">
        <f t="shared" si="867"/>
        <v>0</v>
      </c>
      <c r="S6197" s="20">
        <f t="shared" si="871"/>
        <v>0</v>
      </c>
      <c r="T6197" s="20">
        <f>IF((T6196+R6197)&lt;0,0,IF((T6196+R6197)&gt;结论【关键目标】!C$28,结论【关键目标】!C$28,T6196+R6197))</f>
        <v>8.1608751999999996</v>
      </c>
      <c r="U6197" s="19">
        <f>IF((T6196+R6197)&lt;结论【关键目标】!$C$28,0,(发电量计算【计算逻辑页】!R6197+发电量计算【计算逻辑页】!T6196-结论【关键目标】!$C$28))</f>
        <v>0</v>
      </c>
      <c r="V6197" s="5">
        <f t="shared" si="868"/>
        <v>0</v>
      </c>
      <c r="W6197" s="5">
        <f t="shared" si="869"/>
        <v>0</v>
      </c>
      <c r="X6197" s="5">
        <f t="shared" si="872"/>
        <v>0</v>
      </c>
    </row>
    <row r="6198" spans="1:24" x14ac:dyDescent="0.15">
      <c r="A6198" s="7">
        <v>6197</v>
      </c>
      <c r="B6198" s="7">
        <v>9</v>
      </c>
      <c r="C6198" s="7">
        <v>16</v>
      </c>
      <c r="D6198" s="7">
        <v>5</v>
      </c>
      <c r="E6198" s="7">
        <v>259</v>
      </c>
      <c r="F6198" s="7">
        <v>16</v>
      </c>
      <c r="G6198" s="7">
        <v>0</v>
      </c>
      <c r="H6198" s="7">
        <f t="shared" si="864"/>
        <v>6</v>
      </c>
      <c r="I6198" s="16">
        <f t="shared" si="865"/>
        <v>45185</v>
      </c>
      <c r="J6198" s="17">
        <v>0.2407</v>
      </c>
      <c r="K6198" s="18">
        <f>G6198*结论【关键目标】!C$27*0.7735*0.001</f>
        <v>0</v>
      </c>
      <c r="L6198" s="5">
        <v>0</v>
      </c>
      <c r="M6198" s="5">
        <f>ABS(IF(L6198&lt;=0,L6198/耗电量关键数据!$B$6/1000,L6198/耗电量关键数据!$B$5/1000))</f>
        <v>0</v>
      </c>
      <c r="N6198" s="19">
        <f>耗电量关键数据!$B$14</f>
        <v>1.1688450000000001</v>
      </c>
      <c r="O6198" s="19">
        <f>耗电量关键数据!$B$15</f>
        <v>0.37403039999999999</v>
      </c>
      <c r="P6198" s="19">
        <f t="shared" si="866"/>
        <v>1.5428754000000002</v>
      </c>
      <c r="Q6198" s="19">
        <f t="shared" si="870"/>
        <v>0</v>
      </c>
      <c r="R6198" s="20">
        <f t="shared" si="867"/>
        <v>0</v>
      </c>
      <c r="S6198" s="20">
        <f t="shared" si="871"/>
        <v>0</v>
      </c>
      <c r="T6198" s="20">
        <f>IF((T6197+R6198)&lt;0,0,IF((T6197+R6198)&gt;结论【关键目标】!C$28,结论【关键目标】!C$28,T6197+R6198))</f>
        <v>8.1608751999999996</v>
      </c>
      <c r="U6198" s="19">
        <f>IF((T6197+R6198)&lt;结论【关键目标】!$C$28,0,(发电量计算【计算逻辑页】!R6198+发电量计算【计算逻辑页】!T6197-结论【关键目标】!$C$28))</f>
        <v>0</v>
      </c>
      <c r="V6198" s="5">
        <f t="shared" si="868"/>
        <v>0</v>
      </c>
      <c r="W6198" s="5">
        <f t="shared" si="869"/>
        <v>0</v>
      </c>
      <c r="X6198" s="5">
        <f t="shared" si="872"/>
        <v>0</v>
      </c>
    </row>
    <row r="6199" spans="1:24" x14ac:dyDescent="0.15">
      <c r="A6199" s="7">
        <v>6198</v>
      </c>
      <c r="B6199" s="7">
        <v>9</v>
      </c>
      <c r="C6199" s="7">
        <v>16</v>
      </c>
      <c r="D6199" s="7">
        <v>6</v>
      </c>
      <c r="E6199" s="7">
        <v>259</v>
      </c>
      <c r="F6199" s="7">
        <v>15.5</v>
      </c>
      <c r="G6199" s="7">
        <v>0.6</v>
      </c>
      <c r="H6199" s="7">
        <f t="shared" si="864"/>
        <v>6</v>
      </c>
      <c r="I6199" s="16">
        <f t="shared" si="865"/>
        <v>45185</v>
      </c>
      <c r="J6199" s="17">
        <v>0.2407</v>
      </c>
      <c r="K6199" s="18">
        <f>G6199*结论【关键目标】!C$27*0.7735*0.001</f>
        <v>5.5691999999999998E-2</v>
      </c>
      <c r="L6199" s="5">
        <v>0</v>
      </c>
      <c r="M6199" s="5">
        <f>ABS(IF(L6199&lt;=0,L6199/耗电量关键数据!$B$6/1000,L6199/耗电量关键数据!$B$5/1000))</f>
        <v>0</v>
      </c>
      <c r="N6199" s="19">
        <f>耗电量关键数据!$B$14</f>
        <v>1.1688450000000001</v>
      </c>
      <c r="O6199" s="19">
        <f>耗电量关键数据!$B$15</f>
        <v>0.37403039999999999</v>
      </c>
      <c r="P6199" s="19">
        <f t="shared" si="866"/>
        <v>1.5428754000000002</v>
      </c>
      <c r="Q6199" s="19">
        <f t="shared" si="870"/>
        <v>0</v>
      </c>
      <c r="R6199" s="20">
        <f t="shared" si="867"/>
        <v>5.5691999999999998E-2</v>
      </c>
      <c r="S6199" s="20">
        <f t="shared" si="871"/>
        <v>0</v>
      </c>
      <c r="T6199" s="20">
        <f>IF((T6198+R6199)&lt;0,0,IF((T6198+R6199)&gt;结论【关键目标】!C$28,结论【关键目标】!C$28,T6198+R6199))</f>
        <v>8.2165672000000001</v>
      </c>
      <c r="U6199" s="19">
        <f>IF((T6198+R6199)&lt;结论【关键目标】!$C$28,0,(发电量计算【计算逻辑页】!R6199+发电量计算【计算逻辑页】!T6198-结论【关键目标】!$C$28))</f>
        <v>0</v>
      </c>
      <c r="V6199" s="5">
        <f t="shared" si="868"/>
        <v>0</v>
      </c>
      <c r="W6199" s="5">
        <f t="shared" si="869"/>
        <v>1.34050644E-2</v>
      </c>
      <c r="X6199" s="5">
        <f t="shared" si="872"/>
        <v>0</v>
      </c>
    </row>
    <row r="6200" spans="1:24" x14ac:dyDescent="0.15">
      <c r="A6200" s="7">
        <v>6199</v>
      </c>
      <c r="B6200" s="7">
        <v>9</v>
      </c>
      <c r="C6200" s="7">
        <v>16</v>
      </c>
      <c r="D6200" s="7">
        <v>7</v>
      </c>
      <c r="E6200" s="7">
        <v>259</v>
      </c>
      <c r="F6200" s="7">
        <v>15.4</v>
      </c>
      <c r="G6200" s="7">
        <v>89.7</v>
      </c>
      <c r="H6200" s="7">
        <f t="shared" si="864"/>
        <v>6</v>
      </c>
      <c r="I6200" s="16">
        <f t="shared" si="865"/>
        <v>45185</v>
      </c>
      <c r="J6200" s="17">
        <v>0.2407</v>
      </c>
      <c r="K6200" s="18">
        <f>G6200*结论【关键目标】!C$27*0.7735*0.001</f>
        <v>8.3259539999999994</v>
      </c>
      <c r="L6200" s="5">
        <v>0</v>
      </c>
      <c r="M6200" s="5">
        <f>ABS(IF(L6200&lt;=0,L6200/耗电量关键数据!$B$6/1000,L6200/耗电量关键数据!$B$5/1000))</f>
        <v>0</v>
      </c>
      <c r="N6200" s="19">
        <f>耗电量关键数据!$B$14</f>
        <v>1.1688450000000001</v>
      </c>
      <c r="O6200" s="19">
        <f>耗电量关键数据!$B$15</f>
        <v>0.37403039999999999</v>
      </c>
      <c r="P6200" s="19">
        <f t="shared" si="866"/>
        <v>1.5428754000000002</v>
      </c>
      <c r="Q6200" s="19">
        <f t="shared" si="870"/>
        <v>0</v>
      </c>
      <c r="R6200" s="20">
        <f t="shared" si="867"/>
        <v>8.3259539999999994</v>
      </c>
      <c r="S6200" s="20">
        <f t="shared" si="871"/>
        <v>0</v>
      </c>
      <c r="T6200" s="20">
        <f>IF((T6199+R6200)&lt;0,0,IF((T6199+R6200)&gt;结论【关键目标】!C$28,结论【关键目标】!C$28,T6199+R6200))</f>
        <v>16.542521199999999</v>
      </c>
      <c r="U6200" s="19">
        <f>IF((T6199+R6200)&lt;结论【关键目标】!$C$28,0,(发电量计算【计算逻辑页】!R6200+发电量计算【计算逻辑页】!T6199-结论【关键目标】!$C$28))</f>
        <v>0</v>
      </c>
      <c r="V6200" s="5">
        <f t="shared" si="868"/>
        <v>0</v>
      </c>
      <c r="W6200" s="5">
        <f t="shared" si="869"/>
        <v>0.37137010878000004</v>
      </c>
      <c r="X6200" s="5">
        <f t="shared" si="872"/>
        <v>0</v>
      </c>
    </row>
    <row r="6201" spans="1:24" x14ac:dyDescent="0.15">
      <c r="A6201" s="7">
        <v>6200</v>
      </c>
      <c r="B6201" s="7">
        <v>9</v>
      </c>
      <c r="C6201" s="7">
        <v>16</v>
      </c>
      <c r="D6201" s="7">
        <v>8</v>
      </c>
      <c r="E6201" s="7">
        <v>259</v>
      </c>
      <c r="F6201" s="7">
        <v>15.7</v>
      </c>
      <c r="G6201" s="7">
        <v>190.4</v>
      </c>
      <c r="H6201" s="7">
        <f t="shared" si="864"/>
        <v>6</v>
      </c>
      <c r="I6201" s="16">
        <f t="shared" si="865"/>
        <v>45185</v>
      </c>
      <c r="J6201" s="17">
        <v>0.70809999999999995</v>
      </c>
      <c r="K6201" s="18">
        <f>G6201*结论【关键目标】!C$27*0.7735*0.001</f>
        <v>17.672927999999999</v>
      </c>
      <c r="L6201" s="5">
        <v>0</v>
      </c>
      <c r="M6201" s="5">
        <f>ABS(IF(L6201&lt;=0,L6201/耗电量关键数据!$B$6/1000,L6201/耗电量关键数据!$B$5/1000))</f>
        <v>0</v>
      </c>
      <c r="N6201" s="19">
        <f>耗电量关键数据!$B$14</f>
        <v>1.1688450000000001</v>
      </c>
      <c r="O6201" s="19">
        <f>耗电量关键数据!$B$15</f>
        <v>0.37403039999999999</v>
      </c>
      <c r="P6201" s="19">
        <f t="shared" si="866"/>
        <v>1.5428754000000002</v>
      </c>
      <c r="Q6201" s="19">
        <f t="shared" si="870"/>
        <v>0</v>
      </c>
      <c r="R6201" s="20">
        <f t="shared" si="867"/>
        <v>17.672927999999999</v>
      </c>
      <c r="S6201" s="20">
        <f t="shared" si="871"/>
        <v>0</v>
      </c>
      <c r="T6201" s="20">
        <f>IF((T6200+R6201)&lt;0,0,IF((T6200+R6201)&gt;结论【关键目标】!C$28,结论【关键目标】!C$28,T6200+R6201))</f>
        <v>22</v>
      </c>
      <c r="U6201" s="19">
        <f>IF((T6200+R6201)&lt;结论【关键目标】!$C$28,0,(发电量计算【计算逻辑页】!R6201+发电量计算【计算逻辑页】!T6200-结论【关键目标】!$C$28))</f>
        <v>12.215449199999995</v>
      </c>
      <c r="V6201" s="5">
        <f t="shared" si="868"/>
        <v>4.2754072199999982</v>
      </c>
      <c r="W6201" s="5">
        <f t="shared" si="869"/>
        <v>1.0925100707400002</v>
      </c>
      <c r="X6201" s="5">
        <f t="shared" si="872"/>
        <v>0</v>
      </c>
    </row>
    <row r="6202" spans="1:24" x14ac:dyDescent="0.15">
      <c r="A6202" s="7">
        <v>6201</v>
      </c>
      <c r="B6202" s="7">
        <v>9</v>
      </c>
      <c r="C6202" s="7">
        <v>16</v>
      </c>
      <c r="D6202" s="7">
        <v>9</v>
      </c>
      <c r="E6202" s="7">
        <v>259</v>
      </c>
      <c r="F6202" s="7">
        <v>16.3</v>
      </c>
      <c r="G6202" s="7">
        <v>285.2</v>
      </c>
      <c r="H6202" s="7">
        <f t="shared" si="864"/>
        <v>6</v>
      </c>
      <c r="I6202" s="16">
        <f t="shared" si="865"/>
        <v>45185</v>
      </c>
      <c r="J6202" s="17">
        <v>0.70809999999999995</v>
      </c>
      <c r="K6202" s="18">
        <f>G6202*结论【关键目标】!C$27*0.7735*0.001</f>
        <v>26.472263999999999</v>
      </c>
      <c r="L6202" s="5">
        <v>0</v>
      </c>
      <c r="M6202" s="5">
        <f>ABS(IF(L6202&lt;=0,L6202/耗电量关键数据!$B$6/1000,L6202/耗电量关键数据!$B$5/1000))</f>
        <v>0</v>
      </c>
      <c r="N6202" s="19">
        <f>耗电量关键数据!$B$14</f>
        <v>1.1688450000000001</v>
      </c>
      <c r="O6202" s="19">
        <f>耗电量关键数据!$B$15</f>
        <v>0.37403039999999999</v>
      </c>
      <c r="P6202" s="19">
        <f t="shared" si="866"/>
        <v>1.5428754000000002</v>
      </c>
      <c r="Q6202" s="19">
        <f t="shared" si="870"/>
        <v>0</v>
      </c>
      <c r="R6202" s="20">
        <f t="shared" si="867"/>
        <v>26.472263999999999</v>
      </c>
      <c r="S6202" s="20">
        <f t="shared" si="871"/>
        <v>0</v>
      </c>
      <c r="T6202" s="20">
        <f>IF((T6201+R6202)&lt;0,0,IF((T6201+R6202)&gt;结论【关键目标】!C$28,结论【关键目标】!C$28,T6201+R6202))</f>
        <v>22</v>
      </c>
      <c r="U6202" s="19">
        <f>IF((T6201+R6202)&lt;结论【关键目标】!$C$28,0,(发电量计算【计算逻辑页】!R6202+发电量计算【计算逻辑页】!T6201-结论【关键目标】!$C$28))</f>
        <v>26.472263999999996</v>
      </c>
      <c r="V6202" s="5">
        <f t="shared" si="868"/>
        <v>9.2652923999999981</v>
      </c>
      <c r="W6202" s="5">
        <f t="shared" si="869"/>
        <v>1.0925100707400002</v>
      </c>
      <c r="X6202" s="5">
        <f t="shared" si="872"/>
        <v>0</v>
      </c>
    </row>
    <row r="6203" spans="1:24" x14ac:dyDescent="0.15">
      <c r="A6203" s="7">
        <v>6202</v>
      </c>
      <c r="B6203" s="7">
        <v>9</v>
      </c>
      <c r="C6203" s="7">
        <v>16</v>
      </c>
      <c r="D6203" s="7">
        <v>10</v>
      </c>
      <c r="E6203" s="7">
        <v>259</v>
      </c>
      <c r="F6203" s="7">
        <v>17.5</v>
      </c>
      <c r="G6203" s="7">
        <v>400.6</v>
      </c>
      <c r="H6203" s="7">
        <f t="shared" si="864"/>
        <v>6</v>
      </c>
      <c r="I6203" s="16">
        <f t="shared" si="865"/>
        <v>45185</v>
      </c>
      <c r="J6203" s="17">
        <v>0.70809999999999995</v>
      </c>
      <c r="K6203" s="18">
        <f>G6203*结论【关键目标】!C$27*0.7735*0.001</f>
        <v>37.183691999999994</v>
      </c>
      <c r="L6203" s="5">
        <v>0</v>
      </c>
      <c r="M6203" s="5">
        <f>ABS(IF(L6203&lt;=0,L6203/耗电量关键数据!$B$6/1000,L6203/耗电量关键数据!$B$5/1000))</f>
        <v>0</v>
      </c>
      <c r="N6203" s="19">
        <f>耗电量关键数据!$B$14</f>
        <v>1.1688450000000001</v>
      </c>
      <c r="O6203" s="19">
        <f>耗电量关键数据!$B$15</f>
        <v>0.37403039999999999</v>
      </c>
      <c r="P6203" s="19">
        <f t="shared" si="866"/>
        <v>1.5428754000000002</v>
      </c>
      <c r="Q6203" s="19">
        <f t="shared" si="870"/>
        <v>0</v>
      </c>
      <c r="R6203" s="20">
        <f t="shared" si="867"/>
        <v>37.183691999999994</v>
      </c>
      <c r="S6203" s="20">
        <f t="shared" si="871"/>
        <v>0</v>
      </c>
      <c r="T6203" s="20">
        <f>IF((T6202+R6203)&lt;0,0,IF((T6202+R6203)&gt;结论【关键目标】!C$28,结论【关键目标】!C$28,T6202+R6203))</f>
        <v>22</v>
      </c>
      <c r="U6203" s="19">
        <f>IF((T6202+R6203)&lt;结论【关键目标】!$C$28,0,(发电量计算【计算逻辑页】!R6203+发电量计算【计算逻辑页】!T6202-结论【关键目标】!$C$28))</f>
        <v>37.183691999999994</v>
      </c>
      <c r="V6203" s="5">
        <f t="shared" si="868"/>
        <v>13.014292199999996</v>
      </c>
      <c r="W6203" s="5">
        <f t="shared" si="869"/>
        <v>1.0925100707400002</v>
      </c>
      <c r="X6203" s="5">
        <f t="shared" si="872"/>
        <v>0</v>
      </c>
    </row>
    <row r="6204" spans="1:24" x14ac:dyDescent="0.15">
      <c r="A6204" s="7">
        <v>6203</v>
      </c>
      <c r="B6204" s="7">
        <v>9</v>
      </c>
      <c r="C6204" s="7">
        <v>16</v>
      </c>
      <c r="D6204" s="7">
        <v>11</v>
      </c>
      <c r="E6204" s="7">
        <v>259</v>
      </c>
      <c r="F6204" s="7">
        <v>18.899999999999999</v>
      </c>
      <c r="G6204" s="7">
        <v>487.6</v>
      </c>
      <c r="H6204" s="7">
        <f t="shared" si="864"/>
        <v>6</v>
      </c>
      <c r="I6204" s="16">
        <f t="shared" si="865"/>
        <v>45185</v>
      </c>
      <c r="J6204" s="17">
        <v>1.2267999999999999</v>
      </c>
      <c r="K6204" s="18">
        <f>G6204*结论【关键目标】!C$27*0.7735*0.001</f>
        <v>45.259031999999998</v>
      </c>
      <c r="L6204" s="5">
        <v>0</v>
      </c>
      <c r="M6204" s="5">
        <f>ABS(IF(L6204&lt;=0,L6204/耗电量关键数据!$B$6/1000,L6204/耗电量关键数据!$B$5/1000))</f>
        <v>0</v>
      </c>
      <c r="N6204" s="19">
        <f>耗电量关键数据!$B$14</f>
        <v>1.1688450000000001</v>
      </c>
      <c r="O6204" s="19">
        <f>耗电量关键数据!$B$15</f>
        <v>0.37403039999999999</v>
      </c>
      <c r="P6204" s="19">
        <f t="shared" si="866"/>
        <v>1.5428754000000002</v>
      </c>
      <c r="Q6204" s="19">
        <f t="shared" si="870"/>
        <v>1.5428754000000002</v>
      </c>
      <c r="R6204" s="20">
        <f t="shared" si="867"/>
        <v>43.716156599999998</v>
      </c>
      <c r="S6204" s="20">
        <f t="shared" si="871"/>
        <v>0</v>
      </c>
      <c r="T6204" s="20">
        <f>IF((T6203+R6204)&lt;0,0,IF((T6203+R6204)&gt;结论【关键目标】!C$28,结论【关键目标】!C$28,T6203+R6204))</f>
        <v>22</v>
      </c>
      <c r="U6204" s="19">
        <f>IF((T6203+R6204)&lt;结论【关键目标】!$C$28,0,(发电量计算【计算逻辑页】!R6204+发电量计算【计算逻辑页】!T6203-结论【关键目标】!$C$28))</f>
        <v>43.716156600000005</v>
      </c>
      <c r="V6204" s="5">
        <f t="shared" si="868"/>
        <v>15.300654810000001</v>
      </c>
      <c r="W6204" s="5">
        <f t="shared" si="869"/>
        <v>1.89279954072</v>
      </c>
      <c r="X6204" s="5">
        <f t="shared" si="872"/>
        <v>0</v>
      </c>
    </row>
    <row r="6205" spans="1:24" x14ac:dyDescent="0.15">
      <c r="A6205" s="7">
        <v>6204</v>
      </c>
      <c r="B6205" s="7">
        <v>9</v>
      </c>
      <c r="C6205" s="7">
        <v>16</v>
      </c>
      <c r="D6205" s="7">
        <v>12</v>
      </c>
      <c r="E6205" s="7">
        <v>259</v>
      </c>
      <c r="F6205" s="7">
        <v>20.3</v>
      </c>
      <c r="G6205" s="7">
        <v>545</v>
      </c>
      <c r="H6205" s="7">
        <f t="shared" si="864"/>
        <v>6</v>
      </c>
      <c r="I6205" s="16">
        <f t="shared" si="865"/>
        <v>45185</v>
      </c>
      <c r="J6205" s="17">
        <v>1.2267999999999999</v>
      </c>
      <c r="K6205" s="18">
        <f>G6205*结论【关键目标】!C$27*0.7735*0.001</f>
        <v>50.586899999999993</v>
      </c>
      <c r="L6205" s="5">
        <v>0</v>
      </c>
      <c r="M6205" s="5">
        <f>ABS(IF(L6205&lt;=0,L6205/耗电量关键数据!$B$6/1000,L6205/耗电量关键数据!$B$5/1000))</f>
        <v>0</v>
      </c>
      <c r="N6205" s="19">
        <f>耗电量关键数据!$B$14</f>
        <v>1.1688450000000001</v>
      </c>
      <c r="O6205" s="19">
        <f>耗电量关键数据!$B$15</f>
        <v>0.37403039999999999</v>
      </c>
      <c r="P6205" s="19">
        <f t="shared" si="866"/>
        <v>1.5428754000000002</v>
      </c>
      <c r="Q6205" s="19">
        <f t="shared" si="870"/>
        <v>1.5428754000000002</v>
      </c>
      <c r="R6205" s="20">
        <f t="shared" si="867"/>
        <v>49.044024599999993</v>
      </c>
      <c r="S6205" s="20">
        <f t="shared" si="871"/>
        <v>0</v>
      </c>
      <c r="T6205" s="20">
        <f>IF((T6204+R6205)&lt;0,0,IF((T6204+R6205)&gt;结论【关键目标】!C$28,结论【关键目标】!C$28,T6204+R6205))</f>
        <v>22</v>
      </c>
      <c r="U6205" s="19">
        <f>IF((T6204+R6205)&lt;结论【关键目标】!$C$28,0,(发电量计算【计算逻辑页】!R6205+发电量计算【计算逻辑页】!T6204-结论【关键目标】!$C$28))</f>
        <v>49.0440246</v>
      </c>
      <c r="V6205" s="5">
        <f t="shared" si="868"/>
        <v>17.16540861</v>
      </c>
      <c r="W6205" s="5">
        <f t="shared" si="869"/>
        <v>1.89279954072</v>
      </c>
      <c r="X6205" s="5">
        <f t="shared" si="872"/>
        <v>0</v>
      </c>
    </row>
    <row r="6206" spans="1:24" x14ac:dyDescent="0.15">
      <c r="A6206" s="7">
        <v>6205</v>
      </c>
      <c r="B6206" s="7">
        <v>9</v>
      </c>
      <c r="C6206" s="7">
        <v>16</v>
      </c>
      <c r="D6206" s="7">
        <v>13</v>
      </c>
      <c r="E6206" s="7">
        <v>259</v>
      </c>
      <c r="F6206" s="7">
        <v>21.6</v>
      </c>
      <c r="G6206" s="7">
        <v>568.79999999999995</v>
      </c>
      <c r="H6206" s="7">
        <f t="shared" si="864"/>
        <v>6</v>
      </c>
      <c r="I6206" s="16">
        <f t="shared" si="865"/>
        <v>45185</v>
      </c>
      <c r="J6206" s="17">
        <v>1.2267999999999999</v>
      </c>
      <c r="K6206" s="18">
        <f>G6206*结论【关键目标】!C$27*0.7735*0.001</f>
        <v>52.796015999999995</v>
      </c>
      <c r="L6206" s="5">
        <v>0</v>
      </c>
      <c r="M6206" s="5">
        <f>ABS(IF(L6206&lt;=0,L6206/耗电量关键数据!$B$6/1000,L6206/耗电量关键数据!$B$5/1000))</f>
        <v>0</v>
      </c>
      <c r="N6206" s="19">
        <f>耗电量关键数据!$B$14</f>
        <v>1.1688450000000001</v>
      </c>
      <c r="O6206" s="19">
        <f>耗电量关键数据!$B$15</f>
        <v>0.37403039999999999</v>
      </c>
      <c r="P6206" s="19">
        <f t="shared" si="866"/>
        <v>1.5428754000000002</v>
      </c>
      <c r="Q6206" s="19">
        <f t="shared" si="870"/>
        <v>1.5428754000000002</v>
      </c>
      <c r="R6206" s="20">
        <f t="shared" si="867"/>
        <v>51.253140599999995</v>
      </c>
      <c r="S6206" s="20">
        <f t="shared" si="871"/>
        <v>0</v>
      </c>
      <c r="T6206" s="20">
        <f>IF((T6205+R6206)&lt;0,0,IF((T6205+R6206)&gt;结论【关键目标】!C$28,结论【关键目标】!C$28,T6205+R6206))</f>
        <v>22</v>
      </c>
      <c r="U6206" s="19">
        <f>IF((T6205+R6206)&lt;结论【关键目标】!$C$28,0,(发电量计算【计算逻辑页】!R6206+发电量计算【计算逻辑页】!T6205-结论【关键目标】!$C$28))</f>
        <v>51.253140599999995</v>
      </c>
      <c r="V6206" s="5">
        <f t="shared" si="868"/>
        <v>17.938599209999996</v>
      </c>
      <c r="W6206" s="5">
        <f t="shared" si="869"/>
        <v>1.89279954072</v>
      </c>
      <c r="X6206" s="5">
        <f t="shared" si="872"/>
        <v>0</v>
      </c>
    </row>
    <row r="6207" spans="1:24" x14ac:dyDescent="0.15">
      <c r="A6207" s="7">
        <v>6206</v>
      </c>
      <c r="B6207" s="7">
        <v>9</v>
      </c>
      <c r="C6207" s="7">
        <v>16</v>
      </c>
      <c r="D6207" s="7">
        <v>14</v>
      </c>
      <c r="E6207" s="7">
        <v>259</v>
      </c>
      <c r="F6207" s="7">
        <v>22.6</v>
      </c>
      <c r="G6207" s="7">
        <v>509.9</v>
      </c>
      <c r="H6207" s="7">
        <f t="shared" si="864"/>
        <v>6</v>
      </c>
      <c r="I6207" s="16">
        <f t="shared" si="865"/>
        <v>45185</v>
      </c>
      <c r="J6207" s="17">
        <v>1.2267999999999999</v>
      </c>
      <c r="K6207" s="18">
        <f>G6207*结论【关键目标】!C$27*0.7735*0.001</f>
        <v>47.328918000000002</v>
      </c>
      <c r="L6207" s="5">
        <v>0</v>
      </c>
      <c r="M6207" s="5">
        <f>ABS(IF(L6207&lt;=0,L6207/耗电量关键数据!$B$6/1000,L6207/耗电量关键数据!$B$5/1000))</f>
        <v>0</v>
      </c>
      <c r="N6207" s="19">
        <f>耗电量关键数据!$B$14</f>
        <v>1.1688450000000001</v>
      </c>
      <c r="O6207" s="19">
        <f>耗电量关键数据!$B$15</f>
        <v>0.37403039999999999</v>
      </c>
      <c r="P6207" s="19">
        <f t="shared" si="866"/>
        <v>1.5428754000000002</v>
      </c>
      <c r="Q6207" s="19">
        <f t="shared" si="870"/>
        <v>1.5428754000000002</v>
      </c>
      <c r="R6207" s="20">
        <f t="shared" si="867"/>
        <v>45.786042600000002</v>
      </c>
      <c r="S6207" s="20">
        <f t="shared" si="871"/>
        <v>0</v>
      </c>
      <c r="T6207" s="20">
        <f>IF((T6206+R6207)&lt;0,0,IF((T6206+R6207)&gt;结论【关键目标】!C$28,结论【关键目标】!C$28,T6206+R6207))</f>
        <v>22</v>
      </c>
      <c r="U6207" s="19">
        <f>IF((T6206+R6207)&lt;结论【关键目标】!$C$28,0,(发电量计算【计算逻辑页】!R6207+发电量计算【计算逻辑页】!T6206-结论【关键目标】!$C$28))</f>
        <v>45.786042600000002</v>
      </c>
      <c r="V6207" s="5">
        <f t="shared" si="868"/>
        <v>16.025114909999999</v>
      </c>
      <c r="W6207" s="5">
        <f t="shared" si="869"/>
        <v>1.89279954072</v>
      </c>
      <c r="X6207" s="5">
        <f t="shared" si="872"/>
        <v>0</v>
      </c>
    </row>
    <row r="6208" spans="1:24" x14ac:dyDescent="0.15">
      <c r="A6208" s="7">
        <v>6207</v>
      </c>
      <c r="B6208" s="7">
        <v>9</v>
      </c>
      <c r="C6208" s="7">
        <v>16</v>
      </c>
      <c r="D6208" s="7">
        <v>15</v>
      </c>
      <c r="E6208" s="7">
        <v>259</v>
      </c>
      <c r="F6208" s="7">
        <v>23.3</v>
      </c>
      <c r="G6208" s="7">
        <v>411.2</v>
      </c>
      <c r="H6208" s="7">
        <f t="shared" si="864"/>
        <v>6</v>
      </c>
      <c r="I6208" s="16">
        <f t="shared" si="865"/>
        <v>45185</v>
      </c>
      <c r="J6208" s="17">
        <v>1.2267999999999999</v>
      </c>
      <c r="K6208" s="18">
        <f>G6208*结论【关键目标】!C$27*0.7735*0.001</f>
        <v>38.167583999999998</v>
      </c>
      <c r="L6208" s="5">
        <v>0</v>
      </c>
      <c r="M6208" s="5">
        <f>ABS(IF(L6208&lt;=0,L6208/耗电量关键数据!$B$6/1000,L6208/耗电量关键数据!$B$5/1000))</f>
        <v>0</v>
      </c>
      <c r="N6208" s="19">
        <f>耗电量关键数据!$B$14</f>
        <v>1.1688450000000001</v>
      </c>
      <c r="O6208" s="19">
        <f>耗电量关键数据!$B$15</f>
        <v>0.37403039999999999</v>
      </c>
      <c r="P6208" s="19">
        <f t="shared" si="866"/>
        <v>1.5428754000000002</v>
      </c>
      <c r="Q6208" s="19">
        <f t="shared" si="870"/>
        <v>1.5428754000000002</v>
      </c>
      <c r="R6208" s="20">
        <f t="shared" si="867"/>
        <v>36.624708599999998</v>
      </c>
      <c r="S6208" s="20">
        <f t="shared" si="871"/>
        <v>0</v>
      </c>
      <c r="T6208" s="20">
        <f>IF((T6207+R6208)&lt;0,0,IF((T6207+R6208)&gt;结论【关键目标】!C$28,结论【关键目标】!C$28,T6207+R6208))</f>
        <v>22</v>
      </c>
      <c r="U6208" s="19">
        <f>IF((T6207+R6208)&lt;结论【关键目标】!$C$28,0,(发电量计算【计算逻辑页】!R6208+发电量计算【计算逻辑页】!T6207-结论【关键目标】!$C$28))</f>
        <v>36.624708599999998</v>
      </c>
      <c r="V6208" s="5">
        <f t="shared" si="868"/>
        <v>12.818648009999999</v>
      </c>
      <c r="W6208" s="5">
        <f t="shared" si="869"/>
        <v>1.89279954072</v>
      </c>
      <c r="X6208" s="5">
        <f t="shared" si="872"/>
        <v>0</v>
      </c>
    </row>
    <row r="6209" spans="1:24" x14ac:dyDescent="0.15">
      <c r="A6209" s="7">
        <v>6208</v>
      </c>
      <c r="B6209" s="7">
        <v>9</v>
      </c>
      <c r="C6209" s="7">
        <v>16</v>
      </c>
      <c r="D6209" s="7">
        <v>16</v>
      </c>
      <c r="E6209" s="7">
        <v>259</v>
      </c>
      <c r="F6209" s="7">
        <v>23.5</v>
      </c>
      <c r="G6209" s="7">
        <v>251.2</v>
      </c>
      <c r="H6209" s="7">
        <f t="shared" si="864"/>
        <v>6</v>
      </c>
      <c r="I6209" s="16">
        <f t="shared" si="865"/>
        <v>45185</v>
      </c>
      <c r="J6209" s="17">
        <v>0.70809999999999995</v>
      </c>
      <c r="K6209" s="18">
        <f>G6209*结论【关键目标】!C$27*0.7735*0.001</f>
        <v>23.316383999999999</v>
      </c>
      <c r="L6209" s="5">
        <v>0</v>
      </c>
      <c r="M6209" s="5">
        <f>ABS(IF(L6209&lt;=0,L6209/耗电量关键数据!$B$6/1000,L6209/耗电量关键数据!$B$5/1000))</f>
        <v>0</v>
      </c>
      <c r="N6209" s="19">
        <f>耗电量关键数据!$B$14</f>
        <v>1.1688450000000001</v>
      </c>
      <c r="O6209" s="19">
        <f>耗电量关键数据!$B$15</f>
        <v>0.37403039999999999</v>
      </c>
      <c r="P6209" s="19">
        <f t="shared" si="866"/>
        <v>1.5428754000000002</v>
      </c>
      <c r="Q6209" s="19">
        <f t="shared" si="870"/>
        <v>0</v>
      </c>
      <c r="R6209" s="20">
        <f t="shared" si="867"/>
        <v>23.316383999999999</v>
      </c>
      <c r="S6209" s="20">
        <f t="shared" si="871"/>
        <v>0</v>
      </c>
      <c r="T6209" s="20">
        <f>IF((T6208+R6209)&lt;0,0,IF((T6208+R6209)&gt;结论【关键目标】!C$28,结论【关键目标】!C$28,T6208+R6209))</f>
        <v>22</v>
      </c>
      <c r="U6209" s="19">
        <f>IF((T6208+R6209)&lt;结论【关键目标】!$C$28,0,(发电量计算【计算逻辑页】!R6209+发电量计算【计算逻辑页】!T6208-结论【关键目标】!$C$28))</f>
        <v>23.316383999999999</v>
      </c>
      <c r="V6209" s="5">
        <f t="shared" si="868"/>
        <v>8.1607343999999991</v>
      </c>
      <c r="W6209" s="5">
        <f t="shared" si="869"/>
        <v>1.0925100707400002</v>
      </c>
      <c r="X6209" s="5">
        <f t="shared" si="872"/>
        <v>0</v>
      </c>
    </row>
    <row r="6210" spans="1:24" x14ac:dyDescent="0.15">
      <c r="A6210" s="7">
        <v>6209</v>
      </c>
      <c r="B6210" s="7">
        <v>9</v>
      </c>
      <c r="C6210" s="7">
        <v>16</v>
      </c>
      <c r="D6210" s="7">
        <v>17</v>
      </c>
      <c r="E6210" s="7">
        <v>259</v>
      </c>
      <c r="F6210" s="7">
        <v>23.3</v>
      </c>
      <c r="G6210" s="7">
        <v>93.7</v>
      </c>
      <c r="H6210" s="7">
        <f t="shared" ref="H6210:H6273" si="873">WEEKDAY(I:I,2)</f>
        <v>6</v>
      </c>
      <c r="I6210" s="16">
        <f t="shared" ref="I6210:I6273" si="874">DATE(2023,B6210,C6210)</f>
        <v>45185</v>
      </c>
      <c r="J6210" s="17">
        <v>0.70809999999999995</v>
      </c>
      <c r="K6210" s="18">
        <f>G6210*结论【关键目标】!C$27*0.7735*0.001</f>
        <v>8.6972339999999999</v>
      </c>
      <c r="L6210" s="5">
        <v>0</v>
      </c>
      <c r="M6210" s="5">
        <f>ABS(IF(L6210&lt;=0,L6210/耗电量关键数据!$B$6/1000,L6210/耗电量关键数据!$B$5/1000))</f>
        <v>0</v>
      </c>
      <c r="N6210" s="19">
        <f>耗电量关键数据!$B$14</f>
        <v>1.1688450000000001</v>
      </c>
      <c r="O6210" s="19">
        <f>耗电量关键数据!$B$15</f>
        <v>0.37403039999999999</v>
      </c>
      <c r="P6210" s="19">
        <f t="shared" ref="P6210:P6273" si="875">M6210+N6210+O6210</f>
        <v>1.5428754000000002</v>
      </c>
      <c r="Q6210" s="19">
        <f t="shared" si="870"/>
        <v>0</v>
      </c>
      <c r="R6210" s="20">
        <f t="shared" ref="R6210:R6273" si="876">K6210-Q6210</f>
        <v>8.6972339999999999</v>
      </c>
      <c r="S6210" s="20">
        <f t="shared" si="871"/>
        <v>0</v>
      </c>
      <c r="T6210" s="20">
        <f>IF((T6209+R6210)&lt;0,0,IF((T6209+R6210)&gt;结论【关键目标】!C$28,结论【关键目标】!C$28,T6209+R6210))</f>
        <v>22</v>
      </c>
      <c r="U6210" s="19">
        <f>IF((T6209+R6210)&lt;结论【关键目标】!$C$28,0,(发电量计算【计算逻辑页】!R6210+发电量计算【计算逻辑页】!T6209-结论【关键目标】!$C$28))</f>
        <v>8.6972340000000017</v>
      </c>
      <c r="V6210" s="5">
        <f t="shared" ref="V6210:V6273" si="877">IF(J6210&gt;0.35,U6210*0.35,0)</f>
        <v>3.0440319000000002</v>
      </c>
      <c r="W6210" s="5">
        <f t="shared" ref="W6210:W6273" si="878">IF(P6210&gt;K6210,K6210*J6210,P6210*J6210)</f>
        <v>1.0925100707400002</v>
      </c>
      <c r="X6210" s="5">
        <f t="shared" si="872"/>
        <v>0</v>
      </c>
    </row>
    <row r="6211" spans="1:24" x14ac:dyDescent="0.15">
      <c r="A6211" s="7">
        <v>6210</v>
      </c>
      <c r="B6211" s="7">
        <v>9</v>
      </c>
      <c r="C6211" s="7">
        <v>16</v>
      </c>
      <c r="D6211" s="7">
        <v>18</v>
      </c>
      <c r="E6211" s="7">
        <v>259</v>
      </c>
      <c r="F6211" s="7">
        <v>22.8</v>
      </c>
      <c r="G6211" s="7">
        <v>0</v>
      </c>
      <c r="H6211" s="7">
        <f t="shared" si="873"/>
        <v>6</v>
      </c>
      <c r="I6211" s="16">
        <f t="shared" si="874"/>
        <v>45185</v>
      </c>
      <c r="J6211" s="17">
        <v>0.70809999999999995</v>
      </c>
      <c r="K6211" s="18">
        <f>G6211*结论【关键目标】!C$27*0.7735*0.001</f>
        <v>0</v>
      </c>
      <c r="L6211" s="5">
        <v>0</v>
      </c>
      <c r="M6211" s="5">
        <f>ABS(IF(L6211&lt;=0,L6211/耗电量关键数据!$B$6/1000,L6211/耗电量关键数据!$B$5/1000))</f>
        <v>0</v>
      </c>
      <c r="N6211" s="19">
        <f>耗电量关键数据!$B$14</f>
        <v>1.1688450000000001</v>
      </c>
      <c r="O6211" s="19">
        <f>耗电量关键数据!$B$15</f>
        <v>0.37403039999999999</v>
      </c>
      <c r="P6211" s="19">
        <f t="shared" si="875"/>
        <v>1.5428754000000002</v>
      </c>
      <c r="Q6211" s="19">
        <f t="shared" ref="Q6211:Q6274" si="879">IF(J6211&gt;0.8,P6211,0)</f>
        <v>0</v>
      </c>
      <c r="R6211" s="20">
        <f t="shared" si="876"/>
        <v>0</v>
      </c>
      <c r="S6211" s="20">
        <f t="shared" ref="S6211:S6274" si="880">IF(R6211&lt;0,ABS(R6211),0)</f>
        <v>0</v>
      </c>
      <c r="T6211" s="20">
        <f>IF((T6210+R6211)&lt;0,0,IF((T6210+R6211)&gt;结论【关键目标】!C$28,结论【关键目标】!C$28,T6210+R6211))</f>
        <v>22</v>
      </c>
      <c r="U6211" s="19">
        <f>IF((T6210+R6211)&lt;结论【关键目标】!$C$28,0,(发电量计算【计算逻辑页】!R6211+发电量计算【计算逻辑页】!T6210-结论【关键目标】!$C$28))</f>
        <v>0</v>
      </c>
      <c r="V6211" s="5">
        <f t="shared" si="877"/>
        <v>0</v>
      </c>
      <c r="W6211" s="5">
        <f t="shared" si="878"/>
        <v>0</v>
      </c>
      <c r="X6211" s="5">
        <f t="shared" si="872"/>
        <v>0</v>
      </c>
    </row>
    <row r="6212" spans="1:24" x14ac:dyDescent="0.15">
      <c r="A6212" s="7">
        <v>6211</v>
      </c>
      <c r="B6212" s="7">
        <v>9</v>
      </c>
      <c r="C6212" s="7">
        <v>16</v>
      </c>
      <c r="D6212" s="7">
        <v>19</v>
      </c>
      <c r="E6212" s="7">
        <v>259</v>
      </c>
      <c r="F6212" s="7">
        <v>22</v>
      </c>
      <c r="G6212" s="7">
        <v>0</v>
      </c>
      <c r="H6212" s="7">
        <f t="shared" si="873"/>
        <v>6</v>
      </c>
      <c r="I6212" s="16">
        <f t="shared" si="874"/>
        <v>45185</v>
      </c>
      <c r="J6212" s="17">
        <v>1.2267999999999999</v>
      </c>
      <c r="K6212" s="18">
        <f>G6212*结论【关键目标】!C$27*0.7735*0.001</f>
        <v>0</v>
      </c>
      <c r="L6212" s="5">
        <v>0</v>
      </c>
      <c r="M6212" s="5">
        <f>ABS(IF(L6212&lt;=0,L6212/耗电量关键数据!$B$6/1000,L6212/耗电量关键数据!$B$5/1000))</f>
        <v>0</v>
      </c>
      <c r="N6212" s="19">
        <f>耗电量关键数据!$B$14</f>
        <v>1.1688450000000001</v>
      </c>
      <c r="O6212" s="19">
        <f>耗电量关键数据!$B$15</f>
        <v>0.37403039999999999</v>
      </c>
      <c r="P6212" s="19">
        <f t="shared" si="875"/>
        <v>1.5428754000000002</v>
      </c>
      <c r="Q6212" s="19">
        <f t="shared" si="879"/>
        <v>1.5428754000000002</v>
      </c>
      <c r="R6212" s="20">
        <f t="shared" si="876"/>
        <v>-1.5428754000000002</v>
      </c>
      <c r="S6212" s="20">
        <f t="shared" si="880"/>
        <v>1.5428754000000002</v>
      </c>
      <c r="T6212" s="20">
        <f>IF((T6211+R6212)&lt;0,0,IF((T6211+R6212)&gt;结论【关键目标】!C$28,结论【关键目标】!C$28,T6211+R6212))</f>
        <v>20.4571246</v>
      </c>
      <c r="U6212" s="19">
        <f>IF((T6211+R6212)&lt;结论【关键目标】!$C$28,0,(发电量计算【计算逻辑页】!R6212+发电量计算【计算逻辑页】!T6211-结论【关键目标】!$C$28))</f>
        <v>0</v>
      </c>
      <c r="V6212" s="5">
        <f t="shared" si="877"/>
        <v>0</v>
      </c>
      <c r="W6212" s="5">
        <f t="shared" si="878"/>
        <v>0</v>
      </c>
      <c r="X6212" s="5">
        <f t="shared" ref="X6212:X6275" si="881">(J6212-0.35)*IF(T6212&gt;S6212,S6212,T6212)</f>
        <v>1.3527931507200002</v>
      </c>
    </row>
    <row r="6213" spans="1:24" x14ac:dyDescent="0.15">
      <c r="A6213" s="7">
        <v>6212</v>
      </c>
      <c r="B6213" s="7">
        <v>9</v>
      </c>
      <c r="C6213" s="7">
        <v>16</v>
      </c>
      <c r="D6213" s="7">
        <v>20</v>
      </c>
      <c r="E6213" s="7">
        <v>259</v>
      </c>
      <c r="F6213" s="7">
        <v>20.9</v>
      </c>
      <c r="G6213" s="7">
        <v>0</v>
      </c>
      <c r="H6213" s="7">
        <f t="shared" si="873"/>
        <v>6</v>
      </c>
      <c r="I6213" s="16">
        <f t="shared" si="874"/>
        <v>45185</v>
      </c>
      <c r="J6213" s="17">
        <v>1.2267999999999999</v>
      </c>
      <c r="K6213" s="18">
        <f>G6213*结论【关键目标】!C$27*0.7735*0.001</f>
        <v>0</v>
      </c>
      <c r="L6213" s="5">
        <v>0</v>
      </c>
      <c r="M6213" s="5">
        <f>ABS(IF(L6213&lt;=0,L6213/耗电量关键数据!$B$6/1000,L6213/耗电量关键数据!$B$5/1000))</f>
        <v>0</v>
      </c>
      <c r="N6213" s="19">
        <f>耗电量关键数据!$B$14</f>
        <v>1.1688450000000001</v>
      </c>
      <c r="O6213" s="19">
        <f>耗电量关键数据!$B$15</f>
        <v>0.37403039999999999</v>
      </c>
      <c r="P6213" s="19">
        <f t="shared" si="875"/>
        <v>1.5428754000000002</v>
      </c>
      <c r="Q6213" s="19">
        <f t="shared" si="879"/>
        <v>1.5428754000000002</v>
      </c>
      <c r="R6213" s="20">
        <f t="shared" si="876"/>
        <v>-1.5428754000000002</v>
      </c>
      <c r="S6213" s="20">
        <f t="shared" si="880"/>
        <v>1.5428754000000002</v>
      </c>
      <c r="T6213" s="20">
        <f>IF((T6212+R6213)&lt;0,0,IF((T6212+R6213)&gt;结论【关键目标】!C$28,结论【关键目标】!C$28,T6212+R6213))</f>
        <v>18.9142492</v>
      </c>
      <c r="U6213" s="19">
        <f>IF((T6212+R6213)&lt;结论【关键目标】!$C$28,0,(发电量计算【计算逻辑页】!R6213+发电量计算【计算逻辑页】!T6212-结论【关键目标】!$C$28))</f>
        <v>0</v>
      </c>
      <c r="V6213" s="5">
        <f t="shared" si="877"/>
        <v>0</v>
      </c>
      <c r="W6213" s="5">
        <f t="shared" si="878"/>
        <v>0</v>
      </c>
      <c r="X6213" s="5">
        <f t="shared" si="881"/>
        <v>1.3527931507200002</v>
      </c>
    </row>
    <row r="6214" spans="1:24" x14ac:dyDescent="0.15">
      <c r="A6214" s="7">
        <v>6213</v>
      </c>
      <c r="B6214" s="7">
        <v>9</v>
      </c>
      <c r="C6214" s="7">
        <v>16</v>
      </c>
      <c r="D6214" s="7">
        <v>21</v>
      </c>
      <c r="E6214" s="7">
        <v>259</v>
      </c>
      <c r="F6214" s="7">
        <v>20</v>
      </c>
      <c r="G6214" s="7">
        <v>0</v>
      </c>
      <c r="H6214" s="7">
        <f t="shared" si="873"/>
        <v>6</v>
      </c>
      <c r="I6214" s="16">
        <f t="shared" si="874"/>
        <v>45185</v>
      </c>
      <c r="J6214" s="17">
        <v>1.2267999999999999</v>
      </c>
      <c r="K6214" s="18">
        <f>G6214*结论【关键目标】!C$27*0.7735*0.001</f>
        <v>0</v>
      </c>
      <c r="L6214" s="5">
        <v>0</v>
      </c>
      <c r="M6214" s="5">
        <f>ABS(IF(L6214&lt;=0,L6214/耗电量关键数据!$B$6/1000,L6214/耗电量关键数据!$B$5/1000))</f>
        <v>0</v>
      </c>
      <c r="N6214" s="19">
        <f>耗电量关键数据!$B$14</f>
        <v>1.1688450000000001</v>
      </c>
      <c r="O6214" s="19">
        <f>耗电量关键数据!$B$15</f>
        <v>0.37403039999999999</v>
      </c>
      <c r="P6214" s="19">
        <f t="shared" si="875"/>
        <v>1.5428754000000002</v>
      </c>
      <c r="Q6214" s="19">
        <f t="shared" si="879"/>
        <v>1.5428754000000002</v>
      </c>
      <c r="R6214" s="20">
        <f t="shared" si="876"/>
        <v>-1.5428754000000002</v>
      </c>
      <c r="S6214" s="20">
        <f t="shared" si="880"/>
        <v>1.5428754000000002</v>
      </c>
      <c r="T6214" s="20">
        <f>IF((T6213+R6214)&lt;0,0,IF((T6213+R6214)&gt;结论【关键目标】!C$28,结论【关键目标】!C$28,T6213+R6214))</f>
        <v>17.371373800000001</v>
      </c>
      <c r="U6214" s="19">
        <f>IF((T6213+R6214)&lt;结论【关键目标】!$C$28,0,(发电量计算【计算逻辑页】!R6214+发电量计算【计算逻辑页】!T6213-结论【关键目标】!$C$28))</f>
        <v>0</v>
      </c>
      <c r="V6214" s="5">
        <f t="shared" si="877"/>
        <v>0</v>
      </c>
      <c r="W6214" s="5">
        <f t="shared" si="878"/>
        <v>0</v>
      </c>
      <c r="X6214" s="5">
        <f t="shared" si="881"/>
        <v>1.3527931507200002</v>
      </c>
    </row>
    <row r="6215" spans="1:24" x14ac:dyDescent="0.15">
      <c r="A6215" s="7">
        <v>6214</v>
      </c>
      <c r="B6215" s="7">
        <v>9</v>
      </c>
      <c r="C6215" s="7">
        <v>16</v>
      </c>
      <c r="D6215" s="7">
        <v>22</v>
      </c>
      <c r="E6215" s="7">
        <v>259</v>
      </c>
      <c r="F6215" s="7">
        <v>19.2</v>
      </c>
      <c r="G6215" s="7">
        <v>0</v>
      </c>
      <c r="H6215" s="7">
        <f t="shared" si="873"/>
        <v>6</v>
      </c>
      <c r="I6215" s="16">
        <f t="shared" si="874"/>
        <v>45185</v>
      </c>
      <c r="J6215" s="17">
        <v>0.70809999999999995</v>
      </c>
      <c r="K6215" s="18">
        <f>G6215*结论【关键目标】!C$27*0.7735*0.001</f>
        <v>0</v>
      </c>
      <c r="L6215" s="5">
        <v>0</v>
      </c>
      <c r="M6215" s="5">
        <f>ABS(IF(L6215&lt;=0,L6215/耗电量关键数据!$B$6/1000,L6215/耗电量关键数据!$B$5/1000))</f>
        <v>0</v>
      </c>
      <c r="N6215" s="19">
        <f>耗电量关键数据!$B$14</f>
        <v>1.1688450000000001</v>
      </c>
      <c r="O6215" s="19">
        <f>耗电量关键数据!$B$15</f>
        <v>0.37403039999999999</v>
      </c>
      <c r="P6215" s="19">
        <f t="shared" si="875"/>
        <v>1.5428754000000002</v>
      </c>
      <c r="Q6215" s="19">
        <f t="shared" si="879"/>
        <v>0</v>
      </c>
      <c r="R6215" s="20">
        <f t="shared" si="876"/>
        <v>0</v>
      </c>
      <c r="S6215" s="20">
        <f t="shared" si="880"/>
        <v>0</v>
      </c>
      <c r="T6215" s="20">
        <f>IF((T6214+R6215)&lt;0,0,IF((T6214+R6215)&gt;结论【关键目标】!C$28,结论【关键目标】!C$28,T6214+R6215))</f>
        <v>17.371373800000001</v>
      </c>
      <c r="U6215" s="19">
        <f>IF((T6214+R6215)&lt;结论【关键目标】!$C$28,0,(发电量计算【计算逻辑页】!R6215+发电量计算【计算逻辑页】!T6214-结论【关键目标】!$C$28))</f>
        <v>0</v>
      </c>
      <c r="V6215" s="5">
        <f t="shared" si="877"/>
        <v>0</v>
      </c>
      <c r="W6215" s="5">
        <f t="shared" si="878"/>
        <v>0</v>
      </c>
      <c r="X6215" s="5">
        <f t="shared" si="881"/>
        <v>0</v>
      </c>
    </row>
    <row r="6216" spans="1:24" x14ac:dyDescent="0.15">
      <c r="A6216" s="7">
        <v>6215</v>
      </c>
      <c r="B6216" s="7">
        <v>9</v>
      </c>
      <c r="C6216" s="7">
        <v>16</v>
      </c>
      <c r="D6216" s="7">
        <v>23</v>
      </c>
      <c r="E6216" s="7">
        <v>259</v>
      </c>
      <c r="F6216" s="7">
        <v>18.399999999999999</v>
      </c>
      <c r="G6216" s="7">
        <v>0</v>
      </c>
      <c r="H6216" s="7">
        <f t="shared" si="873"/>
        <v>6</v>
      </c>
      <c r="I6216" s="16">
        <f t="shared" si="874"/>
        <v>45185</v>
      </c>
      <c r="J6216" s="17">
        <v>0.70809999999999995</v>
      </c>
      <c r="K6216" s="18">
        <f>G6216*结论【关键目标】!C$27*0.7735*0.001</f>
        <v>0</v>
      </c>
      <c r="L6216" s="5">
        <v>0</v>
      </c>
      <c r="M6216" s="5">
        <f>ABS(IF(L6216&lt;=0,L6216/耗电量关键数据!$B$6/1000,L6216/耗电量关键数据!$B$5/1000))</f>
        <v>0</v>
      </c>
      <c r="N6216" s="19">
        <f>耗电量关键数据!$B$14</f>
        <v>1.1688450000000001</v>
      </c>
      <c r="O6216" s="19">
        <f>耗电量关键数据!$B$15</f>
        <v>0.37403039999999999</v>
      </c>
      <c r="P6216" s="19">
        <f t="shared" si="875"/>
        <v>1.5428754000000002</v>
      </c>
      <c r="Q6216" s="19">
        <f t="shared" si="879"/>
        <v>0</v>
      </c>
      <c r="R6216" s="20">
        <f t="shared" si="876"/>
        <v>0</v>
      </c>
      <c r="S6216" s="20">
        <f t="shared" si="880"/>
        <v>0</v>
      </c>
      <c r="T6216" s="20">
        <f>IF((T6215+R6216)&lt;0,0,IF((T6215+R6216)&gt;结论【关键目标】!C$28,结论【关键目标】!C$28,T6215+R6216))</f>
        <v>17.371373800000001</v>
      </c>
      <c r="U6216" s="19">
        <f>IF((T6215+R6216)&lt;结论【关键目标】!$C$28,0,(发电量计算【计算逻辑页】!R6216+发电量计算【计算逻辑页】!T6215-结论【关键目标】!$C$28))</f>
        <v>0</v>
      </c>
      <c r="V6216" s="5">
        <f t="shared" si="877"/>
        <v>0</v>
      </c>
      <c r="W6216" s="5">
        <f t="shared" si="878"/>
        <v>0</v>
      </c>
      <c r="X6216" s="5">
        <f t="shared" si="881"/>
        <v>0</v>
      </c>
    </row>
    <row r="6217" spans="1:24" x14ac:dyDescent="0.15">
      <c r="A6217" s="7">
        <v>6216</v>
      </c>
      <c r="B6217" s="7">
        <v>9</v>
      </c>
      <c r="C6217" s="7">
        <v>16</v>
      </c>
      <c r="D6217" s="7">
        <v>24</v>
      </c>
      <c r="E6217" s="7">
        <v>259</v>
      </c>
      <c r="F6217" s="7">
        <v>17.600000000000001</v>
      </c>
      <c r="G6217" s="7">
        <v>0</v>
      </c>
      <c r="H6217" s="7">
        <f t="shared" si="873"/>
        <v>6</v>
      </c>
      <c r="I6217" s="16">
        <f t="shared" si="874"/>
        <v>45185</v>
      </c>
      <c r="J6217" s="17">
        <v>0.2407</v>
      </c>
      <c r="K6217" s="18">
        <f>G6217*结论【关键目标】!C$27*0.7735*0.001</f>
        <v>0</v>
      </c>
      <c r="L6217" s="5">
        <v>0</v>
      </c>
      <c r="M6217" s="5">
        <f>ABS(IF(L6217&lt;=0,L6217/耗电量关键数据!$B$6/1000,L6217/耗电量关键数据!$B$5/1000))</f>
        <v>0</v>
      </c>
      <c r="N6217" s="19">
        <f>耗电量关键数据!$B$14</f>
        <v>1.1688450000000001</v>
      </c>
      <c r="O6217" s="19">
        <f>耗电量关键数据!$B$15</f>
        <v>0.37403039999999999</v>
      </c>
      <c r="P6217" s="19">
        <f t="shared" si="875"/>
        <v>1.5428754000000002</v>
      </c>
      <c r="Q6217" s="19">
        <f t="shared" si="879"/>
        <v>0</v>
      </c>
      <c r="R6217" s="20">
        <f t="shared" si="876"/>
        <v>0</v>
      </c>
      <c r="S6217" s="20">
        <f t="shared" si="880"/>
        <v>0</v>
      </c>
      <c r="T6217" s="20">
        <f>IF((T6216+R6217)&lt;0,0,IF((T6216+R6217)&gt;结论【关键目标】!C$28,结论【关键目标】!C$28,T6216+R6217))</f>
        <v>17.371373800000001</v>
      </c>
      <c r="U6217" s="19">
        <f>IF((T6216+R6217)&lt;结论【关键目标】!$C$28,0,(发电量计算【计算逻辑页】!R6217+发电量计算【计算逻辑页】!T6216-结论【关键目标】!$C$28))</f>
        <v>0</v>
      </c>
      <c r="V6217" s="5">
        <f t="shared" si="877"/>
        <v>0</v>
      </c>
      <c r="W6217" s="5">
        <f t="shared" si="878"/>
        <v>0</v>
      </c>
      <c r="X6217" s="5">
        <f t="shared" si="881"/>
        <v>0</v>
      </c>
    </row>
    <row r="6218" spans="1:24" x14ac:dyDescent="0.15">
      <c r="A6218" s="7">
        <v>6217</v>
      </c>
      <c r="B6218" s="7">
        <v>9</v>
      </c>
      <c r="C6218" s="7">
        <v>17</v>
      </c>
      <c r="D6218" s="7">
        <v>1</v>
      </c>
      <c r="E6218" s="7">
        <v>260</v>
      </c>
      <c r="F6218" s="7">
        <v>17.100000000000001</v>
      </c>
      <c r="G6218" s="7">
        <v>0</v>
      </c>
      <c r="H6218" s="7">
        <f t="shared" si="873"/>
        <v>7</v>
      </c>
      <c r="I6218" s="16">
        <f t="shared" si="874"/>
        <v>45186</v>
      </c>
      <c r="J6218" s="17">
        <v>0.2407</v>
      </c>
      <c r="K6218" s="18">
        <f>G6218*结论【关键目标】!C$27*0.7735*0.001</f>
        <v>0</v>
      </c>
      <c r="L6218" s="5">
        <v>0</v>
      </c>
      <c r="M6218" s="5">
        <f>ABS(IF(L6218&lt;=0,L6218/耗电量关键数据!$B$6/1000,L6218/耗电量关键数据!$B$5/1000))</f>
        <v>0</v>
      </c>
      <c r="N6218" s="19">
        <f>耗电量关键数据!$B$14</f>
        <v>1.1688450000000001</v>
      </c>
      <c r="O6218" s="19">
        <f>耗电量关键数据!$B$15</f>
        <v>0.37403039999999999</v>
      </c>
      <c r="P6218" s="19">
        <f t="shared" si="875"/>
        <v>1.5428754000000002</v>
      </c>
      <c r="Q6218" s="19">
        <f t="shared" si="879"/>
        <v>0</v>
      </c>
      <c r="R6218" s="20">
        <f t="shared" si="876"/>
        <v>0</v>
      </c>
      <c r="S6218" s="20">
        <f t="shared" si="880"/>
        <v>0</v>
      </c>
      <c r="T6218" s="20">
        <f>IF((T6217+R6218)&lt;0,0,IF((T6217+R6218)&gt;结论【关键目标】!C$28,结论【关键目标】!C$28,T6217+R6218))</f>
        <v>17.371373800000001</v>
      </c>
      <c r="U6218" s="19">
        <f>IF((T6217+R6218)&lt;结论【关键目标】!$C$28,0,(发电量计算【计算逻辑页】!R6218+发电量计算【计算逻辑页】!T6217-结论【关键目标】!$C$28))</f>
        <v>0</v>
      </c>
      <c r="V6218" s="5">
        <f t="shared" si="877"/>
        <v>0</v>
      </c>
      <c r="W6218" s="5">
        <f t="shared" si="878"/>
        <v>0</v>
      </c>
      <c r="X6218" s="5">
        <f t="shared" si="881"/>
        <v>0</v>
      </c>
    </row>
    <row r="6219" spans="1:24" x14ac:dyDescent="0.15">
      <c r="A6219" s="7">
        <v>6218</v>
      </c>
      <c r="B6219" s="7">
        <v>9</v>
      </c>
      <c r="C6219" s="7">
        <v>17</v>
      </c>
      <c r="D6219" s="7">
        <v>2</v>
      </c>
      <c r="E6219" s="7">
        <v>260</v>
      </c>
      <c r="F6219" s="7">
        <v>16.5</v>
      </c>
      <c r="G6219" s="7">
        <v>0</v>
      </c>
      <c r="H6219" s="7">
        <f t="shared" si="873"/>
        <v>7</v>
      </c>
      <c r="I6219" s="16">
        <f t="shared" si="874"/>
        <v>45186</v>
      </c>
      <c r="J6219" s="17">
        <v>0.2407</v>
      </c>
      <c r="K6219" s="18">
        <f>G6219*结论【关键目标】!C$27*0.7735*0.001</f>
        <v>0</v>
      </c>
      <c r="L6219" s="5">
        <v>0</v>
      </c>
      <c r="M6219" s="5">
        <f>ABS(IF(L6219&lt;=0,L6219/耗电量关键数据!$B$6/1000,L6219/耗电量关键数据!$B$5/1000))</f>
        <v>0</v>
      </c>
      <c r="N6219" s="19">
        <f>耗电量关键数据!$B$14</f>
        <v>1.1688450000000001</v>
      </c>
      <c r="O6219" s="19">
        <f>耗电量关键数据!$B$15</f>
        <v>0.37403039999999999</v>
      </c>
      <c r="P6219" s="19">
        <f t="shared" si="875"/>
        <v>1.5428754000000002</v>
      </c>
      <c r="Q6219" s="19">
        <f t="shared" si="879"/>
        <v>0</v>
      </c>
      <c r="R6219" s="20">
        <f t="shared" si="876"/>
        <v>0</v>
      </c>
      <c r="S6219" s="20">
        <f t="shared" si="880"/>
        <v>0</v>
      </c>
      <c r="T6219" s="20">
        <f>IF((T6218+R6219)&lt;0,0,IF((T6218+R6219)&gt;结论【关键目标】!C$28,结论【关键目标】!C$28,T6218+R6219))</f>
        <v>17.371373800000001</v>
      </c>
      <c r="U6219" s="19">
        <f>IF((T6218+R6219)&lt;结论【关键目标】!$C$28,0,(发电量计算【计算逻辑页】!R6219+发电量计算【计算逻辑页】!T6218-结论【关键目标】!$C$28))</f>
        <v>0</v>
      </c>
      <c r="V6219" s="5">
        <f t="shared" si="877"/>
        <v>0</v>
      </c>
      <c r="W6219" s="5">
        <f t="shared" si="878"/>
        <v>0</v>
      </c>
      <c r="X6219" s="5">
        <f t="shared" si="881"/>
        <v>0</v>
      </c>
    </row>
    <row r="6220" spans="1:24" x14ac:dyDescent="0.15">
      <c r="A6220" s="7">
        <v>6219</v>
      </c>
      <c r="B6220" s="7">
        <v>9</v>
      </c>
      <c r="C6220" s="7">
        <v>17</v>
      </c>
      <c r="D6220" s="7">
        <v>3</v>
      </c>
      <c r="E6220" s="7">
        <v>260</v>
      </c>
      <c r="F6220" s="7">
        <v>16</v>
      </c>
      <c r="G6220" s="7">
        <v>0</v>
      </c>
      <c r="H6220" s="7">
        <f t="shared" si="873"/>
        <v>7</v>
      </c>
      <c r="I6220" s="16">
        <f t="shared" si="874"/>
        <v>45186</v>
      </c>
      <c r="J6220" s="17">
        <v>0.2407</v>
      </c>
      <c r="K6220" s="18">
        <f>G6220*结论【关键目标】!C$27*0.7735*0.001</f>
        <v>0</v>
      </c>
      <c r="L6220" s="5">
        <v>0</v>
      </c>
      <c r="M6220" s="5">
        <f>ABS(IF(L6220&lt;=0,L6220/耗电量关键数据!$B$6/1000,L6220/耗电量关键数据!$B$5/1000))</f>
        <v>0</v>
      </c>
      <c r="N6220" s="19">
        <f>耗电量关键数据!$B$14</f>
        <v>1.1688450000000001</v>
      </c>
      <c r="O6220" s="19">
        <f>耗电量关键数据!$B$15</f>
        <v>0.37403039999999999</v>
      </c>
      <c r="P6220" s="19">
        <f t="shared" si="875"/>
        <v>1.5428754000000002</v>
      </c>
      <c r="Q6220" s="19">
        <f t="shared" si="879"/>
        <v>0</v>
      </c>
      <c r="R6220" s="20">
        <f t="shared" si="876"/>
        <v>0</v>
      </c>
      <c r="S6220" s="20">
        <f t="shared" si="880"/>
        <v>0</v>
      </c>
      <c r="T6220" s="20">
        <f>IF((T6219+R6220)&lt;0,0,IF((T6219+R6220)&gt;结论【关键目标】!C$28,结论【关键目标】!C$28,T6219+R6220))</f>
        <v>17.371373800000001</v>
      </c>
      <c r="U6220" s="19">
        <f>IF((T6219+R6220)&lt;结论【关键目标】!$C$28,0,(发电量计算【计算逻辑页】!R6220+发电量计算【计算逻辑页】!T6219-结论【关键目标】!$C$28))</f>
        <v>0</v>
      </c>
      <c r="V6220" s="5">
        <f t="shared" si="877"/>
        <v>0</v>
      </c>
      <c r="W6220" s="5">
        <f t="shared" si="878"/>
        <v>0</v>
      </c>
      <c r="X6220" s="5">
        <f t="shared" si="881"/>
        <v>0</v>
      </c>
    </row>
    <row r="6221" spans="1:24" x14ac:dyDescent="0.15">
      <c r="A6221" s="7">
        <v>6220</v>
      </c>
      <c r="B6221" s="7">
        <v>9</v>
      </c>
      <c r="C6221" s="7">
        <v>17</v>
      </c>
      <c r="D6221" s="7">
        <v>4</v>
      </c>
      <c r="E6221" s="7">
        <v>260</v>
      </c>
      <c r="F6221" s="7">
        <v>15.8</v>
      </c>
      <c r="G6221" s="7">
        <v>0</v>
      </c>
      <c r="H6221" s="7">
        <f t="shared" si="873"/>
        <v>7</v>
      </c>
      <c r="I6221" s="16">
        <f t="shared" si="874"/>
        <v>45186</v>
      </c>
      <c r="J6221" s="17">
        <v>0.2407</v>
      </c>
      <c r="K6221" s="18">
        <f>G6221*结论【关键目标】!C$27*0.7735*0.001</f>
        <v>0</v>
      </c>
      <c r="L6221" s="5">
        <v>0</v>
      </c>
      <c r="M6221" s="5">
        <f>ABS(IF(L6221&lt;=0,L6221/耗电量关键数据!$B$6/1000,L6221/耗电量关键数据!$B$5/1000))</f>
        <v>0</v>
      </c>
      <c r="N6221" s="19">
        <f>耗电量关键数据!$B$14</f>
        <v>1.1688450000000001</v>
      </c>
      <c r="O6221" s="19">
        <f>耗电量关键数据!$B$15</f>
        <v>0.37403039999999999</v>
      </c>
      <c r="P6221" s="19">
        <f t="shared" si="875"/>
        <v>1.5428754000000002</v>
      </c>
      <c r="Q6221" s="19">
        <f t="shared" si="879"/>
        <v>0</v>
      </c>
      <c r="R6221" s="20">
        <f t="shared" si="876"/>
        <v>0</v>
      </c>
      <c r="S6221" s="20">
        <f t="shared" si="880"/>
        <v>0</v>
      </c>
      <c r="T6221" s="20">
        <f>IF((T6220+R6221)&lt;0,0,IF((T6220+R6221)&gt;结论【关键目标】!C$28,结论【关键目标】!C$28,T6220+R6221))</f>
        <v>17.371373800000001</v>
      </c>
      <c r="U6221" s="19">
        <f>IF((T6220+R6221)&lt;结论【关键目标】!$C$28,0,(发电量计算【计算逻辑页】!R6221+发电量计算【计算逻辑页】!T6220-结论【关键目标】!$C$28))</f>
        <v>0</v>
      </c>
      <c r="V6221" s="5">
        <f t="shared" si="877"/>
        <v>0</v>
      </c>
      <c r="W6221" s="5">
        <f t="shared" si="878"/>
        <v>0</v>
      </c>
      <c r="X6221" s="5">
        <f t="shared" si="881"/>
        <v>0</v>
      </c>
    </row>
    <row r="6222" spans="1:24" x14ac:dyDescent="0.15">
      <c r="A6222" s="7">
        <v>6221</v>
      </c>
      <c r="B6222" s="7">
        <v>9</v>
      </c>
      <c r="C6222" s="7">
        <v>17</v>
      </c>
      <c r="D6222" s="7">
        <v>5</v>
      </c>
      <c r="E6222" s="7">
        <v>260</v>
      </c>
      <c r="F6222" s="7">
        <v>15.5</v>
      </c>
      <c r="G6222" s="7">
        <v>0</v>
      </c>
      <c r="H6222" s="7">
        <f t="shared" si="873"/>
        <v>7</v>
      </c>
      <c r="I6222" s="16">
        <f t="shared" si="874"/>
        <v>45186</v>
      </c>
      <c r="J6222" s="17">
        <v>0.2407</v>
      </c>
      <c r="K6222" s="18">
        <f>G6222*结论【关键目标】!C$27*0.7735*0.001</f>
        <v>0</v>
      </c>
      <c r="L6222" s="5">
        <v>0</v>
      </c>
      <c r="M6222" s="5">
        <f>ABS(IF(L6222&lt;=0,L6222/耗电量关键数据!$B$6/1000,L6222/耗电量关键数据!$B$5/1000))</f>
        <v>0</v>
      </c>
      <c r="N6222" s="19">
        <f>耗电量关键数据!$B$14</f>
        <v>1.1688450000000001</v>
      </c>
      <c r="O6222" s="19">
        <f>耗电量关键数据!$B$15</f>
        <v>0.37403039999999999</v>
      </c>
      <c r="P6222" s="19">
        <f t="shared" si="875"/>
        <v>1.5428754000000002</v>
      </c>
      <c r="Q6222" s="19">
        <f t="shared" si="879"/>
        <v>0</v>
      </c>
      <c r="R6222" s="20">
        <f t="shared" si="876"/>
        <v>0</v>
      </c>
      <c r="S6222" s="20">
        <f t="shared" si="880"/>
        <v>0</v>
      </c>
      <c r="T6222" s="20">
        <f>IF((T6221+R6222)&lt;0,0,IF((T6221+R6222)&gt;结论【关键目标】!C$28,结论【关键目标】!C$28,T6221+R6222))</f>
        <v>17.371373800000001</v>
      </c>
      <c r="U6222" s="19">
        <f>IF((T6221+R6222)&lt;结论【关键目标】!$C$28,0,(发电量计算【计算逻辑页】!R6222+发电量计算【计算逻辑页】!T6221-结论【关键目标】!$C$28))</f>
        <v>0</v>
      </c>
      <c r="V6222" s="5">
        <f t="shared" si="877"/>
        <v>0</v>
      </c>
      <c r="W6222" s="5">
        <f t="shared" si="878"/>
        <v>0</v>
      </c>
      <c r="X6222" s="5">
        <f t="shared" si="881"/>
        <v>0</v>
      </c>
    </row>
    <row r="6223" spans="1:24" x14ac:dyDescent="0.15">
      <c r="A6223" s="7">
        <v>6222</v>
      </c>
      <c r="B6223" s="7">
        <v>9</v>
      </c>
      <c r="C6223" s="7">
        <v>17</v>
      </c>
      <c r="D6223" s="7">
        <v>6</v>
      </c>
      <c r="E6223" s="7">
        <v>260</v>
      </c>
      <c r="F6223" s="7">
        <v>15.3</v>
      </c>
      <c r="G6223" s="7">
        <v>0.4</v>
      </c>
      <c r="H6223" s="7">
        <f t="shared" si="873"/>
        <v>7</v>
      </c>
      <c r="I6223" s="16">
        <f t="shared" si="874"/>
        <v>45186</v>
      </c>
      <c r="J6223" s="17">
        <v>0.2407</v>
      </c>
      <c r="K6223" s="18">
        <f>G6223*结论【关键目标】!C$27*0.7735*0.001</f>
        <v>3.7128000000000001E-2</v>
      </c>
      <c r="L6223" s="5">
        <v>0</v>
      </c>
      <c r="M6223" s="5">
        <f>ABS(IF(L6223&lt;=0,L6223/耗电量关键数据!$B$6/1000,L6223/耗电量关键数据!$B$5/1000))</f>
        <v>0</v>
      </c>
      <c r="N6223" s="19">
        <f>耗电量关键数据!$B$14</f>
        <v>1.1688450000000001</v>
      </c>
      <c r="O6223" s="19">
        <f>耗电量关键数据!$B$15</f>
        <v>0.37403039999999999</v>
      </c>
      <c r="P6223" s="19">
        <f t="shared" si="875"/>
        <v>1.5428754000000002</v>
      </c>
      <c r="Q6223" s="19">
        <f t="shared" si="879"/>
        <v>0</v>
      </c>
      <c r="R6223" s="20">
        <f t="shared" si="876"/>
        <v>3.7128000000000001E-2</v>
      </c>
      <c r="S6223" s="20">
        <f t="shared" si="880"/>
        <v>0</v>
      </c>
      <c r="T6223" s="20">
        <f>IF((T6222+R6223)&lt;0,0,IF((T6222+R6223)&gt;结论【关键目标】!C$28,结论【关键目标】!C$28,T6222+R6223))</f>
        <v>17.4085018</v>
      </c>
      <c r="U6223" s="19">
        <f>IF((T6222+R6223)&lt;结论【关键目标】!$C$28,0,(发电量计算【计算逻辑页】!R6223+发电量计算【计算逻辑页】!T6222-结论【关键目标】!$C$28))</f>
        <v>0</v>
      </c>
      <c r="V6223" s="5">
        <f t="shared" si="877"/>
        <v>0</v>
      </c>
      <c r="W6223" s="5">
        <f t="shared" si="878"/>
        <v>8.9367096000000004E-3</v>
      </c>
      <c r="X6223" s="5">
        <f t="shared" si="881"/>
        <v>0</v>
      </c>
    </row>
    <row r="6224" spans="1:24" x14ac:dyDescent="0.15">
      <c r="A6224" s="7">
        <v>6223</v>
      </c>
      <c r="B6224" s="7">
        <v>9</v>
      </c>
      <c r="C6224" s="7">
        <v>17</v>
      </c>
      <c r="D6224" s="7">
        <v>7</v>
      </c>
      <c r="E6224" s="7">
        <v>260</v>
      </c>
      <c r="F6224" s="7">
        <v>15.5</v>
      </c>
      <c r="G6224" s="7">
        <v>103.1</v>
      </c>
      <c r="H6224" s="7">
        <f t="shared" si="873"/>
        <v>7</v>
      </c>
      <c r="I6224" s="16">
        <f t="shared" si="874"/>
        <v>45186</v>
      </c>
      <c r="J6224" s="17">
        <v>0.2407</v>
      </c>
      <c r="K6224" s="18">
        <f>G6224*结论【关键目标】!C$27*0.7735*0.001</f>
        <v>9.5697419999999997</v>
      </c>
      <c r="L6224" s="5">
        <v>0</v>
      </c>
      <c r="M6224" s="5">
        <f>ABS(IF(L6224&lt;=0,L6224/耗电量关键数据!$B$6/1000,L6224/耗电量关键数据!$B$5/1000))</f>
        <v>0</v>
      </c>
      <c r="N6224" s="19">
        <f>耗电量关键数据!$B$14</f>
        <v>1.1688450000000001</v>
      </c>
      <c r="O6224" s="19">
        <f>耗电量关键数据!$B$15</f>
        <v>0.37403039999999999</v>
      </c>
      <c r="P6224" s="19">
        <f t="shared" si="875"/>
        <v>1.5428754000000002</v>
      </c>
      <c r="Q6224" s="19">
        <f t="shared" si="879"/>
        <v>0</v>
      </c>
      <c r="R6224" s="20">
        <f t="shared" si="876"/>
        <v>9.5697419999999997</v>
      </c>
      <c r="S6224" s="20">
        <f t="shared" si="880"/>
        <v>0</v>
      </c>
      <c r="T6224" s="20">
        <f>IF((T6223+R6224)&lt;0,0,IF((T6223+R6224)&gt;结论【关键目标】!C$28,结论【关键目标】!C$28,T6223+R6224))</f>
        <v>22</v>
      </c>
      <c r="U6224" s="19">
        <f>IF((T6223+R6224)&lt;结论【关键目标】!$C$28,0,(发电量计算【计算逻辑页】!R6224+发电量计算【计算逻辑页】!T6223-结论【关键目标】!$C$28))</f>
        <v>4.9782438000000013</v>
      </c>
      <c r="V6224" s="5">
        <f t="shared" si="877"/>
        <v>0</v>
      </c>
      <c r="W6224" s="5">
        <f t="shared" si="878"/>
        <v>0.37137010878000004</v>
      </c>
      <c r="X6224" s="5">
        <f t="shared" si="881"/>
        <v>0</v>
      </c>
    </row>
    <row r="6225" spans="1:24" x14ac:dyDescent="0.15">
      <c r="A6225" s="7">
        <v>6224</v>
      </c>
      <c r="B6225" s="7">
        <v>9</v>
      </c>
      <c r="C6225" s="7">
        <v>17</v>
      </c>
      <c r="D6225" s="7">
        <v>8</v>
      </c>
      <c r="E6225" s="7">
        <v>260</v>
      </c>
      <c r="F6225" s="7">
        <v>16</v>
      </c>
      <c r="G6225" s="7">
        <v>194.7</v>
      </c>
      <c r="H6225" s="7">
        <f t="shared" si="873"/>
        <v>7</v>
      </c>
      <c r="I6225" s="16">
        <f t="shared" si="874"/>
        <v>45186</v>
      </c>
      <c r="J6225" s="17">
        <v>0.70809999999999995</v>
      </c>
      <c r="K6225" s="18">
        <f>G6225*结论【关键目标】!C$27*0.7735*0.001</f>
        <v>18.072054000000001</v>
      </c>
      <c r="L6225" s="5">
        <v>0</v>
      </c>
      <c r="M6225" s="5">
        <f>ABS(IF(L6225&lt;=0,L6225/耗电量关键数据!$B$6/1000,L6225/耗电量关键数据!$B$5/1000))</f>
        <v>0</v>
      </c>
      <c r="N6225" s="19">
        <f>耗电量关键数据!$B$14</f>
        <v>1.1688450000000001</v>
      </c>
      <c r="O6225" s="19">
        <f>耗电量关键数据!$B$15</f>
        <v>0.37403039999999999</v>
      </c>
      <c r="P6225" s="19">
        <f t="shared" si="875"/>
        <v>1.5428754000000002</v>
      </c>
      <c r="Q6225" s="19">
        <f t="shared" si="879"/>
        <v>0</v>
      </c>
      <c r="R6225" s="20">
        <f t="shared" si="876"/>
        <v>18.072054000000001</v>
      </c>
      <c r="S6225" s="20">
        <f t="shared" si="880"/>
        <v>0</v>
      </c>
      <c r="T6225" s="20">
        <f>IF((T6224+R6225)&lt;0,0,IF((T6224+R6225)&gt;结论【关键目标】!C$28,结论【关键目标】!C$28,T6224+R6225))</f>
        <v>22</v>
      </c>
      <c r="U6225" s="19">
        <f>IF((T6224+R6225)&lt;结论【关键目标】!$C$28,0,(发电量计算【计算逻辑页】!R6225+发电量计算【计算逻辑页】!T6224-结论【关键目标】!$C$28))</f>
        <v>18.072054000000001</v>
      </c>
      <c r="V6225" s="5">
        <f t="shared" si="877"/>
        <v>6.3252189000000003</v>
      </c>
      <c r="W6225" s="5">
        <f t="shared" si="878"/>
        <v>1.0925100707400002</v>
      </c>
      <c r="X6225" s="5">
        <f t="shared" si="881"/>
        <v>0</v>
      </c>
    </row>
    <row r="6226" spans="1:24" x14ac:dyDescent="0.15">
      <c r="A6226" s="7">
        <v>6225</v>
      </c>
      <c r="B6226" s="7">
        <v>9</v>
      </c>
      <c r="C6226" s="7">
        <v>17</v>
      </c>
      <c r="D6226" s="7">
        <v>9</v>
      </c>
      <c r="E6226" s="7">
        <v>260</v>
      </c>
      <c r="F6226" s="7">
        <v>16.899999999999999</v>
      </c>
      <c r="G6226" s="7">
        <v>314.5</v>
      </c>
      <c r="H6226" s="7">
        <f t="shared" si="873"/>
        <v>7</v>
      </c>
      <c r="I6226" s="16">
        <f t="shared" si="874"/>
        <v>45186</v>
      </c>
      <c r="J6226" s="17">
        <v>0.70809999999999995</v>
      </c>
      <c r="K6226" s="18">
        <f>G6226*结论【关键目标】!C$27*0.7735*0.001</f>
        <v>29.191890000000001</v>
      </c>
      <c r="L6226" s="5">
        <v>0</v>
      </c>
      <c r="M6226" s="5">
        <f>ABS(IF(L6226&lt;=0,L6226/耗电量关键数据!$B$6/1000,L6226/耗电量关键数据!$B$5/1000))</f>
        <v>0</v>
      </c>
      <c r="N6226" s="19">
        <f>耗电量关键数据!$B$14</f>
        <v>1.1688450000000001</v>
      </c>
      <c r="O6226" s="19">
        <f>耗电量关键数据!$B$15</f>
        <v>0.37403039999999999</v>
      </c>
      <c r="P6226" s="19">
        <f t="shared" si="875"/>
        <v>1.5428754000000002</v>
      </c>
      <c r="Q6226" s="19">
        <f t="shared" si="879"/>
        <v>0</v>
      </c>
      <c r="R6226" s="20">
        <f t="shared" si="876"/>
        <v>29.191890000000001</v>
      </c>
      <c r="S6226" s="20">
        <f t="shared" si="880"/>
        <v>0</v>
      </c>
      <c r="T6226" s="20">
        <f>IF((T6225+R6226)&lt;0,0,IF((T6225+R6226)&gt;结论【关键目标】!C$28,结论【关键目标】!C$28,T6225+R6226))</f>
        <v>22</v>
      </c>
      <c r="U6226" s="19">
        <f>IF((T6225+R6226)&lt;结论【关键目标】!$C$28,0,(发电量计算【计算逻辑页】!R6226+发电量计算【计算逻辑页】!T6225-结论【关键目标】!$C$28))</f>
        <v>29.191890000000001</v>
      </c>
      <c r="V6226" s="5">
        <f t="shared" si="877"/>
        <v>10.2171615</v>
      </c>
      <c r="W6226" s="5">
        <f t="shared" si="878"/>
        <v>1.0925100707400002</v>
      </c>
      <c r="X6226" s="5">
        <f t="shared" si="881"/>
        <v>0</v>
      </c>
    </row>
    <row r="6227" spans="1:24" x14ac:dyDescent="0.15">
      <c r="A6227" s="7">
        <v>6226</v>
      </c>
      <c r="B6227" s="7">
        <v>9</v>
      </c>
      <c r="C6227" s="7">
        <v>17</v>
      </c>
      <c r="D6227" s="7">
        <v>10</v>
      </c>
      <c r="E6227" s="7">
        <v>260</v>
      </c>
      <c r="F6227" s="7">
        <v>18.600000000000001</v>
      </c>
      <c r="G6227" s="7">
        <v>446.9</v>
      </c>
      <c r="H6227" s="7">
        <f t="shared" si="873"/>
        <v>7</v>
      </c>
      <c r="I6227" s="16">
        <f t="shared" si="874"/>
        <v>45186</v>
      </c>
      <c r="J6227" s="17">
        <v>0.70809999999999995</v>
      </c>
      <c r="K6227" s="18">
        <f>G6227*结论【关键目标】!C$27*0.7735*0.001</f>
        <v>41.481258000000004</v>
      </c>
      <c r="L6227" s="5">
        <v>0</v>
      </c>
      <c r="M6227" s="5">
        <f>ABS(IF(L6227&lt;=0,L6227/耗电量关键数据!$B$6/1000,L6227/耗电量关键数据!$B$5/1000))</f>
        <v>0</v>
      </c>
      <c r="N6227" s="19">
        <f>耗电量关键数据!$B$14</f>
        <v>1.1688450000000001</v>
      </c>
      <c r="O6227" s="19">
        <f>耗电量关键数据!$B$15</f>
        <v>0.37403039999999999</v>
      </c>
      <c r="P6227" s="19">
        <f t="shared" si="875"/>
        <v>1.5428754000000002</v>
      </c>
      <c r="Q6227" s="19">
        <f t="shared" si="879"/>
        <v>0</v>
      </c>
      <c r="R6227" s="20">
        <f t="shared" si="876"/>
        <v>41.481258000000004</v>
      </c>
      <c r="S6227" s="20">
        <f t="shared" si="880"/>
        <v>0</v>
      </c>
      <c r="T6227" s="20">
        <f>IF((T6226+R6227)&lt;0,0,IF((T6226+R6227)&gt;结论【关键目标】!C$28,结论【关键目标】!C$28,T6226+R6227))</f>
        <v>22</v>
      </c>
      <c r="U6227" s="19">
        <f>IF((T6226+R6227)&lt;结论【关键目标】!$C$28,0,(发电量计算【计算逻辑页】!R6227+发电量计算【计算逻辑页】!T6226-结论【关键目标】!$C$28))</f>
        <v>41.481258000000004</v>
      </c>
      <c r="V6227" s="5">
        <f t="shared" si="877"/>
        <v>14.5184403</v>
      </c>
      <c r="W6227" s="5">
        <f t="shared" si="878"/>
        <v>1.0925100707400002</v>
      </c>
      <c r="X6227" s="5">
        <f t="shared" si="881"/>
        <v>0</v>
      </c>
    </row>
    <row r="6228" spans="1:24" x14ac:dyDescent="0.15">
      <c r="A6228" s="7">
        <v>6227</v>
      </c>
      <c r="B6228" s="7">
        <v>9</v>
      </c>
      <c r="C6228" s="7">
        <v>17</v>
      </c>
      <c r="D6228" s="7">
        <v>11</v>
      </c>
      <c r="E6228" s="7">
        <v>260</v>
      </c>
      <c r="F6228" s="7">
        <v>20.399999999999999</v>
      </c>
      <c r="G6228" s="7">
        <v>561.9</v>
      </c>
      <c r="H6228" s="7">
        <f t="shared" si="873"/>
        <v>7</v>
      </c>
      <c r="I6228" s="16">
        <f t="shared" si="874"/>
        <v>45186</v>
      </c>
      <c r="J6228" s="17">
        <v>1.2267999999999999</v>
      </c>
      <c r="K6228" s="18">
        <f>G6228*结论【关键目标】!C$27*0.7735*0.001</f>
        <v>52.155557999999999</v>
      </c>
      <c r="L6228" s="5">
        <v>0</v>
      </c>
      <c r="M6228" s="5">
        <f>ABS(IF(L6228&lt;=0,L6228/耗电量关键数据!$B$6/1000,L6228/耗电量关键数据!$B$5/1000))</f>
        <v>0</v>
      </c>
      <c r="N6228" s="19">
        <f>耗电量关键数据!$B$14</f>
        <v>1.1688450000000001</v>
      </c>
      <c r="O6228" s="19">
        <f>耗电量关键数据!$B$15</f>
        <v>0.37403039999999999</v>
      </c>
      <c r="P6228" s="19">
        <f t="shared" si="875"/>
        <v>1.5428754000000002</v>
      </c>
      <c r="Q6228" s="19">
        <f t="shared" si="879"/>
        <v>1.5428754000000002</v>
      </c>
      <c r="R6228" s="20">
        <f t="shared" si="876"/>
        <v>50.612682599999999</v>
      </c>
      <c r="S6228" s="20">
        <f t="shared" si="880"/>
        <v>0</v>
      </c>
      <c r="T6228" s="20">
        <f>IF((T6227+R6228)&lt;0,0,IF((T6227+R6228)&gt;结论【关键目标】!C$28,结论【关键目标】!C$28,T6227+R6228))</f>
        <v>22</v>
      </c>
      <c r="U6228" s="19">
        <f>IF((T6227+R6228)&lt;结论【关键目标】!$C$28,0,(发电量计算【计算逻辑页】!R6228+发电量计算【计算逻辑页】!T6227-结论【关键目标】!$C$28))</f>
        <v>50.612682599999999</v>
      </c>
      <c r="V6228" s="5">
        <f t="shared" si="877"/>
        <v>17.714438909999998</v>
      </c>
      <c r="W6228" s="5">
        <f t="shared" si="878"/>
        <v>1.89279954072</v>
      </c>
      <c r="X6228" s="5">
        <f t="shared" si="881"/>
        <v>0</v>
      </c>
    </row>
    <row r="6229" spans="1:24" x14ac:dyDescent="0.15">
      <c r="A6229" s="7">
        <v>6228</v>
      </c>
      <c r="B6229" s="7">
        <v>9</v>
      </c>
      <c r="C6229" s="7">
        <v>17</v>
      </c>
      <c r="D6229" s="7">
        <v>12</v>
      </c>
      <c r="E6229" s="7">
        <v>260</v>
      </c>
      <c r="F6229" s="7">
        <v>22.2</v>
      </c>
      <c r="G6229" s="7">
        <v>605.20000000000005</v>
      </c>
      <c r="H6229" s="7">
        <f t="shared" si="873"/>
        <v>7</v>
      </c>
      <c r="I6229" s="16">
        <f t="shared" si="874"/>
        <v>45186</v>
      </c>
      <c r="J6229" s="17">
        <v>1.2267999999999999</v>
      </c>
      <c r="K6229" s="18">
        <f>G6229*结论【关键目标】!C$27*0.7735*0.001</f>
        <v>56.174664</v>
      </c>
      <c r="L6229" s="5">
        <v>0</v>
      </c>
      <c r="M6229" s="5">
        <f>ABS(IF(L6229&lt;=0,L6229/耗电量关键数据!$B$6/1000,L6229/耗电量关键数据!$B$5/1000))</f>
        <v>0</v>
      </c>
      <c r="N6229" s="19">
        <f>耗电量关键数据!$B$14</f>
        <v>1.1688450000000001</v>
      </c>
      <c r="O6229" s="19">
        <f>耗电量关键数据!$B$15</f>
        <v>0.37403039999999999</v>
      </c>
      <c r="P6229" s="19">
        <f t="shared" si="875"/>
        <v>1.5428754000000002</v>
      </c>
      <c r="Q6229" s="19">
        <f t="shared" si="879"/>
        <v>1.5428754000000002</v>
      </c>
      <c r="R6229" s="20">
        <f t="shared" si="876"/>
        <v>54.6317886</v>
      </c>
      <c r="S6229" s="20">
        <f t="shared" si="880"/>
        <v>0</v>
      </c>
      <c r="T6229" s="20">
        <f>IF((T6228+R6229)&lt;0,0,IF((T6228+R6229)&gt;结论【关键目标】!C$28,结论【关键目标】!C$28,T6228+R6229))</f>
        <v>22</v>
      </c>
      <c r="U6229" s="19">
        <f>IF((T6228+R6229)&lt;结论【关键目标】!$C$28,0,(发电量计算【计算逻辑页】!R6229+发电量计算【计算逻辑页】!T6228-结论【关键目标】!$C$28))</f>
        <v>54.631788599999993</v>
      </c>
      <c r="V6229" s="5">
        <f t="shared" si="877"/>
        <v>19.121126009999998</v>
      </c>
      <c r="W6229" s="5">
        <f t="shared" si="878"/>
        <v>1.89279954072</v>
      </c>
      <c r="X6229" s="5">
        <f t="shared" si="881"/>
        <v>0</v>
      </c>
    </row>
    <row r="6230" spans="1:24" x14ac:dyDescent="0.15">
      <c r="A6230" s="7">
        <v>6229</v>
      </c>
      <c r="B6230" s="7">
        <v>9</v>
      </c>
      <c r="C6230" s="7">
        <v>17</v>
      </c>
      <c r="D6230" s="7">
        <v>13</v>
      </c>
      <c r="E6230" s="7">
        <v>260</v>
      </c>
      <c r="F6230" s="7">
        <v>23.5</v>
      </c>
      <c r="G6230" s="7">
        <v>578.79999999999995</v>
      </c>
      <c r="H6230" s="7">
        <f t="shared" si="873"/>
        <v>7</v>
      </c>
      <c r="I6230" s="16">
        <f t="shared" si="874"/>
        <v>45186</v>
      </c>
      <c r="J6230" s="17">
        <v>1.2267999999999999</v>
      </c>
      <c r="K6230" s="18">
        <f>G6230*结论【关键目标】!C$27*0.7735*0.001</f>
        <v>53.724215999999998</v>
      </c>
      <c r="L6230" s="5">
        <v>0</v>
      </c>
      <c r="M6230" s="5">
        <f>ABS(IF(L6230&lt;=0,L6230/耗电量关键数据!$B$6/1000,L6230/耗电量关键数据!$B$5/1000))</f>
        <v>0</v>
      </c>
      <c r="N6230" s="19">
        <f>耗电量关键数据!$B$14</f>
        <v>1.1688450000000001</v>
      </c>
      <c r="O6230" s="19">
        <f>耗电量关键数据!$B$15</f>
        <v>0.37403039999999999</v>
      </c>
      <c r="P6230" s="19">
        <f t="shared" si="875"/>
        <v>1.5428754000000002</v>
      </c>
      <c r="Q6230" s="19">
        <f t="shared" si="879"/>
        <v>1.5428754000000002</v>
      </c>
      <c r="R6230" s="20">
        <f t="shared" si="876"/>
        <v>52.181340599999999</v>
      </c>
      <c r="S6230" s="20">
        <f t="shared" si="880"/>
        <v>0</v>
      </c>
      <c r="T6230" s="20">
        <f>IF((T6229+R6230)&lt;0,0,IF((T6229+R6230)&gt;结论【关键目标】!C$28,结论【关键目标】!C$28,T6229+R6230))</f>
        <v>22</v>
      </c>
      <c r="U6230" s="19">
        <f>IF((T6229+R6230)&lt;结论【关键目标】!$C$28,0,(发电量计算【计算逻辑页】!R6230+发电量计算【计算逻辑页】!T6229-结论【关键目标】!$C$28))</f>
        <v>52.181340599999999</v>
      </c>
      <c r="V6230" s="5">
        <f t="shared" si="877"/>
        <v>18.263469209999997</v>
      </c>
      <c r="W6230" s="5">
        <f t="shared" si="878"/>
        <v>1.89279954072</v>
      </c>
      <c r="X6230" s="5">
        <f t="shared" si="881"/>
        <v>0</v>
      </c>
    </row>
    <row r="6231" spans="1:24" x14ac:dyDescent="0.15">
      <c r="A6231" s="7">
        <v>6230</v>
      </c>
      <c r="B6231" s="7">
        <v>9</v>
      </c>
      <c r="C6231" s="7">
        <v>17</v>
      </c>
      <c r="D6231" s="7">
        <v>14</v>
      </c>
      <c r="E6231" s="7">
        <v>260</v>
      </c>
      <c r="F6231" s="7">
        <v>24.6</v>
      </c>
      <c r="G6231" s="7">
        <v>498.9</v>
      </c>
      <c r="H6231" s="7">
        <f t="shared" si="873"/>
        <v>7</v>
      </c>
      <c r="I6231" s="16">
        <f t="shared" si="874"/>
        <v>45186</v>
      </c>
      <c r="J6231" s="17">
        <v>1.2267999999999999</v>
      </c>
      <c r="K6231" s="18">
        <f>G6231*结论【关键目标】!C$27*0.7735*0.001</f>
        <v>46.307898000000002</v>
      </c>
      <c r="L6231" s="5">
        <v>0</v>
      </c>
      <c r="M6231" s="5">
        <f>ABS(IF(L6231&lt;=0,L6231/耗电量关键数据!$B$6/1000,L6231/耗电量关键数据!$B$5/1000))</f>
        <v>0</v>
      </c>
      <c r="N6231" s="19">
        <f>耗电量关键数据!$B$14</f>
        <v>1.1688450000000001</v>
      </c>
      <c r="O6231" s="19">
        <f>耗电量关键数据!$B$15</f>
        <v>0.37403039999999999</v>
      </c>
      <c r="P6231" s="19">
        <f t="shared" si="875"/>
        <v>1.5428754000000002</v>
      </c>
      <c r="Q6231" s="19">
        <f t="shared" si="879"/>
        <v>1.5428754000000002</v>
      </c>
      <c r="R6231" s="20">
        <f t="shared" si="876"/>
        <v>44.765022600000002</v>
      </c>
      <c r="S6231" s="20">
        <f t="shared" si="880"/>
        <v>0</v>
      </c>
      <c r="T6231" s="20">
        <f>IF((T6230+R6231)&lt;0,0,IF((T6230+R6231)&gt;结论【关键目标】!C$28,结论【关键目标】!C$28,T6230+R6231))</f>
        <v>22</v>
      </c>
      <c r="U6231" s="19">
        <f>IF((T6230+R6231)&lt;结论【关键目标】!$C$28,0,(发电量计算【计算逻辑页】!R6231+发电量计算【计算逻辑页】!T6230-结论【关键目标】!$C$28))</f>
        <v>44.765022600000009</v>
      </c>
      <c r="V6231" s="5">
        <f t="shared" si="877"/>
        <v>15.667757910000002</v>
      </c>
      <c r="W6231" s="5">
        <f t="shared" si="878"/>
        <v>1.89279954072</v>
      </c>
      <c r="X6231" s="5">
        <f t="shared" si="881"/>
        <v>0</v>
      </c>
    </row>
    <row r="6232" spans="1:24" x14ac:dyDescent="0.15">
      <c r="A6232" s="7">
        <v>6231</v>
      </c>
      <c r="B6232" s="7">
        <v>9</v>
      </c>
      <c r="C6232" s="7">
        <v>17</v>
      </c>
      <c r="D6232" s="7">
        <v>15</v>
      </c>
      <c r="E6232" s="7">
        <v>260</v>
      </c>
      <c r="F6232" s="7">
        <v>25.4</v>
      </c>
      <c r="G6232" s="7">
        <v>369.6</v>
      </c>
      <c r="H6232" s="7">
        <f t="shared" si="873"/>
        <v>7</v>
      </c>
      <c r="I6232" s="16">
        <f t="shared" si="874"/>
        <v>45186</v>
      </c>
      <c r="J6232" s="17">
        <v>1.2267999999999999</v>
      </c>
      <c r="K6232" s="18">
        <f>G6232*结论【关键目标】!C$27*0.7735*0.001</f>
        <v>34.306272</v>
      </c>
      <c r="L6232" s="5">
        <v>0</v>
      </c>
      <c r="M6232" s="5">
        <f>ABS(IF(L6232&lt;=0,L6232/耗电量关键数据!$B$6/1000,L6232/耗电量关键数据!$B$5/1000))</f>
        <v>0</v>
      </c>
      <c r="N6232" s="19">
        <f>耗电量关键数据!$B$14</f>
        <v>1.1688450000000001</v>
      </c>
      <c r="O6232" s="19">
        <f>耗电量关键数据!$B$15</f>
        <v>0.37403039999999999</v>
      </c>
      <c r="P6232" s="19">
        <f t="shared" si="875"/>
        <v>1.5428754000000002</v>
      </c>
      <c r="Q6232" s="19">
        <f t="shared" si="879"/>
        <v>1.5428754000000002</v>
      </c>
      <c r="R6232" s="20">
        <f t="shared" si="876"/>
        <v>32.7633966</v>
      </c>
      <c r="S6232" s="20">
        <f t="shared" si="880"/>
        <v>0</v>
      </c>
      <c r="T6232" s="20">
        <f>IF((T6231+R6232)&lt;0,0,IF((T6231+R6232)&gt;结论【关键目标】!C$28,结论【关键目标】!C$28,T6231+R6232))</f>
        <v>22</v>
      </c>
      <c r="U6232" s="19">
        <f>IF((T6231+R6232)&lt;结论【关键目标】!$C$28,0,(发电量计算【计算逻辑页】!R6232+发电量计算【计算逻辑页】!T6231-结论【关键目标】!$C$28))</f>
        <v>32.7633966</v>
      </c>
      <c r="V6232" s="5">
        <f t="shared" si="877"/>
        <v>11.46718881</v>
      </c>
      <c r="W6232" s="5">
        <f t="shared" si="878"/>
        <v>1.89279954072</v>
      </c>
      <c r="X6232" s="5">
        <f t="shared" si="881"/>
        <v>0</v>
      </c>
    </row>
    <row r="6233" spans="1:24" x14ac:dyDescent="0.15">
      <c r="A6233" s="7">
        <v>6232</v>
      </c>
      <c r="B6233" s="7">
        <v>9</v>
      </c>
      <c r="C6233" s="7">
        <v>17</v>
      </c>
      <c r="D6233" s="7">
        <v>16</v>
      </c>
      <c r="E6233" s="7">
        <v>260</v>
      </c>
      <c r="F6233" s="7">
        <v>26</v>
      </c>
      <c r="G6233" s="7">
        <v>238.8</v>
      </c>
      <c r="H6233" s="7">
        <f t="shared" si="873"/>
        <v>7</v>
      </c>
      <c r="I6233" s="16">
        <f t="shared" si="874"/>
        <v>45186</v>
      </c>
      <c r="J6233" s="17">
        <v>0.70809999999999995</v>
      </c>
      <c r="K6233" s="18">
        <f>G6233*结论【关键目标】!C$27*0.7735*0.001</f>
        <v>22.165415999999997</v>
      </c>
      <c r="L6233" s="5">
        <v>0</v>
      </c>
      <c r="M6233" s="5">
        <f>ABS(IF(L6233&lt;=0,L6233/耗电量关键数据!$B$6/1000,L6233/耗电量关键数据!$B$5/1000))</f>
        <v>0</v>
      </c>
      <c r="N6233" s="19">
        <f>耗电量关键数据!$B$14</f>
        <v>1.1688450000000001</v>
      </c>
      <c r="O6233" s="19">
        <f>耗电量关键数据!$B$15</f>
        <v>0.37403039999999999</v>
      </c>
      <c r="P6233" s="19">
        <f t="shared" si="875"/>
        <v>1.5428754000000002</v>
      </c>
      <c r="Q6233" s="19">
        <f t="shared" si="879"/>
        <v>0</v>
      </c>
      <c r="R6233" s="20">
        <f t="shared" si="876"/>
        <v>22.165415999999997</v>
      </c>
      <c r="S6233" s="20">
        <f t="shared" si="880"/>
        <v>0</v>
      </c>
      <c r="T6233" s="20">
        <f>IF((T6232+R6233)&lt;0,0,IF((T6232+R6233)&gt;结论【关键目标】!C$28,结论【关键目标】!C$28,T6232+R6233))</f>
        <v>22</v>
      </c>
      <c r="U6233" s="19">
        <f>IF((T6232+R6233)&lt;结论【关键目标】!$C$28,0,(发电量计算【计算逻辑页】!R6233+发电量计算【计算逻辑页】!T6232-结论【关键目标】!$C$28))</f>
        <v>22.165415999999993</v>
      </c>
      <c r="V6233" s="5">
        <f t="shared" si="877"/>
        <v>7.7578955999999968</v>
      </c>
      <c r="W6233" s="5">
        <f t="shared" si="878"/>
        <v>1.0925100707400002</v>
      </c>
      <c r="X6233" s="5">
        <f t="shared" si="881"/>
        <v>0</v>
      </c>
    </row>
    <row r="6234" spans="1:24" x14ac:dyDescent="0.15">
      <c r="A6234" s="7">
        <v>6233</v>
      </c>
      <c r="B6234" s="7">
        <v>9</v>
      </c>
      <c r="C6234" s="7">
        <v>17</v>
      </c>
      <c r="D6234" s="7">
        <v>17</v>
      </c>
      <c r="E6234" s="7">
        <v>260</v>
      </c>
      <c r="F6234" s="7">
        <v>26.1</v>
      </c>
      <c r="G6234" s="7">
        <v>87.9</v>
      </c>
      <c r="H6234" s="7">
        <f t="shared" si="873"/>
        <v>7</v>
      </c>
      <c r="I6234" s="16">
        <f t="shared" si="874"/>
        <v>45186</v>
      </c>
      <c r="J6234" s="17">
        <v>0.70809999999999995</v>
      </c>
      <c r="K6234" s="18">
        <f>G6234*结论【关键目标】!C$27*0.7735*0.001</f>
        <v>8.1588779999999996</v>
      </c>
      <c r="L6234" s="5">
        <v>0</v>
      </c>
      <c r="M6234" s="5">
        <f>ABS(IF(L6234&lt;=0,L6234/耗电量关键数据!$B$6/1000,L6234/耗电量关键数据!$B$5/1000))</f>
        <v>0</v>
      </c>
      <c r="N6234" s="19">
        <f>耗电量关键数据!$B$14</f>
        <v>1.1688450000000001</v>
      </c>
      <c r="O6234" s="19">
        <f>耗电量关键数据!$B$15</f>
        <v>0.37403039999999999</v>
      </c>
      <c r="P6234" s="19">
        <f t="shared" si="875"/>
        <v>1.5428754000000002</v>
      </c>
      <c r="Q6234" s="19">
        <f t="shared" si="879"/>
        <v>0</v>
      </c>
      <c r="R6234" s="20">
        <f t="shared" si="876"/>
        <v>8.1588779999999996</v>
      </c>
      <c r="S6234" s="20">
        <f t="shared" si="880"/>
        <v>0</v>
      </c>
      <c r="T6234" s="20">
        <f>IF((T6233+R6234)&lt;0,0,IF((T6233+R6234)&gt;结论【关键目标】!C$28,结论【关键目标】!C$28,T6233+R6234))</f>
        <v>22</v>
      </c>
      <c r="U6234" s="19">
        <f>IF((T6233+R6234)&lt;结论【关键目标】!$C$28,0,(发电量计算【计算逻辑页】!R6234+发电量计算【计算逻辑页】!T6233-结论【关键目标】!$C$28))</f>
        <v>8.1588780000000014</v>
      </c>
      <c r="V6234" s="5">
        <f t="shared" si="877"/>
        <v>2.8556073000000004</v>
      </c>
      <c r="W6234" s="5">
        <f t="shared" si="878"/>
        <v>1.0925100707400002</v>
      </c>
      <c r="X6234" s="5">
        <f t="shared" si="881"/>
        <v>0</v>
      </c>
    </row>
    <row r="6235" spans="1:24" x14ac:dyDescent="0.15">
      <c r="A6235" s="7">
        <v>6234</v>
      </c>
      <c r="B6235" s="7">
        <v>9</v>
      </c>
      <c r="C6235" s="7">
        <v>17</v>
      </c>
      <c r="D6235" s="7">
        <v>18</v>
      </c>
      <c r="E6235" s="7">
        <v>260</v>
      </c>
      <c r="F6235" s="7">
        <v>25.8</v>
      </c>
      <c r="G6235" s="7">
        <v>0</v>
      </c>
      <c r="H6235" s="7">
        <f t="shared" si="873"/>
        <v>7</v>
      </c>
      <c r="I6235" s="16">
        <f t="shared" si="874"/>
        <v>45186</v>
      </c>
      <c r="J6235" s="17">
        <v>0.70809999999999995</v>
      </c>
      <c r="K6235" s="18">
        <f>G6235*结论【关键目标】!C$27*0.7735*0.001</f>
        <v>0</v>
      </c>
      <c r="L6235" s="5">
        <v>0</v>
      </c>
      <c r="M6235" s="5">
        <f>ABS(IF(L6235&lt;=0,L6235/耗电量关键数据!$B$6/1000,L6235/耗电量关键数据!$B$5/1000))</f>
        <v>0</v>
      </c>
      <c r="N6235" s="19">
        <f>耗电量关键数据!$B$14</f>
        <v>1.1688450000000001</v>
      </c>
      <c r="O6235" s="19">
        <f>耗电量关键数据!$B$15</f>
        <v>0.37403039999999999</v>
      </c>
      <c r="P6235" s="19">
        <f t="shared" si="875"/>
        <v>1.5428754000000002</v>
      </c>
      <c r="Q6235" s="19">
        <f t="shared" si="879"/>
        <v>0</v>
      </c>
      <c r="R6235" s="20">
        <f t="shared" si="876"/>
        <v>0</v>
      </c>
      <c r="S6235" s="20">
        <f t="shared" si="880"/>
        <v>0</v>
      </c>
      <c r="T6235" s="20">
        <f>IF((T6234+R6235)&lt;0,0,IF((T6234+R6235)&gt;结论【关键目标】!C$28,结论【关键目标】!C$28,T6234+R6235))</f>
        <v>22</v>
      </c>
      <c r="U6235" s="19">
        <f>IF((T6234+R6235)&lt;结论【关键目标】!$C$28,0,(发电量计算【计算逻辑页】!R6235+发电量计算【计算逻辑页】!T6234-结论【关键目标】!$C$28))</f>
        <v>0</v>
      </c>
      <c r="V6235" s="5">
        <f t="shared" si="877"/>
        <v>0</v>
      </c>
      <c r="W6235" s="5">
        <f t="shared" si="878"/>
        <v>0</v>
      </c>
      <c r="X6235" s="5">
        <f t="shared" si="881"/>
        <v>0</v>
      </c>
    </row>
    <row r="6236" spans="1:24" x14ac:dyDescent="0.15">
      <c r="A6236" s="7">
        <v>6235</v>
      </c>
      <c r="B6236" s="7">
        <v>9</v>
      </c>
      <c r="C6236" s="7">
        <v>17</v>
      </c>
      <c r="D6236" s="7">
        <v>19</v>
      </c>
      <c r="E6236" s="7">
        <v>260</v>
      </c>
      <c r="F6236" s="7">
        <v>24.9</v>
      </c>
      <c r="G6236" s="7">
        <v>0</v>
      </c>
      <c r="H6236" s="7">
        <f t="shared" si="873"/>
        <v>7</v>
      </c>
      <c r="I6236" s="16">
        <f t="shared" si="874"/>
        <v>45186</v>
      </c>
      <c r="J6236" s="17">
        <v>1.2267999999999999</v>
      </c>
      <c r="K6236" s="18">
        <f>G6236*结论【关键目标】!C$27*0.7735*0.001</f>
        <v>0</v>
      </c>
      <c r="L6236" s="5">
        <v>0</v>
      </c>
      <c r="M6236" s="5">
        <f>ABS(IF(L6236&lt;=0,L6236/耗电量关键数据!$B$6/1000,L6236/耗电量关键数据!$B$5/1000))</f>
        <v>0</v>
      </c>
      <c r="N6236" s="19">
        <f>耗电量关键数据!$B$14</f>
        <v>1.1688450000000001</v>
      </c>
      <c r="O6236" s="19">
        <f>耗电量关键数据!$B$15</f>
        <v>0.37403039999999999</v>
      </c>
      <c r="P6236" s="19">
        <f t="shared" si="875"/>
        <v>1.5428754000000002</v>
      </c>
      <c r="Q6236" s="19">
        <f t="shared" si="879"/>
        <v>1.5428754000000002</v>
      </c>
      <c r="R6236" s="20">
        <f t="shared" si="876"/>
        <v>-1.5428754000000002</v>
      </c>
      <c r="S6236" s="20">
        <f t="shared" si="880"/>
        <v>1.5428754000000002</v>
      </c>
      <c r="T6236" s="20">
        <f>IF((T6235+R6236)&lt;0,0,IF((T6235+R6236)&gt;结论【关键目标】!C$28,结论【关键目标】!C$28,T6235+R6236))</f>
        <v>20.4571246</v>
      </c>
      <c r="U6236" s="19">
        <f>IF((T6235+R6236)&lt;结论【关键目标】!$C$28,0,(发电量计算【计算逻辑页】!R6236+发电量计算【计算逻辑页】!T6235-结论【关键目标】!$C$28))</f>
        <v>0</v>
      </c>
      <c r="V6236" s="5">
        <f t="shared" si="877"/>
        <v>0</v>
      </c>
      <c r="W6236" s="5">
        <f t="shared" si="878"/>
        <v>0</v>
      </c>
      <c r="X6236" s="5">
        <f t="shared" si="881"/>
        <v>1.3527931507200002</v>
      </c>
    </row>
    <row r="6237" spans="1:24" x14ac:dyDescent="0.15">
      <c r="A6237" s="7">
        <v>6236</v>
      </c>
      <c r="B6237" s="7">
        <v>9</v>
      </c>
      <c r="C6237" s="7">
        <v>17</v>
      </c>
      <c r="D6237" s="7">
        <v>20</v>
      </c>
      <c r="E6237" s="7">
        <v>260</v>
      </c>
      <c r="F6237" s="7">
        <v>23.8</v>
      </c>
      <c r="G6237" s="7">
        <v>0</v>
      </c>
      <c r="H6237" s="7">
        <f t="shared" si="873"/>
        <v>7</v>
      </c>
      <c r="I6237" s="16">
        <f t="shared" si="874"/>
        <v>45186</v>
      </c>
      <c r="J6237" s="17">
        <v>1.2267999999999999</v>
      </c>
      <c r="K6237" s="18">
        <f>G6237*结论【关键目标】!C$27*0.7735*0.001</f>
        <v>0</v>
      </c>
      <c r="L6237" s="5">
        <v>0</v>
      </c>
      <c r="M6237" s="5">
        <f>ABS(IF(L6237&lt;=0,L6237/耗电量关键数据!$B$6/1000,L6237/耗电量关键数据!$B$5/1000))</f>
        <v>0</v>
      </c>
      <c r="N6237" s="19">
        <f>耗电量关键数据!$B$14</f>
        <v>1.1688450000000001</v>
      </c>
      <c r="O6237" s="19">
        <f>耗电量关键数据!$B$15</f>
        <v>0.37403039999999999</v>
      </c>
      <c r="P6237" s="19">
        <f t="shared" si="875"/>
        <v>1.5428754000000002</v>
      </c>
      <c r="Q6237" s="19">
        <f t="shared" si="879"/>
        <v>1.5428754000000002</v>
      </c>
      <c r="R6237" s="20">
        <f t="shared" si="876"/>
        <v>-1.5428754000000002</v>
      </c>
      <c r="S6237" s="20">
        <f t="shared" si="880"/>
        <v>1.5428754000000002</v>
      </c>
      <c r="T6237" s="20">
        <f>IF((T6236+R6237)&lt;0,0,IF((T6236+R6237)&gt;结论【关键目标】!C$28,结论【关键目标】!C$28,T6236+R6237))</f>
        <v>18.9142492</v>
      </c>
      <c r="U6237" s="19">
        <f>IF((T6236+R6237)&lt;结论【关键目标】!$C$28,0,(发电量计算【计算逻辑页】!R6237+发电量计算【计算逻辑页】!T6236-结论【关键目标】!$C$28))</f>
        <v>0</v>
      </c>
      <c r="V6237" s="5">
        <f t="shared" si="877"/>
        <v>0</v>
      </c>
      <c r="W6237" s="5">
        <f t="shared" si="878"/>
        <v>0</v>
      </c>
      <c r="X6237" s="5">
        <f t="shared" si="881"/>
        <v>1.3527931507200002</v>
      </c>
    </row>
    <row r="6238" spans="1:24" x14ac:dyDescent="0.15">
      <c r="A6238" s="7">
        <v>6237</v>
      </c>
      <c r="B6238" s="7">
        <v>9</v>
      </c>
      <c r="C6238" s="7">
        <v>17</v>
      </c>
      <c r="D6238" s="7">
        <v>21</v>
      </c>
      <c r="E6238" s="7">
        <v>260</v>
      </c>
      <c r="F6238" s="7">
        <v>22.8</v>
      </c>
      <c r="G6238" s="7">
        <v>0</v>
      </c>
      <c r="H6238" s="7">
        <f t="shared" si="873"/>
        <v>7</v>
      </c>
      <c r="I6238" s="16">
        <f t="shared" si="874"/>
        <v>45186</v>
      </c>
      <c r="J6238" s="17">
        <v>1.2267999999999999</v>
      </c>
      <c r="K6238" s="18">
        <f>G6238*结论【关键目标】!C$27*0.7735*0.001</f>
        <v>0</v>
      </c>
      <c r="L6238" s="5">
        <v>0</v>
      </c>
      <c r="M6238" s="5">
        <f>ABS(IF(L6238&lt;=0,L6238/耗电量关键数据!$B$6/1000,L6238/耗电量关键数据!$B$5/1000))</f>
        <v>0</v>
      </c>
      <c r="N6238" s="19">
        <f>耗电量关键数据!$B$14</f>
        <v>1.1688450000000001</v>
      </c>
      <c r="O6238" s="19">
        <f>耗电量关键数据!$B$15</f>
        <v>0.37403039999999999</v>
      </c>
      <c r="P6238" s="19">
        <f t="shared" si="875"/>
        <v>1.5428754000000002</v>
      </c>
      <c r="Q6238" s="19">
        <f t="shared" si="879"/>
        <v>1.5428754000000002</v>
      </c>
      <c r="R6238" s="20">
        <f t="shared" si="876"/>
        <v>-1.5428754000000002</v>
      </c>
      <c r="S6238" s="20">
        <f t="shared" si="880"/>
        <v>1.5428754000000002</v>
      </c>
      <c r="T6238" s="20">
        <f>IF((T6237+R6238)&lt;0,0,IF((T6237+R6238)&gt;结论【关键目标】!C$28,结论【关键目标】!C$28,T6237+R6238))</f>
        <v>17.371373800000001</v>
      </c>
      <c r="U6238" s="19">
        <f>IF((T6237+R6238)&lt;结论【关键目标】!$C$28,0,(发电量计算【计算逻辑页】!R6238+发电量计算【计算逻辑页】!T6237-结论【关键目标】!$C$28))</f>
        <v>0</v>
      </c>
      <c r="V6238" s="5">
        <f t="shared" si="877"/>
        <v>0</v>
      </c>
      <c r="W6238" s="5">
        <f t="shared" si="878"/>
        <v>0</v>
      </c>
      <c r="X6238" s="5">
        <f t="shared" si="881"/>
        <v>1.3527931507200002</v>
      </c>
    </row>
    <row r="6239" spans="1:24" x14ac:dyDescent="0.15">
      <c r="A6239" s="7">
        <v>6238</v>
      </c>
      <c r="B6239" s="7">
        <v>9</v>
      </c>
      <c r="C6239" s="7">
        <v>17</v>
      </c>
      <c r="D6239" s="7">
        <v>22</v>
      </c>
      <c r="E6239" s="7">
        <v>260</v>
      </c>
      <c r="F6239" s="7">
        <v>21.7</v>
      </c>
      <c r="G6239" s="7">
        <v>0</v>
      </c>
      <c r="H6239" s="7">
        <f t="shared" si="873"/>
        <v>7</v>
      </c>
      <c r="I6239" s="16">
        <f t="shared" si="874"/>
        <v>45186</v>
      </c>
      <c r="J6239" s="17">
        <v>0.70809999999999995</v>
      </c>
      <c r="K6239" s="18">
        <f>G6239*结论【关键目标】!C$27*0.7735*0.001</f>
        <v>0</v>
      </c>
      <c r="L6239" s="5">
        <v>0</v>
      </c>
      <c r="M6239" s="5">
        <f>ABS(IF(L6239&lt;=0,L6239/耗电量关键数据!$B$6/1000,L6239/耗电量关键数据!$B$5/1000))</f>
        <v>0</v>
      </c>
      <c r="N6239" s="19">
        <f>耗电量关键数据!$B$14</f>
        <v>1.1688450000000001</v>
      </c>
      <c r="O6239" s="19">
        <f>耗电量关键数据!$B$15</f>
        <v>0.37403039999999999</v>
      </c>
      <c r="P6239" s="19">
        <f t="shared" si="875"/>
        <v>1.5428754000000002</v>
      </c>
      <c r="Q6239" s="19">
        <f t="shared" si="879"/>
        <v>0</v>
      </c>
      <c r="R6239" s="20">
        <f t="shared" si="876"/>
        <v>0</v>
      </c>
      <c r="S6239" s="20">
        <f t="shared" si="880"/>
        <v>0</v>
      </c>
      <c r="T6239" s="20">
        <f>IF((T6238+R6239)&lt;0,0,IF((T6238+R6239)&gt;结论【关键目标】!C$28,结论【关键目标】!C$28,T6238+R6239))</f>
        <v>17.371373800000001</v>
      </c>
      <c r="U6239" s="19">
        <f>IF((T6238+R6239)&lt;结论【关键目标】!$C$28,0,(发电量计算【计算逻辑页】!R6239+发电量计算【计算逻辑页】!T6238-结论【关键目标】!$C$28))</f>
        <v>0</v>
      </c>
      <c r="V6239" s="5">
        <f t="shared" si="877"/>
        <v>0</v>
      </c>
      <c r="W6239" s="5">
        <f t="shared" si="878"/>
        <v>0</v>
      </c>
      <c r="X6239" s="5">
        <f t="shared" si="881"/>
        <v>0</v>
      </c>
    </row>
    <row r="6240" spans="1:24" x14ac:dyDescent="0.15">
      <c r="A6240" s="7">
        <v>6239</v>
      </c>
      <c r="B6240" s="7">
        <v>9</v>
      </c>
      <c r="C6240" s="7">
        <v>17</v>
      </c>
      <c r="D6240" s="7">
        <v>23</v>
      </c>
      <c r="E6240" s="7">
        <v>260</v>
      </c>
      <c r="F6240" s="7">
        <v>20.6</v>
      </c>
      <c r="G6240" s="7">
        <v>0</v>
      </c>
      <c r="H6240" s="7">
        <f t="shared" si="873"/>
        <v>7</v>
      </c>
      <c r="I6240" s="16">
        <f t="shared" si="874"/>
        <v>45186</v>
      </c>
      <c r="J6240" s="17">
        <v>0.70809999999999995</v>
      </c>
      <c r="K6240" s="18">
        <f>G6240*结论【关键目标】!C$27*0.7735*0.001</f>
        <v>0</v>
      </c>
      <c r="L6240" s="5">
        <v>0</v>
      </c>
      <c r="M6240" s="5">
        <f>ABS(IF(L6240&lt;=0,L6240/耗电量关键数据!$B$6/1000,L6240/耗电量关键数据!$B$5/1000))</f>
        <v>0</v>
      </c>
      <c r="N6240" s="19">
        <f>耗电量关键数据!$B$14</f>
        <v>1.1688450000000001</v>
      </c>
      <c r="O6240" s="19">
        <f>耗电量关键数据!$B$15</f>
        <v>0.37403039999999999</v>
      </c>
      <c r="P6240" s="19">
        <f t="shared" si="875"/>
        <v>1.5428754000000002</v>
      </c>
      <c r="Q6240" s="19">
        <f t="shared" si="879"/>
        <v>0</v>
      </c>
      <c r="R6240" s="20">
        <f t="shared" si="876"/>
        <v>0</v>
      </c>
      <c r="S6240" s="20">
        <f t="shared" si="880"/>
        <v>0</v>
      </c>
      <c r="T6240" s="20">
        <f>IF((T6239+R6240)&lt;0,0,IF((T6239+R6240)&gt;结论【关键目标】!C$28,结论【关键目标】!C$28,T6239+R6240))</f>
        <v>17.371373800000001</v>
      </c>
      <c r="U6240" s="19">
        <f>IF((T6239+R6240)&lt;结论【关键目标】!$C$28,0,(发电量计算【计算逻辑页】!R6240+发电量计算【计算逻辑页】!T6239-结论【关键目标】!$C$28))</f>
        <v>0</v>
      </c>
      <c r="V6240" s="5">
        <f t="shared" si="877"/>
        <v>0</v>
      </c>
      <c r="W6240" s="5">
        <f t="shared" si="878"/>
        <v>0</v>
      </c>
      <c r="X6240" s="5">
        <f t="shared" si="881"/>
        <v>0</v>
      </c>
    </row>
    <row r="6241" spans="1:24" x14ac:dyDescent="0.15">
      <c r="A6241" s="7">
        <v>6240</v>
      </c>
      <c r="B6241" s="7">
        <v>9</v>
      </c>
      <c r="C6241" s="7">
        <v>17</v>
      </c>
      <c r="D6241" s="7">
        <v>24</v>
      </c>
      <c r="E6241" s="7">
        <v>260</v>
      </c>
      <c r="F6241" s="7">
        <v>19.5</v>
      </c>
      <c r="G6241" s="7">
        <v>0</v>
      </c>
      <c r="H6241" s="7">
        <f t="shared" si="873"/>
        <v>7</v>
      </c>
      <c r="I6241" s="16">
        <f t="shared" si="874"/>
        <v>45186</v>
      </c>
      <c r="J6241" s="17">
        <v>0.2407</v>
      </c>
      <c r="K6241" s="18">
        <f>G6241*结论【关键目标】!C$27*0.7735*0.001</f>
        <v>0</v>
      </c>
      <c r="L6241" s="5">
        <v>0</v>
      </c>
      <c r="M6241" s="5">
        <f>ABS(IF(L6241&lt;=0,L6241/耗电量关键数据!$B$6/1000,L6241/耗电量关键数据!$B$5/1000))</f>
        <v>0</v>
      </c>
      <c r="N6241" s="19">
        <f>耗电量关键数据!$B$14</f>
        <v>1.1688450000000001</v>
      </c>
      <c r="O6241" s="19">
        <f>耗电量关键数据!$B$15</f>
        <v>0.37403039999999999</v>
      </c>
      <c r="P6241" s="19">
        <f t="shared" si="875"/>
        <v>1.5428754000000002</v>
      </c>
      <c r="Q6241" s="19">
        <f t="shared" si="879"/>
        <v>0</v>
      </c>
      <c r="R6241" s="20">
        <f t="shared" si="876"/>
        <v>0</v>
      </c>
      <c r="S6241" s="20">
        <f t="shared" si="880"/>
        <v>0</v>
      </c>
      <c r="T6241" s="20">
        <f>IF((T6240+R6241)&lt;0,0,IF((T6240+R6241)&gt;结论【关键目标】!C$28,结论【关键目标】!C$28,T6240+R6241))</f>
        <v>17.371373800000001</v>
      </c>
      <c r="U6241" s="19">
        <f>IF((T6240+R6241)&lt;结论【关键目标】!$C$28,0,(发电量计算【计算逻辑页】!R6241+发电量计算【计算逻辑页】!T6240-结论【关键目标】!$C$28))</f>
        <v>0</v>
      </c>
      <c r="V6241" s="5">
        <f t="shared" si="877"/>
        <v>0</v>
      </c>
      <c r="W6241" s="5">
        <f t="shared" si="878"/>
        <v>0</v>
      </c>
      <c r="X6241" s="5">
        <f t="shared" si="881"/>
        <v>0</v>
      </c>
    </row>
    <row r="6242" spans="1:24" x14ac:dyDescent="0.15">
      <c r="A6242" s="7">
        <v>6241</v>
      </c>
      <c r="B6242" s="7">
        <v>9</v>
      </c>
      <c r="C6242" s="7">
        <v>18</v>
      </c>
      <c r="D6242" s="7">
        <v>1</v>
      </c>
      <c r="E6242" s="7">
        <v>261</v>
      </c>
      <c r="F6242" s="7">
        <v>19.3</v>
      </c>
      <c r="G6242" s="7">
        <v>0</v>
      </c>
      <c r="H6242" s="7">
        <f t="shared" si="873"/>
        <v>1</v>
      </c>
      <c r="I6242" s="16">
        <f t="shared" si="874"/>
        <v>45187</v>
      </c>
      <c r="J6242" s="17">
        <v>0.2407</v>
      </c>
      <c r="K6242" s="18">
        <f>G6242*结论【关键目标】!C$27*0.7735*0.001</f>
        <v>0</v>
      </c>
      <c r="L6242" s="5">
        <v>0</v>
      </c>
      <c r="M6242" s="5">
        <f>ABS(IF(L6242&lt;=0,L6242/耗电量关键数据!$B$6/1000,L6242/耗电量关键数据!$B$5/1000))</f>
        <v>0</v>
      </c>
      <c r="N6242" s="5">
        <f>电气设备逐时使用率计算!H6218</f>
        <v>1.1688450000000001</v>
      </c>
      <c r="O6242" s="5">
        <f>灯光逐时使用率计算!H6218</f>
        <v>0.37403039999999999</v>
      </c>
      <c r="P6242" s="19">
        <f t="shared" si="875"/>
        <v>1.5428754000000002</v>
      </c>
      <c r="Q6242" s="19">
        <f t="shared" si="879"/>
        <v>0</v>
      </c>
      <c r="R6242" s="20">
        <f t="shared" si="876"/>
        <v>0</v>
      </c>
      <c r="S6242" s="20">
        <f t="shared" si="880"/>
        <v>0</v>
      </c>
      <c r="T6242" s="20">
        <f>IF((T6241+R6242)&lt;0,0,IF((T6241+R6242)&gt;结论【关键目标】!C$28,结论【关键目标】!C$28,T6241+R6242))</f>
        <v>17.371373800000001</v>
      </c>
      <c r="U6242" s="19">
        <f>IF((T6241+R6242)&lt;结论【关键目标】!$C$28,0,(发电量计算【计算逻辑页】!R6242+发电量计算【计算逻辑页】!T6241-结论【关键目标】!$C$28))</f>
        <v>0</v>
      </c>
      <c r="V6242" s="5">
        <f t="shared" si="877"/>
        <v>0</v>
      </c>
      <c r="W6242" s="5">
        <f t="shared" si="878"/>
        <v>0</v>
      </c>
      <c r="X6242" s="5">
        <f t="shared" si="881"/>
        <v>0</v>
      </c>
    </row>
    <row r="6243" spans="1:24" x14ac:dyDescent="0.15">
      <c r="A6243" s="7">
        <v>6242</v>
      </c>
      <c r="B6243" s="7">
        <v>9</v>
      </c>
      <c r="C6243" s="7">
        <v>18</v>
      </c>
      <c r="D6243" s="7">
        <v>2</v>
      </c>
      <c r="E6243" s="7">
        <v>261</v>
      </c>
      <c r="F6243" s="7">
        <v>19.2</v>
      </c>
      <c r="G6243" s="7">
        <v>0</v>
      </c>
      <c r="H6243" s="7">
        <f t="shared" si="873"/>
        <v>1</v>
      </c>
      <c r="I6243" s="16">
        <f t="shared" si="874"/>
        <v>45187</v>
      </c>
      <c r="J6243" s="17">
        <v>0.2407</v>
      </c>
      <c r="K6243" s="18">
        <f>G6243*结论【关键目标】!C$27*0.7735*0.001</f>
        <v>0</v>
      </c>
      <c r="L6243" s="5">
        <v>0</v>
      </c>
      <c r="M6243" s="5">
        <f>ABS(IF(L6243&lt;=0,L6243/耗电量关键数据!$B$6/1000,L6243/耗电量关键数据!$B$5/1000))</f>
        <v>0</v>
      </c>
      <c r="N6243" s="5">
        <f>电气设备逐时使用率计算!H6219</f>
        <v>1.1688450000000001</v>
      </c>
      <c r="O6243" s="5">
        <f>灯光逐时使用率计算!H6219</f>
        <v>0.37403039999999999</v>
      </c>
      <c r="P6243" s="19">
        <f t="shared" si="875"/>
        <v>1.5428754000000002</v>
      </c>
      <c r="Q6243" s="19">
        <f t="shared" si="879"/>
        <v>0</v>
      </c>
      <c r="R6243" s="20">
        <f t="shared" si="876"/>
        <v>0</v>
      </c>
      <c r="S6243" s="20">
        <f t="shared" si="880"/>
        <v>0</v>
      </c>
      <c r="T6243" s="20">
        <f>IF((T6242+R6243)&lt;0,0,IF((T6242+R6243)&gt;结论【关键目标】!C$28,结论【关键目标】!C$28,T6242+R6243))</f>
        <v>17.371373800000001</v>
      </c>
      <c r="U6243" s="19">
        <f>IF((T6242+R6243)&lt;结论【关键目标】!$C$28,0,(发电量计算【计算逻辑页】!R6243+发电量计算【计算逻辑页】!T6242-结论【关键目标】!$C$28))</f>
        <v>0</v>
      </c>
      <c r="V6243" s="5">
        <f t="shared" si="877"/>
        <v>0</v>
      </c>
      <c r="W6243" s="5">
        <f t="shared" si="878"/>
        <v>0</v>
      </c>
      <c r="X6243" s="5">
        <f t="shared" si="881"/>
        <v>0</v>
      </c>
    </row>
    <row r="6244" spans="1:24" x14ac:dyDescent="0.15">
      <c r="A6244" s="7">
        <v>6243</v>
      </c>
      <c r="B6244" s="7">
        <v>9</v>
      </c>
      <c r="C6244" s="7">
        <v>18</v>
      </c>
      <c r="D6244" s="7">
        <v>3</v>
      </c>
      <c r="E6244" s="7">
        <v>261</v>
      </c>
      <c r="F6244" s="7">
        <v>19</v>
      </c>
      <c r="G6244" s="7">
        <v>0</v>
      </c>
      <c r="H6244" s="7">
        <f t="shared" si="873"/>
        <v>1</v>
      </c>
      <c r="I6244" s="16">
        <f t="shared" si="874"/>
        <v>45187</v>
      </c>
      <c r="J6244" s="17">
        <v>0.2407</v>
      </c>
      <c r="K6244" s="18">
        <f>G6244*结论【关键目标】!C$27*0.7735*0.001</f>
        <v>0</v>
      </c>
      <c r="L6244" s="5">
        <v>0</v>
      </c>
      <c r="M6244" s="5">
        <f>ABS(IF(L6244&lt;=0,L6244/耗电量关键数据!$B$6/1000,L6244/耗电量关键数据!$B$5/1000))</f>
        <v>0</v>
      </c>
      <c r="N6244" s="5">
        <f>电气设备逐时使用率计算!H6220</f>
        <v>1.1688450000000001</v>
      </c>
      <c r="O6244" s="5">
        <f>灯光逐时使用率计算!H6220</f>
        <v>0.37403039999999999</v>
      </c>
      <c r="P6244" s="19">
        <f t="shared" si="875"/>
        <v>1.5428754000000002</v>
      </c>
      <c r="Q6244" s="19">
        <f t="shared" si="879"/>
        <v>0</v>
      </c>
      <c r="R6244" s="20">
        <f t="shared" si="876"/>
        <v>0</v>
      </c>
      <c r="S6244" s="20">
        <f t="shared" si="880"/>
        <v>0</v>
      </c>
      <c r="T6244" s="20">
        <f>IF((T6243+R6244)&lt;0,0,IF((T6243+R6244)&gt;结论【关键目标】!C$28,结论【关键目标】!C$28,T6243+R6244))</f>
        <v>17.371373800000001</v>
      </c>
      <c r="U6244" s="19">
        <f>IF((T6243+R6244)&lt;结论【关键目标】!$C$28,0,(发电量计算【计算逻辑页】!R6244+发电量计算【计算逻辑页】!T6243-结论【关键目标】!$C$28))</f>
        <v>0</v>
      </c>
      <c r="V6244" s="5">
        <f t="shared" si="877"/>
        <v>0</v>
      </c>
      <c r="W6244" s="5">
        <f t="shared" si="878"/>
        <v>0</v>
      </c>
      <c r="X6244" s="5">
        <f t="shared" si="881"/>
        <v>0</v>
      </c>
    </row>
    <row r="6245" spans="1:24" x14ac:dyDescent="0.15">
      <c r="A6245" s="7">
        <v>6244</v>
      </c>
      <c r="B6245" s="7">
        <v>9</v>
      </c>
      <c r="C6245" s="7">
        <v>18</v>
      </c>
      <c r="D6245" s="7">
        <v>4</v>
      </c>
      <c r="E6245" s="7">
        <v>261</v>
      </c>
      <c r="F6245" s="7">
        <v>19.100000000000001</v>
      </c>
      <c r="G6245" s="7">
        <v>0</v>
      </c>
      <c r="H6245" s="7">
        <f t="shared" si="873"/>
        <v>1</v>
      </c>
      <c r="I6245" s="16">
        <f t="shared" si="874"/>
        <v>45187</v>
      </c>
      <c r="J6245" s="17">
        <v>0.2407</v>
      </c>
      <c r="K6245" s="18">
        <f>G6245*结论【关键目标】!C$27*0.7735*0.001</f>
        <v>0</v>
      </c>
      <c r="L6245" s="5">
        <v>0</v>
      </c>
      <c r="M6245" s="5">
        <f>ABS(IF(L6245&lt;=0,L6245/耗电量关键数据!$B$6/1000,L6245/耗电量关键数据!$B$5/1000))</f>
        <v>0</v>
      </c>
      <c r="N6245" s="5">
        <f>电气设备逐时使用率计算!H6221</f>
        <v>1.1688450000000001</v>
      </c>
      <c r="O6245" s="5">
        <f>灯光逐时使用率计算!H6221</f>
        <v>0.37403039999999999</v>
      </c>
      <c r="P6245" s="19">
        <f t="shared" si="875"/>
        <v>1.5428754000000002</v>
      </c>
      <c r="Q6245" s="19">
        <f t="shared" si="879"/>
        <v>0</v>
      </c>
      <c r="R6245" s="20">
        <f t="shared" si="876"/>
        <v>0</v>
      </c>
      <c r="S6245" s="20">
        <f t="shared" si="880"/>
        <v>0</v>
      </c>
      <c r="T6245" s="20">
        <f>IF((T6244+R6245)&lt;0,0,IF((T6244+R6245)&gt;结论【关键目标】!C$28,结论【关键目标】!C$28,T6244+R6245))</f>
        <v>17.371373800000001</v>
      </c>
      <c r="U6245" s="19">
        <f>IF((T6244+R6245)&lt;结论【关键目标】!$C$28,0,(发电量计算【计算逻辑页】!R6245+发电量计算【计算逻辑页】!T6244-结论【关键目标】!$C$28))</f>
        <v>0</v>
      </c>
      <c r="V6245" s="5">
        <f t="shared" si="877"/>
        <v>0</v>
      </c>
      <c r="W6245" s="5">
        <f t="shared" si="878"/>
        <v>0</v>
      </c>
      <c r="X6245" s="5">
        <f t="shared" si="881"/>
        <v>0</v>
      </c>
    </row>
    <row r="6246" spans="1:24" x14ac:dyDescent="0.15">
      <c r="A6246" s="7">
        <v>6245</v>
      </c>
      <c r="B6246" s="7">
        <v>9</v>
      </c>
      <c r="C6246" s="7">
        <v>18</v>
      </c>
      <c r="D6246" s="7">
        <v>5</v>
      </c>
      <c r="E6246" s="7">
        <v>261</v>
      </c>
      <c r="F6246" s="7">
        <v>19.100000000000001</v>
      </c>
      <c r="G6246" s="7">
        <v>0</v>
      </c>
      <c r="H6246" s="7">
        <f t="shared" si="873"/>
        <v>1</v>
      </c>
      <c r="I6246" s="16">
        <f t="shared" si="874"/>
        <v>45187</v>
      </c>
      <c r="J6246" s="17">
        <v>0.2407</v>
      </c>
      <c r="K6246" s="18">
        <f>G6246*结论【关键目标】!C$27*0.7735*0.001</f>
        <v>0</v>
      </c>
      <c r="L6246" s="5">
        <v>0</v>
      </c>
      <c r="M6246" s="5">
        <f>ABS(IF(L6246&lt;=0,L6246/耗电量关键数据!$B$6/1000,L6246/耗电量关键数据!$B$5/1000))</f>
        <v>0</v>
      </c>
      <c r="N6246" s="5">
        <f>电气设备逐时使用率计算!H6222</f>
        <v>1.1688450000000001</v>
      </c>
      <c r="O6246" s="5">
        <f>灯光逐时使用率计算!H6222</f>
        <v>0.37403039999999999</v>
      </c>
      <c r="P6246" s="19">
        <f t="shared" si="875"/>
        <v>1.5428754000000002</v>
      </c>
      <c r="Q6246" s="19">
        <f t="shared" si="879"/>
        <v>0</v>
      </c>
      <c r="R6246" s="20">
        <f t="shared" si="876"/>
        <v>0</v>
      </c>
      <c r="S6246" s="20">
        <f t="shared" si="880"/>
        <v>0</v>
      </c>
      <c r="T6246" s="20">
        <f>IF((T6245+R6246)&lt;0,0,IF((T6245+R6246)&gt;结论【关键目标】!C$28,结论【关键目标】!C$28,T6245+R6246))</f>
        <v>17.371373800000001</v>
      </c>
      <c r="U6246" s="19">
        <f>IF((T6245+R6246)&lt;结论【关键目标】!$C$28,0,(发电量计算【计算逻辑页】!R6246+发电量计算【计算逻辑页】!T6245-结论【关键目标】!$C$28))</f>
        <v>0</v>
      </c>
      <c r="V6246" s="5">
        <f t="shared" si="877"/>
        <v>0</v>
      </c>
      <c r="W6246" s="5">
        <f t="shared" si="878"/>
        <v>0</v>
      </c>
      <c r="X6246" s="5">
        <f t="shared" si="881"/>
        <v>0</v>
      </c>
    </row>
    <row r="6247" spans="1:24" x14ac:dyDescent="0.15">
      <c r="A6247" s="7">
        <v>6246</v>
      </c>
      <c r="B6247" s="7">
        <v>9</v>
      </c>
      <c r="C6247" s="7">
        <v>18</v>
      </c>
      <c r="D6247" s="7">
        <v>6</v>
      </c>
      <c r="E6247" s="7">
        <v>261</v>
      </c>
      <c r="F6247" s="7">
        <v>18.8</v>
      </c>
      <c r="G6247" s="7">
        <v>0.4</v>
      </c>
      <c r="H6247" s="7">
        <f t="shared" si="873"/>
        <v>1</v>
      </c>
      <c r="I6247" s="16">
        <f t="shared" si="874"/>
        <v>45187</v>
      </c>
      <c r="J6247" s="17">
        <v>0.2407</v>
      </c>
      <c r="K6247" s="18">
        <f>G6247*结论【关键目标】!C$27*0.7735*0.001</f>
        <v>3.7128000000000001E-2</v>
      </c>
      <c r="L6247" s="5">
        <v>0</v>
      </c>
      <c r="M6247" s="5">
        <f>ABS(IF(L6247&lt;=0,L6247/耗电量关键数据!$B$6/1000,L6247/耗电量关键数据!$B$5/1000))</f>
        <v>0</v>
      </c>
      <c r="N6247" s="5">
        <f>电气设备逐时使用率计算!H6223</f>
        <v>1.1688450000000001</v>
      </c>
      <c r="O6247" s="5">
        <f>灯光逐时使用率计算!H6223</f>
        <v>0.37403039999999999</v>
      </c>
      <c r="P6247" s="19">
        <f t="shared" si="875"/>
        <v>1.5428754000000002</v>
      </c>
      <c r="Q6247" s="19">
        <f t="shared" si="879"/>
        <v>0</v>
      </c>
      <c r="R6247" s="20">
        <f t="shared" si="876"/>
        <v>3.7128000000000001E-2</v>
      </c>
      <c r="S6247" s="20">
        <f t="shared" si="880"/>
        <v>0</v>
      </c>
      <c r="T6247" s="20">
        <f>IF((T6246+R6247)&lt;0,0,IF((T6246+R6247)&gt;结论【关键目标】!C$28,结论【关键目标】!C$28,T6246+R6247))</f>
        <v>17.4085018</v>
      </c>
      <c r="U6247" s="19">
        <f>IF((T6246+R6247)&lt;结论【关键目标】!$C$28,0,(发电量计算【计算逻辑页】!R6247+发电量计算【计算逻辑页】!T6246-结论【关键目标】!$C$28))</f>
        <v>0</v>
      </c>
      <c r="V6247" s="5">
        <f t="shared" si="877"/>
        <v>0</v>
      </c>
      <c r="W6247" s="5">
        <f t="shared" si="878"/>
        <v>8.9367096000000004E-3</v>
      </c>
      <c r="X6247" s="5">
        <f t="shared" si="881"/>
        <v>0</v>
      </c>
    </row>
    <row r="6248" spans="1:24" x14ac:dyDescent="0.15">
      <c r="A6248" s="7">
        <v>6247</v>
      </c>
      <c r="B6248" s="7">
        <v>9</v>
      </c>
      <c r="C6248" s="7">
        <v>18</v>
      </c>
      <c r="D6248" s="7">
        <v>7</v>
      </c>
      <c r="E6248" s="7">
        <v>261</v>
      </c>
      <c r="F6248" s="7">
        <v>18.7</v>
      </c>
      <c r="G6248" s="7">
        <v>103.8</v>
      </c>
      <c r="H6248" s="7">
        <f t="shared" si="873"/>
        <v>1</v>
      </c>
      <c r="I6248" s="16">
        <f t="shared" si="874"/>
        <v>45187</v>
      </c>
      <c r="J6248" s="17">
        <v>0.2407</v>
      </c>
      <c r="K6248" s="18">
        <f>G6248*结论【关键目标】!C$27*0.7735*0.001</f>
        <v>9.6347160000000009</v>
      </c>
      <c r="L6248" s="5">
        <v>0</v>
      </c>
      <c r="M6248" s="5">
        <f>ABS(IF(L6248&lt;=0,L6248/耗电量关键数据!$B$6/1000,L6248/耗电量关键数据!$B$5/1000))</f>
        <v>0</v>
      </c>
      <c r="N6248" s="5">
        <f>电气设备逐时使用率计算!H6224</f>
        <v>2.3376900000000003</v>
      </c>
      <c r="O6248" s="5">
        <f>灯光逐时使用率计算!H6224</f>
        <v>1.2467680000000001</v>
      </c>
      <c r="P6248" s="19">
        <f t="shared" si="875"/>
        <v>3.5844580000000006</v>
      </c>
      <c r="Q6248" s="19">
        <f t="shared" si="879"/>
        <v>0</v>
      </c>
      <c r="R6248" s="20">
        <f t="shared" si="876"/>
        <v>9.6347160000000009</v>
      </c>
      <c r="S6248" s="20">
        <f t="shared" si="880"/>
        <v>0</v>
      </c>
      <c r="T6248" s="20">
        <f>IF((T6247+R6248)&lt;0,0,IF((T6247+R6248)&gt;结论【关键目标】!C$28,结论【关键目标】!C$28,T6247+R6248))</f>
        <v>22</v>
      </c>
      <c r="U6248" s="19">
        <f>IF((T6247+R6248)&lt;结论【关键目标】!$C$28,0,(发电量计算【计算逻辑页】!R6248+发电量计算【计算逻辑页】!T6247-结论【关键目标】!$C$28))</f>
        <v>5.0432178000000008</v>
      </c>
      <c r="V6248" s="5">
        <f t="shared" si="877"/>
        <v>0</v>
      </c>
      <c r="W6248" s="5">
        <f t="shared" si="878"/>
        <v>0.8627790406000001</v>
      </c>
      <c r="X6248" s="5">
        <f t="shared" si="881"/>
        <v>0</v>
      </c>
    </row>
    <row r="6249" spans="1:24" x14ac:dyDescent="0.15">
      <c r="A6249" s="7">
        <v>6248</v>
      </c>
      <c r="B6249" s="7">
        <v>9</v>
      </c>
      <c r="C6249" s="7">
        <v>18</v>
      </c>
      <c r="D6249" s="7">
        <v>8</v>
      </c>
      <c r="E6249" s="7">
        <v>261</v>
      </c>
      <c r="F6249" s="7">
        <v>18.8</v>
      </c>
      <c r="G6249" s="7">
        <v>203.1</v>
      </c>
      <c r="H6249" s="7">
        <f t="shared" si="873"/>
        <v>1</v>
      </c>
      <c r="I6249" s="16">
        <f t="shared" si="874"/>
        <v>45187</v>
      </c>
      <c r="J6249" s="17">
        <v>0.70809999999999995</v>
      </c>
      <c r="K6249" s="18">
        <f>G6249*结论【关键目标】!C$27*0.7735*0.001</f>
        <v>18.851741999999998</v>
      </c>
      <c r="L6249" s="5">
        <v>0</v>
      </c>
      <c r="M6249" s="5">
        <f>ABS(IF(L6249&lt;=0,L6249/耗电量关键数据!$B$6/1000,L6249/耗电量关键数据!$B$5/1000))</f>
        <v>0</v>
      </c>
      <c r="N6249" s="5">
        <f>电气设备逐时使用率计算!H6225</f>
        <v>11.688450000000001</v>
      </c>
      <c r="O6249" s="5">
        <f>灯光逐时使用率计算!H6225</f>
        <v>6.2338399999999998</v>
      </c>
      <c r="P6249" s="19">
        <f t="shared" si="875"/>
        <v>17.92229</v>
      </c>
      <c r="Q6249" s="19">
        <f t="shared" si="879"/>
        <v>0</v>
      </c>
      <c r="R6249" s="20">
        <f t="shared" si="876"/>
        <v>18.851741999999998</v>
      </c>
      <c r="S6249" s="20">
        <f t="shared" si="880"/>
        <v>0</v>
      </c>
      <c r="T6249" s="20">
        <f>IF((T6248+R6249)&lt;0,0,IF((T6248+R6249)&gt;结论【关键目标】!C$28,结论【关键目标】!C$28,T6248+R6249))</f>
        <v>22</v>
      </c>
      <c r="U6249" s="19">
        <f>IF((T6248+R6249)&lt;结论【关键目标】!$C$28,0,(发电量计算【计算逻辑页】!R6249+发电量计算【计算逻辑页】!T6248-结论【关键目标】!$C$28))</f>
        <v>18.851742000000002</v>
      </c>
      <c r="V6249" s="5">
        <f t="shared" si="877"/>
        <v>6.5981097000000002</v>
      </c>
      <c r="W6249" s="5">
        <f t="shared" si="878"/>
        <v>12.690773548999999</v>
      </c>
      <c r="X6249" s="5">
        <f t="shared" si="881"/>
        <v>0</v>
      </c>
    </row>
    <row r="6250" spans="1:24" x14ac:dyDescent="0.15">
      <c r="A6250" s="7">
        <v>6249</v>
      </c>
      <c r="B6250" s="7">
        <v>9</v>
      </c>
      <c r="C6250" s="7">
        <v>18</v>
      </c>
      <c r="D6250" s="7">
        <v>9</v>
      </c>
      <c r="E6250" s="7">
        <v>261</v>
      </c>
      <c r="F6250" s="7">
        <v>19.399999999999999</v>
      </c>
      <c r="G6250" s="7">
        <v>301</v>
      </c>
      <c r="H6250" s="7">
        <f t="shared" si="873"/>
        <v>1</v>
      </c>
      <c r="I6250" s="16">
        <f t="shared" si="874"/>
        <v>45187</v>
      </c>
      <c r="J6250" s="17">
        <v>0.70809999999999995</v>
      </c>
      <c r="K6250" s="18">
        <f>G6250*结论【关键目标】!C$27*0.7735*0.001</f>
        <v>27.93882</v>
      </c>
      <c r="L6250" s="5">
        <v>0</v>
      </c>
      <c r="M6250" s="5">
        <f>ABS(IF(L6250&lt;=0,L6250/耗电量关键数据!$B$6/1000,L6250/耗电量关键数据!$B$5/1000))</f>
        <v>0</v>
      </c>
      <c r="N6250" s="5">
        <f>电气设备逐时使用率计算!H6226</f>
        <v>22.208055000000002</v>
      </c>
      <c r="O6250" s="5">
        <f>灯光逐时使用率计算!H6226</f>
        <v>11.844296</v>
      </c>
      <c r="P6250" s="19">
        <f t="shared" si="875"/>
        <v>34.052351000000002</v>
      </c>
      <c r="Q6250" s="19">
        <f t="shared" si="879"/>
        <v>0</v>
      </c>
      <c r="R6250" s="20">
        <f t="shared" si="876"/>
        <v>27.93882</v>
      </c>
      <c r="S6250" s="20">
        <f t="shared" si="880"/>
        <v>0</v>
      </c>
      <c r="T6250" s="20">
        <f>IF((T6249+R6250)&lt;0,0,IF((T6249+R6250)&gt;结论【关键目标】!C$28,结论【关键目标】!C$28,T6249+R6250))</f>
        <v>22</v>
      </c>
      <c r="U6250" s="19">
        <f>IF((T6249+R6250)&lt;结论【关键目标】!$C$28,0,(发电量计算【计算逻辑页】!R6250+发电量计算【计算逻辑页】!T6249-结论【关键目标】!$C$28))</f>
        <v>27.93882</v>
      </c>
      <c r="V6250" s="5">
        <f t="shared" si="877"/>
        <v>9.7785869999999999</v>
      </c>
      <c r="W6250" s="5">
        <f t="shared" si="878"/>
        <v>19.783478442</v>
      </c>
      <c r="X6250" s="5">
        <f t="shared" si="881"/>
        <v>0</v>
      </c>
    </row>
    <row r="6251" spans="1:24" x14ac:dyDescent="0.15">
      <c r="A6251" s="7">
        <v>6250</v>
      </c>
      <c r="B6251" s="7">
        <v>9</v>
      </c>
      <c r="C6251" s="7">
        <v>18</v>
      </c>
      <c r="D6251" s="7">
        <v>10</v>
      </c>
      <c r="E6251" s="7">
        <v>261</v>
      </c>
      <c r="F6251" s="7">
        <v>20.8</v>
      </c>
      <c r="G6251" s="7">
        <v>413.7</v>
      </c>
      <c r="H6251" s="7">
        <f t="shared" si="873"/>
        <v>1</v>
      </c>
      <c r="I6251" s="16">
        <f t="shared" si="874"/>
        <v>45187</v>
      </c>
      <c r="J6251" s="17">
        <v>0.70809999999999995</v>
      </c>
      <c r="K6251" s="18">
        <f>G6251*结论【关键目标】!C$27*0.7735*0.001</f>
        <v>38.399633999999999</v>
      </c>
      <c r="L6251" s="5">
        <v>0</v>
      </c>
      <c r="M6251" s="5">
        <f>ABS(IF(L6251&lt;=0,L6251/耗电量关键数据!$B$6/1000,L6251/耗电量关键数据!$B$5/1000))</f>
        <v>0</v>
      </c>
      <c r="N6251" s="5">
        <f>电气设备逐时使用率计算!H6227</f>
        <v>22.208055000000002</v>
      </c>
      <c r="O6251" s="5">
        <f>灯光逐时使用率计算!H6227</f>
        <v>11.844296</v>
      </c>
      <c r="P6251" s="19">
        <f t="shared" si="875"/>
        <v>34.052351000000002</v>
      </c>
      <c r="Q6251" s="19">
        <f t="shared" si="879"/>
        <v>0</v>
      </c>
      <c r="R6251" s="20">
        <f t="shared" si="876"/>
        <v>38.399633999999999</v>
      </c>
      <c r="S6251" s="20">
        <f t="shared" si="880"/>
        <v>0</v>
      </c>
      <c r="T6251" s="20">
        <f>IF((T6250+R6251)&lt;0,0,IF((T6250+R6251)&gt;结论【关键目标】!C$28,结论【关键目标】!C$28,T6250+R6251))</f>
        <v>22</v>
      </c>
      <c r="U6251" s="19">
        <f>IF((T6250+R6251)&lt;结论【关键目标】!$C$28,0,(发电量计算【计算逻辑页】!R6251+发电量计算【计算逻辑页】!T6250-结论【关键目标】!$C$28))</f>
        <v>38.399633999999999</v>
      </c>
      <c r="V6251" s="5">
        <f t="shared" si="877"/>
        <v>13.439871899999998</v>
      </c>
      <c r="W6251" s="5">
        <f t="shared" si="878"/>
        <v>24.1124697431</v>
      </c>
      <c r="X6251" s="5">
        <f t="shared" si="881"/>
        <v>0</v>
      </c>
    </row>
    <row r="6252" spans="1:24" x14ac:dyDescent="0.15">
      <c r="A6252" s="7">
        <v>6251</v>
      </c>
      <c r="B6252" s="7">
        <v>9</v>
      </c>
      <c r="C6252" s="7">
        <v>18</v>
      </c>
      <c r="D6252" s="7">
        <v>11</v>
      </c>
      <c r="E6252" s="7">
        <v>261</v>
      </c>
      <c r="F6252" s="7">
        <v>22.5</v>
      </c>
      <c r="G6252" s="7">
        <v>512.5</v>
      </c>
      <c r="H6252" s="7">
        <f t="shared" si="873"/>
        <v>1</v>
      </c>
      <c r="I6252" s="16">
        <f t="shared" si="874"/>
        <v>45187</v>
      </c>
      <c r="J6252" s="17">
        <v>1.2267999999999999</v>
      </c>
      <c r="K6252" s="18">
        <f>G6252*结论【关键目标】!C$27*0.7735*0.001</f>
        <v>47.570250000000001</v>
      </c>
      <c r="L6252" s="5">
        <v>0</v>
      </c>
      <c r="M6252" s="5">
        <f>ABS(IF(L6252&lt;=0,L6252/耗电量关键数据!$B$6/1000,L6252/耗电量关键数据!$B$5/1000))</f>
        <v>0</v>
      </c>
      <c r="N6252" s="5">
        <f>电气设备逐时使用率计算!H6228</f>
        <v>22.208055000000002</v>
      </c>
      <c r="O6252" s="5">
        <f>灯光逐时使用率计算!H6228</f>
        <v>11.844296</v>
      </c>
      <c r="P6252" s="19">
        <f t="shared" si="875"/>
        <v>34.052351000000002</v>
      </c>
      <c r="Q6252" s="19">
        <f t="shared" si="879"/>
        <v>34.052351000000002</v>
      </c>
      <c r="R6252" s="20">
        <f t="shared" si="876"/>
        <v>13.517899</v>
      </c>
      <c r="S6252" s="20">
        <f t="shared" si="880"/>
        <v>0</v>
      </c>
      <c r="T6252" s="20">
        <f>IF((T6251+R6252)&lt;0,0,IF((T6251+R6252)&gt;结论【关键目标】!C$28,结论【关键目标】!C$28,T6251+R6252))</f>
        <v>22</v>
      </c>
      <c r="U6252" s="19">
        <f>IF((T6251+R6252)&lt;结论【关键目标】!$C$28,0,(发电量计算【计算逻辑页】!R6252+发电量计算【计算逻辑页】!T6251-结论【关键目标】!$C$28))</f>
        <v>13.517899</v>
      </c>
      <c r="V6252" s="5">
        <f t="shared" si="877"/>
        <v>4.73126465</v>
      </c>
      <c r="W6252" s="5">
        <f t="shared" si="878"/>
        <v>41.775424206799997</v>
      </c>
      <c r="X6252" s="5">
        <f t="shared" si="881"/>
        <v>0</v>
      </c>
    </row>
    <row r="6253" spans="1:24" x14ac:dyDescent="0.15">
      <c r="A6253" s="7">
        <v>6252</v>
      </c>
      <c r="B6253" s="7">
        <v>9</v>
      </c>
      <c r="C6253" s="7">
        <v>18</v>
      </c>
      <c r="D6253" s="7">
        <v>12</v>
      </c>
      <c r="E6253" s="7">
        <v>261</v>
      </c>
      <c r="F6253" s="7">
        <v>24.1</v>
      </c>
      <c r="G6253" s="7">
        <v>565.6</v>
      </c>
      <c r="H6253" s="7">
        <f t="shared" si="873"/>
        <v>1</v>
      </c>
      <c r="I6253" s="16">
        <f t="shared" si="874"/>
        <v>45187</v>
      </c>
      <c r="J6253" s="17">
        <v>1.2267999999999999</v>
      </c>
      <c r="K6253" s="18">
        <f>G6253*结论【关键目标】!C$27*0.7735*0.001</f>
        <v>52.498992000000001</v>
      </c>
      <c r="L6253" s="5">
        <v>0</v>
      </c>
      <c r="M6253" s="5">
        <f>ABS(IF(L6253&lt;=0,L6253/耗电量关键数据!$B$6/1000,L6253/耗电量关键数据!$B$5/1000))</f>
        <v>0</v>
      </c>
      <c r="N6253" s="5">
        <f>电气设备逐时使用率计算!H6229</f>
        <v>11.688450000000001</v>
      </c>
      <c r="O6253" s="5">
        <f>灯光逐时使用率计算!H6229</f>
        <v>9.9741440000000008</v>
      </c>
      <c r="P6253" s="19">
        <f t="shared" si="875"/>
        <v>21.662594000000002</v>
      </c>
      <c r="Q6253" s="19">
        <f t="shared" si="879"/>
        <v>21.662594000000002</v>
      </c>
      <c r="R6253" s="20">
        <f t="shared" si="876"/>
        <v>30.836397999999999</v>
      </c>
      <c r="S6253" s="20">
        <f t="shared" si="880"/>
        <v>0</v>
      </c>
      <c r="T6253" s="20">
        <f>IF((T6252+R6253)&lt;0,0,IF((T6252+R6253)&gt;结论【关键目标】!C$28,结论【关键目标】!C$28,T6252+R6253))</f>
        <v>22</v>
      </c>
      <c r="U6253" s="19">
        <f>IF((T6252+R6253)&lt;结论【关键目标】!$C$28,0,(发电量计算【计算逻辑页】!R6253+发电量计算【计算逻辑页】!T6252-结论【关键目标】!$C$28))</f>
        <v>30.836398000000003</v>
      </c>
      <c r="V6253" s="5">
        <f t="shared" si="877"/>
        <v>10.792739300000001</v>
      </c>
      <c r="W6253" s="5">
        <f t="shared" si="878"/>
        <v>26.5756703192</v>
      </c>
      <c r="X6253" s="5">
        <f t="shared" si="881"/>
        <v>0</v>
      </c>
    </row>
    <row r="6254" spans="1:24" x14ac:dyDescent="0.15">
      <c r="A6254" s="7">
        <v>6253</v>
      </c>
      <c r="B6254" s="7">
        <v>9</v>
      </c>
      <c r="C6254" s="7">
        <v>18</v>
      </c>
      <c r="D6254" s="7">
        <v>13</v>
      </c>
      <c r="E6254" s="7">
        <v>261</v>
      </c>
      <c r="F6254" s="7">
        <v>25.3</v>
      </c>
      <c r="G6254" s="7">
        <v>563.6</v>
      </c>
      <c r="H6254" s="7">
        <f t="shared" si="873"/>
        <v>1</v>
      </c>
      <c r="I6254" s="16">
        <f t="shared" si="874"/>
        <v>45187</v>
      </c>
      <c r="J6254" s="17">
        <v>1.2267999999999999</v>
      </c>
      <c r="K6254" s="18">
        <f>G6254*结论【关键目标】!C$27*0.7735*0.001</f>
        <v>52.313352000000002</v>
      </c>
      <c r="L6254" s="5">
        <v>0</v>
      </c>
      <c r="M6254" s="5">
        <f>ABS(IF(L6254&lt;=0,L6254/耗电量关键数据!$B$6/1000,L6254/耗电量关键数据!$B$5/1000))</f>
        <v>0</v>
      </c>
      <c r="N6254" s="5">
        <f>电气设备逐时使用率计算!H6230</f>
        <v>11.688450000000001</v>
      </c>
      <c r="O6254" s="5">
        <f>灯光逐时使用率计算!H6230</f>
        <v>9.9741440000000008</v>
      </c>
      <c r="P6254" s="19">
        <f t="shared" si="875"/>
        <v>21.662594000000002</v>
      </c>
      <c r="Q6254" s="19">
        <f t="shared" si="879"/>
        <v>21.662594000000002</v>
      </c>
      <c r="R6254" s="20">
        <f t="shared" si="876"/>
        <v>30.650758</v>
      </c>
      <c r="S6254" s="20">
        <f t="shared" si="880"/>
        <v>0</v>
      </c>
      <c r="T6254" s="20">
        <f>IF((T6253+R6254)&lt;0,0,IF((T6253+R6254)&gt;结论【关键目标】!C$28,结论【关键目标】!C$28,T6253+R6254))</f>
        <v>22</v>
      </c>
      <c r="U6254" s="19">
        <f>IF((T6253+R6254)&lt;结论【关键目标】!$C$28,0,(发电量计算【计算逻辑页】!R6254+发电量计算【计算逻辑页】!T6253-结论【关键目标】!$C$28))</f>
        <v>30.650757999999996</v>
      </c>
      <c r="V6254" s="5">
        <f t="shared" si="877"/>
        <v>10.727765299999998</v>
      </c>
      <c r="W6254" s="5">
        <f t="shared" si="878"/>
        <v>26.5756703192</v>
      </c>
      <c r="X6254" s="5">
        <f t="shared" si="881"/>
        <v>0</v>
      </c>
    </row>
    <row r="6255" spans="1:24" x14ac:dyDescent="0.15">
      <c r="A6255" s="7">
        <v>6254</v>
      </c>
      <c r="B6255" s="7">
        <v>9</v>
      </c>
      <c r="C6255" s="7">
        <v>18</v>
      </c>
      <c r="D6255" s="7">
        <v>14</v>
      </c>
      <c r="E6255" s="7">
        <v>261</v>
      </c>
      <c r="F6255" s="7">
        <v>26.3</v>
      </c>
      <c r="G6255" s="7">
        <v>469.9</v>
      </c>
      <c r="H6255" s="7">
        <f t="shared" si="873"/>
        <v>1</v>
      </c>
      <c r="I6255" s="16">
        <f t="shared" si="874"/>
        <v>45187</v>
      </c>
      <c r="J6255" s="17">
        <v>1.2267999999999999</v>
      </c>
      <c r="K6255" s="18">
        <f>G6255*结论【关键目标】!C$27*0.7735*0.001</f>
        <v>43.616117999999993</v>
      </c>
      <c r="L6255" s="5">
        <v>0</v>
      </c>
      <c r="M6255" s="5">
        <f>ABS(IF(L6255&lt;=0,L6255/耗电量关键数据!$B$6/1000,L6255/耗电量关键数据!$B$5/1000))</f>
        <v>0</v>
      </c>
      <c r="N6255" s="5">
        <f>电气设备逐时使用率计算!H6231</f>
        <v>22.208055000000002</v>
      </c>
      <c r="O6255" s="5">
        <f>灯光逐时使用率计算!H6231</f>
        <v>11.844296</v>
      </c>
      <c r="P6255" s="19">
        <f t="shared" si="875"/>
        <v>34.052351000000002</v>
      </c>
      <c r="Q6255" s="19">
        <f t="shared" si="879"/>
        <v>34.052351000000002</v>
      </c>
      <c r="R6255" s="20">
        <f t="shared" si="876"/>
        <v>9.5637669999999915</v>
      </c>
      <c r="S6255" s="20">
        <f t="shared" si="880"/>
        <v>0</v>
      </c>
      <c r="T6255" s="20">
        <f>IF((T6254+R6255)&lt;0,0,IF((T6254+R6255)&gt;结论【关键目标】!C$28,结论【关键目标】!C$28,T6254+R6255))</f>
        <v>22</v>
      </c>
      <c r="U6255" s="19">
        <f>IF((T6254+R6255)&lt;结论【关键目标】!$C$28,0,(发电量计算【计算逻辑页】!R6255+发电量计算【计算逻辑页】!T6254-结论【关键目标】!$C$28))</f>
        <v>9.5637669999999915</v>
      </c>
      <c r="V6255" s="5">
        <f t="shared" si="877"/>
        <v>3.3473184499999968</v>
      </c>
      <c r="W6255" s="5">
        <f t="shared" si="878"/>
        <v>41.775424206799997</v>
      </c>
      <c r="X6255" s="5">
        <f t="shared" si="881"/>
        <v>0</v>
      </c>
    </row>
    <row r="6256" spans="1:24" x14ac:dyDescent="0.15">
      <c r="A6256" s="7">
        <v>6255</v>
      </c>
      <c r="B6256" s="7">
        <v>9</v>
      </c>
      <c r="C6256" s="7">
        <v>18</v>
      </c>
      <c r="D6256" s="7">
        <v>15</v>
      </c>
      <c r="E6256" s="7">
        <v>261</v>
      </c>
      <c r="F6256" s="7">
        <v>27.2</v>
      </c>
      <c r="G6256" s="7">
        <v>361.2</v>
      </c>
      <c r="H6256" s="7">
        <f t="shared" si="873"/>
        <v>1</v>
      </c>
      <c r="I6256" s="16">
        <f t="shared" si="874"/>
        <v>45187</v>
      </c>
      <c r="J6256" s="17">
        <v>1.2267999999999999</v>
      </c>
      <c r="K6256" s="18">
        <f>G6256*结论【关键目标】!C$27*0.7735*0.001</f>
        <v>33.526583999999993</v>
      </c>
      <c r="L6256" s="5">
        <v>0</v>
      </c>
      <c r="M6256" s="5">
        <f>ABS(IF(L6256&lt;=0,L6256/耗电量关键数据!$B$6/1000,L6256/耗电量关键数据!$B$5/1000))</f>
        <v>0</v>
      </c>
      <c r="N6256" s="5">
        <f>电气设备逐时使用率计算!H6232</f>
        <v>22.208055000000002</v>
      </c>
      <c r="O6256" s="5">
        <f>灯光逐时使用率计算!H6232</f>
        <v>11.844296</v>
      </c>
      <c r="P6256" s="19">
        <f t="shared" si="875"/>
        <v>34.052351000000002</v>
      </c>
      <c r="Q6256" s="19">
        <f t="shared" si="879"/>
        <v>34.052351000000002</v>
      </c>
      <c r="R6256" s="20">
        <f t="shared" si="876"/>
        <v>-0.52576700000000898</v>
      </c>
      <c r="S6256" s="20">
        <f t="shared" si="880"/>
        <v>0.52576700000000898</v>
      </c>
      <c r="T6256" s="20">
        <f>IF((T6255+R6256)&lt;0,0,IF((T6255+R6256)&gt;结论【关键目标】!C$28,结论【关键目标】!C$28,T6255+R6256))</f>
        <v>21.474232999999991</v>
      </c>
      <c r="U6256" s="19">
        <f>IF((T6255+R6256)&lt;结论【关键目标】!$C$28,0,(发电量计算【计算逻辑页】!R6256+发电量计算【计算逻辑页】!T6255-结论【关键目标】!$C$28))</f>
        <v>0</v>
      </c>
      <c r="V6256" s="5">
        <f t="shared" si="877"/>
        <v>0</v>
      </c>
      <c r="W6256" s="5">
        <f t="shared" si="878"/>
        <v>41.13041325119999</v>
      </c>
      <c r="X6256" s="5">
        <f t="shared" si="881"/>
        <v>0.46099250560000782</v>
      </c>
    </row>
    <row r="6257" spans="1:24" x14ac:dyDescent="0.15">
      <c r="A6257" s="7">
        <v>6256</v>
      </c>
      <c r="B6257" s="7">
        <v>9</v>
      </c>
      <c r="C6257" s="7">
        <v>18</v>
      </c>
      <c r="D6257" s="7">
        <v>16</v>
      </c>
      <c r="E6257" s="7">
        <v>261</v>
      </c>
      <c r="F6257" s="7">
        <v>28</v>
      </c>
      <c r="G6257" s="7">
        <v>236.3</v>
      </c>
      <c r="H6257" s="7">
        <f t="shared" si="873"/>
        <v>1</v>
      </c>
      <c r="I6257" s="16">
        <f t="shared" si="874"/>
        <v>45187</v>
      </c>
      <c r="J6257" s="17">
        <v>0.70809999999999995</v>
      </c>
      <c r="K6257" s="18">
        <f>G6257*结论【关键目标】!C$27*0.7735*0.001</f>
        <v>21.933365999999999</v>
      </c>
      <c r="L6257" s="5">
        <v>0</v>
      </c>
      <c r="M6257" s="5">
        <f>ABS(IF(L6257&lt;=0,L6257/耗电量关键数据!$B$6/1000,L6257/耗电量关键数据!$B$5/1000))</f>
        <v>0</v>
      </c>
      <c r="N6257" s="5">
        <f>电气设备逐时使用率计算!H6233</f>
        <v>22.208055000000002</v>
      </c>
      <c r="O6257" s="5">
        <f>灯光逐时使用率计算!H6233</f>
        <v>11.844296</v>
      </c>
      <c r="P6257" s="19">
        <f t="shared" si="875"/>
        <v>34.052351000000002</v>
      </c>
      <c r="Q6257" s="19">
        <f t="shared" si="879"/>
        <v>0</v>
      </c>
      <c r="R6257" s="20">
        <f t="shared" si="876"/>
        <v>21.933365999999999</v>
      </c>
      <c r="S6257" s="20">
        <f t="shared" si="880"/>
        <v>0</v>
      </c>
      <c r="T6257" s="20">
        <f>IF((T6256+R6257)&lt;0,0,IF((T6256+R6257)&gt;结论【关键目标】!C$28,结论【关键目标】!C$28,T6256+R6257))</f>
        <v>22</v>
      </c>
      <c r="U6257" s="19">
        <f>IF((T6256+R6257)&lt;结论【关键目标】!$C$28,0,(发电量计算【计算逻辑页】!R6257+发电量计算【计算逻辑页】!T6256-结论【关键目标】!$C$28))</f>
        <v>21.40759899999999</v>
      </c>
      <c r="V6257" s="5">
        <f t="shared" si="877"/>
        <v>7.4926596499999958</v>
      </c>
      <c r="W6257" s="5">
        <f t="shared" si="878"/>
        <v>15.531016464599999</v>
      </c>
      <c r="X6257" s="5">
        <f t="shared" si="881"/>
        <v>0</v>
      </c>
    </row>
    <row r="6258" spans="1:24" x14ac:dyDescent="0.15">
      <c r="A6258" s="7">
        <v>6257</v>
      </c>
      <c r="B6258" s="7">
        <v>9</v>
      </c>
      <c r="C6258" s="7">
        <v>18</v>
      </c>
      <c r="D6258" s="7">
        <v>17</v>
      </c>
      <c r="E6258" s="7">
        <v>261</v>
      </c>
      <c r="F6258" s="7">
        <v>28</v>
      </c>
      <c r="G6258" s="7">
        <v>81.599999999999994</v>
      </c>
      <c r="H6258" s="7">
        <f t="shared" si="873"/>
        <v>1</v>
      </c>
      <c r="I6258" s="16">
        <f t="shared" si="874"/>
        <v>45187</v>
      </c>
      <c r="J6258" s="17">
        <v>0.70809999999999995</v>
      </c>
      <c r="K6258" s="18">
        <f>G6258*结论【关键目标】!C$27*0.7735*0.001</f>
        <v>7.5741120000000004</v>
      </c>
      <c r="L6258" s="5">
        <v>0</v>
      </c>
      <c r="M6258" s="5">
        <f>ABS(IF(L6258&lt;=0,L6258/耗电量关键数据!$B$6/1000,L6258/耗电量关键数据!$B$5/1000))</f>
        <v>0</v>
      </c>
      <c r="N6258" s="5">
        <f>电气设备逐时使用率计算!H6234</f>
        <v>22.208055000000002</v>
      </c>
      <c r="O6258" s="5">
        <f>灯光逐时使用率计算!H6234</f>
        <v>11.844296</v>
      </c>
      <c r="P6258" s="19">
        <f t="shared" si="875"/>
        <v>34.052351000000002</v>
      </c>
      <c r="Q6258" s="19">
        <f t="shared" si="879"/>
        <v>0</v>
      </c>
      <c r="R6258" s="20">
        <f t="shared" si="876"/>
        <v>7.5741120000000004</v>
      </c>
      <c r="S6258" s="20">
        <f t="shared" si="880"/>
        <v>0</v>
      </c>
      <c r="T6258" s="20">
        <f>IF((T6257+R6258)&lt;0,0,IF((T6257+R6258)&gt;结论【关键目标】!C$28,结论【关键目标】!C$28,T6257+R6258))</f>
        <v>22</v>
      </c>
      <c r="U6258" s="19">
        <f>IF((T6257+R6258)&lt;结论【关键目标】!$C$28,0,(发电量计算【计算逻辑页】!R6258+发电量计算【计算逻辑页】!T6257-结论【关键目标】!$C$28))</f>
        <v>7.5741119999999995</v>
      </c>
      <c r="V6258" s="5">
        <f t="shared" si="877"/>
        <v>2.6509391999999998</v>
      </c>
      <c r="W6258" s="5">
        <f t="shared" si="878"/>
        <v>5.3632287072000002</v>
      </c>
      <c r="X6258" s="5">
        <f t="shared" si="881"/>
        <v>0</v>
      </c>
    </row>
    <row r="6259" spans="1:24" x14ac:dyDescent="0.15">
      <c r="A6259" s="7">
        <v>6258</v>
      </c>
      <c r="B6259" s="7">
        <v>9</v>
      </c>
      <c r="C6259" s="7">
        <v>18</v>
      </c>
      <c r="D6259" s="7">
        <v>18</v>
      </c>
      <c r="E6259" s="7">
        <v>261</v>
      </c>
      <c r="F6259" s="7">
        <v>27.5</v>
      </c>
      <c r="G6259" s="7">
        <v>0</v>
      </c>
      <c r="H6259" s="7">
        <f t="shared" si="873"/>
        <v>1</v>
      </c>
      <c r="I6259" s="16">
        <f t="shared" si="874"/>
        <v>45187</v>
      </c>
      <c r="J6259" s="17">
        <v>0.70809999999999995</v>
      </c>
      <c r="K6259" s="18">
        <f>G6259*结论【关键目标】!C$27*0.7735*0.001</f>
        <v>0</v>
      </c>
      <c r="L6259" s="5">
        <v>0</v>
      </c>
      <c r="M6259" s="5">
        <f>ABS(IF(L6259&lt;=0,L6259/耗电量关键数据!$B$6/1000,L6259/耗电量关键数据!$B$5/1000))</f>
        <v>0</v>
      </c>
      <c r="N6259" s="5">
        <f>电气设备逐时使用率计算!H6235</f>
        <v>7.0130699999999999</v>
      </c>
      <c r="O6259" s="5">
        <f>灯光逐时使用率计算!H6235</f>
        <v>3.7403040000000001</v>
      </c>
      <c r="P6259" s="19">
        <f t="shared" si="875"/>
        <v>10.753374000000001</v>
      </c>
      <c r="Q6259" s="19">
        <f t="shared" si="879"/>
        <v>0</v>
      </c>
      <c r="R6259" s="20">
        <f t="shared" si="876"/>
        <v>0</v>
      </c>
      <c r="S6259" s="20">
        <f t="shared" si="880"/>
        <v>0</v>
      </c>
      <c r="T6259" s="20">
        <f>IF((T6258+R6259)&lt;0,0,IF((T6258+R6259)&gt;结论【关键目标】!C$28,结论【关键目标】!C$28,T6258+R6259))</f>
        <v>22</v>
      </c>
      <c r="U6259" s="19">
        <f>IF((T6258+R6259)&lt;结论【关键目标】!$C$28,0,(发电量计算【计算逻辑页】!R6259+发电量计算【计算逻辑页】!T6258-结论【关键目标】!$C$28))</f>
        <v>0</v>
      </c>
      <c r="V6259" s="5">
        <f t="shared" si="877"/>
        <v>0</v>
      </c>
      <c r="W6259" s="5">
        <f t="shared" si="878"/>
        <v>0</v>
      </c>
      <c r="X6259" s="5">
        <f t="shared" si="881"/>
        <v>0</v>
      </c>
    </row>
    <row r="6260" spans="1:24" x14ac:dyDescent="0.15">
      <c r="A6260" s="7">
        <v>6259</v>
      </c>
      <c r="B6260" s="7">
        <v>9</v>
      </c>
      <c r="C6260" s="7">
        <v>18</v>
      </c>
      <c r="D6260" s="7">
        <v>19</v>
      </c>
      <c r="E6260" s="7">
        <v>261</v>
      </c>
      <c r="F6260" s="7">
        <v>25.7</v>
      </c>
      <c r="G6260" s="7">
        <v>0</v>
      </c>
      <c r="H6260" s="7">
        <f t="shared" si="873"/>
        <v>1</v>
      </c>
      <c r="I6260" s="16">
        <f t="shared" si="874"/>
        <v>45187</v>
      </c>
      <c r="J6260" s="17">
        <v>1.2267999999999999</v>
      </c>
      <c r="K6260" s="18">
        <f>G6260*结论【关键目标】!C$27*0.7735*0.001</f>
        <v>0</v>
      </c>
      <c r="L6260" s="5">
        <v>0</v>
      </c>
      <c r="M6260" s="5">
        <f>ABS(IF(L6260&lt;=0,L6260/耗电量关键数据!$B$6/1000,L6260/耗电量关键数据!$B$5/1000))</f>
        <v>0</v>
      </c>
      <c r="N6260" s="5">
        <f>电气设备逐时使用率计算!H6236</f>
        <v>7.0130699999999999</v>
      </c>
      <c r="O6260" s="5">
        <f>灯光逐时使用率计算!H6236</f>
        <v>3.7403040000000001</v>
      </c>
      <c r="P6260" s="19">
        <f t="shared" si="875"/>
        <v>10.753374000000001</v>
      </c>
      <c r="Q6260" s="19">
        <f t="shared" si="879"/>
        <v>10.753374000000001</v>
      </c>
      <c r="R6260" s="20">
        <f t="shared" si="876"/>
        <v>-10.753374000000001</v>
      </c>
      <c r="S6260" s="20">
        <f t="shared" si="880"/>
        <v>10.753374000000001</v>
      </c>
      <c r="T6260" s="20">
        <f>IF((T6259+R6260)&lt;0,0,IF((T6259+R6260)&gt;结论【关键目标】!C$28,结论【关键目标】!C$28,T6259+R6260))</f>
        <v>11.246625999999999</v>
      </c>
      <c r="U6260" s="19">
        <f>IF((T6259+R6260)&lt;结论【关键目标】!$C$28,0,(发电量计算【计算逻辑页】!R6260+发电量计算【计算逻辑页】!T6259-结论【关键目标】!$C$28))</f>
        <v>0</v>
      </c>
      <c r="V6260" s="5">
        <f t="shared" si="877"/>
        <v>0</v>
      </c>
      <c r="W6260" s="5">
        <f t="shared" si="878"/>
        <v>0</v>
      </c>
      <c r="X6260" s="5">
        <f t="shared" si="881"/>
        <v>9.428558323199999</v>
      </c>
    </row>
    <row r="6261" spans="1:24" x14ac:dyDescent="0.15">
      <c r="A6261" s="7">
        <v>6260</v>
      </c>
      <c r="B6261" s="7">
        <v>9</v>
      </c>
      <c r="C6261" s="7">
        <v>18</v>
      </c>
      <c r="D6261" s="7">
        <v>20</v>
      </c>
      <c r="E6261" s="7">
        <v>261</v>
      </c>
      <c r="F6261" s="7">
        <v>24.2</v>
      </c>
      <c r="G6261" s="7">
        <v>0</v>
      </c>
      <c r="H6261" s="7">
        <f t="shared" si="873"/>
        <v>1</v>
      </c>
      <c r="I6261" s="16">
        <f t="shared" si="874"/>
        <v>45187</v>
      </c>
      <c r="J6261" s="17">
        <v>1.2267999999999999</v>
      </c>
      <c r="K6261" s="18">
        <f>G6261*结论【关键目标】!C$27*0.7735*0.001</f>
        <v>0</v>
      </c>
      <c r="L6261" s="5">
        <v>0</v>
      </c>
      <c r="M6261" s="5">
        <f>ABS(IF(L6261&lt;=0,L6261/耗电量关键数据!$B$6/1000,L6261/耗电量关键数据!$B$5/1000))</f>
        <v>0</v>
      </c>
      <c r="N6261" s="5">
        <f>电气设备逐时使用率计算!H6237</f>
        <v>1.1688450000000001</v>
      </c>
      <c r="O6261" s="5">
        <f>灯光逐时使用率计算!H6237</f>
        <v>0.37403039999999999</v>
      </c>
      <c r="P6261" s="19">
        <f t="shared" si="875"/>
        <v>1.5428754000000002</v>
      </c>
      <c r="Q6261" s="19">
        <f t="shared" si="879"/>
        <v>1.5428754000000002</v>
      </c>
      <c r="R6261" s="20">
        <f t="shared" si="876"/>
        <v>-1.5428754000000002</v>
      </c>
      <c r="S6261" s="20">
        <f t="shared" si="880"/>
        <v>1.5428754000000002</v>
      </c>
      <c r="T6261" s="20">
        <f>IF((T6260+R6261)&lt;0,0,IF((T6260+R6261)&gt;结论【关键目标】!C$28,结论【关键目标】!C$28,T6260+R6261))</f>
        <v>9.7037505999999993</v>
      </c>
      <c r="U6261" s="19">
        <f>IF((T6260+R6261)&lt;结论【关键目标】!$C$28,0,(发电量计算【计算逻辑页】!R6261+发电量计算【计算逻辑页】!T6260-结论【关键目标】!$C$28))</f>
        <v>0</v>
      </c>
      <c r="V6261" s="5">
        <f t="shared" si="877"/>
        <v>0</v>
      </c>
      <c r="W6261" s="5">
        <f t="shared" si="878"/>
        <v>0</v>
      </c>
      <c r="X6261" s="5">
        <f t="shared" si="881"/>
        <v>1.3527931507200002</v>
      </c>
    </row>
    <row r="6262" spans="1:24" x14ac:dyDescent="0.15">
      <c r="A6262" s="7">
        <v>6261</v>
      </c>
      <c r="B6262" s="7">
        <v>9</v>
      </c>
      <c r="C6262" s="7">
        <v>18</v>
      </c>
      <c r="D6262" s="7">
        <v>21</v>
      </c>
      <c r="E6262" s="7">
        <v>261</v>
      </c>
      <c r="F6262" s="7">
        <v>22.5</v>
      </c>
      <c r="G6262" s="7">
        <v>0</v>
      </c>
      <c r="H6262" s="7">
        <f t="shared" si="873"/>
        <v>1</v>
      </c>
      <c r="I6262" s="16">
        <f t="shared" si="874"/>
        <v>45187</v>
      </c>
      <c r="J6262" s="17">
        <v>1.2267999999999999</v>
      </c>
      <c r="K6262" s="18">
        <f>G6262*结论【关键目标】!C$27*0.7735*0.001</f>
        <v>0</v>
      </c>
      <c r="L6262" s="5">
        <v>0</v>
      </c>
      <c r="M6262" s="5">
        <f>ABS(IF(L6262&lt;=0,L6262/耗电量关键数据!$B$6/1000,L6262/耗电量关键数据!$B$5/1000))</f>
        <v>0</v>
      </c>
      <c r="N6262" s="5">
        <f>电气设备逐时使用率计算!H6238</f>
        <v>1.1688450000000001</v>
      </c>
      <c r="O6262" s="5">
        <f>灯光逐时使用率计算!H6238</f>
        <v>0.37403039999999999</v>
      </c>
      <c r="P6262" s="19">
        <f t="shared" si="875"/>
        <v>1.5428754000000002</v>
      </c>
      <c r="Q6262" s="19">
        <f t="shared" si="879"/>
        <v>1.5428754000000002</v>
      </c>
      <c r="R6262" s="20">
        <f t="shared" si="876"/>
        <v>-1.5428754000000002</v>
      </c>
      <c r="S6262" s="20">
        <f t="shared" si="880"/>
        <v>1.5428754000000002</v>
      </c>
      <c r="T6262" s="20">
        <f>IF((T6261+R6262)&lt;0,0,IF((T6261+R6262)&gt;结论【关键目标】!C$28,结论【关键目标】!C$28,T6261+R6262))</f>
        <v>8.1608751999999996</v>
      </c>
      <c r="U6262" s="19">
        <f>IF((T6261+R6262)&lt;结论【关键目标】!$C$28,0,(发电量计算【计算逻辑页】!R6262+发电量计算【计算逻辑页】!T6261-结论【关键目标】!$C$28))</f>
        <v>0</v>
      </c>
      <c r="V6262" s="5">
        <f t="shared" si="877"/>
        <v>0</v>
      </c>
      <c r="W6262" s="5">
        <f t="shared" si="878"/>
        <v>0</v>
      </c>
      <c r="X6262" s="5">
        <f t="shared" si="881"/>
        <v>1.3527931507200002</v>
      </c>
    </row>
    <row r="6263" spans="1:24" x14ac:dyDescent="0.15">
      <c r="A6263" s="7">
        <v>6262</v>
      </c>
      <c r="B6263" s="7">
        <v>9</v>
      </c>
      <c r="C6263" s="7">
        <v>18</v>
      </c>
      <c r="D6263" s="7">
        <v>22</v>
      </c>
      <c r="E6263" s="7">
        <v>261</v>
      </c>
      <c r="F6263" s="7">
        <v>22.1</v>
      </c>
      <c r="G6263" s="7">
        <v>0</v>
      </c>
      <c r="H6263" s="7">
        <f t="shared" si="873"/>
        <v>1</v>
      </c>
      <c r="I6263" s="16">
        <f t="shared" si="874"/>
        <v>45187</v>
      </c>
      <c r="J6263" s="17">
        <v>0.70809999999999995</v>
      </c>
      <c r="K6263" s="18">
        <f>G6263*结论【关键目标】!C$27*0.7735*0.001</f>
        <v>0</v>
      </c>
      <c r="L6263" s="5">
        <v>0</v>
      </c>
      <c r="M6263" s="5">
        <f>ABS(IF(L6263&lt;=0,L6263/耗电量关键数据!$B$6/1000,L6263/耗电量关键数据!$B$5/1000))</f>
        <v>0</v>
      </c>
      <c r="N6263" s="5">
        <f>电气设备逐时使用率计算!H6239</f>
        <v>1.1688450000000001</v>
      </c>
      <c r="O6263" s="5">
        <f>灯光逐时使用率计算!H6239</f>
        <v>0.37403039999999999</v>
      </c>
      <c r="P6263" s="19">
        <f t="shared" si="875"/>
        <v>1.5428754000000002</v>
      </c>
      <c r="Q6263" s="19">
        <f t="shared" si="879"/>
        <v>0</v>
      </c>
      <c r="R6263" s="20">
        <f t="shared" si="876"/>
        <v>0</v>
      </c>
      <c r="S6263" s="20">
        <f t="shared" si="880"/>
        <v>0</v>
      </c>
      <c r="T6263" s="20">
        <f>IF((T6262+R6263)&lt;0,0,IF((T6262+R6263)&gt;结论【关键目标】!C$28,结论【关键目标】!C$28,T6262+R6263))</f>
        <v>8.1608751999999996</v>
      </c>
      <c r="U6263" s="19">
        <f>IF((T6262+R6263)&lt;结论【关键目标】!$C$28,0,(发电量计算【计算逻辑页】!R6263+发电量计算【计算逻辑页】!T6262-结论【关键目标】!$C$28))</f>
        <v>0</v>
      </c>
      <c r="V6263" s="5">
        <f t="shared" si="877"/>
        <v>0</v>
      </c>
      <c r="W6263" s="5">
        <f t="shared" si="878"/>
        <v>0</v>
      </c>
      <c r="X6263" s="5">
        <f t="shared" si="881"/>
        <v>0</v>
      </c>
    </row>
    <row r="6264" spans="1:24" x14ac:dyDescent="0.15">
      <c r="A6264" s="7">
        <v>6263</v>
      </c>
      <c r="B6264" s="7">
        <v>9</v>
      </c>
      <c r="C6264" s="7">
        <v>18</v>
      </c>
      <c r="D6264" s="7">
        <v>23</v>
      </c>
      <c r="E6264" s="7">
        <v>261</v>
      </c>
      <c r="F6264" s="7">
        <v>21.7</v>
      </c>
      <c r="G6264" s="7">
        <v>0</v>
      </c>
      <c r="H6264" s="7">
        <f t="shared" si="873"/>
        <v>1</v>
      </c>
      <c r="I6264" s="16">
        <f t="shared" si="874"/>
        <v>45187</v>
      </c>
      <c r="J6264" s="17">
        <v>0.70809999999999995</v>
      </c>
      <c r="K6264" s="18">
        <f>G6264*结论【关键目标】!C$27*0.7735*0.001</f>
        <v>0</v>
      </c>
      <c r="L6264" s="5">
        <v>0</v>
      </c>
      <c r="M6264" s="5">
        <f>ABS(IF(L6264&lt;=0,L6264/耗电量关键数据!$B$6/1000,L6264/耗电量关键数据!$B$5/1000))</f>
        <v>0</v>
      </c>
      <c r="N6264" s="5">
        <f>电气设备逐时使用率计算!H6240</f>
        <v>1.1688450000000001</v>
      </c>
      <c r="O6264" s="5">
        <f>灯光逐时使用率计算!H6240</f>
        <v>0.37403039999999999</v>
      </c>
      <c r="P6264" s="19">
        <f t="shared" si="875"/>
        <v>1.5428754000000002</v>
      </c>
      <c r="Q6264" s="19">
        <f t="shared" si="879"/>
        <v>0</v>
      </c>
      <c r="R6264" s="20">
        <f t="shared" si="876"/>
        <v>0</v>
      </c>
      <c r="S6264" s="20">
        <f t="shared" si="880"/>
        <v>0</v>
      </c>
      <c r="T6264" s="20">
        <f>IF((T6263+R6264)&lt;0,0,IF((T6263+R6264)&gt;结论【关键目标】!C$28,结论【关键目标】!C$28,T6263+R6264))</f>
        <v>8.1608751999999996</v>
      </c>
      <c r="U6264" s="19">
        <f>IF((T6263+R6264)&lt;结论【关键目标】!$C$28,0,(发电量计算【计算逻辑页】!R6264+发电量计算【计算逻辑页】!T6263-结论【关键目标】!$C$28))</f>
        <v>0</v>
      </c>
      <c r="V6264" s="5">
        <f t="shared" si="877"/>
        <v>0</v>
      </c>
      <c r="W6264" s="5">
        <f t="shared" si="878"/>
        <v>0</v>
      </c>
      <c r="X6264" s="5">
        <f t="shared" si="881"/>
        <v>0</v>
      </c>
    </row>
    <row r="6265" spans="1:24" x14ac:dyDescent="0.15">
      <c r="A6265" s="7">
        <v>6264</v>
      </c>
      <c r="B6265" s="7">
        <v>9</v>
      </c>
      <c r="C6265" s="7">
        <v>18</v>
      </c>
      <c r="D6265" s="7">
        <v>24</v>
      </c>
      <c r="E6265" s="7">
        <v>261</v>
      </c>
      <c r="F6265" s="7">
        <v>21.3</v>
      </c>
      <c r="G6265" s="7">
        <v>0</v>
      </c>
      <c r="H6265" s="7">
        <f t="shared" si="873"/>
        <v>1</v>
      </c>
      <c r="I6265" s="16">
        <f t="shared" si="874"/>
        <v>45187</v>
      </c>
      <c r="J6265" s="17">
        <v>0.2407</v>
      </c>
      <c r="K6265" s="18">
        <f>G6265*结论【关键目标】!C$27*0.7735*0.001</f>
        <v>0</v>
      </c>
      <c r="L6265" s="5">
        <v>0</v>
      </c>
      <c r="M6265" s="5">
        <f>ABS(IF(L6265&lt;=0,L6265/耗电量关键数据!$B$6/1000,L6265/耗电量关键数据!$B$5/1000))</f>
        <v>0</v>
      </c>
      <c r="N6265" s="5">
        <f>电气设备逐时使用率计算!H6241</f>
        <v>1.1688450000000001</v>
      </c>
      <c r="O6265" s="5">
        <f>灯光逐时使用率计算!H6241</f>
        <v>0.37403039999999999</v>
      </c>
      <c r="P6265" s="19">
        <f t="shared" si="875"/>
        <v>1.5428754000000002</v>
      </c>
      <c r="Q6265" s="19">
        <f t="shared" si="879"/>
        <v>0</v>
      </c>
      <c r="R6265" s="20">
        <f t="shared" si="876"/>
        <v>0</v>
      </c>
      <c r="S6265" s="20">
        <f t="shared" si="880"/>
        <v>0</v>
      </c>
      <c r="T6265" s="20">
        <f>IF((T6264+R6265)&lt;0,0,IF((T6264+R6265)&gt;结论【关键目标】!C$28,结论【关键目标】!C$28,T6264+R6265))</f>
        <v>8.1608751999999996</v>
      </c>
      <c r="U6265" s="19">
        <f>IF((T6264+R6265)&lt;结论【关键目标】!$C$28,0,(发电量计算【计算逻辑页】!R6265+发电量计算【计算逻辑页】!T6264-结论【关键目标】!$C$28))</f>
        <v>0</v>
      </c>
      <c r="V6265" s="5">
        <f t="shared" si="877"/>
        <v>0</v>
      </c>
      <c r="W6265" s="5">
        <f t="shared" si="878"/>
        <v>0</v>
      </c>
      <c r="X6265" s="5">
        <f t="shared" si="881"/>
        <v>0</v>
      </c>
    </row>
    <row r="6266" spans="1:24" x14ac:dyDescent="0.15">
      <c r="A6266" s="7">
        <v>6265</v>
      </c>
      <c r="B6266" s="7">
        <v>9</v>
      </c>
      <c r="C6266" s="7">
        <v>19</v>
      </c>
      <c r="D6266" s="7">
        <v>1</v>
      </c>
      <c r="E6266" s="7">
        <v>262</v>
      </c>
      <c r="F6266" s="7">
        <v>21.1</v>
      </c>
      <c r="G6266" s="7">
        <v>0</v>
      </c>
      <c r="H6266" s="7">
        <f t="shared" si="873"/>
        <v>2</v>
      </c>
      <c r="I6266" s="16">
        <f t="shared" si="874"/>
        <v>45188</v>
      </c>
      <c r="J6266" s="17">
        <v>0.2407</v>
      </c>
      <c r="K6266" s="18">
        <f>G6266*结论【关键目标】!C$27*0.7735*0.001</f>
        <v>0</v>
      </c>
      <c r="L6266" s="5">
        <v>0</v>
      </c>
      <c r="M6266" s="5">
        <f>ABS(IF(L6266&lt;=0,L6266/耗电量关键数据!$B$6/1000,L6266/耗电量关键数据!$B$5/1000))</f>
        <v>0</v>
      </c>
      <c r="N6266" s="5">
        <f>电气设备逐时使用率计算!H6242</f>
        <v>1.1688450000000001</v>
      </c>
      <c r="O6266" s="5">
        <f>灯光逐时使用率计算!H6242</f>
        <v>0.37403039999999999</v>
      </c>
      <c r="P6266" s="19">
        <f t="shared" si="875"/>
        <v>1.5428754000000002</v>
      </c>
      <c r="Q6266" s="19">
        <f t="shared" si="879"/>
        <v>0</v>
      </c>
      <c r="R6266" s="20">
        <f t="shared" si="876"/>
        <v>0</v>
      </c>
      <c r="S6266" s="20">
        <f t="shared" si="880"/>
        <v>0</v>
      </c>
      <c r="T6266" s="20">
        <f>IF((T6265+R6266)&lt;0,0,IF((T6265+R6266)&gt;结论【关键目标】!C$28,结论【关键目标】!C$28,T6265+R6266))</f>
        <v>8.1608751999999996</v>
      </c>
      <c r="U6266" s="19">
        <f>IF((T6265+R6266)&lt;结论【关键目标】!$C$28,0,(发电量计算【计算逻辑页】!R6266+发电量计算【计算逻辑页】!T6265-结论【关键目标】!$C$28))</f>
        <v>0</v>
      </c>
      <c r="V6266" s="5">
        <f t="shared" si="877"/>
        <v>0</v>
      </c>
      <c r="W6266" s="5">
        <f t="shared" si="878"/>
        <v>0</v>
      </c>
      <c r="X6266" s="5">
        <f t="shared" si="881"/>
        <v>0</v>
      </c>
    </row>
    <row r="6267" spans="1:24" x14ac:dyDescent="0.15">
      <c r="A6267" s="7">
        <v>6266</v>
      </c>
      <c r="B6267" s="7">
        <v>9</v>
      </c>
      <c r="C6267" s="7">
        <v>19</v>
      </c>
      <c r="D6267" s="7">
        <v>2</v>
      </c>
      <c r="E6267" s="7">
        <v>262</v>
      </c>
      <c r="F6267" s="7">
        <v>20.8</v>
      </c>
      <c r="G6267" s="7">
        <v>0</v>
      </c>
      <c r="H6267" s="7">
        <f t="shared" si="873"/>
        <v>2</v>
      </c>
      <c r="I6267" s="16">
        <f t="shared" si="874"/>
        <v>45188</v>
      </c>
      <c r="J6267" s="17">
        <v>0.2407</v>
      </c>
      <c r="K6267" s="18">
        <f>G6267*结论【关键目标】!C$27*0.7735*0.001</f>
        <v>0</v>
      </c>
      <c r="L6267" s="5">
        <v>0</v>
      </c>
      <c r="M6267" s="5">
        <f>ABS(IF(L6267&lt;=0,L6267/耗电量关键数据!$B$6/1000,L6267/耗电量关键数据!$B$5/1000))</f>
        <v>0</v>
      </c>
      <c r="N6267" s="5">
        <f>电气设备逐时使用率计算!H6243</f>
        <v>1.1688450000000001</v>
      </c>
      <c r="O6267" s="5">
        <f>灯光逐时使用率计算!H6243</f>
        <v>0.37403039999999999</v>
      </c>
      <c r="P6267" s="19">
        <f t="shared" si="875"/>
        <v>1.5428754000000002</v>
      </c>
      <c r="Q6267" s="19">
        <f t="shared" si="879"/>
        <v>0</v>
      </c>
      <c r="R6267" s="20">
        <f t="shared" si="876"/>
        <v>0</v>
      </c>
      <c r="S6267" s="20">
        <f t="shared" si="880"/>
        <v>0</v>
      </c>
      <c r="T6267" s="20">
        <f>IF((T6266+R6267)&lt;0,0,IF((T6266+R6267)&gt;结论【关键目标】!C$28,结论【关键目标】!C$28,T6266+R6267))</f>
        <v>8.1608751999999996</v>
      </c>
      <c r="U6267" s="19">
        <f>IF((T6266+R6267)&lt;结论【关键目标】!$C$28,0,(发电量计算【计算逻辑页】!R6267+发电量计算【计算逻辑页】!T6266-结论【关键目标】!$C$28))</f>
        <v>0</v>
      </c>
      <c r="V6267" s="5">
        <f t="shared" si="877"/>
        <v>0</v>
      </c>
      <c r="W6267" s="5">
        <f t="shared" si="878"/>
        <v>0</v>
      </c>
      <c r="X6267" s="5">
        <f t="shared" si="881"/>
        <v>0</v>
      </c>
    </row>
    <row r="6268" spans="1:24" x14ac:dyDescent="0.15">
      <c r="A6268" s="7">
        <v>6267</v>
      </c>
      <c r="B6268" s="7">
        <v>9</v>
      </c>
      <c r="C6268" s="7">
        <v>19</v>
      </c>
      <c r="D6268" s="7">
        <v>3</v>
      </c>
      <c r="E6268" s="7">
        <v>262</v>
      </c>
      <c r="F6268" s="7">
        <v>20.6</v>
      </c>
      <c r="G6268" s="7">
        <v>0</v>
      </c>
      <c r="H6268" s="7">
        <f t="shared" si="873"/>
        <v>2</v>
      </c>
      <c r="I6268" s="16">
        <f t="shared" si="874"/>
        <v>45188</v>
      </c>
      <c r="J6268" s="17">
        <v>0.2407</v>
      </c>
      <c r="K6268" s="18">
        <f>G6268*结论【关键目标】!C$27*0.7735*0.001</f>
        <v>0</v>
      </c>
      <c r="L6268" s="5">
        <v>0</v>
      </c>
      <c r="M6268" s="5">
        <f>ABS(IF(L6268&lt;=0,L6268/耗电量关键数据!$B$6/1000,L6268/耗电量关键数据!$B$5/1000))</f>
        <v>0</v>
      </c>
      <c r="N6268" s="5">
        <f>电气设备逐时使用率计算!H6244</f>
        <v>1.1688450000000001</v>
      </c>
      <c r="O6268" s="5">
        <f>灯光逐时使用率计算!H6244</f>
        <v>0.37403039999999999</v>
      </c>
      <c r="P6268" s="19">
        <f t="shared" si="875"/>
        <v>1.5428754000000002</v>
      </c>
      <c r="Q6268" s="19">
        <f t="shared" si="879"/>
        <v>0</v>
      </c>
      <c r="R6268" s="20">
        <f t="shared" si="876"/>
        <v>0</v>
      </c>
      <c r="S6268" s="20">
        <f t="shared" si="880"/>
        <v>0</v>
      </c>
      <c r="T6268" s="20">
        <f>IF((T6267+R6268)&lt;0,0,IF((T6267+R6268)&gt;结论【关键目标】!C$28,结论【关键目标】!C$28,T6267+R6268))</f>
        <v>8.1608751999999996</v>
      </c>
      <c r="U6268" s="19">
        <f>IF((T6267+R6268)&lt;结论【关键目标】!$C$28,0,(发电量计算【计算逻辑页】!R6268+发电量计算【计算逻辑页】!T6267-结论【关键目标】!$C$28))</f>
        <v>0</v>
      </c>
      <c r="V6268" s="5">
        <f t="shared" si="877"/>
        <v>0</v>
      </c>
      <c r="W6268" s="5">
        <f t="shared" si="878"/>
        <v>0</v>
      </c>
      <c r="X6268" s="5">
        <f t="shared" si="881"/>
        <v>0</v>
      </c>
    </row>
    <row r="6269" spans="1:24" x14ac:dyDescent="0.15">
      <c r="A6269" s="7">
        <v>6268</v>
      </c>
      <c r="B6269" s="7">
        <v>9</v>
      </c>
      <c r="C6269" s="7">
        <v>19</v>
      </c>
      <c r="D6269" s="7">
        <v>4</v>
      </c>
      <c r="E6269" s="7">
        <v>262</v>
      </c>
      <c r="F6269" s="7">
        <v>19.899999999999999</v>
      </c>
      <c r="G6269" s="7">
        <v>0</v>
      </c>
      <c r="H6269" s="7">
        <f t="shared" si="873"/>
        <v>2</v>
      </c>
      <c r="I6269" s="16">
        <f t="shared" si="874"/>
        <v>45188</v>
      </c>
      <c r="J6269" s="17">
        <v>0.2407</v>
      </c>
      <c r="K6269" s="18">
        <f>G6269*结论【关键目标】!C$27*0.7735*0.001</f>
        <v>0</v>
      </c>
      <c r="L6269" s="5">
        <v>0</v>
      </c>
      <c r="M6269" s="5">
        <f>ABS(IF(L6269&lt;=0,L6269/耗电量关键数据!$B$6/1000,L6269/耗电量关键数据!$B$5/1000))</f>
        <v>0</v>
      </c>
      <c r="N6269" s="5">
        <f>电气设备逐时使用率计算!H6245</f>
        <v>1.1688450000000001</v>
      </c>
      <c r="O6269" s="5">
        <f>灯光逐时使用率计算!H6245</f>
        <v>0.37403039999999999</v>
      </c>
      <c r="P6269" s="19">
        <f t="shared" si="875"/>
        <v>1.5428754000000002</v>
      </c>
      <c r="Q6269" s="19">
        <f t="shared" si="879"/>
        <v>0</v>
      </c>
      <c r="R6269" s="20">
        <f t="shared" si="876"/>
        <v>0</v>
      </c>
      <c r="S6269" s="20">
        <f t="shared" si="880"/>
        <v>0</v>
      </c>
      <c r="T6269" s="20">
        <f>IF((T6268+R6269)&lt;0,0,IF((T6268+R6269)&gt;结论【关键目标】!C$28,结论【关键目标】!C$28,T6268+R6269))</f>
        <v>8.1608751999999996</v>
      </c>
      <c r="U6269" s="19">
        <f>IF((T6268+R6269)&lt;结论【关键目标】!$C$28,0,(发电量计算【计算逻辑页】!R6269+发电量计算【计算逻辑页】!T6268-结论【关键目标】!$C$28))</f>
        <v>0</v>
      </c>
      <c r="V6269" s="5">
        <f t="shared" si="877"/>
        <v>0</v>
      </c>
      <c r="W6269" s="5">
        <f t="shared" si="878"/>
        <v>0</v>
      </c>
      <c r="X6269" s="5">
        <f t="shared" si="881"/>
        <v>0</v>
      </c>
    </row>
    <row r="6270" spans="1:24" x14ac:dyDescent="0.15">
      <c r="A6270" s="7">
        <v>6269</v>
      </c>
      <c r="B6270" s="7">
        <v>9</v>
      </c>
      <c r="C6270" s="7">
        <v>19</v>
      </c>
      <c r="D6270" s="7">
        <v>5</v>
      </c>
      <c r="E6270" s="7">
        <v>262</v>
      </c>
      <c r="F6270" s="7">
        <v>19.2</v>
      </c>
      <c r="G6270" s="7">
        <v>0</v>
      </c>
      <c r="H6270" s="7">
        <f t="shared" si="873"/>
        <v>2</v>
      </c>
      <c r="I6270" s="16">
        <f t="shared" si="874"/>
        <v>45188</v>
      </c>
      <c r="J6270" s="17">
        <v>0.2407</v>
      </c>
      <c r="K6270" s="18">
        <f>G6270*结论【关键目标】!C$27*0.7735*0.001</f>
        <v>0</v>
      </c>
      <c r="L6270" s="5">
        <v>0</v>
      </c>
      <c r="M6270" s="5">
        <f>ABS(IF(L6270&lt;=0,L6270/耗电量关键数据!$B$6/1000,L6270/耗电量关键数据!$B$5/1000))</f>
        <v>0</v>
      </c>
      <c r="N6270" s="5">
        <f>电气设备逐时使用率计算!H6246</f>
        <v>1.1688450000000001</v>
      </c>
      <c r="O6270" s="5">
        <f>灯光逐时使用率计算!H6246</f>
        <v>0.37403039999999999</v>
      </c>
      <c r="P6270" s="19">
        <f t="shared" si="875"/>
        <v>1.5428754000000002</v>
      </c>
      <c r="Q6270" s="19">
        <f t="shared" si="879"/>
        <v>0</v>
      </c>
      <c r="R6270" s="20">
        <f t="shared" si="876"/>
        <v>0</v>
      </c>
      <c r="S6270" s="20">
        <f t="shared" si="880"/>
        <v>0</v>
      </c>
      <c r="T6270" s="20">
        <f>IF((T6269+R6270)&lt;0,0,IF((T6269+R6270)&gt;结论【关键目标】!C$28,结论【关键目标】!C$28,T6269+R6270))</f>
        <v>8.1608751999999996</v>
      </c>
      <c r="U6270" s="19">
        <f>IF((T6269+R6270)&lt;结论【关键目标】!$C$28,0,(发电量计算【计算逻辑页】!R6270+发电量计算【计算逻辑页】!T6269-结论【关键目标】!$C$28))</f>
        <v>0</v>
      </c>
      <c r="V6270" s="5">
        <f t="shared" si="877"/>
        <v>0</v>
      </c>
      <c r="W6270" s="5">
        <f t="shared" si="878"/>
        <v>0</v>
      </c>
      <c r="X6270" s="5">
        <f t="shared" si="881"/>
        <v>0</v>
      </c>
    </row>
    <row r="6271" spans="1:24" x14ac:dyDescent="0.15">
      <c r="A6271" s="7">
        <v>6270</v>
      </c>
      <c r="B6271" s="7">
        <v>9</v>
      </c>
      <c r="C6271" s="7">
        <v>19</v>
      </c>
      <c r="D6271" s="7">
        <v>6</v>
      </c>
      <c r="E6271" s="7">
        <v>262</v>
      </c>
      <c r="F6271" s="7">
        <v>18.5</v>
      </c>
      <c r="G6271" s="7">
        <v>0.4</v>
      </c>
      <c r="H6271" s="7">
        <f t="shared" si="873"/>
        <v>2</v>
      </c>
      <c r="I6271" s="16">
        <f t="shared" si="874"/>
        <v>45188</v>
      </c>
      <c r="J6271" s="17">
        <v>0.2407</v>
      </c>
      <c r="K6271" s="18">
        <f>G6271*结论【关键目标】!C$27*0.7735*0.001</f>
        <v>3.7128000000000001E-2</v>
      </c>
      <c r="L6271" s="5">
        <v>0</v>
      </c>
      <c r="M6271" s="5">
        <f>ABS(IF(L6271&lt;=0,L6271/耗电量关键数据!$B$6/1000,L6271/耗电量关键数据!$B$5/1000))</f>
        <v>0</v>
      </c>
      <c r="N6271" s="5">
        <f>电气设备逐时使用率计算!H6247</f>
        <v>1.1688450000000001</v>
      </c>
      <c r="O6271" s="5">
        <f>灯光逐时使用率计算!H6247</f>
        <v>0.37403039999999999</v>
      </c>
      <c r="P6271" s="19">
        <f t="shared" si="875"/>
        <v>1.5428754000000002</v>
      </c>
      <c r="Q6271" s="19">
        <f t="shared" si="879"/>
        <v>0</v>
      </c>
      <c r="R6271" s="20">
        <f t="shared" si="876"/>
        <v>3.7128000000000001E-2</v>
      </c>
      <c r="S6271" s="20">
        <f t="shared" si="880"/>
        <v>0</v>
      </c>
      <c r="T6271" s="20">
        <f>IF((T6270+R6271)&lt;0,0,IF((T6270+R6271)&gt;结论【关键目标】!C$28,结论【关键目标】!C$28,T6270+R6271))</f>
        <v>8.1980031999999987</v>
      </c>
      <c r="U6271" s="19">
        <f>IF((T6270+R6271)&lt;结论【关键目标】!$C$28,0,(发电量计算【计算逻辑页】!R6271+发电量计算【计算逻辑页】!T6270-结论【关键目标】!$C$28))</f>
        <v>0</v>
      </c>
      <c r="V6271" s="5">
        <f t="shared" si="877"/>
        <v>0</v>
      </c>
      <c r="W6271" s="5">
        <f t="shared" si="878"/>
        <v>8.9367096000000004E-3</v>
      </c>
      <c r="X6271" s="5">
        <f t="shared" si="881"/>
        <v>0</v>
      </c>
    </row>
    <row r="6272" spans="1:24" x14ac:dyDescent="0.15">
      <c r="A6272" s="7">
        <v>6271</v>
      </c>
      <c r="B6272" s="7">
        <v>9</v>
      </c>
      <c r="C6272" s="7">
        <v>19</v>
      </c>
      <c r="D6272" s="7">
        <v>7</v>
      </c>
      <c r="E6272" s="7">
        <v>262</v>
      </c>
      <c r="F6272" s="7">
        <v>18.5</v>
      </c>
      <c r="G6272" s="7">
        <v>67.400000000000006</v>
      </c>
      <c r="H6272" s="7">
        <f t="shared" si="873"/>
        <v>2</v>
      </c>
      <c r="I6272" s="16">
        <f t="shared" si="874"/>
        <v>45188</v>
      </c>
      <c r="J6272" s="17">
        <v>0.2407</v>
      </c>
      <c r="K6272" s="18">
        <f>G6272*结论【关键目标】!C$27*0.7735*0.001</f>
        <v>6.256068</v>
      </c>
      <c r="L6272" s="5">
        <v>0</v>
      </c>
      <c r="M6272" s="5">
        <f>ABS(IF(L6272&lt;=0,L6272/耗电量关键数据!$B$6/1000,L6272/耗电量关键数据!$B$5/1000))</f>
        <v>0</v>
      </c>
      <c r="N6272" s="5">
        <f>电气设备逐时使用率计算!H6248</f>
        <v>2.3376900000000003</v>
      </c>
      <c r="O6272" s="5">
        <f>灯光逐时使用率计算!H6248</f>
        <v>1.2467680000000001</v>
      </c>
      <c r="P6272" s="19">
        <f t="shared" si="875"/>
        <v>3.5844580000000006</v>
      </c>
      <c r="Q6272" s="19">
        <f t="shared" si="879"/>
        <v>0</v>
      </c>
      <c r="R6272" s="20">
        <f t="shared" si="876"/>
        <v>6.256068</v>
      </c>
      <c r="S6272" s="20">
        <f t="shared" si="880"/>
        <v>0</v>
      </c>
      <c r="T6272" s="20">
        <f>IF((T6271+R6272)&lt;0,0,IF((T6271+R6272)&gt;结论【关键目标】!C$28,结论【关键目标】!C$28,T6271+R6272))</f>
        <v>14.454071199999998</v>
      </c>
      <c r="U6272" s="19">
        <f>IF((T6271+R6272)&lt;结论【关键目标】!$C$28,0,(发电量计算【计算逻辑页】!R6272+发电量计算【计算逻辑页】!T6271-结论【关键目标】!$C$28))</f>
        <v>0</v>
      </c>
      <c r="V6272" s="5">
        <f t="shared" si="877"/>
        <v>0</v>
      </c>
      <c r="W6272" s="5">
        <f t="shared" si="878"/>
        <v>0.8627790406000001</v>
      </c>
      <c r="X6272" s="5">
        <f t="shared" si="881"/>
        <v>0</v>
      </c>
    </row>
    <row r="6273" spans="1:24" x14ac:dyDescent="0.15">
      <c r="A6273" s="7">
        <v>6272</v>
      </c>
      <c r="B6273" s="7">
        <v>9</v>
      </c>
      <c r="C6273" s="7">
        <v>19</v>
      </c>
      <c r="D6273" s="7">
        <v>8</v>
      </c>
      <c r="E6273" s="7">
        <v>262</v>
      </c>
      <c r="F6273" s="7">
        <v>19.100000000000001</v>
      </c>
      <c r="G6273" s="7">
        <v>170.2</v>
      </c>
      <c r="H6273" s="7">
        <f t="shared" si="873"/>
        <v>2</v>
      </c>
      <c r="I6273" s="16">
        <f t="shared" si="874"/>
        <v>45188</v>
      </c>
      <c r="J6273" s="17">
        <v>0.70809999999999995</v>
      </c>
      <c r="K6273" s="18">
        <f>G6273*结论【关键目标】!C$27*0.7735*0.001</f>
        <v>15.797964</v>
      </c>
      <c r="L6273" s="5">
        <v>0</v>
      </c>
      <c r="M6273" s="5">
        <f>ABS(IF(L6273&lt;=0,L6273/耗电量关键数据!$B$6/1000,L6273/耗电量关键数据!$B$5/1000))</f>
        <v>0</v>
      </c>
      <c r="N6273" s="5">
        <f>电气设备逐时使用率计算!H6249</f>
        <v>11.688450000000001</v>
      </c>
      <c r="O6273" s="5">
        <f>灯光逐时使用率计算!H6249</f>
        <v>6.2338399999999998</v>
      </c>
      <c r="P6273" s="19">
        <f t="shared" si="875"/>
        <v>17.92229</v>
      </c>
      <c r="Q6273" s="19">
        <f t="shared" si="879"/>
        <v>0</v>
      </c>
      <c r="R6273" s="20">
        <f t="shared" si="876"/>
        <v>15.797964</v>
      </c>
      <c r="S6273" s="20">
        <f t="shared" si="880"/>
        <v>0</v>
      </c>
      <c r="T6273" s="20">
        <f>IF((T6272+R6273)&lt;0,0,IF((T6272+R6273)&gt;结论【关键目标】!C$28,结论【关键目标】!C$28,T6272+R6273))</f>
        <v>22</v>
      </c>
      <c r="U6273" s="19">
        <f>IF((T6272+R6273)&lt;结论【关键目标】!$C$28,0,(发电量计算【计算逻辑页】!R6273+发电量计算【计算逻辑页】!T6272-结论【关键目标】!$C$28))</f>
        <v>8.2520351999999981</v>
      </c>
      <c r="V6273" s="5">
        <f t="shared" si="877"/>
        <v>2.8882123199999992</v>
      </c>
      <c r="W6273" s="5">
        <f t="shared" si="878"/>
        <v>11.186538308399999</v>
      </c>
      <c r="X6273" s="5">
        <f t="shared" si="881"/>
        <v>0</v>
      </c>
    </row>
    <row r="6274" spans="1:24" x14ac:dyDescent="0.15">
      <c r="A6274" s="7">
        <v>6273</v>
      </c>
      <c r="B6274" s="7">
        <v>9</v>
      </c>
      <c r="C6274" s="7">
        <v>19</v>
      </c>
      <c r="D6274" s="7">
        <v>9</v>
      </c>
      <c r="E6274" s="7">
        <v>262</v>
      </c>
      <c r="F6274" s="7">
        <v>20.3</v>
      </c>
      <c r="G6274" s="7">
        <v>296.8</v>
      </c>
      <c r="H6274" s="7">
        <f t="shared" ref="H6274:H6337" si="882">WEEKDAY(I:I,2)</f>
        <v>2</v>
      </c>
      <c r="I6274" s="16">
        <f t="shared" ref="I6274:I6337" si="883">DATE(2023,B6274,C6274)</f>
        <v>45188</v>
      </c>
      <c r="J6274" s="17">
        <v>0.70809999999999995</v>
      </c>
      <c r="K6274" s="18">
        <f>G6274*结论【关键目标】!C$27*0.7735*0.001</f>
        <v>27.548976</v>
      </c>
      <c r="L6274" s="5">
        <v>0</v>
      </c>
      <c r="M6274" s="5">
        <f>ABS(IF(L6274&lt;=0,L6274/耗电量关键数据!$B$6/1000,L6274/耗电量关键数据!$B$5/1000))</f>
        <v>0</v>
      </c>
      <c r="N6274" s="5">
        <f>电气设备逐时使用率计算!H6250</f>
        <v>22.208055000000002</v>
      </c>
      <c r="O6274" s="5">
        <f>灯光逐时使用率计算!H6250</f>
        <v>11.844296</v>
      </c>
      <c r="P6274" s="19">
        <f t="shared" ref="P6274:P6337" si="884">M6274+N6274+O6274</f>
        <v>34.052351000000002</v>
      </c>
      <c r="Q6274" s="19">
        <f t="shared" si="879"/>
        <v>0</v>
      </c>
      <c r="R6274" s="20">
        <f t="shared" ref="R6274:R6337" si="885">K6274-Q6274</f>
        <v>27.548976</v>
      </c>
      <c r="S6274" s="20">
        <f t="shared" si="880"/>
        <v>0</v>
      </c>
      <c r="T6274" s="20">
        <f>IF((T6273+R6274)&lt;0,0,IF((T6273+R6274)&gt;结论【关键目标】!C$28,结论【关键目标】!C$28,T6273+R6274))</f>
        <v>22</v>
      </c>
      <c r="U6274" s="19">
        <f>IF((T6273+R6274)&lt;结论【关键目标】!$C$28,0,(发电量计算【计算逻辑页】!R6274+发电量计算【计算逻辑页】!T6273-结论【关键目标】!$C$28))</f>
        <v>27.548975999999996</v>
      </c>
      <c r="V6274" s="5">
        <f t="shared" ref="V6274:V6337" si="886">IF(J6274&gt;0.35,U6274*0.35,0)</f>
        <v>9.6421415999999986</v>
      </c>
      <c r="W6274" s="5">
        <f t="shared" ref="W6274:W6337" si="887">IF(P6274&gt;K6274,K6274*J6274,P6274*J6274)</f>
        <v>19.507429905599999</v>
      </c>
      <c r="X6274" s="5">
        <f t="shared" si="881"/>
        <v>0</v>
      </c>
    </row>
    <row r="6275" spans="1:24" x14ac:dyDescent="0.15">
      <c r="A6275" s="7">
        <v>6274</v>
      </c>
      <c r="B6275" s="7">
        <v>9</v>
      </c>
      <c r="C6275" s="7">
        <v>19</v>
      </c>
      <c r="D6275" s="7">
        <v>10</v>
      </c>
      <c r="E6275" s="7">
        <v>262</v>
      </c>
      <c r="F6275" s="7">
        <v>22.5</v>
      </c>
      <c r="G6275" s="7">
        <v>436.3</v>
      </c>
      <c r="H6275" s="7">
        <f t="shared" si="882"/>
        <v>2</v>
      </c>
      <c r="I6275" s="16">
        <f t="shared" si="883"/>
        <v>45188</v>
      </c>
      <c r="J6275" s="17">
        <v>0.70809999999999995</v>
      </c>
      <c r="K6275" s="18">
        <f>G6275*结论【关键目标】!C$27*0.7735*0.001</f>
        <v>40.497366</v>
      </c>
      <c r="L6275" s="5">
        <v>0</v>
      </c>
      <c r="M6275" s="5">
        <f>ABS(IF(L6275&lt;=0,L6275/耗电量关键数据!$B$6/1000,L6275/耗电量关键数据!$B$5/1000))</f>
        <v>0</v>
      </c>
      <c r="N6275" s="5">
        <f>电气设备逐时使用率计算!H6251</f>
        <v>22.208055000000002</v>
      </c>
      <c r="O6275" s="5">
        <f>灯光逐时使用率计算!H6251</f>
        <v>11.844296</v>
      </c>
      <c r="P6275" s="19">
        <f t="shared" si="884"/>
        <v>34.052351000000002</v>
      </c>
      <c r="Q6275" s="19">
        <f t="shared" ref="Q6275:Q6338" si="888">IF(J6275&gt;0.8,P6275,0)</f>
        <v>0</v>
      </c>
      <c r="R6275" s="20">
        <f t="shared" si="885"/>
        <v>40.497366</v>
      </c>
      <c r="S6275" s="20">
        <f t="shared" ref="S6275:S6338" si="889">IF(R6275&lt;0,ABS(R6275),0)</f>
        <v>0</v>
      </c>
      <c r="T6275" s="20">
        <f>IF((T6274+R6275)&lt;0,0,IF((T6274+R6275)&gt;结论【关键目标】!C$28,结论【关键目标】!C$28,T6274+R6275))</f>
        <v>22</v>
      </c>
      <c r="U6275" s="19">
        <f>IF((T6274+R6275)&lt;结论【关键目标】!$C$28,0,(发电量计算【计算逻辑页】!R6275+发电量计算【计算逻辑页】!T6274-结论【关键目标】!$C$28))</f>
        <v>40.497366</v>
      </c>
      <c r="V6275" s="5">
        <f t="shared" si="886"/>
        <v>14.174078099999999</v>
      </c>
      <c r="W6275" s="5">
        <f t="shared" si="887"/>
        <v>24.1124697431</v>
      </c>
      <c r="X6275" s="5">
        <f t="shared" si="881"/>
        <v>0</v>
      </c>
    </row>
    <row r="6276" spans="1:24" x14ac:dyDescent="0.15">
      <c r="A6276" s="7">
        <v>6275</v>
      </c>
      <c r="B6276" s="7">
        <v>9</v>
      </c>
      <c r="C6276" s="7">
        <v>19</v>
      </c>
      <c r="D6276" s="7">
        <v>11</v>
      </c>
      <c r="E6276" s="7">
        <v>262</v>
      </c>
      <c r="F6276" s="7">
        <v>24.7</v>
      </c>
      <c r="G6276" s="7">
        <v>557.1</v>
      </c>
      <c r="H6276" s="7">
        <f t="shared" si="882"/>
        <v>2</v>
      </c>
      <c r="I6276" s="16">
        <f t="shared" si="883"/>
        <v>45188</v>
      </c>
      <c r="J6276" s="17">
        <v>1.2267999999999999</v>
      </c>
      <c r="K6276" s="18">
        <f>G6276*结论【关键目标】!C$27*0.7735*0.001</f>
        <v>51.710021999999995</v>
      </c>
      <c r="L6276" s="5">
        <v>0</v>
      </c>
      <c r="M6276" s="5">
        <f>ABS(IF(L6276&lt;=0,L6276/耗电量关键数据!$B$6/1000,L6276/耗电量关键数据!$B$5/1000))</f>
        <v>0</v>
      </c>
      <c r="N6276" s="5">
        <f>电气设备逐时使用率计算!H6252</f>
        <v>22.208055000000002</v>
      </c>
      <c r="O6276" s="5">
        <f>灯光逐时使用率计算!H6252</f>
        <v>11.844296</v>
      </c>
      <c r="P6276" s="19">
        <f t="shared" si="884"/>
        <v>34.052351000000002</v>
      </c>
      <c r="Q6276" s="19">
        <f t="shared" si="888"/>
        <v>34.052351000000002</v>
      </c>
      <c r="R6276" s="20">
        <f t="shared" si="885"/>
        <v>17.657670999999993</v>
      </c>
      <c r="S6276" s="20">
        <f t="shared" si="889"/>
        <v>0</v>
      </c>
      <c r="T6276" s="20">
        <f>IF((T6275+R6276)&lt;0,0,IF((T6275+R6276)&gt;结论【关键目标】!C$28,结论【关键目标】!C$28,T6275+R6276))</f>
        <v>22</v>
      </c>
      <c r="U6276" s="19">
        <f>IF((T6275+R6276)&lt;结论【关键目标】!$C$28,0,(发电量计算【计算逻辑页】!R6276+发电量计算【计算逻辑页】!T6275-结论【关键目标】!$C$28))</f>
        <v>17.657670999999993</v>
      </c>
      <c r="V6276" s="5">
        <f t="shared" si="886"/>
        <v>6.1801848499999972</v>
      </c>
      <c r="W6276" s="5">
        <f t="shared" si="887"/>
        <v>41.775424206799997</v>
      </c>
      <c r="X6276" s="5">
        <f t="shared" ref="X6276:X6339" si="890">(J6276-0.35)*IF(T6276&gt;S6276,S6276,T6276)</f>
        <v>0</v>
      </c>
    </row>
    <row r="6277" spans="1:24" x14ac:dyDescent="0.15">
      <c r="A6277" s="7">
        <v>6276</v>
      </c>
      <c r="B6277" s="7">
        <v>9</v>
      </c>
      <c r="C6277" s="7">
        <v>19</v>
      </c>
      <c r="D6277" s="7">
        <v>12</v>
      </c>
      <c r="E6277" s="7">
        <v>262</v>
      </c>
      <c r="F6277" s="7">
        <v>26.5</v>
      </c>
      <c r="G6277" s="7">
        <v>612.70000000000005</v>
      </c>
      <c r="H6277" s="7">
        <f t="shared" si="882"/>
        <v>2</v>
      </c>
      <c r="I6277" s="16">
        <f t="shared" si="883"/>
        <v>45188</v>
      </c>
      <c r="J6277" s="17">
        <v>1.2267999999999999</v>
      </c>
      <c r="K6277" s="18">
        <f>G6277*结论【关键目标】!C$27*0.7735*0.001</f>
        <v>56.870814000000003</v>
      </c>
      <c r="L6277" s="5">
        <v>0</v>
      </c>
      <c r="M6277" s="5">
        <f>ABS(IF(L6277&lt;=0,L6277/耗电量关键数据!$B$6/1000,L6277/耗电量关键数据!$B$5/1000))</f>
        <v>0</v>
      </c>
      <c r="N6277" s="5">
        <f>电气设备逐时使用率计算!H6253</f>
        <v>11.688450000000001</v>
      </c>
      <c r="O6277" s="5">
        <f>灯光逐时使用率计算!H6253</f>
        <v>9.9741440000000008</v>
      </c>
      <c r="P6277" s="19">
        <f t="shared" si="884"/>
        <v>21.662594000000002</v>
      </c>
      <c r="Q6277" s="19">
        <f t="shared" si="888"/>
        <v>21.662594000000002</v>
      </c>
      <c r="R6277" s="20">
        <f t="shared" si="885"/>
        <v>35.208219999999997</v>
      </c>
      <c r="S6277" s="20">
        <f t="shared" si="889"/>
        <v>0</v>
      </c>
      <c r="T6277" s="20">
        <f>IF((T6276+R6277)&lt;0,0,IF((T6276+R6277)&gt;结论【关键目标】!C$28,结论【关键目标】!C$28,T6276+R6277))</f>
        <v>22</v>
      </c>
      <c r="U6277" s="19">
        <f>IF((T6276+R6277)&lt;结论【关键目标】!$C$28,0,(发电量计算【计算逻辑页】!R6277+发电量计算【计算逻辑页】!T6276-结论【关键目标】!$C$28))</f>
        <v>35.208219999999997</v>
      </c>
      <c r="V6277" s="5">
        <f t="shared" si="886"/>
        <v>12.322876999999998</v>
      </c>
      <c r="W6277" s="5">
        <f t="shared" si="887"/>
        <v>26.5756703192</v>
      </c>
      <c r="X6277" s="5">
        <f t="shared" si="890"/>
        <v>0</v>
      </c>
    </row>
    <row r="6278" spans="1:24" x14ac:dyDescent="0.15">
      <c r="A6278" s="7">
        <v>6277</v>
      </c>
      <c r="B6278" s="7">
        <v>9</v>
      </c>
      <c r="C6278" s="7">
        <v>19</v>
      </c>
      <c r="D6278" s="7">
        <v>13</v>
      </c>
      <c r="E6278" s="7">
        <v>262</v>
      </c>
      <c r="F6278" s="7">
        <v>27.6</v>
      </c>
      <c r="G6278" s="7">
        <v>551.5</v>
      </c>
      <c r="H6278" s="7">
        <f t="shared" si="882"/>
        <v>2</v>
      </c>
      <c r="I6278" s="16">
        <f t="shared" si="883"/>
        <v>45188</v>
      </c>
      <c r="J6278" s="17">
        <v>1.2267999999999999</v>
      </c>
      <c r="K6278" s="18">
        <f>G6278*结论【关键目标】!C$27*0.7735*0.001</f>
        <v>51.19023</v>
      </c>
      <c r="L6278" s="5">
        <v>0</v>
      </c>
      <c r="M6278" s="5">
        <f>ABS(IF(L6278&lt;=0,L6278/耗电量关键数据!$B$6/1000,L6278/耗电量关键数据!$B$5/1000))</f>
        <v>0</v>
      </c>
      <c r="N6278" s="5">
        <f>电气设备逐时使用率计算!H6254</f>
        <v>11.688450000000001</v>
      </c>
      <c r="O6278" s="5">
        <f>灯光逐时使用率计算!H6254</f>
        <v>9.9741440000000008</v>
      </c>
      <c r="P6278" s="19">
        <f t="shared" si="884"/>
        <v>21.662594000000002</v>
      </c>
      <c r="Q6278" s="19">
        <f t="shared" si="888"/>
        <v>21.662594000000002</v>
      </c>
      <c r="R6278" s="20">
        <f t="shared" si="885"/>
        <v>29.527635999999998</v>
      </c>
      <c r="S6278" s="20">
        <f t="shared" si="889"/>
        <v>0</v>
      </c>
      <c r="T6278" s="20">
        <f>IF((T6277+R6278)&lt;0,0,IF((T6277+R6278)&gt;结论【关键目标】!C$28,结论【关键目标】!C$28,T6277+R6278))</f>
        <v>22</v>
      </c>
      <c r="U6278" s="19">
        <f>IF((T6277+R6278)&lt;结论【关键目标】!$C$28,0,(发电量计算【计算逻辑页】!R6278+发电量计算【计算逻辑页】!T6277-结论【关键目标】!$C$28))</f>
        <v>29.527636000000001</v>
      </c>
      <c r="V6278" s="5">
        <f t="shared" si="886"/>
        <v>10.334672599999999</v>
      </c>
      <c r="W6278" s="5">
        <f t="shared" si="887"/>
        <v>26.5756703192</v>
      </c>
      <c r="X6278" s="5">
        <f t="shared" si="890"/>
        <v>0</v>
      </c>
    </row>
    <row r="6279" spans="1:24" x14ac:dyDescent="0.15">
      <c r="A6279" s="7">
        <v>6278</v>
      </c>
      <c r="B6279" s="7">
        <v>9</v>
      </c>
      <c r="C6279" s="7">
        <v>19</v>
      </c>
      <c r="D6279" s="7">
        <v>14</v>
      </c>
      <c r="E6279" s="7">
        <v>262</v>
      </c>
      <c r="F6279" s="7">
        <v>28.8</v>
      </c>
      <c r="G6279" s="7">
        <v>471.9</v>
      </c>
      <c r="H6279" s="7">
        <f t="shared" si="882"/>
        <v>2</v>
      </c>
      <c r="I6279" s="16">
        <f t="shared" si="883"/>
        <v>45188</v>
      </c>
      <c r="J6279" s="17">
        <v>1.2267999999999999</v>
      </c>
      <c r="K6279" s="18">
        <f>G6279*结论【关键目标】!C$27*0.7735*0.001</f>
        <v>43.801758</v>
      </c>
      <c r="L6279" s="5">
        <v>0</v>
      </c>
      <c r="M6279" s="5">
        <f>ABS(IF(L6279&lt;=0,L6279/耗电量关键数据!$B$6/1000,L6279/耗电量关键数据!$B$5/1000))</f>
        <v>0</v>
      </c>
      <c r="N6279" s="5">
        <f>电气设备逐时使用率计算!H6255</f>
        <v>22.208055000000002</v>
      </c>
      <c r="O6279" s="5">
        <f>灯光逐时使用率计算!H6255</f>
        <v>11.844296</v>
      </c>
      <c r="P6279" s="19">
        <f t="shared" si="884"/>
        <v>34.052351000000002</v>
      </c>
      <c r="Q6279" s="19">
        <f t="shared" si="888"/>
        <v>34.052351000000002</v>
      </c>
      <c r="R6279" s="20">
        <f t="shared" si="885"/>
        <v>9.7494069999999979</v>
      </c>
      <c r="S6279" s="20">
        <f t="shared" si="889"/>
        <v>0</v>
      </c>
      <c r="T6279" s="20">
        <f>IF((T6278+R6279)&lt;0,0,IF((T6278+R6279)&gt;结论【关键目标】!C$28,结论【关键目标】!C$28,T6278+R6279))</f>
        <v>22</v>
      </c>
      <c r="U6279" s="19">
        <f>IF((T6278+R6279)&lt;结论【关键目标】!$C$28,0,(发电量计算【计算逻辑页】!R6279+发电量计算【计算逻辑页】!T6278-结论【关键目标】!$C$28))</f>
        <v>9.7494069999999979</v>
      </c>
      <c r="V6279" s="5">
        <f t="shared" si="886"/>
        <v>3.4122924499999989</v>
      </c>
      <c r="W6279" s="5">
        <f t="shared" si="887"/>
        <v>41.775424206799997</v>
      </c>
      <c r="X6279" s="5">
        <f t="shared" si="890"/>
        <v>0</v>
      </c>
    </row>
    <row r="6280" spans="1:24" x14ac:dyDescent="0.15">
      <c r="A6280" s="7">
        <v>6279</v>
      </c>
      <c r="B6280" s="7">
        <v>9</v>
      </c>
      <c r="C6280" s="7">
        <v>19</v>
      </c>
      <c r="D6280" s="7">
        <v>15</v>
      </c>
      <c r="E6280" s="7">
        <v>262</v>
      </c>
      <c r="F6280" s="7">
        <v>29.9</v>
      </c>
      <c r="G6280" s="7">
        <v>372.6</v>
      </c>
      <c r="H6280" s="7">
        <f t="shared" si="882"/>
        <v>2</v>
      </c>
      <c r="I6280" s="16">
        <f t="shared" si="883"/>
        <v>45188</v>
      </c>
      <c r="J6280" s="17">
        <v>1.2267999999999999</v>
      </c>
      <c r="K6280" s="18">
        <f>G6280*结论【关键目标】!C$27*0.7735*0.001</f>
        <v>34.584731999999995</v>
      </c>
      <c r="L6280" s="5">
        <v>0</v>
      </c>
      <c r="M6280" s="5">
        <f>ABS(IF(L6280&lt;=0,L6280/耗电量关键数据!$B$6/1000,L6280/耗电量关键数据!$B$5/1000))</f>
        <v>0</v>
      </c>
      <c r="N6280" s="5">
        <f>电气设备逐时使用率计算!H6256</f>
        <v>22.208055000000002</v>
      </c>
      <c r="O6280" s="5">
        <f>灯光逐时使用率计算!H6256</f>
        <v>11.844296</v>
      </c>
      <c r="P6280" s="19">
        <f t="shared" si="884"/>
        <v>34.052351000000002</v>
      </c>
      <c r="Q6280" s="19">
        <f t="shared" si="888"/>
        <v>34.052351000000002</v>
      </c>
      <c r="R6280" s="20">
        <f t="shared" si="885"/>
        <v>0.53238099999999378</v>
      </c>
      <c r="S6280" s="20">
        <f t="shared" si="889"/>
        <v>0</v>
      </c>
      <c r="T6280" s="20">
        <f>IF((T6279+R6280)&lt;0,0,IF((T6279+R6280)&gt;结论【关键目标】!C$28,结论【关键目标】!C$28,T6279+R6280))</f>
        <v>22</v>
      </c>
      <c r="U6280" s="19">
        <f>IF((T6279+R6280)&lt;结论【关键目标】!$C$28,0,(发电量计算【计算逻辑页】!R6280+发电量计算【计算逻辑页】!T6279-结论【关键目标】!$C$28))</f>
        <v>0.53238099999999378</v>
      </c>
      <c r="V6280" s="5">
        <f t="shared" si="886"/>
        <v>0.18633334999999782</v>
      </c>
      <c r="W6280" s="5">
        <f t="shared" si="887"/>
        <v>41.775424206799997</v>
      </c>
      <c r="X6280" s="5">
        <f t="shared" si="890"/>
        <v>0</v>
      </c>
    </row>
    <row r="6281" spans="1:24" x14ac:dyDescent="0.15">
      <c r="A6281" s="7">
        <v>6280</v>
      </c>
      <c r="B6281" s="7">
        <v>9</v>
      </c>
      <c r="C6281" s="7">
        <v>19</v>
      </c>
      <c r="D6281" s="7">
        <v>16</v>
      </c>
      <c r="E6281" s="7">
        <v>262</v>
      </c>
      <c r="F6281" s="7">
        <v>30.8</v>
      </c>
      <c r="G6281" s="7">
        <v>233.7</v>
      </c>
      <c r="H6281" s="7">
        <f t="shared" si="882"/>
        <v>2</v>
      </c>
      <c r="I6281" s="16">
        <f t="shared" si="883"/>
        <v>45188</v>
      </c>
      <c r="J6281" s="17">
        <v>0.70809999999999995</v>
      </c>
      <c r="K6281" s="18">
        <f>G6281*结论【关键目标】!C$27*0.7735*0.001</f>
        <v>21.692034</v>
      </c>
      <c r="L6281" s="5">
        <v>0</v>
      </c>
      <c r="M6281" s="5">
        <f>ABS(IF(L6281&lt;=0,L6281/耗电量关键数据!$B$6/1000,L6281/耗电量关键数据!$B$5/1000))</f>
        <v>0</v>
      </c>
      <c r="N6281" s="5">
        <f>电气设备逐时使用率计算!H6257</f>
        <v>22.208055000000002</v>
      </c>
      <c r="O6281" s="5">
        <f>灯光逐时使用率计算!H6257</f>
        <v>11.844296</v>
      </c>
      <c r="P6281" s="19">
        <f t="shared" si="884"/>
        <v>34.052351000000002</v>
      </c>
      <c r="Q6281" s="19">
        <f t="shared" si="888"/>
        <v>0</v>
      </c>
      <c r="R6281" s="20">
        <f t="shared" si="885"/>
        <v>21.692034</v>
      </c>
      <c r="S6281" s="20">
        <f t="shared" si="889"/>
        <v>0</v>
      </c>
      <c r="T6281" s="20">
        <f>IF((T6280+R6281)&lt;0,0,IF((T6280+R6281)&gt;结论【关键目标】!C$28,结论【关键目标】!C$28,T6280+R6281))</f>
        <v>22</v>
      </c>
      <c r="U6281" s="19">
        <f>IF((T6280+R6281)&lt;结论【关键目标】!$C$28,0,(发电量计算【计算逻辑页】!R6281+发电量计算【计算逻辑页】!T6280-结论【关键目标】!$C$28))</f>
        <v>21.692034</v>
      </c>
      <c r="V6281" s="5">
        <f t="shared" si="886"/>
        <v>7.5922118999999997</v>
      </c>
      <c r="W6281" s="5">
        <f t="shared" si="887"/>
        <v>15.360129275399999</v>
      </c>
      <c r="X6281" s="5">
        <f t="shared" si="890"/>
        <v>0</v>
      </c>
    </row>
    <row r="6282" spans="1:24" x14ac:dyDescent="0.15">
      <c r="A6282" s="7">
        <v>6281</v>
      </c>
      <c r="B6282" s="7">
        <v>9</v>
      </c>
      <c r="C6282" s="7">
        <v>19</v>
      </c>
      <c r="D6282" s="7">
        <v>17</v>
      </c>
      <c r="E6282" s="7">
        <v>262</v>
      </c>
      <c r="F6282" s="7">
        <v>31</v>
      </c>
      <c r="G6282" s="7">
        <v>83.2</v>
      </c>
      <c r="H6282" s="7">
        <f t="shared" si="882"/>
        <v>2</v>
      </c>
      <c r="I6282" s="16">
        <f t="shared" si="883"/>
        <v>45188</v>
      </c>
      <c r="J6282" s="17">
        <v>0.70809999999999995</v>
      </c>
      <c r="K6282" s="18">
        <f>G6282*结论【关键目标】!C$27*0.7735*0.001</f>
        <v>7.7226239999999997</v>
      </c>
      <c r="L6282" s="5">
        <v>0</v>
      </c>
      <c r="M6282" s="5">
        <f>ABS(IF(L6282&lt;=0,L6282/耗电量关键数据!$B$6/1000,L6282/耗电量关键数据!$B$5/1000))</f>
        <v>0</v>
      </c>
      <c r="N6282" s="5">
        <f>电气设备逐时使用率计算!H6258</f>
        <v>22.208055000000002</v>
      </c>
      <c r="O6282" s="5">
        <f>灯光逐时使用率计算!H6258</f>
        <v>11.844296</v>
      </c>
      <c r="P6282" s="19">
        <f t="shared" si="884"/>
        <v>34.052351000000002</v>
      </c>
      <c r="Q6282" s="19">
        <f t="shared" si="888"/>
        <v>0</v>
      </c>
      <c r="R6282" s="20">
        <f t="shared" si="885"/>
        <v>7.7226239999999997</v>
      </c>
      <c r="S6282" s="20">
        <f t="shared" si="889"/>
        <v>0</v>
      </c>
      <c r="T6282" s="20">
        <f>IF((T6281+R6282)&lt;0,0,IF((T6281+R6282)&gt;结论【关键目标】!C$28,结论【关键目标】!C$28,T6281+R6282))</f>
        <v>22</v>
      </c>
      <c r="U6282" s="19">
        <f>IF((T6281+R6282)&lt;结论【关键目标】!$C$28,0,(发电量计算【计算逻辑页】!R6282+发电量计算【计算逻辑页】!T6281-结论【关键目标】!$C$28))</f>
        <v>7.7226239999999997</v>
      </c>
      <c r="V6282" s="5">
        <f t="shared" si="886"/>
        <v>2.7029183999999997</v>
      </c>
      <c r="W6282" s="5">
        <f t="shared" si="887"/>
        <v>5.4683900543999995</v>
      </c>
      <c r="X6282" s="5">
        <f t="shared" si="890"/>
        <v>0</v>
      </c>
    </row>
    <row r="6283" spans="1:24" x14ac:dyDescent="0.15">
      <c r="A6283" s="7">
        <v>6282</v>
      </c>
      <c r="B6283" s="7">
        <v>9</v>
      </c>
      <c r="C6283" s="7">
        <v>19</v>
      </c>
      <c r="D6283" s="7">
        <v>18</v>
      </c>
      <c r="E6283" s="7">
        <v>262</v>
      </c>
      <c r="F6283" s="7">
        <v>30.4</v>
      </c>
      <c r="G6283" s="7">
        <v>0</v>
      </c>
      <c r="H6283" s="7">
        <f t="shared" si="882"/>
        <v>2</v>
      </c>
      <c r="I6283" s="16">
        <f t="shared" si="883"/>
        <v>45188</v>
      </c>
      <c r="J6283" s="17">
        <v>0.70809999999999995</v>
      </c>
      <c r="K6283" s="18">
        <f>G6283*结论【关键目标】!C$27*0.7735*0.001</f>
        <v>0</v>
      </c>
      <c r="L6283" s="5">
        <v>0</v>
      </c>
      <c r="M6283" s="5">
        <f>ABS(IF(L6283&lt;=0,L6283/耗电量关键数据!$B$6/1000,L6283/耗电量关键数据!$B$5/1000))</f>
        <v>0</v>
      </c>
      <c r="N6283" s="5">
        <f>电气设备逐时使用率计算!H6259</f>
        <v>7.0130699999999999</v>
      </c>
      <c r="O6283" s="5">
        <f>灯光逐时使用率计算!H6259</f>
        <v>3.7403040000000001</v>
      </c>
      <c r="P6283" s="19">
        <f t="shared" si="884"/>
        <v>10.753374000000001</v>
      </c>
      <c r="Q6283" s="19">
        <f t="shared" si="888"/>
        <v>0</v>
      </c>
      <c r="R6283" s="20">
        <f t="shared" si="885"/>
        <v>0</v>
      </c>
      <c r="S6283" s="20">
        <f t="shared" si="889"/>
        <v>0</v>
      </c>
      <c r="T6283" s="20">
        <f>IF((T6282+R6283)&lt;0,0,IF((T6282+R6283)&gt;结论【关键目标】!C$28,结论【关键目标】!C$28,T6282+R6283))</f>
        <v>22</v>
      </c>
      <c r="U6283" s="19">
        <f>IF((T6282+R6283)&lt;结论【关键目标】!$C$28,0,(发电量计算【计算逻辑页】!R6283+发电量计算【计算逻辑页】!T6282-结论【关键目标】!$C$28))</f>
        <v>0</v>
      </c>
      <c r="V6283" s="5">
        <f t="shared" si="886"/>
        <v>0</v>
      </c>
      <c r="W6283" s="5">
        <f t="shared" si="887"/>
        <v>0</v>
      </c>
      <c r="X6283" s="5">
        <f t="shared" si="890"/>
        <v>0</v>
      </c>
    </row>
    <row r="6284" spans="1:24" x14ac:dyDescent="0.15">
      <c r="A6284" s="7">
        <v>6283</v>
      </c>
      <c r="B6284" s="7">
        <v>9</v>
      </c>
      <c r="C6284" s="7">
        <v>19</v>
      </c>
      <c r="D6284" s="7">
        <v>19</v>
      </c>
      <c r="E6284" s="7">
        <v>262</v>
      </c>
      <c r="F6284" s="7">
        <v>28.4</v>
      </c>
      <c r="G6284" s="7">
        <v>0</v>
      </c>
      <c r="H6284" s="7">
        <f t="shared" si="882"/>
        <v>2</v>
      </c>
      <c r="I6284" s="16">
        <f t="shared" si="883"/>
        <v>45188</v>
      </c>
      <c r="J6284" s="17">
        <v>1.2267999999999999</v>
      </c>
      <c r="K6284" s="18">
        <f>G6284*结论【关键目标】!C$27*0.7735*0.001</f>
        <v>0</v>
      </c>
      <c r="L6284" s="5">
        <v>0</v>
      </c>
      <c r="M6284" s="5">
        <f>ABS(IF(L6284&lt;=0,L6284/耗电量关键数据!$B$6/1000,L6284/耗电量关键数据!$B$5/1000))</f>
        <v>0</v>
      </c>
      <c r="N6284" s="5">
        <f>电气设备逐时使用率计算!H6260</f>
        <v>7.0130699999999999</v>
      </c>
      <c r="O6284" s="5">
        <f>灯光逐时使用率计算!H6260</f>
        <v>3.7403040000000001</v>
      </c>
      <c r="P6284" s="19">
        <f t="shared" si="884"/>
        <v>10.753374000000001</v>
      </c>
      <c r="Q6284" s="19">
        <f t="shared" si="888"/>
        <v>10.753374000000001</v>
      </c>
      <c r="R6284" s="20">
        <f t="shared" si="885"/>
        <v>-10.753374000000001</v>
      </c>
      <c r="S6284" s="20">
        <f t="shared" si="889"/>
        <v>10.753374000000001</v>
      </c>
      <c r="T6284" s="20">
        <f>IF((T6283+R6284)&lt;0,0,IF((T6283+R6284)&gt;结论【关键目标】!C$28,结论【关键目标】!C$28,T6283+R6284))</f>
        <v>11.246625999999999</v>
      </c>
      <c r="U6284" s="19">
        <f>IF((T6283+R6284)&lt;结论【关键目标】!$C$28,0,(发电量计算【计算逻辑页】!R6284+发电量计算【计算逻辑页】!T6283-结论【关键目标】!$C$28))</f>
        <v>0</v>
      </c>
      <c r="V6284" s="5">
        <f t="shared" si="886"/>
        <v>0</v>
      </c>
      <c r="W6284" s="5">
        <f t="shared" si="887"/>
        <v>0</v>
      </c>
      <c r="X6284" s="5">
        <f t="shared" si="890"/>
        <v>9.428558323199999</v>
      </c>
    </row>
    <row r="6285" spans="1:24" x14ac:dyDescent="0.15">
      <c r="A6285" s="7">
        <v>6284</v>
      </c>
      <c r="B6285" s="7">
        <v>9</v>
      </c>
      <c r="C6285" s="7">
        <v>19</v>
      </c>
      <c r="D6285" s="7">
        <v>20</v>
      </c>
      <c r="E6285" s="7">
        <v>262</v>
      </c>
      <c r="F6285" s="7">
        <v>26.6</v>
      </c>
      <c r="G6285" s="7">
        <v>0</v>
      </c>
      <c r="H6285" s="7">
        <f t="shared" si="882"/>
        <v>2</v>
      </c>
      <c r="I6285" s="16">
        <f t="shared" si="883"/>
        <v>45188</v>
      </c>
      <c r="J6285" s="17">
        <v>1.2267999999999999</v>
      </c>
      <c r="K6285" s="18">
        <f>G6285*结论【关键目标】!C$27*0.7735*0.001</f>
        <v>0</v>
      </c>
      <c r="L6285" s="5">
        <v>0</v>
      </c>
      <c r="M6285" s="5">
        <f>ABS(IF(L6285&lt;=0,L6285/耗电量关键数据!$B$6/1000,L6285/耗电量关键数据!$B$5/1000))</f>
        <v>0</v>
      </c>
      <c r="N6285" s="5">
        <f>电气设备逐时使用率计算!H6261</f>
        <v>1.1688450000000001</v>
      </c>
      <c r="O6285" s="5">
        <f>灯光逐时使用率计算!H6261</f>
        <v>0.37403039999999999</v>
      </c>
      <c r="P6285" s="19">
        <f t="shared" si="884"/>
        <v>1.5428754000000002</v>
      </c>
      <c r="Q6285" s="19">
        <f t="shared" si="888"/>
        <v>1.5428754000000002</v>
      </c>
      <c r="R6285" s="20">
        <f t="shared" si="885"/>
        <v>-1.5428754000000002</v>
      </c>
      <c r="S6285" s="20">
        <f t="shared" si="889"/>
        <v>1.5428754000000002</v>
      </c>
      <c r="T6285" s="20">
        <f>IF((T6284+R6285)&lt;0,0,IF((T6284+R6285)&gt;结论【关键目标】!C$28,结论【关键目标】!C$28,T6284+R6285))</f>
        <v>9.7037505999999993</v>
      </c>
      <c r="U6285" s="19">
        <f>IF((T6284+R6285)&lt;结论【关键目标】!$C$28,0,(发电量计算【计算逻辑页】!R6285+发电量计算【计算逻辑页】!T6284-结论【关键目标】!$C$28))</f>
        <v>0</v>
      </c>
      <c r="V6285" s="5">
        <f t="shared" si="886"/>
        <v>0</v>
      </c>
      <c r="W6285" s="5">
        <f t="shared" si="887"/>
        <v>0</v>
      </c>
      <c r="X6285" s="5">
        <f t="shared" si="890"/>
        <v>1.3527931507200002</v>
      </c>
    </row>
    <row r="6286" spans="1:24" x14ac:dyDescent="0.15">
      <c r="A6286" s="7">
        <v>6285</v>
      </c>
      <c r="B6286" s="7">
        <v>9</v>
      </c>
      <c r="C6286" s="7">
        <v>19</v>
      </c>
      <c r="D6286" s="7">
        <v>21</v>
      </c>
      <c r="E6286" s="7">
        <v>262</v>
      </c>
      <c r="F6286" s="7">
        <v>24.7</v>
      </c>
      <c r="G6286" s="7">
        <v>0</v>
      </c>
      <c r="H6286" s="7">
        <f t="shared" si="882"/>
        <v>2</v>
      </c>
      <c r="I6286" s="16">
        <f t="shared" si="883"/>
        <v>45188</v>
      </c>
      <c r="J6286" s="17">
        <v>1.2267999999999999</v>
      </c>
      <c r="K6286" s="18">
        <f>G6286*结论【关键目标】!C$27*0.7735*0.001</f>
        <v>0</v>
      </c>
      <c r="L6286" s="5">
        <v>0</v>
      </c>
      <c r="M6286" s="5">
        <f>ABS(IF(L6286&lt;=0,L6286/耗电量关键数据!$B$6/1000,L6286/耗电量关键数据!$B$5/1000))</f>
        <v>0</v>
      </c>
      <c r="N6286" s="5">
        <f>电气设备逐时使用率计算!H6262</f>
        <v>1.1688450000000001</v>
      </c>
      <c r="O6286" s="5">
        <f>灯光逐时使用率计算!H6262</f>
        <v>0.37403039999999999</v>
      </c>
      <c r="P6286" s="19">
        <f t="shared" si="884"/>
        <v>1.5428754000000002</v>
      </c>
      <c r="Q6286" s="19">
        <f t="shared" si="888"/>
        <v>1.5428754000000002</v>
      </c>
      <c r="R6286" s="20">
        <f t="shared" si="885"/>
        <v>-1.5428754000000002</v>
      </c>
      <c r="S6286" s="20">
        <f t="shared" si="889"/>
        <v>1.5428754000000002</v>
      </c>
      <c r="T6286" s="20">
        <f>IF((T6285+R6286)&lt;0,0,IF((T6285+R6286)&gt;结论【关键目标】!C$28,结论【关键目标】!C$28,T6285+R6286))</f>
        <v>8.1608751999999996</v>
      </c>
      <c r="U6286" s="19">
        <f>IF((T6285+R6286)&lt;结论【关键目标】!$C$28,0,(发电量计算【计算逻辑页】!R6286+发电量计算【计算逻辑页】!T6285-结论【关键目标】!$C$28))</f>
        <v>0</v>
      </c>
      <c r="V6286" s="5">
        <f t="shared" si="886"/>
        <v>0</v>
      </c>
      <c r="W6286" s="5">
        <f t="shared" si="887"/>
        <v>0</v>
      </c>
      <c r="X6286" s="5">
        <f t="shared" si="890"/>
        <v>1.3527931507200002</v>
      </c>
    </row>
    <row r="6287" spans="1:24" x14ac:dyDescent="0.15">
      <c r="A6287" s="7">
        <v>6286</v>
      </c>
      <c r="B6287" s="7">
        <v>9</v>
      </c>
      <c r="C6287" s="7">
        <v>19</v>
      </c>
      <c r="D6287" s="7">
        <v>22</v>
      </c>
      <c r="E6287" s="7">
        <v>262</v>
      </c>
      <c r="F6287" s="7">
        <v>24.5</v>
      </c>
      <c r="G6287" s="7">
        <v>0</v>
      </c>
      <c r="H6287" s="7">
        <f t="shared" si="882"/>
        <v>2</v>
      </c>
      <c r="I6287" s="16">
        <f t="shared" si="883"/>
        <v>45188</v>
      </c>
      <c r="J6287" s="17">
        <v>0.70809999999999995</v>
      </c>
      <c r="K6287" s="18">
        <f>G6287*结论【关键目标】!C$27*0.7735*0.001</f>
        <v>0</v>
      </c>
      <c r="L6287" s="5">
        <v>0</v>
      </c>
      <c r="M6287" s="5">
        <f>ABS(IF(L6287&lt;=0,L6287/耗电量关键数据!$B$6/1000,L6287/耗电量关键数据!$B$5/1000))</f>
        <v>0</v>
      </c>
      <c r="N6287" s="5">
        <f>电气设备逐时使用率计算!H6263</f>
        <v>1.1688450000000001</v>
      </c>
      <c r="O6287" s="5">
        <f>灯光逐时使用率计算!H6263</f>
        <v>0.37403039999999999</v>
      </c>
      <c r="P6287" s="19">
        <f t="shared" si="884"/>
        <v>1.5428754000000002</v>
      </c>
      <c r="Q6287" s="19">
        <f t="shared" si="888"/>
        <v>0</v>
      </c>
      <c r="R6287" s="20">
        <f t="shared" si="885"/>
        <v>0</v>
      </c>
      <c r="S6287" s="20">
        <f t="shared" si="889"/>
        <v>0</v>
      </c>
      <c r="T6287" s="20">
        <f>IF((T6286+R6287)&lt;0,0,IF((T6286+R6287)&gt;结论【关键目标】!C$28,结论【关键目标】!C$28,T6286+R6287))</f>
        <v>8.1608751999999996</v>
      </c>
      <c r="U6287" s="19">
        <f>IF((T6286+R6287)&lt;结论【关键目标】!$C$28,0,(发电量计算【计算逻辑页】!R6287+发电量计算【计算逻辑页】!T6286-结论【关键目标】!$C$28))</f>
        <v>0</v>
      </c>
      <c r="V6287" s="5">
        <f t="shared" si="886"/>
        <v>0</v>
      </c>
      <c r="W6287" s="5">
        <f t="shared" si="887"/>
        <v>0</v>
      </c>
      <c r="X6287" s="5">
        <f t="shared" si="890"/>
        <v>0</v>
      </c>
    </row>
    <row r="6288" spans="1:24" x14ac:dyDescent="0.15">
      <c r="A6288" s="7">
        <v>6287</v>
      </c>
      <c r="B6288" s="7">
        <v>9</v>
      </c>
      <c r="C6288" s="7">
        <v>19</v>
      </c>
      <c r="D6288" s="7">
        <v>23</v>
      </c>
      <c r="E6288" s="7">
        <v>262</v>
      </c>
      <c r="F6288" s="7">
        <v>24.3</v>
      </c>
      <c r="G6288" s="7">
        <v>0</v>
      </c>
      <c r="H6288" s="7">
        <f t="shared" si="882"/>
        <v>2</v>
      </c>
      <c r="I6288" s="16">
        <f t="shared" si="883"/>
        <v>45188</v>
      </c>
      <c r="J6288" s="17">
        <v>0.70809999999999995</v>
      </c>
      <c r="K6288" s="18">
        <f>G6288*结论【关键目标】!C$27*0.7735*0.001</f>
        <v>0</v>
      </c>
      <c r="L6288" s="5">
        <v>0</v>
      </c>
      <c r="M6288" s="5">
        <f>ABS(IF(L6288&lt;=0,L6288/耗电量关键数据!$B$6/1000,L6288/耗电量关键数据!$B$5/1000))</f>
        <v>0</v>
      </c>
      <c r="N6288" s="5">
        <f>电气设备逐时使用率计算!H6264</f>
        <v>1.1688450000000001</v>
      </c>
      <c r="O6288" s="5">
        <f>灯光逐时使用率计算!H6264</f>
        <v>0.37403039999999999</v>
      </c>
      <c r="P6288" s="19">
        <f t="shared" si="884"/>
        <v>1.5428754000000002</v>
      </c>
      <c r="Q6288" s="19">
        <f t="shared" si="888"/>
        <v>0</v>
      </c>
      <c r="R6288" s="20">
        <f t="shared" si="885"/>
        <v>0</v>
      </c>
      <c r="S6288" s="20">
        <f t="shared" si="889"/>
        <v>0</v>
      </c>
      <c r="T6288" s="20">
        <f>IF((T6287+R6288)&lt;0,0,IF((T6287+R6288)&gt;结论【关键目标】!C$28,结论【关键目标】!C$28,T6287+R6288))</f>
        <v>8.1608751999999996</v>
      </c>
      <c r="U6288" s="19">
        <f>IF((T6287+R6288)&lt;结论【关键目标】!$C$28,0,(发电量计算【计算逻辑页】!R6288+发电量计算【计算逻辑页】!T6287-结论【关键目标】!$C$28))</f>
        <v>0</v>
      </c>
      <c r="V6288" s="5">
        <f t="shared" si="886"/>
        <v>0</v>
      </c>
      <c r="W6288" s="5">
        <f t="shared" si="887"/>
        <v>0</v>
      </c>
      <c r="X6288" s="5">
        <f t="shared" si="890"/>
        <v>0</v>
      </c>
    </row>
    <row r="6289" spans="1:24" x14ac:dyDescent="0.15">
      <c r="A6289" s="7">
        <v>6288</v>
      </c>
      <c r="B6289" s="7">
        <v>9</v>
      </c>
      <c r="C6289" s="7">
        <v>19</v>
      </c>
      <c r="D6289" s="7">
        <v>24</v>
      </c>
      <c r="E6289" s="7">
        <v>262</v>
      </c>
      <c r="F6289" s="7">
        <v>24.1</v>
      </c>
      <c r="G6289" s="7">
        <v>0</v>
      </c>
      <c r="H6289" s="7">
        <f t="shared" si="882"/>
        <v>2</v>
      </c>
      <c r="I6289" s="16">
        <f t="shared" si="883"/>
        <v>45188</v>
      </c>
      <c r="J6289" s="17">
        <v>0.2407</v>
      </c>
      <c r="K6289" s="18">
        <f>G6289*结论【关键目标】!C$27*0.7735*0.001</f>
        <v>0</v>
      </c>
      <c r="L6289" s="5">
        <v>0</v>
      </c>
      <c r="M6289" s="5">
        <f>ABS(IF(L6289&lt;=0,L6289/耗电量关键数据!$B$6/1000,L6289/耗电量关键数据!$B$5/1000))</f>
        <v>0</v>
      </c>
      <c r="N6289" s="5">
        <f>电气设备逐时使用率计算!H6265</f>
        <v>1.1688450000000001</v>
      </c>
      <c r="O6289" s="5">
        <f>灯光逐时使用率计算!H6265</f>
        <v>0.37403039999999999</v>
      </c>
      <c r="P6289" s="19">
        <f t="shared" si="884"/>
        <v>1.5428754000000002</v>
      </c>
      <c r="Q6289" s="19">
        <f t="shared" si="888"/>
        <v>0</v>
      </c>
      <c r="R6289" s="20">
        <f t="shared" si="885"/>
        <v>0</v>
      </c>
      <c r="S6289" s="20">
        <f t="shared" si="889"/>
        <v>0</v>
      </c>
      <c r="T6289" s="20">
        <f>IF((T6288+R6289)&lt;0,0,IF((T6288+R6289)&gt;结论【关键目标】!C$28,结论【关键目标】!C$28,T6288+R6289))</f>
        <v>8.1608751999999996</v>
      </c>
      <c r="U6289" s="19">
        <f>IF((T6288+R6289)&lt;结论【关键目标】!$C$28,0,(发电量计算【计算逻辑页】!R6289+发电量计算【计算逻辑页】!T6288-结论【关键目标】!$C$28))</f>
        <v>0</v>
      </c>
      <c r="V6289" s="5">
        <f t="shared" si="886"/>
        <v>0</v>
      </c>
      <c r="W6289" s="5">
        <f t="shared" si="887"/>
        <v>0</v>
      </c>
      <c r="X6289" s="5">
        <f t="shared" si="890"/>
        <v>0</v>
      </c>
    </row>
    <row r="6290" spans="1:24" x14ac:dyDescent="0.15">
      <c r="A6290" s="7">
        <v>6289</v>
      </c>
      <c r="B6290" s="7">
        <v>9</v>
      </c>
      <c r="C6290" s="7">
        <v>20</v>
      </c>
      <c r="D6290" s="7">
        <v>1</v>
      </c>
      <c r="E6290" s="7">
        <v>263</v>
      </c>
      <c r="F6290" s="7">
        <v>23.4</v>
      </c>
      <c r="G6290" s="7">
        <v>0</v>
      </c>
      <c r="H6290" s="7">
        <f t="shared" si="882"/>
        <v>3</v>
      </c>
      <c r="I6290" s="16">
        <f t="shared" si="883"/>
        <v>45189</v>
      </c>
      <c r="J6290" s="17">
        <v>0.2407</v>
      </c>
      <c r="K6290" s="18">
        <f>G6290*结论【关键目标】!C$27*0.7735*0.001</f>
        <v>0</v>
      </c>
      <c r="L6290" s="5">
        <v>0</v>
      </c>
      <c r="M6290" s="5">
        <f>ABS(IF(L6290&lt;=0,L6290/耗电量关键数据!$B$6/1000,L6290/耗电量关键数据!$B$5/1000))</f>
        <v>0</v>
      </c>
      <c r="N6290" s="5">
        <f>电气设备逐时使用率计算!H6266</f>
        <v>1.1688450000000001</v>
      </c>
      <c r="O6290" s="5">
        <f>灯光逐时使用率计算!H6266</f>
        <v>0.37403039999999999</v>
      </c>
      <c r="P6290" s="19">
        <f t="shared" si="884"/>
        <v>1.5428754000000002</v>
      </c>
      <c r="Q6290" s="19">
        <f t="shared" si="888"/>
        <v>0</v>
      </c>
      <c r="R6290" s="20">
        <f t="shared" si="885"/>
        <v>0</v>
      </c>
      <c r="S6290" s="20">
        <f t="shared" si="889"/>
        <v>0</v>
      </c>
      <c r="T6290" s="20">
        <f>IF((T6289+R6290)&lt;0,0,IF((T6289+R6290)&gt;结论【关键目标】!C$28,结论【关键目标】!C$28,T6289+R6290))</f>
        <v>8.1608751999999996</v>
      </c>
      <c r="U6290" s="19">
        <f>IF((T6289+R6290)&lt;结论【关键目标】!$C$28,0,(发电量计算【计算逻辑页】!R6290+发电量计算【计算逻辑页】!T6289-结论【关键目标】!$C$28))</f>
        <v>0</v>
      </c>
      <c r="V6290" s="5">
        <f t="shared" si="886"/>
        <v>0</v>
      </c>
      <c r="W6290" s="5">
        <f t="shared" si="887"/>
        <v>0</v>
      </c>
      <c r="X6290" s="5">
        <f t="shared" si="890"/>
        <v>0</v>
      </c>
    </row>
    <row r="6291" spans="1:24" x14ac:dyDescent="0.15">
      <c r="A6291" s="7">
        <v>6290</v>
      </c>
      <c r="B6291" s="7">
        <v>9</v>
      </c>
      <c r="C6291" s="7">
        <v>20</v>
      </c>
      <c r="D6291" s="7">
        <v>2</v>
      </c>
      <c r="E6291" s="7">
        <v>263</v>
      </c>
      <c r="F6291" s="7">
        <v>22.7</v>
      </c>
      <c r="G6291" s="7">
        <v>0</v>
      </c>
      <c r="H6291" s="7">
        <f t="shared" si="882"/>
        <v>3</v>
      </c>
      <c r="I6291" s="16">
        <f t="shared" si="883"/>
        <v>45189</v>
      </c>
      <c r="J6291" s="17">
        <v>0.2407</v>
      </c>
      <c r="K6291" s="18">
        <f>G6291*结论【关键目标】!C$27*0.7735*0.001</f>
        <v>0</v>
      </c>
      <c r="L6291" s="5">
        <v>0</v>
      </c>
      <c r="M6291" s="5">
        <f>ABS(IF(L6291&lt;=0,L6291/耗电量关键数据!$B$6/1000,L6291/耗电量关键数据!$B$5/1000))</f>
        <v>0</v>
      </c>
      <c r="N6291" s="5">
        <f>电气设备逐时使用率计算!H6267</f>
        <v>1.1688450000000001</v>
      </c>
      <c r="O6291" s="5">
        <f>灯光逐时使用率计算!H6267</f>
        <v>0.37403039999999999</v>
      </c>
      <c r="P6291" s="19">
        <f t="shared" si="884"/>
        <v>1.5428754000000002</v>
      </c>
      <c r="Q6291" s="19">
        <f t="shared" si="888"/>
        <v>0</v>
      </c>
      <c r="R6291" s="20">
        <f t="shared" si="885"/>
        <v>0</v>
      </c>
      <c r="S6291" s="20">
        <f t="shared" si="889"/>
        <v>0</v>
      </c>
      <c r="T6291" s="20">
        <f>IF((T6290+R6291)&lt;0,0,IF((T6290+R6291)&gt;结论【关键目标】!C$28,结论【关键目标】!C$28,T6290+R6291))</f>
        <v>8.1608751999999996</v>
      </c>
      <c r="U6291" s="19">
        <f>IF((T6290+R6291)&lt;结论【关键目标】!$C$28,0,(发电量计算【计算逻辑页】!R6291+发电量计算【计算逻辑页】!T6290-结论【关键目标】!$C$28))</f>
        <v>0</v>
      </c>
      <c r="V6291" s="5">
        <f t="shared" si="886"/>
        <v>0</v>
      </c>
      <c r="W6291" s="5">
        <f t="shared" si="887"/>
        <v>0</v>
      </c>
      <c r="X6291" s="5">
        <f t="shared" si="890"/>
        <v>0</v>
      </c>
    </row>
    <row r="6292" spans="1:24" x14ac:dyDescent="0.15">
      <c r="A6292" s="7">
        <v>6291</v>
      </c>
      <c r="B6292" s="7">
        <v>9</v>
      </c>
      <c r="C6292" s="7">
        <v>20</v>
      </c>
      <c r="D6292" s="7">
        <v>3</v>
      </c>
      <c r="E6292" s="7">
        <v>263</v>
      </c>
      <c r="F6292" s="7">
        <v>22</v>
      </c>
      <c r="G6292" s="7">
        <v>0</v>
      </c>
      <c r="H6292" s="7">
        <f t="shared" si="882"/>
        <v>3</v>
      </c>
      <c r="I6292" s="16">
        <f t="shared" si="883"/>
        <v>45189</v>
      </c>
      <c r="J6292" s="17">
        <v>0.2407</v>
      </c>
      <c r="K6292" s="18">
        <f>G6292*结论【关键目标】!C$27*0.7735*0.001</f>
        <v>0</v>
      </c>
      <c r="L6292" s="5">
        <v>0</v>
      </c>
      <c r="M6292" s="5">
        <f>ABS(IF(L6292&lt;=0,L6292/耗电量关键数据!$B$6/1000,L6292/耗电量关键数据!$B$5/1000))</f>
        <v>0</v>
      </c>
      <c r="N6292" s="5">
        <f>电气设备逐时使用率计算!H6268</f>
        <v>1.1688450000000001</v>
      </c>
      <c r="O6292" s="5">
        <f>灯光逐时使用率计算!H6268</f>
        <v>0.37403039999999999</v>
      </c>
      <c r="P6292" s="19">
        <f t="shared" si="884"/>
        <v>1.5428754000000002</v>
      </c>
      <c r="Q6292" s="19">
        <f t="shared" si="888"/>
        <v>0</v>
      </c>
      <c r="R6292" s="20">
        <f t="shared" si="885"/>
        <v>0</v>
      </c>
      <c r="S6292" s="20">
        <f t="shared" si="889"/>
        <v>0</v>
      </c>
      <c r="T6292" s="20">
        <f>IF((T6291+R6292)&lt;0,0,IF((T6291+R6292)&gt;结论【关键目标】!C$28,结论【关键目标】!C$28,T6291+R6292))</f>
        <v>8.1608751999999996</v>
      </c>
      <c r="U6292" s="19">
        <f>IF((T6291+R6292)&lt;结论【关键目标】!$C$28,0,(发电量计算【计算逻辑页】!R6292+发电量计算【计算逻辑页】!T6291-结论【关键目标】!$C$28))</f>
        <v>0</v>
      </c>
      <c r="V6292" s="5">
        <f t="shared" si="886"/>
        <v>0</v>
      </c>
      <c r="W6292" s="5">
        <f t="shared" si="887"/>
        <v>0</v>
      </c>
      <c r="X6292" s="5">
        <f t="shared" si="890"/>
        <v>0</v>
      </c>
    </row>
    <row r="6293" spans="1:24" x14ac:dyDescent="0.15">
      <c r="A6293" s="7">
        <v>6292</v>
      </c>
      <c r="B6293" s="7">
        <v>9</v>
      </c>
      <c r="C6293" s="7">
        <v>20</v>
      </c>
      <c r="D6293" s="7">
        <v>4</v>
      </c>
      <c r="E6293" s="7">
        <v>263</v>
      </c>
      <c r="F6293" s="7">
        <v>21.9</v>
      </c>
      <c r="G6293" s="7">
        <v>0</v>
      </c>
      <c r="H6293" s="7">
        <f t="shared" si="882"/>
        <v>3</v>
      </c>
      <c r="I6293" s="16">
        <f t="shared" si="883"/>
        <v>45189</v>
      </c>
      <c r="J6293" s="17">
        <v>0.2407</v>
      </c>
      <c r="K6293" s="18">
        <f>G6293*结论【关键目标】!C$27*0.7735*0.001</f>
        <v>0</v>
      </c>
      <c r="L6293" s="5">
        <v>0</v>
      </c>
      <c r="M6293" s="5">
        <f>ABS(IF(L6293&lt;=0,L6293/耗电量关键数据!$B$6/1000,L6293/耗电量关键数据!$B$5/1000))</f>
        <v>0</v>
      </c>
      <c r="N6293" s="5">
        <f>电气设备逐时使用率计算!H6269</f>
        <v>1.1688450000000001</v>
      </c>
      <c r="O6293" s="5">
        <f>灯光逐时使用率计算!H6269</f>
        <v>0.37403039999999999</v>
      </c>
      <c r="P6293" s="19">
        <f t="shared" si="884"/>
        <v>1.5428754000000002</v>
      </c>
      <c r="Q6293" s="19">
        <f t="shared" si="888"/>
        <v>0</v>
      </c>
      <c r="R6293" s="20">
        <f t="shared" si="885"/>
        <v>0</v>
      </c>
      <c r="S6293" s="20">
        <f t="shared" si="889"/>
        <v>0</v>
      </c>
      <c r="T6293" s="20">
        <f>IF((T6292+R6293)&lt;0,0,IF((T6292+R6293)&gt;结论【关键目标】!C$28,结论【关键目标】!C$28,T6292+R6293))</f>
        <v>8.1608751999999996</v>
      </c>
      <c r="U6293" s="19">
        <f>IF((T6292+R6293)&lt;结论【关键目标】!$C$28,0,(发电量计算【计算逻辑页】!R6293+发电量计算【计算逻辑页】!T6292-结论【关键目标】!$C$28))</f>
        <v>0</v>
      </c>
      <c r="V6293" s="5">
        <f t="shared" si="886"/>
        <v>0</v>
      </c>
      <c r="W6293" s="5">
        <f t="shared" si="887"/>
        <v>0</v>
      </c>
      <c r="X6293" s="5">
        <f t="shared" si="890"/>
        <v>0</v>
      </c>
    </row>
    <row r="6294" spans="1:24" x14ac:dyDescent="0.15">
      <c r="A6294" s="7">
        <v>6293</v>
      </c>
      <c r="B6294" s="7">
        <v>9</v>
      </c>
      <c r="C6294" s="7">
        <v>20</v>
      </c>
      <c r="D6294" s="7">
        <v>5</v>
      </c>
      <c r="E6294" s="7">
        <v>263</v>
      </c>
      <c r="F6294" s="7">
        <v>21.8</v>
      </c>
      <c r="G6294" s="7">
        <v>0</v>
      </c>
      <c r="H6294" s="7">
        <f t="shared" si="882"/>
        <v>3</v>
      </c>
      <c r="I6294" s="16">
        <f t="shared" si="883"/>
        <v>45189</v>
      </c>
      <c r="J6294" s="17">
        <v>0.2407</v>
      </c>
      <c r="K6294" s="18">
        <f>G6294*结论【关键目标】!C$27*0.7735*0.001</f>
        <v>0</v>
      </c>
      <c r="L6294" s="5">
        <v>0</v>
      </c>
      <c r="M6294" s="5">
        <f>ABS(IF(L6294&lt;=0,L6294/耗电量关键数据!$B$6/1000,L6294/耗电量关键数据!$B$5/1000))</f>
        <v>0</v>
      </c>
      <c r="N6294" s="5">
        <f>电气设备逐时使用率计算!H6270</f>
        <v>1.1688450000000001</v>
      </c>
      <c r="O6294" s="5">
        <f>灯光逐时使用率计算!H6270</f>
        <v>0.37403039999999999</v>
      </c>
      <c r="P6294" s="19">
        <f t="shared" si="884"/>
        <v>1.5428754000000002</v>
      </c>
      <c r="Q6294" s="19">
        <f t="shared" si="888"/>
        <v>0</v>
      </c>
      <c r="R6294" s="20">
        <f t="shared" si="885"/>
        <v>0</v>
      </c>
      <c r="S6294" s="20">
        <f t="shared" si="889"/>
        <v>0</v>
      </c>
      <c r="T6294" s="20">
        <f>IF((T6293+R6294)&lt;0,0,IF((T6293+R6294)&gt;结论【关键目标】!C$28,结论【关键目标】!C$28,T6293+R6294))</f>
        <v>8.1608751999999996</v>
      </c>
      <c r="U6294" s="19">
        <f>IF((T6293+R6294)&lt;结论【关键目标】!$C$28,0,(发电量计算【计算逻辑页】!R6294+发电量计算【计算逻辑页】!T6293-结论【关键目标】!$C$28))</f>
        <v>0</v>
      </c>
      <c r="V6294" s="5">
        <f t="shared" si="886"/>
        <v>0</v>
      </c>
      <c r="W6294" s="5">
        <f t="shared" si="887"/>
        <v>0</v>
      </c>
      <c r="X6294" s="5">
        <f t="shared" si="890"/>
        <v>0</v>
      </c>
    </row>
    <row r="6295" spans="1:24" x14ac:dyDescent="0.15">
      <c r="A6295" s="7">
        <v>6294</v>
      </c>
      <c r="B6295" s="7">
        <v>9</v>
      </c>
      <c r="C6295" s="7">
        <v>20</v>
      </c>
      <c r="D6295" s="7">
        <v>6</v>
      </c>
      <c r="E6295" s="7">
        <v>263</v>
      </c>
      <c r="F6295" s="7">
        <v>21.7</v>
      </c>
      <c r="G6295" s="7">
        <v>3.1</v>
      </c>
      <c r="H6295" s="7">
        <f t="shared" si="882"/>
        <v>3</v>
      </c>
      <c r="I6295" s="16">
        <f t="shared" si="883"/>
        <v>45189</v>
      </c>
      <c r="J6295" s="17">
        <v>0.2407</v>
      </c>
      <c r="K6295" s="18">
        <f>G6295*结论【关键目标】!C$27*0.7735*0.001</f>
        <v>0.28774199999999994</v>
      </c>
      <c r="L6295" s="5">
        <v>0</v>
      </c>
      <c r="M6295" s="5">
        <f>ABS(IF(L6295&lt;=0,L6295/耗电量关键数据!$B$6/1000,L6295/耗电量关键数据!$B$5/1000))</f>
        <v>0</v>
      </c>
      <c r="N6295" s="5">
        <f>电气设备逐时使用率计算!H6271</f>
        <v>1.1688450000000001</v>
      </c>
      <c r="O6295" s="5">
        <f>灯光逐时使用率计算!H6271</f>
        <v>0.37403039999999999</v>
      </c>
      <c r="P6295" s="19">
        <f t="shared" si="884"/>
        <v>1.5428754000000002</v>
      </c>
      <c r="Q6295" s="19">
        <f t="shared" si="888"/>
        <v>0</v>
      </c>
      <c r="R6295" s="20">
        <f t="shared" si="885"/>
        <v>0.28774199999999994</v>
      </c>
      <c r="S6295" s="20">
        <f t="shared" si="889"/>
        <v>0</v>
      </c>
      <c r="T6295" s="20">
        <f>IF((T6294+R6295)&lt;0,0,IF((T6294+R6295)&gt;结论【关键目标】!C$28,结论【关键目标】!C$28,T6294+R6295))</f>
        <v>8.4486171999999993</v>
      </c>
      <c r="U6295" s="19">
        <f>IF((T6294+R6295)&lt;结论【关键目标】!$C$28,0,(发电量计算【计算逻辑页】!R6295+发电量计算【计算逻辑页】!T6294-结论【关键目标】!$C$28))</f>
        <v>0</v>
      </c>
      <c r="V6295" s="5">
        <f t="shared" si="886"/>
        <v>0</v>
      </c>
      <c r="W6295" s="5">
        <f t="shared" si="887"/>
        <v>6.925949939999998E-2</v>
      </c>
      <c r="X6295" s="5">
        <f t="shared" si="890"/>
        <v>0</v>
      </c>
    </row>
    <row r="6296" spans="1:24" x14ac:dyDescent="0.15">
      <c r="A6296" s="7">
        <v>6295</v>
      </c>
      <c r="B6296" s="7">
        <v>9</v>
      </c>
      <c r="C6296" s="7">
        <v>20</v>
      </c>
      <c r="D6296" s="7">
        <v>7</v>
      </c>
      <c r="E6296" s="7">
        <v>263</v>
      </c>
      <c r="F6296" s="7">
        <v>21.9</v>
      </c>
      <c r="G6296" s="7">
        <v>148.9</v>
      </c>
      <c r="H6296" s="7">
        <f t="shared" si="882"/>
        <v>3</v>
      </c>
      <c r="I6296" s="16">
        <f t="shared" si="883"/>
        <v>45189</v>
      </c>
      <c r="J6296" s="17">
        <v>0.2407</v>
      </c>
      <c r="K6296" s="18">
        <f>G6296*结论【关键目标】!C$27*0.7735*0.001</f>
        <v>13.820898</v>
      </c>
      <c r="L6296" s="5">
        <v>0</v>
      </c>
      <c r="M6296" s="5">
        <f>ABS(IF(L6296&lt;=0,L6296/耗电量关键数据!$B$6/1000,L6296/耗电量关键数据!$B$5/1000))</f>
        <v>0</v>
      </c>
      <c r="N6296" s="5">
        <f>电气设备逐时使用率计算!H6272</f>
        <v>2.3376900000000003</v>
      </c>
      <c r="O6296" s="5">
        <f>灯光逐时使用率计算!H6272</f>
        <v>1.2467680000000001</v>
      </c>
      <c r="P6296" s="19">
        <f t="shared" si="884"/>
        <v>3.5844580000000006</v>
      </c>
      <c r="Q6296" s="19">
        <f t="shared" si="888"/>
        <v>0</v>
      </c>
      <c r="R6296" s="20">
        <f t="shared" si="885"/>
        <v>13.820898</v>
      </c>
      <c r="S6296" s="20">
        <f t="shared" si="889"/>
        <v>0</v>
      </c>
      <c r="T6296" s="20">
        <f>IF((T6295+R6296)&lt;0,0,IF((T6295+R6296)&gt;结论【关键目标】!C$28,结论【关键目标】!C$28,T6295+R6296))</f>
        <v>22</v>
      </c>
      <c r="U6296" s="19">
        <f>IF((T6295+R6296)&lt;结论【关键目标】!$C$28,0,(发电量计算【计算逻辑页】!R6296+发电量计算【计算逻辑页】!T6295-结论【关键目标】!$C$28))</f>
        <v>0.26951520000000073</v>
      </c>
      <c r="V6296" s="5">
        <f t="shared" si="886"/>
        <v>0</v>
      </c>
      <c r="W6296" s="5">
        <f t="shared" si="887"/>
        <v>0.8627790406000001</v>
      </c>
      <c r="X6296" s="5">
        <f t="shared" si="890"/>
        <v>0</v>
      </c>
    </row>
    <row r="6297" spans="1:24" x14ac:dyDescent="0.15">
      <c r="A6297" s="7">
        <v>6296</v>
      </c>
      <c r="B6297" s="7">
        <v>9</v>
      </c>
      <c r="C6297" s="7">
        <v>20</v>
      </c>
      <c r="D6297" s="7">
        <v>8</v>
      </c>
      <c r="E6297" s="7">
        <v>263</v>
      </c>
      <c r="F6297" s="7">
        <v>22.4</v>
      </c>
      <c r="G6297" s="7">
        <v>303.2</v>
      </c>
      <c r="H6297" s="7">
        <f t="shared" si="882"/>
        <v>3</v>
      </c>
      <c r="I6297" s="16">
        <f t="shared" si="883"/>
        <v>45189</v>
      </c>
      <c r="J6297" s="17">
        <v>0.70809999999999995</v>
      </c>
      <c r="K6297" s="18">
        <f>G6297*结论【关键目标】!C$27*0.7735*0.001</f>
        <v>28.143023999999997</v>
      </c>
      <c r="L6297" s="5">
        <v>0</v>
      </c>
      <c r="M6297" s="5">
        <f>ABS(IF(L6297&lt;=0,L6297/耗电量关键数据!$B$6/1000,L6297/耗电量关键数据!$B$5/1000))</f>
        <v>0</v>
      </c>
      <c r="N6297" s="5">
        <f>电气设备逐时使用率计算!H6273</f>
        <v>11.688450000000001</v>
      </c>
      <c r="O6297" s="5">
        <f>灯光逐时使用率计算!H6273</f>
        <v>6.2338399999999998</v>
      </c>
      <c r="P6297" s="19">
        <f t="shared" si="884"/>
        <v>17.92229</v>
      </c>
      <c r="Q6297" s="19">
        <f t="shared" si="888"/>
        <v>0</v>
      </c>
      <c r="R6297" s="20">
        <f t="shared" si="885"/>
        <v>28.143023999999997</v>
      </c>
      <c r="S6297" s="20">
        <f t="shared" si="889"/>
        <v>0</v>
      </c>
      <c r="T6297" s="20">
        <f>IF((T6296+R6297)&lt;0,0,IF((T6296+R6297)&gt;结论【关键目标】!C$28,结论【关键目标】!C$28,T6296+R6297))</f>
        <v>22</v>
      </c>
      <c r="U6297" s="19">
        <f>IF((T6296+R6297)&lt;结论【关键目标】!$C$28,0,(发电量计算【计算逻辑页】!R6297+发电量计算【计算逻辑页】!T6296-结论【关键目标】!$C$28))</f>
        <v>28.143023999999997</v>
      </c>
      <c r="V6297" s="5">
        <f t="shared" si="886"/>
        <v>9.8500583999999982</v>
      </c>
      <c r="W6297" s="5">
        <f t="shared" si="887"/>
        <v>12.690773548999999</v>
      </c>
      <c r="X6297" s="5">
        <f t="shared" si="890"/>
        <v>0</v>
      </c>
    </row>
    <row r="6298" spans="1:24" x14ac:dyDescent="0.15">
      <c r="A6298" s="7">
        <v>6297</v>
      </c>
      <c r="B6298" s="7">
        <v>9</v>
      </c>
      <c r="C6298" s="7">
        <v>20</v>
      </c>
      <c r="D6298" s="7">
        <v>9</v>
      </c>
      <c r="E6298" s="7">
        <v>263</v>
      </c>
      <c r="F6298" s="7">
        <v>22.8</v>
      </c>
      <c r="G6298" s="7">
        <v>438.7</v>
      </c>
      <c r="H6298" s="7">
        <f t="shared" si="882"/>
        <v>3</v>
      </c>
      <c r="I6298" s="16">
        <f t="shared" si="883"/>
        <v>45189</v>
      </c>
      <c r="J6298" s="17">
        <v>0.70809999999999995</v>
      </c>
      <c r="K6298" s="18">
        <f>G6298*结论【关键目标】!C$27*0.7735*0.001</f>
        <v>40.720134000000002</v>
      </c>
      <c r="L6298" s="5">
        <v>0</v>
      </c>
      <c r="M6298" s="5">
        <f>ABS(IF(L6298&lt;=0,L6298/耗电量关键数据!$B$6/1000,L6298/耗电量关键数据!$B$5/1000))</f>
        <v>0</v>
      </c>
      <c r="N6298" s="5">
        <f>电气设备逐时使用率计算!H6274</f>
        <v>22.208055000000002</v>
      </c>
      <c r="O6298" s="5">
        <f>灯光逐时使用率计算!H6274</f>
        <v>11.844296</v>
      </c>
      <c r="P6298" s="19">
        <f t="shared" si="884"/>
        <v>34.052351000000002</v>
      </c>
      <c r="Q6298" s="19">
        <f t="shared" si="888"/>
        <v>0</v>
      </c>
      <c r="R6298" s="20">
        <f t="shared" si="885"/>
        <v>40.720134000000002</v>
      </c>
      <c r="S6298" s="20">
        <f t="shared" si="889"/>
        <v>0</v>
      </c>
      <c r="T6298" s="20">
        <f>IF((T6297+R6298)&lt;0,0,IF((T6297+R6298)&gt;结论【关键目标】!C$28,结论【关键目标】!C$28,T6297+R6298))</f>
        <v>22</v>
      </c>
      <c r="U6298" s="19">
        <f>IF((T6297+R6298)&lt;结论【关键目标】!$C$28,0,(发电量计算【计算逻辑页】!R6298+发电量计算【计算逻辑页】!T6297-结论【关键目标】!$C$28))</f>
        <v>40.720134000000002</v>
      </c>
      <c r="V6298" s="5">
        <f t="shared" si="886"/>
        <v>14.2520469</v>
      </c>
      <c r="W6298" s="5">
        <f t="shared" si="887"/>
        <v>24.1124697431</v>
      </c>
      <c r="X6298" s="5">
        <f t="shared" si="890"/>
        <v>0</v>
      </c>
    </row>
    <row r="6299" spans="1:24" x14ac:dyDescent="0.15">
      <c r="A6299" s="7">
        <v>6298</v>
      </c>
      <c r="B6299" s="7">
        <v>9</v>
      </c>
      <c r="C6299" s="7">
        <v>20</v>
      </c>
      <c r="D6299" s="7">
        <v>10</v>
      </c>
      <c r="E6299" s="7">
        <v>263</v>
      </c>
      <c r="F6299" s="7">
        <v>23.3</v>
      </c>
      <c r="G6299" s="7">
        <v>557.5</v>
      </c>
      <c r="H6299" s="7">
        <f t="shared" si="882"/>
        <v>3</v>
      </c>
      <c r="I6299" s="16">
        <f t="shared" si="883"/>
        <v>45189</v>
      </c>
      <c r="J6299" s="17">
        <v>0.70809999999999995</v>
      </c>
      <c r="K6299" s="18">
        <f>G6299*结论【关键目标】!C$27*0.7735*0.001</f>
        <v>51.747149999999998</v>
      </c>
      <c r="L6299" s="5">
        <v>0</v>
      </c>
      <c r="M6299" s="5">
        <f>ABS(IF(L6299&lt;=0,L6299/耗电量关键数据!$B$6/1000,L6299/耗电量关键数据!$B$5/1000))</f>
        <v>0</v>
      </c>
      <c r="N6299" s="5">
        <f>电气设备逐时使用率计算!H6275</f>
        <v>22.208055000000002</v>
      </c>
      <c r="O6299" s="5">
        <f>灯光逐时使用率计算!H6275</f>
        <v>11.844296</v>
      </c>
      <c r="P6299" s="19">
        <f t="shared" si="884"/>
        <v>34.052351000000002</v>
      </c>
      <c r="Q6299" s="19">
        <f t="shared" si="888"/>
        <v>0</v>
      </c>
      <c r="R6299" s="20">
        <f t="shared" si="885"/>
        <v>51.747149999999998</v>
      </c>
      <c r="S6299" s="20">
        <f t="shared" si="889"/>
        <v>0</v>
      </c>
      <c r="T6299" s="20">
        <f>IF((T6298+R6299)&lt;0,0,IF((T6298+R6299)&gt;结论【关键目标】!C$28,结论【关键目标】!C$28,T6298+R6299))</f>
        <v>22</v>
      </c>
      <c r="U6299" s="19">
        <f>IF((T6298+R6299)&lt;结论【关键目标】!$C$28,0,(发电量计算【计算逻辑页】!R6299+发电量计算【计算逻辑页】!T6298-结论【关键目标】!$C$28))</f>
        <v>51.747150000000005</v>
      </c>
      <c r="V6299" s="5">
        <f t="shared" si="886"/>
        <v>18.1115025</v>
      </c>
      <c r="W6299" s="5">
        <f t="shared" si="887"/>
        <v>24.1124697431</v>
      </c>
      <c r="X6299" s="5">
        <f t="shared" si="890"/>
        <v>0</v>
      </c>
    </row>
    <row r="6300" spans="1:24" x14ac:dyDescent="0.15">
      <c r="A6300" s="7">
        <v>6299</v>
      </c>
      <c r="B6300" s="7">
        <v>9</v>
      </c>
      <c r="C6300" s="7">
        <v>20</v>
      </c>
      <c r="D6300" s="7">
        <v>11</v>
      </c>
      <c r="E6300" s="7">
        <v>263</v>
      </c>
      <c r="F6300" s="7">
        <v>24.4</v>
      </c>
      <c r="G6300" s="7">
        <v>632.20000000000005</v>
      </c>
      <c r="H6300" s="7">
        <f t="shared" si="882"/>
        <v>3</v>
      </c>
      <c r="I6300" s="16">
        <f t="shared" si="883"/>
        <v>45189</v>
      </c>
      <c r="J6300" s="17">
        <v>1.2267999999999999</v>
      </c>
      <c r="K6300" s="18">
        <f>G6300*结论【关键目标】!C$27*0.7735*0.001</f>
        <v>58.680803999999995</v>
      </c>
      <c r="L6300" s="5">
        <v>0</v>
      </c>
      <c r="M6300" s="5">
        <f>ABS(IF(L6300&lt;=0,L6300/耗电量关键数据!$B$6/1000,L6300/耗电量关键数据!$B$5/1000))</f>
        <v>0</v>
      </c>
      <c r="N6300" s="5">
        <f>电气设备逐时使用率计算!H6276</f>
        <v>22.208055000000002</v>
      </c>
      <c r="O6300" s="5">
        <f>灯光逐时使用率计算!H6276</f>
        <v>11.844296</v>
      </c>
      <c r="P6300" s="19">
        <f t="shared" si="884"/>
        <v>34.052351000000002</v>
      </c>
      <c r="Q6300" s="19">
        <f t="shared" si="888"/>
        <v>34.052351000000002</v>
      </c>
      <c r="R6300" s="20">
        <f t="shared" si="885"/>
        <v>24.628452999999993</v>
      </c>
      <c r="S6300" s="20">
        <f t="shared" si="889"/>
        <v>0</v>
      </c>
      <c r="T6300" s="20">
        <f>IF((T6299+R6300)&lt;0,0,IF((T6299+R6300)&gt;结论【关键目标】!C$28,结论【关键目标】!C$28,T6299+R6300))</f>
        <v>22</v>
      </c>
      <c r="U6300" s="19">
        <f>IF((T6299+R6300)&lt;结论【关键目标】!$C$28,0,(发电量计算【计算逻辑页】!R6300+发电量计算【计算逻辑页】!T6299-结论【关键目标】!$C$28))</f>
        <v>24.628452999999993</v>
      </c>
      <c r="V6300" s="5">
        <f t="shared" si="886"/>
        <v>8.6199585499999962</v>
      </c>
      <c r="W6300" s="5">
        <f t="shared" si="887"/>
        <v>41.775424206799997</v>
      </c>
      <c r="X6300" s="5">
        <f t="shared" si="890"/>
        <v>0</v>
      </c>
    </row>
    <row r="6301" spans="1:24" x14ac:dyDescent="0.15">
      <c r="A6301" s="7">
        <v>6300</v>
      </c>
      <c r="B6301" s="7">
        <v>9</v>
      </c>
      <c r="C6301" s="7">
        <v>20</v>
      </c>
      <c r="D6301" s="7">
        <v>12</v>
      </c>
      <c r="E6301" s="7">
        <v>263</v>
      </c>
      <c r="F6301" s="7">
        <v>25.8</v>
      </c>
      <c r="G6301" s="7">
        <v>685</v>
      </c>
      <c r="H6301" s="7">
        <f t="shared" si="882"/>
        <v>3</v>
      </c>
      <c r="I6301" s="16">
        <f t="shared" si="883"/>
        <v>45189</v>
      </c>
      <c r="J6301" s="17">
        <v>1.2267999999999999</v>
      </c>
      <c r="K6301" s="18">
        <f>G6301*结论【关键目标】!C$27*0.7735*0.001</f>
        <v>63.581699999999998</v>
      </c>
      <c r="L6301" s="5">
        <v>0</v>
      </c>
      <c r="M6301" s="5">
        <f>ABS(IF(L6301&lt;=0,L6301/耗电量关键数据!$B$6/1000,L6301/耗电量关键数据!$B$5/1000))</f>
        <v>0</v>
      </c>
      <c r="N6301" s="5">
        <f>电气设备逐时使用率计算!H6277</f>
        <v>11.688450000000001</v>
      </c>
      <c r="O6301" s="5">
        <f>灯光逐时使用率计算!H6277</f>
        <v>9.9741440000000008</v>
      </c>
      <c r="P6301" s="19">
        <f t="shared" si="884"/>
        <v>21.662594000000002</v>
      </c>
      <c r="Q6301" s="19">
        <f t="shared" si="888"/>
        <v>21.662594000000002</v>
      </c>
      <c r="R6301" s="20">
        <f t="shared" si="885"/>
        <v>41.919105999999999</v>
      </c>
      <c r="S6301" s="20">
        <f t="shared" si="889"/>
        <v>0</v>
      </c>
      <c r="T6301" s="20">
        <f>IF((T6300+R6301)&lt;0,0,IF((T6300+R6301)&gt;结论【关键目标】!C$28,结论【关键目标】!C$28,T6300+R6301))</f>
        <v>22</v>
      </c>
      <c r="U6301" s="19">
        <f>IF((T6300+R6301)&lt;结论【关键目标】!$C$28,0,(发电量计算【计算逻辑页】!R6301+发电量计算【计算逻辑页】!T6300-结论【关键目标】!$C$28))</f>
        <v>41.919105999999999</v>
      </c>
      <c r="V6301" s="5">
        <f t="shared" si="886"/>
        <v>14.671687099999998</v>
      </c>
      <c r="W6301" s="5">
        <f t="shared" si="887"/>
        <v>26.5756703192</v>
      </c>
      <c r="X6301" s="5">
        <f t="shared" si="890"/>
        <v>0</v>
      </c>
    </row>
    <row r="6302" spans="1:24" x14ac:dyDescent="0.15">
      <c r="A6302" s="7">
        <v>6301</v>
      </c>
      <c r="B6302" s="7">
        <v>9</v>
      </c>
      <c r="C6302" s="7">
        <v>20</v>
      </c>
      <c r="D6302" s="7">
        <v>13</v>
      </c>
      <c r="E6302" s="7">
        <v>263</v>
      </c>
      <c r="F6302" s="7">
        <v>27.3</v>
      </c>
      <c r="G6302" s="7">
        <v>680.9</v>
      </c>
      <c r="H6302" s="7">
        <f t="shared" si="882"/>
        <v>3</v>
      </c>
      <c r="I6302" s="16">
        <f t="shared" si="883"/>
        <v>45189</v>
      </c>
      <c r="J6302" s="17">
        <v>1.2267999999999999</v>
      </c>
      <c r="K6302" s="18">
        <f>G6302*结论【关键目标】!C$27*0.7735*0.001</f>
        <v>63.201138</v>
      </c>
      <c r="L6302" s="5">
        <v>0</v>
      </c>
      <c r="M6302" s="5">
        <f>ABS(IF(L6302&lt;=0,L6302/耗电量关键数据!$B$6/1000,L6302/耗电量关键数据!$B$5/1000))</f>
        <v>0</v>
      </c>
      <c r="N6302" s="5">
        <f>电气设备逐时使用率计算!H6278</f>
        <v>11.688450000000001</v>
      </c>
      <c r="O6302" s="5">
        <f>灯光逐时使用率计算!H6278</f>
        <v>9.9741440000000008</v>
      </c>
      <c r="P6302" s="19">
        <f t="shared" si="884"/>
        <v>21.662594000000002</v>
      </c>
      <c r="Q6302" s="19">
        <f t="shared" si="888"/>
        <v>21.662594000000002</v>
      </c>
      <c r="R6302" s="20">
        <f t="shared" si="885"/>
        <v>41.538544000000002</v>
      </c>
      <c r="S6302" s="20">
        <f t="shared" si="889"/>
        <v>0</v>
      </c>
      <c r="T6302" s="20">
        <f>IF((T6301+R6302)&lt;0,0,IF((T6301+R6302)&gt;结论【关键目标】!C$28,结论【关键目标】!C$28,T6301+R6302))</f>
        <v>22</v>
      </c>
      <c r="U6302" s="19">
        <f>IF((T6301+R6302)&lt;结论【关键目标】!$C$28,0,(发电量计算【计算逻辑页】!R6302+发电量计算【计算逻辑页】!T6301-结论【关键目标】!$C$28))</f>
        <v>41.538544000000002</v>
      </c>
      <c r="V6302" s="5">
        <f t="shared" si="886"/>
        <v>14.538490399999999</v>
      </c>
      <c r="W6302" s="5">
        <f t="shared" si="887"/>
        <v>26.5756703192</v>
      </c>
      <c r="X6302" s="5">
        <f t="shared" si="890"/>
        <v>0</v>
      </c>
    </row>
    <row r="6303" spans="1:24" x14ac:dyDescent="0.15">
      <c r="A6303" s="7">
        <v>6302</v>
      </c>
      <c r="B6303" s="7">
        <v>9</v>
      </c>
      <c r="C6303" s="7">
        <v>20</v>
      </c>
      <c r="D6303" s="7">
        <v>14</v>
      </c>
      <c r="E6303" s="7">
        <v>263</v>
      </c>
      <c r="F6303" s="7">
        <v>28.6</v>
      </c>
      <c r="G6303" s="7">
        <v>611.70000000000005</v>
      </c>
      <c r="H6303" s="7">
        <f t="shared" si="882"/>
        <v>3</v>
      </c>
      <c r="I6303" s="16">
        <f t="shared" si="883"/>
        <v>45189</v>
      </c>
      <c r="J6303" s="17">
        <v>1.2267999999999999</v>
      </c>
      <c r="K6303" s="18">
        <f>G6303*结论【关键目标】!C$27*0.7735*0.001</f>
        <v>56.777994</v>
      </c>
      <c r="L6303" s="5">
        <v>0</v>
      </c>
      <c r="M6303" s="5">
        <f>ABS(IF(L6303&lt;=0,L6303/耗电量关键数据!$B$6/1000,L6303/耗电量关键数据!$B$5/1000))</f>
        <v>0</v>
      </c>
      <c r="N6303" s="5">
        <f>电气设备逐时使用率计算!H6279</f>
        <v>22.208055000000002</v>
      </c>
      <c r="O6303" s="5">
        <f>灯光逐时使用率计算!H6279</f>
        <v>11.844296</v>
      </c>
      <c r="P6303" s="19">
        <f t="shared" si="884"/>
        <v>34.052351000000002</v>
      </c>
      <c r="Q6303" s="19">
        <f t="shared" si="888"/>
        <v>34.052351000000002</v>
      </c>
      <c r="R6303" s="20">
        <f t="shared" si="885"/>
        <v>22.725642999999998</v>
      </c>
      <c r="S6303" s="20">
        <f t="shared" si="889"/>
        <v>0</v>
      </c>
      <c r="T6303" s="20">
        <f>IF((T6302+R6303)&lt;0,0,IF((T6302+R6303)&gt;结论【关键目标】!C$28,结论【关键目标】!C$28,T6302+R6303))</f>
        <v>22</v>
      </c>
      <c r="U6303" s="19">
        <f>IF((T6302+R6303)&lt;结论【关键目标】!$C$28,0,(发电量计算【计算逻辑页】!R6303+发电量计算【计算逻辑页】!T6302-结论【关键目标】!$C$28))</f>
        <v>22.725642999999998</v>
      </c>
      <c r="V6303" s="5">
        <f t="shared" si="886"/>
        <v>7.9539750499999986</v>
      </c>
      <c r="W6303" s="5">
        <f t="shared" si="887"/>
        <v>41.775424206799997</v>
      </c>
      <c r="X6303" s="5">
        <f t="shared" si="890"/>
        <v>0</v>
      </c>
    </row>
    <row r="6304" spans="1:24" x14ac:dyDescent="0.15">
      <c r="A6304" s="7">
        <v>6303</v>
      </c>
      <c r="B6304" s="7">
        <v>9</v>
      </c>
      <c r="C6304" s="7">
        <v>20</v>
      </c>
      <c r="D6304" s="7">
        <v>15</v>
      </c>
      <c r="E6304" s="7">
        <v>263</v>
      </c>
      <c r="F6304" s="7">
        <v>29.4</v>
      </c>
      <c r="G6304" s="7">
        <v>476.7</v>
      </c>
      <c r="H6304" s="7">
        <f t="shared" si="882"/>
        <v>3</v>
      </c>
      <c r="I6304" s="16">
        <f t="shared" si="883"/>
        <v>45189</v>
      </c>
      <c r="J6304" s="17">
        <v>1.2267999999999999</v>
      </c>
      <c r="K6304" s="18">
        <f>G6304*结论【关键目标】!C$27*0.7735*0.001</f>
        <v>44.247293999999997</v>
      </c>
      <c r="L6304" s="5">
        <v>0</v>
      </c>
      <c r="M6304" s="5">
        <f>ABS(IF(L6304&lt;=0,L6304/耗电量关键数据!$B$6/1000,L6304/耗电量关键数据!$B$5/1000))</f>
        <v>0</v>
      </c>
      <c r="N6304" s="5">
        <f>电气设备逐时使用率计算!H6280</f>
        <v>22.208055000000002</v>
      </c>
      <c r="O6304" s="5">
        <f>灯光逐时使用率计算!H6280</f>
        <v>11.844296</v>
      </c>
      <c r="P6304" s="19">
        <f t="shared" si="884"/>
        <v>34.052351000000002</v>
      </c>
      <c r="Q6304" s="19">
        <f t="shared" si="888"/>
        <v>34.052351000000002</v>
      </c>
      <c r="R6304" s="20">
        <f t="shared" si="885"/>
        <v>10.194942999999995</v>
      </c>
      <c r="S6304" s="20">
        <f t="shared" si="889"/>
        <v>0</v>
      </c>
      <c r="T6304" s="20">
        <f>IF((T6303+R6304)&lt;0,0,IF((T6303+R6304)&gt;结论【关键目标】!C$28,结论【关键目标】!C$28,T6303+R6304))</f>
        <v>22</v>
      </c>
      <c r="U6304" s="19">
        <f>IF((T6303+R6304)&lt;结论【关键目标】!$C$28,0,(发电量计算【计算逻辑页】!R6304+发电量计算【计算逻辑页】!T6303-结论【关键目标】!$C$28))</f>
        <v>10.194942999999995</v>
      </c>
      <c r="V6304" s="5">
        <f t="shared" si="886"/>
        <v>3.5682300499999982</v>
      </c>
      <c r="W6304" s="5">
        <f t="shared" si="887"/>
        <v>41.775424206799997</v>
      </c>
      <c r="X6304" s="5">
        <f t="shared" si="890"/>
        <v>0</v>
      </c>
    </row>
    <row r="6305" spans="1:24" x14ac:dyDescent="0.15">
      <c r="A6305" s="7">
        <v>6304</v>
      </c>
      <c r="B6305" s="7">
        <v>9</v>
      </c>
      <c r="C6305" s="7">
        <v>20</v>
      </c>
      <c r="D6305" s="7">
        <v>16</v>
      </c>
      <c r="E6305" s="7">
        <v>263</v>
      </c>
      <c r="F6305" s="7">
        <v>29.4</v>
      </c>
      <c r="G6305" s="7">
        <v>294.10000000000002</v>
      </c>
      <c r="H6305" s="7">
        <f t="shared" si="882"/>
        <v>3</v>
      </c>
      <c r="I6305" s="16">
        <f t="shared" si="883"/>
        <v>45189</v>
      </c>
      <c r="J6305" s="17">
        <v>0.70809999999999995</v>
      </c>
      <c r="K6305" s="18">
        <f>G6305*结论【关键目标】!C$27*0.7735*0.001</f>
        <v>27.298361999999997</v>
      </c>
      <c r="L6305" s="5">
        <v>0</v>
      </c>
      <c r="M6305" s="5">
        <f>ABS(IF(L6305&lt;=0,L6305/耗电量关键数据!$B$6/1000,L6305/耗电量关键数据!$B$5/1000))</f>
        <v>0</v>
      </c>
      <c r="N6305" s="5">
        <f>电气设备逐时使用率计算!H6281</f>
        <v>22.208055000000002</v>
      </c>
      <c r="O6305" s="5">
        <f>灯光逐时使用率计算!H6281</f>
        <v>11.844296</v>
      </c>
      <c r="P6305" s="19">
        <f t="shared" si="884"/>
        <v>34.052351000000002</v>
      </c>
      <c r="Q6305" s="19">
        <f t="shared" si="888"/>
        <v>0</v>
      </c>
      <c r="R6305" s="20">
        <f t="shared" si="885"/>
        <v>27.298361999999997</v>
      </c>
      <c r="S6305" s="20">
        <f t="shared" si="889"/>
        <v>0</v>
      </c>
      <c r="T6305" s="20">
        <f>IF((T6304+R6305)&lt;0,0,IF((T6304+R6305)&gt;结论【关键目标】!C$28,结论【关键目标】!C$28,T6304+R6305))</f>
        <v>22</v>
      </c>
      <c r="U6305" s="19">
        <f>IF((T6304+R6305)&lt;结论【关键目标】!$C$28,0,(发电量计算【计算逻辑页】!R6305+发电量计算【计算逻辑页】!T6304-结论【关键目标】!$C$28))</f>
        <v>27.298361999999997</v>
      </c>
      <c r="V6305" s="5">
        <f t="shared" si="886"/>
        <v>9.5544266999999987</v>
      </c>
      <c r="W6305" s="5">
        <f t="shared" si="887"/>
        <v>19.329970132199996</v>
      </c>
      <c r="X6305" s="5">
        <f t="shared" si="890"/>
        <v>0</v>
      </c>
    </row>
    <row r="6306" spans="1:24" x14ac:dyDescent="0.15">
      <c r="A6306" s="7">
        <v>6305</v>
      </c>
      <c r="B6306" s="7">
        <v>9</v>
      </c>
      <c r="C6306" s="7">
        <v>20</v>
      </c>
      <c r="D6306" s="7">
        <v>17</v>
      </c>
      <c r="E6306" s="7">
        <v>263</v>
      </c>
      <c r="F6306" s="7">
        <v>28.9</v>
      </c>
      <c r="G6306" s="7">
        <v>102.8</v>
      </c>
      <c r="H6306" s="7">
        <f t="shared" si="882"/>
        <v>3</v>
      </c>
      <c r="I6306" s="16">
        <f t="shared" si="883"/>
        <v>45189</v>
      </c>
      <c r="J6306" s="17">
        <v>0.70809999999999995</v>
      </c>
      <c r="K6306" s="18">
        <f>G6306*结论【关键目标】!C$27*0.7735*0.001</f>
        <v>9.5418959999999995</v>
      </c>
      <c r="L6306" s="5">
        <v>0</v>
      </c>
      <c r="M6306" s="5">
        <f>ABS(IF(L6306&lt;=0,L6306/耗电量关键数据!$B$6/1000,L6306/耗电量关键数据!$B$5/1000))</f>
        <v>0</v>
      </c>
      <c r="N6306" s="5">
        <f>电气设备逐时使用率计算!H6282</f>
        <v>22.208055000000002</v>
      </c>
      <c r="O6306" s="5">
        <f>灯光逐时使用率计算!H6282</f>
        <v>11.844296</v>
      </c>
      <c r="P6306" s="19">
        <f t="shared" si="884"/>
        <v>34.052351000000002</v>
      </c>
      <c r="Q6306" s="19">
        <f t="shared" si="888"/>
        <v>0</v>
      </c>
      <c r="R6306" s="20">
        <f t="shared" si="885"/>
        <v>9.5418959999999995</v>
      </c>
      <c r="S6306" s="20">
        <f t="shared" si="889"/>
        <v>0</v>
      </c>
      <c r="T6306" s="20">
        <f>IF((T6305+R6306)&lt;0,0,IF((T6305+R6306)&gt;结论【关键目标】!C$28,结论【关键目标】!C$28,T6305+R6306))</f>
        <v>22</v>
      </c>
      <c r="U6306" s="19">
        <f>IF((T6305+R6306)&lt;结论【关键目标】!$C$28,0,(发电量计算【计算逻辑页】!R6306+发电量计算【计算逻辑页】!T6305-结论【关键目标】!$C$28))</f>
        <v>9.5418960000000013</v>
      </c>
      <c r="V6306" s="5">
        <f t="shared" si="886"/>
        <v>3.3396636000000002</v>
      </c>
      <c r="W6306" s="5">
        <f t="shared" si="887"/>
        <v>6.7566165575999992</v>
      </c>
      <c r="X6306" s="5">
        <f t="shared" si="890"/>
        <v>0</v>
      </c>
    </row>
    <row r="6307" spans="1:24" x14ac:dyDescent="0.15">
      <c r="A6307" s="7">
        <v>6306</v>
      </c>
      <c r="B6307" s="7">
        <v>9</v>
      </c>
      <c r="C6307" s="7">
        <v>20</v>
      </c>
      <c r="D6307" s="7">
        <v>18</v>
      </c>
      <c r="E6307" s="7">
        <v>263</v>
      </c>
      <c r="F6307" s="7">
        <v>28</v>
      </c>
      <c r="G6307" s="7">
        <v>0</v>
      </c>
      <c r="H6307" s="7">
        <f t="shared" si="882"/>
        <v>3</v>
      </c>
      <c r="I6307" s="16">
        <f t="shared" si="883"/>
        <v>45189</v>
      </c>
      <c r="J6307" s="17">
        <v>0.70809999999999995</v>
      </c>
      <c r="K6307" s="18">
        <f>G6307*结论【关键目标】!C$27*0.7735*0.001</f>
        <v>0</v>
      </c>
      <c r="L6307" s="5">
        <v>0</v>
      </c>
      <c r="M6307" s="5">
        <f>ABS(IF(L6307&lt;=0,L6307/耗电量关键数据!$B$6/1000,L6307/耗电量关键数据!$B$5/1000))</f>
        <v>0</v>
      </c>
      <c r="N6307" s="5">
        <f>电气设备逐时使用率计算!H6283</f>
        <v>7.0130699999999999</v>
      </c>
      <c r="O6307" s="5">
        <f>灯光逐时使用率计算!H6283</f>
        <v>3.7403040000000001</v>
      </c>
      <c r="P6307" s="19">
        <f t="shared" si="884"/>
        <v>10.753374000000001</v>
      </c>
      <c r="Q6307" s="19">
        <f t="shared" si="888"/>
        <v>0</v>
      </c>
      <c r="R6307" s="20">
        <f t="shared" si="885"/>
        <v>0</v>
      </c>
      <c r="S6307" s="20">
        <f t="shared" si="889"/>
        <v>0</v>
      </c>
      <c r="T6307" s="20">
        <f>IF((T6306+R6307)&lt;0,0,IF((T6306+R6307)&gt;结论【关键目标】!C$28,结论【关键目标】!C$28,T6306+R6307))</f>
        <v>22</v>
      </c>
      <c r="U6307" s="19">
        <f>IF((T6306+R6307)&lt;结论【关键目标】!$C$28,0,(发电量计算【计算逻辑页】!R6307+发电量计算【计算逻辑页】!T6306-结论【关键目标】!$C$28))</f>
        <v>0</v>
      </c>
      <c r="V6307" s="5">
        <f t="shared" si="886"/>
        <v>0</v>
      </c>
      <c r="W6307" s="5">
        <f t="shared" si="887"/>
        <v>0</v>
      </c>
      <c r="X6307" s="5">
        <f t="shared" si="890"/>
        <v>0</v>
      </c>
    </row>
    <row r="6308" spans="1:24" x14ac:dyDescent="0.15">
      <c r="A6308" s="7">
        <v>6307</v>
      </c>
      <c r="B6308" s="7">
        <v>9</v>
      </c>
      <c r="C6308" s="7">
        <v>20</v>
      </c>
      <c r="D6308" s="7">
        <v>19</v>
      </c>
      <c r="E6308" s="7">
        <v>263</v>
      </c>
      <c r="F6308" s="7">
        <v>26.6</v>
      </c>
      <c r="G6308" s="7">
        <v>0</v>
      </c>
      <c r="H6308" s="7">
        <f t="shared" si="882"/>
        <v>3</v>
      </c>
      <c r="I6308" s="16">
        <f t="shared" si="883"/>
        <v>45189</v>
      </c>
      <c r="J6308" s="17">
        <v>1.2267999999999999</v>
      </c>
      <c r="K6308" s="18">
        <f>G6308*结论【关键目标】!C$27*0.7735*0.001</f>
        <v>0</v>
      </c>
      <c r="L6308" s="5">
        <v>0</v>
      </c>
      <c r="M6308" s="5">
        <f>ABS(IF(L6308&lt;=0,L6308/耗电量关键数据!$B$6/1000,L6308/耗电量关键数据!$B$5/1000))</f>
        <v>0</v>
      </c>
      <c r="N6308" s="5">
        <f>电气设备逐时使用率计算!H6284</f>
        <v>7.0130699999999999</v>
      </c>
      <c r="O6308" s="5">
        <f>灯光逐时使用率计算!H6284</f>
        <v>3.7403040000000001</v>
      </c>
      <c r="P6308" s="19">
        <f t="shared" si="884"/>
        <v>10.753374000000001</v>
      </c>
      <c r="Q6308" s="19">
        <f t="shared" si="888"/>
        <v>10.753374000000001</v>
      </c>
      <c r="R6308" s="20">
        <f t="shared" si="885"/>
        <v>-10.753374000000001</v>
      </c>
      <c r="S6308" s="20">
        <f t="shared" si="889"/>
        <v>10.753374000000001</v>
      </c>
      <c r="T6308" s="20">
        <f>IF((T6307+R6308)&lt;0,0,IF((T6307+R6308)&gt;结论【关键目标】!C$28,结论【关键目标】!C$28,T6307+R6308))</f>
        <v>11.246625999999999</v>
      </c>
      <c r="U6308" s="19">
        <f>IF((T6307+R6308)&lt;结论【关键目标】!$C$28,0,(发电量计算【计算逻辑页】!R6308+发电量计算【计算逻辑页】!T6307-结论【关键目标】!$C$28))</f>
        <v>0</v>
      </c>
      <c r="V6308" s="5">
        <f t="shared" si="886"/>
        <v>0</v>
      </c>
      <c r="W6308" s="5">
        <f t="shared" si="887"/>
        <v>0</v>
      </c>
      <c r="X6308" s="5">
        <f t="shared" si="890"/>
        <v>9.428558323199999</v>
      </c>
    </row>
    <row r="6309" spans="1:24" x14ac:dyDescent="0.15">
      <c r="A6309" s="7">
        <v>6308</v>
      </c>
      <c r="B6309" s="7">
        <v>9</v>
      </c>
      <c r="C6309" s="7">
        <v>20</v>
      </c>
      <c r="D6309" s="7">
        <v>20</v>
      </c>
      <c r="E6309" s="7">
        <v>263</v>
      </c>
      <c r="F6309" s="7">
        <v>24</v>
      </c>
      <c r="G6309" s="7">
        <v>0</v>
      </c>
      <c r="H6309" s="7">
        <f t="shared" si="882"/>
        <v>3</v>
      </c>
      <c r="I6309" s="16">
        <f t="shared" si="883"/>
        <v>45189</v>
      </c>
      <c r="J6309" s="17">
        <v>1.2267999999999999</v>
      </c>
      <c r="K6309" s="18">
        <f>G6309*结论【关键目标】!C$27*0.7735*0.001</f>
        <v>0</v>
      </c>
      <c r="L6309" s="5">
        <v>0</v>
      </c>
      <c r="M6309" s="5">
        <f>ABS(IF(L6309&lt;=0,L6309/耗电量关键数据!$B$6/1000,L6309/耗电量关键数据!$B$5/1000))</f>
        <v>0</v>
      </c>
      <c r="N6309" s="5">
        <f>电气设备逐时使用率计算!H6285</f>
        <v>1.1688450000000001</v>
      </c>
      <c r="O6309" s="5">
        <f>灯光逐时使用率计算!H6285</f>
        <v>0.37403039999999999</v>
      </c>
      <c r="P6309" s="19">
        <f t="shared" si="884"/>
        <v>1.5428754000000002</v>
      </c>
      <c r="Q6309" s="19">
        <f t="shared" si="888"/>
        <v>1.5428754000000002</v>
      </c>
      <c r="R6309" s="20">
        <f t="shared" si="885"/>
        <v>-1.5428754000000002</v>
      </c>
      <c r="S6309" s="20">
        <f t="shared" si="889"/>
        <v>1.5428754000000002</v>
      </c>
      <c r="T6309" s="20">
        <f>IF((T6308+R6309)&lt;0,0,IF((T6308+R6309)&gt;结论【关键目标】!C$28,结论【关键目标】!C$28,T6308+R6309))</f>
        <v>9.7037505999999993</v>
      </c>
      <c r="U6309" s="19">
        <f>IF((T6308+R6309)&lt;结论【关键目标】!$C$28,0,(发电量计算【计算逻辑页】!R6309+发电量计算【计算逻辑页】!T6308-结论【关键目标】!$C$28))</f>
        <v>0</v>
      </c>
      <c r="V6309" s="5">
        <f t="shared" si="886"/>
        <v>0</v>
      </c>
      <c r="W6309" s="5">
        <f t="shared" si="887"/>
        <v>0</v>
      </c>
      <c r="X6309" s="5">
        <f t="shared" si="890"/>
        <v>1.3527931507200002</v>
      </c>
    </row>
    <row r="6310" spans="1:24" x14ac:dyDescent="0.15">
      <c r="A6310" s="7">
        <v>6309</v>
      </c>
      <c r="B6310" s="7">
        <v>9</v>
      </c>
      <c r="C6310" s="7">
        <v>20</v>
      </c>
      <c r="D6310" s="7">
        <v>21</v>
      </c>
      <c r="E6310" s="7">
        <v>263</v>
      </c>
      <c r="F6310" s="7">
        <v>22</v>
      </c>
      <c r="G6310" s="7">
        <v>0</v>
      </c>
      <c r="H6310" s="7">
        <f t="shared" si="882"/>
        <v>3</v>
      </c>
      <c r="I6310" s="16">
        <f t="shared" si="883"/>
        <v>45189</v>
      </c>
      <c r="J6310" s="17">
        <v>1.2267999999999999</v>
      </c>
      <c r="K6310" s="18">
        <f>G6310*结论【关键目标】!C$27*0.7735*0.001</f>
        <v>0</v>
      </c>
      <c r="L6310" s="5">
        <v>0</v>
      </c>
      <c r="M6310" s="5">
        <f>ABS(IF(L6310&lt;=0,L6310/耗电量关键数据!$B$6/1000,L6310/耗电量关键数据!$B$5/1000))</f>
        <v>0</v>
      </c>
      <c r="N6310" s="5">
        <f>电气设备逐时使用率计算!H6286</f>
        <v>1.1688450000000001</v>
      </c>
      <c r="O6310" s="5">
        <f>灯光逐时使用率计算!H6286</f>
        <v>0.37403039999999999</v>
      </c>
      <c r="P6310" s="19">
        <f t="shared" si="884"/>
        <v>1.5428754000000002</v>
      </c>
      <c r="Q6310" s="19">
        <f t="shared" si="888"/>
        <v>1.5428754000000002</v>
      </c>
      <c r="R6310" s="20">
        <f t="shared" si="885"/>
        <v>-1.5428754000000002</v>
      </c>
      <c r="S6310" s="20">
        <f t="shared" si="889"/>
        <v>1.5428754000000002</v>
      </c>
      <c r="T6310" s="20">
        <f>IF((T6309+R6310)&lt;0,0,IF((T6309+R6310)&gt;结论【关键目标】!C$28,结论【关键目标】!C$28,T6309+R6310))</f>
        <v>8.1608751999999996</v>
      </c>
      <c r="U6310" s="19">
        <f>IF((T6309+R6310)&lt;结论【关键目标】!$C$28,0,(发电量计算【计算逻辑页】!R6310+发电量计算【计算逻辑页】!T6309-结论【关键目标】!$C$28))</f>
        <v>0</v>
      </c>
      <c r="V6310" s="5">
        <f t="shared" si="886"/>
        <v>0</v>
      </c>
      <c r="W6310" s="5">
        <f t="shared" si="887"/>
        <v>0</v>
      </c>
      <c r="X6310" s="5">
        <f t="shared" si="890"/>
        <v>1.3527931507200002</v>
      </c>
    </row>
    <row r="6311" spans="1:24" x14ac:dyDescent="0.15">
      <c r="A6311" s="7">
        <v>6310</v>
      </c>
      <c r="B6311" s="7">
        <v>9</v>
      </c>
      <c r="C6311" s="7">
        <v>20</v>
      </c>
      <c r="D6311" s="7">
        <v>22</v>
      </c>
      <c r="E6311" s="7">
        <v>263</v>
      </c>
      <c r="F6311" s="7">
        <v>20.399999999999999</v>
      </c>
      <c r="G6311" s="7">
        <v>0</v>
      </c>
      <c r="H6311" s="7">
        <f t="shared" si="882"/>
        <v>3</v>
      </c>
      <c r="I6311" s="16">
        <f t="shared" si="883"/>
        <v>45189</v>
      </c>
      <c r="J6311" s="17">
        <v>0.70809999999999995</v>
      </c>
      <c r="K6311" s="18">
        <f>G6311*结论【关键目标】!C$27*0.7735*0.001</f>
        <v>0</v>
      </c>
      <c r="L6311" s="5">
        <v>0</v>
      </c>
      <c r="M6311" s="5">
        <f>ABS(IF(L6311&lt;=0,L6311/耗电量关键数据!$B$6/1000,L6311/耗电量关键数据!$B$5/1000))</f>
        <v>0</v>
      </c>
      <c r="N6311" s="5">
        <f>电气设备逐时使用率计算!H6287</f>
        <v>1.1688450000000001</v>
      </c>
      <c r="O6311" s="5">
        <f>灯光逐时使用率计算!H6287</f>
        <v>0.37403039999999999</v>
      </c>
      <c r="P6311" s="19">
        <f t="shared" si="884"/>
        <v>1.5428754000000002</v>
      </c>
      <c r="Q6311" s="19">
        <f t="shared" si="888"/>
        <v>0</v>
      </c>
      <c r="R6311" s="20">
        <f t="shared" si="885"/>
        <v>0</v>
      </c>
      <c r="S6311" s="20">
        <f t="shared" si="889"/>
        <v>0</v>
      </c>
      <c r="T6311" s="20">
        <f>IF((T6310+R6311)&lt;0,0,IF((T6310+R6311)&gt;结论【关键目标】!C$28,结论【关键目标】!C$28,T6310+R6311))</f>
        <v>8.1608751999999996</v>
      </c>
      <c r="U6311" s="19">
        <f>IF((T6310+R6311)&lt;结论【关键目标】!$C$28,0,(发电量计算【计算逻辑页】!R6311+发电量计算【计算逻辑页】!T6310-结论【关键目标】!$C$28))</f>
        <v>0</v>
      </c>
      <c r="V6311" s="5">
        <f t="shared" si="886"/>
        <v>0</v>
      </c>
      <c r="W6311" s="5">
        <f t="shared" si="887"/>
        <v>0</v>
      </c>
      <c r="X6311" s="5">
        <f t="shared" si="890"/>
        <v>0</v>
      </c>
    </row>
    <row r="6312" spans="1:24" x14ac:dyDescent="0.15">
      <c r="A6312" s="7">
        <v>6311</v>
      </c>
      <c r="B6312" s="7">
        <v>9</v>
      </c>
      <c r="C6312" s="7">
        <v>20</v>
      </c>
      <c r="D6312" s="7">
        <v>23</v>
      </c>
      <c r="E6312" s="7">
        <v>263</v>
      </c>
      <c r="F6312" s="7">
        <v>18.7</v>
      </c>
      <c r="G6312" s="7">
        <v>0</v>
      </c>
      <c r="H6312" s="7">
        <f t="shared" si="882"/>
        <v>3</v>
      </c>
      <c r="I6312" s="16">
        <f t="shared" si="883"/>
        <v>45189</v>
      </c>
      <c r="J6312" s="17">
        <v>0.70809999999999995</v>
      </c>
      <c r="K6312" s="18">
        <f>G6312*结论【关键目标】!C$27*0.7735*0.001</f>
        <v>0</v>
      </c>
      <c r="L6312" s="5">
        <v>0</v>
      </c>
      <c r="M6312" s="5">
        <f>ABS(IF(L6312&lt;=0,L6312/耗电量关键数据!$B$6/1000,L6312/耗电量关键数据!$B$5/1000))</f>
        <v>0</v>
      </c>
      <c r="N6312" s="5">
        <f>电气设备逐时使用率计算!H6288</f>
        <v>1.1688450000000001</v>
      </c>
      <c r="O6312" s="5">
        <f>灯光逐时使用率计算!H6288</f>
        <v>0.37403039999999999</v>
      </c>
      <c r="P6312" s="19">
        <f t="shared" si="884"/>
        <v>1.5428754000000002</v>
      </c>
      <c r="Q6312" s="19">
        <f t="shared" si="888"/>
        <v>0</v>
      </c>
      <c r="R6312" s="20">
        <f t="shared" si="885"/>
        <v>0</v>
      </c>
      <c r="S6312" s="20">
        <f t="shared" si="889"/>
        <v>0</v>
      </c>
      <c r="T6312" s="20">
        <f>IF((T6311+R6312)&lt;0,0,IF((T6311+R6312)&gt;结论【关键目标】!C$28,结论【关键目标】!C$28,T6311+R6312))</f>
        <v>8.1608751999999996</v>
      </c>
      <c r="U6312" s="19">
        <f>IF((T6311+R6312)&lt;结论【关键目标】!$C$28,0,(发电量计算【计算逻辑页】!R6312+发电量计算【计算逻辑页】!T6311-结论【关键目标】!$C$28))</f>
        <v>0</v>
      </c>
      <c r="V6312" s="5">
        <f t="shared" si="886"/>
        <v>0</v>
      </c>
      <c r="W6312" s="5">
        <f t="shared" si="887"/>
        <v>0</v>
      </c>
      <c r="X6312" s="5">
        <f t="shared" si="890"/>
        <v>0</v>
      </c>
    </row>
    <row r="6313" spans="1:24" x14ac:dyDescent="0.15">
      <c r="A6313" s="7">
        <v>6312</v>
      </c>
      <c r="B6313" s="7">
        <v>9</v>
      </c>
      <c r="C6313" s="7">
        <v>20</v>
      </c>
      <c r="D6313" s="7">
        <v>24</v>
      </c>
      <c r="E6313" s="7">
        <v>263</v>
      </c>
      <c r="F6313" s="7">
        <v>17.100000000000001</v>
      </c>
      <c r="G6313" s="7">
        <v>0</v>
      </c>
      <c r="H6313" s="7">
        <f t="shared" si="882"/>
        <v>3</v>
      </c>
      <c r="I6313" s="16">
        <f t="shared" si="883"/>
        <v>45189</v>
      </c>
      <c r="J6313" s="17">
        <v>0.2407</v>
      </c>
      <c r="K6313" s="18">
        <f>G6313*结论【关键目标】!C$27*0.7735*0.001</f>
        <v>0</v>
      </c>
      <c r="L6313" s="5">
        <v>0</v>
      </c>
      <c r="M6313" s="5">
        <f>ABS(IF(L6313&lt;=0,L6313/耗电量关键数据!$B$6/1000,L6313/耗电量关键数据!$B$5/1000))</f>
        <v>0</v>
      </c>
      <c r="N6313" s="5">
        <f>电气设备逐时使用率计算!H6289</f>
        <v>1.1688450000000001</v>
      </c>
      <c r="O6313" s="5">
        <f>灯光逐时使用率计算!H6289</f>
        <v>0.37403039999999999</v>
      </c>
      <c r="P6313" s="19">
        <f t="shared" si="884"/>
        <v>1.5428754000000002</v>
      </c>
      <c r="Q6313" s="19">
        <f t="shared" si="888"/>
        <v>0</v>
      </c>
      <c r="R6313" s="20">
        <f t="shared" si="885"/>
        <v>0</v>
      </c>
      <c r="S6313" s="20">
        <f t="shared" si="889"/>
        <v>0</v>
      </c>
      <c r="T6313" s="20">
        <f>IF((T6312+R6313)&lt;0,0,IF((T6312+R6313)&gt;结论【关键目标】!C$28,结论【关键目标】!C$28,T6312+R6313))</f>
        <v>8.1608751999999996</v>
      </c>
      <c r="U6313" s="19">
        <f>IF((T6312+R6313)&lt;结论【关键目标】!$C$28,0,(发电量计算【计算逻辑页】!R6313+发电量计算【计算逻辑页】!T6312-结论【关键目标】!$C$28))</f>
        <v>0</v>
      </c>
      <c r="V6313" s="5">
        <f t="shared" si="886"/>
        <v>0</v>
      </c>
      <c r="W6313" s="5">
        <f t="shared" si="887"/>
        <v>0</v>
      </c>
      <c r="X6313" s="5">
        <f t="shared" si="890"/>
        <v>0</v>
      </c>
    </row>
    <row r="6314" spans="1:24" x14ac:dyDescent="0.15">
      <c r="A6314" s="7">
        <v>6313</v>
      </c>
      <c r="B6314" s="7">
        <v>9</v>
      </c>
      <c r="C6314" s="7">
        <v>21</v>
      </c>
      <c r="D6314" s="7">
        <v>1</v>
      </c>
      <c r="E6314" s="7">
        <v>264</v>
      </c>
      <c r="F6314" s="7">
        <v>16.7</v>
      </c>
      <c r="G6314" s="7">
        <v>0</v>
      </c>
      <c r="H6314" s="7">
        <f t="shared" si="882"/>
        <v>4</v>
      </c>
      <c r="I6314" s="16">
        <f t="shared" si="883"/>
        <v>45190</v>
      </c>
      <c r="J6314" s="17">
        <v>0.2407</v>
      </c>
      <c r="K6314" s="18">
        <f>G6314*结论【关键目标】!C$27*0.7735*0.001</f>
        <v>0</v>
      </c>
      <c r="L6314" s="5">
        <v>0</v>
      </c>
      <c r="M6314" s="5">
        <f>ABS(IF(L6314&lt;=0,L6314/耗电量关键数据!$B$6/1000,L6314/耗电量关键数据!$B$5/1000))</f>
        <v>0</v>
      </c>
      <c r="N6314" s="5">
        <f>电气设备逐时使用率计算!H6290</f>
        <v>1.1688450000000001</v>
      </c>
      <c r="O6314" s="5">
        <f>灯光逐时使用率计算!H6290</f>
        <v>0.37403039999999999</v>
      </c>
      <c r="P6314" s="19">
        <f t="shared" si="884"/>
        <v>1.5428754000000002</v>
      </c>
      <c r="Q6314" s="19">
        <f t="shared" si="888"/>
        <v>0</v>
      </c>
      <c r="R6314" s="20">
        <f t="shared" si="885"/>
        <v>0</v>
      </c>
      <c r="S6314" s="20">
        <f t="shared" si="889"/>
        <v>0</v>
      </c>
      <c r="T6314" s="20">
        <f>IF((T6313+R6314)&lt;0,0,IF((T6313+R6314)&gt;结论【关键目标】!C$28,结论【关键目标】!C$28,T6313+R6314))</f>
        <v>8.1608751999999996</v>
      </c>
      <c r="U6314" s="19">
        <f>IF((T6313+R6314)&lt;结论【关键目标】!$C$28,0,(发电量计算【计算逻辑页】!R6314+发电量计算【计算逻辑页】!T6313-结论【关键目标】!$C$28))</f>
        <v>0</v>
      </c>
      <c r="V6314" s="5">
        <f t="shared" si="886"/>
        <v>0</v>
      </c>
      <c r="W6314" s="5">
        <f t="shared" si="887"/>
        <v>0</v>
      </c>
      <c r="X6314" s="5">
        <f t="shared" si="890"/>
        <v>0</v>
      </c>
    </row>
    <row r="6315" spans="1:24" x14ac:dyDescent="0.15">
      <c r="A6315" s="7">
        <v>6314</v>
      </c>
      <c r="B6315" s="7">
        <v>9</v>
      </c>
      <c r="C6315" s="7">
        <v>21</v>
      </c>
      <c r="D6315" s="7">
        <v>2</v>
      </c>
      <c r="E6315" s="7">
        <v>264</v>
      </c>
      <c r="F6315" s="7">
        <v>16.3</v>
      </c>
      <c r="G6315" s="7">
        <v>0</v>
      </c>
      <c r="H6315" s="7">
        <f t="shared" si="882"/>
        <v>4</v>
      </c>
      <c r="I6315" s="16">
        <f t="shared" si="883"/>
        <v>45190</v>
      </c>
      <c r="J6315" s="17">
        <v>0.2407</v>
      </c>
      <c r="K6315" s="18">
        <f>G6315*结论【关键目标】!C$27*0.7735*0.001</f>
        <v>0</v>
      </c>
      <c r="L6315" s="5">
        <v>0</v>
      </c>
      <c r="M6315" s="5">
        <f>ABS(IF(L6315&lt;=0,L6315/耗电量关键数据!$B$6/1000,L6315/耗电量关键数据!$B$5/1000))</f>
        <v>0</v>
      </c>
      <c r="N6315" s="5">
        <f>电气设备逐时使用率计算!H6291</f>
        <v>1.1688450000000001</v>
      </c>
      <c r="O6315" s="5">
        <f>灯光逐时使用率计算!H6291</f>
        <v>0.37403039999999999</v>
      </c>
      <c r="P6315" s="19">
        <f t="shared" si="884"/>
        <v>1.5428754000000002</v>
      </c>
      <c r="Q6315" s="19">
        <f t="shared" si="888"/>
        <v>0</v>
      </c>
      <c r="R6315" s="20">
        <f t="shared" si="885"/>
        <v>0</v>
      </c>
      <c r="S6315" s="20">
        <f t="shared" si="889"/>
        <v>0</v>
      </c>
      <c r="T6315" s="20">
        <f>IF((T6314+R6315)&lt;0,0,IF((T6314+R6315)&gt;结论【关键目标】!C$28,结论【关键目标】!C$28,T6314+R6315))</f>
        <v>8.1608751999999996</v>
      </c>
      <c r="U6315" s="19">
        <f>IF((T6314+R6315)&lt;结论【关键目标】!$C$28,0,(发电量计算【计算逻辑页】!R6315+发电量计算【计算逻辑页】!T6314-结论【关键目标】!$C$28))</f>
        <v>0</v>
      </c>
      <c r="V6315" s="5">
        <f t="shared" si="886"/>
        <v>0</v>
      </c>
      <c r="W6315" s="5">
        <f t="shared" si="887"/>
        <v>0</v>
      </c>
      <c r="X6315" s="5">
        <f t="shared" si="890"/>
        <v>0</v>
      </c>
    </row>
    <row r="6316" spans="1:24" x14ac:dyDescent="0.15">
      <c r="A6316" s="7">
        <v>6315</v>
      </c>
      <c r="B6316" s="7">
        <v>9</v>
      </c>
      <c r="C6316" s="7">
        <v>21</v>
      </c>
      <c r="D6316" s="7">
        <v>3</v>
      </c>
      <c r="E6316" s="7">
        <v>264</v>
      </c>
      <c r="F6316" s="7">
        <v>15.9</v>
      </c>
      <c r="G6316" s="7">
        <v>0</v>
      </c>
      <c r="H6316" s="7">
        <f t="shared" si="882"/>
        <v>4</v>
      </c>
      <c r="I6316" s="16">
        <f t="shared" si="883"/>
        <v>45190</v>
      </c>
      <c r="J6316" s="17">
        <v>0.2407</v>
      </c>
      <c r="K6316" s="18">
        <f>G6316*结论【关键目标】!C$27*0.7735*0.001</f>
        <v>0</v>
      </c>
      <c r="L6316" s="5">
        <v>0</v>
      </c>
      <c r="M6316" s="5">
        <f>ABS(IF(L6316&lt;=0,L6316/耗电量关键数据!$B$6/1000,L6316/耗电量关键数据!$B$5/1000))</f>
        <v>0</v>
      </c>
      <c r="N6316" s="5">
        <f>电气设备逐时使用率计算!H6292</f>
        <v>1.1688450000000001</v>
      </c>
      <c r="O6316" s="5">
        <f>灯光逐时使用率计算!H6292</f>
        <v>0.37403039999999999</v>
      </c>
      <c r="P6316" s="19">
        <f t="shared" si="884"/>
        <v>1.5428754000000002</v>
      </c>
      <c r="Q6316" s="19">
        <f t="shared" si="888"/>
        <v>0</v>
      </c>
      <c r="R6316" s="20">
        <f t="shared" si="885"/>
        <v>0</v>
      </c>
      <c r="S6316" s="20">
        <f t="shared" si="889"/>
        <v>0</v>
      </c>
      <c r="T6316" s="20">
        <f>IF((T6315+R6316)&lt;0,0,IF((T6315+R6316)&gt;结论【关键目标】!C$28,结论【关键目标】!C$28,T6315+R6316))</f>
        <v>8.1608751999999996</v>
      </c>
      <c r="U6316" s="19">
        <f>IF((T6315+R6316)&lt;结论【关键目标】!$C$28,0,(发电量计算【计算逻辑页】!R6316+发电量计算【计算逻辑页】!T6315-结论【关键目标】!$C$28))</f>
        <v>0</v>
      </c>
      <c r="V6316" s="5">
        <f t="shared" si="886"/>
        <v>0</v>
      </c>
      <c r="W6316" s="5">
        <f t="shared" si="887"/>
        <v>0</v>
      </c>
      <c r="X6316" s="5">
        <f t="shared" si="890"/>
        <v>0</v>
      </c>
    </row>
    <row r="6317" spans="1:24" x14ac:dyDescent="0.15">
      <c r="A6317" s="7">
        <v>6316</v>
      </c>
      <c r="B6317" s="7">
        <v>9</v>
      </c>
      <c r="C6317" s="7">
        <v>21</v>
      </c>
      <c r="D6317" s="7">
        <v>4</v>
      </c>
      <c r="E6317" s="7">
        <v>264</v>
      </c>
      <c r="F6317" s="7">
        <v>15</v>
      </c>
      <c r="G6317" s="7">
        <v>0</v>
      </c>
      <c r="H6317" s="7">
        <f t="shared" si="882"/>
        <v>4</v>
      </c>
      <c r="I6317" s="16">
        <f t="shared" si="883"/>
        <v>45190</v>
      </c>
      <c r="J6317" s="17">
        <v>0.2407</v>
      </c>
      <c r="K6317" s="18">
        <f>G6317*结论【关键目标】!C$27*0.7735*0.001</f>
        <v>0</v>
      </c>
      <c r="L6317" s="5">
        <v>0</v>
      </c>
      <c r="M6317" s="5">
        <f>ABS(IF(L6317&lt;=0,L6317/耗电量关键数据!$B$6/1000,L6317/耗电量关键数据!$B$5/1000))</f>
        <v>0</v>
      </c>
      <c r="N6317" s="5">
        <f>电气设备逐时使用率计算!H6293</f>
        <v>1.1688450000000001</v>
      </c>
      <c r="O6317" s="5">
        <f>灯光逐时使用率计算!H6293</f>
        <v>0.37403039999999999</v>
      </c>
      <c r="P6317" s="19">
        <f t="shared" si="884"/>
        <v>1.5428754000000002</v>
      </c>
      <c r="Q6317" s="19">
        <f t="shared" si="888"/>
        <v>0</v>
      </c>
      <c r="R6317" s="20">
        <f t="shared" si="885"/>
        <v>0</v>
      </c>
      <c r="S6317" s="20">
        <f t="shared" si="889"/>
        <v>0</v>
      </c>
      <c r="T6317" s="20">
        <f>IF((T6316+R6317)&lt;0,0,IF((T6316+R6317)&gt;结论【关键目标】!C$28,结论【关键目标】!C$28,T6316+R6317))</f>
        <v>8.1608751999999996</v>
      </c>
      <c r="U6317" s="19">
        <f>IF((T6316+R6317)&lt;结论【关键目标】!$C$28,0,(发电量计算【计算逻辑页】!R6317+发电量计算【计算逻辑页】!T6316-结论【关键目标】!$C$28))</f>
        <v>0</v>
      </c>
      <c r="V6317" s="5">
        <f t="shared" si="886"/>
        <v>0</v>
      </c>
      <c r="W6317" s="5">
        <f t="shared" si="887"/>
        <v>0</v>
      </c>
      <c r="X6317" s="5">
        <f t="shared" si="890"/>
        <v>0</v>
      </c>
    </row>
    <row r="6318" spans="1:24" x14ac:dyDescent="0.15">
      <c r="A6318" s="7">
        <v>6317</v>
      </c>
      <c r="B6318" s="7">
        <v>9</v>
      </c>
      <c r="C6318" s="7">
        <v>21</v>
      </c>
      <c r="D6318" s="7">
        <v>5</v>
      </c>
      <c r="E6318" s="7">
        <v>264</v>
      </c>
      <c r="F6318" s="7">
        <v>14.2</v>
      </c>
      <c r="G6318" s="7">
        <v>0</v>
      </c>
      <c r="H6318" s="7">
        <f t="shared" si="882"/>
        <v>4</v>
      </c>
      <c r="I6318" s="16">
        <f t="shared" si="883"/>
        <v>45190</v>
      </c>
      <c r="J6318" s="17">
        <v>0.2407</v>
      </c>
      <c r="K6318" s="18">
        <f>G6318*结论【关键目标】!C$27*0.7735*0.001</f>
        <v>0</v>
      </c>
      <c r="L6318" s="5">
        <v>0</v>
      </c>
      <c r="M6318" s="5">
        <f>ABS(IF(L6318&lt;=0,L6318/耗电量关键数据!$B$6/1000,L6318/耗电量关键数据!$B$5/1000))</f>
        <v>0</v>
      </c>
      <c r="N6318" s="5">
        <f>电气设备逐时使用率计算!H6294</f>
        <v>1.1688450000000001</v>
      </c>
      <c r="O6318" s="5">
        <f>灯光逐时使用率计算!H6294</f>
        <v>0.37403039999999999</v>
      </c>
      <c r="P6318" s="19">
        <f t="shared" si="884"/>
        <v>1.5428754000000002</v>
      </c>
      <c r="Q6318" s="19">
        <f t="shared" si="888"/>
        <v>0</v>
      </c>
      <c r="R6318" s="20">
        <f t="shared" si="885"/>
        <v>0</v>
      </c>
      <c r="S6318" s="20">
        <f t="shared" si="889"/>
        <v>0</v>
      </c>
      <c r="T6318" s="20">
        <f>IF((T6317+R6318)&lt;0,0,IF((T6317+R6318)&gt;结论【关键目标】!C$28,结论【关键目标】!C$28,T6317+R6318))</f>
        <v>8.1608751999999996</v>
      </c>
      <c r="U6318" s="19">
        <f>IF((T6317+R6318)&lt;结论【关键目标】!$C$28,0,(发电量计算【计算逻辑页】!R6318+发电量计算【计算逻辑页】!T6317-结论【关键目标】!$C$28))</f>
        <v>0</v>
      </c>
      <c r="V6318" s="5">
        <f t="shared" si="886"/>
        <v>0</v>
      </c>
      <c r="W6318" s="5">
        <f t="shared" si="887"/>
        <v>0</v>
      </c>
      <c r="X6318" s="5">
        <f t="shared" si="890"/>
        <v>0</v>
      </c>
    </row>
    <row r="6319" spans="1:24" x14ac:dyDescent="0.15">
      <c r="A6319" s="7">
        <v>6318</v>
      </c>
      <c r="B6319" s="7">
        <v>9</v>
      </c>
      <c r="C6319" s="7">
        <v>21</v>
      </c>
      <c r="D6319" s="7">
        <v>6</v>
      </c>
      <c r="E6319" s="7">
        <v>264</v>
      </c>
      <c r="F6319" s="7">
        <v>13.3</v>
      </c>
      <c r="G6319" s="7">
        <v>0.2</v>
      </c>
      <c r="H6319" s="7">
        <f t="shared" si="882"/>
        <v>4</v>
      </c>
      <c r="I6319" s="16">
        <f t="shared" si="883"/>
        <v>45190</v>
      </c>
      <c r="J6319" s="17">
        <v>0.2407</v>
      </c>
      <c r="K6319" s="18">
        <f>G6319*结论【关键目标】!C$27*0.7735*0.001</f>
        <v>1.8564000000000001E-2</v>
      </c>
      <c r="L6319" s="5">
        <v>0</v>
      </c>
      <c r="M6319" s="5">
        <f>ABS(IF(L6319&lt;=0,L6319/耗电量关键数据!$B$6/1000,L6319/耗电量关键数据!$B$5/1000))</f>
        <v>0</v>
      </c>
      <c r="N6319" s="5">
        <f>电气设备逐时使用率计算!H6295</f>
        <v>1.1688450000000001</v>
      </c>
      <c r="O6319" s="5">
        <f>灯光逐时使用率计算!H6295</f>
        <v>0.37403039999999999</v>
      </c>
      <c r="P6319" s="19">
        <f t="shared" si="884"/>
        <v>1.5428754000000002</v>
      </c>
      <c r="Q6319" s="19">
        <f t="shared" si="888"/>
        <v>0</v>
      </c>
      <c r="R6319" s="20">
        <f t="shared" si="885"/>
        <v>1.8564000000000001E-2</v>
      </c>
      <c r="S6319" s="20">
        <f t="shared" si="889"/>
        <v>0</v>
      </c>
      <c r="T6319" s="20">
        <f>IF((T6318+R6319)&lt;0,0,IF((T6318+R6319)&gt;结论【关键目标】!C$28,结论【关键目标】!C$28,T6318+R6319))</f>
        <v>8.1794391999999991</v>
      </c>
      <c r="U6319" s="19">
        <f>IF((T6318+R6319)&lt;结论【关键目标】!$C$28,0,(发电量计算【计算逻辑页】!R6319+发电量计算【计算逻辑页】!T6318-结论【关键目标】!$C$28))</f>
        <v>0</v>
      </c>
      <c r="V6319" s="5">
        <f t="shared" si="886"/>
        <v>0</v>
      </c>
      <c r="W6319" s="5">
        <f t="shared" si="887"/>
        <v>4.4683548000000002E-3</v>
      </c>
      <c r="X6319" s="5">
        <f t="shared" si="890"/>
        <v>0</v>
      </c>
    </row>
    <row r="6320" spans="1:24" x14ac:dyDescent="0.15">
      <c r="A6320" s="7">
        <v>6319</v>
      </c>
      <c r="B6320" s="7">
        <v>9</v>
      </c>
      <c r="C6320" s="7">
        <v>21</v>
      </c>
      <c r="D6320" s="7">
        <v>7</v>
      </c>
      <c r="E6320" s="7">
        <v>264</v>
      </c>
      <c r="F6320" s="7">
        <v>14.2</v>
      </c>
      <c r="G6320" s="7">
        <v>112.8</v>
      </c>
      <c r="H6320" s="7">
        <f t="shared" si="882"/>
        <v>4</v>
      </c>
      <c r="I6320" s="16">
        <f t="shared" si="883"/>
        <v>45190</v>
      </c>
      <c r="J6320" s="17">
        <v>0.2407</v>
      </c>
      <c r="K6320" s="18">
        <f>G6320*结论【关键目标】!C$27*0.7735*0.001</f>
        <v>10.470096</v>
      </c>
      <c r="L6320" s="5">
        <v>0</v>
      </c>
      <c r="M6320" s="5">
        <f>ABS(IF(L6320&lt;=0,L6320/耗电量关键数据!$B$6/1000,L6320/耗电量关键数据!$B$5/1000))</f>
        <v>0</v>
      </c>
      <c r="N6320" s="5">
        <f>电气设备逐时使用率计算!H6296</f>
        <v>2.3376900000000003</v>
      </c>
      <c r="O6320" s="5">
        <f>灯光逐时使用率计算!H6296</f>
        <v>1.2467680000000001</v>
      </c>
      <c r="P6320" s="19">
        <f t="shared" si="884"/>
        <v>3.5844580000000006</v>
      </c>
      <c r="Q6320" s="19">
        <f t="shared" si="888"/>
        <v>0</v>
      </c>
      <c r="R6320" s="20">
        <f t="shared" si="885"/>
        <v>10.470096</v>
      </c>
      <c r="S6320" s="20">
        <f t="shared" si="889"/>
        <v>0</v>
      </c>
      <c r="T6320" s="20">
        <f>IF((T6319+R6320)&lt;0,0,IF((T6319+R6320)&gt;结论【关键目标】!C$28,结论【关键目标】!C$28,T6319+R6320))</f>
        <v>18.649535199999999</v>
      </c>
      <c r="U6320" s="19">
        <f>IF((T6319+R6320)&lt;结论【关键目标】!$C$28,0,(发电量计算【计算逻辑页】!R6320+发电量计算【计算逻辑页】!T6319-结论【关键目标】!$C$28))</f>
        <v>0</v>
      </c>
      <c r="V6320" s="5">
        <f t="shared" si="886"/>
        <v>0</v>
      </c>
      <c r="W6320" s="5">
        <f t="shared" si="887"/>
        <v>0.8627790406000001</v>
      </c>
      <c r="X6320" s="5">
        <f t="shared" si="890"/>
        <v>0</v>
      </c>
    </row>
    <row r="6321" spans="1:24" x14ac:dyDescent="0.15">
      <c r="A6321" s="7">
        <v>6320</v>
      </c>
      <c r="B6321" s="7">
        <v>9</v>
      </c>
      <c r="C6321" s="7">
        <v>21</v>
      </c>
      <c r="D6321" s="7">
        <v>8</v>
      </c>
      <c r="E6321" s="7">
        <v>264</v>
      </c>
      <c r="F6321" s="7">
        <v>15.8</v>
      </c>
      <c r="G6321" s="7">
        <v>267.10000000000002</v>
      </c>
      <c r="H6321" s="7">
        <f t="shared" si="882"/>
        <v>4</v>
      </c>
      <c r="I6321" s="16">
        <f t="shared" si="883"/>
        <v>45190</v>
      </c>
      <c r="J6321" s="17">
        <v>0.70809999999999995</v>
      </c>
      <c r="K6321" s="18">
        <f>G6321*结论【关键目标】!C$27*0.7735*0.001</f>
        <v>24.792222000000002</v>
      </c>
      <c r="L6321" s="5">
        <v>0</v>
      </c>
      <c r="M6321" s="5">
        <f>ABS(IF(L6321&lt;=0,L6321/耗电量关键数据!$B$6/1000,L6321/耗电量关键数据!$B$5/1000))</f>
        <v>0</v>
      </c>
      <c r="N6321" s="5">
        <f>电气设备逐时使用率计算!H6297</f>
        <v>11.688450000000001</v>
      </c>
      <c r="O6321" s="5">
        <f>灯光逐时使用率计算!H6297</f>
        <v>6.2338399999999998</v>
      </c>
      <c r="P6321" s="19">
        <f t="shared" si="884"/>
        <v>17.92229</v>
      </c>
      <c r="Q6321" s="19">
        <f t="shared" si="888"/>
        <v>0</v>
      </c>
      <c r="R6321" s="20">
        <f t="shared" si="885"/>
        <v>24.792222000000002</v>
      </c>
      <c r="S6321" s="20">
        <f t="shared" si="889"/>
        <v>0</v>
      </c>
      <c r="T6321" s="20">
        <f>IF((T6320+R6321)&lt;0,0,IF((T6320+R6321)&gt;结论【关键目标】!C$28,结论【关键目标】!C$28,T6320+R6321))</f>
        <v>22</v>
      </c>
      <c r="U6321" s="19">
        <f>IF((T6320+R6321)&lt;结论【关键目标】!$C$28,0,(发电量计算【计算逻辑页】!R6321+发电量计算【计算逻辑页】!T6320-结论【关键目标】!$C$28))</f>
        <v>21.441757199999998</v>
      </c>
      <c r="V6321" s="5">
        <f t="shared" si="886"/>
        <v>7.5046150199999984</v>
      </c>
      <c r="W6321" s="5">
        <f t="shared" si="887"/>
        <v>12.690773548999999</v>
      </c>
      <c r="X6321" s="5">
        <f t="shared" si="890"/>
        <v>0</v>
      </c>
    </row>
    <row r="6322" spans="1:24" x14ac:dyDescent="0.15">
      <c r="A6322" s="7">
        <v>6321</v>
      </c>
      <c r="B6322" s="7">
        <v>9</v>
      </c>
      <c r="C6322" s="7">
        <v>21</v>
      </c>
      <c r="D6322" s="7">
        <v>9</v>
      </c>
      <c r="E6322" s="7">
        <v>264</v>
      </c>
      <c r="F6322" s="7">
        <v>17.8</v>
      </c>
      <c r="G6322" s="7">
        <v>457.3</v>
      </c>
      <c r="H6322" s="7">
        <f t="shared" si="882"/>
        <v>4</v>
      </c>
      <c r="I6322" s="16">
        <f t="shared" si="883"/>
        <v>45190</v>
      </c>
      <c r="J6322" s="17">
        <v>0.70809999999999995</v>
      </c>
      <c r="K6322" s="18">
        <f>G6322*结论【关键目标】!C$27*0.7735*0.001</f>
        <v>42.446585999999996</v>
      </c>
      <c r="L6322" s="5">
        <v>0</v>
      </c>
      <c r="M6322" s="5">
        <f>ABS(IF(L6322&lt;=0,L6322/耗电量关键数据!$B$6/1000,L6322/耗电量关键数据!$B$5/1000))</f>
        <v>0</v>
      </c>
      <c r="N6322" s="5">
        <f>电气设备逐时使用率计算!H6298</f>
        <v>22.208055000000002</v>
      </c>
      <c r="O6322" s="5">
        <f>灯光逐时使用率计算!H6298</f>
        <v>11.844296</v>
      </c>
      <c r="P6322" s="19">
        <f t="shared" si="884"/>
        <v>34.052351000000002</v>
      </c>
      <c r="Q6322" s="19">
        <f t="shared" si="888"/>
        <v>0</v>
      </c>
      <c r="R6322" s="20">
        <f t="shared" si="885"/>
        <v>42.446585999999996</v>
      </c>
      <c r="S6322" s="20">
        <f t="shared" si="889"/>
        <v>0</v>
      </c>
      <c r="T6322" s="20">
        <f>IF((T6321+R6322)&lt;0,0,IF((T6321+R6322)&gt;结论【关键目标】!C$28,结论【关键目标】!C$28,T6321+R6322))</f>
        <v>22</v>
      </c>
      <c r="U6322" s="19">
        <f>IF((T6321+R6322)&lt;结论【关键目标】!$C$28,0,(发电量计算【计算逻辑页】!R6322+发电量计算【计算逻辑页】!T6321-结论【关键目标】!$C$28))</f>
        <v>42.446585999999996</v>
      </c>
      <c r="V6322" s="5">
        <f t="shared" si="886"/>
        <v>14.856305099999998</v>
      </c>
      <c r="W6322" s="5">
        <f t="shared" si="887"/>
        <v>24.1124697431</v>
      </c>
      <c r="X6322" s="5">
        <f t="shared" si="890"/>
        <v>0</v>
      </c>
    </row>
    <row r="6323" spans="1:24" x14ac:dyDescent="0.15">
      <c r="A6323" s="7">
        <v>6322</v>
      </c>
      <c r="B6323" s="7">
        <v>9</v>
      </c>
      <c r="C6323" s="7">
        <v>21</v>
      </c>
      <c r="D6323" s="7">
        <v>10</v>
      </c>
      <c r="E6323" s="7">
        <v>264</v>
      </c>
      <c r="F6323" s="7">
        <v>20.100000000000001</v>
      </c>
      <c r="G6323" s="7">
        <v>600.29999999999995</v>
      </c>
      <c r="H6323" s="7">
        <f t="shared" si="882"/>
        <v>4</v>
      </c>
      <c r="I6323" s="16">
        <f t="shared" si="883"/>
        <v>45190</v>
      </c>
      <c r="J6323" s="17">
        <v>0.70809999999999995</v>
      </c>
      <c r="K6323" s="18">
        <f>G6323*结论【关键目标】!C$27*0.7735*0.001</f>
        <v>55.719845999999997</v>
      </c>
      <c r="L6323" s="5">
        <v>0</v>
      </c>
      <c r="M6323" s="5">
        <f>ABS(IF(L6323&lt;=0,L6323/耗电量关键数据!$B$6/1000,L6323/耗电量关键数据!$B$5/1000))</f>
        <v>0</v>
      </c>
      <c r="N6323" s="5">
        <f>电气设备逐时使用率计算!H6299</f>
        <v>22.208055000000002</v>
      </c>
      <c r="O6323" s="5">
        <f>灯光逐时使用率计算!H6299</f>
        <v>11.844296</v>
      </c>
      <c r="P6323" s="19">
        <f t="shared" si="884"/>
        <v>34.052351000000002</v>
      </c>
      <c r="Q6323" s="19">
        <f t="shared" si="888"/>
        <v>0</v>
      </c>
      <c r="R6323" s="20">
        <f t="shared" si="885"/>
        <v>55.719845999999997</v>
      </c>
      <c r="S6323" s="20">
        <f t="shared" si="889"/>
        <v>0</v>
      </c>
      <c r="T6323" s="20">
        <f>IF((T6322+R6323)&lt;0,0,IF((T6322+R6323)&gt;结论【关键目标】!C$28,结论【关键目标】!C$28,T6322+R6323))</f>
        <v>22</v>
      </c>
      <c r="U6323" s="19">
        <f>IF((T6322+R6323)&lt;结论【关键目标】!$C$28,0,(发电量计算【计算逻辑页】!R6323+发电量计算【计算逻辑页】!T6322-结论【关键目标】!$C$28))</f>
        <v>55.71984599999999</v>
      </c>
      <c r="V6323" s="5">
        <f t="shared" si="886"/>
        <v>19.501946099999994</v>
      </c>
      <c r="W6323" s="5">
        <f t="shared" si="887"/>
        <v>24.1124697431</v>
      </c>
      <c r="X6323" s="5">
        <f t="shared" si="890"/>
        <v>0</v>
      </c>
    </row>
    <row r="6324" spans="1:24" x14ac:dyDescent="0.15">
      <c r="A6324" s="7">
        <v>6323</v>
      </c>
      <c r="B6324" s="7">
        <v>9</v>
      </c>
      <c r="C6324" s="7">
        <v>21</v>
      </c>
      <c r="D6324" s="7">
        <v>11</v>
      </c>
      <c r="E6324" s="7">
        <v>264</v>
      </c>
      <c r="F6324" s="7">
        <v>22.3</v>
      </c>
      <c r="G6324" s="7">
        <v>688.4</v>
      </c>
      <c r="H6324" s="7">
        <f t="shared" si="882"/>
        <v>4</v>
      </c>
      <c r="I6324" s="16">
        <f t="shared" si="883"/>
        <v>45190</v>
      </c>
      <c r="J6324" s="17">
        <v>1.2267999999999999</v>
      </c>
      <c r="K6324" s="18">
        <f>G6324*结论【关键目标】!C$27*0.7735*0.001</f>
        <v>63.897288000000003</v>
      </c>
      <c r="L6324" s="5">
        <v>0</v>
      </c>
      <c r="M6324" s="5">
        <f>ABS(IF(L6324&lt;=0,L6324/耗电量关键数据!$B$6/1000,L6324/耗电量关键数据!$B$5/1000))</f>
        <v>0</v>
      </c>
      <c r="N6324" s="5">
        <f>电气设备逐时使用率计算!H6300</f>
        <v>22.208055000000002</v>
      </c>
      <c r="O6324" s="5">
        <f>灯光逐时使用率计算!H6300</f>
        <v>11.844296</v>
      </c>
      <c r="P6324" s="19">
        <f t="shared" si="884"/>
        <v>34.052351000000002</v>
      </c>
      <c r="Q6324" s="19">
        <f t="shared" si="888"/>
        <v>34.052351000000002</v>
      </c>
      <c r="R6324" s="20">
        <f t="shared" si="885"/>
        <v>29.844937000000002</v>
      </c>
      <c r="S6324" s="20">
        <f t="shared" si="889"/>
        <v>0</v>
      </c>
      <c r="T6324" s="20">
        <f>IF((T6323+R6324)&lt;0,0,IF((T6323+R6324)&gt;结论【关键目标】!C$28,结论【关键目标】!C$28,T6323+R6324))</f>
        <v>22</v>
      </c>
      <c r="U6324" s="19">
        <f>IF((T6323+R6324)&lt;结论【关键目标】!$C$28,0,(发电量计算【计算逻辑页】!R6324+发电量计算【计算逻辑页】!T6323-结论【关键目标】!$C$28))</f>
        <v>29.844937000000002</v>
      </c>
      <c r="V6324" s="5">
        <f t="shared" si="886"/>
        <v>10.44572795</v>
      </c>
      <c r="W6324" s="5">
        <f t="shared" si="887"/>
        <v>41.775424206799997</v>
      </c>
      <c r="X6324" s="5">
        <f t="shared" si="890"/>
        <v>0</v>
      </c>
    </row>
    <row r="6325" spans="1:24" x14ac:dyDescent="0.15">
      <c r="A6325" s="7">
        <v>6324</v>
      </c>
      <c r="B6325" s="7">
        <v>9</v>
      </c>
      <c r="C6325" s="7">
        <v>21</v>
      </c>
      <c r="D6325" s="7">
        <v>12</v>
      </c>
      <c r="E6325" s="7">
        <v>264</v>
      </c>
      <c r="F6325" s="7">
        <v>24.3</v>
      </c>
      <c r="G6325" s="7">
        <v>729.3</v>
      </c>
      <c r="H6325" s="7">
        <f t="shared" si="882"/>
        <v>4</v>
      </c>
      <c r="I6325" s="16">
        <f t="shared" si="883"/>
        <v>45190</v>
      </c>
      <c r="J6325" s="17">
        <v>1.2267999999999999</v>
      </c>
      <c r="K6325" s="18">
        <f>G6325*结论【关键目标】!C$27*0.7735*0.001</f>
        <v>67.693626000000009</v>
      </c>
      <c r="L6325" s="5">
        <v>0</v>
      </c>
      <c r="M6325" s="5">
        <f>ABS(IF(L6325&lt;=0,L6325/耗电量关键数据!$B$6/1000,L6325/耗电量关键数据!$B$5/1000))</f>
        <v>0</v>
      </c>
      <c r="N6325" s="5">
        <f>电气设备逐时使用率计算!H6301</f>
        <v>11.688450000000001</v>
      </c>
      <c r="O6325" s="5">
        <f>灯光逐时使用率计算!H6301</f>
        <v>9.9741440000000008</v>
      </c>
      <c r="P6325" s="19">
        <f t="shared" si="884"/>
        <v>21.662594000000002</v>
      </c>
      <c r="Q6325" s="19">
        <f t="shared" si="888"/>
        <v>21.662594000000002</v>
      </c>
      <c r="R6325" s="20">
        <f t="shared" si="885"/>
        <v>46.03103200000001</v>
      </c>
      <c r="S6325" s="20">
        <f t="shared" si="889"/>
        <v>0</v>
      </c>
      <c r="T6325" s="20">
        <f>IF((T6324+R6325)&lt;0,0,IF((T6324+R6325)&gt;结论【关键目标】!C$28,结论【关键目标】!C$28,T6324+R6325))</f>
        <v>22</v>
      </c>
      <c r="U6325" s="19">
        <f>IF((T6324+R6325)&lt;结论【关键目标】!$C$28,0,(发电量计算【计算逻辑页】!R6325+发电量计算【计算逻辑页】!T6324-结论【关键目标】!$C$28))</f>
        <v>46.03103200000001</v>
      </c>
      <c r="V6325" s="5">
        <f t="shared" si="886"/>
        <v>16.110861200000002</v>
      </c>
      <c r="W6325" s="5">
        <f t="shared" si="887"/>
        <v>26.5756703192</v>
      </c>
      <c r="X6325" s="5">
        <f t="shared" si="890"/>
        <v>0</v>
      </c>
    </row>
    <row r="6326" spans="1:24" x14ac:dyDescent="0.15">
      <c r="A6326" s="7">
        <v>6325</v>
      </c>
      <c r="B6326" s="7">
        <v>9</v>
      </c>
      <c r="C6326" s="7">
        <v>21</v>
      </c>
      <c r="D6326" s="7">
        <v>13</v>
      </c>
      <c r="E6326" s="7">
        <v>264</v>
      </c>
      <c r="F6326" s="7">
        <v>25.9</v>
      </c>
      <c r="G6326" s="7">
        <v>687.1</v>
      </c>
      <c r="H6326" s="7">
        <f t="shared" si="882"/>
        <v>4</v>
      </c>
      <c r="I6326" s="16">
        <f t="shared" si="883"/>
        <v>45190</v>
      </c>
      <c r="J6326" s="17">
        <v>1.2267999999999999</v>
      </c>
      <c r="K6326" s="18">
        <f>G6326*结论【关键目标】!C$27*0.7735*0.001</f>
        <v>63.776621999999996</v>
      </c>
      <c r="L6326" s="5">
        <v>0</v>
      </c>
      <c r="M6326" s="5">
        <f>ABS(IF(L6326&lt;=0,L6326/耗电量关键数据!$B$6/1000,L6326/耗电量关键数据!$B$5/1000))</f>
        <v>0</v>
      </c>
      <c r="N6326" s="5">
        <f>电气设备逐时使用率计算!H6302</f>
        <v>11.688450000000001</v>
      </c>
      <c r="O6326" s="5">
        <f>灯光逐时使用率计算!H6302</f>
        <v>9.9741440000000008</v>
      </c>
      <c r="P6326" s="19">
        <f t="shared" si="884"/>
        <v>21.662594000000002</v>
      </c>
      <c r="Q6326" s="19">
        <f t="shared" si="888"/>
        <v>21.662594000000002</v>
      </c>
      <c r="R6326" s="20">
        <f t="shared" si="885"/>
        <v>42.11402799999999</v>
      </c>
      <c r="S6326" s="20">
        <f t="shared" si="889"/>
        <v>0</v>
      </c>
      <c r="T6326" s="20">
        <f>IF((T6325+R6326)&lt;0,0,IF((T6325+R6326)&gt;结论【关键目标】!C$28,结论【关键目标】!C$28,T6325+R6326))</f>
        <v>22</v>
      </c>
      <c r="U6326" s="19">
        <f>IF((T6325+R6326)&lt;结论【关键目标】!$C$28,0,(发电量计算【计算逻辑页】!R6326+发电量计算【计算逻辑页】!T6325-结论【关键目标】!$C$28))</f>
        <v>42.11402799999999</v>
      </c>
      <c r="V6326" s="5">
        <f t="shared" si="886"/>
        <v>14.739909799999996</v>
      </c>
      <c r="W6326" s="5">
        <f t="shared" si="887"/>
        <v>26.5756703192</v>
      </c>
      <c r="X6326" s="5">
        <f t="shared" si="890"/>
        <v>0</v>
      </c>
    </row>
    <row r="6327" spans="1:24" x14ac:dyDescent="0.15">
      <c r="A6327" s="7">
        <v>6326</v>
      </c>
      <c r="B6327" s="7">
        <v>9</v>
      </c>
      <c r="C6327" s="7">
        <v>21</v>
      </c>
      <c r="D6327" s="7">
        <v>14</v>
      </c>
      <c r="E6327" s="7">
        <v>264</v>
      </c>
      <c r="F6327" s="7">
        <v>27.2</v>
      </c>
      <c r="G6327" s="7">
        <v>597.9</v>
      </c>
      <c r="H6327" s="7">
        <f t="shared" si="882"/>
        <v>4</v>
      </c>
      <c r="I6327" s="16">
        <f t="shared" si="883"/>
        <v>45190</v>
      </c>
      <c r="J6327" s="17">
        <v>1.2267999999999999</v>
      </c>
      <c r="K6327" s="18">
        <f>G6327*结论【关键目标】!C$27*0.7735*0.001</f>
        <v>55.497077999999995</v>
      </c>
      <c r="L6327" s="5">
        <v>0</v>
      </c>
      <c r="M6327" s="5">
        <f>ABS(IF(L6327&lt;=0,L6327/耗电量关键数据!$B$6/1000,L6327/耗电量关键数据!$B$5/1000))</f>
        <v>0</v>
      </c>
      <c r="N6327" s="5">
        <f>电气设备逐时使用率计算!H6303</f>
        <v>22.208055000000002</v>
      </c>
      <c r="O6327" s="5">
        <f>灯光逐时使用率计算!H6303</f>
        <v>11.844296</v>
      </c>
      <c r="P6327" s="19">
        <f t="shared" si="884"/>
        <v>34.052351000000002</v>
      </c>
      <c r="Q6327" s="19">
        <f t="shared" si="888"/>
        <v>34.052351000000002</v>
      </c>
      <c r="R6327" s="20">
        <f t="shared" si="885"/>
        <v>21.444726999999993</v>
      </c>
      <c r="S6327" s="20">
        <f t="shared" si="889"/>
        <v>0</v>
      </c>
      <c r="T6327" s="20">
        <f>IF((T6326+R6327)&lt;0,0,IF((T6326+R6327)&gt;结论【关键目标】!C$28,结论【关键目标】!C$28,T6326+R6327))</f>
        <v>22</v>
      </c>
      <c r="U6327" s="19">
        <f>IF((T6326+R6327)&lt;结论【关键目标】!$C$28,0,(发电量计算【计算逻辑页】!R6327+发电量计算【计算逻辑页】!T6326-结论【关键目标】!$C$28))</f>
        <v>21.444726999999993</v>
      </c>
      <c r="V6327" s="5">
        <f t="shared" si="886"/>
        <v>7.5056544499999971</v>
      </c>
      <c r="W6327" s="5">
        <f t="shared" si="887"/>
        <v>41.775424206799997</v>
      </c>
      <c r="X6327" s="5">
        <f t="shared" si="890"/>
        <v>0</v>
      </c>
    </row>
    <row r="6328" spans="1:24" x14ac:dyDescent="0.15">
      <c r="A6328" s="7">
        <v>6327</v>
      </c>
      <c r="B6328" s="7">
        <v>9</v>
      </c>
      <c r="C6328" s="7">
        <v>21</v>
      </c>
      <c r="D6328" s="7">
        <v>15</v>
      </c>
      <c r="E6328" s="7">
        <v>264</v>
      </c>
      <c r="F6328" s="7">
        <v>28.1</v>
      </c>
      <c r="G6328" s="7">
        <v>458.7</v>
      </c>
      <c r="H6328" s="7">
        <f t="shared" si="882"/>
        <v>4</v>
      </c>
      <c r="I6328" s="16">
        <f t="shared" si="883"/>
        <v>45190</v>
      </c>
      <c r="J6328" s="17">
        <v>1.2267999999999999</v>
      </c>
      <c r="K6328" s="18">
        <f>G6328*结论【关键目标】!C$27*0.7735*0.001</f>
        <v>42.576534000000002</v>
      </c>
      <c r="L6328" s="5">
        <v>0</v>
      </c>
      <c r="M6328" s="5">
        <f>ABS(IF(L6328&lt;=0,L6328/耗电量关键数据!$B$6/1000,L6328/耗电量关键数据!$B$5/1000))</f>
        <v>0</v>
      </c>
      <c r="N6328" s="5">
        <f>电气设备逐时使用率计算!H6304</f>
        <v>22.208055000000002</v>
      </c>
      <c r="O6328" s="5">
        <f>灯光逐时使用率计算!H6304</f>
        <v>11.844296</v>
      </c>
      <c r="P6328" s="19">
        <f t="shared" si="884"/>
        <v>34.052351000000002</v>
      </c>
      <c r="Q6328" s="19">
        <f t="shared" si="888"/>
        <v>34.052351000000002</v>
      </c>
      <c r="R6328" s="20">
        <f t="shared" si="885"/>
        <v>8.5241830000000007</v>
      </c>
      <c r="S6328" s="20">
        <f t="shared" si="889"/>
        <v>0</v>
      </c>
      <c r="T6328" s="20">
        <f>IF((T6327+R6328)&lt;0,0,IF((T6327+R6328)&gt;结论【关键目标】!C$28,结论【关键目标】!C$28,T6327+R6328))</f>
        <v>22</v>
      </c>
      <c r="U6328" s="19">
        <f>IF((T6327+R6328)&lt;结论【关键目标】!$C$28,0,(发电量计算【计算逻辑页】!R6328+发电量计算【计算逻辑页】!T6327-结论【关键目标】!$C$28))</f>
        <v>8.5241830000000007</v>
      </c>
      <c r="V6328" s="5">
        <f t="shared" si="886"/>
        <v>2.9834640500000003</v>
      </c>
      <c r="W6328" s="5">
        <f t="shared" si="887"/>
        <v>41.775424206799997</v>
      </c>
      <c r="X6328" s="5">
        <f t="shared" si="890"/>
        <v>0</v>
      </c>
    </row>
    <row r="6329" spans="1:24" x14ac:dyDescent="0.15">
      <c r="A6329" s="7">
        <v>6328</v>
      </c>
      <c r="B6329" s="7">
        <v>9</v>
      </c>
      <c r="C6329" s="7">
        <v>21</v>
      </c>
      <c r="D6329" s="7">
        <v>16</v>
      </c>
      <c r="E6329" s="7">
        <v>264</v>
      </c>
      <c r="F6329" s="7">
        <v>28.7</v>
      </c>
      <c r="G6329" s="7">
        <v>284.2</v>
      </c>
      <c r="H6329" s="7">
        <f t="shared" si="882"/>
        <v>4</v>
      </c>
      <c r="I6329" s="16">
        <f t="shared" si="883"/>
        <v>45190</v>
      </c>
      <c r="J6329" s="17">
        <v>0.70809999999999995</v>
      </c>
      <c r="K6329" s="18">
        <f>G6329*结论【关键目标】!C$27*0.7735*0.001</f>
        <v>26.379443999999999</v>
      </c>
      <c r="L6329" s="5">
        <v>0</v>
      </c>
      <c r="M6329" s="5">
        <f>ABS(IF(L6329&lt;=0,L6329/耗电量关键数据!$B$6/1000,L6329/耗电量关键数据!$B$5/1000))</f>
        <v>0</v>
      </c>
      <c r="N6329" s="5">
        <f>电气设备逐时使用率计算!H6305</f>
        <v>22.208055000000002</v>
      </c>
      <c r="O6329" s="5">
        <f>灯光逐时使用率计算!H6305</f>
        <v>11.844296</v>
      </c>
      <c r="P6329" s="19">
        <f t="shared" si="884"/>
        <v>34.052351000000002</v>
      </c>
      <c r="Q6329" s="19">
        <f t="shared" si="888"/>
        <v>0</v>
      </c>
      <c r="R6329" s="20">
        <f t="shared" si="885"/>
        <v>26.379443999999999</v>
      </c>
      <c r="S6329" s="20">
        <f t="shared" si="889"/>
        <v>0</v>
      </c>
      <c r="T6329" s="20">
        <f>IF((T6328+R6329)&lt;0,0,IF((T6328+R6329)&gt;结论【关键目标】!C$28,结论【关键目标】!C$28,T6328+R6329))</f>
        <v>22</v>
      </c>
      <c r="U6329" s="19">
        <f>IF((T6328+R6329)&lt;结论【关键目标】!$C$28,0,(发电量计算【计算逻辑页】!R6329+发电量计算【计算逻辑页】!T6328-结论【关键目标】!$C$28))</f>
        <v>26.379443999999999</v>
      </c>
      <c r="V6329" s="5">
        <f t="shared" si="886"/>
        <v>9.2328053999999984</v>
      </c>
      <c r="W6329" s="5">
        <f t="shared" si="887"/>
        <v>18.679284296399999</v>
      </c>
      <c r="X6329" s="5">
        <f t="shared" si="890"/>
        <v>0</v>
      </c>
    </row>
    <row r="6330" spans="1:24" x14ac:dyDescent="0.15">
      <c r="A6330" s="7">
        <v>6329</v>
      </c>
      <c r="B6330" s="7">
        <v>9</v>
      </c>
      <c r="C6330" s="7">
        <v>21</v>
      </c>
      <c r="D6330" s="7">
        <v>17</v>
      </c>
      <c r="E6330" s="7">
        <v>264</v>
      </c>
      <c r="F6330" s="7">
        <v>28.4</v>
      </c>
      <c r="G6330" s="7">
        <v>97.3</v>
      </c>
      <c r="H6330" s="7">
        <f t="shared" si="882"/>
        <v>4</v>
      </c>
      <c r="I6330" s="16">
        <f t="shared" si="883"/>
        <v>45190</v>
      </c>
      <c r="J6330" s="17">
        <v>0.70809999999999995</v>
      </c>
      <c r="K6330" s="18">
        <f>G6330*结论【关键目标】!C$27*0.7735*0.001</f>
        <v>9.0313860000000012</v>
      </c>
      <c r="L6330" s="5">
        <v>0</v>
      </c>
      <c r="M6330" s="5">
        <f>ABS(IF(L6330&lt;=0,L6330/耗电量关键数据!$B$6/1000,L6330/耗电量关键数据!$B$5/1000))</f>
        <v>0</v>
      </c>
      <c r="N6330" s="5">
        <f>电气设备逐时使用率计算!H6306</f>
        <v>22.208055000000002</v>
      </c>
      <c r="O6330" s="5">
        <f>灯光逐时使用率计算!H6306</f>
        <v>11.844296</v>
      </c>
      <c r="P6330" s="19">
        <f t="shared" si="884"/>
        <v>34.052351000000002</v>
      </c>
      <c r="Q6330" s="19">
        <f t="shared" si="888"/>
        <v>0</v>
      </c>
      <c r="R6330" s="20">
        <f t="shared" si="885"/>
        <v>9.0313860000000012</v>
      </c>
      <c r="S6330" s="20">
        <f t="shared" si="889"/>
        <v>0</v>
      </c>
      <c r="T6330" s="20">
        <f>IF((T6329+R6330)&lt;0,0,IF((T6329+R6330)&gt;结论【关键目标】!C$28,结论【关键目标】!C$28,T6329+R6330))</f>
        <v>22</v>
      </c>
      <c r="U6330" s="19">
        <f>IF((T6329+R6330)&lt;结论【关键目标】!$C$28,0,(发电量计算【计算逻辑页】!R6330+发电量计算【计算逻辑页】!T6329-结论【关键目标】!$C$28))</f>
        <v>9.0313860000000012</v>
      </c>
      <c r="V6330" s="5">
        <f t="shared" si="886"/>
        <v>3.1609851000000004</v>
      </c>
      <c r="W6330" s="5">
        <f t="shared" si="887"/>
        <v>6.3951244266000007</v>
      </c>
      <c r="X6330" s="5">
        <f t="shared" si="890"/>
        <v>0</v>
      </c>
    </row>
    <row r="6331" spans="1:24" x14ac:dyDescent="0.15">
      <c r="A6331" s="7">
        <v>6330</v>
      </c>
      <c r="B6331" s="7">
        <v>9</v>
      </c>
      <c r="C6331" s="7">
        <v>21</v>
      </c>
      <c r="D6331" s="7">
        <v>18</v>
      </c>
      <c r="E6331" s="7">
        <v>264</v>
      </c>
      <c r="F6331" s="7">
        <v>27.4</v>
      </c>
      <c r="G6331" s="7">
        <v>0</v>
      </c>
      <c r="H6331" s="7">
        <f t="shared" si="882"/>
        <v>4</v>
      </c>
      <c r="I6331" s="16">
        <f t="shared" si="883"/>
        <v>45190</v>
      </c>
      <c r="J6331" s="17">
        <v>0.70809999999999995</v>
      </c>
      <c r="K6331" s="18">
        <f>G6331*结论【关键目标】!C$27*0.7735*0.001</f>
        <v>0</v>
      </c>
      <c r="L6331" s="5">
        <v>0</v>
      </c>
      <c r="M6331" s="5">
        <f>ABS(IF(L6331&lt;=0,L6331/耗电量关键数据!$B$6/1000,L6331/耗电量关键数据!$B$5/1000))</f>
        <v>0</v>
      </c>
      <c r="N6331" s="5">
        <f>电气设备逐时使用率计算!H6307</f>
        <v>7.0130699999999999</v>
      </c>
      <c r="O6331" s="5">
        <f>灯光逐时使用率计算!H6307</f>
        <v>3.7403040000000001</v>
      </c>
      <c r="P6331" s="19">
        <f t="shared" si="884"/>
        <v>10.753374000000001</v>
      </c>
      <c r="Q6331" s="19">
        <f t="shared" si="888"/>
        <v>0</v>
      </c>
      <c r="R6331" s="20">
        <f t="shared" si="885"/>
        <v>0</v>
      </c>
      <c r="S6331" s="20">
        <f t="shared" si="889"/>
        <v>0</v>
      </c>
      <c r="T6331" s="20">
        <f>IF((T6330+R6331)&lt;0,0,IF((T6330+R6331)&gt;结论【关键目标】!C$28,结论【关键目标】!C$28,T6330+R6331))</f>
        <v>22</v>
      </c>
      <c r="U6331" s="19">
        <f>IF((T6330+R6331)&lt;结论【关键目标】!$C$28,0,(发电量计算【计算逻辑页】!R6331+发电量计算【计算逻辑页】!T6330-结论【关键目标】!$C$28))</f>
        <v>0</v>
      </c>
      <c r="V6331" s="5">
        <f t="shared" si="886"/>
        <v>0</v>
      </c>
      <c r="W6331" s="5">
        <f t="shared" si="887"/>
        <v>0</v>
      </c>
      <c r="X6331" s="5">
        <f t="shared" si="890"/>
        <v>0</v>
      </c>
    </row>
    <row r="6332" spans="1:24" x14ac:dyDescent="0.15">
      <c r="A6332" s="7">
        <v>6331</v>
      </c>
      <c r="B6332" s="7">
        <v>9</v>
      </c>
      <c r="C6332" s="7">
        <v>21</v>
      </c>
      <c r="D6332" s="7">
        <v>19</v>
      </c>
      <c r="E6332" s="7">
        <v>264</v>
      </c>
      <c r="F6332" s="7">
        <v>25</v>
      </c>
      <c r="G6332" s="7">
        <v>0</v>
      </c>
      <c r="H6332" s="7">
        <f t="shared" si="882"/>
        <v>4</v>
      </c>
      <c r="I6332" s="16">
        <f t="shared" si="883"/>
        <v>45190</v>
      </c>
      <c r="J6332" s="17">
        <v>1.2267999999999999</v>
      </c>
      <c r="K6332" s="18">
        <f>G6332*结论【关键目标】!C$27*0.7735*0.001</f>
        <v>0</v>
      </c>
      <c r="L6332" s="5">
        <v>0</v>
      </c>
      <c r="M6332" s="5">
        <f>ABS(IF(L6332&lt;=0,L6332/耗电量关键数据!$B$6/1000,L6332/耗电量关键数据!$B$5/1000))</f>
        <v>0</v>
      </c>
      <c r="N6332" s="5">
        <f>电气设备逐时使用率计算!H6308</f>
        <v>7.0130699999999999</v>
      </c>
      <c r="O6332" s="5">
        <f>灯光逐时使用率计算!H6308</f>
        <v>3.7403040000000001</v>
      </c>
      <c r="P6332" s="19">
        <f t="shared" si="884"/>
        <v>10.753374000000001</v>
      </c>
      <c r="Q6332" s="19">
        <f t="shared" si="888"/>
        <v>10.753374000000001</v>
      </c>
      <c r="R6332" s="20">
        <f t="shared" si="885"/>
        <v>-10.753374000000001</v>
      </c>
      <c r="S6332" s="20">
        <f t="shared" si="889"/>
        <v>10.753374000000001</v>
      </c>
      <c r="T6332" s="20">
        <f>IF((T6331+R6332)&lt;0,0,IF((T6331+R6332)&gt;结论【关键目标】!C$28,结论【关键目标】!C$28,T6331+R6332))</f>
        <v>11.246625999999999</v>
      </c>
      <c r="U6332" s="19">
        <f>IF((T6331+R6332)&lt;结论【关键目标】!$C$28,0,(发电量计算【计算逻辑页】!R6332+发电量计算【计算逻辑页】!T6331-结论【关键目标】!$C$28))</f>
        <v>0</v>
      </c>
      <c r="V6332" s="5">
        <f t="shared" si="886"/>
        <v>0</v>
      </c>
      <c r="W6332" s="5">
        <f t="shared" si="887"/>
        <v>0</v>
      </c>
      <c r="X6332" s="5">
        <f t="shared" si="890"/>
        <v>9.428558323199999</v>
      </c>
    </row>
    <row r="6333" spans="1:24" x14ac:dyDescent="0.15">
      <c r="A6333" s="7">
        <v>6332</v>
      </c>
      <c r="B6333" s="7">
        <v>9</v>
      </c>
      <c r="C6333" s="7">
        <v>21</v>
      </c>
      <c r="D6333" s="7">
        <v>20</v>
      </c>
      <c r="E6333" s="7">
        <v>264</v>
      </c>
      <c r="F6333" s="7">
        <v>22.6</v>
      </c>
      <c r="G6333" s="7">
        <v>0</v>
      </c>
      <c r="H6333" s="7">
        <f t="shared" si="882"/>
        <v>4</v>
      </c>
      <c r="I6333" s="16">
        <f t="shared" si="883"/>
        <v>45190</v>
      </c>
      <c r="J6333" s="17">
        <v>1.2267999999999999</v>
      </c>
      <c r="K6333" s="18">
        <f>G6333*结论【关键目标】!C$27*0.7735*0.001</f>
        <v>0</v>
      </c>
      <c r="L6333" s="5">
        <v>0</v>
      </c>
      <c r="M6333" s="5">
        <f>ABS(IF(L6333&lt;=0,L6333/耗电量关键数据!$B$6/1000,L6333/耗电量关键数据!$B$5/1000))</f>
        <v>0</v>
      </c>
      <c r="N6333" s="5">
        <f>电气设备逐时使用率计算!H6309</f>
        <v>1.1688450000000001</v>
      </c>
      <c r="O6333" s="5">
        <f>灯光逐时使用率计算!H6309</f>
        <v>0.37403039999999999</v>
      </c>
      <c r="P6333" s="19">
        <f t="shared" si="884"/>
        <v>1.5428754000000002</v>
      </c>
      <c r="Q6333" s="19">
        <f t="shared" si="888"/>
        <v>1.5428754000000002</v>
      </c>
      <c r="R6333" s="20">
        <f t="shared" si="885"/>
        <v>-1.5428754000000002</v>
      </c>
      <c r="S6333" s="20">
        <f t="shared" si="889"/>
        <v>1.5428754000000002</v>
      </c>
      <c r="T6333" s="20">
        <f>IF((T6332+R6333)&lt;0,0,IF((T6332+R6333)&gt;结论【关键目标】!C$28,结论【关键目标】!C$28,T6332+R6333))</f>
        <v>9.7037505999999993</v>
      </c>
      <c r="U6333" s="19">
        <f>IF((T6332+R6333)&lt;结论【关键目标】!$C$28,0,(发电量计算【计算逻辑页】!R6333+发电量计算【计算逻辑页】!T6332-结论【关键目标】!$C$28))</f>
        <v>0</v>
      </c>
      <c r="V6333" s="5">
        <f t="shared" si="886"/>
        <v>0</v>
      </c>
      <c r="W6333" s="5">
        <f t="shared" si="887"/>
        <v>0</v>
      </c>
      <c r="X6333" s="5">
        <f t="shared" si="890"/>
        <v>1.3527931507200002</v>
      </c>
    </row>
    <row r="6334" spans="1:24" x14ac:dyDescent="0.15">
      <c r="A6334" s="7">
        <v>6333</v>
      </c>
      <c r="B6334" s="7">
        <v>9</v>
      </c>
      <c r="C6334" s="7">
        <v>21</v>
      </c>
      <c r="D6334" s="7">
        <v>21</v>
      </c>
      <c r="E6334" s="7">
        <v>264</v>
      </c>
      <c r="F6334" s="7">
        <v>20.2</v>
      </c>
      <c r="G6334" s="7">
        <v>0</v>
      </c>
      <c r="H6334" s="7">
        <f t="shared" si="882"/>
        <v>4</v>
      </c>
      <c r="I6334" s="16">
        <f t="shared" si="883"/>
        <v>45190</v>
      </c>
      <c r="J6334" s="17">
        <v>1.2267999999999999</v>
      </c>
      <c r="K6334" s="18">
        <f>G6334*结论【关键目标】!C$27*0.7735*0.001</f>
        <v>0</v>
      </c>
      <c r="L6334" s="5">
        <v>0</v>
      </c>
      <c r="M6334" s="5">
        <f>ABS(IF(L6334&lt;=0,L6334/耗电量关键数据!$B$6/1000,L6334/耗电量关键数据!$B$5/1000))</f>
        <v>0</v>
      </c>
      <c r="N6334" s="5">
        <f>电气设备逐时使用率计算!H6310</f>
        <v>1.1688450000000001</v>
      </c>
      <c r="O6334" s="5">
        <f>灯光逐时使用率计算!H6310</f>
        <v>0.37403039999999999</v>
      </c>
      <c r="P6334" s="19">
        <f t="shared" si="884"/>
        <v>1.5428754000000002</v>
      </c>
      <c r="Q6334" s="19">
        <f t="shared" si="888"/>
        <v>1.5428754000000002</v>
      </c>
      <c r="R6334" s="20">
        <f t="shared" si="885"/>
        <v>-1.5428754000000002</v>
      </c>
      <c r="S6334" s="20">
        <f t="shared" si="889"/>
        <v>1.5428754000000002</v>
      </c>
      <c r="T6334" s="20">
        <f>IF((T6333+R6334)&lt;0,0,IF((T6333+R6334)&gt;结论【关键目标】!C$28,结论【关键目标】!C$28,T6333+R6334))</f>
        <v>8.1608751999999996</v>
      </c>
      <c r="U6334" s="19">
        <f>IF((T6333+R6334)&lt;结论【关键目标】!$C$28,0,(发电量计算【计算逻辑页】!R6334+发电量计算【计算逻辑页】!T6333-结论【关键目标】!$C$28))</f>
        <v>0</v>
      </c>
      <c r="V6334" s="5">
        <f t="shared" si="886"/>
        <v>0</v>
      </c>
      <c r="W6334" s="5">
        <f t="shared" si="887"/>
        <v>0</v>
      </c>
      <c r="X6334" s="5">
        <f t="shared" si="890"/>
        <v>1.3527931507200002</v>
      </c>
    </row>
    <row r="6335" spans="1:24" x14ac:dyDescent="0.15">
      <c r="A6335" s="7">
        <v>6334</v>
      </c>
      <c r="B6335" s="7">
        <v>9</v>
      </c>
      <c r="C6335" s="7">
        <v>21</v>
      </c>
      <c r="D6335" s="7">
        <v>22</v>
      </c>
      <c r="E6335" s="7">
        <v>264</v>
      </c>
      <c r="F6335" s="7">
        <v>19.5</v>
      </c>
      <c r="G6335" s="7">
        <v>0</v>
      </c>
      <c r="H6335" s="7">
        <f t="shared" si="882"/>
        <v>4</v>
      </c>
      <c r="I6335" s="16">
        <f t="shared" si="883"/>
        <v>45190</v>
      </c>
      <c r="J6335" s="17">
        <v>0.70809999999999995</v>
      </c>
      <c r="K6335" s="18">
        <f>G6335*结论【关键目标】!C$27*0.7735*0.001</f>
        <v>0</v>
      </c>
      <c r="L6335" s="5">
        <v>0</v>
      </c>
      <c r="M6335" s="5">
        <f>ABS(IF(L6335&lt;=0,L6335/耗电量关键数据!$B$6/1000,L6335/耗电量关键数据!$B$5/1000))</f>
        <v>0</v>
      </c>
      <c r="N6335" s="5">
        <f>电气设备逐时使用率计算!H6311</f>
        <v>1.1688450000000001</v>
      </c>
      <c r="O6335" s="5">
        <f>灯光逐时使用率计算!H6311</f>
        <v>0.37403039999999999</v>
      </c>
      <c r="P6335" s="19">
        <f t="shared" si="884"/>
        <v>1.5428754000000002</v>
      </c>
      <c r="Q6335" s="19">
        <f t="shared" si="888"/>
        <v>0</v>
      </c>
      <c r="R6335" s="20">
        <f t="shared" si="885"/>
        <v>0</v>
      </c>
      <c r="S6335" s="20">
        <f t="shared" si="889"/>
        <v>0</v>
      </c>
      <c r="T6335" s="20">
        <f>IF((T6334+R6335)&lt;0,0,IF((T6334+R6335)&gt;结论【关键目标】!C$28,结论【关键目标】!C$28,T6334+R6335))</f>
        <v>8.1608751999999996</v>
      </c>
      <c r="U6335" s="19">
        <f>IF((T6334+R6335)&lt;结论【关键目标】!$C$28,0,(发电量计算【计算逻辑页】!R6335+发电量计算【计算逻辑页】!T6334-结论【关键目标】!$C$28))</f>
        <v>0</v>
      </c>
      <c r="V6335" s="5">
        <f t="shared" si="886"/>
        <v>0</v>
      </c>
      <c r="W6335" s="5">
        <f t="shared" si="887"/>
        <v>0</v>
      </c>
      <c r="X6335" s="5">
        <f t="shared" si="890"/>
        <v>0</v>
      </c>
    </row>
    <row r="6336" spans="1:24" x14ac:dyDescent="0.15">
      <c r="A6336" s="7">
        <v>6335</v>
      </c>
      <c r="B6336" s="7">
        <v>9</v>
      </c>
      <c r="C6336" s="7">
        <v>21</v>
      </c>
      <c r="D6336" s="7">
        <v>23</v>
      </c>
      <c r="E6336" s="7">
        <v>264</v>
      </c>
      <c r="F6336" s="7">
        <v>18.8</v>
      </c>
      <c r="G6336" s="7">
        <v>0</v>
      </c>
      <c r="H6336" s="7">
        <f t="shared" si="882"/>
        <v>4</v>
      </c>
      <c r="I6336" s="16">
        <f t="shared" si="883"/>
        <v>45190</v>
      </c>
      <c r="J6336" s="17">
        <v>0.70809999999999995</v>
      </c>
      <c r="K6336" s="18">
        <f>G6336*结论【关键目标】!C$27*0.7735*0.001</f>
        <v>0</v>
      </c>
      <c r="L6336" s="5">
        <v>0</v>
      </c>
      <c r="M6336" s="5">
        <f>ABS(IF(L6336&lt;=0,L6336/耗电量关键数据!$B$6/1000,L6336/耗电量关键数据!$B$5/1000))</f>
        <v>0</v>
      </c>
      <c r="N6336" s="5">
        <f>电气设备逐时使用率计算!H6312</f>
        <v>1.1688450000000001</v>
      </c>
      <c r="O6336" s="5">
        <f>灯光逐时使用率计算!H6312</f>
        <v>0.37403039999999999</v>
      </c>
      <c r="P6336" s="19">
        <f t="shared" si="884"/>
        <v>1.5428754000000002</v>
      </c>
      <c r="Q6336" s="19">
        <f t="shared" si="888"/>
        <v>0</v>
      </c>
      <c r="R6336" s="20">
        <f t="shared" si="885"/>
        <v>0</v>
      </c>
      <c r="S6336" s="20">
        <f t="shared" si="889"/>
        <v>0</v>
      </c>
      <c r="T6336" s="20">
        <f>IF((T6335+R6336)&lt;0,0,IF((T6335+R6336)&gt;结论【关键目标】!C$28,结论【关键目标】!C$28,T6335+R6336))</f>
        <v>8.1608751999999996</v>
      </c>
      <c r="U6336" s="19">
        <f>IF((T6335+R6336)&lt;结论【关键目标】!$C$28,0,(发电量计算【计算逻辑页】!R6336+发电量计算【计算逻辑页】!T6335-结论【关键目标】!$C$28))</f>
        <v>0</v>
      </c>
      <c r="V6336" s="5">
        <f t="shared" si="886"/>
        <v>0</v>
      </c>
      <c r="W6336" s="5">
        <f t="shared" si="887"/>
        <v>0</v>
      </c>
      <c r="X6336" s="5">
        <f t="shared" si="890"/>
        <v>0</v>
      </c>
    </row>
    <row r="6337" spans="1:24" x14ac:dyDescent="0.15">
      <c r="A6337" s="7">
        <v>6336</v>
      </c>
      <c r="B6337" s="7">
        <v>9</v>
      </c>
      <c r="C6337" s="7">
        <v>21</v>
      </c>
      <c r="D6337" s="7">
        <v>24</v>
      </c>
      <c r="E6337" s="7">
        <v>264</v>
      </c>
      <c r="F6337" s="7">
        <v>18.100000000000001</v>
      </c>
      <c r="G6337" s="7">
        <v>0</v>
      </c>
      <c r="H6337" s="7">
        <f t="shared" si="882"/>
        <v>4</v>
      </c>
      <c r="I6337" s="16">
        <f t="shared" si="883"/>
        <v>45190</v>
      </c>
      <c r="J6337" s="17">
        <v>0.2407</v>
      </c>
      <c r="K6337" s="18">
        <f>G6337*结论【关键目标】!C$27*0.7735*0.001</f>
        <v>0</v>
      </c>
      <c r="L6337" s="5">
        <v>0</v>
      </c>
      <c r="M6337" s="5">
        <f>ABS(IF(L6337&lt;=0,L6337/耗电量关键数据!$B$6/1000,L6337/耗电量关键数据!$B$5/1000))</f>
        <v>0</v>
      </c>
      <c r="N6337" s="5">
        <f>电气设备逐时使用率计算!H6313</f>
        <v>1.1688450000000001</v>
      </c>
      <c r="O6337" s="5">
        <f>灯光逐时使用率计算!H6313</f>
        <v>0.37403039999999999</v>
      </c>
      <c r="P6337" s="19">
        <f t="shared" si="884"/>
        <v>1.5428754000000002</v>
      </c>
      <c r="Q6337" s="19">
        <f t="shared" si="888"/>
        <v>0</v>
      </c>
      <c r="R6337" s="20">
        <f t="shared" si="885"/>
        <v>0</v>
      </c>
      <c r="S6337" s="20">
        <f t="shared" si="889"/>
        <v>0</v>
      </c>
      <c r="T6337" s="20">
        <f>IF((T6336+R6337)&lt;0,0,IF((T6336+R6337)&gt;结论【关键目标】!C$28,结论【关键目标】!C$28,T6336+R6337))</f>
        <v>8.1608751999999996</v>
      </c>
      <c r="U6337" s="19">
        <f>IF((T6336+R6337)&lt;结论【关键目标】!$C$28,0,(发电量计算【计算逻辑页】!R6337+发电量计算【计算逻辑页】!T6336-结论【关键目标】!$C$28))</f>
        <v>0</v>
      </c>
      <c r="V6337" s="5">
        <f t="shared" si="886"/>
        <v>0</v>
      </c>
      <c r="W6337" s="5">
        <f t="shared" si="887"/>
        <v>0</v>
      </c>
      <c r="X6337" s="5">
        <f t="shared" si="890"/>
        <v>0</v>
      </c>
    </row>
    <row r="6338" spans="1:24" x14ac:dyDescent="0.15">
      <c r="A6338" s="7">
        <v>6337</v>
      </c>
      <c r="B6338" s="7">
        <v>9</v>
      </c>
      <c r="C6338" s="7">
        <v>22</v>
      </c>
      <c r="D6338" s="7">
        <v>1</v>
      </c>
      <c r="E6338" s="7">
        <v>265</v>
      </c>
      <c r="F6338" s="7">
        <v>17.399999999999999</v>
      </c>
      <c r="G6338" s="7">
        <v>0</v>
      </c>
      <c r="H6338" s="7">
        <f t="shared" ref="H6338:H6401" si="891">WEEKDAY(I:I,2)</f>
        <v>5</v>
      </c>
      <c r="I6338" s="16">
        <f t="shared" ref="I6338:I6401" si="892">DATE(2023,B6338,C6338)</f>
        <v>45191</v>
      </c>
      <c r="J6338" s="17">
        <v>0.2407</v>
      </c>
      <c r="K6338" s="18">
        <f>G6338*结论【关键目标】!C$27*0.7735*0.001</f>
        <v>0</v>
      </c>
      <c r="L6338" s="5">
        <v>0</v>
      </c>
      <c r="M6338" s="5">
        <f>ABS(IF(L6338&lt;=0,L6338/耗电量关键数据!$B$6/1000,L6338/耗电量关键数据!$B$5/1000))</f>
        <v>0</v>
      </c>
      <c r="N6338" s="5">
        <f>电气设备逐时使用率计算!H6314</f>
        <v>1.1688450000000001</v>
      </c>
      <c r="O6338" s="5">
        <f>灯光逐时使用率计算!H6314</f>
        <v>0.37403039999999999</v>
      </c>
      <c r="P6338" s="19">
        <f t="shared" ref="P6338:P6401" si="893">M6338+N6338+O6338</f>
        <v>1.5428754000000002</v>
      </c>
      <c r="Q6338" s="19">
        <f t="shared" si="888"/>
        <v>0</v>
      </c>
      <c r="R6338" s="20">
        <f t="shared" ref="R6338:R6401" si="894">K6338-Q6338</f>
        <v>0</v>
      </c>
      <c r="S6338" s="20">
        <f t="shared" si="889"/>
        <v>0</v>
      </c>
      <c r="T6338" s="20">
        <f>IF((T6337+R6338)&lt;0,0,IF((T6337+R6338)&gt;结论【关键目标】!C$28,结论【关键目标】!C$28,T6337+R6338))</f>
        <v>8.1608751999999996</v>
      </c>
      <c r="U6338" s="19">
        <f>IF((T6337+R6338)&lt;结论【关键目标】!$C$28,0,(发电量计算【计算逻辑页】!R6338+发电量计算【计算逻辑页】!T6337-结论【关键目标】!$C$28))</f>
        <v>0</v>
      </c>
      <c r="V6338" s="5">
        <f t="shared" ref="V6338:V6401" si="895">IF(J6338&gt;0.35,U6338*0.35,0)</f>
        <v>0</v>
      </c>
      <c r="W6338" s="5">
        <f t="shared" ref="W6338:W6401" si="896">IF(P6338&gt;K6338,K6338*J6338,P6338*J6338)</f>
        <v>0</v>
      </c>
      <c r="X6338" s="5">
        <f t="shared" si="890"/>
        <v>0</v>
      </c>
    </row>
    <row r="6339" spans="1:24" x14ac:dyDescent="0.15">
      <c r="A6339" s="7">
        <v>6338</v>
      </c>
      <c r="B6339" s="7">
        <v>9</v>
      </c>
      <c r="C6339" s="7">
        <v>22</v>
      </c>
      <c r="D6339" s="7">
        <v>2</v>
      </c>
      <c r="E6339" s="7">
        <v>265</v>
      </c>
      <c r="F6339" s="7">
        <v>16.600000000000001</v>
      </c>
      <c r="G6339" s="7">
        <v>0</v>
      </c>
      <c r="H6339" s="7">
        <f t="shared" si="891"/>
        <v>5</v>
      </c>
      <c r="I6339" s="16">
        <f t="shared" si="892"/>
        <v>45191</v>
      </c>
      <c r="J6339" s="17">
        <v>0.2407</v>
      </c>
      <c r="K6339" s="18">
        <f>G6339*结论【关键目标】!C$27*0.7735*0.001</f>
        <v>0</v>
      </c>
      <c r="L6339" s="5">
        <v>0</v>
      </c>
      <c r="M6339" s="5">
        <f>ABS(IF(L6339&lt;=0,L6339/耗电量关键数据!$B$6/1000,L6339/耗电量关键数据!$B$5/1000))</f>
        <v>0</v>
      </c>
      <c r="N6339" s="5">
        <f>电气设备逐时使用率计算!H6315</f>
        <v>1.1688450000000001</v>
      </c>
      <c r="O6339" s="5">
        <f>灯光逐时使用率计算!H6315</f>
        <v>0.37403039999999999</v>
      </c>
      <c r="P6339" s="19">
        <f t="shared" si="893"/>
        <v>1.5428754000000002</v>
      </c>
      <c r="Q6339" s="19">
        <f t="shared" ref="Q6339:Q6402" si="897">IF(J6339&gt;0.8,P6339,0)</f>
        <v>0</v>
      </c>
      <c r="R6339" s="20">
        <f t="shared" si="894"/>
        <v>0</v>
      </c>
      <c r="S6339" s="20">
        <f t="shared" ref="S6339:S6402" si="898">IF(R6339&lt;0,ABS(R6339),0)</f>
        <v>0</v>
      </c>
      <c r="T6339" s="20">
        <f>IF((T6338+R6339)&lt;0,0,IF((T6338+R6339)&gt;结论【关键目标】!C$28,结论【关键目标】!C$28,T6338+R6339))</f>
        <v>8.1608751999999996</v>
      </c>
      <c r="U6339" s="19">
        <f>IF((T6338+R6339)&lt;结论【关键目标】!$C$28,0,(发电量计算【计算逻辑页】!R6339+发电量计算【计算逻辑页】!T6338-结论【关键目标】!$C$28))</f>
        <v>0</v>
      </c>
      <c r="V6339" s="5">
        <f t="shared" si="895"/>
        <v>0</v>
      </c>
      <c r="W6339" s="5">
        <f t="shared" si="896"/>
        <v>0</v>
      </c>
      <c r="X6339" s="5">
        <f t="shared" si="890"/>
        <v>0</v>
      </c>
    </row>
    <row r="6340" spans="1:24" x14ac:dyDescent="0.15">
      <c r="A6340" s="7">
        <v>6339</v>
      </c>
      <c r="B6340" s="7">
        <v>9</v>
      </c>
      <c r="C6340" s="7">
        <v>22</v>
      </c>
      <c r="D6340" s="7">
        <v>3</v>
      </c>
      <c r="E6340" s="7">
        <v>265</v>
      </c>
      <c r="F6340" s="7">
        <v>15.9</v>
      </c>
      <c r="G6340" s="7">
        <v>0</v>
      </c>
      <c r="H6340" s="7">
        <f t="shared" si="891"/>
        <v>5</v>
      </c>
      <c r="I6340" s="16">
        <f t="shared" si="892"/>
        <v>45191</v>
      </c>
      <c r="J6340" s="17">
        <v>0.2407</v>
      </c>
      <c r="K6340" s="18">
        <f>G6340*结论【关键目标】!C$27*0.7735*0.001</f>
        <v>0</v>
      </c>
      <c r="L6340" s="5">
        <v>0</v>
      </c>
      <c r="M6340" s="5">
        <f>ABS(IF(L6340&lt;=0,L6340/耗电量关键数据!$B$6/1000,L6340/耗电量关键数据!$B$5/1000))</f>
        <v>0</v>
      </c>
      <c r="N6340" s="5">
        <f>电气设备逐时使用率计算!H6316</f>
        <v>1.1688450000000001</v>
      </c>
      <c r="O6340" s="5">
        <f>灯光逐时使用率计算!H6316</f>
        <v>0.37403039999999999</v>
      </c>
      <c r="P6340" s="19">
        <f t="shared" si="893"/>
        <v>1.5428754000000002</v>
      </c>
      <c r="Q6340" s="19">
        <f t="shared" si="897"/>
        <v>0</v>
      </c>
      <c r="R6340" s="20">
        <f t="shared" si="894"/>
        <v>0</v>
      </c>
      <c r="S6340" s="20">
        <f t="shared" si="898"/>
        <v>0</v>
      </c>
      <c r="T6340" s="20">
        <f>IF((T6339+R6340)&lt;0,0,IF((T6339+R6340)&gt;结论【关键目标】!C$28,结论【关键目标】!C$28,T6339+R6340))</f>
        <v>8.1608751999999996</v>
      </c>
      <c r="U6340" s="19">
        <f>IF((T6339+R6340)&lt;结论【关键目标】!$C$28,0,(发电量计算【计算逻辑页】!R6340+发电量计算【计算逻辑页】!T6339-结论【关键目标】!$C$28))</f>
        <v>0</v>
      </c>
      <c r="V6340" s="5">
        <f t="shared" si="895"/>
        <v>0</v>
      </c>
      <c r="W6340" s="5">
        <f t="shared" si="896"/>
        <v>0</v>
      </c>
      <c r="X6340" s="5">
        <f t="shared" ref="X6340:X6403" si="899">(J6340-0.35)*IF(T6340&gt;S6340,S6340,T6340)</f>
        <v>0</v>
      </c>
    </row>
    <row r="6341" spans="1:24" x14ac:dyDescent="0.15">
      <c r="A6341" s="7">
        <v>6340</v>
      </c>
      <c r="B6341" s="7">
        <v>9</v>
      </c>
      <c r="C6341" s="7">
        <v>22</v>
      </c>
      <c r="D6341" s="7">
        <v>4</v>
      </c>
      <c r="E6341" s="7">
        <v>265</v>
      </c>
      <c r="F6341" s="7">
        <v>15.9</v>
      </c>
      <c r="G6341" s="7">
        <v>0</v>
      </c>
      <c r="H6341" s="7">
        <f t="shared" si="891"/>
        <v>5</v>
      </c>
      <c r="I6341" s="16">
        <f t="shared" si="892"/>
        <v>45191</v>
      </c>
      <c r="J6341" s="17">
        <v>0.2407</v>
      </c>
      <c r="K6341" s="18">
        <f>G6341*结论【关键目标】!C$27*0.7735*0.001</f>
        <v>0</v>
      </c>
      <c r="L6341" s="5">
        <v>0</v>
      </c>
      <c r="M6341" s="5">
        <f>ABS(IF(L6341&lt;=0,L6341/耗电量关键数据!$B$6/1000,L6341/耗电量关键数据!$B$5/1000))</f>
        <v>0</v>
      </c>
      <c r="N6341" s="5">
        <f>电气设备逐时使用率计算!H6317</f>
        <v>1.1688450000000001</v>
      </c>
      <c r="O6341" s="5">
        <f>灯光逐时使用率计算!H6317</f>
        <v>0.37403039999999999</v>
      </c>
      <c r="P6341" s="19">
        <f t="shared" si="893"/>
        <v>1.5428754000000002</v>
      </c>
      <c r="Q6341" s="19">
        <f t="shared" si="897"/>
        <v>0</v>
      </c>
      <c r="R6341" s="20">
        <f t="shared" si="894"/>
        <v>0</v>
      </c>
      <c r="S6341" s="20">
        <f t="shared" si="898"/>
        <v>0</v>
      </c>
      <c r="T6341" s="20">
        <f>IF((T6340+R6341)&lt;0,0,IF((T6340+R6341)&gt;结论【关键目标】!C$28,结论【关键目标】!C$28,T6340+R6341))</f>
        <v>8.1608751999999996</v>
      </c>
      <c r="U6341" s="19">
        <f>IF((T6340+R6341)&lt;结论【关键目标】!$C$28,0,(发电量计算【计算逻辑页】!R6341+发电量计算【计算逻辑页】!T6340-结论【关键目标】!$C$28))</f>
        <v>0</v>
      </c>
      <c r="V6341" s="5">
        <f t="shared" si="895"/>
        <v>0</v>
      </c>
      <c r="W6341" s="5">
        <f t="shared" si="896"/>
        <v>0</v>
      </c>
      <c r="X6341" s="5">
        <f t="shared" si="899"/>
        <v>0</v>
      </c>
    </row>
    <row r="6342" spans="1:24" x14ac:dyDescent="0.15">
      <c r="A6342" s="7">
        <v>6341</v>
      </c>
      <c r="B6342" s="7">
        <v>9</v>
      </c>
      <c r="C6342" s="7">
        <v>22</v>
      </c>
      <c r="D6342" s="7">
        <v>5</v>
      </c>
      <c r="E6342" s="7">
        <v>265</v>
      </c>
      <c r="F6342" s="7">
        <v>15.9</v>
      </c>
      <c r="G6342" s="7">
        <v>0</v>
      </c>
      <c r="H6342" s="7">
        <f t="shared" si="891"/>
        <v>5</v>
      </c>
      <c r="I6342" s="16">
        <f t="shared" si="892"/>
        <v>45191</v>
      </c>
      <c r="J6342" s="17">
        <v>0.2407</v>
      </c>
      <c r="K6342" s="18">
        <f>G6342*结论【关键目标】!C$27*0.7735*0.001</f>
        <v>0</v>
      </c>
      <c r="L6342" s="5">
        <v>0</v>
      </c>
      <c r="M6342" s="5">
        <f>ABS(IF(L6342&lt;=0,L6342/耗电量关键数据!$B$6/1000,L6342/耗电量关键数据!$B$5/1000))</f>
        <v>0</v>
      </c>
      <c r="N6342" s="5">
        <f>电气设备逐时使用率计算!H6318</f>
        <v>1.1688450000000001</v>
      </c>
      <c r="O6342" s="5">
        <f>灯光逐时使用率计算!H6318</f>
        <v>0.37403039999999999</v>
      </c>
      <c r="P6342" s="19">
        <f t="shared" si="893"/>
        <v>1.5428754000000002</v>
      </c>
      <c r="Q6342" s="19">
        <f t="shared" si="897"/>
        <v>0</v>
      </c>
      <c r="R6342" s="20">
        <f t="shared" si="894"/>
        <v>0</v>
      </c>
      <c r="S6342" s="20">
        <f t="shared" si="898"/>
        <v>0</v>
      </c>
      <c r="T6342" s="20">
        <f>IF((T6341+R6342)&lt;0,0,IF((T6341+R6342)&gt;结论【关键目标】!C$28,结论【关键目标】!C$28,T6341+R6342))</f>
        <v>8.1608751999999996</v>
      </c>
      <c r="U6342" s="19">
        <f>IF((T6341+R6342)&lt;结论【关键目标】!$C$28,0,(发电量计算【计算逻辑页】!R6342+发电量计算【计算逻辑页】!T6341-结论【关键目标】!$C$28))</f>
        <v>0</v>
      </c>
      <c r="V6342" s="5">
        <f t="shared" si="895"/>
        <v>0</v>
      </c>
      <c r="W6342" s="5">
        <f t="shared" si="896"/>
        <v>0</v>
      </c>
      <c r="X6342" s="5">
        <f t="shared" si="899"/>
        <v>0</v>
      </c>
    </row>
    <row r="6343" spans="1:24" x14ac:dyDescent="0.15">
      <c r="A6343" s="7">
        <v>6342</v>
      </c>
      <c r="B6343" s="7">
        <v>9</v>
      </c>
      <c r="C6343" s="7">
        <v>22</v>
      </c>
      <c r="D6343" s="7">
        <v>6</v>
      </c>
      <c r="E6343" s="7">
        <v>265</v>
      </c>
      <c r="F6343" s="7">
        <v>15.9</v>
      </c>
      <c r="G6343" s="7">
        <v>0.2</v>
      </c>
      <c r="H6343" s="7">
        <f t="shared" si="891"/>
        <v>5</v>
      </c>
      <c r="I6343" s="16">
        <f t="shared" si="892"/>
        <v>45191</v>
      </c>
      <c r="J6343" s="17">
        <v>0.2407</v>
      </c>
      <c r="K6343" s="18">
        <f>G6343*结论【关键目标】!C$27*0.7735*0.001</f>
        <v>1.8564000000000001E-2</v>
      </c>
      <c r="L6343" s="5">
        <v>0</v>
      </c>
      <c r="M6343" s="5">
        <f>ABS(IF(L6343&lt;=0,L6343/耗电量关键数据!$B$6/1000,L6343/耗电量关键数据!$B$5/1000))</f>
        <v>0</v>
      </c>
      <c r="N6343" s="5">
        <f>电气设备逐时使用率计算!H6319</f>
        <v>1.1688450000000001</v>
      </c>
      <c r="O6343" s="5">
        <f>灯光逐时使用率计算!H6319</f>
        <v>0.37403039999999999</v>
      </c>
      <c r="P6343" s="19">
        <f t="shared" si="893"/>
        <v>1.5428754000000002</v>
      </c>
      <c r="Q6343" s="19">
        <f t="shared" si="897"/>
        <v>0</v>
      </c>
      <c r="R6343" s="20">
        <f t="shared" si="894"/>
        <v>1.8564000000000001E-2</v>
      </c>
      <c r="S6343" s="20">
        <f t="shared" si="898"/>
        <v>0</v>
      </c>
      <c r="T6343" s="20">
        <f>IF((T6342+R6343)&lt;0,0,IF((T6342+R6343)&gt;结论【关键目标】!C$28,结论【关键目标】!C$28,T6342+R6343))</f>
        <v>8.1794391999999991</v>
      </c>
      <c r="U6343" s="19">
        <f>IF((T6342+R6343)&lt;结论【关键目标】!$C$28,0,(发电量计算【计算逻辑页】!R6343+发电量计算【计算逻辑页】!T6342-结论【关键目标】!$C$28))</f>
        <v>0</v>
      </c>
      <c r="V6343" s="5">
        <f t="shared" si="895"/>
        <v>0</v>
      </c>
      <c r="W6343" s="5">
        <f t="shared" si="896"/>
        <v>4.4683548000000002E-3</v>
      </c>
      <c r="X6343" s="5">
        <f t="shared" si="899"/>
        <v>0</v>
      </c>
    </row>
    <row r="6344" spans="1:24" x14ac:dyDescent="0.15">
      <c r="A6344" s="7">
        <v>6343</v>
      </c>
      <c r="B6344" s="7">
        <v>9</v>
      </c>
      <c r="C6344" s="7">
        <v>22</v>
      </c>
      <c r="D6344" s="7">
        <v>7</v>
      </c>
      <c r="E6344" s="7">
        <v>265</v>
      </c>
      <c r="F6344" s="7">
        <v>15.7</v>
      </c>
      <c r="G6344" s="7">
        <v>94.9</v>
      </c>
      <c r="H6344" s="7">
        <f t="shared" si="891"/>
        <v>5</v>
      </c>
      <c r="I6344" s="16">
        <f t="shared" si="892"/>
        <v>45191</v>
      </c>
      <c r="J6344" s="17">
        <v>0.2407</v>
      </c>
      <c r="K6344" s="18">
        <f>G6344*结论【关键目标】!C$27*0.7735*0.001</f>
        <v>8.8086180000000009</v>
      </c>
      <c r="L6344" s="5">
        <v>0</v>
      </c>
      <c r="M6344" s="5">
        <f>ABS(IF(L6344&lt;=0,L6344/耗电量关键数据!$B$6/1000,L6344/耗电量关键数据!$B$5/1000))</f>
        <v>0</v>
      </c>
      <c r="N6344" s="5">
        <f>电气设备逐时使用率计算!H6320</f>
        <v>2.3376900000000003</v>
      </c>
      <c r="O6344" s="5">
        <f>灯光逐时使用率计算!H6320</f>
        <v>1.2467680000000001</v>
      </c>
      <c r="P6344" s="19">
        <f t="shared" si="893"/>
        <v>3.5844580000000006</v>
      </c>
      <c r="Q6344" s="19">
        <f t="shared" si="897"/>
        <v>0</v>
      </c>
      <c r="R6344" s="20">
        <f t="shared" si="894"/>
        <v>8.8086180000000009</v>
      </c>
      <c r="S6344" s="20">
        <f t="shared" si="898"/>
        <v>0</v>
      </c>
      <c r="T6344" s="20">
        <f>IF((T6343+R6344)&lt;0,0,IF((T6343+R6344)&gt;结论【关键目标】!C$28,结论【关键目标】!C$28,T6343+R6344))</f>
        <v>16.9880572</v>
      </c>
      <c r="U6344" s="19">
        <f>IF((T6343+R6344)&lt;结论【关键目标】!$C$28,0,(发电量计算【计算逻辑页】!R6344+发电量计算【计算逻辑页】!T6343-结论【关键目标】!$C$28))</f>
        <v>0</v>
      </c>
      <c r="V6344" s="5">
        <f t="shared" si="895"/>
        <v>0</v>
      </c>
      <c r="W6344" s="5">
        <f t="shared" si="896"/>
        <v>0.8627790406000001</v>
      </c>
      <c r="X6344" s="5">
        <f t="shared" si="899"/>
        <v>0</v>
      </c>
    </row>
    <row r="6345" spans="1:24" x14ac:dyDescent="0.15">
      <c r="A6345" s="7">
        <v>6344</v>
      </c>
      <c r="B6345" s="7">
        <v>9</v>
      </c>
      <c r="C6345" s="7">
        <v>22</v>
      </c>
      <c r="D6345" s="7">
        <v>8</v>
      </c>
      <c r="E6345" s="7">
        <v>265</v>
      </c>
      <c r="F6345" s="7">
        <v>15.9</v>
      </c>
      <c r="G6345" s="7">
        <v>201.2</v>
      </c>
      <c r="H6345" s="7">
        <f t="shared" si="891"/>
        <v>5</v>
      </c>
      <c r="I6345" s="16">
        <f t="shared" si="892"/>
        <v>45191</v>
      </c>
      <c r="J6345" s="17">
        <v>0.70809999999999995</v>
      </c>
      <c r="K6345" s="18">
        <f>G6345*结论【关键目标】!C$27*0.7735*0.001</f>
        <v>18.675383999999998</v>
      </c>
      <c r="L6345" s="5">
        <v>0</v>
      </c>
      <c r="M6345" s="5">
        <f>ABS(IF(L6345&lt;=0,L6345/耗电量关键数据!$B$6/1000,L6345/耗电量关键数据!$B$5/1000))</f>
        <v>0</v>
      </c>
      <c r="N6345" s="5">
        <f>电气设备逐时使用率计算!H6321</f>
        <v>11.688450000000001</v>
      </c>
      <c r="O6345" s="5">
        <f>灯光逐时使用率计算!H6321</f>
        <v>6.2338399999999998</v>
      </c>
      <c r="P6345" s="19">
        <f t="shared" si="893"/>
        <v>17.92229</v>
      </c>
      <c r="Q6345" s="19">
        <f t="shared" si="897"/>
        <v>0</v>
      </c>
      <c r="R6345" s="20">
        <f t="shared" si="894"/>
        <v>18.675383999999998</v>
      </c>
      <c r="S6345" s="20">
        <f t="shared" si="898"/>
        <v>0</v>
      </c>
      <c r="T6345" s="20">
        <f>IF((T6344+R6345)&lt;0,0,IF((T6344+R6345)&gt;结论【关键目标】!C$28,结论【关键目标】!C$28,T6344+R6345))</f>
        <v>22</v>
      </c>
      <c r="U6345" s="19">
        <f>IF((T6344+R6345)&lt;结论【关键目标】!$C$28,0,(发电量计算【计算逻辑页】!R6345+发电量计算【计算逻辑页】!T6344-结论【关键目标】!$C$28))</f>
        <v>13.663441199999994</v>
      </c>
      <c r="V6345" s="5">
        <f t="shared" si="895"/>
        <v>4.7822044199999976</v>
      </c>
      <c r="W6345" s="5">
        <f t="shared" si="896"/>
        <v>12.690773548999999</v>
      </c>
      <c r="X6345" s="5">
        <f t="shared" si="899"/>
        <v>0</v>
      </c>
    </row>
    <row r="6346" spans="1:24" x14ac:dyDescent="0.15">
      <c r="A6346" s="7">
        <v>6345</v>
      </c>
      <c r="B6346" s="7">
        <v>9</v>
      </c>
      <c r="C6346" s="7">
        <v>22</v>
      </c>
      <c r="D6346" s="7">
        <v>9</v>
      </c>
      <c r="E6346" s="7">
        <v>265</v>
      </c>
      <c r="F6346" s="7">
        <v>16.7</v>
      </c>
      <c r="G6346" s="7">
        <v>283.10000000000002</v>
      </c>
      <c r="H6346" s="7">
        <f t="shared" si="891"/>
        <v>5</v>
      </c>
      <c r="I6346" s="16">
        <f t="shared" si="892"/>
        <v>45191</v>
      </c>
      <c r="J6346" s="17">
        <v>0.70809999999999995</v>
      </c>
      <c r="K6346" s="18">
        <f>G6346*结论【关键目标】!C$27*0.7735*0.001</f>
        <v>26.277342000000001</v>
      </c>
      <c r="L6346" s="5">
        <v>0</v>
      </c>
      <c r="M6346" s="5">
        <f>ABS(IF(L6346&lt;=0,L6346/耗电量关键数据!$B$6/1000,L6346/耗电量关键数据!$B$5/1000))</f>
        <v>0</v>
      </c>
      <c r="N6346" s="5">
        <f>电气设备逐时使用率计算!H6322</f>
        <v>22.208055000000002</v>
      </c>
      <c r="O6346" s="5">
        <f>灯光逐时使用率计算!H6322</f>
        <v>11.844296</v>
      </c>
      <c r="P6346" s="19">
        <f t="shared" si="893"/>
        <v>34.052351000000002</v>
      </c>
      <c r="Q6346" s="19">
        <f t="shared" si="897"/>
        <v>0</v>
      </c>
      <c r="R6346" s="20">
        <f t="shared" si="894"/>
        <v>26.277342000000001</v>
      </c>
      <c r="S6346" s="20">
        <f t="shared" si="898"/>
        <v>0</v>
      </c>
      <c r="T6346" s="20">
        <f>IF((T6345+R6346)&lt;0,0,IF((T6345+R6346)&gt;结论【关键目标】!C$28,结论【关键目标】!C$28,T6345+R6346))</f>
        <v>22</v>
      </c>
      <c r="U6346" s="19">
        <f>IF((T6345+R6346)&lt;结论【关键目标】!$C$28,0,(发电量计算【计算逻辑页】!R6346+发电量计算【计算逻辑页】!T6345-结论【关键目标】!$C$28))</f>
        <v>26.277342000000004</v>
      </c>
      <c r="V6346" s="5">
        <f t="shared" si="895"/>
        <v>9.1970697000000001</v>
      </c>
      <c r="W6346" s="5">
        <f t="shared" si="896"/>
        <v>18.606985870199999</v>
      </c>
      <c r="X6346" s="5">
        <f t="shared" si="899"/>
        <v>0</v>
      </c>
    </row>
    <row r="6347" spans="1:24" x14ac:dyDescent="0.15">
      <c r="A6347" s="7">
        <v>6346</v>
      </c>
      <c r="B6347" s="7">
        <v>9</v>
      </c>
      <c r="C6347" s="7">
        <v>22</v>
      </c>
      <c r="D6347" s="7">
        <v>10</v>
      </c>
      <c r="E6347" s="7">
        <v>265</v>
      </c>
      <c r="F6347" s="7">
        <v>19</v>
      </c>
      <c r="G6347" s="7">
        <v>430.8</v>
      </c>
      <c r="H6347" s="7">
        <f t="shared" si="891"/>
        <v>5</v>
      </c>
      <c r="I6347" s="16">
        <f t="shared" si="892"/>
        <v>45191</v>
      </c>
      <c r="J6347" s="17">
        <v>0.70809999999999995</v>
      </c>
      <c r="K6347" s="18">
        <f>G6347*结论【关键目标】!C$27*0.7735*0.001</f>
        <v>39.986856000000003</v>
      </c>
      <c r="L6347" s="5">
        <v>0</v>
      </c>
      <c r="M6347" s="5">
        <f>ABS(IF(L6347&lt;=0,L6347/耗电量关键数据!$B$6/1000,L6347/耗电量关键数据!$B$5/1000))</f>
        <v>0</v>
      </c>
      <c r="N6347" s="5">
        <f>电气设备逐时使用率计算!H6323</f>
        <v>22.208055000000002</v>
      </c>
      <c r="O6347" s="5">
        <f>灯光逐时使用率计算!H6323</f>
        <v>11.844296</v>
      </c>
      <c r="P6347" s="19">
        <f t="shared" si="893"/>
        <v>34.052351000000002</v>
      </c>
      <c r="Q6347" s="19">
        <f t="shared" si="897"/>
        <v>0</v>
      </c>
      <c r="R6347" s="20">
        <f t="shared" si="894"/>
        <v>39.986856000000003</v>
      </c>
      <c r="S6347" s="20">
        <f t="shared" si="898"/>
        <v>0</v>
      </c>
      <c r="T6347" s="20">
        <f>IF((T6346+R6347)&lt;0,0,IF((T6346+R6347)&gt;结论【关键目标】!C$28,结论【关键目标】!C$28,T6346+R6347))</f>
        <v>22</v>
      </c>
      <c r="U6347" s="19">
        <f>IF((T6346+R6347)&lt;结论【关键目标】!$C$28,0,(发电量计算【计算逻辑页】!R6347+发电量计算【计算逻辑页】!T6346-结论【关键目标】!$C$28))</f>
        <v>39.986856000000003</v>
      </c>
      <c r="V6347" s="5">
        <f t="shared" si="895"/>
        <v>13.995399600000001</v>
      </c>
      <c r="W6347" s="5">
        <f t="shared" si="896"/>
        <v>24.1124697431</v>
      </c>
      <c r="X6347" s="5">
        <f t="shared" si="899"/>
        <v>0</v>
      </c>
    </row>
    <row r="6348" spans="1:24" x14ac:dyDescent="0.15">
      <c r="A6348" s="7">
        <v>6347</v>
      </c>
      <c r="B6348" s="7">
        <v>9</v>
      </c>
      <c r="C6348" s="7">
        <v>22</v>
      </c>
      <c r="D6348" s="7">
        <v>11</v>
      </c>
      <c r="E6348" s="7">
        <v>265</v>
      </c>
      <c r="F6348" s="7">
        <v>21.3</v>
      </c>
      <c r="G6348" s="7">
        <v>570.20000000000005</v>
      </c>
      <c r="H6348" s="7">
        <f t="shared" si="891"/>
        <v>5</v>
      </c>
      <c r="I6348" s="16">
        <f t="shared" si="892"/>
        <v>45191</v>
      </c>
      <c r="J6348" s="17">
        <v>1.2267999999999999</v>
      </c>
      <c r="K6348" s="18">
        <f>G6348*结论【关键目标】!C$27*0.7735*0.001</f>
        <v>52.925964</v>
      </c>
      <c r="L6348" s="5">
        <v>0</v>
      </c>
      <c r="M6348" s="5">
        <f>ABS(IF(L6348&lt;=0,L6348/耗电量关键数据!$B$6/1000,L6348/耗电量关键数据!$B$5/1000))</f>
        <v>0</v>
      </c>
      <c r="N6348" s="5">
        <f>电气设备逐时使用率计算!H6324</f>
        <v>22.208055000000002</v>
      </c>
      <c r="O6348" s="5">
        <f>灯光逐时使用率计算!H6324</f>
        <v>11.844296</v>
      </c>
      <c r="P6348" s="19">
        <f t="shared" si="893"/>
        <v>34.052351000000002</v>
      </c>
      <c r="Q6348" s="19">
        <f t="shared" si="897"/>
        <v>34.052351000000002</v>
      </c>
      <c r="R6348" s="20">
        <f t="shared" si="894"/>
        <v>18.873612999999999</v>
      </c>
      <c r="S6348" s="20">
        <f t="shared" si="898"/>
        <v>0</v>
      </c>
      <c r="T6348" s="20">
        <f>IF((T6347+R6348)&lt;0,0,IF((T6347+R6348)&gt;结论【关键目标】!C$28,结论【关键目标】!C$28,T6347+R6348))</f>
        <v>22</v>
      </c>
      <c r="U6348" s="19">
        <f>IF((T6347+R6348)&lt;结论【关键目标】!$C$28,0,(发电量计算【计算逻辑页】!R6348+发电量计算【计算逻辑页】!T6347-结论【关键目标】!$C$28))</f>
        <v>18.873612999999999</v>
      </c>
      <c r="V6348" s="5">
        <f t="shared" si="895"/>
        <v>6.6057645499999991</v>
      </c>
      <c r="W6348" s="5">
        <f t="shared" si="896"/>
        <v>41.775424206799997</v>
      </c>
      <c r="X6348" s="5">
        <f t="shared" si="899"/>
        <v>0</v>
      </c>
    </row>
    <row r="6349" spans="1:24" x14ac:dyDescent="0.15">
      <c r="A6349" s="7">
        <v>6348</v>
      </c>
      <c r="B6349" s="7">
        <v>9</v>
      </c>
      <c r="C6349" s="7">
        <v>22</v>
      </c>
      <c r="D6349" s="7">
        <v>12</v>
      </c>
      <c r="E6349" s="7">
        <v>265</v>
      </c>
      <c r="F6349" s="7">
        <v>23.6</v>
      </c>
      <c r="G6349" s="7">
        <v>639.20000000000005</v>
      </c>
      <c r="H6349" s="7">
        <f t="shared" si="891"/>
        <v>5</v>
      </c>
      <c r="I6349" s="16">
        <f t="shared" si="892"/>
        <v>45191</v>
      </c>
      <c r="J6349" s="17">
        <v>1.2267999999999999</v>
      </c>
      <c r="K6349" s="18">
        <f>G6349*结论【关键目标】!C$27*0.7735*0.001</f>
        <v>59.330543999999996</v>
      </c>
      <c r="L6349" s="5">
        <v>0</v>
      </c>
      <c r="M6349" s="5">
        <f>ABS(IF(L6349&lt;=0,L6349/耗电量关键数据!$B$6/1000,L6349/耗电量关键数据!$B$5/1000))</f>
        <v>0</v>
      </c>
      <c r="N6349" s="5">
        <f>电气设备逐时使用率计算!H6325</f>
        <v>11.688450000000001</v>
      </c>
      <c r="O6349" s="5">
        <f>灯光逐时使用率计算!H6325</f>
        <v>9.9741440000000008</v>
      </c>
      <c r="P6349" s="19">
        <f t="shared" si="893"/>
        <v>21.662594000000002</v>
      </c>
      <c r="Q6349" s="19">
        <f t="shared" si="897"/>
        <v>21.662594000000002</v>
      </c>
      <c r="R6349" s="20">
        <f t="shared" si="894"/>
        <v>37.66794999999999</v>
      </c>
      <c r="S6349" s="20">
        <f t="shared" si="898"/>
        <v>0</v>
      </c>
      <c r="T6349" s="20">
        <f>IF((T6348+R6349)&lt;0,0,IF((T6348+R6349)&gt;结论【关键目标】!C$28,结论【关键目标】!C$28,T6348+R6349))</f>
        <v>22</v>
      </c>
      <c r="U6349" s="19">
        <f>IF((T6348+R6349)&lt;结论【关键目标】!$C$28,0,(发电量计算【计算逻辑页】!R6349+发电量计算【计算逻辑页】!T6348-结论【关键目标】!$C$28))</f>
        <v>37.66794999999999</v>
      </c>
      <c r="V6349" s="5">
        <f t="shared" si="895"/>
        <v>13.183782499999996</v>
      </c>
      <c r="W6349" s="5">
        <f t="shared" si="896"/>
        <v>26.5756703192</v>
      </c>
      <c r="X6349" s="5">
        <f t="shared" si="899"/>
        <v>0</v>
      </c>
    </row>
    <row r="6350" spans="1:24" x14ac:dyDescent="0.15">
      <c r="A6350" s="7">
        <v>6349</v>
      </c>
      <c r="B6350" s="7">
        <v>9</v>
      </c>
      <c r="C6350" s="7">
        <v>22</v>
      </c>
      <c r="D6350" s="7">
        <v>13</v>
      </c>
      <c r="E6350" s="7">
        <v>265</v>
      </c>
      <c r="F6350" s="7">
        <v>25</v>
      </c>
      <c r="G6350" s="7">
        <v>617.5</v>
      </c>
      <c r="H6350" s="7">
        <f t="shared" si="891"/>
        <v>5</v>
      </c>
      <c r="I6350" s="16">
        <f t="shared" si="892"/>
        <v>45191</v>
      </c>
      <c r="J6350" s="17">
        <v>1.2267999999999999</v>
      </c>
      <c r="K6350" s="18">
        <f>G6350*结论【关键目标】!C$27*0.7735*0.001</f>
        <v>57.31635</v>
      </c>
      <c r="L6350" s="5">
        <v>0</v>
      </c>
      <c r="M6350" s="5">
        <f>ABS(IF(L6350&lt;=0,L6350/耗电量关键数据!$B$6/1000,L6350/耗电量关键数据!$B$5/1000))</f>
        <v>0</v>
      </c>
      <c r="N6350" s="5">
        <f>电气设备逐时使用率计算!H6326</f>
        <v>11.688450000000001</v>
      </c>
      <c r="O6350" s="5">
        <f>灯光逐时使用率计算!H6326</f>
        <v>9.9741440000000008</v>
      </c>
      <c r="P6350" s="19">
        <f t="shared" si="893"/>
        <v>21.662594000000002</v>
      </c>
      <c r="Q6350" s="19">
        <f t="shared" si="897"/>
        <v>21.662594000000002</v>
      </c>
      <c r="R6350" s="20">
        <f t="shared" si="894"/>
        <v>35.653756000000001</v>
      </c>
      <c r="S6350" s="20">
        <f t="shared" si="898"/>
        <v>0</v>
      </c>
      <c r="T6350" s="20">
        <f>IF((T6349+R6350)&lt;0,0,IF((T6349+R6350)&gt;结论【关键目标】!C$28,结论【关键目标】!C$28,T6349+R6350))</f>
        <v>22</v>
      </c>
      <c r="U6350" s="19">
        <f>IF((T6349+R6350)&lt;结论【关键目标】!$C$28,0,(发电量计算【计算逻辑页】!R6350+发电量计算【计算逻辑页】!T6349-结论【关键目标】!$C$28))</f>
        <v>35.653756000000001</v>
      </c>
      <c r="V6350" s="5">
        <f t="shared" si="895"/>
        <v>12.4788146</v>
      </c>
      <c r="W6350" s="5">
        <f t="shared" si="896"/>
        <v>26.5756703192</v>
      </c>
      <c r="X6350" s="5">
        <f t="shared" si="899"/>
        <v>0</v>
      </c>
    </row>
    <row r="6351" spans="1:24" x14ac:dyDescent="0.15">
      <c r="A6351" s="7">
        <v>6350</v>
      </c>
      <c r="B6351" s="7">
        <v>9</v>
      </c>
      <c r="C6351" s="7">
        <v>22</v>
      </c>
      <c r="D6351" s="7">
        <v>14</v>
      </c>
      <c r="E6351" s="7">
        <v>265</v>
      </c>
      <c r="F6351" s="7">
        <v>26.4</v>
      </c>
      <c r="G6351" s="7">
        <v>545.4</v>
      </c>
      <c r="H6351" s="7">
        <f t="shared" si="891"/>
        <v>5</v>
      </c>
      <c r="I6351" s="16">
        <f t="shared" si="892"/>
        <v>45191</v>
      </c>
      <c r="J6351" s="17">
        <v>1.2267999999999999</v>
      </c>
      <c r="K6351" s="18">
        <f>G6351*结论【关键目标】!C$27*0.7735*0.001</f>
        <v>50.624028000000003</v>
      </c>
      <c r="L6351" s="5">
        <v>0</v>
      </c>
      <c r="M6351" s="5">
        <f>ABS(IF(L6351&lt;=0,L6351/耗电量关键数据!$B$6/1000,L6351/耗电量关键数据!$B$5/1000))</f>
        <v>0</v>
      </c>
      <c r="N6351" s="5">
        <f>电气设备逐时使用率计算!H6327</f>
        <v>22.208055000000002</v>
      </c>
      <c r="O6351" s="5">
        <f>灯光逐时使用率计算!H6327</f>
        <v>11.844296</v>
      </c>
      <c r="P6351" s="19">
        <f t="shared" si="893"/>
        <v>34.052351000000002</v>
      </c>
      <c r="Q6351" s="19">
        <f t="shared" si="897"/>
        <v>34.052351000000002</v>
      </c>
      <c r="R6351" s="20">
        <f t="shared" si="894"/>
        <v>16.571677000000001</v>
      </c>
      <c r="S6351" s="20">
        <f t="shared" si="898"/>
        <v>0</v>
      </c>
      <c r="T6351" s="20">
        <f>IF((T6350+R6351)&lt;0,0,IF((T6350+R6351)&gt;结论【关键目标】!C$28,结论【关键目标】!C$28,T6350+R6351))</f>
        <v>22</v>
      </c>
      <c r="U6351" s="19">
        <f>IF((T6350+R6351)&lt;结论【关键目标】!$C$28,0,(发电量计算【计算逻辑页】!R6351+发电量计算【计算逻辑页】!T6350-结论【关键目标】!$C$28))</f>
        <v>16.571677000000001</v>
      </c>
      <c r="V6351" s="5">
        <f t="shared" si="895"/>
        <v>5.8000869499999999</v>
      </c>
      <c r="W6351" s="5">
        <f t="shared" si="896"/>
        <v>41.775424206799997</v>
      </c>
      <c r="X6351" s="5">
        <f t="shared" si="899"/>
        <v>0</v>
      </c>
    </row>
    <row r="6352" spans="1:24" x14ac:dyDescent="0.15">
      <c r="A6352" s="7">
        <v>6351</v>
      </c>
      <c r="B6352" s="7">
        <v>9</v>
      </c>
      <c r="C6352" s="7">
        <v>22</v>
      </c>
      <c r="D6352" s="7">
        <v>15</v>
      </c>
      <c r="E6352" s="7">
        <v>265</v>
      </c>
      <c r="F6352" s="7">
        <v>27.8</v>
      </c>
      <c r="G6352" s="7">
        <v>425.8</v>
      </c>
      <c r="H6352" s="7">
        <f t="shared" si="891"/>
        <v>5</v>
      </c>
      <c r="I6352" s="16">
        <f t="shared" si="892"/>
        <v>45191</v>
      </c>
      <c r="J6352" s="17">
        <v>1.2267999999999999</v>
      </c>
      <c r="K6352" s="18">
        <f>G6352*结论【关键目标】!C$27*0.7735*0.001</f>
        <v>39.522756000000001</v>
      </c>
      <c r="L6352" s="5">
        <v>0</v>
      </c>
      <c r="M6352" s="5">
        <f>ABS(IF(L6352&lt;=0,L6352/耗电量关键数据!$B$6/1000,L6352/耗电量关键数据!$B$5/1000))</f>
        <v>0</v>
      </c>
      <c r="N6352" s="5">
        <f>电气设备逐时使用率计算!H6328</f>
        <v>22.208055000000002</v>
      </c>
      <c r="O6352" s="5">
        <f>灯光逐时使用率计算!H6328</f>
        <v>11.844296</v>
      </c>
      <c r="P6352" s="19">
        <f t="shared" si="893"/>
        <v>34.052351000000002</v>
      </c>
      <c r="Q6352" s="19">
        <f t="shared" si="897"/>
        <v>34.052351000000002</v>
      </c>
      <c r="R6352" s="20">
        <f t="shared" si="894"/>
        <v>5.4704049999999995</v>
      </c>
      <c r="S6352" s="20">
        <f t="shared" si="898"/>
        <v>0</v>
      </c>
      <c r="T6352" s="20">
        <f>IF((T6351+R6352)&lt;0,0,IF((T6351+R6352)&gt;结论【关键目标】!C$28,结论【关键目标】!C$28,T6351+R6352))</f>
        <v>22</v>
      </c>
      <c r="U6352" s="19">
        <f>IF((T6351+R6352)&lt;结论【关键目标】!$C$28,0,(发电量计算【计算逻辑页】!R6352+发电量计算【计算逻辑页】!T6351-结论【关键目标】!$C$28))</f>
        <v>5.4704049999999995</v>
      </c>
      <c r="V6352" s="5">
        <f t="shared" si="895"/>
        <v>1.9146417499999997</v>
      </c>
      <c r="W6352" s="5">
        <f t="shared" si="896"/>
        <v>41.775424206799997</v>
      </c>
      <c r="X6352" s="5">
        <f t="shared" si="899"/>
        <v>0</v>
      </c>
    </row>
    <row r="6353" spans="1:24" x14ac:dyDescent="0.15">
      <c r="A6353" s="7">
        <v>6352</v>
      </c>
      <c r="B6353" s="7">
        <v>9</v>
      </c>
      <c r="C6353" s="7">
        <v>22</v>
      </c>
      <c r="D6353" s="7">
        <v>16</v>
      </c>
      <c r="E6353" s="7">
        <v>265</v>
      </c>
      <c r="F6353" s="7">
        <v>27.7</v>
      </c>
      <c r="G6353" s="7">
        <v>256.60000000000002</v>
      </c>
      <c r="H6353" s="7">
        <f t="shared" si="891"/>
        <v>5</v>
      </c>
      <c r="I6353" s="16">
        <f t="shared" si="892"/>
        <v>45191</v>
      </c>
      <c r="J6353" s="17">
        <v>0.70809999999999995</v>
      </c>
      <c r="K6353" s="18">
        <f>G6353*结论【关键目标】!C$27*0.7735*0.001</f>
        <v>23.817612</v>
      </c>
      <c r="L6353" s="5">
        <v>0</v>
      </c>
      <c r="M6353" s="5">
        <f>ABS(IF(L6353&lt;=0,L6353/耗电量关键数据!$B$6/1000,L6353/耗电量关键数据!$B$5/1000))</f>
        <v>0</v>
      </c>
      <c r="N6353" s="5">
        <f>电气设备逐时使用率计算!H6329</f>
        <v>22.208055000000002</v>
      </c>
      <c r="O6353" s="5">
        <f>灯光逐时使用率计算!H6329</f>
        <v>11.844296</v>
      </c>
      <c r="P6353" s="19">
        <f t="shared" si="893"/>
        <v>34.052351000000002</v>
      </c>
      <c r="Q6353" s="19">
        <f t="shared" si="897"/>
        <v>0</v>
      </c>
      <c r="R6353" s="20">
        <f t="shared" si="894"/>
        <v>23.817612</v>
      </c>
      <c r="S6353" s="20">
        <f t="shared" si="898"/>
        <v>0</v>
      </c>
      <c r="T6353" s="20">
        <f>IF((T6352+R6353)&lt;0,0,IF((T6352+R6353)&gt;结论【关键目标】!C$28,结论【关键目标】!C$28,T6352+R6353))</f>
        <v>22</v>
      </c>
      <c r="U6353" s="19">
        <f>IF((T6352+R6353)&lt;结论【关键目标】!$C$28,0,(发电量计算【计算逻辑页】!R6353+发电量计算【计算逻辑页】!T6352-结论【关键目标】!$C$28))</f>
        <v>23.817611999999997</v>
      </c>
      <c r="V6353" s="5">
        <f t="shared" si="895"/>
        <v>8.3361641999999989</v>
      </c>
      <c r="W6353" s="5">
        <f t="shared" si="896"/>
        <v>16.865251057199998</v>
      </c>
      <c r="X6353" s="5">
        <f t="shared" si="899"/>
        <v>0</v>
      </c>
    </row>
    <row r="6354" spans="1:24" x14ac:dyDescent="0.15">
      <c r="A6354" s="7">
        <v>6353</v>
      </c>
      <c r="B6354" s="7">
        <v>9</v>
      </c>
      <c r="C6354" s="7">
        <v>22</v>
      </c>
      <c r="D6354" s="7">
        <v>17</v>
      </c>
      <c r="E6354" s="7">
        <v>265</v>
      </c>
      <c r="F6354" s="7">
        <v>27.6</v>
      </c>
      <c r="G6354" s="7">
        <v>82.1</v>
      </c>
      <c r="H6354" s="7">
        <f t="shared" si="891"/>
        <v>5</v>
      </c>
      <c r="I6354" s="16">
        <f t="shared" si="892"/>
        <v>45191</v>
      </c>
      <c r="J6354" s="17">
        <v>0.70809999999999995</v>
      </c>
      <c r="K6354" s="18">
        <f>G6354*结论【关键目标】!C$27*0.7735*0.001</f>
        <v>7.6205220000000002</v>
      </c>
      <c r="L6354" s="5">
        <v>0</v>
      </c>
      <c r="M6354" s="5">
        <f>ABS(IF(L6354&lt;=0,L6354/耗电量关键数据!$B$6/1000,L6354/耗电量关键数据!$B$5/1000))</f>
        <v>0</v>
      </c>
      <c r="N6354" s="5">
        <f>电气设备逐时使用率计算!H6330</f>
        <v>22.208055000000002</v>
      </c>
      <c r="O6354" s="5">
        <f>灯光逐时使用率计算!H6330</f>
        <v>11.844296</v>
      </c>
      <c r="P6354" s="19">
        <f t="shared" si="893"/>
        <v>34.052351000000002</v>
      </c>
      <c r="Q6354" s="19">
        <f t="shared" si="897"/>
        <v>0</v>
      </c>
      <c r="R6354" s="20">
        <f t="shared" si="894"/>
        <v>7.6205220000000002</v>
      </c>
      <c r="S6354" s="20">
        <f t="shared" si="898"/>
        <v>0</v>
      </c>
      <c r="T6354" s="20">
        <f>IF((T6353+R6354)&lt;0,0,IF((T6353+R6354)&gt;结论【关键目标】!C$28,结论【关键目标】!C$28,T6353+R6354))</f>
        <v>22</v>
      </c>
      <c r="U6354" s="19">
        <f>IF((T6353+R6354)&lt;结论【关键目标】!$C$28,0,(发电量计算【计算逻辑页】!R6354+发电量计算【计算逻辑页】!T6353-结论【关键目标】!$C$28))</f>
        <v>7.6205220000000011</v>
      </c>
      <c r="V6354" s="5">
        <f t="shared" si="895"/>
        <v>2.6671827000000001</v>
      </c>
      <c r="W6354" s="5">
        <f t="shared" si="896"/>
        <v>5.3960916281999998</v>
      </c>
      <c r="X6354" s="5">
        <f t="shared" si="899"/>
        <v>0</v>
      </c>
    </row>
    <row r="6355" spans="1:24" x14ac:dyDescent="0.15">
      <c r="A6355" s="7">
        <v>6354</v>
      </c>
      <c r="B6355" s="7">
        <v>9</v>
      </c>
      <c r="C6355" s="7">
        <v>22</v>
      </c>
      <c r="D6355" s="7">
        <v>18</v>
      </c>
      <c r="E6355" s="7">
        <v>265</v>
      </c>
      <c r="F6355" s="7">
        <v>27.5</v>
      </c>
      <c r="G6355" s="7">
        <v>0</v>
      </c>
      <c r="H6355" s="7">
        <f t="shared" si="891"/>
        <v>5</v>
      </c>
      <c r="I6355" s="16">
        <f t="shared" si="892"/>
        <v>45191</v>
      </c>
      <c r="J6355" s="17">
        <v>0.70809999999999995</v>
      </c>
      <c r="K6355" s="18">
        <f>G6355*结论【关键目标】!C$27*0.7735*0.001</f>
        <v>0</v>
      </c>
      <c r="L6355" s="5">
        <v>0</v>
      </c>
      <c r="M6355" s="5">
        <f>ABS(IF(L6355&lt;=0,L6355/耗电量关键数据!$B$6/1000,L6355/耗电量关键数据!$B$5/1000))</f>
        <v>0</v>
      </c>
      <c r="N6355" s="5">
        <f>电气设备逐时使用率计算!H6331</f>
        <v>7.0130699999999999</v>
      </c>
      <c r="O6355" s="5">
        <f>灯光逐时使用率计算!H6331</f>
        <v>3.7403040000000001</v>
      </c>
      <c r="P6355" s="19">
        <f t="shared" si="893"/>
        <v>10.753374000000001</v>
      </c>
      <c r="Q6355" s="19">
        <f t="shared" si="897"/>
        <v>0</v>
      </c>
      <c r="R6355" s="20">
        <f t="shared" si="894"/>
        <v>0</v>
      </c>
      <c r="S6355" s="20">
        <f t="shared" si="898"/>
        <v>0</v>
      </c>
      <c r="T6355" s="20">
        <f>IF((T6354+R6355)&lt;0,0,IF((T6354+R6355)&gt;结论【关键目标】!C$28,结论【关键目标】!C$28,T6354+R6355))</f>
        <v>22</v>
      </c>
      <c r="U6355" s="19">
        <f>IF((T6354+R6355)&lt;结论【关键目标】!$C$28,0,(发电量计算【计算逻辑页】!R6355+发电量计算【计算逻辑页】!T6354-结论【关键目标】!$C$28))</f>
        <v>0</v>
      </c>
      <c r="V6355" s="5">
        <f t="shared" si="895"/>
        <v>0</v>
      </c>
      <c r="W6355" s="5">
        <f t="shared" si="896"/>
        <v>0</v>
      </c>
      <c r="X6355" s="5">
        <f t="shared" si="899"/>
        <v>0</v>
      </c>
    </row>
    <row r="6356" spans="1:24" x14ac:dyDescent="0.15">
      <c r="A6356" s="7">
        <v>6355</v>
      </c>
      <c r="B6356" s="7">
        <v>9</v>
      </c>
      <c r="C6356" s="7">
        <v>22</v>
      </c>
      <c r="D6356" s="7">
        <v>19</v>
      </c>
      <c r="E6356" s="7">
        <v>265</v>
      </c>
      <c r="F6356" s="7">
        <v>26.5</v>
      </c>
      <c r="G6356" s="7">
        <v>0</v>
      </c>
      <c r="H6356" s="7">
        <f t="shared" si="891"/>
        <v>5</v>
      </c>
      <c r="I6356" s="16">
        <f t="shared" si="892"/>
        <v>45191</v>
      </c>
      <c r="J6356" s="17">
        <v>1.2267999999999999</v>
      </c>
      <c r="K6356" s="18">
        <f>G6356*结论【关键目标】!C$27*0.7735*0.001</f>
        <v>0</v>
      </c>
      <c r="L6356" s="5">
        <v>0</v>
      </c>
      <c r="M6356" s="5">
        <f>ABS(IF(L6356&lt;=0,L6356/耗电量关键数据!$B$6/1000,L6356/耗电量关键数据!$B$5/1000))</f>
        <v>0</v>
      </c>
      <c r="N6356" s="5">
        <f>电气设备逐时使用率计算!H6332</f>
        <v>7.0130699999999999</v>
      </c>
      <c r="O6356" s="5">
        <f>灯光逐时使用率计算!H6332</f>
        <v>3.7403040000000001</v>
      </c>
      <c r="P6356" s="19">
        <f t="shared" si="893"/>
        <v>10.753374000000001</v>
      </c>
      <c r="Q6356" s="19">
        <f t="shared" si="897"/>
        <v>10.753374000000001</v>
      </c>
      <c r="R6356" s="20">
        <f t="shared" si="894"/>
        <v>-10.753374000000001</v>
      </c>
      <c r="S6356" s="20">
        <f t="shared" si="898"/>
        <v>10.753374000000001</v>
      </c>
      <c r="T6356" s="20">
        <f>IF((T6355+R6356)&lt;0,0,IF((T6355+R6356)&gt;结论【关键目标】!C$28,结论【关键目标】!C$28,T6355+R6356))</f>
        <v>11.246625999999999</v>
      </c>
      <c r="U6356" s="19">
        <f>IF((T6355+R6356)&lt;结论【关键目标】!$C$28,0,(发电量计算【计算逻辑页】!R6356+发电量计算【计算逻辑页】!T6355-结论【关键目标】!$C$28))</f>
        <v>0</v>
      </c>
      <c r="V6356" s="5">
        <f t="shared" si="895"/>
        <v>0</v>
      </c>
      <c r="W6356" s="5">
        <f t="shared" si="896"/>
        <v>0</v>
      </c>
      <c r="X6356" s="5">
        <f t="shared" si="899"/>
        <v>9.428558323199999</v>
      </c>
    </row>
    <row r="6357" spans="1:24" x14ac:dyDescent="0.15">
      <c r="A6357" s="7">
        <v>6356</v>
      </c>
      <c r="B6357" s="7">
        <v>9</v>
      </c>
      <c r="C6357" s="7">
        <v>22</v>
      </c>
      <c r="D6357" s="7">
        <v>20</v>
      </c>
      <c r="E6357" s="7">
        <v>265</v>
      </c>
      <c r="F6357" s="7">
        <v>25.6</v>
      </c>
      <c r="G6357" s="7">
        <v>0</v>
      </c>
      <c r="H6357" s="7">
        <f t="shared" si="891"/>
        <v>5</v>
      </c>
      <c r="I6357" s="16">
        <f t="shared" si="892"/>
        <v>45191</v>
      </c>
      <c r="J6357" s="17">
        <v>1.2267999999999999</v>
      </c>
      <c r="K6357" s="18">
        <f>G6357*结论【关键目标】!C$27*0.7735*0.001</f>
        <v>0</v>
      </c>
      <c r="L6357" s="5">
        <v>0</v>
      </c>
      <c r="M6357" s="5">
        <f>ABS(IF(L6357&lt;=0,L6357/耗电量关键数据!$B$6/1000,L6357/耗电量关键数据!$B$5/1000))</f>
        <v>0</v>
      </c>
      <c r="N6357" s="5">
        <f>电气设备逐时使用率计算!H6333</f>
        <v>1.1688450000000001</v>
      </c>
      <c r="O6357" s="5">
        <f>灯光逐时使用率计算!H6333</f>
        <v>0.37403039999999999</v>
      </c>
      <c r="P6357" s="19">
        <f t="shared" si="893"/>
        <v>1.5428754000000002</v>
      </c>
      <c r="Q6357" s="19">
        <f t="shared" si="897"/>
        <v>1.5428754000000002</v>
      </c>
      <c r="R6357" s="20">
        <f t="shared" si="894"/>
        <v>-1.5428754000000002</v>
      </c>
      <c r="S6357" s="20">
        <f t="shared" si="898"/>
        <v>1.5428754000000002</v>
      </c>
      <c r="T6357" s="20">
        <f>IF((T6356+R6357)&lt;0,0,IF((T6356+R6357)&gt;结论【关键目标】!C$28,结论【关键目标】!C$28,T6356+R6357))</f>
        <v>9.7037505999999993</v>
      </c>
      <c r="U6357" s="19">
        <f>IF((T6356+R6357)&lt;结论【关键目标】!$C$28,0,(发电量计算【计算逻辑页】!R6357+发电量计算【计算逻辑页】!T6356-结论【关键目标】!$C$28))</f>
        <v>0</v>
      </c>
      <c r="V6357" s="5">
        <f t="shared" si="895"/>
        <v>0</v>
      </c>
      <c r="W6357" s="5">
        <f t="shared" si="896"/>
        <v>0</v>
      </c>
      <c r="X6357" s="5">
        <f t="shared" si="899"/>
        <v>1.3527931507200002</v>
      </c>
    </row>
    <row r="6358" spans="1:24" x14ac:dyDescent="0.15">
      <c r="A6358" s="7">
        <v>6357</v>
      </c>
      <c r="B6358" s="7">
        <v>9</v>
      </c>
      <c r="C6358" s="7">
        <v>22</v>
      </c>
      <c r="D6358" s="7">
        <v>21</v>
      </c>
      <c r="E6358" s="7">
        <v>265</v>
      </c>
      <c r="F6358" s="7">
        <v>24.6</v>
      </c>
      <c r="G6358" s="7">
        <v>0</v>
      </c>
      <c r="H6358" s="7">
        <f t="shared" si="891"/>
        <v>5</v>
      </c>
      <c r="I6358" s="16">
        <f t="shared" si="892"/>
        <v>45191</v>
      </c>
      <c r="J6358" s="17">
        <v>1.2267999999999999</v>
      </c>
      <c r="K6358" s="18">
        <f>G6358*结论【关键目标】!C$27*0.7735*0.001</f>
        <v>0</v>
      </c>
      <c r="L6358" s="5">
        <v>0</v>
      </c>
      <c r="M6358" s="5">
        <f>ABS(IF(L6358&lt;=0,L6358/耗电量关键数据!$B$6/1000,L6358/耗电量关键数据!$B$5/1000))</f>
        <v>0</v>
      </c>
      <c r="N6358" s="5">
        <f>电气设备逐时使用率计算!H6334</f>
        <v>1.1688450000000001</v>
      </c>
      <c r="O6358" s="5">
        <f>灯光逐时使用率计算!H6334</f>
        <v>0.37403039999999999</v>
      </c>
      <c r="P6358" s="19">
        <f t="shared" si="893"/>
        <v>1.5428754000000002</v>
      </c>
      <c r="Q6358" s="19">
        <f t="shared" si="897"/>
        <v>1.5428754000000002</v>
      </c>
      <c r="R6358" s="20">
        <f t="shared" si="894"/>
        <v>-1.5428754000000002</v>
      </c>
      <c r="S6358" s="20">
        <f t="shared" si="898"/>
        <v>1.5428754000000002</v>
      </c>
      <c r="T6358" s="20">
        <f>IF((T6357+R6358)&lt;0,0,IF((T6357+R6358)&gt;结论【关键目标】!C$28,结论【关键目标】!C$28,T6357+R6358))</f>
        <v>8.1608751999999996</v>
      </c>
      <c r="U6358" s="19">
        <f>IF((T6357+R6358)&lt;结论【关键目标】!$C$28,0,(发电量计算【计算逻辑页】!R6358+发电量计算【计算逻辑页】!T6357-结论【关键目标】!$C$28))</f>
        <v>0</v>
      </c>
      <c r="V6358" s="5">
        <f t="shared" si="895"/>
        <v>0</v>
      </c>
      <c r="W6358" s="5">
        <f t="shared" si="896"/>
        <v>0</v>
      </c>
      <c r="X6358" s="5">
        <f t="shared" si="899"/>
        <v>1.3527931507200002</v>
      </c>
    </row>
    <row r="6359" spans="1:24" x14ac:dyDescent="0.15">
      <c r="A6359" s="7">
        <v>6358</v>
      </c>
      <c r="B6359" s="7">
        <v>9</v>
      </c>
      <c r="C6359" s="7">
        <v>22</v>
      </c>
      <c r="D6359" s="7">
        <v>22</v>
      </c>
      <c r="E6359" s="7">
        <v>265</v>
      </c>
      <c r="F6359" s="7">
        <v>23.6</v>
      </c>
      <c r="G6359" s="7">
        <v>0</v>
      </c>
      <c r="H6359" s="7">
        <f t="shared" si="891"/>
        <v>5</v>
      </c>
      <c r="I6359" s="16">
        <f t="shared" si="892"/>
        <v>45191</v>
      </c>
      <c r="J6359" s="17">
        <v>0.70809999999999995</v>
      </c>
      <c r="K6359" s="18">
        <f>G6359*结论【关键目标】!C$27*0.7735*0.001</f>
        <v>0</v>
      </c>
      <c r="L6359" s="5">
        <v>0</v>
      </c>
      <c r="M6359" s="5">
        <f>ABS(IF(L6359&lt;=0,L6359/耗电量关键数据!$B$6/1000,L6359/耗电量关键数据!$B$5/1000))</f>
        <v>0</v>
      </c>
      <c r="N6359" s="5">
        <f>电气设备逐时使用率计算!H6335</f>
        <v>1.1688450000000001</v>
      </c>
      <c r="O6359" s="5">
        <f>灯光逐时使用率计算!H6335</f>
        <v>0.37403039999999999</v>
      </c>
      <c r="P6359" s="19">
        <f t="shared" si="893"/>
        <v>1.5428754000000002</v>
      </c>
      <c r="Q6359" s="19">
        <f t="shared" si="897"/>
        <v>0</v>
      </c>
      <c r="R6359" s="20">
        <f t="shared" si="894"/>
        <v>0</v>
      </c>
      <c r="S6359" s="20">
        <f t="shared" si="898"/>
        <v>0</v>
      </c>
      <c r="T6359" s="20">
        <f>IF((T6358+R6359)&lt;0,0,IF((T6358+R6359)&gt;结论【关键目标】!C$28,结论【关键目标】!C$28,T6358+R6359))</f>
        <v>8.1608751999999996</v>
      </c>
      <c r="U6359" s="19">
        <f>IF((T6358+R6359)&lt;结论【关键目标】!$C$28,0,(发电量计算【计算逻辑页】!R6359+发电量计算【计算逻辑页】!T6358-结论【关键目标】!$C$28))</f>
        <v>0</v>
      </c>
      <c r="V6359" s="5">
        <f t="shared" si="895"/>
        <v>0</v>
      </c>
      <c r="W6359" s="5">
        <f t="shared" si="896"/>
        <v>0</v>
      </c>
      <c r="X6359" s="5">
        <f t="shared" si="899"/>
        <v>0</v>
      </c>
    </row>
    <row r="6360" spans="1:24" x14ac:dyDescent="0.15">
      <c r="A6360" s="7">
        <v>6359</v>
      </c>
      <c r="B6360" s="7">
        <v>9</v>
      </c>
      <c r="C6360" s="7">
        <v>22</v>
      </c>
      <c r="D6360" s="7">
        <v>23</v>
      </c>
      <c r="E6360" s="7">
        <v>265</v>
      </c>
      <c r="F6360" s="7">
        <v>22.6</v>
      </c>
      <c r="G6360" s="7">
        <v>0</v>
      </c>
      <c r="H6360" s="7">
        <f t="shared" si="891"/>
        <v>5</v>
      </c>
      <c r="I6360" s="16">
        <f t="shared" si="892"/>
        <v>45191</v>
      </c>
      <c r="J6360" s="17">
        <v>0.70809999999999995</v>
      </c>
      <c r="K6360" s="18">
        <f>G6360*结论【关键目标】!C$27*0.7735*0.001</f>
        <v>0</v>
      </c>
      <c r="L6360" s="5">
        <v>0</v>
      </c>
      <c r="M6360" s="5">
        <f>ABS(IF(L6360&lt;=0,L6360/耗电量关键数据!$B$6/1000,L6360/耗电量关键数据!$B$5/1000))</f>
        <v>0</v>
      </c>
      <c r="N6360" s="5">
        <f>电气设备逐时使用率计算!H6336</f>
        <v>1.1688450000000001</v>
      </c>
      <c r="O6360" s="5">
        <f>灯光逐时使用率计算!H6336</f>
        <v>0.37403039999999999</v>
      </c>
      <c r="P6360" s="19">
        <f t="shared" si="893"/>
        <v>1.5428754000000002</v>
      </c>
      <c r="Q6360" s="19">
        <f t="shared" si="897"/>
        <v>0</v>
      </c>
      <c r="R6360" s="20">
        <f t="shared" si="894"/>
        <v>0</v>
      </c>
      <c r="S6360" s="20">
        <f t="shared" si="898"/>
        <v>0</v>
      </c>
      <c r="T6360" s="20">
        <f>IF((T6359+R6360)&lt;0,0,IF((T6359+R6360)&gt;结论【关键目标】!C$28,结论【关键目标】!C$28,T6359+R6360))</f>
        <v>8.1608751999999996</v>
      </c>
      <c r="U6360" s="19">
        <f>IF((T6359+R6360)&lt;结论【关键目标】!$C$28,0,(发电量计算【计算逻辑页】!R6360+发电量计算【计算逻辑页】!T6359-结论【关键目标】!$C$28))</f>
        <v>0</v>
      </c>
      <c r="V6360" s="5">
        <f t="shared" si="895"/>
        <v>0</v>
      </c>
      <c r="W6360" s="5">
        <f t="shared" si="896"/>
        <v>0</v>
      </c>
      <c r="X6360" s="5">
        <f t="shared" si="899"/>
        <v>0</v>
      </c>
    </row>
    <row r="6361" spans="1:24" x14ac:dyDescent="0.15">
      <c r="A6361" s="7">
        <v>6360</v>
      </c>
      <c r="B6361" s="7">
        <v>9</v>
      </c>
      <c r="C6361" s="7">
        <v>22</v>
      </c>
      <c r="D6361" s="7">
        <v>24</v>
      </c>
      <c r="E6361" s="7">
        <v>265</v>
      </c>
      <c r="F6361" s="7">
        <v>21.6</v>
      </c>
      <c r="G6361" s="7">
        <v>0</v>
      </c>
      <c r="H6361" s="7">
        <f t="shared" si="891"/>
        <v>5</v>
      </c>
      <c r="I6361" s="16">
        <f t="shared" si="892"/>
        <v>45191</v>
      </c>
      <c r="J6361" s="17">
        <v>0.2407</v>
      </c>
      <c r="K6361" s="18">
        <f>G6361*结论【关键目标】!C$27*0.7735*0.001</f>
        <v>0</v>
      </c>
      <c r="L6361" s="5">
        <v>0</v>
      </c>
      <c r="M6361" s="5">
        <f>ABS(IF(L6361&lt;=0,L6361/耗电量关键数据!$B$6/1000,L6361/耗电量关键数据!$B$5/1000))</f>
        <v>0</v>
      </c>
      <c r="N6361" s="5">
        <f>电气设备逐时使用率计算!H6337</f>
        <v>1.1688450000000001</v>
      </c>
      <c r="O6361" s="5">
        <f>灯光逐时使用率计算!H6337</f>
        <v>0.37403039999999999</v>
      </c>
      <c r="P6361" s="19">
        <f t="shared" si="893"/>
        <v>1.5428754000000002</v>
      </c>
      <c r="Q6361" s="19">
        <f t="shared" si="897"/>
        <v>0</v>
      </c>
      <c r="R6361" s="20">
        <f t="shared" si="894"/>
        <v>0</v>
      </c>
      <c r="S6361" s="20">
        <f t="shared" si="898"/>
        <v>0</v>
      </c>
      <c r="T6361" s="20">
        <f>IF((T6360+R6361)&lt;0,0,IF((T6360+R6361)&gt;结论【关键目标】!C$28,结论【关键目标】!C$28,T6360+R6361))</f>
        <v>8.1608751999999996</v>
      </c>
      <c r="U6361" s="19">
        <f>IF((T6360+R6361)&lt;结论【关键目标】!$C$28,0,(发电量计算【计算逻辑页】!R6361+发电量计算【计算逻辑页】!T6360-结论【关键目标】!$C$28))</f>
        <v>0</v>
      </c>
      <c r="V6361" s="5">
        <f t="shared" si="895"/>
        <v>0</v>
      </c>
      <c r="W6361" s="5">
        <f t="shared" si="896"/>
        <v>0</v>
      </c>
      <c r="X6361" s="5">
        <f t="shared" si="899"/>
        <v>0</v>
      </c>
    </row>
    <row r="6362" spans="1:24" x14ac:dyDescent="0.15">
      <c r="A6362" s="7">
        <v>6361</v>
      </c>
      <c r="B6362" s="7">
        <v>9</v>
      </c>
      <c r="C6362" s="7">
        <v>23</v>
      </c>
      <c r="D6362" s="7">
        <v>1</v>
      </c>
      <c r="E6362" s="7">
        <v>266</v>
      </c>
      <c r="F6362" s="7">
        <v>20.8</v>
      </c>
      <c r="G6362" s="7">
        <v>0</v>
      </c>
      <c r="H6362" s="7">
        <f t="shared" si="891"/>
        <v>6</v>
      </c>
      <c r="I6362" s="16">
        <f t="shared" si="892"/>
        <v>45192</v>
      </c>
      <c r="J6362" s="17">
        <v>0.2407</v>
      </c>
      <c r="K6362" s="18">
        <f>G6362*结论【关键目标】!C$27*0.7735*0.001</f>
        <v>0</v>
      </c>
      <c r="L6362" s="5">
        <v>0</v>
      </c>
      <c r="M6362" s="5">
        <f>ABS(IF(L6362&lt;=0,L6362/耗电量关键数据!$B$6/1000,L6362/耗电量关键数据!$B$5/1000))</f>
        <v>0</v>
      </c>
      <c r="N6362" s="19">
        <f>耗电量关键数据!$B$14</f>
        <v>1.1688450000000001</v>
      </c>
      <c r="O6362" s="19">
        <f>耗电量关键数据!$B$15</f>
        <v>0.37403039999999999</v>
      </c>
      <c r="P6362" s="19">
        <f t="shared" si="893"/>
        <v>1.5428754000000002</v>
      </c>
      <c r="Q6362" s="19">
        <f t="shared" si="897"/>
        <v>0</v>
      </c>
      <c r="R6362" s="20">
        <f t="shared" si="894"/>
        <v>0</v>
      </c>
      <c r="S6362" s="20">
        <f t="shared" si="898"/>
        <v>0</v>
      </c>
      <c r="T6362" s="20">
        <f>IF((T6361+R6362)&lt;0,0,IF((T6361+R6362)&gt;结论【关键目标】!C$28,结论【关键目标】!C$28,T6361+R6362))</f>
        <v>8.1608751999999996</v>
      </c>
      <c r="U6362" s="19">
        <f>IF((T6361+R6362)&lt;结论【关键目标】!$C$28,0,(发电量计算【计算逻辑页】!R6362+发电量计算【计算逻辑页】!T6361-结论【关键目标】!$C$28))</f>
        <v>0</v>
      </c>
      <c r="V6362" s="5">
        <f t="shared" si="895"/>
        <v>0</v>
      </c>
      <c r="W6362" s="5">
        <f t="shared" si="896"/>
        <v>0</v>
      </c>
      <c r="X6362" s="5">
        <f t="shared" si="899"/>
        <v>0</v>
      </c>
    </row>
    <row r="6363" spans="1:24" x14ac:dyDescent="0.15">
      <c r="A6363" s="7">
        <v>6362</v>
      </c>
      <c r="B6363" s="7">
        <v>9</v>
      </c>
      <c r="C6363" s="7">
        <v>23</v>
      </c>
      <c r="D6363" s="7">
        <v>2</v>
      </c>
      <c r="E6363" s="7">
        <v>266</v>
      </c>
      <c r="F6363" s="7">
        <v>20</v>
      </c>
      <c r="G6363" s="7">
        <v>0</v>
      </c>
      <c r="H6363" s="7">
        <f t="shared" si="891"/>
        <v>6</v>
      </c>
      <c r="I6363" s="16">
        <f t="shared" si="892"/>
        <v>45192</v>
      </c>
      <c r="J6363" s="17">
        <v>0.2407</v>
      </c>
      <c r="K6363" s="18">
        <f>G6363*结论【关键目标】!C$27*0.7735*0.001</f>
        <v>0</v>
      </c>
      <c r="L6363" s="5">
        <v>0</v>
      </c>
      <c r="M6363" s="5">
        <f>ABS(IF(L6363&lt;=0,L6363/耗电量关键数据!$B$6/1000,L6363/耗电量关键数据!$B$5/1000))</f>
        <v>0</v>
      </c>
      <c r="N6363" s="19">
        <f>耗电量关键数据!$B$14</f>
        <v>1.1688450000000001</v>
      </c>
      <c r="O6363" s="19">
        <f>耗电量关键数据!$B$15</f>
        <v>0.37403039999999999</v>
      </c>
      <c r="P6363" s="19">
        <f t="shared" si="893"/>
        <v>1.5428754000000002</v>
      </c>
      <c r="Q6363" s="19">
        <f t="shared" si="897"/>
        <v>0</v>
      </c>
      <c r="R6363" s="20">
        <f t="shared" si="894"/>
        <v>0</v>
      </c>
      <c r="S6363" s="20">
        <f t="shared" si="898"/>
        <v>0</v>
      </c>
      <c r="T6363" s="20">
        <f>IF((T6362+R6363)&lt;0,0,IF((T6362+R6363)&gt;结论【关键目标】!C$28,结论【关键目标】!C$28,T6362+R6363))</f>
        <v>8.1608751999999996</v>
      </c>
      <c r="U6363" s="19">
        <f>IF((T6362+R6363)&lt;结论【关键目标】!$C$28,0,(发电量计算【计算逻辑页】!R6363+发电量计算【计算逻辑页】!T6362-结论【关键目标】!$C$28))</f>
        <v>0</v>
      </c>
      <c r="V6363" s="5">
        <f t="shared" si="895"/>
        <v>0</v>
      </c>
      <c r="W6363" s="5">
        <f t="shared" si="896"/>
        <v>0</v>
      </c>
      <c r="X6363" s="5">
        <f t="shared" si="899"/>
        <v>0</v>
      </c>
    </row>
    <row r="6364" spans="1:24" x14ac:dyDescent="0.15">
      <c r="A6364" s="7">
        <v>6363</v>
      </c>
      <c r="B6364" s="7">
        <v>9</v>
      </c>
      <c r="C6364" s="7">
        <v>23</v>
      </c>
      <c r="D6364" s="7">
        <v>3</v>
      </c>
      <c r="E6364" s="7">
        <v>266</v>
      </c>
      <c r="F6364" s="7">
        <v>19.2</v>
      </c>
      <c r="G6364" s="7">
        <v>0</v>
      </c>
      <c r="H6364" s="7">
        <f t="shared" si="891"/>
        <v>6</v>
      </c>
      <c r="I6364" s="16">
        <f t="shared" si="892"/>
        <v>45192</v>
      </c>
      <c r="J6364" s="17">
        <v>0.2407</v>
      </c>
      <c r="K6364" s="18">
        <f>G6364*结论【关键目标】!C$27*0.7735*0.001</f>
        <v>0</v>
      </c>
      <c r="L6364" s="5">
        <v>0</v>
      </c>
      <c r="M6364" s="5">
        <f>ABS(IF(L6364&lt;=0,L6364/耗电量关键数据!$B$6/1000,L6364/耗电量关键数据!$B$5/1000))</f>
        <v>0</v>
      </c>
      <c r="N6364" s="19">
        <f>耗电量关键数据!$B$14</f>
        <v>1.1688450000000001</v>
      </c>
      <c r="O6364" s="19">
        <f>耗电量关键数据!$B$15</f>
        <v>0.37403039999999999</v>
      </c>
      <c r="P6364" s="19">
        <f t="shared" si="893"/>
        <v>1.5428754000000002</v>
      </c>
      <c r="Q6364" s="19">
        <f t="shared" si="897"/>
        <v>0</v>
      </c>
      <c r="R6364" s="20">
        <f t="shared" si="894"/>
        <v>0</v>
      </c>
      <c r="S6364" s="20">
        <f t="shared" si="898"/>
        <v>0</v>
      </c>
      <c r="T6364" s="20">
        <f>IF((T6363+R6364)&lt;0,0,IF((T6363+R6364)&gt;结论【关键目标】!C$28,结论【关键目标】!C$28,T6363+R6364))</f>
        <v>8.1608751999999996</v>
      </c>
      <c r="U6364" s="19">
        <f>IF((T6363+R6364)&lt;结论【关键目标】!$C$28,0,(发电量计算【计算逻辑页】!R6364+发电量计算【计算逻辑页】!T6363-结论【关键目标】!$C$28))</f>
        <v>0</v>
      </c>
      <c r="V6364" s="5">
        <f t="shared" si="895"/>
        <v>0</v>
      </c>
      <c r="W6364" s="5">
        <f t="shared" si="896"/>
        <v>0</v>
      </c>
      <c r="X6364" s="5">
        <f t="shared" si="899"/>
        <v>0</v>
      </c>
    </row>
    <row r="6365" spans="1:24" x14ac:dyDescent="0.15">
      <c r="A6365" s="7">
        <v>6364</v>
      </c>
      <c r="B6365" s="7">
        <v>9</v>
      </c>
      <c r="C6365" s="7">
        <v>23</v>
      </c>
      <c r="D6365" s="7">
        <v>4</v>
      </c>
      <c r="E6365" s="7">
        <v>266</v>
      </c>
      <c r="F6365" s="7">
        <v>19.2</v>
      </c>
      <c r="G6365" s="7">
        <v>0</v>
      </c>
      <c r="H6365" s="7">
        <f t="shared" si="891"/>
        <v>6</v>
      </c>
      <c r="I6365" s="16">
        <f t="shared" si="892"/>
        <v>45192</v>
      </c>
      <c r="J6365" s="17">
        <v>0.2407</v>
      </c>
      <c r="K6365" s="18">
        <f>G6365*结论【关键目标】!C$27*0.7735*0.001</f>
        <v>0</v>
      </c>
      <c r="L6365" s="5">
        <v>0</v>
      </c>
      <c r="M6365" s="5">
        <f>ABS(IF(L6365&lt;=0,L6365/耗电量关键数据!$B$6/1000,L6365/耗电量关键数据!$B$5/1000))</f>
        <v>0</v>
      </c>
      <c r="N6365" s="19">
        <f>耗电量关键数据!$B$14</f>
        <v>1.1688450000000001</v>
      </c>
      <c r="O6365" s="19">
        <f>耗电量关键数据!$B$15</f>
        <v>0.37403039999999999</v>
      </c>
      <c r="P6365" s="19">
        <f t="shared" si="893"/>
        <v>1.5428754000000002</v>
      </c>
      <c r="Q6365" s="19">
        <f t="shared" si="897"/>
        <v>0</v>
      </c>
      <c r="R6365" s="20">
        <f t="shared" si="894"/>
        <v>0</v>
      </c>
      <c r="S6365" s="20">
        <f t="shared" si="898"/>
        <v>0</v>
      </c>
      <c r="T6365" s="20">
        <f>IF((T6364+R6365)&lt;0,0,IF((T6364+R6365)&gt;结论【关键目标】!C$28,结论【关键目标】!C$28,T6364+R6365))</f>
        <v>8.1608751999999996</v>
      </c>
      <c r="U6365" s="19">
        <f>IF((T6364+R6365)&lt;结论【关键目标】!$C$28,0,(发电量计算【计算逻辑页】!R6365+发电量计算【计算逻辑页】!T6364-结论【关键目标】!$C$28))</f>
        <v>0</v>
      </c>
      <c r="V6365" s="5">
        <f t="shared" si="895"/>
        <v>0</v>
      </c>
      <c r="W6365" s="5">
        <f t="shared" si="896"/>
        <v>0</v>
      </c>
      <c r="X6365" s="5">
        <f t="shared" si="899"/>
        <v>0</v>
      </c>
    </row>
    <row r="6366" spans="1:24" x14ac:dyDescent="0.15">
      <c r="A6366" s="7">
        <v>6365</v>
      </c>
      <c r="B6366" s="7">
        <v>9</v>
      </c>
      <c r="C6366" s="7">
        <v>23</v>
      </c>
      <c r="D6366" s="7">
        <v>5</v>
      </c>
      <c r="E6366" s="7">
        <v>266</v>
      </c>
      <c r="F6366" s="7">
        <v>19.3</v>
      </c>
      <c r="G6366" s="7">
        <v>0</v>
      </c>
      <c r="H6366" s="7">
        <f t="shared" si="891"/>
        <v>6</v>
      </c>
      <c r="I6366" s="16">
        <f t="shared" si="892"/>
        <v>45192</v>
      </c>
      <c r="J6366" s="17">
        <v>0.2407</v>
      </c>
      <c r="K6366" s="18">
        <f>G6366*结论【关键目标】!C$27*0.7735*0.001</f>
        <v>0</v>
      </c>
      <c r="L6366" s="5">
        <v>0</v>
      </c>
      <c r="M6366" s="5">
        <f>ABS(IF(L6366&lt;=0,L6366/耗电量关键数据!$B$6/1000,L6366/耗电量关键数据!$B$5/1000))</f>
        <v>0</v>
      </c>
      <c r="N6366" s="19">
        <f>耗电量关键数据!$B$14</f>
        <v>1.1688450000000001</v>
      </c>
      <c r="O6366" s="19">
        <f>耗电量关键数据!$B$15</f>
        <v>0.37403039999999999</v>
      </c>
      <c r="P6366" s="19">
        <f t="shared" si="893"/>
        <v>1.5428754000000002</v>
      </c>
      <c r="Q6366" s="19">
        <f t="shared" si="897"/>
        <v>0</v>
      </c>
      <c r="R6366" s="20">
        <f t="shared" si="894"/>
        <v>0</v>
      </c>
      <c r="S6366" s="20">
        <f t="shared" si="898"/>
        <v>0</v>
      </c>
      <c r="T6366" s="20">
        <f>IF((T6365+R6366)&lt;0,0,IF((T6365+R6366)&gt;结论【关键目标】!C$28,结论【关键目标】!C$28,T6365+R6366))</f>
        <v>8.1608751999999996</v>
      </c>
      <c r="U6366" s="19">
        <f>IF((T6365+R6366)&lt;结论【关键目标】!$C$28,0,(发电量计算【计算逻辑页】!R6366+发电量计算【计算逻辑页】!T6365-结论【关键目标】!$C$28))</f>
        <v>0</v>
      </c>
      <c r="V6366" s="5">
        <f t="shared" si="895"/>
        <v>0</v>
      </c>
      <c r="W6366" s="5">
        <f t="shared" si="896"/>
        <v>0</v>
      </c>
      <c r="X6366" s="5">
        <f t="shared" si="899"/>
        <v>0</v>
      </c>
    </row>
    <row r="6367" spans="1:24" x14ac:dyDescent="0.15">
      <c r="A6367" s="7">
        <v>6366</v>
      </c>
      <c r="B6367" s="7">
        <v>9</v>
      </c>
      <c r="C6367" s="7">
        <v>23</v>
      </c>
      <c r="D6367" s="7">
        <v>6</v>
      </c>
      <c r="E6367" s="7">
        <v>266</v>
      </c>
      <c r="F6367" s="7">
        <v>19.3</v>
      </c>
      <c r="G6367" s="7">
        <v>0.2</v>
      </c>
      <c r="H6367" s="7">
        <f t="shared" si="891"/>
        <v>6</v>
      </c>
      <c r="I6367" s="16">
        <f t="shared" si="892"/>
        <v>45192</v>
      </c>
      <c r="J6367" s="17">
        <v>0.2407</v>
      </c>
      <c r="K6367" s="18">
        <f>G6367*结论【关键目标】!C$27*0.7735*0.001</f>
        <v>1.8564000000000001E-2</v>
      </c>
      <c r="L6367" s="5">
        <v>0</v>
      </c>
      <c r="M6367" s="5">
        <f>ABS(IF(L6367&lt;=0,L6367/耗电量关键数据!$B$6/1000,L6367/耗电量关键数据!$B$5/1000))</f>
        <v>0</v>
      </c>
      <c r="N6367" s="19">
        <f>耗电量关键数据!$B$14</f>
        <v>1.1688450000000001</v>
      </c>
      <c r="O6367" s="19">
        <f>耗电量关键数据!$B$15</f>
        <v>0.37403039999999999</v>
      </c>
      <c r="P6367" s="19">
        <f t="shared" si="893"/>
        <v>1.5428754000000002</v>
      </c>
      <c r="Q6367" s="19">
        <f t="shared" si="897"/>
        <v>0</v>
      </c>
      <c r="R6367" s="20">
        <f t="shared" si="894"/>
        <v>1.8564000000000001E-2</v>
      </c>
      <c r="S6367" s="20">
        <f t="shared" si="898"/>
        <v>0</v>
      </c>
      <c r="T6367" s="20">
        <f>IF((T6366+R6367)&lt;0,0,IF((T6366+R6367)&gt;结论【关键目标】!C$28,结论【关键目标】!C$28,T6366+R6367))</f>
        <v>8.1794391999999991</v>
      </c>
      <c r="U6367" s="19">
        <f>IF((T6366+R6367)&lt;结论【关键目标】!$C$28,0,(发电量计算【计算逻辑页】!R6367+发电量计算【计算逻辑页】!T6366-结论【关键目标】!$C$28))</f>
        <v>0</v>
      </c>
      <c r="V6367" s="5">
        <f t="shared" si="895"/>
        <v>0</v>
      </c>
      <c r="W6367" s="5">
        <f t="shared" si="896"/>
        <v>4.4683548000000002E-3</v>
      </c>
      <c r="X6367" s="5">
        <f t="shared" si="899"/>
        <v>0</v>
      </c>
    </row>
    <row r="6368" spans="1:24" x14ac:dyDescent="0.15">
      <c r="A6368" s="7">
        <v>6367</v>
      </c>
      <c r="B6368" s="7">
        <v>9</v>
      </c>
      <c r="C6368" s="7">
        <v>23</v>
      </c>
      <c r="D6368" s="7">
        <v>7</v>
      </c>
      <c r="E6368" s="7">
        <v>266</v>
      </c>
      <c r="F6368" s="7">
        <v>19.7</v>
      </c>
      <c r="G6368" s="7">
        <v>100.6</v>
      </c>
      <c r="H6368" s="7">
        <f t="shared" si="891"/>
        <v>6</v>
      </c>
      <c r="I6368" s="16">
        <f t="shared" si="892"/>
        <v>45192</v>
      </c>
      <c r="J6368" s="17">
        <v>0.2407</v>
      </c>
      <c r="K6368" s="18">
        <f>G6368*结论【关键目标】!C$27*0.7735*0.001</f>
        <v>9.3376919999999988</v>
      </c>
      <c r="L6368" s="5">
        <v>0</v>
      </c>
      <c r="M6368" s="5">
        <f>ABS(IF(L6368&lt;=0,L6368/耗电量关键数据!$B$6/1000,L6368/耗电量关键数据!$B$5/1000))</f>
        <v>0</v>
      </c>
      <c r="N6368" s="19">
        <f>耗电量关键数据!$B$14</f>
        <v>1.1688450000000001</v>
      </c>
      <c r="O6368" s="19">
        <f>耗电量关键数据!$B$15</f>
        <v>0.37403039999999999</v>
      </c>
      <c r="P6368" s="19">
        <f t="shared" si="893"/>
        <v>1.5428754000000002</v>
      </c>
      <c r="Q6368" s="19">
        <f t="shared" si="897"/>
        <v>0</v>
      </c>
      <c r="R6368" s="20">
        <f t="shared" si="894"/>
        <v>9.3376919999999988</v>
      </c>
      <c r="S6368" s="20">
        <f t="shared" si="898"/>
        <v>0</v>
      </c>
      <c r="T6368" s="20">
        <f>IF((T6367+R6368)&lt;0,0,IF((T6367+R6368)&gt;结论【关键目标】!C$28,结论【关键目标】!C$28,T6367+R6368))</f>
        <v>17.517131199999998</v>
      </c>
      <c r="U6368" s="19">
        <f>IF((T6367+R6368)&lt;结论【关键目标】!$C$28,0,(发电量计算【计算逻辑页】!R6368+发电量计算【计算逻辑页】!T6367-结论【关键目标】!$C$28))</f>
        <v>0</v>
      </c>
      <c r="V6368" s="5">
        <f t="shared" si="895"/>
        <v>0</v>
      </c>
      <c r="W6368" s="5">
        <f t="shared" si="896"/>
        <v>0.37137010878000004</v>
      </c>
      <c r="X6368" s="5">
        <f t="shared" si="899"/>
        <v>0</v>
      </c>
    </row>
    <row r="6369" spans="1:24" x14ac:dyDescent="0.15">
      <c r="A6369" s="7">
        <v>6368</v>
      </c>
      <c r="B6369" s="7">
        <v>9</v>
      </c>
      <c r="C6369" s="7">
        <v>23</v>
      </c>
      <c r="D6369" s="7">
        <v>8</v>
      </c>
      <c r="E6369" s="7">
        <v>266</v>
      </c>
      <c r="F6369" s="7">
        <v>20</v>
      </c>
      <c r="G6369" s="7">
        <v>214.4</v>
      </c>
      <c r="H6369" s="7">
        <f t="shared" si="891"/>
        <v>6</v>
      </c>
      <c r="I6369" s="16">
        <f t="shared" si="892"/>
        <v>45192</v>
      </c>
      <c r="J6369" s="17">
        <v>0.70809999999999995</v>
      </c>
      <c r="K6369" s="18">
        <f>G6369*结论【关键目标】!C$27*0.7735*0.001</f>
        <v>19.900608000000002</v>
      </c>
      <c r="L6369" s="5">
        <v>0</v>
      </c>
      <c r="M6369" s="5">
        <f>ABS(IF(L6369&lt;=0,L6369/耗电量关键数据!$B$6/1000,L6369/耗电量关键数据!$B$5/1000))</f>
        <v>0</v>
      </c>
      <c r="N6369" s="19">
        <f>耗电量关键数据!$B$14</f>
        <v>1.1688450000000001</v>
      </c>
      <c r="O6369" s="19">
        <f>耗电量关键数据!$B$15</f>
        <v>0.37403039999999999</v>
      </c>
      <c r="P6369" s="19">
        <f t="shared" si="893"/>
        <v>1.5428754000000002</v>
      </c>
      <c r="Q6369" s="19">
        <f t="shared" si="897"/>
        <v>0</v>
      </c>
      <c r="R6369" s="20">
        <f t="shared" si="894"/>
        <v>19.900608000000002</v>
      </c>
      <c r="S6369" s="20">
        <f t="shared" si="898"/>
        <v>0</v>
      </c>
      <c r="T6369" s="20">
        <f>IF((T6368+R6369)&lt;0,0,IF((T6368+R6369)&gt;结论【关键目标】!C$28,结论【关键目标】!C$28,T6368+R6369))</f>
        <v>22</v>
      </c>
      <c r="U6369" s="19">
        <f>IF((T6368+R6369)&lt;结论【关键目标】!$C$28,0,(发电量计算【计算逻辑页】!R6369+发电量计算【计算逻辑页】!T6368-结论【关键目标】!$C$28))</f>
        <v>15.4177392</v>
      </c>
      <c r="V6369" s="5">
        <f t="shared" si="895"/>
        <v>5.3962087199999997</v>
      </c>
      <c r="W6369" s="5">
        <f t="shared" si="896"/>
        <v>1.0925100707400002</v>
      </c>
      <c r="X6369" s="5">
        <f t="shared" si="899"/>
        <v>0</v>
      </c>
    </row>
    <row r="6370" spans="1:24" x14ac:dyDescent="0.15">
      <c r="A6370" s="7">
        <v>6369</v>
      </c>
      <c r="B6370" s="7">
        <v>9</v>
      </c>
      <c r="C6370" s="7">
        <v>23</v>
      </c>
      <c r="D6370" s="7">
        <v>9</v>
      </c>
      <c r="E6370" s="7">
        <v>266</v>
      </c>
      <c r="F6370" s="7">
        <v>20.3</v>
      </c>
      <c r="G6370" s="7">
        <v>290.2</v>
      </c>
      <c r="H6370" s="7">
        <f t="shared" si="891"/>
        <v>6</v>
      </c>
      <c r="I6370" s="16">
        <f t="shared" si="892"/>
        <v>45192</v>
      </c>
      <c r="J6370" s="17">
        <v>0.70809999999999995</v>
      </c>
      <c r="K6370" s="18">
        <f>G6370*结论【关键目标】!C$27*0.7735*0.001</f>
        <v>26.936363999999998</v>
      </c>
      <c r="L6370" s="5">
        <v>0</v>
      </c>
      <c r="M6370" s="5">
        <f>ABS(IF(L6370&lt;=0,L6370/耗电量关键数据!$B$6/1000,L6370/耗电量关键数据!$B$5/1000))</f>
        <v>0</v>
      </c>
      <c r="N6370" s="19">
        <f>耗电量关键数据!$B$14</f>
        <v>1.1688450000000001</v>
      </c>
      <c r="O6370" s="19">
        <f>耗电量关键数据!$B$15</f>
        <v>0.37403039999999999</v>
      </c>
      <c r="P6370" s="19">
        <f t="shared" si="893"/>
        <v>1.5428754000000002</v>
      </c>
      <c r="Q6370" s="19">
        <f t="shared" si="897"/>
        <v>0</v>
      </c>
      <c r="R6370" s="20">
        <f t="shared" si="894"/>
        <v>26.936363999999998</v>
      </c>
      <c r="S6370" s="20">
        <f t="shared" si="898"/>
        <v>0</v>
      </c>
      <c r="T6370" s="20">
        <f>IF((T6369+R6370)&lt;0,0,IF((T6369+R6370)&gt;结论【关键目标】!C$28,结论【关键目标】!C$28,T6369+R6370))</f>
        <v>22</v>
      </c>
      <c r="U6370" s="19">
        <f>IF((T6369+R6370)&lt;结论【关键目标】!$C$28,0,(发电量计算【计算逻辑页】!R6370+发电量计算【计算逻辑页】!T6369-结论【关键目标】!$C$28))</f>
        <v>26.936363999999998</v>
      </c>
      <c r="V6370" s="5">
        <f t="shared" si="895"/>
        <v>9.4277273999999984</v>
      </c>
      <c r="W6370" s="5">
        <f t="shared" si="896"/>
        <v>1.0925100707400002</v>
      </c>
      <c r="X6370" s="5">
        <f t="shared" si="899"/>
        <v>0</v>
      </c>
    </row>
    <row r="6371" spans="1:24" x14ac:dyDescent="0.15">
      <c r="A6371" s="7">
        <v>6370</v>
      </c>
      <c r="B6371" s="7">
        <v>9</v>
      </c>
      <c r="C6371" s="7">
        <v>23</v>
      </c>
      <c r="D6371" s="7">
        <v>10</v>
      </c>
      <c r="E6371" s="7">
        <v>266</v>
      </c>
      <c r="F6371" s="7">
        <v>20.399999999999999</v>
      </c>
      <c r="G6371" s="7">
        <v>349.7</v>
      </c>
      <c r="H6371" s="7">
        <f t="shared" si="891"/>
        <v>6</v>
      </c>
      <c r="I6371" s="16">
        <f t="shared" si="892"/>
        <v>45192</v>
      </c>
      <c r="J6371" s="17">
        <v>0.70809999999999995</v>
      </c>
      <c r="K6371" s="18">
        <f>G6371*结论【关键目标】!C$27*0.7735*0.001</f>
        <v>32.459153999999998</v>
      </c>
      <c r="L6371" s="5">
        <v>0</v>
      </c>
      <c r="M6371" s="5">
        <f>ABS(IF(L6371&lt;=0,L6371/耗电量关键数据!$B$6/1000,L6371/耗电量关键数据!$B$5/1000))</f>
        <v>0</v>
      </c>
      <c r="N6371" s="19">
        <f>耗电量关键数据!$B$14</f>
        <v>1.1688450000000001</v>
      </c>
      <c r="O6371" s="19">
        <f>耗电量关键数据!$B$15</f>
        <v>0.37403039999999999</v>
      </c>
      <c r="P6371" s="19">
        <f t="shared" si="893"/>
        <v>1.5428754000000002</v>
      </c>
      <c r="Q6371" s="19">
        <f t="shared" si="897"/>
        <v>0</v>
      </c>
      <c r="R6371" s="20">
        <f t="shared" si="894"/>
        <v>32.459153999999998</v>
      </c>
      <c r="S6371" s="20">
        <f t="shared" si="898"/>
        <v>0</v>
      </c>
      <c r="T6371" s="20">
        <f>IF((T6370+R6371)&lt;0,0,IF((T6370+R6371)&gt;结论【关键目标】!C$28,结论【关键目标】!C$28,T6370+R6371))</f>
        <v>22</v>
      </c>
      <c r="U6371" s="19">
        <f>IF((T6370+R6371)&lt;结论【关键目标】!$C$28,0,(发电量计算【计算逻辑页】!R6371+发电量计算【计算逻辑页】!T6370-结论【关键目标】!$C$28))</f>
        <v>32.459153999999998</v>
      </c>
      <c r="V6371" s="5">
        <f t="shared" si="895"/>
        <v>11.360703899999999</v>
      </c>
      <c r="W6371" s="5">
        <f t="shared" si="896"/>
        <v>1.0925100707400002</v>
      </c>
      <c r="X6371" s="5">
        <f t="shared" si="899"/>
        <v>0</v>
      </c>
    </row>
    <row r="6372" spans="1:24" x14ac:dyDescent="0.15">
      <c r="A6372" s="7">
        <v>6371</v>
      </c>
      <c r="B6372" s="7">
        <v>9</v>
      </c>
      <c r="C6372" s="7">
        <v>23</v>
      </c>
      <c r="D6372" s="7">
        <v>11</v>
      </c>
      <c r="E6372" s="7">
        <v>266</v>
      </c>
      <c r="F6372" s="7">
        <v>20.8</v>
      </c>
      <c r="G6372" s="7">
        <v>377.1</v>
      </c>
      <c r="H6372" s="7">
        <f t="shared" si="891"/>
        <v>6</v>
      </c>
      <c r="I6372" s="16">
        <f t="shared" si="892"/>
        <v>45192</v>
      </c>
      <c r="J6372" s="17">
        <v>1.2267999999999999</v>
      </c>
      <c r="K6372" s="18">
        <f>G6372*结论【关键目标】!C$27*0.7735*0.001</f>
        <v>35.002422000000003</v>
      </c>
      <c r="L6372" s="5">
        <v>0</v>
      </c>
      <c r="M6372" s="5">
        <f>ABS(IF(L6372&lt;=0,L6372/耗电量关键数据!$B$6/1000,L6372/耗电量关键数据!$B$5/1000))</f>
        <v>0</v>
      </c>
      <c r="N6372" s="19">
        <f>耗电量关键数据!$B$14</f>
        <v>1.1688450000000001</v>
      </c>
      <c r="O6372" s="19">
        <f>耗电量关键数据!$B$15</f>
        <v>0.37403039999999999</v>
      </c>
      <c r="P6372" s="19">
        <f t="shared" si="893"/>
        <v>1.5428754000000002</v>
      </c>
      <c r="Q6372" s="19">
        <f t="shared" si="897"/>
        <v>1.5428754000000002</v>
      </c>
      <c r="R6372" s="20">
        <f t="shared" si="894"/>
        <v>33.459546600000003</v>
      </c>
      <c r="S6372" s="20">
        <f t="shared" si="898"/>
        <v>0</v>
      </c>
      <c r="T6372" s="20">
        <f>IF((T6371+R6372)&lt;0,0,IF((T6371+R6372)&gt;结论【关键目标】!C$28,结论【关键目标】!C$28,T6371+R6372))</f>
        <v>22</v>
      </c>
      <c r="U6372" s="19">
        <f>IF((T6371+R6372)&lt;结论【关键目标】!$C$28,0,(发电量计算【计算逻辑页】!R6372+发电量计算【计算逻辑页】!T6371-结论【关键目标】!$C$28))</f>
        <v>33.459546600000003</v>
      </c>
      <c r="V6372" s="5">
        <f t="shared" si="895"/>
        <v>11.710841310000001</v>
      </c>
      <c r="W6372" s="5">
        <f t="shared" si="896"/>
        <v>1.89279954072</v>
      </c>
      <c r="X6372" s="5">
        <f t="shared" si="899"/>
        <v>0</v>
      </c>
    </row>
    <row r="6373" spans="1:24" x14ac:dyDescent="0.15">
      <c r="A6373" s="7">
        <v>6372</v>
      </c>
      <c r="B6373" s="7">
        <v>9</v>
      </c>
      <c r="C6373" s="7">
        <v>23</v>
      </c>
      <c r="D6373" s="7">
        <v>12</v>
      </c>
      <c r="E6373" s="7">
        <v>266</v>
      </c>
      <c r="F6373" s="7">
        <v>21.6</v>
      </c>
      <c r="G6373" s="7">
        <v>385.7</v>
      </c>
      <c r="H6373" s="7">
        <f t="shared" si="891"/>
        <v>6</v>
      </c>
      <c r="I6373" s="16">
        <f t="shared" si="892"/>
        <v>45192</v>
      </c>
      <c r="J6373" s="17">
        <v>1.2267999999999999</v>
      </c>
      <c r="K6373" s="18">
        <f>G6373*结论【关键目标】!C$27*0.7735*0.001</f>
        <v>35.800674000000001</v>
      </c>
      <c r="L6373" s="5">
        <v>0</v>
      </c>
      <c r="M6373" s="5">
        <f>ABS(IF(L6373&lt;=0,L6373/耗电量关键数据!$B$6/1000,L6373/耗电量关键数据!$B$5/1000))</f>
        <v>0</v>
      </c>
      <c r="N6373" s="19">
        <f>耗电量关键数据!$B$14</f>
        <v>1.1688450000000001</v>
      </c>
      <c r="O6373" s="19">
        <f>耗电量关键数据!$B$15</f>
        <v>0.37403039999999999</v>
      </c>
      <c r="P6373" s="19">
        <f t="shared" si="893"/>
        <v>1.5428754000000002</v>
      </c>
      <c r="Q6373" s="19">
        <f t="shared" si="897"/>
        <v>1.5428754000000002</v>
      </c>
      <c r="R6373" s="20">
        <f t="shared" si="894"/>
        <v>34.257798600000001</v>
      </c>
      <c r="S6373" s="20">
        <f t="shared" si="898"/>
        <v>0</v>
      </c>
      <c r="T6373" s="20">
        <f>IF((T6372+R6373)&lt;0,0,IF((T6372+R6373)&gt;结论【关键目标】!C$28,结论【关键目标】!C$28,T6372+R6373))</f>
        <v>22</v>
      </c>
      <c r="U6373" s="19">
        <f>IF((T6372+R6373)&lt;结论【关键目标】!$C$28,0,(发电量计算【计算逻辑页】!R6373+发电量计算【计算逻辑页】!T6372-结论【关键目标】!$C$28))</f>
        <v>34.257798600000001</v>
      </c>
      <c r="V6373" s="5">
        <f t="shared" si="895"/>
        <v>11.990229509999999</v>
      </c>
      <c r="W6373" s="5">
        <f t="shared" si="896"/>
        <v>1.89279954072</v>
      </c>
      <c r="X6373" s="5">
        <f t="shared" si="899"/>
        <v>0</v>
      </c>
    </row>
    <row r="6374" spans="1:24" x14ac:dyDescent="0.15">
      <c r="A6374" s="7">
        <v>6373</v>
      </c>
      <c r="B6374" s="7">
        <v>9</v>
      </c>
      <c r="C6374" s="7">
        <v>23</v>
      </c>
      <c r="D6374" s="7">
        <v>13</v>
      </c>
      <c r="E6374" s="7">
        <v>266</v>
      </c>
      <c r="F6374" s="7">
        <v>23.2</v>
      </c>
      <c r="G6374" s="7">
        <v>443.5</v>
      </c>
      <c r="H6374" s="7">
        <f t="shared" si="891"/>
        <v>6</v>
      </c>
      <c r="I6374" s="16">
        <f t="shared" si="892"/>
        <v>45192</v>
      </c>
      <c r="J6374" s="17">
        <v>1.2267999999999999</v>
      </c>
      <c r="K6374" s="18">
        <f>G6374*结论【关键目标】!C$27*0.7735*0.001</f>
        <v>41.165669999999999</v>
      </c>
      <c r="L6374" s="5">
        <v>0</v>
      </c>
      <c r="M6374" s="5">
        <f>ABS(IF(L6374&lt;=0,L6374/耗电量关键数据!$B$6/1000,L6374/耗电量关键数据!$B$5/1000))</f>
        <v>0</v>
      </c>
      <c r="N6374" s="19">
        <f>耗电量关键数据!$B$14</f>
        <v>1.1688450000000001</v>
      </c>
      <c r="O6374" s="19">
        <f>耗电量关键数据!$B$15</f>
        <v>0.37403039999999999</v>
      </c>
      <c r="P6374" s="19">
        <f t="shared" si="893"/>
        <v>1.5428754000000002</v>
      </c>
      <c r="Q6374" s="19">
        <f t="shared" si="897"/>
        <v>1.5428754000000002</v>
      </c>
      <c r="R6374" s="20">
        <f t="shared" si="894"/>
        <v>39.622794599999999</v>
      </c>
      <c r="S6374" s="20">
        <f t="shared" si="898"/>
        <v>0</v>
      </c>
      <c r="T6374" s="20">
        <f>IF((T6373+R6374)&lt;0,0,IF((T6373+R6374)&gt;结论【关键目标】!C$28,结论【关键目标】!C$28,T6373+R6374))</f>
        <v>22</v>
      </c>
      <c r="U6374" s="19">
        <f>IF((T6373+R6374)&lt;结论【关键目标】!$C$28,0,(发电量计算【计算逻辑页】!R6374+发电量计算【计算逻辑页】!T6373-结论【关键目标】!$C$28))</f>
        <v>39.622794599999999</v>
      </c>
      <c r="V6374" s="5">
        <f t="shared" si="895"/>
        <v>13.867978109999999</v>
      </c>
      <c r="W6374" s="5">
        <f t="shared" si="896"/>
        <v>1.89279954072</v>
      </c>
      <c r="X6374" s="5">
        <f t="shared" si="899"/>
        <v>0</v>
      </c>
    </row>
    <row r="6375" spans="1:24" x14ac:dyDescent="0.15">
      <c r="A6375" s="7">
        <v>6374</v>
      </c>
      <c r="B6375" s="7">
        <v>9</v>
      </c>
      <c r="C6375" s="7">
        <v>23</v>
      </c>
      <c r="D6375" s="7">
        <v>14</v>
      </c>
      <c r="E6375" s="7">
        <v>266</v>
      </c>
      <c r="F6375" s="7">
        <v>24.8</v>
      </c>
      <c r="G6375" s="7">
        <v>428.4</v>
      </c>
      <c r="H6375" s="7">
        <f t="shared" si="891"/>
        <v>6</v>
      </c>
      <c r="I6375" s="16">
        <f t="shared" si="892"/>
        <v>45192</v>
      </c>
      <c r="J6375" s="17">
        <v>1.2267999999999999</v>
      </c>
      <c r="K6375" s="18">
        <f>G6375*结论【关键目标】!C$27*0.7735*0.001</f>
        <v>39.764087999999994</v>
      </c>
      <c r="L6375" s="5">
        <v>0</v>
      </c>
      <c r="M6375" s="5">
        <f>ABS(IF(L6375&lt;=0,L6375/耗电量关键数据!$B$6/1000,L6375/耗电量关键数据!$B$5/1000))</f>
        <v>0</v>
      </c>
      <c r="N6375" s="19">
        <f>耗电量关键数据!$B$14</f>
        <v>1.1688450000000001</v>
      </c>
      <c r="O6375" s="19">
        <f>耗电量关键数据!$B$15</f>
        <v>0.37403039999999999</v>
      </c>
      <c r="P6375" s="19">
        <f t="shared" si="893"/>
        <v>1.5428754000000002</v>
      </c>
      <c r="Q6375" s="19">
        <f t="shared" si="897"/>
        <v>1.5428754000000002</v>
      </c>
      <c r="R6375" s="20">
        <f t="shared" si="894"/>
        <v>38.221212599999994</v>
      </c>
      <c r="S6375" s="20">
        <f t="shared" si="898"/>
        <v>0</v>
      </c>
      <c r="T6375" s="20">
        <f>IF((T6374+R6375)&lt;0,0,IF((T6374+R6375)&gt;结论【关键目标】!C$28,结论【关键目标】!C$28,T6374+R6375))</f>
        <v>22</v>
      </c>
      <c r="U6375" s="19">
        <f>IF((T6374+R6375)&lt;结论【关键目标】!$C$28,0,(发电量计算【计算逻辑页】!R6375+发电量计算【计算逻辑页】!T6374-结论【关键目标】!$C$28))</f>
        <v>38.221212599999994</v>
      </c>
      <c r="V6375" s="5">
        <f t="shared" si="895"/>
        <v>13.377424409999998</v>
      </c>
      <c r="W6375" s="5">
        <f t="shared" si="896"/>
        <v>1.89279954072</v>
      </c>
      <c r="X6375" s="5">
        <f t="shared" si="899"/>
        <v>0</v>
      </c>
    </row>
    <row r="6376" spans="1:24" x14ac:dyDescent="0.15">
      <c r="A6376" s="7">
        <v>6375</v>
      </c>
      <c r="B6376" s="7">
        <v>9</v>
      </c>
      <c r="C6376" s="7">
        <v>23</v>
      </c>
      <c r="D6376" s="7">
        <v>15</v>
      </c>
      <c r="E6376" s="7">
        <v>266</v>
      </c>
      <c r="F6376" s="7">
        <v>26.1</v>
      </c>
      <c r="G6376" s="7">
        <v>348.7</v>
      </c>
      <c r="H6376" s="7">
        <f t="shared" si="891"/>
        <v>6</v>
      </c>
      <c r="I6376" s="16">
        <f t="shared" si="892"/>
        <v>45192</v>
      </c>
      <c r="J6376" s="17">
        <v>1.2267999999999999</v>
      </c>
      <c r="K6376" s="18">
        <f>G6376*结论【关键目标】!C$27*0.7735*0.001</f>
        <v>32.366334000000002</v>
      </c>
      <c r="L6376" s="5">
        <v>0</v>
      </c>
      <c r="M6376" s="5">
        <f>ABS(IF(L6376&lt;=0,L6376/耗电量关键数据!$B$6/1000,L6376/耗电量关键数据!$B$5/1000))</f>
        <v>0</v>
      </c>
      <c r="N6376" s="19">
        <f>耗电量关键数据!$B$14</f>
        <v>1.1688450000000001</v>
      </c>
      <c r="O6376" s="19">
        <f>耗电量关键数据!$B$15</f>
        <v>0.37403039999999999</v>
      </c>
      <c r="P6376" s="19">
        <f t="shared" si="893"/>
        <v>1.5428754000000002</v>
      </c>
      <c r="Q6376" s="19">
        <f t="shared" si="897"/>
        <v>1.5428754000000002</v>
      </c>
      <c r="R6376" s="20">
        <f t="shared" si="894"/>
        <v>30.823458600000002</v>
      </c>
      <c r="S6376" s="20">
        <f t="shared" si="898"/>
        <v>0</v>
      </c>
      <c r="T6376" s="20">
        <f>IF((T6375+R6376)&lt;0,0,IF((T6375+R6376)&gt;结论【关键目标】!C$28,结论【关键目标】!C$28,T6375+R6376))</f>
        <v>22</v>
      </c>
      <c r="U6376" s="19">
        <f>IF((T6375+R6376)&lt;结论【关键目标】!$C$28,0,(发电量计算【计算逻辑页】!R6376+发电量计算【计算逻辑页】!T6375-结论【关键目标】!$C$28))</f>
        <v>30.823458600000002</v>
      </c>
      <c r="V6376" s="5">
        <f t="shared" si="895"/>
        <v>10.788210510000001</v>
      </c>
      <c r="W6376" s="5">
        <f t="shared" si="896"/>
        <v>1.89279954072</v>
      </c>
      <c r="X6376" s="5">
        <f t="shared" si="899"/>
        <v>0</v>
      </c>
    </row>
    <row r="6377" spans="1:24" x14ac:dyDescent="0.15">
      <c r="A6377" s="7">
        <v>6376</v>
      </c>
      <c r="B6377" s="7">
        <v>9</v>
      </c>
      <c r="C6377" s="7">
        <v>23</v>
      </c>
      <c r="D6377" s="7">
        <v>16</v>
      </c>
      <c r="E6377" s="7">
        <v>266</v>
      </c>
      <c r="F6377" s="7">
        <v>26.5</v>
      </c>
      <c r="G6377" s="7">
        <v>212.3</v>
      </c>
      <c r="H6377" s="7">
        <f t="shared" si="891"/>
        <v>6</v>
      </c>
      <c r="I6377" s="16">
        <f t="shared" si="892"/>
        <v>45192</v>
      </c>
      <c r="J6377" s="17">
        <v>0.70809999999999995</v>
      </c>
      <c r="K6377" s="18">
        <f>G6377*结论【关键目标】!C$27*0.7735*0.001</f>
        <v>19.705686</v>
      </c>
      <c r="L6377" s="5">
        <v>0</v>
      </c>
      <c r="M6377" s="5">
        <f>ABS(IF(L6377&lt;=0,L6377/耗电量关键数据!$B$6/1000,L6377/耗电量关键数据!$B$5/1000))</f>
        <v>0</v>
      </c>
      <c r="N6377" s="19">
        <f>耗电量关键数据!$B$14</f>
        <v>1.1688450000000001</v>
      </c>
      <c r="O6377" s="19">
        <f>耗电量关键数据!$B$15</f>
        <v>0.37403039999999999</v>
      </c>
      <c r="P6377" s="19">
        <f t="shared" si="893"/>
        <v>1.5428754000000002</v>
      </c>
      <c r="Q6377" s="19">
        <f t="shared" si="897"/>
        <v>0</v>
      </c>
      <c r="R6377" s="20">
        <f t="shared" si="894"/>
        <v>19.705686</v>
      </c>
      <c r="S6377" s="20">
        <f t="shared" si="898"/>
        <v>0</v>
      </c>
      <c r="T6377" s="20">
        <f>IF((T6376+R6377)&lt;0,0,IF((T6376+R6377)&gt;结论【关键目标】!C$28,结论【关键目标】!C$28,T6376+R6377))</f>
        <v>22</v>
      </c>
      <c r="U6377" s="19">
        <f>IF((T6376+R6377)&lt;结论【关键目标】!$C$28,0,(发电量计算【计算逻辑页】!R6377+发电量计算【计算逻辑页】!T6376-结论【关键目标】!$C$28))</f>
        <v>19.705686</v>
      </c>
      <c r="V6377" s="5">
        <f t="shared" si="895"/>
        <v>6.8969901</v>
      </c>
      <c r="W6377" s="5">
        <f t="shared" si="896"/>
        <v>1.0925100707400002</v>
      </c>
      <c r="X6377" s="5">
        <f t="shared" si="899"/>
        <v>0</v>
      </c>
    </row>
    <row r="6378" spans="1:24" x14ac:dyDescent="0.15">
      <c r="A6378" s="7">
        <v>6377</v>
      </c>
      <c r="B6378" s="7">
        <v>9</v>
      </c>
      <c r="C6378" s="7">
        <v>23</v>
      </c>
      <c r="D6378" s="7">
        <v>17</v>
      </c>
      <c r="E6378" s="7">
        <v>266</v>
      </c>
      <c r="F6378" s="7">
        <v>26.5</v>
      </c>
      <c r="G6378" s="7">
        <v>62.9</v>
      </c>
      <c r="H6378" s="7">
        <f t="shared" si="891"/>
        <v>6</v>
      </c>
      <c r="I6378" s="16">
        <f t="shared" si="892"/>
        <v>45192</v>
      </c>
      <c r="J6378" s="17">
        <v>0.70809999999999995</v>
      </c>
      <c r="K6378" s="18">
        <f>G6378*结论【关键目标】!C$27*0.7735*0.001</f>
        <v>5.8383779999999996</v>
      </c>
      <c r="L6378" s="5">
        <v>0</v>
      </c>
      <c r="M6378" s="5">
        <f>ABS(IF(L6378&lt;=0,L6378/耗电量关键数据!$B$6/1000,L6378/耗电量关键数据!$B$5/1000))</f>
        <v>0</v>
      </c>
      <c r="N6378" s="19">
        <f>耗电量关键数据!$B$14</f>
        <v>1.1688450000000001</v>
      </c>
      <c r="O6378" s="19">
        <f>耗电量关键数据!$B$15</f>
        <v>0.37403039999999999</v>
      </c>
      <c r="P6378" s="19">
        <f t="shared" si="893"/>
        <v>1.5428754000000002</v>
      </c>
      <c r="Q6378" s="19">
        <f t="shared" si="897"/>
        <v>0</v>
      </c>
      <c r="R6378" s="20">
        <f t="shared" si="894"/>
        <v>5.8383779999999996</v>
      </c>
      <c r="S6378" s="20">
        <f t="shared" si="898"/>
        <v>0</v>
      </c>
      <c r="T6378" s="20">
        <f>IF((T6377+R6378)&lt;0,0,IF((T6377+R6378)&gt;结论【关键目标】!C$28,结论【关键目标】!C$28,T6377+R6378))</f>
        <v>22</v>
      </c>
      <c r="U6378" s="19">
        <f>IF((T6377+R6378)&lt;结论【关键目标】!$C$28,0,(发电量计算【计算逻辑页】!R6378+发电量计算【计算逻辑页】!T6377-结论【关键目标】!$C$28))</f>
        <v>5.8383779999999987</v>
      </c>
      <c r="V6378" s="5">
        <f t="shared" si="895"/>
        <v>2.0434322999999996</v>
      </c>
      <c r="W6378" s="5">
        <f t="shared" si="896"/>
        <v>1.0925100707400002</v>
      </c>
      <c r="X6378" s="5">
        <f t="shared" si="899"/>
        <v>0</v>
      </c>
    </row>
    <row r="6379" spans="1:24" x14ac:dyDescent="0.15">
      <c r="A6379" s="7">
        <v>6378</v>
      </c>
      <c r="B6379" s="7">
        <v>9</v>
      </c>
      <c r="C6379" s="7">
        <v>23</v>
      </c>
      <c r="D6379" s="7">
        <v>18</v>
      </c>
      <c r="E6379" s="7">
        <v>266</v>
      </c>
      <c r="F6379" s="7">
        <v>26.1</v>
      </c>
      <c r="G6379" s="7">
        <v>0</v>
      </c>
      <c r="H6379" s="7">
        <f t="shared" si="891"/>
        <v>6</v>
      </c>
      <c r="I6379" s="16">
        <f t="shared" si="892"/>
        <v>45192</v>
      </c>
      <c r="J6379" s="17">
        <v>0.70809999999999995</v>
      </c>
      <c r="K6379" s="18">
        <f>G6379*结论【关键目标】!C$27*0.7735*0.001</f>
        <v>0</v>
      </c>
      <c r="L6379" s="5">
        <v>0</v>
      </c>
      <c r="M6379" s="5">
        <f>ABS(IF(L6379&lt;=0,L6379/耗电量关键数据!$B$6/1000,L6379/耗电量关键数据!$B$5/1000))</f>
        <v>0</v>
      </c>
      <c r="N6379" s="19">
        <f>耗电量关键数据!$B$14</f>
        <v>1.1688450000000001</v>
      </c>
      <c r="O6379" s="19">
        <f>耗电量关键数据!$B$15</f>
        <v>0.37403039999999999</v>
      </c>
      <c r="P6379" s="19">
        <f t="shared" si="893"/>
        <v>1.5428754000000002</v>
      </c>
      <c r="Q6379" s="19">
        <f t="shared" si="897"/>
        <v>0</v>
      </c>
      <c r="R6379" s="20">
        <f t="shared" si="894"/>
        <v>0</v>
      </c>
      <c r="S6379" s="20">
        <f t="shared" si="898"/>
        <v>0</v>
      </c>
      <c r="T6379" s="20">
        <f>IF((T6378+R6379)&lt;0,0,IF((T6378+R6379)&gt;结论【关键目标】!C$28,结论【关键目标】!C$28,T6378+R6379))</f>
        <v>22</v>
      </c>
      <c r="U6379" s="19">
        <f>IF((T6378+R6379)&lt;结论【关键目标】!$C$28,0,(发电量计算【计算逻辑页】!R6379+发电量计算【计算逻辑页】!T6378-结论【关键目标】!$C$28))</f>
        <v>0</v>
      </c>
      <c r="V6379" s="5">
        <f t="shared" si="895"/>
        <v>0</v>
      </c>
      <c r="W6379" s="5">
        <f t="shared" si="896"/>
        <v>0</v>
      </c>
      <c r="X6379" s="5">
        <f t="shared" si="899"/>
        <v>0</v>
      </c>
    </row>
    <row r="6380" spans="1:24" x14ac:dyDescent="0.15">
      <c r="A6380" s="7">
        <v>6379</v>
      </c>
      <c r="B6380" s="7">
        <v>9</v>
      </c>
      <c r="C6380" s="7">
        <v>23</v>
      </c>
      <c r="D6380" s="7">
        <v>19</v>
      </c>
      <c r="E6380" s="7">
        <v>266</v>
      </c>
      <c r="F6380" s="7">
        <v>25.5</v>
      </c>
      <c r="G6380" s="7">
        <v>0</v>
      </c>
      <c r="H6380" s="7">
        <f t="shared" si="891"/>
        <v>6</v>
      </c>
      <c r="I6380" s="16">
        <f t="shared" si="892"/>
        <v>45192</v>
      </c>
      <c r="J6380" s="17">
        <v>1.2267999999999999</v>
      </c>
      <c r="K6380" s="18">
        <f>G6380*结论【关键目标】!C$27*0.7735*0.001</f>
        <v>0</v>
      </c>
      <c r="L6380" s="5">
        <v>0</v>
      </c>
      <c r="M6380" s="5">
        <f>ABS(IF(L6380&lt;=0,L6380/耗电量关键数据!$B$6/1000,L6380/耗电量关键数据!$B$5/1000))</f>
        <v>0</v>
      </c>
      <c r="N6380" s="19">
        <f>耗电量关键数据!$B$14</f>
        <v>1.1688450000000001</v>
      </c>
      <c r="O6380" s="19">
        <f>耗电量关键数据!$B$15</f>
        <v>0.37403039999999999</v>
      </c>
      <c r="P6380" s="19">
        <f t="shared" si="893"/>
        <v>1.5428754000000002</v>
      </c>
      <c r="Q6380" s="19">
        <f t="shared" si="897"/>
        <v>1.5428754000000002</v>
      </c>
      <c r="R6380" s="20">
        <f t="shared" si="894"/>
        <v>-1.5428754000000002</v>
      </c>
      <c r="S6380" s="20">
        <f t="shared" si="898"/>
        <v>1.5428754000000002</v>
      </c>
      <c r="T6380" s="20">
        <f>IF((T6379+R6380)&lt;0,0,IF((T6379+R6380)&gt;结论【关键目标】!C$28,结论【关键目标】!C$28,T6379+R6380))</f>
        <v>20.4571246</v>
      </c>
      <c r="U6380" s="19">
        <f>IF((T6379+R6380)&lt;结论【关键目标】!$C$28,0,(发电量计算【计算逻辑页】!R6380+发电量计算【计算逻辑页】!T6379-结论【关键目标】!$C$28))</f>
        <v>0</v>
      </c>
      <c r="V6380" s="5">
        <f t="shared" si="895"/>
        <v>0</v>
      </c>
      <c r="W6380" s="5">
        <f t="shared" si="896"/>
        <v>0</v>
      </c>
      <c r="X6380" s="5">
        <f t="shared" si="899"/>
        <v>1.3527931507200002</v>
      </c>
    </row>
    <row r="6381" spans="1:24" x14ac:dyDescent="0.15">
      <c r="A6381" s="7">
        <v>6380</v>
      </c>
      <c r="B6381" s="7">
        <v>9</v>
      </c>
      <c r="C6381" s="7">
        <v>23</v>
      </c>
      <c r="D6381" s="7">
        <v>20</v>
      </c>
      <c r="E6381" s="7">
        <v>266</v>
      </c>
      <c r="F6381" s="7">
        <v>25</v>
      </c>
      <c r="G6381" s="7">
        <v>0</v>
      </c>
      <c r="H6381" s="7">
        <f t="shared" si="891"/>
        <v>6</v>
      </c>
      <c r="I6381" s="16">
        <f t="shared" si="892"/>
        <v>45192</v>
      </c>
      <c r="J6381" s="17">
        <v>1.2267999999999999</v>
      </c>
      <c r="K6381" s="18">
        <f>G6381*结论【关键目标】!C$27*0.7735*0.001</f>
        <v>0</v>
      </c>
      <c r="L6381" s="5">
        <v>0</v>
      </c>
      <c r="M6381" s="5">
        <f>ABS(IF(L6381&lt;=0,L6381/耗电量关键数据!$B$6/1000,L6381/耗电量关键数据!$B$5/1000))</f>
        <v>0</v>
      </c>
      <c r="N6381" s="19">
        <f>耗电量关键数据!$B$14</f>
        <v>1.1688450000000001</v>
      </c>
      <c r="O6381" s="19">
        <f>耗电量关键数据!$B$15</f>
        <v>0.37403039999999999</v>
      </c>
      <c r="P6381" s="19">
        <f t="shared" si="893"/>
        <v>1.5428754000000002</v>
      </c>
      <c r="Q6381" s="19">
        <f t="shared" si="897"/>
        <v>1.5428754000000002</v>
      </c>
      <c r="R6381" s="20">
        <f t="shared" si="894"/>
        <v>-1.5428754000000002</v>
      </c>
      <c r="S6381" s="20">
        <f t="shared" si="898"/>
        <v>1.5428754000000002</v>
      </c>
      <c r="T6381" s="20">
        <f>IF((T6380+R6381)&lt;0,0,IF((T6380+R6381)&gt;结论【关键目标】!C$28,结论【关键目标】!C$28,T6380+R6381))</f>
        <v>18.9142492</v>
      </c>
      <c r="U6381" s="19">
        <f>IF((T6380+R6381)&lt;结论【关键目标】!$C$28,0,(发电量计算【计算逻辑页】!R6381+发电量计算【计算逻辑页】!T6380-结论【关键目标】!$C$28))</f>
        <v>0</v>
      </c>
      <c r="V6381" s="5">
        <f t="shared" si="895"/>
        <v>0</v>
      </c>
      <c r="W6381" s="5">
        <f t="shared" si="896"/>
        <v>0</v>
      </c>
      <c r="X6381" s="5">
        <f t="shared" si="899"/>
        <v>1.3527931507200002</v>
      </c>
    </row>
    <row r="6382" spans="1:24" x14ac:dyDescent="0.15">
      <c r="A6382" s="7">
        <v>6381</v>
      </c>
      <c r="B6382" s="7">
        <v>9</v>
      </c>
      <c r="C6382" s="7">
        <v>23</v>
      </c>
      <c r="D6382" s="7">
        <v>21</v>
      </c>
      <c r="E6382" s="7">
        <v>266</v>
      </c>
      <c r="F6382" s="7">
        <v>24.4</v>
      </c>
      <c r="G6382" s="7">
        <v>0</v>
      </c>
      <c r="H6382" s="7">
        <f t="shared" si="891"/>
        <v>6</v>
      </c>
      <c r="I6382" s="16">
        <f t="shared" si="892"/>
        <v>45192</v>
      </c>
      <c r="J6382" s="17">
        <v>1.2267999999999999</v>
      </c>
      <c r="K6382" s="18">
        <f>G6382*结论【关键目标】!C$27*0.7735*0.001</f>
        <v>0</v>
      </c>
      <c r="L6382" s="5">
        <v>0</v>
      </c>
      <c r="M6382" s="5">
        <f>ABS(IF(L6382&lt;=0,L6382/耗电量关键数据!$B$6/1000,L6382/耗电量关键数据!$B$5/1000))</f>
        <v>0</v>
      </c>
      <c r="N6382" s="19">
        <f>耗电量关键数据!$B$14</f>
        <v>1.1688450000000001</v>
      </c>
      <c r="O6382" s="19">
        <f>耗电量关键数据!$B$15</f>
        <v>0.37403039999999999</v>
      </c>
      <c r="P6382" s="19">
        <f t="shared" si="893"/>
        <v>1.5428754000000002</v>
      </c>
      <c r="Q6382" s="19">
        <f t="shared" si="897"/>
        <v>1.5428754000000002</v>
      </c>
      <c r="R6382" s="20">
        <f t="shared" si="894"/>
        <v>-1.5428754000000002</v>
      </c>
      <c r="S6382" s="20">
        <f t="shared" si="898"/>
        <v>1.5428754000000002</v>
      </c>
      <c r="T6382" s="20">
        <f>IF((T6381+R6382)&lt;0,0,IF((T6381+R6382)&gt;结论【关键目标】!C$28,结论【关键目标】!C$28,T6381+R6382))</f>
        <v>17.371373800000001</v>
      </c>
      <c r="U6382" s="19">
        <f>IF((T6381+R6382)&lt;结论【关键目标】!$C$28,0,(发电量计算【计算逻辑页】!R6382+发电量计算【计算逻辑页】!T6381-结论【关键目标】!$C$28))</f>
        <v>0</v>
      </c>
      <c r="V6382" s="5">
        <f t="shared" si="895"/>
        <v>0</v>
      </c>
      <c r="W6382" s="5">
        <f t="shared" si="896"/>
        <v>0</v>
      </c>
      <c r="X6382" s="5">
        <f t="shared" si="899"/>
        <v>1.3527931507200002</v>
      </c>
    </row>
    <row r="6383" spans="1:24" x14ac:dyDescent="0.15">
      <c r="A6383" s="7">
        <v>6382</v>
      </c>
      <c r="B6383" s="7">
        <v>9</v>
      </c>
      <c r="C6383" s="7">
        <v>23</v>
      </c>
      <c r="D6383" s="7">
        <v>22</v>
      </c>
      <c r="E6383" s="7">
        <v>266</v>
      </c>
      <c r="F6383" s="7">
        <v>23.8</v>
      </c>
      <c r="G6383" s="7">
        <v>0</v>
      </c>
      <c r="H6383" s="7">
        <f t="shared" si="891"/>
        <v>6</v>
      </c>
      <c r="I6383" s="16">
        <f t="shared" si="892"/>
        <v>45192</v>
      </c>
      <c r="J6383" s="17">
        <v>0.70809999999999995</v>
      </c>
      <c r="K6383" s="18">
        <f>G6383*结论【关键目标】!C$27*0.7735*0.001</f>
        <v>0</v>
      </c>
      <c r="L6383" s="5">
        <v>0</v>
      </c>
      <c r="M6383" s="5">
        <f>ABS(IF(L6383&lt;=0,L6383/耗电量关键数据!$B$6/1000,L6383/耗电量关键数据!$B$5/1000))</f>
        <v>0</v>
      </c>
      <c r="N6383" s="19">
        <f>耗电量关键数据!$B$14</f>
        <v>1.1688450000000001</v>
      </c>
      <c r="O6383" s="19">
        <f>耗电量关键数据!$B$15</f>
        <v>0.37403039999999999</v>
      </c>
      <c r="P6383" s="19">
        <f t="shared" si="893"/>
        <v>1.5428754000000002</v>
      </c>
      <c r="Q6383" s="19">
        <f t="shared" si="897"/>
        <v>0</v>
      </c>
      <c r="R6383" s="20">
        <f t="shared" si="894"/>
        <v>0</v>
      </c>
      <c r="S6383" s="20">
        <f t="shared" si="898"/>
        <v>0</v>
      </c>
      <c r="T6383" s="20">
        <f>IF((T6382+R6383)&lt;0,0,IF((T6382+R6383)&gt;结论【关键目标】!C$28,结论【关键目标】!C$28,T6382+R6383))</f>
        <v>17.371373800000001</v>
      </c>
      <c r="U6383" s="19">
        <f>IF((T6382+R6383)&lt;结论【关键目标】!$C$28,0,(发电量计算【计算逻辑页】!R6383+发电量计算【计算逻辑页】!T6382-结论【关键目标】!$C$28))</f>
        <v>0</v>
      </c>
      <c r="V6383" s="5">
        <f t="shared" si="895"/>
        <v>0</v>
      </c>
      <c r="W6383" s="5">
        <f t="shared" si="896"/>
        <v>0</v>
      </c>
      <c r="X6383" s="5">
        <f t="shared" si="899"/>
        <v>0</v>
      </c>
    </row>
    <row r="6384" spans="1:24" x14ac:dyDescent="0.15">
      <c r="A6384" s="7">
        <v>6383</v>
      </c>
      <c r="B6384" s="7">
        <v>9</v>
      </c>
      <c r="C6384" s="7">
        <v>23</v>
      </c>
      <c r="D6384" s="7">
        <v>23</v>
      </c>
      <c r="E6384" s="7">
        <v>266</v>
      </c>
      <c r="F6384" s="7">
        <v>23.2</v>
      </c>
      <c r="G6384" s="7">
        <v>0</v>
      </c>
      <c r="H6384" s="7">
        <f t="shared" si="891"/>
        <v>6</v>
      </c>
      <c r="I6384" s="16">
        <f t="shared" si="892"/>
        <v>45192</v>
      </c>
      <c r="J6384" s="17">
        <v>0.70809999999999995</v>
      </c>
      <c r="K6384" s="18">
        <f>G6384*结论【关键目标】!C$27*0.7735*0.001</f>
        <v>0</v>
      </c>
      <c r="L6384" s="5">
        <v>0</v>
      </c>
      <c r="M6384" s="5">
        <f>ABS(IF(L6384&lt;=0,L6384/耗电量关键数据!$B$6/1000,L6384/耗电量关键数据!$B$5/1000))</f>
        <v>0</v>
      </c>
      <c r="N6384" s="19">
        <f>耗电量关键数据!$B$14</f>
        <v>1.1688450000000001</v>
      </c>
      <c r="O6384" s="19">
        <f>耗电量关键数据!$B$15</f>
        <v>0.37403039999999999</v>
      </c>
      <c r="P6384" s="19">
        <f t="shared" si="893"/>
        <v>1.5428754000000002</v>
      </c>
      <c r="Q6384" s="19">
        <f t="shared" si="897"/>
        <v>0</v>
      </c>
      <c r="R6384" s="20">
        <f t="shared" si="894"/>
        <v>0</v>
      </c>
      <c r="S6384" s="20">
        <f t="shared" si="898"/>
        <v>0</v>
      </c>
      <c r="T6384" s="20">
        <f>IF((T6383+R6384)&lt;0,0,IF((T6383+R6384)&gt;结论【关键目标】!C$28,结论【关键目标】!C$28,T6383+R6384))</f>
        <v>17.371373800000001</v>
      </c>
      <c r="U6384" s="19">
        <f>IF((T6383+R6384)&lt;结论【关键目标】!$C$28,0,(发电量计算【计算逻辑页】!R6384+发电量计算【计算逻辑页】!T6383-结论【关键目标】!$C$28))</f>
        <v>0</v>
      </c>
      <c r="V6384" s="5">
        <f t="shared" si="895"/>
        <v>0</v>
      </c>
      <c r="W6384" s="5">
        <f t="shared" si="896"/>
        <v>0</v>
      </c>
      <c r="X6384" s="5">
        <f t="shared" si="899"/>
        <v>0</v>
      </c>
    </row>
    <row r="6385" spans="1:24" x14ac:dyDescent="0.15">
      <c r="A6385" s="7">
        <v>6384</v>
      </c>
      <c r="B6385" s="7">
        <v>9</v>
      </c>
      <c r="C6385" s="7">
        <v>23</v>
      </c>
      <c r="D6385" s="7">
        <v>24</v>
      </c>
      <c r="E6385" s="7">
        <v>266</v>
      </c>
      <c r="F6385" s="7">
        <v>22.6</v>
      </c>
      <c r="G6385" s="7">
        <v>0</v>
      </c>
      <c r="H6385" s="7">
        <f t="shared" si="891"/>
        <v>6</v>
      </c>
      <c r="I6385" s="16">
        <f t="shared" si="892"/>
        <v>45192</v>
      </c>
      <c r="J6385" s="17">
        <v>0.2407</v>
      </c>
      <c r="K6385" s="18">
        <f>G6385*结论【关键目标】!C$27*0.7735*0.001</f>
        <v>0</v>
      </c>
      <c r="L6385" s="5">
        <v>0</v>
      </c>
      <c r="M6385" s="5">
        <f>ABS(IF(L6385&lt;=0,L6385/耗电量关键数据!$B$6/1000,L6385/耗电量关键数据!$B$5/1000))</f>
        <v>0</v>
      </c>
      <c r="N6385" s="19">
        <f>耗电量关键数据!$B$14</f>
        <v>1.1688450000000001</v>
      </c>
      <c r="O6385" s="19">
        <f>耗电量关键数据!$B$15</f>
        <v>0.37403039999999999</v>
      </c>
      <c r="P6385" s="19">
        <f t="shared" si="893"/>
        <v>1.5428754000000002</v>
      </c>
      <c r="Q6385" s="19">
        <f t="shared" si="897"/>
        <v>0</v>
      </c>
      <c r="R6385" s="20">
        <f t="shared" si="894"/>
        <v>0</v>
      </c>
      <c r="S6385" s="20">
        <f t="shared" si="898"/>
        <v>0</v>
      </c>
      <c r="T6385" s="20">
        <f>IF((T6384+R6385)&lt;0,0,IF((T6384+R6385)&gt;结论【关键目标】!C$28,结论【关键目标】!C$28,T6384+R6385))</f>
        <v>17.371373800000001</v>
      </c>
      <c r="U6385" s="19">
        <f>IF((T6384+R6385)&lt;结论【关键目标】!$C$28,0,(发电量计算【计算逻辑页】!R6385+发电量计算【计算逻辑页】!T6384-结论【关键目标】!$C$28))</f>
        <v>0</v>
      </c>
      <c r="V6385" s="5">
        <f t="shared" si="895"/>
        <v>0</v>
      </c>
      <c r="W6385" s="5">
        <f t="shared" si="896"/>
        <v>0</v>
      </c>
      <c r="X6385" s="5">
        <f t="shared" si="899"/>
        <v>0</v>
      </c>
    </row>
    <row r="6386" spans="1:24" x14ac:dyDescent="0.15">
      <c r="A6386" s="7">
        <v>6385</v>
      </c>
      <c r="B6386" s="7">
        <v>9</v>
      </c>
      <c r="C6386" s="7">
        <v>24</v>
      </c>
      <c r="D6386" s="7">
        <v>1</v>
      </c>
      <c r="E6386" s="7">
        <v>267</v>
      </c>
      <c r="F6386" s="7">
        <v>21.5</v>
      </c>
      <c r="G6386" s="7">
        <v>0</v>
      </c>
      <c r="H6386" s="7">
        <f t="shared" si="891"/>
        <v>7</v>
      </c>
      <c r="I6386" s="16">
        <f t="shared" si="892"/>
        <v>45193</v>
      </c>
      <c r="J6386" s="17">
        <v>0.2407</v>
      </c>
      <c r="K6386" s="18">
        <f>G6386*结论【关键目标】!C$27*0.7735*0.001</f>
        <v>0</v>
      </c>
      <c r="L6386" s="5">
        <v>0</v>
      </c>
      <c r="M6386" s="5">
        <f>ABS(IF(L6386&lt;=0,L6386/耗电量关键数据!$B$6/1000,L6386/耗电量关键数据!$B$5/1000))</f>
        <v>0</v>
      </c>
      <c r="N6386" s="19">
        <f>耗电量关键数据!$B$14</f>
        <v>1.1688450000000001</v>
      </c>
      <c r="O6386" s="19">
        <f>耗电量关键数据!$B$15</f>
        <v>0.37403039999999999</v>
      </c>
      <c r="P6386" s="19">
        <f t="shared" si="893"/>
        <v>1.5428754000000002</v>
      </c>
      <c r="Q6386" s="19">
        <f t="shared" si="897"/>
        <v>0</v>
      </c>
      <c r="R6386" s="20">
        <f t="shared" si="894"/>
        <v>0</v>
      </c>
      <c r="S6386" s="20">
        <f t="shared" si="898"/>
        <v>0</v>
      </c>
      <c r="T6386" s="20">
        <f>IF((T6385+R6386)&lt;0,0,IF((T6385+R6386)&gt;结论【关键目标】!C$28,结论【关键目标】!C$28,T6385+R6386))</f>
        <v>17.371373800000001</v>
      </c>
      <c r="U6386" s="19">
        <f>IF((T6385+R6386)&lt;结论【关键目标】!$C$28,0,(发电量计算【计算逻辑页】!R6386+发电量计算【计算逻辑页】!T6385-结论【关键目标】!$C$28))</f>
        <v>0</v>
      </c>
      <c r="V6386" s="5">
        <f t="shared" si="895"/>
        <v>0</v>
      </c>
      <c r="W6386" s="5">
        <f t="shared" si="896"/>
        <v>0</v>
      </c>
      <c r="X6386" s="5">
        <f t="shared" si="899"/>
        <v>0</v>
      </c>
    </row>
    <row r="6387" spans="1:24" x14ac:dyDescent="0.15">
      <c r="A6387" s="7">
        <v>6386</v>
      </c>
      <c r="B6387" s="7">
        <v>9</v>
      </c>
      <c r="C6387" s="7">
        <v>24</v>
      </c>
      <c r="D6387" s="7">
        <v>2</v>
      </c>
      <c r="E6387" s="7">
        <v>267</v>
      </c>
      <c r="F6387" s="7">
        <v>20.5</v>
      </c>
      <c r="G6387" s="7">
        <v>0</v>
      </c>
      <c r="H6387" s="7">
        <f t="shared" si="891"/>
        <v>7</v>
      </c>
      <c r="I6387" s="16">
        <f t="shared" si="892"/>
        <v>45193</v>
      </c>
      <c r="J6387" s="17">
        <v>0.2407</v>
      </c>
      <c r="K6387" s="18">
        <f>G6387*结论【关键目标】!C$27*0.7735*0.001</f>
        <v>0</v>
      </c>
      <c r="L6387" s="5">
        <v>0</v>
      </c>
      <c r="M6387" s="5">
        <f>ABS(IF(L6387&lt;=0,L6387/耗电量关键数据!$B$6/1000,L6387/耗电量关键数据!$B$5/1000))</f>
        <v>0</v>
      </c>
      <c r="N6387" s="19">
        <f>耗电量关键数据!$B$14</f>
        <v>1.1688450000000001</v>
      </c>
      <c r="O6387" s="19">
        <f>耗电量关键数据!$B$15</f>
        <v>0.37403039999999999</v>
      </c>
      <c r="P6387" s="19">
        <f t="shared" si="893"/>
        <v>1.5428754000000002</v>
      </c>
      <c r="Q6387" s="19">
        <f t="shared" si="897"/>
        <v>0</v>
      </c>
      <c r="R6387" s="20">
        <f t="shared" si="894"/>
        <v>0</v>
      </c>
      <c r="S6387" s="20">
        <f t="shared" si="898"/>
        <v>0</v>
      </c>
      <c r="T6387" s="20">
        <f>IF((T6386+R6387)&lt;0,0,IF((T6386+R6387)&gt;结论【关键目标】!C$28,结论【关键目标】!C$28,T6386+R6387))</f>
        <v>17.371373800000001</v>
      </c>
      <c r="U6387" s="19">
        <f>IF((T6386+R6387)&lt;结论【关键目标】!$C$28,0,(发电量计算【计算逻辑页】!R6387+发电量计算【计算逻辑页】!T6386-结论【关键目标】!$C$28))</f>
        <v>0</v>
      </c>
      <c r="V6387" s="5">
        <f t="shared" si="895"/>
        <v>0</v>
      </c>
      <c r="W6387" s="5">
        <f t="shared" si="896"/>
        <v>0</v>
      </c>
      <c r="X6387" s="5">
        <f t="shared" si="899"/>
        <v>0</v>
      </c>
    </row>
    <row r="6388" spans="1:24" x14ac:dyDescent="0.15">
      <c r="A6388" s="7">
        <v>6387</v>
      </c>
      <c r="B6388" s="7">
        <v>9</v>
      </c>
      <c r="C6388" s="7">
        <v>24</v>
      </c>
      <c r="D6388" s="7">
        <v>3</v>
      </c>
      <c r="E6388" s="7">
        <v>267</v>
      </c>
      <c r="F6388" s="7">
        <v>19.399999999999999</v>
      </c>
      <c r="G6388" s="7">
        <v>0</v>
      </c>
      <c r="H6388" s="7">
        <f t="shared" si="891"/>
        <v>7</v>
      </c>
      <c r="I6388" s="16">
        <f t="shared" si="892"/>
        <v>45193</v>
      </c>
      <c r="J6388" s="17">
        <v>0.2407</v>
      </c>
      <c r="K6388" s="18">
        <f>G6388*结论【关键目标】!C$27*0.7735*0.001</f>
        <v>0</v>
      </c>
      <c r="L6388" s="5">
        <v>0</v>
      </c>
      <c r="M6388" s="5">
        <f>ABS(IF(L6388&lt;=0,L6388/耗电量关键数据!$B$6/1000,L6388/耗电量关键数据!$B$5/1000))</f>
        <v>0</v>
      </c>
      <c r="N6388" s="19">
        <f>耗电量关键数据!$B$14</f>
        <v>1.1688450000000001</v>
      </c>
      <c r="O6388" s="19">
        <f>耗电量关键数据!$B$15</f>
        <v>0.37403039999999999</v>
      </c>
      <c r="P6388" s="19">
        <f t="shared" si="893"/>
        <v>1.5428754000000002</v>
      </c>
      <c r="Q6388" s="19">
        <f t="shared" si="897"/>
        <v>0</v>
      </c>
      <c r="R6388" s="20">
        <f t="shared" si="894"/>
        <v>0</v>
      </c>
      <c r="S6388" s="20">
        <f t="shared" si="898"/>
        <v>0</v>
      </c>
      <c r="T6388" s="20">
        <f>IF((T6387+R6388)&lt;0,0,IF((T6387+R6388)&gt;结论【关键目标】!C$28,结论【关键目标】!C$28,T6387+R6388))</f>
        <v>17.371373800000001</v>
      </c>
      <c r="U6388" s="19">
        <f>IF((T6387+R6388)&lt;结论【关键目标】!$C$28,0,(发电量计算【计算逻辑页】!R6388+发电量计算【计算逻辑页】!T6387-结论【关键目标】!$C$28))</f>
        <v>0</v>
      </c>
      <c r="V6388" s="5">
        <f t="shared" si="895"/>
        <v>0</v>
      </c>
      <c r="W6388" s="5">
        <f t="shared" si="896"/>
        <v>0</v>
      </c>
      <c r="X6388" s="5">
        <f t="shared" si="899"/>
        <v>0</v>
      </c>
    </row>
    <row r="6389" spans="1:24" x14ac:dyDescent="0.15">
      <c r="A6389" s="7">
        <v>6388</v>
      </c>
      <c r="B6389" s="7">
        <v>9</v>
      </c>
      <c r="C6389" s="7">
        <v>24</v>
      </c>
      <c r="D6389" s="7">
        <v>4</v>
      </c>
      <c r="E6389" s="7">
        <v>267</v>
      </c>
      <c r="F6389" s="7">
        <v>18.600000000000001</v>
      </c>
      <c r="G6389" s="7">
        <v>0</v>
      </c>
      <c r="H6389" s="7">
        <f t="shared" si="891"/>
        <v>7</v>
      </c>
      <c r="I6389" s="16">
        <f t="shared" si="892"/>
        <v>45193</v>
      </c>
      <c r="J6389" s="17">
        <v>0.2407</v>
      </c>
      <c r="K6389" s="18">
        <f>G6389*结论【关键目标】!C$27*0.7735*0.001</f>
        <v>0</v>
      </c>
      <c r="L6389" s="5">
        <v>0</v>
      </c>
      <c r="M6389" s="5">
        <f>ABS(IF(L6389&lt;=0,L6389/耗电量关键数据!$B$6/1000,L6389/耗电量关键数据!$B$5/1000))</f>
        <v>0</v>
      </c>
      <c r="N6389" s="19">
        <f>耗电量关键数据!$B$14</f>
        <v>1.1688450000000001</v>
      </c>
      <c r="O6389" s="19">
        <f>耗电量关键数据!$B$15</f>
        <v>0.37403039999999999</v>
      </c>
      <c r="P6389" s="19">
        <f t="shared" si="893"/>
        <v>1.5428754000000002</v>
      </c>
      <c r="Q6389" s="19">
        <f t="shared" si="897"/>
        <v>0</v>
      </c>
      <c r="R6389" s="20">
        <f t="shared" si="894"/>
        <v>0</v>
      </c>
      <c r="S6389" s="20">
        <f t="shared" si="898"/>
        <v>0</v>
      </c>
      <c r="T6389" s="20">
        <f>IF((T6388+R6389)&lt;0,0,IF((T6388+R6389)&gt;结论【关键目标】!C$28,结论【关键目标】!C$28,T6388+R6389))</f>
        <v>17.371373800000001</v>
      </c>
      <c r="U6389" s="19">
        <f>IF((T6388+R6389)&lt;结论【关键目标】!$C$28,0,(发电量计算【计算逻辑页】!R6389+发电量计算【计算逻辑页】!T6388-结论【关键目标】!$C$28))</f>
        <v>0</v>
      </c>
      <c r="V6389" s="5">
        <f t="shared" si="895"/>
        <v>0</v>
      </c>
      <c r="W6389" s="5">
        <f t="shared" si="896"/>
        <v>0</v>
      </c>
      <c r="X6389" s="5">
        <f t="shared" si="899"/>
        <v>0</v>
      </c>
    </row>
    <row r="6390" spans="1:24" x14ac:dyDescent="0.15">
      <c r="A6390" s="7">
        <v>6389</v>
      </c>
      <c r="B6390" s="7">
        <v>9</v>
      </c>
      <c r="C6390" s="7">
        <v>24</v>
      </c>
      <c r="D6390" s="7">
        <v>5</v>
      </c>
      <c r="E6390" s="7">
        <v>267</v>
      </c>
      <c r="F6390" s="7">
        <v>17.899999999999999</v>
      </c>
      <c r="G6390" s="7">
        <v>0</v>
      </c>
      <c r="H6390" s="7">
        <f t="shared" si="891"/>
        <v>7</v>
      </c>
      <c r="I6390" s="16">
        <f t="shared" si="892"/>
        <v>45193</v>
      </c>
      <c r="J6390" s="17">
        <v>0.2407</v>
      </c>
      <c r="K6390" s="18">
        <f>G6390*结论【关键目标】!C$27*0.7735*0.001</f>
        <v>0</v>
      </c>
      <c r="L6390" s="5">
        <v>0</v>
      </c>
      <c r="M6390" s="5">
        <f>ABS(IF(L6390&lt;=0,L6390/耗电量关键数据!$B$6/1000,L6390/耗电量关键数据!$B$5/1000))</f>
        <v>0</v>
      </c>
      <c r="N6390" s="19">
        <f>耗电量关键数据!$B$14</f>
        <v>1.1688450000000001</v>
      </c>
      <c r="O6390" s="19">
        <f>耗电量关键数据!$B$15</f>
        <v>0.37403039999999999</v>
      </c>
      <c r="P6390" s="19">
        <f t="shared" si="893"/>
        <v>1.5428754000000002</v>
      </c>
      <c r="Q6390" s="19">
        <f t="shared" si="897"/>
        <v>0</v>
      </c>
      <c r="R6390" s="20">
        <f t="shared" si="894"/>
        <v>0</v>
      </c>
      <c r="S6390" s="20">
        <f t="shared" si="898"/>
        <v>0</v>
      </c>
      <c r="T6390" s="20">
        <f>IF((T6389+R6390)&lt;0,0,IF((T6389+R6390)&gt;结论【关键目标】!C$28,结论【关键目标】!C$28,T6389+R6390))</f>
        <v>17.371373800000001</v>
      </c>
      <c r="U6390" s="19">
        <f>IF((T6389+R6390)&lt;结论【关键目标】!$C$28,0,(发电量计算【计算逻辑页】!R6390+发电量计算【计算逻辑页】!T6389-结论【关键目标】!$C$28))</f>
        <v>0</v>
      </c>
      <c r="V6390" s="5">
        <f t="shared" si="895"/>
        <v>0</v>
      </c>
      <c r="W6390" s="5">
        <f t="shared" si="896"/>
        <v>0</v>
      </c>
      <c r="X6390" s="5">
        <f t="shared" si="899"/>
        <v>0</v>
      </c>
    </row>
    <row r="6391" spans="1:24" x14ac:dyDescent="0.15">
      <c r="A6391" s="7">
        <v>6390</v>
      </c>
      <c r="B6391" s="7">
        <v>9</v>
      </c>
      <c r="C6391" s="7">
        <v>24</v>
      </c>
      <c r="D6391" s="7">
        <v>6</v>
      </c>
      <c r="E6391" s="7">
        <v>267</v>
      </c>
      <c r="F6391" s="7">
        <v>17.100000000000001</v>
      </c>
      <c r="G6391" s="7">
        <v>0.2</v>
      </c>
      <c r="H6391" s="7">
        <f t="shared" si="891"/>
        <v>7</v>
      </c>
      <c r="I6391" s="16">
        <f t="shared" si="892"/>
        <v>45193</v>
      </c>
      <c r="J6391" s="17">
        <v>0.2407</v>
      </c>
      <c r="K6391" s="18">
        <f>G6391*结论【关键目标】!C$27*0.7735*0.001</f>
        <v>1.8564000000000001E-2</v>
      </c>
      <c r="L6391" s="5">
        <v>0</v>
      </c>
      <c r="M6391" s="5">
        <f>ABS(IF(L6391&lt;=0,L6391/耗电量关键数据!$B$6/1000,L6391/耗电量关键数据!$B$5/1000))</f>
        <v>0</v>
      </c>
      <c r="N6391" s="19">
        <f>耗电量关键数据!$B$14</f>
        <v>1.1688450000000001</v>
      </c>
      <c r="O6391" s="19">
        <f>耗电量关键数据!$B$15</f>
        <v>0.37403039999999999</v>
      </c>
      <c r="P6391" s="19">
        <f t="shared" si="893"/>
        <v>1.5428754000000002</v>
      </c>
      <c r="Q6391" s="19">
        <f t="shared" si="897"/>
        <v>0</v>
      </c>
      <c r="R6391" s="20">
        <f t="shared" si="894"/>
        <v>1.8564000000000001E-2</v>
      </c>
      <c r="S6391" s="20">
        <f t="shared" si="898"/>
        <v>0</v>
      </c>
      <c r="T6391" s="20">
        <f>IF((T6390+R6391)&lt;0,0,IF((T6390+R6391)&gt;结论【关键目标】!C$28,结论【关键目标】!C$28,T6390+R6391))</f>
        <v>17.389937800000002</v>
      </c>
      <c r="U6391" s="19">
        <f>IF((T6390+R6391)&lt;结论【关键目标】!$C$28,0,(发电量计算【计算逻辑页】!R6391+发电量计算【计算逻辑页】!T6390-结论【关键目标】!$C$28))</f>
        <v>0</v>
      </c>
      <c r="V6391" s="5">
        <f t="shared" si="895"/>
        <v>0</v>
      </c>
      <c r="W6391" s="5">
        <f t="shared" si="896"/>
        <v>4.4683548000000002E-3</v>
      </c>
      <c r="X6391" s="5">
        <f t="shared" si="899"/>
        <v>0</v>
      </c>
    </row>
    <row r="6392" spans="1:24" x14ac:dyDescent="0.15">
      <c r="A6392" s="7">
        <v>6391</v>
      </c>
      <c r="B6392" s="7">
        <v>9</v>
      </c>
      <c r="C6392" s="7">
        <v>24</v>
      </c>
      <c r="D6392" s="7">
        <v>7</v>
      </c>
      <c r="E6392" s="7">
        <v>267</v>
      </c>
      <c r="F6392" s="7">
        <v>16.600000000000001</v>
      </c>
      <c r="G6392" s="7">
        <v>74.7</v>
      </c>
      <c r="H6392" s="7">
        <f t="shared" si="891"/>
        <v>7</v>
      </c>
      <c r="I6392" s="16">
        <f t="shared" si="892"/>
        <v>45193</v>
      </c>
      <c r="J6392" s="17">
        <v>0.2407</v>
      </c>
      <c r="K6392" s="18">
        <f>G6392*结论【关键目标】!C$27*0.7735*0.001</f>
        <v>6.9336539999999998</v>
      </c>
      <c r="L6392" s="5">
        <v>0</v>
      </c>
      <c r="M6392" s="5">
        <f>ABS(IF(L6392&lt;=0,L6392/耗电量关键数据!$B$6/1000,L6392/耗电量关键数据!$B$5/1000))</f>
        <v>0</v>
      </c>
      <c r="N6392" s="19">
        <f>耗电量关键数据!$B$14</f>
        <v>1.1688450000000001</v>
      </c>
      <c r="O6392" s="19">
        <f>耗电量关键数据!$B$15</f>
        <v>0.37403039999999999</v>
      </c>
      <c r="P6392" s="19">
        <f t="shared" si="893"/>
        <v>1.5428754000000002</v>
      </c>
      <c r="Q6392" s="19">
        <f t="shared" si="897"/>
        <v>0</v>
      </c>
      <c r="R6392" s="20">
        <f t="shared" si="894"/>
        <v>6.9336539999999998</v>
      </c>
      <c r="S6392" s="20">
        <f t="shared" si="898"/>
        <v>0</v>
      </c>
      <c r="T6392" s="20">
        <f>IF((T6391+R6392)&lt;0,0,IF((T6391+R6392)&gt;结论【关键目标】!C$28,结论【关键目标】!C$28,T6391+R6392))</f>
        <v>22</v>
      </c>
      <c r="U6392" s="19">
        <f>IF((T6391+R6392)&lt;结论【关键目标】!$C$28,0,(发电量计算【计算逻辑页】!R6392+发电量计算【计算逻辑页】!T6391-结论【关键目标】!$C$28))</f>
        <v>2.3235918000000026</v>
      </c>
      <c r="V6392" s="5">
        <f t="shared" si="895"/>
        <v>0</v>
      </c>
      <c r="W6392" s="5">
        <f t="shared" si="896"/>
        <v>0.37137010878000004</v>
      </c>
      <c r="X6392" s="5">
        <f t="shared" si="899"/>
        <v>0</v>
      </c>
    </row>
    <row r="6393" spans="1:24" x14ac:dyDescent="0.15">
      <c r="A6393" s="7">
        <v>6392</v>
      </c>
      <c r="B6393" s="7">
        <v>9</v>
      </c>
      <c r="C6393" s="7">
        <v>24</v>
      </c>
      <c r="D6393" s="7">
        <v>8</v>
      </c>
      <c r="E6393" s="7">
        <v>267</v>
      </c>
      <c r="F6393" s="7">
        <v>16.8</v>
      </c>
      <c r="G6393" s="7">
        <v>195.6</v>
      </c>
      <c r="H6393" s="7">
        <f t="shared" si="891"/>
        <v>7</v>
      </c>
      <c r="I6393" s="16">
        <f t="shared" si="892"/>
        <v>45193</v>
      </c>
      <c r="J6393" s="17">
        <v>0.70809999999999995</v>
      </c>
      <c r="K6393" s="18">
        <f>G6393*结论【关键目标】!C$27*0.7735*0.001</f>
        <v>18.155592000000002</v>
      </c>
      <c r="L6393" s="5">
        <v>0</v>
      </c>
      <c r="M6393" s="5">
        <f>ABS(IF(L6393&lt;=0,L6393/耗电量关键数据!$B$6/1000,L6393/耗电量关键数据!$B$5/1000))</f>
        <v>0</v>
      </c>
      <c r="N6393" s="19">
        <f>耗电量关键数据!$B$14</f>
        <v>1.1688450000000001</v>
      </c>
      <c r="O6393" s="19">
        <f>耗电量关键数据!$B$15</f>
        <v>0.37403039999999999</v>
      </c>
      <c r="P6393" s="19">
        <f t="shared" si="893"/>
        <v>1.5428754000000002</v>
      </c>
      <c r="Q6393" s="19">
        <f t="shared" si="897"/>
        <v>0</v>
      </c>
      <c r="R6393" s="20">
        <f t="shared" si="894"/>
        <v>18.155592000000002</v>
      </c>
      <c r="S6393" s="20">
        <f t="shared" si="898"/>
        <v>0</v>
      </c>
      <c r="T6393" s="20">
        <f>IF((T6392+R6393)&lt;0,0,IF((T6392+R6393)&gt;结论【关键目标】!C$28,结论【关键目标】!C$28,T6392+R6393))</f>
        <v>22</v>
      </c>
      <c r="U6393" s="19">
        <f>IF((T6392+R6393)&lt;结论【关键目标】!$C$28,0,(发电量计算【计算逻辑页】!R6393+发电量计算【计算逻辑页】!T6392-结论【关键目标】!$C$28))</f>
        <v>18.155591999999999</v>
      </c>
      <c r="V6393" s="5">
        <f t="shared" si="895"/>
        <v>6.3544571999999988</v>
      </c>
      <c r="W6393" s="5">
        <f t="shared" si="896"/>
        <v>1.0925100707400002</v>
      </c>
      <c r="X6393" s="5">
        <f t="shared" si="899"/>
        <v>0</v>
      </c>
    </row>
    <row r="6394" spans="1:24" x14ac:dyDescent="0.15">
      <c r="A6394" s="7">
        <v>6393</v>
      </c>
      <c r="B6394" s="7">
        <v>9</v>
      </c>
      <c r="C6394" s="7">
        <v>24</v>
      </c>
      <c r="D6394" s="7">
        <v>9</v>
      </c>
      <c r="E6394" s="7">
        <v>267</v>
      </c>
      <c r="F6394" s="7">
        <v>17.399999999999999</v>
      </c>
      <c r="G6394" s="7">
        <v>319.89999999999998</v>
      </c>
      <c r="H6394" s="7">
        <f t="shared" si="891"/>
        <v>7</v>
      </c>
      <c r="I6394" s="16">
        <f t="shared" si="892"/>
        <v>45193</v>
      </c>
      <c r="J6394" s="17">
        <v>0.70809999999999995</v>
      </c>
      <c r="K6394" s="18">
        <f>G6394*结论【关键目标】!C$27*0.7735*0.001</f>
        <v>29.693117999999998</v>
      </c>
      <c r="L6394" s="5">
        <v>0</v>
      </c>
      <c r="M6394" s="5">
        <f>ABS(IF(L6394&lt;=0,L6394/耗电量关键数据!$B$6/1000,L6394/耗电量关键数据!$B$5/1000))</f>
        <v>0</v>
      </c>
      <c r="N6394" s="19">
        <f>耗电量关键数据!$B$14</f>
        <v>1.1688450000000001</v>
      </c>
      <c r="O6394" s="19">
        <f>耗电量关键数据!$B$15</f>
        <v>0.37403039999999999</v>
      </c>
      <c r="P6394" s="19">
        <f t="shared" si="893"/>
        <v>1.5428754000000002</v>
      </c>
      <c r="Q6394" s="19">
        <f t="shared" si="897"/>
        <v>0</v>
      </c>
      <c r="R6394" s="20">
        <f t="shared" si="894"/>
        <v>29.693117999999998</v>
      </c>
      <c r="S6394" s="20">
        <f t="shared" si="898"/>
        <v>0</v>
      </c>
      <c r="T6394" s="20">
        <f>IF((T6393+R6394)&lt;0,0,IF((T6393+R6394)&gt;结论【关键目标】!C$28,结论【关键目标】!C$28,T6393+R6394))</f>
        <v>22</v>
      </c>
      <c r="U6394" s="19">
        <f>IF((T6393+R6394)&lt;结论【关键目标】!$C$28,0,(发电量计算【计算逻辑页】!R6394+发电量计算【计算逻辑页】!T6393-结论【关键目标】!$C$28))</f>
        <v>29.693117999999998</v>
      </c>
      <c r="V6394" s="5">
        <f t="shared" si="895"/>
        <v>10.392591299999999</v>
      </c>
      <c r="W6394" s="5">
        <f t="shared" si="896"/>
        <v>1.0925100707400002</v>
      </c>
      <c r="X6394" s="5">
        <f t="shared" si="899"/>
        <v>0</v>
      </c>
    </row>
    <row r="6395" spans="1:24" x14ac:dyDescent="0.15">
      <c r="A6395" s="7">
        <v>6394</v>
      </c>
      <c r="B6395" s="7">
        <v>9</v>
      </c>
      <c r="C6395" s="7">
        <v>24</v>
      </c>
      <c r="D6395" s="7">
        <v>10</v>
      </c>
      <c r="E6395" s="7">
        <v>267</v>
      </c>
      <c r="F6395" s="7">
        <v>18.8</v>
      </c>
      <c r="G6395" s="7">
        <v>469.3</v>
      </c>
      <c r="H6395" s="7">
        <f t="shared" si="891"/>
        <v>7</v>
      </c>
      <c r="I6395" s="16">
        <f t="shared" si="892"/>
        <v>45193</v>
      </c>
      <c r="J6395" s="17">
        <v>0.70809999999999995</v>
      </c>
      <c r="K6395" s="18">
        <f>G6395*结论【关键目标】!C$27*0.7735*0.001</f>
        <v>43.560426</v>
      </c>
      <c r="L6395" s="5">
        <v>0</v>
      </c>
      <c r="M6395" s="5">
        <f>ABS(IF(L6395&lt;=0,L6395/耗电量关键数据!$B$6/1000,L6395/耗电量关键数据!$B$5/1000))</f>
        <v>0</v>
      </c>
      <c r="N6395" s="19">
        <f>耗电量关键数据!$B$14</f>
        <v>1.1688450000000001</v>
      </c>
      <c r="O6395" s="19">
        <f>耗电量关键数据!$B$15</f>
        <v>0.37403039999999999</v>
      </c>
      <c r="P6395" s="19">
        <f t="shared" si="893"/>
        <v>1.5428754000000002</v>
      </c>
      <c r="Q6395" s="19">
        <f t="shared" si="897"/>
        <v>0</v>
      </c>
      <c r="R6395" s="20">
        <f t="shared" si="894"/>
        <v>43.560426</v>
      </c>
      <c r="S6395" s="20">
        <f t="shared" si="898"/>
        <v>0</v>
      </c>
      <c r="T6395" s="20">
        <f>IF((T6394+R6395)&lt;0,0,IF((T6394+R6395)&gt;结论【关键目标】!C$28,结论【关键目标】!C$28,T6394+R6395))</f>
        <v>22</v>
      </c>
      <c r="U6395" s="19">
        <f>IF((T6394+R6395)&lt;结论【关键目标】!$C$28,0,(发电量计算【计算逻辑页】!R6395+发电量计算【计算逻辑页】!T6394-结论【关键目标】!$C$28))</f>
        <v>43.560426000000007</v>
      </c>
      <c r="V6395" s="5">
        <f t="shared" si="895"/>
        <v>15.246149100000002</v>
      </c>
      <c r="W6395" s="5">
        <f t="shared" si="896"/>
        <v>1.0925100707400002</v>
      </c>
      <c r="X6395" s="5">
        <f t="shared" si="899"/>
        <v>0</v>
      </c>
    </row>
    <row r="6396" spans="1:24" x14ac:dyDescent="0.15">
      <c r="A6396" s="7">
        <v>6395</v>
      </c>
      <c r="B6396" s="7">
        <v>9</v>
      </c>
      <c r="C6396" s="7">
        <v>24</v>
      </c>
      <c r="D6396" s="7">
        <v>11</v>
      </c>
      <c r="E6396" s="7">
        <v>267</v>
      </c>
      <c r="F6396" s="7">
        <v>19.899999999999999</v>
      </c>
      <c r="G6396" s="7">
        <v>563.9</v>
      </c>
      <c r="H6396" s="7">
        <f t="shared" si="891"/>
        <v>7</v>
      </c>
      <c r="I6396" s="16">
        <f t="shared" si="892"/>
        <v>45193</v>
      </c>
      <c r="J6396" s="17">
        <v>1.2267999999999999</v>
      </c>
      <c r="K6396" s="18">
        <f>G6396*结论【关键目标】!C$27*0.7735*0.001</f>
        <v>52.341197999999999</v>
      </c>
      <c r="L6396" s="5">
        <v>0</v>
      </c>
      <c r="M6396" s="5">
        <f>ABS(IF(L6396&lt;=0,L6396/耗电量关键数据!$B$6/1000,L6396/耗电量关键数据!$B$5/1000))</f>
        <v>0</v>
      </c>
      <c r="N6396" s="19">
        <f>耗电量关键数据!$B$14</f>
        <v>1.1688450000000001</v>
      </c>
      <c r="O6396" s="19">
        <f>耗电量关键数据!$B$15</f>
        <v>0.37403039999999999</v>
      </c>
      <c r="P6396" s="19">
        <f t="shared" si="893"/>
        <v>1.5428754000000002</v>
      </c>
      <c r="Q6396" s="19">
        <f t="shared" si="897"/>
        <v>1.5428754000000002</v>
      </c>
      <c r="R6396" s="20">
        <f t="shared" si="894"/>
        <v>50.798322599999999</v>
      </c>
      <c r="S6396" s="20">
        <f t="shared" si="898"/>
        <v>0</v>
      </c>
      <c r="T6396" s="20">
        <f>IF((T6395+R6396)&lt;0,0,IF((T6395+R6396)&gt;结论【关键目标】!C$28,结论【关键目标】!C$28,T6395+R6396))</f>
        <v>22</v>
      </c>
      <c r="U6396" s="19">
        <f>IF((T6395+R6396)&lt;结论【关键目标】!$C$28,0,(发电量计算【计算逻辑页】!R6396+发电量计算【计算逻辑页】!T6395-结论【关键目标】!$C$28))</f>
        <v>50.798322600000006</v>
      </c>
      <c r="V6396" s="5">
        <f t="shared" si="895"/>
        <v>17.779412910000001</v>
      </c>
      <c r="W6396" s="5">
        <f t="shared" si="896"/>
        <v>1.89279954072</v>
      </c>
      <c r="X6396" s="5">
        <f t="shared" si="899"/>
        <v>0</v>
      </c>
    </row>
    <row r="6397" spans="1:24" x14ac:dyDescent="0.15">
      <c r="A6397" s="7">
        <v>6396</v>
      </c>
      <c r="B6397" s="7">
        <v>9</v>
      </c>
      <c r="C6397" s="7">
        <v>24</v>
      </c>
      <c r="D6397" s="7">
        <v>12</v>
      </c>
      <c r="E6397" s="7">
        <v>267</v>
      </c>
      <c r="F6397" s="7">
        <v>20.9</v>
      </c>
      <c r="G6397" s="7">
        <v>609.6</v>
      </c>
      <c r="H6397" s="7">
        <f t="shared" si="891"/>
        <v>7</v>
      </c>
      <c r="I6397" s="16">
        <f t="shared" si="892"/>
        <v>45193</v>
      </c>
      <c r="J6397" s="17">
        <v>1.2267999999999999</v>
      </c>
      <c r="K6397" s="18">
        <f>G6397*结论【关键目标】!C$27*0.7735*0.001</f>
        <v>56.583072000000001</v>
      </c>
      <c r="L6397" s="5">
        <v>0</v>
      </c>
      <c r="M6397" s="5">
        <f>ABS(IF(L6397&lt;=0,L6397/耗电量关键数据!$B$6/1000,L6397/耗电量关键数据!$B$5/1000))</f>
        <v>0</v>
      </c>
      <c r="N6397" s="19">
        <f>耗电量关键数据!$B$14</f>
        <v>1.1688450000000001</v>
      </c>
      <c r="O6397" s="19">
        <f>耗电量关键数据!$B$15</f>
        <v>0.37403039999999999</v>
      </c>
      <c r="P6397" s="19">
        <f t="shared" si="893"/>
        <v>1.5428754000000002</v>
      </c>
      <c r="Q6397" s="19">
        <f t="shared" si="897"/>
        <v>1.5428754000000002</v>
      </c>
      <c r="R6397" s="20">
        <f t="shared" si="894"/>
        <v>55.040196600000002</v>
      </c>
      <c r="S6397" s="20">
        <f t="shared" si="898"/>
        <v>0</v>
      </c>
      <c r="T6397" s="20">
        <f>IF((T6396+R6397)&lt;0,0,IF((T6396+R6397)&gt;结论【关键目标】!C$28,结论【关键目标】!C$28,T6396+R6397))</f>
        <v>22</v>
      </c>
      <c r="U6397" s="19">
        <f>IF((T6396+R6397)&lt;结论【关键目标】!$C$28,0,(发电量计算【计算逻辑页】!R6397+发电量计算【计算逻辑页】!T6396-结论【关键目标】!$C$28))</f>
        <v>55.040196600000002</v>
      </c>
      <c r="V6397" s="5">
        <f t="shared" si="895"/>
        <v>19.264068809999998</v>
      </c>
      <c r="W6397" s="5">
        <f t="shared" si="896"/>
        <v>1.89279954072</v>
      </c>
      <c r="X6397" s="5">
        <f t="shared" si="899"/>
        <v>0</v>
      </c>
    </row>
    <row r="6398" spans="1:24" x14ac:dyDescent="0.15">
      <c r="A6398" s="7">
        <v>6397</v>
      </c>
      <c r="B6398" s="7">
        <v>9</v>
      </c>
      <c r="C6398" s="7">
        <v>24</v>
      </c>
      <c r="D6398" s="7">
        <v>13</v>
      </c>
      <c r="E6398" s="7">
        <v>267</v>
      </c>
      <c r="F6398" s="7">
        <v>21.1</v>
      </c>
      <c r="G6398" s="7">
        <v>568</v>
      </c>
      <c r="H6398" s="7">
        <f t="shared" si="891"/>
        <v>7</v>
      </c>
      <c r="I6398" s="16">
        <f t="shared" si="892"/>
        <v>45193</v>
      </c>
      <c r="J6398" s="17">
        <v>1.2267999999999999</v>
      </c>
      <c r="K6398" s="18">
        <f>G6398*结论【关键目标】!C$27*0.7735*0.001</f>
        <v>52.721759999999996</v>
      </c>
      <c r="L6398" s="5">
        <v>0</v>
      </c>
      <c r="M6398" s="5">
        <f>ABS(IF(L6398&lt;=0,L6398/耗电量关键数据!$B$6/1000,L6398/耗电量关键数据!$B$5/1000))</f>
        <v>0</v>
      </c>
      <c r="N6398" s="19">
        <f>耗电量关键数据!$B$14</f>
        <v>1.1688450000000001</v>
      </c>
      <c r="O6398" s="19">
        <f>耗电量关键数据!$B$15</f>
        <v>0.37403039999999999</v>
      </c>
      <c r="P6398" s="19">
        <f t="shared" si="893"/>
        <v>1.5428754000000002</v>
      </c>
      <c r="Q6398" s="19">
        <f t="shared" si="897"/>
        <v>1.5428754000000002</v>
      </c>
      <c r="R6398" s="20">
        <f t="shared" si="894"/>
        <v>51.178884599999996</v>
      </c>
      <c r="S6398" s="20">
        <f t="shared" si="898"/>
        <v>0</v>
      </c>
      <c r="T6398" s="20">
        <f>IF((T6397+R6398)&lt;0,0,IF((T6397+R6398)&gt;结论【关键目标】!C$28,结论【关键目标】!C$28,T6397+R6398))</f>
        <v>22</v>
      </c>
      <c r="U6398" s="19">
        <f>IF((T6397+R6398)&lt;结论【关键目标】!$C$28,0,(发电量计算【计算逻辑页】!R6398+发电量计算【计算逻辑页】!T6397-结论【关键目标】!$C$28))</f>
        <v>51.178884600000004</v>
      </c>
      <c r="V6398" s="5">
        <f t="shared" si="895"/>
        <v>17.912609610000001</v>
      </c>
      <c r="W6398" s="5">
        <f t="shared" si="896"/>
        <v>1.89279954072</v>
      </c>
      <c r="X6398" s="5">
        <f t="shared" si="899"/>
        <v>0</v>
      </c>
    </row>
    <row r="6399" spans="1:24" x14ac:dyDescent="0.15">
      <c r="A6399" s="7">
        <v>6398</v>
      </c>
      <c r="B6399" s="7">
        <v>9</v>
      </c>
      <c r="C6399" s="7">
        <v>24</v>
      </c>
      <c r="D6399" s="7">
        <v>14</v>
      </c>
      <c r="E6399" s="7">
        <v>267</v>
      </c>
      <c r="F6399" s="7">
        <v>21.3</v>
      </c>
      <c r="G6399" s="7">
        <v>477.8</v>
      </c>
      <c r="H6399" s="7">
        <f t="shared" si="891"/>
        <v>7</v>
      </c>
      <c r="I6399" s="16">
        <f t="shared" si="892"/>
        <v>45193</v>
      </c>
      <c r="J6399" s="17">
        <v>1.2267999999999999</v>
      </c>
      <c r="K6399" s="18">
        <f>G6399*结论【关键目标】!C$27*0.7735*0.001</f>
        <v>44.349395999999999</v>
      </c>
      <c r="L6399" s="5">
        <v>0</v>
      </c>
      <c r="M6399" s="5">
        <f>ABS(IF(L6399&lt;=0,L6399/耗电量关键数据!$B$6/1000,L6399/耗电量关键数据!$B$5/1000))</f>
        <v>0</v>
      </c>
      <c r="N6399" s="19">
        <f>耗电量关键数据!$B$14</f>
        <v>1.1688450000000001</v>
      </c>
      <c r="O6399" s="19">
        <f>耗电量关键数据!$B$15</f>
        <v>0.37403039999999999</v>
      </c>
      <c r="P6399" s="19">
        <f t="shared" si="893"/>
        <v>1.5428754000000002</v>
      </c>
      <c r="Q6399" s="19">
        <f t="shared" si="897"/>
        <v>1.5428754000000002</v>
      </c>
      <c r="R6399" s="20">
        <f t="shared" si="894"/>
        <v>42.806520599999999</v>
      </c>
      <c r="S6399" s="20">
        <f t="shared" si="898"/>
        <v>0</v>
      </c>
      <c r="T6399" s="20">
        <f>IF((T6398+R6399)&lt;0,0,IF((T6398+R6399)&gt;结论【关键目标】!C$28,结论【关键目标】!C$28,T6398+R6399))</f>
        <v>22</v>
      </c>
      <c r="U6399" s="19">
        <f>IF((T6398+R6399)&lt;结论【关键目标】!$C$28,0,(发电量计算【计算逻辑页】!R6399+发电量计算【计算逻辑页】!T6398-结论【关键目标】!$C$28))</f>
        <v>42.806520599999999</v>
      </c>
      <c r="V6399" s="5">
        <f t="shared" si="895"/>
        <v>14.982282209999999</v>
      </c>
      <c r="W6399" s="5">
        <f t="shared" si="896"/>
        <v>1.89279954072</v>
      </c>
      <c r="X6399" s="5">
        <f t="shared" si="899"/>
        <v>0</v>
      </c>
    </row>
    <row r="6400" spans="1:24" x14ac:dyDescent="0.15">
      <c r="A6400" s="7">
        <v>6399</v>
      </c>
      <c r="B6400" s="7">
        <v>9</v>
      </c>
      <c r="C6400" s="7">
        <v>24</v>
      </c>
      <c r="D6400" s="7">
        <v>15</v>
      </c>
      <c r="E6400" s="7">
        <v>267</v>
      </c>
      <c r="F6400" s="7">
        <v>21.5</v>
      </c>
      <c r="G6400" s="7">
        <v>362.1</v>
      </c>
      <c r="H6400" s="7">
        <f t="shared" si="891"/>
        <v>7</v>
      </c>
      <c r="I6400" s="16">
        <f t="shared" si="892"/>
        <v>45193</v>
      </c>
      <c r="J6400" s="17">
        <v>1.2267999999999999</v>
      </c>
      <c r="K6400" s="18">
        <f>G6400*结论【关键目标】!C$27*0.7735*0.001</f>
        <v>33.610121999999997</v>
      </c>
      <c r="L6400" s="5">
        <v>0</v>
      </c>
      <c r="M6400" s="5">
        <f>ABS(IF(L6400&lt;=0,L6400/耗电量关键数据!$B$6/1000,L6400/耗电量关键数据!$B$5/1000))</f>
        <v>0</v>
      </c>
      <c r="N6400" s="19">
        <f>耗电量关键数据!$B$14</f>
        <v>1.1688450000000001</v>
      </c>
      <c r="O6400" s="19">
        <f>耗电量关键数据!$B$15</f>
        <v>0.37403039999999999</v>
      </c>
      <c r="P6400" s="19">
        <f t="shared" si="893"/>
        <v>1.5428754000000002</v>
      </c>
      <c r="Q6400" s="19">
        <f t="shared" si="897"/>
        <v>1.5428754000000002</v>
      </c>
      <c r="R6400" s="20">
        <f t="shared" si="894"/>
        <v>32.067246599999997</v>
      </c>
      <c r="S6400" s="20">
        <f t="shared" si="898"/>
        <v>0</v>
      </c>
      <c r="T6400" s="20">
        <f>IF((T6399+R6400)&lt;0,0,IF((T6399+R6400)&gt;结论【关键目标】!C$28,结论【关键目标】!C$28,T6399+R6400))</f>
        <v>22</v>
      </c>
      <c r="U6400" s="19">
        <f>IF((T6399+R6400)&lt;结论【关键目标】!$C$28,0,(发电量计算【计算逻辑页】!R6400+发电量计算【计算逻辑页】!T6399-结论【关键目标】!$C$28))</f>
        <v>32.067246599999997</v>
      </c>
      <c r="V6400" s="5">
        <f t="shared" si="895"/>
        <v>11.223536309999998</v>
      </c>
      <c r="W6400" s="5">
        <f t="shared" si="896"/>
        <v>1.89279954072</v>
      </c>
      <c r="X6400" s="5">
        <f t="shared" si="899"/>
        <v>0</v>
      </c>
    </row>
    <row r="6401" spans="1:24" x14ac:dyDescent="0.15">
      <c r="A6401" s="7">
        <v>6400</v>
      </c>
      <c r="B6401" s="7">
        <v>9</v>
      </c>
      <c r="C6401" s="7">
        <v>24</v>
      </c>
      <c r="D6401" s="7">
        <v>16</v>
      </c>
      <c r="E6401" s="7">
        <v>267</v>
      </c>
      <c r="F6401" s="7">
        <v>22.1</v>
      </c>
      <c r="G6401" s="7">
        <v>236.3</v>
      </c>
      <c r="H6401" s="7">
        <f t="shared" si="891"/>
        <v>7</v>
      </c>
      <c r="I6401" s="16">
        <f t="shared" si="892"/>
        <v>45193</v>
      </c>
      <c r="J6401" s="17">
        <v>0.70809999999999995</v>
      </c>
      <c r="K6401" s="18">
        <f>G6401*结论【关键目标】!C$27*0.7735*0.001</f>
        <v>21.933365999999999</v>
      </c>
      <c r="L6401" s="5">
        <v>0</v>
      </c>
      <c r="M6401" s="5">
        <f>ABS(IF(L6401&lt;=0,L6401/耗电量关键数据!$B$6/1000,L6401/耗电量关键数据!$B$5/1000))</f>
        <v>0</v>
      </c>
      <c r="N6401" s="19">
        <f>耗电量关键数据!$B$14</f>
        <v>1.1688450000000001</v>
      </c>
      <c r="O6401" s="19">
        <f>耗电量关键数据!$B$15</f>
        <v>0.37403039999999999</v>
      </c>
      <c r="P6401" s="19">
        <f t="shared" si="893"/>
        <v>1.5428754000000002</v>
      </c>
      <c r="Q6401" s="19">
        <f t="shared" si="897"/>
        <v>0</v>
      </c>
      <c r="R6401" s="20">
        <f t="shared" si="894"/>
        <v>21.933365999999999</v>
      </c>
      <c r="S6401" s="20">
        <f t="shared" si="898"/>
        <v>0</v>
      </c>
      <c r="T6401" s="20">
        <f>IF((T6400+R6401)&lt;0,0,IF((T6400+R6401)&gt;结论【关键目标】!C$28,结论【关键目标】!C$28,T6400+R6401))</f>
        <v>22</v>
      </c>
      <c r="U6401" s="19">
        <f>IF((T6400+R6401)&lt;结论【关键目标】!$C$28,0,(发电量计算【计算逻辑页】!R6401+发电量计算【计算逻辑页】!T6400-结论【关键目标】!$C$28))</f>
        <v>21.933365999999999</v>
      </c>
      <c r="V6401" s="5">
        <f t="shared" si="895"/>
        <v>7.6766780999999993</v>
      </c>
      <c r="W6401" s="5">
        <f t="shared" si="896"/>
        <v>1.0925100707400002</v>
      </c>
      <c r="X6401" s="5">
        <f t="shared" si="899"/>
        <v>0</v>
      </c>
    </row>
    <row r="6402" spans="1:24" x14ac:dyDescent="0.15">
      <c r="A6402" s="7">
        <v>6401</v>
      </c>
      <c r="B6402" s="7">
        <v>9</v>
      </c>
      <c r="C6402" s="7">
        <v>24</v>
      </c>
      <c r="D6402" s="7">
        <v>17</v>
      </c>
      <c r="E6402" s="7">
        <v>267</v>
      </c>
      <c r="F6402" s="7">
        <v>21.9</v>
      </c>
      <c r="G6402" s="7">
        <v>75.3</v>
      </c>
      <c r="H6402" s="7">
        <f t="shared" ref="H6402:H6465" si="900">WEEKDAY(I:I,2)</f>
        <v>7</v>
      </c>
      <c r="I6402" s="16">
        <f t="shared" ref="I6402:I6465" si="901">DATE(2023,B6402,C6402)</f>
        <v>45193</v>
      </c>
      <c r="J6402" s="17">
        <v>0.70809999999999995</v>
      </c>
      <c r="K6402" s="18">
        <f>G6402*结论【关键目标】!C$27*0.7735*0.001</f>
        <v>6.9893459999999994</v>
      </c>
      <c r="L6402" s="5">
        <v>0</v>
      </c>
      <c r="M6402" s="5">
        <f>ABS(IF(L6402&lt;=0,L6402/耗电量关键数据!$B$6/1000,L6402/耗电量关键数据!$B$5/1000))</f>
        <v>0</v>
      </c>
      <c r="N6402" s="19">
        <f>耗电量关键数据!$B$14</f>
        <v>1.1688450000000001</v>
      </c>
      <c r="O6402" s="19">
        <f>耗电量关键数据!$B$15</f>
        <v>0.37403039999999999</v>
      </c>
      <c r="P6402" s="19">
        <f t="shared" ref="P6402:P6465" si="902">M6402+N6402+O6402</f>
        <v>1.5428754000000002</v>
      </c>
      <c r="Q6402" s="19">
        <f t="shared" si="897"/>
        <v>0</v>
      </c>
      <c r="R6402" s="20">
        <f t="shared" ref="R6402:R6465" si="903">K6402-Q6402</f>
        <v>6.9893459999999994</v>
      </c>
      <c r="S6402" s="20">
        <f t="shared" si="898"/>
        <v>0</v>
      </c>
      <c r="T6402" s="20">
        <f>IF((T6401+R6402)&lt;0,0,IF((T6401+R6402)&gt;结论【关键目标】!C$28,结论【关键目标】!C$28,T6401+R6402))</f>
        <v>22</v>
      </c>
      <c r="U6402" s="19">
        <f>IF((T6401+R6402)&lt;结论【关键目标】!$C$28,0,(发电量计算【计算逻辑页】!R6402+发电量计算【计算逻辑页】!T6401-结论【关键目标】!$C$28))</f>
        <v>6.9893459999999976</v>
      </c>
      <c r="V6402" s="5">
        <f t="shared" ref="V6402:V6465" si="904">IF(J6402&gt;0.35,U6402*0.35,0)</f>
        <v>2.4462710999999988</v>
      </c>
      <c r="W6402" s="5">
        <f t="shared" ref="W6402:W6465" si="905">IF(P6402&gt;K6402,K6402*J6402,P6402*J6402)</f>
        <v>1.0925100707400002</v>
      </c>
      <c r="X6402" s="5">
        <f t="shared" si="899"/>
        <v>0</v>
      </c>
    </row>
    <row r="6403" spans="1:24" x14ac:dyDescent="0.15">
      <c r="A6403" s="7">
        <v>6402</v>
      </c>
      <c r="B6403" s="7">
        <v>9</v>
      </c>
      <c r="C6403" s="7">
        <v>24</v>
      </c>
      <c r="D6403" s="7">
        <v>18</v>
      </c>
      <c r="E6403" s="7">
        <v>267</v>
      </c>
      <c r="F6403" s="7">
        <v>20.7</v>
      </c>
      <c r="G6403" s="7">
        <v>0</v>
      </c>
      <c r="H6403" s="7">
        <f t="shared" si="900"/>
        <v>7</v>
      </c>
      <c r="I6403" s="16">
        <f t="shared" si="901"/>
        <v>45193</v>
      </c>
      <c r="J6403" s="17">
        <v>0.70809999999999995</v>
      </c>
      <c r="K6403" s="18">
        <f>G6403*结论【关键目标】!C$27*0.7735*0.001</f>
        <v>0</v>
      </c>
      <c r="L6403" s="5">
        <v>0</v>
      </c>
      <c r="M6403" s="5">
        <f>ABS(IF(L6403&lt;=0,L6403/耗电量关键数据!$B$6/1000,L6403/耗电量关键数据!$B$5/1000))</f>
        <v>0</v>
      </c>
      <c r="N6403" s="19">
        <f>耗电量关键数据!$B$14</f>
        <v>1.1688450000000001</v>
      </c>
      <c r="O6403" s="19">
        <f>耗电量关键数据!$B$15</f>
        <v>0.37403039999999999</v>
      </c>
      <c r="P6403" s="19">
        <f t="shared" si="902"/>
        <v>1.5428754000000002</v>
      </c>
      <c r="Q6403" s="19">
        <f t="shared" ref="Q6403:Q6466" si="906">IF(J6403&gt;0.8,P6403,0)</f>
        <v>0</v>
      </c>
      <c r="R6403" s="20">
        <f t="shared" si="903"/>
        <v>0</v>
      </c>
      <c r="S6403" s="20">
        <f t="shared" ref="S6403:S6466" si="907">IF(R6403&lt;0,ABS(R6403),0)</f>
        <v>0</v>
      </c>
      <c r="T6403" s="20">
        <f>IF((T6402+R6403)&lt;0,0,IF((T6402+R6403)&gt;结论【关键目标】!C$28,结论【关键目标】!C$28,T6402+R6403))</f>
        <v>22</v>
      </c>
      <c r="U6403" s="19">
        <f>IF((T6402+R6403)&lt;结论【关键目标】!$C$28,0,(发电量计算【计算逻辑页】!R6403+发电量计算【计算逻辑页】!T6402-结论【关键目标】!$C$28))</f>
        <v>0</v>
      </c>
      <c r="V6403" s="5">
        <f t="shared" si="904"/>
        <v>0</v>
      </c>
      <c r="W6403" s="5">
        <f t="shared" si="905"/>
        <v>0</v>
      </c>
      <c r="X6403" s="5">
        <f t="shared" si="899"/>
        <v>0</v>
      </c>
    </row>
    <row r="6404" spans="1:24" x14ac:dyDescent="0.15">
      <c r="A6404" s="7">
        <v>6403</v>
      </c>
      <c r="B6404" s="7">
        <v>9</v>
      </c>
      <c r="C6404" s="7">
        <v>24</v>
      </c>
      <c r="D6404" s="7">
        <v>19</v>
      </c>
      <c r="E6404" s="7">
        <v>267</v>
      </c>
      <c r="F6404" s="7">
        <v>17.600000000000001</v>
      </c>
      <c r="G6404" s="7">
        <v>0</v>
      </c>
      <c r="H6404" s="7">
        <f t="shared" si="900"/>
        <v>7</v>
      </c>
      <c r="I6404" s="16">
        <f t="shared" si="901"/>
        <v>45193</v>
      </c>
      <c r="J6404" s="17">
        <v>1.2267999999999999</v>
      </c>
      <c r="K6404" s="18">
        <f>G6404*结论【关键目标】!C$27*0.7735*0.001</f>
        <v>0</v>
      </c>
      <c r="L6404" s="5">
        <v>0</v>
      </c>
      <c r="M6404" s="5">
        <f>ABS(IF(L6404&lt;=0,L6404/耗电量关键数据!$B$6/1000,L6404/耗电量关键数据!$B$5/1000))</f>
        <v>0</v>
      </c>
      <c r="N6404" s="19">
        <f>耗电量关键数据!$B$14</f>
        <v>1.1688450000000001</v>
      </c>
      <c r="O6404" s="19">
        <f>耗电量关键数据!$B$15</f>
        <v>0.37403039999999999</v>
      </c>
      <c r="P6404" s="19">
        <f t="shared" si="902"/>
        <v>1.5428754000000002</v>
      </c>
      <c r="Q6404" s="19">
        <f t="shared" si="906"/>
        <v>1.5428754000000002</v>
      </c>
      <c r="R6404" s="20">
        <f t="shared" si="903"/>
        <v>-1.5428754000000002</v>
      </c>
      <c r="S6404" s="20">
        <f t="shared" si="907"/>
        <v>1.5428754000000002</v>
      </c>
      <c r="T6404" s="20">
        <f>IF((T6403+R6404)&lt;0,0,IF((T6403+R6404)&gt;结论【关键目标】!C$28,结论【关键目标】!C$28,T6403+R6404))</f>
        <v>20.4571246</v>
      </c>
      <c r="U6404" s="19">
        <f>IF((T6403+R6404)&lt;结论【关键目标】!$C$28,0,(发电量计算【计算逻辑页】!R6404+发电量计算【计算逻辑页】!T6403-结论【关键目标】!$C$28))</f>
        <v>0</v>
      </c>
      <c r="V6404" s="5">
        <f t="shared" si="904"/>
        <v>0</v>
      </c>
      <c r="W6404" s="5">
        <f t="shared" si="905"/>
        <v>0</v>
      </c>
      <c r="X6404" s="5">
        <f t="shared" ref="X6404:X6467" si="908">(J6404-0.35)*IF(T6404&gt;S6404,S6404,T6404)</f>
        <v>1.3527931507200002</v>
      </c>
    </row>
    <row r="6405" spans="1:24" x14ac:dyDescent="0.15">
      <c r="A6405" s="7">
        <v>6404</v>
      </c>
      <c r="B6405" s="7">
        <v>9</v>
      </c>
      <c r="C6405" s="7">
        <v>24</v>
      </c>
      <c r="D6405" s="7">
        <v>20</v>
      </c>
      <c r="E6405" s="7">
        <v>267</v>
      </c>
      <c r="F6405" s="7">
        <v>14.6</v>
      </c>
      <c r="G6405" s="7">
        <v>0</v>
      </c>
      <c r="H6405" s="7">
        <f t="shared" si="900"/>
        <v>7</v>
      </c>
      <c r="I6405" s="16">
        <f t="shared" si="901"/>
        <v>45193</v>
      </c>
      <c r="J6405" s="17">
        <v>1.2267999999999999</v>
      </c>
      <c r="K6405" s="18">
        <f>G6405*结论【关键目标】!C$27*0.7735*0.001</f>
        <v>0</v>
      </c>
      <c r="L6405" s="5">
        <v>0</v>
      </c>
      <c r="M6405" s="5">
        <f>ABS(IF(L6405&lt;=0,L6405/耗电量关键数据!$B$6/1000,L6405/耗电量关键数据!$B$5/1000))</f>
        <v>0</v>
      </c>
      <c r="N6405" s="19">
        <f>耗电量关键数据!$B$14</f>
        <v>1.1688450000000001</v>
      </c>
      <c r="O6405" s="19">
        <f>耗电量关键数据!$B$15</f>
        <v>0.37403039999999999</v>
      </c>
      <c r="P6405" s="19">
        <f t="shared" si="902"/>
        <v>1.5428754000000002</v>
      </c>
      <c r="Q6405" s="19">
        <f t="shared" si="906"/>
        <v>1.5428754000000002</v>
      </c>
      <c r="R6405" s="20">
        <f t="shared" si="903"/>
        <v>-1.5428754000000002</v>
      </c>
      <c r="S6405" s="20">
        <f t="shared" si="907"/>
        <v>1.5428754000000002</v>
      </c>
      <c r="T6405" s="20">
        <f>IF((T6404+R6405)&lt;0,0,IF((T6404+R6405)&gt;结论【关键目标】!C$28,结论【关键目标】!C$28,T6404+R6405))</f>
        <v>18.9142492</v>
      </c>
      <c r="U6405" s="19">
        <f>IF((T6404+R6405)&lt;结论【关键目标】!$C$28,0,(发电量计算【计算逻辑页】!R6405+发电量计算【计算逻辑页】!T6404-结论【关键目标】!$C$28))</f>
        <v>0</v>
      </c>
      <c r="V6405" s="5">
        <f t="shared" si="904"/>
        <v>0</v>
      </c>
      <c r="W6405" s="5">
        <f t="shared" si="905"/>
        <v>0</v>
      </c>
      <c r="X6405" s="5">
        <f t="shared" si="908"/>
        <v>1.3527931507200002</v>
      </c>
    </row>
    <row r="6406" spans="1:24" x14ac:dyDescent="0.15">
      <c r="A6406" s="7">
        <v>6405</v>
      </c>
      <c r="B6406" s="7">
        <v>9</v>
      </c>
      <c r="C6406" s="7">
        <v>24</v>
      </c>
      <c r="D6406" s="7">
        <v>21</v>
      </c>
      <c r="E6406" s="7">
        <v>267</v>
      </c>
      <c r="F6406" s="7">
        <v>16.7</v>
      </c>
      <c r="G6406" s="7">
        <v>0</v>
      </c>
      <c r="H6406" s="7">
        <f t="shared" si="900"/>
        <v>7</v>
      </c>
      <c r="I6406" s="16">
        <f t="shared" si="901"/>
        <v>45193</v>
      </c>
      <c r="J6406" s="17">
        <v>1.2267999999999999</v>
      </c>
      <c r="K6406" s="18">
        <f>G6406*结论【关键目标】!C$27*0.7735*0.001</f>
        <v>0</v>
      </c>
      <c r="L6406" s="5">
        <v>0</v>
      </c>
      <c r="M6406" s="5">
        <f>ABS(IF(L6406&lt;=0,L6406/耗电量关键数据!$B$6/1000,L6406/耗电量关键数据!$B$5/1000))</f>
        <v>0</v>
      </c>
      <c r="N6406" s="19">
        <f>耗电量关键数据!$B$14</f>
        <v>1.1688450000000001</v>
      </c>
      <c r="O6406" s="19">
        <f>耗电量关键数据!$B$15</f>
        <v>0.37403039999999999</v>
      </c>
      <c r="P6406" s="19">
        <f t="shared" si="902"/>
        <v>1.5428754000000002</v>
      </c>
      <c r="Q6406" s="19">
        <f t="shared" si="906"/>
        <v>1.5428754000000002</v>
      </c>
      <c r="R6406" s="20">
        <f t="shared" si="903"/>
        <v>-1.5428754000000002</v>
      </c>
      <c r="S6406" s="20">
        <f t="shared" si="907"/>
        <v>1.5428754000000002</v>
      </c>
      <c r="T6406" s="20">
        <f>IF((T6405+R6406)&lt;0,0,IF((T6405+R6406)&gt;结论【关键目标】!C$28,结论【关键目标】!C$28,T6405+R6406))</f>
        <v>17.371373800000001</v>
      </c>
      <c r="U6406" s="19">
        <f>IF((T6405+R6406)&lt;结论【关键目标】!$C$28,0,(发电量计算【计算逻辑页】!R6406+发电量计算【计算逻辑页】!T6405-结论【关键目标】!$C$28))</f>
        <v>0</v>
      </c>
      <c r="V6406" s="5">
        <f t="shared" si="904"/>
        <v>0</v>
      </c>
      <c r="W6406" s="5">
        <f t="shared" si="905"/>
        <v>0</v>
      </c>
      <c r="X6406" s="5">
        <f t="shared" si="908"/>
        <v>1.3527931507200002</v>
      </c>
    </row>
    <row r="6407" spans="1:24" x14ac:dyDescent="0.15">
      <c r="A6407" s="7">
        <v>6406</v>
      </c>
      <c r="B6407" s="7">
        <v>9</v>
      </c>
      <c r="C6407" s="7">
        <v>24</v>
      </c>
      <c r="D6407" s="7">
        <v>22</v>
      </c>
      <c r="E6407" s="7">
        <v>267</v>
      </c>
      <c r="F6407" s="7">
        <v>16</v>
      </c>
      <c r="G6407" s="7">
        <v>0</v>
      </c>
      <c r="H6407" s="7">
        <f t="shared" si="900"/>
        <v>7</v>
      </c>
      <c r="I6407" s="16">
        <f t="shared" si="901"/>
        <v>45193</v>
      </c>
      <c r="J6407" s="17">
        <v>0.70809999999999995</v>
      </c>
      <c r="K6407" s="18">
        <f>G6407*结论【关键目标】!C$27*0.7735*0.001</f>
        <v>0</v>
      </c>
      <c r="L6407" s="5">
        <v>0</v>
      </c>
      <c r="M6407" s="5">
        <f>ABS(IF(L6407&lt;=0,L6407/耗电量关键数据!$B$6/1000,L6407/耗电量关键数据!$B$5/1000))</f>
        <v>0</v>
      </c>
      <c r="N6407" s="19">
        <f>耗电量关键数据!$B$14</f>
        <v>1.1688450000000001</v>
      </c>
      <c r="O6407" s="19">
        <f>耗电量关键数据!$B$15</f>
        <v>0.37403039999999999</v>
      </c>
      <c r="P6407" s="19">
        <f t="shared" si="902"/>
        <v>1.5428754000000002</v>
      </c>
      <c r="Q6407" s="19">
        <f t="shared" si="906"/>
        <v>0</v>
      </c>
      <c r="R6407" s="20">
        <f t="shared" si="903"/>
        <v>0</v>
      </c>
      <c r="S6407" s="20">
        <f t="shared" si="907"/>
        <v>0</v>
      </c>
      <c r="T6407" s="20">
        <f>IF((T6406+R6407)&lt;0,0,IF((T6406+R6407)&gt;结论【关键目标】!C$28,结论【关键目标】!C$28,T6406+R6407))</f>
        <v>17.371373800000001</v>
      </c>
      <c r="U6407" s="19">
        <f>IF((T6406+R6407)&lt;结论【关键目标】!$C$28,0,(发电量计算【计算逻辑页】!R6407+发电量计算【计算逻辑页】!T6406-结论【关键目标】!$C$28))</f>
        <v>0</v>
      </c>
      <c r="V6407" s="5">
        <f t="shared" si="904"/>
        <v>0</v>
      </c>
      <c r="W6407" s="5">
        <f t="shared" si="905"/>
        <v>0</v>
      </c>
      <c r="X6407" s="5">
        <f t="shared" si="908"/>
        <v>0</v>
      </c>
    </row>
    <row r="6408" spans="1:24" x14ac:dyDescent="0.15">
      <c r="A6408" s="7">
        <v>6407</v>
      </c>
      <c r="B6408" s="7">
        <v>9</v>
      </c>
      <c r="C6408" s="7">
        <v>24</v>
      </c>
      <c r="D6408" s="7">
        <v>23</v>
      </c>
      <c r="E6408" s="7">
        <v>267</v>
      </c>
      <c r="F6408" s="7">
        <v>15.2</v>
      </c>
      <c r="G6408" s="7">
        <v>0</v>
      </c>
      <c r="H6408" s="7">
        <f t="shared" si="900"/>
        <v>7</v>
      </c>
      <c r="I6408" s="16">
        <f t="shared" si="901"/>
        <v>45193</v>
      </c>
      <c r="J6408" s="17">
        <v>0.70809999999999995</v>
      </c>
      <c r="K6408" s="18">
        <f>G6408*结论【关键目标】!C$27*0.7735*0.001</f>
        <v>0</v>
      </c>
      <c r="L6408" s="5">
        <v>0</v>
      </c>
      <c r="M6408" s="5">
        <f>ABS(IF(L6408&lt;=0,L6408/耗电量关键数据!$B$6/1000,L6408/耗电量关键数据!$B$5/1000))</f>
        <v>0</v>
      </c>
      <c r="N6408" s="19">
        <f>耗电量关键数据!$B$14</f>
        <v>1.1688450000000001</v>
      </c>
      <c r="O6408" s="19">
        <f>耗电量关键数据!$B$15</f>
        <v>0.37403039999999999</v>
      </c>
      <c r="P6408" s="19">
        <f t="shared" si="902"/>
        <v>1.5428754000000002</v>
      </c>
      <c r="Q6408" s="19">
        <f t="shared" si="906"/>
        <v>0</v>
      </c>
      <c r="R6408" s="20">
        <f t="shared" si="903"/>
        <v>0</v>
      </c>
      <c r="S6408" s="20">
        <f t="shared" si="907"/>
        <v>0</v>
      </c>
      <c r="T6408" s="20">
        <f>IF((T6407+R6408)&lt;0,0,IF((T6407+R6408)&gt;结论【关键目标】!C$28,结论【关键目标】!C$28,T6407+R6408))</f>
        <v>17.371373800000001</v>
      </c>
      <c r="U6408" s="19">
        <f>IF((T6407+R6408)&lt;结论【关键目标】!$C$28,0,(发电量计算【计算逻辑页】!R6408+发电量计算【计算逻辑页】!T6407-结论【关键目标】!$C$28))</f>
        <v>0</v>
      </c>
      <c r="V6408" s="5">
        <f t="shared" si="904"/>
        <v>0</v>
      </c>
      <c r="W6408" s="5">
        <f t="shared" si="905"/>
        <v>0</v>
      </c>
      <c r="X6408" s="5">
        <f t="shared" si="908"/>
        <v>0</v>
      </c>
    </row>
    <row r="6409" spans="1:24" x14ac:dyDescent="0.15">
      <c r="A6409" s="7">
        <v>6408</v>
      </c>
      <c r="B6409" s="7">
        <v>9</v>
      </c>
      <c r="C6409" s="7">
        <v>24</v>
      </c>
      <c r="D6409" s="7">
        <v>24</v>
      </c>
      <c r="E6409" s="7">
        <v>267</v>
      </c>
      <c r="F6409" s="7">
        <v>14.5</v>
      </c>
      <c r="G6409" s="7">
        <v>0</v>
      </c>
      <c r="H6409" s="7">
        <f t="shared" si="900"/>
        <v>7</v>
      </c>
      <c r="I6409" s="16">
        <f t="shared" si="901"/>
        <v>45193</v>
      </c>
      <c r="J6409" s="17">
        <v>0.2407</v>
      </c>
      <c r="K6409" s="18">
        <f>G6409*结论【关键目标】!C$27*0.7735*0.001</f>
        <v>0</v>
      </c>
      <c r="L6409" s="5">
        <v>0</v>
      </c>
      <c r="M6409" s="5">
        <f>ABS(IF(L6409&lt;=0,L6409/耗电量关键数据!$B$6/1000,L6409/耗电量关键数据!$B$5/1000))</f>
        <v>0</v>
      </c>
      <c r="N6409" s="19">
        <f>耗电量关键数据!$B$14</f>
        <v>1.1688450000000001</v>
      </c>
      <c r="O6409" s="19">
        <f>耗电量关键数据!$B$15</f>
        <v>0.37403039999999999</v>
      </c>
      <c r="P6409" s="19">
        <f t="shared" si="902"/>
        <v>1.5428754000000002</v>
      </c>
      <c r="Q6409" s="19">
        <f t="shared" si="906"/>
        <v>0</v>
      </c>
      <c r="R6409" s="20">
        <f t="shared" si="903"/>
        <v>0</v>
      </c>
      <c r="S6409" s="20">
        <f t="shared" si="907"/>
        <v>0</v>
      </c>
      <c r="T6409" s="20">
        <f>IF((T6408+R6409)&lt;0,0,IF((T6408+R6409)&gt;结论【关键目标】!C$28,结论【关键目标】!C$28,T6408+R6409))</f>
        <v>17.371373800000001</v>
      </c>
      <c r="U6409" s="19">
        <f>IF((T6408+R6409)&lt;结论【关键目标】!$C$28,0,(发电量计算【计算逻辑页】!R6409+发电量计算【计算逻辑页】!T6408-结论【关键目标】!$C$28))</f>
        <v>0</v>
      </c>
      <c r="V6409" s="5">
        <f t="shared" si="904"/>
        <v>0</v>
      </c>
      <c r="W6409" s="5">
        <f t="shared" si="905"/>
        <v>0</v>
      </c>
      <c r="X6409" s="5">
        <f t="shared" si="908"/>
        <v>0</v>
      </c>
    </row>
    <row r="6410" spans="1:24" x14ac:dyDescent="0.15">
      <c r="A6410" s="7">
        <v>6409</v>
      </c>
      <c r="B6410" s="7">
        <v>9</v>
      </c>
      <c r="C6410" s="7">
        <v>25</v>
      </c>
      <c r="D6410" s="7">
        <v>1</v>
      </c>
      <c r="E6410" s="7">
        <v>268</v>
      </c>
      <c r="F6410" s="7">
        <v>14.5</v>
      </c>
      <c r="G6410" s="7">
        <v>0</v>
      </c>
      <c r="H6410" s="7">
        <f t="shared" si="900"/>
        <v>1</v>
      </c>
      <c r="I6410" s="16">
        <f t="shared" si="901"/>
        <v>45194</v>
      </c>
      <c r="J6410" s="17">
        <v>0.2407</v>
      </c>
      <c r="K6410" s="18">
        <f>G6410*结论【关键目标】!C$27*0.7735*0.001</f>
        <v>0</v>
      </c>
      <c r="L6410" s="5">
        <v>0</v>
      </c>
      <c r="M6410" s="5">
        <f>ABS(IF(L6410&lt;=0,L6410/耗电量关键数据!$B$6/1000,L6410/耗电量关键数据!$B$5/1000))</f>
        <v>0</v>
      </c>
      <c r="N6410" s="5">
        <f>电气设备逐时使用率计算!H6386</f>
        <v>1.1688450000000001</v>
      </c>
      <c r="O6410" s="5">
        <f>灯光逐时使用率计算!H6386</f>
        <v>0.37403039999999999</v>
      </c>
      <c r="P6410" s="19">
        <f t="shared" si="902"/>
        <v>1.5428754000000002</v>
      </c>
      <c r="Q6410" s="19">
        <f t="shared" si="906"/>
        <v>0</v>
      </c>
      <c r="R6410" s="20">
        <f t="shared" si="903"/>
        <v>0</v>
      </c>
      <c r="S6410" s="20">
        <f t="shared" si="907"/>
        <v>0</v>
      </c>
      <c r="T6410" s="20">
        <f>IF((T6409+R6410)&lt;0,0,IF((T6409+R6410)&gt;结论【关键目标】!C$28,结论【关键目标】!C$28,T6409+R6410))</f>
        <v>17.371373800000001</v>
      </c>
      <c r="U6410" s="19">
        <f>IF((T6409+R6410)&lt;结论【关键目标】!$C$28,0,(发电量计算【计算逻辑页】!R6410+发电量计算【计算逻辑页】!T6409-结论【关键目标】!$C$28))</f>
        <v>0</v>
      </c>
      <c r="V6410" s="5">
        <f t="shared" si="904"/>
        <v>0</v>
      </c>
      <c r="W6410" s="5">
        <f t="shared" si="905"/>
        <v>0</v>
      </c>
      <c r="X6410" s="5">
        <f t="shared" si="908"/>
        <v>0</v>
      </c>
    </row>
    <row r="6411" spans="1:24" x14ac:dyDescent="0.15">
      <c r="A6411" s="7">
        <v>6410</v>
      </c>
      <c r="B6411" s="7">
        <v>9</v>
      </c>
      <c r="C6411" s="7">
        <v>25</v>
      </c>
      <c r="D6411" s="7">
        <v>2</v>
      </c>
      <c r="E6411" s="7">
        <v>268</v>
      </c>
      <c r="F6411" s="7">
        <v>14.6</v>
      </c>
      <c r="G6411" s="7">
        <v>0</v>
      </c>
      <c r="H6411" s="7">
        <f t="shared" si="900"/>
        <v>1</v>
      </c>
      <c r="I6411" s="16">
        <f t="shared" si="901"/>
        <v>45194</v>
      </c>
      <c r="J6411" s="17">
        <v>0.2407</v>
      </c>
      <c r="K6411" s="18">
        <f>G6411*结论【关键目标】!C$27*0.7735*0.001</f>
        <v>0</v>
      </c>
      <c r="L6411" s="5">
        <v>0</v>
      </c>
      <c r="M6411" s="5">
        <f>ABS(IF(L6411&lt;=0,L6411/耗电量关键数据!$B$6/1000,L6411/耗电量关键数据!$B$5/1000))</f>
        <v>0</v>
      </c>
      <c r="N6411" s="5">
        <f>电气设备逐时使用率计算!H6387</f>
        <v>1.1688450000000001</v>
      </c>
      <c r="O6411" s="5">
        <f>灯光逐时使用率计算!H6387</f>
        <v>0.37403039999999999</v>
      </c>
      <c r="P6411" s="19">
        <f t="shared" si="902"/>
        <v>1.5428754000000002</v>
      </c>
      <c r="Q6411" s="19">
        <f t="shared" si="906"/>
        <v>0</v>
      </c>
      <c r="R6411" s="20">
        <f t="shared" si="903"/>
        <v>0</v>
      </c>
      <c r="S6411" s="20">
        <f t="shared" si="907"/>
        <v>0</v>
      </c>
      <c r="T6411" s="20">
        <f>IF((T6410+R6411)&lt;0,0,IF((T6410+R6411)&gt;结论【关键目标】!C$28,结论【关键目标】!C$28,T6410+R6411))</f>
        <v>17.371373800000001</v>
      </c>
      <c r="U6411" s="19">
        <f>IF((T6410+R6411)&lt;结论【关键目标】!$C$28,0,(发电量计算【计算逻辑页】!R6411+发电量计算【计算逻辑页】!T6410-结论【关键目标】!$C$28))</f>
        <v>0</v>
      </c>
      <c r="V6411" s="5">
        <f t="shared" si="904"/>
        <v>0</v>
      </c>
      <c r="W6411" s="5">
        <f t="shared" si="905"/>
        <v>0</v>
      </c>
      <c r="X6411" s="5">
        <f t="shared" si="908"/>
        <v>0</v>
      </c>
    </row>
    <row r="6412" spans="1:24" x14ac:dyDescent="0.15">
      <c r="A6412" s="7">
        <v>6411</v>
      </c>
      <c r="B6412" s="7">
        <v>9</v>
      </c>
      <c r="C6412" s="7">
        <v>25</v>
      </c>
      <c r="D6412" s="7">
        <v>3</v>
      </c>
      <c r="E6412" s="7">
        <v>268</v>
      </c>
      <c r="F6412" s="7">
        <v>14.6</v>
      </c>
      <c r="G6412" s="7">
        <v>0</v>
      </c>
      <c r="H6412" s="7">
        <f t="shared" si="900"/>
        <v>1</v>
      </c>
      <c r="I6412" s="16">
        <f t="shared" si="901"/>
        <v>45194</v>
      </c>
      <c r="J6412" s="17">
        <v>0.2407</v>
      </c>
      <c r="K6412" s="18">
        <f>G6412*结论【关键目标】!C$27*0.7735*0.001</f>
        <v>0</v>
      </c>
      <c r="L6412" s="5">
        <v>0</v>
      </c>
      <c r="M6412" s="5">
        <f>ABS(IF(L6412&lt;=0,L6412/耗电量关键数据!$B$6/1000,L6412/耗电量关键数据!$B$5/1000))</f>
        <v>0</v>
      </c>
      <c r="N6412" s="5">
        <f>电气设备逐时使用率计算!H6388</f>
        <v>1.1688450000000001</v>
      </c>
      <c r="O6412" s="5">
        <f>灯光逐时使用率计算!H6388</f>
        <v>0.37403039999999999</v>
      </c>
      <c r="P6412" s="19">
        <f t="shared" si="902"/>
        <v>1.5428754000000002</v>
      </c>
      <c r="Q6412" s="19">
        <f t="shared" si="906"/>
        <v>0</v>
      </c>
      <c r="R6412" s="20">
        <f t="shared" si="903"/>
        <v>0</v>
      </c>
      <c r="S6412" s="20">
        <f t="shared" si="907"/>
        <v>0</v>
      </c>
      <c r="T6412" s="20">
        <f>IF((T6411+R6412)&lt;0,0,IF((T6411+R6412)&gt;结论【关键目标】!C$28,结论【关键目标】!C$28,T6411+R6412))</f>
        <v>17.371373800000001</v>
      </c>
      <c r="U6412" s="19">
        <f>IF((T6411+R6412)&lt;结论【关键目标】!$C$28,0,(发电量计算【计算逻辑页】!R6412+发电量计算【计算逻辑页】!T6411-结论【关键目标】!$C$28))</f>
        <v>0</v>
      </c>
      <c r="V6412" s="5">
        <f t="shared" si="904"/>
        <v>0</v>
      </c>
      <c r="W6412" s="5">
        <f t="shared" si="905"/>
        <v>0</v>
      </c>
      <c r="X6412" s="5">
        <f t="shared" si="908"/>
        <v>0</v>
      </c>
    </row>
    <row r="6413" spans="1:24" x14ac:dyDescent="0.15">
      <c r="A6413" s="7">
        <v>6412</v>
      </c>
      <c r="B6413" s="7">
        <v>9</v>
      </c>
      <c r="C6413" s="7">
        <v>25</v>
      </c>
      <c r="D6413" s="7">
        <v>4</v>
      </c>
      <c r="E6413" s="7">
        <v>268</v>
      </c>
      <c r="F6413" s="7">
        <v>14.3</v>
      </c>
      <c r="G6413" s="7">
        <v>0</v>
      </c>
      <c r="H6413" s="7">
        <f t="shared" si="900"/>
        <v>1</v>
      </c>
      <c r="I6413" s="16">
        <f t="shared" si="901"/>
        <v>45194</v>
      </c>
      <c r="J6413" s="17">
        <v>0.2407</v>
      </c>
      <c r="K6413" s="18">
        <f>G6413*结论【关键目标】!C$27*0.7735*0.001</f>
        <v>0</v>
      </c>
      <c r="L6413" s="5">
        <v>0</v>
      </c>
      <c r="M6413" s="5">
        <f>ABS(IF(L6413&lt;=0,L6413/耗电量关键数据!$B$6/1000,L6413/耗电量关键数据!$B$5/1000))</f>
        <v>0</v>
      </c>
      <c r="N6413" s="5">
        <f>电气设备逐时使用率计算!H6389</f>
        <v>1.1688450000000001</v>
      </c>
      <c r="O6413" s="5">
        <f>灯光逐时使用率计算!H6389</f>
        <v>0.37403039999999999</v>
      </c>
      <c r="P6413" s="19">
        <f t="shared" si="902"/>
        <v>1.5428754000000002</v>
      </c>
      <c r="Q6413" s="19">
        <f t="shared" si="906"/>
        <v>0</v>
      </c>
      <c r="R6413" s="20">
        <f t="shared" si="903"/>
        <v>0</v>
      </c>
      <c r="S6413" s="20">
        <f t="shared" si="907"/>
        <v>0</v>
      </c>
      <c r="T6413" s="20">
        <f>IF((T6412+R6413)&lt;0,0,IF((T6412+R6413)&gt;结论【关键目标】!C$28,结论【关键目标】!C$28,T6412+R6413))</f>
        <v>17.371373800000001</v>
      </c>
      <c r="U6413" s="19">
        <f>IF((T6412+R6413)&lt;结论【关键目标】!$C$28,0,(发电量计算【计算逻辑页】!R6413+发电量计算【计算逻辑页】!T6412-结论【关键目标】!$C$28))</f>
        <v>0</v>
      </c>
      <c r="V6413" s="5">
        <f t="shared" si="904"/>
        <v>0</v>
      </c>
      <c r="W6413" s="5">
        <f t="shared" si="905"/>
        <v>0</v>
      </c>
      <c r="X6413" s="5">
        <f t="shared" si="908"/>
        <v>0</v>
      </c>
    </row>
    <row r="6414" spans="1:24" x14ac:dyDescent="0.15">
      <c r="A6414" s="7">
        <v>6413</v>
      </c>
      <c r="B6414" s="7">
        <v>9</v>
      </c>
      <c r="C6414" s="7">
        <v>25</v>
      </c>
      <c r="D6414" s="7">
        <v>5</v>
      </c>
      <c r="E6414" s="7">
        <v>268</v>
      </c>
      <c r="F6414" s="7">
        <v>14.1</v>
      </c>
      <c r="G6414" s="7">
        <v>0</v>
      </c>
      <c r="H6414" s="7">
        <f t="shared" si="900"/>
        <v>1</v>
      </c>
      <c r="I6414" s="16">
        <f t="shared" si="901"/>
        <v>45194</v>
      </c>
      <c r="J6414" s="17">
        <v>0.2407</v>
      </c>
      <c r="K6414" s="18">
        <f>G6414*结论【关键目标】!C$27*0.7735*0.001</f>
        <v>0</v>
      </c>
      <c r="L6414" s="5">
        <v>0</v>
      </c>
      <c r="M6414" s="5">
        <f>ABS(IF(L6414&lt;=0,L6414/耗电量关键数据!$B$6/1000,L6414/耗电量关键数据!$B$5/1000))</f>
        <v>0</v>
      </c>
      <c r="N6414" s="5">
        <f>电气设备逐时使用率计算!H6390</f>
        <v>1.1688450000000001</v>
      </c>
      <c r="O6414" s="5">
        <f>灯光逐时使用率计算!H6390</f>
        <v>0.37403039999999999</v>
      </c>
      <c r="P6414" s="19">
        <f t="shared" si="902"/>
        <v>1.5428754000000002</v>
      </c>
      <c r="Q6414" s="19">
        <f t="shared" si="906"/>
        <v>0</v>
      </c>
      <c r="R6414" s="20">
        <f t="shared" si="903"/>
        <v>0</v>
      </c>
      <c r="S6414" s="20">
        <f t="shared" si="907"/>
        <v>0</v>
      </c>
      <c r="T6414" s="20">
        <f>IF((T6413+R6414)&lt;0,0,IF((T6413+R6414)&gt;结论【关键目标】!C$28,结论【关键目标】!C$28,T6413+R6414))</f>
        <v>17.371373800000001</v>
      </c>
      <c r="U6414" s="19">
        <f>IF((T6413+R6414)&lt;结论【关键目标】!$C$28,0,(发电量计算【计算逻辑页】!R6414+发电量计算【计算逻辑页】!T6413-结论【关键目标】!$C$28))</f>
        <v>0</v>
      </c>
      <c r="V6414" s="5">
        <f t="shared" si="904"/>
        <v>0</v>
      </c>
      <c r="W6414" s="5">
        <f t="shared" si="905"/>
        <v>0</v>
      </c>
      <c r="X6414" s="5">
        <f t="shared" si="908"/>
        <v>0</v>
      </c>
    </row>
    <row r="6415" spans="1:24" x14ac:dyDescent="0.15">
      <c r="A6415" s="7">
        <v>6414</v>
      </c>
      <c r="B6415" s="7">
        <v>9</v>
      </c>
      <c r="C6415" s="7">
        <v>25</v>
      </c>
      <c r="D6415" s="7">
        <v>6</v>
      </c>
      <c r="E6415" s="7">
        <v>268</v>
      </c>
      <c r="F6415" s="7">
        <v>13.8</v>
      </c>
      <c r="G6415" s="7">
        <v>0</v>
      </c>
      <c r="H6415" s="7">
        <f t="shared" si="900"/>
        <v>1</v>
      </c>
      <c r="I6415" s="16">
        <f t="shared" si="901"/>
        <v>45194</v>
      </c>
      <c r="J6415" s="17">
        <v>0.2407</v>
      </c>
      <c r="K6415" s="18">
        <f>G6415*结论【关键目标】!C$27*0.7735*0.001</f>
        <v>0</v>
      </c>
      <c r="L6415" s="5">
        <v>0</v>
      </c>
      <c r="M6415" s="5">
        <f>ABS(IF(L6415&lt;=0,L6415/耗电量关键数据!$B$6/1000,L6415/耗电量关键数据!$B$5/1000))</f>
        <v>0</v>
      </c>
      <c r="N6415" s="5">
        <f>电气设备逐时使用率计算!H6391</f>
        <v>1.1688450000000001</v>
      </c>
      <c r="O6415" s="5">
        <f>灯光逐时使用率计算!H6391</f>
        <v>0.37403039999999999</v>
      </c>
      <c r="P6415" s="19">
        <f t="shared" si="902"/>
        <v>1.5428754000000002</v>
      </c>
      <c r="Q6415" s="19">
        <f t="shared" si="906"/>
        <v>0</v>
      </c>
      <c r="R6415" s="20">
        <f t="shared" si="903"/>
        <v>0</v>
      </c>
      <c r="S6415" s="20">
        <f t="shared" si="907"/>
        <v>0</v>
      </c>
      <c r="T6415" s="20">
        <f>IF((T6414+R6415)&lt;0,0,IF((T6414+R6415)&gt;结论【关键目标】!C$28,结论【关键目标】!C$28,T6414+R6415))</f>
        <v>17.371373800000001</v>
      </c>
      <c r="U6415" s="19">
        <f>IF((T6414+R6415)&lt;结论【关键目标】!$C$28,0,(发电量计算【计算逻辑页】!R6415+发电量计算【计算逻辑页】!T6414-结论【关键目标】!$C$28))</f>
        <v>0</v>
      </c>
      <c r="V6415" s="5">
        <f t="shared" si="904"/>
        <v>0</v>
      </c>
      <c r="W6415" s="5">
        <f t="shared" si="905"/>
        <v>0</v>
      </c>
      <c r="X6415" s="5">
        <f t="shared" si="908"/>
        <v>0</v>
      </c>
    </row>
    <row r="6416" spans="1:24" x14ac:dyDescent="0.15">
      <c r="A6416" s="7">
        <v>6415</v>
      </c>
      <c r="B6416" s="7">
        <v>9</v>
      </c>
      <c r="C6416" s="7">
        <v>25</v>
      </c>
      <c r="D6416" s="7">
        <v>7</v>
      </c>
      <c r="E6416" s="7">
        <v>268</v>
      </c>
      <c r="F6416" s="7">
        <v>14.4</v>
      </c>
      <c r="G6416" s="7">
        <v>137.5</v>
      </c>
      <c r="H6416" s="7">
        <f t="shared" si="900"/>
        <v>1</v>
      </c>
      <c r="I6416" s="16">
        <f t="shared" si="901"/>
        <v>45194</v>
      </c>
      <c r="J6416" s="17">
        <v>0.2407</v>
      </c>
      <c r="K6416" s="18">
        <f>G6416*结论【关键目标】!C$27*0.7735*0.001</f>
        <v>12.76275</v>
      </c>
      <c r="L6416" s="5">
        <v>0</v>
      </c>
      <c r="M6416" s="5">
        <f>ABS(IF(L6416&lt;=0,L6416/耗电量关键数据!$B$6/1000,L6416/耗电量关键数据!$B$5/1000))</f>
        <v>0</v>
      </c>
      <c r="N6416" s="5">
        <f>电气设备逐时使用率计算!H6392</f>
        <v>2.3376900000000003</v>
      </c>
      <c r="O6416" s="5">
        <f>灯光逐时使用率计算!H6392</f>
        <v>1.2467680000000001</v>
      </c>
      <c r="P6416" s="19">
        <f t="shared" si="902"/>
        <v>3.5844580000000006</v>
      </c>
      <c r="Q6416" s="19">
        <f t="shared" si="906"/>
        <v>0</v>
      </c>
      <c r="R6416" s="20">
        <f t="shared" si="903"/>
        <v>12.76275</v>
      </c>
      <c r="S6416" s="20">
        <f t="shared" si="907"/>
        <v>0</v>
      </c>
      <c r="T6416" s="20">
        <f>IF((T6415+R6416)&lt;0,0,IF((T6415+R6416)&gt;结论【关键目标】!C$28,结论【关键目标】!C$28,T6415+R6416))</f>
        <v>22</v>
      </c>
      <c r="U6416" s="19">
        <f>IF((T6415+R6416)&lt;结论【关键目标】!$C$28,0,(发电量计算【计算逻辑页】!R6416+发电量计算【计算逻辑页】!T6415-结论【关键目标】!$C$28))</f>
        <v>8.1341238000000011</v>
      </c>
      <c r="V6416" s="5">
        <f t="shared" si="904"/>
        <v>0</v>
      </c>
      <c r="W6416" s="5">
        <f t="shared" si="905"/>
        <v>0.8627790406000001</v>
      </c>
      <c r="X6416" s="5">
        <f t="shared" si="908"/>
        <v>0</v>
      </c>
    </row>
    <row r="6417" spans="1:24" x14ac:dyDescent="0.15">
      <c r="A6417" s="7">
        <v>6416</v>
      </c>
      <c r="B6417" s="7">
        <v>9</v>
      </c>
      <c r="C6417" s="7">
        <v>25</v>
      </c>
      <c r="D6417" s="7">
        <v>8</v>
      </c>
      <c r="E6417" s="7">
        <v>268</v>
      </c>
      <c r="F6417" s="7">
        <v>15.3</v>
      </c>
      <c r="G6417" s="7">
        <v>291.5</v>
      </c>
      <c r="H6417" s="7">
        <f t="shared" si="900"/>
        <v>1</v>
      </c>
      <c r="I6417" s="16">
        <f t="shared" si="901"/>
        <v>45194</v>
      </c>
      <c r="J6417" s="17">
        <v>0.70809999999999995</v>
      </c>
      <c r="K6417" s="18">
        <f>G6417*结论【关键目标】!C$27*0.7735*0.001</f>
        <v>27.057030000000001</v>
      </c>
      <c r="L6417" s="5">
        <v>0</v>
      </c>
      <c r="M6417" s="5">
        <f>ABS(IF(L6417&lt;=0,L6417/耗电量关键数据!$B$6/1000,L6417/耗电量关键数据!$B$5/1000))</f>
        <v>0</v>
      </c>
      <c r="N6417" s="5">
        <f>电气设备逐时使用率计算!H6393</f>
        <v>11.688450000000001</v>
      </c>
      <c r="O6417" s="5">
        <f>灯光逐时使用率计算!H6393</f>
        <v>6.2338399999999998</v>
      </c>
      <c r="P6417" s="19">
        <f t="shared" si="902"/>
        <v>17.92229</v>
      </c>
      <c r="Q6417" s="19">
        <f t="shared" si="906"/>
        <v>0</v>
      </c>
      <c r="R6417" s="20">
        <f t="shared" si="903"/>
        <v>27.057030000000001</v>
      </c>
      <c r="S6417" s="20">
        <f t="shared" si="907"/>
        <v>0</v>
      </c>
      <c r="T6417" s="20">
        <f>IF((T6416+R6417)&lt;0,0,IF((T6416+R6417)&gt;结论【关键目标】!C$28,结论【关键目标】!C$28,T6416+R6417))</f>
        <v>22</v>
      </c>
      <c r="U6417" s="19">
        <f>IF((T6416+R6417)&lt;结论【关键目标】!$C$28,0,(发电量计算【计算逻辑页】!R6417+发电量计算【计算逻辑页】!T6416-结论【关键目标】!$C$28))</f>
        <v>27.057029999999997</v>
      </c>
      <c r="V6417" s="5">
        <f t="shared" si="904"/>
        <v>9.4699604999999991</v>
      </c>
      <c r="W6417" s="5">
        <f t="shared" si="905"/>
        <v>12.690773548999999</v>
      </c>
      <c r="X6417" s="5">
        <f t="shared" si="908"/>
        <v>0</v>
      </c>
    </row>
    <row r="6418" spans="1:24" x14ac:dyDescent="0.15">
      <c r="A6418" s="7">
        <v>6417</v>
      </c>
      <c r="B6418" s="7">
        <v>9</v>
      </c>
      <c r="C6418" s="7">
        <v>25</v>
      </c>
      <c r="D6418" s="7">
        <v>9</v>
      </c>
      <c r="E6418" s="7">
        <v>268</v>
      </c>
      <c r="F6418" s="7">
        <v>16.3</v>
      </c>
      <c r="G6418" s="7">
        <v>446.8</v>
      </c>
      <c r="H6418" s="7">
        <f t="shared" si="900"/>
        <v>1</v>
      </c>
      <c r="I6418" s="16">
        <f t="shared" si="901"/>
        <v>45194</v>
      </c>
      <c r="J6418" s="17">
        <v>0.70809999999999995</v>
      </c>
      <c r="K6418" s="18">
        <f>G6418*结论【关键目标】!C$27*0.7735*0.001</f>
        <v>41.471975999999998</v>
      </c>
      <c r="L6418" s="5">
        <v>0</v>
      </c>
      <c r="M6418" s="5">
        <f>ABS(IF(L6418&lt;=0,L6418/耗电量关键数据!$B$6/1000,L6418/耗电量关键数据!$B$5/1000))</f>
        <v>0</v>
      </c>
      <c r="N6418" s="5">
        <f>电气设备逐时使用率计算!H6394</f>
        <v>22.208055000000002</v>
      </c>
      <c r="O6418" s="5">
        <f>灯光逐时使用率计算!H6394</f>
        <v>11.844296</v>
      </c>
      <c r="P6418" s="19">
        <f t="shared" si="902"/>
        <v>34.052351000000002</v>
      </c>
      <c r="Q6418" s="19">
        <f t="shared" si="906"/>
        <v>0</v>
      </c>
      <c r="R6418" s="20">
        <f t="shared" si="903"/>
        <v>41.471975999999998</v>
      </c>
      <c r="S6418" s="20">
        <f t="shared" si="907"/>
        <v>0</v>
      </c>
      <c r="T6418" s="20">
        <f>IF((T6417+R6418)&lt;0,0,IF((T6417+R6418)&gt;结论【关键目标】!C$28,结论【关键目标】!C$28,T6417+R6418))</f>
        <v>22</v>
      </c>
      <c r="U6418" s="19">
        <f>IF((T6417+R6418)&lt;结论【关键目标】!$C$28,0,(发电量计算【计算逻辑页】!R6418+发电量计算【计算逻辑页】!T6417-结论【关键目标】!$C$28))</f>
        <v>41.471975999999998</v>
      </c>
      <c r="V6418" s="5">
        <f t="shared" si="904"/>
        <v>14.515191599999998</v>
      </c>
      <c r="W6418" s="5">
        <f t="shared" si="905"/>
        <v>24.1124697431</v>
      </c>
      <c r="X6418" s="5">
        <f t="shared" si="908"/>
        <v>0</v>
      </c>
    </row>
    <row r="6419" spans="1:24" x14ac:dyDescent="0.15">
      <c r="A6419" s="7">
        <v>6418</v>
      </c>
      <c r="B6419" s="7">
        <v>9</v>
      </c>
      <c r="C6419" s="7">
        <v>25</v>
      </c>
      <c r="D6419" s="7">
        <v>10</v>
      </c>
      <c r="E6419" s="7">
        <v>268</v>
      </c>
      <c r="F6419" s="7">
        <v>17.2</v>
      </c>
      <c r="G6419" s="7">
        <v>552.6</v>
      </c>
      <c r="H6419" s="7">
        <f t="shared" si="900"/>
        <v>1</v>
      </c>
      <c r="I6419" s="16">
        <f t="shared" si="901"/>
        <v>45194</v>
      </c>
      <c r="J6419" s="17">
        <v>0.70809999999999995</v>
      </c>
      <c r="K6419" s="18">
        <f>G6419*结论【关键目标】!C$27*0.7735*0.001</f>
        <v>51.292331999999995</v>
      </c>
      <c r="L6419" s="5">
        <v>0</v>
      </c>
      <c r="M6419" s="5">
        <f>ABS(IF(L6419&lt;=0,L6419/耗电量关键数据!$B$6/1000,L6419/耗电量关键数据!$B$5/1000))</f>
        <v>0</v>
      </c>
      <c r="N6419" s="5">
        <f>电气设备逐时使用率计算!H6395</f>
        <v>22.208055000000002</v>
      </c>
      <c r="O6419" s="5">
        <f>灯光逐时使用率计算!H6395</f>
        <v>11.844296</v>
      </c>
      <c r="P6419" s="19">
        <f t="shared" si="902"/>
        <v>34.052351000000002</v>
      </c>
      <c r="Q6419" s="19">
        <f t="shared" si="906"/>
        <v>0</v>
      </c>
      <c r="R6419" s="20">
        <f t="shared" si="903"/>
        <v>51.292331999999995</v>
      </c>
      <c r="S6419" s="20">
        <f t="shared" si="907"/>
        <v>0</v>
      </c>
      <c r="T6419" s="20">
        <f>IF((T6418+R6419)&lt;0,0,IF((T6418+R6419)&gt;结论【关键目标】!C$28,结论【关键目标】!C$28,T6418+R6419))</f>
        <v>22</v>
      </c>
      <c r="U6419" s="19">
        <f>IF((T6418+R6419)&lt;结论【关键目标】!$C$28,0,(发电量计算【计算逻辑页】!R6419+发电量计算【计算逻辑页】!T6418-结论【关键目标】!$C$28))</f>
        <v>51.292331999999988</v>
      </c>
      <c r="V6419" s="5">
        <f t="shared" si="904"/>
        <v>17.952316199999995</v>
      </c>
      <c r="W6419" s="5">
        <f t="shared" si="905"/>
        <v>24.1124697431</v>
      </c>
      <c r="X6419" s="5">
        <f t="shared" si="908"/>
        <v>0</v>
      </c>
    </row>
    <row r="6420" spans="1:24" x14ac:dyDescent="0.15">
      <c r="A6420" s="7">
        <v>6419</v>
      </c>
      <c r="B6420" s="7">
        <v>9</v>
      </c>
      <c r="C6420" s="7">
        <v>25</v>
      </c>
      <c r="D6420" s="7">
        <v>11</v>
      </c>
      <c r="E6420" s="7">
        <v>268</v>
      </c>
      <c r="F6420" s="7">
        <v>18</v>
      </c>
      <c r="G6420" s="7">
        <v>627</v>
      </c>
      <c r="H6420" s="7">
        <f t="shared" si="900"/>
        <v>1</v>
      </c>
      <c r="I6420" s="16">
        <f t="shared" si="901"/>
        <v>45194</v>
      </c>
      <c r="J6420" s="17">
        <v>1.2267999999999999</v>
      </c>
      <c r="K6420" s="18">
        <f>G6420*结论【关键目标】!C$27*0.7735*0.001</f>
        <v>58.198140000000002</v>
      </c>
      <c r="L6420" s="5">
        <v>0</v>
      </c>
      <c r="M6420" s="5">
        <f>ABS(IF(L6420&lt;=0,L6420/耗电量关键数据!$B$6/1000,L6420/耗电量关键数据!$B$5/1000))</f>
        <v>0</v>
      </c>
      <c r="N6420" s="5">
        <f>电气设备逐时使用率计算!H6396</f>
        <v>22.208055000000002</v>
      </c>
      <c r="O6420" s="5">
        <f>灯光逐时使用率计算!H6396</f>
        <v>11.844296</v>
      </c>
      <c r="P6420" s="19">
        <f t="shared" si="902"/>
        <v>34.052351000000002</v>
      </c>
      <c r="Q6420" s="19">
        <f t="shared" si="906"/>
        <v>34.052351000000002</v>
      </c>
      <c r="R6420" s="20">
        <f t="shared" si="903"/>
        <v>24.145789000000001</v>
      </c>
      <c r="S6420" s="20">
        <f t="shared" si="907"/>
        <v>0</v>
      </c>
      <c r="T6420" s="20">
        <f>IF((T6419+R6420)&lt;0,0,IF((T6419+R6420)&gt;结论【关键目标】!C$28,结论【关键目标】!C$28,T6419+R6420))</f>
        <v>22</v>
      </c>
      <c r="U6420" s="19">
        <f>IF((T6419+R6420)&lt;结论【关键目标】!$C$28,0,(发电量计算【计算逻辑页】!R6420+发电量计算【计算逻辑页】!T6419-结论【关键目标】!$C$28))</f>
        <v>24.145789000000001</v>
      </c>
      <c r="V6420" s="5">
        <f t="shared" si="904"/>
        <v>8.4510261499999988</v>
      </c>
      <c r="W6420" s="5">
        <f t="shared" si="905"/>
        <v>41.775424206799997</v>
      </c>
      <c r="X6420" s="5">
        <f t="shared" si="908"/>
        <v>0</v>
      </c>
    </row>
    <row r="6421" spans="1:24" x14ac:dyDescent="0.15">
      <c r="A6421" s="7">
        <v>6420</v>
      </c>
      <c r="B6421" s="7">
        <v>9</v>
      </c>
      <c r="C6421" s="7">
        <v>25</v>
      </c>
      <c r="D6421" s="7">
        <v>12</v>
      </c>
      <c r="E6421" s="7">
        <v>268</v>
      </c>
      <c r="F6421" s="7">
        <v>18.899999999999999</v>
      </c>
      <c r="G6421" s="7">
        <v>643.20000000000005</v>
      </c>
      <c r="H6421" s="7">
        <f t="shared" si="900"/>
        <v>1</v>
      </c>
      <c r="I6421" s="16">
        <f t="shared" si="901"/>
        <v>45194</v>
      </c>
      <c r="J6421" s="17">
        <v>1.2267999999999999</v>
      </c>
      <c r="K6421" s="18">
        <f>G6421*结论【关键目标】!C$27*0.7735*0.001</f>
        <v>59.701824000000002</v>
      </c>
      <c r="L6421" s="5">
        <v>0</v>
      </c>
      <c r="M6421" s="5">
        <f>ABS(IF(L6421&lt;=0,L6421/耗电量关键数据!$B$6/1000,L6421/耗电量关键数据!$B$5/1000))</f>
        <v>0</v>
      </c>
      <c r="N6421" s="5">
        <f>电气设备逐时使用率计算!H6397</f>
        <v>11.688450000000001</v>
      </c>
      <c r="O6421" s="5">
        <f>灯光逐时使用率计算!H6397</f>
        <v>9.9741440000000008</v>
      </c>
      <c r="P6421" s="19">
        <f t="shared" si="902"/>
        <v>21.662594000000002</v>
      </c>
      <c r="Q6421" s="19">
        <f t="shared" si="906"/>
        <v>21.662594000000002</v>
      </c>
      <c r="R6421" s="20">
        <f t="shared" si="903"/>
        <v>38.039230000000003</v>
      </c>
      <c r="S6421" s="20">
        <f t="shared" si="907"/>
        <v>0</v>
      </c>
      <c r="T6421" s="20">
        <f>IF((T6420+R6421)&lt;0,0,IF((T6420+R6421)&gt;结论【关键目标】!C$28,结论【关键目标】!C$28,T6420+R6421))</f>
        <v>22</v>
      </c>
      <c r="U6421" s="19">
        <f>IF((T6420+R6421)&lt;结论【关键目标】!$C$28,0,(发电量计算【计算逻辑页】!R6421+发电量计算【计算逻辑页】!T6420-结论【关键目标】!$C$28))</f>
        <v>38.039230000000003</v>
      </c>
      <c r="V6421" s="5">
        <f t="shared" si="904"/>
        <v>13.3137305</v>
      </c>
      <c r="W6421" s="5">
        <f t="shared" si="905"/>
        <v>26.5756703192</v>
      </c>
      <c r="X6421" s="5">
        <f t="shared" si="908"/>
        <v>0</v>
      </c>
    </row>
    <row r="6422" spans="1:24" x14ac:dyDescent="0.15">
      <c r="A6422" s="7">
        <v>6421</v>
      </c>
      <c r="B6422" s="7">
        <v>9</v>
      </c>
      <c r="C6422" s="7">
        <v>25</v>
      </c>
      <c r="D6422" s="7">
        <v>13</v>
      </c>
      <c r="E6422" s="7">
        <v>268</v>
      </c>
      <c r="F6422" s="7">
        <v>19.899999999999999</v>
      </c>
      <c r="G6422" s="7">
        <v>616.6</v>
      </c>
      <c r="H6422" s="7">
        <f t="shared" si="900"/>
        <v>1</v>
      </c>
      <c r="I6422" s="16">
        <f t="shared" si="901"/>
        <v>45194</v>
      </c>
      <c r="J6422" s="17">
        <v>1.2267999999999999</v>
      </c>
      <c r="K6422" s="18">
        <f>G6422*结论【关键目标】!C$27*0.7735*0.001</f>
        <v>57.232812000000003</v>
      </c>
      <c r="L6422" s="5">
        <v>0</v>
      </c>
      <c r="M6422" s="5">
        <f>ABS(IF(L6422&lt;=0,L6422/耗电量关键数据!$B$6/1000,L6422/耗电量关键数据!$B$5/1000))</f>
        <v>0</v>
      </c>
      <c r="N6422" s="5">
        <f>电气设备逐时使用率计算!H6398</f>
        <v>11.688450000000001</v>
      </c>
      <c r="O6422" s="5">
        <f>灯光逐时使用率计算!H6398</f>
        <v>9.9741440000000008</v>
      </c>
      <c r="P6422" s="19">
        <f t="shared" si="902"/>
        <v>21.662594000000002</v>
      </c>
      <c r="Q6422" s="19">
        <f t="shared" si="906"/>
        <v>21.662594000000002</v>
      </c>
      <c r="R6422" s="20">
        <f t="shared" si="903"/>
        <v>35.570217999999997</v>
      </c>
      <c r="S6422" s="20">
        <f t="shared" si="907"/>
        <v>0</v>
      </c>
      <c r="T6422" s="20">
        <f>IF((T6421+R6422)&lt;0,0,IF((T6421+R6422)&gt;结论【关键目标】!C$28,结论【关键目标】!C$28,T6421+R6422))</f>
        <v>22</v>
      </c>
      <c r="U6422" s="19">
        <f>IF((T6421+R6422)&lt;结论【关键目标】!$C$28,0,(发电量计算【计算逻辑页】!R6422+发电量计算【计算逻辑页】!T6421-结论【关键目标】!$C$28))</f>
        <v>35.570217999999997</v>
      </c>
      <c r="V6422" s="5">
        <f t="shared" si="904"/>
        <v>12.449576299999999</v>
      </c>
      <c r="W6422" s="5">
        <f t="shared" si="905"/>
        <v>26.5756703192</v>
      </c>
      <c r="X6422" s="5">
        <f t="shared" si="908"/>
        <v>0</v>
      </c>
    </row>
    <row r="6423" spans="1:24" x14ac:dyDescent="0.15">
      <c r="A6423" s="7">
        <v>6422</v>
      </c>
      <c r="B6423" s="7">
        <v>9</v>
      </c>
      <c r="C6423" s="7">
        <v>25</v>
      </c>
      <c r="D6423" s="7">
        <v>14</v>
      </c>
      <c r="E6423" s="7">
        <v>268</v>
      </c>
      <c r="F6423" s="7">
        <v>20.7</v>
      </c>
      <c r="G6423" s="7">
        <v>546.6</v>
      </c>
      <c r="H6423" s="7">
        <f t="shared" si="900"/>
        <v>1</v>
      </c>
      <c r="I6423" s="16">
        <f t="shared" si="901"/>
        <v>45194</v>
      </c>
      <c r="J6423" s="17">
        <v>1.2267999999999999</v>
      </c>
      <c r="K6423" s="18">
        <f>G6423*结论【关键目标】!C$27*0.7735*0.001</f>
        <v>50.735411999999997</v>
      </c>
      <c r="L6423" s="5">
        <v>0</v>
      </c>
      <c r="M6423" s="5">
        <f>ABS(IF(L6423&lt;=0,L6423/耗电量关键数据!$B$6/1000,L6423/耗电量关键数据!$B$5/1000))</f>
        <v>0</v>
      </c>
      <c r="N6423" s="5">
        <f>电气设备逐时使用率计算!H6399</f>
        <v>22.208055000000002</v>
      </c>
      <c r="O6423" s="5">
        <f>灯光逐时使用率计算!H6399</f>
        <v>11.844296</v>
      </c>
      <c r="P6423" s="19">
        <f t="shared" si="902"/>
        <v>34.052351000000002</v>
      </c>
      <c r="Q6423" s="19">
        <f t="shared" si="906"/>
        <v>34.052351000000002</v>
      </c>
      <c r="R6423" s="20">
        <f t="shared" si="903"/>
        <v>16.683060999999995</v>
      </c>
      <c r="S6423" s="20">
        <f t="shared" si="907"/>
        <v>0</v>
      </c>
      <c r="T6423" s="20">
        <f>IF((T6422+R6423)&lt;0,0,IF((T6422+R6423)&gt;结论【关键目标】!C$28,结论【关键目标】!C$28,T6422+R6423))</f>
        <v>22</v>
      </c>
      <c r="U6423" s="19">
        <f>IF((T6422+R6423)&lt;结论【关键目标】!$C$28,0,(发电量计算【计算逻辑页】!R6423+发电量计算【计算逻辑页】!T6422-结论【关键目标】!$C$28))</f>
        <v>16.683060999999995</v>
      </c>
      <c r="V6423" s="5">
        <f t="shared" si="904"/>
        <v>5.8390713499999976</v>
      </c>
      <c r="W6423" s="5">
        <f t="shared" si="905"/>
        <v>41.775424206799997</v>
      </c>
      <c r="X6423" s="5">
        <f t="shared" si="908"/>
        <v>0</v>
      </c>
    </row>
    <row r="6424" spans="1:24" x14ac:dyDescent="0.15">
      <c r="A6424" s="7">
        <v>6423</v>
      </c>
      <c r="B6424" s="7">
        <v>9</v>
      </c>
      <c r="C6424" s="7">
        <v>25</v>
      </c>
      <c r="D6424" s="7">
        <v>15</v>
      </c>
      <c r="E6424" s="7">
        <v>268</v>
      </c>
      <c r="F6424" s="7">
        <v>21.3</v>
      </c>
      <c r="G6424" s="7">
        <v>422.6</v>
      </c>
      <c r="H6424" s="7">
        <f t="shared" si="900"/>
        <v>1</v>
      </c>
      <c r="I6424" s="16">
        <f t="shared" si="901"/>
        <v>45194</v>
      </c>
      <c r="J6424" s="17">
        <v>1.2267999999999999</v>
      </c>
      <c r="K6424" s="18">
        <f>G6424*结论【关键目标】!C$27*0.7735*0.001</f>
        <v>39.225731999999994</v>
      </c>
      <c r="L6424" s="5">
        <v>0</v>
      </c>
      <c r="M6424" s="5">
        <f>ABS(IF(L6424&lt;=0,L6424/耗电量关键数据!$B$6/1000,L6424/耗电量关键数据!$B$5/1000))</f>
        <v>0</v>
      </c>
      <c r="N6424" s="5">
        <f>电气设备逐时使用率计算!H6400</f>
        <v>22.208055000000002</v>
      </c>
      <c r="O6424" s="5">
        <f>灯光逐时使用率计算!H6400</f>
        <v>11.844296</v>
      </c>
      <c r="P6424" s="19">
        <f t="shared" si="902"/>
        <v>34.052351000000002</v>
      </c>
      <c r="Q6424" s="19">
        <f t="shared" si="906"/>
        <v>34.052351000000002</v>
      </c>
      <c r="R6424" s="20">
        <f t="shared" si="903"/>
        <v>5.173380999999992</v>
      </c>
      <c r="S6424" s="20">
        <f t="shared" si="907"/>
        <v>0</v>
      </c>
      <c r="T6424" s="20">
        <f>IF((T6423+R6424)&lt;0,0,IF((T6423+R6424)&gt;结论【关键目标】!C$28,结论【关键目标】!C$28,T6423+R6424))</f>
        <v>22</v>
      </c>
      <c r="U6424" s="19">
        <f>IF((T6423+R6424)&lt;结论【关键目标】!$C$28,0,(发电量计算【计算逻辑页】!R6424+发电量计算【计算逻辑页】!T6423-结论【关键目标】!$C$28))</f>
        <v>5.173380999999992</v>
      </c>
      <c r="V6424" s="5">
        <f t="shared" si="904"/>
        <v>1.810683349999997</v>
      </c>
      <c r="W6424" s="5">
        <f t="shared" si="905"/>
        <v>41.775424206799997</v>
      </c>
      <c r="X6424" s="5">
        <f t="shared" si="908"/>
        <v>0</v>
      </c>
    </row>
    <row r="6425" spans="1:24" x14ac:dyDescent="0.15">
      <c r="A6425" s="7">
        <v>6424</v>
      </c>
      <c r="B6425" s="7">
        <v>9</v>
      </c>
      <c r="C6425" s="7">
        <v>25</v>
      </c>
      <c r="D6425" s="7">
        <v>16</v>
      </c>
      <c r="E6425" s="7">
        <v>268</v>
      </c>
      <c r="F6425" s="7">
        <v>21.5</v>
      </c>
      <c r="G6425" s="7">
        <v>258</v>
      </c>
      <c r="H6425" s="7">
        <f t="shared" si="900"/>
        <v>1</v>
      </c>
      <c r="I6425" s="16">
        <f t="shared" si="901"/>
        <v>45194</v>
      </c>
      <c r="J6425" s="17">
        <v>0.70809999999999995</v>
      </c>
      <c r="K6425" s="18">
        <f>G6425*结论【关键目标】!C$27*0.7735*0.001</f>
        <v>23.947559999999999</v>
      </c>
      <c r="L6425" s="5">
        <v>0</v>
      </c>
      <c r="M6425" s="5">
        <f>ABS(IF(L6425&lt;=0,L6425/耗电量关键数据!$B$6/1000,L6425/耗电量关键数据!$B$5/1000))</f>
        <v>0</v>
      </c>
      <c r="N6425" s="5">
        <f>电气设备逐时使用率计算!H6401</f>
        <v>22.208055000000002</v>
      </c>
      <c r="O6425" s="5">
        <f>灯光逐时使用率计算!H6401</f>
        <v>11.844296</v>
      </c>
      <c r="P6425" s="19">
        <f t="shared" si="902"/>
        <v>34.052351000000002</v>
      </c>
      <c r="Q6425" s="19">
        <f t="shared" si="906"/>
        <v>0</v>
      </c>
      <c r="R6425" s="20">
        <f t="shared" si="903"/>
        <v>23.947559999999999</v>
      </c>
      <c r="S6425" s="20">
        <f t="shared" si="907"/>
        <v>0</v>
      </c>
      <c r="T6425" s="20">
        <f>IF((T6424+R6425)&lt;0,0,IF((T6424+R6425)&gt;结论【关键目标】!C$28,结论【关键目标】!C$28,T6424+R6425))</f>
        <v>22</v>
      </c>
      <c r="U6425" s="19">
        <f>IF((T6424+R6425)&lt;结论【关键目标】!$C$28,0,(发电量计算【计算逻辑页】!R6425+发电量计算【计算逻辑页】!T6424-结论【关键目标】!$C$28))</f>
        <v>23.947559999999996</v>
      </c>
      <c r="V6425" s="5">
        <f t="shared" si="904"/>
        <v>8.3816459999999982</v>
      </c>
      <c r="W6425" s="5">
        <f t="shared" si="905"/>
        <v>16.957267236</v>
      </c>
      <c r="X6425" s="5">
        <f t="shared" si="908"/>
        <v>0</v>
      </c>
    </row>
    <row r="6426" spans="1:24" x14ac:dyDescent="0.15">
      <c r="A6426" s="7">
        <v>6425</v>
      </c>
      <c r="B6426" s="7">
        <v>9</v>
      </c>
      <c r="C6426" s="7">
        <v>25</v>
      </c>
      <c r="D6426" s="7">
        <v>17</v>
      </c>
      <c r="E6426" s="7">
        <v>268</v>
      </c>
      <c r="F6426" s="7">
        <v>21.2</v>
      </c>
      <c r="G6426" s="7">
        <v>80.5</v>
      </c>
      <c r="H6426" s="7">
        <f t="shared" si="900"/>
        <v>1</v>
      </c>
      <c r="I6426" s="16">
        <f t="shared" si="901"/>
        <v>45194</v>
      </c>
      <c r="J6426" s="17">
        <v>0.70809999999999995</v>
      </c>
      <c r="K6426" s="18">
        <f>G6426*结论【关键目标】!C$27*0.7735*0.001</f>
        <v>7.4720099999999992</v>
      </c>
      <c r="L6426" s="5">
        <v>0</v>
      </c>
      <c r="M6426" s="5">
        <f>ABS(IF(L6426&lt;=0,L6426/耗电量关键数据!$B$6/1000,L6426/耗电量关键数据!$B$5/1000))</f>
        <v>0</v>
      </c>
      <c r="N6426" s="5">
        <f>电气设备逐时使用率计算!H6402</f>
        <v>22.208055000000002</v>
      </c>
      <c r="O6426" s="5">
        <f>灯光逐时使用率计算!H6402</f>
        <v>11.844296</v>
      </c>
      <c r="P6426" s="19">
        <f t="shared" si="902"/>
        <v>34.052351000000002</v>
      </c>
      <c r="Q6426" s="19">
        <f t="shared" si="906"/>
        <v>0</v>
      </c>
      <c r="R6426" s="20">
        <f t="shared" si="903"/>
        <v>7.4720099999999992</v>
      </c>
      <c r="S6426" s="20">
        <f t="shared" si="907"/>
        <v>0</v>
      </c>
      <c r="T6426" s="20">
        <f>IF((T6425+R6426)&lt;0,0,IF((T6425+R6426)&gt;结论【关键目标】!C$28,结论【关键目标】!C$28,T6425+R6426))</f>
        <v>22</v>
      </c>
      <c r="U6426" s="19">
        <f>IF((T6425+R6426)&lt;结论【关键目标】!$C$28,0,(发电量计算【计算逻辑页】!R6426+发电量计算【计算逻辑页】!T6425-结论【关键目标】!$C$28))</f>
        <v>7.4720099999999974</v>
      </c>
      <c r="V6426" s="5">
        <f t="shared" si="904"/>
        <v>2.6152034999999989</v>
      </c>
      <c r="W6426" s="5">
        <f t="shared" si="905"/>
        <v>5.2909302809999987</v>
      </c>
      <c r="X6426" s="5">
        <f t="shared" si="908"/>
        <v>0</v>
      </c>
    </row>
    <row r="6427" spans="1:24" x14ac:dyDescent="0.15">
      <c r="A6427" s="7">
        <v>6426</v>
      </c>
      <c r="B6427" s="7">
        <v>9</v>
      </c>
      <c r="C6427" s="7">
        <v>25</v>
      </c>
      <c r="D6427" s="7">
        <v>18</v>
      </c>
      <c r="E6427" s="7">
        <v>268</v>
      </c>
      <c r="F6427" s="7">
        <v>20.5</v>
      </c>
      <c r="G6427" s="7">
        <v>0</v>
      </c>
      <c r="H6427" s="7">
        <f t="shared" si="900"/>
        <v>1</v>
      </c>
      <c r="I6427" s="16">
        <f t="shared" si="901"/>
        <v>45194</v>
      </c>
      <c r="J6427" s="17">
        <v>0.70809999999999995</v>
      </c>
      <c r="K6427" s="18">
        <f>G6427*结论【关键目标】!C$27*0.7735*0.001</f>
        <v>0</v>
      </c>
      <c r="L6427" s="5">
        <v>0</v>
      </c>
      <c r="M6427" s="5">
        <f>ABS(IF(L6427&lt;=0,L6427/耗电量关键数据!$B$6/1000,L6427/耗电量关键数据!$B$5/1000))</f>
        <v>0</v>
      </c>
      <c r="N6427" s="5">
        <f>电气设备逐时使用率计算!H6403</f>
        <v>7.0130699999999999</v>
      </c>
      <c r="O6427" s="5">
        <f>灯光逐时使用率计算!H6403</f>
        <v>3.7403040000000001</v>
      </c>
      <c r="P6427" s="19">
        <f t="shared" si="902"/>
        <v>10.753374000000001</v>
      </c>
      <c r="Q6427" s="19">
        <f t="shared" si="906"/>
        <v>0</v>
      </c>
      <c r="R6427" s="20">
        <f t="shared" si="903"/>
        <v>0</v>
      </c>
      <c r="S6427" s="20">
        <f t="shared" si="907"/>
        <v>0</v>
      </c>
      <c r="T6427" s="20">
        <f>IF((T6426+R6427)&lt;0,0,IF((T6426+R6427)&gt;结论【关键目标】!C$28,结论【关键目标】!C$28,T6426+R6427))</f>
        <v>22</v>
      </c>
      <c r="U6427" s="19">
        <f>IF((T6426+R6427)&lt;结论【关键目标】!$C$28,0,(发电量计算【计算逻辑页】!R6427+发电量计算【计算逻辑页】!T6426-结论【关键目标】!$C$28))</f>
        <v>0</v>
      </c>
      <c r="V6427" s="5">
        <f t="shared" si="904"/>
        <v>0</v>
      </c>
      <c r="W6427" s="5">
        <f t="shared" si="905"/>
        <v>0</v>
      </c>
      <c r="X6427" s="5">
        <f t="shared" si="908"/>
        <v>0</v>
      </c>
    </row>
    <row r="6428" spans="1:24" x14ac:dyDescent="0.15">
      <c r="A6428" s="7">
        <v>6427</v>
      </c>
      <c r="B6428" s="7">
        <v>9</v>
      </c>
      <c r="C6428" s="7">
        <v>25</v>
      </c>
      <c r="D6428" s="7">
        <v>19</v>
      </c>
      <c r="E6428" s="7">
        <v>268</v>
      </c>
      <c r="F6428" s="7">
        <v>19.100000000000001</v>
      </c>
      <c r="G6428" s="7">
        <v>0</v>
      </c>
      <c r="H6428" s="7">
        <f t="shared" si="900"/>
        <v>1</v>
      </c>
      <c r="I6428" s="16">
        <f t="shared" si="901"/>
        <v>45194</v>
      </c>
      <c r="J6428" s="17">
        <v>1.2267999999999999</v>
      </c>
      <c r="K6428" s="18">
        <f>G6428*结论【关键目标】!C$27*0.7735*0.001</f>
        <v>0</v>
      </c>
      <c r="L6428" s="5">
        <v>0</v>
      </c>
      <c r="M6428" s="5">
        <f>ABS(IF(L6428&lt;=0,L6428/耗电量关键数据!$B$6/1000,L6428/耗电量关键数据!$B$5/1000))</f>
        <v>0</v>
      </c>
      <c r="N6428" s="5">
        <f>电气设备逐时使用率计算!H6404</f>
        <v>7.0130699999999999</v>
      </c>
      <c r="O6428" s="5">
        <f>灯光逐时使用率计算!H6404</f>
        <v>3.7403040000000001</v>
      </c>
      <c r="P6428" s="19">
        <f t="shared" si="902"/>
        <v>10.753374000000001</v>
      </c>
      <c r="Q6428" s="19">
        <f t="shared" si="906"/>
        <v>10.753374000000001</v>
      </c>
      <c r="R6428" s="20">
        <f t="shared" si="903"/>
        <v>-10.753374000000001</v>
      </c>
      <c r="S6428" s="20">
        <f t="shared" si="907"/>
        <v>10.753374000000001</v>
      </c>
      <c r="T6428" s="20">
        <f>IF((T6427+R6428)&lt;0,0,IF((T6427+R6428)&gt;结论【关键目标】!C$28,结论【关键目标】!C$28,T6427+R6428))</f>
        <v>11.246625999999999</v>
      </c>
      <c r="U6428" s="19">
        <f>IF((T6427+R6428)&lt;结论【关键目标】!$C$28,0,(发电量计算【计算逻辑页】!R6428+发电量计算【计算逻辑页】!T6427-结论【关键目标】!$C$28))</f>
        <v>0</v>
      </c>
      <c r="V6428" s="5">
        <f t="shared" si="904"/>
        <v>0</v>
      </c>
      <c r="W6428" s="5">
        <f t="shared" si="905"/>
        <v>0</v>
      </c>
      <c r="X6428" s="5">
        <f t="shared" si="908"/>
        <v>9.428558323199999</v>
      </c>
    </row>
    <row r="6429" spans="1:24" x14ac:dyDescent="0.15">
      <c r="A6429" s="7">
        <v>6428</v>
      </c>
      <c r="B6429" s="7">
        <v>9</v>
      </c>
      <c r="C6429" s="7">
        <v>25</v>
      </c>
      <c r="D6429" s="7">
        <v>20</v>
      </c>
      <c r="E6429" s="7">
        <v>268</v>
      </c>
      <c r="F6429" s="7">
        <v>17.399999999999999</v>
      </c>
      <c r="G6429" s="7">
        <v>0</v>
      </c>
      <c r="H6429" s="7">
        <f t="shared" si="900"/>
        <v>1</v>
      </c>
      <c r="I6429" s="16">
        <f t="shared" si="901"/>
        <v>45194</v>
      </c>
      <c r="J6429" s="17">
        <v>1.2267999999999999</v>
      </c>
      <c r="K6429" s="18">
        <f>G6429*结论【关键目标】!C$27*0.7735*0.001</f>
        <v>0</v>
      </c>
      <c r="L6429" s="5">
        <v>0</v>
      </c>
      <c r="M6429" s="5">
        <f>ABS(IF(L6429&lt;=0,L6429/耗电量关键数据!$B$6/1000,L6429/耗电量关键数据!$B$5/1000))</f>
        <v>0</v>
      </c>
      <c r="N6429" s="5">
        <f>电气设备逐时使用率计算!H6405</f>
        <v>1.1688450000000001</v>
      </c>
      <c r="O6429" s="5">
        <f>灯光逐时使用率计算!H6405</f>
        <v>0.37403039999999999</v>
      </c>
      <c r="P6429" s="19">
        <f t="shared" si="902"/>
        <v>1.5428754000000002</v>
      </c>
      <c r="Q6429" s="19">
        <f t="shared" si="906"/>
        <v>1.5428754000000002</v>
      </c>
      <c r="R6429" s="20">
        <f t="shared" si="903"/>
        <v>-1.5428754000000002</v>
      </c>
      <c r="S6429" s="20">
        <f t="shared" si="907"/>
        <v>1.5428754000000002</v>
      </c>
      <c r="T6429" s="20">
        <f>IF((T6428+R6429)&lt;0,0,IF((T6428+R6429)&gt;结论【关键目标】!C$28,结论【关键目标】!C$28,T6428+R6429))</f>
        <v>9.7037505999999993</v>
      </c>
      <c r="U6429" s="19">
        <f>IF((T6428+R6429)&lt;结论【关键目标】!$C$28,0,(发电量计算【计算逻辑页】!R6429+发电量计算【计算逻辑页】!T6428-结论【关键目标】!$C$28))</f>
        <v>0</v>
      </c>
      <c r="V6429" s="5">
        <f t="shared" si="904"/>
        <v>0</v>
      </c>
      <c r="W6429" s="5">
        <f t="shared" si="905"/>
        <v>0</v>
      </c>
      <c r="X6429" s="5">
        <f t="shared" si="908"/>
        <v>1.3527931507200002</v>
      </c>
    </row>
    <row r="6430" spans="1:24" x14ac:dyDescent="0.15">
      <c r="A6430" s="7">
        <v>6429</v>
      </c>
      <c r="B6430" s="7">
        <v>9</v>
      </c>
      <c r="C6430" s="7">
        <v>25</v>
      </c>
      <c r="D6430" s="7">
        <v>21</v>
      </c>
      <c r="E6430" s="7">
        <v>268</v>
      </c>
      <c r="F6430" s="7">
        <v>15.9</v>
      </c>
      <c r="G6430" s="7">
        <v>0</v>
      </c>
      <c r="H6430" s="7">
        <f t="shared" si="900"/>
        <v>1</v>
      </c>
      <c r="I6430" s="16">
        <f t="shared" si="901"/>
        <v>45194</v>
      </c>
      <c r="J6430" s="17">
        <v>1.2267999999999999</v>
      </c>
      <c r="K6430" s="18">
        <f>G6430*结论【关键目标】!C$27*0.7735*0.001</f>
        <v>0</v>
      </c>
      <c r="L6430" s="5">
        <v>0</v>
      </c>
      <c r="M6430" s="5">
        <f>ABS(IF(L6430&lt;=0,L6430/耗电量关键数据!$B$6/1000,L6430/耗电量关键数据!$B$5/1000))</f>
        <v>0</v>
      </c>
      <c r="N6430" s="5">
        <f>电气设备逐时使用率计算!H6406</f>
        <v>1.1688450000000001</v>
      </c>
      <c r="O6430" s="5">
        <f>灯光逐时使用率计算!H6406</f>
        <v>0.37403039999999999</v>
      </c>
      <c r="P6430" s="19">
        <f t="shared" si="902"/>
        <v>1.5428754000000002</v>
      </c>
      <c r="Q6430" s="19">
        <f t="shared" si="906"/>
        <v>1.5428754000000002</v>
      </c>
      <c r="R6430" s="20">
        <f t="shared" si="903"/>
        <v>-1.5428754000000002</v>
      </c>
      <c r="S6430" s="20">
        <f t="shared" si="907"/>
        <v>1.5428754000000002</v>
      </c>
      <c r="T6430" s="20">
        <f>IF((T6429+R6430)&lt;0,0,IF((T6429+R6430)&gt;结论【关键目标】!C$28,结论【关键目标】!C$28,T6429+R6430))</f>
        <v>8.1608751999999996</v>
      </c>
      <c r="U6430" s="19">
        <f>IF((T6429+R6430)&lt;结论【关键目标】!$C$28,0,(发电量计算【计算逻辑页】!R6430+发电量计算【计算逻辑页】!T6429-结论【关键目标】!$C$28))</f>
        <v>0</v>
      </c>
      <c r="V6430" s="5">
        <f t="shared" si="904"/>
        <v>0</v>
      </c>
      <c r="W6430" s="5">
        <f t="shared" si="905"/>
        <v>0</v>
      </c>
      <c r="X6430" s="5">
        <f t="shared" si="908"/>
        <v>1.3527931507200002</v>
      </c>
    </row>
    <row r="6431" spans="1:24" x14ac:dyDescent="0.15">
      <c r="A6431" s="7">
        <v>6430</v>
      </c>
      <c r="B6431" s="7">
        <v>9</v>
      </c>
      <c r="C6431" s="7">
        <v>25</v>
      </c>
      <c r="D6431" s="7">
        <v>22</v>
      </c>
      <c r="E6431" s="7">
        <v>268</v>
      </c>
      <c r="F6431" s="7">
        <v>15.2</v>
      </c>
      <c r="G6431" s="7">
        <v>0</v>
      </c>
      <c r="H6431" s="7">
        <f t="shared" si="900"/>
        <v>1</v>
      </c>
      <c r="I6431" s="16">
        <f t="shared" si="901"/>
        <v>45194</v>
      </c>
      <c r="J6431" s="17">
        <v>0.70809999999999995</v>
      </c>
      <c r="K6431" s="18">
        <f>G6431*结论【关键目标】!C$27*0.7735*0.001</f>
        <v>0</v>
      </c>
      <c r="L6431" s="5">
        <v>0</v>
      </c>
      <c r="M6431" s="5">
        <f>ABS(IF(L6431&lt;=0,L6431/耗电量关键数据!$B$6/1000,L6431/耗电量关键数据!$B$5/1000))</f>
        <v>0</v>
      </c>
      <c r="N6431" s="5">
        <f>电气设备逐时使用率计算!H6407</f>
        <v>1.1688450000000001</v>
      </c>
      <c r="O6431" s="5">
        <f>灯光逐时使用率计算!H6407</f>
        <v>0.37403039999999999</v>
      </c>
      <c r="P6431" s="19">
        <f t="shared" si="902"/>
        <v>1.5428754000000002</v>
      </c>
      <c r="Q6431" s="19">
        <f t="shared" si="906"/>
        <v>0</v>
      </c>
      <c r="R6431" s="20">
        <f t="shared" si="903"/>
        <v>0</v>
      </c>
      <c r="S6431" s="20">
        <f t="shared" si="907"/>
        <v>0</v>
      </c>
      <c r="T6431" s="20">
        <f>IF((T6430+R6431)&lt;0,0,IF((T6430+R6431)&gt;结论【关键目标】!C$28,结论【关键目标】!C$28,T6430+R6431))</f>
        <v>8.1608751999999996</v>
      </c>
      <c r="U6431" s="19">
        <f>IF((T6430+R6431)&lt;结论【关键目标】!$C$28,0,(发电量计算【计算逻辑页】!R6431+发电量计算【计算逻辑页】!T6430-结论【关键目标】!$C$28))</f>
        <v>0</v>
      </c>
      <c r="V6431" s="5">
        <f t="shared" si="904"/>
        <v>0</v>
      </c>
      <c r="W6431" s="5">
        <f t="shared" si="905"/>
        <v>0</v>
      </c>
      <c r="X6431" s="5">
        <f t="shared" si="908"/>
        <v>0</v>
      </c>
    </row>
    <row r="6432" spans="1:24" x14ac:dyDescent="0.15">
      <c r="A6432" s="7">
        <v>6431</v>
      </c>
      <c r="B6432" s="7">
        <v>9</v>
      </c>
      <c r="C6432" s="7">
        <v>25</v>
      </c>
      <c r="D6432" s="7">
        <v>23</v>
      </c>
      <c r="E6432" s="7">
        <v>268</v>
      </c>
      <c r="F6432" s="7">
        <v>14.4</v>
      </c>
      <c r="G6432" s="7">
        <v>0</v>
      </c>
      <c r="H6432" s="7">
        <f t="shared" si="900"/>
        <v>1</v>
      </c>
      <c r="I6432" s="16">
        <f t="shared" si="901"/>
        <v>45194</v>
      </c>
      <c r="J6432" s="17">
        <v>0.70809999999999995</v>
      </c>
      <c r="K6432" s="18">
        <f>G6432*结论【关键目标】!C$27*0.7735*0.001</f>
        <v>0</v>
      </c>
      <c r="L6432" s="5">
        <v>0</v>
      </c>
      <c r="M6432" s="5">
        <f>ABS(IF(L6432&lt;=0,L6432/耗电量关键数据!$B$6/1000,L6432/耗电量关键数据!$B$5/1000))</f>
        <v>0</v>
      </c>
      <c r="N6432" s="5">
        <f>电气设备逐时使用率计算!H6408</f>
        <v>1.1688450000000001</v>
      </c>
      <c r="O6432" s="5">
        <f>灯光逐时使用率计算!H6408</f>
        <v>0.37403039999999999</v>
      </c>
      <c r="P6432" s="19">
        <f t="shared" si="902"/>
        <v>1.5428754000000002</v>
      </c>
      <c r="Q6432" s="19">
        <f t="shared" si="906"/>
        <v>0</v>
      </c>
      <c r="R6432" s="20">
        <f t="shared" si="903"/>
        <v>0</v>
      </c>
      <c r="S6432" s="20">
        <f t="shared" si="907"/>
        <v>0</v>
      </c>
      <c r="T6432" s="20">
        <f>IF((T6431+R6432)&lt;0,0,IF((T6431+R6432)&gt;结论【关键目标】!C$28,结论【关键目标】!C$28,T6431+R6432))</f>
        <v>8.1608751999999996</v>
      </c>
      <c r="U6432" s="19">
        <f>IF((T6431+R6432)&lt;结论【关键目标】!$C$28,0,(发电量计算【计算逻辑页】!R6432+发电量计算【计算逻辑页】!T6431-结论【关键目标】!$C$28))</f>
        <v>0</v>
      </c>
      <c r="V6432" s="5">
        <f t="shared" si="904"/>
        <v>0</v>
      </c>
      <c r="W6432" s="5">
        <f t="shared" si="905"/>
        <v>0</v>
      </c>
      <c r="X6432" s="5">
        <f t="shared" si="908"/>
        <v>0</v>
      </c>
    </row>
    <row r="6433" spans="1:24" x14ac:dyDescent="0.15">
      <c r="A6433" s="7">
        <v>6432</v>
      </c>
      <c r="B6433" s="7">
        <v>9</v>
      </c>
      <c r="C6433" s="7">
        <v>25</v>
      </c>
      <c r="D6433" s="7">
        <v>24</v>
      </c>
      <c r="E6433" s="7">
        <v>268</v>
      </c>
      <c r="F6433" s="7">
        <v>13.7</v>
      </c>
      <c r="G6433" s="7">
        <v>0</v>
      </c>
      <c r="H6433" s="7">
        <f t="shared" si="900"/>
        <v>1</v>
      </c>
      <c r="I6433" s="16">
        <f t="shared" si="901"/>
        <v>45194</v>
      </c>
      <c r="J6433" s="17">
        <v>0.2407</v>
      </c>
      <c r="K6433" s="18">
        <f>G6433*结论【关键目标】!C$27*0.7735*0.001</f>
        <v>0</v>
      </c>
      <c r="L6433" s="5">
        <v>0</v>
      </c>
      <c r="M6433" s="5">
        <f>ABS(IF(L6433&lt;=0,L6433/耗电量关键数据!$B$6/1000,L6433/耗电量关键数据!$B$5/1000))</f>
        <v>0</v>
      </c>
      <c r="N6433" s="5">
        <f>电气设备逐时使用率计算!H6409</f>
        <v>1.1688450000000001</v>
      </c>
      <c r="O6433" s="5">
        <f>灯光逐时使用率计算!H6409</f>
        <v>0.37403039999999999</v>
      </c>
      <c r="P6433" s="19">
        <f t="shared" si="902"/>
        <v>1.5428754000000002</v>
      </c>
      <c r="Q6433" s="19">
        <f t="shared" si="906"/>
        <v>0</v>
      </c>
      <c r="R6433" s="20">
        <f t="shared" si="903"/>
        <v>0</v>
      </c>
      <c r="S6433" s="20">
        <f t="shared" si="907"/>
        <v>0</v>
      </c>
      <c r="T6433" s="20">
        <f>IF((T6432+R6433)&lt;0,0,IF((T6432+R6433)&gt;结论【关键目标】!C$28,结论【关键目标】!C$28,T6432+R6433))</f>
        <v>8.1608751999999996</v>
      </c>
      <c r="U6433" s="19">
        <f>IF((T6432+R6433)&lt;结论【关键目标】!$C$28,0,(发电量计算【计算逻辑页】!R6433+发电量计算【计算逻辑页】!T6432-结论【关键目标】!$C$28))</f>
        <v>0</v>
      </c>
      <c r="V6433" s="5">
        <f t="shared" si="904"/>
        <v>0</v>
      </c>
      <c r="W6433" s="5">
        <f t="shared" si="905"/>
        <v>0</v>
      </c>
      <c r="X6433" s="5">
        <f t="shared" si="908"/>
        <v>0</v>
      </c>
    </row>
    <row r="6434" spans="1:24" x14ac:dyDescent="0.15">
      <c r="A6434" s="7">
        <v>6433</v>
      </c>
      <c r="B6434" s="7">
        <v>9</v>
      </c>
      <c r="C6434" s="7">
        <v>26</v>
      </c>
      <c r="D6434" s="7">
        <v>1</v>
      </c>
      <c r="E6434" s="7">
        <v>269</v>
      </c>
      <c r="F6434" s="7">
        <v>12.9</v>
      </c>
      <c r="G6434" s="7">
        <v>0</v>
      </c>
      <c r="H6434" s="7">
        <f t="shared" si="900"/>
        <v>2</v>
      </c>
      <c r="I6434" s="16">
        <f t="shared" si="901"/>
        <v>45195</v>
      </c>
      <c r="J6434" s="17">
        <v>0.2407</v>
      </c>
      <c r="K6434" s="18">
        <f>G6434*结论【关键目标】!C$27*0.7735*0.001</f>
        <v>0</v>
      </c>
      <c r="L6434" s="5">
        <v>0</v>
      </c>
      <c r="M6434" s="5">
        <f>ABS(IF(L6434&lt;=0,L6434/耗电量关键数据!$B$6/1000,L6434/耗电量关键数据!$B$5/1000))</f>
        <v>0</v>
      </c>
      <c r="N6434" s="5">
        <f>电气设备逐时使用率计算!H6410</f>
        <v>1.1688450000000001</v>
      </c>
      <c r="O6434" s="5">
        <f>灯光逐时使用率计算!H6410</f>
        <v>0.37403039999999999</v>
      </c>
      <c r="P6434" s="19">
        <f t="shared" si="902"/>
        <v>1.5428754000000002</v>
      </c>
      <c r="Q6434" s="19">
        <f t="shared" si="906"/>
        <v>0</v>
      </c>
      <c r="R6434" s="20">
        <f t="shared" si="903"/>
        <v>0</v>
      </c>
      <c r="S6434" s="20">
        <f t="shared" si="907"/>
        <v>0</v>
      </c>
      <c r="T6434" s="20">
        <f>IF((T6433+R6434)&lt;0,0,IF((T6433+R6434)&gt;结论【关键目标】!C$28,结论【关键目标】!C$28,T6433+R6434))</f>
        <v>8.1608751999999996</v>
      </c>
      <c r="U6434" s="19">
        <f>IF((T6433+R6434)&lt;结论【关键目标】!$C$28,0,(发电量计算【计算逻辑页】!R6434+发电量计算【计算逻辑页】!T6433-结论【关键目标】!$C$28))</f>
        <v>0</v>
      </c>
      <c r="V6434" s="5">
        <f t="shared" si="904"/>
        <v>0</v>
      </c>
      <c r="W6434" s="5">
        <f t="shared" si="905"/>
        <v>0</v>
      </c>
      <c r="X6434" s="5">
        <f t="shared" si="908"/>
        <v>0</v>
      </c>
    </row>
    <row r="6435" spans="1:24" x14ac:dyDescent="0.15">
      <c r="A6435" s="7">
        <v>6434</v>
      </c>
      <c r="B6435" s="7">
        <v>9</v>
      </c>
      <c r="C6435" s="7">
        <v>26</v>
      </c>
      <c r="D6435" s="7">
        <v>2</v>
      </c>
      <c r="E6435" s="7">
        <v>269</v>
      </c>
      <c r="F6435" s="7">
        <v>12</v>
      </c>
      <c r="G6435" s="7">
        <v>0</v>
      </c>
      <c r="H6435" s="7">
        <f t="shared" si="900"/>
        <v>2</v>
      </c>
      <c r="I6435" s="16">
        <f t="shared" si="901"/>
        <v>45195</v>
      </c>
      <c r="J6435" s="17">
        <v>0.2407</v>
      </c>
      <c r="K6435" s="18">
        <f>G6435*结论【关键目标】!C$27*0.7735*0.001</f>
        <v>0</v>
      </c>
      <c r="L6435" s="5">
        <v>0</v>
      </c>
      <c r="M6435" s="5">
        <f>ABS(IF(L6435&lt;=0,L6435/耗电量关键数据!$B$6/1000,L6435/耗电量关键数据!$B$5/1000))</f>
        <v>0</v>
      </c>
      <c r="N6435" s="5">
        <f>电气设备逐时使用率计算!H6411</f>
        <v>1.1688450000000001</v>
      </c>
      <c r="O6435" s="5">
        <f>灯光逐时使用率计算!H6411</f>
        <v>0.37403039999999999</v>
      </c>
      <c r="P6435" s="19">
        <f t="shared" si="902"/>
        <v>1.5428754000000002</v>
      </c>
      <c r="Q6435" s="19">
        <f t="shared" si="906"/>
        <v>0</v>
      </c>
      <c r="R6435" s="20">
        <f t="shared" si="903"/>
        <v>0</v>
      </c>
      <c r="S6435" s="20">
        <f t="shared" si="907"/>
        <v>0</v>
      </c>
      <c r="T6435" s="20">
        <f>IF((T6434+R6435)&lt;0,0,IF((T6434+R6435)&gt;结论【关键目标】!C$28,结论【关键目标】!C$28,T6434+R6435))</f>
        <v>8.1608751999999996</v>
      </c>
      <c r="U6435" s="19">
        <f>IF((T6434+R6435)&lt;结论【关键目标】!$C$28,0,(发电量计算【计算逻辑页】!R6435+发电量计算【计算逻辑页】!T6434-结论【关键目标】!$C$28))</f>
        <v>0</v>
      </c>
      <c r="V6435" s="5">
        <f t="shared" si="904"/>
        <v>0</v>
      </c>
      <c r="W6435" s="5">
        <f t="shared" si="905"/>
        <v>0</v>
      </c>
      <c r="X6435" s="5">
        <f t="shared" si="908"/>
        <v>0</v>
      </c>
    </row>
    <row r="6436" spans="1:24" x14ac:dyDescent="0.15">
      <c r="A6436" s="7">
        <v>6435</v>
      </c>
      <c r="B6436" s="7">
        <v>9</v>
      </c>
      <c r="C6436" s="7">
        <v>26</v>
      </c>
      <c r="D6436" s="7">
        <v>3</v>
      </c>
      <c r="E6436" s="7">
        <v>269</v>
      </c>
      <c r="F6436" s="7">
        <v>11.2</v>
      </c>
      <c r="G6436" s="7">
        <v>0</v>
      </c>
      <c r="H6436" s="7">
        <f t="shared" si="900"/>
        <v>2</v>
      </c>
      <c r="I6436" s="16">
        <f t="shared" si="901"/>
        <v>45195</v>
      </c>
      <c r="J6436" s="17">
        <v>0.2407</v>
      </c>
      <c r="K6436" s="18">
        <f>G6436*结论【关键目标】!C$27*0.7735*0.001</f>
        <v>0</v>
      </c>
      <c r="L6436" s="5">
        <v>0</v>
      </c>
      <c r="M6436" s="5">
        <f>ABS(IF(L6436&lt;=0,L6436/耗电量关键数据!$B$6/1000,L6436/耗电量关键数据!$B$5/1000))</f>
        <v>0</v>
      </c>
      <c r="N6436" s="5">
        <f>电气设备逐时使用率计算!H6412</f>
        <v>1.1688450000000001</v>
      </c>
      <c r="O6436" s="5">
        <f>灯光逐时使用率计算!H6412</f>
        <v>0.37403039999999999</v>
      </c>
      <c r="P6436" s="19">
        <f t="shared" si="902"/>
        <v>1.5428754000000002</v>
      </c>
      <c r="Q6436" s="19">
        <f t="shared" si="906"/>
        <v>0</v>
      </c>
      <c r="R6436" s="20">
        <f t="shared" si="903"/>
        <v>0</v>
      </c>
      <c r="S6436" s="20">
        <f t="shared" si="907"/>
        <v>0</v>
      </c>
      <c r="T6436" s="20">
        <f>IF((T6435+R6436)&lt;0,0,IF((T6435+R6436)&gt;结论【关键目标】!C$28,结论【关键目标】!C$28,T6435+R6436))</f>
        <v>8.1608751999999996</v>
      </c>
      <c r="U6436" s="19">
        <f>IF((T6435+R6436)&lt;结论【关键目标】!$C$28,0,(发电量计算【计算逻辑页】!R6436+发电量计算【计算逻辑页】!T6435-结论【关键目标】!$C$28))</f>
        <v>0</v>
      </c>
      <c r="V6436" s="5">
        <f t="shared" si="904"/>
        <v>0</v>
      </c>
      <c r="W6436" s="5">
        <f t="shared" si="905"/>
        <v>0</v>
      </c>
      <c r="X6436" s="5">
        <f t="shared" si="908"/>
        <v>0</v>
      </c>
    </row>
    <row r="6437" spans="1:24" x14ac:dyDescent="0.15">
      <c r="A6437" s="7">
        <v>6436</v>
      </c>
      <c r="B6437" s="7">
        <v>9</v>
      </c>
      <c r="C6437" s="7">
        <v>26</v>
      </c>
      <c r="D6437" s="7">
        <v>4</v>
      </c>
      <c r="E6437" s="7">
        <v>269</v>
      </c>
      <c r="F6437" s="7">
        <v>10.6</v>
      </c>
      <c r="G6437" s="7">
        <v>0</v>
      </c>
      <c r="H6437" s="7">
        <f t="shared" si="900"/>
        <v>2</v>
      </c>
      <c r="I6437" s="16">
        <f t="shared" si="901"/>
        <v>45195</v>
      </c>
      <c r="J6437" s="17">
        <v>0.2407</v>
      </c>
      <c r="K6437" s="18">
        <f>G6437*结论【关键目标】!C$27*0.7735*0.001</f>
        <v>0</v>
      </c>
      <c r="L6437" s="5">
        <v>0</v>
      </c>
      <c r="M6437" s="5">
        <f>ABS(IF(L6437&lt;=0,L6437/耗电量关键数据!$B$6/1000,L6437/耗电量关键数据!$B$5/1000))</f>
        <v>0</v>
      </c>
      <c r="N6437" s="5">
        <f>电气设备逐时使用率计算!H6413</f>
        <v>1.1688450000000001</v>
      </c>
      <c r="O6437" s="5">
        <f>灯光逐时使用率计算!H6413</f>
        <v>0.37403039999999999</v>
      </c>
      <c r="P6437" s="19">
        <f t="shared" si="902"/>
        <v>1.5428754000000002</v>
      </c>
      <c r="Q6437" s="19">
        <f t="shared" si="906"/>
        <v>0</v>
      </c>
      <c r="R6437" s="20">
        <f t="shared" si="903"/>
        <v>0</v>
      </c>
      <c r="S6437" s="20">
        <f t="shared" si="907"/>
        <v>0</v>
      </c>
      <c r="T6437" s="20">
        <f>IF((T6436+R6437)&lt;0,0,IF((T6436+R6437)&gt;结论【关键目标】!C$28,结论【关键目标】!C$28,T6436+R6437))</f>
        <v>8.1608751999999996</v>
      </c>
      <c r="U6437" s="19">
        <f>IF((T6436+R6437)&lt;结论【关键目标】!$C$28,0,(发电量计算【计算逻辑页】!R6437+发电量计算【计算逻辑页】!T6436-结论【关键目标】!$C$28))</f>
        <v>0</v>
      </c>
      <c r="V6437" s="5">
        <f t="shared" si="904"/>
        <v>0</v>
      </c>
      <c r="W6437" s="5">
        <f t="shared" si="905"/>
        <v>0</v>
      </c>
      <c r="X6437" s="5">
        <f t="shared" si="908"/>
        <v>0</v>
      </c>
    </row>
    <row r="6438" spans="1:24" x14ac:dyDescent="0.15">
      <c r="A6438" s="7">
        <v>6437</v>
      </c>
      <c r="B6438" s="7">
        <v>9</v>
      </c>
      <c r="C6438" s="7">
        <v>26</v>
      </c>
      <c r="D6438" s="7">
        <v>5</v>
      </c>
      <c r="E6438" s="7">
        <v>269</v>
      </c>
      <c r="F6438" s="7">
        <v>10.1</v>
      </c>
      <c r="G6438" s="7">
        <v>0</v>
      </c>
      <c r="H6438" s="7">
        <f t="shared" si="900"/>
        <v>2</v>
      </c>
      <c r="I6438" s="16">
        <f t="shared" si="901"/>
        <v>45195</v>
      </c>
      <c r="J6438" s="17">
        <v>0.2407</v>
      </c>
      <c r="K6438" s="18">
        <f>G6438*结论【关键目标】!C$27*0.7735*0.001</f>
        <v>0</v>
      </c>
      <c r="L6438" s="5">
        <v>0</v>
      </c>
      <c r="M6438" s="5">
        <f>ABS(IF(L6438&lt;=0,L6438/耗电量关键数据!$B$6/1000,L6438/耗电量关键数据!$B$5/1000))</f>
        <v>0</v>
      </c>
      <c r="N6438" s="5">
        <f>电气设备逐时使用率计算!H6414</f>
        <v>1.1688450000000001</v>
      </c>
      <c r="O6438" s="5">
        <f>灯光逐时使用率计算!H6414</f>
        <v>0.37403039999999999</v>
      </c>
      <c r="P6438" s="19">
        <f t="shared" si="902"/>
        <v>1.5428754000000002</v>
      </c>
      <c r="Q6438" s="19">
        <f t="shared" si="906"/>
        <v>0</v>
      </c>
      <c r="R6438" s="20">
        <f t="shared" si="903"/>
        <v>0</v>
      </c>
      <c r="S6438" s="20">
        <f t="shared" si="907"/>
        <v>0</v>
      </c>
      <c r="T6438" s="20">
        <f>IF((T6437+R6438)&lt;0,0,IF((T6437+R6438)&gt;结论【关键目标】!C$28,结论【关键目标】!C$28,T6437+R6438))</f>
        <v>8.1608751999999996</v>
      </c>
      <c r="U6438" s="19">
        <f>IF((T6437+R6438)&lt;结论【关键目标】!$C$28,0,(发电量计算【计算逻辑页】!R6438+发电量计算【计算逻辑页】!T6437-结论【关键目标】!$C$28))</f>
        <v>0</v>
      </c>
      <c r="V6438" s="5">
        <f t="shared" si="904"/>
        <v>0</v>
      </c>
      <c r="W6438" s="5">
        <f t="shared" si="905"/>
        <v>0</v>
      </c>
      <c r="X6438" s="5">
        <f t="shared" si="908"/>
        <v>0</v>
      </c>
    </row>
    <row r="6439" spans="1:24" x14ac:dyDescent="0.15">
      <c r="A6439" s="7">
        <v>6438</v>
      </c>
      <c r="B6439" s="7">
        <v>9</v>
      </c>
      <c r="C6439" s="7">
        <v>26</v>
      </c>
      <c r="D6439" s="7">
        <v>6</v>
      </c>
      <c r="E6439" s="7">
        <v>269</v>
      </c>
      <c r="F6439" s="7">
        <v>9.5</v>
      </c>
      <c r="G6439" s="7">
        <v>0</v>
      </c>
      <c r="H6439" s="7">
        <f t="shared" si="900"/>
        <v>2</v>
      </c>
      <c r="I6439" s="16">
        <f t="shared" si="901"/>
        <v>45195</v>
      </c>
      <c r="J6439" s="17">
        <v>0.2407</v>
      </c>
      <c r="K6439" s="18">
        <f>G6439*结论【关键目标】!C$27*0.7735*0.001</f>
        <v>0</v>
      </c>
      <c r="L6439" s="5">
        <v>0</v>
      </c>
      <c r="M6439" s="5">
        <f>ABS(IF(L6439&lt;=0,L6439/耗电量关键数据!$B$6/1000,L6439/耗电量关键数据!$B$5/1000))</f>
        <v>0</v>
      </c>
      <c r="N6439" s="5">
        <f>电气设备逐时使用率计算!H6415</f>
        <v>1.1688450000000001</v>
      </c>
      <c r="O6439" s="5">
        <f>灯光逐时使用率计算!H6415</f>
        <v>0.37403039999999999</v>
      </c>
      <c r="P6439" s="19">
        <f t="shared" si="902"/>
        <v>1.5428754000000002</v>
      </c>
      <c r="Q6439" s="19">
        <f t="shared" si="906"/>
        <v>0</v>
      </c>
      <c r="R6439" s="20">
        <f t="shared" si="903"/>
        <v>0</v>
      </c>
      <c r="S6439" s="20">
        <f t="shared" si="907"/>
        <v>0</v>
      </c>
      <c r="T6439" s="20">
        <f>IF((T6438+R6439)&lt;0,0,IF((T6438+R6439)&gt;结论【关键目标】!C$28,结论【关键目标】!C$28,T6438+R6439))</f>
        <v>8.1608751999999996</v>
      </c>
      <c r="U6439" s="19">
        <f>IF((T6438+R6439)&lt;结论【关键目标】!$C$28,0,(发电量计算【计算逻辑页】!R6439+发电量计算【计算逻辑页】!T6438-结论【关键目标】!$C$28))</f>
        <v>0</v>
      </c>
      <c r="V6439" s="5">
        <f t="shared" si="904"/>
        <v>0</v>
      </c>
      <c r="W6439" s="5">
        <f t="shared" si="905"/>
        <v>0</v>
      </c>
      <c r="X6439" s="5">
        <f t="shared" si="908"/>
        <v>0</v>
      </c>
    </row>
    <row r="6440" spans="1:24" x14ac:dyDescent="0.15">
      <c r="A6440" s="7">
        <v>6439</v>
      </c>
      <c r="B6440" s="7">
        <v>9</v>
      </c>
      <c r="C6440" s="7">
        <v>26</v>
      </c>
      <c r="D6440" s="7">
        <v>7</v>
      </c>
      <c r="E6440" s="7">
        <v>269</v>
      </c>
      <c r="F6440" s="7">
        <v>10.9</v>
      </c>
      <c r="G6440" s="7">
        <v>114.8</v>
      </c>
      <c r="H6440" s="7">
        <f t="shared" si="900"/>
        <v>2</v>
      </c>
      <c r="I6440" s="16">
        <f t="shared" si="901"/>
        <v>45195</v>
      </c>
      <c r="J6440" s="17">
        <v>0.2407</v>
      </c>
      <c r="K6440" s="18">
        <f>G6440*结论【关键目标】!C$27*0.7735*0.001</f>
        <v>10.655735999999999</v>
      </c>
      <c r="L6440" s="5">
        <v>0</v>
      </c>
      <c r="M6440" s="5">
        <f>ABS(IF(L6440&lt;=0,L6440/耗电量关键数据!$B$6/1000,L6440/耗电量关键数据!$B$5/1000))</f>
        <v>0</v>
      </c>
      <c r="N6440" s="5">
        <f>电气设备逐时使用率计算!H6416</f>
        <v>2.3376900000000003</v>
      </c>
      <c r="O6440" s="5">
        <f>灯光逐时使用率计算!H6416</f>
        <v>1.2467680000000001</v>
      </c>
      <c r="P6440" s="19">
        <f t="shared" si="902"/>
        <v>3.5844580000000006</v>
      </c>
      <c r="Q6440" s="19">
        <f t="shared" si="906"/>
        <v>0</v>
      </c>
      <c r="R6440" s="20">
        <f t="shared" si="903"/>
        <v>10.655735999999999</v>
      </c>
      <c r="S6440" s="20">
        <f t="shared" si="907"/>
        <v>0</v>
      </c>
      <c r="T6440" s="20">
        <f>IF((T6439+R6440)&lt;0,0,IF((T6439+R6440)&gt;结论【关键目标】!C$28,结论【关键目标】!C$28,T6439+R6440))</f>
        <v>18.816611199999997</v>
      </c>
      <c r="U6440" s="19">
        <f>IF((T6439+R6440)&lt;结论【关键目标】!$C$28,0,(发电量计算【计算逻辑页】!R6440+发电量计算【计算逻辑页】!T6439-结论【关键目标】!$C$28))</f>
        <v>0</v>
      </c>
      <c r="V6440" s="5">
        <f t="shared" si="904"/>
        <v>0</v>
      </c>
      <c r="W6440" s="5">
        <f t="shared" si="905"/>
        <v>0.8627790406000001</v>
      </c>
      <c r="X6440" s="5">
        <f t="shared" si="908"/>
        <v>0</v>
      </c>
    </row>
    <row r="6441" spans="1:24" x14ac:dyDescent="0.15">
      <c r="A6441" s="7">
        <v>6440</v>
      </c>
      <c r="B6441" s="7">
        <v>9</v>
      </c>
      <c r="C6441" s="7">
        <v>26</v>
      </c>
      <c r="D6441" s="7">
        <v>8</v>
      </c>
      <c r="E6441" s="7">
        <v>269</v>
      </c>
      <c r="F6441" s="7">
        <v>12.9</v>
      </c>
      <c r="G6441" s="7">
        <v>274</v>
      </c>
      <c r="H6441" s="7">
        <f t="shared" si="900"/>
        <v>2</v>
      </c>
      <c r="I6441" s="16">
        <f t="shared" si="901"/>
        <v>45195</v>
      </c>
      <c r="J6441" s="17">
        <v>0.70809999999999995</v>
      </c>
      <c r="K6441" s="18">
        <f>G6441*结论【关键目标】!C$27*0.7735*0.001</f>
        <v>25.432680000000001</v>
      </c>
      <c r="L6441" s="5">
        <v>0</v>
      </c>
      <c r="M6441" s="5">
        <f>ABS(IF(L6441&lt;=0,L6441/耗电量关键数据!$B$6/1000,L6441/耗电量关键数据!$B$5/1000))</f>
        <v>0</v>
      </c>
      <c r="N6441" s="5">
        <f>电气设备逐时使用率计算!H6417</f>
        <v>11.688450000000001</v>
      </c>
      <c r="O6441" s="5">
        <f>灯光逐时使用率计算!H6417</f>
        <v>6.2338399999999998</v>
      </c>
      <c r="P6441" s="19">
        <f t="shared" si="902"/>
        <v>17.92229</v>
      </c>
      <c r="Q6441" s="19">
        <f t="shared" si="906"/>
        <v>0</v>
      </c>
      <c r="R6441" s="20">
        <f t="shared" si="903"/>
        <v>25.432680000000001</v>
      </c>
      <c r="S6441" s="20">
        <f t="shared" si="907"/>
        <v>0</v>
      </c>
      <c r="T6441" s="20">
        <f>IF((T6440+R6441)&lt;0,0,IF((T6440+R6441)&gt;结论【关键目标】!C$28,结论【关键目标】!C$28,T6440+R6441))</f>
        <v>22</v>
      </c>
      <c r="U6441" s="19">
        <f>IF((T6440+R6441)&lt;结论【关键目标】!$C$28,0,(发电量计算【计算逻辑页】!R6441+发电量计算【计算逻辑页】!T6440-结论【关键目标】!$C$28))</f>
        <v>22.249291200000002</v>
      </c>
      <c r="V6441" s="5">
        <f t="shared" si="904"/>
        <v>7.7872519200000001</v>
      </c>
      <c r="W6441" s="5">
        <f t="shared" si="905"/>
        <v>12.690773548999999</v>
      </c>
      <c r="X6441" s="5">
        <f t="shared" si="908"/>
        <v>0</v>
      </c>
    </row>
    <row r="6442" spans="1:24" x14ac:dyDescent="0.15">
      <c r="A6442" s="7">
        <v>6441</v>
      </c>
      <c r="B6442" s="7">
        <v>9</v>
      </c>
      <c r="C6442" s="7">
        <v>26</v>
      </c>
      <c r="D6442" s="7">
        <v>9</v>
      </c>
      <c r="E6442" s="7">
        <v>269</v>
      </c>
      <c r="F6442" s="7">
        <v>15.1</v>
      </c>
      <c r="G6442" s="7">
        <v>455.4</v>
      </c>
      <c r="H6442" s="7">
        <f t="shared" si="900"/>
        <v>2</v>
      </c>
      <c r="I6442" s="16">
        <f t="shared" si="901"/>
        <v>45195</v>
      </c>
      <c r="J6442" s="17">
        <v>0.70809999999999995</v>
      </c>
      <c r="K6442" s="18">
        <f>G6442*结论【关键目标】!C$27*0.7735*0.001</f>
        <v>42.270227999999996</v>
      </c>
      <c r="L6442" s="5">
        <v>0</v>
      </c>
      <c r="M6442" s="5">
        <f>ABS(IF(L6442&lt;=0,L6442/耗电量关键数据!$B$6/1000,L6442/耗电量关键数据!$B$5/1000))</f>
        <v>0</v>
      </c>
      <c r="N6442" s="5">
        <f>电气设备逐时使用率计算!H6418</f>
        <v>22.208055000000002</v>
      </c>
      <c r="O6442" s="5">
        <f>灯光逐时使用率计算!H6418</f>
        <v>11.844296</v>
      </c>
      <c r="P6442" s="19">
        <f t="shared" si="902"/>
        <v>34.052351000000002</v>
      </c>
      <c r="Q6442" s="19">
        <f t="shared" si="906"/>
        <v>0</v>
      </c>
      <c r="R6442" s="20">
        <f t="shared" si="903"/>
        <v>42.270227999999996</v>
      </c>
      <c r="S6442" s="20">
        <f t="shared" si="907"/>
        <v>0</v>
      </c>
      <c r="T6442" s="20">
        <f>IF((T6441+R6442)&lt;0,0,IF((T6441+R6442)&gt;结论【关键目标】!C$28,结论【关键目标】!C$28,T6441+R6442))</f>
        <v>22</v>
      </c>
      <c r="U6442" s="19">
        <f>IF((T6441+R6442)&lt;结论【关键目标】!$C$28,0,(发电量计算【计算逻辑页】!R6442+发电量计算【计算逻辑页】!T6441-结论【关键目标】!$C$28))</f>
        <v>42.270228000000003</v>
      </c>
      <c r="V6442" s="5">
        <f t="shared" si="904"/>
        <v>14.794579799999999</v>
      </c>
      <c r="W6442" s="5">
        <f t="shared" si="905"/>
        <v>24.1124697431</v>
      </c>
      <c r="X6442" s="5">
        <f t="shared" si="908"/>
        <v>0</v>
      </c>
    </row>
    <row r="6443" spans="1:24" x14ac:dyDescent="0.15">
      <c r="A6443" s="7">
        <v>6442</v>
      </c>
      <c r="B6443" s="7">
        <v>9</v>
      </c>
      <c r="C6443" s="7">
        <v>26</v>
      </c>
      <c r="D6443" s="7">
        <v>10</v>
      </c>
      <c r="E6443" s="7">
        <v>269</v>
      </c>
      <c r="F6443" s="7">
        <v>17.2</v>
      </c>
      <c r="G6443" s="7">
        <v>587</v>
      </c>
      <c r="H6443" s="7">
        <f t="shared" si="900"/>
        <v>2</v>
      </c>
      <c r="I6443" s="16">
        <f t="shared" si="901"/>
        <v>45195</v>
      </c>
      <c r="J6443" s="17">
        <v>0.70809999999999995</v>
      </c>
      <c r="K6443" s="18">
        <f>G6443*结论【关键目标】!C$27*0.7735*0.001</f>
        <v>54.485340000000001</v>
      </c>
      <c r="L6443" s="5">
        <v>0</v>
      </c>
      <c r="M6443" s="5">
        <f>ABS(IF(L6443&lt;=0,L6443/耗电量关键数据!$B$6/1000,L6443/耗电量关键数据!$B$5/1000))</f>
        <v>0</v>
      </c>
      <c r="N6443" s="5">
        <f>电气设备逐时使用率计算!H6419</f>
        <v>22.208055000000002</v>
      </c>
      <c r="O6443" s="5">
        <f>灯光逐时使用率计算!H6419</f>
        <v>11.844296</v>
      </c>
      <c r="P6443" s="19">
        <f t="shared" si="902"/>
        <v>34.052351000000002</v>
      </c>
      <c r="Q6443" s="19">
        <f t="shared" si="906"/>
        <v>0</v>
      </c>
      <c r="R6443" s="20">
        <f t="shared" si="903"/>
        <v>54.485340000000001</v>
      </c>
      <c r="S6443" s="20">
        <f t="shared" si="907"/>
        <v>0</v>
      </c>
      <c r="T6443" s="20">
        <f>IF((T6442+R6443)&lt;0,0,IF((T6442+R6443)&gt;结论【关键目标】!C$28,结论【关键目标】!C$28,T6442+R6443))</f>
        <v>22</v>
      </c>
      <c r="U6443" s="19">
        <f>IF((T6442+R6443)&lt;结论【关键目标】!$C$28,0,(发电量计算【计算逻辑页】!R6443+发电量计算【计算逻辑页】!T6442-结论【关键目标】!$C$28))</f>
        <v>54.485340000000008</v>
      </c>
      <c r="V6443" s="5">
        <f t="shared" si="904"/>
        <v>19.069869000000001</v>
      </c>
      <c r="W6443" s="5">
        <f t="shared" si="905"/>
        <v>24.1124697431</v>
      </c>
      <c r="X6443" s="5">
        <f t="shared" si="908"/>
        <v>0</v>
      </c>
    </row>
    <row r="6444" spans="1:24" x14ac:dyDescent="0.15">
      <c r="A6444" s="7">
        <v>6443</v>
      </c>
      <c r="B6444" s="7">
        <v>9</v>
      </c>
      <c r="C6444" s="7">
        <v>26</v>
      </c>
      <c r="D6444" s="7">
        <v>11</v>
      </c>
      <c r="E6444" s="7">
        <v>269</v>
      </c>
      <c r="F6444" s="7">
        <v>19.100000000000001</v>
      </c>
      <c r="G6444" s="7">
        <v>670.9</v>
      </c>
      <c r="H6444" s="7">
        <f t="shared" si="900"/>
        <v>2</v>
      </c>
      <c r="I6444" s="16">
        <f t="shared" si="901"/>
        <v>45195</v>
      </c>
      <c r="J6444" s="17">
        <v>1.2267999999999999</v>
      </c>
      <c r="K6444" s="18">
        <f>G6444*结论【关键目标】!C$27*0.7735*0.001</f>
        <v>62.272937999999996</v>
      </c>
      <c r="L6444" s="5">
        <v>0</v>
      </c>
      <c r="M6444" s="5">
        <f>ABS(IF(L6444&lt;=0,L6444/耗电量关键数据!$B$6/1000,L6444/耗电量关键数据!$B$5/1000))</f>
        <v>0</v>
      </c>
      <c r="N6444" s="5">
        <f>电气设备逐时使用率计算!H6420</f>
        <v>22.208055000000002</v>
      </c>
      <c r="O6444" s="5">
        <f>灯光逐时使用率计算!H6420</f>
        <v>11.844296</v>
      </c>
      <c r="P6444" s="19">
        <f t="shared" si="902"/>
        <v>34.052351000000002</v>
      </c>
      <c r="Q6444" s="19">
        <f t="shared" si="906"/>
        <v>34.052351000000002</v>
      </c>
      <c r="R6444" s="20">
        <f t="shared" si="903"/>
        <v>28.220586999999995</v>
      </c>
      <c r="S6444" s="20">
        <f t="shared" si="907"/>
        <v>0</v>
      </c>
      <c r="T6444" s="20">
        <f>IF((T6443+R6444)&lt;0,0,IF((T6443+R6444)&gt;结论【关键目标】!C$28,结论【关键目标】!C$28,T6443+R6444))</f>
        <v>22</v>
      </c>
      <c r="U6444" s="19">
        <f>IF((T6443+R6444)&lt;结论【关键目标】!$C$28,0,(发电量计算【计算逻辑页】!R6444+发电量计算【计算逻辑页】!T6443-结论【关键目标】!$C$28))</f>
        <v>28.220586999999995</v>
      </c>
      <c r="V6444" s="5">
        <f t="shared" si="904"/>
        <v>9.8772054499999982</v>
      </c>
      <c r="W6444" s="5">
        <f t="shared" si="905"/>
        <v>41.775424206799997</v>
      </c>
      <c r="X6444" s="5">
        <f t="shared" si="908"/>
        <v>0</v>
      </c>
    </row>
    <row r="6445" spans="1:24" x14ac:dyDescent="0.15">
      <c r="A6445" s="7">
        <v>6444</v>
      </c>
      <c r="B6445" s="7">
        <v>9</v>
      </c>
      <c r="C6445" s="7">
        <v>26</v>
      </c>
      <c r="D6445" s="7">
        <v>12</v>
      </c>
      <c r="E6445" s="7">
        <v>269</v>
      </c>
      <c r="F6445" s="7">
        <v>20.7</v>
      </c>
      <c r="G6445" s="7">
        <v>687.4</v>
      </c>
      <c r="H6445" s="7">
        <f t="shared" si="900"/>
        <v>2</v>
      </c>
      <c r="I6445" s="16">
        <f t="shared" si="901"/>
        <v>45195</v>
      </c>
      <c r="J6445" s="17">
        <v>1.2267999999999999</v>
      </c>
      <c r="K6445" s="18">
        <f>G6445*结论【关键目标】!C$27*0.7735*0.001</f>
        <v>63.804468</v>
      </c>
      <c r="L6445" s="5">
        <v>0</v>
      </c>
      <c r="M6445" s="5">
        <f>ABS(IF(L6445&lt;=0,L6445/耗电量关键数据!$B$6/1000,L6445/耗电量关键数据!$B$5/1000))</f>
        <v>0</v>
      </c>
      <c r="N6445" s="5">
        <f>电气设备逐时使用率计算!H6421</f>
        <v>11.688450000000001</v>
      </c>
      <c r="O6445" s="5">
        <f>灯光逐时使用率计算!H6421</f>
        <v>9.9741440000000008</v>
      </c>
      <c r="P6445" s="19">
        <f t="shared" si="902"/>
        <v>21.662594000000002</v>
      </c>
      <c r="Q6445" s="19">
        <f t="shared" si="906"/>
        <v>21.662594000000002</v>
      </c>
      <c r="R6445" s="20">
        <f t="shared" si="903"/>
        <v>42.141874000000001</v>
      </c>
      <c r="S6445" s="20">
        <f t="shared" si="907"/>
        <v>0</v>
      </c>
      <c r="T6445" s="20">
        <f>IF((T6444+R6445)&lt;0,0,IF((T6444+R6445)&gt;结论【关键目标】!C$28,结论【关键目标】!C$28,T6444+R6445))</f>
        <v>22</v>
      </c>
      <c r="U6445" s="19">
        <f>IF((T6444+R6445)&lt;结论【关键目标】!$C$28,0,(发电量计算【计算逻辑页】!R6445+发电量计算【计算逻辑页】!T6444-结论【关键目标】!$C$28))</f>
        <v>42.141874000000001</v>
      </c>
      <c r="V6445" s="5">
        <f t="shared" si="904"/>
        <v>14.749655899999999</v>
      </c>
      <c r="W6445" s="5">
        <f t="shared" si="905"/>
        <v>26.5756703192</v>
      </c>
      <c r="X6445" s="5">
        <f t="shared" si="908"/>
        <v>0</v>
      </c>
    </row>
    <row r="6446" spans="1:24" x14ac:dyDescent="0.15">
      <c r="A6446" s="7">
        <v>6445</v>
      </c>
      <c r="B6446" s="7">
        <v>9</v>
      </c>
      <c r="C6446" s="7">
        <v>26</v>
      </c>
      <c r="D6446" s="7">
        <v>13</v>
      </c>
      <c r="E6446" s="7">
        <v>269</v>
      </c>
      <c r="F6446" s="7">
        <v>21.8</v>
      </c>
      <c r="G6446" s="7">
        <v>634.1</v>
      </c>
      <c r="H6446" s="7">
        <f t="shared" si="900"/>
        <v>2</v>
      </c>
      <c r="I6446" s="16">
        <f t="shared" si="901"/>
        <v>45195</v>
      </c>
      <c r="J6446" s="17">
        <v>1.2267999999999999</v>
      </c>
      <c r="K6446" s="18">
        <f>G6446*结论【关键目标】!C$27*0.7735*0.001</f>
        <v>58.857161999999995</v>
      </c>
      <c r="L6446" s="5">
        <v>0</v>
      </c>
      <c r="M6446" s="5">
        <f>ABS(IF(L6446&lt;=0,L6446/耗电量关键数据!$B$6/1000,L6446/耗电量关键数据!$B$5/1000))</f>
        <v>0</v>
      </c>
      <c r="N6446" s="5">
        <f>电气设备逐时使用率计算!H6422</f>
        <v>11.688450000000001</v>
      </c>
      <c r="O6446" s="5">
        <f>灯光逐时使用率计算!H6422</f>
        <v>9.9741440000000008</v>
      </c>
      <c r="P6446" s="19">
        <f t="shared" si="902"/>
        <v>21.662594000000002</v>
      </c>
      <c r="Q6446" s="19">
        <f t="shared" si="906"/>
        <v>21.662594000000002</v>
      </c>
      <c r="R6446" s="20">
        <f t="shared" si="903"/>
        <v>37.19456799999999</v>
      </c>
      <c r="S6446" s="20">
        <f t="shared" si="907"/>
        <v>0</v>
      </c>
      <c r="T6446" s="20">
        <f>IF((T6445+R6446)&lt;0,0,IF((T6445+R6446)&gt;结论【关键目标】!C$28,结论【关键目标】!C$28,T6445+R6446))</f>
        <v>22</v>
      </c>
      <c r="U6446" s="19">
        <f>IF((T6445+R6446)&lt;结论【关键目标】!$C$28,0,(发电量计算【计算逻辑页】!R6446+发电量计算【计算逻辑页】!T6445-结论【关键目标】!$C$28))</f>
        <v>37.19456799999999</v>
      </c>
      <c r="V6446" s="5">
        <f t="shared" si="904"/>
        <v>13.018098799999995</v>
      </c>
      <c r="W6446" s="5">
        <f t="shared" si="905"/>
        <v>26.5756703192</v>
      </c>
      <c r="X6446" s="5">
        <f t="shared" si="908"/>
        <v>0</v>
      </c>
    </row>
    <row r="6447" spans="1:24" x14ac:dyDescent="0.15">
      <c r="A6447" s="7">
        <v>6446</v>
      </c>
      <c r="B6447" s="7">
        <v>9</v>
      </c>
      <c r="C6447" s="7">
        <v>26</v>
      </c>
      <c r="D6447" s="7">
        <v>14</v>
      </c>
      <c r="E6447" s="7">
        <v>269</v>
      </c>
      <c r="F6447" s="7">
        <v>22.6</v>
      </c>
      <c r="G6447" s="7">
        <v>545.5</v>
      </c>
      <c r="H6447" s="7">
        <f t="shared" si="900"/>
        <v>2</v>
      </c>
      <c r="I6447" s="16">
        <f t="shared" si="901"/>
        <v>45195</v>
      </c>
      <c r="J6447" s="17">
        <v>1.2267999999999999</v>
      </c>
      <c r="K6447" s="18">
        <f>G6447*结论【关键目标】!C$27*0.7735*0.001</f>
        <v>50.633310000000002</v>
      </c>
      <c r="L6447" s="5">
        <v>0</v>
      </c>
      <c r="M6447" s="5">
        <f>ABS(IF(L6447&lt;=0,L6447/耗电量关键数据!$B$6/1000,L6447/耗电量关键数据!$B$5/1000))</f>
        <v>0</v>
      </c>
      <c r="N6447" s="5">
        <f>电气设备逐时使用率计算!H6423</f>
        <v>22.208055000000002</v>
      </c>
      <c r="O6447" s="5">
        <f>灯光逐时使用率计算!H6423</f>
        <v>11.844296</v>
      </c>
      <c r="P6447" s="19">
        <f t="shared" si="902"/>
        <v>34.052351000000002</v>
      </c>
      <c r="Q6447" s="19">
        <f t="shared" si="906"/>
        <v>34.052351000000002</v>
      </c>
      <c r="R6447" s="20">
        <f t="shared" si="903"/>
        <v>16.580959</v>
      </c>
      <c r="S6447" s="20">
        <f t="shared" si="907"/>
        <v>0</v>
      </c>
      <c r="T6447" s="20">
        <f>IF((T6446+R6447)&lt;0,0,IF((T6446+R6447)&gt;结论【关键目标】!C$28,结论【关键目标】!C$28,T6446+R6447))</f>
        <v>22</v>
      </c>
      <c r="U6447" s="19">
        <f>IF((T6446+R6447)&lt;结论【关键目标】!$C$28,0,(发电量计算【计算逻辑页】!R6447+发电量计算【计算逻辑页】!T6446-结论【关键目标】!$C$28))</f>
        <v>16.580959</v>
      </c>
      <c r="V6447" s="5">
        <f t="shared" si="904"/>
        <v>5.8033356499999993</v>
      </c>
      <c r="W6447" s="5">
        <f t="shared" si="905"/>
        <v>41.775424206799997</v>
      </c>
      <c r="X6447" s="5">
        <f t="shared" si="908"/>
        <v>0</v>
      </c>
    </row>
    <row r="6448" spans="1:24" x14ac:dyDescent="0.15">
      <c r="A6448" s="7">
        <v>6447</v>
      </c>
      <c r="B6448" s="7">
        <v>9</v>
      </c>
      <c r="C6448" s="7">
        <v>26</v>
      </c>
      <c r="D6448" s="7">
        <v>15</v>
      </c>
      <c r="E6448" s="7">
        <v>269</v>
      </c>
      <c r="F6448" s="7">
        <v>23.2</v>
      </c>
      <c r="G6448" s="7">
        <v>418.6</v>
      </c>
      <c r="H6448" s="7">
        <f t="shared" si="900"/>
        <v>2</v>
      </c>
      <c r="I6448" s="16">
        <f t="shared" si="901"/>
        <v>45195</v>
      </c>
      <c r="J6448" s="17">
        <v>1.2267999999999999</v>
      </c>
      <c r="K6448" s="18">
        <f>G6448*结论【关键目标】!C$27*0.7735*0.001</f>
        <v>38.854451999999995</v>
      </c>
      <c r="L6448" s="5">
        <v>0</v>
      </c>
      <c r="M6448" s="5">
        <f>ABS(IF(L6448&lt;=0,L6448/耗电量关键数据!$B$6/1000,L6448/耗电量关键数据!$B$5/1000))</f>
        <v>0</v>
      </c>
      <c r="N6448" s="5">
        <f>电气设备逐时使用率计算!H6424</f>
        <v>22.208055000000002</v>
      </c>
      <c r="O6448" s="5">
        <f>灯光逐时使用率计算!H6424</f>
        <v>11.844296</v>
      </c>
      <c r="P6448" s="19">
        <f t="shared" si="902"/>
        <v>34.052351000000002</v>
      </c>
      <c r="Q6448" s="19">
        <f t="shared" si="906"/>
        <v>34.052351000000002</v>
      </c>
      <c r="R6448" s="20">
        <f t="shared" si="903"/>
        <v>4.8021009999999933</v>
      </c>
      <c r="S6448" s="20">
        <f t="shared" si="907"/>
        <v>0</v>
      </c>
      <c r="T6448" s="20">
        <f>IF((T6447+R6448)&lt;0,0,IF((T6447+R6448)&gt;结论【关键目标】!C$28,结论【关键目标】!C$28,T6447+R6448))</f>
        <v>22</v>
      </c>
      <c r="U6448" s="19">
        <f>IF((T6447+R6448)&lt;结论【关键目标】!$C$28,0,(发电量计算【计算逻辑页】!R6448+发电量计算【计算逻辑页】!T6447-结论【关键目标】!$C$28))</f>
        <v>4.8021009999999933</v>
      </c>
      <c r="V6448" s="5">
        <f t="shared" si="904"/>
        <v>1.6807353499999975</v>
      </c>
      <c r="W6448" s="5">
        <f t="shared" si="905"/>
        <v>41.775424206799997</v>
      </c>
      <c r="X6448" s="5">
        <f t="shared" si="908"/>
        <v>0</v>
      </c>
    </row>
    <row r="6449" spans="1:24" x14ac:dyDescent="0.15">
      <c r="A6449" s="7">
        <v>6448</v>
      </c>
      <c r="B6449" s="7">
        <v>9</v>
      </c>
      <c r="C6449" s="7">
        <v>26</v>
      </c>
      <c r="D6449" s="7">
        <v>16</v>
      </c>
      <c r="E6449" s="7">
        <v>269</v>
      </c>
      <c r="F6449" s="7">
        <v>23.6</v>
      </c>
      <c r="G6449" s="7">
        <v>252.6</v>
      </c>
      <c r="H6449" s="7">
        <f t="shared" si="900"/>
        <v>2</v>
      </c>
      <c r="I6449" s="16">
        <f t="shared" si="901"/>
        <v>45195</v>
      </c>
      <c r="J6449" s="17">
        <v>0.70809999999999995</v>
      </c>
      <c r="K6449" s="18">
        <f>G6449*结论【关键目标】!C$27*0.7735*0.001</f>
        <v>23.446331999999998</v>
      </c>
      <c r="L6449" s="5">
        <v>0</v>
      </c>
      <c r="M6449" s="5">
        <f>ABS(IF(L6449&lt;=0,L6449/耗电量关键数据!$B$6/1000,L6449/耗电量关键数据!$B$5/1000))</f>
        <v>0</v>
      </c>
      <c r="N6449" s="5">
        <f>电气设备逐时使用率计算!H6425</f>
        <v>22.208055000000002</v>
      </c>
      <c r="O6449" s="5">
        <f>灯光逐时使用率计算!H6425</f>
        <v>11.844296</v>
      </c>
      <c r="P6449" s="19">
        <f t="shared" si="902"/>
        <v>34.052351000000002</v>
      </c>
      <c r="Q6449" s="19">
        <f t="shared" si="906"/>
        <v>0</v>
      </c>
      <c r="R6449" s="20">
        <f t="shared" si="903"/>
        <v>23.446331999999998</v>
      </c>
      <c r="S6449" s="20">
        <f t="shared" si="907"/>
        <v>0</v>
      </c>
      <c r="T6449" s="20">
        <f>IF((T6448+R6449)&lt;0,0,IF((T6448+R6449)&gt;结论【关键目标】!C$28,结论【关键目标】!C$28,T6448+R6449))</f>
        <v>22</v>
      </c>
      <c r="U6449" s="19">
        <f>IF((T6448+R6449)&lt;结论【关键目标】!$C$28,0,(发电量计算【计算逻辑页】!R6449+发电量计算【计算逻辑页】!T6448-结论【关键目标】!$C$28))</f>
        <v>23.446331999999998</v>
      </c>
      <c r="V6449" s="5">
        <f t="shared" si="904"/>
        <v>8.2062161999999983</v>
      </c>
      <c r="W6449" s="5">
        <f t="shared" si="905"/>
        <v>16.602347689199998</v>
      </c>
      <c r="X6449" s="5">
        <f t="shared" si="908"/>
        <v>0</v>
      </c>
    </row>
    <row r="6450" spans="1:24" x14ac:dyDescent="0.15">
      <c r="A6450" s="7">
        <v>6449</v>
      </c>
      <c r="B6450" s="7">
        <v>9</v>
      </c>
      <c r="C6450" s="7">
        <v>26</v>
      </c>
      <c r="D6450" s="7">
        <v>17</v>
      </c>
      <c r="E6450" s="7">
        <v>269</v>
      </c>
      <c r="F6450" s="7">
        <v>23.5</v>
      </c>
      <c r="G6450" s="7">
        <v>77</v>
      </c>
      <c r="H6450" s="7">
        <f t="shared" si="900"/>
        <v>2</v>
      </c>
      <c r="I6450" s="16">
        <f t="shared" si="901"/>
        <v>45195</v>
      </c>
      <c r="J6450" s="17">
        <v>0.70809999999999995</v>
      </c>
      <c r="K6450" s="18">
        <f>G6450*结论【关键目标】!C$27*0.7735*0.001</f>
        <v>7.1471399999999994</v>
      </c>
      <c r="L6450" s="5">
        <v>0</v>
      </c>
      <c r="M6450" s="5">
        <f>ABS(IF(L6450&lt;=0,L6450/耗电量关键数据!$B$6/1000,L6450/耗电量关键数据!$B$5/1000))</f>
        <v>0</v>
      </c>
      <c r="N6450" s="5">
        <f>电气设备逐时使用率计算!H6426</f>
        <v>22.208055000000002</v>
      </c>
      <c r="O6450" s="5">
        <f>灯光逐时使用率计算!H6426</f>
        <v>11.844296</v>
      </c>
      <c r="P6450" s="19">
        <f t="shared" si="902"/>
        <v>34.052351000000002</v>
      </c>
      <c r="Q6450" s="19">
        <f t="shared" si="906"/>
        <v>0</v>
      </c>
      <c r="R6450" s="20">
        <f t="shared" si="903"/>
        <v>7.1471399999999994</v>
      </c>
      <c r="S6450" s="20">
        <f t="shared" si="907"/>
        <v>0</v>
      </c>
      <c r="T6450" s="20">
        <f>IF((T6449+R6450)&lt;0,0,IF((T6449+R6450)&gt;结论【关键目标】!C$28,结论【关键目标】!C$28,T6449+R6450))</f>
        <v>22</v>
      </c>
      <c r="U6450" s="19">
        <f>IF((T6449+R6450)&lt;结论【关键目标】!$C$28,0,(发电量计算【计算逻辑页】!R6450+发电量计算【计算逻辑页】!T6449-结论【关键目标】!$C$28))</f>
        <v>7.1471400000000003</v>
      </c>
      <c r="V6450" s="5">
        <f t="shared" si="904"/>
        <v>2.5014989999999999</v>
      </c>
      <c r="W6450" s="5">
        <f t="shared" si="905"/>
        <v>5.0608898339999993</v>
      </c>
      <c r="X6450" s="5">
        <f t="shared" si="908"/>
        <v>0</v>
      </c>
    </row>
    <row r="6451" spans="1:24" x14ac:dyDescent="0.15">
      <c r="A6451" s="7">
        <v>6450</v>
      </c>
      <c r="B6451" s="7">
        <v>9</v>
      </c>
      <c r="C6451" s="7">
        <v>26</v>
      </c>
      <c r="D6451" s="7">
        <v>18</v>
      </c>
      <c r="E6451" s="7">
        <v>269</v>
      </c>
      <c r="F6451" s="7">
        <v>22.9</v>
      </c>
      <c r="G6451" s="7">
        <v>0</v>
      </c>
      <c r="H6451" s="7">
        <f t="shared" si="900"/>
        <v>2</v>
      </c>
      <c r="I6451" s="16">
        <f t="shared" si="901"/>
        <v>45195</v>
      </c>
      <c r="J6451" s="17">
        <v>0.70809999999999995</v>
      </c>
      <c r="K6451" s="18">
        <f>G6451*结论【关键目标】!C$27*0.7735*0.001</f>
        <v>0</v>
      </c>
      <c r="L6451" s="5">
        <v>0</v>
      </c>
      <c r="M6451" s="5">
        <f>ABS(IF(L6451&lt;=0,L6451/耗电量关键数据!$B$6/1000,L6451/耗电量关键数据!$B$5/1000))</f>
        <v>0</v>
      </c>
      <c r="N6451" s="5">
        <f>电气设备逐时使用率计算!H6427</f>
        <v>7.0130699999999999</v>
      </c>
      <c r="O6451" s="5">
        <f>灯光逐时使用率计算!H6427</f>
        <v>3.7403040000000001</v>
      </c>
      <c r="P6451" s="19">
        <f t="shared" si="902"/>
        <v>10.753374000000001</v>
      </c>
      <c r="Q6451" s="19">
        <f t="shared" si="906"/>
        <v>0</v>
      </c>
      <c r="R6451" s="20">
        <f t="shared" si="903"/>
        <v>0</v>
      </c>
      <c r="S6451" s="20">
        <f t="shared" si="907"/>
        <v>0</v>
      </c>
      <c r="T6451" s="20">
        <f>IF((T6450+R6451)&lt;0,0,IF((T6450+R6451)&gt;结论【关键目标】!C$28,结论【关键目标】!C$28,T6450+R6451))</f>
        <v>22</v>
      </c>
      <c r="U6451" s="19">
        <f>IF((T6450+R6451)&lt;结论【关键目标】!$C$28,0,(发电量计算【计算逻辑页】!R6451+发电量计算【计算逻辑页】!T6450-结论【关键目标】!$C$28))</f>
        <v>0</v>
      </c>
      <c r="V6451" s="5">
        <f t="shared" si="904"/>
        <v>0</v>
      </c>
      <c r="W6451" s="5">
        <f t="shared" si="905"/>
        <v>0</v>
      </c>
      <c r="X6451" s="5">
        <f t="shared" si="908"/>
        <v>0</v>
      </c>
    </row>
    <row r="6452" spans="1:24" x14ac:dyDescent="0.15">
      <c r="A6452" s="7">
        <v>6451</v>
      </c>
      <c r="B6452" s="7">
        <v>9</v>
      </c>
      <c r="C6452" s="7">
        <v>26</v>
      </c>
      <c r="D6452" s="7">
        <v>19</v>
      </c>
      <c r="E6452" s="7">
        <v>269</v>
      </c>
      <c r="F6452" s="7">
        <v>21.4</v>
      </c>
      <c r="G6452" s="7">
        <v>0</v>
      </c>
      <c r="H6452" s="7">
        <f t="shared" si="900"/>
        <v>2</v>
      </c>
      <c r="I6452" s="16">
        <f t="shared" si="901"/>
        <v>45195</v>
      </c>
      <c r="J6452" s="17">
        <v>1.2267999999999999</v>
      </c>
      <c r="K6452" s="18">
        <f>G6452*结论【关键目标】!C$27*0.7735*0.001</f>
        <v>0</v>
      </c>
      <c r="L6452" s="5">
        <v>0</v>
      </c>
      <c r="M6452" s="5">
        <f>ABS(IF(L6452&lt;=0,L6452/耗电量关键数据!$B$6/1000,L6452/耗电量关键数据!$B$5/1000))</f>
        <v>0</v>
      </c>
      <c r="N6452" s="5">
        <f>电气设备逐时使用率计算!H6428</f>
        <v>7.0130699999999999</v>
      </c>
      <c r="O6452" s="5">
        <f>灯光逐时使用率计算!H6428</f>
        <v>3.7403040000000001</v>
      </c>
      <c r="P6452" s="19">
        <f t="shared" si="902"/>
        <v>10.753374000000001</v>
      </c>
      <c r="Q6452" s="19">
        <f t="shared" si="906"/>
        <v>10.753374000000001</v>
      </c>
      <c r="R6452" s="20">
        <f t="shared" si="903"/>
        <v>-10.753374000000001</v>
      </c>
      <c r="S6452" s="20">
        <f t="shared" si="907"/>
        <v>10.753374000000001</v>
      </c>
      <c r="T6452" s="20">
        <f>IF((T6451+R6452)&lt;0,0,IF((T6451+R6452)&gt;结论【关键目标】!C$28,结论【关键目标】!C$28,T6451+R6452))</f>
        <v>11.246625999999999</v>
      </c>
      <c r="U6452" s="19">
        <f>IF((T6451+R6452)&lt;结论【关键目标】!$C$28,0,(发电量计算【计算逻辑页】!R6452+发电量计算【计算逻辑页】!T6451-结论【关键目标】!$C$28))</f>
        <v>0</v>
      </c>
      <c r="V6452" s="5">
        <f t="shared" si="904"/>
        <v>0</v>
      </c>
      <c r="W6452" s="5">
        <f t="shared" si="905"/>
        <v>0</v>
      </c>
      <c r="X6452" s="5">
        <f t="shared" si="908"/>
        <v>9.428558323199999</v>
      </c>
    </row>
    <row r="6453" spans="1:24" x14ac:dyDescent="0.15">
      <c r="A6453" s="7">
        <v>6452</v>
      </c>
      <c r="B6453" s="7">
        <v>9</v>
      </c>
      <c r="C6453" s="7">
        <v>26</v>
      </c>
      <c r="D6453" s="7">
        <v>20</v>
      </c>
      <c r="E6453" s="7">
        <v>269</v>
      </c>
      <c r="F6453" s="7">
        <v>19.600000000000001</v>
      </c>
      <c r="G6453" s="7">
        <v>0</v>
      </c>
      <c r="H6453" s="7">
        <f t="shared" si="900"/>
        <v>2</v>
      </c>
      <c r="I6453" s="16">
        <f t="shared" si="901"/>
        <v>45195</v>
      </c>
      <c r="J6453" s="17">
        <v>1.2267999999999999</v>
      </c>
      <c r="K6453" s="18">
        <f>G6453*结论【关键目标】!C$27*0.7735*0.001</f>
        <v>0</v>
      </c>
      <c r="L6453" s="5">
        <v>0</v>
      </c>
      <c r="M6453" s="5">
        <f>ABS(IF(L6453&lt;=0,L6453/耗电量关键数据!$B$6/1000,L6453/耗电量关键数据!$B$5/1000))</f>
        <v>0</v>
      </c>
      <c r="N6453" s="5">
        <f>电气设备逐时使用率计算!H6429</f>
        <v>1.1688450000000001</v>
      </c>
      <c r="O6453" s="5">
        <f>灯光逐时使用率计算!H6429</f>
        <v>0.37403039999999999</v>
      </c>
      <c r="P6453" s="19">
        <f t="shared" si="902"/>
        <v>1.5428754000000002</v>
      </c>
      <c r="Q6453" s="19">
        <f t="shared" si="906"/>
        <v>1.5428754000000002</v>
      </c>
      <c r="R6453" s="20">
        <f t="shared" si="903"/>
        <v>-1.5428754000000002</v>
      </c>
      <c r="S6453" s="20">
        <f t="shared" si="907"/>
        <v>1.5428754000000002</v>
      </c>
      <c r="T6453" s="20">
        <f>IF((T6452+R6453)&lt;0,0,IF((T6452+R6453)&gt;结论【关键目标】!C$28,结论【关键目标】!C$28,T6452+R6453))</f>
        <v>9.7037505999999993</v>
      </c>
      <c r="U6453" s="19">
        <f>IF((T6452+R6453)&lt;结论【关键目标】!$C$28,0,(发电量计算【计算逻辑页】!R6453+发电量计算【计算逻辑页】!T6452-结论【关键目标】!$C$28))</f>
        <v>0</v>
      </c>
      <c r="V6453" s="5">
        <f t="shared" si="904"/>
        <v>0</v>
      </c>
      <c r="W6453" s="5">
        <f t="shared" si="905"/>
        <v>0</v>
      </c>
      <c r="X6453" s="5">
        <f t="shared" si="908"/>
        <v>1.3527931507200002</v>
      </c>
    </row>
    <row r="6454" spans="1:24" x14ac:dyDescent="0.15">
      <c r="A6454" s="7">
        <v>6453</v>
      </c>
      <c r="B6454" s="7">
        <v>9</v>
      </c>
      <c r="C6454" s="7">
        <v>26</v>
      </c>
      <c r="D6454" s="7">
        <v>21</v>
      </c>
      <c r="E6454" s="7">
        <v>269</v>
      </c>
      <c r="F6454" s="7">
        <v>18</v>
      </c>
      <c r="G6454" s="7">
        <v>0</v>
      </c>
      <c r="H6454" s="7">
        <f t="shared" si="900"/>
        <v>2</v>
      </c>
      <c r="I6454" s="16">
        <f t="shared" si="901"/>
        <v>45195</v>
      </c>
      <c r="J6454" s="17">
        <v>1.2267999999999999</v>
      </c>
      <c r="K6454" s="18">
        <f>G6454*结论【关键目标】!C$27*0.7735*0.001</f>
        <v>0</v>
      </c>
      <c r="L6454" s="5">
        <v>0</v>
      </c>
      <c r="M6454" s="5">
        <f>ABS(IF(L6454&lt;=0,L6454/耗电量关键数据!$B$6/1000,L6454/耗电量关键数据!$B$5/1000))</f>
        <v>0</v>
      </c>
      <c r="N6454" s="5">
        <f>电气设备逐时使用率计算!H6430</f>
        <v>1.1688450000000001</v>
      </c>
      <c r="O6454" s="5">
        <f>灯光逐时使用率计算!H6430</f>
        <v>0.37403039999999999</v>
      </c>
      <c r="P6454" s="19">
        <f t="shared" si="902"/>
        <v>1.5428754000000002</v>
      </c>
      <c r="Q6454" s="19">
        <f t="shared" si="906"/>
        <v>1.5428754000000002</v>
      </c>
      <c r="R6454" s="20">
        <f t="shared" si="903"/>
        <v>-1.5428754000000002</v>
      </c>
      <c r="S6454" s="20">
        <f t="shared" si="907"/>
        <v>1.5428754000000002</v>
      </c>
      <c r="T6454" s="20">
        <f>IF((T6453+R6454)&lt;0,0,IF((T6453+R6454)&gt;结论【关键目标】!C$28,结论【关键目标】!C$28,T6453+R6454))</f>
        <v>8.1608751999999996</v>
      </c>
      <c r="U6454" s="19">
        <f>IF((T6453+R6454)&lt;结论【关键目标】!$C$28,0,(发电量计算【计算逻辑页】!R6454+发电量计算【计算逻辑页】!T6453-结论【关键目标】!$C$28))</f>
        <v>0</v>
      </c>
      <c r="V6454" s="5">
        <f t="shared" si="904"/>
        <v>0</v>
      </c>
      <c r="W6454" s="5">
        <f t="shared" si="905"/>
        <v>0</v>
      </c>
      <c r="X6454" s="5">
        <f t="shared" si="908"/>
        <v>1.3527931507200002</v>
      </c>
    </row>
    <row r="6455" spans="1:24" x14ac:dyDescent="0.15">
      <c r="A6455" s="7">
        <v>6454</v>
      </c>
      <c r="B6455" s="7">
        <v>9</v>
      </c>
      <c r="C6455" s="7">
        <v>26</v>
      </c>
      <c r="D6455" s="7">
        <v>22</v>
      </c>
      <c r="E6455" s="7">
        <v>269</v>
      </c>
      <c r="F6455" s="7">
        <v>16.899999999999999</v>
      </c>
      <c r="G6455" s="7">
        <v>0</v>
      </c>
      <c r="H6455" s="7">
        <f t="shared" si="900"/>
        <v>2</v>
      </c>
      <c r="I6455" s="16">
        <f t="shared" si="901"/>
        <v>45195</v>
      </c>
      <c r="J6455" s="17">
        <v>0.70809999999999995</v>
      </c>
      <c r="K6455" s="18">
        <f>G6455*结论【关键目标】!C$27*0.7735*0.001</f>
        <v>0</v>
      </c>
      <c r="L6455" s="5">
        <v>0</v>
      </c>
      <c r="M6455" s="5">
        <f>ABS(IF(L6455&lt;=0,L6455/耗电量关键数据!$B$6/1000,L6455/耗电量关键数据!$B$5/1000))</f>
        <v>0</v>
      </c>
      <c r="N6455" s="5">
        <f>电气设备逐时使用率计算!H6431</f>
        <v>1.1688450000000001</v>
      </c>
      <c r="O6455" s="5">
        <f>灯光逐时使用率计算!H6431</f>
        <v>0.37403039999999999</v>
      </c>
      <c r="P6455" s="19">
        <f t="shared" si="902"/>
        <v>1.5428754000000002</v>
      </c>
      <c r="Q6455" s="19">
        <f t="shared" si="906"/>
        <v>0</v>
      </c>
      <c r="R6455" s="20">
        <f t="shared" si="903"/>
        <v>0</v>
      </c>
      <c r="S6455" s="20">
        <f t="shared" si="907"/>
        <v>0</v>
      </c>
      <c r="T6455" s="20">
        <f>IF((T6454+R6455)&lt;0,0,IF((T6454+R6455)&gt;结论【关键目标】!C$28,结论【关键目标】!C$28,T6454+R6455))</f>
        <v>8.1608751999999996</v>
      </c>
      <c r="U6455" s="19">
        <f>IF((T6454+R6455)&lt;结论【关键目标】!$C$28,0,(发电量计算【计算逻辑页】!R6455+发电量计算【计算逻辑页】!T6454-结论【关键目标】!$C$28))</f>
        <v>0</v>
      </c>
      <c r="V6455" s="5">
        <f t="shared" si="904"/>
        <v>0</v>
      </c>
      <c r="W6455" s="5">
        <f t="shared" si="905"/>
        <v>0</v>
      </c>
      <c r="X6455" s="5">
        <f t="shared" si="908"/>
        <v>0</v>
      </c>
    </row>
    <row r="6456" spans="1:24" x14ac:dyDescent="0.15">
      <c r="A6456" s="7">
        <v>6455</v>
      </c>
      <c r="B6456" s="7">
        <v>9</v>
      </c>
      <c r="C6456" s="7">
        <v>26</v>
      </c>
      <c r="D6456" s="7">
        <v>23</v>
      </c>
      <c r="E6456" s="7">
        <v>269</v>
      </c>
      <c r="F6456" s="7">
        <v>15.8</v>
      </c>
      <c r="G6456" s="7">
        <v>0</v>
      </c>
      <c r="H6456" s="7">
        <f t="shared" si="900"/>
        <v>2</v>
      </c>
      <c r="I6456" s="16">
        <f t="shared" si="901"/>
        <v>45195</v>
      </c>
      <c r="J6456" s="17">
        <v>0.70809999999999995</v>
      </c>
      <c r="K6456" s="18">
        <f>G6456*结论【关键目标】!C$27*0.7735*0.001</f>
        <v>0</v>
      </c>
      <c r="L6456" s="5">
        <v>0</v>
      </c>
      <c r="M6456" s="5">
        <f>ABS(IF(L6456&lt;=0,L6456/耗电量关键数据!$B$6/1000,L6456/耗电量关键数据!$B$5/1000))</f>
        <v>0</v>
      </c>
      <c r="N6456" s="5">
        <f>电气设备逐时使用率计算!H6432</f>
        <v>1.1688450000000001</v>
      </c>
      <c r="O6456" s="5">
        <f>灯光逐时使用率计算!H6432</f>
        <v>0.37403039999999999</v>
      </c>
      <c r="P6456" s="19">
        <f t="shared" si="902"/>
        <v>1.5428754000000002</v>
      </c>
      <c r="Q6456" s="19">
        <f t="shared" si="906"/>
        <v>0</v>
      </c>
      <c r="R6456" s="20">
        <f t="shared" si="903"/>
        <v>0</v>
      </c>
      <c r="S6456" s="20">
        <f t="shared" si="907"/>
        <v>0</v>
      </c>
      <c r="T6456" s="20">
        <f>IF((T6455+R6456)&lt;0,0,IF((T6455+R6456)&gt;结论【关键目标】!C$28,结论【关键目标】!C$28,T6455+R6456))</f>
        <v>8.1608751999999996</v>
      </c>
      <c r="U6456" s="19">
        <f>IF((T6455+R6456)&lt;结论【关键目标】!$C$28,0,(发电量计算【计算逻辑页】!R6456+发电量计算【计算逻辑页】!T6455-结论【关键目标】!$C$28))</f>
        <v>0</v>
      </c>
      <c r="V6456" s="5">
        <f t="shared" si="904"/>
        <v>0</v>
      </c>
      <c r="W6456" s="5">
        <f t="shared" si="905"/>
        <v>0</v>
      </c>
      <c r="X6456" s="5">
        <f t="shared" si="908"/>
        <v>0</v>
      </c>
    </row>
    <row r="6457" spans="1:24" x14ac:dyDescent="0.15">
      <c r="A6457" s="7">
        <v>6456</v>
      </c>
      <c r="B6457" s="7">
        <v>9</v>
      </c>
      <c r="C6457" s="7">
        <v>26</v>
      </c>
      <c r="D6457" s="7">
        <v>24</v>
      </c>
      <c r="E6457" s="7">
        <v>269</v>
      </c>
      <c r="F6457" s="7">
        <v>14.7</v>
      </c>
      <c r="G6457" s="7">
        <v>0</v>
      </c>
      <c r="H6457" s="7">
        <f t="shared" si="900"/>
        <v>2</v>
      </c>
      <c r="I6457" s="16">
        <f t="shared" si="901"/>
        <v>45195</v>
      </c>
      <c r="J6457" s="17">
        <v>0.2407</v>
      </c>
      <c r="K6457" s="18">
        <f>G6457*结论【关键目标】!C$27*0.7735*0.001</f>
        <v>0</v>
      </c>
      <c r="L6457" s="5">
        <v>0</v>
      </c>
      <c r="M6457" s="5">
        <f>ABS(IF(L6457&lt;=0,L6457/耗电量关键数据!$B$6/1000,L6457/耗电量关键数据!$B$5/1000))</f>
        <v>0</v>
      </c>
      <c r="N6457" s="5">
        <f>电气设备逐时使用率计算!H6433</f>
        <v>1.1688450000000001</v>
      </c>
      <c r="O6457" s="5">
        <f>灯光逐时使用率计算!H6433</f>
        <v>0.37403039999999999</v>
      </c>
      <c r="P6457" s="19">
        <f t="shared" si="902"/>
        <v>1.5428754000000002</v>
      </c>
      <c r="Q6457" s="19">
        <f t="shared" si="906"/>
        <v>0</v>
      </c>
      <c r="R6457" s="20">
        <f t="shared" si="903"/>
        <v>0</v>
      </c>
      <c r="S6457" s="20">
        <f t="shared" si="907"/>
        <v>0</v>
      </c>
      <c r="T6457" s="20">
        <f>IF((T6456+R6457)&lt;0,0,IF((T6456+R6457)&gt;结论【关键目标】!C$28,结论【关键目标】!C$28,T6456+R6457))</f>
        <v>8.1608751999999996</v>
      </c>
      <c r="U6457" s="19">
        <f>IF((T6456+R6457)&lt;结论【关键目标】!$C$28,0,(发电量计算【计算逻辑页】!R6457+发电量计算【计算逻辑页】!T6456-结论【关键目标】!$C$28))</f>
        <v>0</v>
      </c>
      <c r="V6457" s="5">
        <f t="shared" si="904"/>
        <v>0</v>
      </c>
      <c r="W6457" s="5">
        <f t="shared" si="905"/>
        <v>0</v>
      </c>
      <c r="X6457" s="5">
        <f t="shared" si="908"/>
        <v>0</v>
      </c>
    </row>
    <row r="6458" spans="1:24" x14ac:dyDescent="0.15">
      <c r="A6458" s="7">
        <v>6457</v>
      </c>
      <c r="B6458" s="7">
        <v>9</v>
      </c>
      <c r="C6458" s="7">
        <v>27</v>
      </c>
      <c r="D6458" s="7">
        <v>1</v>
      </c>
      <c r="E6458" s="7">
        <v>270</v>
      </c>
      <c r="F6458" s="7">
        <v>13.5</v>
      </c>
      <c r="G6458" s="7">
        <v>0</v>
      </c>
      <c r="H6458" s="7">
        <f t="shared" si="900"/>
        <v>3</v>
      </c>
      <c r="I6458" s="16">
        <f t="shared" si="901"/>
        <v>45196</v>
      </c>
      <c r="J6458" s="17">
        <v>0.2407</v>
      </c>
      <c r="K6458" s="18">
        <f>G6458*结论【关键目标】!C$27*0.7735*0.001</f>
        <v>0</v>
      </c>
      <c r="L6458" s="5">
        <v>0</v>
      </c>
      <c r="M6458" s="5">
        <f>ABS(IF(L6458&lt;=0,L6458/耗电量关键数据!$B$6/1000,L6458/耗电量关键数据!$B$5/1000))</f>
        <v>0</v>
      </c>
      <c r="N6458" s="5">
        <f>电气设备逐时使用率计算!H6434</f>
        <v>1.1688450000000001</v>
      </c>
      <c r="O6458" s="5">
        <f>灯光逐时使用率计算!H6434</f>
        <v>0.37403039999999999</v>
      </c>
      <c r="P6458" s="19">
        <f t="shared" si="902"/>
        <v>1.5428754000000002</v>
      </c>
      <c r="Q6458" s="19">
        <f t="shared" si="906"/>
        <v>0</v>
      </c>
      <c r="R6458" s="20">
        <f t="shared" si="903"/>
        <v>0</v>
      </c>
      <c r="S6458" s="20">
        <f t="shared" si="907"/>
        <v>0</v>
      </c>
      <c r="T6458" s="20">
        <f>IF((T6457+R6458)&lt;0,0,IF((T6457+R6458)&gt;结论【关键目标】!C$28,结论【关键目标】!C$28,T6457+R6458))</f>
        <v>8.1608751999999996</v>
      </c>
      <c r="U6458" s="19">
        <f>IF((T6457+R6458)&lt;结论【关键目标】!$C$28,0,(发电量计算【计算逻辑页】!R6458+发电量计算【计算逻辑页】!T6457-结论【关键目标】!$C$28))</f>
        <v>0</v>
      </c>
      <c r="V6458" s="5">
        <f t="shared" si="904"/>
        <v>0</v>
      </c>
      <c r="W6458" s="5">
        <f t="shared" si="905"/>
        <v>0</v>
      </c>
      <c r="X6458" s="5">
        <f t="shared" si="908"/>
        <v>0</v>
      </c>
    </row>
    <row r="6459" spans="1:24" x14ac:dyDescent="0.15">
      <c r="A6459" s="7">
        <v>6458</v>
      </c>
      <c r="B6459" s="7">
        <v>9</v>
      </c>
      <c r="C6459" s="7">
        <v>27</v>
      </c>
      <c r="D6459" s="7">
        <v>2</v>
      </c>
      <c r="E6459" s="7">
        <v>270</v>
      </c>
      <c r="F6459" s="7">
        <v>12.3</v>
      </c>
      <c r="G6459" s="7">
        <v>0</v>
      </c>
      <c r="H6459" s="7">
        <f t="shared" si="900"/>
        <v>3</v>
      </c>
      <c r="I6459" s="16">
        <f t="shared" si="901"/>
        <v>45196</v>
      </c>
      <c r="J6459" s="17">
        <v>0.2407</v>
      </c>
      <c r="K6459" s="18">
        <f>G6459*结论【关键目标】!C$27*0.7735*0.001</f>
        <v>0</v>
      </c>
      <c r="L6459" s="5">
        <v>0</v>
      </c>
      <c r="M6459" s="5">
        <f>ABS(IF(L6459&lt;=0,L6459/耗电量关键数据!$B$6/1000,L6459/耗电量关键数据!$B$5/1000))</f>
        <v>0</v>
      </c>
      <c r="N6459" s="5">
        <f>电气设备逐时使用率计算!H6435</f>
        <v>1.1688450000000001</v>
      </c>
      <c r="O6459" s="5">
        <f>灯光逐时使用率计算!H6435</f>
        <v>0.37403039999999999</v>
      </c>
      <c r="P6459" s="19">
        <f t="shared" si="902"/>
        <v>1.5428754000000002</v>
      </c>
      <c r="Q6459" s="19">
        <f t="shared" si="906"/>
        <v>0</v>
      </c>
      <c r="R6459" s="20">
        <f t="shared" si="903"/>
        <v>0</v>
      </c>
      <c r="S6459" s="20">
        <f t="shared" si="907"/>
        <v>0</v>
      </c>
      <c r="T6459" s="20">
        <f>IF((T6458+R6459)&lt;0,0,IF((T6458+R6459)&gt;结论【关键目标】!C$28,结论【关键目标】!C$28,T6458+R6459))</f>
        <v>8.1608751999999996</v>
      </c>
      <c r="U6459" s="19">
        <f>IF((T6458+R6459)&lt;结论【关键目标】!$C$28,0,(发电量计算【计算逻辑页】!R6459+发电量计算【计算逻辑页】!T6458-结论【关键目标】!$C$28))</f>
        <v>0</v>
      </c>
      <c r="V6459" s="5">
        <f t="shared" si="904"/>
        <v>0</v>
      </c>
      <c r="W6459" s="5">
        <f t="shared" si="905"/>
        <v>0</v>
      </c>
      <c r="X6459" s="5">
        <f t="shared" si="908"/>
        <v>0</v>
      </c>
    </row>
    <row r="6460" spans="1:24" x14ac:dyDescent="0.15">
      <c r="A6460" s="7">
        <v>6459</v>
      </c>
      <c r="B6460" s="7">
        <v>9</v>
      </c>
      <c r="C6460" s="7">
        <v>27</v>
      </c>
      <c r="D6460" s="7">
        <v>3</v>
      </c>
      <c r="E6460" s="7">
        <v>270</v>
      </c>
      <c r="F6460" s="7">
        <v>11.1</v>
      </c>
      <c r="G6460" s="7">
        <v>0</v>
      </c>
      <c r="H6460" s="7">
        <f t="shared" si="900"/>
        <v>3</v>
      </c>
      <c r="I6460" s="16">
        <f t="shared" si="901"/>
        <v>45196</v>
      </c>
      <c r="J6460" s="17">
        <v>0.2407</v>
      </c>
      <c r="K6460" s="18">
        <f>G6460*结论【关键目标】!C$27*0.7735*0.001</f>
        <v>0</v>
      </c>
      <c r="L6460" s="5">
        <v>0</v>
      </c>
      <c r="M6460" s="5">
        <f>ABS(IF(L6460&lt;=0,L6460/耗电量关键数据!$B$6/1000,L6460/耗电量关键数据!$B$5/1000))</f>
        <v>0</v>
      </c>
      <c r="N6460" s="5">
        <f>电气设备逐时使用率计算!H6436</f>
        <v>1.1688450000000001</v>
      </c>
      <c r="O6460" s="5">
        <f>灯光逐时使用率计算!H6436</f>
        <v>0.37403039999999999</v>
      </c>
      <c r="P6460" s="19">
        <f t="shared" si="902"/>
        <v>1.5428754000000002</v>
      </c>
      <c r="Q6460" s="19">
        <f t="shared" si="906"/>
        <v>0</v>
      </c>
      <c r="R6460" s="20">
        <f t="shared" si="903"/>
        <v>0</v>
      </c>
      <c r="S6460" s="20">
        <f t="shared" si="907"/>
        <v>0</v>
      </c>
      <c r="T6460" s="20">
        <f>IF((T6459+R6460)&lt;0,0,IF((T6459+R6460)&gt;结论【关键目标】!C$28,结论【关键目标】!C$28,T6459+R6460))</f>
        <v>8.1608751999999996</v>
      </c>
      <c r="U6460" s="19">
        <f>IF((T6459+R6460)&lt;结论【关键目标】!$C$28,0,(发电量计算【计算逻辑页】!R6460+发电量计算【计算逻辑页】!T6459-结论【关键目标】!$C$28))</f>
        <v>0</v>
      </c>
      <c r="V6460" s="5">
        <f t="shared" si="904"/>
        <v>0</v>
      </c>
      <c r="W6460" s="5">
        <f t="shared" si="905"/>
        <v>0</v>
      </c>
      <c r="X6460" s="5">
        <f t="shared" si="908"/>
        <v>0</v>
      </c>
    </row>
    <row r="6461" spans="1:24" x14ac:dyDescent="0.15">
      <c r="A6461" s="7">
        <v>6460</v>
      </c>
      <c r="B6461" s="7">
        <v>9</v>
      </c>
      <c r="C6461" s="7">
        <v>27</v>
      </c>
      <c r="D6461" s="7">
        <v>4</v>
      </c>
      <c r="E6461" s="7">
        <v>270</v>
      </c>
      <c r="F6461" s="7">
        <v>10.7</v>
      </c>
      <c r="G6461" s="7">
        <v>0</v>
      </c>
      <c r="H6461" s="7">
        <f t="shared" si="900"/>
        <v>3</v>
      </c>
      <c r="I6461" s="16">
        <f t="shared" si="901"/>
        <v>45196</v>
      </c>
      <c r="J6461" s="17">
        <v>0.2407</v>
      </c>
      <c r="K6461" s="18">
        <f>G6461*结论【关键目标】!C$27*0.7735*0.001</f>
        <v>0</v>
      </c>
      <c r="L6461" s="5">
        <v>0</v>
      </c>
      <c r="M6461" s="5">
        <f>ABS(IF(L6461&lt;=0,L6461/耗电量关键数据!$B$6/1000,L6461/耗电量关键数据!$B$5/1000))</f>
        <v>0</v>
      </c>
      <c r="N6461" s="5">
        <f>电气设备逐时使用率计算!H6437</f>
        <v>1.1688450000000001</v>
      </c>
      <c r="O6461" s="5">
        <f>灯光逐时使用率计算!H6437</f>
        <v>0.37403039999999999</v>
      </c>
      <c r="P6461" s="19">
        <f t="shared" si="902"/>
        <v>1.5428754000000002</v>
      </c>
      <c r="Q6461" s="19">
        <f t="shared" si="906"/>
        <v>0</v>
      </c>
      <c r="R6461" s="20">
        <f t="shared" si="903"/>
        <v>0</v>
      </c>
      <c r="S6461" s="20">
        <f t="shared" si="907"/>
        <v>0</v>
      </c>
      <c r="T6461" s="20">
        <f>IF((T6460+R6461)&lt;0,0,IF((T6460+R6461)&gt;结论【关键目标】!C$28,结论【关键目标】!C$28,T6460+R6461))</f>
        <v>8.1608751999999996</v>
      </c>
      <c r="U6461" s="19">
        <f>IF((T6460+R6461)&lt;结论【关键目标】!$C$28,0,(发电量计算【计算逻辑页】!R6461+发电量计算【计算逻辑页】!T6460-结论【关键目标】!$C$28))</f>
        <v>0</v>
      </c>
      <c r="V6461" s="5">
        <f t="shared" si="904"/>
        <v>0</v>
      </c>
      <c r="W6461" s="5">
        <f t="shared" si="905"/>
        <v>0</v>
      </c>
      <c r="X6461" s="5">
        <f t="shared" si="908"/>
        <v>0</v>
      </c>
    </row>
    <row r="6462" spans="1:24" x14ac:dyDescent="0.15">
      <c r="A6462" s="7">
        <v>6461</v>
      </c>
      <c r="B6462" s="7">
        <v>9</v>
      </c>
      <c r="C6462" s="7">
        <v>27</v>
      </c>
      <c r="D6462" s="7">
        <v>5</v>
      </c>
      <c r="E6462" s="7">
        <v>270</v>
      </c>
      <c r="F6462" s="7">
        <v>10.3</v>
      </c>
      <c r="G6462" s="7">
        <v>0</v>
      </c>
      <c r="H6462" s="7">
        <f t="shared" si="900"/>
        <v>3</v>
      </c>
      <c r="I6462" s="16">
        <f t="shared" si="901"/>
        <v>45196</v>
      </c>
      <c r="J6462" s="17">
        <v>0.2407</v>
      </c>
      <c r="K6462" s="18">
        <f>G6462*结论【关键目标】!C$27*0.7735*0.001</f>
        <v>0</v>
      </c>
      <c r="L6462" s="5">
        <v>0</v>
      </c>
      <c r="M6462" s="5">
        <f>ABS(IF(L6462&lt;=0,L6462/耗电量关键数据!$B$6/1000,L6462/耗电量关键数据!$B$5/1000))</f>
        <v>0</v>
      </c>
      <c r="N6462" s="5">
        <f>电气设备逐时使用率计算!H6438</f>
        <v>1.1688450000000001</v>
      </c>
      <c r="O6462" s="5">
        <f>灯光逐时使用率计算!H6438</f>
        <v>0.37403039999999999</v>
      </c>
      <c r="P6462" s="19">
        <f t="shared" si="902"/>
        <v>1.5428754000000002</v>
      </c>
      <c r="Q6462" s="19">
        <f t="shared" si="906"/>
        <v>0</v>
      </c>
      <c r="R6462" s="20">
        <f t="shared" si="903"/>
        <v>0</v>
      </c>
      <c r="S6462" s="20">
        <f t="shared" si="907"/>
        <v>0</v>
      </c>
      <c r="T6462" s="20">
        <f>IF((T6461+R6462)&lt;0,0,IF((T6461+R6462)&gt;结论【关键目标】!C$28,结论【关键目标】!C$28,T6461+R6462))</f>
        <v>8.1608751999999996</v>
      </c>
      <c r="U6462" s="19">
        <f>IF((T6461+R6462)&lt;结论【关键目标】!$C$28,0,(发电量计算【计算逻辑页】!R6462+发电量计算【计算逻辑页】!T6461-结论【关键目标】!$C$28))</f>
        <v>0</v>
      </c>
      <c r="V6462" s="5">
        <f t="shared" si="904"/>
        <v>0</v>
      </c>
      <c r="W6462" s="5">
        <f t="shared" si="905"/>
        <v>0</v>
      </c>
      <c r="X6462" s="5">
        <f t="shared" si="908"/>
        <v>0</v>
      </c>
    </row>
    <row r="6463" spans="1:24" x14ac:dyDescent="0.15">
      <c r="A6463" s="7">
        <v>6462</v>
      </c>
      <c r="B6463" s="7">
        <v>9</v>
      </c>
      <c r="C6463" s="7">
        <v>27</v>
      </c>
      <c r="D6463" s="7">
        <v>6</v>
      </c>
      <c r="E6463" s="7">
        <v>270</v>
      </c>
      <c r="F6463" s="7">
        <v>9.9</v>
      </c>
      <c r="G6463" s="7">
        <v>0</v>
      </c>
      <c r="H6463" s="7">
        <f t="shared" si="900"/>
        <v>3</v>
      </c>
      <c r="I6463" s="16">
        <f t="shared" si="901"/>
        <v>45196</v>
      </c>
      <c r="J6463" s="17">
        <v>0.2407</v>
      </c>
      <c r="K6463" s="18">
        <f>G6463*结论【关键目标】!C$27*0.7735*0.001</f>
        <v>0</v>
      </c>
      <c r="L6463" s="5">
        <v>0</v>
      </c>
      <c r="M6463" s="5">
        <f>ABS(IF(L6463&lt;=0,L6463/耗电量关键数据!$B$6/1000,L6463/耗电量关键数据!$B$5/1000))</f>
        <v>0</v>
      </c>
      <c r="N6463" s="5">
        <f>电气设备逐时使用率计算!H6439</f>
        <v>1.1688450000000001</v>
      </c>
      <c r="O6463" s="5">
        <f>灯光逐时使用率计算!H6439</f>
        <v>0.37403039999999999</v>
      </c>
      <c r="P6463" s="19">
        <f t="shared" si="902"/>
        <v>1.5428754000000002</v>
      </c>
      <c r="Q6463" s="19">
        <f t="shared" si="906"/>
        <v>0</v>
      </c>
      <c r="R6463" s="20">
        <f t="shared" si="903"/>
        <v>0</v>
      </c>
      <c r="S6463" s="20">
        <f t="shared" si="907"/>
        <v>0</v>
      </c>
      <c r="T6463" s="20">
        <f>IF((T6462+R6463)&lt;0,0,IF((T6462+R6463)&gt;结论【关键目标】!C$28,结论【关键目标】!C$28,T6462+R6463))</f>
        <v>8.1608751999999996</v>
      </c>
      <c r="U6463" s="19">
        <f>IF((T6462+R6463)&lt;结论【关键目标】!$C$28,0,(发电量计算【计算逻辑页】!R6463+发电量计算【计算逻辑页】!T6462-结论【关键目标】!$C$28))</f>
        <v>0</v>
      </c>
      <c r="V6463" s="5">
        <f t="shared" si="904"/>
        <v>0</v>
      </c>
      <c r="W6463" s="5">
        <f t="shared" si="905"/>
        <v>0</v>
      </c>
      <c r="X6463" s="5">
        <f t="shared" si="908"/>
        <v>0</v>
      </c>
    </row>
    <row r="6464" spans="1:24" x14ac:dyDescent="0.15">
      <c r="A6464" s="7">
        <v>6463</v>
      </c>
      <c r="B6464" s="7">
        <v>9</v>
      </c>
      <c r="C6464" s="7">
        <v>27</v>
      </c>
      <c r="D6464" s="7">
        <v>7</v>
      </c>
      <c r="E6464" s="7">
        <v>270</v>
      </c>
      <c r="F6464" s="7">
        <v>10.9</v>
      </c>
      <c r="G6464" s="7">
        <v>87.3</v>
      </c>
      <c r="H6464" s="7">
        <f t="shared" si="900"/>
        <v>3</v>
      </c>
      <c r="I6464" s="16">
        <f t="shared" si="901"/>
        <v>45196</v>
      </c>
      <c r="J6464" s="17">
        <v>0.2407</v>
      </c>
      <c r="K6464" s="18">
        <f>G6464*结论【关键目标】!C$27*0.7735*0.001</f>
        <v>8.1031859999999991</v>
      </c>
      <c r="L6464" s="5">
        <v>0</v>
      </c>
      <c r="M6464" s="5">
        <f>ABS(IF(L6464&lt;=0,L6464/耗电量关键数据!$B$6/1000,L6464/耗电量关键数据!$B$5/1000))</f>
        <v>0</v>
      </c>
      <c r="N6464" s="5">
        <f>电气设备逐时使用率计算!H6440</f>
        <v>2.3376900000000003</v>
      </c>
      <c r="O6464" s="5">
        <f>灯光逐时使用率计算!H6440</f>
        <v>1.2467680000000001</v>
      </c>
      <c r="P6464" s="19">
        <f t="shared" si="902"/>
        <v>3.5844580000000006</v>
      </c>
      <c r="Q6464" s="19">
        <f t="shared" si="906"/>
        <v>0</v>
      </c>
      <c r="R6464" s="20">
        <f t="shared" si="903"/>
        <v>8.1031859999999991</v>
      </c>
      <c r="S6464" s="20">
        <f t="shared" si="907"/>
        <v>0</v>
      </c>
      <c r="T6464" s="20">
        <f>IF((T6463+R6464)&lt;0,0,IF((T6463+R6464)&gt;结论【关键目标】!C$28,结论【关键目标】!C$28,T6463+R6464))</f>
        <v>16.2640612</v>
      </c>
      <c r="U6464" s="19">
        <f>IF((T6463+R6464)&lt;结论【关键目标】!$C$28,0,(发电量计算【计算逻辑页】!R6464+发电量计算【计算逻辑页】!T6463-结论【关键目标】!$C$28))</f>
        <v>0</v>
      </c>
      <c r="V6464" s="5">
        <f t="shared" si="904"/>
        <v>0</v>
      </c>
      <c r="W6464" s="5">
        <f t="shared" si="905"/>
        <v>0.8627790406000001</v>
      </c>
      <c r="X6464" s="5">
        <f t="shared" si="908"/>
        <v>0</v>
      </c>
    </row>
    <row r="6465" spans="1:24" x14ac:dyDescent="0.15">
      <c r="A6465" s="7">
        <v>6464</v>
      </c>
      <c r="B6465" s="7">
        <v>9</v>
      </c>
      <c r="C6465" s="7">
        <v>27</v>
      </c>
      <c r="D6465" s="7">
        <v>8</v>
      </c>
      <c r="E6465" s="7">
        <v>270</v>
      </c>
      <c r="F6465" s="7">
        <v>12.3</v>
      </c>
      <c r="G6465" s="7">
        <v>222.4</v>
      </c>
      <c r="H6465" s="7">
        <f t="shared" si="900"/>
        <v>3</v>
      </c>
      <c r="I6465" s="16">
        <f t="shared" si="901"/>
        <v>45196</v>
      </c>
      <c r="J6465" s="17">
        <v>0.70809999999999995</v>
      </c>
      <c r="K6465" s="18">
        <f>G6465*结论【关键目标】!C$27*0.7735*0.001</f>
        <v>20.643167999999999</v>
      </c>
      <c r="L6465" s="5">
        <v>0</v>
      </c>
      <c r="M6465" s="5">
        <f>ABS(IF(L6465&lt;=0,L6465/耗电量关键数据!$B$6/1000,L6465/耗电量关键数据!$B$5/1000))</f>
        <v>0</v>
      </c>
      <c r="N6465" s="5">
        <f>电气设备逐时使用率计算!H6441</f>
        <v>11.688450000000001</v>
      </c>
      <c r="O6465" s="5">
        <f>灯光逐时使用率计算!H6441</f>
        <v>6.2338399999999998</v>
      </c>
      <c r="P6465" s="19">
        <f t="shared" si="902"/>
        <v>17.92229</v>
      </c>
      <c r="Q6465" s="19">
        <f t="shared" si="906"/>
        <v>0</v>
      </c>
      <c r="R6465" s="20">
        <f t="shared" si="903"/>
        <v>20.643167999999999</v>
      </c>
      <c r="S6465" s="20">
        <f t="shared" si="907"/>
        <v>0</v>
      </c>
      <c r="T6465" s="20">
        <f>IF((T6464+R6465)&lt;0,0,IF((T6464+R6465)&gt;结论【关键目标】!C$28,结论【关键目标】!C$28,T6464+R6465))</f>
        <v>22</v>
      </c>
      <c r="U6465" s="19">
        <f>IF((T6464+R6465)&lt;结论【关键目标】!$C$28,0,(发电量计算【计算逻辑页】!R6465+发电量计算【计算逻辑页】!T6464-结论【关键目标】!$C$28))</f>
        <v>14.907229200000003</v>
      </c>
      <c r="V6465" s="5">
        <f t="shared" si="904"/>
        <v>5.2175302200000004</v>
      </c>
      <c r="W6465" s="5">
        <f t="shared" si="905"/>
        <v>12.690773548999999</v>
      </c>
      <c r="X6465" s="5">
        <f t="shared" si="908"/>
        <v>0</v>
      </c>
    </row>
    <row r="6466" spans="1:24" x14ac:dyDescent="0.15">
      <c r="A6466" s="7">
        <v>6465</v>
      </c>
      <c r="B6466" s="7">
        <v>9</v>
      </c>
      <c r="C6466" s="7">
        <v>27</v>
      </c>
      <c r="D6466" s="7">
        <v>9</v>
      </c>
      <c r="E6466" s="7">
        <v>270</v>
      </c>
      <c r="F6466" s="7">
        <v>14.2</v>
      </c>
      <c r="G6466" s="7">
        <v>380.3</v>
      </c>
      <c r="H6466" s="7">
        <f t="shared" ref="H6466:H6529" si="909">WEEKDAY(I:I,2)</f>
        <v>3</v>
      </c>
      <c r="I6466" s="16">
        <f t="shared" ref="I6466:I6529" si="910">DATE(2023,B6466,C6466)</f>
        <v>45196</v>
      </c>
      <c r="J6466" s="17">
        <v>0.70809999999999995</v>
      </c>
      <c r="K6466" s="18">
        <f>G6466*结论【关键目标】!C$27*0.7735*0.001</f>
        <v>35.299445999999996</v>
      </c>
      <c r="L6466" s="5">
        <v>0</v>
      </c>
      <c r="M6466" s="5">
        <f>ABS(IF(L6466&lt;=0,L6466/耗电量关键数据!$B$6/1000,L6466/耗电量关键数据!$B$5/1000))</f>
        <v>0</v>
      </c>
      <c r="N6466" s="5">
        <f>电气设备逐时使用率计算!H6442</f>
        <v>22.208055000000002</v>
      </c>
      <c r="O6466" s="5">
        <f>灯光逐时使用率计算!H6442</f>
        <v>11.844296</v>
      </c>
      <c r="P6466" s="19">
        <f t="shared" ref="P6466:P6529" si="911">M6466+N6466+O6466</f>
        <v>34.052351000000002</v>
      </c>
      <c r="Q6466" s="19">
        <f t="shared" si="906"/>
        <v>0</v>
      </c>
      <c r="R6466" s="20">
        <f t="shared" ref="R6466:R6529" si="912">K6466-Q6466</f>
        <v>35.299445999999996</v>
      </c>
      <c r="S6466" s="20">
        <f t="shared" si="907"/>
        <v>0</v>
      </c>
      <c r="T6466" s="20">
        <f>IF((T6465+R6466)&lt;0,0,IF((T6465+R6466)&gt;结论【关键目标】!C$28,结论【关键目标】!C$28,T6465+R6466))</f>
        <v>22</v>
      </c>
      <c r="U6466" s="19">
        <f>IF((T6465+R6466)&lt;结论【关键目标】!$C$28,0,(发电量计算【计算逻辑页】!R6466+发电量计算【计算逻辑页】!T6465-结论【关键目标】!$C$28))</f>
        <v>35.299445999999996</v>
      </c>
      <c r="V6466" s="5">
        <f t="shared" ref="V6466:V6529" si="913">IF(J6466&gt;0.35,U6466*0.35,0)</f>
        <v>12.354806099999998</v>
      </c>
      <c r="W6466" s="5">
        <f t="shared" ref="W6466:W6529" si="914">IF(P6466&gt;K6466,K6466*J6466,P6466*J6466)</f>
        <v>24.1124697431</v>
      </c>
      <c r="X6466" s="5">
        <f t="shared" si="908"/>
        <v>0</v>
      </c>
    </row>
    <row r="6467" spans="1:24" x14ac:dyDescent="0.15">
      <c r="A6467" s="7">
        <v>6466</v>
      </c>
      <c r="B6467" s="7">
        <v>9</v>
      </c>
      <c r="C6467" s="7">
        <v>27</v>
      </c>
      <c r="D6467" s="7">
        <v>10</v>
      </c>
      <c r="E6467" s="7">
        <v>270</v>
      </c>
      <c r="F6467" s="7">
        <v>16.3</v>
      </c>
      <c r="G6467" s="7">
        <v>522.9</v>
      </c>
      <c r="H6467" s="7">
        <f t="shared" si="909"/>
        <v>3</v>
      </c>
      <c r="I6467" s="16">
        <f t="shared" si="910"/>
        <v>45196</v>
      </c>
      <c r="J6467" s="17">
        <v>0.70809999999999995</v>
      </c>
      <c r="K6467" s="18">
        <f>G6467*结论【关键目标】!C$27*0.7735*0.001</f>
        <v>48.535578000000001</v>
      </c>
      <c r="L6467" s="5">
        <v>0</v>
      </c>
      <c r="M6467" s="5">
        <f>ABS(IF(L6467&lt;=0,L6467/耗电量关键数据!$B$6/1000,L6467/耗电量关键数据!$B$5/1000))</f>
        <v>0</v>
      </c>
      <c r="N6467" s="5">
        <f>电气设备逐时使用率计算!H6443</f>
        <v>22.208055000000002</v>
      </c>
      <c r="O6467" s="5">
        <f>灯光逐时使用率计算!H6443</f>
        <v>11.844296</v>
      </c>
      <c r="P6467" s="19">
        <f t="shared" si="911"/>
        <v>34.052351000000002</v>
      </c>
      <c r="Q6467" s="19">
        <f t="shared" ref="Q6467:Q6530" si="915">IF(J6467&gt;0.8,P6467,0)</f>
        <v>0</v>
      </c>
      <c r="R6467" s="20">
        <f t="shared" si="912"/>
        <v>48.535578000000001</v>
      </c>
      <c r="S6467" s="20">
        <f t="shared" ref="S6467:S6530" si="916">IF(R6467&lt;0,ABS(R6467),0)</f>
        <v>0</v>
      </c>
      <c r="T6467" s="20">
        <f>IF((T6466+R6467)&lt;0,0,IF((T6466+R6467)&gt;结论【关键目标】!C$28,结论【关键目标】!C$28,T6466+R6467))</f>
        <v>22</v>
      </c>
      <c r="U6467" s="19">
        <f>IF((T6466+R6467)&lt;结论【关键目标】!$C$28,0,(发电量计算【计算逻辑页】!R6467+发电量计算【计算逻辑页】!T6466-结论【关键目标】!$C$28))</f>
        <v>48.535578000000001</v>
      </c>
      <c r="V6467" s="5">
        <f t="shared" si="913"/>
        <v>16.987452299999998</v>
      </c>
      <c r="W6467" s="5">
        <f t="shared" si="914"/>
        <v>24.1124697431</v>
      </c>
      <c r="X6467" s="5">
        <f t="shared" si="908"/>
        <v>0</v>
      </c>
    </row>
    <row r="6468" spans="1:24" x14ac:dyDescent="0.15">
      <c r="A6468" s="7">
        <v>6467</v>
      </c>
      <c r="B6468" s="7">
        <v>9</v>
      </c>
      <c r="C6468" s="7">
        <v>27</v>
      </c>
      <c r="D6468" s="7">
        <v>11</v>
      </c>
      <c r="E6468" s="7">
        <v>270</v>
      </c>
      <c r="F6468" s="7">
        <v>18.600000000000001</v>
      </c>
      <c r="G6468" s="7">
        <v>604.79999999999995</v>
      </c>
      <c r="H6468" s="7">
        <f t="shared" si="909"/>
        <v>3</v>
      </c>
      <c r="I6468" s="16">
        <f t="shared" si="910"/>
        <v>45196</v>
      </c>
      <c r="J6468" s="17">
        <v>1.2267999999999999</v>
      </c>
      <c r="K6468" s="18">
        <f>G6468*结论【关键目标】!C$27*0.7735*0.001</f>
        <v>56.137536000000004</v>
      </c>
      <c r="L6468" s="5">
        <v>0</v>
      </c>
      <c r="M6468" s="5">
        <f>ABS(IF(L6468&lt;=0,L6468/耗电量关键数据!$B$6/1000,L6468/耗电量关键数据!$B$5/1000))</f>
        <v>0</v>
      </c>
      <c r="N6468" s="5">
        <f>电气设备逐时使用率计算!H6444</f>
        <v>22.208055000000002</v>
      </c>
      <c r="O6468" s="5">
        <f>灯光逐时使用率计算!H6444</f>
        <v>11.844296</v>
      </c>
      <c r="P6468" s="19">
        <f t="shared" si="911"/>
        <v>34.052351000000002</v>
      </c>
      <c r="Q6468" s="19">
        <f t="shared" si="915"/>
        <v>34.052351000000002</v>
      </c>
      <c r="R6468" s="20">
        <f t="shared" si="912"/>
        <v>22.085185000000003</v>
      </c>
      <c r="S6468" s="20">
        <f t="shared" si="916"/>
        <v>0</v>
      </c>
      <c r="T6468" s="20">
        <f>IF((T6467+R6468)&lt;0,0,IF((T6467+R6468)&gt;结论【关键目标】!C$28,结论【关键目标】!C$28,T6467+R6468))</f>
        <v>22</v>
      </c>
      <c r="U6468" s="19">
        <f>IF((T6467+R6468)&lt;结论【关键目标】!$C$28,0,(发电量计算【计算逻辑页】!R6468+发电量计算【计算逻辑页】!T6467-结论【关键目标】!$C$28))</f>
        <v>22.085185000000003</v>
      </c>
      <c r="V6468" s="5">
        <f t="shared" si="913"/>
        <v>7.7298147500000001</v>
      </c>
      <c r="W6468" s="5">
        <f t="shared" si="914"/>
        <v>41.775424206799997</v>
      </c>
      <c r="X6468" s="5">
        <f t="shared" ref="X6468:X6531" si="917">(J6468-0.35)*IF(T6468&gt;S6468,S6468,T6468)</f>
        <v>0</v>
      </c>
    </row>
    <row r="6469" spans="1:24" x14ac:dyDescent="0.15">
      <c r="A6469" s="7">
        <v>6468</v>
      </c>
      <c r="B6469" s="7">
        <v>9</v>
      </c>
      <c r="C6469" s="7">
        <v>27</v>
      </c>
      <c r="D6469" s="7">
        <v>12</v>
      </c>
      <c r="E6469" s="7">
        <v>270</v>
      </c>
      <c r="F6469" s="7">
        <v>20.7</v>
      </c>
      <c r="G6469" s="7">
        <v>655.7</v>
      </c>
      <c r="H6469" s="7">
        <f t="shared" si="909"/>
        <v>3</v>
      </c>
      <c r="I6469" s="16">
        <f t="shared" si="910"/>
        <v>45196</v>
      </c>
      <c r="J6469" s="17">
        <v>1.2267999999999999</v>
      </c>
      <c r="K6469" s="18">
        <f>G6469*结论【关键目标】!C$27*0.7735*0.001</f>
        <v>60.862074</v>
      </c>
      <c r="L6469" s="5">
        <v>0</v>
      </c>
      <c r="M6469" s="5">
        <f>ABS(IF(L6469&lt;=0,L6469/耗电量关键数据!$B$6/1000,L6469/耗电量关键数据!$B$5/1000))</f>
        <v>0</v>
      </c>
      <c r="N6469" s="5">
        <f>电气设备逐时使用率计算!H6445</f>
        <v>11.688450000000001</v>
      </c>
      <c r="O6469" s="5">
        <f>灯光逐时使用率计算!H6445</f>
        <v>9.9741440000000008</v>
      </c>
      <c r="P6469" s="19">
        <f t="shared" si="911"/>
        <v>21.662594000000002</v>
      </c>
      <c r="Q6469" s="19">
        <f t="shared" si="915"/>
        <v>21.662594000000002</v>
      </c>
      <c r="R6469" s="20">
        <f t="shared" si="912"/>
        <v>39.199479999999994</v>
      </c>
      <c r="S6469" s="20">
        <f t="shared" si="916"/>
        <v>0</v>
      </c>
      <c r="T6469" s="20">
        <f>IF((T6468+R6469)&lt;0,0,IF((T6468+R6469)&gt;结论【关键目标】!C$28,结论【关键目标】!C$28,T6468+R6469))</f>
        <v>22</v>
      </c>
      <c r="U6469" s="19">
        <f>IF((T6468+R6469)&lt;结论【关键目标】!$C$28,0,(发电量计算【计算逻辑页】!R6469+发电量计算【计算逻辑页】!T6468-结论【关键目标】!$C$28))</f>
        <v>39.199479999999994</v>
      </c>
      <c r="V6469" s="5">
        <f t="shared" si="913"/>
        <v>13.719817999999997</v>
      </c>
      <c r="W6469" s="5">
        <f t="shared" si="914"/>
        <v>26.5756703192</v>
      </c>
      <c r="X6469" s="5">
        <f t="shared" si="917"/>
        <v>0</v>
      </c>
    </row>
    <row r="6470" spans="1:24" x14ac:dyDescent="0.15">
      <c r="A6470" s="7">
        <v>6469</v>
      </c>
      <c r="B6470" s="7">
        <v>9</v>
      </c>
      <c r="C6470" s="7">
        <v>27</v>
      </c>
      <c r="D6470" s="7">
        <v>13</v>
      </c>
      <c r="E6470" s="7">
        <v>270</v>
      </c>
      <c r="F6470" s="7">
        <v>22.5</v>
      </c>
      <c r="G6470" s="7">
        <v>638</v>
      </c>
      <c r="H6470" s="7">
        <f t="shared" si="909"/>
        <v>3</v>
      </c>
      <c r="I6470" s="16">
        <f t="shared" si="910"/>
        <v>45196</v>
      </c>
      <c r="J6470" s="17">
        <v>1.2267999999999999</v>
      </c>
      <c r="K6470" s="18">
        <f>G6470*结论【关键目标】!C$27*0.7735*0.001</f>
        <v>59.219159999999995</v>
      </c>
      <c r="L6470" s="5">
        <v>0</v>
      </c>
      <c r="M6470" s="5">
        <f>ABS(IF(L6470&lt;=0,L6470/耗电量关键数据!$B$6/1000,L6470/耗电量关键数据!$B$5/1000))</f>
        <v>0</v>
      </c>
      <c r="N6470" s="5">
        <f>电气设备逐时使用率计算!H6446</f>
        <v>11.688450000000001</v>
      </c>
      <c r="O6470" s="5">
        <f>灯光逐时使用率计算!H6446</f>
        <v>9.9741440000000008</v>
      </c>
      <c r="P6470" s="19">
        <f t="shared" si="911"/>
        <v>21.662594000000002</v>
      </c>
      <c r="Q6470" s="19">
        <f t="shared" si="915"/>
        <v>21.662594000000002</v>
      </c>
      <c r="R6470" s="20">
        <f t="shared" si="912"/>
        <v>37.556565999999989</v>
      </c>
      <c r="S6470" s="20">
        <f t="shared" si="916"/>
        <v>0</v>
      </c>
      <c r="T6470" s="20">
        <f>IF((T6469+R6470)&lt;0,0,IF((T6469+R6470)&gt;结论【关键目标】!C$28,结论【关键目标】!C$28,T6469+R6470))</f>
        <v>22</v>
      </c>
      <c r="U6470" s="19">
        <f>IF((T6469+R6470)&lt;结论【关键目标】!$C$28,0,(发电量计算【计算逻辑页】!R6470+发电量计算【计算逻辑页】!T6469-结论【关键目标】!$C$28))</f>
        <v>37.556565999999989</v>
      </c>
      <c r="V6470" s="5">
        <f t="shared" si="913"/>
        <v>13.144798099999996</v>
      </c>
      <c r="W6470" s="5">
        <f t="shared" si="914"/>
        <v>26.5756703192</v>
      </c>
      <c r="X6470" s="5">
        <f t="shared" si="917"/>
        <v>0</v>
      </c>
    </row>
    <row r="6471" spans="1:24" x14ac:dyDescent="0.15">
      <c r="A6471" s="7">
        <v>6470</v>
      </c>
      <c r="B6471" s="7">
        <v>9</v>
      </c>
      <c r="C6471" s="7">
        <v>27</v>
      </c>
      <c r="D6471" s="7">
        <v>14</v>
      </c>
      <c r="E6471" s="7">
        <v>270</v>
      </c>
      <c r="F6471" s="7">
        <v>23.9</v>
      </c>
      <c r="G6471" s="7">
        <v>545.29999999999995</v>
      </c>
      <c r="H6471" s="7">
        <f t="shared" si="909"/>
        <v>3</v>
      </c>
      <c r="I6471" s="16">
        <f t="shared" si="910"/>
        <v>45196</v>
      </c>
      <c r="J6471" s="17">
        <v>1.2267999999999999</v>
      </c>
      <c r="K6471" s="18">
        <f>G6471*结论【关键目标】!C$27*0.7735*0.001</f>
        <v>50.61474599999999</v>
      </c>
      <c r="L6471" s="5">
        <v>0</v>
      </c>
      <c r="M6471" s="5">
        <f>ABS(IF(L6471&lt;=0,L6471/耗电量关键数据!$B$6/1000,L6471/耗电量关键数据!$B$5/1000))</f>
        <v>0</v>
      </c>
      <c r="N6471" s="5">
        <f>电气设备逐时使用率计算!H6447</f>
        <v>22.208055000000002</v>
      </c>
      <c r="O6471" s="5">
        <f>灯光逐时使用率计算!H6447</f>
        <v>11.844296</v>
      </c>
      <c r="P6471" s="19">
        <f t="shared" si="911"/>
        <v>34.052351000000002</v>
      </c>
      <c r="Q6471" s="19">
        <f t="shared" si="915"/>
        <v>34.052351000000002</v>
      </c>
      <c r="R6471" s="20">
        <f t="shared" si="912"/>
        <v>16.562394999999988</v>
      </c>
      <c r="S6471" s="20">
        <f t="shared" si="916"/>
        <v>0</v>
      </c>
      <c r="T6471" s="20">
        <f>IF((T6470+R6471)&lt;0,0,IF((T6470+R6471)&gt;结论【关键目标】!C$28,结论【关键目标】!C$28,T6470+R6471))</f>
        <v>22</v>
      </c>
      <c r="U6471" s="19">
        <f>IF((T6470+R6471)&lt;结论【关键目标】!$C$28,0,(发电量计算【计算逻辑页】!R6471+发电量计算【计算逻辑页】!T6470-结论【关键目标】!$C$28))</f>
        <v>16.562394999999988</v>
      </c>
      <c r="V6471" s="5">
        <f t="shared" si="913"/>
        <v>5.7968382499999951</v>
      </c>
      <c r="W6471" s="5">
        <f t="shared" si="914"/>
        <v>41.775424206799997</v>
      </c>
      <c r="X6471" s="5">
        <f t="shared" si="917"/>
        <v>0</v>
      </c>
    </row>
    <row r="6472" spans="1:24" x14ac:dyDescent="0.15">
      <c r="A6472" s="7">
        <v>6471</v>
      </c>
      <c r="B6472" s="7">
        <v>9</v>
      </c>
      <c r="C6472" s="7">
        <v>27</v>
      </c>
      <c r="D6472" s="7">
        <v>15</v>
      </c>
      <c r="E6472" s="7">
        <v>270</v>
      </c>
      <c r="F6472" s="7">
        <v>24.9</v>
      </c>
      <c r="G6472" s="7">
        <v>415.3</v>
      </c>
      <c r="H6472" s="7">
        <f t="shared" si="909"/>
        <v>3</v>
      </c>
      <c r="I6472" s="16">
        <f t="shared" si="910"/>
        <v>45196</v>
      </c>
      <c r="J6472" s="17">
        <v>1.2267999999999999</v>
      </c>
      <c r="K6472" s="18">
        <f>G6472*结论【关键目标】!C$27*0.7735*0.001</f>
        <v>38.548146000000003</v>
      </c>
      <c r="L6472" s="5">
        <v>0</v>
      </c>
      <c r="M6472" s="5">
        <f>ABS(IF(L6472&lt;=0,L6472/耗电量关键数据!$B$6/1000,L6472/耗电量关键数据!$B$5/1000))</f>
        <v>0</v>
      </c>
      <c r="N6472" s="5">
        <f>电气设备逐时使用率计算!H6448</f>
        <v>22.208055000000002</v>
      </c>
      <c r="O6472" s="5">
        <f>灯光逐时使用率计算!H6448</f>
        <v>11.844296</v>
      </c>
      <c r="P6472" s="19">
        <f t="shared" si="911"/>
        <v>34.052351000000002</v>
      </c>
      <c r="Q6472" s="19">
        <f t="shared" si="915"/>
        <v>34.052351000000002</v>
      </c>
      <c r="R6472" s="20">
        <f t="shared" si="912"/>
        <v>4.4957950000000011</v>
      </c>
      <c r="S6472" s="20">
        <f t="shared" si="916"/>
        <v>0</v>
      </c>
      <c r="T6472" s="20">
        <f>IF((T6471+R6472)&lt;0,0,IF((T6471+R6472)&gt;结论【关键目标】!C$28,结论【关键目标】!C$28,T6471+R6472))</f>
        <v>22</v>
      </c>
      <c r="U6472" s="19">
        <f>IF((T6471+R6472)&lt;结论【关键目标】!$C$28,0,(发电量计算【计算逻辑页】!R6472+发电量计算【计算逻辑页】!T6471-结论【关键目标】!$C$28))</f>
        <v>4.4957950000000011</v>
      </c>
      <c r="V6472" s="5">
        <f t="shared" si="913"/>
        <v>1.5735282500000003</v>
      </c>
      <c r="W6472" s="5">
        <f t="shared" si="914"/>
        <v>41.775424206799997</v>
      </c>
      <c r="X6472" s="5">
        <f t="shared" si="917"/>
        <v>0</v>
      </c>
    </row>
    <row r="6473" spans="1:24" x14ac:dyDescent="0.15">
      <c r="A6473" s="7">
        <v>6472</v>
      </c>
      <c r="B6473" s="7">
        <v>9</v>
      </c>
      <c r="C6473" s="7">
        <v>27</v>
      </c>
      <c r="D6473" s="7">
        <v>16</v>
      </c>
      <c r="E6473" s="7">
        <v>270</v>
      </c>
      <c r="F6473" s="7">
        <v>25.3</v>
      </c>
      <c r="G6473" s="7">
        <v>249.7</v>
      </c>
      <c r="H6473" s="7">
        <f t="shared" si="909"/>
        <v>3</v>
      </c>
      <c r="I6473" s="16">
        <f t="shared" si="910"/>
        <v>45196</v>
      </c>
      <c r="J6473" s="17">
        <v>0.70809999999999995</v>
      </c>
      <c r="K6473" s="18">
        <f>G6473*结论【关键目标】!C$27*0.7735*0.001</f>
        <v>23.177153999999998</v>
      </c>
      <c r="L6473" s="5">
        <v>0</v>
      </c>
      <c r="M6473" s="5">
        <f>ABS(IF(L6473&lt;=0,L6473/耗电量关键数据!$B$6/1000,L6473/耗电量关键数据!$B$5/1000))</f>
        <v>0</v>
      </c>
      <c r="N6473" s="5">
        <f>电气设备逐时使用率计算!H6449</f>
        <v>22.208055000000002</v>
      </c>
      <c r="O6473" s="5">
        <f>灯光逐时使用率计算!H6449</f>
        <v>11.844296</v>
      </c>
      <c r="P6473" s="19">
        <f t="shared" si="911"/>
        <v>34.052351000000002</v>
      </c>
      <c r="Q6473" s="19">
        <f t="shared" si="915"/>
        <v>0</v>
      </c>
      <c r="R6473" s="20">
        <f t="shared" si="912"/>
        <v>23.177153999999998</v>
      </c>
      <c r="S6473" s="20">
        <f t="shared" si="916"/>
        <v>0</v>
      </c>
      <c r="T6473" s="20">
        <f>IF((T6472+R6473)&lt;0,0,IF((T6472+R6473)&gt;结论【关键目标】!C$28,结论【关键目标】!C$28,T6472+R6473))</f>
        <v>22</v>
      </c>
      <c r="U6473" s="19">
        <f>IF((T6472+R6473)&lt;结论【关键目标】!$C$28,0,(发电量计算【计算逻辑页】!R6473+发电量计算【计算逻辑页】!T6472-结论【关键目标】!$C$28))</f>
        <v>23.177154000000002</v>
      </c>
      <c r="V6473" s="5">
        <f t="shared" si="913"/>
        <v>8.1120038999999995</v>
      </c>
      <c r="W6473" s="5">
        <f t="shared" si="914"/>
        <v>16.411742747399998</v>
      </c>
      <c r="X6473" s="5">
        <f t="shared" si="917"/>
        <v>0</v>
      </c>
    </row>
    <row r="6474" spans="1:24" x14ac:dyDescent="0.15">
      <c r="A6474" s="7">
        <v>6473</v>
      </c>
      <c r="B6474" s="7">
        <v>9</v>
      </c>
      <c r="C6474" s="7">
        <v>27</v>
      </c>
      <c r="D6474" s="7">
        <v>17</v>
      </c>
      <c r="E6474" s="7">
        <v>270</v>
      </c>
      <c r="F6474" s="7">
        <v>25.3</v>
      </c>
      <c r="G6474" s="7">
        <v>71.8</v>
      </c>
      <c r="H6474" s="7">
        <f t="shared" si="909"/>
        <v>3</v>
      </c>
      <c r="I6474" s="16">
        <f t="shared" si="910"/>
        <v>45196</v>
      </c>
      <c r="J6474" s="17">
        <v>0.70809999999999995</v>
      </c>
      <c r="K6474" s="18">
        <f>G6474*结论【关键目标】!C$27*0.7735*0.001</f>
        <v>6.6644759999999996</v>
      </c>
      <c r="L6474" s="5">
        <v>0</v>
      </c>
      <c r="M6474" s="5">
        <f>ABS(IF(L6474&lt;=0,L6474/耗电量关键数据!$B$6/1000,L6474/耗电量关键数据!$B$5/1000))</f>
        <v>0</v>
      </c>
      <c r="N6474" s="5">
        <f>电气设备逐时使用率计算!H6450</f>
        <v>22.208055000000002</v>
      </c>
      <c r="O6474" s="5">
        <f>灯光逐时使用率计算!H6450</f>
        <v>11.844296</v>
      </c>
      <c r="P6474" s="19">
        <f t="shared" si="911"/>
        <v>34.052351000000002</v>
      </c>
      <c r="Q6474" s="19">
        <f t="shared" si="915"/>
        <v>0</v>
      </c>
      <c r="R6474" s="20">
        <f t="shared" si="912"/>
        <v>6.6644759999999996</v>
      </c>
      <c r="S6474" s="20">
        <f t="shared" si="916"/>
        <v>0</v>
      </c>
      <c r="T6474" s="20">
        <f>IF((T6473+R6474)&lt;0,0,IF((T6473+R6474)&gt;结论【关键目标】!C$28,结论【关键目标】!C$28,T6473+R6474))</f>
        <v>22</v>
      </c>
      <c r="U6474" s="19">
        <f>IF((T6473+R6474)&lt;结论【关键目标】!$C$28,0,(发电量计算【计算逻辑页】!R6474+发电量计算【计算逻辑页】!T6473-结论【关键目标】!$C$28))</f>
        <v>6.6644760000000005</v>
      </c>
      <c r="V6474" s="5">
        <f t="shared" si="913"/>
        <v>2.3325665999999998</v>
      </c>
      <c r="W6474" s="5">
        <f t="shared" si="914"/>
        <v>4.719115455599999</v>
      </c>
      <c r="X6474" s="5">
        <f t="shared" si="917"/>
        <v>0</v>
      </c>
    </row>
    <row r="6475" spans="1:24" x14ac:dyDescent="0.15">
      <c r="A6475" s="7">
        <v>6474</v>
      </c>
      <c r="B6475" s="7">
        <v>9</v>
      </c>
      <c r="C6475" s="7">
        <v>27</v>
      </c>
      <c r="D6475" s="7">
        <v>18</v>
      </c>
      <c r="E6475" s="7">
        <v>270</v>
      </c>
      <c r="F6475" s="7">
        <v>24.7</v>
      </c>
      <c r="G6475" s="7">
        <v>0</v>
      </c>
      <c r="H6475" s="7">
        <f t="shared" si="909"/>
        <v>3</v>
      </c>
      <c r="I6475" s="16">
        <f t="shared" si="910"/>
        <v>45196</v>
      </c>
      <c r="J6475" s="17">
        <v>0.70809999999999995</v>
      </c>
      <c r="K6475" s="18">
        <f>G6475*结论【关键目标】!C$27*0.7735*0.001</f>
        <v>0</v>
      </c>
      <c r="L6475" s="5">
        <v>0</v>
      </c>
      <c r="M6475" s="5">
        <f>ABS(IF(L6475&lt;=0,L6475/耗电量关键数据!$B$6/1000,L6475/耗电量关键数据!$B$5/1000))</f>
        <v>0</v>
      </c>
      <c r="N6475" s="5">
        <f>电气设备逐时使用率计算!H6451</f>
        <v>7.0130699999999999</v>
      </c>
      <c r="O6475" s="5">
        <f>灯光逐时使用率计算!H6451</f>
        <v>3.7403040000000001</v>
      </c>
      <c r="P6475" s="19">
        <f t="shared" si="911"/>
        <v>10.753374000000001</v>
      </c>
      <c r="Q6475" s="19">
        <f t="shared" si="915"/>
        <v>0</v>
      </c>
      <c r="R6475" s="20">
        <f t="shared" si="912"/>
        <v>0</v>
      </c>
      <c r="S6475" s="20">
        <f t="shared" si="916"/>
        <v>0</v>
      </c>
      <c r="T6475" s="20">
        <f>IF((T6474+R6475)&lt;0,0,IF((T6474+R6475)&gt;结论【关键目标】!C$28,结论【关键目标】!C$28,T6474+R6475))</f>
        <v>22</v>
      </c>
      <c r="U6475" s="19">
        <f>IF((T6474+R6475)&lt;结论【关键目标】!$C$28,0,(发电量计算【计算逻辑页】!R6475+发电量计算【计算逻辑页】!T6474-结论【关键目标】!$C$28))</f>
        <v>0</v>
      </c>
      <c r="V6475" s="5">
        <f t="shared" si="913"/>
        <v>0</v>
      </c>
      <c r="W6475" s="5">
        <f t="shared" si="914"/>
        <v>0</v>
      </c>
      <c r="X6475" s="5">
        <f t="shared" si="917"/>
        <v>0</v>
      </c>
    </row>
    <row r="6476" spans="1:24" x14ac:dyDescent="0.15">
      <c r="A6476" s="7">
        <v>6475</v>
      </c>
      <c r="B6476" s="7">
        <v>9</v>
      </c>
      <c r="C6476" s="7">
        <v>27</v>
      </c>
      <c r="D6476" s="7">
        <v>19</v>
      </c>
      <c r="E6476" s="7">
        <v>270</v>
      </c>
      <c r="F6476" s="7">
        <v>23.6</v>
      </c>
      <c r="G6476" s="7">
        <v>0</v>
      </c>
      <c r="H6476" s="7">
        <f t="shared" si="909"/>
        <v>3</v>
      </c>
      <c r="I6476" s="16">
        <f t="shared" si="910"/>
        <v>45196</v>
      </c>
      <c r="J6476" s="17">
        <v>1.2267999999999999</v>
      </c>
      <c r="K6476" s="18">
        <f>G6476*结论【关键目标】!C$27*0.7735*0.001</f>
        <v>0</v>
      </c>
      <c r="L6476" s="5">
        <v>0</v>
      </c>
      <c r="M6476" s="5">
        <f>ABS(IF(L6476&lt;=0,L6476/耗电量关键数据!$B$6/1000,L6476/耗电量关键数据!$B$5/1000))</f>
        <v>0</v>
      </c>
      <c r="N6476" s="5">
        <f>电气设备逐时使用率计算!H6452</f>
        <v>7.0130699999999999</v>
      </c>
      <c r="O6476" s="5">
        <f>灯光逐时使用率计算!H6452</f>
        <v>3.7403040000000001</v>
      </c>
      <c r="P6476" s="19">
        <f t="shared" si="911"/>
        <v>10.753374000000001</v>
      </c>
      <c r="Q6476" s="19">
        <f t="shared" si="915"/>
        <v>10.753374000000001</v>
      </c>
      <c r="R6476" s="20">
        <f t="shared" si="912"/>
        <v>-10.753374000000001</v>
      </c>
      <c r="S6476" s="20">
        <f t="shared" si="916"/>
        <v>10.753374000000001</v>
      </c>
      <c r="T6476" s="20">
        <f>IF((T6475+R6476)&lt;0,0,IF((T6475+R6476)&gt;结论【关键目标】!C$28,结论【关键目标】!C$28,T6475+R6476))</f>
        <v>11.246625999999999</v>
      </c>
      <c r="U6476" s="19">
        <f>IF((T6475+R6476)&lt;结论【关键目标】!$C$28,0,(发电量计算【计算逻辑页】!R6476+发电量计算【计算逻辑页】!T6475-结论【关键目标】!$C$28))</f>
        <v>0</v>
      </c>
      <c r="V6476" s="5">
        <f t="shared" si="913"/>
        <v>0</v>
      </c>
      <c r="W6476" s="5">
        <f t="shared" si="914"/>
        <v>0</v>
      </c>
      <c r="X6476" s="5">
        <f t="shared" si="917"/>
        <v>9.428558323199999</v>
      </c>
    </row>
    <row r="6477" spans="1:24" x14ac:dyDescent="0.15">
      <c r="A6477" s="7">
        <v>6476</v>
      </c>
      <c r="B6477" s="7">
        <v>9</v>
      </c>
      <c r="C6477" s="7">
        <v>27</v>
      </c>
      <c r="D6477" s="7">
        <v>20</v>
      </c>
      <c r="E6477" s="7">
        <v>270</v>
      </c>
      <c r="F6477" s="7">
        <v>22.1</v>
      </c>
      <c r="G6477" s="7">
        <v>0</v>
      </c>
      <c r="H6477" s="7">
        <f t="shared" si="909"/>
        <v>3</v>
      </c>
      <c r="I6477" s="16">
        <f t="shared" si="910"/>
        <v>45196</v>
      </c>
      <c r="J6477" s="17">
        <v>1.2267999999999999</v>
      </c>
      <c r="K6477" s="18">
        <f>G6477*结论【关键目标】!C$27*0.7735*0.001</f>
        <v>0</v>
      </c>
      <c r="L6477" s="5">
        <v>0</v>
      </c>
      <c r="M6477" s="5">
        <f>ABS(IF(L6477&lt;=0,L6477/耗电量关键数据!$B$6/1000,L6477/耗电量关键数据!$B$5/1000))</f>
        <v>0</v>
      </c>
      <c r="N6477" s="5">
        <f>电气设备逐时使用率计算!H6453</f>
        <v>1.1688450000000001</v>
      </c>
      <c r="O6477" s="5">
        <f>灯光逐时使用率计算!H6453</f>
        <v>0.37403039999999999</v>
      </c>
      <c r="P6477" s="19">
        <f t="shared" si="911"/>
        <v>1.5428754000000002</v>
      </c>
      <c r="Q6477" s="19">
        <f t="shared" si="915"/>
        <v>1.5428754000000002</v>
      </c>
      <c r="R6477" s="20">
        <f t="shared" si="912"/>
        <v>-1.5428754000000002</v>
      </c>
      <c r="S6477" s="20">
        <f t="shared" si="916"/>
        <v>1.5428754000000002</v>
      </c>
      <c r="T6477" s="20">
        <f>IF((T6476+R6477)&lt;0,0,IF((T6476+R6477)&gt;结论【关键目标】!C$28,结论【关键目标】!C$28,T6476+R6477))</f>
        <v>9.7037505999999993</v>
      </c>
      <c r="U6477" s="19">
        <f>IF((T6476+R6477)&lt;结论【关键目标】!$C$28,0,(发电量计算【计算逻辑页】!R6477+发电量计算【计算逻辑页】!T6476-结论【关键目标】!$C$28))</f>
        <v>0</v>
      </c>
      <c r="V6477" s="5">
        <f t="shared" si="913"/>
        <v>0</v>
      </c>
      <c r="W6477" s="5">
        <f t="shared" si="914"/>
        <v>0</v>
      </c>
      <c r="X6477" s="5">
        <f t="shared" si="917"/>
        <v>1.3527931507200002</v>
      </c>
    </row>
    <row r="6478" spans="1:24" x14ac:dyDescent="0.15">
      <c r="A6478" s="7">
        <v>6477</v>
      </c>
      <c r="B6478" s="7">
        <v>9</v>
      </c>
      <c r="C6478" s="7">
        <v>27</v>
      </c>
      <c r="D6478" s="7">
        <v>21</v>
      </c>
      <c r="E6478" s="7">
        <v>270</v>
      </c>
      <c r="F6478" s="7">
        <v>20.8</v>
      </c>
      <c r="G6478" s="7">
        <v>0</v>
      </c>
      <c r="H6478" s="7">
        <f t="shared" si="909"/>
        <v>3</v>
      </c>
      <c r="I6478" s="16">
        <f t="shared" si="910"/>
        <v>45196</v>
      </c>
      <c r="J6478" s="17">
        <v>1.2267999999999999</v>
      </c>
      <c r="K6478" s="18">
        <f>G6478*结论【关键目标】!C$27*0.7735*0.001</f>
        <v>0</v>
      </c>
      <c r="L6478" s="5">
        <v>0</v>
      </c>
      <c r="M6478" s="5">
        <f>ABS(IF(L6478&lt;=0,L6478/耗电量关键数据!$B$6/1000,L6478/耗电量关键数据!$B$5/1000))</f>
        <v>0</v>
      </c>
      <c r="N6478" s="5">
        <f>电气设备逐时使用率计算!H6454</f>
        <v>1.1688450000000001</v>
      </c>
      <c r="O6478" s="5">
        <f>灯光逐时使用率计算!H6454</f>
        <v>0.37403039999999999</v>
      </c>
      <c r="P6478" s="19">
        <f t="shared" si="911"/>
        <v>1.5428754000000002</v>
      </c>
      <c r="Q6478" s="19">
        <f t="shared" si="915"/>
        <v>1.5428754000000002</v>
      </c>
      <c r="R6478" s="20">
        <f t="shared" si="912"/>
        <v>-1.5428754000000002</v>
      </c>
      <c r="S6478" s="20">
        <f t="shared" si="916"/>
        <v>1.5428754000000002</v>
      </c>
      <c r="T6478" s="20">
        <f>IF((T6477+R6478)&lt;0,0,IF((T6477+R6478)&gt;结论【关键目标】!C$28,结论【关键目标】!C$28,T6477+R6478))</f>
        <v>8.1608751999999996</v>
      </c>
      <c r="U6478" s="19">
        <f>IF((T6477+R6478)&lt;结论【关键目标】!$C$28,0,(发电量计算【计算逻辑页】!R6478+发电量计算【计算逻辑页】!T6477-结论【关键目标】!$C$28))</f>
        <v>0</v>
      </c>
      <c r="V6478" s="5">
        <f t="shared" si="913"/>
        <v>0</v>
      </c>
      <c r="W6478" s="5">
        <f t="shared" si="914"/>
        <v>0</v>
      </c>
      <c r="X6478" s="5">
        <f t="shared" si="917"/>
        <v>1.3527931507200002</v>
      </c>
    </row>
    <row r="6479" spans="1:24" x14ac:dyDescent="0.15">
      <c r="A6479" s="7">
        <v>6478</v>
      </c>
      <c r="B6479" s="7">
        <v>9</v>
      </c>
      <c r="C6479" s="7">
        <v>27</v>
      </c>
      <c r="D6479" s="7">
        <v>22</v>
      </c>
      <c r="E6479" s="7">
        <v>270</v>
      </c>
      <c r="F6479" s="7">
        <v>19.2</v>
      </c>
      <c r="G6479" s="7">
        <v>0</v>
      </c>
      <c r="H6479" s="7">
        <f t="shared" si="909"/>
        <v>3</v>
      </c>
      <c r="I6479" s="16">
        <f t="shared" si="910"/>
        <v>45196</v>
      </c>
      <c r="J6479" s="17">
        <v>0.70809999999999995</v>
      </c>
      <c r="K6479" s="18">
        <f>G6479*结论【关键目标】!C$27*0.7735*0.001</f>
        <v>0</v>
      </c>
      <c r="L6479" s="5">
        <v>0</v>
      </c>
      <c r="M6479" s="5">
        <f>ABS(IF(L6479&lt;=0,L6479/耗电量关键数据!$B$6/1000,L6479/耗电量关键数据!$B$5/1000))</f>
        <v>0</v>
      </c>
      <c r="N6479" s="5">
        <f>电气设备逐时使用率计算!H6455</f>
        <v>1.1688450000000001</v>
      </c>
      <c r="O6479" s="5">
        <f>灯光逐时使用率计算!H6455</f>
        <v>0.37403039999999999</v>
      </c>
      <c r="P6479" s="19">
        <f t="shared" si="911"/>
        <v>1.5428754000000002</v>
      </c>
      <c r="Q6479" s="19">
        <f t="shared" si="915"/>
        <v>0</v>
      </c>
      <c r="R6479" s="20">
        <f t="shared" si="912"/>
        <v>0</v>
      </c>
      <c r="S6479" s="20">
        <f t="shared" si="916"/>
        <v>0</v>
      </c>
      <c r="T6479" s="20">
        <f>IF((T6478+R6479)&lt;0,0,IF((T6478+R6479)&gt;结论【关键目标】!C$28,结论【关键目标】!C$28,T6478+R6479))</f>
        <v>8.1608751999999996</v>
      </c>
      <c r="U6479" s="19">
        <f>IF((T6478+R6479)&lt;结论【关键目标】!$C$28,0,(发电量计算【计算逻辑页】!R6479+发电量计算【计算逻辑页】!T6478-结论【关键目标】!$C$28))</f>
        <v>0</v>
      </c>
      <c r="V6479" s="5">
        <f t="shared" si="913"/>
        <v>0</v>
      </c>
      <c r="W6479" s="5">
        <f t="shared" si="914"/>
        <v>0</v>
      </c>
      <c r="X6479" s="5">
        <f t="shared" si="917"/>
        <v>0</v>
      </c>
    </row>
    <row r="6480" spans="1:24" x14ac:dyDescent="0.15">
      <c r="A6480" s="7">
        <v>6479</v>
      </c>
      <c r="B6480" s="7">
        <v>9</v>
      </c>
      <c r="C6480" s="7">
        <v>27</v>
      </c>
      <c r="D6480" s="7">
        <v>23</v>
      </c>
      <c r="E6480" s="7">
        <v>270</v>
      </c>
      <c r="F6480" s="7">
        <v>17.5</v>
      </c>
      <c r="G6480" s="7">
        <v>0</v>
      </c>
      <c r="H6480" s="7">
        <f t="shared" si="909"/>
        <v>3</v>
      </c>
      <c r="I6480" s="16">
        <f t="shared" si="910"/>
        <v>45196</v>
      </c>
      <c r="J6480" s="17">
        <v>0.70809999999999995</v>
      </c>
      <c r="K6480" s="18">
        <f>G6480*结论【关键目标】!C$27*0.7735*0.001</f>
        <v>0</v>
      </c>
      <c r="L6480" s="5">
        <v>0</v>
      </c>
      <c r="M6480" s="5">
        <f>ABS(IF(L6480&lt;=0,L6480/耗电量关键数据!$B$6/1000,L6480/耗电量关键数据!$B$5/1000))</f>
        <v>0</v>
      </c>
      <c r="N6480" s="5">
        <f>电气设备逐时使用率计算!H6456</f>
        <v>1.1688450000000001</v>
      </c>
      <c r="O6480" s="5">
        <f>灯光逐时使用率计算!H6456</f>
        <v>0.37403039999999999</v>
      </c>
      <c r="P6480" s="19">
        <f t="shared" si="911"/>
        <v>1.5428754000000002</v>
      </c>
      <c r="Q6480" s="19">
        <f t="shared" si="915"/>
        <v>0</v>
      </c>
      <c r="R6480" s="20">
        <f t="shared" si="912"/>
        <v>0</v>
      </c>
      <c r="S6480" s="20">
        <f t="shared" si="916"/>
        <v>0</v>
      </c>
      <c r="T6480" s="20">
        <f>IF((T6479+R6480)&lt;0,0,IF((T6479+R6480)&gt;结论【关键目标】!C$28,结论【关键目标】!C$28,T6479+R6480))</f>
        <v>8.1608751999999996</v>
      </c>
      <c r="U6480" s="19">
        <f>IF((T6479+R6480)&lt;结论【关键目标】!$C$28,0,(发电量计算【计算逻辑页】!R6480+发电量计算【计算逻辑页】!T6479-结论【关键目标】!$C$28))</f>
        <v>0</v>
      </c>
      <c r="V6480" s="5">
        <f t="shared" si="913"/>
        <v>0</v>
      </c>
      <c r="W6480" s="5">
        <f t="shared" si="914"/>
        <v>0</v>
      </c>
      <c r="X6480" s="5">
        <f t="shared" si="917"/>
        <v>0</v>
      </c>
    </row>
    <row r="6481" spans="1:24" x14ac:dyDescent="0.15">
      <c r="A6481" s="7">
        <v>6480</v>
      </c>
      <c r="B6481" s="7">
        <v>9</v>
      </c>
      <c r="C6481" s="7">
        <v>27</v>
      </c>
      <c r="D6481" s="7">
        <v>24</v>
      </c>
      <c r="E6481" s="7">
        <v>270</v>
      </c>
      <c r="F6481" s="7">
        <v>15.9</v>
      </c>
      <c r="G6481" s="7">
        <v>0</v>
      </c>
      <c r="H6481" s="7">
        <f t="shared" si="909"/>
        <v>3</v>
      </c>
      <c r="I6481" s="16">
        <f t="shared" si="910"/>
        <v>45196</v>
      </c>
      <c r="J6481" s="17">
        <v>0.2407</v>
      </c>
      <c r="K6481" s="18">
        <f>G6481*结论【关键目标】!C$27*0.7735*0.001</f>
        <v>0</v>
      </c>
      <c r="L6481" s="5">
        <v>0</v>
      </c>
      <c r="M6481" s="5">
        <f>ABS(IF(L6481&lt;=0,L6481/耗电量关键数据!$B$6/1000,L6481/耗电量关键数据!$B$5/1000))</f>
        <v>0</v>
      </c>
      <c r="N6481" s="5">
        <f>电气设备逐时使用率计算!H6457</f>
        <v>1.1688450000000001</v>
      </c>
      <c r="O6481" s="5">
        <f>灯光逐时使用率计算!H6457</f>
        <v>0.37403039999999999</v>
      </c>
      <c r="P6481" s="19">
        <f t="shared" si="911"/>
        <v>1.5428754000000002</v>
      </c>
      <c r="Q6481" s="19">
        <f t="shared" si="915"/>
        <v>0</v>
      </c>
      <c r="R6481" s="20">
        <f t="shared" si="912"/>
        <v>0</v>
      </c>
      <c r="S6481" s="20">
        <f t="shared" si="916"/>
        <v>0</v>
      </c>
      <c r="T6481" s="20">
        <f>IF((T6480+R6481)&lt;0,0,IF((T6480+R6481)&gt;结论【关键目标】!C$28,结论【关键目标】!C$28,T6480+R6481))</f>
        <v>8.1608751999999996</v>
      </c>
      <c r="U6481" s="19">
        <f>IF((T6480+R6481)&lt;结论【关键目标】!$C$28,0,(发电量计算【计算逻辑页】!R6481+发电量计算【计算逻辑页】!T6480-结论【关键目标】!$C$28))</f>
        <v>0</v>
      </c>
      <c r="V6481" s="5">
        <f t="shared" si="913"/>
        <v>0</v>
      </c>
      <c r="W6481" s="5">
        <f t="shared" si="914"/>
        <v>0</v>
      </c>
      <c r="X6481" s="5">
        <f t="shared" si="917"/>
        <v>0</v>
      </c>
    </row>
    <row r="6482" spans="1:24" x14ac:dyDescent="0.15">
      <c r="A6482" s="7">
        <v>6481</v>
      </c>
      <c r="B6482" s="7">
        <v>9</v>
      </c>
      <c r="C6482" s="7">
        <v>28</v>
      </c>
      <c r="D6482" s="7">
        <v>1</v>
      </c>
      <c r="E6482" s="7">
        <v>271</v>
      </c>
      <c r="F6482" s="7">
        <v>15.3</v>
      </c>
      <c r="G6482" s="7">
        <v>0</v>
      </c>
      <c r="H6482" s="7">
        <f t="shared" si="909"/>
        <v>4</v>
      </c>
      <c r="I6482" s="16">
        <f t="shared" si="910"/>
        <v>45197</v>
      </c>
      <c r="J6482" s="17">
        <v>0.2407</v>
      </c>
      <c r="K6482" s="18">
        <f>G6482*结论【关键目标】!C$27*0.7735*0.001</f>
        <v>0</v>
      </c>
      <c r="L6482" s="5">
        <v>0</v>
      </c>
      <c r="M6482" s="5">
        <f>ABS(IF(L6482&lt;=0,L6482/耗电量关键数据!$B$6/1000,L6482/耗电量关键数据!$B$5/1000))</f>
        <v>0</v>
      </c>
      <c r="N6482" s="5">
        <f>电气设备逐时使用率计算!H6458</f>
        <v>1.1688450000000001</v>
      </c>
      <c r="O6482" s="5">
        <f>灯光逐时使用率计算!H6458</f>
        <v>0.37403039999999999</v>
      </c>
      <c r="P6482" s="19">
        <f t="shared" si="911"/>
        <v>1.5428754000000002</v>
      </c>
      <c r="Q6482" s="19">
        <f t="shared" si="915"/>
        <v>0</v>
      </c>
      <c r="R6482" s="20">
        <f t="shared" si="912"/>
        <v>0</v>
      </c>
      <c r="S6482" s="20">
        <f t="shared" si="916"/>
        <v>0</v>
      </c>
      <c r="T6482" s="20">
        <f>IF((T6481+R6482)&lt;0,0,IF((T6481+R6482)&gt;结论【关键目标】!C$28,结论【关键目标】!C$28,T6481+R6482))</f>
        <v>8.1608751999999996</v>
      </c>
      <c r="U6482" s="19">
        <f>IF((T6481+R6482)&lt;结论【关键目标】!$C$28,0,(发电量计算【计算逻辑页】!R6482+发电量计算【计算逻辑页】!T6481-结论【关键目标】!$C$28))</f>
        <v>0</v>
      </c>
      <c r="V6482" s="5">
        <f t="shared" si="913"/>
        <v>0</v>
      </c>
      <c r="W6482" s="5">
        <f t="shared" si="914"/>
        <v>0</v>
      </c>
      <c r="X6482" s="5">
        <f t="shared" si="917"/>
        <v>0</v>
      </c>
    </row>
    <row r="6483" spans="1:24" x14ac:dyDescent="0.15">
      <c r="A6483" s="7">
        <v>6482</v>
      </c>
      <c r="B6483" s="7">
        <v>9</v>
      </c>
      <c r="C6483" s="7">
        <v>28</v>
      </c>
      <c r="D6483" s="7">
        <v>2</v>
      </c>
      <c r="E6483" s="7">
        <v>271</v>
      </c>
      <c r="F6483" s="7">
        <v>14.6</v>
      </c>
      <c r="G6483" s="7">
        <v>0</v>
      </c>
      <c r="H6483" s="7">
        <f t="shared" si="909"/>
        <v>4</v>
      </c>
      <c r="I6483" s="16">
        <f t="shared" si="910"/>
        <v>45197</v>
      </c>
      <c r="J6483" s="17">
        <v>0.2407</v>
      </c>
      <c r="K6483" s="18">
        <f>G6483*结论【关键目标】!C$27*0.7735*0.001</f>
        <v>0</v>
      </c>
      <c r="L6483" s="5">
        <v>0</v>
      </c>
      <c r="M6483" s="5">
        <f>ABS(IF(L6483&lt;=0,L6483/耗电量关键数据!$B$6/1000,L6483/耗电量关键数据!$B$5/1000))</f>
        <v>0</v>
      </c>
      <c r="N6483" s="5">
        <f>电气设备逐时使用率计算!H6459</f>
        <v>1.1688450000000001</v>
      </c>
      <c r="O6483" s="5">
        <f>灯光逐时使用率计算!H6459</f>
        <v>0.37403039999999999</v>
      </c>
      <c r="P6483" s="19">
        <f t="shared" si="911"/>
        <v>1.5428754000000002</v>
      </c>
      <c r="Q6483" s="19">
        <f t="shared" si="915"/>
        <v>0</v>
      </c>
      <c r="R6483" s="20">
        <f t="shared" si="912"/>
        <v>0</v>
      </c>
      <c r="S6483" s="20">
        <f t="shared" si="916"/>
        <v>0</v>
      </c>
      <c r="T6483" s="20">
        <f>IF((T6482+R6483)&lt;0,0,IF((T6482+R6483)&gt;结论【关键目标】!C$28,结论【关键目标】!C$28,T6482+R6483))</f>
        <v>8.1608751999999996</v>
      </c>
      <c r="U6483" s="19">
        <f>IF((T6482+R6483)&lt;结论【关键目标】!$C$28,0,(发电量计算【计算逻辑页】!R6483+发电量计算【计算逻辑页】!T6482-结论【关键目标】!$C$28))</f>
        <v>0</v>
      </c>
      <c r="V6483" s="5">
        <f t="shared" si="913"/>
        <v>0</v>
      </c>
      <c r="W6483" s="5">
        <f t="shared" si="914"/>
        <v>0</v>
      </c>
      <c r="X6483" s="5">
        <f t="shared" si="917"/>
        <v>0</v>
      </c>
    </row>
    <row r="6484" spans="1:24" x14ac:dyDescent="0.15">
      <c r="A6484" s="7">
        <v>6483</v>
      </c>
      <c r="B6484" s="7">
        <v>9</v>
      </c>
      <c r="C6484" s="7">
        <v>28</v>
      </c>
      <c r="D6484" s="7">
        <v>3</v>
      </c>
      <c r="E6484" s="7">
        <v>271</v>
      </c>
      <c r="F6484" s="7">
        <v>14</v>
      </c>
      <c r="G6484" s="7">
        <v>0</v>
      </c>
      <c r="H6484" s="7">
        <f t="shared" si="909"/>
        <v>4</v>
      </c>
      <c r="I6484" s="16">
        <f t="shared" si="910"/>
        <v>45197</v>
      </c>
      <c r="J6484" s="17">
        <v>0.2407</v>
      </c>
      <c r="K6484" s="18">
        <f>G6484*结论【关键目标】!C$27*0.7735*0.001</f>
        <v>0</v>
      </c>
      <c r="L6484" s="5">
        <v>0</v>
      </c>
      <c r="M6484" s="5">
        <f>ABS(IF(L6484&lt;=0,L6484/耗电量关键数据!$B$6/1000,L6484/耗电量关键数据!$B$5/1000))</f>
        <v>0</v>
      </c>
      <c r="N6484" s="5">
        <f>电气设备逐时使用率计算!H6460</f>
        <v>1.1688450000000001</v>
      </c>
      <c r="O6484" s="5">
        <f>灯光逐时使用率计算!H6460</f>
        <v>0.37403039999999999</v>
      </c>
      <c r="P6484" s="19">
        <f t="shared" si="911"/>
        <v>1.5428754000000002</v>
      </c>
      <c r="Q6484" s="19">
        <f t="shared" si="915"/>
        <v>0</v>
      </c>
      <c r="R6484" s="20">
        <f t="shared" si="912"/>
        <v>0</v>
      </c>
      <c r="S6484" s="20">
        <f t="shared" si="916"/>
        <v>0</v>
      </c>
      <c r="T6484" s="20">
        <f>IF((T6483+R6484)&lt;0,0,IF((T6483+R6484)&gt;结论【关键目标】!C$28,结论【关键目标】!C$28,T6483+R6484))</f>
        <v>8.1608751999999996</v>
      </c>
      <c r="U6484" s="19">
        <f>IF((T6483+R6484)&lt;结论【关键目标】!$C$28,0,(发电量计算【计算逻辑页】!R6484+发电量计算【计算逻辑页】!T6483-结论【关键目标】!$C$28))</f>
        <v>0</v>
      </c>
      <c r="V6484" s="5">
        <f t="shared" si="913"/>
        <v>0</v>
      </c>
      <c r="W6484" s="5">
        <f t="shared" si="914"/>
        <v>0</v>
      </c>
      <c r="X6484" s="5">
        <f t="shared" si="917"/>
        <v>0</v>
      </c>
    </row>
    <row r="6485" spans="1:24" x14ac:dyDescent="0.15">
      <c r="A6485" s="7">
        <v>6484</v>
      </c>
      <c r="B6485" s="7">
        <v>9</v>
      </c>
      <c r="C6485" s="7">
        <v>28</v>
      </c>
      <c r="D6485" s="7">
        <v>4</v>
      </c>
      <c r="E6485" s="7">
        <v>271</v>
      </c>
      <c r="F6485" s="7">
        <v>13.9</v>
      </c>
      <c r="G6485" s="7">
        <v>0</v>
      </c>
      <c r="H6485" s="7">
        <f t="shared" si="909"/>
        <v>4</v>
      </c>
      <c r="I6485" s="16">
        <f t="shared" si="910"/>
        <v>45197</v>
      </c>
      <c r="J6485" s="17">
        <v>0.2407</v>
      </c>
      <c r="K6485" s="18">
        <f>G6485*结论【关键目标】!C$27*0.7735*0.001</f>
        <v>0</v>
      </c>
      <c r="L6485" s="5">
        <v>0</v>
      </c>
      <c r="M6485" s="5">
        <f>ABS(IF(L6485&lt;=0,L6485/耗电量关键数据!$B$6/1000,L6485/耗电量关键数据!$B$5/1000))</f>
        <v>0</v>
      </c>
      <c r="N6485" s="5">
        <f>电气设备逐时使用率计算!H6461</f>
        <v>1.1688450000000001</v>
      </c>
      <c r="O6485" s="5">
        <f>灯光逐时使用率计算!H6461</f>
        <v>0.37403039999999999</v>
      </c>
      <c r="P6485" s="19">
        <f t="shared" si="911"/>
        <v>1.5428754000000002</v>
      </c>
      <c r="Q6485" s="19">
        <f t="shared" si="915"/>
        <v>0</v>
      </c>
      <c r="R6485" s="20">
        <f t="shared" si="912"/>
        <v>0</v>
      </c>
      <c r="S6485" s="20">
        <f t="shared" si="916"/>
        <v>0</v>
      </c>
      <c r="T6485" s="20">
        <f>IF((T6484+R6485)&lt;0,0,IF((T6484+R6485)&gt;结论【关键目标】!C$28,结论【关键目标】!C$28,T6484+R6485))</f>
        <v>8.1608751999999996</v>
      </c>
      <c r="U6485" s="19">
        <f>IF((T6484+R6485)&lt;结论【关键目标】!$C$28,0,(发电量计算【计算逻辑页】!R6485+发电量计算【计算逻辑页】!T6484-结论【关键目标】!$C$28))</f>
        <v>0</v>
      </c>
      <c r="V6485" s="5">
        <f t="shared" si="913"/>
        <v>0</v>
      </c>
      <c r="W6485" s="5">
        <f t="shared" si="914"/>
        <v>0</v>
      </c>
      <c r="X6485" s="5">
        <f t="shared" si="917"/>
        <v>0</v>
      </c>
    </row>
    <row r="6486" spans="1:24" x14ac:dyDescent="0.15">
      <c r="A6486" s="7">
        <v>6485</v>
      </c>
      <c r="B6486" s="7">
        <v>9</v>
      </c>
      <c r="C6486" s="7">
        <v>28</v>
      </c>
      <c r="D6486" s="7">
        <v>5</v>
      </c>
      <c r="E6486" s="7">
        <v>271</v>
      </c>
      <c r="F6486" s="7">
        <v>13.7</v>
      </c>
      <c r="G6486" s="7">
        <v>0</v>
      </c>
      <c r="H6486" s="7">
        <f t="shared" si="909"/>
        <v>4</v>
      </c>
      <c r="I6486" s="16">
        <f t="shared" si="910"/>
        <v>45197</v>
      </c>
      <c r="J6486" s="17">
        <v>0.2407</v>
      </c>
      <c r="K6486" s="18">
        <f>G6486*结论【关键目标】!C$27*0.7735*0.001</f>
        <v>0</v>
      </c>
      <c r="L6486" s="5">
        <v>0</v>
      </c>
      <c r="M6486" s="5">
        <f>ABS(IF(L6486&lt;=0,L6486/耗电量关键数据!$B$6/1000,L6486/耗电量关键数据!$B$5/1000))</f>
        <v>0</v>
      </c>
      <c r="N6486" s="5">
        <f>电气设备逐时使用率计算!H6462</f>
        <v>1.1688450000000001</v>
      </c>
      <c r="O6486" s="5">
        <f>灯光逐时使用率计算!H6462</f>
        <v>0.37403039999999999</v>
      </c>
      <c r="P6486" s="19">
        <f t="shared" si="911"/>
        <v>1.5428754000000002</v>
      </c>
      <c r="Q6486" s="19">
        <f t="shared" si="915"/>
        <v>0</v>
      </c>
      <c r="R6486" s="20">
        <f t="shared" si="912"/>
        <v>0</v>
      </c>
      <c r="S6486" s="20">
        <f t="shared" si="916"/>
        <v>0</v>
      </c>
      <c r="T6486" s="20">
        <f>IF((T6485+R6486)&lt;0,0,IF((T6485+R6486)&gt;结论【关键目标】!C$28,结论【关键目标】!C$28,T6485+R6486))</f>
        <v>8.1608751999999996</v>
      </c>
      <c r="U6486" s="19">
        <f>IF((T6485+R6486)&lt;结论【关键目标】!$C$28,0,(发电量计算【计算逻辑页】!R6486+发电量计算【计算逻辑页】!T6485-结论【关键目标】!$C$28))</f>
        <v>0</v>
      </c>
      <c r="V6486" s="5">
        <f t="shared" si="913"/>
        <v>0</v>
      </c>
      <c r="W6486" s="5">
        <f t="shared" si="914"/>
        <v>0</v>
      </c>
      <c r="X6486" s="5">
        <f t="shared" si="917"/>
        <v>0</v>
      </c>
    </row>
    <row r="6487" spans="1:24" x14ac:dyDescent="0.15">
      <c r="A6487" s="7">
        <v>6486</v>
      </c>
      <c r="B6487" s="7">
        <v>9</v>
      </c>
      <c r="C6487" s="7">
        <v>28</v>
      </c>
      <c r="D6487" s="7">
        <v>6</v>
      </c>
      <c r="E6487" s="7">
        <v>271</v>
      </c>
      <c r="F6487" s="7">
        <v>13.6</v>
      </c>
      <c r="G6487" s="7">
        <v>0</v>
      </c>
      <c r="H6487" s="7">
        <f t="shared" si="909"/>
        <v>4</v>
      </c>
      <c r="I6487" s="16">
        <f t="shared" si="910"/>
        <v>45197</v>
      </c>
      <c r="J6487" s="17">
        <v>0.2407</v>
      </c>
      <c r="K6487" s="18">
        <f>G6487*结论【关键目标】!C$27*0.7735*0.001</f>
        <v>0</v>
      </c>
      <c r="L6487" s="5">
        <v>0</v>
      </c>
      <c r="M6487" s="5">
        <f>ABS(IF(L6487&lt;=0,L6487/耗电量关键数据!$B$6/1000,L6487/耗电量关键数据!$B$5/1000))</f>
        <v>0</v>
      </c>
      <c r="N6487" s="5">
        <f>电气设备逐时使用率计算!H6463</f>
        <v>1.1688450000000001</v>
      </c>
      <c r="O6487" s="5">
        <f>灯光逐时使用率计算!H6463</f>
        <v>0.37403039999999999</v>
      </c>
      <c r="P6487" s="19">
        <f t="shared" si="911"/>
        <v>1.5428754000000002</v>
      </c>
      <c r="Q6487" s="19">
        <f t="shared" si="915"/>
        <v>0</v>
      </c>
      <c r="R6487" s="20">
        <f t="shared" si="912"/>
        <v>0</v>
      </c>
      <c r="S6487" s="20">
        <f t="shared" si="916"/>
        <v>0</v>
      </c>
      <c r="T6487" s="20">
        <f>IF((T6486+R6487)&lt;0,0,IF((T6486+R6487)&gt;结论【关键目标】!C$28,结论【关键目标】!C$28,T6486+R6487))</f>
        <v>8.1608751999999996</v>
      </c>
      <c r="U6487" s="19">
        <f>IF((T6486+R6487)&lt;结论【关键目标】!$C$28,0,(发电量计算【计算逻辑页】!R6487+发电量计算【计算逻辑页】!T6486-结论【关键目标】!$C$28))</f>
        <v>0</v>
      </c>
      <c r="V6487" s="5">
        <f t="shared" si="913"/>
        <v>0</v>
      </c>
      <c r="W6487" s="5">
        <f t="shared" si="914"/>
        <v>0</v>
      </c>
      <c r="X6487" s="5">
        <f t="shared" si="917"/>
        <v>0</v>
      </c>
    </row>
    <row r="6488" spans="1:24" x14ac:dyDescent="0.15">
      <c r="A6488" s="7">
        <v>6487</v>
      </c>
      <c r="B6488" s="7">
        <v>9</v>
      </c>
      <c r="C6488" s="7">
        <v>28</v>
      </c>
      <c r="D6488" s="7">
        <v>7</v>
      </c>
      <c r="E6488" s="7">
        <v>271</v>
      </c>
      <c r="F6488" s="7">
        <v>13.6</v>
      </c>
      <c r="G6488" s="7">
        <v>81.900000000000006</v>
      </c>
      <c r="H6488" s="7">
        <f t="shared" si="909"/>
        <v>4</v>
      </c>
      <c r="I6488" s="16">
        <f t="shared" si="910"/>
        <v>45197</v>
      </c>
      <c r="J6488" s="17">
        <v>0.2407</v>
      </c>
      <c r="K6488" s="18">
        <f>G6488*结论【关键目标】!C$27*0.7735*0.001</f>
        <v>7.6019579999999998</v>
      </c>
      <c r="L6488" s="5">
        <v>0</v>
      </c>
      <c r="M6488" s="5">
        <f>ABS(IF(L6488&lt;=0,L6488/耗电量关键数据!$B$6/1000,L6488/耗电量关键数据!$B$5/1000))</f>
        <v>0</v>
      </c>
      <c r="N6488" s="5">
        <f>电气设备逐时使用率计算!H6464</f>
        <v>2.3376900000000003</v>
      </c>
      <c r="O6488" s="5">
        <f>灯光逐时使用率计算!H6464</f>
        <v>1.2467680000000001</v>
      </c>
      <c r="P6488" s="19">
        <f t="shared" si="911"/>
        <v>3.5844580000000006</v>
      </c>
      <c r="Q6488" s="19">
        <f t="shared" si="915"/>
        <v>0</v>
      </c>
      <c r="R6488" s="20">
        <f t="shared" si="912"/>
        <v>7.6019579999999998</v>
      </c>
      <c r="S6488" s="20">
        <f t="shared" si="916"/>
        <v>0</v>
      </c>
      <c r="T6488" s="20">
        <f>IF((T6487+R6488)&lt;0,0,IF((T6487+R6488)&gt;结论【关键目标】!C$28,结论【关键目标】!C$28,T6487+R6488))</f>
        <v>15.762833199999999</v>
      </c>
      <c r="U6488" s="19">
        <f>IF((T6487+R6488)&lt;结论【关键目标】!$C$28,0,(发电量计算【计算逻辑页】!R6488+发电量计算【计算逻辑页】!T6487-结论【关键目标】!$C$28))</f>
        <v>0</v>
      </c>
      <c r="V6488" s="5">
        <f t="shared" si="913"/>
        <v>0</v>
      </c>
      <c r="W6488" s="5">
        <f t="shared" si="914"/>
        <v>0.8627790406000001</v>
      </c>
      <c r="X6488" s="5">
        <f t="shared" si="917"/>
        <v>0</v>
      </c>
    </row>
    <row r="6489" spans="1:24" x14ac:dyDescent="0.15">
      <c r="A6489" s="7">
        <v>6488</v>
      </c>
      <c r="B6489" s="7">
        <v>9</v>
      </c>
      <c r="C6489" s="7">
        <v>28</v>
      </c>
      <c r="D6489" s="7">
        <v>8</v>
      </c>
      <c r="E6489" s="7">
        <v>271</v>
      </c>
      <c r="F6489" s="7">
        <v>13.9</v>
      </c>
      <c r="G6489" s="7">
        <v>195.4</v>
      </c>
      <c r="H6489" s="7">
        <f t="shared" si="909"/>
        <v>4</v>
      </c>
      <c r="I6489" s="16">
        <f t="shared" si="910"/>
        <v>45197</v>
      </c>
      <c r="J6489" s="17">
        <v>0.70809999999999995</v>
      </c>
      <c r="K6489" s="18">
        <f>G6489*结论【关键目标】!C$27*0.7735*0.001</f>
        <v>18.137027999999997</v>
      </c>
      <c r="L6489" s="5">
        <v>0</v>
      </c>
      <c r="M6489" s="5">
        <f>ABS(IF(L6489&lt;=0,L6489/耗电量关键数据!$B$6/1000,L6489/耗电量关键数据!$B$5/1000))</f>
        <v>0</v>
      </c>
      <c r="N6489" s="5">
        <f>电气设备逐时使用率计算!H6465</f>
        <v>11.688450000000001</v>
      </c>
      <c r="O6489" s="5">
        <f>灯光逐时使用率计算!H6465</f>
        <v>6.2338399999999998</v>
      </c>
      <c r="P6489" s="19">
        <f t="shared" si="911"/>
        <v>17.92229</v>
      </c>
      <c r="Q6489" s="19">
        <f t="shared" si="915"/>
        <v>0</v>
      </c>
      <c r="R6489" s="20">
        <f t="shared" si="912"/>
        <v>18.137027999999997</v>
      </c>
      <c r="S6489" s="20">
        <f t="shared" si="916"/>
        <v>0</v>
      </c>
      <c r="T6489" s="20">
        <f>IF((T6488+R6489)&lt;0,0,IF((T6488+R6489)&gt;结论【关键目标】!C$28,结论【关键目标】!C$28,T6488+R6489))</f>
        <v>22</v>
      </c>
      <c r="U6489" s="19">
        <f>IF((T6488+R6489)&lt;结论【关键目标】!$C$28,0,(发电量计算【计算逻辑页】!R6489+发电量计算【计算逻辑页】!T6488-结论【关键目标】!$C$28))</f>
        <v>11.899861199999997</v>
      </c>
      <c r="V6489" s="5">
        <f t="shared" si="913"/>
        <v>4.1649514199999986</v>
      </c>
      <c r="W6489" s="5">
        <f t="shared" si="914"/>
        <v>12.690773548999999</v>
      </c>
      <c r="X6489" s="5">
        <f t="shared" si="917"/>
        <v>0</v>
      </c>
    </row>
    <row r="6490" spans="1:24" x14ac:dyDescent="0.15">
      <c r="A6490" s="7">
        <v>6489</v>
      </c>
      <c r="B6490" s="7">
        <v>9</v>
      </c>
      <c r="C6490" s="7">
        <v>28</v>
      </c>
      <c r="D6490" s="7">
        <v>9</v>
      </c>
      <c r="E6490" s="7">
        <v>271</v>
      </c>
      <c r="F6490" s="7">
        <v>14.5</v>
      </c>
      <c r="G6490" s="7">
        <v>294.2</v>
      </c>
      <c r="H6490" s="7">
        <f t="shared" si="909"/>
        <v>4</v>
      </c>
      <c r="I6490" s="16">
        <f t="shared" si="910"/>
        <v>45197</v>
      </c>
      <c r="J6490" s="17">
        <v>0.70809999999999995</v>
      </c>
      <c r="K6490" s="18">
        <f>G6490*结论【关键目标】!C$27*0.7735*0.001</f>
        <v>27.307644</v>
      </c>
      <c r="L6490" s="5">
        <v>0</v>
      </c>
      <c r="M6490" s="5">
        <f>ABS(IF(L6490&lt;=0,L6490/耗电量关键数据!$B$6/1000,L6490/耗电量关键数据!$B$5/1000))</f>
        <v>0</v>
      </c>
      <c r="N6490" s="5">
        <f>电气设备逐时使用率计算!H6466</f>
        <v>22.208055000000002</v>
      </c>
      <c r="O6490" s="5">
        <f>灯光逐时使用率计算!H6466</f>
        <v>11.844296</v>
      </c>
      <c r="P6490" s="19">
        <f t="shared" si="911"/>
        <v>34.052351000000002</v>
      </c>
      <c r="Q6490" s="19">
        <f t="shared" si="915"/>
        <v>0</v>
      </c>
      <c r="R6490" s="20">
        <f t="shared" si="912"/>
        <v>27.307644</v>
      </c>
      <c r="S6490" s="20">
        <f t="shared" si="916"/>
        <v>0</v>
      </c>
      <c r="T6490" s="20">
        <f>IF((T6489+R6490)&lt;0,0,IF((T6489+R6490)&gt;结论【关键目标】!C$28,结论【关键目标】!C$28,T6489+R6490))</f>
        <v>22</v>
      </c>
      <c r="U6490" s="19">
        <f>IF((T6489+R6490)&lt;结论【关键目标】!$C$28,0,(发电量计算【计算逻辑页】!R6490+发电量计算【计算逻辑页】!T6489-结论【关键目标】!$C$28))</f>
        <v>27.307643999999996</v>
      </c>
      <c r="V6490" s="5">
        <f t="shared" si="913"/>
        <v>9.5576753999999973</v>
      </c>
      <c r="W6490" s="5">
        <f t="shared" si="914"/>
        <v>19.336542716399997</v>
      </c>
      <c r="X6490" s="5">
        <f t="shared" si="917"/>
        <v>0</v>
      </c>
    </row>
    <row r="6491" spans="1:24" x14ac:dyDescent="0.15">
      <c r="A6491" s="7">
        <v>6490</v>
      </c>
      <c r="B6491" s="7">
        <v>9</v>
      </c>
      <c r="C6491" s="7">
        <v>28</v>
      </c>
      <c r="D6491" s="7">
        <v>10</v>
      </c>
      <c r="E6491" s="7">
        <v>271</v>
      </c>
      <c r="F6491" s="7">
        <v>15.6</v>
      </c>
      <c r="G6491" s="7">
        <v>398.1</v>
      </c>
      <c r="H6491" s="7">
        <f t="shared" si="909"/>
        <v>4</v>
      </c>
      <c r="I6491" s="16">
        <f t="shared" si="910"/>
        <v>45197</v>
      </c>
      <c r="J6491" s="17">
        <v>0.70809999999999995</v>
      </c>
      <c r="K6491" s="18">
        <f>G6491*结论【关键目标】!C$27*0.7735*0.001</f>
        <v>36.951642</v>
      </c>
      <c r="L6491" s="5">
        <v>0</v>
      </c>
      <c r="M6491" s="5">
        <f>ABS(IF(L6491&lt;=0,L6491/耗电量关键数据!$B$6/1000,L6491/耗电量关键数据!$B$5/1000))</f>
        <v>0</v>
      </c>
      <c r="N6491" s="5">
        <f>电气设备逐时使用率计算!H6467</f>
        <v>22.208055000000002</v>
      </c>
      <c r="O6491" s="5">
        <f>灯光逐时使用率计算!H6467</f>
        <v>11.844296</v>
      </c>
      <c r="P6491" s="19">
        <f t="shared" si="911"/>
        <v>34.052351000000002</v>
      </c>
      <c r="Q6491" s="19">
        <f t="shared" si="915"/>
        <v>0</v>
      </c>
      <c r="R6491" s="20">
        <f t="shared" si="912"/>
        <v>36.951642</v>
      </c>
      <c r="S6491" s="20">
        <f t="shared" si="916"/>
        <v>0</v>
      </c>
      <c r="T6491" s="20">
        <f>IF((T6490+R6491)&lt;0,0,IF((T6490+R6491)&gt;结论【关键目标】!C$28,结论【关键目标】!C$28,T6490+R6491))</f>
        <v>22</v>
      </c>
      <c r="U6491" s="19">
        <f>IF((T6490+R6491)&lt;结论【关键目标】!$C$28,0,(发电量计算【计算逻辑页】!R6491+发电量计算【计算逻辑页】!T6490-结论【关键目标】!$C$28))</f>
        <v>36.951642</v>
      </c>
      <c r="V6491" s="5">
        <f t="shared" si="913"/>
        <v>12.933074699999999</v>
      </c>
      <c r="W6491" s="5">
        <f t="shared" si="914"/>
        <v>24.1124697431</v>
      </c>
      <c r="X6491" s="5">
        <f t="shared" si="917"/>
        <v>0</v>
      </c>
    </row>
    <row r="6492" spans="1:24" x14ac:dyDescent="0.15">
      <c r="A6492" s="7">
        <v>6491</v>
      </c>
      <c r="B6492" s="7">
        <v>9</v>
      </c>
      <c r="C6492" s="7">
        <v>28</v>
      </c>
      <c r="D6492" s="7">
        <v>11</v>
      </c>
      <c r="E6492" s="7">
        <v>271</v>
      </c>
      <c r="F6492" s="7">
        <v>16.600000000000001</v>
      </c>
      <c r="G6492" s="7">
        <v>469.4</v>
      </c>
      <c r="H6492" s="7">
        <f t="shared" si="909"/>
        <v>4</v>
      </c>
      <c r="I6492" s="16">
        <f t="shared" si="910"/>
        <v>45197</v>
      </c>
      <c r="J6492" s="17">
        <v>1.2267999999999999</v>
      </c>
      <c r="K6492" s="18">
        <f>G6492*结论【关键目标】!C$27*0.7735*0.001</f>
        <v>43.569707999999999</v>
      </c>
      <c r="L6492" s="5">
        <v>0</v>
      </c>
      <c r="M6492" s="5">
        <f>ABS(IF(L6492&lt;=0,L6492/耗电量关键数据!$B$6/1000,L6492/耗电量关键数据!$B$5/1000))</f>
        <v>0</v>
      </c>
      <c r="N6492" s="5">
        <f>电气设备逐时使用率计算!H6468</f>
        <v>22.208055000000002</v>
      </c>
      <c r="O6492" s="5">
        <f>灯光逐时使用率计算!H6468</f>
        <v>11.844296</v>
      </c>
      <c r="P6492" s="19">
        <f t="shared" si="911"/>
        <v>34.052351000000002</v>
      </c>
      <c r="Q6492" s="19">
        <f t="shared" si="915"/>
        <v>34.052351000000002</v>
      </c>
      <c r="R6492" s="20">
        <f t="shared" si="912"/>
        <v>9.517356999999997</v>
      </c>
      <c r="S6492" s="20">
        <f t="shared" si="916"/>
        <v>0</v>
      </c>
      <c r="T6492" s="20">
        <f>IF((T6491+R6492)&lt;0,0,IF((T6491+R6492)&gt;结论【关键目标】!C$28,结论【关键目标】!C$28,T6491+R6492))</f>
        <v>22</v>
      </c>
      <c r="U6492" s="19">
        <f>IF((T6491+R6492)&lt;结论【关键目标】!$C$28,0,(发电量计算【计算逻辑页】!R6492+发电量计算【计算逻辑页】!T6491-结论【关键目标】!$C$28))</f>
        <v>9.517356999999997</v>
      </c>
      <c r="V6492" s="5">
        <f t="shared" si="913"/>
        <v>3.3310749499999988</v>
      </c>
      <c r="W6492" s="5">
        <f t="shared" si="914"/>
        <v>41.775424206799997</v>
      </c>
      <c r="X6492" s="5">
        <f t="shared" si="917"/>
        <v>0</v>
      </c>
    </row>
    <row r="6493" spans="1:24" x14ac:dyDescent="0.15">
      <c r="A6493" s="7">
        <v>6492</v>
      </c>
      <c r="B6493" s="7">
        <v>9</v>
      </c>
      <c r="C6493" s="7">
        <v>28</v>
      </c>
      <c r="D6493" s="7">
        <v>12</v>
      </c>
      <c r="E6493" s="7">
        <v>271</v>
      </c>
      <c r="F6493" s="7">
        <v>17.3</v>
      </c>
      <c r="G6493" s="7">
        <v>478.7</v>
      </c>
      <c r="H6493" s="7">
        <f t="shared" si="909"/>
        <v>4</v>
      </c>
      <c r="I6493" s="16">
        <f t="shared" si="910"/>
        <v>45197</v>
      </c>
      <c r="J6493" s="17">
        <v>1.2267999999999999</v>
      </c>
      <c r="K6493" s="18">
        <f>G6493*结论【关键目标】!C$27*0.7735*0.001</f>
        <v>44.432934000000003</v>
      </c>
      <c r="L6493" s="5">
        <v>0</v>
      </c>
      <c r="M6493" s="5">
        <f>ABS(IF(L6493&lt;=0,L6493/耗电量关键数据!$B$6/1000,L6493/耗电量关键数据!$B$5/1000))</f>
        <v>0</v>
      </c>
      <c r="N6493" s="5">
        <f>电气设备逐时使用率计算!H6469</f>
        <v>11.688450000000001</v>
      </c>
      <c r="O6493" s="5">
        <f>灯光逐时使用率计算!H6469</f>
        <v>9.9741440000000008</v>
      </c>
      <c r="P6493" s="19">
        <f t="shared" si="911"/>
        <v>21.662594000000002</v>
      </c>
      <c r="Q6493" s="19">
        <f t="shared" si="915"/>
        <v>21.662594000000002</v>
      </c>
      <c r="R6493" s="20">
        <f t="shared" si="912"/>
        <v>22.770340000000001</v>
      </c>
      <c r="S6493" s="20">
        <f t="shared" si="916"/>
        <v>0</v>
      </c>
      <c r="T6493" s="20">
        <f>IF((T6492+R6493)&lt;0,0,IF((T6492+R6493)&gt;结论【关键目标】!C$28,结论【关键目标】!C$28,T6492+R6493))</f>
        <v>22</v>
      </c>
      <c r="U6493" s="19">
        <f>IF((T6492+R6493)&lt;结论【关键目标】!$C$28,0,(发电量计算【计算逻辑页】!R6493+发电量计算【计算逻辑页】!T6492-结论【关键目标】!$C$28))</f>
        <v>22.770340000000004</v>
      </c>
      <c r="V6493" s="5">
        <f t="shared" si="913"/>
        <v>7.9696190000000007</v>
      </c>
      <c r="W6493" s="5">
        <f t="shared" si="914"/>
        <v>26.5756703192</v>
      </c>
      <c r="X6493" s="5">
        <f t="shared" si="917"/>
        <v>0</v>
      </c>
    </row>
    <row r="6494" spans="1:24" x14ac:dyDescent="0.15">
      <c r="A6494" s="7">
        <v>6493</v>
      </c>
      <c r="B6494" s="7">
        <v>9</v>
      </c>
      <c r="C6494" s="7">
        <v>28</v>
      </c>
      <c r="D6494" s="7">
        <v>13</v>
      </c>
      <c r="E6494" s="7">
        <v>271</v>
      </c>
      <c r="F6494" s="7">
        <v>17.399999999999999</v>
      </c>
      <c r="G6494" s="7">
        <v>412.7</v>
      </c>
      <c r="H6494" s="7">
        <f t="shared" si="909"/>
        <v>4</v>
      </c>
      <c r="I6494" s="16">
        <f t="shared" si="910"/>
        <v>45197</v>
      </c>
      <c r="J6494" s="17">
        <v>1.2267999999999999</v>
      </c>
      <c r="K6494" s="18">
        <f>G6494*结论【关键目标】!C$27*0.7735*0.001</f>
        <v>38.306814000000003</v>
      </c>
      <c r="L6494" s="5">
        <v>0</v>
      </c>
      <c r="M6494" s="5">
        <f>ABS(IF(L6494&lt;=0,L6494/耗电量关键数据!$B$6/1000,L6494/耗电量关键数据!$B$5/1000))</f>
        <v>0</v>
      </c>
      <c r="N6494" s="5">
        <f>电气设备逐时使用率计算!H6470</f>
        <v>11.688450000000001</v>
      </c>
      <c r="O6494" s="5">
        <f>灯光逐时使用率计算!H6470</f>
        <v>9.9741440000000008</v>
      </c>
      <c r="P6494" s="19">
        <f t="shared" si="911"/>
        <v>21.662594000000002</v>
      </c>
      <c r="Q6494" s="19">
        <f t="shared" si="915"/>
        <v>21.662594000000002</v>
      </c>
      <c r="R6494" s="20">
        <f t="shared" si="912"/>
        <v>16.644220000000001</v>
      </c>
      <c r="S6494" s="20">
        <f t="shared" si="916"/>
        <v>0</v>
      </c>
      <c r="T6494" s="20">
        <f>IF((T6493+R6494)&lt;0,0,IF((T6493+R6494)&gt;结论【关键目标】!C$28,结论【关键目标】!C$28,T6493+R6494))</f>
        <v>22</v>
      </c>
      <c r="U6494" s="19">
        <f>IF((T6493+R6494)&lt;结论【关键目标】!$C$28,0,(发电量计算【计算逻辑页】!R6494+发电量计算【计算逻辑页】!T6493-结论【关键目标】!$C$28))</f>
        <v>16.644220000000004</v>
      </c>
      <c r="V6494" s="5">
        <f t="shared" si="913"/>
        <v>5.8254770000000011</v>
      </c>
      <c r="W6494" s="5">
        <f t="shared" si="914"/>
        <v>26.5756703192</v>
      </c>
      <c r="X6494" s="5">
        <f t="shared" si="917"/>
        <v>0</v>
      </c>
    </row>
    <row r="6495" spans="1:24" x14ac:dyDescent="0.15">
      <c r="A6495" s="7">
        <v>6494</v>
      </c>
      <c r="B6495" s="7">
        <v>9</v>
      </c>
      <c r="C6495" s="7">
        <v>28</v>
      </c>
      <c r="D6495" s="7">
        <v>14</v>
      </c>
      <c r="E6495" s="7">
        <v>271</v>
      </c>
      <c r="F6495" s="7">
        <v>17.899999999999999</v>
      </c>
      <c r="G6495" s="7">
        <v>346.4</v>
      </c>
      <c r="H6495" s="7">
        <f t="shared" si="909"/>
        <v>4</v>
      </c>
      <c r="I6495" s="16">
        <f t="shared" si="910"/>
        <v>45197</v>
      </c>
      <c r="J6495" s="17">
        <v>1.2267999999999999</v>
      </c>
      <c r="K6495" s="18">
        <f>G6495*结论【关键目标】!C$27*0.7735*0.001</f>
        <v>32.152847999999999</v>
      </c>
      <c r="L6495" s="5">
        <v>0</v>
      </c>
      <c r="M6495" s="5">
        <f>ABS(IF(L6495&lt;=0,L6495/耗电量关键数据!$B$6/1000,L6495/耗电量关键数据!$B$5/1000))</f>
        <v>0</v>
      </c>
      <c r="N6495" s="5">
        <f>电气设备逐时使用率计算!H6471</f>
        <v>22.208055000000002</v>
      </c>
      <c r="O6495" s="5">
        <f>灯光逐时使用率计算!H6471</f>
        <v>11.844296</v>
      </c>
      <c r="P6495" s="19">
        <f t="shared" si="911"/>
        <v>34.052351000000002</v>
      </c>
      <c r="Q6495" s="19">
        <f t="shared" si="915"/>
        <v>34.052351000000002</v>
      </c>
      <c r="R6495" s="20">
        <f t="shared" si="912"/>
        <v>-1.8995030000000028</v>
      </c>
      <c r="S6495" s="20">
        <f t="shared" si="916"/>
        <v>1.8995030000000028</v>
      </c>
      <c r="T6495" s="20">
        <f>IF((T6494+R6495)&lt;0,0,IF((T6494+R6495)&gt;结论【关键目标】!C$28,结论【关键目标】!C$28,T6494+R6495))</f>
        <v>20.100496999999997</v>
      </c>
      <c r="U6495" s="19">
        <f>IF((T6494+R6495)&lt;结论【关键目标】!$C$28,0,(发电量计算【计算逻辑页】!R6495+发电量计算【计算逻辑页】!T6494-结论【关键目标】!$C$28))</f>
        <v>0</v>
      </c>
      <c r="V6495" s="5">
        <f t="shared" si="913"/>
        <v>0</v>
      </c>
      <c r="W6495" s="5">
        <f t="shared" si="914"/>
        <v>39.445113926399998</v>
      </c>
      <c r="X6495" s="5">
        <f t="shared" si="917"/>
        <v>1.6654842304000024</v>
      </c>
    </row>
    <row r="6496" spans="1:24" x14ac:dyDescent="0.15">
      <c r="A6496" s="7">
        <v>6495</v>
      </c>
      <c r="B6496" s="7">
        <v>9</v>
      </c>
      <c r="C6496" s="7">
        <v>28</v>
      </c>
      <c r="D6496" s="7">
        <v>15</v>
      </c>
      <c r="E6496" s="7">
        <v>271</v>
      </c>
      <c r="F6496" s="7">
        <v>18.5</v>
      </c>
      <c r="G6496" s="7">
        <v>272.8</v>
      </c>
      <c r="H6496" s="7">
        <f t="shared" si="909"/>
        <v>4</v>
      </c>
      <c r="I6496" s="16">
        <f t="shared" si="910"/>
        <v>45197</v>
      </c>
      <c r="J6496" s="17">
        <v>1.2267999999999999</v>
      </c>
      <c r="K6496" s="18">
        <f>G6496*结论【关键目标】!C$27*0.7735*0.001</f>
        <v>25.321296</v>
      </c>
      <c r="L6496" s="5">
        <v>0</v>
      </c>
      <c r="M6496" s="5">
        <f>ABS(IF(L6496&lt;=0,L6496/耗电量关键数据!$B$6/1000,L6496/耗电量关键数据!$B$5/1000))</f>
        <v>0</v>
      </c>
      <c r="N6496" s="5">
        <f>电气设备逐时使用率计算!H6472</f>
        <v>22.208055000000002</v>
      </c>
      <c r="O6496" s="5">
        <f>灯光逐时使用率计算!H6472</f>
        <v>11.844296</v>
      </c>
      <c r="P6496" s="19">
        <f t="shared" si="911"/>
        <v>34.052351000000002</v>
      </c>
      <c r="Q6496" s="19">
        <f t="shared" si="915"/>
        <v>34.052351000000002</v>
      </c>
      <c r="R6496" s="20">
        <f t="shared" si="912"/>
        <v>-8.7310550000000013</v>
      </c>
      <c r="S6496" s="20">
        <f t="shared" si="916"/>
        <v>8.7310550000000013</v>
      </c>
      <c r="T6496" s="20">
        <f>IF((T6495+R6496)&lt;0,0,IF((T6495+R6496)&gt;结论【关键目标】!C$28,结论【关键目标】!C$28,T6495+R6496))</f>
        <v>11.369441999999996</v>
      </c>
      <c r="U6496" s="19">
        <f>IF((T6495+R6496)&lt;结论【关键目标】!$C$28,0,(发电量计算【计算逻辑页】!R6496+发电量计算【计算逻辑页】!T6495-结论【关键目标】!$C$28))</f>
        <v>0</v>
      </c>
      <c r="V6496" s="5">
        <f t="shared" si="913"/>
        <v>0</v>
      </c>
      <c r="W6496" s="5">
        <f t="shared" si="914"/>
        <v>31.064165932799998</v>
      </c>
      <c r="X6496" s="5">
        <f t="shared" si="917"/>
        <v>7.6553890240000007</v>
      </c>
    </row>
    <row r="6497" spans="1:24" x14ac:dyDescent="0.15">
      <c r="A6497" s="7">
        <v>6496</v>
      </c>
      <c r="B6497" s="7">
        <v>9</v>
      </c>
      <c r="C6497" s="7">
        <v>28</v>
      </c>
      <c r="D6497" s="7">
        <v>16</v>
      </c>
      <c r="E6497" s="7">
        <v>271</v>
      </c>
      <c r="F6497" s="7">
        <v>19.899999999999999</v>
      </c>
      <c r="G6497" s="7">
        <v>187.6</v>
      </c>
      <c r="H6497" s="7">
        <f t="shared" si="909"/>
        <v>4</v>
      </c>
      <c r="I6497" s="16">
        <f t="shared" si="910"/>
        <v>45197</v>
      </c>
      <c r="J6497" s="17">
        <v>0.70809999999999995</v>
      </c>
      <c r="K6497" s="18">
        <f>G6497*结论【关键目标】!C$27*0.7735*0.001</f>
        <v>17.413032000000001</v>
      </c>
      <c r="L6497" s="5">
        <v>0</v>
      </c>
      <c r="M6497" s="5">
        <f>ABS(IF(L6497&lt;=0,L6497/耗电量关键数据!$B$6/1000,L6497/耗电量关键数据!$B$5/1000))</f>
        <v>0</v>
      </c>
      <c r="N6497" s="5">
        <f>电气设备逐时使用率计算!H6473</f>
        <v>22.208055000000002</v>
      </c>
      <c r="O6497" s="5">
        <f>灯光逐时使用率计算!H6473</f>
        <v>11.844296</v>
      </c>
      <c r="P6497" s="19">
        <f t="shared" si="911"/>
        <v>34.052351000000002</v>
      </c>
      <c r="Q6497" s="19">
        <f t="shared" si="915"/>
        <v>0</v>
      </c>
      <c r="R6497" s="20">
        <f t="shared" si="912"/>
        <v>17.413032000000001</v>
      </c>
      <c r="S6497" s="20">
        <f t="shared" si="916"/>
        <v>0</v>
      </c>
      <c r="T6497" s="20">
        <f>IF((T6496+R6497)&lt;0,0,IF((T6496+R6497)&gt;结论【关键目标】!C$28,结论【关键目标】!C$28,T6496+R6497))</f>
        <v>22</v>
      </c>
      <c r="U6497" s="19">
        <f>IF((T6496+R6497)&lt;结论【关键目标】!$C$28,0,(发电量计算【计算逻辑页】!R6497+发电量计算【计算逻辑页】!T6496-结论【关键目标】!$C$28))</f>
        <v>6.782473999999997</v>
      </c>
      <c r="V6497" s="5">
        <f t="shared" si="913"/>
        <v>2.3738658999999989</v>
      </c>
      <c r="W6497" s="5">
        <f t="shared" si="914"/>
        <v>12.330167959200001</v>
      </c>
      <c r="X6497" s="5">
        <f t="shared" si="917"/>
        <v>0</v>
      </c>
    </row>
    <row r="6498" spans="1:24" x14ac:dyDescent="0.15">
      <c r="A6498" s="7">
        <v>6497</v>
      </c>
      <c r="B6498" s="7">
        <v>9</v>
      </c>
      <c r="C6498" s="7">
        <v>28</v>
      </c>
      <c r="D6498" s="7">
        <v>17</v>
      </c>
      <c r="E6498" s="7">
        <v>271</v>
      </c>
      <c r="F6498" s="7">
        <v>20.399999999999999</v>
      </c>
      <c r="G6498" s="7">
        <v>52.4</v>
      </c>
      <c r="H6498" s="7">
        <f t="shared" si="909"/>
        <v>4</v>
      </c>
      <c r="I6498" s="16">
        <f t="shared" si="910"/>
        <v>45197</v>
      </c>
      <c r="J6498" s="17">
        <v>0.70809999999999995</v>
      </c>
      <c r="K6498" s="18">
        <f>G6498*结论【关键目标】!C$27*0.7735*0.001</f>
        <v>4.8637680000000003</v>
      </c>
      <c r="L6498" s="5">
        <v>0</v>
      </c>
      <c r="M6498" s="5">
        <f>ABS(IF(L6498&lt;=0,L6498/耗电量关键数据!$B$6/1000,L6498/耗电量关键数据!$B$5/1000))</f>
        <v>0</v>
      </c>
      <c r="N6498" s="5">
        <f>电气设备逐时使用率计算!H6474</f>
        <v>22.208055000000002</v>
      </c>
      <c r="O6498" s="5">
        <f>灯光逐时使用率计算!H6474</f>
        <v>11.844296</v>
      </c>
      <c r="P6498" s="19">
        <f t="shared" si="911"/>
        <v>34.052351000000002</v>
      </c>
      <c r="Q6498" s="19">
        <f t="shared" si="915"/>
        <v>0</v>
      </c>
      <c r="R6498" s="20">
        <f t="shared" si="912"/>
        <v>4.8637680000000003</v>
      </c>
      <c r="S6498" s="20">
        <f t="shared" si="916"/>
        <v>0</v>
      </c>
      <c r="T6498" s="20">
        <f>IF((T6497+R6498)&lt;0,0,IF((T6497+R6498)&gt;结论【关键目标】!C$28,结论【关键目标】!C$28,T6497+R6498))</f>
        <v>22</v>
      </c>
      <c r="U6498" s="19">
        <f>IF((T6497+R6498)&lt;结论【关键目标】!$C$28,0,(发电量计算【计算逻辑页】!R6498+发电量计算【计算逻辑页】!T6497-结论【关键目标】!$C$28))</f>
        <v>4.8637680000000003</v>
      </c>
      <c r="V6498" s="5">
        <f t="shared" si="913"/>
        <v>1.7023188</v>
      </c>
      <c r="W6498" s="5">
        <f t="shared" si="914"/>
        <v>3.4440341208</v>
      </c>
      <c r="X6498" s="5">
        <f t="shared" si="917"/>
        <v>0</v>
      </c>
    </row>
    <row r="6499" spans="1:24" x14ac:dyDescent="0.15">
      <c r="A6499" s="7">
        <v>6498</v>
      </c>
      <c r="B6499" s="7">
        <v>9</v>
      </c>
      <c r="C6499" s="7">
        <v>28</v>
      </c>
      <c r="D6499" s="7">
        <v>18</v>
      </c>
      <c r="E6499" s="7">
        <v>271</v>
      </c>
      <c r="F6499" s="7">
        <v>20.100000000000001</v>
      </c>
      <c r="G6499" s="7">
        <v>0</v>
      </c>
      <c r="H6499" s="7">
        <f t="shared" si="909"/>
        <v>4</v>
      </c>
      <c r="I6499" s="16">
        <f t="shared" si="910"/>
        <v>45197</v>
      </c>
      <c r="J6499" s="17">
        <v>0.70809999999999995</v>
      </c>
      <c r="K6499" s="18">
        <f>G6499*结论【关键目标】!C$27*0.7735*0.001</f>
        <v>0</v>
      </c>
      <c r="L6499" s="5">
        <v>0</v>
      </c>
      <c r="M6499" s="5">
        <f>ABS(IF(L6499&lt;=0,L6499/耗电量关键数据!$B$6/1000,L6499/耗电量关键数据!$B$5/1000))</f>
        <v>0</v>
      </c>
      <c r="N6499" s="5">
        <f>电气设备逐时使用率计算!H6475</f>
        <v>7.0130699999999999</v>
      </c>
      <c r="O6499" s="5">
        <f>灯光逐时使用率计算!H6475</f>
        <v>3.7403040000000001</v>
      </c>
      <c r="P6499" s="19">
        <f t="shared" si="911"/>
        <v>10.753374000000001</v>
      </c>
      <c r="Q6499" s="19">
        <f t="shared" si="915"/>
        <v>0</v>
      </c>
      <c r="R6499" s="20">
        <f t="shared" si="912"/>
        <v>0</v>
      </c>
      <c r="S6499" s="20">
        <f t="shared" si="916"/>
        <v>0</v>
      </c>
      <c r="T6499" s="20">
        <f>IF((T6498+R6499)&lt;0,0,IF((T6498+R6499)&gt;结论【关键目标】!C$28,结论【关键目标】!C$28,T6498+R6499))</f>
        <v>22</v>
      </c>
      <c r="U6499" s="19">
        <f>IF((T6498+R6499)&lt;结论【关键目标】!$C$28,0,(发电量计算【计算逻辑页】!R6499+发电量计算【计算逻辑页】!T6498-结论【关键目标】!$C$28))</f>
        <v>0</v>
      </c>
      <c r="V6499" s="5">
        <f t="shared" si="913"/>
        <v>0</v>
      </c>
      <c r="W6499" s="5">
        <f t="shared" si="914"/>
        <v>0</v>
      </c>
      <c r="X6499" s="5">
        <f t="shared" si="917"/>
        <v>0</v>
      </c>
    </row>
    <row r="6500" spans="1:24" x14ac:dyDescent="0.15">
      <c r="A6500" s="7">
        <v>6499</v>
      </c>
      <c r="B6500" s="7">
        <v>9</v>
      </c>
      <c r="C6500" s="7">
        <v>28</v>
      </c>
      <c r="D6500" s="7">
        <v>19</v>
      </c>
      <c r="E6500" s="7">
        <v>271</v>
      </c>
      <c r="F6500" s="7">
        <v>14.7</v>
      </c>
      <c r="G6500" s="7">
        <v>0</v>
      </c>
      <c r="H6500" s="7">
        <f t="shared" si="909"/>
        <v>4</v>
      </c>
      <c r="I6500" s="16">
        <f t="shared" si="910"/>
        <v>45197</v>
      </c>
      <c r="J6500" s="17">
        <v>1.2267999999999999</v>
      </c>
      <c r="K6500" s="18">
        <f>G6500*结论【关键目标】!C$27*0.7735*0.001</f>
        <v>0</v>
      </c>
      <c r="L6500" s="5">
        <v>0</v>
      </c>
      <c r="M6500" s="5">
        <f>ABS(IF(L6500&lt;=0,L6500/耗电量关键数据!$B$6/1000,L6500/耗电量关键数据!$B$5/1000))</f>
        <v>0</v>
      </c>
      <c r="N6500" s="5">
        <f>电气设备逐时使用率计算!H6476</f>
        <v>7.0130699999999999</v>
      </c>
      <c r="O6500" s="5">
        <f>灯光逐时使用率计算!H6476</f>
        <v>3.7403040000000001</v>
      </c>
      <c r="P6500" s="19">
        <f t="shared" si="911"/>
        <v>10.753374000000001</v>
      </c>
      <c r="Q6500" s="19">
        <f t="shared" si="915"/>
        <v>10.753374000000001</v>
      </c>
      <c r="R6500" s="20">
        <f t="shared" si="912"/>
        <v>-10.753374000000001</v>
      </c>
      <c r="S6500" s="20">
        <f t="shared" si="916"/>
        <v>10.753374000000001</v>
      </c>
      <c r="T6500" s="20">
        <f>IF((T6499+R6500)&lt;0,0,IF((T6499+R6500)&gt;结论【关键目标】!C$28,结论【关键目标】!C$28,T6499+R6500))</f>
        <v>11.246625999999999</v>
      </c>
      <c r="U6500" s="19">
        <f>IF((T6499+R6500)&lt;结论【关键目标】!$C$28,0,(发电量计算【计算逻辑页】!R6500+发电量计算【计算逻辑页】!T6499-结论【关键目标】!$C$28))</f>
        <v>0</v>
      </c>
      <c r="V6500" s="5">
        <f t="shared" si="913"/>
        <v>0</v>
      </c>
      <c r="W6500" s="5">
        <f t="shared" si="914"/>
        <v>0</v>
      </c>
      <c r="X6500" s="5">
        <f t="shared" si="917"/>
        <v>9.428558323199999</v>
      </c>
    </row>
    <row r="6501" spans="1:24" x14ac:dyDescent="0.15">
      <c r="A6501" s="7">
        <v>6500</v>
      </c>
      <c r="B6501" s="7">
        <v>9</v>
      </c>
      <c r="C6501" s="7">
        <v>28</v>
      </c>
      <c r="D6501" s="7">
        <v>20</v>
      </c>
      <c r="E6501" s="7">
        <v>271</v>
      </c>
      <c r="F6501" s="7">
        <v>16.2</v>
      </c>
      <c r="G6501" s="7">
        <v>0</v>
      </c>
      <c r="H6501" s="7">
        <f t="shared" si="909"/>
        <v>4</v>
      </c>
      <c r="I6501" s="16">
        <f t="shared" si="910"/>
        <v>45197</v>
      </c>
      <c r="J6501" s="17">
        <v>1.2267999999999999</v>
      </c>
      <c r="K6501" s="18">
        <f>G6501*结论【关键目标】!C$27*0.7735*0.001</f>
        <v>0</v>
      </c>
      <c r="L6501" s="5">
        <v>0</v>
      </c>
      <c r="M6501" s="5">
        <f>ABS(IF(L6501&lt;=0,L6501/耗电量关键数据!$B$6/1000,L6501/耗电量关键数据!$B$5/1000))</f>
        <v>0</v>
      </c>
      <c r="N6501" s="5">
        <f>电气设备逐时使用率计算!H6477</f>
        <v>1.1688450000000001</v>
      </c>
      <c r="O6501" s="5">
        <f>灯光逐时使用率计算!H6477</f>
        <v>0.37403039999999999</v>
      </c>
      <c r="P6501" s="19">
        <f t="shared" si="911"/>
        <v>1.5428754000000002</v>
      </c>
      <c r="Q6501" s="19">
        <f t="shared" si="915"/>
        <v>1.5428754000000002</v>
      </c>
      <c r="R6501" s="20">
        <f t="shared" si="912"/>
        <v>-1.5428754000000002</v>
      </c>
      <c r="S6501" s="20">
        <f t="shared" si="916"/>
        <v>1.5428754000000002</v>
      </c>
      <c r="T6501" s="20">
        <f>IF((T6500+R6501)&lt;0,0,IF((T6500+R6501)&gt;结论【关键目标】!C$28,结论【关键目标】!C$28,T6500+R6501))</f>
        <v>9.7037505999999993</v>
      </c>
      <c r="U6501" s="19">
        <f>IF((T6500+R6501)&lt;结论【关键目标】!$C$28,0,(发电量计算【计算逻辑页】!R6501+发电量计算【计算逻辑页】!T6500-结论【关键目标】!$C$28))</f>
        <v>0</v>
      </c>
      <c r="V6501" s="5">
        <f t="shared" si="913"/>
        <v>0</v>
      </c>
      <c r="W6501" s="5">
        <f t="shared" si="914"/>
        <v>0</v>
      </c>
      <c r="X6501" s="5">
        <f t="shared" si="917"/>
        <v>1.3527931507200002</v>
      </c>
    </row>
    <row r="6502" spans="1:24" x14ac:dyDescent="0.15">
      <c r="A6502" s="7">
        <v>6501</v>
      </c>
      <c r="B6502" s="7">
        <v>9</v>
      </c>
      <c r="C6502" s="7">
        <v>28</v>
      </c>
      <c r="D6502" s="7">
        <v>21</v>
      </c>
      <c r="E6502" s="7">
        <v>271</v>
      </c>
      <c r="F6502" s="7">
        <v>17.600000000000001</v>
      </c>
      <c r="G6502" s="7">
        <v>0</v>
      </c>
      <c r="H6502" s="7">
        <f t="shared" si="909"/>
        <v>4</v>
      </c>
      <c r="I6502" s="16">
        <f t="shared" si="910"/>
        <v>45197</v>
      </c>
      <c r="J6502" s="17">
        <v>1.2267999999999999</v>
      </c>
      <c r="K6502" s="18">
        <f>G6502*结论【关键目标】!C$27*0.7735*0.001</f>
        <v>0</v>
      </c>
      <c r="L6502" s="5">
        <v>0</v>
      </c>
      <c r="M6502" s="5">
        <f>ABS(IF(L6502&lt;=0,L6502/耗电量关键数据!$B$6/1000,L6502/耗电量关键数据!$B$5/1000))</f>
        <v>0</v>
      </c>
      <c r="N6502" s="5">
        <f>电气设备逐时使用率计算!H6478</f>
        <v>1.1688450000000001</v>
      </c>
      <c r="O6502" s="5">
        <f>灯光逐时使用率计算!H6478</f>
        <v>0.37403039999999999</v>
      </c>
      <c r="P6502" s="19">
        <f t="shared" si="911"/>
        <v>1.5428754000000002</v>
      </c>
      <c r="Q6502" s="19">
        <f t="shared" si="915"/>
        <v>1.5428754000000002</v>
      </c>
      <c r="R6502" s="20">
        <f t="shared" si="912"/>
        <v>-1.5428754000000002</v>
      </c>
      <c r="S6502" s="20">
        <f t="shared" si="916"/>
        <v>1.5428754000000002</v>
      </c>
      <c r="T6502" s="20">
        <f>IF((T6501+R6502)&lt;0,0,IF((T6501+R6502)&gt;结论【关键目标】!C$28,结论【关键目标】!C$28,T6501+R6502))</f>
        <v>8.1608751999999996</v>
      </c>
      <c r="U6502" s="19">
        <f>IF((T6501+R6502)&lt;结论【关键目标】!$C$28,0,(发电量计算【计算逻辑页】!R6502+发电量计算【计算逻辑页】!T6501-结论【关键目标】!$C$28))</f>
        <v>0</v>
      </c>
      <c r="V6502" s="5">
        <f t="shared" si="913"/>
        <v>0</v>
      </c>
      <c r="W6502" s="5">
        <f t="shared" si="914"/>
        <v>0</v>
      </c>
      <c r="X6502" s="5">
        <f t="shared" si="917"/>
        <v>1.3527931507200002</v>
      </c>
    </row>
    <row r="6503" spans="1:24" x14ac:dyDescent="0.15">
      <c r="A6503" s="7">
        <v>6502</v>
      </c>
      <c r="B6503" s="7">
        <v>9</v>
      </c>
      <c r="C6503" s="7">
        <v>28</v>
      </c>
      <c r="D6503" s="7">
        <v>22</v>
      </c>
      <c r="E6503" s="7">
        <v>271</v>
      </c>
      <c r="F6503" s="7">
        <v>17.2</v>
      </c>
      <c r="G6503" s="7">
        <v>0</v>
      </c>
      <c r="H6503" s="7">
        <f t="shared" si="909"/>
        <v>4</v>
      </c>
      <c r="I6503" s="16">
        <f t="shared" si="910"/>
        <v>45197</v>
      </c>
      <c r="J6503" s="17">
        <v>0.70809999999999995</v>
      </c>
      <c r="K6503" s="18">
        <f>G6503*结论【关键目标】!C$27*0.7735*0.001</f>
        <v>0</v>
      </c>
      <c r="L6503" s="5">
        <v>0</v>
      </c>
      <c r="M6503" s="5">
        <f>ABS(IF(L6503&lt;=0,L6503/耗电量关键数据!$B$6/1000,L6503/耗电量关键数据!$B$5/1000))</f>
        <v>0</v>
      </c>
      <c r="N6503" s="5">
        <f>电气设备逐时使用率计算!H6479</f>
        <v>1.1688450000000001</v>
      </c>
      <c r="O6503" s="5">
        <f>灯光逐时使用率计算!H6479</f>
        <v>0.37403039999999999</v>
      </c>
      <c r="P6503" s="19">
        <f t="shared" si="911"/>
        <v>1.5428754000000002</v>
      </c>
      <c r="Q6503" s="19">
        <f t="shared" si="915"/>
        <v>0</v>
      </c>
      <c r="R6503" s="20">
        <f t="shared" si="912"/>
        <v>0</v>
      </c>
      <c r="S6503" s="20">
        <f t="shared" si="916"/>
        <v>0</v>
      </c>
      <c r="T6503" s="20">
        <f>IF((T6502+R6503)&lt;0,0,IF((T6502+R6503)&gt;结论【关键目标】!C$28,结论【关键目标】!C$28,T6502+R6503))</f>
        <v>8.1608751999999996</v>
      </c>
      <c r="U6503" s="19">
        <f>IF((T6502+R6503)&lt;结论【关键目标】!$C$28,0,(发电量计算【计算逻辑页】!R6503+发电量计算【计算逻辑页】!T6502-结论【关键目标】!$C$28))</f>
        <v>0</v>
      </c>
      <c r="V6503" s="5">
        <f t="shared" si="913"/>
        <v>0</v>
      </c>
      <c r="W6503" s="5">
        <f t="shared" si="914"/>
        <v>0</v>
      </c>
      <c r="X6503" s="5">
        <f t="shared" si="917"/>
        <v>0</v>
      </c>
    </row>
    <row r="6504" spans="1:24" x14ac:dyDescent="0.15">
      <c r="A6504" s="7">
        <v>6503</v>
      </c>
      <c r="B6504" s="7">
        <v>9</v>
      </c>
      <c r="C6504" s="7">
        <v>28</v>
      </c>
      <c r="D6504" s="7">
        <v>23</v>
      </c>
      <c r="E6504" s="7">
        <v>271</v>
      </c>
      <c r="F6504" s="7">
        <v>16.899999999999999</v>
      </c>
      <c r="G6504" s="7">
        <v>0</v>
      </c>
      <c r="H6504" s="7">
        <f t="shared" si="909"/>
        <v>4</v>
      </c>
      <c r="I6504" s="16">
        <f t="shared" si="910"/>
        <v>45197</v>
      </c>
      <c r="J6504" s="17">
        <v>0.70809999999999995</v>
      </c>
      <c r="K6504" s="18">
        <f>G6504*结论【关键目标】!C$27*0.7735*0.001</f>
        <v>0</v>
      </c>
      <c r="L6504" s="5">
        <v>0</v>
      </c>
      <c r="M6504" s="5">
        <f>ABS(IF(L6504&lt;=0,L6504/耗电量关键数据!$B$6/1000,L6504/耗电量关键数据!$B$5/1000))</f>
        <v>0</v>
      </c>
      <c r="N6504" s="5">
        <f>电气设备逐时使用率计算!H6480</f>
        <v>1.1688450000000001</v>
      </c>
      <c r="O6504" s="5">
        <f>灯光逐时使用率计算!H6480</f>
        <v>0.37403039999999999</v>
      </c>
      <c r="P6504" s="19">
        <f t="shared" si="911"/>
        <v>1.5428754000000002</v>
      </c>
      <c r="Q6504" s="19">
        <f t="shared" si="915"/>
        <v>0</v>
      </c>
      <c r="R6504" s="20">
        <f t="shared" si="912"/>
        <v>0</v>
      </c>
      <c r="S6504" s="20">
        <f t="shared" si="916"/>
        <v>0</v>
      </c>
      <c r="T6504" s="20">
        <f>IF((T6503+R6504)&lt;0,0,IF((T6503+R6504)&gt;结论【关键目标】!C$28,结论【关键目标】!C$28,T6503+R6504))</f>
        <v>8.1608751999999996</v>
      </c>
      <c r="U6504" s="19">
        <f>IF((T6503+R6504)&lt;结论【关键目标】!$C$28,0,(发电量计算【计算逻辑页】!R6504+发电量计算【计算逻辑页】!T6503-结论【关键目标】!$C$28))</f>
        <v>0</v>
      </c>
      <c r="V6504" s="5">
        <f t="shared" si="913"/>
        <v>0</v>
      </c>
      <c r="W6504" s="5">
        <f t="shared" si="914"/>
        <v>0</v>
      </c>
      <c r="X6504" s="5">
        <f t="shared" si="917"/>
        <v>0</v>
      </c>
    </row>
    <row r="6505" spans="1:24" x14ac:dyDescent="0.15">
      <c r="A6505" s="7">
        <v>6504</v>
      </c>
      <c r="B6505" s="7">
        <v>9</v>
      </c>
      <c r="C6505" s="7">
        <v>28</v>
      </c>
      <c r="D6505" s="7">
        <v>24</v>
      </c>
      <c r="E6505" s="7">
        <v>271</v>
      </c>
      <c r="F6505" s="7">
        <v>16.5</v>
      </c>
      <c r="G6505" s="7">
        <v>0</v>
      </c>
      <c r="H6505" s="7">
        <f t="shared" si="909"/>
        <v>4</v>
      </c>
      <c r="I6505" s="16">
        <f t="shared" si="910"/>
        <v>45197</v>
      </c>
      <c r="J6505" s="17">
        <v>0.2407</v>
      </c>
      <c r="K6505" s="18">
        <f>G6505*结论【关键目标】!C$27*0.7735*0.001</f>
        <v>0</v>
      </c>
      <c r="L6505" s="5">
        <v>0</v>
      </c>
      <c r="M6505" s="5">
        <f>ABS(IF(L6505&lt;=0,L6505/耗电量关键数据!$B$6/1000,L6505/耗电量关键数据!$B$5/1000))</f>
        <v>0</v>
      </c>
      <c r="N6505" s="5">
        <f>电气设备逐时使用率计算!H6481</f>
        <v>1.1688450000000001</v>
      </c>
      <c r="O6505" s="5">
        <f>灯光逐时使用率计算!H6481</f>
        <v>0.37403039999999999</v>
      </c>
      <c r="P6505" s="19">
        <f t="shared" si="911"/>
        <v>1.5428754000000002</v>
      </c>
      <c r="Q6505" s="19">
        <f t="shared" si="915"/>
        <v>0</v>
      </c>
      <c r="R6505" s="20">
        <f t="shared" si="912"/>
        <v>0</v>
      </c>
      <c r="S6505" s="20">
        <f t="shared" si="916"/>
        <v>0</v>
      </c>
      <c r="T6505" s="20">
        <f>IF((T6504+R6505)&lt;0,0,IF((T6504+R6505)&gt;结论【关键目标】!C$28,结论【关键目标】!C$28,T6504+R6505))</f>
        <v>8.1608751999999996</v>
      </c>
      <c r="U6505" s="19">
        <f>IF((T6504+R6505)&lt;结论【关键目标】!$C$28,0,(发电量计算【计算逻辑页】!R6505+发电量计算【计算逻辑页】!T6504-结论【关键目标】!$C$28))</f>
        <v>0</v>
      </c>
      <c r="V6505" s="5">
        <f t="shared" si="913"/>
        <v>0</v>
      </c>
      <c r="W6505" s="5">
        <f t="shared" si="914"/>
        <v>0</v>
      </c>
      <c r="X6505" s="5">
        <f t="shared" si="917"/>
        <v>0</v>
      </c>
    </row>
    <row r="6506" spans="1:24" x14ac:dyDescent="0.15">
      <c r="A6506" s="7">
        <v>6505</v>
      </c>
      <c r="B6506" s="7">
        <v>9</v>
      </c>
      <c r="C6506" s="7">
        <v>29</v>
      </c>
      <c r="D6506" s="7">
        <v>1</v>
      </c>
      <c r="E6506" s="7">
        <v>272</v>
      </c>
      <c r="F6506" s="7">
        <v>16</v>
      </c>
      <c r="G6506" s="7">
        <v>0</v>
      </c>
      <c r="H6506" s="7">
        <f t="shared" si="909"/>
        <v>5</v>
      </c>
      <c r="I6506" s="16">
        <f t="shared" si="910"/>
        <v>45198</v>
      </c>
      <c r="J6506" s="17">
        <v>0.2407</v>
      </c>
      <c r="K6506" s="18">
        <f>G6506*结论【关键目标】!C$27*0.7735*0.001</f>
        <v>0</v>
      </c>
      <c r="L6506" s="5">
        <v>0</v>
      </c>
      <c r="M6506" s="5">
        <f>ABS(IF(L6506&lt;=0,L6506/耗电量关键数据!$B$6/1000,L6506/耗电量关键数据!$B$5/1000))</f>
        <v>0</v>
      </c>
      <c r="N6506" s="5">
        <f>电气设备逐时使用率计算!H6482</f>
        <v>1.1688450000000001</v>
      </c>
      <c r="O6506" s="5">
        <f>灯光逐时使用率计算!H6482</f>
        <v>0.37403039999999999</v>
      </c>
      <c r="P6506" s="19">
        <f t="shared" si="911"/>
        <v>1.5428754000000002</v>
      </c>
      <c r="Q6506" s="19">
        <f t="shared" si="915"/>
        <v>0</v>
      </c>
      <c r="R6506" s="20">
        <f t="shared" si="912"/>
        <v>0</v>
      </c>
      <c r="S6506" s="20">
        <f t="shared" si="916"/>
        <v>0</v>
      </c>
      <c r="T6506" s="20">
        <f>IF((T6505+R6506)&lt;0,0,IF((T6505+R6506)&gt;结论【关键目标】!C$28,结论【关键目标】!C$28,T6505+R6506))</f>
        <v>8.1608751999999996</v>
      </c>
      <c r="U6506" s="19">
        <f>IF((T6505+R6506)&lt;结论【关键目标】!$C$28,0,(发电量计算【计算逻辑页】!R6506+发电量计算【计算逻辑页】!T6505-结论【关键目标】!$C$28))</f>
        <v>0</v>
      </c>
      <c r="V6506" s="5">
        <f t="shared" si="913"/>
        <v>0</v>
      </c>
      <c r="W6506" s="5">
        <f t="shared" si="914"/>
        <v>0</v>
      </c>
      <c r="X6506" s="5">
        <f t="shared" si="917"/>
        <v>0</v>
      </c>
    </row>
    <row r="6507" spans="1:24" x14ac:dyDescent="0.15">
      <c r="A6507" s="7">
        <v>6506</v>
      </c>
      <c r="B6507" s="7">
        <v>9</v>
      </c>
      <c r="C6507" s="7">
        <v>29</v>
      </c>
      <c r="D6507" s="7">
        <v>2</v>
      </c>
      <c r="E6507" s="7">
        <v>272</v>
      </c>
      <c r="F6507" s="7">
        <v>15.6</v>
      </c>
      <c r="G6507" s="7">
        <v>0</v>
      </c>
      <c r="H6507" s="7">
        <f t="shared" si="909"/>
        <v>5</v>
      </c>
      <c r="I6507" s="16">
        <f t="shared" si="910"/>
        <v>45198</v>
      </c>
      <c r="J6507" s="17">
        <v>0.2407</v>
      </c>
      <c r="K6507" s="18">
        <f>G6507*结论【关键目标】!C$27*0.7735*0.001</f>
        <v>0</v>
      </c>
      <c r="L6507" s="5">
        <v>0</v>
      </c>
      <c r="M6507" s="5">
        <f>ABS(IF(L6507&lt;=0,L6507/耗电量关键数据!$B$6/1000,L6507/耗电量关键数据!$B$5/1000))</f>
        <v>0</v>
      </c>
      <c r="N6507" s="5">
        <f>电气设备逐时使用率计算!H6483</f>
        <v>1.1688450000000001</v>
      </c>
      <c r="O6507" s="5">
        <f>灯光逐时使用率计算!H6483</f>
        <v>0.37403039999999999</v>
      </c>
      <c r="P6507" s="19">
        <f t="shared" si="911"/>
        <v>1.5428754000000002</v>
      </c>
      <c r="Q6507" s="19">
        <f t="shared" si="915"/>
        <v>0</v>
      </c>
      <c r="R6507" s="20">
        <f t="shared" si="912"/>
        <v>0</v>
      </c>
      <c r="S6507" s="20">
        <f t="shared" si="916"/>
        <v>0</v>
      </c>
      <c r="T6507" s="20">
        <f>IF((T6506+R6507)&lt;0,0,IF((T6506+R6507)&gt;结论【关键目标】!C$28,结论【关键目标】!C$28,T6506+R6507))</f>
        <v>8.1608751999999996</v>
      </c>
      <c r="U6507" s="19">
        <f>IF((T6506+R6507)&lt;结论【关键目标】!$C$28,0,(发电量计算【计算逻辑页】!R6507+发电量计算【计算逻辑页】!T6506-结论【关键目标】!$C$28))</f>
        <v>0</v>
      </c>
      <c r="V6507" s="5">
        <f t="shared" si="913"/>
        <v>0</v>
      </c>
      <c r="W6507" s="5">
        <f t="shared" si="914"/>
        <v>0</v>
      </c>
      <c r="X6507" s="5">
        <f t="shared" si="917"/>
        <v>0</v>
      </c>
    </row>
    <row r="6508" spans="1:24" x14ac:dyDescent="0.15">
      <c r="A6508" s="7">
        <v>6507</v>
      </c>
      <c r="B6508" s="7">
        <v>9</v>
      </c>
      <c r="C6508" s="7">
        <v>29</v>
      </c>
      <c r="D6508" s="7">
        <v>3</v>
      </c>
      <c r="E6508" s="7">
        <v>272</v>
      </c>
      <c r="F6508" s="7">
        <v>15.1</v>
      </c>
      <c r="G6508" s="7">
        <v>0</v>
      </c>
      <c r="H6508" s="7">
        <f t="shared" si="909"/>
        <v>5</v>
      </c>
      <c r="I6508" s="16">
        <f t="shared" si="910"/>
        <v>45198</v>
      </c>
      <c r="J6508" s="17">
        <v>0.2407</v>
      </c>
      <c r="K6508" s="18">
        <f>G6508*结论【关键目标】!C$27*0.7735*0.001</f>
        <v>0</v>
      </c>
      <c r="L6508" s="5">
        <v>0</v>
      </c>
      <c r="M6508" s="5">
        <f>ABS(IF(L6508&lt;=0,L6508/耗电量关键数据!$B$6/1000,L6508/耗电量关键数据!$B$5/1000))</f>
        <v>0</v>
      </c>
      <c r="N6508" s="5">
        <f>电气设备逐时使用率计算!H6484</f>
        <v>1.1688450000000001</v>
      </c>
      <c r="O6508" s="5">
        <f>灯光逐时使用率计算!H6484</f>
        <v>0.37403039999999999</v>
      </c>
      <c r="P6508" s="19">
        <f t="shared" si="911"/>
        <v>1.5428754000000002</v>
      </c>
      <c r="Q6508" s="19">
        <f t="shared" si="915"/>
        <v>0</v>
      </c>
      <c r="R6508" s="20">
        <f t="shared" si="912"/>
        <v>0</v>
      </c>
      <c r="S6508" s="20">
        <f t="shared" si="916"/>
        <v>0</v>
      </c>
      <c r="T6508" s="20">
        <f>IF((T6507+R6508)&lt;0,0,IF((T6507+R6508)&gt;结论【关键目标】!C$28,结论【关键目标】!C$28,T6507+R6508))</f>
        <v>8.1608751999999996</v>
      </c>
      <c r="U6508" s="19">
        <f>IF((T6507+R6508)&lt;结论【关键目标】!$C$28,0,(发电量计算【计算逻辑页】!R6508+发电量计算【计算逻辑页】!T6507-结论【关键目标】!$C$28))</f>
        <v>0</v>
      </c>
      <c r="V6508" s="5">
        <f t="shared" si="913"/>
        <v>0</v>
      </c>
      <c r="W6508" s="5">
        <f t="shared" si="914"/>
        <v>0</v>
      </c>
      <c r="X6508" s="5">
        <f t="shared" si="917"/>
        <v>0</v>
      </c>
    </row>
    <row r="6509" spans="1:24" x14ac:dyDescent="0.15">
      <c r="A6509" s="7">
        <v>6508</v>
      </c>
      <c r="B6509" s="7">
        <v>9</v>
      </c>
      <c r="C6509" s="7">
        <v>29</v>
      </c>
      <c r="D6509" s="7">
        <v>4</v>
      </c>
      <c r="E6509" s="7">
        <v>272</v>
      </c>
      <c r="F6509" s="7">
        <v>14.6</v>
      </c>
      <c r="G6509" s="7">
        <v>0</v>
      </c>
      <c r="H6509" s="7">
        <f t="shared" si="909"/>
        <v>5</v>
      </c>
      <c r="I6509" s="16">
        <f t="shared" si="910"/>
        <v>45198</v>
      </c>
      <c r="J6509" s="17">
        <v>0.2407</v>
      </c>
      <c r="K6509" s="18">
        <f>G6509*结论【关键目标】!C$27*0.7735*0.001</f>
        <v>0</v>
      </c>
      <c r="L6509" s="5">
        <v>0</v>
      </c>
      <c r="M6509" s="5">
        <f>ABS(IF(L6509&lt;=0,L6509/耗电量关键数据!$B$6/1000,L6509/耗电量关键数据!$B$5/1000))</f>
        <v>0</v>
      </c>
      <c r="N6509" s="5">
        <f>电气设备逐时使用率计算!H6485</f>
        <v>1.1688450000000001</v>
      </c>
      <c r="O6509" s="5">
        <f>灯光逐时使用率计算!H6485</f>
        <v>0.37403039999999999</v>
      </c>
      <c r="P6509" s="19">
        <f t="shared" si="911"/>
        <v>1.5428754000000002</v>
      </c>
      <c r="Q6509" s="19">
        <f t="shared" si="915"/>
        <v>0</v>
      </c>
      <c r="R6509" s="20">
        <f t="shared" si="912"/>
        <v>0</v>
      </c>
      <c r="S6509" s="20">
        <f t="shared" si="916"/>
        <v>0</v>
      </c>
      <c r="T6509" s="20">
        <f>IF((T6508+R6509)&lt;0,0,IF((T6508+R6509)&gt;结论【关键目标】!C$28,结论【关键目标】!C$28,T6508+R6509))</f>
        <v>8.1608751999999996</v>
      </c>
      <c r="U6509" s="19">
        <f>IF((T6508+R6509)&lt;结论【关键目标】!$C$28,0,(发电量计算【计算逻辑页】!R6509+发电量计算【计算逻辑页】!T6508-结论【关键目标】!$C$28))</f>
        <v>0</v>
      </c>
      <c r="V6509" s="5">
        <f t="shared" si="913"/>
        <v>0</v>
      </c>
      <c r="W6509" s="5">
        <f t="shared" si="914"/>
        <v>0</v>
      </c>
      <c r="X6509" s="5">
        <f t="shared" si="917"/>
        <v>0</v>
      </c>
    </row>
    <row r="6510" spans="1:24" x14ac:dyDescent="0.15">
      <c r="A6510" s="7">
        <v>6509</v>
      </c>
      <c r="B6510" s="7">
        <v>9</v>
      </c>
      <c r="C6510" s="7">
        <v>29</v>
      </c>
      <c r="D6510" s="7">
        <v>5</v>
      </c>
      <c r="E6510" s="7">
        <v>272</v>
      </c>
      <c r="F6510" s="7">
        <v>14.2</v>
      </c>
      <c r="G6510" s="7">
        <v>0</v>
      </c>
      <c r="H6510" s="7">
        <f t="shared" si="909"/>
        <v>5</v>
      </c>
      <c r="I6510" s="16">
        <f t="shared" si="910"/>
        <v>45198</v>
      </c>
      <c r="J6510" s="17">
        <v>0.2407</v>
      </c>
      <c r="K6510" s="18">
        <f>G6510*结论【关键目标】!C$27*0.7735*0.001</f>
        <v>0</v>
      </c>
      <c r="L6510" s="5">
        <v>0</v>
      </c>
      <c r="M6510" s="5">
        <f>ABS(IF(L6510&lt;=0,L6510/耗电量关键数据!$B$6/1000,L6510/耗电量关键数据!$B$5/1000))</f>
        <v>0</v>
      </c>
      <c r="N6510" s="5">
        <f>电气设备逐时使用率计算!H6486</f>
        <v>1.1688450000000001</v>
      </c>
      <c r="O6510" s="5">
        <f>灯光逐时使用率计算!H6486</f>
        <v>0.37403039999999999</v>
      </c>
      <c r="P6510" s="19">
        <f t="shared" si="911"/>
        <v>1.5428754000000002</v>
      </c>
      <c r="Q6510" s="19">
        <f t="shared" si="915"/>
        <v>0</v>
      </c>
      <c r="R6510" s="20">
        <f t="shared" si="912"/>
        <v>0</v>
      </c>
      <c r="S6510" s="20">
        <f t="shared" si="916"/>
        <v>0</v>
      </c>
      <c r="T6510" s="20">
        <f>IF((T6509+R6510)&lt;0,0,IF((T6509+R6510)&gt;结论【关键目标】!C$28,结论【关键目标】!C$28,T6509+R6510))</f>
        <v>8.1608751999999996</v>
      </c>
      <c r="U6510" s="19">
        <f>IF((T6509+R6510)&lt;结论【关键目标】!$C$28,0,(发电量计算【计算逻辑页】!R6510+发电量计算【计算逻辑页】!T6509-结论【关键目标】!$C$28))</f>
        <v>0</v>
      </c>
      <c r="V6510" s="5">
        <f t="shared" si="913"/>
        <v>0</v>
      </c>
      <c r="W6510" s="5">
        <f t="shared" si="914"/>
        <v>0</v>
      </c>
      <c r="X6510" s="5">
        <f t="shared" si="917"/>
        <v>0</v>
      </c>
    </row>
    <row r="6511" spans="1:24" x14ac:dyDescent="0.15">
      <c r="A6511" s="7">
        <v>6510</v>
      </c>
      <c r="B6511" s="7">
        <v>9</v>
      </c>
      <c r="C6511" s="7">
        <v>29</v>
      </c>
      <c r="D6511" s="7">
        <v>6</v>
      </c>
      <c r="E6511" s="7">
        <v>272</v>
      </c>
      <c r="F6511" s="7">
        <v>13.7</v>
      </c>
      <c r="G6511" s="7">
        <v>0</v>
      </c>
      <c r="H6511" s="7">
        <f t="shared" si="909"/>
        <v>5</v>
      </c>
      <c r="I6511" s="16">
        <f t="shared" si="910"/>
        <v>45198</v>
      </c>
      <c r="J6511" s="17">
        <v>0.2407</v>
      </c>
      <c r="K6511" s="18">
        <f>G6511*结论【关键目标】!C$27*0.7735*0.001</f>
        <v>0</v>
      </c>
      <c r="L6511" s="5">
        <v>0</v>
      </c>
      <c r="M6511" s="5">
        <f>ABS(IF(L6511&lt;=0,L6511/耗电量关键数据!$B$6/1000,L6511/耗电量关键数据!$B$5/1000))</f>
        <v>0</v>
      </c>
      <c r="N6511" s="5">
        <f>电气设备逐时使用率计算!H6487</f>
        <v>1.1688450000000001</v>
      </c>
      <c r="O6511" s="5">
        <f>灯光逐时使用率计算!H6487</f>
        <v>0.37403039999999999</v>
      </c>
      <c r="P6511" s="19">
        <f t="shared" si="911"/>
        <v>1.5428754000000002</v>
      </c>
      <c r="Q6511" s="19">
        <f t="shared" si="915"/>
        <v>0</v>
      </c>
      <c r="R6511" s="20">
        <f t="shared" si="912"/>
        <v>0</v>
      </c>
      <c r="S6511" s="20">
        <f t="shared" si="916"/>
        <v>0</v>
      </c>
      <c r="T6511" s="20">
        <f>IF((T6510+R6511)&lt;0,0,IF((T6510+R6511)&gt;结论【关键目标】!C$28,结论【关键目标】!C$28,T6510+R6511))</f>
        <v>8.1608751999999996</v>
      </c>
      <c r="U6511" s="19">
        <f>IF((T6510+R6511)&lt;结论【关键目标】!$C$28,0,(发电量计算【计算逻辑页】!R6511+发电量计算【计算逻辑页】!T6510-结论【关键目标】!$C$28))</f>
        <v>0</v>
      </c>
      <c r="V6511" s="5">
        <f t="shared" si="913"/>
        <v>0</v>
      </c>
      <c r="W6511" s="5">
        <f t="shared" si="914"/>
        <v>0</v>
      </c>
      <c r="X6511" s="5">
        <f t="shared" si="917"/>
        <v>0</v>
      </c>
    </row>
    <row r="6512" spans="1:24" x14ac:dyDescent="0.15">
      <c r="A6512" s="7">
        <v>6511</v>
      </c>
      <c r="B6512" s="7">
        <v>9</v>
      </c>
      <c r="C6512" s="7">
        <v>29</v>
      </c>
      <c r="D6512" s="7">
        <v>7</v>
      </c>
      <c r="E6512" s="7">
        <v>272</v>
      </c>
      <c r="F6512" s="7">
        <v>13.3</v>
      </c>
      <c r="G6512" s="7">
        <v>56.8</v>
      </c>
      <c r="H6512" s="7">
        <f t="shared" si="909"/>
        <v>5</v>
      </c>
      <c r="I6512" s="16">
        <f t="shared" si="910"/>
        <v>45198</v>
      </c>
      <c r="J6512" s="17">
        <v>0.2407</v>
      </c>
      <c r="K6512" s="18">
        <f>G6512*结论【关键目标】!C$27*0.7735*0.001</f>
        <v>5.272176</v>
      </c>
      <c r="L6512" s="5">
        <v>0</v>
      </c>
      <c r="M6512" s="5">
        <f>ABS(IF(L6512&lt;=0,L6512/耗电量关键数据!$B$6/1000,L6512/耗电量关键数据!$B$5/1000))</f>
        <v>0</v>
      </c>
      <c r="N6512" s="5">
        <f>电气设备逐时使用率计算!H6488</f>
        <v>2.3376900000000003</v>
      </c>
      <c r="O6512" s="5">
        <f>灯光逐时使用率计算!H6488</f>
        <v>1.2467680000000001</v>
      </c>
      <c r="P6512" s="19">
        <f t="shared" si="911"/>
        <v>3.5844580000000006</v>
      </c>
      <c r="Q6512" s="19">
        <f t="shared" si="915"/>
        <v>0</v>
      </c>
      <c r="R6512" s="20">
        <f t="shared" si="912"/>
        <v>5.272176</v>
      </c>
      <c r="S6512" s="20">
        <f t="shared" si="916"/>
        <v>0</v>
      </c>
      <c r="T6512" s="20">
        <f>IF((T6511+R6512)&lt;0,0,IF((T6511+R6512)&gt;结论【关键目标】!C$28,结论【关键目标】!C$28,T6511+R6512))</f>
        <v>13.4330512</v>
      </c>
      <c r="U6512" s="19">
        <f>IF((T6511+R6512)&lt;结论【关键目标】!$C$28,0,(发电量计算【计算逻辑页】!R6512+发电量计算【计算逻辑页】!T6511-结论【关键目标】!$C$28))</f>
        <v>0</v>
      </c>
      <c r="V6512" s="5">
        <f t="shared" si="913"/>
        <v>0</v>
      </c>
      <c r="W6512" s="5">
        <f t="shared" si="914"/>
        <v>0.8627790406000001</v>
      </c>
      <c r="X6512" s="5">
        <f t="shared" si="917"/>
        <v>0</v>
      </c>
    </row>
    <row r="6513" spans="1:24" x14ac:dyDescent="0.15">
      <c r="A6513" s="7">
        <v>6512</v>
      </c>
      <c r="B6513" s="7">
        <v>9</v>
      </c>
      <c r="C6513" s="7">
        <v>29</v>
      </c>
      <c r="D6513" s="7">
        <v>8</v>
      </c>
      <c r="E6513" s="7">
        <v>272</v>
      </c>
      <c r="F6513" s="7">
        <v>13.5</v>
      </c>
      <c r="G6513" s="7">
        <v>134</v>
      </c>
      <c r="H6513" s="7">
        <f t="shared" si="909"/>
        <v>5</v>
      </c>
      <c r="I6513" s="16">
        <f t="shared" si="910"/>
        <v>45198</v>
      </c>
      <c r="J6513" s="17">
        <v>0.70809999999999995</v>
      </c>
      <c r="K6513" s="18">
        <f>G6513*结论【关键目标】!C$27*0.7735*0.001</f>
        <v>12.43788</v>
      </c>
      <c r="L6513" s="5">
        <v>0</v>
      </c>
      <c r="M6513" s="5">
        <f>ABS(IF(L6513&lt;=0,L6513/耗电量关键数据!$B$6/1000,L6513/耗电量关键数据!$B$5/1000))</f>
        <v>0</v>
      </c>
      <c r="N6513" s="5">
        <f>电气设备逐时使用率计算!H6489</f>
        <v>11.688450000000001</v>
      </c>
      <c r="O6513" s="5">
        <f>灯光逐时使用率计算!H6489</f>
        <v>6.2338399999999998</v>
      </c>
      <c r="P6513" s="19">
        <f t="shared" si="911"/>
        <v>17.92229</v>
      </c>
      <c r="Q6513" s="19">
        <f t="shared" si="915"/>
        <v>0</v>
      </c>
      <c r="R6513" s="20">
        <f t="shared" si="912"/>
        <v>12.43788</v>
      </c>
      <c r="S6513" s="20">
        <f t="shared" si="916"/>
        <v>0</v>
      </c>
      <c r="T6513" s="20">
        <f>IF((T6512+R6513)&lt;0,0,IF((T6512+R6513)&gt;结论【关键目标】!C$28,结论【关键目标】!C$28,T6512+R6513))</f>
        <v>22</v>
      </c>
      <c r="U6513" s="19">
        <f>IF((T6512+R6513)&lt;结论【关键目标】!$C$28,0,(发电量计算【计算逻辑页】!R6513+发电量计算【计算逻辑页】!T6512-结论【关键目标】!$C$28))</f>
        <v>3.8709312000000011</v>
      </c>
      <c r="V6513" s="5">
        <f t="shared" si="913"/>
        <v>1.3548259200000003</v>
      </c>
      <c r="W6513" s="5">
        <f t="shared" si="914"/>
        <v>8.8072628279999989</v>
      </c>
      <c r="X6513" s="5">
        <f t="shared" si="917"/>
        <v>0</v>
      </c>
    </row>
    <row r="6514" spans="1:24" x14ac:dyDescent="0.15">
      <c r="A6514" s="7">
        <v>6513</v>
      </c>
      <c r="B6514" s="7">
        <v>9</v>
      </c>
      <c r="C6514" s="7">
        <v>29</v>
      </c>
      <c r="D6514" s="7">
        <v>9</v>
      </c>
      <c r="E6514" s="7">
        <v>272</v>
      </c>
      <c r="F6514" s="7">
        <v>14.4</v>
      </c>
      <c r="G6514" s="7">
        <v>250.2</v>
      </c>
      <c r="H6514" s="7">
        <f t="shared" si="909"/>
        <v>5</v>
      </c>
      <c r="I6514" s="16">
        <f t="shared" si="910"/>
        <v>45198</v>
      </c>
      <c r="J6514" s="17">
        <v>0.70809999999999995</v>
      </c>
      <c r="K6514" s="18">
        <f>G6514*结论【关键目标】!C$27*0.7735*0.001</f>
        <v>23.223564</v>
      </c>
      <c r="L6514" s="5">
        <v>0</v>
      </c>
      <c r="M6514" s="5">
        <f>ABS(IF(L6514&lt;=0,L6514/耗电量关键数据!$B$6/1000,L6514/耗电量关键数据!$B$5/1000))</f>
        <v>0</v>
      </c>
      <c r="N6514" s="5">
        <f>电气设备逐时使用率计算!H6490</f>
        <v>22.208055000000002</v>
      </c>
      <c r="O6514" s="5">
        <f>灯光逐时使用率计算!H6490</f>
        <v>11.844296</v>
      </c>
      <c r="P6514" s="19">
        <f t="shared" si="911"/>
        <v>34.052351000000002</v>
      </c>
      <c r="Q6514" s="19">
        <f t="shared" si="915"/>
        <v>0</v>
      </c>
      <c r="R6514" s="20">
        <f t="shared" si="912"/>
        <v>23.223564</v>
      </c>
      <c r="S6514" s="20">
        <f t="shared" si="916"/>
        <v>0</v>
      </c>
      <c r="T6514" s="20">
        <f>IF((T6513+R6514)&lt;0,0,IF((T6513+R6514)&gt;结论【关键目标】!C$28,结论【关键目标】!C$28,T6513+R6514))</f>
        <v>22</v>
      </c>
      <c r="U6514" s="19">
        <f>IF((T6513+R6514)&lt;结论【关键目标】!$C$28,0,(发电量计算【计算逻辑页】!R6514+发电量计算【计算逻辑页】!T6513-结论【关键目标】!$C$28))</f>
        <v>23.223563999999996</v>
      </c>
      <c r="V6514" s="5">
        <f t="shared" si="913"/>
        <v>8.1282473999999976</v>
      </c>
      <c r="W6514" s="5">
        <f t="shared" si="914"/>
        <v>16.444605668399998</v>
      </c>
      <c r="X6514" s="5">
        <f t="shared" si="917"/>
        <v>0</v>
      </c>
    </row>
    <row r="6515" spans="1:24" x14ac:dyDescent="0.15">
      <c r="A6515" s="7">
        <v>6514</v>
      </c>
      <c r="B6515" s="7">
        <v>9</v>
      </c>
      <c r="C6515" s="7">
        <v>29</v>
      </c>
      <c r="D6515" s="7">
        <v>10</v>
      </c>
      <c r="E6515" s="7">
        <v>272</v>
      </c>
      <c r="F6515" s="7">
        <v>16.600000000000001</v>
      </c>
      <c r="G6515" s="7">
        <v>394.9</v>
      </c>
      <c r="H6515" s="7">
        <f t="shared" si="909"/>
        <v>5</v>
      </c>
      <c r="I6515" s="16">
        <f t="shared" si="910"/>
        <v>45198</v>
      </c>
      <c r="J6515" s="17">
        <v>0.70809999999999995</v>
      </c>
      <c r="K6515" s="18">
        <f>G6515*结论【关键目标】!C$27*0.7735*0.001</f>
        <v>36.654617999999992</v>
      </c>
      <c r="L6515" s="5">
        <v>0</v>
      </c>
      <c r="M6515" s="5">
        <f>ABS(IF(L6515&lt;=0,L6515/耗电量关键数据!$B$6/1000,L6515/耗电量关键数据!$B$5/1000))</f>
        <v>0</v>
      </c>
      <c r="N6515" s="5">
        <f>电气设备逐时使用率计算!H6491</f>
        <v>22.208055000000002</v>
      </c>
      <c r="O6515" s="5">
        <f>灯光逐时使用率计算!H6491</f>
        <v>11.844296</v>
      </c>
      <c r="P6515" s="19">
        <f t="shared" si="911"/>
        <v>34.052351000000002</v>
      </c>
      <c r="Q6515" s="19">
        <f t="shared" si="915"/>
        <v>0</v>
      </c>
      <c r="R6515" s="20">
        <f t="shared" si="912"/>
        <v>36.654617999999992</v>
      </c>
      <c r="S6515" s="20">
        <f t="shared" si="916"/>
        <v>0</v>
      </c>
      <c r="T6515" s="20">
        <f>IF((T6514+R6515)&lt;0,0,IF((T6514+R6515)&gt;结论【关键目标】!C$28,结论【关键目标】!C$28,T6514+R6515))</f>
        <v>22</v>
      </c>
      <c r="U6515" s="19">
        <f>IF((T6514+R6515)&lt;结论【关键目标】!$C$28,0,(发电量计算【计算逻辑页】!R6515+发电量计算【计算逻辑页】!T6514-结论【关键目标】!$C$28))</f>
        <v>36.654617999999992</v>
      </c>
      <c r="V6515" s="5">
        <f t="shared" si="913"/>
        <v>12.829116299999997</v>
      </c>
      <c r="W6515" s="5">
        <f t="shared" si="914"/>
        <v>24.1124697431</v>
      </c>
      <c r="X6515" s="5">
        <f t="shared" si="917"/>
        <v>0</v>
      </c>
    </row>
    <row r="6516" spans="1:24" x14ac:dyDescent="0.15">
      <c r="A6516" s="7">
        <v>6515</v>
      </c>
      <c r="B6516" s="7">
        <v>9</v>
      </c>
      <c r="C6516" s="7">
        <v>29</v>
      </c>
      <c r="D6516" s="7">
        <v>11</v>
      </c>
      <c r="E6516" s="7">
        <v>272</v>
      </c>
      <c r="F6516" s="7">
        <v>18.899999999999999</v>
      </c>
      <c r="G6516" s="7">
        <v>515.79999999999995</v>
      </c>
      <c r="H6516" s="7">
        <f t="shared" si="909"/>
        <v>5</v>
      </c>
      <c r="I6516" s="16">
        <f t="shared" si="910"/>
        <v>45198</v>
      </c>
      <c r="J6516" s="17">
        <v>1.2267999999999999</v>
      </c>
      <c r="K6516" s="18">
        <f>G6516*结论【关键目标】!C$27*0.7735*0.001</f>
        <v>47.876555999999994</v>
      </c>
      <c r="L6516" s="5">
        <v>0</v>
      </c>
      <c r="M6516" s="5">
        <f>ABS(IF(L6516&lt;=0,L6516/耗电量关键数据!$B$6/1000,L6516/耗电量关键数据!$B$5/1000))</f>
        <v>0</v>
      </c>
      <c r="N6516" s="5">
        <f>电气设备逐时使用率计算!H6492</f>
        <v>22.208055000000002</v>
      </c>
      <c r="O6516" s="5">
        <f>灯光逐时使用率计算!H6492</f>
        <v>11.844296</v>
      </c>
      <c r="P6516" s="19">
        <f t="shared" si="911"/>
        <v>34.052351000000002</v>
      </c>
      <c r="Q6516" s="19">
        <f t="shared" si="915"/>
        <v>34.052351000000002</v>
      </c>
      <c r="R6516" s="20">
        <f t="shared" si="912"/>
        <v>13.824204999999992</v>
      </c>
      <c r="S6516" s="20">
        <f t="shared" si="916"/>
        <v>0</v>
      </c>
      <c r="T6516" s="20">
        <f>IF((T6515+R6516)&lt;0,0,IF((T6515+R6516)&gt;结论【关键目标】!C$28,结论【关键目标】!C$28,T6515+R6516))</f>
        <v>22</v>
      </c>
      <c r="U6516" s="19">
        <f>IF((T6515+R6516)&lt;结论【关键目标】!$C$28,0,(发电量计算【计算逻辑页】!R6516+发电量计算【计算逻辑页】!T6515-结论【关键目标】!$C$28))</f>
        <v>13.824204999999992</v>
      </c>
      <c r="V6516" s="5">
        <f t="shared" si="913"/>
        <v>4.8384717499999965</v>
      </c>
      <c r="W6516" s="5">
        <f t="shared" si="914"/>
        <v>41.775424206799997</v>
      </c>
      <c r="X6516" s="5">
        <f t="shared" si="917"/>
        <v>0</v>
      </c>
    </row>
    <row r="6517" spans="1:24" x14ac:dyDescent="0.15">
      <c r="A6517" s="7">
        <v>6516</v>
      </c>
      <c r="B6517" s="7">
        <v>9</v>
      </c>
      <c r="C6517" s="7">
        <v>29</v>
      </c>
      <c r="D6517" s="7">
        <v>12</v>
      </c>
      <c r="E6517" s="7">
        <v>272</v>
      </c>
      <c r="F6517" s="7">
        <v>21.2</v>
      </c>
      <c r="G6517" s="7">
        <v>601.29999999999995</v>
      </c>
      <c r="H6517" s="7">
        <f t="shared" si="909"/>
        <v>5</v>
      </c>
      <c r="I6517" s="16">
        <f t="shared" si="910"/>
        <v>45198</v>
      </c>
      <c r="J6517" s="17">
        <v>1.2267999999999999</v>
      </c>
      <c r="K6517" s="18">
        <f>G6517*结论【关键目标】!C$27*0.7735*0.001</f>
        <v>55.812666</v>
      </c>
      <c r="L6517" s="5">
        <v>0</v>
      </c>
      <c r="M6517" s="5">
        <f>ABS(IF(L6517&lt;=0,L6517/耗电量关键数据!$B$6/1000,L6517/耗电量关键数据!$B$5/1000))</f>
        <v>0</v>
      </c>
      <c r="N6517" s="5">
        <f>电气设备逐时使用率计算!H6493</f>
        <v>11.688450000000001</v>
      </c>
      <c r="O6517" s="5">
        <f>灯光逐时使用率计算!H6493</f>
        <v>9.9741440000000008</v>
      </c>
      <c r="P6517" s="19">
        <f t="shared" si="911"/>
        <v>21.662594000000002</v>
      </c>
      <c r="Q6517" s="19">
        <f t="shared" si="915"/>
        <v>21.662594000000002</v>
      </c>
      <c r="R6517" s="20">
        <f t="shared" si="912"/>
        <v>34.150071999999994</v>
      </c>
      <c r="S6517" s="20">
        <f t="shared" si="916"/>
        <v>0</v>
      </c>
      <c r="T6517" s="20">
        <f>IF((T6516+R6517)&lt;0,0,IF((T6516+R6517)&gt;结论【关键目标】!C$28,结论【关键目标】!C$28,T6516+R6517))</f>
        <v>22</v>
      </c>
      <c r="U6517" s="19">
        <f>IF((T6516+R6517)&lt;结论【关键目标】!$C$28,0,(发电量计算【计算逻辑页】!R6517+发电量计算【计算逻辑页】!T6516-结论【关键目标】!$C$28))</f>
        <v>34.150071999999994</v>
      </c>
      <c r="V6517" s="5">
        <f t="shared" si="913"/>
        <v>11.952525199999997</v>
      </c>
      <c r="W6517" s="5">
        <f t="shared" si="914"/>
        <v>26.5756703192</v>
      </c>
      <c r="X6517" s="5">
        <f t="shared" si="917"/>
        <v>0</v>
      </c>
    </row>
    <row r="6518" spans="1:24" x14ac:dyDescent="0.15">
      <c r="A6518" s="7">
        <v>6517</v>
      </c>
      <c r="B6518" s="7">
        <v>9</v>
      </c>
      <c r="C6518" s="7">
        <v>29</v>
      </c>
      <c r="D6518" s="7">
        <v>13</v>
      </c>
      <c r="E6518" s="7">
        <v>272</v>
      </c>
      <c r="F6518" s="7">
        <v>22.7</v>
      </c>
      <c r="G6518" s="7">
        <v>588.1</v>
      </c>
      <c r="H6518" s="7">
        <f t="shared" si="909"/>
        <v>5</v>
      </c>
      <c r="I6518" s="16">
        <f t="shared" si="910"/>
        <v>45198</v>
      </c>
      <c r="J6518" s="17">
        <v>1.2267999999999999</v>
      </c>
      <c r="K6518" s="18">
        <f>G6518*结论【关键目标】!C$27*0.7735*0.001</f>
        <v>54.587441999999996</v>
      </c>
      <c r="L6518" s="5">
        <v>0</v>
      </c>
      <c r="M6518" s="5">
        <f>ABS(IF(L6518&lt;=0,L6518/耗电量关键数据!$B$6/1000,L6518/耗电量关键数据!$B$5/1000))</f>
        <v>0</v>
      </c>
      <c r="N6518" s="5">
        <f>电气设备逐时使用率计算!H6494</f>
        <v>11.688450000000001</v>
      </c>
      <c r="O6518" s="5">
        <f>灯光逐时使用率计算!H6494</f>
        <v>9.9741440000000008</v>
      </c>
      <c r="P6518" s="19">
        <f t="shared" si="911"/>
        <v>21.662594000000002</v>
      </c>
      <c r="Q6518" s="19">
        <f t="shared" si="915"/>
        <v>21.662594000000002</v>
      </c>
      <c r="R6518" s="20">
        <f t="shared" si="912"/>
        <v>32.924847999999997</v>
      </c>
      <c r="S6518" s="20">
        <f t="shared" si="916"/>
        <v>0</v>
      </c>
      <c r="T6518" s="20">
        <f>IF((T6517+R6518)&lt;0,0,IF((T6517+R6518)&gt;结论【关键目标】!C$28,结论【关键目标】!C$28,T6517+R6518))</f>
        <v>22</v>
      </c>
      <c r="U6518" s="19">
        <f>IF((T6517+R6518)&lt;结论【关键目标】!$C$28,0,(发电量计算【计算逻辑页】!R6518+发电量计算【计算逻辑页】!T6517-结论【关键目标】!$C$28))</f>
        <v>32.924847999999997</v>
      </c>
      <c r="V6518" s="5">
        <f t="shared" si="913"/>
        <v>11.523696799999998</v>
      </c>
      <c r="W6518" s="5">
        <f t="shared" si="914"/>
        <v>26.5756703192</v>
      </c>
      <c r="X6518" s="5">
        <f t="shared" si="917"/>
        <v>0</v>
      </c>
    </row>
    <row r="6519" spans="1:24" x14ac:dyDescent="0.15">
      <c r="A6519" s="7">
        <v>6518</v>
      </c>
      <c r="B6519" s="7">
        <v>9</v>
      </c>
      <c r="C6519" s="7">
        <v>29</v>
      </c>
      <c r="D6519" s="7">
        <v>14</v>
      </c>
      <c r="E6519" s="7">
        <v>272</v>
      </c>
      <c r="F6519" s="7">
        <v>23.9</v>
      </c>
      <c r="G6519" s="7">
        <v>508.9</v>
      </c>
      <c r="H6519" s="7">
        <f t="shared" si="909"/>
        <v>5</v>
      </c>
      <c r="I6519" s="16">
        <f t="shared" si="910"/>
        <v>45198</v>
      </c>
      <c r="J6519" s="17">
        <v>1.2267999999999999</v>
      </c>
      <c r="K6519" s="18">
        <f>G6519*结论【关键目标】!C$27*0.7735*0.001</f>
        <v>47.236097999999998</v>
      </c>
      <c r="L6519" s="5">
        <v>0</v>
      </c>
      <c r="M6519" s="5">
        <f>ABS(IF(L6519&lt;=0,L6519/耗电量关键数据!$B$6/1000,L6519/耗电量关键数据!$B$5/1000))</f>
        <v>0</v>
      </c>
      <c r="N6519" s="5">
        <f>电气设备逐时使用率计算!H6495</f>
        <v>22.208055000000002</v>
      </c>
      <c r="O6519" s="5">
        <f>灯光逐时使用率计算!H6495</f>
        <v>11.844296</v>
      </c>
      <c r="P6519" s="19">
        <f t="shared" si="911"/>
        <v>34.052351000000002</v>
      </c>
      <c r="Q6519" s="19">
        <f t="shared" si="915"/>
        <v>34.052351000000002</v>
      </c>
      <c r="R6519" s="20">
        <f t="shared" si="912"/>
        <v>13.183746999999997</v>
      </c>
      <c r="S6519" s="20">
        <f t="shared" si="916"/>
        <v>0</v>
      </c>
      <c r="T6519" s="20">
        <f>IF((T6518+R6519)&lt;0,0,IF((T6518+R6519)&gt;结论【关键目标】!C$28,结论【关键目标】!C$28,T6518+R6519))</f>
        <v>22</v>
      </c>
      <c r="U6519" s="19">
        <f>IF((T6518+R6519)&lt;结论【关键目标】!$C$28,0,(发电量计算【计算逻辑页】!R6519+发电量计算【计算逻辑页】!T6518-结论【关键目标】!$C$28))</f>
        <v>13.183746999999997</v>
      </c>
      <c r="V6519" s="5">
        <f t="shared" si="913"/>
        <v>4.6143114499999989</v>
      </c>
      <c r="W6519" s="5">
        <f t="shared" si="914"/>
        <v>41.775424206799997</v>
      </c>
      <c r="X6519" s="5">
        <f t="shared" si="917"/>
        <v>0</v>
      </c>
    </row>
    <row r="6520" spans="1:24" x14ac:dyDescent="0.15">
      <c r="A6520" s="7">
        <v>6519</v>
      </c>
      <c r="B6520" s="7">
        <v>9</v>
      </c>
      <c r="C6520" s="7">
        <v>29</v>
      </c>
      <c r="D6520" s="7">
        <v>15</v>
      </c>
      <c r="E6520" s="7">
        <v>272</v>
      </c>
      <c r="F6520" s="7">
        <v>24.7</v>
      </c>
      <c r="G6520" s="7">
        <v>384.8</v>
      </c>
      <c r="H6520" s="7">
        <f t="shared" si="909"/>
        <v>5</v>
      </c>
      <c r="I6520" s="16">
        <f t="shared" si="910"/>
        <v>45198</v>
      </c>
      <c r="J6520" s="17">
        <v>1.2267999999999999</v>
      </c>
      <c r="K6520" s="18">
        <f>G6520*结论【关键目标】!C$27*0.7735*0.001</f>
        <v>35.717135999999996</v>
      </c>
      <c r="L6520" s="5">
        <v>0</v>
      </c>
      <c r="M6520" s="5">
        <f>ABS(IF(L6520&lt;=0,L6520/耗电量关键数据!$B$6/1000,L6520/耗电量关键数据!$B$5/1000))</f>
        <v>0</v>
      </c>
      <c r="N6520" s="5">
        <f>电气设备逐时使用率计算!H6496</f>
        <v>22.208055000000002</v>
      </c>
      <c r="O6520" s="5">
        <f>灯光逐时使用率计算!H6496</f>
        <v>11.844296</v>
      </c>
      <c r="P6520" s="19">
        <f t="shared" si="911"/>
        <v>34.052351000000002</v>
      </c>
      <c r="Q6520" s="19">
        <f t="shared" si="915"/>
        <v>34.052351000000002</v>
      </c>
      <c r="R6520" s="20">
        <f t="shared" si="912"/>
        <v>1.6647849999999949</v>
      </c>
      <c r="S6520" s="20">
        <f t="shared" si="916"/>
        <v>0</v>
      </c>
      <c r="T6520" s="20">
        <f>IF((T6519+R6520)&lt;0,0,IF((T6519+R6520)&gt;结论【关键目标】!C$28,结论【关键目标】!C$28,T6519+R6520))</f>
        <v>22</v>
      </c>
      <c r="U6520" s="19">
        <f>IF((T6519+R6520)&lt;结论【关键目标】!$C$28,0,(发电量计算【计算逻辑页】!R6520+发电量计算【计算逻辑页】!T6519-结论【关键目标】!$C$28))</f>
        <v>1.6647849999999949</v>
      </c>
      <c r="V6520" s="5">
        <f t="shared" si="913"/>
        <v>0.58267474999999813</v>
      </c>
      <c r="W6520" s="5">
        <f t="shared" si="914"/>
        <v>41.775424206799997</v>
      </c>
      <c r="X6520" s="5">
        <f t="shared" si="917"/>
        <v>0</v>
      </c>
    </row>
    <row r="6521" spans="1:24" x14ac:dyDescent="0.15">
      <c r="A6521" s="7">
        <v>6520</v>
      </c>
      <c r="B6521" s="7">
        <v>9</v>
      </c>
      <c r="C6521" s="7">
        <v>29</v>
      </c>
      <c r="D6521" s="7">
        <v>16</v>
      </c>
      <c r="E6521" s="7">
        <v>272</v>
      </c>
      <c r="F6521" s="7">
        <v>25.3</v>
      </c>
      <c r="G6521" s="7">
        <v>234.5</v>
      </c>
      <c r="H6521" s="7">
        <f t="shared" si="909"/>
        <v>5</v>
      </c>
      <c r="I6521" s="16">
        <f t="shared" si="910"/>
        <v>45198</v>
      </c>
      <c r="J6521" s="17">
        <v>0.70809999999999995</v>
      </c>
      <c r="K6521" s="18">
        <f>G6521*结论【关键目标】!C$27*0.7735*0.001</f>
        <v>21.766289999999998</v>
      </c>
      <c r="L6521" s="5">
        <v>0</v>
      </c>
      <c r="M6521" s="5">
        <f>ABS(IF(L6521&lt;=0,L6521/耗电量关键数据!$B$6/1000,L6521/耗电量关键数据!$B$5/1000))</f>
        <v>0</v>
      </c>
      <c r="N6521" s="5">
        <f>电气设备逐时使用率计算!H6497</f>
        <v>22.208055000000002</v>
      </c>
      <c r="O6521" s="5">
        <f>灯光逐时使用率计算!H6497</f>
        <v>11.844296</v>
      </c>
      <c r="P6521" s="19">
        <f t="shared" si="911"/>
        <v>34.052351000000002</v>
      </c>
      <c r="Q6521" s="19">
        <f t="shared" si="915"/>
        <v>0</v>
      </c>
      <c r="R6521" s="20">
        <f t="shared" si="912"/>
        <v>21.766289999999998</v>
      </c>
      <c r="S6521" s="20">
        <f t="shared" si="916"/>
        <v>0</v>
      </c>
      <c r="T6521" s="20">
        <f>IF((T6520+R6521)&lt;0,0,IF((T6520+R6521)&gt;结论【关键目标】!C$28,结论【关键目标】!C$28,T6520+R6521))</f>
        <v>22</v>
      </c>
      <c r="U6521" s="19">
        <f>IF((T6520+R6521)&lt;结论【关键目标】!$C$28,0,(发电量计算【计算逻辑页】!R6521+发电量计算【计算逻辑页】!T6520-结论【关键目标】!$C$28))</f>
        <v>21.766289999999998</v>
      </c>
      <c r="V6521" s="5">
        <f t="shared" si="913"/>
        <v>7.6182014999999987</v>
      </c>
      <c r="W6521" s="5">
        <f t="shared" si="914"/>
        <v>15.412709948999998</v>
      </c>
      <c r="X6521" s="5">
        <f t="shared" si="917"/>
        <v>0</v>
      </c>
    </row>
    <row r="6522" spans="1:24" x14ac:dyDescent="0.15">
      <c r="A6522" s="7">
        <v>6521</v>
      </c>
      <c r="B6522" s="7">
        <v>9</v>
      </c>
      <c r="C6522" s="7">
        <v>29</v>
      </c>
      <c r="D6522" s="7">
        <v>17</v>
      </c>
      <c r="E6522" s="7">
        <v>272</v>
      </c>
      <c r="F6522" s="7">
        <v>25.1</v>
      </c>
      <c r="G6522" s="7">
        <v>60.3</v>
      </c>
      <c r="H6522" s="7">
        <f t="shared" si="909"/>
        <v>5</v>
      </c>
      <c r="I6522" s="16">
        <f t="shared" si="910"/>
        <v>45198</v>
      </c>
      <c r="J6522" s="17">
        <v>0.70809999999999995</v>
      </c>
      <c r="K6522" s="18">
        <f>G6522*结论【关键目标】!C$27*0.7735*0.001</f>
        <v>5.5970459999999997</v>
      </c>
      <c r="L6522" s="5">
        <v>0</v>
      </c>
      <c r="M6522" s="5">
        <f>ABS(IF(L6522&lt;=0,L6522/耗电量关键数据!$B$6/1000,L6522/耗电量关键数据!$B$5/1000))</f>
        <v>0</v>
      </c>
      <c r="N6522" s="5">
        <f>电气设备逐时使用率计算!H6498</f>
        <v>22.208055000000002</v>
      </c>
      <c r="O6522" s="5">
        <f>灯光逐时使用率计算!H6498</f>
        <v>11.844296</v>
      </c>
      <c r="P6522" s="19">
        <f t="shared" si="911"/>
        <v>34.052351000000002</v>
      </c>
      <c r="Q6522" s="19">
        <f t="shared" si="915"/>
        <v>0</v>
      </c>
      <c r="R6522" s="20">
        <f t="shared" si="912"/>
        <v>5.5970459999999997</v>
      </c>
      <c r="S6522" s="20">
        <f t="shared" si="916"/>
        <v>0</v>
      </c>
      <c r="T6522" s="20">
        <f>IF((T6521+R6522)&lt;0,0,IF((T6521+R6522)&gt;结论【关键目标】!C$28,结论【关键目标】!C$28,T6521+R6522))</f>
        <v>22</v>
      </c>
      <c r="U6522" s="19">
        <f>IF((T6521+R6522)&lt;结论【关键目标】!$C$28,0,(发电量计算【计算逻辑页】!R6522+发电量计算【计算逻辑页】!T6521-结论【关键目标】!$C$28))</f>
        <v>5.5970459999999989</v>
      </c>
      <c r="V6522" s="5">
        <f t="shared" si="913"/>
        <v>1.9589660999999994</v>
      </c>
      <c r="W6522" s="5">
        <f t="shared" si="914"/>
        <v>3.9632682725999997</v>
      </c>
      <c r="X6522" s="5">
        <f t="shared" si="917"/>
        <v>0</v>
      </c>
    </row>
    <row r="6523" spans="1:24" x14ac:dyDescent="0.15">
      <c r="A6523" s="7">
        <v>6522</v>
      </c>
      <c r="B6523" s="7">
        <v>9</v>
      </c>
      <c r="C6523" s="7">
        <v>29</v>
      </c>
      <c r="D6523" s="7">
        <v>18</v>
      </c>
      <c r="E6523" s="7">
        <v>272</v>
      </c>
      <c r="F6523" s="7">
        <v>24.3</v>
      </c>
      <c r="G6523" s="7">
        <v>0</v>
      </c>
      <c r="H6523" s="7">
        <f t="shared" si="909"/>
        <v>5</v>
      </c>
      <c r="I6523" s="16">
        <f t="shared" si="910"/>
        <v>45198</v>
      </c>
      <c r="J6523" s="17">
        <v>0.70809999999999995</v>
      </c>
      <c r="K6523" s="18">
        <f>G6523*结论【关键目标】!C$27*0.7735*0.001</f>
        <v>0</v>
      </c>
      <c r="L6523" s="5">
        <v>0</v>
      </c>
      <c r="M6523" s="5">
        <f>ABS(IF(L6523&lt;=0,L6523/耗电量关键数据!$B$6/1000,L6523/耗电量关键数据!$B$5/1000))</f>
        <v>0</v>
      </c>
      <c r="N6523" s="5">
        <f>电气设备逐时使用率计算!H6499</f>
        <v>7.0130699999999999</v>
      </c>
      <c r="O6523" s="5">
        <f>灯光逐时使用率计算!H6499</f>
        <v>3.7403040000000001</v>
      </c>
      <c r="P6523" s="19">
        <f t="shared" si="911"/>
        <v>10.753374000000001</v>
      </c>
      <c r="Q6523" s="19">
        <f t="shared" si="915"/>
        <v>0</v>
      </c>
      <c r="R6523" s="20">
        <f t="shared" si="912"/>
        <v>0</v>
      </c>
      <c r="S6523" s="20">
        <f t="shared" si="916"/>
        <v>0</v>
      </c>
      <c r="T6523" s="20">
        <f>IF((T6522+R6523)&lt;0,0,IF((T6522+R6523)&gt;结论【关键目标】!C$28,结论【关键目标】!C$28,T6522+R6523))</f>
        <v>22</v>
      </c>
      <c r="U6523" s="19">
        <f>IF((T6522+R6523)&lt;结论【关键目标】!$C$28,0,(发电量计算【计算逻辑页】!R6523+发电量计算【计算逻辑页】!T6522-结论【关键目标】!$C$28))</f>
        <v>0</v>
      </c>
      <c r="V6523" s="5">
        <f t="shared" si="913"/>
        <v>0</v>
      </c>
      <c r="W6523" s="5">
        <f t="shared" si="914"/>
        <v>0</v>
      </c>
      <c r="X6523" s="5">
        <f t="shared" si="917"/>
        <v>0</v>
      </c>
    </row>
    <row r="6524" spans="1:24" x14ac:dyDescent="0.15">
      <c r="A6524" s="7">
        <v>6523</v>
      </c>
      <c r="B6524" s="7">
        <v>9</v>
      </c>
      <c r="C6524" s="7">
        <v>29</v>
      </c>
      <c r="D6524" s="7">
        <v>19</v>
      </c>
      <c r="E6524" s="7">
        <v>272</v>
      </c>
      <c r="F6524" s="7">
        <v>22.2</v>
      </c>
      <c r="G6524" s="7">
        <v>0</v>
      </c>
      <c r="H6524" s="7">
        <f t="shared" si="909"/>
        <v>5</v>
      </c>
      <c r="I6524" s="16">
        <f t="shared" si="910"/>
        <v>45198</v>
      </c>
      <c r="J6524" s="17">
        <v>1.2267999999999999</v>
      </c>
      <c r="K6524" s="18">
        <f>G6524*结论【关键目标】!C$27*0.7735*0.001</f>
        <v>0</v>
      </c>
      <c r="L6524" s="5">
        <v>0</v>
      </c>
      <c r="M6524" s="5">
        <f>ABS(IF(L6524&lt;=0,L6524/耗电量关键数据!$B$6/1000,L6524/耗电量关键数据!$B$5/1000))</f>
        <v>0</v>
      </c>
      <c r="N6524" s="5">
        <f>电气设备逐时使用率计算!H6500</f>
        <v>7.0130699999999999</v>
      </c>
      <c r="O6524" s="5">
        <f>灯光逐时使用率计算!H6500</f>
        <v>3.7403040000000001</v>
      </c>
      <c r="P6524" s="19">
        <f t="shared" si="911"/>
        <v>10.753374000000001</v>
      </c>
      <c r="Q6524" s="19">
        <f t="shared" si="915"/>
        <v>10.753374000000001</v>
      </c>
      <c r="R6524" s="20">
        <f t="shared" si="912"/>
        <v>-10.753374000000001</v>
      </c>
      <c r="S6524" s="20">
        <f t="shared" si="916"/>
        <v>10.753374000000001</v>
      </c>
      <c r="T6524" s="20">
        <f>IF((T6523+R6524)&lt;0,0,IF((T6523+R6524)&gt;结论【关键目标】!C$28,结论【关键目标】!C$28,T6523+R6524))</f>
        <v>11.246625999999999</v>
      </c>
      <c r="U6524" s="19">
        <f>IF((T6523+R6524)&lt;结论【关键目标】!$C$28,0,(发电量计算【计算逻辑页】!R6524+发电量计算【计算逻辑页】!T6523-结论【关键目标】!$C$28))</f>
        <v>0</v>
      </c>
      <c r="V6524" s="5">
        <f t="shared" si="913"/>
        <v>0</v>
      </c>
      <c r="W6524" s="5">
        <f t="shared" si="914"/>
        <v>0</v>
      </c>
      <c r="X6524" s="5">
        <f t="shared" si="917"/>
        <v>9.428558323199999</v>
      </c>
    </row>
    <row r="6525" spans="1:24" x14ac:dyDescent="0.15">
      <c r="A6525" s="7">
        <v>6524</v>
      </c>
      <c r="B6525" s="7">
        <v>9</v>
      </c>
      <c r="C6525" s="7">
        <v>29</v>
      </c>
      <c r="D6525" s="7">
        <v>20</v>
      </c>
      <c r="E6525" s="7">
        <v>272</v>
      </c>
      <c r="F6525" s="7">
        <v>20.399999999999999</v>
      </c>
      <c r="G6525" s="7">
        <v>0</v>
      </c>
      <c r="H6525" s="7">
        <f t="shared" si="909"/>
        <v>5</v>
      </c>
      <c r="I6525" s="16">
        <f t="shared" si="910"/>
        <v>45198</v>
      </c>
      <c r="J6525" s="17">
        <v>1.2267999999999999</v>
      </c>
      <c r="K6525" s="18">
        <f>G6525*结论【关键目标】!C$27*0.7735*0.001</f>
        <v>0</v>
      </c>
      <c r="L6525" s="5">
        <v>0</v>
      </c>
      <c r="M6525" s="5">
        <f>ABS(IF(L6525&lt;=0,L6525/耗电量关键数据!$B$6/1000,L6525/耗电量关键数据!$B$5/1000))</f>
        <v>0</v>
      </c>
      <c r="N6525" s="5">
        <f>电气设备逐时使用率计算!H6501</f>
        <v>1.1688450000000001</v>
      </c>
      <c r="O6525" s="5">
        <f>灯光逐时使用率计算!H6501</f>
        <v>0.37403039999999999</v>
      </c>
      <c r="P6525" s="19">
        <f t="shared" si="911"/>
        <v>1.5428754000000002</v>
      </c>
      <c r="Q6525" s="19">
        <f t="shared" si="915"/>
        <v>1.5428754000000002</v>
      </c>
      <c r="R6525" s="20">
        <f t="shared" si="912"/>
        <v>-1.5428754000000002</v>
      </c>
      <c r="S6525" s="20">
        <f t="shared" si="916"/>
        <v>1.5428754000000002</v>
      </c>
      <c r="T6525" s="20">
        <f>IF((T6524+R6525)&lt;0,0,IF((T6524+R6525)&gt;结论【关键目标】!C$28,结论【关键目标】!C$28,T6524+R6525))</f>
        <v>9.7037505999999993</v>
      </c>
      <c r="U6525" s="19">
        <f>IF((T6524+R6525)&lt;结论【关键目标】!$C$28,0,(发电量计算【计算逻辑页】!R6525+发电量计算【计算逻辑页】!T6524-结论【关键目标】!$C$28))</f>
        <v>0</v>
      </c>
      <c r="V6525" s="5">
        <f t="shared" si="913"/>
        <v>0</v>
      </c>
      <c r="W6525" s="5">
        <f t="shared" si="914"/>
        <v>0</v>
      </c>
      <c r="X6525" s="5">
        <f t="shared" si="917"/>
        <v>1.3527931507200002</v>
      </c>
    </row>
    <row r="6526" spans="1:24" x14ac:dyDescent="0.15">
      <c r="A6526" s="7">
        <v>6525</v>
      </c>
      <c r="B6526" s="7">
        <v>9</v>
      </c>
      <c r="C6526" s="7">
        <v>29</v>
      </c>
      <c r="D6526" s="7">
        <v>21</v>
      </c>
      <c r="E6526" s="7">
        <v>272</v>
      </c>
      <c r="F6526" s="7">
        <v>18.5</v>
      </c>
      <c r="G6526" s="7">
        <v>0</v>
      </c>
      <c r="H6526" s="7">
        <f t="shared" si="909"/>
        <v>5</v>
      </c>
      <c r="I6526" s="16">
        <f t="shared" si="910"/>
        <v>45198</v>
      </c>
      <c r="J6526" s="17">
        <v>1.2267999999999999</v>
      </c>
      <c r="K6526" s="18">
        <f>G6526*结论【关键目标】!C$27*0.7735*0.001</f>
        <v>0</v>
      </c>
      <c r="L6526" s="5">
        <v>0</v>
      </c>
      <c r="M6526" s="5">
        <f>ABS(IF(L6526&lt;=0,L6526/耗电量关键数据!$B$6/1000,L6526/耗电量关键数据!$B$5/1000))</f>
        <v>0</v>
      </c>
      <c r="N6526" s="5">
        <f>电气设备逐时使用率计算!H6502</f>
        <v>1.1688450000000001</v>
      </c>
      <c r="O6526" s="5">
        <f>灯光逐时使用率计算!H6502</f>
        <v>0.37403039999999999</v>
      </c>
      <c r="P6526" s="19">
        <f t="shared" si="911"/>
        <v>1.5428754000000002</v>
      </c>
      <c r="Q6526" s="19">
        <f t="shared" si="915"/>
        <v>1.5428754000000002</v>
      </c>
      <c r="R6526" s="20">
        <f t="shared" si="912"/>
        <v>-1.5428754000000002</v>
      </c>
      <c r="S6526" s="20">
        <f t="shared" si="916"/>
        <v>1.5428754000000002</v>
      </c>
      <c r="T6526" s="20">
        <f>IF((T6525+R6526)&lt;0,0,IF((T6525+R6526)&gt;结论【关键目标】!C$28,结论【关键目标】!C$28,T6525+R6526))</f>
        <v>8.1608751999999996</v>
      </c>
      <c r="U6526" s="19">
        <f>IF((T6525+R6526)&lt;结论【关键目标】!$C$28,0,(发电量计算【计算逻辑页】!R6526+发电量计算【计算逻辑页】!T6525-结论【关键目标】!$C$28))</f>
        <v>0</v>
      </c>
      <c r="V6526" s="5">
        <f t="shared" si="913"/>
        <v>0</v>
      </c>
      <c r="W6526" s="5">
        <f t="shared" si="914"/>
        <v>0</v>
      </c>
      <c r="X6526" s="5">
        <f t="shared" si="917"/>
        <v>1.3527931507200002</v>
      </c>
    </row>
    <row r="6527" spans="1:24" x14ac:dyDescent="0.15">
      <c r="A6527" s="7">
        <v>6526</v>
      </c>
      <c r="B6527" s="7">
        <v>9</v>
      </c>
      <c r="C6527" s="7">
        <v>29</v>
      </c>
      <c r="D6527" s="7">
        <v>22</v>
      </c>
      <c r="E6527" s="7">
        <v>272</v>
      </c>
      <c r="F6527" s="7">
        <v>18.2</v>
      </c>
      <c r="G6527" s="7">
        <v>0</v>
      </c>
      <c r="H6527" s="7">
        <f t="shared" si="909"/>
        <v>5</v>
      </c>
      <c r="I6527" s="16">
        <f t="shared" si="910"/>
        <v>45198</v>
      </c>
      <c r="J6527" s="17">
        <v>0.70809999999999995</v>
      </c>
      <c r="K6527" s="18">
        <f>G6527*结论【关键目标】!C$27*0.7735*0.001</f>
        <v>0</v>
      </c>
      <c r="L6527" s="5">
        <v>0</v>
      </c>
      <c r="M6527" s="5">
        <f>ABS(IF(L6527&lt;=0,L6527/耗电量关键数据!$B$6/1000,L6527/耗电量关键数据!$B$5/1000))</f>
        <v>0</v>
      </c>
      <c r="N6527" s="5">
        <f>电气设备逐时使用率计算!H6503</f>
        <v>1.1688450000000001</v>
      </c>
      <c r="O6527" s="5">
        <f>灯光逐时使用率计算!H6503</f>
        <v>0.37403039999999999</v>
      </c>
      <c r="P6527" s="19">
        <f t="shared" si="911"/>
        <v>1.5428754000000002</v>
      </c>
      <c r="Q6527" s="19">
        <f t="shared" si="915"/>
        <v>0</v>
      </c>
      <c r="R6527" s="20">
        <f t="shared" si="912"/>
        <v>0</v>
      </c>
      <c r="S6527" s="20">
        <f t="shared" si="916"/>
        <v>0</v>
      </c>
      <c r="T6527" s="20">
        <f>IF((T6526+R6527)&lt;0,0,IF((T6526+R6527)&gt;结论【关键目标】!C$28,结论【关键目标】!C$28,T6526+R6527))</f>
        <v>8.1608751999999996</v>
      </c>
      <c r="U6527" s="19">
        <f>IF((T6526+R6527)&lt;结论【关键目标】!$C$28,0,(发电量计算【计算逻辑页】!R6527+发电量计算【计算逻辑页】!T6526-结论【关键目标】!$C$28))</f>
        <v>0</v>
      </c>
      <c r="V6527" s="5">
        <f t="shared" si="913"/>
        <v>0</v>
      </c>
      <c r="W6527" s="5">
        <f t="shared" si="914"/>
        <v>0</v>
      </c>
      <c r="X6527" s="5">
        <f t="shared" si="917"/>
        <v>0</v>
      </c>
    </row>
    <row r="6528" spans="1:24" x14ac:dyDescent="0.15">
      <c r="A6528" s="7">
        <v>6527</v>
      </c>
      <c r="B6528" s="7">
        <v>9</v>
      </c>
      <c r="C6528" s="7">
        <v>29</v>
      </c>
      <c r="D6528" s="7">
        <v>23</v>
      </c>
      <c r="E6528" s="7">
        <v>272</v>
      </c>
      <c r="F6528" s="7">
        <v>17.8</v>
      </c>
      <c r="G6528" s="7">
        <v>0</v>
      </c>
      <c r="H6528" s="7">
        <f t="shared" si="909"/>
        <v>5</v>
      </c>
      <c r="I6528" s="16">
        <f t="shared" si="910"/>
        <v>45198</v>
      </c>
      <c r="J6528" s="17">
        <v>0.70809999999999995</v>
      </c>
      <c r="K6528" s="18">
        <f>G6528*结论【关键目标】!C$27*0.7735*0.001</f>
        <v>0</v>
      </c>
      <c r="L6528" s="5">
        <v>0</v>
      </c>
      <c r="M6528" s="5">
        <f>ABS(IF(L6528&lt;=0,L6528/耗电量关键数据!$B$6/1000,L6528/耗电量关键数据!$B$5/1000))</f>
        <v>0</v>
      </c>
      <c r="N6528" s="5">
        <f>电气设备逐时使用率计算!H6504</f>
        <v>1.1688450000000001</v>
      </c>
      <c r="O6528" s="5">
        <f>灯光逐时使用率计算!H6504</f>
        <v>0.37403039999999999</v>
      </c>
      <c r="P6528" s="19">
        <f t="shared" si="911"/>
        <v>1.5428754000000002</v>
      </c>
      <c r="Q6528" s="19">
        <f t="shared" si="915"/>
        <v>0</v>
      </c>
      <c r="R6528" s="20">
        <f t="shared" si="912"/>
        <v>0</v>
      </c>
      <c r="S6528" s="20">
        <f t="shared" si="916"/>
        <v>0</v>
      </c>
      <c r="T6528" s="20">
        <f>IF((T6527+R6528)&lt;0,0,IF((T6527+R6528)&gt;结论【关键目标】!C$28,结论【关键目标】!C$28,T6527+R6528))</f>
        <v>8.1608751999999996</v>
      </c>
      <c r="U6528" s="19">
        <f>IF((T6527+R6528)&lt;结论【关键目标】!$C$28,0,(发电量计算【计算逻辑页】!R6528+发电量计算【计算逻辑页】!T6527-结论【关键目标】!$C$28))</f>
        <v>0</v>
      </c>
      <c r="V6528" s="5">
        <f t="shared" si="913"/>
        <v>0</v>
      </c>
      <c r="W6528" s="5">
        <f t="shared" si="914"/>
        <v>0</v>
      </c>
      <c r="X6528" s="5">
        <f t="shared" si="917"/>
        <v>0</v>
      </c>
    </row>
    <row r="6529" spans="1:24" x14ac:dyDescent="0.15">
      <c r="A6529" s="7">
        <v>6528</v>
      </c>
      <c r="B6529" s="7">
        <v>9</v>
      </c>
      <c r="C6529" s="7">
        <v>29</v>
      </c>
      <c r="D6529" s="7">
        <v>24</v>
      </c>
      <c r="E6529" s="7">
        <v>272</v>
      </c>
      <c r="F6529" s="7">
        <v>17.5</v>
      </c>
      <c r="G6529" s="7">
        <v>0</v>
      </c>
      <c r="H6529" s="7">
        <f t="shared" si="909"/>
        <v>5</v>
      </c>
      <c r="I6529" s="16">
        <f t="shared" si="910"/>
        <v>45198</v>
      </c>
      <c r="J6529" s="17">
        <v>0.2407</v>
      </c>
      <c r="K6529" s="18">
        <f>G6529*结论【关键目标】!C$27*0.7735*0.001</f>
        <v>0</v>
      </c>
      <c r="L6529" s="5">
        <v>0</v>
      </c>
      <c r="M6529" s="5">
        <f>ABS(IF(L6529&lt;=0,L6529/耗电量关键数据!$B$6/1000,L6529/耗电量关键数据!$B$5/1000))</f>
        <v>0</v>
      </c>
      <c r="N6529" s="5">
        <f>电气设备逐时使用率计算!H6505</f>
        <v>1.1688450000000001</v>
      </c>
      <c r="O6529" s="5">
        <f>灯光逐时使用率计算!H6505</f>
        <v>0.37403039999999999</v>
      </c>
      <c r="P6529" s="19">
        <f t="shared" si="911"/>
        <v>1.5428754000000002</v>
      </c>
      <c r="Q6529" s="19">
        <f t="shared" si="915"/>
        <v>0</v>
      </c>
      <c r="R6529" s="20">
        <f t="shared" si="912"/>
        <v>0</v>
      </c>
      <c r="S6529" s="20">
        <f t="shared" si="916"/>
        <v>0</v>
      </c>
      <c r="T6529" s="20">
        <f>IF((T6528+R6529)&lt;0,0,IF((T6528+R6529)&gt;结论【关键目标】!C$28,结论【关键目标】!C$28,T6528+R6529))</f>
        <v>8.1608751999999996</v>
      </c>
      <c r="U6529" s="19">
        <f>IF((T6528+R6529)&lt;结论【关键目标】!$C$28,0,(发电量计算【计算逻辑页】!R6529+发电量计算【计算逻辑页】!T6528-结论【关键目标】!$C$28))</f>
        <v>0</v>
      </c>
      <c r="V6529" s="5">
        <f t="shared" si="913"/>
        <v>0</v>
      </c>
      <c r="W6529" s="5">
        <f t="shared" si="914"/>
        <v>0</v>
      </c>
      <c r="X6529" s="5">
        <f t="shared" si="917"/>
        <v>0</v>
      </c>
    </row>
    <row r="6530" spans="1:24" x14ac:dyDescent="0.15">
      <c r="A6530" s="7">
        <v>6529</v>
      </c>
      <c r="B6530" s="7">
        <v>9</v>
      </c>
      <c r="C6530" s="7">
        <v>30</v>
      </c>
      <c r="D6530" s="7">
        <v>1</v>
      </c>
      <c r="E6530" s="7">
        <v>273</v>
      </c>
      <c r="F6530" s="7">
        <v>16.100000000000001</v>
      </c>
      <c r="G6530" s="7">
        <v>0</v>
      </c>
      <c r="H6530" s="7">
        <f t="shared" ref="H6530:H6593" si="918">WEEKDAY(I:I,2)</f>
        <v>6</v>
      </c>
      <c r="I6530" s="16">
        <f t="shared" ref="I6530:I6593" si="919">DATE(2023,B6530,C6530)</f>
        <v>45199</v>
      </c>
      <c r="J6530" s="17">
        <v>0.2407</v>
      </c>
      <c r="K6530" s="18">
        <f>G6530*结论【关键目标】!C$27*0.7735*0.001</f>
        <v>0</v>
      </c>
      <c r="L6530" s="5">
        <v>0</v>
      </c>
      <c r="M6530" s="5">
        <f>ABS(IF(L6530&lt;=0,L6530/耗电量关键数据!$B$6/1000,L6530/耗电量关键数据!$B$5/1000))</f>
        <v>0</v>
      </c>
      <c r="N6530" s="19">
        <f>耗电量关键数据!$B$14</f>
        <v>1.1688450000000001</v>
      </c>
      <c r="O6530" s="19">
        <f>耗电量关键数据!$B$15</f>
        <v>0.37403039999999999</v>
      </c>
      <c r="P6530" s="19">
        <f t="shared" ref="P6530:P6593" si="920">M6530+N6530+O6530</f>
        <v>1.5428754000000002</v>
      </c>
      <c r="Q6530" s="19">
        <f t="shared" si="915"/>
        <v>0</v>
      </c>
      <c r="R6530" s="20">
        <f t="shared" ref="R6530:R6593" si="921">K6530-Q6530</f>
        <v>0</v>
      </c>
      <c r="S6530" s="20">
        <f t="shared" si="916"/>
        <v>0</v>
      </c>
      <c r="T6530" s="20">
        <f>IF((T6529+R6530)&lt;0,0,IF((T6529+R6530)&gt;结论【关键目标】!C$28,结论【关键目标】!C$28,T6529+R6530))</f>
        <v>8.1608751999999996</v>
      </c>
      <c r="U6530" s="19">
        <f>IF((T6529+R6530)&lt;结论【关键目标】!$C$28,0,(发电量计算【计算逻辑页】!R6530+发电量计算【计算逻辑页】!T6529-结论【关键目标】!$C$28))</f>
        <v>0</v>
      </c>
      <c r="V6530" s="5">
        <f t="shared" ref="V6530:V6593" si="922">IF(J6530&gt;0.35,U6530*0.35,0)</f>
        <v>0</v>
      </c>
      <c r="W6530" s="5">
        <f t="shared" ref="W6530:W6593" si="923">IF(P6530&gt;K6530,K6530*J6530,P6530*J6530)</f>
        <v>0</v>
      </c>
      <c r="X6530" s="5">
        <f t="shared" si="917"/>
        <v>0</v>
      </c>
    </row>
    <row r="6531" spans="1:24" x14ac:dyDescent="0.15">
      <c r="A6531" s="7">
        <v>6530</v>
      </c>
      <c r="B6531" s="7">
        <v>9</v>
      </c>
      <c r="C6531" s="7">
        <v>30</v>
      </c>
      <c r="D6531" s="7">
        <v>2</v>
      </c>
      <c r="E6531" s="7">
        <v>273</v>
      </c>
      <c r="F6531" s="7">
        <v>14.8</v>
      </c>
      <c r="G6531" s="7">
        <v>0</v>
      </c>
      <c r="H6531" s="7">
        <f t="shared" si="918"/>
        <v>6</v>
      </c>
      <c r="I6531" s="16">
        <f t="shared" si="919"/>
        <v>45199</v>
      </c>
      <c r="J6531" s="17">
        <v>0.2407</v>
      </c>
      <c r="K6531" s="18">
        <f>G6531*结论【关键目标】!C$27*0.7735*0.001</f>
        <v>0</v>
      </c>
      <c r="L6531" s="5">
        <v>0</v>
      </c>
      <c r="M6531" s="5">
        <f>ABS(IF(L6531&lt;=0,L6531/耗电量关键数据!$B$6/1000,L6531/耗电量关键数据!$B$5/1000))</f>
        <v>0</v>
      </c>
      <c r="N6531" s="19">
        <f>耗电量关键数据!$B$14</f>
        <v>1.1688450000000001</v>
      </c>
      <c r="O6531" s="19">
        <f>耗电量关键数据!$B$15</f>
        <v>0.37403039999999999</v>
      </c>
      <c r="P6531" s="19">
        <f t="shared" si="920"/>
        <v>1.5428754000000002</v>
      </c>
      <c r="Q6531" s="19">
        <f t="shared" ref="Q6531:Q6594" si="924">IF(J6531&gt;0.8,P6531,0)</f>
        <v>0</v>
      </c>
      <c r="R6531" s="20">
        <f t="shared" si="921"/>
        <v>0</v>
      </c>
      <c r="S6531" s="20">
        <f t="shared" ref="S6531:S6594" si="925">IF(R6531&lt;0,ABS(R6531),0)</f>
        <v>0</v>
      </c>
      <c r="T6531" s="20">
        <f>IF((T6530+R6531)&lt;0,0,IF((T6530+R6531)&gt;结论【关键目标】!C$28,结论【关键目标】!C$28,T6530+R6531))</f>
        <v>8.1608751999999996</v>
      </c>
      <c r="U6531" s="19">
        <f>IF((T6530+R6531)&lt;结论【关键目标】!$C$28,0,(发电量计算【计算逻辑页】!R6531+发电量计算【计算逻辑页】!T6530-结论【关键目标】!$C$28))</f>
        <v>0</v>
      </c>
      <c r="V6531" s="5">
        <f t="shared" si="922"/>
        <v>0</v>
      </c>
      <c r="W6531" s="5">
        <f t="shared" si="923"/>
        <v>0</v>
      </c>
      <c r="X6531" s="5">
        <f t="shared" si="917"/>
        <v>0</v>
      </c>
    </row>
    <row r="6532" spans="1:24" x14ac:dyDescent="0.15">
      <c r="A6532" s="7">
        <v>6531</v>
      </c>
      <c r="B6532" s="7">
        <v>9</v>
      </c>
      <c r="C6532" s="7">
        <v>30</v>
      </c>
      <c r="D6532" s="7">
        <v>3</v>
      </c>
      <c r="E6532" s="7">
        <v>273</v>
      </c>
      <c r="F6532" s="7">
        <v>13.4</v>
      </c>
      <c r="G6532" s="7">
        <v>0</v>
      </c>
      <c r="H6532" s="7">
        <f t="shared" si="918"/>
        <v>6</v>
      </c>
      <c r="I6532" s="16">
        <f t="shared" si="919"/>
        <v>45199</v>
      </c>
      <c r="J6532" s="17">
        <v>0.2407</v>
      </c>
      <c r="K6532" s="18">
        <f>G6532*结论【关键目标】!C$27*0.7735*0.001</f>
        <v>0</v>
      </c>
      <c r="L6532" s="5">
        <v>0</v>
      </c>
      <c r="M6532" s="5">
        <f>ABS(IF(L6532&lt;=0,L6532/耗电量关键数据!$B$6/1000,L6532/耗电量关键数据!$B$5/1000))</f>
        <v>0</v>
      </c>
      <c r="N6532" s="19">
        <f>耗电量关键数据!$B$14</f>
        <v>1.1688450000000001</v>
      </c>
      <c r="O6532" s="19">
        <f>耗电量关键数据!$B$15</f>
        <v>0.37403039999999999</v>
      </c>
      <c r="P6532" s="19">
        <f t="shared" si="920"/>
        <v>1.5428754000000002</v>
      </c>
      <c r="Q6532" s="19">
        <f t="shared" si="924"/>
        <v>0</v>
      </c>
      <c r="R6532" s="20">
        <f t="shared" si="921"/>
        <v>0</v>
      </c>
      <c r="S6532" s="20">
        <f t="shared" si="925"/>
        <v>0</v>
      </c>
      <c r="T6532" s="20">
        <f>IF((T6531+R6532)&lt;0,0,IF((T6531+R6532)&gt;结论【关键目标】!C$28,结论【关键目标】!C$28,T6531+R6532))</f>
        <v>8.1608751999999996</v>
      </c>
      <c r="U6532" s="19">
        <f>IF((T6531+R6532)&lt;结论【关键目标】!$C$28,0,(发电量计算【计算逻辑页】!R6532+发电量计算【计算逻辑页】!T6531-结论【关键目标】!$C$28))</f>
        <v>0</v>
      </c>
      <c r="V6532" s="5">
        <f t="shared" si="922"/>
        <v>0</v>
      </c>
      <c r="W6532" s="5">
        <f t="shared" si="923"/>
        <v>0</v>
      </c>
      <c r="X6532" s="5">
        <f t="shared" ref="X6532:X6595" si="926">(J6532-0.35)*IF(T6532&gt;S6532,S6532,T6532)</f>
        <v>0</v>
      </c>
    </row>
    <row r="6533" spans="1:24" x14ac:dyDescent="0.15">
      <c r="A6533" s="7">
        <v>6532</v>
      </c>
      <c r="B6533" s="7">
        <v>9</v>
      </c>
      <c r="C6533" s="7">
        <v>30</v>
      </c>
      <c r="D6533" s="7">
        <v>4</v>
      </c>
      <c r="E6533" s="7">
        <v>273</v>
      </c>
      <c r="F6533" s="7">
        <v>13.4</v>
      </c>
      <c r="G6533" s="7">
        <v>0</v>
      </c>
      <c r="H6533" s="7">
        <f t="shared" si="918"/>
        <v>6</v>
      </c>
      <c r="I6533" s="16">
        <f t="shared" si="919"/>
        <v>45199</v>
      </c>
      <c r="J6533" s="17">
        <v>0.2407</v>
      </c>
      <c r="K6533" s="18">
        <f>G6533*结论【关键目标】!C$27*0.7735*0.001</f>
        <v>0</v>
      </c>
      <c r="L6533" s="5">
        <v>0</v>
      </c>
      <c r="M6533" s="5">
        <f>ABS(IF(L6533&lt;=0,L6533/耗电量关键数据!$B$6/1000,L6533/耗电量关键数据!$B$5/1000))</f>
        <v>0</v>
      </c>
      <c r="N6533" s="19">
        <f>耗电量关键数据!$B$14</f>
        <v>1.1688450000000001</v>
      </c>
      <c r="O6533" s="19">
        <f>耗电量关键数据!$B$15</f>
        <v>0.37403039999999999</v>
      </c>
      <c r="P6533" s="19">
        <f t="shared" si="920"/>
        <v>1.5428754000000002</v>
      </c>
      <c r="Q6533" s="19">
        <f t="shared" si="924"/>
        <v>0</v>
      </c>
      <c r="R6533" s="20">
        <f t="shared" si="921"/>
        <v>0</v>
      </c>
      <c r="S6533" s="20">
        <f t="shared" si="925"/>
        <v>0</v>
      </c>
      <c r="T6533" s="20">
        <f>IF((T6532+R6533)&lt;0,0,IF((T6532+R6533)&gt;结论【关键目标】!C$28,结论【关键目标】!C$28,T6532+R6533))</f>
        <v>8.1608751999999996</v>
      </c>
      <c r="U6533" s="19">
        <f>IF((T6532+R6533)&lt;结论【关键目标】!$C$28,0,(发电量计算【计算逻辑页】!R6533+发电量计算【计算逻辑页】!T6532-结论【关键目标】!$C$28))</f>
        <v>0</v>
      </c>
      <c r="V6533" s="5">
        <f t="shared" si="922"/>
        <v>0</v>
      </c>
      <c r="W6533" s="5">
        <f t="shared" si="923"/>
        <v>0</v>
      </c>
      <c r="X6533" s="5">
        <f t="shared" si="926"/>
        <v>0</v>
      </c>
    </row>
    <row r="6534" spans="1:24" x14ac:dyDescent="0.15">
      <c r="A6534" s="7">
        <v>6533</v>
      </c>
      <c r="B6534" s="7">
        <v>9</v>
      </c>
      <c r="C6534" s="7">
        <v>30</v>
      </c>
      <c r="D6534" s="7">
        <v>5</v>
      </c>
      <c r="E6534" s="7">
        <v>273</v>
      </c>
      <c r="F6534" s="7">
        <v>13.5</v>
      </c>
      <c r="G6534" s="7">
        <v>0</v>
      </c>
      <c r="H6534" s="7">
        <f t="shared" si="918"/>
        <v>6</v>
      </c>
      <c r="I6534" s="16">
        <f t="shared" si="919"/>
        <v>45199</v>
      </c>
      <c r="J6534" s="17">
        <v>0.2407</v>
      </c>
      <c r="K6534" s="18">
        <f>G6534*结论【关键目标】!C$27*0.7735*0.001</f>
        <v>0</v>
      </c>
      <c r="L6534" s="5">
        <v>0</v>
      </c>
      <c r="M6534" s="5">
        <f>ABS(IF(L6534&lt;=0,L6534/耗电量关键数据!$B$6/1000,L6534/耗电量关键数据!$B$5/1000))</f>
        <v>0</v>
      </c>
      <c r="N6534" s="19">
        <f>耗电量关键数据!$B$14</f>
        <v>1.1688450000000001</v>
      </c>
      <c r="O6534" s="19">
        <f>耗电量关键数据!$B$15</f>
        <v>0.37403039999999999</v>
      </c>
      <c r="P6534" s="19">
        <f t="shared" si="920"/>
        <v>1.5428754000000002</v>
      </c>
      <c r="Q6534" s="19">
        <f t="shared" si="924"/>
        <v>0</v>
      </c>
      <c r="R6534" s="20">
        <f t="shared" si="921"/>
        <v>0</v>
      </c>
      <c r="S6534" s="20">
        <f t="shared" si="925"/>
        <v>0</v>
      </c>
      <c r="T6534" s="20">
        <f>IF((T6533+R6534)&lt;0,0,IF((T6533+R6534)&gt;结论【关键目标】!C$28,结论【关键目标】!C$28,T6533+R6534))</f>
        <v>8.1608751999999996</v>
      </c>
      <c r="U6534" s="19">
        <f>IF((T6533+R6534)&lt;结论【关键目标】!$C$28,0,(发电量计算【计算逻辑页】!R6534+发电量计算【计算逻辑页】!T6533-结论【关键目标】!$C$28))</f>
        <v>0</v>
      </c>
      <c r="V6534" s="5">
        <f t="shared" si="922"/>
        <v>0</v>
      </c>
      <c r="W6534" s="5">
        <f t="shared" si="923"/>
        <v>0</v>
      </c>
      <c r="X6534" s="5">
        <f t="shared" si="926"/>
        <v>0</v>
      </c>
    </row>
    <row r="6535" spans="1:24" x14ac:dyDescent="0.15">
      <c r="A6535" s="7">
        <v>6534</v>
      </c>
      <c r="B6535" s="7">
        <v>9</v>
      </c>
      <c r="C6535" s="7">
        <v>30</v>
      </c>
      <c r="D6535" s="7">
        <v>6</v>
      </c>
      <c r="E6535" s="7">
        <v>273</v>
      </c>
      <c r="F6535" s="7">
        <v>13.5</v>
      </c>
      <c r="G6535" s="7">
        <v>0</v>
      </c>
      <c r="H6535" s="7">
        <f t="shared" si="918"/>
        <v>6</v>
      </c>
      <c r="I6535" s="16">
        <f t="shared" si="919"/>
        <v>45199</v>
      </c>
      <c r="J6535" s="17">
        <v>0.2407</v>
      </c>
      <c r="K6535" s="18">
        <f>G6535*结论【关键目标】!C$27*0.7735*0.001</f>
        <v>0</v>
      </c>
      <c r="L6535" s="5">
        <v>0</v>
      </c>
      <c r="M6535" s="5">
        <f>ABS(IF(L6535&lt;=0,L6535/耗电量关键数据!$B$6/1000,L6535/耗电量关键数据!$B$5/1000))</f>
        <v>0</v>
      </c>
      <c r="N6535" s="19">
        <f>耗电量关键数据!$B$14</f>
        <v>1.1688450000000001</v>
      </c>
      <c r="O6535" s="19">
        <f>耗电量关键数据!$B$15</f>
        <v>0.37403039999999999</v>
      </c>
      <c r="P6535" s="19">
        <f t="shared" si="920"/>
        <v>1.5428754000000002</v>
      </c>
      <c r="Q6535" s="19">
        <f t="shared" si="924"/>
        <v>0</v>
      </c>
      <c r="R6535" s="20">
        <f t="shared" si="921"/>
        <v>0</v>
      </c>
      <c r="S6535" s="20">
        <f t="shared" si="925"/>
        <v>0</v>
      </c>
      <c r="T6535" s="20">
        <f>IF((T6534+R6535)&lt;0,0,IF((T6534+R6535)&gt;结论【关键目标】!C$28,结论【关键目标】!C$28,T6534+R6535))</f>
        <v>8.1608751999999996</v>
      </c>
      <c r="U6535" s="19">
        <f>IF((T6534+R6535)&lt;结论【关键目标】!$C$28,0,(发电量计算【计算逻辑页】!R6535+发电量计算【计算逻辑页】!T6534-结论【关键目标】!$C$28))</f>
        <v>0</v>
      </c>
      <c r="V6535" s="5">
        <f t="shared" si="922"/>
        <v>0</v>
      </c>
      <c r="W6535" s="5">
        <f t="shared" si="923"/>
        <v>0</v>
      </c>
      <c r="X6535" s="5">
        <f t="shared" si="926"/>
        <v>0</v>
      </c>
    </row>
    <row r="6536" spans="1:24" x14ac:dyDescent="0.15">
      <c r="A6536" s="7">
        <v>6535</v>
      </c>
      <c r="B6536" s="7">
        <v>9</v>
      </c>
      <c r="C6536" s="7">
        <v>30</v>
      </c>
      <c r="D6536" s="7">
        <v>7</v>
      </c>
      <c r="E6536" s="7">
        <v>273</v>
      </c>
      <c r="F6536" s="7">
        <v>13.5</v>
      </c>
      <c r="G6536" s="7">
        <v>86.6</v>
      </c>
      <c r="H6536" s="7">
        <f t="shared" si="918"/>
        <v>6</v>
      </c>
      <c r="I6536" s="16">
        <f t="shared" si="919"/>
        <v>45199</v>
      </c>
      <c r="J6536" s="17">
        <v>0.2407</v>
      </c>
      <c r="K6536" s="18">
        <f>G6536*结论【关键目标】!C$27*0.7735*0.001</f>
        <v>8.0382119999999997</v>
      </c>
      <c r="L6536" s="5">
        <v>0</v>
      </c>
      <c r="M6536" s="5">
        <f>ABS(IF(L6536&lt;=0,L6536/耗电量关键数据!$B$6/1000,L6536/耗电量关键数据!$B$5/1000))</f>
        <v>0</v>
      </c>
      <c r="N6536" s="19">
        <f>耗电量关键数据!$B$14</f>
        <v>1.1688450000000001</v>
      </c>
      <c r="O6536" s="19">
        <f>耗电量关键数据!$B$15</f>
        <v>0.37403039999999999</v>
      </c>
      <c r="P6536" s="19">
        <f t="shared" si="920"/>
        <v>1.5428754000000002</v>
      </c>
      <c r="Q6536" s="19">
        <f t="shared" si="924"/>
        <v>0</v>
      </c>
      <c r="R6536" s="20">
        <f t="shared" si="921"/>
        <v>8.0382119999999997</v>
      </c>
      <c r="S6536" s="20">
        <f t="shared" si="925"/>
        <v>0</v>
      </c>
      <c r="T6536" s="20">
        <f>IF((T6535+R6536)&lt;0,0,IF((T6535+R6536)&gt;结论【关键目标】!C$28,结论【关键目标】!C$28,T6535+R6536))</f>
        <v>16.199087200000001</v>
      </c>
      <c r="U6536" s="19">
        <f>IF((T6535+R6536)&lt;结论【关键目标】!$C$28,0,(发电量计算【计算逻辑页】!R6536+发电量计算【计算逻辑页】!T6535-结论【关键目标】!$C$28))</f>
        <v>0</v>
      </c>
      <c r="V6536" s="5">
        <f t="shared" si="922"/>
        <v>0</v>
      </c>
      <c r="W6536" s="5">
        <f t="shared" si="923"/>
        <v>0.37137010878000004</v>
      </c>
      <c r="X6536" s="5">
        <f t="shared" si="926"/>
        <v>0</v>
      </c>
    </row>
    <row r="6537" spans="1:24" x14ac:dyDescent="0.15">
      <c r="A6537" s="7">
        <v>6536</v>
      </c>
      <c r="B6537" s="7">
        <v>9</v>
      </c>
      <c r="C6537" s="7">
        <v>30</v>
      </c>
      <c r="D6537" s="7">
        <v>8</v>
      </c>
      <c r="E6537" s="7">
        <v>273</v>
      </c>
      <c r="F6537" s="7">
        <v>13.8</v>
      </c>
      <c r="G6537" s="7">
        <v>202.4</v>
      </c>
      <c r="H6537" s="7">
        <f t="shared" si="918"/>
        <v>6</v>
      </c>
      <c r="I6537" s="16">
        <f t="shared" si="919"/>
        <v>45199</v>
      </c>
      <c r="J6537" s="17">
        <v>0.70809999999999995</v>
      </c>
      <c r="K6537" s="18">
        <f>G6537*结论【关键目标】!C$27*0.7735*0.001</f>
        <v>18.786768000000002</v>
      </c>
      <c r="L6537" s="5">
        <v>0</v>
      </c>
      <c r="M6537" s="5">
        <f>ABS(IF(L6537&lt;=0,L6537/耗电量关键数据!$B$6/1000,L6537/耗电量关键数据!$B$5/1000))</f>
        <v>0</v>
      </c>
      <c r="N6537" s="19">
        <f>耗电量关键数据!$B$14</f>
        <v>1.1688450000000001</v>
      </c>
      <c r="O6537" s="19">
        <f>耗电量关键数据!$B$15</f>
        <v>0.37403039999999999</v>
      </c>
      <c r="P6537" s="19">
        <f t="shared" si="920"/>
        <v>1.5428754000000002</v>
      </c>
      <c r="Q6537" s="19">
        <f t="shared" si="924"/>
        <v>0</v>
      </c>
      <c r="R6537" s="20">
        <f t="shared" si="921"/>
        <v>18.786768000000002</v>
      </c>
      <c r="S6537" s="20">
        <f t="shared" si="925"/>
        <v>0</v>
      </c>
      <c r="T6537" s="20">
        <f>IF((T6536+R6537)&lt;0,0,IF((T6536+R6537)&gt;结论【关键目标】!C$28,结论【关键目标】!C$28,T6536+R6537))</f>
        <v>22</v>
      </c>
      <c r="U6537" s="19">
        <f>IF((T6536+R6537)&lt;结论【关键目标】!$C$28,0,(发电量计算【计算逻辑页】!R6537+发电量计算【计算逻辑页】!T6536-结论【关键目标】!$C$28))</f>
        <v>12.985855200000003</v>
      </c>
      <c r="V6537" s="5">
        <f t="shared" si="922"/>
        <v>4.5450493200000004</v>
      </c>
      <c r="W6537" s="5">
        <f t="shared" si="923"/>
        <v>1.0925100707400002</v>
      </c>
      <c r="X6537" s="5">
        <f t="shared" si="926"/>
        <v>0</v>
      </c>
    </row>
    <row r="6538" spans="1:24" x14ac:dyDescent="0.15">
      <c r="A6538" s="7">
        <v>6537</v>
      </c>
      <c r="B6538" s="7">
        <v>9</v>
      </c>
      <c r="C6538" s="7">
        <v>30</v>
      </c>
      <c r="D6538" s="7">
        <v>9</v>
      </c>
      <c r="E6538" s="7">
        <v>273</v>
      </c>
      <c r="F6538" s="7">
        <v>14.5</v>
      </c>
      <c r="G6538" s="7">
        <v>291.2</v>
      </c>
      <c r="H6538" s="7">
        <f t="shared" si="918"/>
        <v>6</v>
      </c>
      <c r="I6538" s="16">
        <f t="shared" si="919"/>
        <v>45199</v>
      </c>
      <c r="J6538" s="17">
        <v>0.70809999999999995</v>
      </c>
      <c r="K6538" s="18">
        <f>G6538*结论【关键目标】!C$27*0.7735*0.001</f>
        <v>27.029183999999997</v>
      </c>
      <c r="L6538" s="5">
        <v>0</v>
      </c>
      <c r="M6538" s="5">
        <f>ABS(IF(L6538&lt;=0,L6538/耗电量关键数据!$B$6/1000,L6538/耗电量关键数据!$B$5/1000))</f>
        <v>0</v>
      </c>
      <c r="N6538" s="19">
        <f>耗电量关键数据!$B$14</f>
        <v>1.1688450000000001</v>
      </c>
      <c r="O6538" s="19">
        <f>耗电量关键数据!$B$15</f>
        <v>0.37403039999999999</v>
      </c>
      <c r="P6538" s="19">
        <f t="shared" si="920"/>
        <v>1.5428754000000002</v>
      </c>
      <c r="Q6538" s="19">
        <f t="shared" si="924"/>
        <v>0</v>
      </c>
      <c r="R6538" s="20">
        <f t="shared" si="921"/>
        <v>27.029183999999997</v>
      </c>
      <c r="S6538" s="20">
        <f t="shared" si="925"/>
        <v>0</v>
      </c>
      <c r="T6538" s="20">
        <f>IF((T6537+R6538)&lt;0,0,IF((T6537+R6538)&gt;结论【关键目标】!C$28,结论【关键目标】!C$28,T6537+R6538))</f>
        <v>22</v>
      </c>
      <c r="U6538" s="19">
        <f>IF((T6537+R6538)&lt;结论【关键目标】!$C$28,0,(发电量计算【计算逻辑页】!R6538+发电量计算【计算逻辑页】!T6537-结论【关键目标】!$C$28))</f>
        <v>27.029184000000001</v>
      </c>
      <c r="V6538" s="5">
        <f t="shared" si="922"/>
        <v>9.4602143999999999</v>
      </c>
      <c r="W6538" s="5">
        <f t="shared" si="923"/>
        <v>1.0925100707400002</v>
      </c>
      <c r="X6538" s="5">
        <f t="shared" si="926"/>
        <v>0</v>
      </c>
    </row>
    <row r="6539" spans="1:24" x14ac:dyDescent="0.15">
      <c r="A6539" s="7">
        <v>6538</v>
      </c>
      <c r="B6539" s="7">
        <v>9</v>
      </c>
      <c r="C6539" s="7">
        <v>30</v>
      </c>
      <c r="D6539" s="7">
        <v>10</v>
      </c>
      <c r="E6539" s="7">
        <v>273</v>
      </c>
      <c r="F6539" s="7">
        <v>16</v>
      </c>
      <c r="G6539" s="7">
        <v>415.7</v>
      </c>
      <c r="H6539" s="7">
        <f t="shared" si="918"/>
        <v>6</v>
      </c>
      <c r="I6539" s="16">
        <f t="shared" si="919"/>
        <v>45199</v>
      </c>
      <c r="J6539" s="17">
        <v>0.70809999999999995</v>
      </c>
      <c r="K6539" s="18">
        <f>G6539*结论【关键目标】!C$27*0.7735*0.001</f>
        <v>38.585273999999998</v>
      </c>
      <c r="L6539" s="5">
        <v>0</v>
      </c>
      <c r="M6539" s="5">
        <f>ABS(IF(L6539&lt;=0,L6539/耗电量关键数据!$B$6/1000,L6539/耗电量关键数据!$B$5/1000))</f>
        <v>0</v>
      </c>
      <c r="N6539" s="19">
        <f>耗电量关键数据!$B$14</f>
        <v>1.1688450000000001</v>
      </c>
      <c r="O6539" s="19">
        <f>耗电量关键数据!$B$15</f>
        <v>0.37403039999999999</v>
      </c>
      <c r="P6539" s="19">
        <f t="shared" si="920"/>
        <v>1.5428754000000002</v>
      </c>
      <c r="Q6539" s="19">
        <f t="shared" si="924"/>
        <v>0</v>
      </c>
      <c r="R6539" s="20">
        <f t="shared" si="921"/>
        <v>38.585273999999998</v>
      </c>
      <c r="S6539" s="20">
        <f t="shared" si="925"/>
        <v>0</v>
      </c>
      <c r="T6539" s="20">
        <f>IF((T6538+R6539)&lt;0,0,IF((T6538+R6539)&gt;结论【关键目标】!C$28,结论【关键目标】!C$28,T6538+R6539))</f>
        <v>22</v>
      </c>
      <c r="U6539" s="19">
        <f>IF((T6538+R6539)&lt;结论【关键目标】!$C$28,0,(发电量计算【计算逻辑页】!R6539+发电量计算【计算逻辑页】!T6538-结论【关键目标】!$C$28))</f>
        <v>38.585273999999998</v>
      </c>
      <c r="V6539" s="5">
        <f t="shared" si="922"/>
        <v>13.504845899999999</v>
      </c>
      <c r="W6539" s="5">
        <f t="shared" si="923"/>
        <v>1.0925100707400002</v>
      </c>
      <c r="X6539" s="5">
        <f t="shared" si="926"/>
        <v>0</v>
      </c>
    </row>
    <row r="6540" spans="1:24" x14ac:dyDescent="0.15">
      <c r="A6540" s="7">
        <v>6539</v>
      </c>
      <c r="B6540" s="7">
        <v>9</v>
      </c>
      <c r="C6540" s="7">
        <v>30</v>
      </c>
      <c r="D6540" s="7">
        <v>11</v>
      </c>
      <c r="E6540" s="7">
        <v>273</v>
      </c>
      <c r="F6540" s="7">
        <v>17.8</v>
      </c>
      <c r="G6540" s="7">
        <v>504.6</v>
      </c>
      <c r="H6540" s="7">
        <f t="shared" si="918"/>
        <v>6</v>
      </c>
      <c r="I6540" s="16">
        <f t="shared" si="919"/>
        <v>45199</v>
      </c>
      <c r="J6540" s="17">
        <v>1.2267999999999999</v>
      </c>
      <c r="K6540" s="18">
        <f>G6540*结论【关键目标】!C$27*0.7735*0.001</f>
        <v>46.836971999999996</v>
      </c>
      <c r="L6540" s="5">
        <v>0</v>
      </c>
      <c r="M6540" s="5">
        <f>ABS(IF(L6540&lt;=0,L6540/耗电量关键数据!$B$6/1000,L6540/耗电量关键数据!$B$5/1000))</f>
        <v>0</v>
      </c>
      <c r="N6540" s="19">
        <f>耗电量关键数据!$B$14</f>
        <v>1.1688450000000001</v>
      </c>
      <c r="O6540" s="19">
        <f>耗电量关键数据!$B$15</f>
        <v>0.37403039999999999</v>
      </c>
      <c r="P6540" s="19">
        <f t="shared" si="920"/>
        <v>1.5428754000000002</v>
      </c>
      <c r="Q6540" s="19">
        <f t="shared" si="924"/>
        <v>1.5428754000000002</v>
      </c>
      <c r="R6540" s="20">
        <f t="shared" si="921"/>
        <v>45.294096599999996</v>
      </c>
      <c r="S6540" s="20">
        <f t="shared" si="925"/>
        <v>0</v>
      </c>
      <c r="T6540" s="20">
        <f>IF((T6539+R6540)&lt;0,0,IF((T6539+R6540)&gt;结论【关键目标】!C$28,结论【关键目标】!C$28,T6539+R6540))</f>
        <v>22</v>
      </c>
      <c r="U6540" s="19">
        <f>IF((T6539+R6540)&lt;结论【关键目标】!$C$28,0,(发电量计算【计算逻辑页】!R6540+发电量计算【计算逻辑页】!T6539-结论【关键目标】!$C$28))</f>
        <v>45.294096599999989</v>
      </c>
      <c r="V6540" s="5">
        <f t="shared" si="922"/>
        <v>15.852933809999994</v>
      </c>
      <c r="W6540" s="5">
        <f t="shared" si="923"/>
        <v>1.89279954072</v>
      </c>
      <c r="X6540" s="5">
        <f t="shared" si="926"/>
        <v>0</v>
      </c>
    </row>
    <row r="6541" spans="1:24" x14ac:dyDescent="0.15">
      <c r="A6541" s="7">
        <v>6540</v>
      </c>
      <c r="B6541" s="7">
        <v>9</v>
      </c>
      <c r="C6541" s="7">
        <v>30</v>
      </c>
      <c r="D6541" s="7">
        <v>12</v>
      </c>
      <c r="E6541" s="7">
        <v>273</v>
      </c>
      <c r="F6541" s="7">
        <v>19.8</v>
      </c>
      <c r="G6541" s="7">
        <v>566.70000000000005</v>
      </c>
      <c r="H6541" s="7">
        <f t="shared" si="918"/>
        <v>6</v>
      </c>
      <c r="I6541" s="16">
        <f t="shared" si="919"/>
        <v>45199</v>
      </c>
      <c r="J6541" s="17">
        <v>1.2267999999999999</v>
      </c>
      <c r="K6541" s="18">
        <f>G6541*结论【关键目标】!C$27*0.7735*0.001</f>
        <v>52.601093999999996</v>
      </c>
      <c r="L6541" s="5">
        <v>0</v>
      </c>
      <c r="M6541" s="5">
        <f>ABS(IF(L6541&lt;=0,L6541/耗电量关键数据!$B$6/1000,L6541/耗电量关键数据!$B$5/1000))</f>
        <v>0</v>
      </c>
      <c r="N6541" s="19">
        <f>耗电量关键数据!$B$14</f>
        <v>1.1688450000000001</v>
      </c>
      <c r="O6541" s="19">
        <f>耗电量关键数据!$B$15</f>
        <v>0.37403039999999999</v>
      </c>
      <c r="P6541" s="19">
        <f t="shared" si="920"/>
        <v>1.5428754000000002</v>
      </c>
      <c r="Q6541" s="19">
        <f t="shared" si="924"/>
        <v>1.5428754000000002</v>
      </c>
      <c r="R6541" s="20">
        <f t="shared" si="921"/>
        <v>51.058218599999996</v>
      </c>
      <c r="S6541" s="20">
        <f t="shared" si="925"/>
        <v>0</v>
      </c>
      <c r="T6541" s="20">
        <f>IF((T6540+R6541)&lt;0,0,IF((T6540+R6541)&gt;结论【关键目标】!C$28,结论【关键目标】!C$28,T6540+R6541))</f>
        <v>22</v>
      </c>
      <c r="U6541" s="19">
        <f>IF((T6540+R6541)&lt;结论【关键目标】!$C$28,0,(发电量计算【计算逻辑页】!R6541+发电量计算【计算逻辑页】!T6540-结论【关键目标】!$C$28))</f>
        <v>51.058218600000004</v>
      </c>
      <c r="V6541" s="5">
        <f t="shared" si="922"/>
        <v>17.87037651</v>
      </c>
      <c r="W6541" s="5">
        <f t="shared" si="923"/>
        <v>1.89279954072</v>
      </c>
      <c r="X6541" s="5">
        <f t="shared" si="926"/>
        <v>0</v>
      </c>
    </row>
    <row r="6542" spans="1:24" x14ac:dyDescent="0.15">
      <c r="A6542" s="7">
        <v>6541</v>
      </c>
      <c r="B6542" s="7">
        <v>9</v>
      </c>
      <c r="C6542" s="7">
        <v>30</v>
      </c>
      <c r="D6542" s="7">
        <v>13</v>
      </c>
      <c r="E6542" s="7">
        <v>273</v>
      </c>
      <c r="F6542" s="7">
        <v>21.7</v>
      </c>
      <c r="G6542" s="7">
        <v>551.9</v>
      </c>
      <c r="H6542" s="7">
        <f t="shared" si="918"/>
        <v>6</v>
      </c>
      <c r="I6542" s="16">
        <f t="shared" si="919"/>
        <v>45199</v>
      </c>
      <c r="J6542" s="17">
        <v>1.2267999999999999</v>
      </c>
      <c r="K6542" s="18">
        <f>G6542*结论【关键目标】!C$27*0.7735*0.001</f>
        <v>51.227358000000002</v>
      </c>
      <c r="L6542" s="5">
        <v>0</v>
      </c>
      <c r="M6542" s="5">
        <f>ABS(IF(L6542&lt;=0,L6542/耗电量关键数据!$B$6/1000,L6542/耗电量关键数据!$B$5/1000))</f>
        <v>0</v>
      </c>
      <c r="N6542" s="19">
        <f>耗电量关键数据!$B$14</f>
        <v>1.1688450000000001</v>
      </c>
      <c r="O6542" s="19">
        <f>耗电量关键数据!$B$15</f>
        <v>0.37403039999999999</v>
      </c>
      <c r="P6542" s="19">
        <f t="shared" si="920"/>
        <v>1.5428754000000002</v>
      </c>
      <c r="Q6542" s="19">
        <f t="shared" si="924"/>
        <v>1.5428754000000002</v>
      </c>
      <c r="R6542" s="20">
        <f t="shared" si="921"/>
        <v>49.684482600000003</v>
      </c>
      <c r="S6542" s="20">
        <f t="shared" si="925"/>
        <v>0</v>
      </c>
      <c r="T6542" s="20">
        <f>IF((T6541+R6542)&lt;0,0,IF((T6541+R6542)&gt;结论【关键目标】!C$28,结论【关键目标】!C$28,T6541+R6542))</f>
        <v>22</v>
      </c>
      <c r="U6542" s="19">
        <f>IF((T6541+R6542)&lt;结论【关键目标】!$C$28,0,(发电量计算【计算逻辑页】!R6542+发电量计算【计算逻辑页】!T6541-结论【关键目标】!$C$28))</f>
        <v>49.684482599999996</v>
      </c>
      <c r="V6542" s="5">
        <f t="shared" si="922"/>
        <v>17.389568909999998</v>
      </c>
      <c r="W6542" s="5">
        <f t="shared" si="923"/>
        <v>1.89279954072</v>
      </c>
      <c r="X6542" s="5">
        <f t="shared" si="926"/>
        <v>0</v>
      </c>
    </row>
    <row r="6543" spans="1:24" x14ac:dyDescent="0.15">
      <c r="A6543" s="7">
        <v>6542</v>
      </c>
      <c r="B6543" s="7">
        <v>9</v>
      </c>
      <c r="C6543" s="7">
        <v>30</v>
      </c>
      <c r="D6543" s="7">
        <v>14</v>
      </c>
      <c r="E6543" s="7">
        <v>273</v>
      </c>
      <c r="F6543" s="7">
        <v>23.6</v>
      </c>
      <c r="G6543" s="7">
        <v>486.5</v>
      </c>
      <c r="H6543" s="7">
        <f t="shared" si="918"/>
        <v>6</v>
      </c>
      <c r="I6543" s="16">
        <f t="shared" si="919"/>
        <v>45199</v>
      </c>
      <c r="J6543" s="17">
        <v>1.2267999999999999</v>
      </c>
      <c r="K6543" s="18">
        <f>G6543*结论【关键目标】!C$27*0.7735*0.001</f>
        <v>45.156930000000003</v>
      </c>
      <c r="L6543" s="5">
        <v>0</v>
      </c>
      <c r="M6543" s="5">
        <f>ABS(IF(L6543&lt;=0,L6543/耗电量关键数据!$B$6/1000,L6543/耗电量关键数据!$B$5/1000))</f>
        <v>0</v>
      </c>
      <c r="N6543" s="19">
        <f>耗电量关键数据!$B$14</f>
        <v>1.1688450000000001</v>
      </c>
      <c r="O6543" s="19">
        <f>耗电量关键数据!$B$15</f>
        <v>0.37403039999999999</v>
      </c>
      <c r="P6543" s="19">
        <f t="shared" si="920"/>
        <v>1.5428754000000002</v>
      </c>
      <c r="Q6543" s="19">
        <f t="shared" si="924"/>
        <v>1.5428754000000002</v>
      </c>
      <c r="R6543" s="20">
        <f t="shared" si="921"/>
        <v>43.614054600000003</v>
      </c>
      <c r="S6543" s="20">
        <f t="shared" si="925"/>
        <v>0</v>
      </c>
      <c r="T6543" s="20">
        <f>IF((T6542+R6543)&lt;0,0,IF((T6542+R6543)&gt;结论【关键目标】!C$28,结论【关键目标】!C$28,T6542+R6543))</f>
        <v>22</v>
      </c>
      <c r="U6543" s="19">
        <f>IF((T6542+R6543)&lt;结论【关键目标】!$C$28,0,(发电量计算【计算逻辑页】!R6543+发电量计算【计算逻辑页】!T6542-结论【关键目标】!$C$28))</f>
        <v>43.614054600000003</v>
      </c>
      <c r="V6543" s="5">
        <f t="shared" si="922"/>
        <v>15.264919109999999</v>
      </c>
      <c r="W6543" s="5">
        <f t="shared" si="923"/>
        <v>1.89279954072</v>
      </c>
      <c r="X6543" s="5">
        <f t="shared" si="926"/>
        <v>0</v>
      </c>
    </row>
    <row r="6544" spans="1:24" x14ac:dyDescent="0.15">
      <c r="A6544" s="7">
        <v>6543</v>
      </c>
      <c r="B6544" s="7">
        <v>9</v>
      </c>
      <c r="C6544" s="7">
        <v>30</v>
      </c>
      <c r="D6544" s="7">
        <v>15</v>
      </c>
      <c r="E6544" s="7">
        <v>273</v>
      </c>
      <c r="F6544" s="7">
        <v>25.2</v>
      </c>
      <c r="G6544" s="7">
        <v>379.5</v>
      </c>
      <c r="H6544" s="7">
        <f t="shared" si="918"/>
        <v>6</v>
      </c>
      <c r="I6544" s="16">
        <f t="shared" si="919"/>
        <v>45199</v>
      </c>
      <c r="J6544" s="17">
        <v>1.2267999999999999</v>
      </c>
      <c r="K6544" s="18">
        <f>G6544*结论【关键目标】!C$27*0.7735*0.001</f>
        <v>35.225189999999998</v>
      </c>
      <c r="L6544" s="5">
        <v>0</v>
      </c>
      <c r="M6544" s="5">
        <f>ABS(IF(L6544&lt;=0,L6544/耗电量关键数据!$B$6/1000,L6544/耗电量关键数据!$B$5/1000))</f>
        <v>0</v>
      </c>
      <c r="N6544" s="19">
        <f>耗电量关键数据!$B$14</f>
        <v>1.1688450000000001</v>
      </c>
      <c r="O6544" s="19">
        <f>耗电量关键数据!$B$15</f>
        <v>0.37403039999999999</v>
      </c>
      <c r="P6544" s="19">
        <f t="shared" si="920"/>
        <v>1.5428754000000002</v>
      </c>
      <c r="Q6544" s="19">
        <f t="shared" si="924"/>
        <v>1.5428754000000002</v>
      </c>
      <c r="R6544" s="20">
        <f t="shared" si="921"/>
        <v>33.682314599999998</v>
      </c>
      <c r="S6544" s="20">
        <f t="shared" si="925"/>
        <v>0</v>
      </c>
      <c r="T6544" s="20">
        <f>IF((T6543+R6544)&lt;0,0,IF((T6543+R6544)&gt;结论【关键目标】!C$28,结论【关键目标】!C$28,T6543+R6544))</f>
        <v>22</v>
      </c>
      <c r="U6544" s="19">
        <f>IF((T6543+R6544)&lt;结论【关键目标】!$C$28,0,(发电量计算【计算逻辑页】!R6544+发电量计算【计算逻辑页】!T6543-结论【关键目标】!$C$28))</f>
        <v>33.682314599999998</v>
      </c>
      <c r="V6544" s="5">
        <f t="shared" si="922"/>
        <v>11.788810109999998</v>
      </c>
      <c r="W6544" s="5">
        <f t="shared" si="923"/>
        <v>1.89279954072</v>
      </c>
      <c r="X6544" s="5">
        <f t="shared" si="926"/>
        <v>0</v>
      </c>
    </row>
    <row r="6545" spans="1:24" x14ac:dyDescent="0.15">
      <c r="A6545" s="7">
        <v>6544</v>
      </c>
      <c r="B6545" s="7">
        <v>9</v>
      </c>
      <c r="C6545" s="7">
        <v>30</v>
      </c>
      <c r="D6545" s="7">
        <v>16</v>
      </c>
      <c r="E6545" s="7">
        <v>273</v>
      </c>
      <c r="F6545" s="7">
        <v>26.3</v>
      </c>
      <c r="G6545" s="7">
        <v>232.7</v>
      </c>
      <c r="H6545" s="7">
        <f t="shared" si="918"/>
        <v>6</v>
      </c>
      <c r="I6545" s="16">
        <f t="shared" si="919"/>
        <v>45199</v>
      </c>
      <c r="J6545" s="17">
        <v>0.70809999999999995</v>
      </c>
      <c r="K6545" s="18">
        <f>G6545*结论【关键目标】!C$27*0.7735*0.001</f>
        <v>21.599214</v>
      </c>
      <c r="L6545" s="5">
        <v>0</v>
      </c>
      <c r="M6545" s="5">
        <f>ABS(IF(L6545&lt;=0,L6545/耗电量关键数据!$B$6/1000,L6545/耗电量关键数据!$B$5/1000))</f>
        <v>0</v>
      </c>
      <c r="N6545" s="19">
        <f>耗电量关键数据!$B$14</f>
        <v>1.1688450000000001</v>
      </c>
      <c r="O6545" s="19">
        <f>耗电量关键数据!$B$15</f>
        <v>0.37403039999999999</v>
      </c>
      <c r="P6545" s="19">
        <f t="shared" si="920"/>
        <v>1.5428754000000002</v>
      </c>
      <c r="Q6545" s="19">
        <f t="shared" si="924"/>
        <v>0</v>
      </c>
      <c r="R6545" s="20">
        <f t="shared" si="921"/>
        <v>21.599214</v>
      </c>
      <c r="S6545" s="20">
        <f t="shared" si="925"/>
        <v>0</v>
      </c>
      <c r="T6545" s="20">
        <f>IF((T6544+R6545)&lt;0,0,IF((T6544+R6545)&gt;结论【关键目标】!C$28,结论【关键目标】!C$28,T6544+R6545))</f>
        <v>22</v>
      </c>
      <c r="U6545" s="19">
        <f>IF((T6544+R6545)&lt;结论【关键目标】!$C$28,0,(发电量计算【计算逻辑页】!R6545+发电量计算【计算逻辑页】!T6544-结论【关键目标】!$C$28))</f>
        <v>21.599214000000003</v>
      </c>
      <c r="V6545" s="5">
        <f t="shared" si="922"/>
        <v>7.5597249000000009</v>
      </c>
      <c r="W6545" s="5">
        <f t="shared" si="923"/>
        <v>1.0925100707400002</v>
      </c>
      <c r="X6545" s="5">
        <f t="shared" si="926"/>
        <v>0</v>
      </c>
    </row>
    <row r="6546" spans="1:24" x14ac:dyDescent="0.15">
      <c r="A6546" s="7">
        <v>6545</v>
      </c>
      <c r="B6546" s="7">
        <v>9</v>
      </c>
      <c r="C6546" s="7">
        <v>30</v>
      </c>
      <c r="D6546" s="7">
        <v>17</v>
      </c>
      <c r="E6546" s="7">
        <v>273</v>
      </c>
      <c r="F6546" s="7">
        <v>26.5</v>
      </c>
      <c r="G6546" s="7">
        <v>58.5</v>
      </c>
      <c r="H6546" s="7">
        <f t="shared" si="918"/>
        <v>6</v>
      </c>
      <c r="I6546" s="16">
        <f t="shared" si="919"/>
        <v>45199</v>
      </c>
      <c r="J6546" s="17">
        <v>0.70809999999999995</v>
      </c>
      <c r="K6546" s="18">
        <f>G6546*结论【关键目标】!C$27*0.7735*0.001</f>
        <v>5.4299699999999991</v>
      </c>
      <c r="L6546" s="5">
        <v>0</v>
      </c>
      <c r="M6546" s="5">
        <f>ABS(IF(L6546&lt;=0,L6546/耗电量关键数据!$B$6/1000,L6546/耗电量关键数据!$B$5/1000))</f>
        <v>0</v>
      </c>
      <c r="N6546" s="19">
        <f>耗电量关键数据!$B$14</f>
        <v>1.1688450000000001</v>
      </c>
      <c r="O6546" s="19">
        <f>耗电量关键数据!$B$15</f>
        <v>0.37403039999999999</v>
      </c>
      <c r="P6546" s="19">
        <f t="shared" si="920"/>
        <v>1.5428754000000002</v>
      </c>
      <c r="Q6546" s="19">
        <f t="shared" si="924"/>
        <v>0</v>
      </c>
      <c r="R6546" s="20">
        <f t="shared" si="921"/>
        <v>5.4299699999999991</v>
      </c>
      <c r="S6546" s="20">
        <f t="shared" si="925"/>
        <v>0</v>
      </c>
      <c r="T6546" s="20">
        <f>IF((T6545+R6546)&lt;0,0,IF((T6545+R6546)&gt;结论【关键目标】!C$28,结论【关键目标】!C$28,T6545+R6546))</f>
        <v>22</v>
      </c>
      <c r="U6546" s="19">
        <f>IF((T6545+R6546)&lt;结论【关键目标】!$C$28,0,(发电量计算【计算逻辑页】!R6546+发电量计算【计算逻辑页】!T6545-结论【关键目标】!$C$28))</f>
        <v>5.4299699999999973</v>
      </c>
      <c r="V6546" s="5">
        <f t="shared" si="922"/>
        <v>1.9004894999999988</v>
      </c>
      <c r="W6546" s="5">
        <f t="shared" si="923"/>
        <v>1.0925100707400002</v>
      </c>
      <c r="X6546" s="5">
        <f t="shared" si="926"/>
        <v>0</v>
      </c>
    </row>
    <row r="6547" spans="1:24" x14ac:dyDescent="0.15">
      <c r="A6547" s="7">
        <v>6546</v>
      </c>
      <c r="B6547" s="7">
        <v>9</v>
      </c>
      <c r="C6547" s="7">
        <v>30</v>
      </c>
      <c r="D6547" s="7">
        <v>18</v>
      </c>
      <c r="E6547" s="7">
        <v>273</v>
      </c>
      <c r="F6547" s="7">
        <v>25.8</v>
      </c>
      <c r="G6547" s="7">
        <v>0</v>
      </c>
      <c r="H6547" s="7">
        <f t="shared" si="918"/>
        <v>6</v>
      </c>
      <c r="I6547" s="16">
        <f t="shared" si="919"/>
        <v>45199</v>
      </c>
      <c r="J6547" s="17">
        <v>0.70809999999999995</v>
      </c>
      <c r="K6547" s="18">
        <f>G6547*结论【关键目标】!C$27*0.7735*0.001</f>
        <v>0</v>
      </c>
      <c r="L6547" s="5">
        <v>0</v>
      </c>
      <c r="M6547" s="5">
        <f>ABS(IF(L6547&lt;=0,L6547/耗电量关键数据!$B$6/1000,L6547/耗电量关键数据!$B$5/1000))</f>
        <v>0</v>
      </c>
      <c r="N6547" s="19">
        <f>耗电量关键数据!$B$14</f>
        <v>1.1688450000000001</v>
      </c>
      <c r="O6547" s="19">
        <f>耗电量关键数据!$B$15</f>
        <v>0.37403039999999999</v>
      </c>
      <c r="P6547" s="19">
        <f t="shared" si="920"/>
        <v>1.5428754000000002</v>
      </c>
      <c r="Q6547" s="19">
        <f t="shared" si="924"/>
        <v>0</v>
      </c>
      <c r="R6547" s="20">
        <f t="shared" si="921"/>
        <v>0</v>
      </c>
      <c r="S6547" s="20">
        <f t="shared" si="925"/>
        <v>0</v>
      </c>
      <c r="T6547" s="20">
        <f>IF((T6546+R6547)&lt;0,0,IF((T6546+R6547)&gt;结论【关键目标】!C$28,结论【关键目标】!C$28,T6546+R6547))</f>
        <v>22</v>
      </c>
      <c r="U6547" s="19">
        <f>IF((T6546+R6547)&lt;结论【关键目标】!$C$28,0,(发电量计算【计算逻辑页】!R6547+发电量计算【计算逻辑页】!T6546-结论【关键目标】!$C$28))</f>
        <v>0</v>
      </c>
      <c r="V6547" s="5">
        <f t="shared" si="922"/>
        <v>0</v>
      </c>
      <c r="W6547" s="5">
        <f t="shared" si="923"/>
        <v>0</v>
      </c>
      <c r="X6547" s="5">
        <f t="shared" si="926"/>
        <v>0</v>
      </c>
    </row>
    <row r="6548" spans="1:24" x14ac:dyDescent="0.15">
      <c r="A6548" s="7">
        <v>6547</v>
      </c>
      <c r="B6548" s="7">
        <v>9</v>
      </c>
      <c r="C6548" s="7">
        <v>30</v>
      </c>
      <c r="D6548" s="7">
        <v>19</v>
      </c>
      <c r="E6548" s="7">
        <v>273</v>
      </c>
      <c r="F6548" s="7">
        <v>23.5</v>
      </c>
      <c r="G6548" s="7">
        <v>0</v>
      </c>
      <c r="H6548" s="7">
        <f t="shared" si="918"/>
        <v>6</v>
      </c>
      <c r="I6548" s="16">
        <f t="shared" si="919"/>
        <v>45199</v>
      </c>
      <c r="J6548" s="17">
        <v>1.2267999999999999</v>
      </c>
      <c r="K6548" s="18">
        <f>G6548*结论【关键目标】!C$27*0.7735*0.001</f>
        <v>0</v>
      </c>
      <c r="L6548" s="5">
        <v>0</v>
      </c>
      <c r="M6548" s="5">
        <f>ABS(IF(L6548&lt;=0,L6548/耗电量关键数据!$B$6/1000,L6548/耗电量关键数据!$B$5/1000))</f>
        <v>0</v>
      </c>
      <c r="N6548" s="19">
        <f>耗电量关键数据!$B$14</f>
        <v>1.1688450000000001</v>
      </c>
      <c r="O6548" s="19">
        <f>耗电量关键数据!$B$15</f>
        <v>0.37403039999999999</v>
      </c>
      <c r="P6548" s="19">
        <f t="shared" si="920"/>
        <v>1.5428754000000002</v>
      </c>
      <c r="Q6548" s="19">
        <f t="shared" si="924"/>
        <v>1.5428754000000002</v>
      </c>
      <c r="R6548" s="20">
        <f t="shared" si="921"/>
        <v>-1.5428754000000002</v>
      </c>
      <c r="S6548" s="20">
        <f t="shared" si="925"/>
        <v>1.5428754000000002</v>
      </c>
      <c r="T6548" s="20">
        <f>IF((T6547+R6548)&lt;0,0,IF((T6547+R6548)&gt;结论【关键目标】!C$28,结论【关键目标】!C$28,T6547+R6548))</f>
        <v>20.4571246</v>
      </c>
      <c r="U6548" s="19">
        <f>IF((T6547+R6548)&lt;结论【关键目标】!$C$28,0,(发电量计算【计算逻辑页】!R6548+发电量计算【计算逻辑页】!T6547-结论【关键目标】!$C$28))</f>
        <v>0</v>
      </c>
      <c r="V6548" s="5">
        <f t="shared" si="922"/>
        <v>0</v>
      </c>
      <c r="W6548" s="5">
        <f t="shared" si="923"/>
        <v>0</v>
      </c>
      <c r="X6548" s="5">
        <f t="shared" si="926"/>
        <v>1.3527931507200002</v>
      </c>
    </row>
    <row r="6549" spans="1:24" x14ac:dyDescent="0.15">
      <c r="A6549" s="7">
        <v>6548</v>
      </c>
      <c r="B6549" s="7">
        <v>9</v>
      </c>
      <c r="C6549" s="7">
        <v>30</v>
      </c>
      <c r="D6549" s="7">
        <v>20</v>
      </c>
      <c r="E6549" s="7">
        <v>273</v>
      </c>
      <c r="F6549" s="7">
        <v>19.100000000000001</v>
      </c>
      <c r="G6549" s="7">
        <v>0</v>
      </c>
      <c r="H6549" s="7">
        <f t="shared" si="918"/>
        <v>6</v>
      </c>
      <c r="I6549" s="16">
        <f t="shared" si="919"/>
        <v>45199</v>
      </c>
      <c r="J6549" s="17">
        <v>1.2267999999999999</v>
      </c>
      <c r="K6549" s="18">
        <f>G6549*结论【关键目标】!C$27*0.7735*0.001</f>
        <v>0</v>
      </c>
      <c r="L6549" s="5">
        <v>0</v>
      </c>
      <c r="M6549" s="5">
        <f>ABS(IF(L6549&lt;=0,L6549/耗电量关键数据!$B$6/1000,L6549/耗电量关键数据!$B$5/1000))</f>
        <v>0</v>
      </c>
      <c r="N6549" s="19">
        <f>耗电量关键数据!$B$14</f>
        <v>1.1688450000000001</v>
      </c>
      <c r="O6549" s="19">
        <f>耗电量关键数据!$B$15</f>
        <v>0.37403039999999999</v>
      </c>
      <c r="P6549" s="19">
        <f t="shared" si="920"/>
        <v>1.5428754000000002</v>
      </c>
      <c r="Q6549" s="19">
        <f t="shared" si="924"/>
        <v>1.5428754000000002</v>
      </c>
      <c r="R6549" s="20">
        <f t="shared" si="921"/>
        <v>-1.5428754000000002</v>
      </c>
      <c r="S6549" s="20">
        <f t="shared" si="925"/>
        <v>1.5428754000000002</v>
      </c>
      <c r="T6549" s="20">
        <f>IF((T6548+R6549)&lt;0,0,IF((T6548+R6549)&gt;结论【关键目标】!C$28,结论【关键目标】!C$28,T6548+R6549))</f>
        <v>18.9142492</v>
      </c>
      <c r="U6549" s="19">
        <f>IF((T6548+R6549)&lt;结论【关键目标】!$C$28,0,(发电量计算【计算逻辑页】!R6549+发电量计算【计算逻辑页】!T6548-结论【关键目标】!$C$28))</f>
        <v>0</v>
      </c>
      <c r="V6549" s="5">
        <f t="shared" si="922"/>
        <v>0</v>
      </c>
      <c r="W6549" s="5">
        <f t="shared" si="923"/>
        <v>0</v>
      </c>
      <c r="X6549" s="5">
        <f t="shared" si="926"/>
        <v>1.3527931507200002</v>
      </c>
    </row>
    <row r="6550" spans="1:24" x14ac:dyDescent="0.15">
      <c r="A6550" s="7">
        <v>6549</v>
      </c>
      <c r="B6550" s="7">
        <v>9</v>
      </c>
      <c r="C6550" s="7">
        <v>30</v>
      </c>
      <c r="D6550" s="7">
        <v>21</v>
      </c>
      <c r="E6550" s="7">
        <v>273</v>
      </c>
      <c r="F6550" s="7">
        <v>18.399999999999999</v>
      </c>
      <c r="G6550" s="7">
        <v>0</v>
      </c>
      <c r="H6550" s="7">
        <f t="shared" si="918"/>
        <v>6</v>
      </c>
      <c r="I6550" s="16">
        <f t="shared" si="919"/>
        <v>45199</v>
      </c>
      <c r="J6550" s="17">
        <v>1.2267999999999999</v>
      </c>
      <c r="K6550" s="18">
        <f>G6550*结论【关键目标】!C$27*0.7735*0.001</f>
        <v>0</v>
      </c>
      <c r="L6550" s="5">
        <v>0</v>
      </c>
      <c r="M6550" s="5">
        <f>ABS(IF(L6550&lt;=0,L6550/耗电量关键数据!$B$6/1000,L6550/耗电量关键数据!$B$5/1000))</f>
        <v>0</v>
      </c>
      <c r="N6550" s="19">
        <f>耗电量关键数据!$B$14</f>
        <v>1.1688450000000001</v>
      </c>
      <c r="O6550" s="19">
        <f>耗电量关键数据!$B$15</f>
        <v>0.37403039999999999</v>
      </c>
      <c r="P6550" s="19">
        <f t="shared" si="920"/>
        <v>1.5428754000000002</v>
      </c>
      <c r="Q6550" s="19">
        <f t="shared" si="924"/>
        <v>1.5428754000000002</v>
      </c>
      <c r="R6550" s="20">
        <f t="shared" si="921"/>
        <v>-1.5428754000000002</v>
      </c>
      <c r="S6550" s="20">
        <f t="shared" si="925"/>
        <v>1.5428754000000002</v>
      </c>
      <c r="T6550" s="20">
        <f>IF((T6549+R6550)&lt;0,0,IF((T6549+R6550)&gt;结论【关键目标】!C$28,结论【关键目标】!C$28,T6549+R6550))</f>
        <v>17.371373800000001</v>
      </c>
      <c r="U6550" s="19">
        <f>IF((T6549+R6550)&lt;结论【关键目标】!$C$28,0,(发电量计算【计算逻辑页】!R6550+发电量计算【计算逻辑页】!T6549-结论【关键目标】!$C$28))</f>
        <v>0</v>
      </c>
      <c r="V6550" s="5">
        <f t="shared" si="922"/>
        <v>0</v>
      </c>
      <c r="W6550" s="5">
        <f t="shared" si="923"/>
        <v>0</v>
      </c>
      <c r="X6550" s="5">
        <f t="shared" si="926"/>
        <v>1.3527931507200002</v>
      </c>
    </row>
    <row r="6551" spans="1:24" x14ac:dyDescent="0.15">
      <c r="A6551" s="7">
        <v>6550</v>
      </c>
      <c r="B6551" s="7">
        <v>9</v>
      </c>
      <c r="C6551" s="7">
        <v>30</v>
      </c>
      <c r="D6551" s="7">
        <v>22</v>
      </c>
      <c r="E6551" s="7">
        <v>273</v>
      </c>
      <c r="F6551" s="7">
        <v>17.7</v>
      </c>
      <c r="G6551" s="7">
        <v>0</v>
      </c>
      <c r="H6551" s="7">
        <f t="shared" si="918"/>
        <v>6</v>
      </c>
      <c r="I6551" s="16">
        <f t="shared" si="919"/>
        <v>45199</v>
      </c>
      <c r="J6551" s="17">
        <v>0.70809999999999995</v>
      </c>
      <c r="K6551" s="18">
        <f>G6551*结论【关键目标】!C$27*0.7735*0.001</f>
        <v>0</v>
      </c>
      <c r="L6551" s="5">
        <v>0</v>
      </c>
      <c r="M6551" s="5">
        <f>ABS(IF(L6551&lt;=0,L6551/耗电量关键数据!$B$6/1000,L6551/耗电量关键数据!$B$5/1000))</f>
        <v>0</v>
      </c>
      <c r="N6551" s="19">
        <f>耗电量关键数据!$B$14</f>
        <v>1.1688450000000001</v>
      </c>
      <c r="O6551" s="19">
        <f>耗电量关键数据!$B$15</f>
        <v>0.37403039999999999</v>
      </c>
      <c r="P6551" s="19">
        <f t="shared" si="920"/>
        <v>1.5428754000000002</v>
      </c>
      <c r="Q6551" s="19">
        <f t="shared" si="924"/>
        <v>0</v>
      </c>
      <c r="R6551" s="20">
        <f t="shared" si="921"/>
        <v>0</v>
      </c>
      <c r="S6551" s="20">
        <f t="shared" si="925"/>
        <v>0</v>
      </c>
      <c r="T6551" s="20">
        <f>IF((T6550+R6551)&lt;0,0,IF((T6550+R6551)&gt;结论【关键目标】!C$28,结论【关键目标】!C$28,T6550+R6551))</f>
        <v>17.371373800000001</v>
      </c>
      <c r="U6551" s="19">
        <f>IF((T6550+R6551)&lt;结论【关键目标】!$C$28,0,(发电量计算【计算逻辑页】!R6551+发电量计算【计算逻辑页】!T6550-结论【关键目标】!$C$28))</f>
        <v>0</v>
      </c>
      <c r="V6551" s="5">
        <f t="shared" si="922"/>
        <v>0</v>
      </c>
      <c r="W6551" s="5">
        <f t="shared" si="923"/>
        <v>0</v>
      </c>
      <c r="X6551" s="5">
        <f t="shared" si="926"/>
        <v>0</v>
      </c>
    </row>
    <row r="6552" spans="1:24" x14ac:dyDescent="0.15">
      <c r="A6552" s="7">
        <v>6551</v>
      </c>
      <c r="B6552" s="7">
        <v>9</v>
      </c>
      <c r="C6552" s="7">
        <v>30</v>
      </c>
      <c r="D6552" s="7">
        <v>23</v>
      </c>
      <c r="E6552" s="7">
        <v>273</v>
      </c>
      <c r="F6552" s="7">
        <v>17.100000000000001</v>
      </c>
      <c r="G6552" s="7">
        <v>0</v>
      </c>
      <c r="H6552" s="7">
        <f t="shared" si="918"/>
        <v>6</v>
      </c>
      <c r="I6552" s="16">
        <f t="shared" si="919"/>
        <v>45199</v>
      </c>
      <c r="J6552" s="17">
        <v>0.70809999999999995</v>
      </c>
      <c r="K6552" s="18">
        <f>G6552*结论【关键目标】!C$27*0.7735*0.001</f>
        <v>0</v>
      </c>
      <c r="L6552" s="5">
        <v>0</v>
      </c>
      <c r="M6552" s="5">
        <f>ABS(IF(L6552&lt;=0,L6552/耗电量关键数据!$B$6/1000,L6552/耗电量关键数据!$B$5/1000))</f>
        <v>0</v>
      </c>
      <c r="N6552" s="19">
        <f>耗电量关键数据!$B$14</f>
        <v>1.1688450000000001</v>
      </c>
      <c r="O6552" s="19">
        <f>耗电量关键数据!$B$15</f>
        <v>0.37403039999999999</v>
      </c>
      <c r="P6552" s="19">
        <f t="shared" si="920"/>
        <v>1.5428754000000002</v>
      </c>
      <c r="Q6552" s="19">
        <f t="shared" si="924"/>
        <v>0</v>
      </c>
      <c r="R6552" s="20">
        <f t="shared" si="921"/>
        <v>0</v>
      </c>
      <c r="S6552" s="20">
        <f t="shared" si="925"/>
        <v>0</v>
      </c>
      <c r="T6552" s="20">
        <f>IF((T6551+R6552)&lt;0,0,IF((T6551+R6552)&gt;结论【关键目标】!C$28,结论【关键目标】!C$28,T6551+R6552))</f>
        <v>17.371373800000001</v>
      </c>
      <c r="U6552" s="19">
        <f>IF((T6551+R6552)&lt;结论【关键目标】!$C$28,0,(发电量计算【计算逻辑页】!R6552+发电量计算【计算逻辑页】!T6551-结论【关键目标】!$C$28))</f>
        <v>0</v>
      </c>
      <c r="V6552" s="5">
        <f t="shared" si="922"/>
        <v>0</v>
      </c>
      <c r="W6552" s="5">
        <f t="shared" si="923"/>
        <v>0</v>
      </c>
      <c r="X6552" s="5">
        <f t="shared" si="926"/>
        <v>0</v>
      </c>
    </row>
    <row r="6553" spans="1:24" x14ac:dyDescent="0.15">
      <c r="A6553" s="7">
        <v>6552</v>
      </c>
      <c r="B6553" s="7">
        <v>9</v>
      </c>
      <c r="C6553" s="7">
        <v>30</v>
      </c>
      <c r="D6553" s="7">
        <v>24</v>
      </c>
      <c r="E6553" s="7">
        <v>273</v>
      </c>
      <c r="F6553" s="7">
        <v>16.399999999999999</v>
      </c>
      <c r="G6553" s="7">
        <v>0</v>
      </c>
      <c r="H6553" s="7">
        <f t="shared" si="918"/>
        <v>6</v>
      </c>
      <c r="I6553" s="16">
        <f t="shared" si="919"/>
        <v>45199</v>
      </c>
      <c r="J6553" s="17">
        <v>0.2407</v>
      </c>
      <c r="K6553" s="18">
        <f>G6553*结论【关键目标】!C$27*0.7735*0.001</f>
        <v>0</v>
      </c>
      <c r="L6553" s="5">
        <v>0</v>
      </c>
      <c r="M6553" s="5">
        <f>ABS(IF(L6553&lt;=0,L6553/耗电量关键数据!$B$6/1000,L6553/耗电量关键数据!$B$5/1000))</f>
        <v>0</v>
      </c>
      <c r="N6553" s="19">
        <f>耗电量关键数据!$B$14</f>
        <v>1.1688450000000001</v>
      </c>
      <c r="O6553" s="19">
        <f>耗电量关键数据!$B$15</f>
        <v>0.37403039999999999</v>
      </c>
      <c r="P6553" s="19">
        <f t="shared" si="920"/>
        <v>1.5428754000000002</v>
      </c>
      <c r="Q6553" s="19">
        <f t="shared" si="924"/>
        <v>0</v>
      </c>
      <c r="R6553" s="20">
        <f t="shared" si="921"/>
        <v>0</v>
      </c>
      <c r="S6553" s="20">
        <f t="shared" si="925"/>
        <v>0</v>
      </c>
      <c r="T6553" s="20">
        <f>IF((T6552+R6553)&lt;0,0,IF((T6552+R6553)&gt;结论【关键目标】!C$28,结论【关键目标】!C$28,T6552+R6553))</f>
        <v>17.371373800000001</v>
      </c>
      <c r="U6553" s="19">
        <f>IF((T6552+R6553)&lt;结论【关键目标】!$C$28,0,(发电量计算【计算逻辑页】!R6553+发电量计算【计算逻辑页】!T6552-结论【关键目标】!$C$28))</f>
        <v>0</v>
      </c>
      <c r="V6553" s="5">
        <f t="shared" si="922"/>
        <v>0</v>
      </c>
      <c r="W6553" s="5">
        <f t="shared" si="923"/>
        <v>0</v>
      </c>
      <c r="X6553" s="5">
        <f t="shared" si="926"/>
        <v>0</v>
      </c>
    </row>
    <row r="6554" spans="1:24" x14ac:dyDescent="0.15">
      <c r="A6554" s="7">
        <v>6553</v>
      </c>
      <c r="B6554" s="7">
        <v>10</v>
      </c>
      <c r="C6554" s="7">
        <v>1</v>
      </c>
      <c r="D6554" s="7">
        <v>1</v>
      </c>
      <c r="E6554" s="7">
        <v>274</v>
      </c>
      <c r="F6554" s="7">
        <v>15.7</v>
      </c>
      <c r="G6554" s="7">
        <v>0</v>
      </c>
      <c r="H6554" s="7">
        <f t="shared" si="918"/>
        <v>7</v>
      </c>
      <c r="I6554" s="16">
        <f t="shared" si="919"/>
        <v>45200</v>
      </c>
      <c r="J6554" s="17">
        <v>0.2407</v>
      </c>
      <c r="K6554" s="18">
        <f>G6554*结论【关键目标】!C$27*0.7735*0.001</f>
        <v>0</v>
      </c>
      <c r="L6554" s="5">
        <v>0</v>
      </c>
      <c r="M6554" s="5">
        <f>ABS(IF(L6554&lt;=0,L6554/耗电量关键数据!$B$6/1000,L6554/耗电量关键数据!$B$5/1000))</f>
        <v>0</v>
      </c>
      <c r="N6554" s="19">
        <f>耗电量关键数据!$B$14</f>
        <v>1.1688450000000001</v>
      </c>
      <c r="O6554" s="19">
        <f>耗电量关键数据!$B$15</f>
        <v>0.37403039999999999</v>
      </c>
      <c r="P6554" s="19">
        <f t="shared" si="920"/>
        <v>1.5428754000000002</v>
      </c>
      <c r="Q6554" s="19">
        <f t="shared" si="924"/>
        <v>0</v>
      </c>
      <c r="R6554" s="20">
        <f t="shared" si="921"/>
        <v>0</v>
      </c>
      <c r="S6554" s="20">
        <f t="shared" si="925"/>
        <v>0</v>
      </c>
      <c r="T6554" s="20">
        <f>IF((T6553+R6554)&lt;0,0,IF((T6553+R6554)&gt;结论【关键目标】!C$28,结论【关键目标】!C$28,T6553+R6554))</f>
        <v>17.371373800000001</v>
      </c>
      <c r="U6554" s="19">
        <f>IF((T6553+R6554)&lt;结论【关键目标】!$C$28,0,(发电量计算【计算逻辑页】!R6554+发电量计算【计算逻辑页】!T6553-结论【关键目标】!$C$28))</f>
        <v>0</v>
      </c>
      <c r="V6554" s="5">
        <f t="shared" si="922"/>
        <v>0</v>
      </c>
      <c r="W6554" s="5">
        <f t="shared" si="923"/>
        <v>0</v>
      </c>
      <c r="X6554" s="5">
        <f t="shared" si="926"/>
        <v>0</v>
      </c>
    </row>
    <row r="6555" spans="1:24" x14ac:dyDescent="0.15">
      <c r="A6555" s="7">
        <v>6554</v>
      </c>
      <c r="B6555" s="7">
        <v>10</v>
      </c>
      <c r="C6555" s="7">
        <v>1</v>
      </c>
      <c r="D6555" s="7">
        <v>2</v>
      </c>
      <c r="E6555" s="7">
        <v>274</v>
      </c>
      <c r="F6555" s="7">
        <v>15</v>
      </c>
      <c r="G6555" s="7">
        <v>0</v>
      </c>
      <c r="H6555" s="7">
        <f t="shared" si="918"/>
        <v>7</v>
      </c>
      <c r="I6555" s="16">
        <f t="shared" si="919"/>
        <v>45200</v>
      </c>
      <c r="J6555" s="17">
        <v>0.2407</v>
      </c>
      <c r="K6555" s="18">
        <f>G6555*结论【关键目标】!C$27*0.7735*0.001</f>
        <v>0</v>
      </c>
      <c r="L6555" s="5">
        <v>0</v>
      </c>
      <c r="M6555" s="5">
        <f>ABS(IF(L6555&lt;=0,L6555/耗电量关键数据!$B$6/1000,L6555/耗电量关键数据!$B$5/1000))</f>
        <v>0</v>
      </c>
      <c r="N6555" s="19">
        <f>耗电量关键数据!$B$14</f>
        <v>1.1688450000000001</v>
      </c>
      <c r="O6555" s="19">
        <f>耗电量关键数据!$B$15</f>
        <v>0.37403039999999999</v>
      </c>
      <c r="P6555" s="19">
        <f t="shared" si="920"/>
        <v>1.5428754000000002</v>
      </c>
      <c r="Q6555" s="19">
        <f t="shared" si="924"/>
        <v>0</v>
      </c>
      <c r="R6555" s="20">
        <f t="shared" si="921"/>
        <v>0</v>
      </c>
      <c r="S6555" s="20">
        <f t="shared" si="925"/>
        <v>0</v>
      </c>
      <c r="T6555" s="20">
        <f>IF((T6554+R6555)&lt;0,0,IF((T6554+R6555)&gt;结论【关键目标】!C$28,结论【关键目标】!C$28,T6554+R6555))</f>
        <v>17.371373800000001</v>
      </c>
      <c r="U6555" s="19">
        <f>IF((T6554+R6555)&lt;结论【关键目标】!$C$28,0,(发电量计算【计算逻辑页】!R6555+发电量计算【计算逻辑页】!T6554-结论【关键目标】!$C$28))</f>
        <v>0</v>
      </c>
      <c r="V6555" s="5">
        <f t="shared" si="922"/>
        <v>0</v>
      </c>
      <c r="W6555" s="5">
        <f t="shared" si="923"/>
        <v>0</v>
      </c>
      <c r="X6555" s="5">
        <f t="shared" si="926"/>
        <v>0</v>
      </c>
    </row>
    <row r="6556" spans="1:24" x14ac:dyDescent="0.15">
      <c r="A6556" s="7">
        <v>6555</v>
      </c>
      <c r="B6556" s="7">
        <v>10</v>
      </c>
      <c r="C6556" s="7">
        <v>1</v>
      </c>
      <c r="D6556" s="7">
        <v>3</v>
      </c>
      <c r="E6556" s="7">
        <v>274</v>
      </c>
      <c r="F6556" s="7">
        <v>14.4</v>
      </c>
      <c r="G6556" s="7">
        <v>0</v>
      </c>
      <c r="H6556" s="7">
        <f t="shared" si="918"/>
        <v>7</v>
      </c>
      <c r="I6556" s="16">
        <f t="shared" si="919"/>
        <v>45200</v>
      </c>
      <c r="J6556" s="17">
        <v>0.2407</v>
      </c>
      <c r="K6556" s="18">
        <f>G6556*结论【关键目标】!C$27*0.7735*0.001</f>
        <v>0</v>
      </c>
      <c r="L6556" s="5">
        <v>0</v>
      </c>
      <c r="M6556" s="5">
        <f>ABS(IF(L6556&lt;=0,L6556/耗电量关键数据!$B$6/1000,L6556/耗电量关键数据!$B$5/1000))</f>
        <v>0</v>
      </c>
      <c r="N6556" s="19">
        <f>耗电量关键数据!$B$14</f>
        <v>1.1688450000000001</v>
      </c>
      <c r="O6556" s="19">
        <f>耗电量关键数据!$B$15</f>
        <v>0.37403039999999999</v>
      </c>
      <c r="P6556" s="19">
        <f t="shared" si="920"/>
        <v>1.5428754000000002</v>
      </c>
      <c r="Q6556" s="19">
        <f t="shared" si="924"/>
        <v>0</v>
      </c>
      <c r="R6556" s="20">
        <f t="shared" si="921"/>
        <v>0</v>
      </c>
      <c r="S6556" s="20">
        <f t="shared" si="925"/>
        <v>0</v>
      </c>
      <c r="T6556" s="20">
        <f>IF((T6555+R6556)&lt;0,0,IF((T6555+R6556)&gt;结论【关键目标】!C$28,结论【关键目标】!C$28,T6555+R6556))</f>
        <v>17.371373800000001</v>
      </c>
      <c r="U6556" s="19">
        <f>IF((T6555+R6556)&lt;结论【关键目标】!$C$28,0,(发电量计算【计算逻辑页】!R6556+发电量计算【计算逻辑页】!T6555-结论【关键目标】!$C$28))</f>
        <v>0</v>
      </c>
      <c r="V6556" s="5">
        <f t="shared" si="922"/>
        <v>0</v>
      </c>
      <c r="W6556" s="5">
        <f t="shared" si="923"/>
        <v>0</v>
      </c>
      <c r="X6556" s="5">
        <f t="shared" si="926"/>
        <v>0</v>
      </c>
    </row>
    <row r="6557" spans="1:24" x14ac:dyDescent="0.15">
      <c r="A6557" s="7">
        <v>6556</v>
      </c>
      <c r="B6557" s="7">
        <v>10</v>
      </c>
      <c r="C6557" s="7">
        <v>1</v>
      </c>
      <c r="D6557" s="7">
        <v>4</v>
      </c>
      <c r="E6557" s="7">
        <v>274</v>
      </c>
      <c r="F6557" s="7">
        <v>13.7</v>
      </c>
      <c r="G6557" s="7">
        <v>0</v>
      </c>
      <c r="H6557" s="7">
        <f t="shared" si="918"/>
        <v>7</v>
      </c>
      <c r="I6557" s="16">
        <f t="shared" si="919"/>
        <v>45200</v>
      </c>
      <c r="J6557" s="17">
        <v>0.2407</v>
      </c>
      <c r="K6557" s="18">
        <f>G6557*结论【关键目标】!C$27*0.7735*0.001</f>
        <v>0</v>
      </c>
      <c r="L6557" s="5">
        <v>0</v>
      </c>
      <c r="M6557" s="5">
        <f>ABS(IF(L6557&lt;=0,L6557/耗电量关键数据!$B$6/1000,L6557/耗电量关键数据!$B$5/1000))</f>
        <v>0</v>
      </c>
      <c r="N6557" s="19">
        <f>耗电量关键数据!$B$14</f>
        <v>1.1688450000000001</v>
      </c>
      <c r="O6557" s="19">
        <f>耗电量关键数据!$B$15</f>
        <v>0.37403039999999999</v>
      </c>
      <c r="P6557" s="19">
        <f t="shared" si="920"/>
        <v>1.5428754000000002</v>
      </c>
      <c r="Q6557" s="19">
        <f t="shared" si="924"/>
        <v>0</v>
      </c>
      <c r="R6557" s="20">
        <f t="shared" si="921"/>
        <v>0</v>
      </c>
      <c r="S6557" s="20">
        <f t="shared" si="925"/>
        <v>0</v>
      </c>
      <c r="T6557" s="20">
        <f>IF((T6556+R6557)&lt;0,0,IF((T6556+R6557)&gt;结论【关键目标】!C$28,结论【关键目标】!C$28,T6556+R6557))</f>
        <v>17.371373800000001</v>
      </c>
      <c r="U6557" s="19">
        <f>IF((T6556+R6557)&lt;结论【关键目标】!$C$28,0,(发电量计算【计算逻辑页】!R6557+发电量计算【计算逻辑页】!T6556-结论【关键目标】!$C$28))</f>
        <v>0</v>
      </c>
      <c r="V6557" s="5">
        <f t="shared" si="922"/>
        <v>0</v>
      </c>
      <c r="W6557" s="5">
        <f t="shared" si="923"/>
        <v>0</v>
      </c>
      <c r="X6557" s="5">
        <f t="shared" si="926"/>
        <v>0</v>
      </c>
    </row>
    <row r="6558" spans="1:24" x14ac:dyDescent="0.15">
      <c r="A6558" s="7">
        <v>6557</v>
      </c>
      <c r="B6558" s="7">
        <v>10</v>
      </c>
      <c r="C6558" s="7">
        <v>1</v>
      </c>
      <c r="D6558" s="7">
        <v>5</v>
      </c>
      <c r="E6558" s="7">
        <v>274</v>
      </c>
      <c r="F6558" s="7">
        <v>13</v>
      </c>
      <c r="G6558" s="7">
        <v>0</v>
      </c>
      <c r="H6558" s="7">
        <f t="shared" si="918"/>
        <v>7</v>
      </c>
      <c r="I6558" s="16">
        <f t="shared" si="919"/>
        <v>45200</v>
      </c>
      <c r="J6558" s="17">
        <v>0.2407</v>
      </c>
      <c r="K6558" s="18">
        <f>G6558*结论【关键目标】!C$27*0.7735*0.001</f>
        <v>0</v>
      </c>
      <c r="L6558" s="5">
        <v>0</v>
      </c>
      <c r="M6558" s="5">
        <f>ABS(IF(L6558&lt;=0,L6558/耗电量关键数据!$B$6/1000,L6558/耗电量关键数据!$B$5/1000))</f>
        <v>0</v>
      </c>
      <c r="N6558" s="19">
        <f>耗电量关键数据!$B$14</f>
        <v>1.1688450000000001</v>
      </c>
      <c r="O6558" s="19">
        <f>耗电量关键数据!$B$15</f>
        <v>0.37403039999999999</v>
      </c>
      <c r="P6558" s="19">
        <f t="shared" si="920"/>
        <v>1.5428754000000002</v>
      </c>
      <c r="Q6558" s="19">
        <f t="shared" si="924"/>
        <v>0</v>
      </c>
      <c r="R6558" s="20">
        <f t="shared" si="921"/>
        <v>0</v>
      </c>
      <c r="S6558" s="20">
        <f t="shared" si="925"/>
        <v>0</v>
      </c>
      <c r="T6558" s="20">
        <f>IF((T6557+R6558)&lt;0,0,IF((T6557+R6558)&gt;结论【关键目标】!C$28,结论【关键目标】!C$28,T6557+R6558))</f>
        <v>17.371373800000001</v>
      </c>
      <c r="U6558" s="19">
        <f>IF((T6557+R6558)&lt;结论【关键目标】!$C$28,0,(发电量计算【计算逻辑页】!R6558+发电量计算【计算逻辑页】!T6557-结论【关键目标】!$C$28))</f>
        <v>0</v>
      </c>
      <c r="V6558" s="5">
        <f t="shared" si="922"/>
        <v>0</v>
      </c>
      <c r="W6558" s="5">
        <f t="shared" si="923"/>
        <v>0</v>
      </c>
      <c r="X6558" s="5">
        <f t="shared" si="926"/>
        <v>0</v>
      </c>
    </row>
    <row r="6559" spans="1:24" x14ac:dyDescent="0.15">
      <c r="A6559" s="7">
        <v>6558</v>
      </c>
      <c r="B6559" s="7">
        <v>10</v>
      </c>
      <c r="C6559" s="7">
        <v>1</v>
      </c>
      <c r="D6559" s="7">
        <v>6</v>
      </c>
      <c r="E6559" s="7">
        <v>274</v>
      </c>
      <c r="F6559" s="7">
        <v>13.6</v>
      </c>
      <c r="G6559" s="7">
        <v>0</v>
      </c>
      <c r="H6559" s="7">
        <f t="shared" si="918"/>
        <v>7</v>
      </c>
      <c r="I6559" s="16">
        <f t="shared" si="919"/>
        <v>45200</v>
      </c>
      <c r="J6559" s="17">
        <v>0.2407</v>
      </c>
      <c r="K6559" s="18">
        <f>G6559*结论【关键目标】!C$27*0.7735*0.001</f>
        <v>0</v>
      </c>
      <c r="L6559" s="5">
        <v>0</v>
      </c>
      <c r="M6559" s="5">
        <f>ABS(IF(L6559&lt;=0,L6559/耗电量关键数据!$B$6/1000,L6559/耗电量关键数据!$B$5/1000))</f>
        <v>0</v>
      </c>
      <c r="N6559" s="19">
        <f>耗电量关键数据!$B$14</f>
        <v>1.1688450000000001</v>
      </c>
      <c r="O6559" s="19">
        <f>耗电量关键数据!$B$15</f>
        <v>0.37403039999999999</v>
      </c>
      <c r="P6559" s="19">
        <f t="shared" si="920"/>
        <v>1.5428754000000002</v>
      </c>
      <c r="Q6559" s="19">
        <f t="shared" si="924"/>
        <v>0</v>
      </c>
      <c r="R6559" s="20">
        <f t="shared" si="921"/>
        <v>0</v>
      </c>
      <c r="S6559" s="20">
        <f t="shared" si="925"/>
        <v>0</v>
      </c>
      <c r="T6559" s="20">
        <f>IF((T6558+R6559)&lt;0,0,IF((T6558+R6559)&gt;结论【关键目标】!C$28,结论【关键目标】!C$28,T6558+R6559))</f>
        <v>17.371373800000001</v>
      </c>
      <c r="U6559" s="19">
        <f>IF((T6558+R6559)&lt;结论【关键目标】!$C$28,0,(发电量计算【计算逻辑页】!R6559+发电量计算【计算逻辑页】!T6558-结论【关键目标】!$C$28))</f>
        <v>0</v>
      </c>
      <c r="V6559" s="5">
        <f t="shared" si="922"/>
        <v>0</v>
      </c>
      <c r="W6559" s="5">
        <f t="shared" si="923"/>
        <v>0</v>
      </c>
      <c r="X6559" s="5">
        <f t="shared" si="926"/>
        <v>0</v>
      </c>
    </row>
    <row r="6560" spans="1:24" x14ac:dyDescent="0.15">
      <c r="A6560" s="7">
        <v>6559</v>
      </c>
      <c r="B6560" s="7">
        <v>10</v>
      </c>
      <c r="C6560" s="7">
        <v>1</v>
      </c>
      <c r="D6560" s="7">
        <v>7</v>
      </c>
      <c r="E6560" s="7">
        <v>274</v>
      </c>
      <c r="F6560" s="7">
        <v>13</v>
      </c>
      <c r="G6560" s="7">
        <v>42.1</v>
      </c>
      <c r="H6560" s="7">
        <f t="shared" si="918"/>
        <v>7</v>
      </c>
      <c r="I6560" s="16">
        <f t="shared" si="919"/>
        <v>45200</v>
      </c>
      <c r="J6560" s="17">
        <v>0.2407</v>
      </c>
      <c r="K6560" s="18">
        <f>G6560*结论【关键目标】!C$27*0.7735*0.001</f>
        <v>3.9077219999999997</v>
      </c>
      <c r="L6560" s="5">
        <v>0</v>
      </c>
      <c r="M6560" s="5">
        <f>ABS(IF(L6560&lt;=0,L6560/耗电量关键数据!$B$6/1000,L6560/耗电量关键数据!$B$5/1000))</f>
        <v>0</v>
      </c>
      <c r="N6560" s="19">
        <f>耗电量关键数据!$B$14</f>
        <v>1.1688450000000001</v>
      </c>
      <c r="O6560" s="19">
        <f>耗电量关键数据!$B$15</f>
        <v>0.37403039999999999</v>
      </c>
      <c r="P6560" s="19">
        <f t="shared" si="920"/>
        <v>1.5428754000000002</v>
      </c>
      <c r="Q6560" s="19">
        <f t="shared" si="924"/>
        <v>0</v>
      </c>
      <c r="R6560" s="20">
        <f t="shared" si="921"/>
        <v>3.9077219999999997</v>
      </c>
      <c r="S6560" s="20">
        <f t="shared" si="925"/>
        <v>0</v>
      </c>
      <c r="T6560" s="20">
        <f>IF((T6559+R6560)&lt;0,0,IF((T6559+R6560)&gt;结论【关键目标】!C$28,结论【关键目标】!C$28,T6559+R6560))</f>
        <v>21.2790958</v>
      </c>
      <c r="U6560" s="19">
        <f>IF((T6559+R6560)&lt;结论【关键目标】!$C$28,0,(发电量计算【计算逻辑页】!R6560+发电量计算【计算逻辑页】!T6559-结论【关键目标】!$C$28))</f>
        <v>0</v>
      </c>
      <c r="V6560" s="5">
        <f t="shared" si="922"/>
        <v>0</v>
      </c>
      <c r="W6560" s="5">
        <f t="shared" si="923"/>
        <v>0.37137010878000004</v>
      </c>
      <c r="X6560" s="5">
        <f t="shared" si="926"/>
        <v>0</v>
      </c>
    </row>
    <row r="6561" spans="1:24" x14ac:dyDescent="0.15">
      <c r="A6561" s="7">
        <v>6560</v>
      </c>
      <c r="B6561" s="7">
        <v>10</v>
      </c>
      <c r="C6561" s="7">
        <v>1</v>
      </c>
      <c r="D6561" s="7">
        <v>8</v>
      </c>
      <c r="E6561" s="7">
        <v>274</v>
      </c>
      <c r="F6561" s="7">
        <v>13</v>
      </c>
      <c r="G6561" s="7">
        <v>126</v>
      </c>
      <c r="H6561" s="7">
        <f t="shared" si="918"/>
        <v>7</v>
      </c>
      <c r="I6561" s="16">
        <f t="shared" si="919"/>
        <v>45200</v>
      </c>
      <c r="J6561" s="17">
        <v>0.70809999999999995</v>
      </c>
      <c r="K6561" s="18">
        <f>G6561*结论【关键目标】!C$27*0.7735*0.001</f>
        <v>11.695320000000001</v>
      </c>
      <c r="L6561" s="5">
        <v>0</v>
      </c>
      <c r="M6561" s="5">
        <f>ABS(IF(L6561&lt;=0,L6561/耗电量关键数据!$B$6/1000,L6561/耗电量关键数据!$B$5/1000))</f>
        <v>0</v>
      </c>
      <c r="N6561" s="19">
        <f>耗电量关键数据!$B$14</f>
        <v>1.1688450000000001</v>
      </c>
      <c r="O6561" s="19">
        <f>耗电量关键数据!$B$15</f>
        <v>0.37403039999999999</v>
      </c>
      <c r="P6561" s="19">
        <f t="shared" si="920"/>
        <v>1.5428754000000002</v>
      </c>
      <c r="Q6561" s="19">
        <f t="shared" si="924"/>
        <v>0</v>
      </c>
      <c r="R6561" s="20">
        <f t="shared" si="921"/>
        <v>11.695320000000001</v>
      </c>
      <c r="S6561" s="20">
        <f t="shared" si="925"/>
        <v>0</v>
      </c>
      <c r="T6561" s="20">
        <f>IF((T6560+R6561)&lt;0,0,IF((T6560+R6561)&gt;结论【关键目标】!C$28,结论【关键目标】!C$28,T6560+R6561))</f>
        <v>22</v>
      </c>
      <c r="U6561" s="19">
        <f>IF((T6560+R6561)&lt;结论【关键目标】!$C$28,0,(发电量计算【计算逻辑页】!R6561+发电量计算【计算逻辑页】!T6560-结论【关键目标】!$C$28))</f>
        <v>10.974415800000003</v>
      </c>
      <c r="V6561" s="5">
        <f t="shared" si="922"/>
        <v>3.8410455300000006</v>
      </c>
      <c r="W6561" s="5">
        <f t="shared" si="923"/>
        <v>1.0925100707400002</v>
      </c>
      <c r="X6561" s="5">
        <f t="shared" si="926"/>
        <v>0</v>
      </c>
    </row>
    <row r="6562" spans="1:24" x14ac:dyDescent="0.15">
      <c r="A6562" s="7">
        <v>6561</v>
      </c>
      <c r="B6562" s="7">
        <v>10</v>
      </c>
      <c r="C6562" s="7">
        <v>1</v>
      </c>
      <c r="D6562" s="7">
        <v>9</v>
      </c>
      <c r="E6562" s="7">
        <v>274</v>
      </c>
      <c r="F6562" s="7">
        <v>14.4</v>
      </c>
      <c r="G6562" s="7">
        <v>247.1</v>
      </c>
      <c r="H6562" s="7">
        <f t="shared" si="918"/>
        <v>7</v>
      </c>
      <c r="I6562" s="16">
        <f t="shared" si="919"/>
        <v>45200</v>
      </c>
      <c r="J6562" s="17">
        <v>0.70809999999999995</v>
      </c>
      <c r="K6562" s="18">
        <f>G6562*结论【关键目标】!C$27*0.7735*0.001</f>
        <v>22.935822000000002</v>
      </c>
      <c r="L6562" s="5">
        <v>0</v>
      </c>
      <c r="M6562" s="5">
        <f>ABS(IF(L6562&lt;=0,L6562/耗电量关键数据!$B$6/1000,L6562/耗电量关键数据!$B$5/1000))</f>
        <v>0</v>
      </c>
      <c r="N6562" s="19">
        <f>耗电量关键数据!$B$14</f>
        <v>1.1688450000000001</v>
      </c>
      <c r="O6562" s="19">
        <f>耗电量关键数据!$B$15</f>
        <v>0.37403039999999999</v>
      </c>
      <c r="P6562" s="19">
        <f t="shared" si="920"/>
        <v>1.5428754000000002</v>
      </c>
      <c r="Q6562" s="19">
        <f t="shared" si="924"/>
        <v>0</v>
      </c>
      <c r="R6562" s="20">
        <f t="shared" si="921"/>
        <v>22.935822000000002</v>
      </c>
      <c r="S6562" s="20">
        <f t="shared" si="925"/>
        <v>0</v>
      </c>
      <c r="T6562" s="20">
        <f>IF((T6561+R6562)&lt;0,0,IF((T6561+R6562)&gt;结论【关键目标】!C$28,结论【关键目标】!C$28,T6561+R6562))</f>
        <v>22</v>
      </c>
      <c r="U6562" s="19">
        <f>IF((T6561+R6562)&lt;结论【关键目标】!$C$28,0,(发电量计算【计算逻辑页】!R6562+发电量计算【计算逻辑页】!T6561-结论【关键目标】!$C$28))</f>
        <v>22.935822000000002</v>
      </c>
      <c r="V6562" s="5">
        <f t="shared" si="922"/>
        <v>8.0275376999999999</v>
      </c>
      <c r="W6562" s="5">
        <f t="shared" si="923"/>
        <v>1.0925100707400002</v>
      </c>
      <c r="X6562" s="5">
        <f t="shared" si="926"/>
        <v>0</v>
      </c>
    </row>
    <row r="6563" spans="1:24" x14ac:dyDescent="0.15">
      <c r="A6563" s="7">
        <v>6562</v>
      </c>
      <c r="B6563" s="7">
        <v>10</v>
      </c>
      <c r="C6563" s="7">
        <v>1</v>
      </c>
      <c r="D6563" s="7">
        <v>10</v>
      </c>
      <c r="E6563" s="7">
        <v>274</v>
      </c>
      <c r="F6563" s="7">
        <v>15</v>
      </c>
      <c r="G6563" s="7">
        <v>289</v>
      </c>
      <c r="H6563" s="7">
        <f t="shared" si="918"/>
        <v>7</v>
      </c>
      <c r="I6563" s="16">
        <f t="shared" si="919"/>
        <v>45200</v>
      </c>
      <c r="J6563" s="17">
        <v>0.70809999999999995</v>
      </c>
      <c r="K6563" s="18">
        <f>G6563*结论【关键目标】!C$27*0.7735*0.001</f>
        <v>26.82498</v>
      </c>
      <c r="L6563" s="5">
        <v>0</v>
      </c>
      <c r="M6563" s="5">
        <f>ABS(IF(L6563&lt;=0,L6563/耗电量关键数据!$B$6/1000,L6563/耗电量关键数据!$B$5/1000))</f>
        <v>0</v>
      </c>
      <c r="N6563" s="19">
        <f>耗电量关键数据!$B$14</f>
        <v>1.1688450000000001</v>
      </c>
      <c r="O6563" s="19">
        <f>耗电量关键数据!$B$15</f>
        <v>0.37403039999999999</v>
      </c>
      <c r="P6563" s="19">
        <f t="shared" si="920"/>
        <v>1.5428754000000002</v>
      </c>
      <c r="Q6563" s="19">
        <f t="shared" si="924"/>
        <v>0</v>
      </c>
      <c r="R6563" s="20">
        <f t="shared" si="921"/>
        <v>26.82498</v>
      </c>
      <c r="S6563" s="20">
        <f t="shared" si="925"/>
        <v>0</v>
      </c>
      <c r="T6563" s="20">
        <f>IF((T6562+R6563)&lt;0,0,IF((T6562+R6563)&gt;结论【关键目标】!C$28,结论【关键目标】!C$28,T6562+R6563))</f>
        <v>22</v>
      </c>
      <c r="U6563" s="19">
        <f>IF((T6562+R6563)&lt;结论【关键目标】!$C$28,0,(发电量计算【计算逻辑页】!R6563+发电量计算【计算逻辑页】!T6562-结论【关键目标】!$C$28))</f>
        <v>26.824979999999996</v>
      </c>
      <c r="V6563" s="5">
        <f t="shared" si="922"/>
        <v>9.3887429999999981</v>
      </c>
      <c r="W6563" s="5">
        <f t="shared" si="923"/>
        <v>1.0925100707400002</v>
      </c>
      <c r="X6563" s="5">
        <f t="shared" si="926"/>
        <v>0</v>
      </c>
    </row>
    <row r="6564" spans="1:24" x14ac:dyDescent="0.15">
      <c r="A6564" s="7">
        <v>6563</v>
      </c>
      <c r="B6564" s="7">
        <v>10</v>
      </c>
      <c r="C6564" s="7">
        <v>1</v>
      </c>
      <c r="D6564" s="7">
        <v>11</v>
      </c>
      <c r="E6564" s="7">
        <v>274</v>
      </c>
      <c r="F6564" s="7">
        <v>17</v>
      </c>
      <c r="G6564" s="7">
        <v>400.1</v>
      </c>
      <c r="H6564" s="7">
        <f t="shared" si="918"/>
        <v>7</v>
      </c>
      <c r="I6564" s="16">
        <f t="shared" si="919"/>
        <v>45200</v>
      </c>
      <c r="J6564" s="17">
        <v>1.2267999999999999</v>
      </c>
      <c r="K6564" s="18">
        <f>G6564*结论【关键目标】!C$27*0.7735*0.001</f>
        <v>37.137281999999999</v>
      </c>
      <c r="L6564" s="5">
        <v>0</v>
      </c>
      <c r="M6564" s="5">
        <f>ABS(IF(L6564&lt;=0,L6564/耗电量关键数据!$B$6/1000,L6564/耗电量关键数据!$B$5/1000))</f>
        <v>0</v>
      </c>
      <c r="N6564" s="19">
        <f>耗电量关键数据!$B$14</f>
        <v>1.1688450000000001</v>
      </c>
      <c r="O6564" s="19">
        <f>耗电量关键数据!$B$15</f>
        <v>0.37403039999999999</v>
      </c>
      <c r="P6564" s="19">
        <f t="shared" si="920"/>
        <v>1.5428754000000002</v>
      </c>
      <c r="Q6564" s="19">
        <f t="shared" si="924"/>
        <v>1.5428754000000002</v>
      </c>
      <c r="R6564" s="20">
        <f t="shared" si="921"/>
        <v>35.594406599999999</v>
      </c>
      <c r="S6564" s="20">
        <f t="shared" si="925"/>
        <v>0</v>
      </c>
      <c r="T6564" s="20">
        <f>IF((T6563+R6564)&lt;0,0,IF((T6563+R6564)&gt;结论【关键目标】!C$28,结论【关键目标】!C$28,T6563+R6564))</f>
        <v>22</v>
      </c>
      <c r="U6564" s="19">
        <f>IF((T6563+R6564)&lt;结论【关键目标】!$C$28,0,(发电量计算【计算逻辑页】!R6564+发电量计算【计算逻辑页】!T6563-结论【关键目标】!$C$28))</f>
        <v>35.594406599999999</v>
      </c>
      <c r="V6564" s="5">
        <f t="shared" si="922"/>
        <v>12.45804231</v>
      </c>
      <c r="W6564" s="5">
        <f t="shared" si="923"/>
        <v>1.89279954072</v>
      </c>
      <c r="X6564" s="5">
        <f t="shared" si="926"/>
        <v>0</v>
      </c>
    </row>
    <row r="6565" spans="1:24" x14ac:dyDescent="0.15">
      <c r="A6565" s="7">
        <v>6564</v>
      </c>
      <c r="B6565" s="7">
        <v>10</v>
      </c>
      <c r="C6565" s="7">
        <v>1</v>
      </c>
      <c r="D6565" s="7">
        <v>12</v>
      </c>
      <c r="E6565" s="7">
        <v>274</v>
      </c>
      <c r="F6565" s="7">
        <v>17.2</v>
      </c>
      <c r="G6565" s="7">
        <v>467.5</v>
      </c>
      <c r="H6565" s="7">
        <f t="shared" si="918"/>
        <v>7</v>
      </c>
      <c r="I6565" s="16">
        <f t="shared" si="919"/>
        <v>45200</v>
      </c>
      <c r="J6565" s="17">
        <v>1.2267999999999999</v>
      </c>
      <c r="K6565" s="18">
        <f>G6565*结论【关键目标】!C$27*0.7735*0.001</f>
        <v>43.393349999999998</v>
      </c>
      <c r="L6565" s="5">
        <v>0</v>
      </c>
      <c r="M6565" s="5">
        <f>ABS(IF(L6565&lt;=0,L6565/耗电量关键数据!$B$6/1000,L6565/耗电量关键数据!$B$5/1000))</f>
        <v>0</v>
      </c>
      <c r="N6565" s="19">
        <f>耗电量关键数据!$B$14</f>
        <v>1.1688450000000001</v>
      </c>
      <c r="O6565" s="19">
        <f>耗电量关键数据!$B$15</f>
        <v>0.37403039999999999</v>
      </c>
      <c r="P6565" s="19">
        <f t="shared" si="920"/>
        <v>1.5428754000000002</v>
      </c>
      <c r="Q6565" s="19">
        <f t="shared" si="924"/>
        <v>1.5428754000000002</v>
      </c>
      <c r="R6565" s="20">
        <f t="shared" si="921"/>
        <v>41.850474599999998</v>
      </c>
      <c r="S6565" s="20">
        <f t="shared" si="925"/>
        <v>0</v>
      </c>
      <c r="T6565" s="20">
        <f>IF((T6564+R6565)&lt;0,0,IF((T6564+R6565)&gt;结论【关键目标】!C$28,结论【关键目标】!C$28,T6564+R6565))</f>
        <v>22</v>
      </c>
      <c r="U6565" s="19">
        <f>IF((T6564+R6565)&lt;结论【关键目标】!$C$28,0,(发电量计算【计算逻辑页】!R6565+发电量计算【计算逻辑页】!T6564-结论【关键目标】!$C$28))</f>
        <v>41.850474599999998</v>
      </c>
      <c r="V6565" s="5">
        <f t="shared" si="922"/>
        <v>14.647666109999998</v>
      </c>
      <c r="W6565" s="5">
        <f t="shared" si="923"/>
        <v>1.89279954072</v>
      </c>
      <c r="X6565" s="5">
        <f t="shared" si="926"/>
        <v>0</v>
      </c>
    </row>
    <row r="6566" spans="1:24" x14ac:dyDescent="0.15">
      <c r="A6566" s="7">
        <v>6565</v>
      </c>
      <c r="B6566" s="7">
        <v>10</v>
      </c>
      <c r="C6566" s="7">
        <v>1</v>
      </c>
      <c r="D6566" s="7">
        <v>13</v>
      </c>
      <c r="E6566" s="7">
        <v>274</v>
      </c>
      <c r="F6566" s="7">
        <v>18</v>
      </c>
      <c r="G6566" s="7">
        <v>393.1</v>
      </c>
      <c r="H6566" s="7">
        <f t="shared" si="918"/>
        <v>7</v>
      </c>
      <c r="I6566" s="16">
        <f t="shared" si="919"/>
        <v>45200</v>
      </c>
      <c r="J6566" s="17">
        <v>1.2267999999999999</v>
      </c>
      <c r="K6566" s="18">
        <f>G6566*结论【关键目标】!C$27*0.7735*0.001</f>
        <v>36.487542000000005</v>
      </c>
      <c r="L6566" s="5">
        <v>0</v>
      </c>
      <c r="M6566" s="5">
        <f>ABS(IF(L6566&lt;=0,L6566/耗电量关键数据!$B$6/1000,L6566/耗电量关键数据!$B$5/1000))</f>
        <v>0</v>
      </c>
      <c r="N6566" s="19">
        <f>耗电量关键数据!$B$14</f>
        <v>1.1688450000000001</v>
      </c>
      <c r="O6566" s="19">
        <f>耗电量关键数据!$B$15</f>
        <v>0.37403039999999999</v>
      </c>
      <c r="P6566" s="19">
        <f t="shared" si="920"/>
        <v>1.5428754000000002</v>
      </c>
      <c r="Q6566" s="19">
        <f t="shared" si="924"/>
        <v>1.5428754000000002</v>
      </c>
      <c r="R6566" s="20">
        <f t="shared" si="921"/>
        <v>34.944666600000005</v>
      </c>
      <c r="S6566" s="20">
        <f t="shared" si="925"/>
        <v>0</v>
      </c>
      <c r="T6566" s="20">
        <f>IF((T6565+R6566)&lt;0,0,IF((T6565+R6566)&gt;结论【关键目标】!C$28,结论【关键目标】!C$28,T6565+R6566))</f>
        <v>22</v>
      </c>
      <c r="U6566" s="19">
        <f>IF((T6565+R6566)&lt;结论【关键目标】!$C$28,0,(发电量计算【计算逻辑页】!R6566+发电量计算【计算逻辑页】!T6565-结论【关键目标】!$C$28))</f>
        <v>34.944666600000005</v>
      </c>
      <c r="V6566" s="5">
        <f t="shared" si="922"/>
        <v>12.230633310000002</v>
      </c>
      <c r="W6566" s="5">
        <f t="shared" si="923"/>
        <v>1.89279954072</v>
      </c>
      <c r="X6566" s="5">
        <f t="shared" si="926"/>
        <v>0</v>
      </c>
    </row>
    <row r="6567" spans="1:24" x14ac:dyDescent="0.15">
      <c r="A6567" s="7">
        <v>6566</v>
      </c>
      <c r="B6567" s="7">
        <v>10</v>
      </c>
      <c r="C6567" s="7">
        <v>1</v>
      </c>
      <c r="D6567" s="7">
        <v>14</v>
      </c>
      <c r="E6567" s="7">
        <v>274</v>
      </c>
      <c r="F6567" s="7">
        <v>20</v>
      </c>
      <c r="G6567" s="7">
        <v>373.3</v>
      </c>
      <c r="H6567" s="7">
        <f t="shared" si="918"/>
        <v>7</v>
      </c>
      <c r="I6567" s="16">
        <f t="shared" si="919"/>
        <v>45200</v>
      </c>
      <c r="J6567" s="17">
        <v>1.2267999999999999</v>
      </c>
      <c r="K6567" s="18">
        <f>G6567*结论【关键目标】!C$27*0.7735*0.001</f>
        <v>34.649706000000002</v>
      </c>
      <c r="L6567" s="5">
        <v>0</v>
      </c>
      <c r="M6567" s="5">
        <f>ABS(IF(L6567&lt;=0,L6567/耗电量关键数据!$B$6/1000,L6567/耗电量关键数据!$B$5/1000))</f>
        <v>0</v>
      </c>
      <c r="N6567" s="19">
        <f>耗电量关键数据!$B$14</f>
        <v>1.1688450000000001</v>
      </c>
      <c r="O6567" s="19">
        <f>耗电量关键数据!$B$15</f>
        <v>0.37403039999999999</v>
      </c>
      <c r="P6567" s="19">
        <f t="shared" si="920"/>
        <v>1.5428754000000002</v>
      </c>
      <c r="Q6567" s="19">
        <f t="shared" si="924"/>
        <v>1.5428754000000002</v>
      </c>
      <c r="R6567" s="20">
        <f t="shared" si="921"/>
        <v>33.106830600000002</v>
      </c>
      <c r="S6567" s="20">
        <f t="shared" si="925"/>
        <v>0</v>
      </c>
      <c r="T6567" s="20">
        <f>IF((T6566+R6567)&lt;0,0,IF((T6566+R6567)&gt;结论【关键目标】!C$28,结论【关键目标】!C$28,T6566+R6567))</f>
        <v>22</v>
      </c>
      <c r="U6567" s="19">
        <f>IF((T6566+R6567)&lt;结论【关键目标】!$C$28,0,(发电量计算【计算逻辑页】!R6567+发电量计算【计算逻辑页】!T6566-结论【关键目标】!$C$28))</f>
        <v>33.106830600000002</v>
      </c>
      <c r="V6567" s="5">
        <f t="shared" si="922"/>
        <v>11.587390709999999</v>
      </c>
      <c r="W6567" s="5">
        <f t="shared" si="923"/>
        <v>1.89279954072</v>
      </c>
      <c r="X6567" s="5">
        <f t="shared" si="926"/>
        <v>0</v>
      </c>
    </row>
    <row r="6568" spans="1:24" x14ac:dyDescent="0.15">
      <c r="A6568" s="7">
        <v>6567</v>
      </c>
      <c r="B6568" s="7">
        <v>10</v>
      </c>
      <c r="C6568" s="7">
        <v>1</v>
      </c>
      <c r="D6568" s="7">
        <v>15</v>
      </c>
      <c r="E6568" s="7">
        <v>274</v>
      </c>
      <c r="F6568" s="7">
        <v>20.3</v>
      </c>
      <c r="G6568" s="7">
        <v>313.7</v>
      </c>
      <c r="H6568" s="7">
        <f t="shared" si="918"/>
        <v>7</v>
      </c>
      <c r="I6568" s="16">
        <f t="shared" si="919"/>
        <v>45200</v>
      </c>
      <c r="J6568" s="17">
        <v>1.2267999999999999</v>
      </c>
      <c r="K6568" s="18">
        <f>G6568*结论【关键目标】!C$27*0.7735*0.001</f>
        <v>29.117633999999999</v>
      </c>
      <c r="L6568" s="5">
        <v>0</v>
      </c>
      <c r="M6568" s="5">
        <f>ABS(IF(L6568&lt;=0,L6568/耗电量关键数据!$B$6/1000,L6568/耗电量关键数据!$B$5/1000))</f>
        <v>0</v>
      </c>
      <c r="N6568" s="19">
        <f>耗电量关键数据!$B$14</f>
        <v>1.1688450000000001</v>
      </c>
      <c r="O6568" s="19">
        <f>耗电量关键数据!$B$15</f>
        <v>0.37403039999999999</v>
      </c>
      <c r="P6568" s="19">
        <f t="shared" si="920"/>
        <v>1.5428754000000002</v>
      </c>
      <c r="Q6568" s="19">
        <f t="shared" si="924"/>
        <v>1.5428754000000002</v>
      </c>
      <c r="R6568" s="20">
        <f t="shared" si="921"/>
        <v>27.574758599999999</v>
      </c>
      <c r="S6568" s="20">
        <f t="shared" si="925"/>
        <v>0</v>
      </c>
      <c r="T6568" s="20">
        <f>IF((T6567+R6568)&lt;0,0,IF((T6567+R6568)&gt;结论【关键目标】!C$28,结论【关键目标】!C$28,T6567+R6568))</f>
        <v>22</v>
      </c>
      <c r="U6568" s="19">
        <f>IF((T6567+R6568)&lt;结论【关键目标】!$C$28,0,(发电量计算【计算逻辑页】!R6568+发电量计算【计算逻辑页】!T6567-结论【关键目标】!$C$28))</f>
        <v>27.574758599999996</v>
      </c>
      <c r="V6568" s="5">
        <f t="shared" si="922"/>
        <v>9.6511655099999984</v>
      </c>
      <c r="W6568" s="5">
        <f t="shared" si="923"/>
        <v>1.89279954072</v>
      </c>
      <c r="X6568" s="5">
        <f t="shared" si="926"/>
        <v>0</v>
      </c>
    </row>
    <row r="6569" spans="1:24" x14ac:dyDescent="0.15">
      <c r="A6569" s="7">
        <v>6568</v>
      </c>
      <c r="B6569" s="7">
        <v>10</v>
      </c>
      <c r="C6569" s="7">
        <v>1</v>
      </c>
      <c r="D6569" s="7">
        <v>16</v>
      </c>
      <c r="E6569" s="7">
        <v>274</v>
      </c>
      <c r="F6569" s="7">
        <v>19</v>
      </c>
      <c r="G6569" s="7">
        <v>144.6</v>
      </c>
      <c r="H6569" s="7">
        <f t="shared" si="918"/>
        <v>7</v>
      </c>
      <c r="I6569" s="16">
        <f t="shared" si="919"/>
        <v>45200</v>
      </c>
      <c r="J6569" s="17">
        <v>0.70809999999999995</v>
      </c>
      <c r="K6569" s="18">
        <f>G6569*结论【关键目标】!C$27*0.7735*0.001</f>
        <v>13.421771999999999</v>
      </c>
      <c r="L6569" s="5">
        <v>0</v>
      </c>
      <c r="M6569" s="5">
        <f>ABS(IF(L6569&lt;=0,L6569/耗电量关键数据!$B$6/1000,L6569/耗电量关键数据!$B$5/1000))</f>
        <v>0</v>
      </c>
      <c r="N6569" s="19">
        <f>耗电量关键数据!$B$14</f>
        <v>1.1688450000000001</v>
      </c>
      <c r="O6569" s="19">
        <f>耗电量关键数据!$B$15</f>
        <v>0.37403039999999999</v>
      </c>
      <c r="P6569" s="19">
        <f t="shared" si="920"/>
        <v>1.5428754000000002</v>
      </c>
      <c r="Q6569" s="19">
        <f t="shared" si="924"/>
        <v>0</v>
      </c>
      <c r="R6569" s="20">
        <f t="shared" si="921"/>
        <v>13.421771999999999</v>
      </c>
      <c r="S6569" s="20">
        <f t="shared" si="925"/>
        <v>0</v>
      </c>
      <c r="T6569" s="20">
        <f>IF((T6568+R6569)&lt;0,0,IF((T6568+R6569)&gt;结论【关键目标】!C$28,结论【关键目标】!C$28,T6568+R6569))</f>
        <v>22</v>
      </c>
      <c r="U6569" s="19">
        <f>IF((T6568+R6569)&lt;结论【关键目标】!$C$28,0,(发电量计算【计算逻辑页】!R6569+发电量计算【计算逻辑页】!T6568-结论【关键目标】!$C$28))</f>
        <v>13.421771999999997</v>
      </c>
      <c r="V6569" s="5">
        <f t="shared" si="922"/>
        <v>4.6976201999999985</v>
      </c>
      <c r="W6569" s="5">
        <f t="shared" si="923"/>
        <v>1.0925100707400002</v>
      </c>
      <c r="X6569" s="5">
        <f t="shared" si="926"/>
        <v>0</v>
      </c>
    </row>
    <row r="6570" spans="1:24" x14ac:dyDescent="0.15">
      <c r="A6570" s="7">
        <v>6569</v>
      </c>
      <c r="B6570" s="7">
        <v>10</v>
      </c>
      <c r="C6570" s="7">
        <v>1</v>
      </c>
      <c r="D6570" s="7">
        <v>17</v>
      </c>
      <c r="E6570" s="7">
        <v>274</v>
      </c>
      <c r="F6570" s="7">
        <v>20</v>
      </c>
      <c r="G6570" s="7">
        <v>35.200000000000003</v>
      </c>
      <c r="H6570" s="7">
        <f t="shared" si="918"/>
        <v>7</v>
      </c>
      <c r="I6570" s="16">
        <f t="shared" si="919"/>
        <v>45200</v>
      </c>
      <c r="J6570" s="17">
        <v>0.70809999999999995</v>
      </c>
      <c r="K6570" s="18">
        <f>G6570*结论【关键目标】!C$27*0.7735*0.001</f>
        <v>3.2672639999999999</v>
      </c>
      <c r="L6570" s="5">
        <v>0</v>
      </c>
      <c r="M6570" s="5">
        <f>ABS(IF(L6570&lt;=0,L6570/耗电量关键数据!$B$6/1000,L6570/耗电量关键数据!$B$5/1000))</f>
        <v>0</v>
      </c>
      <c r="N6570" s="19">
        <f>耗电量关键数据!$B$14</f>
        <v>1.1688450000000001</v>
      </c>
      <c r="O6570" s="19">
        <f>耗电量关键数据!$B$15</f>
        <v>0.37403039999999999</v>
      </c>
      <c r="P6570" s="19">
        <f t="shared" si="920"/>
        <v>1.5428754000000002</v>
      </c>
      <c r="Q6570" s="19">
        <f t="shared" si="924"/>
        <v>0</v>
      </c>
      <c r="R6570" s="20">
        <f t="shared" si="921"/>
        <v>3.2672639999999999</v>
      </c>
      <c r="S6570" s="20">
        <f t="shared" si="925"/>
        <v>0</v>
      </c>
      <c r="T6570" s="20">
        <f>IF((T6569+R6570)&lt;0,0,IF((T6569+R6570)&gt;结论【关键目标】!C$28,结论【关键目标】!C$28,T6569+R6570))</f>
        <v>22</v>
      </c>
      <c r="U6570" s="19">
        <f>IF((T6569+R6570)&lt;结论【关键目标】!$C$28,0,(发电量计算【计算逻辑页】!R6570+发电量计算【计算逻辑页】!T6569-结论【关键目标】!$C$28))</f>
        <v>3.2672640000000008</v>
      </c>
      <c r="V6570" s="5">
        <f t="shared" si="922"/>
        <v>1.1435424000000003</v>
      </c>
      <c r="W6570" s="5">
        <f t="shared" si="923"/>
        <v>1.0925100707400002</v>
      </c>
      <c r="X6570" s="5">
        <f t="shared" si="926"/>
        <v>0</v>
      </c>
    </row>
    <row r="6571" spans="1:24" x14ac:dyDescent="0.15">
      <c r="A6571" s="7">
        <v>6570</v>
      </c>
      <c r="B6571" s="7">
        <v>10</v>
      </c>
      <c r="C6571" s="7">
        <v>1</v>
      </c>
      <c r="D6571" s="7">
        <v>18</v>
      </c>
      <c r="E6571" s="7">
        <v>274</v>
      </c>
      <c r="F6571" s="7">
        <v>19.8</v>
      </c>
      <c r="G6571" s="7">
        <v>0</v>
      </c>
      <c r="H6571" s="7">
        <f t="shared" si="918"/>
        <v>7</v>
      </c>
      <c r="I6571" s="16">
        <f t="shared" si="919"/>
        <v>45200</v>
      </c>
      <c r="J6571" s="17">
        <v>0.70809999999999995</v>
      </c>
      <c r="K6571" s="18">
        <f>G6571*结论【关键目标】!C$27*0.7735*0.001</f>
        <v>0</v>
      </c>
      <c r="L6571" s="5">
        <v>0</v>
      </c>
      <c r="M6571" s="5">
        <f>ABS(IF(L6571&lt;=0,L6571/耗电量关键数据!$B$6/1000,L6571/耗电量关键数据!$B$5/1000))</f>
        <v>0</v>
      </c>
      <c r="N6571" s="19">
        <f>耗电量关键数据!$B$14</f>
        <v>1.1688450000000001</v>
      </c>
      <c r="O6571" s="19">
        <f>耗电量关键数据!$B$15</f>
        <v>0.37403039999999999</v>
      </c>
      <c r="P6571" s="19">
        <f t="shared" si="920"/>
        <v>1.5428754000000002</v>
      </c>
      <c r="Q6571" s="19">
        <f t="shared" si="924"/>
        <v>0</v>
      </c>
      <c r="R6571" s="20">
        <f t="shared" si="921"/>
        <v>0</v>
      </c>
      <c r="S6571" s="20">
        <f t="shared" si="925"/>
        <v>0</v>
      </c>
      <c r="T6571" s="20">
        <f>IF((T6570+R6571)&lt;0,0,IF((T6570+R6571)&gt;结论【关键目标】!C$28,结论【关键目标】!C$28,T6570+R6571))</f>
        <v>22</v>
      </c>
      <c r="U6571" s="19">
        <f>IF((T6570+R6571)&lt;结论【关键目标】!$C$28,0,(发电量计算【计算逻辑页】!R6571+发电量计算【计算逻辑页】!T6570-结论【关键目标】!$C$28))</f>
        <v>0</v>
      </c>
      <c r="V6571" s="5">
        <f t="shared" si="922"/>
        <v>0</v>
      </c>
      <c r="W6571" s="5">
        <f t="shared" si="923"/>
        <v>0</v>
      </c>
      <c r="X6571" s="5">
        <f t="shared" si="926"/>
        <v>0</v>
      </c>
    </row>
    <row r="6572" spans="1:24" x14ac:dyDescent="0.15">
      <c r="A6572" s="7">
        <v>6571</v>
      </c>
      <c r="B6572" s="7">
        <v>10</v>
      </c>
      <c r="C6572" s="7">
        <v>1</v>
      </c>
      <c r="D6572" s="7">
        <v>19</v>
      </c>
      <c r="E6572" s="7">
        <v>274</v>
      </c>
      <c r="F6572" s="7">
        <v>18</v>
      </c>
      <c r="G6572" s="7">
        <v>0</v>
      </c>
      <c r="H6572" s="7">
        <f t="shared" si="918"/>
        <v>7</v>
      </c>
      <c r="I6572" s="16">
        <f t="shared" si="919"/>
        <v>45200</v>
      </c>
      <c r="J6572" s="17">
        <v>1.2267999999999999</v>
      </c>
      <c r="K6572" s="18">
        <f>G6572*结论【关键目标】!C$27*0.7735*0.001</f>
        <v>0</v>
      </c>
      <c r="L6572" s="5">
        <v>0</v>
      </c>
      <c r="M6572" s="5">
        <f>ABS(IF(L6572&lt;=0,L6572/耗电量关键数据!$B$6/1000,L6572/耗电量关键数据!$B$5/1000))</f>
        <v>0</v>
      </c>
      <c r="N6572" s="19">
        <f>耗电量关键数据!$B$14</f>
        <v>1.1688450000000001</v>
      </c>
      <c r="O6572" s="19">
        <f>耗电量关键数据!$B$15</f>
        <v>0.37403039999999999</v>
      </c>
      <c r="P6572" s="19">
        <f t="shared" si="920"/>
        <v>1.5428754000000002</v>
      </c>
      <c r="Q6572" s="19">
        <f t="shared" si="924"/>
        <v>1.5428754000000002</v>
      </c>
      <c r="R6572" s="20">
        <f t="shared" si="921"/>
        <v>-1.5428754000000002</v>
      </c>
      <c r="S6572" s="20">
        <f t="shared" si="925"/>
        <v>1.5428754000000002</v>
      </c>
      <c r="T6572" s="20">
        <f>IF((T6571+R6572)&lt;0,0,IF((T6571+R6572)&gt;结论【关键目标】!C$28,结论【关键目标】!C$28,T6571+R6572))</f>
        <v>20.4571246</v>
      </c>
      <c r="U6572" s="19">
        <f>IF((T6571+R6572)&lt;结论【关键目标】!$C$28,0,(发电量计算【计算逻辑页】!R6572+发电量计算【计算逻辑页】!T6571-结论【关键目标】!$C$28))</f>
        <v>0</v>
      </c>
      <c r="V6572" s="5">
        <f t="shared" si="922"/>
        <v>0</v>
      </c>
      <c r="W6572" s="5">
        <f t="shared" si="923"/>
        <v>0</v>
      </c>
      <c r="X6572" s="5">
        <f t="shared" si="926"/>
        <v>1.3527931507200002</v>
      </c>
    </row>
    <row r="6573" spans="1:24" x14ac:dyDescent="0.15">
      <c r="A6573" s="7">
        <v>6572</v>
      </c>
      <c r="B6573" s="7">
        <v>10</v>
      </c>
      <c r="C6573" s="7">
        <v>1</v>
      </c>
      <c r="D6573" s="7">
        <v>20</v>
      </c>
      <c r="E6573" s="7">
        <v>274</v>
      </c>
      <c r="F6573" s="7">
        <v>17</v>
      </c>
      <c r="G6573" s="7">
        <v>0</v>
      </c>
      <c r="H6573" s="7">
        <f t="shared" si="918"/>
        <v>7</v>
      </c>
      <c r="I6573" s="16">
        <f t="shared" si="919"/>
        <v>45200</v>
      </c>
      <c r="J6573" s="17">
        <v>1.2267999999999999</v>
      </c>
      <c r="K6573" s="18">
        <f>G6573*结论【关键目标】!C$27*0.7735*0.001</f>
        <v>0</v>
      </c>
      <c r="L6573" s="5">
        <v>0</v>
      </c>
      <c r="M6573" s="5">
        <f>ABS(IF(L6573&lt;=0,L6573/耗电量关键数据!$B$6/1000,L6573/耗电量关键数据!$B$5/1000))</f>
        <v>0</v>
      </c>
      <c r="N6573" s="19">
        <f>耗电量关键数据!$B$14</f>
        <v>1.1688450000000001</v>
      </c>
      <c r="O6573" s="19">
        <f>耗电量关键数据!$B$15</f>
        <v>0.37403039999999999</v>
      </c>
      <c r="P6573" s="19">
        <f t="shared" si="920"/>
        <v>1.5428754000000002</v>
      </c>
      <c r="Q6573" s="19">
        <f t="shared" si="924"/>
        <v>1.5428754000000002</v>
      </c>
      <c r="R6573" s="20">
        <f t="shared" si="921"/>
        <v>-1.5428754000000002</v>
      </c>
      <c r="S6573" s="20">
        <f t="shared" si="925"/>
        <v>1.5428754000000002</v>
      </c>
      <c r="T6573" s="20">
        <f>IF((T6572+R6573)&lt;0,0,IF((T6572+R6573)&gt;结论【关键目标】!C$28,结论【关键目标】!C$28,T6572+R6573))</f>
        <v>18.9142492</v>
      </c>
      <c r="U6573" s="19">
        <f>IF((T6572+R6573)&lt;结论【关键目标】!$C$28,0,(发电量计算【计算逻辑页】!R6573+发电量计算【计算逻辑页】!T6572-结论【关键目标】!$C$28))</f>
        <v>0</v>
      </c>
      <c r="V6573" s="5">
        <f t="shared" si="922"/>
        <v>0</v>
      </c>
      <c r="W6573" s="5">
        <f t="shared" si="923"/>
        <v>0</v>
      </c>
      <c r="X6573" s="5">
        <f t="shared" si="926"/>
        <v>1.3527931507200002</v>
      </c>
    </row>
    <row r="6574" spans="1:24" x14ac:dyDescent="0.15">
      <c r="A6574" s="7">
        <v>6573</v>
      </c>
      <c r="B6574" s="7">
        <v>10</v>
      </c>
      <c r="C6574" s="7">
        <v>1</v>
      </c>
      <c r="D6574" s="7">
        <v>21</v>
      </c>
      <c r="E6574" s="7">
        <v>274</v>
      </c>
      <c r="F6574" s="7">
        <v>17.2</v>
      </c>
      <c r="G6574" s="7">
        <v>0</v>
      </c>
      <c r="H6574" s="7">
        <f t="shared" si="918"/>
        <v>7</v>
      </c>
      <c r="I6574" s="16">
        <f t="shared" si="919"/>
        <v>45200</v>
      </c>
      <c r="J6574" s="17">
        <v>1.2267999999999999</v>
      </c>
      <c r="K6574" s="18">
        <f>G6574*结论【关键目标】!C$27*0.7735*0.001</f>
        <v>0</v>
      </c>
      <c r="L6574" s="5">
        <v>0</v>
      </c>
      <c r="M6574" s="5">
        <f>ABS(IF(L6574&lt;=0,L6574/耗电量关键数据!$B$6/1000,L6574/耗电量关键数据!$B$5/1000))</f>
        <v>0</v>
      </c>
      <c r="N6574" s="19">
        <f>耗电量关键数据!$B$14</f>
        <v>1.1688450000000001</v>
      </c>
      <c r="O6574" s="19">
        <f>耗电量关键数据!$B$15</f>
        <v>0.37403039999999999</v>
      </c>
      <c r="P6574" s="19">
        <f t="shared" si="920"/>
        <v>1.5428754000000002</v>
      </c>
      <c r="Q6574" s="19">
        <f t="shared" si="924"/>
        <v>1.5428754000000002</v>
      </c>
      <c r="R6574" s="20">
        <f t="shared" si="921"/>
        <v>-1.5428754000000002</v>
      </c>
      <c r="S6574" s="20">
        <f t="shared" si="925"/>
        <v>1.5428754000000002</v>
      </c>
      <c r="T6574" s="20">
        <f>IF((T6573+R6574)&lt;0,0,IF((T6573+R6574)&gt;结论【关键目标】!C$28,结论【关键目标】!C$28,T6573+R6574))</f>
        <v>17.371373800000001</v>
      </c>
      <c r="U6574" s="19">
        <f>IF((T6573+R6574)&lt;结论【关键目标】!$C$28,0,(发电量计算【计算逻辑页】!R6574+发电量计算【计算逻辑页】!T6573-结论【关键目标】!$C$28))</f>
        <v>0</v>
      </c>
      <c r="V6574" s="5">
        <f t="shared" si="922"/>
        <v>0</v>
      </c>
      <c r="W6574" s="5">
        <f t="shared" si="923"/>
        <v>0</v>
      </c>
      <c r="X6574" s="5">
        <f t="shared" si="926"/>
        <v>1.3527931507200002</v>
      </c>
    </row>
    <row r="6575" spans="1:24" x14ac:dyDescent="0.15">
      <c r="A6575" s="7">
        <v>6574</v>
      </c>
      <c r="B6575" s="7">
        <v>10</v>
      </c>
      <c r="C6575" s="7">
        <v>1</v>
      </c>
      <c r="D6575" s="7">
        <v>22</v>
      </c>
      <c r="E6575" s="7">
        <v>274</v>
      </c>
      <c r="F6575" s="7">
        <v>15</v>
      </c>
      <c r="G6575" s="7">
        <v>0</v>
      </c>
      <c r="H6575" s="7">
        <f t="shared" si="918"/>
        <v>7</v>
      </c>
      <c r="I6575" s="16">
        <f t="shared" si="919"/>
        <v>45200</v>
      </c>
      <c r="J6575" s="17">
        <v>0.70809999999999995</v>
      </c>
      <c r="K6575" s="18">
        <f>G6575*结论【关键目标】!C$27*0.7735*0.001</f>
        <v>0</v>
      </c>
      <c r="L6575" s="5">
        <v>0</v>
      </c>
      <c r="M6575" s="5">
        <f>ABS(IF(L6575&lt;=0,L6575/耗电量关键数据!$B$6/1000,L6575/耗电量关键数据!$B$5/1000))</f>
        <v>0</v>
      </c>
      <c r="N6575" s="19">
        <f>耗电量关键数据!$B$14</f>
        <v>1.1688450000000001</v>
      </c>
      <c r="O6575" s="19">
        <f>耗电量关键数据!$B$15</f>
        <v>0.37403039999999999</v>
      </c>
      <c r="P6575" s="19">
        <f t="shared" si="920"/>
        <v>1.5428754000000002</v>
      </c>
      <c r="Q6575" s="19">
        <f t="shared" si="924"/>
        <v>0</v>
      </c>
      <c r="R6575" s="20">
        <f t="shared" si="921"/>
        <v>0</v>
      </c>
      <c r="S6575" s="20">
        <f t="shared" si="925"/>
        <v>0</v>
      </c>
      <c r="T6575" s="20">
        <f>IF((T6574+R6575)&lt;0,0,IF((T6574+R6575)&gt;结论【关键目标】!C$28,结论【关键目标】!C$28,T6574+R6575))</f>
        <v>17.371373800000001</v>
      </c>
      <c r="U6575" s="19">
        <f>IF((T6574+R6575)&lt;结论【关键目标】!$C$28,0,(发电量计算【计算逻辑页】!R6575+发电量计算【计算逻辑页】!T6574-结论【关键目标】!$C$28))</f>
        <v>0</v>
      </c>
      <c r="V6575" s="5">
        <f t="shared" si="922"/>
        <v>0</v>
      </c>
      <c r="W6575" s="5">
        <f t="shared" si="923"/>
        <v>0</v>
      </c>
      <c r="X6575" s="5">
        <f t="shared" si="926"/>
        <v>0</v>
      </c>
    </row>
    <row r="6576" spans="1:24" x14ac:dyDescent="0.15">
      <c r="A6576" s="7">
        <v>6575</v>
      </c>
      <c r="B6576" s="7">
        <v>10</v>
      </c>
      <c r="C6576" s="7">
        <v>1</v>
      </c>
      <c r="D6576" s="7">
        <v>23</v>
      </c>
      <c r="E6576" s="7">
        <v>274</v>
      </c>
      <c r="F6576" s="7">
        <v>14.8</v>
      </c>
      <c r="G6576" s="7">
        <v>0</v>
      </c>
      <c r="H6576" s="7">
        <f t="shared" si="918"/>
        <v>7</v>
      </c>
      <c r="I6576" s="16">
        <f t="shared" si="919"/>
        <v>45200</v>
      </c>
      <c r="J6576" s="17">
        <v>0.70809999999999995</v>
      </c>
      <c r="K6576" s="18">
        <f>G6576*结论【关键目标】!C$27*0.7735*0.001</f>
        <v>0</v>
      </c>
      <c r="L6576" s="5">
        <v>0</v>
      </c>
      <c r="M6576" s="5">
        <f>ABS(IF(L6576&lt;=0,L6576/耗电量关键数据!$B$6/1000,L6576/耗电量关键数据!$B$5/1000))</f>
        <v>0</v>
      </c>
      <c r="N6576" s="19">
        <f>耗电量关键数据!$B$14</f>
        <v>1.1688450000000001</v>
      </c>
      <c r="O6576" s="19">
        <f>耗电量关键数据!$B$15</f>
        <v>0.37403039999999999</v>
      </c>
      <c r="P6576" s="19">
        <f t="shared" si="920"/>
        <v>1.5428754000000002</v>
      </c>
      <c r="Q6576" s="19">
        <f t="shared" si="924"/>
        <v>0</v>
      </c>
      <c r="R6576" s="20">
        <f t="shared" si="921"/>
        <v>0</v>
      </c>
      <c r="S6576" s="20">
        <f t="shared" si="925"/>
        <v>0</v>
      </c>
      <c r="T6576" s="20">
        <f>IF((T6575+R6576)&lt;0,0,IF((T6575+R6576)&gt;结论【关键目标】!C$28,结论【关键目标】!C$28,T6575+R6576))</f>
        <v>17.371373800000001</v>
      </c>
      <c r="U6576" s="19">
        <f>IF((T6575+R6576)&lt;结论【关键目标】!$C$28,0,(发电量计算【计算逻辑页】!R6576+发电量计算【计算逻辑页】!T6575-结论【关键目标】!$C$28))</f>
        <v>0</v>
      </c>
      <c r="V6576" s="5">
        <f t="shared" si="922"/>
        <v>0</v>
      </c>
      <c r="W6576" s="5">
        <f t="shared" si="923"/>
        <v>0</v>
      </c>
      <c r="X6576" s="5">
        <f t="shared" si="926"/>
        <v>0</v>
      </c>
    </row>
    <row r="6577" spans="1:24" x14ac:dyDescent="0.15">
      <c r="A6577" s="7">
        <v>6576</v>
      </c>
      <c r="B6577" s="7">
        <v>10</v>
      </c>
      <c r="C6577" s="7">
        <v>1</v>
      </c>
      <c r="D6577" s="7">
        <v>24</v>
      </c>
      <c r="E6577" s="7">
        <v>274</v>
      </c>
      <c r="F6577" s="7">
        <v>14.6</v>
      </c>
      <c r="G6577" s="7">
        <v>0</v>
      </c>
      <c r="H6577" s="7">
        <f t="shared" si="918"/>
        <v>7</v>
      </c>
      <c r="I6577" s="16">
        <f t="shared" si="919"/>
        <v>45200</v>
      </c>
      <c r="J6577" s="17">
        <v>0.2407</v>
      </c>
      <c r="K6577" s="18">
        <f>G6577*结论【关键目标】!C$27*0.7735*0.001</f>
        <v>0</v>
      </c>
      <c r="L6577" s="5">
        <v>0</v>
      </c>
      <c r="M6577" s="5">
        <f>ABS(IF(L6577&lt;=0,L6577/耗电量关键数据!$B$6/1000,L6577/耗电量关键数据!$B$5/1000))</f>
        <v>0</v>
      </c>
      <c r="N6577" s="19">
        <f>耗电量关键数据!$B$14</f>
        <v>1.1688450000000001</v>
      </c>
      <c r="O6577" s="19">
        <f>耗电量关键数据!$B$15</f>
        <v>0.37403039999999999</v>
      </c>
      <c r="P6577" s="19">
        <f t="shared" si="920"/>
        <v>1.5428754000000002</v>
      </c>
      <c r="Q6577" s="19">
        <f t="shared" si="924"/>
        <v>0</v>
      </c>
      <c r="R6577" s="20">
        <f t="shared" si="921"/>
        <v>0</v>
      </c>
      <c r="S6577" s="20">
        <f t="shared" si="925"/>
        <v>0</v>
      </c>
      <c r="T6577" s="20">
        <f>IF((T6576+R6577)&lt;0,0,IF((T6576+R6577)&gt;结论【关键目标】!C$28,结论【关键目标】!C$28,T6576+R6577))</f>
        <v>17.371373800000001</v>
      </c>
      <c r="U6577" s="19">
        <f>IF((T6576+R6577)&lt;结论【关键目标】!$C$28,0,(发电量计算【计算逻辑页】!R6577+发电量计算【计算逻辑页】!T6576-结论【关键目标】!$C$28))</f>
        <v>0</v>
      </c>
      <c r="V6577" s="5">
        <f t="shared" si="922"/>
        <v>0</v>
      </c>
      <c r="W6577" s="5">
        <f t="shared" si="923"/>
        <v>0</v>
      </c>
      <c r="X6577" s="5">
        <f t="shared" si="926"/>
        <v>0</v>
      </c>
    </row>
    <row r="6578" spans="1:24" x14ac:dyDescent="0.15">
      <c r="A6578" s="7">
        <v>6577</v>
      </c>
      <c r="B6578" s="7">
        <v>10</v>
      </c>
      <c r="C6578" s="7">
        <v>2</v>
      </c>
      <c r="D6578" s="7">
        <v>1</v>
      </c>
      <c r="E6578" s="7">
        <v>275</v>
      </c>
      <c r="F6578" s="7">
        <v>13</v>
      </c>
      <c r="G6578" s="7">
        <v>0</v>
      </c>
      <c r="H6578" s="7">
        <f t="shared" si="918"/>
        <v>1</v>
      </c>
      <c r="I6578" s="16">
        <f t="shared" si="919"/>
        <v>45201</v>
      </c>
      <c r="J6578" s="17">
        <v>0.2407</v>
      </c>
      <c r="K6578" s="18">
        <f>G6578*结论【关键目标】!C$27*0.7735*0.001</f>
        <v>0</v>
      </c>
      <c r="L6578" s="5">
        <v>0</v>
      </c>
      <c r="M6578" s="5">
        <f>ABS(IF(L6578&lt;=0,L6578/耗电量关键数据!$B$6/1000,L6578/耗电量关键数据!$B$5/1000))</f>
        <v>0</v>
      </c>
      <c r="N6578" s="19">
        <f>耗电量关键数据!$B$14</f>
        <v>1.1688450000000001</v>
      </c>
      <c r="O6578" s="19">
        <f>耗电量关键数据!$B$15</f>
        <v>0.37403039999999999</v>
      </c>
      <c r="P6578" s="19">
        <f t="shared" si="920"/>
        <v>1.5428754000000002</v>
      </c>
      <c r="Q6578" s="19">
        <f t="shared" si="924"/>
        <v>0</v>
      </c>
      <c r="R6578" s="20">
        <f t="shared" si="921"/>
        <v>0</v>
      </c>
      <c r="S6578" s="20">
        <f t="shared" si="925"/>
        <v>0</v>
      </c>
      <c r="T6578" s="20">
        <f>IF((T6577+R6578)&lt;0,0,IF((T6577+R6578)&gt;结论【关键目标】!C$28,结论【关键目标】!C$28,T6577+R6578))</f>
        <v>17.371373800000001</v>
      </c>
      <c r="U6578" s="19">
        <f>IF((T6577+R6578)&lt;结论【关键目标】!$C$28,0,(发电量计算【计算逻辑页】!R6578+发电量计算【计算逻辑页】!T6577-结论【关键目标】!$C$28))</f>
        <v>0</v>
      </c>
      <c r="V6578" s="5">
        <f t="shared" si="922"/>
        <v>0</v>
      </c>
      <c r="W6578" s="5">
        <f t="shared" si="923"/>
        <v>0</v>
      </c>
      <c r="X6578" s="5">
        <f t="shared" si="926"/>
        <v>0</v>
      </c>
    </row>
    <row r="6579" spans="1:24" x14ac:dyDescent="0.15">
      <c r="A6579" s="7">
        <v>6578</v>
      </c>
      <c r="B6579" s="7">
        <v>10</v>
      </c>
      <c r="C6579" s="7">
        <v>2</v>
      </c>
      <c r="D6579" s="7">
        <v>2</v>
      </c>
      <c r="E6579" s="7">
        <v>275</v>
      </c>
      <c r="F6579" s="7">
        <v>13</v>
      </c>
      <c r="G6579" s="7">
        <v>0</v>
      </c>
      <c r="H6579" s="7">
        <f t="shared" si="918"/>
        <v>1</v>
      </c>
      <c r="I6579" s="16">
        <f t="shared" si="919"/>
        <v>45201</v>
      </c>
      <c r="J6579" s="17">
        <v>0.2407</v>
      </c>
      <c r="K6579" s="18">
        <f>G6579*结论【关键目标】!C$27*0.7735*0.001</f>
        <v>0</v>
      </c>
      <c r="L6579" s="5">
        <v>0</v>
      </c>
      <c r="M6579" s="5">
        <f>ABS(IF(L6579&lt;=0,L6579/耗电量关键数据!$B$6/1000,L6579/耗电量关键数据!$B$5/1000))</f>
        <v>0</v>
      </c>
      <c r="N6579" s="19">
        <f>耗电量关键数据!$B$14</f>
        <v>1.1688450000000001</v>
      </c>
      <c r="O6579" s="19">
        <f>耗电量关键数据!$B$15</f>
        <v>0.37403039999999999</v>
      </c>
      <c r="P6579" s="19">
        <f t="shared" si="920"/>
        <v>1.5428754000000002</v>
      </c>
      <c r="Q6579" s="19">
        <f t="shared" si="924"/>
        <v>0</v>
      </c>
      <c r="R6579" s="20">
        <f t="shared" si="921"/>
        <v>0</v>
      </c>
      <c r="S6579" s="20">
        <f t="shared" si="925"/>
        <v>0</v>
      </c>
      <c r="T6579" s="20">
        <f>IF((T6578+R6579)&lt;0,0,IF((T6578+R6579)&gt;结论【关键目标】!C$28,结论【关键目标】!C$28,T6578+R6579))</f>
        <v>17.371373800000001</v>
      </c>
      <c r="U6579" s="19">
        <f>IF((T6578+R6579)&lt;结论【关键目标】!$C$28,0,(发电量计算【计算逻辑页】!R6579+发电量计算【计算逻辑页】!T6578-结论【关键目标】!$C$28))</f>
        <v>0</v>
      </c>
      <c r="V6579" s="5">
        <f t="shared" si="922"/>
        <v>0</v>
      </c>
      <c r="W6579" s="5">
        <f t="shared" si="923"/>
        <v>0</v>
      </c>
      <c r="X6579" s="5">
        <f t="shared" si="926"/>
        <v>0</v>
      </c>
    </row>
    <row r="6580" spans="1:24" x14ac:dyDescent="0.15">
      <c r="A6580" s="7">
        <v>6579</v>
      </c>
      <c r="B6580" s="7">
        <v>10</v>
      </c>
      <c r="C6580" s="7">
        <v>2</v>
      </c>
      <c r="D6580" s="7">
        <v>3</v>
      </c>
      <c r="E6580" s="7">
        <v>275</v>
      </c>
      <c r="F6580" s="7">
        <v>13.1</v>
      </c>
      <c r="G6580" s="7">
        <v>0</v>
      </c>
      <c r="H6580" s="7">
        <f t="shared" si="918"/>
        <v>1</v>
      </c>
      <c r="I6580" s="16">
        <f t="shared" si="919"/>
        <v>45201</v>
      </c>
      <c r="J6580" s="17">
        <v>0.2407</v>
      </c>
      <c r="K6580" s="18">
        <f>G6580*结论【关键目标】!C$27*0.7735*0.001</f>
        <v>0</v>
      </c>
      <c r="L6580" s="5">
        <v>0</v>
      </c>
      <c r="M6580" s="5">
        <f>ABS(IF(L6580&lt;=0,L6580/耗电量关键数据!$B$6/1000,L6580/耗电量关键数据!$B$5/1000))</f>
        <v>0</v>
      </c>
      <c r="N6580" s="19">
        <f>耗电量关键数据!$B$14</f>
        <v>1.1688450000000001</v>
      </c>
      <c r="O6580" s="19">
        <f>耗电量关键数据!$B$15</f>
        <v>0.37403039999999999</v>
      </c>
      <c r="P6580" s="19">
        <f t="shared" si="920"/>
        <v>1.5428754000000002</v>
      </c>
      <c r="Q6580" s="19">
        <f t="shared" si="924"/>
        <v>0</v>
      </c>
      <c r="R6580" s="20">
        <f t="shared" si="921"/>
        <v>0</v>
      </c>
      <c r="S6580" s="20">
        <f t="shared" si="925"/>
        <v>0</v>
      </c>
      <c r="T6580" s="20">
        <f>IF((T6579+R6580)&lt;0,0,IF((T6579+R6580)&gt;结论【关键目标】!C$28,结论【关键目标】!C$28,T6579+R6580))</f>
        <v>17.371373800000001</v>
      </c>
      <c r="U6580" s="19">
        <f>IF((T6579+R6580)&lt;结论【关键目标】!$C$28,0,(发电量计算【计算逻辑页】!R6580+发电量计算【计算逻辑页】!T6579-结论【关键目标】!$C$28))</f>
        <v>0</v>
      </c>
      <c r="V6580" s="5">
        <f t="shared" si="922"/>
        <v>0</v>
      </c>
      <c r="W6580" s="5">
        <f t="shared" si="923"/>
        <v>0</v>
      </c>
      <c r="X6580" s="5">
        <f t="shared" si="926"/>
        <v>0</v>
      </c>
    </row>
    <row r="6581" spans="1:24" x14ac:dyDescent="0.15">
      <c r="A6581" s="7">
        <v>6580</v>
      </c>
      <c r="B6581" s="7">
        <v>10</v>
      </c>
      <c r="C6581" s="7">
        <v>2</v>
      </c>
      <c r="D6581" s="7">
        <v>4</v>
      </c>
      <c r="E6581" s="7">
        <v>275</v>
      </c>
      <c r="F6581" s="7">
        <v>12</v>
      </c>
      <c r="G6581" s="7">
        <v>0</v>
      </c>
      <c r="H6581" s="7">
        <f t="shared" si="918"/>
        <v>1</v>
      </c>
      <c r="I6581" s="16">
        <f t="shared" si="919"/>
        <v>45201</v>
      </c>
      <c r="J6581" s="17">
        <v>0.2407</v>
      </c>
      <c r="K6581" s="18">
        <f>G6581*结论【关键目标】!C$27*0.7735*0.001</f>
        <v>0</v>
      </c>
      <c r="L6581" s="5">
        <v>0</v>
      </c>
      <c r="M6581" s="5">
        <f>ABS(IF(L6581&lt;=0,L6581/耗电量关键数据!$B$6/1000,L6581/耗电量关键数据!$B$5/1000))</f>
        <v>0</v>
      </c>
      <c r="N6581" s="19">
        <f>耗电量关键数据!$B$14</f>
        <v>1.1688450000000001</v>
      </c>
      <c r="O6581" s="19">
        <f>耗电量关键数据!$B$15</f>
        <v>0.37403039999999999</v>
      </c>
      <c r="P6581" s="19">
        <f t="shared" si="920"/>
        <v>1.5428754000000002</v>
      </c>
      <c r="Q6581" s="19">
        <f t="shared" si="924"/>
        <v>0</v>
      </c>
      <c r="R6581" s="20">
        <f t="shared" si="921"/>
        <v>0</v>
      </c>
      <c r="S6581" s="20">
        <f t="shared" si="925"/>
        <v>0</v>
      </c>
      <c r="T6581" s="20">
        <f>IF((T6580+R6581)&lt;0,0,IF((T6580+R6581)&gt;结论【关键目标】!C$28,结论【关键目标】!C$28,T6580+R6581))</f>
        <v>17.371373800000001</v>
      </c>
      <c r="U6581" s="19">
        <f>IF((T6580+R6581)&lt;结论【关键目标】!$C$28,0,(发电量计算【计算逻辑页】!R6581+发电量计算【计算逻辑页】!T6580-结论【关键目标】!$C$28))</f>
        <v>0</v>
      </c>
      <c r="V6581" s="5">
        <f t="shared" si="922"/>
        <v>0</v>
      </c>
      <c r="W6581" s="5">
        <f t="shared" si="923"/>
        <v>0</v>
      </c>
      <c r="X6581" s="5">
        <f t="shared" si="926"/>
        <v>0</v>
      </c>
    </row>
    <row r="6582" spans="1:24" x14ac:dyDescent="0.15">
      <c r="A6582" s="7">
        <v>6581</v>
      </c>
      <c r="B6582" s="7">
        <v>10</v>
      </c>
      <c r="C6582" s="7">
        <v>2</v>
      </c>
      <c r="D6582" s="7">
        <v>5</v>
      </c>
      <c r="E6582" s="7">
        <v>275</v>
      </c>
      <c r="F6582" s="7">
        <v>12</v>
      </c>
      <c r="G6582" s="7">
        <v>0</v>
      </c>
      <c r="H6582" s="7">
        <f t="shared" si="918"/>
        <v>1</v>
      </c>
      <c r="I6582" s="16">
        <f t="shared" si="919"/>
        <v>45201</v>
      </c>
      <c r="J6582" s="17">
        <v>0.2407</v>
      </c>
      <c r="K6582" s="18">
        <f>G6582*结论【关键目标】!C$27*0.7735*0.001</f>
        <v>0</v>
      </c>
      <c r="L6582" s="5">
        <v>0</v>
      </c>
      <c r="M6582" s="5">
        <f>ABS(IF(L6582&lt;=0,L6582/耗电量关键数据!$B$6/1000,L6582/耗电量关键数据!$B$5/1000))</f>
        <v>0</v>
      </c>
      <c r="N6582" s="19">
        <f>耗电量关键数据!$B$14</f>
        <v>1.1688450000000001</v>
      </c>
      <c r="O6582" s="19">
        <f>耗电量关键数据!$B$15</f>
        <v>0.37403039999999999</v>
      </c>
      <c r="P6582" s="19">
        <f t="shared" si="920"/>
        <v>1.5428754000000002</v>
      </c>
      <c r="Q6582" s="19">
        <f t="shared" si="924"/>
        <v>0</v>
      </c>
      <c r="R6582" s="20">
        <f t="shared" si="921"/>
        <v>0</v>
      </c>
      <c r="S6582" s="20">
        <f t="shared" si="925"/>
        <v>0</v>
      </c>
      <c r="T6582" s="20">
        <f>IF((T6581+R6582)&lt;0,0,IF((T6581+R6582)&gt;结论【关键目标】!C$28,结论【关键目标】!C$28,T6581+R6582))</f>
        <v>17.371373800000001</v>
      </c>
      <c r="U6582" s="19">
        <f>IF((T6581+R6582)&lt;结论【关键目标】!$C$28,0,(发电量计算【计算逻辑页】!R6582+发电量计算【计算逻辑页】!T6581-结论【关键目标】!$C$28))</f>
        <v>0</v>
      </c>
      <c r="V6582" s="5">
        <f t="shared" si="922"/>
        <v>0</v>
      </c>
      <c r="W6582" s="5">
        <f t="shared" si="923"/>
        <v>0</v>
      </c>
      <c r="X6582" s="5">
        <f t="shared" si="926"/>
        <v>0</v>
      </c>
    </row>
    <row r="6583" spans="1:24" x14ac:dyDescent="0.15">
      <c r="A6583" s="7">
        <v>6582</v>
      </c>
      <c r="B6583" s="7">
        <v>10</v>
      </c>
      <c r="C6583" s="7">
        <v>2</v>
      </c>
      <c r="D6583" s="7">
        <v>6</v>
      </c>
      <c r="E6583" s="7">
        <v>275</v>
      </c>
      <c r="F6583" s="7">
        <v>10.9</v>
      </c>
      <c r="G6583" s="7">
        <v>0</v>
      </c>
      <c r="H6583" s="7">
        <f t="shared" si="918"/>
        <v>1</v>
      </c>
      <c r="I6583" s="16">
        <f t="shared" si="919"/>
        <v>45201</v>
      </c>
      <c r="J6583" s="17">
        <v>0.2407</v>
      </c>
      <c r="K6583" s="18">
        <f>G6583*结论【关键目标】!C$27*0.7735*0.001</f>
        <v>0</v>
      </c>
      <c r="L6583" s="5">
        <v>0</v>
      </c>
      <c r="M6583" s="5">
        <f>ABS(IF(L6583&lt;=0,L6583/耗电量关键数据!$B$6/1000,L6583/耗电量关键数据!$B$5/1000))</f>
        <v>0</v>
      </c>
      <c r="N6583" s="19">
        <f>耗电量关键数据!$B$14</f>
        <v>1.1688450000000001</v>
      </c>
      <c r="O6583" s="19">
        <f>耗电量关键数据!$B$15</f>
        <v>0.37403039999999999</v>
      </c>
      <c r="P6583" s="19">
        <f t="shared" si="920"/>
        <v>1.5428754000000002</v>
      </c>
      <c r="Q6583" s="19">
        <f t="shared" si="924"/>
        <v>0</v>
      </c>
      <c r="R6583" s="20">
        <f t="shared" si="921"/>
        <v>0</v>
      </c>
      <c r="S6583" s="20">
        <f t="shared" si="925"/>
        <v>0</v>
      </c>
      <c r="T6583" s="20">
        <f>IF((T6582+R6583)&lt;0,0,IF((T6582+R6583)&gt;结论【关键目标】!C$28,结论【关键目标】!C$28,T6582+R6583))</f>
        <v>17.371373800000001</v>
      </c>
      <c r="U6583" s="19">
        <f>IF((T6582+R6583)&lt;结论【关键目标】!$C$28,0,(发电量计算【计算逻辑页】!R6583+发电量计算【计算逻辑页】!T6582-结论【关键目标】!$C$28))</f>
        <v>0</v>
      </c>
      <c r="V6583" s="5">
        <f t="shared" si="922"/>
        <v>0</v>
      </c>
      <c r="W6583" s="5">
        <f t="shared" si="923"/>
        <v>0</v>
      </c>
      <c r="X6583" s="5">
        <f t="shared" si="926"/>
        <v>0</v>
      </c>
    </row>
    <row r="6584" spans="1:24" x14ac:dyDescent="0.15">
      <c r="A6584" s="7">
        <v>6583</v>
      </c>
      <c r="B6584" s="7">
        <v>10</v>
      </c>
      <c r="C6584" s="7">
        <v>2</v>
      </c>
      <c r="D6584" s="7">
        <v>7</v>
      </c>
      <c r="E6584" s="7">
        <v>275</v>
      </c>
      <c r="F6584" s="7">
        <v>10</v>
      </c>
      <c r="G6584" s="7">
        <v>113.2</v>
      </c>
      <c r="H6584" s="7">
        <f t="shared" si="918"/>
        <v>1</v>
      </c>
      <c r="I6584" s="16">
        <f t="shared" si="919"/>
        <v>45201</v>
      </c>
      <c r="J6584" s="17">
        <v>0.2407</v>
      </c>
      <c r="K6584" s="18">
        <f>G6584*结论【关键目标】!C$27*0.7735*0.001</f>
        <v>10.507224000000001</v>
      </c>
      <c r="L6584" s="5">
        <v>0</v>
      </c>
      <c r="M6584" s="5">
        <f>ABS(IF(L6584&lt;=0,L6584/耗电量关键数据!$B$6/1000,L6584/耗电量关键数据!$B$5/1000))</f>
        <v>0</v>
      </c>
      <c r="N6584" s="19">
        <f>耗电量关键数据!$B$14</f>
        <v>1.1688450000000001</v>
      </c>
      <c r="O6584" s="19">
        <f>耗电量关键数据!$B$15</f>
        <v>0.37403039999999999</v>
      </c>
      <c r="P6584" s="19">
        <f t="shared" si="920"/>
        <v>1.5428754000000002</v>
      </c>
      <c r="Q6584" s="19">
        <f t="shared" si="924"/>
        <v>0</v>
      </c>
      <c r="R6584" s="20">
        <f t="shared" si="921"/>
        <v>10.507224000000001</v>
      </c>
      <c r="S6584" s="20">
        <f t="shared" si="925"/>
        <v>0</v>
      </c>
      <c r="T6584" s="20">
        <f>IF((T6583+R6584)&lt;0,0,IF((T6583+R6584)&gt;结论【关键目标】!C$28,结论【关键目标】!C$28,T6583+R6584))</f>
        <v>22</v>
      </c>
      <c r="U6584" s="19">
        <f>IF((T6583+R6584)&lt;结论【关键目标】!$C$28,0,(发电量计算【计算逻辑页】!R6584+发电量计算【计算逻辑页】!T6583-结论【关键目标】!$C$28))</f>
        <v>5.8785978000000014</v>
      </c>
      <c r="V6584" s="5">
        <f t="shared" si="922"/>
        <v>0</v>
      </c>
      <c r="W6584" s="5">
        <f t="shared" si="923"/>
        <v>0.37137010878000004</v>
      </c>
      <c r="X6584" s="5">
        <f t="shared" si="926"/>
        <v>0</v>
      </c>
    </row>
    <row r="6585" spans="1:24" x14ac:dyDescent="0.15">
      <c r="A6585" s="7">
        <v>6584</v>
      </c>
      <c r="B6585" s="7">
        <v>10</v>
      </c>
      <c r="C6585" s="7">
        <v>2</v>
      </c>
      <c r="D6585" s="7">
        <v>8</v>
      </c>
      <c r="E6585" s="7">
        <v>275</v>
      </c>
      <c r="F6585" s="7">
        <v>10</v>
      </c>
      <c r="G6585" s="7">
        <v>237.6</v>
      </c>
      <c r="H6585" s="7">
        <f t="shared" si="918"/>
        <v>1</v>
      </c>
      <c r="I6585" s="16">
        <f t="shared" si="919"/>
        <v>45201</v>
      </c>
      <c r="J6585" s="17">
        <v>0.70809999999999995</v>
      </c>
      <c r="K6585" s="18">
        <f>G6585*结论【关键目标】!C$27*0.7735*0.001</f>
        <v>22.054031999999999</v>
      </c>
      <c r="L6585" s="5">
        <v>0</v>
      </c>
      <c r="M6585" s="5">
        <f>ABS(IF(L6585&lt;=0,L6585/耗电量关键数据!$B$6/1000,L6585/耗电量关键数据!$B$5/1000))</f>
        <v>0</v>
      </c>
      <c r="N6585" s="19">
        <f>耗电量关键数据!$B$14</f>
        <v>1.1688450000000001</v>
      </c>
      <c r="O6585" s="19">
        <f>耗电量关键数据!$B$15</f>
        <v>0.37403039999999999</v>
      </c>
      <c r="P6585" s="19">
        <f t="shared" si="920"/>
        <v>1.5428754000000002</v>
      </c>
      <c r="Q6585" s="19">
        <f t="shared" si="924"/>
        <v>0</v>
      </c>
      <c r="R6585" s="20">
        <f t="shared" si="921"/>
        <v>22.054031999999999</v>
      </c>
      <c r="S6585" s="20">
        <f t="shared" si="925"/>
        <v>0</v>
      </c>
      <c r="T6585" s="20">
        <f>IF((T6584+R6585)&lt;0,0,IF((T6584+R6585)&gt;结论【关键目标】!C$28,结论【关键目标】!C$28,T6584+R6585))</f>
        <v>22</v>
      </c>
      <c r="U6585" s="19">
        <f>IF((T6584+R6585)&lt;结论【关键目标】!$C$28,0,(发电量计算【计算逻辑页】!R6585+发电量计算【计算逻辑页】!T6584-结论【关键目标】!$C$28))</f>
        <v>22.054031999999999</v>
      </c>
      <c r="V6585" s="5">
        <f t="shared" si="922"/>
        <v>7.7189111999999991</v>
      </c>
      <c r="W6585" s="5">
        <f t="shared" si="923"/>
        <v>1.0925100707400002</v>
      </c>
      <c r="X6585" s="5">
        <f t="shared" si="926"/>
        <v>0</v>
      </c>
    </row>
    <row r="6586" spans="1:24" x14ac:dyDescent="0.15">
      <c r="A6586" s="7">
        <v>6585</v>
      </c>
      <c r="B6586" s="7">
        <v>10</v>
      </c>
      <c r="C6586" s="7">
        <v>2</v>
      </c>
      <c r="D6586" s="7">
        <v>9</v>
      </c>
      <c r="E6586" s="7">
        <v>275</v>
      </c>
      <c r="F6586" s="7">
        <v>12</v>
      </c>
      <c r="G6586" s="7">
        <v>419.2</v>
      </c>
      <c r="H6586" s="7">
        <f t="shared" si="918"/>
        <v>1</v>
      </c>
      <c r="I6586" s="16">
        <f t="shared" si="919"/>
        <v>45201</v>
      </c>
      <c r="J6586" s="17">
        <v>0.70809999999999995</v>
      </c>
      <c r="K6586" s="18">
        <f>G6586*结论【关键目标】!C$27*0.7735*0.001</f>
        <v>38.910144000000003</v>
      </c>
      <c r="L6586" s="5">
        <v>0</v>
      </c>
      <c r="M6586" s="5">
        <f>ABS(IF(L6586&lt;=0,L6586/耗电量关键数据!$B$6/1000,L6586/耗电量关键数据!$B$5/1000))</f>
        <v>0</v>
      </c>
      <c r="N6586" s="19">
        <f>耗电量关键数据!$B$14</f>
        <v>1.1688450000000001</v>
      </c>
      <c r="O6586" s="19">
        <f>耗电量关键数据!$B$15</f>
        <v>0.37403039999999999</v>
      </c>
      <c r="P6586" s="19">
        <f t="shared" si="920"/>
        <v>1.5428754000000002</v>
      </c>
      <c r="Q6586" s="19">
        <f t="shared" si="924"/>
        <v>0</v>
      </c>
      <c r="R6586" s="20">
        <f t="shared" si="921"/>
        <v>38.910144000000003</v>
      </c>
      <c r="S6586" s="20">
        <f t="shared" si="925"/>
        <v>0</v>
      </c>
      <c r="T6586" s="20">
        <f>IF((T6585+R6586)&lt;0,0,IF((T6585+R6586)&gt;结论【关键目标】!C$28,结论【关键目标】!C$28,T6585+R6586))</f>
        <v>22</v>
      </c>
      <c r="U6586" s="19">
        <f>IF((T6585+R6586)&lt;结论【关键目标】!$C$28,0,(发电量计算【计算逻辑页】!R6586+发电量计算【计算逻辑页】!T6585-结论【关键目标】!$C$28))</f>
        <v>38.910144000000003</v>
      </c>
      <c r="V6586" s="5">
        <f t="shared" si="922"/>
        <v>13.6185504</v>
      </c>
      <c r="W6586" s="5">
        <f t="shared" si="923"/>
        <v>1.0925100707400002</v>
      </c>
      <c r="X6586" s="5">
        <f t="shared" si="926"/>
        <v>0</v>
      </c>
    </row>
    <row r="6587" spans="1:24" x14ac:dyDescent="0.15">
      <c r="A6587" s="7">
        <v>6586</v>
      </c>
      <c r="B6587" s="7">
        <v>10</v>
      </c>
      <c r="C6587" s="7">
        <v>2</v>
      </c>
      <c r="D6587" s="7">
        <v>10</v>
      </c>
      <c r="E6587" s="7">
        <v>275</v>
      </c>
      <c r="F6587" s="7">
        <v>13</v>
      </c>
      <c r="G6587" s="7">
        <v>537.20000000000005</v>
      </c>
      <c r="H6587" s="7">
        <f t="shared" si="918"/>
        <v>1</v>
      </c>
      <c r="I6587" s="16">
        <f t="shared" si="919"/>
        <v>45201</v>
      </c>
      <c r="J6587" s="17">
        <v>0.70809999999999995</v>
      </c>
      <c r="K6587" s="18">
        <f>G6587*结论【关键目标】!C$27*0.7735*0.001</f>
        <v>49.862904</v>
      </c>
      <c r="L6587" s="5">
        <v>0</v>
      </c>
      <c r="M6587" s="5">
        <f>ABS(IF(L6587&lt;=0,L6587/耗电量关键数据!$B$6/1000,L6587/耗电量关键数据!$B$5/1000))</f>
        <v>0</v>
      </c>
      <c r="N6587" s="19">
        <f>耗电量关键数据!$B$14</f>
        <v>1.1688450000000001</v>
      </c>
      <c r="O6587" s="19">
        <f>耗电量关键数据!$B$15</f>
        <v>0.37403039999999999</v>
      </c>
      <c r="P6587" s="19">
        <f t="shared" si="920"/>
        <v>1.5428754000000002</v>
      </c>
      <c r="Q6587" s="19">
        <f t="shared" si="924"/>
        <v>0</v>
      </c>
      <c r="R6587" s="20">
        <f t="shared" si="921"/>
        <v>49.862904</v>
      </c>
      <c r="S6587" s="20">
        <f t="shared" si="925"/>
        <v>0</v>
      </c>
      <c r="T6587" s="20">
        <f>IF((T6586+R6587)&lt;0,0,IF((T6586+R6587)&gt;结论【关键目标】!C$28,结论【关键目标】!C$28,T6586+R6587))</f>
        <v>22</v>
      </c>
      <c r="U6587" s="19">
        <f>IF((T6586+R6587)&lt;结论【关键目标】!$C$28,0,(发电量计算【计算逻辑页】!R6587+发电量计算【计算逻辑页】!T6586-结论【关键目标】!$C$28))</f>
        <v>49.862904</v>
      </c>
      <c r="V6587" s="5">
        <f t="shared" si="922"/>
        <v>17.452016399999998</v>
      </c>
      <c r="W6587" s="5">
        <f t="shared" si="923"/>
        <v>1.0925100707400002</v>
      </c>
      <c r="X6587" s="5">
        <f t="shared" si="926"/>
        <v>0</v>
      </c>
    </row>
    <row r="6588" spans="1:24" x14ac:dyDescent="0.15">
      <c r="A6588" s="7">
        <v>6587</v>
      </c>
      <c r="B6588" s="7">
        <v>10</v>
      </c>
      <c r="C6588" s="7">
        <v>2</v>
      </c>
      <c r="D6588" s="7">
        <v>11</v>
      </c>
      <c r="E6588" s="7">
        <v>275</v>
      </c>
      <c r="F6588" s="7">
        <v>14</v>
      </c>
      <c r="G6588" s="7">
        <v>611.1</v>
      </c>
      <c r="H6588" s="7">
        <f t="shared" si="918"/>
        <v>1</v>
      </c>
      <c r="I6588" s="16">
        <f t="shared" si="919"/>
        <v>45201</v>
      </c>
      <c r="J6588" s="17">
        <v>1.2267999999999999</v>
      </c>
      <c r="K6588" s="18">
        <f>G6588*结论【关键目标】!C$27*0.7735*0.001</f>
        <v>56.722301999999999</v>
      </c>
      <c r="L6588" s="5">
        <v>0</v>
      </c>
      <c r="M6588" s="5">
        <f>ABS(IF(L6588&lt;=0,L6588/耗电量关键数据!$B$6/1000,L6588/耗电量关键数据!$B$5/1000))</f>
        <v>0</v>
      </c>
      <c r="N6588" s="19">
        <f>耗电量关键数据!$B$14</f>
        <v>1.1688450000000001</v>
      </c>
      <c r="O6588" s="19">
        <f>耗电量关键数据!$B$15</f>
        <v>0.37403039999999999</v>
      </c>
      <c r="P6588" s="19">
        <f t="shared" si="920"/>
        <v>1.5428754000000002</v>
      </c>
      <c r="Q6588" s="19">
        <f t="shared" si="924"/>
        <v>1.5428754000000002</v>
      </c>
      <c r="R6588" s="20">
        <f t="shared" si="921"/>
        <v>55.179426599999999</v>
      </c>
      <c r="S6588" s="20">
        <f t="shared" si="925"/>
        <v>0</v>
      </c>
      <c r="T6588" s="20">
        <f>IF((T6587+R6588)&lt;0,0,IF((T6587+R6588)&gt;结论【关键目标】!C$28,结论【关键目标】!C$28,T6587+R6588))</f>
        <v>22</v>
      </c>
      <c r="U6588" s="19">
        <f>IF((T6587+R6588)&lt;结论【关键目标】!$C$28,0,(发电量计算【计算逻辑页】!R6588+发电量计算【计算逻辑页】!T6587-结论【关键目标】!$C$28))</f>
        <v>55.179426599999999</v>
      </c>
      <c r="V6588" s="5">
        <f t="shared" si="922"/>
        <v>19.312799309999999</v>
      </c>
      <c r="W6588" s="5">
        <f t="shared" si="923"/>
        <v>1.89279954072</v>
      </c>
      <c r="X6588" s="5">
        <f t="shared" si="926"/>
        <v>0</v>
      </c>
    </row>
    <row r="6589" spans="1:24" x14ac:dyDescent="0.15">
      <c r="A6589" s="7">
        <v>6588</v>
      </c>
      <c r="B6589" s="7">
        <v>10</v>
      </c>
      <c r="C6589" s="7">
        <v>2</v>
      </c>
      <c r="D6589" s="7">
        <v>12</v>
      </c>
      <c r="E6589" s="7">
        <v>275</v>
      </c>
      <c r="F6589" s="7">
        <v>15.4</v>
      </c>
      <c r="G6589" s="7">
        <v>652.79999999999995</v>
      </c>
      <c r="H6589" s="7">
        <f t="shared" si="918"/>
        <v>1</v>
      </c>
      <c r="I6589" s="16">
        <f t="shared" si="919"/>
        <v>45201</v>
      </c>
      <c r="J6589" s="17">
        <v>1.2267999999999999</v>
      </c>
      <c r="K6589" s="18">
        <f>G6589*结论【关键目标】!C$27*0.7735*0.001</f>
        <v>60.592896000000003</v>
      </c>
      <c r="L6589" s="5">
        <v>0</v>
      </c>
      <c r="M6589" s="5">
        <f>ABS(IF(L6589&lt;=0,L6589/耗电量关键数据!$B$6/1000,L6589/耗电量关键数据!$B$5/1000))</f>
        <v>0</v>
      </c>
      <c r="N6589" s="19">
        <f>耗电量关键数据!$B$14</f>
        <v>1.1688450000000001</v>
      </c>
      <c r="O6589" s="19">
        <f>耗电量关键数据!$B$15</f>
        <v>0.37403039999999999</v>
      </c>
      <c r="P6589" s="19">
        <f t="shared" si="920"/>
        <v>1.5428754000000002</v>
      </c>
      <c r="Q6589" s="19">
        <f t="shared" si="924"/>
        <v>1.5428754000000002</v>
      </c>
      <c r="R6589" s="20">
        <f t="shared" si="921"/>
        <v>59.050020600000003</v>
      </c>
      <c r="S6589" s="20">
        <f t="shared" si="925"/>
        <v>0</v>
      </c>
      <c r="T6589" s="20">
        <f>IF((T6588+R6589)&lt;0,0,IF((T6588+R6589)&gt;结论【关键目标】!C$28,结论【关键目标】!C$28,T6588+R6589))</f>
        <v>22</v>
      </c>
      <c r="U6589" s="19">
        <f>IF((T6588+R6589)&lt;结论【关键目标】!$C$28,0,(发电量计算【计算逻辑页】!R6589+发电量计算【计算逻辑页】!T6588-结论【关键目标】!$C$28))</f>
        <v>59.050020600000011</v>
      </c>
      <c r="V6589" s="5">
        <f t="shared" si="922"/>
        <v>20.667507210000004</v>
      </c>
      <c r="W6589" s="5">
        <f t="shared" si="923"/>
        <v>1.89279954072</v>
      </c>
      <c r="X6589" s="5">
        <f t="shared" si="926"/>
        <v>0</v>
      </c>
    </row>
    <row r="6590" spans="1:24" x14ac:dyDescent="0.15">
      <c r="A6590" s="7">
        <v>6589</v>
      </c>
      <c r="B6590" s="7">
        <v>10</v>
      </c>
      <c r="C6590" s="7">
        <v>2</v>
      </c>
      <c r="D6590" s="7">
        <v>13</v>
      </c>
      <c r="E6590" s="7">
        <v>275</v>
      </c>
      <c r="F6590" s="7">
        <v>17</v>
      </c>
      <c r="G6590" s="7">
        <v>609.79999999999995</v>
      </c>
      <c r="H6590" s="7">
        <f t="shared" si="918"/>
        <v>1</v>
      </c>
      <c r="I6590" s="16">
        <f t="shared" si="919"/>
        <v>45201</v>
      </c>
      <c r="J6590" s="17">
        <v>1.2267999999999999</v>
      </c>
      <c r="K6590" s="18">
        <f>G6590*结论【关键目标】!C$27*0.7735*0.001</f>
        <v>56.601635999999999</v>
      </c>
      <c r="L6590" s="5">
        <v>0</v>
      </c>
      <c r="M6590" s="5">
        <f>ABS(IF(L6590&lt;=0,L6590/耗电量关键数据!$B$6/1000,L6590/耗电量关键数据!$B$5/1000))</f>
        <v>0</v>
      </c>
      <c r="N6590" s="19">
        <f>耗电量关键数据!$B$14</f>
        <v>1.1688450000000001</v>
      </c>
      <c r="O6590" s="19">
        <f>耗电量关键数据!$B$15</f>
        <v>0.37403039999999999</v>
      </c>
      <c r="P6590" s="19">
        <f t="shared" si="920"/>
        <v>1.5428754000000002</v>
      </c>
      <c r="Q6590" s="19">
        <f t="shared" si="924"/>
        <v>1.5428754000000002</v>
      </c>
      <c r="R6590" s="20">
        <f t="shared" si="921"/>
        <v>55.058760599999999</v>
      </c>
      <c r="S6590" s="20">
        <f t="shared" si="925"/>
        <v>0</v>
      </c>
      <c r="T6590" s="20">
        <f>IF((T6589+R6590)&lt;0,0,IF((T6589+R6590)&gt;结论【关键目标】!C$28,结论【关键目标】!C$28,T6589+R6590))</f>
        <v>22</v>
      </c>
      <c r="U6590" s="19">
        <f>IF((T6589+R6590)&lt;结论【关键目标】!$C$28,0,(发电量计算【计算逻辑页】!R6590+发电量计算【计算逻辑页】!T6589-结论【关键目标】!$C$28))</f>
        <v>55.058760599999999</v>
      </c>
      <c r="V6590" s="5">
        <f t="shared" si="922"/>
        <v>19.270566209999998</v>
      </c>
      <c r="W6590" s="5">
        <f t="shared" si="923"/>
        <v>1.89279954072</v>
      </c>
      <c r="X6590" s="5">
        <f t="shared" si="926"/>
        <v>0</v>
      </c>
    </row>
    <row r="6591" spans="1:24" x14ac:dyDescent="0.15">
      <c r="A6591" s="7">
        <v>6590</v>
      </c>
      <c r="B6591" s="7">
        <v>10</v>
      </c>
      <c r="C6591" s="7">
        <v>2</v>
      </c>
      <c r="D6591" s="7">
        <v>14</v>
      </c>
      <c r="E6591" s="7">
        <v>275</v>
      </c>
      <c r="F6591" s="7">
        <v>18</v>
      </c>
      <c r="G6591" s="7">
        <v>531.20000000000005</v>
      </c>
      <c r="H6591" s="7">
        <f t="shared" si="918"/>
        <v>1</v>
      </c>
      <c r="I6591" s="16">
        <f t="shared" si="919"/>
        <v>45201</v>
      </c>
      <c r="J6591" s="17">
        <v>1.2267999999999999</v>
      </c>
      <c r="K6591" s="18">
        <f>G6591*结论【关键目标】!C$27*0.7735*0.001</f>
        <v>49.305984000000002</v>
      </c>
      <c r="L6591" s="5">
        <v>0</v>
      </c>
      <c r="M6591" s="5">
        <f>ABS(IF(L6591&lt;=0,L6591/耗电量关键数据!$B$6/1000,L6591/耗电量关键数据!$B$5/1000))</f>
        <v>0</v>
      </c>
      <c r="N6591" s="19">
        <f>耗电量关键数据!$B$14</f>
        <v>1.1688450000000001</v>
      </c>
      <c r="O6591" s="19">
        <f>耗电量关键数据!$B$15</f>
        <v>0.37403039999999999</v>
      </c>
      <c r="P6591" s="19">
        <f t="shared" si="920"/>
        <v>1.5428754000000002</v>
      </c>
      <c r="Q6591" s="19">
        <f t="shared" si="924"/>
        <v>1.5428754000000002</v>
      </c>
      <c r="R6591" s="20">
        <f t="shared" si="921"/>
        <v>47.763108600000002</v>
      </c>
      <c r="S6591" s="20">
        <f t="shared" si="925"/>
        <v>0</v>
      </c>
      <c r="T6591" s="20">
        <f>IF((T6590+R6591)&lt;0,0,IF((T6590+R6591)&gt;结论【关键目标】!C$28,结论【关键目标】!C$28,T6590+R6591))</f>
        <v>22</v>
      </c>
      <c r="U6591" s="19">
        <f>IF((T6590+R6591)&lt;结论【关键目标】!$C$28,0,(发电量计算【计算逻辑页】!R6591+发电量计算【计算逻辑页】!T6590-结论【关键目标】!$C$28))</f>
        <v>47.76310860000001</v>
      </c>
      <c r="V6591" s="5">
        <f t="shared" si="922"/>
        <v>16.717088010000001</v>
      </c>
      <c r="W6591" s="5">
        <f t="shared" si="923"/>
        <v>1.89279954072</v>
      </c>
      <c r="X6591" s="5">
        <f t="shared" si="926"/>
        <v>0</v>
      </c>
    </row>
    <row r="6592" spans="1:24" x14ac:dyDescent="0.15">
      <c r="A6592" s="7">
        <v>6591</v>
      </c>
      <c r="B6592" s="7">
        <v>10</v>
      </c>
      <c r="C6592" s="7">
        <v>2</v>
      </c>
      <c r="D6592" s="7">
        <v>15</v>
      </c>
      <c r="E6592" s="7">
        <v>275</v>
      </c>
      <c r="F6592" s="7">
        <v>18.100000000000001</v>
      </c>
      <c r="G6592" s="7">
        <v>391.1</v>
      </c>
      <c r="H6592" s="7">
        <f t="shared" si="918"/>
        <v>1</v>
      </c>
      <c r="I6592" s="16">
        <f t="shared" si="919"/>
        <v>45201</v>
      </c>
      <c r="J6592" s="17">
        <v>1.2267999999999999</v>
      </c>
      <c r="K6592" s="18">
        <f>G6592*结论【关键目标】!C$27*0.7735*0.001</f>
        <v>36.301902000000005</v>
      </c>
      <c r="L6592" s="5">
        <v>0</v>
      </c>
      <c r="M6592" s="5">
        <f>ABS(IF(L6592&lt;=0,L6592/耗电量关键数据!$B$6/1000,L6592/耗电量关键数据!$B$5/1000))</f>
        <v>0</v>
      </c>
      <c r="N6592" s="19">
        <f>耗电量关键数据!$B$14</f>
        <v>1.1688450000000001</v>
      </c>
      <c r="O6592" s="19">
        <f>耗电量关键数据!$B$15</f>
        <v>0.37403039999999999</v>
      </c>
      <c r="P6592" s="19">
        <f t="shared" si="920"/>
        <v>1.5428754000000002</v>
      </c>
      <c r="Q6592" s="19">
        <f t="shared" si="924"/>
        <v>1.5428754000000002</v>
      </c>
      <c r="R6592" s="20">
        <f t="shared" si="921"/>
        <v>34.759026600000006</v>
      </c>
      <c r="S6592" s="20">
        <f t="shared" si="925"/>
        <v>0</v>
      </c>
      <c r="T6592" s="20">
        <f>IF((T6591+R6592)&lt;0,0,IF((T6591+R6592)&gt;结论【关键目标】!C$28,结论【关键目标】!C$28,T6591+R6592))</f>
        <v>22</v>
      </c>
      <c r="U6592" s="19">
        <f>IF((T6591+R6592)&lt;结论【关键目标】!$C$28,0,(发电量计算【计算逻辑页】!R6592+发电量计算【计算逻辑页】!T6591-结论【关键目标】!$C$28))</f>
        <v>34.759026600000006</v>
      </c>
      <c r="V6592" s="5">
        <f t="shared" si="922"/>
        <v>12.165659310000001</v>
      </c>
      <c r="W6592" s="5">
        <f t="shared" si="923"/>
        <v>1.89279954072</v>
      </c>
      <c r="X6592" s="5">
        <f t="shared" si="926"/>
        <v>0</v>
      </c>
    </row>
    <row r="6593" spans="1:24" x14ac:dyDescent="0.15">
      <c r="A6593" s="7">
        <v>6592</v>
      </c>
      <c r="B6593" s="7">
        <v>10</v>
      </c>
      <c r="C6593" s="7">
        <v>2</v>
      </c>
      <c r="D6593" s="7">
        <v>16</v>
      </c>
      <c r="E6593" s="7">
        <v>275</v>
      </c>
      <c r="F6593" s="7">
        <v>19</v>
      </c>
      <c r="G6593" s="7">
        <v>227.2</v>
      </c>
      <c r="H6593" s="7">
        <f t="shared" si="918"/>
        <v>1</v>
      </c>
      <c r="I6593" s="16">
        <f t="shared" si="919"/>
        <v>45201</v>
      </c>
      <c r="J6593" s="17">
        <v>0.70809999999999995</v>
      </c>
      <c r="K6593" s="18">
        <f>G6593*结论【关键目标】!C$27*0.7735*0.001</f>
        <v>21.088704</v>
      </c>
      <c r="L6593" s="5">
        <v>0</v>
      </c>
      <c r="M6593" s="5">
        <f>ABS(IF(L6593&lt;=0,L6593/耗电量关键数据!$B$6/1000,L6593/耗电量关键数据!$B$5/1000))</f>
        <v>0</v>
      </c>
      <c r="N6593" s="19">
        <f>耗电量关键数据!$B$14</f>
        <v>1.1688450000000001</v>
      </c>
      <c r="O6593" s="19">
        <f>耗电量关键数据!$B$15</f>
        <v>0.37403039999999999</v>
      </c>
      <c r="P6593" s="19">
        <f t="shared" si="920"/>
        <v>1.5428754000000002</v>
      </c>
      <c r="Q6593" s="19">
        <f t="shared" si="924"/>
        <v>0</v>
      </c>
      <c r="R6593" s="20">
        <f t="shared" si="921"/>
        <v>21.088704</v>
      </c>
      <c r="S6593" s="20">
        <f t="shared" si="925"/>
        <v>0</v>
      </c>
      <c r="T6593" s="20">
        <f>IF((T6592+R6593)&lt;0,0,IF((T6592+R6593)&gt;结论【关键目标】!C$28,结论【关键目标】!C$28,T6592+R6593))</f>
        <v>22</v>
      </c>
      <c r="U6593" s="19">
        <f>IF((T6592+R6593)&lt;结论【关键目标】!$C$28,0,(发电量计算【计算逻辑页】!R6593+发电量计算【计算逻辑页】!T6592-结论【关键目标】!$C$28))</f>
        <v>21.088704</v>
      </c>
      <c r="V6593" s="5">
        <f t="shared" si="922"/>
        <v>7.3810463999999998</v>
      </c>
      <c r="W6593" s="5">
        <f t="shared" si="923"/>
        <v>1.0925100707400002</v>
      </c>
      <c r="X6593" s="5">
        <f t="shared" si="926"/>
        <v>0</v>
      </c>
    </row>
    <row r="6594" spans="1:24" x14ac:dyDescent="0.15">
      <c r="A6594" s="7">
        <v>6593</v>
      </c>
      <c r="B6594" s="7">
        <v>10</v>
      </c>
      <c r="C6594" s="7">
        <v>2</v>
      </c>
      <c r="D6594" s="7">
        <v>17</v>
      </c>
      <c r="E6594" s="7">
        <v>275</v>
      </c>
      <c r="F6594" s="7">
        <v>19</v>
      </c>
      <c r="G6594" s="7">
        <v>51.9</v>
      </c>
      <c r="H6594" s="7">
        <f t="shared" ref="H6594:H6657" si="927">WEEKDAY(I:I,2)</f>
        <v>1</v>
      </c>
      <c r="I6594" s="16">
        <f t="shared" ref="I6594:I6657" si="928">DATE(2023,B6594,C6594)</f>
        <v>45201</v>
      </c>
      <c r="J6594" s="17">
        <v>0.70809999999999995</v>
      </c>
      <c r="K6594" s="18">
        <f>G6594*结论【关键目标】!C$27*0.7735*0.001</f>
        <v>4.8173580000000005</v>
      </c>
      <c r="L6594" s="5">
        <v>0</v>
      </c>
      <c r="M6594" s="5">
        <f>ABS(IF(L6594&lt;=0,L6594/耗电量关键数据!$B$6/1000,L6594/耗电量关键数据!$B$5/1000))</f>
        <v>0</v>
      </c>
      <c r="N6594" s="19">
        <f>耗电量关键数据!$B$14</f>
        <v>1.1688450000000001</v>
      </c>
      <c r="O6594" s="19">
        <f>耗电量关键数据!$B$15</f>
        <v>0.37403039999999999</v>
      </c>
      <c r="P6594" s="19">
        <f t="shared" ref="P6594:P6657" si="929">M6594+N6594+O6594</f>
        <v>1.5428754000000002</v>
      </c>
      <c r="Q6594" s="19">
        <f t="shared" si="924"/>
        <v>0</v>
      </c>
      <c r="R6594" s="20">
        <f t="shared" ref="R6594:R6657" si="930">K6594-Q6594</f>
        <v>4.8173580000000005</v>
      </c>
      <c r="S6594" s="20">
        <f t="shared" si="925"/>
        <v>0</v>
      </c>
      <c r="T6594" s="20">
        <f>IF((T6593+R6594)&lt;0,0,IF((T6593+R6594)&gt;结论【关键目标】!C$28,结论【关键目标】!C$28,T6593+R6594))</f>
        <v>22</v>
      </c>
      <c r="U6594" s="19">
        <f>IF((T6593+R6594)&lt;结论【关键目标】!$C$28,0,(发电量计算【计算逻辑页】!R6594+发电量计算【计算逻辑页】!T6593-结论【关键目标】!$C$28))</f>
        <v>4.8173579999999987</v>
      </c>
      <c r="V6594" s="5">
        <f t="shared" ref="V6594:V6657" si="931">IF(J6594&gt;0.35,U6594*0.35,0)</f>
        <v>1.6860752999999995</v>
      </c>
      <c r="W6594" s="5">
        <f t="shared" ref="W6594:W6657" si="932">IF(P6594&gt;K6594,K6594*J6594,P6594*J6594)</f>
        <v>1.0925100707400002</v>
      </c>
      <c r="X6594" s="5">
        <f t="shared" si="926"/>
        <v>0</v>
      </c>
    </row>
    <row r="6595" spans="1:24" x14ac:dyDescent="0.15">
      <c r="A6595" s="7">
        <v>6594</v>
      </c>
      <c r="B6595" s="7">
        <v>10</v>
      </c>
      <c r="C6595" s="7">
        <v>2</v>
      </c>
      <c r="D6595" s="7">
        <v>18</v>
      </c>
      <c r="E6595" s="7">
        <v>275</v>
      </c>
      <c r="F6595" s="7">
        <v>18.5</v>
      </c>
      <c r="G6595" s="7">
        <v>0</v>
      </c>
      <c r="H6595" s="7">
        <f t="shared" si="927"/>
        <v>1</v>
      </c>
      <c r="I6595" s="16">
        <f t="shared" si="928"/>
        <v>45201</v>
      </c>
      <c r="J6595" s="17">
        <v>0.70809999999999995</v>
      </c>
      <c r="K6595" s="18">
        <f>G6595*结论【关键目标】!C$27*0.7735*0.001</f>
        <v>0</v>
      </c>
      <c r="L6595" s="5">
        <v>0</v>
      </c>
      <c r="M6595" s="5">
        <f>ABS(IF(L6595&lt;=0,L6595/耗电量关键数据!$B$6/1000,L6595/耗电量关键数据!$B$5/1000))</f>
        <v>0</v>
      </c>
      <c r="N6595" s="19">
        <f>耗电量关键数据!$B$14</f>
        <v>1.1688450000000001</v>
      </c>
      <c r="O6595" s="19">
        <f>耗电量关键数据!$B$15</f>
        <v>0.37403039999999999</v>
      </c>
      <c r="P6595" s="19">
        <f t="shared" si="929"/>
        <v>1.5428754000000002</v>
      </c>
      <c r="Q6595" s="19">
        <f t="shared" ref="Q6595:Q6658" si="933">IF(J6595&gt;0.8,P6595,0)</f>
        <v>0</v>
      </c>
      <c r="R6595" s="20">
        <f t="shared" si="930"/>
        <v>0</v>
      </c>
      <c r="S6595" s="20">
        <f t="shared" ref="S6595:S6658" si="934">IF(R6595&lt;0,ABS(R6595),0)</f>
        <v>0</v>
      </c>
      <c r="T6595" s="20">
        <f>IF((T6594+R6595)&lt;0,0,IF((T6594+R6595)&gt;结论【关键目标】!C$28,结论【关键目标】!C$28,T6594+R6595))</f>
        <v>22</v>
      </c>
      <c r="U6595" s="19">
        <f>IF((T6594+R6595)&lt;结论【关键目标】!$C$28,0,(发电量计算【计算逻辑页】!R6595+发电量计算【计算逻辑页】!T6594-结论【关键目标】!$C$28))</f>
        <v>0</v>
      </c>
      <c r="V6595" s="5">
        <f t="shared" si="931"/>
        <v>0</v>
      </c>
      <c r="W6595" s="5">
        <f t="shared" si="932"/>
        <v>0</v>
      </c>
      <c r="X6595" s="5">
        <f t="shared" si="926"/>
        <v>0</v>
      </c>
    </row>
    <row r="6596" spans="1:24" x14ac:dyDescent="0.15">
      <c r="A6596" s="7">
        <v>6595</v>
      </c>
      <c r="B6596" s="7">
        <v>10</v>
      </c>
      <c r="C6596" s="7">
        <v>2</v>
      </c>
      <c r="D6596" s="7">
        <v>19</v>
      </c>
      <c r="E6596" s="7">
        <v>275</v>
      </c>
      <c r="F6596" s="7">
        <v>17</v>
      </c>
      <c r="G6596" s="7">
        <v>0</v>
      </c>
      <c r="H6596" s="7">
        <f t="shared" si="927"/>
        <v>1</v>
      </c>
      <c r="I6596" s="16">
        <f t="shared" si="928"/>
        <v>45201</v>
      </c>
      <c r="J6596" s="17">
        <v>1.2267999999999999</v>
      </c>
      <c r="K6596" s="18">
        <f>G6596*结论【关键目标】!C$27*0.7735*0.001</f>
        <v>0</v>
      </c>
      <c r="L6596" s="5">
        <v>0</v>
      </c>
      <c r="M6596" s="5">
        <f>ABS(IF(L6596&lt;=0,L6596/耗电量关键数据!$B$6/1000,L6596/耗电量关键数据!$B$5/1000))</f>
        <v>0</v>
      </c>
      <c r="N6596" s="19">
        <f>耗电量关键数据!$B$14</f>
        <v>1.1688450000000001</v>
      </c>
      <c r="O6596" s="19">
        <f>耗电量关键数据!$B$15</f>
        <v>0.37403039999999999</v>
      </c>
      <c r="P6596" s="19">
        <f t="shared" si="929"/>
        <v>1.5428754000000002</v>
      </c>
      <c r="Q6596" s="19">
        <f t="shared" si="933"/>
        <v>1.5428754000000002</v>
      </c>
      <c r="R6596" s="20">
        <f t="shared" si="930"/>
        <v>-1.5428754000000002</v>
      </c>
      <c r="S6596" s="20">
        <f t="shared" si="934"/>
        <v>1.5428754000000002</v>
      </c>
      <c r="T6596" s="20">
        <f>IF((T6595+R6596)&lt;0,0,IF((T6595+R6596)&gt;结论【关键目标】!C$28,结论【关键目标】!C$28,T6595+R6596))</f>
        <v>20.4571246</v>
      </c>
      <c r="U6596" s="19">
        <f>IF((T6595+R6596)&lt;结论【关键目标】!$C$28,0,(发电量计算【计算逻辑页】!R6596+发电量计算【计算逻辑页】!T6595-结论【关键目标】!$C$28))</f>
        <v>0</v>
      </c>
      <c r="V6596" s="5">
        <f t="shared" si="931"/>
        <v>0</v>
      </c>
      <c r="W6596" s="5">
        <f t="shared" si="932"/>
        <v>0</v>
      </c>
      <c r="X6596" s="5">
        <f t="shared" ref="X6596:X6659" si="935">(J6596-0.35)*IF(T6596&gt;S6596,S6596,T6596)</f>
        <v>1.3527931507200002</v>
      </c>
    </row>
    <row r="6597" spans="1:24" x14ac:dyDescent="0.15">
      <c r="A6597" s="7">
        <v>6596</v>
      </c>
      <c r="B6597" s="7">
        <v>10</v>
      </c>
      <c r="C6597" s="7">
        <v>2</v>
      </c>
      <c r="D6597" s="7">
        <v>20</v>
      </c>
      <c r="E6597" s="7">
        <v>275</v>
      </c>
      <c r="F6597" s="7">
        <v>16</v>
      </c>
      <c r="G6597" s="7">
        <v>0</v>
      </c>
      <c r="H6597" s="7">
        <f t="shared" si="927"/>
        <v>1</v>
      </c>
      <c r="I6597" s="16">
        <f t="shared" si="928"/>
        <v>45201</v>
      </c>
      <c r="J6597" s="17">
        <v>1.2267999999999999</v>
      </c>
      <c r="K6597" s="18">
        <f>G6597*结论【关键目标】!C$27*0.7735*0.001</f>
        <v>0</v>
      </c>
      <c r="L6597" s="5">
        <v>0</v>
      </c>
      <c r="M6597" s="5">
        <f>ABS(IF(L6597&lt;=0,L6597/耗电量关键数据!$B$6/1000,L6597/耗电量关键数据!$B$5/1000))</f>
        <v>0</v>
      </c>
      <c r="N6597" s="19">
        <f>耗电量关键数据!$B$14</f>
        <v>1.1688450000000001</v>
      </c>
      <c r="O6597" s="19">
        <f>耗电量关键数据!$B$15</f>
        <v>0.37403039999999999</v>
      </c>
      <c r="P6597" s="19">
        <f t="shared" si="929"/>
        <v>1.5428754000000002</v>
      </c>
      <c r="Q6597" s="19">
        <f t="shared" si="933"/>
        <v>1.5428754000000002</v>
      </c>
      <c r="R6597" s="20">
        <f t="shared" si="930"/>
        <v>-1.5428754000000002</v>
      </c>
      <c r="S6597" s="20">
        <f t="shared" si="934"/>
        <v>1.5428754000000002</v>
      </c>
      <c r="T6597" s="20">
        <f>IF((T6596+R6597)&lt;0,0,IF((T6596+R6597)&gt;结论【关键目标】!C$28,结论【关键目标】!C$28,T6596+R6597))</f>
        <v>18.9142492</v>
      </c>
      <c r="U6597" s="19">
        <f>IF((T6596+R6597)&lt;结论【关键目标】!$C$28,0,(发电量计算【计算逻辑页】!R6597+发电量计算【计算逻辑页】!T6596-结论【关键目标】!$C$28))</f>
        <v>0</v>
      </c>
      <c r="V6597" s="5">
        <f t="shared" si="931"/>
        <v>0</v>
      </c>
      <c r="W6597" s="5">
        <f t="shared" si="932"/>
        <v>0</v>
      </c>
      <c r="X6597" s="5">
        <f t="shared" si="935"/>
        <v>1.3527931507200002</v>
      </c>
    </row>
    <row r="6598" spans="1:24" x14ac:dyDescent="0.15">
      <c r="A6598" s="7">
        <v>6597</v>
      </c>
      <c r="B6598" s="7">
        <v>10</v>
      </c>
      <c r="C6598" s="7">
        <v>2</v>
      </c>
      <c r="D6598" s="7">
        <v>21</v>
      </c>
      <c r="E6598" s="7">
        <v>275</v>
      </c>
      <c r="F6598" s="7">
        <v>11.6</v>
      </c>
      <c r="G6598" s="7">
        <v>0</v>
      </c>
      <c r="H6598" s="7">
        <f t="shared" si="927"/>
        <v>1</v>
      </c>
      <c r="I6598" s="16">
        <f t="shared" si="928"/>
        <v>45201</v>
      </c>
      <c r="J6598" s="17">
        <v>1.2267999999999999</v>
      </c>
      <c r="K6598" s="18">
        <f>G6598*结论【关键目标】!C$27*0.7735*0.001</f>
        <v>0</v>
      </c>
      <c r="L6598" s="5">
        <v>0</v>
      </c>
      <c r="M6598" s="5">
        <f>ABS(IF(L6598&lt;=0,L6598/耗电量关键数据!$B$6/1000,L6598/耗电量关键数据!$B$5/1000))</f>
        <v>0</v>
      </c>
      <c r="N6598" s="19">
        <f>耗电量关键数据!$B$14</f>
        <v>1.1688450000000001</v>
      </c>
      <c r="O6598" s="19">
        <f>耗电量关键数据!$B$15</f>
        <v>0.37403039999999999</v>
      </c>
      <c r="P6598" s="19">
        <f t="shared" si="929"/>
        <v>1.5428754000000002</v>
      </c>
      <c r="Q6598" s="19">
        <f t="shared" si="933"/>
        <v>1.5428754000000002</v>
      </c>
      <c r="R6598" s="20">
        <f t="shared" si="930"/>
        <v>-1.5428754000000002</v>
      </c>
      <c r="S6598" s="20">
        <f t="shared" si="934"/>
        <v>1.5428754000000002</v>
      </c>
      <c r="T6598" s="20">
        <f>IF((T6597+R6598)&lt;0,0,IF((T6597+R6598)&gt;结论【关键目标】!C$28,结论【关键目标】!C$28,T6597+R6598))</f>
        <v>17.371373800000001</v>
      </c>
      <c r="U6598" s="19">
        <f>IF((T6597+R6598)&lt;结论【关键目标】!$C$28,0,(发电量计算【计算逻辑页】!R6598+发电量计算【计算逻辑页】!T6597-结论【关键目标】!$C$28))</f>
        <v>0</v>
      </c>
      <c r="V6598" s="5">
        <f t="shared" si="931"/>
        <v>0</v>
      </c>
      <c r="W6598" s="5">
        <f t="shared" si="932"/>
        <v>0</v>
      </c>
      <c r="X6598" s="5">
        <f t="shared" si="935"/>
        <v>1.3527931507200002</v>
      </c>
    </row>
    <row r="6599" spans="1:24" x14ac:dyDescent="0.15">
      <c r="A6599" s="7">
        <v>6598</v>
      </c>
      <c r="B6599" s="7">
        <v>10</v>
      </c>
      <c r="C6599" s="7">
        <v>2</v>
      </c>
      <c r="D6599" s="7">
        <v>22</v>
      </c>
      <c r="E6599" s="7">
        <v>275</v>
      </c>
      <c r="F6599" s="7">
        <v>13</v>
      </c>
      <c r="G6599" s="7">
        <v>0</v>
      </c>
      <c r="H6599" s="7">
        <f t="shared" si="927"/>
        <v>1</v>
      </c>
      <c r="I6599" s="16">
        <f t="shared" si="928"/>
        <v>45201</v>
      </c>
      <c r="J6599" s="17">
        <v>0.70809999999999995</v>
      </c>
      <c r="K6599" s="18">
        <f>G6599*结论【关键目标】!C$27*0.7735*0.001</f>
        <v>0</v>
      </c>
      <c r="L6599" s="5">
        <v>0</v>
      </c>
      <c r="M6599" s="5">
        <f>ABS(IF(L6599&lt;=0,L6599/耗电量关键数据!$B$6/1000,L6599/耗电量关键数据!$B$5/1000))</f>
        <v>0</v>
      </c>
      <c r="N6599" s="19">
        <f>耗电量关键数据!$B$14</f>
        <v>1.1688450000000001</v>
      </c>
      <c r="O6599" s="19">
        <f>耗电量关键数据!$B$15</f>
        <v>0.37403039999999999</v>
      </c>
      <c r="P6599" s="19">
        <f t="shared" si="929"/>
        <v>1.5428754000000002</v>
      </c>
      <c r="Q6599" s="19">
        <f t="shared" si="933"/>
        <v>0</v>
      </c>
      <c r="R6599" s="20">
        <f t="shared" si="930"/>
        <v>0</v>
      </c>
      <c r="S6599" s="20">
        <f t="shared" si="934"/>
        <v>0</v>
      </c>
      <c r="T6599" s="20">
        <f>IF((T6598+R6599)&lt;0,0,IF((T6598+R6599)&gt;结论【关键目标】!C$28,结论【关键目标】!C$28,T6598+R6599))</f>
        <v>17.371373800000001</v>
      </c>
      <c r="U6599" s="19">
        <f>IF((T6598+R6599)&lt;结论【关键目标】!$C$28,0,(发电量计算【计算逻辑页】!R6599+发电量计算【计算逻辑页】!T6598-结论【关键目标】!$C$28))</f>
        <v>0</v>
      </c>
      <c r="V6599" s="5">
        <f t="shared" si="931"/>
        <v>0</v>
      </c>
      <c r="W6599" s="5">
        <f t="shared" si="932"/>
        <v>0</v>
      </c>
      <c r="X6599" s="5">
        <f t="shared" si="935"/>
        <v>0</v>
      </c>
    </row>
    <row r="6600" spans="1:24" x14ac:dyDescent="0.15">
      <c r="A6600" s="7">
        <v>6599</v>
      </c>
      <c r="B6600" s="7">
        <v>10</v>
      </c>
      <c r="C6600" s="7">
        <v>2</v>
      </c>
      <c r="D6600" s="7">
        <v>23</v>
      </c>
      <c r="E6600" s="7">
        <v>275</v>
      </c>
      <c r="F6600" s="7">
        <v>12</v>
      </c>
      <c r="G6600" s="7">
        <v>0</v>
      </c>
      <c r="H6600" s="7">
        <f t="shared" si="927"/>
        <v>1</v>
      </c>
      <c r="I6600" s="16">
        <f t="shared" si="928"/>
        <v>45201</v>
      </c>
      <c r="J6600" s="17">
        <v>0.70809999999999995</v>
      </c>
      <c r="K6600" s="18">
        <f>G6600*结论【关键目标】!C$27*0.7735*0.001</f>
        <v>0</v>
      </c>
      <c r="L6600" s="5">
        <v>0</v>
      </c>
      <c r="M6600" s="5">
        <f>ABS(IF(L6600&lt;=0,L6600/耗电量关键数据!$B$6/1000,L6600/耗电量关键数据!$B$5/1000))</f>
        <v>0</v>
      </c>
      <c r="N6600" s="19">
        <f>耗电量关键数据!$B$14</f>
        <v>1.1688450000000001</v>
      </c>
      <c r="O6600" s="19">
        <f>耗电量关键数据!$B$15</f>
        <v>0.37403039999999999</v>
      </c>
      <c r="P6600" s="19">
        <f t="shared" si="929"/>
        <v>1.5428754000000002</v>
      </c>
      <c r="Q6600" s="19">
        <f t="shared" si="933"/>
        <v>0</v>
      </c>
      <c r="R6600" s="20">
        <f t="shared" si="930"/>
        <v>0</v>
      </c>
      <c r="S6600" s="20">
        <f t="shared" si="934"/>
        <v>0</v>
      </c>
      <c r="T6600" s="20">
        <f>IF((T6599+R6600)&lt;0,0,IF((T6599+R6600)&gt;结论【关键目标】!C$28,结论【关键目标】!C$28,T6599+R6600))</f>
        <v>17.371373800000001</v>
      </c>
      <c r="U6600" s="19">
        <f>IF((T6599+R6600)&lt;结论【关键目标】!$C$28,0,(发电量计算【计算逻辑页】!R6600+发电量计算【计算逻辑页】!T6599-结论【关键目标】!$C$28))</f>
        <v>0</v>
      </c>
      <c r="V6600" s="5">
        <f t="shared" si="931"/>
        <v>0</v>
      </c>
      <c r="W6600" s="5">
        <f t="shared" si="932"/>
        <v>0</v>
      </c>
      <c r="X6600" s="5">
        <f t="shared" si="935"/>
        <v>0</v>
      </c>
    </row>
    <row r="6601" spans="1:24" x14ac:dyDescent="0.15">
      <c r="A6601" s="7">
        <v>6600</v>
      </c>
      <c r="B6601" s="7">
        <v>10</v>
      </c>
      <c r="C6601" s="7">
        <v>2</v>
      </c>
      <c r="D6601" s="7">
        <v>24</v>
      </c>
      <c r="E6601" s="7">
        <v>275</v>
      </c>
      <c r="F6601" s="7">
        <v>14</v>
      </c>
      <c r="G6601" s="7">
        <v>0</v>
      </c>
      <c r="H6601" s="7">
        <f t="shared" si="927"/>
        <v>1</v>
      </c>
      <c r="I6601" s="16">
        <f t="shared" si="928"/>
        <v>45201</v>
      </c>
      <c r="J6601" s="17">
        <v>0.2407</v>
      </c>
      <c r="K6601" s="18">
        <f>G6601*结论【关键目标】!C$27*0.7735*0.001</f>
        <v>0</v>
      </c>
      <c r="L6601" s="5">
        <v>0</v>
      </c>
      <c r="M6601" s="5">
        <f>ABS(IF(L6601&lt;=0,L6601/耗电量关键数据!$B$6/1000,L6601/耗电量关键数据!$B$5/1000))</f>
        <v>0</v>
      </c>
      <c r="N6601" s="19">
        <f>耗电量关键数据!$B$14</f>
        <v>1.1688450000000001</v>
      </c>
      <c r="O6601" s="19">
        <f>耗电量关键数据!$B$15</f>
        <v>0.37403039999999999</v>
      </c>
      <c r="P6601" s="19">
        <f t="shared" si="929"/>
        <v>1.5428754000000002</v>
      </c>
      <c r="Q6601" s="19">
        <f t="shared" si="933"/>
        <v>0</v>
      </c>
      <c r="R6601" s="20">
        <f t="shared" si="930"/>
        <v>0</v>
      </c>
      <c r="S6601" s="20">
        <f t="shared" si="934"/>
        <v>0</v>
      </c>
      <c r="T6601" s="20">
        <f>IF((T6600+R6601)&lt;0,0,IF((T6600+R6601)&gt;结论【关键目标】!C$28,结论【关键目标】!C$28,T6600+R6601))</f>
        <v>17.371373800000001</v>
      </c>
      <c r="U6601" s="19">
        <f>IF((T6600+R6601)&lt;结论【关键目标】!$C$28,0,(发电量计算【计算逻辑页】!R6601+发电量计算【计算逻辑页】!T6600-结论【关键目标】!$C$28))</f>
        <v>0</v>
      </c>
      <c r="V6601" s="5">
        <f t="shared" si="931"/>
        <v>0</v>
      </c>
      <c r="W6601" s="5">
        <f t="shared" si="932"/>
        <v>0</v>
      </c>
      <c r="X6601" s="5">
        <f t="shared" si="935"/>
        <v>0</v>
      </c>
    </row>
    <row r="6602" spans="1:24" x14ac:dyDescent="0.15">
      <c r="A6602" s="7">
        <v>6601</v>
      </c>
      <c r="B6602" s="7">
        <v>10</v>
      </c>
      <c r="C6602" s="7">
        <v>3</v>
      </c>
      <c r="D6602" s="7">
        <v>1</v>
      </c>
      <c r="E6602" s="7">
        <v>276</v>
      </c>
      <c r="F6602" s="7">
        <v>10</v>
      </c>
      <c r="G6602" s="7">
        <v>0</v>
      </c>
      <c r="H6602" s="7">
        <f t="shared" si="927"/>
        <v>2</v>
      </c>
      <c r="I6602" s="16">
        <f t="shared" si="928"/>
        <v>45202</v>
      </c>
      <c r="J6602" s="17">
        <v>0.2407</v>
      </c>
      <c r="K6602" s="18">
        <f>G6602*结论【关键目标】!C$27*0.7735*0.001</f>
        <v>0</v>
      </c>
      <c r="L6602" s="5">
        <v>0</v>
      </c>
      <c r="M6602" s="5">
        <f>ABS(IF(L6602&lt;=0,L6602/耗电量关键数据!$B$6/1000,L6602/耗电量关键数据!$B$5/1000))</f>
        <v>0</v>
      </c>
      <c r="N6602" s="19">
        <f>耗电量关键数据!$B$14</f>
        <v>1.1688450000000001</v>
      </c>
      <c r="O6602" s="19">
        <f>耗电量关键数据!$B$15</f>
        <v>0.37403039999999999</v>
      </c>
      <c r="P6602" s="19">
        <f t="shared" si="929"/>
        <v>1.5428754000000002</v>
      </c>
      <c r="Q6602" s="19">
        <f t="shared" si="933"/>
        <v>0</v>
      </c>
      <c r="R6602" s="20">
        <f t="shared" si="930"/>
        <v>0</v>
      </c>
      <c r="S6602" s="20">
        <f t="shared" si="934"/>
        <v>0</v>
      </c>
      <c r="T6602" s="20">
        <f>IF((T6601+R6602)&lt;0,0,IF((T6601+R6602)&gt;结论【关键目标】!C$28,结论【关键目标】!C$28,T6601+R6602))</f>
        <v>17.371373800000001</v>
      </c>
      <c r="U6602" s="19">
        <f>IF((T6601+R6602)&lt;结论【关键目标】!$C$28,0,(发电量计算【计算逻辑页】!R6602+发电量计算【计算逻辑页】!T6601-结论【关键目标】!$C$28))</f>
        <v>0</v>
      </c>
      <c r="V6602" s="5">
        <f t="shared" si="931"/>
        <v>0</v>
      </c>
      <c r="W6602" s="5">
        <f t="shared" si="932"/>
        <v>0</v>
      </c>
      <c r="X6602" s="5">
        <f t="shared" si="935"/>
        <v>0</v>
      </c>
    </row>
    <row r="6603" spans="1:24" x14ac:dyDescent="0.15">
      <c r="A6603" s="7">
        <v>6602</v>
      </c>
      <c r="B6603" s="7">
        <v>10</v>
      </c>
      <c r="C6603" s="7">
        <v>3</v>
      </c>
      <c r="D6603" s="7">
        <v>2</v>
      </c>
      <c r="E6603" s="7">
        <v>276</v>
      </c>
      <c r="F6603" s="7">
        <v>9</v>
      </c>
      <c r="G6603" s="7">
        <v>0</v>
      </c>
      <c r="H6603" s="7">
        <f t="shared" si="927"/>
        <v>2</v>
      </c>
      <c r="I6603" s="16">
        <f t="shared" si="928"/>
        <v>45202</v>
      </c>
      <c r="J6603" s="17">
        <v>0.2407</v>
      </c>
      <c r="K6603" s="18">
        <f>G6603*结论【关键目标】!C$27*0.7735*0.001</f>
        <v>0</v>
      </c>
      <c r="L6603" s="5">
        <v>0</v>
      </c>
      <c r="M6603" s="5">
        <f>ABS(IF(L6603&lt;=0,L6603/耗电量关键数据!$B$6/1000,L6603/耗电量关键数据!$B$5/1000))</f>
        <v>0</v>
      </c>
      <c r="N6603" s="19">
        <f>耗电量关键数据!$B$14</f>
        <v>1.1688450000000001</v>
      </c>
      <c r="O6603" s="19">
        <f>耗电量关键数据!$B$15</f>
        <v>0.37403039999999999</v>
      </c>
      <c r="P6603" s="19">
        <f t="shared" si="929"/>
        <v>1.5428754000000002</v>
      </c>
      <c r="Q6603" s="19">
        <f t="shared" si="933"/>
        <v>0</v>
      </c>
      <c r="R6603" s="20">
        <f t="shared" si="930"/>
        <v>0</v>
      </c>
      <c r="S6603" s="20">
        <f t="shared" si="934"/>
        <v>0</v>
      </c>
      <c r="T6603" s="20">
        <f>IF((T6602+R6603)&lt;0,0,IF((T6602+R6603)&gt;结论【关键目标】!C$28,结论【关键目标】!C$28,T6602+R6603))</f>
        <v>17.371373800000001</v>
      </c>
      <c r="U6603" s="19">
        <f>IF((T6602+R6603)&lt;结论【关键目标】!$C$28,0,(发电量计算【计算逻辑页】!R6603+发电量计算【计算逻辑页】!T6602-结论【关键目标】!$C$28))</f>
        <v>0</v>
      </c>
      <c r="V6603" s="5">
        <f t="shared" si="931"/>
        <v>0</v>
      </c>
      <c r="W6603" s="5">
        <f t="shared" si="932"/>
        <v>0</v>
      </c>
      <c r="X6603" s="5">
        <f t="shared" si="935"/>
        <v>0</v>
      </c>
    </row>
    <row r="6604" spans="1:24" x14ac:dyDescent="0.15">
      <c r="A6604" s="7">
        <v>6603</v>
      </c>
      <c r="B6604" s="7">
        <v>10</v>
      </c>
      <c r="C6604" s="7">
        <v>3</v>
      </c>
      <c r="D6604" s="7">
        <v>3</v>
      </c>
      <c r="E6604" s="7">
        <v>276</v>
      </c>
      <c r="F6604" s="7">
        <v>12</v>
      </c>
      <c r="G6604" s="7">
        <v>0</v>
      </c>
      <c r="H6604" s="7">
        <f t="shared" si="927"/>
        <v>2</v>
      </c>
      <c r="I6604" s="16">
        <f t="shared" si="928"/>
        <v>45202</v>
      </c>
      <c r="J6604" s="17">
        <v>0.2407</v>
      </c>
      <c r="K6604" s="18">
        <f>G6604*结论【关键目标】!C$27*0.7735*0.001</f>
        <v>0</v>
      </c>
      <c r="L6604" s="5">
        <v>0</v>
      </c>
      <c r="M6604" s="5">
        <f>ABS(IF(L6604&lt;=0,L6604/耗电量关键数据!$B$6/1000,L6604/耗电量关键数据!$B$5/1000))</f>
        <v>0</v>
      </c>
      <c r="N6604" s="19">
        <f>耗电量关键数据!$B$14</f>
        <v>1.1688450000000001</v>
      </c>
      <c r="O6604" s="19">
        <f>耗电量关键数据!$B$15</f>
        <v>0.37403039999999999</v>
      </c>
      <c r="P6604" s="19">
        <f t="shared" si="929"/>
        <v>1.5428754000000002</v>
      </c>
      <c r="Q6604" s="19">
        <f t="shared" si="933"/>
        <v>0</v>
      </c>
      <c r="R6604" s="20">
        <f t="shared" si="930"/>
        <v>0</v>
      </c>
      <c r="S6604" s="20">
        <f t="shared" si="934"/>
        <v>0</v>
      </c>
      <c r="T6604" s="20">
        <f>IF((T6603+R6604)&lt;0,0,IF((T6603+R6604)&gt;结论【关键目标】!C$28,结论【关键目标】!C$28,T6603+R6604))</f>
        <v>17.371373800000001</v>
      </c>
      <c r="U6604" s="19">
        <f>IF((T6603+R6604)&lt;结论【关键目标】!$C$28,0,(发电量计算【计算逻辑页】!R6604+发电量计算【计算逻辑页】!T6603-结论【关键目标】!$C$28))</f>
        <v>0</v>
      </c>
      <c r="V6604" s="5">
        <f t="shared" si="931"/>
        <v>0</v>
      </c>
      <c r="W6604" s="5">
        <f t="shared" si="932"/>
        <v>0</v>
      </c>
      <c r="X6604" s="5">
        <f t="shared" si="935"/>
        <v>0</v>
      </c>
    </row>
    <row r="6605" spans="1:24" x14ac:dyDescent="0.15">
      <c r="A6605" s="7">
        <v>6604</v>
      </c>
      <c r="B6605" s="7">
        <v>10</v>
      </c>
      <c r="C6605" s="7">
        <v>3</v>
      </c>
      <c r="D6605" s="7">
        <v>4</v>
      </c>
      <c r="E6605" s="7">
        <v>276</v>
      </c>
      <c r="F6605" s="7">
        <v>8</v>
      </c>
      <c r="G6605" s="7">
        <v>0</v>
      </c>
      <c r="H6605" s="7">
        <f t="shared" si="927"/>
        <v>2</v>
      </c>
      <c r="I6605" s="16">
        <f t="shared" si="928"/>
        <v>45202</v>
      </c>
      <c r="J6605" s="17">
        <v>0.2407</v>
      </c>
      <c r="K6605" s="18">
        <f>G6605*结论【关键目标】!C$27*0.7735*0.001</f>
        <v>0</v>
      </c>
      <c r="L6605" s="5">
        <v>0</v>
      </c>
      <c r="M6605" s="5">
        <f>ABS(IF(L6605&lt;=0,L6605/耗电量关键数据!$B$6/1000,L6605/耗电量关键数据!$B$5/1000))</f>
        <v>0</v>
      </c>
      <c r="N6605" s="19">
        <f>耗电量关键数据!$B$14</f>
        <v>1.1688450000000001</v>
      </c>
      <c r="O6605" s="19">
        <f>耗电量关键数据!$B$15</f>
        <v>0.37403039999999999</v>
      </c>
      <c r="P6605" s="19">
        <f t="shared" si="929"/>
        <v>1.5428754000000002</v>
      </c>
      <c r="Q6605" s="19">
        <f t="shared" si="933"/>
        <v>0</v>
      </c>
      <c r="R6605" s="20">
        <f t="shared" si="930"/>
        <v>0</v>
      </c>
      <c r="S6605" s="20">
        <f t="shared" si="934"/>
        <v>0</v>
      </c>
      <c r="T6605" s="20">
        <f>IF((T6604+R6605)&lt;0,0,IF((T6604+R6605)&gt;结论【关键目标】!C$28,结论【关键目标】!C$28,T6604+R6605))</f>
        <v>17.371373800000001</v>
      </c>
      <c r="U6605" s="19">
        <f>IF((T6604+R6605)&lt;结论【关键目标】!$C$28,0,(发电量计算【计算逻辑页】!R6605+发电量计算【计算逻辑页】!T6604-结论【关键目标】!$C$28))</f>
        <v>0</v>
      </c>
      <c r="V6605" s="5">
        <f t="shared" si="931"/>
        <v>0</v>
      </c>
      <c r="W6605" s="5">
        <f t="shared" si="932"/>
        <v>0</v>
      </c>
      <c r="X6605" s="5">
        <f t="shared" si="935"/>
        <v>0</v>
      </c>
    </row>
    <row r="6606" spans="1:24" x14ac:dyDescent="0.15">
      <c r="A6606" s="7">
        <v>6605</v>
      </c>
      <c r="B6606" s="7">
        <v>10</v>
      </c>
      <c r="C6606" s="7">
        <v>3</v>
      </c>
      <c r="D6606" s="7">
        <v>5</v>
      </c>
      <c r="E6606" s="7">
        <v>276</v>
      </c>
      <c r="F6606" s="7">
        <v>7</v>
      </c>
      <c r="G6606" s="7">
        <v>0</v>
      </c>
      <c r="H6606" s="7">
        <f t="shared" si="927"/>
        <v>2</v>
      </c>
      <c r="I6606" s="16">
        <f t="shared" si="928"/>
        <v>45202</v>
      </c>
      <c r="J6606" s="17">
        <v>0.2407</v>
      </c>
      <c r="K6606" s="18">
        <f>G6606*结论【关键目标】!C$27*0.7735*0.001</f>
        <v>0</v>
      </c>
      <c r="L6606" s="5">
        <v>0</v>
      </c>
      <c r="M6606" s="5">
        <f>ABS(IF(L6606&lt;=0,L6606/耗电量关键数据!$B$6/1000,L6606/耗电量关键数据!$B$5/1000))</f>
        <v>0</v>
      </c>
      <c r="N6606" s="19">
        <f>耗电量关键数据!$B$14</f>
        <v>1.1688450000000001</v>
      </c>
      <c r="O6606" s="19">
        <f>耗电量关键数据!$B$15</f>
        <v>0.37403039999999999</v>
      </c>
      <c r="P6606" s="19">
        <f t="shared" si="929"/>
        <v>1.5428754000000002</v>
      </c>
      <c r="Q6606" s="19">
        <f t="shared" si="933"/>
        <v>0</v>
      </c>
      <c r="R6606" s="20">
        <f t="shared" si="930"/>
        <v>0</v>
      </c>
      <c r="S6606" s="20">
        <f t="shared" si="934"/>
        <v>0</v>
      </c>
      <c r="T6606" s="20">
        <f>IF((T6605+R6606)&lt;0,0,IF((T6605+R6606)&gt;结论【关键目标】!C$28,结论【关键目标】!C$28,T6605+R6606))</f>
        <v>17.371373800000001</v>
      </c>
      <c r="U6606" s="19">
        <f>IF((T6605+R6606)&lt;结论【关键目标】!$C$28,0,(发电量计算【计算逻辑页】!R6606+发电量计算【计算逻辑页】!T6605-结论【关键目标】!$C$28))</f>
        <v>0</v>
      </c>
      <c r="V6606" s="5">
        <f t="shared" si="931"/>
        <v>0</v>
      </c>
      <c r="W6606" s="5">
        <f t="shared" si="932"/>
        <v>0</v>
      </c>
      <c r="X6606" s="5">
        <f t="shared" si="935"/>
        <v>0</v>
      </c>
    </row>
    <row r="6607" spans="1:24" x14ac:dyDescent="0.15">
      <c r="A6607" s="7">
        <v>6606</v>
      </c>
      <c r="B6607" s="7">
        <v>10</v>
      </c>
      <c r="C6607" s="7">
        <v>3</v>
      </c>
      <c r="D6607" s="7">
        <v>6</v>
      </c>
      <c r="E6607" s="7">
        <v>276</v>
      </c>
      <c r="F6607" s="7">
        <v>10.9</v>
      </c>
      <c r="G6607" s="7">
        <v>0</v>
      </c>
      <c r="H6607" s="7">
        <f t="shared" si="927"/>
        <v>2</v>
      </c>
      <c r="I6607" s="16">
        <f t="shared" si="928"/>
        <v>45202</v>
      </c>
      <c r="J6607" s="17">
        <v>0.2407</v>
      </c>
      <c r="K6607" s="18">
        <f>G6607*结论【关键目标】!C$27*0.7735*0.001</f>
        <v>0</v>
      </c>
      <c r="L6607" s="5">
        <v>0</v>
      </c>
      <c r="M6607" s="5">
        <f>ABS(IF(L6607&lt;=0,L6607/耗电量关键数据!$B$6/1000,L6607/耗电量关键数据!$B$5/1000))</f>
        <v>0</v>
      </c>
      <c r="N6607" s="19">
        <f>耗电量关键数据!$B$14</f>
        <v>1.1688450000000001</v>
      </c>
      <c r="O6607" s="19">
        <f>耗电量关键数据!$B$15</f>
        <v>0.37403039999999999</v>
      </c>
      <c r="P6607" s="19">
        <f t="shared" si="929"/>
        <v>1.5428754000000002</v>
      </c>
      <c r="Q6607" s="19">
        <f t="shared" si="933"/>
        <v>0</v>
      </c>
      <c r="R6607" s="20">
        <f t="shared" si="930"/>
        <v>0</v>
      </c>
      <c r="S6607" s="20">
        <f t="shared" si="934"/>
        <v>0</v>
      </c>
      <c r="T6607" s="20">
        <f>IF((T6606+R6607)&lt;0,0,IF((T6606+R6607)&gt;结论【关键目标】!C$28,结论【关键目标】!C$28,T6606+R6607))</f>
        <v>17.371373800000001</v>
      </c>
      <c r="U6607" s="19">
        <f>IF((T6606+R6607)&lt;结论【关键目标】!$C$28,0,(发电量计算【计算逻辑页】!R6607+发电量计算【计算逻辑页】!T6606-结论【关键目标】!$C$28))</f>
        <v>0</v>
      </c>
      <c r="V6607" s="5">
        <f t="shared" si="931"/>
        <v>0</v>
      </c>
      <c r="W6607" s="5">
        <f t="shared" si="932"/>
        <v>0</v>
      </c>
      <c r="X6607" s="5">
        <f t="shared" si="935"/>
        <v>0</v>
      </c>
    </row>
    <row r="6608" spans="1:24" x14ac:dyDescent="0.15">
      <c r="A6608" s="7">
        <v>6607</v>
      </c>
      <c r="B6608" s="7">
        <v>10</v>
      </c>
      <c r="C6608" s="7">
        <v>3</v>
      </c>
      <c r="D6608" s="7">
        <v>7</v>
      </c>
      <c r="E6608" s="7">
        <v>276</v>
      </c>
      <c r="F6608" s="7">
        <v>5</v>
      </c>
      <c r="G6608" s="7">
        <v>60.6</v>
      </c>
      <c r="H6608" s="7">
        <f t="shared" si="927"/>
        <v>2</v>
      </c>
      <c r="I6608" s="16">
        <f t="shared" si="928"/>
        <v>45202</v>
      </c>
      <c r="J6608" s="17">
        <v>0.2407</v>
      </c>
      <c r="K6608" s="18">
        <f>G6608*结论【关键目标】!C$27*0.7735*0.001</f>
        <v>5.624892</v>
      </c>
      <c r="L6608" s="5">
        <v>0</v>
      </c>
      <c r="M6608" s="5">
        <f>ABS(IF(L6608&lt;=0,L6608/耗电量关键数据!$B$6/1000,L6608/耗电量关键数据!$B$5/1000))</f>
        <v>0</v>
      </c>
      <c r="N6608" s="19">
        <f>耗电量关键数据!$B$14</f>
        <v>1.1688450000000001</v>
      </c>
      <c r="O6608" s="19">
        <f>耗电量关键数据!$B$15</f>
        <v>0.37403039999999999</v>
      </c>
      <c r="P6608" s="19">
        <f t="shared" si="929"/>
        <v>1.5428754000000002</v>
      </c>
      <c r="Q6608" s="19">
        <f t="shared" si="933"/>
        <v>0</v>
      </c>
      <c r="R6608" s="20">
        <f t="shared" si="930"/>
        <v>5.624892</v>
      </c>
      <c r="S6608" s="20">
        <f t="shared" si="934"/>
        <v>0</v>
      </c>
      <c r="T6608" s="20">
        <f>IF((T6607+R6608)&lt;0,0,IF((T6607+R6608)&gt;结论【关键目标】!C$28,结论【关键目标】!C$28,T6607+R6608))</f>
        <v>22</v>
      </c>
      <c r="U6608" s="19">
        <f>IF((T6607+R6608)&lt;结论【关键目标】!$C$28,0,(发电量计算【计算逻辑页】!R6608+发电量计算【计算逻辑页】!T6607-结论【关键目标】!$C$28))</f>
        <v>0.99626579999999976</v>
      </c>
      <c r="V6608" s="5">
        <f t="shared" si="931"/>
        <v>0</v>
      </c>
      <c r="W6608" s="5">
        <f t="shared" si="932"/>
        <v>0.37137010878000004</v>
      </c>
      <c r="X6608" s="5">
        <f t="shared" si="935"/>
        <v>0</v>
      </c>
    </row>
    <row r="6609" spans="1:24" x14ac:dyDescent="0.15">
      <c r="A6609" s="7">
        <v>6608</v>
      </c>
      <c r="B6609" s="7">
        <v>10</v>
      </c>
      <c r="C6609" s="7">
        <v>3</v>
      </c>
      <c r="D6609" s="7">
        <v>8</v>
      </c>
      <c r="E6609" s="7">
        <v>276</v>
      </c>
      <c r="F6609" s="7">
        <v>7</v>
      </c>
      <c r="G6609" s="7">
        <v>214.1</v>
      </c>
      <c r="H6609" s="7">
        <f t="shared" si="927"/>
        <v>2</v>
      </c>
      <c r="I6609" s="16">
        <f t="shared" si="928"/>
        <v>45202</v>
      </c>
      <c r="J6609" s="17">
        <v>0.70809999999999995</v>
      </c>
      <c r="K6609" s="18">
        <f>G6609*结论【关键目标】!C$27*0.7735*0.001</f>
        <v>19.872761999999998</v>
      </c>
      <c r="L6609" s="5">
        <v>0</v>
      </c>
      <c r="M6609" s="5">
        <f>ABS(IF(L6609&lt;=0,L6609/耗电量关键数据!$B$6/1000,L6609/耗电量关键数据!$B$5/1000))</f>
        <v>0</v>
      </c>
      <c r="N6609" s="19">
        <f>耗电量关键数据!$B$14</f>
        <v>1.1688450000000001</v>
      </c>
      <c r="O6609" s="19">
        <f>耗电量关键数据!$B$15</f>
        <v>0.37403039999999999</v>
      </c>
      <c r="P6609" s="19">
        <f t="shared" si="929"/>
        <v>1.5428754000000002</v>
      </c>
      <c r="Q6609" s="19">
        <f t="shared" si="933"/>
        <v>0</v>
      </c>
      <c r="R6609" s="20">
        <f t="shared" si="930"/>
        <v>19.872761999999998</v>
      </c>
      <c r="S6609" s="20">
        <f t="shared" si="934"/>
        <v>0</v>
      </c>
      <c r="T6609" s="20">
        <f>IF((T6608+R6609)&lt;0,0,IF((T6608+R6609)&gt;结论【关键目标】!C$28,结论【关键目标】!C$28,T6608+R6609))</f>
        <v>22</v>
      </c>
      <c r="U6609" s="19">
        <f>IF((T6608+R6609)&lt;结论【关键目标】!$C$28,0,(发电量计算【计算逻辑页】!R6609+发电量计算【计算逻辑页】!T6608-结论【关键目标】!$C$28))</f>
        <v>19.872761999999994</v>
      </c>
      <c r="V6609" s="5">
        <f t="shared" si="931"/>
        <v>6.9554666999999979</v>
      </c>
      <c r="W6609" s="5">
        <f t="shared" si="932"/>
        <v>1.0925100707400002</v>
      </c>
      <c r="X6609" s="5">
        <f t="shared" si="935"/>
        <v>0</v>
      </c>
    </row>
    <row r="6610" spans="1:24" x14ac:dyDescent="0.15">
      <c r="A6610" s="7">
        <v>6609</v>
      </c>
      <c r="B6610" s="7">
        <v>10</v>
      </c>
      <c r="C6610" s="7">
        <v>3</v>
      </c>
      <c r="D6610" s="7">
        <v>9</v>
      </c>
      <c r="E6610" s="7">
        <v>276</v>
      </c>
      <c r="F6610" s="7">
        <v>13.3</v>
      </c>
      <c r="G6610" s="7">
        <v>426.6</v>
      </c>
      <c r="H6610" s="7">
        <f t="shared" si="927"/>
        <v>2</v>
      </c>
      <c r="I6610" s="16">
        <f t="shared" si="928"/>
        <v>45202</v>
      </c>
      <c r="J6610" s="17">
        <v>0.70809999999999995</v>
      </c>
      <c r="K6610" s="18">
        <f>G6610*结论【关键目标】!C$27*0.7735*0.001</f>
        <v>39.597011999999999</v>
      </c>
      <c r="L6610" s="5">
        <v>0</v>
      </c>
      <c r="M6610" s="5">
        <f>ABS(IF(L6610&lt;=0,L6610/耗电量关键数据!$B$6/1000,L6610/耗电量关键数据!$B$5/1000))</f>
        <v>0</v>
      </c>
      <c r="N6610" s="19">
        <f>耗电量关键数据!$B$14</f>
        <v>1.1688450000000001</v>
      </c>
      <c r="O6610" s="19">
        <f>耗电量关键数据!$B$15</f>
        <v>0.37403039999999999</v>
      </c>
      <c r="P6610" s="19">
        <f t="shared" si="929"/>
        <v>1.5428754000000002</v>
      </c>
      <c r="Q6610" s="19">
        <f t="shared" si="933"/>
        <v>0</v>
      </c>
      <c r="R6610" s="20">
        <f t="shared" si="930"/>
        <v>39.597011999999999</v>
      </c>
      <c r="S6610" s="20">
        <f t="shared" si="934"/>
        <v>0</v>
      </c>
      <c r="T6610" s="20">
        <f>IF((T6609+R6610)&lt;0,0,IF((T6609+R6610)&gt;结论【关键目标】!C$28,结论【关键目标】!C$28,T6609+R6610))</f>
        <v>22</v>
      </c>
      <c r="U6610" s="19">
        <f>IF((T6609+R6610)&lt;结论【关键目标】!$C$28,0,(发电量计算【计算逻辑页】!R6610+发电量计算【计算逻辑页】!T6609-结论【关键目标】!$C$28))</f>
        <v>39.597011999999999</v>
      </c>
      <c r="V6610" s="5">
        <f t="shared" si="931"/>
        <v>13.858954199999999</v>
      </c>
      <c r="W6610" s="5">
        <f t="shared" si="932"/>
        <v>1.0925100707400002</v>
      </c>
      <c r="X6610" s="5">
        <f t="shared" si="935"/>
        <v>0</v>
      </c>
    </row>
    <row r="6611" spans="1:24" x14ac:dyDescent="0.15">
      <c r="A6611" s="7">
        <v>6610</v>
      </c>
      <c r="B6611" s="7">
        <v>10</v>
      </c>
      <c r="C6611" s="7">
        <v>3</v>
      </c>
      <c r="D6611" s="7">
        <v>10</v>
      </c>
      <c r="E6611" s="7">
        <v>276</v>
      </c>
      <c r="F6611" s="7">
        <v>13</v>
      </c>
      <c r="G6611" s="7">
        <v>616.4</v>
      </c>
      <c r="H6611" s="7">
        <f t="shared" si="927"/>
        <v>2</v>
      </c>
      <c r="I6611" s="16">
        <f t="shared" si="928"/>
        <v>45202</v>
      </c>
      <c r="J6611" s="17">
        <v>0.70809999999999995</v>
      </c>
      <c r="K6611" s="18">
        <f>G6611*结论【关键目标】!C$27*0.7735*0.001</f>
        <v>57.214247999999998</v>
      </c>
      <c r="L6611" s="5">
        <v>0</v>
      </c>
      <c r="M6611" s="5">
        <f>ABS(IF(L6611&lt;=0,L6611/耗电量关键数据!$B$6/1000,L6611/耗电量关键数据!$B$5/1000))</f>
        <v>0</v>
      </c>
      <c r="N6611" s="19">
        <f>耗电量关键数据!$B$14</f>
        <v>1.1688450000000001</v>
      </c>
      <c r="O6611" s="19">
        <f>耗电量关键数据!$B$15</f>
        <v>0.37403039999999999</v>
      </c>
      <c r="P6611" s="19">
        <f t="shared" si="929"/>
        <v>1.5428754000000002</v>
      </c>
      <c r="Q6611" s="19">
        <f t="shared" si="933"/>
        <v>0</v>
      </c>
      <c r="R6611" s="20">
        <f t="shared" si="930"/>
        <v>57.214247999999998</v>
      </c>
      <c r="S6611" s="20">
        <f t="shared" si="934"/>
        <v>0</v>
      </c>
      <c r="T6611" s="20">
        <f>IF((T6610+R6611)&lt;0,0,IF((T6610+R6611)&gt;结论【关键目标】!C$28,结论【关键目标】!C$28,T6610+R6611))</f>
        <v>22</v>
      </c>
      <c r="U6611" s="19">
        <f>IF((T6610+R6611)&lt;结论【关键目标】!$C$28,0,(发电量计算【计算逻辑页】!R6611+发电量计算【计算逻辑页】!T6610-结论【关键目标】!$C$28))</f>
        <v>57.214247999999998</v>
      </c>
      <c r="V6611" s="5">
        <f t="shared" si="931"/>
        <v>20.024986799999997</v>
      </c>
      <c r="W6611" s="5">
        <f t="shared" si="932"/>
        <v>1.0925100707400002</v>
      </c>
      <c r="X6611" s="5">
        <f t="shared" si="935"/>
        <v>0</v>
      </c>
    </row>
    <row r="6612" spans="1:24" x14ac:dyDescent="0.15">
      <c r="A6612" s="7">
        <v>6611</v>
      </c>
      <c r="B6612" s="7">
        <v>10</v>
      </c>
      <c r="C6612" s="7">
        <v>3</v>
      </c>
      <c r="D6612" s="7">
        <v>11</v>
      </c>
      <c r="E6612" s="7">
        <v>276</v>
      </c>
      <c r="F6612" s="7">
        <v>15</v>
      </c>
      <c r="G6612" s="7">
        <v>710.8</v>
      </c>
      <c r="H6612" s="7">
        <f t="shared" si="927"/>
        <v>2</v>
      </c>
      <c r="I6612" s="16">
        <f t="shared" si="928"/>
        <v>45202</v>
      </c>
      <c r="J6612" s="17">
        <v>1.2267999999999999</v>
      </c>
      <c r="K6612" s="18">
        <f>G6612*结论【关键目标】!C$27*0.7735*0.001</f>
        <v>65.976455999999999</v>
      </c>
      <c r="L6612" s="5">
        <v>0</v>
      </c>
      <c r="M6612" s="5">
        <f>ABS(IF(L6612&lt;=0,L6612/耗电量关键数据!$B$6/1000,L6612/耗电量关键数据!$B$5/1000))</f>
        <v>0</v>
      </c>
      <c r="N6612" s="19">
        <f>耗电量关键数据!$B$14</f>
        <v>1.1688450000000001</v>
      </c>
      <c r="O6612" s="19">
        <f>耗电量关键数据!$B$15</f>
        <v>0.37403039999999999</v>
      </c>
      <c r="P6612" s="19">
        <f t="shared" si="929"/>
        <v>1.5428754000000002</v>
      </c>
      <c r="Q6612" s="19">
        <f t="shared" si="933"/>
        <v>1.5428754000000002</v>
      </c>
      <c r="R6612" s="20">
        <f t="shared" si="930"/>
        <v>64.433580599999999</v>
      </c>
      <c r="S6612" s="20">
        <f t="shared" si="934"/>
        <v>0</v>
      </c>
      <c r="T6612" s="20">
        <f>IF((T6611+R6612)&lt;0,0,IF((T6611+R6612)&gt;结论【关键目标】!C$28,结论【关键目标】!C$28,T6611+R6612))</f>
        <v>22</v>
      </c>
      <c r="U6612" s="19">
        <f>IF((T6611+R6612)&lt;结论【关键目标】!$C$28,0,(发电量计算【计算逻辑页】!R6612+发电量计算【计算逻辑页】!T6611-结论【关键目标】!$C$28))</f>
        <v>64.433580599999999</v>
      </c>
      <c r="V6612" s="5">
        <f t="shared" si="931"/>
        <v>22.551753209999998</v>
      </c>
      <c r="W6612" s="5">
        <f t="shared" si="932"/>
        <v>1.89279954072</v>
      </c>
      <c r="X6612" s="5">
        <f t="shared" si="935"/>
        <v>0</v>
      </c>
    </row>
    <row r="6613" spans="1:24" x14ac:dyDescent="0.15">
      <c r="A6613" s="7">
        <v>6612</v>
      </c>
      <c r="B6613" s="7">
        <v>10</v>
      </c>
      <c r="C6613" s="7">
        <v>3</v>
      </c>
      <c r="D6613" s="7">
        <v>12</v>
      </c>
      <c r="E6613" s="7">
        <v>276</v>
      </c>
      <c r="F6613" s="7">
        <v>16.7</v>
      </c>
      <c r="G6613" s="7">
        <v>666.4</v>
      </c>
      <c r="H6613" s="7">
        <f t="shared" si="927"/>
        <v>2</v>
      </c>
      <c r="I6613" s="16">
        <f t="shared" si="928"/>
        <v>45202</v>
      </c>
      <c r="J6613" s="17">
        <v>1.2267999999999999</v>
      </c>
      <c r="K6613" s="18">
        <f>G6613*结论【关键目标】!C$27*0.7735*0.001</f>
        <v>61.855248000000003</v>
      </c>
      <c r="L6613" s="5">
        <v>0</v>
      </c>
      <c r="M6613" s="5">
        <f>ABS(IF(L6613&lt;=0,L6613/耗电量关键数据!$B$6/1000,L6613/耗电量关键数据!$B$5/1000))</f>
        <v>0</v>
      </c>
      <c r="N6613" s="19">
        <f>耗电量关键数据!$B$14</f>
        <v>1.1688450000000001</v>
      </c>
      <c r="O6613" s="19">
        <f>耗电量关键数据!$B$15</f>
        <v>0.37403039999999999</v>
      </c>
      <c r="P6613" s="19">
        <f t="shared" si="929"/>
        <v>1.5428754000000002</v>
      </c>
      <c r="Q6613" s="19">
        <f t="shared" si="933"/>
        <v>1.5428754000000002</v>
      </c>
      <c r="R6613" s="20">
        <f t="shared" si="930"/>
        <v>60.312372600000003</v>
      </c>
      <c r="S6613" s="20">
        <f t="shared" si="934"/>
        <v>0</v>
      </c>
      <c r="T6613" s="20">
        <f>IF((T6612+R6613)&lt;0,0,IF((T6612+R6613)&gt;结论【关键目标】!C$28,结论【关键目标】!C$28,T6612+R6613))</f>
        <v>22</v>
      </c>
      <c r="U6613" s="19">
        <f>IF((T6612+R6613)&lt;结论【关键目标】!$C$28,0,(发电量计算【计算逻辑页】!R6613+发电量计算【计算逻辑页】!T6612-结论【关键目标】!$C$28))</f>
        <v>60.312372600000003</v>
      </c>
      <c r="V6613" s="5">
        <f t="shared" si="931"/>
        <v>21.109330409999998</v>
      </c>
      <c r="W6613" s="5">
        <f t="shared" si="932"/>
        <v>1.89279954072</v>
      </c>
      <c r="X6613" s="5">
        <f t="shared" si="935"/>
        <v>0</v>
      </c>
    </row>
    <row r="6614" spans="1:24" x14ac:dyDescent="0.15">
      <c r="A6614" s="7">
        <v>6613</v>
      </c>
      <c r="B6614" s="7">
        <v>10</v>
      </c>
      <c r="C6614" s="7">
        <v>3</v>
      </c>
      <c r="D6614" s="7">
        <v>13</v>
      </c>
      <c r="E6614" s="7">
        <v>276</v>
      </c>
      <c r="F6614" s="7">
        <v>18</v>
      </c>
      <c r="G6614" s="7">
        <v>656.4</v>
      </c>
      <c r="H6614" s="7">
        <f t="shared" si="927"/>
        <v>2</v>
      </c>
      <c r="I6614" s="16">
        <f t="shared" si="928"/>
        <v>45202</v>
      </c>
      <c r="J6614" s="17">
        <v>1.2267999999999999</v>
      </c>
      <c r="K6614" s="18">
        <f>G6614*结论【关键目标】!C$27*0.7735*0.001</f>
        <v>60.927047999999999</v>
      </c>
      <c r="L6614" s="5">
        <v>0</v>
      </c>
      <c r="M6614" s="5">
        <f>ABS(IF(L6614&lt;=0,L6614/耗电量关键数据!$B$6/1000,L6614/耗电量关键数据!$B$5/1000))</f>
        <v>0</v>
      </c>
      <c r="N6614" s="19">
        <f>耗电量关键数据!$B$14</f>
        <v>1.1688450000000001</v>
      </c>
      <c r="O6614" s="19">
        <f>耗电量关键数据!$B$15</f>
        <v>0.37403039999999999</v>
      </c>
      <c r="P6614" s="19">
        <f t="shared" si="929"/>
        <v>1.5428754000000002</v>
      </c>
      <c r="Q6614" s="19">
        <f t="shared" si="933"/>
        <v>1.5428754000000002</v>
      </c>
      <c r="R6614" s="20">
        <f t="shared" si="930"/>
        <v>59.384172599999999</v>
      </c>
      <c r="S6614" s="20">
        <f t="shared" si="934"/>
        <v>0</v>
      </c>
      <c r="T6614" s="20">
        <f>IF((T6613+R6614)&lt;0,0,IF((T6613+R6614)&gt;结论【关键目标】!C$28,结论【关键目标】!C$28,T6613+R6614))</f>
        <v>22</v>
      </c>
      <c r="U6614" s="19">
        <f>IF((T6613+R6614)&lt;结论【关键目标】!$C$28,0,(发电量计算【计算逻辑页】!R6614+发电量计算【计算逻辑页】!T6613-结论【关键目标】!$C$28))</f>
        <v>59.384172599999999</v>
      </c>
      <c r="V6614" s="5">
        <f t="shared" si="931"/>
        <v>20.784460409999998</v>
      </c>
      <c r="W6614" s="5">
        <f t="shared" si="932"/>
        <v>1.89279954072</v>
      </c>
      <c r="X6614" s="5">
        <f t="shared" si="935"/>
        <v>0</v>
      </c>
    </row>
    <row r="6615" spans="1:24" x14ac:dyDescent="0.15">
      <c r="A6615" s="7">
        <v>6614</v>
      </c>
      <c r="B6615" s="7">
        <v>10</v>
      </c>
      <c r="C6615" s="7">
        <v>3</v>
      </c>
      <c r="D6615" s="7">
        <v>14</v>
      </c>
      <c r="E6615" s="7">
        <v>276</v>
      </c>
      <c r="F6615" s="7">
        <v>19</v>
      </c>
      <c r="G6615" s="7">
        <v>551.79999999999995</v>
      </c>
      <c r="H6615" s="7">
        <f t="shared" si="927"/>
        <v>2</v>
      </c>
      <c r="I6615" s="16">
        <f t="shared" si="928"/>
        <v>45202</v>
      </c>
      <c r="J6615" s="17">
        <v>1.2267999999999999</v>
      </c>
      <c r="K6615" s="18">
        <f>G6615*结论【关键目标】!C$27*0.7735*0.001</f>
        <v>51.218076000000003</v>
      </c>
      <c r="L6615" s="5">
        <v>0</v>
      </c>
      <c r="M6615" s="5">
        <f>ABS(IF(L6615&lt;=0,L6615/耗电量关键数据!$B$6/1000,L6615/耗电量关键数据!$B$5/1000))</f>
        <v>0</v>
      </c>
      <c r="N6615" s="19">
        <f>耗电量关键数据!$B$14</f>
        <v>1.1688450000000001</v>
      </c>
      <c r="O6615" s="19">
        <f>耗电量关键数据!$B$15</f>
        <v>0.37403039999999999</v>
      </c>
      <c r="P6615" s="19">
        <f t="shared" si="929"/>
        <v>1.5428754000000002</v>
      </c>
      <c r="Q6615" s="19">
        <f t="shared" si="933"/>
        <v>1.5428754000000002</v>
      </c>
      <c r="R6615" s="20">
        <f t="shared" si="930"/>
        <v>49.675200600000004</v>
      </c>
      <c r="S6615" s="20">
        <f t="shared" si="934"/>
        <v>0</v>
      </c>
      <c r="T6615" s="20">
        <f>IF((T6614+R6615)&lt;0,0,IF((T6614+R6615)&gt;结论【关键目标】!C$28,结论【关键目标】!C$28,T6614+R6615))</f>
        <v>22</v>
      </c>
      <c r="U6615" s="19">
        <f>IF((T6614+R6615)&lt;结论【关键目标】!$C$28,0,(发电量计算【计算逻辑页】!R6615+发电量计算【计算逻辑页】!T6614-结论【关键目标】!$C$28))</f>
        <v>49.675200600000011</v>
      </c>
      <c r="V6615" s="5">
        <f t="shared" si="931"/>
        <v>17.386320210000001</v>
      </c>
      <c r="W6615" s="5">
        <f t="shared" si="932"/>
        <v>1.89279954072</v>
      </c>
      <c r="X6615" s="5">
        <f t="shared" si="935"/>
        <v>0</v>
      </c>
    </row>
    <row r="6616" spans="1:24" x14ac:dyDescent="0.15">
      <c r="A6616" s="7">
        <v>6615</v>
      </c>
      <c r="B6616" s="7">
        <v>10</v>
      </c>
      <c r="C6616" s="7">
        <v>3</v>
      </c>
      <c r="D6616" s="7">
        <v>15</v>
      </c>
      <c r="E6616" s="7">
        <v>276</v>
      </c>
      <c r="F6616" s="7">
        <v>18.399999999999999</v>
      </c>
      <c r="G6616" s="7">
        <v>390.6</v>
      </c>
      <c r="H6616" s="7">
        <f t="shared" si="927"/>
        <v>2</v>
      </c>
      <c r="I6616" s="16">
        <f t="shared" si="928"/>
        <v>45202</v>
      </c>
      <c r="J6616" s="17">
        <v>1.2267999999999999</v>
      </c>
      <c r="K6616" s="18">
        <f>G6616*结论【关键目标】!C$27*0.7735*0.001</f>
        <v>36.255491999999997</v>
      </c>
      <c r="L6616" s="5">
        <v>0</v>
      </c>
      <c r="M6616" s="5">
        <f>ABS(IF(L6616&lt;=0,L6616/耗电量关键数据!$B$6/1000,L6616/耗电量关键数据!$B$5/1000))</f>
        <v>0</v>
      </c>
      <c r="N6616" s="19">
        <f>耗电量关键数据!$B$14</f>
        <v>1.1688450000000001</v>
      </c>
      <c r="O6616" s="19">
        <f>耗电量关键数据!$B$15</f>
        <v>0.37403039999999999</v>
      </c>
      <c r="P6616" s="19">
        <f t="shared" si="929"/>
        <v>1.5428754000000002</v>
      </c>
      <c r="Q6616" s="19">
        <f t="shared" si="933"/>
        <v>1.5428754000000002</v>
      </c>
      <c r="R6616" s="20">
        <f t="shared" si="930"/>
        <v>34.712616599999997</v>
      </c>
      <c r="S6616" s="20">
        <f t="shared" si="934"/>
        <v>0</v>
      </c>
      <c r="T6616" s="20">
        <f>IF((T6615+R6616)&lt;0,0,IF((T6615+R6616)&gt;结论【关键目标】!C$28,结论【关键目标】!C$28,T6615+R6616))</f>
        <v>22</v>
      </c>
      <c r="U6616" s="19">
        <f>IF((T6615+R6616)&lt;结论【关键目标】!$C$28,0,(发电量计算【计算逻辑页】!R6616+发电量计算【计算逻辑页】!T6615-结论【关键目标】!$C$28))</f>
        <v>34.712616599999997</v>
      </c>
      <c r="V6616" s="5">
        <f t="shared" si="931"/>
        <v>12.149415809999999</v>
      </c>
      <c r="W6616" s="5">
        <f t="shared" si="932"/>
        <v>1.89279954072</v>
      </c>
      <c r="X6616" s="5">
        <f t="shared" si="935"/>
        <v>0</v>
      </c>
    </row>
    <row r="6617" spans="1:24" x14ac:dyDescent="0.15">
      <c r="A6617" s="7">
        <v>6616</v>
      </c>
      <c r="B6617" s="7">
        <v>10</v>
      </c>
      <c r="C6617" s="7">
        <v>3</v>
      </c>
      <c r="D6617" s="7">
        <v>16</v>
      </c>
      <c r="E6617" s="7">
        <v>276</v>
      </c>
      <c r="F6617" s="7">
        <v>19</v>
      </c>
      <c r="G6617" s="7">
        <v>226.9</v>
      </c>
      <c r="H6617" s="7">
        <f t="shared" si="927"/>
        <v>2</v>
      </c>
      <c r="I6617" s="16">
        <f t="shared" si="928"/>
        <v>45202</v>
      </c>
      <c r="J6617" s="17">
        <v>0.70809999999999995</v>
      </c>
      <c r="K6617" s="18">
        <f>G6617*结论【关键目标】!C$27*0.7735*0.001</f>
        <v>21.060858</v>
      </c>
      <c r="L6617" s="5">
        <v>0</v>
      </c>
      <c r="M6617" s="5">
        <f>ABS(IF(L6617&lt;=0,L6617/耗电量关键数据!$B$6/1000,L6617/耗电量关键数据!$B$5/1000))</f>
        <v>0</v>
      </c>
      <c r="N6617" s="19">
        <f>耗电量关键数据!$B$14</f>
        <v>1.1688450000000001</v>
      </c>
      <c r="O6617" s="19">
        <f>耗电量关键数据!$B$15</f>
        <v>0.37403039999999999</v>
      </c>
      <c r="P6617" s="19">
        <f t="shared" si="929"/>
        <v>1.5428754000000002</v>
      </c>
      <c r="Q6617" s="19">
        <f t="shared" si="933"/>
        <v>0</v>
      </c>
      <c r="R6617" s="20">
        <f t="shared" si="930"/>
        <v>21.060858</v>
      </c>
      <c r="S6617" s="20">
        <f t="shared" si="934"/>
        <v>0</v>
      </c>
      <c r="T6617" s="20">
        <f>IF((T6616+R6617)&lt;0,0,IF((T6616+R6617)&gt;结论【关键目标】!C$28,结论【关键目标】!C$28,T6616+R6617))</f>
        <v>22</v>
      </c>
      <c r="U6617" s="19">
        <f>IF((T6616+R6617)&lt;结论【关键目标】!$C$28,0,(发电量计算【计算逻辑页】!R6617+发电量计算【计算逻辑页】!T6616-结论【关键目标】!$C$28))</f>
        <v>21.060857999999996</v>
      </c>
      <c r="V6617" s="5">
        <f t="shared" si="931"/>
        <v>7.3713002999999979</v>
      </c>
      <c r="W6617" s="5">
        <f t="shared" si="932"/>
        <v>1.0925100707400002</v>
      </c>
      <c r="X6617" s="5">
        <f t="shared" si="935"/>
        <v>0</v>
      </c>
    </row>
    <row r="6618" spans="1:24" x14ac:dyDescent="0.15">
      <c r="A6618" s="7">
        <v>6617</v>
      </c>
      <c r="B6618" s="7">
        <v>10</v>
      </c>
      <c r="C6618" s="7">
        <v>3</v>
      </c>
      <c r="D6618" s="7">
        <v>17</v>
      </c>
      <c r="E6618" s="7">
        <v>276</v>
      </c>
      <c r="F6618" s="7">
        <v>19</v>
      </c>
      <c r="G6618" s="7">
        <v>49.6</v>
      </c>
      <c r="H6618" s="7">
        <f t="shared" si="927"/>
        <v>2</v>
      </c>
      <c r="I6618" s="16">
        <f t="shared" si="928"/>
        <v>45202</v>
      </c>
      <c r="J6618" s="17">
        <v>0.70809999999999995</v>
      </c>
      <c r="K6618" s="18">
        <f>G6618*结论【关键目标】!C$27*0.7735*0.001</f>
        <v>4.6038719999999991</v>
      </c>
      <c r="L6618" s="5">
        <v>0</v>
      </c>
      <c r="M6618" s="5">
        <f>ABS(IF(L6618&lt;=0,L6618/耗电量关键数据!$B$6/1000,L6618/耗电量关键数据!$B$5/1000))</f>
        <v>0</v>
      </c>
      <c r="N6618" s="19">
        <f>耗电量关键数据!$B$14</f>
        <v>1.1688450000000001</v>
      </c>
      <c r="O6618" s="19">
        <f>耗电量关键数据!$B$15</f>
        <v>0.37403039999999999</v>
      </c>
      <c r="P6618" s="19">
        <f t="shared" si="929"/>
        <v>1.5428754000000002</v>
      </c>
      <c r="Q6618" s="19">
        <f t="shared" si="933"/>
        <v>0</v>
      </c>
      <c r="R6618" s="20">
        <f t="shared" si="930"/>
        <v>4.6038719999999991</v>
      </c>
      <c r="S6618" s="20">
        <f t="shared" si="934"/>
        <v>0</v>
      </c>
      <c r="T6618" s="20">
        <f>IF((T6617+R6618)&lt;0,0,IF((T6617+R6618)&gt;结论【关键目标】!C$28,结论【关键目标】!C$28,T6617+R6618))</f>
        <v>22</v>
      </c>
      <c r="U6618" s="19">
        <f>IF((T6617+R6618)&lt;结论【关键目标】!$C$28,0,(发电量计算【计算逻辑页】!R6618+发电量计算【计算逻辑页】!T6617-结论【关键目标】!$C$28))</f>
        <v>4.6038719999999991</v>
      </c>
      <c r="V6618" s="5">
        <f t="shared" si="931"/>
        <v>1.6113551999999995</v>
      </c>
      <c r="W6618" s="5">
        <f t="shared" si="932"/>
        <v>1.0925100707400002</v>
      </c>
      <c r="X6618" s="5">
        <f t="shared" si="935"/>
        <v>0</v>
      </c>
    </row>
    <row r="6619" spans="1:24" x14ac:dyDescent="0.15">
      <c r="A6619" s="7">
        <v>6618</v>
      </c>
      <c r="B6619" s="7">
        <v>10</v>
      </c>
      <c r="C6619" s="7">
        <v>3</v>
      </c>
      <c r="D6619" s="7">
        <v>18</v>
      </c>
      <c r="E6619" s="7">
        <v>276</v>
      </c>
      <c r="F6619" s="7">
        <v>17.7</v>
      </c>
      <c r="G6619" s="7">
        <v>0</v>
      </c>
      <c r="H6619" s="7">
        <f t="shared" si="927"/>
        <v>2</v>
      </c>
      <c r="I6619" s="16">
        <f t="shared" si="928"/>
        <v>45202</v>
      </c>
      <c r="J6619" s="17">
        <v>0.70809999999999995</v>
      </c>
      <c r="K6619" s="18">
        <f>G6619*结论【关键目标】!C$27*0.7735*0.001</f>
        <v>0</v>
      </c>
      <c r="L6619" s="5">
        <v>0</v>
      </c>
      <c r="M6619" s="5">
        <f>ABS(IF(L6619&lt;=0,L6619/耗电量关键数据!$B$6/1000,L6619/耗电量关键数据!$B$5/1000))</f>
        <v>0</v>
      </c>
      <c r="N6619" s="19">
        <f>耗电量关键数据!$B$14</f>
        <v>1.1688450000000001</v>
      </c>
      <c r="O6619" s="19">
        <f>耗电量关键数据!$B$15</f>
        <v>0.37403039999999999</v>
      </c>
      <c r="P6619" s="19">
        <f t="shared" si="929"/>
        <v>1.5428754000000002</v>
      </c>
      <c r="Q6619" s="19">
        <f t="shared" si="933"/>
        <v>0</v>
      </c>
      <c r="R6619" s="20">
        <f t="shared" si="930"/>
        <v>0</v>
      </c>
      <c r="S6619" s="20">
        <f t="shared" si="934"/>
        <v>0</v>
      </c>
      <c r="T6619" s="20">
        <f>IF((T6618+R6619)&lt;0,0,IF((T6618+R6619)&gt;结论【关键目标】!C$28,结论【关键目标】!C$28,T6618+R6619))</f>
        <v>22</v>
      </c>
      <c r="U6619" s="19">
        <f>IF((T6618+R6619)&lt;结论【关键目标】!$C$28,0,(发电量计算【计算逻辑页】!R6619+发电量计算【计算逻辑页】!T6618-结论【关键目标】!$C$28))</f>
        <v>0</v>
      </c>
      <c r="V6619" s="5">
        <f t="shared" si="931"/>
        <v>0</v>
      </c>
      <c r="W6619" s="5">
        <f t="shared" si="932"/>
        <v>0</v>
      </c>
      <c r="X6619" s="5">
        <f t="shared" si="935"/>
        <v>0</v>
      </c>
    </row>
    <row r="6620" spans="1:24" x14ac:dyDescent="0.15">
      <c r="A6620" s="7">
        <v>6619</v>
      </c>
      <c r="B6620" s="7">
        <v>10</v>
      </c>
      <c r="C6620" s="7">
        <v>3</v>
      </c>
      <c r="D6620" s="7">
        <v>19</v>
      </c>
      <c r="E6620" s="7">
        <v>276</v>
      </c>
      <c r="F6620" s="7">
        <v>14</v>
      </c>
      <c r="G6620" s="7">
        <v>0</v>
      </c>
      <c r="H6620" s="7">
        <f t="shared" si="927"/>
        <v>2</v>
      </c>
      <c r="I6620" s="16">
        <f t="shared" si="928"/>
        <v>45202</v>
      </c>
      <c r="J6620" s="17">
        <v>1.2267999999999999</v>
      </c>
      <c r="K6620" s="18">
        <f>G6620*结论【关键目标】!C$27*0.7735*0.001</f>
        <v>0</v>
      </c>
      <c r="L6620" s="5">
        <v>0</v>
      </c>
      <c r="M6620" s="5">
        <f>ABS(IF(L6620&lt;=0,L6620/耗电量关键数据!$B$6/1000,L6620/耗电量关键数据!$B$5/1000))</f>
        <v>0</v>
      </c>
      <c r="N6620" s="19">
        <f>耗电量关键数据!$B$14</f>
        <v>1.1688450000000001</v>
      </c>
      <c r="O6620" s="19">
        <f>耗电量关键数据!$B$15</f>
        <v>0.37403039999999999</v>
      </c>
      <c r="P6620" s="19">
        <f t="shared" si="929"/>
        <v>1.5428754000000002</v>
      </c>
      <c r="Q6620" s="19">
        <f t="shared" si="933"/>
        <v>1.5428754000000002</v>
      </c>
      <c r="R6620" s="20">
        <f t="shared" si="930"/>
        <v>-1.5428754000000002</v>
      </c>
      <c r="S6620" s="20">
        <f t="shared" si="934"/>
        <v>1.5428754000000002</v>
      </c>
      <c r="T6620" s="20">
        <f>IF((T6619+R6620)&lt;0,0,IF((T6619+R6620)&gt;结论【关键目标】!C$28,结论【关键目标】!C$28,T6619+R6620))</f>
        <v>20.4571246</v>
      </c>
      <c r="U6620" s="19">
        <f>IF((T6619+R6620)&lt;结论【关键目标】!$C$28,0,(发电量计算【计算逻辑页】!R6620+发电量计算【计算逻辑页】!T6619-结论【关键目标】!$C$28))</f>
        <v>0</v>
      </c>
      <c r="V6620" s="5">
        <f t="shared" si="931"/>
        <v>0</v>
      </c>
      <c r="W6620" s="5">
        <f t="shared" si="932"/>
        <v>0</v>
      </c>
      <c r="X6620" s="5">
        <f t="shared" si="935"/>
        <v>1.3527931507200002</v>
      </c>
    </row>
    <row r="6621" spans="1:24" x14ac:dyDescent="0.15">
      <c r="A6621" s="7">
        <v>6620</v>
      </c>
      <c r="B6621" s="7">
        <v>10</v>
      </c>
      <c r="C6621" s="7">
        <v>3</v>
      </c>
      <c r="D6621" s="7">
        <v>20</v>
      </c>
      <c r="E6621" s="7">
        <v>276</v>
      </c>
      <c r="F6621" s="7">
        <v>14</v>
      </c>
      <c r="G6621" s="7">
        <v>0</v>
      </c>
      <c r="H6621" s="7">
        <f t="shared" si="927"/>
        <v>2</v>
      </c>
      <c r="I6621" s="16">
        <f t="shared" si="928"/>
        <v>45202</v>
      </c>
      <c r="J6621" s="17">
        <v>1.2267999999999999</v>
      </c>
      <c r="K6621" s="18">
        <f>G6621*结论【关键目标】!C$27*0.7735*0.001</f>
        <v>0</v>
      </c>
      <c r="L6621" s="5">
        <v>0</v>
      </c>
      <c r="M6621" s="5">
        <f>ABS(IF(L6621&lt;=0,L6621/耗电量关键数据!$B$6/1000,L6621/耗电量关键数据!$B$5/1000))</f>
        <v>0</v>
      </c>
      <c r="N6621" s="19">
        <f>耗电量关键数据!$B$14</f>
        <v>1.1688450000000001</v>
      </c>
      <c r="O6621" s="19">
        <f>耗电量关键数据!$B$15</f>
        <v>0.37403039999999999</v>
      </c>
      <c r="P6621" s="19">
        <f t="shared" si="929"/>
        <v>1.5428754000000002</v>
      </c>
      <c r="Q6621" s="19">
        <f t="shared" si="933"/>
        <v>1.5428754000000002</v>
      </c>
      <c r="R6621" s="20">
        <f t="shared" si="930"/>
        <v>-1.5428754000000002</v>
      </c>
      <c r="S6621" s="20">
        <f t="shared" si="934"/>
        <v>1.5428754000000002</v>
      </c>
      <c r="T6621" s="20">
        <f>IF((T6620+R6621)&lt;0,0,IF((T6620+R6621)&gt;结论【关键目标】!C$28,结论【关键目标】!C$28,T6620+R6621))</f>
        <v>18.9142492</v>
      </c>
      <c r="U6621" s="19">
        <f>IF((T6620+R6621)&lt;结论【关键目标】!$C$28,0,(发电量计算【计算逻辑页】!R6621+发电量计算【计算逻辑页】!T6620-结论【关键目标】!$C$28))</f>
        <v>0</v>
      </c>
      <c r="V6621" s="5">
        <f t="shared" si="931"/>
        <v>0</v>
      </c>
      <c r="W6621" s="5">
        <f t="shared" si="932"/>
        <v>0</v>
      </c>
      <c r="X6621" s="5">
        <f t="shared" si="935"/>
        <v>1.3527931507200002</v>
      </c>
    </row>
    <row r="6622" spans="1:24" x14ac:dyDescent="0.15">
      <c r="A6622" s="7">
        <v>6621</v>
      </c>
      <c r="B6622" s="7">
        <v>10</v>
      </c>
      <c r="C6622" s="7">
        <v>3</v>
      </c>
      <c r="D6622" s="7">
        <v>21</v>
      </c>
      <c r="E6622" s="7">
        <v>276</v>
      </c>
      <c r="F6622" s="7">
        <v>13.8</v>
      </c>
      <c r="G6622" s="7">
        <v>0</v>
      </c>
      <c r="H6622" s="7">
        <f t="shared" si="927"/>
        <v>2</v>
      </c>
      <c r="I6622" s="16">
        <f t="shared" si="928"/>
        <v>45202</v>
      </c>
      <c r="J6622" s="17">
        <v>1.2267999999999999</v>
      </c>
      <c r="K6622" s="18">
        <f>G6622*结论【关键目标】!C$27*0.7735*0.001</f>
        <v>0</v>
      </c>
      <c r="L6622" s="5">
        <v>0</v>
      </c>
      <c r="M6622" s="5">
        <f>ABS(IF(L6622&lt;=0,L6622/耗电量关键数据!$B$6/1000,L6622/耗电量关键数据!$B$5/1000))</f>
        <v>0</v>
      </c>
      <c r="N6622" s="19">
        <f>耗电量关键数据!$B$14</f>
        <v>1.1688450000000001</v>
      </c>
      <c r="O6622" s="19">
        <f>耗电量关键数据!$B$15</f>
        <v>0.37403039999999999</v>
      </c>
      <c r="P6622" s="19">
        <f t="shared" si="929"/>
        <v>1.5428754000000002</v>
      </c>
      <c r="Q6622" s="19">
        <f t="shared" si="933"/>
        <v>1.5428754000000002</v>
      </c>
      <c r="R6622" s="20">
        <f t="shared" si="930"/>
        <v>-1.5428754000000002</v>
      </c>
      <c r="S6622" s="20">
        <f t="shared" si="934"/>
        <v>1.5428754000000002</v>
      </c>
      <c r="T6622" s="20">
        <f>IF((T6621+R6622)&lt;0,0,IF((T6621+R6622)&gt;结论【关键目标】!C$28,结论【关键目标】!C$28,T6621+R6622))</f>
        <v>17.371373800000001</v>
      </c>
      <c r="U6622" s="19">
        <f>IF((T6621+R6622)&lt;结论【关键目标】!$C$28,0,(发电量计算【计算逻辑页】!R6622+发电量计算【计算逻辑页】!T6621-结论【关键目标】!$C$28))</f>
        <v>0</v>
      </c>
      <c r="V6622" s="5">
        <f t="shared" si="931"/>
        <v>0</v>
      </c>
      <c r="W6622" s="5">
        <f t="shared" si="932"/>
        <v>0</v>
      </c>
      <c r="X6622" s="5">
        <f t="shared" si="935"/>
        <v>1.3527931507200002</v>
      </c>
    </row>
    <row r="6623" spans="1:24" x14ac:dyDescent="0.15">
      <c r="A6623" s="7">
        <v>6622</v>
      </c>
      <c r="B6623" s="7">
        <v>10</v>
      </c>
      <c r="C6623" s="7">
        <v>3</v>
      </c>
      <c r="D6623" s="7">
        <v>22</v>
      </c>
      <c r="E6623" s="7">
        <v>276</v>
      </c>
      <c r="F6623" s="7">
        <v>11</v>
      </c>
      <c r="G6623" s="7">
        <v>0</v>
      </c>
      <c r="H6623" s="7">
        <f t="shared" si="927"/>
        <v>2</v>
      </c>
      <c r="I6623" s="16">
        <f t="shared" si="928"/>
        <v>45202</v>
      </c>
      <c r="J6623" s="17">
        <v>0.70809999999999995</v>
      </c>
      <c r="K6623" s="18">
        <f>G6623*结论【关键目标】!C$27*0.7735*0.001</f>
        <v>0</v>
      </c>
      <c r="L6623" s="5">
        <v>0</v>
      </c>
      <c r="M6623" s="5">
        <f>ABS(IF(L6623&lt;=0,L6623/耗电量关键数据!$B$6/1000,L6623/耗电量关键数据!$B$5/1000))</f>
        <v>0</v>
      </c>
      <c r="N6623" s="19">
        <f>耗电量关键数据!$B$14</f>
        <v>1.1688450000000001</v>
      </c>
      <c r="O6623" s="19">
        <f>耗电量关键数据!$B$15</f>
        <v>0.37403039999999999</v>
      </c>
      <c r="P6623" s="19">
        <f t="shared" si="929"/>
        <v>1.5428754000000002</v>
      </c>
      <c r="Q6623" s="19">
        <f t="shared" si="933"/>
        <v>0</v>
      </c>
      <c r="R6623" s="20">
        <f t="shared" si="930"/>
        <v>0</v>
      </c>
      <c r="S6623" s="20">
        <f t="shared" si="934"/>
        <v>0</v>
      </c>
      <c r="T6623" s="20">
        <f>IF((T6622+R6623)&lt;0,0,IF((T6622+R6623)&gt;结论【关键目标】!C$28,结论【关键目标】!C$28,T6622+R6623))</f>
        <v>17.371373800000001</v>
      </c>
      <c r="U6623" s="19">
        <f>IF((T6622+R6623)&lt;结论【关键目标】!$C$28,0,(发电量计算【计算逻辑页】!R6623+发电量计算【计算逻辑页】!T6622-结论【关键目标】!$C$28))</f>
        <v>0</v>
      </c>
      <c r="V6623" s="5">
        <f t="shared" si="931"/>
        <v>0</v>
      </c>
      <c r="W6623" s="5">
        <f t="shared" si="932"/>
        <v>0</v>
      </c>
      <c r="X6623" s="5">
        <f t="shared" si="935"/>
        <v>0</v>
      </c>
    </row>
    <row r="6624" spans="1:24" x14ac:dyDescent="0.15">
      <c r="A6624" s="7">
        <v>6623</v>
      </c>
      <c r="B6624" s="7">
        <v>10</v>
      </c>
      <c r="C6624" s="7">
        <v>3</v>
      </c>
      <c r="D6624" s="7">
        <v>23</v>
      </c>
      <c r="E6624" s="7">
        <v>276</v>
      </c>
      <c r="F6624" s="7">
        <v>10</v>
      </c>
      <c r="G6624" s="7">
        <v>0</v>
      </c>
      <c r="H6624" s="7">
        <f t="shared" si="927"/>
        <v>2</v>
      </c>
      <c r="I6624" s="16">
        <f t="shared" si="928"/>
        <v>45202</v>
      </c>
      <c r="J6624" s="17">
        <v>0.70809999999999995</v>
      </c>
      <c r="K6624" s="18">
        <f>G6624*结论【关键目标】!C$27*0.7735*0.001</f>
        <v>0</v>
      </c>
      <c r="L6624" s="5">
        <v>0</v>
      </c>
      <c r="M6624" s="5">
        <f>ABS(IF(L6624&lt;=0,L6624/耗电量关键数据!$B$6/1000,L6624/耗电量关键数据!$B$5/1000))</f>
        <v>0</v>
      </c>
      <c r="N6624" s="19">
        <f>耗电量关键数据!$B$14</f>
        <v>1.1688450000000001</v>
      </c>
      <c r="O6624" s="19">
        <f>耗电量关键数据!$B$15</f>
        <v>0.37403039999999999</v>
      </c>
      <c r="P6624" s="19">
        <f t="shared" si="929"/>
        <v>1.5428754000000002</v>
      </c>
      <c r="Q6624" s="19">
        <f t="shared" si="933"/>
        <v>0</v>
      </c>
      <c r="R6624" s="20">
        <f t="shared" si="930"/>
        <v>0</v>
      </c>
      <c r="S6624" s="20">
        <f t="shared" si="934"/>
        <v>0</v>
      </c>
      <c r="T6624" s="20">
        <f>IF((T6623+R6624)&lt;0,0,IF((T6623+R6624)&gt;结论【关键目标】!C$28,结论【关键目标】!C$28,T6623+R6624))</f>
        <v>17.371373800000001</v>
      </c>
      <c r="U6624" s="19">
        <f>IF((T6623+R6624)&lt;结论【关键目标】!$C$28,0,(发电量计算【计算逻辑页】!R6624+发电量计算【计算逻辑页】!T6623-结论【关键目标】!$C$28))</f>
        <v>0</v>
      </c>
      <c r="V6624" s="5">
        <f t="shared" si="931"/>
        <v>0</v>
      </c>
      <c r="W6624" s="5">
        <f t="shared" si="932"/>
        <v>0</v>
      </c>
      <c r="X6624" s="5">
        <f t="shared" si="935"/>
        <v>0</v>
      </c>
    </row>
    <row r="6625" spans="1:24" x14ac:dyDescent="0.15">
      <c r="A6625" s="7">
        <v>6624</v>
      </c>
      <c r="B6625" s="7">
        <v>10</v>
      </c>
      <c r="C6625" s="7">
        <v>3</v>
      </c>
      <c r="D6625" s="7">
        <v>24</v>
      </c>
      <c r="E6625" s="7">
        <v>276</v>
      </c>
      <c r="F6625" s="7">
        <v>11.4</v>
      </c>
      <c r="G6625" s="7">
        <v>0</v>
      </c>
      <c r="H6625" s="7">
        <f t="shared" si="927"/>
        <v>2</v>
      </c>
      <c r="I6625" s="16">
        <f t="shared" si="928"/>
        <v>45202</v>
      </c>
      <c r="J6625" s="17">
        <v>0.2407</v>
      </c>
      <c r="K6625" s="18">
        <f>G6625*结论【关键目标】!C$27*0.7735*0.001</f>
        <v>0</v>
      </c>
      <c r="L6625" s="5">
        <v>0</v>
      </c>
      <c r="M6625" s="5">
        <f>ABS(IF(L6625&lt;=0,L6625/耗电量关键数据!$B$6/1000,L6625/耗电量关键数据!$B$5/1000))</f>
        <v>0</v>
      </c>
      <c r="N6625" s="19">
        <f>耗电量关键数据!$B$14</f>
        <v>1.1688450000000001</v>
      </c>
      <c r="O6625" s="19">
        <f>耗电量关键数据!$B$15</f>
        <v>0.37403039999999999</v>
      </c>
      <c r="P6625" s="19">
        <f t="shared" si="929"/>
        <v>1.5428754000000002</v>
      </c>
      <c r="Q6625" s="19">
        <f t="shared" si="933"/>
        <v>0</v>
      </c>
      <c r="R6625" s="20">
        <f t="shared" si="930"/>
        <v>0</v>
      </c>
      <c r="S6625" s="20">
        <f t="shared" si="934"/>
        <v>0</v>
      </c>
      <c r="T6625" s="20">
        <f>IF((T6624+R6625)&lt;0,0,IF((T6624+R6625)&gt;结论【关键目标】!C$28,结论【关键目标】!C$28,T6624+R6625))</f>
        <v>17.371373800000001</v>
      </c>
      <c r="U6625" s="19">
        <f>IF((T6624+R6625)&lt;结论【关键目标】!$C$28,0,(发电量计算【计算逻辑页】!R6625+发电量计算【计算逻辑页】!T6624-结论【关键目标】!$C$28))</f>
        <v>0</v>
      </c>
      <c r="V6625" s="5">
        <f t="shared" si="931"/>
        <v>0</v>
      </c>
      <c r="W6625" s="5">
        <f t="shared" si="932"/>
        <v>0</v>
      </c>
      <c r="X6625" s="5">
        <f t="shared" si="935"/>
        <v>0</v>
      </c>
    </row>
    <row r="6626" spans="1:24" x14ac:dyDescent="0.15">
      <c r="A6626" s="7">
        <v>6625</v>
      </c>
      <c r="B6626" s="7">
        <v>10</v>
      </c>
      <c r="C6626" s="7">
        <v>4</v>
      </c>
      <c r="D6626" s="7">
        <v>1</v>
      </c>
      <c r="E6626" s="7">
        <v>277</v>
      </c>
      <c r="F6626" s="7">
        <v>8</v>
      </c>
      <c r="G6626" s="7">
        <v>0</v>
      </c>
      <c r="H6626" s="7">
        <f t="shared" si="927"/>
        <v>3</v>
      </c>
      <c r="I6626" s="16">
        <f t="shared" si="928"/>
        <v>45203</v>
      </c>
      <c r="J6626" s="17">
        <v>0.2407</v>
      </c>
      <c r="K6626" s="18">
        <f>G6626*结论【关键目标】!C$27*0.7735*0.001</f>
        <v>0</v>
      </c>
      <c r="L6626" s="5">
        <v>0</v>
      </c>
      <c r="M6626" s="5">
        <f>ABS(IF(L6626&lt;=0,L6626/耗电量关键数据!$B$6/1000,L6626/耗电量关键数据!$B$5/1000))</f>
        <v>0</v>
      </c>
      <c r="N6626" s="19">
        <f>耗电量关键数据!$B$14</f>
        <v>1.1688450000000001</v>
      </c>
      <c r="O6626" s="19">
        <f>耗电量关键数据!$B$15</f>
        <v>0.37403039999999999</v>
      </c>
      <c r="P6626" s="19">
        <f t="shared" si="929"/>
        <v>1.5428754000000002</v>
      </c>
      <c r="Q6626" s="19">
        <f t="shared" si="933"/>
        <v>0</v>
      </c>
      <c r="R6626" s="20">
        <f t="shared" si="930"/>
        <v>0</v>
      </c>
      <c r="S6626" s="20">
        <f t="shared" si="934"/>
        <v>0</v>
      </c>
      <c r="T6626" s="20">
        <f>IF((T6625+R6626)&lt;0,0,IF((T6625+R6626)&gt;结论【关键目标】!C$28,结论【关键目标】!C$28,T6625+R6626))</f>
        <v>17.371373800000001</v>
      </c>
      <c r="U6626" s="19">
        <f>IF((T6625+R6626)&lt;结论【关键目标】!$C$28,0,(发电量计算【计算逻辑页】!R6626+发电量计算【计算逻辑页】!T6625-结论【关键目标】!$C$28))</f>
        <v>0</v>
      </c>
      <c r="V6626" s="5">
        <f t="shared" si="931"/>
        <v>0</v>
      </c>
      <c r="W6626" s="5">
        <f t="shared" si="932"/>
        <v>0</v>
      </c>
      <c r="X6626" s="5">
        <f t="shared" si="935"/>
        <v>0</v>
      </c>
    </row>
    <row r="6627" spans="1:24" x14ac:dyDescent="0.15">
      <c r="A6627" s="7">
        <v>6626</v>
      </c>
      <c r="B6627" s="7">
        <v>10</v>
      </c>
      <c r="C6627" s="7">
        <v>4</v>
      </c>
      <c r="D6627" s="7">
        <v>2</v>
      </c>
      <c r="E6627" s="7">
        <v>277</v>
      </c>
      <c r="F6627" s="7">
        <v>8</v>
      </c>
      <c r="G6627" s="7">
        <v>0</v>
      </c>
      <c r="H6627" s="7">
        <f t="shared" si="927"/>
        <v>3</v>
      </c>
      <c r="I6627" s="16">
        <f t="shared" si="928"/>
        <v>45203</v>
      </c>
      <c r="J6627" s="17">
        <v>0.2407</v>
      </c>
      <c r="K6627" s="18">
        <f>G6627*结论【关键目标】!C$27*0.7735*0.001</f>
        <v>0</v>
      </c>
      <c r="L6627" s="5">
        <v>0</v>
      </c>
      <c r="M6627" s="5">
        <f>ABS(IF(L6627&lt;=0,L6627/耗电量关键数据!$B$6/1000,L6627/耗电量关键数据!$B$5/1000))</f>
        <v>0</v>
      </c>
      <c r="N6627" s="19">
        <f>耗电量关键数据!$B$14</f>
        <v>1.1688450000000001</v>
      </c>
      <c r="O6627" s="19">
        <f>耗电量关键数据!$B$15</f>
        <v>0.37403039999999999</v>
      </c>
      <c r="P6627" s="19">
        <f t="shared" si="929"/>
        <v>1.5428754000000002</v>
      </c>
      <c r="Q6627" s="19">
        <f t="shared" si="933"/>
        <v>0</v>
      </c>
      <c r="R6627" s="20">
        <f t="shared" si="930"/>
        <v>0</v>
      </c>
      <c r="S6627" s="20">
        <f t="shared" si="934"/>
        <v>0</v>
      </c>
      <c r="T6627" s="20">
        <f>IF((T6626+R6627)&lt;0,0,IF((T6626+R6627)&gt;结论【关键目标】!C$28,结论【关键目标】!C$28,T6626+R6627))</f>
        <v>17.371373800000001</v>
      </c>
      <c r="U6627" s="19">
        <f>IF((T6626+R6627)&lt;结论【关键目标】!$C$28,0,(发电量计算【计算逻辑页】!R6627+发电量计算【计算逻辑页】!T6626-结论【关键目标】!$C$28))</f>
        <v>0</v>
      </c>
      <c r="V6627" s="5">
        <f t="shared" si="931"/>
        <v>0</v>
      </c>
      <c r="W6627" s="5">
        <f t="shared" si="932"/>
        <v>0</v>
      </c>
      <c r="X6627" s="5">
        <f t="shared" si="935"/>
        <v>0</v>
      </c>
    </row>
    <row r="6628" spans="1:24" x14ac:dyDescent="0.15">
      <c r="A6628" s="7">
        <v>6627</v>
      </c>
      <c r="B6628" s="7">
        <v>10</v>
      </c>
      <c r="C6628" s="7">
        <v>4</v>
      </c>
      <c r="D6628" s="7">
        <v>3</v>
      </c>
      <c r="E6628" s="7">
        <v>277</v>
      </c>
      <c r="F6628" s="7">
        <v>8.8000000000000007</v>
      </c>
      <c r="G6628" s="7">
        <v>0</v>
      </c>
      <c r="H6628" s="7">
        <f t="shared" si="927"/>
        <v>3</v>
      </c>
      <c r="I6628" s="16">
        <f t="shared" si="928"/>
        <v>45203</v>
      </c>
      <c r="J6628" s="17">
        <v>0.2407</v>
      </c>
      <c r="K6628" s="18">
        <f>G6628*结论【关键目标】!C$27*0.7735*0.001</f>
        <v>0</v>
      </c>
      <c r="L6628" s="5">
        <v>0</v>
      </c>
      <c r="M6628" s="5">
        <f>ABS(IF(L6628&lt;=0,L6628/耗电量关键数据!$B$6/1000,L6628/耗电量关键数据!$B$5/1000))</f>
        <v>0</v>
      </c>
      <c r="N6628" s="19">
        <f>耗电量关键数据!$B$14</f>
        <v>1.1688450000000001</v>
      </c>
      <c r="O6628" s="19">
        <f>耗电量关键数据!$B$15</f>
        <v>0.37403039999999999</v>
      </c>
      <c r="P6628" s="19">
        <f t="shared" si="929"/>
        <v>1.5428754000000002</v>
      </c>
      <c r="Q6628" s="19">
        <f t="shared" si="933"/>
        <v>0</v>
      </c>
      <c r="R6628" s="20">
        <f t="shared" si="930"/>
        <v>0</v>
      </c>
      <c r="S6628" s="20">
        <f t="shared" si="934"/>
        <v>0</v>
      </c>
      <c r="T6628" s="20">
        <f>IF((T6627+R6628)&lt;0,0,IF((T6627+R6628)&gt;结论【关键目标】!C$28,结论【关键目标】!C$28,T6627+R6628))</f>
        <v>17.371373800000001</v>
      </c>
      <c r="U6628" s="19">
        <f>IF((T6627+R6628)&lt;结论【关键目标】!$C$28,0,(发电量计算【计算逻辑页】!R6628+发电量计算【计算逻辑页】!T6627-结论【关键目标】!$C$28))</f>
        <v>0</v>
      </c>
      <c r="V6628" s="5">
        <f t="shared" si="931"/>
        <v>0</v>
      </c>
      <c r="W6628" s="5">
        <f t="shared" si="932"/>
        <v>0</v>
      </c>
      <c r="X6628" s="5">
        <f t="shared" si="935"/>
        <v>0</v>
      </c>
    </row>
    <row r="6629" spans="1:24" x14ac:dyDescent="0.15">
      <c r="A6629" s="7">
        <v>6628</v>
      </c>
      <c r="B6629" s="7">
        <v>10</v>
      </c>
      <c r="C6629" s="7">
        <v>4</v>
      </c>
      <c r="D6629" s="7">
        <v>4</v>
      </c>
      <c r="E6629" s="7">
        <v>277</v>
      </c>
      <c r="F6629" s="7">
        <v>7</v>
      </c>
      <c r="G6629" s="7">
        <v>0</v>
      </c>
      <c r="H6629" s="7">
        <f t="shared" si="927"/>
        <v>3</v>
      </c>
      <c r="I6629" s="16">
        <f t="shared" si="928"/>
        <v>45203</v>
      </c>
      <c r="J6629" s="17">
        <v>0.2407</v>
      </c>
      <c r="K6629" s="18">
        <f>G6629*结论【关键目标】!C$27*0.7735*0.001</f>
        <v>0</v>
      </c>
      <c r="L6629" s="5">
        <v>0</v>
      </c>
      <c r="M6629" s="5">
        <f>ABS(IF(L6629&lt;=0,L6629/耗电量关键数据!$B$6/1000,L6629/耗电量关键数据!$B$5/1000))</f>
        <v>0</v>
      </c>
      <c r="N6629" s="19">
        <f>耗电量关键数据!$B$14</f>
        <v>1.1688450000000001</v>
      </c>
      <c r="O6629" s="19">
        <f>耗电量关键数据!$B$15</f>
        <v>0.37403039999999999</v>
      </c>
      <c r="P6629" s="19">
        <f t="shared" si="929"/>
        <v>1.5428754000000002</v>
      </c>
      <c r="Q6629" s="19">
        <f t="shared" si="933"/>
        <v>0</v>
      </c>
      <c r="R6629" s="20">
        <f t="shared" si="930"/>
        <v>0</v>
      </c>
      <c r="S6629" s="20">
        <f t="shared" si="934"/>
        <v>0</v>
      </c>
      <c r="T6629" s="20">
        <f>IF((T6628+R6629)&lt;0,0,IF((T6628+R6629)&gt;结论【关键目标】!C$28,结论【关键目标】!C$28,T6628+R6629))</f>
        <v>17.371373800000001</v>
      </c>
      <c r="U6629" s="19">
        <f>IF((T6628+R6629)&lt;结论【关键目标】!$C$28,0,(发电量计算【计算逻辑页】!R6629+发电量计算【计算逻辑页】!T6628-结论【关键目标】!$C$28))</f>
        <v>0</v>
      </c>
      <c r="V6629" s="5">
        <f t="shared" si="931"/>
        <v>0</v>
      </c>
      <c r="W6629" s="5">
        <f t="shared" si="932"/>
        <v>0</v>
      </c>
      <c r="X6629" s="5">
        <f t="shared" si="935"/>
        <v>0</v>
      </c>
    </row>
    <row r="6630" spans="1:24" x14ac:dyDescent="0.15">
      <c r="A6630" s="7">
        <v>6629</v>
      </c>
      <c r="B6630" s="7">
        <v>10</v>
      </c>
      <c r="C6630" s="7">
        <v>4</v>
      </c>
      <c r="D6630" s="7">
        <v>5</v>
      </c>
      <c r="E6630" s="7">
        <v>277</v>
      </c>
      <c r="F6630" s="7">
        <v>7</v>
      </c>
      <c r="G6630" s="7">
        <v>0</v>
      </c>
      <c r="H6630" s="7">
        <f t="shared" si="927"/>
        <v>3</v>
      </c>
      <c r="I6630" s="16">
        <f t="shared" si="928"/>
        <v>45203</v>
      </c>
      <c r="J6630" s="17">
        <v>0.2407</v>
      </c>
      <c r="K6630" s="18">
        <f>G6630*结论【关键目标】!C$27*0.7735*0.001</f>
        <v>0</v>
      </c>
      <c r="L6630" s="5">
        <v>0</v>
      </c>
      <c r="M6630" s="5">
        <f>ABS(IF(L6630&lt;=0,L6630/耗电量关键数据!$B$6/1000,L6630/耗电量关键数据!$B$5/1000))</f>
        <v>0</v>
      </c>
      <c r="N6630" s="19">
        <f>耗电量关键数据!$B$14</f>
        <v>1.1688450000000001</v>
      </c>
      <c r="O6630" s="19">
        <f>耗电量关键数据!$B$15</f>
        <v>0.37403039999999999</v>
      </c>
      <c r="P6630" s="19">
        <f t="shared" si="929"/>
        <v>1.5428754000000002</v>
      </c>
      <c r="Q6630" s="19">
        <f t="shared" si="933"/>
        <v>0</v>
      </c>
      <c r="R6630" s="20">
        <f t="shared" si="930"/>
        <v>0</v>
      </c>
      <c r="S6630" s="20">
        <f t="shared" si="934"/>
        <v>0</v>
      </c>
      <c r="T6630" s="20">
        <f>IF((T6629+R6630)&lt;0,0,IF((T6629+R6630)&gt;结论【关键目标】!C$28,结论【关键目标】!C$28,T6629+R6630))</f>
        <v>17.371373800000001</v>
      </c>
      <c r="U6630" s="19">
        <f>IF((T6629+R6630)&lt;结论【关键目标】!$C$28,0,(发电量计算【计算逻辑页】!R6630+发电量计算【计算逻辑页】!T6629-结论【关键目标】!$C$28))</f>
        <v>0</v>
      </c>
      <c r="V6630" s="5">
        <f t="shared" si="931"/>
        <v>0</v>
      </c>
      <c r="W6630" s="5">
        <f t="shared" si="932"/>
        <v>0</v>
      </c>
      <c r="X6630" s="5">
        <f t="shared" si="935"/>
        <v>0</v>
      </c>
    </row>
    <row r="6631" spans="1:24" x14ac:dyDescent="0.15">
      <c r="A6631" s="7">
        <v>6630</v>
      </c>
      <c r="B6631" s="7">
        <v>10</v>
      </c>
      <c r="C6631" s="7">
        <v>4</v>
      </c>
      <c r="D6631" s="7">
        <v>6</v>
      </c>
      <c r="E6631" s="7">
        <v>277</v>
      </c>
      <c r="F6631" s="7">
        <v>6.4</v>
      </c>
      <c r="G6631" s="7">
        <v>0</v>
      </c>
      <c r="H6631" s="7">
        <f t="shared" si="927"/>
        <v>3</v>
      </c>
      <c r="I6631" s="16">
        <f t="shared" si="928"/>
        <v>45203</v>
      </c>
      <c r="J6631" s="17">
        <v>0.2407</v>
      </c>
      <c r="K6631" s="18">
        <f>G6631*结论【关键目标】!C$27*0.7735*0.001</f>
        <v>0</v>
      </c>
      <c r="L6631" s="5">
        <v>0</v>
      </c>
      <c r="M6631" s="5">
        <f>ABS(IF(L6631&lt;=0,L6631/耗电量关键数据!$B$6/1000,L6631/耗电量关键数据!$B$5/1000))</f>
        <v>0</v>
      </c>
      <c r="N6631" s="19">
        <f>耗电量关键数据!$B$14</f>
        <v>1.1688450000000001</v>
      </c>
      <c r="O6631" s="19">
        <f>耗电量关键数据!$B$15</f>
        <v>0.37403039999999999</v>
      </c>
      <c r="P6631" s="19">
        <f t="shared" si="929"/>
        <v>1.5428754000000002</v>
      </c>
      <c r="Q6631" s="19">
        <f t="shared" si="933"/>
        <v>0</v>
      </c>
      <c r="R6631" s="20">
        <f t="shared" si="930"/>
        <v>0</v>
      </c>
      <c r="S6631" s="20">
        <f t="shared" si="934"/>
        <v>0</v>
      </c>
      <c r="T6631" s="20">
        <f>IF((T6630+R6631)&lt;0,0,IF((T6630+R6631)&gt;结论【关键目标】!C$28,结论【关键目标】!C$28,T6630+R6631))</f>
        <v>17.371373800000001</v>
      </c>
      <c r="U6631" s="19">
        <f>IF((T6630+R6631)&lt;结论【关键目标】!$C$28,0,(发电量计算【计算逻辑页】!R6631+发电量计算【计算逻辑页】!T6630-结论【关键目标】!$C$28))</f>
        <v>0</v>
      </c>
      <c r="V6631" s="5">
        <f t="shared" si="931"/>
        <v>0</v>
      </c>
      <c r="W6631" s="5">
        <f t="shared" si="932"/>
        <v>0</v>
      </c>
      <c r="X6631" s="5">
        <f t="shared" si="935"/>
        <v>0</v>
      </c>
    </row>
    <row r="6632" spans="1:24" x14ac:dyDescent="0.15">
      <c r="A6632" s="7">
        <v>6631</v>
      </c>
      <c r="B6632" s="7">
        <v>10</v>
      </c>
      <c r="C6632" s="7">
        <v>4</v>
      </c>
      <c r="D6632" s="7">
        <v>7</v>
      </c>
      <c r="E6632" s="7">
        <v>277</v>
      </c>
      <c r="F6632" s="7">
        <v>6</v>
      </c>
      <c r="G6632" s="7">
        <v>44.4</v>
      </c>
      <c r="H6632" s="7">
        <f t="shared" si="927"/>
        <v>3</v>
      </c>
      <c r="I6632" s="16">
        <f t="shared" si="928"/>
        <v>45203</v>
      </c>
      <c r="J6632" s="17">
        <v>0.2407</v>
      </c>
      <c r="K6632" s="18">
        <f>G6632*结论【关键目标】!C$27*0.7735*0.001</f>
        <v>4.1212079999999993</v>
      </c>
      <c r="L6632" s="5">
        <v>0</v>
      </c>
      <c r="M6632" s="5">
        <f>ABS(IF(L6632&lt;=0,L6632/耗电量关键数据!$B$6/1000,L6632/耗电量关键数据!$B$5/1000))</f>
        <v>0</v>
      </c>
      <c r="N6632" s="19">
        <f>耗电量关键数据!$B$14</f>
        <v>1.1688450000000001</v>
      </c>
      <c r="O6632" s="19">
        <f>耗电量关键数据!$B$15</f>
        <v>0.37403039999999999</v>
      </c>
      <c r="P6632" s="19">
        <f t="shared" si="929"/>
        <v>1.5428754000000002</v>
      </c>
      <c r="Q6632" s="19">
        <f t="shared" si="933"/>
        <v>0</v>
      </c>
      <c r="R6632" s="20">
        <f t="shared" si="930"/>
        <v>4.1212079999999993</v>
      </c>
      <c r="S6632" s="20">
        <f t="shared" si="934"/>
        <v>0</v>
      </c>
      <c r="T6632" s="20">
        <f>IF((T6631+R6632)&lt;0,0,IF((T6631+R6632)&gt;结论【关键目标】!C$28,结论【关键目标】!C$28,T6631+R6632))</f>
        <v>21.4925818</v>
      </c>
      <c r="U6632" s="19">
        <f>IF((T6631+R6632)&lt;结论【关键目标】!$C$28,0,(发电量计算【计算逻辑页】!R6632+发电量计算【计算逻辑页】!T6631-结论【关键目标】!$C$28))</f>
        <v>0</v>
      </c>
      <c r="V6632" s="5">
        <f t="shared" si="931"/>
        <v>0</v>
      </c>
      <c r="W6632" s="5">
        <f t="shared" si="932"/>
        <v>0.37137010878000004</v>
      </c>
      <c r="X6632" s="5">
        <f t="shared" si="935"/>
        <v>0</v>
      </c>
    </row>
    <row r="6633" spans="1:24" x14ac:dyDescent="0.15">
      <c r="A6633" s="7">
        <v>6632</v>
      </c>
      <c r="B6633" s="7">
        <v>10</v>
      </c>
      <c r="C6633" s="7">
        <v>4</v>
      </c>
      <c r="D6633" s="7">
        <v>8</v>
      </c>
      <c r="E6633" s="7">
        <v>277</v>
      </c>
      <c r="F6633" s="7">
        <v>7</v>
      </c>
      <c r="G6633" s="7">
        <v>127.9</v>
      </c>
      <c r="H6633" s="7">
        <f t="shared" si="927"/>
        <v>3</v>
      </c>
      <c r="I6633" s="16">
        <f t="shared" si="928"/>
        <v>45203</v>
      </c>
      <c r="J6633" s="17">
        <v>0.70809999999999995</v>
      </c>
      <c r="K6633" s="18">
        <f>G6633*结论【关键目标】!C$27*0.7735*0.001</f>
        <v>11.871677999999999</v>
      </c>
      <c r="L6633" s="5">
        <v>0</v>
      </c>
      <c r="M6633" s="5">
        <f>ABS(IF(L6633&lt;=0,L6633/耗电量关键数据!$B$6/1000,L6633/耗电量关键数据!$B$5/1000))</f>
        <v>0</v>
      </c>
      <c r="N6633" s="19">
        <f>耗电量关键数据!$B$14</f>
        <v>1.1688450000000001</v>
      </c>
      <c r="O6633" s="19">
        <f>耗电量关键数据!$B$15</f>
        <v>0.37403039999999999</v>
      </c>
      <c r="P6633" s="19">
        <f t="shared" si="929"/>
        <v>1.5428754000000002</v>
      </c>
      <c r="Q6633" s="19">
        <f t="shared" si="933"/>
        <v>0</v>
      </c>
      <c r="R6633" s="20">
        <f t="shared" si="930"/>
        <v>11.871677999999999</v>
      </c>
      <c r="S6633" s="20">
        <f t="shared" si="934"/>
        <v>0</v>
      </c>
      <c r="T6633" s="20">
        <f>IF((T6632+R6633)&lt;0,0,IF((T6632+R6633)&gt;结论【关键目标】!C$28,结论【关键目标】!C$28,T6632+R6633))</f>
        <v>22</v>
      </c>
      <c r="U6633" s="19">
        <f>IF((T6632+R6633)&lt;结论【关键目标】!$C$28,0,(发电量计算【计算逻辑页】!R6633+发电量计算【计算逻辑页】!T6632-结论【关键目标】!$C$28))</f>
        <v>11.364259799999999</v>
      </c>
      <c r="V6633" s="5">
        <f t="shared" si="931"/>
        <v>3.9774909299999996</v>
      </c>
      <c r="W6633" s="5">
        <f t="shared" si="932"/>
        <v>1.0925100707400002</v>
      </c>
      <c r="X6633" s="5">
        <f t="shared" si="935"/>
        <v>0</v>
      </c>
    </row>
    <row r="6634" spans="1:24" x14ac:dyDescent="0.15">
      <c r="A6634" s="7">
        <v>6633</v>
      </c>
      <c r="B6634" s="7">
        <v>10</v>
      </c>
      <c r="C6634" s="7">
        <v>4</v>
      </c>
      <c r="D6634" s="7">
        <v>9</v>
      </c>
      <c r="E6634" s="7">
        <v>277</v>
      </c>
      <c r="F6634" s="7">
        <v>9.6</v>
      </c>
      <c r="G6634" s="7">
        <v>331.5</v>
      </c>
      <c r="H6634" s="7">
        <f t="shared" si="927"/>
        <v>3</v>
      </c>
      <c r="I6634" s="16">
        <f t="shared" si="928"/>
        <v>45203</v>
      </c>
      <c r="J6634" s="17">
        <v>0.70809999999999995</v>
      </c>
      <c r="K6634" s="18">
        <f>G6634*结论【关键目标】!C$27*0.7735*0.001</f>
        <v>30.769829999999999</v>
      </c>
      <c r="L6634" s="5">
        <v>0</v>
      </c>
      <c r="M6634" s="5">
        <f>ABS(IF(L6634&lt;=0,L6634/耗电量关键数据!$B$6/1000,L6634/耗电量关键数据!$B$5/1000))</f>
        <v>0</v>
      </c>
      <c r="N6634" s="19">
        <f>耗电量关键数据!$B$14</f>
        <v>1.1688450000000001</v>
      </c>
      <c r="O6634" s="19">
        <f>耗电量关键数据!$B$15</f>
        <v>0.37403039999999999</v>
      </c>
      <c r="P6634" s="19">
        <f t="shared" si="929"/>
        <v>1.5428754000000002</v>
      </c>
      <c r="Q6634" s="19">
        <f t="shared" si="933"/>
        <v>0</v>
      </c>
      <c r="R6634" s="20">
        <f t="shared" si="930"/>
        <v>30.769829999999999</v>
      </c>
      <c r="S6634" s="20">
        <f t="shared" si="934"/>
        <v>0</v>
      </c>
      <c r="T6634" s="20">
        <f>IF((T6633+R6634)&lt;0,0,IF((T6633+R6634)&gt;结论【关键目标】!C$28,结论【关键目标】!C$28,T6633+R6634))</f>
        <v>22</v>
      </c>
      <c r="U6634" s="19">
        <f>IF((T6633+R6634)&lt;结论【关键目标】!$C$28,0,(发电量计算【计算逻辑页】!R6634+发电量计算【计算逻辑页】!T6633-结论【关键目标】!$C$28))</f>
        <v>30.769829999999999</v>
      </c>
      <c r="V6634" s="5">
        <f t="shared" si="931"/>
        <v>10.769440499999998</v>
      </c>
      <c r="W6634" s="5">
        <f t="shared" si="932"/>
        <v>1.0925100707400002</v>
      </c>
      <c r="X6634" s="5">
        <f t="shared" si="935"/>
        <v>0</v>
      </c>
    </row>
    <row r="6635" spans="1:24" x14ac:dyDescent="0.15">
      <c r="A6635" s="7">
        <v>6634</v>
      </c>
      <c r="B6635" s="7">
        <v>10</v>
      </c>
      <c r="C6635" s="7">
        <v>4</v>
      </c>
      <c r="D6635" s="7">
        <v>10</v>
      </c>
      <c r="E6635" s="7">
        <v>277</v>
      </c>
      <c r="F6635" s="7">
        <v>9</v>
      </c>
      <c r="G6635" s="7">
        <v>334.5</v>
      </c>
      <c r="H6635" s="7">
        <f t="shared" si="927"/>
        <v>3</v>
      </c>
      <c r="I6635" s="16">
        <f t="shared" si="928"/>
        <v>45203</v>
      </c>
      <c r="J6635" s="17">
        <v>0.70809999999999995</v>
      </c>
      <c r="K6635" s="18">
        <f>G6635*结论【关键目标】!C$27*0.7735*0.001</f>
        <v>31.048289999999998</v>
      </c>
      <c r="L6635" s="5">
        <v>0</v>
      </c>
      <c r="M6635" s="5">
        <f>ABS(IF(L6635&lt;=0,L6635/耗电量关键数据!$B$6/1000,L6635/耗电量关键数据!$B$5/1000))</f>
        <v>0</v>
      </c>
      <c r="N6635" s="19">
        <f>耗电量关键数据!$B$14</f>
        <v>1.1688450000000001</v>
      </c>
      <c r="O6635" s="19">
        <f>耗电量关键数据!$B$15</f>
        <v>0.37403039999999999</v>
      </c>
      <c r="P6635" s="19">
        <f t="shared" si="929"/>
        <v>1.5428754000000002</v>
      </c>
      <c r="Q6635" s="19">
        <f t="shared" si="933"/>
        <v>0</v>
      </c>
      <c r="R6635" s="20">
        <f t="shared" si="930"/>
        <v>31.048289999999998</v>
      </c>
      <c r="S6635" s="20">
        <f t="shared" si="934"/>
        <v>0</v>
      </c>
      <c r="T6635" s="20">
        <f>IF((T6634+R6635)&lt;0,0,IF((T6634+R6635)&gt;结论【关键目标】!C$28,结论【关键目标】!C$28,T6634+R6635))</f>
        <v>22</v>
      </c>
      <c r="U6635" s="19">
        <f>IF((T6634+R6635)&lt;结论【关键目标】!$C$28,0,(发电量计算【计算逻辑页】!R6635+发电量计算【计算逻辑页】!T6634-结论【关键目标】!$C$28))</f>
        <v>31.048289999999994</v>
      </c>
      <c r="V6635" s="5">
        <f t="shared" si="931"/>
        <v>10.866901499999997</v>
      </c>
      <c r="W6635" s="5">
        <f t="shared" si="932"/>
        <v>1.0925100707400002</v>
      </c>
      <c r="X6635" s="5">
        <f t="shared" si="935"/>
        <v>0</v>
      </c>
    </row>
    <row r="6636" spans="1:24" x14ac:dyDescent="0.15">
      <c r="A6636" s="7">
        <v>6635</v>
      </c>
      <c r="B6636" s="7">
        <v>10</v>
      </c>
      <c r="C6636" s="7">
        <v>4</v>
      </c>
      <c r="D6636" s="7">
        <v>11</v>
      </c>
      <c r="E6636" s="7">
        <v>277</v>
      </c>
      <c r="F6636" s="7">
        <v>11</v>
      </c>
      <c r="G6636" s="7">
        <v>455.4</v>
      </c>
      <c r="H6636" s="7">
        <f t="shared" si="927"/>
        <v>3</v>
      </c>
      <c r="I6636" s="16">
        <f t="shared" si="928"/>
        <v>45203</v>
      </c>
      <c r="J6636" s="17">
        <v>1.2267999999999999</v>
      </c>
      <c r="K6636" s="18">
        <f>G6636*结论【关键目标】!C$27*0.7735*0.001</f>
        <v>42.270227999999996</v>
      </c>
      <c r="L6636" s="5">
        <v>0</v>
      </c>
      <c r="M6636" s="5">
        <f>ABS(IF(L6636&lt;=0,L6636/耗电量关键数据!$B$6/1000,L6636/耗电量关键数据!$B$5/1000))</f>
        <v>0</v>
      </c>
      <c r="N6636" s="19">
        <f>耗电量关键数据!$B$14</f>
        <v>1.1688450000000001</v>
      </c>
      <c r="O6636" s="19">
        <f>耗电量关键数据!$B$15</f>
        <v>0.37403039999999999</v>
      </c>
      <c r="P6636" s="19">
        <f t="shared" si="929"/>
        <v>1.5428754000000002</v>
      </c>
      <c r="Q6636" s="19">
        <f t="shared" si="933"/>
        <v>1.5428754000000002</v>
      </c>
      <c r="R6636" s="20">
        <f t="shared" si="930"/>
        <v>40.727352599999996</v>
      </c>
      <c r="S6636" s="20">
        <f t="shared" si="934"/>
        <v>0</v>
      </c>
      <c r="T6636" s="20">
        <f>IF((T6635+R6636)&lt;0,0,IF((T6635+R6636)&gt;结论【关键目标】!C$28,结论【关键目标】!C$28,T6635+R6636))</f>
        <v>22</v>
      </c>
      <c r="U6636" s="19">
        <f>IF((T6635+R6636)&lt;结论【关键目标】!$C$28,0,(发电量计算【计算逻辑页】!R6636+发电量计算【计算逻辑页】!T6635-结论【关键目标】!$C$28))</f>
        <v>40.727352599999996</v>
      </c>
      <c r="V6636" s="5">
        <f t="shared" si="931"/>
        <v>14.254573409999997</v>
      </c>
      <c r="W6636" s="5">
        <f t="shared" si="932"/>
        <v>1.89279954072</v>
      </c>
      <c r="X6636" s="5">
        <f t="shared" si="935"/>
        <v>0</v>
      </c>
    </row>
    <row r="6637" spans="1:24" x14ac:dyDescent="0.15">
      <c r="A6637" s="7">
        <v>6636</v>
      </c>
      <c r="B6637" s="7">
        <v>10</v>
      </c>
      <c r="C6637" s="7">
        <v>4</v>
      </c>
      <c r="D6637" s="7">
        <v>12</v>
      </c>
      <c r="E6637" s="7">
        <v>277</v>
      </c>
      <c r="F6637" s="7">
        <v>13.5</v>
      </c>
      <c r="G6637" s="7">
        <v>544</v>
      </c>
      <c r="H6637" s="7">
        <f t="shared" si="927"/>
        <v>3</v>
      </c>
      <c r="I6637" s="16">
        <f t="shared" si="928"/>
        <v>45203</v>
      </c>
      <c r="J6637" s="17">
        <v>1.2267999999999999</v>
      </c>
      <c r="K6637" s="18">
        <f>G6637*结论【关键目标】!C$27*0.7735*0.001</f>
        <v>50.494079999999997</v>
      </c>
      <c r="L6637" s="5">
        <v>0</v>
      </c>
      <c r="M6637" s="5">
        <f>ABS(IF(L6637&lt;=0,L6637/耗电量关键数据!$B$6/1000,L6637/耗电量关键数据!$B$5/1000))</f>
        <v>0</v>
      </c>
      <c r="N6637" s="19">
        <f>耗电量关键数据!$B$14</f>
        <v>1.1688450000000001</v>
      </c>
      <c r="O6637" s="19">
        <f>耗电量关键数据!$B$15</f>
        <v>0.37403039999999999</v>
      </c>
      <c r="P6637" s="19">
        <f t="shared" si="929"/>
        <v>1.5428754000000002</v>
      </c>
      <c r="Q6637" s="19">
        <f t="shared" si="933"/>
        <v>1.5428754000000002</v>
      </c>
      <c r="R6637" s="20">
        <f t="shared" si="930"/>
        <v>48.951204599999997</v>
      </c>
      <c r="S6637" s="20">
        <f t="shared" si="934"/>
        <v>0</v>
      </c>
      <c r="T6637" s="20">
        <f>IF((T6636+R6637)&lt;0,0,IF((T6636+R6637)&gt;结论【关键目标】!C$28,结论【关键目标】!C$28,T6636+R6637))</f>
        <v>22</v>
      </c>
      <c r="U6637" s="19">
        <f>IF((T6636+R6637)&lt;结论【关键目标】!$C$28,0,(发电量计算【计算逻辑页】!R6637+发电量计算【计算逻辑页】!T6636-结论【关键目标】!$C$28))</f>
        <v>48.951204599999997</v>
      </c>
      <c r="V6637" s="5">
        <f t="shared" si="931"/>
        <v>17.132921609999997</v>
      </c>
      <c r="W6637" s="5">
        <f t="shared" si="932"/>
        <v>1.89279954072</v>
      </c>
      <c r="X6637" s="5">
        <f t="shared" si="935"/>
        <v>0</v>
      </c>
    </row>
    <row r="6638" spans="1:24" x14ac:dyDescent="0.15">
      <c r="A6638" s="7">
        <v>6637</v>
      </c>
      <c r="B6638" s="7">
        <v>10</v>
      </c>
      <c r="C6638" s="7">
        <v>4</v>
      </c>
      <c r="D6638" s="7">
        <v>13</v>
      </c>
      <c r="E6638" s="7">
        <v>277</v>
      </c>
      <c r="F6638" s="7">
        <v>14</v>
      </c>
      <c r="G6638" s="7">
        <v>493.9</v>
      </c>
      <c r="H6638" s="7">
        <f t="shared" si="927"/>
        <v>3</v>
      </c>
      <c r="I6638" s="16">
        <f t="shared" si="928"/>
        <v>45203</v>
      </c>
      <c r="J6638" s="17">
        <v>1.2267999999999999</v>
      </c>
      <c r="K6638" s="18">
        <f>G6638*结论【关键目标】!C$27*0.7735*0.001</f>
        <v>45.843798</v>
      </c>
      <c r="L6638" s="5">
        <v>0</v>
      </c>
      <c r="M6638" s="5">
        <f>ABS(IF(L6638&lt;=0,L6638/耗电量关键数据!$B$6/1000,L6638/耗电量关键数据!$B$5/1000))</f>
        <v>0</v>
      </c>
      <c r="N6638" s="19">
        <f>耗电量关键数据!$B$14</f>
        <v>1.1688450000000001</v>
      </c>
      <c r="O6638" s="19">
        <f>耗电量关键数据!$B$15</f>
        <v>0.37403039999999999</v>
      </c>
      <c r="P6638" s="19">
        <f t="shared" si="929"/>
        <v>1.5428754000000002</v>
      </c>
      <c r="Q6638" s="19">
        <f t="shared" si="933"/>
        <v>1.5428754000000002</v>
      </c>
      <c r="R6638" s="20">
        <f t="shared" si="930"/>
        <v>44.3009226</v>
      </c>
      <c r="S6638" s="20">
        <f t="shared" si="934"/>
        <v>0</v>
      </c>
      <c r="T6638" s="20">
        <f>IF((T6637+R6638)&lt;0,0,IF((T6637+R6638)&gt;结论【关键目标】!C$28,结论【关键目标】!C$28,T6637+R6638))</f>
        <v>22</v>
      </c>
      <c r="U6638" s="19">
        <f>IF((T6637+R6638)&lt;结论【关键目标】!$C$28,0,(发电量计算【计算逻辑页】!R6638+发电量计算【计算逻辑页】!T6637-结论【关键目标】!$C$28))</f>
        <v>44.300922600000007</v>
      </c>
      <c r="V6638" s="5">
        <f t="shared" si="931"/>
        <v>15.505322910000002</v>
      </c>
      <c r="W6638" s="5">
        <f t="shared" si="932"/>
        <v>1.89279954072</v>
      </c>
      <c r="X6638" s="5">
        <f t="shared" si="935"/>
        <v>0</v>
      </c>
    </row>
    <row r="6639" spans="1:24" x14ac:dyDescent="0.15">
      <c r="A6639" s="7">
        <v>6638</v>
      </c>
      <c r="B6639" s="7">
        <v>10</v>
      </c>
      <c r="C6639" s="7">
        <v>4</v>
      </c>
      <c r="D6639" s="7">
        <v>14</v>
      </c>
      <c r="E6639" s="7">
        <v>277</v>
      </c>
      <c r="F6639" s="7">
        <v>15</v>
      </c>
      <c r="G6639" s="7">
        <v>415.8</v>
      </c>
      <c r="H6639" s="7">
        <f t="shared" si="927"/>
        <v>3</v>
      </c>
      <c r="I6639" s="16">
        <f t="shared" si="928"/>
        <v>45203</v>
      </c>
      <c r="J6639" s="17">
        <v>1.2267999999999999</v>
      </c>
      <c r="K6639" s="18">
        <f>G6639*结论【关键目标】!C$27*0.7735*0.001</f>
        <v>38.594555999999997</v>
      </c>
      <c r="L6639" s="5">
        <v>0</v>
      </c>
      <c r="M6639" s="5">
        <f>ABS(IF(L6639&lt;=0,L6639/耗电量关键数据!$B$6/1000,L6639/耗电量关键数据!$B$5/1000))</f>
        <v>0</v>
      </c>
      <c r="N6639" s="19">
        <f>耗电量关键数据!$B$14</f>
        <v>1.1688450000000001</v>
      </c>
      <c r="O6639" s="19">
        <f>耗电量关键数据!$B$15</f>
        <v>0.37403039999999999</v>
      </c>
      <c r="P6639" s="19">
        <f t="shared" si="929"/>
        <v>1.5428754000000002</v>
      </c>
      <c r="Q6639" s="19">
        <f t="shared" si="933"/>
        <v>1.5428754000000002</v>
      </c>
      <c r="R6639" s="20">
        <f t="shared" si="930"/>
        <v>37.051680599999997</v>
      </c>
      <c r="S6639" s="20">
        <f t="shared" si="934"/>
        <v>0</v>
      </c>
      <c r="T6639" s="20">
        <f>IF((T6638+R6639)&lt;0,0,IF((T6638+R6639)&gt;结论【关键目标】!C$28,结论【关键目标】!C$28,T6638+R6639))</f>
        <v>22</v>
      </c>
      <c r="U6639" s="19">
        <f>IF((T6638+R6639)&lt;结论【关键目标】!$C$28,0,(发电量计算【计算逻辑页】!R6639+发电量计算【计算逻辑页】!T6638-结论【关键目标】!$C$28))</f>
        <v>37.051680599999997</v>
      </c>
      <c r="V6639" s="5">
        <f t="shared" si="931"/>
        <v>12.968088209999998</v>
      </c>
      <c r="W6639" s="5">
        <f t="shared" si="932"/>
        <v>1.89279954072</v>
      </c>
      <c r="X6639" s="5">
        <f t="shared" si="935"/>
        <v>0</v>
      </c>
    </row>
    <row r="6640" spans="1:24" x14ac:dyDescent="0.15">
      <c r="A6640" s="7">
        <v>6639</v>
      </c>
      <c r="B6640" s="7">
        <v>10</v>
      </c>
      <c r="C6640" s="7">
        <v>4</v>
      </c>
      <c r="D6640" s="7">
        <v>15</v>
      </c>
      <c r="E6640" s="7">
        <v>277</v>
      </c>
      <c r="F6640" s="7">
        <v>15.7</v>
      </c>
      <c r="G6640" s="7">
        <v>311.8</v>
      </c>
      <c r="H6640" s="7">
        <f t="shared" si="927"/>
        <v>3</v>
      </c>
      <c r="I6640" s="16">
        <f t="shared" si="928"/>
        <v>45203</v>
      </c>
      <c r="J6640" s="17">
        <v>1.2267999999999999</v>
      </c>
      <c r="K6640" s="18">
        <f>G6640*结论【关键目标】!C$27*0.7735*0.001</f>
        <v>28.941275999999998</v>
      </c>
      <c r="L6640" s="5">
        <v>0</v>
      </c>
      <c r="M6640" s="5">
        <f>ABS(IF(L6640&lt;=0,L6640/耗电量关键数据!$B$6/1000,L6640/耗电量关键数据!$B$5/1000))</f>
        <v>0</v>
      </c>
      <c r="N6640" s="19">
        <f>耗电量关键数据!$B$14</f>
        <v>1.1688450000000001</v>
      </c>
      <c r="O6640" s="19">
        <f>耗电量关键数据!$B$15</f>
        <v>0.37403039999999999</v>
      </c>
      <c r="P6640" s="19">
        <f t="shared" si="929"/>
        <v>1.5428754000000002</v>
      </c>
      <c r="Q6640" s="19">
        <f t="shared" si="933"/>
        <v>1.5428754000000002</v>
      </c>
      <c r="R6640" s="20">
        <f t="shared" si="930"/>
        <v>27.398400599999999</v>
      </c>
      <c r="S6640" s="20">
        <f t="shared" si="934"/>
        <v>0</v>
      </c>
      <c r="T6640" s="20">
        <f>IF((T6639+R6640)&lt;0,0,IF((T6639+R6640)&gt;结论【关键目标】!C$28,结论【关键目标】!C$28,T6639+R6640))</f>
        <v>22</v>
      </c>
      <c r="U6640" s="19">
        <f>IF((T6639+R6640)&lt;结论【关键目标】!$C$28,0,(发电量计算【计算逻辑页】!R6640+发电量计算【计算逻辑页】!T6639-结论【关键目标】!$C$28))</f>
        <v>27.398400600000002</v>
      </c>
      <c r="V6640" s="5">
        <f t="shared" si="931"/>
        <v>9.5894402099999994</v>
      </c>
      <c r="W6640" s="5">
        <f t="shared" si="932"/>
        <v>1.89279954072</v>
      </c>
      <c r="X6640" s="5">
        <f t="shared" si="935"/>
        <v>0</v>
      </c>
    </row>
    <row r="6641" spans="1:24" x14ac:dyDescent="0.15">
      <c r="A6641" s="7">
        <v>6640</v>
      </c>
      <c r="B6641" s="7">
        <v>10</v>
      </c>
      <c r="C6641" s="7">
        <v>4</v>
      </c>
      <c r="D6641" s="7">
        <v>16</v>
      </c>
      <c r="E6641" s="7">
        <v>277</v>
      </c>
      <c r="F6641" s="7">
        <v>15</v>
      </c>
      <c r="G6641" s="7">
        <v>166</v>
      </c>
      <c r="H6641" s="7">
        <f t="shared" si="927"/>
        <v>3</v>
      </c>
      <c r="I6641" s="16">
        <f t="shared" si="928"/>
        <v>45203</v>
      </c>
      <c r="J6641" s="17">
        <v>0.70809999999999995</v>
      </c>
      <c r="K6641" s="18">
        <f>G6641*结论【关键目标】!C$27*0.7735*0.001</f>
        <v>15.408119999999998</v>
      </c>
      <c r="L6641" s="5">
        <v>0</v>
      </c>
      <c r="M6641" s="5">
        <f>ABS(IF(L6641&lt;=0,L6641/耗电量关键数据!$B$6/1000,L6641/耗电量关键数据!$B$5/1000))</f>
        <v>0</v>
      </c>
      <c r="N6641" s="19">
        <f>耗电量关键数据!$B$14</f>
        <v>1.1688450000000001</v>
      </c>
      <c r="O6641" s="19">
        <f>耗电量关键数据!$B$15</f>
        <v>0.37403039999999999</v>
      </c>
      <c r="P6641" s="19">
        <f t="shared" si="929"/>
        <v>1.5428754000000002</v>
      </c>
      <c r="Q6641" s="19">
        <f t="shared" si="933"/>
        <v>0</v>
      </c>
      <c r="R6641" s="20">
        <f t="shared" si="930"/>
        <v>15.408119999999998</v>
      </c>
      <c r="S6641" s="20">
        <f t="shared" si="934"/>
        <v>0</v>
      </c>
      <c r="T6641" s="20">
        <f>IF((T6640+R6641)&lt;0,0,IF((T6640+R6641)&gt;结论【关键目标】!C$28,结论【关键目标】!C$28,T6640+R6641))</f>
        <v>22</v>
      </c>
      <c r="U6641" s="19">
        <f>IF((T6640+R6641)&lt;结论【关键目标】!$C$28,0,(发电量计算【计算逻辑页】!R6641+发电量计算【计算逻辑页】!T6640-结论【关键目标】!$C$28))</f>
        <v>15.408119999999997</v>
      </c>
      <c r="V6641" s="5">
        <f t="shared" si="931"/>
        <v>5.3928419999999981</v>
      </c>
      <c r="W6641" s="5">
        <f t="shared" si="932"/>
        <v>1.0925100707400002</v>
      </c>
      <c r="X6641" s="5">
        <f t="shared" si="935"/>
        <v>0</v>
      </c>
    </row>
    <row r="6642" spans="1:24" x14ac:dyDescent="0.15">
      <c r="A6642" s="7">
        <v>6641</v>
      </c>
      <c r="B6642" s="7">
        <v>10</v>
      </c>
      <c r="C6642" s="7">
        <v>4</v>
      </c>
      <c r="D6642" s="7">
        <v>17</v>
      </c>
      <c r="E6642" s="7">
        <v>277</v>
      </c>
      <c r="F6642" s="7">
        <v>15</v>
      </c>
      <c r="G6642" s="7">
        <v>27.6</v>
      </c>
      <c r="H6642" s="7">
        <f t="shared" si="927"/>
        <v>3</v>
      </c>
      <c r="I6642" s="16">
        <f t="shared" si="928"/>
        <v>45203</v>
      </c>
      <c r="J6642" s="17">
        <v>0.70809999999999995</v>
      </c>
      <c r="K6642" s="18">
        <f>G6642*结论【关键目标】!C$27*0.7735*0.001</f>
        <v>2.5618319999999999</v>
      </c>
      <c r="L6642" s="5">
        <v>0</v>
      </c>
      <c r="M6642" s="5">
        <f>ABS(IF(L6642&lt;=0,L6642/耗电量关键数据!$B$6/1000,L6642/耗电量关键数据!$B$5/1000))</f>
        <v>0</v>
      </c>
      <c r="N6642" s="19">
        <f>耗电量关键数据!$B$14</f>
        <v>1.1688450000000001</v>
      </c>
      <c r="O6642" s="19">
        <f>耗电量关键数据!$B$15</f>
        <v>0.37403039999999999</v>
      </c>
      <c r="P6642" s="19">
        <f t="shared" si="929"/>
        <v>1.5428754000000002</v>
      </c>
      <c r="Q6642" s="19">
        <f t="shared" si="933"/>
        <v>0</v>
      </c>
      <c r="R6642" s="20">
        <f t="shared" si="930"/>
        <v>2.5618319999999999</v>
      </c>
      <c r="S6642" s="20">
        <f t="shared" si="934"/>
        <v>0</v>
      </c>
      <c r="T6642" s="20">
        <f>IF((T6641+R6642)&lt;0,0,IF((T6641+R6642)&gt;结论【关键目标】!C$28,结论【关键目标】!C$28,T6641+R6642))</f>
        <v>22</v>
      </c>
      <c r="U6642" s="19">
        <f>IF((T6641+R6642)&lt;结论【关键目标】!$C$28,0,(发电量计算【计算逻辑页】!R6642+发电量计算【计算逻辑页】!T6641-结论【关键目标】!$C$28))</f>
        <v>2.561831999999999</v>
      </c>
      <c r="V6642" s="5">
        <f t="shared" si="931"/>
        <v>0.89664119999999958</v>
      </c>
      <c r="W6642" s="5">
        <f t="shared" si="932"/>
        <v>1.0925100707400002</v>
      </c>
      <c r="X6642" s="5">
        <f t="shared" si="935"/>
        <v>0</v>
      </c>
    </row>
    <row r="6643" spans="1:24" x14ac:dyDescent="0.15">
      <c r="A6643" s="7">
        <v>6642</v>
      </c>
      <c r="B6643" s="7">
        <v>10</v>
      </c>
      <c r="C6643" s="7">
        <v>4</v>
      </c>
      <c r="D6643" s="7">
        <v>18</v>
      </c>
      <c r="E6643" s="7">
        <v>277</v>
      </c>
      <c r="F6643" s="7">
        <v>14.9</v>
      </c>
      <c r="G6643" s="7">
        <v>0</v>
      </c>
      <c r="H6643" s="7">
        <f t="shared" si="927"/>
        <v>3</v>
      </c>
      <c r="I6643" s="16">
        <f t="shared" si="928"/>
        <v>45203</v>
      </c>
      <c r="J6643" s="17">
        <v>0.70809999999999995</v>
      </c>
      <c r="K6643" s="18">
        <f>G6643*结论【关键目标】!C$27*0.7735*0.001</f>
        <v>0</v>
      </c>
      <c r="L6643" s="5">
        <v>0</v>
      </c>
      <c r="M6643" s="5">
        <f>ABS(IF(L6643&lt;=0,L6643/耗电量关键数据!$B$6/1000,L6643/耗电量关键数据!$B$5/1000))</f>
        <v>0</v>
      </c>
      <c r="N6643" s="19">
        <f>耗电量关键数据!$B$14</f>
        <v>1.1688450000000001</v>
      </c>
      <c r="O6643" s="19">
        <f>耗电量关键数据!$B$15</f>
        <v>0.37403039999999999</v>
      </c>
      <c r="P6643" s="19">
        <f t="shared" si="929"/>
        <v>1.5428754000000002</v>
      </c>
      <c r="Q6643" s="19">
        <f t="shared" si="933"/>
        <v>0</v>
      </c>
      <c r="R6643" s="20">
        <f t="shared" si="930"/>
        <v>0</v>
      </c>
      <c r="S6643" s="20">
        <f t="shared" si="934"/>
        <v>0</v>
      </c>
      <c r="T6643" s="20">
        <f>IF((T6642+R6643)&lt;0,0,IF((T6642+R6643)&gt;结论【关键目标】!C$28,结论【关键目标】!C$28,T6642+R6643))</f>
        <v>22</v>
      </c>
      <c r="U6643" s="19">
        <f>IF((T6642+R6643)&lt;结论【关键目标】!$C$28,0,(发电量计算【计算逻辑页】!R6643+发电量计算【计算逻辑页】!T6642-结论【关键目标】!$C$28))</f>
        <v>0</v>
      </c>
      <c r="V6643" s="5">
        <f t="shared" si="931"/>
        <v>0</v>
      </c>
      <c r="W6643" s="5">
        <f t="shared" si="932"/>
        <v>0</v>
      </c>
      <c r="X6643" s="5">
        <f t="shared" si="935"/>
        <v>0</v>
      </c>
    </row>
    <row r="6644" spans="1:24" x14ac:dyDescent="0.15">
      <c r="A6644" s="7">
        <v>6643</v>
      </c>
      <c r="B6644" s="7">
        <v>10</v>
      </c>
      <c r="C6644" s="7">
        <v>4</v>
      </c>
      <c r="D6644" s="7">
        <v>19</v>
      </c>
      <c r="E6644" s="7">
        <v>277</v>
      </c>
      <c r="F6644" s="7">
        <v>13</v>
      </c>
      <c r="G6644" s="7">
        <v>0</v>
      </c>
      <c r="H6644" s="7">
        <f t="shared" si="927"/>
        <v>3</v>
      </c>
      <c r="I6644" s="16">
        <f t="shared" si="928"/>
        <v>45203</v>
      </c>
      <c r="J6644" s="17">
        <v>1.2267999999999999</v>
      </c>
      <c r="K6644" s="18">
        <f>G6644*结论【关键目标】!C$27*0.7735*0.001</f>
        <v>0</v>
      </c>
      <c r="L6644" s="5">
        <v>0</v>
      </c>
      <c r="M6644" s="5">
        <f>ABS(IF(L6644&lt;=0,L6644/耗电量关键数据!$B$6/1000,L6644/耗电量关键数据!$B$5/1000))</f>
        <v>0</v>
      </c>
      <c r="N6644" s="19">
        <f>耗电量关键数据!$B$14</f>
        <v>1.1688450000000001</v>
      </c>
      <c r="O6644" s="19">
        <f>耗电量关键数据!$B$15</f>
        <v>0.37403039999999999</v>
      </c>
      <c r="P6644" s="19">
        <f t="shared" si="929"/>
        <v>1.5428754000000002</v>
      </c>
      <c r="Q6644" s="19">
        <f t="shared" si="933"/>
        <v>1.5428754000000002</v>
      </c>
      <c r="R6644" s="20">
        <f t="shared" si="930"/>
        <v>-1.5428754000000002</v>
      </c>
      <c r="S6644" s="20">
        <f t="shared" si="934"/>
        <v>1.5428754000000002</v>
      </c>
      <c r="T6644" s="20">
        <f>IF((T6643+R6644)&lt;0,0,IF((T6643+R6644)&gt;结论【关键目标】!C$28,结论【关键目标】!C$28,T6643+R6644))</f>
        <v>20.4571246</v>
      </c>
      <c r="U6644" s="19">
        <f>IF((T6643+R6644)&lt;结论【关键目标】!$C$28,0,(发电量计算【计算逻辑页】!R6644+发电量计算【计算逻辑页】!T6643-结论【关键目标】!$C$28))</f>
        <v>0</v>
      </c>
      <c r="V6644" s="5">
        <f t="shared" si="931"/>
        <v>0</v>
      </c>
      <c r="W6644" s="5">
        <f t="shared" si="932"/>
        <v>0</v>
      </c>
      <c r="X6644" s="5">
        <f t="shared" si="935"/>
        <v>1.3527931507200002</v>
      </c>
    </row>
    <row r="6645" spans="1:24" x14ac:dyDescent="0.15">
      <c r="A6645" s="7">
        <v>6644</v>
      </c>
      <c r="B6645" s="7">
        <v>10</v>
      </c>
      <c r="C6645" s="7">
        <v>4</v>
      </c>
      <c r="D6645" s="7">
        <v>20</v>
      </c>
      <c r="E6645" s="7">
        <v>277</v>
      </c>
      <c r="F6645" s="7">
        <v>13</v>
      </c>
      <c r="G6645" s="7">
        <v>0</v>
      </c>
      <c r="H6645" s="7">
        <f t="shared" si="927"/>
        <v>3</v>
      </c>
      <c r="I6645" s="16">
        <f t="shared" si="928"/>
        <v>45203</v>
      </c>
      <c r="J6645" s="17">
        <v>1.2267999999999999</v>
      </c>
      <c r="K6645" s="18">
        <f>G6645*结论【关键目标】!C$27*0.7735*0.001</f>
        <v>0</v>
      </c>
      <c r="L6645" s="5">
        <v>0</v>
      </c>
      <c r="M6645" s="5">
        <f>ABS(IF(L6645&lt;=0,L6645/耗电量关键数据!$B$6/1000,L6645/耗电量关键数据!$B$5/1000))</f>
        <v>0</v>
      </c>
      <c r="N6645" s="19">
        <f>耗电量关键数据!$B$14</f>
        <v>1.1688450000000001</v>
      </c>
      <c r="O6645" s="19">
        <f>耗电量关键数据!$B$15</f>
        <v>0.37403039999999999</v>
      </c>
      <c r="P6645" s="19">
        <f t="shared" si="929"/>
        <v>1.5428754000000002</v>
      </c>
      <c r="Q6645" s="19">
        <f t="shared" si="933"/>
        <v>1.5428754000000002</v>
      </c>
      <c r="R6645" s="20">
        <f t="shared" si="930"/>
        <v>-1.5428754000000002</v>
      </c>
      <c r="S6645" s="20">
        <f t="shared" si="934"/>
        <v>1.5428754000000002</v>
      </c>
      <c r="T6645" s="20">
        <f>IF((T6644+R6645)&lt;0,0,IF((T6644+R6645)&gt;结论【关键目标】!C$28,结论【关键目标】!C$28,T6644+R6645))</f>
        <v>18.9142492</v>
      </c>
      <c r="U6645" s="19">
        <f>IF((T6644+R6645)&lt;结论【关键目标】!$C$28,0,(发电量计算【计算逻辑页】!R6645+发电量计算【计算逻辑页】!T6644-结论【关键目标】!$C$28))</f>
        <v>0</v>
      </c>
      <c r="V6645" s="5">
        <f t="shared" si="931"/>
        <v>0</v>
      </c>
      <c r="W6645" s="5">
        <f t="shared" si="932"/>
        <v>0</v>
      </c>
      <c r="X6645" s="5">
        <f t="shared" si="935"/>
        <v>1.3527931507200002</v>
      </c>
    </row>
    <row r="6646" spans="1:24" x14ac:dyDescent="0.15">
      <c r="A6646" s="7">
        <v>6645</v>
      </c>
      <c r="B6646" s="7">
        <v>10</v>
      </c>
      <c r="C6646" s="7">
        <v>4</v>
      </c>
      <c r="D6646" s="7">
        <v>21</v>
      </c>
      <c r="E6646" s="7">
        <v>277</v>
      </c>
      <c r="F6646" s="7">
        <v>13.1</v>
      </c>
      <c r="G6646" s="7">
        <v>0</v>
      </c>
      <c r="H6646" s="7">
        <f t="shared" si="927"/>
        <v>3</v>
      </c>
      <c r="I6646" s="16">
        <f t="shared" si="928"/>
        <v>45203</v>
      </c>
      <c r="J6646" s="17">
        <v>1.2267999999999999</v>
      </c>
      <c r="K6646" s="18">
        <f>G6646*结论【关键目标】!C$27*0.7735*0.001</f>
        <v>0</v>
      </c>
      <c r="L6646" s="5">
        <v>0</v>
      </c>
      <c r="M6646" s="5">
        <f>ABS(IF(L6646&lt;=0,L6646/耗电量关键数据!$B$6/1000,L6646/耗电量关键数据!$B$5/1000))</f>
        <v>0</v>
      </c>
      <c r="N6646" s="19">
        <f>耗电量关键数据!$B$14</f>
        <v>1.1688450000000001</v>
      </c>
      <c r="O6646" s="19">
        <f>耗电量关键数据!$B$15</f>
        <v>0.37403039999999999</v>
      </c>
      <c r="P6646" s="19">
        <f t="shared" si="929"/>
        <v>1.5428754000000002</v>
      </c>
      <c r="Q6646" s="19">
        <f t="shared" si="933"/>
        <v>1.5428754000000002</v>
      </c>
      <c r="R6646" s="20">
        <f t="shared" si="930"/>
        <v>-1.5428754000000002</v>
      </c>
      <c r="S6646" s="20">
        <f t="shared" si="934"/>
        <v>1.5428754000000002</v>
      </c>
      <c r="T6646" s="20">
        <f>IF((T6645+R6646)&lt;0,0,IF((T6645+R6646)&gt;结论【关键目标】!C$28,结论【关键目标】!C$28,T6645+R6646))</f>
        <v>17.371373800000001</v>
      </c>
      <c r="U6646" s="19">
        <f>IF((T6645+R6646)&lt;结论【关键目标】!$C$28,0,(发电量计算【计算逻辑页】!R6646+发电量计算【计算逻辑页】!T6645-结论【关键目标】!$C$28))</f>
        <v>0</v>
      </c>
      <c r="V6646" s="5">
        <f t="shared" si="931"/>
        <v>0</v>
      </c>
      <c r="W6646" s="5">
        <f t="shared" si="932"/>
        <v>0</v>
      </c>
      <c r="X6646" s="5">
        <f t="shared" si="935"/>
        <v>1.3527931507200002</v>
      </c>
    </row>
    <row r="6647" spans="1:24" x14ac:dyDescent="0.15">
      <c r="A6647" s="7">
        <v>6646</v>
      </c>
      <c r="B6647" s="7">
        <v>10</v>
      </c>
      <c r="C6647" s="7">
        <v>4</v>
      </c>
      <c r="D6647" s="7">
        <v>22</v>
      </c>
      <c r="E6647" s="7">
        <v>277</v>
      </c>
      <c r="F6647" s="7">
        <v>11</v>
      </c>
      <c r="G6647" s="7">
        <v>0</v>
      </c>
      <c r="H6647" s="7">
        <f t="shared" si="927"/>
        <v>3</v>
      </c>
      <c r="I6647" s="16">
        <f t="shared" si="928"/>
        <v>45203</v>
      </c>
      <c r="J6647" s="17">
        <v>0.70809999999999995</v>
      </c>
      <c r="K6647" s="18">
        <f>G6647*结论【关键目标】!C$27*0.7735*0.001</f>
        <v>0</v>
      </c>
      <c r="L6647" s="5">
        <v>0</v>
      </c>
      <c r="M6647" s="5">
        <f>ABS(IF(L6647&lt;=0,L6647/耗电量关键数据!$B$6/1000,L6647/耗电量关键数据!$B$5/1000))</f>
        <v>0</v>
      </c>
      <c r="N6647" s="19">
        <f>耗电量关键数据!$B$14</f>
        <v>1.1688450000000001</v>
      </c>
      <c r="O6647" s="19">
        <f>耗电量关键数据!$B$15</f>
        <v>0.37403039999999999</v>
      </c>
      <c r="P6647" s="19">
        <f t="shared" si="929"/>
        <v>1.5428754000000002</v>
      </c>
      <c r="Q6647" s="19">
        <f t="shared" si="933"/>
        <v>0</v>
      </c>
      <c r="R6647" s="20">
        <f t="shared" si="930"/>
        <v>0</v>
      </c>
      <c r="S6647" s="20">
        <f t="shared" si="934"/>
        <v>0</v>
      </c>
      <c r="T6647" s="20">
        <f>IF((T6646+R6647)&lt;0,0,IF((T6646+R6647)&gt;结论【关键目标】!C$28,结论【关键目标】!C$28,T6646+R6647))</f>
        <v>17.371373800000001</v>
      </c>
      <c r="U6647" s="19">
        <f>IF((T6646+R6647)&lt;结论【关键目标】!$C$28,0,(发电量计算【计算逻辑页】!R6647+发电量计算【计算逻辑页】!T6646-结论【关键目标】!$C$28))</f>
        <v>0</v>
      </c>
      <c r="V6647" s="5">
        <f t="shared" si="931"/>
        <v>0</v>
      </c>
      <c r="W6647" s="5">
        <f t="shared" si="932"/>
        <v>0</v>
      </c>
      <c r="X6647" s="5">
        <f t="shared" si="935"/>
        <v>0</v>
      </c>
    </row>
    <row r="6648" spans="1:24" x14ac:dyDescent="0.15">
      <c r="A6648" s="7">
        <v>6647</v>
      </c>
      <c r="B6648" s="7">
        <v>10</v>
      </c>
      <c r="C6648" s="7">
        <v>4</v>
      </c>
      <c r="D6648" s="7">
        <v>23</v>
      </c>
      <c r="E6648" s="7">
        <v>277</v>
      </c>
      <c r="F6648" s="7">
        <v>12</v>
      </c>
      <c r="G6648" s="7">
        <v>0</v>
      </c>
      <c r="H6648" s="7">
        <f t="shared" si="927"/>
        <v>3</v>
      </c>
      <c r="I6648" s="16">
        <f t="shared" si="928"/>
        <v>45203</v>
      </c>
      <c r="J6648" s="17">
        <v>0.70809999999999995</v>
      </c>
      <c r="K6648" s="18">
        <f>G6648*结论【关键目标】!C$27*0.7735*0.001</f>
        <v>0</v>
      </c>
      <c r="L6648" s="5">
        <v>0</v>
      </c>
      <c r="M6648" s="5">
        <f>ABS(IF(L6648&lt;=0,L6648/耗电量关键数据!$B$6/1000,L6648/耗电量关键数据!$B$5/1000))</f>
        <v>0</v>
      </c>
      <c r="N6648" s="19">
        <f>耗电量关键数据!$B$14</f>
        <v>1.1688450000000001</v>
      </c>
      <c r="O6648" s="19">
        <f>耗电量关键数据!$B$15</f>
        <v>0.37403039999999999</v>
      </c>
      <c r="P6648" s="19">
        <f t="shared" si="929"/>
        <v>1.5428754000000002</v>
      </c>
      <c r="Q6648" s="19">
        <f t="shared" si="933"/>
        <v>0</v>
      </c>
      <c r="R6648" s="20">
        <f t="shared" si="930"/>
        <v>0</v>
      </c>
      <c r="S6648" s="20">
        <f t="shared" si="934"/>
        <v>0</v>
      </c>
      <c r="T6648" s="20">
        <f>IF((T6647+R6648)&lt;0,0,IF((T6647+R6648)&gt;结论【关键目标】!C$28,结论【关键目标】!C$28,T6647+R6648))</f>
        <v>17.371373800000001</v>
      </c>
      <c r="U6648" s="19">
        <f>IF((T6647+R6648)&lt;结论【关键目标】!$C$28,0,(发电量计算【计算逻辑页】!R6648+发电量计算【计算逻辑页】!T6647-结论【关键目标】!$C$28))</f>
        <v>0</v>
      </c>
      <c r="V6648" s="5">
        <f t="shared" si="931"/>
        <v>0</v>
      </c>
      <c r="W6648" s="5">
        <f t="shared" si="932"/>
        <v>0</v>
      </c>
      <c r="X6648" s="5">
        <f t="shared" si="935"/>
        <v>0</v>
      </c>
    </row>
    <row r="6649" spans="1:24" x14ac:dyDescent="0.15">
      <c r="A6649" s="7">
        <v>6648</v>
      </c>
      <c r="B6649" s="7">
        <v>10</v>
      </c>
      <c r="C6649" s="7">
        <v>4</v>
      </c>
      <c r="D6649" s="7">
        <v>24</v>
      </c>
      <c r="E6649" s="7">
        <v>277</v>
      </c>
      <c r="F6649" s="7">
        <v>10.8</v>
      </c>
      <c r="G6649" s="7">
        <v>0</v>
      </c>
      <c r="H6649" s="7">
        <f t="shared" si="927"/>
        <v>3</v>
      </c>
      <c r="I6649" s="16">
        <f t="shared" si="928"/>
        <v>45203</v>
      </c>
      <c r="J6649" s="17">
        <v>0.2407</v>
      </c>
      <c r="K6649" s="18">
        <f>G6649*结论【关键目标】!C$27*0.7735*0.001</f>
        <v>0</v>
      </c>
      <c r="L6649" s="5">
        <v>0</v>
      </c>
      <c r="M6649" s="5">
        <f>ABS(IF(L6649&lt;=0,L6649/耗电量关键数据!$B$6/1000,L6649/耗电量关键数据!$B$5/1000))</f>
        <v>0</v>
      </c>
      <c r="N6649" s="19">
        <f>耗电量关键数据!$B$14</f>
        <v>1.1688450000000001</v>
      </c>
      <c r="O6649" s="19">
        <f>耗电量关键数据!$B$15</f>
        <v>0.37403039999999999</v>
      </c>
      <c r="P6649" s="19">
        <f t="shared" si="929"/>
        <v>1.5428754000000002</v>
      </c>
      <c r="Q6649" s="19">
        <f t="shared" si="933"/>
        <v>0</v>
      </c>
      <c r="R6649" s="20">
        <f t="shared" si="930"/>
        <v>0</v>
      </c>
      <c r="S6649" s="20">
        <f t="shared" si="934"/>
        <v>0</v>
      </c>
      <c r="T6649" s="20">
        <f>IF((T6648+R6649)&lt;0,0,IF((T6648+R6649)&gt;结论【关键目标】!C$28,结论【关键目标】!C$28,T6648+R6649))</f>
        <v>17.371373800000001</v>
      </c>
      <c r="U6649" s="19">
        <f>IF((T6648+R6649)&lt;结论【关键目标】!$C$28,0,(发电量计算【计算逻辑页】!R6649+发电量计算【计算逻辑页】!T6648-结论【关键目标】!$C$28))</f>
        <v>0</v>
      </c>
      <c r="V6649" s="5">
        <f t="shared" si="931"/>
        <v>0</v>
      </c>
      <c r="W6649" s="5">
        <f t="shared" si="932"/>
        <v>0</v>
      </c>
      <c r="X6649" s="5">
        <f t="shared" si="935"/>
        <v>0</v>
      </c>
    </row>
    <row r="6650" spans="1:24" x14ac:dyDescent="0.15">
      <c r="A6650" s="7">
        <v>6649</v>
      </c>
      <c r="B6650" s="7">
        <v>10</v>
      </c>
      <c r="C6650" s="7">
        <v>5</v>
      </c>
      <c r="D6650" s="7">
        <v>1</v>
      </c>
      <c r="E6650" s="7">
        <v>278</v>
      </c>
      <c r="F6650" s="7">
        <v>9</v>
      </c>
      <c r="G6650" s="7">
        <v>0</v>
      </c>
      <c r="H6650" s="7">
        <f t="shared" si="927"/>
        <v>4</v>
      </c>
      <c r="I6650" s="16">
        <f t="shared" si="928"/>
        <v>45204</v>
      </c>
      <c r="J6650" s="17">
        <v>0.2407</v>
      </c>
      <c r="K6650" s="18">
        <f>G6650*结论【关键目标】!C$27*0.7735*0.001</f>
        <v>0</v>
      </c>
      <c r="L6650" s="5">
        <v>0</v>
      </c>
      <c r="M6650" s="5">
        <f>ABS(IF(L6650&lt;=0,L6650/耗电量关键数据!$B$6/1000,L6650/耗电量关键数据!$B$5/1000))</f>
        <v>0</v>
      </c>
      <c r="N6650" s="19">
        <f>耗电量关键数据!$B$14</f>
        <v>1.1688450000000001</v>
      </c>
      <c r="O6650" s="19">
        <f>耗电量关键数据!$B$15</f>
        <v>0.37403039999999999</v>
      </c>
      <c r="P6650" s="19">
        <f t="shared" si="929"/>
        <v>1.5428754000000002</v>
      </c>
      <c r="Q6650" s="19">
        <f t="shared" si="933"/>
        <v>0</v>
      </c>
      <c r="R6650" s="20">
        <f t="shared" si="930"/>
        <v>0</v>
      </c>
      <c r="S6650" s="20">
        <f t="shared" si="934"/>
        <v>0</v>
      </c>
      <c r="T6650" s="20">
        <f>IF((T6649+R6650)&lt;0,0,IF((T6649+R6650)&gt;结论【关键目标】!C$28,结论【关键目标】!C$28,T6649+R6650))</f>
        <v>17.371373800000001</v>
      </c>
      <c r="U6650" s="19">
        <f>IF((T6649+R6650)&lt;结论【关键目标】!$C$28,0,(发电量计算【计算逻辑页】!R6650+发电量计算【计算逻辑页】!T6649-结论【关键目标】!$C$28))</f>
        <v>0</v>
      </c>
      <c r="V6650" s="5">
        <f t="shared" si="931"/>
        <v>0</v>
      </c>
      <c r="W6650" s="5">
        <f t="shared" si="932"/>
        <v>0</v>
      </c>
      <c r="X6650" s="5">
        <f t="shared" si="935"/>
        <v>0</v>
      </c>
    </row>
    <row r="6651" spans="1:24" x14ac:dyDescent="0.15">
      <c r="A6651" s="7">
        <v>6650</v>
      </c>
      <c r="B6651" s="7">
        <v>10</v>
      </c>
      <c r="C6651" s="7">
        <v>5</v>
      </c>
      <c r="D6651" s="7">
        <v>2</v>
      </c>
      <c r="E6651" s="7">
        <v>278</v>
      </c>
      <c r="F6651" s="7">
        <v>8</v>
      </c>
      <c r="G6651" s="7">
        <v>0</v>
      </c>
      <c r="H6651" s="7">
        <f t="shared" si="927"/>
        <v>4</v>
      </c>
      <c r="I6651" s="16">
        <f t="shared" si="928"/>
        <v>45204</v>
      </c>
      <c r="J6651" s="17">
        <v>0.2407</v>
      </c>
      <c r="K6651" s="18">
        <f>G6651*结论【关键目标】!C$27*0.7735*0.001</f>
        <v>0</v>
      </c>
      <c r="L6651" s="5">
        <v>0</v>
      </c>
      <c r="M6651" s="5">
        <f>ABS(IF(L6651&lt;=0,L6651/耗电量关键数据!$B$6/1000,L6651/耗电量关键数据!$B$5/1000))</f>
        <v>0</v>
      </c>
      <c r="N6651" s="19">
        <f>耗电量关键数据!$B$14</f>
        <v>1.1688450000000001</v>
      </c>
      <c r="O6651" s="19">
        <f>耗电量关键数据!$B$15</f>
        <v>0.37403039999999999</v>
      </c>
      <c r="P6651" s="19">
        <f t="shared" si="929"/>
        <v>1.5428754000000002</v>
      </c>
      <c r="Q6651" s="19">
        <f t="shared" si="933"/>
        <v>0</v>
      </c>
      <c r="R6651" s="20">
        <f t="shared" si="930"/>
        <v>0</v>
      </c>
      <c r="S6651" s="20">
        <f t="shared" si="934"/>
        <v>0</v>
      </c>
      <c r="T6651" s="20">
        <f>IF((T6650+R6651)&lt;0,0,IF((T6650+R6651)&gt;结论【关键目标】!C$28,结论【关键目标】!C$28,T6650+R6651))</f>
        <v>17.371373800000001</v>
      </c>
      <c r="U6651" s="19">
        <f>IF((T6650+R6651)&lt;结论【关键目标】!$C$28,0,(发电量计算【计算逻辑页】!R6651+发电量计算【计算逻辑页】!T6650-结论【关键目标】!$C$28))</f>
        <v>0</v>
      </c>
      <c r="V6651" s="5">
        <f t="shared" si="931"/>
        <v>0</v>
      </c>
      <c r="W6651" s="5">
        <f t="shared" si="932"/>
        <v>0</v>
      </c>
      <c r="X6651" s="5">
        <f t="shared" si="935"/>
        <v>0</v>
      </c>
    </row>
    <row r="6652" spans="1:24" x14ac:dyDescent="0.15">
      <c r="A6652" s="7">
        <v>6651</v>
      </c>
      <c r="B6652" s="7">
        <v>10</v>
      </c>
      <c r="C6652" s="7">
        <v>5</v>
      </c>
      <c r="D6652" s="7">
        <v>3</v>
      </c>
      <c r="E6652" s="7">
        <v>278</v>
      </c>
      <c r="F6652" s="7">
        <v>9.1</v>
      </c>
      <c r="G6652" s="7">
        <v>0</v>
      </c>
      <c r="H6652" s="7">
        <f t="shared" si="927"/>
        <v>4</v>
      </c>
      <c r="I6652" s="16">
        <f t="shared" si="928"/>
        <v>45204</v>
      </c>
      <c r="J6652" s="17">
        <v>0.2407</v>
      </c>
      <c r="K6652" s="18">
        <f>G6652*结论【关键目标】!C$27*0.7735*0.001</f>
        <v>0</v>
      </c>
      <c r="L6652" s="5">
        <v>0</v>
      </c>
      <c r="M6652" s="5">
        <f>ABS(IF(L6652&lt;=0,L6652/耗电量关键数据!$B$6/1000,L6652/耗电量关键数据!$B$5/1000))</f>
        <v>0</v>
      </c>
      <c r="N6652" s="19">
        <f>耗电量关键数据!$B$14</f>
        <v>1.1688450000000001</v>
      </c>
      <c r="O6652" s="19">
        <f>耗电量关键数据!$B$15</f>
        <v>0.37403039999999999</v>
      </c>
      <c r="P6652" s="19">
        <f t="shared" si="929"/>
        <v>1.5428754000000002</v>
      </c>
      <c r="Q6652" s="19">
        <f t="shared" si="933"/>
        <v>0</v>
      </c>
      <c r="R6652" s="20">
        <f t="shared" si="930"/>
        <v>0</v>
      </c>
      <c r="S6652" s="20">
        <f t="shared" si="934"/>
        <v>0</v>
      </c>
      <c r="T6652" s="20">
        <f>IF((T6651+R6652)&lt;0,0,IF((T6651+R6652)&gt;结论【关键目标】!C$28,结论【关键目标】!C$28,T6651+R6652))</f>
        <v>17.371373800000001</v>
      </c>
      <c r="U6652" s="19">
        <f>IF((T6651+R6652)&lt;结论【关键目标】!$C$28,0,(发电量计算【计算逻辑页】!R6652+发电量计算【计算逻辑页】!T6651-结论【关键目标】!$C$28))</f>
        <v>0</v>
      </c>
      <c r="V6652" s="5">
        <f t="shared" si="931"/>
        <v>0</v>
      </c>
      <c r="W6652" s="5">
        <f t="shared" si="932"/>
        <v>0</v>
      </c>
      <c r="X6652" s="5">
        <f t="shared" si="935"/>
        <v>0</v>
      </c>
    </row>
    <row r="6653" spans="1:24" x14ac:dyDescent="0.15">
      <c r="A6653" s="7">
        <v>6652</v>
      </c>
      <c r="B6653" s="7">
        <v>10</v>
      </c>
      <c r="C6653" s="7">
        <v>5</v>
      </c>
      <c r="D6653" s="7">
        <v>4</v>
      </c>
      <c r="E6653" s="7">
        <v>278</v>
      </c>
      <c r="F6653" s="7">
        <v>9</v>
      </c>
      <c r="G6653" s="7">
        <v>0</v>
      </c>
      <c r="H6653" s="7">
        <f t="shared" si="927"/>
        <v>4</v>
      </c>
      <c r="I6653" s="16">
        <f t="shared" si="928"/>
        <v>45204</v>
      </c>
      <c r="J6653" s="17">
        <v>0.2407</v>
      </c>
      <c r="K6653" s="18">
        <f>G6653*结论【关键目标】!C$27*0.7735*0.001</f>
        <v>0</v>
      </c>
      <c r="L6653" s="5">
        <v>0</v>
      </c>
      <c r="M6653" s="5">
        <f>ABS(IF(L6653&lt;=0,L6653/耗电量关键数据!$B$6/1000,L6653/耗电量关键数据!$B$5/1000))</f>
        <v>0</v>
      </c>
      <c r="N6653" s="19">
        <f>耗电量关键数据!$B$14</f>
        <v>1.1688450000000001</v>
      </c>
      <c r="O6653" s="19">
        <f>耗电量关键数据!$B$15</f>
        <v>0.37403039999999999</v>
      </c>
      <c r="P6653" s="19">
        <f t="shared" si="929"/>
        <v>1.5428754000000002</v>
      </c>
      <c r="Q6653" s="19">
        <f t="shared" si="933"/>
        <v>0</v>
      </c>
      <c r="R6653" s="20">
        <f t="shared" si="930"/>
        <v>0</v>
      </c>
      <c r="S6653" s="20">
        <f t="shared" si="934"/>
        <v>0</v>
      </c>
      <c r="T6653" s="20">
        <f>IF((T6652+R6653)&lt;0,0,IF((T6652+R6653)&gt;结论【关键目标】!C$28,结论【关键目标】!C$28,T6652+R6653))</f>
        <v>17.371373800000001</v>
      </c>
      <c r="U6653" s="19">
        <f>IF((T6652+R6653)&lt;结论【关键目标】!$C$28,0,(发电量计算【计算逻辑页】!R6653+发电量计算【计算逻辑页】!T6652-结论【关键目标】!$C$28))</f>
        <v>0</v>
      </c>
      <c r="V6653" s="5">
        <f t="shared" si="931"/>
        <v>0</v>
      </c>
      <c r="W6653" s="5">
        <f t="shared" si="932"/>
        <v>0</v>
      </c>
      <c r="X6653" s="5">
        <f t="shared" si="935"/>
        <v>0</v>
      </c>
    </row>
    <row r="6654" spans="1:24" x14ac:dyDescent="0.15">
      <c r="A6654" s="7">
        <v>6653</v>
      </c>
      <c r="B6654" s="7">
        <v>10</v>
      </c>
      <c r="C6654" s="7">
        <v>5</v>
      </c>
      <c r="D6654" s="7">
        <v>5</v>
      </c>
      <c r="E6654" s="7">
        <v>278</v>
      </c>
      <c r="F6654" s="7">
        <v>8</v>
      </c>
      <c r="G6654" s="7">
        <v>0</v>
      </c>
      <c r="H6654" s="7">
        <f t="shared" si="927"/>
        <v>4</v>
      </c>
      <c r="I6654" s="16">
        <f t="shared" si="928"/>
        <v>45204</v>
      </c>
      <c r="J6654" s="17">
        <v>0.2407</v>
      </c>
      <c r="K6654" s="18">
        <f>G6654*结论【关键目标】!C$27*0.7735*0.001</f>
        <v>0</v>
      </c>
      <c r="L6654" s="5">
        <v>0</v>
      </c>
      <c r="M6654" s="5">
        <f>ABS(IF(L6654&lt;=0,L6654/耗电量关键数据!$B$6/1000,L6654/耗电量关键数据!$B$5/1000))</f>
        <v>0</v>
      </c>
      <c r="N6654" s="19">
        <f>耗电量关键数据!$B$14</f>
        <v>1.1688450000000001</v>
      </c>
      <c r="O6654" s="19">
        <f>耗电量关键数据!$B$15</f>
        <v>0.37403039999999999</v>
      </c>
      <c r="P6654" s="19">
        <f t="shared" si="929"/>
        <v>1.5428754000000002</v>
      </c>
      <c r="Q6654" s="19">
        <f t="shared" si="933"/>
        <v>0</v>
      </c>
      <c r="R6654" s="20">
        <f t="shared" si="930"/>
        <v>0</v>
      </c>
      <c r="S6654" s="20">
        <f t="shared" si="934"/>
        <v>0</v>
      </c>
      <c r="T6654" s="20">
        <f>IF((T6653+R6654)&lt;0,0,IF((T6653+R6654)&gt;结论【关键目标】!C$28,结论【关键目标】!C$28,T6653+R6654))</f>
        <v>17.371373800000001</v>
      </c>
      <c r="U6654" s="19">
        <f>IF((T6653+R6654)&lt;结论【关键目标】!$C$28,0,(发电量计算【计算逻辑页】!R6654+发电量计算【计算逻辑页】!T6653-结论【关键目标】!$C$28))</f>
        <v>0</v>
      </c>
      <c r="V6654" s="5">
        <f t="shared" si="931"/>
        <v>0</v>
      </c>
      <c r="W6654" s="5">
        <f t="shared" si="932"/>
        <v>0</v>
      </c>
      <c r="X6654" s="5">
        <f t="shared" si="935"/>
        <v>0</v>
      </c>
    </row>
    <row r="6655" spans="1:24" x14ac:dyDescent="0.15">
      <c r="A6655" s="7">
        <v>6654</v>
      </c>
      <c r="B6655" s="7">
        <v>10</v>
      </c>
      <c r="C6655" s="7">
        <v>5</v>
      </c>
      <c r="D6655" s="7">
        <v>6</v>
      </c>
      <c r="E6655" s="7">
        <v>278</v>
      </c>
      <c r="F6655" s="7">
        <v>10</v>
      </c>
      <c r="G6655" s="7">
        <v>0</v>
      </c>
      <c r="H6655" s="7">
        <f t="shared" si="927"/>
        <v>4</v>
      </c>
      <c r="I6655" s="16">
        <f t="shared" si="928"/>
        <v>45204</v>
      </c>
      <c r="J6655" s="17">
        <v>0.2407</v>
      </c>
      <c r="K6655" s="18">
        <f>G6655*结论【关键目标】!C$27*0.7735*0.001</f>
        <v>0</v>
      </c>
      <c r="L6655" s="5">
        <v>0</v>
      </c>
      <c r="M6655" s="5">
        <f>ABS(IF(L6655&lt;=0,L6655/耗电量关键数据!$B$6/1000,L6655/耗电量关键数据!$B$5/1000))</f>
        <v>0</v>
      </c>
      <c r="N6655" s="19">
        <f>耗电量关键数据!$B$14</f>
        <v>1.1688450000000001</v>
      </c>
      <c r="O6655" s="19">
        <f>耗电量关键数据!$B$15</f>
        <v>0.37403039999999999</v>
      </c>
      <c r="P6655" s="19">
        <f t="shared" si="929"/>
        <v>1.5428754000000002</v>
      </c>
      <c r="Q6655" s="19">
        <f t="shared" si="933"/>
        <v>0</v>
      </c>
      <c r="R6655" s="20">
        <f t="shared" si="930"/>
        <v>0</v>
      </c>
      <c r="S6655" s="20">
        <f t="shared" si="934"/>
        <v>0</v>
      </c>
      <c r="T6655" s="20">
        <f>IF((T6654+R6655)&lt;0,0,IF((T6654+R6655)&gt;结论【关键目标】!C$28,结论【关键目标】!C$28,T6654+R6655))</f>
        <v>17.371373800000001</v>
      </c>
      <c r="U6655" s="19">
        <f>IF((T6654+R6655)&lt;结论【关键目标】!$C$28,0,(发电量计算【计算逻辑页】!R6655+发电量计算【计算逻辑页】!T6654-结论【关键目标】!$C$28))</f>
        <v>0</v>
      </c>
      <c r="V6655" s="5">
        <f t="shared" si="931"/>
        <v>0</v>
      </c>
      <c r="W6655" s="5">
        <f t="shared" si="932"/>
        <v>0</v>
      </c>
      <c r="X6655" s="5">
        <f t="shared" si="935"/>
        <v>0</v>
      </c>
    </row>
    <row r="6656" spans="1:24" x14ac:dyDescent="0.15">
      <c r="A6656" s="7">
        <v>6655</v>
      </c>
      <c r="B6656" s="7">
        <v>10</v>
      </c>
      <c r="C6656" s="7">
        <v>5</v>
      </c>
      <c r="D6656" s="7">
        <v>7</v>
      </c>
      <c r="E6656" s="7">
        <v>278</v>
      </c>
      <c r="F6656" s="7">
        <v>7</v>
      </c>
      <c r="G6656" s="7">
        <v>28.8</v>
      </c>
      <c r="H6656" s="7">
        <f t="shared" si="927"/>
        <v>4</v>
      </c>
      <c r="I6656" s="16">
        <f t="shared" si="928"/>
        <v>45204</v>
      </c>
      <c r="J6656" s="17">
        <v>0.2407</v>
      </c>
      <c r="K6656" s="18">
        <f>G6656*结论【关键目标】!C$27*0.7735*0.001</f>
        <v>2.673216</v>
      </c>
      <c r="L6656" s="5">
        <v>0</v>
      </c>
      <c r="M6656" s="5">
        <f>ABS(IF(L6656&lt;=0,L6656/耗电量关键数据!$B$6/1000,L6656/耗电量关键数据!$B$5/1000))</f>
        <v>0</v>
      </c>
      <c r="N6656" s="19">
        <f>耗电量关键数据!$B$14</f>
        <v>1.1688450000000001</v>
      </c>
      <c r="O6656" s="19">
        <f>耗电量关键数据!$B$15</f>
        <v>0.37403039999999999</v>
      </c>
      <c r="P6656" s="19">
        <f t="shared" si="929"/>
        <v>1.5428754000000002</v>
      </c>
      <c r="Q6656" s="19">
        <f t="shared" si="933"/>
        <v>0</v>
      </c>
      <c r="R6656" s="20">
        <f t="shared" si="930"/>
        <v>2.673216</v>
      </c>
      <c r="S6656" s="20">
        <f t="shared" si="934"/>
        <v>0</v>
      </c>
      <c r="T6656" s="20">
        <f>IF((T6655+R6656)&lt;0,0,IF((T6655+R6656)&gt;结论【关键目标】!C$28,结论【关键目标】!C$28,T6655+R6656))</f>
        <v>20.044589800000001</v>
      </c>
      <c r="U6656" s="19">
        <f>IF((T6655+R6656)&lt;结论【关键目标】!$C$28,0,(发电量计算【计算逻辑页】!R6656+发电量计算【计算逻辑页】!T6655-结论【关键目标】!$C$28))</f>
        <v>0</v>
      </c>
      <c r="V6656" s="5">
        <f t="shared" si="931"/>
        <v>0</v>
      </c>
      <c r="W6656" s="5">
        <f t="shared" si="932"/>
        <v>0.37137010878000004</v>
      </c>
      <c r="X6656" s="5">
        <f t="shared" si="935"/>
        <v>0</v>
      </c>
    </row>
    <row r="6657" spans="1:24" x14ac:dyDescent="0.15">
      <c r="A6657" s="7">
        <v>6656</v>
      </c>
      <c r="B6657" s="7">
        <v>10</v>
      </c>
      <c r="C6657" s="7">
        <v>5</v>
      </c>
      <c r="D6657" s="7">
        <v>8</v>
      </c>
      <c r="E6657" s="7">
        <v>278</v>
      </c>
      <c r="F6657" s="7">
        <v>7</v>
      </c>
      <c r="G6657" s="7">
        <v>103.4</v>
      </c>
      <c r="H6657" s="7">
        <f t="shared" si="927"/>
        <v>4</v>
      </c>
      <c r="I6657" s="16">
        <f t="shared" si="928"/>
        <v>45204</v>
      </c>
      <c r="J6657" s="17">
        <v>0.70809999999999995</v>
      </c>
      <c r="K6657" s="18">
        <f>G6657*结论【关键目标】!C$27*0.7735*0.001</f>
        <v>9.597588</v>
      </c>
      <c r="L6657" s="5">
        <v>0</v>
      </c>
      <c r="M6657" s="5">
        <f>ABS(IF(L6657&lt;=0,L6657/耗电量关键数据!$B$6/1000,L6657/耗电量关键数据!$B$5/1000))</f>
        <v>0</v>
      </c>
      <c r="N6657" s="19">
        <f>耗电量关键数据!$B$14</f>
        <v>1.1688450000000001</v>
      </c>
      <c r="O6657" s="19">
        <f>耗电量关键数据!$B$15</f>
        <v>0.37403039999999999</v>
      </c>
      <c r="P6657" s="19">
        <f t="shared" si="929"/>
        <v>1.5428754000000002</v>
      </c>
      <c r="Q6657" s="19">
        <f t="shared" si="933"/>
        <v>0</v>
      </c>
      <c r="R6657" s="20">
        <f t="shared" si="930"/>
        <v>9.597588</v>
      </c>
      <c r="S6657" s="20">
        <f t="shared" si="934"/>
        <v>0</v>
      </c>
      <c r="T6657" s="20">
        <f>IF((T6656+R6657)&lt;0,0,IF((T6656+R6657)&gt;结论【关键目标】!C$28,结论【关键目标】!C$28,T6656+R6657))</f>
        <v>22</v>
      </c>
      <c r="U6657" s="19">
        <f>IF((T6656+R6657)&lt;结论【关键目标】!$C$28,0,(发电量计算【计算逻辑页】!R6657+发电量计算【计算逻辑页】!T6656-结论【关键目标】!$C$28))</f>
        <v>7.6421777999999989</v>
      </c>
      <c r="V6657" s="5">
        <f t="shared" si="931"/>
        <v>2.6747622299999994</v>
      </c>
      <c r="W6657" s="5">
        <f t="shared" si="932"/>
        <v>1.0925100707400002</v>
      </c>
      <c r="X6657" s="5">
        <f t="shared" si="935"/>
        <v>0</v>
      </c>
    </row>
    <row r="6658" spans="1:24" x14ac:dyDescent="0.15">
      <c r="A6658" s="7">
        <v>6657</v>
      </c>
      <c r="B6658" s="7">
        <v>10</v>
      </c>
      <c r="C6658" s="7">
        <v>5</v>
      </c>
      <c r="D6658" s="7">
        <v>9</v>
      </c>
      <c r="E6658" s="7">
        <v>278</v>
      </c>
      <c r="F6658" s="7">
        <v>9.9</v>
      </c>
      <c r="G6658" s="7">
        <v>230.4</v>
      </c>
      <c r="H6658" s="7">
        <f t="shared" ref="H6658:H6721" si="936">WEEKDAY(I:I,2)</f>
        <v>4</v>
      </c>
      <c r="I6658" s="16">
        <f t="shared" ref="I6658:I6721" si="937">DATE(2023,B6658,C6658)</f>
        <v>45204</v>
      </c>
      <c r="J6658" s="17">
        <v>0.70809999999999995</v>
      </c>
      <c r="K6658" s="18">
        <f>G6658*结论【关键目标】!C$27*0.7735*0.001</f>
        <v>21.385728</v>
      </c>
      <c r="L6658" s="5">
        <v>0</v>
      </c>
      <c r="M6658" s="5">
        <f>ABS(IF(L6658&lt;=0,L6658/耗电量关键数据!$B$6/1000,L6658/耗电量关键数据!$B$5/1000))</f>
        <v>0</v>
      </c>
      <c r="N6658" s="19">
        <f>耗电量关键数据!$B$14</f>
        <v>1.1688450000000001</v>
      </c>
      <c r="O6658" s="19">
        <f>耗电量关键数据!$B$15</f>
        <v>0.37403039999999999</v>
      </c>
      <c r="P6658" s="19">
        <f t="shared" ref="P6658:P6721" si="938">M6658+N6658+O6658</f>
        <v>1.5428754000000002</v>
      </c>
      <c r="Q6658" s="19">
        <f t="shared" si="933"/>
        <v>0</v>
      </c>
      <c r="R6658" s="20">
        <f t="shared" ref="R6658:R6721" si="939">K6658-Q6658</f>
        <v>21.385728</v>
      </c>
      <c r="S6658" s="20">
        <f t="shared" si="934"/>
        <v>0</v>
      </c>
      <c r="T6658" s="20">
        <f>IF((T6657+R6658)&lt;0,0,IF((T6657+R6658)&gt;结论【关键目标】!C$28,结论【关键目标】!C$28,T6657+R6658))</f>
        <v>22</v>
      </c>
      <c r="U6658" s="19">
        <f>IF((T6657+R6658)&lt;结论【关键目标】!$C$28,0,(发电量计算【计算逻辑页】!R6658+发电量计算【计算逻辑页】!T6657-结论【关键目标】!$C$28))</f>
        <v>21.385728</v>
      </c>
      <c r="V6658" s="5">
        <f t="shared" ref="V6658:V6721" si="940">IF(J6658&gt;0.35,U6658*0.35,0)</f>
        <v>7.4850047999999996</v>
      </c>
      <c r="W6658" s="5">
        <f t="shared" ref="W6658:W6721" si="941">IF(P6658&gt;K6658,K6658*J6658,P6658*J6658)</f>
        <v>1.0925100707400002</v>
      </c>
      <c r="X6658" s="5">
        <f t="shared" si="935"/>
        <v>0</v>
      </c>
    </row>
    <row r="6659" spans="1:24" x14ac:dyDescent="0.15">
      <c r="A6659" s="7">
        <v>6658</v>
      </c>
      <c r="B6659" s="7">
        <v>10</v>
      </c>
      <c r="C6659" s="7">
        <v>5</v>
      </c>
      <c r="D6659" s="7">
        <v>10</v>
      </c>
      <c r="E6659" s="7">
        <v>278</v>
      </c>
      <c r="F6659" s="7">
        <v>8</v>
      </c>
      <c r="G6659" s="7">
        <v>246.5</v>
      </c>
      <c r="H6659" s="7">
        <f t="shared" si="936"/>
        <v>4</v>
      </c>
      <c r="I6659" s="16">
        <f t="shared" si="937"/>
        <v>45204</v>
      </c>
      <c r="J6659" s="17">
        <v>0.70809999999999995</v>
      </c>
      <c r="K6659" s="18">
        <f>G6659*结论【关键目标】!C$27*0.7735*0.001</f>
        <v>22.880129999999998</v>
      </c>
      <c r="L6659" s="5">
        <v>0</v>
      </c>
      <c r="M6659" s="5">
        <f>ABS(IF(L6659&lt;=0,L6659/耗电量关键数据!$B$6/1000,L6659/耗电量关键数据!$B$5/1000))</f>
        <v>0</v>
      </c>
      <c r="N6659" s="19">
        <f>耗电量关键数据!$B$14</f>
        <v>1.1688450000000001</v>
      </c>
      <c r="O6659" s="19">
        <f>耗电量关键数据!$B$15</f>
        <v>0.37403039999999999</v>
      </c>
      <c r="P6659" s="19">
        <f t="shared" si="938"/>
        <v>1.5428754000000002</v>
      </c>
      <c r="Q6659" s="19">
        <f t="shared" ref="Q6659:Q6722" si="942">IF(J6659&gt;0.8,P6659,0)</f>
        <v>0</v>
      </c>
      <c r="R6659" s="20">
        <f t="shared" si="939"/>
        <v>22.880129999999998</v>
      </c>
      <c r="S6659" s="20">
        <f t="shared" ref="S6659:S6722" si="943">IF(R6659&lt;0,ABS(R6659),0)</f>
        <v>0</v>
      </c>
      <c r="T6659" s="20">
        <f>IF((T6658+R6659)&lt;0,0,IF((T6658+R6659)&gt;结论【关键目标】!C$28,结论【关键目标】!C$28,T6658+R6659))</f>
        <v>22</v>
      </c>
      <c r="U6659" s="19">
        <f>IF((T6658+R6659)&lt;结论【关键目标】!$C$28,0,(发电量计算【计算逻辑页】!R6659+发电量计算【计算逻辑页】!T6658-结论【关键目标】!$C$28))</f>
        <v>22.880129999999994</v>
      </c>
      <c r="V6659" s="5">
        <f t="shared" si="940"/>
        <v>8.0080454999999979</v>
      </c>
      <c r="W6659" s="5">
        <f t="shared" si="941"/>
        <v>1.0925100707400002</v>
      </c>
      <c r="X6659" s="5">
        <f t="shared" si="935"/>
        <v>0</v>
      </c>
    </row>
    <row r="6660" spans="1:24" x14ac:dyDescent="0.15">
      <c r="A6660" s="7">
        <v>6659</v>
      </c>
      <c r="B6660" s="7">
        <v>10</v>
      </c>
      <c r="C6660" s="7">
        <v>5</v>
      </c>
      <c r="D6660" s="7">
        <v>11</v>
      </c>
      <c r="E6660" s="7">
        <v>278</v>
      </c>
      <c r="F6660" s="7">
        <v>9</v>
      </c>
      <c r="G6660" s="7">
        <v>293.89999999999998</v>
      </c>
      <c r="H6660" s="7">
        <f t="shared" si="936"/>
        <v>4</v>
      </c>
      <c r="I6660" s="16">
        <f t="shared" si="937"/>
        <v>45204</v>
      </c>
      <c r="J6660" s="17">
        <v>1.2267999999999999</v>
      </c>
      <c r="K6660" s="18">
        <f>G6660*结论【关键目标】!C$27*0.7735*0.001</f>
        <v>27.279798</v>
      </c>
      <c r="L6660" s="5">
        <v>0</v>
      </c>
      <c r="M6660" s="5">
        <f>ABS(IF(L6660&lt;=0,L6660/耗电量关键数据!$B$6/1000,L6660/耗电量关键数据!$B$5/1000))</f>
        <v>0</v>
      </c>
      <c r="N6660" s="19">
        <f>耗电量关键数据!$B$14</f>
        <v>1.1688450000000001</v>
      </c>
      <c r="O6660" s="19">
        <f>耗电量关键数据!$B$15</f>
        <v>0.37403039999999999</v>
      </c>
      <c r="P6660" s="19">
        <f t="shared" si="938"/>
        <v>1.5428754000000002</v>
      </c>
      <c r="Q6660" s="19">
        <f t="shared" si="942"/>
        <v>1.5428754000000002</v>
      </c>
      <c r="R6660" s="20">
        <f t="shared" si="939"/>
        <v>25.7369226</v>
      </c>
      <c r="S6660" s="20">
        <f t="shared" si="943"/>
        <v>0</v>
      </c>
      <c r="T6660" s="20">
        <f>IF((T6659+R6660)&lt;0,0,IF((T6659+R6660)&gt;结论【关键目标】!C$28,结论【关键目标】!C$28,T6659+R6660))</f>
        <v>22</v>
      </c>
      <c r="U6660" s="19">
        <f>IF((T6659+R6660)&lt;结论【关键目标】!$C$28,0,(发电量计算【计算逻辑页】!R6660+发电量计算【计算逻辑页】!T6659-结论【关键目标】!$C$28))</f>
        <v>25.7369226</v>
      </c>
      <c r="V6660" s="5">
        <f t="shared" si="940"/>
        <v>9.0079229099999996</v>
      </c>
      <c r="W6660" s="5">
        <f t="shared" si="941"/>
        <v>1.89279954072</v>
      </c>
      <c r="X6660" s="5">
        <f t="shared" ref="X6660:X6723" si="944">(J6660-0.35)*IF(T6660&gt;S6660,S6660,T6660)</f>
        <v>0</v>
      </c>
    </row>
    <row r="6661" spans="1:24" x14ac:dyDescent="0.15">
      <c r="A6661" s="7">
        <v>6660</v>
      </c>
      <c r="B6661" s="7">
        <v>10</v>
      </c>
      <c r="C6661" s="7">
        <v>5</v>
      </c>
      <c r="D6661" s="7">
        <v>12</v>
      </c>
      <c r="E6661" s="7">
        <v>278</v>
      </c>
      <c r="F6661" s="7">
        <v>10.9</v>
      </c>
      <c r="G6661" s="7">
        <v>346.9</v>
      </c>
      <c r="H6661" s="7">
        <f t="shared" si="936"/>
        <v>4</v>
      </c>
      <c r="I6661" s="16">
        <f t="shared" si="937"/>
        <v>45204</v>
      </c>
      <c r="J6661" s="17">
        <v>1.2267999999999999</v>
      </c>
      <c r="K6661" s="18">
        <f>G6661*结论【关键目标】!C$27*0.7735*0.001</f>
        <v>32.199258</v>
      </c>
      <c r="L6661" s="5">
        <v>0</v>
      </c>
      <c r="M6661" s="5">
        <f>ABS(IF(L6661&lt;=0,L6661/耗电量关键数据!$B$6/1000,L6661/耗电量关键数据!$B$5/1000))</f>
        <v>0</v>
      </c>
      <c r="N6661" s="19">
        <f>耗电量关键数据!$B$14</f>
        <v>1.1688450000000001</v>
      </c>
      <c r="O6661" s="19">
        <f>耗电量关键数据!$B$15</f>
        <v>0.37403039999999999</v>
      </c>
      <c r="P6661" s="19">
        <f t="shared" si="938"/>
        <v>1.5428754000000002</v>
      </c>
      <c r="Q6661" s="19">
        <f t="shared" si="942"/>
        <v>1.5428754000000002</v>
      </c>
      <c r="R6661" s="20">
        <f t="shared" si="939"/>
        <v>30.656382600000001</v>
      </c>
      <c r="S6661" s="20">
        <f t="shared" si="943"/>
        <v>0</v>
      </c>
      <c r="T6661" s="20">
        <f>IF((T6660+R6661)&lt;0,0,IF((T6660+R6661)&gt;结论【关键目标】!C$28,结论【关键目标】!C$28,T6660+R6661))</f>
        <v>22</v>
      </c>
      <c r="U6661" s="19">
        <f>IF((T6660+R6661)&lt;结论【关键目标】!$C$28,0,(发电量计算【计算逻辑页】!R6661+发电量计算【计算逻辑页】!T6660-结论【关键目标】!$C$28))</f>
        <v>30.656382600000001</v>
      </c>
      <c r="V6661" s="5">
        <f t="shared" si="940"/>
        <v>10.72973391</v>
      </c>
      <c r="W6661" s="5">
        <f t="shared" si="941"/>
        <v>1.89279954072</v>
      </c>
      <c r="X6661" s="5">
        <f t="shared" si="944"/>
        <v>0</v>
      </c>
    </row>
    <row r="6662" spans="1:24" x14ac:dyDescent="0.15">
      <c r="A6662" s="7">
        <v>6661</v>
      </c>
      <c r="B6662" s="7">
        <v>10</v>
      </c>
      <c r="C6662" s="7">
        <v>5</v>
      </c>
      <c r="D6662" s="7">
        <v>13</v>
      </c>
      <c r="E6662" s="7">
        <v>278</v>
      </c>
      <c r="F6662" s="7">
        <v>13</v>
      </c>
      <c r="G6662" s="7">
        <v>410</v>
      </c>
      <c r="H6662" s="7">
        <f t="shared" si="936"/>
        <v>4</v>
      </c>
      <c r="I6662" s="16">
        <f t="shared" si="937"/>
        <v>45204</v>
      </c>
      <c r="J6662" s="17">
        <v>1.2267999999999999</v>
      </c>
      <c r="K6662" s="18">
        <f>G6662*结论【关键目标】!C$27*0.7735*0.001</f>
        <v>38.056199999999997</v>
      </c>
      <c r="L6662" s="5">
        <v>0</v>
      </c>
      <c r="M6662" s="5">
        <f>ABS(IF(L6662&lt;=0,L6662/耗电量关键数据!$B$6/1000,L6662/耗电量关键数据!$B$5/1000))</f>
        <v>0</v>
      </c>
      <c r="N6662" s="19">
        <f>耗电量关键数据!$B$14</f>
        <v>1.1688450000000001</v>
      </c>
      <c r="O6662" s="19">
        <f>耗电量关键数据!$B$15</f>
        <v>0.37403039999999999</v>
      </c>
      <c r="P6662" s="19">
        <f t="shared" si="938"/>
        <v>1.5428754000000002</v>
      </c>
      <c r="Q6662" s="19">
        <f t="shared" si="942"/>
        <v>1.5428754000000002</v>
      </c>
      <c r="R6662" s="20">
        <f t="shared" si="939"/>
        <v>36.513324599999997</v>
      </c>
      <c r="S6662" s="20">
        <f t="shared" si="943"/>
        <v>0</v>
      </c>
      <c r="T6662" s="20">
        <f>IF((T6661+R6662)&lt;0,0,IF((T6661+R6662)&gt;结论【关键目标】!C$28,结论【关键目标】!C$28,T6661+R6662))</f>
        <v>22</v>
      </c>
      <c r="U6662" s="19">
        <f>IF((T6661+R6662)&lt;结论【关键目标】!$C$28,0,(发电量计算【计算逻辑页】!R6662+发电量计算【计算逻辑页】!T6661-结论【关键目标】!$C$28))</f>
        <v>36.513324599999997</v>
      </c>
      <c r="V6662" s="5">
        <f t="shared" si="940"/>
        <v>12.779663609999998</v>
      </c>
      <c r="W6662" s="5">
        <f t="shared" si="941"/>
        <v>1.89279954072</v>
      </c>
      <c r="X6662" s="5">
        <f t="shared" si="944"/>
        <v>0</v>
      </c>
    </row>
    <row r="6663" spans="1:24" x14ac:dyDescent="0.15">
      <c r="A6663" s="7">
        <v>6662</v>
      </c>
      <c r="B6663" s="7">
        <v>10</v>
      </c>
      <c r="C6663" s="7">
        <v>5</v>
      </c>
      <c r="D6663" s="7">
        <v>14</v>
      </c>
      <c r="E6663" s="7">
        <v>278</v>
      </c>
      <c r="F6663" s="7">
        <v>14</v>
      </c>
      <c r="G6663" s="7">
        <v>364.2</v>
      </c>
      <c r="H6663" s="7">
        <f t="shared" si="936"/>
        <v>4</v>
      </c>
      <c r="I6663" s="16">
        <f t="shared" si="937"/>
        <v>45204</v>
      </c>
      <c r="J6663" s="17">
        <v>1.2267999999999999</v>
      </c>
      <c r="K6663" s="18">
        <f>G6663*结论【关键目标】!C$27*0.7735*0.001</f>
        <v>33.805044000000002</v>
      </c>
      <c r="L6663" s="5">
        <v>0</v>
      </c>
      <c r="M6663" s="5">
        <f>ABS(IF(L6663&lt;=0,L6663/耗电量关键数据!$B$6/1000,L6663/耗电量关键数据!$B$5/1000))</f>
        <v>0</v>
      </c>
      <c r="N6663" s="19">
        <f>耗电量关键数据!$B$14</f>
        <v>1.1688450000000001</v>
      </c>
      <c r="O6663" s="19">
        <f>耗电量关键数据!$B$15</f>
        <v>0.37403039999999999</v>
      </c>
      <c r="P6663" s="19">
        <f t="shared" si="938"/>
        <v>1.5428754000000002</v>
      </c>
      <c r="Q6663" s="19">
        <f t="shared" si="942"/>
        <v>1.5428754000000002</v>
      </c>
      <c r="R6663" s="20">
        <f t="shared" si="939"/>
        <v>32.262168600000003</v>
      </c>
      <c r="S6663" s="20">
        <f t="shared" si="943"/>
        <v>0</v>
      </c>
      <c r="T6663" s="20">
        <f>IF((T6662+R6663)&lt;0,0,IF((T6662+R6663)&gt;结论【关键目标】!C$28,结论【关键目标】!C$28,T6662+R6663))</f>
        <v>22</v>
      </c>
      <c r="U6663" s="19">
        <f>IF((T6662+R6663)&lt;结论【关键目标】!$C$28,0,(发电量计算【计算逻辑页】!R6663+发电量计算【计算逻辑页】!T6662-结论【关键目标】!$C$28))</f>
        <v>32.262168600000003</v>
      </c>
      <c r="V6663" s="5">
        <f t="shared" si="940"/>
        <v>11.29175901</v>
      </c>
      <c r="W6663" s="5">
        <f t="shared" si="941"/>
        <v>1.89279954072</v>
      </c>
      <c r="X6663" s="5">
        <f t="shared" si="944"/>
        <v>0</v>
      </c>
    </row>
    <row r="6664" spans="1:24" x14ac:dyDescent="0.15">
      <c r="A6664" s="7">
        <v>6663</v>
      </c>
      <c r="B6664" s="7">
        <v>10</v>
      </c>
      <c r="C6664" s="7">
        <v>5</v>
      </c>
      <c r="D6664" s="7">
        <v>15</v>
      </c>
      <c r="E6664" s="7">
        <v>278</v>
      </c>
      <c r="F6664" s="7">
        <v>13.6</v>
      </c>
      <c r="G6664" s="7">
        <v>260.39999999999998</v>
      </c>
      <c r="H6664" s="7">
        <f t="shared" si="936"/>
        <v>4</v>
      </c>
      <c r="I6664" s="16">
        <f t="shared" si="937"/>
        <v>45204</v>
      </c>
      <c r="J6664" s="17">
        <v>1.2267999999999999</v>
      </c>
      <c r="K6664" s="18">
        <f>G6664*结论【关键目标】!C$27*0.7735*0.001</f>
        <v>24.170327999999998</v>
      </c>
      <c r="L6664" s="5">
        <v>0</v>
      </c>
      <c r="M6664" s="5">
        <f>ABS(IF(L6664&lt;=0,L6664/耗电量关键数据!$B$6/1000,L6664/耗电量关键数据!$B$5/1000))</f>
        <v>0</v>
      </c>
      <c r="N6664" s="19">
        <f>耗电量关键数据!$B$14</f>
        <v>1.1688450000000001</v>
      </c>
      <c r="O6664" s="19">
        <f>耗电量关键数据!$B$15</f>
        <v>0.37403039999999999</v>
      </c>
      <c r="P6664" s="19">
        <f t="shared" si="938"/>
        <v>1.5428754000000002</v>
      </c>
      <c r="Q6664" s="19">
        <f t="shared" si="942"/>
        <v>1.5428754000000002</v>
      </c>
      <c r="R6664" s="20">
        <f t="shared" si="939"/>
        <v>22.627452599999998</v>
      </c>
      <c r="S6664" s="20">
        <f t="shared" si="943"/>
        <v>0</v>
      </c>
      <c r="T6664" s="20">
        <f>IF((T6663+R6664)&lt;0,0,IF((T6663+R6664)&gt;结论【关键目标】!C$28,结论【关键目标】!C$28,T6663+R6664))</f>
        <v>22</v>
      </c>
      <c r="U6664" s="19">
        <f>IF((T6663+R6664)&lt;结论【关键目标】!$C$28,0,(发电量计算【计算逻辑页】!R6664+发电量计算【计算逻辑页】!T6663-结论【关键目标】!$C$28))</f>
        <v>22.627452599999998</v>
      </c>
      <c r="V6664" s="5">
        <f t="shared" si="940"/>
        <v>7.9196084099999986</v>
      </c>
      <c r="W6664" s="5">
        <f t="shared" si="941"/>
        <v>1.89279954072</v>
      </c>
      <c r="X6664" s="5">
        <f t="shared" si="944"/>
        <v>0</v>
      </c>
    </row>
    <row r="6665" spans="1:24" x14ac:dyDescent="0.15">
      <c r="A6665" s="7">
        <v>6664</v>
      </c>
      <c r="B6665" s="7">
        <v>10</v>
      </c>
      <c r="C6665" s="7">
        <v>5</v>
      </c>
      <c r="D6665" s="7">
        <v>16</v>
      </c>
      <c r="E6665" s="7">
        <v>278</v>
      </c>
      <c r="F6665" s="7">
        <v>14</v>
      </c>
      <c r="G6665" s="7">
        <v>123.4</v>
      </c>
      <c r="H6665" s="7">
        <f t="shared" si="936"/>
        <v>4</v>
      </c>
      <c r="I6665" s="16">
        <f t="shared" si="937"/>
        <v>45204</v>
      </c>
      <c r="J6665" s="17">
        <v>0.70809999999999995</v>
      </c>
      <c r="K6665" s="18">
        <f>G6665*结论【关键目标】!C$27*0.7735*0.001</f>
        <v>11.453987999999999</v>
      </c>
      <c r="L6665" s="5">
        <v>0</v>
      </c>
      <c r="M6665" s="5">
        <f>ABS(IF(L6665&lt;=0,L6665/耗电量关键数据!$B$6/1000,L6665/耗电量关键数据!$B$5/1000))</f>
        <v>0</v>
      </c>
      <c r="N6665" s="19">
        <f>耗电量关键数据!$B$14</f>
        <v>1.1688450000000001</v>
      </c>
      <c r="O6665" s="19">
        <f>耗电量关键数据!$B$15</f>
        <v>0.37403039999999999</v>
      </c>
      <c r="P6665" s="19">
        <f t="shared" si="938"/>
        <v>1.5428754000000002</v>
      </c>
      <c r="Q6665" s="19">
        <f t="shared" si="942"/>
        <v>0</v>
      </c>
      <c r="R6665" s="20">
        <f t="shared" si="939"/>
        <v>11.453987999999999</v>
      </c>
      <c r="S6665" s="20">
        <f t="shared" si="943"/>
        <v>0</v>
      </c>
      <c r="T6665" s="20">
        <f>IF((T6664+R6665)&lt;0,0,IF((T6664+R6665)&gt;结论【关键目标】!C$28,结论【关键目标】!C$28,T6664+R6665))</f>
        <v>22</v>
      </c>
      <c r="U6665" s="19">
        <f>IF((T6664+R6665)&lt;结论【关键目标】!$C$28,0,(发电量计算【计算逻辑页】!R6665+发电量计算【计算逻辑页】!T6664-结论【关键目标】!$C$28))</f>
        <v>11.453987999999995</v>
      </c>
      <c r="V6665" s="5">
        <f t="shared" si="940"/>
        <v>4.0088957999999986</v>
      </c>
      <c r="W6665" s="5">
        <f t="shared" si="941"/>
        <v>1.0925100707400002</v>
      </c>
      <c r="X6665" s="5">
        <f t="shared" si="944"/>
        <v>0</v>
      </c>
    </row>
    <row r="6666" spans="1:24" x14ac:dyDescent="0.15">
      <c r="A6666" s="7">
        <v>6665</v>
      </c>
      <c r="B6666" s="7">
        <v>10</v>
      </c>
      <c r="C6666" s="7">
        <v>5</v>
      </c>
      <c r="D6666" s="7">
        <v>17</v>
      </c>
      <c r="E6666" s="7">
        <v>278</v>
      </c>
      <c r="F6666" s="7">
        <v>15</v>
      </c>
      <c r="G6666" s="7">
        <v>16.5</v>
      </c>
      <c r="H6666" s="7">
        <f t="shared" si="936"/>
        <v>4</v>
      </c>
      <c r="I6666" s="16">
        <f t="shared" si="937"/>
        <v>45204</v>
      </c>
      <c r="J6666" s="17">
        <v>0.70809999999999995</v>
      </c>
      <c r="K6666" s="18">
        <f>G6666*结论【关键目标】!C$27*0.7735*0.001</f>
        <v>1.5315300000000001</v>
      </c>
      <c r="L6666" s="5">
        <v>0</v>
      </c>
      <c r="M6666" s="5">
        <f>ABS(IF(L6666&lt;=0,L6666/耗电量关键数据!$B$6/1000,L6666/耗电量关键数据!$B$5/1000))</f>
        <v>0</v>
      </c>
      <c r="N6666" s="19">
        <f>耗电量关键数据!$B$14</f>
        <v>1.1688450000000001</v>
      </c>
      <c r="O6666" s="19">
        <f>耗电量关键数据!$B$15</f>
        <v>0.37403039999999999</v>
      </c>
      <c r="P6666" s="19">
        <f t="shared" si="938"/>
        <v>1.5428754000000002</v>
      </c>
      <c r="Q6666" s="19">
        <f t="shared" si="942"/>
        <v>0</v>
      </c>
      <c r="R6666" s="20">
        <f t="shared" si="939"/>
        <v>1.5315300000000001</v>
      </c>
      <c r="S6666" s="20">
        <f t="shared" si="943"/>
        <v>0</v>
      </c>
      <c r="T6666" s="20">
        <f>IF((T6665+R6666)&lt;0,0,IF((T6665+R6666)&gt;结论【关键目标】!C$28,结论【关键目标】!C$28,T6665+R6666))</f>
        <v>22</v>
      </c>
      <c r="U6666" s="19">
        <f>IF((T6665+R6666)&lt;结论【关键目标】!$C$28,0,(发电量计算【计算逻辑页】!R6666+发电量计算【计算逻辑页】!T6665-结论【关键目标】!$C$28))</f>
        <v>1.5315300000000001</v>
      </c>
      <c r="V6666" s="5">
        <f t="shared" si="940"/>
        <v>0.5360355</v>
      </c>
      <c r="W6666" s="5">
        <f t="shared" si="941"/>
        <v>1.0844763929999999</v>
      </c>
      <c r="X6666" s="5">
        <f t="shared" si="944"/>
        <v>0</v>
      </c>
    </row>
    <row r="6667" spans="1:24" x14ac:dyDescent="0.15">
      <c r="A6667" s="7">
        <v>6666</v>
      </c>
      <c r="B6667" s="7">
        <v>10</v>
      </c>
      <c r="C6667" s="7">
        <v>5</v>
      </c>
      <c r="D6667" s="7">
        <v>18</v>
      </c>
      <c r="E6667" s="7">
        <v>278</v>
      </c>
      <c r="F6667" s="7">
        <v>13.7</v>
      </c>
      <c r="G6667" s="7">
        <v>0</v>
      </c>
      <c r="H6667" s="7">
        <f t="shared" si="936"/>
        <v>4</v>
      </c>
      <c r="I6667" s="16">
        <f t="shared" si="937"/>
        <v>45204</v>
      </c>
      <c r="J6667" s="17">
        <v>0.70809999999999995</v>
      </c>
      <c r="K6667" s="18">
        <f>G6667*结论【关键目标】!C$27*0.7735*0.001</f>
        <v>0</v>
      </c>
      <c r="L6667" s="5">
        <v>0</v>
      </c>
      <c r="M6667" s="5">
        <f>ABS(IF(L6667&lt;=0,L6667/耗电量关键数据!$B$6/1000,L6667/耗电量关键数据!$B$5/1000))</f>
        <v>0</v>
      </c>
      <c r="N6667" s="19">
        <f>耗电量关键数据!$B$14</f>
        <v>1.1688450000000001</v>
      </c>
      <c r="O6667" s="19">
        <f>耗电量关键数据!$B$15</f>
        <v>0.37403039999999999</v>
      </c>
      <c r="P6667" s="19">
        <f t="shared" si="938"/>
        <v>1.5428754000000002</v>
      </c>
      <c r="Q6667" s="19">
        <f t="shared" si="942"/>
        <v>0</v>
      </c>
      <c r="R6667" s="20">
        <f t="shared" si="939"/>
        <v>0</v>
      </c>
      <c r="S6667" s="20">
        <f t="shared" si="943"/>
        <v>0</v>
      </c>
      <c r="T6667" s="20">
        <f>IF((T6666+R6667)&lt;0,0,IF((T6666+R6667)&gt;结论【关键目标】!C$28,结论【关键目标】!C$28,T6666+R6667))</f>
        <v>22</v>
      </c>
      <c r="U6667" s="19">
        <f>IF((T6666+R6667)&lt;结论【关键目标】!$C$28,0,(发电量计算【计算逻辑页】!R6667+发电量计算【计算逻辑页】!T6666-结论【关键目标】!$C$28))</f>
        <v>0</v>
      </c>
      <c r="V6667" s="5">
        <f t="shared" si="940"/>
        <v>0</v>
      </c>
      <c r="W6667" s="5">
        <f t="shared" si="941"/>
        <v>0</v>
      </c>
      <c r="X6667" s="5">
        <f t="shared" si="944"/>
        <v>0</v>
      </c>
    </row>
    <row r="6668" spans="1:24" x14ac:dyDescent="0.15">
      <c r="A6668" s="7">
        <v>6667</v>
      </c>
      <c r="B6668" s="7">
        <v>10</v>
      </c>
      <c r="C6668" s="7">
        <v>5</v>
      </c>
      <c r="D6668" s="7">
        <v>19</v>
      </c>
      <c r="E6668" s="7">
        <v>278</v>
      </c>
      <c r="F6668" s="7">
        <v>13</v>
      </c>
      <c r="G6668" s="7">
        <v>0</v>
      </c>
      <c r="H6668" s="7">
        <f t="shared" si="936"/>
        <v>4</v>
      </c>
      <c r="I6668" s="16">
        <f t="shared" si="937"/>
        <v>45204</v>
      </c>
      <c r="J6668" s="17">
        <v>1.2267999999999999</v>
      </c>
      <c r="K6668" s="18">
        <f>G6668*结论【关键目标】!C$27*0.7735*0.001</f>
        <v>0</v>
      </c>
      <c r="L6668" s="5">
        <v>0</v>
      </c>
      <c r="M6668" s="5">
        <f>ABS(IF(L6668&lt;=0,L6668/耗电量关键数据!$B$6/1000,L6668/耗电量关键数据!$B$5/1000))</f>
        <v>0</v>
      </c>
      <c r="N6668" s="19">
        <f>耗电量关键数据!$B$14</f>
        <v>1.1688450000000001</v>
      </c>
      <c r="O6668" s="19">
        <f>耗电量关键数据!$B$15</f>
        <v>0.37403039999999999</v>
      </c>
      <c r="P6668" s="19">
        <f t="shared" si="938"/>
        <v>1.5428754000000002</v>
      </c>
      <c r="Q6668" s="19">
        <f t="shared" si="942"/>
        <v>1.5428754000000002</v>
      </c>
      <c r="R6668" s="20">
        <f t="shared" si="939"/>
        <v>-1.5428754000000002</v>
      </c>
      <c r="S6668" s="20">
        <f t="shared" si="943"/>
        <v>1.5428754000000002</v>
      </c>
      <c r="T6668" s="20">
        <f>IF((T6667+R6668)&lt;0,0,IF((T6667+R6668)&gt;结论【关键目标】!C$28,结论【关键目标】!C$28,T6667+R6668))</f>
        <v>20.4571246</v>
      </c>
      <c r="U6668" s="19">
        <f>IF((T6667+R6668)&lt;结论【关键目标】!$C$28,0,(发电量计算【计算逻辑页】!R6668+发电量计算【计算逻辑页】!T6667-结论【关键目标】!$C$28))</f>
        <v>0</v>
      </c>
      <c r="V6668" s="5">
        <f t="shared" si="940"/>
        <v>0</v>
      </c>
      <c r="W6668" s="5">
        <f t="shared" si="941"/>
        <v>0</v>
      </c>
      <c r="X6668" s="5">
        <f t="shared" si="944"/>
        <v>1.3527931507200002</v>
      </c>
    </row>
    <row r="6669" spans="1:24" x14ac:dyDescent="0.15">
      <c r="A6669" s="7">
        <v>6668</v>
      </c>
      <c r="B6669" s="7">
        <v>10</v>
      </c>
      <c r="C6669" s="7">
        <v>5</v>
      </c>
      <c r="D6669" s="7">
        <v>20</v>
      </c>
      <c r="E6669" s="7">
        <v>278</v>
      </c>
      <c r="F6669" s="7">
        <v>12</v>
      </c>
      <c r="G6669" s="7">
        <v>0</v>
      </c>
      <c r="H6669" s="7">
        <f t="shared" si="936"/>
        <v>4</v>
      </c>
      <c r="I6669" s="16">
        <f t="shared" si="937"/>
        <v>45204</v>
      </c>
      <c r="J6669" s="17">
        <v>1.2267999999999999</v>
      </c>
      <c r="K6669" s="18">
        <f>G6669*结论【关键目标】!C$27*0.7735*0.001</f>
        <v>0</v>
      </c>
      <c r="L6669" s="5">
        <v>0</v>
      </c>
      <c r="M6669" s="5">
        <f>ABS(IF(L6669&lt;=0,L6669/耗电量关键数据!$B$6/1000,L6669/耗电量关键数据!$B$5/1000))</f>
        <v>0</v>
      </c>
      <c r="N6669" s="19">
        <f>耗电量关键数据!$B$14</f>
        <v>1.1688450000000001</v>
      </c>
      <c r="O6669" s="19">
        <f>耗电量关键数据!$B$15</f>
        <v>0.37403039999999999</v>
      </c>
      <c r="P6669" s="19">
        <f t="shared" si="938"/>
        <v>1.5428754000000002</v>
      </c>
      <c r="Q6669" s="19">
        <f t="shared" si="942"/>
        <v>1.5428754000000002</v>
      </c>
      <c r="R6669" s="20">
        <f t="shared" si="939"/>
        <v>-1.5428754000000002</v>
      </c>
      <c r="S6669" s="20">
        <f t="shared" si="943"/>
        <v>1.5428754000000002</v>
      </c>
      <c r="T6669" s="20">
        <f>IF((T6668+R6669)&lt;0,0,IF((T6668+R6669)&gt;结论【关键目标】!C$28,结论【关键目标】!C$28,T6668+R6669))</f>
        <v>18.9142492</v>
      </c>
      <c r="U6669" s="19">
        <f>IF((T6668+R6669)&lt;结论【关键目标】!$C$28,0,(发电量计算【计算逻辑页】!R6669+发电量计算【计算逻辑页】!T6668-结论【关键目标】!$C$28))</f>
        <v>0</v>
      </c>
      <c r="V6669" s="5">
        <f t="shared" si="940"/>
        <v>0</v>
      </c>
      <c r="W6669" s="5">
        <f t="shared" si="941"/>
        <v>0</v>
      </c>
      <c r="X6669" s="5">
        <f t="shared" si="944"/>
        <v>1.3527931507200002</v>
      </c>
    </row>
    <row r="6670" spans="1:24" x14ac:dyDescent="0.15">
      <c r="A6670" s="7">
        <v>6669</v>
      </c>
      <c r="B6670" s="7">
        <v>10</v>
      </c>
      <c r="C6670" s="7">
        <v>5</v>
      </c>
      <c r="D6670" s="7">
        <v>21</v>
      </c>
      <c r="E6670" s="7">
        <v>278</v>
      </c>
      <c r="F6670" s="7">
        <v>11.7</v>
      </c>
      <c r="G6670" s="7">
        <v>0</v>
      </c>
      <c r="H6670" s="7">
        <f t="shared" si="936"/>
        <v>4</v>
      </c>
      <c r="I6670" s="16">
        <f t="shared" si="937"/>
        <v>45204</v>
      </c>
      <c r="J6670" s="17">
        <v>1.2267999999999999</v>
      </c>
      <c r="K6670" s="18">
        <f>G6670*结论【关键目标】!C$27*0.7735*0.001</f>
        <v>0</v>
      </c>
      <c r="L6670" s="5">
        <v>0</v>
      </c>
      <c r="M6670" s="5">
        <f>ABS(IF(L6670&lt;=0,L6670/耗电量关键数据!$B$6/1000,L6670/耗电量关键数据!$B$5/1000))</f>
        <v>0</v>
      </c>
      <c r="N6670" s="19">
        <f>耗电量关键数据!$B$14</f>
        <v>1.1688450000000001</v>
      </c>
      <c r="O6670" s="19">
        <f>耗电量关键数据!$B$15</f>
        <v>0.37403039999999999</v>
      </c>
      <c r="P6670" s="19">
        <f t="shared" si="938"/>
        <v>1.5428754000000002</v>
      </c>
      <c r="Q6670" s="19">
        <f t="shared" si="942"/>
        <v>1.5428754000000002</v>
      </c>
      <c r="R6670" s="20">
        <f t="shared" si="939"/>
        <v>-1.5428754000000002</v>
      </c>
      <c r="S6670" s="20">
        <f t="shared" si="943"/>
        <v>1.5428754000000002</v>
      </c>
      <c r="T6670" s="20">
        <f>IF((T6669+R6670)&lt;0,0,IF((T6669+R6670)&gt;结论【关键目标】!C$28,结论【关键目标】!C$28,T6669+R6670))</f>
        <v>17.371373800000001</v>
      </c>
      <c r="U6670" s="19">
        <f>IF((T6669+R6670)&lt;结论【关键目标】!$C$28,0,(发电量计算【计算逻辑页】!R6670+发电量计算【计算逻辑页】!T6669-结论【关键目标】!$C$28))</f>
        <v>0</v>
      </c>
      <c r="V6670" s="5">
        <f t="shared" si="940"/>
        <v>0</v>
      </c>
      <c r="W6670" s="5">
        <f t="shared" si="941"/>
        <v>0</v>
      </c>
      <c r="X6670" s="5">
        <f t="shared" si="944"/>
        <v>1.3527931507200002</v>
      </c>
    </row>
    <row r="6671" spans="1:24" x14ac:dyDescent="0.15">
      <c r="A6671" s="7">
        <v>6670</v>
      </c>
      <c r="B6671" s="7">
        <v>10</v>
      </c>
      <c r="C6671" s="7">
        <v>5</v>
      </c>
      <c r="D6671" s="7">
        <v>22</v>
      </c>
      <c r="E6671" s="7">
        <v>278</v>
      </c>
      <c r="F6671" s="7">
        <v>10</v>
      </c>
      <c r="G6671" s="7">
        <v>0</v>
      </c>
      <c r="H6671" s="7">
        <f t="shared" si="936"/>
        <v>4</v>
      </c>
      <c r="I6671" s="16">
        <f t="shared" si="937"/>
        <v>45204</v>
      </c>
      <c r="J6671" s="17">
        <v>0.70809999999999995</v>
      </c>
      <c r="K6671" s="18">
        <f>G6671*结论【关键目标】!C$27*0.7735*0.001</f>
        <v>0</v>
      </c>
      <c r="L6671" s="5">
        <v>0</v>
      </c>
      <c r="M6671" s="5">
        <f>ABS(IF(L6671&lt;=0,L6671/耗电量关键数据!$B$6/1000,L6671/耗电量关键数据!$B$5/1000))</f>
        <v>0</v>
      </c>
      <c r="N6671" s="19">
        <f>耗电量关键数据!$B$14</f>
        <v>1.1688450000000001</v>
      </c>
      <c r="O6671" s="19">
        <f>耗电量关键数据!$B$15</f>
        <v>0.37403039999999999</v>
      </c>
      <c r="P6671" s="19">
        <f t="shared" si="938"/>
        <v>1.5428754000000002</v>
      </c>
      <c r="Q6671" s="19">
        <f t="shared" si="942"/>
        <v>0</v>
      </c>
      <c r="R6671" s="20">
        <f t="shared" si="939"/>
        <v>0</v>
      </c>
      <c r="S6671" s="20">
        <f t="shared" si="943"/>
        <v>0</v>
      </c>
      <c r="T6671" s="20">
        <f>IF((T6670+R6671)&lt;0,0,IF((T6670+R6671)&gt;结论【关键目标】!C$28,结论【关键目标】!C$28,T6670+R6671))</f>
        <v>17.371373800000001</v>
      </c>
      <c r="U6671" s="19">
        <f>IF((T6670+R6671)&lt;结论【关键目标】!$C$28,0,(发电量计算【计算逻辑页】!R6671+发电量计算【计算逻辑页】!T6670-结论【关键目标】!$C$28))</f>
        <v>0</v>
      </c>
      <c r="V6671" s="5">
        <f t="shared" si="940"/>
        <v>0</v>
      </c>
      <c r="W6671" s="5">
        <f t="shared" si="941"/>
        <v>0</v>
      </c>
      <c r="X6671" s="5">
        <f t="shared" si="944"/>
        <v>0</v>
      </c>
    </row>
    <row r="6672" spans="1:24" x14ac:dyDescent="0.15">
      <c r="A6672" s="7">
        <v>6671</v>
      </c>
      <c r="B6672" s="7">
        <v>10</v>
      </c>
      <c r="C6672" s="7">
        <v>5</v>
      </c>
      <c r="D6672" s="7">
        <v>23</v>
      </c>
      <c r="E6672" s="7">
        <v>278</v>
      </c>
      <c r="F6672" s="7">
        <v>10</v>
      </c>
      <c r="G6672" s="7">
        <v>0</v>
      </c>
      <c r="H6672" s="7">
        <f t="shared" si="936"/>
        <v>4</v>
      </c>
      <c r="I6672" s="16">
        <f t="shared" si="937"/>
        <v>45204</v>
      </c>
      <c r="J6672" s="17">
        <v>0.70809999999999995</v>
      </c>
      <c r="K6672" s="18">
        <f>G6672*结论【关键目标】!C$27*0.7735*0.001</f>
        <v>0</v>
      </c>
      <c r="L6672" s="5">
        <v>0</v>
      </c>
      <c r="M6672" s="5">
        <f>ABS(IF(L6672&lt;=0,L6672/耗电量关键数据!$B$6/1000,L6672/耗电量关键数据!$B$5/1000))</f>
        <v>0</v>
      </c>
      <c r="N6672" s="19">
        <f>耗电量关键数据!$B$14</f>
        <v>1.1688450000000001</v>
      </c>
      <c r="O6672" s="19">
        <f>耗电量关键数据!$B$15</f>
        <v>0.37403039999999999</v>
      </c>
      <c r="P6672" s="19">
        <f t="shared" si="938"/>
        <v>1.5428754000000002</v>
      </c>
      <c r="Q6672" s="19">
        <f t="shared" si="942"/>
        <v>0</v>
      </c>
      <c r="R6672" s="20">
        <f t="shared" si="939"/>
        <v>0</v>
      </c>
      <c r="S6672" s="20">
        <f t="shared" si="943"/>
        <v>0</v>
      </c>
      <c r="T6672" s="20">
        <f>IF((T6671+R6672)&lt;0,0,IF((T6671+R6672)&gt;结论【关键目标】!C$28,结论【关键目标】!C$28,T6671+R6672))</f>
        <v>17.371373800000001</v>
      </c>
      <c r="U6672" s="19">
        <f>IF((T6671+R6672)&lt;结论【关键目标】!$C$28,0,(发电量计算【计算逻辑页】!R6672+发电量计算【计算逻辑页】!T6671-结论【关键目标】!$C$28))</f>
        <v>0</v>
      </c>
      <c r="V6672" s="5">
        <f t="shared" si="940"/>
        <v>0</v>
      </c>
      <c r="W6672" s="5">
        <f t="shared" si="941"/>
        <v>0</v>
      </c>
      <c r="X6672" s="5">
        <f t="shared" si="944"/>
        <v>0</v>
      </c>
    </row>
    <row r="6673" spans="1:24" x14ac:dyDescent="0.15">
      <c r="A6673" s="7">
        <v>6672</v>
      </c>
      <c r="B6673" s="7">
        <v>10</v>
      </c>
      <c r="C6673" s="7">
        <v>5</v>
      </c>
      <c r="D6673" s="7">
        <v>24</v>
      </c>
      <c r="E6673" s="7">
        <v>278</v>
      </c>
      <c r="F6673" s="7">
        <v>10.5</v>
      </c>
      <c r="G6673" s="7">
        <v>0</v>
      </c>
      <c r="H6673" s="7">
        <f t="shared" si="936"/>
        <v>4</v>
      </c>
      <c r="I6673" s="16">
        <f t="shared" si="937"/>
        <v>45204</v>
      </c>
      <c r="J6673" s="17">
        <v>0.2407</v>
      </c>
      <c r="K6673" s="18">
        <f>G6673*结论【关键目标】!C$27*0.7735*0.001</f>
        <v>0</v>
      </c>
      <c r="L6673" s="5">
        <v>0</v>
      </c>
      <c r="M6673" s="5">
        <f>ABS(IF(L6673&lt;=0,L6673/耗电量关键数据!$B$6/1000,L6673/耗电量关键数据!$B$5/1000))</f>
        <v>0</v>
      </c>
      <c r="N6673" s="19">
        <f>耗电量关键数据!$B$14</f>
        <v>1.1688450000000001</v>
      </c>
      <c r="O6673" s="19">
        <f>耗电量关键数据!$B$15</f>
        <v>0.37403039999999999</v>
      </c>
      <c r="P6673" s="19">
        <f t="shared" si="938"/>
        <v>1.5428754000000002</v>
      </c>
      <c r="Q6673" s="19">
        <f t="shared" si="942"/>
        <v>0</v>
      </c>
      <c r="R6673" s="20">
        <f t="shared" si="939"/>
        <v>0</v>
      </c>
      <c r="S6673" s="20">
        <f t="shared" si="943"/>
        <v>0</v>
      </c>
      <c r="T6673" s="20">
        <f>IF((T6672+R6673)&lt;0,0,IF((T6672+R6673)&gt;结论【关键目标】!C$28,结论【关键目标】!C$28,T6672+R6673))</f>
        <v>17.371373800000001</v>
      </c>
      <c r="U6673" s="19">
        <f>IF((T6672+R6673)&lt;结论【关键目标】!$C$28,0,(发电量计算【计算逻辑页】!R6673+发电量计算【计算逻辑页】!T6672-结论【关键目标】!$C$28))</f>
        <v>0</v>
      </c>
      <c r="V6673" s="5">
        <f t="shared" si="940"/>
        <v>0</v>
      </c>
      <c r="W6673" s="5">
        <f t="shared" si="941"/>
        <v>0</v>
      </c>
      <c r="X6673" s="5">
        <f t="shared" si="944"/>
        <v>0</v>
      </c>
    </row>
    <row r="6674" spans="1:24" x14ac:dyDescent="0.15">
      <c r="A6674" s="7">
        <v>6673</v>
      </c>
      <c r="B6674" s="7">
        <v>10</v>
      </c>
      <c r="C6674" s="7">
        <v>6</v>
      </c>
      <c r="D6674" s="7">
        <v>1</v>
      </c>
      <c r="E6674" s="7">
        <v>279</v>
      </c>
      <c r="F6674" s="7">
        <v>10.9</v>
      </c>
      <c r="G6674" s="7">
        <v>0</v>
      </c>
      <c r="H6674" s="7">
        <f t="shared" si="936"/>
        <v>5</v>
      </c>
      <c r="I6674" s="16">
        <f t="shared" si="937"/>
        <v>45205</v>
      </c>
      <c r="J6674" s="17">
        <v>0.2407</v>
      </c>
      <c r="K6674" s="18">
        <f>G6674*结论【关键目标】!C$27*0.7735*0.001</f>
        <v>0</v>
      </c>
      <c r="L6674" s="5">
        <v>0</v>
      </c>
      <c r="M6674" s="5">
        <f>ABS(IF(L6674&lt;=0,L6674/耗电量关键数据!$B$6/1000,L6674/耗电量关键数据!$B$5/1000))</f>
        <v>0</v>
      </c>
      <c r="N6674" s="19">
        <f>耗电量关键数据!$B$14</f>
        <v>1.1688450000000001</v>
      </c>
      <c r="O6674" s="19">
        <f>耗电量关键数据!$B$15</f>
        <v>0.37403039999999999</v>
      </c>
      <c r="P6674" s="19">
        <f t="shared" si="938"/>
        <v>1.5428754000000002</v>
      </c>
      <c r="Q6674" s="19">
        <f t="shared" si="942"/>
        <v>0</v>
      </c>
      <c r="R6674" s="20">
        <f t="shared" si="939"/>
        <v>0</v>
      </c>
      <c r="S6674" s="20">
        <f t="shared" si="943"/>
        <v>0</v>
      </c>
      <c r="T6674" s="20">
        <f>IF((T6673+R6674)&lt;0,0,IF((T6673+R6674)&gt;结论【关键目标】!C$28,结论【关键目标】!C$28,T6673+R6674))</f>
        <v>17.371373800000001</v>
      </c>
      <c r="U6674" s="19">
        <f>IF((T6673+R6674)&lt;结论【关键目标】!$C$28,0,(发电量计算【计算逻辑页】!R6674+发电量计算【计算逻辑页】!T6673-结论【关键目标】!$C$28))</f>
        <v>0</v>
      </c>
      <c r="V6674" s="5">
        <f t="shared" si="940"/>
        <v>0</v>
      </c>
      <c r="W6674" s="5">
        <f t="shared" si="941"/>
        <v>0</v>
      </c>
      <c r="X6674" s="5">
        <f t="shared" si="944"/>
        <v>0</v>
      </c>
    </row>
    <row r="6675" spans="1:24" x14ac:dyDescent="0.15">
      <c r="A6675" s="7">
        <v>6674</v>
      </c>
      <c r="B6675" s="7">
        <v>10</v>
      </c>
      <c r="C6675" s="7">
        <v>6</v>
      </c>
      <c r="D6675" s="7">
        <v>2</v>
      </c>
      <c r="E6675" s="7">
        <v>279</v>
      </c>
      <c r="F6675" s="7">
        <v>11.3</v>
      </c>
      <c r="G6675" s="7">
        <v>0</v>
      </c>
      <c r="H6675" s="7">
        <f t="shared" si="936"/>
        <v>5</v>
      </c>
      <c r="I6675" s="16">
        <f t="shared" si="937"/>
        <v>45205</v>
      </c>
      <c r="J6675" s="17">
        <v>0.2407</v>
      </c>
      <c r="K6675" s="18">
        <f>G6675*结论【关键目标】!C$27*0.7735*0.001</f>
        <v>0</v>
      </c>
      <c r="L6675" s="5">
        <v>0</v>
      </c>
      <c r="M6675" s="5">
        <f>ABS(IF(L6675&lt;=0,L6675/耗电量关键数据!$B$6/1000,L6675/耗电量关键数据!$B$5/1000))</f>
        <v>0</v>
      </c>
      <c r="N6675" s="19">
        <f>耗电量关键数据!$B$14</f>
        <v>1.1688450000000001</v>
      </c>
      <c r="O6675" s="19">
        <f>耗电量关键数据!$B$15</f>
        <v>0.37403039999999999</v>
      </c>
      <c r="P6675" s="19">
        <f t="shared" si="938"/>
        <v>1.5428754000000002</v>
      </c>
      <c r="Q6675" s="19">
        <f t="shared" si="942"/>
        <v>0</v>
      </c>
      <c r="R6675" s="20">
        <f t="shared" si="939"/>
        <v>0</v>
      </c>
      <c r="S6675" s="20">
        <f t="shared" si="943"/>
        <v>0</v>
      </c>
      <c r="T6675" s="20">
        <f>IF((T6674+R6675)&lt;0,0,IF((T6674+R6675)&gt;结论【关键目标】!C$28,结论【关键目标】!C$28,T6674+R6675))</f>
        <v>17.371373800000001</v>
      </c>
      <c r="U6675" s="19">
        <f>IF((T6674+R6675)&lt;结论【关键目标】!$C$28,0,(发电量计算【计算逻辑页】!R6675+发电量计算【计算逻辑页】!T6674-结论【关键目标】!$C$28))</f>
        <v>0</v>
      </c>
      <c r="V6675" s="5">
        <f t="shared" si="940"/>
        <v>0</v>
      </c>
      <c r="W6675" s="5">
        <f t="shared" si="941"/>
        <v>0</v>
      </c>
      <c r="X6675" s="5">
        <f t="shared" si="944"/>
        <v>0</v>
      </c>
    </row>
    <row r="6676" spans="1:24" x14ac:dyDescent="0.15">
      <c r="A6676" s="7">
        <v>6675</v>
      </c>
      <c r="B6676" s="7">
        <v>10</v>
      </c>
      <c r="C6676" s="7">
        <v>6</v>
      </c>
      <c r="D6676" s="7">
        <v>3</v>
      </c>
      <c r="E6676" s="7">
        <v>279</v>
      </c>
      <c r="F6676" s="7">
        <v>11.7</v>
      </c>
      <c r="G6676" s="7">
        <v>0</v>
      </c>
      <c r="H6676" s="7">
        <f t="shared" si="936"/>
        <v>5</v>
      </c>
      <c r="I6676" s="16">
        <f t="shared" si="937"/>
        <v>45205</v>
      </c>
      <c r="J6676" s="17">
        <v>0.2407</v>
      </c>
      <c r="K6676" s="18">
        <f>G6676*结论【关键目标】!C$27*0.7735*0.001</f>
        <v>0</v>
      </c>
      <c r="L6676" s="5">
        <v>0</v>
      </c>
      <c r="M6676" s="5">
        <f>ABS(IF(L6676&lt;=0,L6676/耗电量关键数据!$B$6/1000,L6676/耗电量关键数据!$B$5/1000))</f>
        <v>0</v>
      </c>
      <c r="N6676" s="19">
        <f>耗电量关键数据!$B$14</f>
        <v>1.1688450000000001</v>
      </c>
      <c r="O6676" s="19">
        <f>耗电量关键数据!$B$15</f>
        <v>0.37403039999999999</v>
      </c>
      <c r="P6676" s="19">
        <f t="shared" si="938"/>
        <v>1.5428754000000002</v>
      </c>
      <c r="Q6676" s="19">
        <f t="shared" si="942"/>
        <v>0</v>
      </c>
      <c r="R6676" s="20">
        <f t="shared" si="939"/>
        <v>0</v>
      </c>
      <c r="S6676" s="20">
        <f t="shared" si="943"/>
        <v>0</v>
      </c>
      <c r="T6676" s="20">
        <f>IF((T6675+R6676)&lt;0,0,IF((T6675+R6676)&gt;结论【关键目标】!C$28,结论【关键目标】!C$28,T6675+R6676))</f>
        <v>17.371373800000001</v>
      </c>
      <c r="U6676" s="19">
        <f>IF((T6675+R6676)&lt;结论【关键目标】!$C$28,0,(发电量计算【计算逻辑页】!R6676+发电量计算【计算逻辑页】!T6675-结论【关键目标】!$C$28))</f>
        <v>0</v>
      </c>
      <c r="V6676" s="5">
        <f t="shared" si="940"/>
        <v>0</v>
      </c>
      <c r="W6676" s="5">
        <f t="shared" si="941"/>
        <v>0</v>
      </c>
      <c r="X6676" s="5">
        <f t="shared" si="944"/>
        <v>0</v>
      </c>
    </row>
    <row r="6677" spans="1:24" x14ac:dyDescent="0.15">
      <c r="A6677" s="7">
        <v>6676</v>
      </c>
      <c r="B6677" s="7">
        <v>10</v>
      </c>
      <c r="C6677" s="7">
        <v>6</v>
      </c>
      <c r="D6677" s="7">
        <v>4</v>
      </c>
      <c r="E6677" s="7">
        <v>279</v>
      </c>
      <c r="F6677" s="7">
        <v>11.4</v>
      </c>
      <c r="G6677" s="7">
        <v>0</v>
      </c>
      <c r="H6677" s="7">
        <f t="shared" si="936"/>
        <v>5</v>
      </c>
      <c r="I6677" s="16">
        <f t="shared" si="937"/>
        <v>45205</v>
      </c>
      <c r="J6677" s="17">
        <v>0.2407</v>
      </c>
      <c r="K6677" s="18">
        <f>G6677*结论【关键目标】!C$27*0.7735*0.001</f>
        <v>0</v>
      </c>
      <c r="L6677" s="5">
        <v>0</v>
      </c>
      <c r="M6677" s="5">
        <f>ABS(IF(L6677&lt;=0,L6677/耗电量关键数据!$B$6/1000,L6677/耗电量关键数据!$B$5/1000))</f>
        <v>0</v>
      </c>
      <c r="N6677" s="19">
        <f>耗电量关键数据!$B$14</f>
        <v>1.1688450000000001</v>
      </c>
      <c r="O6677" s="19">
        <f>耗电量关键数据!$B$15</f>
        <v>0.37403039999999999</v>
      </c>
      <c r="P6677" s="19">
        <f t="shared" si="938"/>
        <v>1.5428754000000002</v>
      </c>
      <c r="Q6677" s="19">
        <f t="shared" si="942"/>
        <v>0</v>
      </c>
      <c r="R6677" s="20">
        <f t="shared" si="939"/>
        <v>0</v>
      </c>
      <c r="S6677" s="20">
        <f t="shared" si="943"/>
        <v>0</v>
      </c>
      <c r="T6677" s="20">
        <f>IF((T6676+R6677)&lt;0,0,IF((T6676+R6677)&gt;结论【关键目标】!C$28,结论【关键目标】!C$28,T6676+R6677))</f>
        <v>17.371373800000001</v>
      </c>
      <c r="U6677" s="19">
        <f>IF((T6676+R6677)&lt;结论【关键目标】!$C$28,0,(发电量计算【计算逻辑页】!R6677+发电量计算【计算逻辑页】!T6676-结论【关键目标】!$C$28))</f>
        <v>0</v>
      </c>
      <c r="V6677" s="5">
        <f t="shared" si="940"/>
        <v>0</v>
      </c>
      <c r="W6677" s="5">
        <f t="shared" si="941"/>
        <v>0</v>
      </c>
      <c r="X6677" s="5">
        <f t="shared" si="944"/>
        <v>0</v>
      </c>
    </row>
    <row r="6678" spans="1:24" x14ac:dyDescent="0.15">
      <c r="A6678" s="7">
        <v>6677</v>
      </c>
      <c r="B6678" s="7">
        <v>10</v>
      </c>
      <c r="C6678" s="7">
        <v>6</v>
      </c>
      <c r="D6678" s="7">
        <v>5</v>
      </c>
      <c r="E6678" s="7">
        <v>279</v>
      </c>
      <c r="F6678" s="7">
        <v>11</v>
      </c>
      <c r="G6678" s="7">
        <v>0</v>
      </c>
      <c r="H6678" s="7">
        <f t="shared" si="936"/>
        <v>5</v>
      </c>
      <c r="I6678" s="16">
        <f t="shared" si="937"/>
        <v>45205</v>
      </c>
      <c r="J6678" s="17">
        <v>0.2407</v>
      </c>
      <c r="K6678" s="18">
        <f>G6678*结论【关键目标】!C$27*0.7735*0.001</f>
        <v>0</v>
      </c>
      <c r="L6678" s="5">
        <v>0</v>
      </c>
      <c r="M6678" s="5">
        <f>ABS(IF(L6678&lt;=0,L6678/耗电量关键数据!$B$6/1000,L6678/耗电量关键数据!$B$5/1000))</f>
        <v>0</v>
      </c>
      <c r="N6678" s="19">
        <f>耗电量关键数据!$B$14</f>
        <v>1.1688450000000001</v>
      </c>
      <c r="O6678" s="19">
        <f>耗电量关键数据!$B$15</f>
        <v>0.37403039999999999</v>
      </c>
      <c r="P6678" s="19">
        <f t="shared" si="938"/>
        <v>1.5428754000000002</v>
      </c>
      <c r="Q6678" s="19">
        <f t="shared" si="942"/>
        <v>0</v>
      </c>
      <c r="R6678" s="20">
        <f t="shared" si="939"/>
        <v>0</v>
      </c>
      <c r="S6678" s="20">
        <f t="shared" si="943"/>
        <v>0</v>
      </c>
      <c r="T6678" s="20">
        <f>IF((T6677+R6678)&lt;0,0,IF((T6677+R6678)&gt;结论【关键目标】!C$28,结论【关键目标】!C$28,T6677+R6678))</f>
        <v>17.371373800000001</v>
      </c>
      <c r="U6678" s="19">
        <f>IF((T6677+R6678)&lt;结论【关键目标】!$C$28,0,(发电量计算【计算逻辑页】!R6678+发电量计算【计算逻辑页】!T6677-结论【关键目标】!$C$28))</f>
        <v>0</v>
      </c>
      <c r="V6678" s="5">
        <f t="shared" si="940"/>
        <v>0</v>
      </c>
      <c r="W6678" s="5">
        <f t="shared" si="941"/>
        <v>0</v>
      </c>
      <c r="X6678" s="5">
        <f t="shared" si="944"/>
        <v>0</v>
      </c>
    </row>
    <row r="6679" spans="1:24" x14ac:dyDescent="0.15">
      <c r="A6679" s="7">
        <v>6678</v>
      </c>
      <c r="B6679" s="7">
        <v>10</v>
      </c>
      <c r="C6679" s="7">
        <v>6</v>
      </c>
      <c r="D6679" s="7">
        <v>6</v>
      </c>
      <c r="E6679" s="7">
        <v>279</v>
      </c>
      <c r="F6679" s="7">
        <v>11.3</v>
      </c>
      <c r="G6679" s="7">
        <v>0</v>
      </c>
      <c r="H6679" s="7">
        <f t="shared" si="936"/>
        <v>5</v>
      </c>
      <c r="I6679" s="16">
        <f t="shared" si="937"/>
        <v>45205</v>
      </c>
      <c r="J6679" s="17">
        <v>0.2407</v>
      </c>
      <c r="K6679" s="18">
        <f>G6679*结论【关键目标】!C$27*0.7735*0.001</f>
        <v>0</v>
      </c>
      <c r="L6679" s="5">
        <v>0</v>
      </c>
      <c r="M6679" s="5">
        <f>ABS(IF(L6679&lt;=0,L6679/耗电量关键数据!$B$6/1000,L6679/耗电量关键数据!$B$5/1000))</f>
        <v>0</v>
      </c>
      <c r="N6679" s="19">
        <f>耗电量关键数据!$B$14</f>
        <v>1.1688450000000001</v>
      </c>
      <c r="O6679" s="19">
        <f>耗电量关键数据!$B$15</f>
        <v>0.37403039999999999</v>
      </c>
      <c r="P6679" s="19">
        <f t="shared" si="938"/>
        <v>1.5428754000000002</v>
      </c>
      <c r="Q6679" s="19">
        <f t="shared" si="942"/>
        <v>0</v>
      </c>
      <c r="R6679" s="20">
        <f t="shared" si="939"/>
        <v>0</v>
      </c>
      <c r="S6679" s="20">
        <f t="shared" si="943"/>
        <v>0</v>
      </c>
      <c r="T6679" s="20">
        <f>IF((T6678+R6679)&lt;0,0,IF((T6678+R6679)&gt;结论【关键目标】!C$28,结论【关键目标】!C$28,T6678+R6679))</f>
        <v>17.371373800000001</v>
      </c>
      <c r="U6679" s="19">
        <f>IF((T6678+R6679)&lt;结论【关键目标】!$C$28,0,(发电量计算【计算逻辑页】!R6679+发电量计算【计算逻辑页】!T6678-结论【关键目标】!$C$28))</f>
        <v>0</v>
      </c>
      <c r="V6679" s="5">
        <f t="shared" si="940"/>
        <v>0</v>
      </c>
      <c r="W6679" s="5">
        <f t="shared" si="941"/>
        <v>0</v>
      </c>
      <c r="X6679" s="5">
        <f t="shared" si="944"/>
        <v>0</v>
      </c>
    </row>
    <row r="6680" spans="1:24" x14ac:dyDescent="0.15">
      <c r="A6680" s="7">
        <v>6679</v>
      </c>
      <c r="B6680" s="7">
        <v>10</v>
      </c>
      <c r="C6680" s="7">
        <v>6</v>
      </c>
      <c r="D6680" s="7">
        <v>7</v>
      </c>
      <c r="E6680" s="7">
        <v>279</v>
      </c>
      <c r="F6680" s="7">
        <v>10</v>
      </c>
      <c r="G6680" s="7">
        <v>30.7</v>
      </c>
      <c r="H6680" s="7">
        <f t="shared" si="936"/>
        <v>5</v>
      </c>
      <c r="I6680" s="16">
        <f t="shared" si="937"/>
        <v>45205</v>
      </c>
      <c r="J6680" s="17">
        <v>0.2407</v>
      </c>
      <c r="K6680" s="18">
        <f>G6680*结论【关键目标】!C$27*0.7735*0.001</f>
        <v>2.8495740000000001</v>
      </c>
      <c r="L6680" s="5">
        <v>0</v>
      </c>
      <c r="M6680" s="5">
        <f>ABS(IF(L6680&lt;=0,L6680/耗电量关键数据!$B$6/1000,L6680/耗电量关键数据!$B$5/1000))</f>
        <v>0</v>
      </c>
      <c r="N6680" s="19">
        <f>耗电量关键数据!$B$14</f>
        <v>1.1688450000000001</v>
      </c>
      <c r="O6680" s="19">
        <f>耗电量关键数据!$B$15</f>
        <v>0.37403039999999999</v>
      </c>
      <c r="P6680" s="19">
        <f t="shared" si="938"/>
        <v>1.5428754000000002</v>
      </c>
      <c r="Q6680" s="19">
        <f t="shared" si="942"/>
        <v>0</v>
      </c>
      <c r="R6680" s="20">
        <f t="shared" si="939"/>
        <v>2.8495740000000001</v>
      </c>
      <c r="S6680" s="20">
        <f t="shared" si="943"/>
        <v>0</v>
      </c>
      <c r="T6680" s="20">
        <f>IF((T6679+R6680)&lt;0,0,IF((T6679+R6680)&gt;结论【关键目标】!C$28,结论【关键目标】!C$28,T6679+R6680))</f>
        <v>20.220947800000001</v>
      </c>
      <c r="U6680" s="19">
        <f>IF((T6679+R6680)&lt;结论【关键目标】!$C$28,0,(发电量计算【计算逻辑页】!R6680+发电量计算【计算逻辑页】!T6679-结论【关键目标】!$C$28))</f>
        <v>0</v>
      </c>
      <c r="V6680" s="5">
        <f t="shared" si="940"/>
        <v>0</v>
      </c>
      <c r="W6680" s="5">
        <f t="shared" si="941"/>
        <v>0.37137010878000004</v>
      </c>
      <c r="X6680" s="5">
        <f t="shared" si="944"/>
        <v>0</v>
      </c>
    </row>
    <row r="6681" spans="1:24" x14ac:dyDescent="0.15">
      <c r="A6681" s="7">
        <v>6680</v>
      </c>
      <c r="B6681" s="7">
        <v>10</v>
      </c>
      <c r="C6681" s="7">
        <v>6</v>
      </c>
      <c r="D6681" s="7">
        <v>8</v>
      </c>
      <c r="E6681" s="7">
        <v>279</v>
      </c>
      <c r="F6681" s="7">
        <v>10</v>
      </c>
      <c r="G6681" s="7">
        <v>101.9</v>
      </c>
      <c r="H6681" s="7">
        <f t="shared" si="936"/>
        <v>5</v>
      </c>
      <c r="I6681" s="16">
        <f t="shared" si="937"/>
        <v>45205</v>
      </c>
      <c r="J6681" s="17">
        <v>0.70809999999999995</v>
      </c>
      <c r="K6681" s="18">
        <f>G6681*结论【关键目标】!C$27*0.7735*0.001</f>
        <v>9.4583580000000005</v>
      </c>
      <c r="L6681" s="5">
        <v>0</v>
      </c>
      <c r="M6681" s="5">
        <f>ABS(IF(L6681&lt;=0,L6681/耗电量关键数据!$B$6/1000,L6681/耗电量关键数据!$B$5/1000))</f>
        <v>0</v>
      </c>
      <c r="N6681" s="19">
        <f>耗电量关键数据!$B$14</f>
        <v>1.1688450000000001</v>
      </c>
      <c r="O6681" s="19">
        <f>耗电量关键数据!$B$15</f>
        <v>0.37403039999999999</v>
      </c>
      <c r="P6681" s="19">
        <f t="shared" si="938"/>
        <v>1.5428754000000002</v>
      </c>
      <c r="Q6681" s="19">
        <f t="shared" si="942"/>
        <v>0</v>
      </c>
      <c r="R6681" s="20">
        <f t="shared" si="939"/>
        <v>9.4583580000000005</v>
      </c>
      <c r="S6681" s="20">
        <f t="shared" si="943"/>
        <v>0</v>
      </c>
      <c r="T6681" s="20">
        <f>IF((T6680+R6681)&lt;0,0,IF((T6680+R6681)&gt;结论【关键目标】!C$28,结论【关键目标】!C$28,T6680+R6681))</f>
        <v>22</v>
      </c>
      <c r="U6681" s="19">
        <f>IF((T6680+R6681)&lt;结论【关键目标】!$C$28,0,(发电量计算【计算逻辑页】!R6681+发电量计算【计算逻辑页】!T6680-结论【关键目标】!$C$28))</f>
        <v>7.6793058000000016</v>
      </c>
      <c r="V6681" s="5">
        <f t="shared" si="940"/>
        <v>2.6877570300000002</v>
      </c>
      <c r="W6681" s="5">
        <f t="shared" si="941"/>
        <v>1.0925100707400002</v>
      </c>
      <c r="X6681" s="5">
        <f t="shared" si="944"/>
        <v>0</v>
      </c>
    </row>
    <row r="6682" spans="1:24" x14ac:dyDescent="0.15">
      <c r="A6682" s="7">
        <v>6681</v>
      </c>
      <c r="B6682" s="7">
        <v>10</v>
      </c>
      <c r="C6682" s="7">
        <v>6</v>
      </c>
      <c r="D6682" s="7">
        <v>9</v>
      </c>
      <c r="E6682" s="7">
        <v>279</v>
      </c>
      <c r="F6682" s="7">
        <v>11.3</v>
      </c>
      <c r="G6682" s="7">
        <v>217.3</v>
      </c>
      <c r="H6682" s="7">
        <f t="shared" si="936"/>
        <v>5</v>
      </c>
      <c r="I6682" s="16">
        <f t="shared" si="937"/>
        <v>45205</v>
      </c>
      <c r="J6682" s="17">
        <v>0.70809999999999995</v>
      </c>
      <c r="K6682" s="18">
        <f>G6682*结论【关键目标】!C$27*0.7735*0.001</f>
        <v>20.169786000000002</v>
      </c>
      <c r="L6682" s="5">
        <v>0</v>
      </c>
      <c r="M6682" s="5">
        <f>ABS(IF(L6682&lt;=0,L6682/耗电量关键数据!$B$6/1000,L6682/耗电量关键数据!$B$5/1000))</f>
        <v>0</v>
      </c>
      <c r="N6682" s="19">
        <f>耗电量关键数据!$B$14</f>
        <v>1.1688450000000001</v>
      </c>
      <c r="O6682" s="19">
        <f>耗电量关键数据!$B$15</f>
        <v>0.37403039999999999</v>
      </c>
      <c r="P6682" s="19">
        <f t="shared" si="938"/>
        <v>1.5428754000000002</v>
      </c>
      <c r="Q6682" s="19">
        <f t="shared" si="942"/>
        <v>0</v>
      </c>
      <c r="R6682" s="20">
        <f t="shared" si="939"/>
        <v>20.169786000000002</v>
      </c>
      <c r="S6682" s="20">
        <f t="shared" si="943"/>
        <v>0</v>
      </c>
      <c r="T6682" s="20">
        <f>IF((T6681+R6682)&lt;0,0,IF((T6681+R6682)&gt;结论【关键目标】!C$28,结论【关键目标】!C$28,T6681+R6682))</f>
        <v>22</v>
      </c>
      <c r="U6682" s="19">
        <f>IF((T6681+R6682)&lt;结论【关键目标】!$C$28,0,(发电量计算【计算逻辑页】!R6682+发电量计算【计算逻辑页】!T6681-结论【关键目标】!$C$28))</f>
        <v>20.169786000000002</v>
      </c>
      <c r="V6682" s="5">
        <f t="shared" si="940"/>
        <v>7.0594251000000003</v>
      </c>
      <c r="W6682" s="5">
        <f t="shared" si="941"/>
        <v>1.0925100707400002</v>
      </c>
      <c r="X6682" s="5">
        <f t="shared" si="944"/>
        <v>0</v>
      </c>
    </row>
    <row r="6683" spans="1:24" x14ac:dyDescent="0.15">
      <c r="A6683" s="7">
        <v>6682</v>
      </c>
      <c r="B6683" s="7">
        <v>10</v>
      </c>
      <c r="C6683" s="7">
        <v>6</v>
      </c>
      <c r="D6683" s="7">
        <v>10</v>
      </c>
      <c r="E6683" s="7">
        <v>279</v>
      </c>
      <c r="F6683" s="7">
        <v>11</v>
      </c>
      <c r="G6683" s="7">
        <v>239.3</v>
      </c>
      <c r="H6683" s="7">
        <f t="shared" si="936"/>
        <v>5</v>
      </c>
      <c r="I6683" s="16">
        <f t="shared" si="937"/>
        <v>45205</v>
      </c>
      <c r="J6683" s="17">
        <v>0.70809999999999995</v>
      </c>
      <c r="K6683" s="18">
        <f>G6683*结论【关键目标】!C$27*0.7735*0.001</f>
        <v>22.211825999999999</v>
      </c>
      <c r="L6683" s="5">
        <v>0</v>
      </c>
      <c r="M6683" s="5">
        <f>ABS(IF(L6683&lt;=0,L6683/耗电量关键数据!$B$6/1000,L6683/耗电量关键数据!$B$5/1000))</f>
        <v>0</v>
      </c>
      <c r="N6683" s="19">
        <f>耗电量关键数据!$B$14</f>
        <v>1.1688450000000001</v>
      </c>
      <c r="O6683" s="19">
        <f>耗电量关键数据!$B$15</f>
        <v>0.37403039999999999</v>
      </c>
      <c r="P6683" s="19">
        <f t="shared" si="938"/>
        <v>1.5428754000000002</v>
      </c>
      <c r="Q6683" s="19">
        <f t="shared" si="942"/>
        <v>0</v>
      </c>
      <c r="R6683" s="20">
        <f t="shared" si="939"/>
        <v>22.211825999999999</v>
      </c>
      <c r="S6683" s="20">
        <f t="shared" si="943"/>
        <v>0</v>
      </c>
      <c r="T6683" s="20">
        <f>IF((T6682+R6683)&lt;0,0,IF((T6682+R6683)&gt;结论【关键目标】!C$28,结论【关键目标】!C$28,T6682+R6683))</f>
        <v>22</v>
      </c>
      <c r="U6683" s="19">
        <f>IF((T6682+R6683)&lt;结论【关键目标】!$C$28,0,(发电量计算【计算逻辑页】!R6683+发电量计算【计算逻辑页】!T6682-结论【关键目标】!$C$28))</f>
        <v>22.211826000000002</v>
      </c>
      <c r="V6683" s="5">
        <f t="shared" si="940"/>
        <v>7.7741391000000002</v>
      </c>
      <c r="W6683" s="5">
        <f t="shared" si="941"/>
        <v>1.0925100707400002</v>
      </c>
      <c r="X6683" s="5">
        <f t="shared" si="944"/>
        <v>0</v>
      </c>
    </row>
    <row r="6684" spans="1:24" x14ac:dyDescent="0.15">
      <c r="A6684" s="7">
        <v>6683</v>
      </c>
      <c r="B6684" s="7">
        <v>10</v>
      </c>
      <c r="C6684" s="7">
        <v>6</v>
      </c>
      <c r="D6684" s="7">
        <v>11</v>
      </c>
      <c r="E6684" s="7">
        <v>279</v>
      </c>
      <c r="F6684" s="7">
        <v>12</v>
      </c>
      <c r="G6684" s="7">
        <v>288.3</v>
      </c>
      <c r="H6684" s="7">
        <f t="shared" si="936"/>
        <v>5</v>
      </c>
      <c r="I6684" s="16">
        <f t="shared" si="937"/>
        <v>45205</v>
      </c>
      <c r="J6684" s="17">
        <v>1.2267999999999999</v>
      </c>
      <c r="K6684" s="18">
        <f>G6684*结论【关键目标】!C$27*0.7735*0.001</f>
        <v>26.760005999999997</v>
      </c>
      <c r="L6684" s="5">
        <v>0</v>
      </c>
      <c r="M6684" s="5">
        <f>ABS(IF(L6684&lt;=0,L6684/耗电量关键数据!$B$6/1000,L6684/耗电量关键数据!$B$5/1000))</f>
        <v>0</v>
      </c>
      <c r="N6684" s="19">
        <f>耗电量关键数据!$B$14</f>
        <v>1.1688450000000001</v>
      </c>
      <c r="O6684" s="19">
        <f>耗电量关键数据!$B$15</f>
        <v>0.37403039999999999</v>
      </c>
      <c r="P6684" s="19">
        <f t="shared" si="938"/>
        <v>1.5428754000000002</v>
      </c>
      <c r="Q6684" s="19">
        <f t="shared" si="942"/>
        <v>1.5428754000000002</v>
      </c>
      <c r="R6684" s="20">
        <f t="shared" si="939"/>
        <v>25.217130599999997</v>
      </c>
      <c r="S6684" s="20">
        <f t="shared" si="943"/>
        <v>0</v>
      </c>
      <c r="T6684" s="20">
        <f>IF((T6683+R6684)&lt;0,0,IF((T6683+R6684)&gt;结论【关键目标】!C$28,结论【关键目标】!C$28,T6683+R6684))</f>
        <v>22</v>
      </c>
      <c r="U6684" s="19">
        <f>IF((T6683+R6684)&lt;结论【关键目标】!$C$28,0,(发电量计算【计算逻辑页】!R6684+发电量计算【计算逻辑页】!T6683-结论【关键目标】!$C$28))</f>
        <v>25.217130599999997</v>
      </c>
      <c r="V6684" s="5">
        <f t="shared" si="940"/>
        <v>8.8259957099999991</v>
      </c>
      <c r="W6684" s="5">
        <f t="shared" si="941"/>
        <v>1.89279954072</v>
      </c>
      <c r="X6684" s="5">
        <f t="shared" si="944"/>
        <v>0</v>
      </c>
    </row>
    <row r="6685" spans="1:24" x14ac:dyDescent="0.15">
      <c r="A6685" s="7">
        <v>6684</v>
      </c>
      <c r="B6685" s="7">
        <v>10</v>
      </c>
      <c r="C6685" s="7">
        <v>6</v>
      </c>
      <c r="D6685" s="7">
        <v>12</v>
      </c>
      <c r="E6685" s="7">
        <v>279</v>
      </c>
      <c r="F6685" s="7">
        <v>15.9</v>
      </c>
      <c r="G6685" s="7">
        <v>470.9</v>
      </c>
      <c r="H6685" s="7">
        <f t="shared" si="936"/>
        <v>5</v>
      </c>
      <c r="I6685" s="16">
        <f t="shared" si="937"/>
        <v>45205</v>
      </c>
      <c r="J6685" s="17">
        <v>1.2267999999999999</v>
      </c>
      <c r="K6685" s="18">
        <f>G6685*结论【关键目标】!C$27*0.7735*0.001</f>
        <v>43.708937999999996</v>
      </c>
      <c r="L6685" s="5">
        <v>0</v>
      </c>
      <c r="M6685" s="5">
        <f>ABS(IF(L6685&lt;=0,L6685/耗电量关键数据!$B$6/1000,L6685/耗电量关键数据!$B$5/1000))</f>
        <v>0</v>
      </c>
      <c r="N6685" s="19">
        <f>耗电量关键数据!$B$14</f>
        <v>1.1688450000000001</v>
      </c>
      <c r="O6685" s="19">
        <f>耗电量关键数据!$B$15</f>
        <v>0.37403039999999999</v>
      </c>
      <c r="P6685" s="19">
        <f t="shared" si="938"/>
        <v>1.5428754000000002</v>
      </c>
      <c r="Q6685" s="19">
        <f t="shared" si="942"/>
        <v>1.5428754000000002</v>
      </c>
      <c r="R6685" s="20">
        <f t="shared" si="939"/>
        <v>42.166062599999997</v>
      </c>
      <c r="S6685" s="20">
        <f t="shared" si="943"/>
        <v>0</v>
      </c>
      <c r="T6685" s="20">
        <f>IF((T6684+R6685)&lt;0,0,IF((T6684+R6685)&gt;结论【关键目标】!C$28,结论【关键目标】!C$28,T6684+R6685))</f>
        <v>22</v>
      </c>
      <c r="U6685" s="19">
        <f>IF((T6684+R6685)&lt;结论【关键目标】!$C$28,0,(发电量计算【计算逻辑页】!R6685+发电量计算【计算逻辑页】!T6684-结论【关键目标】!$C$28))</f>
        <v>42.166062600000004</v>
      </c>
      <c r="V6685" s="5">
        <f t="shared" si="940"/>
        <v>14.75812191</v>
      </c>
      <c r="W6685" s="5">
        <f t="shared" si="941"/>
        <v>1.89279954072</v>
      </c>
      <c r="X6685" s="5">
        <f t="shared" si="944"/>
        <v>0</v>
      </c>
    </row>
    <row r="6686" spans="1:24" x14ac:dyDescent="0.15">
      <c r="A6686" s="7">
        <v>6685</v>
      </c>
      <c r="B6686" s="7">
        <v>10</v>
      </c>
      <c r="C6686" s="7">
        <v>6</v>
      </c>
      <c r="D6686" s="7">
        <v>13</v>
      </c>
      <c r="E6686" s="7">
        <v>279</v>
      </c>
      <c r="F6686" s="7">
        <v>18</v>
      </c>
      <c r="G6686" s="7">
        <v>473.2</v>
      </c>
      <c r="H6686" s="7">
        <f t="shared" si="936"/>
        <v>5</v>
      </c>
      <c r="I6686" s="16">
        <f t="shared" si="937"/>
        <v>45205</v>
      </c>
      <c r="J6686" s="17">
        <v>1.2267999999999999</v>
      </c>
      <c r="K6686" s="18">
        <f>G6686*结论【关键目标】!C$27*0.7735*0.001</f>
        <v>43.922423999999999</v>
      </c>
      <c r="L6686" s="5">
        <v>0</v>
      </c>
      <c r="M6686" s="5">
        <f>ABS(IF(L6686&lt;=0,L6686/耗电量关键数据!$B$6/1000,L6686/耗电量关键数据!$B$5/1000))</f>
        <v>0</v>
      </c>
      <c r="N6686" s="19">
        <f>耗电量关键数据!$B$14</f>
        <v>1.1688450000000001</v>
      </c>
      <c r="O6686" s="19">
        <f>耗电量关键数据!$B$15</f>
        <v>0.37403039999999999</v>
      </c>
      <c r="P6686" s="19">
        <f t="shared" si="938"/>
        <v>1.5428754000000002</v>
      </c>
      <c r="Q6686" s="19">
        <f t="shared" si="942"/>
        <v>1.5428754000000002</v>
      </c>
      <c r="R6686" s="20">
        <f t="shared" si="939"/>
        <v>42.3795486</v>
      </c>
      <c r="S6686" s="20">
        <f t="shared" si="943"/>
        <v>0</v>
      </c>
      <c r="T6686" s="20">
        <f>IF((T6685+R6686)&lt;0,0,IF((T6685+R6686)&gt;结论【关键目标】!C$28,结论【关键目标】!C$28,T6685+R6686))</f>
        <v>22</v>
      </c>
      <c r="U6686" s="19">
        <f>IF((T6685+R6686)&lt;结论【关键目标】!$C$28,0,(发电量计算【计算逻辑页】!R6686+发电量计算【计算逻辑页】!T6685-结论【关键目标】!$C$28))</f>
        <v>42.379548599999993</v>
      </c>
      <c r="V6686" s="5">
        <f t="shared" si="940"/>
        <v>14.832842009999997</v>
      </c>
      <c r="W6686" s="5">
        <f t="shared" si="941"/>
        <v>1.89279954072</v>
      </c>
      <c r="X6686" s="5">
        <f t="shared" si="944"/>
        <v>0</v>
      </c>
    </row>
    <row r="6687" spans="1:24" x14ac:dyDescent="0.15">
      <c r="A6687" s="7">
        <v>6686</v>
      </c>
      <c r="B6687" s="7">
        <v>10</v>
      </c>
      <c r="C6687" s="7">
        <v>6</v>
      </c>
      <c r="D6687" s="7">
        <v>14</v>
      </c>
      <c r="E6687" s="7">
        <v>279</v>
      </c>
      <c r="F6687" s="7">
        <v>20</v>
      </c>
      <c r="G6687" s="7">
        <v>457.4</v>
      </c>
      <c r="H6687" s="7">
        <f t="shared" si="936"/>
        <v>5</v>
      </c>
      <c r="I6687" s="16">
        <f t="shared" si="937"/>
        <v>45205</v>
      </c>
      <c r="J6687" s="17">
        <v>1.2267999999999999</v>
      </c>
      <c r="K6687" s="18">
        <f>G6687*结论【关键目标】!C$27*0.7735*0.001</f>
        <v>42.455867999999995</v>
      </c>
      <c r="L6687" s="5">
        <v>0</v>
      </c>
      <c r="M6687" s="5">
        <f>ABS(IF(L6687&lt;=0,L6687/耗电量关键数据!$B$6/1000,L6687/耗电量关键数据!$B$5/1000))</f>
        <v>0</v>
      </c>
      <c r="N6687" s="19">
        <f>耗电量关键数据!$B$14</f>
        <v>1.1688450000000001</v>
      </c>
      <c r="O6687" s="19">
        <f>耗电量关键数据!$B$15</f>
        <v>0.37403039999999999</v>
      </c>
      <c r="P6687" s="19">
        <f t="shared" si="938"/>
        <v>1.5428754000000002</v>
      </c>
      <c r="Q6687" s="19">
        <f t="shared" si="942"/>
        <v>1.5428754000000002</v>
      </c>
      <c r="R6687" s="20">
        <f t="shared" si="939"/>
        <v>40.912992599999995</v>
      </c>
      <c r="S6687" s="20">
        <f t="shared" si="943"/>
        <v>0</v>
      </c>
      <c r="T6687" s="20">
        <f>IF((T6686+R6687)&lt;0,0,IF((T6686+R6687)&gt;结论【关键目标】!C$28,结论【关键目标】!C$28,T6686+R6687))</f>
        <v>22</v>
      </c>
      <c r="U6687" s="19">
        <f>IF((T6686+R6687)&lt;结论【关键目标】!$C$28,0,(发电量计算【计算逻辑页】!R6687+发电量计算【计算逻辑页】!T6686-结论【关键目标】!$C$28))</f>
        <v>40.912992599999995</v>
      </c>
      <c r="V6687" s="5">
        <f t="shared" si="940"/>
        <v>14.319547409999997</v>
      </c>
      <c r="W6687" s="5">
        <f t="shared" si="941"/>
        <v>1.89279954072</v>
      </c>
      <c r="X6687" s="5">
        <f t="shared" si="944"/>
        <v>0</v>
      </c>
    </row>
    <row r="6688" spans="1:24" x14ac:dyDescent="0.15">
      <c r="A6688" s="7">
        <v>6687</v>
      </c>
      <c r="B6688" s="7">
        <v>10</v>
      </c>
      <c r="C6688" s="7">
        <v>6</v>
      </c>
      <c r="D6688" s="7">
        <v>15</v>
      </c>
      <c r="E6688" s="7">
        <v>279</v>
      </c>
      <c r="F6688" s="7">
        <v>21.5</v>
      </c>
      <c r="G6688" s="7">
        <v>346.6</v>
      </c>
      <c r="H6688" s="7">
        <f t="shared" si="936"/>
        <v>5</v>
      </c>
      <c r="I6688" s="16">
        <f t="shared" si="937"/>
        <v>45205</v>
      </c>
      <c r="J6688" s="17">
        <v>1.2267999999999999</v>
      </c>
      <c r="K6688" s="18">
        <f>G6688*结论【关键目标】!C$27*0.7735*0.001</f>
        <v>32.171412000000004</v>
      </c>
      <c r="L6688" s="5">
        <v>0</v>
      </c>
      <c r="M6688" s="5">
        <f>ABS(IF(L6688&lt;=0,L6688/耗电量关键数据!$B$6/1000,L6688/耗电量关键数据!$B$5/1000))</f>
        <v>0</v>
      </c>
      <c r="N6688" s="19">
        <f>耗电量关键数据!$B$14</f>
        <v>1.1688450000000001</v>
      </c>
      <c r="O6688" s="19">
        <f>耗电量关键数据!$B$15</f>
        <v>0.37403039999999999</v>
      </c>
      <c r="P6688" s="19">
        <f t="shared" si="938"/>
        <v>1.5428754000000002</v>
      </c>
      <c r="Q6688" s="19">
        <f t="shared" si="942"/>
        <v>1.5428754000000002</v>
      </c>
      <c r="R6688" s="20">
        <f t="shared" si="939"/>
        <v>30.628536600000004</v>
      </c>
      <c r="S6688" s="20">
        <f t="shared" si="943"/>
        <v>0</v>
      </c>
      <c r="T6688" s="20">
        <f>IF((T6687+R6688)&lt;0,0,IF((T6687+R6688)&gt;结论【关键目标】!C$28,结论【关键目标】!C$28,T6687+R6688))</f>
        <v>22</v>
      </c>
      <c r="U6688" s="19">
        <f>IF((T6687+R6688)&lt;结论【关键目标】!$C$28,0,(发电量计算【计算逻辑页】!R6688+发电量计算【计算逻辑页】!T6687-结论【关键目标】!$C$28))</f>
        <v>30.628536600000004</v>
      </c>
      <c r="V6688" s="5">
        <f t="shared" si="940"/>
        <v>10.719987810000001</v>
      </c>
      <c r="W6688" s="5">
        <f t="shared" si="941"/>
        <v>1.89279954072</v>
      </c>
      <c r="X6688" s="5">
        <f t="shared" si="944"/>
        <v>0</v>
      </c>
    </row>
    <row r="6689" spans="1:24" x14ac:dyDescent="0.15">
      <c r="A6689" s="7">
        <v>6688</v>
      </c>
      <c r="B6689" s="7">
        <v>10</v>
      </c>
      <c r="C6689" s="7">
        <v>6</v>
      </c>
      <c r="D6689" s="7">
        <v>16</v>
      </c>
      <c r="E6689" s="7">
        <v>279</v>
      </c>
      <c r="F6689" s="7">
        <v>23</v>
      </c>
      <c r="G6689" s="7">
        <v>203.6</v>
      </c>
      <c r="H6689" s="7">
        <f t="shared" si="936"/>
        <v>5</v>
      </c>
      <c r="I6689" s="16">
        <f t="shared" si="937"/>
        <v>45205</v>
      </c>
      <c r="J6689" s="17">
        <v>0.70809999999999995</v>
      </c>
      <c r="K6689" s="18">
        <f>G6689*结论【关键目标】!C$27*0.7735*0.001</f>
        <v>18.898152</v>
      </c>
      <c r="L6689" s="5">
        <v>0</v>
      </c>
      <c r="M6689" s="5">
        <f>ABS(IF(L6689&lt;=0,L6689/耗电量关键数据!$B$6/1000,L6689/耗电量关键数据!$B$5/1000))</f>
        <v>0</v>
      </c>
      <c r="N6689" s="19">
        <f>耗电量关键数据!$B$14</f>
        <v>1.1688450000000001</v>
      </c>
      <c r="O6689" s="19">
        <f>耗电量关键数据!$B$15</f>
        <v>0.37403039999999999</v>
      </c>
      <c r="P6689" s="19">
        <f t="shared" si="938"/>
        <v>1.5428754000000002</v>
      </c>
      <c r="Q6689" s="19">
        <f t="shared" si="942"/>
        <v>0</v>
      </c>
      <c r="R6689" s="20">
        <f t="shared" si="939"/>
        <v>18.898152</v>
      </c>
      <c r="S6689" s="20">
        <f t="shared" si="943"/>
        <v>0</v>
      </c>
      <c r="T6689" s="20">
        <f>IF((T6688+R6689)&lt;0,0,IF((T6688+R6689)&gt;结论【关键目标】!C$28,结论【关键目标】!C$28,T6688+R6689))</f>
        <v>22</v>
      </c>
      <c r="U6689" s="19">
        <f>IF((T6688+R6689)&lt;结论【关键目标】!$C$28,0,(发电量计算【计算逻辑页】!R6689+发电量计算【计算逻辑页】!T6688-结论【关键目标】!$C$28))</f>
        <v>18.898151999999996</v>
      </c>
      <c r="V6689" s="5">
        <f t="shared" si="940"/>
        <v>6.6143531999999983</v>
      </c>
      <c r="W6689" s="5">
        <f t="shared" si="941"/>
        <v>1.0925100707400002</v>
      </c>
      <c r="X6689" s="5">
        <f t="shared" si="944"/>
        <v>0</v>
      </c>
    </row>
    <row r="6690" spans="1:24" x14ac:dyDescent="0.15">
      <c r="A6690" s="7">
        <v>6689</v>
      </c>
      <c r="B6690" s="7">
        <v>10</v>
      </c>
      <c r="C6690" s="7">
        <v>6</v>
      </c>
      <c r="D6690" s="7">
        <v>17</v>
      </c>
      <c r="E6690" s="7">
        <v>279</v>
      </c>
      <c r="F6690" s="7">
        <v>23</v>
      </c>
      <c r="G6690" s="7">
        <v>31.2</v>
      </c>
      <c r="H6690" s="7">
        <f t="shared" si="936"/>
        <v>5</v>
      </c>
      <c r="I6690" s="16">
        <f t="shared" si="937"/>
        <v>45205</v>
      </c>
      <c r="J6690" s="17">
        <v>0.70809999999999995</v>
      </c>
      <c r="K6690" s="18">
        <f>G6690*结论【关键目标】!C$27*0.7735*0.001</f>
        <v>2.8959839999999999</v>
      </c>
      <c r="L6690" s="5">
        <v>0</v>
      </c>
      <c r="M6690" s="5">
        <f>ABS(IF(L6690&lt;=0,L6690/耗电量关键数据!$B$6/1000,L6690/耗电量关键数据!$B$5/1000))</f>
        <v>0</v>
      </c>
      <c r="N6690" s="19">
        <f>耗电量关键数据!$B$14</f>
        <v>1.1688450000000001</v>
      </c>
      <c r="O6690" s="19">
        <f>耗电量关键数据!$B$15</f>
        <v>0.37403039999999999</v>
      </c>
      <c r="P6690" s="19">
        <f t="shared" si="938"/>
        <v>1.5428754000000002</v>
      </c>
      <c r="Q6690" s="19">
        <f t="shared" si="942"/>
        <v>0</v>
      </c>
      <c r="R6690" s="20">
        <f t="shared" si="939"/>
        <v>2.8959839999999999</v>
      </c>
      <c r="S6690" s="20">
        <f t="shared" si="943"/>
        <v>0</v>
      </c>
      <c r="T6690" s="20">
        <f>IF((T6689+R6690)&lt;0,0,IF((T6689+R6690)&gt;结论【关键目标】!C$28,结论【关键目标】!C$28,T6689+R6690))</f>
        <v>22</v>
      </c>
      <c r="U6690" s="19">
        <f>IF((T6689+R6690)&lt;结论【关键目标】!$C$28,0,(发电量计算【计算逻辑页】!R6690+发电量计算【计算逻辑页】!T6689-结论【关键目标】!$C$28))</f>
        <v>2.8959839999999986</v>
      </c>
      <c r="V6690" s="5">
        <f t="shared" si="940"/>
        <v>1.0135943999999995</v>
      </c>
      <c r="W6690" s="5">
        <f t="shared" si="941"/>
        <v>1.0925100707400002</v>
      </c>
      <c r="X6690" s="5">
        <f t="shared" si="944"/>
        <v>0</v>
      </c>
    </row>
    <row r="6691" spans="1:24" x14ac:dyDescent="0.15">
      <c r="A6691" s="7">
        <v>6690</v>
      </c>
      <c r="B6691" s="7">
        <v>10</v>
      </c>
      <c r="C6691" s="7">
        <v>6</v>
      </c>
      <c r="D6691" s="7">
        <v>18</v>
      </c>
      <c r="E6691" s="7">
        <v>279</v>
      </c>
      <c r="F6691" s="7">
        <v>20.9</v>
      </c>
      <c r="G6691" s="7">
        <v>0</v>
      </c>
      <c r="H6691" s="7">
        <f t="shared" si="936"/>
        <v>5</v>
      </c>
      <c r="I6691" s="16">
        <f t="shared" si="937"/>
        <v>45205</v>
      </c>
      <c r="J6691" s="17">
        <v>0.70809999999999995</v>
      </c>
      <c r="K6691" s="18">
        <f>G6691*结论【关键目标】!C$27*0.7735*0.001</f>
        <v>0</v>
      </c>
      <c r="L6691" s="5">
        <v>0</v>
      </c>
      <c r="M6691" s="5">
        <f>ABS(IF(L6691&lt;=0,L6691/耗电量关键数据!$B$6/1000,L6691/耗电量关键数据!$B$5/1000))</f>
        <v>0</v>
      </c>
      <c r="N6691" s="19">
        <f>耗电量关键数据!$B$14</f>
        <v>1.1688450000000001</v>
      </c>
      <c r="O6691" s="19">
        <f>耗电量关键数据!$B$15</f>
        <v>0.37403039999999999</v>
      </c>
      <c r="P6691" s="19">
        <f t="shared" si="938"/>
        <v>1.5428754000000002</v>
      </c>
      <c r="Q6691" s="19">
        <f t="shared" si="942"/>
        <v>0</v>
      </c>
      <c r="R6691" s="20">
        <f t="shared" si="939"/>
        <v>0</v>
      </c>
      <c r="S6691" s="20">
        <f t="shared" si="943"/>
        <v>0</v>
      </c>
      <c r="T6691" s="20">
        <f>IF((T6690+R6691)&lt;0,0,IF((T6690+R6691)&gt;结论【关键目标】!C$28,结论【关键目标】!C$28,T6690+R6691))</f>
        <v>22</v>
      </c>
      <c r="U6691" s="19">
        <f>IF((T6690+R6691)&lt;结论【关键目标】!$C$28,0,(发电量计算【计算逻辑页】!R6691+发电量计算【计算逻辑页】!T6690-结论【关键目标】!$C$28))</f>
        <v>0</v>
      </c>
      <c r="V6691" s="5">
        <f t="shared" si="940"/>
        <v>0</v>
      </c>
      <c r="W6691" s="5">
        <f t="shared" si="941"/>
        <v>0</v>
      </c>
      <c r="X6691" s="5">
        <f t="shared" si="944"/>
        <v>0</v>
      </c>
    </row>
    <row r="6692" spans="1:24" x14ac:dyDescent="0.15">
      <c r="A6692" s="7">
        <v>6691</v>
      </c>
      <c r="B6692" s="7">
        <v>10</v>
      </c>
      <c r="C6692" s="7">
        <v>6</v>
      </c>
      <c r="D6692" s="7">
        <v>19</v>
      </c>
      <c r="E6692" s="7">
        <v>279</v>
      </c>
      <c r="F6692" s="7">
        <v>20</v>
      </c>
      <c r="G6692" s="7">
        <v>0</v>
      </c>
      <c r="H6692" s="7">
        <f t="shared" si="936"/>
        <v>5</v>
      </c>
      <c r="I6692" s="16">
        <f t="shared" si="937"/>
        <v>45205</v>
      </c>
      <c r="J6692" s="17">
        <v>1.2267999999999999</v>
      </c>
      <c r="K6692" s="18">
        <f>G6692*结论【关键目标】!C$27*0.7735*0.001</f>
        <v>0</v>
      </c>
      <c r="L6692" s="5">
        <v>0</v>
      </c>
      <c r="M6692" s="5">
        <f>ABS(IF(L6692&lt;=0,L6692/耗电量关键数据!$B$6/1000,L6692/耗电量关键数据!$B$5/1000))</f>
        <v>0</v>
      </c>
      <c r="N6692" s="19">
        <f>耗电量关键数据!$B$14</f>
        <v>1.1688450000000001</v>
      </c>
      <c r="O6692" s="19">
        <f>耗电量关键数据!$B$15</f>
        <v>0.37403039999999999</v>
      </c>
      <c r="P6692" s="19">
        <f t="shared" si="938"/>
        <v>1.5428754000000002</v>
      </c>
      <c r="Q6692" s="19">
        <f t="shared" si="942"/>
        <v>1.5428754000000002</v>
      </c>
      <c r="R6692" s="20">
        <f t="shared" si="939"/>
        <v>-1.5428754000000002</v>
      </c>
      <c r="S6692" s="20">
        <f t="shared" si="943"/>
        <v>1.5428754000000002</v>
      </c>
      <c r="T6692" s="20">
        <f>IF((T6691+R6692)&lt;0,0,IF((T6691+R6692)&gt;结论【关键目标】!C$28,结论【关键目标】!C$28,T6691+R6692))</f>
        <v>20.4571246</v>
      </c>
      <c r="U6692" s="19">
        <f>IF((T6691+R6692)&lt;结论【关键目标】!$C$28,0,(发电量计算【计算逻辑页】!R6692+发电量计算【计算逻辑页】!T6691-结论【关键目标】!$C$28))</f>
        <v>0</v>
      </c>
      <c r="V6692" s="5">
        <f t="shared" si="940"/>
        <v>0</v>
      </c>
      <c r="W6692" s="5">
        <f t="shared" si="941"/>
        <v>0</v>
      </c>
      <c r="X6692" s="5">
        <f t="shared" si="944"/>
        <v>1.3527931507200002</v>
      </c>
    </row>
    <row r="6693" spans="1:24" x14ac:dyDescent="0.15">
      <c r="A6693" s="7">
        <v>6692</v>
      </c>
      <c r="B6693" s="7">
        <v>10</v>
      </c>
      <c r="C6693" s="7">
        <v>6</v>
      </c>
      <c r="D6693" s="7">
        <v>20</v>
      </c>
      <c r="E6693" s="7">
        <v>279</v>
      </c>
      <c r="F6693" s="7">
        <v>19</v>
      </c>
      <c r="G6693" s="7">
        <v>0</v>
      </c>
      <c r="H6693" s="7">
        <f t="shared" si="936"/>
        <v>5</v>
      </c>
      <c r="I6693" s="16">
        <f t="shared" si="937"/>
        <v>45205</v>
      </c>
      <c r="J6693" s="17">
        <v>1.2267999999999999</v>
      </c>
      <c r="K6693" s="18">
        <f>G6693*结论【关键目标】!C$27*0.7735*0.001</f>
        <v>0</v>
      </c>
      <c r="L6693" s="5">
        <v>0</v>
      </c>
      <c r="M6693" s="5">
        <f>ABS(IF(L6693&lt;=0,L6693/耗电量关键数据!$B$6/1000,L6693/耗电量关键数据!$B$5/1000))</f>
        <v>0</v>
      </c>
      <c r="N6693" s="19">
        <f>耗电量关键数据!$B$14</f>
        <v>1.1688450000000001</v>
      </c>
      <c r="O6693" s="19">
        <f>耗电量关键数据!$B$15</f>
        <v>0.37403039999999999</v>
      </c>
      <c r="P6693" s="19">
        <f t="shared" si="938"/>
        <v>1.5428754000000002</v>
      </c>
      <c r="Q6693" s="19">
        <f t="shared" si="942"/>
        <v>1.5428754000000002</v>
      </c>
      <c r="R6693" s="20">
        <f t="shared" si="939"/>
        <v>-1.5428754000000002</v>
      </c>
      <c r="S6693" s="20">
        <f t="shared" si="943"/>
        <v>1.5428754000000002</v>
      </c>
      <c r="T6693" s="20">
        <f>IF((T6692+R6693)&lt;0,0,IF((T6692+R6693)&gt;结论【关键目标】!C$28,结论【关键目标】!C$28,T6692+R6693))</f>
        <v>18.9142492</v>
      </c>
      <c r="U6693" s="19">
        <f>IF((T6692+R6693)&lt;结论【关键目标】!$C$28,0,(发电量计算【计算逻辑页】!R6693+发电量计算【计算逻辑页】!T6692-结论【关键目标】!$C$28))</f>
        <v>0</v>
      </c>
      <c r="V6693" s="5">
        <f t="shared" si="940"/>
        <v>0</v>
      </c>
      <c r="W6693" s="5">
        <f t="shared" si="941"/>
        <v>0</v>
      </c>
      <c r="X6693" s="5">
        <f t="shared" si="944"/>
        <v>1.3527931507200002</v>
      </c>
    </row>
    <row r="6694" spans="1:24" x14ac:dyDescent="0.15">
      <c r="A6694" s="7">
        <v>6693</v>
      </c>
      <c r="B6694" s="7">
        <v>10</v>
      </c>
      <c r="C6694" s="7">
        <v>6</v>
      </c>
      <c r="D6694" s="7">
        <v>21</v>
      </c>
      <c r="E6694" s="7">
        <v>279</v>
      </c>
      <c r="F6694" s="7">
        <v>17</v>
      </c>
      <c r="G6694" s="7">
        <v>0</v>
      </c>
      <c r="H6694" s="7">
        <f t="shared" si="936"/>
        <v>5</v>
      </c>
      <c r="I6694" s="16">
        <f t="shared" si="937"/>
        <v>45205</v>
      </c>
      <c r="J6694" s="17">
        <v>1.2267999999999999</v>
      </c>
      <c r="K6694" s="18">
        <f>G6694*结论【关键目标】!C$27*0.7735*0.001</f>
        <v>0</v>
      </c>
      <c r="L6694" s="5">
        <v>0</v>
      </c>
      <c r="M6694" s="5">
        <f>ABS(IF(L6694&lt;=0,L6694/耗电量关键数据!$B$6/1000,L6694/耗电量关键数据!$B$5/1000))</f>
        <v>0</v>
      </c>
      <c r="N6694" s="19">
        <f>耗电量关键数据!$B$14</f>
        <v>1.1688450000000001</v>
      </c>
      <c r="O6694" s="19">
        <f>耗电量关键数据!$B$15</f>
        <v>0.37403039999999999</v>
      </c>
      <c r="P6694" s="19">
        <f t="shared" si="938"/>
        <v>1.5428754000000002</v>
      </c>
      <c r="Q6694" s="19">
        <f t="shared" si="942"/>
        <v>1.5428754000000002</v>
      </c>
      <c r="R6694" s="20">
        <f t="shared" si="939"/>
        <v>-1.5428754000000002</v>
      </c>
      <c r="S6694" s="20">
        <f t="shared" si="943"/>
        <v>1.5428754000000002</v>
      </c>
      <c r="T6694" s="20">
        <f>IF((T6693+R6694)&lt;0,0,IF((T6693+R6694)&gt;结论【关键目标】!C$28,结论【关键目标】!C$28,T6693+R6694))</f>
        <v>17.371373800000001</v>
      </c>
      <c r="U6694" s="19">
        <f>IF((T6693+R6694)&lt;结论【关键目标】!$C$28,0,(发电量计算【计算逻辑页】!R6694+发电量计算【计算逻辑页】!T6693-结论【关键目标】!$C$28))</f>
        <v>0</v>
      </c>
      <c r="V6694" s="5">
        <f t="shared" si="940"/>
        <v>0</v>
      </c>
      <c r="W6694" s="5">
        <f t="shared" si="941"/>
        <v>0</v>
      </c>
      <c r="X6694" s="5">
        <f t="shared" si="944"/>
        <v>1.3527931507200002</v>
      </c>
    </row>
    <row r="6695" spans="1:24" x14ac:dyDescent="0.15">
      <c r="A6695" s="7">
        <v>6694</v>
      </c>
      <c r="B6695" s="7">
        <v>10</v>
      </c>
      <c r="C6695" s="7">
        <v>6</v>
      </c>
      <c r="D6695" s="7">
        <v>22</v>
      </c>
      <c r="E6695" s="7">
        <v>279</v>
      </c>
      <c r="F6695" s="7">
        <v>15</v>
      </c>
      <c r="G6695" s="7">
        <v>0</v>
      </c>
      <c r="H6695" s="7">
        <f t="shared" si="936"/>
        <v>5</v>
      </c>
      <c r="I6695" s="16">
        <f t="shared" si="937"/>
        <v>45205</v>
      </c>
      <c r="J6695" s="17">
        <v>0.70809999999999995</v>
      </c>
      <c r="K6695" s="18">
        <f>G6695*结论【关键目标】!C$27*0.7735*0.001</f>
        <v>0</v>
      </c>
      <c r="L6695" s="5">
        <v>0</v>
      </c>
      <c r="M6695" s="5">
        <f>ABS(IF(L6695&lt;=0,L6695/耗电量关键数据!$B$6/1000,L6695/耗电量关键数据!$B$5/1000))</f>
        <v>0</v>
      </c>
      <c r="N6695" s="19">
        <f>耗电量关键数据!$B$14</f>
        <v>1.1688450000000001</v>
      </c>
      <c r="O6695" s="19">
        <f>耗电量关键数据!$B$15</f>
        <v>0.37403039999999999</v>
      </c>
      <c r="P6695" s="19">
        <f t="shared" si="938"/>
        <v>1.5428754000000002</v>
      </c>
      <c r="Q6695" s="19">
        <f t="shared" si="942"/>
        <v>0</v>
      </c>
      <c r="R6695" s="20">
        <f t="shared" si="939"/>
        <v>0</v>
      </c>
      <c r="S6695" s="20">
        <f t="shared" si="943"/>
        <v>0</v>
      </c>
      <c r="T6695" s="20">
        <f>IF((T6694+R6695)&lt;0,0,IF((T6694+R6695)&gt;结论【关键目标】!C$28,结论【关键目标】!C$28,T6694+R6695))</f>
        <v>17.371373800000001</v>
      </c>
      <c r="U6695" s="19">
        <f>IF((T6694+R6695)&lt;结论【关键目标】!$C$28,0,(发电量计算【计算逻辑页】!R6695+发电量计算【计算逻辑页】!T6694-结论【关键目标】!$C$28))</f>
        <v>0</v>
      </c>
      <c r="V6695" s="5">
        <f t="shared" si="940"/>
        <v>0</v>
      </c>
      <c r="W6695" s="5">
        <f t="shared" si="941"/>
        <v>0</v>
      </c>
      <c r="X6695" s="5">
        <f t="shared" si="944"/>
        <v>0</v>
      </c>
    </row>
    <row r="6696" spans="1:24" x14ac:dyDescent="0.15">
      <c r="A6696" s="7">
        <v>6695</v>
      </c>
      <c r="B6696" s="7">
        <v>10</v>
      </c>
      <c r="C6696" s="7">
        <v>6</v>
      </c>
      <c r="D6696" s="7">
        <v>23</v>
      </c>
      <c r="E6696" s="7">
        <v>279</v>
      </c>
      <c r="F6696" s="7">
        <v>14</v>
      </c>
      <c r="G6696" s="7">
        <v>0</v>
      </c>
      <c r="H6696" s="7">
        <f t="shared" si="936"/>
        <v>5</v>
      </c>
      <c r="I6696" s="16">
        <f t="shared" si="937"/>
        <v>45205</v>
      </c>
      <c r="J6696" s="17">
        <v>0.70809999999999995</v>
      </c>
      <c r="K6696" s="18">
        <f>G6696*结论【关键目标】!C$27*0.7735*0.001</f>
        <v>0</v>
      </c>
      <c r="L6696" s="5">
        <v>0</v>
      </c>
      <c r="M6696" s="5">
        <f>ABS(IF(L6696&lt;=0,L6696/耗电量关键数据!$B$6/1000,L6696/耗电量关键数据!$B$5/1000))</f>
        <v>0</v>
      </c>
      <c r="N6696" s="19">
        <f>耗电量关键数据!$B$14</f>
        <v>1.1688450000000001</v>
      </c>
      <c r="O6696" s="19">
        <f>耗电量关键数据!$B$15</f>
        <v>0.37403039999999999</v>
      </c>
      <c r="P6696" s="19">
        <f t="shared" si="938"/>
        <v>1.5428754000000002</v>
      </c>
      <c r="Q6696" s="19">
        <f t="shared" si="942"/>
        <v>0</v>
      </c>
      <c r="R6696" s="20">
        <f t="shared" si="939"/>
        <v>0</v>
      </c>
      <c r="S6696" s="20">
        <f t="shared" si="943"/>
        <v>0</v>
      </c>
      <c r="T6696" s="20">
        <f>IF((T6695+R6696)&lt;0,0,IF((T6695+R6696)&gt;结论【关键目标】!C$28,结论【关键目标】!C$28,T6695+R6696))</f>
        <v>17.371373800000001</v>
      </c>
      <c r="U6696" s="19">
        <f>IF((T6695+R6696)&lt;结论【关键目标】!$C$28,0,(发电量计算【计算逻辑页】!R6696+发电量计算【计算逻辑页】!T6695-结论【关键目标】!$C$28))</f>
        <v>0</v>
      </c>
      <c r="V6696" s="5">
        <f t="shared" si="940"/>
        <v>0</v>
      </c>
      <c r="W6696" s="5">
        <f t="shared" si="941"/>
        <v>0</v>
      </c>
      <c r="X6696" s="5">
        <f t="shared" si="944"/>
        <v>0</v>
      </c>
    </row>
    <row r="6697" spans="1:24" x14ac:dyDescent="0.15">
      <c r="A6697" s="7">
        <v>6696</v>
      </c>
      <c r="B6697" s="7">
        <v>10</v>
      </c>
      <c r="C6697" s="7">
        <v>6</v>
      </c>
      <c r="D6697" s="7">
        <v>24</v>
      </c>
      <c r="E6697" s="7">
        <v>279</v>
      </c>
      <c r="F6697" s="7">
        <v>15.4</v>
      </c>
      <c r="G6697" s="7">
        <v>0</v>
      </c>
      <c r="H6697" s="7">
        <f t="shared" si="936"/>
        <v>5</v>
      </c>
      <c r="I6697" s="16">
        <f t="shared" si="937"/>
        <v>45205</v>
      </c>
      <c r="J6697" s="17">
        <v>0.2407</v>
      </c>
      <c r="K6697" s="18">
        <f>G6697*结论【关键目标】!C$27*0.7735*0.001</f>
        <v>0</v>
      </c>
      <c r="L6697" s="5">
        <v>0</v>
      </c>
      <c r="M6697" s="5">
        <f>ABS(IF(L6697&lt;=0,L6697/耗电量关键数据!$B$6/1000,L6697/耗电量关键数据!$B$5/1000))</f>
        <v>0</v>
      </c>
      <c r="N6697" s="19">
        <f>耗电量关键数据!$B$14</f>
        <v>1.1688450000000001</v>
      </c>
      <c r="O6697" s="19">
        <f>耗电量关键数据!$B$15</f>
        <v>0.37403039999999999</v>
      </c>
      <c r="P6697" s="19">
        <f t="shared" si="938"/>
        <v>1.5428754000000002</v>
      </c>
      <c r="Q6697" s="19">
        <f t="shared" si="942"/>
        <v>0</v>
      </c>
      <c r="R6697" s="20">
        <f t="shared" si="939"/>
        <v>0</v>
      </c>
      <c r="S6697" s="20">
        <f t="shared" si="943"/>
        <v>0</v>
      </c>
      <c r="T6697" s="20">
        <f>IF((T6696+R6697)&lt;0,0,IF((T6696+R6697)&gt;结论【关键目标】!C$28,结论【关键目标】!C$28,T6696+R6697))</f>
        <v>17.371373800000001</v>
      </c>
      <c r="U6697" s="19">
        <f>IF((T6696+R6697)&lt;结论【关键目标】!$C$28,0,(发电量计算【计算逻辑页】!R6697+发电量计算【计算逻辑页】!T6696-结论【关键目标】!$C$28))</f>
        <v>0</v>
      </c>
      <c r="V6697" s="5">
        <f t="shared" si="940"/>
        <v>0</v>
      </c>
      <c r="W6697" s="5">
        <f t="shared" si="941"/>
        <v>0</v>
      </c>
      <c r="X6697" s="5">
        <f t="shared" si="944"/>
        <v>0</v>
      </c>
    </row>
    <row r="6698" spans="1:24" x14ac:dyDescent="0.15">
      <c r="A6698" s="7">
        <v>6697</v>
      </c>
      <c r="B6698" s="7">
        <v>10</v>
      </c>
      <c r="C6698" s="7">
        <v>7</v>
      </c>
      <c r="D6698" s="7">
        <v>1</v>
      </c>
      <c r="E6698" s="7">
        <v>280</v>
      </c>
      <c r="F6698" s="7">
        <v>12</v>
      </c>
      <c r="G6698" s="7">
        <v>0</v>
      </c>
      <c r="H6698" s="7">
        <f t="shared" si="936"/>
        <v>6</v>
      </c>
      <c r="I6698" s="16">
        <f t="shared" si="937"/>
        <v>45206</v>
      </c>
      <c r="J6698" s="17">
        <v>0.2407</v>
      </c>
      <c r="K6698" s="18">
        <f>G6698*结论【关键目标】!C$27*0.7735*0.001</f>
        <v>0</v>
      </c>
      <c r="L6698" s="5">
        <v>0</v>
      </c>
      <c r="M6698" s="5">
        <f>ABS(IF(L6698&lt;=0,L6698/耗电量关键数据!$B$6/1000,L6698/耗电量关键数据!$B$5/1000))</f>
        <v>0</v>
      </c>
      <c r="N6698" s="19">
        <f>耗电量关键数据!$B$14</f>
        <v>1.1688450000000001</v>
      </c>
      <c r="O6698" s="19">
        <f>耗电量关键数据!$B$15</f>
        <v>0.37403039999999999</v>
      </c>
      <c r="P6698" s="19">
        <f t="shared" si="938"/>
        <v>1.5428754000000002</v>
      </c>
      <c r="Q6698" s="19">
        <f t="shared" si="942"/>
        <v>0</v>
      </c>
      <c r="R6698" s="20">
        <f t="shared" si="939"/>
        <v>0</v>
      </c>
      <c r="S6698" s="20">
        <f t="shared" si="943"/>
        <v>0</v>
      </c>
      <c r="T6698" s="20">
        <f>IF((T6697+R6698)&lt;0,0,IF((T6697+R6698)&gt;结论【关键目标】!C$28,结论【关键目标】!C$28,T6697+R6698))</f>
        <v>17.371373800000001</v>
      </c>
      <c r="U6698" s="19">
        <f>IF((T6697+R6698)&lt;结论【关键目标】!$C$28,0,(发电量计算【计算逻辑页】!R6698+发电量计算【计算逻辑页】!T6697-结论【关键目标】!$C$28))</f>
        <v>0</v>
      </c>
      <c r="V6698" s="5">
        <f t="shared" si="940"/>
        <v>0</v>
      </c>
      <c r="W6698" s="5">
        <f t="shared" si="941"/>
        <v>0</v>
      </c>
      <c r="X6698" s="5">
        <f t="shared" si="944"/>
        <v>0</v>
      </c>
    </row>
    <row r="6699" spans="1:24" x14ac:dyDescent="0.15">
      <c r="A6699" s="7">
        <v>6698</v>
      </c>
      <c r="B6699" s="7">
        <v>10</v>
      </c>
      <c r="C6699" s="7">
        <v>7</v>
      </c>
      <c r="D6699" s="7">
        <v>2</v>
      </c>
      <c r="E6699" s="7">
        <v>280</v>
      </c>
      <c r="F6699" s="7">
        <v>12</v>
      </c>
      <c r="G6699" s="7">
        <v>0</v>
      </c>
      <c r="H6699" s="7">
        <f t="shared" si="936"/>
        <v>6</v>
      </c>
      <c r="I6699" s="16">
        <f t="shared" si="937"/>
        <v>45206</v>
      </c>
      <c r="J6699" s="17">
        <v>0.2407</v>
      </c>
      <c r="K6699" s="18">
        <f>G6699*结论【关键目标】!C$27*0.7735*0.001</f>
        <v>0</v>
      </c>
      <c r="L6699" s="5">
        <v>0</v>
      </c>
      <c r="M6699" s="5">
        <f>ABS(IF(L6699&lt;=0,L6699/耗电量关键数据!$B$6/1000,L6699/耗电量关键数据!$B$5/1000))</f>
        <v>0</v>
      </c>
      <c r="N6699" s="19">
        <f>耗电量关键数据!$B$14</f>
        <v>1.1688450000000001</v>
      </c>
      <c r="O6699" s="19">
        <f>耗电量关键数据!$B$15</f>
        <v>0.37403039999999999</v>
      </c>
      <c r="P6699" s="19">
        <f t="shared" si="938"/>
        <v>1.5428754000000002</v>
      </c>
      <c r="Q6699" s="19">
        <f t="shared" si="942"/>
        <v>0</v>
      </c>
      <c r="R6699" s="20">
        <f t="shared" si="939"/>
        <v>0</v>
      </c>
      <c r="S6699" s="20">
        <f t="shared" si="943"/>
        <v>0</v>
      </c>
      <c r="T6699" s="20">
        <f>IF((T6698+R6699)&lt;0,0,IF((T6698+R6699)&gt;结论【关键目标】!C$28,结论【关键目标】!C$28,T6698+R6699))</f>
        <v>17.371373800000001</v>
      </c>
      <c r="U6699" s="19">
        <f>IF((T6698+R6699)&lt;结论【关键目标】!$C$28,0,(发电量计算【计算逻辑页】!R6699+发电量计算【计算逻辑页】!T6698-结论【关键目标】!$C$28))</f>
        <v>0</v>
      </c>
      <c r="V6699" s="5">
        <f t="shared" si="940"/>
        <v>0</v>
      </c>
      <c r="W6699" s="5">
        <f t="shared" si="941"/>
        <v>0</v>
      </c>
      <c r="X6699" s="5">
        <f t="shared" si="944"/>
        <v>0</v>
      </c>
    </row>
    <row r="6700" spans="1:24" x14ac:dyDescent="0.15">
      <c r="A6700" s="7">
        <v>6699</v>
      </c>
      <c r="B6700" s="7">
        <v>10</v>
      </c>
      <c r="C6700" s="7">
        <v>7</v>
      </c>
      <c r="D6700" s="7">
        <v>3</v>
      </c>
      <c r="E6700" s="7">
        <v>280</v>
      </c>
      <c r="F6700" s="7">
        <v>12.4</v>
      </c>
      <c r="G6700" s="7">
        <v>0</v>
      </c>
      <c r="H6700" s="7">
        <f t="shared" si="936"/>
        <v>6</v>
      </c>
      <c r="I6700" s="16">
        <f t="shared" si="937"/>
        <v>45206</v>
      </c>
      <c r="J6700" s="17">
        <v>0.2407</v>
      </c>
      <c r="K6700" s="18">
        <f>G6700*结论【关键目标】!C$27*0.7735*0.001</f>
        <v>0</v>
      </c>
      <c r="L6700" s="5">
        <v>0</v>
      </c>
      <c r="M6700" s="5">
        <f>ABS(IF(L6700&lt;=0,L6700/耗电量关键数据!$B$6/1000,L6700/耗电量关键数据!$B$5/1000))</f>
        <v>0</v>
      </c>
      <c r="N6700" s="19">
        <f>耗电量关键数据!$B$14</f>
        <v>1.1688450000000001</v>
      </c>
      <c r="O6700" s="19">
        <f>耗电量关键数据!$B$15</f>
        <v>0.37403039999999999</v>
      </c>
      <c r="P6700" s="19">
        <f t="shared" si="938"/>
        <v>1.5428754000000002</v>
      </c>
      <c r="Q6700" s="19">
        <f t="shared" si="942"/>
        <v>0</v>
      </c>
      <c r="R6700" s="20">
        <f t="shared" si="939"/>
        <v>0</v>
      </c>
      <c r="S6700" s="20">
        <f t="shared" si="943"/>
        <v>0</v>
      </c>
      <c r="T6700" s="20">
        <f>IF((T6699+R6700)&lt;0,0,IF((T6699+R6700)&gt;结论【关键目标】!C$28,结论【关键目标】!C$28,T6699+R6700))</f>
        <v>17.371373800000001</v>
      </c>
      <c r="U6700" s="19">
        <f>IF((T6699+R6700)&lt;结论【关键目标】!$C$28,0,(发电量计算【计算逻辑页】!R6700+发电量计算【计算逻辑页】!T6699-结论【关键目标】!$C$28))</f>
        <v>0</v>
      </c>
      <c r="V6700" s="5">
        <f t="shared" si="940"/>
        <v>0</v>
      </c>
      <c r="W6700" s="5">
        <f t="shared" si="941"/>
        <v>0</v>
      </c>
      <c r="X6700" s="5">
        <f t="shared" si="944"/>
        <v>0</v>
      </c>
    </row>
    <row r="6701" spans="1:24" x14ac:dyDescent="0.15">
      <c r="A6701" s="7">
        <v>6700</v>
      </c>
      <c r="B6701" s="7">
        <v>10</v>
      </c>
      <c r="C6701" s="7">
        <v>7</v>
      </c>
      <c r="D6701" s="7">
        <v>4</v>
      </c>
      <c r="E6701" s="7">
        <v>280</v>
      </c>
      <c r="F6701" s="7">
        <v>11</v>
      </c>
      <c r="G6701" s="7">
        <v>0</v>
      </c>
      <c r="H6701" s="7">
        <f t="shared" si="936"/>
        <v>6</v>
      </c>
      <c r="I6701" s="16">
        <f t="shared" si="937"/>
        <v>45206</v>
      </c>
      <c r="J6701" s="17">
        <v>0.2407</v>
      </c>
      <c r="K6701" s="18">
        <f>G6701*结论【关键目标】!C$27*0.7735*0.001</f>
        <v>0</v>
      </c>
      <c r="L6701" s="5">
        <v>0</v>
      </c>
      <c r="M6701" s="5">
        <f>ABS(IF(L6701&lt;=0,L6701/耗电量关键数据!$B$6/1000,L6701/耗电量关键数据!$B$5/1000))</f>
        <v>0</v>
      </c>
      <c r="N6701" s="19">
        <f>耗电量关键数据!$B$14</f>
        <v>1.1688450000000001</v>
      </c>
      <c r="O6701" s="19">
        <f>耗电量关键数据!$B$15</f>
        <v>0.37403039999999999</v>
      </c>
      <c r="P6701" s="19">
        <f t="shared" si="938"/>
        <v>1.5428754000000002</v>
      </c>
      <c r="Q6701" s="19">
        <f t="shared" si="942"/>
        <v>0</v>
      </c>
      <c r="R6701" s="20">
        <f t="shared" si="939"/>
        <v>0</v>
      </c>
      <c r="S6701" s="20">
        <f t="shared" si="943"/>
        <v>0</v>
      </c>
      <c r="T6701" s="20">
        <f>IF((T6700+R6701)&lt;0,0,IF((T6700+R6701)&gt;结论【关键目标】!C$28,结论【关键目标】!C$28,T6700+R6701))</f>
        <v>17.371373800000001</v>
      </c>
      <c r="U6701" s="19">
        <f>IF((T6700+R6701)&lt;结论【关键目标】!$C$28,0,(发电量计算【计算逻辑页】!R6701+发电量计算【计算逻辑页】!T6700-结论【关键目标】!$C$28))</f>
        <v>0</v>
      </c>
      <c r="V6701" s="5">
        <f t="shared" si="940"/>
        <v>0</v>
      </c>
      <c r="W6701" s="5">
        <f t="shared" si="941"/>
        <v>0</v>
      </c>
      <c r="X6701" s="5">
        <f t="shared" si="944"/>
        <v>0</v>
      </c>
    </row>
    <row r="6702" spans="1:24" x14ac:dyDescent="0.15">
      <c r="A6702" s="7">
        <v>6701</v>
      </c>
      <c r="B6702" s="7">
        <v>10</v>
      </c>
      <c r="C6702" s="7">
        <v>7</v>
      </c>
      <c r="D6702" s="7">
        <v>5</v>
      </c>
      <c r="E6702" s="7">
        <v>280</v>
      </c>
      <c r="F6702" s="7">
        <v>10</v>
      </c>
      <c r="G6702" s="7">
        <v>0</v>
      </c>
      <c r="H6702" s="7">
        <f t="shared" si="936"/>
        <v>6</v>
      </c>
      <c r="I6702" s="16">
        <f t="shared" si="937"/>
        <v>45206</v>
      </c>
      <c r="J6702" s="17">
        <v>0.2407</v>
      </c>
      <c r="K6702" s="18">
        <f>G6702*结论【关键目标】!C$27*0.7735*0.001</f>
        <v>0</v>
      </c>
      <c r="L6702" s="5">
        <v>0</v>
      </c>
      <c r="M6702" s="5">
        <f>ABS(IF(L6702&lt;=0,L6702/耗电量关键数据!$B$6/1000,L6702/耗电量关键数据!$B$5/1000))</f>
        <v>0</v>
      </c>
      <c r="N6702" s="19">
        <f>耗电量关键数据!$B$14</f>
        <v>1.1688450000000001</v>
      </c>
      <c r="O6702" s="19">
        <f>耗电量关键数据!$B$15</f>
        <v>0.37403039999999999</v>
      </c>
      <c r="P6702" s="19">
        <f t="shared" si="938"/>
        <v>1.5428754000000002</v>
      </c>
      <c r="Q6702" s="19">
        <f t="shared" si="942"/>
        <v>0</v>
      </c>
      <c r="R6702" s="20">
        <f t="shared" si="939"/>
        <v>0</v>
      </c>
      <c r="S6702" s="20">
        <f t="shared" si="943"/>
        <v>0</v>
      </c>
      <c r="T6702" s="20">
        <f>IF((T6701+R6702)&lt;0,0,IF((T6701+R6702)&gt;结论【关键目标】!C$28,结论【关键目标】!C$28,T6701+R6702))</f>
        <v>17.371373800000001</v>
      </c>
      <c r="U6702" s="19">
        <f>IF((T6701+R6702)&lt;结论【关键目标】!$C$28,0,(发电量计算【计算逻辑页】!R6702+发电量计算【计算逻辑页】!T6701-结论【关键目标】!$C$28))</f>
        <v>0</v>
      </c>
      <c r="V6702" s="5">
        <f t="shared" si="940"/>
        <v>0</v>
      </c>
      <c r="W6702" s="5">
        <f t="shared" si="941"/>
        <v>0</v>
      </c>
      <c r="X6702" s="5">
        <f t="shared" si="944"/>
        <v>0</v>
      </c>
    </row>
    <row r="6703" spans="1:24" x14ac:dyDescent="0.15">
      <c r="A6703" s="7">
        <v>6702</v>
      </c>
      <c r="B6703" s="7">
        <v>10</v>
      </c>
      <c r="C6703" s="7">
        <v>7</v>
      </c>
      <c r="D6703" s="7">
        <v>6</v>
      </c>
      <c r="E6703" s="7">
        <v>280</v>
      </c>
      <c r="F6703" s="7">
        <v>11.4</v>
      </c>
      <c r="G6703" s="7">
        <v>0</v>
      </c>
      <c r="H6703" s="7">
        <f t="shared" si="936"/>
        <v>6</v>
      </c>
      <c r="I6703" s="16">
        <f t="shared" si="937"/>
        <v>45206</v>
      </c>
      <c r="J6703" s="17">
        <v>0.2407</v>
      </c>
      <c r="K6703" s="18">
        <f>G6703*结论【关键目标】!C$27*0.7735*0.001</f>
        <v>0</v>
      </c>
      <c r="L6703" s="5">
        <v>0</v>
      </c>
      <c r="M6703" s="5">
        <f>ABS(IF(L6703&lt;=0,L6703/耗电量关键数据!$B$6/1000,L6703/耗电量关键数据!$B$5/1000))</f>
        <v>0</v>
      </c>
      <c r="N6703" s="19">
        <f>耗电量关键数据!$B$14</f>
        <v>1.1688450000000001</v>
      </c>
      <c r="O6703" s="19">
        <f>耗电量关键数据!$B$15</f>
        <v>0.37403039999999999</v>
      </c>
      <c r="P6703" s="19">
        <f t="shared" si="938"/>
        <v>1.5428754000000002</v>
      </c>
      <c r="Q6703" s="19">
        <f t="shared" si="942"/>
        <v>0</v>
      </c>
      <c r="R6703" s="20">
        <f t="shared" si="939"/>
        <v>0</v>
      </c>
      <c r="S6703" s="20">
        <f t="shared" si="943"/>
        <v>0</v>
      </c>
      <c r="T6703" s="20">
        <f>IF((T6702+R6703)&lt;0,0,IF((T6702+R6703)&gt;结论【关键目标】!C$28,结论【关键目标】!C$28,T6702+R6703))</f>
        <v>17.371373800000001</v>
      </c>
      <c r="U6703" s="19">
        <f>IF((T6702+R6703)&lt;结论【关键目标】!$C$28,0,(发电量计算【计算逻辑页】!R6703+发电量计算【计算逻辑页】!T6702-结论【关键目标】!$C$28))</f>
        <v>0</v>
      </c>
      <c r="V6703" s="5">
        <f t="shared" si="940"/>
        <v>0</v>
      </c>
      <c r="W6703" s="5">
        <f t="shared" si="941"/>
        <v>0</v>
      </c>
      <c r="X6703" s="5">
        <f t="shared" si="944"/>
        <v>0</v>
      </c>
    </row>
    <row r="6704" spans="1:24" x14ac:dyDescent="0.15">
      <c r="A6704" s="7">
        <v>6703</v>
      </c>
      <c r="B6704" s="7">
        <v>10</v>
      </c>
      <c r="C6704" s="7">
        <v>7</v>
      </c>
      <c r="D6704" s="7">
        <v>7</v>
      </c>
      <c r="E6704" s="7">
        <v>280</v>
      </c>
      <c r="F6704" s="7">
        <v>9</v>
      </c>
      <c r="G6704" s="7">
        <v>25.8</v>
      </c>
      <c r="H6704" s="7">
        <f t="shared" si="936"/>
        <v>6</v>
      </c>
      <c r="I6704" s="16">
        <f t="shared" si="937"/>
        <v>45206</v>
      </c>
      <c r="J6704" s="17">
        <v>0.2407</v>
      </c>
      <c r="K6704" s="18">
        <f>G6704*结论【关键目标】!C$27*0.7735*0.001</f>
        <v>2.3947560000000001</v>
      </c>
      <c r="L6704" s="5">
        <v>0</v>
      </c>
      <c r="M6704" s="5">
        <f>ABS(IF(L6704&lt;=0,L6704/耗电量关键数据!$B$6/1000,L6704/耗电量关键数据!$B$5/1000))</f>
        <v>0</v>
      </c>
      <c r="N6704" s="19">
        <f>耗电量关键数据!$B$14</f>
        <v>1.1688450000000001</v>
      </c>
      <c r="O6704" s="19">
        <f>耗电量关键数据!$B$15</f>
        <v>0.37403039999999999</v>
      </c>
      <c r="P6704" s="19">
        <f t="shared" si="938"/>
        <v>1.5428754000000002</v>
      </c>
      <c r="Q6704" s="19">
        <f t="shared" si="942"/>
        <v>0</v>
      </c>
      <c r="R6704" s="20">
        <f t="shared" si="939"/>
        <v>2.3947560000000001</v>
      </c>
      <c r="S6704" s="20">
        <f t="shared" si="943"/>
        <v>0</v>
      </c>
      <c r="T6704" s="20">
        <f>IF((T6703+R6704)&lt;0,0,IF((T6703+R6704)&gt;结论【关键目标】!C$28,结论【关键目标】!C$28,T6703+R6704))</f>
        <v>19.766129800000002</v>
      </c>
      <c r="U6704" s="19">
        <f>IF((T6703+R6704)&lt;结论【关键目标】!$C$28,0,(发电量计算【计算逻辑页】!R6704+发电量计算【计算逻辑页】!T6703-结论【关键目标】!$C$28))</f>
        <v>0</v>
      </c>
      <c r="V6704" s="5">
        <f t="shared" si="940"/>
        <v>0</v>
      </c>
      <c r="W6704" s="5">
        <f t="shared" si="941"/>
        <v>0.37137010878000004</v>
      </c>
      <c r="X6704" s="5">
        <f t="shared" si="944"/>
        <v>0</v>
      </c>
    </row>
    <row r="6705" spans="1:24" x14ac:dyDescent="0.15">
      <c r="A6705" s="7">
        <v>6704</v>
      </c>
      <c r="B6705" s="7">
        <v>10</v>
      </c>
      <c r="C6705" s="7">
        <v>7</v>
      </c>
      <c r="D6705" s="7">
        <v>8</v>
      </c>
      <c r="E6705" s="7">
        <v>280</v>
      </c>
      <c r="F6705" s="7">
        <v>9</v>
      </c>
      <c r="G6705" s="7">
        <v>100.3</v>
      </c>
      <c r="H6705" s="7">
        <f t="shared" si="936"/>
        <v>6</v>
      </c>
      <c r="I6705" s="16">
        <f t="shared" si="937"/>
        <v>45206</v>
      </c>
      <c r="J6705" s="17">
        <v>0.70809999999999995</v>
      </c>
      <c r="K6705" s="18">
        <f>G6705*结论【关键目标】!C$27*0.7735*0.001</f>
        <v>9.3098460000000003</v>
      </c>
      <c r="L6705" s="5">
        <v>0</v>
      </c>
      <c r="M6705" s="5">
        <f>ABS(IF(L6705&lt;=0,L6705/耗电量关键数据!$B$6/1000,L6705/耗电量关键数据!$B$5/1000))</f>
        <v>0</v>
      </c>
      <c r="N6705" s="19">
        <f>耗电量关键数据!$B$14</f>
        <v>1.1688450000000001</v>
      </c>
      <c r="O6705" s="19">
        <f>耗电量关键数据!$B$15</f>
        <v>0.37403039999999999</v>
      </c>
      <c r="P6705" s="19">
        <f t="shared" si="938"/>
        <v>1.5428754000000002</v>
      </c>
      <c r="Q6705" s="19">
        <f t="shared" si="942"/>
        <v>0</v>
      </c>
      <c r="R6705" s="20">
        <f t="shared" si="939"/>
        <v>9.3098460000000003</v>
      </c>
      <c r="S6705" s="20">
        <f t="shared" si="943"/>
        <v>0</v>
      </c>
      <c r="T6705" s="20">
        <f>IF((T6704+R6705)&lt;0,0,IF((T6704+R6705)&gt;结论【关键目标】!C$28,结论【关键目标】!C$28,T6704+R6705))</f>
        <v>22</v>
      </c>
      <c r="U6705" s="19">
        <f>IF((T6704+R6705)&lt;结论【关键目标】!$C$28,0,(发电量计算【计算逻辑页】!R6705+发电量计算【计算逻辑页】!T6704-结论【关键目标】!$C$28))</f>
        <v>7.0759758000000019</v>
      </c>
      <c r="V6705" s="5">
        <f t="shared" si="940"/>
        <v>2.4765915300000003</v>
      </c>
      <c r="W6705" s="5">
        <f t="shared" si="941"/>
        <v>1.0925100707400002</v>
      </c>
      <c r="X6705" s="5">
        <f t="shared" si="944"/>
        <v>0</v>
      </c>
    </row>
    <row r="6706" spans="1:24" x14ac:dyDescent="0.15">
      <c r="A6706" s="7">
        <v>6705</v>
      </c>
      <c r="B6706" s="7">
        <v>10</v>
      </c>
      <c r="C6706" s="7">
        <v>7</v>
      </c>
      <c r="D6706" s="7">
        <v>9</v>
      </c>
      <c r="E6706" s="7">
        <v>280</v>
      </c>
      <c r="F6706" s="7">
        <v>14.5</v>
      </c>
      <c r="G6706" s="7">
        <v>301.10000000000002</v>
      </c>
      <c r="H6706" s="7">
        <f t="shared" si="936"/>
        <v>6</v>
      </c>
      <c r="I6706" s="16">
        <f t="shared" si="937"/>
        <v>45206</v>
      </c>
      <c r="J6706" s="17">
        <v>0.70809999999999995</v>
      </c>
      <c r="K6706" s="18">
        <f>G6706*结论【关键目标】!C$27*0.7735*0.001</f>
        <v>27.948101999999999</v>
      </c>
      <c r="L6706" s="5">
        <v>0</v>
      </c>
      <c r="M6706" s="5">
        <f>ABS(IF(L6706&lt;=0,L6706/耗电量关键数据!$B$6/1000,L6706/耗电量关键数据!$B$5/1000))</f>
        <v>0</v>
      </c>
      <c r="N6706" s="19">
        <f>耗电量关键数据!$B$14</f>
        <v>1.1688450000000001</v>
      </c>
      <c r="O6706" s="19">
        <f>耗电量关键数据!$B$15</f>
        <v>0.37403039999999999</v>
      </c>
      <c r="P6706" s="19">
        <f t="shared" si="938"/>
        <v>1.5428754000000002</v>
      </c>
      <c r="Q6706" s="19">
        <f t="shared" si="942"/>
        <v>0</v>
      </c>
      <c r="R6706" s="20">
        <f t="shared" si="939"/>
        <v>27.948101999999999</v>
      </c>
      <c r="S6706" s="20">
        <f t="shared" si="943"/>
        <v>0</v>
      </c>
      <c r="T6706" s="20">
        <f>IF((T6705+R6706)&lt;0,0,IF((T6705+R6706)&gt;结论【关键目标】!C$28,结论【关键目标】!C$28,T6705+R6706))</f>
        <v>22</v>
      </c>
      <c r="U6706" s="19">
        <f>IF((T6705+R6706)&lt;结论【关键目标】!$C$28,0,(发电量计算【计算逻辑页】!R6706+发电量计算【计算逻辑页】!T6705-结论【关键目标】!$C$28))</f>
        <v>27.948101999999999</v>
      </c>
      <c r="V6706" s="5">
        <f t="shared" si="940"/>
        <v>9.7818356999999985</v>
      </c>
      <c r="W6706" s="5">
        <f t="shared" si="941"/>
        <v>1.0925100707400002</v>
      </c>
      <c r="X6706" s="5">
        <f t="shared" si="944"/>
        <v>0</v>
      </c>
    </row>
    <row r="6707" spans="1:24" x14ac:dyDescent="0.15">
      <c r="A6707" s="7">
        <v>6706</v>
      </c>
      <c r="B6707" s="7">
        <v>10</v>
      </c>
      <c r="C6707" s="7">
        <v>7</v>
      </c>
      <c r="D6707" s="7">
        <v>10</v>
      </c>
      <c r="E6707" s="7">
        <v>280</v>
      </c>
      <c r="F6707" s="7">
        <v>16</v>
      </c>
      <c r="G6707" s="7">
        <v>423.8</v>
      </c>
      <c r="H6707" s="7">
        <f t="shared" si="936"/>
        <v>6</v>
      </c>
      <c r="I6707" s="16">
        <f t="shared" si="937"/>
        <v>45206</v>
      </c>
      <c r="J6707" s="17">
        <v>0.70809999999999995</v>
      </c>
      <c r="K6707" s="18">
        <f>G6707*结论【关键目标】!C$27*0.7735*0.001</f>
        <v>39.337116000000002</v>
      </c>
      <c r="L6707" s="5">
        <v>0</v>
      </c>
      <c r="M6707" s="5">
        <f>ABS(IF(L6707&lt;=0,L6707/耗电量关键数据!$B$6/1000,L6707/耗电量关键数据!$B$5/1000))</f>
        <v>0</v>
      </c>
      <c r="N6707" s="19">
        <f>耗电量关键数据!$B$14</f>
        <v>1.1688450000000001</v>
      </c>
      <c r="O6707" s="19">
        <f>耗电量关键数据!$B$15</f>
        <v>0.37403039999999999</v>
      </c>
      <c r="P6707" s="19">
        <f t="shared" si="938"/>
        <v>1.5428754000000002</v>
      </c>
      <c r="Q6707" s="19">
        <f t="shared" si="942"/>
        <v>0</v>
      </c>
      <c r="R6707" s="20">
        <f t="shared" si="939"/>
        <v>39.337116000000002</v>
      </c>
      <c r="S6707" s="20">
        <f t="shared" si="943"/>
        <v>0</v>
      </c>
      <c r="T6707" s="20">
        <f>IF((T6706+R6707)&lt;0,0,IF((T6706+R6707)&gt;结论【关键目标】!C$28,结论【关键目标】!C$28,T6706+R6707))</f>
        <v>22</v>
      </c>
      <c r="U6707" s="19">
        <f>IF((T6706+R6707)&lt;结论【关键目标】!$C$28,0,(发电量计算【计算逻辑页】!R6707+发电量计算【计算逻辑页】!T6706-结论【关键目标】!$C$28))</f>
        <v>39.337116000000002</v>
      </c>
      <c r="V6707" s="5">
        <f t="shared" si="940"/>
        <v>13.767990599999999</v>
      </c>
      <c r="W6707" s="5">
        <f t="shared" si="941"/>
        <v>1.0925100707400002</v>
      </c>
      <c r="X6707" s="5">
        <f t="shared" si="944"/>
        <v>0</v>
      </c>
    </row>
    <row r="6708" spans="1:24" x14ac:dyDescent="0.15">
      <c r="A6708" s="7">
        <v>6707</v>
      </c>
      <c r="B6708" s="7">
        <v>10</v>
      </c>
      <c r="C6708" s="7">
        <v>7</v>
      </c>
      <c r="D6708" s="7">
        <v>11</v>
      </c>
      <c r="E6708" s="7">
        <v>280</v>
      </c>
      <c r="F6708" s="7">
        <v>20</v>
      </c>
      <c r="G6708" s="7">
        <v>664.4</v>
      </c>
      <c r="H6708" s="7">
        <f t="shared" si="936"/>
        <v>6</v>
      </c>
      <c r="I6708" s="16">
        <f t="shared" si="937"/>
        <v>45206</v>
      </c>
      <c r="J6708" s="17">
        <v>1.2267999999999999</v>
      </c>
      <c r="K6708" s="18">
        <f>G6708*结论【关键目标】!C$27*0.7735*0.001</f>
        <v>61.669608000000004</v>
      </c>
      <c r="L6708" s="5">
        <v>0</v>
      </c>
      <c r="M6708" s="5">
        <f>ABS(IF(L6708&lt;=0,L6708/耗电量关键数据!$B$6/1000,L6708/耗电量关键数据!$B$5/1000))</f>
        <v>0</v>
      </c>
      <c r="N6708" s="19">
        <f>耗电量关键数据!$B$14</f>
        <v>1.1688450000000001</v>
      </c>
      <c r="O6708" s="19">
        <f>耗电量关键数据!$B$15</f>
        <v>0.37403039999999999</v>
      </c>
      <c r="P6708" s="19">
        <f t="shared" si="938"/>
        <v>1.5428754000000002</v>
      </c>
      <c r="Q6708" s="19">
        <f t="shared" si="942"/>
        <v>1.5428754000000002</v>
      </c>
      <c r="R6708" s="20">
        <f t="shared" si="939"/>
        <v>60.126732600000004</v>
      </c>
      <c r="S6708" s="20">
        <f t="shared" si="943"/>
        <v>0</v>
      </c>
      <c r="T6708" s="20">
        <f>IF((T6707+R6708)&lt;0,0,IF((T6707+R6708)&gt;结论【关键目标】!C$28,结论【关键目标】!C$28,T6707+R6708))</f>
        <v>22</v>
      </c>
      <c r="U6708" s="19">
        <f>IF((T6707+R6708)&lt;结论【关键目标】!$C$28,0,(发电量计算【计算逻辑页】!R6708+发电量计算【计算逻辑页】!T6707-结论【关键目标】!$C$28))</f>
        <v>60.126732599999997</v>
      </c>
      <c r="V6708" s="5">
        <f t="shared" si="940"/>
        <v>21.044356409999999</v>
      </c>
      <c r="W6708" s="5">
        <f t="shared" si="941"/>
        <v>1.89279954072</v>
      </c>
      <c r="X6708" s="5">
        <f t="shared" si="944"/>
        <v>0</v>
      </c>
    </row>
    <row r="6709" spans="1:24" x14ac:dyDescent="0.15">
      <c r="A6709" s="7">
        <v>6708</v>
      </c>
      <c r="B6709" s="7">
        <v>10</v>
      </c>
      <c r="C6709" s="7">
        <v>7</v>
      </c>
      <c r="D6709" s="7">
        <v>12</v>
      </c>
      <c r="E6709" s="7">
        <v>280</v>
      </c>
      <c r="F6709" s="7">
        <v>23.1</v>
      </c>
      <c r="G6709" s="7">
        <v>691.8</v>
      </c>
      <c r="H6709" s="7">
        <f t="shared" si="936"/>
        <v>6</v>
      </c>
      <c r="I6709" s="16">
        <f t="shared" si="937"/>
        <v>45206</v>
      </c>
      <c r="J6709" s="17">
        <v>1.2267999999999999</v>
      </c>
      <c r="K6709" s="18">
        <f>G6709*结论【关键目标】!C$27*0.7735*0.001</f>
        <v>64.212875999999994</v>
      </c>
      <c r="L6709" s="5">
        <v>0</v>
      </c>
      <c r="M6709" s="5">
        <f>ABS(IF(L6709&lt;=0,L6709/耗电量关键数据!$B$6/1000,L6709/耗电量关键数据!$B$5/1000))</f>
        <v>0</v>
      </c>
      <c r="N6709" s="19">
        <f>耗电量关键数据!$B$14</f>
        <v>1.1688450000000001</v>
      </c>
      <c r="O6709" s="19">
        <f>耗电量关键数据!$B$15</f>
        <v>0.37403039999999999</v>
      </c>
      <c r="P6709" s="19">
        <f t="shared" si="938"/>
        <v>1.5428754000000002</v>
      </c>
      <c r="Q6709" s="19">
        <f t="shared" si="942"/>
        <v>1.5428754000000002</v>
      </c>
      <c r="R6709" s="20">
        <f t="shared" si="939"/>
        <v>62.670000599999995</v>
      </c>
      <c r="S6709" s="20">
        <f t="shared" si="943"/>
        <v>0</v>
      </c>
      <c r="T6709" s="20">
        <f>IF((T6708+R6709)&lt;0,0,IF((T6708+R6709)&gt;结论【关键目标】!C$28,结论【关键目标】!C$28,T6708+R6709))</f>
        <v>22</v>
      </c>
      <c r="U6709" s="19">
        <f>IF((T6708+R6709)&lt;结论【关键目标】!$C$28,0,(发电量计算【计算逻辑页】!R6709+发电量计算【计算逻辑页】!T6708-结论【关键目标】!$C$28))</f>
        <v>62.670000599999995</v>
      </c>
      <c r="V6709" s="5">
        <f t="shared" si="940"/>
        <v>21.934500209999996</v>
      </c>
      <c r="W6709" s="5">
        <f t="shared" si="941"/>
        <v>1.89279954072</v>
      </c>
      <c r="X6709" s="5">
        <f t="shared" si="944"/>
        <v>0</v>
      </c>
    </row>
    <row r="6710" spans="1:24" x14ac:dyDescent="0.15">
      <c r="A6710" s="7">
        <v>6709</v>
      </c>
      <c r="B6710" s="7">
        <v>10</v>
      </c>
      <c r="C6710" s="7">
        <v>7</v>
      </c>
      <c r="D6710" s="7">
        <v>13</v>
      </c>
      <c r="E6710" s="7">
        <v>280</v>
      </c>
      <c r="F6710" s="7">
        <v>24</v>
      </c>
      <c r="G6710" s="7">
        <v>627.70000000000005</v>
      </c>
      <c r="H6710" s="7">
        <f t="shared" si="936"/>
        <v>6</v>
      </c>
      <c r="I6710" s="16">
        <f t="shared" si="937"/>
        <v>45206</v>
      </c>
      <c r="J6710" s="17">
        <v>1.2267999999999999</v>
      </c>
      <c r="K6710" s="18">
        <f>G6710*结论【关键目标】!C$27*0.7735*0.001</f>
        <v>58.263113999999995</v>
      </c>
      <c r="L6710" s="5">
        <v>0</v>
      </c>
      <c r="M6710" s="5">
        <f>ABS(IF(L6710&lt;=0,L6710/耗电量关键数据!$B$6/1000,L6710/耗电量关键数据!$B$5/1000))</f>
        <v>0</v>
      </c>
      <c r="N6710" s="19">
        <f>耗电量关键数据!$B$14</f>
        <v>1.1688450000000001</v>
      </c>
      <c r="O6710" s="19">
        <f>耗电量关键数据!$B$15</f>
        <v>0.37403039999999999</v>
      </c>
      <c r="P6710" s="19">
        <f t="shared" si="938"/>
        <v>1.5428754000000002</v>
      </c>
      <c r="Q6710" s="19">
        <f t="shared" si="942"/>
        <v>1.5428754000000002</v>
      </c>
      <c r="R6710" s="20">
        <f t="shared" si="939"/>
        <v>56.720238599999995</v>
      </c>
      <c r="S6710" s="20">
        <f t="shared" si="943"/>
        <v>0</v>
      </c>
      <c r="T6710" s="20">
        <f>IF((T6709+R6710)&lt;0,0,IF((T6709+R6710)&gt;结论【关键目标】!C$28,结论【关键目标】!C$28,T6709+R6710))</f>
        <v>22</v>
      </c>
      <c r="U6710" s="19">
        <f>IF((T6709+R6710)&lt;结论【关键目标】!$C$28,0,(发电量计算【计算逻辑页】!R6710+发电量计算【计算逻辑页】!T6709-结论【关键目标】!$C$28))</f>
        <v>56.720238599999988</v>
      </c>
      <c r="V6710" s="5">
        <f t="shared" si="940"/>
        <v>19.852083509999993</v>
      </c>
      <c r="W6710" s="5">
        <f t="shared" si="941"/>
        <v>1.89279954072</v>
      </c>
      <c r="X6710" s="5">
        <f t="shared" si="944"/>
        <v>0</v>
      </c>
    </row>
    <row r="6711" spans="1:24" x14ac:dyDescent="0.15">
      <c r="A6711" s="7">
        <v>6710</v>
      </c>
      <c r="B6711" s="7">
        <v>10</v>
      </c>
      <c r="C6711" s="7">
        <v>7</v>
      </c>
      <c r="D6711" s="7">
        <v>14</v>
      </c>
      <c r="E6711" s="7">
        <v>280</v>
      </c>
      <c r="F6711" s="7">
        <v>25</v>
      </c>
      <c r="G6711" s="7">
        <v>501.3</v>
      </c>
      <c r="H6711" s="7">
        <f t="shared" si="936"/>
        <v>6</v>
      </c>
      <c r="I6711" s="16">
        <f t="shared" si="937"/>
        <v>45206</v>
      </c>
      <c r="J6711" s="17">
        <v>1.2267999999999999</v>
      </c>
      <c r="K6711" s="18">
        <f>G6711*结论【关键目标】!C$27*0.7735*0.001</f>
        <v>46.530665999999997</v>
      </c>
      <c r="L6711" s="5">
        <v>0</v>
      </c>
      <c r="M6711" s="5">
        <f>ABS(IF(L6711&lt;=0,L6711/耗电量关键数据!$B$6/1000,L6711/耗电量关键数据!$B$5/1000))</f>
        <v>0</v>
      </c>
      <c r="N6711" s="19">
        <f>耗电量关键数据!$B$14</f>
        <v>1.1688450000000001</v>
      </c>
      <c r="O6711" s="19">
        <f>耗电量关键数据!$B$15</f>
        <v>0.37403039999999999</v>
      </c>
      <c r="P6711" s="19">
        <f t="shared" si="938"/>
        <v>1.5428754000000002</v>
      </c>
      <c r="Q6711" s="19">
        <f t="shared" si="942"/>
        <v>1.5428754000000002</v>
      </c>
      <c r="R6711" s="20">
        <f t="shared" si="939"/>
        <v>44.987790599999997</v>
      </c>
      <c r="S6711" s="20">
        <f t="shared" si="943"/>
        <v>0</v>
      </c>
      <c r="T6711" s="20">
        <f>IF((T6710+R6711)&lt;0,0,IF((T6710+R6711)&gt;结论【关键目标】!C$28,结论【关键目标】!C$28,T6710+R6711))</f>
        <v>22</v>
      </c>
      <c r="U6711" s="19">
        <f>IF((T6710+R6711)&lt;结论【关键目标】!$C$28,0,(发电量计算【计算逻辑页】!R6711+发电量计算【计算逻辑页】!T6710-结论【关键目标】!$C$28))</f>
        <v>44.987790599999997</v>
      </c>
      <c r="V6711" s="5">
        <f t="shared" si="940"/>
        <v>15.745726709999998</v>
      </c>
      <c r="W6711" s="5">
        <f t="shared" si="941"/>
        <v>1.89279954072</v>
      </c>
      <c r="X6711" s="5">
        <f t="shared" si="944"/>
        <v>0</v>
      </c>
    </row>
    <row r="6712" spans="1:24" x14ac:dyDescent="0.15">
      <c r="A6712" s="7">
        <v>6711</v>
      </c>
      <c r="B6712" s="7">
        <v>10</v>
      </c>
      <c r="C6712" s="7">
        <v>7</v>
      </c>
      <c r="D6712" s="7">
        <v>15</v>
      </c>
      <c r="E6712" s="7">
        <v>280</v>
      </c>
      <c r="F6712" s="7">
        <v>26.2</v>
      </c>
      <c r="G6712" s="7">
        <v>370.5</v>
      </c>
      <c r="H6712" s="7">
        <f t="shared" si="936"/>
        <v>6</v>
      </c>
      <c r="I6712" s="16">
        <f t="shared" si="937"/>
        <v>45206</v>
      </c>
      <c r="J6712" s="17">
        <v>1.2267999999999999</v>
      </c>
      <c r="K6712" s="18">
        <f>G6712*结论【关键目标】!C$27*0.7735*0.001</f>
        <v>34.389809999999997</v>
      </c>
      <c r="L6712" s="5">
        <v>0</v>
      </c>
      <c r="M6712" s="5">
        <f>ABS(IF(L6712&lt;=0,L6712/耗电量关键数据!$B$6/1000,L6712/耗电量关键数据!$B$5/1000))</f>
        <v>0</v>
      </c>
      <c r="N6712" s="19">
        <f>耗电量关键数据!$B$14</f>
        <v>1.1688450000000001</v>
      </c>
      <c r="O6712" s="19">
        <f>耗电量关键数据!$B$15</f>
        <v>0.37403039999999999</v>
      </c>
      <c r="P6712" s="19">
        <f t="shared" si="938"/>
        <v>1.5428754000000002</v>
      </c>
      <c r="Q6712" s="19">
        <f t="shared" si="942"/>
        <v>1.5428754000000002</v>
      </c>
      <c r="R6712" s="20">
        <f t="shared" si="939"/>
        <v>32.846934599999997</v>
      </c>
      <c r="S6712" s="20">
        <f t="shared" si="943"/>
        <v>0</v>
      </c>
      <c r="T6712" s="20">
        <f>IF((T6711+R6712)&lt;0,0,IF((T6711+R6712)&gt;结论【关键目标】!C$28,结论【关键目标】!C$28,T6711+R6712))</f>
        <v>22</v>
      </c>
      <c r="U6712" s="19">
        <f>IF((T6711+R6712)&lt;结论【关键目标】!$C$28,0,(发电量计算【计算逻辑页】!R6712+发电量计算【计算逻辑页】!T6711-结论【关键目标】!$C$28))</f>
        <v>32.846934599999997</v>
      </c>
      <c r="V6712" s="5">
        <f t="shared" si="940"/>
        <v>11.496427109999999</v>
      </c>
      <c r="W6712" s="5">
        <f t="shared" si="941"/>
        <v>1.89279954072</v>
      </c>
      <c r="X6712" s="5">
        <f t="shared" si="944"/>
        <v>0</v>
      </c>
    </row>
    <row r="6713" spans="1:24" x14ac:dyDescent="0.15">
      <c r="A6713" s="7">
        <v>6712</v>
      </c>
      <c r="B6713" s="7">
        <v>10</v>
      </c>
      <c r="C6713" s="7">
        <v>7</v>
      </c>
      <c r="D6713" s="7">
        <v>16</v>
      </c>
      <c r="E6713" s="7">
        <v>280</v>
      </c>
      <c r="F6713" s="7">
        <v>26</v>
      </c>
      <c r="G6713" s="7">
        <v>201.9</v>
      </c>
      <c r="H6713" s="7">
        <f t="shared" si="936"/>
        <v>6</v>
      </c>
      <c r="I6713" s="16">
        <f t="shared" si="937"/>
        <v>45206</v>
      </c>
      <c r="J6713" s="17">
        <v>0.70809999999999995</v>
      </c>
      <c r="K6713" s="18">
        <f>G6713*结论【关键目标】!C$27*0.7735*0.001</f>
        <v>18.740358000000001</v>
      </c>
      <c r="L6713" s="5">
        <v>0</v>
      </c>
      <c r="M6713" s="5">
        <f>ABS(IF(L6713&lt;=0,L6713/耗电量关键数据!$B$6/1000,L6713/耗电量关键数据!$B$5/1000))</f>
        <v>0</v>
      </c>
      <c r="N6713" s="19">
        <f>耗电量关键数据!$B$14</f>
        <v>1.1688450000000001</v>
      </c>
      <c r="O6713" s="19">
        <f>耗电量关键数据!$B$15</f>
        <v>0.37403039999999999</v>
      </c>
      <c r="P6713" s="19">
        <f t="shared" si="938"/>
        <v>1.5428754000000002</v>
      </c>
      <c r="Q6713" s="19">
        <f t="shared" si="942"/>
        <v>0</v>
      </c>
      <c r="R6713" s="20">
        <f t="shared" si="939"/>
        <v>18.740358000000001</v>
      </c>
      <c r="S6713" s="20">
        <f t="shared" si="943"/>
        <v>0</v>
      </c>
      <c r="T6713" s="20">
        <f>IF((T6712+R6713)&lt;0,0,IF((T6712+R6713)&gt;结论【关键目标】!C$28,结论【关键目标】!C$28,T6712+R6713))</f>
        <v>22</v>
      </c>
      <c r="U6713" s="19">
        <f>IF((T6712+R6713)&lt;结论【关键目标】!$C$28,0,(发电量计算【计算逻辑页】!R6713+发电量计算【计算逻辑页】!T6712-结论【关键目标】!$C$28))</f>
        <v>18.740358000000001</v>
      </c>
      <c r="V6713" s="5">
        <f t="shared" si="940"/>
        <v>6.5591252999999998</v>
      </c>
      <c r="W6713" s="5">
        <f t="shared" si="941"/>
        <v>1.0925100707400002</v>
      </c>
      <c r="X6713" s="5">
        <f t="shared" si="944"/>
        <v>0</v>
      </c>
    </row>
    <row r="6714" spans="1:24" x14ac:dyDescent="0.15">
      <c r="A6714" s="7">
        <v>6713</v>
      </c>
      <c r="B6714" s="7">
        <v>10</v>
      </c>
      <c r="C6714" s="7">
        <v>7</v>
      </c>
      <c r="D6714" s="7">
        <v>17</v>
      </c>
      <c r="E6714" s="7">
        <v>280</v>
      </c>
      <c r="F6714" s="7">
        <v>26</v>
      </c>
      <c r="G6714" s="7">
        <v>31.3</v>
      </c>
      <c r="H6714" s="7">
        <f t="shared" si="936"/>
        <v>6</v>
      </c>
      <c r="I6714" s="16">
        <f t="shared" si="937"/>
        <v>45206</v>
      </c>
      <c r="J6714" s="17">
        <v>0.70809999999999995</v>
      </c>
      <c r="K6714" s="18">
        <f>G6714*结论【关键目标】!C$27*0.7735*0.001</f>
        <v>2.9052660000000001</v>
      </c>
      <c r="L6714" s="5">
        <v>0</v>
      </c>
      <c r="M6714" s="5">
        <f>ABS(IF(L6714&lt;=0,L6714/耗电量关键数据!$B$6/1000,L6714/耗电量关键数据!$B$5/1000))</f>
        <v>0</v>
      </c>
      <c r="N6714" s="19">
        <f>耗电量关键数据!$B$14</f>
        <v>1.1688450000000001</v>
      </c>
      <c r="O6714" s="19">
        <f>耗电量关键数据!$B$15</f>
        <v>0.37403039999999999</v>
      </c>
      <c r="P6714" s="19">
        <f t="shared" si="938"/>
        <v>1.5428754000000002</v>
      </c>
      <c r="Q6714" s="19">
        <f t="shared" si="942"/>
        <v>0</v>
      </c>
      <c r="R6714" s="20">
        <f t="shared" si="939"/>
        <v>2.9052660000000001</v>
      </c>
      <c r="S6714" s="20">
        <f t="shared" si="943"/>
        <v>0</v>
      </c>
      <c r="T6714" s="20">
        <f>IF((T6713+R6714)&lt;0,0,IF((T6713+R6714)&gt;结论【关键目标】!C$28,结论【关键目标】!C$28,T6713+R6714))</f>
        <v>22</v>
      </c>
      <c r="U6714" s="19">
        <f>IF((T6713+R6714)&lt;结论【关键目标】!$C$28,0,(发电量计算【计算逻辑页】!R6714+发电量计算【计算逻辑页】!T6713-结论【关键目标】!$C$28))</f>
        <v>2.905266000000001</v>
      </c>
      <c r="V6714" s="5">
        <f t="shared" si="940"/>
        <v>1.0168431000000002</v>
      </c>
      <c r="W6714" s="5">
        <f t="shared" si="941"/>
        <v>1.0925100707400002</v>
      </c>
      <c r="X6714" s="5">
        <f t="shared" si="944"/>
        <v>0</v>
      </c>
    </row>
    <row r="6715" spans="1:24" x14ac:dyDescent="0.15">
      <c r="A6715" s="7">
        <v>6714</v>
      </c>
      <c r="B6715" s="7">
        <v>10</v>
      </c>
      <c r="C6715" s="7">
        <v>7</v>
      </c>
      <c r="D6715" s="7">
        <v>18</v>
      </c>
      <c r="E6715" s="7">
        <v>280</v>
      </c>
      <c r="F6715" s="7">
        <v>24.9</v>
      </c>
      <c r="G6715" s="7">
        <v>0</v>
      </c>
      <c r="H6715" s="7">
        <f t="shared" si="936"/>
        <v>6</v>
      </c>
      <c r="I6715" s="16">
        <f t="shared" si="937"/>
        <v>45206</v>
      </c>
      <c r="J6715" s="17">
        <v>0.70809999999999995</v>
      </c>
      <c r="K6715" s="18">
        <f>G6715*结论【关键目标】!C$27*0.7735*0.001</f>
        <v>0</v>
      </c>
      <c r="L6715" s="5">
        <v>0</v>
      </c>
      <c r="M6715" s="5">
        <f>ABS(IF(L6715&lt;=0,L6715/耗电量关键数据!$B$6/1000,L6715/耗电量关键数据!$B$5/1000))</f>
        <v>0</v>
      </c>
      <c r="N6715" s="19">
        <f>耗电量关键数据!$B$14</f>
        <v>1.1688450000000001</v>
      </c>
      <c r="O6715" s="19">
        <f>耗电量关键数据!$B$15</f>
        <v>0.37403039999999999</v>
      </c>
      <c r="P6715" s="19">
        <f t="shared" si="938"/>
        <v>1.5428754000000002</v>
      </c>
      <c r="Q6715" s="19">
        <f t="shared" si="942"/>
        <v>0</v>
      </c>
      <c r="R6715" s="20">
        <f t="shared" si="939"/>
        <v>0</v>
      </c>
      <c r="S6715" s="20">
        <f t="shared" si="943"/>
        <v>0</v>
      </c>
      <c r="T6715" s="20">
        <f>IF((T6714+R6715)&lt;0,0,IF((T6714+R6715)&gt;结论【关键目标】!C$28,结论【关键目标】!C$28,T6714+R6715))</f>
        <v>22</v>
      </c>
      <c r="U6715" s="19">
        <f>IF((T6714+R6715)&lt;结论【关键目标】!$C$28,0,(发电量计算【计算逻辑页】!R6715+发电量计算【计算逻辑页】!T6714-结论【关键目标】!$C$28))</f>
        <v>0</v>
      </c>
      <c r="V6715" s="5">
        <f t="shared" si="940"/>
        <v>0</v>
      </c>
      <c r="W6715" s="5">
        <f t="shared" si="941"/>
        <v>0</v>
      </c>
      <c r="X6715" s="5">
        <f t="shared" si="944"/>
        <v>0</v>
      </c>
    </row>
    <row r="6716" spans="1:24" x14ac:dyDescent="0.15">
      <c r="A6716" s="7">
        <v>6715</v>
      </c>
      <c r="B6716" s="7">
        <v>10</v>
      </c>
      <c r="C6716" s="7">
        <v>7</v>
      </c>
      <c r="D6716" s="7">
        <v>19</v>
      </c>
      <c r="E6716" s="7">
        <v>280</v>
      </c>
      <c r="F6716" s="7">
        <v>21</v>
      </c>
      <c r="G6716" s="7">
        <v>0</v>
      </c>
      <c r="H6716" s="7">
        <f t="shared" si="936"/>
        <v>6</v>
      </c>
      <c r="I6716" s="16">
        <f t="shared" si="937"/>
        <v>45206</v>
      </c>
      <c r="J6716" s="17">
        <v>1.2267999999999999</v>
      </c>
      <c r="K6716" s="18">
        <f>G6716*结论【关键目标】!C$27*0.7735*0.001</f>
        <v>0</v>
      </c>
      <c r="L6716" s="5">
        <v>0</v>
      </c>
      <c r="M6716" s="5">
        <f>ABS(IF(L6716&lt;=0,L6716/耗电量关键数据!$B$6/1000,L6716/耗电量关键数据!$B$5/1000))</f>
        <v>0</v>
      </c>
      <c r="N6716" s="19">
        <f>耗电量关键数据!$B$14</f>
        <v>1.1688450000000001</v>
      </c>
      <c r="O6716" s="19">
        <f>耗电量关键数据!$B$15</f>
        <v>0.37403039999999999</v>
      </c>
      <c r="P6716" s="19">
        <f t="shared" si="938"/>
        <v>1.5428754000000002</v>
      </c>
      <c r="Q6716" s="19">
        <f t="shared" si="942"/>
        <v>1.5428754000000002</v>
      </c>
      <c r="R6716" s="20">
        <f t="shared" si="939"/>
        <v>-1.5428754000000002</v>
      </c>
      <c r="S6716" s="20">
        <f t="shared" si="943"/>
        <v>1.5428754000000002</v>
      </c>
      <c r="T6716" s="20">
        <f>IF((T6715+R6716)&lt;0,0,IF((T6715+R6716)&gt;结论【关键目标】!C$28,结论【关键目标】!C$28,T6715+R6716))</f>
        <v>20.4571246</v>
      </c>
      <c r="U6716" s="19">
        <f>IF((T6715+R6716)&lt;结论【关键目标】!$C$28,0,(发电量计算【计算逻辑页】!R6716+发电量计算【计算逻辑页】!T6715-结论【关键目标】!$C$28))</f>
        <v>0</v>
      </c>
      <c r="V6716" s="5">
        <f t="shared" si="940"/>
        <v>0</v>
      </c>
      <c r="W6716" s="5">
        <f t="shared" si="941"/>
        <v>0</v>
      </c>
      <c r="X6716" s="5">
        <f t="shared" si="944"/>
        <v>1.3527931507200002</v>
      </c>
    </row>
    <row r="6717" spans="1:24" x14ac:dyDescent="0.15">
      <c r="A6717" s="7">
        <v>6716</v>
      </c>
      <c r="B6717" s="7">
        <v>10</v>
      </c>
      <c r="C6717" s="7">
        <v>7</v>
      </c>
      <c r="D6717" s="7">
        <v>20</v>
      </c>
      <c r="E6717" s="7">
        <v>280</v>
      </c>
      <c r="F6717" s="7">
        <v>19</v>
      </c>
      <c r="G6717" s="7">
        <v>0</v>
      </c>
      <c r="H6717" s="7">
        <f t="shared" si="936"/>
        <v>6</v>
      </c>
      <c r="I6717" s="16">
        <f t="shared" si="937"/>
        <v>45206</v>
      </c>
      <c r="J6717" s="17">
        <v>1.2267999999999999</v>
      </c>
      <c r="K6717" s="18">
        <f>G6717*结论【关键目标】!C$27*0.7735*0.001</f>
        <v>0</v>
      </c>
      <c r="L6717" s="5">
        <v>0</v>
      </c>
      <c r="M6717" s="5">
        <f>ABS(IF(L6717&lt;=0,L6717/耗电量关键数据!$B$6/1000,L6717/耗电量关键数据!$B$5/1000))</f>
        <v>0</v>
      </c>
      <c r="N6717" s="19">
        <f>耗电量关键数据!$B$14</f>
        <v>1.1688450000000001</v>
      </c>
      <c r="O6717" s="19">
        <f>耗电量关键数据!$B$15</f>
        <v>0.37403039999999999</v>
      </c>
      <c r="P6717" s="19">
        <f t="shared" si="938"/>
        <v>1.5428754000000002</v>
      </c>
      <c r="Q6717" s="19">
        <f t="shared" si="942"/>
        <v>1.5428754000000002</v>
      </c>
      <c r="R6717" s="20">
        <f t="shared" si="939"/>
        <v>-1.5428754000000002</v>
      </c>
      <c r="S6717" s="20">
        <f t="shared" si="943"/>
        <v>1.5428754000000002</v>
      </c>
      <c r="T6717" s="20">
        <f>IF((T6716+R6717)&lt;0,0,IF((T6716+R6717)&gt;结论【关键目标】!C$28,结论【关键目标】!C$28,T6716+R6717))</f>
        <v>18.9142492</v>
      </c>
      <c r="U6717" s="19">
        <f>IF((T6716+R6717)&lt;结论【关键目标】!$C$28,0,(发电量计算【计算逻辑页】!R6717+发电量计算【计算逻辑页】!T6716-结论【关键目标】!$C$28))</f>
        <v>0</v>
      </c>
      <c r="V6717" s="5">
        <f t="shared" si="940"/>
        <v>0</v>
      </c>
      <c r="W6717" s="5">
        <f t="shared" si="941"/>
        <v>0</v>
      </c>
      <c r="X6717" s="5">
        <f t="shared" si="944"/>
        <v>1.3527931507200002</v>
      </c>
    </row>
    <row r="6718" spans="1:24" x14ac:dyDescent="0.15">
      <c r="A6718" s="7">
        <v>6717</v>
      </c>
      <c r="B6718" s="7">
        <v>10</v>
      </c>
      <c r="C6718" s="7">
        <v>7</v>
      </c>
      <c r="D6718" s="7">
        <v>21</v>
      </c>
      <c r="E6718" s="7">
        <v>280</v>
      </c>
      <c r="F6718" s="7">
        <v>19.100000000000001</v>
      </c>
      <c r="G6718" s="7">
        <v>0</v>
      </c>
      <c r="H6718" s="7">
        <f t="shared" si="936"/>
        <v>6</v>
      </c>
      <c r="I6718" s="16">
        <f t="shared" si="937"/>
        <v>45206</v>
      </c>
      <c r="J6718" s="17">
        <v>1.2267999999999999</v>
      </c>
      <c r="K6718" s="18">
        <f>G6718*结论【关键目标】!C$27*0.7735*0.001</f>
        <v>0</v>
      </c>
      <c r="L6718" s="5">
        <v>0</v>
      </c>
      <c r="M6718" s="5">
        <f>ABS(IF(L6718&lt;=0,L6718/耗电量关键数据!$B$6/1000,L6718/耗电量关键数据!$B$5/1000))</f>
        <v>0</v>
      </c>
      <c r="N6718" s="19">
        <f>耗电量关键数据!$B$14</f>
        <v>1.1688450000000001</v>
      </c>
      <c r="O6718" s="19">
        <f>耗电量关键数据!$B$15</f>
        <v>0.37403039999999999</v>
      </c>
      <c r="P6718" s="19">
        <f t="shared" si="938"/>
        <v>1.5428754000000002</v>
      </c>
      <c r="Q6718" s="19">
        <f t="shared" si="942"/>
        <v>1.5428754000000002</v>
      </c>
      <c r="R6718" s="20">
        <f t="shared" si="939"/>
        <v>-1.5428754000000002</v>
      </c>
      <c r="S6718" s="20">
        <f t="shared" si="943"/>
        <v>1.5428754000000002</v>
      </c>
      <c r="T6718" s="20">
        <f>IF((T6717+R6718)&lt;0,0,IF((T6717+R6718)&gt;结论【关键目标】!C$28,结论【关键目标】!C$28,T6717+R6718))</f>
        <v>17.371373800000001</v>
      </c>
      <c r="U6718" s="19">
        <f>IF((T6717+R6718)&lt;结论【关键目标】!$C$28,0,(发电量计算【计算逻辑页】!R6718+发电量计算【计算逻辑页】!T6717-结论【关键目标】!$C$28))</f>
        <v>0</v>
      </c>
      <c r="V6718" s="5">
        <f t="shared" si="940"/>
        <v>0</v>
      </c>
      <c r="W6718" s="5">
        <f t="shared" si="941"/>
        <v>0</v>
      </c>
      <c r="X6718" s="5">
        <f t="shared" si="944"/>
        <v>1.3527931507200002</v>
      </c>
    </row>
    <row r="6719" spans="1:24" x14ac:dyDescent="0.15">
      <c r="A6719" s="7">
        <v>6718</v>
      </c>
      <c r="B6719" s="7">
        <v>10</v>
      </c>
      <c r="C6719" s="7">
        <v>7</v>
      </c>
      <c r="D6719" s="7">
        <v>22</v>
      </c>
      <c r="E6719" s="7">
        <v>280</v>
      </c>
      <c r="F6719" s="7">
        <v>18</v>
      </c>
      <c r="G6719" s="7">
        <v>0</v>
      </c>
      <c r="H6719" s="7">
        <f t="shared" si="936"/>
        <v>6</v>
      </c>
      <c r="I6719" s="16">
        <f t="shared" si="937"/>
        <v>45206</v>
      </c>
      <c r="J6719" s="17">
        <v>0.70809999999999995</v>
      </c>
      <c r="K6719" s="18">
        <f>G6719*结论【关键目标】!C$27*0.7735*0.001</f>
        <v>0</v>
      </c>
      <c r="L6719" s="5">
        <v>0</v>
      </c>
      <c r="M6719" s="5">
        <f>ABS(IF(L6719&lt;=0,L6719/耗电量关键数据!$B$6/1000,L6719/耗电量关键数据!$B$5/1000))</f>
        <v>0</v>
      </c>
      <c r="N6719" s="19">
        <f>耗电量关键数据!$B$14</f>
        <v>1.1688450000000001</v>
      </c>
      <c r="O6719" s="19">
        <f>耗电量关键数据!$B$15</f>
        <v>0.37403039999999999</v>
      </c>
      <c r="P6719" s="19">
        <f t="shared" si="938"/>
        <v>1.5428754000000002</v>
      </c>
      <c r="Q6719" s="19">
        <f t="shared" si="942"/>
        <v>0</v>
      </c>
      <c r="R6719" s="20">
        <f t="shared" si="939"/>
        <v>0</v>
      </c>
      <c r="S6719" s="20">
        <f t="shared" si="943"/>
        <v>0</v>
      </c>
      <c r="T6719" s="20">
        <f>IF((T6718+R6719)&lt;0,0,IF((T6718+R6719)&gt;结论【关键目标】!C$28,结论【关键目标】!C$28,T6718+R6719))</f>
        <v>17.371373800000001</v>
      </c>
      <c r="U6719" s="19">
        <f>IF((T6718+R6719)&lt;结论【关键目标】!$C$28,0,(发电量计算【计算逻辑页】!R6719+发电量计算【计算逻辑页】!T6718-结论【关键目标】!$C$28))</f>
        <v>0</v>
      </c>
      <c r="V6719" s="5">
        <f t="shared" si="940"/>
        <v>0</v>
      </c>
      <c r="W6719" s="5">
        <f t="shared" si="941"/>
        <v>0</v>
      </c>
      <c r="X6719" s="5">
        <f t="shared" si="944"/>
        <v>0</v>
      </c>
    </row>
    <row r="6720" spans="1:24" x14ac:dyDescent="0.15">
      <c r="A6720" s="7">
        <v>6719</v>
      </c>
      <c r="B6720" s="7">
        <v>10</v>
      </c>
      <c r="C6720" s="7">
        <v>7</v>
      </c>
      <c r="D6720" s="7">
        <v>23</v>
      </c>
      <c r="E6720" s="7">
        <v>280</v>
      </c>
      <c r="F6720" s="7">
        <v>17.100000000000001</v>
      </c>
      <c r="G6720" s="7">
        <v>0</v>
      </c>
      <c r="H6720" s="7">
        <f t="shared" si="936"/>
        <v>6</v>
      </c>
      <c r="I6720" s="16">
        <f t="shared" si="937"/>
        <v>45206</v>
      </c>
      <c r="J6720" s="17">
        <v>0.70809999999999995</v>
      </c>
      <c r="K6720" s="18">
        <f>G6720*结论【关键目标】!C$27*0.7735*0.001</f>
        <v>0</v>
      </c>
      <c r="L6720" s="5">
        <v>0</v>
      </c>
      <c r="M6720" s="5">
        <f>ABS(IF(L6720&lt;=0,L6720/耗电量关键数据!$B$6/1000,L6720/耗电量关键数据!$B$5/1000))</f>
        <v>0</v>
      </c>
      <c r="N6720" s="19">
        <f>耗电量关键数据!$B$14</f>
        <v>1.1688450000000001</v>
      </c>
      <c r="O6720" s="19">
        <f>耗电量关键数据!$B$15</f>
        <v>0.37403039999999999</v>
      </c>
      <c r="P6720" s="19">
        <f t="shared" si="938"/>
        <v>1.5428754000000002</v>
      </c>
      <c r="Q6720" s="19">
        <f t="shared" si="942"/>
        <v>0</v>
      </c>
      <c r="R6720" s="20">
        <f t="shared" si="939"/>
        <v>0</v>
      </c>
      <c r="S6720" s="20">
        <f t="shared" si="943"/>
        <v>0</v>
      </c>
      <c r="T6720" s="20">
        <f>IF((T6719+R6720)&lt;0,0,IF((T6719+R6720)&gt;结论【关键目标】!C$28,结论【关键目标】!C$28,T6719+R6720))</f>
        <v>17.371373800000001</v>
      </c>
      <c r="U6720" s="19">
        <f>IF((T6719+R6720)&lt;结论【关键目标】!$C$28,0,(发电量计算【计算逻辑页】!R6720+发电量计算【计算逻辑页】!T6719-结论【关键目标】!$C$28))</f>
        <v>0</v>
      </c>
      <c r="V6720" s="5">
        <f t="shared" si="940"/>
        <v>0</v>
      </c>
      <c r="W6720" s="5">
        <f t="shared" si="941"/>
        <v>0</v>
      </c>
      <c r="X6720" s="5">
        <f t="shared" si="944"/>
        <v>0</v>
      </c>
    </row>
    <row r="6721" spans="1:24" x14ac:dyDescent="0.15">
      <c r="A6721" s="7">
        <v>6720</v>
      </c>
      <c r="B6721" s="7">
        <v>10</v>
      </c>
      <c r="C6721" s="7">
        <v>7</v>
      </c>
      <c r="D6721" s="7">
        <v>24</v>
      </c>
      <c r="E6721" s="7">
        <v>280</v>
      </c>
      <c r="F6721" s="7">
        <v>16.2</v>
      </c>
      <c r="G6721" s="7">
        <v>0</v>
      </c>
      <c r="H6721" s="7">
        <f t="shared" si="936"/>
        <v>6</v>
      </c>
      <c r="I6721" s="16">
        <f t="shared" si="937"/>
        <v>45206</v>
      </c>
      <c r="J6721" s="17">
        <v>0.2407</v>
      </c>
      <c r="K6721" s="18">
        <f>G6721*结论【关键目标】!C$27*0.7735*0.001</f>
        <v>0</v>
      </c>
      <c r="L6721" s="5">
        <v>0</v>
      </c>
      <c r="M6721" s="5">
        <f>ABS(IF(L6721&lt;=0,L6721/耗电量关键数据!$B$6/1000,L6721/耗电量关键数据!$B$5/1000))</f>
        <v>0</v>
      </c>
      <c r="N6721" s="19">
        <f>耗电量关键数据!$B$14</f>
        <v>1.1688450000000001</v>
      </c>
      <c r="O6721" s="19">
        <f>耗电量关键数据!$B$15</f>
        <v>0.37403039999999999</v>
      </c>
      <c r="P6721" s="19">
        <f t="shared" si="938"/>
        <v>1.5428754000000002</v>
      </c>
      <c r="Q6721" s="19">
        <f t="shared" si="942"/>
        <v>0</v>
      </c>
      <c r="R6721" s="20">
        <f t="shared" si="939"/>
        <v>0</v>
      </c>
      <c r="S6721" s="20">
        <f t="shared" si="943"/>
        <v>0</v>
      </c>
      <c r="T6721" s="20">
        <f>IF((T6720+R6721)&lt;0,0,IF((T6720+R6721)&gt;结论【关键目标】!C$28,结论【关键目标】!C$28,T6720+R6721))</f>
        <v>17.371373800000001</v>
      </c>
      <c r="U6721" s="19">
        <f>IF((T6720+R6721)&lt;结论【关键目标】!$C$28,0,(发电量计算【计算逻辑页】!R6721+发电量计算【计算逻辑页】!T6720-结论【关键目标】!$C$28))</f>
        <v>0</v>
      </c>
      <c r="V6721" s="5">
        <f t="shared" si="940"/>
        <v>0</v>
      </c>
      <c r="W6721" s="5">
        <f t="shared" si="941"/>
        <v>0</v>
      </c>
      <c r="X6721" s="5">
        <f t="shared" si="944"/>
        <v>0</v>
      </c>
    </row>
    <row r="6722" spans="1:24" x14ac:dyDescent="0.15">
      <c r="A6722" s="7">
        <v>6721</v>
      </c>
      <c r="B6722" s="7">
        <v>10</v>
      </c>
      <c r="C6722" s="7">
        <v>8</v>
      </c>
      <c r="D6722" s="7">
        <v>1</v>
      </c>
      <c r="E6722" s="7">
        <v>281</v>
      </c>
      <c r="F6722" s="7">
        <v>13</v>
      </c>
      <c r="G6722" s="7">
        <v>0</v>
      </c>
      <c r="H6722" s="7">
        <f t="shared" ref="H6722:H6785" si="945">WEEKDAY(I:I,2)</f>
        <v>7</v>
      </c>
      <c r="I6722" s="16">
        <f t="shared" ref="I6722:I6785" si="946">DATE(2023,B6722,C6722)</f>
        <v>45207</v>
      </c>
      <c r="J6722" s="17">
        <v>0.2407</v>
      </c>
      <c r="K6722" s="18">
        <f>G6722*结论【关键目标】!C$27*0.7735*0.001</f>
        <v>0</v>
      </c>
      <c r="L6722" s="5">
        <v>0</v>
      </c>
      <c r="M6722" s="5">
        <f>ABS(IF(L6722&lt;=0,L6722/耗电量关键数据!$B$6/1000,L6722/耗电量关键数据!$B$5/1000))</f>
        <v>0</v>
      </c>
      <c r="N6722" s="19">
        <f>耗电量关键数据!$B$14</f>
        <v>1.1688450000000001</v>
      </c>
      <c r="O6722" s="19">
        <f>耗电量关键数据!$B$15</f>
        <v>0.37403039999999999</v>
      </c>
      <c r="P6722" s="19">
        <f t="shared" ref="P6722:P6785" si="947">M6722+N6722+O6722</f>
        <v>1.5428754000000002</v>
      </c>
      <c r="Q6722" s="19">
        <f t="shared" si="942"/>
        <v>0</v>
      </c>
      <c r="R6722" s="20">
        <f t="shared" ref="R6722:R6785" si="948">K6722-Q6722</f>
        <v>0</v>
      </c>
      <c r="S6722" s="20">
        <f t="shared" si="943"/>
        <v>0</v>
      </c>
      <c r="T6722" s="20">
        <f>IF((T6721+R6722)&lt;0,0,IF((T6721+R6722)&gt;结论【关键目标】!C$28,结论【关键目标】!C$28,T6721+R6722))</f>
        <v>17.371373800000001</v>
      </c>
      <c r="U6722" s="19">
        <f>IF((T6721+R6722)&lt;结论【关键目标】!$C$28,0,(发电量计算【计算逻辑页】!R6722+发电量计算【计算逻辑页】!T6721-结论【关键目标】!$C$28))</f>
        <v>0</v>
      </c>
      <c r="V6722" s="5">
        <f t="shared" ref="V6722:V6785" si="949">IF(J6722&gt;0.35,U6722*0.35,0)</f>
        <v>0</v>
      </c>
      <c r="W6722" s="5">
        <f t="shared" ref="W6722:W6785" si="950">IF(P6722&gt;K6722,K6722*J6722,P6722*J6722)</f>
        <v>0</v>
      </c>
      <c r="X6722" s="5">
        <f t="shared" si="944"/>
        <v>0</v>
      </c>
    </row>
    <row r="6723" spans="1:24" x14ac:dyDescent="0.15">
      <c r="A6723" s="7">
        <v>6722</v>
      </c>
      <c r="B6723" s="7">
        <v>10</v>
      </c>
      <c r="C6723" s="7">
        <v>8</v>
      </c>
      <c r="D6723" s="7">
        <v>2</v>
      </c>
      <c r="E6723" s="7">
        <v>281</v>
      </c>
      <c r="F6723" s="7">
        <v>13</v>
      </c>
      <c r="G6723" s="7">
        <v>0</v>
      </c>
      <c r="H6723" s="7">
        <f t="shared" si="945"/>
        <v>7</v>
      </c>
      <c r="I6723" s="16">
        <f t="shared" si="946"/>
        <v>45207</v>
      </c>
      <c r="J6723" s="17">
        <v>0.2407</v>
      </c>
      <c r="K6723" s="18">
        <f>G6723*结论【关键目标】!C$27*0.7735*0.001</f>
        <v>0</v>
      </c>
      <c r="L6723" s="5">
        <v>0</v>
      </c>
      <c r="M6723" s="5">
        <f>ABS(IF(L6723&lt;=0,L6723/耗电量关键数据!$B$6/1000,L6723/耗电量关键数据!$B$5/1000))</f>
        <v>0</v>
      </c>
      <c r="N6723" s="19">
        <f>耗电量关键数据!$B$14</f>
        <v>1.1688450000000001</v>
      </c>
      <c r="O6723" s="19">
        <f>耗电量关键数据!$B$15</f>
        <v>0.37403039999999999</v>
      </c>
      <c r="P6723" s="19">
        <f t="shared" si="947"/>
        <v>1.5428754000000002</v>
      </c>
      <c r="Q6723" s="19">
        <f t="shared" ref="Q6723:Q6786" si="951">IF(J6723&gt;0.8,P6723,0)</f>
        <v>0</v>
      </c>
      <c r="R6723" s="20">
        <f t="shared" si="948"/>
        <v>0</v>
      </c>
      <c r="S6723" s="20">
        <f t="shared" ref="S6723:S6786" si="952">IF(R6723&lt;0,ABS(R6723),0)</f>
        <v>0</v>
      </c>
      <c r="T6723" s="20">
        <f>IF((T6722+R6723)&lt;0,0,IF((T6722+R6723)&gt;结论【关键目标】!C$28,结论【关键目标】!C$28,T6722+R6723))</f>
        <v>17.371373800000001</v>
      </c>
      <c r="U6723" s="19">
        <f>IF((T6722+R6723)&lt;结论【关键目标】!$C$28,0,(发电量计算【计算逻辑页】!R6723+发电量计算【计算逻辑页】!T6722-结论【关键目标】!$C$28))</f>
        <v>0</v>
      </c>
      <c r="V6723" s="5">
        <f t="shared" si="949"/>
        <v>0</v>
      </c>
      <c r="W6723" s="5">
        <f t="shared" si="950"/>
        <v>0</v>
      </c>
      <c r="X6723" s="5">
        <f t="shared" si="944"/>
        <v>0</v>
      </c>
    </row>
    <row r="6724" spans="1:24" x14ac:dyDescent="0.15">
      <c r="A6724" s="7">
        <v>6723</v>
      </c>
      <c r="B6724" s="7">
        <v>10</v>
      </c>
      <c r="C6724" s="7">
        <v>8</v>
      </c>
      <c r="D6724" s="7">
        <v>3</v>
      </c>
      <c r="E6724" s="7">
        <v>281</v>
      </c>
      <c r="F6724" s="7">
        <v>12.9</v>
      </c>
      <c r="G6724" s="7">
        <v>0</v>
      </c>
      <c r="H6724" s="7">
        <f t="shared" si="945"/>
        <v>7</v>
      </c>
      <c r="I6724" s="16">
        <f t="shared" si="946"/>
        <v>45207</v>
      </c>
      <c r="J6724" s="17">
        <v>0.2407</v>
      </c>
      <c r="K6724" s="18">
        <f>G6724*结论【关键目标】!C$27*0.7735*0.001</f>
        <v>0</v>
      </c>
      <c r="L6724" s="5">
        <v>0</v>
      </c>
      <c r="M6724" s="5">
        <f>ABS(IF(L6724&lt;=0,L6724/耗电量关键数据!$B$6/1000,L6724/耗电量关键数据!$B$5/1000))</f>
        <v>0</v>
      </c>
      <c r="N6724" s="19">
        <f>耗电量关键数据!$B$14</f>
        <v>1.1688450000000001</v>
      </c>
      <c r="O6724" s="19">
        <f>耗电量关键数据!$B$15</f>
        <v>0.37403039999999999</v>
      </c>
      <c r="P6724" s="19">
        <f t="shared" si="947"/>
        <v>1.5428754000000002</v>
      </c>
      <c r="Q6724" s="19">
        <f t="shared" si="951"/>
        <v>0</v>
      </c>
      <c r="R6724" s="20">
        <f t="shared" si="948"/>
        <v>0</v>
      </c>
      <c r="S6724" s="20">
        <f t="shared" si="952"/>
        <v>0</v>
      </c>
      <c r="T6724" s="20">
        <f>IF((T6723+R6724)&lt;0,0,IF((T6723+R6724)&gt;结论【关键目标】!C$28,结论【关键目标】!C$28,T6723+R6724))</f>
        <v>17.371373800000001</v>
      </c>
      <c r="U6724" s="19">
        <f>IF((T6723+R6724)&lt;结论【关键目标】!$C$28,0,(发电量计算【计算逻辑页】!R6724+发电量计算【计算逻辑页】!T6723-结论【关键目标】!$C$28))</f>
        <v>0</v>
      </c>
      <c r="V6724" s="5">
        <f t="shared" si="949"/>
        <v>0</v>
      </c>
      <c r="W6724" s="5">
        <f t="shared" si="950"/>
        <v>0</v>
      </c>
      <c r="X6724" s="5">
        <f t="shared" ref="X6724:X6787" si="953">(J6724-0.35)*IF(T6724&gt;S6724,S6724,T6724)</f>
        <v>0</v>
      </c>
    </row>
    <row r="6725" spans="1:24" x14ac:dyDescent="0.15">
      <c r="A6725" s="7">
        <v>6724</v>
      </c>
      <c r="B6725" s="7">
        <v>10</v>
      </c>
      <c r="C6725" s="7">
        <v>8</v>
      </c>
      <c r="D6725" s="7">
        <v>4</v>
      </c>
      <c r="E6725" s="7">
        <v>281</v>
      </c>
      <c r="F6725" s="7">
        <v>11</v>
      </c>
      <c r="G6725" s="7">
        <v>0</v>
      </c>
      <c r="H6725" s="7">
        <f t="shared" si="945"/>
        <v>7</v>
      </c>
      <c r="I6725" s="16">
        <f t="shared" si="946"/>
        <v>45207</v>
      </c>
      <c r="J6725" s="17">
        <v>0.2407</v>
      </c>
      <c r="K6725" s="18">
        <f>G6725*结论【关键目标】!C$27*0.7735*0.001</f>
        <v>0</v>
      </c>
      <c r="L6725" s="5">
        <v>0</v>
      </c>
      <c r="M6725" s="5">
        <f>ABS(IF(L6725&lt;=0,L6725/耗电量关键数据!$B$6/1000,L6725/耗电量关键数据!$B$5/1000))</f>
        <v>0</v>
      </c>
      <c r="N6725" s="19">
        <f>耗电量关键数据!$B$14</f>
        <v>1.1688450000000001</v>
      </c>
      <c r="O6725" s="19">
        <f>耗电量关键数据!$B$15</f>
        <v>0.37403039999999999</v>
      </c>
      <c r="P6725" s="19">
        <f t="shared" si="947"/>
        <v>1.5428754000000002</v>
      </c>
      <c r="Q6725" s="19">
        <f t="shared" si="951"/>
        <v>0</v>
      </c>
      <c r="R6725" s="20">
        <f t="shared" si="948"/>
        <v>0</v>
      </c>
      <c r="S6725" s="20">
        <f t="shared" si="952"/>
        <v>0</v>
      </c>
      <c r="T6725" s="20">
        <f>IF((T6724+R6725)&lt;0,0,IF((T6724+R6725)&gt;结论【关键目标】!C$28,结论【关键目标】!C$28,T6724+R6725))</f>
        <v>17.371373800000001</v>
      </c>
      <c r="U6725" s="19">
        <f>IF((T6724+R6725)&lt;结论【关键目标】!$C$28,0,(发电量计算【计算逻辑页】!R6725+发电量计算【计算逻辑页】!T6724-结论【关键目标】!$C$28))</f>
        <v>0</v>
      </c>
      <c r="V6725" s="5">
        <f t="shared" si="949"/>
        <v>0</v>
      </c>
      <c r="W6725" s="5">
        <f t="shared" si="950"/>
        <v>0</v>
      </c>
      <c r="X6725" s="5">
        <f t="shared" si="953"/>
        <v>0</v>
      </c>
    </row>
    <row r="6726" spans="1:24" x14ac:dyDescent="0.15">
      <c r="A6726" s="7">
        <v>6725</v>
      </c>
      <c r="B6726" s="7">
        <v>10</v>
      </c>
      <c r="C6726" s="7">
        <v>8</v>
      </c>
      <c r="D6726" s="7">
        <v>5</v>
      </c>
      <c r="E6726" s="7">
        <v>281</v>
      </c>
      <c r="F6726" s="7">
        <v>11</v>
      </c>
      <c r="G6726" s="7">
        <v>0</v>
      </c>
      <c r="H6726" s="7">
        <f t="shared" si="945"/>
        <v>7</v>
      </c>
      <c r="I6726" s="16">
        <f t="shared" si="946"/>
        <v>45207</v>
      </c>
      <c r="J6726" s="17">
        <v>0.2407</v>
      </c>
      <c r="K6726" s="18">
        <f>G6726*结论【关键目标】!C$27*0.7735*0.001</f>
        <v>0</v>
      </c>
      <c r="L6726" s="5">
        <v>0</v>
      </c>
      <c r="M6726" s="5">
        <f>ABS(IF(L6726&lt;=0,L6726/耗电量关键数据!$B$6/1000,L6726/耗电量关键数据!$B$5/1000))</f>
        <v>0</v>
      </c>
      <c r="N6726" s="19">
        <f>耗电量关键数据!$B$14</f>
        <v>1.1688450000000001</v>
      </c>
      <c r="O6726" s="19">
        <f>耗电量关键数据!$B$15</f>
        <v>0.37403039999999999</v>
      </c>
      <c r="P6726" s="19">
        <f t="shared" si="947"/>
        <v>1.5428754000000002</v>
      </c>
      <c r="Q6726" s="19">
        <f t="shared" si="951"/>
        <v>0</v>
      </c>
      <c r="R6726" s="20">
        <f t="shared" si="948"/>
        <v>0</v>
      </c>
      <c r="S6726" s="20">
        <f t="shared" si="952"/>
        <v>0</v>
      </c>
      <c r="T6726" s="20">
        <f>IF((T6725+R6726)&lt;0,0,IF((T6725+R6726)&gt;结论【关键目标】!C$28,结论【关键目标】!C$28,T6725+R6726))</f>
        <v>17.371373800000001</v>
      </c>
      <c r="U6726" s="19">
        <f>IF((T6725+R6726)&lt;结论【关键目标】!$C$28,0,(发电量计算【计算逻辑页】!R6726+发电量计算【计算逻辑页】!T6725-结论【关键目标】!$C$28))</f>
        <v>0</v>
      </c>
      <c r="V6726" s="5">
        <f t="shared" si="949"/>
        <v>0</v>
      </c>
      <c r="W6726" s="5">
        <f t="shared" si="950"/>
        <v>0</v>
      </c>
      <c r="X6726" s="5">
        <f t="shared" si="953"/>
        <v>0</v>
      </c>
    </row>
    <row r="6727" spans="1:24" x14ac:dyDescent="0.15">
      <c r="A6727" s="7">
        <v>6726</v>
      </c>
      <c r="B6727" s="7">
        <v>10</v>
      </c>
      <c r="C6727" s="7">
        <v>8</v>
      </c>
      <c r="D6727" s="7">
        <v>6</v>
      </c>
      <c r="E6727" s="7">
        <v>281</v>
      </c>
      <c r="F6727" s="7">
        <v>12.2</v>
      </c>
      <c r="G6727" s="7">
        <v>0</v>
      </c>
      <c r="H6727" s="7">
        <f t="shared" si="945"/>
        <v>7</v>
      </c>
      <c r="I6727" s="16">
        <f t="shared" si="946"/>
        <v>45207</v>
      </c>
      <c r="J6727" s="17">
        <v>0.2407</v>
      </c>
      <c r="K6727" s="18">
        <f>G6727*结论【关键目标】!C$27*0.7735*0.001</f>
        <v>0</v>
      </c>
      <c r="L6727" s="5">
        <v>0</v>
      </c>
      <c r="M6727" s="5">
        <f>ABS(IF(L6727&lt;=0,L6727/耗电量关键数据!$B$6/1000,L6727/耗电量关键数据!$B$5/1000))</f>
        <v>0</v>
      </c>
      <c r="N6727" s="19">
        <f>耗电量关键数据!$B$14</f>
        <v>1.1688450000000001</v>
      </c>
      <c r="O6727" s="19">
        <f>耗电量关键数据!$B$15</f>
        <v>0.37403039999999999</v>
      </c>
      <c r="P6727" s="19">
        <f t="shared" si="947"/>
        <v>1.5428754000000002</v>
      </c>
      <c r="Q6727" s="19">
        <f t="shared" si="951"/>
        <v>0</v>
      </c>
      <c r="R6727" s="20">
        <f t="shared" si="948"/>
        <v>0</v>
      </c>
      <c r="S6727" s="20">
        <f t="shared" si="952"/>
        <v>0</v>
      </c>
      <c r="T6727" s="20">
        <f>IF((T6726+R6727)&lt;0,0,IF((T6726+R6727)&gt;结论【关键目标】!C$28,结论【关键目标】!C$28,T6726+R6727))</f>
        <v>17.371373800000001</v>
      </c>
      <c r="U6727" s="19">
        <f>IF((T6726+R6727)&lt;结论【关键目标】!$C$28,0,(发电量计算【计算逻辑页】!R6727+发电量计算【计算逻辑页】!T6726-结论【关键目标】!$C$28))</f>
        <v>0</v>
      </c>
      <c r="V6727" s="5">
        <f t="shared" si="949"/>
        <v>0</v>
      </c>
      <c r="W6727" s="5">
        <f t="shared" si="950"/>
        <v>0</v>
      </c>
      <c r="X6727" s="5">
        <f t="shared" si="953"/>
        <v>0</v>
      </c>
    </row>
    <row r="6728" spans="1:24" x14ac:dyDescent="0.15">
      <c r="A6728" s="7">
        <v>6727</v>
      </c>
      <c r="B6728" s="7">
        <v>10</v>
      </c>
      <c r="C6728" s="7">
        <v>8</v>
      </c>
      <c r="D6728" s="7">
        <v>7</v>
      </c>
      <c r="E6728" s="7">
        <v>281</v>
      </c>
      <c r="F6728" s="7">
        <v>11</v>
      </c>
      <c r="G6728" s="7">
        <v>47.8</v>
      </c>
      <c r="H6728" s="7">
        <f t="shared" si="945"/>
        <v>7</v>
      </c>
      <c r="I6728" s="16">
        <f t="shared" si="946"/>
        <v>45207</v>
      </c>
      <c r="J6728" s="17">
        <v>0.2407</v>
      </c>
      <c r="K6728" s="18">
        <f>G6728*结论【关键目标】!C$27*0.7735*0.001</f>
        <v>4.4367959999999993</v>
      </c>
      <c r="L6728" s="5">
        <v>0</v>
      </c>
      <c r="M6728" s="5">
        <f>ABS(IF(L6728&lt;=0,L6728/耗电量关键数据!$B$6/1000,L6728/耗电量关键数据!$B$5/1000))</f>
        <v>0</v>
      </c>
      <c r="N6728" s="19">
        <f>耗电量关键数据!$B$14</f>
        <v>1.1688450000000001</v>
      </c>
      <c r="O6728" s="19">
        <f>耗电量关键数据!$B$15</f>
        <v>0.37403039999999999</v>
      </c>
      <c r="P6728" s="19">
        <f t="shared" si="947"/>
        <v>1.5428754000000002</v>
      </c>
      <c r="Q6728" s="19">
        <f t="shared" si="951"/>
        <v>0</v>
      </c>
      <c r="R6728" s="20">
        <f t="shared" si="948"/>
        <v>4.4367959999999993</v>
      </c>
      <c r="S6728" s="20">
        <f t="shared" si="952"/>
        <v>0</v>
      </c>
      <c r="T6728" s="20">
        <f>IF((T6727+R6728)&lt;0,0,IF((T6727+R6728)&gt;结论【关键目标】!C$28,结论【关键目标】!C$28,T6727+R6728))</f>
        <v>21.808169800000002</v>
      </c>
      <c r="U6728" s="19">
        <f>IF((T6727+R6728)&lt;结论【关键目标】!$C$28,0,(发电量计算【计算逻辑页】!R6728+发电量计算【计算逻辑页】!T6727-结论【关键目标】!$C$28))</f>
        <v>0</v>
      </c>
      <c r="V6728" s="5">
        <f t="shared" si="949"/>
        <v>0</v>
      </c>
      <c r="W6728" s="5">
        <f t="shared" si="950"/>
        <v>0.37137010878000004</v>
      </c>
      <c r="X6728" s="5">
        <f t="shared" si="953"/>
        <v>0</v>
      </c>
    </row>
    <row r="6729" spans="1:24" x14ac:dyDescent="0.15">
      <c r="A6729" s="7">
        <v>6728</v>
      </c>
      <c r="B6729" s="7">
        <v>10</v>
      </c>
      <c r="C6729" s="7">
        <v>8</v>
      </c>
      <c r="D6729" s="7">
        <v>8</v>
      </c>
      <c r="E6729" s="7">
        <v>281</v>
      </c>
      <c r="F6729" s="7">
        <v>11</v>
      </c>
      <c r="G6729" s="7">
        <v>134.80000000000001</v>
      </c>
      <c r="H6729" s="7">
        <f t="shared" si="945"/>
        <v>7</v>
      </c>
      <c r="I6729" s="16">
        <f t="shared" si="946"/>
        <v>45207</v>
      </c>
      <c r="J6729" s="17">
        <v>0.70809999999999995</v>
      </c>
      <c r="K6729" s="18">
        <f>G6729*结论【关键目标】!C$27*0.7735*0.001</f>
        <v>12.512136</v>
      </c>
      <c r="L6729" s="5">
        <v>0</v>
      </c>
      <c r="M6729" s="5">
        <f>ABS(IF(L6729&lt;=0,L6729/耗电量关键数据!$B$6/1000,L6729/耗电量关键数据!$B$5/1000))</f>
        <v>0</v>
      </c>
      <c r="N6729" s="19">
        <f>耗电量关键数据!$B$14</f>
        <v>1.1688450000000001</v>
      </c>
      <c r="O6729" s="19">
        <f>耗电量关键数据!$B$15</f>
        <v>0.37403039999999999</v>
      </c>
      <c r="P6729" s="19">
        <f t="shared" si="947"/>
        <v>1.5428754000000002</v>
      </c>
      <c r="Q6729" s="19">
        <f t="shared" si="951"/>
        <v>0</v>
      </c>
      <c r="R6729" s="20">
        <f t="shared" si="948"/>
        <v>12.512136</v>
      </c>
      <c r="S6729" s="20">
        <f t="shared" si="952"/>
        <v>0</v>
      </c>
      <c r="T6729" s="20">
        <f>IF((T6728+R6729)&lt;0,0,IF((T6728+R6729)&gt;结论【关键目标】!C$28,结论【关键目标】!C$28,T6728+R6729))</f>
        <v>22</v>
      </c>
      <c r="U6729" s="19">
        <f>IF((T6728+R6729)&lt;结论【关键目标】!$C$28,0,(发电量计算【计算逻辑页】!R6729+发电量计算【计算逻辑页】!T6728-结论【关键目标】!$C$28))</f>
        <v>12.3203058</v>
      </c>
      <c r="V6729" s="5">
        <f t="shared" si="949"/>
        <v>4.31210703</v>
      </c>
      <c r="W6729" s="5">
        <f t="shared" si="950"/>
        <v>1.0925100707400002</v>
      </c>
      <c r="X6729" s="5">
        <f t="shared" si="953"/>
        <v>0</v>
      </c>
    </row>
    <row r="6730" spans="1:24" x14ac:dyDescent="0.15">
      <c r="A6730" s="7">
        <v>6729</v>
      </c>
      <c r="B6730" s="7">
        <v>10</v>
      </c>
      <c r="C6730" s="7">
        <v>8</v>
      </c>
      <c r="D6730" s="7">
        <v>9</v>
      </c>
      <c r="E6730" s="7">
        <v>281</v>
      </c>
      <c r="F6730" s="7">
        <v>14.9</v>
      </c>
      <c r="G6730" s="7">
        <v>318.60000000000002</v>
      </c>
      <c r="H6730" s="7">
        <f t="shared" si="945"/>
        <v>7</v>
      </c>
      <c r="I6730" s="16">
        <f t="shared" si="946"/>
        <v>45207</v>
      </c>
      <c r="J6730" s="17">
        <v>0.70809999999999995</v>
      </c>
      <c r="K6730" s="18">
        <f>G6730*结论【关键目标】!C$27*0.7735*0.001</f>
        <v>29.572451999999998</v>
      </c>
      <c r="L6730" s="5">
        <v>0</v>
      </c>
      <c r="M6730" s="5">
        <f>ABS(IF(L6730&lt;=0,L6730/耗电量关键数据!$B$6/1000,L6730/耗电量关键数据!$B$5/1000))</f>
        <v>0</v>
      </c>
      <c r="N6730" s="19">
        <f>耗电量关键数据!$B$14</f>
        <v>1.1688450000000001</v>
      </c>
      <c r="O6730" s="19">
        <f>耗电量关键数据!$B$15</f>
        <v>0.37403039999999999</v>
      </c>
      <c r="P6730" s="19">
        <f t="shared" si="947"/>
        <v>1.5428754000000002</v>
      </c>
      <c r="Q6730" s="19">
        <f t="shared" si="951"/>
        <v>0</v>
      </c>
      <c r="R6730" s="20">
        <f t="shared" si="948"/>
        <v>29.572451999999998</v>
      </c>
      <c r="S6730" s="20">
        <f t="shared" si="952"/>
        <v>0</v>
      </c>
      <c r="T6730" s="20">
        <f>IF((T6729+R6730)&lt;0,0,IF((T6729+R6730)&gt;结论【关键目标】!C$28,结论【关键目标】!C$28,T6729+R6730))</f>
        <v>22</v>
      </c>
      <c r="U6730" s="19">
        <f>IF((T6729+R6730)&lt;结论【关键目标】!$C$28,0,(发电量计算【计算逻辑页】!R6730+发电量计算【计算逻辑页】!T6729-结论【关键目标】!$C$28))</f>
        <v>29.572451999999998</v>
      </c>
      <c r="V6730" s="5">
        <f t="shared" si="949"/>
        <v>10.350358199999999</v>
      </c>
      <c r="W6730" s="5">
        <f t="shared" si="950"/>
        <v>1.0925100707400002</v>
      </c>
      <c r="X6730" s="5">
        <f t="shared" si="953"/>
        <v>0</v>
      </c>
    </row>
    <row r="6731" spans="1:24" x14ac:dyDescent="0.15">
      <c r="A6731" s="7">
        <v>6730</v>
      </c>
      <c r="B6731" s="7">
        <v>10</v>
      </c>
      <c r="C6731" s="7">
        <v>8</v>
      </c>
      <c r="D6731" s="7">
        <v>10</v>
      </c>
      <c r="E6731" s="7">
        <v>281</v>
      </c>
      <c r="F6731" s="7">
        <v>17.2</v>
      </c>
      <c r="G6731" s="7">
        <v>502.9</v>
      </c>
      <c r="H6731" s="7">
        <f t="shared" si="945"/>
        <v>7</v>
      </c>
      <c r="I6731" s="16">
        <f t="shared" si="946"/>
        <v>45207</v>
      </c>
      <c r="J6731" s="17">
        <v>0.70809999999999995</v>
      </c>
      <c r="K6731" s="18">
        <f>G6731*结论【关键目标】!C$27*0.7735*0.001</f>
        <v>46.679178</v>
      </c>
      <c r="L6731" s="5">
        <v>0</v>
      </c>
      <c r="M6731" s="5">
        <f>ABS(IF(L6731&lt;=0,L6731/耗电量关键数据!$B$6/1000,L6731/耗电量关键数据!$B$5/1000))</f>
        <v>0</v>
      </c>
      <c r="N6731" s="19">
        <f>耗电量关键数据!$B$14</f>
        <v>1.1688450000000001</v>
      </c>
      <c r="O6731" s="19">
        <f>耗电量关键数据!$B$15</f>
        <v>0.37403039999999999</v>
      </c>
      <c r="P6731" s="19">
        <f t="shared" si="947"/>
        <v>1.5428754000000002</v>
      </c>
      <c r="Q6731" s="19">
        <f t="shared" si="951"/>
        <v>0</v>
      </c>
      <c r="R6731" s="20">
        <f t="shared" si="948"/>
        <v>46.679178</v>
      </c>
      <c r="S6731" s="20">
        <f t="shared" si="952"/>
        <v>0</v>
      </c>
      <c r="T6731" s="20">
        <f>IF((T6730+R6731)&lt;0,0,IF((T6730+R6731)&gt;结论【关键目标】!C$28,结论【关键目标】!C$28,T6730+R6731))</f>
        <v>22</v>
      </c>
      <c r="U6731" s="19">
        <f>IF((T6730+R6731)&lt;结论【关键目标】!$C$28,0,(发电量计算【计算逻辑页】!R6731+发电量计算【计算逻辑页】!T6730-结论【关键目标】!$C$28))</f>
        <v>46.679178000000007</v>
      </c>
      <c r="V6731" s="5">
        <f t="shared" si="949"/>
        <v>16.337712300000003</v>
      </c>
      <c r="W6731" s="5">
        <f t="shared" si="950"/>
        <v>1.0925100707400002</v>
      </c>
      <c r="X6731" s="5">
        <f t="shared" si="953"/>
        <v>0</v>
      </c>
    </row>
    <row r="6732" spans="1:24" x14ac:dyDescent="0.15">
      <c r="A6732" s="7">
        <v>6731</v>
      </c>
      <c r="B6732" s="7">
        <v>10</v>
      </c>
      <c r="C6732" s="7">
        <v>8</v>
      </c>
      <c r="D6732" s="7">
        <v>11</v>
      </c>
      <c r="E6732" s="7">
        <v>281</v>
      </c>
      <c r="F6732" s="7">
        <v>19</v>
      </c>
      <c r="G6732" s="7">
        <v>622.5</v>
      </c>
      <c r="H6732" s="7">
        <f t="shared" si="945"/>
        <v>7</v>
      </c>
      <c r="I6732" s="16">
        <f t="shared" si="946"/>
        <v>45207</v>
      </c>
      <c r="J6732" s="17">
        <v>1.2267999999999999</v>
      </c>
      <c r="K6732" s="18">
        <f>G6732*结论【关键目标】!C$27*0.7735*0.001</f>
        <v>57.780449999999995</v>
      </c>
      <c r="L6732" s="5">
        <v>0</v>
      </c>
      <c r="M6732" s="5">
        <f>ABS(IF(L6732&lt;=0,L6732/耗电量关键数据!$B$6/1000,L6732/耗电量关键数据!$B$5/1000))</f>
        <v>0</v>
      </c>
      <c r="N6732" s="19">
        <f>耗电量关键数据!$B$14</f>
        <v>1.1688450000000001</v>
      </c>
      <c r="O6732" s="19">
        <f>耗电量关键数据!$B$15</f>
        <v>0.37403039999999999</v>
      </c>
      <c r="P6732" s="19">
        <f t="shared" si="947"/>
        <v>1.5428754000000002</v>
      </c>
      <c r="Q6732" s="19">
        <f t="shared" si="951"/>
        <v>1.5428754000000002</v>
      </c>
      <c r="R6732" s="20">
        <f t="shared" si="948"/>
        <v>56.237574599999995</v>
      </c>
      <c r="S6732" s="20">
        <f t="shared" si="952"/>
        <v>0</v>
      </c>
      <c r="T6732" s="20">
        <f>IF((T6731+R6732)&lt;0,0,IF((T6731+R6732)&gt;结论【关键目标】!C$28,结论【关键目标】!C$28,T6731+R6732))</f>
        <v>22</v>
      </c>
      <c r="U6732" s="19">
        <f>IF((T6731+R6732)&lt;结论【关键目标】!$C$28,0,(发电量计算【计算逻辑页】!R6732+发电量计算【计算逻辑页】!T6731-结论【关键目标】!$C$28))</f>
        <v>56.237574599999988</v>
      </c>
      <c r="V6732" s="5">
        <f t="shared" si="949"/>
        <v>19.683151109999994</v>
      </c>
      <c r="W6732" s="5">
        <f t="shared" si="950"/>
        <v>1.89279954072</v>
      </c>
      <c r="X6732" s="5">
        <f t="shared" si="953"/>
        <v>0</v>
      </c>
    </row>
    <row r="6733" spans="1:24" x14ac:dyDescent="0.15">
      <c r="A6733" s="7">
        <v>6732</v>
      </c>
      <c r="B6733" s="7">
        <v>10</v>
      </c>
      <c r="C6733" s="7">
        <v>8</v>
      </c>
      <c r="D6733" s="7">
        <v>12</v>
      </c>
      <c r="E6733" s="7">
        <v>281</v>
      </c>
      <c r="F6733" s="7">
        <v>19.2</v>
      </c>
      <c r="G6733" s="7">
        <v>534.9</v>
      </c>
      <c r="H6733" s="7">
        <f t="shared" si="945"/>
        <v>7</v>
      </c>
      <c r="I6733" s="16">
        <f t="shared" si="946"/>
        <v>45207</v>
      </c>
      <c r="J6733" s="17">
        <v>1.2267999999999999</v>
      </c>
      <c r="K6733" s="18">
        <f>G6733*结论【关键目标】!C$27*0.7735*0.001</f>
        <v>49.649417999999997</v>
      </c>
      <c r="L6733" s="5">
        <v>0</v>
      </c>
      <c r="M6733" s="5">
        <f>ABS(IF(L6733&lt;=0,L6733/耗电量关键数据!$B$6/1000,L6733/耗电量关键数据!$B$5/1000))</f>
        <v>0</v>
      </c>
      <c r="N6733" s="19">
        <f>耗电量关键数据!$B$14</f>
        <v>1.1688450000000001</v>
      </c>
      <c r="O6733" s="19">
        <f>耗电量关键数据!$B$15</f>
        <v>0.37403039999999999</v>
      </c>
      <c r="P6733" s="19">
        <f t="shared" si="947"/>
        <v>1.5428754000000002</v>
      </c>
      <c r="Q6733" s="19">
        <f t="shared" si="951"/>
        <v>1.5428754000000002</v>
      </c>
      <c r="R6733" s="20">
        <f t="shared" si="948"/>
        <v>48.106542599999997</v>
      </c>
      <c r="S6733" s="20">
        <f t="shared" si="952"/>
        <v>0</v>
      </c>
      <c r="T6733" s="20">
        <f>IF((T6732+R6733)&lt;0,0,IF((T6732+R6733)&gt;结论【关键目标】!C$28,结论【关键目标】!C$28,T6732+R6733))</f>
        <v>22</v>
      </c>
      <c r="U6733" s="19">
        <f>IF((T6732+R6733)&lt;结论【关键目标】!$C$28,0,(发电量计算【计算逻辑页】!R6733+发电量计算【计算逻辑页】!T6732-结论【关键目标】!$C$28))</f>
        <v>48.106542599999997</v>
      </c>
      <c r="V6733" s="5">
        <f t="shared" si="949"/>
        <v>16.837289909999999</v>
      </c>
      <c r="W6733" s="5">
        <f t="shared" si="950"/>
        <v>1.89279954072</v>
      </c>
      <c r="X6733" s="5">
        <f t="shared" si="953"/>
        <v>0</v>
      </c>
    </row>
    <row r="6734" spans="1:24" x14ac:dyDescent="0.15">
      <c r="A6734" s="7">
        <v>6733</v>
      </c>
      <c r="B6734" s="7">
        <v>10</v>
      </c>
      <c r="C6734" s="7">
        <v>8</v>
      </c>
      <c r="D6734" s="7">
        <v>13</v>
      </c>
      <c r="E6734" s="7">
        <v>281</v>
      </c>
      <c r="F6734" s="7">
        <v>20</v>
      </c>
      <c r="G6734" s="7">
        <v>487.5</v>
      </c>
      <c r="H6734" s="7">
        <f t="shared" si="945"/>
        <v>7</v>
      </c>
      <c r="I6734" s="16">
        <f t="shared" si="946"/>
        <v>45207</v>
      </c>
      <c r="J6734" s="17">
        <v>1.2267999999999999</v>
      </c>
      <c r="K6734" s="18">
        <f>G6734*结论【关键目标】!C$27*0.7735*0.001</f>
        <v>45.249749999999999</v>
      </c>
      <c r="L6734" s="5">
        <v>0</v>
      </c>
      <c r="M6734" s="5">
        <f>ABS(IF(L6734&lt;=0,L6734/耗电量关键数据!$B$6/1000,L6734/耗电量关键数据!$B$5/1000))</f>
        <v>0</v>
      </c>
      <c r="N6734" s="19">
        <f>耗电量关键数据!$B$14</f>
        <v>1.1688450000000001</v>
      </c>
      <c r="O6734" s="19">
        <f>耗电量关键数据!$B$15</f>
        <v>0.37403039999999999</v>
      </c>
      <c r="P6734" s="19">
        <f t="shared" si="947"/>
        <v>1.5428754000000002</v>
      </c>
      <c r="Q6734" s="19">
        <f t="shared" si="951"/>
        <v>1.5428754000000002</v>
      </c>
      <c r="R6734" s="20">
        <f t="shared" si="948"/>
        <v>43.706874599999999</v>
      </c>
      <c r="S6734" s="20">
        <f t="shared" si="952"/>
        <v>0</v>
      </c>
      <c r="T6734" s="20">
        <f>IF((T6733+R6734)&lt;0,0,IF((T6733+R6734)&gt;结论【关键目标】!C$28,结论【关键目标】!C$28,T6733+R6734))</f>
        <v>22</v>
      </c>
      <c r="U6734" s="19">
        <f>IF((T6733+R6734)&lt;结论【关键目标】!$C$28,0,(发电量计算【计算逻辑页】!R6734+发电量计算【计算逻辑页】!T6733-结论【关键目标】!$C$28))</f>
        <v>43.706874599999992</v>
      </c>
      <c r="V6734" s="5">
        <f t="shared" si="949"/>
        <v>15.297406109999995</v>
      </c>
      <c r="W6734" s="5">
        <f t="shared" si="950"/>
        <v>1.89279954072</v>
      </c>
      <c r="X6734" s="5">
        <f t="shared" si="953"/>
        <v>0</v>
      </c>
    </row>
    <row r="6735" spans="1:24" x14ac:dyDescent="0.15">
      <c r="A6735" s="7">
        <v>6734</v>
      </c>
      <c r="B6735" s="7">
        <v>10</v>
      </c>
      <c r="C6735" s="7">
        <v>8</v>
      </c>
      <c r="D6735" s="7">
        <v>14</v>
      </c>
      <c r="E6735" s="7">
        <v>281</v>
      </c>
      <c r="F6735" s="7">
        <v>21</v>
      </c>
      <c r="G6735" s="7">
        <v>397.3</v>
      </c>
      <c r="H6735" s="7">
        <f t="shared" si="945"/>
        <v>7</v>
      </c>
      <c r="I6735" s="16">
        <f t="shared" si="946"/>
        <v>45207</v>
      </c>
      <c r="J6735" s="17">
        <v>1.2267999999999999</v>
      </c>
      <c r="K6735" s="18">
        <f>G6735*结论【关键目标】!C$27*0.7735*0.001</f>
        <v>36.877386000000001</v>
      </c>
      <c r="L6735" s="5">
        <v>0</v>
      </c>
      <c r="M6735" s="5">
        <f>ABS(IF(L6735&lt;=0,L6735/耗电量关键数据!$B$6/1000,L6735/耗电量关键数据!$B$5/1000))</f>
        <v>0</v>
      </c>
      <c r="N6735" s="19">
        <f>耗电量关键数据!$B$14</f>
        <v>1.1688450000000001</v>
      </c>
      <c r="O6735" s="19">
        <f>耗电量关键数据!$B$15</f>
        <v>0.37403039999999999</v>
      </c>
      <c r="P6735" s="19">
        <f t="shared" si="947"/>
        <v>1.5428754000000002</v>
      </c>
      <c r="Q6735" s="19">
        <f t="shared" si="951"/>
        <v>1.5428754000000002</v>
      </c>
      <c r="R6735" s="20">
        <f t="shared" si="948"/>
        <v>35.334510600000002</v>
      </c>
      <c r="S6735" s="20">
        <f t="shared" si="952"/>
        <v>0</v>
      </c>
      <c r="T6735" s="20">
        <f>IF((T6734+R6735)&lt;0,0,IF((T6734+R6735)&gt;结论【关键目标】!C$28,结论【关键目标】!C$28,T6734+R6735))</f>
        <v>22</v>
      </c>
      <c r="U6735" s="19">
        <f>IF((T6734+R6735)&lt;结论【关键目标】!$C$28,0,(发电量计算【计算逻辑页】!R6735+发电量计算【计算逻辑页】!T6734-结论【关键目标】!$C$28))</f>
        <v>35.334510600000002</v>
      </c>
      <c r="V6735" s="5">
        <f t="shared" si="949"/>
        <v>12.367078709999999</v>
      </c>
      <c r="W6735" s="5">
        <f t="shared" si="950"/>
        <v>1.89279954072</v>
      </c>
      <c r="X6735" s="5">
        <f t="shared" si="953"/>
        <v>0</v>
      </c>
    </row>
    <row r="6736" spans="1:24" x14ac:dyDescent="0.15">
      <c r="A6736" s="7">
        <v>6735</v>
      </c>
      <c r="B6736" s="7">
        <v>10</v>
      </c>
      <c r="C6736" s="7">
        <v>8</v>
      </c>
      <c r="D6736" s="7">
        <v>15</v>
      </c>
      <c r="E6736" s="7">
        <v>281</v>
      </c>
      <c r="F6736" s="7">
        <v>20.9</v>
      </c>
      <c r="G6736" s="7">
        <v>291.3</v>
      </c>
      <c r="H6736" s="7">
        <f t="shared" si="945"/>
        <v>7</v>
      </c>
      <c r="I6736" s="16">
        <f t="shared" si="946"/>
        <v>45207</v>
      </c>
      <c r="J6736" s="17">
        <v>1.2267999999999999</v>
      </c>
      <c r="K6736" s="18">
        <f>G6736*结论【关键目标】!C$27*0.7735*0.001</f>
        <v>27.038466</v>
      </c>
      <c r="L6736" s="5">
        <v>0</v>
      </c>
      <c r="M6736" s="5">
        <f>ABS(IF(L6736&lt;=0,L6736/耗电量关键数据!$B$6/1000,L6736/耗电量关键数据!$B$5/1000))</f>
        <v>0</v>
      </c>
      <c r="N6736" s="19">
        <f>耗电量关键数据!$B$14</f>
        <v>1.1688450000000001</v>
      </c>
      <c r="O6736" s="19">
        <f>耗电量关键数据!$B$15</f>
        <v>0.37403039999999999</v>
      </c>
      <c r="P6736" s="19">
        <f t="shared" si="947"/>
        <v>1.5428754000000002</v>
      </c>
      <c r="Q6736" s="19">
        <f t="shared" si="951"/>
        <v>1.5428754000000002</v>
      </c>
      <c r="R6736" s="20">
        <f t="shared" si="948"/>
        <v>25.4955906</v>
      </c>
      <c r="S6736" s="20">
        <f t="shared" si="952"/>
        <v>0</v>
      </c>
      <c r="T6736" s="20">
        <f>IF((T6735+R6736)&lt;0,0,IF((T6735+R6736)&gt;结论【关键目标】!C$28,结论【关键目标】!C$28,T6735+R6736))</f>
        <v>22</v>
      </c>
      <c r="U6736" s="19">
        <f>IF((T6735+R6736)&lt;结论【关键目标】!$C$28,0,(发电量计算【计算逻辑页】!R6736+发电量计算【计算逻辑页】!T6735-结论【关键目标】!$C$28))</f>
        <v>25.4955906</v>
      </c>
      <c r="V6736" s="5">
        <f t="shared" si="949"/>
        <v>8.92345671</v>
      </c>
      <c r="W6736" s="5">
        <f t="shared" si="950"/>
        <v>1.89279954072</v>
      </c>
      <c r="X6736" s="5">
        <f t="shared" si="953"/>
        <v>0</v>
      </c>
    </row>
    <row r="6737" spans="1:24" x14ac:dyDescent="0.15">
      <c r="A6737" s="7">
        <v>6736</v>
      </c>
      <c r="B6737" s="7">
        <v>10</v>
      </c>
      <c r="C6737" s="7">
        <v>8</v>
      </c>
      <c r="D6737" s="7">
        <v>16</v>
      </c>
      <c r="E6737" s="7">
        <v>281</v>
      </c>
      <c r="F6737" s="7">
        <v>21</v>
      </c>
      <c r="G6737" s="7">
        <v>147.19999999999999</v>
      </c>
      <c r="H6737" s="7">
        <f t="shared" si="945"/>
        <v>7</v>
      </c>
      <c r="I6737" s="16">
        <f t="shared" si="946"/>
        <v>45207</v>
      </c>
      <c r="J6737" s="17">
        <v>0.70809999999999995</v>
      </c>
      <c r="K6737" s="18">
        <f>G6737*结论【关键目标】!C$27*0.7735*0.001</f>
        <v>13.663103999999999</v>
      </c>
      <c r="L6737" s="5">
        <v>0</v>
      </c>
      <c r="M6737" s="5">
        <f>ABS(IF(L6737&lt;=0,L6737/耗电量关键数据!$B$6/1000,L6737/耗电量关键数据!$B$5/1000))</f>
        <v>0</v>
      </c>
      <c r="N6737" s="19">
        <f>耗电量关键数据!$B$14</f>
        <v>1.1688450000000001</v>
      </c>
      <c r="O6737" s="19">
        <f>耗电量关键数据!$B$15</f>
        <v>0.37403039999999999</v>
      </c>
      <c r="P6737" s="19">
        <f t="shared" si="947"/>
        <v>1.5428754000000002</v>
      </c>
      <c r="Q6737" s="19">
        <f t="shared" si="951"/>
        <v>0</v>
      </c>
      <c r="R6737" s="20">
        <f t="shared" si="948"/>
        <v>13.663103999999999</v>
      </c>
      <c r="S6737" s="20">
        <f t="shared" si="952"/>
        <v>0</v>
      </c>
      <c r="T6737" s="20">
        <f>IF((T6736+R6737)&lt;0,0,IF((T6736+R6737)&gt;结论【关键目标】!C$28,结论【关键目标】!C$28,T6736+R6737))</f>
        <v>22</v>
      </c>
      <c r="U6737" s="19">
        <f>IF((T6736+R6737)&lt;结论【关键目标】!$C$28,0,(发电量计算【计算逻辑页】!R6737+发电量计算【计算逻辑页】!T6736-结论【关键目标】!$C$28))</f>
        <v>13.663103999999997</v>
      </c>
      <c r="V6737" s="5">
        <f t="shared" si="949"/>
        <v>4.782086399999999</v>
      </c>
      <c r="W6737" s="5">
        <f t="shared" si="950"/>
        <v>1.0925100707400002</v>
      </c>
      <c r="X6737" s="5">
        <f t="shared" si="953"/>
        <v>0</v>
      </c>
    </row>
    <row r="6738" spans="1:24" x14ac:dyDescent="0.15">
      <c r="A6738" s="7">
        <v>6737</v>
      </c>
      <c r="B6738" s="7">
        <v>10</v>
      </c>
      <c r="C6738" s="7">
        <v>8</v>
      </c>
      <c r="D6738" s="7">
        <v>17</v>
      </c>
      <c r="E6738" s="7">
        <v>281</v>
      </c>
      <c r="F6738" s="7">
        <v>21</v>
      </c>
      <c r="G6738" s="7">
        <v>13.9</v>
      </c>
      <c r="H6738" s="7">
        <f t="shared" si="945"/>
        <v>7</v>
      </c>
      <c r="I6738" s="16">
        <f t="shared" si="946"/>
        <v>45207</v>
      </c>
      <c r="J6738" s="17">
        <v>0.70809999999999995</v>
      </c>
      <c r="K6738" s="18">
        <f>G6738*结论【关键目标】!C$27*0.7735*0.001</f>
        <v>1.290198</v>
      </c>
      <c r="L6738" s="5">
        <v>0</v>
      </c>
      <c r="M6738" s="5">
        <f>ABS(IF(L6738&lt;=0,L6738/耗电量关键数据!$B$6/1000,L6738/耗电量关键数据!$B$5/1000))</f>
        <v>0</v>
      </c>
      <c r="N6738" s="19">
        <f>耗电量关键数据!$B$14</f>
        <v>1.1688450000000001</v>
      </c>
      <c r="O6738" s="19">
        <f>耗电量关键数据!$B$15</f>
        <v>0.37403039999999999</v>
      </c>
      <c r="P6738" s="19">
        <f t="shared" si="947"/>
        <v>1.5428754000000002</v>
      </c>
      <c r="Q6738" s="19">
        <f t="shared" si="951"/>
        <v>0</v>
      </c>
      <c r="R6738" s="20">
        <f t="shared" si="948"/>
        <v>1.290198</v>
      </c>
      <c r="S6738" s="20">
        <f t="shared" si="952"/>
        <v>0</v>
      </c>
      <c r="T6738" s="20">
        <f>IF((T6737+R6738)&lt;0,0,IF((T6737+R6738)&gt;结论【关键目标】!C$28,结论【关键目标】!C$28,T6737+R6738))</f>
        <v>22</v>
      </c>
      <c r="U6738" s="19">
        <f>IF((T6737+R6738)&lt;结论【关键目标】!$C$28,0,(发电量计算【计算逻辑页】!R6738+发电量计算【计算逻辑页】!T6737-结论【关键目标】!$C$28))</f>
        <v>1.2901980000000002</v>
      </c>
      <c r="V6738" s="5">
        <f t="shared" si="949"/>
        <v>0.45156930000000001</v>
      </c>
      <c r="W6738" s="5">
        <f t="shared" si="950"/>
        <v>0.91358920379999986</v>
      </c>
      <c r="X6738" s="5">
        <f t="shared" si="953"/>
        <v>0</v>
      </c>
    </row>
    <row r="6739" spans="1:24" x14ac:dyDescent="0.15">
      <c r="A6739" s="7">
        <v>6738</v>
      </c>
      <c r="B6739" s="7">
        <v>10</v>
      </c>
      <c r="C6739" s="7">
        <v>8</v>
      </c>
      <c r="D6739" s="7">
        <v>18</v>
      </c>
      <c r="E6739" s="7">
        <v>281</v>
      </c>
      <c r="F6739" s="7">
        <v>18.899999999999999</v>
      </c>
      <c r="G6739" s="7">
        <v>0</v>
      </c>
      <c r="H6739" s="7">
        <f t="shared" si="945"/>
        <v>7</v>
      </c>
      <c r="I6739" s="16">
        <f t="shared" si="946"/>
        <v>45207</v>
      </c>
      <c r="J6739" s="17">
        <v>0.70809999999999995</v>
      </c>
      <c r="K6739" s="18">
        <f>G6739*结论【关键目标】!C$27*0.7735*0.001</f>
        <v>0</v>
      </c>
      <c r="L6739" s="5">
        <v>0</v>
      </c>
      <c r="M6739" s="5">
        <f>ABS(IF(L6739&lt;=0,L6739/耗电量关键数据!$B$6/1000,L6739/耗电量关键数据!$B$5/1000))</f>
        <v>0</v>
      </c>
      <c r="N6739" s="19">
        <f>耗电量关键数据!$B$14</f>
        <v>1.1688450000000001</v>
      </c>
      <c r="O6739" s="19">
        <f>耗电量关键数据!$B$15</f>
        <v>0.37403039999999999</v>
      </c>
      <c r="P6739" s="19">
        <f t="shared" si="947"/>
        <v>1.5428754000000002</v>
      </c>
      <c r="Q6739" s="19">
        <f t="shared" si="951"/>
        <v>0</v>
      </c>
      <c r="R6739" s="20">
        <f t="shared" si="948"/>
        <v>0</v>
      </c>
      <c r="S6739" s="20">
        <f t="shared" si="952"/>
        <v>0</v>
      </c>
      <c r="T6739" s="20">
        <f>IF((T6738+R6739)&lt;0,0,IF((T6738+R6739)&gt;结论【关键目标】!C$28,结论【关键目标】!C$28,T6738+R6739))</f>
        <v>22</v>
      </c>
      <c r="U6739" s="19">
        <f>IF((T6738+R6739)&lt;结论【关键目标】!$C$28,0,(发电量计算【计算逻辑页】!R6739+发电量计算【计算逻辑页】!T6738-结论【关键目标】!$C$28))</f>
        <v>0</v>
      </c>
      <c r="V6739" s="5">
        <f t="shared" si="949"/>
        <v>0</v>
      </c>
      <c r="W6739" s="5">
        <f t="shared" si="950"/>
        <v>0</v>
      </c>
      <c r="X6739" s="5">
        <f t="shared" si="953"/>
        <v>0</v>
      </c>
    </row>
    <row r="6740" spans="1:24" x14ac:dyDescent="0.15">
      <c r="A6740" s="7">
        <v>6739</v>
      </c>
      <c r="B6740" s="7">
        <v>10</v>
      </c>
      <c r="C6740" s="7">
        <v>8</v>
      </c>
      <c r="D6740" s="7">
        <v>19</v>
      </c>
      <c r="E6740" s="7">
        <v>281</v>
      </c>
      <c r="F6740" s="7">
        <v>19</v>
      </c>
      <c r="G6740" s="7">
        <v>0</v>
      </c>
      <c r="H6740" s="7">
        <f t="shared" si="945"/>
        <v>7</v>
      </c>
      <c r="I6740" s="16">
        <f t="shared" si="946"/>
        <v>45207</v>
      </c>
      <c r="J6740" s="17">
        <v>1.2267999999999999</v>
      </c>
      <c r="K6740" s="18">
        <f>G6740*结论【关键目标】!C$27*0.7735*0.001</f>
        <v>0</v>
      </c>
      <c r="L6740" s="5">
        <v>0</v>
      </c>
      <c r="M6740" s="5">
        <f>ABS(IF(L6740&lt;=0,L6740/耗电量关键数据!$B$6/1000,L6740/耗电量关键数据!$B$5/1000))</f>
        <v>0</v>
      </c>
      <c r="N6740" s="19">
        <f>耗电量关键数据!$B$14</f>
        <v>1.1688450000000001</v>
      </c>
      <c r="O6740" s="19">
        <f>耗电量关键数据!$B$15</f>
        <v>0.37403039999999999</v>
      </c>
      <c r="P6740" s="19">
        <f t="shared" si="947"/>
        <v>1.5428754000000002</v>
      </c>
      <c r="Q6740" s="19">
        <f t="shared" si="951"/>
        <v>1.5428754000000002</v>
      </c>
      <c r="R6740" s="20">
        <f t="shared" si="948"/>
        <v>-1.5428754000000002</v>
      </c>
      <c r="S6740" s="20">
        <f t="shared" si="952"/>
        <v>1.5428754000000002</v>
      </c>
      <c r="T6740" s="20">
        <f>IF((T6739+R6740)&lt;0,0,IF((T6739+R6740)&gt;结论【关键目标】!C$28,结论【关键目标】!C$28,T6739+R6740))</f>
        <v>20.4571246</v>
      </c>
      <c r="U6740" s="19">
        <f>IF((T6739+R6740)&lt;结论【关键目标】!$C$28,0,(发电量计算【计算逻辑页】!R6740+发电量计算【计算逻辑页】!T6739-结论【关键目标】!$C$28))</f>
        <v>0</v>
      </c>
      <c r="V6740" s="5">
        <f t="shared" si="949"/>
        <v>0</v>
      </c>
      <c r="W6740" s="5">
        <f t="shared" si="950"/>
        <v>0</v>
      </c>
      <c r="X6740" s="5">
        <f t="shared" si="953"/>
        <v>1.3527931507200002</v>
      </c>
    </row>
    <row r="6741" spans="1:24" x14ac:dyDescent="0.15">
      <c r="A6741" s="7">
        <v>6740</v>
      </c>
      <c r="B6741" s="7">
        <v>10</v>
      </c>
      <c r="C6741" s="7">
        <v>8</v>
      </c>
      <c r="D6741" s="7">
        <v>20</v>
      </c>
      <c r="E6741" s="7">
        <v>281</v>
      </c>
      <c r="F6741" s="7">
        <v>18</v>
      </c>
      <c r="G6741" s="7">
        <v>0</v>
      </c>
      <c r="H6741" s="7">
        <f t="shared" si="945"/>
        <v>7</v>
      </c>
      <c r="I6741" s="16">
        <f t="shared" si="946"/>
        <v>45207</v>
      </c>
      <c r="J6741" s="17">
        <v>1.2267999999999999</v>
      </c>
      <c r="K6741" s="18">
        <f>G6741*结论【关键目标】!C$27*0.7735*0.001</f>
        <v>0</v>
      </c>
      <c r="L6741" s="5">
        <v>0</v>
      </c>
      <c r="M6741" s="5">
        <f>ABS(IF(L6741&lt;=0,L6741/耗电量关键数据!$B$6/1000,L6741/耗电量关键数据!$B$5/1000))</f>
        <v>0</v>
      </c>
      <c r="N6741" s="19">
        <f>耗电量关键数据!$B$14</f>
        <v>1.1688450000000001</v>
      </c>
      <c r="O6741" s="19">
        <f>耗电量关键数据!$B$15</f>
        <v>0.37403039999999999</v>
      </c>
      <c r="P6741" s="19">
        <f t="shared" si="947"/>
        <v>1.5428754000000002</v>
      </c>
      <c r="Q6741" s="19">
        <f t="shared" si="951"/>
        <v>1.5428754000000002</v>
      </c>
      <c r="R6741" s="20">
        <f t="shared" si="948"/>
        <v>-1.5428754000000002</v>
      </c>
      <c r="S6741" s="20">
        <f t="shared" si="952"/>
        <v>1.5428754000000002</v>
      </c>
      <c r="T6741" s="20">
        <f>IF((T6740+R6741)&lt;0,0,IF((T6740+R6741)&gt;结论【关键目标】!C$28,结论【关键目标】!C$28,T6740+R6741))</f>
        <v>18.9142492</v>
      </c>
      <c r="U6741" s="19">
        <f>IF((T6740+R6741)&lt;结论【关键目标】!$C$28,0,(发电量计算【计算逻辑页】!R6741+发电量计算【计算逻辑页】!T6740-结论【关键目标】!$C$28))</f>
        <v>0</v>
      </c>
      <c r="V6741" s="5">
        <f t="shared" si="949"/>
        <v>0</v>
      </c>
      <c r="W6741" s="5">
        <f t="shared" si="950"/>
        <v>0</v>
      </c>
      <c r="X6741" s="5">
        <f t="shared" si="953"/>
        <v>1.3527931507200002</v>
      </c>
    </row>
    <row r="6742" spans="1:24" x14ac:dyDescent="0.15">
      <c r="A6742" s="7">
        <v>6741</v>
      </c>
      <c r="B6742" s="7">
        <v>10</v>
      </c>
      <c r="C6742" s="7">
        <v>8</v>
      </c>
      <c r="D6742" s="7">
        <v>21</v>
      </c>
      <c r="E6742" s="7">
        <v>281</v>
      </c>
      <c r="F6742" s="7">
        <v>16.399999999999999</v>
      </c>
      <c r="G6742" s="7">
        <v>0</v>
      </c>
      <c r="H6742" s="7">
        <f t="shared" si="945"/>
        <v>7</v>
      </c>
      <c r="I6742" s="16">
        <f t="shared" si="946"/>
        <v>45207</v>
      </c>
      <c r="J6742" s="17">
        <v>1.2267999999999999</v>
      </c>
      <c r="K6742" s="18">
        <f>G6742*结论【关键目标】!C$27*0.7735*0.001</f>
        <v>0</v>
      </c>
      <c r="L6742" s="5">
        <v>0</v>
      </c>
      <c r="M6742" s="5">
        <f>ABS(IF(L6742&lt;=0,L6742/耗电量关键数据!$B$6/1000,L6742/耗电量关键数据!$B$5/1000))</f>
        <v>0</v>
      </c>
      <c r="N6742" s="19">
        <f>耗电量关键数据!$B$14</f>
        <v>1.1688450000000001</v>
      </c>
      <c r="O6742" s="19">
        <f>耗电量关键数据!$B$15</f>
        <v>0.37403039999999999</v>
      </c>
      <c r="P6742" s="19">
        <f t="shared" si="947"/>
        <v>1.5428754000000002</v>
      </c>
      <c r="Q6742" s="19">
        <f t="shared" si="951"/>
        <v>1.5428754000000002</v>
      </c>
      <c r="R6742" s="20">
        <f t="shared" si="948"/>
        <v>-1.5428754000000002</v>
      </c>
      <c r="S6742" s="20">
        <f t="shared" si="952"/>
        <v>1.5428754000000002</v>
      </c>
      <c r="T6742" s="20">
        <f>IF((T6741+R6742)&lt;0,0,IF((T6741+R6742)&gt;结论【关键目标】!C$28,结论【关键目标】!C$28,T6741+R6742))</f>
        <v>17.371373800000001</v>
      </c>
      <c r="U6742" s="19">
        <f>IF((T6741+R6742)&lt;结论【关键目标】!$C$28,0,(发电量计算【计算逻辑页】!R6742+发电量计算【计算逻辑页】!T6741-结论【关键目标】!$C$28))</f>
        <v>0</v>
      </c>
      <c r="V6742" s="5">
        <f t="shared" si="949"/>
        <v>0</v>
      </c>
      <c r="W6742" s="5">
        <f t="shared" si="950"/>
        <v>0</v>
      </c>
      <c r="X6742" s="5">
        <f t="shared" si="953"/>
        <v>1.3527931507200002</v>
      </c>
    </row>
    <row r="6743" spans="1:24" x14ac:dyDescent="0.15">
      <c r="A6743" s="7">
        <v>6742</v>
      </c>
      <c r="B6743" s="7">
        <v>10</v>
      </c>
      <c r="C6743" s="7">
        <v>8</v>
      </c>
      <c r="D6743" s="7">
        <v>22</v>
      </c>
      <c r="E6743" s="7">
        <v>281</v>
      </c>
      <c r="F6743" s="7">
        <v>15</v>
      </c>
      <c r="G6743" s="7">
        <v>0</v>
      </c>
      <c r="H6743" s="7">
        <f t="shared" si="945"/>
        <v>7</v>
      </c>
      <c r="I6743" s="16">
        <f t="shared" si="946"/>
        <v>45207</v>
      </c>
      <c r="J6743" s="17">
        <v>0.70809999999999995</v>
      </c>
      <c r="K6743" s="18">
        <f>G6743*结论【关键目标】!C$27*0.7735*0.001</f>
        <v>0</v>
      </c>
      <c r="L6743" s="5">
        <v>0</v>
      </c>
      <c r="M6743" s="5">
        <f>ABS(IF(L6743&lt;=0,L6743/耗电量关键数据!$B$6/1000,L6743/耗电量关键数据!$B$5/1000))</f>
        <v>0</v>
      </c>
      <c r="N6743" s="19">
        <f>耗电量关键数据!$B$14</f>
        <v>1.1688450000000001</v>
      </c>
      <c r="O6743" s="19">
        <f>耗电量关键数据!$B$15</f>
        <v>0.37403039999999999</v>
      </c>
      <c r="P6743" s="19">
        <f t="shared" si="947"/>
        <v>1.5428754000000002</v>
      </c>
      <c r="Q6743" s="19">
        <f t="shared" si="951"/>
        <v>0</v>
      </c>
      <c r="R6743" s="20">
        <f t="shared" si="948"/>
        <v>0</v>
      </c>
      <c r="S6743" s="20">
        <f t="shared" si="952"/>
        <v>0</v>
      </c>
      <c r="T6743" s="20">
        <f>IF((T6742+R6743)&lt;0,0,IF((T6742+R6743)&gt;结论【关键目标】!C$28,结论【关键目标】!C$28,T6742+R6743))</f>
        <v>17.371373800000001</v>
      </c>
      <c r="U6743" s="19">
        <f>IF((T6742+R6743)&lt;结论【关键目标】!$C$28,0,(发电量计算【计算逻辑页】!R6743+发电量计算【计算逻辑页】!T6742-结论【关键目标】!$C$28))</f>
        <v>0</v>
      </c>
      <c r="V6743" s="5">
        <f t="shared" si="949"/>
        <v>0</v>
      </c>
      <c r="W6743" s="5">
        <f t="shared" si="950"/>
        <v>0</v>
      </c>
      <c r="X6743" s="5">
        <f t="shared" si="953"/>
        <v>0</v>
      </c>
    </row>
    <row r="6744" spans="1:24" x14ac:dyDescent="0.15">
      <c r="A6744" s="7">
        <v>6743</v>
      </c>
      <c r="B6744" s="7">
        <v>10</v>
      </c>
      <c r="C6744" s="7">
        <v>8</v>
      </c>
      <c r="D6744" s="7">
        <v>23</v>
      </c>
      <c r="E6744" s="7">
        <v>281</v>
      </c>
      <c r="F6744" s="7">
        <v>16</v>
      </c>
      <c r="G6744" s="7">
        <v>0</v>
      </c>
      <c r="H6744" s="7">
        <f t="shared" si="945"/>
        <v>7</v>
      </c>
      <c r="I6744" s="16">
        <f t="shared" si="946"/>
        <v>45207</v>
      </c>
      <c r="J6744" s="17">
        <v>0.70809999999999995</v>
      </c>
      <c r="K6744" s="18">
        <f>G6744*结论【关键目标】!C$27*0.7735*0.001</f>
        <v>0</v>
      </c>
      <c r="L6744" s="5">
        <v>0</v>
      </c>
      <c r="M6744" s="5">
        <f>ABS(IF(L6744&lt;=0,L6744/耗电量关键数据!$B$6/1000,L6744/耗电量关键数据!$B$5/1000))</f>
        <v>0</v>
      </c>
      <c r="N6744" s="19">
        <f>耗电量关键数据!$B$14</f>
        <v>1.1688450000000001</v>
      </c>
      <c r="O6744" s="19">
        <f>耗电量关键数据!$B$15</f>
        <v>0.37403039999999999</v>
      </c>
      <c r="P6744" s="19">
        <f t="shared" si="947"/>
        <v>1.5428754000000002</v>
      </c>
      <c r="Q6744" s="19">
        <f t="shared" si="951"/>
        <v>0</v>
      </c>
      <c r="R6744" s="20">
        <f t="shared" si="948"/>
        <v>0</v>
      </c>
      <c r="S6744" s="20">
        <f t="shared" si="952"/>
        <v>0</v>
      </c>
      <c r="T6744" s="20">
        <f>IF((T6743+R6744)&lt;0,0,IF((T6743+R6744)&gt;结论【关键目标】!C$28,结论【关键目标】!C$28,T6743+R6744))</f>
        <v>17.371373800000001</v>
      </c>
      <c r="U6744" s="19">
        <f>IF((T6743+R6744)&lt;结论【关键目标】!$C$28,0,(发电量计算【计算逻辑页】!R6744+发电量计算【计算逻辑页】!T6743-结论【关键目标】!$C$28))</f>
        <v>0</v>
      </c>
      <c r="V6744" s="5">
        <f t="shared" si="949"/>
        <v>0</v>
      </c>
      <c r="W6744" s="5">
        <f t="shared" si="950"/>
        <v>0</v>
      </c>
      <c r="X6744" s="5">
        <f t="shared" si="953"/>
        <v>0</v>
      </c>
    </row>
    <row r="6745" spans="1:24" x14ac:dyDescent="0.15">
      <c r="A6745" s="7">
        <v>6744</v>
      </c>
      <c r="B6745" s="7">
        <v>10</v>
      </c>
      <c r="C6745" s="7">
        <v>8</v>
      </c>
      <c r="D6745" s="7">
        <v>24</v>
      </c>
      <c r="E6745" s="7">
        <v>281</v>
      </c>
      <c r="F6745" s="7">
        <v>14.6</v>
      </c>
      <c r="G6745" s="7">
        <v>0</v>
      </c>
      <c r="H6745" s="7">
        <f t="shared" si="945"/>
        <v>7</v>
      </c>
      <c r="I6745" s="16">
        <f t="shared" si="946"/>
        <v>45207</v>
      </c>
      <c r="J6745" s="17">
        <v>0.2407</v>
      </c>
      <c r="K6745" s="18">
        <f>G6745*结论【关键目标】!C$27*0.7735*0.001</f>
        <v>0</v>
      </c>
      <c r="L6745" s="5">
        <v>0</v>
      </c>
      <c r="M6745" s="5">
        <f>ABS(IF(L6745&lt;=0,L6745/耗电量关键数据!$B$6/1000,L6745/耗电量关键数据!$B$5/1000))</f>
        <v>0</v>
      </c>
      <c r="N6745" s="19">
        <f>耗电量关键数据!$B$14</f>
        <v>1.1688450000000001</v>
      </c>
      <c r="O6745" s="19">
        <f>耗电量关键数据!$B$15</f>
        <v>0.37403039999999999</v>
      </c>
      <c r="P6745" s="19">
        <f t="shared" si="947"/>
        <v>1.5428754000000002</v>
      </c>
      <c r="Q6745" s="19">
        <f t="shared" si="951"/>
        <v>0</v>
      </c>
      <c r="R6745" s="20">
        <f t="shared" si="948"/>
        <v>0</v>
      </c>
      <c r="S6745" s="20">
        <f t="shared" si="952"/>
        <v>0</v>
      </c>
      <c r="T6745" s="20">
        <f>IF((T6744+R6745)&lt;0,0,IF((T6744+R6745)&gt;结论【关键目标】!C$28,结论【关键目标】!C$28,T6744+R6745))</f>
        <v>17.371373800000001</v>
      </c>
      <c r="U6745" s="19">
        <f>IF((T6744+R6745)&lt;结论【关键目标】!$C$28,0,(发电量计算【计算逻辑页】!R6745+发电量计算【计算逻辑页】!T6744-结论【关键目标】!$C$28))</f>
        <v>0</v>
      </c>
      <c r="V6745" s="5">
        <f t="shared" si="949"/>
        <v>0</v>
      </c>
      <c r="W6745" s="5">
        <f t="shared" si="950"/>
        <v>0</v>
      </c>
      <c r="X6745" s="5">
        <f t="shared" si="953"/>
        <v>0</v>
      </c>
    </row>
    <row r="6746" spans="1:24" x14ac:dyDescent="0.15">
      <c r="A6746" s="7">
        <v>6745</v>
      </c>
      <c r="B6746" s="7">
        <v>10</v>
      </c>
      <c r="C6746" s="7">
        <v>9</v>
      </c>
      <c r="D6746" s="7">
        <v>1</v>
      </c>
      <c r="E6746" s="7">
        <v>282</v>
      </c>
      <c r="F6746" s="7">
        <v>15</v>
      </c>
      <c r="G6746" s="7">
        <v>0</v>
      </c>
      <c r="H6746" s="7">
        <f t="shared" si="945"/>
        <v>1</v>
      </c>
      <c r="I6746" s="16">
        <f t="shared" si="946"/>
        <v>45208</v>
      </c>
      <c r="J6746" s="17">
        <v>0.2407</v>
      </c>
      <c r="K6746" s="18">
        <f>G6746*结论【关键目标】!C$27*0.7735*0.001</f>
        <v>0</v>
      </c>
      <c r="L6746" s="5">
        <v>0</v>
      </c>
      <c r="M6746" s="5">
        <f>ABS(IF(L6746&lt;=0,L6746/耗电量关键数据!$B$6/1000,L6746/耗电量关键数据!$B$5/1000))</f>
        <v>0</v>
      </c>
      <c r="N6746" s="5">
        <f>电气设备逐时使用率计算!H6722</f>
        <v>1.1688450000000001</v>
      </c>
      <c r="O6746" s="5">
        <f>灯光逐时使用率计算!H6722</f>
        <v>0.37403039999999999</v>
      </c>
      <c r="P6746" s="19">
        <f t="shared" si="947"/>
        <v>1.5428754000000002</v>
      </c>
      <c r="Q6746" s="19">
        <f t="shared" si="951"/>
        <v>0</v>
      </c>
      <c r="R6746" s="20">
        <f t="shared" si="948"/>
        <v>0</v>
      </c>
      <c r="S6746" s="20">
        <f t="shared" si="952"/>
        <v>0</v>
      </c>
      <c r="T6746" s="20">
        <f>IF((T6745+R6746)&lt;0,0,IF((T6745+R6746)&gt;结论【关键目标】!C$28,结论【关键目标】!C$28,T6745+R6746))</f>
        <v>17.371373800000001</v>
      </c>
      <c r="U6746" s="19">
        <f>IF((T6745+R6746)&lt;结论【关键目标】!$C$28,0,(发电量计算【计算逻辑页】!R6746+发电量计算【计算逻辑页】!T6745-结论【关键目标】!$C$28))</f>
        <v>0</v>
      </c>
      <c r="V6746" s="5">
        <f t="shared" si="949"/>
        <v>0</v>
      </c>
      <c r="W6746" s="5">
        <f t="shared" si="950"/>
        <v>0</v>
      </c>
      <c r="X6746" s="5">
        <f t="shared" si="953"/>
        <v>0</v>
      </c>
    </row>
    <row r="6747" spans="1:24" x14ac:dyDescent="0.15">
      <c r="A6747" s="7">
        <v>6746</v>
      </c>
      <c r="B6747" s="7">
        <v>10</v>
      </c>
      <c r="C6747" s="7">
        <v>9</v>
      </c>
      <c r="D6747" s="7">
        <v>2</v>
      </c>
      <c r="E6747" s="7">
        <v>282</v>
      </c>
      <c r="F6747" s="7">
        <v>14</v>
      </c>
      <c r="G6747" s="7">
        <v>0</v>
      </c>
      <c r="H6747" s="7">
        <f t="shared" si="945"/>
        <v>1</v>
      </c>
      <c r="I6747" s="16">
        <f t="shared" si="946"/>
        <v>45208</v>
      </c>
      <c r="J6747" s="17">
        <v>0.2407</v>
      </c>
      <c r="K6747" s="18">
        <f>G6747*结论【关键目标】!C$27*0.7735*0.001</f>
        <v>0</v>
      </c>
      <c r="L6747" s="5">
        <v>0</v>
      </c>
      <c r="M6747" s="5">
        <f>ABS(IF(L6747&lt;=0,L6747/耗电量关键数据!$B$6/1000,L6747/耗电量关键数据!$B$5/1000))</f>
        <v>0</v>
      </c>
      <c r="N6747" s="5">
        <f>电气设备逐时使用率计算!H6723</f>
        <v>1.1688450000000001</v>
      </c>
      <c r="O6747" s="5">
        <f>灯光逐时使用率计算!H6723</f>
        <v>0.37403039999999999</v>
      </c>
      <c r="P6747" s="19">
        <f t="shared" si="947"/>
        <v>1.5428754000000002</v>
      </c>
      <c r="Q6747" s="19">
        <f t="shared" si="951"/>
        <v>0</v>
      </c>
      <c r="R6747" s="20">
        <f t="shared" si="948"/>
        <v>0</v>
      </c>
      <c r="S6747" s="20">
        <f t="shared" si="952"/>
        <v>0</v>
      </c>
      <c r="T6747" s="20">
        <f>IF((T6746+R6747)&lt;0,0,IF((T6746+R6747)&gt;结论【关键目标】!C$28,结论【关键目标】!C$28,T6746+R6747))</f>
        <v>17.371373800000001</v>
      </c>
      <c r="U6747" s="19">
        <f>IF((T6746+R6747)&lt;结论【关键目标】!$C$28,0,(发电量计算【计算逻辑页】!R6747+发电量计算【计算逻辑页】!T6746-结论【关键目标】!$C$28))</f>
        <v>0</v>
      </c>
      <c r="V6747" s="5">
        <f t="shared" si="949"/>
        <v>0</v>
      </c>
      <c r="W6747" s="5">
        <f t="shared" si="950"/>
        <v>0</v>
      </c>
      <c r="X6747" s="5">
        <f t="shared" si="953"/>
        <v>0</v>
      </c>
    </row>
    <row r="6748" spans="1:24" x14ac:dyDescent="0.15">
      <c r="A6748" s="7">
        <v>6747</v>
      </c>
      <c r="B6748" s="7">
        <v>10</v>
      </c>
      <c r="C6748" s="7">
        <v>9</v>
      </c>
      <c r="D6748" s="7">
        <v>3</v>
      </c>
      <c r="E6748" s="7">
        <v>282</v>
      </c>
      <c r="F6748" s="7">
        <v>13.3</v>
      </c>
      <c r="G6748" s="7">
        <v>0</v>
      </c>
      <c r="H6748" s="7">
        <f t="shared" si="945"/>
        <v>1</v>
      </c>
      <c r="I6748" s="16">
        <f t="shared" si="946"/>
        <v>45208</v>
      </c>
      <c r="J6748" s="17">
        <v>0.2407</v>
      </c>
      <c r="K6748" s="18">
        <f>G6748*结论【关键目标】!C$27*0.7735*0.001</f>
        <v>0</v>
      </c>
      <c r="L6748" s="5">
        <v>0</v>
      </c>
      <c r="M6748" s="5">
        <f>ABS(IF(L6748&lt;=0,L6748/耗电量关键数据!$B$6/1000,L6748/耗电量关键数据!$B$5/1000))</f>
        <v>0</v>
      </c>
      <c r="N6748" s="5">
        <f>电气设备逐时使用率计算!H6724</f>
        <v>1.1688450000000001</v>
      </c>
      <c r="O6748" s="5">
        <f>灯光逐时使用率计算!H6724</f>
        <v>0.37403039999999999</v>
      </c>
      <c r="P6748" s="19">
        <f t="shared" si="947"/>
        <v>1.5428754000000002</v>
      </c>
      <c r="Q6748" s="19">
        <f t="shared" si="951"/>
        <v>0</v>
      </c>
      <c r="R6748" s="20">
        <f t="shared" si="948"/>
        <v>0</v>
      </c>
      <c r="S6748" s="20">
        <f t="shared" si="952"/>
        <v>0</v>
      </c>
      <c r="T6748" s="20">
        <f>IF((T6747+R6748)&lt;0,0,IF((T6747+R6748)&gt;结论【关键目标】!C$28,结论【关键目标】!C$28,T6747+R6748))</f>
        <v>17.371373800000001</v>
      </c>
      <c r="U6748" s="19">
        <f>IF((T6747+R6748)&lt;结论【关键目标】!$C$28,0,(发电量计算【计算逻辑页】!R6748+发电量计算【计算逻辑页】!T6747-结论【关键目标】!$C$28))</f>
        <v>0</v>
      </c>
      <c r="V6748" s="5">
        <f t="shared" si="949"/>
        <v>0</v>
      </c>
      <c r="W6748" s="5">
        <f t="shared" si="950"/>
        <v>0</v>
      </c>
      <c r="X6748" s="5">
        <f t="shared" si="953"/>
        <v>0</v>
      </c>
    </row>
    <row r="6749" spans="1:24" x14ac:dyDescent="0.15">
      <c r="A6749" s="7">
        <v>6748</v>
      </c>
      <c r="B6749" s="7">
        <v>10</v>
      </c>
      <c r="C6749" s="7">
        <v>9</v>
      </c>
      <c r="D6749" s="7">
        <v>4</v>
      </c>
      <c r="E6749" s="7">
        <v>282</v>
      </c>
      <c r="F6749" s="7">
        <v>13</v>
      </c>
      <c r="G6749" s="7">
        <v>0</v>
      </c>
      <c r="H6749" s="7">
        <f t="shared" si="945"/>
        <v>1</v>
      </c>
      <c r="I6749" s="16">
        <f t="shared" si="946"/>
        <v>45208</v>
      </c>
      <c r="J6749" s="17">
        <v>0.2407</v>
      </c>
      <c r="K6749" s="18">
        <f>G6749*结论【关键目标】!C$27*0.7735*0.001</f>
        <v>0</v>
      </c>
      <c r="L6749" s="5">
        <v>0</v>
      </c>
      <c r="M6749" s="5">
        <f>ABS(IF(L6749&lt;=0,L6749/耗电量关键数据!$B$6/1000,L6749/耗电量关键数据!$B$5/1000))</f>
        <v>0</v>
      </c>
      <c r="N6749" s="5">
        <f>电气设备逐时使用率计算!H6725</f>
        <v>1.1688450000000001</v>
      </c>
      <c r="O6749" s="5">
        <f>灯光逐时使用率计算!H6725</f>
        <v>0.37403039999999999</v>
      </c>
      <c r="P6749" s="19">
        <f t="shared" si="947"/>
        <v>1.5428754000000002</v>
      </c>
      <c r="Q6749" s="19">
        <f t="shared" si="951"/>
        <v>0</v>
      </c>
      <c r="R6749" s="20">
        <f t="shared" si="948"/>
        <v>0</v>
      </c>
      <c r="S6749" s="20">
        <f t="shared" si="952"/>
        <v>0</v>
      </c>
      <c r="T6749" s="20">
        <f>IF((T6748+R6749)&lt;0,0,IF((T6748+R6749)&gt;结论【关键目标】!C$28,结论【关键目标】!C$28,T6748+R6749))</f>
        <v>17.371373800000001</v>
      </c>
      <c r="U6749" s="19">
        <f>IF((T6748+R6749)&lt;结论【关键目标】!$C$28,0,(发电量计算【计算逻辑页】!R6749+发电量计算【计算逻辑页】!T6748-结论【关键目标】!$C$28))</f>
        <v>0</v>
      </c>
      <c r="V6749" s="5">
        <f t="shared" si="949"/>
        <v>0</v>
      </c>
      <c r="W6749" s="5">
        <f t="shared" si="950"/>
        <v>0</v>
      </c>
      <c r="X6749" s="5">
        <f t="shared" si="953"/>
        <v>0</v>
      </c>
    </row>
    <row r="6750" spans="1:24" x14ac:dyDescent="0.15">
      <c r="A6750" s="7">
        <v>6749</v>
      </c>
      <c r="B6750" s="7">
        <v>10</v>
      </c>
      <c r="C6750" s="7">
        <v>9</v>
      </c>
      <c r="D6750" s="7">
        <v>5</v>
      </c>
      <c r="E6750" s="7">
        <v>282</v>
      </c>
      <c r="F6750" s="7">
        <v>13.2</v>
      </c>
      <c r="G6750" s="7">
        <v>0</v>
      </c>
      <c r="H6750" s="7">
        <f t="shared" si="945"/>
        <v>1</v>
      </c>
      <c r="I6750" s="16">
        <f t="shared" si="946"/>
        <v>45208</v>
      </c>
      <c r="J6750" s="17">
        <v>0.2407</v>
      </c>
      <c r="K6750" s="18">
        <f>G6750*结论【关键目标】!C$27*0.7735*0.001</f>
        <v>0</v>
      </c>
      <c r="L6750" s="5">
        <v>0</v>
      </c>
      <c r="M6750" s="5">
        <f>ABS(IF(L6750&lt;=0,L6750/耗电量关键数据!$B$6/1000,L6750/耗电量关键数据!$B$5/1000))</f>
        <v>0</v>
      </c>
      <c r="N6750" s="5">
        <f>电气设备逐时使用率计算!H6726</f>
        <v>1.1688450000000001</v>
      </c>
      <c r="O6750" s="5">
        <f>灯光逐时使用率计算!H6726</f>
        <v>0.37403039999999999</v>
      </c>
      <c r="P6750" s="19">
        <f t="shared" si="947"/>
        <v>1.5428754000000002</v>
      </c>
      <c r="Q6750" s="19">
        <f t="shared" si="951"/>
        <v>0</v>
      </c>
      <c r="R6750" s="20">
        <f t="shared" si="948"/>
        <v>0</v>
      </c>
      <c r="S6750" s="20">
        <f t="shared" si="952"/>
        <v>0</v>
      </c>
      <c r="T6750" s="20">
        <f>IF((T6749+R6750)&lt;0,0,IF((T6749+R6750)&gt;结论【关键目标】!C$28,结论【关键目标】!C$28,T6749+R6750))</f>
        <v>17.371373800000001</v>
      </c>
      <c r="U6750" s="19">
        <f>IF((T6749+R6750)&lt;结论【关键目标】!$C$28,0,(发电量计算【计算逻辑页】!R6750+发电量计算【计算逻辑页】!T6749-结论【关键目标】!$C$28))</f>
        <v>0</v>
      </c>
      <c r="V6750" s="5">
        <f t="shared" si="949"/>
        <v>0</v>
      </c>
      <c r="W6750" s="5">
        <f t="shared" si="950"/>
        <v>0</v>
      </c>
      <c r="X6750" s="5">
        <f t="shared" si="953"/>
        <v>0</v>
      </c>
    </row>
    <row r="6751" spans="1:24" x14ac:dyDescent="0.15">
      <c r="A6751" s="7">
        <v>6750</v>
      </c>
      <c r="B6751" s="7">
        <v>10</v>
      </c>
      <c r="C6751" s="7">
        <v>9</v>
      </c>
      <c r="D6751" s="7">
        <v>6</v>
      </c>
      <c r="E6751" s="7">
        <v>282</v>
      </c>
      <c r="F6751" s="7">
        <v>13.3</v>
      </c>
      <c r="G6751" s="7">
        <v>0</v>
      </c>
      <c r="H6751" s="7">
        <f t="shared" si="945"/>
        <v>1</v>
      </c>
      <c r="I6751" s="16">
        <f t="shared" si="946"/>
        <v>45208</v>
      </c>
      <c r="J6751" s="17">
        <v>0.2407</v>
      </c>
      <c r="K6751" s="18">
        <f>G6751*结论【关键目标】!C$27*0.7735*0.001</f>
        <v>0</v>
      </c>
      <c r="L6751" s="5">
        <v>0</v>
      </c>
      <c r="M6751" s="5">
        <f>ABS(IF(L6751&lt;=0,L6751/耗电量关键数据!$B$6/1000,L6751/耗电量关键数据!$B$5/1000))</f>
        <v>0</v>
      </c>
      <c r="N6751" s="5">
        <f>电气设备逐时使用率计算!H6727</f>
        <v>1.1688450000000001</v>
      </c>
      <c r="O6751" s="5">
        <f>灯光逐时使用率计算!H6727</f>
        <v>0.37403039999999999</v>
      </c>
      <c r="P6751" s="19">
        <f t="shared" si="947"/>
        <v>1.5428754000000002</v>
      </c>
      <c r="Q6751" s="19">
        <f t="shared" si="951"/>
        <v>0</v>
      </c>
      <c r="R6751" s="20">
        <f t="shared" si="948"/>
        <v>0</v>
      </c>
      <c r="S6751" s="20">
        <f t="shared" si="952"/>
        <v>0</v>
      </c>
      <c r="T6751" s="20">
        <f>IF((T6750+R6751)&lt;0,0,IF((T6750+R6751)&gt;结论【关键目标】!C$28,结论【关键目标】!C$28,T6750+R6751))</f>
        <v>17.371373800000001</v>
      </c>
      <c r="U6751" s="19">
        <f>IF((T6750+R6751)&lt;结论【关键目标】!$C$28,0,(发电量计算【计算逻辑页】!R6751+发电量计算【计算逻辑页】!T6750-结论【关键目标】!$C$28))</f>
        <v>0</v>
      </c>
      <c r="V6751" s="5">
        <f t="shared" si="949"/>
        <v>0</v>
      </c>
      <c r="W6751" s="5">
        <f t="shared" si="950"/>
        <v>0</v>
      </c>
      <c r="X6751" s="5">
        <f t="shared" si="953"/>
        <v>0</v>
      </c>
    </row>
    <row r="6752" spans="1:24" x14ac:dyDescent="0.15">
      <c r="A6752" s="7">
        <v>6751</v>
      </c>
      <c r="B6752" s="7">
        <v>10</v>
      </c>
      <c r="C6752" s="7">
        <v>9</v>
      </c>
      <c r="D6752" s="7">
        <v>7</v>
      </c>
      <c r="E6752" s="7">
        <v>282</v>
      </c>
      <c r="F6752" s="7">
        <v>14</v>
      </c>
      <c r="G6752" s="7">
        <v>61.3</v>
      </c>
      <c r="H6752" s="7">
        <f t="shared" si="945"/>
        <v>1</v>
      </c>
      <c r="I6752" s="16">
        <f t="shared" si="946"/>
        <v>45208</v>
      </c>
      <c r="J6752" s="17">
        <v>0.2407</v>
      </c>
      <c r="K6752" s="18">
        <f>G6752*结论【关键目标】!C$27*0.7735*0.001</f>
        <v>5.6898660000000003</v>
      </c>
      <c r="L6752" s="5">
        <v>0</v>
      </c>
      <c r="M6752" s="5">
        <f>ABS(IF(L6752&lt;=0,L6752/耗电量关键数据!$B$6/1000,L6752/耗电量关键数据!$B$5/1000))</f>
        <v>0</v>
      </c>
      <c r="N6752" s="5">
        <f>电气设备逐时使用率计算!H6728</f>
        <v>2.3376900000000003</v>
      </c>
      <c r="O6752" s="5">
        <f>灯光逐时使用率计算!H6728</f>
        <v>1.2467680000000001</v>
      </c>
      <c r="P6752" s="19">
        <f t="shared" si="947"/>
        <v>3.5844580000000006</v>
      </c>
      <c r="Q6752" s="19">
        <f t="shared" si="951"/>
        <v>0</v>
      </c>
      <c r="R6752" s="20">
        <f t="shared" si="948"/>
        <v>5.6898660000000003</v>
      </c>
      <c r="S6752" s="20">
        <f t="shared" si="952"/>
        <v>0</v>
      </c>
      <c r="T6752" s="20">
        <f>IF((T6751+R6752)&lt;0,0,IF((T6751+R6752)&gt;结论【关键目标】!C$28,结论【关键目标】!C$28,T6751+R6752))</f>
        <v>22</v>
      </c>
      <c r="U6752" s="19">
        <f>IF((T6751+R6752)&lt;结论【关键目标】!$C$28,0,(发电量计算【计算逻辑页】!R6752+发电量计算【计算逻辑页】!T6751-结论【关键目标】!$C$28))</f>
        <v>1.0612398000000027</v>
      </c>
      <c r="V6752" s="5">
        <f t="shared" si="949"/>
        <v>0</v>
      </c>
      <c r="W6752" s="5">
        <f t="shared" si="950"/>
        <v>0.8627790406000001</v>
      </c>
      <c r="X6752" s="5">
        <f t="shared" si="953"/>
        <v>0</v>
      </c>
    </row>
    <row r="6753" spans="1:24" x14ac:dyDescent="0.15">
      <c r="A6753" s="7">
        <v>6752</v>
      </c>
      <c r="B6753" s="7">
        <v>10</v>
      </c>
      <c r="C6753" s="7">
        <v>9</v>
      </c>
      <c r="D6753" s="7">
        <v>8</v>
      </c>
      <c r="E6753" s="7">
        <v>282</v>
      </c>
      <c r="F6753" s="7">
        <v>14</v>
      </c>
      <c r="G6753" s="7">
        <v>151.9</v>
      </c>
      <c r="H6753" s="7">
        <f t="shared" si="945"/>
        <v>1</v>
      </c>
      <c r="I6753" s="16">
        <f t="shared" si="946"/>
        <v>45208</v>
      </c>
      <c r="J6753" s="17">
        <v>0.70809999999999995</v>
      </c>
      <c r="K6753" s="18">
        <f>G6753*结论【关键目标】!C$27*0.7735*0.001</f>
        <v>14.099358000000001</v>
      </c>
      <c r="L6753" s="5">
        <v>0</v>
      </c>
      <c r="M6753" s="5">
        <f>ABS(IF(L6753&lt;=0,L6753/耗电量关键数据!$B$6/1000,L6753/耗电量关键数据!$B$5/1000))</f>
        <v>0</v>
      </c>
      <c r="N6753" s="5">
        <f>电气设备逐时使用率计算!H6729</f>
        <v>11.688450000000001</v>
      </c>
      <c r="O6753" s="5">
        <f>灯光逐时使用率计算!H6729</f>
        <v>6.2338399999999998</v>
      </c>
      <c r="P6753" s="19">
        <f t="shared" si="947"/>
        <v>17.92229</v>
      </c>
      <c r="Q6753" s="19">
        <f t="shared" si="951"/>
        <v>0</v>
      </c>
      <c r="R6753" s="20">
        <f t="shared" si="948"/>
        <v>14.099358000000001</v>
      </c>
      <c r="S6753" s="20">
        <f t="shared" si="952"/>
        <v>0</v>
      </c>
      <c r="T6753" s="20">
        <f>IF((T6752+R6753)&lt;0,0,IF((T6752+R6753)&gt;结论【关键目标】!C$28,结论【关键目标】!C$28,T6752+R6753))</f>
        <v>22</v>
      </c>
      <c r="U6753" s="19">
        <f>IF((T6752+R6753)&lt;结论【关键目标】!$C$28,0,(发电量计算【计算逻辑页】!R6753+发电量计算【计算逻辑页】!T6752-结论【关键目标】!$C$28))</f>
        <v>14.099358000000002</v>
      </c>
      <c r="V6753" s="5">
        <f t="shared" si="949"/>
        <v>4.9347753000000001</v>
      </c>
      <c r="W6753" s="5">
        <f t="shared" si="950"/>
        <v>9.9837553997999997</v>
      </c>
      <c r="X6753" s="5">
        <f t="shared" si="953"/>
        <v>0</v>
      </c>
    </row>
    <row r="6754" spans="1:24" x14ac:dyDescent="0.15">
      <c r="A6754" s="7">
        <v>6753</v>
      </c>
      <c r="B6754" s="7">
        <v>10</v>
      </c>
      <c r="C6754" s="7">
        <v>9</v>
      </c>
      <c r="D6754" s="7">
        <v>9</v>
      </c>
      <c r="E6754" s="7">
        <v>282</v>
      </c>
      <c r="F6754" s="7">
        <v>14.6</v>
      </c>
      <c r="G6754" s="7">
        <v>316</v>
      </c>
      <c r="H6754" s="7">
        <f t="shared" si="945"/>
        <v>1</v>
      </c>
      <c r="I6754" s="16">
        <f t="shared" si="946"/>
        <v>45208</v>
      </c>
      <c r="J6754" s="17">
        <v>0.70809999999999995</v>
      </c>
      <c r="K6754" s="18">
        <f>G6754*结论【关键目标】!C$27*0.7735*0.001</f>
        <v>29.331119999999999</v>
      </c>
      <c r="L6754" s="5">
        <v>0</v>
      </c>
      <c r="M6754" s="5">
        <f>ABS(IF(L6754&lt;=0,L6754/耗电量关键数据!$B$6/1000,L6754/耗电量关键数据!$B$5/1000))</f>
        <v>0</v>
      </c>
      <c r="N6754" s="5">
        <f>电气设备逐时使用率计算!H6730</f>
        <v>22.208055000000002</v>
      </c>
      <c r="O6754" s="5">
        <f>灯光逐时使用率计算!H6730</f>
        <v>11.844296</v>
      </c>
      <c r="P6754" s="19">
        <f t="shared" si="947"/>
        <v>34.052351000000002</v>
      </c>
      <c r="Q6754" s="19">
        <f t="shared" si="951"/>
        <v>0</v>
      </c>
      <c r="R6754" s="20">
        <f t="shared" si="948"/>
        <v>29.331119999999999</v>
      </c>
      <c r="S6754" s="20">
        <f t="shared" si="952"/>
        <v>0</v>
      </c>
      <c r="T6754" s="20">
        <f>IF((T6753+R6754)&lt;0,0,IF((T6753+R6754)&gt;结论【关键目标】!C$28,结论【关键目标】!C$28,T6753+R6754))</f>
        <v>22</v>
      </c>
      <c r="U6754" s="19">
        <f>IF((T6753+R6754)&lt;结论【关键目标】!$C$28,0,(发电量计算【计算逻辑页】!R6754+发电量计算【计算逻辑页】!T6753-结论【关键目标】!$C$28))</f>
        <v>29.331119999999999</v>
      </c>
      <c r="V6754" s="5">
        <f t="shared" si="949"/>
        <v>10.265891999999999</v>
      </c>
      <c r="W6754" s="5">
        <f t="shared" si="950"/>
        <v>20.769366071999997</v>
      </c>
      <c r="X6754" s="5">
        <f t="shared" si="953"/>
        <v>0</v>
      </c>
    </row>
    <row r="6755" spans="1:24" x14ac:dyDescent="0.15">
      <c r="A6755" s="7">
        <v>6754</v>
      </c>
      <c r="B6755" s="7">
        <v>10</v>
      </c>
      <c r="C6755" s="7">
        <v>9</v>
      </c>
      <c r="D6755" s="7">
        <v>10</v>
      </c>
      <c r="E6755" s="7">
        <v>282</v>
      </c>
      <c r="F6755" s="7">
        <v>15</v>
      </c>
      <c r="G6755" s="7">
        <v>330.8</v>
      </c>
      <c r="H6755" s="7">
        <f t="shared" si="945"/>
        <v>1</v>
      </c>
      <c r="I6755" s="16">
        <f t="shared" si="946"/>
        <v>45208</v>
      </c>
      <c r="J6755" s="17">
        <v>0.70809999999999995</v>
      </c>
      <c r="K6755" s="18">
        <f>G6755*结论【关键目标】!C$27*0.7735*0.001</f>
        <v>30.704855999999999</v>
      </c>
      <c r="L6755" s="5">
        <v>0</v>
      </c>
      <c r="M6755" s="5">
        <f>ABS(IF(L6755&lt;=0,L6755/耗电量关键数据!$B$6/1000,L6755/耗电量关键数据!$B$5/1000))</f>
        <v>0</v>
      </c>
      <c r="N6755" s="5">
        <f>电气设备逐时使用率计算!H6731</f>
        <v>22.208055000000002</v>
      </c>
      <c r="O6755" s="5">
        <f>灯光逐时使用率计算!H6731</f>
        <v>11.844296</v>
      </c>
      <c r="P6755" s="19">
        <f t="shared" si="947"/>
        <v>34.052351000000002</v>
      </c>
      <c r="Q6755" s="19">
        <f t="shared" si="951"/>
        <v>0</v>
      </c>
      <c r="R6755" s="20">
        <f t="shared" si="948"/>
        <v>30.704855999999999</v>
      </c>
      <c r="S6755" s="20">
        <f t="shared" si="952"/>
        <v>0</v>
      </c>
      <c r="T6755" s="20">
        <f>IF((T6754+R6755)&lt;0,0,IF((T6754+R6755)&gt;结论【关键目标】!C$28,结论【关键目标】!C$28,T6754+R6755))</f>
        <v>22</v>
      </c>
      <c r="U6755" s="19">
        <f>IF((T6754+R6755)&lt;结论【关键目标】!$C$28,0,(发电量计算【计算逻辑页】!R6755+发电量计算【计算逻辑页】!T6754-结论【关键目标】!$C$28))</f>
        <v>30.704855999999999</v>
      </c>
      <c r="V6755" s="5">
        <f t="shared" si="949"/>
        <v>10.746699599999999</v>
      </c>
      <c r="W6755" s="5">
        <f t="shared" si="950"/>
        <v>21.7421085336</v>
      </c>
      <c r="X6755" s="5">
        <f t="shared" si="953"/>
        <v>0</v>
      </c>
    </row>
    <row r="6756" spans="1:24" x14ac:dyDescent="0.15">
      <c r="A6756" s="7">
        <v>6755</v>
      </c>
      <c r="B6756" s="7">
        <v>10</v>
      </c>
      <c r="C6756" s="7">
        <v>9</v>
      </c>
      <c r="D6756" s="7">
        <v>11</v>
      </c>
      <c r="E6756" s="7">
        <v>282</v>
      </c>
      <c r="F6756" s="7">
        <v>16</v>
      </c>
      <c r="G6756" s="7">
        <v>420.3</v>
      </c>
      <c r="H6756" s="7">
        <f t="shared" si="945"/>
        <v>1</v>
      </c>
      <c r="I6756" s="16">
        <f t="shared" si="946"/>
        <v>45208</v>
      </c>
      <c r="J6756" s="17">
        <v>1.2267999999999999</v>
      </c>
      <c r="K6756" s="18">
        <f>G6756*结论【关键目标】!C$27*0.7735*0.001</f>
        <v>39.012245999999998</v>
      </c>
      <c r="L6756" s="5">
        <v>0</v>
      </c>
      <c r="M6756" s="5">
        <f>ABS(IF(L6756&lt;=0,L6756/耗电量关键数据!$B$6/1000,L6756/耗电量关键数据!$B$5/1000))</f>
        <v>0</v>
      </c>
      <c r="N6756" s="5">
        <f>电气设备逐时使用率计算!H6732</f>
        <v>22.208055000000002</v>
      </c>
      <c r="O6756" s="5">
        <f>灯光逐时使用率计算!H6732</f>
        <v>11.844296</v>
      </c>
      <c r="P6756" s="19">
        <f t="shared" si="947"/>
        <v>34.052351000000002</v>
      </c>
      <c r="Q6756" s="19">
        <f t="shared" si="951"/>
        <v>34.052351000000002</v>
      </c>
      <c r="R6756" s="20">
        <f t="shared" si="948"/>
        <v>4.9598949999999959</v>
      </c>
      <c r="S6756" s="20">
        <f t="shared" si="952"/>
        <v>0</v>
      </c>
      <c r="T6756" s="20">
        <f>IF((T6755+R6756)&lt;0,0,IF((T6755+R6756)&gt;结论【关键目标】!C$28,结论【关键目标】!C$28,T6755+R6756))</f>
        <v>22</v>
      </c>
      <c r="U6756" s="19">
        <f>IF((T6755+R6756)&lt;结论【关键目标】!$C$28,0,(发电量计算【计算逻辑页】!R6756+发电量计算【计算逻辑页】!T6755-结论【关键目标】!$C$28))</f>
        <v>4.9598949999999959</v>
      </c>
      <c r="V6756" s="5">
        <f t="shared" si="949"/>
        <v>1.7359632499999984</v>
      </c>
      <c r="W6756" s="5">
        <f t="shared" si="950"/>
        <v>41.775424206799997</v>
      </c>
      <c r="X6756" s="5">
        <f t="shared" si="953"/>
        <v>0</v>
      </c>
    </row>
    <row r="6757" spans="1:24" x14ac:dyDescent="0.15">
      <c r="A6757" s="7">
        <v>6756</v>
      </c>
      <c r="B6757" s="7">
        <v>10</v>
      </c>
      <c r="C6757" s="7">
        <v>9</v>
      </c>
      <c r="D6757" s="7">
        <v>12</v>
      </c>
      <c r="E6757" s="7">
        <v>282</v>
      </c>
      <c r="F6757" s="7">
        <v>14.7</v>
      </c>
      <c r="G6757" s="7">
        <v>402</v>
      </c>
      <c r="H6757" s="7">
        <f t="shared" si="945"/>
        <v>1</v>
      </c>
      <c r="I6757" s="16">
        <f t="shared" si="946"/>
        <v>45208</v>
      </c>
      <c r="J6757" s="17">
        <v>1.2267999999999999</v>
      </c>
      <c r="K6757" s="18">
        <f>G6757*结论【关键目标】!C$27*0.7735*0.001</f>
        <v>37.313639999999999</v>
      </c>
      <c r="L6757" s="5">
        <v>0</v>
      </c>
      <c r="M6757" s="5">
        <f>ABS(IF(L6757&lt;=0,L6757/耗电量关键数据!$B$6/1000,L6757/耗电量关键数据!$B$5/1000))</f>
        <v>0</v>
      </c>
      <c r="N6757" s="5">
        <f>电气设备逐时使用率计算!H6733</f>
        <v>11.688450000000001</v>
      </c>
      <c r="O6757" s="5">
        <f>灯光逐时使用率计算!H6733</f>
        <v>9.9741440000000008</v>
      </c>
      <c r="P6757" s="19">
        <f t="shared" si="947"/>
        <v>21.662594000000002</v>
      </c>
      <c r="Q6757" s="19">
        <f t="shared" si="951"/>
        <v>21.662594000000002</v>
      </c>
      <c r="R6757" s="20">
        <f t="shared" si="948"/>
        <v>15.651045999999997</v>
      </c>
      <c r="S6757" s="20">
        <f t="shared" si="952"/>
        <v>0</v>
      </c>
      <c r="T6757" s="20">
        <f>IF((T6756+R6757)&lt;0,0,IF((T6756+R6757)&gt;结论【关键目标】!C$28,结论【关键目标】!C$28,T6756+R6757))</f>
        <v>22</v>
      </c>
      <c r="U6757" s="19">
        <f>IF((T6756+R6757)&lt;结论【关键目标】!$C$28,0,(发电量计算【计算逻辑页】!R6757+发电量计算【计算逻辑页】!T6756-结论【关键目标】!$C$28))</f>
        <v>15.651045999999994</v>
      </c>
      <c r="V6757" s="5">
        <f t="shared" si="949"/>
        <v>5.4778660999999973</v>
      </c>
      <c r="W6757" s="5">
        <f t="shared" si="950"/>
        <v>26.5756703192</v>
      </c>
      <c r="X6757" s="5">
        <f t="shared" si="953"/>
        <v>0</v>
      </c>
    </row>
    <row r="6758" spans="1:24" x14ac:dyDescent="0.15">
      <c r="A6758" s="7">
        <v>6757</v>
      </c>
      <c r="B6758" s="7">
        <v>10</v>
      </c>
      <c r="C6758" s="7">
        <v>9</v>
      </c>
      <c r="D6758" s="7">
        <v>13</v>
      </c>
      <c r="E6758" s="7">
        <v>282</v>
      </c>
      <c r="F6758" s="7">
        <v>15</v>
      </c>
      <c r="G6758" s="7">
        <v>330.5</v>
      </c>
      <c r="H6758" s="7">
        <f t="shared" si="945"/>
        <v>1</v>
      </c>
      <c r="I6758" s="16">
        <f t="shared" si="946"/>
        <v>45208</v>
      </c>
      <c r="J6758" s="17">
        <v>1.2267999999999999</v>
      </c>
      <c r="K6758" s="18">
        <f>G6758*结论【关键目标】!C$27*0.7735*0.001</f>
        <v>30.677009999999999</v>
      </c>
      <c r="L6758" s="5">
        <v>0</v>
      </c>
      <c r="M6758" s="5">
        <f>ABS(IF(L6758&lt;=0,L6758/耗电量关键数据!$B$6/1000,L6758/耗电量关键数据!$B$5/1000))</f>
        <v>0</v>
      </c>
      <c r="N6758" s="5">
        <f>电气设备逐时使用率计算!H6734</f>
        <v>11.688450000000001</v>
      </c>
      <c r="O6758" s="5">
        <f>灯光逐时使用率计算!H6734</f>
        <v>9.9741440000000008</v>
      </c>
      <c r="P6758" s="19">
        <f t="shared" si="947"/>
        <v>21.662594000000002</v>
      </c>
      <c r="Q6758" s="19">
        <f t="shared" si="951"/>
        <v>21.662594000000002</v>
      </c>
      <c r="R6758" s="20">
        <f t="shared" si="948"/>
        <v>9.0144159999999971</v>
      </c>
      <c r="S6758" s="20">
        <f t="shared" si="952"/>
        <v>0</v>
      </c>
      <c r="T6758" s="20">
        <f>IF((T6757+R6758)&lt;0,0,IF((T6757+R6758)&gt;结论【关键目标】!C$28,结论【关键目标】!C$28,T6757+R6758))</f>
        <v>22</v>
      </c>
      <c r="U6758" s="19">
        <f>IF((T6757+R6758)&lt;结论【关键目标】!$C$28,0,(发电量计算【计算逻辑页】!R6758+发电量计算【计算逻辑页】!T6757-结论【关键目标】!$C$28))</f>
        <v>9.0144159999999971</v>
      </c>
      <c r="V6758" s="5">
        <f t="shared" si="949"/>
        <v>3.1550455999999989</v>
      </c>
      <c r="W6758" s="5">
        <f t="shared" si="950"/>
        <v>26.5756703192</v>
      </c>
      <c r="X6758" s="5">
        <f t="shared" si="953"/>
        <v>0</v>
      </c>
    </row>
    <row r="6759" spans="1:24" x14ac:dyDescent="0.15">
      <c r="A6759" s="7">
        <v>6758</v>
      </c>
      <c r="B6759" s="7">
        <v>10</v>
      </c>
      <c r="C6759" s="7">
        <v>9</v>
      </c>
      <c r="D6759" s="7">
        <v>14</v>
      </c>
      <c r="E6759" s="7">
        <v>282</v>
      </c>
      <c r="F6759" s="7">
        <v>15</v>
      </c>
      <c r="G6759" s="7">
        <v>248.4</v>
      </c>
      <c r="H6759" s="7">
        <f t="shared" si="945"/>
        <v>1</v>
      </c>
      <c r="I6759" s="16">
        <f t="shared" si="946"/>
        <v>45208</v>
      </c>
      <c r="J6759" s="17">
        <v>1.2267999999999999</v>
      </c>
      <c r="K6759" s="18">
        <f>G6759*结论【关键目标】!C$27*0.7735*0.001</f>
        <v>23.056487999999998</v>
      </c>
      <c r="L6759" s="5">
        <v>0</v>
      </c>
      <c r="M6759" s="5">
        <f>ABS(IF(L6759&lt;=0,L6759/耗电量关键数据!$B$6/1000,L6759/耗电量关键数据!$B$5/1000))</f>
        <v>0</v>
      </c>
      <c r="N6759" s="5">
        <f>电气设备逐时使用率计算!H6735</f>
        <v>22.208055000000002</v>
      </c>
      <c r="O6759" s="5">
        <f>灯光逐时使用率计算!H6735</f>
        <v>11.844296</v>
      </c>
      <c r="P6759" s="19">
        <f t="shared" si="947"/>
        <v>34.052351000000002</v>
      </c>
      <c r="Q6759" s="19">
        <f t="shared" si="951"/>
        <v>34.052351000000002</v>
      </c>
      <c r="R6759" s="20">
        <f t="shared" si="948"/>
        <v>-10.995863000000003</v>
      </c>
      <c r="S6759" s="20">
        <f t="shared" si="952"/>
        <v>10.995863000000003</v>
      </c>
      <c r="T6759" s="20">
        <f>IF((T6758+R6759)&lt;0,0,IF((T6758+R6759)&gt;结论【关键目标】!C$28,结论【关键目标】!C$28,T6758+R6759))</f>
        <v>11.004136999999997</v>
      </c>
      <c r="U6759" s="19">
        <f>IF((T6758+R6759)&lt;结论【关键目标】!$C$28,0,(发电量计算【计算逻辑页】!R6759+发电量计算【计算逻辑页】!T6758-结论【关键目标】!$C$28))</f>
        <v>0</v>
      </c>
      <c r="V6759" s="5">
        <f t="shared" si="949"/>
        <v>0</v>
      </c>
      <c r="W6759" s="5">
        <f t="shared" si="950"/>
        <v>28.285699478399994</v>
      </c>
      <c r="X6759" s="5">
        <f t="shared" si="953"/>
        <v>9.641172678400002</v>
      </c>
    </row>
    <row r="6760" spans="1:24" x14ac:dyDescent="0.15">
      <c r="A6760" s="7">
        <v>6759</v>
      </c>
      <c r="B6760" s="7">
        <v>10</v>
      </c>
      <c r="C6760" s="7">
        <v>9</v>
      </c>
      <c r="D6760" s="7">
        <v>15</v>
      </c>
      <c r="E6760" s="7">
        <v>282</v>
      </c>
      <c r="F6760" s="7">
        <v>14.5</v>
      </c>
      <c r="G6760" s="7">
        <v>206.5</v>
      </c>
      <c r="H6760" s="7">
        <f t="shared" si="945"/>
        <v>1</v>
      </c>
      <c r="I6760" s="16">
        <f t="shared" si="946"/>
        <v>45208</v>
      </c>
      <c r="J6760" s="17">
        <v>1.2267999999999999</v>
      </c>
      <c r="K6760" s="18">
        <f>G6760*结论【关键目标】!C$27*0.7735*0.001</f>
        <v>19.16733</v>
      </c>
      <c r="L6760" s="5">
        <v>0</v>
      </c>
      <c r="M6760" s="5">
        <f>ABS(IF(L6760&lt;=0,L6760/耗电量关键数据!$B$6/1000,L6760/耗电量关键数据!$B$5/1000))</f>
        <v>0</v>
      </c>
      <c r="N6760" s="5">
        <f>电气设备逐时使用率计算!H6736</f>
        <v>22.208055000000002</v>
      </c>
      <c r="O6760" s="5">
        <f>灯光逐时使用率计算!H6736</f>
        <v>11.844296</v>
      </c>
      <c r="P6760" s="19">
        <f t="shared" si="947"/>
        <v>34.052351000000002</v>
      </c>
      <c r="Q6760" s="19">
        <f t="shared" si="951"/>
        <v>34.052351000000002</v>
      </c>
      <c r="R6760" s="20">
        <f t="shared" si="948"/>
        <v>-14.885021000000002</v>
      </c>
      <c r="S6760" s="20">
        <f t="shared" si="952"/>
        <v>14.885021000000002</v>
      </c>
      <c r="T6760" s="20">
        <f>IF((T6759+R6760)&lt;0,0,IF((T6759+R6760)&gt;结论【关键目标】!C$28,结论【关键目标】!C$28,T6759+R6760))</f>
        <v>0</v>
      </c>
      <c r="U6760" s="19">
        <f>IF((T6759+R6760)&lt;结论【关键目标】!$C$28,0,(发电量计算【计算逻辑页】!R6760+发电量计算【计算逻辑页】!T6759-结论【关键目标】!$C$28))</f>
        <v>0</v>
      </c>
      <c r="V6760" s="5">
        <f t="shared" si="949"/>
        <v>0</v>
      </c>
      <c r="W6760" s="5">
        <f t="shared" si="950"/>
        <v>23.514480443999997</v>
      </c>
      <c r="X6760" s="5">
        <f t="shared" si="953"/>
        <v>0</v>
      </c>
    </row>
    <row r="6761" spans="1:24" x14ac:dyDescent="0.15">
      <c r="A6761" s="7">
        <v>6760</v>
      </c>
      <c r="B6761" s="7">
        <v>10</v>
      </c>
      <c r="C6761" s="7">
        <v>9</v>
      </c>
      <c r="D6761" s="7">
        <v>16</v>
      </c>
      <c r="E6761" s="7">
        <v>282</v>
      </c>
      <c r="F6761" s="7">
        <v>15</v>
      </c>
      <c r="G6761" s="7">
        <v>95.6</v>
      </c>
      <c r="H6761" s="7">
        <f t="shared" si="945"/>
        <v>1</v>
      </c>
      <c r="I6761" s="16">
        <f t="shared" si="946"/>
        <v>45208</v>
      </c>
      <c r="J6761" s="17">
        <v>0.70809999999999995</v>
      </c>
      <c r="K6761" s="18">
        <f>G6761*结论【关键目标】!C$27*0.7735*0.001</f>
        <v>8.8735919999999986</v>
      </c>
      <c r="L6761" s="5">
        <v>0</v>
      </c>
      <c r="M6761" s="5">
        <f>ABS(IF(L6761&lt;=0,L6761/耗电量关键数据!$B$6/1000,L6761/耗电量关键数据!$B$5/1000))</f>
        <v>0</v>
      </c>
      <c r="N6761" s="5">
        <f>电气设备逐时使用率计算!H6737</f>
        <v>22.208055000000002</v>
      </c>
      <c r="O6761" s="5">
        <f>灯光逐时使用率计算!H6737</f>
        <v>11.844296</v>
      </c>
      <c r="P6761" s="19">
        <f t="shared" si="947"/>
        <v>34.052351000000002</v>
      </c>
      <c r="Q6761" s="19">
        <f t="shared" si="951"/>
        <v>0</v>
      </c>
      <c r="R6761" s="20">
        <f t="shared" si="948"/>
        <v>8.8735919999999986</v>
      </c>
      <c r="S6761" s="20">
        <f t="shared" si="952"/>
        <v>0</v>
      </c>
      <c r="T6761" s="20">
        <f>IF((T6760+R6761)&lt;0,0,IF((T6760+R6761)&gt;结论【关键目标】!C$28,结论【关键目标】!C$28,T6760+R6761))</f>
        <v>8.8735919999999986</v>
      </c>
      <c r="U6761" s="19">
        <f>IF((T6760+R6761)&lt;结论【关键目标】!$C$28,0,(发电量计算【计算逻辑页】!R6761+发电量计算【计算逻辑页】!T6760-结论【关键目标】!$C$28))</f>
        <v>0</v>
      </c>
      <c r="V6761" s="5">
        <f t="shared" si="949"/>
        <v>0</v>
      </c>
      <c r="W6761" s="5">
        <f t="shared" si="950"/>
        <v>6.2833904951999981</v>
      </c>
      <c r="X6761" s="5">
        <f t="shared" si="953"/>
        <v>0</v>
      </c>
    </row>
    <row r="6762" spans="1:24" x14ac:dyDescent="0.15">
      <c r="A6762" s="7">
        <v>6761</v>
      </c>
      <c r="B6762" s="7">
        <v>10</v>
      </c>
      <c r="C6762" s="7">
        <v>9</v>
      </c>
      <c r="D6762" s="7">
        <v>17</v>
      </c>
      <c r="E6762" s="7">
        <v>282</v>
      </c>
      <c r="F6762" s="7">
        <v>15</v>
      </c>
      <c r="G6762" s="7">
        <v>0.6</v>
      </c>
      <c r="H6762" s="7">
        <f t="shared" si="945"/>
        <v>1</v>
      </c>
      <c r="I6762" s="16">
        <f t="shared" si="946"/>
        <v>45208</v>
      </c>
      <c r="J6762" s="17">
        <v>0.70809999999999995</v>
      </c>
      <c r="K6762" s="18">
        <f>G6762*结论【关键目标】!C$27*0.7735*0.001</f>
        <v>5.5691999999999998E-2</v>
      </c>
      <c r="L6762" s="5">
        <v>0</v>
      </c>
      <c r="M6762" s="5">
        <f>ABS(IF(L6762&lt;=0,L6762/耗电量关键数据!$B$6/1000,L6762/耗电量关键数据!$B$5/1000))</f>
        <v>0</v>
      </c>
      <c r="N6762" s="5">
        <f>电气设备逐时使用率计算!H6738</f>
        <v>22.208055000000002</v>
      </c>
      <c r="O6762" s="5">
        <f>灯光逐时使用率计算!H6738</f>
        <v>11.844296</v>
      </c>
      <c r="P6762" s="19">
        <f t="shared" si="947"/>
        <v>34.052351000000002</v>
      </c>
      <c r="Q6762" s="19">
        <f t="shared" si="951"/>
        <v>0</v>
      </c>
      <c r="R6762" s="20">
        <f t="shared" si="948"/>
        <v>5.5691999999999998E-2</v>
      </c>
      <c r="S6762" s="20">
        <f t="shared" si="952"/>
        <v>0</v>
      </c>
      <c r="T6762" s="20">
        <f>IF((T6761+R6762)&lt;0,0,IF((T6761+R6762)&gt;结论【关键目标】!C$28,结论【关键目标】!C$28,T6761+R6762))</f>
        <v>8.9292839999999991</v>
      </c>
      <c r="U6762" s="19">
        <f>IF((T6761+R6762)&lt;结论【关键目标】!$C$28,0,(发电量计算【计算逻辑页】!R6762+发电量计算【计算逻辑页】!T6761-结论【关键目标】!$C$28))</f>
        <v>0</v>
      </c>
      <c r="V6762" s="5">
        <f t="shared" si="949"/>
        <v>0</v>
      </c>
      <c r="W6762" s="5">
        <f t="shared" si="950"/>
        <v>3.9435505199999998E-2</v>
      </c>
      <c r="X6762" s="5">
        <f t="shared" si="953"/>
        <v>0</v>
      </c>
    </row>
    <row r="6763" spans="1:24" x14ac:dyDescent="0.15">
      <c r="A6763" s="7">
        <v>6762</v>
      </c>
      <c r="B6763" s="7">
        <v>10</v>
      </c>
      <c r="C6763" s="7">
        <v>9</v>
      </c>
      <c r="D6763" s="7">
        <v>18</v>
      </c>
      <c r="E6763" s="7">
        <v>282</v>
      </c>
      <c r="F6763" s="7">
        <v>14.3</v>
      </c>
      <c r="G6763" s="7">
        <v>0</v>
      </c>
      <c r="H6763" s="7">
        <f t="shared" si="945"/>
        <v>1</v>
      </c>
      <c r="I6763" s="16">
        <f t="shared" si="946"/>
        <v>45208</v>
      </c>
      <c r="J6763" s="17">
        <v>0.70809999999999995</v>
      </c>
      <c r="K6763" s="18">
        <f>G6763*结论【关键目标】!C$27*0.7735*0.001</f>
        <v>0</v>
      </c>
      <c r="L6763" s="5">
        <v>0</v>
      </c>
      <c r="M6763" s="5">
        <f>ABS(IF(L6763&lt;=0,L6763/耗电量关键数据!$B$6/1000,L6763/耗电量关键数据!$B$5/1000))</f>
        <v>0</v>
      </c>
      <c r="N6763" s="5">
        <f>电气设备逐时使用率计算!H6739</f>
        <v>7.0130699999999999</v>
      </c>
      <c r="O6763" s="5">
        <f>灯光逐时使用率计算!H6739</f>
        <v>3.7403040000000001</v>
      </c>
      <c r="P6763" s="19">
        <f t="shared" si="947"/>
        <v>10.753374000000001</v>
      </c>
      <c r="Q6763" s="19">
        <f t="shared" si="951"/>
        <v>0</v>
      </c>
      <c r="R6763" s="20">
        <f t="shared" si="948"/>
        <v>0</v>
      </c>
      <c r="S6763" s="20">
        <f t="shared" si="952"/>
        <v>0</v>
      </c>
      <c r="T6763" s="20">
        <f>IF((T6762+R6763)&lt;0,0,IF((T6762+R6763)&gt;结论【关键目标】!C$28,结论【关键目标】!C$28,T6762+R6763))</f>
        <v>8.9292839999999991</v>
      </c>
      <c r="U6763" s="19">
        <f>IF((T6762+R6763)&lt;结论【关键目标】!$C$28,0,(发电量计算【计算逻辑页】!R6763+发电量计算【计算逻辑页】!T6762-结论【关键目标】!$C$28))</f>
        <v>0</v>
      </c>
      <c r="V6763" s="5">
        <f t="shared" si="949"/>
        <v>0</v>
      </c>
      <c r="W6763" s="5">
        <f t="shared" si="950"/>
        <v>0</v>
      </c>
      <c r="X6763" s="5">
        <f t="shared" si="953"/>
        <v>0</v>
      </c>
    </row>
    <row r="6764" spans="1:24" x14ac:dyDescent="0.15">
      <c r="A6764" s="7">
        <v>6763</v>
      </c>
      <c r="B6764" s="7">
        <v>10</v>
      </c>
      <c r="C6764" s="7">
        <v>9</v>
      </c>
      <c r="D6764" s="7">
        <v>19</v>
      </c>
      <c r="E6764" s="7">
        <v>282</v>
      </c>
      <c r="F6764" s="7">
        <v>14.3</v>
      </c>
      <c r="G6764" s="7">
        <v>0</v>
      </c>
      <c r="H6764" s="7">
        <f t="shared" si="945"/>
        <v>1</v>
      </c>
      <c r="I6764" s="16">
        <f t="shared" si="946"/>
        <v>45208</v>
      </c>
      <c r="J6764" s="17">
        <v>1.2267999999999999</v>
      </c>
      <c r="K6764" s="18">
        <f>G6764*结论【关键目标】!C$27*0.7735*0.001</f>
        <v>0</v>
      </c>
      <c r="L6764" s="5">
        <v>0</v>
      </c>
      <c r="M6764" s="5">
        <f>ABS(IF(L6764&lt;=0,L6764/耗电量关键数据!$B$6/1000,L6764/耗电量关键数据!$B$5/1000))</f>
        <v>0</v>
      </c>
      <c r="N6764" s="5">
        <f>电气设备逐时使用率计算!H6740</f>
        <v>7.0130699999999999</v>
      </c>
      <c r="O6764" s="5">
        <f>灯光逐时使用率计算!H6740</f>
        <v>3.7403040000000001</v>
      </c>
      <c r="P6764" s="19">
        <f t="shared" si="947"/>
        <v>10.753374000000001</v>
      </c>
      <c r="Q6764" s="19">
        <f t="shared" si="951"/>
        <v>10.753374000000001</v>
      </c>
      <c r="R6764" s="20">
        <f t="shared" si="948"/>
        <v>-10.753374000000001</v>
      </c>
      <c r="S6764" s="20">
        <f t="shared" si="952"/>
        <v>10.753374000000001</v>
      </c>
      <c r="T6764" s="20">
        <f>IF((T6763+R6764)&lt;0,0,IF((T6763+R6764)&gt;结论【关键目标】!C$28,结论【关键目标】!C$28,T6763+R6764))</f>
        <v>0</v>
      </c>
      <c r="U6764" s="19">
        <f>IF((T6763+R6764)&lt;结论【关键目标】!$C$28,0,(发电量计算【计算逻辑页】!R6764+发电量计算【计算逻辑页】!T6763-结论【关键目标】!$C$28))</f>
        <v>0</v>
      </c>
      <c r="V6764" s="5">
        <f t="shared" si="949"/>
        <v>0</v>
      </c>
      <c r="W6764" s="5">
        <f t="shared" si="950"/>
        <v>0</v>
      </c>
      <c r="X6764" s="5">
        <f t="shared" si="953"/>
        <v>0</v>
      </c>
    </row>
    <row r="6765" spans="1:24" x14ac:dyDescent="0.15">
      <c r="A6765" s="7">
        <v>6764</v>
      </c>
      <c r="B6765" s="7">
        <v>10</v>
      </c>
      <c r="C6765" s="7">
        <v>9</v>
      </c>
      <c r="D6765" s="7">
        <v>20</v>
      </c>
      <c r="E6765" s="7">
        <v>282</v>
      </c>
      <c r="F6765" s="7">
        <v>14</v>
      </c>
      <c r="G6765" s="7">
        <v>0</v>
      </c>
      <c r="H6765" s="7">
        <f t="shared" si="945"/>
        <v>1</v>
      </c>
      <c r="I6765" s="16">
        <f t="shared" si="946"/>
        <v>45208</v>
      </c>
      <c r="J6765" s="17">
        <v>1.2267999999999999</v>
      </c>
      <c r="K6765" s="18">
        <f>G6765*结论【关键目标】!C$27*0.7735*0.001</f>
        <v>0</v>
      </c>
      <c r="L6765" s="5">
        <v>0</v>
      </c>
      <c r="M6765" s="5">
        <f>ABS(IF(L6765&lt;=0,L6765/耗电量关键数据!$B$6/1000,L6765/耗电量关键数据!$B$5/1000))</f>
        <v>0</v>
      </c>
      <c r="N6765" s="5">
        <f>电气设备逐时使用率计算!H6741</f>
        <v>1.1688450000000001</v>
      </c>
      <c r="O6765" s="5">
        <f>灯光逐时使用率计算!H6741</f>
        <v>0.37403039999999999</v>
      </c>
      <c r="P6765" s="19">
        <f t="shared" si="947"/>
        <v>1.5428754000000002</v>
      </c>
      <c r="Q6765" s="19">
        <f t="shared" si="951"/>
        <v>1.5428754000000002</v>
      </c>
      <c r="R6765" s="20">
        <f t="shared" si="948"/>
        <v>-1.5428754000000002</v>
      </c>
      <c r="S6765" s="20">
        <f t="shared" si="952"/>
        <v>1.5428754000000002</v>
      </c>
      <c r="T6765" s="20">
        <f>IF((T6764+R6765)&lt;0,0,IF((T6764+R6765)&gt;结论【关键目标】!C$28,结论【关键目标】!C$28,T6764+R6765))</f>
        <v>0</v>
      </c>
      <c r="U6765" s="19">
        <f>IF((T6764+R6765)&lt;结论【关键目标】!$C$28,0,(发电量计算【计算逻辑页】!R6765+发电量计算【计算逻辑页】!T6764-结论【关键目标】!$C$28))</f>
        <v>0</v>
      </c>
      <c r="V6765" s="5">
        <f t="shared" si="949"/>
        <v>0</v>
      </c>
      <c r="W6765" s="5">
        <f t="shared" si="950"/>
        <v>0</v>
      </c>
      <c r="X6765" s="5">
        <f t="shared" si="953"/>
        <v>0</v>
      </c>
    </row>
    <row r="6766" spans="1:24" x14ac:dyDescent="0.15">
      <c r="A6766" s="7">
        <v>6765</v>
      </c>
      <c r="B6766" s="7">
        <v>10</v>
      </c>
      <c r="C6766" s="7">
        <v>9</v>
      </c>
      <c r="D6766" s="7">
        <v>21</v>
      </c>
      <c r="E6766" s="7">
        <v>282</v>
      </c>
      <c r="F6766" s="7">
        <v>14</v>
      </c>
      <c r="G6766" s="7">
        <v>0</v>
      </c>
      <c r="H6766" s="7">
        <f t="shared" si="945"/>
        <v>1</v>
      </c>
      <c r="I6766" s="16">
        <f t="shared" si="946"/>
        <v>45208</v>
      </c>
      <c r="J6766" s="17">
        <v>1.2267999999999999</v>
      </c>
      <c r="K6766" s="18">
        <f>G6766*结论【关键目标】!C$27*0.7735*0.001</f>
        <v>0</v>
      </c>
      <c r="L6766" s="5">
        <v>0</v>
      </c>
      <c r="M6766" s="5">
        <f>ABS(IF(L6766&lt;=0,L6766/耗电量关键数据!$B$6/1000,L6766/耗电量关键数据!$B$5/1000))</f>
        <v>0</v>
      </c>
      <c r="N6766" s="5">
        <f>电气设备逐时使用率计算!H6742</f>
        <v>1.1688450000000001</v>
      </c>
      <c r="O6766" s="5">
        <f>灯光逐时使用率计算!H6742</f>
        <v>0.37403039999999999</v>
      </c>
      <c r="P6766" s="19">
        <f t="shared" si="947"/>
        <v>1.5428754000000002</v>
      </c>
      <c r="Q6766" s="19">
        <f t="shared" si="951"/>
        <v>1.5428754000000002</v>
      </c>
      <c r="R6766" s="20">
        <f t="shared" si="948"/>
        <v>-1.5428754000000002</v>
      </c>
      <c r="S6766" s="20">
        <f t="shared" si="952"/>
        <v>1.5428754000000002</v>
      </c>
      <c r="T6766" s="20">
        <f>IF((T6765+R6766)&lt;0,0,IF((T6765+R6766)&gt;结论【关键目标】!C$28,结论【关键目标】!C$28,T6765+R6766))</f>
        <v>0</v>
      </c>
      <c r="U6766" s="19">
        <f>IF((T6765+R6766)&lt;结论【关键目标】!$C$28,0,(发电量计算【计算逻辑页】!R6766+发电量计算【计算逻辑页】!T6765-结论【关键目标】!$C$28))</f>
        <v>0</v>
      </c>
      <c r="V6766" s="5">
        <f t="shared" si="949"/>
        <v>0</v>
      </c>
      <c r="W6766" s="5">
        <f t="shared" si="950"/>
        <v>0</v>
      </c>
      <c r="X6766" s="5">
        <f t="shared" si="953"/>
        <v>0</v>
      </c>
    </row>
    <row r="6767" spans="1:24" x14ac:dyDescent="0.15">
      <c r="A6767" s="7">
        <v>6766</v>
      </c>
      <c r="B6767" s="7">
        <v>10</v>
      </c>
      <c r="C6767" s="7">
        <v>9</v>
      </c>
      <c r="D6767" s="7">
        <v>22</v>
      </c>
      <c r="E6767" s="7">
        <v>282</v>
      </c>
      <c r="F6767" s="7">
        <v>14</v>
      </c>
      <c r="G6767" s="7">
        <v>0</v>
      </c>
      <c r="H6767" s="7">
        <f t="shared" si="945"/>
        <v>1</v>
      </c>
      <c r="I6767" s="16">
        <f t="shared" si="946"/>
        <v>45208</v>
      </c>
      <c r="J6767" s="17">
        <v>0.70809999999999995</v>
      </c>
      <c r="K6767" s="18">
        <f>G6767*结论【关键目标】!C$27*0.7735*0.001</f>
        <v>0</v>
      </c>
      <c r="L6767" s="5">
        <v>0</v>
      </c>
      <c r="M6767" s="5">
        <f>ABS(IF(L6767&lt;=0,L6767/耗电量关键数据!$B$6/1000,L6767/耗电量关键数据!$B$5/1000))</f>
        <v>0</v>
      </c>
      <c r="N6767" s="5">
        <f>电气设备逐时使用率计算!H6743</f>
        <v>1.1688450000000001</v>
      </c>
      <c r="O6767" s="5">
        <f>灯光逐时使用率计算!H6743</f>
        <v>0.37403039999999999</v>
      </c>
      <c r="P6767" s="19">
        <f t="shared" si="947"/>
        <v>1.5428754000000002</v>
      </c>
      <c r="Q6767" s="19">
        <f t="shared" si="951"/>
        <v>0</v>
      </c>
      <c r="R6767" s="20">
        <f t="shared" si="948"/>
        <v>0</v>
      </c>
      <c r="S6767" s="20">
        <f t="shared" si="952"/>
        <v>0</v>
      </c>
      <c r="T6767" s="20">
        <f>IF((T6766+R6767)&lt;0,0,IF((T6766+R6767)&gt;结论【关键目标】!C$28,结论【关键目标】!C$28,T6766+R6767))</f>
        <v>0</v>
      </c>
      <c r="U6767" s="19">
        <f>IF((T6766+R6767)&lt;结论【关键目标】!$C$28,0,(发电量计算【计算逻辑页】!R6767+发电量计算【计算逻辑页】!T6766-结论【关键目标】!$C$28))</f>
        <v>0</v>
      </c>
      <c r="V6767" s="5">
        <f t="shared" si="949"/>
        <v>0</v>
      </c>
      <c r="W6767" s="5">
        <f t="shared" si="950"/>
        <v>0</v>
      </c>
      <c r="X6767" s="5">
        <f t="shared" si="953"/>
        <v>0</v>
      </c>
    </row>
    <row r="6768" spans="1:24" x14ac:dyDescent="0.15">
      <c r="A6768" s="7">
        <v>6767</v>
      </c>
      <c r="B6768" s="7">
        <v>10</v>
      </c>
      <c r="C6768" s="7">
        <v>9</v>
      </c>
      <c r="D6768" s="7">
        <v>23</v>
      </c>
      <c r="E6768" s="7">
        <v>282</v>
      </c>
      <c r="F6768" s="7">
        <v>13</v>
      </c>
      <c r="G6768" s="7">
        <v>0</v>
      </c>
      <c r="H6768" s="7">
        <f t="shared" si="945"/>
        <v>1</v>
      </c>
      <c r="I6768" s="16">
        <f t="shared" si="946"/>
        <v>45208</v>
      </c>
      <c r="J6768" s="17">
        <v>0.70809999999999995</v>
      </c>
      <c r="K6768" s="18">
        <f>G6768*结论【关键目标】!C$27*0.7735*0.001</f>
        <v>0</v>
      </c>
      <c r="L6768" s="5">
        <v>0</v>
      </c>
      <c r="M6768" s="5">
        <f>ABS(IF(L6768&lt;=0,L6768/耗电量关键数据!$B$6/1000,L6768/耗电量关键数据!$B$5/1000))</f>
        <v>0</v>
      </c>
      <c r="N6768" s="5">
        <f>电气设备逐时使用率计算!H6744</f>
        <v>1.1688450000000001</v>
      </c>
      <c r="O6768" s="5">
        <f>灯光逐时使用率计算!H6744</f>
        <v>0.37403039999999999</v>
      </c>
      <c r="P6768" s="19">
        <f t="shared" si="947"/>
        <v>1.5428754000000002</v>
      </c>
      <c r="Q6768" s="19">
        <f t="shared" si="951"/>
        <v>0</v>
      </c>
      <c r="R6768" s="20">
        <f t="shared" si="948"/>
        <v>0</v>
      </c>
      <c r="S6768" s="20">
        <f t="shared" si="952"/>
        <v>0</v>
      </c>
      <c r="T6768" s="20">
        <f>IF((T6767+R6768)&lt;0,0,IF((T6767+R6768)&gt;结论【关键目标】!C$28,结论【关键目标】!C$28,T6767+R6768))</f>
        <v>0</v>
      </c>
      <c r="U6768" s="19">
        <f>IF((T6767+R6768)&lt;结论【关键目标】!$C$28,0,(发电量计算【计算逻辑页】!R6768+发电量计算【计算逻辑页】!T6767-结论【关键目标】!$C$28))</f>
        <v>0</v>
      </c>
      <c r="V6768" s="5">
        <f t="shared" si="949"/>
        <v>0</v>
      </c>
      <c r="W6768" s="5">
        <f t="shared" si="950"/>
        <v>0</v>
      </c>
      <c r="X6768" s="5">
        <f t="shared" si="953"/>
        <v>0</v>
      </c>
    </row>
    <row r="6769" spans="1:24" x14ac:dyDescent="0.15">
      <c r="A6769" s="7">
        <v>6768</v>
      </c>
      <c r="B6769" s="7">
        <v>10</v>
      </c>
      <c r="C6769" s="7">
        <v>9</v>
      </c>
      <c r="D6769" s="7">
        <v>24</v>
      </c>
      <c r="E6769" s="7">
        <v>282</v>
      </c>
      <c r="F6769" s="7">
        <v>13.4</v>
      </c>
      <c r="G6769" s="7">
        <v>0</v>
      </c>
      <c r="H6769" s="7">
        <f t="shared" si="945"/>
        <v>1</v>
      </c>
      <c r="I6769" s="16">
        <f t="shared" si="946"/>
        <v>45208</v>
      </c>
      <c r="J6769" s="17">
        <v>0.2407</v>
      </c>
      <c r="K6769" s="18">
        <f>G6769*结论【关键目标】!C$27*0.7735*0.001</f>
        <v>0</v>
      </c>
      <c r="L6769" s="5">
        <v>0</v>
      </c>
      <c r="M6769" s="5">
        <f>ABS(IF(L6769&lt;=0,L6769/耗电量关键数据!$B$6/1000,L6769/耗电量关键数据!$B$5/1000))</f>
        <v>0</v>
      </c>
      <c r="N6769" s="5">
        <f>电气设备逐时使用率计算!H6745</f>
        <v>1.1688450000000001</v>
      </c>
      <c r="O6769" s="5">
        <f>灯光逐时使用率计算!H6745</f>
        <v>0.37403039999999999</v>
      </c>
      <c r="P6769" s="19">
        <f t="shared" si="947"/>
        <v>1.5428754000000002</v>
      </c>
      <c r="Q6769" s="19">
        <f t="shared" si="951"/>
        <v>0</v>
      </c>
      <c r="R6769" s="20">
        <f t="shared" si="948"/>
        <v>0</v>
      </c>
      <c r="S6769" s="20">
        <f t="shared" si="952"/>
        <v>0</v>
      </c>
      <c r="T6769" s="20">
        <f>IF((T6768+R6769)&lt;0,0,IF((T6768+R6769)&gt;结论【关键目标】!C$28,结论【关键目标】!C$28,T6768+R6769))</f>
        <v>0</v>
      </c>
      <c r="U6769" s="19">
        <f>IF((T6768+R6769)&lt;结论【关键目标】!$C$28,0,(发电量计算【计算逻辑页】!R6769+发电量计算【计算逻辑页】!T6768-结论【关键目标】!$C$28))</f>
        <v>0</v>
      </c>
      <c r="V6769" s="5">
        <f t="shared" si="949"/>
        <v>0</v>
      </c>
      <c r="W6769" s="5">
        <f t="shared" si="950"/>
        <v>0</v>
      </c>
      <c r="X6769" s="5">
        <f t="shared" si="953"/>
        <v>0</v>
      </c>
    </row>
    <row r="6770" spans="1:24" x14ac:dyDescent="0.15">
      <c r="A6770" s="7">
        <v>6769</v>
      </c>
      <c r="B6770" s="7">
        <v>10</v>
      </c>
      <c r="C6770" s="7">
        <v>10</v>
      </c>
      <c r="D6770" s="7">
        <v>1</v>
      </c>
      <c r="E6770" s="7">
        <v>283</v>
      </c>
      <c r="F6770" s="7">
        <v>13</v>
      </c>
      <c r="G6770" s="7">
        <v>0</v>
      </c>
      <c r="H6770" s="7">
        <f t="shared" si="945"/>
        <v>2</v>
      </c>
      <c r="I6770" s="16">
        <f t="shared" si="946"/>
        <v>45209</v>
      </c>
      <c r="J6770" s="17">
        <v>0.2407</v>
      </c>
      <c r="K6770" s="18">
        <f>G6770*结论【关键目标】!C$27*0.7735*0.001</f>
        <v>0</v>
      </c>
      <c r="L6770" s="5">
        <v>0</v>
      </c>
      <c r="M6770" s="5">
        <f>ABS(IF(L6770&lt;=0,L6770/耗电量关键数据!$B$6/1000,L6770/耗电量关键数据!$B$5/1000))</f>
        <v>0</v>
      </c>
      <c r="N6770" s="5">
        <f>电气设备逐时使用率计算!H6746</f>
        <v>1.1688450000000001</v>
      </c>
      <c r="O6770" s="5">
        <f>灯光逐时使用率计算!H6746</f>
        <v>0.37403039999999999</v>
      </c>
      <c r="P6770" s="19">
        <f t="shared" si="947"/>
        <v>1.5428754000000002</v>
      </c>
      <c r="Q6770" s="19">
        <f t="shared" si="951"/>
        <v>0</v>
      </c>
      <c r="R6770" s="20">
        <f t="shared" si="948"/>
        <v>0</v>
      </c>
      <c r="S6770" s="20">
        <f t="shared" si="952"/>
        <v>0</v>
      </c>
      <c r="T6770" s="20">
        <f>IF((T6769+R6770)&lt;0,0,IF((T6769+R6770)&gt;结论【关键目标】!C$28,结论【关键目标】!C$28,T6769+R6770))</f>
        <v>0</v>
      </c>
      <c r="U6770" s="19">
        <f>IF((T6769+R6770)&lt;结论【关键目标】!$C$28,0,(发电量计算【计算逻辑页】!R6770+发电量计算【计算逻辑页】!T6769-结论【关键目标】!$C$28))</f>
        <v>0</v>
      </c>
      <c r="V6770" s="5">
        <f t="shared" si="949"/>
        <v>0</v>
      </c>
      <c r="W6770" s="5">
        <f t="shared" si="950"/>
        <v>0</v>
      </c>
      <c r="X6770" s="5">
        <f t="shared" si="953"/>
        <v>0</v>
      </c>
    </row>
    <row r="6771" spans="1:24" x14ac:dyDescent="0.15">
      <c r="A6771" s="7">
        <v>6770</v>
      </c>
      <c r="B6771" s="7">
        <v>10</v>
      </c>
      <c r="C6771" s="7">
        <v>10</v>
      </c>
      <c r="D6771" s="7">
        <v>2</v>
      </c>
      <c r="E6771" s="7">
        <v>283</v>
      </c>
      <c r="F6771" s="7">
        <v>13</v>
      </c>
      <c r="G6771" s="7">
        <v>0</v>
      </c>
      <c r="H6771" s="7">
        <f t="shared" si="945"/>
        <v>2</v>
      </c>
      <c r="I6771" s="16">
        <f t="shared" si="946"/>
        <v>45209</v>
      </c>
      <c r="J6771" s="17">
        <v>0.2407</v>
      </c>
      <c r="K6771" s="18">
        <f>G6771*结论【关键目标】!C$27*0.7735*0.001</f>
        <v>0</v>
      </c>
      <c r="L6771" s="5">
        <v>0</v>
      </c>
      <c r="M6771" s="5">
        <f>ABS(IF(L6771&lt;=0,L6771/耗电量关键数据!$B$6/1000,L6771/耗电量关键数据!$B$5/1000))</f>
        <v>0</v>
      </c>
      <c r="N6771" s="5">
        <f>电气设备逐时使用率计算!H6747</f>
        <v>1.1688450000000001</v>
      </c>
      <c r="O6771" s="5">
        <f>灯光逐时使用率计算!H6747</f>
        <v>0.37403039999999999</v>
      </c>
      <c r="P6771" s="19">
        <f t="shared" si="947"/>
        <v>1.5428754000000002</v>
      </c>
      <c r="Q6771" s="19">
        <f t="shared" si="951"/>
        <v>0</v>
      </c>
      <c r="R6771" s="20">
        <f t="shared" si="948"/>
        <v>0</v>
      </c>
      <c r="S6771" s="20">
        <f t="shared" si="952"/>
        <v>0</v>
      </c>
      <c r="T6771" s="20">
        <f>IF((T6770+R6771)&lt;0,0,IF((T6770+R6771)&gt;结论【关键目标】!C$28,结论【关键目标】!C$28,T6770+R6771))</f>
        <v>0</v>
      </c>
      <c r="U6771" s="19">
        <f>IF((T6770+R6771)&lt;结论【关键目标】!$C$28,0,(发电量计算【计算逻辑页】!R6771+发电量计算【计算逻辑页】!T6770-结论【关键目标】!$C$28))</f>
        <v>0</v>
      </c>
      <c r="V6771" s="5">
        <f t="shared" si="949"/>
        <v>0</v>
      </c>
      <c r="W6771" s="5">
        <f t="shared" si="950"/>
        <v>0</v>
      </c>
      <c r="X6771" s="5">
        <f t="shared" si="953"/>
        <v>0</v>
      </c>
    </row>
    <row r="6772" spans="1:24" x14ac:dyDescent="0.15">
      <c r="A6772" s="7">
        <v>6771</v>
      </c>
      <c r="B6772" s="7">
        <v>10</v>
      </c>
      <c r="C6772" s="7">
        <v>10</v>
      </c>
      <c r="D6772" s="7">
        <v>3</v>
      </c>
      <c r="E6772" s="7">
        <v>283</v>
      </c>
      <c r="F6772" s="7">
        <v>13.3</v>
      </c>
      <c r="G6772" s="7">
        <v>0</v>
      </c>
      <c r="H6772" s="7">
        <f t="shared" si="945"/>
        <v>2</v>
      </c>
      <c r="I6772" s="16">
        <f t="shared" si="946"/>
        <v>45209</v>
      </c>
      <c r="J6772" s="17">
        <v>0.2407</v>
      </c>
      <c r="K6772" s="18">
        <f>G6772*结论【关键目标】!C$27*0.7735*0.001</f>
        <v>0</v>
      </c>
      <c r="L6772" s="5">
        <v>0</v>
      </c>
      <c r="M6772" s="5">
        <f>ABS(IF(L6772&lt;=0,L6772/耗电量关键数据!$B$6/1000,L6772/耗电量关键数据!$B$5/1000))</f>
        <v>0</v>
      </c>
      <c r="N6772" s="5">
        <f>电气设备逐时使用率计算!H6748</f>
        <v>1.1688450000000001</v>
      </c>
      <c r="O6772" s="5">
        <f>灯光逐时使用率计算!H6748</f>
        <v>0.37403039999999999</v>
      </c>
      <c r="P6772" s="19">
        <f t="shared" si="947"/>
        <v>1.5428754000000002</v>
      </c>
      <c r="Q6772" s="19">
        <f t="shared" si="951"/>
        <v>0</v>
      </c>
      <c r="R6772" s="20">
        <f t="shared" si="948"/>
        <v>0</v>
      </c>
      <c r="S6772" s="20">
        <f t="shared" si="952"/>
        <v>0</v>
      </c>
      <c r="T6772" s="20">
        <f>IF((T6771+R6772)&lt;0,0,IF((T6771+R6772)&gt;结论【关键目标】!C$28,结论【关键目标】!C$28,T6771+R6772))</f>
        <v>0</v>
      </c>
      <c r="U6772" s="19">
        <f>IF((T6771+R6772)&lt;结论【关键目标】!$C$28,0,(发电量计算【计算逻辑页】!R6772+发电量计算【计算逻辑页】!T6771-结论【关键目标】!$C$28))</f>
        <v>0</v>
      </c>
      <c r="V6772" s="5">
        <f t="shared" si="949"/>
        <v>0</v>
      </c>
      <c r="W6772" s="5">
        <f t="shared" si="950"/>
        <v>0</v>
      </c>
      <c r="X6772" s="5">
        <f t="shared" si="953"/>
        <v>0</v>
      </c>
    </row>
    <row r="6773" spans="1:24" x14ac:dyDescent="0.15">
      <c r="A6773" s="7">
        <v>6772</v>
      </c>
      <c r="B6773" s="7">
        <v>10</v>
      </c>
      <c r="C6773" s="7">
        <v>10</v>
      </c>
      <c r="D6773" s="7">
        <v>4</v>
      </c>
      <c r="E6773" s="7">
        <v>283</v>
      </c>
      <c r="F6773" s="7">
        <v>13.2</v>
      </c>
      <c r="G6773" s="7">
        <v>0</v>
      </c>
      <c r="H6773" s="7">
        <f t="shared" si="945"/>
        <v>2</v>
      </c>
      <c r="I6773" s="16">
        <f t="shared" si="946"/>
        <v>45209</v>
      </c>
      <c r="J6773" s="17">
        <v>0.2407</v>
      </c>
      <c r="K6773" s="18">
        <f>G6773*结论【关键目标】!C$27*0.7735*0.001</f>
        <v>0</v>
      </c>
      <c r="L6773" s="5">
        <v>0</v>
      </c>
      <c r="M6773" s="5">
        <f>ABS(IF(L6773&lt;=0,L6773/耗电量关键数据!$B$6/1000,L6773/耗电量关键数据!$B$5/1000))</f>
        <v>0</v>
      </c>
      <c r="N6773" s="5">
        <f>电气设备逐时使用率计算!H6749</f>
        <v>1.1688450000000001</v>
      </c>
      <c r="O6773" s="5">
        <f>灯光逐时使用率计算!H6749</f>
        <v>0.37403039999999999</v>
      </c>
      <c r="P6773" s="19">
        <f t="shared" si="947"/>
        <v>1.5428754000000002</v>
      </c>
      <c r="Q6773" s="19">
        <f t="shared" si="951"/>
        <v>0</v>
      </c>
      <c r="R6773" s="20">
        <f t="shared" si="948"/>
        <v>0</v>
      </c>
      <c r="S6773" s="20">
        <f t="shared" si="952"/>
        <v>0</v>
      </c>
      <c r="T6773" s="20">
        <f>IF((T6772+R6773)&lt;0,0,IF((T6772+R6773)&gt;结论【关键目标】!C$28,结论【关键目标】!C$28,T6772+R6773))</f>
        <v>0</v>
      </c>
      <c r="U6773" s="19">
        <f>IF((T6772+R6773)&lt;结论【关键目标】!$C$28,0,(发电量计算【计算逻辑页】!R6773+发电量计算【计算逻辑页】!T6772-结论【关键目标】!$C$28))</f>
        <v>0</v>
      </c>
      <c r="V6773" s="5">
        <f t="shared" si="949"/>
        <v>0</v>
      </c>
      <c r="W6773" s="5">
        <f t="shared" si="950"/>
        <v>0</v>
      </c>
      <c r="X6773" s="5">
        <f t="shared" si="953"/>
        <v>0</v>
      </c>
    </row>
    <row r="6774" spans="1:24" x14ac:dyDescent="0.15">
      <c r="A6774" s="7">
        <v>6773</v>
      </c>
      <c r="B6774" s="7">
        <v>10</v>
      </c>
      <c r="C6774" s="7">
        <v>10</v>
      </c>
      <c r="D6774" s="7">
        <v>5</v>
      </c>
      <c r="E6774" s="7">
        <v>283</v>
      </c>
      <c r="F6774" s="7">
        <v>13</v>
      </c>
      <c r="G6774" s="7">
        <v>0</v>
      </c>
      <c r="H6774" s="7">
        <f t="shared" si="945"/>
        <v>2</v>
      </c>
      <c r="I6774" s="16">
        <f t="shared" si="946"/>
        <v>45209</v>
      </c>
      <c r="J6774" s="17">
        <v>0.2407</v>
      </c>
      <c r="K6774" s="18">
        <f>G6774*结论【关键目标】!C$27*0.7735*0.001</f>
        <v>0</v>
      </c>
      <c r="L6774" s="5">
        <v>0</v>
      </c>
      <c r="M6774" s="5">
        <f>ABS(IF(L6774&lt;=0,L6774/耗电量关键数据!$B$6/1000,L6774/耗电量关键数据!$B$5/1000))</f>
        <v>0</v>
      </c>
      <c r="N6774" s="5">
        <f>电气设备逐时使用率计算!H6750</f>
        <v>1.1688450000000001</v>
      </c>
      <c r="O6774" s="5">
        <f>灯光逐时使用率计算!H6750</f>
        <v>0.37403039999999999</v>
      </c>
      <c r="P6774" s="19">
        <f t="shared" si="947"/>
        <v>1.5428754000000002</v>
      </c>
      <c r="Q6774" s="19">
        <f t="shared" si="951"/>
        <v>0</v>
      </c>
      <c r="R6774" s="20">
        <f t="shared" si="948"/>
        <v>0</v>
      </c>
      <c r="S6774" s="20">
        <f t="shared" si="952"/>
        <v>0</v>
      </c>
      <c r="T6774" s="20">
        <f>IF((T6773+R6774)&lt;0,0,IF((T6773+R6774)&gt;结论【关键目标】!C$28,结论【关键目标】!C$28,T6773+R6774))</f>
        <v>0</v>
      </c>
      <c r="U6774" s="19">
        <f>IF((T6773+R6774)&lt;结论【关键目标】!$C$28,0,(发电量计算【计算逻辑页】!R6774+发电量计算【计算逻辑页】!T6773-结论【关键目标】!$C$28))</f>
        <v>0</v>
      </c>
      <c r="V6774" s="5">
        <f t="shared" si="949"/>
        <v>0</v>
      </c>
      <c r="W6774" s="5">
        <f t="shared" si="950"/>
        <v>0</v>
      </c>
      <c r="X6774" s="5">
        <f t="shared" si="953"/>
        <v>0</v>
      </c>
    </row>
    <row r="6775" spans="1:24" x14ac:dyDescent="0.15">
      <c r="A6775" s="7">
        <v>6774</v>
      </c>
      <c r="B6775" s="7">
        <v>10</v>
      </c>
      <c r="C6775" s="7">
        <v>10</v>
      </c>
      <c r="D6775" s="7">
        <v>6</v>
      </c>
      <c r="E6775" s="7">
        <v>283</v>
      </c>
      <c r="F6775" s="7">
        <v>13.4</v>
      </c>
      <c r="G6775" s="7">
        <v>0</v>
      </c>
      <c r="H6775" s="7">
        <f t="shared" si="945"/>
        <v>2</v>
      </c>
      <c r="I6775" s="16">
        <f t="shared" si="946"/>
        <v>45209</v>
      </c>
      <c r="J6775" s="17">
        <v>0.2407</v>
      </c>
      <c r="K6775" s="18">
        <f>G6775*结论【关键目标】!C$27*0.7735*0.001</f>
        <v>0</v>
      </c>
      <c r="L6775" s="5">
        <v>0</v>
      </c>
      <c r="M6775" s="5">
        <f>ABS(IF(L6775&lt;=0,L6775/耗电量关键数据!$B$6/1000,L6775/耗电量关键数据!$B$5/1000))</f>
        <v>0</v>
      </c>
      <c r="N6775" s="5">
        <f>电气设备逐时使用率计算!H6751</f>
        <v>1.1688450000000001</v>
      </c>
      <c r="O6775" s="5">
        <f>灯光逐时使用率计算!H6751</f>
        <v>0.37403039999999999</v>
      </c>
      <c r="P6775" s="19">
        <f t="shared" si="947"/>
        <v>1.5428754000000002</v>
      </c>
      <c r="Q6775" s="19">
        <f t="shared" si="951"/>
        <v>0</v>
      </c>
      <c r="R6775" s="20">
        <f t="shared" si="948"/>
        <v>0</v>
      </c>
      <c r="S6775" s="20">
        <f t="shared" si="952"/>
        <v>0</v>
      </c>
      <c r="T6775" s="20">
        <f>IF((T6774+R6775)&lt;0,0,IF((T6774+R6775)&gt;结论【关键目标】!C$28,结论【关键目标】!C$28,T6774+R6775))</f>
        <v>0</v>
      </c>
      <c r="U6775" s="19">
        <f>IF((T6774+R6775)&lt;结论【关键目标】!$C$28,0,(发电量计算【计算逻辑页】!R6775+发电量计算【计算逻辑页】!T6774-结论【关键目标】!$C$28))</f>
        <v>0</v>
      </c>
      <c r="V6775" s="5">
        <f t="shared" si="949"/>
        <v>0</v>
      </c>
      <c r="W6775" s="5">
        <f t="shared" si="950"/>
        <v>0</v>
      </c>
      <c r="X6775" s="5">
        <f t="shared" si="953"/>
        <v>0</v>
      </c>
    </row>
    <row r="6776" spans="1:24" x14ac:dyDescent="0.15">
      <c r="A6776" s="7">
        <v>6775</v>
      </c>
      <c r="B6776" s="7">
        <v>10</v>
      </c>
      <c r="C6776" s="7">
        <v>10</v>
      </c>
      <c r="D6776" s="7">
        <v>7</v>
      </c>
      <c r="E6776" s="7">
        <v>283</v>
      </c>
      <c r="F6776" s="7">
        <v>13</v>
      </c>
      <c r="G6776" s="7">
        <v>31.4</v>
      </c>
      <c r="H6776" s="7">
        <f t="shared" si="945"/>
        <v>2</v>
      </c>
      <c r="I6776" s="16">
        <f t="shared" si="946"/>
        <v>45209</v>
      </c>
      <c r="J6776" s="17">
        <v>0.2407</v>
      </c>
      <c r="K6776" s="18">
        <f>G6776*结论【关键目标】!C$27*0.7735*0.001</f>
        <v>2.9145479999999999</v>
      </c>
      <c r="L6776" s="5">
        <v>0</v>
      </c>
      <c r="M6776" s="5">
        <f>ABS(IF(L6776&lt;=0,L6776/耗电量关键数据!$B$6/1000,L6776/耗电量关键数据!$B$5/1000))</f>
        <v>0</v>
      </c>
      <c r="N6776" s="5">
        <f>电气设备逐时使用率计算!H6752</f>
        <v>2.3376900000000003</v>
      </c>
      <c r="O6776" s="5">
        <f>灯光逐时使用率计算!H6752</f>
        <v>1.2467680000000001</v>
      </c>
      <c r="P6776" s="19">
        <f t="shared" si="947"/>
        <v>3.5844580000000006</v>
      </c>
      <c r="Q6776" s="19">
        <f t="shared" si="951"/>
        <v>0</v>
      </c>
      <c r="R6776" s="20">
        <f t="shared" si="948"/>
        <v>2.9145479999999999</v>
      </c>
      <c r="S6776" s="20">
        <f t="shared" si="952"/>
        <v>0</v>
      </c>
      <c r="T6776" s="20">
        <f>IF((T6775+R6776)&lt;0,0,IF((T6775+R6776)&gt;结论【关键目标】!C$28,结论【关键目标】!C$28,T6775+R6776))</f>
        <v>2.9145479999999999</v>
      </c>
      <c r="U6776" s="19">
        <f>IF((T6775+R6776)&lt;结论【关键目标】!$C$28,0,(发电量计算【计算逻辑页】!R6776+发电量计算【计算逻辑页】!T6775-结论【关键目标】!$C$28))</f>
        <v>0</v>
      </c>
      <c r="V6776" s="5">
        <f t="shared" si="949"/>
        <v>0</v>
      </c>
      <c r="W6776" s="5">
        <f t="shared" si="950"/>
        <v>0.70153170359999995</v>
      </c>
      <c r="X6776" s="5">
        <f t="shared" si="953"/>
        <v>0</v>
      </c>
    </row>
    <row r="6777" spans="1:24" x14ac:dyDescent="0.15">
      <c r="A6777" s="7">
        <v>6776</v>
      </c>
      <c r="B6777" s="7">
        <v>10</v>
      </c>
      <c r="C6777" s="7">
        <v>10</v>
      </c>
      <c r="D6777" s="7">
        <v>8</v>
      </c>
      <c r="E6777" s="7">
        <v>283</v>
      </c>
      <c r="F6777" s="7">
        <v>13</v>
      </c>
      <c r="G6777" s="7">
        <v>107.5</v>
      </c>
      <c r="H6777" s="7">
        <f t="shared" si="945"/>
        <v>2</v>
      </c>
      <c r="I6777" s="16">
        <f t="shared" si="946"/>
        <v>45209</v>
      </c>
      <c r="J6777" s="17">
        <v>0.70809999999999995</v>
      </c>
      <c r="K6777" s="18">
        <f>G6777*结论【关键目标】!C$27*0.7735*0.001</f>
        <v>9.9781499999999994</v>
      </c>
      <c r="L6777" s="5">
        <v>0</v>
      </c>
      <c r="M6777" s="5">
        <f>ABS(IF(L6777&lt;=0,L6777/耗电量关键数据!$B$6/1000,L6777/耗电量关键数据!$B$5/1000))</f>
        <v>0</v>
      </c>
      <c r="N6777" s="5">
        <f>电气设备逐时使用率计算!H6753</f>
        <v>11.688450000000001</v>
      </c>
      <c r="O6777" s="5">
        <f>灯光逐时使用率计算!H6753</f>
        <v>6.2338399999999998</v>
      </c>
      <c r="P6777" s="19">
        <f t="shared" si="947"/>
        <v>17.92229</v>
      </c>
      <c r="Q6777" s="19">
        <f t="shared" si="951"/>
        <v>0</v>
      </c>
      <c r="R6777" s="20">
        <f t="shared" si="948"/>
        <v>9.9781499999999994</v>
      </c>
      <c r="S6777" s="20">
        <f t="shared" si="952"/>
        <v>0</v>
      </c>
      <c r="T6777" s="20">
        <f>IF((T6776+R6777)&lt;0,0,IF((T6776+R6777)&gt;结论【关键目标】!C$28,结论【关键目标】!C$28,T6776+R6777))</f>
        <v>12.892697999999999</v>
      </c>
      <c r="U6777" s="19">
        <f>IF((T6776+R6777)&lt;结论【关键目标】!$C$28,0,(发电量计算【计算逻辑页】!R6777+发电量计算【计算逻辑页】!T6776-结论【关键目标】!$C$28))</f>
        <v>0</v>
      </c>
      <c r="V6777" s="5">
        <f t="shared" si="949"/>
        <v>0</v>
      </c>
      <c r="W6777" s="5">
        <f t="shared" si="950"/>
        <v>7.0655280149999991</v>
      </c>
      <c r="X6777" s="5">
        <f t="shared" si="953"/>
        <v>0</v>
      </c>
    </row>
    <row r="6778" spans="1:24" x14ac:dyDescent="0.15">
      <c r="A6778" s="7">
        <v>6777</v>
      </c>
      <c r="B6778" s="7">
        <v>10</v>
      </c>
      <c r="C6778" s="7">
        <v>10</v>
      </c>
      <c r="D6778" s="7">
        <v>9</v>
      </c>
      <c r="E6778" s="7">
        <v>283</v>
      </c>
      <c r="F6778" s="7">
        <v>13.9</v>
      </c>
      <c r="G6778" s="7">
        <v>208.2</v>
      </c>
      <c r="H6778" s="7">
        <f t="shared" si="945"/>
        <v>2</v>
      </c>
      <c r="I6778" s="16">
        <f t="shared" si="946"/>
        <v>45209</v>
      </c>
      <c r="J6778" s="17">
        <v>0.70809999999999995</v>
      </c>
      <c r="K6778" s="18">
        <f>G6778*结论【关键目标】!C$27*0.7735*0.001</f>
        <v>19.325123999999999</v>
      </c>
      <c r="L6778" s="5">
        <v>0</v>
      </c>
      <c r="M6778" s="5">
        <f>ABS(IF(L6778&lt;=0,L6778/耗电量关键数据!$B$6/1000,L6778/耗电量关键数据!$B$5/1000))</f>
        <v>0</v>
      </c>
      <c r="N6778" s="5">
        <f>电气设备逐时使用率计算!H6754</f>
        <v>22.208055000000002</v>
      </c>
      <c r="O6778" s="5">
        <f>灯光逐时使用率计算!H6754</f>
        <v>11.844296</v>
      </c>
      <c r="P6778" s="19">
        <f t="shared" si="947"/>
        <v>34.052351000000002</v>
      </c>
      <c r="Q6778" s="19">
        <f t="shared" si="951"/>
        <v>0</v>
      </c>
      <c r="R6778" s="20">
        <f t="shared" si="948"/>
        <v>19.325123999999999</v>
      </c>
      <c r="S6778" s="20">
        <f t="shared" si="952"/>
        <v>0</v>
      </c>
      <c r="T6778" s="20">
        <f>IF((T6777+R6778)&lt;0,0,IF((T6777+R6778)&gt;结论【关键目标】!C$28,结论【关键目标】!C$28,T6777+R6778))</f>
        <v>22</v>
      </c>
      <c r="U6778" s="19">
        <f>IF((T6777+R6778)&lt;结论【关键目标】!$C$28,0,(发电量计算【计算逻辑页】!R6778+发电量计算【计算逻辑页】!T6777-结论【关键目标】!$C$28))</f>
        <v>10.217821999999998</v>
      </c>
      <c r="V6778" s="5">
        <f t="shared" si="949"/>
        <v>3.5762376999999992</v>
      </c>
      <c r="W6778" s="5">
        <f t="shared" si="950"/>
        <v>13.684120304399999</v>
      </c>
      <c r="X6778" s="5">
        <f t="shared" si="953"/>
        <v>0</v>
      </c>
    </row>
    <row r="6779" spans="1:24" x14ac:dyDescent="0.15">
      <c r="A6779" s="7">
        <v>6778</v>
      </c>
      <c r="B6779" s="7">
        <v>10</v>
      </c>
      <c r="C6779" s="7">
        <v>10</v>
      </c>
      <c r="D6779" s="7">
        <v>10</v>
      </c>
      <c r="E6779" s="7">
        <v>283</v>
      </c>
      <c r="F6779" s="7">
        <v>15</v>
      </c>
      <c r="G6779" s="7">
        <v>269.10000000000002</v>
      </c>
      <c r="H6779" s="7">
        <f t="shared" si="945"/>
        <v>2</v>
      </c>
      <c r="I6779" s="16">
        <f t="shared" si="946"/>
        <v>45209</v>
      </c>
      <c r="J6779" s="17">
        <v>0.70809999999999995</v>
      </c>
      <c r="K6779" s="18">
        <f>G6779*结论【关键目标】!C$27*0.7735*0.001</f>
        <v>24.977862000000002</v>
      </c>
      <c r="L6779" s="5">
        <v>0</v>
      </c>
      <c r="M6779" s="5">
        <f>ABS(IF(L6779&lt;=0,L6779/耗电量关键数据!$B$6/1000,L6779/耗电量关键数据!$B$5/1000))</f>
        <v>0</v>
      </c>
      <c r="N6779" s="5">
        <f>电气设备逐时使用率计算!H6755</f>
        <v>22.208055000000002</v>
      </c>
      <c r="O6779" s="5">
        <f>灯光逐时使用率计算!H6755</f>
        <v>11.844296</v>
      </c>
      <c r="P6779" s="19">
        <f t="shared" si="947"/>
        <v>34.052351000000002</v>
      </c>
      <c r="Q6779" s="19">
        <f t="shared" si="951"/>
        <v>0</v>
      </c>
      <c r="R6779" s="20">
        <f t="shared" si="948"/>
        <v>24.977862000000002</v>
      </c>
      <c r="S6779" s="20">
        <f t="shared" si="952"/>
        <v>0</v>
      </c>
      <c r="T6779" s="20">
        <f>IF((T6778+R6779)&lt;0,0,IF((T6778+R6779)&gt;结论【关键目标】!C$28,结论【关键目标】!C$28,T6778+R6779))</f>
        <v>22</v>
      </c>
      <c r="U6779" s="19">
        <f>IF((T6778+R6779)&lt;结论【关键目标】!$C$28,0,(发电量计算【计算逻辑页】!R6779+发电量计算【计算逻辑页】!T6778-结论【关键目标】!$C$28))</f>
        <v>24.977862000000002</v>
      </c>
      <c r="V6779" s="5">
        <f t="shared" si="949"/>
        <v>8.7422517000000006</v>
      </c>
      <c r="W6779" s="5">
        <f t="shared" si="950"/>
        <v>17.686824082200001</v>
      </c>
      <c r="X6779" s="5">
        <f t="shared" si="953"/>
        <v>0</v>
      </c>
    </row>
    <row r="6780" spans="1:24" x14ac:dyDescent="0.15">
      <c r="A6780" s="7">
        <v>6779</v>
      </c>
      <c r="B6780" s="7">
        <v>10</v>
      </c>
      <c r="C6780" s="7">
        <v>10</v>
      </c>
      <c r="D6780" s="7">
        <v>11</v>
      </c>
      <c r="E6780" s="7">
        <v>283</v>
      </c>
      <c r="F6780" s="7">
        <v>16</v>
      </c>
      <c r="G6780" s="7">
        <v>340.6</v>
      </c>
      <c r="H6780" s="7">
        <f t="shared" si="945"/>
        <v>2</v>
      </c>
      <c r="I6780" s="16">
        <f t="shared" si="946"/>
        <v>45209</v>
      </c>
      <c r="J6780" s="17">
        <v>1.2267999999999999</v>
      </c>
      <c r="K6780" s="18">
        <f>G6780*结论【关键目标】!C$27*0.7735*0.001</f>
        <v>31.614491999999998</v>
      </c>
      <c r="L6780" s="5">
        <v>0</v>
      </c>
      <c r="M6780" s="5">
        <f>ABS(IF(L6780&lt;=0,L6780/耗电量关键数据!$B$6/1000,L6780/耗电量关键数据!$B$5/1000))</f>
        <v>0</v>
      </c>
      <c r="N6780" s="5">
        <f>电气设备逐时使用率计算!H6756</f>
        <v>22.208055000000002</v>
      </c>
      <c r="O6780" s="5">
        <f>灯光逐时使用率计算!H6756</f>
        <v>11.844296</v>
      </c>
      <c r="P6780" s="19">
        <f t="shared" si="947"/>
        <v>34.052351000000002</v>
      </c>
      <c r="Q6780" s="19">
        <f t="shared" si="951"/>
        <v>34.052351000000002</v>
      </c>
      <c r="R6780" s="20">
        <f t="shared" si="948"/>
        <v>-2.4378590000000031</v>
      </c>
      <c r="S6780" s="20">
        <f t="shared" si="952"/>
        <v>2.4378590000000031</v>
      </c>
      <c r="T6780" s="20">
        <f>IF((T6779+R6780)&lt;0,0,IF((T6779+R6780)&gt;结论【关键目标】!C$28,结论【关键目标】!C$28,T6779+R6780))</f>
        <v>19.562140999999997</v>
      </c>
      <c r="U6780" s="19">
        <f>IF((T6779+R6780)&lt;结论【关键目标】!$C$28,0,(发电量计算【计算逻辑页】!R6780+发电量计算【计算逻辑页】!T6779-结论【关键目标】!$C$28))</f>
        <v>0</v>
      </c>
      <c r="V6780" s="5">
        <f t="shared" si="949"/>
        <v>0</v>
      </c>
      <c r="W6780" s="5">
        <f t="shared" si="950"/>
        <v>38.784658785599994</v>
      </c>
      <c r="X6780" s="5">
        <f t="shared" si="953"/>
        <v>2.1375147712000024</v>
      </c>
    </row>
    <row r="6781" spans="1:24" x14ac:dyDescent="0.15">
      <c r="A6781" s="7">
        <v>6780</v>
      </c>
      <c r="B6781" s="7">
        <v>10</v>
      </c>
      <c r="C6781" s="7">
        <v>10</v>
      </c>
      <c r="D6781" s="7">
        <v>12</v>
      </c>
      <c r="E6781" s="7">
        <v>283</v>
      </c>
      <c r="F6781" s="7">
        <v>16</v>
      </c>
      <c r="G6781" s="7">
        <v>370.3</v>
      </c>
      <c r="H6781" s="7">
        <f t="shared" si="945"/>
        <v>2</v>
      </c>
      <c r="I6781" s="16">
        <f t="shared" si="946"/>
        <v>45209</v>
      </c>
      <c r="J6781" s="17">
        <v>1.2267999999999999</v>
      </c>
      <c r="K6781" s="18">
        <f>G6781*结论【关键目标】!C$27*0.7735*0.001</f>
        <v>34.371245999999999</v>
      </c>
      <c r="L6781" s="5">
        <v>0</v>
      </c>
      <c r="M6781" s="5">
        <f>ABS(IF(L6781&lt;=0,L6781/耗电量关键数据!$B$6/1000,L6781/耗电量关键数据!$B$5/1000))</f>
        <v>0</v>
      </c>
      <c r="N6781" s="5">
        <f>电气设备逐时使用率计算!H6757</f>
        <v>11.688450000000001</v>
      </c>
      <c r="O6781" s="5">
        <f>灯光逐时使用率计算!H6757</f>
        <v>9.9741440000000008</v>
      </c>
      <c r="P6781" s="19">
        <f t="shared" si="947"/>
        <v>21.662594000000002</v>
      </c>
      <c r="Q6781" s="19">
        <f t="shared" si="951"/>
        <v>21.662594000000002</v>
      </c>
      <c r="R6781" s="20">
        <f t="shared" si="948"/>
        <v>12.708651999999997</v>
      </c>
      <c r="S6781" s="20">
        <f t="shared" si="952"/>
        <v>0</v>
      </c>
      <c r="T6781" s="20">
        <f>IF((T6780+R6781)&lt;0,0,IF((T6780+R6781)&gt;结论【关键目标】!C$28,结论【关键目标】!C$28,T6780+R6781))</f>
        <v>22</v>
      </c>
      <c r="U6781" s="19">
        <f>IF((T6780+R6781)&lt;结论【关键目标】!$C$28,0,(发电量计算【计算逻辑页】!R6781+发电量计算【计算逻辑页】!T6780-结论【关键目标】!$C$28))</f>
        <v>10.270792999999998</v>
      </c>
      <c r="V6781" s="5">
        <f t="shared" si="949"/>
        <v>3.594777549999999</v>
      </c>
      <c r="W6781" s="5">
        <f t="shared" si="950"/>
        <v>26.5756703192</v>
      </c>
      <c r="X6781" s="5">
        <f t="shared" si="953"/>
        <v>0</v>
      </c>
    </row>
    <row r="6782" spans="1:24" x14ac:dyDescent="0.15">
      <c r="A6782" s="7">
        <v>6781</v>
      </c>
      <c r="B6782" s="7">
        <v>10</v>
      </c>
      <c r="C6782" s="7">
        <v>10</v>
      </c>
      <c r="D6782" s="7">
        <v>13</v>
      </c>
      <c r="E6782" s="7">
        <v>283</v>
      </c>
      <c r="F6782" s="7">
        <v>17</v>
      </c>
      <c r="G6782" s="7">
        <v>338.9</v>
      </c>
      <c r="H6782" s="7">
        <f t="shared" si="945"/>
        <v>2</v>
      </c>
      <c r="I6782" s="16">
        <f t="shared" si="946"/>
        <v>45209</v>
      </c>
      <c r="J6782" s="17">
        <v>1.2267999999999999</v>
      </c>
      <c r="K6782" s="18">
        <f>G6782*结论【关键目标】!C$27*0.7735*0.001</f>
        <v>31.456697999999999</v>
      </c>
      <c r="L6782" s="5">
        <v>0</v>
      </c>
      <c r="M6782" s="5">
        <f>ABS(IF(L6782&lt;=0,L6782/耗电量关键数据!$B$6/1000,L6782/耗电量关键数据!$B$5/1000))</f>
        <v>0</v>
      </c>
      <c r="N6782" s="5">
        <f>电气设备逐时使用率计算!H6758</f>
        <v>11.688450000000001</v>
      </c>
      <c r="O6782" s="5">
        <f>灯光逐时使用率计算!H6758</f>
        <v>9.9741440000000008</v>
      </c>
      <c r="P6782" s="19">
        <f t="shared" si="947"/>
        <v>21.662594000000002</v>
      </c>
      <c r="Q6782" s="19">
        <f t="shared" si="951"/>
        <v>21.662594000000002</v>
      </c>
      <c r="R6782" s="20">
        <f t="shared" si="948"/>
        <v>9.7941039999999973</v>
      </c>
      <c r="S6782" s="20">
        <f t="shared" si="952"/>
        <v>0</v>
      </c>
      <c r="T6782" s="20">
        <f>IF((T6781+R6782)&lt;0,0,IF((T6781+R6782)&gt;结论【关键目标】!C$28,结论【关键目标】!C$28,T6781+R6782))</f>
        <v>22</v>
      </c>
      <c r="U6782" s="19">
        <f>IF((T6781+R6782)&lt;结论【关键目标】!$C$28,0,(发电量计算【计算逻辑页】!R6782+发电量计算【计算逻辑页】!T6781-结论【关键目标】!$C$28))</f>
        <v>9.7941039999999973</v>
      </c>
      <c r="V6782" s="5">
        <f t="shared" si="949"/>
        <v>3.4279363999999988</v>
      </c>
      <c r="W6782" s="5">
        <f t="shared" si="950"/>
        <v>26.5756703192</v>
      </c>
      <c r="X6782" s="5">
        <f t="shared" si="953"/>
        <v>0</v>
      </c>
    </row>
    <row r="6783" spans="1:24" x14ac:dyDescent="0.15">
      <c r="A6783" s="7">
        <v>6782</v>
      </c>
      <c r="B6783" s="7">
        <v>10</v>
      </c>
      <c r="C6783" s="7">
        <v>10</v>
      </c>
      <c r="D6783" s="7">
        <v>14</v>
      </c>
      <c r="E6783" s="7">
        <v>283</v>
      </c>
      <c r="F6783" s="7">
        <v>18</v>
      </c>
      <c r="G6783" s="7">
        <v>293.10000000000002</v>
      </c>
      <c r="H6783" s="7">
        <f t="shared" si="945"/>
        <v>2</v>
      </c>
      <c r="I6783" s="16">
        <f t="shared" si="946"/>
        <v>45209</v>
      </c>
      <c r="J6783" s="17">
        <v>1.2267999999999999</v>
      </c>
      <c r="K6783" s="18">
        <f>G6783*结论【关键目标】!C$27*0.7735*0.001</f>
        <v>27.205541999999998</v>
      </c>
      <c r="L6783" s="5">
        <v>0</v>
      </c>
      <c r="M6783" s="5">
        <f>ABS(IF(L6783&lt;=0,L6783/耗电量关键数据!$B$6/1000,L6783/耗电量关键数据!$B$5/1000))</f>
        <v>0</v>
      </c>
      <c r="N6783" s="5">
        <f>电气设备逐时使用率计算!H6759</f>
        <v>22.208055000000002</v>
      </c>
      <c r="O6783" s="5">
        <f>灯光逐时使用率计算!H6759</f>
        <v>11.844296</v>
      </c>
      <c r="P6783" s="19">
        <f t="shared" si="947"/>
        <v>34.052351000000002</v>
      </c>
      <c r="Q6783" s="19">
        <f t="shared" si="951"/>
        <v>34.052351000000002</v>
      </c>
      <c r="R6783" s="20">
        <f t="shared" si="948"/>
        <v>-6.8468090000000039</v>
      </c>
      <c r="S6783" s="20">
        <f t="shared" si="952"/>
        <v>6.8468090000000039</v>
      </c>
      <c r="T6783" s="20">
        <f>IF((T6782+R6783)&lt;0,0,IF((T6782+R6783)&gt;结论【关键目标】!C$28,结论【关键目标】!C$28,T6782+R6783))</f>
        <v>15.153190999999996</v>
      </c>
      <c r="U6783" s="19">
        <f>IF((T6782+R6783)&lt;结论【关键目标】!$C$28,0,(发电量计算【计算逻辑页】!R6783+发电量计算【计算逻辑页】!T6782-结论【关键目标】!$C$28))</f>
        <v>0</v>
      </c>
      <c r="V6783" s="5">
        <f t="shared" si="949"/>
        <v>0</v>
      </c>
      <c r="W6783" s="5">
        <f t="shared" si="950"/>
        <v>33.375758925599996</v>
      </c>
      <c r="X6783" s="5">
        <f t="shared" si="953"/>
        <v>6.0032821312000024</v>
      </c>
    </row>
    <row r="6784" spans="1:24" x14ac:dyDescent="0.15">
      <c r="A6784" s="7">
        <v>6783</v>
      </c>
      <c r="B6784" s="7">
        <v>10</v>
      </c>
      <c r="C6784" s="7">
        <v>10</v>
      </c>
      <c r="D6784" s="7">
        <v>15</v>
      </c>
      <c r="E6784" s="7">
        <v>283</v>
      </c>
      <c r="F6784" s="7">
        <v>18.600000000000001</v>
      </c>
      <c r="G6784" s="7">
        <v>257</v>
      </c>
      <c r="H6784" s="7">
        <f t="shared" si="945"/>
        <v>2</v>
      </c>
      <c r="I6784" s="16">
        <f t="shared" si="946"/>
        <v>45209</v>
      </c>
      <c r="J6784" s="17">
        <v>1.2267999999999999</v>
      </c>
      <c r="K6784" s="18">
        <f>G6784*结论【关键目标】!C$27*0.7735*0.001</f>
        <v>23.85474</v>
      </c>
      <c r="L6784" s="5">
        <v>0</v>
      </c>
      <c r="M6784" s="5">
        <f>ABS(IF(L6784&lt;=0,L6784/耗电量关键数据!$B$6/1000,L6784/耗电量关键数据!$B$5/1000))</f>
        <v>0</v>
      </c>
      <c r="N6784" s="5">
        <f>电气设备逐时使用率计算!H6760</f>
        <v>22.208055000000002</v>
      </c>
      <c r="O6784" s="5">
        <f>灯光逐时使用率计算!H6760</f>
        <v>11.844296</v>
      </c>
      <c r="P6784" s="19">
        <f t="shared" si="947"/>
        <v>34.052351000000002</v>
      </c>
      <c r="Q6784" s="19">
        <f t="shared" si="951"/>
        <v>34.052351000000002</v>
      </c>
      <c r="R6784" s="20">
        <f t="shared" si="948"/>
        <v>-10.197611000000002</v>
      </c>
      <c r="S6784" s="20">
        <f t="shared" si="952"/>
        <v>10.197611000000002</v>
      </c>
      <c r="T6784" s="20">
        <f>IF((T6783+R6784)&lt;0,0,IF((T6783+R6784)&gt;结论【关键目标】!C$28,结论【关键目标】!C$28,T6783+R6784))</f>
        <v>4.9555799999999941</v>
      </c>
      <c r="U6784" s="19">
        <f>IF((T6783+R6784)&lt;结论【关键目标】!$C$28,0,(发电量计算【计算逻辑页】!R6784+发电量计算【计算逻辑页】!T6783-结论【关键目标】!$C$28))</f>
        <v>0</v>
      </c>
      <c r="V6784" s="5">
        <f t="shared" si="949"/>
        <v>0</v>
      </c>
      <c r="W6784" s="5">
        <f t="shared" si="950"/>
        <v>29.264995031999998</v>
      </c>
      <c r="X6784" s="5">
        <f t="shared" si="953"/>
        <v>4.3450525439999943</v>
      </c>
    </row>
    <row r="6785" spans="1:24" x14ac:dyDescent="0.15">
      <c r="A6785" s="7">
        <v>6784</v>
      </c>
      <c r="B6785" s="7">
        <v>10</v>
      </c>
      <c r="C6785" s="7">
        <v>10</v>
      </c>
      <c r="D6785" s="7">
        <v>16</v>
      </c>
      <c r="E6785" s="7">
        <v>283</v>
      </c>
      <c r="F6785" s="7">
        <v>19</v>
      </c>
      <c r="G6785" s="7">
        <v>121.2</v>
      </c>
      <c r="H6785" s="7">
        <f t="shared" si="945"/>
        <v>2</v>
      </c>
      <c r="I6785" s="16">
        <f t="shared" si="946"/>
        <v>45209</v>
      </c>
      <c r="J6785" s="17">
        <v>0.70809999999999995</v>
      </c>
      <c r="K6785" s="18">
        <f>G6785*结论【关键目标】!C$27*0.7735*0.001</f>
        <v>11.249784</v>
      </c>
      <c r="L6785" s="5">
        <v>0</v>
      </c>
      <c r="M6785" s="5">
        <f>ABS(IF(L6785&lt;=0,L6785/耗电量关键数据!$B$6/1000,L6785/耗电量关键数据!$B$5/1000))</f>
        <v>0</v>
      </c>
      <c r="N6785" s="5">
        <f>电气设备逐时使用率计算!H6761</f>
        <v>22.208055000000002</v>
      </c>
      <c r="O6785" s="5">
        <f>灯光逐时使用率计算!H6761</f>
        <v>11.844296</v>
      </c>
      <c r="P6785" s="19">
        <f t="shared" si="947"/>
        <v>34.052351000000002</v>
      </c>
      <c r="Q6785" s="19">
        <f t="shared" si="951"/>
        <v>0</v>
      </c>
      <c r="R6785" s="20">
        <f t="shared" si="948"/>
        <v>11.249784</v>
      </c>
      <c r="S6785" s="20">
        <f t="shared" si="952"/>
        <v>0</v>
      </c>
      <c r="T6785" s="20">
        <f>IF((T6784+R6785)&lt;0,0,IF((T6784+R6785)&gt;结论【关键目标】!C$28,结论【关键目标】!C$28,T6784+R6785))</f>
        <v>16.205363999999996</v>
      </c>
      <c r="U6785" s="19">
        <f>IF((T6784+R6785)&lt;结论【关键目标】!$C$28,0,(发电量计算【计算逻辑页】!R6785+发电量计算【计算逻辑页】!T6784-结论【关键目标】!$C$28))</f>
        <v>0</v>
      </c>
      <c r="V6785" s="5">
        <f t="shared" si="949"/>
        <v>0</v>
      </c>
      <c r="W6785" s="5">
        <f t="shared" si="950"/>
        <v>7.9659720503999996</v>
      </c>
      <c r="X6785" s="5">
        <f t="shared" si="953"/>
        <v>0</v>
      </c>
    </row>
    <row r="6786" spans="1:24" x14ac:dyDescent="0.15">
      <c r="A6786" s="7">
        <v>6785</v>
      </c>
      <c r="B6786" s="7">
        <v>10</v>
      </c>
      <c r="C6786" s="7">
        <v>10</v>
      </c>
      <c r="D6786" s="7">
        <v>17</v>
      </c>
      <c r="E6786" s="7">
        <v>283</v>
      </c>
      <c r="F6786" s="7">
        <v>18.100000000000001</v>
      </c>
      <c r="G6786" s="7">
        <v>2.2000000000000002</v>
      </c>
      <c r="H6786" s="7">
        <f t="shared" ref="H6786:H6849" si="954">WEEKDAY(I:I,2)</f>
        <v>2</v>
      </c>
      <c r="I6786" s="16">
        <f t="shared" ref="I6786:I6849" si="955">DATE(2023,B6786,C6786)</f>
        <v>45209</v>
      </c>
      <c r="J6786" s="17">
        <v>0.70809999999999995</v>
      </c>
      <c r="K6786" s="18">
        <f>G6786*结论【关键目标】!C$27*0.7735*0.001</f>
        <v>0.204204</v>
      </c>
      <c r="L6786" s="5">
        <v>0</v>
      </c>
      <c r="M6786" s="5">
        <f>ABS(IF(L6786&lt;=0,L6786/耗电量关键数据!$B$6/1000,L6786/耗电量关键数据!$B$5/1000))</f>
        <v>0</v>
      </c>
      <c r="N6786" s="5">
        <f>电气设备逐时使用率计算!H6762</f>
        <v>22.208055000000002</v>
      </c>
      <c r="O6786" s="5">
        <f>灯光逐时使用率计算!H6762</f>
        <v>11.844296</v>
      </c>
      <c r="P6786" s="19">
        <f t="shared" ref="P6786:P6849" si="956">M6786+N6786+O6786</f>
        <v>34.052351000000002</v>
      </c>
      <c r="Q6786" s="19">
        <f t="shared" si="951"/>
        <v>0</v>
      </c>
      <c r="R6786" s="20">
        <f t="shared" ref="R6786:R6849" si="957">K6786-Q6786</f>
        <v>0.204204</v>
      </c>
      <c r="S6786" s="20">
        <f t="shared" si="952"/>
        <v>0</v>
      </c>
      <c r="T6786" s="20">
        <f>IF((T6785+R6786)&lt;0,0,IF((T6785+R6786)&gt;结论【关键目标】!C$28,结论【关键目标】!C$28,T6785+R6786))</f>
        <v>16.409567999999997</v>
      </c>
      <c r="U6786" s="19">
        <f>IF((T6785+R6786)&lt;结论【关键目标】!$C$28,0,(发电量计算【计算逻辑页】!R6786+发电量计算【计算逻辑页】!T6785-结论【关键目标】!$C$28))</f>
        <v>0</v>
      </c>
      <c r="V6786" s="5">
        <f t="shared" ref="V6786:V6849" si="958">IF(J6786&gt;0.35,U6786*0.35,0)</f>
        <v>0</v>
      </c>
      <c r="W6786" s="5">
        <f t="shared" ref="W6786:W6849" si="959">IF(P6786&gt;K6786,K6786*J6786,P6786*J6786)</f>
        <v>0.14459685239999998</v>
      </c>
      <c r="X6786" s="5">
        <f t="shared" si="953"/>
        <v>0</v>
      </c>
    </row>
    <row r="6787" spans="1:24" x14ac:dyDescent="0.15">
      <c r="A6787" s="7">
        <v>6786</v>
      </c>
      <c r="B6787" s="7">
        <v>10</v>
      </c>
      <c r="C6787" s="7">
        <v>10</v>
      </c>
      <c r="D6787" s="7">
        <v>18</v>
      </c>
      <c r="E6787" s="7">
        <v>283</v>
      </c>
      <c r="F6787" s="7">
        <v>16.899999999999999</v>
      </c>
      <c r="G6787" s="7">
        <v>0</v>
      </c>
      <c r="H6787" s="7">
        <f t="shared" si="954"/>
        <v>2</v>
      </c>
      <c r="I6787" s="16">
        <f t="shared" si="955"/>
        <v>45209</v>
      </c>
      <c r="J6787" s="17">
        <v>0.70809999999999995</v>
      </c>
      <c r="K6787" s="18">
        <f>G6787*结论【关键目标】!C$27*0.7735*0.001</f>
        <v>0</v>
      </c>
      <c r="L6787" s="5">
        <v>0</v>
      </c>
      <c r="M6787" s="5">
        <f>ABS(IF(L6787&lt;=0,L6787/耗电量关键数据!$B$6/1000,L6787/耗电量关键数据!$B$5/1000))</f>
        <v>0</v>
      </c>
      <c r="N6787" s="5">
        <f>电气设备逐时使用率计算!H6763</f>
        <v>7.0130699999999999</v>
      </c>
      <c r="O6787" s="5">
        <f>灯光逐时使用率计算!H6763</f>
        <v>3.7403040000000001</v>
      </c>
      <c r="P6787" s="19">
        <f t="shared" si="956"/>
        <v>10.753374000000001</v>
      </c>
      <c r="Q6787" s="19">
        <f t="shared" ref="Q6787:Q6850" si="960">IF(J6787&gt;0.8,P6787,0)</f>
        <v>0</v>
      </c>
      <c r="R6787" s="20">
        <f t="shared" si="957"/>
        <v>0</v>
      </c>
      <c r="S6787" s="20">
        <f t="shared" ref="S6787:S6850" si="961">IF(R6787&lt;0,ABS(R6787),0)</f>
        <v>0</v>
      </c>
      <c r="T6787" s="20">
        <f>IF((T6786+R6787)&lt;0,0,IF((T6786+R6787)&gt;结论【关键目标】!C$28,结论【关键目标】!C$28,T6786+R6787))</f>
        <v>16.409567999999997</v>
      </c>
      <c r="U6787" s="19">
        <f>IF((T6786+R6787)&lt;结论【关键目标】!$C$28,0,(发电量计算【计算逻辑页】!R6787+发电量计算【计算逻辑页】!T6786-结论【关键目标】!$C$28))</f>
        <v>0</v>
      </c>
      <c r="V6787" s="5">
        <f t="shared" si="958"/>
        <v>0</v>
      </c>
      <c r="W6787" s="5">
        <f t="shared" si="959"/>
        <v>0</v>
      </c>
      <c r="X6787" s="5">
        <f t="shared" si="953"/>
        <v>0</v>
      </c>
    </row>
    <row r="6788" spans="1:24" x14ac:dyDescent="0.15">
      <c r="A6788" s="7">
        <v>6787</v>
      </c>
      <c r="B6788" s="7">
        <v>10</v>
      </c>
      <c r="C6788" s="7">
        <v>10</v>
      </c>
      <c r="D6788" s="7">
        <v>19</v>
      </c>
      <c r="E6788" s="7">
        <v>283</v>
      </c>
      <c r="F6788" s="7">
        <v>17</v>
      </c>
      <c r="G6788" s="7">
        <v>0</v>
      </c>
      <c r="H6788" s="7">
        <f t="shared" si="954"/>
        <v>2</v>
      </c>
      <c r="I6788" s="16">
        <f t="shared" si="955"/>
        <v>45209</v>
      </c>
      <c r="J6788" s="17">
        <v>1.2267999999999999</v>
      </c>
      <c r="K6788" s="18">
        <f>G6788*结论【关键目标】!C$27*0.7735*0.001</f>
        <v>0</v>
      </c>
      <c r="L6788" s="5">
        <v>0</v>
      </c>
      <c r="M6788" s="5">
        <f>ABS(IF(L6788&lt;=0,L6788/耗电量关键数据!$B$6/1000,L6788/耗电量关键数据!$B$5/1000))</f>
        <v>0</v>
      </c>
      <c r="N6788" s="5">
        <f>电气设备逐时使用率计算!H6764</f>
        <v>7.0130699999999999</v>
      </c>
      <c r="O6788" s="5">
        <f>灯光逐时使用率计算!H6764</f>
        <v>3.7403040000000001</v>
      </c>
      <c r="P6788" s="19">
        <f t="shared" si="956"/>
        <v>10.753374000000001</v>
      </c>
      <c r="Q6788" s="19">
        <f t="shared" si="960"/>
        <v>10.753374000000001</v>
      </c>
      <c r="R6788" s="20">
        <f t="shared" si="957"/>
        <v>-10.753374000000001</v>
      </c>
      <c r="S6788" s="20">
        <f t="shared" si="961"/>
        <v>10.753374000000001</v>
      </c>
      <c r="T6788" s="20">
        <f>IF((T6787+R6788)&lt;0,0,IF((T6787+R6788)&gt;结论【关键目标】!C$28,结论【关键目标】!C$28,T6787+R6788))</f>
        <v>5.6561939999999957</v>
      </c>
      <c r="U6788" s="19">
        <f>IF((T6787+R6788)&lt;结论【关键目标】!$C$28,0,(发电量计算【计算逻辑页】!R6788+发电量计算【计算逻辑页】!T6787-结论【关键目标】!$C$28))</f>
        <v>0</v>
      </c>
      <c r="V6788" s="5">
        <f t="shared" si="958"/>
        <v>0</v>
      </c>
      <c r="W6788" s="5">
        <f t="shared" si="959"/>
        <v>0</v>
      </c>
      <c r="X6788" s="5">
        <f t="shared" ref="X6788:X6851" si="962">(J6788-0.35)*IF(T6788&gt;S6788,S6788,T6788)</f>
        <v>4.9593508991999959</v>
      </c>
    </row>
    <row r="6789" spans="1:24" x14ac:dyDescent="0.15">
      <c r="A6789" s="7">
        <v>6788</v>
      </c>
      <c r="B6789" s="7">
        <v>10</v>
      </c>
      <c r="C6789" s="7">
        <v>10</v>
      </c>
      <c r="D6789" s="7">
        <v>20</v>
      </c>
      <c r="E6789" s="7">
        <v>283</v>
      </c>
      <c r="F6789" s="7">
        <v>16</v>
      </c>
      <c r="G6789" s="7">
        <v>0</v>
      </c>
      <c r="H6789" s="7">
        <f t="shared" si="954"/>
        <v>2</v>
      </c>
      <c r="I6789" s="16">
        <f t="shared" si="955"/>
        <v>45209</v>
      </c>
      <c r="J6789" s="17">
        <v>1.2267999999999999</v>
      </c>
      <c r="K6789" s="18">
        <f>G6789*结论【关键目标】!C$27*0.7735*0.001</f>
        <v>0</v>
      </c>
      <c r="L6789" s="5">
        <v>0</v>
      </c>
      <c r="M6789" s="5">
        <f>ABS(IF(L6789&lt;=0,L6789/耗电量关键数据!$B$6/1000,L6789/耗电量关键数据!$B$5/1000))</f>
        <v>0</v>
      </c>
      <c r="N6789" s="5">
        <f>电气设备逐时使用率计算!H6765</f>
        <v>1.1688450000000001</v>
      </c>
      <c r="O6789" s="5">
        <f>灯光逐时使用率计算!H6765</f>
        <v>0.37403039999999999</v>
      </c>
      <c r="P6789" s="19">
        <f t="shared" si="956"/>
        <v>1.5428754000000002</v>
      </c>
      <c r="Q6789" s="19">
        <f t="shared" si="960"/>
        <v>1.5428754000000002</v>
      </c>
      <c r="R6789" s="20">
        <f t="shared" si="957"/>
        <v>-1.5428754000000002</v>
      </c>
      <c r="S6789" s="20">
        <f t="shared" si="961"/>
        <v>1.5428754000000002</v>
      </c>
      <c r="T6789" s="20">
        <f>IF((T6788+R6789)&lt;0,0,IF((T6788+R6789)&gt;结论【关键目标】!C$28,结论【关键目标】!C$28,T6788+R6789))</f>
        <v>4.1133185999999959</v>
      </c>
      <c r="U6789" s="19">
        <f>IF((T6788+R6789)&lt;结论【关键目标】!$C$28,0,(发电量计算【计算逻辑页】!R6789+发电量计算【计算逻辑页】!T6788-结论【关键目标】!$C$28))</f>
        <v>0</v>
      </c>
      <c r="V6789" s="5">
        <f t="shared" si="958"/>
        <v>0</v>
      </c>
      <c r="W6789" s="5">
        <f t="shared" si="959"/>
        <v>0</v>
      </c>
      <c r="X6789" s="5">
        <f t="shared" si="962"/>
        <v>1.3527931507200002</v>
      </c>
    </row>
    <row r="6790" spans="1:24" x14ac:dyDescent="0.15">
      <c r="A6790" s="7">
        <v>6789</v>
      </c>
      <c r="B6790" s="7">
        <v>10</v>
      </c>
      <c r="C6790" s="7">
        <v>10</v>
      </c>
      <c r="D6790" s="7">
        <v>21</v>
      </c>
      <c r="E6790" s="7">
        <v>283</v>
      </c>
      <c r="F6790" s="7">
        <v>14.5</v>
      </c>
      <c r="G6790" s="7">
        <v>0</v>
      </c>
      <c r="H6790" s="7">
        <f t="shared" si="954"/>
        <v>2</v>
      </c>
      <c r="I6790" s="16">
        <f t="shared" si="955"/>
        <v>45209</v>
      </c>
      <c r="J6790" s="17">
        <v>1.2267999999999999</v>
      </c>
      <c r="K6790" s="18">
        <f>G6790*结论【关键目标】!C$27*0.7735*0.001</f>
        <v>0</v>
      </c>
      <c r="L6790" s="5">
        <v>0</v>
      </c>
      <c r="M6790" s="5">
        <f>ABS(IF(L6790&lt;=0,L6790/耗电量关键数据!$B$6/1000,L6790/耗电量关键数据!$B$5/1000))</f>
        <v>0</v>
      </c>
      <c r="N6790" s="5">
        <f>电气设备逐时使用率计算!H6766</f>
        <v>1.1688450000000001</v>
      </c>
      <c r="O6790" s="5">
        <f>灯光逐时使用率计算!H6766</f>
        <v>0.37403039999999999</v>
      </c>
      <c r="P6790" s="19">
        <f t="shared" si="956"/>
        <v>1.5428754000000002</v>
      </c>
      <c r="Q6790" s="19">
        <f t="shared" si="960"/>
        <v>1.5428754000000002</v>
      </c>
      <c r="R6790" s="20">
        <f t="shared" si="957"/>
        <v>-1.5428754000000002</v>
      </c>
      <c r="S6790" s="20">
        <f t="shared" si="961"/>
        <v>1.5428754000000002</v>
      </c>
      <c r="T6790" s="20">
        <f>IF((T6789+R6790)&lt;0,0,IF((T6789+R6790)&gt;结论【关键目标】!C$28,结论【关键目标】!C$28,T6789+R6790))</f>
        <v>2.5704431999999957</v>
      </c>
      <c r="U6790" s="19">
        <f>IF((T6789+R6790)&lt;结论【关键目标】!$C$28,0,(发电量计算【计算逻辑页】!R6790+发电量计算【计算逻辑页】!T6789-结论【关键目标】!$C$28))</f>
        <v>0</v>
      </c>
      <c r="V6790" s="5">
        <f t="shared" si="958"/>
        <v>0</v>
      </c>
      <c r="W6790" s="5">
        <f t="shared" si="959"/>
        <v>0</v>
      </c>
      <c r="X6790" s="5">
        <f t="shared" si="962"/>
        <v>1.3527931507200002</v>
      </c>
    </row>
    <row r="6791" spans="1:24" x14ac:dyDescent="0.15">
      <c r="A6791" s="7">
        <v>6790</v>
      </c>
      <c r="B6791" s="7">
        <v>10</v>
      </c>
      <c r="C6791" s="7">
        <v>10</v>
      </c>
      <c r="D6791" s="7">
        <v>22</v>
      </c>
      <c r="E6791" s="7">
        <v>283</v>
      </c>
      <c r="F6791" s="7">
        <v>15</v>
      </c>
      <c r="G6791" s="7">
        <v>0</v>
      </c>
      <c r="H6791" s="7">
        <f t="shared" si="954"/>
        <v>2</v>
      </c>
      <c r="I6791" s="16">
        <f t="shared" si="955"/>
        <v>45209</v>
      </c>
      <c r="J6791" s="17">
        <v>0.70809999999999995</v>
      </c>
      <c r="K6791" s="18">
        <f>G6791*结论【关键目标】!C$27*0.7735*0.001</f>
        <v>0</v>
      </c>
      <c r="L6791" s="5">
        <v>0</v>
      </c>
      <c r="M6791" s="5">
        <f>ABS(IF(L6791&lt;=0,L6791/耗电量关键数据!$B$6/1000,L6791/耗电量关键数据!$B$5/1000))</f>
        <v>0</v>
      </c>
      <c r="N6791" s="5">
        <f>电气设备逐时使用率计算!H6767</f>
        <v>1.1688450000000001</v>
      </c>
      <c r="O6791" s="5">
        <f>灯光逐时使用率计算!H6767</f>
        <v>0.37403039999999999</v>
      </c>
      <c r="P6791" s="19">
        <f t="shared" si="956"/>
        <v>1.5428754000000002</v>
      </c>
      <c r="Q6791" s="19">
        <f t="shared" si="960"/>
        <v>0</v>
      </c>
      <c r="R6791" s="20">
        <f t="shared" si="957"/>
        <v>0</v>
      </c>
      <c r="S6791" s="20">
        <f t="shared" si="961"/>
        <v>0</v>
      </c>
      <c r="T6791" s="20">
        <f>IF((T6790+R6791)&lt;0,0,IF((T6790+R6791)&gt;结论【关键目标】!C$28,结论【关键目标】!C$28,T6790+R6791))</f>
        <v>2.5704431999999957</v>
      </c>
      <c r="U6791" s="19">
        <f>IF((T6790+R6791)&lt;结论【关键目标】!$C$28,0,(发电量计算【计算逻辑页】!R6791+发电量计算【计算逻辑页】!T6790-结论【关键目标】!$C$28))</f>
        <v>0</v>
      </c>
      <c r="V6791" s="5">
        <f t="shared" si="958"/>
        <v>0</v>
      </c>
      <c r="W6791" s="5">
        <f t="shared" si="959"/>
        <v>0</v>
      </c>
      <c r="X6791" s="5">
        <f t="shared" si="962"/>
        <v>0</v>
      </c>
    </row>
    <row r="6792" spans="1:24" x14ac:dyDescent="0.15">
      <c r="A6792" s="7">
        <v>6791</v>
      </c>
      <c r="B6792" s="7">
        <v>10</v>
      </c>
      <c r="C6792" s="7">
        <v>10</v>
      </c>
      <c r="D6792" s="7">
        <v>23</v>
      </c>
      <c r="E6792" s="7">
        <v>283</v>
      </c>
      <c r="F6792" s="7">
        <v>15</v>
      </c>
      <c r="G6792" s="7">
        <v>0</v>
      </c>
      <c r="H6792" s="7">
        <f t="shared" si="954"/>
        <v>2</v>
      </c>
      <c r="I6792" s="16">
        <f t="shared" si="955"/>
        <v>45209</v>
      </c>
      <c r="J6792" s="17">
        <v>0.70809999999999995</v>
      </c>
      <c r="K6792" s="18">
        <f>G6792*结论【关键目标】!C$27*0.7735*0.001</f>
        <v>0</v>
      </c>
      <c r="L6792" s="5">
        <v>0</v>
      </c>
      <c r="M6792" s="5">
        <f>ABS(IF(L6792&lt;=0,L6792/耗电量关键数据!$B$6/1000,L6792/耗电量关键数据!$B$5/1000))</f>
        <v>0</v>
      </c>
      <c r="N6792" s="5">
        <f>电气设备逐时使用率计算!H6768</f>
        <v>1.1688450000000001</v>
      </c>
      <c r="O6792" s="5">
        <f>灯光逐时使用率计算!H6768</f>
        <v>0.37403039999999999</v>
      </c>
      <c r="P6792" s="19">
        <f t="shared" si="956"/>
        <v>1.5428754000000002</v>
      </c>
      <c r="Q6792" s="19">
        <f t="shared" si="960"/>
        <v>0</v>
      </c>
      <c r="R6792" s="20">
        <f t="shared" si="957"/>
        <v>0</v>
      </c>
      <c r="S6792" s="20">
        <f t="shared" si="961"/>
        <v>0</v>
      </c>
      <c r="T6792" s="20">
        <f>IF((T6791+R6792)&lt;0,0,IF((T6791+R6792)&gt;结论【关键目标】!C$28,结论【关键目标】!C$28,T6791+R6792))</f>
        <v>2.5704431999999957</v>
      </c>
      <c r="U6792" s="19">
        <f>IF((T6791+R6792)&lt;结论【关键目标】!$C$28,0,(发电量计算【计算逻辑页】!R6792+发电量计算【计算逻辑页】!T6791-结论【关键目标】!$C$28))</f>
        <v>0</v>
      </c>
      <c r="V6792" s="5">
        <f t="shared" si="958"/>
        <v>0</v>
      </c>
      <c r="W6792" s="5">
        <f t="shared" si="959"/>
        <v>0</v>
      </c>
      <c r="X6792" s="5">
        <f t="shared" si="962"/>
        <v>0</v>
      </c>
    </row>
    <row r="6793" spans="1:24" s="3" customFormat="1" x14ac:dyDescent="0.15">
      <c r="A6793" s="7">
        <v>6792</v>
      </c>
      <c r="B6793" s="7">
        <v>10</v>
      </c>
      <c r="C6793" s="7">
        <v>10</v>
      </c>
      <c r="D6793" s="7">
        <v>24</v>
      </c>
      <c r="E6793" s="7">
        <v>283</v>
      </c>
      <c r="F6793" s="7">
        <v>14.8</v>
      </c>
      <c r="G6793" s="7">
        <v>0</v>
      </c>
      <c r="H6793" s="7">
        <f t="shared" si="954"/>
        <v>2</v>
      </c>
      <c r="I6793" s="16">
        <f t="shared" si="955"/>
        <v>45209</v>
      </c>
      <c r="J6793" s="17">
        <v>0.2407</v>
      </c>
      <c r="K6793" s="18">
        <f>G6793*结论【关键目标】!C$27*0.7735*0.001</f>
        <v>0</v>
      </c>
      <c r="L6793" s="22">
        <v>0</v>
      </c>
      <c r="M6793" s="22">
        <f>ABS(IF(L6793&lt;=0,L6793/耗电量关键数据!$B$6/1000,L6793/耗电量关键数据!$B$5/1000))</f>
        <v>0</v>
      </c>
      <c r="N6793" s="22">
        <f>电气设备逐时使用率计算!H6769</f>
        <v>1.1688450000000001</v>
      </c>
      <c r="O6793" s="22">
        <f>灯光逐时使用率计算!H6769</f>
        <v>0.37403039999999999</v>
      </c>
      <c r="P6793" s="23">
        <f t="shared" si="956"/>
        <v>1.5428754000000002</v>
      </c>
      <c r="Q6793" s="19">
        <f t="shared" si="960"/>
        <v>0</v>
      </c>
      <c r="R6793" s="20">
        <f t="shared" si="957"/>
        <v>0</v>
      </c>
      <c r="S6793" s="20">
        <f t="shared" si="961"/>
        <v>0</v>
      </c>
      <c r="T6793" s="20">
        <f>IF((T6792+R6793)&lt;0,0,IF((T6792+R6793)&gt;结论【关键目标】!C$28,结论【关键目标】!C$28,T6792+R6793))</f>
        <v>2.5704431999999957</v>
      </c>
      <c r="U6793" s="19">
        <f>IF((T6792+R6793)&lt;结论【关键目标】!$C$28,0,(发电量计算【计算逻辑页】!R6793+发电量计算【计算逻辑页】!T6792-结论【关键目标】!$C$28))</f>
        <v>0</v>
      </c>
      <c r="V6793" s="5">
        <f t="shared" si="958"/>
        <v>0</v>
      </c>
      <c r="W6793" s="5">
        <f t="shared" si="959"/>
        <v>0</v>
      </c>
      <c r="X6793" s="5">
        <f t="shared" si="962"/>
        <v>0</v>
      </c>
    </row>
    <row r="6794" spans="1:24" x14ac:dyDescent="0.15">
      <c r="A6794" s="7">
        <v>6793</v>
      </c>
      <c r="B6794" s="7">
        <v>10</v>
      </c>
      <c r="C6794" s="7">
        <v>11</v>
      </c>
      <c r="D6794" s="7">
        <v>1</v>
      </c>
      <c r="E6794" s="7">
        <v>284</v>
      </c>
      <c r="F6794" s="7">
        <v>15</v>
      </c>
      <c r="G6794" s="7">
        <v>0</v>
      </c>
      <c r="H6794" s="7">
        <f t="shared" si="954"/>
        <v>3</v>
      </c>
      <c r="I6794" s="16">
        <f t="shared" si="955"/>
        <v>45210</v>
      </c>
      <c r="J6794" s="17">
        <v>0.2407</v>
      </c>
      <c r="K6794" s="18">
        <f>G6794*结论【关键目标】!C$27*0.7735*0.001</f>
        <v>0</v>
      </c>
      <c r="L6794" s="5">
        <v>0</v>
      </c>
      <c r="M6794" s="5">
        <f>ABS(IF(L6794&lt;=0,L6794/耗电量关键数据!$B$6/1000,L6794/耗电量关键数据!$B$5/1000))</f>
        <v>0</v>
      </c>
      <c r="N6794" s="5">
        <f>电气设备逐时使用率计算!H6770</f>
        <v>1.1688450000000001</v>
      </c>
      <c r="O6794" s="5">
        <f>灯光逐时使用率计算!H6770</f>
        <v>0.37403039999999999</v>
      </c>
      <c r="P6794" s="19">
        <f t="shared" si="956"/>
        <v>1.5428754000000002</v>
      </c>
      <c r="Q6794" s="19">
        <f t="shared" si="960"/>
        <v>0</v>
      </c>
      <c r="R6794" s="20">
        <f t="shared" si="957"/>
        <v>0</v>
      </c>
      <c r="S6794" s="20">
        <f t="shared" si="961"/>
        <v>0</v>
      </c>
      <c r="T6794" s="20">
        <f>IF((T6793+R6794)&lt;0,0,IF((T6793+R6794)&gt;结论【关键目标】!C$28,结论【关键目标】!C$28,T6793+R6794))</f>
        <v>2.5704431999999957</v>
      </c>
      <c r="U6794" s="19">
        <f>IF((T6793+R6794)&lt;结论【关键目标】!$C$28,0,(发电量计算【计算逻辑页】!R6794+发电量计算【计算逻辑页】!T6793-结论【关键目标】!$C$28))</f>
        <v>0</v>
      </c>
      <c r="V6794" s="5">
        <f t="shared" si="958"/>
        <v>0</v>
      </c>
      <c r="W6794" s="5">
        <f t="shared" si="959"/>
        <v>0</v>
      </c>
      <c r="X6794" s="5">
        <f t="shared" si="962"/>
        <v>0</v>
      </c>
    </row>
    <row r="6795" spans="1:24" x14ac:dyDescent="0.15">
      <c r="A6795" s="7">
        <v>6794</v>
      </c>
      <c r="B6795" s="7">
        <v>10</v>
      </c>
      <c r="C6795" s="7">
        <v>11</v>
      </c>
      <c r="D6795" s="7">
        <v>2</v>
      </c>
      <c r="E6795" s="7">
        <v>284</v>
      </c>
      <c r="F6795" s="7">
        <v>15</v>
      </c>
      <c r="G6795" s="7">
        <v>0</v>
      </c>
      <c r="H6795" s="7">
        <f t="shared" si="954"/>
        <v>3</v>
      </c>
      <c r="I6795" s="16">
        <f t="shared" si="955"/>
        <v>45210</v>
      </c>
      <c r="J6795" s="17">
        <v>0.2407</v>
      </c>
      <c r="K6795" s="18">
        <f>G6795*结论【关键目标】!C$27*0.7735*0.001</f>
        <v>0</v>
      </c>
      <c r="L6795" s="5">
        <v>0</v>
      </c>
      <c r="M6795" s="5">
        <f>ABS(IF(L6795&lt;=0,L6795/耗电量关键数据!$B$6/1000,L6795/耗电量关键数据!$B$5/1000))</f>
        <v>0</v>
      </c>
      <c r="N6795" s="5">
        <f>电气设备逐时使用率计算!H6771</f>
        <v>1.1688450000000001</v>
      </c>
      <c r="O6795" s="5">
        <f>灯光逐时使用率计算!H6771</f>
        <v>0.37403039999999999</v>
      </c>
      <c r="P6795" s="19">
        <f t="shared" si="956"/>
        <v>1.5428754000000002</v>
      </c>
      <c r="Q6795" s="19">
        <f t="shared" si="960"/>
        <v>0</v>
      </c>
      <c r="R6795" s="20">
        <f t="shared" si="957"/>
        <v>0</v>
      </c>
      <c r="S6795" s="20">
        <f t="shared" si="961"/>
        <v>0</v>
      </c>
      <c r="T6795" s="20">
        <f>IF((T6794+R6795)&lt;0,0,IF((T6794+R6795)&gt;结论【关键目标】!C$28,结论【关键目标】!C$28,T6794+R6795))</f>
        <v>2.5704431999999957</v>
      </c>
      <c r="U6795" s="19">
        <f>IF((T6794+R6795)&lt;结论【关键目标】!$C$28,0,(发电量计算【计算逻辑页】!R6795+发电量计算【计算逻辑页】!T6794-结论【关键目标】!$C$28))</f>
        <v>0</v>
      </c>
      <c r="V6795" s="5">
        <f t="shared" si="958"/>
        <v>0</v>
      </c>
      <c r="W6795" s="5">
        <f t="shared" si="959"/>
        <v>0</v>
      </c>
      <c r="X6795" s="5">
        <f t="shared" si="962"/>
        <v>0</v>
      </c>
    </row>
    <row r="6796" spans="1:24" x14ac:dyDescent="0.15">
      <c r="A6796" s="7">
        <v>6795</v>
      </c>
      <c r="B6796" s="7">
        <v>10</v>
      </c>
      <c r="C6796" s="7">
        <v>11</v>
      </c>
      <c r="D6796" s="7">
        <v>3</v>
      </c>
      <c r="E6796" s="7">
        <v>284</v>
      </c>
      <c r="F6796" s="7">
        <v>15.9</v>
      </c>
      <c r="G6796" s="7">
        <v>0</v>
      </c>
      <c r="H6796" s="7">
        <f t="shared" si="954"/>
        <v>3</v>
      </c>
      <c r="I6796" s="16">
        <f t="shared" si="955"/>
        <v>45210</v>
      </c>
      <c r="J6796" s="17">
        <v>0.2407</v>
      </c>
      <c r="K6796" s="18">
        <f>G6796*结论【关键目标】!C$27*0.7735*0.001</f>
        <v>0</v>
      </c>
      <c r="L6796" s="5">
        <v>0</v>
      </c>
      <c r="M6796" s="5">
        <f>ABS(IF(L6796&lt;=0,L6796/耗电量关键数据!$B$6/1000,L6796/耗电量关键数据!$B$5/1000))</f>
        <v>0</v>
      </c>
      <c r="N6796" s="5">
        <f>电气设备逐时使用率计算!H6772</f>
        <v>1.1688450000000001</v>
      </c>
      <c r="O6796" s="5">
        <f>灯光逐时使用率计算!H6772</f>
        <v>0.37403039999999999</v>
      </c>
      <c r="P6796" s="19">
        <f t="shared" si="956"/>
        <v>1.5428754000000002</v>
      </c>
      <c r="Q6796" s="19">
        <f t="shared" si="960"/>
        <v>0</v>
      </c>
      <c r="R6796" s="20">
        <f t="shared" si="957"/>
        <v>0</v>
      </c>
      <c r="S6796" s="20">
        <f t="shared" si="961"/>
        <v>0</v>
      </c>
      <c r="T6796" s="20">
        <f>IF((T6795+R6796)&lt;0,0,IF((T6795+R6796)&gt;结论【关键目标】!C$28,结论【关键目标】!C$28,T6795+R6796))</f>
        <v>2.5704431999999957</v>
      </c>
      <c r="U6796" s="19">
        <f>IF((T6795+R6796)&lt;结论【关键目标】!$C$28,0,(发电量计算【计算逻辑页】!R6796+发电量计算【计算逻辑页】!T6795-结论【关键目标】!$C$28))</f>
        <v>0</v>
      </c>
      <c r="V6796" s="5">
        <f t="shared" si="958"/>
        <v>0</v>
      </c>
      <c r="W6796" s="5">
        <f t="shared" si="959"/>
        <v>0</v>
      </c>
      <c r="X6796" s="5">
        <f t="shared" si="962"/>
        <v>0</v>
      </c>
    </row>
    <row r="6797" spans="1:24" x14ac:dyDescent="0.15">
      <c r="A6797" s="7">
        <v>6796</v>
      </c>
      <c r="B6797" s="7">
        <v>10</v>
      </c>
      <c r="C6797" s="7">
        <v>11</v>
      </c>
      <c r="D6797" s="7">
        <v>4</v>
      </c>
      <c r="E6797" s="7">
        <v>284</v>
      </c>
      <c r="F6797" s="7">
        <v>13</v>
      </c>
      <c r="G6797" s="7">
        <v>0</v>
      </c>
      <c r="H6797" s="7">
        <f t="shared" si="954"/>
        <v>3</v>
      </c>
      <c r="I6797" s="16">
        <f t="shared" si="955"/>
        <v>45210</v>
      </c>
      <c r="J6797" s="17">
        <v>0.2407</v>
      </c>
      <c r="K6797" s="18">
        <f>G6797*结论【关键目标】!C$27*0.7735*0.001</f>
        <v>0</v>
      </c>
      <c r="L6797" s="5">
        <v>0</v>
      </c>
      <c r="M6797" s="5">
        <f>ABS(IF(L6797&lt;=0,L6797/耗电量关键数据!$B$6/1000,L6797/耗电量关键数据!$B$5/1000))</f>
        <v>0</v>
      </c>
      <c r="N6797" s="5">
        <f>电气设备逐时使用率计算!H6773</f>
        <v>1.1688450000000001</v>
      </c>
      <c r="O6797" s="5">
        <f>灯光逐时使用率计算!H6773</f>
        <v>0.37403039999999999</v>
      </c>
      <c r="P6797" s="19">
        <f t="shared" si="956"/>
        <v>1.5428754000000002</v>
      </c>
      <c r="Q6797" s="19">
        <f t="shared" si="960"/>
        <v>0</v>
      </c>
      <c r="R6797" s="20">
        <f t="shared" si="957"/>
        <v>0</v>
      </c>
      <c r="S6797" s="20">
        <f t="shared" si="961"/>
        <v>0</v>
      </c>
      <c r="T6797" s="20">
        <f>IF((T6796+R6797)&lt;0,0,IF((T6796+R6797)&gt;结论【关键目标】!C$28,结论【关键目标】!C$28,T6796+R6797))</f>
        <v>2.5704431999999957</v>
      </c>
      <c r="U6797" s="19">
        <f>IF((T6796+R6797)&lt;结论【关键目标】!$C$28,0,(发电量计算【计算逻辑页】!R6797+发电量计算【计算逻辑页】!T6796-结论【关键目标】!$C$28))</f>
        <v>0</v>
      </c>
      <c r="V6797" s="5">
        <f t="shared" si="958"/>
        <v>0</v>
      </c>
      <c r="W6797" s="5">
        <f t="shared" si="959"/>
        <v>0</v>
      </c>
      <c r="X6797" s="5">
        <f t="shared" si="962"/>
        <v>0</v>
      </c>
    </row>
    <row r="6798" spans="1:24" x14ac:dyDescent="0.15">
      <c r="A6798" s="7">
        <v>6797</v>
      </c>
      <c r="B6798" s="7">
        <v>10</v>
      </c>
      <c r="C6798" s="7">
        <v>11</v>
      </c>
      <c r="D6798" s="7">
        <v>5</v>
      </c>
      <c r="E6798" s="7">
        <v>284</v>
      </c>
      <c r="F6798" s="7">
        <v>13</v>
      </c>
      <c r="G6798" s="7">
        <v>0</v>
      </c>
      <c r="H6798" s="7">
        <f t="shared" si="954"/>
        <v>3</v>
      </c>
      <c r="I6798" s="16">
        <f t="shared" si="955"/>
        <v>45210</v>
      </c>
      <c r="J6798" s="17">
        <v>0.2407</v>
      </c>
      <c r="K6798" s="18">
        <f>G6798*结论【关键目标】!C$27*0.7735*0.001</f>
        <v>0</v>
      </c>
      <c r="L6798" s="5">
        <v>0</v>
      </c>
      <c r="M6798" s="5">
        <f>ABS(IF(L6798&lt;=0,L6798/耗电量关键数据!$B$6/1000,L6798/耗电量关键数据!$B$5/1000))</f>
        <v>0</v>
      </c>
      <c r="N6798" s="5">
        <f>电气设备逐时使用率计算!H6774</f>
        <v>1.1688450000000001</v>
      </c>
      <c r="O6798" s="5">
        <f>灯光逐时使用率计算!H6774</f>
        <v>0.37403039999999999</v>
      </c>
      <c r="P6798" s="19">
        <f t="shared" si="956"/>
        <v>1.5428754000000002</v>
      </c>
      <c r="Q6798" s="19">
        <f t="shared" si="960"/>
        <v>0</v>
      </c>
      <c r="R6798" s="20">
        <f t="shared" si="957"/>
        <v>0</v>
      </c>
      <c r="S6798" s="20">
        <f t="shared" si="961"/>
        <v>0</v>
      </c>
      <c r="T6798" s="20">
        <f>IF((T6797+R6798)&lt;0,0,IF((T6797+R6798)&gt;结论【关键目标】!C$28,结论【关键目标】!C$28,T6797+R6798))</f>
        <v>2.5704431999999957</v>
      </c>
      <c r="U6798" s="19">
        <f>IF((T6797+R6798)&lt;结论【关键目标】!$C$28,0,(发电量计算【计算逻辑页】!R6798+发电量计算【计算逻辑页】!T6797-结论【关键目标】!$C$28))</f>
        <v>0</v>
      </c>
      <c r="V6798" s="5">
        <f t="shared" si="958"/>
        <v>0</v>
      </c>
      <c r="W6798" s="5">
        <f t="shared" si="959"/>
        <v>0</v>
      </c>
      <c r="X6798" s="5">
        <f t="shared" si="962"/>
        <v>0</v>
      </c>
    </row>
    <row r="6799" spans="1:24" x14ac:dyDescent="0.15">
      <c r="A6799" s="7">
        <v>6798</v>
      </c>
      <c r="B6799" s="7">
        <v>10</v>
      </c>
      <c r="C6799" s="7">
        <v>11</v>
      </c>
      <c r="D6799" s="7">
        <v>6</v>
      </c>
      <c r="E6799" s="7">
        <v>284</v>
      </c>
      <c r="F6799" s="7">
        <v>15.4</v>
      </c>
      <c r="G6799" s="7">
        <v>0</v>
      </c>
      <c r="H6799" s="7">
        <f t="shared" si="954"/>
        <v>3</v>
      </c>
      <c r="I6799" s="16">
        <f t="shared" si="955"/>
        <v>45210</v>
      </c>
      <c r="J6799" s="17">
        <v>0.2407</v>
      </c>
      <c r="K6799" s="18">
        <f>G6799*结论【关键目标】!C$27*0.7735*0.001</f>
        <v>0</v>
      </c>
      <c r="L6799" s="5">
        <v>0</v>
      </c>
      <c r="M6799" s="5">
        <f>ABS(IF(L6799&lt;=0,L6799/耗电量关键数据!$B$6/1000,L6799/耗电量关键数据!$B$5/1000))</f>
        <v>0</v>
      </c>
      <c r="N6799" s="5">
        <f>电气设备逐时使用率计算!H6775</f>
        <v>1.1688450000000001</v>
      </c>
      <c r="O6799" s="5">
        <f>灯光逐时使用率计算!H6775</f>
        <v>0.37403039999999999</v>
      </c>
      <c r="P6799" s="19">
        <f t="shared" si="956"/>
        <v>1.5428754000000002</v>
      </c>
      <c r="Q6799" s="19">
        <f t="shared" si="960"/>
        <v>0</v>
      </c>
      <c r="R6799" s="20">
        <f t="shared" si="957"/>
        <v>0</v>
      </c>
      <c r="S6799" s="20">
        <f t="shared" si="961"/>
        <v>0</v>
      </c>
      <c r="T6799" s="20">
        <f>IF((T6798+R6799)&lt;0,0,IF((T6798+R6799)&gt;结论【关键目标】!C$28,结论【关键目标】!C$28,T6798+R6799))</f>
        <v>2.5704431999999957</v>
      </c>
      <c r="U6799" s="19">
        <f>IF((T6798+R6799)&lt;结论【关键目标】!$C$28,0,(发电量计算【计算逻辑页】!R6799+发电量计算【计算逻辑页】!T6798-结论【关键目标】!$C$28))</f>
        <v>0</v>
      </c>
      <c r="V6799" s="5">
        <f t="shared" si="958"/>
        <v>0</v>
      </c>
      <c r="W6799" s="5">
        <f t="shared" si="959"/>
        <v>0</v>
      </c>
      <c r="X6799" s="5">
        <f t="shared" si="962"/>
        <v>0</v>
      </c>
    </row>
    <row r="6800" spans="1:24" x14ac:dyDescent="0.15">
      <c r="A6800" s="7">
        <v>6799</v>
      </c>
      <c r="B6800" s="7">
        <v>10</v>
      </c>
      <c r="C6800" s="7">
        <v>11</v>
      </c>
      <c r="D6800" s="7">
        <v>7</v>
      </c>
      <c r="E6800" s="7">
        <v>284</v>
      </c>
      <c r="F6800" s="7">
        <v>11.9</v>
      </c>
      <c r="G6800" s="7">
        <v>89.2</v>
      </c>
      <c r="H6800" s="7">
        <f t="shared" si="954"/>
        <v>3</v>
      </c>
      <c r="I6800" s="16">
        <f t="shared" si="955"/>
        <v>45210</v>
      </c>
      <c r="J6800" s="17">
        <v>0.2407</v>
      </c>
      <c r="K6800" s="18">
        <f>G6800*结论【关键目标】!C$27*0.7735*0.001</f>
        <v>8.2795439999999996</v>
      </c>
      <c r="L6800" s="5">
        <v>0</v>
      </c>
      <c r="M6800" s="5">
        <f>ABS(IF(L6800&lt;=0,L6800/耗电量关键数据!$B$6/1000,L6800/耗电量关键数据!$B$5/1000))</f>
        <v>0</v>
      </c>
      <c r="N6800" s="5">
        <f>电气设备逐时使用率计算!H6776</f>
        <v>2.3376900000000003</v>
      </c>
      <c r="O6800" s="5">
        <f>灯光逐时使用率计算!H6776</f>
        <v>1.2467680000000001</v>
      </c>
      <c r="P6800" s="19">
        <f t="shared" si="956"/>
        <v>3.5844580000000006</v>
      </c>
      <c r="Q6800" s="19">
        <f t="shared" si="960"/>
        <v>0</v>
      </c>
      <c r="R6800" s="20">
        <f t="shared" si="957"/>
        <v>8.2795439999999996</v>
      </c>
      <c r="S6800" s="20">
        <f t="shared" si="961"/>
        <v>0</v>
      </c>
      <c r="T6800" s="20">
        <f>IF((T6799+R6800)&lt;0,0,IF((T6799+R6800)&gt;结论【关键目标】!C$28,结论【关键目标】!C$28,T6799+R6800))</f>
        <v>10.849987199999996</v>
      </c>
      <c r="U6800" s="19">
        <f>IF((T6799+R6800)&lt;结论【关键目标】!$C$28,0,(发电量计算【计算逻辑页】!R6800+发电量计算【计算逻辑页】!T6799-结论【关键目标】!$C$28))</f>
        <v>0</v>
      </c>
      <c r="V6800" s="5">
        <f t="shared" si="958"/>
        <v>0</v>
      </c>
      <c r="W6800" s="5">
        <f t="shared" si="959"/>
        <v>0.8627790406000001</v>
      </c>
      <c r="X6800" s="5">
        <f t="shared" si="962"/>
        <v>0</v>
      </c>
    </row>
    <row r="6801" spans="1:24" x14ac:dyDescent="0.15">
      <c r="A6801" s="7">
        <v>6800</v>
      </c>
      <c r="B6801" s="7">
        <v>10</v>
      </c>
      <c r="C6801" s="7">
        <v>11</v>
      </c>
      <c r="D6801" s="7">
        <v>8</v>
      </c>
      <c r="E6801" s="7">
        <v>284</v>
      </c>
      <c r="F6801" s="7">
        <v>10</v>
      </c>
      <c r="G6801" s="7">
        <v>181</v>
      </c>
      <c r="H6801" s="7">
        <f t="shared" si="954"/>
        <v>3</v>
      </c>
      <c r="I6801" s="16">
        <f t="shared" si="955"/>
        <v>45210</v>
      </c>
      <c r="J6801" s="17">
        <v>0.70809999999999995</v>
      </c>
      <c r="K6801" s="18">
        <f>G6801*结论【关键目标】!C$27*0.7735*0.001</f>
        <v>16.800419999999999</v>
      </c>
      <c r="L6801" s="5">
        <v>0</v>
      </c>
      <c r="M6801" s="5">
        <f>ABS(IF(L6801&lt;=0,L6801/耗电量关键数据!$B$6/1000,L6801/耗电量关键数据!$B$5/1000))</f>
        <v>0</v>
      </c>
      <c r="N6801" s="5">
        <f>电气设备逐时使用率计算!H6777</f>
        <v>11.688450000000001</v>
      </c>
      <c r="O6801" s="5">
        <f>灯光逐时使用率计算!H6777</f>
        <v>6.2338399999999998</v>
      </c>
      <c r="P6801" s="19">
        <f t="shared" si="956"/>
        <v>17.92229</v>
      </c>
      <c r="Q6801" s="19">
        <f t="shared" si="960"/>
        <v>0</v>
      </c>
      <c r="R6801" s="20">
        <f t="shared" si="957"/>
        <v>16.800419999999999</v>
      </c>
      <c r="S6801" s="20">
        <f t="shared" si="961"/>
        <v>0</v>
      </c>
      <c r="T6801" s="20">
        <f>IF((T6800+R6801)&lt;0,0,IF((T6800+R6801)&gt;结论【关键目标】!C$28,结论【关键目标】!C$28,T6800+R6801))</f>
        <v>22</v>
      </c>
      <c r="U6801" s="19">
        <f>IF((T6800+R6801)&lt;结论【关键目标】!$C$28,0,(发电量计算【计算逻辑页】!R6801+发电量计算【计算逻辑页】!T6800-结论【关键目标】!$C$28))</f>
        <v>5.6504071999999965</v>
      </c>
      <c r="V6801" s="5">
        <f t="shared" si="958"/>
        <v>1.9776425199999987</v>
      </c>
      <c r="W6801" s="5">
        <f t="shared" si="959"/>
        <v>11.896377401999999</v>
      </c>
      <c r="X6801" s="5">
        <f t="shared" si="962"/>
        <v>0</v>
      </c>
    </row>
    <row r="6802" spans="1:24" x14ac:dyDescent="0.15">
      <c r="A6802" s="7">
        <v>6801</v>
      </c>
      <c r="B6802" s="7">
        <v>10</v>
      </c>
      <c r="C6802" s="7">
        <v>11</v>
      </c>
      <c r="D6802" s="7">
        <v>9</v>
      </c>
      <c r="E6802" s="7">
        <v>284</v>
      </c>
      <c r="F6802" s="7">
        <v>15.9</v>
      </c>
      <c r="G6802" s="7">
        <v>378.8</v>
      </c>
      <c r="H6802" s="7">
        <f t="shared" si="954"/>
        <v>3</v>
      </c>
      <c r="I6802" s="16">
        <f t="shared" si="955"/>
        <v>45210</v>
      </c>
      <c r="J6802" s="17">
        <v>0.70809999999999995</v>
      </c>
      <c r="K6802" s="18">
        <f>G6802*结论【关键目标】!C$27*0.7735*0.001</f>
        <v>35.160215999999998</v>
      </c>
      <c r="L6802" s="5">
        <v>0</v>
      </c>
      <c r="M6802" s="5">
        <f>ABS(IF(L6802&lt;=0,L6802/耗电量关键数据!$B$6/1000,L6802/耗电量关键数据!$B$5/1000))</f>
        <v>0</v>
      </c>
      <c r="N6802" s="5">
        <f>电气设备逐时使用率计算!H6778</f>
        <v>22.208055000000002</v>
      </c>
      <c r="O6802" s="5">
        <f>灯光逐时使用率计算!H6778</f>
        <v>11.844296</v>
      </c>
      <c r="P6802" s="19">
        <f t="shared" si="956"/>
        <v>34.052351000000002</v>
      </c>
      <c r="Q6802" s="19">
        <f t="shared" si="960"/>
        <v>0</v>
      </c>
      <c r="R6802" s="20">
        <f t="shared" si="957"/>
        <v>35.160215999999998</v>
      </c>
      <c r="S6802" s="20">
        <f t="shared" si="961"/>
        <v>0</v>
      </c>
      <c r="T6802" s="20">
        <f>IF((T6801+R6802)&lt;0,0,IF((T6801+R6802)&gt;结论【关键目标】!C$28,结论【关键目标】!C$28,T6801+R6802))</f>
        <v>22</v>
      </c>
      <c r="U6802" s="19">
        <f>IF((T6801+R6802)&lt;结论【关键目标】!$C$28,0,(发电量计算【计算逻辑页】!R6802+发电量计算【计算逻辑页】!T6801-结论【关键目标】!$C$28))</f>
        <v>35.160215999999998</v>
      </c>
      <c r="V6802" s="5">
        <f t="shared" si="958"/>
        <v>12.306075599999998</v>
      </c>
      <c r="W6802" s="5">
        <f t="shared" si="959"/>
        <v>24.1124697431</v>
      </c>
      <c r="X6802" s="5">
        <f t="shared" si="962"/>
        <v>0</v>
      </c>
    </row>
    <row r="6803" spans="1:24" x14ac:dyDescent="0.15">
      <c r="A6803" s="7">
        <v>6802</v>
      </c>
      <c r="B6803" s="7">
        <v>10</v>
      </c>
      <c r="C6803" s="7">
        <v>11</v>
      </c>
      <c r="D6803" s="7">
        <v>10</v>
      </c>
      <c r="E6803" s="7">
        <v>284</v>
      </c>
      <c r="F6803" s="7">
        <v>17</v>
      </c>
      <c r="G6803" s="7">
        <v>549.6</v>
      </c>
      <c r="H6803" s="7">
        <f t="shared" si="954"/>
        <v>3</v>
      </c>
      <c r="I6803" s="16">
        <f t="shared" si="955"/>
        <v>45210</v>
      </c>
      <c r="J6803" s="17">
        <v>0.70809999999999995</v>
      </c>
      <c r="K6803" s="18">
        <f>G6803*结论【关键目标】!C$27*0.7735*0.001</f>
        <v>51.013871999999999</v>
      </c>
      <c r="L6803" s="5">
        <v>0</v>
      </c>
      <c r="M6803" s="5">
        <f>ABS(IF(L6803&lt;=0,L6803/耗电量关键数据!$B$6/1000,L6803/耗电量关键数据!$B$5/1000))</f>
        <v>0</v>
      </c>
      <c r="N6803" s="5">
        <f>电气设备逐时使用率计算!H6779</f>
        <v>22.208055000000002</v>
      </c>
      <c r="O6803" s="5">
        <f>灯光逐时使用率计算!H6779</f>
        <v>11.844296</v>
      </c>
      <c r="P6803" s="19">
        <f t="shared" si="956"/>
        <v>34.052351000000002</v>
      </c>
      <c r="Q6803" s="19">
        <f t="shared" si="960"/>
        <v>0</v>
      </c>
      <c r="R6803" s="20">
        <f t="shared" si="957"/>
        <v>51.013871999999999</v>
      </c>
      <c r="S6803" s="20">
        <f t="shared" si="961"/>
        <v>0</v>
      </c>
      <c r="T6803" s="20">
        <f>IF((T6802+R6803)&lt;0,0,IF((T6802+R6803)&gt;结论【关键目标】!C$28,结论【关键目标】!C$28,T6802+R6803))</f>
        <v>22</v>
      </c>
      <c r="U6803" s="19">
        <f>IF((T6802+R6803)&lt;结论【关键目标】!$C$28,0,(发电量计算【计算逻辑页】!R6803+发电量计算【计算逻辑页】!T6802-结论【关键目标】!$C$28))</f>
        <v>51.013871999999992</v>
      </c>
      <c r="V6803" s="5">
        <f t="shared" si="958"/>
        <v>17.854855199999996</v>
      </c>
      <c r="W6803" s="5">
        <f t="shared" si="959"/>
        <v>24.1124697431</v>
      </c>
      <c r="X6803" s="5">
        <f t="shared" si="962"/>
        <v>0</v>
      </c>
    </row>
    <row r="6804" spans="1:24" x14ac:dyDescent="0.15">
      <c r="A6804" s="7">
        <v>6803</v>
      </c>
      <c r="B6804" s="7">
        <v>10</v>
      </c>
      <c r="C6804" s="7">
        <v>11</v>
      </c>
      <c r="D6804" s="7">
        <v>11</v>
      </c>
      <c r="E6804" s="7">
        <v>284</v>
      </c>
      <c r="F6804" s="7">
        <v>19</v>
      </c>
      <c r="G6804" s="7">
        <v>727.2</v>
      </c>
      <c r="H6804" s="7">
        <f t="shared" si="954"/>
        <v>3</v>
      </c>
      <c r="I6804" s="16">
        <f t="shared" si="955"/>
        <v>45210</v>
      </c>
      <c r="J6804" s="17">
        <v>1.2267999999999999</v>
      </c>
      <c r="K6804" s="18">
        <f>G6804*结论【关键目标】!C$27*0.7735*0.001</f>
        <v>67.498704000000004</v>
      </c>
      <c r="L6804" s="5">
        <v>0</v>
      </c>
      <c r="M6804" s="5">
        <f>ABS(IF(L6804&lt;=0,L6804/耗电量关键数据!$B$6/1000,L6804/耗电量关键数据!$B$5/1000))</f>
        <v>0</v>
      </c>
      <c r="N6804" s="5">
        <f>电气设备逐时使用率计算!H6780</f>
        <v>22.208055000000002</v>
      </c>
      <c r="O6804" s="5">
        <f>灯光逐时使用率计算!H6780</f>
        <v>11.844296</v>
      </c>
      <c r="P6804" s="19">
        <f t="shared" si="956"/>
        <v>34.052351000000002</v>
      </c>
      <c r="Q6804" s="19">
        <f t="shared" si="960"/>
        <v>34.052351000000002</v>
      </c>
      <c r="R6804" s="20">
        <f t="shared" si="957"/>
        <v>33.446353000000002</v>
      </c>
      <c r="S6804" s="20">
        <f t="shared" si="961"/>
        <v>0</v>
      </c>
      <c r="T6804" s="20">
        <f>IF((T6803+R6804)&lt;0,0,IF((T6803+R6804)&gt;结论【关键目标】!C$28,结论【关键目标】!C$28,T6803+R6804))</f>
        <v>22</v>
      </c>
      <c r="U6804" s="19">
        <f>IF((T6803+R6804)&lt;结论【关键目标】!$C$28,0,(发电量计算【计算逻辑页】!R6804+发电量计算【计算逻辑页】!T6803-结论【关键目标】!$C$28))</f>
        <v>33.446353000000002</v>
      </c>
      <c r="V6804" s="5">
        <f t="shared" si="958"/>
        <v>11.706223550000001</v>
      </c>
      <c r="W6804" s="5">
        <f t="shared" si="959"/>
        <v>41.775424206799997</v>
      </c>
      <c r="X6804" s="5">
        <f t="shared" si="962"/>
        <v>0</v>
      </c>
    </row>
    <row r="6805" spans="1:24" x14ac:dyDescent="0.15">
      <c r="A6805" s="7">
        <v>6804</v>
      </c>
      <c r="B6805" s="7">
        <v>10</v>
      </c>
      <c r="C6805" s="7">
        <v>11</v>
      </c>
      <c r="D6805" s="7">
        <v>12</v>
      </c>
      <c r="E6805" s="7">
        <v>284</v>
      </c>
      <c r="F6805" s="7">
        <v>20.399999999999999</v>
      </c>
      <c r="G6805" s="7">
        <v>651.20000000000005</v>
      </c>
      <c r="H6805" s="7">
        <f t="shared" si="954"/>
        <v>3</v>
      </c>
      <c r="I6805" s="16">
        <f t="shared" si="955"/>
        <v>45210</v>
      </c>
      <c r="J6805" s="17">
        <v>1.2267999999999999</v>
      </c>
      <c r="K6805" s="18">
        <f>G6805*结论【关键目标】!C$27*0.7735*0.001</f>
        <v>60.444383999999999</v>
      </c>
      <c r="L6805" s="5">
        <v>0</v>
      </c>
      <c r="M6805" s="5">
        <f>ABS(IF(L6805&lt;=0,L6805/耗电量关键数据!$B$6/1000,L6805/耗电量关键数据!$B$5/1000))</f>
        <v>0</v>
      </c>
      <c r="N6805" s="5">
        <f>电气设备逐时使用率计算!H6781</f>
        <v>11.688450000000001</v>
      </c>
      <c r="O6805" s="5">
        <f>灯光逐时使用率计算!H6781</f>
        <v>9.9741440000000008</v>
      </c>
      <c r="P6805" s="19">
        <f t="shared" si="956"/>
        <v>21.662594000000002</v>
      </c>
      <c r="Q6805" s="19">
        <f t="shared" si="960"/>
        <v>21.662594000000002</v>
      </c>
      <c r="R6805" s="20">
        <f t="shared" si="957"/>
        <v>38.781790000000001</v>
      </c>
      <c r="S6805" s="20">
        <f t="shared" si="961"/>
        <v>0</v>
      </c>
      <c r="T6805" s="20">
        <f>IF((T6804+R6805)&lt;0,0,IF((T6804+R6805)&gt;结论【关键目标】!C$28,结论【关键目标】!C$28,T6804+R6805))</f>
        <v>22</v>
      </c>
      <c r="U6805" s="19">
        <f>IF((T6804+R6805)&lt;结论【关键目标】!$C$28,0,(发电量计算【计算逻辑页】!R6805+发电量计算【计算逻辑页】!T6804-结论【关键目标】!$C$28))</f>
        <v>38.781790000000001</v>
      </c>
      <c r="V6805" s="5">
        <f t="shared" si="958"/>
        <v>13.5736265</v>
      </c>
      <c r="W6805" s="5">
        <f t="shared" si="959"/>
        <v>26.5756703192</v>
      </c>
      <c r="X6805" s="5">
        <f t="shared" si="962"/>
        <v>0</v>
      </c>
    </row>
    <row r="6806" spans="1:24" x14ac:dyDescent="0.15">
      <c r="A6806" s="7">
        <v>6805</v>
      </c>
      <c r="B6806" s="7">
        <v>10</v>
      </c>
      <c r="C6806" s="7">
        <v>11</v>
      </c>
      <c r="D6806" s="7">
        <v>13</v>
      </c>
      <c r="E6806" s="7">
        <v>284</v>
      </c>
      <c r="F6806" s="7">
        <v>22.1</v>
      </c>
      <c r="G6806" s="7">
        <v>634.29999999999995</v>
      </c>
      <c r="H6806" s="7">
        <f t="shared" si="954"/>
        <v>3</v>
      </c>
      <c r="I6806" s="16">
        <f t="shared" si="955"/>
        <v>45210</v>
      </c>
      <c r="J6806" s="17">
        <v>1.2267999999999999</v>
      </c>
      <c r="K6806" s="18">
        <f>G6806*结论【关键目标】!C$27*0.7735*0.001</f>
        <v>58.875725999999993</v>
      </c>
      <c r="L6806" s="5">
        <v>0</v>
      </c>
      <c r="M6806" s="5">
        <f>ABS(IF(L6806&lt;=0,L6806/耗电量关键数据!$B$6/1000,L6806/耗电量关键数据!$B$5/1000))</f>
        <v>0</v>
      </c>
      <c r="N6806" s="5">
        <f>电气设备逐时使用率计算!H6782</f>
        <v>11.688450000000001</v>
      </c>
      <c r="O6806" s="5">
        <f>灯光逐时使用率计算!H6782</f>
        <v>9.9741440000000008</v>
      </c>
      <c r="P6806" s="19">
        <f t="shared" si="956"/>
        <v>21.662594000000002</v>
      </c>
      <c r="Q6806" s="19">
        <f t="shared" si="960"/>
        <v>21.662594000000002</v>
      </c>
      <c r="R6806" s="20">
        <f t="shared" si="957"/>
        <v>37.213131999999987</v>
      </c>
      <c r="S6806" s="20">
        <f t="shared" si="961"/>
        <v>0</v>
      </c>
      <c r="T6806" s="20">
        <f>IF((T6805+R6806)&lt;0,0,IF((T6805+R6806)&gt;结论【关键目标】!C$28,结论【关键目标】!C$28,T6805+R6806))</f>
        <v>22</v>
      </c>
      <c r="U6806" s="19">
        <f>IF((T6805+R6806)&lt;结论【关键目标】!$C$28,0,(发电量计算【计算逻辑页】!R6806+发电量计算【计算逻辑页】!T6805-结论【关键目标】!$C$28))</f>
        <v>37.213131999999987</v>
      </c>
      <c r="V6806" s="5">
        <f t="shared" si="958"/>
        <v>13.024596199999994</v>
      </c>
      <c r="W6806" s="5">
        <f t="shared" si="959"/>
        <v>26.5756703192</v>
      </c>
      <c r="X6806" s="5">
        <f t="shared" si="962"/>
        <v>0</v>
      </c>
    </row>
    <row r="6807" spans="1:24" x14ac:dyDescent="0.15">
      <c r="A6807" s="7">
        <v>6806</v>
      </c>
      <c r="B6807" s="7">
        <v>10</v>
      </c>
      <c r="C6807" s="7">
        <v>11</v>
      </c>
      <c r="D6807" s="7">
        <v>14</v>
      </c>
      <c r="E6807" s="7">
        <v>284</v>
      </c>
      <c r="F6807" s="7">
        <v>23</v>
      </c>
      <c r="G6807" s="7">
        <v>531.6</v>
      </c>
      <c r="H6807" s="7">
        <f t="shared" si="954"/>
        <v>3</v>
      </c>
      <c r="I6807" s="16">
        <f t="shared" si="955"/>
        <v>45210</v>
      </c>
      <c r="J6807" s="17">
        <v>1.2267999999999999</v>
      </c>
      <c r="K6807" s="18">
        <f>G6807*结论【关键目标】!C$27*0.7735*0.001</f>
        <v>49.343112000000005</v>
      </c>
      <c r="L6807" s="5">
        <v>0</v>
      </c>
      <c r="M6807" s="5">
        <f>ABS(IF(L6807&lt;=0,L6807/耗电量关键数据!$B$6/1000,L6807/耗电量关键数据!$B$5/1000))</f>
        <v>0</v>
      </c>
      <c r="N6807" s="5">
        <f>电气设备逐时使用率计算!H6783</f>
        <v>22.208055000000002</v>
      </c>
      <c r="O6807" s="5">
        <f>灯光逐时使用率计算!H6783</f>
        <v>11.844296</v>
      </c>
      <c r="P6807" s="19">
        <f t="shared" si="956"/>
        <v>34.052351000000002</v>
      </c>
      <c r="Q6807" s="19">
        <f t="shared" si="960"/>
        <v>34.052351000000002</v>
      </c>
      <c r="R6807" s="20">
        <f t="shared" si="957"/>
        <v>15.290761000000003</v>
      </c>
      <c r="S6807" s="20">
        <f t="shared" si="961"/>
        <v>0</v>
      </c>
      <c r="T6807" s="20">
        <f>IF((T6806+R6807)&lt;0,0,IF((T6806+R6807)&gt;结论【关键目标】!C$28,结论【关键目标】!C$28,T6806+R6807))</f>
        <v>22</v>
      </c>
      <c r="U6807" s="19">
        <f>IF((T6806+R6807)&lt;结论【关键目标】!$C$28,0,(发电量计算【计算逻辑页】!R6807+发电量计算【计算逻辑页】!T6806-结论【关键目标】!$C$28))</f>
        <v>15.290761000000003</v>
      </c>
      <c r="V6807" s="5">
        <f t="shared" si="958"/>
        <v>5.351766350000001</v>
      </c>
      <c r="W6807" s="5">
        <f t="shared" si="959"/>
        <v>41.775424206799997</v>
      </c>
      <c r="X6807" s="5">
        <f t="shared" si="962"/>
        <v>0</v>
      </c>
    </row>
    <row r="6808" spans="1:24" x14ac:dyDescent="0.15">
      <c r="A6808" s="7">
        <v>6807</v>
      </c>
      <c r="B6808" s="7">
        <v>10</v>
      </c>
      <c r="C6808" s="7">
        <v>11</v>
      </c>
      <c r="D6808" s="7">
        <v>15</v>
      </c>
      <c r="E6808" s="7">
        <v>284</v>
      </c>
      <c r="F6808" s="7">
        <v>22.4</v>
      </c>
      <c r="G6808" s="7">
        <v>365.4</v>
      </c>
      <c r="H6808" s="7">
        <f t="shared" si="954"/>
        <v>3</v>
      </c>
      <c r="I6808" s="16">
        <f t="shared" si="955"/>
        <v>45210</v>
      </c>
      <c r="J6808" s="17">
        <v>1.2267999999999999</v>
      </c>
      <c r="K6808" s="18">
        <f>G6808*结论【关键目标】!C$27*0.7735*0.001</f>
        <v>33.916428000000003</v>
      </c>
      <c r="L6808" s="5">
        <v>0</v>
      </c>
      <c r="M6808" s="5">
        <f>ABS(IF(L6808&lt;=0,L6808/耗电量关键数据!$B$6/1000,L6808/耗电量关键数据!$B$5/1000))</f>
        <v>0</v>
      </c>
      <c r="N6808" s="5">
        <f>电气设备逐时使用率计算!H6784</f>
        <v>22.208055000000002</v>
      </c>
      <c r="O6808" s="5">
        <f>灯光逐时使用率计算!H6784</f>
        <v>11.844296</v>
      </c>
      <c r="P6808" s="19">
        <f t="shared" si="956"/>
        <v>34.052351000000002</v>
      </c>
      <c r="Q6808" s="19">
        <f t="shared" si="960"/>
        <v>34.052351000000002</v>
      </c>
      <c r="R6808" s="20">
        <f t="shared" si="957"/>
        <v>-0.13592299999999824</v>
      </c>
      <c r="S6808" s="20">
        <f t="shared" si="961"/>
        <v>0.13592299999999824</v>
      </c>
      <c r="T6808" s="20">
        <f>IF((T6807+R6808)&lt;0,0,IF((T6807+R6808)&gt;结论【关键目标】!C$28,结论【关键目标】!C$28,T6807+R6808))</f>
        <v>21.864077000000002</v>
      </c>
      <c r="U6808" s="19">
        <f>IF((T6807+R6808)&lt;结论【关键目标】!$C$28,0,(发电量计算【计算逻辑页】!R6808+发电量计算【计算逻辑页】!T6807-结论【关键目标】!$C$28))</f>
        <v>0</v>
      </c>
      <c r="V6808" s="5">
        <f t="shared" si="958"/>
        <v>0</v>
      </c>
      <c r="W6808" s="5">
        <f t="shared" si="959"/>
        <v>41.608673870399997</v>
      </c>
      <c r="X6808" s="5">
        <f t="shared" si="962"/>
        <v>0.11917728639999844</v>
      </c>
    </row>
    <row r="6809" spans="1:24" x14ac:dyDescent="0.15">
      <c r="A6809" s="7">
        <v>6808</v>
      </c>
      <c r="B6809" s="7">
        <v>10</v>
      </c>
      <c r="C6809" s="7">
        <v>11</v>
      </c>
      <c r="D6809" s="7">
        <v>16</v>
      </c>
      <c r="E6809" s="7">
        <v>284</v>
      </c>
      <c r="F6809" s="7">
        <v>23</v>
      </c>
      <c r="G6809" s="7">
        <v>194.7</v>
      </c>
      <c r="H6809" s="7">
        <f t="shared" si="954"/>
        <v>3</v>
      </c>
      <c r="I6809" s="16">
        <f t="shared" si="955"/>
        <v>45210</v>
      </c>
      <c r="J6809" s="17">
        <v>0.70809999999999995</v>
      </c>
      <c r="K6809" s="18">
        <f>G6809*结论【关键目标】!C$27*0.7735*0.001</f>
        <v>18.072054000000001</v>
      </c>
      <c r="L6809" s="5">
        <v>0</v>
      </c>
      <c r="M6809" s="5">
        <f>ABS(IF(L6809&lt;=0,L6809/耗电量关键数据!$B$6/1000,L6809/耗电量关键数据!$B$5/1000))</f>
        <v>0</v>
      </c>
      <c r="N6809" s="5">
        <f>电气设备逐时使用率计算!H6785</f>
        <v>22.208055000000002</v>
      </c>
      <c r="O6809" s="5">
        <f>灯光逐时使用率计算!H6785</f>
        <v>11.844296</v>
      </c>
      <c r="P6809" s="19">
        <f t="shared" si="956"/>
        <v>34.052351000000002</v>
      </c>
      <c r="Q6809" s="19">
        <f t="shared" si="960"/>
        <v>0</v>
      </c>
      <c r="R6809" s="20">
        <f t="shared" si="957"/>
        <v>18.072054000000001</v>
      </c>
      <c r="S6809" s="20">
        <f t="shared" si="961"/>
        <v>0</v>
      </c>
      <c r="T6809" s="20">
        <f>IF((T6808+R6809)&lt;0,0,IF((T6808+R6809)&gt;结论【关键目标】!C$28,结论【关键目标】!C$28,T6808+R6809))</f>
        <v>22</v>
      </c>
      <c r="U6809" s="19">
        <f>IF((T6808+R6809)&lt;结论【关键目标】!$C$28,0,(发电量计算【计算逻辑页】!R6809+发电量计算【计算逻辑页】!T6808-结论【关键目标】!$C$28))</f>
        <v>17.936131000000003</v>
      </c>
      <c r="V6809" s="5">
        <f t="shared" si="958"/>
        <v>6.2776458500000007</v>
      </c>
      <c r="W6809" s="5">
        <f t="shared" si="959"/>
        <v>12.7968214374</v>
      </c>
      <c r="X6809" s="5">
        <f t="shared" si="962"/>
        <v>0</v>
      </c>
    </row>
    <row r="6810" spans="1:24" x14ac:dyDescent="0.15">
      <c r="A6810" s="7">
        <v>6809</v>
      </c>
      <c r="B6810" s="7">
        <v>10</v>
      </c>
      <c r="C6810" s="7">
        <v>11</v>
      </c>
      <c r="D6810" s="7">
        <v>17</v>
      </c>
      <c r="E6810" s="7">
        <v>284</v>
      </c>
      <c r="F6810" s="7">
        <v>22</v>
      </c>
      <c r="G6810" s="7">
        <v>17.5</v>
      </c>
      <c r="H6810" s="7">
        <f t="shared" si="954"/>
        <v>3</v>
      </c>
      <c r="I6810" s="16">
        <f t="shared" si="955"/>
        <v>45210</v>
      </c>
      <c r="J6810" s="17">
        <v>0.70809999999999995</v>
      </c>
      <c r="K6810" s="18">
        <f>G6810*结论【关键目标】!C$27*0.7735*0.001</f>
        <v>1.62435</v>
      </c>
      <c r="L6810" s="5">
        <v>0</v>
      </c>
      <c r="M6810" s="5">
        <f>ABS(IF(L6810&lt;=0,L6810/耗电量关键数据!$B$6/1000,L6810/耗电量关键数据!$B$5/1000))</f>
        <v>0</v>
      </c>
      <c r="N6810" s="5">
        <f>电气设备逐时使用率计算!H6786</f>
        <v>22.208055000000002</v>
      </c>
      <c r="O6810" s="5">
        <f>灯光逐时使用率计算!H6786</f>
        <v>11.844296</v>
      </c>
      <c r="P6810" s="19">
        <f t="shared" si="956"/>
        <v>34.052351000000002</v>
      </c>
      <c r="Q6810" s="19">
        <f t="shared" si="960"/>
        <v>0</v>
      </c>
      <c r="R6810" s="20">
        <f t="shared" si="957"/>
        <v>1.62435</v>
      </c>
      <c r="S6810" s="20">
        <f t="shared" si="961"/>
        <v>0</v>
      </c>
      <c r="T6810" s="20">
        <f>IF((T6809+R6810)&lt;0,0,IF((T6809+R6810)&gt;结论【关键目标】!C$28,结论【关键目标】!C$28,T6809+R6810))</f>
        <v>22</v>
      </c>
      <c r="U6810" s="19">
        <f>IF((T6809+R6810)&lt;结论【关键目标】!$C$28,0,(发电量计算【计算逻辑页】!R6810+发电量计算【计算逻辑页】!T6809-结论【关键目标】!$C$28))</f>
        <v>1.6243499999999997</v>
      </c>
      <c r="V6810" s="5">
        <f t="shared" si="958"/>
        <v>0.56852249999999982</v>
      </c>
      <c r="W6810" s="5">
        <f t="shared" si="959"/>
        <v>1.1502022349999999</v>
      </c>
      <c r="X6810" s="5">
        <f t="shared" si="962"/>
        <v>0</v>
      </c>
    </row>
    <row r="6811" spans="1:24" x14ac:dyDescent="0.15">
      <c r="A6811" s="7">
        <v>6810</v>
      </c>
      <c r="B6811" s="7">
        <v>10</v>
      </c>
      <c r="C6811" s="7">
        <v>11</v>
      </c>
      <c r="D6811" s="7">
        <v>18</v>
      </c>
      <c r="E6811" s="7">
        <v>284</v>
      </c>
      <c r="F6811" s="7">
        <v>21</v>
      </c>
      <c r="G6811" s="7">
        <v>0</v>
      </c>
      <c r="H6811" s="7">
        <f t="shared" si="954"/>
        <v>3</v>
      </c>
      <c r="I6811" s="16">
        <f t="shared" si="955"/>
        <v>45210</v>
      </c>
      <c r="J6811" s="17">
        <v>0.70809999999999995</v>
      </c>
      <c r="K6811" s="18">
        <f>G6811*结论【关键目标】!C$27*0.7735*0.001</f>
        <v>0</v>
      </c>
      <c r="L6811" s="5">
        <v>0</v>
      </c>
      <c r="M6811" s="5">
        <f>ABS(IF(L6811&lt;=0,L6811/耗电量关键数据!$B$6/1000,L6811/耗电量关键数据!$B$5/1000))</f>
        <v>0</v>
      </c>
      <c r="N6811" s="5">
        <f>电气设备逐时使用率计算!H6787</f>
        <v>7.0130699999999999</v>
      </c>
      <c r="O6811" s="5">
        <f>灯光逐时使用率计算!H6787</f>
        <v>3.7403040000000001</v>
      </c>
      <c r="P6811" s="19">
        <f t="shared" si="956"/>
        <v>10.753374000000001</v>
      </c>
      <c r="Q6811" s="19">
        <f t="shared" si="960"/>
        <v>0</v>
      </c>
      <c r="R6811" s="20">
        <f t="shared" si="957"/>
        <v>0</v>
      </c>
      <c r="S6811" s="20">
        <f t="shared" si="961"/>
        <v>0</v>
      </c>
      <c r="T6811" s="20">
        <f>IF((T6810+R6811)&lt;0,0,IF((T6810+R6811)&gt;结论【关键目标】!C$28,结论【关键目标】!C$28,T6810+R6811))</f>
        <v>22</v>
      </c>
      <c r="U6811" s="19">
        <f>IF((T6810+R6811)&lt;结论【关键目标】!$C$28,0,(发电量计算【计算逻辑页】!R6811+发电量计算【计算逻辑页】!T6810-结论【关键目标】!$C$28))</f>
        <v>0</v>
      </c>
      <c r="V6811" s="5">
        <f t="shared" si="958"/>
        <v>0</v>
      </c>
      <c r="W6811" s="5">
        <f t="shared" si="959"/>
        <v>0</v>
      </c>
      <c r="X6811" s="5">
        <f t="shared" si="962"/>
        <v>0</v>
      </c>
    </row>
    <row r="6812" spans="1:24" x14ac:dyDescent="0.15">
      <c r="A6812" s="7">
        <v>6811</v>
      </c>
      <c r="B6812" s="7">
        <v>10</v>
      </c>
      <c r="C6812" s="7">
        <v>11</v>
      </c>
      <c r="D6812" s="7">
        <v>19</v>
      </c>
      <c r="E6812" s="7">
        <v>284</v>
      </c>
      <c r="F6812" s="7">
        <v>17</v>
      </c>
      <c r="G6812" s="7">
        <v>0</v>
      </c>
      <c r="H6812" s="7">
        <f t="shared" si="954"/>
        <v>3</v>
      </c>
      <c r="I6812" s="16">
        <f t="shared" si="955"/>
        <v>45210</v>
      </c>
      <c r="J6812" s="17">
        <v>1.2267999999999999</v>
      </c>
      <c r="K6812" s="18">
        <f>G6812*结论【关键目标】!C$27*0.7735*0.001</f>
        <v>0</v>
      </c>
      <c r="L6812" s="5">
        <v>0</v>
      </c>
      <c r="M6812" s="5">
        <f>ABS(IF(L6812&lt;=0,L6812/耗电量关键数据!$B$6/1000,L6812/耗电量关键数据!$B$5/1000))</f>
        <v>0</v>
      </c>
      <c r="N6812" s="5">
        <f>电气设备逐时使用率计算!H6788</f>
        <v>7.0130699999999999</v>
      </c>
      <c r="O6812" s="5">
        <f>灯光逐时使用率计算!H6788</f>
        <v>3.7403040000000001</v>
      </c>
      <c r="P6812" s="19">
        <f t="shared" si="956"/>
        <v>10.753374000000001</v>
      </c>
      <c r="Q6812" s="19">
        <f t="shared" si="960"/>
        <v>10.753374000000001</v>
      </c>
      <c r="R6812" s="20">
        <f t="shared" si="957"/>
        <v>-10.753374000000001</v>
      </c>
      <c r="S6812" s="20">
        <f t="shared" si="961"/>
        <v>10.753374000000001</v>
      </c>
      <c r="T6812" s="20">
        <f>IF((T6811+R6812)&lt;0,0,IF((T6811+R6812)&gt;结论【关键目标】!C$28,结论【关键目标】!C$28,T6811+R6812))</f>
        <v>11.246625999999999</v>
      </c>
      <c r="U6812" s="19">
        <f>IF((T6811+R6812)&lt;结论【关键目标】!$C$28,0,(发电量计算【计算逻辑页】!R6812+发电量计算【计算逻辑页】!T6811-结论【关键目标】!$C$28))</f>
        <v>0</v>
      </c>
      <c r="V6812" s="5">
        <f t="shared" si="958"/>
        <v>0</v>
      </c>
      <c r="W6812" s="5">
        <f t="shared" si="959"/>
        <v>0</v>
      </c>
      <c r="X6812" s="5">
        <f t="shared" si="962"/>
        <v>9.428558323199999</v>
      </c>
    </row>
    <row r="6813" spans="1:24" x14ac:dyDescent="0.15">
      <c r="A6813" s="7">
        <v>6812</v>
      </c>
      <c r="B6813" s="7">
        <v>10</v>
      </c>
      <c r="C6813" s="7">
        <v>11</v>
      </c>
      <c r="D6813" s="7">
        <v>20</v>
      </c>
      <c r="E6813" s="7">
        <v>284</v>
      </c>
      <c r="F6813" s="7">
        <v>15</v>
      </c>
      <c r="G6813" s="7">
        <v>0</v>
      </c>
      <c r="H6813" s="7">
        <f t="shared" si="954"/>
        <v>3</v>
      </c>
      <c r="I6813" s="16">
        <f t="shared" si="955"/>
        <v>45210</v>
      </c>
      <c r="J6813" s="17">
        <v>1.2267999999999999</v>
      </c>
      <c r="K6813" s="18">
        <f>G6813*结论【关键目标】!C$27*0.7735*0.001</f>
        <v>0</v>
      </c>
      <c r="L6813" s="5">
        <v>0</v>
      </c>
      <c r="M6813" s="5">
        <f>ABS(IF(L6813&lt;=0,L6813/耗电量关键数据!$B$6/1000,L6813/耗电量关键数据!$B$5/1000))</f>
        <v>0</v>
      </c>
      <c r="N6813" s="5">
        <f>电气设备逐时使用率计算!H6789</f>
        <v>1.1688450000000001</v>
      </c>
      <c r="O6813" s="5">
        <f>灯光逐时使用率计算!H6789</f>
        <v>0.37403039999999999</v>
      </c>
      <c r="P6813" s="19">
        <f t="shared" si="956"/>
        <v>1.5428754000000002</v>
      </c>
      <c r="Q6813" s="19">
        <f t="shared" si="960"/>
        <v>1.5428754000000002</v>
      </c>
      <c r="R6813" s="20">
        <f t="shared" si="957"/>
        <v>-1.5428754000000002</v>
      </c>
      <c r="S6813" s="20">
        <f t="shared" si="961"/>
        <v>1.5428754000000002</v>
      </c>
      <c r="T6813" s="20">
        <f>IF((T6812+R6813)&lt;0,0,IF((T6812+R6813)&gt;结论【关键目标】!C$28,结论【关键目标】!C$28,T6812+R6813))</f>
        <v>9.7037505999999993</v>
      </c>
      <c r="U6813" s="19">
        <f>IF((T6812+R6813)&lt;结论【关键目标】!$C$28,0,(发电量计算【计算逻辑页】!R6813+发电量计算【计算逻辑页】!T6812-结论【关键目标】!$C$28))</f>
        <v>0</v>
      </c>
      <c r="V6813" s="5">
        <f t="shared" si="958"/>
        <v>0</v>
      </c>
      <c r="W6813" s="5">
        <f t="shared" si="959"/>
        <v>0</v>
      </c>
      <c r="X6813" s="5">
        <f t="shared" si="962"/>
        <v>1.3527931507200002</v>
      </c>
    </row>
    <row r="6814" spans="1:24" x14ac:dyDescent="0.15">
      <c r="A6814" s="7">
        <v>6813</v>
      </c>
      <c r="B6814" s="7">
        <v>10</v>
      </c>
      <c r="C6814" s="7">
        <v>11</v>
      </c>
      <c r="D6814" s="7">
        <v>21</v>
      </c>
      <c r="E6814" s="7">
        <v>284</v>
      </c>
      <c r="F6814" s="7">
        <v>17.3</v>
      </c>
      <c r="G6814" s="7">
        <v>0</v>
      </c>
      <c r="H6814" s="7">
        <f t="shared" si="954"/>
        <v>3</v>
      </c>
      <c r="I6814" s="16">
        <f t="shared" si="955"/>
        <v>45210</v>
      </c>
      <c r="J6814" s="17">
        <v>1.2267999999999999</v>
      </c>
      <c r="K6814" s="18">
        <f>G6814*结论【关键目标】!C$27*0.7735*0.001</f>
        <v>0</v>
      </c>
      <c r="L6814" s="5">
        <v>0</v>
      </c>
      <c r="M6814" s="5">
        <f>ABS(IF(L6814&lt;=0,L6814/耗电量关键数据!$B$6/1000,L6814/耗电量关键数据!$B$5/1000))</f>
        <v>0</v>
      </c>
      <c r="N6814" s="5">
        <f>电气设备逐时使用率计算!H6790</f>
        <v>1.1688450000000001</v>
      </c>
      <c r="O6814" s="5">
        <f>灯光逐时使用率计算!H6790</f>
        <v>0.37403039999999999</v>
      </c>
      <c r="P6814" s="19">
        <f t="shared" si="956"/>
        <v>1.5428754000000002</v>
      </c>
      <c r="Q6814" s="19">
        <f t="shared" si="960"/>
        <v>1.5428754000000002</v>
      </c>
      <c r="R6814" s="20">
        <f t="shared" si="957"/>
        <v>-1.5428754000000002</v>
      </c>
      <c r="S6814" s="20">
        <f t="shared" si="961"/>
        <v>1.5428754000000002</v>
      </c>
      <c r="T6814" s="20">
        <f>IF((T6813+R6814)&lt;0,0,IF((T6813+R6814)&gt;结论【关键目标】!C$28,结论【关键目标】!C$28,T6813+R6814))</f>
        <v>8.1608751999999996</v>
      </c>
      <c r="U6814" s="19">
        <f>IF((T6813+R6814)&lt;结论【关键目标】!$C$28,0,(发电量计算【计算逻辑页】!R6814+发电量计算【计算逻辑页】!T6813-结论【关键目标】!$C$28))</f>
        <v>0</v>
      </c>
      <c r="V6814" s="5">
        <f t="shared" si="958"/>
        <v>0</v>
      </c>
      <c r="W6814" s="5">
        <f t="shared" si="959"/>
        <v>0</v>
      </c>
      <c r="X6814" s="5">
        <f t="shared" si="962"/>
        <v>1.3527931507200002</v>
      </c>
    </row>
    <row r="6815" spans="1:24" x14ac:dyDescent="0.15">
      <c r="A6815" s="7">
        <v>6814</v>
      </c>
      <c r="B6815" s="7">
        <v>10</v>
      </c>
      <c r="C6815" s="7">
        <v>11</v>
      </c>
      <c r="D6815" s="7">
        <v>22</v>
      </c>
      <c r="E6815" s="7">
        <v>284</v>
      </c>
      <c r="F6815" s="7">
        <v>13</v>
      </c>
      <c r="G6815" s="7">
        <v>0</v>
      </c>
      <c r="H6815" s="7">
        <f t="shared" si="954"/>
        <v>3</v>
      </c>
      <c r="I6815" s="16">
        <f t="shared" si="955"/>
        <v>45210</v>
      </c>
      <c r="J6815" s="17">
        <v>0.70809999999999995</v>
      </c>
      <c r="K6815" s="18">
        <f>G6815*结论【关键目标】!C$27*0.7735*0.001</f>
        <v>0</v>
      </c>
      <c r="L6815" s="5">
        <v>0</v>
      </c>
      <c r="M6815" s="5">
        <f>ABS(IF(L6815&lt;=0,L6815/耗电量关键数据!$B$6/1000,L6815/耗电量关键数据!$B$5/1000))</f>
        <v>0</v>
      </c>
      <c r="N6815" s="5">
        <f>电气设备逐时使用率计算!H6791</f>
        <v>1.1688450000000001</v>
      </c>
      <c r="O6815" s="5">
        <f>灯光逐时使用率计算!H6791</f>
        <v>0.37403039999999999</v>
      </c>
      <c r="P6815" s="19">
        <f t="shared" si="956"/>
        <v>1.5428754000000002</v>
      </c>
      <c r="Q6815" s="19">
        <f t="shared" si="960"/>
        <v>0</v>
      </c>
      <c r="R6815" s="20">
        <f t="shared" si="957"/>
        <v>0</v>
      </c>
      <c r="S6815" s="20">
        <f t="shared" si="961"/>
        <v>0</v>
      </c>
      <c r="T6815" s="20">
        <f>IF((T6814+R6815)&lt;0,0,IF((T6814+R6815)&gt;结论【关键目标】!C$28,结论【关键目标】!C$28,T6814+R6815))</f>
        <v>8.1608751999999996</v>
      </c>
      <c r="U6815" s="19">
        <f>IF((T6814+R6815)&lt;结论【关键目标】!$C$28,0,(发电量计算【计算逻辑页】!R6815+发电量计算【计算逻辑页】!T6814-结论【关键目标】!$C$28))</f>
        <v>0</v>
      </c>
      <c r="V6815" s="5">
        <f t="shared" si="958"/>
        <v>0</v>
      </c>
      <c r="W6815" s="5">
        <f t="shared" si="959"/>
        <v>0</v>
      </c>
      <c r="X6815" s="5">
        <f t="shared" si="962"/>
        <v>0</v>
      </c>
    </row>
    <row r="6816" spans="1:24" x14ac:dyDescent="0.15">
      <c r="A6816" s="7">
        <v>6815</v>
      </c>
      <c r="B6816" s="7">
        <v>10</v>
      </c>
      <c r="C6816" s="7">
        <v>11</v>
      </c>
      <c r="D6816" s="7">
        <v>23</v>
      </c>
      <c r="E6816" s="7">
        <v>284</v>
      </c>
      <c r="F6816" s="7">
        <v>13.1</v>
      </c>
      <c r="G6816" s="7">
        <v>0</v>
      </c>
      <c r="H6816" s="7">
        <f t="shared" si="954"/>
        <v>3</v>
      </c>
      <c r="I6816" s="16">
        <f t="shared" si="955"/>
        <v>45210</v>
      </c>
      <c r="J6816" s="17">
        <v>0.70809999999999995</v>
      </c>
      <c r="K6816" s="18">
        <f>G6816*结论【关键目标】!C$27*0.7735*0.001</f>
        <v>0</v>
      </c>
      <c r="L6816" s="5">
        <v>0</v>
      </c>
      <c r="M6816" s="5">
        <f>ABS(IF(L6816&lt;=0,L6816/耗电量关键数据!$B$6/1000,L6816/耗电量关键数据!$B$5/1000))</f>
        <v>0</v>
      </c>
      <c r="N6816" s="5">
        <f>电气设备逐时使用率计算!H6792</f>
        <v>1.1688450000000001</v>
      </c>
      <c r="O6816" s="5">
        <f>灯光逐时使用率计算!H6792</f>
        <v>0.37403039999999999</v>
      </c>
      <c r="P6816" s="19">
        <f t="shared" si="956"/>
        <v>1.5428754000000002</v>
      </c>
      <c r="Q6816" s="19">
        <f t="shared" si="960"/>
        <v>0</v>
      </c>
      <c r="R6816" s="20">
        <f t="shared" si="957"/>
        <v>0</v>
      </c>
      <c r="S6816" s="20">
        <f t="shared" si="961"/>
        <v>0</v>
      </c>
      <c r="T6816" s="20">
        <f>IF((T6815+R6816)&lt;0,0,IF((T6815+R6816)&gt;结论【关键目标】!C$28,结论【关键目标】!C$28,T6815+R6816))</f>
        <v>8.1608751999999996</v>
      </c>
      <c r="U6816" s="19">
        <f>IF((T6815+R6816)&lt;结论【关键目标】!$C$28,0,(发电量计算【计算逻辑页】!R6816+发电量计算【计算逻辑页】!T6815-结论【关键目标】!$C$28))</f>
        <v>0</v>
      </c>
      <c r="V6816" s="5">
        <f t="shared" si="958"/>
        <v>0</v>
      </c>
      <c r="W6816" s="5">
        <f t="shared" si="959"/>
        <v>0</v>
      </c>
      <c r="X6816" s="5">
        <f t="shared" si="962"/>
        <v>0</v>
      </c>
    </row>
    <row r="6817" spans="1:24" x14ac:dyDescent="0.15">
      <c r="A6817" s="7">
        <v>6816</v>
      </c>
      <c r="B6817" s="7">
        <v>10</v>
      </c>
      <c r="C6817" s="7">
        <v>11</v>
      </c>
      <c r="D6817" s="7">
        <v>24</v>
      </c>
      <c r="E6817" s="7">
        <v>284</v>
      </c>
      <c r="F6817" s="7">
        <v>13.2</v>
      </c>
      <c r="G6817" s="7">
        <v>0</v>
      </c>
      <c r="H6817" s="7">
        <f t="shared" si="954"/>
        <v>3</v>
      </c>
      <c r="I6817" s="16">
        <f t="shared" si="955"/>
        <v>45210</v>
      </c>
      <c r="J6817" s="17">
        <v>0.2407</v>
      </c>
      <c r="K6817" s="18">
        <f>G6817*结论【关键目标】!C$27*0.7735*0.001</f>
        <v>0</v>
      </c>
      <c r="L6817" s="5">
        <v>0</v>
      </c>
      <c r="M6817" s="5">
        <f>ABS(IF(L6817&lt;=0,L6817/耗电量关键数据!$B$6/1000,L6817/耗电量关键数据!$B$5/1000))</f>
        <v>0</v>
      </c>
      <c r="N6817" s="5">
        <f>电气设备逐时使用率计算!H6793</f>
        <v>1.1688450000000001</v>
      </c>
      <c r="O6817" s="5">
        <f>灯光逐时使用率计算!H6793</f>
        <v>0.37403039999999999</v>
      </c>
      <c r="P6817" s="19">
        <f t="shared" si="956"/>
        <v>1.5428754000000002</v>
      </c>
      <c r="Q6817" s="19">
        <f t="shared" si="960"/>
        <v>0</v>
      </c>
      <c r="R6817" s="20">
        <f t="shared" si="957"/>
        <v>0</v>
      </c>
      <c r="S6817" s="20">
        <f t="shared" si="961"/>
        <v>0</v>
      </c>
      <c r="T6817" s="20">
        <f>IF((T6816+R6817)&lt;0,0,IF((T6816+R6817)&gt;结论【关键目标】!C$28,结论【关键目标】!C$28,T6816+R6817))</f>
        <v>8.1608751999999996</v>
      </c>
      <c r="U6817" s="19">
        <f>IF((T6816+R6817)&lt;结论【关键目标】!$C$28,0,(发电量计算【计算逻辑页】!R6817+发电量计算【计算逻辑页】!T6816-结论【关键目标】!$C$28))</f>
        <v>0</v>
      </c>
      <c r="V6817" s="5">
        <f t="shared" si="958"/>
        <v>0</v>
      </c>
      <c r="W6817" s="5">
        <f t="shared" si="959"/>
        <v>0</v>
      </c>
      <c r="X6817" s="5">
        <f t="shared" si="962"/>
        <v>0</v>
      </c>
    </row>
    <row r="6818" spans="1:24" x14ac:dyDescent="0.15">
      <c r="A6818" s="7">
        <v>6817</v>
      </c>
      <c r="B6818" s="7">
        <v>10</v>
      </c>
      <c r="C6818" s="7">
        <v>12</v>
      </c>
      <c r="D6818" s="7">
        <v>1</v>
      </c>
      <c r="E6818" s="7">
        <v>285</v>
      </c>
      <c r="F6818" s="7">
        <v>10</v>
      </c>
      <c r="G6818" s="7">
        <v>0</v>
      </c>
      <c r="H6818" s="7">
        <f t="shared" si="954"/>
        <v>4</v>
      </c>
      <c r="I6818" s="16">
        <f t="shared" si="955"/>
        <v>45211</v>
      </c>
      <c r="J6818" s="17">
        <v>0.2407</v>
      </c>
      <c r="K6818" s="18">
        <f>G6818*结论【关键目标】!C$27*0.7735*0.001</f>
        <v>0</v>
      </c>
      <c r="L6818" s="5">
        <v>0</v>
      </c>
      <c r="M6818" s="5">
        <f>ABS(IF(L6818&lt;=0,L6818/耗电量关键数据!$B$6/1000,L6818/耗电量关键数据!$B$5/1000))</f>
        <v>0</v>
      </c>
      <c r="N6818" s="5">
        <f>电气设备逐时使用率计算!H6794</f>
        <v>1.1688450000000001</v>
      </c>
      <c r="O6818" s="5">
        <f>灯光逐时使用率计算!H6794</f>
        <v>0.37403039999999999</v>
      </c>
      <c r="P6818" s="19">
        <f t="shared" si="956"/>
        <v>1.5428754000000002</v>
      </c>
      <c r="Q6818" s="19">
        <f t="shared" si="960"/>
        <v>0</v>
      </c>
      <c r="R6818" s="20">
        <f t="shared" si="957"/>
        <v>0</v>
      </c>
      <c r="S6818" s="20">
        <f t="shared" si="961"/>
        <v>0</v>
      </c>
      <c r="T6818" s="20">
        <f>IF((T6817+R6818)&lt;0,0,IF((T6817+R6818)&gt;结论【关键目标】!C$28,结论【关键目标】!C$28,T6817+R6818))</f>
        <v>8.1608751999999996</v>
      </c>
      <c r="U6818" s="19">
        <f>IF((T6817+R6818)&lt;结论【关键目标】!$C$28,0,(发电量计算【计算逻辑页】!R6818+发电量计算【计算逻辑页】!T6817-结论【关键目标】!$C$28))</f>
        <v>0</v>
      </c>
      <c r="V6818" s="5">
        <f t="shared" si="958"/>
        <v>0</v>
      </c>
      <c r="W6818" s="5">
        <f t="shared" si="959"/>
        <v>0</v>
      </c>
      <c r="X6818" s="5">
        <f t="shared" si="962"/>
        <v>0</v>
      </c>
    </row>
    <row r="6819" spans="1:24" x14ac:dyDescent="0.15">
      <c r="A6819" s="7">
        <v>6818</v>
      </c>
      <c r="B6819" s="7">
        <v>10</v>
      </c>
      <c r="C6819" s="7">
        <v>12</v>
      </c>
      <c r="D6819" s="7">
        <v>2</v>
      </c>
      <c r="E6819" s="7">
        <v>285</v>
      </c>
      <c r="F6819" s="7">
        <v>10</v>
      </c>
      <c r="G6819" s="7">
        <v>0</v>
      </c>
      <c r="H6819" s="7">
        <f t="shared" si="954"/>
        <v>4</v>
      </c>
      <c r="I6819" s="16">
        <f t="shared" si="955"/>
        <v>45211</v>
      </c>
      <c r="J6819" s="17">
        <v>0.2407</v>
      </c>
      <c r="K6819" s="18">
        <f>G6819*结论【关键目标】!C$27*0.7735*0.001</f>
        <v>0</v>
      </c>
      <c r="L6819" s="5">
        <v>0</v>
      </c>
      <c r="M6819" s="5">
        <f>ABS(IF(L6819&lt;=0,L6819/耗电量关键数据!$B$6/1000,L6819/耗电量关键数据!$B$5/1000))</f>
        <v>0</v>
      </c>
      <c r="N6819" s="5">
        <f>电气设备逐时使用率计算!H6795</f>
        <v>1.1688450000000001</v>
      </c>
      <c r="O6819" s="5">
        <f>灯光逐时使用率计算!H6795</f>
        <v>0.37403039999999999</v>
      </c>
      <c r="P6819" s="19">
        <f t="shared" si="956"/>
        <v>1.5428754000000002</v>
      </c>
      <c r="Q6819" s="19">
        <f t="shared" si="960"/>
        <v>0</v>
      </c>
      <c r="R6819" s="20">
        <f t="shared" si="957"/>
        <v>0</v>
      </c>
      <c r="S6819" s="20">
        <f t="shared" si="961"/>
        <v>0</v>
      </c>
      <c r="T6819" s="20">
        <f>IF((T6818+R6819)&lt;0,0,IF((T6818+R6819)&gt;结论【关键目标】!C$28,结论【关键目标】!C$28,T6818+R6819))</f>
        <v>8.1608751999999996</v>
      </c>
      <c r="U6819" s="19">
        <f>IF((T6818+R6819)&lt;结论【关键目标】!$C$28,0,(发电量计算【计算逻辑页】!R6819+发电量计算【计算逻辑页】!T6818-结论【关键目标】!$C$28))</f>
        <v>0</v>
      </c>
      <c r="V6819" s="5">
        <f t="shared" si="958"/>
        <v>0</v>
      </c>
      <c r="W6819" s="5">
        <f t="shared" si="959"/>
        <v>0</v>
      </c>
      <c r="X6819" s="5">
        <f t="shared" si="962"/>
        <v>0</v>
      </c>
    </row>
    <row r="6820" spans="1:24" x14ac:dyDescent="0.15">
      <c r="A6820" s="7">
        <v>6819</v>
      </c>
      <c r="B6820" s="7">
        <v>10</v>
      </c>
      <c r="C6820" s="7">
        <v>12</v>
      </c>
      <c r="D6820" s="7">
        <v>3</v>
      </c>
      <c r="E6820" s="7">
        <v>285</v>
      </c>
      <c r="F6820" s="7">
        <v>12.4</v>
      </c>
      <c r="G6820" s="7">
        <v>0</v>
      </c>
      <c r="H6820" s="7">
        <f t="shared" si="954"/>
        <v>4</v>
      </c>
      <c r="I6820" s="16">
        <f t="shared" si="955"/>
        <v>45211</v>
      </c>
      <c r="J6820" s="17">
        <v>0.2407</v>
      </c>
      <c r="K6820" s="18">
        <f>G6820*结论【关键目标】!C$27*0.7735*0.001</f>
        <v>0</v>
      </c>
      <c r="L6820" s="5">
        <v>0</v>
      </c>
      <c r="M6820" s="5">
        <f>ABS(IF(L6820&lt;=0,L6820/耗电量关键数据!$B$6/1000,L6820/耗电量关键数据!$B$5/1000))</f>
        <v>0</v>
      </c>
      <c r="N6820" s="5">
        <f>电气设备逐时使用率计算!H6796</f>
        <v>1.1688450000000001</v>
      </c>
      <c r="O6820" s="5">
        <f>灯光逐时使用率计算!H6796</f>
        <v>0.37403039999999999</v>
      </c>
      <c r="P6820" s="19">
        <f t="shared" si="956"/>
        <v>1.5428754000000002</v>
      </c>
      <c r="Q6820" s="19">
        <f t="shared" si="960"/>
        <v>0</v>
      </c>
      <c r="R6820" s="20">
        <f t="shared" si="957"/>
        <v>0</v>
      </c>
      <c r="S6820" s="20">
        <f t="shared" si="961"/>
        <v>0</v>
      </c>
      <c r="T6820" s="20">
        <f>IF((T6819+R6820)&lt;0,0,IF((T6819+R6820)&gt;结论【关键目标】!C$28,结论【关键目标】!C$28,T6819+R6820))</f>
        <v>8.1608751999999996</v>
      </c>
      <c r="U6820" s="19">
        <f>IF((T6819+R6820)&lt;结论【关键目标】!$C$28,0,(发电量计算【计算逻辑页】!R6820+发电量计算【计算逻辑页】!T6819-结论【关键目标】!$C$28))</f>
        <v>0</v>
      </c>
      <c r="V6820" s="5">
        <f t="shared" si="958"/>
        <v>0</v>
      </c>
      <c r="W6820" s="5">
        <f t="shared" si="959"/>
        <v>0</v>
      </c>
      <c r="X6820" s="5">
        <f t="shared" si="962"/>
        <v>0</v>
      </c>
    </row>
    <row r="6821" spans="1:24" x14ac:dyDescent="0.15">
      <c r="A6821" s="7">
        <v>6820</v>
      </c>
      <c r="B6821" s="7">
        <v>10</v>
      </c>
      <c r="C6821" s="7">
        <v>12</v>
      </c>
      <c r="D6821" s="7">
        <v>4</v>
      </c>
      <c r="E6821" s="7">
        <v>285</v>
      </c>
      <c r="F6821" s="7">
        <v>9</v>
      </c>
      <c r="G6821" s="7">
        <v>0</v>
      </c>
      <c r="H6821" s="7">
        <f t="shared" si="954"/>
        <v>4</v>
      </c>
      <c r="I6821" s="16">
        <f t="shared" si="955"/>
        <v>45211</v>
      </c>
      <c r="J6821" s="17">
        <v>0.2407</v>
      </c>
      <c r="K6821" s="18">
        <f>G6821*结论【关键目标】!C$27*0.7735*0.001</f>
        <v>0</v>
      </c>
      <c r="L6821" s="5">
        <v>0</v>
      </c>
      <c r="M6821" s="5">
        <f>ABS(IF(L6821&lt;=0,L6821/耗电量关键数据!$B$6/1000,L6821/耗电量关键数据!$B$5/1000))</f>
        <v>0</v>
      </c>
      <c r="N6821" s="5">
        <f>电气设备逐时使用率计算!H6797</f>
        <v>1.1688450000000001</v>
      </c>
      <c r="O6821" s="5">
        <f>灯光逐时使用率计算!H6797</f>
        <v>0.37403039999999999</v>
      </c>
      <c r="P6821" s="19">
        <f t="shared" si="956"/>
        <v>1.5428754000000002</v>
      </c>
      <c r="Q6821" s="19">
        <f t="shared" si="960"/>
        <v>0</v>
      </c>
      <c r="R6821" s="20">
        <f t="shared" si="957"/>
        <v>0</v>
      </c>
      <c r="S6821" s="20">
        <f t="shared" si="961"/>
        <v>0</v>
      </c>
      <c r="T6821" s="20">
        <f>IF((T6820+R6821)&lt;0,0,IF((T6820+R6821)&gt;结论【关键目标】!C$28,结论【关键目标】!C$28,T6820+R6821))</f>
        <v>8.1608751999999996</v>
      </c>
      <c r="U6821" s="19">
        <f>IF((T6820+R6821)&lt;结论【关键目标】!$C$28,0,(发电量计算【计算逻辑页】!R6821+发电量计算【计算逻辑页】!T6820-结论【关键目标】!$C$28))</f>
        <v>0</v>
      </c>
      <c r="V6821" s="5">
        <f t="shared" si="958"/>
        <v>0</v>
      </c>
      <c r="W6821" s="5">
        <f t="shared" si="959"/>
        <v>0</v>
      </c>
      <c r="X6821" s="5">
        <f t="shared" si="962"/>
        <v>0</v>
      </c>
    </row>
    <row r="6822" spans="1:24" x14ac:dyDescent="0.15">
      <c r="A6822" s="7">
        <v>6821</v>
      </c>
      <c r="B6822" s="7">
        <v>10</v>
      </c>
      <c r="C6822" s="7">
        <v>12</v>
      </c>
      <c r="D6822" s="7">
        <v>5</v>
      </c>
      <c r="E6822" s="7">
        <v>285</v>
      </c>
      <c r="F6822" s="7">
        <v>11</v>
      </c>
      <c r="G6822" s="7">
        <v>0</v>
      </c>
      <c r="H6822" s="7">
        <f t="shared" si="954"/>
        <v>4</v>
      </c>
      <c r="I6822" s="16">
        <f t="shared" si="955"/>
        <v>45211</v>
      </c>
      <c r="J6822" s="17">
        <v>0.2407</v>
      </c>
      <c r="K6822" s="18">
        <f>G6822*结论【关键目标】!C$27*0.7735*0.001</f>
        <v>0</v>
      </c>
      <c r="L6822" s="5">
        <v>0</v>
      </c>
      <c r="M6822" s="5">
        <f>ABS(IF(L6822&lt;=0,L6822/耗电量关键数据!$B$6/1000,L6822/耗电量关键数据!$B$5/1000))</f>
        <v>0</v>
      </c>
      <c r="N6822" s="5">
        <f>电气设备逐时使用率计算!H6798</f>
        <v>1.1688450000000001</v>
      </c>
      <c r="O6822" s="5">
        <f>灯光逐时使用率计算!H6798</f>
        <v>0.37403039999999999</v>
      </c>
      <c r="P6822" s="19">
        <f t="shared" si="956"/>
        <v>1.5428754000000002</v>
      </c>
      <c r="Q6822" s="19">
        <f t="shared" si="960"/>
        <v>0</v>
      </c>
      <c r="R6822" s="20">
        <f t="shared" si="957"/>
        <v>0</v>
      </c>
      <c r="S6822" s="20">
        <f t="shared" si="961"/>
        <v>0</v>
      </c>
      <c r="T6822" s="20">
        <f>IF((T6821+R6822)&lt;0,0,IF((T6821+R6822)&gt;结论【关键目标】!C$28,结论【关键目标】!C$28,T6821+R6822))</f>
        <v>8.1608751999999996</v>
      </c>
      <c r="U6822" s="19">
        <f>IF((T6821+R6822)&lt;结论【关键目标】!$C$28,0,(发电量计算【计算逻辑页】!R6822+发电量计算【计算逻辑页】!T6821-结论【关键目标】!$C$28))</f>
        <v>0</v>
      </c>
      <c r="V6822" s="5">
        <f t="shared" si="958"/>
        <v>0</v>
      </c>
      <c r="W6822" s="5">
        <f t="shared" si="959"/>
        <v>0</v>
      </c>
      <c r="X6822" s="5">
        <f t="shared" si="962"/>
        <v>0</v>
      </c>
    </row>
    <row r="6823" spans="1:24" x14ac:dyDescent="0.15">
      <c r="A6823" s="7">
        <v>6822</v>
      </c>
      <c r="B6823" s="7">
        <v>10</v>
      </c>
      <c r="C6823" s="7">
        <v>12</v>
      </c>
      <c r="D6823" s="7">
        <v>6</v>
      </c>
      <c r="E6823" s="7">
        <v>285</v>
      </c>
      <c r="F6823" s="7">
        <v>11.3</v>
      </c>
      <c r="G6823" s="7">
        <v>0</v>
      </c>
      <c r="H6823" s="7">
        <f t="shared" si="954"/>
        <v>4</v>
      </c>
      <c r="I6823" s="16">
        <f t="shared" si="955"/>
        <v>45211</v>
      </c>
      <c r="J6823" s="17">
        <v>0.2407</v>
      </c>
      <c r="K6823" s="18">
        <f>G6823*结论【关键目标】!C$27*0.7735*0.001</f>
        <v>0</v>
      </c>
      <c r="L6823" s="5">
        <v>0</v>
      </c>
      <c r="M6823" s="5">
        <f>ABS(IF(L6823&lt;=0,L6823/耗电量关键数据!$B$6/1000,L6823/耗电量关键数据!$B$5/1000))</f>
        <v>0</v>
      </c>
      <c r="N6823" s="5">
        <f>电气设备逐时使用率计算!H6799</f>
        <v>1.1688450000000001</v>
      </c>
      <c r="O6823" s="5">
        <f>灯光逐时使用率计算!H6799</f>
        <v>0.37403039999999999</v>
      </c>
      <c r="P6823" s="19">
        <f t="shared" si="956"/>
        <v>1.5428754000000002</v>
      </c>
      <c r="Q6823" s="19">
        <f t="shared" si="960"/>
        <v>0</v>
      </c>
      <c r="R6823" s="20">
        <f t="shared" si="957"/>
        <v>0</v>
      </c>
      <c r="S6823" s="20">
        <f t="shared" si="961"/>
        <v>0</v>
      </c>
      <c r="T6823" s="20">
        <f>IF((T6822+R6823)&lt;0,0,IF((T6822+R6823)&gt;结论【关键目标】!C$28,结论【关键目标】!C$28,T6822+R6823))</f>
        <v>8.1608751999999996</v>
      </c>
      <c r="U6823" s="19">
        <f>IF((T6822+R6823)&lt;结论【关键目标】!$C$28,0,(发电量计算【计算逻辑页】!R6823+发电量计算【计算逻辑页】!T6822-结论【关键目标】!$C$28))</f>
        <v>0</v>
      </c>
      <c r="V6823" s="5">
        <f t="shared" si="958"/>
        <v>0</v>
      </c>
      <c r="W6823" s="5">
        <f t="shared" si="959"/>
        <v>0</v>
      </c>
      <c r="X6823" s="5">
        <f t="shared" si="962"/>
        <v>0</v>
      </c>
    </row>
    <row r="6824" spans="1:24" x14ac:dyDescent="0.15">
      <c r="A6824" s="7">
        <v>6823</v>
      </c>
      <c r="B6824" s="7">
        <v>10</v>
      </c>
      <c r="C6824" s="7">
        <v>12</v>
      </c>
      <c r="D6824" s="7">
        <v>7</v>
      </c>
      <c r="E6824" s="7">
        <v>285</v>
      </c>
      <c r="F6824" s="7">
        <v>10</v>
      </c>
      <c r="G6824" s="7">
        <v>44.4</v>
      </c>
      <c r="H6824" s="7">
        <f t="shared" si="954"/>
        <v>4</v>
      </c>
      <c r="I6824" s="16">
        <f t="shared" si="955"/>
        <v>45211</v>
      </c>
      <c r="J6824" s="17">
        <v>0.2407</v>
      </c>
      <c r="K6824" s="18">
        <f>G6824*结论【关键目标】!C$27*0.7735*0.001</f>
        <v>4.1212079999999993</v>
      </c>
      <c r="L6824" s="5">
        <v>0</v>
      </c>
      <c r="M6824" s="5">
        <f>ABS(IF(L6824&lt;=0,L6824/耗电量关键数据!$B$6/1000,L6824/耗电量关键数据!$B$5/1000))</f>
        <v>0</v>
      </c>
      <c r="N6824" s="5">
        <f>电气设备逐时使用率计算!H6800</f>
        <v>2.3376900000000003</v>
      </c>
      <c r="O6824" s="5">
        <f>灯光逐时使用率计算!H6800</f>
        <v>1.2467680000000001</v>
      </c>
      <c r="P6824" s="19">
        <f t="shared" si="956"/>
        <v>3.5844580000000006</v>
      </c>
      <c r="Q6824" s="19">
        <f t="shared" si="960"/>
        <v>0</v>
      </c>
      <c r="R6824" s="20">
        <f t="shared" si="957"/>
        <v>4.1212079999999993</v>
      </c>
      <c r="S6824" s="20">
        <f t="shared" si="961"/>
        <v>0</v>
      </c>
      <c r="T6824" s="20">
        <f>IF((T6823+R6824)&lt;0,0,IF((T6823+R6824)&gt;结论【关键目标】!C$28,结论【关键目标】!C$28,T6823+R6824))</f>
        <v>12.282083199999999</v>
      </c>
      <c r="U6824" s="19">
        <f>IF((T6823+R6824)&lt;结论【关键目标】!$C$28,0,(发电量计算【计算逻辑页】!R6824+发电量计算【计算逻辑页】!T6823-结论【关键目标】!$C$28))</f>
        <v>0</v>
      </c>
      <c r="V6824" s="5">
        <f t="shared" si="958"/>
        <v>0</v>
      </c>
      <c r="W6824" s="5">
        <f t="shared" si="959"/>
        <v>0.8627790406000001</v>
      </c>
      <c r="X6824" s="5">
        <f t="shared" si="962"/>
        <v>0</v>
      </c>
    </row>
    <row r="6825" spans="1:24" x14ac:dyDescent="0.15">
      <c r="A6825" s="7">
        <v>6824</v>
      </c>
      <c r="B6825" s="7">
        <v>10</v>
      </c>
      <c r="C6825" s="7">
        <v>12</v>
      </c>
      <c r="D6825" s="7">
        <v>8</v>
      </c>
      <c r="E6825" s="7">
        <v>285</v>
      </c>
      <c r="F6825" s="7">
        <v>9</v>
      </c>
      <c r="G6825" s="7">
        <v>97.2</v>
      </c>
      <c r="H6825" s="7">
        <f t="shared" si="954"/>
        <v>4</v>
      </c>
      <c r="I6825" s="16">
        <f t="shared" si="955"/>
        <v>45211</v>
      </c>
      <c r="J6825" s="17">
        <v>0.70809999999999995</v>
      </c>
      <c r="K6825" s="18">
        <f>G6825*结论【关键目标】!C$27*0.7735*0.001</f>
        <v>9.0221039999999988</v>
      </c>
      <c r="L6825" s="5">
        <v>0</v>
      </c>
      <c r="M6825" s="5">
        <f>ABS(IF(L6825&lt;=0,L6825/耗电量关键数据!$B$6/1000,L6825/耗电量关键数据!$B$5/1000))</f>
        <v>0</v>
      </c>
      <c r="N6825" s="5">
        <f>电气设备逐时使用率计算!H6801</f>
        <v>11.688450000000001</v>
      </c>
      <c r="O6825" s="5">
        <f>灯光逐时使用率计算!H6801</f>
        <v>6.2338399999999998</v>
      </c>
      <c r="P6825" s="19">
        <f t="shared" si="956"/>
        <v>17.92229</v>
      </c>
      <c r="Q6825" s="19">
        <f t="shared" si="960"/>
        <v>0</v>
      </c>
      <c r="R6825" s="20">
        <f t="shared" si="957"/>
        <v>9.0221039999999988</v>
      </c>
      <c r="S6825" s="20">
        <f t="shared" si="961"/>
        <v>0</v>
      </c>
      <c r="T6825" s="20">
        <f>IF((T6824+R6825)&lt;0,0,IF((T6824+R6825)&gt;结论【关键目标】!C$28,结论【关键目标】!C$28,T6824+R6825))</f>
        <v>21.304187199999998</v>
      </c>
      <c r="U6825" s="19">
        <f>IF((T6824+R6825)&lt;结论【关键目标】!$C$28,0,(发电量计算【计算逻辑页】!R6825+发电量计算【计算逻辑页】!T6824-结论【关键目标】!$C$28))</f>
        <v>0</v>
      </c>
      <c r="V6825" s="5">
        <f t="shared" si="958"/>
        <v>0</v>
      </c>
      <c r="W6825" s="5">
        <f t="shared" si="959"/>
        <v>6.3885518423999983</v>
      </c>
      <c r="X6825" s="5">
        <f t="shared" si="962"/>
        <v>0</v>
      </c>
    </row>
    <row r="6826" spans="1:24" x14ac:dyDescent="0.15">
      <c r="A6826" s="7">
        <v>6825</v>
      </c>
      <c r="B6826" s="7">
        <v>10</v>
      </c>
      <c r="C6826" s="7">
        <v>12</v>
      </c>
      <c r="D6826" s="7">
        <v>9</v>
      </c>
      <c r="E6826" s="7">
        <v>285</v>
      </c>
      <c r="F6826" s="7">
        <v>12.4</v>
      </c>
      <c r="G6826" s="7">
        <v>282.39999999999998</v>
      </c>
      <c r="H6826" s="7">
        <f t="shared" si="954"/>
        <v>4</v>
      </c>
      <c r="I6826" s="16">
        <f t="shared" si="955"/>
        <v>45211</v>
      </c>
      <c r="J6826" s="17">
        <v>0.70809999999999995</v>
      </c>
      <c r="K6826" s="18">
        <f>G6826*结论【关键目标】!C$27*0.7735*0.001</f>
        <v>26.212367999999998</v>
      </c>
      <c r="L6826" s="5">
        <v>0</v>
      </c>
      <c r="M6826" s="5">
        <f>ABS(IF(L6826&lt;=0,L6826/耗电量关键数据!$B$6/1000,L6826/耗电量关键数据!$B$5/1000))</f>
        <v>0</v>
      </c>
      <c r="N6826" s="5">
        <f>电气设备逐时使用率计算!H6802</f>
        <v>22.208055000000002</v>
      </c>
      <c r="O6826" s="5">
        <f>灯光逐时使用率计算!H6802</f>
        <v>11.844296</v>
      </c>
      <c r="P6826" s="19">
        <f t="shared" si="956"/>
        <v>34.052351000000002</v>
      </c>
      <c r="Q6826" s="19">
        <f t="shared" si="960"/>
        <v>0</v>
      </c>
      <c r="R6826" s="20">
        <f t="shared" si="957"/>
        <v>26.212367999999998</v>
      </c>
      <c r="S6826" s="20">
        <f t="shared" si="961"/>
        <v>0</v>
      </c>
      <c r="T6826" s="20">
        <f>IF((T6825+R6826)&lt;0,0,IF((T6825+R6826)&gt;结论【关键目标】!C$28,结论【关键目标】!C$28,T6825+R6826))</f>
        <v>22</v>
      </c>
      <c r="U6826" s="19">
        <f>IF((T6825+R6826)&lt;结论【关键目标】!$C$28,0,(发电量计算【计算逻辑页】!R6826+发电量计算【计算逻辑页】!T6825-结论【关键目标】!$C$28))</f>
        <v>25.516555199999999</v>
      </c>
      <c r="V6826" s="5">
        <f t="shared" si="958"/>
        <v>8.9307943199999986</v>
      </c>
      <c r="W6826" s="5">
        <f t="shared" si="959"/>
        <v>18.560977780799998</v>
      </c>
      <c r="X6826" s="5">
        <f t="shared" si="962"/>
        <v>0</v>
      </c>
    </row>
    <row r="6827" spans="1:24" x14ac:dyDescent="0.15">
      <c r="A6827" s="7">
        <v>6826</v>
      </c>
      <c r="B6827" s="7">
        <v>10</v>
      </c>
      <c r="C6827" s="7">
        <v>12</v>
      </c>
      <c r="D6827" s="7">
        <v>10</v>
      </c>
      <c r="E6827" s="7">
        <v>285</v>
      </c>
      <c r="F6827" s="7">
        <v>13</v>
      </c>
      <c r="G6827" s="7">
        <v>349.4</v>
      </c>
      <c r="H6827" s="7">
        <f t="shared" si="954"/>
        <v>4</v>
      </c>
      <c r="I6827" s="16">
        <f t="shared" si="955"/>
        <v>45211</v>
      </c>
      <c r="J6827" s="17">
        <v>0.70809999999999995</v>
      </c>
      <c r="K6827" s="18">
        <f>G6827*结论【关键目标】!C$27*0.7735*0.001</f>
        <v>32.431308000000001</v>
      </c>
      <c r="L6827" s="5">
        <v>0</v>
      </c>
      <c r="M6827" s="5">
        <f>ABS(IF(L6827&lt;=0,L6827/耗电量关键数据!$B$6/1000,L6827/耗电量关键数据!$B$5/1000))</f>
        <v>0</v>
      </c>
      <c r="N6827" s="5">
        <f>电气设备逐时使用率计算!H6803</f>
        <v>22.208055000000002</v>
      </c>
      <c r="O6827" s="5">
        <f>灯光逐时使用率计算!H6803</f>
        <v>11.844296</v>
      </c>
      <c r="P6827" s="19">
        <f t="shared" si="956"/>
        <v>34.052351000000002</v>
      </c>
      <c r="Q6827" s="19">
        <f t="shared" si="960"/>
        <v>0</v>
      </c>
      <c r="R6827" s="20">
        <f t="shared" si="957"/>
        <v>32.431308000000001</v>
      </c>
      <c r="S6827" s="20">
        <f t="shared" si="961"/>
        <v>0</v>
      </c>
      <c r="T6827" s="20">
        <f>IF((T6826+R6827)&lt;0,0,IF((T6826+R6827)&gt;结论【关键目标】!C$28,结论【关键目标】!C$28,T6826+R6827))</f>
        <v>22</v>
      </c>
      <c r="U6827" s="19">
        <f>IF((T6826+R6827)&lt;结论【关键目标】!$C$28,0,(发电量计算【计算逻辑页】!R6827+发电量计算【计算逻辑页】!T6826-结论【关键目标】!$C$28))</f>
        <v>32.431308000000001</v>
      </c>
      <c r="V6827" s="5">
        <f t="shared" si="958"/>
        <v>11.3509578</v>
      </c>
      <c r="W6827" s="5">
        <f t="shared" si="959"/>
        <v>22.964609194799998</v>
      </c>
      <c r="X6827" s="5">
        <f t="shared" si="962"/>
        <v>0</v>
      </c>
    </row>
    <row r="6828" spans="1:24" x14ac:dyDescent="0.15">
      <c r="A6828" s="7">
        <v>6827</v>
      </c>
      <c r="B6828" s="7">
        <v>10</v>
      </c>
      <c r="C6828" s="7">
        <v>12</v>
      </c>
      <c r="D6828" s="7">
        <v>11</v>
      </c>
      <c r="E6828" s="7">
        <v>285</v>
      </c>
      <c r="F6828" s="7">
        <v>15</v>
      </c>
      <c r="G6828" s="7">
        <v>477.1</v>
      </c>
      <c r="H6828" s="7">
        <f t="shared" si="954"/>
        <v>4</v>
      </c>
      <c r="I6828" s="16">
        <f t="shared" si="955"/>
        <v>45211</v>
      </c>
      <c r="J6828" s="17">
        <v>1.2267999999999999</v>
      </c>
      <c r="K6828" s="18">
        <f>G6828*结论【关键目标】!C$27*0.7735*0.001</f>
        <v>44.284421999999999</v>
      </c>
      <c r="L6828" s="5">
        <v>0</v>
      </c>
      <c r="M6828" s="5">
        <f>ABS(IF(L6828&lt;=0,L6828/耗电量关键数据!$B$6/1000,L6828/耗电量关键数据!$B$5/1000))</f>
        <v>0</v>
      </c>
      <c r="N6828" s="5">
        <f>电气设备逐时使用率计算!H6804</f>
        <v>22.208055000000002</v>
      </c>
      <c r="O6828" s="5">
        <f>灯光逐时使用率计算!H6804</f>
        <v>11.844296</v>
      </c>
      <c r="P6828" s="19">
        <f t="shared" si="956"/>
        <v>34.052351000000002</v>
      </c>
      <c r="Q6828" s="19">
        <f t="shared" si="960"/>
        <v>34.052351000000002</v>
      </c>
      <c r="R6828" s="20">
        <f t="shared" si="957"/>
        <v>10.232070999999998</v>
      </c>
      <c r="S6828" s="20">
        <f t="shared" si="961"/>
        <v>0</v>
      </c>
      <c r="T6828" s="20">
        <f>IF((T6827+R6828)&lt;0,0,IF((T6827+R6828)&gt;结论【关键目标】!C$28,结论【关键目标】!C$28,T6827+R6828))</f>
        <v>22</v>
      </c>
      <c r="U6828" s="19">
        <f>IF((T6827+R6828)&lt;结论【关键目标】!$C$28,0,(发电量计算【计算逻辑页】!R6828+发电量计算【计算逻辑页】!T6827-结论【关键目标】!$C$28))</f>
        <v>10.232070999999998</v>
      </c>
      <c r="V6828" s="5">
        <f t="shared" si="958"/>
        <v>3.581224849999999</v>
      </c>
      <c r="W6828" s="5">
        <f t="shared" si="959"/>
        <v>41.775424206799997</v>
      </c>
      <c r="X6828" s="5">
        <f t="shared" si="962"/>
        <v>0</v>
      </c>
    </row>
    <row r="6829" spans="1:24" x14ac:dyDescent="0.15">
      <c r="A6829" s="7">
        <v>6828</v>
      </c>
      <c r="B6829" s="7">
        <v>10</v>
      </c>
      <c r="C6829" s="7">
        <v>12</v>
      </c>
      <c r="D6829" s="7">
        <v>12</v>
      </c>
      <c r="E6829" s="7">
        <v>285</v>
      </c>
      <c r="F6829" s="7">
        <v>16.899999999999999</v>
      </c>
      <c r="G6829" s="7">
        <v>509.2</v>
      </c>
      <c r="H6829" s="7">
        <f t="shared" si="954"/>
        <v>4</v>
      </c>
      <c r="I6829" s="16">
        <f t="shared" si="955"/>
        <v>45211</v>
      </c>
      <c r="J6829" s="17">
        <v>1.2267999999999999</v>
      </c>
      <c r="K6829" s="18">
        <f>G6829*结论【关键目标】!C$27*0.7735*0.001</f>
        <v>47.263943999999995</v>
      </c>
      <c r="L6829" s="5">
        <v>0</v>
      </c>
      <c r="M6829" s="5">
        <f>ABS(IF(L6829&lt;=0,L6829/耗电量关键数据!$B$6/1000,L6829/耗电量关键数据!$B$5/1000))</f>
        <v>0</v>
      </c>
      <c r="N6829" s="5">
        <f>电气设备逐时使用率计算!H6805</f>
        <v>11.688450000000001</v>
      </c>
      <c r="O6829" s="5">
        <f>灯光逐时使用率计算!H6805</f>
        <v>9.9741440000000008</v>
      </c>
      <c r="P6829" s="19">
        <f t="shared" si="956"/>
        <v>21.662594000000002</v>
      </c>
      <c r="Q6829" s="19">
        <f t="shared" si="960"/>
        <v>21.662594000000002</v>
      </c>
      <c r="R6829" s="20">
        <f t="shared" si="957"/>
        <v>25.601349999999993</v>
      </c>
      <c r="S6829" s="20">
        <f t="shared" si="961"/>
        <v>0</v>
      </c>
      <c r="T6829" s="20">
        <f>IF((T6828+R6829)&lt;0,0,IF((T6828+R6829)&gt;结论【关键目标】!C$28,结论【关键目标】!C$28,T6828+R6829))</f>
        <v>22</v>
      </c>
      <c r="U6829" s="19">
        <f>IF((T6828+R6829)&lt;结论【关键目标】!$C$28,0,(发电量计算【计算逻辑页】!R6829+发电量计算【计算逻辑页】!T6828-结论【关键目标】!$C$28))</f>
        <v>25.601349999999996</v>
      </c>
      <c r="V6829" s="5">
        <f t="shared" si="958"/>
        <v>8.9604724999999981</v>
      </c>
      <c r="W6829" s="5">
        <f t="shared" si="959"/>
        <v>26.5756703192</v>
      </c>
      <c r="X6829" s="5">
        <f t="shared" si="962"/>
        <v>0</v>
      </c>
    </row>
    <row r="6830" spans="1:24" x14ac:dyDescent="0.15">
      <c r="A6830" s="7">
        <v>6829</v>
      </c>
      <c r="B6830" s="7">
        <v>10</v>
      </c>
      <c r="C6830" s="7">
        <v>12</v>
      </c>
      <c r="D6830" s="7">
        <v>13</v>
      </c>
      <c r="E6830" s="7">
        <v>285</v>
      </c>
      <c r="F6830" s="7">
        <v>19</v>
      </c>
      <c r="G6830" s="7">
        <v>524.79999999999995</v>
      </c>
      <c r="H6830" s="7">
        <f t="shared" si="954"/>
        <v>4</v>
      </c>
      <c r="I6830" s="16">
        <f t="shared" si="955"/>
        <v>45211</v>
      </c>
      <c r="J6830" s="17">
        <v>1.2267999999999999</v>
      </c>
      <c r="K6830" s="18">
        <f>G6830*结论【关键目标】!C$27*0.7735*0.001</f>
        <v>48.711935999999994</v>
      </c>
      <c r="L6830" s="5">
        <v>0</v>
      </c>
      <c r="M6830" s="5">
        <f>ABS(IF(L6830&lt;=0,L6830/耗电量关键数据!$B$6/1000,L6830/耗电量关键数据!$B$5/1000))</f>
        <v>0</v>
      </c>
      <c r="N6830" s="5">
        <f>电气设备逐时使用率计算!H6806</f>
        <v>11.688450000000001</v>
      </c>
      <c r="O6830" s="5">
        <f>灯光逐时使用率计算!H6806</f>
        <v>9.9741440000000008</v>
      </c>
      <c r="P6830" s="19">
        <f t="shared" si="956"/>
        <v>21.662594000000002</v>
      </c>
      <c r="Q6830" s="19">
        <f t="shared" si="960"/>
        <v>21.662594000000002</v>
      </c>
      <c r="R6830" s="20">
        <f t="shared" si="957"/>
        <v>27.049341999999992</v>
      </c>
      <c r="S6830" s="20">
        <f t="shared" si="961"/>
        <v>0</v>
      </c>
      <c r="T6830" s="20">
        <f>IF((T6829+R6830)&lt;0,0,IF((T6829+R6830)&gt;结论【关键目标】!C$28,结论【关键目标】!C$28,T6829+R6830))</f>
        <v>22</v>
      </c>
      <c r="U6830" s="19">
        <f>IF((T6829+R6830)&lt;结论【关键目标】!$C$28,0,(发电量计算【计算逻辑页】!R6830+发电量计算【计算逻辑页】!T6829-结论【关键目标】!$C$28))</f>
        <v>27.049341999999996</v>
      </c>
      <c r="V6830" s="5">
        <f t="shared" si="958"/>
        <v>9.4672696999999975</v>
      </c>
      <c r="W6830" s="5">
        <f t="shared" si="959"/>
        <v>26.5756703192</v>
      </c>
      <c r="X6830" s="5">
        <f t="shared" si="962"/>
        <v>0</v>
      </c>
    </row>
    <row r="6831" spans="1:24" x14ac:dyDescent="0.15">
      <c r="A6831" s="7">
        <v>6830</v>
      </c>
      <c r="B6831" s="7">
        <v>10</v>
      </c>
      <c r="C6831" s="7">
        <v>12</v>
      </c>
      <c r="D6831" s="7">
        <v>14</v>
      </c>
      <c r="E6831" s="7">
        <v>285</v>
      </c>
      <c r="F6831" s="7">
        <v>21</v>
      </c>
      <c r="G6831" s="7">
        <v>458.8</v>
      </c>
      <c r="H6831" s="7">
        <f t="shared" si="954"/>
        <v>4</v>
      </c>
      <c r="I6831" s="16">
        <f t="shared" si="955"/>
        <v>45211</v>
      </c>
      <c r="J6831" s="17">
        <v>1.2267999999999999</v>
      </c>
      <c r="K6831" s="18">
        <f>G6831*结论【关键目标】!C$27*0.7735*0.001</f>
        <v>42.585816000000001</v>
      </c>
      <c r="L6831" s="5">
        <v>0</v>
      </c>
      <c r="M6831" s="5">
        <f>ABS(IF(L6831&lt;=0,L6831/耗电量关键数据!$B$6/1000,L6831/耗电量关键数据!$B$5/1000))</f>
        <v>0</v>
      </c>
      <c r="N6831" s="5">
        <f>电气设备逐时使用率计算!H6807</f>
        <v>22.208055000000002</v>
      </c>
      <c r="O6831" s="5">
        <f>灯光逐时使用率计算!H6807</f>
        <v>11.844296</v>
      </c>
      <c r="P6831" s="19">
        <f t="shared" si="956"/>
        <v>34.052351000000002</v>
      </c>
      <c r="Q6831" s="19">
        <f t="shared" si="960"/>
        <v>34.052351000000002</v>
      </c>
      <c r="R6831" s="20">
        <f t="shared" si="957"/>
        <v>8.5334649999999996</v>
      </c>
      <c r="S6831" s="20">
        <f t="shared" si="961"/>
        <v>0</v>
      </c>
      <c r="T6831" s="20">
        <f>IF((T6830+R6831)&lt;0,0,IF((T6830+R6831)&gt;结论【关键目标】!C$28,结论【关键目标】!C$28,T6830+R6831))</f>
        <v>22</v>
      </c>
      <c r="U6831" s="19">
        <f>IF((T6830+R6831)&lt;结论【关键目标】!$C$28,0,(发电量计算【计算逻辑页】!R6831+发电量计算【计算逻辑页】!T6830-结论【关键目标】!$C$28))</f>
        <v>8.5334649999999996</v>
      </c>
      <c r="V6831" s="5">
        <f t="shared" si="958"/>
        <v>2.9867127499999997</v>
      </c>
      <c r="W6831" s="5">
        <f t="shared" si="959"/>
        <v>41.775424206799997</v>
      </c>
      <c r="X6831" s="5">
        <f t="shared" si="962"/>
        <v>0</v>
      </c>
    </row>
    <row r="6832" spans="1:24" x14ac:dyDescent="0.15">
      <c r="A6832" s="7">
        <v>6831</v>
      </c>
      <c r="B6832" s="7">
        <v>10</v>
      </c>
      <c r="C6832" s="7">
        <v>12</v>
      </c>
      <c r="D6832" s="7">
        <v>15</v>
      </c>
      <c r="E6832" s="7">
        <v>285</v>
      </c>
      <c r="F6832" s="7">
        <v>21.7</v>
      </c>
      <c r="G6832" s="7">
        <v>342.4</v>
      </c>
      <c r="H6832" s="7">
        <f t="shared" si="954"/>
        <v>4</v>
      </c>
      <c r="I6832" s="16">
        <f t="shared" si="955"/>
        <v>45211</v>
      </c>
      <c r="J6832" s="17">
        <v>1.2267999999999999</v>
      </c>
      <c r="K6832" s="18">
        <f>G6832*结论【关键目标】!C$27*0.7735*0.001</f>
        <v>31.781568</v>
      </c>
      <c r="L6832" s="5">
        <v>0</v>
      </c>
      <c r="M6832" s="5">
        <f>ABS(IF(L6832&lt;=0,L6832/耗电量关键数据!$B$6/1000,L6832/耗电量关键数据!$B$5/1000))</f>
        <v>0</v>
      </c>
      <c r="N6832" s="5">
        <f>电气设备逐时使用率计算!H6808</f>
        <v>22.208055000000002</v>
      </c>
      <c r="O6832" s="5">
        <f>灯光逐时使用率计算!H6808</f>
        <v>11.844296</v>
      </c>
      <c r="P6832" s="19">
        <f t="shared" si="956"/>
        <v>34.052351000000002</v>
      </c>
      <c r="Q6832" s="19">
        <f t="shared" si="960"/>
        <v>34.052351000000002</v>
      </c>
      <c r="R6832" s="20">
        <f t="shared" si="957"/>
        <v>-2.2707830000000016</v>
      </c>
      <c r="S6832" s="20">
        <f t="shared" si="961"/>
        <v>2.2707830000000016</v>
      </c>
      <c r="T6832" s="20">
        <f>IF((T6831+R6832)&lt;0,0,IF((T6831+R6832)&gt;结论【关键目标】!C$28,结论【关键目标】!C$28,T6831+R6832))</f>
        <v>19.729216999999998</v>
      </c>
      <c r="U6832" s="19">
        <f>IF((T6831+R6832)&lt;结论【关键目标】!$C$28,0,(发电量计算【计算逻辑页】!R6832+发电量计算【计算逻辑页】!T6831-结论【关键目标】!$C$28))</f>
        <v>0</v>
      </c>
      <c r="V6832" s="5">
        <f t="shared" si="958"/>
        <v>0</v>
      </c>
      <c r="W6832" s="5">
        <f t="shared" si="959"/>
        <v>38.989627622399993</v>
      </c>
      <c r="X6832" s="5">
        <f t="shared" si="962"/>
        <v>1.9910225344000012</v>
      </c>
    </row>
    <row r="6833" spans="1:24" x14ac:dyDescent="0.15">
      <c r="A6833" s="7">
        <v>6832</v>
      </c>
      <c r="B6833" s="7">
        <v>10</v>
      </c>
      <c r="C6833" s="7">
        <v>12</v>
      </c>
      <c r="D6833" s="7">
        <v>16</v>
      </c>
      <c r="E6833" s="7">
        <v>285</v>
      </c>
      <c r="F6833" s="7">
        <v>23</v>
      </c>
      <c r="G6833" s="7">
        <v>177.7</v>
      </c>
      <c r="H6833" s="7">
        <f t="shared" si="954"/>
        <v>4</v>
      </c>
      <c r="I6833" s="16">
        <f t="shared" si="955"/>
        <v>45211</v>
      </c>
      <c r="J6833" s="17">
        <v>0.70809999999999995</v>
      </c>
      <c r="K6833" s="18">
        <f>G6833*结论【关键目标】!C$27*0.7735*0.001</f>
        <v>16.494114</v>
      </c>
      <c r="L6833" s="5">
        <v>0</v>
      </c>
      <c r="M6833" s="5">
        <f>ABS(IF(L6833&lt;=0,L6833/耗电量关键数据!$B$6/1000,L6833/耗电量关键数据!$B$5/1000))</f>
        <v>0</v>
      </c>
      <c r="N6833" s="5">
        <f>电气设备逐时使用率计算!H6809</f>
        <v>22.208055000000002</v>
      </c>
      <c r="O6833" s="5">
        <f>灯光逐时使用率计算!H6809</f>
        <v>11.844296</v>
      </c>
      <c r="P6833" s="19">
        <f t="shared" si="956"/>
        <v>34.052351000000002</v>
      </c>
      <c r="Q6833" s="19">
        <f t="shared" si="960"/>
        <v>0</v>
      </c>
      <c r="R6833" s="20">
        <f t="shared" si="957"/>
        <v>16.494114</v>
      </c>
      <c r="S6833" s="20">
        <f t="shared" si="961"/>
        <v>0</v>
      </c>
      <c r="T6833" s="20">
        <f>IF((T6832+R6833)&lt;0,0,IF((T6832+R6833)&gt;结论【关键目标】!C$28,结论【关键目标】!C$28,T6832+R6833))</f>
        <v>22</v>
      </c>
      <c r="U6833" s="19">
        <f>IF((T6832+R6833)&lt;结论【关键目标】!$C$28,0,(发电量计算【计算逻辑页】!R6833+发电量计算【计算逻辑页】!T6832-结论【关键目标】!$C$28))</f>
        <v>14.223331000000002</v>
      </c>
      <c r="V6833" s="5">
        <f t="shared" si="958"/>
        <v>4.9781658499999999</v>
      </c>
      <c r="W6833" s="5">
        <f t="shared" si="959"/>
        <v>11.6794821234</v>
      </c>
      <c r="X6833" s="5">
        <f t="shared" si="962"/>
        <v>0</v>
      </c>
    </row>
    <row r="6834" spans="1:24" x14ac:dyDescent="0.15">
      <c r="A6834" s="7">
        <v>6833</v>
      </c>
      <c r="B6834" s="7">
        <v>10</v>
      </c>
      <c r="C6834" s="7">
        <v>12</v>
      </c>
      <c r="D6834" s="7">
        <v>17</v>
      </c>
      <c r="E6834" s="7">
        <v>285</v>
      </c>
      <c r="F6834" s="7">
        <v>22</v>
      </c>
      <c r="G6834" s="7">
        <v>12.3</v>
      </c>
      <c r="H6834" s="7">
        <f t="shared" si="954"/>
        <v>4</v>
      </c>
      <c r="I6834" s="16">
        <f t="shared" si="955"/>
        <v>45211</v>
      </c>
      <c r="J6834" s="17">
        <v>0.70809999999999995</v>
      </c>
      <c r="K6834" s="18">
        <f>G6834*结论【关键目标】!C$27*0.7735*0.001</f>
        <v>1.141686</v>
      </c>
      <c r="L6834" s="5">
        <v>0</v>
      </c>
      <c r="M6834" s="5">
        <f>ABS(IF(L6834&lt;=0,L6834/耗电量关键数据!$B$6/1000,L6834/耗电量关键数据!$B$5/1000))</f>
        <v>0</v>
      </c>
      <c r="N6834" s="5">
        <f>电气设备逐时使用率计算!H6810</f>
        <v>22.208055000000002</v>
      </c>
      <c r="O6834" s="5">
        <f>灯光逐时使用率计算!H6810</f>
        <v>11.844296</v>
      </c>
      <c r="P6834" s="19">
        <f t="shared" si="956"/>
        <v>34.052351000000002</v>
      </c>
      <c r="Q6834" s="19">
        <f t="shared" si="960"/>
        <v>0</v>
      </c>
      <c r="R6834" s="20">
        <f t="shared" si="957"/>
        <v>1.141686</v>
      </c>
      <c r="S6834" s="20">
        <f t="shared" si="961"/>
        <v>0</v>
      </c>
      <c r="T6834" s="20">
        <f>IF((T6833+R6834)&lt;0,0,IF((T6833+R6834)&gt;结论【关键目标】!C$28,结论【关键目标】!C$28,T6833+R6834))</f>
        <v>22</v>
      </c>
      <c r="U6834" s="19">
        <f>IF((T6833+R6834)&lt;结论【关键目标】!$C$28,0,(发电量计算【计算逻辑页】!R6834+发电量计算【计算逻辑页】!T6833-结论【关键目标】!$C$28))</f>
        <v>1.141686</v>
      </c>
      <c r="V6834" s="5">
        <f t="shared" si="958"/>
        <v>0.39959009999999995</v>
      </c>
      <c r="W6834" s="5">
        <f t="shared" si="959"/>
        <v>0.80842785659999994</v>
      </c>
      <c r="X6834" s="5">
        <f t="shared" si="962"/>
        <v>0</v>
      </c>
    </row>
    <row r="6835" spans="1:24" x14ac:dyDescent="0.15">
      <c r="A6835" s="7">
        <v>6834</v>
      </c>
      <c r="B6835" s="7">
        <v>10</v>
      </c>
      <c r="C6835" s="7">
        <v>12</v>
      </c>
      <c r="D6835" s="7">
        <v>18</v>
      </c>
      <c r="E6835" s="7">
        <v>285</v>
      </c>
      <c r="F6835" s="7">
        <v>20.7</v>
      </c>
      <c r="G6835" s="7">
        <v>0</v>
      </c>
      <c r="H6835" s="7">
        <f t="shared" si="954"/>
        <v>4</v>
      </c>
      <c r="I6835" s="16">
        <f t="shared" si="955"/>
        <v>45211</v>
      </c>
      <c r="J6835" s="17">
        <v>0.70809999999999995</v>
      </c>
      <c r="K6835" s="18">
        <f>G6835*结论【关键目标】!C$27*0.7735*0.001</f>
        <v>0</v>
      </c>
      <c r="L6835" s="5">
        <v>0</v>
      </c>
      <c r="M6835" s="5">
        <f>ABS(IF(L6835&lt;=0,L6835/耗电量关键数据!$B$6/1000,L6835/耗电量关键数据!$B$5/1000))</f>
        <v>0</v>
      </c>
      <c r="N6835" s="5">
        <f>电气设备逐时使用率计算!H6811</f>
        <v>7.0130699999999999</v>
      </c>
      <c r="O6835" s="5">
        <f>灯光逐时使用率计算!H6811</f>
        <v>3.7403040000000001</v>
      </c>
      <c r="P6835" s="19">
        <f t="shared" si="956"/>
        <v>10.753374000000001</v>
      </c>
      <c r="Q6835" s="19">
        <f t="shared" si="960"/>
        <v>0</v>
      </c>
      <c r="R6835" s="20">
        <f t="shared" si="957"/>
        <v>0</v>
      </c>
      <c r="S6835" s="20">
        <f t="shared" si="961"/>
        <v>0</v>
      </c>
      <c r="T6835" s="20">
        <f>IF((T6834+R6835)&lt;0,0,IF((T6834+R6835)&gt;结论【关键目标】!C$28,结论【关键目标】!C$28,T6834+R6835))</f>
        <v>22</v>
      </c>
      <c r="U6835" s="19">
        <f>IF((T6834+R6835)&lt;结论【关键目标】!$C$28,0,(发电量计算【计算逻辑页】!R6835+发电量计算【计算逻辑页】!T6834-结论【关键目标】!$C$28))</f>
        <v>0</v>
      </c>
      <c r="V6835" s="5">
        <f t="shared" si="958"/>
        <v>0</v>
      </c>
      <c r="W6835" s="5">
        <f t="shared" si="959"/>
        <v>0</v>
      </c>
      <c r="X6835" s="5">
        <f t="shared" si="962"/>
        <v>0</v>
      </c>
    </row>
    <row r="6836" spans="1:24" x14ac:dyDescent="0.15">
      <c r="A6836" s="7">
        <v>6835</v>
      </c>
      <c r="B6836" s="7">
        <v>10</v>
      </c>
      <c r="C6836" s="7">
        <v>12</v>
      </c>
      <c r="D6836" s="7">
        <v>19</v>
      </c>
      <c r="E6836" s="7">
        <v>285</v>
      </c>
      <c r="F6836" s="7">
        <v>18.600000000000001</v>
      </c>
      <c r="G6836" s="7">
        <v>0</v>
      </c>
      <c r="H6836" s="7">
        <f t="shared" si="954"/>
        <v>4</v>
      </c>
      <c r="I6836" s="16">
        <f t="shared" si="955"/>
        <v>45211</v>
      </c>
      <c r="J6836" s="17">
        <v>1.2267999999999999</v>
      </c>
      <c r="K6836" s="18">
        <f>G6836*结论【关键目标】!C$27*0.7735*0.001</f>
        <v>0</v>
      </c>
      <c r="L6836" s="5">
        <v>0</v>
      </c>
      <c r="M6836" s="5">
        <f>ABS(IF(L6836&lt;=0,L6836/耗电量关键数据!$B$6/1000,L6836/耗电量关键数据!$B$5/1000))</f>
        <v>0</v>
      </c>
      <c r="N6836" s="5">
        <f>电气设备逐时使用率计算!H6812</f>
        <v>7.0130699999999999</v>
      </c>
      <c r="O6836" s="5">
        <f>灯光逐时使用率计算!H6812</f>
        <v>3.7403040000000001</v>
      </c>
      <c r="P6836" s="19">
        <f t="shared" si="956"/>
        <v>10.753374000000001</v>
      </c>
      <c r="Q6836" s="19">
        <f t="shared" si="960"/>
        <v>10.753374000000001</v>
      </c>
      <c r="R6836" s="20">
        <f t="shared" si="957"/>
        <v>-10.753374000000001</v>
      </c>
      <c r="S6836" s="20">
        <f t="shared" si="961"/>
        <v>10.753374000000001</v>
      </c>
      <c r="T6836" s="20">
        <f>IF((T6835+R6836)&lt;0,0,IF((T6835+R6836)&gt;结论【关键目标】!C$28,结论【关键目标】!C$28,T6835+R6836))</f>
        <v>11.246625999999999</v>
      </c>
      <c r="U6836" s="19">
        <f>IF((T6835+R6836)&lt;结论【关键目标】!$C$28,0,(发电量计算【计算逻辑页】!R6836+发电量计算【计算逻辑页】!T6835-结论【关键目标】!$C$28))</f>
        <v>0</v>
      </c>
      <c r="V6836" s="5">
        <f t="shared" si="958"/>
        <v>0</v>
      </c>
      <c r="W6836" s="5">
        <f t="shared" si="959"/>
        <v>0</v>
      </c>
      <c r="X6836" s="5">
        <f t="shared" si="962"/>
        <v>9.428558323199999</v>
      </c>
    </row>
    <row r="6837" spans="1:24" x14ac:dyDescent="0.15">
      <c r="A6837" s="7">
        <v>6836</v>
      </c>
      <c r="B6837" s="7">
        <v>10</v>
      </c>
      <c r="C6837" s="7">
        <v>12</v>
      </c>
      <c r="D6837" s="7">
        <v>20</v>
      </c>
      <c r="E6837" s="7">
        <v>285</v>
      </c>
      <c r="F6837" s="7">
        <v>17</v>
      </c>
      <c r="G6837" s="7">
        <v>0</v>
      </c>
      <c r="H6837" s="7">
        <f t="shared" si="954"/>
        <v>4</v>
      </c>
      <c r="I6837" s="16">
        <f t="shared" si="955"/>
        <v>45211</v>
      </c>
      <c r="J6837" s="17">
        <v>1.2267999999999999</v>
      </c>
      <c r="K6837" s="18">
        <f>G6837*结论【关键目标】!C$27*0.7735*0.001</f>
        <v>0</v>
      </c>
      <c r="L6837" s="5">
        <v>0</v>
      </c>
      <c r="M6837" s="5">
        <f>ABS(IF(L6837&lt;=0,L6837/耗电量关键数据!$B$6/1000,L6837/耗电量关键数据!$B$5/1000))</f>
        <v>0</v>
      </c>
      <c r="N6837" s="5">
        <f>电气设备逐时使用率计算!H6813</f>
        <v>1.1688450000000001</v>
      </c>
      <c r="O6837" s="5">
        <f>灯光逐时使用率计算!H6813</f>
        <v>0.37403039999999999</v>
      </c>
      <c r="P6837" s="19">
        <f t="shared" si="956"/>
        <v>1.5428754000000002</v>
      </c>
      <c r="Q6837" s="19">
        <f t="shared" si="960"/>
        <v>1.5428754000000002</v>
      </c>
      <c r="R6837" s="20">
        <f t="shared" si="957"/>
        <v>-1.5428754000000002</v>
      </c>
      <c r="S6837" s="20">
        <f t="shared" si="961"/>
        <v>1.5428754000000002</v>
      </c>
      <c r="T6837" s="20">
        <f>IF((T6836+R6837)&lt;0,0,IF((T6836+R6837)&gt;结论【关键目标】!C$28,结论【关键目标】!C$28,T6836+R6837))</f>
        <v>9.7037505999999993</v>
      </c>
      <c r="U6837" s="19">
        <f>IF((T6836+R6837)&lt;结论【关键目标】!$C$28,0,(发电量计算【计算逻辑页】!R6837+发电量计算【计算逻辑页】!T6836-结论【关键目标】!$C$28))</f>
        <v>0</v>
      </c>
      <c r="V6837" s="5">
        <f t="shared" si="958"/>
        <v>0</v>
      </c>
      <c r="W6837" s="5">
        <f t="shared" si="959"/>
        <v>0</v>
      </c>
      <c r="X6837" s="5">
        <f t="shared" si="962"/>
        <v>1.3527931507200002</v>
      </c>
    </row>
    <row r="6838" spans="1:24" x14ac:dyDescent="0.15">
      <c r="A6838" s="7">
        <v>6837</v>
      </c>
      <c r="B6838" s="7">
        <v>10</v>
      </c>
      <c r="C6838" s="7">
        <v>12</v>
      </c>
      <c r="D6838" s="7">
        <v>21</v>
      </c>
      <c r="E6838" s="7">
        <v>285</v>
      </c>
      <c r="F6838" s="7">
        <v>16.8</v>
      </c>
      <c r="G6838" s="7">
        <v>0</v>
      </c>
      <c r="H6838" s="7">
        <f t="shared" si="954"/>
        <v>4</v>
      </c>
      <c r="I6838" s="16">
        <f t="shared" si="955"/>
        <v>45211</v>
      </c>
      <c r="J6838" s="17">
        <v>1.2267999999999999</v>
      </c>
      <c r="K6838" s="18">
        <f>G6838*结论【关键目标】!C$27*0.7735*0.001</f>
        <v>0</v>
      </c>
      <c r="L6838" s="5">
        <v>0</v>
      </c>
      <c r="M6838" s="5">
        <f>ABS(IF(L6838&lt;=0,L6838/耗电量关键数据!$B$6/1000,L6838/耗电量关键数据!$B$5/1000))</f>
        <v>0</v>
      </c>
      <c r="N6838" s="5">
        <f>电气设备逐时使用率计算!H6814</f>
        <v>1.1688450000000001</v>
      </c>
      <c r="O6838" s="5">
        <f>灯光逐时使用率计算!H6814</f>
        <v>0.37403039999999999</v>
      </c>
      <c r="P6838" s="19">
        <f t="shared" si="956"/>
        <v>1.5428754000000002</v>
      </c>
      <c r="Q6838" s="19">
        <f t="shared" si="960"/>
        <v>1.5428754000000002</v>
      </c>
      <c r="R6838" s="20">
        <f t="shared" si="957"/>
        <v>-1.5428754000000002</v>
      </c>
      <c r="S6838" s="20">
        <f t="shared" si="961"/>
        <v>1.5428754000000002</v>
      </c>
      <c r="T6838" s="20">
        <f>IF((T6837+R6838)&lt;0,0,IF((T6837+R6838)&gt;结论【关键目标】!C$28,结论【关键目标】!C$28,T6837+R6838))</f>
        <v>8.1608751999999996</v>
      </c>
      <c r="U6838" s="19">
        <f>IF((T6837+R6838)&lt;结论【关键目标】!$C$28,0,(发电量计算【计算逻辑页】!R6838+发电量计算【计算逻辑页】!T6837-结论【关键目标】!$C$28))</f>
        <v>0</v>
      </c>
      <c r="V6838" s="5">
        <f t="shared" si="958"/>
        <v>0</v>
      </c>
      <c r="W6838" s="5">
        <f t="shared" si="959"/>
        <v>0</v>
      </c>
      <c r="X6838" s="5">
        <f t="shared" si="962"/>
        <v>1.3527931507200002</v>
      </c>
    </row>
    <row r="6839" spans="1:24" x14ac:dyDescent="0.15">
      <c r="A6839" s="7">
        <v>6838</v>
      </c>
      <c r="B6839" s="7">
        <v>10</v>
      </c>
      <c r="C6839" s="7">
        <v>12</v>
      </c>
      <c r="D6839" s="7">
        <v>22</v>
      </c>
      <c r="E6839" s="7">
        <v>285</v>
      </c>
      <c r="F6839" s="7">
        <v>15.9</v>
      </c>
      <c r="G6839" s="7">
        <v>0</v>
      </c>
      <c r="H6839" s="7">
        <f t="shared" si="954"/>
        <v>4</v>
      </c>
      <c r="I6839" s="16">
        <f t="shared" si="955"/>
        <v>45211</v>
      </c>
      <c r="J6839" s="17">
        <v>0.70809999999999995</v>
      </c>
      <c r="K6839" s="18">
        <f>G6839*结论【关键目标】!C$27*0.7735*0.001</f>
        <v>0</v>
      </c>
      <c r="L6839" s="5">
        <v>0</v>
      </c>
      <c r="M6839" s="5">
        <f>ABS(IF(L6839&lt;=0,L6839/耗电量关键数据!$B$6/1000,L6839/耗电量关键数据!$B$5/1000))</f>
        <v>0</v>
      </c>
      <c r="N6839" s="5">
        <f>电气设备逐时使用率计算!H6815</f>
        <v>1.1688450000000001</v>
      </c>
      <c r="O6839" s="5">
        <f>灯光逐时使用率计算!H6815</f>
        <v>0.37403039999999999</v>
      </c>
      <c r="P6839" s="19">
        <f t="shared" si="956"/>
        <v>1.5428754000000002</v>
      </c>
      <c r="Q6839" s="19">
        <f t="shared" si="960"/>
        <v>0</v>
      </c>
      <c r="R6839" s="20">
        <f t="shared" si="957"/>
        <v>0</v>
      </c>
      <c r="S6839" s="20">
        <f t="shared" si="961"/>
        <v>0</v>
      </c>
      <c r="T6839" s="20">
        <f>IF((T6838+R6839)&lt;0,0,IF((T6838+R6839)&gt;结论【关键目标】!C$28,结论【关键目标】!C$28,T6838+R6839))</f>
        <v>8.1608751999999996</v>
      </c>
      <c r="U6839" s="19">
        <f>IF((T6838+R6839)&lt;结论【关键目标】!$C$28,0,(发电量计算【计算逻辑页】!R6839+发电量计算【计算逻辑页】!T6838-结论【关键目标】!$C$28))</f>
        <v>0</v>
      </c>
      <c r="V6839" s="5">
        <f t="shared" si="958"/>
        <v>0</v>
      </c>
      <c r="W6839" s="5">
        <f t="shared" si="959"/>
        <v>0</v>
      </c>
      <c r="X6839" s="5">
        <f t="shared" si="962"/>
        <v>0</v>
      </c>
    </row>
    <row r="6840" spans="1:24" x14ac:dyDescent="0.15">
      <c r="A6840" s="7">
        <v>6839</v>
      </c>
      <c r="B6840" s="7">
        <v>10</v>
      </c>
      <c r="C6840" s="7">
        <v>12</v>
      </c>
      <c r="D6840" s="7">
        <v>23</v>
      </c>
      <c r="E6840" s="7">
        <v>285</v>
      </c>
      <c r="F6840" s="7">
        <v>15</v>
      </c>
      <c r="G6840" s="7">
        <v>0</v>
      </c>
      <c r="H6840" s="7">
        <f t="shared" si="954"/>
        <v>4</v>
      </c>
      <c r="I6840" s="16">
        <f t="shared" si="955"/>
        <v>45211</v>
      </c>
      <c r="J6840" s="17">
        <v>0.70809999999999995</v>
      </c>
      <c r="K6840" s="18">
        <f>G6840*结论【关键目标】!C$27*0.7735*0.001</f>
        <v>0</v>
      </c>
      <c r="L6840" s="5">
        <v>0</v>
      </c>
      <c r="M6840" s="5">
        <f>ABS(IF(L6840&lt;=0,L6840/耗电量关键数据!$B$6/1000,L6840/耗电量关键数据!$B$5/1000))</f>
        <v>0</v>
      </c>
      <c r="N6840" s="5">
        <f>电气设备逐时使用率计算!H6816</f>
        <v>1.1688450000000001</v>
      </c>
      <c r="O6840" s="5">
        <f>灯光逐时使用率计算!H6816</f>
        <v>0.37403039999999999</v>
      </c>
      <c r="P6840" s="19">
        <f t="shared" si="956"/>
        <v>1.5428754000000002</v>
      </c>
      <c r="Q6840" s="19">
        <f t="shared" si="960"/>
        <v>0</v>
      </c>
      <c r="R6840" s="20">
        <f t="shared" si="957"/>
        <v>0</v>
      </c>
      <c r="S6840" s="20">
        <f t="shared" si="961"/>
        <v>0</v>
      </c>
      <c r="T6840" s="20">
        <f>IF((T6839+R6840)&lt;0,0,IF((T6839+R6840)&gt;结论【关键目标】!C$28,结论【关键目标】!C$28,T6839+R6840))</f>
        <v>8.1608751999999996</v>
      </c>
      <c r="U6840" s="19">
        <f>IF((T6839+R6840)&lt;结论【关键目标】!$C$28,0,(发电量计算【计算逻辑页】!R6840+发电量计算【计算逻辑页】!T6839-结论【关键目标】!$C$28))</f>
        <v>0</v>
      </c>
      <c r="V6840" s="5">
        <f t="shared" si="958"/>
        <v>0</v>
      </c>
      <c r="W6840" s="5">
        <f t="shared" si="959"/>
        <v>0</v>
      </c>
      <c r="X6840" s="5">
        <f t="shared" si="962"/>
        <v>0</v>
      </c>
    </row>
    <row r="6841" spans="1:24" x14ac:dyDescent="0.15">
      <c r="A6841" s="7">
        <v>6840</v>
      </c>
      <c r="B6841" s="7">
        <v>10</v>
      </c>
      <c r="C6841" s="7">
        <v>12</v>
      </c>
      <c r="D6841" s="7">
        <v>24</v>
      </c>
      <c r="E6841" s="7">
        <v>285</v>
      </c>
      <c r="F6841" s="7">
        <v>15.4</v>
      </c>
      <c r="G6841" s="7">
        <v>0</v>
      </c>
      <c r="H6841" s="7">
        <f t="shared" si="954"/>
        <v>4</v>
      </c>
      <c r="I6841" s="16">
        <f t="shared" si="955"/>
        <v>45211</v>
      </c>
      <c r="J6841" s="17">
        <v>0.2407</v>
      </c>
      <c r="K6841" s="18">
        <f>G6841*结论【关键目标】!C$27*0.7735*0.001</f>
        <v>0</v>
      </c>
      <c r="L6841" s="5">
        <v>0</v>
      </c>
      <c r="M6841" s="5">
        <f>ABS(IF(L6841&lt;=0,L6841/耗电量关键数据!$B$6/1000,L6841/耗电量关键数据!$B$5/1000))</f>
        <v>0</v>
      </c>
      <c r="N6841" s="5">
        <f>电气设备逐时使用率计算!H6817</f>
        <v>1.1688450000000001</v>
      </c>
      <c r="O6841" s="5">
        <f>灯光逐时使用率计算!H6817</f>
        <v>0.37403039999999999</v>
      </c>
      <c r="P6841" s="19">
        <f t="shared" si="956"/>
        <v>1.5428754000000002</v>
      </c>
      <c r="Q6841" s="19">
        <f t="shared" si="960"/>
        <v>0</v>
      </c>
      <c r="R6841" s="20">
        <f t="shared" si="957"/>
        <v>0</v>
      </c>
      <c r="S6841" s="20">
        <f t="shared" si="961"/>
        <v>0</v>
      </c>
      <c r="T6841" s="20">
        <f>IF((T6840+R6841)&lt;0,0,IF((T6840+R6841)&gt;结论【关键目标】!C$28,结论【关键目标】!C$28,T6840+R6841))</f>
        <v>8.1608751999999996</v>
      </c>
      <c r="U6841" s="19">
        <f>IF((T6840+R6841)&lt;结论【关键目标】!$C$28,0,(发电量计算【计算逻辑页】!R6841+发电量计算【计算逻辑页】!T6840-结论【关键目标】!$C$28))</f>
        <v>0</v>
      </c>
      <c r="V6841" s="5">
        <f t="shared" si="958"/>
        <v>0</v>
      </c>
      <c r="W6841" s="5">
        <f t="shared" si="959"/>
        <v>0</v>
      </c>
      <c r="X6841" s="5">
        <f t="shared" si="962"/>
        <v>0</v>
      </c>
    </row>
    <row r="6842" spans="1:24" x14ac:dyDescent="0.15">
      <c r="A6842" s="7">
        <v>6841</v>
      </c>
      <c r="B6842" s="7">
        <v>10</v>
      </c>
      <c r="C6842" s="7">
        <v>13</v>
      </c>
      <c r="D6842" s="7">
        <v>1</v>
      </c>
      <c r="E6842" s="7">
        <v>286</v>
      </c>
      <c r="F6842" s="7">
        <v>14</v>
      </c>
      <c r="G6842" s="7">
        <v>0</v>
      </c>
      <c r="H6842" s="7">
        <f t="shared" si="954"/>
        <v>5</v>
      </c>
      <c r="I6842" s="16">
        <f t="shared" si="955"/>
        <v>45212</v>
      </c>
      <c r="J6842" s="17">
        <v>0.2407</v>
      </c>
      <c r="K6842" s="18">
        <f>G6842*结论【关键目标】!C$27*0.7735*0.001</f>
        <v>0</v>
      </c>
      <c r="L6842" s="5">
        <v>0</v>
      </c>
      <c r="M6842" s="5">
        <f>ABS(IF(L6842&lt;=0,L6842/耗电量关键数据!$B$6/1000,L6842/耗电量关键数据!$B$5/1000))</f>
        <v>0</v>
      </c>
      <c r="N6842" s="5">
        <f>电气设备逐时使用率计算!H6818</f>
        <v>1.1688450000000001</v>
      </c>
      <c r="O6842" s="5">
        <f>灯光逐时使用率计算!H6818</f>
        <v>0.37403039999999999</v>
      </c>
      <c r="P6842" s="19">
        <f t="shared" si="956"/>
        <v>1.5428754000000002</v>
      </c>
      <c r="Q6842" s="19">
        <f t="shared" si="960"/>
        <v>0</v>
      </c>
      <c r="R6842" s="20">
        <f t="shared" si="957"/>
        <v>0</v>
      </c>
      <c r="S6842" s="20">
        <f t="shared" si="961"/>
        <v>0</v>
      </c>
      <c r="T6842" s="20">
        <f>IF((T6841+R6842)&lt;0,0,IF((T6841+R6842)&gt;结论【关键目标】!C$28,结论【关键目标】!C$28,T6841+R6842))</f>
        <v>8.1608751999999996</v>
      </c>
      <c r="U6842" s="19">
        <f>IF((T6841+R6842)&lt;结论【关键目标】!$C$28,0,(发电量计算【计算逻辑页】!R6842+发电量计算【计算逻辑页】!T6841-结论【关键目标】!$C$28))</f>
        <v>0</v>
      </c>
      <c r="V6842" s="5">
        <f t="shared" si="958"/>
        <v>0</v>
      </c>
      <c r="W6842" s="5">
        <f t="shared" si="959"/>
        <v>0</v>
      </c>
      <c r="X6842" s="5">
        <f t="shared" si="962"/>
        <v>0</v>
      </c>
    </row>
    <row r="6843" spans="1:24" x14ac:dyDescent="0.15">
      <c r="A6843" s="7">
        <v>6842</v>
      </c>
      <c r="B6843" s="7">
        <v>10</v>
      </c>
      <c r="C6843" s="7">
        <v>13</v>
      </c>
      <c r="D6843" s="7">
        <v>2</v>
      </c>
      <c r="E6843" s="7">
        <v>286</v>
      </c>
      <c r="F6843" s="7">
        <v>13</v>
      </c>
      <c r="G6843" s="7">
        <v>0</v>
      </c>
      <c r="H6843" s="7">
        <f t="shared" si="954"/>
        <v>5</v>
      </c>
      <c r="I6843" s="16">
        <f t="shared" si="955"/>
        <v>45212</v>
      </c>
      <c r="J6843" s="17">
        <v>0.2407</v>
      </c>
      <c r="K6843" s="18">
        <f>G6843*结论【关键目标】!C$27*0.7735*0.001</f>
        <v>0</v>
      </c>
      <c r="L6843" s="5">
        <v>0</v>
      </c>
      <c r="M6843" s="5">
        <f>ABS(IF(L6843&lt;=0,L6843/耗电量关键数据!$B$6/1000,L6843/耗电量关键数据!$B$5/1000))</f>
        <v>0</v>
      </c>
      <c r="N6843" s="5">
        <f>电气设备逐时使用率计算!H6819</f>
        <v>1.1688450000000001</v>
      </c>
      <c r="O6843" s="5">
        <f>灯光逐时使用率计算!H6819</f>
        <v>0.37403039999999999</v>
      </c>
      <c r="P6843" s="19">
        <f t="shared" si="956"/>
        <v>1.5428754000000002</v>
      </c>
      <c r="Q6843" s="19">
        <f t="shared" si="960"/>
        <v>0</v>
      </c>
      <c r="R6843" s="20">
        <f t="shared" si="957"/>
        <v>0</v>
      </c>
      <c r="S6843" s="20">
        <f t="shared" si="961"/>
        <v>0</v>
      </c>
      <c r="T6843" s="20">
        <f>IF((T6842+R6843)&lt;0,0,IF((T6842+R6843)&gt;结论【关键目标】!C$28,结论【关键目标】!C$28,T6842+R6843))</f>
        <v>8.1608751999999996</v>
      </c>
      <c r="U6843" s="19">
        <f>IF((T6842+R6843)&lt;结论【关键目标】!$C$28,0,(发电量计算【计算逻辑页】!R6843+发电量计算【计算逻辑页】!T6842-结论【关键目标】!$C$28))</f>
        <v>0</v>
      </c>
      <c r="V6843" s="5">
        <f t="shared" si="958"/>
        <v>0</v>
      </c>
      <c r="W6843" s="5">
        <f t="shared" si="959"/>
        <v>0</v>
      </c>
      <c r="X6843" s="5">
        <f t="shared" si="962"/>
        <v>0</v>
      </c>
    </row>
    <row r="6844" spans="1:24" x14ac:dyDescent="0.15">
      <c r="A6844" s="7">
        <v>6843</v>
      </c>
      <c r="B6844" s="7">
        <v>10</v>
      </c>
      <c r="C6844" s="7">
        <v>13</v>
      </c>
      <c r="D6844" s="7">
        <v>3</v>
      </c>
      <c r="E6844" s="7">
        <v>286</v>
      </c>
      <c r="F6844" s="7">
        <v>14.4</v>
      </c>
      <c r="G6844" s="7">
        <v>0</v>
      </c>
      <c r="H6844" s="7">
        <f t="shared" si="954"/>
        <v>5</v>
      </c>
      <c r="I6844" s="16">
        <f t="shared" si="955"/>
        <v>45212</v>
      </c>
      <c r="J6844" s="17">
        <v>0.2407</v>
      </c>
      <c r="K6844" s="18">
        <f>G6844*结论【关键目标】!C$27*0.7735*0.001</f>
        <v>0</v>
      </c>
      <c r="L6844" s="5">
        <v>0</v>
      </c>
      <c r="M6844" s="5">
        <f>ABS(IF(L6844&lt;=0,L6844/耗电量关键数据!$B$6/1000,L6844/耗电量关键数据!$B$5/1000))</f>
        <v>0</v>
      </c>
      <c r="N6844" s="5">
        <f>电气设备逐时使用率计算!H6820</f>
        <v>1.1688450000000001</v>
      </c>
      <c r="O6844" s="5">
        <f>灯光逐时使用率计算!H6820</f>
        <v>0.37403039999999999</v>
      </c>
      <c r="P6844" s="19">
        <f t="shared" si="956"/>
        <v>1.5428754000000002</v>
      </c>
      <c r="Q6844" s="19">
        <f t="shared" si="960"/>
        <v>0</v>
      </c>
      <c r="R6844" s="20">
        <f t="shared" si="957"/>
        <v>0</v>
      </c>
      <c r="S6844" s="20">
        <f t="shared" si="961"/>
        <v>0</v>
      </c>
      <c r="T6844" s="20">
        <f>IF((T6843+R6844)&lt;0,0,IF((T6843+R6844)&gt;结论【关键目标】!C$28,结论【关键目标】!C$28,T6843+R6844))</f>
        <v>8.1608751999999996</v>
      </c>
      <c r="U6844" s="19">
        <f>IF((T6843+R6844)&lt;结论【关键目标】!$C$28,0,(发电量计算【计算逻辑页】!R6844+发电量计算【计算逻辑页】!T6843-结论【关键目标】!$C$28))</f>
        <v>0</v>
      </c>
      <c r="V6844" s="5">
        <f t="shared" si="958"/>
        <v>0</v>
      </c>
      <c r="W6844" s="5">
        <f t="shared" si="959"/>
        <v>0</v>
      </c>
      <c r="X6844" s="5">
        <f t="shared" si="962"/>
        <v>0</v>
      </c>
    </row>
    <row r="6845" spans="1:24" x14ac:dyDescent="0.15">
      <c r="A6845" s="7">
        <v>6844</v>
      </c>
      <c r="B6845" s="7">
        <v>10</v>
      </c>
      <c r="C6845" s="7">
        <v>13</v>
      </c>
      <c r="D6845" s="7">
        <v>4</v>
      </c>
      <c r="E6845" s="7">
        <v>286</v>
      </c>
      <c r="F6845" s="7">
        <v>13</v>
      </c>
      <c r="G6845" s="7">
        <v>0</v>
      </c>
      <c r="H6845" s="7">
        <f t="shared" si="954"/>
        <v>5</v>
      </c>
      <c r="I6845" s="16">
        <f t="shared" si="955"/>
        <v>45212</v>
      </c>
      <c r="J6845" s="17">
        <v>0.2407</v>
      </c>
      <c r="K6845" s="18">
        <f>G6845*结论【关键目标】!C$27*0.7735*0.001</f>
        <v>0</v>
      </c>
      <c r="L6845" s="5">
        <v>0</v>
      </c>
      <c r="M6845" s="5">
        <f>ABS(IF(L6845&lt;=0,L6845/耗电量关键数据!$B$6/1000,L6845/耗电量关键数据!$B$5/1000))</f>
        <v>0</v>
      </c>
      <c r="N6845" s="5">
        <f>电气设备逐时使用率计算!H6821</f>
        <v>1.1688450000000001</v>
      </c>
      <c r="O6845" s="5">
        <f>灯光逐时使用率计算!H6821</f>
        <v>0.37403039999999999</v>
      </c>
      <c r="P6845" s="19">
        <f t="shared" si="956"/>
        <v>1.5428754000000002</v>
      </c>
      <c r="Q6845" s="19">
        <f t="shared" si="960"/>
        <v>0</v>
      </c>
      <c r="R6845" s="20">
        <f t="shared" si="957"/>
        <v>0</v>
      </c>
      <c r="S6845" s="20">
        <f t="shared" si="961"/>
        <v>0</v>
      </c>
      <c r="T6845" s="20">
        <f>IF((T6844+R6845)&lt;0,0,IF((T6844+R6845)&gt;结论【关键目标】!C$28,结论【关键目标】!C$28,T6844+R6845))</f>
        <v>8.1608751999999996</v>
      </c>
      <c r="U6845" s="19">
        <f>IF((T6844+R6845)&lt;结论【关键目标】!$C$28,0,(发电量计算【计算逻辑页】!R6845+发电量计算【计算逻辑页】!T6844-结论【关键目标】!$C$28))</f>
        <v>0</v>
      </c>
      <c r="V6845" s="5">
        <f t="shared" si="958"/>
        <v>0</v>
      </c>
      <c r="W6845" s="5">
        <f t="shared" si="959"/>
        <v>0</v>
      </c>
      <c r="X6845" s="5">
        <f t="shared" si="962"/>
        <v>0</v>
      </c>
    </row>
    <row r="6846" spans="1:24" x14ac:dyDescent="0.15">
      <c r="A6846" s="7">
        <v>6845</v>
      </c>
      <c r="B6846" s="7">
        <v>10</v>
      </c>
      <c r="C6846" s="7">
        <v>13</v>
      </c>
      <c r="D6846" s="7">
        <v>5</v>
      </c>
      <c r="E6846" s="7">
        <v>286</v>
      </c>
      <c r="F6846" s="7">
        <v>13</v>
      </c>
      <c r="G6846" s="7">
        <v>0</v>
      </c>
      <c r="H6846" s="7">
        <f t="shared" si="954"/>
        <v>5</v>
      </c>
      <c r="I6846" s="16">
        <f t="shared" si="955"/>
        <v>45212</v>
      </c>
      <c r="J6846" s="17">
        <v>0.2407</v>
      </c>
      <c r="K6846" s="18">
        <f>G6846*结论【关键目标】!C$27*0.7735*0.001</f>
        <v>0</v>
      </c>
      <c r="L6846" s="5">
        <v>0</v>
      </c>
      <c r="M6846" s="5">
        <f>ABS(IF(L6846&lt;=0,L6846/耗电量关键数据!$B$6/1000,L6846/耗电量关键数据!$B$5/1000))</f>
        <v>0</v>
      </c>
      <c r="N6846" s="5">
        <f>电气设备逐时使用率计算!H6822</f>
        <v>1.1688450000000001</v>
      </c>
      <c r="O6846" s="5">
        <f>灯光逐时使用率计算!H6822</f>
        <v>0.37403039999999999</v>
      </c>
      <c r="P6846" s="19">
        <f t="shared" si="956"/>
        <v>1.5428754000000002</v>
      </c>
      <c r="Q6846" s="19">
        <f t="shared" si="960"/>
        <v>0</v>
      </c>
      <c r="R6846" s="20">
        <f t="shared" si="957"/>
        <v>0</v>
      </c>
      <c r="S6846" s="20">
        <f t="shared" si="961"/>
        <v>0</v>
      </c>
      <c r="T6846" s="20">
        <f>IF((T6845+R6846)&lt;0,0,IF((T6845+R6846)&gt;结论【关键目标】!C$28,结论【关键目标】!C$28,T6845+R6846))</f>
        <v>8.1608751999999996</v>
      </c>
      <c r="U6846" s="19">
        <f>IF((T6845+R6846)&lt;结论【关键目标】!$C$28,0,(发电量计算【计算逻辑页】!R6846+发电量计算【计算逻辑页】!T6845-结论【关键目标】!$C$28))</f>
        <v>0</v>
      </c>
      <c r="V6846" s="5">
        <f t="shared" si="958"/>
        <v>0</v>
      </c>
      <c r="W6846" s="5">
        <f t="shared" si="959"/>
        <v>0</v>
      </c>
      <c r="X6846" s="5">
        <f t="shared" si="962"/>
        <v>0</v>
      </c>
    </row>
    <row r="6847" spans="1:24" x14ac:dyDescent="0.15">
      <c r="A6847" s="7">
        <v>6846</v>
      </c>
      <c r="B6847" s="7">
        <v>10</v>
      </c>
      <c r="C6847" s="7">
        <v>13</v>
      </c>
      <c r="D6847" s="7">
        <v>6</v>
      </c>
      <c r="E6847" s="7">
        <v>286</v>
      </c>
      <c r="F6847" s="7">
        <v>13.6</v>
      </c>
      <c r="G6847" s="7">
        <v>0</v>
      </c>
      <c r="H6847" s="7">
        <f t="shared" si="954"/>
        <v>5</v>
      </c>
      <c r="I6847" s="16">
        <f t="shared" si="955"/>
        <v>45212</v>
      </c>
      <c r="J6847" s="17">
        <v>0.2407</v>
      </c>
      <c r="K6847" s="18">
        <f>G6847*结论【关键目标】!C$27*0.7735*0.001</f>
        <v>0</v>
      </c>
      <c r="L6847" s="5">
        <v>0</v>
      </c>
      <c r="M6847" s="5">
        <f>ABS(IF(L6847&lt;=0,L6847/耗电量关键数据!$B$6/1000,L6847/耗电量关键数据!$B$5/1000))</f>
        <v>0</v>
      </c>
      <c r="N6847" s="5">
        <f>电气设备逐时使用率计算!H6823</f>
        <v>1.1688450000000001</v>
      </c>
      <c r="O6847" s="5">
        <f>灯光逐时使用率计算!H6823</f>
        <v>0.37403039999999999</v>
      </c>
      <c r="P6847" s="19">
        <f t="shared" si="956"/>
        <v>1.5428754000000002</v>
      </c>
      <c r="Q6847" s="19">
        <f t="shared" si="960"/>
        <v>0</v>
      </c>
      <c r="R6847" s="20">
        <f t="shared" si="957"/>
        <v>0</v>
      </c>
      <c r="S6847" s="20">
        <f t="shared" si="961"/>
        <v>0</v>
      </c>
      <c r="T6847" s="20">
        <f>IF((T6846+R6847)&lt;0,0,IF((T6846+R6847)&gt;结论【关键目标】!C$28,结论【关键目标】!C$28,T6846+R6847))</f>
        <v>8.1608751999999996</v>
      </c>
      <c r="U6847" s="19">
        <f>IF((T6846+R6847)&lt;结论【关键目标】!$C$28,0,(发电量计算【计算逻辑页】!R6847+发电量计算【计算逻辑页】!T6846-结论【关键目标】!$C$28))</f>
        <v>0</v>
      </c>
      <c r="V6847" s="5">
        <f t="shared" si="958"/>
        <v>0</v>
      </c>
      <c r="W6847" s="5">
        <f t="shared" si="959"/>
        <v>0</v>
      </c>
      <c r="X6847" s="5">
        <f t="shared" si="962"/>
        <v>0</v>
      </c>
    </row>
    <row r="6848" spans="1:24" x14ac:dyDescent="0.15">
      <c r="A6848" s="7">
        <v>6847</v>
      </c>
      <c r="B6848" s="7">
        <v>10</v>
      </c>
      <c r="C6848" s="7">
        <v>13</v>
      </c>
      <c r="D6848" s="7">
        <v>7</v>
      </c>
      <c r="E6848" s="7">
        <v>286</v>
      </c>
      <c r="F6848" s="7">
        <v>12</v>
      </c>
      <c r="G6848" s="7">
        <v>25.4</v>
      </c>
      <c r="H6848" s="7">
        <f t="shared" si="954"/>
        <v>5</v>
      </c>
      <c r="I6848" s="16">
        <f t="shared" si="955"/>
        <v>45212</v>
      </c>
      <c r="J6848" s="17">
        <v>0.2407</v>
      </c>
      <c r="K6848" s="18">
        <f>G6848*结论【关键目标】!C$27*0.7735*0.001</f>
        <v>2.3576279999999996</v>
      </c>
      <c r="L6848" s="5">
        <v>0</v>
      </c>
      <c r="M6848" s="5">
        <f>ABS(IF(L6848&lt;=0,L6848/耗电量关键数据!$B$6/1000,L6848/耗电量关键数据!$B$5/1000))</f>
        <v>0</v>
      </c>
      <c r="N6848" s="5">
        <f>电气设备逐时使用率计算!H6824</f>
        <v>2.3376900000000003</v>
      </c>
      <c r="O6848" s="5">
        <f>灯光逐时使用率计算!H6824</f>
        <v>1.2467680000000001</v>
      </c>
      <c r="P6848" s="19">
        <f t="shared" si="956"/>
        <v>3.5844580000000006</v>
      </c>
      <c r="Q6848" s="19">
        <f t="shared" si="960"/>
        <v>0</v>
      </c>
      <c r="R6848" s="20">
        <f t="shared" si="957"/>
        <v>2.3576279999999996</v>
      </c>
      <c r="S6848" s="20">
        <f t="shared" si="961"/>
        <v>0</v>
      </c>
      <c r="T6848" s="20">
        <f>IF((T6847+R6848)&lt;0,0,IF((T6847+R6848)&gt;结论【关键目标】!C$28,结论【关键目标】!C$28,T6847+R6848))</f>
        <v>10.5185032</v>
      </c>
      <c r="U6848" s="19">
        <f>IF((T6847+R6848)&lt;结论【关键目标】!$C$28,0,(发电量计算【计算逻辑页】!R6848+发电量计算【计算逻辑页】!T6847-结论【关键目标】!$C$28))</f>
        <v>0</v>
      </c>
      <c r="V6848" s="5">
        <f t="shared" si="958"/>
        <v>0</v>
      </c>
      <c r="W6848" s="5">
        <f t="shared" si="959"/>
        <v>0.56748105959999995</v>
      </c>
      <c r="X6848" s="5">
        <f t="shared" si="962"/>
        <v>0</v>
      </c>
    </row>
    <row r="6849" spans="1:24" x14ac:dyDescent="0.15">
      <c r="A6849" s="7">
        <v>6848</v>
      </c>
      <c r="B6849" s="7">
        <v>10</v>
      </c>
      <c r="C6849" s="7">
        <v>13</v>
      </c>
      <c r="D6849" s="7">
        <v>8</v>
      </c>
      <c r="E6849" s="7">
        <v>286</v>
      </c>
      <c r="F6849" s="7">
        <v>12</v>
      </c>
      <c r="G6849" s="7">
        <v>98</v>
      </c>
      <c r="H6849" s="7">
        <f t="shared" si="954"/>
        <v>5</v>
      </c>
      <c r="I6849" s="16">
        <f t="shared" si="955"/>
        <v>45212</v>
      </c>
      <c r="J6849" s="17">
        <v>0.70809999999999995</v>
      </c>
      <c r="K6849" s="18">
        <f>G6849*结论【关键目标】!C$27*0.7735*0.001</f>
        <v>9.0963599999999989</v>
      </c>
      <c r="L6849" s="5">
        <v>0</v>
      </c>
      <c r="M6849" s="5">
        <f>ABS(IF(L6849&lt;=0,L6849/耗电量关键数据!$B$6/1000,L6849/耗电量关键数据!$B$5/1000))</f>
        <v>0</v>
      </c>
      <c r="N6849" s="5">
        <f>电气设备逐时使用率计算!H6825</f>
        <v>11.688450000000001</v>
      </c>
      <c r="O6849" s="5">
        <f>灯光逐时使用率计算!H6825</f>
        <v>6.2338399999999998</v>
      </c>
      <c r="P6849" s="19">
        <f t="shared" si="956"/>
        <v>17.92229</v>
      </c>
      <c r="Q6849" s="19">
        <f t="shared" si="960"/>
        <v>0</v>
      </c>
      <c r="R6849" s="20">
        <f t="shared" si="957"/>
        <v>9.0963599999999989</v>
      </c>
      <c r="S6849" s="20">
        <f t="shared" si="961"/>
        <v>0</v>
      </c>
      <c r="T6849" s="20">
        <f>IF((T6848+R6849)&lt;0,0,IF((T6848+R6849)&gt;结论【关键目标】!C$28,结论【关键目标】!C$28,T6848+R6849))</f>
        <v>19.614863199999998</v>
      </c>
      <c r="U6849" s="19">
        <f>IF((T6848+R6849)&lt;结论【关键目标】!$C$28,0,(发电量计算【计算逻辑页】!R6849+发电量计算【计算逻辑页】!T6848-结论【关键目标】!$C$28))</f>
        <v>0</v>
      </c>
      <c r="V6849" s="5">
        <f t="shared" si="958"/>
        <v>0</v>
      </c>
      <c r="W6849" s="5">
        <f t="shared" si="959"/>
        <v>6.4411325159999988</v>
      </c>
      <c r="X6849" s="5">
        <f t="shared" si="962"/>
        <v>0</v>
      </c>
    </row>
    <row r="6850" spans="1:24" x14ac:dyDescent="0.15">
      <c r="A6850" s="7">
        <v>6849</v>
      </c>
      <c r="B6850" s="7">
        <v>10</v>
      </c>
      <c r="C6850" s="7">
        <v>13</v>
      </c>
      <c r="D6850" s="7">
        <v>9</v>
      </c>
      <c r="E6850" s="7">
        <v>286</v>
      </c>
      <c r="F6850" s="7">
        <v>14.5</v>
      </c>
      <c r="G6850" s="7">
        <v>253.1</v>
      </c>
      <c r="H6850" s="7">
        <f t="shared" ref="H6850:H6913" si="963">WEEKDAY(I:I,2)</f>
        <v>5</v>
      </c>
      <c r="I6850" s="16">
        <f t="shared" ref="I6850:I6913" si="964">DATE(2023,B6850,C6850)</f>
        <v>45212</v>
      </c>
      <c r="J6850" s="17">
        <v>0.70809999999999995</v>
      </c>
      <c r="K6850" s="18">
        <f>G6850*结论【关键目标】!C$27*0.7735*0.001</f>
        <v>23.492742</v>
      </c>
      <c r="L6850" s="5">
        <v>0</v>
      </c>
      <c r="M6850" s="5">
        <f>ABS(IF(L6850&lt;=0,L6850/耗电量关键数据!$B$6/1000,L6850/耗电量关键数据!$B$5/1000))</f>
        <v>0</v>
      </c>
      <c r="N6850" s="5">
        <f>电气设备逐时使用率计算!H6826</f>
        <v>22.208055000000002</v>
      </c>
      <c r="O6850" s="5">
        <f>灯光逐时使用率计算!H6826</f>
        <v>11.844296</v>
      </c>
      <c r="P6850" s="19">
        <f t="shared" ref="P6850:P6913" si="965">M6850+N6850+O6850</f>
        <v>34.052351000000002</v>
      </c>
      <c r="Q6850" s="19">
        <f t="shared" si="960"/>
        <v>0</v>
      </c>
      <c r="R6850" s="20">
        <f t="shared" ref="R6850:R6913" si="966">K6850-Q6850</f>
        <v>23.492742</v>
      </c>
      <c r="S6850" s="20">
        <f t="shared" si="961"/>
        <v>0</v>
      </c>
      <c r="T6850" s="20">
        <f>IF((T6849+R6850)&lt;0,0,IF((T6849+R6850)&gt;结论【关键目标】!C$28,结论【关键目标】!C$28,T6849+R6850))</f>
        <v>22</v>
      </c>
      <c r="U6850" s="19">
        <f>IF((T6849+R6850)&lt;结论【关键目标】!$C$28,0,(发电量计算【计算逻辑页】!R6850+发电量计算【计算逻辑页】!T6849-结论【关键目标】!$C$28))</f>
        <v>21.107605199999995</v>
      </c>
      <c r="V6850" s="5">
        <f t="shared" ref="V6850:V6913" si="967">IF(J6850&gt;0.35,U6850*0.35,0)</f>
        <v>7.3876618199999973</v>
      </c>
      <c r="W6850" s="5">
        <f t="shared" ref="W6850:W6913" si="968">IF(P6850&gt;K6850,K6850*J6850,P6850*J6850)</f>
        <v>16.635210610199998</v>
      </c>
      <c r="X6850" s="5">
        <f t="shared" si="962"/>
        <v>0</v>
      </c>
    </row>
    <row r="6851" spans="1:24" x14ac:dyDescent="0.15">
      <c r="A6851" s="7">
        <v>6850</v>
      </c>
      <c r="B6851" s="7">
        <v>10</v>
      </c>
      <c r="C6851" s="7">
        <v>13</v>
      </c>
      <c r="D6851" s="7">
        <v>10</v>
      </c>
      <c r="E6851" s="7">
        <v>286</v>
      </c>
      <c r="F6851" s="7">
        <v>15</v>
      </c>
      <c r="G6851" s="7">
        <v>316.7</v>
      </c>
      <c r="H6851" s="7">
        <f t="shared" si="963"/>
        <v>5</v>
      </c>
      <c r="I6851" s="16">
        <f t="shared" si="964"/>
        <v>45212</v>
      </c>
      <c r="J6851" s="17">
        <v>0.70809999999999995</v>
      </c>
      <c r="K6851" s="18">
        <f>G6851*结论【关键目标】!C$27*0.7735*0.001</f>
        <v>29.396093999999998</v>
      </c>
      <c r="L6851" s="5">
        <v>0</v>
      </c>
      <c r="M6851" s="5">
        <f>ABS(IF(L6851&lt;=0,L6851/耗电量关键数据!$B$6/1000,L6851/耗电量关键数据!$B$5/1000))</f>
        <v>0</v>
      </c>
      <c r="N6851" s="5">
        <f>电气设备逐时使用率计算!H6827</f>
        <v>22.208055000000002</v>
      </c>
      <c r="O6851" s="5">
        <f>灯光逐时使用率计算!H6827</f>
        <v>11.844296</v>
      </c>
      <c r="P6851" s="19">
        <f t="shared" si="965"/>
        <v>34.052351000000002</v>
      </c>
      <c r="Q6851" s="19">
        <f t="shared" ref="Q6851:Q6914" si="969">IF(J6851&gt;0.8,P6851,0)</f>
        <v>0</v>
      </c>
      <c r="R6851" s="20">
        <f t="shared" si="966"/>
        <v>29.396093999999998</v>
      </c>
      <c r="S6851" s="20">
        <f t="shared" ref="S6851:S6914" si="970">IF(R6851&lt;0,ABS(R6851),0)</f>
        <v>0</v>
      </c>
      <c r="T6851" s="20">
        <f>IF((T6850+R6851)&lt;0,0,IF((T6850+R6851)&gt;结论【关键目标】!C$28,结论【关键目标】!C$28,T6850+R6851))</f>
        <v>22</v>
      </c>
      <c r="U6851" s="19">
        <f>IF((T6850+R6851)&lt;结论【关键目标】!$C$28,0,(发电量计算【计算逻辑页】!R6851+发电量计算【计算逻辑页】!T6850-结论【关键目标】!$C$28))</f>
        <v>29.396093999999998</v>
      </c>
      <c r="V6851" s="5">
        <f t="shared" si="967"/>
        <v>10.288632899999998</v>
      </c>
      <c r="W6851" s="5">
        <f t="shared" si="968"/>
        <v>20.815374161399998</v>
      </c>
      <c r="X6851" s="5">
        <f t="shared" si="962"/>
        <v>0</v>
      </c>
    </row>
    <row r="6852" spans="1:24" x14ac:dyDescent="0.15">
      <c r="A6852" s="7">
        <v>6851</v>
      </c>
      <c r="B6852" s="7">
        <v>10</v>
      </c>
      <c r="C6852" s="7">
        <v>13</v>
      </c>
      <c r="D6852" s="7">
        <v>11</v>
      </c>
      <c r="E6852" s="7">
        <v>286</v>
      </c>
      <c r="F6852" s="7">
        <v>18</v>
      </c>
      <c r="G6852" s="7">
        <v>468</v>
      </c>
      <c r="H6852" s="7">
        <f t="shared" si="963"/>
        <v>5</v>
      </c>
      <c r="I6852" s="16">
        <f t="shared" si="964"/>
        <v>45212</v>
      </c>
      <c r="J6852" s="17">
        <v>1.2267999999999999</v>
      </c>
      <c r="K6852" s="18">
        <f>G6852*结论【关键目标】!C$27*0.7735*0.001</f>
        <v>43.439759999999993</v>
      </c>
      <c r="L6852" s="5">
        <v>0</v>
      </c>
      <c r="M6852" s="5">
        <f>ABS(IF(L6852&lt;=0,L6852/耗电量关键数据!$B$6/1000,L6852/耗电量关键数据!$B$5/1000))</f>
        <v>0</v>
      </c>
      <c r="N6852" s="5">
        <f>电气设备逐时使用率计算!H6828</f>
        <v>22.208055000000002</v>
      </c>
      <c r="O6852" s="5">
        <f>灯光逐时使用率计算!H6828</f>
        <v>11.844296</v>
      </c>
      <c r="P6852" s="19">
        <f t="shared" si="965"/>
        <v>34.052351000000002</v>
      </c>
      <c r="Q6852" s="19">
        <f t="shared" si="969"/>
        <v>34.052351000000002</v>
      </c>
      <c r="R6852" s="20">
        <f t="shared" si="966"/>
        <v>9.387408999999991</v>
      </c>
      <c r="S6852" s="20">
        <f t="shared" si="970"/>
        <v>0</v>
      </c>
      <c r="T6852" s="20">
        <f>IF((T6851+R6852)&lt;0,0,IF((T6851+R6852)&gt;结论【关键目标】!C$28,结论【关键目标】!C$28,T6851+R6852))</f>
        <v>22</v>
      </c>
      <c r="U6852" s="19">
        <f>IF((T6851+R6852)&lt;结论【关键目标】!$C$28,0,(发电量计算【计算逻辑页】!R6852+发电量计算【计算逻辑页】!T6851-结论【关键目标】!$C$28))</f>
        <v>9.387408999999991</v>
      </c>
      <c r="V6852" s="5">
        <f t="shared" si="967"/>
        <v>3.2855931499999969</v>
      </c>
      <c r="W6852" s="5">
        <f t="shared" si="968"/>
        <v>41.775424206799997</v>
      </c>
      <c r="X6852" s="5">
        <f t="shared" ref="X6852:X6915" si="971">(J6852-0.35)*IF(T6852&gt;S6852,S6852,T6852)</f>
        <v>0</v>
      </c>
    </row>
    <row r="6853" spans="1:24" x14ac:dyDescent="0.15">
      <c r="A6853" s="7">
        <v>6852</v>
      </c>
      <c r="B6853" s="7">
        <v>10</v>
      </c>
      <c r="C6853" s="7">
        <v>13</v>
      </c>
      <c r="D6853" s="7">
        <v>12</v>
      </c>
      <c r="E6853" s="7">
        <v>286</v>
      </c>
      <c r="F6853" s="7">
        <v>20.5</v>
      </c>
      <c r="G6853" s="7">
        <v>605.1</v>
      </c>
      <c r="H6853" s="7">
        <f t="shared" si="963"/>
        <v>5</v>
      </c>
      <c r="I6853" s="16">
        <f t="shared" si="964"/>
        <v>45212</v>
      </c>
      <c r="J6853" s="17">
        <v>1.2267999999999999</v>
      </c>
      <c r="K6853" s="18">
        <f>G6853*结论【关键目标】!C$27*0.7735*0.001</f>
        <v>56.165382000000001</v>
      </c>
      <c r="L6853" s="5">
        <v>0</v>
      </c>
      <c r="M6853" s="5">
        <f>ABS(IF(L6853&lt;=0,L6853/耗电量关键数据!$B$6/1000,L6853/耗电量关键数据!$B$5/1000))</f>
        <v>0</v>
      </c>
      <c r="N6853" s="5">
        <f>电气设备逐时使用率计算!H6829</f>
        <v>11.688450000000001</v>
      </c>
      <c r="O6853" s="5">
        <f>灯光逐时使用率计算!H6829</f>
        <v>9.9741440000000008</v>
      </c>
      <c r="P6853" s="19">
        <f t="shared" si="965"/>
        <v>21.662594000000002</v>
      </c>
      <c r="Q6853" s="19">
        <f t="shared" si="969"/>
        <v>21.662594000000002</v>
      </c>
      <c r="R6853" s="20">
        <f t="shared" si="966"/>
        <v>34.502787999999995</v>
      </c>
      <c r="S6853" s="20">
        <f t="shared" si="970"/>
        <v>0</v>
      </c>
      <c r="T6853" s="20">
        <f>IF((T6852+R6853)&lt;0,0,IF((T6852+R6853)&gt;结论【关键目标】!C$28,结论【关键目标】!C$28,T6852+R6853))</f>
        <v>22</v>
      </c>
      <c r="U6853" s="19">
        <f>IF((T6852+R6853)&lt;结论【关键目标】!$C$28,0,(发电量计算【计算逻辑页】!R6853+发电量计算【计算逻辑页】!T6852-结论【关键目标】!$C$28))</f>
        <v>34.502787999999995</v>
      </c>
      <c r="V6853" s="5">
        <f t="shared" si="967"/>
        <v>12.075975799999998</v>
      </c>
      <c r="W6853" s="5">
        <f t="shared" si="968"/>
        <v>26.5756703192</v>
      </c>
      <c r="X6853" s="5">
        <f t="shared" si="971"/>
        <v>0</v>
      </c>
    </row>
    <row r="6854" spans="1:24" x14ac:dyDescent="0.15">
      <c r="A6854" s="7">
        <v>6853</v>
      </c>
      <c r="B6854" s="7">
        <v>10</v>
      </c>
      <c r="C6854" s="7">
        <v>13</v>
      </c>
      <c r="D6854" s="7">
        <v>13</v>
      </c>
      <c r="E6854" s="7">
        <v>286</v>
      </c>
      <c r="F6854" s="7">
        <v>22</v>
      </c>
      <c r="G6854" s="7">
        <v>560.5</v>
      </c>
      <c r="H6854" s="7">
        <f t="shared" si="963"/>
        <v>5</v>
      </c>
      <c r="I6854" s="16">
        <f t="shared" si="964"/>
        <v>45212</v>
      </c>
      <c r="J6854" s="17">
        <v>1.2267999999999999</v>
      </c>
      <c r="K6854" s="18">
        <f>G6854*结论【关键目标】!C$27*0.7735*0.001</f>
        <v>52.02561</v>
      </c>
      <c r="L6854" s="5">
        <v>0</v>
      </c>
      <c r="M6854" s="5">
        <f>ABS(IF(L6854&lt;=0,L6854/耗电量关键数据!$B$6/1000,L6854/耗电量关键数据!$B$5/1000))</f>
        <v>0</v>
      </c>
      <c r="N6854" s="5">
        <f>电气设备逐时使用率计算!H6830</f>
        <v>11.688450000000001</v>
      </c>
      <c r="O6854" s="5">
        <f>灯光逐时使用率计算!H6830</f>
        <v>9.9741440000000008</v>
      </c>
      <c r="P6854" s="19">
        <f t="shared" si="965"/>
        <v>21.662594000000002</v>
      </c>
      <c r="Q6854" s="19">
        <f t="shared" si="969"/>
        <v>21.662594000000002</v>
      </c>
      <c r="R6854" s="20">
        <f t="shared" si="966"/>
        <v>30.363015999999998</v>
      </c>
      <c r="S6854" s="20">
        <f t="shared" si="970"/>
        <v>0</v>
      </c>
      <c r="T6854" s="20">
        <f>IF((T6853+R6854)&lt;0,0,IF((T6853+R6854)&gt;结论【关键目标】!C$28,结论【关键目标】!C$28,T6853+R6854))</f>
        <v>22</v>
      </c>
      <c r="U6854" s="19">
        <f>IF((T6853+R6854)&lt;结论【关键目标】!$C$28,0,(发电量计算【计算逻辑页】!R6854+发电量计算【计算逻辑页】!T6853-结论【关键目标】!$C$28))</f>
        <v>30.363016000000002</v>
      </c>
      <c r="V6854" s="5">
        <f t="shared" si="967"/>
        <v>10.6270556</v>
      </c>
      <c r="W6854" s="5">
        <f t="shared" si="968"/>
        <v>26.5756703192</v>
      </c>
      <c r="X6854" s="5">
        <f t="shared" si="971"/>
        <v>0</v>
      </c>
    </row>
    <row r="6855" spans="1:24" x14ac:dyDescent="0.15">
      <c r="A6855" s="7">
        <v>6854</v>
      </c>
      <c r="B6855" s="7">
        <v>10</v>
      </c>
      <c r="C6855" s="7">
        <v>13</v>
      </c>
      <c r="D6855" s="7">
        <v>14</v>
      </c>
      <c r="E6855" s="7">
        <v>286</v>
      </c>
      <c r="F6855" s="7">
        <v>22</v>
      </c>
      <c r="G6855" s="7">
        <v>462.3</v>
      </c>
      <c r="H6855" s="7">
        <f t="shared" si="963"/>
        <v>5</v>
      </c>
      <c r="I6855" s="16">
        <f t="shared" si="964"/>
        <v>45212</v>
      </c>
      <c r="J6855" s="17">
        <v>1.2267999999999999</v>
      </c>
      <c r="K6855" s="18">
        <f>G6855*结论【关键目标】!C$27*0.7735*0.001</f>
        <v>42.910686000000005</v>
      </c>
      <c r="L6855" s="5">
        <v>0</v>
      </c>
      <c r="M6855" s="5">
        <f>ABS(IF(L6855&lt;=0,L6855/耗电量关键数据!$B$6/1000,L6855/耗电量关键数据!$B$5/1000))</f>
        <v>0</v>
      </c>
      <c r="N6855" s="5">
        <f>电气设备逐时使用率计算!H6831</f>
        <v>22.208055000000002</v>
      </c>
      <c r="O6855" s="5">
        <f>灯光逐时使用率计算!H6831</f>
        <v>11.844296</v>
      </c>
      <c r="P6855" s="19">
        <f t="shared" si="965"/>
        <v>34.052351000000002</v>
      </c>
      <c r="Q6855" s="19">
        <f t="shared" si="969"/>
        <v>34.052351000000002</v>
      </c>
      <c r="R6855" s="20">
        <f t="shared" si="966"/>
        <v>8.8583350000000038</v>
      </c>
      <c r="S6855" s="20">
        <f t="shared" si="970"/>
        <v>0</v>
      </c>
      <c r="T6855" s="20">
        <f>IF((T6854+R6855)&lt;0,0,IF((T6854+R6855)&gt;结论【关键目标】!C$28,结论【关键目标】!C$28,T6854+R6855))</f>
        <v>22</v>
      </c>
      <c r="U6855" s="19">
        <f>IF((T6854+R6855)&lt;结论【关键目标】!$C$28,0,(发电量计算【计算逻辑页】!R6855+发电量计算【计算逻辑页】!T6854-结论【关键目标】!$C$28))</f>
        <v>8.8583350000000038</v>
      </c>
      <c r="V6855" s="5">
        <f t="shared" si="967"/>
        <v>3.1004172500000013</v>
      </c>
      <c r="W6855" s="5">
        <f t="shared" si="968"/>
        <v>41.775424206799997</v>
      </c>
      <c r="X6855" s="5">
        <f t="shared" si="971"/>
        <v>0</v>
      </c>
    </row>
    <row r="6856" spans="1:24" x14ac:dyDescent="0.15">
      <c r="A6856" s="7">
        <v>6855</v>
      </c>
      <c r="B6856" s="7">
        <v>10</v>
      </c>
      <c r="C6856" s="7">
        <v>13</v>
      </c>
      <c r="D6856" s="7">
        <v>15</v>
      </c>
      <c r="E6856" s="7">
        <v>286</v>
      </c>
      <c r="F6856" s="7">
        <v>21.7</v>
      </c>
      <c r="G6856" s="7">
        <v>327.5</v>
      </c>
      <c r="H6856" s="7">
        <f t="shared" si="963"/>
        <v>5</v>
      </c>
      <c r="I6856" s="16">
        <f t="shared" si="964"/>
        <v>45212</v>
      </c>
      <c r="J6856" s="17">
        <v>1.2267999999999999</v>
      </c>
      <c r="K6856" s="18">
        <f>G6856*结论【关键目标】!C$27*0.7735*0.001</f>
        <v>30.39855</v>
      </c>
      <c r="L6856" s="5">
        <v>0</v>
      </c>
      <c r="M6856" s="5">
        <f>ABS(IF(L6856&lt;=0,L6856/耗电量关键数据!$B$6/1000,L6856/耗电量关键数据!$B$5/1000))</f>
        <v>0</v>
      </c>
      <c r="N6856" s="5">
        <f>电气设备逐时使用率计算!H6832</f>
        <v>22.208055000000002</v>
      </c>
      <c r="O6856" s="5">
        <f>灯光逐时使用率计算!H6832</f>
        <v>11.844296</v>
      </c>
      <c r="P6856" s="19">
        <f t="shared" si="965"/>
        <v>34.052351000000002</v>
      </c>
      <c r="Q6856" s="19">
        <f t="shared" si="969"/>
        <v>34.052351000000002</v>
      </c>
      <c r="R6856" s="20">
        <f t="shared" si="966"/>
        <v>-3.6538010000000014</v>
      </c>
      <c r="S6856" s="20">
        <f t="shared" si="970"/>
        <v>3.6538010000000014</v>
      </c>
      <c r="T6856" s="20">
        <f>IF((T6855+R6856)&lt;0,0,IF((T6855+R6856)&gt;结论【关键目标】!C$28,结论【关键目标】!C$28,T6855+R6856))</f>
        <v>18.346198999999999</v>
      </c>
      <c r="U6856" s="19">
        <f>IF((T6855+R6856)&lt;结论【关键目标】!$C$28,0,(发电量计算【计算逻辑页】!R6856+发电量计算【计算逻辑页】!T6855-结论【关键目标】!$C$28))</f>
        <v>0</v>
      </c>
      <c r="V6856" s="5">
        <f t="shared" si="967"/>
        <v>0</v>
      </c>
      <c r="W6856" s="5">
        <f t="shared" si="968"/>
        <v>37.292941139999996</v>
      </c>
      <c r="X6856" s="5">
        <f t="shared" si="971"/>
        <v>3.2036527168000011</v>
      </c>
    </row>
    <row r="6857" spans="1:24" x14ac:dyDescent="0.15">
      <c r="A6857" s="7">
        <v>6856</v>
      </c>
      <c r="B6857" s="7">
        <v>10</v>
      </c>
      <c r="C6857" s="7">
        <v>13</v>
      </c>
      <c r="D6857" s="7">
        <v>16</v>
      </c>
      <c r="E6857" s="7">
        <v>286</v>
      </c>
      <c r="F6857" s="7">
        <v>22</v>
      </c>
      <c r="G6857" s="7">
        <v>164.4</v>
      </c>
      <c r="H6857" s="7">
        <f t="shared" si="963"/>
        <v>5</v>
      </c>
      <c r="I6857" s="16">
        <f t="shared" si="964"/>
        <v>45212</v>
      </c>
      <c r="J6857" s="17">
        <v>0.70809999999999995</v>
      </c>
      <c r="K6857" s="18">
        <f>G6857*结论【关键目标】!C$27*0.7735*0.001</f>
        <v>15.259608</v>
      </c>
      <c r="L6857" s="5">
        <v>0</v>
      </c>
      <c r="M6857" s="5">
        <f>ABS(IF(L6857&lt;=0,L6857/耗电量关键数据!$B$6/1000,L6857/耗电量关键数据!$B$5/1000))</f>
        <v>0</v>
      </c>
      <c r="N6857" s="5">
        <f>电气设备逐时使用率计算!H6833</f>
        <v>22.208055000000002</v>
      </c>
      <c r="O6857" s="5">
        <f>灯光逐时使用率计算!H6833</f>
        <v>11.844296</v>
      </c>
      <c r="P6857" s="19">
        <f t="shared" si="965"/>
        <v>34.052351000000002</v>
      </c>
      <c r="Q6857" s="19">
        <f t="shared" si="969"/>
        <v>0</v>
      </c>
      <c r="R6857" s="20">
        <f t="shared" si="966"/>
        <v>15.259608</v>
      </c>
      <c r="S6857" s="20">
        <f t="shared" si="970"/>
        <v>0</v>
      </c>
      <c r="T6857" s="20">
        <f>IF((T6856+R6857)&lt;0,0,IF((T6856+R6857)&gt;结论【关键目标】!C$28,结论【关键目标】!C$28,T6856+R6857))</f>
        <v>22</v>
      </c>
      <c r="U6857" s="19">
        <f>IF((T6856+R6857)&lt;结论【关键目标】!$C$28,0,(发电量计算【计算逻辑页】!R6857+发电量计算【计算逻辑页】!T6856-结论【关键目标】!$C$28))</f>
        <v>11.605806999999999</v>
      </c>
      <c r="V6857" s="5">
        <f t="shared" si="967"/>
        <v>4.0620324499999994</v>
      </c>
      <c r="W6857" s="5">
        <f t="shared" si="968"/>
        <v>10.805328424799999</v>
      </c>
      <c r="X6857" s="5">
        <f t="shared" si="971"/>
        <v>0</v>
      </c>
    </row>
    <row r="6858" spans="1:24" x14ac:dyDescent="0.15">
      <c r="A6858" s="7">
        <v>6857</v>
      </c>
      <c r="B6858" s="7">
        <v>10</v>
      </c>
      <c r="C6858" s="7">
        <v>13</v>
      </c>
      <c r="D6858" s="7">
        <v>17</v>
      </c>
      <c r="E6858" s="7">
        <v>286</v>
      </c>
      <c r="F6858" s="7">
        <v>21</v>
      </c>
      <c r="G6858" s="7">
        <v>8.4</v>
      </c>
      <c r="H6858" s="7">
        <f t="shared" si="963"/>
        <v>5</v>
      </c>
      <c r="I6858" s="16">
        <f t="shared" si="964"/>
        <v>45212</v>
      </c>
      <c r="J6858" s="17">
        <v>0.70809999999999995</v>
      </c>
      <c r="K6858" s="18">
        <f>G6858*结论【关键目标】!C$27*0.7735*0.001</f>
        <v>0.77968800000000005</v>
      </c>
      <c r="L6858" s="5">
        <v>0</v>
      </c>
      <c r="M6858" s="5">
        <f>ABS(IF(L6858&lt;=0,L6858/耗电量关键数据!$B$6/1000,L6858/耗电量关键数据!$B$5/1000))</f>
        <v>0</v>
      </c>
      <c r="N6858" s="5">
        <f>电气设备逐时使用率计算!H6834</f>
        <v>22.208055000000002</v>
      </c>
      <c r="O6858" s="5">
        <f>灯光逐时使用率计算!H6834</f>
        <v>11.844296</v>
      </c>
      <c r="P6858" s="19">
        <f t="shared" si="965"/>
        <v>34.052351000000002</v>
      </c>
      <c r="Q6858" s="19">
        <f t="shared" si="969"/>
        <v>0</v>
      </c>
      <c r="R6858" s="20">
        <f t="shared" si="966"/>
        <v>0.77968800000000005</v>
      </c>
      <c r="S6858" s="20">
        <f t="shared" si="970"/>
        <v>0</v>
      </c>
      <c r="T6858" s="20">
        <f>IF((T6857+R6858)&lt;0,0,IF((T6857+R6858)&gt;结论【关键目标】!C$28,结论【关键目标】!C$28,T6857+R6858))</f>
        <v>22</v>
      </c>
      <c r="U6858" s="19">
        <f>IF((T6857+R6858)&lt;结论【关键目标】!$C$28,0,(发电量计算【计算逻辑页】!R6858+发电量计算【计算逻辑页】!T6857-结论【关键目标】!$C$28))</f>
        <v>0.77968800000000016</v>
      </c>
      <c r="V6858" s="5">
        <f t="shared" si="967"/>
        <v>0.27289080000000004</v>
      </c>
      <c r="W6858" s="5">
        <f t="shared" si="968"/>
        <v>0.55209707279999998</v>
      </c>
      <c r="X6858" s="5">
        <f t="shared" si="971"/>
        <v>0</v>
      </c>
    </row>
    <row r="6859" spans="1:24" x14ac:dyDescent="0.15">
      <c r="A6859" s="7">
        <v>6858</v>
      </c>
      <c r="B6859" s="7">
        <v>10</v>
      </c>
      <c r="C6859" s="7">
        <v>13</v>
      </c>
      <c r="D6859" s="7">
        <v>18</v>
      </c>
      <c r="E6859" s="7">
        <v>286</v>
      </c>
      <c r="F6859" s="7">
        <v>17.899999999999999</v>
      </c>
      <c r="G6859" s="7">
        <v>0</v>
      </c>
      <c r="H6859" s="7">
        <f t="shared" si="963"/>
        <v>5</v>
      </c>
      <c r="I6859" s="16">
        <f t="shared" si="964"/>
        <v>45212</v>
      </c>
      <c r="J6859" s="17">
        <v>0.70809999999999995</v>
      </c>
      <c r="K6859" s="18">
        <f>G6859*结论【关键目标】!C$27*0.7735*0.001</f>
        <v>0</v>
      </c>
      <c r="L6859" s="5">
        <v>0</v>
      </c>
      <c r="M6859" s="5">
        <f>ABS(IF(L6859&lt;=0,L6859/耗电量关键数据!$B$6/1000,L6859/耗电量关键数据!$B$5/1000))</f>
        <v>0</v>
      </c>
      <c r="N6859" s="5">
        <f>电气设备逐时使用率计算!H6835</f>
        <v>7.0130699999999999</v>
      </c>
      <c r="O6859" s="5">
        <f>灯光逐时使用率计算!H6835</f>
        <v>3.7403040000000001</v>
      </c>
      <c r="P6859" s="19">
        <f t="shared" si="965"/>
        <v>10.753374000000001</v>
      </c>
      <c r="Q6859" s="19">
        <f t="shared" si="969"/>
        <v>0</v>
      </c>
      <c r="R6859" s="20">
        <f t="shared" si="966"/>
        <v>0</v>
      </c>
      <c r="S6859" s="20">
        <f t="shared" si="970"/>
        <v>0</v>
      </c>
      <c r="T6859" s="20">
        <f>IF((T6858+R6859)&lt;0,0,IF((T6858+R6859)&gt;结论【关键目标】!C$28,结论【关键目标】!C$28,T6858+R6859))</f>
        <v>22</v>
      </c>
      <c r="U6859" s="19">
        <f>IF((T6858+R6859)&lt;结论【关键目标】!$C$28,0,(发电量计算【计算逻辑页】!R6859+发电量计算【计算逻辑页】!T6858-结论【关键目标】!$C$28))</f>
        <v>0</v>
      </c>
      <c r="V6859" s="5">
        <f t="shared" si="967"/>
        <v>0</v>
      </c>
      <c r="W6859" s="5">
        <f t="shared" si="968"/>
        <v>0</v>
      </c>
      <c r="X6859" s="5">
        <f t="shared" si="971"/>
        <v>0</v>
      </c>
    </row>
    <row r="6860" spans="1:24" x14ac:dyDescent="0.15">
      <c r="A6860" s="7">
        <v>6859</v>
      </c>
      <c r="B6860" s="7">
        <v>10</v>
      </c>
      <c r="C6860" s="7">
        <v>13</v>
      </c>
      <c r="D6860" s="7">
        <v>19</v>
      </c>
      <c r="E6860" s="7">
        <v>286</v>
      </c>
      <c r="F6860" s="7">
        <v>17</v>
      </c>
      <c r="G6860" s="7">
        <v>0</v>
      </c>
      <c r="H6860" s="7">
        <f t="shared" si="963"/>
        <v>5</v>
      </c>
      <c r="I6860" s="16">
        <f t="shared" si="964"/>
        <v>45212</v>
      </c>
      <c r="J6860" s="17">
        <v>1.2267999999999999</v>
      </c>
      <c r="K6860" s="18">
        <f>G6860*结论【关键目标】!C$27*0.7735*0.001</f>
        <v>0</v>
      </c>
      <c r="L6860" s="5">
        <v>0</v>
      </c>
      <c r="M6860" s="5">
        <f>ABS(IF(L6860&lt;=0,L6860/耗电量关键数据!$B$6/1000,L6860/耗电量关键数据!$B$5/1000))</f>
        <v>0</v>
      </c>
      <c r="N6860" s="5">
        <f>电气设备逐时使用率计算!H6836</f>
        <v>7.0130699999999999</v>
      </c>
      <c r="O6860" s="5">
        <f>灯光逐时使用率计算!H6836</f>
        <v>3.7403040000000001</v>
      </c>
      <c r="P6860" s="19">
        <f t="shared" si="965"/>
        <v>10.753374000000001</v>
      </c>
      <c r="Q6860" s="19">
        <f t="shared" si="969"/>
        <v>10.753374000000001</v>
      </c>
      <c r="R6860" s="20">
        <f t="shared" si="966"/>
        <v>-10.753374000000001</v>
      </c>
      <c r="S6860" s="20">
        <f t="shared" si="970"/>
        <v>10.753374000000001</v>
      </c>
      <c r="T6860" s="20">
        <f>IF((T6859+R6860)&lt;0,0,IF((T6859+R6860)&gt;结论【关键目标】!C$28,结论【关键目标】!C$28,T6859+R6860))</f>
        <v>11.246625999999999</v>
      </c>
      <c r="U6860" s="19">
        <f>IF((T6859+R6860)&lt;结论【关键目标】!$C$28,0,(发电量计算【计算逻辑页】!R6860+发电量计算【计算逻辑页】!T6859-结论【关键目标】!$C$28))</f>
        <v>0</v>
      </c>
      <c r="V6860" s="5">
        <f t="shared" si="967"/>
        <v>0</v>
      </c>
      <c r="W6860" s="5">
        <f t="shared" si="968"/>
        <v>0</v>
      </c>
      <c r="X6860" s="5">
        <f t="shared" si="971"/>
        <v>9.428558323199999</v>
      </c>
    </row>
    <row r="6861" spans="1:24" x14ac:dyDescent="0.15">
      <c r="A6861" s="7">
        <v>6860</v>
      </c>
      <c r="B6861" s="7">
        <v>10</v>
      </c>
      <c r="C6861" s="7">
        <v>13</v>
      </c>
      <c r="D6861" s="7">
        <v>20</v>
      </c>
      <c r="E6861" s="7">
        <v>286</v>
      </c>
      <c r="F6861" s="7">
        <v>15</v>
      </c>
      <c r="G6861" s="7">
        <v>0</v>
      </c>
      <c r="H6861" s="7">
        <f t="shared" si="963"/>
        <v>5</v>
      </c>
      <c r="I6861" s="16">
        <f t="shared" si="964"/>
        <v>45212</v>
      </c>
      <c r="J6861" s="17">
        <v>1.2267999999999999</v>
      </c>
      <c r="K6861" s="18">
        <f>G6861*结论【关键目标】!C$27*0.7735*0.001</f>
        <v>0</v>
      </c>
      <c r="L6861" s="5">
        <v>0</v>
      </c>
      <c r="M6861" s="5">
        <f>ABS(IF(L6861&lt;=0,L6861/耗电量关键数据!$B$6/1000,L6861/耗电量关键数据!$B$5/1000))</f>
        <v>0</v>
      </c>
      <c r="N6861" s="5">
        <f>电气设备逐时使用率计算!H6837</f>
        <v>1.1688450000000001</v>
      </c>
      <c r="O6861" s="5">
        <f>灯光逐时使用率计算!H6837</f>
        <v>0.37403039999999999</v>
      </c>
      <c r="P6861" s="19">
        <f t="shared" si="965"/>
        <v>1.5428754000000002</v>
      </c>
      <c r="Q6861" s="19">
        <f t="shared" si="969"/>
        <v>1.5428754000000002</v>
      </c>
      <c r="R6861" s="20">
        <f t="shared" si="966"/>
        <v>-1.5428754000000002</v>
      </c>
      <c r="S6861" s="20">
        <f t="shared" si="970"/>
        <v>1.5428754000000002</v>
      </c>
      <c r="T6861" s="20">
        <f>IF((T6860+R6861)&lt;0,0,IF((T6860+R6861)&gt;结论【关键目标】!C$28,结论【关键目标】!C$28,T6860+R6861))</f>
        <v>9.7037505999999993</v>
      </c>
      <c r="U6861" s="19">
        <f>IF((T6860+R6861)&lt;结论【关键目标】!$C$28,0,(发电量计算【计算逻辑页】!R6861+发电量计算【计算逻辑页】!T6860-结论【关键目标】!$C$28))</f>
        <v>0</v>
      </c>
      <c r="V6861" s="5">
        <f t="shared" si="967"/>
        <v>0</v>
      </c>
      <c r="W6861" s="5">
        <f t="shared" si="968"/>
        <v>0</v>
      </c>
      <c r="X6861" s="5">
        <f t="shared" si="971"/>
        <v>1.3527931507200002</v>
      </c>
    </row>
    <row r="6862" spans="1:24" x14ac:dyDescent="0.15">
      <c r="A6862" s="7">
        <v>6861</v>
      </c>
      <c r="B6862" s="7">
        <v>10</v>
      </c>
      <c r="C6862" s="7">
        <v>13</v>
      </c>
      <c r="D6862" s="7">
        <v>21</v>
      </c>
      <c r="E6862" s="7">
        <v>286</v>
      </c>
      <c r="F6862" s="7">
        <v>13.6</v>
      </c>
      <c r="G6862" s="7">
        <v>0</v>
      </c>
      <c r="H6862" s="7">
        <f t="shared" si="963"/>
        <v>5</v>
      </c>
      <c r="I6862" s="16">
        <f t="shared" si="964"/>
        <v>45212</v>
      </c>
      <c r="J6862" s="17">
        <v>1.2267999999999999</v>
      </c>
      <c r="K6862" s="18">
        <f>G6862*结论【关键目标】!C$27*0.7735*0.001</f>
        <v>0</v>
      </c>
      <c r="L6862" s="5">
        <v>0</v>
      </c>
      <c r="M6862" s="5">
        <f>ABS(IF(L6862&lt;=0,L6862/耗电量关键数据!$B$6/1000,L6862/耗电量关键数据!$B$5/1000))</f>
        <v>0</v>
      </c>
      <c r="N6862" s="5">
        <f>电气设备逐时使用率计算!H6838</f>
        <v>1.1688450000000001</v>
      </c>
      <c r="O6862" s="5">
        <f>灯光逐时使用率计算!H6838</f>
        <v>0.37403039999999999</v>
      </c>
      <c r="P6862" s="19">
        <f t="shared" si="965"/>
        <v>1.5428754000000002</v>
      </c>
      <c r="Q6862" s="19">
        <f t="shared" si="969"/>
        <v>1.5428754000000002</v>
      </c>
      <c r="R6862" s="20">
        <f t="shared" si="966"/>
        <v>-1.5428754000000002</v>
      </c>
      <c r="S6862" s="20">
        <f t="shared" si="970"/>
        <v>1.5428754000000002</v>
      </c>
      <c r="T6862" s="20">
        <f>IF((T6861+R6862)&lt;0,0,IF((T6861+R6862)&gt;结论【关键目标】!C$28,结论【关键目标】!C$28,T6861+R6862))</f>
        <v>8.1608751999999996</v>
      </c>
      <c r="U6862" s="19">
        <f>IF((T6861+R6862)&lt;结论【关键目标】!$C$28,0,(发电量计算【计算逻辑页】!R6862+发电量计算【计算逻辑页】!T6861-结论【关键目标】!$C$28))</f>
        <v>0</v>
      </c>
      <c r="V6862" s="5">
        <f t="shared" si="967"/>
        <v>0</v>
      </c>
      <c r="W6862" s="5">
        <f t="shared" si="968"/>
        <v>0</v>
      </c>
      <c r="X6862" s="5">
        <f t="shared" si="971"/>
        <v>1.3527931507200002</v>
      </c>
    </row>
    <row r="6863" spans="1:24" x14ac:dyDescent="0.15">
      <c r="A6863" s="7">
        <v>6862</v>
      </c>
      <c r="B6863" s="7">
        <v>10</v>
      </c>
      <c r="C6863" s="7">
        <v>13</v>
      </c>
      <c r="D6863" s="7">
        <v>22</v>
      </c>
      <c r="E6863" s="7">
        <v>286</v>
      </c>
      <c r="F6863" s="7">
        <v>12</v>
      </c>
      <c r="G6863" s="7">
        <v>0</v>
      </c>
      <c r="H6863" s="7">
        <f t="shared" si="963"/>
        <v>5</v>
      </c>
      <c r="I6863" s="16">
        <f t="shared" si="964"/>
        <v>45212</v>
      </c>
      <c r="J6863" s="17">
        <v>0.70809999999999995</v>
      </c>
      <c r="K6863" s="18">
        <f>G6863*结论【关键目标】!C$27*0.7735*0.001</f>
        <v>0</v>
      </c>
      <c r="L6863" s="5">
        <v>0</v>
      </c>
      <c r="M6863" s="5">
        <f>ABS(IF(L6863&lt;=0,L6863/耗电量关键数据!$B$6/1000,L6863/耗电量关键数据!$B$5/1000))</f>
        <v>0</v>
      </c>
      <c r="N6863" s="5">
        <f>电气设备逐时使用率计算!H6839</f>
        <v>1.1688450000000001</v>
      </c>
      <c r="O6863" s="5">
        <f>灯光逐时使用率计算!H6839</f>
        <v>0.37403039999999999</v>
      </c>
      <c r="P6863" s="19">
        <f t="shared" si="965"/>
        <v>1.5428754000000002</v>
      </c>
      <c r="Q6863" s="19">
        <f t="shared" si="969"/>
        <v>0</v>
      </c>
      <c r="R6863" s="20">
        <f t="shared" si="966"/>
        <v>0</v>
      </c>
      <c r="S6863" s="20">
        <f t="shared" si="970"/>
        <v>0</v>
      </c>
      <c r="T6863" s="20">
        <f>IF((T6862+R6863)&lt;0,0,IF((T6862+R6863)&gt;结论【关键目标】!C$28,结论【关键目标】!C$28,T6862+R6863))</f>
        <v>8.1608751999999996</v>
      </c>
      <c r="U6863" s="19">
        <f>IF((T6862+R6863)&lt;结论【关键目标】!$C$28,0,(发电量计算【计算逻辑页】!R6863+发电量计算【计算逻辑页】!T6862-结论【关键目标】!$C$28))</f>
        <v>0</v>
      </c>
      <c r="V6863" s="5">
        <f t="shared" si="967"/>
        <v>0</v>
      </c>
      <c r="W6863" s="5">
        <f t="shared" si="968"/>
        <v>0</v>
      </c>
      <c r="X6863" s="5">
        <f t="shared" si="971"/>
        <v>0</v>
      </c>
    </row>
    <row r="6864" spans="1:24" x14ac:dyDescent="0.15">
      <c r="A6864" s="7">
        <v>6863</v>
      </c>
      <c r="B6864" s="7">
        <v>10</v>
      </c>
      <c r="C6864" s="7">
        <v>13</v>
      </c>
      <c r="D6864" s="7">
        <v>23</v>
      </c>
      <c r="E6864" s="7">
        <v>286</v>
      </c>
      <c r="F6864" s="7">
        <v>11</v>
      </c>
      <c r="G6864" s="7">
        <v>0</v>
      </c>
      <c r="H6864" s="7">
        <f t="shared" si="963"/>
        <v>5</v>
      </c>
      <c r="I6864" s="16">
        <f t="shared" si="964"/>
        <v>45212</v>
      </c>
      <c r="J6864" s="17">
        <v>0.70809999999999995</v>
      </c>
      <c r="K6864" s="18">
        <f>G6864*结论【关键目标】!C$27*0.7735*0.001</f>
        <v>0</v>
      </c>
      <c r="L6864" s="5">
        <v>0</v>
      </c>
      <c r="M6864" s="5">
        <f>ABS(IF(L6864&lt;=0,L6864/耗电量关键数据!$B$6/1000,L6864/耗电量关键数据!$B$5/1000))</f>
        <v>0</v>
      </c>
      <c r="N6864" s="5">
        <f>电气设备逐时使用率计算!H6840</f>
        <v>1.1688450000000001</v>
      </c>
      <c r="O6864" s="5">
        <f>灯光逐时使用率计算!H6840</f>
        <v>0.37403039999999999</v>
      </c>
      <c r="P6864" s="19">
        <f t="shared" si="965"/>
        <v>1.5428754000000002</v>
      </c>
      <c r="Q6864" s="19">
        <f t="shared" si="969"/>
        <v>0</v>
      </c>
      <c r="R6864" s="20">
        <f t="shared" si="966"/>
        <v>0</v>
      </c>
      <c r="S6864" s="20">
        <f t="shared" si="970"/>
        <v>0</v>
      </c>
      <c r="T6864" s="20">
        <f>IF((T6863+R6864)&lt;0,0,IF((T6863+R6864)&gt;结论【关键目标】!C$28,结论【关键目标】!C$28,T6863+R6864))</f>
        <v>8.1608751999999996</v>
      </c>
      <c r="U6864" s="19">
        <f>IF((T6863+R6864)&lt;结论【关键目标】!$C$28,0,(发电量计算【计算逻辑页】!R6864+发电量计算【计算逻辑页】!T6863-结论【关键目标】!$C$28))</f>
        <v>0</v>
      </c>
      <c r="V6864" s="5">
        <f t="shared" si="967"/>
        <v>0</v>
      </c>
      <c r="W6864" s="5">
        <f t="shared" si="968"/>
        <v>0</v>
      </c>
      <c r="X6864" s="5">
        <f t="shared" si="971"/>
        <v>0</v>
      </c>
    </row>
    <row r="6865" spans="1:24" x14ac:dyDescent="0.15">
      <c r="A6865" s="7">
        <v>6864</v>
      </c>
      <c r="B6865" s="7">
        <v>10</v>
      </c>
      <c r="C6865" s="7">
        <v>13</v>
      </c>
      <c r="D6865" s="7">
        <v>24</v>
      </c>
      <c r="E6865" s="7">
        <v>286</v>
      </c>
      <c r="F6865" s="7">
        <v>12.4</v>
      </c>
      <c r="G6865" s="7">
        <v>0</v>
      </c>
      <c r="H6865" s="7">
        <f t="shared" si="963"/>
        <v>5</v>
      </c>
      <c r="I6865" s="16">
        <f t="shared" si="964"/>
        <v>45212</v>
      </c>
      <c r="J6865" s="17">
        <v>0.2407</v>
      </c>
      <c r="K6865" s="18">
        <f>G6865*结论【关键目标】!C$27*0.7735*0.001</f>
        <v>0</v>
      </c>
      <c r="L6865" s="5">
        <v>0</v>
      </c>
      <c r="M6865" s="5">
        <f>ABS(IF(L6865&lt;=0,L6865/耗电量关键数据!$B$6/1000,L6865/耗电量关键数据!$B$5/1000))</f>
        <v>0</v>
      </c>
      <c r="N6865" s="5">
        <f>电气设备逐时使用率计算!H6841</f>
        <v>1.1688450000000001</v>
      </c>
      <c r="O6865" s="5">
        <f>灯光逐时使用率计算!H6841</f>
        <v>0.37403039999999999</v>
      </c>
      <c r="P6865" s="19">
        <f t="shared" si="965"/>
        <v>1.5428754000000002</v>
      </c>
      <c r="Q6865" s="19">
        <f t="shared" si="969"/>
        <v>0</v>
      </c>
      <c r="R6865" s="20">
        <f t="shared" si="966"/>
        <v>0</v>
      </c>
      <c r="S6865" s="20">
        <f t="shared" si="970"/>
        <v>0</v>
      </c>
      <c r="T6865" s="20">
        <f>IF((T6864+R6865)&lt;0,0,IF((T6864+R6865)&gt;结论【关键目标】!C$28,结论【关键目标】!C$28,T6864+R6865))</f>
        <v>8.1608751999999996</v>
      </c>
      <c r="U6865" s="19">
        <f>IF((T6864+R6865)&lt;结论【关键目标】!$C$28,0,(发电量计算【计算逻辑页】!R6865+发电量计算【计算逻辑页】!T6864-结论【关键目标】!$C$28))</f>
        <v>0</v>
      </c>
      <c r="V6865" s="5">
        <f t="shared" si="967"/>
        <v>0</v>
      </c>
      <c r="W6865" s="5">
        <f t="shared" si="968"/>
        <v>0</v>
      </c>
      <c r="X6865" s="5">
        <f t="shared" si="971"/>
        <v>0</v>
      </c>
    </row>
    <row r="6866" spans="1:24" x14ac:dyDescent="0.15">
      <c r="A6866" s="7">
        <v>6865</v>
      </c>
      <c r="B6866" s="7">
        <v>10</v>
      </c>
      <c r="C6866" s="7">
        <v>14</v>
      </c>
      <c r="D6866" s="7">
        <v>1</v>
      </c>
      <c r="E6866" s="7">
        <v>287</v>
      </c>
      <c r="F6866" s="7">
        <v>11</v>
      </c>
      <c r="G6866" s="7">
        <v>0</v>
      </c>
      <c r="H6866" s="7">
        <f t="shared" si="963"/>
        <v>6</v>
      </c>
      <c r="I6866" s="16">
        <f t="shared" si="964"/>
        <v>45213</v>
      </c>
      <c r="J6866" s="17">
        <v>0.2407</v>
      </c>
      <c r="K6866" s="18">
        <f>G6866*结论【关键目标】!C$27*0.7735*0.001</f>
        <v>0</v>
      </c>
      <c r="L6866" s="5">
        <v>0</v>
      </c>
      <c r="M6866" s="5">
        <f>ABS(IF(L6866&lt;=0,L6866/耗电量关键数据!$B$6/1000,L6866/耗电量关键数据!$B$5/1000))</f>
        <v>0</v>
      </c>
      <c r="N6866" s="19">
        <f>耗电量关键数据!$B$14</f>
        <v>1.1688450000000001</v>
      </c>
      <c r="O6866" s="19">
        <f>耗电量关键数据!$B$15</f>
        <v>0.37403039999999999</v>
      </c>
      <c r="P6866" s="19">
        <f t="shared" si="965"/>
        <v>1.5428754000000002</v>
      </c>
      <c r="Q6866" s="19">
        <f t="shared" si="969"/>
        <v>0</v>
      </c>
      <c r="R6866" s="20">
        <f t="shared" si="966"/>
        <v>0</v>
      </c>
      <c r="S6866" s="20">
        <f t="shared" si="970"/>
        <v>0</v>
      </c>
      <c r="T6866" s="20">
        <f>IF((T6865+R6866)&lt;0,0,IF((T6865+R6866)&gt;结论【关键目标】!C$28,结论【关键目标】!C$28,T6865+R6866))</f>
        <v>8.1608751999999996</v>
      </c>
      <c r="U6866" s="19">
        <f>IF((T6865+R6866)&lt;结论【关键目标】!$C$28,0,(发电量计算【计算逻辑页】!R6866+发电量计算【计算逻辑页】!T6865-结论【关键目标】!$C$28))</f>
        <v>0</v>
      </c>
      <c r="V6866" s="5">
        <f t="shared" si="967"/>
        <v>0</v>
      </c>
      <c r="W6866" s="5">
        <f t="shared" si="968"/>
        <v>0</v>
      </c>
      <c r="X6866" s="5">
        <f t="shared" si="971"/>
        <v>0</v>
      </c>
    </row>
    <row r="6867" spans="1:24" x14ac:dyDescent="0.15">
      <c r="A6867" s="7">
        <v>6866</v>
      </c>
      <c r="B6867" s="7">
        <v>10</v>
      </c>
      <c r="C6867" s="7">
        <v>14</v>
      </c>
      <c r="D6867" s="7">
        <v>2</v>
      </c>
      <c r="E6867" s="7">
        <v>287</v>
      </c>
      <c r="F6867" s="7">
        <v>11</v>
      </c>
      <c r="G6867" s="7">
        <v>0</v>
      </c>
      <c r="H6867" s="7">
        <f t="shared" si="963"/>
        <v>6</v>
      </c>
      <c r="I6867" s="16">
        <f t="shared" si="964"/>
        <v>45213</v>
      </c>
      <c r="J6867" s="17">
        <v>0.2407</v>
      </c>
      <c r="K6867" s="18">
        <f>G6867*结论【关键目标】!C$27*0.7735*0.001</f>
        <v>0</v>
      </c>
      <c r="L6867" s="5">
        <v>0</v>
      </c>
      <c r="M6867" s="5">
        <f>ABS(IF(L6867&lt;=0,L6867/耗电量关键数据!$B$6/1000,L6867/耗电量关键数据!$B$5/1000))</f>
        <v>0</v>
      </c>
      <c r="N6867" s="19">
        <f>耗电量关键数据!$B$14</f>
        <v>1.1688450000000001</v>
      </c>
      <c r="O6867" s="19">
        <f>耗电量关键数据!$B$15</f>
        <v>0.37403039999999999</v>
      </c>
      <c r="P6867" s="19">
        <f t="shared" si="965"/>
        <v>1.5428754000000002</v>
      </c>
      <c r="Q6867" s="19">
        <f t="shared" si="969"/>
        <v>0</v>
      </c>
      <c r="R6867" s="20">
        <f t="shared" si="966"/>
        <v>0</v>
      </c>
      <c r="S6867" s="20">
        <f t="shared" si="970"/>
        <v>0</v>
      </c>
      <c r="T6867" s="20">
        <f>IF((T6866+R6867)&lt;0,0,IF((T6866+R6867)&gt;结论【关键目标】!C$28,结论【关键目标】!C$28,T6866+R6867))</f>
        <v>8.1608751999999996</v>
      </c>
      <c r="U6867" s="19">
        <f>IF((T6866+R6867)&lt;结论【关键目标】!$C$28,0,(发电量计算【计算逻辑页】!R6867+发电量计算【计算逻辑页】!T6866-结论【关键目标】!$C$28))</f>
        <v>0</v>
      </c>
      <c r="V6867" s="5">
        <f t="shared" si="967"/>
        <v>0</v>
      </c>
      <c r="W6867" s="5">
        <f t="shared" si="968"/>
        <v>0</v>
      </c>
      <c r="X6867" s="5">
        <f t="shared" si="971"/>
        <v>0</v>
      </c>
    </row>
    <row r="6868" spans="1:24" x14ac:dyDescent="0.15">
      <c r="A6868" s="7">
        <v>6867</v>
      </c>
      <c r="B6868" s="7">
        <v>10</v>
      </c>
      <c r="C6868" s="7">
        <v>14</v>
      </c>
      <c r="D6868" s="7">
        <v>3</v>
      </c>
      <c r="E6868" s="7">
        <v>287</v>
      </c>
      <c r="F6868" s="7">
        <v>11.9</v>
      </c>
      <c r="G6868" s="7">
        <v>0</v>
      </c>
      <c r="H6868" s="7">
        <f t="shared" si="963"/>
        <v>6</v>
      </c>
      <c r="I6868" s="16">
        <f t="shared" si="964"/>
        <v>45213</v>
      </c>
      <c r="J6868" s="17">
        <v>0.2407</v>
      </c>
      <c r="K6868" s="18">
        <f>G6868*结论【关键目标】!C$27*0.7735*0.001</f>
        <v>0</v>
      </c>
      <c r="L6868" s="5">
        <v>0</v>
      </c>
      <c r="M6868" s="5">
        <f>ABS(IF(L6868&lt;=0,L6868/耗电量关键数据!$B$6/1000,L6868/耗电量关键数据!$B$5/1000))</f>
        <v>0</v>
      </c>
      <c r="N6868" s="19">
        <f>耗电量关键数据!$B$14</f>
        <v>1.1688450000000001</v>
      </c>
      <c r="O6868" s="19">
        <f>耗电量关键数据!$B$15</f>
        <v>0.37403039999999999</v>
      </c>
      <c r="P6868" s="19">
        <f t="shared" si="965"/>
        <v>1.5428754000000002</v>
      </c>
      <c r="Q6868" s="19">
        <f t="shared" si="969"/>
        <v>0</v>
      </c>
      <c r="R6868" s="20">
        <f t="shared" si="966"/>
        <v>0</v>
      </c>
      <c r="S6868" s="20">
        <f t="shared" si="970"/>
        <v>0</v>
      </c>
      <c r="T6868" s="20">
        <f>IF((T6867+R6868)&lt;0,0,IF((T6867+R6868)&gt;结论【关键目标】!C$28,结论【关键目标】!C$28,T6867+R6868))</f>
        <v>8.1608751999999996</v>
      </c>
      <c r="U6868" s="19">
        <f>IF((T6867+R6868)&lt;结论【关键目标】!$C$28,0,(发电量计算【计算逻辑页】!R6868+发电量计算【计算逻辑页】!T6867-结论【关键目标】!$C$28))</f>
        <v>0</v>
      </c>
      <c r="V6868" s="5">
        <f t="shared" si="967"/>
        <v>0</v>
      </c>
      <c r="W6868" s="5">
        <f t="shared" si="968"/>
        <v>0</v>
      </c>
      <c r="X6868" s="5">
        <f t="shared" si="971"/>
        <v>0</v>
      </c>
    </row>
    <row r="6869" spans="1:24" x14ac:dyDescent="0.15">
      <c r="A6869" s="7">
        <v>6868</v>
      </c>
      <c r="B6869" s="7">
        <v>10</v>
      </c>
      <c r="C6869" s="7">
        <v>14</v>
      </c>
      <c r="D6869" s="7">
        <v>4</v>
      </c>
      <c r="E6869" s="7">
        <v>287</v>
      </c>
      <c r="F6869" s="7">
        <v>10</v>
      </c>
      <c r="G6869" s="7">
        <v>0</v>
      </c>
      <c r="H6869" s="7">
        <f t="shared" si="963"/>
        <v>6</v>
      </c>
      <c r="I6869" s="16">
        <f t="shared" si="964"/>
        <v>45213</v>
      </c>
      <c r="J6869" s="17">
        <v>0.2407</v>
      </c>
      <c r="K6869" s="18">
        <f>G6869*结论【关键目标】!C$27*0.7735*0.001</f>
        <v>0</v>
      </c>
      <c r="L6869" s="5">
        <v>0</v>
      </c>
      <c r="M6869" s="5">
        <f>ABS(IF(L6869&lt;=0,L6869/耗电量关键数据!$B$6/1000,L6869/耗电量关键数据!$B$5/1000))</f>
        <v>0</v>
      </c>
      <c r="N6869" s="19">
        <f>耗电量关键数据!$B$14</f>
        <v>1.1688450000000001</v>
      </c>
      <c r="O6869" s="19">
        <f>耗电量关键数据!$B$15</f>
        <v>0.37403039999999999</v>
      </c>
      <c r="P6869" s="19">
        <f t="shared" si="965"/>
        <v>1.5428754000000002</v>
      </c>
      <c r="Q6869" s="19">
        <f t="shared" si="969"/>
        <v>0</v>
      </c>
      <c r="R6869" s="20">
        <f t="shared" si="966"/>
        <v>0</v>
      </c>
      <c r="S6869" s="20">
        <f t="shared" si="970"/>
        <v>0</v>
      </c>
      <c r="T6869" s="20">
        <f>IF((T6868+R6869)&lt;0,0,IF((T6868+R6869)&gt;结论【关键目标】!C$28,结论【关键目标】!C$28,T6868+R6869))</f>
        <v>8.1608751999999996</v>
      </c>
      <c r="U6869" s="19">
        <f>IF((T6868+R6869)&lt;结论【关键目标】!$C$28,0,(发电量计算【计算逻辑页】!R6869+发电量计算【计算逻辑页】!T6868-结论【关键目标】!$C$28))</f>
        <v>0</v>
      </c>
      <c r="V6869" s="5">
        <f t="shared" si="967"/>
        <v>0</v>
      </c>
      <c r="W6869" s="5">
        <f t="shared" si="968"/>
        <v>0</v>
      </c>
      <c r="X6869" s="5">
        <f t="shared" si="971"/>
        <v>0</v>
      </c>
    </row>
    <row r="6870" spans="1:24" x14ac:dyDescent="0.15">
      <c r="A6870" s="7">
        <v>6869</v>
      </c>
      <c r="B6870" s="7">
        <v>10</v>
      </c>
      <c r="C6870" s="7">
        <v>14</v>
      </c>
      <c r="D6870" s="7">
        <v>5</v>
      </c>
      <c r="E6870" s="7">
        <v>287</v>
      </c>
      <c r="F6870" s="7">
        <v>10</v>
      </c>
      <c r="G6870" s="7">
        <v>0</v>
      </c>
      <c r="H6870" s="7">
        <f t="shared" si="963"/>
        <v>6</v>
      </c>
      <c r="I6870" s="16">
        <f t="shared" si="964"/>
        <v>45213</v>
      </c>
      <c r="J6870" s="17">
        <v>0.2407</v>
      </c>
      <c r="K6870" s="18">
        <f>G6870*结论【关键目标】!C$27*0.7735*0.001</f>
        <v>0</v>
      </c>
      <c r="L6870" s="5">
        <v>0</v>
      </c>
      <c r="M6870" s="5">
        <f>ABS(IF(L6870&lt;=0,L6870/耗电量关键数据!$B$6/1000,L6870/耗电量关键数据!$B$5/1000))</f>
        <v>0</v>
      </c>
      <c r="N6870" s="19">
        <f>耗电量关键数据!$B$14</f>
        <v>1.1688450000000001</v>
      </c>
      <c r="O6870" s="19">
        <f>耗电量关键数据!$B$15</f>
        <v>0.37403039999999999</v>
      </c>
      <c r="P6870" s="19">
        <f t="shared" si="965"/>
        <v>1.5428754000000002</v>
      </c>
      <c r="Q6870" s="19">
        <f t="shared" si="969"/>
        <v>0</v>
      </c>
      <c r="R6870" s="20">
        <f t="shared" si="966"/>
        <v>0</v>
      </c>
      <c r="S6870" s="20">
        <f t="shared" si="970"/>
        <v>0</v>
      </c>
      <c r="T6870" s="20">
        <f>IF((T6869+R6870)&lt;0,0,IF((T6869+R6870)&gt;结论【关键目标】!C$28,结论【关键目标】!C$28,T6869+R6870))</f>
        <v>8.1608751999999996</v>
      </c>
      <c r="U6870" s="19">
        <f>IF((T6869+R6870)&lt;结论【关键目标】!$C$28,0,(发电量计算【计算逻辑页】!R6870+发电量计算【计算逻辑页】!T6869-结论【关键目标】!$C$28))</f>
        <v>0</v>
      </c>
      <c r="V6870" s="5">
        <f t="shared" si="967"/>
        <v>0</v>
      </c>
      <c r="W6870" s="5">
        <f t="shared" si="968"/>
        <v>0</v>
      </c>
      <c r="X6870" s="5">
        <f t="shared" si="971"/>
        <v>0</v>
      </c>
    </row>
    <row r="6871" spans="1:24" x14ac:dyDescent="0.15">
      <c r="A6871" s="7">
        <v>6870</v>
      </c>
      <c r="B6871" s="7">
        <v>10</v>
      </c>
      <c r="C6871" s="7">
        <v>14</v>
      </c>
      <c r="D6871" s="7">
        <v>6</v>
      </c>
      <c r="E6871" s="7">
        <v>287</v>
      </c>
      <c r="F6871" s="7">
        <v>10.9</v>
      </c>
      <c r="G6871" s="7">
        <v>0</v>
      </c>
      <c r="H6871" s="7">
        <f t="shared" si="963"/>
        <v>6</v>
      </c>
      <c r="I6871" s="16">
        <f t="shared" si="964"/>
        <v>45213</v>
      </c>
      <c r="J6871" s="17">
        <v>0.2407</v>
      </c>
      <c r="K6871" s="18">
        <f>G6871*结论【关键目标】!C$27*0.7735*0.001</f>
        <v>0</v>
      </c>
      <c r="L6871" s="5">
        <v>0</v>
      </c>
      <c r="M6871" s="5">
        <f>ABS(IF(L6871&lt;=0,L6871/耗电量关键数据!$B$6/1000,L6871/耗电量关键数据!$B$5/1000))</f>
        <v>0</v>
      </c>
      <c r="N6871" s="19">
        <f>耗电量关键数据!$B$14</f>
        <v>1.1688450000000001</v>
      </c>
      <c r="O6871" s="19">
        <f>耗电量关键数据!$B$15</f>
        <v>0.37403039999999999</v>
      </c>
      <c r="P6871" s="19">
        <f t="shared" si="965"/>
        <v>1.5428754000000002</v>
      </c>
      <c r="Q6871" s="19">
        <f t="shared" si="969"/>
        <v>0</v>
      </c>
      <c r="R6871" s="20">
        <f t="shared" si="966"/>
        <v>0</v>
      </c>
      <c r="S6871" s="20">
        <f t="shared" si="970"/>
        <v>0</v>
      </c>
      <c r="T6871" s="20">
        <f>IF((T6870+R6871)&lt;0,0,IF((T6870+R6871)&gt;结论【关键目标】!C$28,结论【关键目标】!C$28,T6870+R6871))</f>
        <v>8.1608751999999996</v>
      </c>
      <c r="U6871" s="19">
        <f>IF((T6870+R6871)&lt;结论【关键目标】!$C$28,0,(发电量计算【计算逻辑页】!R6871+发电量计算【计算逻辑页】!T6870-结论【关键目标】!$C$28))</f>
        <v>0</v>
      </c>
      <c r="V6871" s="5">
        <f t="shared" si="967"/>
        <v>0</v>
      </c>
      <c r="W6871" s="5">
        <f t="shared" si="968"/>
        <v>0</v>
      </c>
      <c r="X6871" s="5">
        <f t="shared" si="971"/>
        <v>0</v>
      </c>
    </row>
    <row r="6872" spans="1:24" x14ac:dyDescent="0.15">
      <c r="A6872" s="7">
        <v>6871</v>
      </c>
      <c r="B6872" s="7">
        <v>10</v>
      </c>
      <c r="C6872" s="7">
        <v>14</v>
      </c>
      <c r="D6872" s="7">
        <v>7</v>
      </c>
      <c r="E6872" s="7">
        <v>287</v>
      </c>
      <c r="F6872" s="7">
        <v>10</v>
      </c>
      <c r="G6872" s="7">
        <v>63.9</v>
      </c>
      <c r="H6872" s="7">
        <f t="shared" si="963"/>
        <v>6</v>
      </c>
      <c r="I6872" s="16">
        <f t="shared" si="964"/>
        <v>45213</v>
      </c>
      <c r="J6872" s="17">
        <v>0.2407</v>
      </c>
      <c r="K6872" s="18">
        <f>G6872*结论【关键目标】!C$27*0.7735*0.001</f>
        <v>5.9311979999999993</v>
      </c>
      <c r="L6872" s="5">
        <v>0</v>
      </c>
      <c r="M6872" s="5">
        <f>ABS(IF(L6872&lt;=0,L6872/耗电量关键数据!$B$6/1000,L6872/耗电量关键数据!$B$5/1000))</f>
        <v>0</v>
      </c>
      <c r="N6872" s="19">
        <f>耗电量关键数据!$B$14</f>
        <v>1.1688450000000001</v>
      </c>
      <c r="O6872" s="19">
        <f>耗电量关键数据!$B$15</f>
        <v>0.37403039999999999</v>
      </c>
      <c r="P6872" s="19">
        <f t="shared" si="965"/>
        <v>1.5428754000000002</v>
      </c>
      <c r="Q6872" s="19">
        <f t="shared" si="969"/>
        <v>0</v>
      </c>
      <c r="R6872" s="20">
        <f t="shared" si="966"/>
        <v>5.9311979999999993</v>
      </c>
      <c r="S6872" s="20">
        <f t="shared" si="970"/>
        <v>0</v>
      </c>
      <c r="T6872" s="20">
        <f>IF((T6871+R6872)&lt;0,0,IF((T6871+R6872)&gt;结论【关键目标】!C$28,结论【关键目标】!C$28,T6871+R6872))</f>
        <v>14.092073199999998</v>
      </c>
      <c r="U6872" s="19">
        <f>IF((T6871+R6872)&lt;结论【关键目标】!$C$28,0,(发电量计算【计算逻辑页】!R6872+发电量计算【计算逻辑页】!T6871-结论【关键目标】!$C$28))</f>
        <v>0</v>
      </c>
      <c r="V6872" s="5">
        <f t="shared" si="967"/>
        <v>0</v>
      </c>
      <c r="W6872" s="5">
        <f t="shared" si="968"/>
        <v>0.37137010878000004</v>
      </c>
      <c r="X6872" s="5">
        <f t="shared" si="971"/>
        <v>0</v>
      </c>
    </row>
    <row r="6873" spans="1:24" x14ac:dyDescent="0.15">
      <c r="A6873" s="7">
        <v>6872</v>
      </c>
      <c r="B6873" s="7">
        <v>10</v>
      </c>
      <c r="C6873" s="7">
        <v>14</v>
      </c>
      <c r="D6873" s="7">
        <v>8</v>
      </c>
      <c r="E6873" s="7">
        <v>287</v>
      </c>
      <c r="F6873" s="7">
        <v>9</v>
      </c>
      <c r="G6873" s="7">
        <v>153.19999999999999</v>
      </c>
      <c r="H6873" s="7">
        <f t="shared" si="963"/>
        <v>6</v>
      </c>
      <c r="I6873" s="16">
        <f t="shared" si="964"/>
        <v>45213</v>
      </c>
      <c r="J6873" s="17">
        <v>0.70809999999999995</v>
      </c>
      <c r="K6873" s="18">
        <f>G6873*结论【关键目标】!C$27*0.7735*0.001</f>
        <v>14.220024</v>
      </c>
      <c r="L6873" s="5">
        <v>0</v>
      </c>
      <c r="M6873" s="5">
        <f>ABS(IF(L6873&lt;=0,L6873/耗电量关键数据!$B$6/1000,L6873/耗电量关键数据!$B$5/1000))</f>
        <v>0</v>
      </c>
      <c r="N6873" s="19">
        <f>耗电量关键数据!$B$14</f>
        <v>1.1688450000000001</v>
      </c>
      <c r="O6873" s="19">
        <f>耗电量关键数据!$B$15</f>
        <v>0.37403039999999999</v>
      </c>
      <c r="P6873" s="19">
        <f t="shared" si="965"/>
        <v>1.5428754000000002</v>
      </c>
      <c r="Q6873" s="19">
        <f t="shared" si="969"/>
        <v>0</v>
      </c>
      <c r="R6873" s="20">
        <f t="shared" si="966"/>
        <v>14.220024</v>
      </c>
      <c r="S6873" s="20">
        <f t="shared" si="970"/>
        <v>0</v>
      </c>
      <c r="T6873" s="20">
        <f>IF((T6872+R6873)&lt;0,0,IF((T6872+R6873)&gt;结论【关键目标】!C$28,结论【关键目标】!C$28,T6872+R6873))</f>
        <v>22</v>
      </c>
      <c r="U6873" s="19">
        <f>IF((T6872+R6873)&lt;结论【关键目标】!$C$28,0,(发电量计算【计算逻辑页】!R6873+发电量计算【计算逻辑页】!T6872-结论【关键目标】!$C$28))</f>
        <v>6.3120971999999966</v>
      </c>
      <c r="V6873" s="5">
        <f t="shared" si="967"/>
        <v>2.2092340199999985</v>
      </c>
      <c r="W6873" s="5">
        <f t="shared" si="968"/>
        <v>1.0925100707400002</v>
      </c>
      <c r="X6873" s="5">
        <f t="shared" si="971"/>
        <v>0</v>
      </c>
    </row>
    <row r="6874" spans="1:24" x14ac:dyDescent="0.15">
      <c r="A6874" s="7">
        <v>6873</v>
      </c>
      <c r="B6874" s="7">
        <v>10</v>
      </c>
      <c r="C6874" s="7">
        <v>14</v>
      </c>
      <c r="D6874" s="7">
        <v>9</v>
      </c>
      <c r="E6874" s="7">
        <v>287</v>
      </c>
      <c r="F6874" s="7">
        <v>10.8</v>
      </c>
      <c r="G6874" s="7">
        <v>297.2</v>
      </c>
      <c r="H6874" s="7">
        <f t="shared" si="963"/>
        <v>6</v>
      </c>
      <c r="I6874" s="16">
        <f t="shared" si="964"/>
        <v>45213</v>
      </c>
      <c r="J6874" s="17">
        <v>0.70809999999999995</v>
      </c>
      <c r="K6874" s="18">
        <f>G6874*结论【关键目标】!C$27*0.7735*0.001</f>
        <v>27.586103999999999</v>
      </c>
      <c r="L6874" s="5">
        <v>0</v>
      </c>
      <c r="M6874" s="5">
        <f>ABS(IF(L6874&lt;=0,L6874/耗电量关键数据!$B$6/1000,L6874/耗电量关键数据!$B$5/1000))</f>
        <v>0</v>
      </c>
      <c r="N6874" s="19">
        <f>耗电量关键数据!$B$14</f>
        <v>1.1688450000000001</v>
      </c>
      <c r="O6874" s="19">
        <f>耗电量关键数据!$B$15</f>
        <v>0.37403039999999999</v>
      </c>
      <c r="P6874" s="19">
        <f t="shared" si="965"/>
        <v>1.5428754000000002</v>
      </c>
      <c r="Q6874" s="19">
        <f t="shared" si="969"/>
        <v>0</v>
      </c>
      <c r="R6874" s="20">
        <f t="shared" si="966"/>
        <v>27.586103999999999</v>
      </c>
      <c r="S6874" s="20">
        <f t="shared" si="970"/>
        <v>0</v>
      </c>
      <c r="T6874" s="20">
        <f>IF((T6873+R6874)&lt;0,0,IF((T6873+R6874)&gt;结论【关键目标】!C$28,结论【关键目标】!C$28,T6873+R6874))</f>
        <v>22</v>
      </c>
      <c r="U6874" s="19">
        <f>IF((T6873+R6874)&lt;结论【关键目标】!$C$28,0,(发电量计算【计算逻辑页】!R6874+发电量计算【计算逻辑页】!T6873-结论【关键目标】!$C$28))</f>
        <v>27.586103999999999</v>
      </c>
      <c r="V6874" s="5">
        <f t="shared" si="967"/>
        <v>9.6551363999999982</v>
      </c>
      <c r="W6874" s="5">
        <f t="shared" si="968"/>
        <v>1.0925100707400002</v>
      </c>
      <c r="X6874" s="5">
        <f t="shared" si="971"/>
        <v>0</v>
      </c>
    </row>
    <row r="6875" spans="1:24" x14ac:dyDescent="0.15">
      <c r="A6875" s="7">
        <v>6874</v>
      </c>
      <c r="B6875" s="7">
        <v>10</v>
      </c>
      <c r="C6875" s="7">
        <v>14</v>
      </c>
      <c r="D6875" s="7">
        <v>10</v>
      </c>
      <c r="E6875" s="7">
        <v>287</v>
      </c>
      <c r="F6875" s="7">
        <v>11</v>
      </c>
      <c r="G6875" s="7">
        <v>366.5</v>
      </c>
      <c r="H6875" s="7">
        <f t="shared" si="963"/>
        <v>6</v>
      </c>
      <c r="I6875" s="16">
        <f t="shared" si="964"/>
        <v>45213</v>
      </c>
      <c r="J6875" s="17">
        <v>0.70809999999999995</v>
      </c>
      <c r="K6875" s="18">
        <f>G6875*结论【关键目标】!C$27*0.7735*0.001</f>
        <v>34.018529999999998</v>
      </c>
      <c r="L6875" s="5">
        <v>0</v>
      </c>
      <c r="M6875" s="5">
        <f>ABS(IF(L6875&lt;=0,L6875/耗电量关键数据!$B$6/1000,L6875/耗电量关键数据!$B$5/1000))</f>
        <v>0</v>
      </c>
      <c r="N6875" s="19">
        <f>耗电量关键数据!$B$14</f>
        <v>1.1688450000000001</v>
      </c>
      <c r="O6875" s="19">
        <f>耗电量关键数据!$B$15</f>
        <v>0.37403039999999999</v>
      </c>
      <c r="P6875" s="19">
        <f t="shared" si="965"/>
        <v>1.5428754000000002</v>
      </c>
      <c r="Q6875" s="19">
        <f t="shared" si="969"/>
        <v>0</v>
      </c>
      <c r="R6875" s="20">
        <f t="shared" si="966"/>
        <v>34.018529999999998</v>
      </c>
      <c r="S6875" s="20">
        <f t="shared" si="970"/>
        <v>0</v>
      </c>
      <c r="T6875" s="20">
        <f>IF((T6874+R6875)&lt;0,0,IF((T6874+R6875)&gt;结论【关键目标】!C$28,结论【关键目标】!C$28,T6874+R6875))</f>
        <v>22</v>
      </c>
      <c r="U6875" s="19">
        <f>IF((T6874+R6875)&lt;结论【关键目标】!$C$28,0,(发电量计算【计算逻辑页】!R6875+发电量计算【计算逻辑页】!T6874-结论【关键目标】!$C$28))</f>
        <v>34.018529999999998</v>
      </c>
      <c r="V6875" s="5">
        <f t="shared" si="967"/>
        <v>11.906485499999999</v>
      </c>
      <c r="W6875" s="5">
        <f t="shared" si="968"/>
        <v>1.0925100707400002</v>
      </c>
      <c r="X6875" s="5">
        <f t="shared" si="971"/>
        <v>0</v>
      </c>
    </row>
    <row r="6876" spans="1:24" x14ac:dyDescent="0.15">
      <c r="A6876" s="7">
        <v>6875</v>
      </c>
      <c r="B6876" s="7">
        <v>10</v>
      </c>
      <c r="C6876" s="7">
        <v>14</v>
      </c>
      <c r="D6876" s="7">
        <v>11</v>
      </c>
      <c r="E6876" s="7">
        <v>287</v>
      </c>
      <c r="F6876" s="7">
        <v>12</v>
      </c>
      <c r="G6876" s="7">
        <v>501.9</v>
      </c>
      <c r="H6876" s="7">
        <f t="shared" si="963"/>
        <v>6</v>
      </c>
      <c r="I6876" s="16">
        <f t="shared" si="964"/>
        <v>45213</v>
      </c>
      <c r="J6876" s="17">
        <v>1.2267999999999999</v>
      </c>
      <c r="K6876" s="18">
        <f>G6876*结论【关键目标】!C$27*0.7735*0.001</f>
        <v>46.586358000000004</v>
      </c>
      <c r="L6876" s="5">
        <v>0</v>
      </c>
      <c r="M6876" s="5">
        <f>ABS(IF(L6876&lt;=0,L6876/耗电量关键数据!$B$6/1000,L6876/耗电量关键数据!$B$5/1000))</f>
        <v>0</v>
      </c>
      <c r="N6876" s="19">
        <f>耗电量关键数据!$B$14</f>
        <v>1.1688450000000001</v>
      </c>
      <c r="O6876" s="19">
        <f>耗电量关键数据!$B$15</f>
        <v>0.37403039999999999</v>
      </c>
      <c r="P6876" s="19">
        <f t="shared" si="965"/>
        <v>1.5428754000000002</v>
      </c>
      <c r="Q6876" s="19">
        <f t="shared" si="969"/>
        <v>1.5428754000000002</v>
      </c>
      <c r="R6876" s="20">
        <f t="shared" si="966"/>
        <v>45.043482600000004</v>
      </c>
      <c r="S6876" s="20">
        <f t="shared" si="970"/>
        <v>0</v>
      </c>
      <c r="T6876" s="20">
        <f>IF((T6875+R6876)&lt;0,0,IF((T6875+R6876)&gt;结论【关键目标】!C$28,结论【关键目标】!C$28,T6875+R6876))</f>
        <v>22</v>
      </c>
      <c r="U6876" s="19">
        <f>IF((T6875+R6876)&lt;结论【关键目标】!$C$28,0,(发电量计算【计算逻辑页】!R6876+发电量计算【计算逻辑页】!T6875-结论【关键目标】!$C$28))</f>
        <v>45.043482600000004</v>
      </c>
      <c r="V6876" s="5">
        <f t="shared" si="967"/>
        <v>15.76521891</v>
      </c>
      <c r="W6876" s="5">
        <f t="shared" si="968"/>
        <v>1.89279954072</v>
      </c>
      <c r="X6876" s="5">
        <f t="shared" si="971"/>
        <v>0</v>
      </c>
    </row>
    <row r="6877" spans="1:24" x14ac:dyDescent="0.15">
      <c r="A6877" s="7">
        <v>6876</v>
      </c>
      <c r="B6877" s="7">
        <v>10</v>
      </c>
      <c r="C6877" s="7">
        <v>14</v>
      </c>
      <c r="D6877" s="7">
        <v>12</v>
      </c>
      <c r="E6877" s="7">
        <v>287</v>
      </c>
      <c r="F6877" s="7">
        <v>13.3</v>
      </c>
      <c r="G6877" s="7">
        <v>528</v>
      </c>
      <c r="H6877" s="7">
        <f t="shared" si="963"/>
        <v>6</v>
      </c>
      <c r="I6877" s="16">
        <f t="shared" si="964"/>
        <v>45213</v>
      </c>
      <c r="J6877" s="17">
        <v>1.2267999999999999</v>
      </c>
      <c r="K6877" s="18">
        <f>G6877*结论【关键目标】!C$27*0.7735*0.001</f>
        <v>49.008960000000002</v>
      </c>
      <c r="L6877" s="5">
        <v>0</v>
      </c>
      <c r="M6877" s="5">
        <f>ABS(IF(L6877&lt;=0,L6877/耗电量关键数据!$B$6/1000,L6877/耗电量关键数据!$B$5/1000))</f>
        <v>0</v>
      </c>
      <c r="N6877" s="19">
        <f>耗电量关键数据!$B$14</f>
        <v>1.1688450000000001</v>
      </c>
      <c r="O6877" s="19">
        <f>耗电量关键数据!$B$15</f>
        <v>0.37403039999999999</v>
      </c>
      <c r="P6877" s="19">
        <f t="shared" si="965"/>
        <v>1.5428754000000002</v>
      </c>
      <c r="Q6877" s="19">
        <f t="shared" si="969"/>
        <v>1.5428754000000002</v>
      </c>
      <c r="R6877" s="20">
        <f t="shared" si="966"/>
        <v>47.466084600000002</v>
      </c>
      <c r="S6877" s="20">
        <f t="shared" si="970"/>
        <v>0</v>
      </c>
      <c r="T6877" s="20">
        <f>IF((T6876+R6877)&lt;0,0,IF((T6876+R6877)&gt;结论【关键目标】!C$28,结论【关键目标】!C$28,T6876+R6877))</f>
        <v>22</v>
      </c>
      <c r="U6877" s="19">
        <f>IF((T6876+R6877)&lt;结论【关键目标】!$C$28,0,(发电量计算【计算逻辑页】!R6877+发电量计算【计算逻辑页】!T6876-结论【关键目标】!$C$28))</f>
        <v>47.466084600000002</v>
      </c>
      <c r="V6877" s="5">
        <f t="shared" si="967"/>
        <v>16.613129610000001</v>
      </c>
      <c r="W6877" s="5">
        <f t="shared" si="968"/>
        <v>1.89279954072</v>
      </c>
      <c r="X6877" s="5">
        <f t="shared" si="971"/>
        <v>0</v>
      </c>
    </row>
    <row r="6878" spans="1:24" x14ac:dyDescent="0.15">
      <c r="A6878" s="7">
        <v>6877</v>
      </c>
      <c r="B6878" s="7">
        <v>10</v>
      </c>
      <c r="C6878" s="7">
        <v>14</v>
      </c>
      <c r="D6878" s="7">
        <v>13</v>
      </c>
      <c r="E6878" s="7">
        <v>287</v>
      </c>
      <c r="F6878" s="7">
        <v>14</v>
      </c>
      <c r="G6878" s="7">
        <v>499</v>
      </c>
      <c r="H6878" s="7">
        <f t="shared" si="963"/>
        <v>6</v>
      </c>
      <c r="I6878" s="16">
        <f t="shared" si="964"/>
        <v>45213</v>
      </c>
      <c r="J6878" s="17">
        <v>1.2267999999999999</v>
      </c>
      <c r="K6878" s="18">
        <f>G6878*结论【关键目标】!C$27*0.7735*0.001</f>
        <v>46.31718</v>
      </c>
      <c r="L6878" s="5">
        <v>0</v>
      </c>
      <c r="M6878" s="5">
        <f>ABS(IF(L6878&lt;=0,L6878/耗电量关键数据!$B$6/1000,L6878/耗电量关键数据!$B$5/1000))</f>
        <v>0</v>
      </c>
      <c r="N6878" s="19">
        <f>耗电量关键数据!$B$14</f>
        <v>1.1688450000000001</v>
      </c>
      <c r="O6878" s="19">
        <f>耗电量关键数据!$B$15</f>
        <v>0.37403039999999999</v>
      </c>
      <c r="P6878" s="19">
        <f t="shared" si="965"/>
        <v>1.5428754000000002</v>
      </c>
      <c r="Q6878" s="19">
        <f t="shared" si="969"/>
        <v>1.5428754000000002</v>
      </c>
      <c r="R6878" s="20">
        <f t="shared" si="966"/>
        <v>44.774304600000001</v>
      </c>
      <c r="S6878" s="20">
        <f t="shared" si="970"/>
        <v>0</v>
      </c>
      <c r="T6878" s="20">
        <f>IF((T6877+R6878)&lt;0,0,IF((T6877+R6878)&gt;结论【关键目标】!C$28,结论【关键目标】!C$28,T6877+R6878))</f>
        <v>22</v>
      </c>
      <c r="U6878" s="19">
        <f>IF((T6877+R6878)&lt;结论【关键目标】!$C$28,0,(发电量计算【计算逻辑页】!R6878+发电量计算【计算逻辑页】!T6877-结论【关键目标】!$C$28))</f>
        <v>44.774304599999994</v>
      </c>
      <c r="V6878" s="5">
        <f t="shared" si="967"/>
        <v>15.671006609999997</v>
      </c>
      <c r="W6878" s="5">
        <f t="shared" si="968"/>
        <v>1.89279954072</v>
      </c>
      <c r="X6878" s="5">
        <f t="shared" si="971"/>
        <v>0</v>
      </c>
    </row>
    <row r="6879" spans="1:24" x14ac:dyDescent="0.15">
      <c r="A6879" s="7">
        <v>6878</v>
      </c>
      <c r="B6879" s="7">
        <v>10</v>
      </c>
      <c r="C6879" s="7">
        <v>14</v>
      </c>
      <c r="D6879" s="7">
        <v>14</v>
      </c>
      <c r="E6879" s="7">
        <v>287</v>
      </c>
      <c r="F6879" s="7">
        <v>15</v>
      </c>
      <c r="G6879" s="7">
        <v>439.9</v>
      </c>
      <c r="H6879" s="7">
        <f t="shared" si="963"/>
        <v>6</v>
      </c>
      <c r="I6879" s="16">
        <f t="shared" si="964"/>
        <v>45213</v>
      </c>
      <c r="J6879" s="17">
        <v>1.2267999999999999</v>
      </c>
      <c r="K6879" s="18">
        <f>G6879*结论【关键目标】!C$27*0.7735*0.001</f>
        <v>40.831517999999996</v>
      </c>
      <c r="L6879" s="5">
        <v>0</v>
      </c>
      <c r="M6879" s="5">
        <f>ABS(IF(L6879&lt;=0,L6879/耗电量关键数据!$B$6/1000,L6879/耗电量关键数据!$B$5/1000))</f>
        <v>0</v>
      </c>
      <c r="N6879" s="19">
        <f>耗电量关键数据!$B$14</f>
        <v>1.1688450000000001</v>
      </c>
      <c r="O6879" s="19">
        <f>耗电量关键数据!$B$15</f>
        <v>0.37403039999999999</v>
      </c>
      <c r="P6879" s="19">
        <f t="shared" si="965"/>
        <v>1.5428754000000002</v>
      </c>
      <c r="Q6879" s="19">
        <f t="shared" si="969"/>
        <v>1.5428754000000002</v>
      </c>
      <c r="R6879" s="20">
        <f t="shared" si="966"/>
        <v>39.288642599999996</v>
      </c>
      <c r="S6879" s="20">
        <f t="shared" si="970"/>
        <v>0</v>
      </c>
      <c r="T6879" s="20">
        <f>IF((T6878+R6879)&lt;0,0,IF((T6878+R6879)&gt;结论【关键目标】!C$28,结论【关键目标】!C$28,T6878+R6879))</f>
        <v>22</v>
      </c>
      <c r="U6879" s="19">
        <f>IF((T6878+R6879)&lt;结论【关键目标】!$C$28,0,(发电量计算【计算逻辑页】!R6879+发电量计算【计算逻辑页】!T6878-结论【关键目标】!$C$28))</f>
        <v>39.288642599999996</v>
      </c>
      <c r="V6879" s="5">
        <f t="shared" si="967"/>
        <v>13.751024909999998</v>
      </c>
      <c r="W6879" s="5">
        <f t="shared" si="968"/>
        <v>1.89279954072</v>
      </c>
      <c r="X6879" s="5">
        <f t="shared" si="971"/>
        <v>0</v>
      </c>
    </row>
    <row r="6880" spans="1:24" x14ac:dyDescent="0.15">
      <c r="A6880" s="7">
        <v>6879</v>
      </c>
      <c r="B6880" s="7">
        <v>10</v>
      </c>
      <c r="C6880" s="7">
        <v>14</v>
      </c>
      <c r="D6880" s="7">
        <v>15</v>
      </c>
      <c r="E6880" s="7">
        <v>287</v>
      </c>
      <c r="F6880" s="7">
        <v>16</v>
      </c>
      <c r="G6880" s="7">
        <v>280.89999999999998</v>
      </c>
      <c r="H6880" s="7">
        <f t="shared" si="963"/>
        <v>6</v>
      </c>
      <c r="I6880" s="16">
        <f t="shared" si="964"/>
        <v>45213</v>
      </c>
      <c r="J6880" s="17">
        <v>1.2267999999999999</v>
      </c>
      <c r="K6880" s="18">
        <f>G6880*结论【关键目标】!C$27*0.7735*0.001</f>
        <v>26.073138</v>
      </c>
      <c r="L6880" s="5">
        <v>0</v>
      </c>
      <c r="M6880" s="5">
        <f>ABS(IF(L6880&lt;=0,L6880/耗电量关键数据!$B$6/1000,L6880/耗电量关键数据!$B$5/1000))</f>
        <v>0</v>
      </c>
      <c r="N6880" s="19">
        <f>耗电量关键数据!$B$14</f>
        <v>1.1688450000000001</v>
      </c>
      <c r="O6880" s="19">
        <f>耗电量关键数据!$B$15</f>
        <v>0.37403039999999999</v>
      </c>
      <c r="P6880" s="19">
        <f t="shared" si="965"/>
        <v>1.5428754000000002</v>
      </c>
      <c r="Q6880" s="19">
        <f t="shared" si="969"/>
        <v>1.5428754000000002</v>
      </c>
      <c r="R6880" s="20">
        <f t="shared" si="966"/>
        <v>24.5302626</v>
      </c>
      <c r="S6880" s="20">
        <f t="shared" si="970"/>
        <v>0</v>
      </c>
      <c r="T6880" s="20">
        <f>IF((T6879+R6880)&lt;0,0,IF((T6879+R6880)&gt;结论【关键目标】!C$28,结论【关键目标】!C$28,T6879+R6880))</f>
        <v>22</v>
      </c>
      <c r="U6880" s="19">
        <f>IF((T6879+R6880)&lt;结论【关键目标】!$C$28,0,(发电量计算【计算逻辑页】!R6880+发电量计算【计算逻辑页】!T6879-结论【关键目标】!$C$28))</f>
        <v>24.5302626</v>
      </c>
      <c r="V6880" s="5">
        <f t="shared" si="967"/>
        <v>8.5855919099999998</v>
      </c>
      <c r="W6880" s="5">
        <f t="shared" si="968"/>
        <v>1.89279954072</v>
      </c>
      <c r="X6880" s="5">
        <f t="shared" si="971"/>
        <v>0</v>
      </c>
    </row>
    <row r="6881" spans="1:24" x14ac:dyDescent="0.15">
      <c r="A6881" s="7">
        <v>6880</v>
      </c>
      <c r="B6881" s="7">
        <v>10</v>
      </c>
      <c r="C6881" s="7">
        <v>14</v>
      </c>
      <c r="D6881" s="7">
        <v>16</v>
      </c>
      <c r="E6881" s="7">
        <v>287</v>
      </c>
      <c r="F6881" s="7">
        <v>16</v>
      </c>
      <c r="G6881" s="7">
        <v>152.5</v>
      </c>
      <c r="H6881" s="7">
        <f t="shared" si="963"/>
        <v>6</v>
      </c>
      <c r="I6881" s="16">
        <f t="shared" si="964"/>
        <v>45213</v>
      </c>
      <c r="J6881" s="17">
        <v>0.70809999999999995</v>
      </c>
      <c r="K6881" s="18">
        <f>G6881*结论【关键目标】!C$27*0.7735*0.001</f>
        <v>14.155049999999999</v>
      </c>
      <c r="L6881" s="5">
        <v>0</v>
      </c>
      <c r="M6881" s="5">
        <f>ABS(IF(L6881&lt;=0,L6881/耗电量关键数据!$B$6/1000,L6881/耗电量关键数据!$B$5/1000))</f>
        <v>0</v>
      </c>
      <c r="N6881" s="19">
        <f>耗电量关键数据!$B$14</f>
        <v>1.1688450000000001</v>
      </c>
      <c r="O6881" s="19">
        <f>耗电量关键数据!$B$15</f>
        <v>0.37403039999999999</v>
      </c>
      <c r="P6881" s="19">
        <f t="shared" si="965"/>
        <v>1.5428754000000002</v>
      </c>
      <c r="Q6881" s="19">
        <f t="shared" si="969"/>
        <v>0</v>
      </c>
      <c r="R6881" s="20">
        <f t="shared" si="966"/>
        <v>14.155049999999999</v>
      </c>
      <c r="S6881" s="20">
        <f t="shared" si="970"/>
        <v>0</v>
      </c>
      <c r="T6881" s="20">
        <f>IF((T6880+R6881)&lt;0,0,IF((T6880+R6881)&gt;结论【关键目标】!C$28,结论【关键目标】!C$28,T6880+R6881))</f>
        <v>22</v>
      </c>
      <c r="U6881" s="19">
        <f>IF((T6880+R6881)&lt;结论【关键目标】!$C$28,0,(发电量计算【计算逻辑页】!R6881+发电量计算【计算逻辑页】!T6880-结论【关键目标】!$C$28))</f>
        <v>14.155050000000003</v>
      </c>
      <c r="V6881" s="5">
        <f t="shared" si="967"/>
        <v>4.9542675000000003</v>
      </c>
      <c r="W6881" s="5">
        <f t="shared" si="968"/>
        <v>1.0925100707400002</v>
      </c>
      <c r="X6881" s="5">
        <f t="shared" si="971"/>
        <v>0</v>
      </c>
    </row>
    <row r="6882" spans="1:24" x14ac:dyDescent="0.15">
      <c r="A6882" s="7">
        <v>6881</v>
      </c>
      <c r="B6882" s="7">
        <v>10</v>
      </c>
      <c r="C6882" s="7">
        <v>14</v>
      </c>
      <c r="D6882" s="7">
        <v>17</v>
      </c>
      <c r="E6882" s="7">
        <v>287</v>
      </c>
      <c r="F6882" s="7">
        <v>16</v>
      </c>
      <c r="G6882" s="7">
        <v>0.2</v>
      </c>
      <c r="H6882" s="7">
        <f t="shared" si="963"/>
        <v>6</v>
      </c>
      <c r="I6882" s="16">
        <f t="shared" si="964"/>
        <v>45213</v>
      </c>
      <c r="J6882" s="17">
        <v>0.70809999999999995</v>
      </c>
      <c r="K6882" s="18">
        <f>G6882*结论【关键目标】!C$27*0.7735*0.001</f>
        <v>1.8564000000000001E-2</v>
      </c>
      <c r="L6882" s="5">
        <v>0</v>
      </c>
      <c r="M6882" s="5">
        <f>ABS(IF(L6882&lt;=0,L6882/耗电量关键数据!$B$6/1000,L6882/耗电量关键数据!$B$5/1000))</f>
        <v>0</v>
      </c>
      <c r="N6882" s="19">
        <f>耗电量关键数据!$B$14</f>
        <v>1.1688450000000001</v>
      </c>
      <c r="O6882" s="19">
        <f>耗电量关键数据!$B$15</f>
        <v>0.37403039999999999</v>
      </c>
      <c r="P6882" s="19">
        <f t="shared" si="965"/>
        <v>1.5428754000000002</v>
      </c>
      <c r="Q6882" s="19">
        <f t="shared" si="969"/>
        <v>0</v>
      </c>
      <c r="R6882" s="20">
        <f t="shared" si="966"/>
        <v>1.8564000000000001E-2</v>
      </c>
      <c r="S6882" s="20">
        <f t="shared" si="970"/>
        <v>0</v>
      </c>
      <c r="T6882" s="20">
        <f>IF((T6881+R6882)&lt;0,0,IF((T6881+R6882)&gt;结论【关键目标】!C$28,结论【关键目标】!C$28,T6881+R6882))</f>
        <v>22</v>
      </c>
      <c r="U6882" s="19">
        <f>IF((T6881+R6882)&lt;结论【关键目标】!$C$28,0,(发电量计算【计算逻辑页】!R6882+发电量计算【计算逻辑页】!T6881-结论【关键目标】!$C$28))</f>
        <v>1.8564000000001357E-2</v>
      </c>
      <c r="V6882" s="5">
        <f t="shared" si="967"/>
        <v>6.4974000000004748E-3</v>
      </c>
      <c r="W6882" s="5">
        <f t="shared" si="968"/>
        <v>1.3145168399999999E-2</v>
      </c>
      <c r="X6882" s="5">
        <f t="shared" si="971"/>
        <v>0</v>
      </c>
    </row>
    <row r="6883" spans="1:24" x14ac:dyDescent="0.15">
      <c r="A6883" s="7">
        <v>6882</v>
      </c>
      <c r="B6883" s="7">
        <v>10</v>
      </c>
      <c r="C6883" s="7">
        <v>14</v>
      </c>
      <c r="D6883" s="7">
        <v>18</v>
      </c>
      <c r="E6883" s="7">
        <v>287</v>
      </c>
      <c r="F6883" s="7">
        <v>15.6</v>
      </c>
      <c r="G6883" s="7">
        <v>0</v>
      </c>
      <c r="H6883" s="7">
        <f t="shared" si="963"/>
        <v>6</v>
      </c>
      <c r="I6883" s="16">
        <f t="shared" si="964"/>
        <v>45213</v>
      </c>
      <c r="J6883" s="17">
        <v>0.70809999999999995</v>
      </c>
      <c r="K6883" s="18">
        <f>G6883*结论【关键目标】!C$27*0.7735*0.001</f>
        <v>0</v>
      </c>
      <c r="L6883" s="5">
        <v>0</v>
      </c>
      <c r="M6883" s="5">
        <f>ABS(IF(L6883&lt;=0,L6883/耗电量关键数据!$B$6/1000,L6883/耗电量关键数据!$B$5/1000))</f>
        <v>0</v>
      </c>
      <c r="N6883" s="19">
        <f>耗电量关键数据!$B$14</f>
        <v>1.1688450000000001</v>
      </c>
      <c r="O6883" s="19">
        <f>耗电量关键数据!$B$15</f>
        <v>0.37403039999999999</v>
      </c>
      <c r="P6883" s="19">
        <f t="shared" si="965"/>
        <v>1.5428754000000002</v>
      </c>
      <c r="Q6883" s="19">
        <f t="shared" si="969"/>
        <v>0</v>
      </c>
      <c r="R6883" s="20">
        <f t="shared" si="966"/>
        <v>0</v>
      </c>
      <c r="S6883" s="20">
        <f t="shared" si="970"/>
        <v>0</v>
      </c>
      <c r="T6883" s="20">
        <f>IF((T6882+R6883)&lt;0,0,IF((T6882+R6883)&gt;结论【关键目标】!C$28,结论【关键目标】!C$28,T6882+R6883))</f>
        <v>22</v>
      </c>
      <c r="U6883" s="19">
        <f>IF((T6882+R6883)&lt;结论【关键目标】!$C$28,0,(发电量计算【计算逻辑页】!R6883+发电量计算【计算逻辑页】!T6882-结论【关键目标】!$C$28))</f>
        <v>0</v>
      </c>
      <c r="V6883" s="5">
        <f t="shared" si="967"/>
        <v>0</v>
      </c>
      <c r="W6883" s="5">
        <f t="shared" si="968"/>
        <v>0</v>
      </c>
      <c r="X6883" s="5">
        <f t="shared" si="971"/>
        <v>0</v>
      </c>
    </row>
    <row r="6884" spans="1:24" x14ac:dyDescent="0.15">
      <c r="A6884" s="7">
        <v>6883</v>
      </c>
      <c r="B6884" s="7">
        <v>10</v>
      </c>
      <c r="C6884" s="7">
        <v>14</v>
      </c>
      <c r="D6884" s="7">
        <v>19</v>
      </c>
      <c r="E6884" s="7">
        <v>287</v>
      </c>
      <c r="F6884" s="7">
        <v>14</v>
      </c>
      <c r="G6884" s="7">
        <v>0</v>
      </c>
      <c r="H6884" s="7">
        <f t="shared" si="963"/>
        <v>6</v>
      </c>
      <c r="I6884" s="16">
        <f t="shared" si="964"/>
        <v>45213</v>
      </c>
      <c r="J6884" s="17">
        <v>1.2267999999999999</v>
      </c>
      <c r="K6884" s="18">
        <f>G6884*结论【关键目标】!C$27*0.7735*0.001</f>
        <v>0</v>
      </c>
      <c r="L6884" s="5">
        <v>0</v>
      </c>
      <c r="M6884" s="5">
        <f>ABS(IF(L6884&lt;=0,L6884/耗电量关键数据!$B$6/1000,L6884/耗电量关键数据!$B$5/1000))</f>
        <v>0</v>
      </c>
      <c r="N6884" s="19">
        <f>耗电量关键数据!$B$14</f>
        <v>1.1688450000000001</v>
      </c>
      <c r="O6884" s="19">
        <f>耗电量关键数据!$B$15</f>
        <v>0.37403039999999999</v>
      </c>
      <c r="P6884" s="19">
        <f t="shared" si="965"/>
        <v>1.5428754000000002</v>
      </c>
      <c r="Q6884" s="19">
        <f t="shared" si="969"/>
        <v>1.5428754000000002</v>
      </c>
      <c r="R6884" s="20">
        <f t="shared" si="966"/>
        <v>-1.5428754000000002</v>
      </c>
      <c r="S6884" s="20">
        <f t="shared" si="970"/>
        <v>1.5428754000000002</v>
      </c>
      <c r="T6884" s="20">
        <f>IF((T6883+R6884)&lt;0,0,IF((T6883+R6884)&gt;结论【关键目标】!C$28,结论【关键目标】!C$28,T6883+R6884))</f>
        <v>20.4571246</v>
      </c>
      <c r="U6884" s="19">
        <f>IF((T6883+R6884)&lt;结论【关键目标】!$C$28,0,(发电量计算【计算逻辑页】!R6884+发电量计算【计算逻辑页】!T6883-结论【关键目标】!$C$28))</f>
        <v>0</v>
      </c>
      <c r="V6884" s="5">
        <f t="shared" si="967"/>
        <v>0</v>
      </c>
      <c r="W6884" s="5">
        <f t="shared" si="968"/>
        <v>0</v>
      </c>
      <c r="X6884" s="5">
        <f t="shared" si="971"/>
        <v>1.3527931507200002</v>
      </c>
    </row>
    <row r="6885" spans="1:24" x14ac:dyDescent="0.15">
      <c r="A6885" s="7">
        <v>6884</v>
      </c>
      <c r="B6885" s="7">
        <v>10</v>
      </c>
      <c r="C6885" s="7">
        <v>14</v>
      </c>
      <c r="D6885" s="7">
        <v>20</v>
      </c>
      <c r="E6885" s="7">
        <v>287</v>
      </c>
      <c r="F6885" s="7">
        <v>14</v>
      </c>
      <c r="G6885" s="7">
        <v>0</v>
      </c>
      <c r="H6885" s="7">
        <f t="shared" si="963"/>
        <v>6</v>
      </c>
      <c r="I6885" s="16">
        <f t="shared" si="964"/>
        <v>45213</v>
      </c>
      <c r="J6885" s="17">
        <v>1.2267999999999999</v>
      </c>
      <c r="K6885" s="18">
        <f>G6885*结论【关键目标】!C$27*0.7735*0.001</f>
        <v>0</v>
      </c>
      <c r="L6885" s="5">
        <v>0</v>
      </c>
      <c r="M6885" s="5">
        <f>ABS(IF(L6885&lt;=0,L6885/耗电量关键数据!$B$6/1000,L6885/耗电量关键数据!$B$5/1000))</f>
        <v>0</v>
      </c>
      <c r="N6885" s="19">
        <f>耗电量关键数据!$B$14</f>
        <v>1.1688450000000001</v>
      </c>
      <c r="O6885" s="19">
        <f>耗电量关键数据!$B$15</f>
        <v>0.37403039999999999</v>
      </c>
      <c r="P6885" s="19">
        <f t="shared" si="965"/>
        <v>1.5428754000000002</v>
      </c>
      <c r="Q6885" s="19">
        <f t="shared" si="969"/>
        <v>1.5428754000000002</v>
      </c>
      <c r="R6885" s="20">
        <f t="shared" si="966"/>
        <v>-1.5428754000000002</v>
      </c>
      <c r="S6885" s="20">
        <f t="shared" si="970"/>
        <v>1.5428754000000002</v>
      </c>
      <c r="T6885" s="20">
        <f>IF((T6884+R6885)&lt;0,0,IF((T6884+R6885)&gt;结论【关键目标】!C$28,结论【关键目标】!C$28,T6884+R6885))</f>
        <v>18.9142492</v>
      </c>
      <c r="U6885" s="19">
        <f>IF((T6884+R6885)&lt;结论【关键目标】!$C$28,0,(发电量计算【计算逻辑页】!R6885+发电量计算【计算逻辑页】!T6884-结论【关键目标】!$C$28))</f>
        <v>0</v>
      </c>
      <c r="V6885" s="5">
        <f t="shared" si="967"/>
        <v>0</v>
      </c>
      <c r="W6885" s="5">
        <f t="shared" si="968"/>
        <v>0</v>
      </c>
      <c r="X6885" s="5">
        <f t="shared" si="971"/>
        <v>1.3527931507200002</v>
      </c>
    </row>
    <row r="6886" spans="1:24" x14ac:dyDescent="0.15">
      <c r="A6886" s="7">
        <v>6885</v>
      </c>
      <c r="B6886" s="7">
        <v>10</v>
      </c>
      <c r="C6886" s="7">
        <v>14</v>
      </c>
      <c r="D6886" s="7">
        <v>21</v>
      </c>
      <c r="E6886" s="7">
        <v>287</v>
      </c>
      <c r="F6886" s="7">
        <v>13.1</v>
      </c>
      <c r="G6886" s="7">
        <v>0</v>
      </c>
      <c r="H6886" s="7">
        <f t="shared" si="963"/>
        <v>6</v>
      </c>
      <c r="I6886" s="16">
        <f t="shared" si="964"/>
        <v>45213</v>
      </c>
      <c r="J6886" s="17">
        <v>1.2267999999999999</v>
      </c>
      <c r="K6886" s="18">
        <f>G6886*结论【关键目标】!C$27*0.7735*0.001</f>
        <v>0</v>
      </c>
      <c r="L6886" s="5">
        <v>0</v>
      </c>
      <c r="M6886" s="5">
        <f>ABS(IF(L6886&lt;=0,L6886/耗电量关键数据!$B$6/1000,L6886/耗电量关键数据!$B$5/1000))</f>
        <v>0</v>
      </c>
      <c r="N6886" s="19">
        <f>耗电量关键数据!$B$14</f>
        <v>1.1688450000000001</v>
      </c>
      <c r="O6886" s="19">
        <f>耗电量关键数据!$B$15</f>
        <v>0.37403039999999999</v>
      </c>
      <c r="P6886" s="19">
        <f t="shared" si="965"/>
        <v>1.5428754000000002</v>
      </c>
      <c r="Q6886" s="19">
        <f t="shared" si="969"/>
        <v>1.5428754000000002</v>
      </c>
      <c r="R6886" s="20">
        <f t="shared" si="966"/>
        <v>-1.5428754000000002</v>
      </c>
      <c r="S6886" s="20">
        <f t="shared" si="970"/>
        <v>1.5428754000000002</v>
      </c>
      <c r="T6886" s="20">
        <f>IF((T6885+R6886)&lt;0,0,IF((T6885+R6886)&gt;结论【关键目标】!C$28,结论【关键目标】!C$28,T6885+R6886))</f>
        <v>17.371373800000001</v>
      </c>
      <c r="U6886" s="19">
        <f>IF((T6885+R6886)&lt;结论【关键目标】!$C$28,0,(发电量计算【计算逻辑页】!R6886+发电量计算【计算逻辑页】!T6885-结论【关键目标】!$C$28))</f>
        <v>0</v>
      </c>
      <c r="V6886" s="5">
        <f t="shared" si="967"/>
        <v>0</v>
      </c>
      <c r="W6886" s="5">
        <f t="shared" si="968"/>
        <v>0</v>
      </c>
      <c r="X6886" s="5">
        <f t="shared" si="971"/>
        <v>1.3527931507200002</v>
      </c>
    </row>
    <row r="6887" spans="1:24" x14ac:dyDescent="0.15">
      <c r="A6887" s="7">
        <v>6886</v>
      </c>
      <c r="B6887" s="7">
        <v>10</v>
      </c>
      <c r="C6887" s="7">
        <v>14</v>
      </c>
      <c r="D6887" s="7">
        <v>22</v>
      </c>
      <c r="E6887" s="7">
        <v>287</v>
      </c>
      <c r="F6887" s="7">
        <v>11</v>
      </c>
      <c r="G6887" s="7">
        <v>0</v>
      </c>
      <c r="H6887" s="7">
        <f t="shared" si="963"/>
        <v>6</v>
      </c>
      <c r="I6887" s="16">
        <f t="shared" si="964"/>
        <v>45213</v>
      </c>
      <c r="J6887" s="17">
        <v>0.70809999999999995</v>
      </c>
      <c r="K6887" s="18">
        <f>G6887*结论【关键目标】!C$27*0.7735*0.001</f>
        <v>0</v>
      </c>
      <c r="L6887" s="5">
        <v>0</v>
      </c>
      <c r="M6887" s="5">
        <f>ABS(IF(L6887&lt;=0,L6887/耗电量关键数据!$B$6/1000,L6887/耗电量关键数据!$B$5/1000))</f>
        <v>0</v>
      </c>
      <c r="N6887" s="19">
        <f>耗电量关键数据!$B$14</f>
        <v>1.1688450000000001</v>
      </c>
      <c r="O6887" s="19">
        <f>耗电量关键数据!$B$15</f>
        <v>0.37403039999999999</v>
      </c>
      <c r="P6887" s="19">
        <f t="shared" si="965"/>
        <v>1.5428754000000002</v>
      </c>
      <c r="Q6887" s="19">
        <f t="shared" si="969"/>
        <v>0</v>
      </c>
      <c r="R6887" s="20">
        <f t="shared" si="966"/>
        <v>0</v>
      </c>
      <c r="S6887" s="20">
        <f t="shared" si="970"/>
        <v>0</v>
      </c>
      <c r="T6887" s="20">
        <f>IF((T6886+R6887)&lt;0,0,IF((T6886+R6887)&gt;结论【关键目标】!C$28,结论【关键目标】!C$28,T6886+R6887))</f>
        <v>17.371373800000001</v>
      </c>
      <c r="U6887" s="19">
        <f>IF((T6886+R6887)&lt;结论【关键目标】!$C$28,0,(发电量计算【计算逻辑页】!R6887+发电量计算【计算逻辑页】!T6886-结论【关键目标】!$C$28))</f>
        <v>0</v>
      </c>
      <c r="V6887" s="5">
        <f t="shared" si="967"/>
        <v>0</v>
      </c>
      <c r="W6887" s="5">
        <f t="shared" si="968"/>
        <v>0</v>
      </c>
      <c r="X6887" s="5">
        <f t="shared" si="971"/>
        <v>0</v>
      </c>
    </row>
    <row r="6888" spans="1:24" x14ac:dyDescent="0.15">
      <c r="A6888" s="7">
        <v>6887</v>
      </c>
      <c r="B6888" s="7">
        <v>10</v>
      </c>
      <c r="C6888" s="7">
        <v>14</v>
      </c>
      <c r="D6888" s="7">
        <v>23</v>
      </c>
      <c r="E6888" s="7">
        <v>287</v>
      </c>
      <c r="F6888" s="7">
        <v>10</v>
      </c>
      <c r="G6888" s="7">
        <v>0</v>
      </c>
      <c r="H6888" s="7">
        <f t="shared" si="963"/>
        <v>6</v>
      </c>
      <c r="I6888" s="16">
        <f t="shared" si="964"/>
        <v>45213</v>
      </c>
      <c r="J6888" s="17">
        <v>0.70809999999999995</v>
      </c>
      <c r="K6888" s="18">
        <f>G6888*结论【关键目标】!C$27*0.7735*0.001</f>
        <v>0</v>
      </c>
      <c r="L6888" s="5">
        <v>0</v>
      </c>
      <c r="M6888" s="5">
        <f>ABS(IF(L6888&lt;=0,L6888/耗电量关键数据!$B$6/1000,L6888/耗电量关键数据!$B$5/1000))</f>
        <v>0</v>
      </c>
      <c r="N6888" s="19">
        <f>耗电量关键数据!$B$14</f>
        <v>1.1688450000000001</v>
      </c>
      <c r="O6888" s="19">
        <f>耗电量关键数据!$B$15</f>
        <v>0.37403039999999999</v>
      </c>
      <c r="P6888" s="19">
        <f t="shared" si="965"/>
        <v>1.5428754000000002</v>
      </c>
      <c r="Q6888" s="19">
        <f t="shared" si="969"/>
        <v>0</v>
      </c>
      <c r="R6888" s="20">
        <f t="shared" si="966"/>
        <v>0</v>
      </c>
      <c r="S6888" s="20">
        <f t="shared" si="970"/>
        <v>0</v>
      </c>
      <c r="T6888" s="20">
        <f>IF((T6887+R6888)&lt;0,0,IF((T6887+R6888)&gt;结论【关键目标】!C$28,结论【关键目标】!C$28,T6887+R6888))</f>
        <v>17.371373800000001</v>
      </c>
      <c r="U6888" s="19">
        <f>IF((T6887+R6888)&lt;结论【关键目标】!$C$28,0,(发电量计算【计算逻辑页】!R6888+发电量计算【计算逻辑页】!T6887-结论【关键目标】!$C$28))</f>
        <v>0</v>
      </c>
      <c r="V6888" s="5">
        <f t="shared" si="967"/>
        <v>0</v>
      </c>
      <c r="W6888" s="5">
        <f t="shared" si="968"/>
        <v>0</v>
      </c>
      <c r="X6888" s="5">
        <f t="shared" si="971"/>
        <v>0</v>
      </c>
    </row>
    <row r="6889" spans="1:24" x14ac:dyDescent="0.15">
      <c r="A6889" s="7">
        <v>6888</v>
      </c>
      <c r="B6889" s="7">
        <v>10</v>
      </c>
      <c r="C6889" s="7">
        <v>14</v>
      </c>
      <c r="D6889" s="7">
        <v>24</v>
      </c>
      <c r="E6889" s="7">
        <v>287</v>
      </c>
      <c r="F6889" s="7">
        <v>10.9</v>
      </c>
      <c r="G6889" s="7">
        <v>0</v>
      </c>
      <c r="H6889" s="7">
        <f t="shared" si="963"/>
        <v>6</v>
      </c>
      <c r="I6889" s="16">
        <f t="shared" si="964"/>
        <v>45213</v>
      </c>
      <c r="J6889" s="17">
        <v>0.2407</v>
      </c>
      <c r="K6889" s="18">
        <f>G6889*结论【关键目标】!C$27*0.7735*0.001</f>
        <v>0</v>
      </c>
      <c r="L6889" s="5">
        <v>0</v>
      </c>
      <c r="M6889" s="5">
        <f>ABS(IF(L6889&lt;=0,L6889/耗电量关键数据!$B$6/1000,L6889/耗电量关键数据!$B$5/1000))</f>
        <v>0</v>
      </c>
      <c r="N6889" s="19">
        <f>耗电量关键数据!$B$14</f>
        <v>1.1688450000000001</v>
      </c>
      <c r="O6889" s="19">
        <f>耗电量关键数据!$B$15</f>
        <v>0.37403039999999999</v>
      </c>
      <c r="P6889" s="19">
        <f t="shared" si="965"/>
        <v>1.5428754000000002</v>
      </c>
      <c r="Q6889" s="19">
        <f t="shared" si="969"/>
        <v>0</v>
      </c>
      <c r="R6889" s="20">
        <f t="shared" si="966"/>
        <v>0</v>
      </c>
      <c r="S6889" s="20">
        <f t="shared" si="970"/>
        <v>0</v>
      </c>
      <c r="T6889" s="20">
        <f>IF((T6888+R6889)&lt;0,0,IF((T6888+R6889)&gt;结论【关键目标】!C$28,结论【关键目标】!C$28,T6888+R6889))</f>
        <v>17.371373800000001</v>
      </c>
      <c r="U6889" s="19">
        <f>IF((T6888+R6889)&lt;结论【关键目标】!$C$28,0,(发电量计算【计算逻辑页】!R6889+发电量计算【计算逻辑页】!T6888-结论【关键目标】!$C$28))</f>
        <v>0</v>
      </c>
      <c r="V6889" s="5">
        <f t="shared" si="967"/>
        <v>0</v>
      </c>
      <c r="W6889" s="5">
        <f t="shared" si="968"/>
        <v>0</v>
      </c>
      <c r="X6889" s="5">
        <f t="shared" si="971"/>
        <v>0</v>
      </c>
    </row>
    <row r="6890" spans="1:24" x14ac:dyDescent="0.15">
      <c r="A6890" s="7">
        <v>6889</v>
      </c>
      <c r="B6890" s="7">
        <v>10</v>
      </c>
      <c r="C6890" s="7">
        <v>15</v>
      </c>
      <c r="D6890" s="7">
        <v>1</v>
      </c>
      <c r="E6890" s="7">
        <v>288</v>
      </c>
      <c r="F6890" s="7">
        <v>9</v>
      </c>
      <c r="G6890" s="7">
        <v>0</v>
      </c>
      <c r="H6890" s="7">
        <f t="shared" si="963"/>
        <v>7</v>
      </c>
      <c r="I6890" s="16">
        <f t="shared" si="964"/>
        <v>45214</v>
      </c>
      <c r="J6890" s="17">
        <v>0.2407</v>
      </c>
      <c r="K6890" s="18">
        <f>G6890*结论【关键目标】!C$27*0.7735*0.001</f>
        <v>0</v>
      </c>
      <c r="L6890" s="5">
        <v>0</v>
      </c>
      <c r="M6890" s="5">
        <f>ABS(IF(L6890&lt;=0,L6890/耗电量关键数据!$B$6/1000,L6890/耗电量关键数据!$B$5/1000))</f>
        <v>0</v>
      </c>
      <c r="N6890" s="19">
        <f>耗电量关键数据!$B$14</f>
        <v>1.1688450000000001</v>
      </c>
      <c r="O6890" s="19">
        <f>耗电量关键数据!$B$15</f>
        <v>0.37403039999999999</v>
      </c>
      <c r="P6890" s="19">
        <f t="shared" si="965"/>
        <v>1.5428754000000002</v>
      </c>
      <c r="Q6890" s="19">
        <f t="shared" si="969"/>
        <v>0</v>
      </c>
      <c r="R6890" s="20">
        <f t="shared" si="966"/>
        <v>0</v>
      </c>
      <c r="S6890" s="20">
        <f t="shared" si="970"/>
        <v>0</v>
      </c>
      <c r="T6890" s="20">
        <f>IF((T6889+R6890)&lt;0,0,IF((T6889+R6890)&gt;结论【关键目标】!C$28,结论【关键目标】!C$28,T6889+R6890))</f>
        <v>17.371373800000001</v>
      </c>
      <c r="U6890" s="19">
        <f>IF((T6889+R6890)&lt;结论【关键目标】!$C$28,0,(发电量计算【计算逻辑页】!R6890+发电量计算【计算逻辑页】!T6889-结论【关键目标】!$C$28))</f>
        <v>0</v>
      </c>
      <c r="V6890" s="5">
        <f t="shared" si="967"/>
        <v>0</v>
      </c>
      <c r="W6890" s="5">
        <f t="shared" si="968"/>
        <v>0</v>
      </c>
      <c r="X6890" s="5">
        <f t="shared" si="971"/>
        <v>0</v>
      </c>
    </row>
    <row r="6891" spans="1:24" x14ac:dyDescent="0.15">
      <c r="A6891" s="7">
        <v>6890</v>
      </c>
      <c r="B6891" s="7">
        <v>10</v>
      </c>
      <c r="C6891" s="7">
        <v>15</v>
      </c>
      <c r="D6891" s="7">
        <v>2</v>
      </c>
      <c r="E6891" s="7">
        <v>288</v>
      </c>
      <c r="F6891" s="7">
        <v>8</v>
      </c>
      <c r="G6891" s="7">
        <v>0</v>
      </c>
      <c r="H6891" s="7">
        <f t="shared" si="963"/>
        <v>7</v>
      </c>
      <c r="I6891" s="16">
        <f t="shared" si="964"/>
        <v>45214</v>
      </c>
      <c r="J6891" s="17">
        <v>0.2407</v>
      </c>
      <c r="K6891" s="18">
        <f>G6891*结论【关键目标】!C$27*0.7735*0.001</f>
        <v>0</v>
      </c>
      <c r="L6891" s="5">
        <v>0</v>
      </c>
      <c r="M6891" s="5">
        <f>ABS(IF(L6891&lt;=0,L6891/耗电量关键数据!$B$6/1000,L6891/耗电量关键数据!$B$5/1000))</f>
        <v>0</v>
      </c>
      <c r="N6891" s="19">
        <f>耗电量关键数据!$B$14</f>
        <v>1.1688450000000001</v>
      </c>
      <c r="O6891" s="19">
        <f>耗电量关键数据!$B$15</f>
        <v>0.37403039999999999</v>
      </c>
      <c r="P6891" s="19">
        <f t="shared" si="965"/>
        <v>1.5428754000000002</v>
      </c>
      <c r="Q6891" s="19">
        <f t="shared" si="969"/>
        <v>0</v>
      </c>
      <c r="R6891" s="20">
        <f t="shared" si="966"/>
        <v>0</v>
      </c>
      <c r="S6891" s="20">
        <f t="shared" si="970"/>
        <v>0</v>
      </c>
      <c r="T6891" s="20">
        <f>IF((T6890+R6891)&lt;0,0,IF((T6890+R6891)&gt;结论【关键目标】!C$28,结论【关键目标】!C$28,T6890+R6891))</f>
        <v>17.371373800000001</v>
      </c>
      <c r="U6891" s="19">
        <f>IF((T6890+R6891)&lt;结论【关键目标】!$C$28,0,(发电量计算【计算逻辑页】!R6891+发电量计算【计算逻辑页】!T6890-结论【关键目标】!$C$28))</f>
        <v>0</v>
      </c>
      <c r="V6891" s="5">
        <f t="shared" si="967"/>
        <v>0</v>
      </c>
      <c r="W6891" s="5">
        <f t="shared" si="968"/>
        <v>0</v>
      </c>
      <c r="X6891" s="5">
        <f t="shared" si="971"/>
        <v>0</v>
      </c>
    </row>
    <row r="6892" spans="1:24" x14ac:dyDescent="0.15">
      <c r="A6892" s="7">
        <v>6891</v>
      </c>
      <c r="B6892" s="7">
        <v>10</v>
      </c>
      <c r="C6892" s="7">
        <v>15</v>
      </c>
      <c r="D6892" s="7">
        <v>3</v>
      </c>
      <c r="E6892" s="7">
        <v>288</v>
      </c>
      <c r="F6892" s="7">
        <v>8.6</v>
      </c>
      <c r="G6892" s="7">
        <v>0</v>
      </c>
      <c r="H6892" s="7">
        <f t="shared" si="963"/>
        <v>7</v>
      </c>
      <c r="I6892" s="16">
        <f t="shared" si="964"/>
        <v>45214</v>
      </c>
      <c r="J6892" s="17">
        <v>0.2407</v>
      </c>
      <c r="K6892" s="18">
        <f>G6892*结论【关键目标】!C$27*0.7735*0.001</f>
        <v>0</v>
      </c>
      <c r="L6892" s="5">
        <v>0</v>
      </c>
      <c r="M6892" s="5">
        <f>ABS(IF(L6892&lt;=0,L6892/耗电量关键数据!$B$6/1000,L6892/耗电量关键数据!$B$5/1000))</f>
        <v>0</v>
      </c>
      <c r="N6892" s="19">
        <f>耗电量关键数据!$B$14</f>
        <v>1.1688450000000001</v>
      </c>
      <c r="O6892" s="19">
        <f>耗电量关键数据!$B$15</f>
        <v>0.37403039999999999</v>
      </c>
      <c r="P6892" s="19">
        <f t="shared" si="965"/>
        <v>1.5428754000000002</v>
      </c>
      <c r="Q6892" s="19">
        <f t="shared" si="969"/>
        <v>0</v>
      </c>
      <c r="R6892" s="20">
        <f t="shared" si="966"/>
        <v>0</v>
      </c>
      <c r="S6892" s="20">
        <f t="shared" si="970"/>
        <v>0</v>
      </c>
      <c r="T6892" s="20">
        <f>IF((T6891+R6892)&lt;0,0,IF((T6891+R6892)&gt;结论【关键目标】!C$28,结论【关键目标】!C$28,T6891+R6892))</f>
        <v>17.371373800000001</v>
      </c>
      <c r="U6892" s="19">
        <f>IF((T6891+R6892)&lt;结论【关键目标】!$C$28,0,(发电量计算【计算逻辑页】!R6892+发电量计算【计算逻辑页】!T6891-结论【关键目标】!$C$28))</f>
        <v>0</v>
      </c>
      <c r="V6892" s="5">
        <f t="shared" si="967"/>
        <v>0</v>
      </c>
      <c r="W6892" s="5">
        <f t="shared" si="968"/>
        <v>0</v>
      </c>
      <c r="X6892" s="5">
        <f t="shared" si="971"/>
        <v>0</v>
      </c>
    </row>
    <row r="6893" spans="1:24" x14ac:dyDescent="0.15">
      <c r="A6893" s="7">
        <v>6892</v>
      </c>
      <c r="B6893" s="7">
        <v>10</v>
      </c>
      <c r="C6893" s="7">
        <v>15</v>
      </c>
      <c r="D6893" s="7">
        <v>4</v>
      </c>
      <c r="E6893" s="7">
        <v>288</v>
      </c>
      <c r="F6893" s="7">
        <v>10</v>
      </c>
      <c r="G6893" s="7">
        <v>0</v>
      </c>
      <c r="H6893" s="7">
        <f t="shared" si="963"/>
        <v>7</v>
      </c>
      <c r="I6893" s="16">
        <f t="shared" si="964"/>
        <v>45214</v>
      </c>
      <c r="J6893" s="17">
        <v>0.2407</v>
      </c>
      <c r="K6893" s="18">
        <f>G6893*结论【关键目标】!C$27*0.7735*0.001</f>
        <v>0</v>
      </c>
      <c r="L6893" s="5">
        <v>0</v>
      </c>
      <c r="M6893" s="5">
        <f>ABS(IF(L6893&lt;=0,L6893/耗电量关键数据!$B$6/1000,L6893/耗电量关键数据!$B$5/1000))</f>
        <v>0</v>
      </c>
      <c r="N6893" s="19">
        <f>耗电量关键数据!$B$14</f>
        <v>1.1688450000000001</v>
      </c>
      <c r="O6893" s="19">
        <f>耗电量关键数据!$B$15</f>
        <v>0.37403039999999999</v>
      </c>
      <c r="P6893" s="19">
        <f t="shared" si="965"/>
        <v>1.5428754000000002</v>
      </c>
      <c r="Q6893" s="19">
        <f t="shared" si="969"/>
        <v>0</v>
      </c>
      <c r="R6893" s="20">
        <f t="shared" si="966"/>
        <v>0</v>
      </c>
      <c r="S6893" s="20">
        <f t="shared" si="970"/>
        <v>0</v>
      </c>
      <c r="T6893" s="20">
        <f>IF((T6892+R6893)&lt;0,0,IF((T6892+R6893)&gt;结论【关键目标】!C$28,结论【关键目标】!C$28,T6892+R6893))</f>
        <v>17.371373800000001</v>
      </c>
      <c r="U6893" s="19">
        <f>IF((T6892+R6893)&lt;结论【关键目标】!$C$28,0,(发电量计算【计算逻辑页】!R6893+发电量计算【计算逻辑页】!T6892-结论【关键目标】!$C$28))</f>
        <v>0</v>
      </c>
      <c r="V6893" s="5">
        <f t="shared" si="967"/>
        <v>0</v>
      </c>
      <c r="W6893" s="5">
        <f t="shared" si="968"/>
        <v>0</v>
      </c>
      <c r="X6893" s="5">
        <f t="shared" si="971"/>
        <v>0</v>
      </c>
    </row>
    <row r="6894" spans="1:24" x14ac:dyDescent="0.15">
      <c r="A6894" s="7">
        <v>6893</v>
      </c>
      <c r="B6894" s="7">
        <v>10</v>
      </c>
      <c r="C6894" s="7">
        <v>15</v>
      </c>
      <c r="D6894" s="7">
        <v>5</v>
      </c>
      <c r="E6894" s="7">
        <v>288</v>
      </c>
      <c r="F6894" s="7">
        <v>10</v>
      </c>
      <c r="G6894" s="7">
        <v>0</v>
      </c>
      <c r="H6894" s="7">
        <f t="shared" si="963"/>
        <v>7</v>
      </c>
      <c r="I6894" s="16">
        <f t="shared" si="964"/>
        <v>45214</v>
      </c>
      <c r="J6894" s="17">
        <v>0.2407</v>
      </c>
      <c r="K6894" s="18">
        <f>G6894*结论【关键目标】!C$27*0.7735*0.001</f>
        <v>0</v>
      </c>
      <c r="L6894" s="5">
        <v>0</v>
      </c>
      <c r="M6894" s="5">
        <f>ABS(IF(L6894&lt;=0,L6894/耗电量关键数据!$B$6/1000,L6894/耗电量关键数据!$B$5/1000))</f>
        <v>0</v>
      </c>
      <c r="N6894" s="19">
        <f>耗电量关键数据!$B$14</f>
        <v>1.1688450000000001</v>
      </c>
      <c r="O6894" s="19">
        <f>耗电量关键数据!$B$15</f>
        <v>0.37403039999999999</v>
      </c>
      <c r="P6894" s="19">
        <f t="shared" si="965"/>
        <v>1.5428754000000002</v>
      </c>
      <c r="Q6894" s="19">
        <f t="shared" si="969"/>
        <v>0</v>
      </c>
      <c r="R6894" s="20">
        <f t="shared" si="966"/>
        <v>0</v>
      </c>
      <c r="S6894" s="20">
        <f t="shared" si="970"/>
        <v>0</v>
      </c>
      <c r="T6894" s="20">
        <f>IF((T6893+R6894)&lt;0,0,IF((T6893+R6894)&gt;结论【关键目标】!C$28,结论【关键目标】!C$28,T6893+R6894))</f>
        <v>17.371373800000001</v>
      </c>
      <c r="U6894" s="19">
        <f>IF((T6893+R6894)&lt;结论【关键目标】!$C$28,0,(发电量计算【计算逻辑页】!R6894+发电量计算【计算逻辑页】!T6893-结论【关键目标】!$C$28))</f>
        <v>0</v>
      </c>
      <c r="V6894" s="5">
        <f t="shared" si="967"/>
        <v>0</v>
      </c>
      <c r="W6894" s="5">
        <f t="shared" si="968"/>
        <v>0</v>
      </c>
      <c r="X6894" s="5">
        <f t="shared" si="971"/>
        <v>0</v>
      </c>
    </row>
    <row r="6895" spans="1:24" x14ac:dyDescent="0.15">
      <c r="A6895" s="7">
        <v>6894</v>
      </c>
      <c r="B6895" s="7">
        <v>10</v>
      </c>
      <c r="C6895" s="7">
        <v>15</v>
      </c>
      <c r="D6895" s="7">
        <v>6</v>
      </c>
      <c r="E6895" s="7">
        <v>288</v>
      </c>
      <c r="F6895" s="7">
        <v>8</v>
      </c>
      <c r="G6895" s="7">
        <v>0</v>
      </c>
      <c r="H6895" s="7">
        <f t="shared" si="963"/>
        <v>7</v>
      </c>
      <c r="I6895" s="16">
        <f t="shared" si="964"/>
        <v>45214</v>
      </c>
      <c r="J6895" s="17">
        <v>0.2407</v>
      </c>
      <c r="K6895" s="18">
        <f>G6895*结论【关键目标】!C$27*0.7735*0.001</f>
        <v>0</v>
      </c>
      <c r="L6895" s="5">
        <v>0</v>
      </c>
      <c r="M6895" s="5">
        <f>ABS(IF(L6895&lt;=0,L6895/耗电量关键数据!$B$6/1000,L6895/耗电量关键数据!$B$5/1000))</f>
        <v>0</v>
      </c>
      <c r="N6895" s="19">
        <f>耗电量关键数据!$B$14</f>
        <v>1.1688450000000001</v>
      </c>
      <c r="O6895" s="19">
        <f>耗电量关键数据!$B$15</f>
        <v>0.37403039999999999</v>
      </c>
      <c r="P6895" s="19">
        <f t="shared" si="965"/>
        <v>1.5428754000000002</v>
      </c>
      <c r="Q6895" s="19">
        <f t="shared" si="969"/>
        <v>0</v>
      </c>
      <c r="R6895" s="20">
        <f t="shared" si="966"/>
        <v>0</v>
      </c>
      <c r="S6895" s="20">
        <f t="shared" si="970"/>
        <v>0</v>
      </c>
      <c r="T6895" s="20">
        <f>IF((T6894+R6895)&lt;0,0,IF((T6894+R6895)&gt;结论【关键目标】!C$28,结论【关键目标】!C$28,T6894+R6895))</f>
        <v>17.371373800000001</v>
      </c>
      <c r="U6895" s="19">
        <f>IF((T6894+R6895)&lt;结论【关键目标】!$C$28,0,(发电量计算【计算逻辑页】!R6895+发电量计算【计算逻辑页】!T6894-结论【关键目标】!$C$28))</f>
        <v>0</v>
      </c>
      <c r="V6895" s="5">
        <f t="shared" si="967"/>
        <v>0</v>
      </c>
      <c r="W6895" s="5">
        <f t="shared" si="968"/>
        <v>0</v>
      </c>
      <c r="X6895" s="5">
        <f t="shared" si="971"/>
        <v>0</v>
      </c>
    </row>
    <row r="6896" spans="1:24" x14ac:dyDescent="0.15">
      <c r="A6896" s="7">
        <v>6895</v>
      </c>
      <c r="B6896" s="7">
        <v>10</v>
      </c>
      <c r="C6896" s="7">
        <v>15</v>
      </c>
      <c r="D6896" s="7">
        <v>7</v>
      </c>
      <c r="E6896" s="7">
        <v>288</v>
      </c>
      <c r="F6896" s="7">
        <v>7</v>
      </c>
      <c r="G6896" s="7">
        <v>60.9</v>
      </c>
      <c r="H6896" s="7">
        <f t="shared" si="963"/>
        <v>7</v>
      </c>
      <c r="I6896" s="16">
        <f t="shared" si="964"/>
        <v>45214</v>
      </c>
      <c r="J6896" s="17">
        <v>0.2407</v>
      </c>
      <c r="K6896" s="18">
        <f>G6896*结论【关键目标】!C$27*0.7735*0.001</f>
        <v>5.6527379999999994</v>
      </c>
      <c r="L6896" s="5">
        <v>0</v>
      </c>
      <c r="M6896" s="5">
        <f>ABS(IF(L6896&lt;=0,L6896/耗电量关键数据!$B$6/1000,L6896/耗电量关键数据!$B$5/1000))</f>
        <v>0</v>
      </c>
      <c r="N6896" s="19">
        <f>耗电量关键数据!$B$14</f>
        <v>1.1688450000000001</v>
      </c>
      <c r="O6896" s="19">
        <f>耗电量关键数据!$B$15</f>
        <v>0.37403039999999999</v>
      </c>
      <c r="P6896" s="19">
        <f t="shared" si="965"/>
        <v>1.5428754000000002</v>
      </c>
      <c r="Q6896" s="19">
        <f t="shared" si="969"/>
        <v>0</v>
      </c>
      <c r="R6896" s="20">
        <f t="shared" si="966"/>
        <v>5.6527379999999994</v>
      </c>
      <c r="S6896" s="20">
        <f t="shared" si="970"/>
        <v>0</v>
      </c>
      <c r="T6896" s="20">
        <f>IF((T6895+R6896)&lt;0,0,IF((T6895+R6896)&gt;结论【关键目标】!C$28,结论【关键目标】!C$28,T6895+R6896))</f>
        <v>22</v>
      </c>
      <c r="U6896" s="19">
        <f>IF((T6895+R6896)&lt;结论【关键目标】!$C$28,0,(发电量计算【计算逻辑页】!R6896+发电量计算【计算逻辑页】!T6895-结论【关键目标】!$C$28))</f>
        <v>1.0241118</v>
      </c>
      <c r="V6896" s="5">
        <f t="shared" si="967"/>
        <v>0</v>
      </c>
      <c r="W6896" s="5">
        <f t="shared" si="968"/>
        <v>0.37137010878000004</v>
      </c>
      <c r="X6896" s="5">
        <f t="shared" si="971"/>
        <v>0</v>
      </c>
    </row>
    <row r="6897" spans="1:24" x14ac:dyDescent="0.15">
      <c r="A6897" s="7">
        <v>6896</v>
      </c>
      <c r="B6897" s="7">
        <v>10</v>
      </c>
      <c r="C6897" s="7">
        <v>15</v>
      </c>
      <c r="D6897" s="7">
        <v>8</v>
      </c>
      <c r="E6897" s="7">
        <v>288</v>
      </c>
      <c r="F6897" s="7">
        <v>10</v>
      </c>
      <c r="G6897" s="7">
        <v>247.8</v>
      </c>
      <c r="H6897" s="7">
        <f t="shared" si="963"/>
        <v>7</v>
      </c>
      <c r="I6897" s="16">
        <f t="shared" si="964"/>
        <v>45214</v>
      </c>
      <c r="J6897" s="17">
        <v>0.70809999999999995</v>
      </c>
      <c r="K6897" s="18">
        <f>G6897*结论【关键目标】!C$27*0.7735*0.001</f>
        <v>23.000795999999998</v>
      </c>
      <c r="L6897" s="5">
        <v>0</v>
      </c>
      <c r="M6897" s="5">
        <f>ABS(IF(L6897&lt;=0,L6897/耗电量关键数据!$B$6/1000,L6897/耗电量关键数据!$B$5/1000))</f>
        <v>0</v>
      </c>
      <c r="N6897" s="19">
        <f>耗电量关键数据!$B$14</f>
        <v>1.1688450000000001</v>
      </c>
      <c r="O6897" s="19">
        <f>耗电量关键数据!$B$15</f>
        <v>0.37403039999999999</v>
      </c>
      <c r="P6897" s="19">
        <f t="shared" si="965"/>
        <v>1.5428754000000002</v>
      </c>
      <c r="Q6897" s="19">
        <f t="shared" si="969"/>
        <v>0</v>
      </c>
      <c r="R6897" s="20">
        <f t="shared" si="966"/>
        <v>23.000795999999998</v>
      </c>
      <c r="S6897" s="20">
        <f t="shared" si="970"/>
        <v>0</v>
      </c>
      <c r="T6897" s="20">
        <f>IF((T6896+R6897)&lt;0,0,IF((T6896+R6897)&gt;结论【关键目标】!C$28,结论【关键目标】!C$28,T6896+R6897))</f>
        <v>22</v>
      </c>
      <c r="U6897" s="19">
        <f>IF((T6896+R6897)&lt;结论【关键目标】!$C$28,0,(发电量计算【计算逻辑页】!R6897+发电量计算【计算逻辑页】!T6896-结论【关键目标】!$C$28))</f>
        <v>23.000795999999994</v>
      </c>
      <c r="V6897" s="5">
        <f t="shared" si="967"/>
        <v>8.0502785999999968</v>
      </c>
      <c r="W6897" s="5">
        <f t="shared" si="968"/>
        <v>1.0925100707400002</v>
      </c>
      <c r="X6897" s="5">
        <f t="shared" si="971"/>
        <v>0</v>
      </c>
    </row>
    <row r="6898" spans="1:24" x14ac:dyDescent="0.15">
      <c r="A6898" s="7">
        <v>6897</v>
      </c>
      <c r="B6898" s="7">
        <v>10</v>
      </c>
      <c r="C6898" s="7">
        <v>15</v>
      </c>
      <c r="D6898" s="7">
        <v>9</v>
      </c>
      <c r="E6898" s="7">
        <v>288</v>
      </c>
      <c r="F6898" s="7">
        <v>10.9</v>
      </c>
      <c r="G6898" s="7">
        <v>422.5</v>
      </c>
      <c r="H6898" s="7">
        <f t="shared" si="963"/>
        <v>7</v>
      </c>
      <c r="I6898" s="16">
        <f t="shared" si="964"/>
        <v>45214</v>
      </c>
      <c r="J6898" s="17">
        <v>0.70809999999999995</v>
      </c>
      <c r="K6898" s="18">
        <f>G6898*结论【关键目标】!C$27*0.7735*0.001</f>
        <v>39.216449999999995</v>
      </c>
      <c r="L6898" s="5">
        <v>0</v>
      </c>
      <c r="M6898" s="5">
        <f>ABS(IF(L6898&lt;=0,L6898/耗电量关键数据!$B$6/1000,L6898/耗电量关键数据!$B$5/1000))</f>
        <v>0</v>
      </c>
      <c r="N6898" s="19">
        <f>耗电量关键数据!$B$14</f>
        <v>1.1688450000000001</v>
      </c>
      <c r="O6898" s="19">
        <f>耗电量关键数据!$B$15</f>
        <v>0.37403039999999999</v>
      </c>
      <c r="P6898" s="19">
        <f t="shared" si="965"/>
        <v>1.5428754000000002</v>
      </c>
      <c r="Q6898" s="19">
        <f t="shared" si="969"/>
        <v>0</v>
      </c>
      <c r="R6898" s="20">
        <f t="shared" si="966"/>
        <v>39.216449999999995</v>
      </c>
      <c r="S6898" s="20">
        <f t="shared" si="970"/>
        <v>0</v>
      </c>
      <c r="T6898" s="20">
        <f>IF((T6897+R6898)&lt;0,0,IF((T6897+R6898)&gt;结论【关键目标】!C$28,结论【关键目标】!C$28,T6897+R6898))</f>
        <v>22</v>
      </c>
      <c r="U6898" s="19">
        <f>IF((T6897+R6898)&lt;结论【关键目标】!$C$28,0,(发电量计算【计算逻辑页】!R6898+发电量计算【计算逻辑页】!T6897-结论【关键目标】!$C$28))</f>
        <v>39.216449999999995</v>
      </c>
      <c r="V6898" s="5">
        <f t="shared" si="967"/>
        <v>13.725757499999997</v>
      </c>
      <c r="W6898" s="5">
        <f t="shared" si="968"/>
        <v>1.0925100707400002</v>
      </c>
      <c r="X6898" s="5">
        <f t="shared" si="971"/>
        <v>0</v>
      </c>
    </row>
    <row r="6899" spans="1:24" x14ac:dyDescent="0.15">
      <c r="A6899" s="7">
        <v>6898</v>
      </c>
      <c r="B6899" s="7">
        <v>10</v>
      </c>
      <c r="C6899" s="7">
        <v>15</v>
      </c>
      <c r="D6899" s="7">
        <v>10</v>
      </c>
      <c r="E6899" s="7">
        <v>288</v>
      </c>
      <c r="F6899" s="7">
        <v>12</v>
      </c>
      <c r="G6899" s="7">
        <v>581.6</v>
      </c>
      <c r="H6899" s="7">
        <f t="shared" si="963"/>
        <v>7</v>
      </c>
      <c r="I6899" s="16">
        <f t="shared" si="964"/>
        <v>45214</v>
      </c>
      <c r="J6899" s="17">
        <v>0.70809999999999995</v>
      </c>
      <c r="K6899" s="18">
        <f>G6899*结论【关键目标】!C$27*0.7735*0.001</f>
        <v>53.984112000000003</v>
      </c>
      <c r="L6899" s="5">
        <v>0</v>
      </c>
      <c r="M6899" s="5">
        <f>ABS(IF(L6899&lt;=0,L6899/耗电量关键数据!$B$6/1000,L6899/耗电量关键数据!$B$5/1000))</f>
        <v>0</v>
      </c>
      <c r="N6899" s="19">
        <f>耗电量关键数据!$B$14</f>
        <v>1.1688450000000001</v>
      </c>
      <c r="O6899" s="19">
        <f>耗电量关键数据!$B$15</f>
        <v>0.37403039999999999</v>
      </c>
      <c r="P6899" s="19">
        <f t="shared" si="965"/>
        <v>1.5428754000000002</v>
      </c>
      <c r="Q6899" s="19">
        <f t="shared" si="969"/>
        <v>0</v>
      </c>
      <c r="R6899" s="20">
        <f t="shared" si="966"/>
        <v>53.984112000000003</v>
      </c>
      <c r="S6899" s="20">
        <f t="shared" si="970"/>
        <v>0</v>
      </c>
      <c r="T6899" s="20">
        <f>IF((T6898+R6899)&lt;0,0,IF((T6898+R6899)&gt;结论【关键目标】!C$28,结论【关键目标】!C$28,T6898+R6899))</f>
        <v>22</v>
      </c>
      <c r="U6899" s="19">
        <f>IF((T6898+R6899)&lt;结论【关键目标】!$C$28,0,(发电量计算【计算逻辑页】!R6899+发电量计算【计算逻辑页】!T6898-结论【关键目标】!$C$28))</f>
        <v>53.98411200000001</v>
      </c>
      <c r="V6899" s="5">
        <f t="shared" si="967"/>
        <v>18.894439200000001</v>
      </c>
      <c r="W6899" s="5">
        <f t="shared" si="968"/>
        <v>1.0925100707400002</v>
      </c>
      <c r="X6899" s="5">
        <f t="shared" si="971"/>
        <v>0</v>
      </c>
    </row>
    <row r="6900" spans="1:24" x14ac:dyDescent="0.15">
      <c r="A6900" s="7">
        <v>6899</v>
      </c>
      <c r="B6900" s="7">
        <v>10</v>
      </c>
      <c r="C6900" s="7">
        <v>15</v>
      </c>
      <c r="D6900" s="7">
        <v>11</v>
      </c>
      <c r="E6900" s="7">
        <v>288</v>
      </c>
      <c r="F6900" s="7">
        <v>11</v>
      </c>
      <c r="G6900" s="7">
        <v>587</v>
      </c>
      <c r="H6900" s="7">
        <f t="shared" si="963"/>
        <v>7</v>
      </c>
      <c r="I6900" s="16">
        <f t="shared" si="964"/>
        <v>45214</v>
      </c>
      <c r="J6900" s="17">
        <v>1.2267999999999999</v>
      </c>
      <c r="K6900" s="18">
        <f>G6900*结论【关键目标】!C$27*0.7735*0.001</f>
        <v>54.485340000000001</v>
      </c>
      <c r="L6900" s="5">
        <v>0</v>
      </c>
      <c r="M6900" s="5">
        <f>ABS(IF(L6900&lt;=0,L6900/耗电量关键数据!$B$6/1000,L6900/耗电量关键数据!$B$5/1000))</f>
        <v>0</v>
      </c>
      <c r="N6900" s="19">
        <f>耗电量关键数据!$B$14</f>
        <v>1.1688450000000001</v>
      </c>
      <c r="O6900" s="19">
        <f>耗电量关键数据!$B$15</f>
        <v>0.37403039999999999</v>
      </c>
      <c r="P6900" s="19">
        <f t="shared" si="965"/>
        <v>1.5428754000000002</v>
      </c>
      <c r="Q6900" s="19">
        <f t="shared" si="969"/>
        <v>1.5428754000000002</v>
      </c>
      <c r="R6900" s="20">
        <f t="shared" si="966"/>
        <v>52.942464600000001</v>
      </c>
      <c r="S6900" s="20">
        <f t="shared" si="970"/>
        <v>0</v>
      </c>
      <c r="T6900" s="20">
        <f>IF((T6899+R6900)&lt;0,0,IF((T6899+R6900)&gt;结论【关键目标】!C$28,结论【关键目标】!C$28,T6899+R6900))</f>
        <v>22</v>
      </c>
      <c r="U6900" s="19">
        <f>IF((T6899+R6900)&lt;结论【关键目标】!$C$28,0,(发电量计算【计算逻辑页】!R6900+发电量计算【计算逻辑页】!T6899-结论【关键目标】!$C$28))</f>
        <v>52.942464599999994</v>
      </c>
      <c r="V6900" s="5">
        <f t="shared" si="967"/>
        <v>18.529862609999995</v>
      </c>
      <c r="W6900" s="5">
        <f t="shared" si="968"/>
        <v>1.89279954072</v>
      </c>
      <c r="X6900" s="5">
        <f t="shared" si="971"/>
        <v>0</v>
      </c>
    </row>
    <row r="6901" spans="1:24" x14ac:dyDescent="0.15">
      <c r="A6901" s="7">
        <v>6900</v>
      </c>
      <c r="B6901" s="7">
        <v>10</v>
      </c>
      <c r="C6901" s="7">
        <v>15</v>
      </c>
      <c r="D6901" s="7">
        <v>12</v>
      </c>
      <c r="E6901" s="7">
        <v>288</v>
      </c>
      <c r="F6901" s="7">
        <v>11.6</v>
      </c>
      <c r="G6901" s="7">
        <v>576.20000000000005</v>
      </c>
      <c r="H6901" s="7">
        <f t="shared" si="963"/>
        <v>7</v>
      </c>
      <c r="I6901" s="16">
        <f t="shared" si="964"/>
        <v>45214</v>
      </c>
      <c r="J6901" s="17">
        <v>1.2267999999999999</v>
      </c>
      <c r="K6901" s="18">
        <f>G6901*结论【关键目标】!C$27*0.7735*0.001</f>
        <v>53.482883999999999</v>
      </c>
      <c r="L6901" s="5">
        <v>0</v>
      </c>
      <c r="M6901" s="5">
        <f>ABS(IF(L6901&lt;=0,L6901/耗电量关键数据!$B$6/1000,L6901/耗电量关键数据!$B$5/1000))</f>
        <v>0</v>
      </c>
      <c r="N6901" s="19">
        <f>耗电量关键数据!$B$14</f>
        <v>1.1688450000000001</v>
      </c>
      <c r="O6901" s="19">
        <f>耗电量关键数据!$B$15</f>
        <v>0.37403039999999999</v>
      </c>
      <c r="P6901" s="19">
        <f t="shared" si="965"/>
        <v>1.5428754000000002</v>
      </c>
      <c r="Q6901" s="19">
        <f t="shared" si="969"/>
        <v>1.5428754000000002</v>
      </c>
      <c r="R6901" s="20">
        <f t="shared" si="966"/>
        <v>51.940008599999999</v>
      </c>
      <c r="S6901" s="20">
        <f t="shared" si="970"/>
        <v>0</v>
      </c>
      <c r="T6901" s="20">
        <f>IF((T6900+R6901)&lt;0,0,IF((T6900+R6901)&gt;结论【关键目标】!C$28,结论【关键目标】!C$28,T6900+R6901))</f>
        <v>22</v>
      </c>
      <c r="U6901" s="19">
        <f>IF((T6900+R6901)&lt;结论【关键目标】!$C$28,0,(发电量计算【计算逻辑页】!R6901+发电量计算【计算逻辑页】!T6900-结论【关键目标】!$C$28))</f>
        <v>51.940008599999999</v>
      </c>
      <c r="V6901" s="5">
        <f t="shared" si="967"/>
        <v>18.179003009999999</v>
      </c>
      <c r="W6901" s="5">
        <f t="shared" si="968"/>
        <v>1.89279954072</v>
      </c>
      <c r="X6901" s="5">
        <f t="shared" si="971"/>
        <v>0</v>
      </c>
    </row>
    <row r="6902" spans="1:24" x14ac:dyDescent="0.15">
      <c r="A6902" s="7">
        <v>6901</v>
      </c>
      <c r="B6902" s="7">
        <v>10</v>
      </c>
      <c r="C6902" s="7">
        <v>15</v>
      </c>
      <c r="D6902" s="7">
        <v>13</v>
      </c>
      <c r="E6902" s="7">
        <v>288</v>
      </c>
      <c r="F6902" s="7">
        <v>13</v>
      </c>
      <c r="G6902" s="7">
        <v>557.5</v>
      </c>
      <c r="H6902" s="7">
        <f t="shared" si="963"/>
        <v>7</v>
      </c>
      <c r="I6902" s="16">
        <f t="shared" si="964"/>
        <v>45214</v>
      </c>
      <c r="J6902" s="17">
        <v>1.2267999999999999</v>
      </c>
      <c r="K6902" s="18">
        <f>G6902*结论【关键目标】!C$27*0.7735*0.001</f>
        <v>51.747149999999998</v>
      </c>
      <c r="L6902" s="5">
        <v>0</v>
      </c>
      <c r="M6902" s="5">
        <f>ABS(IF(L6902&lt;=0,L6902/耗电量关键数据!$B$6/1000,L6902/耗电量关键数据!$B$5/1000))</f>
        <v>0</v>
      </c>
      <c r="N6902" s="19">
        <f>耗电量关键数据!$B$14</f>
        <v>1.1688450000000001</v>
      </c>
      <c r="O6902" s="19">
        <f>耗电量关键数据!$B$15</f>
        <v>0.37403039999999999</v>
      </c>
      <c r="P6902" s="19">
        <f t="shared" si="965"/>
        <v>1.5428754000000002</v>
      </c>
      <c r="Q6902" s="19">
        <f t="shared" si="969"/>
        <v>1.5428754000000002</v>
      </c>
      <c r="R6902" s="20">
        <f t="shared" si="966"/>
        <v>50.204274599999998</v>
      </c>
      <c r="S6902" s="20">
        <f t="shared" si="970"/>
        <v>0</v>
      </c>
      <c r="T6902" s="20">
        <f>IF((T6901+R6902)&lt;0,0,IF((T6901+R6902)&gt;结论【关键目标】!C$28,结论【关键目标】!C$28,T6901+R6902))</f>
        <v>22</v>
      </c>
      <c r="U6902" s="19">
        <f>IF((T6901+R6902)&lt;结论【关键目标】!$C$28,0,(发电量计算【计算逻辑页】!R6902+发电量计算【计算逻辑页】!T6901-结论【关键目标】!$C$28))</f>
        <v>50.204274599999991</v>
      </c>
      <c r="V6902" s="5">
        <f t="shared" si="967"/>
        <v>17.571496109999995</v>
      </c>
      <c r="W6902" s="5">
        <f t="shared" si="968"/>
        <v>1.89279954072</v>
      </c>
      <c r="X6902" s="5">
        <f t="shared" si="971"/>
        <v>0</v>
      </c>
    </row>
    <row r="6903" spans="1:24" x14ac:dyDescent="0.15">
      <c r="A6903" s="7">
        <v>6902</v>
      </c>
      <c r="B6903" s="7">
        <v>10</v>
      </c>
      <c r="C6903" s="7">
        <v>15</v>
      </c>
      <c r="D6903" s="7">
        <v>14</v>
      </c>
      <c r="E6903" s="7">
        <v>288</v>
      </c>
      <c r="F6903" s="7">
        <v>12</v>
      </c>
      <c r="G6903" s="7">
        <v>474.9</v>
      </c>
      <c r="H6903" s="7">
        <f t="shared" si="963"/>
        <v>7</v>
      </c>
      <c r="I6903" s="16">
        <f t="shared" si="964"/>
        <v>45214</v>
      </c>
      <c r="J6903" s="17">
        <v>1.2267999999999999</v>
      </c>
      <c r="K6903" s="18">
        <f>G6903*结论【关键目标】!C$27*0.7735*0.001</f>
        <v>44.080218000000002</v>
      </c>
      <c r="L6903" s="5">
        <v>0</v>
      </c>
      <c r="M6903" s="5">
        <f>ABS(IF(L6903&lt;=0,L6903/耗电量关键数据!$B$6/1000,L6903/耗电量关键数据!$B$5/1000))</f>
        <v>0</v>
      </c>
      <c r="N6903" s="19">
        <f>耗电量关键数据!$B$14</f>
        <v>1.1688450000000001</v>
      </c>
      <c r="O6903" s="19">
        <f>耗电量关键数据!$B$15</f>
        <v>0.37403039999999999</v>
      </c>
      <c r="P6903" s="19">
        <f t="shared" si="965"/>
        <v>1.5428754000000002</v>
      </c>
      <c r="Q6903" s="19">
        <f t="shared" si="969"/>
        <v>1.5428754000000002</v>
      </c>
      <c r="R6903" s="20">
        <f t="shared" si="966"/>
        <v>42.537342600000002</v>
      </c>
      <c r="S6903" s="20">
        <f t="shared" si="970"/>
        <v>0</v>
      </c>
      <c r="T6903" s="20">
        <f>IF((T6902+R6903)&lt;0,0,IF((T6902+R6903)&gt;结论【关键目标】!C$28,结论【关键目标】!C$28,T6902+R6903))</f>
        <v>22</v>
      </c>
      <c r="U6903" s="19">
        <f>IF((T6902+R6903)&lt;结论【关键目标】!$C$28,0,(发电量计算【计算逻辑页】!R6903+发电量计算【计算逻辑页】!T6902-结论【关键目标】!$C$28))</f>
        <v>42.537342600000002</v>
      </c>
      <c r="V6903" s="5">
        <f t="shared" si="967"/>
        <v>14.88806991</v>
      </c>
      <c r="W6903" s="5">
        <f t="shared" si="968"/>
        <v>1.89279954072</v>
      </c>
      <c r="X6903" s="5">
        <f t="shared" si="971"/>
        <v>0</v>
      </c>
    </row>
    <row r="6904" spans="1:24" x14ac:dyDescent="0.15">
      <c r="A6904" s="7">
        <v>6903</v>
      </c>
      <c r="B6904" s="7">
        <v>10</v>
      </c>
      <c r="C6904" s="7">
        <v>15</v>
      </c>
      <c r="D6904" s="7">
        <v>15</v>
      </c>
      <c r="E6904" s="7">
        <v>288</v>
      </c>
      <c r="F6904" s="7">
        <v>12.2</v>
      </c>
      <c r="G6904" s="7">
        <v>339.1</v>
      </c>
      <c r="H6904" s="7">
        <f t="shared" si="963"/>
        <v>7</v>
      </c>
      <c r="I6904" s="16">
        <f t="shared" si="964"/>
        <v>45214</v>
      </c>
      <c r="J6904" s="17">
        <v>1.2267999999999999</v>
      </c>
      <c r="K6904" s="18">
        <f>G6904*结论【关键目标】!C$27*0.7735*0.001</f>
        <v>31.475262000000001</v>
      </c>
      <c r="L6904" s="5">
        <v>0</v>
      </c>
      <c r="M6904" s="5">
        <f>ABS(IF(L6904&lt;=0,L6904/耗电量关键数据!$B$6/1000,L6904/耗电量关键数据!$B$5/1000))</f>
        <v>0</v>
      </c>
      <c r="N6904" s="19">
        <f>耗电量关键数据!$B$14</f>
        <v>1.1688450000000001</v>
      </c>
      <c r="O6904" s="19">
        <f>耗电量关键数据!$B$15</f>
        <v>0.37403039999999999</v>
      </c>
      <c r="P6904" s="19">
        <f t="shared" si="965"/>
        <v>1.5428754000000002</v>
      </c>
      <c r="Q6904" s="19">
        <f t="shared" si="969"/>
        <v>1.5428754000000002</v>
      </c>
      <c r="R6904" s="20">
        <f t="shared" si="966"/>
        <v>29.932386600000001</v>
      </c>
      <c r="S6904" s="20">
        <f t="shared" si="970"/>
        <v>0</v>
      </c>
      <c r="T6904" s="20">
        <f>IF((T6903+R6904)&lt;0,0,IF((T6903+R6904)&gt;结论【关键目标】!C$28,结论【关键目标】!C$28,T6903+R6904))</f>
        <v>22</v>
      </c>
      <c r="U6904" s="19">
        <f>IF((T6903+R6904)&lt;结论【关键目标】!$C$28,0,(发电量计算【计算逻辑页】!R6904+发电量计算【计算逻辑页】!T6903-结论【关键目标】!$C$28))</f>
        <v>29.932386600000001</v>
      </c>
      <c r="V6904" s="5">
        <f t="shared" si="967"/>
        <v>10.47633531</v>
      </c>
      <c r="W6904" s="5">
        <f t="shared" si="968"/>
        <v>1.89279954072</v>
      </c>
      <c r="X6904" s="5">
        <f t="shared" si="971"/>
        <v>0</v>
      </c>
    </row>
    <row r="6905" spans="1:24" x14ac:dyDescent="0.15">
      <c r="A6905" s="7">
        <v>6904</v>
      </c>
      <c r="B6905" s="7">
        <v>10</v>
      </c>
      <c r="C6905" s="7">
        <v>15</v>
      </c>
      <c r="D6905" s="7">
        <v>16</v>
      </c>
      <c r="E6905" s="7">
        <v>288</v>
      </c>
      <c r="F6905" s="7">
        <v>13</v>
      </c>
      <c r="G6905" s="7">
        <v>187</v>
      </c>
      <c r="H6905" s="7">
        <f t="shared" si="963"/>
        <v>7</v>
      </c>
      <c r="I6905" s="16">
        <f t="shared" si="964"/>
        <v>45214</v>
      </c>
      <c r="J6905" s="17">
        <v>0.70809999999999995</v>
      </c>
      <c r="K6905" s="18">
        <f>G6905*结论【关键目标】!C$27*0.7735*0.001</f>
        <v>17.357340000000001</v>
      </c>
      <c r="L6905" s="5">
        <v>0</v>
      </c>
      <c r="M6905" s="5">
        <f>ABS(IF(L6905&lt;=0,L6905/耗电量关键数据!$B$6/1000,L6905/耗电量关键数据!$B$5/1000))</f>
        <v>0</v>
      </c>
      <c r="N6905" s="19">
        <f>耗电量关键数据!$B$14</f>
        <v>1.1688450000000001</v>
      </c>
      <c r="O6905" s="19">
        <f>耗电量关键数据!$B$15</f>
        <v>0.37403039999999999</v>
      </c>
      <c r="P6905" s="19">
        <f t="shared" si="965"/>
        <v>1.5428754000000002</v>
      </c>
      <c r="Q6905" s="19">
        <f t="shared" si="969"/>
        <v>0</v>
      </c>
      <c r="R6905" s="20">
        <f t="shared" si="966"/>
        <v>17.357340000000001</v>
      </c>
      <c r="S6905" s="20">
        <f t="shared" si="970"/>
        <v>0</v>
      </c>
      <c r="T6905" s="20">
        <f>IF((T6904+R6905)&lt;0,0,IF((T6904+R6905)&gt;结论【关键目标】!C$28,结论【关键目标】!C$28,T6904+R6905))</f>
        <v>22</v>
      </c>
      <c r="U6905" s="19">
        <f>IF((T6904+R6905)&lt;结论【关键目标】!$C$28,0,(发电量计算【计算逻辑页】!R6905+发电量计算【计算逻辑页】!T6904-结论【关键目标】!$C$28))</f>
        <v>17.357340000000001</v>
      </c>
      <c r="V6905" s="5">
        <f t="shared" si="967"/>
        <v>6.0750690000000001</v>
      </c>
      <c r="W6905" s="5">
        <f t="shared" si="968"/>
        <v>1.0925100707400002</v>
      </c>
      <c r="X6905" s="5">
        <f t="shared" si="971"/>
        <v>0</v>
      </c>
    </row>
    <row r="6906" spans="1:24" x14ac:dyDescent="0.15">
      <c r="A6906" s="7">
        <v>6905</v>
      </c>
      <c r="B6906" s="7">
        <v>10</v>
      </c>
      <c r="C6906" s="7">
        <v>15</v>
      </c>
      <c r="D6906" s="7">
        <v>17</v>
      </c>
      <c r="E6906" s="7">
        <v>288</v>
      </c>
      <c r="F6906" s="7">
        <v>12</v>
      </c>
      <c r="G6906" s="7">
        <v>8.8000000000000007</v>
      </c>
      <c r="H6906" s="7">
        <f t="shared" si="963"/>
        <v>7</v>
      </c>
      <c r="I6906" s="16">
        <f t="shared" si="964"/>
        <v>45214</v>
      </c>
      <c r="J6906" s="17">
        <v>0.70809999999999995</v>
      </c>
      <c r="K6906" s="18">
        <f>G6906*结论【关键目标】!C$27*0.7735*0.001</f>
        <v>0.81681599999999999</v>
      </c>
      <c r="L6906" s="5">
        <v>0</v>
      </c>
      <c r="M6906" s="5">
        <f>ABS(IF(L6906&lt;=0,L6906/耗电量关键数据!$B$6/1000,L6906/耗电量关键数据!$B$5/1000))</f>
        <v>0</v>
      </c>
      <c r="N6906" s="19">
        <f>耗电量关键数据!$B$14</f>
        <v>1.1688450000000001</v>
      </c>
      <c r="O6906" s="19">
        <f>耗电量关键数据!$B$15</f>
        <v>0.37403039999999999</v>
      </c>
      <c r="P6906" s="19">
        <f t="shared" si="965"/>
        <v>1.5428754000000002</v>
      </c>
      <c r="Q6906" s="19">
        <f t="shared" si="969"/>
        <v>0</v>
      </c>
      <c r="R6906" s="20">
        <f t="shared" si="966"/>
        <v>0.81681599999999999</v>
      </c>
      <c r="S6906" s="20">
        <f t="shared" si="970"/>
        <v>0</v>
      </c>
      <c r="T6906" s="20">
        <f>IF((T6905+R6906)&lt;0,0,IF((T6905+R6906)&gt;结论【关键目标】!C$28,结论【关键目标】!C$28,T6905+R6906))</f>
        <v>22</v>
      </c>
      <c r="U6906" s="19">
        <f>IF((T6905+R6906)&lt;结论【关键目标】!$C$28,0,(发电量计算【计算逻辑页】!R6906+发电量计算【计算逻辑页】!T6905-结论【关键目标】!$C$28))</f>
        <v>0.81681599999999932</v>
      </c>
      <c r="V6906" s="5">
        <f t="shared" si="967"/>
        <v>0.28588559999999974</v>
      </c>
      <c r="W6906" s="5">
        <f t="shared" si="968"/>
        <v>0.5783874095999999</v>
      </c>
      <c r="X6906" s="5">
        <f t="shared" si="971"/>
        <v>0</v>
      </c>
    </row>
    <row r="6907" spans="1:24" x14ac:dyDescent="0.15">
      <c r="A6907" s="7">
        <v>6906</v>
      </c>
      <c r="B6907" s="7">
        <v>10</v>
      </c>
      <c r="C6907" s="7">
        <v>15</v>
      </c>
      <c r="D6907" s="7">
        <v>18</v>
      </c>
      <c r="E6907" s="7">
        <v>288</v>
      </c>
      <c r="F6907" s="7">
        <v>11.6</v>
      </c>
      <c r="G6907" s="7">
        <v>0</v>
      </c>
      <c r="H6907" s="7">
        <f t="shared" si="963"/>
        <v>7</v>
      </c>
      <c r="I6907" s="16">
        <f t="shared" si="964"/>
        <v>45214</v>
      </c>
      <c r="J6907" s="17">
        <v>0.70809999999999995</v>
      </c>
      <c r="K6907" s="18">
        <f>G6907*结论【关键目标】!C$27*0.7735*0.001</f>
        <v>0</v>
      </c>
      <c r="L6907" s="5">
        <v>0</v>
      </c>
      <c r="M6907" s="5">
        <f>ABS(IF(L6907&lt;=0,L6907/耗电量关键数据!$B$6/1000,L6907/耗电量关键数据!$B$5/1000))</f>
        <v>0</v>
      </c>
      <c r="N6907" s="19">
        <f>耗电量关键数据!$B$14</f>
        <v>1.1688450000000001</v>
      </c>
      <c r="O6907" s="19">
        <f>耗电量关键数据!$B$15</f>
        <v>0.37403039999999999</v>
      </c>
      <c r="P6907" s="19">
        <f t="shared" si="965"/>
        <v>1.5428754000000002</v>
      </c>
      <c r="Q6907" s="19">
        <f t="shared" si="969"/>
        <v>0</v>
      </c>
      <c r="R6907" s="20">
        <f t="shared" si="966"/>
        <v>0</v>
      </c>
      <c r="S6907" s="20">
        <f t="shared" si="970"/>
        <v>0</v>
      </c>
      <c r="T6907" s="20">
        <f>IF((T6906+R6907)&lt;0,0,IF((T6906+R6907)&gt;结论【关键目标】!C$28,结论【关键目标】!C$28,T6906+R6907))</f>
        <v>22</v>
      </c>
      <c r="U6907" s="19">
        <f>IF((T6906+R6907)&lt;结论【关键目标】!$C$28,0,(发电量计算【计算逻辑页】!R6907+发电量计算【计算逻辑页】!T6906-结论【关键目标】!$C$28))</f>
        <v>0</v>
      </c>
      <c r="V6907" s="5">
        <f t="shared" si="967"/>
        <v>0</v>
      </c>
      <c r="W6907" s="5">
        <f t="shared" si="968"/>
        <v>0</v>
      </c>
      <c r="X6907" s="5">
        <f t="shared" si="971"/>
        <v>0</v>
      </c>
    </row>
    <row r="6908" spans="1:24" x14ac:dyDescent="0.15">
      <c r="A6908" s="7">
        <v>6907</v>
      </c>
      <c r="B6908" s="7">
        <v>10</v>
      </c>
      <c r="C6908" s="7">
        <v>15</v>
      </c>
      <c r="D6908" s="7">
        <v>19</v>
      </c>
      <c r="E6908" s="7">
        <v>288</v>
      </c>
      <c r="F6908" s="7">
        <v>11</v>
      </c>
      <c r="G6908" s="7">
        <v>0</v>
      </c>
      <c r="H6908" s="7">
        <f t="shared" si="963"/>
        <v>7</v>
      </c>
      <c r="I6908" s="16">
        <f t="shared" si="964"/>
        <v>45214</v>
      </c>
      <c r="J6908" s="17">
        <v>1.2267999999999999</v>
      </c>
      <c r="K6908" s="18">
        <f>G6908*结论【关键目标】!C$27*0.7735*0.001</f>
        <v>0</v>
      </c>
      <c r="L6908" s="5">
        <v>0</v>
      </c>
      <c r="M6908" s="5">
        <f>ABS(IF(L6908&lt;=0,L6908/耗电量关键数据!$B$6/1000,L6908/耗电量关键数据!$B$5/1000))</f>
        <v>0</v>
      </c>
      <c r="N6908" s="19">
        <f>耗电量关键数据!$B$14</f>
        <v>1.1688450000000001</v>
      </c>
      <c r="O6908" s="19">
        <f>耗电量关键数据!$B$15</f>
        <v>0.37403039999999999</v>
      </c>
      <c r="P6908" s="19">
        <f t="shared" si="965"/>
        <v>1.5428754000000002</v>
      </c>
      <c r="Q6908" s="19">
        <f t="shared" si="969"/>
        <v>1.5428754000000002</v>
      </c>
      <c r="R6908" s="20">
        <f t="shared" si="966"/>
        <v>-1.5428754000000002</v>
      </c>
      <c r="S6908" s="20">
        <f t="shared" si="970"/>
        <v>1.5428754000000002</v>
      </c>
      <c r="T6908" s="20">
        <f>IF((T6907+R6908)&lt;0,0,IF((T6907+R6908)&gt;结论【关键目标】!C$28,结论【关键目标】!C$28,T6907+R6908))</f>
        <v>20.4571246</v>
      </c>
      <c r="U6908" s="19">
        <f>IF((T6907+R6908)&lt;结论【关键目标】!$C$28,0,(发电量计算【计算逻辑页】!R6908+发电量计算【计算逻辑页】!T6907-结论【关键目标】!$C$28))</f>
        <v>0</v>
      </c>
      <c r="V6908" s="5">
        <f t="shared" si="967"/>
        <v>0</v>
      </c>
      <c r="W6908" s="5">
        <f t="shared" si="968"/>
        <v>0</v>
      </c>
      <c r="X6908" s="5">
        <f t="shared" si="971"/>
        <v>1.3527931507200002</v>
      </c>
    </row>
    <row r="6909" spans="1:24" x14ac:dyDescent="0.15">
      <c r="A6909" s="7">
        <v>6908</v>
      </c>
      <c r="B6909" s="7">
        <v>10</v>
      </c>
      <c r="C6909" s="7">
        <v>15</v>
      </c>
      <c r="D6909" s="7">
        <v>20</v>
      </c>
      <c r="E6909" s="7">
        <v>288</v>
      </c>
      <c r="F6909" s="7">
        <v>10</v>
      </c>
      <c r="G6909" s="7">
        <v>0</v>
      </c>
      <c r="H6909" s="7">
        <f t="shared" si="963"/>
        <v>7</v>
      </c>
      <c r="I6909" s="16">
        <f t="shared" si="964"/>
        <v>45214</v>
      </c>
      <c r="J6909" s="17">
        <v>1.2267999999999999</v>
      </c>
      <c r="K6909" s="18">
        <f>G6909*结论【关键目标】!C$27*0.7735*0.001</f>
        <v>0</v>
      </c>
      <c r="L6909" s="5">
        <v>0</v>
      </c>
      <c r="M6909" s="5">
        <f>ABS(IF(L6909&lt;=0,L6909/耗电量关键数据!$B$6/1000,L6909/耗电量关键数据!$B$5/1000))</f>
        <v>0</v>
      </c>
      <c r="N6909" s="19">
        <f>耗电量关键数据!$B$14</f>
        <v>1.1688450000000001</v>
      </c>
      <c r="O6909" s="19">
        <f>耗电量关键数据!$B$15</f>
        <v>0.37403039999999999</v>
      </c>
      <c r="P6909" s="19">
        <f t="shared" si="965"/>
        <v>1.5428754000000002</v>
      </c>
      <c r="Q6909" s="19">
        <f t="shared" si="969"/>
        <v>1.5428754000000002</v>
      </c>
      <c r="R6909" s="20">
        <f t="shared" si="966"/>
        <v>-1.5428754000000002</v>
      </c>
      <c r="S6909" s="20">
        <f t="shared" si="970"/>
        <v>1.5428754000000002</v>
      </c>
      <c r="T6909" s="20">
        <f>IF((T6908+R6909)&lt;0,0,IF((T6908+R6909)&gt;结论【关键目标】!C$28,结论【关键目标】!C$28,T6908+R6909))</f>
        <v>18.9142492</v>
      </c>
      <c r="U6909" s="19">
        <f>IF((T6908+R6909)&lt;结论【关键目标】!$C$28,0,(发电量计算【计算逻辑页】!R6909+发电量计算【计算逻辑页】!T6908-结论【关键目标】!$C$28))</f>
        <v>0</v>
      </c>
      <c r="V6909" s="5">
        <f t="shared" si="967"/>
        <v>0</v>
      </c>
      <c r="W6909" s="5">
        <f t="shared" si="968"/>
        <v>0</v>
      </c>
      <c r="X6909" s="5">
        <f t="shared" si="971"/>
        <v>1.3527931507200002</v>
      </c>
    </row>
    <row r="6910" spans="1:24" x14ac:dyDescent="0.15">
      <c r="A6910" s="7">
        <v>6909</v>
      </c>
      <c r="B6910" s="7">
        <v>10</v>
      </c>
      <c r="C6910" s="7">
        <v>15</v>
      </c>
      <c r="D6910" s="7">
        <v>21</v>
      </c>
      <c r="E6910" s="7">
        <v>288</v>
      </c>
      <c r="F6910" s="7">
        <v>8.8000000000000007</v>
      </c>
      <c r="G6910" s="7">
        <v>0</v>
      </c>
      <c r="H6910" s="7">
        <f t="shared" si="963"/>
        <v>7</v>
      </c>
      <c r="I6910" s="16">
        <f t="shared" si="964"/>
        <v>45214</v>
      </c>
      <c r="J6910" s="17">
        <v>1.2267999999999999</v>
      </c>
      <c r="K6910" s="18">
        <f>G6910*结论【关键目标】!C$27*0.7735*0.001</f>
        <v>0</v>
      </c>
      <c r="L6910" s="5">
        <v>0</v>
      </c>
      <c r="M6910" s="5">
        <f>ABS(IF(L6910&lt;=0,L6910/耗电量关键数据!$B$6/1000,L6910/耗电量关键数据!$B$5/1000))</f>
        <v>0</v>
      </c>
      <c r="N6910" s="19">
        <f>耗电量关键数据!$B$14</f>
        <v>1.1688450000000001</v>
      </c>
      <c r="O6910" s="19">
        <f>耗电量关键数据!$B$15</f>
        <v>0.37403039999999999</v>
      </c>
      <c r="P6910" s="19">
        <f t="shared" si="965"/>
        <v>1.5428754000000002</v>
      </c>
      <c r="Q6910" s="19">
        <f t="shared" si="969"/>
        <v>1.5428754000000002</v>
      </c>
      <c r="R6910" s="20">
        <f t="shared" si="966"/>
        <v>-1.5428754000000002</v>
      </c>
      <c r="S6910" s="20">
        <f t="shared" si="970"/>
        <v>1.5428754000000002</v>
      </c>
      <c r="T6910" s="20">
        <f>IF((T6909+R6910)&lt;0,0,IF((T6909+R6910)&gt;结论【关键目标】!C$28,结论【关键目标】!C$28,T6909+R6910))</f>
        <v>17.371373800000001</v>
      </c>
      <c r="U6910" s="19">
        <f>IF((T6909+R6910)&lt;结论【关键目标】!$C$28,0,(发电量计算【计算逻辑页】!R6910+发电量计算【计算逻辑页】!T6909-结论【关键目标】!$C$28))</f>
        <v>0</v>
      </c>
      <c r="V6910" s="5">
        <f t="shared" si="967"/>
        <v>0</v>
      </c>
      <c r="W6910" s="5">
        <f t="shared" si="968"/>
        <v>0</v>
      </c>
      <c r="X6910" s="5">
        <f t="shared" si="971"/>
        <v>1.3527931507200002</v>
      </c>
    </row>
    <row r="6911" spans="1:24" x14ac:dyDescent="0.15">
      <c r="A6911" s="7">
        <v>6910</v>
      </c>
      <c r="B6911" s="7">
        <v>10</v>
      </c>
      <c r="C6911" s="7">
        <v>15</v>
      </c>
      <c r="D6911" s="7">
        <v>22</v>
      </c>
      <c r="E6911" s="7">
        <v>288</v>
      </c>
      <c r="F6911" s="7">
        <v>7</v>
      </c>
      <c r="G6911" s="7">
        <v>0</v>
      </c>
      <c r="H6911" s="7">
        <f t="shared" si="963"/>
        <v>7</v>
      </c>
      <c r="I6911" s="16">
        <f t="shared" si="964"/>
        <v>45214</v>
      </c>
      <c r="J6911" s="17">
        <v>0.70809999999999995</v>
      </c>
      <c r="K6911" s="18">
        <f>G6911*结论【关键目标】!C$27*0.7735*0.001</f>
        <v>0</v>
      </c>
      <c r="L6911" s="5">
        <v>0</v>
      </c>
      <c r="M6911" s="5">
        <f>ABS(IF(L6911&lt;=0,L6911/耗电量关键数据!$B$6/1000,L6911/耗电量关键数据!$B$5/1000))</f>
        <v>0</v>
      </c>
      <c r="N6911" s="19">
        <f>耗电量关键数据!$B$14</f>
        <v>1.1688450000000001</v>
      </c>
      <c r="O6911" s="19">
        <f>耗电量关键数据!$B$15</f>
        <v>0.37403039999999999</v>
      </c>
      <c r="P6911" s="19">
        <f t="shared" si="965"/>
        <v>1.5428754000000002</v>
      </c>
      <c r="Q6911" s="19">
        <f t="shared" si="969"/>
        <v>0</v>
      </c>
      <c r="R6911" s="20">
        <f t="shared" si="966"/>
        <v>0</v>
      </c>
      <c r="S6911" s="20">
        <f t="shared" si="970"/>
        <v>0</v>
      </c>
      <c r="T6911" s="20">
        <f>IF((T6910+R6911)&lt;0,0,IF((T6910+R6911)&gt;结论【关键目标】!C$28,结论【关键目标】!C$28,T6910+R6911))</f>
        <v>17.371373800000001</v>
      </c>
      <c r="U6911" s="19">
        <f>IF((T6910+R6911)&lt;结论【关键目标】!$C$28,0,(发电量计算【计算逻辑页】!R6911+发电量计算【计算逻辑页】!T6910-结论【关键目标】!$C$28))</f>
        <v>0</v>
      </c>
      <c r="V6911" s="5">
        <f t="shared" si="967"/>
        <v>0</v>
      </c>
      <c r="W6911" s="5">
        <f t="shared" si="968"/>
        <v>0</v>
      </c>
      <c r="X6911" s="5">
        <f t="shared" si="971"/>
        <v>0</v>
      </c>
    </row>
    <row r="6912" spans="1:24" x14ac:dyDescent="0.15">
      <c r="A6912" s="7">
        <v>6911</v>
      </c>
      <c r="B6912" s="7">
        <v>10</v>
      </c>
      <c r="C6912" s="7">
        <v>15</v>
      </c>
      <c r="D6912" s="7">
        <v>23</v>
      </c>
      <c r="E6912" s="7">
        <v>288</v>
      </c>
      <c r="F6912" s="7">
        <v>6</v>
      </c>
      <c r="G6912" s="7">
        <v>0</v>
      </c>
      <c r="H6912" s="7">
        <f t="shared" si="963"/>
        <v>7</v>
      </c>
      <c r="I6912" s="16">
        <f t="shared" si="964"/>
        <v>45214</v>
      </c>
      <c r="J6912" s="17">
        <v>0.70809999999999995</v>
      </c>
      <c r="K6912" s="18">
        <f>G6912*结论【关键目标】!C$27*0.7735*0.001</f>
        <v>0</v>
      </c>
      <c r="L6912" s="5">
        <v>0</v>
      </c>
      <c r="M6912" s="5">
        <f>ABS(IF(L6912&lt;=0,L6912/耗电量关键数据!$B$6/1000,L6912/耗电量关键数据!$B$5/1000))</f>
        <v>0</v>
      </c>
      <c r="N6912" s="19">
        <f>耗电量关键数据!$B$14</f>
        <v>1.1688450000000001</v>
      </c>
      <c r="O6912" s="19">
        <f>耗电量关键数据!$B$15</f>
        <v>0.37403039999999999</v>
      </c>
      <c r="P6912" s="19">
        <f t="shared" si="965"/>
        <v>1.5428754000000002</v>
      </c>
      <c r="Q6912" s="19">
        <f t="shared" si="969"/>
        <v>0</v>
      </c>
      <c r="R6912" s="20">
        <f t="shared" si="966"/>
        <v>0</v>
      </c>
      <c r="S6912" s="20">
        <f t="shared" si="970"/>
        <v>0</v>
      </c>
      <c r="T6912" s="20">
        <f>IF((T6911+R6912)&lt;0,0,IF((T6911+R6912)&gt;结论【关键目标】!C$28,结论【关键目标】!C$28,T6911+R6912))</f>
        <v>17.371373800000001</v>
      </c>
      <c r="U6912" s="19">
        <f>IF((T6911+R6912)&lt;结论【关键目标】!$C$28,0,(发电量计算【计算逻辑页】!R6912+发电量计算【计算逻辑页】!T6911-结论【关键目标】!$C$28))</f>
        <v>0</v>
      </c>
      <c r="V6912" s="5">
        <f t="shared" si="967"/>
        <v>0</v>
      </c>
      <c r="W6912" s="5">
        <f t="shared" si="968"/>
        <v>0</v>
      </c>
      <c r="X6912" s="5">
        <f t="shared" si="971"/>
        <v>0</v>
      </c>
    </row>
    <row r="6913" spans="1:24" x14ac:dyDescent="0.15">
      <c r="A6913" s="7">
        <v>6912</v>
      </c>
      <c r="B6913" s="7">
        <v>10</v>
      </c>
      <c r="C6913" s="7">
        <v>15</v>
      </c>
      <c r="D6913" s="7">
        <v>24</v>
      </c>
      <c r="E6913" s="7">
        <v>288</v>
      </c>
      <c r="F6913" s="7">
        <v>7.1</v>
      </c>
      <c r="G6913" s="7">
        <v>0</v>
      </c>
      <c r="H6913" s="7">
        <f t="shared" si="963"/>
        <v>7</v>
      </c>
      <c r="I6913" s="16">
        <f t="shared" si="964"/>
        <v>45214</v>
      </c>
      <c r="J6913" s="17">
        <v>0.2407</v>
      </c>
      <c r="K6913" s="18">
        <f>G6913*结论【关键目标】!C$27*0.7735*0.001</f>
        <v>0</v>
      </c>
      <c r="L6913" s="5">
        <v>0</v>
      </c>
      <c r="M6913" s="5">
        <f>ABS(IF(L6913&lt;=0,L6913/耗电量关键数据!$B$6/1000,L6913/耗电量关键数据!$B$5/1000))</f>
        <v>0</v>
      </c>
      <c r="N6913" s="19">
        <f>耗电量关键数据!$B$14</f>
        <v>1.1688450000000001</v>
      </c>
      <c r="O6913" s="19">
        <f>耗电量关键数据!$B$15</f>
        <v>0.37403039999999999</v>
      </c>
      <c r="P6913" s="19">
        <f t="shared" si="965"/>
        <v>1.5428754000000002</v>
      </c>
      <c r="Q6913" s="19">
        <f t="shared" si="969"/>
        <v>0</v>
      </c>
      <c r="R6913" s="20">
        <f t="shared" si="966"/>
        <v>0</v>
      </c>
      <c r="S6913" s="20">
        <f t="shared" si="970"/>
        <v>0</v>
      </c>
      <c r="T6913" s="20">
        <f>IF((T6912+R6913)&lt;0,0,IF((T6912+R6913)&gt;结论【关键目标】!C$28,结论【关键目标】!C$28,T6912+R6913))</f>
        <v>17.371373800000001</v>
      </c>
      <c r="U6913" s="19">
        <f>IF((T6912+R6913)&lt;结论【关键目标】!$C$28,0,(发电量计算【计算逻辑页】!R6913+发电量计算【计算逻辑页】!T6912-结论【关键目标】!$C$28))</f>
        <v>0</v>
      </c>
      <c r="V6913" s="5">
        <f t="shared" si="967"/>
        <v>0</v>
      </c>
      <c r="W6913" s="5">
        <f t="shared" si="968"/>
        <v>0</v>
      </c>
      <c r="X6913" s="5">
        <f t="shared" si="971"/>
        <v>0</v>
      </c>
    </row>
    <row r="6914" spans="1:24" x14ac:dyDescent="0.15">
      <c r="A6914" s="7">
        <v>6913</v>
      </c>
      <c r="B6914" s="7">
        <v>10</v>
      </c>
      <c r="C6914" s="7">
        <v>16</v>
      </c>
      <c r="D6914" s="7">
        <v>1</v>
      </c>
      <c r="E6914" s="7">
        <v>289</v>
      </c>
      <c r="F6914" s="7">
        <v>3</v>
      </c>
      <c r="G6914" s="7">
        <v>0</v>
      </c>
      <c r="H6914" s="7">
        <f t="shared" ref="H6914:H6977" si="972">WEEKDAY(I:I,2)</f>
        <v>1</v>
      </c>
      <c r="I6914" s="16">
        <f t="shared" ref="I6914:I6977" si="973">DATE(2023,B6914,C6914)</f>
        <v>45215</v>
      </c>
      <c r="J6914" s="17">
        <v>0.2407</v>
      </c>
      <c r="K6914" s="18">
        <f>G6914*结论【关键目标】!C$27*0.7735*0.001</f>
        <v>0</v>
      </c>
      <c r="L6914" s="5">
        <v>0</v>
      </c>
      <c r="M6914" s="5">
        <f>ABS(IF(L6914&lt;=0,L6914/耗电量关键数据!$B$6/1000,L6914/耗电量关键数据!$B$5/1000))</f>
        <v>0</v>
      </c>
      <c r="N6914" s="5">
        <f>电气设备逐时使用率计算!H6890</f>
        <v>1.1688450000000001</v>
      </c>
      <c r="O6914" s="5">
        <f>灯光逐时使用率计算!H6890</f>
        <v>0.37403039999999999</v>
      </c>
      <c r="P6914" s="19">
        <f t="shared" ref="P6914:P6977" si="974">M6914+N6914+O6914</f>
        <v>1.5428754000000002</v>
      </c>
      <c r="Q6914" s="19">
        <f t="shared" si="969"/>
        <v>0</v>
      </c>
      <c r="R6914" s="20">
        <f t="shared" ref="R6914:R6977" si="975">K6914-Q6914</f>
        <v>0</v>
      </c>
      <c r="S6914" s="20">
        <f t="shared" si="970"/>
        <v>0</v>
      </c>
      <c r="T6914" s="20">
        <f>IF((T6913+R6914)&lt;0,0,IF((T6913+R6914)&gt;结论【关键目标】!C$28,结论【关键目标】!C$28,T6913+R6914))</f>
        <v>17.371373800000001</v>
      </c>
      <c r="U6914" s="19">
        <f>IF((T6913+R6914)&lt;结论【关键目标】!$C$28,0,(发电量计算【计算逻辑页】!R6914+发电量计算【计算逻辑页】!T6913-结论【关键目标】!$C$28))</f>
        <v>0</v>
      </c>
      <c r="V6914" s="5">
        <f t="shared" ref="V6914:V6977" si="976">IF(J6914&gt;0.35,U6914*0.35,0)</f>
        <v>0</v>
      </c>
      <c r="W6914" s="5">
        <f t="shared" ref="W6914:W6977" si="977">IF(P6914&gt;K6914,K6914*J6914,P6914*J6914)</f>
        <v>0</v>
      </c>
      <c r="X6914" s="5">
        <f t="shared" si="971"/>
        <v>0</v>
      </c>
    </row>
    <row r="6915" spans="1:24" x14ac:dyDescent="0.15">
      <c r="A6915" s="7">
        <v>6914</v>
      </c>
      <c r="B6915" s="7">
        <v>10</v>
      </c>
      <c r="C6915" s="7">
        <v>16</v>
      </c>
      <c r="D6915" s="7">
        <v>2</v>
      </c>
      <c r="E6915" s="7">
        <v>289</v>
      </c>
      <c r="F6915" s="7">
        <v>4</v>
      </c>
      <c r="G6915" s="7">
        <v>0</v>
      </c>
      <c r="H6915" s="7">
        <f t="shared" si="972"/>
        <v>1</v>
      </c>
      <c r="I6915" s="16">
        <f t="shared" si="973"/>
        <v>45215</v>
      </c>
      <c r="J6915" s="17">
        <v>0.2407</v>
      </c>
      <c r="K6915" s="18">
        <f>G6915*结论【关键目标】!C$27*0.7735*0.001</f>
        <v>0</v>
      </c>
      <c r="L6915" s="5">
        <v>0</v>
      </c>
      <c r="M6915" s="5">
        <f>ABS(IF(L6915&lt;=0,L6915/耗电量关键数据!$B$6/1000,L6915/耗电量关键数据!$B$5/1000))</f>
        <v>0</v>
      </c>
      <c r="N6915" s="5">
        <f>电气设备逐时使用率计算!H6891</f>
        <v>1.1688450000000001</v>
      </c>
      <c r="O6915" s="5">
        <f>灯光逐时使用率计算!H6891</f>
        <v>0.37403039999999999</v>
      </c>
      <c r="P6915" s="19">
        <f t="shared" si="974"/>
        <v>1.5428754000000002</v>
      </c>
      <c r="Q6915" s="19">
        <f t="shared" ref="Q6915:Q6978" si="978">IF(J6915&gt;0.8,P6915,0)</f>
        <v>0</v>
      </c>
      <c r="R6915" s="20">
        <f t="shared" si="975"/>
        <v>0</v>
      </c>
      <c r="S6915" s="20">
        <f t="shared" ref="S6915:S6978" si="979">IF(R6915&lt;0,ABS(R6915),0)</f>
        <v>0</v>
      </c>
      <c r="T6915" s="20">
        <f>IF((T6914+R6915)&lt;0,0,IF((T6914+R6915)&gt;结论【关键目标】!C$28,结论【关键目标】!C$28,T6914+R6915))</f>
        <v>17.371373800000001</v>
      </c>
      <c r="U6915" s="19">
        <f>IF((T6914+R6915)&lt;结论【关键目标】!$C$28,0,(发电量计算【计算逻辑页】!R6915+发电量计算【计算逻辑页】!T6914-结论【关键目标】!$C$28))</f>
        <v>0</v>
      </c>
      <c r="V6915" s="5">
        <f t="shared" si="976"/>
        <v>0</v>
      </c>
      <c r="W6915" s="5">
        <f t="shared" si="977"/>
        <v>0</v>
      </c>
      <c r="X6915" s="5">
        <f t="shared" si="971"/>
        <v>0</v>
      </c>
    </row>
    <row r="6916" spans="1:24" x14ac:dyDescent="0.15">
      <c r="A6916" s="7">
        <v>6915</v>
      </c>
      <c r="B6916" s="7">
        <v>10</v>
      </c>
      <c r="C6916" s="7">
        <v>16</v>
      </c>
      <c r="D6916" s="7">
        <v>3</v>
      </c>
      <c r="E6916" s="7">
        <v>289</v>
      </c>
      <c r="F6916" s="7">
        <v>6.1</v>
      </c>
      <c r="G6916" s="7">
        <v>0</v>
      </c>
      <c r="H6916" s="7">
        <f t="shared" si="972"/>
        <v>1</v>
      </c>
      <c r="I6916" s="16">
        <f t="shared" si="973"/>
        <v>45215</v>
      </c>
      <c r="J6916" s="17">
        <v>0.2407</v>
      </c>
      <c r="K6916" s="18">
        <f>G6916*结论【关键目标】!C$27*0.7735*0.001</f>
        <v>0</v>
      </c>
      <c r="L6916" s="5">
        <v>0</v>
      </c>
      <c r="M6916" s="5">
        <f>ABS(IF(L6916&lt;=0,L6916/耗电量关键数据!$B$6/1000,L6916/耗电量关键数据!$B$5/1000))</f>
        <v>0</v>
      </c>
      <c r="N6916" s="5">
        <f>电气设备逐时使用率计算!H6892</f>
        <v>1.1688450000000001</v>
      </c>
      <c r="O6916" s="5">
        <f>灯光逐时使用率计算!H6892</f>
        <v>0.37403039999999999</v>
      </c>
      <c r="P6916" s="19">
        <f t="shared" si="974"/>
        <v>1.5428754000000002</v>
      </c>
      <c r="Q6916" s="19">
        <f t="shared" si="978"/>
        <v>0</v>
      </c>
      <c r="R6916" s="20">
        <f t="shared" si="975"/>
        <v>0</v>
      </c>
      <c r="S6916" s="20">
        <f t="shared" si="979"/>
        <v>0</v>
      </c>
      <c r="T6916" s="20">
        <f>IF((T6915+R6916)&lt;0,0,IF((T6915+R6916)&gt;结论【关键目标】!C$28,结论【关键目标】!C$28,T6915+R6916))</f>
        <v>17.371373800000001</v>
      </c>
      <c r="U6916" s="19">
        <f>IF((T6915+R6916)&lt;结论【关键目标】!$C$28,0,(发电量计算【计算逻辑页】!R6916+发电量计算【计算逻辑页】!T6915-结论【关键目标】!$C$28))</f>
        <v>0</v>
      </c>
      <c r="V6916" s="5">
        <f t="shared" si="976"/>
        <v>0</v>
      </c>
      <c r="W6916" s="5">
        <f t="shared" si="977"/>
        <v>0</v>
      </c>
      <c r="X6916" s="5">
        <f t="shared" ref="X6916:X6979" si="980">(J6916-0.35)*IF(T6916&gt;S6916,S6916,T6916)</f>
        <v>0</v>
      </c>
    </row>
    <row r="6917" spans="1:24" x14ac:dyDescent="0.15">
      <c r="A6917" s="7">
        <v>6916</v>
      </c>
      <c r="B6917" s="7">
        <v>10</v>
      </c>
      <c r="C6917" s="7">
        <v>16</v>
      </c>
      <c r="D6917" s="7">
        <v>4</v>
      </c>
      <c r="E6917" s="7">
        <v>289</v>
      </c>
      <c r="F6917" s="7">
        <v>5.6</v>
      </c>
      <c r="G6917" s="7">
        <v>0</v>
      </c>
      <c r="H6917" s="7">
        <f t="shared" si="972"/>
        <v>1</v>
      </c>
      <c r="I6917" s="16">
        <f t="shared" si="973"/>
        <v>45215</v>
      </c>
      <c r="J6917" s="17">
        <v>0.2407</v>
      </c>
      <c r="K6917" s="18">
        <f>G6917*结论【关键目标】!C$27*0.7735*0.001</f>
        <v>0</v>
      </c>
      <c r="L6917" s="5">
        <v>0</v>
      </c>
      <c r="M6917" s="5">
        <f>ABS(IF(L6917&lt;=0,L6917/耗电量关键数据!$B$6/1000,L6917/耗电量关键数据!$B$5/1000))</f>
        <v>0</v>
      </c>
      <c r="N6917" s="5">
        <f>电气设备逐时使用率计算!H6893</f>
        <v>1.1688450000000001</v>
      </c>
      <c r="O6917" s="5">
        <f>灯光逐时使用率计算!H6893</f>
        <v>0.37403039999999999</v>
      </c>
      <c r="P6917" s="19">
        <f t="shared" si="974"/>
        <v>1.5428754000000002</v>
      </c>
      <c r="Q6917" s="19">
        <f t="shared" si="978"/>
        <v>0</v>
      </c>
      <c r="R6917" s="20">
        <f t="shared" si="975"/>
        <v>0</v>
      </c>
      <c r="S6917" s="20">
        <f t="shared" si="979"/>
        <v>0</v>
      </c>
      <c r="T6917" s="20">
        <f>IF((T6916+R6917)&lt;0,0,IF((T6916+R6917)&gt;结论【关键目标】!C$28,结论【关键目标】!C$28,T6916+R6917))</f>
        <v>17.371373800000001</v>
      </c>
      <c r="U6917" s="19">
        <f>IF((T6916+R6917)&lt;结论【关键目标】!$C$28,0,(发电量计算【计算逻辑页】!R6917+发电量计算【计算逻辑页】!T6916-结论【关键目标】!$C$28))</f>
        <v>0</v>
      </c>
      <c r="V6917" s="5">
        <f t="shared" si="976"/>
        <v>0</v>
      </c>
      <c r="W6917" s="5">
        <f t="shared" si="977"/>
        <v>0</v>
      </c>
      <c r="X6917" s="5">
        <f t="shared" si="980"/>
        <v>0</v>
      </c>
    </row>
    <row r="6918" spans="1:24" x14ac:dyDescent="0.15">
      <c r="A6918" s="7">
        <v>6917</v>
      </c>
      <c r="B6918" s="7">
        <v>10</v>
      </c>
      <c r="C6918" s="7">
        <v>16</v>
      </c>
      <c r="D6918" s="7">
        <v>5</v>
      </c>
      <c r="E6918" s="7">
        <v>289</v>
      </c>
      <c r="F6918" s="7">
        <v>5</v>
      </c>
      <c r="G6918" s="7">
        <v>0</v>
      </c>
      <c r="H6918" s="7">
        <f t="shared" si="972"/>
        <v>1</v>
      </c>
      <c r="I6918" s="16">
        <f t="shared" si="973"/>
        <v>45215</v>
      </c>
      <c r="J6918" s="17">
        <v>0.2407</v>
      </c>
      <c r="K6918" s="18">
        <f>G6918*结论【关键目标】!C$27*0.7735*0.001</f>
        <v>0</v>
      </c>
      <c r="L6918" s="5">
        <v>0</v>
      </c>
      <c r="M6918" s="5">
        <f>ABS(IF(L6918&lt;=0,L6918/耗电量关键数据!$B$6/1000,L6918/耗电量关键数据!$B$5/1000))</f>
        <v>0</v>
      </c>
      <c r="N6918" s="5">
        <f>电气设备逐时使用率计算!H6894</f>
        <v>1.1688450000000001</v>
      </c>
      <c r="O6918" s="5">
        <f>灯光逐时使用率计算!H6894</f>
        <v>0.37403039999999999</v>
      </c>
      <c r="P6918" s="19">
        <f t="shared" si="974"/>
        <v>1.5428754000000002</v>
      </c>
      <c r="Q6918" s="19">
        <f t="shared" si="978"/>
        <v>0</v>
      </c>
      <c r="R6918" s="20">
        <f t="shared" si="975"/>
        <v>0</v>
      </c>
      <c r="S6918" s="20">
        <f t="shared" si="979"/>
        <v>0</v>
      </c>
      <c r="T6918" s="20">
        <f>IF((T6917+R6918)&lt;0,0,IF((T6917+R6918)&gt;结论【关键目标】!C$28,结论【关键目标】!C$28,T6917+R6918))</f>
        <v>17.371373800000001</v>
      </c>
      <c r="U6918" s="19">
        <f>IF((T6917+R6918)&lt;结论【关键目标】!$C$28,0,(发电量计算【计算逻辑页】!R6918+发电量计算【计算逻辑页】!T6917-结论【关键目标】!$C$28))</f>
        <v>0</v>
      </c>
      <c r="V6918" s="5">
        <f t="shared" si="976"/>
        <v>0</v>
      </c>
      <c r="W6918" s="5">
        <f t="shared" si="977"/>
        <v>0</v>
      </c>
      <c r="X6918" s="5">
        <f t="shared" si="980"/>
        <v>0</v>
      </c>
    </row>
    <row r="6919" spans="1:24" x14ac:dyDescent="0.15">
      <c r="A6919" s="7">
        <v>6918</v>
      </c>
      <c r="B6919" s="7">
        <v>10</v>
      </c>
      <c r="C6919" s="7">
        <v>16</v>
      </c>
      <c r="D6919" s="7">
        <v>6</v>
      </c>
      <c r="E6919" s="7">
        <v>289</v>
      </c>
      <c r="F6919" s="7">
        <v>2.2000000000000002</v>
      </c>
      <c r="G6919" s="7">
        <v>0</v>
      </c>
      <c r="H6919" s="7">
        <f t="shared" si="972"/>
        <v>1</v>
      </c>
      <c r="I6919" s="16">
        <f t="shared" si="973"/>
        <v>45215</v>
      </c>
      <c r="J6919" s="17">
        <v>0.2407</v>
      </c>
      <c r="K6919" s="18">
        <f>G6919*结论【关键目标】!C$27*0.7735*0.001</f>
        <v>0</v>
      </c>
      <c r="L6919" s="5">
        <v>0</v>
      </c>
      <c r="M6919" s="5">
        <f>ABS(IF(L6919&lt;=0,L6919/耗电量关键数据!$B$6/1000,L6919/耗电量关键数据!$B$5/1000))</f>
        <v>0</v>
      </c>
      <c r="N6919" s="5">
        <f>电气设备逐时使用率计算!H6895</f>
        <v>1.1688450000000001</v>
      </c>
      <c r="O6919" s="5">
        <f>灯光逐时使用率计算!H6895</f>
        <v>0.37403039999999999</v>
      </c>
      <c r="P6919" s="19">
        <f t="shared" si="974"/>
        <v>1.5428754000000002</v>
      </c>
      <c r="Q6919" s="19">
        <f t="shared" si="978"/>
        <v>0</v>
      </c>
      <c r="R6919" s="20">
        <f t="shared" si="975"/>
        <v>0</v>
      </c>
      <c r="S6919" s="20">
        <f t="shared" si="979"/>
        <v>0</v>
      </c>
      <c r="T6919" s="20">
        <f>IF((T6918+R6919)&lt;0,0,IF((T6918+R6919)&gt;结论【关键目标】!C$28,结论【关键目标】!C$28,T6918+R6919))</f>
        <v>17.371373800000001</v>
      </c>
      <c r="U6919" s="19">
        <f>IF((T6918+R6919)&lt;结论【关键目标】!$C$28,0,(发电量计算【计算逻辑页】!R6919+发电量计算【计算逻辑页】!T6918-结论【关键目标】!$C$28))</f>
        <v>0</v>
      </c>
      <c r="V6919" s="5">
        <f t="shared" si="976"/>
        <v>0</v>
      </c>
      <c r="W6919" s="5">
        <f t="shared" si="977"/>
        <v>0</v>
      </c>
      <c r="X6919" s="5">
        <f t="shared" si="980"/>
        <v>0</v>
      </c>
    </row>
    <row r="6920" spans="1:24" x14ac:dyDescent="0.15">
      <c r="A6920" s="7">
        <v>6919</v>
      </c>
      <c r="B6920" s="7">
        <v>10</v>
      </c>
      <c r="C6920" s="7">
        <v>16</v>
      </c>
      <c r="D6920" s="7">
        <v>7</v>
      </c>
      <c r="E6920" s="7">
        <v>289</v>
      </c>
      <c r="F6920" s="7">
        <v>3</v>
      </c>
      <c r="G6920" s="7">
        <v>72.3</v>
      </c>
      <c r="H6920" s="7">
        <f t="shared" si="972"/>
        <v>1</v>
      </c>
      <c r="I6920" s="16">
        <f t="shared" si="973"/>
        <v>45215</v>
      </c>
      <c r="J6920" s="17">
        <v>0.2407</v>
      </c>
      <c r="K6920" s="18">
        <f>G6920*结论【关键目标】!C$27*0.7735*0.001</f>
        <v>6.7108859999999995</v>
      </c>
      <c r="L6920" s="5">
        <v>0</v>
      </c>
      <c r="M6920" s="5">
        <f>ABS(IF(L6920&lt;=0,L6920/耗电量关键数据!$B$6/1000,L6920/耗电量关键数据!$B$5/1000))</f>
        <v>0</v>
      </c>
      <c r="N6920" s="5">
        <f>电气设备逐时使用率计算!H6896</f>
        <v>2.3376900000000003</v>
      </c>
      <c r="O6920" s="5">
        <f>灯光逐时使用率计算!H6896</f>
        <v>1.2467680000000001</v>
      </c>
      <c r="P6920" s="19">
        <f t="shared" si="974"/>
        <v>3.5844580000000006</v>
      </c>
      <c r="Q6920" s="19">
        <f t="shared" si="978"/>
        <v>0</v>
      </c>
      <c r="R6920" s="20">
        <f t="shared" si="975"/>
        <v>6.7108859999999995</v>
      </c>
      <c r="S6920" s="20">
        <f t="shared" si="979"/>
        <v>0</v>
      </c>
      <c r="T6920" s="20">
        <f>IF((T6919+R6920)&lt;0,0,IF((T6919+R6920)&gt;结论【关键目标】!C$28,结论【关键目标】!C$28,T6919+R6920))</f>
        <v>22</v>
      </c>
      <c r="U6920" s="19">
        <f>IF((T6919+R6920)&lt;结论【关键目标】!$C$28,0,(发电量计算【计算逻辑页】!R6920+发电量计算【计算逻辑页】!T6919-结论【关键目标】!$C$28))</f>
        <v>2.0822597999999992</v>
      </c>
      <c r="V6920" s="5">
        <f t="shared" si="976"/>
        <v>0</v>
      </c>
      <c r="W6920" s="5">
        <f t="shared" si="977"/>
        <v>0.8627790406000001</v>
      </c>
      <c r="X6920" s="5">
        <f t="shared" si="980"/>
        <v>0</v>
      </c>
    </row>
    <row r="6921" spans="1:24" x14ac:dyDescent="0.15">
      <c r="A6921" s="7">
        <v>6920</v>
      </c>
      <c r="B6921" s="7">
        <v>10</v>
      </c>
      <c r="C6921" s="7">
        <v>16</v>
      </c>
      <c r="D6921" s="7">
        <v>8</v>
      </c>
      <c r="E6921" s="7">
        <v>289</v>
      </c>
      <c r="F6921" s="7">
        <v>2</v>
      </c>
      <c r="G6921" s="7">
        <v>180.4</v>
      </c>
      <c r="H6921" s="7">
        <f t="shared" si="972"/>
        <v>1</v>
      </c>
      <c r="I6921" s="16">
        <f t="shared" si="973"/>
        <v>45215</v>
      </c>
      <c r="J6921" s="17">
        <v>0.70809999999999995</v>
      </c>
      <c r="K6921" s="18">
        <f>G6921*结论【关键目标】!C$27*0.7735*0.001</f>
        <v>16.744727999999999</v>
      </c>
      <c r="L6921" s="5">
        <v>0</v>
      </c>
      <c r="M6921" s="5">
        <f>ABS(IF(L6921&lt;=0,L6921/耗电量关键数据!$B$6/1000,L6921/耗电量关键数据!$B$5/1000))</f>
        <v>0</v>
      </c>
      <c r="N6921" s="5">
        <f>电气设备逐时使用率计算!H6897</f>
        <v>11.688450000000001</v>
      </c>
      <c r="O6921" s="5">
        <f>灯光逐时使用率计算!H6897</f>
        <v>6.2338399999999998</v>
      </c>
      <c r="P6921" s="19">
        <f t="shared" si="974"/>
        <v>17.92229</v>
      </c>
      <c r="Q6921" s="19">
        <f t="shared" si="978"/>
        <v>0</v>
      </c>
      <c r="R6921" s="20">
        <f t="shared" si="975"/>
        <v>16.744727999999999</v>
      </c>
      <c r="S6921" s="20">
        <f t="shared" si="979"/>
        <v>0</v>
      </c>
      <c r="T6921" s="20">
        <f>IF((T6920+R6921)&lt;0,0,IF((T6920+R6921)&gt;结论【关键目标】!C$28,结论【关键目标】!C$28,T6920+R6921))</f>
        <v>22</v>
      </c>
      <c r="U6921" s="19">
        <f>IF((T6920+R6921)&lt;结论【关键目标】!$C$28,0,(发电量计算【计算逻辑页】!R6921+发电量计算【计算逻辑页】!T6920-结论【关键目标】!$C$28))</f>
        <v>16.744727999999995</v>
      </c>
      <c r="V6921" s="5">
        <f t="shared" si="976"/>
        <v>5.8606547999999981</v>
      </c>
      <c r="W6921" s="5">
        <f t="shared" si="977"/>
        <v>11.856941896799999</v>
      </c>
      <c r="X6921" s="5">
        <f t="shared" si="980"/>
        <v>0</v>
      </c>
    </row>
    <row r="6922" spans="1:24" x14ac:dyDescent="0.15">
      <c r="A6922" s="7">
        <v>6921</v>
      </c>
      <c r="B6922" s="7">
        <v>10</v>
      </c>
      <c r="C6922" s="7">
        <v>16</v>
      </c>
      <c r="D6922" s="7">
        <v>9</v>
      </c>
      <c r="E6922" s="7">
        <v>289</v>
      </c>
      <c r="F6922" s="7">
        <v>7.1</v>
      </c>
      <c r="G6922" s="7">
        <v>431.7</v>
      </c>
      <c r="H6922" s="7">
        <f t="shared" si="972"/>
        <v>1</v>
      </c>
      <c r="I6922" s="16">
        <f t="shared" si="973"/>
        <v>45215</v>
      </c>
      <c r="J6922" s="17">
        <v>0.70809999999999995</v>
      </c>
      <c r="K6922" s="18">
        <f>G6922*结论【关键目标】!C$27*0.7735*0.001</f>
        <v>40.070394</v>
      </c>
      <c r="L6922" s="5">
        <v>0</v>
      </c>
      <c r="M6922" s="5">
        <f>ABS(IF(L6922&lt;=0,L6922/耗电量关键数据!$B$6/1000,L6922/耗电量关键数据!$B$5/1000))</f>
        <v>0</v>
      </c>
      <c r="N6922" s="5">
        <f>电气设备逐时使用率计算!H6898</f>
        <v>22.208055000000002</v>
      </c>
      <c r="O6922" s="5">
        <f>灯光逐时使用率计算!H6898</f>
        <v>11.844296</v>
      </c>
      <c r="P6922" s="19">
        <f t="shared" si="974"/>
        <v>34.052351000000002</v>
      </c>
      <c r="Q6922" s="19">
        <f t="shared" si="978"/>
        <v>0</v>
      </c>
      <c r="R6922" s="20">
        <f t="shared" si="975"/>
        <v>40.070394</v>
      </c>
      <c r="S6922" s="20">
        <f t="shared" si="979"/>
        <v>0</v>
      </c>
      <c r="T6922" s="20">
        <f>IF((T6921+R6922)&lt;0,0,IF((T6921+R6922)&gt;结论【关键目标】!C$28,结论【关键目标】!C$28,T6921+R6922))</f>
        <v>22</v>
      </c>
      <c r="U6922" s="19">
        <f>IF((T6921+R6922)&lt;结论【关键目标】!$C$28,0,(发电量计算【计算逻辑页】!R6922+发电量计算【计算逻辑页】!T6921-结论【关键目标】!$C$28))</f>
        <v>40.070394</v>
      </c>
      <c r="V6922" s="5">
        <f t="shared" si="976"/>
        <v>14.024637899999998</v>
      </c>
      <c r="W6922" s="5">
        <f t="shared" si="977"/>
        <v>24.1124697431</v>
      </c>
      <c r="X6922" s="5">
        <f t="shared" si="980"/>
        <v>0</v>
      </c>
    </row>
    <row r="6923" spans="1:24" x14ac:dyDescent="0.15">
      <c r="A6923" s="7">
        <v>6922</v>
      </c>
      <c r="B6923" s="7">
        <v>10</v>
      </c>
      <c r="C6923" s="7">
        <v>16</v>
      </c>
      <c r="D6923" s="7">
        <v>10</v>
      </c>
      <c r="E6923" s="7">
        <v>289</v>
      </c>
      <c r="F6923" s="7">
        <v>9</v>
      </c>
      <c r="G6923" s="7">
        <v>593.79999999999995</v>
      </c>
      <c r="H6923" s="7">
        <f t="shared" si="972"/>
        <v>1</v>
      </c>
      <c r="I6923" s="16">
        <f t="shared" si="973"/>
        <v>45215</v>
      </c>
      <c r="J6923" s="17">
        <v>0.70809999999999995</v>
      </c>
      <c r="K6923" s="18">
        <f>G6923*结论【关键目标】!C$27*0.7735*0.001</f>
        <v>55.116515999999997</v>
      </c>
      <c r="L6923" s="5">
        <v>0</v>
      </c>
      <c r="M6923" s="5">
        <f>ABS(IF(L6923&lt;=0,L6923/耗电量关键数据!$B$6/1000,L6923/耗电量关键数据!$B$5/1000))</f>
        <v>0</v>
      </c>
      <c r="N6923" s="5">
        <f>电气设备逐时使用率计算!H6899</f>
        <v>22.208055000000002</v>
      </c>
      <c r="O6923" s="5">
        <f>灯光逐时使用率计算!H6899</f>
        <v>11.844296</v>
      </c>
      <c r="P6923" s="19">
        <f t="shared" si="974"/>
        <v>34.052351000000002</v>
      </c>
      <c r="Q6923" s="19">
        <f t="shared" si="978"/>
        <v>0</v>
      </c>
      <c r="R6923" s="20">
        <f t="shared" si="975"/>
        <v>55.116515999999997</v>
      </c>
      <c r="S6923" s="20">
        <f t="shared" si="979"/>
        <v>0</v>
      </c>
      <c r="T6923" s="20">
        <f>IF((T6922+R6923)&lt;0,0,IF((T6922+R6923)&gt;结论【关键目标】!C$28,结论【关键目标】!C$28,T6922+R6923))</f>
        <v>22</v>
      </c>
      <c r="U6923" s="19">
        <f>IF((T6922+R6923)&lt;结论【关键目标】!$C$28,0,(发电量计算【计算逻辑页】!R6923+发电量计算【计算逻辑页】!T6922-结论【关键目标】!$C$28))</f>
        <v>55.11651599999999</v>
      </c>
      <c r="V6923" s="5">
        <f t="shared" si="976"/>
        <v>19.290780599999994</v>
      </c>
      <c r="W6923" s="5">
        <f t="shared" si="977"/>
        <v>24.1124697431</v>
      </c>
      <c r="X6923" s="5">
        <f t="shared" si="980"/>
        <v>0</v>
      </c>
    </row>
    <row r="6924" spans="1:24" x14ac:dyDescent="0.15">
      <c r="A6924" s="7">
        <v>6923</v>
      </c>
      <c r="B6924" s="7">
        <v>10</v>
      </c>
      <c r="C6924" s="7">
        <v>16</v>
      </c>
      <c r="D6924" s="7">
        <v>11</v>
      </c>
      <c r="E6924" s="7">
        <v>289</v>
      </c>
      <c r="F6924" s="7">
        <v>10</v>
      </c>
      <c r="G6924" s="7">
        <v>704.2</v>
      </c>
      <c r="H6924" s="7">
        <f t="shared" si="972"/>
        <v>1</v>
      </c>
      <c r="I6924" s="16">
        <f t="shared" si="973"/>
        <v>45215</v>
      </c>
      <c r="J6924" s="17">
        <v>1.2267999999999999</v>
      </c>
      <c r="K6924" s="18">
        <f>G6924*结论【关键目标】!C$27*0.7735*0.001</f>
        <v>65.363844</v>
      </c>
      <c r="L6924" s="5">
        <v>0</v>
      </c>
      <c r="M6924" s="5">
        <f>ABS(IF(L6924&lt;=0,L6924/耗电量关键数据!$B$6/1000,L6924/耗电量关键数据!$B$5/1000))</f>
        <v>0</v>
      </c>
      <c r="N6924" s="5">
        <f>电气设备逐时使用率计算!H6900</f>
        <v>22.208055000000002</v>
      </c>
      <c r="O6924" s="5">
        <f>灯光逐时使用率计算!H6900</f>
        <v>11.844296</v>
      </c>
      <c r="P6924" s="19">
        <f t="shared" si="974"/>
        <v>34.052351000000002</v>
      </c>
      <c r="Q6924" s="19">
        <f t="shared" si="978"/>
        <v>34.052351000000002</v>
      </c>
      <c r="R6924" s="20">
        <f t="shared" si="975"/>
        <v>31.311492999999999</v>
      </c>
      <c r="S6924" s="20">
        <f t="shared" si="979"/>
        <v>0</v>
      </c>
      <c r="T6924" s="20">
        <f>IF((T6923+R6924)&lt;0,0,IF((T6923+R6924)&gt;结论【关键目标】!C$28,结论【关键目标】!C$28,T6923+R6924))</f>
        <v>22</v>
      </c>
      <c r="U6924" s="19">
        <f>IF((T6923+R6924)&lt;结论【关键目标】!$C$28,0,(发电量计算【计算逻辑页】!R6924+发电量计算【计算逻辑页】!T6923-结论【关键目标】!$C$28))</f>
        <v>31.311492999999999</v>
      </c>
      <c r="V6924" s="5">
        <f t="shared" si="976"/>
        <v>10.959022549999998</v>
      </c>
      <c r="W6924" s="5">
        <f t="shared" si="977"/>
        <v>41.775424206799997</v>
      </c>
      <c r="X6924" s="5">
        <f t="shared" si="980"/>
        <v>0</v>
      </c>
    </row>
    <row r="6925" spans="1:24" x14ac:dyDescent="0.15">
      <c r="A6925" s="7">
        <v>6924</v>
      </c>
      <c r="B6925" s="7">
        <v>10</v>
      </c>
      <c r="C6925" s="7">
        <v>16</v>
      </c>
      <c r="D6925" s="7">
        <v>12</v>
      </c>
      <c r="E6925" s="7">
        <v>289</v>
      </c>
      <c r="F6925" s="7">
        <v>10.6</v>
      </c>
      <c r="G6925" s="7">
        <v>632.79999999999995</v>
      </c>
      <c r="H6925" s="7">
        <f t="shared" si="972"/>
        <v>1</v>
      </c>
      <c r="I6925" s="16">
        <f t="shared" si="973"/>
        <v>45215</v>
      </c>
      <c r="J6925" s="17">
        <v>1.2267999999999999</v>
      </c>
      <c r="K6925" s="18">
        <f>G6925*结论【关键目标】!C$27*0.7735*0.001</f>
        <v>58.736496000000002</v>
      </c>
      <c r="L6925" s="5">
        <v>0</v>
      </c>
      <c r="M6925" s="5">
        <f>ABS(IF(L6925&lt;=0,L6925/耗电量关键数据!$B$6/1000,L6925/耗电量关键数据!$B$5/1000))</f>
        <v>0</v>
      </c>
      <c r="N6925" s="5">
        <f>电气设备逐时使用率计算!H6901</f>
        <v>11.688450000000001</v>
      </c>
      <c r="O6925" s="5">
        <f>灯光逐时使用率计算!H6901</f>
        <v>9.9741440000000008</v>
      </c>
      <c r="P6925" s="19">
        <f t="shared" si="974"/>
        <v>21.662594000000002</v>
      </c>
      <c r="Q6925" s="19">
        <f t="shared" si="978"/>
        <v>21.662594000000002</v>
      </c>
      <c r="R6925" s="20">
        <f t="shared" si="975"/>
        <v>37.073902000000004</v>
      </c>
      <c r="S6925" s="20">
        <f t="shared" si="979"/>
        <v>0</v>
      </c>
      <c r="T6925" s="20">
        <f>IF((T6924+R6925)&lt;0,0,IF((T6924+R6925)&gt;结论【关键目标】!C$28,结论【关键目标】!C$28,T6924+R6925))</f>
        <v>22</v>
      </c>
      <c r="U6925" s="19">
        <f>IF((T6924+R6925)&lt;结论【关键目标】!$C$28,0,(发电量计算【计算逻辑页】!R6925+发电量计算【计算逻辑页】!T6924-结论【关键目标】!$C$28))</f>
        <v>37.073902000000004</v>
      </c>
      <c r="V6925" s="5">
        <f t="shared" si="976"/>
        <v>12.9758657</v>
      </c>
      <c r="W6925" s="5">
        <f t="shared" si="977"/>
        <v>26.5756703192</v>
      </c>
      <c r="X6925" s="5">
        <f t="shared" si="980"/>
        <v>0</v>
      </c>
    </row>
    <row r="6926" spans="1:24" x14ac:dyDescent="0.15">
      <c r="A6926" s="7">
        <v>6925</v>
      </c>
      <c r="B6926" s="7">
        <v>10</v>
      </c>
      <c r="C6926" s="7">
        <v>16</v>
      </c>
      <c r="D6926" s="7">
        <v>13</v>
      </c>
      <c r="E6926" s="7">
        <v>289</v>
      </c>
      <c r="F6926" s="7">
        <v>12</v>
      </c>
      <c r="G6926" s="7">
        <v>587.4</v>
      </c>
      <c r="H6926" s="7">
        <f t="shared" si="972"/>
        <v>1</v>
      </c>
      <c r="I6926" s="16">
        <f t="shared" si="973"/>
        <v>45215</v>
      </c>
      <c r="J6926" s="17">
        <v>1.2267999999999999</v>
      </c>
      <c r="K6926" s="18">
        <f>G6926*结论【关键目标】!C$27*0.7735*0.001</f>
        <v>54.522468000000003</v>
      </c>
      <c r="L6926" s="5">
        <v>0</v>
      </c>
      <c r="M6926" s="5">
        <f>ABS(IF(L6926&lt;=0,L6926/耗电量关键数据!$B$6/1000,L6926/耗电量关键数据!$B$5/1000))</f>
        <v>0</v>
      </c>
      <c r="N6926" s="5">
        <f>电气设备逐时使用率计算!H6902</f>
        <v>11.688450000000001</v>
      </c>
      <c r="O6926" s="5">
        <f>灯光逐时使用率计算!H6902</f>
        <v>9.9741440000000008</v>
      </c>
      <c r="P6926" s="19">
        <f t="shared" si="974"/>
        <v>21.662594000000002</v>
      </c>
      <c r="Q6926" s="19">
        <f t="shared" si="978"/>
        <v>21.662594000000002</v>
      </c>
      <c r="R6926" s="20">
        <f t="shared" si="975"/>
        <v>32.859874000000005</v>
      </c>
      <c r="S6926" s="20">
        <f t="shared" si="979"/>
        <v>0</v>
      </c>
      <c r="T6926" s="20">
        <f>IF((T6925+R6926)&lt;0,0,IF((T6925+R6926)&gt;结论【关键目标】!C$28,结论【关键目标】!C$28,T6925+R6926))</f>
        <v>22</v>
      </c>
      <c r="U6926" s="19">
        <f>IF((T6925+R6926)&lt;结论【关键目标】!$C$28,0,(发电量计算【计算逻辑页】!R6926+发电量计算【计算逻辑页】!T6925-结论【关键目标】!$C$28))</f>
        <v>32.859874000000005</v>
      </c>
      <c r="V6926" s="5">
        <f t="shared" si="976"/>
        <v>11.500955900000001</v>
      </c>
      <c r="W6926" s="5">
        <f t="shared" si="977"/>
        <v>26.5756703192</v>
      </c>
      <c r="X6926" s="5">
        <f t="shared" si="980"/>
        <v>0</v>
      </c>
    </row>
    <row r="6927" spans="1:24" x14ac:dyDescent="0.15">
      <c r="A6927" s="7">
        <v>6926</v>
      </c>
      <c r="B6927" s="7">
        <v>10</v>
      </c>
      <c r="C6927" s="7">
        <v>16</v>
      </c>
      <c r="D6927" s="7">
        <v>14</v>
      </c>
      <c r="E6927" s="7">
        <v>289</v>
      </c>
      <c r="F6927" s="7">
        <v>13</v>
      </c>
      <c r="G6927" s="7">
        <v>500.4</v>
      </c>
      <c r="H6927" s="7">
        <f t="shared" si="972"/>
        <v>1</v>
      </c>
      <c r="I6927" s="16">
        <f t="shared" si="973"/>
        <v>45215</v>
      </c>
      <c r="J6927" s="17">
        <v>1.2267999999999999</v>
      </c>
      <c r="K6927" s="18">
        <f>G6927*结论【关键目标】!C$27*0.7735*0.001</f>
        <v>46.447127999999999</v>
      </c>
      <c r="L6927" s="5">
        <v>0</v>
      </c>
      <c r="M6927" s="5">
        <f>ABS(IF(L6927&lt;=0,L6927/耗电量关键数据!$B$6/1000,L6927/耗电量关键数据!$B$5/1000))</f>
        <v>0</v>
      </c>
      <c r="N6927" s="5">
        <f>电气设备逐时使用率计算!H6903</f>
        <v>22.208055000000002</v>
      </c>
      <c r="O6927" s="5">
        <f>灯光逐时使用率计算!H6903</f>
        <v>11.844296</v>
      </c>
      <c r="P6927" s="19">
        <f t="shared" si="974"/>
        <v>34.052351000000002</v>
      </c>
      <c r="Q6927" s="19">
        <f t="shared" si="978"/>
        <v>34.052351000000002</v>
      </c>
      <c r="R6927" s="20">
        <f t="shared" si="975"/>
        <v>12.394776999999998</v>
      </c>
      <c r="S6927" s="20">
        <f t="shared" si="979"/>
        <v>0</v>
      </c>
      <c r="T6927" s="20">
        <f>IF((T6926+R6927)&lt;0,0,IF((T6926+R6927)&gt;结论【关键目标】!C$28,结论【关键目标】!C$28,T6926+R6927))</f>
        <v>22</v>
      </c>
      <c r="U6927" s="19">
        <f>IF((T6926+R6927)&lt;结论【关键目标】!$C$28,0,(发电量计算【计算逻辑页】!R6927+发电量计算【计算逻辑页】!T6926-结论【关键目标】!$C$28))</f>
        <v>12.394776999999998</v>
      </c>
      <c r="V6927" s="5">
        <f t="shared" si="976"/>
        <v>4.3381719499999987</v>
      </c>
      <c r="W6927" s="5">
        <f t="shared" si="977"/>
        <v>41.775424206799997</v>
      </c>
      <c r="X6927" s="5">
        <f t="shared" si="980"/>
        <v>0</v>
      </c>
    </row>
    <row r="6928" spans="1:24" x14ac:dyDescent="0.15">
      <c r="A6928" s="7">
        <v>6927</v>
      </c>
      <c r="B6928" s="7">
        <v>10</v>
      </c>
      <c r="C6928" s="7">
        <v>16</v>
      </c>
      <c r="D6928" s="7">
        <v>15</v>
      </c>
      <c r="E6928" s="7">
        <v>289</v>
      </c>
      <c r="F6928" s="7">
        <v>13.6</v>
      </c>
      <c r="G6928" s="7">
        <v>365.7</v>
      </c>
      <c r="H6928" s="7">
        <f t="shared" si="972"/>
        <v>1</v>
      </c>
      <c r="I6928" s="16">
        <f t="shared" si="973"/>
        <v>45215</v>
      </c>
      <c r="J6928" s="17">
        <v>1.2267999999999999</v>
      </c>
      <c r="K6928" s="18">
        <f>G6928*结论【关键目标】!C$27*0.7735*0.001</f>
        <v>33.944274</v>
      </c>
      <c r="L6928" s="5">
        <v>0</v>
      </c>
      <c r="M6928" s="5">
        <f>ABS(IF(L6928&lt;=0,L6928/耗电量关键数据!$B$6/1000,L6928/耗电量关键数据!$B$5/1000))</f>
        <v>0</v>
      </c>
      <c r="N6928" s="5">
        <f>电气设备逐时使用率计算!H6904</f>
        <v>22.208055000000002</v>
      </c>
      <c r="O6928" s="5">
        <f>灯光逐时使用率计算!H6904</f>
        <v>11.844296</v>
      </c>
      <c r="P6928" s="19">
        <f t="shared" si="974"/>
        <v>34.052351000000002</v>
      </c>
      <c r="Q6928" s="19">
        <f t="shared" si="978"/>
        <v>34.052351000000002</v>
      </c>
      <c r="R6928" s="20">
        <f t="shared" si="975"/>
        <v>-0.10807700000000153</v>
      </c>
      <c r="S6928" s="20">
        <f t="shared" si="979"/>
        <v>0.10807700000000153</v>
      </c>
      <c r="T6928" s="20">
        <f>IF((T6927+R6928)&lt;0,0,IF((T6927+R6928)&gt;结论【关键目标】!C$28,结论【关键目标】!C$28,T6927+R6928))</f>
        <v>21.891922999999998</v>
      </c>
      <c r="U6928" s="19">
        <f>IF((T6927+R6928)&lt;结论【关键目标】!$C$28,0,(发电量计算【计算逻辑页】!R6928+发电量计算【计算逻辑页】!T6927-结论【关键目标】!$C$28))</f>
        <v>0</v>
      </c>
      <c r="V6928" s="5">
        <f t="shared" si="976"/>
        <v>0</v>
      </c>
      <c r="W6928" s="5">
        <f t="shared" si="977"/>
        <v>41.642835343199998</v>
      </c>
      <c r="X6928" s="5">
        <f t="shared" si="980"/>
        <v>9.476191360000133E-2</v>
      </c>
    </row>
    <row r="6929" spans="1:24" x14ac:dyDescent="0.15">
      <c r="A6929" s="7">
        <v>6928</v>
      </c>
      <c r="B6929" s="7">
        <v>10</v>
      </c>
      <c r="C6929" s="7">
        <v>16</v>
      </c>
      <c r="D6929" s="7">
        <v>16</v>
      </c>
      <c r="E6929" s="7">
        <v>289</v>
      </c>
      <c r="F6929" s="7">
        <v>15</v>
      </c>
      <c r="G6929" s="7">
        <v>199.7</v>
      </c>
      <c r="H6929" s="7">
        <f t="shared" si="972"/>
        <v>1</v>
      </c>
      <c r="I6929" s="16">
        <f t="shared" si="973"/>
        <v>45215</v>
      </c>
      <c r="J6929" s="17">
        <v>0.70809999999999995</v>
      </c>
      <c r="K6929" s="18">
        <f>G6929*结论【关键目标】!C$27*0.7735*0.001</f>
        <v>18.536154</v>
      </c>
      <c r="L6929" s="5">
        <v>0</v>
      </c>
      <c r="M6929" s="5">
        <f>ABS(IF(L6929&lt;=0,L6929/耗电量关键数据!$B$6/1000,L6929/耗电量关键数据!$B$5/1000))</f>
        <v>0</v>
      </c>
      <c r="N6929" s="5">
        <f>电气设备逐时使用率计算!H6905</f>
        <v>22.208055000000002</v>
      </c>
      <c r="O6929" s="5">
        <f>灯光逐时使用率计算!H6905</f>
        <v>11.844296</v>
      </c>
      <c r="P6929" s="19">
        <f t="shared" si="974"/>
        <v>34.052351000000002</v>
      </c>
      <c r="Q6929" s="19">
        <f t="shared" si="978"/>
        <v>0</v>
      </c>
      <c r="R6929" s="20">
        <f t="shared" si="975"/>
        <v>18.536154</v>
      </c>
      <c r="S6929" s="20">
        <f t="shared" si="979"/>
        <v>0</v>
      </c>
      <c r="T6929" s="20">
        <f>IF((T6928+R6929)&lt;0,0,IF((T6928+R6929)&gt;结论【关键目标】!C$28,结论【关键目标】!C$28,T6928+R6929))</f>
        <v>22</v>
      </c>
      <c r="U6929" s="19">
        <f>IF((T6928+R6929)&lt;结论【关键目标】!$C$28,0,(发电量计算【计算逻辑页】!R6929+发电量计算【计算逻辑页】!T6928-结论【关键目标】!$C$28))</f>
        <v>18.428077000000002</v>
      </c>
      <c r="V6929" s="5">
        <f t="shared" si="976"/>
        <v>6.4498269500000003</v>
      </c>
      <c r="W6929" s="5">
        <f t="shared" si="977"/>
        <v>13.125450647399999</v>
      </c>
      <c r="X6929" s="5">
        <f t="shared" si="980"/>
        <v>0</v>
      </c>
    </row>
    <row r="6930" spans="1:24" x14ac:dyDescent="0.15">
      <c r="A6930" s="7">
        <v>6929</v>
      </c>
      <c r="B6930" s="7">
        <v>10</v>
      </c>
      <c r="C6930" s="7">
        <v>16</v>
      </c>
      <c r="D6930" s="7">
        <v>17</v>
      </c>
      <c r="E6930" s="7">
        <v>289</v>
      </c>
      <c r="F6930" s="7">
        <v>15</v>
      </c>
      <c r="G6930" s="7">
        <v>7</v>
      </c>
      <c r="H6930" s="7">
        <f t="shared" si="972"/>
        <v>1</v>
      </c>
      <c r="I6930" s="16">
        <f t="shared" si="973"/>
        <v>45215</v>
      </c>
      <c r="J6930" s="17">
        <v>0.70809999999999995</v>
      </c>
      <c r="K6930" s="18">
        <f>G6930*结论【关键目标】!C$27*0.7735*0.001</f>
        <v>0.64973999999999998</v>
      </c>
      <c r="L6930" s="5">
        <v>0</v>
      </c>
      <c r="M6930" s="5">
        <f>ABS(IF(L6930&lt;=0,L6930/耗电量关键数据!$B$6/1000,L6930/耗电量关键数据!$B$5/1000))</f>
        <v>0</v>
      </c>
      <c r="N6930" s="5">
        <f>电气设备逐时使用率计算!H6906</f>
        <v>22.208055000000002</v>
      </c>
      <c r="O6930" s="5">
        <f>灯光逐时使用率计算!H6906</f>
        <v>11.844296</v>
      </c>
      <c r="P6930" s="19">
        <f t="shared" si="974"/>
        <v>34.052351000000002</v>
      </c>
      <c r="Q6930" s="19">
        <f t="shared" si="978"/>
        <v>0</v>
      </c>
      <c r="R6930" s="20">
        <f t="shared" si="975"/>
        <v>0.64973999999999998</v>
      </c>
      <c r="S6930" s="20">
        <f t="shared" si="979"/>
        <v>0</v>
      </c>
      <c r="T6930" s="20">
        <f>IF((T6929+R6930)&lt;0,0,IF((T6929+R6930)&gt;结论【关键目标】!C$28,结论【关键目标】!C$28,T6929+R6930))</f>
        <v>22</v>
      </c>
      <c r="U6930" s="19">
        <f>IF((T6929+R6930)&lt;结论【关键目标】!$C$28,0,(发电量计算【计算逻辑页】!R6930+发电量计算【计算逻辑页】!T6929-结论【关键目标】!$C$28))</f>
        <v>0.64974000000000132</v>
      </c>
      <c r="V6930" s="5">
        <f t="shared" si="976"/>
        <v>0.22740900000000044</v>
      </c>
      <c r="W6930" s="5">
        <f t="shared" si="977"/>
        <v>0.46008089399999996</v>
      </c>
      <c r="X6930" s="5">
        <f t="shared" si="980"/>
        <v>0</v>
      </c>
    </row>
    <row r="6931" spans="1:24" x14ac:dyDescent="0.15">
      <c r="A6931" s="7">
        <v>6930</v>
      </c>
      <c r="B6931" s="7">
        <v>10</v>
      </c>
      <c r="C6931" s="7">
        <v>16</v>
      </c>
      <c r="D6931" s="7">
        <v>18</v>
      </c>
      <c r="E6931" s="7">
        <v>289</v>
      </c>
      <c r="F6931" s="7">
        <v>12.9</v>
      </c>
      <c r="G6931" s="7">
        <v>0</v>
      </c>
      <c r="H6931" s="7">
        <f t="shared" si="972"/>
        <v>1</v>
      </c>
      <c r="I6931" s="16">
        <f t="shared" si="973"/>
        <v>45215</v>
      </c>
      <c r="J6931" s="17">
        <v>0.70809999999999995</v>
      </c>
      <c r="K6931" s="18">
        <f>G6931*结论【关键目标】!C$27*0.7735*0.001</f>
        <v>0</v>
      </c>
      <c r="L6931" s="5">
        <v>0</v>
      </c>
      <c r="M6931" s="5">
        <f>ABS(IF(L6931&lt;=0,L6931/耗电量关键数据!$B$6/1000,L6931/耗电量关键数据!$B$5/1000))</f>
        <v>0</v>
      </c>
      <c r="N6931" s="5">
        <f>电气设备逐时使用率计算!H6907</f>
        <v>7.0130699999999999</v>
      </c>
      <c r="O6931" s="5">
        <f>灯光逐时使用率计算!H6907</f>
        <v>3.7403040000000001</v>
      </c>
      <c r="P6931" s="19">
        <f t="shared" si="974"/>
        <v>10.753374000000001</v>
      </c>
      <c r="Q6931" s="19">
        <f t="shared" si="978"/>
        <v>0</v>
      </c>
      <c r="R6931" s="20">
        <f t="shared" si="975"/>
        <v>0</v>
      </c>
      <c r="S6931" s="20">
        <f t="shared" si="979"/>
        <v>0</v>
      </c>
      <c r="T6931" s="20">
        <f>IF((T6930+R6931)&lt;0,0,IF((T6930+R6931)&gt;结论【关键目标】!C$28,结论【关键目标】!C$28,T6930+R6931))</f>
        <v>22</v>
      </c>
      <c r="U6931" s="19">
        <f>IF((T6930+R6931)&lt;结论【关键目标】!$C$28,0,(发电量计算【计算逻辑页】!R6931+发电量计算【计算逻辑页】!T6930-结论【关键目标】!$C$28))</f>
        <v>0</v>
      </c>
      <c r="V6931" s="5">
        <f t="shared" si="976"/>
        <v>0</v>
      </c>
      <c r="W6931" s="5">
        <f t="shared" si="977"/>
        <v>0</v>
      </c>
      <c r="X6931" s="5">
        <f t="shared" si="980"/>
        <v>0</v>
      </c>
    </row>
    <row r="6932" spans="1:24" x14ac:dyDescent="0.15">
      <c r="A6932" s="7">
        <v>6931</v>
      </c>
      <c r="B6932" s="7">
        <v>10</v>
      </c>
      <c r="C6932" s="7">
        <v>16</v>
      </c>
      <c r="D6932" s="7">
        <v>19</v>
      </c>
      <c r="E6932" s="7">
        <v>289</v>
      </c>
      <c r="F6932" s="7">
        <v>12</v>
      </c>
      <c r="G6932" s="7">
        <v>0</v>
      </c>
      <c r="H6932" s="7">
        <f t="shared" si="972"/>
        <v>1</v>
      </c>
      <c r="I6932" s="16">
        <f t="shared" si="973"/>
        <v>45215</v>
      </c>
      <c r="J6932" s="17">
        <v>1.2267999999999999</v>
      </c>
      <c r="K6932" s="18">
        <f>G6932*结论【关键目标】!C$27*0.7735*0.001</f>
        <v>0</v>
      </c>
      <c r="L6932" s="5">
        <v>0</v>
      </c>
      <c r="M6932" s="5">
        <f>ABS(IF(L6932&lt;=0,L6932/耗电量关键数据!$B$6/1000,L6932/耗电量关键数据!$B$5/1000))</f>
        <v>0</v>
      </c>
      <c r="N6932" s="5">
        <f>电气设备逐时使用率计算!H6908</f>
        <v>7.0130699999999999</v>
      </c>
      <c r="O6932" s="5">
        <f>灯光逐时使用率计算!H6908</f>
        <v>3.7403040000000001</v>
      </c>
      <c r="P6932" s="19">
        <f t="shared" si="974"/>
        <v>10.753374000000001</v>
      </c>
      <c r="Q6932" s="19">
        <f t="shared" si="978"/>
        <v>10.753374000000001</v>
      </c>
      <c r="R6932" s="20">
        <f t="shared" si="975"/>
        <v>-10.753374000000001</v>
      </c>
      <c r="S6932" s="20">
        <f t="shared" si="979"/>
        <v>10.753374000000001</v>
      </c>
      <c r="T6932" s="20">
        <f>IF((T6931+R6932)&lt;0,0,IF((T6931+R6932)&gt;结论【关键目标】!C$28,结论【关键目标】!C$28,T6931+R6932))</f>
        <v>11.246625999999999</v>
      </c>
      <c r="U6932" s="19">
        <f>IF((T6931+R6932)&lt;结论【关键目标】!$C$28,0,(发电量计算【计算逻辑页】!R6932+发电量计算【计算逻辑页】!T6931-结论【关键目标】!$C$28))</f>
        <v>0</v>
      </c>
      <c r="V6932" s="5">
        <f t="shared" si="976"/>
        <v>0</v>
      </c>
      <c r="W6932" s="5">
        <f t="shared" si="977"/>
        <v>0</v>
      </c>
      <c r="X6932" s="5">
        <f t="shared" si="980"/>
        <v>9.428558323199999</v>
      </c>
    </row>
    <row r="6933" spans="1:24" x14ac:dyDescent="0.15">
      <c r="A6933" s="7">
        <v>6932</v>
      </c>
      <c r="B6933" s="7">
        <v>10</v>
      </c>
      <c r="C6933" s="7">
        <v>16</v>
      </c>
      <c r="D6933" s="7">
        <v>20</v>
      </c>
      <c r="E6933" s="7">
        <v>289</v>
      </c>
      <c r="F6933" s="7">
        <v>12</v>
      </c>
      <c r="G6933" s="7">
        <v>0</v>
      </c>
      <c r="H6933" s="7">
        <f t="shared" si="972"/>
        <v>1</v>
      </c>
      <c r="I6933" s="16">
        <f t="shared" si="973"/>
        <v>45215</v>
      </c>
      <c r="J6933" s="17">
        <v>1.2267999999999999</v>
      </c>
      <c r="K6933" s="18">
        <f>G6933*结论【关键目标】!C$27*0.7735*0.001</f>
        <v>0</v>
      </c>
      <c r="L6933" s="5">
        <v>0</v>
      </c>
      <c r="M6933" s="5">
        <f>ABS(IF(L6933&lt;=0,L6933/耗电量关键数据!$B$6/1000,L6933/耗电量关键数据!$B$5/1000))</f>
        <v>0</v>
      </c>
      <c r="N6933" s="5">
        <f>电气设备逐时使用率计算!H6909</f>
        <v>1.1688450000000001</v>
      </c>
      <c r="O6933" s="5">
        <f>灯光逐时使用率计算!H6909</f>
        <v>0.37403039999999999</v>
      </c>
      <c r="P6933" s="19">
        <f t="shared" si="974"/>
        <v>1.5428754000000002</v>
      </c>
      <c r="Q6933" s="19">
        <f t="shared" si="978"/>
        <v>1.5428754000000002</v>
      </c>
      <c r="R6933" s="20">
        <f t="shared" si="975"/>
        <v>-1.5428754000000002</v>
      </c>
      <c r="S6933" s="20">
        <f t="shared" si="979"/>
        <v>1.5428754000000002</v>
      </c>
      <c r="T6933" s="20">
        <f>IF((T6932+R6933)&lt;0,0,IF((T6932+R6933)&gt;结论【关键目标】!C$28,结论【关键目标】!C$28,T6932+R6933))</f>
        <v>9.7037505999999993</v>
      </c>
      <c r="U6933" s="19">
        <f>IF((T6932+R6933)&lt;结论【关键目标】!$C$28,0,(发电量计算【计算逻辑页】!R6933+发电量计算【计算逻辑页】!T6932-结论【关键目标】!$C$28))</f>
        <v>0</v>
      </c>
      <c r="V6933" s="5">
        <f t="shared" si="976"/>
        <v>0</v>
      </c>
      <c r="W6933" s="5">
        <f t="shared" si="977"/>
        <v>0</v>
      </c>
      <c r="X6933" s="5">
        <f t="shared" si="980"/>
        <v>1.3527931507200002</v>
      </c>
    </row>
    <row r="6934" spans="1:24" x14ac:dyDescent="0.15">
      <c r="A6934" s="7">
        <v>6933</v>
      </c>
      <c r="B6934" s="7">
        <v>10</v>
      </c>
      <c r="C6934" s="7">
        <v>16</v>
      </c>
      <c r="D6934" s="7">
        <v>21</v>
      </c>
      <c r="E6934" s="7">
        <v>289</v>
      </c>
      <c r="F6934" s="7">
        <v>9.8000000000000007</v>
      </c>
      <c r="G6934" s="7">
        <v>0</v>
      </c>
      <c r="H6934" s="7">
        <f t="shared" si="972"/>
        <v>1</v>
      </c>
      <c r="I6934" s="16">
        <f t="shared" si="973"/>
        <v>45215</v>
      </c>
      <c r="J6934" s="17">
        <v>1.2267999999999999</v>
      </c>
      <c r="K6934" s="18">
        <f>G6934*结论【关键目标】!C$27*0.7735*0.001</f>
        <v>0</v>
      </c>
      <c r="L6934" s="5">
        <v>0</v>
      </c>
      <c r="M6934" s="5">
        <f>ABS(IF(L6934&lt;=0,L6934/耗电量关键数据!$B$6/1000,L6934/耗电量关键数据!$B$5/1000))</f>
        <v>0</v>
      </c>
      <c r="N6934" s="5">
        <f>电气设备逐时使用率计算!H6910</f>
        <v>1.1688450000000001</v>
      </c>
      <c r="O6934" s="5">
        <f>灯光逐时使用率计算!H6910</f>
        <v>0.37403039999999999</v>
      </c>
      <c r="P6934" s="19">
        <f t="shared" si="974"/>
        <v>1.5428754000000002</v>
      </c>
      <c r="Q6934" s="19">
        <f t="shared" si="978"/>
        <v>1.5428754000000002</v>
      </c>
      <c r="R6934" s="20">
        <f t="shared" si="975"/>
        <v>-1.5428754000000002</v>
      </c>
      <c r="S6934" s="20">
        <f t="shared" si="979"/>
        <v>1.5428754000000002</v>
      </c>
      <c r="T6934" s="20">
        <f>IF((T6933+R6934)&lt;0,0,IF((T6933+R6934)&gt;结论【关键目标】!C$28,结论【关键目标】!C$28,T6933+R6934))</f>
        <v>8.1608751999999996</v>
      </c>
      <c r="U6934" s="19">
        <f>IF((T6933+R6934)&lt;结论【关键目标】!$C$28,0,(发电量计算【计算逻辑页】!R6934+发电量计算【计算逻辑页】!T6933-结论【关键目标】!$C$28))</f>
        <v>0</v>
      </c>
      <c r="V6934" s="5">
        <f t="shared" si="976"/>
        <v>0</v>
      </c>
      <c r="W6934" s="5">
        <f t="shared" si="977"/>
        <v>0</v>
      </c>
      <c r="X6934" s="5">
        <f t="shared" si="980"/>
        <v>1.3527931507200002</v>
      </c>
    </row>
    <row r="6935" spans="1:24" x14ac:dyDescent="0.15">
      <c r="A6935" s="7">
        <v>6934</v>
      </c>
      <c r="B6935" s="7">
        <v>10</v>
      </c>
      <c r="C6935" s="7">
        <v>16</v>
      </c>
      <c r="D6935" s="7">
        <v>22</v>
      </c>
      <c r="E6935" s="7">
        <v>289</v>
      </c>
      <c r="F6935" s="7">
        <v>10</v>
      </c>
      <c r="G6935" s="7">
        <v>0</v>
      </c>
      <c r="H6935" s="7">
        <f t="shared" si="972"/>
        <v>1</v>
      </c>
      <c r="I6935" s="16">
        <f t="shared" si="973"/>
        <v>45215</v>
      </c>
      <c r="J6935" s="17">
        <v>0.70809999999999995</v>
      </c>
      <c r="K6935" s="18">
        <f>G6935*结论【关键目标】!C$27*0.7735*0.001</f>
        <v>0</v>
      </c>
      <c r="L6935" s="5">
        <v>0</v>
      </c>
      <c r="M6935" s="5">
        <f>ABS(IF(L6935&lt;=0,L6935/耗电量关键数据!$B$6/1000,L6935/耗电量关键数据!$B$5/1000))</f>
        <v>0</v>
      </c>
      <c r="N6935" s="5">
        <f>电气设备逐时使用率计算!H6911</f>
        <v>1.1688450000000001</v>
      </c>
      <c r="O6935" s="5">
        <f>灯光逐时使用率计算!H6911</f>
        <v>0.37403039999999999</v>
      </c>
      <c r="P6935" s="19">
        <f t="shared" si="974"/>
        <v>1.5428754000000002</v>
      </c>
      <c r="Q6935" s="19">
        <f t="shared" si="978"/>
        <v>0</v>
      </c>
      <c r="R6935" s="20">
        <f t="shared" si="975"/>
        <v>0</v>
      </c>
      <c r="S6935" s="20">
        <f t="shared" si="979"/>
        <v>0</v>
      </c>
      <c r="T6935" s="20">
        <f>IF((T6934+R6935)&lt;0,0,IF((T6934+R6935)&gt;结论【关键目标】!C$28,结论【关键目标】!C$28,T6934+R6935))</f>
        <v>8.1608751999999996</v>
      </c>
      <c r="U6935" s="19">
        <f>IF((T6934+R6935)&lt;结论【关键目标】!$C$28,0,(发电量计算【计算逻辑页】!R6935+发电量计算【计算逻辑页】!T6934-结论【关键目标】!$C$28))</f>
        <v>0</v>
      </c>
      <c r="V6935" s="5">
        <f t="shared" si="976"/>
        <v>0</v>
      </c>
      <c r="W6935" s="5">
        <f t="shared" si="977"/>
        <v>0</v>
      </c>
      <c r="X6935" s="5">
        <f t="shared" si="980"/>
        <v>0</v>
      </c>
    </row>
    <row r="6936" spans="1:24" x14ac:dyDescent="0.15">
      <c r="A6936" s="7">
        <v>6935</v>
      </c>
      <c r="B6936" s="7">
        <v>10</v>
      </c>
      <c r="C6936" s="7">
        <v>16</v>
      </c>
      <c r="D6936" s="7">
        <v>23</v>
      </c>
      <c r="E6936" s="7">
        <v>289</v>
      </c>
      <c r="F6936" s="7">
        <v>10</v>
      </c>
      <c r="G6936" s="7">
        <v>0</v>
      </c>
      <c r="H6936" s="7">
        <f t="shared" si="972"/>
        <v>1</v>
      </c>
      <c r="I6936" s="16">
        <f t="shared" si="973"/>
        <v>45215</v>
      </c>
      <c r="J6936" s="17">
        <v>0.70809999999999995</v>
      </c>
      <c r="K6936" s="18">
        <f>G6936*结论【关键目标】!C$27*0.7735*0.001</f>
        <v>0</v>
      </c>
      <c r="L6936" s="5">
        <v>0</v>
      </c>
      <c r="M6936" s="5">
        <f>ABS(IF(L6936&lt;=0,L6936/耗电量关键数据!$B$6/1000,L6936/耗电量关键数据!$B$5/1000))</f>
        <v>0</v>
      </c>
      <c r="N6936" s="5">
        <f>电气设备逐时使用率计算!H6912</f>
        <v>1.1688450000000001</v>
      </c>
      <c r="O6936" s="5">
        <f>灯光逐时使用率计算!H6912</f>
        <v>0.37403039999999999</v>
      </c>
      <c r="P6936" s="19">
        <f t="shared" si="974"/>
        <v>1.5428754000000002</v>
      </c>
      <c r="Q6936" s="19">
        <f t="shared" si="978"/>
        <v>0</v>
      </c>
      <c r="R6936" s="20">
        <f t="shared" si="975"/>
        <v>0</v>
      </c>
      <c r="S6936" s="20">
        <f t="shared" si="979"/>
        <v>0</v>
      </c>
      <c r="T6936" s="20">
        <f>IF((T6935+R6936)&lt;0,0,IF((T6935+R6936)&gt;结论【关键目标】!C$28,结论【关键目标】!C$28,T6935+R6936))</f>
        <v>8.1608751999999996</v>
      </c>
      <c r="U6936" s="19">
        <f>IF((T6935+R6936)&lt;结论【关键目标】!$C$28,0,(发电量计算【计算逻辑页】!R6936+发电量计算【计算逻辑页】!T6935-结论【关键目标】!$C$28))</f>
        <v>0</v>
      </c>
      <c r="V6936" s="5">
        <f t="shared" si="976"/>
        <v>0</v>
      </c>
      <c r="W6936" s="5">
        <f t="shared" si="977"/>
        <v>0</v>
      </c>
      <c r="X6936" s="5">
        <f t="shared" si="980"/>
        <v>0</v>
      </c>
    </row>
    <row r="6937" spans="1:24" x14ac:dyDescent="0.15">
      <c r="A6937" s="7">
        <v>6936</v>
      </c>
      <c r="B6937" s="7">
        <v>10</v>
      </c>
      <c r="C6937" s="7">
        <v>16</v>
      </c>
      <c r="D6937" s="7">
        <v>24</v>
      </c>
      <c r="E6937" s="7">
        <v>289</v>
      </c>
      <c r="F6937" s="7">
        <v>7.7</v>
      </c>
      <c r="G6937" s="7">
        <v>0</v>
      </c>
      <c r="H6937" s="7">
        <f t="shared" si="972"/>
        <v>1</v>
      </c>
      <c r="I6937" s="16">
        <f t="shared" si="973"/>
        <v>45215</v>
      </c>
      <c r="J6937" s="17">
        <v>0.2407</v>
      </c>
      <c r="K6937" s="18">
        <f>G6937*结论【关键目标】!C$27*0.7735*0.001</f>
        <v>0</v>
      </c>
      <c r="L6937" s="5">
        <v>0</v>
      </c>
      <c r="M6937" s="5">
        <f>ABS(IF(L6937&lt;=0,L6937/耗电量关键数据!$B$6/1000,L6937/耗电量关键数据!$B$5/1000))</f>
        <v>0</v>
      </c>
      <c r="N6937" s="5">
        <f>电气设备逐时使用率计算!H6913</f>
        <v>1.1688450000000001</v>
      </c>
      <c r="O6937" s="5">
        <f>灯光逐时使用率计算!H6913</f>
        <v>0.37403039999999999</v>
      </c>
      <c r="P6937" s="19">
        <f t="shared" si="974"/>
        <v>1.5428754000000002</v>
      </c>
      <c r="Q6937" s="19">
        <f t="shared" si="978"/>
        <v>0</v>
      </c>
      <c r="R6937" s="20">
        <f t="shared" si="975"/>
        <v>0</v>
      </c>
      <c r="S6937" s="20">
        <f t="shared" si="979"/>
        <v>0</v>
      </c>
      <c r="T6937" s="20">
        <f>IF((T6936+R6937)&lt;0,0,IF((T6936+R6937)&gt;结论【关键目标】!C$28,结论【关键目标】!C$28,T6936+R6937))</f>
        <v>8.1608751999999996</v>
      </c>
      <c r="U6937" s="19">
        <f>IF((T6936+R6937)&lt;结论【关键目标】!$C$28,0,(发电量计算【计算逻辑页】!R6937+发电量计算【计算逻辑页】!T6936-结论【关键目标】!$C$28))</f>
        <v>0</v>
      </c>
      <c r="V6937" s="5">
        <f t="shared" si="976"/>
        <v>0</v>
      </c>
      <c r="W6937" s="5">
        <f t="shared" si="977"/>
        <v>0</v>
      </c>
      <c r="X6937" s="5">
        <f t="shared" si="980"/>
        <v>0</v>
      </c>
    </row>
    <row r="6938" spans="1:24" x14ac:dyDescent="0.15">
      <c r="A6938" s="7">
        <v>6937</v>
      </c>
      <c r="B6938" s="7">
        <v>10</v>
      </c>
      <c r="C6938" s="7">
        <v>17</v>
      </c>
      <c r="D6938" s="7">
        <v>1</v>
      </c>
      <c r="E6938" s="7">
        <v>290</v>
      </c>
      <c r="F6938" s="7">
        <v>8.4</v>
      </c>
      <c r="G6938" s="7">
        <v>0</v>
      </c>
      <c r="H6938" s="7">
        <f t="shared" si="972"/>
        <v>2</v>
      </c>
      <c r="I6938" s="16">
        <f t="shared" si="973"/>
        <v>45216</v>
      </c>
      <c r="J6938" s="17">
        <v>0.2407</v>
      </c>
      <c r="K6938" s="18">
        <f>G6938*结论【关键目标】!C$27*0.7735*0.001</f>
        <v>0</v>
      </c>
      <c r="L6938" s="5">
        <v>0</v>
      </c>
      <c r="M6938" s="5">
        <f>ABS(IF(L6938&lt;=0,L6938/耗电量关键数据!$B$6/1000,L6938/耗电量关键数据!$B$5/1000))</f>
        <v>0</v>
      </c>
      <c r="N6938" s="5">
        <f>电气设备逐时使用率计算!H6914</f>
        <v>1.1688450000000001</v>
      </c>
      <c r="O6938" s="5">
        <f>灯光逐时使用率计算!H6914</f>
        <v>0.37403039999999999</v>
      </c>
      <c r="P6938" s="19">
        <f t="shared" si="974"/>
        <v>1.5428754000000002</v>
      </c>
      <c r="Q6938" s="19">
        <f t="shared" si="978"/>
        <v>0</v>
      </c>
      <c r="R6938" s="20">
        <f t="shared" si="975"/>
        <v>0</v>
      </c>
      <c r="S6938" s="20">
        <f t="shared" si="979"/>
        <v>0</v>
      </c>
      <c r="T6938" s="20">
        <f>IF((T6937+R6938)&lt;0,0,IF((T6937+R6938)&gt;结论【关键目标】!C$28,结论【关键目标】!C$28,T6937+R6938))</f>
        <v>8.1608751999999996</v>
      </c>
      <c r="U6938" s="19">
        <f>IF((T6937+R6938)&lt;结论【关键目标】!$C$28,0,(发电量计算【计算逻辑页】!R6938+发电量计算【计算逻辑页】!T6937-结论【关键目标】!$C$28))</f>
        <v>0</v>
      </c>
      <c r="V6938" s="5">
        <f t="shared" si="976"/>
        <v>0</v>
      </c>
      <c r="W6938" s="5">
        <f t="shared" si="977"/>
        <v>0</v>
      </c>
      <c r="X6938" s="5">
        <f t="shared" si="980"/>
        <v>0</v>
      </c>
    </row>
    <row r="6939" spans="1:24" x14ac:dyDescent="0.15">
      <c r="A6939" s="7">
        <v>6938</v>
      </c>
      <c r="B6939" s="7">
        <v>10</v>
      </c>
      <c r="C6939" s="7">
        <v>17</v>
      </c>
      <c r="D6939" s="7">
        <v>2</v>
      </c>
      <c r="E6939" s="7">
        <v>290</v>
      </c>
      <c r="F6939" s="7">
        <v>9</v>
      </c>
      <c r="G6939" s="7">
        <v>0</v>
      </c>
      <c r="H6939" s="7">
        <f t="shared" si="972"/>
        <v>2</v>
      </c>
      <c r="I6939" s="16">
        <f t="shared" si="973"/>
        <v>45216</v>
      </c>
      <c r="J6939" s="17">
        <v>0.2407</v>
      </c>
      <c r="K6939" s="18">
        <f>G6939*结论【关键目标】!C$27*0.7735*0.001</f>
        <v>0</v>
      </c>
      <c r="L6939" s="5">
        <v>0</v>
      </c>
      <c r="M6939" s="5">
        <f>ABS(IF(L6939&lt;=0,L6939/耗电量关键数据!$B$6/1000,L6939/耗电量关键数据!$B$5/1000))</f>
        <v>0</v>
      </c>
      <c r="N6939" s="5">
        <f>电气设备逐时使用率计算!H6915</f>
        <v>1.1688450000000001</v>
      </c>
      <c r="O6939" s="5">
        <f>灯光逐时使用率计算!H6915</f>
        <v>0.37403039999999999</v>
      </c>
      <c r="P6939" s="19">
        <f t="shared" si="974"/>
        <v>1.5428754000000002</v>
      </c>
      <c r="Q6939" s="19">
        <f t="shared" si="978"/>
        <v>0</v>
      </c>
      <c r="R6939" s="20">
        <f t="shared" si="975"/>
        <v>0</v>
      </c>
      <c r="S6939" s="20">
        <f t="shared" si="979"/>
        <v>0</v>
      </c>
      <c r="T6939" s="20">
        <f>IF((T6938+R6939)&lt;0,0,IF((T6938+R6939)&gt;结论【关键目标】!C$28,结论【关键目标】!C$28,T6938+R6939))</f>
        <v>8.1608751999999996</v>
      </c>
      <c r="U6939" s="19">
        <f>IF((T6938+R6939)&lt;结论【关键目标】!$C$28,0,(发电量计算【计算逻辑页】!R6939+发电量计算【计算逻辑页】!T6938-结论【关键目标】!$C$28))</f>
        <v>0</v>
      </c>
      <c r="V6939" s="5">
        <f t="shared" si="976"/>
        <v>0</v>
      </c>
      <c r="W6939" s="5">
        <f t="shared" si="977"/>
        <v>0</v>
      </c>
      <c r="X6939" s="5">
        <f t="shared" si="980"/>
        <v>0</v>
      </c>
    </row>
    <row r="6940" spans="1:24" x14ac:dyDescent="0.15">
      <c r="A6940" s="7">
        <v>6939</v>
      </c>
      <c r="B6940" s="7">
        <v>10</v>
      </c>
      <c r="C6940" s="7">
        <v>17</v>
      </c>
      <c r="D6940" s="7">
        <v>3</v>
      </c>
      <c r="E6940" s="7">
        <v>290</v>
      </c>
      <c r="F6940" s="7">
        <v>9.4</v>
      </c>
      <c r="G6940" s="7">
        <v>0</v>
      </c>
      <c r="H6940" s="7">
        <f t="shared" si="972"/>
        <v>2</v>
      </c>
      <c r="I6940" s="16">
        <f t="shared" si="973"/>
        <v>45216</v>
      </c>
      <c r="J6940" s="17">
        <v>0.2407</v>
      </c>
      <c r="K6940" s="18">
        <f>G6940*结论【关键目标】!C$27*0.7735*0.001</f>
        <v>0</v>
      </c>
      <c r="L6940" s="5">
        <v>0</v>
      </c>
      <c r="M6940" s="5">
        <f>ABS(IF(L6940&lt;=0,L6940/耗电量关键数据!$B$6/1000,L6940/耗电量关键数据!$B$5/1000))</f>
        <v>0</v>
      </c>
      <c r="N6940" s="5">
        <f>电气设备逐时使用率计算!H6916</f>
        <v>1.1688450000000001</v>
      </c>
      <c r="O6940" s="5">
        <f>灯光逐时使用率计算!H6916</f>
        <v>0.37403039999999999</v>
      </c>
      <c r="P6940" s="19">
        <f t="shared" si="974"/>
        <v>1.5428754000000002</v>
      </c>
      <c r="Q6940" s="19">
        <f t="shared" si="978"/>
        <v>0</v>
      </c>
      <c r="R6940" s="20">
        <f t="shared" si="975"/>
        <v>0</v>
      </c>
      <c r="S6940" s="20">
        <f t="shared" si="979"/>
        <v>0</v>
      </c>
      <c r="T6940" s="20">
        <f>IF((T6939+R6940)&lt;0,0,IF((T6939+R6940)&gt;结论【关键目标】!C$28,结论【关键目标】!C$28,T6939+R6940))</f>
        <v>8.1608751999999996</v>
      </c>
      <c r="U6940" s="19">
        <f>IF((T6939+R6940)&lt;结论【关键目标】!$C$28,0,(发电量计算【计算逻辑页】!R6940+发电量计算【计算逻辑页】!T6939-结论【关键目标】!$C$28))</f>
        <v>0</v>
      </c>
      <c r="V6940" s="5">
        <f t="shared" si="976"/>
        <v>0</v>
      </c>
      <c r="W6940" s="5">
        <f t="shared" si="977"/>
        <v>0</v>
      </c>
      <c r="X6940" s="5">
        <f t="shared" si="980"/>
        <v>0</v>
      </c>
    </row>
    <row r="6941" spans="1:24" x14ac:dyDescent="0.15">
      <c r="A6941" s="7">
        <v>6940</v>
      </c>
      <c r="B6941" s="7">
        <v>10</v>
      </c>
      <c r="C6941" s="7">
        <v>17</v>
      </c>
      <c r="D6941" s="7">
        <v>4</v>
      </c>
      <c r="E6941" s="7">
        <v>290</v>
      </c>
      <c r="F6941" s="7">
        <v>8</v>
      </c>
      <c r="G6941" s="7">
        <v>0</v>
      </c>
      <c r="H6941" s="7">
        <f t="shared" si="972"/>
        <v>2</v>
      </c>
      <c r="I6941" s="16">
        <f t="shared" si="973"/>
        <v>45216</v>
      </c>
      <c r="J6941" s="17">
        <v>0.2407</v>
      </c>
      <c r="K6941" s="18">
        <f>G6941*结论【关键目标】!C$27*0.7735*0.001</f>
        <v>0</v>
      </c>
      <c r="L6941" s="5">
        <v>0</v>
      </c>
      <c r="M6941" s="5">
        <f>ABS(IF(L6941&lt;=0,L6941/耗电量关键数据!$B$6/1000,L6941/耗电量关键数据!$B$5/1000))</f>
        <v>0</v>
      </c>
      <c r="N6941" s="5">
        <f>电气设备逐时使用率计算!H6917</f>
        <v>1.1688450000000001</v>
      </c>
      <c r="O6941" s="5">
        <f>灯光逐时使用率计算!H6917</f>
        <v>0.37403039999999999</v>
      </c>
      <c r="P6941" s="19">
        <f t="shared" si="974"/>
        <v>1.5428754000000002</v>
      </c>
      <c r="Q6941" s="19">
        <f t="shared" si="978"/>
        <v>0</v>
      </c>
      <c r="R6941" s="20">
        <f t="shared" si="975"/>
        <v>0</v>
      </c>
      <c r="S6941" s="20">
        <f t="shared" si="979"/>
        <v>0</v>
      </c>
      <c r="T6941" s="20">
        <f>IF((T6940+R6941)&lt;0,0,IF((T6940+R6941)&gt;结论【关键目标】!C$28,结论【关键目标】!C$28,T6940+R6941))</f>
        <v>8.1608751999999996</v>
      </c>
      <c r="U6941" s="19">
        <f>IF((T6940+R6941)&lt;结论【关键目标】!$C$28,0,(发电量计算【计算逻辑页】!R6941+发电量计算【计算逻辑页】!T6940-结论【关键目标】!$C$28))</f>
        <v>0</v>
      </c>
      <c r="V6941" s="5">
        <f t="shared" si="976"/>
        <v>0</v>
      </c>
      <c r="W6941" s="5">
        <f t="shared" si="977"/>
        <v>0</v>
      </c>
      <c r="X6941" s="5">
        <f t="shared" si="980"/>
        <v>0</v>
      </c>
    </row>
    <row r="6942" spans="1:24" x14ac:dyDescent="0.15">
      <c r="A6942" s="7">
        <v>6941</v>
      </c>
      <c r="B6942" s="7">
        <v>10</v>
      </c>
      <c r="C6942" s="7">
        <v>17</v>
      </c>
      <c r="D6942" s="7">
        <v>5</v>
      </c>
      <c r="E6942" s="7">
        <v>290</v>
      </c>
      <c r="F6942" s="7">
        <v>7</v>
      </c>
      <c r="G6942" s="7">
        <v>0</v>
      </c>
      <c r="H6942" s="7">
        <f t="shared" si="972"/>
        <v>2</v>
      </c>
      <c r="I6942" s="16">
        <f t="shared" si="973"/>
        <v>45216</v>
      </c>
      <c r="J6942" s="17">
        <v>0.2407</v>
      </c>
      <c r="K6942" s="18">
        <f>G6942*结论【关键目标】!C$27*0.7735*0.001</f>
        <v>0</v>
      </c>
      <c r="L6942" s="5">
        <v>0</v>
      </c>
      <c r="M6942" s="5">
        <f>ABS(IF(L6942&lt;=0,L6942/耗电量关键数据!$B$6/1000,L6942/耗电量关键数据!$B$5/1000))</f>
        <v>0</v>
      </c>
      <c r="N6942" s="5">
        <f>电气设备逐时使用率计算!H6918</f>
        <v>1.1688450000000001</v>
      </c>
      <c r="O6942" s="5">
        <f>灯光逐时使用率计算!H6918</f>
        <v>0.37403039999999999</v>
      </c>
      <c r="P6942" s="19">
        <f t="shared" si="974"/>
        <v>1.5428754000000002</v>
      </c>
      <c r="Q6942" s="19">
        <f t="shared" si="978"/>
        <v>0</v>
      </c>
      <c r="R6942" s="20">
        <f t="shared" si="975"/>
        <v>0</v>
      </c>
      <c r="S6942" s="20">
        <f t="shared" si="979"/>
        <v>0</v>
      </c>
      <c r="T6942" s="20">
        <f>IF((T6941+R6942)&lt;0,0,IF((T6941+R6942)&gt;结论【关键目标】!C$28,结论【关键目标】!C$28,T6941+R6942))</f>
        <v>8.1608751999999996</v>
      </c>
      <c r="U6942" s="19">
        <f>IF((T6941+R6942)&lt;结论【关键目标】!$C$28,0,(发电量计算【计算逻辑页】!R6942+发电量计算【计算逻辑页】!T6941-结论【关键目标】!$C$28))</f>
        <v>0</v>
      </c>
      <c r="V6942" s="5">
        <f t="shared" si="976"/>
        <v>0</v>
      </c>
      <c r="W6942" s="5">
        <f t="shared" si="977"/>
        <v>0</v>
      </c>
      <c r="X6942" s="5">
        <f t="shared" si="980"/>
        <v>0</v>
      </c>
    </row>
    <row r="6943" spans="1:24" x14ac:dyDescent="0.15">
      <c r="A6943" s="7">
        <v>6942</v>
      </c>
      <c r="B6943" s="7">
        <v>10</v>
      </c>
      <c r="C6943" s="7">
        <v>17</v>
      </c>
      <c r="D6943" s="7">
        <v>6</v>
      </c>
      <c r="E6943" s="7">
        <v>290</v>
      </c>
      <c r="F6943" s="7">
        <v>5.8</v>
      </c>
      <c r="G6943" s="7">
        <v>0</v>
      </c>
      <c r="H6943" s="7">
        <f t="shared" si="972"/>
        <v>2</v>
      </c>
      <c r="I6943" s="16">
        <f t="shared" si="973"/>
        <v>45216</v>
      </c>
      <c r="J6943" s="17">
        <v>0.2407</v>
      </c>
      <c r="K6943" s="18">
        <f>G6943*结论【关键目标】!C$27*0.7735*0.001</f>
        <v>0</v>
      </c>
      <c r="L6943" s="5">
        <v>0</v>
      </c>
      <c r="M6943" s="5">
        <f>ABS(IF(L6943&lt;=0,L6943/耗电量关键数据!$B$6/1000,L6943/耗电量关键数据!$B$5/1000))</f>
        <v>0</v>
      </c>
      <c r="N6943" s="5">
        <f>电气设备逐时使用率计算!H6919</f>
        <v>1.1688450000000001</v>
      </c>
      <c r="O6943" s="5">
        <f>灯光逐时使用率计算!H6919</f>
        <v>0.37403039999999999</v>
      </c>
      <c r="P6943" s="19">
        <f t="shared" si="974"/>
        <v>1.5428754000000002</v>
      </c>
      <c r="Q6943" s="19">
        <f t="shared" si="978"/>
        <v>0</v>
      </c>
      <c r="R6943" s="20">
        <f t="shared" si="975"/>
        <v>0</v>
      </c>
      <c r="S6943" s="20">
        <f t="shared" si="979"/>
        <v>0</v>
      </c>
      <c r="T6943" s="20">
        <f>IF((T6942+R6943)&lt;0,0,IF((T6942+R6943)&gt;结论【关键目标】!C$28,结论【关键目标】!C$28,T6942+R6943))</f>
        <v>8.1608751999999996</v>
      </c>
      <c r="U6943" s="19">
        <f>IF((T6942+R6943)&lt;结论【关键目标】!$C$28,0,(发电量计算【计算逻辑页】!R6943+发电量计算【计算逻辑页】!T6942-结论【关键目标】!$C$28))</f>
        <v>0</v>
      </c>
      <c r="V6943" s="5">
        <f t="shared" si="976"/>
        <v>0</v>
      </c>
      <c r="W6943" s="5">
        <f t="shared" si="977"/>
        <v>0</v>
      </c>
      <c r="X6943" s="5">
        <f t="shared" si="980"/>
        <v>0</v>
      </c>
    </row>
    <row r="6944" spans="1:24" x14ac:dyDescent="0.15">
      <c r="A6944" s="7">
        <v>6943</v>
      </c>
      <c r="B6944" s="7">
        <v>10</v>
      </c>
      <c r="C6944" s="7">
        <v>17</v>
      </c>
      <c r="D6944" s="7">
        <v>7</v>
      </c>
      <c r="E6944" s="7">
        <v>290</v>
      </c>
      <c r="F6944" s="7">
        <v>9</v>
      </c>
      <c r="G6944" s="7">
        <v>78.3</v>
      </c>
      <c r="H6944" s="7">
        <f t="shared" si="972"/>
        <v>2</v>
      </c>
      <c r="I6944" s="16">
        <f t="shared" si="973"/>
        <v>45216</v>
      </c>
      <c r="J6944" s="17">
        <v>0.2407</v>
      </c>
      <c r="K6944" s="18">
        <f>G6944*结论【关键目标】!C$27*0.7735*0.001</f>
        <v>7.2678059999999993</v>
      </c>
      <c r="L6944" s="5">
        <v>0</v>
      </c>
      <c r="M6944" s="5">
        <f>ABS(IF(L6944&lt;=0,L6944/耗电量关键数据!$B$6/1000,L6944/耗电量关键数据!$B$5/1000))</f>
        <v>0</v>
      </c>
      <c r="N6944" s="5">
        <f>电气设备逐时使用率计算!H6920</f>
        <v>2.3376900000000003</v>
      </c>
      <c r="O6944" s="5">
        <f>灯光逐时使用率计算!H6920</f>
        <v>1.2467680000000001</v>
      </c>
      <c r="P6944" s="19">
        <f t="shared" si="974"/>
        <v>3.5844580000000006</v>
      </c>
      <c r="Q6944" s="19">
        <f t="shared" si="978"/>
        <v>0</v>
      </c>
      <c r="R6944" s="20">
        <f t="shared" si="975"/>
        <v>7.2678059999999993</v>
      </c>
      <c r="S6944" s="20">
        <f t="shared" si="979"/>
        <v>0</v>
      </c>
      <c r="T6944" s="20">
        <f>IF((T6943+R6944)&lt;0,0,IF((T6943+R6944)&gt;结论【关键目标】!C$28,结论【关键目标】!C$28,T6943+R6944))</f>
        <v>15.4286812</v>
      </c>
      <c r="U6944" s="19">
        <f>IF((T6943+R6944)&lt;结论【关键目标】!$C$28,0,(发电量计算【计算逻辑页】!R6944+发电量计算【计算逻辑页】!T6943-结论【关键目标】!$C$28))</f>
        <v>0</v>
      </c>
      <c r="V6944" s="5">
        <f t="shared" si="976"/>
        <v>0</v>
      </c>
      <c r="W6944" s="5">
        <f t="shared" si="977"/>
        <v>0.8627790406000001</v>
      </c>
      <c r="X6944" s="5">
        <f t="shared" si="980"/>
        <v>0</v>
      </c>
    </row>
    <row r="6945" spans="1:24" x14ac:dyDescent="0.15">
      <c r="A6945" s="7">
        <v>6944</v>
      </c>
      <c r="B6945" s="7">
        <v>10</v>
      </c>
      <c r="C6945" s="7">
        <v>17</v>
      </c>
      <c r="D6945" s="7">
        <v>8</v>
      </c>
      <c r="E6945" s="7">
        <v>290</v>
      </c>
      <c r="F6945" s="7">
        <v>11</v>
      </c>
      <c r="G6945" s="7">
        <v>262.10000000000002</v>
      </c>
      <c r="H6945" s="7">
        <f t="shared" si="972"/>
        <v>2</v>
      </c>
      <c r="I6945" s="16">
        <f t="shared" si="973"/>
        <v>45216</v>
      </c>
      <c r="J6945" s="17">
        <v>0.70809999999999995</v>
      </c>
      <c r="K6945" s="18">
        <f>G6945*结论【关键目标】!C$27*0.7735*0.001</f>
        <v>24.328122000000004</v>
      </c>
      <c r="L6945" s="5">
        <v>0</v>
      </c>
      <c r="M6945" s="5">
        <f>ABS(IF(L6945&lt;=0,L6945/耗电量关键数据!$B$6/1000,L6945/耗电量关键数据!$B$5/1000))</f>
        <v>0</v>
      </c>
      <c r="N6945" s="5">
        <f>电气设备逐时使用率计算!H6921</f>
        <v>11.688450000000001</v>
      </c>
      <c r="O6945" s="5">
        <f>灯光逐时使用率计算!H6921</f>
        <v>6.2338399999999998</v>
      </c>
      <c r="P6945" s="19">
        <f t="shared" si="974"/>
        <v>17.92229</v>
      </c>
      <c r="Q6945" s="19">
        <f t="shared" si="978"/>
        <v>0</v>
      </c>
      <c r="R6945" s="20">
        <f t="shared" si="975"/>
        <v>24.328122000000004</v>
      </c>
      <c r="S6945" s="20">
        <f t="shared" si="979"/>
        <v>0</v>
      </c>
      <c r="T6945" s="20">
        <f>IF((T6944+R6945)&lt;0,0,IF((T6944+R6945)&gt;结论【关键目标】!C$28,结论【关键目标】!C$28,T6944+R6945))</f>
        <v>22</v>
      </c>
      <c r="U6945" s="19">
        <f>IF((T6944+R6945)&lt;结论【关键目标】!$C$28,0,(发电量计算【计算逻辑页】!R6945+发电量计算【计算逻辑页】!T6944-结论【关键目标】!$C$28))</f>
        <v>17.756803200000007</v>
      </c>
      <c r="V6945" s="5">
        <f t="shared" si="976"/>
        <v>6.214881120000002</v>
      </c>
      <c r="W6945" s="5">
        <f t="shared" si="977"/>
        <v>12.690773548999999</v>
      </c>
      <c r="X6945" s="5">
        <f t="shared" si="980"/>
        <v>0</v>
      </c>
    </row>
    <row r="6946" spans="1:24" x14ac:dyDescent="0.15">
      <c r="A6946" s="7">
        <v>6945</v>
      </c>
      <c r="B6946" s="7">
        <v>10</v>
      </c>
      <c r="C6946" s="7">
        <v>17</v>
      </c>
      <c r="D6946" s="7">
        <v>9</v>
      </c>
      <c r="E6946" s="7">
        <v>290</v>
      </c>
      <c r="F6946" s="7">
        <v>8.6</v>
      </c>
      <c r="G6946" s="7">
        <v>353.7</v>
      </c>
      <c r="H6946" s="7">
        <f t="shared" si="972"/>
        <v>2</v>
      </c>
      <c r="I6946" s="16">
        <f t="shared" si="973"/>
        <v>45216</v>
      </c>
      <c r="J6946" s="17">
        <v>0.70809999999999995</v>
      </c>
      <c r="K6946" s="18">
        <f>G6946*结论【关键目标】!C$27*0.7735*0.001</f>
        <v>32.830434000000004</v>
      </c>
      <c r="L6946" s="5">
        <v>0</v>
      </c>
      <c r="M6946" s="5">
        <f>ABS(IF(L6946&lt;=0,L6946/耗电量关键数据!$B$6/1000,L6946/耗电量关键数据!$B$5/1000))</f>
        <v>0</v>
      </c>
      <c r="N6946" s="5">
        <f>电气设备逐时使用率计算!H6922</f>
        <v>22.208055000000002</v>
      </c>
      <c r="O6946" s="5">
        <f>灯光逐时使用率计算!H6922</f>
        <v>11.844296</v>
      </c>
      <c r="P6946" s="19">
        <f t="shared" si="974"/>
        <v>34.052351000000002</v>
      </c>
      <c r="Q6946" s="19">
        <f t="shared" si="978"/>
        <v>0</v>
      </c>
      <c r="R6946" s="20">
        <f t="shared" si="975"/>
        <v>32.830434000000004</v>
      </c>
      <c r="S6946" s="20">
        <f t="shared" si="979"/>
        <v>0</v>
      </c>
      <c r="T6946" s="20">
        <f>IF((T6945+R6946)&lt;0,0,IF((T6945+R6946)&gt;结论【关键目标】!C$28,结论【关键目标】!C$28,T6945+R6946))</f>
        <v>22</v>
      </c>
      <c r="U6946" s="19">
        <f>IF((T6945+R6946)&lt;结论【关键目标】!$C$28,0,(发电量计算【计算逻辑页】!R6946+发电量计算【计算逻辑页】!T6945-结论【关键目标】!$C$28))</f>
        <v>32.830434000000004</v>
      </c>
      <c r="V6946" s="5">
        <f t="shared" si="976"/>
        <v>11.490651900000001</v>
      </c>
      <c r="W6946" s="5">
        <f t="shared" si="977"/>
        <v>23.2472303154</v>
      </c>
      <c r="X6946" s="5">
        <f t="shared" si="980"/>
        <v>0</v>
      </c>
    </row>
    <row r="6947" spans="1:24" x14ac:dyDescent="0.15">
      <c r="A6947" s="7">
        <v>6946</v>
      </c>
      <c r="B6947" s="7">
        <v>10</v>
      </c>
      <c r="C6947" s="7">
        <v>17</v>
      </c>
      <c r="D6947" s="7">
        <v>10</v>
      </c>
      <c r="E6947" s="7">
        <v>290</v>
      </c>
      <c r="F6947" s="7">
        <v>14</v>
      </c>
      <c r="G6947" s="7">
        <v>540</v>
      </c>
      <c r="H6947" s="7">
        <f t="shared" si="972"/>
        <v>2</v>
      </c>
      <c r="I6947" s="16">
        <f t="shared" si="973"/>
        <v>45216</v>
      </c>
      <c r="J6947" s="17">
        <v>0.70809999999999995</v>
      </c>
      <c r="K6947" s="18">
        <f>G6947*结论【关键目标】!C$27*0.7735*0.001</f>
        <v>50.122799999999998</v>
      </c>
      <c r="L6947" s="5">
        <v>0</v>
      </c>
      <c r="M6947" s="5">
        <f>ABS(IF(L6947&lt;=0,L6947/耗电量关键数据!$B$6/1000,L6947/耗电量关键数据!$B$5/1000))</f>
        <v>0</v>
      </c>
      <c r="N6947" s="5">
        <f>电气设备逐时使用率计算!H6923</f>
        <v>22.208055000000002</v>
      </c>
      <c r="O6947" s="5">
        <f>灯光逐时使用率计算!H6923</f>
        <v>11.844296</v>
      </c>
      <c r="P6947" s="19">
        <f t="shared" si="974"/>
        <v>34.052351000000002</v>
      </c>
      <c r="Q6947" s="19">
        <f t="shared" si="978"/>
        <v>0</v>
      </c>
      <c r="R6947" s="20">
        <f t="shared" si="975"/>
        <v>50.122799999999998</v>
      </c>
      <c r="S6947" s="20">
        <f t="shared" si="979"/>
        <v>0</v>
      </c>
      <c r="T6947" s="20">
        <f>IF((T6946+R6947)&lt;0,0,IF((T6946+R6947)&gt;结论【关键目标】!C$28,结论【关键目标】!C$28,T6946+R6947))</f>
        <v>22</v>
      </c>
      <c r="U6947" s="19">
        <f>IF((T6946+R6947)&lt;结论【关键目标】!$C$28,0,(发电量计算【计算逻辑页】!R6947+发电量计算【计算逻辑页】!T6946-结论【关键目标】!$C$28))</f>
        <v>50.122799999999998</v>
      </c>
      <c r="V6947" s="5">
        <f t="shared" si="976"/>
        <v>17.542979999999996</v>
      </c>
      <c r="W6947" s="5">
        <f t="shared" si="977"/>
        <v>24.1124697431</v>
      </c>
      <c r="X6947" s="5">
        <f t="shared" si="980"/>
        <v>0</v>
      </c>
    </row>
    <row r="6948" spans="1:24" x14ac:dyDescent="0.15">
      <c r="A6948" s="7">
        <v>6947</v>
      </c>
      <c r="B6948" s="7">
        <v>10</v>
      </c>
      <c r="C6948" s="7">
        <v>17</v>
      </c>
      <c r="D6948" s="7">
        <v>11</v>
      </c>
      <c r="E6948" s="7">
        <v>290</v>
      </c>
      <c r="F6948" s="7">
        <v>16</v>
      </c>
      <c r="G6948" s="7">
        <v>613.6</v>
      </c>
      <c r="H6948" s="7">
        <f t="shared" si="972"/>
        <v>2</v>
      </c>
      <c r="I6948" s="16">
        <f t="shared" si="973"/>
        <v>45216</v>
      </c>
      <c r="J6948" s="17">
        <v>1.2267999999999999</v>
      </c>
      <c r="K6948" s="18">
        <f>G6948*结论【关键目标】!C$27*0.7735*0.001</f>
        <v>56.954352</v>
      </c>
      <c r="L6948" s="5">
        <v>0</v>
      </c>
      <c r="M6948" s="5">
        <f>ABS(IF(L6948&lt;=0,L6948/耗电量关键数据!$B$6/1000,L6948/耗电量关键数据!$B$5/1000))</f>
        <v>0</v>
      </c>
      <c r="N6948" s="5">
        <f>电气设备逐时使用率计算!H6924</f>
        <v>22.208055000000002</v>
      </c>
      <c r="O6948" s="5">
        <f>灯光逐时使用率计算!H6924</f>
        <v>11.844296</v>
      </c>
      <c r="P6948" s="19">
        <f t="shared" si="974"/>
        <v>34.052351000000002</v>
      </c>
      <c r="Q6948" s="19">
        <f t="shared" si="978"/>
        <v>34.052351000000002</v>
      </c>
      <c r="R6948" s="20">
        <f t="shared" si="975"/>
        <v>22.902000999999998</v>
      </c>
      <c r="S6948" s="20">
        <f t="shared" si="979"/>
        <v>0</v>
      </c>
      <c r="T6948" s="20">
        <f>IF((T6947+R6948)&lt;0,0,IF((T6947+R6948)&gt;结论【关键目标】!C$28,结论【关键目标】!C$28,T6947+R6948))</f>
        <v>22</v>
      </c>
      <c r="U6948" s="19">
        <f>IF((T6947+R6948)&lt;结论【关键目标】!$C$28,0,(发电量计算【计算逻辑页】!R6948+发电量计算【计算逻辑页】!T6947-结论【关键目标】!$C$28))</f>
        <v>22.902000999999998</v>
      </c>
      <c r="V6948" s="5">
        <f t="shared" si="976"/>
        <v>8.0157003499999995</v>
      </c>
      <c r="W6948" s="5">
        <f t="shared" si="977"/>
        <v>41.775424206799997</v>
      </c>
      <c r="X6948" s="5">
        <f t="shared" si="980"/>
        <v>0</v>
      </c>
    </row>
    <row r="6949" spans="1:24" x14ac:dyDescent="0.15">
      <c r="A6949" s="7">
        <v>6948</v>
      </c>
      <c r="B6949" s="7">
        <v>10</v>
      </c>
      <c r="C6949" s="7">
        <v>17</v>
      </c>
      <c r="D6949" s="7">
        <v>12</v>
      </c>
      <c r="E6949" s="7">
        <v>290</v>
      </c>
      <c r="F6949" s="7">
        <v>16.5</v>
      </c>
      <c r="G6949" s="7">
        <v>685</v>
      </c>
      <c r="H6949" s="7">
        <f t="shared" si="972"/>
        <v>2</v>
      </c>
      <c r="I6949" s="16">
        <f t="shared" si="973"/>
        <v>45216</v>
      </c>
      <c r="J6949" s="17">
        <v>1.2267999999999999</v>
      </c>
      <c r="K6949" s="18">
        <f>G6949*结论【关键目标】!C$27*0.7735*0.001</f>
        <v>63.581699999999998</v>
      </c>
      <c r="L6949" s="5">
        <v>0</v>
      </c>
      <c r="M6949" s="5">
        <f>ABS(IF(L6949&lt;=0,L6949/耗电量关键数据!$B$6/1000,L6949/耗电量关键数据!$B$5/1000))</f>
        <v>0</v>
      </c>
      <c r="N6949" s="5">
        <f>电气设备逐时使用率计算!H6925</f>
        <v>11.688450000000001</v>
      </c>
      <c r="O6949" s="5">
        <f>灯光逐时使用率计算!H6925</f>
        <v>9.9741440000000008</v>
      </c>
      <c r="P6949" s="19">
        <f t="shared" si="974"/>
        <v>21.662594000000002</v>
      </c>
      <c r="Q6949" s="19">
        <f t="shared" si="978"/>
        <v>21.662594000000002</v>
      </c>
      <c r="R6949" s="20">
        <f t="shared" si="975"/>
        <v>41.919105999999999</v>
      </c>
      <c r="S6949" s="20">
        <f t="shared" si="979"/>
        <v>0</v>
      </c>
      <c r="T6949" s="20">
        <f>IF((T6948+R6949)&lt;0,0,IF((T6948+R6949)&gt;结论【关键目标】!C$28,结论【关键目标】!C$28,T6948+R6949))</f>
        <v>22</v>
      </c>
      <c r="U6949" s="19">
        <f>IF((T6948+R6949)&lt;结论【关键目标】!$C$28,0,(发电量计算【计算逻辑页】!R6949+发电量计算【计算逻辑页】!T6948-结论【关键目标】!$C$28))</f>
        <v>41.919105999999999</v>
      </c>
      <c r="V6949" s="5">
        <f t="shared" si="976"/>
        <v>14.671687099999998</v>
      </c>
      <c r="W6949" s="5">
        <f t="shared" si="977"/>
        <v>26.5756703192</v>
      </c>
      <c r="X6949" s="5">
        <f t="shared" si="980"/>
        <v>0</v>
      </c>
    </row>
    <row r="6950" spans="1:24" x14ac:dyDescent="0.15">
      <c r="A6950" s="7">
        <v>6949</v>
      </c>
      <c r="B6950" s="7">
        <v>10</v>
      </c>
      <c r="C6950" s="7">
        <v>17</v>
      </c>
      <c r="D6950" s="7">
        <v>13</v>
      </c>
      <c r="E6950" s="7">
        <v>290</v>
      </c>
      <c r="F6950" s="7">
        <v>19</v>
      </c>
      <c r="G6950" s="7">
        <v>585.70000000000005</v>
      </c>
      <c r="H6950" s="7">
        <f t="shared" si="972"/>
        <v>2</v>
      </c>
      <c r="I6950" s="16">
        <f t="shared" si="973"/>
        <v>45216</v>
      </c>
      <c r="J6950" s="17">
        <v>1.2267999999999999</v>
      </c>
      <c r="K6950" s="18">
        <f>G6950*结论【关键目标】!C$27*0.7735*0.001</f>
        <v>54.364674000000001</v>
      </c>
      <c r="L6950" s="5">
        <v>0</v>
      </c>
      <c r="M6950" s="5">
        <f>ABS(IF(L6950&lt;=0,L6950/耗电量关键数据!$B$6/1000,L6950/耗电量关键数据!$B$5/1000))</f>
        <v>0</v>
      </c>
      <c r="N6950" s="5">
        <f>电气设备逐时使用率计算!H6926</f>
        <v>11.688450000000001</v>
      </c>
      <c r="O6950" s="5">
        <f>灯光逐时使用率计算!H6926</f>
        <v>9.9741440000000008</v>
      </c>
      <c r="P6950" s="19">
        <f t="shared" si="974"/>
        <v>21.662594000000002</v>
      </c>
      <c r="Q6950" s="19">
        <f t="shared" si="978"/>
        <v>21.662594000000002</v>
      </c>
      <c r="R6950" s="20">
        <f t="shared" si="975"/>
        <v>32.702079999999995</v>
      </c>
      <c r="S6950" s="20">
        <f t="shared" si="979"/>
        <v>0</v>
      </c>
      <c r="T6950" s="20">
        <f>IF((T6949+R6950)&lt;0,0,IF((T6949+R6950)&gt;结论【关键目标】!C$28,结论【关键目标】!C$28,T6949+R6950))</f>
        <v>22</v>
      </c>
      <c r="U6950" s="19">
        <f>IF((T6949+R6950)&lt;结论【关键目标】!$C$28,0,(发电量计算【计算逻辑页】!R6950+发电量计算【计算逻辑页】!T6949-结论【关键目标】!$C$28))</f>
        <v>32.702079999999995</v>
      </c>
      <c r="V6950" s="5">
        <f t="shared" si="976"/>
        <v>11.445727999999997</v>
      </c>
      <c r="W6950" s="5">
        <f t="shared" si="977"/>
        <v>26.5756703192</v>
      </c>
      <c r="X6950" s="5">
        <f t="shared" si="980"/>
        <v>0</v>
      </c>
    </row>
    <row r="6951" spans="1:24" x14ac:dyDescent="0.15">
      <c r="A6951" s="7">
        <v>6950</v>
      </c>
      <c r="B6951" s="7">
        <v>10</v>
      </c>
      <c r="C6951" s="7">
        <v>17</v>
      </c>
      <c r="D6951" s="7">
        <v>14</v>
      </c>
      <c r="E6951" s="7">
        <v>290</v>
      </c>
      <c r="F6951" s="7">
        <v>19</v>
      </c>
      <c r="G6951" s="7">
        <v>465</v>
      </c>
      <c r="H6951" s="7">
        <f t="shared" si="972"/>
        <v>2</v>
      </c>
      <c r="I6951" s="16">
        <f t="shared" si="973"/>
        <v>45216</v>
      </c>
      <c r="J6951" s="17">
        <v>1.2267999999999999</v>
      </c>
      <c r="K6951" s="18">
        <f>G6951*结论【关键目标】!C$27*0.7735*0.001</f>
        <v>43.161299999999997</v>
      </c>
      <c r="L6951" s="5">
        <v>0</v>
      </c>
      <c r="M6951" s="5">
        <f>ABS(IF(L6951&lt;=0,L6951/耗电量关键数据!$B$6/1000,L6951/耗电量关键数据!$B$5/1000))</f>
        <v>0</v>
      </c>
      <c r="N6951" s="5">
        <f>电气设备逐时使用率计算!H6927</f>
        <v>22.208055000000002</v>
      </c>
      <c r="O6951" s="5">
        <f>灯光逐时使用率计算!H6927</f>
        <v>11.844296</v>
      </c>
      <c r="P6951" s="19">
        <f t="shared" si="974"/>
        <v>34.052351000000002</v>
      </c>
      <c r="Q6951" s="19">
        <f t="shared" si="978"/>
        <v>34.052351000000002</v>
      </c>
      <c r="R6951" s="20">
        <f t="shared" si="975"/>
        <v>9.1089489999999955</v>
      </c>
      <c r="S6951" s="20">
        <f t="shared" si="979"/>
        <v>0</v>
      </c>
      <c r="T6951" s="20">
        <f>IF((T6950+R6951)&lt;0,0,IF((T6950+R6951)&gt;结论【关键目标】!C$28,结论【关键目标】!C$28,T6950+R6951))</f>
        <v>22</v>
      </c>
      <c r="U6951" s="19">
        <f>IF((T6950+R6951)&lt;结论【关键目标】!$C$28,0,(发电量计算【计算逻辑页】!R6951+发电量计算【计算逻辑页】!T6950-结论【关键目标】!$C$28))</f>
        <v>9.1089489999999955</v>
      </c>
      <c r="V6951" s="5">
        <f t="shared" si="976"/>
        <v>3.1881321499999982</v>
      </c>
      <c r="W6951" s="5">
        <f t="shared" si="977"/>
        <v>41.775424206799997</v>
      </c>
      <c r="X6951" s="5">
        <f t="shared" si="980"/>
        <v>0</v>
      </c>
    </row>
    <row r="6952" spans="1:24" x14ac:dyDescent="0.15">
      <c r="A6952" s="7">
        <v>6951</v>
      </c>
      <c r="B6952" s="7">
        <v>10</v>
      </c>
      <c r="C6952" s="7">
        <v>17</v>
      </c>
      <c r="D6952" s="7">
        <v>15</v>
      </c>
      <c r="E6952" s="7">
        <v>290</v>
      </c>
      <c r="F6952" s="7">
        <v>19.7</v>
      </c>
      <c r="G6952" s="7">
        <v>343.9</v>
      </c>
      <c r="H6952" s="7">
        <f t="shared" si="972"/>
        <v>2</v>
      </c>
      <c r="I6952" s="16">
        <f t="shared" si="973"/>
        <v>45216</v>
      </c>
      <c r="J6952" s="17">
        <v>1.2267999999999999</v>
      </c>
      <c r="K6952" s="18">
        <f>G6952*结论【关键目标】!C$27*0.7735*0.001</f>
        <v>31.920797999999998</v>
      </c>
      <c r="L6952" s="5">
        <v>0</v>
      </c>
      <c r="M6952" s="5">
        <f>ABS(IF(L6952&lt;=0,L6952/耗电量关键数据!$B$6/1000,L6952/耗电量关键数据!$B$5/1000))</f>
        <v>0</v>
      </c>
      <c r="N6952" s="5">
        <f>电气设备逐时使用率计算!H6928</f>
        <v>22.208055000000002</v>
      </c>
      <c r="O6952" s="5">
        <f>灯光逐时使用率计算!H6928</f>
        <v>11.844296</v>
      </c>
      <c r="P6952" s="19">
        <f t="shared" si="974"/>
        <v>34.052351000000002</v>
      </c>
      <c r="Q6952" s="19">
        <f t="shared" si="978"/>
        <v>34.052351000000002</v>
      </c>
      <c r="R6952" s="20">
        <f t="shared" si="975"/>
        <v>-2.1315530000000038</v>
      </c>
      <c r="S6952" s="20">
        <f t="shared" si="979"/>
        <v>2.1315530000000038</v>
      </c>
      <c r="T6952" s="20">
        <f>IF((T6951+R6952)&lt;0,0,IF((T6951+R6952)&gt;结论【关键目标】!C$28,结论【关键目标】!C$28,T6951+R6952))</f>
        <v>19.868446999999996</v>
      </c>
      <c r="U6952" s="19">
        <f>IF((T6951+R6952)&lt;结论【关键目标】!$C$28,0,(发电量计算【计算逻辑页】!R6952+发电量计算【计算逻辑页】!T6951-结论【关键目标】!$C$28))</f>
        <v>0</v>
      </c>
      <c r="V6952" s="5">
        <f t="shared" si="976"/>
        <v>0</v>
      </c>
      <c r="W6952" s="5">
        <f t="shared" si="977"/>
        <v>39.160434986399991</v>
      </c>
      <c r="X6952" s="5">
        <f t="shared" si="980"/>
        <v>1.8689456704000031</v>
      </c>
    </row>
    <row r="6953" spans="1:24" x14ac:dyDescent="0.15">
      <c r="A6953" s="7">
        <v>6952</v>
      </c>
      <c r="B6953" s="7">
        <v>10</v>
      </c>
      <c r="C6953" s="7">
        <v>17</v>
      </c>
      <c r="D6953" s="7">
        <v>16</v>
      </c>
      <c r="E6953" s="7">
        <v>290</v>
      </c>
      <c r="F6953" s="7">
        <v>20</v>
      </c>
      <c r="G6953" s="7">
        <v>164.8</v>
      </c>
      <c r="H6953" s="7">
        <f t="shared" si="972"/>
        <v>2</v>
      </c>
      <c r="I6953" s="16">
        <f t="shared" si="973"/>
        <v>45216</v>
      </c>
      <c r="J6953" s="17">
        <v>0.70809999999999995</v>
      </c>
      <c r="K6953" s="18">
        <f>G6953*结论【关键目标】!C$27*0.7735*0.001</f>
        <v>15.296735999999999</v>
      </c>
      <c r="L6953" s="5">
        <v>0</v>
      </c>
      <c r="M6953" s="5">
        <f>ABS(IF(L6953&lt;=0,L6953/耗电量关键数据!$B$6/1000,L6953/耗电量关键数据!$B$5/1000))</f>
        <v>0</v>
      </c>
      <c r="N6953" s="5">
        <f>电气设备逐时使用率计算!H6929</f>
        <v>22.208055000000002</v>
      </c>
      <c r="O6953" s="5">
        <f>灯光逐时使用率计算!H6929</f>
        <v>11.844296</v>
      </c>
      <c r="P6953" s="19">
        <f t="shared" si="974"/>
        <v>34.052351000000002</v>
      </c>
      <c r="Q6953" s="19">
        <f t="shared" si="978"/>
        <v>0</v>
      </c>
      <c r="R6953" s="20">
        <f t="shared" si="975"/>
        <v>15.296735999999999</v>
      </c>
      <c r="S6953" s="20">
        <f t="shared" si="979"/>
        <v>0</v>
      </c>
      <c r="T6953" s="20">
        <f>IF((T6952+R6953)&lt;0,0,IF((T6952+R6953)&gt;结论【关键目标】!C$28,结论【关键目标】!C$28,T6952+R6953))</f>
        <v>22</v>
      </c>
      <c r="U6953" s="19">
        <f>IF((T6952+R6953)&lt;结论【关键目标】!$C$28,0,(发电量计算【计算逻辑页】!R6953+发电量计算【计算逻辑页】!T6952-结论【关键目标】!$C$28))</f>
        <v>13.165182999999999</v>
      </c>
      <c r="V6953" s="5">
        <f t="shared" si="976"/>
        <v>4.6078140499999991</v>
      </c>
      <c r="W6953" s="5">
        <f t="shared" si="977"/>
        <v>10.831618761599998</v>
      </c>
      <c r="X6953" s="5">
        <f t="shared" si="980"/>
        <v>0</v>
      </c>
    </row>
    <row r="6954" spans="1:24" x14ac:dyDescent="0.15">
      <c r="A6954" s="7">
        <v>6953</v>
      </c>
      <c r="B6954" s="7">
        <v>10</v>
      </c>
      <c r="C6954" s="7">
        <v>17</v>
      </c>
      <c r="D6954" s="7">
        <v>17</v>
      </c>
      <c r="E6954" s="7">
        <v>290</v>
      </c>
      <c r="F6954" s="7">
        <v>20</v>
      </c>
      <c r="G6954" s="7">
        <v>0.2</v>
      </c>
      <c r="H6954" s="7">
        <f t="shared" si="972"/>
        <v>2</v>
      </c>
      <c r="I6954" s="16">
        <f t="shared" si="973"/>
        <v>45216</v>
      </c>
      <c r="J6954" s="17">
        <v>0.70809999999999995</v>
      </c>
      <c r="K6954" s="18">
        <f>G6954*结论【关键目标】!C$27*0.7735*0.001</f>
        <v>1.8564000000000001E-2</v>
      </c>
      <c r="L6954" s="5">
        <v>0</v>
      </c>
      <c r="M6954" s="5">
        <f>ABS(IF(L6954&lt;=0,L6954/耗电量关键数据!$B$6/1000,L6954/耗电量关键数据!$B$5/1000))</f>
        <v>0</v>
      </c>
      <c r="N6954" s="5">
        <f>电气设备逐时使用率计算!H6930</f>
        <v>22.208055000000002</v>
      </c>
      <c r="O6954" s="5">
        <f>灯光逐时使用率计算!H6930</f>
        <v>11.844296</v>
      </c>
      <c r="P6954" s="19">
        <f t="shared" si="974"/>
        <v>34.052351000000002</v>
      </c>
      <c r="Q6954" s="19">
        <f t="shared" si="978"/>
        <v>0</v>
      </c>
      <c r="R6954" s="20">
        <f t="shared" si="975"/>
        <v>1.8564000000000001E-2</v>
      </c>
      <c r="S6954" s="20">
        <f t="shared" si="979"/>
        <v>0</v>
      </c>
      <c r="T6954" s="20">
        <f>IF((T6953+R6954)&lt;0,0,IF((T6953+R6954)&gt;结论【关键目标】!C$28,结论【关键目标】!C$28,T6953+R6954))</f>
        <v>22</v>
      </c>
      <c r="U6954" s="19">
        <f>IF((T6953+R6954)&lt;结论【关键目标】!$C$28,0,(发电量计算【计算逻辑页】!R6954+发电量计算【计算逻辑页】!T6953-结论【关键目标】!$C$28))</f>
        <v>1.8564000000001357E-2</v>
      </c>
      <c r="V6954" s="5">
        <f t="shared" si="976"/>
        <v>6.4974000000004748E-3</v>
      </c>
      <c r="W6954" s="5">
        <f t="shared" si="977"/>
        <v>1.3145168399999999E-2</v>
      </c>
      <c r="X6954" s="5">
        <f t="shared" si="980"/>
        <v>0</v>
      </c>
    </row>
    <row r="6955" spans="1:24" x14ac:dyDescent="0.15">
      <c r="A6955" s="7">
        <v>6954</v>
      </c>
      <c r="B6955" s="7">
        <v>10</v>
      </c>
      <c r="C6955" s="7">
        <v>17</v>
      </c>
      <c r="D6955" s="7">
        <v>18</v>
      </c>
      <c r="E6955" s="7">
        <v>290</v>
      </c>
      <c r="F6955" s="7">
        <v>18.8</v>
      </c>
      <c r="G6955" s="7">
        <v>0</v>
      </c>
      <c r="H6955" s="7">
        <f t="shared" si="972"/>
        <v>2</v>
      </c>
      <c r="I6955" s="16">
        <f t="shared" si="973"/>
        <v>45216</v>
      </c>
      <c r="J6955" s="17">
        <v>0.70809999999999995</v>
      </c>
      <c r="K6955" s="18">
        <f>G6955*结论【关键目标】!C$27*0.7735*0.001</f>
        <v>0</v>
      </c>
      <c r="L6955" s="5">
        <v>0</v>
      </c>
      <c r="M6955" s="5">
        <f>ABS(IF(L6955&lt;=0,L6955/耗电量关键数据!$B$6/1000,L6955/耗电量关键数据!$B$5/1000))</f>
        <v>0</v>
      </c>
      <c r="N6955" s="5">
        <f>电气设备逐时使用率计算!H6931</f>
        <v>7.0130699999999999</v>
      </c>
      <c r="O6955" s="5">
        <f>灯光逐时使用率计算!H6931</f>
        <v>3.7403040000000001</v>
      </c>
      <c r="P6955" s="19">
        <f t="shared" si="974"/>
        <v>10.753374000000001</v>
      </c>
      <c r="Q6955" s="19">
        <f t="shared" si="978"/>
        <v>0</v>
      </c>
      <c r="R6955" s="20">
        <f t="shared" si="975"/>
        <v>0</v>
      </c>
      <c r="S6955" s="20">
        <f t="shared" si="979"/>
        <v>0</v>
      </c>
      <c r="T6955" s="20">
        <f>IF((T6954+R6955)&lt;0,0,IF((T6954+R6955)&gt;结论【关键目标】!C$28,结论【关键目标】!C$28,T6954+R6955))</f>
        <v>22</v>
      </c>
      <c r="U6955" s="19">
        <f>IF((T6954+R6955)&lt;结论【关键目标】!$C$28,0,(发电量计算【计算逻辑页】!R6955+发电量计算【计算逻辑页】!T6954-结论【关键目标】!$C$28))</f>
        <v>0</v>
      </c>
      <c r="V6955" s="5">
        <f t="shared" si="976"/>
        <v>0</v>
      </c>
      <c r="W6955" s="5">
        <f t="shared" si="977"/>
        <v>0</v>
      </c>
      <c r="X6955" s="5">
        <f t="shared" si="980"/>
        <v>0</v>
      </c>
    </row>
    <row r="6956" spans="1:24" x14ac:dyDescent="0.15">
      <c r="A6956" s="7">
        <v>6955</v>
      </c>
      <c r="B6956" s="7">
        <v>10</v>
      </c>
      <c r="C6956" s="7">
        <v>17</v>
      </c>
      <c r="D6956" s="7">
        <v>19</v>
      </c>
      <c r="E6956" s="7">
        <v>290</v>
      </c>
      <c r="F6956" s="7">
        <v>18</v>
      </c>
      <c r="G6956" s="7">
        <v>0</v>
      </c>
      <c r="H6956" s="7">
        <f t="shared" si="972"/>
        <v>2</v>
      </c>
      <c r="I6956" s="16">
        <f t="shared" si="973"/>
        <v>45216</v>
      </c>
      <c r="J6956" s="17">
        <v>1.2267999999999999</v>
      </c>
      <c r="K6956" s="18">
        <f>G6956*结论【关键目标】!C$27*0.7735*0.001</f>
        <v>0</v>
      </c>
      <c r="L6956" s="5">
        <v>0</v>
      </c>
      <c r="M6956" s="5">
        <f>ABS(IF(L6956&lt;=0,L6956/耗电量关键数据!$B$6/1000,L6956/耗电量关键数据!$B$5/1000))</f>
        <v>0</v>
      </c>
      <c r="N6956" s="5">
        <f>电气设备逐时使用率计算!H6932</f>
        <v>7.0130699999999999</v>
      </c>
      <c r="O6956" s="5">
        <f>灯光逐时使用率计算!H6932</f>
        <v>3.7403040000000001</v>
      </c>
      <c r="P6956" s="19">
        <f t="shared" si="974"/>
        <v>10.753374000000001</v>
      </c>
      <c r="Q6956" s="19">
        <f t="shared" si="978"/>
        <v>10.753374000000001</v>
      </c>
      <c r="R6956" s="20">
        <f t="shared" si="975"/>
        <v>-10.753374000000001</v>
      </c>
      <c r="S6956" s="20">
        <f t="shared" si="979"/>
        <v>10.753374000000001</v>
      </c>
      <c r="T6956" s="20">
        <f>IF((T6955+R6956)&lt;0,0,IF((T6955+R6956)&gt;结论【关键目标】!C$28,结论【关键目标】!C$28,T6955+R6956))</f>
        <v>11.246625999999999</v>
      </c>
      <c r="U6956" s="19">
        <f>IF((T6955+R6956)&lt;结论【关键目标】!$C$28,0,(发电量计算【计算逻辑页】!R6956+发电量计算【计算逻辑页】!T6955-结论【关键目标】!$C$28))</f>
        <v>0</v>
      </c>
      <c r="V6956" s="5">
        <f t="shared" si="976"/>
        <v>0</v>
      </c>
      <c r="W6956" s="5">
        <f t="shared" si="977"/>
        <v>0</v>
      </c>
      <c r="X6956" s="5">
        <f t="shared" si="980"/>
        <v>9.428558323199999</v>
      </c>
    </row>
    <row r="6957" spans="1:24" x14ac:dyDescent="0.15">
      <c r="A6957" s="7">
        <v>6956</v>
      </c>
      <c r="B6957" s="7">
        <v>10</v>
      </c>
      <c r="C6957" s="7">
        <v>17</v>
      </c>
      <c r="D6957" s="7">
        <v>20</v>
      </c>
      <c r="E6957" s="7">
        <v>290</v>
      </c>
      <c r="F6957" s="7">
        <v>12</v>
      </c>
      <c r="G6957" s="7">
        <v>0</v>
      </c>
      <c r="H6957" s="7">
        <f t="shared" si="972"/>
        <v>2</v>
      </c>
      <c r="I6957" s="16">
        <f t="shared" si="973"/>
        <v>45216</v>
      </c>
      <c r="J6957" s="17">
        <v>1.2267999999999999</v>
      </c>
      <c r="K6957" s="18">
        <f>G6957*结论【关键目标】!C$27*0.7735*0.001</f>
        <v>0</v>
      </c>
      <c r="L6957" s="5">
        <v>0</v>
      </c>
      <c r="M6957" s="5">
        <f>ABS(IF(L6957&lt;=0,L6957/耗电量关键数据!$B$6/1000,L6957/耗电量关键数据!$B$5/1000))</f>
        <v>0</v>
      </c>
      <c r="N6957" s="5">
        <f>电气设备逐时使用率计算!H6933</f>
        <v>1.1688450000000001</v>
      </c>
      <c r="O6957" s="5">
        <f>灯光逐时使用率计算!H6933</f>
        <v>0.37403039999999999</v>
      </c>
      <c r="P6957" s="19">
        <f t="shared" si="974"/>
        <v>1.5428754000000002</v>
      </c>
      <c r="Q6957" s="19">
        <f t="shared" si="978"/>
        <v>1.5428754000000002</v>
      </c>
      <c r="R6957" s="20">
        <f t="shared" si="975"/>
        <v>-1.5428754000000002</v>
      </c>
      <c r="S6957" s="20">
        <f t="shared" si="979"/>
        <v>1.5428754000000002</v>
      </c>
      <c r="T6957" s="20">
        <f>IF((T6956+R6957)&lt;0,0,IF((T6956+R6957)&gt;结论【关键目标】!C$28,结论【关键目标】!C$28,T6956+R6957))</f>
        <v>9.7037505999999993</v>
      </c>
      <c r="U6957" s="19">
        <f>IF((T6956+R6957)&lt;结论【关键目标】!$C$28,0,(发电量计算【计算逻辑页】!R6957+发电量计算【计算逻辑页】!T6956-结论【关键目标】!$C$28))</f>
        <v>0</v>
      </c>
      <c r="V6957" s="5">
        <f t="shared" si="976"/>
        <v>0</v>
      </c>
      <c r="W6957" s="5">
        <f t="shared" si="977"/>
        <v>0</v>
      </c>
      <c r="X6957" s="5">
        <f t="shared" si="980"/>
        <v>1.3527931507200002</v>
      </c>
    </row>
    <row r="6958" spans="1:24" x14ac:dyDescent="0.15">
      <c r="A6958" s="7">
        <v>6957</v>
      </c>
      <c r="B6958" s="7">
        <v>10</v>
      </c>
      <c r="C6958" s="7">
        <v>17</v>
      </c>
      <c r="D6958" s="7">
        <v>21</v>
      </c>
      <c r="E6958" s="7">
        <v>290</v>
      </c>
      <c r="F6958" s="7">
        <v>12.3</v>
      </c>
      <c r="G6958" s="7">
        <v>0</v>
      </c>
      <c r="H6958" s="7">
        <f t="shared" si="972"/>
        <v>2</v>
      </c>
      <c r="I6958" s="16">
        <f t="shared" si="973"/>
        <v>45216</v>
      </c>
      <c r="J6958" s="17">
        <v>1.2267999999999999</v>
      </c>
      <c r="K6958" s="18">
        <f>G6958*结论【关键目标】!C$27*0.7735*0.001</f>
        <v>0</v>
      </c>
      <c r="L6958" s="5">
        <v>0</v>
      </c>
      <c r="M6958" s="5">
        <f>ABS(IF(L6958&lt;=0,L6958/耗电量关键数据!$B$6/1000,L6958/耗电量关键数据!$B$5/1000))</f>
        <v>0</v>
      </c>
      <c r="N6958" s="5">
        <f>电气设备逐时使用率计算!H6934</f>
        <v>1.1688450000000001</v>
      </c>
      <c r="O6958" s="5">
        <f>灯光逐时使用率计算!H6934</f>
        <v>0.37403039999999999</v>
      </c>
      <c r="P6958" s="19">
        <f t="shared" si="974"/>
        <v>1.5428754000000002</v>
      </c>
      <c r="Q6958" s="19">
        <f t="shared" si="978"/>
        <v>1.5428754000000002</v>
      </c>
      <c r="R6958" s="20">
        <f t="shared" si="975"/>
        <v>-1.5428754000000002</v>
      </c>
      <c r="S6958" s="20">
        <f t="shared" si="979"/>
        <v>1.5428754000000002</v>
      </c>
      <c r="T6958" s="20">
        <f>IF((T6957+R6958)&lt;0,0,IF((T6957+R6958)&gt;结论【关键目标】!C$28,结论【关键目标】!C$28,T6957+R6958))</f>
        <v>8.1608751999999996</v>
      </c>
      <c r="U6958" s="19">
        <f>IF((T6957+R6958)&lt;结论【关键目标】!$C$28,0,(发电量计算【计算逻辑页】!R6958+发电量计算【计算逻辑页】!T6957-结论【关键目标】!$C$28))</f>
        <v>0</v>
      </c>
      <c r="V6958" s="5">
        <f t="shared" si="976"/>
        <v>0</v>
      </c>
      <c r="W6958" s="5">
        <f t="shared" si="977"/>
        <v>0</v>
      </c>
      <c r="X6958" s="5">
        <f t="shared" si="980"/>
        <v>1.3527931507200002</v>
      </c>
    </row>
    <row r="6959" spans="1:24" x14ac:dyDescent="0.15">
      <c r="A6959" s="7">
        <v>6958</v>
      </c>
      <c r="B6959" s="7">
        <v>10</v>
      </c>
      <c r="C6959" s="7">
        <v>17</v>
      </c>
      <c r="D6959" s="7">
        <v>22</v>
      </c>
      <c r="E6959" s="7">
        <v>290</v>
      </c>
      <c r="F6959" s="7">
        <v>11</v>
      </c>
      <c r="G6959" s="7">
        <v>0</v>
      </c>
      <c r="H6959" s="7">
        <f t="shared" si="972"/>
        <v>2</v>
      </c>
      <c r="I6959" s="16">
        <f t="shared" si="973"/>
        <v>45216</v>
      </c>
      <c r="J6959" s="17">
        <v>0.70809999999999995</v>
      </c>
      <c r="K6959" s="18">
        <f>G6959*结论【关键目标】!C$27*0.7735*0.001</f>
        <v>0</v>
      </c>
      <c r="L6959" s="5">
        <v>0</v>
      </c>
      <c r="M6959" s="5">
        <f>ABS(IF(L6959&lt;=0,L6959/耗电量关键数据!$B$6/1000,L6959/耗电量关键数据!$B$5/1000))</f>
        <v>0</v>
      </c>
      <c r="N6959" s="5">
        <f>电气设备逐时使用率计算!H6935</f>
        <v>1.1688450000000001</v>
      </c>
      <c r="O6959" s="5">
        <f>灯光逐时使用率计算!H6935</f>
        <v>0.37403039999999999</v>
      </c>
      <c r="P6959" s="19">
        <f t="shared" si="974"/>
        <v>1.5428754000000002</v>
      </c>
      <c r="Q6959" s="19">
        <f t="shared" si="978"/>
        <v>0</v>
      </c>
      <c r="R6959" s="20">
        <f t="shared" si="975"/>
        <v>0</v>
      </c>
      <c r="S6959" s="20">
        <f t="shared" si="979"/>
        <v>0</v>
      </c>
      <c r="T6959" s="20">
        <f>IF((T6958+R6959)&lt;0,0,IF((T6958+R6959)&gt;结论【关键目标】!C$28,结论【关键目标】!C$28,T6958+R6959))</f>
        <v>8.1608751999999996</v>
      </c>
      <c r="U6959" s="19">
        <f>IF((T6958+R6959)&lt;结论【关键目标】!$C$28,0,(发电量计算【计算逻辑页】!R6959+发电量计算【计算逻辑页】!T6958-结论【关键目标】!$C$28))</f>
        <v>0</v>
      </c>
      <c r="V6959" s="5">
        <f t="shared" si="976"/>
        <v>0</v>
      </c>
      <c r="W6959" s="5">
        <f t="shared" si="977"/>
        <v>0</v>
      </c>
      <c r="X6959" s="5">
        <f t="shared" si="980"/>
        <v>0</v>
      </c>
    </row>
    <row r="6960" spans="1:24" x14ac:dyDescent="0.15">
      <c r="A6960" s="7">
        <v>6959</v>
      </c>
      <c r="B6960" s="7">
        <v>10</v>
      </c>
      <c r="C6960" s="7">
        <v>17</v>
      </c>
      <c r="D6960" s="7">
        <v>23</v>
      </c>
      <c r="E6960" s="7">
        <v>290</v>
      </c>
      <c r="F6960" s="7">
        <v>9</v>
      </c>
      <c r="G6960" s="7">
        <v>0</v>
      </c>
      <c r="H6960" s="7">
        <f t="shared" si="972"/>
        <v>2</v>
      </c>
      <c r="I6960" s="16">
        <f t="shared" si="973"/>
        <v>45216</v>
      </c>
      <c r="J6960" s="17">
        <v>0.70809999999999995</v>
      </c>
      <c r="K6960" s="18">
        <f>G6960*结论【关键目标】!C$27*0.7735*0.001</f>
        <v>0</v>
      </c>
      <c r="L6960" s="5">
        <v>0</v>
      </c>
      <c r="M6960" s="5">
        <f>ABS(IF(L6960&lt;=0,L6960/耗电量关键数据!$B$6/1000,L6960/耗电量关键数据!$B$5/1000))</f>
        <v>0</v>
      </c>
      <c r="N6960" s="5">
        <f>电气设备逐时使用率计算!H6936</f>
        <v>1.1688450000000001</v>
      </c>
      <c r="O6960" s="5">
        <f>灯光逐时使用率计算!H6936</f>
        <v>0.37403039999999999</v>
      </c>
      <c r="P6960" s="19">
        <f t="shared" si="974"/>
        <v>1.5428754000000002</v>
      </c>
      <c r="Q6960" s="19">
        <f t="shared" si="978"/>
        <v>0</v>
      </c>
      <c r="R6960" s="20">
        <f t="shared" si="975"/>
        <v>0</v>
      </c>
      <c r="S6960" s="20">
        <f t="shared" si="979"/>
        <v>0</v>
      </c>
      <c r="T6960" s="20">
        <f>IF((T6959+R6960)&lt;0,0,IF((T6959+R6960)&gt;结论【关键目标】!C$28,结论【关键目标】!C$28,T6959+R6960))</f>
        <v>8.1608751999999996</v>
      </c>
      <c r="U6960" s="19">
        <f>IF((T6959+R6960)&lt;结论【关键目标】!$C$28,0,(发电量计算【计算逻辑页】!R6960+发电量计算【计算逻辑页】!T6959-结论【关键目标】!$C$28))</f>
        <v>0</v>
      </c>
      <c r="V6960" s="5">
        <f t="shared" si="976"/>
        <v>0</v>
      </c>
      <c r="W6960" s="5">
        <f t="shared" si="977"/>
        <v>0</v>
      </c>
      <c r="X6960" s="5">
        <f t="shared" si="980"/>
        <v>0</v>
      </c>
    </row>
    <row r="6961" spans="1:24" x14ac:dyDescent="0.15">
      <c r="A6961" s="7">
        <v>6960</v>
      </c>
      <c r="B6961" s="7">
        <v>10</v>
      </c>
      <c r="C6961" s="7">
        <v>17</v>
      </c>
      <c r="D6961" s="7">
        <v>24</v>
      </c>
      <c r="E6961" s="7">
        <v>290</v>
      </c>
      <c r="F6961" s="7">
        <v>11.2</v>
      </c>
      <c r="G6961" s="7">
        <v>0</v>
      </c>
      <c r="H6961" s="7">
        <f t="shared" si="972"/>
        <v>2</v>
      </c>
      <c r="I6961" s="16">
        <f t="shared" si="973"/>
        <v>45216</v>
      </c>
      <c r="J6961" s="17">
        <v>0.2407</v>
      </c>
      <c r="K6961" s="18">
        <f>G6961*结论【关键目标】!C$27*0.7735*0.001</f>
        <v>0</v>
      </c>
      <c r="L6961" s="5">
        <v>0</v>
      </c>
      <c r="M6961" s="5">
        <f>ABS(IF(L6961&lt;=0,L6961/耗电量关键数据!$B$6/1000,L6961/耗电量关键数据!$B$5/1000))</f>
        <v>0</v>
      </c>
      <c r="N6961" s="5">
        <f>电气设备逐时使用率计算!H6937</f>
        <v>1.1688450000000001</v>
      </c>
      <c r="O6961" s="5">
        <f>灯光逐时使用率计算!H6937</f>
        <v>0.37403039999999999</v>
      </c>
      <c r="P6961" s="19">
        <f t="shared" si="974"/>
        <v>1.5428754000000002</v>
      </c>
      <c r="Q6961" s="19">
        <f t="shared" si="978"/>
        <v>0</v>
      </c>
      <c r="R6961" s="20">
        <f t="shared" si="975"/>
        <v>0</v>
      </c>
      <c r="S6961" s="20">
        <f t="shared" si="979"/>
        <v>0</v>
      </c>
      <c r="T6961" s="20">
        <f>IF((T6960+R6961)&lt;0,0,IF((T6960+R6961)&gt;结论【关键目标】!C$28,结论【关键目标】!C$28,T6960+R6961))</f>
        <v>8.1608751999999996</v>
      </c>
      <c r="U6961" s="19">
        <f>IF((T6960+R6961)&lt;结论【关键目标】!$C$28,0,(发电量计算【计算逻辑页】!R6961+发电量计算【计算逻辑页】!T6960-结论【关键目标】!$C$28))</f>
        <v>0</v>
      </c>
      <c r="V6961" s="5">
        <f t="shared" si="976"/>
        <v>0</v>
      </c>
      <c r="W6961" s="5">
        <f t="shared" si="977"/>
        <v>0</v>
      </c>
      <c r="X6961" s="5">
        <f t="shared" si="980"/>
        <v>0</v>
      </c>
    </row>
    <row r="6962" spans="1:24" x14ac:dyDescent="0.15">
      <c r="A6962" s="7">
        <v>6961</v>
      </c>
      <c r="B6962" s="7">
        <v>10</v>
      </c>
      <c r="C6962" s="7">
        <v>18</v>
      </c>
      <c r="D6962" s="7">
        <v>1</v>
      </c>
      <c r="E6962" s="7">
        <v>291</v>
      </c>
      <c r="F6962" s="7">
        <v>8</v>
      </c>
      <c r="G6962" s="7">
        <v>0</v>
      </c>
      <c r="H6962" s="7">
        <f t="shared" si="972"/>
        <v>3</v>
      </c>
      <c r="I6962" s="16">
        <f t="shared" si="973"/>
        <v>45217</v>
      </c>
      <c r="J6962" s="17">
        <v>0.2407</v>
      </c>
      <c r="K6962" s="18">
        <f>G6962*结论【关键目标】!C$27*0.7735*0.001</f>
        <v>0</v>
      </c>
      <c r="L6962" s="5">
        <v>0</v>
      </c>
      <c r="M6962" s="5">
        <f>ABS(IF(L6962&lt;=0,L6962/耗电量关键数据!$B$6/1000,L6962/耗电量关键数据!$B$5/1000))</f>
        <v>0</v>
      </c>
      <c r="N6962" s="5">
        <f>电气设备逐时使用率计算!H6938</f>
        <v>1.1688450000000001</v>
      </c>
      <c r="O6962" s="5">
        <f>灯光逐时使用率计算!H6938</f>
        <v>0.37403039999999999</v>
      </c>
      <c r="P6962" s="19">
        <f t="shared" si="974"/>
        <v>1.5428754000000002</v>
      </c>
      <c r="Q6962" s="19">
        <f t="shared" si="978"/>
        <v>0</v>
      </c>
      <c r="R6962" s="20">
        <f t="shared" si="975"/>
        <v>0</v>
      </c>
      <c r="S6962" s="20">
        <f t="shared" si="979"/>
        <v>0</v>
      </c>
      <c r="T6962" s="20">
        <f>IF((T6961+R6962)&lt;0,0,IF((T6961+R6962)&gt;结论【关键目标】!C$28,结论【关键目标】!C$28,T6961+R6962))</f>
        <v>8.1608751999999996</v>
      </c>
      <c r="U6962" s="19">
        <f>IF((T6961+R6962)&lt;结论【关键目标】!$C$28,0,(发电量计算【计算逻辑页】!R6962+发电量计算【计算逻辑页】!T6961-结论【关键目标】!$C$28))</f>
        <v>0</v>
      </c>
      <c r="V6962" s="5">
        <f t="shared" si="976"/>
        <v>0</v>
      </c>
      <c r="W6962" s="5">
        <f t="shared" si="977"/>
        <v>0</v>
      </c>
      <c r="X6962" s="5">
        <f t="shared" si="980"/>
        <v>0</v>
      </c>
    </row>
    <row r="6963" spans="1:24" x14ac:dyDescent="0.15">
      <c r="A6963" s="7">
        <v>6962</v>
      </c>
      <c r="B6963" s="7">
        <v>10</v>
      </c>
      <c r="C6963" s="7">
        <v>18</v>
      </c>
      <c r="D6963" s="7">
        <v>2</v>
      </c>
      <c r="E6963" s="7">
        <v>291</v>
      </c>
      <c r="F6963" s="7">
        <v>8</v>
      </c>
      <c r="G6963" s="7">
        <v>0</v>
      </c>
      <c r="H6963" s="7">
        <f t="shared" si="972"/>
        <v>3</v>
      </c>
      <c r="I6963" s="16">
        <f t="shared" si="973"/>
        <v>45217</v>
      </c>
      <c r="J6963" s="17">
        <v>0.2407</v>
      </c>
      <c r="K6963" s="18">
        <f>G6963*结论【关键目标】!C$27*0.7735*0.001</f>
        <v>0</v>
      </c>
      <c r="L6963" s="5">
        <v>0</v>
      </c>
      <c r="M6963" s="5">
        <f>ABS(IF(L6963&lt;=0,L6963/耗电量关键数据!$B$6/1000,L6963/耗电量关键数据!$B$5/1000))</f>
        <v>0</v>
      </c>
      <c r="N6963" s="5">
        <f>电气设备逐时使用率计算!H6939</f>
        <v>1.1688450000000001</v>
      </c>
      <c r="O6963" s="5">
        <f>灯光逐时使用率计算!H6939</f>
        <v>0.37403039999999999</v>
      </c>
      <c r="P6963" s="19">
        <f t="shared" si="974"/>
        <v>1.5428754000000002</v>
      </c>
      <c r="Q6963" s="19">
        <f t="shared" si="978"/>
        <v>0</v>
      </c>
      <c r="R6963" s="20">
        <f t="shared" si="975"/>
        <v>0</v>
      </c>
      <c r="S6963" s="20">
        <f t="shared" si="979"/>
        <v>0</v>
      </c>
      <c r="T6963" s="20">
        <f>IF((T6962+R6963)&lt;0,0,IF((T6962+R6963)&gt;结论【关键目标】!C$28,结论【关键目标】!C$28,T6962+R6963))</f>
        <v>8.1608751999999996</v>
      </c>
      <c r="U6963" s="19">
        <f>IF((T6962+R6963)&lt;结论【关键目标】!$C$28,0,(发电量计算【计算逻辑页】!R6963+发电量计算【计算逻辑页】!T6962-结论【关键目标】!$C$28))</f>
        <v>0</v>
      </c>
      <c r="V6963" s="5">
        <f t="shared" si="976"/>
        <v>0</v>
      </c>
      <c r="W6963" s="5">
        <f t="shared" si="977"/>
        <v>0</v>
      </c>
      <c r="X6963" s="5">
        <f t="shared" si="980"/>
        <v>0</v>
      </c>
    </row>
    <row r="6964" spans="1:24" x14ac:dyDescent="0.15">
      <c r="A6964" s="7">
        <v>6963</v>
      </c>
      <c r="B6964" s="7">
        <v>10</v>
      </c>
      <c r="C6964" s="7">
        <v>18</v>
      </c>
      <c r="D6964" s="7">
        <v>3</v>
      </c>
      <c r="E6964" s="7">
        <v>291</v>
      </c>
      <c r="F6964" s="7">
        <v>7.4</v>
      </c>
      <c r="G6964" s="7">
        <v>0</v>
      </c>
      <c r="H6964" s="7">
        <f t="shared" si="972"/>
        <v>3</v>
      </c>
      <c r="I6964" s="16">
        <f t="shared" si="973"/>
        <v>45217</v>
      </c>
      <c r="J6964" s="17">
        <v>0.2407</v>
      </c>
      <c r="K6964" s="18">
        <f>G6964*结论【关键目标】!C$27*0.7735*0.001</f>
        <v>0</v>
      </c>
      <c r="L6964" s="5">
        <v>0</v>
      </c>
      <c r="M6964" s="5">
        <f>ABS(IF(L6964&lt;=0,L6964/耗电量关键数据!$B$6/1000,L6964/耗电量关键数据!$B$5/1000))</f>
        <v>0</v>
      </c>
      <c r="N6964" s="5">
        <f>电气设备逐时使用率计算!H6940</f>
        <v>1.1688450000000001</v>
      </c>
      <c r="O6964" s="5">
        <f>灯光逐时使用率计算!H6940</f>
        <v>0.37403039999999999</v>
      </c>
      <c r="P6964" s="19">
        <f t="shared" si="974"/>
        <v>1.5428754000000002</v>
      </c>
      <c r="Q6964" s="19">
        <f t="shared" si="978"/>
        <v>0</v>
      </c>
      <c r="R6964" s="20">
        <f t="shared" si="975"/>
        <v>0</v>
      </c>
      <c r="S6964" s="20">
        <f t="shared" si="979"/>
        <v>0</v>
      </c>
      <c r="T6964" s="20">
        <f>IF((T6963+R6964)&lt;0,0,IF((T6963+R6964)&gt;结论【关键目标】!C$28,结论【关键目标】!C$28,T6963+R6964))</f>
        <v>8.1608751999999996</v>
      </c>
      <c r="U6964" s="19">
        <f>IF((T6963+R6964)&lt;结论【关键目标】!$C$28,0,(发电量计算【计算逻辑页】!R6964+发电量计算【计算逻辑页】!T6963-结论【关键目标】!$C$28))</f>
        <v>0</v>
      </c>
      <c r="V6964" s="5">
        <f t="shared" si="976"/>
        <v>0</v>
      </c>
      <c r="W6964" s="5">
        <f t="shared" si="977"/>
        <v>0</v>
      </c>
      <c r="X6964" s="5">
        <f t="shared" si="980"/>
        <v>0</v>
      </c>
    </row>
    <row r="6965" spans="1:24" x14ac:dyDescent="0.15">
      <c r="A6965" s="7">
        <v>6964</v>
      </c>
      <c r="B6965" s="7">
        <v>10</v>
      </c>
      <c r="C6965" s="7">
        <v>18</v>
      </c>
      <c r="D6965" s="7">
        <v>4</v>
      </c>
      <c r="E6965" s="7">
        <v>291</v>
      </c>
      <c r="F6965" s="7">
        <v>6</v>
      </c>
      <c r="G6965" s="7">
        <v>0</v>
      </c>
      <c r="H6965" s="7">
        <f t="shared" si="972"/>
        <v>3</v>
      </c>
      <c r="I6965" s="16">
        <f t="shared" si="973"/>
        <v>45217</v>
      </c>
      <c r="J6965" s="17">
        <v>0.2407</v>
      </c>
      <c r="K6965" s="18">
        <f>G6965*结论【关键目标】!C$27*0.7735*0.001</f>
        <v>0</v>
      </c>
      <c r="L6965" s="5">
        <v>0</v>
      </c>
      <c r="M6965" s="5">
        <f>ABS(IF(L6965&lt;=0,L6965/耗电量关键数据!$B$6/1000,L6965/耗电量关键数据!$B$5/1000))</f>
        <v>0</v>
      </c>
      <c r="N6965" s="5">
        <f>电气设备逐时使用率计算!H6941</f>
        <v>1.1688450000000001</v>
      </c>
      <c r="O6965" s="5">
        <f>灯光逐时使用率计算!H6941</f>
        <v>0.37403039999999999</v>
      </c>
      <c r="P6965" s="19">
        <f t="shared" si="974"/>
        <v>1.5428754000000002</v>
      </c>
      <c r="Q6965" s="19">
        <f t="shared" si="978"/>
        <v>0</v>
      </c>
      <c r="R6965" s="20">
        <f t="shared" si="975"/>
        <v>0</v>
      </c>
      <c r="S6965" s="20">
        <f t="shared" si="979"/>
        <v>0</v>
      </c>
      <c r="T6965" s="20">
        <f>IF((T6964+R6965)&lt;0,0,IF((T6964+R6965)&gt;结论【关键目标】!C$28,结论【关键目标】!C$28,T6964+R6965))</f>
        <v>8.1608751999999996</v>
      </c>
      <c r="U6965" s="19">
        <f>IF((T6964+R6965)&lt;结论【关键目标】!$C$28,0,(发电量计算【计算逻辑页】!R6965+发电量计算【计算逻辑页】!T6964-结论【关键目标】!$C$28))</f>
        <v>0</v>
      </c>
      <c r="V6965" s="5">
        <f t="shared" si="976"/>
        <v>0</v>
      </c>
      <c r="W6965" s="5">
        <f t="shared" si="977"/>
        <v>0</v>
      </c>
      <c r="X6965" s="5">
        <f t="shared" si="980"/>
        <v>0</v>
      </c>
    </row>
    <row r="6966" spans="1:24" x14ac:dyDescent="0.15">
      <c r="A6966" s="7">
        <v>6965</v>
      </c>
      <c r="B6966" s="7">
        <v>10</v>
      </c>
      <c r="C6966" s="7">
        <v>18</v>
      </c>
      <c r="D6966" s="7">
        <v>5</v>
      </c>
      <c r="E6966" s="7">
        <v>291</v>
      </c>
      <c r="F6966" s="7">
        <v>6</v>
      </c>
      <c r="G6966" s="7">
        <v>0</v>
      </c>
      <c r="H6966" s="7">
        <f t="shared" si="972"/>
        <v>3</v>
      </c>
      <c r="I6966" s="16">
        <f t="shared" si="973"/>
        <v>45217</v>
      </c>
      <c r="J6966" s="17">
        <v>0.2407</v>
      </c>
      <c r="K6966" s="18">
        <f>G6966*结论【关键目标】!C$27*0.7735*0.001</f>
        <v>0</v>
      </c>
      <c r="L6966" s="5">
        <v>0</v>
      </c>
      <c r="M6966" s="5">
        <f>ABS(IF(L6966&lt;=0,L6966/耗电量关键数据!$B$6/1000,L6966/耗电量关键数据!$B$5/1000))</f>
        <v>0</v>
      </c>
      <c r="N6966" s="5">
        <f>电气设备逐时使用率计算!H6942</f>
        <v>1.1688450000000001</v>
      </c>
      <c r="O6966" s="5">
        <f>灯光逐时使用率计算!H6942</f>
        <v>0.37403039999999999</v>
      </c>
      <c r="P6966" s="19">
        <f t="shared" si="974"/>
        <v>1.5428754000000002</v>
      </c>
      <c r="Q6966" s="19">
        <f t="shared" si="978"/>
        <v>0</v>
      </c>
      <c r="R6966" s="20">
        <f t="shared" si="975"/>
        <v>0</v>
      </c>
      <c r="S6966" s="20">
        <f t="shared" si="979"/>
        <v>0</v>
      </c>
      <c r="T6966" s="20">
        <f>IF((T6965+R6966)&lt;0,0,IF((T6965+R6966)&gt;结论【关键目标】!C$28,结论【关键目标】!C$28,T6965+R6966))</f>
        <v>8.1608751999999996</v>
      </c>
      <c r="U6966" s="19">
        <f>IF((T6965+R6966)&lt;结论【关键目标】!$C$28,0,(发电量计算【计算逻辑页】!R6966+发电量计算【计算逻辑页】!T6965-结论【关键目标】!$C$28))</f>
        <v>0</v>
      </c>
      <c r="V6966" s="5">
        <f t="shared" si="976"/>
        <v>0</v>
      </c>
      <c r="W6966" s="5">
        <f t="shared" si="977"/>
        <v>0</v>
      </c>
      <c r="X6966" s="5">
        <f t="shared" si="980"/>
        <v>0</v>
      </c>
    </row>
    <row r="6967" spans="1:24" x14ac:dyDescent="0.15">
      <c r="A6967" s="7">
        <v>6966</v>
      </c>
      <c r="B6967" s="7">
        <v>10</v>
      </c>
      <c r="C6967" s="7">
        <v>18</v>
      </c>
      <c r="D6967" s="7">
        <v>6</v>
      </c>
      <c r="E6967" s="7">
        <v>291</v>
      </c>
      <c r="F6967" s="7">
        <v>5.3</v>
      </c>
      <c r="G6967" s="7">
        <v>0</v>
      </c>
      <c r="H6967" s="7">
        <f t="shared" si="972"/>
        <v>3</v>
      </c>
      <c r="I6967" s="16">
        <f t="shared" si="973"/>
        <v>45217</v>
      </c>
      <c r="J6967" s="17">
        <v>0.2407</v>
      </c>
      <c r="K6967" s="18">
        <f>G6967*结论【关键目标】!C$27*0.7735*0.001</f>
        <v>0</v>
      </c>
      <c r="L6967" s="5">
        <v>0</v>
      </c>
      <c r="M6967" s="5">
        <f>ABS(IF(L6967&lt;=0,L6967/耗电量关键数据!$B$6/1000,L6967/耗电量关键数据!$B$5/1000))</f>
        <v>0</v>
      </c>
      <c r="N6967" s="5">
        <f>电气设备逐时使用率计算!H6943</f>
        <v>1.1688450000000001</v>
      </c>
      <c r="O6967" s="5">
        <f>灯光逐时使用率计算!H6943</f>
        <v>0.37403039999999999</v>
      </c>
      <c r="P6967" s="19">
        <f t="shared" si="974"/>
        <v>1.5428754000000002</v>
      </c>
      <c r="Q6967" s="19">
        <f t="shared" si="978"/>
        <v>0</v>
      </c>
      <c r="R6967" s="20">
        <f t="shared" si="975"/>
        <v>0</v>
      </c>
      <c r="S6967" s="20">
        <f t="shared" si="979"/>
        <v>0</v>
      </c>
      <c r="T6967" s="20">
        <f>IF((T6966+R6967)&lt;0,0,IF((T6966+R6967)&gt;结论【关键目标】!C$28,结论【关键目标】!C$28,T6966+R6967))</f>
        <v>8.1608751999999996</v>
      </c>
      <c r="U6967" s="19">
        <f>IF((T6966+R6967)&lt;结论【关键目标】!$C$28,0,(发电量计算【计算逻辑页】!R6967+发电量计算【计算逻辑页】!T6966-结论【关键目标】!$C$28))</f>
        <v>0</v>
      </c>
      <c r="V6967" s="5">
        <f t="shared" si="976"/>
        <v>0</v>
      </c>
      <c r="W6967" s="5">
        <f t="shared" si="977"/>
        <v>0</v>
      </c>
      <c r="X6967" s="5">
        <f t="shared" si="980"/>
        <v>0</v>
      </c>
    </row>
    <row r="6968" spans="1:24" x14ac:dyDescent="0.15">
      <c r="A6968" s="7">
        <v>6967</v>
      </c>
      <c r="B6968" s="7">
        <v>10</v>
      </c>
      <c r="C6968" s="7">
        <v>18</v>
      </c>
      <c r="D6968" s="7">
        <v>7</v>
      </c>
      <c r="E6968" s="7">
        <v>291</v>
      </c>
      <c r="F6968" s="7">
        <v>5</v>
      </c>
      <c r="G6968" s="7">
        <v>25.2</v>
      </c>
      <c r="H6968" s="7">
        <f t="shared" si="972"/>
        <v>3</v>
      </c>
      <c r="I6968" s="16">
        <f t="shared" si="973"/>
        <v>45217</v>
      </c>
      <c r="J6968" s="17">
        <v>0.2407</v>
      </c>
      <c r="K6968" s="18">
        <f>G6968*结论【关键目标】!C$27*0.7735*0.001</f>
        <v>2.339064</v>
      </c>
      <c r="L6968" s="5">
        <v>0</v>
      </c>
      <c r="M6968" s="5">
        <f>ABS(IF(L6968&lt;=0,L6968/耗电量关键数据!$B$6/1000,L6968/耗电量关键数据!$B$5/1000))</f>
        <v>0</v>
      </c>
      <c r="N6968" s="5">
        <f>电气设备逐时使用率计算!H6944</f>
        <v>2.3376900000000003</v>
      </c>
      <c r="O6968" s="5">
        <f>灯光逐时使用率计算!H6944</f>
        <v>1.2467680000000001</v>
      </c>
      <c r="P6968" s="19">
        <f t="shared" si="974"/>
        <v>3.5844580000000006</v>
      </c>
      <c r="Q6968" s="19">
        <f t="shared" si="978"/>
        <v>0</v>
      </c>
      <c r="R6968" s="20">
        <f t="shared" si="975"/>
        <v>2.339064</v>
      </c>
      <c r="S6968" s="20">
        <f t="shared" si="979"/>
        <v>0</v>
      </c>
      <c r="T6968" s="20">
        <f>IF((T6967+R6968)&lt;0,0,IF((T6967+R6968)&gt;结论【关键目标】!C$28,结论【关键目标】!C$28,T6967+R6968))</f>
        <v>10.4999392</v>
      </c>
      <c r="U6968" s="19">
        <f>IF((T6967+R6968)&lt;结论【关键目标】!$C$28,0,(发电量计算【计算逻辑页】!R6968+发电量计算【计算逻辑页】!T6967-结论【关键目标】!$C$28))</f>
        <v>0</v>
      </c>
      <c r="V6968" s="5">
        <f t="shared" si="976"/>
        <v>0</v>
      </c>
      <c r="W6968" s="5">
        <f t="shared" si="977"/>
        <v>0.56301270479999999</v>
      </c>
      <c r="X6968" s="5">
        <f t="shared" si="980"/>
        <v>0</v>
      </c>
    </row>
    <row r="6969" spans="1:24" x14ac:dyDescent="0.15">
      <c r="A6969" s="7">
        <v>6968</v>
      </c>
      <c r="B6969" s="7">
        <v>10</v>
      </c>
      <c r="C6969" s="7">
        <v>18</v>
      </c>
      <c r="D6969" s="7">
        <v>8</v>
      </c>
      <c r="E6969" s="7">
        <v>291</v>
      </c>
      <c r="F6969" s="7">
        <v>4</v>
      </c>
      <c r="G6969" s="7">
        <v>88.8</v>
      </c>
      <c r="H6969" s="7">
        <f t="shared" si="972"/>
        <v>3</v>
      </c>
      <c r="I6969" s="16">
        <f t="shared" si="973"/>
        <v>45217</v>
      </c>
      <c r="J6969" s="17">
        <v>0.70809999999999995</v>
      </c>
      <c r="K6969" s="18">
        <f>G6969*结论【关键目标】!C$27*0.7735*0.001</f>
        <v>8.2424159999999986</v>
      </c>
      <c r="L6969" s="5">
        <v>0</v>
      </c>
      <c r="M6969" s="5">
        <f>ABS(IF(L6969&lt;=0,L6969/耗电量关键数据!$B$6/1000,L6969/耗电量关键数据!$B$5/1000))</f>
        <v>0</v>
      </c>
      <c r="N6969" s="5">
        <f>电气设备逐时使用率计算!H6945</f>
        <v>11.688450000000001</v>
      </c>
      <c r="O6969" s="5">
        <f>灯光逐时使用率计算!H6945</f>
        <v>6.2338399999999998</v>
      </c>
      <c r="P6969" s="19">
        <f t="shared" si="974"/>
        <v>17.92229</v>
      </c>
      <c r="Q6969" s="19">
        <f t="shared" si="978"/>
        <v>0</v>
      </c>
      <c r="R6969" s="20">
        <f t="shared" si="975"/>
        <v>8.2424159999999986</v>
      </c>
      <c r="S6969" s="20">
        <f t="shared" si="979"/>
        <v>0</v>
      </c>
      <c r="T6969" s="20">
        <f>IF((T6968+R6969)&lt;0,0,IF((T6968+R6969)&gt;结论【关键目标】!C$28,结论【关键目标】!C$28,T6968+R6969))</f>
        <v>18.742355199999999</v>
      </c>
      <c r="U6969" s="19">
        <f>IF((T6968+R6969)&lt;结论【关键目标】!$C$28,0,(发电量计算【计算逻辑页】!R6969+发电量计算【计算逻辑页】!T6968-结论【关键目标】!$C$28))</f>
        <v>0</v>
      </c>
      <c r="V6969" s="5">
        <f t="shared" si="976"/>
        <v>0</v>
      </c>
      <c r="W6969" s="5">
        <f t="shared" si="977"/>
        <v>5.8364547695999986</v>
      </c>
      <c r="X6969" s="5">
        <f t="shared" si="980"/>
        <v>0</v>
      </c>
    </row>
    <row r="6970" spans="1:24" x14ac:dyDescent="0.15">
      <c r="A6970" s="7">
        <v>6969</v>
      </c>
      <c r="B6970" s="7">
        <v>10</v>
      </c>
      <c r="C6970" s="7">
        <v>18</v>
      </c>
      <c r="D6970" s="7">
        <v>9</v>
      </c>
      <c r="E6970" s="7">
        <v>291</v>
      </c>
      <c r="F6970" s="7">
        <v>8.4</v>
      </c>
      <c r="G6970" s="7">
        <v>270.60000000000002</v>
      </c>
      <c r="H6970" s="7">
        <f t="shared" si="972"/>
        <v>3</v>
      </c>
      <c r="I6970" s="16">
        <f t="shared" si="973"/>
        <v>45217</v>
      </c>
      <c r="J6970" s="17">
        <v>0.70809999999999995</v>
      </c>
      <c r="K6970" s="18">
        <f>G6970*结论【关键目标】!C$27*0.7735*0.001</f>
        <v>25.117092</v>
      </c>
      <c r="L6970" s="5">
        <v>0</v>
      </c>
      <c r="M6970" s="5">
        <f>ABS(IF(L6970&lt;=0,L6970/耗电量关键数据!$B$6/1000,L6970/耗电量关键数据!$B$5/1000))</f>
        <v>0</v>
      </c>
      <c r="N6970" s="5">
        <f>电气设备逐时使用率计算!H6946</f>
        <v>22.208055000000002</v>
      </c>
      <c r="O6970" s="5">
        <f>灯光逐时使用率计算!H6946</f>
        <v>11.844296</v>
      </c>
      <c r="P6970" s="19">
        <f t="shared" si="974"/>
        <v>34.052351000000002</v>
      </c>
      <c r="Q6970" s="19">
        <f t="shared" si="978"/>
        <v>0</v>
      </c>
      <c r="R6970" s="20">
        <f t="shared" si="975"/>
        <v>25.117092</v>
      </c>
      <c r="S6970" s="20">
        <f t="shared" si="979"/>
        <v>0</v>
      </c>
      <c r="T6970" s="20">
        <f>IF((T6969+R6970)&lt;0,0,IF((T6969+R6970)&gt;结论【关键目标】!C$28,结论【关键目标】!C$28,T6969+R6970))</f>
        <v>22</v>
      </c>
      <c r="U6970" s="19">
        <f>IF((T6969+R6970)&lt;结论【关键目标】!$C$28,0,(发电量计算【计算逻辑页】!R6970+发电量计算【计算逻辑页】!T6969-结论【关键目标】!$C$28))</f>
        <v>21.859447199999998</v>
      </c>
      <c r="V6970" s="5">
        <f t="shared" si="976"/>
        <v>7.6508065199999988</v>
      </c>
      <c r="W6970" s="5">
        <f t="shared" si="977"/>
        <v>17.7854128452</v>
      </c>
      <c r="X6970" s="5">
        <f t="shared" si="980"/>
        <v>0</v>
      </c>
    </row>
    <row r="6971" spans="1:24" x14ac:dyDescent="0.15">
      <c r="A6971" s="7">
        <v>6970</v>
      </c>
      <c r="B6971" s="7">
        <v>10</v>
      </c>
      <c r="C6971" s="7">
        <v>18</v>
      </c>
      <c r="D6971" s="7">
        <v>10</v>
      </c>
      <c r="E6971" s="7">
        <v>291</v>
      </c>
      <c r="F6971" s="7">
        <v>10</v>
      </c>
      <c r="G6971" s="7">
        <v>387.2</v>
      </c>
      <c r="H6971" s="7">
        <f t="shared" si="972"/>
        <v>3</v>
      </c>
      <c r="I6971" s="16">
        <f t="shared" si="973"/>
        <v>45217</v>
      </c>
      <c r="J6971" s="17">
        <v>0.70809999999999995</v>
      </c>
      <c r="K6971" s="18">
        <f>G6971*结论【关键目标】!C$27*0.7735*0.001</f>
        <v>35.939903999999999</v>
      </c>
      <c r="L6971" s="5">
        <v>0</v>
      </c>
      <c r="M6971" s="5">
        <f>ABS(IF(L6971&lt;=0,L6971/耗电量关键数据!$B$6/1000,L6971/耗电量关键数据!$B$5/1000))</f>
        <v>0</v>
      </c>
      <c r="N6971" s="5">
        <f>电气设备逐时使用率计算!H6947</f>
        <v>22.208055000000002</v>
      </c>
      <c r="O6971" s="5">
        <f>灯光逐时使用率计算!H6947</f>
        <v>11.844296</v>
      </c>
      <c r="P6971" s="19">
        <f t="shared" si="974"/>
        <v>34.052351000000002</v>
      </c>
      <c r="Q6971" s="19">
        <f t="shared" si="978"/>
        <v>0</v>
      </c>
      <c r="R6971" s="20">
        <f t="shared" si="975"/>
        <v>35.939903999999999</v>
      </c>
      <c r="S6971" s="20">
        <f t="shared" si="979"/>
        <v>0</v>
      </c>
      <c r="T6971" s="20">
        <f>IF((T6970+R6971)&lt;0,0,IF((T6970+R6971)&gt;结论【关键目标】!C$28,结论【关键目标】!C$28,T6970+R6971))</f>
        <v>22</v>
      </c>
      <c r="U6971" s="19">
        <f>IF((T6970+R6971)&lt;结论【关键目标】!$C$28,0,(发电量计算【计算逻辑页】!R6971+发电量计算【计算逻辑页】!T6970-结论【关键目标】!$C$28))</f>
        <v>35.939903999999999</v>
      </c>
      <c r="V6971" s="5">
        <f t="shared" si="976"/>
        <v>12.578966399999999</v>
      </c>
      <c r="W6971" s="5">
        <f t="shared" si="977"/>
        <v>24.1124697431</v>
      </c>
      <c r="X6971" s="5">
        <f t="shared" si="980"/>
        <v>0</v>
      </c>
    </row>
    <row r="6972" spans="1:24" x14ac:dyDescent="0.15">
      <c r="A6972" s="7">
        <v>6971</v>
      </c>
      <c r="B6972" s="7">
        <v>10</v>
      </c>
      <c r="C6972" s="7">
        <v>18</v>
      </c>
      <c r="D6972" s="7">
        <v>11</v>
      </c>
      <c r="E6972" s="7">
        <v>291</v>
      </c>
      <c r="F6972" s="7">
        <v>13</v>
      </c>
      <c r="G6972" s="7">
        <v>562.20000000000005</v>
      </c>
      <c r="H6972" s="7">
        <f t="shared" si="972"/>
        <v>3</v>
      </c>
      <c r="I6972" s="16">
        <f t="shared" si="973"/>
        <v>45217</v>
      </c>
      <c r="J6972" s="17">
        <v>1.2267999999999999</v>
      </c>
      <c r="K6972" s="18">
        <f>G6972*结论【关键目标】!C$27*0.7735*0.001</f>
        <v>52.183403999999996</v>
      </c>
      <c r="L6972" s="5">
        <v>0</v>
      </c>
      <c r="M6972" s="5">
        <f>ABS(IF(L6972&lt;=0,L6972/耗电量关键数据!$B$6/1000,L6972/耗电量关键数据!$B$5/1000))</f>
        <v>0</v>
      </c>
      <c r="N6972" s="5">
        <f>电气设备逐时使用率计算!H6948</f>
        <v>22.208055000000002</v>
      </c>
      <c r="O6972" s="5">
        <f>灯光逐时使用率计算!H6948</f>
        <v>11.844296</v>
      </c>
      <c r="P6972" s="19">
        <f t="shared" si="974"/>
        <v>34.052351000000002</v>
      </c>
      <c r="Q6972" s="19">
        <f t="shared" si="978"/>
        <v>34.052351000000002</v>
      </c>
      <c r="R6972" s="20">
        <f t="shared" si="975"/>
        <v>18.131052999999994</v>
      </c>
      <c r="S6972" s="20">
        <f t="shared" si="979"/>
        <v>0</v>
      </c>
      <c r="T6972" s="20">
        <f>IF((T6971+R6972)&lt;0,0,IF((T6971+R6972)&gt;结论【关键目标】!C$28,结论【关键目标】!C$28,T6971+R6972))</f>
        <v>22</v>
      </c>
      <c r="U6972" s="19">
        <f>IF((T6971+R6972)&lt;结论【关键目标】!$C$28,0,(发电量计算【计算逻辑页】!R6972+发电量计算【计算逻辑页】!T6971-结论【关键目标】!$C$28))</f>
        <v>18.131052999999994</v>
      </c>
      <c r="V6972" s="5">
        <f t="shared" si="976"/>
        <v>6.3458685499999978</v>
      </c>
      <c r="W6972" s="5">
        <f t="shared" si="977"/>
        <v>41.775424206799997</v>
      </c>
      <c r="X6972" s="5">
        <f t="shared" si="980"/>
        <v>0</v>
      </c>
    </row>
    <row r="6973" spans="1:24" x14ac:dyDescent="0.15">
      <c r="A6973" s="7">
        <v>6972</v>
      </c>
      <c r="B6973" s="7">
        <v>10</v>
      </c>
      <c r="C6973" s="7">
        <v>18</v>
      </c>
      <c r="D6973" s="7">
        <v>12</v>
      </c>
      <c r="E6973" s="7">
        <v>291</v>
      </c>
      <c r="F6973" s="7">
        <v>16</v>
      </c>
      <c r="G6973" s="7">
        <v>611.9</v>
      </c>
      <c r="H6973" s="7">
        <f t="shared" si="972"/>
        <v>3</v>
      </c>
      <c r="I6973" s="16">
        <f t="shared" si="973"/>
        <v>45217</v>
      </c>
      <c r="J6973" s="17">
        <v>1.2267999999999999</v>
      </c>
      <c r="K6973" s="18">
        <f>G6973*结论【关键目标】!C$27*0.7735*0.001</f>
        <v>56.796557999999997</v>
      </c>
      <c r="L6973" s="5">
        <v>0</v>
      </c>
      <c r="M6973" s="5">
        <f>ABS(IF(L6973&lt;=0,L6973/耗电量关键数据!$B$6/1000,L6973/耗电量关键数据!$B$5/1000))</f>
        <v>0</v>
      </c>
      <c r="N6973" s="5">
        <f>电气设备逐时使用率计算!H6949</f>
        <v>11.688450000000001</v>
      </c>
      <c r="O6973" s="5">
        <f>灯光逐时使用率计算!H6949</f>
        <v>9.9741440000000008</v>
      </c>
      <c r="P6973" s="19">
        <f t="shared" si="974"/>
        <v>21.662594000000002</v>
      </c>
      <c r="Q6973" s="19">
        <f t="shared" si="978"/>
        <v>21.662594000000002</v>
      </c>
      <c r="R6973" s="20">
        <f t="shared" si="975"/>
        <v>35.133963999999992</v>
      </c>
      <c r="S6973" s="20">
        <f t="shared" si="979"/>
        <v>0</v>
      </c>
      <c r="T6973" s="20">
        <f>IF((T6972+R6973)&lt;0,0,IF((T6972+R6973)&gt;结论【关键目标】!C$28,结论【关键目标】!C$28,T6972+R6973))</f>
        <v>22</v>
      </c>
      <c r="U6973" s="19">
        <f>IF((T6972+R6973)&lt;结论【关键目标】!$C$28,0,(发电量计算【计算逻辑页】!R6973+发电量计算【计算逻辑页】!T6972-结论【关键目标】!$C$28))</f>
        <v>35.133963999999992</v>
      </c>
      <c r="V6973" s="5">
        <f t="shared" si="976"/>
        <v>12.296887399999996</v>
      </c>
      <c r="W6973" s="5">
        <f t="shared" si="977"/>
        <v>26.5756703192</v>
      </c>
      <c r="X6973" s="5">
        <f t="shared" si="980"/>
        <v>0</v>
      </c>
    </row>
    <row r="6974" spans="1:24" x14ac:dyDescent="0.15">
      <c r="A6974" s="7">
        <v>6973</v>
      </c>
      <c r="B6974" s="7">
        <v>10</v>
      </c>
      <c r="C6974" s="7">
        <v>18</v>
      </c>
      <c r="D6974" s="7">
        <v>13</v>
      </c>
      <c r="E6974" s="7">
        <v>291</v>
      </c>
      <c r="F6974" s="7">
        <v>17</v>
      </c>
      <c r="G6974" s="7">
        <v>570.1</v>
      </c>
      <c r="H6974" s="7">
        <f t="shared" si="972"/>
        <v>3</v>
      </c>
      <c r="I6974" s="16">
        <f t="shared" si="973"/>
        <v>45217</v>
      </c>
      <c r="J6974" s="17">
        <v>1.2267999999999999</v>
      </c>
      <c r="K6974" s="18">
        <f>G6974*结论【关键目标】!C$27*0.7735*0.001</f>
        <v>52.916682000000002</v>
      </c>
      <c r="L6974" s="5">
        <v>0</v>
      </c>
      <c r="M6974" s="5">
        <f>ABS(IF(L6974&lt;=0,L6974/耗电量关键数据!$B$6/1000,L6974/耗电量关键数据!$B$5/1000))</f>
        <v>0</v>
      </c>
      <c r="N6974" s="5">
        <f>电气设备逐时使用率计算!H6950</f>
        <v>11.688450000000001</v>
      </c>
      <c r="O6974" s="5">
        <f>灯光逐时使用率计算!H6950</f>
        <v>9.9741440000000008</v>
      </c>
      <c r="P6974" s="19">
        <f t="shared" si="974"/>
        <v>21.662594000000002</v>
      </c>
      <c r="Q6974" s="19">
        <f t="shared" si="978"/>
        <v>21.662594000000002</v>
      </c>
      <c r="R6974" s="20">
        <f t="shared" si="975"/>
        <v>31.254087999999999</v>
      </c>
      <c r="S6974" s="20">
        <f t="shared" si="979"/>
        <v>0</v>
      </c>
      <c r="T6974" s="20">
        <f>IF((T6973+R6974)&lt;0,0,IF((T6973+R6974)&gt;结论【关键目标】!C$28,结论【关键目标】!C$28,T6973+R6974))</f>
        <v>22</v>
      </c>
      <c r="U6974" s="19">
        <f>IF((T6973+R6974)&lt;结论【关键目标】!$C$28,0,(发电量计算【计算逻辑页】!R6974+发电量计算【计算逻辑页】!T6973-结论【关键目标】!$C$28))</f>
        <v>31.254087999999996</v>
      </c>
      <c r="V6974" s="5">
        <f t="shared" si="976"/>
        <v>10.938930799999998</v>
      </c>
      <c r="W6974" s="5">
        <f t="shared" si="977"/>
        <v>26.5756703192</v>
      </c>
      <c r="X6974" s="5">
        <f t="shared" si="980"/>
        <v>0</v>
      </c>
    </row>
    <row r="6975" spans="1:24" x14ac:dyDescent="0.15">
      <c r="A6975" s="7">
        <v>6974</v>
      </c>
      <c r="B6975" s="7">
        <v>10</v>
      </c>
      <c r="C6975" s="7">
        <v>18</v>
      </c>
      <c r="D6975" s="7">
        <v>14</v>
      </c>
      <c r="E6975" s="7">
        <v>291</v>
      </c>
      <c r="F6975" s="7">
        <v>19</v>
      </c>
      <c r="G6975" s="7">
        <v>480.8</v>
      </c>
      <c r="H6975" s="7">
        <f t="shared" si="972"/>
        <v>3</v>
      </c>
      <c r="I6975" s="16">
        <f t="shared" si="973"/>
        <v>45217</v>
      </c>
      <c r="J6975" s="17">
        <v>1.2267999999999999</v>
      </c>
      <c r="K6975" s="18">
        <f>G6975*结论【关键目标】!C$27*0.7735*0.001</f>
        <v>44.627856000000001</v>
      </c>
      <c r="L6975" s="5">
        <v>0</v>
      </c>
      <c r="M6975" s="5">
        <f>ABS(IF(L6975&lt;=0,L6975/耗电量关键数据!$B$6/1000,L6975/耗电量关键数据!$B$5/1000))</f>
        <v>0</v>
      </c>
      <c r="N6975" s="5">
        <f>电气设备逐时使用率计算!H6951</f>
        <v>22.208055000000002</v>
      </c>
      <c r="O6975" s="5">
        <f>灯光逐时使用率计算!H6951</f>
        <v>11.844296</v>
      </c>
      <c r="P6975" s="19">
        <f t="shared" si="974"/>
        <v>34.052351000000002</v>
      </c>
      <c r="Q6975" s="19">
        <f t="shared" si="978"/>
        <v>34.052351000000002</v>
      </c>
      <c r="R6975" s="20">
        <f t="shared" si="975"/>
        <v>10.575505</v>
      </c>
      <c r="S6975" s="20">
        <f t="shared" si="979"/>
        <v>0</v>
      </c>
      <c r="T6975" s="20">
        <f>IF((T6974+R6975)&lt;0,0,IF((T6974+R6975)&gt;结论【关键目标】!C$28,结论【关键目标】!C$28,T6974+R6975))</f>
        <v>22</v>
      </c>
      <c r="U6975" s="19">
        <f>IF((T6974+R6975)&lt;结论【关键目标】!$C$28,0,(发电量计算【计算逻辑页】!R6975+发电量计算【计算逻辑页】!T6974-结论【关键目标】!$C$28))</f>
        <v>10.575505</v>
      </c>
      <c r="V6975" s="5">
        <f t="shared" si="976"/>
        <v>3.7014267499999995</v>
      </c>
      <c r="W6975" s="5">
        <f t="shared" si="977"/>
        <v>41.775424206799997</v>
      </c>
      <c r="X6975" s="5">
        <f t="shared" si="980"/>
        <v>0</v>
      </c>
    </row>
    <row r="6976" spans="1:24" x14ac:dyDescent="0.15">
      <c r="A6976" s="7">
        <v>6975</v>
      </c>
      <c r="B6976" s="7">
        <v>10</v>
      </c>
      <c r="C6976" s="7">
        <v>18</v>
      </c>
      <c r="D6976" s="7">
        <v>15</v>
      </c>
      <c r="E6976" s="7">
        <v>291</v>
      </c>
      <c r="F6976" s="7">
        <v>20.3</v>
      </c>
      <c r="G6976" s="7">
        <v>344.9</v>
      </c>
      <c r="H6976" s="7">
        <f t="shared" si="972"/>
        <v>3</v>
      </c>
      <c r="I6976" s="16">
        <f t="shared" si="973"/>
        <v>45217</v>
      </c>
      <c r="J6976" s="17">
        <v>1.2267999999999999</v>
      </c>
      <c r="K6976" s="18">
        <f>G6976*结论【关键目标】!C$27*0.7735*0.001</f>
        <v>32.013618000000001</v>
      </c>
      <c r="L6976" s="5">
        <v>0</v>
      </c>
      <c r="M6976" s="5">
        <f>ABS(IF(L6976&lt;=0,L6976/耗电量关键数据!$B$6/1000,L6976/耗电量关键数据!$B$5/1000))</f>
        <v>0</v>
      </c>
      <c r="N6976" s="5">
        <f>电气设备逐时使用率计算!H6952</f>
        <v>22.208055000000002</v>
      </c>
      <c r="O6976" s="5">
        <f>灯光逐时使用率计算!H6952</f>
        <v>11.844296</v>
      </c>
      <c r="P6976" s="19">
        <f t="shared" si="974"/>
        <v>34.052351000000002</v>
      </c>
      <c r="Q6976" s="19">
        <f t="shared" si="978"/>
        <v>34.052351000000002</v>
      </c>
      <c r="R6976" s="20">
        <f t="shared" si="975"/>
        <v>-2.0387330000000006</v>
      </c>
      <c r="S6976" s="20">
        <f t="shared" si="979"/>
        <v>2.0387330000000006</v>
      </c>
      <c r="T6976" s="20">
        <f>IF((T6975+R6976)&lt;0,0,IF((T6975+R6976)&gt;结论【关键目标】!C$28,结论【关键目标】!C$28,T6975+R6976))</f>
        <v>19.961266999999999</v>
      </c>
      <c r="U6976" s="19">
        <f>IF((T6975+R6976)&lt;结论【关键目标】!$C$28,0,(发电量计算【计算逻辑页】!R6976+发电量计算【计算逻辑页】!T6975-结论【关键目标】!$C$28))</f>
        <v>0</v>
      </c>
      <c r="V6976" s="5">
        <f t="shared" si="976"/>
        <v>0</v>
      </c>
      <c r="W6976" s="5">
        <f t="shared" si="977"/>
        <v>39.2743065624</v>
      </c>
      <c r="X6976" s="5">
        <f t="shared" si="980"/>
        <v>1.7875610944000002</v>
      </c>
    </row>
    <row r="6977" spans="1:24" x14ac:dyDescent="0.15">
      <c r="A6977" s="7">
        <v>6976</v>
      </c>
      <c r="B6977" s="7">
        <v>10</v>
      </c>
      <c r="C6977" s="7">
        <v>18</v>
      </c>
      <c r="D6977" s="7">
        <v>16</v>
      </c>
      <c r="E6977" s="7">
        <v>291</v>
      </c>
      <c r="F6977" s="7">
        <v>20</v>
      </c>
      <c r="G6977" s="7">
        <v>172.9</v>
      </c>
      <c r="H6977" s="7">
        <f t="shared" si="972"/>
        <v>3</v>
      </c>
      <c r="I6977" s="16">
        <f t="shared" si="973"/>
        <v>45217</v>
      </c>
      <c r="J6977" s="17">
        <v>0.70809999999999995</v>
      </c>
      <c r="K6977" s="18">
        <f>G6977*结论【关键目标】!C$27*0.7735*0.001</f>
        <v>16.048577999999999</v>
      </c>
      <c r="L6977" s="5">
        <v>0</v>
      </c>
      <c r="M6977" s="5">
        <f>ABS(IF(L6977&lt;=0,L6977/耗电量关键数据!$B$6/1000,L6977/耗电量关键数据!$B$5/1000))</f>
        <v>0</v>
      </c>
      <c r="N6977" s="5">
        <f>电气设备逐时使用率计算!H6953</f>
        <v>22.208055000000002</v>
      </c>
      <c r="O6977" s="5">
        <f>灯光逐时使用率计算!H6953</f>
        <v>11.844296</v>
      </c>
      <c r="P6977" s="19">
        <f t="shared" si="974"/>
        <v>34.052351000000002</v>
      </c>
      <c r="Q6977" s="19">
        <f t="shared" si="978"/>
        <v>0</v>
      </c>
      <c r="R6977" s="20">
        <f t="shared" si="975"/>
        <v>16.048577999999999</v>
      </c>
      <c r="S6977" s="20">
        <f t="shared" si="979"/>
        <v>0</v>
      </c>
      <c r="T6977" s="20">
        <f>IF((T6976+R6977)&lt;0,0,IF((T6976+R6977)&gt;结论【关键目标】!C$28,结论【关键目标】!C$28,T6976+R6977))</f>
        <v>22</v>
      </c>
      <c r="U6977" s="19">
        <f>IF((T6976+R6977)&lt;结论【关键目标】!$C$28,0,(发电量计算【计算逻辑页】!R6977+发电量计算【计算逻辑页】!T6976-结论【关键目标】!$C$28))</f>
        <v>14.009844999999999</v>
      </c>
      <c r="V6977" s="5">
        <f t="shared" si="976"/>
        <v>4.9034457499999995</v>
      </c>
      <c r="W6977" s="5">
        <f t="shared" si="977"/>
        <v>11.363998081799998</v>
      </c>
      <c r="X6977" s="5">
        <f t="shared" si="980"/>
        <v>0</v>
      </c>
    </row>
    <row r="6978" spans="1:24" x14ac:dyDescent="0.15">
      <c r="A6978" s="7">
        <v>6977</v>
      </c>
      <c r="B6978" s="7">
        <v>10</v>
      </c>
      <c r="C6978" s="7">
        <v>18</v>
      </c>
      <c r="D6978" s="7">
        <v>17</v>
      </c>
      <c r="E6978" s="7">
        <v>291</v>
      </c>
      <c r="F6978" s="7">
        <v>20</v>
      </c>
      <c r="G6978" s="7">
        <v>0</v>
      </c>
      <c r="H6978" s="7">
        <f t="shared" ref="H6978:H7041" si="981">WEEKDAY(I:I,2)</f>
        <v>3</v>
      </c>
      <c r="I6978" s="16">
        <f t="shared" ref="I6978:I7041" si="982">DATE(2023,B6978,C6978)</f>
        <v>45217</v>
      </c>
      <c r="J6978" s="17">
        <v>0.70809999999999995</v>
      </c>
      <c r="K6978" s="18">
        <f>G6978*结论【关键目标】!C$27*0.7735*0.001</f>
        <v>0</v>
      </c>
      <c r="L6978" s="5">
        <v>0</v>
      </c>
      <c r="M6978" s="5">
        <f>ABS(IF(L6978&lt;=0,L6978/耗电量关键数据!$B$6/1000,L6978/耗电量关键数据!$B$5/1000))</f>
        <v>0</v>
      </c>
      <c r="N6978" s="5">
        <f>电气设备逐时使用率计算!H6954</f>
        <v>22.208055000000002</v>
      </c>
      <c r="O6978" s="5">
        <f>灯光逐时使用率计算!H6954</f>
        <v>11.844296</v>
      </c>
      <c r="P6978" s="19">
        <f t="shared" ref="P6978:P7041" si="983">M6978+N6978+O6978</f>
        <v>34.052351000000002</v>
      </c>
      <c r="Q6978" s="19">
        <f t="shared" si="978"/>
        <v>0</v>
      </c>
      <c r="R6978" s="20">
        <f t="shared" ref="R6978:R7041" si="984">K6978-Q6978</f>
        <v>0</v>
      </c>
      <c r="S6978" s="20">
        <f t="shared" si="979"/>
        <v>0</v>
      </c>
      <c r="T6978" s="20">
        <f>IF((T6977+R6978)&lt;0,0,IF((T6977+R6978)&gt;结论【关键目标】!C$28,结论【关键目标】!C$28,T6977+R6978))</f>
        <v>22</v>
      </c>
      <c r="U6978" s="19">
        <f>IF((T6977+R6978)&lt;结论【关键目标】!$C$28,0,(发电量计算【计算逻辑页】!R6978+发电量计算【计算逻辑页】!T6977-结论【关键目标】!$C$28))</f>
        <v>0</v>
      </c>
      <c r="V6978" s="5">
        <f t="shared" ref="V6978:V7041" si="985">IF(J6978&gt;0.35,U6978*0.35,0)</f>
        <v>0</v>
      </c>
      <c r="W6978" s="5">
        <f t="shared" ref="W6978:W7041" si="986">IF(P6978&gt;K6978,K6978*J6978,P6978*J6978)</f>
        <v>0</v>
      </c>
      <c r="X6978" s="5">
        <f t="shared" si="980"/>
        <v>0</v>
      </c>
    </row>
    <row r="6979" spans="1:24" x14ac:dyDescent="0.15">
      <c r="A6979" s="7">
        <v>6978</v>
      </c>
      <c r="B6979" s="7">
        <v>10</v>
      </c>
      <c r="C6979" s="7">
        <v>18</v>
      </c>
      <c r="D6979" s="7">
        <v>18</v>
      </c>
      <c r="E6979" s="7">
        <v>291</v>
      </c>
      <c r="F6979" s="7">
        <v>18.7</v>
      </c>
      <c r="G6979" s="7">
        <v>0</v>
      </c>
      <c r="H6979" s="7">
        <f t="shared" si="981"/>
        <v>3</v>
      </c>
      <c r="I6979" s="16">
        <f t="shared" si="982"/>
        <v>45217</v>
      </c>
      <c r="J6979" s="17">
        <v>0.70809999999999995</v>
      </c>
      <c r="K6979" s="18">
        <f>G6979*结论【关键目标】!C$27*0.7735*0.001</f>
        <v>0</v>
      </c>
      <c r="L6979" s="5">
        <v>0</v>
      </c>
      <c r="M6979" s="5">
        <f>ABS(IF(L6979&lt;=0,L6979/耗电量关键数据!$B$6/1000,L6979/耗电量关键数据!$B$5/1000))</f>
        <v>0</v>
      </c>
      <c r="N6979" s="5">
        <f>电气设备逐时使用率计算!H6955</f>
        <v>7.0130699999999999</v>
      </c>
      <c r="O6979" s="5">
        <f>灯光逐时使用率计算!H6955</f>
        <v>3.7403040000000001</v>
      </c>
      <c r="P6979" s="19">
        <f t="shared" si="983"/>
        <v>10.753374000000001</v>
      </c>
      <c r="Q6979" s="19">
        <f t="shared" ref="Q6979:Q7042" si="987">IF(J6979&gt;0.8,P6979,0)</f>
        <v>0</v>
      </c>
      <c r="R6979" s="20">
        <f t="shared" si="984"/>
        <v>0</v>
      </c>
      <c r="S6979" s="20">
        <f t="shared" ref="S6979:S7042" si="988">IF(R6979&lt;0,ABS(R6979),0)</f>
        <v>0</v>
      </c>
      <c r="T6979" s="20">
        <f>IF((T6978+R6979)&lt;0,0,IF((T6978+R6979)&gt;结论【关键目标】!C$28,结论【关键目标】!C$28,T6978+R6979))</f>
        <v>22</v>
      </c>
      <c r="U6979" s="19">
        <f>IF((T6978+R6979)&lt;结论【关键目标】!$C$28,0,(发电量计算【计算逻辑页】!R6979+发电量计算【计算逻辑页】!T6978-结论【关键目标】!$C$28))</f>
        <v>0</v>
      </c>
      <c r="V6979" s="5">
        <f t="shared" si="985"/>
        <v>0</v>
      </c>
      <c r="W6979" s="5">
        <f t="shared" si="986"/>
        <v>0</v>
      </c>
      <c r="X6979" s="5">
        <f t="shared" si="980"/>
        <v>0</v>
      </c>
    </row>
    <row r="6980" spans="1:24" x14ac:dyDescent="0.15">
      <c r="A6980" s="7">
        <v>6979</v>
      </c>
      <c r="B6980" s="7">
        <v>10</v>
      </c>
      <c r="C6980" s="7">
        <v>18</v>
      </c>
      <c r="D6980" s="7">
        <v>19</v>
      </c>
      <c r="E6980" s="7">
        <v>291</v>
      </c>
      <c r="F6980" s="7">
        <v>16</v>
      </c>
      <c r="G6980" s="7">
        <v>0</v>
      </c>
      <c r="H6980" s="7">
        <f t="shared" si="981"/>
        <v>3</v>
      </c>
      <c r="I6980" s="16">
        <f t="shared" si="982"/>
        <v>45217</v>
      </c>
      <c r="J6980" s="17">
        <v>1.2267999999999999</v>
      </c>
      <c r="K6980" s="18">
        <f>G6980*结论【关键目标】!C$27*0.7735*0.001</f>
        <v>0</v>
      </c>
      <c r="L6980" s="5">
        <v>0</v>
      </c>
      <c r="M6980" s="5">
        <f>ABS(IF(L6980&lt;=0,L6980/耗电量关键数据!$B$6/1000,L6980/耗电量关键数据!$B$5/1000))</f>
        <v>0</v>
      </c>
      <c r="N6980" s="5">
        <f>电气设备逐时使用率计算!H6956</f>
        <v>7.0130699999999999</v>
      </c>
      <c r="O6980" s="5">
        <f>灯光逐时使用率计算!H6956</f>
        <v>3.7403040000000001</v>
      </c>
      <c r="P6980" s="19">
        <f t="shared" si="983"/>
        <v>10.753374000000001</v>
      </c>
      <c r="Q6980" s="19">
        <f t="shared" si="987"/>
        <v>10.753374000000001</v>
      </c>
      <c r="R6980" s="20">
        <f t="shared" si="984"/>
        <v>-10.753374000000001</v>
      </c>
      <c r="S6980" s="20">
        <f t="shared" si="988"/>
        <v>10.753374000000001</v>
      </c>
      <c r="T6980" s="20">
        <f>IF((T6979+R6980)&lt;0,0,IF((T6979+R6980)&gt;结论【关键目标】!C$28,结论【关键目标】!C$28,T6979+R6980))</f>
        <v>11.246625999999999</v>
      </c>
      <c r="U6980" s="19">
        <f>IF((T6979+R6980)&lt;结论【关键目标】!$C$28,0,(发电量计算【计算逻辑页】!R6980+发电量计算【计算逻辑页】!T6979-结论【关键目标】!$C$28))</f>
        <v>0</v>
      </c>
      <c r="V6980" s="5">
        <f t="shared" si="985"/>
        <v>0</v>
      </c>
      <c r="W6980" s="5">
        <f t="shared" si="986"/>
        <v>0</v>
      </c>
      <c r="X6980" s="5">
        <f t="shared" ref="X6980:X7043" si="989">(J6980-0.35)*IF(T6980&gt;S6980,S6980,T6980)</f>
        <v>9.428558323199999</v>
      </c>
    </row>
    <row r="6981" spans="1:24" x14ac:dyDescent="0.15">
      <c r="A6981" s="7">
        <v>6980</v>
      </c>
      <c r="B6981" s="7">
        <v>10</v>
      </c>
      <c r="C6981" s="7">
        <v>18</v>
      </c>
      <c r="D6981" s="7">
        <v>20</v>
      </c>
      <c r="E6981" s="7">
        <v>291</v>
      </c>
      <c r="F6981" s="7">
        <v>13</v>
      </c>
      <c r="G6981" s="7">
        <v>0</v>
      </c>
      <c r="H6981" s="7">
        <f t="shared" si="981"/>
        <v>3</v>
      </c>
      <c r="I6981" s="16">
        <f t="shared" si="982"/>
        <v>45217</v>
      </c>
      <c r="J6981" s="17">
        <v>1.2267999999999999</v>
      </c>
      <c r="K6981" s="18">
        <f>G6981*结论【关键目标】!C$27*0.7735*0.001</f>
        <v>0</v>
      </c>
      <c r="L6981" s="5">
        <v>0</v>
      </c>
      <c r="M6981" s="5">
        <f>ABS(IF(L6981&lt;=0,L6981/耗电量关键数据!$B$6/1000,L6981/耗电量关键数据!$B$5/1000))</f>
        <v>0</v>
      </c>
      <c r="N6981" s="5">
        <f>电气设备逐时使用率计算!H6957</f>
        <v>1.1688450000000001</v>
      </c>
      <c r="O6981" s="5">
        <f>灯光逐时使用率计算!H6957</f>
        <v>0.37403039999999999</v>
      </c>
      <c r="P6981" s="19">
        <f t="shared" si="983"/>
        <v>1.5428754000000002</v>
      </c>
      <c r="Q6981" s="19">
        <f t="shared" si="987"/>
        <v>1.5428754000000002</v>
      </c>
      <c r="R6981" s="20">
        <f t="shared" si="984"/>
        <v>-1.5428754000000002</v>
      </c>
      <c r="S6981" s="20">
        <f t="shared" si="988"/>
        <v>1.5428754000000002</v>
      </c>
      <c r="T6981" s="20">
        <f>IF((T6980+R6981)&lt;0,0,IF((T6980+R6981)&gt;结论【关键目标】!C$28,结论【关键目标】!C$28,T6980+R6981))</f>
        <v>9.7037505999999993</v>
      </c>
      <c r="U6981" s="19">
        <f>IF((T6980+R6981)&lt;结论【关键目标】!$C$28,0,(发电量计算【计算逻辑页】!R6981+发电量计算【计算逻辑页】!T6980-结论【关键目标】!$C$28))</f>
        <v>0</v>
      </c>
      <c r="V6981" s="5">
        <f t="shared" si="985"/>
        <v>0</v>
      </c>
      <c r="W6981" s="5">
        <f t="shared" si="986"/>
        <v>0</v>
      </c>
      <c r="X6981" s="5">
        <f t="shared" si="989"/>
        <v>1.3527931507200002</v>
      </c>
    </row>
    <row r="6982" spans="1:24" x14ac:dyDescent="0.15">
      <c r="A6982" s="7">
        <v>6981</v>
      </c>
      <c r="B6982" s="7">
        <v>10</v>
      </c>
      <c r="C6982" s="7">
        <v>18</v>
      </c>
      <c r="D6982" s="7">
        <v>21</v>
      </c>
      <c r="E6982" s="7">
        <v>291</v>
      </c>
      <c r="F6982" s="7">
        <v>13.6</v>
      </c>
      <c r="G6982" s="7">
        <v>0</v>
      </c>
      <c r="H6982" s="7">
        <f t="shared" si="981"/>
        <v>3</v>
      </c>
      <c r="I6982" s="16">
        <f t="shared" si="982"/>
        <v>45217</v>
      </c>
      <c r="J6982" s="17">
        <v>1.2267999999999999</v>
      </c>
      <c r="K6982" s="18">
        <f>G6982*结论【关键目标】!C$27*0.7735*0.001</f>
        <v>0</v>
      </c>
      <c r="L6982" s="5">
        <v>0</v>
      </c>
      <c r="M6982" s="5">
        <f>ABS(IF(L6982&lt;=0,L6982/耗电量关键数据!$B$6/1000,L6982/耗电量关键数据!$B$5/1000))</f>
        <v>0</v>
      </c>
      <c r="N6982" s="5">
        <f>电气设备逐时使用率计算!H6958</f>
        <v>1.1688450000000001</v>
      </c>
      <c r="O6982" s="5">
        <f>灯光逐时使用率计算!H6958</f>
        <v>0.37403039999999999</v>
      </c>
      <c r="P6982" s="19">
        <f t="shared" si="983"/>
        <v>1.5428754000000002</v>
      </c>
      <c r="Q6982" s="19">
        <f t="shared" si="987"/>
        <v>1.5428754000000002</v>
      </c>
      <c r="R6982" s="20">
        <f t="shared" si="984"/>
        <v>-1.5428754000000002</v>
      </c>
      <c r="S6982" s="20">
        <f t="shared" si="988"/>
        <v>1.5428754000000002</v>
      </c>
      <c r="T6982" s="20">
        <f>IF((T6981+R6982)&lt;0,0,IF((T6981+R6982)&gt;结论【关键目标】!C$28,结论【关键目标】!C$28,T6981+R6982))</f>
        <v>8.1608751999999996</v>
      </c>
      <c r="U6982" s="19">
        <f>IF((T6981+R6982)&lt;结论【关键目标】!$C$28,0,(发电量计算【计算逻辑页】!R6982+发电量计算【计算逻辑页】!T6981-结论【关键目标】!$C$28))</f>
        <v>0</v>
      </c>
      <c r="V6982" s="5">
        <f t="shared" si="985"/>
        <v>0</v>
      </c>
      <c r="W6982" s="5">
        <f t="shared" si="986"/>
        <v>0</v>
      </c>
      <c r="X6982" s="5">
        <f t="shared" si="989"/>
        <v>1.3527931507200002</v>
      </c>
    </row>
    <row r="6983" spans="1:24" x14ac:dyDescent="0.15">
      <c r="A6983" s="7">
        <v>6982</v>
      </c>
      <c r="B6983" s="7">
        <v>10</v>
      </c>
      <c r="C6983" s="7">
        <v>18</v>
      </c>
      <c r="D6983" s="7">
        <v>22</v>
      </c>
      <c r="E6983" s="7">
        <v>291</v>
      </c>
      <c r="F6983" s="7">
        <v>12.3</v>
      </c>
      <c r="G6983" s="7">
        <v>0</v>
      </c>
      <c r="H6983" s="7">
        <f t="shared" si="981"/>
        <v>3</v>
      </c>
      <c r="I6983" s="16">
        <f t="shared" si="982"/>
        <v>45217</v>
      </c>
      <c r="J6983" s="17">
        <v>0.70809999999999995</v>
      </c>
      <c r="K6983" s="18">
        <f>G6983*结论【关键目标】!C$27*0.7735*0.001</f>
        <v>0</v>
      </c>
      <c r="L6983" s="5">
        <v>0</v>
      </c>
      <c r="M6983" s="5">
        <f>ABS(IF(L6983&lt;=0,L6983/耗电量关键数据!$B$6/1000,L6983/耗电量关键数据!$B$5/1000))</f>
        <v>0</v>
      </c>
      <c r="N6983" s="5">
        <f>电气设备逐时使用率计算!H6959</f>
        <v>1.1688450000000001</v>
      </c>
      <c r="O6983" s="5">
        <f>灯光逐时使用率计算!H6959</f>
        <v>0.37403039999999999</v>
      </c>
      <c r="P6983" s="19">
        <f t="shared" si="983"/>
        <v>1.5428754000000002</v>
      </c>
      <c r="Q6983" s="19">
        <f t="shared" si="987"/>
        <v>0</v>
      </c>
      <c r="R6983" s="20">
        <f t="shared" si="984"/>
        <v>0</v>
      </c>
      <c r="S6983" s="20">
        <f t="shared" si="988"/>
        <v>0</v>
      </c>
      <c r="T6983" s="20">
        <f>IF((T6982+R6983)&lt;0,0,IF((T6982+R6983)&gt;结论【关键目标】!C$28,结论【关键目标】!C$28,T6982+R6983))</f>
        <v>8.1608751999999996</v>
      </c>
      <c r="U6983" s="19">
        <f>IF((T6982+R6983)&lt;结论【关键目标】!$C$28,0,(发电量计算【计算逻辑页】!R6983+发电量计算【计算逻辑页】!T6982-结论【关键目标】!$C$28))</f>
        <v>0</v>
      </c>
      <c r="V6983" s="5">
        <f t="shared" si="985"/>
        <v>0</v>
      </c>
      <c r="W6983" s="5">
        <f t="shared" si="986"/>
        <v>0</v>
      </c>
      <c r="X6983" s="5">
        <f t="shared" si="989"/>
        <v>0</v>
      </c>
    </row>
    <row r="6984" spans="1:24" x14ac:dyDescent="0.15">
      <c r="A6984" s="7">
        <v>6983</v>
      </c>
      <c r="B6984" s="7">
        <v>10</v>
      </c>
      <c r="C6984" s="7">
        <v>18</v>
      </c>
      <c r="D6984" s="7">
        <v>23</v>
      </c>
      <c r="E6984" s="7">
        <v>291</v>
      </c>
      <c r="F6984" s="7">
        <v>11</v>
      </c>
      <c r="G6984" s="7">
        <v>0</v>
      </c>
      <c r="H6984" s="7">
        <f t="shared" si="981"/>
        <v>3</v>
      </c>
      <c r="I6984" s="16">
        <f t="shared" si="982"/>
        <v>45217</v>
      </c>
      <c r="J6984" s="17">
        <v>0.70809999999999995</v>
      </c>
      <c r="K6984" s="18">
        <f>G6984*结论【关键目标】!C$27*0.7735*0.001</f>
        <v>0</v>
      </c>
      <c r="L6984" s="5">
        <v>0</v>
      </c>
      <c r="M6984" s="5">
        <f>ABS(IF(L6984&lt;=0,L6984/耗电量关键数据!$B$6/1000,L6984/耗电量关键数据!$B$5/1000))</f>
        <v>0</v>
      </c>
      <c r="N6984" s="5">
        <f>电气设备逐时使用率计算!H6960</f>
        <v>1.1688450000000001</v>
      </c>
      <c r="O6984" s="5">
        <f>灯光逐时使用率计算!H6960</f>
        <v>0.37403039999999999</v>
      </c>
      <c r="P6984" s="19">
        <f t="shared" si="983"/>
        <v>1.5428754000000002</v>
      </c>
      <c r="Q6984" s="19">
        <f t="shared" si="987"/>
        <v>0</v>
      </c>
      <c r="R6984" s="20">
        <f t="shared" si="984"/>
        <v>0</v>
      </c>
      <c r="S6984" s="20">
        <f t="shared" si="988"/>
        <v>0</v>
      </c>
      <c r="T6984" s="20">
        <f>IF((T6983+R6984)&lt;0,0,IF((T6983+R6984)&gt;结论【关键目标】!C$28,结论【关键目标】!C$28,T6983+R6984))</f>
        <v>8.1608751999999996</v>
      </c>
      <c r="U6984" s="19">
        <f>IF((T6983+R6984)&lt;结论【关键目标】!$C$28,0,(发电量计算【计算逻辑页】!R6984+发电量计算【计算逻辑页】!T6983-结论【关键目标】!$C$28))</f>
        <v>0</v>
      </c>
      <c r="V6984" s="5">
        <f t="shared" si="985"/>
        <v>0</v>
      </c>
      <c r="W6984" s="5">
        <f t="shared" si="986"/>
        <v>0</v>
      </c>
      <c r="X6984" s="5">
        <f t="shared" si="989"/>
        <v>0</v>
      </c>
    </row>
    <row r="6985" spans="1:24" x14ac:dyDescent="0.15">
      <c r="A6985" s="7">
        <v>6984</v>
      </c>
      <c r="B6985" s="7">
        <v>10</v>
      </c>
      <c r="C6985" s="7">
        <v>18</v>
      </c>
      <c r="D6985" s="7">
        <v>24</v>
      </c>
      <c r="E6985" s="7">
        <v>291</v>
      </c>
      <c r="F6985" s="7">
        <v>10.5</v>
      </c>
      <c r="G6985" s="7">
        <v>0</v>
      </c>
      <c r="H6985" s="7">
        <f t="shared" si="981"/>
        <v>3</v>
      </c>
      <c r="I6985" s="16">
        <f t="shared" si="982"/>
        <v>45217</v>
      </c>
      <c r="J6985" s="17">
        <v>0.2407</v>
      </c>
      <c r="K6985" s="18">
        <f>G6985*结论【关键目标】!C$27*0.7735*0.001</f>
        <v>0</v>
      </c>
      <c r="L6985" s="5">
        <v>0</v>
      </c>
      <c r="M6985" s="5">
        <f>ABS(IF(L6985&lt;=0,L6985/耗电量关键数据!$B$6/1000,L6985/耗电量关键数据!$B$5/1000))</f>
        <v>0</v>
      </c>
      <c r="N6985" s="5">
        <f>电气设备逐时使用率计算!H6961</f>
        <v>1.1688450000000001</v>
      </c>
      <c r="O6985" s="5">
        <f>灯光逐时使用率计算!H6961</f>
        <v>0.37403039999999999</v>
      </c>
      <c r="P6985" s="19">
        <f t="shared" si="983"/>
        <v>1.5428754000000002</v>
      </c>
      <c r="Q6985" s="19">
        <f t="shared" si="987"/>
        <v>0</v>
      </c>
      <c r="R6985" s="20">
        <f t="shared" si="984"/>
        <v>0</v>
      </c>
      <c r="S6985" s="20">
        <f t="shared" si="988"/>
        <v>0</v>
      </c>
      <c r="T6985" s="20">
        <f>IF((T6984+R6985)&lt;0,0,IF((T6984+R6985)&gt;结论【关键目标】!C$28,结论【关键目标】!C$28,T6984+R6985))</f>
        <v>8.1608751999999996</v>
      </c>
      <c r="U6985" s="19">
        <f>IF((T6984+R6985)&lt;结论【关键目标】!$C$28,0,(发电量计算【计算逻辑页】!R6985+发电量计算【计算逻辑页】!T6984-结论【关键目标】!$C$28))</f>
        <v>0</v>
      </c>
      <c r="V6985" s="5">
        <f t="shared" si="985"/>
        <v>0</v>
      </c>
      <c r="W6985" s="5">
        <f t="shared" si="986"/>
        <v>0</v>
      </c>
      <c r="X6985" s="5">
        <f t="shared" si="989"/>
        <v>0</v>
      </c>
    </row>
    <row r="6986" spans="1:24" x14ac:dyDescent="0.15">
      <c r="A6986" s="7">
        <v>6985</v>
      </c>
      <c r="B6986" s="7">
        <v>10</v>
      </c>
      <c r="C6986" s="7">
        <v>19</v>
      </c>
      <c r="D6986" s="7">
        <v>1</v>
      </c>
      <c r="E6986" s="7">
        <v>292</v>
      </c>
      <c r="F6986" s="7">
        <v>9</v>
      </c>
      <c r="G6986" s="7">
        <v>0</v>
      </c>
      <c r="H6986" s="7">
        <f t="shared" si="981"/>
        <v>4</v>
      </c>
      <c r="I6986" s="16">
        <f t="shared" si="982"/>
        <v>45218</v>
      </c>
      <c r="J6986" s="17">
        <v>0.2407</v>
      </c>
      <c r="K6986" s="18">
        <f>G6986*结论【关键目标】!C$27*0.7735*0.001</f>
        <v>0</v>
      </c>
      <c r="L6986" s="5">
        <v>0</v>
      </c>
      <c r="M6986" s="5">
        <f>ABS(IF(L6986&lt;=0,L6986/耗电量关键数据!$B$6/1000,L6986/耗电量关键数据!$B$5/1000))</f>
        <v>0</v>
      </c>
      <c r="N6986" s="5">
        <f>电气设备逐时使用率计算!H6962</f>
        <v>1.1688450000000001</v>
      </c>
      <c r="O6986" s="5">
        <f>灯光逐时使用率计算!H6962</f>
        <v>0.37403039999999999</v>
      </c>
      <c r="P6986" s="19">
        <f t="shared" si="983"/>
        <v>1.5428754000000002</v>
      </c>
      <c r="Q6986" s="19">
        <f t="shared" si="987"/>
        <v>0</v>
      </c>
      <c r="R6986" s="20">
        <f t="shared" si="984"/>
        <v>0</v>
      </c>
      <c r="S6986" s="20">
        <f t="shared" si="988"/>
        <v>0</v>
      </c>
      <c r="T6986" s="20">
        <f>IF((T6985+R6986)&lt;0,0,IF((T6985+R6986)&gt;结论【关键目标】!C$28,结论【关键目标】!C$28,T6985+R6986))</f>
        <v>8.1608751999999996</v>
      </c>
      <c r="U6986" s="19">
        <f>IF((T6985+R6986)&lt;结论【关键目标】!$C$28,0,(发电量计算【计算逻辑页】!R6986+发电量计算【计算逻辑页】!T6985-结论【关键目标】!$C$28))</f>
        <v>0</v>
      </c>
      <c r="V6986" s="5">
        <f t="shared" si="985"/>
        <v>0</v>
      </c>
      <c r="W6986" s="5">
        <f t="shared" si="986"/>
        <v>0</v>
      </c>
      <c r="X6986" s="5">
        <f t="shared" si="989"/>
        <v>0</v>
      </c>
    </row>
    <row r="6987" spans="1:24" x14ac:dyDescent="0.15">
      <c r="A6987" s="7">
        <v>6986</v>
      </c>
      <c r="B6987" s="7">
        <v>10</v>
      </c>
      <c r="C6987" s="7">
        <v>19</v>
      </c>
      <c r="D6987" s="7">
        <v>2</v>
      </c>
      <c r="E6987" s="7">
        <v>292</v>
      </c>
      <c r="F6987" s="7">
        <v>8</v>
      </c>
      <c r="G6987" s="7">
        <v>0</v>
      </c>
      <c r="H6987" s="7">
        <f t="shared" si="981"/>
        <v>4</v>
      </c>
      <c r="I6987" s="16">
        <f t="shared" si="982"/>
        <v>45218</v>
      </c>
      <c r="J6987" s="17">
        <v>0.2407</v>
      </c>
      <c r="K6987" s="18">
        <f>G6987*结论【关键目标】!C$27*0.7735*0.001</f>
        <v>0</v>
      </c>
      <c r="L6987" s="5">
        <v>0</v>
      </c>
      <c r="M6987" s="5">
        <f>ABS(IF(L6987&lt;=0,L6987/耗电量关键数据!$B$6/1000,L6987/耗电量关键数据!$B$5/1000))</f>
        <v>0</v>
      </c>
      <c r="N6987" s="5">
        <f>电气设备逐时使用率计算!H6963</f>
        <v>1.1688450000000001</v>
      </c>
      <c r="O6987" s="5">
        <f>灯光逐时使用率计算!H6963</f>
        <v>0.37403039999999999</v>
      </c>
      <c r="P6987" s="19">
        <f t="shared" si="983"/>
        <v>1.5428754000000002</v>
      </c>
      <c r="Q6987" s="19">
        <f t="shared" si="987"/>
        <v>0</v>
      </c>
      <c r="R6987" s="20">
        <f t="shared" si="984"/>
        <v>0</v>
      </c>
      <c r="S6987" s="20">
        <f t="shared" si="988"/>
        <v>0</v>
      </c>
      <c r="T6987" s="20">
        <f>IF((T6986+R6987)&lt;0,0,IF((T6986+R6987)&gt;结论【关键目标】!C$28,结论【关键目标】!C$28,T6986+R6987))</f>
        <v>8.1608751999999996</v>
      </c>
      <c r="U6987" s="19">
        <f>IF((T6986+R6987)&lt;结论【关键目标】!$C$28,0,(发电量计算【计算逻辑页】!R6987+发电量计算【计算逻辑页】!T6986-结论【关键目标】!$C$28))</f>
        <v>0</v>
      </c>
      <c r="V6987" s="5">
        <f t="shared" si="985"/>
        <v>0</v>
      </c>
      <c r="W6987" s="5">
        <f t="shared" si="986"/>
        <v>0</v>
      </c>
      <c r="X6987" s="5">
        <f t="shared" si="989"/>
        <v>0</v>
      </c>
    </row>
    <row r="6988" spans="1:24" x14ac:dyDescent="0.15">
      <c r="A6988" s="7">
        <v>6987</v>
      </c>
      <c r="B6988" s="7">
        <v>10</v>
      </c>
      <c r="C6988" s="7">
        <v>19</v>
      </c>
      <c r="D6988" s="7">
        <v>3</v>
      </c>
      <c r="E6988" s="7">
        <v>292</v>
      </c>
      <c r="F6988" s="7">
        <v>8.8000000000000007</v>
      </c>
      <c r="G6988" s="7">
        <v>0</v>
      </c>
      <c r="H6988" s="7">
        <f t="shared" si="981"/>
        <v>4</v>
      </c>
      <c r="I6988" s="16">
        <f t="shared" si="982"/>
        <v>45218</v>
      </c>
      <c r="J6988" s="17">
        <v>0.2407</v>
      </c>
      <c r="K6988" s="18">
        <f>G6988*结论【关键目标】!C$27*0.7735*0.001</f>
        <v>0</v>
      </c>
      <c r="L6988" s="5">
        <v>0</v>
      </c>
      <c r="M6988" s="5">
        <f>ABS(IF(L6988&lt;=0,L6988/耗电量关键数据!$B$6/1000,L6988/耗电量关键数据!$B$5/1000))</f>
        <v>0</v>
      </c>
      <c r="N6988" s="5">
        <f>电气设备逐时使用率计算!H6964</f>
        <v>1.1688450000000001</v>
      </c>
      <c r="O6988" s="5">
        <f>灯光逐时使用率计算!H6964</f>
        <v>0.37403039999999999</v>
      </c>
      <c r="P6988" s="19">
        <f t="shared" si="983"/>
        <v>1.5428754000000002</v>
      </c>
      <c r="Q6988" s="19">
        <f t="shared" si="987"/>
        <v>0</v>
      </c>
      <c r="R6988" s="20">
        <f t="shared" si="984"/>
        <v>0</v>
      </c>
      <c r="S6988" s="20">
        <f t="shared" si="988"/>
        <v>0</v>
      </c>
      <c r="T6988" s="20">
        <f>IF((T6987+R6988)&lt;0,0,IF((T6987+R6988)&gt;结论【关键目标】!C$28,结论【关键目标】!C$28,T6987+R6988))</f>
        <v>8.1608751999999996</v>
      </c>
      <c r="U6988" s="19">
        <f>IF((T6987+R6988)&lt;结论【关键目标】!$C$28,0,(发电量计算【计算逻辑页】!R6988+发电量计算【计算逻辑页】!T6987-结论【关键目标】!$C$28))</f>
        <v>0</v>
      </c>
      <c r="V6988" s="5">
        <f t="shared" si="985"/>
        <v>0</v>
      </c>
      <c r="W6988" s="5">
        <f t="shared" si="986"/>
        <v>0</v>
      </c>
      <c r="X6988" s="5">
        <f t="shared" si="989"/>
        <v>0</v>
      </c>
    </row>
    <row r="6989" spans="1:24" x14ac:dyDescent="0.15">
      <c r="A6989" s="7">
        <v>6988</v>
      </c>
      <c r="B6989" s="7">
        <v>10</v>
      </c>
      <c r="C6989" s="7">
        <v>19</v>
      </c>
      <c r="D6989" s="7">
        <v>4</v>
      </c>
      <c r="E6989" s="7">
        <v>292</v>
      </c>
      <c r="F6989" s="7">
        <v>7</v>
      </c>
      <c r="G6989" s="7">
        <v>0</v>
      </c>
      <c r="H6989" s="7">
        <f t="shared" si="981"/>
        <v>4</v>
      </c>
      <c r="I6989" s="16">
        <f t="shared" si="982"/>
        <v>45218</v>
      </c>
      <c r="J6989" s="17">
        <v>0.2407</v>
      </c>
      <c r="K6989" s="18">
        <f>G6989*结论【关键目标】!C$27*0.7735*0.001</f>
        <v>0</v>
      </c>
      <c r="L6989" s="5">
        <v>0</v>
      </c>
      <c r="M6989" s="5">
        <f>ABS(IF(L6989&lt;=0,L6989/耗电量关键数据!$B$6/1000,L6989/耗电量关键数据!$B$5/1000))</f>
        <v>0</v>
      </c>
      <c r="N6989" s="5">
        <f>电气设备逐时使用率计算!H6965</f>
        <v>1.1688450000000001</v>
      </c>
      <c r="O6989" s="5">
        <f>灯光逐时使用率计算!H6965</f>
        <v>0.37403039999999999</v>
      </c>
      <c r="P6989" s="19">
        <f t="shared" si="983"/>
        <v>1.5428754000000002</v>
      </c>
      <c r="Q6989" s="19">
        <f t="shared" si="987"/>
        <v>0</v>
      </c>
      <c r="R6989" s="20">
        <f t="shared" si="984"/>
        <v>0</v>
      </c>
      <c r="S6989" s="20">
        <f t="shared" si="988"/>
        <v>0</v>
      </c>
      <c r="T6989" s="20">
        <f>IF((T6988+R6989)&lt;0,0,IF((T6988+R6989)&gt;结论【关键目标】!C$28,结论【关键目标】!C$28,T6988+R6989))</f>
        <v>8.1608751999999996</v>
      </c>
      <c r="U6989" s="19">
        <f>IF((T6988+R6989)&lt;结论【关键目标】!$C$28,0,(发电量计算【计算逻辑页】!R6989+发电量计算【计算逻辑页】!T6988-结论【关键目标】!$C$28))</f>
        <v>0</v>
      </c>
      <c r="V6989" s="5">
        <f t="shared" si="985"/>
        <v>0</v>
      </c>
      <c r="W6989" s="5">
        <f t="shared" si="986"/>
        <v>0</v>
      </c>
      <c r="X6989" s="5">
        <f t="shared" si="989"/>
        <v>0</v>
      </c>
    </row>
    <row r="6990" spans="1:24" x14ac:dyDescent="0.15">
      <c r="A6990" s="7">
        <v>6989</v>
      </c>
      <c r="B6990" s="7">
        <v>10</v>
      </c>
      <c r="C6990" s="7">
        <v>19</v>
      </c>
      <c r="D6990" s="7">
        <v>5</v>
      </c>
      <c r="E6990" s="7">
        <v>292</v>
      </c>
      <c r="F6990" s="7">
        <v>6</v>
      </c>
      <c r="G6990" s="7">
        <v>0</v>
      </c>
      <c r="H6990" s="7">
        <f t="shared" si="981"/>
        <v>4</v>
      </c>
      <c r="I6990" s="16">
        <f t="shared" si="982"/>
        <v>45218</v>
      </c>
      <c r="J6990" s="17">
        <v>0.2407</v>
      </c>
      <c r="K6990" s="18">
        <f>G6990*结论【关键目标】!C$27*0.7735*0.001</f>
        <v>0</v>
      </c>
      <c r="L6990" s="5">
        <v>0</v>
      </c>
      <c r="M6990" s="5">
        <f>ABS(IF(L6990&lt;=0,L6990/耗电量关键数据!$B$6/1000,L6990/耗电量关键数据!$B$5/1000))</f>
        <v>0</v>
      </c>
      <c r="N6990" s="5">
        <f>电气设备逐时使用率计算!H6966</f>
        <v>1.1688450000000001</v>
      </c>
      <c r="O6990" s="5">
        <f>灯光逐时使用率计算!H6966</f>
        <v>0.37403039999999999</v>
      </c>
      <c r="P6990" s="19">
        <f t="shared" si="983"/>
        <v>1.5428754000000002</v>
      </c>
      <c r="Q6990" s="19">
        <f t="shared" si="987"/>
        <v>0</v>
      </c>
      <c r="R6990" s="20">
        <f t="shared" si="984"/>
        <v>0</v>
      </c>
      <c r="S6990" s="20">
        <f t="shared" si="988"/>
        <v>0</v>
      </c>
      <c r="T6990" s="20">
        <f>IF((T6989+R6990)&lt;0,0,IF((T6989+R6990)&gt;结论【关键目标】!C$28,结论【关键目标】!C$28,T6989+R6990))</f>
        <v>8.1608751999999996</v>
      </c>
      <c r="U6990" s="19">
        <f>IF((T6989+R6990)&lt;结论【关键目标】!$C$28,0,(发电量计算【计算逻辑页】!R6990+发电量计算【计算逻辑页】!T6989-结论【关键目标】!$C$28))</f>
        <v>0</v>
      </c>
      <c r="V6990" s="5">
        <f t="shared" si="985"/>
        <v>0</v>
      </c>
      <c r="W6990" s="5">
        <f t="shared" si="986"/>
        <v>0</v>
      </c>
      <c r="X6990" s="5">
        <f t="shared" si="989"/>
        <v>0</v>
      </c>
    </row>
    <row r="6991" spans="1:24" x14ac:dyDescent="0.15">
      <c r="A6991" s="7">
        <v>6990</v>
      </c>
      <c r="B6991" s="7">
        <v>10</v>
      </c>
      <c r="C6991" s="7">
        <v>19</v>
      </c>
      <c r="D6991" s="7">
        <v>6</v>
      </c>
      <c r="E6991" s="7">
        <v>292</v>
      </c>
      <c r="F6991" s="7">
        <v>6.4</v>
      </c>
      <c r="G6991" s="7">
        <v>0</v>
      </c>
      <c r="H6991" s="7">
        <f t="shared" si="981"/>
        <v>4</v>
      </c>
      <c r="I6991" s="16">
        <f t="shared" si="982"/>
        <v>45218</v>
      </c>
      <c r="J6991" s="17">
        <v>0.2407</v>
      </c>
      <c r="K6991" s="18">
        <f>G6991*结论【关键目标】!C$27*0.7735*0.001</f>
        <v>0</v>
      </c>
      <c r="L6991" s="5">
        <v>0</v>
      </c>
      <c r="M6991" s="5">
        <f>ABS(IF(L6991&lt;=0,L6991/耗电量关键数据!$B$6/1000,L6991/耗电量关键数据!$B$5/1000))</f>
        <v>0</v>
      </c>
      <c r="N6991" s="5">
        <f>电气设备逐时使用率计算!H6967</f>
        <v>1.1688450000000001</v>
      </c>
      <c r="O6991" s="5">
        <f>灯光逐时使用率计算!H6967</f>
        <v>0.37403039999999999</v>
      </c>
      <c r="P6991" s="19">
        <f t="shared" si="983"/>
        <v>1.5428754000000002</v>
      </c>
      <c r="Q6991" s="19">
        <f t="shared" si="987"/>
        <v>0</v>
      </c>
      <c r="R6991" s="20">
        <f t="shared" si="984"/>
        <v>0</v>
      </c>
      <c r="S6991" s="20">
        <f t="shared" si="988"/>
        <v>0</v>
      </c>
      <c r="T6991" s="20">
        <f>IF((T6990+R6991)&lt;0,0,IF((T6990+R6991)&gt;结论【关键目标】!C$28,结论【关键目标】!C$28,T6990+R6991))</f>
        <v>8.1608751999999996</v>
      </c>
      <c r="U6991" s="19">
        <f>IF((T6990+R6991)&lt;结论【关键目标】!$C$28,0,(发电量计算【计算逻辑页】!R6991+发电量计算【计算逻辑页】!T6990-结论【关键目标】!$C$28))</f>
        <v>0</v>
      </c>
      <c r="V6991" s="5">
        <f t="shared" si="985"/>
        <v>0</v>
      </c>
      <c r="W6991" s="5">
        <f t="shared" si="986"/>
        <v>0</v>
      </c>
      <c r="X6991" s="5">
        <f t="shared" si="989"/>
        <v>0</v>
      </c>
    </row>
    <row r="6992" spans="1:24" x14ac:dyDescent="0.15">
      <c r="A6992" s="7">
        <v>6991</v>
      </c>
      <c r="B6992" s="7">
        <v>10</v>
      </c>
      <c r="C6992" s="7">
        <v>19</v>
      </c>
      <c r="D6992" s="7">
        <v>7</v>
      </c>
      <c r="E6992" s="7">
        <v>292</v>
      </c>
      <c r="F6992" s="7">
        <v>5</v>
      </c>
      <c r="G6992" s="7">
        <v>14.1</v>
      </c>
      <c r="H6992" s="7">
        <f t="shared" si="981"/>
        <v>4</v>
      </c>
      <c r="I6992" s="16">
        <f t="shared" si="982"/>
        <v>45218</v>
      </c>
      <c r="J6992" s="17">
        <v>0.2407</v>
      </c>
      <c r="K6992" s="18">
        <f>G6992*结论【关键目标】!C$27*0.7735*0.001</f>
        <v>1.308762</v>
      </c>
      <c r="L6992" s="5">
        <v>0</v>
      </c>
      <c r="M6992" s="5">
        <f>ABS(IF(L6992&lt;=0,L6992/耗电量关键数据!$B$6/1000,L6992/耗电量关键数据!$B$5/1000))</f>
        <v>0</v>
      </c>
      <c r="N6992" s="5">
        <f>电气设备逐时使用率计算!H6968</f>
        <v>2.3376900000000003</v>
      </c>
      <c r="O6992" s="5">
        <f>灯光逐时使用率计算!H6968</f>
        <v>1.2467680000000001</v>
      </c>
      <c r="P6992" s="19">
        <f t="shared" si="983"/>
        <v>3.5844580000000006</v>
      </c>
      <c r="Q6992" s="19">
        <f t="shared" si="987"/>
        <v>0</v>
      </c>
      <c r="R6992" s="20">
        <f t="shared" si="984"/>
        <v>1.308762</v>
      </c>
      <c r="S6992" s="20">
        <f t="shared" si="988"/>
        <v>0</v>
      </c>
      <c r="T6992" s="20">
        <f>IF((T6991+R6992)&lt;0,0,IF((T6991+R6992)&gt;结论【关键目标】!C$28,结论【关键目标】!C$28,T6991+R6992))</f>
        <v>9.4696371999999993</v>
      </c>
      <c r="U6992" s="19">
        <f>IF((T6991+R6992)&lt;结论【关键目标】!$C$28,0,(发电量计算【计算逻辑页】!R6992+发电量计算【计算逻辑页】!T6991-结论【关键目标】!$C$28))</f>
        <v>0</v>
      </c>
      <c r="V6992" s="5">
        <f t="shared" si="985"/>
        <v>0</v>
      </c>
      <c r="W6992" s="5">
        <f t="shared" si="986"/>
        <v>0.31501901339999999</v>
      </c>
      <c r="X6992" s="5">
        <f t="shared" si="989"/>
        <v>0</v>
      </c>
    </row>
    <row r="6993" spans="1:24" x14ac:dyDescent="0.15">
      <c r="A6993" s="7">
        <v>6992</v>
      </c>
      <c r="B6993" s="7">
        <v>10</v>
      </c>
      <c r="C6993" s="7">
        <v>19</v>
      </c>
      <c r="D6993" s="7">
        <v>8</v>
      </c>
      <c r="E6993" s="7">
        <v>292</v>
      </c>
      <c r="F6993" s="7">
        <v>5</v>
      </c>
      <c r="G6993" s="7">
        <v>94.9</v>
      </c>
      <c r="H6993" s="7">
        <f t="shared" si="981"/>
        <v>4</v>
      </c>
      <c r="I6993" s="16">
        <f t="shared" si="982"/>
        <v>45218</v>
      </c>
      <c r="J6993" s="17">
        <v>0.70809999999999995</v>
      </c>
      <c r="K6993" s="18">
        <f>G6993*结论【关键目标】!C$27*0.7735*0.001</f>
        <v>8.8086180000000009</v>
      </c>
      <c r="L6993" s="5">
        <v>0</v>
      </c>
      <c r="M6993" s="5">
        <f>ABS(IF(L6993&lt;=0,L6993/耗电量关键数据!$B$6/1000,L6993/耗电量关键数据!$B$5/1000))</f>
        <v>0</v>
      </c>
      <c r="N6993" s="5">
        <f>电气设备逐时使用率计算!H6969</f>
        <v>11.688450000000001</v>
      </c>
      <c r="O6993" s="5">
        <f>灯光逐时使用率计算!H6969</f>
        <v>6.2338399999999998</v>
      </c>
      <c r="P6993" s="19">
        <f t="shared" si="983"/>
        <v>17.92229</v>
      </c>
      <c r="Q6993" s="19">
        <f t="shared" si="987"/>
        <v>0</v>
      </c>
      <c r="R6993" s="20">
        <f t="shared" si="984"/>
        <v>8.8086180000000009</v>
      </c>
      <c r="S6993" s="20">
        <f t="shared" si="988"/>
        <v>0</v>
      </c>
      <c r="T6993" s="20">
        <f>IF((T6992+R6993)&lt;0,0,IF((T6992+R6993)&gt;结论【关键目标】!C$28,结论【关键目标】!C$28,T6992+R6993))</f>
        <v>18.2782552</v>
      </c>
      <c r="U6993" s="19">
        <f>IF((T6992+R6993)&lt;结论【关键目标】!$C$28,0,(发电量计算【计算逻辑页】!R6993+发电量计算【计算逻辑页】!T6992-结论【关键目标】!$C$28))</f>
        <v>0</v>
      </c>
      <c r="V6993" s="5">
        <f t="shared" si="985"/>
        <v>0</v>
      </c>
      <c r="W6993" s="5">
        <f t="shared" si="986"/>
        <v>6.2373824058</v>
      </c>
      <c r="X6993" s="5">
        <f t="shared" si="989"/>
        <v>0</v>
      </c>
    </row>
    <row r="6994" spans="1:24" x14ac:dyDescent="0.15">
      <c r="A6994" s="7">
        <v>6993</v>
      </c>
      <c r="B6994" s="7">
        <v>10</v>
      </c>
      <c r="C6994" s="7">
        <v>19</v>
      </c>
      <c r="D6994" s="7">
        <v>9</v>
      </c>
      <c r="E6994" s="7">
        <v>292</v>
      </c>
      <c r="F6994" s="7">
        <v>8.3000000000000007</v>
      </c>
      <c r="G6994" s="7">
        <v>247.4</v>
      </c>
      <c r="H6994" s="7">
        <f t="shared" si="981"/>
        <v>4</v>
      </c>
      <c r="I6994" s="16">
        <f t="shared" si="982"/>
        <v>45218</v>
      </c>
      <c r="J6994" s="17">
        <v>0.70809999999999995</v>
      </c>
      <c r="K6994" s="18">
        <f>G6994*结论【关键目标】!C$27*0.7735*0.001</f>
        <v>22.963667999999998</v>
      </c>
      <c r="L6994" s="5">
        <v>0</v>
      </c>
      <c r="M6994" s="5">
        <f>ABS(IF(L6994&lt;=0,L6994/耗电量关键数据!$B$6/1000,L6994/耗电量关键数据!$B$5/1000))</f>
        <v>0</v>
      </c>
      <c r="N6994" s="5">
        <f>电气设备逐时使用率计算!H6970</f>
        <v>22.208055000000002</v>
      </c>
      <c r="O6994" s="5">
        <f>灯光逐时使用率计算!H6970</f>
        <v>11.844296</v>
      </c>
      <c r="P6994" s="19">
        <f t="shared" si="983"/>
        <v>34.052351000000002</v>
      </c>
      <c r="Q6994" s="19">
        <f t="shared" si="987"/>
        <v>0</v>
      </c>
      <c r="R6994" s="20">
        <f t="shared" si="984"/>
        <v>22.963667999999998</v>
      </c>
      <c r="S6994" s="20">
        <f t="shared" si="988"/>
        <v>0</v>
      </c>
      <c r="T6994" s="20">
        <f>IF((T6993+R6994)&lt;0,0,IF((T6993+R6994)&gt;结论【关键目标】!C$28,结论【关键目标】!C$28,T6993+R6994))</f>
        <v>22</v>
      </c>
      <c r="U6994" s="19">
        <f>IF((T6993+R6994)&lt;结论【关键目标】!$C$28,0,(发电量计算【计算逻辑页】!R6994+发电量计算【计算逻辑页】!T6993-结论【关键目标】!$C$28))</f>
        <v>19.241923200000002</v>
      </c>
      <c r="V6994" s="5">
        <f t="shared" si="985"/>
        <v>6.7346731200000001</v>
      </c>
      <c r="W6994" s="5">
        <f t="shared" si="986"/>
        <v>16.260573310799998</v>
      </c>
      <c r="X6994" s="5">
        <f t="shared" si="989"/>
        <v>0</v>
      </c>
    </row>
    <row r="6995" spans="1:24" x14ac:dyDescent="0.15">
      <c r="A6995" s="7">
        <v>6994</v>
      </c>
      <c r="B6995" s="7">
        <v>10</v>
      </c>
      <c r="C6995" s="7">
        <v>19</v>
      </c>
      <c r="D6995" s="7">
        <v>10</v>
      </c>
      <c r="E6995" s="7">
        <v>292</v>
      </c>
      <c r="F6995" s="7">
        <v>10</v>
      </c>
      <c r="G6995" s="7">
        <v>364</v>
      </c>
      <c r="H6995" s="7">
        <f t="shared" si="981"/>
        <v>4</v>
      </c>
      <c r="I6995" s="16">
        <f t="shared" si="982"/>
        <v>45218</v>
      </c>
      <c r="J6995" s="17">
        <v>0.70809999999999995</v>
      </c>
      <c r="K6995" s="18">
        <f>G6995*结论【关键目标】!C$27*0.7735*0.001</f>
        <v>33.786479999999997</v>
      </c>
      <c r="L6995" s="5">
        <v>0</v>
      </c>
      <c r="M6995" s="5">
        <f>ABS(IF(L6995&lt;=0,L6995/耗电量关键数据!$B$6/1000,L6995/耗电量关键数据!$B$5/1000))</f>
        <v>0</v>
      </c>
      <c r="N6995" s="5">
        <f>电气设备逐时使用率计算!H6971</f>
        <v>22.208055000000002</v>
      </c>
      <c r="O6995" s="5">
        <f>灯光逐时使用率计算!H6971</f>
        <v>11.844296</v>
      </c>
      <c r="P6995" s="19">
        <f t="shared" si="983"/>
        <v>34.052351000000002</v>
      </c>
      <c r="Q6995" s="19">
        <f t="shared" si="987"/>
        <v>0</v>
      </c>
      <c r="R6995" s="20">
        <f t="shared" si="984"/>
        <v>33.786479999999997</v>
      </c>
      <c r="S6995" s="20">
        <f t="shared" si="988"/>
        <v>0</v>
      </c>
      <c r="T6995" s="20">
        <f>IF((T6994+R6995)&lt;0,0,IF((T6994+R6995)&gt;结论【关键目标】!C$28,结论【关键目标】!C$28,T6994+R6995))</f>
        <v>22</v>
      </c>
      <c r="U6995" s="19">
        <f>IF((T6994+R6995)&lt;结论【关键目标】!$C$28,0,(发电量计算【计算逻辑页】!R6995+发电量计算【计算逻辑页】!T6994-结论【关键目标】!$C$28))</f>
        <v>33.786479999999997</v>
      </c>
      <c r="V6995" s="5">
        <f t="shared" si="985"/>
        <v>11.825267999999998</v>
      </c>
      <c r="W6995" s="5">
        <f t="shared" si="986"/>
        <v>23.924206487999996</v>
      </c>
      <c r="X6995" s="5">
        <f t="shared" si="989"/>
        <v>0</v>
      </c>
    </row>
    <row r="6996" spans="1:24" x14ac:dyDescent="0.15">
      <c r="A6996" s="7">
        <v>6995</v>
      </c>
      <c r="B6996" s="7">
        <v>10</v>
      </c>
      <c r="C6996" s="7">
        <v>19</v>
      </c>
      <c r="D6996" s="7">
        <v>11</v>
      </c>
      <c r="E6996" s="7">
        <v>292</v>
      </c>
      <c r="F6996" s="7">
        <v>13</v>
      </c>
      <c r="G6996" s="7">
        <v>520.9</v>
      </c>
      <c r="H6996" s="7">
        <f t="shared" si="981"/>
        <v>4</v>
      </c>
      <c r="I6996" s="16">
        <f t="shared" si="982"/>
        <v>45218</v>
      </c>
      <c r="J6996" s="17">
        <v>1.2267999999999999</v>
      </c>
      <c r="K6996" s="18">
        <f>G6996*结论【关键目标】!C$27*0.7735*0.001</f>
        <v>48.349937999999995</v>
      </c>
      <c r="L6996" s="5">
        <v>0</v>
      </c>
      <c r="M6996" s="5">
        <f>ABS(IF(L6996&lt;=0,L6996/耗电量关键数据!$B$6/1000,L6996/耗电量关键数据!$B$5/1000))</f>
        <v>0</v>
      </c>
      <c r="N6996" s="5">
        <f>电气设备逐时使用率计算!H6972</f>
        <v>22.208055000000002</v>
      </c>
      <c r="O6996" s="5">
        <f>灯光逐时使用率计算!H6972</f>
        <v>11.844296</v>
      </c>
      <c r="P6996" s="19">
        <f t="shared" si="983"/>
        <v>34.052351000000002</v>
      </c>
      <c r="Q6996" s="19">
        <f t="shared" si="987"/>
        <v>34.052351000000002</v>
      </c>
      <c r="R6996" s="20">
        <f t="shared" si="984"/>
        <v>14.297586999999993</v>
      </c>
      <c r="S6996" s="20">
        <f t="shared" si="988"/>
        <v>0</v>
      </c>
      <c r="T6996" s="20">
        <f>IF((T6995+R6996)&lt;0,0,IF((T6995+R6996)&gt;结论【关键目标】!C$28,结论【关键目标】!C$28,T6995+R6996))</f>
        <v>22</v>
      </c>
      <c r="U6996" s="19">
        <f>IF((T6995+R6996)&lt;结论【关键目标】!$C$28,0,(发电量计算【计算逻辑页】!R6996+发电量计算【计算逻辑页】!T6995-结论【关键目标】!$C$28))</f>
        <v>14.297586999999993</v>
      </c>
      <c r="V6996" s="5">
        <f t="shared" si="985"/>
        <v>5.0041554499999972</v>
      </c>
      <c r="W6996" s="5">
        <f t="shared" si="986"/>
        <v>41.775424206799997</v>
      </c>
      <c r="X6996" s="5">
        <f t="shared" si="989"/>
        <v>0</v>
      </c>
    </row>
    <row r="6997" spans="1:24" x14ac:dyDescent="0.15">
      <c r="A6997" s="7">
        <v>6996</v>
      </c>
      <c r="B6997" s="7">
        <v>10</v>
      </c>
      <c r="C6997" s="7">
        <v>19</v>
      </c>
      <c r="D6997" s="7">
        <v>12</v>
      </c>
      <c r="E6997" s="7">
        <v>292</v>
      </c>
      <c r="F6997" s="7">
        <v>15.8</v>
      </c>
      <c r="G6997" s="7">
        <v>562</v>
      </c>
      <c r="H6997" s="7">
        <f t="shared" si="981"/>
        <v>4</v>
      </c>
      <c r="I6997" s="16">
        <f t="shared" si="982"/>
        <v>45218</v>
      </c>
      <c r="J6997" s="17">
        <v>1.2267999999999999</v>
      </c>
      <c r="K6997" s="18">
        <f>G6997*结论【关键目标】!C$27*0.7735*0.001</f>
        <v>52.164839999999998</v>
      </c>
      <c r="L6997" s="5">
        <v>0</v>
      </c>
      <c r="M6997" s="5">
        <f>ABS(IF(L6997&lt;=0,L6997/耗电量关键数据!$B$6/1000,L6997/耗电量关键数据!$B$5/1000))</f>
        <v>0</v>
      </c>
      <c r="N6997" s="5">
        <f>电气设备逐时使用率计算!H6973</f>
        <v>11.688450000000001</v>
      </c>
      <c r="O6997" s="5">
        <f>灯光逐时使用率计算!H6973</f>
        <v>9.9741440000000008</v>
      </c>
      <c r="P6997" s="19">
        <f t="shared" si="983"/>
        <v>21.662594000000002</v>
      </c>
      <c r="Q6997" s="19">
        <f t="shared" si="987"/>
        <v>21.662594000000002</v>
      </c>
      <c r="R6997" s="20">
        <f t="shared" si="984"/>
        <v>30.502245999999996</v>
      </c>
      <c r="S6997" s="20">
        <f t="shared" si="988"/>
        <v>0</v>
      </c>
      <c r="T6997" s="20">
        <f>IF((T6996+R6997)&lt;0,0,IF((T6996+R6997)&gt;结论【关键目标】!C$28,结论【关键目标】!C$28,T6996+R6997))</f>
        <v>22</v>
      </c>
      <c r="U6997" s="19">
        <f>IF((T6996+R6997)&lt;结论【关键目标】!$C$28,0,(发电量计算【计算逻辑页】!R6997+发电量计算【计算逻辑页】!T6996-结论【关键目标】!$C$28))</f>
        <v>30.502246</v>
      </c>
      <c r="V6997" s="5">
        <f t="shared" si="985"/>
        <v>10.6757861</v>
      </c>
      <c r="W6997" s="5">
        <f t="shared" si="986"/>
        <v>26.5756703192</v>
      </c>
      <c r="X6997" s="5">
        <f t="shared" si="989"/>
        <v>0</v>
      </c>
    </row>
    <row r="6998" spans="1:24" x14ac:dyDescent="0.15">
      <c r="A6998" s="7">
        <v>6997</v>
      </c>
      <c r="B6998" s="7">
        <v>10</v>
      </c>
      <c r="C6998" s="7">
        <v>19</v>
      </c>
      <c r="D6998" s="7">
        <v>13</v>
      </c>
      <c r="E6998" s="7">
        <v>292</v>
      </c>
      <c r="F6998" s="7">
        <v>18</v>
      </c>
      <c r="G6998" s="7">
        <v>566.9</v>
      </c>
      <c r="H6998" s="7">
        <f t="shared" si="981"/>
        <v>4</v>
      </c>
      <c r="I6998" s="16">
        <f t="shared" si="982"/>
        <v>45218</v>
      </c>
      <c r="J6998" s="17">
        <v>1.2267999999999999</v>
      </c>
      <c r="K6998" s="18">
        <f>G6998*结论【关键目标】!C$27*0.7735*0.001</f>
        <v>52.619657999999994</v>
      </c>
      <c r="L6998" s="5">
        <v>0</v>
      </c>
      <c r="M6998" s="5">
        <f>ABS(IF(L6998&lt;=0,L6998/耗电量关键数据!$B$6/1000,L6998/耗电量关键数据!$B$5/1000))</f>
        <v>0</v>
      </c>
      <c r="N6998" s="5">
        <f>电气设备逐时使用率计算!H6974</f>
        <v>11.688450000000001</v>
      </c>
      <c r="O6998" s="5">
        <f>灯光逐时使用率计算!H6974</f>
        <v>9.9741440000000008</v>
      </c>
      <c r="P6998" s="19">
        <f t="shared" si="983"/>
        <v>21.662594000000002</v>
      </c>
      <c r="Q6998" s="19">
        <f t="shared" si="987"/>
        <v>21.662594000000002</v>
      </c>
      <c r="R6998" s="20">
        <f t="shared" si="984"/>
        <v>30.957063999999992</v>
      </c>
      <c r="S6998" s="20">
        <f t="shared" si="988"/>
        <v>0</v>
      </c>
      <c r="T6998" s="20">
        <f>IF((T6997+R6998)&lt;0,0,IF((T6997+R6998)&gt;结论【关键目标】!C$28,结论【关键目标】!C$28,T6997+R6998))</f>
        <v>22</v>
      </c>
      <c r="U6998" s="19">
        <f>IF((T6997+R6998)&lt;结论【关键目标】!$C$28,0,(发电量计算【计算逻辑页】!R6998+发电量计算【计算逻辑页】!T6997-结论【关键目标】!$C$28))</f>
        <v>30.957063999999988</v>
      </c>
      <c r="V6998" s="5">
        <f t="shared" si="985"/>
        <v>10.834972399999995</v>
      </c>
      <c r="W6998" s="5">
        <f t="shared" si="986"/>
        <v>26.5756703192</v>
      </c>
      <c r="X6998" s="5">
        <f t="shared" si="989"/>
        <v>0</v>
      </c>
    </row>
    <row r="6999" spans="1:24" x14ac:dyDescent="0.15">
      <c r="A6999" s="7">
        <v>6998</v>
      </c>
      <c r="B6999" s="7">
        <v>10</v>
      </c>
      <c r="C6999" s="7">
        <v>19</v>
      </c>
      <c r="D6999" s="7">
        <v>14</v>
      </c>
      <c r="E6999" s="7">
        <v>292</v>
      </c>
      <c r="F6999" s="7">
        <v>20</v>
      </c>
      <c r="G6999" s="7">
        <v>472.9</v>
      </c>
      <c r="H6999" s="7">
        <f t="shared" si="981"/>
        <v>4</v>
      </c>
      <c r="I6999" s="16">
        <f t="shared" si="982"/>
        <v>45218</v>
      </c>
      <c r="J6999" s="17">
        <v>1.2267999999999999</v>
      </c>
      <c r="K6999" s="18">
        <f>G6999*结论【关键目标】!C$27*0.7735*0.001</f>
        <v>43.894578000000003</v>
      </c>
      <c r="L6999" s="5">
        <v>0</v>
      </c>
      <c r="M6999" s="5">
        <f>ABS(IF(L6999&lt;=0,L6999/耗电量关键数据!$B$6/1000,L6999/耗电量关键数据!$B$5/1000))</f>
        <v>0</v>
      </c>
      <c r="N6999" s="5">
        <f>电气设备逐时使用率计算!H6975</f>
        <v>22.208055000000002</v>
      </c>
      <c r="O6999" s="5">
        <f>灯光逐时使用率计算!H6975</f>
        <v>11.844296</v>
      </c>
      <c r="P6999" s="19">
        <f t="shared" si="983"/>
        <v>34.052351000000002</v>
      </c>
      <c r="Q6999" s="19">
        <f t="shared" si="987"/>
        <v>34.052351000000002</v>
      </c>
      <c r="R6999" s="20">
        <f t="shared" si="984"/>
        <v>9.8422270000000012</v>
      </c>
      <c r="S6999" s="20">
        <f t="shared" si="988"/>
        <v>0</v>
      </c>
      <c r="T6999" s="20">
        <f>IF((T6998+R6999)&lt;0,0,IF((T6998+R6999)&gt;结论【关键目标】!C$28,结论【关键目标】!C$28,T6998+R6999))</f>
        <v>22</v>
      </c>
      <c r="U6999" s="19">
        <f>IF((T6998+R6999)&lt;结论【关键目标】!$C$28,0,(发电量计算【计算逻辑页】!R6999+发电量计算【计算逻辑页】!T6998-结论【关键目标】!$C$28))</f>
        <v>9.8422270000000012</v>
      </c>
      <c r="V6999" s="5">
        <f t="shared" si="985"/>
        <v>3.4447794500000004</v>
      </c>
      <c r="W6999" s="5">
        <f t="shared" si="986"/>
        <v>41.775424206799997</v>
      </c>
      <c r="X6999" s="5">
        <f t="shared" si="989"/>
        <v>0</v>
      </c>
    </row>
    <row r="7000" spans="1:24" x14ac:dyDescent="0.15">
      <c r="A7000" s="7">
        <v>6999</v>
      </c>
      <c r="B7000" s="7">
        <v>10</v>
      </c>
      <c r="C7000" s="7">
        <v>19</v>
      </c>
      <c r="D7000" s="7">
        <v>15</v>
      </c>
      <c r="E7000" s="7">
        <v>292</v>
      </c>
      <c r="F7000" s="7">
        <v>21.8</v>
      </c>
      <c r="G7000" s="7">
        <v>357.9</v>
      </c>
      <c r="H7000" s="7">
        <f t="shared" si="981"/>
        <v>4</v>
      </c>
      <c r="I7000" s="16">
        <f t="shared" si="982"/>
        <v>45218</v>
      </c>
      <c r="J7000" s="17">
        <v>1.2267999999999999</v>
      </c>
      <c r="K7000" s="18">
        <f>G7000*结论【关键目标】!C$27*0.7735*0.001</f>
        <v>33.220278</v>
      </c>
      <c r="L7000" s="5">
        <v>0</v>
      </c>
      <c r="M7000" s="5">
        <f>ABS(IF(L7000&lt;=0,L7000/耗电量关键数据!$B$6/1000,L7000/耗电量关键数据!$B$5/1000))</f>
        <v>0</v>
      </c>
      <c r="N7000" s="5">
        <f>电气设备逐时使用率计算!H6976</f>
        <v>22.208055000000002</v>
      </c>
      <c r="O7000" s="5">
        <f>灯光逐时使用率计算!H6976</f>
        <v>11.844296</v>
      </c>
      <c r="P7000" s="19">
        <f t="shared" si="983"/>
        <v>34.052351000000002</v>
      </c>
      <c r="Q7000" s="19">
        <f t="shared" si="987"/>
        <v>34.052351000000002</v>
      </c>
      <c r="R7000" s="20">
        <f t="shared" si="984"/>
        <v>-0.83207300000000117</v>
      </c>
      <c r="S7000" s="20">
        <f t="shared" si="988"/>
        <v>0.83207300000000117</v>
      </c>
      <c r="T7000" s="20">
        <f>IF((T6999+R7000)&lt;0,0,IF((T6999+R7000)&gt;结论【关键目标】!C$28,结论【关键目标】!C$28,T6999+R7000))</f>
        <v>21.167926999999999</v>
      </c>
      <c r="U7000" s="19">
        <f>IF((T6999+R7000)&lt;结论【关键目标】!$C$28,0,(发电量计算【计算逻辑页】!R7000+发电量计算【计算逻辑页】!T6999-结论【关键目标】!$C$28))</f>
        <v>0</v>
      </c>
      <c r="V7000" s="5">
        <f t="shared" si="985"/>
        <v>0</v>
      </c>
      <c r="W7000" s="5">
        <f t="shared" si="986"/>
        <v>40.7546370504</v>
      </c>
      <c r="X7000" s="5">
        <f t="shared" si="989"/>
        <v>0.72956160640000101</v>
      </c>
    </row>
    <row r="7001" spans="1:24" x14ac:dyDescent="0.15">
      <c r="A7001" s="7">
        <v>7000</v>
      </c>
      <c r="B7001" s="7">
        <v>10</v>
      </c>
      <c r="C7001" s="7">
        <v>19</v>
      </c>
      <c r="D7001" s="7">
        <v>16</v>
      </c>
      <c r="E7001" s="7">
        <v>292</v>
      </c>
      <c r="F7001" s="7">
        <v>22</v>
      </c>
      <c r="G7001" s="7">
        <v>169</v>
      </c>
      <c r="H7001" s="7">
        <f t="shared" si="981"/>
        <v>4</v>
      </c>
      <c r="I7001" s="16">
        <f t="shared" si="982"/>
        <v>45218</v>
      </c>
      <c r="J7001" s="17">
        <v>0.70809999999999995</v>
      </c>
      <c r="K7001" s="18">
        <f>G7001*结论【关键目标】!C$27*0.7735*0.001</f>
        <v>15.686580000000001</v>
      </c>
      <c r="L7001" s="5">
        <v>0</v>
      </c>
      <c r="M7001" s="5">
        <f>ABS(IF(L7001&lt;=0,L7001/耗电量关键数据!$B$6/1000,L7001/耗电量关键数据!$B$5/1000))</f>
        <v>0</v>
      </c>
      <c r="N7001" s="5">
        <f>电气设备逐时使用率计算!H6977</f>
        <v>22.208055000000002</v>
      </c>
      <c r="O7001" s="5">
        <f>灯光逐时使用率计算!H6977</f>
        <v>11.844296</v>
      </c>
      <c r="P7001" s="19">
        <f t="shared" si="983"/>
        <v>34.052351000000002</v>
      </c>
      <c r="Q7001" s="19">
        <f t="shared" si="987"/>
        <v>0</v>
      </c>
      <c r="R7001" s="20">
        <f t="shared" si="984"/>
        <v>15.686580000000001</v>
      </c>
      <c r="S7001" s="20">
        <f t="shared" si="988"/>
        <v>0</v>
      </c>
      <c r="T7001" s="20">
        <f>IF((T7000+R7001)&lt;0,0,IF((T7000+R7001)&gt;结论【关键目标】!C$28,结论【关键目标】!C$28,T7000+R7001))</f>
        <v>22</v>
      </c>
      <c r="U7001" s="19">
        <f>IF((T7000+R7001)&lt;结论【关键目标】!$C$28,0,(发电量计算【计算逻辑页】!R7001+发电量计算【计算逻辑页】!T7000-结论【关键目标】!$C$28))</f>
        <v>14.854506999999998</v>
      </c>
      <c r="V7001" s="5">
        <f t="shared" si="985"/>
        <v>5.199077449999999</v>
      </c>
      <c r="W7001" s="5">
        <f t="shared" si="986"/>
        <v>11.107667298000001</v>
      </c>
      <c r="X7001" s="5">
        <f t="shared" si="989"/>
        <v>0</v>
      </c>
    </row>
    <row r="7002" spans="1:24" x14ac:dyDescent="0.15">
      <c r="A7002" s="7">
        <v>7001</v>
      </c>
      <c r="B7002" s="7">
        <v>10</v>
      </c>
      <c r="C7002" s="7">
        <v>19</v>
      </c>
      <c r="D7002" s="7">
        <v>17</v>
      </c>
      <c r="E7002" s="7">
        <v>292</v>
      </c>
      <c r="F7002" s="7">
        <v>22</v>
      </c>
      <c r="G7002" s="7">
        <v>0</v>
      </c>
      <c r="H7002" s="7">
        <f t="shared" si="981"/>
        <v>4</v>
      </c>
      <c r="I7002" s="16">
        <f t="shared" si="982"/>
        <v>45218</v>
      </c>
      <c r="J7002" s="17">
        <v>0.70809999999999995</v>
      </c>
      <c r="K7002" s="18">
        <f>G7002*结论【关键目标】!C$27*0.7735*0.001</f>
        <v>0</v>
      </c>
      <c r="L7002" s="5">
        <v>0</v>
      </c>
      <c r="M7002" s="5">
        <f>ABS(IF(L7002&lt;=0,L7002/耗电量关键数据!$B$6/1000,L7002/耗电量关键数据!$B$5/1000))</f>
        <v>0</v>
      </c>
      <c r="N7002" s="5">
        <f>电气设备逐时使用率计算!H6978</f>
        <v>22.208055000000002</v>
      </c>
      <c r="O7002" s="5">
        <f>灯光逐时使用率计算!H6978</f>
        <v>11.844296</v>
      </c>
      <c r="P7002" s="19">
        <f t="shared" si="983"/>
        <v>34.052351000000002</v>
      </c>
      <c r="Q7002" s="19">
        <f t="shared" si="987"/>
        <v>0</v>
      </c>
      <c r="R7002" s="20">
        <f t="shared" si="984"/>
        <v>0</v>
      </c>
      <c r="S7002" s="20">
        <f t="shared" si="988"/>
        <v>0</v>
      </c>
      <c r="T7002" s="20">
        <f>IF((T7001+R7002)&lt;0,0,IF((T7001+R7002)&gt;结论【关键目标】!C$28,结论【关键目标】!C$28,T7001+R7002))</f>
        <v>22</v>
      </c>
      <c r="U7002" s="19">
        <f>IF((T7001+R7002)&lt;结论【关键目标】!$C$28,0,(发电量计算【计算逻辑页】!R7002+发电量计算【计算逻辑页】!T7001-结论【关键目标】!$C$28))</f>
        <v>0</v>
      </c>
      <c r="V7002" s="5">
        <f t="shared" si="985"/>
        <v>0</v>
      </c>
      <c r="W7002" s="5">
        <f t="shared" si="986"/>
        <v>0</v>
      </c>
      <c r="X7002" s="5">
        <f t="shared" si="989"/>
        <v>0</v>
      </c>
    </row>
    <row r="7003" spans="1:24" x14ac:dyDescent="0.15">
      <c r="A7003" s="7">
        <v>7002</v>
      </c>
      <c r="B7003" s="7">
        <v>10</v>
      </c>
      <c r="C7003" s="7">
        <v>19</v>
      </c>
      <c r="D7003" s="7">
        <v>18</v>
      </c>
      <c r="E7003" s="7">
        <v>292</v>
      </c>
      <c r="F7003" s="7">
        <v>20.399999999999999</v>
      </c>
      <c r="G7003" s="7">
        <v>0</v>
      </c>
      <c r="H7003" s="7">
        <f t="shared" si="981"/>
        <v>4</v>
      </c>
      <c r="I7003" s="16">
        <f t="shared" si="982"/>
        <v>45218</v>
      </c>
      <c r="J7003" s="17">
        <v>0.70809999999999995</v>
      </c>
      <c r="K7003" s="18">
        <f>G7003*结论【关键目标】!C$27*0.7735*0.001</f>
        <v>0</v>
      </c>
      <c r="L7003" s="5">
        <v>0</v>
      </c>
      <c r="M7003" s="5">
        <f>ABS(IF(L7003&lt;=0,L7003/耗电量关键数据!$B$6/1000,L7003/耗电量关键数据!$B$5/1000))</f>
        <v>0</v>
      </c>
      <c r="N7003" s="5">
        <f>电气设备逐时使用率计算!H6979</f>
        <v>7.0130699999999999</v>
      </c>
      <c r="O7003" s="5">
        <f>灯光逐时使用率计算!H6979</f>
        <v>3.7403040000000001</v>
      </c>
      <c r="P7003" s="19">
        <f t="shared" si="983"/>
        <v>10.753374000000001</v>
      </c>
      <c r="Q7003" s="19">
        <f t="shared" si="987"/>
        <v>0</v>
      </c>
      <c r="R7003" s="20">
        <f t="shared" si="984"/>
        <v>0</v>
      </c>
      <c r="S7003" s="20">
        <f t="shared" si="988"/>
        <v>0</v>
      </c>
      <c r="T7003" s="20">
        <f>IF((T7002+R7003)&lt;0,0,IF((T7002+R7003)&gt;结论【关键目标】!C$28,结论【关键目标】!C$28,T7002+R7003))</f>
        <v>22</v>
      </c>
      <c r="U7003" s="19">
        <f>IF((T7002+R7003)&lt;结论【关键目标】!$C$28,0,(发电量计算【计算逻辑页】!R7003+发电量计算【计算逻辑页】!T7002-结论【关键目标】!$C$28))</f>
        <v>0</v>
      </c>
      <c r="V7003" s="5">
        <f t="shared" si="985"/>
        <v>0</v>
      </c>
      <c r="W7003" s="5">
        <f t="shared" si="986"/>
        <v>0</v>
      </c>
      <c r="X7003" s="5">
        <f t="shared" si="989"/>
        <v>0</v>
      </c>
    </row>
    <row r="7004" spans="1:24" x14ac:dyDescent="0.15">
      <c r="A7004" s="7">
        <v>7003</v>
      </c>
      <c r="B7004" s="7">
        <v>10</v>
      </c>
      <c r="C7004" s="7">
        <v>19</v>
      </c>
      <c r="D7004" s="7">
        <v>19</v>
      </c>
      <c r="E7004" s="7">
        <v>292</v>
      </c>
      <c r="F7004" s="7">
        <v>19</v>
      </c>
      <c r="G7004" s="7">
        <v>0</v>
      </c>
      <c r="H7004" s="7">
        <f t="shared" si="981"/>
        <v>4</v>
      </c>
      <c r="I7004" s="16">
        <f t="shared" si="982"/>
        <v>45218</v>
      </c>
      <c r="J7004" s="17">
        <v>1.2267999999999999</v>
      </c>
      <c r="K7004" s="18">
        <f>G7004*结论【关键目标】!C$27*0.7735*0.001</f>
        <v>0</v>
      </c>
      <c r="L7004" s="5">
        <v>0</v>
      </c>
      <c r="M7004" s="5">
        <f>ABS(IF(L7004&lt;=0,L7004/耗电量关键数据!$B$6/1000,L7004/耗电量关键数据!$B$5/1000))</f>
        <v>0</v>
      </c>
      <c r="N7004" s="5">
        <f>电气设备逐时使用率计算!H6980</f>
        <v>7.0130699999999999</v>
      </c>
      <c r="O7004" s="5">
        <f>灯光逐时使用率计算!H6980</f>
        <v>3.7403040000000001</v>
      </c>
      <c r="P7004" s="19">
        <f t="shared" si="983"/>
        <v>10.753374000000001</v>
      </c>
      <c r="Q7004" s="19">
        <f t="shared" si="987"/>
        <v>10.753374000000001</v>
      </c>
      <c r="R7004" s="20">
        <f t="shared" si="984"/>
        <v>-10.753374000000001</v>
      </c>
      <c r="S7004" s="20">
        <f t="shared" si="988"/>
        <v>10.753374000000001</v>
      </c>
      <c r="T7004" s="20">
        <f>IF((T7003+R7004)&lt;0,0,IF((T7003+R7004)&gt;结论【关键目标】!C$28,结论【关键目标】!C$28,T7003+R7004))</f>
        <v>11.246625999999999</v>
      </c>
      <c r="U7004" s="19">
        <f>IF((T7003+R7004)&lt;结论【关键目标】!$C$28,0,(发电量计算【计算逻辑页】!R7004+发电量计算【计算逻辑页】!T7003-结论【关键目标】!$C$28))</f>
        <v>0</v>
      </c>
      <c r="V7004" s="5">
        <f t="shared" si="985"/>
        <v>0</v>
      </c>
      <c r="W7004" s="5">
        <f t="shared" si="986"/>
        <v>0</v>
      </c>
      <c r="X7004" s="5">
        <f t="shared" si="989"/>
        <v>9.428558323199999</v>
      </c>
    </row>
    <row r="7005" spans="1:24" x14ac:dyDescent="0.15">
      <c r="A7005" s="7">
        <v>7004</v>
      </c>
      <c r="B7005" s="7">
        <v>10</v>
      </c>
      <c r="C7005" s="7">
        <v>19</v>
      </c>
      <c r="D7005" s="7">
        <v>20</v>
      </c>
      <c r="E7005" s="7">
        <v>292</v>
      </c>
      <c r="F7005" s="7">
        <v>18</v>
      </c>
      <c r="G7005" s="7">
        <v>0</v>
      </c>
      <c r="H7005" s="7">
        <f t="shared" si="981"/>
        <v>4</v>
      </c>
      <c r="I7005" s="16">
        <f t="shared" si="982"/>
        <v>45218</v>
      </c>
      <c r="J7005" s="17">
        <v>1.2267999999999999</v>
      </c>
      <c r="K7005" s="18">
        <f>G7005*结论【关键目标】!C$27*0.7735*0.001</f>
        <v>0</v>
      </c>
      <c r="L7005" s="5">
        <v>0</v>
      </c>
      <c r="M7005" s="5">
        <f>ABS(IF(L7005&lt;=0,L7005/耗电量关键数据!$B$6/1000,L7005/耗电量关键数据!$B$5/1000))</f>
        <v>0</v>
      </c>
      <c r="N7005" s="5">
        <f>电气设备逐时使用率计算!H6981</f>
        <v>1.1688450000000001</v>
      </c>
      <c r="O7005" s="5">
        <f>灯光逐时使用率计算!H6981</f>
        <v>0.37403039999999999</v>
      </c>
      <c r="P7005" s="19">
        <f t="shared" si="983"/>
        <v>1.5428754000000002</v>
      </c>
      <c r="Q7005" s="19">
        <f t="shared" si="987"/>
        <v>1.5428754000000002</v>
      </c>
      <c r="R7005" s="20">
        <f t="shared" si="984"/>
        <v>-1.5428754000000002</v>
      </c>
      <c r="S7005" s="20">
        <f t="shared" si="988"/>
        <v>1.5428754000000002</v>
      </c>
      <c r="T7005" s="20">
        <f>IF((T7004+R7005)&lt;0,0,IF((T7004+R7005)&gt;结论【关键目标】!C$28,结论【关键目标】!C$28,T7004+R7005))</f>
        <v>9.7037505999999993</v>
      </c>
      <c r="U7005" s="19">
        <f>IF((T7004+R7005)&lt;结论【关键目标】!$C$28,0,(发电量计算【计算逻辑页】!R7005+发电量计算【计算逻辑页】!T7004-结论【关键目标】!$C$28))</f>
        <v>0</v>
      </c>
      <c r="V7005" s="5">
        <f t="shared" si="985"/>
        <v>0</v>
      </c>
      <c r="W7005" s="5">
        <f t="shared" si="986"/>
        <v>0</v>
      </c>
      <c r="X7005" s="5">
        <f t="shared" si="989"/>
        <v>1.3527931507200002</v>
      </c>
    </row>
    <row r="7006" spans="1:24" x14ac:dyDescent="0.15">
      <c r="A7006" s="7">
        <v>7005</v>
      </c>
      <c r="B7006" s="7">
        <v>10</v>
      </c>
      <c r="C7006" s="7">
        <v>19</v>
      </c>
      <c r="D7006" s="7">
        <v>21</v>
      </c>
      <c r="E7006" s="7">
        <v>292</v>
      </c>
      <c r="F7006" s="7">
        <v>14.6</v>
      </c>
      <c r="G7006" s="7">
        <v>0</v>
      </c>
      <c r="H7006" s="7">
        <f t="shared" si="981"/>
        <v>4</v>
      </c>
      <c r="I7006" s="16">
        <f t="shared" si="982"/>
        <v>45218</v>
      </c>
      <c r="J7006" s="17">
        <v>1.2267999999999999</v>
      </c>
      <c r="K7006" s="18">
        <f>G7006*结论【关键目标】!C$27*0.7735*0.001</f>
        <v>0</v>
      </c>
      <c r="L7006" s="5">
        <v>0</v>
      </c>
      <c r="M7006" s="5">
        <f>ABS(IF(L7006&lt;=0,L7006/耗电量关键数据!$B$6/1000,L7006/耗电量关键数据!$B$5/1000))</f>
        <v>0</v>
      </c>
      <c r="N7006" s="5">
        <f>电气设备逐时使用率计算!H6982</f>
        <v>1.1688450000000001</v>
      </c>
      <c r="O7006" s="5">
        <f>灯光逐时使用率计算!H6982</f>
        <v>0.37403039999999999</v>
      </c>
      <c r="P7006" s="19">
        <f t="shared" si="983"/>
        <v>1.5428754000000002</v>
      </c>
      <c r="Q7006" s="19">
        <f t="shared" si="987"/>
        <v>1.5428754000000002</v>
      </c>
      <c r="R7006" s="20">
        <f t="shared" si="984"/>
        <v>-1.5428754000000002</v>
      </c>
      <c r="S7006" s="20">
        <f t="shared" si="988"/>
        <v>1.5428754000000002</v>
      </c>
      <c r="T7006" s="20">
        <f>IF((T7005+R7006)&lt;0,0,IF((T7005+R7006)&gt;结论【关键目标】!C$28,结论【关键目标】!C$28,T7005+R7006))</f>
        <v>8.1608751999999996</v>
      </c>
      <c r="U7006" s="19">
        <f>IF((T7005+R7006)&lt;结论【关键目标】!$C$28,0,(发电量计算【计算逻辑页】!R7006+发电量计算【计算逻辑页】!T7005-结论【关键目标】!$C$28))</f>
        <v>0</v>
      </c>
      <c r="V7006" s="5">
        <f t="shared" si="985"/>
        <v>0</v>
      </c>
      <c r="W7006" s="5">
        <f t="shared" si="986"/>
        <v>0</v>
      </c>
      <c r="X7006" s="5">
        <f t="shared" si="989"/>
        <v>1.3527931507200002</v>
      </c>
    </row>
    <row r="7007" spans="1:24" x14ac:dyDescent="0.15">
      <c r="A7007" s="7">
        <v>7006</v>
      </c>
      <c r="B7007" s="7">
        <v>10</v>
      </c>
      <c r="C7007" s="7">
        <v>19</v>
      </c>
      <c r="D7007" s="7">
        <v>22</v>
      </c>
      <c r="E7007" s="7">
        <v>292</v>
      </c>
      <c r="F7007" s="7">
        <v>11</v>
      </c>
      <c r="G7007" s="7">
        <v>0</v>
      </c>
      <c r="H7007" s="7">
        <f t="shared" si="981"/>
        <v>4</v>
      </c>
      <c r="I7007" s="16">
        <f t="shared" si="982"/>
        <v>45218</v>
      </c>
      <c r="J7007" s="17">
        <v>0.70809999999999995</v>
      </c>
      <c r="K7007" s="18">
        <f>G7007*结论【关键目标】!C$27*0.7735*0.001</f>
        <v>0</v>
      </c>
      <c r="L7007" s="5">
        <v>0</v>
      </c>
      <c r="M7007" s="5">
        <f>ABS(IF(L7007&lt;=0,L7007/耗电量关键数据!$B$6/1000,L7007/耗电量关键数据!$B$5/1000))</f>
        <v>0</v>
      </c>
      <c r="N7007" s="5">
        <f>电气设备逐时使用率计算!H6983</f>
        <v>1.1688450000000001</v>
      </c>
      <c r="O7007" s="5">
        <f>灯光逐时使用率计算!H6983</f>
        <v>0.37403039999999999</v>
      </c>
      <c r="P7007" s="19">
        <f t="shared" si="983"/>
        <v>1.5428754000000002</v>
      </c>
      <c r="Q7007" s="19">
        <f t="shared" si="987"/>
        <v>0</v>
      </c>
      <c r="R7007" s="20">
        <f t="shared" si="984"/>
        <v>0</v>
      </c>
      <c r="S7007" s="20">
        <f t="shared" si="988"/>
        <v>0</v>
      </c>
      <c r="T7007" s="20">
        <f>IF((T7006+R7007)&lt;0,0,IF((T7006+R7007)&gt;结论【关键目标】!C$28,结论【关键目标】!C$28,T7006+R7007))</f>
        <v>8.1608751999999996</v>
      </c>
      <c r="U7007" s="19">
        <f>IF((T7006+R7007)&lt;结论【关键目标】!$C$28,0,(发电量计算【计算逻辑页】!R7007+发电量计算【计算逻辑页】!T7006-结论【关键目标】!$C$28))</f>
        <v>0</v>
      </c>
      <c r="V7007" s="5">
        <f t="shared" si="985"/>
        <v>0</v>
      </c>
      <c r="W7007" s="5">
        <f t="shared" si="986"/>
        <v>0</v>
      </c>
      <c r="X7007" s="5">
        <f t="shared" si="989"/>
        <v>0</v>
      </c>
    </row>
    <row r="7008" spans="1:24" x14ac:dyDescent="0.15">
      <c r="A7008" s="7">
        <v>7007</v>
      </c>
      <c r="B7008" s="7">
        <v>10</v>
      </c>
      <c r="C7008" s="7">
        <v>19</v>
      </c>
      <c r="D7008" s="7">
        <v>23</v>
      </c>
      <c r="E7008" s="7">
        <v>292</v>
      </c>
      <c r="F7008" s="7">
        <v>11</v>
      </c>
      <c r="G7008" s="7">
        <v>0</v>
      </c>
      <c r="H7008" s="7">
        <f t="shared" si="981"/>
        <v>4</v>
      </c>
      <c r="I7008" s="16">
        <f t="shared" si="982"/>
        <v>45218</v>
      </c>
      <c r="J7008" s="17">
        <v>0.70809999999999995</v>
      </c>
      <c r="K7008" s="18">
        <f>G7008*结论【关键目标】!C$27*0.7735*0.001</f>
        <v>0</v>
      </c>
      <c r="L7008" s="5">
        <v>0</v>
      </c>
      <c r="M7008" s="5">
        <f>ABS(IF(L7008&lt;=0,L7008/耗电量关键数据!$B$6/1000,L7008/耗电量关键数据!$B$5/1000))</f>
        <v>0</v>
      </c>
      <c r="N7008" s="5">
        <f>电气设备逐时使用率计算!H6984</f>
        <v>1.1688450000000001</v>
      </c>
      <c r="O7008" s="5">
        <f>灯光逐时使用率计算!H6984</f>
        <v>0.37403039999999999</v>
      </c>
      <c r="P7008" s="19">
        <f t="shared" si="983"/>
        <v>1.5428754000000002</v>
      </c>
      <c r="Q7008" s="19">
        <f t="shared" si="987"/>
        <v>0</v>
      </c>
      <c r="R7008" s="20">
        <f t="shared" si="984"/>
        <v>0</v>
      </c>
      <c r="S7008" s="20">
        <f t="shared" si="988"/>
        <v>0</v>
      </c>
      <c r="T7008" s="20">
        <f>IF((T7007+R7008)&lt;0,0,IF((T7007+R7008)&gt;结论【关键目标】!C$28,结论【关键目标】!C$28,T7007+R7008))</f>
        <v>8.1608751999999996</v>
      </c>
      <c r="U7008" s="19">
        <f>IF((T7007+R7008)&lt;结论【关键目标】!$C$28,0,(发电量计算【计算逻辑页】!R7008+发电量计算【计算逻辑页】!T7007-结论【关键目标】!$C$28))</f>
        <v>0</v>
      </c>
      <c r="V7008" s="5">
        <f t="shared" si="985"/>
        <v>0</v>
      </c>
      <c r="W7008" s="5">
        <f t="shared" si="986"/>
        <v>0</v>
      </c>
      <c r="X7008" s="5">
        <f t="shared" si="989"/>
        <v>0</v>
      </c>
    </row>
    <row r="7009" spans="1:24" x14ac:dyDescent="0.15">
      <c r="A7009" s="7">
        <v>7008</v>
      </c>
      <c r="B7009" s="7">
        <v>10</v>
      </c>
      <c r="C7009" s="7">
        <v>19</v>
      </c>
      <c r="D7009" s="7">
        <v>24</v>
      </c>
      <c r="E7009" s="7">
        <v>292</v>
      </c>
      <c r="F7009" s="7">
        <v>11.1</v>
      </c>
      <c r="G7009" s="7">
        <v>0</v>
      </c>
      <c r="H7009" s="7">
        <f t="shared" si="981"/>
        <v>4</v>
      </c>
      <c r="I7009" s="16">
        <f t="shared" si="982"/>
        <v>45218</v>
      </c>
      <c r="J7009" s="17">
        <v>0.2407</v>
      </c>
      <c r="K7009" s="18">
        <f>G7009*结论【关键目标】!C$27*0.7735*0.001</f>
        <v>0</v>
      </c>
      <c r="L7009" s="5">
        <v>0</v>
      </c>
      <c r="M7009" s="5">
        <f>ABS(IF(L7009&lt;=0,L7009/耗电量关键数据!$B$6/1000,L7009/耗电量关键数据!$B$5/1000))</f>
        <v>0</v>
      </c>
      <c r="N7009" s="5">
        <f>电气设备逐时使用率计算!H6985</f>
        <v>1.1688450000000001</v>
      </c>
      <c r="O7009" s="5">
        <f>灯光逐时使用率计算!H6985</f>
        <v>0.37403039999999999</v>
      </c>
      <c r="P7009" s="19">
        <f t="shared" si="983"/>
        <v>1.5428754000000002</v>
      </c>
      <c r="Q7009" s="19">
        <f t="shared" si="987"/>
        <v>0</v>
      </c>
      <c r="R7009" s="20">
        <f t="shared" si="984"/>
        <v>0</v>
      </c>
      <c r="S7009" s="20">
        <f t="shared" si="988"/>
        <v>0</v>
      </c>
      <c r="T7009" s="20">
        <f>IF((T7008+R7009)&lt;0,0,IF((T7008+R7009)&gt;结论【关键目标】!C$28,结论【关键目标】!C$28,T7008+R7009))</f>
        <v>8.1608751999999996</v>
      </c>
      <c r="U7009" s="19">
        <f>IF((T7008+R7009)&lt;结论【关键目标】!$C$28,0,(发电量计算【计算逻辑页】!R7009+发电量计算【计算逻辑页】!T7008-结论【关键目标】!$C$28))</f>
        <v>0</v>
      </c>
      <c r="V7009" s="5">
        <f t="shared" si="985"/>
        <v>0</v>
      </c>
      <c r="W7009" s="5">
        <f t="shared" si="986"/>
        <v>0</v>
      </c>
      <c r="X7009" s="5">
        <f t="shared" si="989"/>
        <v>0</v>
      </c>
    </row>
    <row r="7010" spans="1:24" x14ac:dyDescent="0.15">
      <c r="A7010" s="7">
        <v>7009</v>
      </c>
      <c r="B7010" s="7">
        <v>10</v>
      </c>
      <c r="C7010" s="7">
        <v>20</v>
      </c>
      <c r="D7010" s="7">
        <v>1</v>
      </c>
      <c r="E7010" s="7">
        <v>293</v>
      </c>
      <c r="F7010" s="7">
        <v>12</v>
      </c>
      <c r="G7010" s="7">
        <v>0</v>
      </c>
      <c r="H7010" s="7">
        <f t="shared" si="981"/>
        <v>5</v>
      </c>
      <c r="I7010" s="16">
        <f t="shared" si="982"/>
        <v>45219</v>
      </c>
      <c r="J7010" s="17">
        <v>0.2407</v>
      </c>
      <c r="K7010" s="18">
        <f>G7010*结论【关键目标】!C$27*0.7735*0.001</f>
        <v>0</v>
      </c>
      <c r="L7010" s="5">
        <v>0</v>
      </c>
      <c r="M7010" s="5">
        <f>ABS(IF(L7010&lt;=0,L7010/耗电量关键数据!$B$6/1000,L7010/耗电量关键数据!$B$5/1000))</f>
        <v>0</v>
      </c>
      <c r="N7010" s="5">
        <f>电气设备逐时使用率计算!H6986</f>
        <v>1.1688450000000001</v>
      </c>
      <c r="O7010" s="5">
        <f>灯光逐时使用率计算!H6986</f>
        <v>0.37403039999999999</v>
      </c>
      <c r="P7010" s="19">
        <f t="shared" si="983"/>
        <v>1.5428754000000002</v>
      </c>
      <c r="Q7010" s="19">
        <f t="shared" si="987"/>
        <v>0</v>
      </c>
      <c r="R7010" s="20">
        <f t="shared" si="984"/>
        <v>0</v>
      </c>
      <c r="S7010" s="20">
        <f t="shared" si="988"/>
        <v>0</v>
      </c>
      <c r="T7010" s="20">
        <f>IF((T7009+R7010)&lt;0,0,IF((T7009+R7010)&gt;结论【关键目标】!C$28,结论【关键目标】!C$28,T7009+R7010))</f>
        <v>8.1608751999999996</v>
      </c>
      <c r="U7010" s="19">
        <f>IF((T7009+R7010)&lt;结论【关键目标】!$C$28,0,(发电量计算【计算逻辑页】!R7010+发电量计算【计算逻辑页】!T7009-结论【关键目标】!$C$28))</f>
        <v>0</v>
      </c>
      <c r="V7010" s="5">
        <f t="shared" si="985"/>
        <v>0</v>
      </c>
      <c r="W7010" s="5">
        <f t="shared" si="986"/>
        <v>0</v>
      </c>
      <c r="X7010" s="5">
        <f t="shared" si="989"/>
        <v>0</v>
      </c>
    </row>
    <row r="7011" spans="1:24" x14ac:dyDescent="0.15">
      <c r="A7011" s="7">
        <v>7010</v>
      </c>
      <c r="B7011" s="7">
        <v>10</v>
      </c>
      <c r="C7011" s="7">
        <v>20</v>
      </c>
      <c r="D7011" s="7">
        <v>2</v>
      </c>
      <c r="E7011" s="7">
        <v>293</v>
      </c>
      <c r="F7011" s="7">
        <v>13</v>
      </c>
      <c r="G7011" s="7">
        <v>0</v>
      </c>
      <c r="H7011" s="7">
        <f t="shared" si="981"/>
        <v>5</v>
      </c>
      <c r="I7011" s="16">
        <f t="shared" si="982"/>
        <v>45219</v>
      </c>
      <c r="J7011" s="17">
        <v>0.2407</v>
      </c>
      <c r="K7011" s="18">
        <f>G7011*结论【关键目标】!C$27*0.7735*0.001</f>
        <v>0</v>
      </c>
      <c r="L7011" s="5">
        <v>0</v>
      </c>
      <c r="M7011" s="5">
        <f>ABS(IF(L7011&lt;=0,L7011/耗电量关键数据!$B$6/1000,L7011/耗电量关键数据!$B$5/1000))</f>
        <v>0</v>
      </c>
      <c r="N7011" s="5">
        <f>电气设备逐时使用率计算!H6987</f>
        <v>1.1688450000000001</v>
      </c>
      <c r="O7011" s="5">
        <f>灯光逐时使用率计算!H6987</f>
        <v>0.37403039999999999</v>
      </c>
      <c r="P7011" s="19">
        <f t="shared" si="983"/>
        <v>1.5428754000000002</v>
      </c>
      <c r="Q7011" s="19">
        <f t="shared" si="987"/>
        <v>0</v>
      </c>
      <c r="R7011" s="20">
        <f t="shared" si="984"/>
        <v>0</v>
      </c>
      <c r="S7011" s="20">
        <f t="shared" si="988"/>
        <v>0</v>
      </c>
      <c r="T7011" s="20">
        <f>IF((T7010+R7011)&lt;0,0,IF((T7010+R7011)&gt;结论【关键目标】!C$28,结论【关键目标】!C$28,T7010+R7011))</f>
        <v>8.1608751999999996</v>
      </c>
      <c r="U7011" s="19">
        <f>IF((T7010+R7011)&lt;结论【关键目标】!$C$28,0,(发电量计算【计算逻辑页】!R7011+发电量计算【计算逻辑页】!T7010-结论【关键目标】!$C$28))</f>
        <v>0</v>
      </c>
      <c r="V7011" s="5">
        <f t="shared" si="985"/>
        <v>0</v>
      </c>
      <c r="W7011" s="5">
        <f t="shared" si="986"/>
        <v>0</v>
      </c>
      <c r="X7011" s="5">
        <f t="shared" si="989"/>
        <v>0</v>
      </c>
    </row>
    <row r="7012" spans="1:24" x14ac:dyDescent="0.15">
      <c r="A7012" s="7">
        <v>7011</v>
      </c>
      <c r="B7012" s="7">
        <v>10</v>
      </c>
      <c r="C7012" s="7">
        <v>20</v>
      </c>
      <c r="D7012" s="7">
        <v>3</v>
      </c>
      <c r="E7012" s="7">
        <v>293</v>
      </c>
      <c r="F7012" s="7">
        <v>12.5</v>
      </c>
      <c r="G7012" s="7">
        <v>0</v>
      </c>
      <c r="H7012" s="7">
        <f t="shared" si="981"/>
        <v>5</v>
      </c>
      <c r="I7012" s="16">
        <f t="shared" si="982"/>
        <v>45219</v>
      </c>
      <c r="J7012" s="17">
        <v>0.2407</v>
      </c>
      <c r="K7012" s="18">
        <f>G7012*结论【关键目标】!C$27*0.7735*0.001</f>
        <v>0</v>
      </c>
      <c r="L7012" s="5">
        <v>0</v>
      </c>
      <c r="M7012" s="5">
        <f>ABS(IF(L7012&lt;=0,L7012/耗电量关键数据!$B$6/1000,L7012/耗电量关键数据!$B$5/1000))</f>
        <v>0</v>
      </c>
      <c r="N7012" s="5">
        <f>电气设备逐时使用率计算!H6988</f>
        <v>1.1688450000000001</v>
      </c>
      <c r="O7012" s="5">
        <f>灯光逐时使用率计算!H6988</f>
        <v>0.37403039999999999</v>
      </c>
      <c r="P7012" s="19">
        <f t="shared" si="983"/>
        <v>1.5428754000000002</v>
      </c>
      <c r="Q7012" s="19">
        <f t="shared" si="987"/>
        <v>0</v>
      </c>
      <c r="R7012" s="20">
        <f t="shared" si="984"/>
        <v>0</v>
      </c>
      <c r="S7012" s="20">
        <f t="shared" si="988"/>
        <v>0</v>
      </c>
      <c r="T7012" s="20">
        <f>IF((T7011+R7012)&lt;0,0,IF((T7011+R7012)&gt;结论【关键目标】!C$28,结论【关键目标】!C$28,T7011+R7012))</f>
        <v>8.1608751999999996</v>
      </c>
      <c r="U7012" s="19">
        <f>IF((T7011+R7012)&lt;结论【关键目标】!$C$28,0,(发电量计算【计算逻辑页】!R7012+发电量计算【计算逻辑页】!T7011-结论【关键目标】!$C$28))</f>
        <v>0</v>
      </c>
      <c r="V7012" s="5">
        <f t="shared" si="985"/>
        <v>0</v>
      </c>
      <c r="W7012" s="5">
        <f t="shared" si="986"/>
        <v>0</v>
      </c>
      <c r="X7012" s="5">
        <f t="shared" si="989"/>
        <v>0</v>
      </c>
    </row>
    <row r="7013" spans="1:24" x14ac:dyDescent="0.15">
      <c r="A7013" s="7">
        <v>7012</v>
      </c>
      <c r="B7013" s="7">
        <v>10</v>
      </c>
      <c r="C7013" s="7">
        <v>20</v>
      </c>
      <c r="D7013" s="7">
        <v>4</v>
      </c>
      <c r="E7013" s="7">
        <v>293</v>
      </c>
      <c r="F7013" s="7">
        <v>9</v>
      </c>
      <c r="G7013" s="7">
        <v>0</v>
      </c>
      <c r="H7013" s="7">
        <f t="shared" si="981"/>
        <v>5</v>
      </c>
      <c r="I7013" s="16">
        <f t="shared" si="982"/>
        <v>45219</v>
      </c>
      <c r="J7013" s="17">
        <v>0.2407</v>
      </c>
      <c r="K7013" s="18">
        <f>G7013*结论【关键目标】!C$27*0.7735*0.001</f>
        <v>0</v>
      </c>
      <c r="L7013" s="5">
        <v>0</v>
      </c>
      <c r="M7013" s="5">
        <f>ABS(IF(L7013&lt;=0,L7013/耗电量关键数据!$B$6/1000,L7013/耗电量关键数据!$B$5/1000))</f>
        <v>0</v>
      </c>
      <c r="N7013" s="5">
        <f>电气设备逐时使用率计算!H6989</f>
        <v>1.1688450000000001</v>
      </c>
      <c r="O7013" s="5">
        <f>灯光逐时使用率计算!H6989</f>
        <v>0.37403039999999999</v>
      </c>
      <c r="P7013" s="19">
        <f t="shared" si="983"/>
        <v>1.5428754000000002</v>
      </c>
      <c r="Q7013" s="19">
        <f t="shared" si="987"/>
        <v>0</v>
      </c>
      <c r="R7013" s="20">
        <f t="shared" si="984"/>
        <v>0</v>
      </c>
      <c r="S7013" s="20">
        <f t="shared" si="988"/>
        <v>0</v>
      </c>
      <c r="T7013" s="20">
        <f>IF((T7012+R7013)&lt;0,0,IF((T7012+R7013)&gt;结论【关键目标】!C$28,结论【关键目标】!C$28,T7012+R7013))</f>
        <v>8.1608751999999996</v>
      </c>
      <c r="U7013" s="19">
        <f>IF((T7012+R7013)&lt;结论【关键目标】!$C$28,0,(发电量计算【计算逻辑页】!R7013+发电量计算【计算逻辑页】!T7012-结论【关键目标】!$C$28))</f>
        <v>0</v>
      </c>
      <c r="V7013" s="5">
        <f t="shared" si="985"/>
        <v>0</v>
      </c>
      <c r="W7013" s="5">
        <f t="shared" si="986"/>
        <v>0</v>
      </c>
      <c r="X7013" s="5">
        <f t="shared" si="989"/>
        <v>0</v>
      </c>
    </row>
    <row r="7014" spans="1:24" x14ac:dyDescent="0.15">
      <c r="A7014" s="7">
        <v>7013</v>
      </c>
      <c r="B7014" s="7">
        <v>10</v>
      </c>
      <c r="C7014" s="7">
        <v>20</v>
      </c>
      <c r="D7014" s="7">
        <v>5</v>
      </c>
      <c r="E7014" s="7">
        <v>293</v>
      </c>
      <c r="F7014" s="7">
        <v>9</v>
      </c>
      <c r="G7014" s="7">
        <v>0</v>
      </c>
      <c r="H7014" s="7">
        <f t="shared" si="981"/>
        <v>5</v>
      </c>
      <c r="I7014" s="16">
        <f t="shared" si="982"/>
        <v>45219</v>
      </c>
      <c r="J7014" s="17">
        <v>0.2407</v>
      </c>
      <c r="K7014" s="18">
        <f>G7014*结论【关键目标】!C$27*0.7735*0.001</f>
        <v>0</v>
      </c>
      <c r="L7014" s="5">
        <v>0</v>
      </c>
      <c r="M7014" s="5">
        <f>ABS(IF(L7014&lt;=0,L7014/耗电量关键数据!$B$6/1000,L7014/耗电量关键数据!$B$5/1000))</f>
        <v>0</v>
      </c>
      <c r="N7014" s="5">
        <f>电气设备逐时使用率计算!H6990</f>
        <v>1.1688450000000001</v>
      </c>
      <c r="O7014" s="5">
        <f>灯光逐时使用率计算!H6990</f>
        <v>0.37403039999999999</v>
      </c>
      <c r="P7014" s="19">
        <f t="shared" si="983"/>
        <v>1.5428754000000002</v>
      </c>
      <c r="Q7014" s="19">
        <f t="shared" si="987"/>
        <v>0</v>
      </c>
      <c r="R7014" s="20">
        <f t="shared" si="984"/>
        <v>0</v>
      </c>
      <c r="S7014" s="20">
        <f t="shared" si="988"/>
        <v>0</v>
      </c>
      <c r="T7014" s="20">
        <f>IF((T7013+R7014)&lt;0,0,IF((T7013+R7014)&gt;结论【关键目标】!C$28,结论【关键目标】!C$28,T7013+R7014))</f>
        <v>8.1608751999999996</v>
      </c>
      <c r="U7014" s="19">
        <f>IF((T7013+R7014)&lt;结论【关键目标】!$C$28,0,(发电量计算【计算逻辑页】!R7014+发电量计算【计算逻辑页】!T7013-结论【关键目标】!$C$28))</f>
        <v>0</v>
      </c>
      <c r="V7014" s="5">
        <f t="shared" si="985"/>
        <v>0</v>
      </c>
      <c r="W7014" s="5">
        <f t="shared" si="986"/>
        <v>0</v>
      </c>
      <c r="X7014" s="5">
        <f t="shared" si="989"/>
        <v>0</v>
      </c>
    </row>
    <row r="7015" spans="1:24" x14ac:dyDescent="0.15">
      <c r="A7015" s="7">
        <v>7014</v>
      </c>
      <c r="B7015" s="7">
        <v>10</v>
      </c>
      <c r="C7015" s="7">
        <v>20</v>
      </c>
      <c r="D7015" s="7">
        <v>6</v>
      </c>
      <c r="E7015" s="7">
        <v>293</v>
      </c>
      <c r="F7015" s="7">
        <v>10.199999999999999</v>
      </c>
      <c r="G7015" s="7">
        <v>0</v>
      </c>
      <c r="H7015" s="7">
        <f t="shared" si="981"/>
        <v>5</v>
      </c>
      <c r="I7015" s="16">
        <f t="shared" si="982"/>
        <v>45219</v>
      </c>
      <c r="J7015" s="17">
        <v>0.2407</v>
      </c>
      <c r="K7015" s="18">
        <f>G7015*结论【关键目标】!C$27*0.7735*0.001</f>
        <v>0</v>
      </c>
      <c r="L7015" s="5">
        <v>0</v>
      </c>
      <c r="M7015" s="5">
        <f>ABS(IF(L7015&lt;=0,L7015/耗电量关键数据!$B$6/1000,L7015/耗电量关键数据!$B$5/1000))</f>
        <v>0</v>
      </c>
      <c r="N7015" s="5">
        <f>电气设备逐时使用率计算!H6991</f>
        <v>1.1688450000000001</v>
      </c>
      <c r="O7015" s="5">
        <f>灯光逐时使用率计算!H6991</f>
        <v>0.37403039999999999</v>
      </c>
      <c r="P7015" s="19">
        <f t="shared" si="983"/>
        <v>1.5428754000000002</v>
      </c>
      <c r="Q7015" s="19">
        <f t="shared" si="987"/>
        <v>0</v>
      </c>
      <c r="R7015" s="20">
        <f t="shared" si="984"/>
        <v>0</v>
      </c>
      <c r="S7015" s="20">
        <f t="shared" si="988"/>
        <v>0</v>
      </c>
      <c r="T7015" s="20">
        <f>IF((T7014+R7015)&lt;0,0,IF((T7014+R7015)&gt;结论【关键目标】!C$28,结论【关键目标】!C$28,T7014+R7015))</f>
        <v>8.1608751999999996</v>
      </c>
      <c r="U7015" s="19">
        <f>IF((T7014+R7015)&lt;结论【关键目标】!$C$28,0,(发电量计算【计算逻辑页】!R7015+发电量计算【计算逻辑页】!T7014-结论【关键目标】!$C$28))</f>
        <v>0</v>
      </c>
      <c r="V7015" s="5">
        <f t="shared" si="985"/>
        <v>0</v>
      </c>
      <c r="W7015" s="5">
        <f t="shared" si="986"/>
        <v>0</v>
      </c>
      <c r="X7015" s="5">
        <f t="shared" si="989"/>
        <v>0</v>
      </c>
    </row>
    <row r="7016" spans="1:24" x14ac:dyDescent="0.15">
      <c r="A7016" s="7">
        <v>7015</v>
      </c>
      <c r="B7016" s="7">
        <v>10</v>
      </c>
      <c r="C7016" s="7">
        <v>20</v>
      </c>
      <c r="D7016" s="7">
        <v>7</v>
      </c>
      <c r="E7016" s="7">
        <v>293</v>
      </c>
      <c r="F7016" s="7">
        <v>7</v>
      </c>
      <c r="G7016" s="7">
        <v>26.9</v>
      </c>
      <c r="H7016" s="7">
        <f t="shared" si="981"/>
        <v>5</v>
      </c>
      <c r="I7016" s="16">
        <f t="shared" si="982"/>
        <v>45219</v>
      </c>
      <c r="J7016" s="17">
        <v>0.2407</v>
      </c>
      <c r="K7016" s="18">
        <f>G7016*结论【关键目标】!C$27*0.7735*0.001</f>
        <v>2.4968579999999996</v>
      </c>
      <c r="L7016" s="5">
        <v>0</v>
      </c>
      <c r="M7016" s="5">
        <f>ABS(IF(L7016&lt;=0,L7016/耗电量关键数据!$B$6/1000,L7016/耗电量关键数据!$B$5/1000))</f>
        <v>0</v>
      </c>
      <c r="N7016" s="5">
        <f>电气设备逐时使用率计算!H6992</f>
        <v>2.3376900000000003</v>
      </c>
      <c r="O7016" s="5">
        <f>灯光逐时使用率计算!H6992</f>
        <v>1.2467680000000001</v>
      </c>
      <c r="P7016" s="19">
        <f t="shared" si="983"/>
        <v>3.5844580000000006</v>
      </c>
      <c r="Q7016" s="19">
        <f t="shared" si="987"/>
        <v>0</v>
      </c>
      <c r="R7016" s="20">
        <f t="shared" si="984"/>
        <v>2.4968579999999996</v>
      </c>
      <c r="S7016" s="20">
        <f t="shared" si="988"/>
        <v>0</v>
      </c>
      <c r="T7016" s="20">
        <f>IF((T7015+R7016)&lt;0,0,IF((T7015+R7016)&gt;结论【关键目标】!C$28,结论【关键目标】!C$28,T7015+R7016))</f>
        <v>10.657733199999999</v>
      </c>
      <c r="U7016" s="19">
        <f>IF((T7015+R7016)&lt;结论【关键目标】!$C$28,0,(发电量计算【计算逻辑页】!R7016+发电量计算【计算逻辑页】!T7015-结论【关键目标】!$C$28))</f>
        <v>0</v>
      </c>
      <c r="V7016" s="5">
        <f t="shared" si="985"/>
        <v>0</v>
      </c>
      <c r="W7016" s="5">
        <f t="shared" si="986"/>
        <v>0.60099372059999989</v>
      </c>
      <c r="X7016" s="5">
        <f t="shared" si="989"/>
        <v>0</v>
      </c>
    </row>
    <row r="7017" spans="1:24" x14ac:dyDescent="0.15">
      <c r="A7017" s="7">
        <v>7016</v>
      </c>
      <c r="B7017" s="7">
        <v>10</v>
      </c>
      <c r="C7017" s="7">
        <v>20</v>
      </c>
      <c r="D7017" s="7">
        <v>8</v>
      </c>
      <c r="E7017" s="7">
        <v>293</v>
      </c>
      <c r="F7017" s="7">
        <v>8</v>
      </c>
      <c r="G7017" s="7">
        <v>140.80000000000001</v>
      </c>
      <c r="H7017" s="7">
        <f t="shared" si="981"/>
        <v>5</v>
      </c>
      <c r="I7017" s="16">
        <f t="shared" si="982"/>
        <v>45219</v>
      </c>
      <c r="J7017" s="17">
        <v>0.70809999999999995</v>
      </c>
      <c r="K7017" s="18">
        <f>G7017*结论【关键目标】!C$27*0.7735*0.001</f>
        <v>13.069056</v>
      </c>
      <c r="L7017" s="5">
        <v>0</v>
      </c>
      <c r="M7017" s="5">
        <f>ABS(IF(L7017&lt;=0,L7017/耗电量关键数据!$B$6/1000,L7017/耗电量关键数据!$B$5/1000))</f>
        <v>0</v>
      </c>
      <c r="N7017" s="5">
        <f>电气设备逐时使用率计算!H6993</f>
        <v>11.688450000000001</v>
      </c>
      <c r="O7017" s="5">
        <f>灯光逐时使用率计算!H6993</f>
        <v>6.2338399999999998</v>
      </c>
      <c r="P7017" s="19">
        <f t="shared" si="983"/>
        <v>17.92229</v>
      </c>
      <c r="Q7017" s="19">
        <f t="shared" si="987"/>
        <v>0</v>
      </c>
      <c r="R7017" s="20">
        <f t="shared" si="984"/>
        <v>13.069056</v>
      </c>
      <c r="S7017" s="20">
        <f t="shared" si="988"/>
        <v>0</v>
      </c>
      <c r="T7017" s="20">
        <f>IF((T7016+R7017)&lt;0,0,IF((T7016+R7017)&gt;结论【关键目标】!C$28,结论【关键目标】!C$28,T7016+R7017))</f>
        <v>22</v>
      </c>
      <c r="U7017" s="19">
        <f>IF((T7016+R7017)&lt;结论【关键目标】!$C$28,0,(发电量计算【计算逻辑页】!R7017+发电量计算【计算逻辑页】!T7016-结论【关键目标】!$C$28))</f>
        <v>1.7267891999999989</v>
      </c>
      <c r="V7017" s="5">
        <f t="shared" si="985"/>
        <v>0.60437621999999958</v>
      </c>
      <c r="W7017" s="5">
        <f t="shared" si="986"/>
        <v>9.2541985535999984</v>
      </c>
      <c r="X7017" s="5">
        <f t="shared" si="989"/>
        <v>0</v>
      </c>
    </row>
    <row r="7018" spans="1:24" x14ac:dyDescent="0.15">
      <c r="A7018" s="7">
        <v>7017</v>
      </c>
      <c r="B7018" s="7">
        <v>10</v>
      </c>
      <c r="C7018" s="7">
        <v>20</v>
      </c>
      <c r="D7018" s="7">
        <v>9</v>
      </c>
      <c r="E7018" s="7">
        <v>293</v>
      </c>
      <c r="F7018" s="7">
        <v>14.6</v>
      </c>
      <c r="G7018" s="7">
        <v>390.1</v>
      </c>
      <c r="H7018" s="7">
        <f t="shared" si="981"/>
        <v>5</v>
      </c>
      <c r="I7018" s="16">
        <f t="shared" si="982"/>
        <v>45219</v>
      </c>
      <c r="J7018" s="17">
        <v>0.70809999999999995</v>
      </c>
      <c r="K7018" s="18">
        <f>G7018*结论【关键目标】!C$27*0.7735*0.001</f>
        <v>36.209081999999995</v>
      </c>
      <c r="L7018" s="5">
        <v>0</v>
      </c>
      <c r="M7018" s="5">
        <f>ABS(IF(L7018&lt;=0,L7018/耗电量关键数据!$B$6/1000,L7018/耗电量关键数据!$B$5/1000))</f>
        <v>0</v>
      </c>
      <c r="N7018" s="5">
        <f>电气设备逐时使用率计算!H6994</f>
        <v>22.208055000000002</v>
      </c>
      <c r="O7018" s="5">
        <f>灯光逐时使用率计算!H6994</f>
        <v>11.844296</v>
      </c>
      <c r="P7018" s="19">
        <f t="shared" si="983"/>
        <v>34.052351000000002</v>
      </c>
      <c r="Q7018" s="19">
        <f t="shared" si="987"/>
        <v>0</v>
      </c>
      <c r="R7018" s="20">
        <f t="shared" si="984"/>
        <v>36.209081999999995</v>
      </c>
      <c r="S7018" s="20">
        <f t="shared" si="988"/>
        <v>0</v>
      </c>
      <c r="T7018" s="20">
        <f>IF((T7017+R7018)&lt;0,0,IF((T7017+R7018)&gt;结论【关键目标】!C$28,结论【关键目标】!C$28,T7017+R7018))</f>
        <v>22</v>
      </c>
      <c r="U7018" s="19">
        <f>IF((T7017+R7018)&lt;结论【关键目标】!$C$28,0,(发电量计算【计算逻辑页】!R7018+发电量计算【计算逻辑页】!T7017-结论【关键目标】!$C$28))</f>
        <v>36.209081999999995</v>
      </c>
      <c r="V7018" s="5">
        <f t="shared" si="985"/>
        <v>12.673178699999998</v>
      </c>
      <c r="W7018" s="5">
        <f t="shared" si="986"/>
        <v>24.1124697431</v>
      </c>
      <c r="X7018" s="5">
        <f t="shared" si="989"/>
        <v>0</v>
      </c>
    </row>
    <row r="7019" spans="1:24" x14ac:dyDescent="0.15">
      <c r="A7019" s="7">
        <v>7018</v>
      </c>
      <c r="B7019" s="7">
        <v>10</v>
      </c>
      <c r="C7019" s="7">
        <v>20</v>
      </c>
      <c r="D7019" s="7">
        <v>10</v>
      </c>
      <c r="E7019" s="7">
        <v>293</v>
      </c>
      <c r="F7019" s="7">
        <v>16</v>
      </c>
      <c r="G7019" s="7">
        <v>567.29999999999995</v>
      </c>
      <c r="H7019" s="7">
        <f t="shared" si="981"/>
        <v>5</v>
      </c>
      <c r="I7019" s="16">
        <f t="shared" si="982"/>
        <v>45219</v>
      </c>
      <c r="J7019" s="17">
        <v>0.70809999999999995</v>
      </c>
      <c r="K7019" s="18">
        <f>G7019*结论【关键目标】!C$27*0.7735*0.001</f>
        <v>52.656786000000004</v>
      </c>
      <c r="L7019" s="5">
        <v>0</v>
      </c>
      <c r="M7019" s="5">
        <f>ABS(IF(L7019&lt;=0,L7019/耗电量关键数据!$B$6/1000,L7019/耗电量关键数据!$B$5/1000))</f>
        <v>0</v>
      </c>
      <c r="N7019" s="5">
        <f>电气设备逐时使用率计算!H6995</f>
        <v>22.208055000000002</v>
      </c>
      <c r="O7019" s="5">
        <f>灯光逐时使用率计算!H6995</f>
        <v>11.844296</v>
      </c>
      <c r="P7019" s="19">
        <f t="shared" si="983"/>
        <v>34.052351000000002</v>
      </c>
      <c r="Q7019" s="19">
        <f t="shared" si="987"/>
        <v>0</v>
      </c>
      <c r="R7019" s="20">
        <f t="shared" si="984"/>
        <v>52.656786000000004</v>
      </c>
      <c r="S7019" s="20">
        <f t="shared" si="988"/>
        <v>0</v>
      </c>
      <c r="T7019" s="20">
        <f>IF((T7018+R7019)&lt;0,0,IF((T7018+R7019)&gt;结论【关键目标】!C$28,结论【关键目标】!C$28,T7018+R7019))</f>
        <v>22</v>
      </c>
      <c r="U7019" s="19">
        <f>IF((T7018+R7019)&lt;结论【关键目标】!$C$28,0,(发电量计算【计算逻辑页】!R7019+发电量计算【计算逻辑页】!T7018-结论【关键目标】!$C$28))</f>
        <v>52.656786000000011</v>
      </c>
      <c r="V7019" s="5">
        <f t="shared" si="985"/>
        <v>18.429875100000004</v>
      </c>
      <c r="W7019" s="5">
        <f t="shared" si="986"/>
        <v>24.1124697431</v>
      </c>
      <c r="X7019" s="5">
        <f t="shared" si="989"/>
        <v>0</v>
      </c>
    </row>
    <row r="7020" spans="1:24" x14ac:dyDescent="0.15">
      <c r="A7020" s="7">
        <v>7019</v>
      </c>
      <c r="B7020" s="7">
        <v>10</v>
      </c>
      <c r="C7020" s="7">
        <v>20</v>
      </c>
      <c r="D7020" s="7">
        <v>11</v>
      </c>
      <c r="E7020" s="7">
        <v>293</v>
      </c>
      <c r="F7020" s="7">
        <v>19</v>
      </c>
      <c r="G7020" s="7">
        <v>715.3</v>
      </c>
      <c r="H7020" s="7">
        <f t="shared" si="981"/>
        <v>5</v>
      </c>
      <c r="I7020" s="16">
        <f t="shared" si="982"/>
        <v>45219</v>
      </c>
      <c r="J7020" s="17">
        <v>1.2267999999999999</v>
      </c>
      <c r="K7020" s="18">
        <f>G7020*结论【关键目标】!C$27*0.7735*0.001</f>
        <v>66.394145999999992</v>
      </c>
      <c r="L7020" s="5">
        <v>0</v>
      </c>
      <c r="M7020" s="5">
        <f>ABS(IF(L7020&lt;=0,L7020/耗电量关键数据!$B$6/1000,L7020/耗电量关键数据!$B$5/1000))</f>
        <v>0</v>
      </c>
      <c r="N7020" s="5">
        <f>电气设备逐时使用率计算!H6996</f>
        <v>22.208055000000002</v>
      </c>
      <c r="O7020" s="5">
        <f>灯光逐时使用率计算!H6996</f>
        <v>11.844296</v>
      </c>
      <c r="P7020" s="19">
        <f t="shared" si="983"/>
        <v>34.052351000000002</v>
      </c>
      <c r="Q7020" s="19">
        <f t="shared" si="987"/>
        <v>34.052351000000002</v>
      </c>
      <c r="R7020" s="20">
        <f t="shared" si="984"/>
        <v>32.341794999999991</v>
      </c>
      <c r="S7020" s="20">
        <f t="shared" si="988"/>
        <v>0</v>
      </c>
      <c r="T7020" s="20">
        <f>IF((T7019+R7020)&lt;0,0,IF((T7019+R7020)&gt;结论【关键目标】!C$28,结论【关键目标】!C$28,T7019+R7020))</f>
        <v>22</v>
      </c>
      <c r="U7020" s="19">
        <f>IF((T7019+R7020)&lt;结论【关键目标】!$C$28,0,(发电量计算【计算逻辑页】!R7020+发电量计算【计算逻辑页】!T7019-结论【关键目标】!$C$28))</f>
        <v>32.341794999999991</v>
      </c>
      <c r="V7020" s="5">
        <f t="shared" si="985"/>
        <v>11.319628249999996</v>
      </c>
      <c r="W7020" s="5">
        <f t="shared" si="986"/>
        <v>41.775424206799997</v>
      </c>
      <c r="X7020" s="5">
        <f t="shared" si="989"/>
        <v>0</v>
      </c>
    </row>
    <row r="7021" spans="1:24" x14ac:dyDescent="0.15">
      <c r="A7021" s="7">
        <v>7020</v>
      </c>
      <c r="B7021" s="7">
        <v>10</v>
      </c>
      <c r="C7021" s="7">
        <v>20</v>
      </c>
      <c r="D7021" s="7">
        <v>12</v>
      </c>
      <c r="E7021" s="7">
        <v>293</v>
      </c>
      <c r="F7021" s="7">
        <v>20.8</v>
      </c>
      <c r="G7021" s="7">
        <v>661.1</v>
      </c>
      <c r="H7021" s="7">
        <f t="shared" si="981"/>
        <v>5</v>
      </c>
      <c r="I7021" s="16">
        <f t="shared" si="982"/>
        <v>45219</v>
      </c>
      <c r="J7021" s="17">
        <v>1.2267999999999999</v>
      </c>
      <c r="K7021" s="18">
        <f>G7021*结论【关键目标】!C$27*0.7735*0.001</f>
        <v>61.363301999999997</v>
      </c>
      <c r="L7021" s="5">
        <v>0</v>
      </c>
      <c r="M7021" s="5">
        <f>ABS(IF(L7021&lt;=0,L7021/耗电量关键数据!$B$6/1000,L7021/耗电量关键数据!$B$5/1000))</f>
        <v>0</v>
      </c>
      <c r="N7021" s="5">
        <f>电气设备逐时使用率计算!H6997</f>
        <v>11.688450000000001</v>
      </c>
      <c r="O7021" s="5">
        <f>灯光逐时使用率计算!H6997</f>
        <v>9.9741440000000008</v>
      </c>
      <c r="P7021" s="19">
        <f t="shared" si="983"/>
        <v>21.662594000000002</v>
      </c>
      <c r="Q7021" s="19">
        <f t="shared" si="987"/>
        <v>21.662594000000002</v>
      </c>
      <c r="R7021" s="20">
        <f t="shared" si="984"/>
        <v>39.700707999999992</v>
      </c>
      <c r="S7021" s="20">
        <f t="shared" si="988"/>
        <v>0</v>
      </c>
      <c r="T7021" s="20">
        <f>IF((T7020+R7021)&lt;0,0,IF((T7020+R7021)&gt;结论【关键目标】!C$28,结论【关键目标】!C$28,T7020+R7021))</f>
        <v>22</v>
      </c>
      <c r="U7021" s="19">
        <f>IF((T7020+R7021)&lt;结论【关键目标】!$C$28,0,(发电量计算【计算逻辑页】!R7021+发电量计算【计算逻辑页】!T7020-结论【关键目标】!$C$28))</f>
        <v>39.700707999999992</v>
      </c>
      <c r="V7021" s="5">
        <f t="shared" si="985"/>
        <v>13.895247799999996</v>
      </c>
      <c r="W7021" s="5">
        <f t="shared" si="986"/>
        <v>26.5756703192</v>
      </c>
      <c r="X7021" s="5">
        <f t="shared" si="989"/>
        <v>0</v>
      </c>
    </row>
    <row r="7022" spans="1:24" x14ac:dyDescent="0.15">
      <c r="A7022" s="7">
        <v>7021</v>
      </c>
      <c r="B7022" s="7">
        <v>10</v>
      </c>
      <c r="C7022" s="7">
        <v>20</v>
      </c>
      <c r="D7022" s="7">
        <v>13</v>
      </c>
      <c r="E7022" s="7">
        <v>293</v>
      </c>
      <c r="F7022" s="7">
        <v>22</v>
      </c>
      <c r="G7022" s="7">
        <v>613.79999999999995</v>
      </c>
      <c r="H7022" s="7">
        <f t="shared" si="981"/>
        <v>5</v>
      </c>
      <c r="I7022" s="16">
        <f t="shared" si="982"/>
        <v>45219</v>
      </c>
      <c r="J7022" s="17">
        <v>1.2267999999999999</v>
      </c>
      <c r="K7022" s="18">
        <f>G7022*结论【关键目标】!C$27*0.7735*0.001</f>
        <v>56.972915999999998</v>
      </c>
      <c r="L7022" s="5">
        <v>0</v>
      </c>
      <c r="M7022" s="5">
        <f>ABS(IF(L7022&lt;=0,L7022/耗电量关键数据!$B$6/1000,L7022/耗电量关键数据!$B$5/1000))</f>
        <v>0</v>
      </c>
      <c r="N7022" s="5">
        <f>电气设备逐时使用率计算!H6998</f>
        <v>11.688450000000001</v>
      </c>
      <c r="O7022" s="5">
        <f>灯光逐时使用率计算!H6998</f>
        <v>9.9741440000000008</v>
      </c>
      <c r="P7022" s="19">
        <f t="shared" si="983"/>
        <v>21.662594000000002</v>
      </c>
      <c r="Q7022" s="19">
        <f t="shared" si="987"/>
        <v>21.662594000000002</v>
      </c>
      <c r="R7022" s="20">
        <f t="shared" si="984"/>
        <v>35.310321999999999</v>
      </c>
      <c r="S7022" s="20">
        <f t="shared" si="988"/>
        <v>0</v>
      </c>
      <c r="T7022" s="20">
        <f>IF((T7021+R7022)&lt;0,0,IF((T7021+R7022)&gt;结论【关键目标】!C$28,结论【关键目标】!C$28,T7021+R7022))</f>
        <v>22</v>
      </c>
      <c r="U7022" s="19">
        <f>IF((T7021+R7022)&lt;结论【关键目标】!$C$28,0,(发电量计算【计算逻辑页】!R7022+发电量计算【计算逻辑页】!T7021-结论【关键目标】!$C$28))</f>
        <v>35.310321999999999</v>
      </c>
      <c r="V7022" s="5">
        <f t="shared" si="985"/>
        <v>12.358612699999998</v>
      </c>
      <c r="W7022" s="5">
        <f t="shared" si="986"/>
        <v>26.5756703192</v>
      </c>
      <c r="X7022" s="5">
        <f t="shared" si="989"/>
        <v>0</v>
      </c>
    </row>
    <row r="7023" spans="1:24" x14ac:dyDescent="0.15">
      <c r="A7023" s="7">
        <v>7022</v>
      </c>
      <c r="B7023" s="7">
        <v>10</v>
      </c>
      <c r="C7023" s="7">
        <v>20</v>
      </c>
      <c r="D7023" s="7">
        <v>14</v>
      </c>
      <c r="E7023" s="7">
        <v>293</v>
      </c>
      <c r="F7023" s="7">
        <v>23</v>
      </c>
      <c r="G7023" s="7">
        <v>493.7</v>
      </c>
      <c r="H7023" s="7">
        <f t="shared" si="981"/>
        <v>5</v>
      </c>
      <c r="I7023" s="16">
        <f t="shared" si="982"/>
        <v>45219</v>
      </c>
      <c r="J7023" s="17">
        <v>1.2267999999999999</v>
      </c>
      <c r="K7023" s="18">
        <f>G7023*结论【关键目标】!C$27*0.7735*0.001</f>
        <v>45.825233999999995</v>
      </c>
      <c r="L7023" s="5">
        <v>0</v>
      </c>
      <c r="M7023" s="5">
        <f>ABS(IF(L7023&lt;=0,L7023/耗电量关键数据!$B$6/1000,L7023/耗电量关键数据!$B$5/1000))</f>
        <v>0</v>
      </c>
      <c r="N7023" s="5">
        <f>电气设备逐时使用率计算!H6999</f>
        <v>22.208055000000002</v>
      </c>
      <c r="O7023" s="5">
        <f>灯光逐时使用率计算!H6999</f>
        <v>11.844296</v>
      </c>
      <c r="P7023" s="19">
        <f t="shared" si="983"/>
        <v>34.052351000000002</v>
      </c>
      <c r="Q7023" s="19">
        <f t="shared" si="987"/>
        <v>34.052351000000002</v>
      </c>
      <c r="R7023" s="20">
        <f t="shared" si="984"/>
        <v>11.772882999999993</v>
      </c>
      <c r="S7023" s="20">
        <f t="shared" si="988"/>
        <v>0</v>
      </c>
      <c r="T7023" s="20">
        <f>IF((T7022+R7023)&lt;0,0,IF((T7022+R7023)&gt;结论【关键目标】!C$28,结论【关键目标】!C$28,T7022+R7023))</f>
        <v>22</v>
      </c>
      <c r="U7023" s="19">
        <f>IF((T7022+R7023)&lt;结论【关键目标】!$C$28,0,(发电量计算【计算逻辑页】!R7023+发电量计算【计算逻辑页】!T7022-结论【关键目标】!$C$28))</f>
        <v>11.772882999999993</v>
      </c>
      <c r="V7023" s="5">
        <f t="shared" si="985"/>
        <v>4.1205090499999972</v>
      </c>
      <c r="W7023" s="5">
        <f t="shared" si="986"/>
        <v>41.775424206799997</v>
      </c>
      <c r="X7023" s="5">
        <f t="shared" si="989"/>
        <v>0</v>
      </c>
    </row>
    <row r="7024" spans="1:24" x14ac:dyDescent="0.15">
      <c r="A7024" s="7">
        <v>7023</v>
      </c>
      <c r="B7024" s="7">
        <v>10</v>
      </c>
      <c r="C7024" s="7">
        <v>20</v>
      </c>
      <c r="D7024" s="7">
        <v>15</v>
      </c>
      <c r="E7024" s="7">
        <v>293</v>
      </c>
      <c r="F7024" s="7">
        <v>22.9</v>
      </c>
      <c r="G7024" s="7">
        <v>333.8</v>
      </c>
      <c r="H7024" s="7">
        <f t="shared" si="981"/>
        <v>5</v>
      </c>
      <c r="I7024" s="16">
        <f t="shared" si="982"/>
        <v>45219</v>
      </c>
      <c r="J7024" s="17">
        <v>1.2267999999999999</v>
      </c>
      <c r="K7024" s="18">
        <f>G7024*结论【关键目标】!C$27*0.7735*0.001</f>
        <v>30.983315999999999</v>
      </c>
      <c r="L7024" s="5">
        <v>0</v>
      </c>
      <c r="M7024" s="5">
        <f>ABS(IF(L7024&lt;=0,L7024/耗电量关键数据!$B$6/1000,L7024/耗电量关键数据!$B$5/1000))</f>
        <v>0</v>
      </c>
      <c r="N7024" s="5">
        <f>电气设备逐时使用率计算!H7000</f>
        <v>22.208055000000002</v>
      </c>
      <c r="O7024" s="5">
        <f>灯光逐时使用率计算!H7000</f>
        <v>11.844296</v>
      </c>
      <c r="P7024" s="19">
        <f t="shared" si="983"/>
        <v>34.052351000000002</v>
      </c>
      <c r="Q7024" s="19">
        <f t="shared" si="987"/>
        <v>34.052351000000002</v>
      </c>
      <c r="R7024" s="20">
        <f t="shared" si="984"/>
        <v>-3.0690350000000031</v>
      </c>
      <c r="S7024" s="20">
        <f t="shared" si="988"/>
        <v>3.0690350000000031</v>
      </c>
      <c r="T7024" s="20">
        <f>IF((T7023+R7024)&lt;0,0,IF((T7023+R7024)&gt;结论【关键目标】!C$28,结论【关键目标】!C$28,T7023+R7024))</f>
        <v>18.930964999999997</v>
      </c>
      <c r="U7024" s="19">
        <f>IF((T7023+R7024)&lt;结论【关键目标】!$C$28,0,(发电量计算【计算逻辑页】!R7024+发电量计算【计算逻辑页】!T7023-结论【关键目标】!$C$28))</f>
        <v>0</v>
      </c>
      <c r="V7024" s="5">
        <f t="shared" si="985"/>
        <v>0</v>
      </c>
      <c r="W7024" s="5">
        <f t="shared" si="986"/>
        <v>38.010332068799997</v>
      </c>
      <c r="X7024" s="5">
        <f t="shared" si="989"/>
        <v>2.6909298880000025</v>
      </c>
    </row>
    <row r="7025" spans="1:24" x14ac:dyDescent="0.15">
      <c r="A7025" s="7">
        <v>7024</v>
      </c>
      <c r="B7025" s="7">
        <v>10</v>
      </c>
      <c r="C7025" s="7">
        <v>20</v>
      </c>
      <c r="D7025" s="7">
        <v>16</v>
      </c>
      <c r="E7025" s="7">
        <v>293</v>
      </c>
      <c r="F7025" s="7">
        <v>23</v>
      </c>
      <c r="G7025" s="7">
        <v>166.2</v>
      </c>
      <c r="H7025" s="7">
        <f t="shared" si="981"/>
        <v>5</v>
      </c>
      <c r="I7025" s="16">
        <f t="shared" si="982"/>
        <v>45219</v>
      </c>
      <c r="J7025" s="17">
        <v>0.70809999999999995</v>
      </c>
      <c r="K7025" s="18">
        <f>G7025*结论【关键目标】!C$27*0.7735*0.001</f>
        <v>15.426684</v>
      </c>
      <c r="L7025" s="5">
        <v>0</v>
      </c>
      <c r="M7025" s="5">
        <f>ABS(IF(L7025&lt;=0,L7025/耗电量关键数据!$B$6/1000,L7025/耗电量关键数据!$B$5/1000))</f>
        <v>0</v>
      </c>
      <c r="N7025" s="5">
        <f>电气设备逐时使用率计算!H7001</f>
        <v>22.208055000000002</v>
      </c>
      <c r="O7025" s="5">
        <f>灯光逐时使用率计算!H7001</f>
        <v>11.844296</v>
      </c>
      <c r="P7025" s="19">
        <f t="shared" si="983"/>
        <v>34.052351000000002</v>
      </c>
      <c r="Q7025" s="19">
        <f t="shared" si="987"/>
        <v>0</v>
      </c>
      <c r="R7025" s="20">
        <f t="shared" si="984"/>
        <v>15.426684</v>
      </c>
      <c r="S7025" s="20">
        <f t="shared" si="988"/>
        <v>0</v>
      </c>
      <c r="T7025" s="20">
        <f>IF((T7024+R7025)&lt;0,0,IF((T7024+R7025)&gt;结论【关键目标】!C$28,结论【关键目标】!C$28,T7024+R7025))</f>
        <v>22</v>
      </c>
      <c r="U7025" s="19">
        <f>IF((T7024+R7025)&lt;结论【关键目标】!$C$28,0,(发电量计算【计算逻辑页】!R7025+发电量计算【计算逻辑页】!T7024-结论【关键目标】!$C$28))</f>
        <v>12.357648999999995</v>
      </c>
      <c r="V7025" s="5">
        <f t="shared" si="985"/>
        <v>4.3251771499999982</v>
      </c>
      <c r="W7025" s="5">
        <f t="shared" si="986"/>
        <v>10.923634940399999</v>
      </c>
      <c r="X7025" s="5">
        <f t="shared" si="989"/>
        <v>0</v>
      </c>
    </row>
    <row r="7026" spans="1:24" x14ac:dyDescent="0.15">
      <c r="A7026" s="7">
        <v>7025</v>
      </c>
      <c r="B7026" s="7">
        <v>10</v>
      </c>
      <c r="C7026" s="7">
        <v>20</v>
      </c>
      <c r="D7026" s="7">
        <v>17</v>
      </c>
      <c r="E7026" s="7">
        <v>293</v>
      </c>
      <c r="F7026" s="7">
        <v>22</v>
      </c>
      <c r="G7026" s="7">
        <v>0</v>
      </c>
      <c r="H7026" s="7">
        <f t="shared" si="981"/>
        <v>5</v>
      </c>
      <c r="I7026" s="16">
        <f t="shared" si="982"/>
        <v>45219</v>
      </c>
      <c r="J7026" s="17">
        <v>0.70809999999999995</v>
      </c>
      <c r="K7026" s="18">
        <f>G7026*结论【关键目标】!C$27*0.7735*0.001</f>
        <v>0</v>
      </c>
      <c r="L7026" s="5">
        <v>0</v>
      </c>
      <c r="M7026" s="5">
        <f>ABS(IF(L7026&lt;=0,L7026/耗电量关键数据!$B$6/1000,L7026/耗电量关键数据!$B$5/1000))</f>
        <v>0</v>
      </c>
      <c r="N7026" s="5">
        <f>电气设备逐时使用率计算!H7002</f>
        <v>22.208055000000002</v>
      </c>
      <c r="O7026" s="5">
        <f>灯光逐时使用率计算!H7002</f>
        <v>11.844296</v>
      </c>
      <c r="P7026" s="19">
        <f t="shared" si="983"/>
        <v>34.052351000000002</v>
      </c>
      <c r="Q7026" s="19">
        <f t="shared" si="987"/>
        <v>0</v>
      </c>
      <c r="R7026" s="20">
        <f t="shared" si="984"/>
        <v>0</v>
      </c>
      <c r="S7026" s="20">
        <f t="shared" si="988"/>
        <v>0</v>
      </c>
      <c r="T7026" s="20">
        <f>IF((T7025+R7026)&lt;0,0,IF((T7025+R7026)&gt;结论【关键目标】!C$28,结论【关键目标】!C$28,T7025+R7026))</f>
        <v>22</v>
      </c>
      <c r="U7026" s="19">
        <f>IF((T7025+R7026)&lt;结论【关键目标】!$C$28,0,(发电量计算【计算逻辑页】!R7026+发电量计算【计算逻辑页】!T7025-结论【关键目标】!$C$28))</f>
        <v>0</v>
      </c>
      <c r="V7026" s="5">
        <f t="shared" si="985"/>
        <v>0</v>
      </c>
      <c r="W7026" s="5">
        <f t="shared" si="986"/>
        <v>0</v>
      </c>
      <c r="X7026" s="5">
        <f t="shared" si="989"/>
        <v>0</v>
      </c>
    </row>
    <row r="7027" spans="1:24" x14ac:dyDescent="0.15">
      <c r="A7027" s="7">
        <v>7026</v>
      </c>
      <c r="B7027" s="7">
        <v>10</v>
      </c>
      <c r="C7027" s="7">
        <v>20</v>
      </c>
      <c r="D7027" s="7">
        <v>18</v>
      </c>
      <c r="E7027" s="7">
        <v>293</v>
      </c>
      <c r="F7027" s="7">
        <v>20.9</v>
      </c>
      <c r="G7027" s="7">
        <v>0</v>
      </c>
      <c r="H7027" s="7">
        <f t="shared" si="981"/>
        <v>5</v>
      </c>
      <c r="I7027" s="16">
        <f t="shared" si="982"/>
        <v>45219</v>
      </c>
      <c r="J7027" s="17">
        <v>0.70809999999999995</v>
      </c>
      <c r="K7027" s="18">
        <f>G7027*结论【关键目标】!C$27*0.7735*0.001</f>
        <v>0</v>
      </c>
      <c r="L7027" s="5">
        <v>0</v>
      </c>
      <c r="M7027" s="5">
        <f>ABS(IF(L7027&lt;=0,L7027/耗电量关键数据!$B$6/1000,L7027/耗电量关键数据!$B$5/1000))</f>
        <v>0</v>
      </c>
      <c r="N7027" s="5">
        <f>电气设备逐时使用率计算!H7003</f>
        <v>7.0130699999999999</v>
      </c>
      <c r="O7027" s="5">
        <f>灯光逐时使用率计算!H7003</f>
        <v>3.7403040000000001</v>
      </c>
      <c r="P7027" s="19">
        <f t="shared" si="983"/>
        <v>10.753374000000001</v>
      </c>
      <c r="Q7027" s="19">
        <f t="shared" si="987"/>
        <v>0</v>
      </c>
      <c r="R7027" s="20">
        <f t="shared" si="984"/>
        <v>0</v>
      </c>
      <c r="S7027" s="20">
        <f t="shared" si="988"/>
        <v>0</v>
      </c>
      <c r="T7027" s="20">
        <f>IF((T7026+R7027)&lt;0,0,IF((T7026+R7027)&gt;结论【关键目标】!C$28,结论【关键目标】!C$28,T7026+R7027))</f>
        <v>22</v>
      </c>
      <c r="U7027" s="19">
        <f>IF((T7026+R7027)&lt;结论【关键目标】!$C$28,0,(发电量计算【计算逻辑页】!R7027+发电量计算【计算逻辑页】!T7026-结论【关键目标】!$C$28))</f>
        <v>0</v>
      </c>
      <c r="V7027" s="5">
        <f t="shared" si="985"/>
        <v>0</v>
      </c>
      <c r="W7027" s="5">
        <f t="shared" si="986"/>
        <v>0</v>
      </c>
      <c r="X7027" s="5">
        <f t="shared" si="989"/>
        <v>0</v>
      </c>
    </row>
    <row r="7028" spans="1:24" x14ac:dyDescent="0.15">
      <c r="A7028" s="7">
        <v>7027</v>
      </c>
      <c r="B7028" s="7">
        <v>10</v>
      </c>
      <c r="C7028" s="7">
        <v>20</v>
      </c>
      <c r="D7028" s="7">
        <v>19</v>
      </c>
      <c r="E7028" s="7">
        <v>293</v>
      </c>
      <c r="F7028" s="7">
        <v>16</v>
      </c>
      <c r="G7028" s="7">
        <v>0</v>
      </c>
      <c r="H7028" s="7">
        <f t="shared" si="981"/>
        <v>5</v>
      </c>
      <c r="I7028" s="16">
        <f t="shared" si="982"/>
        <v>45219</v>
      </c>
      <c r="J7028" s="17">
        <v>1.2267999999999999</v>
      </c>
      <c r="K7028" s="18">
        <f>G7028*结论【关键目标】!C$27*0.7735*0.001</f>
        <v>0</v>
      </c>
      <c r="L7028" s="5">
        <v>0</v>
      </c>
      <c r="M7028" s="5">
        <f>ABS(IF(L7028&lt;=0,L7028/耗电量关键数据!$B$6/1000,L7028/耗电量关键数据!$B$5/1000))</f>
        <v>0</v>
      </c>
      <c r="N7028" s="5">
        <f>电气设备逐时使用率计算!H7004</f>
        <v>7.0130699999999999</v>
      </c>
      <c r="O7028" s="5">
        <f>灯光逐时使用率计算!H7004</f>
        <v>3.7403040000000001</v>
      </c>
      <c r="P7028" s="19">
        <f t="shared" si="983"/>
        <v>10.753374000000001</v>
      </c>
      <c r="Q7028" s="19">
        <f t="shared" si="987"/>
        <v>10.753374000000001</v>
      </c>
      <c r="R7028" s="20">
        <f t="shared" si="984"/>
        <v>-10.753374000000001</v>
      </c>
      <c r="S7028" s="20">
        <f t="shared" si="988"/>
        <v>10.753374000000001</v>
      </c>
      <c r="T7028" s="20">
        <f>IF((T7027+R7028)&lt;0,0,IF((T7027+R7028)&gt;结论【关键目标】!C$28,结论【关键目标】!C$28,T7027+R7028))</f>
        <v>11.246625999999999</v>
      </c>
      <c r="U7028" s="19">
        <f>IF((T7027+R7028)&lt;结论【关键目标】!$C$28,0,(发电量计算【计算逻辑页】!R7028+发电量计算【计算逻辑页】!T7027-结论【关键目标】!$C$28))</f>
        <v>0</v>
      </c>
      <c r="V7028" s="5">
        <f t="shared" si="985"/>
        <v>0</v>
      </c>
      <c r="W7028" s="5">
        <f t="shared" si="986"/>
        <v>0</v>
      </c>
      <c r="X7028" s="5">
        <f t="shared" si="989"/>
        <v>9.428558323199999</v>
      </c>
    </row>
    <row r="7029" spans="1:24" x14ac:dyDescent="0.15">
      <c r="A7029" s="7">
        <v>7028</v>
      </c>
      <c r="B7029" s="7">
        <v>10</v>
      </c>
      <c r="C7029" s="7">
        <v>20</v>
      </c>
      <c r="D7029" s="7">
        <v>20</v>
      </c>
      <c r="E7029" s="7">
        <v>293</v>
      </c>
      <c r="F7029" s="7">
        <v>14</v>
      </c>
      <c r="G7029" s="7">
        <v>0</v>
      </c>
      <c r="H7029" s="7">
        <f t="shared" si="981"/>
        <v>5</v>
      </c>
      <c r="I7029" s="16">
        <f t="shared" si="982"/>
        <v>45219</v>
      </c>
      <c r="J7029" s="17">
        <v>1.2267999999999999</v>
      </c>
      <c r="K7029" s="18">
        <f>G7029*结论【关键目标】!C$27*0.7735*0.001</f>
        <v>0</v>
      </c>
      <c r="L7029" s="5">
        <v>0</v>
      </c>
      <c r="M7029" s="5">
        <f>ABS(IF(L7029&lt;=0,L7029/耗电量关键数据!$B$6/1000,L7029/耗电量关键数据!$B$5/1000))</f>
        <v>0</v>
      </c>
      <c r="N7029" s="5">
        <f>电气设备逐时使用率计算!H7005</f>
        <v>1.1688450000000001</v>
      </c>
      <c r="O7029" s="5">
        <f>灯光逐时使用率计算!H7005</f>
        <v>0.37403039999999999</v>
      </c>
      <c r="P7029" s="19">
        <f t="shared" si="983"/>
        <v>1.5428754000000002</v>
      </c>
      <c r="Q7029" s="19">
        <f t="shared" si="987"/>
        <v>1.5428754000000002</v>
      </c>
      <c r="R7029" s="20">
        <f t="shared" si="984"/>
        <v>-1.5428754000000002</v>
      </c>
      <c r="S7029" s="20">
        <f t="shared" si="988"/>
        <v>1.5428754000000002</v>
      </c>
      <c r="T7029" s="20">
        <f>IF((T7028+R7029)&lt;0,0,IF((T7028+R7029)&gt;结论【关键目标】!C$28,结论【关键目标】!C$28,T7028+R7029))</f>
        <v>9.7037505999999993</v>
      </c>
      <c r="U7029" s="19">
        <f>IF((T7028+R7029)&lt;结论【关键目标】!$C$28,0,(发电量计算【计算逻辑页】!R7029+发电量计算【计算逻辑页】!T7028-结论【关键目标】!$C$28))</f>
        <v>0</v>
      </c>
      <c r="V7029" s="5">
        <f t="shared" si="985"/>
        <v>0</v>
      </c>
      <c r="W7029" s="5">
        <f t="shared" si="986"/>
        <v>0</v>
      </c>
      <c r="X7029" s="5">
        <f t="shared" si="989"/>
        <v>1.3527931507200002</v>
      </c>
    </row>
    <row r="7030" spans="1:24" x14ac:dyDescent="0.15">
      <c r="A7030" s="7">
        <v>7029</v>
      </c>
      <c r="B7030" s="7">
        <v>10</v>
      </c>
      <c r="C7030" s="7">
        <v>20</v>
      </c>
      <c r="D7030" s="7">
        <v>21</v>
      </c>
      <c r="E7030" s="7">
        <v>293</v>
      </c>
      <c r="F7030" s="7">
        <v>13.5</v>
      </c>
      <c r="G7030" s="7">
        <v>0</v>
      </c>
      <c r="H7030" s="7">
        <f t="shared" si="981"/>
        <v>5</v>
      </c>
      <c r="I7030" s="16">
        <f t="shared" si="982"/>
        <v>45219</v>
      </c>
      <c r="J7030" s="17">
        <v>1.2267999999999999</v>
      </c>
      <c r="K7030" s="18">
        <f>G7030*结论【关键目标】!C$27*0.7735*0.001</f>
        <v>0</v>
      </c>
      <c r="L7030" s="5">
        <v>0</v>
      </c>
      <c r="M7030" s="5">
        <f>ABS(IF(L7030&lt;=0,L7030/耗电量关键数据!$B$6/1000,L7030/耗电量关键数据!$B$5/1000))</f>
        <v>0</v>
      </c>
      <c r="N7030" s="5">
        <f>电气设备逐时使用率计算!H7006</f>
        <v>1.1688450000000001</v>
      </c>
      <c r="O7030" s="5">
        <f>灯光逐时使用率计算!H7006</f>
        <v>0.37403039999999999</v>
      </c>
      <c r="P7030" s="19">
        <f t="shared" si="983"/>
        <v>1.5428754000000002</v>
      </c>
      <c r="Q7030" s="19">
        <f t="shared" si="987"/>
        <v>1.5428754000000002</v>
      </c>
      <c r="R7030" s="20">
        <f t="shared" si="984"/>
        <v>-1.5428754000000002</v>
      </c>
      <c r="S7030" s="20">
        <f t="shared" si="988"/>
        <v>1.5428754000000002</v>
      </c>
      <c r="T7030" s="20">
        <f>IF((T7029+R7030)&lt;0,0,IF((T7029+R7030)&gt;结论【关键目标】!C$28,结论【关键目标】!C$28,T7029+R7030))</f>
        <v>8.1608751999999996</v>
      </c>
      <c r="U7030" s="19">
        <f>IF((T7029+R7030)&lt;结论【关键目标】!$C$28,0,(发电量计算【计算逻辑页】!R7030+发电量计算【计算逻辑页】!T7029-结论【关键目标】!$C$28))</f>
        <v>0</v>
      </c>
      <c r="V7030" s="5">
        <f t="shared" si="985"/>
        <v>0</v>
      </c>
      <c r="W7030" s="5">
        <f t="shared" si="986"/>
        <v>0</v>
      </c>
      <c r="X7030" s="5">
        <f t="shared" si="989"/>
        <v>1.3527931507200002</v>
      </c>
    </row>
    <row r="7031" spans="1:24" x14ac:dyDescent="0.15">
      <c r="A7031" s="7">
        <v>7030</v>
      </c>
      <c r="B7031" s="7">
        <v>10</v>
      </c>
      <c r="C7031" s="7">
        <v>20</v>
      </c>
      <c r="D7031" s="7">
        <v>22</v>
      </c>
      <c r="E7031" s="7">
        <v>293</v>
      </c>
      <c r="F7031" s="7">
        <v>11</v>
      </c>
      <c r="G7031" s="7">
        <v>0</v>
      </c>
      <c r="H7031" s="7">
        <f t="shared" si="981"/>
        <v>5</v>
      </c>
      <c r="I7031" s="16">
        <f t="shared" si="982"/>
        <v>45219</v>
      </c>
      <c r="J7031" s="17">
        <v>0.70809999999999995</v>
      </c>
      <c r="K7031" s="18">
        <f>G7031*结论【关键目标】!C$27*0.7735*0.001</f>
        <v>0</v>
      </c>
      <c r="L7031" s="5">
        <v>0</v>
      </c>
      <c r="M7031" s="5">
        <f>ABS(IF(L7031&lt;=0,L7031/耗电量关键数据!$B$6/1000,L7031/耗电量关键数据!$B$5/1000))</f>
        <v>0</v>
      </c>
      <c r="N7031" s="5">
        <f>电气设备逐时使用率计算!H7007</f>
        <v>1.1688450000000001</v>
      </c>
      <c r="O7031" s="5">
        <f>灯光逐时使用率计算!H7007</f>
        <v>0.37403039999999999</v>
      </c>
      <c r="P7031" s="19">
        <f t="shared" si="983"/>
        <v>1.5428754000000002</v>
      </c>
      <c r="Q7031" s="19">
        <f t="shared" si="987"/>
        <v>0</v>
      </c>
      <c r="R7031" s="20">
        <f t="shared" si="984"/>
        <v>0</v>
      </c>
      <c r="S7031" s="20">
        <f t="shared" si="988"/>
        <v>0</v>
      </c>
      <c r="T7031" s="20">
        <f>IF((T7030+R7031)&lt;0,0,IF((T7030+R7031)&gt;结论【关键目标】!C$28,结论【关键目标】!C$28,T7030+R7031))</f>
        <v>8.1608751999999996</v>
      </c>
      <c r="U7031" s="19">
        <f>IF((T7030+R7031)&lt;结论【关键目标】!$C$28,0,(发电量计算【计算逻辑页】!R7031+发电量计算【计算逻辑页】!T7030-结论【关键目标】!$C$28))</f>
        <v>0</v>
      </c>
      <c r="V7031" s="5">
        <f t="shared" si="985"/>
        <v>0</v>
      </c>
      <c r="W7031" s="5">
        <f t="shared" si="986"/>
        <v>0</v>
      </c>
      <c r="X7031" s="5">
        <f t="shared" si="989"/>
        <v>0</v>
      </c>
    </row>
    <row r="7032" spans="1:24" x14ac:dyDescent="0.15">
      <c r="A7032" s="7">
        <v>7031</v>
      </c>
      <c r="B7032" s="7">
        <v>10</v>
      </c>
      <c r="C7032" s="7">
        <v>20</v>
      </c>
      <c r="D7032" s="7">
        <v>23</v>
      </c>
      <c r="E7032" s="7">
        <v>293</v>
      </c>
      <c r="F7032" s="7">
        <v>9</v>
      </c>
      <c r="G7032" s="7">
        <v>0</v>
      </c>
      <c r="H7032" s="7">
        <f t="shared" si="981"/>
        <v>5</v>
      </c>
      <c r="I7032" s="16">
        <f t="shared" si="982"/>
        <v>45219</v>
      </c>
      <c r="J7032" s="17">
        <v>0.70809999999999995</v>
      </c>
      <c r="K7032" s="18">
        <f>G7032*结论【关键目标】!C$27*0.7735*0.001</f>
        <v>0</v>
      </c>
      <c r="L7032" s="5">
        <v>0</v>
      </c>
      <c r="M7032" s="5">
        <f>ABS(IF(L7032&lt;=0,L7032/耗电量关键数据!$B$6/1000,L7032/耗电量关键数据!$B$5/1000))</f>
        <v>0</v>
      </c>
      <c r="N7032" s="5">
        <f>电气设备逐时使用率计算!H7008</f>
        <v>1.1688450000000001</v>
      </c>
      <c r="O7032" s="5">
        <f>灯光逐时使用率计算!H7008</f>
        <v>0.37403039999999999</v>
      </c>
      <c r="P7032" s="19">
        <f t="shared" si="983"/>
        <v>1.5428754000000002</v>
      </c>
      <c r="Q7032" s="19">
        <f t="shared" si="987"/>
        <v>0</v>
      </c>
      <c r="R7032" s="20">
        <f t="shared" si="984"/>
        <v>0</v>
      </c>
      <c r="S7032" s="20">
        <f t="shared" si="988"/>
        <v>0</v>
      </c>
      <c r="T7032" s="20">
        <f>IF((T7031+R7032)&lt;0,0,IF((T7031+R7032)&gt;结论【关键目标】!C$28,结论【关键目标】!C$28,T7031+R7032))</f>
        <v>8.1608751999999996</v>
      </c>
      <c r="U7032" s="19">
        <f>IF((T7031+R7032)&lt;结论【关键目标】!$C$28,0,(发电量计算【计算逻辑页】!R7032+发电量计算【计算逻辑页】!T7031-结论【关键目标】!$C$28))</f>
        <v>0</v>
      </c>
      <c r="V7032" s="5">
        <f t="shared" si="985"/>
        <v>0</v>
      </c>
      <c r="W7032" s="5">
        <f t="shared" si="986"/>
        <v>0</v>
      </c>
      <c r="X7032" s="5">
        <f t="shared" si="989"/>
        <v>0</v>
      </c>
    </row>
    <row r="7033" spans="1:24" x14ac:dyDescent="0.15">
      <c r="A7033" s="7">
        <v>7032</v>
      </c>
      <c r="B7033" s="7">
        <v>10</v>
      </c>
      <c r="C7033" s="7">
        <v>20</v>
      </c>
      <c r="D7033" s="7">
        <v>24</v>
      </c>
      <c r="E7033" s="7">
        <v>293</v>
      </c>
      <c r="F7033" s="7">
        <v>12</v>
      </c>
      <c r="G7033" s="7">
        <v>0</v>
      </c>
      <c r="H7033" s="7">
        <f t="shared" si="981"/>
        <v>5</v>
      </c>
      <c r="I7033" s="16">
        <f t="shared" si="982"/>
        <v>45219</v>
      </c>
      <c r="J7033" s="17">
        <v>0.2407</v>
      </c>
      <c r="K7033" s="18">
        <f>G7033*结论【关键目标】!C$27*0.7735*0.001</f>
        <v>0</v>
      </c>
      <c r="L7033" s="5">
        <v>0</v>
      </c>
      <c r="M7033" s="5">
        <f>ABS(IF(L7033&lt;=0,L7033/耗电量关键数据!$B$6/1000,L7033/耗电量关键数据!$B$5/1000))</f>
        <v>0</v>
      </c>
      <c r="N7033" s="5">
        <f>电气设备逐时使用率计算!H7009</f>
        <v>1.1688450000000001</v>
      </c>
      <c r="O7033" s="5">
        <f>灯光逐时使用率计算!H7009</f>
        <v>0.37403039999999999</v>
      </c>
      <c r="P7033" s="19">
        <f t="shared" si="983"/>
        <v>1.5428754000000002</v>
      </c>
      <c r="Q7033" s="19">
        <f t="shared" si="987"/>
        <v>0</v>
      </c>
      <c r="R7033" s="20">
        <f t="shared" si="984"/>
        <v>0</v>
      </c>
      <c r="S7033" s="20">
        <f t="shared" si="988"/>
        <v>0</v>
      </c>
      <c r="T7033" s="20">
        <f>IF((T7032+R7033)&lt;0,0,IF((T7032+R7033)&gt;结论【关键目标】!C$28,结论【关键目标】!C$28,T7032+R7033))</f>
        <v>8.1608751999999996</v>
      </c>
      <c r="U7033" s="19">
        <f>IF((T7032+R7033)&lt;结论【关键目标】!$C$28,0,(发电量计算【计算逻辑页】!R7033+发电量计算【计算逻辑页】!T7032-结论【关键目标】!$C$28))</f>
        <v>0</v>
      </c>
      <c r="V7033" s="5">
        <f t="shared" si="985"/>
        <v>0</v>
      </c>
      <c r="W7033" s="5">
        <f t="shared" si="986"/>
        <v>0</v>
      </c>
      <c r="X7033" s="5">
        <f t="shared" si="989"/>
        <v>0</v>
      </c>
    </row>
    <row r="7034" spans="1:24" x14ac:dyDescent="0.15">
      <c r="A7034" s="7">
        <v>7033</v>
      </c>
      <c r="B7034" s="7">
        <v>10</v>
      </c>
      <c r="C7034" s="7">
        <v>21</v>
      </c>
      <c r="D7034" s="7">
        <v>1</v>
      </c>
      <c r="E7034" s="7">
        <v>294</v>
      </c>
      <c r="F7034" s="7">
        <v>7</v>
      </c>
      <c r="G7034" s="7">
        <v>0</v>
      </c>
      <c r="H7034" s="7">
        <f t="shared" si="981"/>
        <v>6</v>
      </c>
      <c r="I7034" s="16">
        <f t="shared" si="982"/>
        <v>45220</v>
      </c>
      <c r="J7034" s="17">
        <v>0.2407</v>
      </c>
      <c r="K7034" s="18">
        <f>G7034*结论【关键目标】!C$27*0.7735*0.001</f>
        <v>0</v>
      </c>
      <c r="L7034" s="5">
        <v>0</v>
      </c>
      <c r="M7034" s="5">
        <f>ABS(IF(L7034&lt;=0,L7034/耗电量关键数据!$B$6/1000,L7034/耗电量关键数据!$B$5/1000))</f>
        <v>0</v>
      </c>
      <c r="N7034" s="19">
        <f>耗电量关键数据!$B$14</f>
        <v>1.1688450000000001</v>
      </c>
      <c r="O7034" s="19">
        <f>耗电量关键数据!$B$15</f>
        <v>0.37403039999999999</v>
      </c>
      <c r="P7034" s="19">
        <f t="shared" si="983"/>
        <v>1.5428754000000002</v>
      </c>
      <c r="Q7034" s="19">
        <f t="shared" si="987"/>
        <v>0</v>
      </c>
      <c r="R7034" s="20">
        <f t="shared" si="984"/>
        <v>0</v>
      </c>
      <c r="S7034" s="20">
        <f t="shared" si="988"/>
        <v>0</v>
      </c>
      <c r="T7034" s="20">
        <f>IF((T7033+R7034)&lt;0,0,IF((T7033+R7034)&gt;结论【关键目标】!C$28,结论【关键目标】!C$28,T7033+R7034))</f>
        <v>8.1608751999999996</v>
      </c>
      <c r="U7034" s="19">
        <f>IF((T7033+R7034)&lt;结论【关键目标】!$C$28,0,(发电量计算【计算逻辑页】!R7034+发电量计算【计算逻辑页】!T7033-结论【关键目标】!$C$28))</f>
        <v>0</v>
      </c>
      <c r="V7034" s="5">
        <f t="shared" si="985"/>
        <v>0</v>
      </c>
      <c r="W7034" s="5">
        <f t="shared" si="986"/>
        <v>0</v>
      </c>
      <c r="X7034" s="5">
        <f t="shared" si="989"/>
        <v>0</v>
      </c>
    </row>
    <row r="7035" spans="1:24" x14ac:dyDescent="0.15">
      <c r="A7035" s="7">
        <v>7034</v>
      </c>
      <c r="B7035" s="7">
        <v>10</v>
      </c>
      <c r="C7035" s="7">
        <v>21</v>
      </c>
      <c r="D7035" s="7">
        <v>2</v>
      </c>
      <c r="E7035" s="7">
        <v>294</v>
      </c>
      <c r="F7035" s="7">
        <v>6</v>
      </c>
      <c r="G7035" s="7">
        <v>0</v>
      </c>
      <c r="H7035" s="7">
        <f t="shared" si="981"/>
        <v>6</v>
      </c>
      <c r="I7035" s="16">
        <f t="shared" si="982"/>
        <v>45220</v>
      </c>
      <c r="J7035" s="17">
        <v>0.2407</v>
      </c>
      <c r="K7035" s="18">
        <f>G7035*结论【关键目标】!C$27*0.7735*0.001</f>
        <v>0</v>
      </c>
      <c r="L7035" s="5">
        <v>0</v>
      </c>
      <c r="M7035" s="5">
        <f>ABS(IF(L7035&lt;=0,L7035/耗电量关键数据!$B$6/1000,L7035/耗电量关键数据!$B$5/1000))</f>
        <v>0</v>
      </c>
      <c r="N7035" s="19">
        <f>耗电量关键数据!$B$14</f>
        <v>1.1688450000000001</v>
      </c>
      <c r="O7035" s="19">
        <f>耗电量关键数据!$B$15</f>
        <v>0.37403039999999999</v>
      </c>
      <c r="P7035" s="19">
        <f t="shared" si="983"/>
        <v>1.5428754000000002</v>
      </c>
      <c r="Q7035" s="19">
        <f t="shared" si="987"/>
        <v>0</v>
      </c>
      <c r="R7035" s="20">
        <f t="shared" si="984"/>
        <v>0</v>
      </c>
      <c r="S7035" s="20">
        <f t="shared" si="988"/>
        <v>0</v>
      </c>
      <c r="T7035" s="20">
        <f>IF((T7034+R7035)&lt;0,0,IF((T7034+R7035)&gt;结论【关键目标】!C$28,结论【关键目标】!C$28,T7034+R7035))</f>
        <v>8.1608751999999996</v>
      </c>
      <c r="U7035" s="19">
        <f>IF((T7034+R7035)&lt;结论【关键目标】!$C$28,0,(发电量计算【计算逻辑页】!R7035+发电量计算【计算逻辑页】!T7034-结论【关键目标】!$C$28))</f>
        <v>0</v>
      </c>
      <c r="V7035" s="5">
        <f t="shared" si="985"/>
        <v>0</v>
      </c>
      <c r="W7035" s="5">
        <f t="shared" si="986"/>
        <v>0</v>
      </c>
      <c r="X7035" s="5">
        <f t="shared" si="989"/>
        <v>0</v>
      </c>
    </row>
    <row r="7036" spans="1:24" x14ac:dyDescent="0.15">
      <c r="A7036" s="7">
        <v>7035</v>
      </c>
      <c r="B7036" s="7">
        <v>10</v>
      </c>
      <c r="C7036" s="7">
        <v>21</v>
      </c>
      <c r="D7036" s="7">
        <v>3</v>
      </c>
      <c r="E7036" s="7">
        <v>294</v>
      </c>
      <c r="F7036" s="7">
        <v>8.1999999999999993</v>
      </c>
      <c r="G7036" s="7">
        <v>0</v>
      </c>
      <c r="H7036" s="7">
        <f t="shared" si="981"/>
        <v>6</v>
      </c>
      <c r="I7036" s="16">
        <f t="shared" si="982"/>
        <v>45220</v>
      </c>
      <c r="J7036" s="17">
        <v>0.2407</v>
      </c>
      <c r="K7036" s="18">
        <f>G7036*结论【关键目标】!C$27*0.7735*0.001</f>
        <v>0</v>
      </c>
      <c r="L7036" s="5">
        <v>0</v>
      </c>
      <c r="M7036" s="5">
        <f>ABS(IF(L7036&lt;=0,L7036/耗电量关键数据!$B$6/1000,L7036/耗电量关键数据!$B$5/1000))</f>
        <v>0</v>
      </c>
      <c r="N7036" s="19">
        <f>耗电量关键数据!$B$14</f>
        <v>1.1688450000000001</v>
      </c>
      <c r="O7036" s="19">
        <f>耗电量关键数据!$B$15</f>
        <v>0.37403039999999999</v>
      </c>
      <c r="P7036" s="19">
        <f t="shared" si="983"/>
        <v>1.5428754000000002</v>
      </c>
      <c r="Q7036" s="19">
        <f t="shared" si="987"/>
        <v>0</v>
      </c>
      <c r="R7036" s="20">
        <f t="shared" si="984"/>
        <v>0</v>
      </c>
      <c r="S7036" s="20">
        <f t="shared" si="988"/>
        <v>0</v>
      </c>
      <c r="T7036" s="20">
        <f>IF((T7035+R7036)&lt;0,0,IF((T7035+R7036)&gt;结论【关键目标】!C$28,结论【关键目标】!C$28,T7035+R7036))</f>
        <v>8.1608751999999996</v>
      </c>
      <c r="U7036" s="19">
        <f>IF((T7035+R7036)&lt;结论【关键目标】!$C$28,0,(发电量计算【计算逻辑页】!R7036+发电量计算【计算逻辑页】!T7035-结论【关键目标】!$C$28))</f>
        <v>0</v>
      </c>
      <c r="V7036" s="5">
        <f t="shared" si="985"/>
        <v>0</v>
      </c>
      <c r="W7036" s="5">
        <f t="shared" si="986"/>
        <v>0</v>
      </c>
      <c r="X7036" s="5">
        <f t="shared" si="989"/>
        <v>0</v>
      </c>
    </row>
    <row r="7037" spans="1:24" x14ac:dyDescent="0.15">
      <c r="A7037" s="7">
        <v>7036</v>
      </c>
      <c r="B7037" s="7">
        <v>10</v>
      </c>
      <c r="C7037" s="7">
        <v>21</v>
      </c>
      <c r="D7037" s="7">
        <v>4</v>
      </c>
      <c r="E7037" s="7">
        <v>294</v>
      </c>
      <c r="F7037" s="7">
        <v>5</v>
      </c>
      <c r="G7037" s="7">
        <v>0</v>
      </c>
      <c r="H7037" s="7">
        <f t="shared" si="981"/>
        <v>6</v>
      </c>
      <c r="I7037" s="16">
        <f t="shared" si="982"/>
        <v>45220</v>
      </c>
      <c r="J7037" s="17">
        <v>0.2407</v>
      </c>
      <c r="K7037" s="18">
        <f>G7037*结论【关键目标】!C$27*0.7735*0.001</f>
        <v>0</v>
      </c>
      <c r="L7037" s="5">
        <v>0</v>
      </c>
      <c r="M7037" s="5">
        <f>ABS(IF(L7037&lt;=0,L7037/耗电量关键数据!$B$6/1000,L7037/耗电量关键数据!$B$5/1000))</f>
        <v>0</v>
      </c>
      <c r="N7037" s="19">
        <f>耗电量关键数据!$B$14</f>
        <v>1.1688450000000001</v>
      </c>
      <c r="O7037" s="19">
        <f>耗电量关键数据!$B$15</f>
        <v>0.37403039999999999</v>
      </c>
      <c r="P7037" s="19">
        <f t="shared" si="983"/>
        <v>1.5428754000000002</v>
      </c>
      <c r="Q7037" s="19">
        <f t="shared" si="987"/>
        <v>0</v>
      </c>
      <c r="R7037" s="20">
        <f t="shared" si="984"/>
        <v>0</v>
      </c>
      <c r="S7037" s="20">
        <f t="shared" si="988"/>
        <v>0</v>
      </c>
      <c r="T7037" s="20">
        <f>IF((T7036+R7037)&lt;0,0,IF((T7036+R7037)&gt;结论【关键目标】!C$28,结论【关键目标】!C$28,T7036+R7037))</f>
        <v>8.1608751999999996</v>
      </c>
      <c r="U7037" s="19">
        <f>IF((T7036+R7037)&lt;结论【关键目标】!$C$28,0,(发电量计算【计算逻辑页】!R7037+发电量计算【计算逻辑页】!T7036-结论【关键目标】!$C$28))</f>
        <v>0</v>
      </c>
      <c r="V7037" s="5">
        <f t="shared" si="985"/>
        <v>0</v>
      </c>
      <c r="W7037" s="5">
        <f t="shared" si="986"/>
        <v>0</v>
      </c>
      <c r="X7037" s="5">
        <f t="shared" si="989"/>
        <v>0</v>
      </c>
    </row>
    <row r="7038" spans="1:24" x14ac:dyDescent="0.15">
      <c r="A7038" s="7">
        <v>7037</v>
      </c>
      <c r="B7038" s="7">
        <v>10</v>
      </c>
      <c r="C7038" s="7">
        <v>21</v>
      </c>
      <c r="D7038" s="7">
        <v>5</v>
      </c>
      <c r="E7038" s="7">
        <v>294</v>
      </c>
      <c r="F7038" s="7">
        <v>5</v>
      </c>
      <c r="G7038" s="7">
        <v>0</v>
      </c>
      <c r="H7038" s="7">
        <f t="shared" si="981"/>
        <v>6</v>
      </c>
      <c r="I7038" s="16">
        <f t="shared" si="982"/>
        <v>45220</v>
      </c>
      <c r="J7038" s="17">
        <v>0.2407</v>
      </c>
      <c r="K7038" s="18">
        <f>G7038*结论【关键目标】!C$27*0.7735*0.001</f>
        <v>0</v>
      </c>
      <c r="L7038" s="5">
        <v>0</v>
      </c>
      <c r="M7038" s="5">
        <f>ABS(IF(L7038&lt;=0,L7038/耗电量关键数据!$B$6/1000,L7038/耗电量关键数据!$B$5/1000))</f>
        <v>0</v>
      </c>
      <c r="N7038" s="19">
        <f>耗电量关键数据!$B$14</f>
        <v>1.1688450000000001</v>
      </c>
      <c r="O7038" s="19">
        <f>耗电量关键数据!$B$15</f>
        <v>0.37403039999999999</v>
      </c>
      <c r="P7038" s="19">
        <f t="shared" si="983"/>
        <v>1.5428754000000002</v>
      </c>
      <c r="Q7038" s="19">
        <f t="shared" si="987"/>
        <v>0</v>
      </c>
      <c r="R7038" s="20">
        <f t="shared" si="984"/>
        <v>0</v>
      </c>
      <c r="S7038" s="20">
        <f t="shared" si="988"/>
        <v>0</v>
      </c>
      <c r="T7038" s="20">
        <f>IF((T7037+R7038)&lt;0,0,IF((T7037+R7038)&gt;结论【关键目标】!C$28,结论【关键目标】!C$28,T7037+R7038))</f>
        <v>8.1608751999999996</v>
      </c>
      <c r="U7038" s="19">
        <f>IF((T7037+R7038)&lt;结论【关键目标】!$C$28,0,(发电量计算【计算逻辑页】!R7038+发电量计算【计算逻辑页】!T7037-结论【关键目标】!$C$28))</f>
        <v>0</v>
      </c>
      <c r="V7038" s="5">
        <f t="shared" si="985"/>
        <v>0</v>
      </c>
      <c r="W7038" s="5">
        <f t="shared" si="986"/>
        <v>0</v>
      </c>
      <c r="X7038" s="5">
        <f t="shared" si="989"/>
        <v>0</v>
      </c>
    </row>
    <row r="7039" spans="1:24" x14ac:dyDescent="0.15">
      <c r="A7039" s="7">
        <v>7038</v>
      </c>
      <c r="B7039" s="7">
        <v>10</v>
      </c>
      <c r="C7039" s="7">
        <v>21</v>
      </c>
      <c r="D7039" s="7">
        <v>6</v>
      </c>
      <c r="E7039" s="7">
        <v>294</v>
      </c>
      <c r="F7039" s="7">
        <v>6.4</v>
      </c>
      <c r="G7039" s="7">
        <v>0</v>
      </c>
      <c r="H7039" s="7">
        <f t="shared" si="981"/>
        <v>6</v>
      </c>
      <c r="I7039" s="16">
        <f t="shared" si="982"/>
        <v>45220</v>
      </c>
      <c r="J7039" s="17">
        <v>0.2407</v>
      </c>
      <c r="K7039" s="18">
        <f>G7039*结论【关键目标】!C$27*0.7735*0.001</f>
        <v>0</v>
      </c>
      <c r="L7039" s="5">
        <v>0</v>
      </c>
      <c r="M7039" s="5">
        <f>ABS(IF(L7039&lt;=0,L7039/耗电量关键数据!$B$6/1000,L7039/耗电量关键数据!$B$5/1000))</f>
        <v>0</v>
      </c>
      <c r="N7039" s="19">
        <f>耗电量关键数据!$B$14</f>
        <v>1.1688450000000001</v>
      </c>
      <c r="O7039" s="19">
        <f>耗电量关键数据!$B$15</f>
        <v>0.37403039999999999</v>
      </c>
      <c r="P7039" s="19">
        <f t="shared" si="983"/>
        <v>1.5428754000000002</v>
      </c>
      <c r="Q7039" s="19">
        <f t="shared" si="987"/>
        <v>0</v>
      </c>
      <c r="R7039" s="20">
        <f t="shared" si="984"/>
        <v>0</v>
      </c>
      <c r="S7039" s="20">
        <f t="shared" si="988"/>
        <v>0</v>
      </c>
      <c r="T7039" s="20">
        <f>IF((T7038+R7039)&lt;0,0,IF((T7038+R7039)&gt;结论【关键目标】!C$28,结论【关键目标】!C$28,T7038+R7039))</f>
        <v>8.1608751999999996</v>
      </c>
      <c r="U7039" s="19">
        <f>IF((T7038+R7039)&lt;结论【关键目标】!$C$28,0,(发电量计算【计算逻辑页】!R7039+发电量计算【计算逻辑页】!T7038-结论【关键目标】!$C$28))</f>
        <v>0</v>
      </c>
      <c r="V7039" s="5">
        <f t="shared" si="985"/>
        <v>0</v>
      </c>
      <c r="W7039" s="5">
        <f t="shared" si="986"/>
        <v>0</v>
      </c>
      <c r="X7039" s="5">
        <f t="shared" si="989"/>
        <v>0</v>
      </c>
    </row>
    <row r="7040" spans="1:24" x14ac:dyDescent="0.15">
      <c r="A7040" s="7">
        <v>7039</v>
      </c>
      <c r="B7040" s="7">
        <v>10</v>
      </c>
      <c r="C7040" s="7">
        <v>21</v>
      </c>
      <c r="D7040" s="7">
        <v>7</v>
      </c>
      <c r="E7040" s="7">
        <v>294</v>
      </c>
      <c r="F7040" s="7">
        <v>5</v>
      </c>
      <c r="G7040" s="7">
        <v>23.4</v>
      </c>
      <c r="H7040" s="7">
        <f t="shared" si="981"/>
        <v>6</v>
      </c>
      <c r="I7040" s="16">
        <f t="shared" si="982"/>
        <v>45220</v>
      </c>
      <c r="J7040" s="17">
        <v>0.2407</v>
      </c>
      <c r="K7040" s="18">
        <f>G7040*结论【关键目标】!C$27*0.7735*0.001</f>
        <v>2.1719879999999998</v>
      </c>
      <c r="L7040" s="5">
        <v>0</v>
      </c>
      <c r="M7040" s="5">
        <f>ABS(IF(L7040&lt;=0,L7040/耗电量关键数据!$B$6/1000,L7040/耗电量关键数据!$B$5/1000))</f>
        <v>0</v>
      </c>
      <c r="N7040" s="19">
        <f>耗电量关键数据!$B$14</f>
        <v>1.1688450000000001</v>
      </c>
      <c r="O7040" s="19">
        <f>耗电量关键数据!$B$15</f>
        <v>0.37403039999999999</v>
      </c>
      <c r="P7040" s="19">
        <f t="shared" si="983"/>
        <v>1.5428754000000002</v>
      </c>
      <c r="Q7040" s="19">
        <f t="shared" si="987"/>
        <v>0</v>
      </c>
      <c r="R7040" s="20">
        <f t="shared" si="984"/>
        <v>2.1719879999999998</v>
      </c>
      <c r="S7040" s="20">
        <f t="shared" si="988"/>
        <v>0</v>
      </c>
      <c r="T7040" s="20">
        <f>IF((T7039+R7040)&lt;0,0,IF((T7039+R7040)&gt;结论【关键目标】!C$28,结论【关键目标】!C$28,T7039+R7040))</f>
        <v>10.332863199999998</v>
      </c>
      <c r="U7040" s="19">
        <f>IF((T7039+R7040)&lt;结论【关键目标】!$C$28,0,(发电量计算【计算逻辑页】!R7040+发电量计算【计算逻辑页】!T7039-结论【关键目标】!$C$28))</f>
        <v>0</v>
      </c>
      <c r="V7040" s="5">
        <f t="shared" si="985"/>
        <v>0</v>
      </c>
      <c r="W7040" s="5">
        <f t="shared" si="986"/>
        <v>0.37137010878000004</v>
      </c>
      <c r="X7040" s="5">
        <f t="shared" si="989"/>
        <v>0</v>
      </c>
    </row>
    <row r="7041" spans="1:24" x14ac:dyDescent="0.15">
      <c r="A7041" s="7">
        <v>7040</v>
      </c>
      <c r="B7041" s="7">
        <v>10</v>
      </c>
      <c r="C7041" s="7">
        <v>21</v>
      </c>
      <c r="D7041" s="7">
        <v>8</v>
      </c>
      <c r="E7041" s="7">
        <v>294</v>
      </c>
      <c r="F7041" s="7">
        <v>5</v>
      </c>
      <c r="G7041" s="7">
        <v>112.8</v>
      </c>
      <c r="H7041" s="7">
        <f t="shared" si="981"/>
        <v>6</v>
      </c>
      <c r="I7041" s="16">
        <f t="shared" si="982"/>
        <v>45220</v>
      </c>
      <c r="J7041" s="17">
        <v>0.70809999999999995</v>
      </c>
      <c r="K7041" s="18">
        <f>G7041*结论【关键目标】!C$27*0.7735*0.001</f>
        <v>10.470096</v>
      </c>
      <c r="L7041" s="5">
        <v>0</v>
      </c>
      <c r="M7041" s="5">
        <f>ABS(IF(L7041&lt;=0,L7041/耗电量关键数据!$B$6/1000,L7041/耗电量关键数据!$B$5/1000))</f>
        <v>0</v>
      </c>
      <c r="N7041" s="19">
        <f>耗电量关键数据!$B$14</f>
        <v>1.1688450000000001</v>
      </c>
      <c r="O7041" s="19">
        <f>耗电量关键数据!$B$15</f>
        <v>0.37403039999999999</v>
      </c>
      <c r="P7041" s="19">
        <f t="shared" si="983"/>
        <v>1.5428754000000002</v>
      </c>
      <c r="Q7041" s="19">
        <f t="shared" si="987"/>
        <v>0</v>
      </c>
      <c r="R7041" s="20">
        <f t="shared" si="984"/>
        <v>10.470096</v>
      </c>
      <c r="S7041" s="20">
        <f t="shared" si="988"/>
        <v>0</v>
      </c>
      <c r="T7041" s="20">
        <f>IF((T7040+R7041)&lt;0,0,IF((T7040+R7041)&gt;结论【关键目标】!C$28,结论【关键目标】!C$28,T7040+R7041))</f>
        <v>20.802959199999997</v>
      </c>
      <c r="U7041" s="19">
        <f>IF((T7040+R7041)&lt;结论【关键目标】!$C$28,0,(发电量计算【计算逻辑页】!R7041+发电量计算【计算逻辑页】!T7040-结论【关键目标】!$C$28))</f>
        <v>0</v>
      </c>
      <c r="V7041" s="5">
        <f t="shared" si="985"/>
        <v>0</v>
      </c>
      <c r="W7041" s="5">
        <f t="shared" si="986"/>
        <v>1.0925100707400002</v>
      </c>
      <c r="X7041" s="5">
        <f t="shared" si="989"/>
        <v>0</v>
      </c>
    </row>
    <row r="7042" spans="1:24" x14ac:dyDescent="0.15">
      <c r="A7042" s="7">
        <v>7041</v>
      </c>
      <c r="B7042" s="7">
        <v>10</v>
      </c>
      <c r="C7042" s="7">
        <v>21</v>
      </c>
      <c r="D7042" s="7">
        <v>9</v>
      </c>
      <c r="E7042" s="7">
        <v>294</v>
      </c>
      <c r="F7042" s="7">
        <v>9.5</v>
      </c>
      <c r="G7042" s="7">
        <v>303.60000000000002</v>
      </c>
      <c r="H7042" s="7">
        <f t="shared" ref="H7042:H7105" si="990">WEEKDAY(I:I,2)</f>
        <v>6</v>
      </c>
      <c r="I7042" s="16">
        <f t="shared" ref="I7042:I7105" si="991">DATE(2023,B7042,C7042)</f>
        <v>45220</v>
      </c>
      <c r="J7042" s="17">
        <v>0.70809999999999995</v>
      </c>
      <c r="K7042" s="18">
        <f>G7042*结论【关键目标】!C$27*0.7735*0.001</f>
        <v>28.180152</v>
      </c>
      <c r="L7042" s="5">
        <v>0</v>
      </c>
      <c r="M7042" s="5">
        <f>ABS(IF(L7042&lt;=0,L7042/耗电量关键数据!$B$6/1000,L7042/耗电量关键数据!$B$5/1000))</f>
        <v>0</v>
      </c>
      <c r="N7042" s="19">
        <f>耗电量关键数据!$B$14</f>
        <v>1.1688450000000001</v>
      </c>
      <c r="O7042" s="19">
        <f>耗电量关键数据!$B$15</f>
        <v>0.37403039999999999</v>
      </c>
      <c r="P7042" s="19">
        <f t="shared" ref="P7042:P7105" si="992">M7042+N7042+O7042</f>
        <v>1.5428754000000002</v>
      </c>
      <c r="Q7042" s="19">
        <f t="shared" si="987"/>
        <v>0</v>
      </c>
      <c r="R7042" s="20">
        <f t="shared" ref="R7042:R7105" si="993">K7042-Q7042</f>
        <v>28.180152</v>
      </c>
      <c r="S7042" s="20">
        <f t="shared" si="988"/>
        <v>0</v>
      </c>
      <c r="T7042" s="20">
        <f>IF((T7041+R7042)&lt;0,0,IF((T7041+R7042)&gt;结论【关键目标】!C$28,结论【关键目标】!C$28,T7041+R7042))</f>
        <v>22</v>
      </c>
      <c r="U7042" s="19">
        <f>IF((T7041+R7042)&lt;结论【关键目标】!$C$28,0,(发电量计算【计算逻辑页】!R7042+发电量计算【计算逻辑页】!T7041-结论【关键目标】!$C$28))</f>
        <v>26.983111199999996</v>
      </c>
      <c r="V7042" s="5">
        <f t="shared" ref="V7042:V7105" si="994">IF(J7042&gt;0.35,U7042*0.35,0)</f>
        <v>9.4440889199999987</v>
      </c>
      <c r="W7042" s="5">
        <f t="shared" ref="W7042:W7105" si="995">IF(P7042&gt;K7042,K7042*J7042,P7042*J7042)</f>
        <v>1.0925100707400002</v>
      </c>
      <c r="X7042" s="5">
        <f t="shared" si="989"/>
        <v>0</v>
      </c>
    </row>
    <row r="7043" spans="1:24" x14ac:dyDescent="0.15">
      <c r="A7043" s="7">
        <v>7042</v>
      </c>
      <c r="B7043" s="7">
        <v>10</v>
      </c>
      <c r="C7043" s="7">
        <v>21</v>
      </c>
      <c r="D7043" s="7">
        <v>10</v>
      </c>
      <c r="E7043" s="7">
        <v>294</v>
      </c>
      <c r="F7043" s="7">
        <v>11</v>
      </c>
      <c r="G7043" s="7">
        <v>408.8</v>
      </c>
      <c r="H7043" s="7">
        <f t="shared" si="990"/>
        <v>6</v>
      </c>
      <c r="I7043" s="16">
        <f t="shared" si="991"/>
        <v>45220</v>
      </c>
      <c r="J7043" s="17">
        <v>0.70809999999999995</v>
      </c>
      <c r="K7043" s="18">
        <f>G7043*结论【关键目标】!C$27*0.7735*0.001</f>
        <v>37.944816000000003</v>
      </c>
      <c r="L7043" s="5">
        <v>0</v>
      </c>
      <c r="M7043" s="5">
        <f>ABS(IF(L7043&lt;=0,L7043/耗电量关键数据!$B$6/1000,L7043/耗电量关键数据!$B$5/1000))</f>
        <v>0</v>
      </c>
      <c r="N7043" s="19">
        <f>耗电量关键数据!$B$14</f>
        <v>1.1688450000000001</v>
      </c>
      <c r="O7043" s="19">
        <f>耗电量关键数据!$B$15</f>
        <v>0.37403039999999999</v>
      </c>
      <c r="P7043" s="19">
        <f t="shared" si="992"/>
        <v>1.5428754000000002</v>
      </c>
      <c r="Q7043" s="19">
        <f t="shared" ref="Q7043:Q7106" si="996">IF(J7043&gt;0.8,P7043,0)</f>
        <v>0</v>
      </c>
      <c r="R7043" s="20">
        <f t="shared" si="993"/>
        <v>37.944816000000003</v>
      </c>
      <c r="S7043" s="20">
        <f t="shared" ref="S7043:S7106" si="997">IF(R7043&lt;0,ABS(R7043),0)</f>
        <v>0</v>
      </c>
      <c r="T7043" s="20">
        <f>IF((T7042+R7043)&lt;0,0,IF((T7042+R7043)&gt;结论【关键目标】!C$28,结论【关键目标】!C$28,T7042+R7043))</f>
        <v>22</v>
      </c>
      <c r="U7043" s="19">
        <f>IF((T7042+R7043)&lt;结论【关键目标】!$C$28,0,(发电量计算【计算逻辑页】!R7043+发电量计算【计算逻辑页】!T7042-结论【关键目标】!$C$28))</f>
        <v>37.944816000000003</v>
      </c>
      <c r="V7043" s="5">
        <f t="shared" si="994"/>
        <v>13.2806856</v>
      </c>
      <c r="W7043" s="5">
        <f t="shared" si="995"/>
        <v>1.0925100707400002</v>
      </c>
      <c r="X7043" s="5">
        <f t="shared" si="989"/>
        <v>0</v>
      </c>
    </row>
    <row r="7044" spans="1:24" x14ac:dyDescent="0.15">
      <c r="A7044" s="7">
        <v>7043</v>
      </c>
      <c r="B7044" s="7">
        <v>10</v>
      </c>
      <c r="C7044" s="7">
        <v>21</v>
      </c>
      <c r="D7044" s="7">
        <v>11</v>
      </c>
      <c r="E7044" s="7">
        <v>294</v>
      </c>
      <c r="F7044" s="7">
        <v>14</v>
      </c>
      <c r="G7044" s="7">
        <v>576.29999999999995</v>
      </c>
      <c r="H7044" s="7">
        <f t="shared" si="990"/>
        <v>6</v>
      </c>
      <c r="I7044" s="16">
        <f t="shared" si="991"/>
        <v>45220</v>
      </c>
      <c r="J7044" s="17">
        <v>1.2267999999999999</v>
      </c>
      <c r="K7044" s="18">
        <f>G7044*结论【关键目标】!C$27*0.7735*0.001</f>
        <v>53.492165999999997</v>
      </c>
      <c r="L7044" s="5">
        <v>0</v>
      </c>
      <c r="M7044" s="5">
        <f>ABS(IF(L7044&lt;=0,L7044/耗电量关键数据!$B$6/1000,L7044/耗电量关键数据!$B$5/1000))</f>
        <v>0</v>
      </c>
      <c r="N7044" s="19">
        <f>耗电量关键数据!$B$14</f>
        <v>1.1688450000000001</v>
      </c>
      <c r="O7044" s="19">
        <f>耗电量关键数据!$B$15</f>
        <v>0.37403039999999999</v>
      </c>
      <c r="P7044" s="19">
        <f t="shared" si="992"/>
        <v>1.5428754000000002</v>
      </c>
      <c r="Q7044" s="19">
        <f t="shared" si="996"/>
        <v>1.5428754000000002</v>
      </c>
      <c r="R7044" s="20">
        <f t="shared" si="993"/>
        <v>51.949290599999998</v>
      </c>
      <c r="S7044" s="20">
        <f t="shared" si="997"/>
        <v>0</v>
      </c>
      <c r="T7044" s="20">
        <f>IF((T7043+R7044)&lt;0,0,IF((T7043+R7044)&gt;结论【关键目标】!C$28,结论【关键目标】!C$28,T7043+R7044))</f>
        <v>22</v>
      </c>
      <c r="U7044" s="19">
        <f>IF((T7043+R7044)&lt;结论【关键目标】!$C$28,0,(发电量计算【计算逻辑页】!R7044+发电量计算【计算逻辑页】!T7043-结论【关键目标】!$C$28))</f>
        <v>51.949290599999998</v>
      </c>
      <c r="V7044" s="5">
        <f t="shared" si="994"/>
        <v>18.182251709999999</v>
      </c>
      <c r="W7044" s="5">
        <f t="shared" si="995"/>
        <v>1.89279954072</v>
      </c>
      <c r="X7044" s="5">
        <f t="shared" ref="X7044:X7107" si="998">(J7044-0.35)*IF(T7044&gt;S7044,S7044,T7044)</f>
        <v>0</v>
      </c>
    </row>
    <row r="7045" spans="1:24" x14ac:dyDescent="0.15">
      <c r="A7045" s="7">
        <v>7044</v>
      </c>
      <c r="B7045" s="7">
        <v>10</v>
      </c>
      <c r="C7045" s="7">
        <v>21</v>
      </c>
      <c r="D7045" s="7">
        <v>12</v>
      </c>
      <c r="E7045" s="7">
        <v>294</v>
      </c>
      <c r="F7045" s="7">
        <v>18.7</v>
      </c>
      <c r="G7045" s="7">
        <v>654.4</v>
      </c>
      <c r="H7045" s="7">
        <f t="shared" si="990"/>
        <v>6</v>
      </c>
      <c r="I7045" s="16">
        <f t="shared" si="991"/>
        <v>45220</v>
      </c>
      <c r="J7045" s="17">
        <v>1.2267999999999999</v>
      </c>
      <c r="K7045" s="18">
        <f>G7045*结论【关键目标】!C$27*0.7735*0.001</f>
        <v>60.741408</v>
      </c>
      <c r="L7045" s="5">
        <v>0</v>
      </c>
      <c r="M7045" s="5">
        <f>ABS(IF(L7045&lt;=0,L7045/耗电量关键数据!$B$6/1000,L7045/耗电量关键数据!$B$5/1000))</f>
        <v>0</v>
      </c>
      <c r="N7045" s="19">
        <f>耗电量关键数据!$B$14</f>
        <v>1.1688450000000001</v>
      </c>
      <c r="O7045" s="19">
        <f>耗电量关键数据!$B$15</f>
        <v>0.37403039999999999</v>
      </c>
      <c r="P7045" s="19">
        <f t="shared" si="992"/>
        <v>1.5428754000000002</v>
      </c>
      <c r="Q7045" s="19">
        <f t="shared" si="996"/>
        <v>1.5428754000000002</v>
      </c>
      <c r="R7045" s="20">
        <f t="shared" si="993"/>
        <v>59.1985326</v>
      </c>
      <c r="S7045" s="20">
        <f t="shared" si="997"/>
        <v>0</v>
      </c>
      <c r="T7045" s="20">
        <f>IF((T7044+R7045)&lt;0,0,IF((T7044+R7045)&gt;结论【关键目标】!C$28,结论【关键目标】!C$28,T7044+R7045))</f>
        <v>22</v>
      </c>
      <c r="U7045" s="19">
        <f>IF((T7044+R7045)&lt;结论【关键目标】!$C$28,0,(发电量计算【计算逻辑页】!R7045+发电量计算【计算逻辑页】!T7044-结论【关键目标】!$C$28))</f>
        <v>59.198532599999993</v>
      </c>
      <c r="V7045" s="5">
        <f t="shared" si="994"/>
        <v>20.719486409999995</v>
      </c>
      <c r="W7045" s="5">
        <f t="shared" si="995"/>
        <v>1.89279954072</v>
      </c>
      <c r="X7045" s="5">
        <f t="shared" si="998"/>
        <v>0</v>
      </c>
    </row>
    <row r="7046" spans="1:24" x14ac:dyDescent="0.15">
      <c r="A7046" s="7">
        <v>7045</v>
      </c>
      <c r="B7046" s="7">
        <v>10</v>
      </c>
      <c r="C7046" s="7">
        <v>21</v>
      </c>
      <c r="D7046" s="7">
        <v>13</v>
      </c>
      <c r="E7046" s="7">
        <v>294</v>
      </c>
      <c r="F7046" s="7">
        <v>21</v>
      </c>
      <c r="G7046" s="7">
        <v>632.79999999999995</v>
      </c>
      <c r="H7046" s="7">
        <f t="shared" si="990"/>
        <v>6</v>
      </c>
      <c r="I7046" s="16">
        <f t="shared" si="991"/>
        <v>45220</v>
      </c>
      <c r="J7046" s="17">
        <v>1.2267999999999999</v>
      </c>
      <c r="K7046" s="18">
        <f>G7046*结论【关键目标】!C$27*0.7735*0.001</f>
        <v>58.736496000000002</v>
      </c>
      <c r="L7046" s="5">
        <v>0</v>
      </c>
      <c r="M7046" s="5">
        <f>ABS(IF(L7046&lt;=0,L7046/耗电量关键数据!$B$6/1000,L7046/耗电量关键数据!$B$5/1000))</f>
        <v>0</v>
      </c>
      <c r="N7046" s="19">
        <f>耗电量关键数据!$B$14</f>
        <v>1.1688450000000001</v>
      </c>
      <c r="O7046" s="19">
        <f>耗电量关键数据!$B$15</f>
        <v>0.37403039999999999</v>
      </c>
      <c r="P7046" s="19">
        <f t="shared" si="992"/>
        <v>1.5428754000000002</v>
      </c>
      <c r="Q7046" s="19">
        <f t="shared" si="996"/>
        <v>1.5428754000000002</v>
      </c>
      <c r="R7046" s="20">
        <f t="shared" si="993"/>
        <v>57.193620600000003</v>
      </c>
      <c r="S7046" s="20">
        <f t="shared" si="997"/>
        <v>0</v>
      </c>
      <c r="T7046" s="20">
        <f>IF((T7045+R7046)&lt;0,0,IF((T7045+R7046)&gt;结论【关键目标】!C$28,结论【关键目标】!C$28,T7045+R7046))</f>
        <v>22</v>
      </c>
      <c r="U7046" s="19">
        <f>IF((T7045+R7046)&lt;结论【关键目标】!$C$28,0,(发电量计算【计算逻辑页】!R7046+发电量计算【计算逻辑页】!T7045-结论【关键目标】!$C$28))</f>
        <v>57.193620600000003</v>
      </c>
      <c r="V7046" s="5">
        <f t="shared" si="994"/>
        <v>20.017767209999999</v>
      </c>
      <c r="W7046" s="5">
        <f t="shared" si="995"/>
        <v>1.89279954072</v>
      </c>
      <c r="X7046" s="5">
        <f t="shared" si="998"/>
        <v>0</v>
      </c>
    </row>
    <row r="7047" spans="1:24" x14ac:dyDescent="0.15">
      <c r="A7047" s="7">
        <v>7046</v>
      </c>
      <c r="B7047" s="7">
        <v>10</v>
      </c>
      <c r="C7047" s="7">
        <v>21</v>
      </c>
      <c r="D7047" s="7">
        <v>14</v>
      </c>
      <c r="E7047" s="7">
        <v>294</v>
      </c>
      <c r="F7047" s="7">
        <v>23</v>
      </c>
      <c r="G7047" s="7">
        <v>521.20000000000005</v>
      </c>
      <c r="H7047" s="7">
        <f t="shared" si="990"/>
        <v>6</v>
      </c>
      <c r="I7047" s="16">
        <f t="shared" si="991"/>
        <v>45220</v>
      </c>
      <c r="J7047" s="17">
        <v>1.2267999999999999</v>
      </c>
      <c r="K7047" s="18">
        <f>G7047*结论【关键目标】!C$27*0.7735*0.001</f>
        <v>48.377784000000005</v>
      </c>
      <c r="L7047" s="5">
        <v>0</v>
      </c>
      <c r="M7047" s="5">
        <f>ABS(IF(L7047&lt;=0,L7047/耗电量关键数据!$B$6/1000,L7047/耗电量关键数据!$B$5/1000))</f>
        <v>0</v>
      </c>
      <c r="N7047" s="19">
        <f>耗电量关键数据!$B$14</f>
        <v>1.1688450000000001</v>
      </c>
      <c r="O7047" s="19">
        <f>耗电量关键数据!$B$15</f>
        <v>0.37403039999999999</v>
      </c>
      <c r="P7047" s="19">
        <f t="shared" si="992"/>
        <v>1.5428754000000002</v>
      </c>
      <c r="Q7047" s="19">
        <f t="shared" si="996"/>
        <v>1.5428754000000002</v>
      </c>
      <c r="R7047" s="20">
        <f t="shared" si="993"/>
        <v>46.834908600000006</v>
      </c>
      <c r="S7047" s="20">
        <f t="shared" si="997"/>
        <v>0</v>
      </c>
      <c r="T7047" s="20">
        <f>IF((T7046+R7047)&lt;0,0,IF((T7046+R7047)&gt;结论【关键目标】!C$28,结论【关键目标】!C$28,T7046+R7047))</f>
        <v>22</v>
      </c>
      <c r="U7047" s="19">
        <f>IF((T7046+R7047)&lt;结论【关键目标】!$C$28,0,(发电量计算【计算逻辑页】!R7047+发电量计算【计算逻辑页】!T7046-结论【关键目标】!$C$28))</f>
        <v>46.834908600000006</v>
      </c>
      <c r="V7047" s="5">
        <f t="shared" si="994"/>
        <v>16.392218010000001</v>
      </c>
      <c r="W7047" s="5">
        <f t="shared" si="995"/>
        <v>1.89279954072</v>
      </c>
      <c r="X7047" s="5">
        <f t="shared" si="998"/>
        <v>0</v>
      </c>
    </row>
    <row r="7048" spans="1:24" x14ac:dyDescent="0.15">
      <c r="A7048" s="7">
        <v>7047</v>
      </c>
      <c r="B7048" s="7">
        <v>10</v>
      </c>
      <c r="C7048" s="7">
        <v>21</v>
      </c>
      <c r="D7048" s="7">
        <v>15</v>
      </c>
      <c r="E7048" s="7">
        <v>294</v>
      </c>
      <c r="F7048" s="7">
        <v>23.5</v>
      </c>
      <c r="G7048" s="7">
        <v>345.1</v>
      </c>
      <c r="H7048" s="7">
        <f t="shared" si="990"/>
        <v>6</v>
      </c>
      <c r="I7048" s="16">
        <f t="shared" si="991"/>
        <v>45220</v>
      </c>
      <c r="J7048" s="17">
        <v>1.2267999999999999</v>
      </c>
      <c r="K7048" s="18">
        <f>G7048*结论【关键目标】!C$27*0.7735*0.001</f>
        <v>32.032181999999999</v>
      </c>
      <c r="L7048" s="5">
        <v>0</v>
      </c>
      <c r="M7048" s="5">
        <f>ABS(IF(L7048&lt;=0,L7048/耗电量关键数据!$B$6/1000,L7048/耗电量关键数据!$B$5/1000))</f>
        <v>0</v>
      </c>
      <c r="N7048" s="19">
        <f>耗电量关键数据!$B$14</f>
        <v>1.1688450000000001</v>
      </c>
      <c r="O7048" s="19">
        <f>耗电量关键数据!$B$15</f>
        <v>0.37403039999999999</v>
      </c>
      <c r="P7048" s="19">
        <f t="shared" si="992"/>
        <v>1.5428754000000002</v>
      </c>
      <c r="Q7048" s="19">
        <f t="shared" si="996"/>
        <v>1.5428754000000002</v>
      </c>
      <c r="R7048" s="20">
        <f t="shared" si="993"/>
        <v>30.489306599999999</v>
      </c>
      <c r="S7048" s="20">
        <f t="shared" si="997"/>
        <v>0</v>
      </c>
      <c r="T7048" s="20">
        <f>IF((T7047+R7048)&lt;0,0,IF((T7047+R7048)&gt;结论【关键目标】!C$28,结论【关键目标】!C$28,T7047+R7048))</f>
        <v>22</v>
      </c>
      <c r="U7048" s="19">
        <f>IF((T7047+R7048)&lt;结论【关键目标】!$C$28,0,(发电量计算【计算逻辑页】!R7048+发电量计算【计算逻辑页】!T7047-结论【关键目标】!$C$28))</f>
        <v>30.489306599999999</v>
      </c>
      <c r="V7048" s="5">
        <f t="shared" si="994"/>
        <v>10.67125731</v>
      </c>
      <c r="W7048" s="5">
        <f t="shared" si="995"/>
        <v>1.89279954072</v>
      </c>
      <c r="X7048" s="5">
        <f t="shared" si="998"/>
        <v>0</v>
      </c>
    </row>
    <row r="7049" spans="1:24" x14ac:dyDescent="0.15">
      <c r="A7049" s="7">
        <v>7048</v>
      </c>
      <c r="B7049" s="7">
        <v>10</v>
      </c>
      <c r="C7049" s="7">
        <v>21</v>
      </c>
      <c r="D7049" s="7">
        <v>16</v>
      </c>
      <c r="E7049" s="7">
        <v>294</v>
      </c>
      <c r="F7049" s="7">
        <v>24</v>
      </c>
      <c r="G7049" s="7">
        <v>164.5</v>
      </c>
      <c r="H7049" s="7">
        <f t="shared" si="990"/>
        <v>6</v>
      </c>
      <c r="I7049" s="16">
        <f t="shared" si="991"/>
        <v>45220</v>
      </c>
      <c r="J7049" s="17">
        <v>0.70809999999999995</v>
      </c>
      <c r="K7049" s="18">
        <f>G7049*结论【关键目标】!C$27*0.7735*0.001</f>
        <v>15.268889999999999</v>
      </c>
      <c r="L7049" s="5">
        <v>0</v>
      </c>
      <c r="M7049" s="5">
        <f>ABS(IF(L7049&lt;=0,L7049/耗电量关键数据!$B$6/1000,L7049/耗电量关键数据!$B$5/1000))</f>
        <v>0</v>
      </c>
      <c r="N7049" s="19">
        <f>耗电量关键数据!$B$14</f>
        <v>1.1688450000000001</v>
      </c>
      <c r="O7049" s="19">
        <f>耗电量关键数据!$B$15</f>
        <v>0.37403039999999999</v>
      </c>
      <c r="P7049" s="19">
        <f t="shared" si="992"/>
        <v>1.5428754000000002</v>
      </c>
      <c r="Q7049" s="19">
        <f t="shared" si="996"/>
        <v>0</v>
      </c>
      <c r="R7049" s="20">
        <f t="shared" si="993"/>
        <v>15.268889999999999</v>
      </c>
      <c r="S7049" s="20">
        <f t="shared" si="997"/>
        <v>0</v>
      </c>
      <c r="T7049" s="20">
        <f>IF((T7048+R7049)&lt;0,0,IF((T7048+R7049)&gt;结论【关键目标】!C$28,结论【关键目标】!C$28,T7048+R7049))</f>
        <v>22</v>
      </c>
      <c r="U7049" s="19">
        <f>IF((T7048+R7049)&lt;结论【关键目标】!$C$28,0,(发电量计算【计算逻辑页】!R7049+发电量计算【计算逻辑页】!T7048-结论【关键目标】!$C$28))</f>
        <v>15.268889999999999</v>
      </c>
      <c r="V7049" s="5">
        <f t="shared" si="994"/>
        <v>5.3441114999999995</v>
      </c>
      <c r="W7049" s="5">
        <f t="shared" si="995"/>
        <v>1.0925100707400002</v>
      </c>
      <c r="X7049" s="5">
        <f t="shared" si="998"/>
        <v>0</v>
      </c>
    </row>
    <row r="7050" spans="1:24" x14ac:dyDescent="0.15">
      <c r="A7050" s="7">
        <v>7049</v>
      </c>
      <c r="B7050" s="7">
        <v>10</v>
      </c>
      <c r="C7050" s="7">
        <v>21</v>
      </c>
      <c r="D7050" s="7">
        <v>17</v>
      </c>
      <c r="E7050" s="7">
        <v>294</v>
      </c>
      <c r="F7050" s="7">
        <v>24</v>
      </c>
      <c r="G7050" s="7">
        <v>0</v>
      </c>
      <c r="H7050" s="7">
        <f t="shared" si="990"/>
        <v>6</v>
      </c>
      <c r="I7050" s="16">
        <f t="shared" si="991"/>
        <v>45220</v>
      </c>
      <c r="J7050" s="17">
        <v>0.70809999999999995</v>
      </c>
      <c r="K7050" s="18">
        <f>G7050*结论【关键目标】!C$27*0.7735*0.001</f>
        <v>0</v>
      </c>
      <c r="L7050" s="5">
        <v>0</v>
      </c>
      <c r="M7050" s="5">
        <f>ABS(IF(L7050&lt;=0,L7050/耗电量关键数据!$B$6/1000,L7050/耗电量关键数据!$B$5/1000))</f>
        <v>0</v>
      </c>
      <c r="N7050" s="19">
        <f>耗电量关键数据!$B$14</f>
        <v>1.1688450000000001</v>
      </c>
      <c r="O7050" s="19">
        <f>耗电量关键数据!$B$15</f>
        <v>0.37403039999999999</v>
      </c>
      <c r="P7050" s="19">
        <f t="shared" si="992"/>
        <v>1.5428754000000002</v>
      </c>
      <c r="Q7050" s="19">
        <f t="shared" si="996"/>
        <v>0</v>
      </c>
      <c r="R7050" s="20">
        <f t="shared" si="993"/>
        <v>0</v>
      </c>
      <c r="S7050" s="20">
        <f t="shared" si="997"/>
        <v>0</v>
      </c>
      <c r="T7050" s="20">
        <f>IF((T7049+R7050)&lt;0,0,IF((T7049+R7050)&gt;结论【关键目标】!C$28,结论【关键目标】!C$28,T7049+R7050))</f>
        <v>22</v>
      </c>
      <c r="U7050" s="19">
        <f>IF((T7049+R7050)&lt;结论【关键目标】!$C$28,0,(发电量计算【计算逻辑页】!R7050+发电量计算【计算逻辑页】!T7049-结论【关键目标】!$C$28))</f>
        <v>0</v>
      </c>
      <c r="V7050" s="5">
        <f t="shared" si="994"/>
        <v>0</v>
      </c>
      <c r="W7050" s="5">
        <f t="shared" si="995"/>
        <v>0</v>
      </c>
      <c r="X7050" s="5">
        <f t="shared" si="998"/>
        <v>0</v>
      </c>
    </row>
    <row r="7051" spans="1:24" x14ac:dyDescent="0.15">
      <c r="A7051" s="7">
        <v>7050</v>
      </c>
      <c r="B7051" s="7">
        <v>10</v>
      </c>
      <c r="C7051" s="7">
        <v>21</v>
      </c>
      <c r="D7051" s="7">
        <v>18</v>
      </c>
      <c r="E7051" s="7">
        <v>294</v>
      </c>
      <c r="F7051" s="7">
        <v>22.1</v>
      </c>
      <c r="G7051" s="7">
        <v>0</v>
      </c>
      <c r="H7051" s="7">
        <f t="shared" si="990"/>
        <v>6</v>
      </c>
      <c r="I7051" s="16">
        <f t="shared" si="991"/>
        <v>45220</v>
      </c>
      <c r="J7051" s="17">
        <v>0.70809999999999995</v>
      </c>
      <c r="K7051" s="18">
        <f>G7051*结论【关键目标】!C$27*0.7735*0.001</f>
        <v>0</v>
      </c>
      <c r="L7051" s="5">
        <v>0</v>
      </c>
      <c r="M7051" s="5">
        <f>ABS(IF(L7051&lt;=0,L7051/耗电量关键数据!$B$6/1000,L7051/耗电量关键数据!$B$5/1000))</f>
        <v>0</v>
      </c>
      <c r="N7051" s="19">
        <f>耗电量关键数据!$B$14</f>
        <v>1.1688450000000001</v>
      </c>
      <c r="O7051" s="19">
        <f>耗电量关键数据!$B$15</f>
        <v>0.37403039999999999</v>
      </c>
      <c r="P7051" s="19">
        <f t="shared" si="992"/>
        <v>1.5428754000000002</v>
      </c>
      <c r="Q7051" s="19">
        <f t="shared" si="996"/>
        <v>0</v>
      </c>
      <c r="R7051" s="20">
        <f t="shared" si="993"/>
        <v>0</v>
      </c>
      <c r="S7051" s="20">
        <f t="shared" si="997"/>
        <v>0</v>
      </c>
      <c r="T7051" s="20">
        <f>IF((T7050+R7051)&lt;0,0,IF((T7050+R7051)&gt;结论【关键目标】!C$28,结论【关键目标】!C$28,T7050+R7051))</f>
        <v>22</v>
      </c>
      <c r="U7051" s="19">
        <f>IF((T7050+R7051)&lt;结论【关键目标】!$C$28,0,(发电量计算【计算逻辑页】!R7051+发电量计算【计算逻辑页】!T7050-结论【关键目标】!$C$28))</f>
        <v>0</v>
      </c>
      <c r="V7051" s="5">
        <f t="shared" si="994"/>
        <v>0</v>
      </c>
      <c r="W7051" s="5">
        <f t="shared" si="995"/>
        <v>0</v>
      </c>
      <c r="X7051" s="5">
        <f t="shared" si="998"/>
        <v>0</v>
      </c>
    </row>
    <row r="7052" spans="1:24" x14ac:dyDescent="0.15">
      <c r="A7052" s="7">
        <v>7051</v>
      </c>
      <c r="B7052" s="7">
        <v>10</v>
      </c>
      <c r="C7052" s="7">
        <v>21</v>
      </c>
      <c r="D7052" s="7">
        <v>19</v>
      </c>
      <c r="E7052" s="7">
        <v>294</v>
      </c>
      <c r="F7052" s="7">
        <v>21</v>
      </c>
      <c r="G7052" s="7">
        <v>0</v>
      </c>
      <c r="H7052" s="7">
        <f t="shared" si="990"/>
        <v>6</v>
      </c>
      <c r="I7052" s="16">
        <f t="shared" si="991"/>
        <v>45220</v>
      </c>
      <c r="J7052" s="17">
        <v>1.2267999999999999</v>
      </c>
      <c r="K7052" s="18">
        <f>G7052*结论【关键目标】!C$27*0.7735*0.001</f>
        <v>0</v>
      </c>
      <c r="L7052" s="5">
        <v>0</v>
      </c>
      <c r="M7052" s="5">
        <f>ABS(IF(L7052&lt;=0,L7052/耗电量关键数据!$B$6/1000,L7052/耗电量关键数据!$B$5/1000))</f>
        <v>0</v>
      </c>
      <c r="N7052" s="19">
        <f>耗电量关键数据!$B$14</f>
        <v>1.1688450000000001</v>
      </c>
      <c r="O7052" s="19">
        <f>耗电量关键数据!$B$15</f>
        <v>0.37403039999999999</v>
      </c>
      <c r="P7052" s="19">
        <f t="shared" si="992"/>
        <v>1.5428754000000002</v>
      </c>
      <c r="Q7052" s="19">
        <f t="shared" si="996"/>
        <v>1.5428754000000002</v>
      </c>
      <c r="R7052" s="20">
        <f t="shared" si="993"/>
        <v>-1.5428754000000002</v>
      </c>
      <c r="S7052" s="20">
        <f t="shared" si="997"/>
        <v>1.5428754000000002</v>
      </c>
      <c r="T7052" s="20">
        <f>IF((T7051+R7052)&lt;0,0,IF((T7051+R7052)&gt;结论【关键目标】!C$28,结论【关键目标】!C$28,T7051+R7052))</f>
        <v>20.4571246</v>
      </c>
      <c r="U7052" s="19">
        <f>IF((T7051+R7052)&lt;结论【关键目标】!$C$28,0,(发电量计算【计算逻辑页】!R7052+发电量计算【计算逻辑页】!T7051-结论【关键目标】!$C$28))</f>
        <v>0</v>
      </c>
      <c r="V7052" s="5">
        <f t="shared" si="994"/>
        <v>0</v>
      </c>
      <c r="W7052" s="5">
        <f t="shared" si="995"/>
        <v>0</v>
      </c>
      <c r="X7052" s="5">
        <f t="shared" si="998"/>
        <v>1.3527931507200002</v>
      </c>
    </row>
    <row r="7053" spans="1:24" x14ac:dyDescent="0.15">
      <c r="A7053" s="7">
        <v>7052</v>
      </c>
      <c r="B7053" s="7">
        <v>10</v>
      </c>
      <c r="C7053" s="7">
        <v>21</v>
      </c>
      <c r="D7053" s="7">
        <v>20</v>
      </c>
      <c r="E7053" s="7">
        <v>294</v>
      </c>
      <c r="F7053" s="7">
        <v>16</v>
      </c>
      <c r="G7053" s="7">
        <v>0</v>
      </c>
      <c r="H7053" s="7">
        <f t="shared" si="990"/>
        <v>6</v>
      </c>
      <c r="I7053" s="16">
        <f t="shared" si="991"/>
        <v>45220</v>
      </c>
      <c r="J7053" s="17">
        <v>1.2267999999999999</v>
      </c>
      <c r="K7053" s="18">
        <f>G7053*结论【关键目标】!C$27*0.7735*0.001</f>
        <v>0</v>
      </c>
      <c r="L7053" s="5">
        <v>0</v>
      </c>
      <c r="M7053" s="5">
        <f>ABS(IF(L7053&lt;=0,L7053/耗电量关键数据!$B$6/1000,L7053/耗电量关键数据!$B$5/1000))</f>
        <v>0</v>
      </c>
      <c r="N7053" s="19">
        <f>耗电量关键数据!$B$14</f>
        <v>1.1688450000000001</v>
      </c>
      <c r="O7053" s="19">
        <f>耗电量关键数据!$B$15</f>
        <v>0.37403039999999999</v>
      </c>
      <c r="P7053" s="19">
        <f t="shared" si="992"/>
        <v>1.5428754000000002</v>
      </c>
      <c r="Q7053" s="19">
        <f t="shared" si="996"/>
        <v>1.5428754000000002</v>
      </c>
      <c r="R7053" s="20">
        <f t="shared" si="993"/>
        <v>-1.5428754000000002</v>
      </c>
      <c r="S7053" s="20">
        <f t="shared" si="997"/>
        <v>1.5428754000000002</v>
      </c>
      <c r="T7053" s="20">
        <f>IF((T7052+R7053)&lt;0,0,IF((T7052+R7053)&gt;结论【关键目标】!C$28,结论【关键目标】!C$28,T7052+R7053))</f>
        <v>18.9142492</v>
      </c>
      <c r="U7053" s="19">
        <f>IF((T7052+R7053)&lt;结论【关键目标】!$C$28,0,(发电量计算【计算逻辑页】!R7053+发电量计算【计算逻辑页】!T7052-结论【关键目标】!$C$28))</f>
        <v>0</v>
      </c>
      <c r="V7053" s="5">
        <f t="shared" si="994"/>
        <v>0</v>
      </c>
      <c r="W7053" s="5">
        <f t="shared" si="995"/>
        <v>0</v>
      </c>
      <c r="X7053" s="5">
        <f t="shared" si="998"/>
        <v>1.3527931507200002</v>
      </c>
    </row>
    <row r="7054" spans="1:24" x14ac:dyDescent="0.15">
      <c r="A7054" s="7">
        <v>7053</v>
      </c>
      <c r="B7054" s="7">
        <v>10</v>
      </c>
      <c r="C7054" s="7">
        <v>21</v>
      </c>
      <c r="D7054" s="7">
        <v>21</v>
      </c>
      <c r="E7054" s="7">
        <v>294</v>
      </c>
      <c r="F7054" s="7">
        <v>15</v>
      </c>
      <c r="G7054" s="7">
        <v>0</v>
      </c>
      <c r="H7054" s="7">
        <f t="shared" si="990"/>
        <v>6</v>
      </c>
      <c r="I7054" s="16">
        <f t="shared" si="991"/>
        <v>45220</v>
      </c>
      <c r="J7054" s="17">
        <v>1.2267999999999999</v>
      </c>
      <c r="K7054" s="18">
        <f>G7054*结论【关键目标】!C$27*0.7735*0.001</f>
        <v>0</v>
      </c>
      <c r="L7054" s="5">
        <v>0</v>
      </c>
      <c r="M7054" s="5">
        <f>ABS(IF(L7054&lt;=0,L7054/耗电量关键数据!$B$6/1000,L7054/耗电量关键数据!$B$5/1000))</f>
        <v>0</v>
      </c>
      <c r="N7054" s="19">
        <f>耗电量关键数据!$B$14</f>
        <v>1.1688450000000001</v>
      </c>
      <c r="O7054" s="19">
        <f>耗电量关键数据!$B$15</f>
        <v>0.37403039999999999</v>
      </c>
      <c r="P7054" s="19">
        <f t="shared" si="992"/>
        <v>1.5428754000000002</v>
      </c>
      <c r="Q7054" s="19">
        <f t="shared" si="996"/>
        <v>1.5428754000000002</v>
      </c>
      <c r="R7054" s="20">
        <f t="shared" si="993"/>
        <v>-1.5428754000000002</v>
      </c>
      <c r="S7054" s="20">
        <f t="shared" si="997"/>
        <v>1.5428754000000002</v>
      </c>
      <c r="T7054" s="20">
        <f>IF((T7053+R7054)&lt;0,0,IF((T7053+R7054)&gt;结论【关键目标】!C$28,结论【关键目标】!C$28,T7053+R7054))</f>
        <v>17.371373800000001</v>
      </c>
      <c r="U7054" s="19">
        <f>IF((T7053+R7054)&lt;结论【关键目标】!$C$28,0,(发电量计算【计算逻辑页】!R7054+发电量计算【计算逻辑页】!T7053-结论【关键目标】!$C$28))</f>
        <v>0</v>
      </c>
      <c r="V7054" s="5">
        <f t="shared" si="994"/>
        <v>0</v>
      </c>
      <c r="W7054" s="5">
        <f t="shared" si="995"/>
        <v>0</v>
      </c>
      <c r="X7054" s="5">
        <f t="shared" si="998"/>
        <v>1.3527931507200002</v>
      </c>
    </row>
    <row r="7055" spans="1:24" x14ac:dyDescent="0.15">
      <c r="A7055" s="7">
        <v>7054</v>
      </c>
      <c r="B7055" s="7">
        <v>10</v>
      </c>
      <c r="C7055" s="7">
        <v>21</v>
      </c>
      <c r="D7055" s="7">
        <v>22</v>
      </c>
      <c r="E7055" s="7">
        <v>294</v>
      </c>
      <c r="F7055" s="7">
        <v>12</v>
      </c>
      <c r="G7055" s="7">
        <v>0</v>
      </c>
      <c r="H7055" s="7">
        <f t="shared" si="990"/>
        <v>6</v>
      </c>
      <c r="I7055" s="16">
        <f t="shared" si="991"/>
        <v>45220</v>
      </c>
      <c r="J7055" s="17">
        <v>0.70809999999999995</v>
      </c>
      <c r="K7055" s="18">
        <f>G7055*结论【关键目标】!C$27*0.7735*0.001</f>
        <v>0</v>
      </c>
      <c r="L7055" s="5">
        <v>0</v>
      </c>
      <c r="M7055" s="5">
        <f>ABS(IF(L7055&lt;=0,L7055/耗电量关键数据!$B$6/1000,L7055/耗电量关键数据!$B$5/1000))</f>
        <v>0</v>
      </c>
      <c r="N7055" s="19">
        <f>耗电量关键数据!$B$14</f>
        <v>1.1688450000000001</v>
      </c>
      <c r="O7055" s="19">
        <f>耗电量关键数据!$B$15</f>
        <v>0.37403039999999999</v>
      </c>
      <c r="P7055" s="19">
        <f t="shared" si="992"/>
        <v>1.5428754000000002</v>
      </c>
      <c r="Q7055" s="19">
        <f t="shared" si="996"/>
        <v>0</v>
      </c>
      <c r="R7055" s="20">
        <f t="shared" si="993"/>
        <v>0</v>
      </c>
      <c r="S7055" s="20">
        <f t="shared" si="997"/>
        <v>0</v>
      </c>
      <c r="T7055" s="20">
        <f>IF((T7054+R7055)&lt;0,0,IF((T7054+R7055)&gt;结论【关键目标】!C$28,结论【关键目标】!C$28,T7054+R7055))</f>
        <v>17.371373800000001</v>
      </c>
      <c r="U7055" s="19">
        <f>IF((T7054+R7055)&lt;结论【关键目标】!$C$28,0,(发电量计算【计算逻辑页】!R7055+发电量计算【计算逻辑页】!T7054-结论【关键目标】!$C$28))</f>
        <v>0</v>
      </c>
      <c r="V7055" s="5">
        <f t="shared" si="994"/>
        <v>0</v>
      </c>
      <c r="W7055" s="5">
        <f t="shared" si="995"/>
        <v>0</v>
      </c>
      <c r="X7055" s="5">
        <f t="shared" si="998"/>
        <v>0</v>
      </c>
    </row>
    <row r="7056" spans="1:24" x14ac:dyDescent="0.15">
      <c r="A7056" s="7">
        <v>7055</v>
      </c>
      <c r="B7056" s="7">
        <v>10</v>
      </c>
      <c r="C7056" s="7">
        <v>21</v>
      </c>
      <c r="D7056" s="7">
        <v>23</v>
      </c>
      <c r="E7056" s="7">
        <v>294</v>
      </c>
      <c r="F7056" s="7">
        <v>12</v>
      </c>
      <c r="G7056" s="7">
        <v>0</v>
      </c>
      <c r="H7056" s="7">
        <f t="shared" si="990"/>
        <v>6</v>
      </c>
      <c r="I7056" s="16">
        <f t="shared" si="991"/>
        <v>45220</v>
      </c>
      <c r="J7056" s="17">
        <v>0.70809999999999995</v>
      </c>
      <c r="K7056" s="18">
        <f>G7056*结论【关键目标】!C$27*0.7735*0.001</f>
        <v>0</v>
      </c>
      <c r="L7056" s="5">
        <v>0</v>
      </c>
      <c r="M7056" s="5">
        <f>ABS(IF(L7056&lt;=0,L7056/耗电量关键数据!$B$6/1000,L7056/耗电量关键数据!$B$5/1000))</f>
        <v>0</v>
      </c>
      <c r="N7056" s="19">
        <f>耗电量关键数据!$B$14</f>
        <v>1.1688450000000001</v>
      </c>
      <c r="O7056" s="19">
        <f>耗电量关键数据!$B$15</f>
        <v>0.37403039999999999</v>
      </c>
      <c r="P7056" s="19">
        <f t="shared" si="992"/>
        <v>1.5428754000000002</v>
      </c>
      <c r="Q7056" s="19">
        <f t="shared" si="996"/>
        <v>0</v>
      </c>
      <c r="R7056" s="20">
        <f t="shared" si="993"/>
        <v>0</v>
      </c>
      <c r="S7056" s="20">
        <f t="shared" si="997"/>
        <v>0</v>
      </c>
      <c r="T7056" s="20">
        <f>IF((T7055+R7056)&lt;0,0,IF((T7055+R7056)&gt;结论【关键目标】!C$28,结论【关键目标】!C$28,T7055+R7056))</f>
        <v>17.371373800000001</v>
      </c>
      <c r="U7056" s="19">
        <f>IF((T7055+R7056)&lt;结论【关键目标】!$C$28,0,(发电量计算【计算逻辑页】!R7056+发电量计算【计算逻辑页】!T7055-结论【关键目标】!$C$28))</f>
        <v>0</v>
      </c>
      <c r="V7056" s="5">
        <f t="shared" si="994"/>
        <v>0</v>
      </c>
      <c r="W7056" s="5">
        <f t="shared" si="995"/>
        <v>0</v>
      </c>
      <c r="X7056" s="5">
        <f t="shared" si="998"/>
        <v>0</v>
      </c>
    </row>
    <row r="7057" spans="1:24" x14ac:dyDescent="0.15">
      <c r="A7057" s="7">
        <v>7056</v>
      </c>
      <c r="B7057" s="7">
        <v>10</v>
      </c>
      <c r="C7057" s="7">
        <v>21</v>
      </c>
      <c r="D7057" s="7">
        <v>24</v>
      </c>
      <c r="E7057" s="7">
        <v>294</v>
      </c>
      <c r="F7057" s="7">
        <v>10.5</v>
      </c>
      <c r="G7057" s="7">
        <v>0</v>
      </c>
      <c r="H7057" s="7">
        <f t="shared" si="990"/>
        <v>6</v>
      </c>
      <c r="I7057" s="16">
        <f t="shared" si="991"/>
        <v>45220</v>
      </c>
      <c r="J7057" s="17">
        <v>0.2407</v>
      </c>
      <c r="K7057" s="18">
        <f>G7057*结论【关键目标】!C$27*0.7735*0.001</f>
        <v>0</v>
      </c>
      <c r="L7057" s="5">
        <v>0</v>
      </c>
      <c r="M7057" s="5">
        <f>ABS(IF(L7057&lt;=0,L7057/耗电量关键数据!$B$6/1000,L7057/耗电量关键数据!$B$5/1000))</f>
        <v>0</v>
      </c>
      <c r="N7057" s="19">
        <f>耗电量关键数据!$B$14</f>
        <v>1.1688450000000001</v>
      </c>
      <c r="O7057" s="19">
        <f>耗电量关键数据!$B$15</f>
        <v>0.37403039999999999</v>
      </c>
      <c r="P7057" s="19">
        <f t="shared" si="992"/>
        <v>1.5428754000000002</v>
      </c>
      <c r="Q7057" s="19">
        <f t="shared" si="996"/>
        <v>0</v>
      </c>
      <c r="R7057" s="20">
        <f t="shared" si="993"/>
        <v>0</v>
      </c>
      <c r="S7057" s="20">
        <f t="shared" si="997"/>
        <v>0</v>
      </c>
      <c r="T7057" s="20">
        <f>IF((T7056+R7057)&lt;0,0,IF((T7056+R7057)&gt;结论【关键目标】!C$28,结论【关键目标】!C$28,T7056+R7057))</f>
        <v>17.371373800000001</v>
      </c>
      <c r="U7057" s="19">
        <f>IF((T7056+R7057)&lt;结论【关键目标】!$C$28,0,(发电量计算【计算逻辑页】!R7057+发电量计算【计算逻辑页】!T7056-结论【关键目标】!$C$28))</f>
        <v>0</v>
      </c>
      <c r="V7057" s="5">
        <f t="shared" si="994"/>
        <v>0</v>
      </c>
      <c r="W7057" s="5">
        <f t="shared" si="995"/>
        <v>0</v>
      </c>
      <c r="X7057" s="5">
        <f t="shared" si="998"/>
        <v>0</v>
      </c>
    </row>
    <row r="7058" spans="1:24" x14ac:dyDescent="0.15">
      <c r="A7058" s="7">
        <v>7057</v>
      </c>
      <c r="B7058" s="7">
        <v>10</v>
      </c>
      <c r="C7058" s="7">
        <v>22</v>
      </c>
      <c r="D7058" s="7">
        <v>1</v>
      </c>
      <c r="E7058" s="7">
        <v>295</v>
      </c>
      <c r="F7058" s="7">
        <v>9</v>
      </c>
      <c r="G7058" s="7">
        <v>0</v>
      </c>
      <c r="H7058" s="7">
        <f t="shared" si="990"/>
        <v>7</v>
      </c>
      <c r="I7058" s="16">
        <f t="shared" si="991"/>
        <v>45221</v>
      </c>
      <c r="J7058" s="17">
        <v>0.2407</v>
      </c>
      <c r="K7058" s="18">
        <f>G7058*结论【关键目标】!C$27*0.7735*0.001</f>
        <v>0</v>
      </c>
      <c r="L7058" s="5">
        <v>0</v>
      </c>
      <c r="M7058" s="5">
        <f>ABS(IF(L7058&lt;=0,L7058/耗电量关键数据!$B$6/1000,L7058/耗电量关键数据!$B$5/1000))</f>
        <v>0</v>
      </c>
      <c r="N7058" s="19">
        <f>耗电量关键数据!$B$14</f>
        <v>1.1688450000000001</v>
      </c>
      <c r="O7058" s="19">
        <f>耗电量关键数据!$B$15</f>
        <v>0.37403039999999999</v>
      </c>
      <c r="P7058" s="19">
        <f t="shared" si="992"/>
        <v>1.5428754000000002</v>
      </c>
      <c r="Q7058" s="19">
        <f t="shared" si="996"/>
        <v>0</v>
      </c>
      <c r="R7058" s="20">
        <f t="shared" si="993"/>
        <v>0</v>
      </c>
      <c r="S7058" s="20">
        <f t="shared" si="997"/>
        <v>0</v>
      </c>
      <c r="T7058" s="20">
        <f>IF((T7057+R7058)&lt;0,0,IF((T7057+R7058)&gt;结论【关键目标】!C$28,结论【关键目标】!C$28,T7057+R7058))</f>
        <v>17.371373800000001</v>
      </c>
      <c r="U7058" s="19">
        <f>IF((T7057+R7058)&lt;结论【关键目标】!$C$28,0,(发电量计算【计算逻辑页】!R7058+发电量计算【计算逻辑页】!T7057-结论【关键目标】!$C$28))</f>
        <v>0</v>
      </c>
      <c r="V7058" s="5">
        <f t="shared" si="994"/>
        <v>0</v>
      </c>
      <c r="W7058" s="5">
        <f t="shared" si="995"/>
        <v>0</v>
      </c>
      <c r="X7058" s="5">
        <f t="shared" si="998"/>
        <v>0</v>
      </c>
    </row>
    <row r="7059" spans="1:24" x14ac:dyDescent="0.15">
      <c r="A7059" s="7">
        <v>7058</v>
      </c>
      <c r="B7059" s="7">
        <v>10</v>
      </c>
      <c r="C7059" s="7">
        <v>22</v>
      </c>
      <c r="D7059" s="7">
        <v>2</v>
      </c>
      <c r="E7059" s="7">
        <v>295</v>
      </c>
      <c r="F7059" s="7">
        <v>9</v>
      </c>
      <c r="G7059" s="7">
        <v>0</v>
      </c>
      <c r="H7059" s="7">
        <f t="shared" si="990"/>
        <v>7</v>
      </c>
      <c r="I7059" s="16">
        <f t="shared" si="991"/>
        <v>45221</v>
      </c>
      <c r="J7059" s="17">
        <v>0.2407</v>
      </c>
      <c r="K7059" s="18">
        <f>G7059*结论【关键目标】!C$27*0.7735*0.001</f>
        <v>0</v>
      </c>
      <c r="L7059" s="5">
        <v>0</v>
      </c>
      <c r="M7059" s="5">
        <f>ABS(IF(L7059&lt;=0,L7059/耗电量关键数据!$B$6/1000,L7059/耗电量关键数据!$B$5/1000))</f>
        <v>0</v>
      </c>
      <c r="N7059" s="19">
        <f>耗电量关键数据!$B$14</f>
        <v>1.1688450000000001</v>
      </c>
      <c r="O7059" s="19">
        <f>耗电量关键数据!$B$15</f>
        <v>0.37403039999999999</v>
      </c>
      <c r="P7059" s="19">
        <f t="shared" si="992"/>
        <v>1.5428754000000002</v>
      </c>
      <c r="Q7059" s="19">
        <f t="shared" si="996"/>
        <v>0</v>
      </c>
      <c r="R7059" s="20">
        <f t="shared" si="993"/>
        <v>0</v>
      </c>
      <c r="S7059" s="20">
        <f t="shared" si="997"/>
        <v>0</v>
      </c>
      <c r="T7059" s="20">
        <f>IF((T7058+R7059)&lt;0,0,IF((T7058+R7059)&gt;结论【关键目标】!C$28,结论【关键目标】!C$28,T7058+R7059))</f>
        <v>17.371373800000001</v>
      </c>
      <c r="U7059" s="19">
        <f>IF((T7058+R7059)&lt;结论【关键目标】!$C$28,0,(发电量计算【计算逻辑页】!R7059+发电量计算【计算逻辑页】!T7058-结论【关键目标】!$C$28))</f>
        <v>0</v>
      </c>
      <c r="V7059" s="5">
        <f t="shared" si="994"/>
        <v>0</v>
      </c>
      <c r="W7059" s="5">
        <f t="shared" si="995"/>
        <v>0</v>
      </c>
      <c r="X7059" s="5">
        <f t="shared" si="998"/>
        <v>0</v>
      </c>
    </row>
    <row r="7060" spans="1:24" x14ac:dyDescent="0.15">
      <c r="A7060" s="7">
        <v>7059</v>
      </c>
      <c r="B7060" s="7">
        <v>10</v>
      </c>
      <c r="C7060" s="7">
        <v>22</v>
      </c>
      <c r="D7060" s="7">
        <v>3</v>
      </c>
      <c r="E7060" s="7">
        <v>295</v>
      </c>
      <c r="F7060" s="7">
        <v>10.3</v>
      </c>
      <c r="G7060" s="7">
        <v>0</v>
      </c>
      <c r="H7060" s="7">
        <f t="shared" si="990"/>
        <v>7</v>
      </c>
      <c r="I7060" s="16">
        <f t="shared" si="991"/>
        <v>45221</v>
      </c>
      <c r="J7060" s="17">
        <v>0.2407</v>
      </c>
      <c r="K7060" s="18">
        <f>G7060*结论【关键目标】!C$27*0.7735*0.001</f>
        <v>0</v>
      </c>
      <c r="L7060" s="5">
        <v>0</v>
      </c>
      <c r="M7060" s="5">
        <f>ABS(IF(L7060&lt;=0,L7060/耗电量关键数据!$B$6/1000,L7060/耗电量关键数据!$B$5/1000))</f>
        <v>0</v>
      </c>
      <c r="N7060" s="19">
        <f>耗电量关键数据!$B$14</f>
        <v>1.1688450000000001</v>
      </c>
      <c r="O7060" s="19">
        <f>耗电量关键数据!$B$15</f>
        <v>0.37403039999999999</v>
      </c>
      <c r="P7060" s="19">
        <f t="shared" si="992"/>
        <v>1.5428754000000002</v>
      </c>
      <c r="Q7060" s="19">
        <f t="shared" si="996"/>
        <v>0</v>
      </c>
      <c r="R7060" s="20">
        <f t="shared" si="993"/>
        <v>0</v>
      </c>
      <c r="S7060" s="20">
        <f t="shared" si="997"/>
        <v>0</v>
      </c>
      <c r="T7060" s="20">
        <f>IF((T7059+R7060)&lt;0,0,IF((T7059+R7060)&gt;结论【关键目标】!C$28,结论【关键目标】!C$28,T7059+R7060))</f>
        <v>17.371373800000001</v>
      </c>
      <c r="U7060" s="19">
        <f>IF((T7059+R7060)&lt;结论【关键目标】!$C$28,0,(发电量计算【计算逻辑页】!R7060+发电量计算【计算逻辑页】!T7059-结论【关键目标】!$C$28))</f>
        <v>0</v>
      </c>
      <c r="V7060" s="5">
        <f t="shared" si="994"/>
        <v>0</v>
      </c>
      <c r="W7060" s="5">
        <f t="shared" si="995"/>
        <v>0</v>
      </c>
      <c r="X7060" s="5">
        <f t="shared" si="998"/>
        <v>0</v>
      </c>
    </row>
    <row r="7061" spans="1:24" x14ac:dyDescent="0.15">
      <c r="A7061" s="7">
        <v>7060</v>
      </c>
      <c r="B7061" s="7">
        <v>10</v>
      </c>
      <c r="C7061" s="7">
        <v>22</v>
      </c>
      <c r="D7061" s="7">
        <v>4</v>
      </c>
      <c r="E7061" s="7">
        <v>295</v>
      </c>
      <c r="F7061" s="7">
        <v>10</v>
      </c>
      <c r="G7061" s="7">
        <v>0</v>
      </c>
      <c r="H7061" s="7">
        <f t="shared" si="990"/>
        <v>7</v>
      </c>
      <c r="I7061" s="16">
        <f t="shared" si="991"/>
        <v>45221</v>
      </c>
      <c r="J7061" s="17">
        <v>0.2407</v>
      </c>
      <c r="K7061" s="18">
        <f>G7061*结论【关键目标】!C$27*0.7735*0.001</f>
        <v>0</v>
      </c>
      <c r="L7061" s="5">
        <v>0</v>
      </c>
      <c r="M7061" s="5">
        <f>ABS(IF(L7061&lt;=0,L7061/耗电量关键数据!$B$6/1000,L7061/耗电量关键数据!$B$5/1000))</f>
        <v>0</v>
      </c>
      <c r="N7061" s="19">
        <f>耗电量关键数据!$B$14</f>
        <v>1.1688450000000001</v>
      </c>
      <c r="O7061" s="19">
        <f>耗电量关键数据!$B$15</f>
        <v>0.37403039999999999</v>
      </c>
      <c r="P7061" s="19">
        <f t="shared" si="992"/>
        <v>1.5428754000000002</v>
      </c>
      <c r="Q7061" s="19">
        <f t="shared" si="996"/>
        <v>0</v>
      </c>
      <c r="R7061" s="20">
        <f t="shared" si="993"/>
        <v>0</v>
      </c>
      <c r="S7061" s="20">
        <f t="shared" si="997"/>
        <v>0</v>
      </c>
      <c r="T7061" s="20">
        <f>IF((T7060+R7061)&lt;0,0,IF((T7060+R7061)&gt;结论【关键目标】!C$28,结论【关键目标】!C$28,T7060+R7061))</f>
        <v>17.371373800000001</v>
      </c>
      <c r="U7061" s="19">
        <f>IF((T7060+R7061)&lt;结论【关键目标】!$C$28,0,(发电量计算【计算逻辑页】!R7061+发电量计算【计算逻辑页】!T7060-结论【关键目标】!$C$28))</f>
        <v>0</v>
      </c>
      <c r="V7061" s="5">
        <f t="shared" si="994"/>
        <v>0</v>
      </c>
      <c r="W7061" s="5">
        <f t="shared" si="995"/>
        <v>0</v>
      </c>
      <c r="X7061" s="5">
        <f t="shared" si="998"/>
        <v>0</v>
      </c>
    </row>
    <row r="7062" spans="1:24" x14ac:dyDescent="0.15">
      <c r="A7062" s="7">
        <v>7061</v>
      </c>
      <c r="B7062" s="7">
        <v>10</v>
      </c>
      <c r="C7062" s="7">
        <v>22</v>
      </c>
      <c r="D7062" s="7">
        <v>5</v>
      </c>
      <c r="E7062" s="7">
        <v>295</v>
      </c>
      <c r="F7062" s="7">
        <v>9</v>
      </c>
      <c r="G7062" s="7">
        <v>0</v>
      </c>
      <c r="H7062" s="7">
        <f t="shared" si="990"/>
        <v>7</v>
      </c>
      <c r="I7062" s="16">
        <f t="shared" si="991"/>
        <v>45221</v>
      </c>
      <c r="J7062" s="17">
        <v>0.2407</v>
      </c>
      <c r="K7062" s="18">
        <f>G7062*结论【关键目标】!C$27*0.7735*0.001</f>
        <v>0</v>
      </c>
      <c r="L7062" s="5">
        <v>0</v>
      </c>
      <c r="M7062" s="5">
        <f>ABS(IF(L7062&lt;=0,L7062/耗电量关键数据!$B$6/1000,L7062/耗电量关键数据!$B$5/1000))</f>
        <v>0</v>
      </c>
      <c r="N7062" s="19">
        <f>耗电量关键数据!$B$14</f>
        <v>1.1688450000000001</v>
      </c>
      <c r="O7062" s="19">
        <f>耗电量关键数据!$B$15</f>
        <v>0.37403039999999999</v>
      </c>
      <c r="P7062" s="19">
        <f t="shared" si="992"/>
        <v>1.5428754000000002</v>
      </c>
      <c r="Q7062" s="19">
        <f t="shared" si="996"/>
        <v>0</v>
      </c>
      <c r="R7062" s="20">
        <f t="shared" si="993"/>
        <v>0</v>
      </c>
      <c r="S7062" s="20">
        <f t="shared" si="997"/>
        <v>0</v>
      </c>
      <c r="T7062" s="20">
        <f>IF((T7061+R7062)&lt;0,0,IF((T7061+R7062)&gt;结论【关键目标】!C$28,结论【关键目标】!C$28,T7061+R7062))</f>
        <v>17.371373800000001</v>
      </c>
      <c r="U7062" s="19">
        <f>IF((T7061+R7062)&lt;结论【关键目标】!$C$28,0,(发电量计算【计算逻辑页】!R7062+发电量计算【计算逻辑页】!T7061-结论【关键目标】!$C$28))</f>
        <v>0</v>
      </c>
      <c r="V7062" s="5">
        <f t="shared" si="994"/>
        <v>0</v>
      </c>
      <c r="W7062" s="5">
        <f t="shared" si="995"/>
        <v>0</v>
      </c>
      <c r="X7062" s="5">
        <f t="shared" si="998"/>
        <v>0</v>
      </c>
    </row>
    <row r="7063" spans="1:24" x14ac:dyDescent="0.15">
      <c r="A7063" s="7">
        <v>7062</v>
      </c>
      <c r="B7063" s="7">
        <v>10</v>
      </c>
      <c r="C7063" s="7">
        <v>22</v>
      </c>
      <c r="D7063" s="7">
        <v>6</v>
      </c>
      <c r="E7063" s="7">
        <v>295</v>
      </c>
      <c r="F7063" s="7">
        <v>10.3</v>
      </c>
      <c r="G7063" s="7">
        <v>0</v>
      </c>
      <c r="H7063" s="7">
        <f t="shared" si="990"/>
        <v>7</v>
      </c>
      <c r="I7063" s="16">
        <f t="shared" si="991"/>
        <v>45221</v>
      </c>
      <c r="J7063" s="17">
        <v>0.2407</v>
      </c>
      <c r="K7063" s="18">
        <f>G7063*结论【关键目标】!C$27*0.7735*0.001</f>
        <v>0</v>
      </c>
      <c r="L7063" s="5">
        <v>0</v>
      </c>
      <c r="M7063" s="5">
        <f>ABS(IF(L7063&lt;=0,L7063/耗电量关键数据!$B$6/1000,L7063/耗电量关键数据!$B$5/1000))</f>
        <v>0</v>
      </c>
      <c r="N7063" s="19">
        <f>耗电量关键数据!$B$14</f>
        <v>1.1688450000000001</v>
      </c>
      <c r="O7063" s="19">
        <f>耗电量关键数据!$B$15</f>
        <v>0.37403039999999999</v>
      </c>
      <c r="P7063" s="19">
        <f t="shared" si="992"/>
        <v>1.5428754000000002</v>
      </c>
      <c r="Q7063" s="19">
        <f t="shared" si="996"/>
        <v>0</v>
      </c>
      <c r="R7063" s="20">
        <f t="shared" si="993"/>
        <v>0</v>
      </c>
      <c r="S7063" s="20">
        <f t="shared" si="997"/>
        <v>0</v>
      </c>
      <c r="T7063" s="20">
        <f>IF((T7062+R7063)&lt;0,0,IF((T7062+R7063)&gt;结论【关键目标】!C$28,结论【关键目标】!C$28,T7062+R7063))</f>
        <v>17.371373800000001</v>
      </c>
      <c r="U7063" s="19">
        <f>IF((T7062+R7063)&lt;结论【关键目标】!$C$28,0,(发电量计算【计算逻辑页】!R7063+发电量计算【计算逻辑页】!T7062-结论【关键目标】!$C$28))</f>
        <v>0</v>
      </c>
      <c r="V7063" s="5">
        <f t="shared" si="994"/>
        <v>0</v>
      </c>
      <c r="W7063" s="5">
        <f t="shared" si="995"/>
        <v>0</v>
      </c>
      <c r="X7063" s="5">
        <f t="shared" si="998"/>
        <v>0</v>
      </c>
    </row>
    <row r="7064" spans="1:24" x14ac:dyDescent="0.15">
      <c r="A7064" s="7">
        <v>7063</v>
      </c>
      <c r="B7064" s="7">
        <v>10</v>
      </c>
      <c r="C7064" s="7">
        <v>22</v>
      </c>
      <c r="D7064" s="7">
        <v>7</v>
      </c>
      <c r="E7064" s="7">
        <v>295</v>
      </c>
      <c r="F7064" s="7">
        <v>6</v>
      </c>
      <c r="G7064" s="7">
        <v>10.9</v>
      </c>
      <c r="H7064" s="7">
        <f t="shared" si="990"/>
        <v>7</v>
      </c>
      <c r="I7064" s="16">
        <f t="shared" si="991"/>
        <v>45221</v>
      </c>
      <c r="J7064" s="17">
        <v>0.2407</v>
      </c>
      <c r="K7064" s="18">
        <f>G7064*结论【关键目标】!C$27*0.7735*0.001</f>
        <v>1.011738</v>
      </c>
      <c r="L7064" s="5">
        <v>0</v>
      </c>
      <c r="M7064" s="5">
        <f>ABS(IF(L7064&lt;=0,L7064/耗电量关键数据!$B$6/1000,L7064/耗电量关键数据!$B$5/1000))</f>
        <v>0</v>
      </c>
      <c r="N7064" s="19">
        <f>耗电量关键数据!$B$14</f>
        <v>1.1688450000000001</v>
      </c>
      <c r="O7064" s="19">
        <f>耗电量关键数据!$B$15</f>
        <v>0.37403039999999999</v>
      </c>
      <c r="P7064" s="19">
        <f t="shared" si="992"/>
        <v>1.5428754000000002</v>
      </c>
      <c r="Q7064" s="19">
        <f t="shared" si="996"/>
        <v>0</v>
      </c>
      <c r="R7064" s="20">
        <f t="shared" si="993"/>
        <v>1.011738</v>
      </c>
      <c r="S7064" s="20">
        <f t="shared" si="997"/>
        <v>0</v>
      </c>
      <c r="T7064" s="20">
        <f>IF((T7063+R7064)&lt;0,0,IF((T7063+R7064)&gt;结论【关键目标】!C$28,结论【关键目标】!C$28,T7063+R7064))</f>
        <v>18.383111800000002</v>
      </c>
      <c r="U7064" s="19">
        <f>IF((T7063+R7064)&lt;结论【关键目标】!$C$28,0,(发电量计算【计算逻辑页】!R7064+发电量计算【计算逻辑页】!T7063-结论【关键目标】!$C$28))</f>
        <v>0</v>
      </c>
      <c r="V7064" s="5">
        <f t="shared" si="994"/>
        <v>0</v>
      </c>
      <c r="W7064" s="5">
        <f t="shared" si="995"/>
        <v>0.2435253366</v>
      </c>
      <c r="X7064" s="5">
        <f t="shared" si="998"/>
        <v>0</v>
      </c>
    </row>
    <row r="7065" spans="1:24" x14ac:dyDescent="0.15">
      <c r="A7065" s="7">
        <v>7064</v>
      </c>
      <c r="B7065" s="7">
        <v>10</v>
      </c>
      <c r="C7065" s="7">
        <v>22</v>
      </c>
      <c r="D7065" s="7">
        <v>8</v>
      </c>
      <c r="E7065" s="7">
        <v>295</v>
      </c>
      <c r="F7065" s="7">
        <v>5</v>
      </c>
      <c r="G7065" s="7">
        <v>87.9</v>
      </c>
      <c r="H7065" s="7">
        <f t="shared" si="990"/>
        <v>7</v>
      </c>
      <c r="I7065" s="16">
        <f t="shared" si="991"/>
        <v>45221</v>
      </c>
      <c r="J7065" s="17">
        <v>0.70809999999999995</v>
      </c>
      <c r="K7065" s="18">
        <f>G7065*结论【关键目标】!C$27*0.7735*0.001</f>
        <v>8.1588779999999996</v>
      </c>
      <c r="L7065" s="5">
        <v>0</v>
      </c>
      <c r="M7065" s="5">
        <f>ABS(IF(L7065&lt;=0,L7065/耗电量关键数据!$B$6/1000,L7065/耗电量关键数据!$B$5/1000))</f>
        <v>0</v>
      </c>
      <c r="N7065" s="19">
        <f>耗电量关键数据!$B$14</f>
        <v>1.1688450000000001</v>
      </c>
      <c r="O7065" s="19">
        <f>耗电量关键数据!$B$15</f>
        <v>0.37403039999999999</v>
      </c>
      <c r="P7065" s="19">
        <f t="shared" si="992"/>
        <v>1.5428754000000002</v>
      </c>
      <c r="Q7065" s="19">
        <f t="shared" si="996"/>
        <v>0</v>
      </c>
      <c r="R7065" s="20">
        <f t="shared" si="993"/>
        <v>8.1588779999999996</v>
      </c>
      <c r="S7065" s="20">
        <f t="shared" si="997"/>
        <v>0</v>
      </c>
      <c r="T7065" s="20">
        <f>IF((T7064+R7065)&lt;0,0,IF((T7064+R7065)&gt;结论【关键目标】!C$28,结论【关键目标】!C$28,T7064+R7065))</f>
        <v>22</v>
      </c>
      <c r="U7065" s="19">
        <f>IF((T7064+R7065)&lt;结论【关键目标】!$C$28,0,(发电量计算【计算逻辑页】!R7065+发电量计算【计算逻辑页】!T7064-结论【关键目标】!$C$28))</f>
        <v>4.5419898000000032</v>
      </c>
      <c r="V7065" s="5">
        <f t="shared" si="994"/>
        <v>1.5896964300000009</v>
      </c>
      <c r="W7065" s="5">
        <f t="shared" si="995"/>
        <v>1.0925100707400002</v>
      </c>
      <c r="X7065" s="5">
        <f t="shared" si="998"/>
        <v>0</v>
      </c>
    </row>
    <row r="7066" spans="1:24" x14ac:dyDescent="0.15">
      <c r="A7066" s="7">
        <v>7065</v>
      </c>
      <c r="B7066" s="7">
        <v>10</v>
      </c>
      <c r="C7066" s="7">
        <v>22</v>
      </c>
      <c r="D7066" s="7">
        <v>9</v>
      </c>
      <c r="E7066" s="7">
        <v>295</v>
      </c>
      <c r="F7066" s="7">
        <v>13.1</v>
      </c>
      <c r="G7066" s="7">
        <v>333.7</v>
      </c>
      <c r="H7066" s="7">
        <f t="shared" si="990"/>
        <v>7</v>
      </c>
      <c r="I7066" s="16">
        <f t="shared" si="991"/>
        <v>45221</v>
      </c>
      <c r="J7066" s="17">
        <v>0.70809999999999995</v>
      </c>
      <c r="K7066" s="18">
        <f>G7066*结论【关键目标】!C$27*0.7735*0.001</f>
        <v>30.974034</v>
      </c>
      <c r="L7066" s="5">
        <v>0</v>
      </c>
      <c r="M7066" s="5">
        <f>ABS(IF(L7066&lt;=0,L7066/耗电量关键数据!$B$6/1000,L7066/耗电量关键数据!$B$5/1000))</f>
        <v>0</v>
      </c>
      <c r="N7066" s="19">
        <f>耗电量关键数据!$B$14</f>
        <v>1.1688450000000001</v>
      </c>
      <c r="O7066" s="19">
        <f>耗电量关键数据!$B$15</f>
        <v>0.37403039999999999</v>
      </c>
      <c r="P7066" s="19">
        <f t="shared" si="992"/>
        <v>1.5428754000000002</v>
      </c>
      <c r="Q7066" s="19">
        <f t="shared" si="996"/>
        <v>0</v>
      </c>
      <c r="R7066" s="20">
        <f t="shared" si="993"/>
        <v>30.974034</v>
      </c>
      <c r="S7066" s="20">
        <f t="shared" si="997"/>
        <v>0</v>
      </c>
      <c r="T7066" s="20">
        <f>IF((T7065+R7066)&lt;0,0,IF((T7065+R7066)&gt;结论【关键目标】!C$28,结论【关键目标】!C$28,T7065+R7066))</f>
        <v>22</v>
      </c>
      <c r="U7066" s="19">
        <f>IF((T7065+R7066)&lt;结论【关键目标】!$C$28,0,(发电量计算【计算逻辑页】!R7066+发电量计算【计算逻辑页】!T7065-结论【关键目标】!$C$28))</f>
        <v>30.974034000000003</v>
      </c>
      <c r="V7066" s="5">
        <f t="shared" si="994"/>
        <v>10.8409119</v>
      </c>
      <c r="W7066" s="5">
        <f t="shared" si="995"/>
        <v>1.0925100707400002</v>
      </c>
      <c r="X7066" s="5">
        <f t="shared" si="998"/>
        <v>0</v>
      </c>
    </row>
    <row r="7067" spans="1:24" x14ac:dyDescent="0.15">
      <c r="A7067" s="7">
        <v>7066</v>
      </c>
      <c r="B7067" s="7">
        <v>10</v>
      </c>
      <c r="C7067" s="7">
        <v>22</v>
      </c>
      <c r="D7067" s="7">
        <v>10</v>
      </c>
      <c r="E7067" s="7">
        <v>295</v>
      </c>
      <c r="F7067" s="7">
        <v>15</v>
      </c>
      <c r="G7067" s="7">
        <v>517.9</v>
      </c>
      <c r="H7067" s="7">
        <f t="shared" si="990"/>
        <v>7</v>
      </c>
      <c r="I7067" s="16">
        <f t="shared" si="991"/>
        <v>45221</v>
      </c>
      <c r="J7067" s="17">
        <v>0.70809999999999995</v>
      </c>
      <c r="K7067" s="18">
        <f>G7067*结论【关键目标】!C$27*0.7735*0.001</f>
        <v>48.071477999999999</v>
      </c>
      <c r="L7067" s="5">
        <v>0</v>
      </c>
      <c r="M7067" s="5">
        <f>ABS(IF(L7067&lt;=0,L7067/耗电量关键数据!$B$6/1000,L7067/耗电量关键数据!$B$5/1000))</f>
        <v>0</v>
      </c>
      <c r="N7067" s="19">
        <f>耗电量关键数据!$B$14</f>
        <v>1.1688450000000001</v>
      </c>
      <c r="O7067" s="19">
        <f>耗电量关键数据!$B$15</f>
        <v>0.37403039999999999</v>
      </c>
      <c r="P7067" s="19">
        <f t="shared" si="992"/>
        <v>1.5428754000000002</v>
      </c>
      <c r="Q7067" s="19">
        <f t="shared" si="996"/>
        <v>0</v>
      </c>
      <c r="R7067" s="20">
        <f t="shared" si="993"/>
        <v>48.071477999999999</v>
      </c>
      <c r="S7067" s="20">
        <f t="shared" si="997"/>
        <v>0</v>
      </c>
      <c r="T7067" s="20">
        <f>IF((T7066+R7067)&lt;0,0,IF((T7066+R7067)&gt;结论【关键目标】!C$28,结论【关键目标】!C$28,T7066+R7067))</f>
        <v>22</v>
      </c>
      <c r="U7067" s="19">
        <f>IF((T7066+R7067)&lt;结论【关键目标】!$C$28,0,(发电量计算【计算逻辑页】!R7067+发电量计算【计算逻辑页】!T7066-结论【关键目标】!$C$28))</f>
        <v>48.071477999999999</v>
      </c>
      <c r="V7067" s="5">
        <f t="shared" si="994"/>
        <v>16.825017299999999</v>
      </c>
      <c r="W7067" s="5">
        <f t="shared" si="995"/>
        <v>1.0925100707400002</v>
      </c>
      <c r="X7067" s="5">
        <f t="shared" si="998"/>
        <v>0</v>
      </c>
    </row>
    <row r="7068" spans="1:24" x14ac:dyDescent="0.15">
      <c r="A7068" s="7">
        <v>7067</v>
      </c>
      <c r="B7068" s="7">
        <v>10</v>
      </c>
      <c r="C7068" s="7">
        <v>22</v>
      </c>
      <c r="D7068" s="7">
        <v>11</v>
      </c>
      <c r="E7068" s="7">
        <v>295</v>
      </c>
      <c r="F7068" s="7">
        <v>16</v>
      </c>
      <c r="G7068" s="7">
        <v>596</v>
      </c>
      <c r="H7068" s="7">
        <f t="shared" si="990"/>
        <v>7</v>
      </c>
      <c r="I7068" s="16">
        <f t="shared" si="991"/>
        <v>45221</v>
      </c>
      <c r="J7068" s="17">
        <v>1.2267999999999999</v>
      </c>
      <c r="K7068" s="18">
        <f>G7068*结论【关键目标】!C$27*0.7735*0.001</f>
        <v>55.320719999999994</v>
      </c>
      <c r="L7068" s="5">
        <v>0</v>
      </c>
      <c r="M7068" s="5">
        <f>ABS(IF(L7068&lt;=0,L7068/耗电量关键数据!$B$6/1000,L7068/耗电量关键数据!$B$5/1000))</f>
        <v>0</v>
      </c>
      <c r="N7068" s="19">
        <f>耗电量关键数据!$B$14</f>
        <v>1.1688450000000001</v>
      </c>
      <c r="O7068" s="19">
        <f>耗电量关键数据!$B$15</f>
        <v>0.37403039999999999</v>
      </c>
      <c r="P7068" s="19">
        <f t="shared" si="992"/>
        <v>1.5428754000000002</v>
      </c>
      <c r="Q7068" s="19">
        <f t="shared" si="996"/>
        <v>1.5428754000000002</v>
      </c>
      <c r="R7068" s="20">
        <f t="shared" si="993"/>
        <v>53.777844599999995</v>
      </c>
      <c r="S7068" s="20">
        <f t="shared" si="997"/>
        <v>0</v>
      </c>
      <c r="T7068" s="20">
        <f>IF((T7067+R7068)&lt;0,0,IF((T7067+R7068)&gt;结论【关键目标】!C$28,结论【关键目标】!C$28,T7067+R7068))</f>
        <v>22</v>
      </c>
      <c r="U7068" s="19">
        <f>IF((T7067+R7068)&lt;结论【关键目标】!$C$28,0,(发电量计算【计算逻辑页】!R7068+发电量计算【计算逻辑页】!T7067-结论【关键目标】!$C$28))</f>
        <v>53.777844599999995</v>
      </c>
      <c r="V7068" s="5">
        <f t="shared" si="994"/>
        <v>18.822245609999996</v>
      </c>
      <c r="W7068" s="5">
        <f t="shared" si="995"/>
        <v>1.89279954072</v>
      </c>
      <c r="X7068" s="5">
        <f t="shared" si="998"/>
        <v>0</v>
      </c>
    </row>
    <row r="7069" spans="1:24" x14ac:dyDescent="0.15">
      <c r="A7069" s="7">
        <v>7068</v>
      </c>
      <c r="B7069" s="7">
        <v>10</v>
      </c>
      <c r="C7069" s="7">
        <v>22</v>
      </c>
      <c r="D7069" s="7">
        <v>12</v>
      </c>
      <c r="E7069" s="7">
        <v>295</v>
      </c>
      <c r="F7069" s="7">
        <v>17.5</v>
      </c>
      <c r="G7069" s="7">
        <v>490.1</v>
      </c>
      <c r="H7069" s="7">
        <f t="shared" si="990"/>
        <v>7</v>
      </c>
      <c r="I7069" s="16">
        <f t="shared" si="991"/>
        <v>45221</v>
      </c>
      <c r="J7069" s="17">
        <v>1.2267999999999999</v>
      </c>
      <c r="K7069" s="18">
        <f>G7069*结论【关键目标】!C$27*0.7735*0.001</f>
        <v>45.491081999999999</v>
      </c>
      <c r="L7069" s="5">
        <v>0</v>
      </c>
      <c r="M7069" s="5">
        <f>ABS(IF(L7069&lt;=0,L7069/耗电量关键数据!$B$6/1000,L7069/耗电量关键数据!$B$5/1000))</f>
        <v>0</v>
      </c>
      <c r="N7069" s="19">
        <f>耗电量关键数据!$B$14</f>
        <v>1.1688450000000001</v>
      </c>
      <c r="O7069" s="19">
        <f>耗电量关键数据!$B$15</f>
        <v>0.37403039999999999</v>
      </c>
      <c r="P7069" s="19">
        <f t="shared" si="992"/>
        <v>1.5428754000000002</v>
      </c>
      <c r="Q7069" s="19">
        <f t="shared" si="996"/>
        <v>1.5428754000000002</v>
      </c>
      <c r="R7069" s="20">
        <f t="shared" si="993"/>
        <v>43.948206599999999</v>
      </c>
      <c r="S7069" s="20">
        <f t="shared" si="997"/>
        <v>0</v>
      </c>
      <c r="T7069" s="20">
        <f>IF((T7068+R7069)&lt;0,0,IF((T7068+R7069)&gt;结论【关键目标】!C$28,结论【关键目标】!C$28,T7068+R7069))</f>
        <v>22</v>
      </c>
      <c r="U7069" s="19">
        <f>IF((T7068+R7069)&lt;结论【关键目标】!$C$28,0,(发电量计算【计算逻辑页】!R7069+发电量计算【计算逻辑页】!T7068-结论【关键目标】!$C$28))</f>
        <v>43.948206599999992</v>
      </c>
      <c r="V7069" s="5">
        <f t="shared" si="994"/>
        <v>15.381872309999997</v>
      </c>
      <c r="W7069" s="5">
        <f t="shared" si="995"/>
        <v>1.89279954072</v>
      </c>
      <c r="X7069" s="5">
        <f t="shared" si="998"/>
        <v>0</v>
      </c>
    </row>
    <row r="7070" spans="1:24" x14ac:dyDescent="0.15">
      <c r="A7070" s="7">
        <v>7069</v>
      </c>
      <c r="B7070" s="7">
        <v>10</v>
      </c>
      <c r="C7070" s="7">
        <v>22</v>
      </c>
      <c r="D7070" s="7">
        <v>13</v>
      </c>
      <c r="E7070" s="7">
        <v>295</v>
      </c>
      <c r="F7070" s="7">
        <v>18</v>
      </c>
      <c r="G7070" s="7">
        <v>437.9</v>
      </c>
      <c r="H7070" s="7">
        <f t="shared" si="990"/>
        <v>7</v>
      </c>
      <c r="I7070" s="16">
        <f t="shared" si="991"/>
        <v>45221</v>
      </c>
      <c r="J7070" s="17">
        <v>1.2267999999999999</v>
      </c>
      <c r="K7070" s="18">
        <f>G7070*结论【关键目标】!C$27*0.7735*0.001</f>
        <v>40.645877999999996</v>
      </c>
      <c r="L7070" s="5">
        <v>0</v>
      </c>
      <c r="M7070" s="5">
        <f>ABS(IF(L7070&lt;=0,L7070/耗电量关键数据!$B$6/1000,L7070/耗电量关键数据!$B$5/1000))</f>
        <v>0</v>
      </c>
      <c r="N7070" s="19">
        <f>耗电量关键数据!$B$14</f>
        <v>1.1688450000000001</v>
      </c>
      <c r="O7070" s="19">
        <f>耗电量关键数据!$B$15</f>
        <v>0.37403039999999999</v>
      </c>
      <c r="P7070" s="19">
        <f t="shared" si="992"/>
        <v>1.5428754000000002</v>
      </c>
      <c r="Q7070" s="19">
        <f t="shared" si="996"/>
        <v>1.5428754000000002</v>
      </c>
      <c r="R7070" s="20">
        <f t="shared" si="993"/>
        <v>39.103002599999996</v>
      </c>
      <c r="S7070" s="20">
        <f t="shared" si="997"/>
        <v>0</v>
      </c>
      <c r="T7070" s="20">
        <f>IF((T7069+R7070)&lt;0,0,IF((T7069+R7070)&gt;结论【关键目标】!C$28,结论【关键目标】!C$28,T7069+R7070))</f>
        <v>22</v>
      </c>
      <c r="U7070" s="19">
        <f>IF((T7069+R7070)&lt;结论【关键目标】!$C$28,0,(发电量计算【计算逻辑页】!R7070+发电量计算【计算逻辑页】!T7069-结论【关键目标】!$C$28))</f>
        <v>39.103002599999996</v>
      </c>
      <c r="V7070" s="5">
        <f t="shared" si="994"/>
        <v>13.686050909999999</v>
      </c>
      <c r="W7070" s="5">
        <f t="shared" si="995"/>
        <v>1.89279954072</v>
      </c>
      <c r="X7070" s="5">
        <f t="shared" si="998"/>
        <v>0</v>
      </c>
    </row>
    <row r="7071" spans="1:24" x14ac:dyDescent="0.15">
      <c r="A7071" s="7">
        <v>7070</v>
      </c>
      <c r="B7071" s="7">
        <v>10</v>
      </c>
      <c r="C7071" s="7">
        <v>22</v>
      </c>
      <c r="D7071" s="7">
        <v>14</v>
      </c>
      <c r="E7071" s="7">
        <v>295</v>
      </c>
      <c r="F7071" s="7">
        <v>20</v>
      </c>
      <c r="G7071" s="7">
        <v>405.8</v>
      </c>
      <c r="H7071" s="7">
        <f t="shared" si="990"/>
        <v>7</v>
      </c>
      <c r="I7071" s="16">
        <f t="shared" si="991"/>
        <v>45221</v>
      </c>
      <c r="J7071" s="17">
        <v>1.2267999999999999</v>
      </c>
      <c r="K7071" s="18">
        <f>G7071*结论【关键目标】!C$27*0.7735*0.001</f>
        <v>37.666356</v>
      </c>
      <c r="L7071" s="5">
        <v>0</v>
      </c>
      <c r="M7071" s="5">
        <f>ABS(IF(L7071&lt;=0,L7071/耗电量关键数据!$B$6/1000,L7071/耗电量关键数据!$B$5/1000))</f>
        <v>0</v>
      </c>
      <c r="N7071" s="19">
        <f>耗电量关键数据!$B$14</f>
        <v>1.1688450000000001</v>
      </c>
      <c r="O7071" s="19">
        <f>耗电量关键数据!$B$15</f>
        <v>0.37403039999999999</v>
      </c>
      <c r="P7071" s="19">
        <f t="shared" si="992"/>
        <v>1.5428754000000002</v>
      </c>
      <c r="Q7071" s="19">
        <f t="shared" si="996"/>
        <v>1.5428754000000002</v>
      </c>
      <c r="R7071" s="20">
        <f t="shared" si="993"/>
        <v>36.123480600000001</v>
      </c>
      <c r="S7071" s="20">
        <f t="shared" si="997"/>
        <v>0</v>
      </c>
      <c r="T7071" s="20">
        <f>IF((T7070+R7071)&lt;0,0,IF((T7070+R7071)&gt;结论【关键目标】!C$28,结论【关键目标】!C$28,T7070+R7071))</f>
        <v>22</v>
      </c>
      <c r="U7071" s="19">
        <f>IF((T7070+R7071)&lt;结论【关键目标】!$C$28,0,(发电量计算【计算逻辑页】!R7071+发电量计算【计算逻辑页】!T7070-结论【关键目标】!$C$28))</f>
        <v>36.123480600000001</v>
      </c>
      <c r="V7071" s="5">
        <f t="shared" si="994"/>
        <v>12.643218209999999</v>
      </c>
      <c r="W7071" s="5">
        <f t="shared" si="995"/>
        <v>1.89279954072</v>
      </c>
      <c r="X7071" s="5">
        <f t="shared" si="998"/>
        <v>0</v>
      </c>
    </row>
    <row r="7072" spans="1:24" x14ac:dyDescent="0.15">
      <c r="A7072" s="7">
        <v>7071</v>
      </c>
      <c r="B7072" s="7">
        <v>10</v>
      </c>
      <c r="C7072" s="7">
        <v>22</v>
      </c>
      <c r="D7072" s="7">
        <v>15</v>
      </c>
      <c r="E7072" s="7">
        <v>295</v>
      </c>
      <c r="F7072" s="7">
        <v>19.899999999999999</v>
      </c>
      <c r="G7072" s="7">
        <v>263.60000000000002</v>
      </c>
      <c r="H7072" s="7">
        <f t="shared" si="990"/>
        <v>7</v>
      </c>
      <c r="I7072" s="16">
        <f t="shared" si="991"/>
        <v>45221</v>
      </c>
      <c r="J7072" s="17">
        <v>1.2267999999999999</v>
      </c>
      <c r="K7072" s="18">
        <f>G7072*结论【关键目标】!C$27*0.7735*0.001</f>
        <v>24.467352000000002</v>
      </c>
      <c r="L7072" s="5">
        <v>0</v>
      </c>
      <c r="M7072" s="5">
        <f>ABS(IF(L7072&lt;=0,L7072/耗电量关键数据!$B$6/1000,L7072/耗电量关键数据!$B$5/1000))</f>
        <v>0</v>
      </c>
      <c r="N7072" s="19">
        <f>耗电量关键数据!$B$14</f>
        <v>1.1688450000000001</v>
      </c>
      <c r="O7072" s="19">
        <f>耗电量关键数据!$B$15</f>
        <v>0.37403039999999999</v>
      </c>
      <c r="P7072" s="19">
        <f t="shared" si="992"/>
        <v>1.5428754000000002</v>
      </c>
      <c r="Q7072" s="19">
        <f t="shared" si="996"/>
        <v>1.5428754000000002</v>
      </c>
      <c r="R7072" s="20">
        <f t="shared" si="993"/>
        <v>22.924476600000002</v>
      </c>
      <c r="S7072" s="20">
        <f t="shared" si="997"/>
        <v>0</v>
      </c>
      <c r="T7072" s="20">
        <f>IF((T7071+R7072)&lt;0,0,IF((T7071+R7072)&gt;结论【关键目标】!C$28,结论【关键目标】!C$28,T7071+R7072))</f>
        <v>22</v>
      </c>
      <c r="U7072" s="19">
        <f>IF((T7071+R7072)&lt;结论【关键目标】!$C$28,0,(发电量计算【计算逻辑页】!R7072+发电量计算【计算逻辑页】!T7071-结论【关键目标】!$C$28))</f>
        <v>22.924476600000006</v>
      </c>
      <c r="V7072" s="5">
        <f t="shared" si="994"/>
        <v>8.0235668100000019</v>
      </c>
      <c r="W7072" s="5">
        <f t="shared" si="995"/>
        <v>1.89279954072</v>
      </c>
      <c r="X7072" s="5">
        <f t="shared" si="998"/>
        <v>0</v>
      </c>
    </row>
    <row r="7073" spans="1:24" x14ac:dyDescent="0.15">
      <c r="A7073" s="7">
        <v>7072</v>
      </c>
      <c r="B7073" s="7">
        <v>10</v>
      </c>
      <c r="C7073" s="7">
        <v>22</v>
      </c>
      <c r="D7073" s="7">
        <v>16</v>
      </c>
      <c r="E7073" s="7">
        <v>295</v>
      </c>
      <c r="F7073" s="7">
        <v>21</v>
      </c>
      <c r="G7073" s="7">
        <v>141.4</v>
      </c>
      <c r="H7073" s="7">
        <f t="shared" si="990"/>
        <v>7</v>
      </c>
      <c r="I7073" s="16">
        <f t="shared" si="991"/>
        <v>45221</v>
      </c>
      <c r="J7073" s="17">
        <v>0.70809999999999995</v>
      </c>
      <c r="K7073" s="18">
        <f>G7073*结论【关键目标】!C$27*0.7735*0.001</f>
        <v>13.124748</v>
      </c>
      <c r="L7073" s="5">
        <v>0</v>
      </c>
      <c r="M7073" s="5">
        <f>ABS(IF(L7073&lt;=0,L7073/耗电量关键数据!$B$6/1000,L7073/耗电量关键数据!$B$5/1000))</f>
        <v>0</v>
      </c>
      <c r="N7073" s="19">
        <f>耗电量关键数据!$B$14</f>
        <v>1.1688450000000001</v>
      </c>
      <c r="O7073" s="19">
        <f>耗电量关键数据!$B$15</f>
        <v>0.37403039999999999</v>
      </c>
      <c r="P7073" s="19">
        <f t="shared" si="992"/>
        <v>1.5428754000000002</v>
      </c>
      <c r="Q7073" s="19">
        <f t="shared" si="996"/>
        <v>0</v>
      </c>
      <c r="R7073" s="20">
        <f t="shared" si="993"/>
        <v>13.124748</v>
      </c>
      <c r="S7073" s="20">
        <f t="shared" si="997"/>
        <v>0</v>
      </c>
      <c r="T7073" s="20">
        <f>IF((T7072+R7073)&lt;0,0,IF((T7072+R7073)&gt;结论【关键目标】!C$28,结论【关键目标】!C$28,T7072+R7073))</f>
        <v>22</v>
      </c>
      <c r="U7073" s="19">
        <f>IF((T7072+R7073)&lt;结论【关键目标】!$C$28,0,(发电量计算【计算逻辑页】!R7073+发电量计算【计算逻辑页】!T7072-结论【关键目标】!$C$28))</f>
        <v>13.124747999999997</v>
      </c>
      <c r="V7073" s="5">
        <f t="shared" si="994"/>
        <v>4.5936617999999987</v>
      </c>
      <c r="W7073" s="5">
        <f t="shared" si="995"/>
        <v>1.0925100707400002</v>
      </c>
      <c r="X7073" s="5">
        <f t="shared" si="998"/>
        <v>0</v>
      </c>
    </row>
    <row r="7074" spans="1:24" x14ac:dyDescent="0.15">
      <c r="A7074" s="7">
        <v>7073</v>
      </c>
      <c r="B7074" s="7">
        <v>10</v>
      </c>
      <c r="C7074" s="7">
        <v>22</v>
      </c>
      <c r="D7074" s="7">
        <v>17</v>
      </c>
      <c r="E7074" s="7">
        <v>295</v>
      </c>
      <c r="F7074" s="7">
        <v>20</v>
      </c>
      <c r="G7074" s="7">
        <v>0</v>
      </c>
      <c r="H7074" s="7">
        <f t="shared" si="990"/>
        <v>7</v>
      </c>
      <c r="I7074" s="16">
        <f t="shared" si="991"/>
        <v>45221</v>
      </c>
      <c r="J7074" s="17">
        <v>0.70809999999999995</v>
      </c>
      <c r="K7074" s="18">
        <f>G7074*结论【关键目标】!C$27*0.7735*0.001</f>
        <v>0</v>
      </c>
      <c r="L7074" s="5">
        <v>0</v>
      </c>
      <c r="M7074" s="5">
        <f>ABS(IF(L7074&lt;=0,L7074/耗电量关键数据!$B$6/1000,L7074/耗电量关键数据!$B$5/1000))</f>
        <v>0</v>
      </c>
      <c r="N7074" s="19">
        <f>耗电量关键数据!$B$14</f>
        <v>1.1688450000000001</v>
      </c>
      <c r="O7074" s="19">
        <f>耗电量关键数据!$B$15</f>
        <v>0.37403039999999999</v>
      </c>
      <c r="P7074" s="19">
        <f t="shared" si="992"/>
        <v>1.5428754000000002</v>
      </c>
      <c r="Q7074" s="19">
        <f t="shared" si="996"/>
        <v>0</v>
      </c>
      <c r="R7074" s="20">
        <f t="shared" si="993"/>
        <v>0</v>
      </c>
      <c r="S7074" s="20">
        <f t="shared" si="997"/>
        <v>0</v>
      </c>
      <c r="T7074" s="20">
        <f>IF((T7073+R7074)&lt;0,0,IF((T7073+R7074)&gt;结论【关键目标】!C$28,结论【关键目标】!C$28,T7073+R7074))</f>
        <v>22</v>
      </c>
      <c r="U7074" s="19">
        <f>IF((T7073+R7074)&lt;结论【关键目标】!$C$28,0,(发电量计算【计算逻辑页】!R7074+发电量计算【计算逻辑页】!T7073-结论【关键目标】!$C$28))</f>
        <v>0</v>
      </c>
      <c r="V7074" s="5">
        <f t="shared" si="994"/>
        <v>0</v>
      </c>
      <c r="W7074" s="5">
        <f t="shared" si="995"/>
        <v>0</v>
      </c>
      <c r="X7074" s="5">
        <f t="shared" si="998"/>
        <v>0</v>
      </c>
    </row>
    <row r="7075" spans="1:24" x14ac:dyDescent="0.15">
      <c r="A7075" s="7">
        <v>7074</v>
      </c>
      <c r="B7075" s="7">
        <v>10</v>
      </c>
      <c r="C7075" s="7">
        <v>22</v>
      </c>
      <c r="D7075" s="7">
        <v>18</v>
      </c>
      <c r="E7075" s="7">
        <v>295</v>
      </c>
      <c r="F7075" s="7">
        <v>17.600000000000001</v>
      </c>
      <c r="G7075" s="7">
        <v>0</v>
      </c>
      <c r="H7075" s="7">
        <f t="shared" si="990"/>
        <v>7</v>
      </c>
      <c r="I7075" s="16">
        <f t="shared" si="991"/>
        <v>45221</v>
      </c>
      <c r="J7075" s="17">
        <v>0.70809999999999995</v>
      </c>
      <c r="K7075" s="18">
        <f>G7075*结论【关键目标】!C$27*0.7735*0.001</f>
        <v>0</v>
      </c>
      <c r="L7075" s="5">
        <v>0</v>
      </c>
      <c r="M7075" s="5">
        <f>ABS(IF(L7075&lt;=0,L7075/耗电量关键数据!$B$6/1000,L7075/耗电量关键数据!$B$5/1000))</f>
        <v>0</v>
      </c>
      <c r="N7075" s="19">
        <f>耗电量关键数据!$B$14</f>
        <v>1.1688450000000001</v>
      </c>
      <c r="O7075" s="19">
        <f>耗电量关键数据!$B$15</f>
        <v>0.37403039999999999</v>
      </c>
      <c r="P7075" s="19">
        <f t="shared" si="992"/>
        <v>1.5428754000000002</v>
      </c>
      <c r="Q7075" s="19">
        <f t="shared" si="996"/>
        <v>0</v>
      </c>
      <c r="R7075" s="20">
        <f t="shared" si="993"/>
        <v>0</v>
      </c>
      <c r="S7075" s="20">
        <f t="shared" si="997"/>
        <v>0</v>
      </c>
      <c r="T7075" s="20">
        <f>IF((T7074+R7075)&lt;0,0,IF((T7074+R7075)&gt;结论【关键目标】!C$28,结论【关键目标】!C$28,T7074+R7075))</f>
        <v>22</v>
      </c>
      <c r="U7075" s="19">
        <f>IF((T7074+R7075)&lt;结论【关键目标】!$C$28,0,(发电量计算【计算逻辑页】!R7075+发电量计算【计算逻辑页】!T7074-结论【关键目标】!$C$28))</f>
        <v>0</v>
      </c>
      <c r="V7075" s="5">
        <f t="shared" si="994"/>
        <v>0</v>
      </c>
      <c r="W7075" s="5">
        <f t="shared" si="995"/>
        <v>0</v>
      </c>
      <c r="X7075" s="5">
        <f t="shared" si="998"/>
        <v>0</v>
      </c>
    </row>
    <row r="7076" spans="1:24" x14ac:dyDescent="0.15">
      <c r="A7076" s="7">
        <v>7075</v>
      </c>
      <c r="B7076" s="7">
        <v>10</v>
      </c>
      <c r="C7076" s="7">
        <v>22</v>
      </c>
      <c r="D7076" s="7">
        <v>19</v>
      </c>
      <c r="E7076" s="7">
        <v>295</v>
      </c>
      <c r="F7076" s="7">
        <v>17</v>
      </c>
      <c r="G7076" s="7">
        <v>0</v>
      </c>
      <c r="H7076" s="7">
        <f t="shared" si="990"/>
        <v>7</v>
      </c>
      <c r="I7076" s="16">
        <f t="shared" si="991"/>
        <v>45221</v>
      </c>
      <c r="J7076" s="17">
        <v>1.2267999999999999</v>
      </c>
      <c r="K7076" s="18">
        <f>G7076*结论【关键目标】!C$27*0.7735*0.001</f>
        <v>0</v>
      </c>
      <c r="L7076" s="5">
        <v>0</v>
      </c>
      <c r="M7076" s="5">
        <f>ABS(IF(L7076&lt;=0,L7076/耗电量关键数据!$B$6/1000,L7076/耗电量关键数据!$B$5/1000))</f>
        <v>0</v>
      </c>
      <c r="N7076" s="19">
        <f>耗电量关键数据!$B$14</f>
        <v>1.1688450000000001</v>
      </c>
      <c r="O7076" s="19">
        <f>耗电量关键数据!$B$15</f>
        <v>0.37403039999999999</v>
      </c>
      <c r="P7076" s="19">
        <f t="shared" si="992"/>
        <v>1.5428754000000002</v>
      </c>
      <c r="Q7076" s="19">
        <f t="shared" si="996"/>
        <v>1.5428754000000002</v>
      </c>
      <c r="R7076" s="20">
        <f t="shared" si="993"/>
        <v>-1.5428754000000002</v>
      </c>
      <c r="S7076" s="20">
        <f t="shared" si="997"/>
        <v>1.5428754000000002</v>
      </c>
      <c r="T7076" s="20">
        <f>IF((T7075+R7076)&lt;0,0,IF((T7075+R7076)&gt;结论【关键目标】!C$28,结论【关键目标】!C$28,T7075+R7076))</f>
        <v>20.4571246</v>
      </c>
      <c r="U7076" s="19">
        <f>IF((T7075+R7076)&lt;结论【关键目标】!$C$28,0,(发电量计算【计算逻辑页】!R7076+发电量计算【计算逻辑页】!T7075-结论【关键目标】!$C$28))</f>
        <v>0</v>
      </c>
      <c r="V7076" s="5">
        <f t="shared" si="994"/>
        <v>0</v>
      </c>
      <c r="W7076" s="5">
        <f t="shared" si="995"/>
        <v>0</v>
      </c>
      <c r="X7076" s="5">
        <f t="shared" si="998"/>
        <v>1.3527931507200002</v>
      </c>
    </row>
    <row r="7077" spans="1:24" x14ac:dyDescent="0.15">
      <c r="A7077" s="7">
        <v>7076</v>
      </c>
      <c r="B7077" s="7">
        <v>10</v>
      </c>
      <c r="C7077" s="7">
        <v>22</v>
      </c>
      <c r="D7077" s="7">
        <v>20</v>
      </c>
      <c r="E7077" s="7">
        <v>295</v>
      </c>
      <c r="F7077" s="7">
        <v>13</v>
      </c>
      <c r="G7077" s="7">
        <v>0</v>
      </c>
      <c r="H7077" s="7">
        <f t="shared" si="990"/>
        <v>7</v>
      </c>
      <c r="I7077" s="16">
        <f t="shared" si="991"/>
        <v>45221</v>
      </c>
      <c r="J7077" s="17">
        <v>1.2267999999999999</v>
      </c>
      <c r="K7077" s="18">
        <f>G7077*结论【关键目标】!C$27*0.7735*0.001</f>
        <v>0</v>
      </c>
      <c r="L7077" s="5">
        <v>0</v>
      </c>
      <c r="M7077" s="5">
        <f>ABS(IF(L7077&lt;=0,L7077/耗电量关键数据!$B$6/1000,L7077/耗电量关键数据!$B$5/1000))</f>
        <v>0</v>
      </c>
      <c r="N7077" s="19">
        <f>耗电量关键数据!$B$14</f>
        <v>1.1688450000000001</v>
      </c>
      <c r="O7077" s="19">
        <f>耗电量关键数据!$B$15</f>
        <v>0.37403039999999999</v>
      </c>
      <c r="P7077" s="19">
        <f t="shared" si="992"/>
        <v>1.5428754000000002</v>
      </c>
      <c r="Q7077" s="19">
        <f t="shared" si="996"/>
        <v>1.5428754000000002</v>
      </c>
      <c r="R7077" s="20">
        <f t="shared" si="993"/>
        <v>-1.5428754000000002</v>
      </c>
      <c r="S7077" s="20">
        <f t="shared" si="997"/>
        <v>1.5428754000000002</v>
      </c>
      <c r="T7077" s="20">
        <f>IF((T7076+R7077)&lt;0,0,IF((T7076+R7077)&gt;结论【关键目标】!C$28,结论【关键目标】!C$28,T7076+R7077))</f>
        <v>18.9142492</v>
      </c>
      <c r="U7077" s="19">
        <f>IF((T7076+R7077)&lt;结论【关键目标】!$C$28,0,(发电量计算【计算逻辑页】!R7077+发电量计算【计算逻辑页】!T7076-结论【关键目标】!$C$28))</f>
        <v>0</v>
      </c>
      <c r="V7077" s="5">
        <f t="shared" si="994"/>
        <v>0</v>
      </c>
      <c r="W7077" s="5">
        <f t="shared" si="995"/>
        <v>0</v>
      </c>
      <c r="X7077" s="5">
        <f t="shared" si="998"/>
        <v>1.3527931507200002</v>
      </c>
    </row>
    <row r="7078" spans="1:24" x14ac:dyDescent="0.15">
      <c r="A7078" s="7">
        <v>7077</v>
      </c>
      <c r="B7078" s="7">
        <v>10</v>
      </c>
      <c r="C7078" s="7">
        <v>22</v>
      </c>
      <c r="D7078" s="7">
        <v>21</v>
      </c>
      <c r="E7078" s="7">
        <v>295</v>
      </c>
      <c r="F7078" s="7">
        <v>12.4</v>
      </c>
      <c r="G7078" s="7">
        <v>0</v>
      </c>
      <c r="H7078" s="7">
        <f t="shared" si="990"/>
        <v>7</v>
      </c>
      <c r="I7078" s="16">
        <f t="shared" si="991"/>
        <v>45221</v>
      </c>
      <c r="J7078" s="17">
        <v>1.2267999999999999</v>
      </c>
      <c r="K7078" s="18">
        <f>G7078*结论【关键目标】!C$27*0.7735*0.001</f>
        <v>0</v>
      </c>
      <c r="L7078" s="5">
        <v>0</v>
      </c>
      <c r="M7078" s="5">
        <f>ABS(IF(L7078&lt;=0,L7078/耗电量关键数据!$B$6/1000,L7078/耗电量关键数据!$B$5/1000))</f>
        <v>0</v>
      </c>
      <c r="N7078" s="19">
        <f>耗电量关键数据!$B$14</f>
        <v>1.1688450000000001</v>
      </c>
      <c r="O7078" s="19">
        <f>耗电量关键数据!$B$15</f>
        <v>0.37403039999999999</v>
      </c>
      <c r="P7078" s="19">
        <f t="shared" si="992"/>
        <v>1.5428754000000002</v>
      </c>
      <c r="Q7078" s="19">
        <f t="shared" si="996"/>
        <v>1.5428754000000002</v>
      </c>
      <c r="R7078" s="20">
        <f t="shared" si="993"/>
        <v>-1.5428754000000002</v>
      </c>
      <c r="S7078" s="20">
        <f t="shared" si="997"/>
        <v>1.5428754000000002</v>
      </c>
      <c r="T7078" s="20">
        <f>IF((T7077+R7078)&lt;0,0,IF((T7077+R7078)&gt;结论【关键目标】!C$28,结论【关键目标】!C$28,T7077+R7078))</f>
        <v>17.371373800000001</v>
      </c>
      <c r="U7078" s="19">
        <f>IF((T7077+R7078)&lt;结论【关键目标】!$C$28,0,(发电量计算【计算逻辑页】!R7078+发电量计算【计算逻辑页】!T7077-结论【关键目标】!$C$28))</f>
        <v>0</v>
      </c>
      <c r="V7078" s="5">
        <f t="shared" si="994"/>
        <v>0</v>
      </c>
      <c r="W7078" s="5">
        <f t="shared" si="995"/>
        <v>0</v>
      </c>
      <c r="X7078" s="5">
        <f t="shared" si="998"/>
        <v>1.3527931507200002</v>
      </c>
    </row>
    <row r="7079" spans="1:24" x14ac:dyDescent="0.15">
      <c r="A7079" s="7">
        <v>7078</v>
      </c>
      <c r="B7079" s="7">
        <v>10</v>
      </c>
      <c r="C7079" s="7">
        <v>22</v>
      </c>
      <c r="D7079" s="7">
        <v>22</v>
      </c>
      <c r="E7079" s="7">
        <v>295</v>
      </c>
      <c r="F7079" s="7">
        <v>11</v>
      </c>
      <c r="G7079" s="7">
        <v>0</v>
      </c>
      <c r="H7079" s="7">
        <f t="shared" si="990"/>
        <v>7</v>
      </c>
      <c r="I7079" s="16">
        <f t="shared" si="991"/>
        <v>45221</v>
      </c>
      <c r="J7079" s="17">
        <v>0.70809999999999995</v>
      </c>
      <c r="K7079" s="18">
        <f>G7079*结论【关键目标】!C$27*0.7735*0.001</f>
        <v>0</v>
      </c>
      <c r="L7079" s="5">
        <v>0</v>
      </c>
      <c r="M7079" s="5">
        <f>ABS(IF(L7079&lt;=0,L7079/耗电量关键数据!$B$6/1000,L7079/耗电量关键数据!$B$5/1000))</f>
        <v>0</v>
      </c>
      <c r="N7079" s="19">
        <f>耗电量关键数据!$B$14</f>
        <v>1.1688450000000001</v>
      </c>
      <c r="O7079" s="19">
        <f>耗电量关键数据!$B$15</f>
        <v>0.37403039999999999</v>
      </c>
      <c r="P7079" s="19">
        <f t="shared" si="992"/>
        <v>1.5428754000000002</v>
      </c>
      <c r="Q7079" s="19">
        <f t="shared" si="996"/>
        <v>0</v>
      </c>
      <c r="R7079" s="20">
        <f t="shared" si="993"/>
        <v>0</v>
      </c>
      <c r="S7079" s="20">
        <f t="shared" si="997"/>
        <v>0</v>
      </c>
      <c r="T7079" s="20">
        <f>IF((T7078+R7079)&lt;0,0,IF((T7078+R7079)&gt;结论【关键目标】!C$28,结论【关键目标】!C$28,T7078+R7079))</f>
        <v>17.371373800000001</v>
      </c>
      <c r="U7079" s="19">
        <f>IF((T7078+R7079)&lt;结论【关键目标】!$C$28,0,(发电量计算【计算逻辑页】!R7079+发电量计算【计算逻辑页】!T7078-结论【关键目标】!$C$28))</f>
        <v>0</v>
      </c>
      <c r="V7079" s="5">
        <f t="shared" si="994"/>
        <v>0</v>
      </c>
      <c r="W7079" s="5">
        <f t="shared" si="995"/>
        <v>0</v>
      </c>
      <c r="X7079" s="5">
        <f t="shared" si="998"/>
        <v>0</v>
      </c>
    </row>
    <row r="7080" spans="1:24" x14ac:dyDescent="0.15">
      <c r="A7080" s="7">
        <v>7079</v>
      </c>
      <c r="B7080" s="7">
        <v>10</v>
      </c>
      <c r="C7080" s="7">
        <v>22</v>
      </c>
      <c r="D7080" s="7">
        <v>23</v>
      </c>
      <c r="E7080" s="7">
        <v>295</v>
      </c>
      <c r="F7080" s="7">
        <v>11</v>
      </c>
      <c r="G7080" s="7">
        <v>0</v>
      </c>
      <c r="H7080" s="7">
        <f t="shared" si="990"/>
        <v>7</v>
      </c>
      <c r="I7080" s="16">
        <f t="shared" si="991"/>
        <v>45221</v>
      </c>
      <c r="J7080" s="17">
        <v>0.70809999999999995</v>
      </c>
      <c r="K7080" s="18">
        <f>G7080*结论【关键目标】!C$27*0.7735*0.001</f>
        <v>0</v>
      </c>
      <c r="L7080" s="5">
        <v>0</v>
      </c>
      <c r="M7080" s="5">
        <f>ABS(IF(L7080&lt;=0,L7080/耗电量关键数据!$B$6/1000,L7080/耗电量关键数据!$B$5/1000))</f>
        <v>0</v>
      </c>
      <c r="N7080" s="19">
        <f>耗电量关键数据!$B$14</f>
        <v>1.1688450000000001</v>
      </c>
      <c r="O7080" s="19">
        <f>耗电量关键数据!$B$15</f>
        <v>0.37403039999999999</v>
      </c>
      <c r="P7080" s="19">
        <f t="shared" si="992"/>
        <v>1.5428754000000002</v>
      </c>
      <c r="Q7080" s="19">
        <f t="shared" si="996"/>
        <v>0</v>
      </c>
      <c r="R7080" s="20">
        <f t="shared" si="993"/>
        <v>0</v>
      </c>
      <c r="S7080" s="20">
        <f t="shared" si="997"/>
        <v>0</v>
      </c>
      <c r="T7080" s="20">
        <f>IF((T7079+R7080)&lt;0,0,IF((T7079+R7080)&gt;结论【关键目标】!C$28,结论【关键目标】!C$28,T7079+R7080))</f>
        <v>17.371373800000001</v>
      </c>
      <c r="U7080" s="19">
        <f>IF((T7079+R7080)&lt;结论【关键目标】!$C$28,0,(发电量计算【计算逻辑页】!R7080+发电量计算【计算逻辑页】!T7079-结论【关键目标】!$C$28))</f>
        <v>0</v>
      </c>
      <c r="V7080" s="5">
        <f t="shared" si="994"/>
        <v>0</v>
      </c>
      <c r="W7080" s="5">
        <f t="shared" si="995"/>
        <v>0</v>
      </c>
      <c r="X7080" s="5">
        <f t="shared" si="998"/>
        <v>0</v>
      </c>
    </row>
    <row r="7081" spans="1:24" x14ac:dyDescent="0.15">
      <c r="A7081" s="7">
        <v>7080</v>
      </c>
      <c r="B7081" s="7">
        <v>10</v>
      </c>
      <c r="C7081" s="7">
        <v>22</v>
      </c>
      <c r="D7081" s="7">
        <v>24</v>
      </c>
      <c r="E7081" s="7">
        <v>295</v>
      </c>
      <c r="F7081" s="7">
        <v>11.1</v>
      </c>
      <c r="G7081" s="7">
        <v>0</v>
      </c>
      <c r="H7081" s="7">
        <f t="shared" si="990"/>
        <v>7</v>
      </c>
      <c r="I7081" s="16">
        <f t="shared" si="991"/>
        <v>45221</v>
      </c>
      <c r="J7081" s="17">
        <v>0.2407</v>
      </c>
      <c r="K7081" s="18">
        <f>G7081*结论【关键目标】!C$27*0.7735*0.001</f>
        <v>0</v>
      </c>
      <c r="L7081" s="5">
        <v>0</v>
      </c>
      <c r="M7081" s="5">
        <f>ABS(IF(L7081&lt;=0,L7081/耗电量关键数据!$B$6/1000,L7081/耗电量关键数据!$B$5/1000))</f>
        <v>0</v>
      </c>
      <c r="N7081" s="19">
        <f>耗电量关键数据!$B$14</f>
        <v>1.1688450000000001</v>
      </c>
      <c r="O7081" s="19">
        <f>耗电量关键数据!$B$15</f>
        <v>0.37403039999999999</v>
      </c>
      <c r="P7081" s="19">
        <f t="shared" si="992"/>
        <v>1.5428754000000002</v>
      </c>
      <c r="Q7081" s="19">
        <f t="shared" si="996"/>
        <v>0</v>
      </c>
      <c r="R7081" s="20">
        <f t="shared" si="993"/>
        <v>0</v>
      </c>
      <c r="S7081" s="20">
        <f t="shared" si="997"/>
        <v>0</v>
      </c>
      <c r="T7081" s="20">
        <f>IF((T7080+R7081)&lt;0,0,IF((T7080+R7081)&gt;结论【关键目标】!C$28,结论【关键目标】!C$28,T7080+R7081))</f>
        <v>17.371373800000001</v>
      </c>
      <c r="U7081" s="19">
        <f>IF((T7080+R7081)&lt;结论【关键目标】!$C$28,0,(发电量计算【计算逻辑页】!R7081+发电量计算【计算逻辑页】!T7080-结论【关键目标】!$C$28))</f>
        <v>0</v>
      </c>
      <c r="V7081" s="5">
        <f t="shared" si="994"/>
        <v>0</v>
      </c>
      <c r="W7081" s="5">
        <f t="shared" si="995"/>
        <v>0</v>
      </c>
      <c r="X7081" s="5">
        <f t="shared" si="998"/>
        <v>0</v>
      </c>
    </row>
    <row r="7082" spans="1:24" x14ac:dyDescent="0.15">
      <c r="A7082" s="7">
        <v>7081</v>
      </c>
      <c r="B7082" s="7">
        <v>10</v>
      </c>
      <c r="C7082" s="7">
        <v>23</v>
      </c>
      <c r="D7082" s="7">
        <v>1</v>
      </c>
      <c r="E7082" s="7">
        <v>296</v>
      </c>
      <c r="F7082" s="7">
        <v>10</v>
      </c>
      <c r="G7082" s="7">
        <v>0</v>
      </c>
      <c r="H7082" s="7">
        <f t="shared" si="990"/>
        <v>1</v>
      </c>
      <c r="I7082" s="16">
        <f t="shared" si="991"/>
        <v>45222</v>
      </c>
      <c r="J7082" s="17">
        <v>0.2407</v>
      </c>
      <c r="K7082" s="18">
        <f>G7082*结论【关键目标】!C$27*0.7735*0.001</f>
        <v>0</v>
      </c>
      <c r="L7082" s="5">
        <v>0</v>
      </c>
      <c r="M7082" s="5">
        <f>ABS(IF(L7082&lt;=0,L7082/耗电量关键数据!$B$6/1000,L7082/耗电量关键数据!$B$5/1000))</f>
        <v>0</v>
      </c>
      <c r="N7082" s="5">
        <f>电气设备逐时使用率计算!H7058</f>
        <v>1.1688450000000001</v>
      </c>
      <c r="O7082" s="5">
        <f>灯光逐时使用率计算!H7058</f>
        <v>0.37403039999999999</v>
      </c>
      <c r="P7082" s="19">
        <f t="shared" si="992"/>
        <v>1.5428754000000002</v>
      </c>
      <c r="Q7082" s="19">
        <f t="shared" si="996"/>
        <v>0</v>
      </c>
      <c r="R7082" s="20">
        <f t="shared" si="993"/>
        <v>0</v>
      </c>
      <c r="S7082" s="20">
        <f t="shared" si="997"/>
        <v>0</v>
      </c>
      <c r="T7082" s="20">
        <f>IF((T7081+R7082)&lt;0,0,IF((T7081+R7082)&gt;结论【关键目标】!C$28,结论【关键目标】!C$28,T7081+R7082))</f>
        <v>17.371373800000001</v>
      </c>
      <c r="U7082" s="19">
        <f>IF((T7081+R7082)&lt;结论【关键目标】!$C$28,0,(发电量计算【计算逻辑页】!R7082+发电量计算【计算逻辑页】!T7081-结论【关键目标】!$C$28))</f>
        <v>0</v>
      </c>
      <c r="V7082" s="5">
        <f t="shared" si="994"/>
        <v>0</v>
      </c>
      <c r="W7082" s="5">
        <f t="shared" si="995"/>
        <v>0</v>
      </c>
      <c r="X7082" s="5">
        <f t="shared" si="998"/>
        <v>0</v>
      </c>
    </row>
    <row r="7083" spans="1:24" x14ac:dyDescent="0.15">
      <c r="A7083" s="7">
        <v>7082</v>
      </c>
      <c r="B7083" s="7">
        <v>10</v>
      </c>
      <c r="C7083" s="7">
        <v>23</v>
      </c>
      <c r="D7083" s="7">
        <v>2</v>
      </c>
      <c r="E7083" s="7">
        <v>296</v>
      </c>
      <c r="F7083" s="7">
        <v>8</v>
      </c>
      <c r="G7083" s="7">
        <v>0</v>
      </c>
      <c r="H7083" s="7">
        <f t="shared" si="990"/>
        <v>1</v>
      </c>
      <c r="I7083" s="16">
        <f t="shared" si="991"/>
        <v>45222</v>
      </c>
      <c r="J7083" s="17">
        <v>0.2407</v>
      </c>
      <c r="K7083" s="18">
        <f>G7083*结论【关键目标】!C$27*0.7735*0.001</f>
        <v>0</v>
      </c>
      <c r="L7083" s="5">
        <v>0</v>
      </c>
      <c r="M7083" s="5">
        <f>ABS(IF(L7083&lt;=0,L7083/耗电量关键数据!$B$6/1000,L7083/耗电量关键数据!$B$5/1000))</f>
        <v>0</v>
      </c>
      <c r="N7083" s="5">
        <f>电气设备逐时使用率计算!H7059</f>
        <v>1.1688450000000001</v>
      </c>
      <c r="O7083" s="5">
        <f>灯光逐时使用率计算!H7059</f>
        <v>0.37403039999999999</v>
      </c>
      <c r="P7083" s="19">
        <f t="shared" si="992"/>
        <v>1.5428754000000002</v>
      </c>
      <c r="Q7083" s="19">
        <f t="shared" si="996"/>
        <v>0</v>
      </c>
      <c r="R7083" s="20">
        <f t="shared" si="993"/>
        <v>0</v>
      </c>
      <c r="S7083" s="20">
        <f t="shared" si="997"/>
        <v>0</v>
      </c>
      <c r="T7083" s="20">
        <f>IF((T7082+R7083)&lt;0,0,IF((T7082+R7083)&gt;结论【关键目标】!C$28,结论【关键目标】!C$28,T7082+R7083))</f>
        <v>17.371373800000001</v>
      </c>
      <c r="U7083" s="19">
        <f>IF((T7082+R7083)&lt;结论【关键目标】!$C$28,0,(发电量计算【计算逻辑页】!R7083+发电量计算【计算逻辑页】!T7082-结论【关键目标】!$C$28))</f>
        <v>0</v>
      </c>
      <c r="V7083" s="5">
        <f t="shared" si="994"/>
        <v>0</v>
      </c>
      <c r="W7083" s="5">
        <f t="shared" si="995"/>
        <v>0</v>
      </c>
      <c r="X7083" s="5">
        <f t="shared" si="998"/>
        <v>0</v>
      </c>
    </row>
    <row r="7084" spans="1:24" x14ac:dyDescent="0.15">
      <c r="A7084" s="7">
        <v>7083</v>
      </c>
      <c r="B7084" s="7">
        <v>10</v>
      </c>
      <c r="C7084" s="7">
        <v>23</v>
      </c>
      <c r="D7084" s="7">
        <v>3</v>
      </c>
      <c r="E7084" s="7">
        <v>296</v>
      </c>
      <c r="F7084" s="7">
        <v>7.6</v>
      </c>
      <c r="G7084" s="7">
        <v>0</v>
      </c>
      <c r="H7084" s="7">
        <f t="shared" si="990"/>
        <v>1</v>
      </c>
      <c r="I7084" s="16">
        <f t="shared" si="991"/>
        <v>45222</v>
      </c>
      <c r="J7084" s="17">
        <v>0.2407</v>
      </c>
      <c r="K7084" s="18">
        <f>G7084*结论【关键目标】!C$27*0.7735*0.001</f>
        <v>0</v>
      </c>
      <c r="L7084" s="5">
        <v>0</v>
      </c>
      <c r="M7084" s="5">
        <f>ABS(IF(L7084&lt;=0,L7084/耗电量关键数据!$B$6/1000,L7084/耗电量关键数据!$B$5/1000))</f>
        <v>0</v>
      </c>
      <c r="N7084" s="5">
        <f>电气设备逐时使用率计算!H7060</f>
        <v>1.1688450000000001</v>
      </c>
      <c r="O7084" s="5">
        <f>灯光逐时使用率计算!H7060</f>
        <v>0.37403039999999999</v>
      </c>
      <c r="P7084" s="19">
        <f t="shared" si="992"/>
        <v>1.5428754000000002</v>
      </c>
      <c r="Q7084" s="19">
        <f t="shared" si="996"/>
        <v>0</v>
      </c>
      <c r="R7084" s="20">
        <f t="shared" si="993"/>
        <v>0</v>
      </c>
      <c r="S7084" s="20">
        <f t="shared" si="997"/>
        <v>0</v>
      </c>
      <c r="T7084" s="20">
        <f>IF((T7083+R7084)&lt;0,0,IF((T7083+R7084)&gt;结论【关键目标】!C$28,结论【关键目标】!C$28,T7083+R7084))</f>
        <v>17.371373800000001</v>
      </c>
      <c r="U7084" s="19">
        <f>IF((T7083+R7084)&lt;结论【关键目标】!$C$28,0,(发电量计算【计算逻辑页】!R7084+发电量计算【计算逻辑页】!T7083-结论【关键目标】!$C$28))</f>
        <v>0</v>
      </c>
      <c r="V7084" s="5">
        <f t="shared" si="994"/>
        <v>0</v>
      </c>
      <c r="W7084" s="5">
        <f t="shared" si="995"/>
        <v>0</v>
      </c>
      <c r="X7084" s="5">
        <f t="shared" si="998"/>
        <v>0</v>
      </c>
    </row>
    <row r="7085" spans="1:24" x14ac:dyDescent="0.15">
      <c r="A7085" s="7">
        <v>7084</v>
      </c>
      <c r="B7085" s="7">
        <v>10</v>
      </c>
      <c r="C7085" s="7">
        <v>23</v>
      </c>
      <c r="D7085" s="7">
        <v>4</v>
      </c>
      <c r="E7085" s="7">
        <v>296</v>
      </c>
      <c r="F7085" s="7">
        <v>7</v>
      </c>
      <c r="G7085" s="7">
        <v>0</v>
      </c>
      <c r="H7085" s="7">
        <f t="shared" si="990"/>
        <v>1</v>
      </c>
      <c r="I7085" s="16">
        <f t="shared" si="991"/>
        <v>45222</v>
      </c>
      <c r="J7085" s="17">
        <v>0.2407</v>
      </c>
      <c r="K7085" s="18">
        <f>G7085*结论【关键目标】!C$27*0.7735*0.001</f>
        <v>0</v>
      </c>
      <c r="L7085" s="5">
        <v>0</v>
      </c>
      <c r="M7085" s="5">
        <f>ABS(IF(L7085&lt;=0,L7085/耗电量关键数据!$B$6/1000,L7085/耗电量关键数据!$B$5/1000))</f>
        <v>0</v>
      </c>
      <c r="N7085" s="5">
        <f>电气设备逐时使用率计算!H7061</f>
        <v>1.1688450000000001</v>
      </c>
      <c r="O7085" s="5">
        <f>灯光逐时使用率计算!H7061</f>
        <v>0.37403039999999999</v>
      </c>
      <c r="P7085" s="19">
        <f t="shared" si="992"/>
        <v>1.5428754000000002</v>
      </c>
      <c r="Q7085" s="19">
        <f t="shared" si="996"/>
        <v>0</v>
      </c>
      <c r="R7085" s="20">
        <f t="shared" si="993"/>
        <v>0</v>
      </c>
      <c r="S7085" s="20">
        <f t="shared" si="997"/>
        <v>0</v>
      </c>
      <c r="T7085" s="20">
        <f>IF((T7084+R7085)&lt;0,0,IF((T7084+R7085)&gt;结论【关键目标】!C$28,结论【关键目标】!C$28,T7084+R7085))</f>
        <v>17.371373800000001</v>
      </c>
      <c r="U7085" s="19">
        <f>IF((T7084+R7085)&lt;结论【关键目标】!$C$28,0,(发电量计算【计算逻辑页】!R7085+发电量计算【计算逻辑页】!T7084-结论【关键目标】!$C$28))</f>
        <v>0</v>
      </c>
      <c r="V7085" s="5">
        <f t="shared" si="994"/>
        <v>0</v>
      </c>
      <c r="W7085" s="5">
        <f t="shared" si="995"/>
        <v>0</v>
      </c>
      <c r="X7085" s="5">
        <f t="shared" si="998"/>
        <v>0</v>
      </c>
    </row>
    <row r="7086" spans="1:24" x14ac:dyDescent="0.15">
      <c r="A7086" s="7">
        <v>7085</v>
      </c>
      <c r="B7086" s="7">
        <v>10</v>
      </c>
      <c r="C7086" s="7">
        <v>23</v>
      </c>
      <c r="D7086" s="7">
        <v>5</v>
      </c>
      <c r="E7086" s="7">
        <v>296</v>
      </c>
      <c r="F7086" s="7">
        <v>6</v>
      </c>
      <c r="G7086" s="7">
        <v>0</v>
      </c>
      <c r="H7086" s="7">
        <f t="shared" si="990"/>
        <v>1</v>
      </c>
      <c r="I7086" s="16">
        <f t="shared" si="991"/>
        <v>45222</v>
      </c>
      <c r="J7086" s="17">
        <v>0.2407</v>
      </c>
      <c r="K7086" s="18">
        <f>G7086*结论【关键目标】!C$27*0.7735*0.001</f>
        <v>0</v>
      </c>
      <c r="L7086" s="5">
        <v>0</v>
      </c>
      <c r="M7086" s="5">
        <f>ABS(IF(L7086&lt;=0,L7086/耗电量关键数据!$B$6/1000,L7086/耗电量关键数据!$B$5/1000))</f>
        <v>0</v>
      </c>
      <c r="N7086" s="5">
        <f>电气设备逐时使用率计算!H7062</f>
        <v>1.1688450000000001</v>
      </c>
      <c r="O7086" s="5">
        <f>灯光逐时使用率计算!H7062</f>
        <v>0.37403039999999999</v>
      </c>
      <c r="P7086" s="19">
        <f t="shared" si="992"/>
        <v>1.5428754000000002</v>
      </c>
      <c r="Q7086" s="19">
        <f t="shared" si="996"/>
        <v>0</v>
      </c>
      <c r="R7086" s="20">
        <f t="shared" si="993"/>
        <v>0</v>
      </c>
      <c r="S7086" s="20">
        <f t="shared" si="997"/>
        <v>0</v>
      </c>
      <c r="T7086" s="20">
        <f>IF((T7085+R7086)&lt;0,0,IF((T7085+R7086)&gt;结论【关键目标】!C$28,结论【关键目标】!C$28,T7085+R7086))</f>
        <v>17.371373800000001</v>
      </c>
      <c r="U7086" s="19">
        <f>IF((T7085+R7086)&lt;结论【关键目标】!$C$28,0,(发电量计算【计算逻辑页】!R7086+发电量计算【计算逻辑页】!T7085-结论【关键目标】!$C$28))</f>
        <v>0</v>
      </c>
      <c r="V7086" s="5">
        <f t="shared" si="994"/>
        <v>0</v>
      </c>
      <c r="W7086" s="5">
        <f t="shared" si="995"/>
        <v>0</v>
      </c>
      <c r="X7086" s="5">
        <f t="shared" si="998"/>
        <v>0</v>
      </c>
    </row>
    <row r="7087" spans="1:24" x14ac:dyDescent="0.15">
      <c r="A7087" s="7">
        <v>7086</v>
      </c>
      <c r="B7087" s="7">
        <v>10</v>
      </c>
      <c r="C7087" s="7">
        <v>23</v>
      </c>
      <c r="D7087" s="7">
        <v>6</v>
      </c>
      <c r="E7087" s="7">
        <v>296</v>
      </c>
      <c r="F7087" s="7">
        <v>8.6999999999999993</v>
      </c>
      <c r="G7087" s="7">
        <v>0</v>
      </c>
      <c r="H7087" s="7">
        <f t="shared" si="990"/>
        <v>1</v>
      </c>
      <c r="I7087" s="16">
        <f t="shared" si="991"/>
        <v>45222</v>
      </c>
      <c r="J7087" s="17">
        <v>0.2407</v>
      </c>
      <c r="K7087" s="18">
        <f>G7087*结论【关键目标】!C$27*0.7735*0.001</f>
        <v>0</v>
      </c>
      <c r="L7087" s="5">
        <v>0</v>
      </c>
      <c r="M7087" s="5">
        <f>ABS(IF(L7087&lt;=0,L7087/耗电量关键数据!$B$6/1000,L7087/耗电量关键数据!$B$5/1000))</f>
        <v>0</v>
      </c>
      <c r="N7087" s="5">
        <f>电气设备逐时使用率计算!H7063</f>
        <v>1.1688450000000001</v>
      </c>
      <c r="O7087" s="5">
        <f>灯光逐时使用率计算!H7063</f>
        <v>0.37403039999999999</v>
      </c>
      <c r="P7087" s="19">
        <f t="shared" si="992"/>
        <v>1.5428754000000002</v>
      </c>
      <c r="Q7087" s="19">
        <f t="shared" si="996"/>
        <v>0</v>
      </c>
      <c r="R7087" s="20">
        <f t="shared" si="993"/>
        <v>0</v>
      </c>
      <c r="S7087" s="20">
        <f t="shared" si="997"/>
        <v>0</v>
      </c>
      <c r="T7087" s="20">
        <f>IF((T7086+R7087)&lt;0,0,IF((T7086+R7087)&gt;结论【关键目标】!C$28,结论【关键目标】!C$28,T7086+R7087))</f>
        <v>17.371373800000001</v>
      </c>
      <c r="U7087" s="19">
        <f>IF((T7086+R7087)&lt;结论【关键目标】!$C$28,0,(发电量计算【计算逻辑页】!R7087+发电量计算【计算逻辑页】!T7086-结论【关键目标】!$C$28))</f>
        <v>0</v>
      </c>
      <c r="V7087" s="5">
        <f t="shared" si="994"/>
        <v>0</v>
      </c>
      <c r="W7087" s="5">
        <f t="shared" si="995"/>
        <v>0</v>
      </c>
      <c r="X7087" s="5">
        <f t="shared" si="998"/>
        <v>0</v>
      </c>
    </row>
    <row r="7088" spans="1:24" x14ac:dyDescent="0.15">
      <c r="A7088" s="7">
        <v>7087</v>
      </c>
      <c r="B7088" s="7">
        <v>10</v>
      </c>
      <c r="C7088" s="7">
        <v>23</v>
      </c>
      <c r="D7088" s="7">
        <v>7</v>
      </c>
      <c r="E7088" s="7">
        <v>296</v>
      </c>
      <c r="F7088" s="7">
        <v>6</v>
      </c>
      <c r="G7088" s="7">
        <v>14.4</v>
      </c>
      <c r="H7088" s="7">
        <f t="shared" si="990"/>
        <v>1</v>
      </c>
      <c r="I7088" s="16">
        <f t="shared" si="991"/>
        <v>45222</v>
      </c>
      <c r="J7088" s="17">
        <v>0.2407</v>
      </c>
      <c r="K7088" s="18">
        <f>G7088*结论【关键目标】!C$27*0.7735*0.001</f>
        <v>1.336608</v>
      </c>
      <c r="L7088" s="5">
        <v>0</v>
      </c>
      <c r="M7088" s="5">
        <f>ABS(IF(L7088&lt;=0,L7088/耗电量关键数据!$B$6/1000,L7088/耗电量关键数据!$B$5/1000))</f>
        <v>0</v>
      </c>
      <c r="N7088" s="5">
        <f>电气设备逐时使用率计算!H7064</f>
        <v>2.3376900000000003</v>
      </c>
      <c r="O7088" s="5">
        <f>灯光逐时使用率计算!H7064</f>
        <v>1.2467680000000001</v>
      </c>
      <c r="P7088" s="19">
        <f t="shared" si="992"/>
        <v>3.5844580000000006</v>
      </c>
      <c r="Q7088" s="19">
        <f t="shared" si="996"/>
        <v>0</v>
      </c>
      <c r="R7088" s="20">
        <f t="shared" si="993"/>
        <v>1.336608</v>
      </c>
      <c r="S7088" s="20">
        <f t="shared" si="997"/>
        <v>0</v>
      </c>
      <c r="T7088" s="20">
        <f>IF((T7087+R7088)&lt;0,0,IF((T7087+R7088)&gt;结论【关键目标】!C$28,结论【关键目标】!C$28,T7087+R7088))</f>
        <v>18.707981799999999</v>
      </c>
      <c r="U7088" s="19">
        <f>IF((T7087+R7088)&lt;结论【关键目标】!$C$28,0,(发电量计算【计算逻辑页】!R7088+发电量计算【计算逻辑页】!T7087-结论【关键目标】!$C$28))</f>
        <v>0</v>
      </c>
      <c r="V7088" s="5">
        <f t="shared" si="994"/>
        <v>0</v>
      </c>
      <c r="W7088" s="5">
        <f t="shared" si="995"/>
        <v>0.32172154559999999</v>
      </c>
      <c r="X7088" s="5">
        <f t="shared" si="998"/>
        <v>0</v>
      </c>
    </row>
    <row r="7089" spans="1:24" x14ac:dyDescent="0.15">
      <c r="A7089" s="7">
        <v>7088</v>
      </c>
      <c r="B7089" s="7">
        <v>10</v>
      </c>
      <c r="C7089" s="7">
        <v>23</v>
      </c>
      <c r="D7089" s="7">
        <v>8</v>
      </c>
      <c r="E7089" s="7">
        <v>296</v>
      </c>
      <c r="F7089" s="7">
        <v>8</v>
      </c>
      <c r="G7089" s="7">
        <v>135.69999999999999</v>
      </c>
      <c r="H7089" s="7">
        <f t="shared" si="990"/>
        <v>1</v>
      </c>
      <c r="I7089" s="16">
        <f t="shared" si="991"/>
        <v>45222</v>
      </c>
      <c r="J7089" s="17">
        <v>0.70809999999999995</v>
      </c>
      <c r="K7089" s="18">
        <f>G7089*结论【关键目标】!C$27*0.7735*0.001</f>
        <v>12.595673999999997</v>
      </c>
      <c r="L7089" s="5">
        <v>0</v>
      </c>
      <c r="M7089" s="5">
        <f>ABS(IF(L7089&lt;=0,L7089/耗电量关键数据!$B$6/1000,L7089/耗电量关键数据!$B$5/1000))</f>
        <v>0</v>
      </c>
      <c r="N7089" s="5">
        <f>电气设备逐时使用率计算!H7065</f>
        <v>11.688450000000001</v>
      </c>
      <c r="O7089" s="5">
        <f>灯光逐时使用率计算!H7065</f>
        <v>6.2338399999999998</v>
      </c>
      <c r="P7089" s="19">
        <f t="shared" si="992"/>
        <v>17.92229</v>
      </c>
      <c r="Q7089" s="19">
        <f t="shared" si="996"/>
        <v>0</v>
      </c>
      <c r="R7089" s="20">
        <f t="shared" si="993"/>
        <v>12.595673999999997</v>
      </c>
      <c r="S7089" s="20">
        <f t="shared" si="997"/>
        <v>0</v>
      </c>
      <c r="T7089" s="20">
        <f>IF((T7088+R7089)&lt;0,0,IF((T7088+R7089)&gt;结论【关键目标】!C$28,结论【关键目标】!C$28,T7088+R7089))</f>
        <v>22</v>
      </c>
      <c r="U7089" s="19">
        <f>IF((T7088+R7089)&lt;结论【关键目标】!$C$28,0,(发电量计算【计算逻辑页】!R7089+发电量计算【计算逻辑页】!T7088-结论【关键目标】!$C$28))</f>
        <v>9.3036557999999943</v>
      </c>
      <c r="V7089" s="5">
        <f t="shared" si="994"/>
        <v>3.2562795299999978</v>
      </c>
      <c r="W7089" s="5">
        <f t="shared" si="995"/>
        <v>8.918996759399997</v>
      </c>
      <c r="X7089" s="5">
        <f t="shared" si="998"/>
        <v>0</v>
      </c>
    </row>
    <row r="7090" spans="1:24" x14ac:dyDescent="0.15">
      <c r="A7090" s="7">
        <v>7089</v>
      </c>
      <c r="B7090" s="7">
        <v>10</v>
      </c>
      <c r="C7090" s="7">
        <v>23</v>
      </c>
      <c r="D7090" s="7">
        <v>9</v>
      </c>
      <c r="E7090" s="7">
        <v>296</v>
      </c>
      <c r="F7090" s="7">
        <v>9.1999999999999993</v>
      </c>
      <c r="G7090" s="7">
        <v>286.8</v>
      </c>
      <c r="H7090" s="7">
        <f t="shared" si="990"/>
        <v>1</v>
      </c>
      <c r="I7090" s="16">
        <f t="shared" si="991"/>
        <v>45222</v>
      </c>
      <c r="J7090" s="17">
        <v>0.70809999999999995</v>
      </c>
      <c r="K7090" s="18">
        <f>G7090*结论【关键目标】!C$27*0.7735*0.001</f>
        <v>26.620775999999999</v>
      </c>
      <c r="L7090" s="5">
        <v>0</v>
      </c>
      <c r="M7090" s="5">
        <f>ABS(IF(L7090&lt;=0,L7090/耗电量关键数据!$B$6/1000,L7090/耗电量关键数据!$B$5/1000))</f>
        <v>0</v>
      </c>
      <c r="N7090" s="5">
        <f>电气设备逐时使用率计算!H7066</f>
        <v>22.208055000000002</v>
      </c>
      <c r="O7090" s="5">
        <f>灯光逐时使用率计算!H7066</f>
        <v>11.844296</v>
      </c>
      <c r="P7090" s="19">
        <f t="shared" si="992"/>
        <v>34.052351000000002</v>
      </c>
      <c r="Q7090" s="19">
        <f t="shared" si="996"/>
        <v>0</v>
      </c>
      <c r="R7090" s="20">
        <f t="shared" si="993"/>
        <v>26.620775999999999</v>
      </c>
      <c r="S7090" s="20">
        <f t="shared" si="997"/>
        <v>0</v>
      </c>
      <c r="T7090" s="20">
        <f>IF((T7089+R7090)&lt;0,0,IF((T7089+R7090)&gt;结论【关键目标】!C$28,结论【关键目标】!C$28,T7089+R7090))</f>
        <v>22</v>
      </c>
      <c r="U7090" s="19">
        <f>IF((T7089+R7090)&lt;结论【关键目标】!$C$28,0,(发电量计算【计算逻辑页】!R7090+发电量计算【计算逻辑页】!T7089-结论【关键目标】!$C$28))</f>
        <v>26.620775999999999</v>
      </c>
      <c r="V7090" s="5">
        <f t="shared" si="994"/>
        <v>9.3172715999999998</v>
      </c>
      <c r="W7090" s="5">
        <f t="shared" si="995"/>
        <v>18.850171485599997</v>
      </c>
      <c r="X7090" s="5">
        <f t="shared" si="998"/>
        <v>0</v>
      </c>
    </row>
    <row r="7091" spans="1:24" x14ac:dyDescent="0.15">
      <c r="A7091" s="7">
        <v>7090</v>
      </c>
      <c r="B7091" s="7">
        <v>10</v>
      </c>
      <c r="C7091" s="7">
        <v>23</v>
      </c>
      <c r="D7091" s="7">
        <v>10</v>
      </c>
      <c r="E7091" s="7">
        <v>296</v>
      </c>
      <c r="F7091" s="7">
        <v>9</v>
      </c>
      <c r="G7091" s="7">
        <v>344.1</v>
      </c>
      <c r="H7091" s="7">
        <f t="shared" si="990"/>
        <v>1</v>
      </c>
      <c r="I7091" s="16">
        <f t="shared" si="991"/>
        <v>45222</v>
      </c>
      <c r="J7091" s="17">
        <v>0.70809999999999995</v>
      </c>
      <c r="K7091" s="18">
        <f>G7091*结论【关键目标】!C$27*0.7735*0.001</f>
        <v>31.939361999999999</v>
      </c>
      <c r="L7091" s="5">
        <v>0</v>
      </c>
      <c r="M7091" s="5">
        <f>ABS(IF(L7091&lt;=0,L7091/耗电量关键数据!$B$6/1000,L7091/耗电量关键数据!$B$5/1000))</f>
        <v>0</v>
      </c>
      <c r="N7091" s="5">
        <f>电气设备逐时使用率计算!H7067</f>
        <v>22.208055000000002</v>
      </c>
      <c r="O7091" s="5">
        <f>灯光逐时使用率计算!H7067</f>
        <v>11.844296</v>
      </c>
      <c r="P7091" s="19">
        <f t="shared" si="992"/>
        <v>34.052351000000002</v>
      </c>
      <c r="Q7091" s="19">
        <f t="shared" si="996"/>
        <v>0</v>
      </c>
      <c r="R7091" s="20">
        <f t="shared" si="993"/>
        <v>31.939361999999999</v>
      </c>
      <c r="S7091" s="20">
        <f t="shared" si="997"/>
        <v>0</v>
      </c>
      <c r="T7091" s="20">
        <f>IF((T7090+R7091)&lt;0,0,IF((T7090+R7091)&gt;结论【关键目标】!C$28,结论【关键目标】!C$28,T7090+R7091))</f>
        <v>22</v>
      </c>
      <c r="U7091" s="19">
        <f>IF((T7090+R7091)&lt;结论【关键目标】!$C$28,0,(发电量计算【计算逻辑页】!R7091+发电量计算【计算逻辑页】!T7090-结论【关键目标】!$C$28))</f>
        <v>31.939362000000003</v>
      </c>
      <c r="V7091" s="5">
        <f t="shared" si="994"/>
        <v>11.1787767</v>
      </c>
      <c r="W7091" s="5">
        <f t="shared" si="995"/>
        <v>22.616262232199997</v>
      </c>
      <c r="X7091" s="5">
        <f t="shared" si="998"/>
        <v>0</v>
      </c>
    </row>
    <row r="7092" spans="1:24" x14ac:dyDescent="0.15">
      <c r="A7092" s="7">
        <v>7091</v>
      </c>
      <c r="B7092" s="7">
        <v>10</v>
      </c>
      <c r="C7092" s="7">
        <v>23</v>
      </c>
      <c r="D7092" s="7">
        <v>11</v>
      </c>
      <c r="E7092" s="7">
        <v>296</v>
      </c>
      <c r="F7092" s="7">
        <v>10</v>
      </c>
      <c r="G7092" s="7">
        <v>408.6</v>
      </c>
      <c r="H7092" s="7">
        <f t="shared" si="990"/>
        <v>1</v>
      </c>
      <c r="I7092" s="16">
        <f t="shared" si="991"/>
        <v>45222</v>
      </c>
      <c r="J7092" s="17">
        <v>1.2267999999999999</v>
      </c>
      <c r="K7092" s="18">
        <f>G7092*结论【关键目标】!C$27*0.7735*0.001</f>
        <v>37.926251999999998</v>
      </c>
      <c r="L7092" s="5">
        <v>0</v>
      </c>
      <c r="M7092" s="5">
        <f>ABS(IF(L7092&lt;=0,L7092/耗电量关键数据!$B$6/1000,L7092/耗电量关键数据!$B$5/1000))</f>
        <v>0</v>
      </c>
      <c r="N7092" s="5">
        <f>电气设备逐时使用率计算!H7068</f>
        <v>22.208055000000002</v>
      </c>
      <c r="O7092" s="5">
        <f>灯光逐时使用率计算!H7068</f>
        <v>11.844296</v>
      </c>
      <c r="P7092" s="19">
        <f t="shared" si="992"/>
        <v>34.052351000000002</v>
      </c>
      <c r="Q7092" s="19">
        <f t="shared" si="996"/>
        <v>34.052351000000002</v>
      </c>
      <c r="R7092" s="20">
        <f t="shared" si="993"/>
        <v>3.8739009999999965</v>
      </c>
      <c r="S7092" s="20">
        <f t="shared" si="997"/>
        <v>0</v>
      </c>
      <c r="T7092" s="20">
        <f>IF((T7091+R7092)&lt;0,0,IF((T7091+R7092)&gt;结论【关键目标】!C$28,结论【关键目标】!C$28,T7091+R7092))</f>
        <v>22</v>
      </c>
      <c r="U7092" s="19">
        <f>IF((T7091+R7092)&lt;结论【关键目标】!$C$28,0,(发电量计算【计算逻辑页】!R7092+发电量计算【计算逻辑页】!T7091-结论【关键目标】!$C$28))</f>
        <v>3.8739009999999965</v>
      </c>
      <c r="V7092" s="5">
        <f t="shared" si="994"/>
        <v>1.3558653499999986</v>
      </c>
      <c r="W7092" s="5">
        <f t="shared" si="995"/>
        <v>41.775424206799997</v>
      </c>
      <c r="X7092" s="5">
        <f t="shared" si="998"/>
        <v>0</v>
      </c>
    </row>
    <row r="7093" spans="1:24" x14ac:dyDescent="0.15">
      <c r="A7093" s="7">
        <v>7092</v>
      </c>
      <c r="B7093" s="7">
        <v>10</v>
      </c>
      <c r="C7093" s="7">
        <v>23</v>
      </c>
      <c r="D7093" s="7">
        <v>12</v>
      </c>
      <c r="E7093" s="7">
        <v>296</v>
      </c>
      <c r="F7093" s="7">
        <v>12.1</v>
      </c>
      <c r="G7093" s="7">
        <v>509.3</v>
      </c>
      <c r="H7093" s="7">
        <f t="shared" si="990"/>
        <v>1</v>
      </c>
      <c r="I7093" s="16">
        <f t="shared" si="991"/>
        <v>45222</v>
      </c>
      <c r="J7093" s="17">
        <v>1.2267999999999999</v>
      </c>
      <c r="K7093" s="18">
        <f>G7093*结论【关键目标】!C$27*0.7735*0.001</f>
        <v>47.273225999999994</v>
      </c>
      <c r="L7093" s="5">
        <v>0</v>
      </c>
      <c r="M7093" s="5">
        <f>ABS(IF(L7093&lt;=0,L7093/耗电量关键数据!$B$6/1000,L7093/耗电量关键数据!$B$5/1000))</f>
        <v>0</v>
      </c>
      <c r="N7093" s="5">
        <f>电气设备逐时使用率计算!H7069</f>
        <v>11.688450000000001</v>
      </c>
      <c r="O7093" s="5">
        <f>灯光逐时使用率计算!H7069</f>
        <v>9.9741440000000008</v>
      </c>
      <c r="P7093" s="19">
        <f t="shared" si="992"/>
        <v>21.662594000000002</v>
      </c>
      <c r="Q7093" s="19">
        <f t="shared" si="996"/>
        <v>21.662594000000002</v>
      </c>
      <c r="R7093" s="20">
        <f t="shared" si="993"/>
        <v>25.610631999999992</v>
      </c>
      <c r="S7093" s="20">
        <f t="shared" si="997"/>
        <v>0</v>
      </c>
      <c r="T7093" s="20">
        <f>IF((T7092+R7093)&lt;0,0,IF((T7092+R7093)&gt;结论【关键目标】!C$28,结论【关键目标】!C$28,T7092+R7093))</f>
        <v>22</v>
      </c>
      <c r="U7093" s="19">
        <f>IF((T7092+R7093)&lt;结论【关键目标】!$C$28,0,(发电量计算【计算逻辑页】!R7093+发电量计算【计算逻辑页】!T7092-结论【关键目标】!$C$28))</f>
        <v>25.610631999999995</v>
      </c>
      <c r="V7093" s="5">
        <f t="shared" si="994"/>
        <v>8.9637211999999984</v>
      </c>
      <c r="W7093" s="5">
        <f t="shared" si="995"/>
        <v>26.5756703192</v>
      </c>
      <c r="X7093" s="5">
        <f t="shared" si="998"/>
        <v>0</v>
      </c>
    </row>
    <row r="7094" spans="1:24" x14ac:dyDescent="0.15">
      <c r="A7094" s="7">
        <v>7093</v>
      </c>
      <c r="B7094" s="7">
        <v>10</v>
      </c>
      <c r="C7094" s="7">
        <v>23</v>
      </c>
      <c r="D7094" s="7">
        <v>13</v>
      </c>
      <c r="E7094" s="7">
        <v>296</v>
      </c>
      <c r="F7094" s="7">
        <v>13</v>
      </c>
      <c r="G7094" s="7">
        <v>471.8</v>
      </c>
      <c r="H7094" s="7">
        <f t="shared" si="990"/>
        <v>1</v>
      </c>
      <c r="I7094" s="16">
        <f t="shared" si="991"/>
        <v>45222</v>
      </c>
      <c r="J7094" s="17">
        <v>1.2267999999999999</v>
      </c>
      <c r="K7094" s="18">
        <f>G7094*结论【关键目标】!C$27*0.7735*0.001</f>
        <v>43.792475999999994</v>
      </c>
      <c r="L7094" s="5">
        <v>0</v>
      </c>
      <c r="M7094" s="5">
        <f>ABS(IF(L7094&lt;=0,L7094/耗电量关键数据!$B$6/1000,L7094/耗电量关键数据!$B$5/1000))</f>
        <v>0</v>
      </c>
      <c r="N7094" s="5">
        <f>电气设备逐时使用率计算!H7070</f>
        <v>11.688450000000001</v>
      </c>
      <c r="O7094" s="5">
        <f>灯光逐时使用率计算!H7070</f>
        <v>9.9741440000000008</v>
      </c>
      <c r="P7094" s="19">
        <f t="shared" si="992"/>
        <v>21.662594000000002</v>
      </c>
      <c r="Q7094" s="19">
        <f t="shared" si="996"/>
        <v>21.662594000000002</v>
      </c>
      <c r="R7094" s="20">
        <f t="shared" si="993"/>
        <v>22.129881999999991</v>
      </c>
      <c r="S7094" s="20">
        <f t="shared" si="997"/>
        <v>0</v>
      </c>
      <c r="T7094" s="20">
        <f>IF((T7093+R7094)&lt;0,0,IF((T7093+R7094)&gt;结论【关键目标】!C$28,结论【关键目标】!C$28,T7093+R7094))</f>
        <v>22</v>
      </c>
      <c r="U7094" s="19">
        <f>IF((T7093+R7094)&lt;结论【关键目标】!$C$28,0,(发电量计算【计算逻辑页】!R7094+发电量计算【计算逻辑页】!T7093-结论【关键目标】!$C$28))</f>
        <v>22.129881999999995</v>
      </c>
      <c r="V7094" s="5">
        <f t="shared" si="994"/>
        <v>7.7454586999999977</v>
      </c>
      <c r="W7094" s="5">
        <f t="shared" si="995"/>
        <v>26.5756703192</v>
      </c>
      <c r="X7094" s="5">
        <f t="shared" si="998"/>
        <v>0</v>
      </c>
    </row>
    <row r="7095" spans="1:24" x14ac:dyDescent="0.15">
      <c r="A7095" s="7">
        <v>7094</v>
      </c>
      <c r="B7095" s="7">
        <v>10</v>
      </c>
      <c r="C7095" s="7">
        <v>23</v>
      </c>
      <c r="D7095" s="7">
        <v>14</v>
      </c>
      <c r="E7095" s="7">
        <v>296</v>
      </c>
      <c r="F7095" s="7">
        <v>13</v>
      </c>
      <c r="G7095" s="7">
        <v>374.7</v>
      </c>
      <c r="H7095" s="7">
        <f t="shared" si="990"/>
        <v>1</v>
      </c>
      <c r="I7095" s="16">
        <f t="shared" si="991"/>
        <v>45222</v>
      </c>
      <c r="J7095" s="17">
        <v>1.2267999999999999</v>
      </c>
      <c r="K7095" s="18">
        <f>G7095*结论【关键目标】!C$27*0.7735*0.001</f>
        <v>34.779653999999994</v>
      </c>
      <c r="L7095" s="5">
        <v>0</v>
      </c>
      <c r="M7095" s="5">
        <f>ABS(IF(L7095&lt;=0,L7095/耗电量关键数据!$B$6/1000,L7095/耗电量关键数据!$B$5/1000))</f>
        <v>0</v>
      </c>
      <c r="N7095" s="5">
        <f>电气设备逐时使用率计算!H7071</f>
        <v>22.208055000000002</v>
      </c>
      <c r="O7095" s="5">
        <f>灯光逐时使用率计算!H7071</f>
        <v>11.844296</v>
      </c>
      <c r="P7095" s="19">
        <f t="shared" si="992"/>
        <v>34.052351000000002</v>
      </c>
      <c r="Q7095" s="19">
        <f t="shared" si="996"/>
        <v>34.052351000000002</v>
      </c>
      <c r="R7095" s="20">
        <f t="shared" si="993"/>
        <v>0.72730299999999204</v>
      </c>
      <c r="S7095" s="20">
        <f t="shared" si="997"/>
        <v>0</v>
      </c>
      <c r="T7095" s="20">
        <f>IF((T7094+R7095)&lt;0,0,IF((T7094+R7095)&gt;结论【关键目标】!C$28,结论【关键目标】!C$28,T7094+R7095))</f>
        <v>22</v>
      </c>
      <c r="U7095" s="19">
        <f>IF((T7094+R7095)&lt;结论【关键目标】!$C$28,0,(发电量计算【计算逻辑页】!R7095+发电量计算【计算逻辑页】!T7094-结论【关键目标】!$C$28))</f>
        <v>0.72730299999999204</v>
      </c>
      <c r="V7095" s="5">
        <f t="shared" si="994"/>
        <v>0.2545560499999972</v>
      </c>
      <c r="W7095" s="5">
        <f t="shared" si="995"/>
        <v>41.775424206799997</v>
      </c>
      <c r="X7095" s="5">
        <f t="shared" si="998"/>
        <v>0</v>
      </c>
    </row>
    <row r="7096" spans="1:24" x14ac:dyDescent="0.15">
      <c r="A7096" s="7">
        <v>7095</v>
      </c>
      <c r="B7096" s="7">
        <v>10</v>
      </c>
      <c r="C7096" s="7">
        <v>23</v>
      </c>
      <c r="D7096" s="7">
        <v>15</v>
      </c>
      <c r="E7096" s="7">
        <v>296</v>
      </c>
      <c r="F7096" s="7">
        <v>15.5</v>
      </c>
      <c r="G7096" s="7">
        <v>269.3</v>
      </c>
      <c r="H7096" s="7">
        <f t="shared" si="990"/>
        <v>1</v>
      </c>
      <c r="I7096" s="16">
        <f t="shared" si="991"/>
        <v>45222</v>
      </c>
      <c r="J7096" s="17">
        <v>1.2267999999999999</v>
      </c>
      <c r="K7096" s="18">
        <f>G7096*结论【关键目标】!C$27*0.7735*0.001</f>
        <v>24.996426</v>
      </c>
      <c r="L7096" s="5">
        <v>0</v>
      </c>
      <c r="M7096" s="5">
        <f>ABS(IF(L7096&lt;=0,L7096/耗电量关键数据!$B$6/1000,L7096/耗电量关键数据!$B$5/1000))</f>
        <v>0</v>
      </c>
      <c r="N7096" s="5">
        <f>电气设备逐时使用率计算!H7072</f>
        <v>22.208055000000002</v>
      </c>
      <c r="O7096" s="5">
        <f>灯光逐时使用率计算!H7072</f>
        <v>11.844296</v>
      </c>
      <c r="P7096" s="19">
        <f t="shared" si="992"/>
        <v>34.052351000000002</v>
      </c>
      <c r="Q7096" s="19">
        <f t="shared" si="996"/>
        <v>34.052351000000002</v>
      </c>
      <c r="R7096" s="20">
        <f t="shared" si="993"/>
        <v>-9.055925000000002</v>
      </c>
      <c r="S7096" s="20">
        <f t="shared" si="997"/>
        <v>9.055925000000002</v>
      </c>
      <c r="T7096" s="20">
        <f>IF((T7095+R7096)&lt;0,0,IF((T7095+R7096)&gt;结论【关键目标】!C$28,结论【关键目标】!C$28,T7095+R7096))</f>
        <v>12.944074999999998</v>
      </c>
      <c r="U7096" s="19">
        <f>IF((T7095+R7096)&lt;结论【关键目标】!$C$28,0,(发电量计算【计算逻辑页】!R7096+发电量计算【计算逻辑页】!T7095-结论【关键目标】!$C$28))</f>
        <v>0</v>
      </c>
      <c r="V7096" s="5">
        <f t="shared" si="994"/>
        <v>0</v>
      </c>
      <c r="W7096" s="5">
        <f t="shared" si="995"/>
        <v>30.665615416799998</v>
      </c>
      <c r="X7096" s="5">
        <f t="shared" si="998"/>
        <v>7.940235040000001</v>
      </c>
    </row>
    <row r="7097" spans="1:24" x14ac:dyDescent="0.15">
      <c r="A7097" s="7">
        <v>7096</v>
      </c>
      <c r="B7097" s="7">
        <v>10</v>
      </c>
      <c r="C7097" s="7">
        <v>23</v>
      </c>
      <c r="D7097" s="7">
        <v>16</v>
      </c>
      <c r="E7097" s="7">
        <v>296</v>
      </c>
      <c r="F7097" s="7">
        <v>14</v>
      </c>
      <c r="G7097" s="7">
        <v>110</v>
      </c>
      <c r="H7097" s="7">
        <f t="shared" si="990"/>
        <v>1</v>
      </c>
      <c r="I7097" s="16">
        <f t="shared" si="991"/>
        <v>45222</v>
      </c>
      <c r="J7097" s="17">
        <v>0.70809999999999995</v>
      </c>
      <c r="K7097" s="18">
        <f>G7097*结论【关键目标】!C$27*0.7735*0.001</f>
        <v>10.210199999999999</v>
      </c>
      <c r="L7097" s="5">
        <v>0</v>
      </c>
      <c r="M7097" s="5">
        <f>ABS(IF(L7097&lt;=0,L7097/耗电量关键数据!$B$6/1000,L7097/耗电量关键数据!$B$5/1000))</f>
        <v>0</v>
      </c>
      <c r="N7097" s="5">
        <f>电气设备逐时使用率计算!H7073</f>
        <v>22.208055000000002</v>
      </c>
      <c r="O7097" s="5">
        <f>灯光逐时使用率计算!H7073</f>
        <v>11.844296</v>
      </c>
      <c r="P7097" s="19">
        <f t="shared" si="992"/>
        <v>34.052351000000002</v>
      </c>
      <c r="Q7097" s="19">
        <f t="shared" si="996"/>
        <v>0</v>
      </c>
      <c r="R7097" s="20">
        <f t="shared" si="993"/>
        <v>10.210199999999999</v>
      </c>
      <c r="S7097" s="20">
        <f t="shared" si="997"/>
        <v>0</v>
      </c>
      <c r="T7097" s="20">
        <f>IF((T7096+R7097)&lt;0,0,IF((T7096+R7097)&gt;结论【关键目标】!C$28,结论【关键目标】!C$28,T7096+R7097))</f>
        <v>22</v>
      </c>
      <c r="U7097" s="19">
        <f>IF((T7096+R7097)&lt;结论【关键目标】!$C$28,0,(发电量计算【计算逻辑页】!R7097+发电量计算【计算逻辑页】!T7096-结论【关键目标】!$C$28))</f>
        <v>1.1542749999999984</v>
      </c>
      <c r="V7097" s="5">
        <f t="shared" si="994"/>
        <v>0.40399624999999939</v>
      </c>
      <c r="W7097" s="5">
        <f t="shared" si="995"/>
        <v>7.2298426199999986</v>
      </c>
      <c r="X7097" s="5">
        <f t="shared" si="998"/>
        <v>0</v>
      </c>
    </row>
    <row r="7098" spans="1:24" x14ac:dyDescent="0.15">
      <c r="A7098" s="7">
        <v>7097</v>
      </c>
      <c r="B7098" s="7">
        <v>10</v>
      </c>
      <c r="C7098" s="7">
        <v>23</v>
      </c>
      <c r="D7098" s="7">
        <v>17</v>
      </c>
      <c r="E7098" s="7">
        <v>296</v>
      </c>
      <c r="F7098" s="7">
        <v>14</v>
      </c>
      <c r="G7098" s="7">
        <v>0</v>
      </c>
      <c r="H7098" s="7">
        <f t="shared" si="990"/>
        <v>1</v>
      </c>
      <c r="I7098" s="16">
        <f t="shared" si="991"/>
        <v>45222</v>
      </c>
      <c r="J7098" s="17">
        <v>0.70809999999999995</v>
      </c>
      <c r="K7098" s="18">
        <f>G7098*结论【关键目标】!C$27*0.7735*0.001</f>
        <v>0</v>
      </c>
      <c r="L7098" s="5">
        <v>0</v>
      </c>
      <c r="M7098" s="5">
        <f>ABS(IF(L7098&lt;=0,L7098/耗电量关键数据!$B$6/1000,L7098/耗电量关键数据!$B$5/1000))</f>
        <v>0</v>
      </c>
      <c r="N7098" s="5">
        <f>电气设备逐时使用率计算!H7074</f>
        <v>22.208055000000002</v>
      </c>
      <c r="O7098" s="5">
        <f>灯光逐时使用率计算!H7074</f>
        <v>11.844296</v>
      </c>
      <c r="P7098" s="19">
        <f t="shared" si="992"/>
        <v>34.052351000000002</v>
      </c>
      <c r="Q7098" s="19">
        <f t="shared" si="996"/>
        <v>0</v>
      </c>
      <c r="R7098" s="20">
        <f t="shared" si="993"/>
        <v>0</v>
      </c>
      <c r="S7098" s="20">
        <f t="shared" si="997"/>
        <v>0</v>
      </c>
      <c r="T7098" s="20">
        <f>IF((T7097+R7098)&lt;0,0,IF((T7097+R7098)&gt;结论【关键目标】!C$28,结论【关键目标】!C$28,T7097+R7098))</f>
        <v>22</v>
      </c>
      <c r="U7098" s="19">
        <f>IF((T7097+R7098)&lt;结论【关键目标】!$C$28,0,(发电量计算【计算逻辑页】!R7098+发电量计算【计算逻辑页】!T7097-结论【关键目标】!$C$28))</f>
        <v>0</v>
      </c>
      <c r="V7098" s="5">
        <f t="shared" si="994"/>
        <v>0</v>
      </c>
      <c r="W7098" s="5">
        <f t="shared" si="995"/>
        <v>0</v>
      </c>
      <c r="X7098" s="5">
        <f t="shared" si="998"/>
        <v>0</v>
      </c>
    </row>
    <row r="7099" spans="1:24" x14ac:dyDescent="0.15">
      <c r="A7099" s="7">
        <v>7098</v>
      </c>
      <c r="B7099" s="7">
        <v>10</v>
      </c>
      <c r="C7099" s="7">
        <v>23</v>
      </c>
      <c r="D7099" s="7">
        <v>18</v>
      </c>
      <c r="E7099" s="7">
        <v>296</v>
      </c>
      <c r="F7099" s="7">
        <v>14.7</v>
      </c>
      <c r="G7099" s="7">
        <v>0</v>
      </c>
      <c r="H7099" s="7">
        <f t="shared" si="990"/>
        <v>1</v>
      </c>
      <c r="I7099" s="16">
        <f t="shared" si="991"/>
        <v>45222</v>
      </c>
      <c r="J7099" s="17">
        <v>0.70809999999999995</v>
      </c>
      <c r="K7099" s="18">
        <f>G7099*结论【关键目标】!C$27*0.7735*0.001</f>
        <v>0</v>
      </c>
      <c r="L7099" s="5">
        <v>0</v>
      </c>
      <c r="M7099" s="5">
        <f>ABS(IF(L7099&lt;=0,L7099/耗电量关键数据!$B$6/1000,L7099/耗电量关键数据!$B$5/1000))</f>
        <v>0</v>
      </c>
      <c r="N7099" s="5">
        <f>电气设备逐时使用率计算!H7075</f>
        <v>7.0130699999999999</v>
      </c>
      <c r="O7099" s="5">
        <f>灯光逐时使用率计算!H7075</f>
        <v>3.7403040000000001</v>
      </c>
      <c r="P7099" s="19">
        <f t="shared" si="992"/>
        <v>10.753374000000001</v>
      </c>
      <c r="Q7099" s="19">
        <f t="shared" si="996"/>
        <v>0</v>
      </c>
      <c r="R7099" s="20">
        <f t="shared" si="993"/>
        <v>0</v>
      </c>
      <c r="S7099" s="20">
        <f t="shared" si="997"/>
        <v>0</v>
      </c>
      <c r="T7099" s="20">
        <f>IF((T7098+R7099)&lt;0,0,IF((T7098+R7099)&gt;结论【关键目标】!C$28,结论【关键目标】!C$28,T7098+R7099))</f>
        <v>22</v>
      </c>
      <c r="U7099" s="19">
        <f>IF((T7098+R7099)&lt;结论【关键目标】!$C$28,0,(发电量计算【计算逻辑页】!R7099+发电量计算【计算逻辑页】!T7098-结论【关键目标】!$C$28))</f>
        <v>0</v>
      </c>
      <c r="V7099" s="5">
        <f t="shared" si="994"/>
        <v>0</v>
      </c>
      <c r="W7099" s="5">
        <f t="shared" si="995"/>
        <v>0</v>
      </c>
      <c r="X7099" s="5">
        <f t="shared" si="998"/>
        <v>0</v>
      </c>
    </row>
    <row r="7100" spans="1:24" x14ac:dyDescent="0.15">
      <c r="A7100" s="7">
        <v>7099</v>
      </c>
      <c r="B7100" s="7">
        <v>10</v>
      </c>
      <c r="C7100" s="7">
        <v>23</v>
      </c>
      <c r="D7100" s="7">
        <v>19</v>
      </c>
      <c r="E7100" s="7">
        <v>296</v>
      </c>
      <c r="F7100" s="7">
        <v>11</v>
      </c>
      <c r="G7100" s="7">
        <v>0</v>
      </c>
      <c r="H7100" s="7">
        <f t="shared" si="990"/>
        <v>1</v>
      </c>
      <c r="I7100" s="16">
        <f t="shared" si="991"/>
        <v>45222</v>
      </c>
      <c r="J7100" s="17">
        <v>1.2267999999999999</v>
      </c>
      <c r="K7100" s="18">
        <f>G7100*结论【关键目标】!C$27*0.7735*0.001</f>
        <v>0</v>
      </c>
      <c r="L7100" s="5">
        <v>0</v>
      </c>
      <c r="M7100" s="5">
        <f>ABS(IF(L7100&lt;=0,L7100/耗电量关键数据!$B$6/1000,L7100/耗电量关键数据!$B$5/1000))</f>
        <v>0</v>
      </c>
      <c r="N7100" s="5">
        <f>电气设备逐时使用率计算!H7076</f>
        <v>7.0130699999999999</v>
      </c>
      <c r="O7100" s="5">
        <f>灯光逐时使用率计算!H7076</f>
        <v>3.7403040000000001</v>
      </c>
      <c r="P7100" s="19">
        <f t="shared" si="992"/>
        <v>10.753374000000001</v>
      </c>
      <c r="Q7100" s="19">
        <f t="shared" si="996"/>
        <v>10.753374000000001</v>
      </c>
      <c r="R7100" s="20">
        <f t="shared" si="993"/>
        <v>-10.753374000000001</v>
      </c>
      <c r="S7100" s="20">
        <f t="shared" si="997"/>
        <v>10.753374000000001</v>
      </c>
      <c r="T7100" s="20">
        <f>IF((T7099+R7100)&lt;0,0,IF((T7099+R7100)&gt;结论【关键目标】!C$28,结论【关键目标】!C$28,T7099+R7100))</f>
        <v>11.246625999999999</v>
      </c>
      <c r="U7100" s="19">
        <f>IF((T7099+R7100)&lt;结论【关键目标】!$C$28,0,(发电量计算【计算逻辑页】!R7100+发电量计算【计算逻辑页】!T7099-结论【关键目标】!$C$28))</f>
        <v>0</v>
      </c>
      <c r="V7100" s="5">
        <f t="shared" si="994"/>
        <v>0</v>
      </c>
      <c r="W7100" s="5">
        <f t="shared" si="995"/>
        <v>0</v>
      </c>
      <c r="X7100" s="5">
        <f t="shared" si="998"/>
        <v>9.428558323199999</v>
      </c>
    </row>
    <row r="7101" spans="1:24" x14ac:dyDescent="0.15">
      <c r="A7101" s="7">
        <v>7100</v>
      </c>
      <c r="B7101" s="7">
        <v>10</v>
      </c>
      <c r="C7101" s="7">
        <v>23</v>
      </c>
      <c r="D7101" s="7">
        <v>20</v>
      </c>
      <c r="E7101" s="7">
        <v>296</v>
      </c>
      <c r="F7101" s="7">
        <v>10</v>
      </c>
      <c r="G7101" s="7">
        <v>0</v>
      </c>
      <c r="H7101" s="7">
        <f t="shared" si="990"/>
        <v>1</v>
      </c>
      <c r="I7101" s="16">
        <f t="shared" si="991"/>
        <v>45222</v>
      </c>
      <c r="J7101" s="17">
        <v>1.2267999999999999</v>
      </c>
      <c r="K7101" s="18">
        <f>G7101*结论【关键目标】!C$27*0.7735*0.001</f>
        <v>0</v>
      </c>
      <c r="L7101" s="5">
        <v>0</v>
      </c>
      <c r="M7101" s="5">
        <f>ABS(IF(L7101&lt;=0,L7101/耗电量关键数据!$B$6/1000,L7101/耗电量关键数据!$B$5/1000))</f>
        <v>0</v>
      </c>
      <c r="N7101" s="5">
        <f>电气设备逐时使用率计算!H7077</f>
        <v>1.1688450000000001</v>
      </c>
      <c r="O7101" s="5">
        <f>灯光逐时使用率计算!H7077</f>
        <v>0.37403039999999999</v>
      </c>
      <c r="P7101" s="19">
        <f t="shared" si="992"/>
        <v>1.5428754000000002</v>
      </c>
      <c r="Q7101" s="19">
        <f t="shared" si="996"/>
        <v>1.5428754000000002</v>
      </c>
      <c r="R7101" s="20">
        <f t="shared" si="993"/>
        <v>-1.5428754000000002</v>
      </c>
      <c r="S7101" s="20">
        <f t="shared" si="997"/>
        <v>1.5428754000000002</v>
      </c>
      <c r="T7101" s="20">
        <f>IF((T7100+R7101)&lt;0,0,IF((T7100+R7101)&gt;结论【关键目标】!C$28,结论【关键目标】!C$28,T7100+R7101))</f>
        <v>9.7037505999999993</v>
      </c>
      <c r="U7101" s="19">
        <f>IF((T7100+R7101)&lt;结论【关键目标】!$C$28,0,(发电量计算【计算逻辑页】!R7101+发电量计算【计算逻辑页】!T7100-结论【关键目标】!$C$28))</f>
        <v>0</v>
      </c>
      <c r="V7101" s="5">
        <f t="shared" si="994"/>
        <v>0</v>
      </c>
      <c r="W7101" s="5">
        <f t="shared" si="995"/>
        <v>0</v>
      </c>
      <c r="X7101" s="5">
        <f t="shared" si="998"/>
        <v>1.3527931507200002</v>
      </c>
    </row>
    <row r="7102" spans="1:24" x14ac:dyDescent="0.15">
      <c r="A7102" s="7">
        <v>7101</v>
      </c>
      <c r="B7102" s="7">
        <v>10</v>
      </c>
      <c r="C7102" s="7">
        <v>23</v>
      </c>
      <c r="D7102" s="7">
        <v>21</v>
      </c>
      <c r="E7102" s="7">
        <v>296</v>
      </c>
      <c r="F7102" s="7">
        <v>9</v>
      </c>
      <c r="G7102" s="7">
        <v>0</v>
      </c>
      <c r="H7102" s="7">
        <f t="shared" si="990"/>
        <v>1</v>
      </c>
      <c r="I7102" s="16">
        <f t="shared" si="991"/>
        <v>45222</v>
      </c>
      <c r="J7102" s="17">
        <v>1.2267999999999999</v>
      </c>
      <c r="K7102" s="18">
        <f>G7102*结论【关键目标】!C$27*0.7735*0.001</f>
        <v>0</v>
      </c>
      <c r="L7102" s="5">
        <v>0</v>
      </c>
      <c r="M7102" s="5">
        <f>ABS(IF(L7102&lt;=0,L7102/耗电量关键数据!$B$6/1000,L7102/耗电量关键数据!$B$5/1000))</f>
        <v>0</v>
      </c>
      <c r="N7102" s="5">
        <f>电气设备逐时使用率计算!H7078</f>
        <v>1.1688450000000001</v>
      </c>
      <c r="O7102" s="5">
        <f>灯光逐时使用率计算!H7078</f>
        <v>0.37403039999999999</v>
      </c>
      <c r="P7102" s="19">
        <f t="shared" si="992"/>
        <v>1.5428754000000002</v>
      </c>
      <c r="Q7102" s="19">
        <f t="shared" si="996"/>
        <v>1.5428754000000002</v>
      </c>
      <c r="R7102" s="20">
        <f t="shared" si="993"/>
        <v>-1.5428754000000002</v>
      </c>
      <c r="S7102" s="20">
        <f t="shared" si="997"/>
        <v>1.5428754000000002</v>
      </c>
      <c r="T7102" s="20">
        <f>IF((T7101+R7102)&lt;0,0,IF((T7101+R7102)&gt;结论【关键目标】!C$28,结论【关键目标】!C$28,T7101+R7102))</f>
        <v>8.1608751999999996</v>
      </c>
      <c r="U7102" s="19">
        <f>IF((T7101+R7102)&lt;结论【关键目标】!$C$28,0,(发电量计算【计算逻辑页】!R7102+发电量计算【计算逻辑页】!T7101-结论【关键目标】!$C$28))</f>
        <v>0</v>
      </c>
      <c r="V7102" s="5">
        <f t="shared" si="994"/>
        <v>0</v>
      </c>
      <c r="W7102" s="5">
        <f t="shared" si="995"/>
        <v>0</v>
      </c>
      <c r="X7102" s="5">
        <f t="shared" si="998"/>
        <v>1.3527931507200002</v>
      </c>
    </row>
    <row r="7103" spans="1:24" x14ac:dyDescent="0.15">
      <c r="A7103" s="7">
        <v>7102</v>
      </c>
      <c r="B7103" s="7">
        <v>10</v>
      </c>
      <c r="C7103" s="7">
        <v>23</v>
      </c>
      <c r="D7103" s="7">
        <v>22</v>
      </c>
      <c r="E7103" s="7">
        <v>296</v>
      </c>
      <c r="F7103" s="7">
        <v>10</v>
      </c>
      <c r="G7103" s="7">
        <v>0</v>
      </c>
      <c r="H7103" s="7">
        <f t="shared" si="990"/>
        <v>1</v>
      </c>
      <c r="I7103" s="16">
        <f t="shared" si="991"/>
        <v>45222</v>
      </c>
      <c r="J7103" s="17">
        <v>0.70809999999999995</v>
      </c>
      <c r="K7103" s="18">
        <f>G7103*结论【关键目标】!C$27*0.7735*0.001</f>
        <v>0</v>
      </c>
      <c r="L7103" s="5">
        <v>0</v>
      </c>
      <c r="M7103" s="5">
        <f>ABS(IF(L7103&lt;=0,L7103/耗电量关键数据!$B$6/1000,L7103/耗电量关键数据!$B$5/1000))</f>
        <v>0</v>
      </c>
      <c r="N7103" s="5">
        <f>电气设备逐时使用率计算!H7079</f>
        <v>1.1688450000000001</v>
      </c>
      <c r="O7103" s="5">
        <f>灯光逐时使用率计算!H7079</f>
        <v>0.37403039999999999</v>
      </c>
      <c r="P7103" s="19">
        <f t="shared" si="992"/>
        <v>1.5428754000000002</v>
      </c>
      <c r="Q7103" s="19">
        <f t="shared" si="996"/>
        <v>0</v>
      </c>
      <c r="R7103" s="20">
        <f t="shared" si="993"/>
        <v>0</v>
      </c>
      <c r="S7103" s="20">
        <f t="shared" si="997"/>
        <v>0</v>
      </c>
      <c r="T7103" s="20">
        <f>IF((T7102+R7103)&lt;0,0,IF((T7102+R7103)&gt;结论【关键目标】!C$28,结论【关键目标】!C$28,T7102+R7103))</f>
        <v>8.1608751999999996</v>
      </c>
      <c r="U7103" s="19">
        <f>IF((T7102+R7103)&lt;结论【关键目标】!$C$28,0,(发电量计算【计算逻辑页】!R7103+发电量计算【计算逻辑页】!T7102-结论【关键目标】!$C$28))</f>
        <v>0</v>
      </c>
      <c r="V7103" s="5">
        <f t="shared" si="994"/>
        <v>0</v>
      </c>
      <c r="W7103" s="5">
        <f t="shared" si="995"/>
        <v>0</v>
      </c>
      <c r="X7103" s="5">
        <f t="shared" si="998"/>
        <v>0</v>
      </c>
    </row>
    <row r="7104" spans="1:24" x14ac:dyDescent="0.15">
      <c r="A7104" s="7">
        <v>7103</v>
      </c>
      <c r="B7104" s="7">
        <v>10</v>
      </c>
      <c r="C7104" s="7">
        <v>23</v>
      </c>
      <c r="D7104" s="7">
        <v>23</v>
      </c>
      <c r="E7104" s="7">
        <v>296</v>
      </c>
      <c r="F7104" s="7">
        <v>10</v>
      </c>
      <c r="G7104" s="7">
        <v>0</v>
      </c>
      <c r="H7104" s="7">
        <f t="shared" si="990"/>
        <v>1</v>
      </c>
      <c r="I7104" s="16">
        <f t="shared" si="991"/>
        <v>45222</v>
      </c>
      <c r="J7104" s="17">
        <v>0.70809999999999995</v>
      </c>
      <c r="K7104" s="18">
        <f>G7104*结论【关键目标】!C$27*0.7735*0.001</f>
        <v>0</v>
      </c>
      <c r="L7104" s="5">
        <v>0</v>
      </c>
      <c r="M7104" s="5">
        <f>ABS(IF(L7104&lt;=0,L7104/耗电量关键数据!$B$6/1000,L7104/耗电量关键数据!$B$5/1000))</f>
        <v>0</v>
      </c>
      <c r="N7104" s="5">
        <f>电气设备逐时使用率计算!H7080</f>
        <v>1.1688450000000001</v>
      </c>
      <c r="O7104" s="5">
        <f>灯光逐时使用率计算!H7080</f>
        <v>0.37403039999999999</v>
      </c>
      <c r="P7104" s="19">
        <f t="shared" si="992"/>
        <v>1.5428754000000002</v>
      </c>
      <c r="Q7104" s="19">
        <f t="shared" si="996"/>
        <v>0</v>
      </c>
      <c r="R7104" s="20">
        <f t="shared" si="993"/>
        <v>0</v>
      </c>
      <c r="S7104" s="20">
        <f t="shared" si="997"/>
        <v>0</v>
      </c>
      <c r="T7104" s="20">
        <f>IF((T7103+R7104)&lt;0,0,IF((T7103+R7104)&gt;结论【关键目标】!C$28,结论【关键目标】!C$28,T7103+R7104))</f>
        <v>8.1608751999999996</v>
      </c>
      <c r="U7104" s="19">
        <f>IF((T7103+R7104)&lt;结论【关键目标】!$C$28,0,(发电量计算【计算逻辑页】!R7104+发电量计算【计算逻辑页】!T7103-结论【关键目标】!$C$28))</f>
        <v>0</v>
      </c>
      <c r="V7104" s="5">
        <f t="shared" si="994"/>
        <v>0</v>
      </c>
      <c r="W7104" s="5">
        <f t="shared" si="995"/>
        <v>0</v>
      </c>
      <c r="X7104" s="5">
        <f t="shared" si="998"/>
        <v>0</v>
      </c>
    </row>
    <row r="7105" spans="1:24" x14ac:dyDescent="0.15">
      <c r="A7105" s="7">
        <v>7104</v>
      </c>
      <c r="B7105" s="7">
        <v>10</v>
      </c>
      <c r="C7105" s="7">
        <v>23</v>
      </c>
      <c r="D7105" s="7">
        <v>24</v>
      </c>
      <c r="E7105" s="7">
        <v>296</v>
      </c>
      <c r="F7105" s="7">
        <v>10.4</v>
      </c>
      <c r="G7105" s="7">
        <v>0</v>
      </c>
      <c r="H7105" s="7">
        <f t="shared" si="990"/>
        <v>1</v>
      </c>
      <c r="I7105" s="16">
        <f t="shared" si="991"/>
        <v>45222</v>
      </c>
      <c r="J7105" s="17">
        <v>0.2407</v>
      </c>
      <c r="K7105" s="18">
        <f>G7105*结论【关键目标】!C$27*0.7735*0.001</f>
        <v>0</v>
      </c>
      <c r="L7105" s="5">
        <v>0</v>
      </c>
      <c r="M7105" s="5">
        <f>ABS(IF(L7105&lt;=0,L7105/耗电量关键数据!$B$6/1000,L7105/耗电量关键数据!$B$5/1000))</f>
        <v>0</v>
      </c>
      <c r="N7105" s="5">
        <f>电气设备逐时使用率计算!H7081</f>
        <v>1.1688450000000001</v>
      </c>
      <c r="O7105" s="5">
        <f>灯光逐时使用率计算!H7081</f>
        <v>0.37403039999999999</v>
      </c>
      <c r="P7105" s="19">
        <f t="shared" si="992"/>
        <v>1.5428754000000002</v>
      </c>
      <c r="Q7105" s="19">
        <f t="shared" si="996"/>
        <v>0</v>
      </c>
      <c r="R7105" s="20">
        <f t="shared" si="993"/>
        <v>0</v>
      </c>
      <c r="S7105" s="20">
        <f t="shared" si="997"/>
        <v>0</v>
      </c>
      <c r="T7105" s="20">
        <f>IF((T7104+R7105)&lt;0,0,IF((T7104+R7105)&gt;结论【关键目标】!C$28,结论【关键目标】!C$28,T7104+R7105))</f>
        <v>8.1608751999999996</v>
      </c>
      <c r="U7105" s="19">
        <f>IF((T7104+R7105)&lt;结论【关键目标】!$C$28,0,(发电量计算【计算逻辑页】!R7105+发电量计算【计算逻辑页】!T7104-结论【关键目标】!$C$28))</f>
        <v>0</v>
      </c>
      <c r="V7105" s="5">
        <f t="shared" si="994"/>
        <v>0</v>
      </c>
      <c r="W7105" s="5">
        <f t="shared" si="995"/>
        <v>0</v>
      </c>
      <c r="X7105" s="5">
        <f t="shared" si="998"/>
        <v>0</v>
      </c>
    </row>
    <row r="7106" spans="1:24" x14ac:dyDescent="0.15">
      <c r="A7106" s="7">
        <v>7105</v>
      </c>
      <c r="B7106" s="7">
        <v>10</v>
      </c>
      <c r="C7106" s="7">
        <v>24</v>
      </c>
      <c r="D7106" s="7">
        <v>1</v>
      </c>
      <c r="E7106" s="7">
        <v>297</v>
      </c>
      <c r="F7106" s="7">
        <v>10</v>
      </c>
      <c r="G7106" s="7">
        <v>0</v>
      </c>
      <c r="H7106" s="7">
        <f t="shared" ref="H7106:H7169" si="999">WEEKDAY(I:I,2)</f>
        <v>2</v>
      </c>
      <c r="I7106" s="16">
        <f t="shared" ref="I7106:I7169" si="1000">DATE(2023,B7106,C7106)</f>
        <v>45223</v>
      </c>
      <c r="J7106" s="17">
        <v>0.2407</v>
      </c>
      <c r="K7106" s="18">
        <f>G7106*结论【关键目标】!C$27*0.7735*0.001</f>
        <v>0</v>
      </c>
      <c r="L7106" s="5">
        <v>0</v>
      </c>
      <c r="M7106" s="5">
        <f>ABS(IF(L7106&lt;=0,L7106/耗电量关键数据!$B$6/1000,L7106/耗电量关键数据!$B$5/1000))</f>
        <v>0</v>
      </c>
      <c r="N7106" s="5">
        <f>电气设备逐时使用率计算!H7082</f>
        <v>1.1688450000000001</v>
      </c>
      <c r="O7106" s="5">
        <f>灯光逐时使用率计算!H7082</f>
        <v>0.37403039999999999</v>
      </c>
      <c r="P7106" s="19">
        <f t="shared" ref="P7106:P7169" si="1001">M7106+N7106+O7106</f>
        <v>1.5428754000000002</v>
      </c>
      <c r="Q7106" s="19">
        <f t="shared" si="996"/>
        <v>0</v>
      </c>
      <c r="R7106" s="20">
        <f t="shared" ref="R7106:R7169" si="1002">K7106-Q7106</f>
        <v>0</v>
      </c>
      <c r="S7106" s="20">
        <f t="shared" si="997"/>
        <v>0</v>
      </c>
      <c r="T7106" s="20">
        <f>IF((T7105+R7106)&lt;0,0,IF((T7105+R7106)&gt;结论【关键目标】!C$28,结论【关键目标】!C$28,T7105+R7106))</f>
        <v>8.1608751999999996</v>
      </c>
      <c r="U7106" s="19">
        <f>IF((T7105+R7106)&lt;结论【关键目标】!$C$28,0,(发电量计算【计算逻辑页】!R7106+发电量计算【计算逻辑页】!T7105-结论【关键目标】!$C$28))</f>
        <v>0</v>
      </c>
      <c r="V7106" s="5">
        <f t="shared" ref="V7106:V7169" si="1003">IF(J7106&gt;0.35,U7106*0.35,0)</f>
        <v>0</v>
      </c>
      <c r="W7106" s="5">
        <f t="shared" ref="W7106:W7169" si="1004">IF(P7106&gt;K7106,K7106*J7106,P7106*J7106)</f>
        <v>0</v>
      </c>
      <c r="X7106" s="5">
        <f t="shared" si="998"/>
        <v>0</v>
      </c>
    </row>
    <row r="7107" spans="1:24" x14ac:dyDescent="0.15">
      <c r="A7107" s="7">
        <v>7106</v>
      </c>
      <c r="B7107" s="7">
        <v>10</v>
      </c>
      <c r="C7107" s="7">
        <v>24</v>
      </c>
      <c r="D7107" s="7">
        <v>2</v>
      </c>
      <c r="E7107" s="7">
        <v>297</v>
      </c>
      <c r="F7107" s="7">
        <v>10</v>
      </c>
      <c r="G7107" s="7">
        <v>0</v>
      </c>
      <c r="H7107" s="7">
        <f t="shared" si="999"/>
        <v>2</v>
      </c>
      <c r="I7107" s="16">
        <f t="shared" si="1000"/>
        <v>45223</v>
      </c>
      <c r="J7107" s="17">
        <v>0.2407</v>
      </c>
      <c r="K7107" s="18">
        <f>G7107*结论【关键目标】!C$27*0.7735*0.001</f>
        <v>0</v>
      </c>
      <c r="L7107" s="5">
        <v>0</v>
      </c>
      <c r="M7107" s="5">
        <f>ABS(IF(L7107&lt;=0,L7107/耗电量关键数据!$B$6/1000,L7107/耗电量关键数据!$B$5/1000))</f>
        <v>0</v>
      </c>
      <c r="N7107" s="5">
        <f>电气设备逐时使用率计算!H7083</f>
        <v>1.1688450000000001</v>
      </c>
      <c r="O7107" s="5">
        <f>灯光逐时使用率计算!H7083</f>
        <v>0.37403039999999999</v>
      </c>
      <c r="P7107" s="19">
        <f t="shared" si="1001"/>
        <v>1.5428754000000002</v>
      </c>
      <c r="Q7107" s="19">
        <f t="shared" ref="Q7107:Q7170" si="1005">IF(J7107&gt;0.8,P7107,0)</f>
        <v>0</v>
      </c>
      <c r="R7107" s="20">
        <f t="shared" si="1002"/>
        <v>0</v>
      </c>
      <c r="S7107" s="20">
        <f t="shared" ref="S7107:S7170" si="1006">IF(R7107&lt;0,ABS(R7107),0)</f>
        <v>0</v>
      </c>
      <c r="T7107" s="20">
        <f>IF((T7106+R7107)&lt;0,0,IF((T7106+R7107)&gt;结论【关键目标】!C$28,结论【关键目标】!C$28,T7106+R7107))</f>
        <v>8.1608751999999996</v>
      </c>
      <c r="U7107" s="19">
        <f>IF((T7106+R7107)&lt;结论【关键目标】!$C$28,0,(发电量计算【计算逻辑页】!R7107+发电量计算【计算逻辑页】!T7106-结论【关键目标】!$C$28))</f>
        <v>0</v>
      </c>
      <c r="V7107" s="5">
        <f t="shared" si="1003"/>
        <v>0</v>
      </c>
      <c r="W7107" s="5">
        <f t="shared" si="1004"/>
        <v>0</v>
      </c>
      <c r="X7107" s="5">
        <f t="shared" si="998"/>
        <v>0</v>
      </c>
    </row>
    <row r="7108" spans="1:24" x14ac:dyDescent="0.15">
      <c r="A7108" s="7">
        <v>7107</v>
      </c>
      <c r="B7108" s="7">
        <v>10</v>
      </c>
      <c r="C7108" s="7">
        <v>24</v>
      </c>
      <c r="D7108" s="7">
        <v>3</v>
      </c>
      <c r="E7108" s="7">
        <v>297</v>
      </c>
      <c r="F7108" s="7">
        <v>8.1999999999999993</v>
      </c>
      <c r="G7108" s="7">
        <v>0</v>
      </c>
      <c r="H7108" s="7">
        <f t="shared" si="999"/>
        <v>2</v>
      </c>
      <c r="I7108" s="16">
        <f t="shared" si="1000"/>
        <v>45223</v>
      </c>
      <c r="J7108" s="17">
        <v>0.2407</v>
      </c>
      <c r="K7108" s="18">
        <f>G7108*结论【关键目标】!C$27*0.7735*0.001</f>
        <v>0</v>
      </c>
      <c r="L7108" s="5">
        <v>0</v>
      </c>
      <c r="M7108" s="5">
        <f>ABS(IF(L7108&lt;=0,L7108/耗电量关键数据!$B$6/1000,L7108/耗电量关键数据!$B$5/1000))</f>
        <v>0</v>
      </c>
      <c r="N7108" s="5">
        <f>电气设备逐时使用率计算!H7084</f>
        <v>1.1688450000000001</v>
      </c>
      <c r="O7108" s="5">
        <f>灯光逐时使用率计算!H7084</f>
        <v>0.37403039999999999</v>
      </c>
      <c r="P7108" s="19">
        <f t="shared" si="1001"/>
        <v>1.5428754000000002</v>
      </c>
      <c r="Q7108" s="19">
        <f t="shared" si="1005"/>
        <v>0</v>
      </c>
      <c r="R7108" s="20">
        <f t="shared" si="1002"/>
        <v>0</v>
      </c>
      <c r="S7108" s="20">
        <f t="shared" si="1006"/>
        <v>0</v>
      </c>
      <c r="T7108" s="20">
        <f>IF((T7107+R7108)&lt;0,0,IF((T7107+R7108)&gt;结论【关键目标】!C$28,结论【关键目标】!C$28,T7107+R7108))</f>
        <v>8.1608751999999996</v>
      </c>
      <c r="U7108" s="19">
        <f>IF((T7107+R7108)&lt;结论【关键目标】!$C$28,0,(发电量计算【计算逻辑页】!R7108+发电量计算【计算逻辑页】!T7107-结论【关键目标】!$C$28))</f>
        <v>0</v>
      </c>
      <c r="V7108" s="5">
        <f t="shared" si="1003"/>
        <v>0</v>
      </c>
      <c r="W7108" s="5">
        <f t="shared" si="1004"/>
        <v>0</v>
      </c>
      <c r="X7108" s="5">
        <f t="shared" ref="X7108:X7171" si="1007">(J7108-0.35)*IF(T7108&gt;S7108,S7108,T7108)</f>
        <v>0</v>
      </c>
    </row>
    <row r="7109" spans="1:24" x14ac:dyDescent="0.15">
      <c r="A7109" s="7">
        <v>7108</v>
      </c>
      <c r="B7109" s="7">
        <v>10</v>
      </c>
      <c r="C7109" s="7">
        <v>24</v>
      </c>
      <c r="D7109" s="7">
        <v>4</v>
      </c>
      <c r="E7109" s="7">
        <v>297</v>
      </c>
      <c r="F7109" s="7">
        <v>10</v>
      </c>
      <c r="G7109" s="7">
        <v>0</v>
      </c>
      <c r="H7109" s="7">
        <f t="shared" si="999"/>
        <v>2</v>
      </c>
      <c r="I7109" s="16">
        <f t="shared" si="1000"/>
        <v>45223</v>
      </c>
      <c r="J7109" s="17">
        <v>0.2407</v>
      </c>
      <c r="K7109" s="18">
        <f>G7109*结论【关键目标】!C$27*0.7735*0.001</f>
        <v>0</v>
      </c>
      <c r="L7109" s="5">
        <v>0</v>
      </c>
      <c r="M7109" s="5">
        <f>ABS(IF(L7109&lt;=0,L7109/耗电量关键数据!$B$6/1000,L7109/耗电量关键数据!$B$5/1000))</f>
        <v>0</v>
      </c>
      <c r="N7109" s="5">
        <f>电气设备逐时使用率计算!H7085</f>
        <v>1.1688450000000001</v>
      </c>
      <c r="O7109" s="5">
        <f>灯光逐时使用率计算!H7085</f>
        <v>0.37403039999999999</v>
      </c>
      <c r="P7109" s="19">
        <f t="shared" si="1001"/>
        <v>1.5428754000000002</v>
      </c>
      <c r="Q7109" s="19">
        <f t="shared" si="1005"/>
        <v>0</v>
      </c>
      <c r="R7109" s="20">
        <f t="shared" si="1002"/>
        <v>0</v>
      </c>
      <c r="S7109" s="20">
        <f t="shared" si="1006"/>
        <v>0</v>
      </c>
      <c r="T7109" s="20">
        <f>IF((T7108+R7109)&lt;0,0,IF((T7108+R7109)&gt;结论【关键目标】!C$28,结论【关键目标】!C$28,T7108+R7109))</f>
        <v>8.1608751999999996</v>
      </c>
      <c r="U7109" s="19">
        <f>IF((T7108+R7109)&lt;结论【关键目标】!$C$28,0,(发电量计算【计算逻辑页】!R7109+发电量计算【计算逻辑页】!T7108-结论【关键目标】!$C$28))</f>
        <v>0</v>
      </c>
      <c r="V7109" s="5">
        <f t="shared" si="1003"/>
        <v>0</v>
      </c>
      <c r="W7109" s="5">
        <f t="shared" si="1004"/>
        <v>0</v>
      </c>
      <c r="X7109" s="5">
        <f t="shared" si="1007"/>
        <v>0</v>
      </c>
    </row>
    <row r="7110" spans="1:24" x14ac:dyDescent="0.15">
      <c r="A7110" s="7">
        <v>7109</v>
      </c>
      <c r="B7110" s="7">
        <v>10</v>
      </c>
      <c r="C7110" s="7">
        <v>24</v>
      </c>
      <c r="D7110" s="7">
        <v>5</v>
      </c>
      <c r="E7110" s="7">
        <v>297</v>
      </c>
      <c r="F7110" s="7">
        <v>10</v>
      </c>
      <c r="G7110" s="7">
        <v>0</v>
      </c>
      <c r="H7110" s="7">
        <f t="shared" si="999"/>
        <v>2</v>
      </c>
      <c r="I7110" s="16">
        <f t="shared" si="1000"/>
        <v>45223</v>
      </c>
      <c r="J7110" s="17">
        <v>0.2407</v>
      </c>
      <c r="K7110" s="18">
        <f>G7110*结论【关键目标】!C$27*0.7735*0.001</f>
        <v>0</v>
      </c>
      <c r="L7110" s="5">
        <v>0</v>
      </c>
      <c r="M7110" s="5">
        <f>ABS(IF(L7110&lt;=0,L7110/耗电量关键数据!$B$6/1000,L7110/耗电量关键数据!$B$5/1000))</f>
        <v>0</v>
      </c>
      <c r="N7110" s="5">
        <f>电气设备逐时使用率计算!H7086</f>
        <v>1.1688450000000001</v>
      </c>
      <c r="O7110" s="5">
        <f>灯光逐时使用率计算!H7086</f>
        <v>0.37403039999999999</v>
      </c>
      <c r="P7110" s="19">
        <f t="shared" si="1001"/>
        <v>1.5428754000000002</v>
      </c>
      <c r="Q7110" s="19">
        <f t="shared" si="1005"/>
        <v>0</v>
      </c>
      <c r="R7110" s="20">
        <f t="shared" si="1002"/>
        <v>0</v>
      </c>
      <c r="S7110" s="20">
        <f t="shared" si="1006"/>
        <v>0</v>
      </c>
      <c r="T7110" s="20">
        <f>IF((T7109+R7110)&lt;0,0,IF((T7109+R7110)&gt;结论【关键目标】!C$28,结论【关键目标】!C$28,T7109+R7110))</f>
        <v>8.1608751999999996</v>
      </c>
      <c r="U7110" s="19">
        <f>IF((T7109+R7110)&lt;结论【关键目标】!$C$28,0,(发电量计算【计算逻辑页】!R7110+发电量计算【计算逻辑页】!T7109-结论【关键目标】!$C$28))</f>
        <v>0</v>
      </c>
      <c r="V7110" s="5">
        <f t="shared" si="1003"/>
        <v>0</v>
      </c>
      <c r="W7110" s="5">
        <f t="shared" si="1004"/>
        <v>0</v>
      </c>
      <c r="X7110" s="5">
        <f t="shared" si="1007"/>
        <v>0</v>
      </c>
    </row>
    <row r="7111" spans="1:24" x14ac:dyDescent="0.15">
      <c r="A7111" s="7">
        <v>7110</v>
      </c>
      <c r="B7111" s="7">
        <v>10</v>
      </c>
      <c r="C7111" s="7">
        <v>24</v>
      </c>
      <c r="D7111" s="7">
        <v>6</v>
      </c>
      <c r="E7111" s="7">
        <v>297</v>
      </c>
      <c r="F7111" s="7">
        <v>8.1999999999999993</v>
      </c>
      <c r="G7111" s="7">
        <v>0</v>
      </c>
      <c r="H7111" s="7">
        <f t="shared" si="999"/>
        <v>2</v>
      </c>
      <c r="I7111" s="16">
        <f t="shared" si="1000"/>
        <v>45223</v>
      </c>
      <c r="J7111" s="17">
        <v>0.2407</v>
      </c>
      <c r="K7111" s="18">
        <f>G7111*结论【关键目标】!C$27*0.7735*0.001</f>
        <v>0</v>
      </c>
      <c r="L7111" s="5">
        <v>0</v>
      </c>
      <c r="M7111" s="5">
        <f>ABS(IF(L7111&lt;=0,L7111/耗电量关键数据!$B$6/1000,L7111/耗电量关键数据!$B$5/1000))</f>
        <v>0</v>
      </c>
      <c r="N7111" s="5">
        <f>电气设备逐时使用率计算!H7087</f>
        <v>1.1688450000000001</v>
      </c>
      <c r="O7111" s="5">
        <f>灯光逐时使用率计算!H7087</f>
        <v>0.37403039999999999</v>
      </c>
      <c r="P7111" s="19">
        <f t="shared" si="1001"/>
        <v>1.5428754000000002</v>
      </c>
      <c r="Q7111" s="19">
        <f t="shared" si="1005"/>
        <v>0</v>
      </c>
      <c r="R7111" s="20">
        <f t="shared" si="1002"/>
        <v>0</v>
      </c>
      <c r="S7111" s="20">
        <f t="shared" si="1006"/>
        <v>0</v>
      </c>
      <c r="T7111" s="20">
        <f>IF((T7110+R7111)&lt;0,0,IF((T7110+R7111)&gt;结论【关键目标】!C$28,结论【关键目标】!C$28,T7110+R7111))</f>
        <v>8.1608751999999996</v>
      </c>
      <c r="U7111" s="19">
        <f>IF((T7110+R7111)&lt;结论【关键目标】!$C$28,0,(发电量计算【计算逻辑页】!R7111+发电量计算【计算逻辑页】!T7110-结论【关键目标】!$C$28))</f>
        <v>0</v>
      </c>
      <c r="V7111" s="5">
        <f t="shared" si="1003"/>
        <v>0</v>
      </c>
      <c r="W7111" s="5">
        <f t="shared" si="1004"/>
        <v>0</v>
      </c>
      <c r="X7111" s="5">
        <f t="shared" si="1007"/>
        <v>0</v>
      </c>
    </row>
    <row r="7112" spans="1:24" x14ac:dyDescent="0.15">
      <c r="A7112" s="7">
        <v>7111</v>
      </c>
      <c r="B7112" s="7">
        <v>10</v>
      </c>
      <c r="C7112" s="7">
        <v>24</v>
      </c>
      <c r="D7112" s="7">
        <v>7</v>
      </c>
      <c r="E7112" s="7">
        <v>297</v>
      </c>
      <c r="F7112" s="7">
        <v>10</v>
      </c>
      <c r="G7112" s="7">
        <v>11</v>
      </c>
      <c r="H7112" s="7">
        <f t="shared" si="999"/>
        <v>2</v>
      </c>
      <c r="I7112" s="16">
        <f t="shared" si="1000"/>
        <v>45223</v>
      </c>
      <c r="J7112" s="17">
        <v>0.2407</v>
      </c>
      <c r="K7112" s="18">
        <f>G7112*结论【关键目标】!C$27*0.7735*0.001</f>
        <v>1.02102</v>
      </c>
      <c r="L7112" s="5">
        <v>0</v>
      </c>
      <c r="M7112" s="5">
        <f>ABS(IF(L7112&lt;=0,L7112/耗电量关键数据!$B$6/1000,L7112/耗电量关键数据!$B$5/1000))</f>
        <v>0</v>
      </c>
      <c r="N7112" s="5">
        <f>电气设备逐时使用率计算!H7088</f>
        <v>2.3376900000000003</v>
      </c>
      <c r="O7112" s="5">
        <f>灯光逐时使用率计算!H7088</f>
        <v>1.2467680000000001</v>
      </c>
      <c r="P7112" s="19">
        <f t="shared" si="1001"/>
        <v>3.5844580000000006</v>
      </c>
      <c r="Q7112" s="19">
        <f t="shared" si="1005"/>
        <v>0</v>
      </c>
      <c r="R7112" s="20">
        <f t="shared" si="1002"/>
        <v>1.02102</v>
      </c>
      <c r="S7112" s="20">
        <f t="shared" si="1006"/>
        <v>0</v>
      </c>
      <c r="T7112" s="20">
        <f>IF((T7111+R7112)&lt;0,0,IF((T7111+R7112)&gt;结论【关键目标】!C$28,结论【关键目标】!C$28,T7111+R7112))</f>
        <v>9.1818951999999996</v>
      </c>
      <c r="U7112" s="19">
        <f>IF((T7111+R7112)&lt;结论【关键目标】!$C$28,0,(发电量计算【计算逻辑页】!R7112+发电量计算【计算逻辑页】!T7111-结论【关键目标】!$C$28))</f>
        <v>0</v>
      </c>
      <c r="V7112" s="5">
        <f t="shared" si="1003"/>
        <v>0</v>
      </c>
      <c r="W7112" s="5">
        <f t="shared" si="1004"/>
        <v>0.24575951400000001</v>
      </c>
      <c r="X7112" s="5">
        <f t="shared" si="1007"/>
        <v>0</v>
      </c>
    </row>
    <row r="7113" spans="1:24" x14ac:dyDescent="0.15">
      <c r="A7113" s="7">
        <v>7112</v>
      </c>
      <c r="B7113" s="7">
        <v>10</v>
      </c>
      <c r="C7113" s="7">
        <v>24</v>
      </c>
      <c r="D7113" s="7">
        <v>8</v>
      </c>
      <c r="E7113" s="7">
        <v>297</v>
      </c>
      <c r="F7113" s="7">
        <v>10</v>
      </c>
      <c r="G7113" s="7">
        <v>90.3</v>
      </c>
      <c r="H7113" s="7">
        <f t="shared" si="999"/>
        <v>2</v>
      </c>
      <c r="I7113" s="16">
        <f t="shared" si="1000"/>
        <v>45223</v>
      </c>
      <c r="J7113" s="17">
        <v>0.70809999999999995</v>
      </c>
      <c r="K7113" s="18">
        <f>G7113*结论【关键目标】!C$27*0.7735*0.001</f>
        <v>8.3816459999999982</v>
      </c>
      <c r="L7113" s="5">
        <v>0</v>
      </c>
      <c r="M7113" s="5">
        <f>ABS(IF(L7113&lt;=0,L7113/耗电量关键数据!$B$6/1000,L7113/耗电量关键数据!$B$5/1000))</f>
        <v>0</v>
      </c>
      <c r="N7113" s="5">
        <f>电气设备逐时使用率计算!H7089</f>
        <v>11.688450000000001</v>
      </c>
      <c r="O7113" s="5">
        <f>灯光逐时使用率计算!H7089</f>
        <v>6.2338399999999998</v>
      </c>
      <c r="P7113" s="19">
        <f t="shared" si="1001"/>
        <v>17.92229</v>
      </c>
      <c r="Q7113" s="19">
        <f t="shared" si="1005"/>
        <v>0</v>
      </c>
      <c r="R7113" s="20">
        <f t="shared" si="1002"/>
        <v>8.3816459999999982</v>
      </c>
      <c r="S7113" s="20">
        <f t="shared" si="1006"/>
        <v>0</v>
      </c>
      <c r="T7113" s="20">
        <f>IF((T7112+R7113)&lt;0,0,IF((T7112+R7113)&gt;结论【关键目标】!C$28,结论【关键目标】!C$28,T7112+R7113))</f>
        <v>17.563541199999996</v>
      </c>
      <c r="U7113" s="19">
        <f>IF((T7112+R7113)&lt;结论【关键目标】!$C$28,0,(发电量计算【计算逻辑页】!R7113+发电量计算【计算逻辑页】!T7112-结论【关键目标】!$C$28))</f>
        <v>0</v>
      </c>
      <c r="V7113" s="5">
        <f t="shared" si="1003"/>
        <v>0</v>
      </c>
      <c r="W7113" s="5">
        <f t="shared" si="1004"/>
        <v>5.9350435325999982</v>
      </c>
      <c r="X7113" s="5">
        <f t="shared" si="1007"/>
        <v>0</v>
      </c>
    </row>
    <row r="7114" spans="1:24" x14ac:dyDescent="0.15">
      <c r="A7114" s="7">
        <v>7113</v>
      </c>
      <c r="B7114" s="7">
        <v>10</v>
      </c>
      <c r="C7114" s="7">
        <v>24</v>
      </c>
      <c r="D7114" s="7">
        <v>9</v>
      </c>
      <c r="E7114" s="7">
        <v>297</v>
      </c>
      <c r="F7114" s="7">
        <v>10.1</v>
      </c>
      <c r="G7114" s="7">
        <v>215.1</v>
      </c>
      <c r="H7114" s="7">
        <f t="shared" si="999"/>
        <v>2</v>
      </c>
      <c r="I7114" s="16">
        <f t="shared" si="1000"/>
        <v>45223</v>
      </c>
      <c r="J7114" s="17">
        <v>0.70809999999999995</v>
      </c>
      <c r="K7114" s="18">
        <f>G7114*结论【关键目标】!C$27*0.7735*0.001</f>
        <v>19.965581999999998</v>
      </c>
      <c r="L7114" s="5">
        <v>0</v>
      </c>
      <c r="M7114" s="5">
        <f>ABS(IF(L7114&lt;=0,L7114/耗电量关键数据!$B$6/1000,L7114/耗电量关键数据!$B$5/1000))</f>
        <v>0</v>
      </c>
      <c r="N7114" s="5">
        <f>电气设备逐时使用率计算!H7090</f>
        <v>22.208055000000002</v>
      </c>
      <c r="O7114" s="5">
        <f>灯光逐时使用率计算!H7090</f>
        <v>11.844296</v>
      </c>
      <c r="P7114" s="19">
        <f t="shared" si="1001"/>
        <v>34.052351000000002</v>
      </c>
      <c r="Q7114" s="19">
        <f t="shared" si="1005"/>
        <v>0</v>
      </c>
      <c r="R7114" s="20">
        <f t="shared" si="1002"/>
        <v>19.965581999999998</v>
      </c>
      <c r="S7114" s="20">
        <f t="shared" si="1006"/>
        <v>0</v>
      </c>
      <c r="T7114" s="20">
        <f>IF((T7113+R7114)&lt;0,0,IF((T7113+R7114)&gt;结论【关键目标】!C$28,结论【关键目标】!C$28,T7113+R7114))</f>
        <v>22</v>
      </c>
      <c r="U7114" s="19">
        <f>IF((T7113+R7114)&lt;结论【关键目标】!$C$28,0,(发电量计算【计算逻辑页】!R7114+发电量计算【计算逻辑页】!T7113-结论【关键目标】!$C$28))</f>
        <v>15.529123199999994</v>
      </c>
      <c r="V7114" s="5">
        <f t="shared" si="1003"/>
        <v>5.4351931199999974</v>
      </c>
      <c r="W7114" s="5">
        <f t="shared" si="1004"/>
        <v>14.137628614199997</v>
      </c>
      <c r="X7114" s="5">
        <f t="shared" si="1007"/>
        <v>0</v>
      </c>
    </row>
    <row r="7115" spans="1:24" x14ac:dyDescent="0.15">
      <c r="A7115" s="7">
        <v>7114</v>
      </c>
      <c r="B7115" s="7">
        <v>10</v>
      </c>
      <c r="C7115" s="7">
        <v>24</v>
      </c>
      <c r="D7115" s="7">
        <v>10</v>
      </c>
      <c r="E7115" s="7">
        <v>297</v>
      </c>
      <c r="F7115" s="7">
        <v>12</v>
      </c>
      <c r="G7115" s="7">
        <v>292.10000000000002</v>
      </c>
      <c r="H7115" s="7">
        <f t="shared" si="999"/>
        <v>2</v>
      </c>
      <c r="I7115" s="16">
        <f t="shared" si="1000"/>
        <v>45223</v>
      </c>
      <c r="J7115" s="17">
        <v>0.70809999999999995</v>
      </c>
      <c r="K7115" s="18">
        <f>G7115*结论【关键目标】!C$27*0.7735*0.001</f>
        <v>27.112721999999998</v>
      </c>
      <c r="L7115" s="5">
        <v>0</v>
      </c>
      <c r="M7115" s="5">
        <f>ABS(IF(L7115&lt;=0,L7115/耗电量关键数据!$B$6/1000,L7115/耗电量关键数据!$B$5/1000))</f>
        <v>0</v>
      </c>
      <c r="N7115" s="5">
        <f>电气设备逐时使用率计算!H7091</f>
        <v>22.208055000000002</v>
      </c>
      <c r="O7115" s="5">
        <f>灯光逐时使用率计算!H7091</f>
        <v>11.844296</v>
      </c>
      <c r="P7115" s="19">
        <f t="shared" si="1001"/>
        <v>34.052351000000002</v>
      </c>
      <c r="Q7115" s="19">
        <f t="shared" si="1005"/>
        <v>0</v>
      </c>
      <c r="R7115" s="20">
        <f t="shared" si="1002"/>
        <v>27.112721999999998</v>
      </c>
      <c r="S7115" s="20">
        <f t="shared" si="1006"/>
        <v>0</v>
      </c>
      <c r="T7115" s="20">
        <f>IF((T7114+R7115)&lt;0,0,IF((T7114+R7115)&gt;结论【关键目标】!C$28,结论【关键目标】!C$28,T7114+R7115))</f>
        <v>22</v>
      </c>
      <c r="U7115" s="19">
        <f>IF((T7114+R7115)&lt;结论【关键目标】!$C$28,0,(发电量计算【计算逻辑页】!R7115+发电量计算【计算逻辑页】!T7114-结论【关键目标】!$C$28))</f>
        <v>27.112721999999998</v>
      </c>
      <c r="V7115" s="5">
        <f t="shared" si="1003"/>
        <v>9.4894526999999993</v>
      </c>
      <c r="W7115" s="5">
        <f t="shared" si="1004"/>
        <v>19.198518448199998</v>
      </c>
      <c r="X7115" s="5">
        <f t="shared" si="1007"/>
        <v>0</v>
      </c>
    </row>
    <row r="7116" spans="1:24" x14ac:dyDescent="0.15">
      <c r="A7116" s="7">
        <v>7115</v>
      </c>
      <c r="B7116" s="7">
        <v>10</v>
      </c>
      <c r="C7116" s="7">
        <v>24</v>
      </c>
      <c r="D7116" s="7">
        <v>11</v>
      </c>
      <c r="E7116" s="7">
        <v>297</v>
      </c>
      <c r="F7116" s="7">
        <v>13</v>
      </c>
      <c r="G7116" s="7">
        <v>354.1</v>
      </c>
      <c r="H7116" s="7">
        <f t="shared" si="999"/>
        <v>2</v>
      </c>
      <c r="I7116" s="16">
        <f t="shared" si="1000"/>
        <v>45223</v>
      </c>
      <c r="J7116" s="17">
        <v>1.2267999999999999</v>
      </c>
      <c r="K7116" s="18">
        <f>G7116*结论【关键目标】!C$27*0.7735*0.001</f>
        <v>32.867562</v>
      </c>
      <c r="L7116" s="5">
        <v>0</v>
      </c>
      <c r="M7116" s="5">
        <f>ABS(IF(L7116&lt;=0,L7116/耗电量关键数据!$B$6/1000,L7116/耗电量关键数据!$B$5/1000))</f>
        <v>0</v>
      </c>
      <c r="N7116" s="5">
        <f>电气设备逐时使用率计算!H7092</f>
        <v>22.208055000000002</v>
      </c>
      <c r="O7116" s="5">
        <f>灯光逐时使用率计算!H7092</f>
        <v>11.844296</v>
      </c>
      <c r="P7116" s="19">
        <f t="shared" si="1001"/>
        <v>34.052351000000002</v>
      </c>
      <c r="Q7116" s="19">
        <f t="shared" si="1005"/>
        <v>34.052351000000002</v>
      </c>
      <c r="R7116" s="20">
        <f t="shared" si="1002"/>
        <v>-1.1847890000000021</v>
      </c>
      <c r="S7116" s="20">
        <f t="shared" si="1006"/>
        <v>1.1847890000000021</v>
      </c>
      <c r="T7116" s="20">
        <f>IF((T7115+R7116)&lt;0,0,IF((T7115+R7116)&gt;结论【关键目标】!C$28,结论【关键目标】!C$28,T7115+R7116))</f>
        <v>20.815210999999998</v>
      </c>
      <c r="U7116" s="19">
        <f>IF((T7115+R7116)&lt;结论【关键目标】!$C$28,0,(发电量计算【计算逻辑页】!R7116+发电量计算【计算逻辑页】!T7115-结论【关键目标】!$C$28))</f>
        <v>0</v>
      </c>
      <c r="V7116" s="5">
        <f t="shared" si="1003"/>
        <v>0</v>
      </c>
      <c r="W7116" s="5">
        <f t="shared" si="1004"/>
        <v>40.321925061599998</v>
      </c>
      <c r="X7116" s="5">
        <f t="shared" si="1007"/>
        <v>1.0388229952000017</v>
      </c>
    </row>
    <row r="7117" spans="1:24" x14ac:dyDescent="0.15">
      <c r="A7117" s="7">
        <v>7116</v>
      </c>
      <c r="B7117" s="7">
        <v>10</v>
      </c>
      <c r="C7117" s="7">
        <v>24</v>
      </c>
      <c r="D7117" s="7">
        <v>12</v>
      </c>
      <c r="E7117" s="7">
        <v>297</v>
      </c>
      <c r="F7117" s="7">
        <v>15.3</v>
      </c>
      <c r="G7117" s="7">
        <v>475.3</v>
      </c>
      <c r="H7117" s="7">
        <f t="shared" si="999"/>
        <v>2</v>
      </c>
      <c r="I7117" s="16">
        <f t="shared" si="1000"/>
        <v>45223</v>
      </c>
      <c r="J7117" s="17">
        <v>1.2267999999999999</v>
      </c>
      <c r="K7117" s="18">
        <f>G7117*结论【关键目标】!C$27*0.7735*0.001</f>
        <v>44.117345999999998</v>
      </c>
      <c r="L7117" s="5">
        <v>0</v>
      </c>
      <c r="M7117" s="5">
        <f>ABS(IF(L7117&lt;=0,L7117/耗电量关键数据!$B$6/1000,L7117/耗电量关键数据!$B$5/1000))</f>
        <v>0</v>
      </c>
      <c r="N7117" s="5">
        <f>电气设备逐时使用率计算!H7093</f>
        <v>11.688450000000001</v>
      </c>
      <c r="O7117" s="5">
        <f>灯光逐时使用率计算!H7093</f>
        <v>9.9741440000000008</v>
      </c>
      <c r="P7117" s="19">
        <f t="shared" si="1001"/>
        <v>21.662594000000002</v>
      </c>
      <c r="Q7117" s="19">
        <f t="shared" si="1005"/>
        <v>21.662594000000002</v>
      </c>
      <c r="R7117" s="20">
        <f t="shared" si="1002"/>
        <v>22.454751999999996</v>
      </c>
      <c r="S7117" s="20">
        <f t="shared" si="1006"/>
        <v>0</v>
      </c>
      <c r="T7117" s="20">
        <f>IF((T7116+R7117)&lt;0,0,IF((T7116+R7117)&gt;结论【关键目标】!C$28,结论【关键目标】!C$28,T7116+R7117))</f>
        <v>22</v>
      </c>
      <c r="U7117" s="19">
        <f>IF((T7116+R7117)&lt;结论【关键目标】!$C$28,0,(发电量计算【计算逻辑页】!R7117+发电量计算【计算逻辑页】!T7116-结论【关键目标】!$C$28))</f>
        <v>21.26996299999999</v>
      </c>
      <c r="V7117" s="5">
        <f t="shared" si="1003"/>
        <v>7.4444870499999958</v>
      </c>
      <c r="W7117" s="5">
        <f t="shared" si="1004"/>
        <v>26.5756703192</v>
      </c>
      <c r="X7117" s="5">
        <f t="shared" si="1007"/>
        <v>0</v>
      </c>
    </row>
    <row r="7118" spans="1:24" x14ac:dyDescent="0.15">
      <c r="A7118" s="7">
        <v>7117</v>
      </c>
      <c r="B7118" s="7">
        <v>10</v>
      </c>
      <c r="C7118" s="7">
        <v>24</v>
      </c>
      <c r="D7118" s="7">
        <v>13</v>
      </c>
      <c r="E7118" s="7">
        <v>297</v>
      </c>
      <c r="F7118" s="7">
        <v>16</v>
      </c>
      <c r="G7118" s="7">
        <v>371.8</v>
      </c>
      <c r="H7118" s="7">
        <f t="shared" si="999"/>
        <v>2</v>
      </c>
      <c r="I7118" s="16">
        <f t="shared" si="1000"/>
        <v>45223</v>
      </c>
      <c r="J7118" s="17">
        <v>1.2267999999999999</v>
      </c>
      <c r="K7118" s="18">
        <f>G7118*结论【关键目标】!C$27*0.7735*0.001</f>
        <v>34.510475999999997</v>
      </c>
      <c r="L7118" s="5">
        <v>0</v>
      </c>
      <c r="M7118" s="5">
        <f>ABS(IF(L7118&lt;=0,L7118/耗电量关键数据!$B$6/1000,L7118/耗电量关键数据!$B$5/1000))</f>
        <v>0</v>
      </c>
      <c r="N7118" s="5">
        <f>电气设备逐时使用率计算!H7094</f>
        <v>11.688450000000001</v>
      </c>
      <c r="O7118" s="5">
        <f>灯光逐时使用率计算!H7094</f>
        <v>9.9741440000000008</v>
      </c>
      <c r="P7118" s="19">
        <f t="shared" si="1001"/>
        <v>21.662594000000002</v>
      </c>
      <c r="Q7118" s="19">
        <f t="shared" si="1005"/>
        <v>21.662594000000002</v>
      </c>
      <c r="R7118" s="20">
        <f t="shared" si="1002"/>
        <v>12.847881999999995</v>
      </c>
      <c r="S7118" s="20">
        <f t="shared" si="1006"/>
        <v>0</v>
      </c>
      <c r="T7118" s="20">
        <f>IF((T7117+R7118)&lt;0,0,IF((T7117+R7118)&gt;结论【关键目标】!C$28,结论【关键目标】!C$28,T7117+R7118))</f>
        <v>22</v>
      </c>
      <c r="U7118" s="19">
        <f>IF((T7117+R7118)&lt;结论【关键目标】!$C$28,0,(发电量计算【计算逻辑页】!R7118+发电量计算【计算逻辑页】!T7117-结论【关键目标】!$C$28))</f>
        <v>12.847881999999998</v>
      </c>
      <c r="V7118" s="5">
        <f t="shared" si="1003"/>
        <v>4.4967586999999991</v>
      </c>
      <c r="W7118" s="5">
        <f t="shared" si="1004"/>
        <v>26.5756703192</v>
      </c>
      <c r="X7118" s="5">
        <f t="shared" si="1007"/>
        <v>0</v>
      </c>
    </row>
    <row r="7119" spans="1:24" x14ac:dyDescent="0.15">
      <c r="A7119" s="7">
        <v>7118</v>
      </c>
      <c r="B7119" s="7">
        <v>10</v>
      </c>
      <c r="C7119" s="7">
        <v>24</v>
      </c>
      <c r="D7119" s="7">
        <v>14</v>
      </c>
      <c r="E7119" s="7">
        <v>297</v>
      </c>
      <c r="F7119" s="7">
        <v>17</v>
      </c>
      <c r="G7119" s="7">
        <v>333.9</v>
      </c>
      <c r="H7119" s="7">
        <f t="shared" si="999"/>
        <v>2</v>
      </c>
      <c r="I7119" s="16">
        <f t="shared" si="1000"/>
        <v>45223</v>
      </c>
      <c r="J7119" s="17">
        <v>1.2267999999999999</v>
      </c>
      <c r="K7119" s="18">
        <f>G7119*结论【关键目标】!C$27*0.7735*0.001</f>
        <v>30.992597999999997</v>
      </c>
      <c r="L7119" s="5">
        <v>0</v>
      </c>
      <c r="M7119" s="5">
        <f>ABS(IF(L7119&lt;=0,L7119/耗电量关键数据!$B$6/1000,L7119/耗电量关键数据!$B$5/1000))</f>
        <v>0</v>
      </c>
      <c r="N7119" s="5">
        <f>电气设备逐时使用率计算!H7095</f>
        <v>22.208055000000002</v>
      </c>
      <c r="O7119" s="5">
        <f>灯光逐时使用率计算!H7095</f>
        <v>11.844296</v>
      </c>
      <c r="P7119" s="19">
        <f t="shared" si="1001"/>
        <v>34.052351000000002</v>
      </c>
      <c r="Q7119" s="19">
        <f t="shared" si="1005"/>
        <v>34.052351000000002</v>
      </c>
      <c r="R7119" s="20">
        <f t="shared" si="1002"/>
        <v>-3.0597530000000042</v>
      </c>
      <c r="S7119" s="20">
        <f t="shared" si="1006"/>
        <v>3.0597530000000042</v>
      </c>
      <c r="T7119" s="20">
        <f>IF((T7118+R7119)&lt;0,0,IF((T7118+R7119)&gt;结论【关键目标】!C$28,结论【关键目标】!C$28,T7118+R7119))</f>
        <v>18.940246999999996</v>
      </c>
      <c r="U7119" s="19">
        <f>IF((T7118+R7119)&lt;结论【关键目标】!$C$28,0,(发电量计算【计算逻辑页】!R7119+发电量计算【计算逻辑页】!T7118-结论【关键目标】!$C$28))</f>
        <v>0</v>
      </c>
      <c r="V7119" s="5">
        <f t="shared" si="1003"/>
        <v>0</v>
      </c>
      <c r="W7119" s="5">
        <f t="shared" si="1004"/>
        <v>38.021719226399995</v>
      </c>
      <c r="X7119" s="5">
        <f t="shared" si="1007"/>
        <v>2.6827914304000036</v>
      </c>
    </row>
    <row r="7120" spans="1:24" x14ac:dyDescent="0.15">
      <c r="A7120" s="7">
        <v>7119</v>
      </c>
      <c r="B7120" s="7">
        <v>10</v>
      </c>
      <c r="C7120" s="7">
        <v>24</v>
      </c>
      <c r="D7120" s="7">
        <v>15</v>
      </c>
      <c r="E7120" s="7">
        <v>297</v>
      </c>
      <c r="F7120" s="7">
        <v>17.2</v>
      </c>
      <c r="G7120" s="7">
        <v>233.7</v>
      </c>
      <c r="H7120" s="7">
        <f t="shared" si="999"/>
        <v>2</v>
      </c>
      <c r="I7120" s="16">
        <f t="shared" si="1000"/>
        <v>45223</v>
      </c>
      <c r="J7120" s="17">
        <v>1.2267999999999999</v>
      </c>
      <c r="K7120" s="18">
        <f>G7120*结论【关键目标】!C$27*0.7735*0.001</f>
        <v>21.692034</v>
      </c>
      <c r="L7120" s="5">
        <v>0</v>
      </c>
      <c r="M7120" s="5">
        <f>ABS(IF(L7120&lt;=0,L7120/耗电量关键数据!$B$6/1000,L7120/耗电量关键数据!$B$5/1000))</f>
        <v>0</v>
      </c>
      <c r="N7120" s="5">
        <f>电气设备逐时使用率计算!H7096</f>
        <v>22.208055000000002</v>
      </c>
      <c r="O7120" s="5">
        <f>灯光逐时使用率计算!H7096</f>
        <v>11.844296</v>
      </c>
      <c r="P7120" s="19">
        <f t="shared" si="1001"/>
        <v>34.052351000000002</v>
      </c>
      <c r="Q7120" s="19">
        <f t="shared" si="1005"/>
        <v>34.052351000000002</v>
      </c>
      <c r="R7120" s="20">
        <f t="shared" si="1002"/>
        <v>-12.360317000000002</v>
      </c>
      <c r="S7120" s="20">
        <f t="shared" si="1006"/>
        <v>12.360317000000002</v>
      </c>
      <c r="T7120" s="20">
        <f>IF((T7119+R7120)&lt;0,0,IF((T7119+R7120)&gt;结论【关键目标】!C$28,结论【关键目标】!C$28,T7119+R7120))</f>
        <v>6.5799299999999938</v>
      </c>
      <c r="U7120" s="19">
        <f>IF((T7119+R7120)&lt;结论【关键目标】!$C$28,0,(发电量计算【计算逻辑页】!R7120+发电量计算【计算逻辑页】!T7119-结论【关键目标】!$C$28))</f>
        <v>0</v>
      </c>
      <c r="V7120" s="5">
        <f t="shared" si="1003"/>
        <v>0</v>
      </c>
      <c r="W7120" s="5">
        <f t="shared" si="1004"/>
        <v>26.611787311199997</v>
      </c>
      <c r="X7120" s="5">
        <f t="shared" si="1007"/>
        <v>5.7692826239999944</v>
      </c>
    </row>
    <row r="7121" spans="1:24" x14ac:dyDescent="0.15">
      <c r="A7121" s="7">
        <v>7120</v>
      </c>
      <c r="B7121" s="7">
        <v>10</v>
      </c>
      <c r="C7121" s="7">
        <v>24</v>
      </c>
      <c r="D7121" s="7">
        <v>16</v>
      </c>
      <c r="E7121" s="7">
        <v>297</v>
      </c>
      <c r="F7121" s="7">
        <v>18</v>
      </c>
      <c r="G7121" s="7">
        <v>101.2</v>
      </c>
      <c r="H7121" s="7">
        <f t="shared" si="999"/>
        <v>2</v>
      </c>
      <c r="I7121" s="16">
        <f t="shared" si="1000"/>
        <v>45223</v>
      </c>
      <c r="J7121" s="17">
        <v>0.70809999999999995</v>
      </c>
      <c r="K7121" s="18">
        <f>G7121*结论【关键目标】!C$27*0.7735*0.001</f>
        <v>9.3933840000000011</v>
      </c>
      <c r="L7121" s="5">
        <v>0</v>
      </c>
      <c r="M7121" s="5">
        <f>ABS(IF(L7121&lt;=0,L7121/耗电量关键数据!$B$6/1000,L7121/耗电量关键数据!$B$5/1000))</f>
        <v>0</v>
      </c>
      <c r="N7121" s="5">
        <f>电气设备逐时使用率计算!H7097</f>
        <v>22.208055000000002</v>
      </c>
      <c r="O7121" s="5">
        <f>灯光逐时使用率计算!H7097</f>
        <v>11.844296</v>
      </c>
      <c r="P7121" s="19">
        <f t="shared" si="1001"/>
        <v>34.052351000000002</v>
      </c>
      <c r="Q7121" s="19">
        <f t="shared" si="1005"/>
        <v>0</v>
      </c>
      <c r="R7121" s="20">
        <f t="shared" si="1002"/>
        <v>9.3933840000000011</v>
      </c>
      <c r="S7121" s="20">
        <f t="shared" si="1006"/>
        <v>0</v>
      </c>
      <c r="T7121" s="20">
        <f>IF((T7120+R7121)&lt;0,0,IF((T7120+R7121)&gt;结论【关键目标】!C$28,结论【关键目标】!C$28,T7120+R7121))</f>
        <v>15.973313999999995</v>
      </c>
      <c r="U7121" s="19">
        <f>IF((T7120+R7121)&lt;结论【关键目标】!$C$28,0,(发电量计算【计算逻辑页】!R7121+发电量计算【计算逻辑页】!T7120-结论【关键目标】!$C$28))</f>
        <v>0</v>
      </c>
      <c r="V7121" s="5">
        <f t="shared" si="1003"/>
        <v>0</v>
      </c>
      <c r="W7121" s="5">
        <f t="shared" si="1004"/>
        <v>6.6514552104</v>
      </c>
      <c r="X7121" s="5">
        <f t="shared" si="1007"/>
        <v>0</v>
      </c>
    </row>
    <row r="7122" spans="1:24" x14ac:dyDescent="0.15">
      <c r="A7122" s="7">
        <v>7121</v>
      </c>
      <c r="B7122" s="7">
        <v>10</v>
      </c>
      <c r="C7122" s="7">
        <v>24</v>
      </c>
      <c r="D7122" s="7">
        <v>17</v>
      </c>
      <c r="E7122" s="7">
        <v>297</v>
      </c>
      <c r="F7122" s="7">
        <v>18</v>
      </c>
      <c r="G7122" s="7">
        <v>0</v>
      </c>
      <c r="H7122" s="7">
        <f t="shared" si="999"/>
        <v>2</v>
      </c>
      <c r="I7122" s="16">
        <f t="shared" si="1000"/>
        <v>45223</v>
      </c>
      <c r="J7122" s="17">
        <v>0.70809999999999995</v>
      </c>
      <c r="K7122" s="18">
        <f>G7122*结论【关键目标】!C$27*0.7735*0.001</f>
        <v>0</v>
      </c>
      <c r="L7122" s="5">
        <v>0</v>
      </c>
      <c r="M7122" s="5">
        <f>ABS(IF(L7122&lt;=0,L7122/耗电量关键数据!$B$6/1000,L7122/耗电量关键数据!$B$5/1000))</f>
        <v>0</v>
      </c>
      <c r="N7122" s="5">
        <f>电气设备逐时使用率计算!H7098</f>
        <v>22.208055000000002</v>
      </c>
      <c r="O7122" s="5">
        <f>灯光逐时使用率计算!H7098</f>
        <v>11.844296</v>
      </c>
      <c r="P7122" s="19">
        <f t="shared" si="1001"/>
        <v>34.052351000000002</v>
      </c>
      <c r="Q7122" s="19">
        <f t="shared" si="1005"/>
        <v>0</v>
      </c>
      <c r="R7122" s="20">
        <f t="shared" si="1002"/>
        <v>0</v>
      </c>
      <c r="S7122" s="20">
        <f t="shared" si="1006"/>
        <v>0</v>
      </c>
      <c r="T7122" s="20">
        <f>IF((T7121+R7122)&lt;0,0,IF((T7121+R7122)&gt;结论【关键目标】!C$28,结论【关键目标】!C$28,T7121+R7122))</f>
        <v>15.973313999999995</v>
      </c>
      <c r="U7122" s="19">
        <f>IF((T7121+R7122)&lt;结论【关键目标】!$C$28,0,(发电量计算【计算逻辑页】!R7122+发电量计算【计算逻辑页】!T7121-结论【关键目标】!$C$28))</f>
        <v>0</v>
      </c>
      <c r="V7122" s="5">
        <f t="shared" si="1003"/>
        <v>0</v>
      </c>
      <c r="W7122" s="5">
        <f t="shared" si="1004"/>
        <v>0</v>
      </c>
      <c r="X7122" s="5">
        <f t="shared" si="1007"/>
        <v>0</v>
      </c>
    </row>
    <row r="7123" spans="1:24" x14ac:dyDescent="0.15">
      <c r="A7123" s="7">
        <v>7122</v>
      </c>
      <c r="B7123" s="7">
        <v>10</v>
      </c>
      <c r="C7123" s="7">
        <v>24</v>
      </c>
      <c r="D7123" s="7">
        <v>18</v>
      </c>
      <c r="E7123" s="7">
        <v>297</v>
      </c>
      <c r="F7123" s="7">
        <v>16</v>
      </c>
      <c r="G7123" s="7">
        <v>0</v>
      </c>
      <c r="H7123" s="7">
        <f t="shared" si="999"/>
        <v>2</v>
      </c>
      <c r="I7123" s="16">
        <f t="shared" si="1000"/>
        <v>45223</v>
      </c>
      <c r="J7123" s="17">
        <v>0.70809999999999995</v>
      </c>
      <c r="K7123" s="18">
        <f>G7123*结论【关键目标】!C$27*0.7735*0.001</f>
        <v>0</v>
      </c>
      <c r="L7123" s="5">
        <v>0</v>
      </c>
      <c r="M7123" s="5">
        <f>ABS(IF(L7123&lt;=0,L7123/耗电量关键数据!$B$6/1000,L7123/耗电量关键数据!$B$5/1000))</f>
        <v>0</v>
      </c>
      <c r="N7123" s="5">
        <f>电气设备逐时使用率计算!H7099</f>
        <v>7.0130699999999999</v>
      </c>
      <c r="O7123" s="5">
        <f>灯光逐时使用率计算!H7099</f>
        <v>3.7403040000000001</v>
      </c>
      <c r="P7123" s="19">
        <f t="shared" si="1001"/>
        <v>10.753374000000001</v>
      </c>
      <c r="Q7123" s="19">
        <f t="shared" si="1005"/>
        <v>0</v>
      </c>
      <c r="R7123" s="20">
        <f t="shared" si="1002"/>
        <v>0</v>
      </c>
      <c r="S7123" s="20">
        <f t="shared" si="1006"/>
        <v>0</v>
      </c>
      <c r="T7123" s="20">
        <f>IF((T7122+R7123)&lt;0,0,IF((T7122+R7123)&gt;结论【关键目标】!C$28,结论【关键目标】!C$28,T7122+R7123))</f>
        <v>15.973313999999995</v>
      </c>
      <c r="U7123" s="19">
        <f>IF((T7122+R7123)&lt;结论【关键目标】!$C$28,0,(发电量计算【计算逻辑页】!R7123+发电量计算【计算逻辑页】!T7122-结论【关键目标】!$C$28))</f>
        <v>0</v>
      </c>
      <c r="V7123" s="5">
        <f t="shared" si="1003"/>
        <v>0</v>
      </c>
      <c r="W7123" s="5">
        <f t="shared" si="1004"/>
        <v>0</v>
      </c>
      <c r="X7123" s="5">
        <f t="shared" si="1007"/>
        <v>0</v>
      </c>
    </row>
    <row r="7124" spans="1:24" x14ac:dyDescent="0.15">
      <c r="A7124" s="7">
        <v>7123</v>
      </c>
      <c r="B7124" s="7">
        <v>10</v>
      </c>
      <c r="C7124" s="7">
        <v>24</v>
      </c>
      <c r="D7124" s="7">
        <v>19</v>
      </c>
      <c r="E7124" s="7">
        <v>297</v>
      </c>
      <c r="F7124" s="7">
        <v>15</v>
      </c>
      <c r="G7124" s="7">
        <v>0</v>
      </c>
      <c r="H7124" s="7">
        <f t="shared" si="999"/>
        <v>2</v>
      </c>
      <c r="I7124" s="16">
        <f t="shared" si="1000"/>
        <v>45223</v>
      </c>
      <c r="J7124" s="17">
        <v>1.2267999999999999</v>
      </c>
      <c r="K7124" s="18">
        <f>G7124*结论【关键目标】!C$27*0.7735*0.001</f>
        <v>0</v>
      </c>
      <c r="L7124" s="5">
        <v>0</v>
      </c>
      <c r="M7124" s="5">
        <f>ABS(IF(L7124&lt;=0,L7124/耗电量关键数据!$B$6/1000,L7124/耗电量关键数据!$B$5/1000))</f>
        <v>0</v>
      </c>
      <c r="N7124" s="5">
        <f>电气设备逐时使用率计算!H7100</f>
        <v>7.0130699999999999</v>
      </c>
      <c r="O7124" s="5">
        <f>灯光逐时使用率计算!H7100</f>
        <v>3.7403040000000001</v>
      </c>
      <c r="P7124" s="19">
        <f t="shared" si="1001"/>
        <v>10.753374000000001</v>
      </c>
      <c r="Q7124" s="19">
        <f t="shared" si="1005"/>
        <v>10.753374000000001</v>
      </c>
      <c r="R7124" s="20">
        <f t="shared" si="1002"/>
        <v>-10.753374000000001</v>
      </c>
      <c r="S7124" s="20">
        <f t="shared" si="1006"/>
        <v>10.753374000000001</v>
      </c>
      <c r="T7124" s="20">
        <f>IF((T7123+R7124)&lt;0,0,IF((T7123+R7124)&gt;结论【关键目标】!C$28,结论【关键目标】!C$28,T7123+R7124))</f>
        <v>5.219939999999994</v>
      </c>
      <c r="U7124" s="19">
        <f>IF((T7123+R7124)&lt;结论【关键目标】!$C$28,0,(发电量计算【计算逻辑页】!R7124+发电量计算【计算逻辑页】!T7123-结论【关键目标】!$C$28))</f>
        <v>0</v>
      </c>
      <c r="V7124" s="5">
        <f t="shared" si="1003"/>
        <v>0</v>
      </c>
      <c r="W7124" s="5">
        <f t="shared" si="1004"/>
        <v>0</v>
      </c>
      <c r="X7124" s="5">
        <f t="shared" si="1007"/>
        <v>4.5768433919999945</v>
      </c>
    </row>
    <row r="7125" spans="1:24" x14ac:dyDescent="0.15">
      <c r="A7125" s="7">
        <v>7124</v>
      </c>
      <c r="B7125" s="7">
        <v>10</v>
      </c>
      <c r="C7125" s="7">
        <v>24</v>
      </c>
      <c r="D7125" s="7">
        <v>20</v>
      </c>
      <c r="E7125" s="7">
        <v>297</v>
      </c>
      <c r="F7125" s="7">
        <v>14</v>
      </c>
      <c r="G7125" s="7">
        <v>0</v>
      </c>
      <c r="H7125" s="7">
        <f t="shared" si="999"/>
        <v>2</v>
      </c>
      <c r="I7125" s="16">
        <f t="shared" si="1000"/>
        <v>45223</v>
      </c>
      <c r="J7125" s="17">
        <v>1.2267999999999999</v>
      </c>
      <c r="K7125" s="18">
        <f>G7125*结论【关键目标】!C$27*0.7735*0.001</f>
        <v>0</v>
      </c>
      <c r="L7125" s="5">
        <v>0</v>
      </c>
      <c r="M7125" s="5">
        <f>ABS(IF(L7125&lt;=0,L7125/耗电量关键数据!$B$6/1000,L7125/耗电量关键数据!$B$5/1000))</f>
        <v>0</v>
      </c>
      <c r="N7125" s="5">
        <f>电气设备逐时使用率计算!H7101</f>
        <v>1.1688450000000001</v>
      </c>
      <c r="O7125" s="5">
        <f>灯光逐时使用率计算!H7101</f>
        <v>0.37403039999999999</v>
      </c>
      <c r="P7125" s="19">
        <f t="shared" si="1001"/>
        <v>1.5428754000000002</v>
      </c>
      <c r="Q7125" s="19">
        <f t="shared" si="1005"/>
        <v>1.5428754000000002</v>
      </c>
      <c r="R7125" s="20">
        <f t="shared" si="1002"/>
        <v>-1.5428754000000002</v>
      </c>
      <c r="S7125" s="20">
        <f t="shared" si="1006"/>
        <v>1.5428754000000002</v>
      </c>
      <c r="T7125" s="20">
        <f>IF((T7124+R7125)&lt;0,0,IF((T7124+R7125)&gt;结论【关键目标】!C$28,结论【关键目标】!C$28,T7124+R7125))</f>
        <v>3.6770645999999938</v>
      </c>
      <c r="U7125" s="19">
        <f>IF((T7124+R7125)&lt;结论【关键目标】!$C$28,0,(发电量计算【计算逻辑页】!R7125+发电量计算【计算逻辑页】!T7124-结论【关键目标】!$C$28))</f>
        <v>0</v>
      </c>
      <c r="V7125" s="5">
        <f t="shared" si="1003"/>
        <v>0</v>
      </c>
      <c r="W7125" s="5">
        <f t="shared" si="1004"/>
        <v>0</v>
      </c>
      <c r="X7125" s="5">
        <f t="shared" si="1007"/>
        <v>1.3527931507200002</v>
      </c>
    </row>
    <row r="7126" spans="1:24" x14ac:dyDescent="0.15">
      <c r="A7126" s="7">
        <v>7125</v>
      </c>
      <c r="B7126" s="7">
        <v>10</v>
      </c>
      <c r="C7126" s="7">
        <v>24</v>
      </c>
      <c r="D7126" s="7">
        <v>21</v>
      </c>
      <c r="E7126" s="7">
        <v>297</v>
      </c>
      <c r="F7126" s="7">
        <v>12</v>
      </c>
      <c r="G7126" s="7">
        <v>0</v>
      </c>
      <c r="H7126" s="7">
        <f t="shared" si="999"/>
        <v>2</v>
      </c>
      <c r="I7126" s="16">
        <f t="shared" si="1000"/>
        <v>45223</v>
      </c>
      <c r="J7126" s="17">
        <v>1.2267999999999999</v>
      </c>
      <c r="K7126" s="18">
        <f>G7126*结论【关键目标】!C$27*0.7735*0.001</f>
        <v>0</v>
      </c>
      <c r="L7126" s="5">
        <v>0</v>
      </c>
      <c r="M7126" s="5">
        <f>ABS(IF(L7126&lt;=0,L7126/耗电量关键数据!$B$6/1000,L7126/耗电量关键数据!$B$5/1000))</f>
        <v>0</v>
      </c>
      <c r="N7126" s="5">
        <f>电气设备逐时使用率计算!H7102</f>
        <v>1.1688450000000001</v>
      </c>
      <c r="O7126" s="5">
        <f>灯光逐时使用率计算!H7102</f>
        <v>0.37403039999999999</v>
      </c>
      <c r="P7126" s="19">
        <f t="shared" si="1001"/>
        <v>1.5428754000000002</v>
      </c>
      <c r="Q7126" s="19">
        <f t="shared" si="1005"/>
        <v>1.5428754000000002</v>
      </c>
      <c r="R7126" s="20">
        <f t="shared" si="1002"/>
        <v>-1.5428754000000002</v>
      </c>
      <c r="S7126" s="20">
        <f t="shared" si="1006"/>
        <v>1.5428754000000002</v>
      </c>
      <c r="T7126" s="20">
        <f>IF((T7125+R7126)&lt;0,0,IF((T7125+R7126)&gt;结论【关键目标】!C$28,结论【关键目标】!C$28,T7125+R7126))</f>
        <v>2.1341891999999936</v>
      </c>
      <c r="U7126" s="19">
        <f>IF((T7125+R7126)&lt;结论【关键目标】!$C$28,0,(发电量计算【计算逻辑页】!R7126+发电量计算【计算逻辑页】!T7125-结论【关键目标】!$C$28))</f>
        <v>0</v>
      </c>
      <c r="V7126" s="5">
        <f t="shared" si="1003"/>
        <v>0</v>
      </c>
      <c r="W7126" s="5">
        <f t="shared" si="1004"/>
        <v>0</v>
      </c>
      <c r="X7126" s="5">
        <f t="shared" si="1007"/>
        <v>1.3527931507200002</v>
      </c>
    </row>
    <row r="7127" spans="1:24" x14ac:dyDescent="0.15">
      <c r="A7127" s="7">
        <v>7126</v>
      </c>
      <c r="B7127" s="7">
        <v>10</v>
      </c>
      <c r="C7127" s="7">
        <v>24</v>
      </c>
      <c r="D7127" s="7">
        <v>22</v>
      </c>
      <c r="E7127" s="7">
        <v>297</v>
      </c>
      <c r="F7127" s="7">
        <v>11</v>
      </c>
      <c r="G7127" s="7">
        <v>0</v>
      </c>
      <c r="H7127" s="7">
        <f t="shared" si="999"/>
        <v>2</v>
      </c>
      <c r="I7127" s="16">
        <f t="shared" si="1000"/>
        <v>45223</v>
      </c>
      <c r="J7127" s="17">
        <v>0.70809999999999995</v>
      </c>
      <c r="K7127" s="18">
        <f>G7127*结论【关键目标】!C$27*0.7735*0.001</f>
        <v>0</v>
      </c>
      <c r="L7127" s="5">
        <v>0</v>
      </c>
      <c r="M7127" s="5">
        <f>ABS(IF(L7127&lt;=0,L7127/耗电量关键数据!$B$6/1000,L7127/耗电量关键数据!$B$5/1000))</f>
        <v>0</v>
      </c>
      <c r="N7127" s="5">
        <f>电气设备逐时使用率计算!H7103</f>
        <v>1.1688450000000001</v>
      </c>
      <c r="O7127" s="5">
        <f>灯光逐时使用率计算!H7103</f>
        <v>0.37403039999999999</v>
      </c>
      <c r="P7127" s="19">
        <f t="shared" si="1001"/>
        <v>1.5428754000000002</v>
      </c>
      <c r="Q7127" s="19">
        <f t="shared" si="1005"/>
        <v>0</v>
      </c>
      <c r="R7127" s="20">
        <f t="shared" si="1002"/>
        <v>0</v>
      </c>
      <c r="S7127" s="20">
        <f t="shared" si="1006"/>
        <v>0</v>
      </c>
      <c r="T7127" s="20">
        <f>IF((T7126+R7127)&lt;0,0,IF((T7126+R7127)&gt;结论【关键目标】!C$28,结论【关键目标】!C$28,T7126+R7127))</f>
        <v>2.1341891999999936</v>
      </c>
      <c r="U7127" s="19">
        <f>IF((T7126+R7127)&lt;结论【关键目标】!$C$28,0,(发电量计算【计算逻辑页】!R7127+发电量计算【计算逻辑页】!T7126-结论【关键目标】!$C$28))</f>
        <v>0</v>
      </c>
      <c r="V7127" s="5">
        <f t="shared" si="1003"/>
        <v>0</v>
      </c>
      <c r="W7127" s="5">
        <f t="shared" si="1004"/>
        <v>0</v>
      </c>
      <c r="X7127" s="5">
        <f t="shared" si="1007"/>
        <v>0</v>
      </c>
    </row>
    <row r="7128" spans="1:24" x14ac:dyDescent="0.15">
      <c r="A7128" s="7">
        <v>7127</v>
      </c>
      <c r="B7128" s="7">
        <v>10</v>
      </c>
      <c r="C7128" s="7">
        <v>24</v>
      </c>
      <c r="D7128" s="7">
        <v>23</v>
      </c>
      <c r="E7128" s="7">
        <v>297</v>
      </c>
      <c r="F7128" s="7">
        <v>11</v>
      </c>
      <c r="G7128" s="7">
        <v>0</v>
      </c>
      <c r="H7128" s="7">
        <f t="shared" si="999"/>
        <v>2</v>
      </c>
      <c r="I7128" s="16">
        <f t="shared" si="1000"/>
        <v>45223</v>
      </c>
      <c r="J7128" s="17">
        <v>0.70809999999999995</v>
      </c>
      <c r="K7128" s="18">
        <f>G7128*结论【关键目标】!C$27*0.7735*0.001</f>
        <v>0</v>
      </c>
      <c r="L7128" s="5">
        <v>0</v>
      </c>
      <c r="M7128" s="5">
        <f>ABS(IF(L7128&lt;=0,L7128/耗电量关键数据!$B$6/1000,L7128/耗电量关键数据!$B$5/1000))</f>
        <v>0</v>
      </c>
      <c r="N7128" s="5">
        <f>电气设备逐时使用率计算!H7104</f>
        <v>1.1688450000000001</v>
      </c>
      <c r="O7128" s="5">
        <f>灯光逐时使用率计算!H7104</f>
        <v>0.37403039999999999</v>
      </c>
      <c r="P7128" s="19">
        <f t="shared" si="1001"/>
        <v>1.5428754000000002</v>
      </c>
      <c r="Q7128" s="19">
        <f t="shared" si="1005"/>
        <v>0</v>
      </c>
      <c r="R7128" s="20">
        <f t="shared" si="1002"/>
        <v>0</v>
      </c>
      <c r="S7128" s="20">
        <f t="shared" si="1006"/>
        <v>0</v>
      </c>
      <c r="T7128" s="20">
        <f>IF((T7127+R7128)&lt;0,0,IF((T7127+R7128)&gt;结论【关键目标】!C$28,结论【关键目标】!C$28,T7127+R7128))</f>
        <v>2.1341891999999936</v>
      </c>
      <c r="U7128" s="19">
        <f>IF((T7127+R7128)&lt;结论【关键目标】!$C$28,0,(发电量计算【计算逻辑页】!R7128+发电量计算【计算逻辑页】!T7127-结论【关键目标】!$C$28))</f>
        <v>0</v>
      </c>
      <c r="V7128" s="5">
        <f t="shared" si="1003"/>
        <v>0</v>
      </c>
      <c r="W7128" s="5">
        <f t="shared" si="1004"/>
        <v>0</v>
      </c>
      <c r="X7128" s="5">
        <f t="shared" si="1007"/>
        <v>0</v>
      </c>
    </row>
    <row r="7129" spans="1:24" x14ac:dyDescent="0.15">
      <c r="A7129" s="7">
        <v>7128</v>
      </c>
      <c r="B7129" s="7">
        <v>10</v>
      </c>
      <c r="C7129" s="7">
        <v>24</v>
      </c>
      <c r="D7129" s="7">
        <v>24</v>
      </c>
      <c r="E7129" s="7">
        <v>297</v>
      </c>
      <c r="F7129" s="7">
        <v>10.3</v>
      </c>
      <c r="G7129" s="7">
        <v>0</v>
      </c>
      <c r="H7129" s="7">
        <f t="shared" si="999"/>
        <v>2</v>
      </c>
      <c r="I7129" s="16">
        <f t="shared" si="1000"/>
        <v>45223</v>
      </c>
      <c r="J7129" s="17">
        <v>0.2407</v>
      </c>
      <c r="K7129" s="18">
        <f>G7129*结论【关键目标】!C$27*0.7735*0.001</f>
        <v>0</v>
      </c>
      <c r="L7129" s="5">
        <v>0</v>
      </c>
      <c r="M7129" s="5">
        <f>ABS(IF(L7129&lt;=0,L7129/耗电量关键数据!$B$6/1000,L7129/耗电量关键数据!$B$5/1000))</f>
        <v>0</v>
      </c>
      <c r="N7129" s="5">
        <f>电气设备逐时使用率计算!H7105</f>
        <v>1.1688450000000001</v>
      </c>
      <c r="O7129" s="5">
        <f>灯光逐时使用率计算!H7105</f>
        <v>0.37403039999999999</v>
      </c>
      <c r="P7129" s="19">
        <f t="shared" si="1001"/>
        <v>1.5428754000000002</v>
      </c>
      <c r="Q7129" s="19">
        <f t="shared" si="1005"/>
        <v>0</v>
      </c>
      <c r="R7129" s="20">
        <f t="shared" si="1002"/>
        <v>0</v>
      </c>
      <c r="S7129" s="20">
        <f t="shared" si="1006"/>
        <v>0</v>
      </c>
      <c r="T7129" s="20">
        <f>IF((T7128+R7129)&lt;0,0,IF((T7128+R7129)&gt;结论【关键目标】!C$28,结论【关键目标】!C$28,T7128+R7129))</f>
        <v>2.1341891999999936</v>
      </c>
      <c r="U7129" s="19">
        <f>IF((T7128+R7129)&lt;结论【关键目标】!$C$28,0,(发电量计算【计算逻辑页】!R7129+发电量计算【计算逻辑页】!T7128-结论【关键目标】!$C$28))</f>
        <v>0</v>
      </c>
      <c r="V7129" s="5">
        <f t="shared" si="1003"/>
        <v>0</v>
      </c>
      <c r="W7129" s="5">
        <f t="shared" si="1004"/>
        <v>0</v>
      </c>
      <c r="X7129" s="5">
        <f t="shared" si="1007"/>
        <v>0</v>
      </c>
    </row>
    <row r="7130" spans="1:24" x14ac:dyDescent="0.15">
      <c r="A7130" s="7">
        <v>7129</v>
      </c>
      <c r="B7130" s="7">
        <v>10</v>
      </c>
      <c r="C7130" s="7">
        <v>25</v>
      </c>
      <c r="D7130" s="7">
        <v>1</v>
      </c>
      <c r="E7130" s="7">
        <v>298</v>
      </c>
      <c r="F7130" s="7">
        <v>10</v>
      </c>
      <c r="G7130" s="7">
        <v>0</v>
      </c>
      <c r="H7130" s="7">
        <f t="shared" si="999"/>
        <v>3</v>
      </c>
      <c r="I7130" s="16">
        <f t="shared" si="1000"/>
        <v>45224</v>
      </c>
      <c r="J7130" s="17">
        <v>0.2407</v>
      </c>
      <c r="K7130" s="18">
        <f>G7130*结论【关键目标】!C$27*0.7735*0.001</f>
        <v>0</v>
      </c>
      <c r="L7130" s="5">
        <v>0</v>
      </c>
      <c r="M7130" s="5">
        <f>ABS(IF(L7130&lt;=0,L7130/耗电量关键数据!$B$6/1000,L7130/耗电量关键数据!$B$5/1000))</f>
        <v>0</v>
      </c>
      <c r="N7130" s="5">
        <f>电气设备逐时使用率计算!H7106</f>
        <v>1.1688450000000001</v>
      </c>
      <c r="O7130" s="5">
        <f>灯光逐时使用率计算!H7106</f>
        <v>0.37403039999999999</v>
      </c>
      <c r="P7130" s="19">
        <f t="shared" si="1001"/>
        <v>1.5428754000000002</v>
      </c>
      <c r="Q7130" s="19">
        <f t="shared" si="1005"/>
        <v>0</v>
      </c>
      <c r="R7130" s="20">
        <f t="shared" si="1002"/>
        <v>0</v>
      </c>
      <c r="S7130" s="20">
        <f t="shared" si="1006"/>
        <v>0</v>
      </c>
      <c r="T7130" s="20">
        <f>IF((T7129+R7130)&lt;0,0,IF((T7129+R7130)&gt;结论【关键目标】!C$28,结论【关键目标】!C$28,T7129+R7130))</f>
        <v>2.1341891999999936</v>
      </c>
      <c r="U7130" s="19">
        <f>IF((T7129+R7130)&lt;结论【关键目标】!$C$28,0,(发电量计算【计算逻辑页】!R7130+发电量计算【计算逻辑页】!T7129-结论【关键目标】!$C$28))</f>
        <v>0</v>
      </c>
      <c r="V7130" s="5">
        <f t="shared" si="1003"/>
        <v>0</v>
      </c>
      <c r="W7130" s="5">
        <f t="shared" si="1004"/>
        <v>0</v>
      </c>
      <c r="X7130" s="5">
        <f t="shared" si="1007"/>
        <v>0</v>
      </c>
    </row>
    <row r="7131" spans="1:24" x14ac:dyDescent="0.15">
      <c r="A7131" s="7">
        <v>7130</v>
      </c>
      <c r="B7131" s="7">
        <v>10</v>
      </c>
      <c r="C7131" s="7">
        <v>25</v>
      </c>
      <c r="D7131" s="7">
        <v>2</v>
      </c>
      <c r="E7131" s="7">
        <v>298</v>
      </c>
      <c r="F7131" s="7">
        <v>10</v>
      </c>
      <c r="G7131" s="7">
        <v>0</v>
      </c>
      <c r="H7131" s="7">
        <f t="shared" si="999"/>
        <v>3</v>
      </c>
      <c r="I7131" s="16">
        <f t="shared" si="1000"/>
        <v>45224</v>
      </c>
      <c r="J7131" s="17">
        <v>0.2407</v>
      </c>
      <c r="K7131" s="18">
        <f>G7131*结论【关键目标】!C$27*0.7735*0.001</f>
        <v>0</v>
      </c>
      <c r="L7131" s="5">
        <v>0</v>
      </c>
      <c r="M7131" s="5">
        <f>ABS(IF(L7131&lt;=0,L7131/耗电量关键数据!$B$6/1000,L7131/耗电量关键数据!$B$5/1000))</f>
        <v>0</v>
      </c>
      <c r="N7131" s="5">
        <f>电气设备逐时使用率计算!H7107</f>
        <v>1.1688450000000001</v>
      </c>
      <c r="O7131" s="5">
        <f>灯光逐时使用率计算!H7107</f>
        <v>0.37403039999999999</v>
      </c>
      <c r="P7131" s="19">
        <f t="shared" si="1001"/>
        <v>1.5428754000000002</v>
      </c>
      <c r="Q7131" s="19">
        <f t="shared" si="1005"/>
        <v>0</v>
      </c>
      <c r="R7131" s="20">
        <f t="shared" si="1002"/>
        <v>0</v>
      </c>
      <c r="S7131" s="20">
        <f t="shared" si="1006"/>
        <v>0</v>
      </c>
      <c r="T7131" s="20">
        <f>IF((T7130+R7131)&lt;0,0,IF((T7130+R7131)&gt;结论【关键目标】!C$28,结论【关键目标】!C$28,T7130+R7131))</f>
        <v>2.1341891999999936</v>
      </c>
      <c r="U7131" s="19">
        <f>IF((T7130+R7131)&lt;结论【关键目标】!$C$28,0,(发电量计算【计算逻辑页】!R7131+发电量计算【计算逻辑页】!T7130-结论【关键目标】!$C$28))</f>
        <v>0</v>
      </c>
      <c r="V7131" s="5">
        <f t="shared" si="1003"/>
        <v>0</v>
      </c>
      <c r="W7131" s="5">
        <f t="shared" si="1004"/>
        <v>0</v>
      </c>
      <c r="X7131" s="5">
        <f t="shared" si="1007"/>
        <v>0</v>
      </c>
    </row>
    <row r="7132" spans="1:24" x14ac:dyDescent="0.15">
      <c r="A7132" s="7">
        <v>7131</v>
      </c>
      <c r="B7132" s="7">
        <v>10</v>
      </c>
      <c r="C7132" s="7">
        <v>25</v>
      </c>
      <c r="D7132" s="7">
        <v>3</v>
      </c>
      <c r="E7132" s="7">
        <v>298</v>
      </c>
      <c r="F7132" s="7">
        <v>9.3000000000000007</v>
      </c>
      <c r="G7132" s="7">
        <v>0</v>
      </c>
      <c r="H7132" s="7">
        <f t="shared" si="999"/>
        <v>3</v>
      </c>
      <c r="I7132" s="16">
        <f t="shared" si="1000"/>
        <v>45224</v>
      </c>
      <c r="J7132" s="17">
        <v>0.2407</v>
      </c>
      <c r="K7132" s="18">
        <f>G7132*结论【关键目标】!C$27*0.7735*0.001</f>
        <v>0</v>
      </c>
      <c r="L7132" s="5">
        <v>0</v>
      </c>
      <c r="M7132" s="5">
        <f>ABS(IF(L7132&lt;=0,L7132/耗电量关键数据!$B$6/1000,L7132/耗电量关键数据!$B$5/1000))</f>
        <v>0</v>
      </c>
      <c r="N7132" s="5">
        <f>电气设备逐时使用率计算!H7108</f>
        <v>1.1688450000000001</v>
      </c>
      <c r="O7132" s="5">
        <f>灯光逐时使用率计算!H7108</f>
        <v>0.37403039999999999</v>
      </c>
      <c r="P7132" s="19">
        <f t="shared" si="1001"/>
        <v>1.5428754000000002</v>
      </c>
      <c r="Q7132" s="19">
        <f t="shared" si="1005"/>
        <v>0</v>
      </c>
      <c r="R7132" s="20">
        <f t="shared" si="1002"/>
        <v>0</v>
      </c>
      <c r="S7132" s="20">
        <f t="shared" si="1006"/>
        <v>0</v>
      </c>
      <c r="T7132" s="20">
        <f>IF((T7131+R7132)&lt;0,0,IF((T7131+R7132)&gt;结论【关键目标】!C$28,结论【关键目标】!C$28,T7131+R7132))</f>
        <v>2.1341891999999936</v>
      </c>
      <c r="U7132" s="19">
        <f>IF((T7131+R7132)&lt;结论【关键目标】!$C$28,0,(发电量计算【计算逻辑页】!R7132+发电量计算【计算逻辑页】!T7131-结论【关键目标】!$C$28))</f>
        <v>0</v>
      </c>
      <c r="V7132" s="5">
        <f t="shared" si="1003"/>
        <v>0</v>
      </c>
      <c r="W7132" s="5">
        <f t="shared" si="1004"/>
        <v>0</v>
      </c>
      <c r="X7132" s="5">
        <f t="shared" si="1007"/>
        <v>0</v>
      </c>
    </row>
    <row r="7133" spans="1:24" x14ac:dyDescent="0.15">
      <c r="A7133" s="7">
        <v>7132</v>
      </c>
      <c r="B7133" s="7">
        <v>10</v>
      </c>
      <c r="C7133" s="7">
        <v>25</v>
      </c>
      <c r="D7133" s="7">
        <v>4</v>
      </c>
      <c r="E7133" s="7">
        <v>298</v>
      </c>
      <c r="F7133" s="7">
        <v>9</v>
      </c>
      <c r="G7133" s="7">
        <v>0</v>
      </c>
      <c r="H7133" s="7">
        <f t="shared" si="999"/>
        <v>3</v>
      </c>
      <c r="I7133" s="16">
        <f t="shared" si="1000"/>
        <v>45224</v>
      </c>
      <c r="J7133" s="17">
        <v>0.2407</v>
      </c>
      <c r="K7133" s="18">
        <f>G7133*结论【关键目标】!C$27*0.7735*0.001</f>
        <v>0</v>
      </c>
      <c r="L7133" s="5">
        <v>0</v>
      </c>
      <c r="M7133" s="5">
        <f>ABS(IF(L7133&lt;=0,L7133/耗电量关键数据!$B$6/1000,L7133/耗电量关键数据!$B$5/1000))</f>
        <v>0</v>
      </c>
      <c r="N7133" s="5">
        <f>电气设备逐时使用率计算!H7109</f>
        <v>1.1688450000000001</v>
      </c>
      <c r="O7133" s="5">
        <f>灯光逐时使用率计算!H7109</f>
        <v>0.37403039999999999</v>
      </c>
      <c r="P7133" s="19">
        <f t="shared" si="1001"/>
        <v>1.5428754000000002</v>
      </c>
      <c r="Q7133" s="19">
        <f t="shared" si="1005"/>
        <v>0</v>
      </c>
      <c r="R7133" s="20">
        <f t="shared" si="1002"/>
        <v>0</v>
      </c>
      <c r="S7133" s="20">
        <f t="shared" si="1006"/>
        <v>0</v>
      </c>
      <c r="T7133" s="20">
        <f>IF((T7132+R7133)&lt;0,0,IF((T7132+R7133)&gt;结论【关键目标】!C$28,结论【关键目标】!C$28,T7132+R7133))</f>
        <v>2.1341891999999936</v>
      </c>
      <c r="U7133" s="19">
        <f>IF((T7132+R7133)&lt;结论【关键目标】!$C$28,0,(发电量计算【计算逻辑页】!R7133+发电量计算【计算逻辑页】!T7132-结论【关键目标】!$C$28))</f>
        <v>0</v>
      </c>
      <c r="V7133" s="5">
        <f t="shared" si="1003"/>
        <v>0</v>
      </c>
      <c r="W7133" s="5">
        <f t="shared" si="1004"/>
        <v>0</v>
      </c>
      <c r="X7133" s="5">
        <f t="shared" si="1007"/>
        <v>0</v>
      </c>
    </row>
    <row r="7134" spans="1:24" x14ac:dyDescent="0.15">
      <c r="A7134" s="7">
        <v>7133</v>
      </c>
      <c r="B7134" s="7">
        <v>10</v>
      </c>
      <c r="C7134" s="7">
        <v>25</v>
      </c>
      <c r="D7134" s="7">
        <v>5</v>
      </c>
      <c r="E7134" s="7">
        <v>298</v>
      </c>
      <c r="F7134" s="7">
        <v>9</v>
      </c>
      <c r="G7134" s="7">
        <v>0</v>
      </c>
      <c r="H7134" s="7">
        <f t="shared" si="999"/>
        <v>3</v>
      </c>
      <c r="I7134" s="16">
        <f t="shared" si="1000"/>
        <v>45224</v>
      </c>
      <c r="J7134" s="17">
        <v>0.2407</v>
      </c>
      <c r="K7134" s="18">
        <f>G7134*结论【关键目标】!C$27*0.7735*0.001</f>
        <v>0</v>
      </c>
      <c r="L7134" s="5">
        <v>0</v>
      </c>
      <c r="M7134" s="5">
        <f>ABS(IF(L7134&lt;=0,L7134/耗电量关键数据!$B$6/1000,L7134/耗电量关键数据!$B$5/1000))</f>
        <v>0</v>
      </c>
      <c r="N7134" s="5">
        <f>电气设备逐时使用率计算!H7110</f>
        <v>1.1688450000000001</v>
      </c>
      <c r="O7134" s="5">
        <f>灯光逐时使用率计算!H7110</f>
        <v>0.37403039999999999</v>
      </c>
      <c r="P7134" s="19">
        <f t="shared" si="1001"/>
        <v>1.5428754000000002</v>
      </c>
      <c r="Q7134" s="19">
        <f t="shared" si="1005"/>
        <v>0</v>
      </c>
      <c r="R7134" s="20">
        <f t="shared" si="1002"/>
        <v>0</v>
      </c>
      <c r="S7134" s="20">
        <f t="shared" si="1006"/>
        <v>0</v>
      </c>
      <c r="T7134" s="20">
        <f>IF((T7133+R7134)&lt;0,0,IF((T7133+R7134)&gt;结论【关键目标】!C$28,结论【关键目标】!C$28,T7133+R7134))</f>
        <v>2.1341891999999936</v>
      </c>
      <c r="U7134" s="19">
        <f>IF((T7133+R7134)&lt;结论【关键目标】!$C$28,0,(发电量计算【计算逻辑页】!R7134+发电量计算【计算逻辑页】!T7133-结论【关键目标】!$C$28))</f>
        <v>0</v>
      </c>
      <c r="V7134" s="5">
        <f t="shared" si="1003"/>
        <v>0</v>
      </c>
      <c r="W7134" s="5">
        <f t="shared" si="1004"/>
        <v>0</v>
      </c>
      <c r="X7134" s="5">
        <f t="shared" si="1007"/>
        <v>0</v>
      </c>
    </row>
    <row r="7135" spans="1:24" x14ac:dyDescent="0.15">
      <c r="A7135" s="7">
        <v>7134</v>
      </c>
      <c r="B7135" s="7">
        <v>10</v>
      </c>
      <c r="C7135" s="7">
        <v>25</v>
      </c>
      <c r="D7135" s="7">
        <v>6</v>
      </c>
      <c r="E7135" s="7">
        <v>298</v>
      </c>
      <c r="F7135" s="7">
        <v>9.8000000000000007</v>
      </c>
      <c r="G7135" s="7">
        <v>0</v>
      </c>
      <c r="H7135" s="7">
        <f t="shared" si="999"/>
        <v>3</v>
      </c>
      <c r="I7135" s="16">
        <f t="shared" si="1000"/>
        <v>45224</v>
      </c>
      <c r="J7135" s="17">
        <v>0.2407</v>
      </c>
      <c r="K7135" s="18">
        <f>G7135*结论【关键目标】!C$27*0.7735*0.001</f>
        <v>0</v>
      </c>
      <c r="L7135" s="5">
        <v>0</v>
      </c>
      <c r="M7135" s="5">
        <f>ABS(IF(L7135&lt;=0,L7135/耗电量关键数据!$B$6/1000,L7135/耗电量关键数据!$B$5/1000))</f>
        <v>0</v>
      </c>
      <c r="N7135" s="5">
        <f>电气设备逐时使用率计算!H7111</f>
        <v>1.1688450000000001</v>
      </c>
      <c r="O7135" s="5">
        <f>灯光逐时使用率计算!H7111</f>
        <v>0.37403039999999999</v>
      </c>
      <c r="P7135" s="19">
        <f t="shared" si="1001"/>
        <v>1.5428754000000002</v>
      </c>
      <c r="Q7135" s="19">
        <f t="shared" si="1005"/>
        <v>0</v>
      </c>
      <c r="R7135" s="20">
        <f t="shared" si="1002"/>
        <v>0</v>
      </c>
      <c r="S7135" s="20">
        <f t="shared" si="1006"/>
        <v>0</v>
      </c>
      <c r="T7135" s="20">
        <f>IF((T7134+R7135)&lt;0,0,IF((T7134+R7135)&gt;结论【关键目标】!C$28,结论【关键目标】!C$28,T7134+R7135))</f>
        <v>2.1341891999999936</v>
      </c>
      <c r="U7135" s="19">
        <f>IF((T7134+R7135)&lt;结论【关键目标】!$C$28,0,(发电量计算【计算逻辑页】!R7135+发电量计算【计算逻辑页】!T7134-结论【关键目标】!$C$28))</f>
        <v>0</v>
      </c>
      <c r="V7135" s="5">
        <f t="shared" si="1003"/>
        <v>0</v>
      </c>
      <c r="W7135" s="5">
        <f t="shared" si="1004"/>
        <v>0</v>
      </c>
      <c r="X7135" s="5">
        <f t="shared" si="1007"/>
        <v>0</v>
      </c>
    </row>
    <row r="7136" spans="1:24" x14ac:dyDescent="0.15">
      <c r="A7136" s="7">
        <v>7135</v>
      </c>
      <c r="B7136" s="7">
        <v>10</v>
      </c>
      <c r="C7136" s="7">
        <v>25</v>
      </c>
      <c r="D7136" s="7">
        <v>7</v>
      </c>
      <c r="E7136" s="7">
        <v>298</v>
      </c>
      <c r="F7136" s="7">
        <v>7</v>
      </c>
      <c r="G7136" s="7">
        <v>1.4</v>
      </c>
      <c r="H7136" s="7">
        <f t="shared" si="999"/>
        <v>3</v>
      </c>
      <c r="I7136" s="16">
        <f t="shared" si="1000"/>
        <v>45224</v>
      </c>
      <c r="J7136" s="17">
        <v>0.2407</v>
      </c>
      <c r="K7136" s="18">
        <f>G7136*结论【关键目标】!C$27*0.7735*0.001</f>
        <v>0.12994800000000001</v>
      </c>
      <c r="L7136" s="5">
        <v>0</v>
      </c>
      <c r="M7136" s="5">
        <f>ABS(IF(L7136&lt;=0,L7136/耗电量关键数据!$B$6/1000,L7136/耗电量关键数据!$B$5/1000))</f>
        <v>0</v>
      </c>
      <c r="N7136" s="5">
        <f>电气设备逐时使用率计算!H7112</f>
        <v>2.3376900000000003</v>
      </c>
      <c r="O7136" s="5">
        <f>灯光逐时使用率计算!H7112</f>
        <v>1.2467680000000001</v>
      </c>
      <c r="P7136" s="19">
        <f t="shared" si="1001"/>
        <v>3.5844580000000006</v>
      </c>
      <c r="Q7136" s="19">
        <f t="shared" si="1005"/>
        <v>0</v>
      </c>
      <c r="R7136" s="20">
        <f t="shared" si="1002"/>
        <v>0.12994800000000001</v>
      </c>
      <c r="S7136" s="20">
        <f t="shared" si="1006"/>
        <v>0</v>
      </c>
      <c r="T7136" s="20">
        <f>IF((T7135+R7136)&lt;0,0,IF((T7135+R7136)&gt;结论【关键目标】!C$28,结论【关键目标】!C$28,T7135+R7136))</f>
        <v>2.2641371999999937</v>
      </c>
      <c r="U7136" s="19">
        <f>IF((T7135+R7136)&lt;结论【关键目标】!$C$28,0,(发电量计算【计算逻辑页】!R7136+发电量计算【计算逻辑页】!T7135-结论【关键目标】!$C$28))</f>
        <v>0</v>
      </c>
      <c r="V7136" s="5">
        <f t="shared" si="1003"/>
        <v>0</v>
      </c>
      <c r="W7136" s="5">
        <f t="shared" si="1004"/>
        <v>3.1278483600000004E-2</v>
      </c>
      <c r="X7136" s="5">
        <f t="shared" si="1007"/>
        <v>0</v>
      </c>
    </row>
    <row r="7137" spans="1:24" x14ac:dyDescent="0.15">
      <c r="A7137" s="7">
        <v>7136</v>
      </c>
      <c r="B7137" s="7">
        <v>10</v>
      </c>
      <c r="C7137" s="7">
        <v>25</v>
      </c>
      <c r="D7137" s="7">
        <v>8</v>
      </c>
      <c r="E7137" s="7">
        <v>298</v>
      </c>
      <c r="F7137" s="7">
        <v>8</v>
      </c>
      <c r="G7137" s="7">
        <v>72.5</v>
      </c>
      <c r="H7137" s="7">
        <f t="shared" si="999"/>
        <v>3</v>
      </c>
      <c r="I7137" s="16">
        <f t="shared" si="1000"/>
        <v>45224</v>
      </c>
      <c r="J7137" s="17">
        <v>0.70809999999999995</v>
      </c>
      <c r="K7137" s="18">
        <f>G7137*结论【关键目标】!C$27*0.7735*0.001</f>
        <v>6.7294499999999999</v>
      </c>
      <c r="L7137" s="5">
        <v>0</v>
      </c>
      <c r="M7137" s="5">
        <f>ABS(IF(L7137&lt;=0,L7137/耗电量关键数据!$B$6/1000,L7137/耗电量关键数据!$B$5/1000))</f>
        <v>0</v>
      </c>
      <c r="N7137" s="5">
        <f>电气设备逐时使用率计算!H7113</f>
        <v>11.688450000000001</v>
      </c>
      <c r="O7137" s="5">
        <f>灯光逐时使用率计算!H7113</f>
        <v>6.2338399999999998</v>
      </c>
      <c r="P7137" s="19">
        <f t="shared" si="1001"/>
        <v>17.92229</v>
      </c>
      <c r="Q7137" s="19">
        <f t="shared" si="1005"/>
        <v>0</v>
      </c>
      <c r="R7137" s="20">
        <f t="shared" si="1002"/>
        <v>6.7294499999999999</v>
      </c>
      <c r="S7137" s="20">
        <f t="shared" si="1006"/>
        <v>0</v>
      </c>
      <c r="T7137" s="20">
        <f>IF((T7136+R7137)&lt;0,0,IF((T7136+R7137)&gt;结论【关键目标】!C$28,结论【关键目标】!C$28,T7136+R7137))</f>
        <v>8.9935871999999932</v>
      </c>
      <c r="U7137" s="19">
        <f>IF((T7136+R7137)&lt;结论【关键目标】!$C$28,0,(发电量计算【计算逻辑页】!R7137+发电量计算【计算逻辑页】!T7136-结论【关键目标】!$C$28))</f>
        <v>0</v>
      </c>
      <c r="V7137" s="5">
        <f t="shared" si="1003"/>
        <v>0</v>
      </c>
      <c r="W7137" s="5">
        <f t="shared" si="1004"/>
        <v>4.7651235449999998</v>
      </c>
      <c r="X7137" s="5">
        <f t="shared" si="1007"/>
        <v>0</v>
      </c>
    </row>
    <row r="7138" spans="1:24" x14ac:dyDescent="0.15">
      <c r="A7138" s="7">
        <v>7137</v>
      </c>
      <c r="B7138" s="7">
        <v>10</v>
      </c>
      <c r="C7138" s="7">
        <v>25</v>
      </c>
      <c r="D7138" s="7">
        <v>9</v>
      </c>
      <c r="E7138" s="7">
        <v>298</v>
      </c>
      <c r="F7138" s="7">
        <v>9.9</v>
      </c>
      <c r="G7138" s="7">
        <v>170.6</v>
      </c>
      <c r="H7138" s="7">
        <f t="shared" si="999"/>
        <v>3</v>
      </c>
      <c r="I7138" s="16">
        <f t="shared" si="1000"/>
        <v>45224</v>
      </c>
      <c r="J7138" s="17">
        <v>0.70809999999999995</v>
      </c>
      <c r="K7138" s="18">
        <f>G7138*结论【关键目标】!C$27*0.7735*0.001</f>
        <v>15.835092</v>
      </c>
      <c r="L7138" s="5">
        <v>0</v>
      </c>
      <c r="M7138" s="5">
        <f>ABS(IF(L7138&lt;=0,L7138/耗电量关键数据!$B$6/1000,L7138/耗电量关键数据!$B$5/1000))</f>
        <v>0</v>
      </c>
      <c r="N7138" s="5">
        <f>电气设备逐时使用率计算!H7114</f>
        <v>22.208055000000002</v>
      </c>
      <c r="O7138" s="5">
        <f>灯光逐时使用率计算!H7114</f>
        <v>11.844296</v>
      </c>
      <c r="P7138" s="19">
        <f t="shared" si="1001"/>
        <v>34.052351000000002</v>
      </c>
      <c r="Q7138" s="19">
        <f t="shared" si="1005"/>
        <v>0</v>
      </c>
      <c r="R7138" s="20">
        <f t="shared" si="1002"/>
        <v>15.835092</v>
      </c>
      <c r="S7138" s="20">
        <f t="shared" si="1006"/>
        <v>0</v>
      </c>
      <c r="T7138" s="20">
        <f>IF((T7137+R7138)&lt;0,0,IF((T7137+R7138)&gt;结论【关键目标】!C$28,结论【关键目标】!C$28,T7137+R7138))</f>
        <v>22</v>
      </c>
      <c r="U7138" s="19">
        <f>IF((T7137+R7138)&lt;结论【关键目标】!$C$28,0,(发电量计算【计算逻辑页】!R7138+发电量计算【计算逻辑页】!T7137-结论【关键目标】!$C$28))</f>
        <v>2.8286791999999927</v>
      </c>
      <c r="V7138" s="5">
        <f t="shared" si="1003"/>
        <v>0.99003771999999735</v>
      </c>
      <c r="W7138" s="5">
        <f t="shared" si="1004"/>
        <v>11.212828645199998</v>
      </c>
      <c r="X7138" s="5">
        <f t="shared" si="1007"/>
        <v>0</v>
      </c>
    </row>
    <row r="7139" spans="1:24" x14ac:dyDescent="0.15">
      <c r="A7139" s="7">
        <v>7138</v>
      </c>
      <c r="B7139" s="7">
        <v>10</v>
      </c>
      <c r="C7139" s="7">
        <v>25</v>
      </c>
      <c r="D7139" s="7">
        <v>10</v>
      </c>
      <c r="E7139" s="7">
        <v>298</v>
      </c>
      <c r="F7139" s="7">
        <v>11</v>
      </c>
      <c r="G7139" s="7">
        <v>267.7</v>
      </c>
      <c r="H7139" s="7">
        <f t="shared" si="999"/>
        <v>3</v>
      </c>
      <c r="I7139" s="16">
        <f t="shared" si="1000"/>
        <v>45224</v>
      </c>
      <c r="J7139" s="17">
        <v>0.70809999999999995</v>
      </c>
      <c r="K7139" s="18">
        <f>G7139*结论【关键目标】!C$27*0.7735*0.001</f>
        <v>24.847914000000003</v>
      </c>
      <c r="L7139" s="5">
        <v>0</v>
      </c>
      <c r="M7139" s="5">
        <f>ABS(IF(L7139&lt;=0,L7139/耗电量关键数据!$B$6/1000,L7139/耗电量关键数据!$B$5/1000))</f>
        <v>0</v>
      </c>
      <c r="N7139" s="5">
        <f>电气设备逐时使用率计算!H7115</f>
        <v>22.208055000000002</v>
      </c>
      <c r="O7139" s="5">
        <f>灯光逐时使用率计算!H7115</f>
        <v>11.844296</v>
      </c>
      <c r="P7139" s="19">
        <f t="shared" si="1001"/>
        <v>34.052351000000002</v>
      </c>
      <c r="Q7139" s="19">
        <f t="shared" si="1005"/>
        <v>0</v>
      </c>
      <c r="R7139" s="20">
        <f t="shared" si="1002"/>
        <v>24.847914000000003</v>
      </c>
      <c r="S7139" s="20">
        <f t="shared" si="1006"/>
        <v>0</v>
      </c>
      <c r="T7139" s="20">
        <f>IF((T7138+R7139)&lt;0,0,IF((T7138+R7139)&gt;结论【关键目标】!C$28,结论【关键目标】!C$28,T7138+R7139))</f>
        <v>22</v>
      </c>
      <c r="U7139" s="19">
        <f>IF((T7138+R7139)&lt;结论【关键目标】!$C$28,0,(发电量计算【计算逻辑页】!R7139+发电量计算【计算逻辑页】!T7138-结论【关键目标】!$C$28))</f>
        <v>24.847914000000003</v>
      </c>
      <c r="V7139" s="5">
        <f t="shared" si="1003"/>
        <v>8.6967698999999996</v>
      </c>
      <c r="W7139" s="5">
        <f t="shared" si="1004"/>
        <v>17.5948079034</v>
      </c>
      <c r="X7139" s="5">
        <f t="shared" si="1007"/>
        <v>0</v>
      </c>
    </row>
    <row r="7140" spans="1:24" x14ac:dyDescent="0.15">
      <c r="A7140" s="7">
        <v>7139</v>
      </c>
      <c r="B7140" s="7">
        <v>10</v>
      </c>
      <c r="C7140" s="7">
        <v>25</v>
      </c>
      <c r="D7140" s="7">
        <v>11</v>
      </c>
      <c r="E7140" s="7">
        <v>298</v>
      </c>
      <c r="F7140" s="7">
        <v>13</v>
      </c>
      <c r="G7140" s="7">
        <v>346.4</v>
      </c>
      <c r="H7140" s="7">
        <f t="shared" si="999"/>
        <v>3</v>
      </c>
      <c r="I7140" s="16">
        <f t="shared" si="1000"/>
        <v>45224</v>
      </c>
      <c r="J7140" s="17">
        <v>1.2267999999999999</v>
      </c>
      <c r="K7140" s="18">
        <f>G7140*结论【关键目标】!C$27*0.7735*0.001</f>
        <v>32.152847999999999</v>
      </c>
      <c r="L7140" s="5">
        <v>0</v>
      </c>
      <c r="M7140" s="5">
        <f>ABS(IF(L7140&lt;=0,L7140/耗电量关键数据!$B$6/1000,L7140/耗电量关键数据!$B$5/1000))</f>
        <v>0</v>
      </c>
      <c r="N7140" s="5">
        <f>电气设备逐时使用率计算!H7116</f>
        <v>22.208055000000002</v>
      </c>
      <c r="O7140" s="5">
        <f>灯光逐时使用率计算!H7116</f>
        <v>11.844296</v>
      </c>
      <c r="P7140" s="19">
        <f t="shared" si="1001"/>
        <v>34.052351000000002</v>
      </c>
      <c r="Q7140" s="19">
        <f t="shared" si="1005"/>
        <v>34.052351000000002</v>
      </c>
      <c r="R7140" s="20">
        <f t="shared" si="1002"/>
        <v>-1.8995030000000028</v>
      </c>
      <c r="S7140" s="20">
        <f t="shared" si="1006"/>
        <v>1.8995030000000028</v>
      </c>
      <c r="T7140" s="20">
        <f>IF((T7139+R7140)&lt;0,0,IF((T7139+R7140)&gt;结论【关键目标】!C$28,结论【关键目标】!C$28,T7139+R7140))</f>
        <v>20.100496999999997</v>
      </c>
      <c r="U7140" s="19">
        <f>IF((T7139+R7140)&lt;结论【关键目标】!$C$28,0,(发电量计算【计算逻辑页】!R7140+发电量计算【计算逻辑页】!T7139-结论【关键目标】!$C$28))</f>
        <v>0</v>
      </c>
      <c r="V7140" s="5">
        <f t="shared" si="1003"/>
        <v>0</v>
      </c>
      <c r="W7140" s="5">
        <f t="shared" si="1004"/>
        <v>39.445113926399998</v>
      </c>
      <c r="X7140" s="5">
        <f t="shared" si="1007"/>
        <v>1.6654842304000024</v>
      </c>
    </row>
    <row r="7141" spans="1:24" x14ac:dyDescent="0.15">
      <c r="A7141" s="7">
        <v>7140</v>
      </c>
      <c r="B7141" s="7">
        <v>10</v>
      </c>
      <c r="C7141" s="7">
        <v>25</v>
      </c>
      <c r="D7141" s="7">
        <v>12</v>
      </c>
      <c r="E7141" s="7">
        <v>298</v>
      </c>
      <c r="F7141" s="7">
        <v>14.8</v>
      </c>
      <c r="G7141" s="7">
        <v>416.2</v>
      </c>
      <c r="H7141" s="7">
        <f t="shared" si="999"/>
        <v>3</v>
      </c>
      <c r="I7141" s="16">
        <f t="shared" si="1000"/>
        <v>45224</v>
      </c>
      <c r="J7141" s="17">
        <v>1.2267999999999999</v>
      </c>
      <c r="K7141" s="18">
        <f>G7141*结论【关键目标】!C$27*0.7735*0.001</f>
        <v>38.631684</v>
      </c>
      <c r="L7141" s="5">
        <v>0</v>
      </c>
      <c r="M7141" s="5">
        <f>ABS(IF(L7141&lt;=0,L7141/耗电量关键数据!$B$6/1000,L7141/耗电量关键数据!$B$5/1000))</f>
        <v>0</v>
      </c>
      <c r="N7141" s="5">
        <f>电气设备逐时使用率计算!H7117</f>
        <v>11.688450000000001</v>
      </c>
      <c r="O7141" s="5">
        <f>灯光逐时使用率计算!H7117</f>
        <v>9.9741440000000008</v>
      </c>
      <c r="P7141" s="19">
        <f t="shared" si="1001"/>
        <v>21.662594000000002</v>
      </c>
      <c r="Q7141" s="19">
        <f t="shared" si="1005"/>
        <v>21.662594000000002</v>
      </c>
      <c r="R7141" s="20">
        <f t="shared" si="1002"/>
        <v>16.969089999999998</v>
      </c>
      <c r="S7141" s="20">
        <f t="shared" si="1006"/>
        <v>0</v>
      </c>
      <c r="T7141" s="20">
        <f>IF((T7140+R7141)&lt;0,0,IF((T7140+R7141)&gt;结论【关键目标】!C$28,结论【关键目标】!C$28,T7140+R7141))</f>
        <v>22</v>
      </c>
      <c r="U7141" s="19">
        <f>IF((T7140+R7141)&lt;结论【关键目标】!$C$28,0,(发电量计算【计算逻辑页】!R7141+发电量计算【计算逻辑页】!T7140-结论【关键目标】!$C$28))</f>
        <v>15.069586999999999</v>
      </c>
      <c r="V7141" s="5">
        <f t="shared" si="1003"/>
        <v>5.2743554499999989</v>
      </c>
      <c r="W7141" s="5">
        <f t="shared" si="1004"/>
        <v>26.5756703192</v>
      </c>
      <c r="X7141" s="5">
        <f t="shared" si="1007"/>
        <v>0</v>
      </c>
    </row>
    <row r="7142" spans="1:24" x14ac:dyDescent="0.15">
      <c r="A7142" s="7">
        <v>7141</v>
      </c>
      <c r="B7142" s="7">
        <v>10</v>
      </c>
      <c r="C7142" s="7">
        <v>25</v>
      </c>
      <c r="D7142" s="7">
        <v>13</v>
      </c>
      <c r="E7142" s="7">
        <v>298</v>
      </c>
      <c r="F7142" s="7">
        <v>17</v>
      </c>
      <c r="G7142" s="7">
        <v>414.2</v>
      </c>
      <c r="H7142" s="7">
        <f t="shared" si="999"/>
        <v>3</v>
      </c>
      <c r="I7142" s="16">
        <f t="shared" si="1000"/>
        <v>45224</v>
      </c>
      <c r="J7142" s="17">
        <v>1.2267999999999999</v>
      </c>
      <c r="K7142" s="18">
        <f>G7142*结论【关键目标】!C$27*0.7735*0.001</f>
        <v>38.446044000000001</v>
      </c>
      <c r="L7142" s="5">
        <v>0</v>
      </c>
      <c r="M7142" s="5">
        <f>ABS(IF(L7142&lt;=0,L7142/耗电量关键数据!$B$6/1000,L7142/耗电量关键数据!$B$5/1000))</f>
        <v>0</v>
      </c>
      <c r="N7142" s="5">
        <f>电气设备逐时使用率计算!H7118</f>
        <v>11.688450000000001</v>
      </c>
      <c r="O7142" s="5">
        <f>灯光逐时使用率计算!H7118</f>
        <v>9.9741440000000008</v>
      </c>
      <c r="P7142" s="19">
        <f t="shared" si="1001"/>
        <v>21.662594000000002</v>
      </c>
      <c r="Q7142" s="19">
        <f t="shared" si="1005"/>
        <v>21.662594000000002</v>
      </c>
      <c r="R7142" s="20">
        <f t="shared" si="1002"/>
        <v>16.783449999999998</v>
      </c>
      <c r="S7142" s="20">
        <f t="shared" si="1006"/>
        <v>0</v>
      </c>
      <c r="T7142" s="20">
        <f>IF((T7141+R7142)&lt;0,0,IF((T7141+R7142)&gt;结论【关键目标】!C$28,结论【关键目标】!C$28,T7141+R7142))</f>
        <v>22</v>
      </c>
      <c r="U7142" s="19">
        <f>IF((T7141+R7142)&lt;结论【关键目标】!$C$28,0,(发电量计算【计算逻辑页】!R7142+发电量计算【计算逻辑页】!T7141-结论【关键目标】!$C$28))</f>
        <v>16.783450000000002</v>
      </c>
      <c r="V7142" s="5">
        <f t="shared" si="1003"/>
        <v>5.8742075000000007</v>
      </c>
      <c r="W7142" s="5">
        <f t="shared" si="1004"/>
        <v>26.5756703192</v>
      </c>
      <c r="X7142" s="5">
        <f t="shared" si="1007"/>
        <v>0</v>
      </c>
    </row>
    <row r="7143" spans="1:24" x14ac:dyDescent="0.15">
      <c r="A7143" s="7">
        <v>7142</v>
      </c>
      <c r="B7143" s="7">
        <v>10</v>
      </c>
      <c r="C7143" s="7">
        <v>25</v>
      </c>
      <c r="D7143" s="7">
        <v>14</v>
      </c>
      <c r="E7143" s="7">
        <v>298</v>
      </c>
      <c r="F7143" s="7">
        <v>18</v>
      </c>
      <c r="G7143" s="7">
        <v>323.60000000000002</v>
      </c>
      <c r="H7143" s="7">
        <f t="shared" si="999"/>
        <v>3</v>
      </c>
      <c r="I7143" s="16">
        <f t="shared" si="1000"/>
        <v>45224</v>
      </c>
      <c r="J7143" s="17">
        <v>1.2267999999999999</v>
      </c>
      <c r="K7143" s="18">
        <f>G7143*结论【关键目标】!C$27*0.7735*0.001</f>
        <v>30.036552</v>
      </c>
      <c r="L7143" s="5">
        <v>0</v>
      </c>
      <c r="M7143" s="5">
        <f>ABS(IF(L7143&lt;=0,L7143/耗电量关键数据!$B$6/1000,L7143/耗电量关键数据!$B$5/1000))</f>
        <v>0</v>
      </c>
      <c r="N7143" s="5">
        <f>电气设备逐时使用率计算!H7119</f>
        <v>22.208055000000002</v>
      </c>
      <c r="O7143" s="5">
        <f>灯光逐时使用率计算!H7119</f>
        <v>11.844296</v>
      </c>
      <c r="P7143" s="19">
        <f t="shared" si="1001"/>
        <v>34.052351000000002</v>
      </c>
      <c r="Q7143" s="19">
        <f t="shared" si="1005"/>
        <v>34.052351000000002</v>
      </c>
      <c r="R7143" s="20">
        <f t="shared" si="1002"/>
        <v>-4.0157990000000012</v>
      </c>
      <c r="S7143" s="20">
        <f t="shared" si="1006"/>
        <v>4.0157990000000012</v>
      </c>
      <c r="T7143" s="20">
        <f>IF((T7142+R7143)&lt;0,0,IF((T7142+R7143)&gt;结论【关键目标】!C$28,结论【关键目标】!C$28,T7142+R7143))</f>
        <v>17.984200999999999</v>
      </c>
      <c r="U7143" s="19">
        <f>IF((T7142+R7143)&lt;结论【关键目标】!$C$28,0,(发电量计算【计算逻辑页】!R7143+发电量计算【计算逻辑页】!T7142-结论【关键目标】!$C$28))</f>
        <v>0</v>
      </c>
      <c r="V7143" s="5">
        <f t="shared" si="1003"/>
        <v>0</v>
      </c>
      <c r="W7143" s="5">
        <f t="shared" si="1004"/>
        <v>36.848841993599997</v>
      </c>
      <c r="X7143" s="5">
        <f t="shared" si="1007"/>
        <v>3.5210525632000009</v>
      </c>
    </row>
    <row r="7144" spans="1:24" x14ac:dyDescent="0.15">
      <c r="A7144" s="7">
        <v>7143</v>
      </c>
      <c r="B7144" s="7">
        <v>10</v>
      </c>
      <c r="C7144" s="7">
        <v>25</v>
      </c>
      <c r="D7144" s="7">
        <v>15</v>
      </c>
      <c r="E7144" s="7">
        <v>298</v>
      </c>
      <c r="F7144" s="7">
        <v>17.7</v>
      </c>
      <c r="G7144" s="7">
        <v>220.1</v>
      </c>
      <c r="H7144" s="7">
        <f t="shared" si="999"/>
        <v>3</v>
      </c>
      <c r="I7144" s="16">
        <f t="shared" si="1000"/>
        <v>45224</v>
      </c>
      <c r="J7144" s="17">
        <v>1.2267999999999999</v>
      </c>
      <c r="K7144" s="18">
        <f>G7144*结论【关键目标】!C$27*0.7735*0.001</f>
        <v>20.429682</v>
      </c>
      <c r="L7144" s="5">
        <v>0</v>
      </c>
      <c r="M7144" s="5">
        <f>ABS(IF(L7144&lt;=0,L7144/耗电量关键数据!$B$6/1000,L7144/耗电量关键数据!$B$5/1000))</f>
        <v>0</v>
      </c>
      <c r="N7144" s="5">
        <f>电气设备逐时使用率计算!H7120</f>
        <v>22.208055000000002</v>
      </c>
      <c r="O7144" s="5">
        <f>灯光逐时使用率计算!H7120</f>
        <v>11.844296</v>
      </c>
      <c r="P7144" s="19">
        <f t="shared" si="1001"/>
        <v>34.052351000000002</v>
      </c>
      <c r="Q7144" s="19">
        <f t="shared" si="1005"/>
        <v>34.052351000000002</v>
      </c>
      <c r="R7144" s="20">
        <f t="shared" si="1002"/>
        <v>-13.622669000000002</v>
      </c>
      <c r="S7144" s="20">
        <f t="shared" si="1006"/>
        <v>13.622669000000002</v>
      </c>
      <c r="T7144" s="20">
        <f>IF((T7143+R7144)&lt;0,0,IF((T7143+R7144)&gt;结论【关键目标】!C$28,结论【关键目标】!C$28,T7143+R7144))</f>
        <v>4.3615319999999969</v>
      </c>
      <c r="U7144" s="19">
        <f>IF((T7143+R7144)&lt;结论【关键目标】!$C$28,0,(发电量计算【计算逻辑页】!R7144+发电量计算【计算逻辑页】!T7143-结论【关键目标】!$C$28))</f>
        <v>0</v>
      </c>
      <c r="V7144" s="5">
        <f t="shared" si="1003"/>
        <v>0</v>
      </c>
      <c r="W7144" s="5">
        <f t="shared" si="1004"/>
        <v>25.063133877599999</v>
      </c>
      <c r="X7144" s="5">
        <f t="shared" si="1007"/>
        <v>3.8241912575999968</v>
      </c>
    </row>
    <row r="7145" spans="1:24" x14ac:dyDescent="0.15">
      <c r="A7145" s="7">
        <v>7144</v>
      </c>
      <c r="B7145" s="7">
        <v>10</v>
      </c>
      <c r="C7145" s="7">
        <v>25</v>
      </c>
      <c r="D7145" s="7">
        <v>16</v>
      </c>
      <c r="E7145" s="7">
        <v>298</v>
      </c>
      <c r="F7145" s="7">
        <v>18</v>
      </c>
      <c r="G7145" s="7">
        <v>83</v>
      </c>
      <c r="H7145" s="7">
        <f t="shared" si="999"/>
        <v>3</v>
      </c>
      <c r="I7145" s="16">
        <f t="shared" si="1000"/>
        <v>45224</v>
      </c>
      <c r="J7145" s="17">
        <v>0.70809999999999995</v>
      </c>
      <c r="K7145" s="18">
        <f>G7145*结论【关键目标】!C$27*0.7735*0.001</f>
        <v>7.7040599999999992</v>
      </c>
      <c r="L7145" s="5">
        <v>0</v>
      </c>
      <c r="M7145" s="5">
        <f>ABS(IF(L7145&lt;=0,L7145/耗电量关键数据!$B$6/1000,L7145/耗电量关键数据!$B$5/1000))</f>
        <v>0</v>
      </c>
      <c r="N7145" s="5">
        <f>电气设备逐时使用率计算!H7121</f>
        <v>22.208055000000002</v>
      </c>
      <c r="O7145" s="5">
        <f>灯光逐时使用率计算!H7121</f>
        <v>11.844296</v>
      </c>
      <c r="P7145" s="19">
        <f t="shared" si="1001"/>
        <v>34.052351000000002</v>
      </c>
      <c r="Q7145" s="19">
        <f t="shared" si="1005"/>
        <v>0</v>
      </c>
      <c r="R7145" s="20">
        <f t="shared" si="1002"/>
        <v>7.7040599999999992</v>
      </c>
      <c r="S7145" s="20">
        <f t="shared" si="1006"/>
        <v>0</v>
      </c>
      <c r="T7145" s="20">
        <f>IF((T7144+R7145)&lt;0,0,IF((T7144+R7145)&gt;结论【关键目标】!C$28,结论【关键目标】!C$28,T7144+R7145))</f>
        <v>12.065591999999995</v>
      </c>
      <c r="U7145" s="19">
        <f>IF((T7144+R7145)&lt;结论【关键目标】!$C$28,0,(发电量计算【计算逻辑页】!R7145+发电量计算【计算逻辑页】!T7144-结论【关键目标】!$C$28))</f>
        <v>0</v>
      </c>
      <c r="V7145" s="5">
        <f t="shared" si="1003"/>
        <v>0</v>
      </c>
      <c r="W7145" s="5">
        <f t="shared" si="1004"/>
        <v>5.4552448859999991</v>
      </c>
      <c r="X7145" s="5">
        <f t="shared" si="1007"/>
        <v>0</v>
      </c>
    </row>
    <row r="7146" spans="1:24" x14ac:dyDescent="0.15">
      <c r="A7146" s="7">
        <v>7145</v>
      </c>
      <c r="B7146" s="7">
        <v>10</v>
      </c>
      <c r="C7146" s="7">
        <v>25</v>
      </c>
      <c r="D7146" s="7">
        <v>17</v>
      </c>
      <c r="E7146" s="7">
        <v>298</v>
      </c>
      <c r="F7146" s="7">
        <v>18</v>
      </c>
      <c r="G7146" s="7">
        <v>0</v>
      </c>
      <c r="H7146" s="7">
        <f t="shared" si="999"/>
        <v>3</v>
      </c>
      <c r="I7146" s="16">
        <f t="shared" si="1000"/>
        <v>45224</v>
      </c>
      <c r="J7146" s="17">
        <v>0.70809999999999995</v>
      </c>
      <c r="K7146" s="18">
        <f>G7146*结论【关键目标】!C$27*0.7735*0.001</f>
        <v>0</v>
      </c>
      <c r="L7146" s="5">
        <v>0</v>
      </c>
      <c r="M7146" s="5">
        <f>ABS(IF(L7146&lt;=0,L7146/耗电量关键数据!$B$6/1000,L7146/耗电量关键数据!$B$5/1000))</f>
        <v>0</v>
      </c>
      <c r="N7146" s="5">
        <f>电气设备逐时使用率计算!H7122</f>
        <v>22.208055000000002</v>
      </c>
      <c r="O7146" s="5">
        <f>灯光逐时使用率计算!H7122</f>
        <v>11.844296</v>
      </c>
      <c r="P7146" s="19">
        <f t="shared" si="1001"/>
        <v>34.052351000000002</v>
      </c>
      <c r="Q7146" s="19">
        <f t="shared" si="1005"/>
        <v>0</v>
      </c>
      <c r="R7146" s="20">
        <f t="shared" si="1002"/>
        <v>0</v>
      </c>
      <c r="S7146" s="20">
        <f t="shared" si="1006"/>
        <v>0</v>
      </c>
      <c r="T7146" s="20">
        <f>IF((T7145+R7146)&lt;0,0,IF((T7145+R7146)&gt;结论【关键目标】!C$28,结论【关键目标】!C$28,T7145+R7146))</f>
        <v>12.065591999999995</v>
      </c>
      <c r="U7146" s="19">
        <f>IF((T7145+R7146)&lt;结论【关键目标】!$C$28,0,(发电量计算【计算逻辑页】!R7146+发电量计算【计算逻辑页】!T7145-结论【关键目标】!$C$28))</f>
        <v>0</v>
      </c>
      <c r="V7146" s="5">
        <f t="shared" si="1003"/>
        <v>0</v>
      </c>
      <c r="W7146" s="5">
        <f t="shared" si="1004"/>
        <v>0</v>
      </c>
      <c r="X7146" s="5">
        <f t="shared" si="1007"/>
        <v>0</v>
      </c>
    </row>
    <row r="7147" spans="1:24" x14ac:dyDescent="0.15">
      <c r="A7147" s="7">
        <v>7146</v>
      </c>
      <c r="B7147" s="7">
        <v>10</v>
      </c>
      <c r="C7147" s="7">
        <v>25</v>
      </c>
      <c r="D7147" s="7">
        <v>18</v>
      </c>
      <c r="E7147" s="7">
        <v>298</v>
      </c>
      <c r="F7147" s="7">
        <v>16.399999999999999</v>
      </c>
      <c r="G7147" s="7">
        <v>0</v>
      </c>
      <c r="H7147" s="7">
        <f t="shared" si="999"/>
        <v>3</v>
      </c>
      <c r="I7147" s="16">
        <f t="shared" si="1000"/>
        <v>45224</v>
      </c>
      <c r="J7147" s="17">
        <v>0.70809999999999995</v>
      </c>
      <c r="K7147" s="18">
        <f>G7147*结论【关键目标】!C$27*0.7735*0.001</f>
        <v>0</v>
      </c>
      <c r="L7147" s="5">
        <v>0</v>
      </c>
      <c r="M7147" s="5">
        <f>ABS(IF(L7147&lt;=0,L7147/耗电量关键数据!$B$6/1000,L7147/耗电量关键数据!$B$5/1000))</f>
        <v>0</v>
      </c>
      <c r="N7147" s="5">
        <f>电气设备逐时使用率计算!H7123</f>
        <v>7.0130699999999999</v>
      </c>
      <c r="O7147" s="5">
        <f>灯光逐时使用率计算!H7123</f>
        <v>3.7403040000000001</v>
      </c>
      <c r="P7147" s="19">
        <f t="shared" si="1001"/>
        <v>10.753374000000001</v>
      </c>
      <c r="Q7147" s="19">
        <f t="shared" si="1005"/>
        <v>0</v>
      </c>
      <c r="R7147" s="20">
        <f t="shared" si="1002"/>
        <v>0</v>
      </c>
      <c r="S7147" s="20">
        <f t="shared" si="1006"/>
        <v>0</v>
      </c>
      <c r="T7147" s="20">
        <f>IF((T7146+R7147)&lt;0,0,IF((T7146+R7147)&gt;结论【关键目标】!C$28,结论【关键目标】!C$28,T7146+R7147))</f>
        <v>12.065591999999995</v>
      </c>
      <c r="U7147" s="19">
        <f>IF((T7146+R7147)&lt;结论【关键目标】!$C$28,0,(发电量计算【计算逻辑页】!R7147+发电量计算【计算逻辑页】!T7146-结论【关键目标】!$C$28))</f>
        <v>0</v>
      </c>
      <c r="V7147" s="5">
        <f t="shared" si="1003"/>
        <v>0</v>
      </c>
      <c r="W7147" s="5">
        <f t="shared" si="1004"/>
        <v>0</v>
      </c>
      <c r="X7147" s="5">
        <f t="shared" si="1007"/>
        <v>0</v>
      </c>
    </row>
    <row r="7148" spans="1:24" x14ac:dyDescent="0.15">
      <c r="A7148" s="7">
        <v>7147</v>
      </c>
      <c r="B7148" s="7">
        <v>10</v>
      </c>
      <c r="C7148" s="7">
        <v>25</v>
      </c>
      <c r="D7148" s="7">
        <v>19</v>
      </c>
      <c r="E7148" s="7">
        <v>298</v>
      </c>
      <c r="F7148" s="7">
        <v>15</v>
      </c>
      <c r="G7148" s="7">
        <v>0</v>
      </c>
      <c r="H7148" s="7">
        <f t="shared" si="999"/>
        <v>3</v>
      </c>
      <c r="I7148" s="16">
        <f t="shared" si="1000"/>
        <v>45224</v>
      </c>
      <c r="J7148" s="17">
        <v>1.2267999999999999</v>
      </c>
      <c r="K7148" s="18">
        <f>G7148*结论【关键目标】!C$27*0.7735*0.001</f>
        <v>0</v>
      </c>
      <c r="L7148" s="5">
        <v>0</v>
      </c>
      <c r="M7148" s="5">
        <f>ABS(IF(L7148&lt;=0,L7148/耗电量关键数据!$B$6/1000,L7148/耗电量关键数据!$B$5/1000))</f>
        <v>0</v>
      </c>
      <c r="N7148" s="5">
        <f>电气设备逐时使用率计算!H7124</f>
        <v>7.0130699999999999</v>
      </c>
      <c r="O7148" s="5">
        <f>灯光逐时使用率计算!H7124</f>
        <v>3.7403040000000001</v>
      </c>
      <c r="P7148" s="19">
        <f t="shared" si="1001"/>
        <v>10.753374000000001</v>
      </c>
      <c r="Q7148" s="19">
        <f t="shared" si="1005"/>
        <v>10.753374000000001</v>
      </c>
      <c r="R7148" s="20">
        <f t="shared" si="1002"/>
        <v>-10.753374000000001</v>
      </c>
      <c r="S7148" s="20">
        <f t="shared" si="1006"/>
        <v>10.753374000000001</v>
      </c>
      <c r="T7148" s="20">
        <f>IF((T7147+R7148)&lt;0,0,IF((T7147+R7148)&gt;结论【关键目标】!C$28,结论【关键目标】!C$28,T7147+R7148))</f>
        <v>1.3122179999999943</v>
      </c>
      <c r="U7148" s="19">
        <f>IF((T7147+R7148)&lt;结论【关键目标】!$C$28,0,(发电量计算【计算逻辑页】!R7148+发电量计算【计算逻辑页】!T7147-结论【关键目标】!$C$28))</f>
        <v>0</v>
      </c>
      <c r="V7148" s="5">
        <f t="shared" si="1003"/>
        <v>0</v>
      </c>
      <c r="W7148" s="5">
        <f t="shared" si="1004"/>
        <v>0</v>
      </c>
      <c r="X7148" s="5">
        <f t="shared" si="1007"/>
        <v>1.1505527423999948</v>
      </c>
    </row>
    <row r="7149" spans="1:24" x14ac:dyDescent="0.15">
      <c r="A7149" s="7">
        <v>7148</v>
      </c>
      <c r="B7149" s="7">
        <v>10</v>
      </c>
      <c r="C7149" s="7">
        <v>25</v>
      </c>
      <c r="D7149" s="7">
        <v>20</v>
      </c>
      <c r="E7149" s="7">
        <v>298</v>
      </c>
      <c r="F7149" s="7">
        <v>14</v>
      </c>
      <c r="G7149" s="7">
        <v>0</v>
      </c>
      <c r="H7149" s="7">
        <f t="shared" si="999"/>
        <v>3</v>
      </c>
      <c r="I7149" s="16">
        <f t="shared" si="1000"/>
        <v>45224</v>
      </c>
      <c r="J7149" s="17">
        <v>1.2267999999999999</v>
      </c>
      <c r="K7149" s="18">
        <f>G7149*结论【关键目标】!C$27*0.7735*0.001</f>
        <v>0</v>
      </c>
      <c r="L7149" s="5">
        <v>0</v>
      </c>
      <c r="M7149" s="5">
        <f>ABS(IF(L7149&lt;=0,L7149/耗电量关键数据!$B$6/1000,L7149/耗电量关键数据!$B$5/1000))</f>
        <v>0</v>
      </c>
      <c r="N7149" s="5">
        <f>电气设备逐时使用率计算!H7125</f>
        <v>1.1688450000000001</v>
      </c>
      <c r="O7149" s="5">
        <f>灯光逐时使用率计算!H7125</f>
        <v>0.37403039999999999</v>
      </c>
      <c r="P7149" s="19">
        <f t="shared" si="1001"/>
        <v>1.5428754000000002</v>
      </c>
      <c r="Q7149" s="19">
        <f t="shared" si="1005"/>
        <v>1.5428754000000002</v>
      </c>
      <c r="R7149" s="20">
        <f t="shared" si="1002"/>
        <v>-1.5428754000000002</v>
      </c>
      <c r="S7149" s="20">
        <f t="shared" si="1006"/>
        <v>1.5428754000000002</v>
      </c>
      <c r="T7149" s="20">
        <f>IF((T7148+R7149)&lt;0,0,IF((T7148+R7149)&gt;结论【关键目标】!C$28,结论【关键目标】!C$28,T7148+R7149))</f>
        <v>0</v>
      </c>
      <c r="U7149" s="19">
        <f>IF((T7148+R7149)&lt;结论【关键目标】!$C$28,0,(发电量计算【计算逻辑页】!R7149+发电量计算【计算逻辑页】!T7148-结论【关键目标】!$C$28))</f>
        <v>0</v>
      </c>
      <c r="V7149" s="5">
        <f t="shared" si="1003"/>
        <v>0</v>
      </c>
      <c r="W7149" s="5">
        <f t="shared" si="1004"/>
        <v>0</v>
      </c>
      <c r="X7149" s="5">
        <f t="shared" si="1007"/>
        <v>0</v>
      </c>
    </row>
    <row r="7150" spans="1:24" x14ac:dyDescent="0.15">
      <c r="A7150" s="7">
        <v>7149</v>
      </c>
      <c r="B7150" s="7">
        <v>10</v>
      </c>
      <c r="C7150" s="7">
        <v>25</v>
      </c>
      <c r="D7150" s="7">
        <v>21</v>
      </c>
      <c r="E7150" s="7">
        <v>298</v>
      </c>
      <c r="F7150" s="7">
        <v>12.7</v>
      </c>
      <c r="G7150" s="7">
        <v>0</v>
      </c>
      <c r="H7150" s="7">
        <f t="shared" si="999"/>
        <v>3</v>
      </c>
      <c r="I7150" s="16">
        <f t="shared" si="1000"/>
        <v>45224</v>
      </c>
      <c r="J7150" s="17">
        <v>1.2267999999999999</v>
      </c>
      <c r="K7150" s="18">
        <f>G7150*结论【关键目标】!C$27*0.7735*0.001</f>
        <v>0</v>
      </c>
      <c r="L7150" s="5">
        <v>0</v>
      </c>
      <c r="M7150" s="5">
        <f>ABS(IF(L7150&lt;=0,L7150/耗电量关键数据!$B$6/1000,L7150/耗电量关键数据!$B$5/1000))</f>
        <v>0</v>
      </c>
      <c r="N7150" s="5">
        <f>电气设备逐时使用率计算!H7126</f>
        <v>1.1688450000000001</v>
      </c>
      <c r="O7150" s="5">
        <f>灯光逐时使用率计算!H7126</f>
        <v>0.37403039999999999</v>
      </c>
      <c r="P7150" s="19">
        <f t="shared" si="1001"/>
        <v>1.5428754000000002</v>
      </c>
      <c r="Q7150" s="19">
        <f t="shared" si="1005"/>
        <v>1.5428754000000002</v>
      </c>
      <c r="R7150" s="20">
        <f t="shared" si="1002"/>
        <v>-1.5428754000000002</v>
      </c>
      <c r="S7150" s="20">
        <f t="shared" si="1006"/>
        <v>1.5428754000000002</v>
      </c>
      <c r="T7150" s="20">
        <f>IF((T7149+R7150)&lt;0,0,IF((T7149+R7150)&gt;结论【关键目标】!C$28,结论【关键目标】!C$28,T7149+R7150))</f>
        <v>0</v>
      </c>
      <c r="U7150" s="19">
        <f>IF((T7149+R7150)&lt;结论【关键目标】!$C$28,0,(发电量计算【计算逻辑页】!R7150+发电量计算【计算逻辑页】!T7149-结论【关键目标】!$C$28))</f>
        <v>0</v>
      </c>
      <c r="V7150" s="5">
        <f t="shared" si="1003"/>
        <v>0</v>
      </c>
      <c r="W7150" s="5">
        <f t="shared" si="1004"/>
        <v>0</v>
      </c>
      <c r="X7150" s="5">
        <f t="shared" si="1007"/>
        <v>0</v>
      </c>
    </row>
    <row r="7151" spans="1:24" x14ac:dyDescent="0.15">
      <c r="A7151" s="7">
        <v>7150</v>
      </c>
      <c r="B7151" s="7">
        <v>10</v>
      </c>
      <c r="C7151" s="7">
        <v>25</v>
      </c>
      <c r="D7151" s="7">
        <v>22</v>
      </c>
      <c r="E7151" s="7">
        <v>298</v>
      </c>
      <c r="F7151" s="7">
        <v>12</v>
      </c>
      <c r="G7151" s="7">
        <v>0</v>
      </c>
      <c r="H7151" s="7">
        <f t="shared" si="999"/>
        <v>3</v>
      </c>
      <c r="I7151" s="16">
        <f t="shared" si="1000"/>
        <v>45224</v>
      </c>
      <c r="J7151" s="17">
        <v>0.70809999999999995</v>
      </c>
      <c r="K7151" s="18">
        <f>G7151*结论【关键目标】!C$27*0.7735*0.001</f>
        <v>0</v>
      </c>
      <c r="L7151" s="5">
        <v>0</v>
      </c>
      <c r="M7151" s="5">
        <f>ABS(IF(L7151&lt;=0,L7151/耗电量关键数据!$B$6/1000,L7151/耗电量关键数据!$B$5/1000))</f>
        <v>0</v>
      </c>
      <c r="N7151" s="5">
        <f>电气设备逐时使用率计算!H7127</f>
        <v>1.1688450000000001</v>
      </c>
      <c r="O7151" s="5">
        <f>灯光逐时使用率计算!H7127</f>
        <v>0.37403039999999999</v>
      </c>
      <c r="P7151" s="19">
        <f t="shared" si="1001"/>
        <v>1.5428754000000002</v>
      </c>
      <c r="Q7151" s="19">
        <f t="shared" si="1005"/>
        <v>0</v>
      </c>
      <c r="R7151" s="20">
        <f t="shared" si="1002"/>
        <v>0</v>
      </c>
      <c r="S7151" s="20">
        <f t="shared" si="1006"/>
        <v>0</v>
      </c>
      <c r="T7151" s="20">
        <f>IF((T7150+R7151)&lt;0,0,IF((T7150+R7151)&gt;结论【关键目标】!C$28,结论【关键目标】!C$28,T7150+R7151))</f>
        <v>0</v>
      </c>
      <c r="U7151" s="19">
        <f>IF((T7150+R7151)&lt;结论【关键目标】!$C$28,0,(发电量计算【计算逻辑页】!R7151+发电量计算【计算逻辑页】!T7150-结论【关键目标】!$C$28))</f>
        <v>0</v>
      </c>
      <c r="V7151" s="5">
        <f t="shared" si="1003"/>
        <v>0</v>
      </c>
      <c r="W7151" s="5">
        <f t="shared" si="1004"/>
        <v>0</v>
      </c>
      <c r="X7151" s="5">
        <f t="shared" si="1007"/>
        <v>0</v>
      </c>
    </row>
    <row r="7152" spans="1:24" x14ac:dyDescent="0.15">
      <c r="A7152" s="7">
        <v>7151</v>
      </c>
      <c r="B7152" s="7">
        <v>10</v>
      </c>
      <c r="C7152" s="7">
        <v>25</v>
      </c>
      <c r="D7152" s="7">
        <v>23</v>
      </c>
      <c r="E7152" s="7">
        <v>298</v>
      </c>
      <c r="F7152" s="7">
        <v>12</v>
      </c>
      <c r="G7152" s="7">
        <v>0</v>
      </c>
      <c r="H7152" s="7">
        <f t="shared" si="999"/>
        <v>3</v>
      </c>
      <c r="I7152" s="16">
        <f t="shared" si="1000"/>
        <v>45224</v>
      </c>
      <c r="J7152" s="17">
        <v>0.70809999999999995</v>
      </c>
      <c r="K7152" s="18">
        <f>G7152*结论【关键目标】!C$27*0.7735*0.001</f>
        <v>0</v>
      </c>
      <c r="L7152" s="5">
        <v>0</v>
      </c>
      <c r="M7152" s="5">
        <f>ABS(IF(L7152&lt;=0,L7152/耗电量关键数据!$B$6/1000,L7152/耗电量关键数据!$B$5/1000))</f>
        <v>0</v>
      </c>
      <c r="N7152" s="5">
        <f>电气设备逐时使用率计算!H7128</f>
        <v>1.1688450000000001</v>
      </c>
      <c r="O7152" s="5">
        <f>灯光逐时使用率计算!H7128</f>
        <v>0.37403039999999999</v>
      </c>
      <c r="P7152" s="19">
        <f t="shared" si="1001"/>
        <v>1.5428754000000002</v>
      </c>
      <c r="Q7152" s="19">
        <f t="shared" si="1005"/>
        <v>0</v>
      </c>
      <c r="R7152" s="20">
        <f t="shared" si="1002"/>
        <v>0</v>
      </c>
      <c r="S7152" s="20">
        <f t="shared" si="1006"/>
        <v>0</v>
      </c>
      <c r="T7152" s="20">
        <f>IF((T7151+R7152)&lt;0,0,IF((T7151+R7152)&gt;结论【关键目标】!C$28,结论【关键目标】!C$28,T7151+R7152))</f>
        <v>0</v>
      </c>
      <c r="U7152" s="19">
        <f>IF((T7151+R7152)&lt;结论【关键目标】!$C$28,0,(发电量计算【计算逻辑页】!R7152+发电量计算【计算逻辑页】!T7151-结论【关键目标】!$C$28))</f>
        <v>0</v>
      </c>
      <c r="V7152" s="5">
        <f t="shared" si="1003"/>
        <v>0</v>
      </c>
      <c r="W7152" s="5">
        <f t="shared" si="1004"/>
        <v>0</v>
      </c>
      <c r="X7152" s="5">
        <f t="shared" si="1007"/>
        <v>0</v>
      </c>
    </row>
    <row r="7153" spans="1:24" x14ac:dyDescent="0.15">
      <c r="A7153" s="7">
        <v>7152</v>
      </c>
      <c r="B7153" s="7">
        <v>10</v>
      </c>
      <c r="C7153" s="7">
        <v>25</v>
      </c>
      <c r="D7153" s="7">
        <v>24</v>
      </c>
      <c r="E7153" s="7">
        <v>298</v>
      </c>
      <c r="F7153" s="7">
        <v>11.2</v>
      </c>
      <c r="G7153" s="7">
        <v>0</v>
      </c>
      <c r="H7153" s="7">
        <f t="shared" si="999"/>
        <v>3</v>
      </c>
      <c r="I7153" s="16">
        <f t="shared" si="1000"/>
        <v>45224</v>
      </c>
      <c r="J7153" s="17">
        <v>0.2407</v>
      </c>
      <c r="K7153" s="18">
        <f>G7153*结论【关键目标】!C$27*0.7735*0.001</f>
        <v>0</v>
      </c>
      <c r="L7153" s="5">
        <v>0</v>
      </c>
      <c r="M7153" s="5">
        <f>ABS(IF(L7153&lt;=0,L7153/耗电量关键数据!$B$6/1000,L7153/耗电量关键数据!$B$5/1000))</f>
        <v>0</v>
      </c>
      <c r="N7153" s="5">
        <f>电气设备逐时使用率计算!H7129</f>
        <v>1.1688450000000001</v>
      </c>
      <c r="O7153" s="5">
        <f>灯光逐时使用率计算!H7129</f>
        <v>0.37403039999999999</v>
      </c>
      <c r="P7153" s="19">
        <f t="shared" si="1001"/>
        <v>1.5428754000000002</v>
      </c>
      <c r="Q7153" s="19">
        <f t="shared" si="1005"/>
        <v>0</v>
      </c>
      <c r="R7153" s="20">
        <f t="shared" si="1002"/>
        <v>0</v>
      </c>
      <c r="S7153" s="20">
        <f t="shared" si="1006"/>
        <v>0</v>
      </c>
      <c r="T7153" s="20">
        <f>IF((T7152+R7153)&lt;0,0,IF((T7152+R7153)&gt;结论【关键目标】!C$28,结论【关键目标】!C$28,T7152+R7153))</f>
        <v>0</v>
      </c>
      <c r="U7153" s="19">
        <f>IF((T7152+R7153)&lt;结论【关键目标】!$C$28,0,(发电量计算【计算逻辑页】!R7153+发电量计算【计算逻辑页】!T7152-结论【关键目标】!$C$28))</f>
        <v>0</v>
      </c>
      <c r="V7153" s="5">
        <f t="shared" si="1003"/>
        <v>0</v>
      </c>
      <c r="W7153" s="5">
        <f t="shared" si="1004"/>
        <v>0</v>
      </c>
      <c r="X7153" s="5">
        <f t="shared" si="1007"/>
        <v>0</v>
      </c>
    </row>
    <row r="7154" spans="1:24" x14ac:dyDescent="0.15">
      <c r="A7154" s="7">
        <v>7153</v>
      </c>
      <c r="B7154" s="7">
        <v>10</v>
      </c>
      <c r="C7154" s="7">
        <v>26</v>
      </c>
      <c r="D7154" s="7">
        <v>1</v>
      </c>
      <c r="E7154" s="7">
        <v>299</v>
      </c>
      <c r="F7154" s="7">
        <v>12</v>
      </c>
      <c r="G7154" s="7">
        <v>0</v>
      </c>
      <c r="H7154" s="7">
        <f t="shared" si="999"/>
        <v>4</v>
      </c>
      <c r="I7154" s="16">
        <f t="shared" si="1000"/>
        <v>45225</v>
      </c>
      <c r="J7154" s="17">
        <v>0.2407</v>
      </c>
      <c r="K7154" s="18">
        <f>G7154*结论【关键目标】!C$27*0.7735*0.001</f>
        <v>0</v>
      </c>
      <c r="L7154" s="5">
        <v>0</v>
      </c>
      <c r="M7154" s="5">
        <f>ABS(IF(L7154&lt;=0,L7154/耗电量关键数据!$B$6/1000,L7154/耗电量关键数据!$B$5/1000))</f>
        <v>0</v>
      </c>
      <c r="N7154" s="5">
        <f>电气设备逐时使用率计算!H7130</f>
        <v>1.1688450000000001</v>
      </c>
      <c r="O7154" s="5">
        <f>灯光逐时使用率计算!H7130</f>
        <v>0.37403039999999999</v>
      </c>
      <c r="P7154" s="19">
        <f t="shared" si="1001"/>
        <v>1.5428754000000002</v>
      </c>
      <c r="Q7154" s="19">
        <f t="shared" si="1005"/>
        <v>0</v>
      </c>
      <c r="R7154" s="20">
        <f t="shared" si="1002"/>
        <v>0</v>
      </c>
      <c r="S7154" s="20">
        <f t="shared" si="1006"/>
        <v>0</v>
      </c>
      <c r="T7154" s="20">
        <f>IF((T7153+R7154)&lt;0,0,IF((T7153+R7154)&gt;结论【关键目标】!C$28,结论【关键目标】!C$28,T7153+R7154))</f>
        <v>0</v>
      </c>
      <c r="U7154" s="19">
        <f>IF((T7153+R7154)&lt;结论【关键目标】!$C$28,0,(发电量计算【计算逻辑页】!R7154+发电量计算【计算逻辑页】!T7153-结论【关键目标】!$C$28))</f>
        <v>0</v>
      </c>
      <c r="V7154" s="5">
        <f t="shared" si="1003"/>
        <v>0</v>
      </c>
      <c r="W7154" s="5">
        <f t="shared" si="1004"/>
        <v>0</v>
      </c>
      <c r="X7154" s="5">
        <f t="shared" si="1007"/>
        <v>0</v>
      </c>
    </row>
    <row r="7155" spans="1:24" x14ac:dyDescent="0.15">
      <c r="A7155" s="7">
        <v>7154</v>
      </c>
      <c r="B7155" s="7">
        <v>10</v>
      </c>
      <c r="C7155" s="7">
        <v>26</v>
      </c>
      <c r="D7155" s="7">
        <v>2</v>
      </c>
      <c r="E7155" s="7">
        <v>299</v>
      </c>
      <c r="F7155" s="7">
        <v>11</v>
      </c>
      <c r="G7155" s="7">
        <v>0</v>
      </c>
      <c r="H7155" s="7">
        <f t="shared" si="999"/>
        <v>4</v>
      </c>
      <c r="I7155" s="16">
        <f t="shared" si="1000"/>
        <v>45225</v>
      </c>
      <c r="J7155" s="17">
        <v>0.2407</v>
      </c>
      <c r="K7155" s="18">
        <f>G7155*结论【关键目标】!C$27*0.7735*0.001</f>
        <v>0</v>
      </c>
      <c r="L7155" s="5">
        <v>0</v>
      </c>
      <c r="M7155" s="5">
        <f>ABS(IF(L7155&lt;=0,L7155/耗电量关键数据!$B$6/1000,L7155/耗电量关键数据!$B$5/1000))</f>
        <v>0</v>
      </c>
      <c r="N7155" s="5">
        <f>电气设备逐时使用率计算!H7131</f>
        <v>1.1688450000000001</v>
      </c>
      <c r="O7155" s="5">
        <f>灯光逐时使用率计算!H7131</f>
        <v>0.37403039999999999</v>
      </c>
      <c r="P7155" s="19">
        <f t="shared" si="1001"/>
        <v>1.5428754000000002</v>
      </c>
      <c r="Q7155" s="19">
        <f t="shared" si="1005"/>
        <v>0</v>
      </c>
      <c r="R7155" s="20">
        <f t="shared" si="1002"/>
        <v>0</v>
      </c>
      <c r="S7155" s="20">
        <f t="shared" si="1006"/>
        <v>0</v>
      </c>
      <c r="T7155" s="20">
        <f>IF((T7154+R7155)&lt;0,0,IF((T7154+R7155)&gt;结论【关键目标】!C$28,结论【关键目标】!C$28,T7154+R7155))</f>
        <v>0</v>
      </c>
      <c r="U7155" s="19">
        <f>IF((T7154+R7155)&lt;结论【关键目标】!$C$28,0,(发电量计算【计算逻辑页】!R7155+发电量计算【计算逻辑页】!T7154-结论【关键目标】!$C$28))</f>
        <v>0</v>
      </c>
      <c r="V7155" s="5">
        <f t="shared" si="1003"/>
        <v>0</v>
      </c>
      <c r="W7155" s="5">
        <f t="shared" si="1004"/>
        <v>0</v>
      </c>
      <c r="X7155" s="5">
        <f t="shared" si="1007"/>
        <v>0</v>
      </c>
    </row>
    <row r="7156" spans="1:24" x14ac:dyDescent="0.15">
      <c r="A7156" s="7">
        <v>7155</v>
      </c>
      <c r="B7156" s="7">
        <v>10</v>
      </c>
      <c r="C7156" s="7">
        <v>26</v>
      </c>
      <c r="D7156" s="7">
        <v>3</v>
      </c>
      <c r="E7156" s="7">
        <v>299</v>
      </c>
      <c r="F7156" s="7">
        <v>11.2</v>
      </c>
      <c r="G7156" s="7">
        <v>0</v>
      </c>
      <c r="H7156" s="7">
        <f t="shared" si="999"/>
        <v>4</v>
      </c>
      <c r="I7156" s="16">
        <f t="shared" si="1000"/>
        <v>45225</v>
      </c>
      <c r="J7156" s="17">
        <v>0.2407</v>
      </c>
      <c r="K7156" s="18">
        <f>G7156*结论【关键目标】!C$27*0.7735*0.001</f>
        <v>0</v>
      </c>
      <c r="L7156" s="5">
        <v>0</v>
      </c>
      <c r="M7156" s="5">
        <f>ABS(IF(L7156&lt;=0,L7156/耗电量关键数据!$B$6/1000,L7156/耗电量关键数据!$B$5/1000))</f>
        <v>0</v>
      </c>
      <c r="N7156" s="5">
        <f>电气设备逐时使用率计算!H7132</f>
        <v>1.1688450000000001</v>
      </c>
      <c r="O7156" s="5">
        <f>灯光逐时使用率计算!H7132</f>
        <v>0.37403039999999999</v>
      </c>
      <c r="P7156" s="19">
        <f t="shared" si="1001"/>
        <v>1.5428754000000002</v>
      </c>
      <c r="Q7156" s="19">
        <f t="shared" si="1005"/>
        <v>0</v>
      </c>
      <c r="R7156" s="20">
        <f t="shared" si="1002"/>
        <v>0</v>
      </c>
      <c r="S7156" s="20">
        <f t="shared" si="1006"/>
        <v>0</v>
      </c>
      <c r="T7156" s="20">
        <f>IF((T7155+R7156)&lt;0,0,IF((T7155+R7156)&gt;结论【关键目标】!C$28,结论【关键目标】!C$28,T7155+R7156))</f>
        <v>0</v>
      </c>
      <c r="U7156" s="19">
        <f>IF((T7155+R7156)&lt;结论【关键目标】!$C$28,0,(发电量计算【计算逻辑页】!R7156+发电量计算【计算逻辑页】!T7155-结论【关键目标】!$C$28))</f>
        <v>0</v>
      </c>
      <c r="V7156" s="5">
        <f t="shared" si="1003"/>
        <v>0</v>
      </c>
      <c r="W7156" s="5">
        <f t="shared" si="1004"/>
        <v>0</v>
      </c>
      <c r="X7156" s="5">
        <f t="shared" si="1007"/>
        <v>0</v>
      </c>
    </row>
    <row r="7157" spans="1:24" x14ac:dyDescent="0.15">
      <c r="A7157" s="7">
        <v>7156</v>
      </c>
      <c r="B7157" s="7">
        <v>10</v>
      </c>
      <c r="C7157" s="7">
        <v>26</v>
      </c>
      <c r="D7157" s="7">
        <v>4</v>
      </c>
      <c r="E7157" s="7">
        <v>299</v>
      </c>
      <c r="F7157" s="7">
        <v>10</v>
      </c>
      <c r="G7157" s="7">
        <v>0</v>
      </c>
      <c r="H7157" s="7">
        <f t="shared" si="999"/>
        <v>4</v>
      </c>
      <c r="I7157" s="16">
        <f t="shared" si="1000"/>
        <v>45225</v>
      </c>
      <c r="J7157" s="17">
        <v>0.2407</v>
      </c>
      <c r="K7157" s="18">
        <f>G7157*结论【关键目标】!C$27*0.7735*0.001</f>
        <v>0</v>
      </c>
      <c r="L7157" s="5">
        <v>0</v>
      </c>
      <c r="M7157" s="5">
        <f>ABS(IF(L7157&lt;=0,L7157/耗电量关键数据!$B$6/1000,L7157/耗电量关键数据!$B$5/1000))</f>
        <v>0</v>
      </c>
      <c r="N7157" s="5">
        <f>电气设备逐时使用率计算!H7133</f>
        <v>1.1688450000000001</v>
      </c>
      <c r="O7157" s="5">
        <f>灯光逐时使用率计算!H7133</f>
        <v>0.37403039999999999</v>
      </c>
      <c r="P7157" s="19">
        <f t="shared" si="1001"/>
        <v>1.5428754000000002</v>
      </c>
      <c r="Q7157" s="19">
        <f t="shared" si="1005"/>
        <v>0</v>
      </c>
      <c r="R7157" s="20">
        <f t="shared" si="1002"/>
        <v>0</v>
      </c>
      <c r="S7157" s="20">
        <f t="shared" si="1006"/>
        <v>0</v>
      </c>
      <c r="T7157" s="20">
        <f>IF((T7156+R7157)&lt;0,0,IF((T7156+R7157)&gt;结论【关键目标】!C$28,结论【关键目标】!C$28,T7156+R7157))</f>
        <v>0</v>
      </c>
      <c r="U7157" s="19">
        <f>IF((T7156+R7157)&lt;结论【关键目标】!$C$28,0,(发电量计算【计算逻辑页】!R7157+发电量计算【计算逻辑页】!T7156-结论【关键目标】!$C$28))</f>
        <v>0</v>
      </c>
      <c r="V7157" s="5">
        <f t="shared" si="1003"/>
        <v>0</v>
      </c>
      <c r="W7157" s="5">
        <f t="shared" si="1004"/>
        <v>0</v>
      </c>
      <c r="X7157" s="5">
        <f t="shared" si="1007"/>
        <v>0</v>
      </c>
    </row>
    <row r="7158" spans="1:24" x14ac:dyDescent="0.15">
      <c r="A7158" s="7">
        <v>7157</v>
      </c>
      <c r="B7158" s="7">
        <v>10</v>
      </c>
      <c r="C7158" s="7">
        <v>26</v>
      </c>
      <c r="D7158" s="7">
        <v>5</v>
      </c>
      <c r="E7158" s="7">
        <v>299</v>
      </c>
      <c r="F7158" s="7">
        <v>8</v>
      </c>
      <c r="G7158" s="7">
        <v>0</v>
      </c>
      <c r="H7158" s="7">
        <f t="shared" si="999"/>
        <v>4</v>
      </c>
      <c r="I7158" s="16">
        <f t="shared" si="1000"/>
        <v>45225</v>
      </c>
      <c r="J7158" s="17">
        <v>0.2407</v>
      </c>
      <c r="K7158" s="18">
        <f>G7158*结论【关键目标】!C$27*0.7735*0.001</f>
        <v>0</v>
      </c>
      <c r="L7158" s="5">
        <v>0</v>
      </c>
      <c r="M7158" s="5">
        <f>ABS(IF(L7158&lt;=0,L7158/耗电量关键数据!$B$6/1000,L7158/耗电量关键数据!$B$5/1000))</f>
        <v>0</v>
      </c>
      <c r="N7158" s="5">
        <f>电气设备逐时使用率计算!H7134</f>
        <v>1.1688450000000001</v>
      </c>
      <c r="O7158" s="5">
        <f>灯光逐时使用率计算!H7134</f>
        <v>0.37403039999999999</v>
      </c>
      <c r="P7158" s="19">
        <f t="shared" si="1001"/>
        <v>1.5428754000000002</v>
      </c>
      <c r="Q7158" s="19">
        <f t="shared" si="1005"/>
        <v>0</v>
      </c>
      <c r="R7158" s="20">
        <f t="shared" si="1002"/>
        <v>0</v>
      </c>
      <c r="S7158" s="20">
        <f t="shared" si="1006"/>
        <v>0</v>
      </c>
      <c r="T7158" s="20">
        <f>IF((T7157+R7158)&lt;0,0,IF((T7157+R7158)&gt;结论【关键目标】!C$28,结论【关键目标】!C$28,T7157+R7158))</f>
        <v>0</v>
      </c>
      <c r="U7158" s="19">
        <f>IF((T7157+R7158)&lt;结论【关键目标】!$C$28,0,(发电量计算【计算逻辑页】!R7158+发电量计算【计算逻辑页】!T7157-结论【关键目标】!$C$28))</f>
        <v>0</v>
      </c>
      <c r="V7158" s="5">
        <f t="shared" si="1003"/>
        <v>0</v>
      </c>
      <c r="W7158" s="5">
        <f t="shared" si="1004"/>
        <v>0</v>
      </c>
      <c r="X7158" s="5">
        <f t="shared" si="1007"/>
        <v>0</v>
      </c>
    </row>
    <row r="7159" spans="1:24" x14ac:dyDescent="0.15">
      <c r="A7159" s="7">
        <v>7158</v>
      </c>
      <c r="B7159" s="7">
        <v>10</v>
      </c>
      <c r="C7159" s="7">
        <v>26</v>
      </c>
      <c r="D7159" s="7">
        <v>6</v>
      </c>
      <c r="E7159" s="7">
        <v>299</v>
      </c>
      <c r="F7159" s="7">
        <v>13.6</v>
      </c>
      <c r="G7159" s="7">
        <v>0</v>
      </c>
      <c r="H7159" s="7">
        <f t="shared" si="999"/>
        <v>4</v>
      </c>
      <c r="I7159" s="16">
        <f t="shared" si="1000"/>
        <v>45225</v>
      </c>
      <c r="J7159" s="17">
        <v>0.2407</v>
      </c>
      <c r="K7159" s="18">
        <f>G7159*结论【关键目标】!C$27*0.7735*0.001</f>
        <v>0</v>
      </c>
      <c r="L7159" s="5">
        <v>0</v>
      </c>
      <c r="M7159" s="5">
        <f>ABS(IF(L7159&lt;=0,L7159/耗电量关键数据!$B$6/1000,L7159/耗电量关键数据!$B$5/1000))</f>
        <v>0</v>
      </c>
      <c r="N7159" s="5">
        <f>电气设备逐时使用率计算!H7135</f>
        <v>1.1688450000000001</v>
      </c>
      <c r="O7159" s="5">
        <f>灯光逐时使用率计算!H7135</f>
        <v>0.37403039999999999</v>
      </c>
      <c r="P7159" s="19">
        <f t="shared" si="1001"/>
        <v>1.5428754000000002</v>
      </c>
      <c r="Q7159" s="19">
        <f t="shared" si="1005"/>
        <v>0</v>
      </c>
      <c r="R7159" s="20">
        <f t="shared" si="1002"/>
        <v>0</v>
      </c>
      <c r="S7159" s="20">
        <f t="shared" si="1006"/>
        <v>0</v>
      </c>
      <c r="T7159" s="20">
        <f>IF((T7158+R7159)&lt;0,0,IF((T7158+R7159)&gt;结论【关键目标】!C$28,结论【关键目标】!C$28,T7158+R7159))</f>
        <v>0</v>
      </c>
      <c r="U7159" s="19">
        <f>IF((T7158+R7159)&lt;结论【关键目标】!$C$28,0,(发电量计算【计算逻辑页】!R7159+发电量计算【计算逻辑页】!T7158-结论【关键目标】!$C$28))</f>
        <v>0</v>
      </c>
      <c r="V7159" s="5">
        <f t="shared" si="1003"/>
        <v>0</v>
      </c>
      <c r="W7159" s="5">
        <f t="shared" si="1004"/>
        <v>0</v>
      </c>
      <c r="X7159" s="5">
        <f t="shared" si="1007"/>
        <v>0</v>
      </c>
    </row>
    <row r="7160" spans="1:24" x14ac:dyDescent="0.15">
      <c r="A7160" s="7">
        <v>7159</v>
      </c>
      <c r="B7160" s="7">
        <v>10</v>
      </c>
      <c r="C7160" s="7">
        <v>26</v>
      </c>
      <c r="D7160" s="7">
        <v>7</v>
      </c>
      <c r="E7160" s="7">
        <v>299</v>
      </c>
      <c r="F7160" s="7">
        <v>8</v>
      </c>
      <c r="G7160" s="7">
        <v>6.5</v>
      </c>
      <c r="H7160" s="7">
        <f t="shared" si="999"/>
        <v>4</v>
      </c>
      <c r="I7160" s="16">
        <f t="shared" si="1000"/>
        <v>45225</v>
      </c>
      <c r="J7160" s="17">
        <v>0.2407</v>
      </c>
      <c r="K7160" s="18">
        <f>G7160*结论【关键目标】!C$27*0.7735*0.001</f>
        <v>0.60332999999999992</v>
      </c>
      <c r="L7160" s="5">
        <v>0</v>
      </c>
      <c r="M7160" s="5">
        <f>ABS(IF(L7160&lt;=0,L7160/耗电量关键数据!$B$6/1000,L7160/耗电量关键数据!$B$5/1000))</f>
        <v>0</v>
      </c>
      <c r="N7160" s="5">
        <f>电气设备逐时使用率计算!H7136</f>
        <v>2.3376900000000003</v>
      </c>
      <c r="O7160" s="5">
        <f>灯光逐时使用率计算!H7136</f>
        <v>1.2467680000000001</v>
      </c>
      <c r="P7160" s="19">
        <f t="shared" si="1001"/>
        <v>3.5844580000000006</v>
      </c>
      <c r="Q7160" s="19">
        <f t="shared" si="1005"/>
        <v>0</v>
      </c>
      <c r="R7160" s="20">
        <f t="shared" si="1002"/>
        <v>0.60332999999999992</v>
      </c>
      <c r="S7160" s="20">
        <f t="shared" si="1006"/>
        <v>0</v>
      </c>
      <c r="T7160" s="20">
        <f>IF((T7159+R7160)&lt;0,0,IF((T7159+R7160)&gt;结论【关键目标】!C$28,结论【关键目标】!C$28,T7159+R7160))</f>
        <v>0.60332999999999992</v>
      </c>
      <c r="U7160" s="19">
        <f>IF((T7159+R7160)&lt;结论【关键目标】!$C$28,0,(发电量计算【计算逻辑页】!R7160+发电量计算【计算逻辑页】!T7159-结论【关键目标】!$C$28))</f>
        <v>0</v>
      </c>
      <c r="V7160" s="5">
        <f t="shared" si="1003"/>
        <v>0</v>
      </c>
      <c r="W7160" s="5">
        <f t="shared" si="1004"/>
        <v>0.14522153099999999</v>
      </c>
      <c r="X7160" s="5">
        <f t="shared" si="1007"/>
        <v>0</v>
      </c>
    </row>
    <row r="7161" spans="1:24" x14ac:dyDescent="0.15">
      <c r="A7161" s="7">
        <v>7160</v>
      </c>
      <c r="B7161" s="7">
        <v>10</v>
      </c>
      <c r="C7161" s="7">
        <v>26</v>
      </c>
      <c r="D7161" s="7">
        <v>8</v>
      </c>
      <c r="E7161" s="7">
        <v>299</v>
      </c>
      <c r="F7161" s="7">
        <v>8</v>
      </c>
      <c r="G7161" s="7">
        <v>100.7</v>
      </c>
      <c r="H7161" s="7">
        <f t="shared" si="999"/>
        <v>4</v>
      </c>
      <c r="I7161" s="16">
        <f t="shared" si="1000"/>
        <v>45225</v>
      </c>
      <c r="J7161" s="17">
        <v>0.70809999999999995</v>
      </c>
      <c r="K7161" s="18">
        <f>G7161*结论【关键目标】!C$27*0.7735*0.001</f>
        <v>9.3469740000000012</v>
      </c>
      <c r="L7161" s="5">
        <v>0</v>
      </c>
      <c r="M7161" s="5">
        <f>ABS(IF(L7161&lt;=0,L7161/耗电量关键数据!$B$6/1000,L7161/耗电量关键数据!$B$5/1000))</f>
        <v>0</v>
      </c>
      <c r="N7161" s="5">
        <f>电气设备逐时使用率计算!H7137</f>
        <v>11.688450000000001</v>
      </c>
      <c r="O7161" s="5">
        <f>灯光逐时使用率计算!H7137</f>
        <v>6.2338399999999998</v>
      </c>
      <c r="P7161" s="19">
        <f t="shared" si="1001"/>
        <v>17.92229</v>
      </c>
      <c r="Q7161" s="19">
        <f t="shared" si="1005"/>
        <v>0</v>
      </c>
      <c r="R7161" s="20">
        <f t="shared" si="1002"/>
        <v>9.3469740000000012</v>
      </c>
      <c r="S7161" s="20">
        <f t="shared" si="1006"/>
        <v>0</v>
      </c>
      <c r="T7161" s="20">
        <f>IF((T7160+R7161)&lt;0,0,IF((T7160+R7161)&gt;结论【关键目标】!C$28,结论【关键目标】!C$28,T7160+R7161))</f>
        <v>9.9503040000000009</v>
      </c>
      <c r="U7161" s="19">
        <f>IF((T7160+R7161)&lt;结论【关键目标】!$C$28,0,(发电量计算【计算逻辑页】!R7161+发电量计算【计算逻辑页】!T7160-结论【关键目标】!$C$28))</f>
        <v>0</v>
      </c>
      <c r="V7161" s="5">
        <f t="shared" si="1003"/>
        <v>0</v>
      </c>
      <c r="W7161" s="5">
        <f t="shared" si="1004"/>
        <v>6.6185922894000004</v>
      </c>
      <c r="X7161" s="5">
        <f t="shared" si="1007"/>
        <v>0</v>
      </c>
    </row>
    <row r="7162" spans="1:24" x14ac:dyDescent="0.15">
      <c r="A7162" s="7">
        <v>7161</v>
      </c>
      <c r="B7162" s="7">
        <v>10</v>
      </c>
      <c r="C7162" s="7">
        <v>26</v>
      </c>
      <c r="D7162" s="7">
        <v>9</v>
      </c>
      <c r="E7162" s="7">
        <v>299</v>
      </c>
      <c r="F7162" s="7">
        <v>14.5</v>
      </c>
      <c r="G7162" s="7">
        <v>303.2</v>
      </c>
      <c r="H7162" s="7">
        <f t="shared" si="999"/>
        <v>4</v>
      </c>
      <c r="I7162" s="16">
        <f t="shared" si="1000"/>
        <v>45225</v>
      </c>
      <c r="J7162" s="17">
        <v>0.70809999999999995</v>
      </c>
      <c r="K7162" s="18">
        <f>G7162*结论【关键目标】!C$27*0.7735*0.001</f>
        <v>28.143023999999997</v>
      </c>
      <c r="L7162" s="5">
        <v>0</v>
      </c>
      <c r="M7162" s="5">
        <f>ABS(IF(L7162&lt;=0,L7162/耗电量关键数据!$B$6/1000,L7162/耗电量关键数据!$B$5/1000))</f>
        <v>0</v>
      </c>
      <c r="N7162" s="5">
        <f>电气设备逐时使用率计算!H7138</f>
        <v>22.208055000000002</v>
      </c>
      <c r="O7162" s="5">
        <f>灯光逐时使用率计算!H7138</f>
        <v>11.844296</v>
      </c>
      <c r="P7162" s="19">
        <f t="shared" si="1001"/>
        <v>34.052351000000002</v>
      </c>
      <c r="Q7162" s="19">
        <f t="shared" si="1005"/>
        <v>0</v>
      </c>
      <c r="R7162" s="20">
        <f t="shared" si="1002"/>
        <v>28.143023999999997</v>
      </c>
      <c r="S7162" s="20">
        <f t="shared" si="1006"/>
        <v>0</v>
      </c>
      <c r="T7162" s="20">
        <f>IF((T7161+R7162)&lt;0,0,IF((T7161+R7162)&gt;结论【关键目标】!C$28,结论【关键目标】!C$28,T7161+R7162))</f>
        <v>22</v>
      </c>
      <c r="U7162" s="19">
        <f>IF((T7161+R7162)&lt;结论【关键目标】!$C$28,0,(发电量计算【计算逻辑页】!R7162+发电量计算【计算逻辑页】!T7161-结论【关键目标】!$C$28))</f>
        <v>16.093328</v>
      </c>
      <c r="V7162" s="5">
        <f t="shared" si="1003"/>
        <v>5.6326647999999997</v>
      </c>
      <c r="W7162" s="5">
        <f t="shared" si="1004"/>
        <v>19.928075294399996</v>
      </c>
      <c r="X7162" s="5">
        <f t="shared" si="1007"/>
        <v>0</v>
      </c>
    </row>
    <row r="7163" spans="1:24" x14ac:dyDescent="0.15">
      <c r="A7163" s="7">
        <v>7162</v>
      </c>
      <c r="B7163" s="7">
        <v>10</v>
      </c>
      <c r="C7163" s="7">
        <v>26</v>
      </c>
      <c r="D7163" s="7">
        <v>10</v>
      </c>
      <c r="E7163" s="7">
        <v>299</v>
      </c>
      <c r="F7163" s="7">
        <v>14</v>
      </c>
      <c r="G7163" s="7">
        <v>443.5</v>
      </c>
      <c r="H7163" s="7">
        <f t="shared" si="999"/>
        <v>4</v>
      </c>
      <c r="I7163" s="16">
        <f t="shared" si="1000"/>
        <v>45225</v>
      </c>
      <c r="J7163" s="17">
        <v>0.70809999999999995</v>
      </c>
      <c r="K7163" s="18">
        <f>G7163*结论【关键目标】!C$27*0.7735*0.001</f>
        <v>41.165669999999999</v>
      </c>
      <c r="L7163" s="5">
        <v>0</v>
      </c>
      <c r="M7163" s="5">
        <f>ABS(IF(L7163&lt;=0,L7163/耗电量关键数据!$B$6/1000,L7163/耗电量关键数据!$B$5/1000))</f>
        <v>0</v>
      </c>
      <c r="N7163" s="5">
        <f>电气设备逐时使用率计算!H7139</f>
        <v>22.208055000000002</v>
      </c>
      <c r="O7163" s="5">
        <f>灯光逐时使用率计算!H7139</f>
        <v>11.844296</v>
      </c>
      <c r="P7163" s="19">
        <f t="shared" si="1001"/>
        <v>34.052351000000002</v>
      </c>
      <c r="Q7163" s="19">
        <f t="shared" si="1005"/>
        <v>0</v>
      </c>
      <c r="R7163" s="20">
        <f t="shared" si="1002"/>
        <v>41.165669999999999</v>
      </c>
      <c r="S7163" s="20">
        <f t="shared" si="1006"/>
        <v>0</v>
      </c>
      <c r="T7163" s="20">
        <f>IF((T7162+R7163)&lt;0,0,IF((T7162+R7163)&gt;结论【关键目标】!C$28,结论【关键目标】!C$28,T7162+R7163))</f>
        <v>22</v>
      </c>
      <c r="U7163" s="19">
        <f>IF((T7162+R7163)&lt;结论【关键目标】!$C$28,0,(发电量计算【计算逻辑页】!R7163+发电量计算【计算逻辑页】!T7162-结论【关键目标】!$C$28))</f>
        <v>41.165669999999999</v>
      </c>
      <c r="V7163" s="5">
        <f t="shared" si="1003"/>
        <v>14.407984499999998</v>
      </c>
      <c r="W7163" s="5">
        <f t="shared" si="1004"/>
        <v>24.1124697431</v>
      </c>
      <c r="X7163" s="5">
        <f t="shared" si="1007"/>
        <v>0</v>
      </c>
    </row>
    <row r="7164" spans="1:24" x14ac:dyDescent="0.15">
      <c r="A7164" s="7">
        <v>7163</v>
      </c>
      <c r="B7164" s="7">
        <v>10</v>
      </c>
      <c r="C7164" s="7">
        <v>26</v>
      </c>
      <c r="D7164" s="7">
        <v>11</v>
      </c>
      <c r="E7164" s="7">
        <v>299</v>
      </c>
      <c r="F7164" s="7">
        <v>17</v>
      </c>
      <c r="G7164" s="7">
        <v>592.1</v>
      </c>
      <c r="H7164" s="7">
        <f t="shared" si="999"/>
        <v>4</v>
      </c>
      <c r="I7164" s="16">
        <f t="shared" si="1000"/>
        <v>45225</v>
      </c>
      <c r="J7164" s="17">
        <v>1.2267999999999999</v>
      </c>
      <c r="K7164" s="18">
        <f>G7164*结论【关键目标】!C$27*0.7735*0.001</f>
        <v>54.958721999999995</v>
      </c>
      <c r="L7164" s="5">
        <v>0</v>
      </c>
      <c r="M7164" s="5">
        <f>ABS(IF(L7164&lt;=0,L7164/耗电量关键数据!$B$6/1000,L7164/耗电量关键数据!$B$5/1000))</f>
        <v>0</v>
      </c>
      <c r="N7164" s="5">
        <f>电气设备逐时使用率计算!H7140</f>
        <v>22.208055000000002</v>
      </c>
      <c r="O7164" s="5">
        <f>灯光逐时使用率计算!H7140</f>
        <v>11.844296</v>
      </c>
      <c r="P7164" s="19">
        <f t="shared" si="1001"/>
        <v>34.052351000000002</v>
      </c>
      <c r="Q7164" s="19">
        <f t="shared" si="1005"/>
        <v>34.052351000000002</v>
      </c>
      <c r="R7164" s="20">
        <f t="shared" si="1002"/>
        <v>20.906370999999993</v>
      </c>
      <c r="S7164" s="20">
        <f t="shared" si="1006"/>
        <v>0</v>
      </c>
      <c r="T7164" s="20">
        <f>IF((T7163+R7164)&lt;0,0,IF((T7163+R7164)&gt;结论【关键目标】!C$28,结论【关键目标】!C$28,T7163+R7164))</f>
        <v>22</v>
      </c>
      <c r="U7164" s="19">
        <f>IF((T7163+R7164)&lt;结论【关键目标】!$C$28,0,(发电量计算【计算逻辑页】!R7164+发电量计算【计算逻辑页】!T7163-结论【关键目标】!$C$28))</f>
        <v>20.906370999999993</v>
      </c>
      <c r="V7164" s="5">
        <f t="shared" si="1003"/>
        <v>7.3172298499999968</v>
      </c>
      <c r="W7164" s="5">
        <f t="shared" si="1004"/>
        <v>41.775424206799997</v>
      </c>
      <c r="X7164" s="5">
        <f t="shared" si="1007"/>
        <v>0</v>
      </c>
    </row>
    <row r="7165" spans="1:24" x14ac:dyDescent="0.15">
      <c r="A7165" s="7">
        <v>7164</v>
      </c>
      <c r="B7165" s="7">
        <v>10</v>
      </c>
      <c r="C7165" s="7">
        <v>26</v>
      </c>
      <c r="D7165" s="7">
        <v>12</v>
      </c>
      <c r="E7165" s="7">
        <v>299</v>
      </c>
      <c r="F7165" s="7">
        <v>18.2</v>
      </c>
      <c r="G7165" s="7">
        <v>547.6</v>
      </c>
      <c r="H7165" s="7">
        <f t="shared" si="999"/>
        <v>4</v>
      </c>
      <c r="I7165" s="16">
        <f t="shared" si="1000"/>
        <v>45225</v>
      </c>
      <c r="J7165" s="17">
        <v>1.2267999999999999</v>
      </c>
      <c r="K7165" s="18">
        <f>G7165*结论【关键目标】!C$27*0.7735*0.001</f>
        <v>50.828232</v>
      </c>
      <c r="L7165" s="5">
        <v>0</v>
      </c>
      <c r="M7165" s="5">
        <f>ABS(IF(L7165&lt;=0,L7165/耗电量关键数据!$B$6/1000,L7165/耗电量关键数据!$B$5/1000))</f>
        <v>0</v>
      </c>
      <c r="N7165" s="5">
        <f>电气设备逐时使用率计算!H7141</f>
        <v>11.688450000000001</v>
      </c>
      <c r="O7165" s="5">
        <f>灯光逐时使用率计算!H7141</f>
        <v>9.9741440000000008</v>
      </c>
      <c r="P7165" s="19">
        <f t="shared" si="1001"/>
        <v>21.662594000000002</v>
      </c>
      <c r="Q7165" s="19">
        <f t="shared" si="1005"/>
        <v>21.662594000000002</v>
      </c>
      <c r="R7165" s="20">
        <f t="shared" si="1002"/>
        <v>29.165637999999998</v>
      </c>
      <c r="S7165" s="20">
        <f t="shared" si="1006"/>
        <v>0</v>
      </c>
      <c r="T7165" s="20">
        <f>IF((T7164+R7165)&lt;0,0,IF((T7164+R7165)&gt;结论【关键目标】!C$28,结论【关键目标】!C$28,T7164+R7165))</f>
        <v>22</v>
      </c>
      <c r="U7165" s="19">
        <f>IF((T7164+R7165)&lt;结论【关键目标】!$C$28,0,(发电量计算【计算逻辑页】!R7165+发电量计算【计算逻辑页】!T7164-结论【关键目标】!$C$28))</f>
        <v>29.165638000000001</v>
      </c>
      <c r="V7165" s="5">
        <f t="shared" si="1003"/>
        <v>10.207973299999999</v>
      </c>
      <c r="W7165" s="5">
        <f t="shared" si="1004"/>
        <v>26.5756703192</v>
      </c>
      <c r="X7165" s="5">
        <f t="shared" si="1007"/>
        <v>0</v>
      </c>
    </row>
    <row r="7166" spans="1:24" x14ac:dyDescent="0.15">
      <c r="A7166" s="7">
        <v>7165</v>
      </c>
      <c r="B7166" s="7">
        <v>10</v>
      </c>
      <c r="C7166" s="7">
        <v>26</v>
      </c>
      <c r="D7166" s="7">
        <v>13</v>
      </c>
      <c r="E7166" s="7">
        <v>299</v>
      </c>
      <c r="F7166" s="7">
        <v>20</v>
      </c>
      <c r="G7166" s="7">
        <v>569.1</v>
      </c>
      <c r="H7166" s="7">
        <f t="shared" si="999"/>
        <v>4</v>
      </c>
      <c r="I7166" s="16">
        <f t="shared" si="1000"/>
        <v>45225</v>
      </c>
      <c r="J7166" s="17">
        <v>1.2267999999999999</v>
      </c>
      <c r="K7166" s="18">
        <f>G7166*结论【关键目标】!C$27*0.7735*0.001</f>
        <v>52.823862000000005</v>
      </c>
      <c r="L7166" s="5">
        <v>0</v>
      </c>
      <c r="M7166" s="5">
        <f>ABS(IF(L7166&lt;=0,L7166/耗电量关键数据!$B$6/1000,L7166/耗电量关键数据!$B$5/1000))</f>
        <v>0</v>
      </c>
      <c r="N7166" s="5">
        <f>电气设备逐时使用率计算!H7142</f>
        <v>11.688450000000001</v>
      </c>
      <c r="O7166" s="5">
        <f>灯光逐时使用率计算!H7142</f>
        <v>9.9741440000000008</v>
      </c>
      <c r="P7166" s="19">
        <f t="shared" si="1001"/>
        <v>21.662594000000002</v>
      </c>
      <c r="Q7166" s="19">
        <f t="shared" si="1005"/>
        <v>21.662594000000002</v>
      </c>
      <c r="R7166" s="20">
        <f t="shared" si="1002"/>
        <v>31.161268000000003</v>
      </c>
      <c r="S7166" s="20">
        <f t="shared" si="1006"/>
        <v>0</v>
      </c>
      <c r="T7166" s="20">
        <f>IF((T7165+R7166)&lt;0,0,IF((T7165+R7166)&gt;结论【关键目标】!C$28,结论【关键目标】!C$28,T7165+R7166))</f>
        <v>22</v>
      </c>
      <c r="U7166" s="19">
        <f>IF((T7165+R7166)&lt;结论【关键目标】!$C$28,0,(发电量计算【计算逻辑页】!R7166+发电量计算【计算逻辑页】!T7165-结论【关键目标】!$C$28))</f>
        <v>31.161268000000007</v>
      </c>
      <c r="V7166" s="5">
        <f t="shared" si="1003"/>
        <v>10.906443800000002</v>
      </c>
      <c r="W7166" s="5">
        <f t="shared" si="1004"/>
        <v>26.5756703192</v>
      </c>
      <c r="X7166" s="5">
        <f t="shared" si="1007"/>
        <v>0</v>
      </c>
    </row>
    <row r="7167" spans="1:24" x14ac:dyDescent="0.15">
      <c r="A7167" s="7">
        <v>7166</v>
      </c>
      <c r="B7167" s="7">
        <v>10</v>
      </c>
      <c r="C7167" s="7">
        <v>26</v>
      </c>
      <c r="D7167" s="7">
        <v>14</v>
      </c>
      <c r="E7167" s="7">
        <v>299</v>
      </c>
      <c r="F7167" s="7">
        <v>21</v>
      </c>
      <c r="G7167" s="7">
        <v>436.2</v>
      </c>
      <c r="H7167" s="7">
        <f t="shared" si="999"/>
        <v>4</v>
      </c>
      <c r="I7167" s="16">
        <f t="shared" si="1000"/>
        <v>45225</v>
      </c>
      <c r="J7167" s="17">
        <v>1.2267999999999999</v>
      </c>
      <c r="K7167" s="18">
        <f>G7167*结论【关键目标】!C$27*0.7735*0.001</f>
        <v>40.488083999999994</v>
      </c>
      <c r="L7167" s="5">
        <v>0</v>
      </c>
      <c r="M7167" s="5">
        <f>ABS(IF(L7167&lt;=0,L7167/耗电量关键数据!$B$6/1000,L7167/耗电量关键数据!$B$5/1000))</f>
        <v>0</v>
      </c>
      <c r="N7167" s="5">
        <f>电气设备逐时使用率计算!H7143</f>
        <v>22.208055000000002</v>
      </c>
      <c r="O7167" s="5">
        <f>灯光逐时使用率计算!H7143</f>
        <v>11.844296</v>
      </c>
      <c r="P7167" s="19">
        <f t="shared" si="1001"/>
        <v>34.052351000000002</v>
      </c>
      <c r="Q7167" s="19">
        <f t="shared" si="1005"/>
        <v>34.052351000000002</v>
      </c>
      <c r="R7167" s="20">
        <f t="shared" si="1002"/>
        <v>6.4357329999999919</v>
      </c>
      <c r="S7167" s="20">
        <f t="shared" si="1006"/>
        <v>0</v>
      </c>
      <c r="T7167" s="20">
        <f>IF((T7166+R7167)&lt;0,0,IF((T7166+R7167)&gt;结论【关键目标】!C$28,结论【关键目标】!C$28,T7166+R7167))</f>
        <v>22</v>
      </c>
      <c r="U7167" s="19">
        <f>IF((T7166+R7167)&lt;结论【关键目标】!$C$28,0,(发电量计算【计算逻辑页】!R7167+发电量计算【计算逻辑页】!T7166-结论【关键目标】!$C$28))</f>
        <v>6.4357329999999919</v>
      </c>
      <c r="V7167" s="5">
        <f t="shared" si="1003"/>
        <v>2.252506549999997</v>
      </c>
      <c r="W7167" s="5">
        <f t="shared" si="1004"/>
        <v>41.775424206799997</v>
      </c>
      <c r="X7167" s="5">
        <f t="shared" si="1007"/>
        <v>0</v>
      </c>
    </row>
    <row r="7168" spans="1:24" x14ac:dyDescent="0.15">
      <c r="A7168" s="7">
        <v>7167</v>
      </c>
      <c r="B7168" s="7">
        <v>10</v>
      </c>
      <c r="C7168" s="7">
        <v>26</v>
      </c>
      <c r="D7168" s="7">
        <v>15</v>
      </c>
      <c r="E7168" s="7">
        <v>299</v>
      </c>
      <c r="F7168" s="7">
        <v>20.2</v>
      </c>
      <c r="G7168" s="7">
        <v>279</v>
      </c>
      <c r="H7168" s="7">
        <f t="shared" si="999"/>
        <v>4</v>
      </c>
      <c r="I7168" s="16">
        <f t="shared" si="1000"/>
        <v>45225</v>
      </c>
      <c r="J7168" s="17">
        <v>1.2267999999999999</v>
      </c>
      <c r="K7168" s="18">
        <f>G7168*结论【关键目标】!C$27*0.7735*0.001</f>
        <v>25.89678</v>
      </c>
      <c r="L7168" s="5">
        <v>0</v>
      </c>
      <c r="M7168" s="5">
        <f>ABS(IF(L7168&lt;=0,L7168/耗电量关键数据!$B$6/1000,L7168/耗电量关键数据!$B$5/1000))</f>
        <v>0</v>
      </c>
      <c r="N7168" s="5">
        <f>电气设备逐时使用率计算!H7144</f>
        <v>22.208055000000002</v>
      </c>
      <c r="O7168" s="5">
        <f>灯光逐时使用率计算!H7144</f>
        <v>11.844296</v>
      </c>
      <c r="P7168" s="19">
        <f t="shared" si="1001"/>
        <v>34.052351000000002</v>
      </c>
      <c r="Q7168" s="19">
        <f t="shared" si="1005"/>
        <v>34.052351000000002</v>
      </c>
      <c r="R7168" s="20">
        <f t="shared" si="1002"/>
        <v>-8.1555710000000019</v>
      </c>
      <c r="S7168" s="20">
        <f t="shared" si="1006"/>
        <v>8.1555710000000019</v>
      </c>
      <c r="T7168" s="20">
        <f>IF((T7167+R7168)&lt;0,0,IF((T7167+R7168)&gt;结论【关键目标】!C$28,结论【关键目标】!C$28,T7167+R7168))</f>
        <v>13.844428999999998</v>
      </c>
      <c r="U7168" s="19">
        <f>IF((T7167+R7168)&lt;结论【关键目标】!$C$28,0,(发电量计算【计算逻辑页】!R7168+发电量计算【计算逻辑页】!T7167-结论【关键目标】!$C$28))</f>
        <v>0</v>
      </c>
      <c r="V7168" s="5">
        <f t="shared" si="1003"/>
        <v>0</v>
      </c>
      <c r="W7168" s="5">
        <f t="shared" si="1004"/>
        <v>31.770169703999997</v>
      </c>
      <c r="X7168" s="5">
        <f t="shared" si="1007"/>
        <v>7.1508046528000007</v>
      </c>
    </row>
    <row r="7169" spans="1:24" x14ac:dyDescent="0.15">
      <c r="A7169" s="7">
        <v>7168</v>
      </c>
      <c r="B7169" s="7">
        <v>10</v>
      </c>
      <c r="C7169" s="7">
        <v>26</v>
      </c>
      <c r="D7169" s="7">
        <v>16</v>
      </c>
      <c r="E7169" s="7">
        <v>299</v>
      </c>
      <c r="F7169" s="7">
        <v>20</v>
      </c>
      <c r="G7169" s="7">
        <v>119.6</v>
      </c>
      <c r="H7169" s="7">
        <f t="shared" si="999"/>
        <v>4</v>
      </c>
      <c r="I7169" s="16">
        <f t="shared" si="1000"/>
        <v>45225</v>
      </c>
      <c r="J7169" s="17">
        <v>0.70809999999999995</v>
      </c>
      <c r="K7169" s="18">
        <f>G7169*结论【关键目标】!C$27*0.7735*0.001</f>
        <v>11.101272</v>
      </c>
      <c r="L7169" s="5">
        <v>0</v>
      </c>
      <c r="M7169" s="5">
        <f>ABS(IF(L7169&lt;=0,L7169/耗电量关键数据!$B$6/1000,L7169/耗电量关键数据!$B$5/1000))</f>
        <v>0</v>
      </c>
      <c r="N7169" s="5">
        <f>电气设备逐时使用率计算!H7145</f>
        <v>22.208055000000002</v>
      </c>
      <c r="O7169" s="5">
        <f>灯光逐时使用率计算!H7145</f>
        <v>11.844296</v>
      </c>
      <c r="P7169" s="19">
        <f t="shared" si="1001"/>
        <v>34.052351000000002</v>
      </c>
      <c r="Q7169" s="19">
        <f t="shared" si="1005"/>
        <v>0</v>
      </c>
      <c r="R7169" s="20">
        <f t="shared" si="1002"/>
        <v>11.101272</v>
      </c>
      <c r="S7169" s="20">
        <f t="shared" si="1006"/>
        <v>0</v>
      </c>
      <c r="T7169" s="20">
        <f>IF((T7168+R7169)&lt;0,0,IF((T7168+R7169)&gt;结论【关键目标】!C$28,结论【关键目标】!C$28,T7168+R7169))</f>
        <v>22</v>
      </c>
      <c r="U7169" s="19">
        <f>IF((T7168+R7169)&lt;结论【关键目标】!$C$28,0,(发电量计算【计算逻辑页】!R7169+发电量计算【计算逻辑页】!T7168-结论【关键目标】!$C$28))</f>
        <v>2.9457009999999997</v>
      </c>
      <c r="V7169" s="5">
        <f t="shared" si="1003"/>
        <v>1.0309953499999998</v>
      </c>
      <c r="W7169" s="5">
        <f t="shared" si="1004"/>
        <v>7.8608107031999994</v>
      </c>
      <c r="X7169" s="5">
        <f t="shared" si="1007"/>
        <v>0</v>
      </c>
    </row>
    <row r="7170" spans="1:24" x14ac:dyDescent="0.15">
      <c r="A7170" s="7">
        <v>7169</v>
      </c>
      <c r="B7170" s="7">
        <v>10</v>
      </c>
      <c r="C7170" s="7">
        <v>26</v>
      </c>
      <c r="D7170" s="7">
        <v>17</v>
      </c>
      <c r="E7170" s="7">
        <v>299</v>
      </c>
      <c r="F7170" s="7">
        <v>19</v>
      </c>
      <c r="G7170" s="7">
        <v>0</v>
      </c>
      <c r="H7170" s="7">
        <f t="shared" ref="H7170:H7233" si="1008">WEEKDAY(I:I,2)</f>
        <v>4</v>
      </c>
      <c r="I7170" s="16">
        <f t="shared" ref="I7170:I7233" si="1009">DATE(2023,B7170,C7170)</f>
        <v>45225</v>
      </c>
      <c r="J7170" s="17">
        <v>0.70809999999999995</v>
      </c>
      <c r="K7170" s="18">
        <f>G7170*结论【关键目标】!C$27*0.7735*0.001</f>
        <v>0</v>
      </c>
      <c r="L7170" s="5">
        <v>0</v>
      </c>
      <c r="M7170" s="5">
        <f>ABS(IF(L7170&lt;=0,L7170/耗电量关键数据!$B$6/1000,L7170/耗电量关键数据!$B$5/1000))</f>
        <v>0</v>
      </c>
      <c r="N7170" s="5">
        <f>电气设备逐时使用率计算!H7146</f>
        <v>22.208055000000002</v>
      </c>
      <c r="O7170" s="5">
        <f>灯光逐时使用率计算!H7146</f>
        <v>11.844296</v>
      </c>
      <c r="P7170" s="19">
        <f t="shared" ref="P7170:P7233" si="1010">M7170+N7170+O7170</f>
        <v>34.052351000000002</v>
      </c>
      <c r="Q7170" s="19">
        <f t="shared" si="1005"/>
        <v>0</v>
      </c>
      <c r="R7170" s="20">
        <f t="shared" ref="R7170:R7233" si="1011">K7170-Q7170</f>
        <v>0</v>
      </c>
      <c r="S7170" s="20">
        <f t="shared" si="1006"/>
        <v>0</v>
      </c>
      <c r="T7170" s="20">
        <f>IF((T7169+R7170)&lt;0,0,IF((T7169+R7170)&gt;结论【关键目标】!C$28,结论【关键目标】!C$28,T7169+R7170))</f>
        <v>22</v>
      </c>
      <c r="U7170" s="19">
        <f>IF((T7169+R7170)&lt;结论【关键目标】!$C$28,0,(发电量计算【计算逻辑页】!R7170+发电量计算【计算逻辑页】!T7169-结论【关键目标】!$C$28))</f>
        <v>0</v>
      </c>
      <c r="V7170" s="5">
        <f t="shared" ref="V7170:V7233" si="1012">IF(J7170&gt;0.35,U7170*0.35,0)</f>
        <v>0</v>
      </c>
      <c r="W7170" s="5">
        <f t="shared" ref="W7170:W7233" si="1013">IF(P7170&gt;K7170,K7170*J7170,P7170*J7170)</f>
        <v>0</v>
      </c>
      <c r="X7170" s="5">
        <f t="shared" si="1007"/>
        <v>0</v>
      </c>
    </row>
    <row r="7171" spans="1:24" x14ac:dyDescent="0.15">
      <c r="A7171" s="7">
        <v>7170</v>
      </c>
      <c r="B7171" s="7">
        <v>10</v>
      </c>
      <c r="C7171" s="7">
        <v>26</v>
      </c>
      <c r="D7171" s="7">
        <v>18</v>
      </c>
      <c r="E7171" s="7">
        <v>299</v>
      </c>
      <c r="F7171" s="7">
        <v>16.399999999999999</v>
      </c>
      <c r="G7171" s="7">
        <v>0</v>
      </c>
      <c r="H7171" s="7">
        <f t="shared" si="1008"/>
        <v>4</v>
      </c>
      <c r="I7171" s="16">
        <f t="shared" si="1009"/>
        <v>45225</v>
      </c>
      <c r="J7171" s="17">
        <v>0.70809999999999995</v>
      </c>
      <c r="K7171" s="18">
        <f>G7171*结论【关键目标】!C$27*0.7735*0.001</f>
        <v>0</v>
      </c>
      <c r="L7171" s="5">
        <v>0</v>
      </c>
      <c r="M7171" s="5">
        <f>ABS(IF(L7171&lt;=0,L7171/耗电量关键数据!$B$6/1000,L7171/耗电量关键数据!$B$5/1000))</f>
        <v>0</v>
      </c>
      <c r="N7171" s="5">
        <f>电气设备逐时使用率计算!H7147</f>
        <v>7.0130699999999999</v>
      </c>
      <c r="O7171" s="5">
        <f>灯光逐时使用率计算!H7147</f>
        <v>3.7403040000000001</v>
      </c>
      <c r="P7171" s="19">
        <f t="shared" si="1010"/>
        <v>10.753374000000001</v>
      </c>
      <c r="Q7171" s="19">
        <f t="shared" ref="Q7171:Q7234" si="1014">IF(J7171&gt;0.8,P7171,0)</f>
        <v>0</v>
      </c>
      <c r="R7171" s="20">
        <f t="shared" si="1011"/>
        <v>0</v>
      </c>
      <c r="S7171" s="20">
        <f t="shared" ref="S7171:S7234" si="1015">IF(R7171&lt;0,ABS(R7171),0)</f>
        <v>0</v>
      </c>
      <c r="T7171" s="20">
        <f>IF((T7170+R7171)&lt;0,0,IF((T7170+R7171)&gt;结论【关键目标】!C$28,结论【关键目标】!C$28,T7170+R7171))</f>
        <v>22</v>
      </c>
      <c r="U7171" s="19">
        <f>IF((T7170+R7171)&lt;结论【关键目标】!$C$28,0,(发电量计算【计算逻辑页】!R7171+发电量计算【计算逻辑页】!T7170-结论【关键目标】!$C$28))</f>
        <v>0</v>
      </c>
      <c r="V7171" s="5">
        <f t="shared" si="1012"/>
        <v>0</v>
      </c>
      <c r="W7171" s="5">
        <f t="shared" si="1013"/>
        <v>0</v>
      </c>
      <c r="X7171" s="5">
        <f t="shared" si="1007"/>
        <v>0</v>
      </c>
    </row>
    <row r="7172" spans="1:24" x14ac:dyDescent="0.15">
      <c r="A7172" s="7">
        <v>7171</v>
      </c>
      <c r="B7172" s="7">
        <v>10</v>
      </c>
      <c r="C7172" s="7">
        <v>26</v>
      </c>
      <c r="D7172" s="7">
        <v>19</v>
      </c>
      <c r="E7172" s="7">
        <v>299</v>
      </c>
      <c r="F7172" s="7">
        <v>15.6</v>
      </c>
      <c r="G7172" s="7">
        <v>0</v>
      </c>
      <c r="H7172" s="7">
        <f t="shared" si="1008"/>
        <v>4</v>
      </c>
      <c r="I7172" s="16">
        <f t="shared" si="1009"/>
        <v>45225</v>
      </c>
      <c r="J7172" s="17">
        <v>1.2267999999999999</v>
      </c>
      <c r="K7172" s="18">
        <f>G7172*结论【关键目标】!C$27*0.7735*0.001</f>
        <v>0</v>
      </c>
      <c r="L7172" s="5">
        <v>0</v>
      </c>
      <c r="M7172" s="5">
        <f>ABS(IF(L7172&lt;=0,L7172/耗电量关键数据!$B$6/1000,L7172/耗电量关键数据!$B$5/1000))</f>
        <v>0</v>
      </c>
      <c r="N7172" s="5">
        <f>电气设备逐时使用率计算!H7148</f>
        <v>7.0130699999999999</v>
      </c>
      <c r="O7172" s="5">
        <f>灯光逐时使用率计算!H7148</f>
        <v>3.7403040000000001</v>
      </c>
      <c r="P7172" s="19">
        <f t="shared" si="1010"/>
        <v>10.753374000000001</v>
      </c>
      <c r="Q7172" s="19">
        <f t="shared" si="1014"/>
        <v>10.753374000000001</v>
      </c>
      <c r="R7172" s="20">
        <f t="shared" si="1011"/>
        <v>-10.753374000000001</v>
      </c>
      <c r="S7172" s="20">
        <f t="shared" si="1015"/>
        <v>10.753374000000001</v>
      </c>
      <c r="T7172" s="20">
        <f>IF((T7171+R7172)&lt;0,0,IF((T7171+R7172)&gt;结论【关键目标】!C$28,结论【关键目标】!C$28,T7171+R7172))</f>
        <v>11.246625999999999</v>
      </c>
      <c r="U7172" s="19">
        <f>IF((T7171+R7172)&lt;结论【关键目标】!$C$28,0,(发电量计算【计算逻辑页】!R7172+发电量计算【计算逻辑页】!T7171-结论【关键目标】!$C$28))</f>
        <v>0</v>
      </c>
      <c r="V7172" s="5">
        <f t="shared" si="1012"/>
        <v>0</v>
      </c>
      <c r="W7172" s="5">
        <f t="shared" si="1013"/>
        <v>0</v>
      </c>
      <c r="X7172" s="5">
        <f t="shared" ref="X7172:X7235" si="1016">(J7172-0.35)*IF(T7172&gt;S7172,S7172,T7172)</f>
        <v>9.428558323199999</v>
      </c>
    </row>
    <row r="7173" spans="1:24" x14ac:dyDescent="0.15">
      <c r="A7173" s="7">
        <v>7172</v>
      </c>
      <c r="B7173" s="7">
        <v>10</v>
      </c>
      <c r="C7173" s="7">
        <v>26</v>
      </c>
      <c r="D7173" s="7">
        <v>20</v>
      </c>
      <c r="E7173" s="7">
        <v>299</v>
      </c>
      <c r="F7173" s="7">
        <v>15</v>
      </c>
      <c r="G7173" s="7">
        <v>0</v>
      </c>
      <c r="H7173" s="7">
        <f t="shared" si="1008"/>
        <v>4</v>
      </c>
      <c r="I7173" s="16">
        <f t="shared" si="1009"/>
        <v>45225</v>
      </c>
      <c r="J7173" s="17">
        <v>1.2267999999999999</v>
      </c>
      <c r="K7173" s="18">
        <f>G7173*结论【关键目标】!C$27*0.7735*0.001</f>
        <v>0</v>
      </c>
      <c r="L7173" s="5">
        <v>0</v>
      </c>
      <c r="M7173" s="5">
        <f>ABS(IF(L7173&lt;=0,L7173/耗电量关键数据!$B$6/1000,L7173/耗电量关键数据!$B$5/1000))</f>
        <v>0</v>
      </c>
      <c r="N7173" s="5">
        <f>电气设备逐时使用率计算!H7149</f>
        <v>1.1688450000000001</v>
      </c>
      <c r="O7173" s="5">
        <f>灯光逐时使用率计算!H7149</f>
        <v>0.37403039999999999</v>
      </c>
      <c r="P7173" s="19">
        <f t="shared" si="1010"/>
        <v>1.5428754000000002</v>
      </c>
      <c r="Q7173" s="19">
        <f t="shared" si="1014"/>
        <v>1.5428754000000002</v>
      </c>
      <c r="R7173" s="20">
        <f t="shared" si="1011"/>
        <v>-1.5428754000000002</v>
      </c>
      <c r="S7173" s="20">
        <f t="shared" si="1015"/>
        <v>1.5428754000000002</v>
      </c>
      <c r="T7173" s="20">
        <f>IF((T7172+R7173)&lt;0,0,IF((T7172+R7173)&gt;结论【关键目标】!C$28,结论【关键目标】!C$28,T7172+R7173))</f>
        <v>9.7037505999999993</v>
      </c>
      <c r="U7173" s="19">
        <f>IF((T7172+R7173)&lt;结论【关键目标】!$C$28,0,(发电量计算【计算逻辑页】!R7173+发电量计算【计算逻辑页】!T7172-结论【关键目标】!$C$28))</f>
        <v>0</v>
      </c>
      <c r="V7173" s="5">
        <f t="shared" si="1012"/>
        <v>0</v>
      </c>
      <c r="W7173" s="5">
        <f t="shared" si="1013"/>
        <v>0</v>
      </c>
      <c r="X7173" s="5">
        <f t="shared" si="1016"/>
        <v>1.3527931507200002</v>
      </c>
    </row>
    <row r="7174" spans="1:24" x14ac:dyDescent="0.15">
      <c r="A7174" s="7">
        <v>7173</v>
      </c>
      <c r="B7174" s="7">
        <v>10</v>
      </c>
      <c r="C7174" s="7">
        <v>26</v>
      </c>
      <c r="D7174" s="7">
        <v>21</v>
      </c>
      <c r="E7174" s="7">
        <v>299</v>
      </c>
      <c r="F7174" s="7">
        <v>14.2</v>
      </c>
      <c r="G7174" s="7">
        <v>0</v>
      </c>
      <c r="H7174" s="7">
        <f t="shared" si="1008"/>
        <v>4</v>
      </c>
      <c r="I7174" s="16">
        <f t="shared" si="1009"/>
        <v>45225</v>
      </c>
      <c r="J7174" s="17">
        <v>1.2267999999999999</v>
      </c>
      <c r="K7174" s="18">
        <f>G7174*结论【关键目标】!C$27*0.7735*0.001</f>
        <v>0</v>
      </c>
      <c r="L7174" s="5">
        <v>0</v>
      </c>
      <c r="M7174" s="5">
        <f>ABS(IF(L7174&lt;=0,L7174/耗电量关键数据!$B$6/1000,L7174/耗电量关键数据!$B$5/1000))</f>
        <v>0</v>
      </c>
      <c r="N7174" s="5">
        <f>电气设备逐时使用率计算!H7150</f>
        <v>1.1688450000000001</v>
      </c>
      <c r="O7174" s="5">
        <f>灯光逐时使用率计算!H7150</f>
        <v>0.37403039999999999</v>
      </c>
      <c r="P7174" s="19">
        <f t="shared" si="1010"/>
        <v>1.5428754000000002</v>
      </c>
      <c r="Q7174" s="19">
        <f t="shared" si="1014"/>
        <v>1.5428754000000002</v>
      </c>
      <c r="R7174" s="20">
        <f t="shared" si="1011"/>
        <v>-1.5428754000000002</v>
      </c>
      <c r="S7174" s="20">
        <f t="shared" si="1015"/>
        <v>1.5428754000000002</v>
      </c>
      <c r="T7174" s="20">
        <f>IF((T7173+R7174)&lt;0,0,IF((T7173+R7174)&gt;结论【关键目标】!C$28,结论【关键目标】!C$28,T7173+R7174))</f>
        <v>8.1608751999999996</v>
      </c>
      <c r="U7174" s="19">
        <f>IF((T7173+R7174)&lt;结论【关键目标】!$C$28,0,(发电量计算【计算逻辑页】!R7174+发电量计算【计算逻辑页】!T7173-结论【关键目标】!$C$28))</f>
        <v>0</v>
      </c>
      <c r="V7174" s="5">
        <f t="shared" si="1012"/>
        <v>0</v>
      </c>
      <c r="W7174" s="5">
        <f t="shared" si="1013"/>
        <v>0</v>
      </c>
      <c r="X7174" s="5">
        <f t="shared" si="1016"/>
        <v>1.3527931507200002</v>
      </c>
    </row>
    <row r="7175" spans="1:24" x14ac:dyDescent="0.15">
      <c r="A7175" s="7">
        <v>7174</v>
      </c>
      <c r="B7175" s="7">
        <v>10</v>
      </c>
      <c r="C7175" s="7">
        <v>26</v>
      </c>
      <c r="D7175" s="7">
        <v>22</v>
      </c>
      <c r="E7175" s="7">
        <v>299</v>
      </c>
      <c r="F7175" s="7">
        <v>13</v>
      </c>
      <c r="G7175" s="7">
        <v>0</v>
      </c>
      <c r="H7175" s="7">
        <f t="shared" si="1008"/>
        <v>4</v>
      </c>
      <c r="I7175" s="16">
        <f t="shared" si="1009"/>
        <v>45225</v>
      </c>
      <c r="J7175" s="17">
        <v>0.70809999999999995</v>
      </c>
      <c r="K7175" s="18">
        <f>G7175*结论【关键目标】!C$27*0.7735*0.001</f>
        <v>0</v>
      </c>
      <c r="L7175" s="5">
        <v>0</v>
      </c>
      <c r="M7175" s="5">
        <f>ABS(IF(L7175&lt;=0,L7175/耗电量关键数据!$B$6/1000,L7175/耗电量关键数据!$B$5/1000))</f>
        <v>0</v>
      </c>
      <c r="N7175" s="5">
        <f>电气设备逐时使用率计算!H7151</f>
        <v>1.1688450000000001</v>
      </c>
      <c r="O7175" s="5">
        <f>灯光逐时使用率计算!H7151</f>
        <v>0.37403039999999999</v>
      </c>
      <c r="P7175" s="19">
        <f t="shared" si="1010"/>
        <v>1.5428754000000002</v>
      </c>
      <c r="Q7175" s="19">
        <f t="shared" si="1014"/>
        <v>0</v>
      </c>
      <c r="R7175" s="20">
        <f t="shared" si="1011"/>
        <v>0</v>
      </c>
      <c r="S7175" s="20">
        <f t="shared" si="1015"/>
        <v>0</v>
      </c>
      <c r="T7175" s="20">
        <f>IF((T7174+R7175)&lt;0,0,IF((T7174+R7175)&gt;结论【关键目标】!C$28,结论【关键目标】!C$28,T7174+R7175))</f>
        <v>8.1608751999999996</v>
      </c>
      <c r="U7175" s="19">
        <f>IF((T7174+R7175)&lt;结论【关键目标】!$C$28,0,(发电量计算【计算逻辑页】!R7175+发电量计算【计算逻辑页】!T7174-结论【关键目标】!$C$28))</f>
        <v>0</v>
      </c>
      <c r="V7175" s="5">
        <f t="shared" si="1012"/>
        <v>0</v>
      </c>
      <c r="W7175" s="5">
        <f t="shared" si="1013"/>
        <v>0</v>
      </c>
      <c r="X7175" s="5">
        <f t="shared" si="1016"/>
        <v>0</v>
      </c>
    </row>
    <row r="7176" spans="1:24" x14ac:dyDescent="0.15">
      <c r="A7176" s="7">
        <v>7175</v>
      </c>
      <c r="B7176" s="7">
        <v>10</v>
      </c>
      <c r="C7176" s="7">
        <v>26</v>
      </c>
      <c r="D7176" s="7">
        <v>23</v>
      </c>
      <c r="E7176" s="7">
        <v>299</v>
      </c>
      <c r="F7176" s="7">
        <v>13</v>
      </c>
      <c r="G7176" s="7">
        <v>0</v>
      </c>
      <c r="H7176" s="7">
        <f t="shared" si="1008"/>
        <v>4</v>
      </c>
      <c r="I7176" s="16">
        <f t="shared" si="1009"/>
        <v>45225</v>
      </c>
      <c r="J7176" s="17">
        <v>0.70809999999999995</v>
      </c>
      <c r="K7176" s="18">
        <f>G7176*结论【关键目标】!C$27*0.7735*0.001</f>
        <v>0</v>
      </c>
      <c r="L7176" s="5">
        <v>0</v>
      </c>
      <c r="M7176" s="5">
        <f>ABS(IF(L7176&lt;=0,L7176/耗电量关键数据!$B$6/1000,L7176/耗电量关键数据!$B$5/1000))</f>
        <v>0</v>
      </c>
      <c r="N7176" s="5">
        <f>电气设备逐时使用率计算!H7152</f>
        <v>1.1688450000000001</v>
      </c>
      <c r="O7176" s="5">
        <f>灯光逐时使用率计算!H7152</f>
        <v>0.37403039999999999</v>
      </c>
      <c r="P7176" s="19">
        <f t="shared" si="1010"/>
        <v>1.5428754000000002</v>
      </c>
      <c r="Q7176" s="19">
        <f t="shared" si="1014"/>
        <v>0</v>
      </c>
      <c r="R7176" s="20">
        <f t="shared" si="1011"/>
        <v>0</v>
      </c>
      <c r="S7176" s="20">
        <f t="shared" si="1015"/>
        <v>0</v>
      </c>
      <c r="T7176" s="20">
        <f>IF((T7175+R7176)&lt;0,0,IF((T7175+R7176)&gt;结论【关键目标】!C$28,结论【关键目标】!C$28,T7175+R7176))</f>
        <v>8.1608751999999996</v>
      </c>
      <c r="U7176" s="19">
        <f>IF((T7175+R7176)&lt;结论【关键目标】!$C$28,0,(发电量计算【计算逻辑页】!R7176+发电量计算【计算逻辑页】!T7175-结论【关键目标】!$C$28))</f>
        <v>0</v>
      </c>
      <c r="V7176" s="5">
        <f t="shared" si="1012"/>
        <v>0</v>
      </c>
      <c r="W7176" s="5">
        <f t="shared" si="1013"/>
        <v>0</v>
      </c>
      <c r="X7176" s="5">
        <f t="shared" si="1016"/>
        <v>0</v>
      </c>
    </row>
    <row r="7177" spans="1:24" x14ac:dyDescent="0.15">
      <c r="A7177" s="7">
        <v>7176</v>
      </c>
      <c r="B7177" s="7">
        <v>10</v>
      </c>
      <c r="C7177" s="7">
        <v>26</v>
      </c>
      <c r="D7177" s="7">
        <v>24</v>
      </c>
      <c r="E7177" s="7">
        <v>299</v>
      </c>
      <c r="F7177" s="7">
        <v>11.8</v>
      </c>
      <c r="G7177" s="7">
        <v>0</v>
      </c>
      <c r="H7177" s="7">
        <f t="shared" si="1008"/>
        <v>4</v>
      </c>
      <c r="I7177" s="16">
        <f t="shared" si="1009"/>
        <v>45225</v>
      </c>
      <c r="J7177" s="17">
        <v>0.2407</v>
      </c>
      <c r="K7177" s="18">
        <f>G7177*结论【关键目标】!C$27*0.7735*0.001</f>
        <v>0</v>
      </c>
      <c r="L7177" s="5">
        <v>0</v>
      </c>
      <c r="M7177" s="5">
        <f>ABS(IF(L7177&lt;=0,L7177/耗电量关键数据!$B$6/1000,L7177/耗电量关键数据!$B$5/1000))</f>
        <v>0</v>
      </c>
      <c r="N7177" s="5">
        <f>电气设备逐时使用率计算!H7153</f>
        <v>1.1688450000000001</v>
      </c>
      <c r="O7177" s="5">
        <f>灯光逐时使用率计算!H7153</f>
        <v>0.37403039999999999</v>
      </c>
      <c r="P7177" s="19">
        <f t="shared" si="1010"/>
        <v>1.5428754000000002</v>
      </c>
      <c r="Q7177" s="19">
        <f t="shared" si="1014"/>
        <v>0</v>
      </c>
      <c r="R7177" s="20">
        <f t="shared" si="1011"/>
        <v>0</v>
      </c>
      <c r="S7177" s="20">
        <f t="shared" si="1015"/>
        <v>0</v>
      </c>
      <c r="T7177" s="20">
        <f>IF((T7176+R7177)&lt;0,0,IF((T7176+R7177)&gt;结论【关键目标】!C$28,结论【关键目标】!C$28,T7176+R7177))</f>
        <v>8.1608751999999996</v>
      </c>
      <c r="U7177" s="19">
        <f>IF((T7176+R7177)&lt;结论【关键目标】!$C$28,0,(发电量计算【计算逻辑页】!R7177+发电量计算【计算逻辑页】!T7176-结论【关键目标】!$C$28))</f>
        <v>0</v>
      </c>
      <c r="V7177" s="5">
        <f t="shared" si="1012"/>
        <v>0</v>
      </c>
      <c r="W7177" s="5">
        <f t="shared" si="1013"/>
        <v>0</v>
      </c>
      <c r="X7177" s="5">
        <f t="shared" si="1016"/>
        <v>0</v>
      </c>
    </row>
    <row r="7178" spans="1:24" x14ac:dyDescent="0.15">
      <c r="A7178" s="7">
        <v>7177</v>
      </c>
      <c r="B7178" s="7">
        <v>10</v>
      </c>
      <c r="C7178" s="7">
        <v>27</v>
      </c>
      <c r="D7178" s="7">
        <v>1</v>
      </c>
      <c r="E7178" s="7">
        <v>300</v>
      </c>
      <c r="F7178" s="7">
        <v>11</v>
      </c>
      <c r="G7178" s="7">
        <v>0</v>
      </c>
      <c r="H7178" s="7">
        <f t="shared" si="1008"/>
        <v>5</v>
      </c>
      <c r="I7178" s="16">
        <f t="shared" si="1009"/>
        <v>45226</v>
      </c>
      <c r="J7178" s="17">
        <v>0.2407</v>
      </c>
      <c r="K7178" s="18">
        <f>G7178*结论【关键目标】!C$27*0.7735*0.001</f>
        <v>0</v>
      </c>
      <c r="L7178" s="5">
        <v>0</v>
      </c>
      <c r="M7178" s="5">
        <f>ABS(IF(L7178&lt;=0,L7178/耗电量关键数据!$B$6/1000,L7178/耗电量关键数据!$B$5/1000))</f>
        <v>0</v>
      </c>
      <c r="N7178" s="5">
        <f>电气设备逐时使用率计算!H7154</f>
        <v>1.1688450000000001</v>
      </c>
      <c r="O7178" s="5">
        <f>灯光逐时使用率计算!H7154</f>
        <v>0.37403039999999999</v>
      </c>
      <c r="P7178" s="19">
        <f t="shared" si="1010"/>
        <v>1.5428754000000002</v>
      </c>
      <c r="Q7178" s="19">
        <f t="shared" si="1014"/>
        <v>0</v>
      </c>
      <c r="R7178" s="20">
        <f t="shared" si="1011"/>
        <v>0</v>
      </c>
      <c r="S7178" s="20">
        <f t="shared" si="1015"/>
        <v>0</v>
      </c>
      <c r="T7178" s="20">
        <f>IF((T7177+R7178)&lt;0,0,IF((T7177+R7178)&gt;结论【关键目标】!C$28,结论【关键目标】!C$28,T7177+R7178))</f>
        <v>8.1608751999999996</v>
      </c>
      <c r="U7178" s="19">
        <f>IF((T7177+R7178)&lt;结论【关键目标】!$C$28,0,(发电量计算【计算逻辑页】!R7178+发电量计算【计算逻辑页】!T7177-结论【关键目标】!$C$28))</f>
        <v>0</v>
      </c>
      <c r="V7178" s="5">
        <f t="shared" si="1012"/>
        <v>0</v>
      </c>
      <c r="W7178" s="5">
        <f t="shared" si="1013"/>
        <v>0</v>
      </c>
      <c r="X7178" s="5">
        <f t="shared" si="1016"/>
        <v>0</v>
      </c>
    </row>
    <row r="7179" spans="1:24" x14ac:dyDescent="0.15">
      <c r="A7179" s="7">
        <v>7178</v>
      </c>
      <c r="B7179" s="7">
        <v>10</v>
      </c>
      <c r="C7179" s="7">
        <v>27</v>
      </c>
      <c r="D7179" s="7">
        <v>2</v>
      </c>
      <c r="E7179" s="7">
        <v>300</v>
      </c>
      <c r="F7179" s="7">
        <v>11</v>
      </c>
      <c r="G7179" s="7">
        <v>0</v>
      </c>
      <c r="H7179" s="7">
        <f t="shared" si="1008"/>
        <v>5</v>
      </c>
      <c r="I7179" s="16">
        <f t="shared" si="1009"/>
        <v>45226</v>
      </c>
      <c r="J7179" s="17">
        <v>0.2407</v>
      </c>
      <c r="K7179" s="18">
        <f>G7179*结论【关键目标】!C$27*0.7735*0.001</f>
        <v>0</v>
      </c>
      <c r="L7179" s="5">
        <v>0</v>
      </c>
      <c r="M7179" s="5">
        <f>ABS(IF(L7179&lt;=0,L7179/耗电量关键数据!$B$6/1000,L7179/耗电量关键数据!$B$5/1000))</f>
        <v>0</v>
      </c>
      <c r="N7179" s="5">
        <f>电气设备逐时使用率计算!H7155</f>
        <v>1.1688450000000001</v>
      </c>
      <c r="O7179" s="5">
        <f>灯光逐时使用率计算!H7155</f>
        <v>0.37403039999999999</v>
      </c>
      <c r="P7179" s="19">
        <f t="shared" si="1010"/>
        <v>1.5428754000000002</v>
      </c>
      <c r="Q7179" s="19">
        <f t="shared" si="1014"/>
        <v>0</v>
      </c>
      <c r="R7179" s="20">
        <f t="shared" si="1011"/>
        <v>0</v>
      </c>
      <c r="S7179" s="20">
        <f t="shared" si="1015"/>
        <v>0</v>
      </c>
      <c r="T7179" s="20">
        <f>IF((T7178+R7179)&lt;0,0,IF((T7178+R7179)&gt;结论【关键目标】!C$28,结论【关键目标】!C$28,T7178+R7179))</f>
        <v>8.1608751999999996</v>
      </c>
      <c r="U7179" s="19">
        <f>IF((T7178+R7179)&lt;结论【关键目标】!$C$28,0,(发电量计算【计算逻辑页】!R7179+发电量计算【计算逻辑页】!T7178-结论【关键目标】!$C$28))</f>
        <v>0</v>
      </c>
      <c r="V7179" s="5">
        <f t="shared" si="1012"/>
        <v>0</v>
      </c>
      <c r="W7179" s="5">
        <f t="shared" si="1013"/>
        <v>0</v>
      </c>
      <c r="X7179" s="5">
        <f t="shared" si="1016"/>
        <v>0</v>
      </c>
    </row>
    <row r="7180" spans="1:24" x14ac:dyDescent="0.15">
      <c r="A7180" s="7">
        <v>7179</v>
      </c>
      <c r="B7180" s="7">
        <v>10</v>
      </c>
      <c r="C7180" s="7">
        <v>27</v>
      </c>
      <c r="D7180" s="7">
        <v>3</v>
      </c>
      <c r="E7180" s="7">
        <v>300</v>
      </c>
      <c r="F7180" s="7">
        <v>11.4</v>
      </c>
      <c r="G7180" s="7">
        <v>0</v>
      </c>
      <c r="H7180" s="7">
        <f t="shared" si="1008"/>
        <v>5</v>
      </c>
      <c r="I7180" s="16">
        <f t="shared" si="1009"/>
        <v>45226</v>
      </c>
      <c r="J7180" s="17">
        <v>0.2407</v>
      </c>
      <c r="K7180" s="18">
        <f>G7180*结论【关键目标】!C$27*0.7735*0.001</f>
        <v>0</v>
      </c>
      <c r="L7180" s="5">
        <v>0</v>
      </c>
      <c r="M7180" s="5">
        <f>ABS(IF(L7180&lt;=0,L7180/耗电量关键数据!$B$6/1000,L7180/耗电量关键数据!$B$5/1000))</f>
        <v>0</v>
      </c>
      <c r="N7180" s="5">
        <f>电气设备逐时使用率计算!H7156</f>
        <v>1.1688450000000001</v>
      </c>
      <c r="O7180" s="5">
        <f>灯光逐时使用率计算!H7156</f>
        <v>0.37403039999999999</v>
      </c>
      <c r="P7180" s="19">
        <f t="shared" si="1010"/>
        <v>1.5428754000000002</v>
      </c>
      <c r="Q7180" s="19">
        <f t="shared" si="1014"/>
        <v>0</v>
      </c>
      <c r="R7180" s="20">
        <f t="shared" si="1011"/>
        <v>0</v>
      </c>
      <c r="S7180" s="20">
        <f t="shared" si="1015"/>
        <v>0</v>
      </c>
      <c r="T7180" s="20">
        <f>IF((T7179+R7180)&lt;0,0,IF((T7179+R7180)&gt;结论【关键目标】!C$28,结论【关键目标】!C$28,T7179+R7180))</f>
        <v>8.1608751999999996</v>
      </c>
      <c r="U7180" s="19">
        <f>IF((T7179+R7180)&lt;结论【关键目标】!$C$28,0,(发电量计算【计算逻辑页】!R7180+发电量计算【计算逻辑页】!T7179-结论【关键目标】!$C$28))</f>
        <v>0</v>
      </c>
      <c r="V7180" s="5">
        <f t="shared" si="1012"/>
        <v>0</v>
      </c>
      <c r="W7180" s="5">
        <f t="shared" si="1013"/>
        <v>0</v>
      </c>
      <c r="X7180" s="5">
        <f t="shared" si="1016"/>
        <v>0</v>
      </c>
    </row>
    <row r="7181" spans="1:24" x14ac:dyDescent="0.15">
      <c r="A7181" s="7">
        <v>7180</v>
      </c>
      <c r="B7181" s="7">
        <v>10</v>
      </c>
      <c r="C7181" s="7">
        <v>27</v>
      </c>
      <c r="D7181" s="7">
        <v>4</v>
      </c>
      <c r="E7181" s="7">
        <v>300</v>
      </c>
      <c r="F7181" s="7">
        <v>11</v>
      </c>
      <c r="G7181" s="7">
        <v>0</v>
      </c>
      <c r="H7181" s="7">
        <f t="shared" si="1008"/>
        <v>5</v>
      </c>
      <c r="I7181" s="16">
        <f t="shared" si="1009"/>
        <v>45226</v>
      </c>
      <c r="J7181" s="17">
        <v>0.2407</v>
      </c>
      <c r="K7181" s="18">
        <f>G7181*结论【关键目标】!C$27*0.7735*0.001</f>
        <v>0</v>
      </c>
      <c r="L7181" s="5">
        <v>0</v>
      </c>
      <c r="M7181" s="5">
        <f>ABS(IF(L7181&lt;=0,L7181/耗电量关键数据!$B$6/1000,L7181/耗电量关键数据!$B$5/1000))</f>
        <v>0</v>
      </c>
      <c r="N7181" s="5">
        <f>电气设备逐时使用率计算!H7157</f>
        <v>1.1688450000000001</v>
      </c>
      <c r="O7181" s="5">
        <f>灯光逐时使用率计算!H7157</f>
        <v>0.37403039999999999</v>
      </c>
      <c r="P7181" s="19">
        <f t="shared" si="1010"/>
        <v>1.5428754000000002</v>
      </c>
      <c r="Q7181" s="19">
        <f t="shared" si="1014"/>
        <v>0</v>
      </c>
      <c r="R7181" s="20">
        <f t="shared" si="1011"/>
        <v>0</v>
      </c>
      <c r="S7181" s="20">
        <f t="shared" si="1015"/>
        <v>0</v>
      </c>
      <c r="T7181" s="20">
        <f>IF((T7180+R7181)&lt;0,0,IF((T7180+R7181)&gt;结论【关键目标】!C$28,结论【关键目标】!C$28,T7180+R7181))</f>
        <v>8.1608751999999996</v>
      </c>
      <c r="U7181" s="19">
        <f>IF((T7180+R7181)&lt;结论【关键目标】!$C$28,0,(发电量计算【计算逻辑页】!R7181+发电量计算【计算逻辑页】!T7180-结论【关键目标】!$C$28))</f>
        <v>0</v>
      </c>
      <c r="V7181" s="5">
        <f t="shared" si="1012"/>
        <v>0</v>
      </c>
      <c r="W7181" s="5">
        <f t="shared" si="1013"/>
        <v>0</v>
      </c>
      <c r="X7181" s="5">
        <f t="shared" si="1016"/>
        <v>0</v>
      </c>
    </row>
    <row r="7182" spans="1:24" x14ac:dyDescent="0.15">
      <c r="A7182" s="7">
        <v>7181</v>
      </c>
      <c r="B7182" s="7">
        <v>10</v>
      </c>
      <c r="C7182" s="7">
        <v>27</v>
      </c>
      <c r="D7182" s="7">
        <v>5</v>
      </c>
      <c r="E7182" s="7">
        <v>300</v>
      </c>
      <c r="F7182" s="7">
        <v>9</v>
      </c>
      <c r="G7182" s="7">
        <v>0</v>
      </c>
      <c r="H7182" s="7">
        <f t="shared" si="1008"/>
        <v>5</v>
      </c>
      <c r="I7182" s="16">
        <f t="shared" si="1009"/>
        <v>45226</v>
      </c>
      <c r="J7182" s="17">
        <v>0.2407</v>
      </c>
      <c r="K7182" s="18">
        <f>G7182*结论【关键目标】!C$27*0.7735*0.001</f>
        <v>0</v>
      </c>
      <c r="L7182" s="5">
        <v>0</v>
      </c>
      <c r="M7182" s="5">
        <f>ABS(IF(L7182&lt;=0,L7182/耗电量关键数据!$B$6/1000,L7182/耗电量关键数据!$B$5/1000))</f>
        <v>0</v>
      </c>
      <c r="N7182" s="5">
        <f>电气设备逐时使用率计算!H7158</f>
        <v>1.1688450000000001</v>
      </c>
      <c r="O7182" s="5">
        <f>灯光逐时使用率计算!H7158</f>
        <v>0.37403039999999999</v>
      </c>
      <c r="P7182" s="19">
        <f t="shared" si="1010"/>
        <v>1.5428754000000002</v>
      </c>
      <c r="Q7182" s="19">
        <f t="shared" si="1014"/>
        <v>0</v>
      </c>
      <c r="R7182" s="20">
        <f t="shared" si="1011"/>
        <v>0</v>
      </c>
      <c r="S7182" s="20">
        <f t="shared" si="1015"/>
        <v>0</v>
      </c>
      <c r="T7182" s="20">
        <f>IF((T7181+R7182)&lt;0,0,IF((T7181+R7182)&gt;结论【关键目标】!C$28,结论【关键目标】!C$28,T7181+R7182))</f>
        <v>8.1608751999999996</v>
      </c>
      <c r="U7182" s="19">
        <f>IF((T7181+R7182)&lt;结论【关键目标】!$C$28,0,(发电量计算【计算逻辑页】!R7182+发电量计算【计算逻辑页】!T7181-结论【关键目标】!$C$28))</f>
        <v>0</v>
      </c>
      <c r="V7182" s="5">
        <f t="shared" si="1012"/>
        <v>0</v>
      </c>
      <c r="W7182" s="5">
        <f t="shared" si="1013"/>
        <v>0</v>
      </c>
      <c r="X7182" s="5">
        <f t="shared" si="1016"/>
        <v>0</v>
      </c>
    </row>
    <row r="7183" spans="1:24" x14ac:dyDescent="0.15">
      <c r="A7183" s="7">
        <v>7182</v>
      </c>
      <c r="B7183" s="7">
        <v>10</v>
      </c>
      <c r="C7183" s="7">
        <v>27</v>
      </c>
      <c r="D7183" s="7">
        <v>6</v>
      </c>
      <c r="E7183" s="7">
        <v>300</v>
      </c>
      <c r="F7183" s="7">
        <v>10</v>
      </c>
      <c r="G7183" s="7">
        <v>0</v>
      </c>
      <c r="H7183" s="7">
        <f t="shared" si="1008"/>
        <v>5</v>
      </c>
      <c r="I7183" s="16">
        <f t="shared" si="1009"/>
        <v>45226</v>
      </c>
      <c r="J7183" s="17">
        <v>0.2407</v>
      </c>
      <c r="K7183" s="18">
        <f>G7183*结论【关键目标】!C$27*0.7735*0.001</f>
        <v>0</v>
      </c>
      <c r="L7183" s="5">
        <v>0</v>
      </c>
      <c r="M7183" s="5">
        <f>ABS(IF(L7183&lt;=0,L7183/耗电量关键数据!$B$6/1000,L7183/耗电量关键数据!$B$5/1000))</f>
        <v>0</v>
      </c>
      <c r="N7183" s="5">
        <f>电气设备逐时使用率计算!H7159</f>
        <v>1.1688450000000001</v>
      </c>
      <c r="O7183" s="5">
        <f>灯光逐时使用率计算!H7159</f>
        <v>0.37403039999999999</v>
      </c>
      <c r="P7183" s="19">
        <f t="shared" si="1010"/>
        <v>1.5428754000000002</v>
      </c>
      <c r="Q7183" s="19">
        <f t="shared" si="1014"/>
        <v>0</v>
      </c>
      <c r="R7183" s="20">
        <f t="shared" si="1011"/>
        <v>0</v>
      </c>
      <c r="S7183" s="20">
        <f t="shared" si="1015"/>
        <v>0</v>
      </c>
      <c r="T7183" s="20">
        <f>IF((T7182+R7183)&lt;0,0,IF((T7182+R7183)&gt;结论【关键目标】!C$28,结论【关键目标】!C$28,T7182+R7183))</f>
        <v>8.1608751999999996</v>
      </c>
      <c r="U7183" s="19">
        <f>IF((T7182+R7183)&lt;结论【关键目标】!$C$28,0,(发电量计算【计算逻辑页】!R7183+发电量计算【计算逻辑页】!T7182-结论【关键目标】!$C$28))</f>
        <v>0</v>
      </c>
      <c r="V7183" s="5">
        <f t="shared" si="1012"/>
        <v>0</v>
      </c>
      <c r="W7183" s="5">
        <f t="shared" si="1013"/>
        <v>0</v>
      </c>
      <c r="X7183" s="5">
        <f t="shared" si="1016"/>
        <v>0</v>
      </c>
    </row>
    <row r="7184" spans="1:24" x14ac:dyDescent="0.15">
      <c r="A7184" s="7">
        <v>7183</v>
      </c>
      <c r="B7184" s="7">
        <v>10</v>
      </c>
      <c r="C7184" s="7">
        <v>27</v>
      </c>
      <c r="D7184" s="7">
        <v>7</v>
      </c>
      <c r="E7184" s="7">
        <v>300</v>
      </c>
      <c r="F7184" s="7">
        <v>10</v>
      </c>
      <c r="G7184" s="7">
        <v>2.9</v>
      </c>
      <c r="H7184" s="7">
        <f t="shared" si="1008"/>
        <v>5</v>
      </c>
      <c r="I7184" s="16">
        <f t="shared" si="1009"/>
        <v>45226</v>
      </c>
      <c r="J7184" s="17">
        <v>0.2407</v>
      </c>
      <c r="K7184" s="18">
        <f>G7184*结论【关键目标】!C$27*0.7735*0.001</f>
        <v>0.26917800000000003</v>
      </c>
      <c r="L7184" s="5">
        <v>0</v>
      </c>
      <c r="M7184" s="5">
        <f>ABS(IF(L7184&lt;=0,L7184/耗电量关键数据!$B$6/1000,L7184/耗电量关键数据!$B$5/1000))</f>
        <v>0</v>
      </c>
      <c r="N7184" s="5">
        <f>电气设备逐时使用率计算!H7160</f>
        <v>2.3376900000000003</v>
      </c>
      <c r="O7184" s="5">
        <f>灯光逐时使用率计算!H7160</f>
        <v>1.2467680000000001</v>
      </c>
      <c r="P7184" s="19">
        <f t="shared" si="1010"/>
        <v>3.5844580000000006</v>
      </c>
      <c r="Q7184" s="19">
        <f t="shared" si="1014"/>
        <v>0</v>
      </c>
      <c r="R7184" s="20">
        <f t="shared" si="1011"/>
        <v>0.26917800000000003</v>
      </c>
      <c r="S7184" s="20">
        <f t="shared" si="1015"/>
        <v>0</v>
      </c>
      <c r="T7184" s="20">
        <f>IF((T7183+R7184)&lt;0,0,IF((T7183+R7184)&gt;结论【关键目标】!C$28,结论【关键目标】!C$28,T7183+R7184))</f>
        <v>8.4300531999999997</v>
      </c>
      <c r="U7184" s="19">
        <f>IF((T7183+R7184)&lt;结论【关键目标】!$C$28,0,(发电量计算【计算逻辑页】!R7184+发电量计算【计算逻辑页】!T7183-结论【关键目标】!$C$28))</f>
        <v>0</v>
      </c>
      <c r="V7184" s="5">
        <f t="shared" si="1012"/>
        <v>0</v>
      </c>
      <c r="W7184" s="5">
        <f t="shared" si="1013"/>
        <v>6.4791144600000003E-2</v>
      </c>
      <c r="X7184" s="5">
        <f t="shared" si="1016"/>
        <v>0</v>
      </c>
    </row>
    <row r="7185" spans="1:24" x14ac:dyDescent="0.15">
      <c r="A7185" s="7">
        <v>7184</v>
      </c>
      <c r="B7185" s="7">
        <v>10</v>
      </c>
      <c r="C7185" s="7">
        <v>27</v>
      </c>
      <c r="D7185" s="7">
        <v>8</v>
      </c>
      <c r="E7185" s="7">
        <v>300</v>
      </c>
      <c r="F7185" s="7">
        <v>10</v>
      </c>
      <c r="G7185" s="7">
        <v>93.8</v>
      </c>
      <c r="H7185" s="7">
        <f t="shared" si="1008"/>
        <v>5</v>
      </c>
      <c r="I7185" s="16">
        <f t="shared" si="1009"/>
        <v>45226</v>
      </c>
      <c r="J7185" s="17">
        <v>0.70809999999999995</v>
      </c>
      <c r="K7185" s="18">
        <f>G7185*结论【关键目标】!C$27*0.7735*0.001</f>
        <v>8.7065160000000006</v>
      </c>
      <c r="L7185" s="5">
        <v>0</v>
      </c>
      <c r="M7185" s="5">
        <f>ABS(IF(L7185&lt;=0,L7185/耗电量关键数据!$B$6/1000,L7185/耗电量关键数据!$B$5/1000))</f>
        <v>0</v>
      </c>
      <c r="N7185" s="5">
        <f>电气设备逐时使用率计算!H7161</f>
        <v>11.688450000000001</v>
      </c>
      <c r="O7185" s="5">
        <f>灯光逐时使用率计算!H7161</f>
        <v>6.2338399999999998</v>
      </c>
      <c r="P7185" s="19">
        <f t="shared" si="1010"/>
        <v>17.92229</v>
      </c>
      <c r="Q7185" s="19">
        <f t="shared" si="1014"/>
        <v>0</v>
      </c>
      <c r="R7185" s="20">
        <f t="shared" si="1011"/>
        <v>8.7065160000000006</v>
      </c>
      <c r="S7185" s="20">
        <f t="shared" si="1015"/>
        <v>0</v>
      </c>
      <c r="T7185" s="20">
        <f>IF((T7184+R7185)&lt;0,0,IF((T7184+R7185)&gt;结论【关键目标】!C$28,结论【关键目标】!C$28,T7184+R7185))</f>
        <v>17.1365692</v>
      </c>
      <c r="U7185" s="19">
        <f>IF((T7184+R7185)&lt;结论【关键目标】!$C$28,0,(发电量计算【计算逻辑页】!R7185+发电量计算【计算逻辑页】!T7184-结论【关键目标】!$C$28))</f>
        <v>0</v>
      </c>
      <c r="V7185" s="5">
        <f t="shared" si="1012"/>
        <v>0</v>
      </c>
      <c r="W7185" s="5">
        <f t="shared" si="1013"/>
        <v>6.1650839796000003</v>
      </c>
      <c r="X7185" s="5">
        <f t="shared" si="1016"/>
        <v>0</v>
      </c>
    </row>
    <row r="7186" spans="1:24" x14ac:dyDescent="0.15">
      <c r="A7186" s="7">
        <v>7185</v>
      </c>
      <c r="B7186" s="7">
        <v>10</v>
      </c>
      <c r="C7186" s="7">
        <v>27</v>
      </c>
      <c r="D7186" s="7">
        <v>9</v>
      </c>
      <c r="E7186" s="7">
        <v>300</v>
      </c>
      <c r="F7186" s="7">
        <v>10.3</v>
      </c>
      <c r="G7186" s="7">
        <v>197.4</v>
      </c>
      <c r="H7186" s="7">
        <f t="shared" si="1008"/>
        <v>5</v>
      </c>
      <c r="I7186" s="16">
        <f t="shared" si="1009"/>
        <v>45226</v>
      </c>
      <c r="J7186" s="17">
        <v>0.70809999999999995</v>
      </c>
      <c r="K7186" s="18">
        <f>G7186*结论【关键目标】!C$27*0.7735*0.001</f>
        <v>18.322667999999997</v>
      </c>
      <c r="L7186" s="5">
        <v>0</v>
      </c>
      <c r="M7186" s="5">
        <f>ABS(IF(L7186&lt;=0,L7186/耗电量关键数据!$B$6/1000,L7186/耗电量关键数据!$B$5/1000))</f>
        <v>0</v>
      </c>
      <c r="N7186" s="5">
        <f>电气设备逐时使用率计算!H7162</f>
        <v>22.208055000000002</v>
      </c>
      <c r="O7186" s="5">
        <f>灯光逐时使用率计算!H7162</f>
        <v>11.844296</v>
      </c>
      <c r="P7186" s="19">
        <f t="shared" si="1010"/>
        <v>34.052351000000002</v>
      </c>
      <c r="Q7186" s="19">
        <f t="shared" si="1014"/>
        <v>0</v>
      </c>
      <c r="R7186" s="20">
        <f t="shared" si="1011"/>
        <v>18.322667999999997</v>
      </c>
      <c r="S7186" s="20">
        <f t="shared" si="1015"/>
        <v>0</v>
      </c>
      <c r="T7186" s="20">
        <f>IF((T7185+R7186)&lt;0,0,IF((T7185+R7186)&gt;结论【关键目标】!C$28,结论【关键目标】!C$28,T7185+R7186))</f>
        <v>22</v>
      </c>
      <c r="U7186" s="19">
        <f>IF((T7185+R7186)&lt;结论【关键目标】!$C$28,0,(发电量计算【计算逻辑页】!R7186+发电量计算【计算逻辑页】!T7185-结论【关键目标】!$C$28))</f>
        <v>13.459237199999997</v>
      </c>
      <c r="V7186" s="5">
        <f t="shared" si="1012"/>
        <v>4.7107330199999984</v>
      </c>
      <c r="W7186" s="5">
        <f t="shared" si="1013"/>
        <v>12.974281210799997</v>
      </c>
      <c r="X7186" s="5">
        <f t="shared" si="1016"/>
        <v>0</v>
      </c>
    </row>
    <row r="7187" spans="1:24" x14ac:dyDescent="0.15">
      <c r="A7187" s="7">
        <v>7186</v>
      </c>
      <c r="B7187" s="7">
        <v>10</v>
      </c>
      <c r="C7187" s="7">
        <v>27</v>
      </c>
      <c r="D7187" s="7">
        <v>10</v>
      </c>
      <c r="E7187" s="7">
        <v>300</v>
      </c>
      <c r="F7187" s="7">
        <v>10</v>
      </c>
      <c r="G7187" s="7">
        <v>201.5</v>
      </c>
      <c r="H7187" s="7">
        <f t="shared" si="1008"/>
        <v>5</v>
      </c>
      <c r="I7187" s="16">
        <f t="shared" si="1009"/>
        <v>45226</v>
      </c>
      <c r="J7187" s="17">
        <v>0.70809999999999995</v>
      </c>
      <c r="K7187" s="18">
        <f>G7187*结论【关键目标】!C$27*0.7735*0.001</f>
        <v>18.703230000000001</v>
      </c>
      <c r="L7187" s="5">
        <v>0</v>
      </c>
      <c r="M7187" s="5">
        <f>ABS(IF(L7187&lt;=0,L7187/耗电量关键数据!$B$6/1000,L7187/耗电量关键数据!$B$5/1000))</f>
        <v>0</v>
      </c>
      <c r="N7187" s="5">
        <f>电气设备逐时使用率计算!H7163</f>
        <v>22.208055000000002</v>
      </c>
      <c r="O7187" s="5">
        <f>灯光逐时使用率计算!H7163</f>
        <v>11.844296</v>
      </c>
      <c r="P7187" s="19">
        <f t="shared" si="1010"/>
        <v>34.052351000000002</v>
      </c>
      <c r="Q7187" s="19">
        <f t="shared" si="1014"/>
        <v>0</v>
      </c>
      <c r="R7187" s="20">
        <f t="shared" si="1011"/>
        <v>18.703230000000001</v>
      </c>
      <c r="S7187" s="20">
        <f t="shared" si="1015"/>
        <v>0</v>
      </c>
      <c r="T7187" s="20">
        <f>IF((T7186+R7187)&lt;0,0,IF((T7186+R7187)&gt;结论【关键目标】!C$28,结论【关键目标】!C$28,T7186+R7187))</f>
        <v>22</v>
      </c>
      <c r="U7187" s="19">
        <f>IF((T7186+R7187)&lt;结论【关键目标】!$C$28,0,(发电量计算【计算逻辑页】!R7187+发电量计算【计算逻辑页】!T7186-结论【关键目标】!$C$28))</f>
        <v>18.703230000000005</v>
      </c>
      <c r="V7187" s="5">
        <f t="shared" si="1012"/>
        <v>6.5461305000000012</v>
      </c>
      <c r="W7187" s="5">
        <f t="shared" si="1013"/>
        <v>13.243757163</v>
      </c>
      <c r="X7187" s="5">
        <f t="shared" si="1016"/>
        <v>0</v>
      </c>
    </row>
    <row r="7188" spans="1:24" x14ac:dyDescent="0.15">
      <c r="A7188" s="7">
        <v>7187</v>
      </c>
      <c r="B7188" s="7">
        <v>10</v>
      </c>
      <c r="C7188" s="7">
        <v>27</v>
      </c>
      <c r="D7188" s="7">
        <v>11</v>
      </c>
      <c r="E7188" s="7">
        <v>300</v>
      </c>
      <c r="F7188" s="7">
        <v>10</v>
      </c>
      <c r="G7188" s="7">
        <v>229.8</v>
      </c>
      <c r="H7188" s="7">
        <f t="shared" si="1008"/>
        <v>5</v>
      </c>
      <c r="I7188" s="16">
        <f t="shared" si="1009"/>
        <v>45226</v>
      </c>
      <c r="J7188" s="17">
        <v>1.2267999999999999</v>
      </c>
      <c r="K7188" s="18">
        <f>G7188*结论【关键目标】!C$27*0.7735*0.001</f>
        <v>21.330036</v>
      </c>
      <c r="L7188" s="5">
        <v>0</v>
      </c>
      <c r="M7188" s="5">
        <f>ABS(IF(L7188&lt;=0,L7188/耗电量关键数据!$B$6/1000,L7188/耗电量关键数据!$B$5/1000))</f>
        <v>0</v>
      </c>
      <c r="N7188" s="5">
        <f>电气设备逐时使用率计算!H7164</f>
        <v>22.208055000000002</v>
      </c>
      <c r="O7188" s="5">
        <f>灯光逐时使用率计算!H7164</f>
        <v>11.844296</v>
      </c>
      <c r="P7188" s="19">
        <f t="shared" si="1010"/>
        <v>34.052351000000002</v>
      </c>
      <c r="Q7188" s="19">
        <f t="shared" si="1014"/>
        <v>34.052351000000002</v>
      </c>
      <c r="R7188" s="20">
        <f t="shared" si="1011"/>
        <v>-12.722315000000002</v>
      </c>
      <c r="S7188" s="20">
        <f t="shared" si="1015"/>
        <v>12.722315000000002</v>
      </c>
      <c r="T7188" s="20">
        <f>IF((T7187+R7188)&lt;0,0,IF((T7187+R7188)&gt;结论【关键目标】!C$28,结论【关键目标】!C$28,T7187+R7188))</f>
        <v>9.2776849999999982</v>
      </c>
      <c r="U7188" s="19">
        <f>IF((T7187+R7188)&lt;结论【关键目标】!$C$28,0,(发电量计算【计算逻辑页】!R7188+发电量计算【计算逻辑页】!T7187-结论【关键目标】!$C$28))</f>
        <v>0</v>
      </c>
      <c r="V7188" s="5">
        <f t="shared" si="1012"/>
        <v>0</v>
      </c>
      <c r="W7188" s="5">
        <f t="shared" si="1013"/>
        <v>26.167688164799998</v>
      </c>
      <c r="X7188" s="5">
        <f t="shared" si="1016"/>
        <v>8.1346742079999981</v>
      </c>
    </row>
    <row r="7189" spans="1:24" x14ac:dyDescent="0.15">
      <c r="A7189" s="7">
        <v>7188</v>
      </c>
      <c r="B7189" s="7">
        <v>10</v>
      </c>
      <c r="C7189" s="7">
        <v>27</v>
      </c>
      <c r="D7189" s="7">
        <v>12</v>
      </c>
      <c r="E7189" s="7">
        <v>300</v>
      </c>
      <c r="F7189" s="7">
        <v>11.5</v>
      </c>
      <c r="G7189" s="7">
        <v>336.5</v>
      </c>
      <c r="H7189" s="7">
        <f t="shared" si="1008"/>
        <v>5</v>
      </c>
      <c r="I7189" s="16">
        <f t="shared" si="1009"/>
        <v>45226</v>
      </c>
      <c r="J7189" s="17">
        <v>1.2267999999999999</v>
      </c>
      <c r="K7189" s="18">
        <f>G7189*结论【关键目标】!C$27*0.7735*0.001</f>
        <v>31.233930000000001</v>
      </c>
      <c r="L7189" s="5">
        <v>0</v>
      </c>
      <c r="M7189" s="5">
        <f>ABS(IF(L7189&lt;=0,L7189/耗电量关键数据!$B$6/1000,L7189/耗电量关键数据!$B$5/1000))</f>
        <v>0</v>
      </c>
      <c r="N7189" s="5">
        <f>电气设备逐时使用率计算!H7165</f>
        <v>11.688450000000001</v>
      </c>
      <c r="O7189" s="5">
        <f>灯光逐时使用率计算!H7165</f>
        <v>9.9741440000000008</v>
      </c>
      <c r="P7189" s="19">
        <f t="shared" si="1010"/>
        <v>21.662594000000002</v>
      </c>
      <c r="Q7189" s="19">
        <f t="shared" si="1014"/>
        <v>21.662594000000002</v>
      </c>
      <c r="R7189" s="20">
        <f t="shared" si="1011"/>
        <v>9.5713359999999987</v>
      </c>
      <c r="S7189" s="20">
        <f t="shared" si="1015"/>
        <v>0</v>
      </c>
      <c r="T7189" s="20">
        <f>IF((T7188+R7189)&lt;0,0,IF((T7188+R7189)&gt;结论【关键目标】!C$28,结论【关键目标】!C$28,T7188+R7189))</f>
        <v>18.849020999999997</v>
      </c>
      <c r="U7189" s="19">
        <f>IF((T7188+R7189)&lt;结论【关键目标】!$C$28,0,(发电量计算【计算逻辑页】!R7189+发电量计算【计算逻辑页】!T7188-结论【关键目标】!$C$28))</f>
        <v>0</v>
      </c>
      <c r="V7189" s="5">
        <f t="shared" si="1012"/>
        <v>0</v>
      </c>
      <c r="W7189" s="5">
        <f t="shared" si="1013"/>
        <v>26.5756703192</v>
      </c>
      <c r="X7189" s="5">
        <f t="shared" si="1016"/>
        <v>0</v>
      </c>
    </row>
    <row r="7190" spans="1:24" x14ac:dyDescent="0.15">
      <c r="A7190" s="7">
        <v>7189</v>
      </c>
      <c r="B7190" s="7">
        <v>10</v>
      </c>
      <c r="C7190" s="7">
        <v>27</v>
      </c>
      <c r="D7190" s="7">
        <v>13</v>
      </c>
      <c r="E7190" s="7">
        <v>300</v>
      </c>
      <c r="F7190" s="7">
        <v>12</v>
      </c>
      <c r="G7190" s="7">
        <v>263.60000000000002</v>
      </c>
      <c r="H7190" s="7">
        <f t="shared" si="1008"/>
        <v>5</v>
      </c>
      <c r="I7190" s="16">
        <f t="shared" si="1009"/>
        <v>45226</v>
      </c>
      <c r="J7190" s="17">
        <v>1.2267999999999999</v>
      </c>
      <c r="K7190" s="18">
        <f>G7190*结论【关键目标】!C$27*0.7735*0.001</f>
        <v>24.467352000000002</v>
      </c>
      <c r="L7190" s="5">
        <v>0</v>
      </c>
      <c r="M7190" s="5">
        <f>ABS(IF(L7190&lt;=0,L7190/耗电量关键数据!$B$6/1000,L7190/耗电量关键数据!$B$5/1000))</f>
        <v>0</v>
      </c>
      <c r="N7190" s="5">
        <f>电气设备逐时使用率计算!H7166</f>
        <v>11.688450000000001</v>
      </c>
      <c r="O7190" s="5">
        <f>灯光逐时使用率计算!H7166</f>
        <v>9.9741440000000008</v>
      </c>
      <c r="P7190" s="19">
        <f t="shared" si="1010"/>
        <v>21.662594000000002</v>
      </c>
      <c r="Q7190" s="19">
        <f t="shared" si="1014"/>
        <v>21.662594000000002</v>
      </c>
      <c r="R7190" s="20">
        <f t="shared" si="1011"/>
        <v>2.8047579999999996</v>
      </c>
      <c r="S7190" s="20">
        <f t="shared" si="1015"/>
        <v>0</v>
      </c>
      <c r="T7190" s="20">
        <f>IF((T7189+R7190)&lt;0,0,IF((T7189+R7190)&gt;结论【关键目标】!C$28,结论【关键目标】!C$28,T7189+R7190))</f>
        <v>21.653778999999997</v>
      </c>
      <c r="U7190" s="19">
        <f>IF((T7189+R7190)&lt;结论【关键目标】!$C$28,0,(发电量计算【计算逻辑页】!R7190+发电量计算【计算逻辑页】!T7189-结论【关键目标】!$C$28))</f>
        <v>0</v>
      </c>
      <c r="V7190" s="5">
        <f t="shared" si="1012"/>
        <v>0</v>
      </c>
      <c r="W7190" s="5">
        <f t="shared" si="1013"/>
        <v>26.5756703192</v>
      </c>
      <c r="X7190" s="5">
        <f t="shared" si="1016"/>
        <v>0</v>
      </c>
    </row>
    <row r="7191" spans="1:24" x14ac:dyDescent="0.15">
      <c r="A7191" s="7">
        <v>7190</v>
      </c>
      <c r="B7191" s="7">
        <v>10</v>
      </c>
      <c r="C7191" s="7">
        <v>27</v>
      </c>
      <c r="D7191" s="7">
        <v>14</v>
      </c>
      <c r="E7191" s="7">
        <v>300</v>
      </c>
      <c r="F7191" s="7">
        <v>12</v>
      </c>
      <c r="G7191" s="7">
        <v>218.1</v>
      </c>
      <c r="H7191" s="7">
        <f t="shared" si="1008"/>
        <v>5</v>
      </c>
      <c r="I7191" s="16">
        <f t="shared" si="1009"/>
        <v>45226</v>
      </c>
      <c r="J7191" s="17">
        <v>1.2267999999999999</v>
      </c>
      <c r="K7191" s="18">
        <f>G7191*结论【关键目标】!C$27*0.7735*0.001</f>
        <v>20.244041999999997</v>
      </c>
      <c r="L7191" s="5">
        <v>0</v>
      </c>
      <c r="M7191" s="5">
        <f>ABS(IF(L7191&lt;=0,L7191/耗电量关键数据!$B$6/1000,L7191/耗电量关键数据!$B$5/1000))</f>
        <v>0</v>
      </c>
      <c r="N7191" s="5">
        <f>电气设备逐时使用率计算!H7167</f>
        <v>22.208055000000002</v>
      </c>
      <c r="O7191" s="5">
        <f>灯光逐时使用率计算!H7167</f>
        <v>11.844296</v>
      </c>
      <c r="P7191" s="19">
        <f t="shared" si="1010"/>
        <v>34.052351000000002</v>
      </c>
      <c r="Q7191" s="19">
        <f t="shared" si="1014"/>
        <v>34.052351000000002</v>
      </c>
      <c r="R7191" s="20">
        <f t="shared" si="1011"/>
        <v>-13.808309000000005</v>
      </c>
      <c r="S7191" s="20">
        <f t="shared" si="1015"/>
        <v>13.808309000000005</v>
      </c>
      <c r="T7191" s="20">
        <f>IF((T7190+R7191)&lt;0,0,IF((T7190+R7191)&gt;结论【关键目标】!C$28,结论【关键目标】!C$28,T7190+R7191))</f>
        <v>7.8454699999999917</v>
      </c>
      <c r="U7191" s="19">
        <f>IF((T7190+R7191)&lt;结论【关键目标】!$C$28,0,(发电量计算【计算逻辑页】!R7191+发电量计算【计算逻辑页】!T7190-结论【关键目标】!$C$28))</f>
        <v>0</v>
      </c>
      <c r="V7191" s="5">
        <f t="shared" si="1012"/>
        <v>0</v>
      </c>
      <c r="W7191" s="5">
        <f t="shared" si="1013"/>
        <v>24.835390725599993</v>
      </c>
      <c r="X7191" s="5">
        <f t="shared" si="1016"/>
        <v>6.878908095999992</v>
      </c>
    </row>
    <row r="7192" spans="1:24" x14ac:dyDescent="0.15">
      <c r="A7192" s="7">
        <v>7191</v>
      </c>
      <c r="B7192" s="7">
        <v>10</v>
      </c>
      <c r="C7192" s="7">
        <v>27</v>
      </c>
      <c r="D7192" s="7">
        <v>15</v>
      </c>
      <c r="E7192" s="7">
        <v>300</v>
      </c>
      <c r="F7192" s="7">
        <v>12.4</v>
      </c>
      <c r="G7192" s="7">
        <v>166.2</v>
      </c>
      <c r="H7192" s="7">
        <f t="shared" si="1008"/>
        <v>5</v>
      </c>
      <c r="I7192" s="16">
        <f t="shared" si="1009"/>
        <v>45226</v>
      </c>
      <c r="J7192" s="17">
        <v>1.2267999999999999</v>
      </c>
      <c r="K7192" s="18">
        <f>G7192*结论【关键目标】!C$27*0.7735*0.001</f>
        <v>15.426684</v>
      </c>
      <c r="L7192" s="5">
        <v>0</v>
      </c>
      <c r="M7192" s="5">
        <f>ABS(IF(L7192&lt;=0,L7192/耗电量关键数据!$B$6/1000,L7192/耗电量关键数据!$B$5/1000))</f>
        <v>0</v>
      </c>
      <c r="N7192" s="5">
        <f>电气设备逐时使用率计算!H7168</f>
        <v>22.208055000000002</v>
      </c>
      <c r="O7192" s="5">
        <f>灯光逐时使用率计算!H7168</f>
        <v>11.844296</v>
      </c>
      <c r="P7192" s="19">
        <f t="shared" si="1010"/>
        <v>34.052351000000002</v>
      </c>
      <c r="Q7192" s="19">
        <f t="shared" si="1014"/>
        <v>34.052351000000002</v>
      </c>
      <c r="R7192" s="20">
        <f t="shared" si="1011"/>
        <v>-18.625667</v>
      </c>
      <c r="S7192" s="20">
        <f t="shared" si="1015"/>
        <v>18.625667</v>
      </c>
      <c r="T7192" s="20">
        <f>IF((T7191+R7192)&lt;0,0,IF((T7191+R7192)&gt;结论【关键目标】!C$28,结论【关键目标】!C$28,T7191+R7192))</f>
        <v>0</v>
      </c>
      <c r="U7192" s="19">
        <f>IF((T7191+R7192)&lt;结论【关键目标】!$C$28,0,(发电量计算【计算逻辑页】!R7192+发电量计算【计算逻辑页】!T7191-结论【关键目标】!$C$28))</f>
        <v>0</v>
      </c>
      <c r="V7192" s="5">
        <f t="shared" si="1012"/>
        <v>0</v>
      </c>
      <c r="W7192" s="5">
        <f t="shared" si="1013"/>
        <v>18.925455931199998</v>
      </c>
      <c r="X7192" s="5">
        <f t="shared" si="1016"/>
        <v>0</v>
      </c>
    </row>
    <row r="7193" spans="1:24" x14ac:dyDescent="0.15">
      <c r="A7193" s="7">
        <v>7192</v>
      </c>
      <c r="B7193" s="7">
        <v>10</v>
      </c>
      <c r="C7193" s="7">
        <v>27</v>
      </c>
      <c r="D7193" s="7">
        <v>16</v>
      </c>
      <c r="E7193" s="7">
        <v>300</v>
      </c>
      <c r="F7193" s="7">
        <v>13</v>
      </c>
      <c r="G7193" s="7">
        <v>58.6</v>
      </c>
      <c r="H7193" s="7">
        <f t="shared" si="1008"/>
        <v>5</v>
      </c>
      <c r="I7193" s="16">
        <f t="shared" si="1009"/>
        <v>45226</v>
      </c>
      <c r="J7193" s="17">
        <v>0.70809999999999995</v>
      </c>
      <c r="K7193" s="18">
        <f>G7193*结论【关键目标】!C$27*0.7735*0.001</f>
        <v>5.4392519999999998</v>
      </c>
      <c r="L7193" s="5">
        <v>0</v>
      </c>
      <c r="M7193" s="5">
        <f>ABS(IF(L7193&lt;=0,L7193/耗电量关键数据!$B$6/1000,L7193/耗电量关键数据!$B$5/1000))</f>
        <v>0</v>
      </c>
      <c r="N7193" s="5">
        <f>电气设备逐时使用率计算!H7169</f>
        <v>22.208055000000002</v>
      </c>
      <c r="O7193" s="5">
        <f>灯光逐时使用率计算!H7169</f>
        <v>11.844296</v>
      </c>
      <c r="P7193" s="19">
        <f t="shared" si="1010"/>
        <v>34.052351000000002</v>
      </c>
      <c r="Q7193" s="19">
        <f t="shared" si="1014"/>
        <v>0</v>
      </c>
      <c r="R7193" s="20">
        <f t="shared" si="1011"/>
        <v>5.4392519999999998</v>
      </c>
      <c r="S7193" s="20">
        <f t="shared" si="1015"/>
        <v>0</v>
      </c>
      <c r="T7193" s="20">
        <f>IF((T7192+R7193)&lt;0,0,IF((T7192+R7193)&gt;结论【关键目标】!C$28,结论【关键目标】!C$28,T7192+R7193))</f>
        <v>5.4392519999999998</v>
      </c>
      <c r="U7193" s="19">
        <f>IF((T7192+R7193)&lt;结论【关键目标】!$C$28,0,(发电量计算【计算逻辑页】!R7193+发电量计算【计算逻辑页】!T7192-结论【关键目标】!$C$28))</f>
        <v>0</v>
      </c>
      <c r="V7193" s="5">
        <f t="shared" si="1012"/>
        <v>0</v>
      </c>
      <c r="W7193" s="5">
        <f t="shared" si="1013"/>
        <v>3.8515343411999994</v>
      </c>
      <c r="X7193" s="5">
        <f t="shared" si="1016"/>
        <v>0</v>
      </c>
    </row>
    <row r="7194" spans="1:24" x14ac:dyDescent="0.15">
      <c r="A7194" s="7">
        <v>7193</v>
      </c>
      <c r="B7194" s="7">
        <v>10</v>
      </c>
      <c r="C7194" s="7">
        <v>27</v>
      </c>
      <c r="D7194" s="7">
        <v>17</v>
      </c>
      <c r="E7194" s="7">
        <v>300</v>
      </c>
      <c r="F7194" s="7">
        <v>13</v>
      </c>
      <c r="G7194" s="7">
        <v>0</v>
      </c>
      <c r="H7194" s="7">
        <f t="shared" si="1008"/>
        <v>5</v>
      </c>
      <c r="I7194" s="16">
        <f t="shared" si="1009"/>
        <v>45226</v>
      </c>
      <c r="J7194" s="17">
        <v>0.70809999999999995</v>
      </c>
      <c r="K7194" s="18">
        <f>G7194*结论【关键目标】!C$27*0.7735*0.001</f>
        <v>0</v>
      </c>
      <c r="L7194" s="5">
        <v>0</v>
      </c>
      <c r="M7194" s="5">
        <f>ABS(IF(L7194&lt;=0,L7194/耗电量关键数据!$B$6/1000,L7194/耗电量关键数据!$B$5/1000))</f>
        <v>0</v>
      </c>
      <c r="N7194" s="5">
        <f>电气设备逐时使用率计算!H7170</f>
        <v>22.208055000000002</v>
      </c>
      <c r="O7194" s="5">
        <f>灯光逐时使用率计算!H7170</f>
        <v>11.844296</v>
      </c>
      <c r="P7194" s="19">
        <f t="shared" si="1010"/>
        <v>34.052351000000002</v>
      </c>
      <c r="Q7194" s="19">
        <f t="shared" si="1014"/>
        <v>0</v>
      </c>
      <c r="R7194" s="20">
        <f t="shared" si="1011"/>
        <v>0</v>
      </c>
      <c r="S7194" s="20">
        <f t="shared" si="1015"/>
        <v>0</v>
      </c>
      <c r="T7194" s="20">
        <f>IF((T7193+R7194)&lt;0,0,IF((T7193+R7194)&gt;结论【关键目标】!C$28,结论【关键目标】!C$28,T7193+R7194))</f>
        <v>5.4392519999999998</v>
      </c>
      <c r="U7194" s="19">
        <f>IF((T7193+R7194)&lt;结论【关键目标】!$C$28,0,(发电量计算【计算逻辑页】!R7194+发电量计算【计算逻辑页】!T7193-结论【关键目标】!$C$28))</f>
        <v>0</v>
      </c>
      <c r="V7194" s="5">
        <f t="shared" si="1012"/>
        <v>0</v>
      </c>
      <c r="W7194" s="5">
        <f t="shared" si="1013"/>
        <v>0</v>
      </c>
      <c r="X7194" s="5">
        <f t="shared" si="1016"/>
        <v>0</v>
      </c>
    </row>
    <row r="7195" spans="1:24" x14ac:dyDescent="0.15">
      <c r="A7195" s="7">
        <v>7194</v>
      </c>
      <c r="B7195" s="7">
        <v>10</v>
      </c>
      <c r="C7195" s="7">
        <v>27</v>
      </c>
      <c r="D7195" s="7">
        <v>18</v>
      </c>
      <c r="E7195" s="7">
        <v>300</v>
      </c>
      <c r="F7195" s="7">
        <v>12.5</v>
      </c>
      <c r="G7195" s="7">
        <v>0</v>
      </c>
      <c r="H7195" s="7">
        <f t="shared" si="1008"/>
        <v>5</v>
      </c>
      <c r="I7195" s="16">
        <f t="shared" si="1009"/>
        <v>45226</v>
      </c>
      <c r="J7195" s="17">
        <v>0.70809999999999995</v>
      </c>
      <c r="K7195" s="18">
        <f>G7195*结论【关键目标】!C$27*0.7735*0.001</f>
        <v>0</v>
      </c>
      <c r="L7195" s="5">
        <v>0</v>
      </c>
      <c r="M7195" s="5">
        <f>ABS(IF(L7195&lt;=0,L7195/耗电量关键数据!$B$6/1000,L7195/耗电量关键数据!$B$5/1000))</f>
        <v>0</v>
      </c>
      <c r="N7195" s="5">
        <f>电气设备逐时使用率计算!H7171</f>
        <v>7.0130699999999999</v>
      </c>
      <c r="O7195" s="5">
        <f>灯光逐时使用率计算!H7171</f>
        <v>3.7403040000000001</v>
      </c>
      <c r="P7195" s="19">
        <f t="shared" si="1010"/>
        <v>10.753374000000001</v>
      </c>
      <c r="Q7195" s="19">
        <f t="shared" si="1014"/>
        <v>0</v>
      </c>
      <c r="R7195" s="20">
        <f t="shared" si="1011"/>
        <v>0</v>
      </c>
      <c r="S7195" s="20">
        <f t="shared" si="1015"/>
        <v>0</v>
      </c>
      <c r="T7195" s="20">
        <f>IF((T7194+R7195)&lt;0,0,IF((T7194+R7195)&gt;结论【关键目标】!C$28,结论【关键目标】!C$28,T7194+R7195))</f>
        <v>5.4392519999999998</v>
      </c>
      <c r="U7195" s="19">
        <f>IF((T7194+R7195)&lt;结论【关键目标】!$C$28,0,(发电量计算【计算逻辑页】!R7195+发电量计算【计算逻辑页】!T7194-结论【关键目标】!$C$28))</f>
        <v>0</v>
      </c>
      <c r="V7195" s="5">
        <f t="shared" si="1012"/>
        <v>0</v>
      </c>
      <c r="W7195" s="5">
        <f t="shared" si="1013"/>
        <v>0</v>
      </c>
      <c r="X7195" s="5">
        <f t="shared" si="1016"/>
        <v>0</v>
      </c>
    </row>
    <row r="7196" spans="1:24" x14ac:dyDescent="0.15">
      <c r="A7196" s="7">
        <v>7195</v>
      </c>
      <c r="B7196" s="7">
        <v>10</v>
      </c>
      <c r="C7196" s="7">
        <v>27</v>
      </c>
      <c r="D7196" s="7">
        <v>19</v>
      </c>
      <c r="E7196" s="7">
        <v>300</v>
      </c>
      <c r="F7196" s="7">
        <v>12</v>
      </c>
      <c r="G7196" s="7">
        <v>0</v>
      </c>
      <c r="H7196" s="7">
        <f t="shared" si="1008"/>
        <v>5</v>
      </c>
      <c r="I7196" s="16">
        <f t="shared" si="1009"/>
        <v>45226</v>
      </c>
      <c r="J7196" s="17">
        <v>1.2267999999999999</v>
      </c>
      <c r="K7196" s="18">
        <f>G7196*结论【关键目标】!C$27*0.7735*0.001</f>
        <v>0</v>
      </c>
      <c r="L7196" s="5">
        <v>0</v>
      </c>
      <c r="M7196" s="5">
        <f>ABS(IF(L7196&lt;=0,L7196/耗电量关键数据!$B$6/1000,L7196/耗电量关键数据!$B$5/1000))</f>
        <v>0</v>
      </c>
      <c r="N7196" s="5">
        <f>电气设备逐时使用率计算!H7172</f>
        <v>7.0130699999999999</v>
      </c>
      <c r="O7196" s="5">
        <f>灯光逐时使用率计算!H7172</f>
        <v>3.7403040000000001</v>
      </c>
      <c r="P7196" s="19">
        <f t="shared" si="1010"/>
        <v>10.753374000000001</v>
      </c>
      <c r="Q7196" s="19">
        <f t="shared" si="1014"/>
        <v>10.753374000000001</v>
      </c>
      <c r="R7196" s="20">
        <f t="shared" si="1011"/>
        <v>-10.753374000000001</v>
      </c>
      <c r="S7196" s="20">
        <f t="shared" si="1015"/>
        <v>10.753374000000001</v>
      </c>
      <c r="T7196" s="20">
        <f>IF((T7195+R7196)&lt;0,0,IF((T7195+R7196)&gt;结论【关键目标】!C$28,结论【关键目标】!C$28,T7195+R7196))</f>
        <v>0</v>
      </c>
      <c r="U7196" s="19">
        <f>IF((T7195+R7196)&lt;结论【关键目标】!$C$28,0,(发电量计算【计算逻辑页】!R7196+发电量计算【计算逻辑页】!T7195-结论【关键目标】!$C$28))</f>
        <v>0</v>
      </c>
      <c r="V7196" s="5">
        <f t="shared" si="1012"/>
        <v>0</v>
      </c>
      <c r="W7196" s="5">
        <f t="shared" si="1013"/>
        <v>0</v>
      </c>
      <c r="X7196" s="5">
        <f t="shared" si="1016"/>
        <v>0</v>
      </c>
    </row>
    <row r="7197" spans="1:24" x14ac:dyDescent="0.15">
      <c r="A7197" s="7">
        <v>7196</v>
      </c>
      <c r="B7197" s="7">
        <v>10</v>
      </c>
      <c r="C7197" s="7">
        <v>27</v>
      </c>
      <c r="D7197" s="7">
        <v>20</v>
      </c>
      <c r="E7197" s="7">
        <v>300</v>
      </c>
      <c r="F7197" s="7">
        <v>12</v>
      </c>
      <c r="G7197" s="7">
        <v>0</v>
      </c>
      <c r="H7197" s="7">
        <f t="shared" si="1008"/>
        <v>5</v>
      </c>
      <c r="I7197" s="16">
        <f t="shared" si="1009"/>
        <v>45226</v>
      </c>
      <c r="J7197" s="17">
        <v>1.2267999999999999</v>
      </c>
      <c r="K7197" s="18">
        <f>G7197*结论【关键目标】!C$27*0.7735*0.001</f>
        <v>0</v>
      </c>
      <c r="L7197" s="5">
        <v>0</v>
      </c>
      <c r="M7197" s="5">
        <f>ABS(IF(L7197&lt;=0,L7197/耗电量关键数据!$B$6/1000,L7197/耗电量关键数据!$B$5/1000))</f>
        <v>0</v>
      </c>
      <c r="N7197" s="5">
        <f>电气设备逐时使用率计算!H7173</f>
        <v>1.1688450000000001</v>
      </c>
      <c r="O7197" s="5">
        <f>灯光逐时使用率计算!H7173</f>
        <v>0.37403039999999999</v>
      </c>
      <c r="P7197" s="19">
        <f t="shared" si="1010"/>
        <v>1.5428754000000002</v>
      </c>
      <c r="Q7197" s="19">
        <f t="shared" si="1014"/>
        <v>1.5428754000000002</v>
      </c>
      <c r="R7197" s="20">
        <f t="shared" si="1011"/>
        <v>-1.5428754000000002</v>
      </c>
      <c r="S7197" s="20">
        <f t="shared" si="1015"/>
        <v>1.5428754000000002</v>
      </c>
      <c r="T7197" s="20">
        <f>IF((T7196+R7197)&lt;0,0,IF((T7196+R7197)&gt;结论【关键目标】!C$28,结论【关键目标】!C$28,T7196+R7197))</f>
        <v>0</v>
      </c>
      <c r="U7197" s="19">
        <f>IF((T7196+R7197)&lt;结论【关键目标】!$C$28,0,(发电量计算【计算逻辑页】!R7197+发电量计算【计算逻辑页】!T7196-结论【关键目标】!$C$28))</f>
        <v>0</v>
      </c>
      <c r="V7197" s="5">
        <f t="shared" si="1012"/>
        <v>0</v>
      </c>
      <c r="W7197" s="5">
        <f t="shared" si="1013"/>
        <v>0</v>
      </c>
      <c r="X7197" s="5">
        <f t="shared" si="1016"/>
        <v>0</v>
      </c>
    </row>
    <row r="7198" spans="1:24" x14ac:dyDescent="0.15">
      <c r="A7198" s="7">
        <v>7197</v>
      </c>
      <c r="B7198" s="7">
        <v>10</v>
      </c>
      <c r="C7198" s="7">
        <v>27</v>
      </c>
      <c r="D7198" s="7">
        <v>21</v>
      </c>
      <c r="E7198" s="7">
        <v>300</v>
      </c>
      <c r="F7198" s="7">
        <v>11.7</v>
      </c>
      <c r="G7198" s="7">
        <v>0</v>
      </c>
      <c r="H7198" s="7">
        <f t="shared" si="1008"/>
        <v>5</v>
      </c>
      <c r="I7198" s="16">
        <f t="shared" si="1009"/>
        <v>45226</v>
      </c>
      <c r="J7198" s="17">
        <v>1.2267999999999999</v>
      </c>
      <c r="K7198" s="18">
        <f>G7198*结论【关键目标】!C$27*0.7735*0.001</f>
        <v>0</v>
      </c>
      <c r="L7198" s="5">
        <v>0</v>
      </c>
      <c r="M7198" s="5">
        <f>ABS(IF(L7198&lt;=0,L7198/耗电量关键数据!$B$6/1000,L7198/耗电量关键数据!$B$5/1000))</f>
        <v>0</v>
      </c>
      <c r="N7198" s="5">
        <f>电气设备逐时使用率计算!H7174</f>
        <v>1.1688450000000001</v>
      </c>
      <c r="O7198" s="5">
        <f>灯光逐时使用率计算!H7174</f>
        <v>0.37403039999999999</v>
      </c>
      <c r="P7198" s="19">
        <f t="shared" si="1010"/>
        <v>1.5428754000000002</v>
      </c>
      <c r="Q7198" s="19">
        <f t="shared" si="1014"/>
        <v>1.5428754000000002</v>
      </c>
      <c r="R7198" s="20">
        <f t="shared" si="1011"/>
        <v>-1.5428754000000002</v>
      </c>
      <c r="S7198" s="20">
        <f t="shared" si="1015"/>
        <v>1.5428754000000002</v>
      </c>
      <c r="T7198" s="20">
        <f>IF((T7197+R7198)&lt;0,0,IF((T7197+R7198)&gt;结论【关键目标】!C$28,结论【关键目标】!C$28,T7197+R7198))</f>
        <v>0</v>
      </c>
      <c r="U7198" s="19">
        <f>IF((T7197+R7198)&lt;结论【关键目标】!$C$28,0,(发电量计算【计算逻辑页】!R7198+发电量计算【计算逻辑页】!T7197-结论【关键目标】!$C$28))</f>
        <v>0</v>
      </c>
      <c r="V7198" s="5">
        <f t="shared" si="1012"/>
        <v>0</v>
      </c>
      <c r="W7198" s="5">
        <f t="shared" si="1013"/>
        <v>0</v>
      </c>
      <c r="X7198" s="5">
        <f t="shared" si="1016"/>
        <v>0</v>
      </c>
    </row>
    <row r="7199" spans="1:24" x14ac:dyDescent="0.15">
      <c r="A7199" s="7">
        <v>7198</v>
      </c>
      <c r="B7199" s="7">
        <v>10</v>
      </c>
      <c r="C7199" s="7">
        <v>27</v>
      </c>
      <c r="D7199" s="7">
        <v>22</v>
      </c>
      <c r="E7199" s="7">
        <v>300</v>
      </c>
      <c r="F7199" s="7">
        <v>10</v>
      </c>
      <c r="G7199" s="7">
        <v>0</v>
      </c>
      <c r="H7199" s="7">
        <f t="shared" si="1008"/>
        <v>5</v>
      </c>
      <c r="I7199" s="16">
        <f t="shared" si="1009"/>
        <v>45226</v>
      </c>
      <c r="J7199" s="17">
        <v>0.70809999999999995</v>
      </c>
      <c r="K7199" s="18">
        <f>G7199*结论【关键目标】!C$27*0.7735*0.001</f>
        <v>0</v>
      </c>
      <c r="L7199" s="5">
        <v>0</v>
      </c>
      <c r="M7199" s="5">
        <f>ABS(IF(L7199&lt;=0,L7199/耗电量关键数据!$B$6/1000,L7199/耗电量关键数据!$B$5/1000))</f>
        <v>0</v>
      </c>
      <c r="N7199" s="5">
        <f>电气设备逐时使用率计算!H7175</f>
        <v>1.1688450000000001</v>
      </c>
      <c r="O7199" s="5">
        <f>灯光逐时使用率计算!H7175</f>
        <v>0.37403039999999999</v>
      </c>
      <c r="P7199" s="19">
        <f t="shared" si="1010"/>
        <v>1.5428754000000002</v>
      </c>
      <c r="Q7199" s="19">
        <f t="shared" si="1014"/>
        <v>0</v>
      </c>
      <c r="R7199" s="20">
        <f t="shared" si="1011"/>
        <v>0</v>
      </c>
      <c r="S7199" s="20">
        <f t="shared" si="1015"/>
        <v>0</v>
      </c>
      <c r="T7199" s="20">
        <f>IF((T7198+R7199)&lt;0,0,IF((T7198+R7199)&gt;结论【关键目标】!C$28,结论【关键目标】!C$28,T7198+R7199))</f>
        <v>0</v>
      </c>
      <c r="U7199" s="19">
        <f>IF((T7198+R7199)&lt;结论【关键目标】!$C$28,0,(发电量计算【计算逻辑页】!R7199+发电量计算【计算逻辑页】!T7198-结论【关键目标】!$C$28))</f>
        <v>0</v>
      </c>
      <c r="V7199" s="5">
        <f t="shared" si="1012"/>
        <v>0</v>
      </c>
      <c r="W7199" s="5">
        <f t="shared" si="1013"/>
        <v>0</v>
      </c>
      <c r="X7199" s="5">
        <f t="shared" si="1016"/>
        <v>0</v>
      </c>
    </row>
    <row r="7200" spans="1:24" x14ac:dyDescent="0.15">
      <c r="A7200" s="7">
        <v>7199</v>
      </c>
      <c r="B7200" s="7">
        <v>10</v>
      </c>
      <c r="C7200" s="7">
        <v>27</v>
      </c>
      <c r="D7200" s="7">
        <v>23</v>
      </c>
      <c r="E7200" s="7">
        <v>300</v>
      </c>
      <c r="F7200" s="7">
        <v>10</v>
      </c>
      <c r="G7200" s="7">
        <v>0</v>
      </c>
      <c r="H7200" s="7">
        <f t="shared" si="1008"/>
        <v>5</v>
      </c>
      <c r="I7200" s="16">
        <f t="shared" si="1009"/>
        <v>45226</v>
      </c>
      <c r="J7200" s="17">
        <v>0.70809999999999995</v>
      </c>
      <c r="K7200" s="18">
        <f>G7200*结论【关键目标】!C$27*0.7735*0.001</f>
        <v>0</v>
      </c>
      <c r="L7200" s="5">
        <v>0</v>
      </c>
      <c r="M7200" s="5">
        <f>ABS(IF(L7200&lt;=0,L7200/耗电量关键数据!$B$6/1000,L7200/耗电量关键数据!$B$5/1000))</f>
        <v>0</v>
      </c>
      <c r="N7200" s="5">
        <f>电气设备逐时使用率计算!H7176</f>
        <v>1.1688450000000001</v>
      </c>
      <c r="O7200" s="5">
        <f>灯光逐时使用率计算!H7176</f>
        <v>0.37403039999999999</v>
      </c>
      <c r="P7200" s="19">
        <f t="shared" si="1010"/>
        <v>1.5428754000000002</v>
      </c>
      <c r="Q7200" s="19">
        <f t="shared" si="1014"/>
        <v>0</v>
      </c>
      <c r="R7200" s="20">
        <f t="shared" si="1011"/>
        <v>0</v>
      </c>
      <c r="S7200" s="20">
        <f t="shared" si="1015"/>
        <v>0</v>
      </c>
      <c r="T7200" s="20">
        <f>IF((T7199+R7200)&lt;0,0,IF((T7199+R7200)&gt;结论【关键目标】!C$28,结论【关键目标】!C$28,T7199+R7200))</f>
        <v>0</v>
      </c>
      <c r="U7200" s="19">
        <f>IF((T7199+R7200)&lt;结论【关键目标】!$C$28,0,(发电量计算【计算逻辑页】!R7200+发电量计算【计算逻辑页】!T7199-结论【关键目标】!$C$28))</f>
        <v>0</v>
      </c>
      <c r="V7200" s="5">
        <f t="shared" si="1012"/>
        <v>0</v>
      </c>
      <c r="W7200" s="5">
        <f t="shared" si="1013"/>
        <v>0</v>
      </c>
      <c r="X7200" s="5">
        <f t="shared" si="1016"/>
        <v>0</v>
      </c>
    </row>
    <row r="7201" spans="1:24" x14ac:dyDescent="0.15">
      <c r="A7201" s="7">
        <v>7200</v>
      </c>
      <c r="B7201" s="7">
        <v>10</v>
      </c>
      <c r="C7201" s="7">
        <v>27</v>
      </c>
      <c r="D7201" s="7">
        <v>24</v>
      </c>
      <c r="E7201" s="7">
        <v>300</v>
      </c>
      <c r="F7201" s="7">
        <v>10.4</v>
      </c>
      <c r="G7201" s="7">
        <v>0</v>
      </c>
      <c r="H7201" s="7">
        <f t="shared" si="1008"/>
        <v>5</v>
      </c>
      <c r="I7201" s="16">
        <f t="shared" si="1009"/>
        <v>45226</v>
      </c>
      <c r="J7201" s="17">
        <v>0.2407</v>
      </c>
      <c r="K7201" s="18">
        <f>G7201*结论【关键目标】!C$27*0.7735*0.001</f>
        <v>0</v>
      </c>
      <c r="L7201" s="5">
        <v>0</v>
      </c>
      <c r="M7201" s="5">
        <f>ABS(IF(L7201&lt;=0,L7201/耗电量关键数据!$B$6/1000,L7201/耗电量关键数据!$B$5/1000))</f>
        <v>0</v>
      </c>
      <c r="N7201" s="5">
        <f>电气设备逐时使用率计算!H7177</f>
        <v>1.1688450000000001</v>
      </c>
      <c r="O7201" s="5">
        <f>灯光逐时使用率计算!H7177</f>
        <v>0.37403039999999999</v>
      </c>
      <c r="P7201" s="19">
        <f t="shared" si="1010"/>
        <v>1.5428754000000002</v>
      </c>
      <c r="Q7201" s="19">
        <f t="shared" si="1014"/>
        <v>0</v>
      </c>
      <c r="R7201" s="20">
        <f t="shared" si="1011"/>
        <v>0</v>
      </c>
      <c r="S7201" s="20">
        <f t="shared" si="1015"/>
        <v>0</v>
      </c>
      <c r="T7201" s="20">
        <f>IF((T7200+R7201)&lt;0,0,IF((T7200+R7201)&gt;结论【关键目标】!C$28,结论【关键目标】!C$28,T7200+R7201))</f>
        <v>0</v>
      </c>
      <c r="U7201" s="19">
        <f>IF((T7200+R7201)&lt;结论【关键目标】!$C$28,0,(发电量计算【计算逻辑页】!R7201+发电量计算【计算逻辑页】!T7200-结论【关键目标】!$C$28))</f>
        <v>0</v>
      </c>
      <c r="V7201" s="5">
        <f t="shared" si="1012"/>
        <v>0</v>
      </c>
      <c r="W7201" s="5">
        <f t="shared" si="1013"/>
        <v>0</v>
      </c>
      <c r="X7201" s="5">
        <f t="shared" si="1016"/>
        <v>0</v>
      </c>
    </row>
    <row r="7202" spans="1:24" x14ac:dyDescent="0.15">
      <c r="A7202" s="7">
        <v>7201</v>
      </c>
      <c r="B7202" s="7">
        <v>10</v>
      </c>
      <c r="C7202" s="7">
        <v>28</v>
      </c>
      <c r="D7202" s="7">
        <v>1</v>
      </c>
      <c r="E7202" s="7">
        <v>301</v>
      </c>
      <c r="F7202" s="7">
        <v>10</v>
      </c>
      <c r="G7202" s="7">
        <v>0</v>
      </c>
      <c r="H7202" s="7">
        <f t="shared" si="1008"/>
        <v>6</v>
      </c>
      <c r="I7202" s="16">
        <f t="shared" si="1009"/>
        <v>45227</v>
      </c>
      <c r="J7202" s="17">
        <v>0.2407</v>
      </c>
      <c r="K7202" s="18">
        <f>G7202*结论【关键目标】!C$27*0.7735*0.001</f>
        <v>0</v>
      </c>
      <c r="L7202" s="5">
        <v>0</v>
      </c>
      <c r="M7202" s="5">
        <f>ABS(IF(L7202&lt;=0,L7202/耗电量关键数据!$B$6/1000,L7202/耗电量关键数据!$B$5/1000))</f>
        <v>0</v>
      </c>
      <c r="N7202" s="19">
        <f>耗电量关键数据!$B$14</f>
        <v>1.1688450000000001</v>
      </c>
      <c r="O7202" s="19">
        <f>耗电量关键数据!$B$15</f>
        <v>0.37403039999999999</v>
      </c>
      <c r="P7202" s="19">
        <f t="shared" si="1010"/>
        <v>1.5428754000000002</v>
      </c>
      <c r="Q7202" s="19">
        <f t="shared" si="1014"/>
        <v>0</v>
      </c>
      <c r="R7202" s="20">
        <f t="shared" si="1011"/>
        <v>0</v>
      </c>
      <c r="S7202" s="20">
        <f t="shared" si="1015"/>
        <v>0</v>
      </c>
      <c r="T7202" s="20">
        <f>IF((T7201+R7202)&lt;0,0,IF((T7201+R7202)&gt;结论【关键目标】!C$28,结论【关键目标】!C$28,T7201+R7202))</f>
        <v>0</v>
      </c>
      <c r="U7202" s="19">
        <f>IF((T7201+R7202)&lt;结论【关键目标】!$C$28,0,(发电量计算【计算逻辑页】!R7202+发电量计算【计算逻辑页】!T7201-结论【关键目标】!$C$28))</f>
        <v>0</v>
      </c>
      <c r="V7202" s="5">
        <f t="shared" si="1012"/>
        <v>0</v>
      </c>
      <c r="W7202" s="5">
        <f t="shared" si="1013"/>
        <v>0</v>
      </c>
      <c r="X7202" s="5">
        <f t="shared" si="1016"/>
        <v>0</v>
      </c>
    </row>
    <row r="7203" spans="1:24" x14ac:dyDescent="0.15">
      <c r="A7203" s="7">
        <v>7202</v>
      </c>
      <c r="B7203" s="7">
        <v>10</v>
      </c>
      <c r="C7203" s="7">
        <v>28</v>
      </c>
      <c r="D7203" s="7">
        <v>2</v>
      </c>
      <c r="E7203" s="7">
        <v>301</v>
      </c>
      <c r="F7203" s="7">
        <v>9</v>
      </c>
      <c r="G7203" s="7">
        <v>0</v>
      </c>
      <c r="H7203" s="7">
        <f t="shared" si="1008"/>
        <v>6</v>
      </c>
      <c r="I7203" s="16">
        <f t="shared" si="1009"/>
        <v>45227</v>
      </c>
      <c r="J7203" s="17">
        <v>0.2407</v>
      </c>
      <c r="K7203" s="18">
        <f>G7203*结论【关键目标】!C$27*0.7735*0.001</f>
        <v>0</v>
      </c>
      <c r="L7203" s="5">
        <v>0</v>
      </c>
      <c r="M7203" s="5">
        <f>ABS(IF(L7203&lt;=0,L7203/耗电量关键数据!$B$6/1000,L7203/耗电量关键数据!$B$5/1000))</f>
        <v>0</v>
      </c>
      <c r="N7203" s="19">
        <f>耗电量关键数据!$B$14</f>
        <v>1.1688450000000001</v>
      </c>
      <c r="O7203" s="19">
        <f>耗电量关键数据!$B$15</f>
        <v>0.37403039999999999</v>
      </c>
      <c r="P7203" s="19">
        <f t="shared" si="1010"/>
        <v>1.5428754000000002</v>
      </c>
      <c r="Q7203" s="19">
        <f t="shared" si="1014"/>
        <v>0</v>
      </c>
      <c r="R7203" s="20">
        <f t="shared" si="1011"/>
        <v>0</v>
      </c>
      <c r="S7203" s="20">
        <f t="shared" si="1015"/>
        <v>0</v>
      </c>
      <c r="T7203" s="20">
        <f>IF((T7202+R7203)&lt;0,0,IF((T7202+R7203)&gt;结论【关键目标】!C$28,结论【关键目标】!C$28,T7202+R7203))</f>
        <v>0</v>
      </c>
      <c r="U7203" s="19">
        <f>IF((T7202+R7203)&lt;结论【关键目标】!$C$28,0,(发电量计算【计算逻辑页】!R7203+发电量计算【计算逻辑页】!T7202-结论【关键目标】!$C$28))</f>
        <v>0</v>
      </c>
      <c r="V7203" s="5">
        <f t="shared" si="1012"/>
        <v>0</v>
      </c>
      <c r="W7203" s="5">
        <f t="shared" si="1013"/>
        <v>0</v>
      </c>
      <c r="X7203" s="5">
        <f t="shared" si="1016"/>
        <v>0</v>
      </c>
    </row>
    <row r="7204" spans="1:24" x14ac:dyDescent="0.15">
      <c r="A7204" s="7">
        <v>7203</v>
      </c>
      <c r="B7204" s="7">
        <v>10</v>
      </c>
      <c r="C7204" s="7">
        <v>28</v>
      </c>
      <c r="D7204" s="7">
        <v>3</v>
      </c>
      <c r="E7204" s="7">
        <v>301</v>
      </c>
      <c r="F7204" s="7">
        <v>14.2</v>
      </c>
      <c r="G7204" s="7">
        <v>0</v>
      </c>
      <c r="H7204" s="7">
        <f t="shared" si="1008"/>
        <v>6</v>
      </c>
      <c r="I7204" s="16">
        <f t="shared" si="1009"/>
        <v>45227</v>
      </c>
      <c r="J7204" s="17">
        <v>0.2407</v>
      </c>
      <c r="K7204" s="18">
        <f>G7204*结论【关键目标】!C$27*0.7735*0.001</f>
        <v>0</v>
      </c>
      <c r="L7204" s="5">
        <v>0</v>
      </c>
      <c r="M7204" s="5">
        <f>ABS(IF(L7204&lt;=0,L7204/耗电量关键数据!$B$6/1000,L7204/耗电量关键数据!$B$5/1000))</f>
        <v>0</v>
      </c>
      <c r="N7204" s="19">
        <f>耗电量关键数据!$B$14</f>
        <v>1.1688450000000001</v>
      </c>
      <c r="O7204" s="19">
        <f>耗电量关键数据!$B$15</f>
        <v>0.37403039999999999</v>
      </c>
      <c r="P7204" s="19">
        <f t="shared" si="1010"/>
        <v>1.5428754000000002</v>
      </c>
      <c r="Q7204" s="19">
        <f t="shared" si="1014"/>
        <v>0</v>
      </c>
      <c r="R7204" s="20">
        <f t="shared" si="1011"/>
        <v>0</v>
      </c>
      <c r="S7204" s="20">
        <f t="shared" si="1015"/>
        <v>0</v>
      </c>
      <c r="T7204" s="20">
        <f>IF((T7203+R7204)&lt;0,0,IF((T7203+R7204)&gt;结论【关键目标】!C$28,结论【关键目标】!C$28,T7203+R7204))</f>
        <v>0</v>
      </c>
      <c r="U7204" s="19">
        <f>IF((T7203+R7204)&lt;结论【关键目标】!$C$28,0,(发电量计算【计算逻辑页】!R7204+发电量计算【计算逻辑页】!T7203-结论【关键目标】!$C$28))</f>
        <v>0</v>
      </c>
      <c r="V7204" s="5">
        <f t="shared" si="1012"/>
        <v>0</v>
      </c>
      <c r="W7204" s="5">
        <f t="shared" si="1013"/>
        <v>0</v>
      </c>
      <c r="X7204" s="5">
        <f t="shared" si="1016"/>
        <v>0</v>
      </c>
    </row>
    <row r="7205" spans="1:24" x14ac:dyDescent="0.15">
      <c r="A7205" s="7">
        <v>7204</v>
      </c>
      <c r="B7205" s="7">
        <v>10</v>
      </c>
      <c r="C7205" s="7">
        <v>28</v>
      </c>
      <c r="D7205" s="7">
        <v>4</v>
      </c>
      <c r="E7205" s="7">
        <v>301</v>
      </c>
      <c r="F7205" s="7">
        <v>9</v>
      </c>
      <c r="G7205" s="7">
        <v>0</v>
      </c>
      <c r="H7205" s="7">
        <f t="shared" si="1008"/>
        <v>6</v>
      </c>
      <c r="I7205" s="16">
        <f t="shared" si="1009"/>
        <v>45227</v>
      </c>
      <c r="J7205" s="17">
        <v>0.2407</v>
      </c>
      <c r="K7205" s="18">
        <f>G7205*结论【关键目标】!C$27*0.7735*0.001</f>
        <v>0</v>
      </c>
      <c r="L7205" s="5">
        <v>0</v>
      </c>
      <c r="M7205" s="5">
        <f>ABS(IF(L7205&lt;=0,L7205/耗电量关键数据!$B$6/1000,L7205/耗电量关键数据!$B$5/1000))</f>
        <v>0</v>
      </c>
      <c r="N7205" s="19">
        <f>耗电量关键数据!$B$14</f>
        <v>1.1688450000000001</v>
      </c>
      <c r="O7205" s="19">
        <f>耗电量关键数据!$B$15</f>
        <v>0.37403039999999999</v>
      </c>
      <c r="P7205" s="19">
        <f t="shared" si="1010"/>
        <v>1.5428754000000002</v>
      </c>
      <c r="Q7205" s="19">
        <f t="shared" si="1014"/>
        <v>0</v>
      </c>
      <c r="R7205" s="20">
        <f t="shared" si="1011"/>
        <v>0</v>
      </c>
      <c r="S7205" s="20">
        <f t="shared" si="1015"/>
        <v>0</v>
      </c>
      <c r="T7205" s="20">
        <f>IF((T7204+R7205)&lt;0,0,IF((T7204+R7205)&gt;结论【关键目标】!C$28,结论【关键目标】!C$28,T7204+R7205))</f>
        <v>0</v>
      </c>
      <c r="U7205" s="19">
        <f>IF((T7204+R7205)&lt;结论【关键目标】!$C$28,0,(发电量计算【计算逻辑页】!R7205+发电量计算【计算逻辑页】!T7204-结论【关键目标】!$C$28))</f>
        <v>0</v>
      </c>
      <c r="V7205" s="5">
        <f t="shared" si="1012"/>
        <v>0</v>
      </c>
      <c r="W7205" s="5">
        <f t="shared" si="1013"/>
        <v>0</v>
      </c>
      <c r="X7205" s="5">
        <f t="shared" si="1016"/>
        <v>0</v>
      </c>
    </row>
    <row r="7206" spans="1:24" x14ac:dyDescent="0.15">
      <c r="A7206" s="7">
        <v>7205</v>
      </c>
      <c r="B7206" s="7">
        <v>10</v>
      </c>
      <c r="C7206" s="7">
        <v>28</v>
      </c>
      <c r="D7206" s="7">
        <v>5</v>
      </c>
      <c r="E7206" s="7">
        <v>301</v>
      </c>
      <c r="F7206" s="7">
        <v>8</v>
      </c>
      <c r="G7206" s="7">
        <v>0</v>
      </c>
      <c r="H7206" s="7">
        <f t="shared" si="1008"/>
        <v>6</v>
      </c>
      <c r="I7206" s="16">
        <f t="shared" si="1009"/>
        <v>45227</v>
      </c>
      <c r="J7206" s="17">
        <v>0.2407</v>
      </c>
      <c r="K7206" s="18">
        <f>G7206*结论【关键目标】!C$27*0.7735*0.001</f>
        <v>0</v>
      </c>
      <c r="L7206" s="5">
        <v>0</v>
      </c>
      <c r="M7206" s="5">
        <f>ABS(IF(L7206&lt;=0,L7206/耗电量关键数据!$B$6/1000,L7206/耗电量关键数据!$B$5/1000))</f>
        <v>0</v>
      </c>
      <c r="N7206" s="19">
        <f>耗电量关键数据!$B$14</f>
        <v>1.1688450000000001</v>
      </c>
      <c r="O7206" s="19">
        <f>耗电量关键数据!$B$15</f>
        <v>0.37403039999999999</v>
      </c>
      <c r="P7206" s="19">
        <f t="shared" si="1010"/>
        <v>1.5428754000000002</v>
      </c>
      <c r="Q7206" s="19">
        <f t="shared" si="1014"/>
        <v>0</v>
      </c>
      <c r="R7206" s="20">
        <f t="shared" si="1011"/>
        <v>0</v>
      </c>
      <c r="S7206" s="20">
        <f t="shared" si="1015"/>
        <v>0</v>
      </c>
      <c r="T7206" s="20">
        <f>IF((T7205+R7206)&lt;0,0,IF((T7205+R7206)&gt;结论【关键目标】!C$28,结论【关键目标】!C$28,T7205+R7206))</f>
        <v>0</v>
      </c>
      <c r="U7206" s="19">
        <f>IF((T7205+R7206)&lt;结论【关键目标】!$C$28,0,(发电量计算【计算逻辑页】!R7206+发电量计算【计算逻辑页】!T7205-结论【关键目标】!$C$28))</f>
        <v>0</v>
      </c>
      <c r="V7206" s="5">
        <f t="shared" si="1012"/>
        <v>0</v>
      </c>
      <c r="W7206" s="5">
        <f t="shared" si="1013"/>
        <v>0</v>
      </c>
      <c r="X7206" s="5">
        <f t="shared" si="1016"/>
        <v>0</v>
      </c>
    </row>
    <row r="7207" spans="1:24" x14ac:dyDescent="0.15">
      <c r="A7207" s="7">
        <v>7206</v>
      </c>
      <c r="B7207" s="7">
        <v>10</v>
      </c>
      <c r="C7207" s="7">
        <v>28</v>
      </c>
      <c r="D7207" s="7">
        <v>6</v>
      </c>
      <c r="E7207" s="7">
        <v>301</v>
      </c>
      <c r="F7207" s="7">
        <v>8.8000000000000007</v>
      </c>
      <c r="G7207" s="7">
        <v>0</v>
      </c>
      <c r="H7207" s="7">
        <f t="shared" si="1008"/>
        <v>6</v>
      </c>
      <c r="I7207" s="16">
        <f t="shared" si="1009"/>
        <v>45227</v>
      </c>
      <c r="J7207" s="17">
        <v>0.2407</v>
      </c>
      <c r="K7207" s="18">
        <f>G7207*结论【关键目标】!C$27*0.7735*0.001</f>
        <v>0</v>
      </c>
      <c r="L7207" s="5">
        <v>0</v>
      </c>
      <c r="M7207" s="5">
        <f>ABS(IF(L7207&lt;=0,L7207/耗电量关键数据!$B$6/1000,L7207/耗电量关键数据!$B$5/1000))</f>
        <v>0</v>
      </c>
      <c r="N7207" s="19">
        <f>耗电量关键数据!$B$14</f>
        <v>1.1688450000000001</v>
      </c>
      <c r="O7207" s="19">
        <f>耗电量关键数据!$B$15</f>
        <v>0.37403039999999999</v>
      </c>
      <c r="P7207" s="19">
        <f t="shared" si="1010"/>
        <v>1.5428754000000002</v>
      </c>
      <c r="Q7207" s="19">
        <f t="shared" si="1014"/>
        <v>0</v>
      </c>
      <c r="R7207" s="20">
        <f t="shared" si="1011"/>
        <v>0</v>
      </c>
      <c r="S7207" s="20">
        <f t="shared" si="1015"/>
        <v>0</v>
      </c>
      <c r="T7207" s="20">
        <f>IF((T7206+R7207)&lt;0,0,IF((T7206+R7207)&gt;结论【关键目标】!C$28,结论【关键目标】!C$28,T7206+R7207))</f>
        <v>0</v>
      </c>
      <c r="U7207" s="19">
        <f>IF((T7206+R7207)&lt;结论【关键目标】!$C$28,0,(发电量计算【计算逻辑页】!R7207+发电量计算【计算逻辑页】!T7206-结论【关键目标】!$C$28))</f>
        <v>0</v>
      </c>
      <c r="V7207" s="5">
        <f t="shared" si="1012"/>
        <v>0</v>
      </c>
      <c r="W7207" s="5">
        <f t="shared" si="1013"/>
        <v>0</v>
      </c>
      <c r="X7207" s="5">
        <f t="shared" si="1016"/>
        <v>0</v>
      </c>
    </row>
    <row r="7208" spans="1:24" x14ac:dyDescent="0.15">
      <c r="A7208" s="7">
        <v>7207</v>
      </c>
      <c r="B7208" s="7">
        <v>10</v>
      </c>
      <c r="C7208" s="7">
        <v>28</v>
      </c>
      <c r="D7208" s="7">
        <v>7</v>
      </c>
      <c r="E7208" s="7">
        <v>301</v>
      </c>
      <c r="F7208" s="7">
        <v>6</v>
      </c>
      <c r="G7208" s="7">
        <v>39.200000000000003</v>
      </c>
      <c r="H7208" s="7">
        <f t="shared" si="1008"/>
        <v>6</v>
      </c>
      <c r="I7208" s="16">
        <f t="shared" si="1009"/>
        <v>45227</v>
      </c>
      <c r="J7208" s="17">
        <v>0.2407</v>
      </c>
      <c r="K7208" s="18">
        <f>G7208*结论【关键目标】!C$27*0.7735*0.001</f>
        <v>3.638544</v>
      </c>
      <c r="L7208" s="5">
        <v>0</v>
      </c>
      <c r="M7208" s="5">
        <f>ABS(IF(L7208&lt;=0,L7208/耗电量关键数据!$B$6/1000,L7208/耗电量关键数据!$B$5/1000))</f>
        <v>0</v>
      </c>
      <c r="N7208" s="19">
        <f>耗电量关键数据!$B$14</f>
        <v>1.1688450000000001</v>
      </c>
      <c r="O7208" s="19">
        <f>耗电量关键数据!$B$15</f>
        <v>0.37403039999999999</v>
      </c>
      <c r="P7208" s="19">
        <f t="shared" si="1010"/>
        <v>1.5428754000000002</v>
      </c>
      <c r="Q7208" s="19">
        <f t="shared" si="1014"/>
        <v>0</v>
      </c>
      <c r="R7208" s="20">
        <f t="shared" si="1011"/>
        <v>3.638544</v>
      </c>
      <c r="S7208" s="20">
        <f t="shared" si="1015"/>
        <v>0</v>
      </c>
      <c r="T7208" s="20">
        <f>IF((T7207+R7208)&lt;0,0,IF((T7207+R7208)&gt;结论【关键目标】!C$28,结论【关键目标】!C$28,T7207+R7208))</f>
        <v>3.638544</v>
      </c>
      <c r="U7208" s="19">
        <f>IF((T7207+R7208)&lt;结论【关键目标】!$C$28,0,(发电量计算【计算逻辑页】!R7208+发电量计算【计算逻辑页】!T7207-结论【关键目标】!$C$28))</f>
        <v>0</v>
      </c>
      <c r="V7208" s="5">
        <f t="shared" si="1012"/>
        <v>0</v>
      </c>
      <c r="W7208" s="5">
        <f t="shared" si="1013"/>
        <v>0.37137010878000004</v>
      </c>
      <c r="X7208" s="5">
        <f t="shared" si="1016"/>
        <v>0</v>
      </c>
    </row>
    <row r="7209" spans="1:24" x14ac:dyDescent="0.15">
      <c r="A7209" s="7">
        <v>7208</v>
      </c>
      <c r="B7209" s="7">
        <v>10</v>
      </c>
      <c r="C7209" s="7">
        <v>28</v>
      </c>
      <c r="D7209" s="7">
        <v>8</v>
      </c>
      <c r="E7209" s="7">
        <v>301</v>
      </c>
      <c r="F7209" s="7">
        <v>5</v>
      </c>
      <c r="G7209" s="7">
        <v>180.5</v>
      </c>
      <c r="H7209" s="7">
        <f t="shared" si="1008"/>
        <v>6</v>
      </c>
      <c r="I7209" s="16">
        <f t="shared" si="1009"/>
        <v>45227</v>
      </c>
      <c r="J7209" s="17">
        <v>0.70809999999999995</v>
      </c>
      <c r="K7209" s="18">
        <f>G7209*结论【关键目标】!C$27*0.7735*0.001</f>
        <v>16.754009999999997</v>
      </c>
      <c r="L7209" s="5">
        <v>0</v>
      </c>
      <c r="M7209" s="5">
        <f>ABS(IF(L7209&lt;=0,L7209/耗电量关键数据!$B$6/1000,L7209/耗电量关键数据!$B$5/1000))</f>
        <v>0</v>
      </c>
      <c r="N7209" s="19">
        <f>耗电量关键数据!$B$14</f>
        <v>1.1688450000000001</v>
      </c>
      <c r="O7209" s="19">
        <f>耗电量关键数据!$B$15</f>
        <v>0.37403039999999999</v>
      </c>
      <c r="P7209" s="19">
        <f t="shared" si="1010"/>
        <v>1.5428754000000002</v>
      </c>
      <c r="Q7209" s="19">
        <f t="shared" si="1014"/>
        <v>0</v>
      </c>
      <c r="R7209" s="20">
        <f t="shared" si="1011"/>
        <v>16.754009999999997</v>
      </c>
      <c r="S7209" s="20">
        <f t="shared" si="1015"/>
        <v>0</v>
      </c>
      <c r="T7209" s="20">
        <f>IF((T7208+R7209)&lt;0,0,IF((T7208+R7209)&gt;结论【关键目标】!C$28,结论【关键目标】!C$28,T7208+R7209))</f>
        <v>20.392553999999997</v>
      </c>
      <c r="U7209" s="19">
        <f>IF((T7208+R7209)&lt;结论【关键目标】!$C$28,0,(发电量计算【计算逻辑页】!R7209+发电量计算【计算逻辑页】!T7208-结论【关键目标】!$C$28))</f>
        <v>0</v>
      </c>
      <c r="V7209" s="5">
        <f t="shared" si="1012"/>
        <v>0</v>
      </c>
      <c r="W7209" s="5">
        <f t="shared" si="1013"/>
        <v>1.0925100707400002</v>
      </c>
      <c r="X7209" s="5">
        <f t="shared" si="1016"/>
        <v>0</v>
      </c>
    </row>
    <row r="7210" spans="1:24" x14ac:dyDescent="0.15">
      <c r="A7210" s="7">
        <v>7209</v>
      </c>
      <c r="B7210" s="7">
        <v>10</v>
      </c>
      <c r="C7210" s="7">
        <v>28</v>
      </c>
      <c r="D7210" s="7">
        <v>9</v>
      </c>
      <c r="E7210" s="7">
        <v>301</v>
      </c>
      <c r="F7210" s="7">
        <v>5.0999999999999996</v>
      </c>
      <c r="G7210" s="7">
        <v>304.2</v>
      </c>
      <c r="H7210" s="7">
        <f t="shared" si="1008"/>
        <v>6</v>
      </c>
      <c r="I7210" s="16">
        <f t="shared" si="1009"/>
        <v>45227</v>
      </c>
      <c r="J7210" s="17">
        <v>0.70809999999999995</v>
      </c>
      <c r="K7210" s="18">
        <f>G7210*结论【关键目标】!C$27*0.7735*0.001</f>
        <v>28.235843999999997</v>
      </c>
      <c r="L7210" s="5">
        <v>0</v>
      </c>
      <c r="M7210" s="5">
        <f>ABS(IF(L7210&lt;=0,L7210/耗电量关键数据!$B$6/1000,L7210/耗电量关键数据!$B$5/1000))</f>
        <v>0</v>
      </c>
      <c r="N7210" s="19">
        <f>耗电量关键数据!$B$14</f>
        <v>1.1688450000000001</v>
      </c>
      <c r="O7210" s="19">
        <f>耗电量关键数据!$B$15</f>
        <v>0.37403039999999999</v>
      </c>
      <c r="P7210" s="19">
        <f t="shared" si="1010"/>
        <v>1.5428754000000002</v>
      </c>
      <c r="Q7210" s="19">
        <f t="shared" si="1014"/>
        <v>0</v>
      </c>
      <c r="R7210" s="20">
        <f t="shared" si="1011"/>
        <v>28.235843999999997</v>
      </c>
      <c r="S7210" s="20">
        <f t="shared" si="1015"/>
        <v>0</v>
      </c>
      <c r="T7210" s="20">
        <f>IF((T7209+R7210)&lt;0,0,IF((T7209+R7210)&gt;结论【关键目标】!C$28,结论【关键目标】!C$28,T7209+R7210))</f>
        <v>22</v>
      </c>
      <c r="U7210" s="19">
        <f>IF((T7209+R7210)&lt;结论【关键目标】!$C$28,0,(发电量计算【计算逻辑页】!R7210+发电量计算【计算逻辑页】!T7209-结论【关键目标】!$C$28))</f>
        <v>26.62839799999999</v>
      </c>
      <c r="V7210" s="5">
        <f t="shared" si="1012"/>
        <v>9.3199392999999962</v>
      </c>
      <c r="W7210" s="5">
        <f t="shared" si="1013"/>
        <v>1.0925100707400002</v>
      </c>
      <c r="X7210" s="5">
        <f t="shared" si="1016"/>
        <v>0</v>
      </c>
    </row>
    <row r="7211" spans="1:24" x14ac:dyDescent="0.15">
      <c r="A7211" s="7">
        <v>7210</v>
      </c>
      <c r="B7211" s="7">
        <v>10</v>
      </c>
      <c r="C7211" s="7">
        <v>28</v>
      </c>
      <c r="D7211" s="7">
        <v>10</v>
      </c>
      <c r="E7211" s="7">
        <v>301</v>
      </c>
      <c r="F7211" s="7">
        <v>5</v>
      </c>
      <c r="G7211" s="7">
        <v>429.5</v>
      </c>
      <c r="H7211" s="7">
        <f t="shared" si="1008"/>
        <v>6</v>
      </c>
      <c r="I7211" s="16">
        <f t="shared" si="1009"/>
        <v>45227</v>
      </c>
      <c r="J7211" s="17">
        <v>0.70809999999999995</v>
      </c>
      <c r="K7211" s="18">
        <f>G7211*结论【关键目标】!C$27*0.7735*0.001</f>
        <v>39.866189999999996</v>
      </c>
      <c r="L7211" s="5">
        <v>0</v>
      </c>
      <c r="M7211" s="5">
        <f>ABS(IF(L7211&lt;=0,L7211/耗电量关键数据!$B$6/1000,L7211/耗电量关键数据!$B$5/1000))</f>
        <v>0</v>
      </c>
      <c r="N7211" s="19">
        <f>耗电量关键数据!$B$14</f>
        <v>1.1688450000000001</v>
      </c>
      <c r="O7211" s="19">
        <f>耗电量关键数据!$B$15</f>
        <v>0.37403039999999999</v>
      </c>
      <c r="P7211" s="19">
        <f t="shared" si="1010"/>
        <v>1.5428754000000002</v>
      </c>
      <c r="Q7211" s="19">
        <f t="shared" si="1014"/>
        <v>0</v>
      </c>
      <c r="R7211" s="20">
        <f t="shared" si="1011"/>
        <v>39.866189999999996</v>
      </c>
      <c r="S7211" s="20">
        <f t="shared" si="1015"/>
        <v>0</v>
      </c>
      <c r="T7211" s="20">
        <f>IF((T7210+R7211)&lt;0,0,IF((T7210+R7211)&gt;结论【关键目标】!C$28,结论【关键目标】!C$28,T7210+R7211))</f>
        <v>22</v>
      </c>
      <c r="U7211" s="19">
        <f>IF((T7210+R7211)&lt;结论【关键目标】!$C$28,0,(发电量计算【计算逻辑页】!R7211+发电量计算【计算逻辑页】!T7210-结论【关键目标】!$C$28))</f>
        <v>39.866189999999996</v>
      </c>
      <c r="V7211" s="5">
        <f t="shared" si="1012"/>
        <v>13.953166499999998</v>
      </c>
      <c r="W7211" s="5">
        <f t="shared" si="1013"/>
        <v>1.0925100707400002</v>
      </c>
      <c r="X7211" s="5">
        <f t="shared" si="1016"/>
        <v>0</v>
      </c>
    </row>
    <row r="7212" spans="1:24" x14ac:dyDescent="0.15">
      <c r="A7212" s="7">
        <v>7211</v>
      </c>
      <c r="B7212" s="7">
        <v>10</v>
      </c>
      <c r="C7212" s="7">
        <v>28</v>
      </c>
      <c r="D7212" s="7">
        <v>11</v>
      </c>
      <c r="E7212" s="7">
        <v>301</v>
      </c>
      <c r="F7212" s="7">
        <v>6</v>
      </c>
      <c r="G7212" s="7">
        <v>522.79999999999995</v>
      </c>
      <c r="H7212" s="7">
        <f t="shared" si="1008"/>
        <v>6</v>
      </c>
      <c r="I7212" s="16">
        <f t="shared" si="1009"/>
        <v>45227</v>
      </c>
      <c r="J7212" s="17">
        <v>1.2267999999999999</v>
      </c>
      <c r="K7212" s="18">
        <f>G7212*结论【关键目标】!C$27*0.7735*0.001</f>
        <v>48.526295999999995</v>
      </c>
      <c r="L7212" s="5">
        <v>0</v>
      </c>
      <c r="M7212" s="5">
        <f>ABS(IF(L7212&lt;=0,L7212/耗电量关键数据!$B$6/1000,L7212/耗电量关键数据!$B$5/1000))</f>
        <v>0</v>
      </c>
      <c r="N7212" s="19">
        <f>耗电量关键数据!$B$14</f>
        <v>1.1688450000000001</v>
      </c>
      <c r="O7212" s="19">
        <f>耗电量关键数据!$B$15</f>
        <v>0.37403039999999999</v>
      </c>
      <c r="P7212" s="19">
        <f t="shared" si="1010"/>
        <v>1.5428754000000002</v>
      </c>
      <c r="Q7212" s="19">
        <f t="shared" si="1014"/>
        <v>1.5428754000000002</v>
      </c>
      <c r="R7212" s="20">
        <f t="shared" si="1011"/>
        <v>46.983420599999995</v>
      </c>
      <c r="S7212" s="20">
        <f t="shared" si="1015"/>
        <v>0</v>
      </c>
      <c r="T7212" s="20">
        <f>IF((T7211+R7212)&lt;0,0,IF((T7211+R7212)&gt;结论【关键目标】!C$28,结论【关键目标】!C$28,T7211+R7212))</f>
        <v>22</v>
      </c>
      <c r="U7212" s="19">
        <f>IF((T7211+R7212)&lt;结论【关键目标】!$C$28,0,(发电量计算【计算逻辑页】!R7212+发电量计算【计算逻辑页】!T7211-结论【关键目标】!$C$28))</f>
        <v>46.983420599999988</v>
      </c>
      <c r="V7212" s="5">
        <f t="shared" si="1012"/>
        <v>16.444197209999995</v>
      </c>
      <c r="W7212" s="5">
        <f t="shared" si="1013"/>
        <v>1.89279954072</v>
      </c>
      <c r="X7212" s="5">
        <f t="shared" si="1016"/>
        <v>0</v>
      </c>
    </row>
    <row r="7213" spans="1:24" x14ac:dyDescent="0.15">
      <c r="A7213" s="7">
        <v>7212</v>
      </c>
      <c r="B7213" s="7">
        <v>10</v>
      </c>
      <c r="C7213" s="7">
        <v>28</v>
      </c>
      <c r="D7213" s="7">
        <v>12</v>
      </c>
      <c r="E7213" s="7">
        <v>301</v>
      </c>
      <c r="F7213" s="7">
        <v>6.8</v>
      </c>
      <c r="G7213" s="7">
        <v>554.9</v>
      </c>
      <c r="H7213" s="7">
        <f t="shared" si="1008"/>
        <v>6</v>
      </c>
      <c r="I7213" s="16">
        <f t="shared" si="1009"/>
        <v>45227</v>
      </c>
      <c r="J7213" s="17">
        <v>1.2267999999999999</v>
      </c>
      <c r="K7213" s="18">
        <f>G7213*结论【关键目标】!C$27*0.7735*0.001</f>
        <v>51.505817999999998</v>
      </c>
      <c r="L7213" s="5">
        <v>0</v>
      </c>
      <c r="M7213" s="5">
        <f>ABS(IF(L7213&lt;=0,L7213/耗电量关键数据!$B$6/1000,L7213/耗电量关键数据!$B$5/1000))</f>
        <v>0</v>
      </c>
      <c r="N7213" s="19">
        <f>耗电量关键数据!$B$14</f>
        <v>1.1688450000000001</v>
      </c>
      <c r="O7213" s="19">
        <f>耗电量关键数据!$B$15</f>
        <v>0.37403039999999999</v>
      </c>
      <c r="P7213" s="19">
        <f t="shared" si="1010"/>
        <v>1.5428754000000002</v>
      </c>
      <c r="Q7213" s="19">
        <f t="shared" si="1014"/>
        <v>1.5428754000000002</v>
      </c>
      <c r="R7213" s="20">
        <f t="shared" si="1011"/>
        <v>49.962942599999998</v>
      </c>
      <c r="S7213" s="20">
        <f t="shared" si="1015"/>
        <v>0</v>
      </c>
      <c r="T7213" s="20">
        <f>IF((T7212+R7213)&lt;0,0,IF((T7212+R7213)&gt;结论【关键目标】!C$28,结论【关键目标】!C$28,T7212+R7213))</f>
        <v>22</v>
      </c>
      <c r="U7213" s="19">
        <f>IF((T7212+R7213)&lt;结论【关键目标】!$C$28,0,(发电量计算【计算逻辑页】!R7213+发电量计算【计算逻辑页】!T7212-结论【关键目标】!$C$28))</f>
        <v>49.962942599999991</v>
      </c>
      <c r="V7213" s="5">
        <f t="shared" si="1012"/>
        <v>17.487029909999997</v>
      </c>
      <c r="W7213" s="5">
        <f t="shared" si="1013"/>
        <v>1.89279954072</v>
      </c>
      <c r="X7213" s="5">
        <f t="shared" si="1016"/>
        <v>0</v>
      </c>
    </row>
    <row r="7214" spans="1:24" x14ac:dyDescent="0.15">
      <c r="A7214" s="7">
        <v>7213</v>
      </c>
      <c r="B7214" s="7">
        <v>10</v>
      </c>
      <c r="C7214" s="7">
        <v>28</v>
      </c>
      <c r="D7214" s="7">
        <v>13</v>
      </c>
      <c r="E7214" s="7">
        <v>301</v>
      </c>
      <c r="F7214" s="7">
        <v>7</v>
      </c>
      <c r="G7214" s="7">
        <v>517</v>
      </c>
      <c r="H7214" s="7">
        <f t="shared" si="1008"/>
        <v>6</v>
      </c>
      <c r="I7214" s="16">
        <f t="shared" si="1009"/>
        <v>45227</v>
      </c>
      <c r="J7214" s="17">
        <v>1.2267999999999999</v>
      </c>
      <c r="K7214" s="18">
        <f>G7214*结论【关键目标】!C$27*0.7735*0.001</f>
        <v>47.987939999999995</v>
      </c>
      <c r="L7214" s="5">
        <v>0</v>
      </c>
      <c r="M7214" s="5">
        <f>ABS(IF(L7214&lt;=0,L7214/耗电量关键数据!$B$6/1000,L7214/耗电量关键数据!$B$5/1000))</f>
        <v>0</v>
      </c>
      <c r="N7214" s="19">
        <f>耗电量关键数据!$B$14</f>
        <v>1.1688450000000001</v>
      </c>
      <c r="O7214" s="19">
        <f>耗电量关键数据!$B$15</f>
        <v>0.37403039999999999</v>
      </c>
      <c r="P7214" s="19">
        <f t="shared" si="1010"/>
        <v>1.5428754000000002</v>
      </c>
      <c r="Q7214" s="19">
        <f t="shared" si="1014"/>
        <v>1.5428754000000002</v>
      </c>
      <c r="R7214" s="20">
        <f t="shared" si="1011"/>
        <v>46.445064599999995</v>
      </c>
      <c r="S7214" s="20">
        <f t="shared" si="1015"/>
        <v>0</v>
      </c>
      <c r="T7214" s="20">
        <f>IF((T7213+R7214)&lt;0,0,IF((T7213+R7214)&gt;结论【关键目标】!C$28,结论【关键目标】!C$28,T7213+R7214))</f>
        <v>22</v>
      </c>
      <c r="U7214" s="19">
        <f>IF((T7213+R7214)&lt;结论【关键目标】!$C$28,0,(发电量计算【计算逻辑页】!R7214+发电量计算【计算逻辑页】!T7213-结论【关键目标】!$C$28))</f>
        <v>46.445064599999995</v>
      </c>
      <c r="V7214" s="5">
        <f t="shared" si="1012"/>
        <v>16.255772609999998</v>
      </c>
      <c r="W7214" s="5">
        <f t="shared" si="1013"/>
        <v>1.89279954072</v>
      </c>
      <c r="X7214" s="5">
        <f t="shared" si="1016"/>
        <v>0</v>
      </c>
    </row>
    <row r="7215" spans="1:24" x14ac:dyDescent="0.15">
      <c r="A7215" s="7">
        <v>7214</v>
      </c>
      <c r="B7215" s="7">
        <v>10</v>
      </c>
      <c r="C7215" s="7">
        <v>28</v>
      </c>
      <c r="D7215" s="7">
        <v>14</v>
      </c>
      <c r="E7215" s="7">
        <v>301</v>
      </c>
      <c r="F7215" s="7">
        <v>7</v>
      </c>
      <c r="G7215" s="7">
        <v>421.6</v>
      </c>
      <c r="H7215" s="7">
        <f t="shared" si="1008"/>
        <v>6</v>
      </c>
      <c r="I7215" s="16">
        <f t="shared" si="1009"/>
        <v>45227</v>
      </c>
      <c r="J7215" s="17">
        <v>1.2267999999999999</v>
      </c>
      <c r="K7215" s="18">
        <f>G7215*结论【关键目标】!C$27*0.7735*0.001</f>
        <v>39.132911999999997</v>
      </c>
      <c r="L7215" s="5">
        <v>0</v>
      </c>
      <c r="M7215" s="5">
        <f>ABS(IF(L7215&lt;=0,L7215/耗电量关键数据!$B$6/1000,L7215/耗电量关键数据!$B$5/1000))</f>
        <v>0</v>
      </c>
      <c r="N7215" s="19">
        <f>耗电量关键数据!$B$14</f>
        <v>1.1688450000000001</v>
      </c>
      <c r="O7215" s="19">
        <f>耗电量关键数据!$B$15</f>
        <v>0.37403039999999999</v>
      </c>
      <c r="P7215" s="19">
        <f t="shared" si="1010"/>
        <v>1.5428754000000002</v>
      </c>
      <c r="Q7215" s="19">
        <f t="shared" si="1014"/>
        <v>1.5428754000000002</v>
      </c>
      <c r="R7215" s="20">
        <f t="shared" si="1011"/>
        <v>37.590036599999998</v>
      </c>
      <c r="S7215" s="20">
        <f t="shared" si="1015"/>
        <v>0</v>
      </c>
      <c r="T7215" s="20">
        <f>IF((T7214+R7215)&lt;0,0,IF((T7214+R7215)&gt;结论【关键目标】!C$28,结论【关键目标】!C$28,T7214+R7215))</f>
        <v>22</v>
      </c>
      <c r="U7215" s="19">
        <f>IF((T7214+R7215)&lt;结论【关键目标】!$C$28,0,(发电量计算【计算逻辑页】!R7215+发电量计算【计算逻辑页】!T7214-结论【关键目标】!$C$28))</f>
        <v>37.590036599999998</v>
      </c>
      <c r="V7215" s="5">
        <f t="shared" si="1012"/>
        <v>13.156512809999999</v>
      </c>
      <c r="W7215" s="5">
        <f t="shared" si="1013"/>
        <v>1.89279954072</v>
      </c>
      <c r="X7215" s="5">
        <f t="shared" si="1016"/>
        <v>0</v>
      </c>
    </row>
    <row r="7216" spans="1:24" x14ac:dyDescent="0.15">
      <c r="A7216" s="7">
        <v>7215</v>
      </c>
      <c r="B7216" s="7">
        <v>10</v>
      </c>
      <c r="C7216" s="7">
        <v>28</v>
      </c>
      <c r="D7216" s="7">
        <v>15</v>
      </c>
      <c r="E7216" s="7">
        <v>301</v>
      </c>
      <c r="F7216" s="7">
        <v>8.1</v>
      </c>
      <c r="G7216" s="7">
        <v>303.89999999999998</v>
      </c>
      <c r="H7216" s="7">
        <f t="shared" si="1008"/>
        <v>6</v>
      </c>
      <c r="I7216" s="16">
        <f t="shared" si="1009"/>
        <v>45227</v>
      </c>
      <c r="J7216" s="17">
        <v>1.2267999999999999</v>
      </c>
      <c r="K7216" s="18">
        <f>G7216*结论【关键目标】!C$27*0.7735*0.001</f>
        <v>28.207998</v>
      </c>
      <c r="L7216" s="5">
        <v>0</v>
      </c>
      <c r="M7216" s="5">
        <f>ABS(IF(L7216&lt;=0,L7216/耗电量关键数据!$B$6/1000,L7216/耗电量关键数据!$B$5/1000))</f>
        <v>0</v>
      </c>
      <c r="N7216" s="19">
        <f>耗电量关键数据!$B$14</f>
        <v>1.1688450000000001</v>
      </c>
      <c r="O7216" s="19">
        <f>耗电量关键数据!$B$15</f>
        <v>0.37403039999999999</v>
      </c>
      <c r="P7216" s="19">
        <f t="shared" si="1010"/>
        <v>1.5428754000000002</v>
      </c>
      <c r="Q7216" s="19">
        <f t="shared" si="1014"/>
        <v>1.5428754000000002</v>
      </c>
      <c r="R7216" s="20">
        <f t="shared" si="1011"/>
        <v>26.6651226</v>
      </c>
      <c r="S7216" s="20">
        <f t="shared" si="1015"/>
        <v>0</v>
      </c>
      <c r="T7216" s="20">
        <f>IF((T7215+R7216)&lt;0,0,IF((T7215+R7216)&gt;结论【关键目标】!C$28,结论【关键目标】!C$28,T7215+R7216))</f>
        <v>22</v>
      </c>
      <c r="U7216" s="19">
        <f>IF((T7215+R7216)&lt;结论【关键目标】!$C$28,0,(发电量计算【计算逻辑页】!R7216+发电量计算【计算逻辑页】!T7215-结论【关键目标】!$C$28))</f>
        <v>26.665122600000004</v>
      </c>
      <c r="V7216" s="5">
        <f t="shared" si="1012"/>
        <v>9.3327929100000002</v>
      </c>
      <c r="W7216" s="5">
        <f t="shared" si="1013"/>
        <v>1.89279954072</v>
      </c>
      <c r="X7216" s="5">
        <f t="shared" si="1016"/>
        <v>0</v>
      </c>
    </row>
    <row r="7217" spans="1:24" x14ac:dyDescent="0.15">
      <c r="A7217" s="7">
        <v>7216</v>
      </c>
      <c r="B7217" s="7">
        <v>10</v>
      </c>
      <c r="C7217" s="7">
        <v>28</v>
      </c>
      <c r="D7217" s="7">
        <v>16</v>
      </c>
      <c r="E7217" s="7">
        <v>301</v>
      </c>
      <c r="F7217" s="7">
        <v>8</v>
      </c>
      <c r="G7217" s="7">
        <v>139.69999999999999</v>
      </c>
      <c r="H7217" s="7">
        <f t="shared" si="1008"/>
        <v>6</v>
      </c>
      <c r="I7217" s="16">
        <f t="shared" si="1009"/>
        <v>45227</v>
      </c>
      <c r="J7217" s="17">
        <v>0.70809999999999995</v>
      </c>
      <c r="K7217" s="18">
        <f>G7217*结论【关键目标】!C$27*0.7735*0.001</f>
        <v>12.966953999999999</v>
      </c>
      <c r="L7217" s="5">
        <v>0</v>
      </c>
      <c r="M7217" s="5">
        <f>ABS(IF(L7217&lt;=0,L7217/耗电量关键数据!$B$6/1000,L7217/耗电量关键数据!$B$5/1000))</f>
        <v>0</v>
      </c>
      <c r="N7217" s="19">
        <f>耗电量关键数据!$B$14</f>
        <v>1.1688450000000001</v>
      </c>
      <c r="O7217" s="19">
        <f>耗电量关键数据!$B$15</f>
        <v>0.37403039999999999</v>
      </c>
      <c r="P7217" s="19">
        <f t="shared" si="1010"/>
        <v>1.5428754000000002</v>
      </c>
      <c r="Q7217" s="19">
        <f t="shared" si="1014"/>
        <v>0</v>
      </c>
      <c r="R7217" s="20">
        <f t="shared" si="1011"/>
        <v>12.966953999999999</v>
      </c>
      <c r="S7217" s="20">
        <f t="shared" si="1015"/>
        <v>0</v>
      </c>
      <c r="T7217" s="20">
        <f>IF((T7216+R7217)&lt;0,0,IF((T7216+R7217)&gt;结论【关键目标】!C$28,结论【关键目标】!C$28,T7216+R7217))</f>
        <v>22</v>
      </c>
      <c r="U7217" s="19">
        <f>IF((T7216+R7217)&lt;结论【关键目标】!$C$28,0,(发电量计算【计算逻辑页】!R7217+发电量计算【计算逻辑页】!T7216-结论【关键目标】!$C$28))</f>
        <v>12.966954000000001</v>
      </c>
      <c r="V7217" s="5">
        <f t="shared" si="1012"/>
        <v>4.5384339000000002</v>
      </c>
      <c r="W7217" s="5">
        <f t="shared" si="1013"/>
        <v>1.0925100707400002</v>
      </c>
      <c r="X7217" s="5">
        <f t="shared" si="1016"/>
        <v>0</v>
      </c>
    </row>
    <row r="7218" spans="1:24" x14ac:dyDescent="0.15">
      <c r="A7218" s="7">
        <v>7217</v>
      </c>
      <c r="B7218" s="7">
        <v>10</v>
      </c>
      <c r="C7218" s="7">
        <v>28</v>
      </c>
      <c r="D7218" s="7">
        <v>17</v>
      </c>
      <c r="E7218" s="7">
        <v>301</v>
      </c>
      <c r="F7218" s="7">
        <v>8</v>
      </c>
      <c r="G7218" s="7">
        <v>0</v>
      </c>
      <c r="H7218" s="7">
        <f t="shared" si="1008"/>
        <v>6</v>
      </c>
      <c r="I7218" s="16">
        <f t="shared" si="1009"/>
        <v>45227</v>
      </c>
      <c r="J7218" s="17">
        <v>0.70809999999999995</v>
      </c>
      <c r="K7218" s="18">
        <f>G7218*结论【关键目标】!C$27*0.7735*0.001</f>
        <v>0</v>
      </c>
      <c r="L7218" s="5">
        <v>0</v>
      </c>
      <c r="M7218" s="5">
        <f>ABS(IF(L7218&lt;=0,L7218/耗电量关键数据!$B$6/1000,L7218/耗电量关键数据!$B$5/1000))</f>
        <v>0</v>
      </c>
      <c r="N7218" s="19">
        <f>耗电量关键数据!$B$14</f>
        <v>1.1688450000000001</v>
      </c>
      <c r="O7218" s="19">
        <f>耗电量关键数据!$B$15</f>
        <v>0.37403039999999999</v>
      </c>
      <c r="P7218" s="19">
        <f t="shared" si="1010"/>
        <v>1.5428754000000002</v>
      </c>
      <c r="Q7218" s="19">
        <f t="shared" si="1014"/>
        <v>0</v>
      </c>
      <c r="R7218" s="20">
        <f t="shared" si="1011"/>
        <v>0</v>
      </c>
      <c r="S7218" s="20">
        <f t="shared" si="1015"/>
        <v>0</v>
      </c>
      <c r="T7218" s="20">
        <f>IF((T7217+R7218)&lt;0,0,IF((T7217+R7218)&gt;结论【关键目标】!C$28,结论【关键目标】!C$28,T7217+R7218))</f>
        <v>22</v>
      </c>
      <c r="U7218" s="19">
        <f>IF((T7217+R7218)&lt;结论【关键目标】!$C$28,0,(发电量计算【计算逻辑页】!R7218+发电量计算【计算逻辑页】!T7217-结论【关键目标】!$C$28))</f>
        <v>0</v>
      </c>
      <c r="V7218" s="5">
        <f t="shared" si="1012"/>
        <v>0</v>
      </c>
      <c r="W7218" s="5">
        <f t="shared" si="1013"/>
        <v>0</v>
      </c>
      <c r="X7218" s="5">
        <f t="shared" si="1016"/>
        <v>0</v>
      </c>
    </row>
    <row r="7219" spans="1:24" x14ac:dyDescent="0.15">
      <c r="A7219" s="7">
        <v>7218</v>
      </c>
      <c r="B7219" s="7">
        <v>10</v>
      </c>
      <c r="C7219" s="7">
        <v>28</v>
      </c>
      <c r="D7219" s="7">
        <v>18</v>
      </c>
      <c r="E7219" s="7">
        <v>301</v>
      </c>
      <c r="F7219" s="7">
        <v>8.1</v>
      </c>
      <c r="G7219" s="7">
        <v>0</v>
      </c>
      <c r="H7219" s="7">
        <f t="shared" si="1008"/>
        <v>6</v>
      </c>
      <c r="I7219" s="16">
        <f t="shared" si="1009"/>
        <v>45227</v>
      </c>
      <c r="J7219" s="17">
        <v>0.70809999999999995</v>
      </c>
      <c r="K7219" s="18">
        <f>G7219*结论【关键目标】!C$27*0.7735*0.001</f>
        <v>0</v>
      </c>
      <c r="L7219" s="5">
        <v>0</v>
      </c>
      <c r="M7219" s="5">
        <f>ABS(IF(L7219&lt;=0,L7219/耗电量关键数据!$B$6/1000,L7219/耗电量关键数据!$B$5/1000))</f>
        <v>0</v>
      </c>
      <c r="N7219" s="19">
        <f>耗电量关键数据!$B$14</f>
        <v>1.1688450000000001</v>
      </c>
      <c r="O7219" s="19">
        <f>耗电量关键数据!$B$15</f>
        <v>0.37403039999999999</v>
      </c>
      <c r="P7219" s="19">
        <f t="shared" si="1010"/>
        <v>1.5428754000000002</v>
      </c>
      <c r="Q7219" s="19">
        <f t="shared" si="1014"/>
        <v>0</v>
      </c>
      <c r="R7219" s="20">
        <f t="shared" si="1011"/>
        <v>0</v>
      </c>
      <c r="S7219" s="20">
        <f t="shared" si="1015"/>
        <v>0</v>
      </c>
      <c r="T7219" s="20">
        <f>IF((T7218+R7219)&lt;0,0,IF((T7218+R7219)&gt;结论【关键目标】!C$28,结论【关键目标】!C$28,T7218+R7219))</f>
        <v>22</v>
      </c>
      <c r="U7219" s="19">
        <f>IF((T7218+R7219)&lt;结论【关键目标】!$C$28,0,(发电量计算【计算逻辑页】!R7219+发电量计算【计算逻辑页】!T7218-结论【关键目标】!$C$28))</f>
        <v>0</v>
      </c>
      <c r="V7219" s="5">
        <f t="shared" si="1012"/>
        <v>0</v>
      </c>
      <c r="W7219" s="5">
        <f t="shared" si="1013"/>
        <v>0</v>
      </c>
      <c r="X7219" s="5">
        <f t="shared" si="1016"/>
        <v>0</v>
      </c>
    </row>
    <row r="7220" spans="1:24" x14ac:dyDescent="0.15">
      <c r="A7220" s="7">
        <v>7219</v>
      </c>
      <c r="B7220" s="7">
        <v>10</v>
      </c>
      <c r="C7220" s="7">
        <v>28</v>
      </c>
      <c r="D7220" s="7">
        <v>19</v>
      </c>
      <c r="E7220" s="7">
        <v>301</v>
      </c>
      <c r="F7220" s="7">
        <v>6</v>
      </c>
      <c r="G7220" s="7">
        <v>0</v>
      </c>
      <c r="H7220" s="7">
        <f t="shared" si="1008"/>
        <v>6</v>
      </c>
      <c r="I7220" s="16">
        <f t="shared" si="1009"/>
        <v>45227</v>
      </c>
      <c r="J7220" s="17">
        <v>1.2267999999999999</v>
      </c>
      <c r="K7220" s="18">
        <f>G7220*结论【关键目标】!C$27*0.7735*0.001</f>
        <v>0</v>
      </c>
      <c r="L7220" s="5">
        <v>0</v>
      </c>
      <c r="M7220" s="5">
        <f>ABS(IF(L7220&lt;=0,L7220/耗电量关键数据!$B$6/1000,L7220/耗电量关键数据!$B$5/1000))</f>
        <v>0</v>
      </c>
      <c r="N7220" s="19">
        <f>耗电量关键数据!$B$14</f>
        <v>1.1688450000000001</v>
      </c>
      <c r="O7220" s="19">
        <f>耗电量关键数据!$B$15</f>
        <v>0.37403039999999999</v>
      </c>
      <c r="P7220" s="19">
        <f t="shared" si="1010"/>
        <v>1.5428754000000002</v>
      </c>
      <c r="Q7220" s="19">
        <f t="shared" si="1014"/>
        <v>1.5428754000000002</v>
      </c>
      <c r="R7220" s="20">
        <f t="shared" si="1011"/>
        <v>-1.5428754000000002</v>
      </c>
      <c r="S7220" s="20">
        <f t="shared" si="1015"/>
        <v>1.5428754000000002</v>
      </c>
      <c r="T7220" s="20">
        <f>IF((T7219+R7220)&lt;0,0,IF((T7219+R7220)&gt;结论【关键目标】!C$28,结论【关键目标】!C$28,T7219+R7220))</f>
        <v>20.4571246</v>
      </c>
      <c r="U7220" s="19">
        <f>IF((T7219+R7220)&lt;结论【关键目标】!$C$28,0,(发电量计算【计算逻辑页】!R7220+发电量计算【计算逻辑页】!T7219-结论【关键目标】!$C$28))</f>
        <v>0</v>
      </c>
      <c r="V7220" s="5">
        <f t="shared" si="1012"/>
        <v>0</v>
      </c>
      <c r="W7220" s="5">
        <f t="shared" si="1013"/>
        <v>0</v>
      </c>
      <c r="X7220" s="5">
        <f t="shared" si="1016"/>
        <v>1.3527931507200002</v>
      </c>
    </row>
    <row r="7221" spans="1:24" x14ac:dyDescent="0.15">
      <c r="A7221" s="7">
        <v>7220</v>
      </c>
      <c r="B7221" s="7">
        <v>10</v>
      </c>
      <c r="C7221" s="7">
        <v>28</v>
      </c>
      <c r="D7221" s="7">
        <v>20</v>
      </c>
      <c r="E7221" s="7">
        <v>301</v>
      </c>
      <c r="F7221" s="7">
        <v>3</v>
      </c>
      <c r="G7221" s="7">
        <v>0</v>
      </c>
      <c r="H7221" s="7">
        <f t="shared" si="1008"/>
        <v>6</v>
      </c>
      <c r="I7221" s="16">
        <f t="shared" si="1009"/>
        <v>45227</v>
      </c>
      <c r="J7221" s="17">
        <v>1.2267999999999999</v>
      </c>
      <c r="K7221" s="18">
        <f>G7221*结论【关键目标】!C$27*0.7735*0.001</f>
        <v>0</v>
      </c>
      <c r="L7221" s="5">
        <v>0</v>
      </c>
      <c r="M7221" s="5">
        <f>ABS(IF(L7221&lt;=0,L7221/耗电量关键数据!$B$6/1000,L7221/耗电量关键数据!$B$5/1000))</f>
        <v>0</v>
      </c>
      <c r="N7221" s="19">
        <f>耗电量关键数据!$B$14</f>
        <v>1.1688450000000001</v>
      </c>
      <c r="O7221" s="19">
        <f>耗电量关键数据!$B$15</f>
        <v>0.37403039999999999</v>
      </c>
      <c r="P7221" s="19">
        <f t="shared" si="1010"/>
        <v>1.5428754000000002</v>
      </c>
      <c r="Q7221" s="19">
        <f t="shared" si="1014"/>
        <v>1.5428754000000002</v>
      </c>
      <c r="R7221" s="20">
        <f t="shared" si="1011"/>
        <v>-1.5428754000000002</v>
      </c>
      <c r="S7221" s="20">
        <f t="shared" si="1015"/>
        <v>1.5428754000000002</v>
      </c>
      <c r="T7221" s="20">
        <f>IF((T7220+R7221)&lt;0,0,IF((T7220+R7221)&gt;结论【关键目标】!C$28,结论【关键目标】!C$28,T7220+R7221))</f>
        <v>18.9142492</v>
      </c>
      <c r="U7221" s="19">
        <f>IF((T7220+R7221)&lt;结论【关键目标】!$C$28,0,(发电量计算【计算逻辑页】!R7221+发电量计算【计算逻辑页】!T7220-结论【关键目标】!$C$28))</f>
        <v>0</v>
      </c>
      <c r="V7221" s="5">
        <f t="shared" si="1012"/>
        <v>0</v>
      </c>
      <c r="W7221" s="5">
        <f t="shared" si="1013"/>
        <v>0</v>
      </c>
      <c r="X7221" s="5">
        <f t="shared" si="1016"/>
        <v>1.3527931507200002</v>
      </c>
    </row>
    <row r="7222" spans="1:24" x14ac:dyDescent="0.15">
      <c r="A7222" s="7">
        <v>7221</v>
      </c>
      <c r="B7222" s="7">
        <v>10</v>
      </c>
      <c r="C7222" s="7">
        <v>28</v>
      </c>
      <c r="D7222" s="7">
        <v>21</v>
      </c>
      <c r="E7222" s="7">
        <v>301</v>
      </c>
      <c r="F7222" s="7">
        <v>7.1</v>
      </c>
      <c r="G7222" s="7">
        <v>0</v>
      </c>
      <c r="H7222" s="7">
        <f t="shared" si="1008"/>
        <v>6</v>
      </c>
      <c r="I7222" s="16">
        <f t="shared" si="1009"/>
        <v>45227</v>
      </c>
      <c r="J7222" s="17">
        <v>1.2267999999999999</v>
      </c>
      <c r="K7222" s="18">
        <f>G7222*结论【关键目标】!C$27*0.7735*0.001</f>
        <v>0</v>
      </c>
      <c r="L7222" s="5">
        <v>0</v>
      </c>
      <c r="M7222" s="5">
        <f>ABS(IF(L7222&lt;=0,L7222/耗电量关键数据!$B$6/1000,L7222/耗电量关键数据!$B$5/1000))</f>
        <v>0</v>
      </c>
      <c r="N7222" s="19">
        <f>耗电量关键数据!$B$14</f>
        <v>1.1688450000000001</v>
      </c>
      <c r="O7222" s="19">
        <f>耗电量关键数据!$B$15</f>
        <v>0.37403039999999999</v>
      </c>
      <c r="P7222" s="19">
        <f t="shared" si="1010"/>
        <v>1.5428754000000002</v>
      </c>
      <c r="Q7222" s="19">
        <f t="shared" si="1014"/>
        <v>1.5428754000000002</v>
      </c>
      <c r="R7222" s="20">
        <f t="shared" si="1011"/>
        <v>-1.5428754000000002</v>
      </c>
      <c r="S7222" s="20">
        <f t="shared" si="1015"/>
        <v>1.5428754000000002</v>
      </c>
      <c r="T7222" s="20">
        <f>IF((T7221+R7222)&lt;0,0,IF((T7221+R7222)&gt;结论【关键目标】!C$28,结论【关键目标】!C$28,T7221+R7222))</f>
        <v>17.371373800000001</v>
      </c>
      <c r="U7222" s="19">
        <f>IF((T7221+R7222)&lt;结论【关键目标】!$C$28,0,(发电量计算【计算逻辑页】!R7222+发电量计算【计算逻辑页】!T7221-结论【关键目标】!$C$28))</f>
        <v>0</v>
      </c>
      <c r="V7222" s="5">
        <f t="shared" si="1012"/>
        <v>0</v>
      </c>
      <c r="W7222" s="5">
        <f t="shared" si="1013"/>
        <v>0</v>
      </c>
      <c r="X7222" s="5">
        <f t="shared" si="1016"/>
        <v>1.3527931507200002</v>
      </c>
    </row>
    <row r="7223" spans="1:24" x14ac:dyDescent="0.15">
      <c r="A7223" s="7">
        <v>7222</v>
      </c>
      <c r="B7223" s="7">
        <v>10</v>
      </c>
      <c r="C7223" s="7">
        <v>28</v>
      </c>
      <c r="D7223" s="7">
        <v>22</v>
      </c>
      <c r="E7223" s="7">
        <v>301</v>
      </c>
      <c r="F7223" s="7">
        <v>3</v>
      </c>
      <c r="G7223" s="7">
        <v>0</v>
      </c>
      <c r="H7223" s="7">
        <f t="shared" si="1008"/>
        <v>6</v>
      </c>
      <c r="I7223" s="16">
        <f t="shared" si="1009"/>
        <v>45227</v>
      </c>
      <c r="J7223" s="17">
        <v>0.70809999999999995</v>
      </c>
      <c r="K7223" s="18">
        <f>G7223*结论【关键目标】!C$27*0.7735*0.001</f>
        <v>0</v>
      </c>
      <c r="L7223" s="5">
        <v>0</v>
      </c>
      <c r="M7223" s="5">
        <f>ABS(IF(L7223&lt;=0,L7223/耗电量关键数据!$B$6/1000,L7223/耗电量关键数据!$B$5/1000))</f>
        <v>0</v>
      </c>
      <c r="N7223" s="19">
        <f>耗电量关键数据!$B$14</f>
        <v>1.1688450000000001</v>
      </c>
      <c r="O7223" s="19">
        <f>耗电量关键数据!$B$15</f>
        <v>0.37403039999999999</v>
      </c>
      <c r="P7223" s="19">
        <f t="shared" si="1010"/>
        <v>1.5428754000000002</v>
      </c>
      <c r="Q7223" s="19">
        <f t="shared" si="1014"/>
        <v>0</v>
      </c>
      <c r="R7223" s="20">
        <f t="shared" si="1011"/>
        <v>0</v>
      </c>
      <c r="S7223" s="20">
        <f t="shared" si="1015"/>
        <v>0</v>
      </c>
      <c r="T7223" s="20">
        <f>IF((T7222+R7223)&lt;0,0,IF((T7222+R7223)&gt;结论【关键目标】!C$28,结论【关键目标】!C$28,T7222+R7223))</f>
        <v>17.371373800000001</v>
      </c>
      <c r="U7223" s="19">
        <f>IF((T7222+R7223)&lt;结论【关键目标】!$C$28,0,(发电量计算【计算逻辑页】!R7223+发电量计算【计算逻辑页】!T7222-结论【关键目标】!$C$28))</f>
        <v>0</v>
      </c>
      <c r="V7223" s="5">
        <f t="shared" si="1012"/>
        <v>0</v>
      </c>
      <c r="W7223" s="5">
        <f t="shared" si="1013"/>
        <v>0</v>
      </c>
      <c r="X7223" s="5">
        <f t="shared" si="1016"/>
        <v>0</v>
      </c>
    </row>
    <row r="7224" spans="1:24" x14ac:dyDescent="0.15">
      <c r="A7224" s="7">
        <v>7223</v>
      </c>
      <c r="B7224" s="7">
        <v>10</v>
      </c>
      <c r="C7224" s="7">
        <v>28</v>
      </c>
      <c r="D7224" s="7">
        <v>23</v>
      </c>
      <c r="E7224" s="7">
        <v>301</v>
      </c>
      <c r="F7224" s="7">
        <v>4</v>
      </c>
      <c r="G7224" s="7">
        <v>0</v>
      </c>
      <c r="H7224" s="7">
        <f t="shared" si="1008"/>
        <v>6</v>
      </c>
      <c r="I7224" s="16">
        <f t="shared" si="1009"/>
        <v>45227</v>
      </c>
      <c r="J7224" s="17">
        <v>0.70809999999999995</v>
      </c>
      <c r="K7224" s="18">
        <f>G7224*结论【关键目标】!C$27*0.7735*0.001</f>
        <v>0</v>
      </c>
      <c r="L7224" s="5">
        <v>0</v>
      </c>
      <c r="M7224" s="5">
        <f>ABS(IF(L7224&lt;=0,L7224/耗电量关键数据!$B$6/1000,L7224/耗电量关键数据!$B$5/1000))</f>
        <v>0</v>
      </c>
      <c r="N7224" s="19">
        <f>耗电量关键数据!$B$14</f>
        <v>1.1688450000000001</v>
      </c>
      <c r="O7224" s="19">
        <f>耗电量关键数据!$B$15</f>
        <v>0.37403039999999999</v>
      </c>
      <c r="P7224" s="19">
        <f t="shared" si="1010"/>
        <v>1.5428754000000002</v>
      </c>
      <c r="Q7224" s="19">
        <f t="shared" si="1014"/>
        <v>0</v>
      </c>
      <c r="R7224" s="20">
        <f t="shared" si="1011"/>
        <v>0</v>
      </c>
      <c r="S7224" s="20">
        <f t="shared" si="1015"/>
        <v>0</v>
      </c>
      <c r="T7224" s="20">
        <f>IF((T7223+R7224)&lt;0,0,IF((T7223+R7224)&gt;结论【关键目标】!C$28,结论【关键目标】!C$28,T7223+R7224))</f>
        <v>17.371373800000001</v>
      </c>
      <c r="U7224" s="19">
        <f>IF((T7223+R7224)&lt;结论【关键目标】!$C$28,0,(发电量计算【计算逻辑页】!R7224+发电量计算【计算逻辑页】!T7223-结论【关键目标】!$C$28))</f>
        <v>0</v>
      </c>
      <c r="V7224" s="5">
        <f t="shared" si="1012"/>
        <v>0</v>
      </c>
      <c r="W7224" s="5">
        <f t="shared" si="1013"/>
        <v>0</v>
      </c>
      <c r="X7224" s="5">
        <f t="shared" si="1016"/>
        <v>0</v>
      </c>
    </row>
    <row r="7225" spans="1:24" x14ac:dyDescent="0.15">
      <c r="A7225" s="7">
        <v>7224</v>
      </c>
      <c r="B7225" s="7">
        <v>10</v>
      </c>
      <c r="C7225" s="7">
        <v>28</v>
      </c>
      <c r="D7225" s="7">
        <v>24</v>
      </c>
      <c r="E7225" s="7">
        <v>301</v>
      </c>
      <c r="F7225" s="7">
        <v>7.2</v>
      </c>
      <c r="G7225" s="7">
        <v>0</v>
      </c>
      <c r="H7225" s="7">
        <f t="shared" si="1008"/>
        <v>6</v>
      </c>
      <c r="I7225" s="16">
        <f t="shared" si="1009"/>
        <v>45227</v>
      </c>
      <c r="J7225" s="17">
        <v>0.2407</v>
      </c>
      <c r="K7225" s="18">
        <f>G7225*结论【关键目标】!C$27*0.7735*0.001</f>
        <v>0</v>
      </c>
      <c r="L7225" s="5">
        <v>0</v>
      </c>
      <c r="M7225" s="5">
        <f>ABS(IF(L7225&lt;=0,L7225/耗电量关键数据!$B$6/1000,L7225/耗电量关键数据!$B$5/1000))</f>
        <v>0</v>
      </c>
      <c r="N7225" s="19">
        <f>耗电量关键数据!$B$14</f>
        <v>1.1688450000000001</v>
      </c>
      <c r="O7225" s="19">
        <f>耗电量关键数据!$B$15</f>
        <v>0.37403039999999999</v>
      </c>
      <c r="P7225" s="19">
        <f t="shared" si="1010"/>
        <v>1.5428754000000002</v>
      </c>
      <c r="Q7225" s="19">
        <f t="shared" si="1014"/>
        <v>0</v>
      </c>
      <c r="R7225" s="20">
        <f t="shared" si="1011"/>
        <v>0</v>
      </c>
      <c r="S7225" s="20">
        <f t="shared" si="1015"/>
        <v>0</v>
      </c>
      <c r="T7225" s="20">
        <f>IF((T7224+R7225)&lt;0,0,IF((T7224+R7225)&gt;结论【关键目标】!C$28,结论【关键目标】!C$28,T7224+R7225))</f>
        <v>17.371373800000001</v>
      </c>
      <c r="U7225" s="19">
        <f>IF((T7224+R7225)&lt;结论【关键目标】!$C$28,0,(发电量计算【计算逻辑页】!R7225+发电量计算【计算逻辑页】!T7224-结论【关键目标】!$C$28))</f>
        <v>0</v>
      </c>
      <c r="V7225" s="5">
        <f t="shared" si="1012"/>
        <v>0</v>
      </c>
      <c r="W7225" s="5">
        <f t="shared" si="1013"/>
        <v>0</v>
      </c>
      <c r="X7225" s="5">
        <f t="shared" si="1016"/>
        <v>0</v>
      </c>
    </row>
    <row r="7226" spans="1:24" x14ac:dyDescent="0.15">
      <c r="A7226" s="7">
        <v>7225</v>
      </c>
      <c r="B7226" s="7">
        <v>10</v>
      </c>
      <c r="C7226" s="7">
        <v>29</v>
      </c>
      <c r="D7226" s="7">
        <v>1</v>
      </c>
      <c r="E7226" s="7">
        <v>302</v>
      </c>
      <c r="F7226" s="7">
        <v>5</v>
      </c>
      <c r="G7226" s="7">
        <v>0</v>
      </c>
      <c r="H7226" s="7">
        <f t="shared" si="1008"/>
        <v>7</v>
      </c>
      <c r="I7226" s="16">
        <f t="shared" si="1009"/>
        <v>45228</v>
      </c>
      <c r="J7226" s="17">
        <v>0.2407</v>
      </c>
      <c r="K7226" s="18">
        <f>G7226*结论【关键目标】!C$27*0.7735*0.001</f>
        <v>0</v>
      </c>
      <c r="L7226" s="5">
        <v>0</v>
      </c>
      <c r="M7226" s="5">
        <f>ABS(IF(L7226&lt;=0,L7226/耗电量关键数据!$B$6/1000,L7226/耗电量关键数据!$B$5/1000))</f>
        <v>0</v>
      </c>
      <c r="N7226" s="19">
        <f>耗电量关键数据!$B$14</f>
        <v>1.1688450000000001</v>
      </c>
      <c r="O7226" s="19">
        <f>耗电量关键数据!$B$15</f>
        <v>0.37403039999999999</v>
      </c>
      <c r="P7226" s="19">
        <f t="shared" si="1010"/>
        <v>1.5428754000000002</v>
      </c>
      <c r="Q7226" s="19">
        <f t="shared" si="1014"/>
        <v>0</v>
      </c>
      <c r="R7226" s="20">
        <f t="shared" si="1011"/>
        <v>0</v>
      </c>
      <c r="S7226" s="20">
        <f t="shared" si="1015"/>
        <v>0</v>
      </c>
      <c r="T7226" s="20">
        <f>IF((T7225+R7226)&lt;0,0,IF((T7225+R7226)&gt;结论【关键目标】!C$28,结论【关键目标】!C$28,T7225+R7226))</f>
        <v>17.371373800000001</v>
      </c>
      <c r="U7226" s="19">
        <f>IF((T7225+R7226)&lt;结论【关键目标】!$C$28,0,(发电量计算【计算逻辑页】!R7226+发电量计算【计算逻辑页】!T7225-结论【关键目标】!$C$28))</f>
        <v>0</v>
      </c>
      <c r="V7226" s="5">
        <f t="shared" si="1012"/>
        <v>0</v>
      </c>
      <c r="W7226" s="5">
        <f t="shared" si="1013"/>
        <v>0</v>
      </c>
      <c r="X7226" s="5">
        <f t="shared" si="1016"/>
        <v>0</v>
      </c>
    </row>
    <row r="7227" spans="1:24" x14ac:dyDescent="0.15">
      <c r="A7227" s="7">
        <v>7226</v>
      </c>
      <c r="B7227" s="7">
        <v>10</v>
      </c>
      <c r="C7227" s="7">
        <v>29</v>
      </c>
      <c r="D7227" s="7">
        <v>2</v>
      </c>
      <c r="E7227" s="7">
        <v>302</v>
      </c>
      <c r="F7227" s="7">
        <v>4</v>
      </c>
      <c r="G7227" s="7">
        <v>0</v>
      </c>
      <c r="H7227" s="7">
        <f t="shared" si="1008"/>
        <v>7</v>
      </c>
      <c r="I7227" s="16">
        <f t="shared" si="1009"/>
        <v>45228</v>
      </c>
      <c r="J7227" s="17">
        <v>0.2407</v>
      </c>
      <c r="K7227" s="18">
        <f>G7227*结论【关键目标】!C$27*0.7735*0.001</f>
        <v>0</v>
      </c>
      <c r="L7227" s="5">
        <v>0</v>
      </c>
      <c r="M7227" s="5">
        <f>ABS(IF(L7227&lt;=0,L7227/耗电量关键数据!$B$6/1000,L7227/耗电量关键数据!$B$5/1000))</f>
        <v>0</v>
      </c>
      <c r="N7227" s="19">
        <f>耗电量关键数据!$B$14</f>
        <v>1.1688450000000001</v>
      </c>
      <c r="O7227" s="19">
        <f>耗电量关键数据!$B$15</f>
        <v>0.37403039999999999</v>
      </c>
      <c r="P7227" s="19">
        <f t="shared" si="1010"/>
        <v>1.5428754000000002</v>
      </c>
      <c r="Q7227" s="19">
        <f t="shared" si="1014"/>
        <v>0</v>
      </c>
      <c r="R7227" s="20">
        <f t="shared" si="1011"/>
        <v>0</v>
      </c>
      <c r="S7227" s="20">
        <f t="shared" si="1015"/>
        <v>0</v>
      </c>
      <c r="T7227" s="20">
        <f>IF((T7226+R7227)&lt;0,0,IF((T7226+R7227)&gt;结论【关键目标】!C$28,结论【关键目标】!C$28,T7226+R7227))</f>
        <v>17.371373800000001</v>
      </c>
      <c r="U7227" s="19">
        <f>IF((T7226+R7227)&lt;结论【关键目标】!$C$28,0,(发电量计算【计算逻辑页】!R7227+发电量计算【计算逻辑页】!T7226-结论【关键目标】!$C$28))</f>
        <v>0</v>
      </c>
      <c r="V7227" s="5">
        <f t="shared" si="1012"/>
        <v>0</v>
      </c>
      <c r="W7227" s="5">
        <f t="shared" si="1013"/>
        <v>0</v>
      </c>
      <c r="X7227" s="5">
        <f t="shared" si="1016"/>
        <v>0</v>
      </c>
    </row>
    <row r="7228" spans="1:24" x14ac:dyDescent="0.15">
      <c r="A7228" s="7">
        <v>7227</v>
      </c>
      <c r="B7228" s="7">
        <v>10</v>
      </c>
      <c r="C7228" s="7">
        <v>29</v>
      </c>
      <c r="D7228" s="7">
        <v>3</v>
      </c>
      <c r="E7228" s="7">
        <v>302</v>
      </c>
      <c r="F7228" s="7">
        <v>5.0999999999999996</v>
      </c>
      <c r="G7228" s="7">
        <v>0</v>
      </c>
      <c r="H7228" s="7">
        <f t="shared" si="1008"/>
        <v>7</v>
      </c>
      <c r="I7228" s="16">
        <f t="shared" si="1009"/>
        <v>45228</v>
      </c>
      <c r="J7228" s="17">
        <v>0.2407</v>
      </c>
      <c r="K7228" s="18">
        <f>G7228*结论【关键目标】!C$27*0.7735*0.001</f>
        <v>0</v>
      </c>
      <c r="L7228" s="5">
        <v>0</v>
      </c>
      <c r="M7228" s="5">
        <f>ABS(IF(L7228&lt;=0,L7228/耗电量关键数据!$B$6/1000,L7228/耗电量关键数据!$B$5/1000))</f>
        <v>0</v>
      </c>
      <c r="N7228" s="19">
        <f>耗电量关键数据!$B$14</f>
        <v>1.1688450000000001</v>
      </c>
      <c r="O7228" s="19">
        <f>耗电量关键数据!$B$15</f>
        <v>0.37403039999999999</v>
      </c>
      <c r="P7228" s="19">
        <f t="shared" si="1010"/>
        <v>1.5428754000000002</v>
      </c>
      <c r="Q7228" s="19">
        <f t="shared" si="1014"/>
        <v>0</v>
      </c>
      <c r="R7228" s="20">
        <f t="shared" si="1011"/>
        <v>0</v>
      </c>
      <c r="S7228" s="20">
        <f t="shared" si="1015"/>
        <v>0</v>
      </c>
      <c r="T7228" s="20">
        <f>IF((T7227+R7228)&lt;0,0,IF((T7227+R7228)&gt;结论【关键目标】!C$28,结论【关键目标】!C$28,T7227+R7228))</f>
        <v>17.371373800000001</v>
      </c>
      <c r="U7228" s="19">
        <f>IF((T7227+R7228)&lt;结论【关键目标】!$C$28,0,(发电量计算【计算逻辑页】!R7228+发电量计算【计算逻辑页】!T7227-结论【关键目标】!$C$28))</f>
        <v>0</v>
      </c>
      <c r="V7228" s="5">
        <f t="shared" si="1012"/>
        <v>0</v>
      </c>
      <c r="W7228" s="5">
        <f t="shared" si="1013"/>
        <v>0</v>
      </c>
      <c r="X7228" s="5">
        <f t="shared" si="1016"/>
        <v>0</v>
      </c>
    </row>
    <row r="7229" spans="1:24" x14ac:dyDescent="0.15">
      <c r="A7229" s="7">
        <v>7228</v>
      </c>
      <c r="B7229" s="7">
        <v>10</v>
      </c>
      <c r="C7229" s="7">
        <v>29</v>
      </c>
      <c r="D7229" s="7">
        <v>4</v>
      </c>
      <c r="E7229" s="7">
        <v>302</v>
      </c>
      <c r="F7229" s="7">
        <v>3</v>
      </c>
      <c r="G7229" s="7">
        <v>0</v>
      </c>
      <c r="H7229" s="7">
        <f t="shared" si="1008"/>
        <v>7</v>
      </c>
      <c r="I7229" s="16">
        <f t="shared" si="1009"/>
        <v>45228</v>
      </c>
      <c r="J7229" s="17">
        <v>0.2407</v>
      </c>
      <c r="K7229" s="18">
        <f>G7229*结论【关键目标】!C$27*0.7735*0.001</f>
        <v>0</v>
      </c>
      <c r="L7229" s="5">
        <v>0</v>
      </c>
      <c r="M7229" s="5">
        <f>ABS(IF(L7229&lt;=0,L7229/耗电量关键数据!$B$6/1000,L7229/耗电量关键数据!$B$5/1000))</f>
        <v>0</v>
      </c>
      <c r="N7229" s="19">
        <f>耗电量关键数据!$B$14</f>
        <v>1.1688450000000001</v>
      </c>
      <c r="O7229" s="19">
        <f>耗电量关键数据!$B$15</f>
        <v>0.37403039999999999</v>
      </c>
      <c r="P7229" s="19">
        <f t="shared" si="1010"/>
        <v>1.5428754000000002</v>
      </c>
      <c r="Q7229" s="19">
        <f t="shared" si="1014"/>
        <v>0</v>
      </c>
      <c r="R7229" s="20">
        <f t="shared" si="1011"/>
        <v>0</v>
      </c>
      <c r="S7229" s="20">
        <f t="shared" si="1015"/>
        <v>0</v>
      </c>
      <c r="T7229" s="20">
        <f>IF((T7228+R7229)&lt;0,0,IF((T7228+R7229)&gt;结论【关键目标】!C$28,结论【关键目标】!C$28,T7228+R7229))</f>
        <v>17.371373800000001</v>
      </c>
      <c r="U7229" s="19">
        <f>IF((T7228+R7229)&lt;结论【关键目标】!$C$28,0,(发电量计算【计算逻辑页】!R7229+发电量计算【计算逻辑页】!T7228-结论【关键目标】!$C$28))</f>
        <v>0</v>
      </c>
      <c r="V7229" s="5">
        <f t="shared" si="1012"/>
        <v>0</v>
      </c>
      <c r="W7229" s="5">
        <f t="shared" si="1013"/>
        <v>0</v>
      </c>
      <c r="X7229" s="5">
        <f t="shared" si="1016"/>
        <v>0</v>
      </c>
    </row>
    <row r="7230" spans="1:24" x14ac:dyDescent="0.15">
      <c r="A7230" s="7">
        <v>7229</v>
      </c>
      <c r="B7230" s="7">
        <v>10</v>
      </c>
      <c r="C7230" s="7">
        <v>29</v>
      </c>
      <c r="D7230" s="7">
        <v>5</v>
      </c>
      <c r="E7230" s="7">
        <v>302</v>
      </c>
      <c r="F7230" s="7">
        <v>2</v>
      </c>
      <c r="G7230" s="7">
        <v>0</v>
      </c>
      <c r="H7230" s="7">
        <f t="shared" si="1008"/>
        <v>7</v>
      </c>
      <c r="I7230" s="16">
        <f t="shared" si="1009"/>
        <v>45228</v>
      </c>
      <c r="J7230" s="17">
        <v>0.2407</v>
      </c>
      <c r="K7230" s="18">
        <f>G7230*结论【关键目标】!C$27*0.7735*0.001</f>
        <v>0</v>
      </c>
      <c r="L7230" s="5">
        <v>0</v>
      </c>
      <c r="M7230" s="5">
        <f>ABS(IF(L7230&lt;=0,L7230/耗电量关键数据!$B$6/1000,L7230/耗电量关键数据!$B$5/1000))</f>
        <v>0</v>
      </c>
      <c r="N7230" s="19">
        <f>耗电量关键数据!$B$14</f>
        <v>1.1688450000000001</v>
      </c>
      <c r="O7230" s="19">
        <f>耗电量关键数据!$B$15</f>
        <v>0.37403039999999999</v>
      </c>
      <c r="P7230" s="19">
        <f t="shared" si="1010"/>
        <v>1.5428754000000002</v>
      </c>
      <c r="Q7230" s="19">
        <f t="shared" si="1014"/>
        <v>0</v>
      </c>
      <c r="R7230" s="20">
        <f t="shared" si="1011"/>
        <v>0</v>
      </c>
      <c r="S7230" s="20">
        <f t="shared" si="1015"/>
        <v>0</v>
      </c>
      <c r="T7230" s="20">
        <f>IF((T7229+R7230)&lt;0,0,IF((T7229+R7230)&gt;结论【关键目标】!C$28,结论【关键目标】!C$28,T7229+R7230))</f>
        <v>17.371373800000001</v>
      </c>
      <c r="U7230" s="19">
        <f>IF((T7229+R7230)&lt;结论【关键目标】!$C$28,0,(发电量计算【计算逻辑页】!R7230+发电量计算【计算逻辑页】!T7229-结论【关键目标】!$C$28))</f>
        <v>0</v>
      </c>
      <c r="V7230" s="5">
        <f t="shared" si="1012"/>
        <v>0</v>
      </c>
      <c r="W7230" s="5">
        <f t="shared" si="1013"/>
        <v>0</v>
      </c>
      <c r="X7230" s="5">
        <f t="shared" si="1016"/>
        <v>0</v>
      </c>
    </row>
    <row r="7231" spans="1:24" x14ac:dyDescent="0.15">
      <c r="A7231" s="7">
        <v>7230</v>
      </c>
      <c r="B7231" s="7">
        <v>10</v>
      </c>
      <c r="C7231" s="7">
        <v>29</v>
      </c>
      <c r="D7231" s="7">
        <v>6</v>
      </c>
      <c r="E7231" s="7">
        <v>302</v>
      </c>
      <c r="F7231" s="7">
        <v>4</v>
      </c>
      <c r="G7231" s="7">
        <v>0</v>
      </c>
      <c r="H7231" s="7">
        <f t="shared" si="1008"/>
        <v>7</v>
      </c>
      <c r="I7231" s="16">
        <f t="shared" si="1009"/>
        <v>45228</v>
      </c>
      <c r="J7231" s="17">
        <v>0.2407</v>
      </c>
      <c r="K7231" s="18">
        <f>G7231*结论【关键目标】!C$27*0.7735*0.001</f>
        <v>0</v>
      </c>
      <c r="L7231" s="5">
        <v>0</v>
      </c>
      <c r="M7231" s="5">
        <f>ABS(IF(L7231&lt;=0,L7231/耗电量关键数据!$B$6/1000,L7231/耗电量关键数据!$B$5/1000))</f>
        <v>0</v>
      </c>
      <c r="N7231" s="19">
        <f>耗电量关键数据!$B$14</f>
        <v>1.1688450000000001</v>
      </c>
      <c r="O7231" s="19">
        <f>耗电量关键数据!$B$15</f>
        <v>0.37403039999999999</v>
      </c>
      <c r="P7231" s="19">
        <f t="shared" si="1010"/>
        <v>1.5428754000000002</v>
      </c>
      <c r="Q7231" s="19">
        <f t="shared" si="1014"/>
        <v>0</v>
      </c>
      <c r="R7231" s="20">
        <f t="shared" si="1011"/>
        <v>0</v>
      </c>
      <c r="S7231" s="20">
        <f t="shared" si="1015"/>
        <v>0</v>
      </c>
      <c r="T7231" s="20">
        <f>IF((T7230+R7231)&lt;0,0,IF((T7230+R7231)&gt;结论【关键目标】!C$28,结论【关键目标】!C$28,T7230+R7231))</f>
        <v>17.371373800000001</v>
      </c>
      <c r="U7231" s="19">
        <f>IF((T7230+R7231)&lt;结论【关键目标】!$C$28,0,(发电量计算【计算逻辑页】!R7231+发电量计算【计算逻辑页】!T7230-结论【关键目标】!$C$28))</f>
        <v>0</v>
      </c>
      <c r="V7231" s="5">
        <f t="shared" si="1012"/>
        <v>0</v>
      </c>
      <c r="W7231" s="5">
        <f t="shared" si="1013"/>
        <v>0</v>
      </c>
      <c r="X7231" s="5">
        <f t="shared" si="1016"/>
        <v>0</v>
      </c>
    </row>
    <row r="7232" spans="1:24" x14ac:dyDescent="0.15">
      <c r="A7232" s="7">
        <v>7231</v>
      </c>
      <c r="B7232" s="7">
        <v>10</v>
      </c>
      <c r="C7232" s="7">
        <v>29</v>
      </c>
      <c r="D7232" s="7">
        <v>7</v>
      </c>
      <c r="E7232" s="7">
        <v>302</v>
      </c>
      <c r="F7232" s="7">
        <v>1</v>
      </c>
      <c r="G7232" s="7">
        <v>35.6</v>
      </c>
      <c r="H7232" s="7">
        <f t="shared" si="1008"/>
        <v>7</v>
      </c>
      <c r="I7232" s="16">
        <f t="shared" si="1009"/>
        <v>45228</v>
      </c>
      <c r="J7232" s="17">
        <v>0.2407</v>
      </c>
      <c r="K7232" s="18">
        <f>G7232*结论【关键目标】!C$27*0.7735*0.001</f>
        <v>3.304392</v>
      </c>
      <c r="L7232" s="5">
        <v>0</v>
      </c>
      <c r="M7232" s="5">
        <f>ABS(IF(L7232&lt;=0,L7232/耗电量关键数据!$B$6/1000,L7232/耗电量关键数据!$B$5/1000))</f>
        <v>0</v>
      </c>
      <c r="N7232" s="19">
        <f>耗电量关键数据!$B$14</f>
        <v>1.1688450000000001</v>
      </c>
      <c r="O7232" s="19">
        <f>耗电量关键数据!$B$15</f>
        <v>0.37403039999999999</v>
      </c>
      <c r="P7232" s="19">
        <f t="shared" si="1010"/>
        <v>1.5428754000000002</v>
      </c>
      <c r="Q7232" s="19">
        <f t="shared" si="1014"/>
        <v>0</v>
      </c>
      <c r="R7232" s="20">
        <f t="shared" si="1011"/>
        <v>3.304392</v>
      </c>
      <c r="S7232" s="20">
        <f t="shared" si="1015"/>
        <v>0</v>
      </c>
      <c r="T7232" s="20">
        <f>IF((T7231+R7232)&lt;0,0,IF((T7231+R7232)&gt;结论【关键目标】!C$28,结论【关键目标】!C$28,T7231+R7232))</f>
        <v>20.675765800000001</v>
      </c>
      <c r="U7232" s="19">
        <f>IF((T7231+R7232)&lt;结论【关键目标】!$C$28,0,(发电量计算【计算逻辑页】!R7232+发电量计算【计算逻辑页】!T7231-结论【关键目标】!$C$28))</f>
        <v>0</v>
      </c>
      <c r="V7232" s="5">
        <f t="shared" si="1012"/>
        <v>0</v>
      </c>
      <c r="W7232" s="5">
        <f t="shared" si="1013"/>
        <v>0.37137010878000004</v>
      </c>
      <c r="X7232" s="5">
        <f t="shared" si="1016"/>
        <v>0</v>
      </c>
    </row>
    <row r="7233" spans="1:24" x14ac:dyDescent="0.15">
      <c r="A7233" s="7">
        <v>7232</v>
      </c>
      <c r="B7233" s="7">
        <v>10</v>
      </c>
      <c r="C7233" s="7">
        <v>29</v>
      </c>
      <c r="D7233" s="7">
        <v>8</v>
      </c>
      <c r="E7233" s="7">
        <v>302</v>
      </c>
      <c r="F7233" s="7">
        <v>1</v>
      </c>
      <c r="G7233" s="7">
        <v>189.3</v>
      </c>
      <c r="H7233" s="7">
        <f t="shared" si="1008"/>
        <v>7</v>
      </c>
      <c r="I7233" s="16">
        <f t="shared" si="1009"/>
        <v>45228</v>
      </c>
      <c r="J7233" s="17">
        <v>0.70809999999999995</v>
      </c>
      <c r="K7233" s="18">
        <f>G7233*结论【关键目标】!C$27*0.7735*0.001</f>
        <v>17.570826</v>
      </c>
      <c r="L7233" s="5">
        <v>0</v>
      </c>
      <c r="M7233" s="5">
        <f>ABS(IF(L7233&lt;=0,L7233/耗电量关键数据!$B$6/1000,L7233/耗电量关键数据!$B$5/1000))</f>
        <v>0</v>
      </c>
      <c r="N7233" s="19">
        <f>耗电量关键数据!$B$14</f>
        <v>1.1688450000000001</v>
      </c>
      <c r="O7233" s="19">
        <f>耗电量关键数据!$B$15</f>
        <v>0.37403039999999999</v>
      </c>
      <c r="P7233" s="19">
        <f t="shared" si="1010"/>
        <v>1.5428754000000002</v>
      </c>
      <c r="Q7233" s="19">
        <f t="shared" si="1014"/>
        <v>0</v>
      </c>
      <c r="R7233" s="20">
        <f t="shared" si="1011"/>
        <v>17.570826</v>
      </c>
      <c r="S7233" s="20">
        <f t="shared" si="1015"/>
        <v>0</v>
      </c>
      <c r="T7233" s="20">
        <f>IF((T7232+R7233)&lt;0,0,IF((T7232+R7233)&gt;结论【关键目标】!C$28,结论【关键目标】!C$28,T7232+R7233))</f>
        <v>22</v>
      </c>
      <c r="U7233" s="19">
        <f>IF((T7232+R7233)&lt;结论【关键目标】!$C$28,0,(发电量计算【计算逻辑页】!R7233+发电量计算【计算逻辑页】!T7232-结论【关键目标】!$C$28))</f>
        <v>16.246591800000004</v>
      </c>
      <c r="V7233" s="5">
        <f t="shared" si="1012"/>
        <v>5.6863071300000012</v>
      </c>
      <c r="W7233" s="5">
        <f t="shared" si="1013"/>
        <v>1.0925100707400002</v>
      </c>
      <c r="X7233" s="5">
        <f t="shared" si="1016"/>
        <v>0</v>
      </c>
    </row>
    <row r="7234" spans="1:24" x14ac:dyDescent="0.15">
      <c r="A7234" s="7">
        <v>7233</v>
      </c>
      <c r="B7234" s="7">
        <v>10</v>
      </c>
      <c r="C7234" s="7">
        <v>29</v>
      </c>
      <c r="D7234" s="7">
        <v>9</v>
      </c>
      <c r="E7234" s="7">
        <v>302</v>
      </c>
      <c r="F7234" s="7">
        <v>5.3</v>
      </c>
      <c r="G7234" s="7">
        <v>349.5</v>
      </c>
      <c r="H7234" s="7">
        <f t="shared" ref="H7234:H7297" si="1017">WEEKDAY(I:I,2)</f>
        <v>7</v>
      </c>
      <c r="I7234" s="16">
        <f t="shared" ref="I7234:I7297" si="1018">DATE(2023,B7234,C7234)</f>
        <v>45228</v>
      </c>
      <c r="J7234" s="17">
        <v>0.70809999999999995</v>
      </c>
      <c r="K7234" s="18">
        <f>G7234*结论【关键目标】!C$27*0.7735*0.001</f>
        <v>32.44059</v>
      </c>
      <c r="L7234" s="5">
        <v>0</v>
      </c>
      <c r="M7234" s="5">
        <f>ABS(IF(L7234&lt;=0,L7234/耗电量关键数据!$B$6/1000,L7234/耗电量关键数据!$B$5/1000))</f>
        <v>0</v>
      </c>
      <c r="N7234" s="19">
        <f>耗电量关键数据!$B$14</f>
        <v>1.1688450000000001</v>
      </c>
      <c r="O7234" s="19">
        <f>耗电量关键数据!$B$15</f>
        <v>0.37403039999999999</v>
      </c>
      <c r="P7234" s="19">
        <f t="shared" ref="P7234:P7297" si="1019">M7234+N7234+O7234</f>
        <v>1.5428754000000002</v>
      </c>
      <c r="Q7234" s="19">
        <f t="shared" si="1014"/>
        <v>0</v>
      </c>
      <c r="R7234" s="20">
        <f t="shared" ref="R7234:R7297" si="1020">K7234-Q7234</f>
        <v>32.44059</v>
      </c>
      <c r="S7234" s="20">
        <f t="shared" si="1015"/>
        <v>0</v>
      </c>
      <c r="T7234" s="20">
        <f>IF((T7233+R7234)&lt;0,0,IF((T7233+R7234)&gt;结论【关键目标】!C$28,结论【关键目标】!C$28,T7233+R7234))</f>
        <v>22</v>
      </c>
      <c r="U7234" s="19">
        <f>IF((T7233+R7234)&lt;结论【关键目标】!$C$28,0,(发电量计算【计算逻辑页】!R7234+发电量计算【计算逻辑页】!T7233-结论【关键目标】!$C$28))</f>
        <v>32.44059</v>
      </c>
      <c r="V7234" s="5">
        <f t="shared" ref="V7234:V7297" si="1021">IF(J7234&gt;0.35,U7234*0.35,0)</f>
        <v>11.3542065</v>
      </c>
      <c r="W7234" s="5">
        <f t="shared" ref="W7234:W7297" si="1022">IF(P7234&gt;K7234,K7234*J7234,P7234*J7234)</f>
        <v>1.0925100707400002</v>
      </c>
      <c r="X7234" s="5">
        <f t="shared" si="1016"/>
        <v>0</v>
      </c>
    </row>
    <row r="7235" spans="1:24" x14ac:dyDescent="0.15">
      <c r="A7235" s="7">
        <v>7234</v>
      </c>
      <c r="B7235" s="7">
        <v>10</v>
      </c>
      <c r="C7235" s="7">
        <v>29</v>
      </c>
      <c r="D7235" s="7">
        <v>10</v>
      </c>
      <c r="E7235" s="7">
        <v>302</v>
      </c>
      <c r="F7235" s="7">
        <v>7</v>
      </c>
      <c r="G7235" s="7">
        <v>528.79999999999995</v>
      </c>
      <c r="H7235" s="7">
        <f t="shared" si="1017"/>
        <v>7</v>
      </c>
      <c r="I7235" s="16">
        <f t="shared" si="1018"/>
        <v>45228</v>
      </c>
      <c r="J7235" s="17">
        <v>0.70809999999999995</v>
      </c>
      <c r="K7235" s="18">
        <f>G7235*结论【关键目标】!C$27*0.7735*0.001</f>
        <v>49.083215999999993</v>
      </c>
      <c r="L7235" s="5">
        <v>0</v>
      </c>
      <c r="M7235" s="5">
        <f>ABS(IF(L7235&lt;=0,L7235/耗电量关键数据!$B$6/1000,L7235/耗电量关键数据!$B$5/1000))</f>
        <v>0</v>
      </c>
      <c r="N7235" s="19">
        <f>耗电量关键数据!$B$14</f>
        <v>1.1688450000000001</v>
      </c>
      <c r="O7235" s="19">
        <f>耗电量关键数据!$B$15</f>
        <v>0.37403039999999999</v>
      </c>
      <c r="P7235" s="19">
        <f t="shared" si="1019"/>
        <v>1.5428754000000002</v>
      </c>
      <c r="Q7235" s="19">
        <f t="shared" ref="Q7235:Q7298" si="1023">IF(J7235&gt;0.8,P7235,0)</f>
        <v>0</v>
      </c>
      <c r="R7235" s="20">
        <f t="shared" si="1020"/>
        <v>49.083215999999993</v>
      </c>
      <c r="S7235" s="20">
        <f t="shared" ref="S7235:S7298" si="1024">IF(R7235&lt;0,ABS(R7235),0)</f>
        <v>0</v>
      </c>
      <c r="T7235" s="20">
        <f>IF((T7234+R7235)&lt;0,0,IF((T7234+R7235)&gt;结论【关键目标】!C$28,结论【关键目标】!C$28,T7234+R7235))</f>
        <v>22</v>
      </c>
      <c r="U7235" s="19">
        <f>IF((T7234+R7235)&lt;结论【关键目标】!$C$28,0,(发电量计算【计算逻辑页】!R7235+发电量计算【计算逻辑页】!T7234-结论【关键目标】!$C$28))</f>
        <v>49.083215999999993</v>
      </c>
      <c r="V7235" s="5">
        <f t="shared" si="1021"/>
        <v>17.179125599999995</v>
      </c>
      <c r="W7235" s="5">
        <f t="shared" si="1022"/>
        <v>1.0925100707400002</v>
      </c>
      <c r="X7235" s="5">
        <f t="shared" si="1016"/>
        <v>0</v>
      </c>
    </row>
    <row r="7236" spans="1:24" x14ac:dyDescent="0.15">
      <c r="A7236" s="7">
        <v>7235</v>
      </c>
      <c r="B7236" s="7">
        <v>10</v>
      </c>
      <c r="C7236" s="7">
        <v>29</v>
      </c>
      <c r="D7236" s="7">
        <v>11</v>
      </c>
      <c r="E7236" s="7">
        <v>302</v>
      </c>
      <c r="F7236" s="7">
        <v>8</v>
      </c>
      <c r="G7236" s="7">
        <v>627.20000000000005</v>
      </c>
      <c r="H7236" s="7">
        <f t="shared" si="1017"/>
        <v>7</v>
      </c>
      <c r="I7236" s="16">
        <f t="shared" si="1018"/>
        <v>45228</v>
      </c>
      <c r="J7236" s="17">
        <v>1.2267999999999999</v>
      </c>
      <c r="K7236" s="18">
        <f>G7236*结论【关键目标】!C$27*0.7735*0.001</f>
        <v>58.216704</v>
      </c>
      <c r="L7236" s="5">
        <v>0</v>
      </c>
      <c r="M7236" s="5">
        <f>ABS(IF(L7236&lt;=0,L7236/耗电量关键数据!$B$6/1000,L7236/耗电量关键数据!$B$5/1000))</f>
        <v>0</v>
      </c>
      <c r="N7236" s="19">
        <f>耗电量关键数据!$B$14</f>
        <v>1.1688450000000001</v>
      </c>
      <c r="O7236" s="19">
        <f>耗电量关键数据!$B$15</f>
        <v>0.37403039999999999</v>
      </c>
      <c r="P7236" s="19">
        <f t="shared" si="1019"/>
        <v>1.5428754000000002</v>
      </c>
      <c r="Q7236" s="19">
        <f t="shared" si="1023"/>
        <v>1.5428754000000002</v>
      </c>
      <c r="R7236" s="20">
        <f t="shared" si="1020"/>
        <v>56.6738286</v>
      </c>
      <c r="S7236" s="20">
        <f t="shared" si="1024"/>
        <v>0</v>
      </c>
      <c r="T7236" s="20">
        <f>IF((T7235+R7236)&lt;0,0,IF((T7235+R7236)&gt;结论【关键目标】!C$28,结论【关键目标】!C$28,T7235+R7236))</f>
        <v>22</v>
      </c>
      <c r="U7236" s="19">
        <f>IF((T7235+R7236)&lt;结论【关键目标】!$C$28,0,(发电量计算【计算逻辑页】!R7236+发电量计算【计算逻辑页】!T7235-结论【关键目标】!$C$28))</f>
        <v>56.673828600000007</v>
      </c>
      <c r="V7236" s="5">
        <f t="shared" si="1021"/>
        <v>19.835840010000002</v>
      </c>
      <c r="W7236" s="5">
        <f t="shared" si="1022"/>
        <v>1.89279954072</v>
      </c>
      <c r="X7236" s="5">
        <f t="shared" ref="X7236:X7299" si="1025">(J7236-0.35)*IF(T7236&gt;S7236,S7236,T7236)</f>
        <v>0</v>
      </c>
    </row>
    <row r="7237" spans="1:24" x14ac:dyDescent="0.15">
      <c r="A7237" s="7">
        <v>7236</v>
      </c>
      <c r="B7237" s="7">
        <v>10</v>
      </c>
      <c r="C7237" s="7">
        <v>29</v>
      </c>
      <c r="D7237" s="7">
        <v>12</v>
      </c>
      <c r="E7237" s="7">
        <v>302</v>
      </c>
      <c r="F7237" s="7">
        <v>10.3</v>
      </c>
      <c r="G7237" s="7">
        <v>605.9</v>
      </c>
      <c r="H7237" s="7">
        <f t="shared" si="1017"/>
        <v>7</v>
      </c>
      <c r="I7237" s="16">
        <f t="shared" si="1018"/>
        <v>45228</v>
      </c>
      <c r="J7237" s="17">
        <v>1.2267999999999999</v>
      </c>
      <c r="K7237" s="18">
        <f>G7237*结论【关键目标】!C$27*0.7735*0.001</f>
        <v>56.239637999999999</v>
      </c>
      <c r="L7237" s="5">
        <v>0</v>
      </c>
      <c r="M7237" s="5">
        <f>ABS(IF(L7237&lt;=0,L7237/耗电量关键数据!$B$6/1000,L7237/耗电量关键数据!$B$5/1000))</f>
        <v>0</v>
      </c>
      <c r="N7237" s="19">
        <f>耗电量关键数据!$B$14</f>
        <v>1.1688450000000001</v>
      </c>
      <c r="O7237" s="19">
        <f>耗电量关键数据!$B$15</f>
        <v>0.37403039999999999</v>
      </c>
      <c r="P7237" s="19">
        <f t="shared" si="1019"/>
        <v>1.5428754000000002</v>
      </c>
      <c r="Q7237" s="19">
        <f t="shared" si="1023"/>
        <v>1.5428754000000002</v>
      </c>
      <c r="R7237" s="20">
        <f t="shared" si="1020"/>
        <v>54.6967626</v>
      </c>
      <c r="S7237" s="20">
        <f t="shared" si="1024"/>
        <v>0</v>
      </c>
      <c r="T7237" s="20">
        <f>IF((T7236+R7237)&lt;0,0,IF((T7236+R7237)&gt;结论【关键目标】!C$28,结论【关键目标】!C$28,T7236+R7237))</f>
        <v>22</v>
      </c>
      <c r="U7237" s="19">
        <f>IF((T7236+R7237)&lt;结论【关键目标】!$C$28,0,(发电量计算【计算逻辑页】!R7237+发电量计算【计算逻辑页】!T7236-结论【关键目标】!$C$28))</f>
        <v>54.6967626</v>
      </c>
      <c r="V7237" s="5">
        <f t="shared" si="1021"/>
        <v>19.14386691</v>
      </c>
      <c r="W7237" s="5">
        <f t="shared" si="1022"/>
        <v>1.89279954072</v>
      </c>
      <c r="X7237" s="5">
        <f t="shared" si="1025"/>
        <v>0</v>
      </c>
    </row>
    <row r="7238" spans="1:24" x14ac:dyDescent="0.15">
      <c r="A7238" s="7">
        <v>7237</v>
      </c>
      <c r="B7238" s="7">
        <v>10</v>
      </c>
      <c r="C7238" s="7">
        <v>29</v>
      </c>
      <c r="D7238" s="7">
        <v>13</v>
      </c>
      <c r="E7238" s="7">
        <v>302</v>
      </c>
      <c r="F7238" s="7">
        <v>11</v>
      </c>
      <c r="G7238" s="7">
        <v>553.1</v>
      </c>
      <c r="H7238" s="7">
        <f t="shared" si="1017"/>
        <v>7</v>
      </c>
      <c r="I7238" s="16">
        <f t="shared" si="1018"/>
        <v>45228</v>
      </c>
      <c r="J7238" s="17">
        <v>1.2267999999999999</v>
      </c>
      <c r="K7238" s="18">
        <f>G7238*结论【关键目标】!C$27*0.7735*0.001</f>
        <v>51.338741999999996</v>
      </c>
      <c r="L7238" s="5">
        <v>0</v>
      </c>
      <c r="M7238" s="5">
        <f>ABS(IF(L7238&lt;=0,L7238/耗电量关键数据!$B$6/1000,L7238/耗电量关键数据!$B$5/1000))</f>
        <v>0</v>
      </c>
      <c r="N7238" s="19">
        <f>耗电量关键数据!$B$14</f>
        <v>1.1688450000000001</v>
      </c>
      <c r="O7238" s="19">
        <f>耗电量关键数据!$B$15</f>
        <v>0.37403039999999999</v>
      </c>
      <c r="P7238" s="19">
        <f t="shared" si="1019"/>
        <v>1.5428754000000002</v>
      </c>
      <c r="Q7238" s="19">
        <f t="shared" si="1023"/>
        <v>1.5428754000000002</v>
      </c>
      <c r="R7238" s="20">
        <f t="shared" si="1020"/>
        <v>49.795866599999997</v>
      </c>
      <c r="S7238" s="20">
        <f t="shared" si="1024"/>
        <v>0</v>
      </c>
      <c r="T7238" s="20">
        <f>IF((T7237+R7238)&lt;0,0,IF((T7237+R7238)&gt;结论【关键目标】!C$28,结论【关键目标】!C$28,T7237+R7238))</f>
        <v>22</v>
      </c>
      <c r="U7238" s="19">
        <f>IF((T7237+R7238)&lt;结论【关键目标】!$C$28,0,(发电量计算【计算逻辑页】!R7238+发电量计算【计算逻辑页】!T7237-结论【关键目标】!$C$28))</f>
        <v>49.795866599999997</v>
      </c>
      <c r="V7238" s="5">
        <f t="shared" si="1021"/>
        <v>17.428553309999998</v>
      </c>
      <c r="W7238" s="5">
        <f t="shared" si="1022"/>
        <v>1.89279954072</v>
      </c>
      <c r="X7238" s="5">
        <f t="shared" si="1025"/>
        <v>0</v>
      </c>
    </row>
    <row r="7239" spans="1:24" x14ac:dyDescent="0.15">
      <c r="A7239" s="7">
        <v>7238</v>
      </c>
      <c r="B7239" s="7">
        <v>10</v>
      </c>
      <c r="C7239" s="7">
        <v>29</v>
      </c>
      <c r="D7239" s="7">
        <v>14</v>
      </c>
      <c r="E7239" s="7">
        <v>302</v>
      </c>
      <c r="F7239" s="7">
        <v>12</v>
      </c>
      <c r="G7239" s="7">
        <v>462.6</v>
      </c>
      <c r="H7239" s="7">
        <f t="shared" si="1017"/>
        <v>7</v>
      </c>
      <c r="I7239" s="16">
        <f t="shared" si="1018"/>
        <v>45228</v>
      </c>
      <c r="J7239" s="17">
        <v>1.2267999999999999</v>
      </c>
      <c r="K7239" s="18">
        <f>G7239*结论【关键目标】!C$27*0.7735*0.001</f>
        <v>42.938532000000002</v>
      </c>
      <c r="L7239" s="5">
        <v>0</v>
      </c>
      <c r="M7239" s="5">
        <f>ABS(IF(L7239&lt;=0,L7239/耗电量关键数据!$B$6/1000,L7239/耗电量关键数据!$B$5/1000))</f>
        <v>0</v>
      </c>
      <c r="N7239" s="19">
        <f>耗电量关键数据!$B$14</f>
        <v>1.1688450000000001</v>
      </c>
      <c r="O7239" s="19">
        <f>耗电量关键数据!$B$15</f>
        <v>0.37403039999999999</v>
      </c>
      <c r="P7239" s="19">
        <f t="shared" si="1019"/>
        <v>1.5428754000000002</v>
      </c>
      <c r="Q7239" s="19">
        <f t="shared" si="1023"/>
        <v>1.5428754000000002</v>
      </c>
      <c r="R7239" s="20">
        <f t="shared" si="1020"/>
        <v>41.395656600000002</v>
      </c>
      <c r="S7239" s="20">
        <f t="shared" si="1024"/>
        <v>0</v>
      </c>
      <c r="T7239" s="20">
        <f>IF((T7238+R7239)&lt;0,0,IF((T7238+R7239)&gt;结论【关键目标】!C$28,结论【关键目标】!C$28,T7238+R7239))</f>
        <v>22</v>
      </c>
      <c r="U7239" s="19">
        <f>IF((T7238+R7239)&lt;结论【关键目标】!$C$28,0,(发电量计算【计算逻辑页】!R7239+发电量计算【计算逻辑页】!T7238-结论【关键目标】!$C$28))</f>
        <v>41.395656600000002</v>
      </c>
      <c r="V7239" s="5">
        <f t="shared" si="1021"/>
        <v>14.488479809999999</v>
      </c>
      <c r="W7239" s="5">
        <f t="shared" si="1022"/>
        <v>1.89279954072</v>
      </c>
      <c r="X7239" s="5">
        <f t="shared" si="1025"/>
        <v>0</v>
      </c>
    </row>
    <row r="7240" spans="1:24" x14ac:dyDescent="0.15">
      <c r="A7240" s="7">
        <v>7239</v>
      </c>
      <c r="B7240" s="7">
        <v>10</v>
      </c>
      <c r="C7240" s="7">
        <v>29</v>
      </c>
      <c r="D7240" s="7">
        <v>15</v>
      </c>
      <c r="E7240" s="7">
        <v>302</v>
      </c>
      <c r="F7240" s="7">
        <v>12.4</v>
      </c>
      <c r="G7240" s="7">
        <v>306.39999999999998</v>
      </c>
      <c r="H7240" s="7">
        <f t="shared" si="1017"/>
        <v>7</v>
      </c>
      <c r="I7240" s="16">
        <f t="shared" si="1018"/>
        <v>45228</v>
      </c>
      <c r="J7240" s="17">
        <v>1.2267999999999999</v>
      </c>
      <c r="K7240" s="18">
        <f>G7240*结论【关键目标】!C$27*0.7735*0.001</f>
        <v>28.440048000000001</v>
      </c>
      <c r="L7240" s="5">
        <v>0</v>
      </c>
      <c r="M7240" s="5">
        <f>ABS(IF(L7240&lt;=0,L7240/耗电量关键数据!$B$6/1000,L7240/耗电量关键数据!$B$5/1000))</f>
        <v>0</v>
      </c>
      <c r="N7240" s="19">
        <f>耗电量关键数据!$B$14</f>
        <v>1.1688450000000001</v>
      </c>
      <c r="O7240" s="19">
        <f>耗电量关键数据!$B$15</f>
        <v>0.37403039999999999</v>
      </c>
      <c r="P7240" s="19">
        <f t="shared" si="1019"/>
        <v>1.5428754000000002</v>
      </c>
      <c r="Q7240" s="19">
        <f t="shared" si="1023"/>
        <v>1.5428754000000002</v>
      </c>
      <c r="R7240" s="20">
        <f t="shared" si="1020"/>
        <v>26.897172600000001</v>
      </c>
      <c r="S7240" s="20">
        <f t="shared" si="1024"/>
        <v>0</v>
      </c>
      <c r="T7240" s="20">
        <f>IF((T7239+R7240)&lt;0,0,IF((T7239+R7240)&gt;结论【关键目标】!C$28,结论【关键目标】!C$28,T7239+R7240))</f>
        <v>22</v>
      </c>
      <c r="U7240" s="19">
        <f>IF((T7239+R7240)&lt;结论【关键目标】!$C$28,0,(发电量计算【计算逻辑页】!R7240+发电量计算【计算逻辑页】!T7239-结论【关键目标】!$C$28))</f>
        <v>26.897172600000005</v>
      </c>
      <c r="V7240" s="5">
        <f t="shared" si="1021"/>
        <v>9.4140104100000013</v>
      </c>
      <c r="W7240" s="5">
        <f t="shared" si="1022"/>
        <v>1.89279954072</v>
      </c>
      <c r="X7240" s="5">
        <f t="shared" si="1025"/>
        <v>0</v>
      </c>
    </row>
    <row r="7241" spans="1:24" x14ac:dyDescent="0.15">
      <c r="A7241" s="7">
        <v>7240</v>
      </c>
      <c r="B7241" s="7">
        <v>10</v>
      </c>
      <c r="C7241" s="7">
        <v>29</v>
      </c>
      <c r="D7241" s="7">
        <v>16</v>
      </c>
      <c r="E7241" s="7">
        <v>302</v>
      </c>
      <c r="F7241" s="7">
        <v>13</v>
      </c>
      <c r="G7241" s="7">
        <v>142.30000000000001</v>
      </c>
      <c r="H7241" s="7">
        <f t="shared" si="1017"/>
        <v>7</v>
      </c>
      <c r="I7241" s="16">
        <f t="shared" si="1018"/>
        <v>45228</v>
      </c>
      <c r="J7241" s="17">
        <v>0.70809999999999995</v>
      </c>
      <c r="K7241" s="18">
        <f>G7241*结论【关键目标】!C$27*0.7735*0.001</f>
        <v>13.208286000000001</v>
      </c>
      <c r="L7241" s="5">
        <v>0</v>
      </c>
      <c r="M7241" s="5">
        <f>ABS(IF(L7241&lt;=0,L7241/耗电量关键数据!$B$6/1000,L7241/耗电量关键数据!$B$5/1000))</f>
        <v>0</v>
      </c>
      <c r="N7241" s="19">
        <f>耗电量关键数据!$B$14</f>
        <v>1.1688450000000001</v>
      </c>
      <c r="O7241" s="19">
        <f>耗电量关键数据!$B$15</f>
        <v>0.37403039999999999</v>
      </c>
      <c r="P7241" s="19">
        <f t="shared" si="1019"/>
        <v>1.5428754000000002</v>
      </c>
      <c r="Q7241" s="19">
        <f t="shared" si="1023"/>
        <v>0</v>
      </c>
      <c r="R7241" s="20">
        <f t="shared" si="1020"/>
        <v>13.208286000000001</v>
      </c>
      <c r="S7241" s="20">
        <f t="shared" si="1024"/>
        <v>0</v>
      </c>
      <c r="T7241" s="20">
        <f>IF((T7240+R7241)&lt;0,0,IF((T7240+R7241)&gt;结论【关键目标】!C$28,结论【关键目标】!C$28,T7240+R7241))</f>
        <v>22</v>
      </c>
      <c r="U7241" s="19">
        <f>IF((T7240+R7241)&lt;结论【关键目标】!$C$28,0,(发电量计算【计算逻辑页】!R7241+发电量计算【计算逻辑页】!T7240-结论【关键目标】!$C$28))</f>
        <v>13.208286000000001</v>
      </c>
      <c r="V7241" s="5">
        <f t="shared" si="1021"/>
        <v>4.6229000999999998</v>
      </c>
      <c r="W7241" s="5">
        <f t="shared" si="1022"/>
        <v>1.0925100707400002</v>
      </c>
      <c r="X7241" s="5">
        <f t="shared" si="1025"/>
        <v>0</v>
      </c>
    </row>
    <row r="7242" spans="1:24" x14ac:dyDescent="0.15">
      <c r="A7242" s="7">
        <v>7241</v>
      </c>
      <c r="B7242" s="7">
        <v>10</v>
      </c>
      <c r="C7242" s="7">
        <v>29</v>
      </c>
      <c r="D7242" s="7">
        <v>17</v>
      </c>
      <c r="E7242" s="7">
        <v>302</v>
      </c>
      <c r="F7242" s="7">
        <v>13</v>
      </c>
      <c r="G7242" s="7">
        <v>0</v>
      </c>
      <c r="H7242" s="7">
        <f t="shared" si="1017"/>
        <v>7</v>
      </c>
      <c r="I7242" s="16">
        <f t="shared" si="1018"/>
        <v>45228</v>
      </c>
      <c r="J7242" s="17">
        <v>0.70809999999999995</v>
      </c>
      <c r="K7242" s="18">
        <f>G7242*结论【关键目标】!C$27*0.7735*0.001</f>
        <v>0</v>
      </c>
      <c r="L7242" s="5">
        <v>0</v>
      </c>
      <c r="M7242" s="5">
        <f>ABS(IF(L7242&lt;=0,L7242/耗电量关键数据!$B$6/1000,L7242/耗电量关键数据!$B$5/1000))</f>
        <v>0</v>
      </c>
      <c r="N7242" s="19">
        <f>耗电量关键数据!$B$14</f>
        <v>1.1688450000000001</v>
      </c>
      <c r="O7242" s="19">
        <f>耗电量关键数据!$B$15</f>
        <v>0.37403039999999999</v>
      </c>
      <c r="P7242" s="19">
        <f t="shared" si="1019"/>
        <v>1.5428754000000002</v>
      </c>
      <c r="Q7242" s="19">
        <f t="shared" si="1023"/>
        <v>0</v>
      </c>
      <c r="R7242" s="20">
        <f t="shared" si="1020"/>
        <v>0</v>
      </c>
      <c r="S7242" s="20">
        <f t="shared" si="1024"/>
        <v>0</v>
      </c>
      <c r="T7242" s="20">
        <f>IF((T7241+R7242)&lt;0,0,IF((T7241+R7242)&gt;结论【关键目标】!C$28,结论【关键目标】!C$28,T7241+R7242))</f>
        <v>22</v>
      </c>
      <c r="U7242" s="19">
        <f>IF((T7241+R7242)&lt;结论【关键目标】!$C$28,0,(发电量计算【计算逻辑页】!R7242+发电量计算【计算逻辑页】!T7241-结论【关键目标】!$C$28))</f>
        <v>0</v>
      </c>
      <c r="V7242" s="5">
        <f t="shared" si="1021"/>
        <v>0</v>
      </c>
      <c r="W7242" s="5">
        <f t="shared" si="1022"/>
        <v>0</v>
      </c>
      <c r="X7242" s="5">
        <f t="shared" si="1025"/>
        <v>0</v>
      </c>
    </row>
    <row r="7243" spans="1:24" x14ac:dyDescent="0.15">
      <c r="A7243" s="7">
        <v>7242</v>
      </c>
      <c r="B7243" s="7">
        <v>10</v>
      </c>
      <c r="C7243" s="7">
        <v>29</v>
      </c>
      <c r="D7243" s="7">
        <v>18</v>
      </c>
      <c r="E7243" s="7">
        <v>302</v>
      </c>
      <c r="F7243" s="7">
        <v>10</v>
      </c>
      <c r="G7243" s="7">
        <v>0</v>
      </c>
      <c r="H7243" s="7">
        <f t="shared" si="1017"/>
        <v>7</v>
      </c>
      <c r="I7243" s="16">
        <f t="shared" si="1018"/>
        <v>45228</v>
      </c>
      <c r="J7243" s="17">
        <v>0.70809999999999995</v>
      </c>
      <c r="K7243" s="18">
        <f>G7243*结论【关键目标】!C$27*0.7735*0.001</f>
        <v>0</v>
      </c>
      <c r="L7243" s="5">
        <v>0</v>
      </c>
      <c r="M7243" s="5">
        <f>ABS(IF(L7243&lt;=0,L7243/耗电量关键数据!$B$6/1000,L7243/耗电量关键数据!$B$5/1000))</f>
        <v>0</v>
      </c>
      <c r="N7243" s="19">
        <f>耗电量关键数据!$B$14</f>
        <v>1.1688450000000001</v>
      </c>
      <c r="O7243" s="19">
        <f>耗电量关键数据!$B$15</f>
        <v>0.37403039999999999</v>
      </c>
      <c r="P7243" s="19">
        <f t="shared" si="1019"/>
        <v>1.5428754000000002</v>
      </c>
      <c r="Q7243" s="19">
        <f t="shared" si="1023"/>
        <v>0</v>
      </c>
      <c r="R7243" s="20">
        <f t="shared" si="1020"/>
        <v>0</v>
      </c>
      <c r="S7243" s="20">
        <f t="shared" si="1024"/>
        <v>0</v>
      </c>
      <c r="T7243" s="20">
        <f>IF((T7242+R7243)&lt;0,0,IF((T7242+R7243)&gt;结论【关键目标】!C$28,结论【关键目标】!C$28,T7242+R7243))</f>
        <v>22</v>
      </c>
      <c r="U7243" s="19">
        <f>IF((T7242+R7243)&lt;结论【关键目标】!$C$28,0,(发电量计算【计算逻辑页】!R7243+发电量计算【计算逻辑页】!T7242-结论【关键目标】!$C$28))</f>
        <v>0</v>
      </c>
      <c r="V7243" s="5">
        <f t="shared" si="1021"/>
        <v>0</v>
      </c>
      <c r="W7243" s="5">
        <f t="shared" si="1022"/>
        <v>0</v>
      </c>
      <c r="X7243" s="5">
        <f t="shared" si="1025"/>
        <v>0</v>
      </c>
    </row>
    <row r="7244" spans="1:24" x14ac:dyDescent="0.15">
      <c r="A7244" s="7">
        <v>7243</v>
      </c>
      <c r="B7244" s="7">
        <v>10</v>
      </c>
      <c r="C7244" s="7">
        <v>29</v>
      </c>
      <c r="D7244" s="7">
        <v>19</v>
      </c>
      <c r="E7244" s="7">
        <v>302</v>
      </c>
      <c r="F7244" s="7">
        <v>10</v>
      </c>
      <c r="G7244" s="7">
        <v>0</v>
      </c>
      <c r="H7244" s="7">
        <f t="shared" si="1017"/>
        <v>7</v>
      </c>
      <c r="I7244" s="16">
        <f t="shared" si="1018"/>
        <v>45228</v>
      </c>
      <c r="J7244" s="17">
        <v>1.2267999999999999</v>
      </c>
      <c r="K7244" s="18">
        <f>G7244*结论【关键目标】!C$27*0.7735*0.001</f>
        <v>0</v>
      </c>
      <c r="L7244" s="5">
        <v>0</v>
      </c>
      <c r="M7244" s="5">
        <f>ABS(IF(L7244&lt;=0,L7244/耗电量关键数据!$B$6/1000,L7244/耗电量关键数据!$B$5/1000))</f>
        <v>0</v>
      </c>
      <c r="N7244" s="19">
        <f>耗电量关键数据!$B$14</f>
        <v>1.1688450000000001</v>
      </c>
      <c r="O7244" s="19">
        <f>耗电量关键数据!$B$15</f>
        <v>0.37403039999999999</v>
      </c>
      <c r="P7244" s="19">
        <f t="shared" si="1019"/>
        <v>1.5428754000000002</v>
      </c>
      <c r="Q7244" s="19">
        <f t="shared" si="1023"/>
        <v>1.5428754000000002</v>
      </c>
      <c r="R7244" s="20">
        <f t="shared" si="1020"/>
        <v>-1.5428754000000002</v>
      </c>
      <c r="S7244" s="20">
        <f t="shared" si="1024"/>
        <v>1.5428754000000002</v>
      </c>
      <c r="T7244" s="20">
        <f>IF((T7243+R7244)&lt;0,0,IF((T7243+R7244)&gt;结论【关键目标】!C$28,结论【关键目标】!C$28,T7243+R7244))</f>
        <v>20.4571246</v>
      </c>
      <c r="U7244" s="19">
        <f>IF((T7243+R7244)&lt;结论【关键目标】!$C$28,0,(发电量计算【计算逻辑页】!R7244+发电量计算【计算逻辑页】!T7243-结论【关键目标】!$C$28))</f>
        <v>0</v>
      </c>
      <c r="V7244" s="5">
        <f t="shared" si="1021"/>
        <v>0</v>
      </c>
      <c r="W7244" s="5">
        <f t="shared" si="1022"/>
        <v>0</v>
      </c>
      <c r="X7244" s="5">
        <f t="shared" si="1025"/>
        <v>1.3527931507200002</v>
      </c>
    </row>
    <row r="7245" spans="1:24" x14ac:dyDescent="0.15">
      <c r="A7245" s="7">
        <v>7244</v>
      </c>
      <c r="B7245" s="7">
        <v>10</v>
      </c>
      <c r="C7245" s="7">
        <v>29</v>
      </c>
      <c r="D7245" s="7">
        <v>20</v>
      </c>
      <c r="E7245" s="7">
        <v>302</v>
      </c>
      <c r="F7245" s="7">
        <v>9</v>
      </c>
      <c r="G7245" s="7">
        <v>0</v>
      </c>
      <c r="H7245" s="7">
        <f t="shared" si="1017"/>
        <v>7</v>
      </c>
      <c r="I7245" s="16">
        <f t="shared" si="1018"/>
        <v>45228</v>
      </c>
      <c r="J7245" s="17">
        <v>1.2267999999999999</v>
      </c>
      <c r="K7245" s="18">
        <f>G7245*结论【关键目标】!C$27*0.7735*0.001</f>
        <v>0</v>
      </c>
      <c r="L7245" s="5">
        <v>0</v>
      </c>
      <c r="M7245" s="5">
        <f>ABS(IF(L7245&lt;=0,L7245/耗电量关键数据!$B$6/1000,L7245/耗电量关键数据!$B$5/1000))</f>
        <v>0</v>
      </c>
      <c r="N7245" s="19">
        <f>耗电量关键数据!$B$14</f>
        <v>1.1688450000000001</v>
      </c>
      <c r="O7245" s="19">
        <f>耗电量关键数据!$B$15</f>
        <v>0.37403039999999999</v>
      </c>
      <c r="P7245" s="19">
        <f t="shared" si="1019"/>
        <v>1.5428754000000002</v>
      </c>
      <c r="Q7245" s="19">
        <f t="shared" si="1023"/>
        <v>1.5428754000000002</v>
      </c>
      <c r="R7245" s="20">
        <f t="shared" si="1020"/>
        <v>-1.5428754000000002</v>
      </c>
      <c r="S7245" s="20">
        <f t="shared" si="1024"/>
        <v>1.5428754000000002</v>
      </c>
      <c r="T7245" s="20">
        <f>IF((T7244+R7245)&lt;0,0,IF((T7244+R7245)&gt;结论【关键目标】!C$28,结论【关键目标】!C$28,T7244+R7245))</f>
        <v>18.9142492</v>
      </c>
      <c r="U7245" s="19">
        <f>IF((T7244+R7245)&lt;结论【关键目标】!$C$28,0,(发电量计算【计算逻辑页】!R7245+发电量计算【计算逻辑页】!T7244-结论【关键目标】!$C$28))</f>
        <v>0</v>
      </c>
      <c r="V7245" s="5">
        <f t="shared" si="1021"/>
        <v>0</v>
      </c>
      <c r="W7245" s="5">
        <f t="shared" si="1022"/>
        <v>0</v>
      </c>
      <c r="X7245" s="5">
        <f t="shared" si="1025"/>
        <v>1.3527931507200002</v>
      </c>
    </row>
    <row r="7246" spans="1:24" x14ac:dyDescent="0.15">
      <c r="A7246" s="7">
        <v>7245</v>
      </c>
      <c r="B7246" s="7">
        <v>10</v>
      </c>
      <c r="C7246" s="7">
        <v>29</v>
      </c>
      <c r="D7246" s="7">
        <v>21</v>
      </c>
      <c r="E7246" s="7">
        <v>302</v>
      </c>
      <c r="F7246" s="7">
        <v>7</v>
      </c>
      <c r="G7246" s="7">
        <v>0</v>
      </c>
      <c r="H7246" s="7">
        <f t="shared" si="1017"/>
        <v>7</v>
      </c>
      <c r="I7246" s="16">
        <f t="shared" si="1018"/>
        <v>45228</v>
      </c>
      <c r="J7246" s="17">
        <v>1.2267999999999999</v>
      </c>
      <c r="K7246" s="18">
        <f>G7246*结论【关键目标】!C$27*0.7735*0.001</f>
        <v>0</v>
      </c>
      <c r="L7246" s="5">
        <v>0</v>
      </c>
      <c r="M7246" s="5">
        <f>ABS(IF(L7246&lt;=0,L7246/耗电量关键数据!$B$6/1000,L7246/耗电量关键数据!$B$5/1000))</f>
        <v>0</v>
      </c>
      <c r="N7246" s="19">
        <f>耗电量关键数据!$B$14</f>
        <v>1.1688450000000001</v>
      </c>
      <c r="O7246" s="19">
        <f>耗电量关键数据!$B$15</f>
        <v>0.37403039999999999</v>
      </c>
      <c r="P7246" s="19">
        <f t="shared" si="1019"/>
        <v>1.5428754000000002</v>
      </c>
      <c r="Q7246" s="19">
        <f t="shared" si="1023"/>
        <v>1.5428754000000002</v>
      </c>
      <c r="R7246" s="20">
        <f t="shared" si="1020"/>
        <v>-1.5428754000000002</v>
      </c>
      <c r="S7246" s="20">
        <f t="shared" si="1024"/>
        <v>1.5428754000000002</v>
      </c>
      <c r="T7246" s="20">
        <f>IF((T7245+R7246)&lt;0,0,IF((T7245+R7246)&gt;结论【关键目标】!C$28,结论【关键目标】!C$28,T7245+R7246))</f>
        <v>17.371373800000001</v>
      </c>
      <c r="U7246" s="19">
        <f>IF((T7245+R7246)&lt;结论【关键目标】!$C$28,0,(发电量计算【计算逻辑页】!R7246+发电量计算【计算逻辑页】!T7245-结论【关键目标】!$C$28))</f>
        <v>0</v>
      </c>
      <c r="V7246" s="5">
        <f t="shared" si="1021"/>
        <v>0</v>
      </c>
      <c r="W7246" s="5">
        <f t="shared" si="1022"/>
        <v>0</v>
      </c>
      <c r="X7246" s="5">
        <f t="shared" si="1025"/>
        <v>1.3527931507200002</v>
      </c>
    </row>
    <row r="7247" spans="1:24" x14ac:dyDescent="0.15">
      <c r="A7247" s="7">
        <v>7246</v>
      </c>
      <c r="B7247" s="7">
        <v>10</v>
      </c>
      <c r="C7247" s="7">
        <v>29</v>
      </c>
      <c r="D7247" s="7">
        <v>22</v>
      </c>
      <c r="E7247" s="7">
        <v>302</v>
      </c>
      <c r="F7247" s="7">
        <v>8</v>
      </c>
      <c r="G7247" s="7">
        <v>0</v>
      </c>
      <c r="H7247" s="7">
        <f t="shared" si="1017"/>
        <v>7</v>
      </c>
      <c r="I7247" s="16">
        <f t="shared" si="1018"/>
        <v>45228</v>
      </c>
      <c r="J7247" s="17">
        <v>0.70809999999999995</v>
      </c>
      <c r="K7247" s="18">
        <f>G7247*结论【关键目标】!C$27*0.7735*0.001</f>
        <v>0</v>
      </c>
      <c r="L7247" s="5">
        <v>0</v>
      </c>
      <c r="M7247" s="5">
        <f>ABS(IF(L7247&lt;=0,L7247/耗电量关键数据!$B$6/1000,L7247/耗电量关键数据!$B$5/1000))</f>
        <v>0</v>
      </c>
      <c r="N7247" s="19">
        <f>耗电量关键数据!$B$14</f>
        <v>1.1688450000000001</v>
      </c>
      <c r="O7247" s="19">
        <f>耗电量关键数据!$B$15</f>
        <v>0.37403039999999999</v>
      </c>
      <c r="P7247" s="19">
        <f t="shared" si="1019"/>
        <v>1.5428754000000002</v>
      </c>
      <c r="Q7247" s="19">
        <f t="shared" si="1023"/>
        <v>0</v>
      </c>
      <c r="R7247" s="20">
        <f t="shared" si="1020"/>
        <v>0</v>
      </c>
      <c r="S7247" s="20">
        <f t="shared" si="1024"/>
        <v>0</v>
      </c>
      <c r="T7247" s="20">
        <f>IF((T7246+R7247)&lt;0,0,IF((T7246+R7247)&gt;结论【关键目标】!C$28,结论【关键目标】!C$28,T7246+R7247))</f>
        <v>17.371373800000001</v>
      </c>
      <c r="U7247" s="19">
        <f>IF((T7246+R7247)&lt;结论【关键目标】!$C$28,0,(发电量计算【计算逻辑页】!R7247+发电量计算【计算逻辑页】!T7246-结论【关键目标】!$C$28))</f>
        <v>0</v>
      </c>
      <c r="V7247" s="5">
        <f t="shared" si="1021"/>
        <v>0</v>
      </c>
      <c r="W7247" s="5">
        <f t="shared" si="1022"/>
        <v>0</v>
      </c>
      <c r="X7247" s="5">
        <f t="shared" si="1025"/>
        <v>0</v>
      </c>
    </row>
    <row r="7248" spans="1:24" x14ac:dyDescent="0.15">
      <c r="A7248" s="7">
        <v>7247</v>
      </c>
      <c r="B7248" s="7">
        <v>10</v>
      </c>
      <c r="C7248" s="7">
        <v>29</v>
      </c>
      <c r="D7248" s="7">
        <v>23</v>
      </c>
      <c r="E7248" s="7">
        <v>302</v>
      </c>
      <c r="F7248" s="7">
        <v>5</v>
      </c>
      <c r="G7248" s="7">
        <v>0</v>
      </c>
      <c r="H7248" s="7">
        <f t="shared" si="1017"/>
        <v>7</v>
      </c>
      <c r="I7248" s="16">
        <f t="shared" si="1018"/>
        <v>45228</v>
      </c>
      <c r="J7248" s="17">
        <v>0.70809999999999995</v>
      </c>
      <c r="K7248" s="18">
        <f>G7248*结论【关键目标】!C$27*0.7735*0.001</f>
        <v>0</v>
      </c>
      <c r="L7248" s="5">
        <v>0</v>
      </c>
      <c r="M7248" s="5">
        <f>ABS(IF(L7248&lt;=0,L7248/耗电量关键数据!$B$6/1000,L7248/耗电量关键数据!$B$5/1000))</f>
        <v>0</v>
      </c>
      <c r="N7248" s="19">
        <f>耗电量关键数据!$B$14</f>
        <v>1.1688450000000001</v>
      </c>
      <c r="O7248" s="19">
        <f>耗电量关键数据!$B$15</f>
        <v>0.37403039999999999</v>
      </c>
      <c r="P7248" s="19">
        <f t="shared" si="1019"/>
        <v>1.5428754000000002</v>
      </c>
      <c r="Q7248" s="19">
        <f t="shared" si="1023"/>
        <v>0</v>
      </c>
      <c r="R7248" s="20">
        <f t="shared" si="1020"/>
        <v>0</v>
      </c>
      <c r="S7248" s="20">
        <f t="shared" si="1024"/>
        <v>0</v>
      </c>
      <c r="T7248" s="20">
        <f>IF((T7247+R7248)&lt;0,0,IF((T7247+R7248)&gt;结论【关键目标】!C$28,结论【关键目标】!C$28,T7247+R7248))</f>
        <v>17.371373800000001</v>
      </c>
      <c r="U7248" s="19">
        <f>IF((T7247+R7248)&lt;结论【关键目标】!$C$28,0,(发电量计算【计算逻辑页】!R7248+发电量计算【计算逻辑页】!T7247-结论【关键目标】!$C$28))</f>
        <v>0</v>
      </c>
      <c r="V7248" s="5">
        <f t="shared" si="1021"/>
        <v>0</v>
      </c>
      <c r="W7248" s="5">
        <f t="shared" si="1022"/>
        <v>0</v>
      </c>
      <c r="X7248" s="5">
        <f t="shared" si="1025"/>
        <v>0</v>
      </c>
    </row>
    <row r="7249" spans="1:24" x14ac:dyDescent="0.15">
      <c r="A7249" s="7">
        <v>7248</v>
      </c>
      <c r="B7249" s="7">
        <v>10</v>
      </c>
      <c r="C7249" s="7">
        <v>29</v>
      </c>
      <c r="D7249" s="7">
        <v>24</v>
      </c>
      <c r="E7249" s="7">
        <v>302</v>
      </c>
      <c r="F7249" s="7">
        <v>6.2</v>
      </c>
      <c r="G7249" s="7">
        <v>0</v>
      </c>
      <c r="H7249" s="7">
        <f t="shared" si="1017"/>
        <v>7</v>
      </c>
      <c r="I7249" s="16">
        <f t="shared" si="1018"/>
        <v>45228</v>
      </c>
      <c r="J7249" s="17">
        <v>0.2407</v>
      </c>
      <c r="K7249" s="18">
        <f>G7249*结论【关键目标】!C$27*0.7735*0.001</f>
        <v>0</v>
      </c>
      <c r="L7249" s="5">
        <v>0</v>
      </c>
      <c r="M7249" s="5">
        <f>ABS(IF(L7249&lt;=0,L7249/耗电量关键数据!$B$6/1000,L7249/耗电量关键数据!$B$5/1000))</f>
        <v>0</v>
      </c>
      <c r="N7249" s="19">
        <f>耗电量关键数据!$B$14</f>
        <v>1.1688450000000001</v>
      </c>
      <c r="O7249" s="19">
        <f>耗电量关键数据!$B$15</f>
        <v>0.37403039999999999</v>
      </c>
      <c r="P7249" s="19">
        <f t="shared" si="1019"/>
        <v>1.5428754000000002</v>
      </c>
      <c r="Q7249" s="19">
        <f t="shared" si="1023"/>
        <v>0</v>
      </c>
      <c r="R7249" s="20">
        <f t="shared" si="1020"/>
        <v>0</v>
      </c>
      <c r="S7249" s="20">
        <f t="shared" si="1024"/>
        <v>0</v>
      </c>
      <c r="T7249" s="20">
        <f>IF((T7248+R7249)&lt;0,0,IF((T7248+R7249)&gt;结论【关键目标】!C$28,结论【关键目标】!C$28,T7248+R7249))</f>
        <v>17.371373800000001</v>
      </c>
      <c r="U7249" s="19">
        <f>IF((T7248+R7249)&lt;结论【关键目标】!$C$28,0,(发电量计算【计算逻辑页】!R7249+发电量计算【计算逻辑页】!T7248-结论【关键目标】!$C$28))</f>
        <v>0</v>
      </c>
      <c r="V7249" s="5">
        <f t="shared" si="1021"/>
        <v>0</v>
      </c>
      <c r="W7249" s="5">
        <f t="shared" si="1022"/>
        <v>0</v>
      </c>
      <c r="X7249" s="5">
        <f t="shared" si="1025"/>
        <v>0</v>
      </c>
    </row>
    <row r="7250" spans="1:24" x14ac:dyDescent="0.15">
      <c r="A7250" s="7">
        <v>7249</v>
      </c>
      <c r="B7250" s="7">
        <v>10</v>
      </c>
      <c r="C7250" s="7">
        <v>30</v>
      </c>
      <c r="D7250" s="7">
        <v>1</v>
      </c>
      <c r="E7250" s="7">
        <v>303</v>
      </c>
      <c r="F7250" s="7">
        <v>4</v>
      </c>
      <c r="G7250" s="7">
        <v>0</v>
      </c>
      <c r="H7250" s="7">
        <f t="shared" si="1017"/>
        <v>1</v>
      </c>
      <c r="I7250" s="16">
        <f t="shared" si="1018"/>
        <v>45229</v>
      </c>
      <c r="J7250" s="17">
        <v>0.2407</v>
      </c>
      <c r="K7250" s="18">
        <f>G7250*结论【关键目标】!C$27*0.7735*0.001</f>
        <v>0</v>
      </c>
      <c r="L7250" s="5">
        <v>0</v>
      </c>
      <c r="M7250" s="5">
        <f>ABS(IF(L7250&lt;=0,L7250/耗电量关键数据!$B$6/1000,L7250/耗电量关键数据!$B$5/1000))</f>
        <v>0</v>
      </c>
      <c r="N7250" s="5">
        <f>电气设备逐时使用率计算!H7226</f>
        <v>1.1688450000000001</v>
      </c>
      <c r="O7250" s="5">
        <f>灯光逐时使用率计算!H7226</f>
        <v>0.37403039999999999</v>
      </c>
      <c r="P7250" s="19">
        <f t="shared" si="1019"/>
        <v>1.5428754000000002</v>
      </c>
      <c r="Q7250" s="19">
        <f t="shared" si="1023"/>
        <v>0</v>
      </c>
      <c r="R7250" s="20">
        <f t="shared" si="1020"/>
        <v>0</v>
      </c>
      <c r="S7250" s="20">
        <f t="shared" si="1024"/>
        <v>0</v>
      </c>
      <c r="T7250" s="20">
        <f>IF((T7249+R7250)&lt;0,0,IF((T7249+R7250)&gt;结论【关键目标】!C$28,结论【关键目标】!C$28,T7249+R7250))</f>
        <v>17.371373800000001</v>
      </c>
      <c r="U7250" s="19">
        <f>IF((T7249+R7250)&lt;结论【关键目标】!$C$28,0,(发电量计算【计算逻辑页】!R7250+发电量计算【计算逻辑页】!T7249-结论【关键目标】!$C$28))</f>
        <v>0</v>
      </c>
      <c r="V7250" s="5">
        <f t="shared" si="1021"/>
        <v>0</v>
      </c>
      <c r="W7250" s="5">
        <f t="shared" si="1022"/>
        <v>0</v>
      </c>
      <c r="X7250" s="5">
        <f t="shared" si="1025"/>
        <v>0</v>
      </c>
    </row>
    <row r="7251" spans="1:24" x14ac:dyDescent="0.15">
      <c r="A7251" s="7">
        <v>7250</v>
      </c>
      <c r="B7251" s="7">
        <v>10</v>
      </c>
      <c r="C7251" s="7">
        <v>30</v>
      </c>
      <c r="D7251" s="7">
        <v>2</v>
      </c>
      <c r="E7251" s="7">
        <v>303</v>
      </c>
      <c r="F7251" s="7">
        <v>1</v>
      </c>
      <c r="G7251" s="7">
        <v>0</v>
      </c>
      <c r="H7251" s="7">
        <f t="shared" si="1017"/>
        <v>1</v>
      </c>
      <c r="I7251" s="16">
        <f t="shared" si="1018"/>
        <v>45229</v>
      </c>
      <c r="J7251" s="17">
        <v>0.2407</v>
      </c>
      <c r="K7251" s="18">
        <f>G7251*结论【关键目标】!C$27*0.7735*0.001</f>
        <v>0</v>
      </c>
      <c r="L7251" s="5">
        <v>0</v>
      </c>
      <c r="M7251" s="5">
        <f>ABS(IF(L7251&lt;=0,L7251/耗电量关键数据!$B$6/1000,L7251/耗电量关键数据!$B$5/1000))</f>
        <v>0</v>
      </c>
      <c r="N7251" s="5">
        <f>电气设备逐时使用率计算!H7227</f>
        <v>1.1688450000000001</v>
      </c>
      <c r="O7251" s="5">
        <f>灯光逐时使用率计算!H7227</f>
        <v>0.37403039999999999</v>
      </c>
      <c r="P7251" s="19">
        <f t="shared" si="1019"/>
        <v>1.5428754000000002</v>
      </c>
      <c r="Q7251" s="19">
        <f t="shared" si="1023"/>
        <v>0</v>
      </c>
      <c r="R7251" s="20">
        <f t="shared" si="1020"/>
        <v>0</v>
      </c>
      <c r="S7251" s="20">
        <f t="shared" si="1024"/>
        <v>0</v>
      </c>
      <c r="T7251" s="20">
        <f>IF((T7250+R7251)&lt;0,0,IF((T7250+R7251)&gt;结论【关键目标】!C$28,结论【关键目标】!C$28,T7250+R7251))</f>
        <v>17.371373800000001</v>
      </c>
      <c r="U7251" s="19">
        <f>IF((T7250+R7251)&lt;结论【关键目标】!$C$28,0,(发电量计算【计算逻辑页】!R7251+发电量计算【计算逻辑页】!T7250-结论【关键目标】!$C$28))</f>
        <v>0</v>
      </c>
      <c r="V7251" s="5">
        <f t="shared" si="1021"/>
        <v>0</v>
      </c>
      <c r="W7251" s="5">
        <f t="shared" si="1022"/>
        <v>0</v>
      </c>
      <c r="X7251" s="5">
        <f t="shared" si="1025"/>
        <v>0</v>
      </c>
    </row>
    <row r="7252" spans="1:24" x14ac:dyDescent="0.15">
      <c r="A7252" s="7">
        <v>7251</v>
      </c>
      <c r="B7252" s="7">
        <v>10</v>
      </c>
      <c r="C7252" s="7">
        <v>30</v>
      </c>
      <c r="D7252" s="7">
        <v>3</v>
      </c>
      <c r="E7252" s="7">
        <v>303</v>
      </c>
      <c r="F7252" s="7">
        <v>3.2</v>
      </c>
      <c r="G7252" s="7">
        <v>0</v>
      </c>
      <c r="H7252" s="7">
        <f t="shared" si="1017"/>
        <v>1</v>
      </c>
      <c r="I7252" s="16">
        <f t="shared" si="1018"/>
        <v>45229</v>
      </c>
      <c r="J7252" s="17">
        <v>0.2407</v>
      </c>
      <c r="K7252" s="18">
        <f>G7252*结论【关键目标】!C$27*0.7735*0.001</f>
        <v>0</v>
      </c>
      <c r="L7252" s="5">
        <v>0</v>
      </c>
      <c r="M7252" s="5">
        <f>ABS(IF(L7252&lt;=0,L7252/耗电量关键数据!$B$6/1000,L7252/耗电量关键数据!$B$5/1000))</f>
        <v>0</v>
      </c>
      <c r="N7252" s="5">
        <f>电气设备逐时使用率计算!H7228</f>
        <v>1.1688450000000001</v>
      </c>
      <c r="O7252" s="5">
        <f>灯光逐时使用率计算!H7228</f>
        <v>0.37403039999999999</v>
      </c>
      <c r="P7252" s="19">
        <f t="shared" si="1019"/>
        <v>1.5428754000000002</v>
      </c>
      <c r="Q7252" s="19">
        <f t="shared" si="1023"/>
        <v>0</v>
      </c>
      <c r="R7252" s="20">
        <f t="shared" si="1020"/>
        <v>0</v>
      </c>
      <c r="S7252" s="20">
        <f t="shared" si="1024"/>
        <v>0</v>
      </c>
      <c r="T7252" s="20">
        <f>IF((T7251+R7252)&lt;0,0,IF((T7251+R7252)&gt;结论【关键目标】!C$28,结论【关键目标】!C$28,T7251+R7252))</f>
        <v>17.371373800000001</v>
      </c>
      <c r="U7252" s="19">
        <f>IF((T7251+R7252)&lt;结论【关键目标】!$C$28,0,(发电量计算【计算逻辑页】!R7252+发电量计算【计算逻辑页】!T7251-结论【关键目标】!$C$28))</f>
        <v>0</v>
      </c>
      <c r="V7252" s="5">
        <f t="shared" si="1021"/>
        <v>0</v>
      </c>
      <c r="W7252" s="5">
        <f t="shared" si="1022"/>
        <v>0</v>
      </c>
      <c r="X7252" s="5">
        <f t="shared" si="1025"/>
        <v>0</v>
      </c>
    </row>
    <row r="7253" spans="1:24" x14ac:dyDescent="0.15">
      <c r="A7253" s="7">
        <v>7252</v>
      </c>
      <c r="B7253" s="7">
        <v>10</v>
      </c>
      <c r="C7253" s="7">
        <v>30</v>
      </c>
      <c r="D7253" s="7">
        <v>4</v>
      </c>
      <c r="E7253" s="7">
        <v>303</v>
      </c>
      <c r="F7253" s="7">
        <v>0</v>
      </c>
      <c r="G7253" s="7">
        <v>0</v>
      </c>
      <c r="H7253" s="7">
        <f t="shared" si="1017"/>
        <v>1</v>
      </c>
      <c r="I7253" s="16">
        <f t="shared" si="1018"/>
        <v>45229</v>
      </c>
      <c r="J7253" s="17">
        <v>0.2407</v>
      </c>
      <c r="K7253" s="18">
        <f>G7253*结论【关键目标】!C$27*0.7735*0.001</f>
        <v>0</v>
      </c>
      <c r="L7253" s="5">
        <v>0</v>
      </c>
      <c r="M7253" s="5">
        <f>ABS(IF(L7253&lt;=0,L7253/耗电量关键数据!$B$6/1000,L7253/耗电量关键数据!$B$5/1000))</f>
        <v>0</v>
      </c>
      <c r="N7253" s="5">
        <f>电气设备逐时使用率计算!H7229</f>
        <v>1.1688450000000001</v>
      </c>
      <c r="O7253" s="5">
        <f>灯光逐时使用率计算!H7229</f>
        <v>0.37403039999999999</v>
      </c>
      <c r="P7253" s="19">
        <f t="shared" si="1019"/>
        <v>1.5428754000000002</v>
      </c>
      <c r="Q7253" s="19">
        <f t="shared" si="1023"/>
        <v>0</v>
      </c>
      <c r="R7253" s="20">
        <f t="shared" si="1020"/>
        <v>0</v>
      </c>
      <c r="S7253" s="20">
        <f t="shared" si="1024"/>
        <v>0</v>
      </c>
      <c r="T7253" s="20">
        <f>IF((T7252+R7253)&lt;0,0,IF((T7252+R7253)&gt;结论【关键目标】!C$28,结论【关键目标】!C$28,T7252+R7253))</f>
        <v>17.371373800000001</v>
      </c>
      <c r="U7253" s="19">
        <f>IF((T7252+R7253)&lt;结论【关键目标】!$C$28,0,(发电量计算【计算逻辑页】!R7253+发电量计算【计算逻辑页】!T7252-结论【关键目标】!$C$28))</f>
        <v>0</v>
      </c>
      <c r="V7253" s="5">
        <f t="shared" si="1021"/>
        <v>0</v>
      </c>
      <c r="W7253" s="5">
        <f t="shared" si="1022"/>
        <v>0</v>
      </c>
      <c r="X7253" s="5">
        <f t="shared" si="1025"/>
        <v>0</v>
      </c>
    </row>
    <row r="7254" spans="1:24" x14ac:dyDescent="0.15">
      <c r="A7254" s="7">
        <v>7253</v>
      </c>
      <c r="B7254" s="7">
        <v>10</v>
      </c>
      <c r="C7254" s="7">
        <v>30</v>
      </c>
      <c r="D7254" s="7">
        <v>5</v>
      </c>
      <c r="E7254" s="7">
        <v>303</v>
      </c>
      <c r="F7254" s="7">
        <v>2</v>
      </c>
      <c r="G7254" s="7">
        <v>0</v>
      </c>
      <c r="H7254" s="7">
        <f t="shared" si="1017"/>
        <v>1</v>
      </c>
      <c r="I7254" s="16">
        <f t="shared" si="1018"/>
        <v>45229</v>
      </c>
      <c r="J7254" s="17">
        <v>0.2407</v>
      </c>
      <c r="K7254" s="18">
        <f>G7254*结论【关键目标】!C$27*0.7735*0.001</f>
        <v>0</v>
      </c>
      <c r="L7254" s="5">
        <v>0</v>
      </c>
      <c r="M7254" s="5">
        <f>ABS(IF(L7254&lt;=0,L7254/耗电量关键数据!$B$6/1000,L7254/耗电量关键数据!$B$5/1000))</f>
        <v>0</v>
      </c>
      <c r="N7254" s="5">
        <f>电气设备逐时使用率计算!H7230</f>
        <v>1.1688450000000001</v>
      </c>
      <c r="O7254" s="5">
        <f>灯光逐时使用率计算!H7230</f>
        <v>0.37403039999999999</v>
      </c>
      <c r="P7254" s="19">
        <f t="shared" si="1019"/>
        <v>1.5428754000000002</v>
      </c>
      <c r="Q7254" s="19">
        <f t="shared" si="1023"/>
        <v>0</v>
      </c>
      <c r="R7254" s="20">
        <f t="shared" si="1020"/>
        <v>0</v>
      </c>
      <c r="S7254" s="20">
        <f t="shared" si="1024"/>
        <v>0</v>
      </c>
      <c r="T7254" s="20">
        <f>IF((T7253+R7254)&lt;0,0,IF((T7253+R7254)&gt;结论【关键目标】!C$28,结论【关键目标】!C$28,T7253+R7254))</f>
        <v>17.371373800000001</v>
      </c>
      <c r="U7254" s="19">
        <f>IF((T7253+R7254)&lt;结论【关键目标】!$C$28,0,(发电量计算【计算逻辑页】!R7254+发电量计算【计算逻辑页】!T7253-结论【关键目标】!$C$28))</f>
        <v>0</v>
      </c>
      <c r="V7254" s="5">
        <f t="shared" si="1021"/>
        <v>0</v>
      </c>
      <c r="W7254" s="5">
        <f t="shared" si="1022"/>
        <v>0</v>
      </c>
      <c r="X7254" s="5">
        <f t="shared" si="1025"/>
        <v>0</v>
      </c>
    </row>
    <row r="7255" spans="1:24" x14ac:dyDescent="0.15">
      <c r="A7255" s="7">
        <v>7254</v>
      </c>
      <c r="B7255" s="7">
        <v>10</v>
      </c>
      <c r="C7255" s="7">
        <v>30</v>
      </c>
      <c r="D7255" s="7">
        <v>6</v>
      </c>
      <c r="E7255" s="7">
        <v>303</v>
      </c>
      <c r="F7255" s="7">
        <v>1.5</v>
      </c>
      <c r="G7255" s="7">
        <v>0</v>
      </c>
      <c r="H7255" s="7">
        <f t="shared" si="1017"/>
        <v>1</v>
      </c>
      <c r="I7255" s="16">
        <f t="shared" si="1018"/>
        <v>45229</v>
      </c>
      <c r="J7255" s="17">
        <v>0.2407</v>
      </c>
      <c r="K7255" s="18">
        <f>G7255*结论【关键目标】!C$27*0.7735*0.001</f>
        <v>0</v>
      </c>
      <c r="L7255" s="5">
        <v>0</v>
      </c>
      <c r="M7255" s="5">
        <f>ABS(IF(L7255&lt;=0,L7255/耗电量关键数据!$B$6/1000,L7255/耗电量关键数据!$B$5/1000))</f>
        <v>0</v>
      </c>
      <c r="N7255" s="5">
        <f>电气设备逐时使用率计算!H7231</f>
        <v>1.1688450000000001</v>
      </c>
      <c r="O7255" s="5">
        <f>灯光逐时使用率计算!H7231</f>
        <v>0.37403039999999999</v>
      </c>
      <c r="P7255" s="19">
        <f t="shared" si="1019"/>
        <v>1.5428754000000002</v>
      </c>
      <c r="Q7255" s="19">
        <f t="shared" si="1023"/>
        <v>0</v>
      </c>
      <c r="R7255" s="20">
        <f t="shared" si="1020"/>
        <v>0</v>
      </c>
      <c r="S7255" s="20">
        <f t="shared" si="1024"/>
        <v>0</v>
      </c>
      <c r="T7255" s="20">
        <f>IF((T7254+R7255)&lt;0,0,IF((T7254+R7255)&gt;结论【关键目标】!C$28,结论【关键目标】!C$28,T7254+R7255))</f>
        <v>17.371373800000001</v>
      </c>
      <c r="U7255" s="19">
        <f>IF((T7254+R7255)&lt;结论【关键目标】!$C$28,0,(发电量计算【计算逻辑页】!R7255+发电量计算【计算逻辑页】!T7254-结论【关键目标】!$C$28))</f>
        <v>0</v>
      </c>
      <c r="V7255" s="5">
        <f t="shared" si="1021"/>
        <v>0</v>
      </c>
      <c r="W7255" s="5">
        <f t="shared" si="1022"/>
        <v>0</v>
      </c>
      <c r="X7255" s="5">
        <f t="shared" si="1025"/>
        <v>0</v>
      </c>
    </row>
    <row r="7256" spans="1:24" x14ac:dyDescent="0.15">
      <c r="A7256" s="7">
        <v>7255</v>
      </c>
      <c r="B7256" s="7">
        <v>10</v>
      </c>
      <c r="C7256" s="7">
        <v>30</v>
      </c>
      <c r="D7256" s="7">
        <v>7</v>
      </c>
      <c r="E7256" s="7">
        <v>303</v>
      </c>
      <c r="F7256" s="7">
        <v>1</v>
      </c>
      <c r="G7256" s="7">
        <v>20.100000000000001</v>
      </c>
      <c r="H7256" s="7">
        <f t="shared" si="1017"/>
        <v>1</v>
      </c>
      <c r="I7256" s="16">
        <f t="shared" si="1018"/>
        <v>45229</v>
      </c>
      <c r="J7256" s="17">
        <v>0.2407</v>
      </c>
      <c r="K7256" s="18">
        <f>G7256*结论【关键目标】!C$27*0.7735*0.001</f>
        <v>1.8656820000000001</v>
      </c>
      <c r="L7256" s="5">
        <v>0</v>
      </c>
      <c r="M7256" s="5">
        <f>ABS(IF(L7256&lt;=0,L7256/耗电量关键数据!$B$6/1000,L7256/耗电量关键数据!$B$5/1000))</f>
        <v>0</v>
      </c>
      <c r="N7256" s="5">
        <f>电气设备逐时使用率计算!H7232</f>
        <v>2.3376900000000003</v>
      </c>
      <c r="O7256" s="5">
        <f>灯光逐时使用率计算!H7232</f>
        <v>1.2467680000000001</v>
      </c>
      <c r="P7256" s="19">
        <f t="shared" si="1019"/>
        <v>3.5844580000000006</v>
      </c>
      <c r="Q7256" s="19">
        <f t="shared" si="1023"/>
        <v>0</v>
      </c>
      <c r="R7256" s="20">
        <f t="shared" si="1020"/>
        <v>1.8656820000000001</v>
      </c>
      <c r="S7256" s="20">
        <f t="shared" si="1024"/>
        <v>0</v>
      </c>
      <c r="T7256" s="20">
        <f>IF((T7255+R7256)&lt;0,0,IF((T7255+R7256)&gt;结论【关键目标】!C$28,结论【关键目标】!C$28,T7255+R7256))</f>
        <v>19.2370558</v>
      </c>
      <c r="U7256" s="19">
        <f>IF((T7255+R7256)&lt;结论【关键目标】!$C$28,0,(发电量计算【计算逻辑页】!R7256+发电量计算【计算逻辑页】!T7255-结论【关键目标】!$C$28))</f>
        <v>0</v>
      </c>
      <c r="V7256" s="5">
        <f t="shared" si="1021"/>
        <v>0</v>
      </c>
      <c r="W7256" s="5">
        <f t="shared" si="1022"/>
        <v>0.44906965739999999</v>
      </c>
      <c r="X7256" s="5">
        <f t="shared" si="1025"/>
        <v>0</v>
      </c>
    </row>
    <row r="7257" spans="1:24" x14ac:dyDescent="0.15">
      <c r="A7257" s="7">
        <v>7256</v>
      </c>
      <c r="B7257" s="7">
        <v>10</v>
      </c>
      <c r="C7257" s="7">
        <v>30</v>
      </c>
      <c r="D7257" s="7">
        <v>8</v>
      </c>
      <c r="E7257" s="7">
        <v>303</v>
      </c>
      <c r="F7257" s="7">
        <v>0</v>
      </c>
      <c r="G7257" s="7">
        <v>115.2</v>
      </c>
      <c r="H7257" s="7">
        <f t="shared" si="1017"/>
        <v>1</v>
      </c>
      <c r="I7257" s="16">
        <f t="shared" si="1018"/>
        <v>45229</v>
      </c>
      <c r="J7257" s="17">
        <v>0.70809999999999995</v>
      </c>
      <c r="K7257" s="18">
        <f>G7257*结论【关键目标】!C$27*0.7735*0.001</f>
        <v>10.692864</v>
      </c>
      <c r="L7257" s="5">
        <v>0</v>
      </c>
      <c r="M7257" s="5">
        <f>ABS(IF(L7257&lt;=0,L7257/耗电量关键数据!$B$6/1000,L7257/耗电量关键数据!$B$5/1000))</f>
        <v>0</v>
      </c>
      <c r="N7257" s="5">
        <f>电气设备逐时使用率计算!H7233</f>
        <v>11.688450000000001</v>
      </c>
      <c r="O7257" s="5">
        <f>灯光逐时使用率计算!H7233</f>
        <v>6.2338399999999998</v>
      </c>
      <c r="P7257" s="19">
        <f t="shared" si="1019"/>
        <v>17.92229</v>
      </c>
      <c r="Q7257" s="19">
        <f t="shared" si="1023"/>
        <v>0</v>
      </c>
      <c r="R7257" s="20">
        <f t="shared" si="1020"/>
        <v>10.692864</v>
      </c>
      <c r="S7257" s="20">
        <f t="shared" si="1024"/>
        <v>0</v>
      </c>
      <c r="T7257" s="20">
        <f>IF((T7256+R7257)&lt;0,0,IF((T7256+R7257)&gt;结论【关键目标】!C$28,结论【关键目标】!C$28,T7256+R7257))</f>
        <v>22</v>
      </c>
      <c r="U7257" s="19">
        <f>IF((T7256+R7257)&lt;结论【关键目标】!$C$28,0,(发电量计算【计算逻辑页】!R7257+发电量计算【计算逻辑页】!T7256-结论【关键目标】!$C$28))</f>
        <v>7.9299198000000004</v>
      </c>
      <c r="V7257" s="5">
        <f t="shared" si="1021"/>
        <v>2.7754719300000001</v>
      </c>
      <c r="W7257" s="5">
        <f t="shared" si="1022"/>
        <v>7.5716169983999997</v>
      </c>
      <c r="X7257" s="5">
        <f t="shared" si="1025"/>
        <v>0</v>
      </c>
    </row>
    <row r="7258" spans="1:24" x14ac:dyDescent="0.15">
      <c r="A7258" s="7">
        <v>7257</v>
      </c>
      <c r="B7258" s="7">
        <v>10</v>
      </c>
      <c r="C7258" s="7">
        <v>30</v>
      </c>
      <c r="D7258" s="7">
        <v>9</v>
      </c>
      <c r="E7258" s="7">
        <v>303</v>
      </c>
      <c r="F7258" s="7">
        <v>3.7</v>
      </c>
      <c r="G7258" s="7">
        <v>260.60000000000002</v>
      </c>
      <c r="H7258" s="7">
        <f t="shared" si="1017"/>
        <v>1</v>
      </c>
      <c r="I7258" s="16">
        <f t="shared" si="1018"/>
        <v>45229</v>
      </c>
      <c r="J7258" s="17">
        <v>0.70809999999999995</v>
      </c>
      <c r="K7258" s="18">
        <f>G7258*结论【关键目标】!C$27*0.7735*0.001</f>
        <v>24.188892000000003</v>
      </c>
      <c r="L7258" s="5">
        <v>0</v>
      </c>
      <c r="M7258" s="5">
        <f>ABS(IF(L7258&lt;=0,L7258/耗电量关键数据!$B$6/1000,L7258/耗电量关键数据!$B$5/1000))</f>
        <v>0</v>
      </c>
      <c r="N7258" s="5">
        <f>电气设备逐时使用率计算!H7234</f>
        <v>22.208055000000002</v>
      </c>
      <c r="O7258" s="5">
        <f>灯光逐时使用率计算!H7234</f>
        <v>11.844296</v>
      </c>
      <c r="P7258" s="19">
        <f t="shared" si="1019"/>
        <v>34.052351000000002</v>
      </c>
      <c r="Q7258" s="19">
        <f t="shared" si="1023"/>
        <v>0</v>
      </c>
      <c r="R7258" s="20">
        <f t="shared" si="1020"/>
        <v>24.188892000000003</v>
      </c>
      <c r="S7258" s="20">
        <f t="shared" si="1024"/>
        <v>0</v>
      </c>
      <c r="T7258" s="20">
        <f>IF((T7257+R7258)&lt;0,0,IF((T7257+R7258)&gt;结论【关键目标】!C$28,结论【关键目标】!C$28,T7257+R7258))</f>
        <v>22</v>
      </c>
      <c r="U7258" s="19">
        <f>IF((T7257+R7258)&lt;结论【关键目标】!$C$28,0,(发电量计算【计算逻辑页】!R7258+发电量计算【计算逻辑页】!T7257-结论【关键目标】!$C$28))</f>
        <v>24.188892000000003</v>
      </c>
      <c r="V7258" s="5">
        <f t="shared" si="1021"/>
        <v>8.4661121999999995</v>
      </c>
      <c r="W7258" s="5">
        <f t="shared" si="1022"/>
        <v>17.128154425200002</v>
      </c>
      <c r="X7258" s="5">
        <f t="shared" si="1025"/>
        <v>0</v>
      </c>
    </row>
    <row r="7259" spans="1:24" x14ac:dyDescent="0.15">
      <c r="A7259" s="7">
        <v>7258</v>
      </c>
      <c r="B7259" s="7">
        <v>10</v>
      </c>
      <c r="C7259" s="7">
        <v>30</v>
      </c>
      <c r="D7259" s="7">
        <v>10</v>
      </c>
      <c r="E7259" s="7">
        <v>303</v>
      </c>
      <c r="F7259" s="7">
        <v>8</v>
      </c>
      <c r="G7259" s="7">
        <v>478.5</v>
      </c>
      <c r="H7259" s="7">
        <f t="shared" si="1017"/>
        <v>1</v>
      </c>
      <c r="I7259" s="16">
        <f t="shared" si="1018"/>
        <v>45229</v>
      </c>
      <c r="J7259" s="17">
        <v>0.70809999999999995</v>
      </c>
      <c r="K7259" s="18">
        <f>G7259*结论【关键目标】!C$27*0.7735*0.001</f>
        <v>44.414369999999998</v>
      </c>
      <c r="L7259" s="5">
        <v>0</v>
      </c>
      <c r="M7259" s="5">
        <f>ABS(IF(L7259&lt;=0,L7259/耗电量关键数据!$B$6/1000,L7259/耗电量关键数据!$B$5/1000))</f>
        <v>0</v>
      </c>
      <c r="N7259" s="5">
        <f>电气设备逐时使用率计算!H7235</f>
        <v>22.208055000000002</v>
      </c>
      <c r="O7259" s="5">
        <f>灯光逐时使用率计算!H7235</f>
        <v>11.844296</v>
      </c>
      <c r="P7259" s="19">
        <f t="shared" si="1019"/>
        <v>34.052351000000002</v>
      </c>
      <c r="Q7259" s="19">
        <f t="shared" si="1023"/>
        <v>0</v>
      </c>
      <c r="R7259" s="20">
        <f t="shared" si="1020"/>
        <v>44.414369999999998</v>
      </c>
      <c r="S7259" s="20">
        <f t="shared" si="1024"/>
        <v>0</v>
      </c>
      <c r="T7259" s="20">
        <f>IF((T7258+R7259)&lt;0,0,IF((T7258+R7259)&gt;结论【关键目标】!C$28,结论【关键目标】!C$28,T7258+R7259))</f>
        <v>22</v>
      </c>
      <c r="U7259" s="19">
        <f>IF((T7258+R7259)&lt;结论【关键目标】!$C$28,0,(发电量计算【计算逻辑页】!R7259+发电量计算【计算逻辑页】!T7258-结论【关键目标】!$C$28))</f>
        <v>44.414369999999991</v>
      </c>
      <c r="V7259" s="5">
        <f t="shared" si="1021"/>
        <v>15.545029499999997</v>
      </c>
      <c r="W7259" s="5">
        <f t="shared" si="1022"/>
        <v>24.1124697431</v>
      </c>
      <c r="X7259" s="5">
        <f t="shared" si="1025"/>
        <v>0</v>
      </c>
    </row>
    <row r="7260" spans="1:24" x14ac:dyDescent="0.15">
      <c r="A7260" s="7">
        <v>7259</v>
      </c>
      <c r="B7260" s="7">
        <v>10</v>
      </c>
      <c r="C7260" s="7">
        <v>30</v>
      </c>
      <c r="D7260" s="7">
        <v>11</v>
      </c>
      <c r="E7260" s="7">
        <v>303</v>
      </c>
      <c r="F7260" s="7">
        <v>11</v>
      </c>
      <c r="G7260" s="7">
        <v>663.3</v>
      </c>
      <c r="H7260" s="7">
        <f t="shared" si="1017"/>
        <v>1</v>
      </c>
      <c r="I7260" s="16">
        <f t="shared" si="1018"/>
        <v>45229</v>
      </c>
      <c r="J7260" s="17">
        <v>1.2267999999999999</v>
      </c>
      <c r="K7260" s="18">
        <f>G7260*结论【关键目标】!C$27*0.7735*0.001</f>
        <v>61.567505999999995</v>
      </c>
      <c r="L7260" s="5">
        <v>0</v>
      </c>
      <c r="M7260" s="5">
        <f>ABS(IF(L7260&lt;=0,L7260/耗电量关键数据!$B$6/1000,L7260/耗电量关键数据!$B$5/1000))</f>
        <v>0</v>
      </c>
      <c r="N7260" s="5">
        <f>电气设备逐时使用率计算!H7236</f>
        <v>22.208055000000002</v>
      </c>
      <c r="O7260" s="5">
        <f>灯光逐时使用率计算!H7236</f>
        <v>11.844296</v>
      </c>
      <c r="P7260" s="19">
        <f t="shared" si="1019"/>
        <v>34.052351000000002</v>
      </c>
      <c r="Q7260" s="19">
        <f t="shared" si="1023"/>
        <v>34.052351000000002</v>
      </c>
      <c r="R7260" s="20">
        <f t="shared" si="1020"/>
        <v>27.515154999999993</v>
      </c>
      <c r="S7260" s="20">
        <f t="shared" si="1024"/>
        <v>0</v>
      </c>
      <c r="T7260" s="20">
        <f>IF((T7259+R7260)&lt;0,0,IF((T7259+R7260)&gt;结论【关键目标】!C$28,结论【关键目标】!C$28,T7259+R7260))</f>
        <v>22</v>
      </c>
      <c r="U7260" s="19">
        <f>IF((T7259+R7260)&lt;结论【关键目标】!$C$28,0,(发电量计算【计算逻辑页】!R7260+发电量计算【计算逻辑页】!T7259-结论【关键目标】!$C$28))</f>
        <v>27.515154999999993</v>
      </c>
      <c r="V7260" s="5">
        <f t="shared" si="1021"/>
        <v>9.6303042499999965</v>
      </c>
      <c r="W7260" s="5">
        <f t="shared" si="1022"/>
        <v>41.775424206799997</v>
      </c>
      <c r="X7260" s="5">
        <f t="shared" si="1025"/>
        <v>0</v>
      </c>
    </row>
    <row r="7261" spans="1:24" x14ac:dyDescent="0.15">
      <c r="A7261" s="7">
        <v>7260</v>
      </c>
      <c r="B7261" s="7">
        <v>10</v>
      </c>
      <c r="C7261" s="7">
        <v>30</v>
      </c>
      <c r="D7261" s="7">
        <v>12</v>
      </c>
      <c r="E7261" s="7">
        <v>303</v>
      </c>
      <c r="F7261" s="7">
        <v>12.1</v>
      </c>
      <c r="G7261" s="7">
        <v>652.5</v>
      </c>
      <c r="H7261" s="7">
        <f t="shared" si="1017"/>
        <v>1</v>
      </c>
      <c r="I7261" s="16">
        <f t="shared" si="1018"/>
        <v>45229</v>
      </c>
      <c r="J7261" s="17">
        <v>1.2267999999999999</v>
      </c>
      <c r="K7261" s="18">
        <f>G7261*结论【关键目标】!C$27*0.7735*0.001</f>
        <v>60.565049999999999</v>
      </c>
      <c r="L7261" s="5">
        <v>0</v>
      </c>
      <c r="M7261" s="5">
        <f>ABS(IF(L7261&lt;=0,L7261/耗电量关键数据!$B$6/1000,L7261/耗电量关键数据!$B$5/1000))</f>
        <v>0</v>
      </c>
      <c r="N7261" s="5">
        <f>电气设备逐时使用率计算!H7237</f>
        <v>11.688450000000001</v>
      </c>
      <c r="O7261" s="5">
        <f>灯光逐时使用率计算!H7237</f>
        <v>9.9741440000000008</v>
      </c>
      <c r="P7261" s="19">
        <f t="shared" si="1019"/>
        <v>21.662594000000002</v>
      </c>
      <c r="Q7261" s="19">
        <f t="shared" si="1023"/>
        <v>21.662594000000002</v>
      </c>
      <c r="R7261" s="20">
        <f t="shared" si="1020"/>
        <v>38.902456000000001</v>
      </c>
      <c r="S7261" s="20">
        <f t="shared" si="1024"/>
        <v>0</v>
      </c>
      <c r="T7261" s="20">
        <f>IF((T7260+R7261)&lt;0,0,IF((T7260+R7261)&gt;结论【关键目标】!C$28,结论【关键目标】!C$28,T7260+R7261))</f>
        <v>22</v>
      </c>
      <c r="U7261" s="19">
        <f>IF((T7260+R7261)&lt;结论【关键目标】!$C$28,0,(发电量计算【计算逻辑页】!R7261+发电量计算【计算逻辑页】!T7260-结论【关键目标】!$C$28))</f>
        <v>38.902456000000001</v>
      </c>
      <c r="V7261" s="5">
        <f t="shared" si="1021"/>
        <v>13.6158596</v>
      </c>
      <c r="W7261" s="5">
        <f t="shared" si="1022"/>
        <v>26.5756703192</v>
      </c>
      <c r="X7261" s="5">
        <f t="shared" si="1025"/>
        <v>0</v>
      </c>
    </row>
    <row r="7262" spans="1:24" x14ac:dyDescent="0.15">
      <c r="A7262" s="7">
        <v>7261</v>
      </c>
      <c r="B7262" s="7">
        <v>10</v>
      </c>
      <c r="C7262" s="7">
        <v>30</v>
      </c>
      <c r="D7262" s="7">
        <v>13</v>
      </c>
      <c r="E7262" s="7">
        <v>303</v>
      </c>
      <c r="F7262" s="7">
        <v>13</v>
      </c>
      <c r="G7262" s="7">
        <v>560.79999999999995</v>
      </c>
      <c r="H7262" s="7">
        <f t="shared" si="1017"/>
        <v>1</v>
      </c>
      <c r="I7262" s="16">
        <f t="shared" si="1018"/>
        <v>45229</v>
      </c>
      <c r="J7262" s="17">
        <v>1.2267999999999999</v>
      </c>
      <c r="K7262" s="18">
        <f>G7262*结论【关键目标】!C$27*0.7735*0.001</f>
        <v>52.053455999999997</v>
      </c>
      <c r="L7262" s="5">
        <v>0</v>
      </c>
      <c r="M7262" s="5">
        <f>ABS(IF(L7262&lt;=0,L7262/耗电量关键数据!$B$6/1000,L7262/耗电量关键数据!$B$5/1000))</f>
        <v>0</v>
      </c>
      <c r="N7262" s="5">
        <f>电气设备逐时使用率计算!H7238</f>
        <v>11.688450000000001</v>
      </c>
      <c r="O7262" s="5">
        <f>灯光逐时使用率计算!H7238</f>
        <v>9.9741440000000008</v>
      </c>
      <c r="P7262" s="19">
        <f t="shared" si="1019"/>
        <v>21.662594000000002</v>
      </c>
      <c r="Q7262" s="19">
        <f t="shared" si="1023"/>
        <v>21.662594000000002</v>
      </c>
      <c r="R7262" s="20">
        <f t="shared" si="1020"/>
        <v>30.390861999999995</v>
      </c>
      <c r="S7262" s="20">
        <f t="shared" si="1024"/>
        <v>0</v>
      </c>
      <c r="T7262" s="20">
        <f>IF((T7261+R7262)&lt;0,0,IF((T7261+R7262)&gt;结论【关键目标】!C$28,结论【关键目标】!C$28,T7261+R7262))</f>
        <v>22</v>
      </c>
      <c r="U7262" s="19">
        <f>IF((T7261+R7262)&lt;结论【关键目标】!$C$28,0,(发电量计算【计算逻辑页】!R7262+发电量计算【计算逻辑页】!T7261-结论【关键目标】!$C$28))</f>
        <v>30.390861999999998</v>
      </c>
      <c r="V7262" s="5">
        <f t="shared" si="1021"/>
        <v>10.636801699999999</v>
      </c>
      <c r="W7262" s="5">
        <f t="shared" si="1022"/>
        <v>26.5756703192</v>
      </c>
      <c r="X7262" s="5">
        <f t="shared" si="1025"/>
        <v>0</v>
      </c>
    </row>
    <row r="7263" spans="1:24" x14ac:dyDescent="0.15">
      <c r="A7263" s="7">
        <v>7262</v>
      </c>
      <c r="B7263" s="7">
        <v>10</v>
      </c>
      <c r="C7263" s="7">
        <v>30</v>
      </c>
      <c r="D7263" s="7">
        <v>14</v>
      </c>
      <c r="E7263" s="7">
        <v>303</v>
      </c>
      <c r="F7263" s="7">
        <v>15</v>
      </c>
      <c r="G7263" s="7">
        <v>456</v>
      </c>
      <c r="H7263" s="7">
        <f t="shared" si="1017"/>
        <v>1</v>
      </c>
      <c r="I7263" s="16">
        <f t="shared" si="1018"/>
        <v>45229</v>
      </c>
      <c r="J7263" s="17">
        <v>1.2267999999999999</v>
      </c>
      <c r="K7263" s="18">
        <f>G7263*结论【关键目标】!C$27*0.7735*0.001</f>
        <v>42.325919999999996</v>
      </c>
      <c r="L7263" s="5">
        <v>0</v>
      </c>
      <c r="M7263" s="5">
        <f>ABS(IF(L7263&lt;=0,L7263/耗电量关键数据!$B$6/1000,L7263/耗电量关键数据!$B$5/1000))</f>
        <v>0</v>
      </c>
      <c r="N7263" s="5">
        <f>电气设备逐时使用率计算!H7239</f>
        <v>22.208055000000002</v>
      </c>
      <c r="O7263" s="5">
        <f>灯光逐时使用率计算!H7239</f>
        <v>11.844296</v>
      </c>
      <c r="P7263" s="19">
        <f t="shared" si="1019"/>
        <v>34.052351000000002</v>
      </c>
      <c r="Q7263" s="19">
        <f t="shared" si="1023"/>
        <v>34.052351000000002</v>
      </c>
      <c r="R7263" s="20">
        <f t="shared" si="1020"/>
        <v>8.2735689999999948</v>
      </c>
      <c r="S7263" s="20">
        <f t="shared" si="1024"/>
        <v>0</v>
      </c>
      <c r="T7263" s="20">
        <f>IF((T7262+R7263)&lt;0,0,IF((T7262+R7263)&gt;结论【关键目标】!C$28,结论【关键目标】!C$28,T7262+R7263))</f>
        <v>22</v>
      </c>
      <c r="U7263" s="19">
        <f>IF((T7262+R7263)&lt;结论【关键目标】!$C$28,0,(发电量计算【计算逻辑页】!R7263+发电量计算【计算逻辑页】!T7262-结论【关键目标】!$C$28))</f>
        <v>8.2735689999999948</v>
      </c>
      <c r="V7263" s="5">
        <f t="shared" si="1021"/>
        <v>2.8957491499999981</v>
      </c>
      <c r="W7263" s="5">
        <f t="shared" si="1022"/>
        <v>41.775424206799997</v>
      </c>
      <c r="X7263" s="5">
        <f t="shared" si="1025"/>
        <v>0</v>
      </c>
    </row>
    <row r="7264" spans="1:24" x14ac:dyDescent="0.15">
      <c r="A7264" s="7">
        <v>7263</v>
      </c>
      <c r="B7264" s="7">
        <v>10</v>
      </c>
      <c r="C7264" s="7">
        <v>30</v>
      </c>
      <c r="D7264" s="7">
        <v>15</v>
      </c>
      <c r="E7264" s="7">
        <v>303</v>
      </c>
      <c r="F7264" s="7">
        <v>13.6</v>
      </c>
      <c r="G7264" s="7">
        <v>291.10000000000002</v>
      </c>
      <c r="H7264" s="7">
        <f t="shared" si="1017"/>
        <v>1</v>
      </c>
      <c r="I7264" s="16">
        <f t="shared" si="1018"/>
        <v>45229</v>
      </c>
      <c r="J7264" s="17">
        <v>1.2267999999999999</v>
      </c>
      <c r="K7264" s="18">
        <f>G7264*结论【关键目标】!C$27*0.7735*0.001</f>
        <v>27.019901999999998</v>
      </c>
      <c r="L7264" s="5">
        <v>0</v>
      </c>
      <c r="M7264" s="5">
        <f>ABS(IF(L7264&lt;=0,L7264/耗电量关键数据!$B$6/1000,L7264/耗电量关键数据!$B$5/1000))</f>
        <v>0</v>
      </c>
      <c r="N7264" s="5">
        <f>电气设备逐时使用率计算!H7240</f>
        <v>22.208055000000002</v>
      </c>
      <c r="O7264" s="5">
        <f>灯光逐时使用率计算!H7240</f>
        <v>11.844296</v>
      </c>
      <c r="P7264" s="19">
        <f t="shared" si="1019"/>
        <v>34.052351000000002</v>
      </c>
      <c r="Q7264" s="19">
        <f t="shared" si="1023"/>
        <v>34.052351000000002</v>
      </c>
      <c r="R7264" s="20">
        <f t="shared" si="1020"/>
        <v>-7.0324490000000033</v>
      </c>
      <c r="S7264" s="20">
        <f t="shared" si="1024"/>
        <v>7.0324490000000033</v>
      </c>
      <c r="T7264" s="20">
        <f>IF((T7263+R7264)&lt;0,0,IF((T7263+R7264)&gt;结论【关键目标】!C$28,结论【关键目标】!C$28,T7263+R7264))</f>
        <v>14.967550999999997</v>
      </c>
      <c r="U7264" s="19">
        <f>IF((T7263+R7264)&lt;结论【关键目标】!$C$28,0,(发电量计算【计算逻辑页】!R7264+发电量计算【计算逻辑页】!T7263-结论【关键目标】!$C$28))</f>
        <v>0</v>
      </c>
      <c r="V7264" s="5">
        <f t="shared" si="1021"/>
        <v>0</v>
      </c>
      <c r="W7264" s="5">
        <f t="shared" si="1022"/>
        <v>33.148015773599994</v>
      </c>
      <c r="X7264" s="5">
        <f t="shared" si="1025"/>
        <v>6.1660512832000025</v>
      </c>
    </row>
    <row r="7265" spans="1:24" x14ac:dyDescent="0.15">
      <c r="A7265" s="7">
        <v>7264</v>
      </c>
      <c r="B7265" s="7">
        <v>10</v>
      </c>
      <c r="C7265" s="7">
        <v>30</v>
      </c>
      <c r="D7265" s="7">
        <v>16</v>
      </c>
      <c r="E7265" s="7">
        <v>303</v>
      </c>
      <c r="F7265" s="7">
        <v>15</v>
      </c>
      <c r="G7265" s="7">
        <v>136.19999999999999</v>
      </c>
      <c r="H7265" s="7">
        <f t="shared" si="1017"/>
        <v>1</v>
      </c>
      <c r="I7265" s="16">
        <f t="shared" si="1018"/>
        <v>45229</v>
      </c>
      <c r="J7265" s="17">
        <v>0.70809999999999995</v>
      </c>
      <c r="K7265" s="18">
        <f>G7265*结论【关键目标】!C$27*0.7735*0.001</f>
        <v>12.642083999999999</v>
      </c>
      <c r="L7265" s="5">
        <v>0</v>
      </c>
      <c r="M7265" s="5">
        <f>ABS(IF(L7265&lt;=0,L7265/耗电量关键数据!$B$6/1000,L7265/耗电量关键数据!$B$5/1000))</f>
        <v>0</v>
      </c>
      <c r="N7265" s="5">
        <f>电气设备逐时使用率计算!H7241</f>
        <v>22.208055000000002</v>
      </c>
      <c r="O7265" s="5">
        <f>灯光逐时使用率计算!H7241</f>
        <v>11.844296</v>
      </c>
      <c r="P7265" s="19">
        <f t="shared" si="1019"/>
        <v>34.052351000000002</v>
      </c>
      <c r="Q7265" s="19">
        <f t="shared" si="1023"/>
        <v>0</v>
      </c>
      <c r="R7265" s="20">
        <f t="shared" si="1020"/>
        <v>12.642083999999999</v>
      </c>
      <c r="S7265" s="20">
        <f t="shared" si="1024"/>
        <v>0</v>
      </c>
      <c r="T7265" s="20">
        <f>IF((T7264+R7265)&lt;0,0,IF((T7264+R7265)&gt;结论【关键目标】!C$28,结论【关键目标】!C$28,T7264+R7265))</f>
        <v>22</v>
      </c>
      <c r="U7265" s="19">
        <f>IF((T7264+R7265)&lt;结论【关键目标】!$C$28,0,(发电量计算【计算逻辑页】!R7265+发电量计算【计算逻辑页】!T7264-结论【关键目标】!$C$28))</f>
        <v>5.6096349999999973</v>
      </c>
      <c r="V7265" s="5">
        <f t="shared" si="1021"/>
        <v>1.9633722499999988</v>
      </c>
      <c r="W7265" s="5">
        <f t="shared" si="1022"/>
        <v>8.9518596803999984</v>
      </c>
      <c r="X7265" s="5">
        <f t="shared" si="1025"/>
        <v>0</v>
      </c>
    </row>
    <row r="7266" spans="1:24" x14ac:dyDescent="0.15">
      <c r="A7266" s="7">
        <v>7265</v>
      </c>
      <c r="B7266" s="7">
        <v>10</v>
      </c>
      <c r="C7266" s="7">
        <v>30</v>
      </c>
      <c r="D7266" s="7">
        <v>17</v>
      </c>
      <c r="E7266" s="7">
        <v>303</v>
      </c>
      <c r="F7266" s="7">
        <v>14</v>
      </c>
      <c r="G7266" s="7">
        <v>0</v>
      </c>
      <c r="H7266" s="7">
        <f t="shared" si="1017"/>
        <v>1</v>
      </c>
      <c r="I7266" s="16">
        <f t="shared" si="1018"/>
        <v>45229</v>
      </c>
      <c r="J7266" s="17">
        <v>0.70809999999999995</v>
      </c>
      <c r="K7266" s="18">
        <f>G7266*结论【关键目标】!C$27*0.7735*0.001</f>
        <v>0</v>
      </c>
      <c r="L7266" s="5">
        <v>0</v>
      </c>
      <c r="M7266" s="5">
        <f>ABS(IF(L7266&lt;=0,L7266/耗电量关键数据!$B$6/1000,L7266/耗电量关键数据!$B$5/1000))</f>
        <v>0</v>
      </c>
      <c r="N7266" s="5">
        <f>电气设备逐时使用率计算!H7242</f>
        <v>22.208055000000002</v>
      </c>
      <c r="O7266" s="5">
        <f>灯光逐时使用率计算!H7242</f>
        <v>11.844296</v>
      </c>
      <c r="P7266" s="19">
        <f t="shared" si="1019"/>
        <v>34.052351000000002</v>
      </c>
      <c r="Q7266" s="19">
        <f t="shared" si="1023"/>
        <v>0</v>
      </c>
      <c r="R7266" s="20">
        <f t="shared" si="1020"/>
        <v>0</v>
      </c>
      <c r="S7266" s="20">
        <f t="shared" si="1024"/>
        <v>0</v>
      </c>
      <c r="T7266" s="20">
        <f>IF((T7265+R7266)&lt;0,0,IF((T7265+R7266)&gt;结论【关键目标】!C$28,结论【关键目标】!C$28,T7265+R7266))</f>
        <v>22</v>
      </c>
      <c r="U7266" s="19">
        <f>IF((T7265+R7266)&lt;结论【关键目标】!$C$28,0,(发电量计算【计算逻辑页】!R7266+发电量计算【计算逻辑页】!T7265-结论【关键目标】!$C$28))</f>
        <v>0</v>
      </c>
      <c r="V7266" s="5">
        <f t="shared" si="1021"/>
        <v>0</v>
      </c>
      <c r="W7266" s="5">
        <f t="shared" si="1022"/>
        <v>0</v>
      </c>
      <c r="X7266" s="5">
        <f t="shared" si="1025"/>
        <v>0</v>
      </c>
    </row>
    <row r="7267" spans="1:24" x14ac:dyDescent="0.15">
      <c r="A7267" s="7">
        <v>7266</v>
      </c>
      <c r="B7267" s="7">
        <v>10</v>
      </c>
      <c r="C7267" s="7">
        <v>30</v>
      </c>
      <c r="D7267" s="7">
        <v>18</v>
      </c>
      <c r="E7267" s="7">
        <v>303</v>
      </c>
      <c r="F7267" s="7">
        <v>11.9</v>
      </c>
      <c r="G7267" s="7">
        <v>0</v>
      </c>
      <c r="H7267" s="7">
        <f t="shared" si="1017"/>
        <v>1</v>
      </c>
      <c r="I7267" s="16">
        <f t="shared" si="1018"/>
        <v>45229</v>
      </c>
      <c r="J7267" s="17">
        <v>0.70809999999999995</v>
      </c>
      <c r="K7267" s="18">
        <f>G7267*结论【关键目标】!C$27*0.7735*0.001</f>
        <v>0</v>
      </c>
      <c r="L7267" s="5">
        <v>0</v>
      </c>
      <c r="M7267" s="5">
        <f>ABS(IF(L7267&lt;=0,L7267/耗电量关键数据!$B$6/1000,L7267/耗电量关键数据!$B$5/1000))</f>
        <v>0</v>
      </c>
      <c r="N7267" s="5">
        <f>电气设备逐时使用率计算!H7243</f>
        <v>7.0130699999999999</v>
      </c>
      <c r="O7267" s="5">
        <f>灯光逐时使用率计算!H7243</f>
        <v>3.7403040000000001</v>
      </c>
      <c r="P7267" s="19">
        <f t="shared" si="1019"/>
        <v>10.753374000000001</v>
      </c>
      <c r="Q7267" s="19">
        <f t="shared" si="1023"/>
        <v>0</v>
      </c>
      <c r="R7267" s="20">
        <f t="shared" si="1020"/>
        <v>0</v>
      </c>
      <c r="S7267" s="20">
        <f t="shared" si="1024"/>
        <v>0</v>
      </c>
      <c r="T7267" s="20">
        <f>IF((T7266+R7267)&lt;0,0,IF((T7266+R7267)&gt;结论【关键目标】!C$28,结论【关键目标】!C$28,T7266+R7267))</f>
        <v>22</v>
      </c>
      <c r="U7267" s="19">
        <f>IF((T7266+R7267)&lt;结论【关键目标】!$C$28,0,(发电量计算【计算逻辑页】!R7267+发电量计算【计算逻辑页】!T7266-结论【关键目标】!$C$28))</f>
        <v>0</v>
      </c>
      <c r="V7267" s="5">
        <f t="shared" si="1021"/>
        <v>0</v>
      </c>
      <c r="W7267" s="5">
        <f t="shared" si="1022"/>
        <v>0</v>
      </c>
      <c r="X7267" s="5">
        <f t="shared" si="1025"/>
        <v>0</v>
      </c>
    </row>
    <row r="7268" spans="1:24" x14ac:dyDescent="0.15">
      <c r="A7268" s="7">
        <v>7267</v>
      </c>
      <c r="B7268" s="7">
        <v>10</v>
      </c>
      <c r="C7268" s="7">
        <v>30</v>
      </c>
      <c r="D7268" s="7">
        <v>19</v>
      </c>
      <c r="E7268" s="7">
        <v>303</v>
      </c>
      <c r="F7268" s="7">
        <v>10</v>
      </c>
      <c r="G7268" s="7">
        <v>0</v>
      </c>
      <c r="H7268" s="7">
        <f t="shared" si="1017"/>
        <v>1</v>
      </c>
      <c r="I7268" s="16">
        <f t="shared" si="1018"/>
        <v>45229</v>
      </c>
      <c r="J7268" s="17">
        <v>1.2267999999999999</v>
      </c>
      <c r="K7268" s="18">
        <f>G7268*结论【关键目标】!C$27*0.7735*0.001</f>
        <v>0</v>
      </c>
      <c r="L7268" s="5">
        <v>0</v>
      </c>
      <c r="M7268" s="5">
        <f>ABS(IF(L7268&lt;=0,L7268/耗电量关键数据!$B$6/1000,L7268/耗电量关键数据!$B$5/1000))</f>
        <v>0</v>
      </c>
      <c r="N7268" s="5">
        <f>电气设备逐时使用率计算!H7244</f>
        <v>7.0130699999999999</v>
      </c>
      <c r="O7268" s="5">
        <f>灯光逐时使用率计算!H7244</f>
        <v>3.7403040000000001</v>
      </c>
      <c r="P7268" s="19">
        <f t="shared" si="1019"/>
        <v>10.753374000000001</v>
      </c>
      <c r="Q7268" s="19">
        <f t="shared" si="1023"/>
        <v>10.753374000000001</v>
      </c>
      <c r="R7268" s="20">
        <f t="shared" si="1020"/>
        <v>-10.753374000000001</v>
      </c>
      <c r="S7268" s="20">
        <f t="shared" si="1024"/>
        <v>10.753374000000001</v>
      </c>
      <c r="T7268" s="20">
        <f>IF((T7267+R7268)&lt;0,0,IF((T7267+R7268)&gt;结论【关键目标】!C$28,结论【关键目标】!C$28,T7267+R7268))</f>
        <v>11.246625999999999</v>
      </c>
      <c r="U7268" s="19">
        <f>IF((T7267+R7268)&lt;结论【关键目标】!$C$28,0,(发电量计算【计算逻辑页】!R7268+发电量计算【计算逻辑页】!T7267-结论【关键目标】!$C$28))</f>
        <v>0</v>
      </c>
      <c r="V7268" s="5">
        <f t="shared" si="1021"/>
        <v>0</v>
      </c>
      <c r="W7268" s="5">
        <f t="shared" si="1022"/>
        <v>0</v>
      </c>
      <c r="X7268" s="5">
        <f t="shared" si="1025"/>
        <v>9.428558323199999</v>
      </c>
    </row>
    <row r="7269" spans="1:24" x14ac:dyDescent="0.15">
      <c r="A7269" s="7">
        <v>7268</v>
      </c>
      <c r="B7269" s="7">
        <v>10</v>
      </c>
      <c r="C7269" s="7">
        <v>30</v>
      </c>
      <c r="D7269" s="7">
        <v>20</v>
      </c>
      <c r="E7269" s="7">
        <v>303</v>
      </c>
      <c r="F7269" s="7">
        <v>10</v>
      </c>
      <c r="G7269" s="7">
        <v>0</v>
      </c>
      <c r="H7269" s="7">
        <f t="shared" si="1017"/>
        <v>1</v>
      </c>
      <c r="I7269" s="16">
        <f t="shared" si="1018"/>
        <v>45229</v>
      </c>
      <c r="J7269" s="17">
        <v>1.2267999999999999</v>
      </c>
      <c r="K7269" s="18">
        <f>G7269*结论【关键目标】!C$27*0.7735*0.001</f>
        <v>0</v>
      </c>
      <c r="L7269" s="5">
        <v>0</v>
      </c>
      <c r="M7269" s="5">
        <f>ABS(IF(L7269&lt;=0,L7269/耗电量关键数据!$B$6/1000,L7269/耗电量关键数据!$B$5/1000))</f>
        <v>0</v>
      </c>
      <c r="N7269" s="5">
        <f>电气设备逐时使用率计算!H7245</f>
        <v>1.1688450000000001</v>
      </c>
      <c r="O7269" s="5">
        <f>灯光逐时使用率计算!H7245</f>
        <v>0.37403039999999999</v>
      </c>
      <c r="P7269" s="19">
        <f t="shared" si="1019"/>
        <v>1.5428754000000002</v>
      </c>
      <c r="Q7269" s="19">
        <f t="shared" si="1023"/>
        <v>1.5428754000000002</v>
      </c>
      <c r="R7269" s="20">
        <f t="shared" si="1020"/>
        <v>-1.5428754000000002</v>
      </c>
      <c r="S7269" s="20">
        <f t="shared" si="1024"/>
        <v>1.5428754000000002</v>
      </c>
      <c r="T7269" s="20">
        <f>IF((T7268+R7269)&lt;0,0,IF((T7268+R7269)&gt;结论【关键目标】!C$28,结论【关键目标】!C$28,T7268+R7269))</f>
        <v>9.7037505999999993</v>
      </c>
      <c r="U7269" s="19">
        <f>IF((T7268+R7269)&lt;结论【关键目标】!$C$28,0,(发电量计算【计算逻辑页】!R7269+发电量计算【计算逻辑页】!T7268-结论【关键目标】!$C$28))</f>
        <v>0</v>
      </c>
      <c r="V7269" s="5">
        <f t="shared" si="1021"/>
        <v>0</v>
      </c>
      <c r="W7269" s="5">
        <f t="shared" si="1022"/>
        <v>0</v>
      </c>
      <c r="X7269" s="5">
        <f t="shared" si="1025"/>
        <v>1.3527931507200002</v>
      </c>
    </row>
    <row r="7270" spans="1:24" x14ac:dyDescent="0.15">
      <c r="A7270" s="7">
        <v>7269</v>
      </c>
      <c r="B7270" s="7">
        <v>10</v>
      </c>
      <c r="C7270" s="7">
        <v>30</v>
      </c>
      <c r="D7270" s="7">
        <v>21</v>
      </c>
      <c r="E7270" s="7">
        <v>303</v>
      </c>
      <c r="F7270" s="7">
        <v>10.1</v>
      </c>
      <c r="G7270" s="7">
        <v>0</v>
      </c>
      <c r="H7270" s="7">
        <f t="shared" si="1017"/>
        <v>1</v>
      </c>
      <c r="I7270" s="16">
        <f t="shared" si="1018"/>
        <v>45229</v>
      </c>
      <c r="J7270" s="17">
        <v>1.2267999999999999</v>
      </c>
      <c r="K7270" s="18">
        <f>G7270*结论【关键目标】!C$27*0.7735*0.001</f>
        <v>0</v>
      </c>
      <c r="L7270" s="5">
        <v>0</v>
      </c>
      <c r="M7270" s="5">
        <f>ABS(IF(L7270&lt;=0,L7270/耗电量关键数据!$B$6/1000,L7270/耗电量关键数据!$B$5/1000))</f>
        <v>0</v>
      </c>
      <c r="N7270" s="5">
        <f>电气设备逐时使用率计算!H7246</f>
        <v>1.1688450000000001</v>
      </c>
      <c r="O7270" s="5">
        <f>灯光逐时使用率计算!H7246</f>
        <v>0.37403039999999999</v>
      </c>
      <c r="P7270" s="19">
        <f t="shared" si="1019"/>
        <v>1.5428754000000002</v>
      </c>
      <c r="Q7270" s="19">
        <f t="shared" si="1023"/>
        <v>1.5428754000000002</v>
      </c>
      <c r="R7270" s="20">
        <f t="shared" si="1020"/>
        <v>-1.5428754000000002</v>
      </c>
      <c r="S7270" s="20">
        <f t="shared" si="1024"/>
        <v>1.5428754000000002</v>
      </c>
      <c r="T7270" s="20">
        <f>IF((T7269+R7270)&lt;0,0,IF((T7269+R7270)&gt;结论【关键目标】!C$28,结论【关键目标】!C$28,T7269+R7270))</f>
        <v>8.1608751999999996</v>
      </c>
      <c r="U7270" s="19">
        <f>IF((T7269+R7270)&lt;结论【关键目标】!$C$28,0,(发电量计算【计算逻辑页】!R7270+发电量计算【计算逻辑页】!T7269-结论【关键目标】!$C$28))</f>
        <v>0</v>
      </c>
      <c r="V7270" s="5">
        <f t="shared" si="1021"/>
        <v>0</v>
      </c>
      <c r="W7270" s="5">
        <f t="shared" si="1022"/>
        <v>0</v>
      </c>
      <c r="X7270" s="5">
        <f t="shared" si="1025"/>
        <v>1.3527931507200002</v>
      </c>
    </row>
    <row r="7271" spans="1:24" x14ac:dyDescent="0.15">
      <c r="A7271" s="7">
        <v>7270</v>
      </c>
      <c r="B7271" s="7">
        <v>10</v>
      </c>
      <c r="C7271" s="7">
        <v>30</v>
      </c>
      <c r="D7271" s="7">
        <v>22</v>
      </c>
      <c r="E7271" s="7">
        <v>303</v>
      </c>
      <c r="F7271" s="7">
        <v>8</v>
      </c>
      <c r="G7271" s="7">
        <v>0</v>
      </c>
      <c r="H7271" s="7">
        <f t="shared" si="1017"/>
        <v>1</v>
      </c>
      <c r="I7271" s="16">
        <f t="shared" si="1018"/>
        <v>45229</v>
      </c>
      <c r="J7271" s="17">
        <v>0.70809999999999995</v>
      </c>
      <c r="K7271" s="18">
        <f>G7271*结论【关键目标】!C$27*0.7735*0.001</f>
        <v>0</v>
      </c>
      <c r="L7271" s="5">
        <v>0</v>
      </c>
      <c r="M7271" s="5">
        <f>ABS(IF(L7271&lt;=0,L7271/耗电量关键数据!$B$6/1000,L7271/耗电量关键数据!$B$5/1000))</f>
        <v>0</v>
      </c>
      <c r="N7271" s="5">
        <f>电气设备逐时使用率计算!H7247</f>
        <v>1.1688450000000001</v>
      </c>
      <c r="O7271" s="5">
        <f>灯光逐时使用率计算!H7247</f>
        <v>0.37403039999999999</v>
      </c>
      <c r="P7271" s="19">
        <f t="shared" si="1019"/>
        <v>1.5428754000000002</v>
      </c>
      <c r="Q7271" s="19">
        <f t="shared" si="1023"/>
        <v>0</v>
      </c>
      <c r="R7271" s="20">
        <f t="shared" si="1020"/>
        <v>0</v>
      </c>
      <c r="S7271" s="20">
        <f t="shared" si="1024"/>
        <v>0</v>
      </c>
      <c r="T7271" s="20">
        <f>IF((T7270+R7271)&lt;0,0,IF((T7270+R7271)&gt;结论【关键目标】!C$28,结论【关键目标】!C$28,T7270+R7271))</f>
        <v>8.1608751999999996</v>
      </c>
      <c r="U7271" s="19">
        <f>IF((T7270+R7271)&lt;结论【关键目标】!$C$28,0,(发电量计算【计算逻辑页】!R7271+发电量计算【计算逻辑页】!T7270-结论【关键目标】!$C$28))</f>
        <v>0</v>
      </c>
      <c r="V7271" s="5">
        <f t="shared" si="1021"/>
        <v>0</v>
      </c>
      <c r="W7271" s="5">
        <f t="shared" si="1022"/>
        <v>0</v>
      </c>
      <c r="X7271" s="5">
        <f t="shared" si="1025"/>
        <v>0</v>
      </c>
    </row>
    <row r="7272" spans="1:24" x14ac:dyDescent="0.15">
      <c r="A7272" s="7">
        <v>7271</v>
      </c>
      <c r="B7272" s="7">
        <v>10</v>
      </c>
      <c r="C7272" s="7">
        <v>30</v>
      </c>
      <c r="D7272" s="7">
        <v>23</v>
      </c>
      <c r="E7272" s="7">
        <v>303</v>
      </c>
      <c r="F7272" s="7">
        <v>8</v>
      </c>
      <c r="G7272" s="7">
        <v>0</v>
      </c>
      <c r="H7272" s="7">
        <f t="shared" si="1017"/>
        <v>1</v>
      </c>
      <c r="I7272" s="16">
        <f t="shared" si="1018"/>
        <v>45229</v>
      </c>
      <c r="J7272" s="17">
        <v>0.70809999999999995</v>
      </c>
      <c r="K7272" s="18">
        <f>G7272*结论【关键目标】!C$27*0.7735*0.001</f>
        <v>0</v>
      </c>
      <c r="L7272" s="5">
        <v>0</v>
      </c>
      <c r="M7272" s="5">
        <f>ABS(IF(L7272&lt;=0,L7272/耗电量关键数据!$B$6/1000,L7272/耗电量关键数据!$B$5/1000))</f>
        <v>0</v>
      </c>
      <c r="N7272" s="5">
        <f>电气设备逐时使用率计算!H7248</f>
        <v>1.1688450000000001</v>
      </c>
      <c r="O7272" s="5">
        <f>灯光逐时使用率计算!H7248</f>
        <v>0.37403039999999999</v>
      </c>
      <c r="P7272" s="19">
        <f t="shared" si="1019"/>
        <v>1.5428754000000002</v>
      </c>
      <c r="Q7272" s="19">
        <f t="shared" si="1023"/>
        <v>0</v>
      </c>
      <c r="R7272" s="20">
        <f t="shared" si="1020"/>
        <v>0</v>
      </c>
      <c r="S7272" s="20">
        <f t="shared" si="1024"/>
        <v>0</v>
      </c>
      <c r="T7272" s="20">
        <f>IF((T7271+R7272)&lt;0,0,IF((T7271+R7272)&gt;结论【关键目标】!C$28,结论【关键目标】!C$28,T7271+R7272))</f>
        <v>8.1608751999999996</v>
      </c>
      <c r="U7272" s="19">
        <f>IF((T7271+R7272)&lt;结论【关键目标】!$C$28,0,(发电量计算【计算逻辑页】!R7272+发电量计算【计算逻辑页】!T7271-结论【关键目标】!$C$28))</f>
        <v>0</v>
      </c>
      <c r="V7272" s="5">
        <f t="shared" si="1021"/>
        <v>0</v>
      </c>
      <c r="W7272" s="5">
        <f t="shared" si="1022"/>
        <v>0</v>
      </c>
      <c r="X7272" s="5">
        <f t="shared" si="1025"/>
        <v>0</v>
      </c>
    </row>
    <row r="7273" spans="1:24" x14ac:dyDescent="0.15">
      <c r="A7273" s="7">
        <v>7272</v>
      </c>
      <c r="B7273" s="7">
        <v>10</v>
      </c>
      <c r="C7273" s="7">
        <v>30</v>
      </c>
      <c r="D7273" s="7">
        <v>24</v>
      </c>
      <c r="E7273" s="7">
        <v>303</v>
      </c>
      <c r="F7273" s="7">
        <v>9.1</v>
      </c>
      <c r="G7273" s="7">
        <v>0</v>
      </c>
      <c r="H7273" s="7">
        <f t="shared" si="1017"/>
        <v>1</v>
      </c>
      <c r="I7273" s="16">
        <f t="shared" si="1018"/>
        <v>45229</v>
      </c>
      <c r="J7273" s="17">
        <v>0.2407</v>
      </c>
      <c r="K7273" s="18">
        <f>G7273*结论【关键目标】!C$27*0.7735*0.001</f>
        <v>0</v>
      </c>
      <c r="L7273" s="5">
        <v>0</v>
      </c>
      <c r="M7273" s="5">
        <f>ABS(IF(L7273&lt;=0,L7273/耗电量关键数据!$B$6/1000,L7273/耗电量关键数据!$B$5/1000))</f>
        <v>0</v>
      </c>
      <c r="N7273" s="5">
        <f>电气设备逐时使用率计算!H7249</f>
        <v>1.1688450000000001</v>
      </c>
      <c r="O7273" s="5">
        <f>灯光逐时使用率计算!H7249</f>
        <v>0.37403039999999999</v>
      </c>
      <c r="P7273" s="19">
        <f t="shared" si="1019"/>
        <v>1.5428754000000002</v>
      </c>
      <c r="Q7273" s="19">
        <f t="shared" si="1023"/>
        <v>0</v>
      </c>
      <c r="R7273" s="20">
        <f t="shared" si="1020"/>
        <v>0</v>
      </c>
      <c r="S7273" s="20">
        <f t="shared" si="1024"/>
        <v>0</v>
      </c>
      <c r="T7273" s="20">
        <f>IF((T7272+R7273)&lt;0,0,IF((T7272+R7273)&gt;结论【关键目标】!C$28,结论【关键目标】!C$28,T7272+R7273))</f>
        <v>8.1608751999999996</v>
      </c>
      <c r="U7273" s="19">
        <f>IF((T7272+R7273)&lt;结论【关键目标】!$C$28,0,(发电量计算【计算逻辑页】!R7273+发电量计算【计算逻辑页】!T7272-结论【关键目标】!$C$28))</f>
        <v>0</v>
      </c>
      <c r="V7273" s="5">
        <f t="shared" si="1021"/>
        <v>0</v>
      </c>
      <c r="W7273" s="5">
        <f t="shared" si="1022"/>
        <v>0</v>
      </c>
      <c r="X7273" s="5">
        <f t="shared" si="1025"/>
        <v>0</v>
      </c>
    </row>
    <row r="7274" spans="1:24" x14ac:dyDescent="0.15">
      <c r="A7274" s="7">
        <v>7273</v>
      </c>
      <c r="B7274" s="7">
        <v>10</v>
      </c>
      <c r="C7274" s="7">
        <v>31</v>
      </c>
      <c r="D7274" s="7">
        <v>1</v>
      </c>
      <c r="E7274" s="7">
        <v>304</v>
      </c>
      <c r="F7274" s="7">
        <v>8</v>
      </c>
      <c r="G7274" s="7">
        <v>0</v>
      </c>
      <c r="H7274" s="7">
        <f t="shared" si="1017"/>
        <v>2</v>
      </c>
      <c r="I7274" s="16">
        <f t="shared" si="1018"/>
        <v>45230</v>
      </c>
      <c r="J7274" s="17">
        <v>0.2407</v>
      </c>
      <c r="K7274" s="18">
        <f>G7274*结论【关键目标】!C$27*0.7735*0.001</f>
        <v>0</v>
      </c>
      <c r="L7274" s="5">
        <v>0</v>
      </c>
      <c r="M7274" s="5">
        <f>ABS(IF(L7274&lt;=0,L7274/耗电量关键数据!$B$6/1000,L7274/耗电量关键数据!$B$5/1000))</f>
        <v>0</v>
      </c>
      <c r="N7274" s="5">
        <f>电气设备逐时使用率计算!H7250</f>
        <v>1.1688450000000001</v>
      </c>
      <c r="O7274" s="5">
        <f>灯光逐时使用率计算!H7250</f>
        <v>0.37403039999999999</v>
      </c>
      <c r="P7274" s="19">
        <f t="shared" si="1019"/>
        <v>1.5428754000000002</v>
      </c>
      <c r="Q7274" s="19">
        <f t="shared" si="1023"/>
        <v>0</v>
      </c>
      <c r="R7274" s="20">
        <f t="shared" si="1020"/>
        <v>0</v>
      </c>
      <c r="S7274" s="20">
        <f t="shared" si="1024"/>
        <v>0</v>
      </c>
      <c r="T7274" s="20">
        <f>IF((T7273+R7274)&lt;0,0,IF((T7273+R7274)&gt;结论【关键目标】!C$28,结论【关键目标】!C$28,T7273+R7274))</f>
        <v>8.1608751999999996</v>
      </c>
      <c r="U7274" s="19">
        <f>IF((T7273+R7274)&lt;结论【关键目标】!$C$28,0,(发电量计算【计算逻辑页】!R7274+发电量计算【计算逻辑页】!T7273-结论【关键目标】!$C$28))</f>
        <v>0</v>
      </c>
      <c r="V7274" s="5">
        <f t="shared" si="1021"/>
        <v>0</v>
      </c>
      <c r="W7274" s="5">
        <f t="shared" si="1022"/>
        <v>0</v>
      </c>
      <c r="X7274" s="5">
        <f t="shared" si="1025"/>
        <v>0</v>
      </c>
    </row>
    <row r="7275" spans="1:24" x14ac:dyDescent="0.15">
      <c r="A7275" s="7">
        <v>7274</v>
      </c>
      <c r="B7275" s="7">
        <v>10</v>
      </c>
      <c r="C7275" s="7">
        <v>31</v>
      </c>
      <c r="D7275" s="7">
        <v>2</v>
      </c>
      <c r="E7275" s="7">
        <v>304</v>
      </c>
      <c r="F7275" s="7">
        <v>8</v>
      </c>
      <c r="G7275" s="7">
        <v>0</v>
      </c>
      <c r="H7275" s="7">
        <f t="shared" si="1017"/>
        <v>2</v>
      </c>
      <c r="I7275" s="16">
        <f t="shared" si="1018"/>
        <v>45230</v>
      </c>
      <c r="J7275" s="17">
        <v>0.2407</v>
      </c>
      <c r="K7275" s="18">
        <f>G7275*结论【关键目标】!C$27*0.7735*0.001</f>
        <v>0</v>
      </c>
      <c r="L7275" s="5">
        <v>0</v>
      </c>
      <c r="M7275" s="5">
        <f>ABS(IF(L7275&lt;=0,L7275/耗电量关键数据!$B$6/1000,L7275/耗电量关键数据!$B$5/1000))</f>
        <v>0</v>
      </c>
      <c r="N7275" s="5">
        <f>电气设备逐时使用率计算!H7251</f>
        <v>1.1688450000000001</v>
      </c>
      <c r="O7275" s="5">
        <f>灯光逐时使用率计算!H7251</f>
        <v>0.37403039999999999</v>
      </c>
      <c r="P7275" s="19">
        <f t="shared" si="1019"/>
        <v>1.5428754000000002</v>
      </c>
      <c r="Q7275" s="19">
        <f t="shared" si="1023"/>
        <v>0</v>
      </c>
      <c r="R7275" s="20">
        <f t="shared" si="1020"/>
        <v>0</v>
      </c>
      <c r="S7275" s="20">
        <f t="shared" si="1024"/>
        <v>0</v>
      </c>
      <c r="T7275" s="20">
        <f>IF((T7274+R7275)&lt;0,0,IF((T7274+R7275)&gt;结论【关键目标】!C$28,结论【关键目标】!C$28,T7274+R7275))</f>
        <v>8.1608751999999996</v>
      </c>
      <c r="U7275" s="19">
        <f>IF((T7274+R7275)&lt;结论【关键目标】!$C$28,0,(发电量计算【计算逻辑页】!R7275+发电量计算【计算逻辑页】!T7274-结论【关键目标】!$C$28))</f>
        <v>0</v>
      </c>
      <c r="V7275" s="5">
        <f t="shared" si="1021"/>
        <v>0</v>
      </c>
      <c r="W7275" s="5">
        <f t="shared" si="1022"/>
        <v>0</v>
      </c>
      <c r="X7275" s="5">
        <f t="shared" si="1025"/>
        <v>0</v>
      </c>
    </row>
    <row r="7276" spans="1:24" x14ac:dyDescent="0.15">
      <c r="A7276" s="7">
        <v>7275</v>
      </c>
      <c r="B7276" s="7">
        <v>10</v>
      </c>
      <c r="C7276" s="7">
        <v>31</v>
      </c>
      <c r="D7276" s="7">
        <v>3</v>
      </c>
      <c r="E7276" s="7">
        <v>304</v>
      </c>
      <c r="F7276" s="7">
        <v>7.9</v>
      </c>
      <c r="G7276" s="7">
        <v>0</v>
      </c>
      <c r="H7276" s="7">
        <f t="shared" si="1017"/>
        <v>2</v>
      </c>
      <c r="I7276" s="16">
        <f t="shared" si="1018"/>
        <v>45230</v>
      </c>
      <c r="J7276" s="17">
        <v>0.2407</v>
      </c>
      <c r="K7276" s="18">
        <f>G7276*结论【关键目标】!C$27*0.7735*0.001</f>
        <v>0</v>
      </c>
      <c r="L7276" s="5">
        <v>0</v>
      </c>
      <c r="M7276" s="5">
        <f>ABS(IF(L7276&lt;=0,L7276/耗电量关键数据!$B$6/1000,L7276/耗电量关键数据!$B$5/1000))</f>
        <v>0</v>
      </c>
      <c r="N7276" s="5">
        <f>电气设备逐时使用率计算!H7252</f>
        <v>1.1688450000000001</v>
      </c>
      <c r="O7276" s="5">
        <f>灯光逐时使用率计算!H7252</f>
        <v>0.37403039999999999</v>
      </c>
      <c r="P7276" s="19">
        <f t="shared" si="1019"/>
        <v>1.5428754000000002</v>
      </c>
      <c r="Q7276" s="19">
        <f t="shared" si="1023"/>
        <v>0</v>
      </c>
      <c r="R7276" s="20">
        <f t="shared" si="1020"/>
        <v>0</v>
      </c>
      <c r="S7276" s="20">
        <f t="shared" si="1024"/>
        <v>0</v>
      </c>
      <c r="T7276" s="20">
        <f>IF((T7275+R7276)&lt;0,0,IF((T7275+R7276)&gt;结论【关键目标】!C$28,结论【关键目标】!C$28,T7275+R7276))</f>
        <v>8.1608751999999996</v>
      </c>
      <c r="U7276" s="19">
        <f>IF((T7275+R7276)&lt;结论【关键目标】!$C$28,0,(发电量计算【计算逻辑页】!R7276+发电量计算【计算逻辑页】!T7275-结论【关键目标】!$C$28))</f>
        <v>0</v>
      </c>
      <c r="V7276" s="5">
        <f t="shared" si="1021"/>
        <v>0</v>
      </c>
      <c r="W7276" s="5">
        <f t="shared" si="1022"/>
        <v>0</v>
      </c>
      <c r="X7276" s="5">
        <f t="shared" si="1025"/>
        <v>0</v>
      </c>
    </row>
    <row r="7277" spans="1:24" x14ac:dyDescent="0.15">
      <c r="A7277" s="7">
        <v>7276</v>
      </c>
      <c r="B7277" s="7">
        <v>10</v>
      </c>
      <c r="C7277" s="7">
        <v>31</v>
      </c>
      <c r="D7277" s="7">
        <v>4</v>
      </c>
      <c r="E7277" s="7">
        <v>304</v>
      </c>
      <c r="F7277" s="7">
        <v>8</v>
      </c>
      <c r="G7277" s="7">
        <v>0</v>
      </c>
      <c r="H7277" s="7">
        <f t="shared" si="1017"/>
        <v>2</v>
      </c>
      <c r="I7277" s="16">
        <f t="shared" si="1018"/>
        <v>45230</v>
      </c>
      <c r="J7277" s="17">
        <v>0.2407</v>
      </c>
      <c r="K7277" s="18">
        <f>G7277*结论【关键目标】!C$27*0.7735*0.001</f>
        <v>0</v>
      </c>
      <c r="L7277" s="5">
        <v>0</v>
      </c>
      <c r="M7277" s="5">
        <f>ABS(IF(L7277&lt;=0,L7277/耗电量关键数据!$B$6/1000,L7277/耗电量关键数据!$B$5/1000))</f>
        <v>0</v>
      </c>
      <c r="N7277" s="5">
        <f>电气设备逐时使用率计算!H7253</f>
        <v>1.1688450000000001</v>
      </c>
      <c r="O7277" s="5">
        <f>灯光逐时使用率计算!H7253</f>
        <v>0.37403039999999999</v>
      </c>
      <c r="P7277" s="19">
        <f t="shared" si="1019"/>
        <v>1.5428754000000002</v>
      </c>
      <c r="Q7277" s="19">
        <f t="shared" si="1023"/>
        <v>0</v>
      </c>
      <c r="R7277" s="20">
        <f t="shared" si="1020"/>
        <v>0</v>
      </c>
      <c r="S7277" s="20">
        <f t="shared" si="1024"/>
        <v>0</v>
      </c>
      <c r="T7277" s="20">
        <f>IF((T7276+R7277)&lt;0,0,IF((T7276+R7277)&gt;结论【关键目标】!C$28,结论【关键目标】!C$28,T7276+R7277))</f>
        <v>8.1608751999999996</v>
      </c>
      <c r="U7277" s="19">
        <f>IF((T7276+R7277)&lt;结论【关键目标】!$C$28,0,(发电量计算【计算逻辑页】!R7277+发电量计算【计算逻辑页】!T7276-结论【关键目标】!$C$28))</f>
        <v>0</v>
      </c>
      <c r="V7277" s="5">
        <f t="shared" si="1021"/>
        <v>0</v>
      </c>
      <c r="W7277" s="5">
        <f t="shared" si="1022"/>
        <v>0</v>
      </c>
      <c r="X7277" s="5">
        <f t="shared" si="1025"/>
        <v>0</v>
      </c>
    </row>
    <row r="7278" spans="1:24" x14ac:dyDescent="0.15">
      <c r="A7278" s="7">
        <v>7277</v>
      </c>
      <c r="B7278" s="7">
        <v>10</v>
      </c>
      <c r="C7278" s="7">
        <v>31</v>
      </c>
      <c r="D7278" s="7">
        <v>5</v>
      </c>
      <c r="E7278" s="7">
        <v>304</v>
      </c>
      <c r="F7278" s="7">
        <v>7</v>
      </c>
      <c r="G7278" s="7">
        <v>0</v>
      </c>
      <c r="H7278" s="7">
        <f t="shared" si="1017"/>
        <v>2</v>
      </c>
      <c r="I7278" s="16">
        <f t="shared" si="1018"/>
        <v>45230</v>
      </c>
      <c r="J7278" s="17">
        <v>0.2407</v>
      </c>
      <c r="K7278" s="18">
        <f>G7278*结论【关键目标】!C$27*0.7735*0.001</f>
        <v>0</v>
      </c>
      <c r="L7278" s="5">
        <v>0</v>
      </c>
      <c r="M7278" s="5">
        <f>ABS(IF(L7278&lt;=0,L7278/耗电量关键数据!$B$6/1000,L7278/耗电量关键数据!$B$5/1000))</f>
        <v>0</v>
      </c>
      <c r="N7278" s="5">
        <f>电气设备逐时使用率计算!H7254</f>
        <v>1.1688450000000001</v>
      </c>
      <c r="O7278" s="5">
        <f>灯光逐时使用率计算!H7254</f>
        <v>0.37403039999999999</v>
      </c>
      <c r="P7278" s="19">
        <f t="shared" si="1019"/>
        <v>1.5428754000000002</v>
      </c>
      <c r="Q7278" s="19">
        <f t="shared" si="1023"/>
        <v>0</v>
      </c>
      <c r="R7278" s="20">
        <f t="shared" si="1020"/>
        <v>0</v>
      </c>
      <c r="S7278" s="20">
        <f t="shared" si="1024"/>
        <v>0</v>
      </c>
      <c r="T7278" s="20">
        <f>IF((T7277+R7278)&lt;0,0,IF((T7277+R7278)&gt;结论【关键目标】!C$28,结论【关键目标】!C$28,T7277+R7278))</f>
        <v>8.1608751999999996</v>
      </c>
      <c r="U7278" s="19">
        <f>IF((T7277+R7278)&lt;结论【关键目标】!$C$28,0,(发电量计算【计算逻辑页】!R7278+发电量计算【计算逻辑页】!T7277-结论【关键目标】!$C$28))</f>
        <v>0</v>
      </c>
      <c r="V7278" s="5">
        <f t="shared" si="1021"/>
        <v>0</v>
      </c>
      <c r="W7278" s="5">
        <f t="shared" si="1022"/>
        <v>0</v>
      </c>
      <c r="X7278" s="5">
        <f t="shared" si="1025"/>
        <v>0</v>
      </c>
    </row>
    <row r="7279" spans="1:24" x14ac:dyDescent="0.15">
      <c r="A7279" s="7">
        <v>7278</v>
      </c>
      <c r="B7279" s="7">
        <v>10</v>
      </c>
      <c r="C7279" s="7">
        <v>31</v>
      </c>
      <c r="D7279" s="7">
        <v>6</v>
      </c>
      <c r="E7279" s="7">
        <v>304</v>
      </c>
      <c r="F7279" s="7">
        <v>5.3</v>
      </c>
      <c r="G7279" s="7">
        <v>0</v>
      </c>
      <c r="H7279" s="7">
        <f t="shared" si="1017"/>
        <v>2</v>
      </c>
      <c r="I7279" s="16">
        <f t="shared" si="1018"/>
        <v>45230</v>
      </c>
      <c r="J7279" s="17">
        <v>0.2407</v>
      </c>
      <c r="K7279" s="18">
        <f>G7279*结论【关键目标】!C$27*0.7735*0.001</f>
        <v>0</v>
      </c>
      <c r="L7279" s="5">
        <v>0</v>
      </c>
      <c r="M7279" s="5">
        <f>ABS(IF(L7279&lt;=0,L7279/耗电量关键数据!$B$6/1000,L7279/耗电量关键数据!$B$5/1000))</f>
        <v>0</v>
      </c>
      <c r="N7279" s="5">
        <f>电气设备逐时使用率计算!H7255</f>
        <v>1.1688450000000001</v>
      </c>
      <c r="O7279" s="5">
        <f>灯光逐时使用率计算!H7255</f>
        <v>0.37403039999999999</v>
      </c>
      <c r="P7279" s="19">
        <f t="shared" si="1019"/>
        <v>1.5428754000000002</v>
      </c>
      <c r="Q7279" s="19">
        <f t="shared" si="1023"/>
        <v>0</v>
      </c>
      <c r="R7279" s="20">
        <f t="shared" si="1020"/>
        <v>0</v>
      </c>
      <c r="S7279" s="20">
        <f t="shared" si="1024"/>
        <v>0</v>
      </c>
      <c r="T7279" s="20">
        <f>IF((T7278+R7279)&lt;0,0,IF((T7278+R7279)&gt;结论【关键目标】!C$28,结论【关键目标】!C$28,T7278+R7279))</f>
        <v>8.1608751999999996</v>
      </c>
      <c r="U7279" s="19">
        <f>IF((T7278+R7279)&lt;结论【关键目标】!$C$28,0,(发电量计算【计算逻辑页】!R7279+发电量计算【计算逻辑页】!T7278-结论【关键目标】!$C$28))</f>
        <v>0</v>
      </c>
      <c r="V7279" s="5">
        <f t="shared" si="1021"/>
        <v>0</v>
      </c>
      <c r="W7279" s="5">
        <f t="shared" si="1022"/>
        <v>0</v>
      </c>
      <c r="X7279" s="5">
        <f t="shared" si="1025"/>
        <v>0</v>
      </c>
    </row>
    <row r="7280" spans="1:24" x14ac:dyDescent="0.15">
      <c r="A7280" s="7">
        <v>7279</v>
      </c>
      <c r="B7280" s="7">
        <v>10</v>
      </c>
      <c r="C7280" s="7">
        <v>31</v>
      </c>
      <c r="D7280" s="7">
        <v>7</v>
      </c>
      <c r="E7280" s="7">
        <v>304</v>
      </c>
      <c r="F7280" s="7">
        <v>6</v>
      </c>
      <c r="G7280" s="7">
        <v>0.8</v>
      </c>
      <c r="H7280" s="7">
        <f t="shared" si="1017"/>
        <v>2</v>
      </c>
      <c r="I7280" s="16">
        <f t="shared" si="1018"/>
        <v>45230</v>
      </c>
      <c r="J7280" s="17">
        <v>0.2407</v>
      </c>
      <c r="K7280" s="18">
        <f>G7280*结论【关键目标】!C$27*0.7735*0.001</f>
        <v>7.4256000000000003E-2</v>
      </c>
      <c r="L7280" s="5">
        <v>0</v>
      </c>
      <c r="M7280" s="5">
        <f>ABS(IF(L7280&lt;=0,L7280/耗电量关键数据!$B$6/1000,L7280/耗电量关键数据!$B$5/1000))</f>
        <v>0</v>
      </c>
      <c r="N7280" s="5">
        <f>电气设备逐时使用率计算!H7256</f>
        <v>2.3376900000000003</v>
      </c>
      <c r="O7280" s="5">
        <f>灯光逐时使用率计算!H7256</f>
        <v>1.2467680000000001</v>
      </c>
      <c r="P7280" s="19">
        <f t="shared" si="1019"/>
        <v>3.5844580000000006</v>
      </c>
      <c r="Q7280" s="19">
        <f t="shared" si="1023"/>
        <v>0</v>
      </c>
      <c r="R7280" s="20">
        <f t="shared" si="1020"/>
        <v>7.4256000000000003E-2</v>
      </c>
      <c r="S7280" s="20">
        <f t="shared" si="1024"/>
        <v>0</v>
      </c>
      <c r="T7280" s="20">
        <f>IF((T7279+R7280)&lt;0,0,IF((T7279+R7280)&gt;结论【关键目标】!C$28,结论【关键目标】!C$28,T7279+R7280))</f>
        <v>8.2351311999999997</v>
      </c>
      <c r="U7280" s="19">
        <f>IF((T7279+R7280)&lt;结论【关键目标】!$C$28,0,(发电量计算【计算逻辑页】!R7280+发电量计算【计算逻辑页】!T7279-结论【关键目标】!$C$28))</f>
        <v>0</v>
      </c>
      <c r="V7280" s="5">
        <f t="shared" si="1021"/>
        <v>0</v>
      </c>
      <c r="W7280" s="5">
        <f t="shared" si="1022"/>
        <v>1.7873419200000001E-2</v>
      </c>
      <c r="X7280" s="5">
        <f t="shared" si="1025"/>
        <v>0</v>
      </c>
    </row>
    <row r="7281" spans="1:24" x14ac:dyDescent="0.15">
      <c r="A7281" s="7">
        <v>7280</v>
      </c>
      <c r="B7281" s="7">
        <v>10</v>
      </c>
      <c r="C7281" s="7">
        <v>31</v>
      </c>
      <c r="D7281" s="7">
        <v>8</v>
      </c>
      <c r="E7281" s="7">
        <v>304</v>
      </c>
      <c r="F7281" s="7">
        <v>6</v>
      </c>
      <c r="G7281" s="7">
        <v>81.2</v>
      </c>
      <c r="H7281" s="7">
        <f t="shared" si="1017"/>
        <v>2</v>
      </c>
      <c r="I7281" s="16">
        <f t="shared" si="1018"/>
        <v>45230</v>
      </c>
      <c r="J7281" s="17">
        <v>0.70809999999999995</v>
      </c>
      <c r="K7281" s="18">
        <f>G7281*结论【关键目标】!C$27*0.7735*0.001</f>
        <v>7.5369839999999995</v>
      </c>
      <c r="L7281" s="5">
        <v>0</v>
      </c>
      <c r="M7281" s="5">
        <f>ABS(IF(L7281&lt;=0,L7281/耗电量关键数据!$B$6/1000,L7281/耗电量关键数据!$B$5/1000))</f>
        <v>0</v>
      </c>
      <c r="N7281" s="5">
        <f>电气设备逐时使用率计算!H7257</f>
        <v>11.688450000000001</v>
      </c>
      <c r="O7281" s="5">
        <f>灯光逐时使用率计算!H7257</f>
        <v>6.2338399999999998</v>
      </c>
      <c r="P7281" s="19">
        <f t="shared" si="1019"/>
        <v>17.92229</v>
      </c>
      <c r="Q7281" s="19">
        <f t="shared" si="1023"/>
        <v>0</v>
      </c>
      <c r="R7281" s="20">
        <f t="shared" si="1020"/>
        <v>7.5369839999999995</v>
      </c>
      <c r="S7281" s="20">
        <f t="shared" si="1024"/>
        <v>0</v>
      </c>
      <c r="T7281" s="20">
        <f>IF((T7280+R7281)&lt;0,0,IF((T7280+R7281)&gt;结论【关键目标】!C$28,结论【关键目标】!C$28,T7280+R7281))</f>
        <v>15.772115199999998</v>
      </c>
      <c r="U7281" s="19">
        <f>IF((T7280+R7281)&lt;结论【关键目标】!$C$28,0,(发电量计算【计算逻辑页】!R7281+发电量计算【计算逻辑页】!T7280-结论【关键目标】!$C$28))</f>
        <v>0</v>
      </c>
      <c r="V7281" s="5">
        <f t="shared" si="1021"/>
        <v>0</v>
      </c>
      <c r="W7281" s="5">
        <f t="shared" si="1022"/>
        <v>5.3369383703999995</v>
      </c>
      <c r="X7281" s="5">
        <f t="shared" si="1025"/>
        <v>0</v>
      </c>
    </row>
    <row r="7282" spans="1:24" x14ac:dyDescent="0.15">
      <c r="A7282" s="7">
        <v>7281</v>
      </c>
      <c r="B7282" s="7">
        <v>10</v>
      </c>
      <c r="C7282" s="7">
        <v>31</v>
      </c>
      <c r="D7282" s="7">
        <v>9</v>
      </c>
      <c r="E7282" s="7">
        <v>304</v>
      </c>
      <c r="F7282" s="7">
        <v>5</v>
      </c>
      <c r="G7282" s="7">
        <v>160.69999999999999</v>
      </c>
      <c r="H7282" s="7">
        <f t="shared" si="1017"/>
        <v>2</v>
      </c>
      <c r="I7282" s="16">
        <f t="shared" si="1018"/>
        <v>45230</v>
      </c>
      <c r="J7282" s="17">
        <v>0.70809999999999995</v>
      </c>
      <c r="K7282" s="18">
        <f>G7282*结论【关键目标】!C$27*0.7735*0.001</f>
        <v>14.916174</v>
      </c>
      <c r="L7282" s="5">
        <v>0</v>
      </c>
      <c r="M7282" s="5">
        <f>ABS(IF(L7282&lt;=0,L7282/耗电量关键数据!$B$6/1000,L7282/耗电量关键数据!$B$5/1000))</f>
        <v>0</v>
      </c>
      <c r="N7282" s="5">
        <f>电气设备逐时使用率计算!H7258</f>
        <v>22.208055000000002</v>
      </c>
      <c r="O7282" s="5">
        <f>灯光逐时使用率计算!H7258</f>
        <v>11.844296</v>
      </c>
      <c r="P7282" s="19">
        <f t="shared" si="1019"/>
        <v>34.052351000000002</v>
      </c>
      <c r="Q7282" s="19">
        <f t="shared" si="1023"/>
        <v>0</v>
      </c>
      <c r="R7282" s="20">
        <f t="shared" si="1020"/>
        <v>14.916174</v>
      </c>
      <c r="S7282" s="20">
        <f t="shared" si="1024"/>
        <v>0</v>
      </c>
      <c r="T7282" s="20">
        <f>IF((T7281+R7282)&lt;0,0,IF((T7281+R7282)&gt;结论【关键目标】!C$28,结论【关键目标】!C$28,T7281+R7282))</f>
        <v>22</v>
      </c>
      <c r="U7282" s="19">
        <f>IF((T7281+R7282)&lt;结论【关键目标】!$C$28,0,(发电量计算【计算逻辑页】!R7282+发电量计算【计算逻辑页】!T7281-结论【关键目标】!$C$28))</f>
        <v>8.6882891999999998</v>
      </c>
      <c r="V7282" s="5">
        <f t="shared" si="1021"/>
        <v>3.0409012199999998</v>
      </c>
      <c r="W7282" s="5">
        <f t="shared" si="1022"/>
        <v>10.562142809399999</v>
      </c>
      <c r="X7282" s="5">
        <f t="shared" si="1025"/>
        <v>0</v>
      </c>
    </row>
    <row r="7283" spans="1:24" x14ac:dyDescent="0.15">
      <c r="A7283" s="7">
        <v>7282</v>
      </c>
      <c r="B7283" s="7">
        <v>10</v>
      </c>
      <c r="C7283" s="7">
        <v>31</v>
      </c>
      <c r="D7283" s="7">
        <v>10</v>
      </c>
      <c r="E7283" s="7">
        <v>304</v>
      </c>
      <c r="F7283" s="7">
        <v>6</v>
      </c>
      <c r="G7283" s="7">
        <v>214.8</v>
      </c>
      <c r="H7283" s="7">
        <f t="shared" si="1017"/>
        <v>2</v>
      </c>
      <c r="I7283" s="16">
        <f t="shared" si="1018"/>
        <v>45230</v>
      </c>
      <c r="J7283" s="17">
        <v>0.70809999999999995</v>
      </c>
      <c r="K7283" s="18">
        <f>G7283*结论【关键目标】!C$27*0.7735*0.001</f>
        <v>19.937736000000001</v>
      </c>
      <c r="L7283" s="5">
        <v>0</v>
      </c>
      <c r="M7283" s="5">
        <f>ABS(IF(L7283&lt;=0,L7283/耗电量关键数据!$B$6/1000,L7283/耗电量关键数据!$B$5/1000))</f>
        <v>0</v>
      </c>
      <c r="N7283" s="5">
        <f>电气设备逐时使用率计算!H7259</f>
        <v>22.208055000000002</v>
      </c>
      <c r="O7283" s="5">
        <f>灯光逐时使用率计算!H7259</f>
        <v>11.844296</v>
      </c>
      <c r="P7283" s="19">
        <f t="shared" si="1019"/>
        <v>34.052351000000002</v>
      </c>
      <c r="Q7283" s="19">
        <f t="shared" si="1023"/>
        <v>0</v>
      </c>
      <c r="R7283" s="20">
        <f t="shared" si="1020"/>
        <v>19.937736000000001</v>
      </c>
      <c r="S7283" s="20">
        <f t="shared" si="1024"/>
        <v>0</v>
      </c>
      <c r="T7283" s="20">
        <f>IF((T7282+R7283)&lt;0,0,IF((T7282+R7283)&gt;结论【关键目标】!C$28,结论【关键目标】!C$28,T7282+R7283))</f>
        <v>22</v>
      </c>
      <c r="U7283" s="19">
        <f>IF((T7282+R7283)&lt;结论【关键目标】!$C$28,0,(发电量计算【计算逻辑页】!R7283+发电量计算【计算逻辑页】!T7282-结论【关键目标】!$C$28))</f>
        <v>19.937736000000001</v>
      </c>
      <c r="V7283" s="5">
        <f t="shared" si="1021"/>
        <v>6.9782076000000002</v>
      </c>
      <c r="W7283" s="5">
        <f t="shared" si="1022"/>
        <v>14.1179108616</v>
      </c>
      <c r="X7283" s="5">
        <f t="shared" si="1025"/>
        <v>0</v>
      </c>
    </row>
    <row r="7284" spans="1:24" x14ac:dyDescent="0.15">
      <c r="A7284" s="7">
        <v>7283</v>
      </c>
      <c r="B7284" s="7">
        <v>10</v>
      </c>
      <c r="C7284" s="7">
        <v>31</v>
      </c>
      <c r="D7284" s="7">
        <v>11</v>
      </c>
      <c r="E7284" s="7">
        <v>304</v>
      </c>
      <c r="F7284" s="7">
        <v>8</v>
      </c>
      <c r="G7284" s="7">
        <v>306.10000000000002</v>
      </c>
      <c r="H7284" s="7">
        <f t="shared" si="1017"/>
        <v>2</v>
      </c>
      <c r="I7284" s="16">
        <f t="shared" si="1018"/>
        <v>45230</v>
      </c>
      <c r="J7284" s="17">
        <v>1.2267999999999999</v>
      </c>
      <c r="K7284" s="18">
        <f>G7284*结论【关键目标】!C$27*0.7735*0.001</f>
        <v>28.412201999999997</v>
      </c>
      <c r="L7284" s="5">
        <v>0</v>
      </c>
      <c r="M7284" s="5">
        <f>ABS(IF(L7284&lt;=0,L7284/耗电量关键数据!$B$6/1000,L7284/耗电量关键数据!$B$5/1000))</f>
        <v>0</v>
      </c>
      <c r="N7284" s="5">
        <f>电气设备逐时使用率计算!H7260</f>
        <v>22.208055000000002</v>
      </c>
      <c r="O7284" s="5">
        <f>灯光逐时使用率计算!H7260</f>
        <v>11.844296</v>
      </c>
      <c r="P7284" s="19">
        <f t="shared" si="1019"/>
        <v>34.052351000000002</v>
      </c>
      <c r="Q7284" s="19">
        <f t="shared" si="1023"/>
        <v>34.052351000000002</v>
      </c>
      <c r="R7284" s="20">
        <f t="shared" si="1020"/>
        <v>-5.6401490000000045</v>
      </c>
      <c r="S7284" s="20">
        <f t="shared" si="1024"/>
        <v>5.6401490000000045</v>
      </c>
      <c r="T7284" s="20">
        <f>IF((T7283+R7284)&lt;0,0,IF((T7283+R7284)&gt;结论【关键目标】!C$28,结论【关键目标】!C$28,T7283+R7284))</f>
        <v>16.359850999999995</v>
      </c>
      <c r="U7284" s="19">
        <f>IF((T7283+R7284)&lt;结论【关键目标】!$C$28,0,(发电量计算【计算逻辑页】!R7284+发电量计算【计算逻辑页】!T7283-结论【关键目标】!$C$28))</f>
        <v>0</v>
      </c>
      <c r="V7284" s="5">
        <f t="shared" si="1021"/>
        <v>0</v>
      </c>
      <c r="W7284" s="5">
        <f t="shared" si="1022"/>
        <v>34.856089413599996</v>
      </c>
      <c r="X7284" s="5">
        <f t="shared" si="1025"/>
        <v>4.9452826432000032</v>
      </c>
    </row>
    <row r="7285" spans="1:24" x14ac:dyDescent="0.15">
      <c r="A7285" s="7">
        <v>7284</v>
      </c>
      <c r="B7285" s="7">
        <v>10</v>
      </c>
      <c r="C7285" s="7">
        <v>31</v>
      </c>
      <c r="D7285" s="7">
        <v>12</v>
      </c>
      <c r="E7285" s="7">
        <v>304</v>
      </c>
      <c r="F7285" s="7">
        <v>8.9</v>
      </c>
      <c r="G7285" s="7">
        <v>405.2</v>
      </c>
      <c r="H7285" s="7">
        <f t="shared" si="1017"/>
        <v>2</v>
      </c>
      <c r="I7285" s="16">
        <f t="shared" si="1018"/>
        <v>45230</v>
      </c>
      <c r="J7285" s="17">
        <v>1.2267999999999999</v>
      </c>
      <c r="K7285" s="18">
        <f>G7285*结论【关键目标】!C$27*0.7735*0.001</f>
        <v>37.610664</v>
      </c>
      <c r="L7285" s="5">
        <v>0</v>
      </c>
      <c r="M7285" s="5">
        <f>ABS(IF(L7285&lt;=0,L7285/耗电量关键数据!$B$6/1000,L7285/耗电量关键数据!$B$5/1000))</f>
        <v>0</v>
      </c>
      <c r="N7285" s="5">
        <f>电气设备逐时使用率计算!H7261</f>
        <v>11.688450000000001</v>
      </c>
      <c r="O7285" s="5">
        <f>灯光逐时使用率计算!H7261</f>
        <v>9.9741440000000008</v>
      </c>
      <c r="P7285" s="19">
        <f t="shared" si="1019"/>
        <v>21.662594000000002</v>
      </c>
      <c r="Q7285" s="19">
        <f t="shared" si="1023"/>
        <v>21.662594000000002</v>
      </c>
      <c r="R7285" s="20">
        <f t="shared" si="1020"/>
        <v>15.948069999999998</v>
      </c>
      <c r="S7285" s="20">
        <f t="shared" si="1024"/>
        <v>0</v>
      </c>
      <c r="T7285" s="20">
        <f>IF((T7284+R7285)&lt;0,0,IF((T7284+R7285)&gt;结论【关键目标】!C$28,结论【关键目标】!C$28,T7284+R7285))</f>
        <v>22</v>
      </c>
      <c r="U7285" s="19">
        <f>IF((T7284+R7285)&lt;结论【关键目标】!$C$28,0,(发电量计算【计算逻辑页】!R7285+发电量计算【计算逻辑页】!T7284-结论【关键目标】!$C$28))</f>
        <v>10.307920999999993</v>
      </c>
      <c r="V7285" s="5">
        <f t="shared" si="1021"/>
        <v>3.6077723499999972</v>
      </c>
      <c r="W7285" s="5">
        <f t="shared" si="1022"/>
        <v>26.5756703192</v>
      </c>
      <c r="X7285" s="5">
        <f t="shared" si="1025"/>
        <v>0</v>
      </c>
    </row>
    <row r="7286" spans="1:24" x14ac:dyDescent="0.15">
      <c r="A7286" s="7">
        <v>7285</v>
      </c>
      <c r="B7286" s="7">
        <v>10</v>
      </c>
      <c r="C7286" s="7">
        <v>31</v>
      </c>
      <c r="D7286" s="7">
        <v>13</v>
      </c>
      <c r="E7286" s="7">
        <v>304</v>
      </c>
      <c r="F7286" s="7">
        <v>11</v>
      </c>
      <c r="G7286" s="7">
        <v>419.6</v>
      </c>
      <c r="H7286" s="7">
        <f t="shared" si="1017"/>
        <v>2</v>
      </c>
      <c r="I7286" s="16">
        <f t="shared" si="1018"/>
        <v>45230</v>
      </c>
      <c r="J7286" s="17">
        <v>1.2267999999999999</v>
      </c>
      <c r="K7286" s="18">
        <f>G7286*结论【关键目标】!C$27*0.7735*0.001</f>
        <v>38.947271999999998</v>
      </c>
      <c r="L7286" s="5">
        <v>0</v>
      </c>
      <c r="M7286" s="5">
        <f>ABS(IF(L7286&lt;=0,L7286/耗电量关键数据!$B$6/1000,L7286/耗电量关键数据!$B$5/1000))</f>
        <v>0</v>
      </c>
      <c r="N7286" s="5">
        <f>电气设备逐时使用率计算!H7262</f>
        <v>11.688450000000001</v>
      </c>
      <c r="O7286" s="5">
        <f>灯光逐时使用率计算!H7262</f>
        <v>9.9741440000000008</v>
      </c>
      <c r="P7286" s="19">
        <f t="shared" si="1019"/>
        <v>21.662594000000002</v>
      </c>
      <c r="Q7286" s="19">
        <f t="shared" si="1023"/>
        <v>21.662594000000002</v>
      </c>
      <c r="R7286" s="20">
        <f t="shared" si="1020"/>
        <v>17.284677999999996</v>
      </c>
      <c r="S7286" s="20">
        <f t="shared" si="1024"/>
        <v>0</v>
      </c>
      <c r="T7286" s="20">
        <f>IF((T7285+R7286)&lt;0,0,IF((T7285+R7286)&gt;结论【关键目标】!C$28,结论【关键目标】!C$28,T7285+R7286))</f>
        <v>22</v>
      </c>
      <c r="U7286" s="19">
        <f>IF((T7285+R7286)&lt;结论【关键目标】!$C$28,0,(发电量计算【计算逻辑页】!R7286+发电量计算【计算逻辑页】!T7285-结论【关键目标】!$C$28))</f>
        <v>17.284678</v>
      </c>
      <c r="V7286" s="5">
        <f t="shared" si="1021"/>
        <v>6.0496372999999997</v>
      </c>
      <c r="W7286" s="5">
        <f t="shared" si="1022"/>
        <v>26.5756703192</v>
      </c>
      <c r="X7286" s="5">
        <f t="shared" si="1025"/>
        <v>0</v>
      </c>
    </row>
    <row r="7287" spans="1:24" x14ac:dyDescent="0.15">
      <c r="A7287" s="7">
        <v>7286</v>
      </c>
      <c r="B7287" s="7">
        <v>10</v>
      </c>
      <c r="C7287" s="7">
        <v>31</v>
      </c>
      <c r="D7287" s="7">
        <v>14</v>
      </c>
      <c r="E7287" s="7">
        <v>304</v>
      </c>
      <c r="F7287" s="7">
        <v>13</v>
      </c>
      <c r="G7287" s="7">
        <v>387.5</v>
      </c>
      <c r="H7287" s="7">
        <f t="shared" si="1017"/>
        <v>2</v>
      </c>
      <c r="I7287" s="16">
        <f t="shared" si="1018"/>
        <v>45230</v>
      </c>
      <c r="J7287" s="17">
        <v>1.2267999999999999</v>
      </c>
      <c r="K7287" s="18">
        <f>G7287*结论【关键目标】!C$27*0.7735*0.001</f>
        <v>35.967750000000002</v>
      </c>
      <c r="L7287" s="5">
        <v>0</v>
      </c>
      <c r="M7287" s="5">
        <f>ABS(IF(L7287&lt;=0,L7287/耗电量关键数据!$B$6/1000,L7287/耗电量关键数据!$B$5/1000))</f>
        <v>0</v>
      </c>
      <c r="N7287" s="5">
        <f>电气设备逐时使用率计算!H7263</f>
        <v>22.208055000000002</v>
      </c>
      <c r="O7287" s="5">
        <f>灯光逐时使用率计算!H7263</f>
        <v>11.844296</v>
      </c>
      <c r="P7287" s="19">
        <f t="shared" si="1019"/>
        <v>34.052351000000002</v>
      </c>
      <c r="Q7287" s="19">
        <f t="shared" si="1023"/>
        <v>34.052351000000002</v>
      </c>
      <c r="R7287" s="20">
        <f t="shared" si="1020"/>
        <v>1.9153990000000007</v>
      </c>
      <c r="S7287" s="20">
        <f t="shared" si="1024"/>
        <v>0</v>
      </c>
      <c r="T7287" s="20">
        <f>IF((T7286+R7287)&lt;0,0,IF((T7286+R7287)&gt;结论【关键目标】!C$28,结论【关键目标】!C$28,T7286+R7287))</f>
        <v>22</v>
      </c>
      <c r="U7287" s="19">
        <f>IF((T7286+R7287)&lt;结论【关键目标】!$C$28,0,(发电量计算【计算逻辑页】!R7287+发电量计算【计算逻辑页】!T7286-结论【关键目标】!$C$28))</f>
        <v>1.9153990000000007</v>
      </c>
      <c r="V7287" s="5">
        <f t="shared" si="1021"/>
        <v>0.67038965000000017</v>
      </c>
      <c r="W7287" s="5">
        <f t="shared" si="1022"/>
        <v>41.775424206799997</v>
      </c>
      <c r="X7287" s="5">
        <f t="shared" si="1025"/>
        <v>0</v>
      </c>
    </row>
    <row r="7288" spans="1:24" x14ac:dyDescent="0.15">
      <c r="A7288" s="7">
        <v>7287</v>
      </c>
      <c r="B7288" s="7">
        <v>10</v>
      </c>
      <c r="C7288" s="7">
        <v>31</v>
      </c>
      <c r="D7288" s="7">
        <v>15</v>
      </c>
      <c r="E7288" s="7">
        <v>304</v>
      </c>
      <c r="F7288" s="7">
        <v>11.6</v>
      </c>
      <c r="G7288" s="7">
        <v>216.6</v>
      </c>
      <c r="H7288" s="7">
        <f t="shared" si="1017"/>
        <v>2</v>
      </c>
      <c r="I7288" s="16">
        <f t="shared" si="1018"/>
        <v>45230</v>
      </c>
      <c r="J7288" s="17">
        <v>1.2267999999999999</v>
      </c>
      <c r="K7288" s="18">
        <f>G7288*结论【关键目标】!C$27*0.7735*0.001</f>
        <v>20.104811999999999</v>
      </c>
      <c r="L7288" s="5">
        <v>0</v>
      </c>
      <c r="M7288" s="5">
        <f>ABS(IF(L7288&lt;=0,L7288/耗电量关键数据!$B$6/1000,L7288/耗电量关键数据!$B$5/1000))</f>
        <v>0</v>
      </c>
      <c r="N7288" s="5">
        <f>电气设备逐时使用率计算!H7264</f>
        <v>22.208055000000002</v>
      </c>
      <c r="O7288" s="5">
        <f>灯光逐时使用率计算!H7264</f>
        <v>11.844296</v>
      </c>
      <c r="P7288" s="19">
        <f t="shared" si="1019"/>
        <v>34.052351000000002</v>
      </c>
      <c r="Q7288" s="19">
        <f t="shared" si="1023"/>
        <v>34.052351000000002</v>
      </c>
      <c r="R7288" s="20">
        <f t="shared" si="1020"/>
        <v>-13.947539000000003</v>
      </c>
      <c r="S7288" s="20">
        <f t="shared" si="1024"/>
        <v>13.947539000000003</v>
      </c>
      <c r="T7288" s="20">
        <f>IF((T7287+R7288)&lt;0,0,IF((T7287+R7288)&gt;结论【关键目标】!C$28,结论【关键目标】!C$28,T7287+R7288))</f>
        <v>8.0524609999999974</v>
      </c>
      <c r="U7288" s="19">
        <f>IF((T7287+R7288)&lt;结论【关键目标】!$C$28,0,(发电量计算【计算逻辑页】!R7288+发电量计算【计算逻辑页】!T7287-结论【关键目标】!$C$28))</f>
        <v>0</v>
      </c>
      <c r="V7288" s="5">
        <f t="shared" si="1021"/>
        <v>0</v>
      </c>
      <c r="W7288" s="5">
        <f t="shared" si="1022"/>
        <v>24.664583361599998</v>
      </c>
      <c r="X7288" s="5">
        <f t="shared" si="1025"/>
        <v>7.0603978047999973</v>
      </c>
    </row>
    <row r="7289" spans="1:24" x14ac:dyDescent="0.15">
      <c r="A7289" s="7">
        <v>7288</v>
      </c>
      <c r="B7289" s="7">
        <v>10</v>
      </c>
      <c r="C7289" s="7">
        <v>31</v>
      </c>
      <c r="D7289" s="7">
        <v>16</v>
      </c>
      <c r="E7289" s="7">
        <v>304</v>
      </c>
      <c r="F7289" s="7">
        <v>13</v>
      </c>
      <c r="G7289" s="7">
        <v>108.5</v>
      </c>
      <c r="H7289" s="7">
        <f t="shared" si="1017"/>
        <v>2</v>
      </c>
      <c r="I7289" s="16">
        <f t="shared" si="1018"/>
        <v>45230</v>
      </c>
      <c r="J7289" s="17">
        <v>0.70809999999999995</v>
      </c>
      <c r="K7289" s="18">
        <f>G7289*结论【关键目标】!C$27*0.7735*0.001</f>
        <v>10.070969999999999</v>
      </c>
      <c r="L7289" s="5">
        <v>0</v>
      </c>
      <c r="M7289" s="5">
        <f>ABS(IF(L7289&lt;=0,L7289/耗电量关键数据!$B$6/1000,L7289/耗电量关键数据!$B$5/1000))</f>
        <v>0</v>
      </c>
      <c r="N7289" s="5">
        <f>电气设备逐时使用率计算!H7265</f>
        <v>22.208055000000002</v>
      </c>
      <c r="O7289" s="5">
        <f>灯光逐时使用率计算!H7265</f>
        <v>11.844296</v>
      </c>
      <c r="P7289" s="19">
        <f t="shared" si="1019"/>
        <v>34.052351000000002</v>
      </c>
      <c r="Q7289" s="19">
        <f t="shared" si="1023"/>
        <v>0</v>
      </c>
      <c r="R7289" s="20">
        <f t="shared" si="1020"/>
        <v>10.070969999999999</v>
      </c>
      <c r="S7289" s="20">
        <f t="shared" si="1024"/>
        <v>0</v>
      </c>
      <c r="T7289" s="20">
        <f>IF((T7288+R7289)&lt;0,0,IF((T7288+R7289)&gt;结论【关键目标】!C$28,结论【关键目标】!C$28,T7288+R7289))</f>
        <v>18.123430999999997</v>
      </c>
      <c r="U7289" s="19">
        <f>IF((T7288+R7289)&lt;结论【关键目标】!$C$28,0,(发电量计算【计算逻辑页】!R7289+发电量计算【计算逻辑页】!T7288-结论【关键目标】!$C$28))</f>
        <v>0</v>
      </c>
      <c r="V7289" s="5">
        <f t="shared" si="1021"/>
        <v>0</v>
      </c>
      <c r="W7289" s="5">
        <f t="shared" si="1022"/>
        <v>7.131253856999999</v>
      </c>
      <c r="X7289" s="5">
        <f t="shared" si="1025"/>
        <v>0</v>
      </c>
    </row>
    <row r="7290" spans="1:24" x14ac:dyDescent="0.15">
      <c r="A7290" s="7">
        <v>7289</v>
      </c>
      <c r="B7290" s="7">
        <v>10</v>
      </c>
      <c r="C7290" s="7">
        <v>31</v>
      </c>
      <c r="D7290" s="7">
        <v>17</v>
      </c>
      <c r="E7290" s="7">
        <v>304</v>
      </c>
      <c r="F7290" s="7">
        <v>13</v>
      </c>
      <c r="G7290" s="7">
        <v>0</v>
      </c>
      <c r="H7290" s="7">
        <f t="shared" si="1017"/>
        <v>2</v>
      </c>
      <c r="I7290" s="16">
        <f t="shared" si="1018"/>
        <v>45230</v>
      </c>
      <c r="J7290" s="17">
        <v>0.70809999999999995</v>
      </c>
      <c r="K7290" s="18">
        <f>G7290*结论【关键目标】!C$27*0.7735*0.001</f>
        <v>0</v>
      </c>
      <c r="L7290" s="5">
        <v>0</v>
      </c>
      <c r="M7290" s="5">
        <f>ABS(IF(L7290&lt;=0,L7290/耗电量关键数据!$B$6/1000,L7290/耗电量关键数据!$B$5/1000))</f>
        <v>0</v>
      </c>
      <c r="N7290" s="5">
        <f>电气设备逐时使用率计算!H7266</f>
        <v>22.208055000000002</v>
      </c>
      <c r="O7290" s="5">
        <f>灯光逐时使用率计算!H7266</f>
        <v>11.844296</v>
      </c>
      <c r="P7290" s="19">
        <f t="shared" si="1019"/>
        <v>34.052351000000002</v>
      </c>
      <c r="Q7290" s="19">
        <f t="shared" si="1023"/>
        <v>0</v>
      </c>
      <c r="R7290" s="20">
        <f t="shared" si="1020"/>
        <v>0</v>
      </c>
      <c r="S7290" s="20">
        <f t="shared" si="1024"/>
        <v>0</v>
      </c>
      <c r="T7290" s="20">
        <f>IF((T7289+R7290)&lt;0,0,IF((T7289+R7290)&gt;结论【关键目标】!C$28,结论【关键目标】!C$28,T7289+R7290))</f>
        <v>18.123430999999997</v>
      </c>
      <c r="U7290" s="19">
        <f>IF((T7289+R7290)&lt;结论【关键目标】!$C$28,0,(发电量计算【计算逻辑页】!R7290+发电量计算【计算逻辑页】!T7289-结论【关键目标】!$C$28))</f>
        <v>0</v>
      </c>
      <c r="V7290" s="5">
        <f t="shared" si="1021"/>
        <v>0</v>
      </c>
      <c r="W7290" s="5">
        <f t="shared" si="1022"/>
        <v>0</v>
      </c>
      <c r="X7290" s="5">
        <f t="shared" si="1025"/>
        <v>0</v>
      </c>
    </row>
    <row r="7291" spans="1:24" x14ac:dyDescent="0.15">
      <c r="A7291" s="7">
        <v>7290</v>
      </c>
      <c r="B7291" s="7">
        <v>10</v>
      </c>
      <c r="C7291" s="7">
        <v>31</v>
      </c>
      <c r="D7291" s="7">
        <v>18</v>
      </c>
      <c r="E7291" s="7">
        <v>304</v>
      </c>
      <c r="F7291" s="7">
        <v>10</v>
      </c>
      <c r="G7291" s="7">
        <v>0</v>
      </c>
      <c r="H7291" s="7">
        <f t="shared" si="1017"/>
        <v>2</v>
      </c>
      <c r="I7291" s="16">
        <f t="shared" si="1018"/>
        <v>45230</v>
      </c>
      <c r="J7291" s="17">
        <v>0.70809999999999995</v>
      </c>
      <c r="K7291" s="18">
        <f>G7291*结论【关键目标】!C$27*0.7735*0.001</f>
        <v>0</v>
      </c>
      <c r="L7291" s="5">
        <v>0</v>
      </c>
      <c r="M7291" s="5">
        <f>ABS(IF(L7291&lt;=0,L7291/耗电量关键数据!$B$6/1000,L7291/耗电量关键数据!$B$5/1000))</f>
        <v>0</v>
      </c>
      <c r="N7291" s="5">
        <f>电气设备逐时使用率计算!H7267</f>
        <v>7.0130699999999999</v>
      </c>
      <c r="O7291" s="5">
        <f>灯光逐时使用率计算!H7267</f>
        <v>3.7403040000000001</v>
      </c>
      <c r="P7291" s="19">
        <f t="shared" si="1019"/>
        <v>10.753374000000001</v>
      </c>
      <c r="Q7291" s="19">
        <f t="shared" si="1023"/>
        <v>0</v>
      </c>
      <c r="R7291" s="20">
        <f t="shared" si="1020"/>
        <v>0</v>
      </c>
      <c r="S7291" s="20">
        <f t="shared" si="1024"/>
        <v>0</v>
      </c>
      <c r="T7291" s="20">
        <f>IF((T7290+R7291)&lt;0,0,IF((T7290+R7291)&gt;结论【关键目标】!C$28,结论【关键目标】!C$28,T7290+R7291))</f>
        <v>18.123430999999997</v>
      </c>
      <c r="U7291" s="19">
        <f>IF((T7290+R7291)&lt;结论【关键目标】!$C$28,0,(发电量计算【计算逻辑页】!R7291+发电量计算【计算逻辑页】!T7290-结论【关键目标】!$C$28))</f>
        <v>0</v>
      </c>
      <c r="V7291" s="5">
        <f t="shared" si="1021"/>
        <v>0</v>
      </c>
      <c r="W7291" s="5">
        <f t="shared" si="1022"/>
        <v>0</v>
      </c>
      <c r="X7291" s="5">
        <f t="shared" si="1025"/>
        <v>0</v>
      </c>
    </row>
    <row r="7292" spans="1:24" x14ac:dyDescent="0.15">
      <c r="A7292" s="7">
        <v>7291</v>
      </c>
      <c r="B7292" s="7">
        <v>10</v>
      </c>
      <c r="C7292" s="7">
        <v>31</v>
      </c>
      <c r="D7292" s="7">
        <v>19</v>
      </c>
      <c r="E7292" s="7">
        <v>304</v>
      </c>
      <c r="F7292" s="7">
        <v>10</v>
      </c>
      <c r="G7292" s="7">
        <v>0</v>
      </c>
      <c r="H7292" s="7">
        <f t="shared" si="1017"/>
        <v>2</v>
      </c>
      <c r="I7292" s="16">
        <f t="shared" si="1018"/>
        <v>45230</v>
      </c>
      <c r="J7292" s="17">
        <v>1.2267999999999999</v>
      </c>
      <c r="K7292" s="18">
        <f>G7292*结论【关键目标】!C$27*0.7735*0.001</f>
        <v>0</v>
      </c>
      <c r="L7292" s="5">
        <v>0</v>
      </c>
      <c r="M7292" s="5">
        <f>ABS(IF(L7292&lt;=0,L7292/耗电量关键数据!$B$6/1000,L7292/耗电量关键数据!$B$5/1000))</f>
        <v>0</v>
      </c>
      <c r="N7292" s="5">
        <f>电气设备逐时使用率计算!H7268</f>
        <v>7.0130699999999999</v>
      </c>
      <c r="O7292" s="5">
        <f>灯光逐时使用率计算!H7268</f>
        <v>3.7403040000000001</v>
      </c>
      <c r="P7292" s="19">
        <f t="shared" si="1019"/>
        <v>10.753374000000001</v>
      </c>
      <c r="Q7292" s="19">
        <f t="shared" si="1023"/>
        <v>10.753374000000001</v>
      </c>
      <c r="R7292" s="20">
        <f t="shared" si="1020"/>
        <v>-10.753374000000001</v>
      </c>
      <c r="S7292" s="20">
        <f t="shared" si="1024"/>
        <v>10.753374000000001</v>
      </c>
      <c r="T7292" s="20">
        <f>IF((T7291+R7292)&lt;0,0,IF((T7291+R7292)&gt;结论【关键目标】!C$28,结论【关键目标】!C$28,T7291+R7292))</f>
        <v>7.3700569999999956</v>
      </c>
      <c r="U7292" s="19">
        <f>IF((T7291+R7292)&lt;结论【关键目标】!$C$28,0,(发电量计算【计算逻辑页】!R7292+发电量计算【计算逻辑页】!T7291-结论【关键目标】!$C$28))</f>
        <v>0</v>
      </c>
      <c r="V7292" s="5">
        <f t="shared" si="1021"/>
        <v>0</v>
      </c>
      <c r="W7292" s="5">
        <f t="shared" si="1022"/>
        <v>0</v>
      </c>
      <c r="X7292" s="5">
        <f t="shared" si="1025"/>
        <v>6.4620659775999956</v>
      </c>
    </row>
    <row r="7293" spans="1:24" x14ac:dyDescent="0.15">
      <c r="A7293" s="7">
        <v>7292</v>
      </c>
      <c r="B7293" s="7">
        <v>10</v>
      </c>
      <c r="C7293" s="7">
        <v>31</v>
      </c>
      <c r="D7293" s="7">
        <v>20</v>
      </c>
      <c r="E7293" s="7">
        <v>304</v>
      </c>
      <c r="F7293" s="7">
        <v>8.1999999999999993</v>
      </c>
      <c r="G7293" s="7">
        <v>0</v>
      </c>
      <c r="H7293" s="7">
        <f t="shared" si="1017"/>
        <v>2</v>
      </c>
      <c r="I7293" s="16">
        <f t="shared" si="1018"/>
        <v>45230</v>
      </c>
      <c r="J7293" s="17">
        <v>1.2267999999999999</v>
      </c>
      <c r="K7293" s="18">
        <f>G7293*结论【关键目标】!C$27*0.7735*0.001</f>
        <v>0</v>
      </c>
      <c r="L7293" s="5">
        <v>0</v>
      </c>
      <c r="M7293" s="5">
        <f>ABS(IF(L7293&lt;=0,L7293/耗电量关键数据!$B$6/1000,L7293/耗电量关键数据!$B$5/1000))</f>
        <v>0</v>
      </c>
      <c r="N7293" s="5">
        <f>电气设备逐时使用率计算!H7269</f>
        <v>1.1688450000000001</v>
      </c>
      <c r="O7293" s="5">
        <f>灯光逐时使用率计算!H7269</f>
        <v>0.37403039999999999</v>
      </c>
      <c r="P7293" s="19">
        <f t="shared" si="1019"/>
        <v>1.5428754000000002</v>
      </c>
      <c r="Q7293" s="19">
        <f t="shared" si="1023"/>
        <v>1.5428754000000002</v>
      </c>
      <c r="R7293" s="20">
        <f t="shared" si="1020"/>
        <v>-1.5428754000000002</v>
      </c>
      <c r="S7293" s="20">
        <f t="shared" si="1024"/>
        <v>1.5428754000000002</v>
      </c>
      <c r="T7293" s="20">
        <f>IF((T7292+R7293)&lt;0,0,IF((T7292+R7293)&gt;结论【关键目标】!C$28,结论【关键目标】!C$28,T7292+R7293))</f>
        <v>5.8271815999999959</v>
      </c>
      <c r="U7293" s="19">
        <f>IF((T7292+R7293)&lt;结论【关键目标】!$C$28,0,(发电量计算【计算逻辑页】!R7293+发电量计算【计算逻辑页】!T7292-结论【关键目标】!$C$28))</f>
        <v>0</v>
      </c>
      <c r="V7293" s="5">
        <f t="shared" si="1021"/>
        <v>0</v>
      </c>
      <c r="W7293" s="5">
        <f t="shared" si="1022"/>
        <v>0</v>
      </c>
      <c r="X7293" s="5">
        <f t="shared" si="1025"/>
        <v>1.3527931507200002</v>
      </c>
    </row>
    <row r="7294" spans="1:24" x14ac:dyDescent="0.15">
      <c r="A7294" s="7">
        <v>7293</v>
      </c>
      <c r="B7294" s="7">
        <v>10</v>
      </c>
      <c r="C7294" s="7">
        <v>31</v>
      </c>
      <c r="D7294" s="7">
        <v>21</v>
      </c>
      <c r="E7294" s="7">
        <v>304</v>
      </c>
      <c r="F7294" s="7">
        <v>7.8</v>
      </c>
      <c r="G7294" s="7">
        <v>0</v>
      </c>
      <c r="H7294" s="7">
        <f t="shared" si="1017"/>
        <v>2</v>
      </c>
      <c r="I7294" s="16">
        <f t="shared" si="1018"/>
        <v>45230</v>
      </c>
      <c r="J7294" s="17">
        <v>1.2267999999999999</v>
      </c>
      <c r="K7294" s="18">
        <f>G7294*结论【关键目标】!C$27*0.7735*0.001</f>
        <v>0</v>
      </c>
      <c r="L7294" s="5">
        <v>0</v>
      </c>
      <c r="M7294" s="5">
        <f>ABS(IF(L7294&lt;=0,L7294/耗电量关键数据!$B$6/1000,L7294/耗电量关键数据!$B$5/1000))</f>
        <v>0</v>
      </c>
      <c r="N7294" s="5">
        <f>电气设备逐时使用率计算!H7270</f>
        <v>1.1688450000000001</v>
      </c>
      <c r="O7294" s="5">
        <f>灯光逐时使用率计算!H7270</f>
        <v>0.37403039999999999</v>
      </c>
      <c r="P7294" s="19">
        <f t="shared" si="1019"/>
        <v>1.5428754000000002</v>
      </c>
      <c r="Q7294" s="19">
        <f t="shared" si="1023"/>
        <v>1.5428754000000002</v>
      </c>
      <c r="R7294" s="20">
        <f t="shared" si="1020"/>
        <v>-1.5428754000000002</v>
      </c>
      <c r="S7294" s="20">
        <f t="shared" si="1024"/>
        <v>1.5428754000000002</v>
      </c>
      <c r="T7294" s="20">
        <f>IF((T7293+R7294)&lt;0,0,IF((T7293+R7294)&gt;结论【关键目标】!C$28,结论【关键目标】!C$28,T7293+R7294))</f>
        <v>4.2843061999999961</v>
      </c>
      <c r="U7294" s="19">
        <f>IF((T7293+R7294)&lt;结论【关键目标】!$C$28,0,(发电量计算【计算逻辑页】!R7294+发电量计算【计算逻辑页】!T7293-结论【关键目标】!$C$28))</f>
        <v>0</v>
      </c>
      <c r="V7294" s="5">
        <f t="shared" si="1021"/>
        <v>0</v>
      </c>
      <c r="W7294" s="5">
        <f t="shared" si="1022"/>
        <v>0</v>
      </c>
      <c r="X7294" s="5">
        <f t="shared" si="1025"/>
        <v>1.3527931507200002</v>
      </c>
    </row>
    <row r="7295" spans="1:24" x14ac:dyDescent="0.15">
      <c r="A7295" s="7">
        <v>7294</v>
      </c>
      <c r="B7295" s="7">
        <v>10</v>
      </c>
      <c r="C7295" s="7">
        <v>31</v>
      </c>
      <c r="D7295" s="7">
        <v>22</v>
      </c>
      <c r="E7295" s="7">
        <v>304</v>
      </c>
      <c r="F7295" s="7">
        <v>7.5</v>
      </c>
      <c r="G7295" s="7">
        <v>0</v>
      </c>
      <c r="H7295" s="7">
        <f t="shared" si="1017"/>
        <v>2</v>
      </c>
      <c r="I7295" s="16">
        <f t="shared" si="1018"/>
        <v>45230</v>
      </c>
      <c r="J7295" s="17">
        <v>0.70809999999999995</v>
      </c>
      <c r="K7295" s="18">
        <f>G7295*结论【关键目标】!C$27*0.7735*0.001</f>
        <v>0</v>
      </c>
      <c r="L7295" s="5">
        <v>0</v>
      </c>
      <c r="M7295" s="5">
        <f>ABS(IF(L7295&lt;=0,L7295/耗电量关键数据!$B$6/1000,L7295/耗电量关键数据!$B$5/1000))</f>
        <v>0</v>
      </c>
      <c r="N7295" s="5">
        <f>电气设备逐时使用率计算!H7271</f>
        <v>1.1688450000000001</v>
      </c>
      <c r="O7295" s="5">
        <f>灯光逐时使用率计算!H7271</f>
        <v>0.37403039999999999</v>
      </c>
      <c r="P7295" s="19">
        <f t="shared" si="1019"/>
        <v>1.5428754000000002</v>
      </c>
      <c r="Q7295" s="19">
        <f t="shared" si="1023"/>
        <v>0</v>
      </c>
      <c r="R7295" s="20">
        <f t="shared" si="1020"/>
        <v>0</v>
      </c>
      <c r="S7295" s="20">
        <f t="shared" si="1024"/>
        <v>0</v>
      </c>
      <c r="T7295" s="20">
        <f>IF((T7294+R7295)&lt;0,0,IF((T7294+R7295)&gt;结论【关键目标】!C$28,结论【关键目标】!C$28,T7294+R7295))</f>
        <v>4.2843061999999961</v>
      </c>
      <c r="U7295" s="19">
        <f>IF((T7294+R7295)&lt;结论【关键目标】!$C$28,0,(发电量计算【计算逻辑页】!R7295+发电量计算【计算逻辑页】!T7294-结论【关键目标】!$C$28))</f>
        <v>0</v>
      </c>
      <c r="V7295" s="5">
        <f t="shared" si="1021"/>
        <v>0</v>
      </c>
      <c r="W7295" s="5">
        <f t="shared" si="1022"/>
        <v>0</v>
      </c>
      <c r="X7295" s="5">
        <f t="shared" si="1025"/>
        <v>0</v>
      </c>
    </row>
    <row r="7296" spans="1:24" x14ac:dyDescent="0.15">
      <c r="A7296" s="7">
        <v>7295</v>
      </c>
      <c r="B7296" s="7">
        <v>10</v>
      </c>
      <c r="C7296" s="7">
        <v>31</v>
      </c>
      <c r="D7296" s="7">
        <v>23</v>
      </c>
      <c r="E7296" s="7">
        <v>304</v>
      </c>
      <c r="F7296" s="7">
        <v>7.1</v>
      </c>
      <c r="G7296" s="7">
        <v>0</v>
      </c>
      <c r="H7296" s="7">
        <f t="shared" si="1017"/>
        <v>2</v>
      </c>
      <c r="I7296" s="16">
        <f t="shared" si="1018"/>
        <v>45230</v>
      </c>
      <c r="J7296" s="17">
        <v>0.70809999999999995</v>
      </c>
      <c r="K7296" s="18">
        <f>G7296*结论【关键目标】!C$27*0.7735*0.001</f>
        <v>0</v>
      </c>
      <c r="L7296" s="5">
        <v>0</v>
      </c>
      <c r="M7296" s="5">
        <f>ABS(IF(L7296&lt;=0,L7296/耗电量关键数据!$B$6/1000,L7296/耗电量关键数据!$B$5/1000))</f>
        <v>0</v>
      </c>
      <c r="N7296" s="5">
        <f>电气设备逐时使用率计算!H7272</f>
        <v>1.1688450000000001</v>
      </c>
      <c r="O7296" s="5">
        <f>灯光逐时使用率计算!H7272</f>
        <v>0.37403039999999999</v>
      </c>
      <c r="P7296" s="19">
        <f t="shared" si="1019"/>
        <v>1.5428754000000002</v>
      </c>
      <c r="Q7296" s="19">
        <f t="shared" si="1023"/>
        <v>0</v>
      </c>
      <c r="R7296" s="20">
        <f t="shared" si="1020"/>
        <v>0</v>
      </c>
      <c r="S7296" s="20">
        <f t="shared" si="1024"/>
        <v>0</v>
      </c>
      <c r="T7296" s="20">
        <f>IF((T7295+R7296)&lt;0,0,IF((T7295+R7296)&gt;结论【关键目标】!C$28,结论【关键目标】!C$28,T7295+R7296))</f>
        <v>4.2843061999999961</v>
      </c>
      <c r="U7296" s="19">
        <f>IF((T7295+R7296)&lt;结论【关键目标】!$C$28,0,(发电量计算【计算逻辑页】!R7296+发电量计算【计算逻辑页】!T7295-结论【关键目标】!$C$28))</f>
        <v>0</v>
      </c>
      <c r="V7296" s="5">
        <f t="shared" si="1021"/>
        <v>0</v>
      </c>
      <c r="W7296" s="5">
        <f t="shared" si="1022"/>
        <v>0</v>
      </c>
      <c r="X7296" s="5">
        <f t="shared" si="1025"/>
        <v>0</v>
      </c>
    </row>
    <row r="7297" spans="1:24" x14ac:dyDescent="0.15">
      <c r="A7297" s="7">
        <v>7296</v>
      </c>
      <c r="B7297" s="7">
        <v>10</v>
      </c>
      <c r="C7297" s="7">
        <v>31</v>
      </c>
      <c r="D7297" s="7">
        <v>24</v>
      </c>
      <c r="E7297" s="7">
        <v>304</v>
      </c>
      <c r="F7297" s="7">
        <v>6.8</v>
      </c>
      <c r="G7297" s="7">
        <v>0</v>
      </c>
      <c r="H7297" s="7">
        <f t="shared" si="1017"/>
        <v>2</v>
      </c>
      <c r="I7297" s="16">
        <f t="shared" si="1018"/>
        <v>45230</v>
      </c>
      <c r="J7297" s="17">
        <v>0.2407</v>
      </c>
      <c r="K7297" s="18">
        <f>G7297*结论【关键目标】!C$27*0.7735*0.001</f>
        <v>0</v>
      </c>
      <c r="L7297" s="5">
        <v>0</v>
      </c>
      <c r="M7297" s="5">
        <f>ABS(IF(L7297&lt;=0,L7297/耗电量关键数据!$B$6/1000,L7297/耗电量关键数据!$B$5/1000))</f>
        <v>0</v>
      </c>
      <c r="N7297" s="5">
        <f>电气设备逐时使用率计算!H7273</f>
        <v>1.1688450000000001</v>
      </c>
      <c r="O7297" s="5">
        <f>灯光逐时使用率计算!H7273</f>
        <v>0.37403039999999999</v>
      </c>
      <c r="P7297" s="19">
        <f t="shared" si="1019"/>
        <v>1.5428754000000002</v>
      </c>
      <c r="Q7297" s="19">
        <f t="shared" si="1023"/>
        <v>0</v>
      </c>
      <c r="R7297" s="20">
        <f t="shared" si="1020"/>
        <v>0</v>
      </c>
      <c r="S7297" s="20">
        <f t="shared" si="1024"/>
        <v>0</v>
      </c>
      <c r="T7297" s="20">
        <f>IF((T7296+R7297)&lt;0,0,IF((T7296+R7297)&gt;结论【关键目标】!C$28,结论【关键目标】!C$28,T7296+R7297))</f>
        <v>4.2843061999999961</v>
      </c>
      <c r="U7297" s="19">
        <f>IF((T7296+R7297)&lt;结论【关键目标】!$C$28,0,(发电量计算【计算逻辑页】!R7297+发电量计算【计算逻辑页】!T7296-结论【关键目标】!$C$28))</f>
        <v>0</v>
      </c>
      <c r="V7297" s="5">
        <f t="shared" si="1021"/>
        <v>0</v>
      </c>
      <c r="W7297" s="5">
        <f t="shared" si="1022"/>
        <v>0</v>
      </c>
      <c r="X7297" s="5">
        <f t="shared" si="1025"/>
        <v>0</v>
      </c>
    </row>
    <row r="7298" spans="1:24" x14ac:dyDescent="0.15">
      <c r="A7298" s="7">
        <v>7297</v>
      </c>
      <c r="B7298" s="7">
        <v>11</v>
      </c>
      <c r="C7298" s="7">
        <v>1</v>
      </c>
      <c r="D7298" s="7">
        <v>1</v>
      </c>
      <c r="E7298" s="7">
        <v>305</v>
      </c>
      <c r="F7298" s="7">
        <v>6.4</v>
      </c>
      <c r="G7298" s="7">
        <v>0</v>
      </c>
      <c r="H7298" s="7">
        <f t="shared" ref="H7298:H7361" si="1026">WEEKDAY(I:I,2)</f>
        <v>3</v>
      </c>
      <c r="I7298" s="16">
        <f t="shared" ref="I7298:I7361" si="1027">DATE(2023,B7298,C7298)</f>
        <v>45231</v>
      </c>
      <c r="J7298" s="17">
        <v>0.2407</v>
      </c>
      <c r="K7298" s="18">
        <f>G7298*结论【关键目标】!C$27*0.7735*0.001</f>
        <v>0</v>
      </c>
      <c r="L7298" s="5">
        <v>0</v>
      </c>
      <c r="M7298" s="5">
        <f>ABS(IF(L7298&lt;=0,L7298/耗电量关键数据!$B$6/1000,L7298/耗电量关键数据!$B$5/1000))</f>
        <v>0</v>
      </c>
      <c r="N7298" s="5">
        <f>电气设备逐时使用率计算!H7274</f>
        <v>1.1688450000000001</v>
      </c>
      <c r="O7298" s="5">
        <f>灯光逐时使用率计算!H7274</f>
        <v>0.37403039999999999</v>
      </c>
      <c r="P7298" s="19">
        <f t="shared" ref="P7298:P7361" si="1028">M7298+N7298+O7298</f>
        <v>1.5428754000000002</v>
      </c>
      <c r="Q7298" s="19">
        <f t="shared" si="1023"/>
        <v>0</v>
      </c>
      <c r="R7298" s="20">
        <f t="shared" ref="R7298:R7361" si="1029">K7298-Q7298</f>
        <v>0</v>
      </c>
      <c r="S7298" s="20">
        <f t="shared" si="1024"/>
        <v>0</v>
      </c>
      <c r="T7298" s="20">
        <f>IF((T7297+R7298)&lt;0,0,IF((T7297+R7298)&gt;结论【关键目标】!C$28,结论【关键目标】!C$28,T7297+R7298))</f>
        <v>4.2843061999999961</v>
      </c>
      <c r="U7298" s="19">
        <f>IF((T7297+R7298)&lt;结论【关键目标】!$C$28,0,(发电量计算【计算逻辑页】!R7298+发电量计算【计算逻辑页】!T7297-结论【关键目标】!$C$28))</f>
        <v>0</v>
      </c>
      <c r="V7298" s="5">
        <f t="shared" ref="V7298:V7361" si="1030">IF(J7298&gt;0.35,U7298*0.35,0)</f>
        <v>0</v>
      </c>
      <c r="W7298" s="5">
        <f t="shared" ref="W7298:W7361" si="1031">IF(P7298&gt;K7298,K7298*J7298,P7298*J7298)</f>
        <v>0</v>
      </c>
      <c r="X7298" s="5">
        <f t="shared" si="1025"/>
        <v>0</v>
      </c>
    </row>
    <row r="7299" spans="1:24" x14ac:dyDescent="0.15">
      <c r="A7299" s="7">
        <v>7298</v>
      </c>
      <c r="B7299" s="7">
        <v>11</v>
      </c>
      <c r="C7299" s="7">
        <v>1</v>
      </c>
      <c r="D7299" s="7">
        <v>2</v>
      </c>
      <c r="E7299" s="7">
        <v>305</v>
      </c>
      <c r="F7299" s="7">
        <v>6.1</v>
      </c>
      <c r="G7299" s="7">
        <v>0</v>
      </c>
      <c r="H7299" s="7">
        <f t="shared" si="1026"/>
        <v>3</v>
      </c>
      <c r="I7299" s="16">
        <f t="shared" si="1027"/>
        <v>45231</v>
      </c>
      <c r="J7299" s="17">
        <v>0.2407</v>
      </c>
      <c r="K7299" s="18">
        <f>G7299*结论【关键目标】!C$27*0.7735*0.001</f>
        <v>0</v>
      </c>
      <c r="L7299" s="5">
        <v>0</v>
      </c>
      <c r="M7299" s="5">
        <f>ABS(IF(L7299&lt;=0,L7299/耗电量关键数据!$B$6/1000,L7299/耗电量关键数据!$B$5/1000))</f>
        <v>0</v>
      </c>
      <c r="N7299" s="5">
        <f>电气设备逐时使用率计算!H7275</f>
        <v>1.1688450000000001</v>
      </c>
      <c r="O7299" s="5">
        <f>灯光逐时使用率计算!H7275</f>
        <v>0.37403039999999999</v>
      </c>
      <c r="P7299" s="19">
        <f t="shared" si="1028"/>
        <v>1.5428754000000002</v>
      </c>
      <c r="Q7299" s="19">
        <f t="shared" ref="Q7299:Q7362" si="1032">IF(J7299&gt;0.8,P7299,0)</f>
        <v>0</v>
      </c>
      <c r="R7299" s="20">
        <f t="shared" si="1029"/>
        <v>0</v>
      </c>
      <c r="S7299" s="20">
        <f t="shared" ref="S7299:S7362" si="1033">IF(R7299&lt;0,ABS(R7299),0)</f>
        <v>0</v>
      </c>
      <c r="T7299" s="20">
        <f>IF((T7298+R7299)&lt;0,0,IF((T7298+R7299)&gt;结论【关键目标】!C$28,结论【关键目标】!C$28,T7298+R7299))</f>
        <v>4.2843061999999961</v>
      </c>
      <c r="U7299" s="19">
        <f>IF((T7298+R7299)&lt;结论【关键目标】!$C$28,0,(发电量计算【计算逻辑页】!R7299+发电量计算【计算逻辑页】!T7298-结论【关键目标】!$C$28))</f>
        <v>0</v>
      </c>
      <c r="V7299" s="5">
        <f t="shared" si="1030"/>
        <v>0</v>
      </c>
      <c r="W7299" s="5">
        <f t="shared" si="1031"/>
        <v>0</v>
      </c>
      <c r="X7299" s="5">
        <f t="shared" si="1025"/>
        <v>0</v>
      </c>
    </row>
    <row r="7300" spans="1:24" x14ac:dyDescent="0.15">
      <c r="A7300" s="7">
        <v>7299</v>
      </c>
      <c r="B7300" s="7">
        <v>11</v>
      </c>
      <c r="C7300" s="7">
        <v>1</v>
      </c>
      <c r="D7300" s="7">
        <v>3</v>
      </c>
      <c r="E7300" s="7">
        <v>305</v>
      </c>
      <c r="F7300" s="7">
        <v>5.7</v>
      </c>
      <c r="G7300" s="7">
        <v>0</v>
      </c>
      <c r="H7300" s="7">
        <f t="shared" si="1026"/>
        <v>3</v>
      </c>
      <c r="I7300" s="16">
        <f t="shared" si="1027"/>
        <v>45231</v>
      </c>
      <c r="J7300" s="17">
        <v>0.2407</v>
      </c>
      <c r="K7300" s="18">
        <f>G7300*结论【关键目标】!C$27*0.7735*0.001</f>
        <v>0</v>
      </c>
      <c r="L7300" s="5">
        <v>0</v>
      </c>
      <c r="M7300" s="5">
        <f>ABS(IF(L7300&lt;=0,L7300/耗电量关键数据!$B$6/1000,L7300/耗电量关键数据!$B$5/1000))</f>
        <v>0</v>
      </c>
      <c r="N7300" s="5">
        <f>电气设备逐时使用率计算!H7276</f>
        <v>1.1688450000000001</v>
      </c>
      <c r="O7300" s="5">
        <f>灯光逐时使用率计算!H7276</f>
        <v>0.37403039999999999</v>
      </c>
      <c r="P7300" s="19">
        <f t="shared" si="1028"/>
        <v>1.5428754000000002</v>
      </c>
      <c r="Q7300" s="19">
        <f t="shared" si="1032"/>
        <v>0</v>
      </c>
      <c r="R7300" s="20">
        <f t="shared" si="1029"/>
        <v>0</v>
      </c>
      <c r="S7300" s="20">
        <f t="shared" si="1033"/>
        <v>0</v>
      </c>
      <c r="T7300" s="20">
        <f>IF((T7299+R7300)&lt;0,0,IF((T7299+R7300)&gt;结论【关键目标】!C$28,结论【关键目标】!C$28,T7299+R7300))</f>
        <v>4.2843061999999961</v>
      </c>
      <c r="U7300" s="19">
        <f>IF((T7299+R7300)&lt;结论【关键目标】!$C$28,0,(发电量计算【计算逻辑页】!R7300+发电量计算【计算逻辑页】!T7299-结论【关键目标】!$C$28))</f>
        <v>0</v>
      </c>
      <c r="V7300" s="5">
        <f t="shared" si="1030"/>
        <v>0</v>
      </c>
      <c r="W7300" s="5">
        <f t="shared" si="1031"/>
        <v>0</v>
      </c>
      <c r="X7300" s="5">
        <f t="shared" ref="X7300:X7363" si="1034">(J7300-0.35)*IF(T7300&gt;S7300,S7300,T7300)</f>
        <v>0</v>
      </c>
    </row>
    <row r="7301" spans="1:24" x14ac:dyDescent="0.15">
      <c r="A7301" s="7">
        <v>7300</v>
      </c>
      <c r="B7301" s="7">
        <v>11</v>
      </c>
      <c r="C7301" s="7">
        <v>1</v>
      </c>
      <c r="D7301" s="7">
        <v>4</v>
      </c>
      <c r="E7301" s="7">
        <v>305</v>
      </c>
      <c r="F7301" s="7">
        <v>5.4</v>
      </c>
      <c r="G7301" s="7">
        <v>0</v>
      </c>
      <c r="H7301" s="7">
        <f t="shared" si="1026"/>
        <v>3</v>
      </c>
      <c r="I7301" s="16">
        <f t="shared" si="1027"/>
        <v>45231</v>
      </c>
      <c r="J7301" s="17">
        <v>0.2407</v>
      </c>
      <c r="K7301" s="18">
        <f>G7301*结论【关键目标】!C$27*0.7735*0.001</f>
        <v>0</v>
      </c>
      <c r="L7301" s="5">
        <v>0</v>
      </c>
      <c r="M7301" s="5">
        <f>ABS(IF(L7301&lt;=0,L7301/耗电量关键数据!$B$6/1000,L7301/耗电量关键数据!$B$5/1000))</f>
        <v>0</v>
      </c>
      <c r="N7301" s="5">
        <f>电气设备逐时使用率计算!H7277</f>
        <v>1.1688450000000001</v>
      </c>
      <c r="O7301" s="5">
        <f>灯光逐时使用率计算!H7277</f>
        <v>0.37403039999999999</v>
      </c>
      <c r="P7301" s="19">
        <f t="shared" si="1028"/>
        <v>1.5428754000000002</v>
      </c>
      <c r="Q7301" s="19">
        <f t="shared" si="1032"/>
        <v>0</v>
      </c>
      <c r="R7301" s="20">
        <f t="shared" si="1029"/>
        <v>0</v>
      </c>
      <c r="S7301" s="20">
        <f t="shared" si="1033"/>
        <v>0</v>
      </c>
      <c r="T7301" s="20">
        <f>IF((T7300+R7301)&lt;0,0,IF((T7300+R7301)&gt;结论【关键目标】!C$28,结论【关键目标】!C$28,T7300+R7301))</f>
        <v>4.2843061999999961</v>
      </c>
      <c r="U7301" s="19">
        <f>IF((T7300+R7301)&lt;结论【关键目标】!$C$28,0,(发电量计算【计算逻辑页】!R7301+发电量计算【计算逻辑页】!T7300-结论【关键目标】!$C$28))</f>
        <v>0</v>
      </c>
      <c r="V7301" s="5">
        <f t="shared" si="1030"/>
        <v>0</v>
      </c>
      <c r="W7301" s="5">
        <f t="shared" si="1031"/>
        <v>0</v>
      </c>
      <c r="X7301" s="5">
        <f t="shared" si="1034"/>
        <v>0</v>
      </c>
    </row>
    <row r="7302" spans="1:24" x14ac:dyDescent="0.15">
      <c r="A7302" s="7">
        <v>7301</v>
      </c>
      <c r="B7302" s="7">
        <v>11</v>
      </c>
      <c r="C7302" s="7">
        <v>1</v>
      </c>
      <c r="D7302" s="7">
        <v>5</v>
      </c>
      <c r="E7302" s="7">
        <v>305</v>
      </c>
      <c r="F7302" s="7">
        <v>5</v>
      </c>
      <c r="G7302" s="7">
        <v>0</v>
      </c>
      <c r="H7302" s="7">
        <f t="shared" si="1026"/>
        <v>3</v>
      </c>
      <c r="I7302" s="16">
        <f t="shared" si="1027"/>
        <v>45231</v>
      </c>
      <c r="J7302" s="17">
        <v>0.2407</v>
      </c>
      <c r="K7302" s="18">
        <f>G7302*结论【关键目标】!C$27*0.7735*0.001</f>
        <v>0</v>
      </c>
      <c r="L7302" s="5">
        <v>0</v>
      </c>
      <c r="M7302" s="5">
        <f>ABS(IF(L7302&lt;=0,L7302/耗电量关键数据!$B$6/1000,L7302/耗电量关键数据!$B$5/1000))</f>
        <v>0</v>
      </c>
      <c r="N7302" s="5">
        <f>电气设备逐时使用率计算!H7278</f>
        <v>1.1688450000000001</v>
      </c>
      <c r="O7302" s="5">
        <f>灯光逐时使用率计算!H7278</f>
        <v>0.37403039999999999</v>
      </c>
      <c r="P7302" s="19">
        <f t="shared" si="1028"/>
        <v>1.5428754000000002</v>
      </c>
      <c r="Q7302" s="19">
        <f t="shared" si="1032"/>
        <v>0</v>
      </c>
      <c r="R7302" s="20">
        <f t="shared" si="1029"/>
        <v>0</v>
      </c>
      <c r="S7302" s="20">
        <f t="shared" si="1033"/>
        <v>0</v>
      </c>
      <c r="T7302" s="20">
        <f>IF((T7301+R7302)&lt;0,0,IF((T7301+R7302)&gt;结论【关键目标】!C$28,结论【关键目标】!C$28,T7301+R7302))</f>
        <v>4.2843061999999961</v>
      </c>
      <c r="U7302" s="19">
        <f>IF((T7301+R7302)&lt;结论【关键目标】!$C$28,0,(发电量计算【计算逻辑页】!R7302+发电量计算【计算逻辑页】!T7301-结论【关键目标】!$C$28))</f>
        <v>0</v>
      </c>
      <c r="V7302" s="5">
        <f t="shared" si="1030"/>
        <v>0</v>
      </c>
      <c r="W7302" s="5">
        <f t="shared" si="1031"/>
        <v>0</v>
      </c>
      <c r="X7302" s="5">
        <f t="shared" si="1034"/>
        <v>0</v>
      </c>
    </row>
    <row r="7303" spans="1:24" x14ac:dyDescent="0.15">
      <c r="A7303" s="7">
        <v>7302</v>
      </c>
      <c r="B7303" s="7">
        <v>11</v>
      </c>
      <c r="C7303" s="7">
        <v>1</v>
      </c>
      <c r="D7303" s="7">
        <v>6</v>
      </c>
      <c r="E7303" s="7">
        <v>305</v>
      </c>
      <c r="F7303" s="7">
        <v>6.7</v>
      </c>
      <c r="G7303" s="7">
        <v>0</v>
      </c>
      <c r="H7303" s="7">
        <f t="shared" si="1026"/>
        <v>3</v>
      </c>
      <c r="I7303" s="16">
        <f t="shared" si="1027"/>
        <v>45231</v>
      </c>
      <c r="J7303" s="17">
        <v>0.2407</v>
      </c>
      <c r="K7303" s="18">
        <f>G7303*结论【关键目标】!C$27*0.7735*0.001</f>
        <v>0</v>
      </c>
      <c r="L7303" s="5">
        <v>0</v>
      </c>
      <c r="M7303" s="5">
        <f>ABS(IF(L7303&lt;=0,L7303/耗电量关键数据!$B$6/1000,L7303/耗电量关键数据!$B$5/1000))</f>
        <v>0</v>
      </c>
      <c r="N7303" s="5">
        <f>电气设备逐时使用率计算!H7279</f>
        <v>1.1688450000000001</v>
      </c>
      <c r="O7303" s="5">
        <f>灯光逐时使用率计算!H7279</f>
        <v>0.37403039999999999</v>
      </c>
      <c r="P7303" s="19">
        <f t="shared" si="1028"/>
        <v>1.5428754000000002</v>
      </c>
      <c r="Q7303" s="19">
        <f t="shared" si="1032"/>
        <v>0</v>
      </c>
      <c r="R7303" s="20">
        <f t="shared" si="1029"/>
        <v>0</v>
      </c>
      <c r="S7303" s="20">
        <f t="shared" si="1033"/>
        <v>0</v>
      </c>
      <c r="T7303" s="20">
        <f>IF((T7302+R7303)&lt;0,0,IF((T7302+R7303)&gt;结论【关键目标】!C$28,结论【关键目标】!C$28,T7302+R7303))</f>
        <v>4.2843061999999961</v>
      </c>
      <c r="U7303" s="19">
        <f>IF((T7302+R7303)&lt;结论【关键目标】!$C$28,0,(发电量计算【计算逻辑页】!R7303+发电量计算【计算逻辑页】!T7302-结论【关键目标】!$C$28))</f>
        <v>0</v>
      </c>
      <c r="V7303" s="5">
        <f t="shared" si="1030"/>
        <v>0</v>
      </c>
      <c r="W7303" s="5">
        <f t="shared" si="1031"/>
        <v>0</v>
      </c>
      <c r="X7303" s="5">
        <f t="shared" si="1034"/>
        <v>0</v>
      </c>
    </row>
    <row r="7304" spans="1:24" x14ac:dyDescent="0.15">
      <c r="A7304" s="7">
        <v>7303</v>
      </c>
      <c r="B7304" s="7">
        <v>11</v>
      </c>
      <c r="C7304" s="7">
        <v>1</v>
      </c>
      <c r="D7304" s="7">
        <v>7</v>
      </c>
      <c r="E7304" s="7">
        <v>305</v>
      </c>
      <c r="F7304" s="7">
        <v>5</v>
      </c>
      <c r="G7304" s="7">
        <v>0.6</v>
      </c>
      <c r="H7304" s="7">
        <f t="shared" si="1026"/>
        <v>3</v>
      </c>
      <c r="I7304" s="16">
        <f t="shared" si="1027"/>
        <v>45231</v>
      </c>
      <c r="J7304" s="17">
        <v>0.2407</v>
      </c>
      <c r="K7304" s="18">
        <f>G7304*结论【关键目标】!C$27*0.7735*0.001</f>
        <v>5.5691999999999998E-2</v>
      </c>
      <c r="L7304" s="5">
        <v>0</v>
      </c>
      <c r="M7304" s="5">
        <f>ABS(IF(L7304&lt;=0,L7304/耗电量关键数据!$B$6/1000,L7304/耗电量关键数据!$B$5/1000))</f>
        <v>0</v>
      </c>
      <c r="N7304" s="5">
        <f>电气设备逐时使用率计算!H7280</f>
        <v>2.3376900000000003</v>
      </c>
      <c r="O7304" s="5">
        <f>灯光逐时使用率计算!H7280</f>
        <v>1.2467680000000001</v>
      </c>
      <c r="P7304" s="19">
        <f t="shared" si="1028"/>
        <v>3.5844580000000006</v>
      </c>
      <c r="Q7304" s="19">
        <f t="shared" si="1032"/>
        <v>0</v>
      </c>
      <c r="R7304" s="20">
        <f t="shared" si="1029"/>
        <v>5.5691999999999998E-2</v>
      </c>
      <c r="S7304" s="20">
        <f t="shared" si="1033"/>
        <v>0</v>
      </c>
      <c r="T7304" s="20">
        <f>IF((T7303+R7304)&lt;0,0,IF((T7303+R7304)&gt;结论【关键目标】!C$28,结论【关键目标】!C$28,T7303+R7304))</f>
        <v>4.3399981999999957</v>
      </c>
      <c r="U7304" s="19">
        <f>IF((T7303+R7304)&lt;结论【关键目标】!$C$28,0,(发电量计算【计算逻辑页】!R7304+发电量计算【计算逻辑页】!T7303-结论【关键目标】!$C$28))</f>
        <v>0</v>
      </c>
      <c r="V7304" s="5">
        <f t="shared" si="1030"/>
        <v>0</v>
      </c>
      <c r="W7304" s="5">
        <f t="shared" si="1031"/>
        <v>1.34050644E-2</v>
      </c>
      <c r="X7304" s="5">
        <f t="shared" si="1034"/>
        <v>0</v>
      </c>
    </row>
    <row r="7305" spans="1:24" x14ac:dyDescent="0.15">
      <c r="A7305" s="7">
        <v>7304</v>
      </c>
      <c r="B7305" s="7">
        <v>11</v>
      </c>
      <c r="C7305" s="7">
        <v>1</v>
      </c>
      <c r="D7305" s="7">
        <v>8</v>
      </c>
      <c r="E7305" s="7">
        <v>305</v>
      </c>
      <c r="F7305" s="7">
        <v>5</v>
      </c>
      <c r="G7305" s="7">
        <v>78.400000000000006</v>
      </c>
      <c r="H7305" s="7">
        <f t="shared" si="1026"/>
        <v>3</v>
      </c>
      <c r="I7305" s="16">
        <f t="shared" si="1027"/>
        <v>45231</v>
      </c>
      <c r="J7305" s="17">
        <v>0.70809999999999995</v>
      </c>
      <c r="K7305" s="18">
        <f>G7305*结论【关键目标】!C$27*0.7735*0.001</f>
        <v>7.277088</v>
      </c>
      <c r="L7305" s="5">
        <v>0</v>
      </c>
      <c r="M7305" s="5">
        <f>ABS(IF(L7305&lt;=0,L7305/耗电量关键数据!$B$6/1000,L7305/耗电量关键数据!$B$5/1000))</f>
        <v>0</v>
      </c>
      <c r="N7305" s="5">
        <f>电气设备逐时使用率计算!H7281</f>
        <v>11.688450000000001</v>
      </c>
      <c r="O7305" s="5">
        <f>灯光逐时使用率计算!H7281</f>
        <v>6.2338399999999998</v>
      </c>
      <c r="P7305" s="19">
        <f t="shared" si="1028"/>
        <v>17.92229</v>
      </c>
      <c r="Q7305" s="19">
        <f t="shared" si="1032"/>
        <v>0</v>
      </c>
      <c r="R7305" s="20">
        <f t="shared" si="1029"/>
        <v>7.277088</v>
      </c>
      <c r="S7305" s="20">
        <f t="shared" si="1033"/>
        <v>0</v>
      </c>
      <c r="T7305" s="20">
        <f>IF((T7304+R7305)&lt;0,0,IF((T7304+R7305)&gt;结论【关键目标】!C$28,结论【关键目标】!C$28,T7304+R7305))</f>
        <v>11.617086199999996</v>
      </c>
      <c r="U7305" s="19">
        <f>IF((T7304+R7305)&lt;结论【关键目标】!$C$28,0,(发电量计算【计算逻辑页】!R7305+发电量计算【计算逻辑页】!T7304-结论【关键目标】!$C$28))</f>
        <v>0</v>
      </c>
      <c r="V7305" s="5">
        <f t="shared" si="1030"/>
        <v>0</v>
      </c>
      <c r="W7305" s="5">
        <f t="shared" si="1031"/>
        <v>5.1529060127999999</v>
      </c>
      <c r="X7305" s="5">
        <f t="shared" si="1034"/>
        <v>0</v>
      </c>
    </row>
    <row r="7306" spans="1:24" x14ac:dyDescent="0.15">
      <c r="A7306" s="7">
        <v>7305</v>
      </c>
      <c r="B7306" s="7">
        <v>11</v>
      </c>
      <c r="C7306" s="7">
        <v>1</v>
      </c>
      <c r="D7306" s="7">
        <v>9</v>
      </c>
      <c r="E7306" s="7">
        <v>305</v>
      </c>
      <c r="F7306" s="7">
        <v>7.7</v>
      </c>
      <c r="G7306" s="7">
        <v>235.9</v>
      </c>
      <c r="H7306" s="7">
        <f t="shared" si="1026"/>
        <v>3</v>
      </c>
      <c r="I7306" s="16">
        <f t="shared" si="1027"/>
        <v>45231</v>
      </c>
      <c r="J7306" s="17">
        <v>0.70809999999999995</v>
      </c>
      <c r="K7306" s="18">
        <f>G7306*结论【关键目标】!C$27*0.7735*0.001</f>
        <v>21.896237999999997</v>
      </c>
      <c r="L7306" s="5">
        <v>0</v>
      </c>
      <c r="M7306" s="5">
        <f>ABS(IF(L7306&lt;=0,L7306/耗电量关键数据!$B$6/1000,L7306/耗电量关键数据!$B$5/1000))</f>
        <v>0</v>
      </c>
      <c r="N7306" s="5">
        <f>电气设备逐时使用率计算!H7282</f>
        <v>22.208055000000002</v>
      </c>
      <c r="O7306" s="5">
        <f>灯光逐时使用率计算!H7282</f>
        <v>11.844296</v>
      </c>
      <c r="P7306" s="19">
        <f t="shared" si="1028"/>
        <v>34.052351000000002</v>
      </c>
      <c r="Q7306" s="19">
        <f t="shared" si="1032"/>
        <v>0</v>
      </c>
      <c r="R7306" s="20">
        <f t="shared" si="1029"/>
        <v>21.896237999999997</v>
      </c>
      <c r="S7306" s="20">
        <f t="shared" si="1033"/>
        <v>0</v>
      </c>
      <c r="T7306" s="20">
        <f>IF((T7305+R7306)&lt;0,0,IF((T7305+R7306)&gt;结论【关键目标】!C$28,结论【关键目标】!C$28,T7305+R7306))</f>
        <v>22</v>
      </c>
      <c r="U7306" s="19">
        <f>IF((T7305+R7306)&lt;结论【关键目标】!$C$28,0,(发电量计算【计算逻辑页】!R7306+发电量计算【计算逻辑页】!T7305-结论【关键目标】!$C$28))</f>
        <v>11.513324199999992</v>
      </c>
      <c r="V7306" s="5">
        <f t="shared" si="1030"/>
        <v>4.0296634699999974</v>
      </c>
      <c r="W7306" s="5">
        <f t="shared" si="1031"/>
        <v>15.504726127799996</v>
      </c>
      <c r="X7306" s="5">
        <f t="shared" si="1034"/>
        <v>0</v>
      </c>
    </row>
    <row r="7307" spans="1:24" x14ac:dyDescent="0.15">
      <c r="A7307" s="7">
        <v>7306</v>
      </c>
      <c r="B7307" s="7">
        <v>11</v>
      </c>
      <c r="C7307" s="7">
        <v>1</v>
      </c>
      <c r="D7307" s="7">
        <v>10</v>
      </c>
      <c r="E7307" s="7">
        <v>305</v>
      </c>
      <c r="F7307" s="7">
        <v>8</v>
      </c>
      <c r="G7307" s="7">
        <v>281.89999999999998</v>
      </c>
      <c r="H7307" s="7">
        <f t="shared" si="1026"/>
        <v>3</v>
      </c>
      <c r="I7307" s="16">
        <f t="shared" si="1027"/>
        <v>45231</v>
      </c>
      <c r="J7307" s="17">
        <v>0.70809999999999995</v>
      </c>
      <c r="K7307" s="18">
        <f>G7307*结论【关键目标】!C$27*0.7735*0.001</f>
        <v>26.165958</v>
      </c>
      <c r="L7307" s="5">
        <v>0</v>
      </c>
      <c r="M7307" s="5">
        <f>ABS(IF(L7307&lt;=0,L7307/耗电量关键数据!$B$6/1000,L7307/耗电量关键数据!$B$5/1000))</f>
        <v>0</v>
      </c>
      <c r="N7307" s="5">
        <f>电气设备逐时使用率计算!H7283</f>
        <v>22.208055000000002</v>
      </c>
      <c r="O7307" s="5">
        <f>灯光逐时使用率计算!H7283</f>
        <v>11.844296</v>
      </c>
      <c r="P7307" s="19">
        <f t="shared" si="1028"/>
        <v>34.052351000000002</v>
      </c>
      <c r="Q7307" s="19">
        <f t="shared" si="1032"/>
        <v>0</v>
      </c>
      <c r="R7307" s="20">
        <f t="shared" si="1029"/>
        <v>26.165958</v>
      </c>
      <c r="S7307" s="20">
        <f t="shared" si="1033"/>
        <v>0</v>
      </c>
      <c r="T7307" s="20">
        <f>IF((T7306+R7307)&lt;0,0,IF((T7306+R7307)&gt;结论【关键目标】!C$28,结论【关键目标】!C$28,T7306+R7307))</f>
        <v>22</v>
      </c>
      <c r="U7307" s="19">
        <f>IF((T7306+R7307)&lt;结论【关键目标】!$C$28,0,(发电量计算【计算逻辑页】!R7307+发电量计算【计算逻辑页】!T7306-结论【关键目标】!$C$28))</f>
        <v>26.165958000000003</v>
      </c>
      <c r="V7307" s="5">
        <f t="shared" si="1030"/>
        <v>9.1580852999999998</v>
      </c>
      <c r="W7307" s="5">
        <f t="shared" si="1031"/>
        <v>18.528114859799999</v>
      </c>
      <c r="X7307" s="5">
        <f t="shared" si="1034"/>
        <v>0</v>
      </c>
    </row>
    <row r="7308" spans="1:24" x14ac:dyDescent="0.15">
      <c r="A7308" s="7">
        <v>7307</v>
      </c>
      <c r="B7308" s="7">
        <v>11</v>
      </c>
      <c r="C7308" s="7">
        <v>1</v>
      </c>
      <c r="D7308" s="7">
        <v>11</v>
      </c>
      <c r="E7308" s="7">
        <v>305</v>
      </c>
      <c r="F7308" s="7">
        <v>8</v>
      </c>
      <c r="G7308" s="7">
        <v>321.2</v>
      </c>
      <c r="H7308" s="7">
        <f t="shared" si="1026"/>
        <v>3</v>
      </c>
      <c r="I7308" s="16">
        <f t="shared" si="1027"/>
        <v>45231</v>
      </c>
      <c r="J7308" s="17">
        <v>1.2267999999999999</v>
      </c>
      <c r="K7308" s="18">
        <f>G7308*结论【关键目标】!C$27*0.7735*0.001</f>
        <v>29.813784000000002</v>
      </c>
      <c r="L7308" s="5">
        <v>0</v>
      </c>
      <c r="M7308" s="5">
        <f>ABS(IF(L7308&lt;=0,L7308/耗电量关键数据!$B$6/1000,L7308/耗电量关键数据!$B$5/1000))</f>
        <v>0</v>
      </c>
      <c r="N7308" s="5">
        <f>电气设备逐时使用率计算!H7284</f>
        <v>22.208055000000002</v>
      </c>
      <c r="O7308" s="5">
        <f>灯光逐时使用率计算!H7284</f>
        <v>11.844296</v>
      </c>
      <c r="P7308" s="19">
        <f t="shared" si="1028"/>
        <v>34.052351000000002</v>
      </c>
      <c r="Q7308" s="19">
        <f t="shared" si="1032"/>
        <v>34.052351000000002</v>
      </c>
      <c r="R7308" s="20">
        <f t="shared" si="1029"/>
        <v>-4.2385669999999998</v>
      </c>
      <c r="S7308" s="20">
        <f t="shared" si="1033"/>
        <v>4.2385669999999998</v>
      </c>
      <c r="T7308" s="20">
        <f>IF((T7307+R7308)&lt;0,0,IF((T7307+R7308)&gt;结论【关键目标】!C$28,结论【关键目标】!C$28,T7307+R7308))</f>
        <v>17.761433</v>
      </c>
      <c r="U7308" s="19">
        <f>IF((T7307+R7308)&lt;结论【关键目标】!$C$28,0,(发电量计算【计算逻辑页】!R7308+发电量计算【计算逻辑页】!T7307-结论【关键目标】!$C$28))</f>
        <v>0</v>
      </c>
      <c r="V7308" s="5">
        <f t="shared" si="1030"/>
        <v>0</v>
      </c>
      <c r="W7308" s="5">
        <f t="shared" si="1031"/>
        <v>36.575550211199996</v>
      </c>
      <c r="X7308" s="5">
        <f t="shared" si="1034"/>
        <v>3.7163755455999996</v>
      </c>
    </row>
    <row r="7309" spans="1:24" x14ac:dyDescent="0.15">
      <c r="A7309" s="7">
        <v>7308</v>
      </c>
      <c r="B7309" s="7">
        <v>11</v>
      </c>
      <c r="C7309" s="7">
        <v>1</v>
      </c>
      <c r="D7309" s="7">
        <v>12</v>
      </c>
      <c r="E7309" s="7">
        <v>305</v>
      </c>
      <c r="F7309" s="7">
        <v>10.3</v>
      </c>
      <c r="G7309" s="7">
        <v>389.4</v>
      </c>
      <c r="H7309" s="7">
        <f t="shared" si="1026"/>
        <v>3</v>
      </c>
      <c r="I7309" s="16">
        <f t="shared" si="1027"/>
        <v>45231</v>
      </c>
      <c r="J7309" s="17">
        <v>1.2267999999999999</v>
      </c>
      <c r="K7309" s="18">
        <f>G7309*结论【关键目标】!C$27*0.7735*0.001</f>
        <v>36.144108000000003</v>
      </c>
      <c r="L7309" s="5">
        <v>0</v>
      </c>
      <c r="M7309" s="5">
        <f>ABS(IF(L7309&lt;=0,L7309/耗电量关键数据!$B$6/1000,L7309/耗电量关键数据!$B$5/1000))</f>
        <v>0</v>
      </c>
      <c r="N7309" s="5">
        <f>电气设备逐时使用率计算!H7285</f>
        <v>11.688450000000001</v>
      </c>
      <c r="O7309" s="5">
        <f>灯光逐时使用率计算!H7285</f>
        <v>9.9741440000000008</v>
      </c>
      <c r="P7309" s="19">
        <f t="shared" si="1028"/>
        <v>21.662594000000002</v>
      </c>
      <c r="Q7309" s="19">
        <f t="shared" si="1032"/>
        <v>21.662594000000002</v>
      </c>
      <c r="R7309" s="20">
        <f t="shared" si="1029"/>
        <v>14.481514000000001</v>
      </c>
      <c r="S7309" s="20">
        <f t="shared" si="1033"/>
        <v>0</v>
      </c>
      <c r="T7309" s="20">
        <f>IF((T7308+R7309)&lt;0,0,IF((T7308+R7309)&gt;结论【关键目标】!C$28,结论【关键目标】!C$28,T7308+R7309))</f>
        <v>22</v>
      </c>
      <c r="U7309" s="19">
        <f>IF((T7308+R7309)&lt;结论【关键目标】!$C$28,0,(发电量计算【计算逻辑页】!R7309+发电量计算【计算逻辑页】!T7308-结论【关键目标】!$C$28))</f>
        <v>10.242947000000001</v>
      </c>
      <c r="V7309" s="5">
        <f t="shared" si="1030"/>
        <v>3.5850314500000002</v>
      </c>
      <c r="W7309" s="5">
        <f t="shared" si="1031"/>
        <v>26.5756703192</v>
      </c>
      <c r="X7309" s="5">
        <f t="shared" si="1034"/>
        <v>0</v>
      </c>
    </row>
    <row r="7310" spans="1:24" x14ac:dyDescent="0.15">
      <c r="A7310" s="7">
        <v>7309</v>
      </c>
      <c r="B7310" s="7">
        <v>11</v>
      </c>
      <c r="C7310" s="7">
        <v>1</v>
      </c>
      <c r="D7310" s="7">
        <v>13</v>
      </c>
      <c r="E7310" s="7">
        <v>305</v>
      </c>
      <c r="F7310" s="7">
        <v>12</v>
      </c>
      <c r="G7310" s="7">
        <v>378.4</v>
      </c>
      <c r="H7310" s="7">
        <f t="shared" si="1026"/>
        <v>3</v>
      </c>
      <c r="I7310" s="16">
        <f t="shared" si="1027"/>
        <v>45231</v>
      </c>
      <c r="J7310" s="17">
        <v>1.2267999999999999</v>
      </c>
      <c r="K7310" s="18">
        <f>G7310*结论【关键目标】!C$27*0.7735*0.001</f>
        <v>35.123087999999996</v>
      </c>
      <c r="L7310" s="5">
        <v>0</v>
      </c>
      <c r="M7310" s="5">
        <f>ABS(IF(L7310&lt;=0,L7310/耗电量关键数据!$B$6/1000,L7310/耗电量关键数据!$B$5/1000))</f>
        <v>0</v>
      </c>
      <c r="N7310" s="5">
        <f>电气设备逐时使用率计算!H7286</f>
        <v>11.688450000000001</v>
      </c>
      <c r="O7310" s="5">
        <f>灯光逐时使用率计算!H7286</f>
        <v>9.9741440000000008</v>
      </c>
      <c r="P7310" s="19">
        <f t="shared" si="1028"/>
        <v>21.662594000000002</v>
      </c>
      <c r="Q7310" s="19">
        <f t="shared" si="1032"/>
        <v>21.662594000000002</v>
      </c>
      <c r="R7310" s="20">
        <f t="shared" si="1029"/>
        <v>13.460493999999994</v>
      </c>
      <c r="S7310" s="20">
        <f t="shared" si="1033"/>
        <v>0</v>
      </c>
      <c r="T7310" s="20">
        <f>IF((T7309+R7310)&lt;0,0,IF((T7309+R7310)&gt;结论【关键目标】!C$28,结论【关键目标】!C$28,T7309+R7310))</f>
        <v>22</v>
      </c>
      <c r="U7310" s="19">
        <f>IF((T7309+R7310)&lt;结论【关键目标】!$C$28,0,(发电量计算【计算逻辑页】!R7310+发电量计算【计算逻辑页】!T7309-结论【关键目标】!$C$28))</f>
        <v>13.460493999999997</v>
      </c>
      <c r="V7310" s="5">
        <f t="shared" si="1030"/>
        <v>4.7111728999999984</v>
      </c>
      <c r="W7310" s="5">
        <f t="shared" si="1031"/>
        <v>26.5756703192</v>
      </c>
      <c r="X7310" s="5">
        <f t="shared" si="1034"/>
        <v>0</v>
      </c>
    </row>
    <row r="7311" spans="1:24" x14ac:dyDescent="0.15">
      <c r="A7311" s="7">
        <v>7310</v>
      </c>
      <c r="B7311" s="7">
        <v>11</v>
      </c>
      <c r="C7311" s="7">
        <v>1</v>
      </c>
      <c r="D7311" s="7">
        <v>14</v>
      </c>
      <c r="E7311" s="7">
        <v>305</v>
      </c>
      <c r="F7311" s="7">
        <v>14</v>
      </c>
      <c r="G7311" s="7">
        <v>348</v>
      </c>
      <c r="H7311" s="7">
        <f t="shared" si="1026"/>
        <v>3</v>
      </c>
      <c r="I7311" s="16">
        <f t="shared" si="1027"/>
        <v>45231</v>
      </c>
      <c r="J7311" s="17">
        <v>1.2267999999999999</v>
      </c>
      <c r="K7311" s="18">
        <f>G7311*结论【关键目标】!C$27*0.7735*0.001</f>
        <v>32.301359999999995</v>
      </c>
      <c r="L7311" s="5">
        <v>0</v>
      </c>
      <c r="M7311" s="5">
        <f>ABS(IF(L7311&lt;=0,L7311/耗电量关键数据!$B$6/1000,L7311/耗电量关键数据!$B$5/1000))</f>
        <v>0</v>
      </c>
      <c r="N7311" s="5">
        <f>电气设备逐时使用率计算!H7287</f>
        <v>22.208055000000002</v>
      </c>
      <c r="O7311" s="5">
        <f>灯光逐时使用率计算!H7287</f>
        <v>11.844296</v>
      </c>
      <c r="P7311" s="19">
        <f t="shared" si="1028"/>
        <v>34.052351000000002</v>
      </c>
      <c r="Q7311" s="19">
        <f t="shared" si="1032"/>
        <v>34.052351000000002</v>
      </c>
      <c r="R7311" s="20">
        <f t="shared" si="1029"/>
        <v>-1.7509910000000062</v>
      </c>
      <c r="S7311" s="20">
        <f t="shared" si="1033"/>
        <v>1.7509910000000062</v>
      </c>
      <c r="T7311" s="20">
        <f>IF((T7310+R7311)&lt;0,0,IF((T7310+R7311)&gt;结论【关键目标】!C$28,结论【关键目标】!C$28,T7310+R7311))</f>
        <v>20.249008999999994</v>
      </c>
      <c r="U7311" s="19">
        <f>IF((T7310+R7311)&lt;结论【关键目标】!$C$28,0,(发电量计算【计算逻辑页】!R7311+发电量计算【计算逻辑页】!T7310-结论【关键目标】!$C$28))</f>
        <v>0</v>
      </c>
      <c r="V7311" s="5">
        <f t="shared" si="1030"/>
        <v>0</v>
      </c>
      <c r="W7311" s="5">
        <f t="shared" si="1031"/>
        <v>39.627308447999994</v>
      </c>
      <c r="X7311" s="5">
        <f t="shared" si="1034"/>
        <v>1.5352689088000053</v>
      </c>
    </row>
    <row r="7312" spans="1:24" x14ac:dyDescent="0.15">
      <c r="A7312" s="7">
        <v>7311</v>
      </c>
      <c r="B7312" s="7">
        <v>11</v>
      </c>
      <c r="C7312" s="7">
        <v>1</v>
      </c>
      <c r="D7312" s="7">
        <v>15</v>
      </c>
      <c r="E7312" s="7">
        <v>305</v>
      </c>
      <c r="F7312" s="7">
        <v>14.3</v>
      </c>
      <c r="G7312" s="7">
        <v>246.3</v>
      </c>
      <c r="H7312" s="7">
        <f t="shared" si="1026"/>
        <v>3</v>
      </c>
      <c r="I7312" s="16">
        <f t="shared" si="1027"/>
        <v>45231</v>
      </c>
      <c r="J7312" s="17">
        <v>1.2267999999999999</v>
      </c>
      <c r="K7312" s="18">
        <f>G7312*结论【关键目标】!C$27*0.7735*0.001</f>
        <v>22.861566</v>
      </c>
      <c r="L7312" s="5">
        <v>0</v>
      </c>
      <c r="M7312" s="5">
        <f>ABS(IF(L7312&lt;=0,L7312/耗电量关键数据!$B$6/1000,L7312/耗电量关键数据!$B$5/1000))</f>
        <v>0</v>
      </c>
      <c r="N7312" s="5">
        <f>电气设备逐时使用率计算!H7288</f>
        <v>22.208055000000002</v>
      </c>
      <c r="O7312" s="5">
        <f>灯光逐时使用率计算!H7288</f>
        <v>11.844296</v>
      </c>
      <c r="P7312" s="19">
        <f t="shared" si="1028"/>
        <v>34.052351000000002</v>
      </c>
      <c r="Q7312" s="19">
        <f t="shared" si="1032"/>
        <v>34.052351000000002</v>
      </c>
      <c r="R7312" s="20">
        <f t="shared" si="1029"/>
        <v>-11.190785000000002</v>
      </c>
      <c r="S7312" s="20">
        <f t="shared" si="1033"/>
        <v>11.190785000000002</v>
      </c>
      <c r="T7312" s="20">
        <f>IF((T7311+R7312)&lt;0,0,IF((T7311+R7312)&gt;结论【关键目标】!C$28,结论【关键目标】!C$28,T7311+R7312))</f>
        <v>9.0582239999999921</v>
      </c>
      <c r="U7312" s="19">
        <f>IF((T7311+R7312)&lt;结论【关键目标】!$C$28,0,(发电量计算【计算逻辑页】!R7312+发电量计算【计算逻辑页】!T7311-结论【关键目标】!$C$28))</f>
        <v>0</v>
      </c>
      <c r="V7312" s="5">
        <f t="shared" si="1030"/>
        <v>0</v>
      </c>
      <c r="W7312" s="5">
        <f t="shared" si="1031"/>
        <v>28.046569168799998</v>
      </c>
      <c r="X7312" s="5">
        <f t="shared" si="1034"/>
        <v>7.9422508031999923</v>
      </c>
    </row>
    <row r="7313" spans="1:24" x14ac:dyDescent="0.15">
      <c r="A7313" s="7">
        <v>7312</v>
      </c>
      <c r="B7313" s="7">
        <v>11</v>
      </c>
      <c r="C7313" s="7">
        <v>1</v>
      </c>
      <c r="D7313" s="7">
        <v>16</v>
      </c>
      <c r="E7313" s="7">
        <v>305</v>
      </c>
      <c r="F7313" s="7">
        <v>15</v>
      </c>
      <c r="G7313" s="7">
        <v>86.9</v>
      </c>
      <c r="H7313" s="7">
        <f t="shared" si="1026"/>
        <v>3</v>
      </c>
      <c r="I7313" s="16">
        <f t="shared" si="1027"/>
        <v>45231</v>
      </c>
      <c r="J7313" s="17">
        <v>0.70809999999999995</v>
      </c>
      <c r="K7313" s="18">
        <f>G7313*结论【关键目标】!C$27*0.7735*0.001</f>
        <v>8.066058</v>
      </c>
      <c r="L7313" s="5">
        <v>0</v>
      </c>
      <c r="M7313" s="5">
        <f>ABS(IF(L7313&lt;=0,L7313/耗电量关键数据!$B$6/1000,L7313/耗电量关键数据!$B$5/1000))</f>
        <v>0</v>
      </c>
      <c r="N7313" s="5">
        <f>电气设备逐时使用率计算!H7289</f>
        <v>22.208055000000002</v>
      </c>
      <c r="O7313" s="5">
        <f>灯光逐时使用率计算!H7289</f>
        <v>11.844296</v>
      </c>
      <c r="P7313" s="19">
        <f t="shared" si="1028"/>
        <v>34.052351000000002</v>
      </c>
      <c r="Q7313" s="19">
        <f t="shared" si="1032"/>
        <v>0</v>
      </c>
      <c r="R7313" s="20">
        <f t="shared" si="1029"/>
        <v>8.066058</v>
      </c>
      <c r="S7313" s="20">
        <f t="shared" si="1033"/>
        <v>0</v>
      </c>
      <c r="T7313" s="20">
        <f>IF((T7312+R7313)&lt;0,0,IF((T7312+R7313)&gt;结论【关键目标】!C$28,结论【关键目标】!C$28,T7312+R7313))</f>
        <v>17.124281999999994</v>
      </c>
      <c r="U7313" s="19">
        <f>IF((T7312+R7313)&lt;结论【关键目标】!$C$28,0,(发电量计算【计算逻辑页】!R7313+发电量计算【计算逻辑页】!T7312-结论【关键目标】!$C$28))</f>
        <v>0</v>
      </c>
      <c r="V7313" s="5">
        <f t="shared" si="1030"/>
        <v>0</v>
      </c>
      <c r="W7313" s="5">
        <f t="shared" si="1031"/>
        <v>5.7115756697999993</v>
      </c>
      <c r="X7313" s="5">
        <f t="shared" si="1034"/>
        <v>0</v>
      </c>
    </row>
    <row r="7314" spans="1:24" x14ac:dyDescent="0.15">
      <c r="A7314" s="7">
        <v>7313</v>
      </c>
      <c r="B7314" s="7">
        <v>11</v>
      </c>
      <c r="C7314" s="7">
        <v>1</v>
      </c>
      <c r="D7314" s="7">
        <v>17</v>
      </c>
      <c r="E7314" s="7">
        <v>305</v>
      </c>
      <c r="F7314" s="7">
        <v>14</v>
      </c>
      <c r="G7314" s="7">
        <v>0</v>
      </c>
      <c r="H7314" s="7">
        <f t="shared" si="1026"/>
        <v>3</v>
      </c>
      <c r="I7314" s="16">
        <f t="shared" si="1027"/>
        <v>45231</v>
      </c>
      <c r="J7314" s="17">
        <v>0.70809999999999995</v>
      </c>
      <c r="K7314" s="18">
        <f>G7314*结论【关键目标】!C$27*0.7735*0.001</f>
        <v>0</v>
      </c>
      <c r="L7314" s="5">
        <v>0</v>
      </c>
      <c r="M7314" s="5">
        <f>ABS(IF(L7314&lt;=0,L7314/耗电量关键数据!$B$6/1000,L7314/耗电量关键数据!$B$5/1000))</f>
        <v>0</v>
      </c>
      <c r="N7314" s="5">
        <f>电气设备逐时使用率计算!H7290</f>
        <v>22.208055000000002</v>
      </c>
      <c r="O7314" s="5">
        <f>灯光逐时使用率计算!H7290</f>
        <v>11.844296</v>
      </c>
      <c r="P7314" s="19">
        <f t="shared" si="1028"/>
        <v>34.052351000000002</v>
      </c>
      <c r="Q7314" s="19">
        <f t="shared" si="1032"/>
        <v>0</v>
      </c>
      <c r="R7314" s="20">
        <f t="shared" si="1029"/>
        <v>0</v>
      </c>
      <c r="S7314" s="20">
        <f t="shared" si="1033"/>
        <v>0</v>
      </c>
      <c r="T7314" s="20">
        <f>IF((T7313+R7314)&lt;0,0,IF((T7313+R7314)&gt;结论【关键目标】!C$28,结论【关键目标】!C$28,T7313+R7314))</f>
        <v>17.124281999999994</v>
      </c>
      <c r="U7314" s="19">
        <f>IF((T7313+R7314)&lt;结论【关键目标】!$C$28,0,(发电量计算【计算逻辑页】!R7314+发电量计算【计算逻辑页】!T7313-结论【关键目标】!$C$28))</f>
        <v>0</v>
      </c>
      <c r="V7314" s="5">
        <f t="shared" si="1030"/>
        <v>0</v>
      </c>
      <c r="W7314" s="5">
        <f t="shared" si="1031"/>
        <v>0</v>
      </c>
      <c r="X7314" s="5">
        <f t="shared" si="1034"/>
        <v>0</v>
      </c>
    </row>
    <row r="7315" spans="1:24" x14ac:dyDescent="0.15">
      <c r="A7315" s="7">
        <v>7314</v>
      </c>
      <c r="B7315" s="7">
        <v>11</v>
      </c>
      <c r="C7315" s="7">
        <v>1</v>
      </c>
      <c r="D7315" s="7">
        <v>18</v>
      </c>
      <c r="E7315" s="7">
        <v>305</v>
      </c>
      <c r="F7315" s="7">
        <v>13.7</v>
      </c>
      <c r="G7315" s="7">
        <v>0</v>
      </c>
      <c r="H7315" s="7">
        <f t="shared" si="1026"/>
        <v>3</v>
      </c>
      <c r="I7315" s="16">
        <f t="shared" si="1027"/>
        <v>45231</v>
      </c>
      <c r="J7315" s="17">
        <v>0.70809999999999995</v>
      </c>
      <c r="K7315" s="18">
        <f>G7315*结论【关键目标】!C$27*0.7735*0.001</f>
        <v>0</v>
      </c>
      <c r="L7315" s="5">
        <v>0</v>
      </c>
      <c r="M7315" s="5">
        <f>ABS(IF(L7315&lt;=0,L7315/耗电量关键数据!$B$6/1000,L7315/耗电量关键数据!$B$5/1000))</f>
        <v>0</v>
      </c>
      <c r="N7315" s="5">
        <f>电气设备逐时使用率计算!H7291</f>
        <v>7.0130699999999999</v>
      </c>
      <c r="O7315" s="5">
        <f>灯光逐时使用率计算!H7291</f>
        <v>3.7403040000000001</v>
      </c>
      <c r="P7315" s="19">
        <f t="shared" si="1028"/>
        <v>10.753374000000001</v>
      </c>
      <c r="Q7315" s="19">
        <f t="shared" si="1032"/>
        <v>0</v>
      </c>
      <c r="R7315" s="20">
        <f t="shared" si="1029"/>
        <v>0</v>
      </c>
      <c r="S7315" s="20">
        <f t="shared" si="1033"/>
        <v>0</v>
      </c>
      <c r="T7315" s="20">
        <f>IF((T7314+R7315)&lt;0,0,IF((T7314+R7315)&gt;结论【关键目标】!C$28,结论【关键目标】!C$28,T7314+R7315))</f>
        <v>17.124281999999994</v>
      </c>
      <c r="U7315" s="19">
        <f>IF((T7314+R7315)&lt;结论【关键目标】!$C$28,0,(发电量计算【计算逻辑页】!R7315+发电量计算【计算逻辑页】!T7314-结论【关键目标】!$C$28))</f>
        <v>0</v>
      </c>
      <c r="V7315" s="5">
        <f t="shared" si="1030"/>
        <v>0</v>
      </c>
      <c r="W7315" s="5">
        <f t="shared" si="1031"/>
        <v>0</v>
      </c>
      <c r="X7315" s="5">
        <f t="shared" si="1034"/>
        <v>0</v>
      </c>
    </row>
    <row r="7316" spans="1:24" x14ac:dyDescent="0.15">
      <c r="A7316" s="7">
        <v>7315</v>
      </c>
      <c r="B7316" s="7">
        <v>11</v>
      </c>
      <c r="C7316" s="7">
        <v>1</v>
      </c>
      <c r="D7316" s="7">
        <v>19</v>
      </c>
      <c r="E7316" s="7">
        <v>305</v>
      </c>
      <c r="F7316" s="7">
        <v>10</v>
      </c>
      <c r="G7316" s="7">
        <v>0</v>
      </c>
      <c r="H7316" s="7">
        <f t="shared" si="1026"/>
        <v>3</v>
      </c>
      <c r="I7316" s="16">
        <f t="shared" si="1027"/>
        <v>45231</v>
      </c>
      <c r="J7316" s="17">
        <v>1.2267999999999999</v>
      </c>
      <c r="K7316" s="18">
        <f>G7316*结论【关键目标】!C$27*0.7735*0.001</f>
        <v>0</v>
      </c>
      <c r="L7316" s="5">
        <v>0</v>
      </c>
      <c r="M7316" s="5">
        <f>ABS(IF(L7316&lt;=0,L7316/耗电量关键数据!$B$6/1000,L7316/耗电量关键数据!$B$5/1000))</f>
        <v>0</v>
      </c>
      <c r="N7316" s="5">
        <f>电气设备逐时使用率计算!H7292</f>
        <v>7.0130699999999999</v>
      </c>
      <c r="O7316" s="5">
        <f>灯光逐时使用率计算!H7292</f>
        <v>3.7403040000000001</v>
      </c>
      <c r="P7316" s="19">
        <f t="shared" si="1028"/>
        <v>10.753374000000001</v>
      </c>
      <c r="Q7316" s="19">
        <f t="shared" si="1032"/>
        <v>10.753374000000001</v>
      </c>
      <c r="R7316" s="20">
        <f t="shared" si="1029"/>
        <v>-10.753374000000001</v>
      </c>
      <c r="S7316" s="20">
        <f t="shared" si="1033"/>
        <v>10.753374000000001</v>
      </c>
      <c r="T7316" s="20">
        <f>IF((T7315+R7316)&lt;0,0,IF((T7315+R7316)&gt;结论【关键目标】!C$28,结论【关键目标】!C$28,T7315+R7316))</f>
        <v>6.3709079999999929</v>
      </c>
      <c r="U7316" s="19">
        <f>IF((T7315+R7316)&lt;结论【关键目标】!$C$28,0,(发电量计算【计算逻辑页】!R7316+发电量计算【计算逻辑页】!T7315-结论【关键目标】!$C$28))</f>
        <v>0</v>
      </c>
      <c r="V7316" s="5">
        <f t="shared" si="1030"/>
        <v>0</v>
      </c>
      <c r="W7316" s="5">
        <f t="shared" si="1031"/>
        <v>0</v>
      </c>
      <c r="X7316" s="5">
        <f t="shared" si="1034"/>
        <v>5.5860121343999936</v>
      </c>
    </row>
    <row r="7317" spans="1:24" x14ac:dyDescent="0.15">
      <c r="A7317" s="7">
        <v>7316</v>
      </c>
      <c r="B7317" s="7">
        <v>11</v>
      </c>
      <c r="C7317" s="7">
        <v>1</v>
      </c>
      <c r="D7317" s="7">
        <v>20</v>
      </c>
      <c r="E7317" s="7">
        <v>305</v>
      </c>
      <c r="F7317" s="7">
        <v>9</v>
      </c>
      <c r="G7317" s="7">
        <v>0</v>
      </c>
      <c r="H7317" s="7">
        <f t="shared" si="1026"/>
        <v>3</v>
      </c>
      <c r="I7317" s="16">
        <f t="shared" si="1027"/>
        <v>45231</v>
      </c>
      <c r="J7317" s="17">
        <v>1.2267999999999999</v>
      </c>
      <c r="K7317" s="18">
        <f>G7317*结论【关键目标】!C$27*0.7735*0.001</f>
        <v>0</v>
      </c>
      <c r="L7317" s="5">
        <v>0</v>
      </c>
      <c r="M7317" s="5">
        <f>ABS(IF(L7317&lt;=0,L7317/耗电量关键数据!$B$6/1000,L7317/耗电量关键数据!$B$5/1000))</f>
        <v>0</v>
      </c>
      <c r="N7317" s="5">
        <f>电气设备逐时使用率计算!H7293</f>
        <v>1.1688450000000001</v>
      </c>
      <c r="O7317" s="5">
        <f>灯光逐时使用率计算!H7293</f>
        <v>0.37403039999999999</v>
      </c>
      <c r="P7317" s="19">
        <f t="shared" si="1028"/>
        <v>1.5428754000000002</v>
      </c>
      <c r="Q7317" s="19">
        <f t="shared" si="1032"/>
        <v>1.5428754000000002</v>
      </c>
      <c r="R7317" s="20">
        <f t="shared" si="1029"/>
        <v>-1.5428754000000002</v>
      </c>
      <c r="S7317" s="20">
        <f t="shared" si="1033"/>
        <v>1.5428754000000002</v>
      </c>
      <c r="T7317" s="20">
        <f>IF((T7316+R7317)&lt;0,0,IF((T7316+R7317)&gt;结论【关键目标】!C$28,结论【关键目标】!C$28,T7316+R7317))</f>
        <v>4.8280325999999931</v>
      </c>
      <c r="U7317" s="19">
        <f>IF((T7316+R7317)&lt;结论【关键目标】!$C$28,0,(发电量计算【计算逻辑页】!R7317+发电量计算【计算逻辑页】!T7316-结论【关键目标】!$C$28))</f>
        <v>0</v>
      </c>
      <c r="V7317" s="5">
        <f t="shared" si="1030"/>
        <v>0</v>
      </c>
      <c r="W7317" s="5">
        <f t="shared" si="1031"/>
        <v>0</v>
      </c>
      <c r="X7317" s="5">
        <f t="shared" si="1034"/>
        <v>1.3527931507200002</v>
      </c>
    </row>
    <row r="7318" spans="1:24" x14ac:dyDescent="0.15">
      <c r="A7318" s="7">
        <v>7317</v>
      </c>
      <c r="B7318" s="7">
        <v>11</v>
      </c>
      <c r="C7318" s="7">
        <v>1</v>
      </c>
      <c r="D7318" s="7">
        <v>21</v>
      </c>
      <c r="E7318" s="7">
        <v>305</v>
      </c>
      <c r="F7318" s="7">
        <v>9.3000000000000007</v>
      </c>
      <c r="G7318" s="7">
        <v>0</v>
      </c>
      <c r="H7318" s="7">
        <f t="shared" si="1026"/>
        <v>3</v>
      </c>
      <c r="I7318" s="16">
        <f t="shared" si="1027"/>
        <v>45231</v>
      </c>
      <c r="J7318" s="17">
        <v>1.2267999999999999</v>
      </c>
      <c r="K7318" s="18">
        <f>G7318*结论【关键目标】!C$27*0.7735*0.001</f>
        <v>0</v>
      </c>
      <c r="L7318" s="5">
        <v>0</v>
      </c>
      <c r="M7318" s="5">
        <f>ABS(IF(L7318&lt;=0,L7318/耗电量关键数据!$B$6/1000,L7318/耗电量关键数据!$B$5/1000))</f>
        <v>0</v>
      </c>
      <c r="N7318" s="5">
        <f>电气设备逐时使用率计算!H7294</f>
        <v>1.1688450000000001</v>
      </c>
      <c r="O7318" s="5">
        <f>灯光逐时使用率计算!H7294</f>
        <v>0.37403039999999999</v>
      </c>
      <c r="P7318" s="19">
        <f t="shared" si="1028"/>
        <v>1.5428754000000002</v>
      </c>
      <c r="Q7318" s="19">
        <f t="shared" si="1032"/>
        <v>1.5428754000000002</v>
      </c>
      <c r="R7318" s="20">
        <f t="shared" si="1029"/>
        <v>-1.5428754000000002</v>
      </c>
      <c r="S7318" s="20">
        <f t="shared" si="1033"/>
        <v>1.5428754000000002</v>
      </c>
      <c r="T7318" s="20">
        <f>IF((T7317+R7318)&lt;0,0,IF((T7317+R7318)&gt;结论【关键目标】!C$28,结论【关键目标】!C$28,T7317+R7318))</f>
        <v>3.2851571999999929</v>
      </c>
      <c r="U7318" s="19">
        <f>IF((T7317+R7318)&lt;结论【关键目标】!$C$28,0,(发电量计算【计算逻辑页】!R7318+发电量计算【计算逻辑页】!T7317-结论【关键目标】!$C$28))</f>
        <v>0</v>
      </c>
      <c r="V7318" s="5">
        <f t="shared" si="1030"/>
        <v>0</v>
      </c>
      <c r="W7318" s="5">
        <f t="shared" si="1031"/>
        <v>0</v>
      </c>
      <c r="X7318" s="5">
        <f t="shared" si="1034"/>
        <v>1.3527931507200002</v>
      </c>
    </row>
    <row r="7319" spans="1:24" x14ac:dyDescent="0.15">
      <c r="A7319" s="7">
        <v>7318</v>
      </c>
      <c r="B7319" s="7">
        <v>11</v>
      </c>
      <c r="C7319" s="7">
        <v>1</v>
      </c>
      <c r="D7319" s="7">
        <v>22</v>
      </c>
      <c r="E7319" s="7">
        <v>305</v>
      </c>
      <c r="F7319" s="7">
        <v>9</v>
      </c>
      <c r="G7319" s="7">
        <v>0</v>
      </c>
      <c r="H7319" s="7">
        <f t="shared" si="1026"/>
        <v>3</v>
      </c>
      <c r="I7319" s="16">
        <f t="shared" si="1027"/>
        <v>45231</v>
      </c>
      <c r="J7319" s="17">
        <v>0.70809999999999995</v>
      </c>
      <c r="K7319" s="18">
        <f>G7319*结论【关键目标】!C$27*0.7735*0.001</f>
        <v>0</v>
      </c>
      <c r="L7319" s="5">
        <v>0</v>
      </c>
      <c r="M7319" s="5">
        <f>ABS(IF(L7319&lt;=0,L7319/耗电量关键数据!$B$6/1000,L7319/耗电量关键数据!$B$5/1000))</f>
        <v>0</v>
      </c>
      <c r="N7319" s="5">
        <f>电气设备逐时使用率计算!H7295</f>
        <v>1.1688450000000001</v>
      </c>
      <c r="O7319" s="5">
        <f>灯光逐时使用率计算!H7295</f>
        <v>0.37403039999999999</v>
      </c>
      <c r="P7319" s="19">
        <f t="shared" si="1028"/>
        <v>1.5428754000000002</v>
      </c>
      <c r="Q7319" s="19">
        <f t="shared" si="1032"/>
        <v>0</v>
      </c>
      <c r="R7319" s="20">
        <f t="shared" si="1029"/>
        <v>0</v>
      </c>
      <c r="S7319" s="20">
        <f t="shared" si="1033"/>
        <v>0</v>
      </c>
      <c r="T7319" s="20">
        <f>IF((T7318+R7319)&lt;0,0,IF((T7318+R7319)&gt;结论【关键目标】!C$28,结论【关键目标】!C$28,T7318+R7319))</f>
        <v>3.2851571999999929</v>
      </c>
      <c r="U7319" s="19">
        <f>IF((T7318+R7319)&lt;结论【关键目标】!$C$28,0,(发电量计算【计算逻辑页】!R7319+发电量计算【计算逻辑页】!T7318-结论【关键目标】!$C$28))</f>
        <v>0</v>
      </c>
      <c r="V7319" s="5">
        <f t="shared" si="1030"/>
        <v>0</v>
      </c>
      <c r="W7319" s="5">
        <f t="shared" si="1031"/>
        <v>0</v>
      </c>
      <c r="X7319" s="5">
        <f t="shared" si="1034"/>
        <v>0</v>
      </c>
    </row>
    <row r="7320" spans="1:24" x14ac:dyDescent="0.15">
      <c r="A7320" s="7">
        <v>7319</v>
      </c>
      <c r="B7320" s="7">
        <v>11</v>
      </c>
      <c r="C7320" s="7">
        <v>1</v>
      </c>
      <c r="D7320" s="7">
        <v>23</v>
      </c>
      <c r="E7320" s="7">
        <v>305</v>
      </c>
      <c r="F7320" s="7">
        <v>8</v>
      </c>
      <c r="G7320" s="7">
        <v>0</v>
      </c>
      <c r="H7320" s="7">
        <f t="shared" si="1026"/>
        <v>3</v>
      </c>
      <c r="I7320" s="16">
        <f t="shared" si="1027"/>
        <v>45231</v>
      </c>
      <c r="J7320" s="17">
        <v>0.70809999999999995</v>
      </c>
      <c r="K7320" s="18">
        <f>G7320*结论【关键目标】!C$27*0.7735*0.001</f>
        <v>0</v>
      </c>
      <c r="L7320" s="5">
        <v>0</v>
      </c>
      <c r="M7320" s="5">
        <f>ABS(IF(L7320&lt;=0,L7320/耗电量关键数据!$B$6/1000,L7320/耗电量关键数据!$B$5/1000))</f>
        <v>0</v>
      </c>
      <c r="N7320" s="5">
        <f>电气设备逐时使用率计算!H7296</f>
        <v>1.1688450000000001</v>
      </c>
      <c r="O7320" s="5">
        <f>灯光逐时使用率计算!H7296</f>
        <v>0.37403039999999999</v>
      </c>
      <c r="P7320" s="19">
        <f t="shared" si="1028"/>
        <v>1.5428754000000002</v>
      </c>
      <c r="Q7320" s="19">
        <f t="shared" si="1032"/>
        <v>0</v>
      </c>
      <c r="R7320" s="20">
        <f t="shared" si="1029"/>
        <v>0</v>
      </c>
      <c r="S7320" s="20">
        <f t="shared" si="1033"/>
        <v>0</v>
      </c>
      <c r="T7320" s="20">
        <f>IF((T7319+R7320)&lt;0,0,IF((T7319+R7320)&gt;结论【关键目标】!C$28,结论【关键目标】!C$28,T7319+R7320))</f>
        <v>3.2851571999999929</v>
      </c>
      <c r="U7320" s="19">
        <f>IF((T7319+R7320)&lt;结论【关键目标】!$C$28,0,(发电量计算【计算逻辑页】!R7320+发电量计算【计算逻辑页】!T7319-结论【关键目标】!$C$28))</f>
        <v>0</v>
      </c>
      <c r="V7320" s="5">
        <f t="shared" si="1030"/>
        <v>0</v>
      </c>
      <c r="W7320" s="5">
        <f t="shared" si="1031"/>
        <v>0</v>
      </c>
      <c r="X7320" s="5">
        <f t="shared" si="1034"/>
        <v>0</v>
      </c>
    </row>
    <row r="7321" spans="1:24" x14ac:dyDescent="0.15">
      <c r="A7321" s="7">
        <v>7320</v>
      </c>
      <c r="B7321" s="7">
        <v>11</v>
      </c>
      <c r="C7321" s="7">
        <v>1</v>
      </c>
      <c r="D7321" s="7">
        <v>24</v>
      </c>
      <c r="E7321" s="7">
        <v>305</v>
      </c>
      <c r="F7321" s="7">
        <v>9.5</v>
      </c>
      <c r="G7321" s="7">
        <v>0</v>
      </c>
      <c r="H7321" s="7">
        <f t="shared" si="1026"/>
        <v>3</v>
      </c>
      <c r="I7321" s="16">
        <f t="shared" si="1027"/>
        <v>45231</v>
      </c>
      <c r="J7321" s="17">
        <v>0.2407</v>
      </c>
      <c r="K7321" s="18">
        <f>G7321*结论【关键目标】!C$27*0.7735*0.001</f>
        <v>0</v>
      </c>
      <c r="L7321" s="5">
        <v>0</v>
      </c>
      <c r="M7321" s="5">
        <f>ABS(IF(L7321&lt;=0,L7321/耗电量关键数据!$B$6/1000,L7321/耗电量关键数据!$B$5/1000))</f>
        <v>0</v>
      </c>
      <c r="N7321" s="5">
        <f>电气设备逐时使用率计算!H7297</f>
        <v>1.1688450000000001</v>
      </c>
      <c r="O7321" s="5">
        <f>灯光逐时使用率计算!H7297</f>
        <v>0.37403039999999999</v>
      </c>
      <c r="P7321" s="19">
        <f t="shared" si="1028"/>
        <v>1.5428754000000002</v>
      </c>
      <c r="Q7321" s="19">
        <f t="shared" si="1032"/>
        <v>0</v>
      </c>
      <c r="R7321" s="20">
        <f t="shared" si="1029"/>
        <v>0</v>
      </c>
      <c r="S7321" s="20">
        <f t="shared" si="1033"/>
        <v>0</v>
      </c>
      <c r="T7321" s="20">
        <f>IF((T7320+R7321)&lt;0,0,IF((T7320+R7321)&gt;结论【关键目标】!C$28,结论【关键目标】!C$28,T7320+R7321))</f>
        <v>3.2851571999999929</v>
      </c>
      <c r="U7321" s="19">
        <f>IF((T7320+R7321)&lt;结论【关键目标】!$C$28,0,(发电量计算【计算逻辑页】!R7321+发电量计算【计算逻辑页】!T7320-结论【关键目标】!$C$28))</f>
        <v>0</v>
      </c>
      <c r="V7321" s="5">
        <f t="shared" si="1030"/>
        <v>0</v>
      </c>
      <c r="W7321" s="5">
        <f t="shared" si="1031"/>
        <v>0</v>
      </c>
      <c r="X7321" s="5">
        <f t="shared" si="1034"/>
        <v>0</v>
      </c>
    </row>
    <row r="7322" spans="1:24" x14ac:dyDescent="0.15">
      <c r="A7322" s="7">
        <v>7321</v>
      </c>
      <c r="B7322" s="7">
        <v>11</v>
      </c>
      <c r="C7322" s="7">
        <v>2</v>
      </c>
      <c r="D7322" s="7">
        <v>1</v>
      </c>
      <c r="E7322" s="7">
        <v>306</v>
      </c>
      <c r="F7322" s="7">
        <v>8</v>
      </c>
      <c r="G7322" s="7">
        <v>0</v>
      </c>
      <c r="H7322" s="7">
        <f t="shared" si="1026"/>
        <v>4</v>
      </c>
      <c r="I7322" s="16">
        <f t="shared" si="1027"/>
        <v>45232</v>
      </c>
      <c r="J7322" s="17">
        <v>0.2407</v>
      </c>
      <c r="K7322" s="18">
        <f>G7322*结论【关键目标】!C$27*0.7735*0.001</f>
        <v>0</v>
      </c>
      <c r="L7322" s="5">
        <v>0</v>
      </c>
      <c r="M7322" s="5">
        <f>ABS(IF(L7322&lt;=0,L7322/耗电量关键数据!$B$6/1000,L7322/耗电量关键数据!$B$5/1000))</f>
        <v>0</v>
      </c>
      <c r="N7322" s="5">
        <f>电气设备逐时使用率计算!H7298</f>
        <v>1.1688450000000001</v>
      </c>
      <c r="O7322" s="5">
        <f>灯光逐时使用率计算!H7298</f>
        <v>0.37403039999999999</v>
      </c>
      <c r="P7322" s="19">
        <f t="shared" si="1028"/>
        <v>1.5428754000000002</v>
      </c>
      <c r="Q7322" s="19">
        <f t="shared" si="1032"/>
        <v>0</v>
      </c>
      <c r="R7322" s="20">
        <f t="shared" si="1029"/>
        <v>0</v>
      </c>
      <c r="S7322" s="20">
        <f t="shared" si="1033"/>
        <v>0</v>
      </c>
      <c r="T7322" s="20">
        <f>IF((T7321+R7322)&lt;0,0,IF((T7321+R7322)&gt;结论【关键目标】!C$28,结论【关键目标】!C$28,T7321+R7322))</f>
        <v>3.2851571999999929</v>
      </c>
      <c r="U7322" s="19">
        <f>IF((T7321+R7322)&lt;结论【关键目标】!$C$28,0,(发电量计算【计算逻辑页】!R7322+发电量计算【计算逻辑页】!T7321-结论【关键目标】!$C$28))</f>
        <v>0</v>
      </c>
      <c r="V7322" s="5">
        <f t="shared" si="1030"/>
        <v>0</v>
      </c>
      <c r="W7322" s="5">
        <f t="shared" si="1031"/>
        <v>0</v>
      </c>
      <c r="X7322" s="5">
        <f t="shared" si="1034"/>
        <v>0</v>
      </c>
    </row>
    <row r="7323" spans="1:24" x14ac:dyDescent="0.15">
      <c r="A7323" s="7">
        <v>7322</v>
      </c>
      <c r="B7323" s="7">
        <v>11</v>
      </c>
      <c r="C7323" s="7">
        <v>2</v>
      </c>
      <c r="D7323" s="7">
        <v>2</v>
      </c>
      <c r="E7323" s="7">
        <v>306</v>
      </c>
      <c r="F7323" s="7">
        <v>6</v>
      </c>
      <c r="G7323" s="7">
        <v>0</v>
      </c>
      <c r="H7323" s="7">
        <f t="shared" si="1026"/>
        <v>4</v>
      </c>
      <c r="I7323" s="16">
        <f t="shared" si="1027"/>
        <v>45232</v>
      </c>
      <c r="J7323" s="17">
        <v>0.2407</v>
      </c>
      <c r="K7323" s="18">
        <f>G7323*结论【关键目标】!C$27*0.7735*0.001</f>
        <v>0</v>
      </c>
      <c r="L7323" s="5">
        <v>0</v>
      </c>
      <c r="M7323" s="5">
        <f>ABS(IF(L7323&lt;=0,L7323/耗电量关键数据!$B$6/1000,L7323/耗电量关键数据!$B$5/1000))</f>
        <v>0</v>
      </c>
      <c r="N7323" s="5">
        <f>电气设备逐时使用率计算!H7299</f>
        <v>1.1688450000000001</v>
      </c>
      <c r="O7323" s="5">
        <f>灯光逐时使用率计算!H7299</f>
        <v>0.37403039999999999</v>
      </c>
      <c r="P7323" s="19">
        <f t="shared" si="1028"/>
        <v>1.5428754000000002</v>
      </c>
      <c r="Q7323" s="19">
        <f t="shared" si="1032"/>
        <v>0</v>
      </c>
      <c r="R7323" s="20">
        <f t="shared" si="1029"/>
        <v>0</v>
      </c>
      <c r="S7323" s="20">
        <f t="shared" si="1033"/>
        <v>0</v>
      </c>
      <c r="T7323" s="20">
        <f>IF((T7322+R7323)&lt;0,0,IF((T7322+R7323)&gt;结论【关键目标】!C$28,结论【关键目标】!C$28,T7322+R7323))</f>
        <v>3.2851571999999929</v>
      </c>
      <c r="U7323" s="19">
        <f>IF((T7322+R7323)&lt;结论【关键目标】!$C$28,0,(发电量计算【计算逻辑页】!R7323+发电量计算【计算逻辑页】!T7322-结论【关键目标】!$C$28))</f>
        <v>0</v>
      </c>
      <c r="V7323" s="5">
        <f t="shared" si="1030"/>
        <v>0</v>
      </c>
      <c r="W7323" s="5">
        <f t="shared" si="1031"/>
        <v>0</v>
      </c>
      <c r="X7323" s="5">
        <f t="shared" si="1034"/>
        <v>0</v>
      </c>
    </row>
    <row r="7324" spans="1:24" x14ac:dyDescent="0.15">
      <c r="A7324" s="7">
        <v>7323</v>
      </c>
      <c r="B7324" s="7">
        <v>11</v>
      </c>
      <c r="C7324" s="7">
        <v>2</v>
      </c>
      <c r="D7324" s="7">
        <v>3</v>
      </c>
      <c r="E7324" s="7">
        <v>306</v>
      </c>
      <c r="F7324" s="7">
        <v>11.6</v>
      </c>
      <c r="G7324" s="7">
        <v>0</v>
      </c>
      <c r="H7324" s="7">
        <f t="shared" si="1026"/>
        <v>4</v>
      </c>
      <c r="I7324" s="16">
        <f t="shared" si="1027"/>
        <v>45232</v>
      </c>
      <c r="J7324" s="17">
        <v>0.2407</v>
      </c>
      <c r="K7324" s="18">
        <f>G7324*结论【关键目标】!C$27*0.7735*0.001</f>
        <v>0</v>
      </c>
      <c r="L7324" s="5">
        <v>0</v>
      </c>
      <c r="M7324" s="5">
        <f>ABS(IF(L7324&lt;=0,L7324/耗电量关键数据!$B$6/1000,L7324/耗电量关键数据!$B$5/1000))</f>
        <v>0</v>
      </c>
      <c r="N7324" s="5">
        <f>电气设备逐时使用率计算!H7300</f>
        <v>1.1688450000000001</v>
      </c>
      <c r="O7324" s="5">
        <f>灯光逐时使用率计算!H7300</f>
        <v>0.37403039999999999</v>
      </c>
      <c r="P7324" s="19">
        <f t="shared" si="1028"/>
        <v>1.5428754000000002</v>
      </c>
      <c r="Q7324" s="19">
        <f t="shared" si="1032"/>
        <v>0</v>
      </c>
      <c r="R7324" s="20">
        <f t="shared" si="1029"/>
        <v>0</v>
      </c>
      <c r="S7324" s="20">
        <f t="shared" si="1033"/>
        <v>0</v>
      </c>
      <c r="T7324" s="20">
        <f>IF((T7323+R7324)&lt;0,0,IF((T7323+R7324)&gt;结论【关键目标】!C$28,结论【关键目标】!C$28,T7323+R7324))</f>
        <v>3.2851571999999929</v>
      </c>
      <c r="U7324" s="19">
        <f>IF((T7323+R7324)&lt;结论【关键目标】!$C$28,0,(发电量计算【计算逻辑页】!R7324+发电量计算【计算逻辑页】!T7323-结论【关键目标】!$C$28))</f>
        <v>0</v>
      </c>
      <c r="V7324" s="5">
        <f t="shared" si="1030"/>
        <v>0</v>
      </c>
      <c r="W7324" s="5">
        <f t="shared" si="1031"/>
        <v>0</v>
      </c>
      <c r="X7324" s="5">
        <f t="shared" si="1034"/>
        <v>0</v>
      </c>
    </row>
    <row r="7325" spans="1:24" x14ac:dyDescent="0.15">
      <c r="A7325" s="7">
        <v>7324</v>
      </c>
      <c r="B7325" s="7">
        <v>11</v>
      </c>
      <c r="C7325" s="7">
        <v>2</v>
      </c>
      <c r="D7325" s="7">
        <v>4</v>
      </c>
      <c r="E7325" s="7">
        <v>306</v>
      </c>
      <c r="F7325" s="7">
        <v>9.3000000000000007</v>
      </c>
      <c r="G7325" s="7">
        <v>0</v>
      </c>
      <c r="H7325" s="7">
        <f t="shared" si="1026"/>
        <v>4</v>
      </c>
      <c r="I7325" s="16">
        <f t="shared" si="1027"/>
        <v>45232</v>
      </c>
      <c r="J7325" s="17">
        <v>0.2407</v>
      </c>
      <c r="K7325" s="18">
        <f>G7325*结论【关键目标】!C$27*0.7735*0.001</f>
        <v>0</v>
      </c>
      <c r="L7325" s="5">
        <v>0</v>
      </c>
      <c r="M7325" s="5">
        <f>ABS(IF(L7325&lt;=0,L7325/耗电量关键数据!$B$6/1000,L7325/耗电量关键数据!$B$5/1000))</f>
        <v>0</v>
      </c>
      <c r="N7325" s="5">
        <f>电气设备逐时使用率计算!H7301</f>
        <v>1.1688450000000001</v>
      </c>
      <c r="O7325" s="5">
        <f>灯光逐时使用率计算!H7301</f>
        <v>0.37403039999999999</v>
      </c>
      <c r="P7325" s="19">
        <f t="shared" si="1028"/>
        <v>1.5428754000000002</v>
      </c>
      <c r="Q7325" s="19">
        <f t="shared" si="1032"/>
        <v>0</v>
      </c>
      <c r="R7325" s="20">
        <f t="shared" si="1029"/>
        <v>0</v>
      </c>
      <c r="S7325" s="20">
        <f t="shared" si="1033"/>
        <v>0</v>
      </c>
      <c r="T7325" s="20">
        <f>IF((T7324+R7325)&lt;0,0,IF((T7324+R7325)&gt;结论【关键目标】!C$28,结论【关键目标】!C$28,T7324+R7325))</f>
        <v>3.2851571999999929</v>
      </c>
      <c r="U7325" s="19">
        <f>IF((T7324+R7325)&lt;结论【关键目标】!$C$28,0,(发电量计算【计算逻辑页】!R7325+发电量计算【计算逻辑页】!T7324-结论【关键目标】!$C$28))</f>
        <v>0</v>
      </c>
      <c r="V7325" s="5">
        <f t="shared" si="1030"/>
        <v>0</v>
      </c>
      <c r="W7325" s="5">
        <f t="shared" si="1031"/>
        <v>0</v>
      </c>
      <c r="X7325" s="5">
        <f t="shared" si="1034"/>
        <v>0</v>
      </c>
    </row>
    <row r="7326" spans="1:24" x14ac:dyDescent="0.15">
      <c r="A7326" s="7">
        <v>7325</v>
      </c>
      <c r="B7326" s="7">
        <v>11</v>
      </c>
      <c r="C7326" s="7">
        <v>2</v>
      </c>
      <c r="D7326" s="7">
        <v>5</v>
      </c>
      <c r="E7326" s="7">
        <v>306</v>
      </c>
      <c r="F7326" s="7">
        <v>7</v>
      </c>
      <c r="G7326" s="7">
        <v>0</v>
      </c>
      <c r="H7326" s="7">
        <f t="shared" si="1026"/>
        <v>4</v>
      </c>
      <c r="I7326" s="16">
        <f t="shared" si="1027"/>
        <v>45232</v>
      </c>
      <c r="J7326" s="17">
        <v>0.2407</v>
      </c>
      <c r="K7326" s="18">
        <f>G7326*结论【关键目标】!C$27*0.7735*0.001</f>
        <v>0</v>
      </c>
      <c r="L7326" s="5">
        <v>0</v>
      </c>
      <c r="M7326" s="5">
        <f>ABS(IF(L7326&lt;=0,L7326/耗电量关键数据!$B$6/1000,L7326/耗电量关键数据!$B$5/1000))</f>
        <v>0</v>
      </c>
      <c r="N7326" s="5">
        <f>电气设备逐时使用率计算!H7302</f>
        <v>1.1688450000000001</v>
      </c>
      <c r="O7326" s="5">
        <f>灯光逐时使用率计算!H7302</f>
        <v>0.37403039999999999</v>
      </c>
      <c r="P7326" s="19">
        <f t="shared" si="1028"/>
        <v>1.5428754000000002</v>
      </c>
      <c r="Q7326" s="19">
        <f t="shared" si="1032"/>
        <v>0</v>
      </c>
      <c r="R7326" s="20">
        <f t="shared" si="1029"/>
        <v>0</v>
      </c>
      <c r="S7326" s="20">
        <f t="shared" si="1033"/>
        <v>0</v>
      </c>
      <c r="T7326" s="20">
        <f>IF((T7325+R7326)&lt;0,0,IF((T7325+R7326)&gt;结论【关键目标】!C$28,结论【关键目标】!C$28,T7325+R7326))</f>
        <v>3.2851571999999929</v>
      </c>
      <c r="U7326" s="19">
        <f>IF((T7325+R7326)&lt;结论【关键目标】!$C$28,0,(发电量计算【计算逻辑页】!R7326+发电量计算【计算逻辑页】!T7325-结论【关键目标】!$C$28))</f>
        <v>0</v>
      </c>
      <c r="V7326" s="5">
        <f t="shared" si="1030"/>
        <v>0</v>
      </c>
      <c r="W7326" s="5">
        <f t="shared" si="1031"/>
        <v>0</v>
      </c>
      <c r="X7326" s="5">
        <f t="shared" si="1034"/>
        <v>0</v>
      </c>
    </row>
    <row r="7327" spans="1:24" x14ac:dyDescent="0.15">
      <c r="A7327" s="7">
        <v>7326</v>
      </c>
      <c r="B7327" s="7">
        <v>11</v>
      </c>
      <c r="C7327" s="7">
        <v>2</v>
      </c>
      <c r="D7327" s="7">
        <v>6</v>
      </c>
      <c r="E7327" s="7">
        <v>306</v>
      </c>
      <c r="F7327" s="7">
        <v>6.3</v>
      </c>
      <c r="G7327" s="7">
        <v>0</v>
      </c>
      <c r="H7327" s="7">
        <f t="shared" si="1026"/>
        <v>4</v>
      </c>
      <c r="I7327" s="16">
        <f t="shared" si="1027"/>
        <v>45232</v>
      </c>
      <c r="J7327" s="17">
        <v>0.2407</v>
      </c>
      <c r="K7327" s="18">
        <f>G7327*结论【关键目标】!C$27*0.7735*0.001</f>
        <v>0</v>
      </c>
      <c r="L7327" s="5">
        <v>0</v>
      </c>
      <c r="M7327" s="5">
        <f>ABS(IF(L7327&lt;=0,L7327/耗电量关键数据!$B$6/1000,L7327/耗电量关键数据!$B$5/1000))</f>
        <v>0</v>
      </c>
      <c r="N7327" s="5">
        <f>电气设备逐时使用率计算!H7303</f>
        <v>1.1688450000000001</v>
      </c>
      <c r="O7327" s="5">
        <f>灯光逐时使用率计算!H7303</f>
        <v>0.37403039999999999</v>
      </c>
      <c r="P7327" s="19">
        <f t="shared" si="1028"/>
        <v>1.5428754000000002</v>
      </c>
      <c r="Q7327" s="19">
        <f t="shared" si="1032"/>
        <v>0</v>
      </c>
      <c r="R7327" s="20">
        <f t="shared" si="1029"/>
        <v>0</v>
      </c>
      <c r="S7327" s="20">
        <f t="shared" si="1033"/>
        <v>0</v>
      </c>
      <c r="T7327" s="20">
        <f>IF((T7326+R7327)&lt;0,0,IF((T7326+R7327)&gt;结论【关键目标】!C$28,结论【关键目标】!C$28,T7326+R7327))</f>
        <v>3.2851571999999929</v>
      </c>
      <c r="U7327" s="19">
        <f>IF((T7326+R7327)&lt;结论【关键目标】!$C$28,0,(发电量计算【计算逻辑页】!R7327+发电量计算【计算逻辑页】!T7326-结论【关键目标】!$C$28))</f>
        <v>0</v>
      </c>
      <c r="V7327" s="5">
        <f t="shared" si="1030"/>
        <v>0</v>
      </c>
      <c r="W7327" s="5">
        <f t="shared" si="1031"/>
        <v>0</v>
      </c>
      <c r="X7327" s="5">
        <f t="shared" si="1034"/>
        <v>0</v>
      </c>
    </row>
    <row r="7328" spans="1:24" x14ac:dyDescent="0.15">
      <c r="A7328" s="7">
        <v>7327</v>
      </c>
      <c r="B7328" s="7">
        <v>11</v>
      </c>
      <c r="C7328" s="7">
        <v>2</v>
      </c>
      <c r="D7328" s="7">
        <v>7</v>
      </c>
      <c r="E7328" s="7">
        <v>306</v>
      </c>
      <c r="F7328" s="7">
        <v>10</v>
      </c>
      <c r="G7328" s="7">
        <v>20.8</v>
      </c>
      <c r="H7328" s="7">
        <f t="shared" si="1026"/>
        <v>4</v>
      </c>
      <c r="I7328" s="16">
        <f t="shared" si="1027"/>
        <v>45232</v>
      </c>
      <c r="J7328" s="17">
        <v>0.2407</v>
      </c>
      <c r="K7328" s="18">
        <f>G7328*结论【关键目标】!C$27*0.7735*0.001</f>
        <v>1.9306559999999999</v>
      </c>
      <c r="L7328" s="5">
        <v>0</v>
      </c>
      <c r="M7328" s="5">
        <f>ABS(IF(L7328&lt;=0,L7328/耗电量关键数据!$B$6/1000,L7328/耗电量关键数据!$B$5/1000))</f>
        <v>0</v>
      </c>
      <c r="N7328" s="5">
        <f>电气设备逐时使用率计算!H7304</f>
        <v>2.3376900000000003</v>
      </c>
      <c r="O7328" s="5">
        <f>灯光逐时使用率计算!H7304</f>
        <v>1.2467680000000001</v>
      </c>
      <c r="P7328" s="19">
        <f t="shared" si="1028"/>
        <v>3.5844580000000006</v>
      </c>
      <c r="Q7328" s="19">
        <f t="shared" si="1032"/>
        <v>0</v>
      </c>
      <c r="R7328" s="20">
        <f t="shared" si="1029"/>
        <v>1.9306559999999999</v>
      </c>
      <c r="S7328" s="20">
        <f t="shared" si="1033"/>
        <v>0</v>
      </c>
      <c r="T7328" s="20">
        <f>IF((T7327+R7328)&lt;0,0,IF((T7327+R7328)&gt;结论【关键目标】!C$28,结论【关键目标】!C$28,T7327+R7328))</f>
        <v>5.2158131999999924</v>
      </c>
      <c r="U7328" s="19">
        <f>IF((T7327+R7328)&lt;结论【关键目标】!$C$28,0,(发电量计算【计算逻辑页】!R7328+发电量计算【计算逻辑页】!T7327-结论【关键目标】!$C$28))</f>
        <v>0</v>
      </c>
      <c r="V7328" s="5">
        <f t="shared" si="1030"/>
        <v>0</v>
      </c>
      <c r="W7328" s="5">
        <f t="shared" si="1031"/>
        <v>0.46470889919999997</v>
      </c>
      <c r="X7328" s="5">
        <f t="shared" si="1034"/>
        <v>0</v>
      </c>
    </row>
    <row r="7329" spans="1:24" x14ac:dyDescent="0.15">
      <c r="A7329" s="7">
        <v>7328</v>
      </c>
      <c r="B7329" s="7">
        <v>11</v>
      </c>
      <c r="C7329" s="7">
        <v>2</v>
      </c>
      <c r="D7329" s="7">
        <v>8</v>
      </c>
      <c r="E7329" s="7">
        <v>306</v>
      </c>
      <c r="F7329" s="7">
        <v>11</v>
      </c>
      <c r="G7329" s="7">
        <v>189.8</v>
      </c>
      <c r="H7329" s="7">
        <f t="shared" si="1026"/>
        <v>4</v>
      </c>
      <c r="I7329" s="16">
        <f t="shared" si="1027"/>
        <v>45232</v>
      </c>
      <c r="J7329" s="17">
        <v>0.70809999999999995</v>
      </c>
      <c r="K7329" s="18">
        <f>G7329*结论【关键目标】!C$27*0.7735*0.001</f>
        <v>17.617236000000002</v>
      </c>
      <c r="L7329" s="5">
        <v>0</v>
      </c>
      <c r="M7329" s="5">
        <f>ABS(IF(L7329&lt;=0,L7329/耗电量关键数据!$B$6/1000,L7329/耗电量关键数据!$B$5/1000))</f>
        <v>0</v>
      </c>
      <c r="N7329" s="5">
        <f>电气设备逐时使用率计算!H7305</f>
        <v>11.688450000000001</v>
      </c>
      <c r="O7329" s="5">
        <f>灯光逐时使用率计算!H7305</f>
        <v>6.2338399999999998</v>
      </c>
      <c r="P7329" s="19">
        <f t="shared" si="1028"/>
        <v>17.92229</v>
      </c>
      <c r="Q7329" s="19">
        <f t="shared" si="1032"/>
        <v>0</v>
      </c>
      <c r="R7329" s="20">
        <f t="shared" si="1029"/>
        <v>17.617236000000002</v>
      </c>
      <c r="S7329" s="20">
        <f t="shared" si="1033"/>
        <v>0</v>
      </c>
      <c r="T7329" s="20">
        <f>IF((T7328+R7329)&lt;0,0,IF((T7328+R7329)&gt;结论【关键目标】!C$28,结论【关键目标】!C$28,T7328+R7329))</f>
        <v>22</v>
      </c>
      <c r="U7329" s="19">
        <f>IF((T7328+R7329)&lt;结论【关键目标】!$C$28,0,(发电量计算【计算逻辑页】!R7329+发电量计算【计算逻辑页】!T7328-结论【关键目标】!$C$28))</f>
        <v>0.83304919999999427</v>
      </c>
      <c r="V7329" s="5">
        <f t="shared" si="1030"/>
        <v>0.29156721999999796</v>
      </c>
      <c r="W7329" s="5">
        <f t="shared" si="1031"/>
        <v>12.4747648116</v>
      </c>
      <c r="X7329" s="5">
        <f t="shared" si="1034"/>
        <v>0</v>
      </c>
    </row>
    <row r="7330" spans="1:24" x14ac:dyDescent="0.15">
      <c r="A7330" s="7">
        <v>7329</v>
      </c>
      <c r="B7330" s="7">
        <v>11</v>
      </c>
      <c r="C7330" s="7">
        <v>2</v>
      </c>
      <c r="D7330" s="7">
        <v>9</v>
      </c>
      <c r="E7330" s="7">
        <v>306</v>
      </c>
      <c r="F7330" s="7">
        <v>14.5</v>
      </c>
      <c r="G7330" s="7">
        <v>408</v>
      </c>
      <c r="H7330" s="7">
        <f t="shared" si="1026"/>
        <v>4</v>
      </c>
      <c r="I7330" s="16">
        <f t="shared" si="1027"/>
        <v>45232</v>
      </c>
      <c r="J7330" s="17">
        <v>0.70809999999999995</v>
      </c>
      <c r="K7330" s="18">
        <f>G7330*结论【关键目标】!C$27*0.7735*0.001</f>
        <v>37.870559999999998</v>
      </c>
      <c r="L7330" s="5">
        <v>0</v>
      </c>
      <c r="M7330" s="5">
        <f>ABS(IF(L7330&lt;=0,L7330/耗电量关键数据!$B$6/1000,L7330/耗电量关键数据!$B$5/1000))</f>
        <v>0</v>
      </c>
      <c r="N7330" s="5">
        <f>电气设备逐时使用率计算!H7306</f>
        <v>22.208055000000002</v>
      </c>
      <c r="O7330" s="5">
        <f>灯光逐时使用率计算!H7306</f>
        <v>11.844296</v>
      </c>
      <c r="P7330" s="19">
        <f t="shared" si="1028"/>
        <v>34.052351000000002</v>
      </c>
      <c r="Q7330" s="19">
        <f t="shared" si="1032"/>
        <v>0</v>
      </c>
      <c r="R7330" s="20">
        <f t="shared" si="1029"/>
        <v>37.870559999999998</v>
      </c>
      <c r="S7330" s="20">
        <f t="shared" si="1033"/>
        <v>0</v>
      </c>
      <c r="T7330" s="20">
        <f>IF((T7329+R7330)&lt;0,0,IF((T7329+R7330)&gt;结论【关键目标】!C$28,结论【关键目标】!C$28,T7329+R7330))</f>
        <v>22</v>
      </c>
      <c r="U7330" s="19">
        <f>IF((T7329+R7330)&lt;结论【关键目标】!$C$28,0,(发电量计算【计算逻辑页】!R7330+发电量计算【计算逻辑页】!T7329-结论【关键目标】!$C$28))</f>
        <v>37.870559999999998</v>
      </c>
      <c r="V7330" s="5">
        <f t="shared" si="1030"/>
        <v>13.254695999999999</v>
      </c>
      <c r="W7330" s="5">
        <f t="shared" si="1031"/>
        <v>24.1124697431</v>
      </c>
      <c r="X7330" s="5">
        <f t="shared" si="1034"/>
        <v>0</v>
      </c>
    </row>
    <row r="7331" spans="1:24" x14ac:dyDescent="0.15">
      <c r="A7331" s="7">
        <v>7330</v>
      </c>
      <c r="B7331" s="7">
        <v>11</v>
      </c>
      <c r="C7331" s="7">
        <v>2</v>
      </c>
      <c r="D7331" s="7">
        <v>10</v>
      </c>
      <c r="E7331" s="7">
        <v>306</v>
      </c>
      <c r="F7331" s="7">
        <v>14</v>
      </c>
      <c r="G7331" s="7">
        <v>429.3</v>
      </c>
      <c r="H7331" s="7">
        <f t="shared" si="1026"/>
        <v>4</v>
      </c>
      <c r="I7331" s="16">
        <f t="shared" si="1027"/>
        <v>45232</v>
      </c>
      <c r="J7331" s="17">
        <v>0.70809999999999995</v>
      </c>
      <c r="K7331" s="18">
        <f>G7331*结论【关键目标】!C$27*0.7735*0.001</f>
        <v>39.847625999999998</v>
      </c>
      <c r="L7331" s="5">
        <v>0</v>
      </c>
      <c r="M7331" s="5">
        <f>ABS(IF(L7331&lt;=0,L7331/耗电量关键数据!$B$6/1000,L7331/耗电量关键数据!$B$5/1000))</f>
        <v>0</v>
      </c>
      <c r="N7331" s="5">
        <f>电气设备逐时使用率计算!H7307</f>
        <v>22.208055000000002</v>
      </c>
      <c r="O7331" s="5">
        <f>灯光逐时使用率计算!H7307</f>
        <v>11.844296</v>
      </c>
      <c r="P7331" s="19">
        <f t="shared" si="1028"/>
        <v>34.052351000000002</v>
      </c>
      <c r="Q7331" s="19">
        <f t="shared" si="1032"/>
        <v>0</v>
      </c>
      <c r="R7331" s="20">
        <f t="shared" si="1029"/>
        <v>39.847625999999998</v>
      </c>
      <c r="S7331" s="20">
        <f t="shared" si="1033"/>
        <v>0</v>
      </c>
      <c r="T7331" s="20">
        <f>IF((T7330+R7331)&lt;0,0,IF((T7330+R7331)&gt;结论【关键目标】!C$28,结论【关键目标】!C$28,T7330+R7331))</f>
        <v>22</v>
      </c>
      <c r="U7331" s="19">
        <f>IF((T7330+R7331)&lt;结论【关键目标】!$C$28,0,(发电量计算【计算逻辑页】!R7331+发电量计算【计算逻辑页】!T7330-结论【关键目标】!$C$28))</f>
        <v>39.847625999999998</v>
      </c>
      <c r="V7331" s="5">
        <f t="shared" si="1030"/>
        <v>13.946669099999999</v>
      </c>
      <c r="W7331" s="5">
        <f t="shared" si="1031"/>
        <v>24.1124697431</v>
      </c>
      <c r="X7331" s="5">
        <f t="shared" si="1034"/>
        <v>0</v>
      </c>
    </row>
    <row r="7332" spans="1:24" x14ac:dyDescent="0.15">
      <c r="A7332" s="7">
        <v>7331</v>
      </c>
      <c r="B7332" s="7">
        <v>11</v>
      </c>
      <c r="C7332" s="7">
        <v>2</v>
      </c>
      <c r="D7332" s="7">
        <v>11</v>
      </c>
      <c r="E7332" s="7">
        <v>306</v>
      </c>
      <c r="F7332" s="7">
        <v>16</v>
      </c>
      <c r="G7332" s="7">
        <v>530.29999999999995</v>
      </c>
      <c r="H7332" s="7">
        <f t="shared" si="1026"/>
        <v>4</v>
      </c>
      <c r="I7332" s="16">
        <f t="shared" si="1027"/>
        <v>45232</v>
      </c>
      <c r="J7332" s="17">
        <v>1.2267999999999999</v>
      </c>
      <c r="K7332" s="18">
        <f>G7332*结论【关键目标】!C$27*0.7735*0.001</f>
        <v>49.222445999999991</v>
      </c>
      <c r="L7332" s="5">
        <v>0</v>
      </c>
      <c r="M7332" s="5">
        <f>ABS(IF(L7332&lt;=0,L7332/耗电量关键数据!$B$6/1000,L7332/耗电量关键数据!$B$5/1000))</f>
        <v>0</v>
      </c>
      <c r="N7332" s="5">
        <f>电气设备逐时使用率计算!H7308</f>
        <v>22.208055000000002</v>
      </c>
      <c r="O7332" s="5">
        <f>灯光逐时使用率计算!H7308</f>
        <v>11.844296</v>
      </c>
      <c r="P7332" s="19">
        <f t="shared" si="1028"/>
        <v>34.052351000000002</v>
      </c>
      <c r="Q7332" s="19">
        <f t="shared" si="1032"/>
        <v>34.052351000000002</v>
      </c>
      <c r="R7332" s="20">
        <f t="shared" si="1029"/>
        <v>15.170094999999989</v>
      </c>
      <c r="S7332" s="20">
        <f t="shared" si="1033"/>
        <v>0</v>
      </c>
      <c r="T7332" s="20">
        <f>IF((T7331+R7332)&lt;0,0,IF((T7331+R7332)&gt;结论【关键目标】!C$28,结论【关键目标】!C$28,T7331+R7332))</f>
        <v>22</v>
      </c>
      <c r="U7332" s="19">
        <f>IF((T7331+R7332)&lt;结论【关键目标】!$C$28,0,(发电量计算【计算逻辑页】!R7332+发电量计算【计算逻辑页】!T7331-结论【关键目标】!$C$28))</f>
        <v>15.170094999999989</v>
      </c>
      <c r="V7332" s="5">
        <f t="shared" si="1030"/>
        <v>5.3095332499999959</v>
      </c>
      <c r="W7332" s="5">
        <f t="shared" si="1031"/>
        <v>41.775424206799997</v>
      </c>
      <c r="X7332" s="5">
        <f t="shared" si="1034"/>
        <v>0</v>
      </c>
    </row>
    <row r="7333" spans="1:24" x14ac:dyDescent="0.15">
      <c r="A7333" s="7">
        <v>7332</v>
      </c>
      <c r="B7333" s="7">
        <v>11</v>
      </c>
      <c r="C7333" s="7">
        <v>2</v>
      </c>
      <c r="D7333" s="7">
        <v>12</v>
      </c>
      <c r="E7333" s="7">
        <v>306</v>
      </c>
      <c r="F7333" s="7">
        <v>17.600000000000001</v>
      </c>
      <c r="G7333" s="7">
        <v>527.70000000000005</v>
      </c>
      <c r="H7333" s="7">
        <f t="shared" si="1026"/>
        <v>4</v>
      </c>
      <c r="I7333" s="16">
        <f t="shared" si="1027"/>
        <v>45232</v>
      </c>
      <c r="J7333" s="17">
        <v>1.2267999999999999</v>
      </c>
      <c r="K7333" s="18">
        <f>G7333*结论【关键目标】!C$27*0.7735*0.001</f>
        <v>48.981114000000005</v>
      </c>
      <c r="L7333" s="5">
        <v>0</v>
      </c>
      <c r="M7333" s="5">
        <f>ABS(IF(L7333&lt;=0,L7333/耗电量关键数据!$B$6/1000,L7333/耗电量关键数据!$B$5/1000))</f>
        <v>0</v>
      </c>
      <c r="N7333" s="5">
        <f>电气设备逐时使用率计算!H7309</f>
        <v>11.688450000000001</v>
      </c>
      <c r="O7333" s="5">
        <f>灯光逐时使用率计算!H7309</f>
        <v>9.9741440000000008</v>
      </c>
      <c r="P7333" s="19">
        <f t="shared" si="1028"/>
        <v>21.662594000000002</v>
      </c>
      <c r="Q7333" s="19">
        <f t="shared" si="1032"/>
        <v>21.662594000000002</v>
      </c>
      <c r="R7333" s="20">
        <f t="shared" si="1029"/>
        <v>27.318520000000003</v>
      </c>
      <c r="S7333" s="20">
        <f t="shared" si="1033"/>
        <v>0</v>
      </c>
      <c r="T7333" s="20">
        <f>IF((T7332+R7333)&lt;0,0,IF((T7332+R7333)&gt;结论【关键目标】!C$28,结论【关键目标】!C$28,T7332+R7333))</f>
        <v>22</v>
      </c>
      <c r="U7333" s="19">
        <f>IF((T7332+R7333)&lt;结论【关键目标】!$C$28,0,(发电量计算【计算逻辑页】!R7333+发电量计算【计算逻辑页】!T7332-结论【关键目标】!$C$28))</f>
        <v>27.318520000000007</v>
      </c>
      <c r="V7333" s="5">
        <f t="shared" si="1030"/>
        <v>9.5614820000000016</v>
      </c>
      <c r="W7333" s="5">
        <f t="shared" si="1031"/>
        <v>26.5756703192</v>
      </c>
      <c r="X7333" s="5">
        <f t="shared" si="1034"/>
        <v>0</v>
      </c>
    </row>
    <row r="7334" spans="1:24" x14ac:dyDescent="0.15">
      <c r="A7334" s="7">
        <v>7333</v>
      </c>
      <c r="B7334" s="7">
        <v>11</v>
      </c>
      <c r="C7334" s="7">
        <v>2</v>
      </c>
      <c r="D7334" s="7">
        <v>13</v>
      </c>
      <c r="E7334" s="7">
        <v>306</v>
      </c>
      <c r="F7334" s="7">
        <v>18</v>
      </c>
      <c r="G7334" s="7">
        <v>496.5</v>
      </c>
      <c r="H7334" s="7">
        <f t="shared" si="1026"/>
        <v>4</v>
      </c>
      <c r="I7334" s="16">
        <f t="shared" si="1027"/>
        <v>45232</v>
      </c>
      <c r="J7334" s="17">
        <v>1.2267999999999999</v>
      </c>
      <c r="K7334" s="18">
        <f>G7334*结论【关键目标】!C$27*0.7735*0.001</f>
        <v>46.085129999999999</v>
      </c>
      <c r="L7334" s="5">
        <v>0</v>
      </c>
      <c r="M7334" s="5">
        <f>ABS(IF(L7334&lt;=0,L7334/耗电量关键数据!$B$6/1000,L7334/耗电量关键数据!$B$5/1000))</f>
        <v>0</v>
      </c>
      <c r="N7334" s="5">
        <f>电气设备逐时使用率计算!H7310</f>
        <v>11.688450000000001</v>
      </c>
      <c r="O7334" s="5">
        <f>灯光逐时使用率计算!H7310</f>
        <v>9.9741440000000008</v>
      </c>
      <c r="P7334" s="19">
        <f t="shared" si="1028"/>
        <v>21.662594000000002</v>
      </c>
      <c r="Q7334" s="19">
        <f t="shared" si="1032"/>
        <v>21.662594000000002</v>
      </c>
      <c r="R7334" s="20">
        <f t="shared" si="1029"/>
        <v>24.422535999999997</v>
      </c>
      <c r="S7334" s="20">
        <f t="shared" si="1033"/>
        <v>0</v>
      </c>
      <c r="T7334" s="20">
        <f>IF((T7333+R7334)&lt;0,0,IF((T7333+R7334)&gt;结论【关键目标】!C$28,结论【关键目标】!C$28,T7333+R7334))</f>
        <v>22</v>
      </c>
      <c r="U7334" s="19">
        <f>IF((T7333+R7334)&lt;结论【关键目标】!$C$28,0,(发电量计算【计算逻辑页】!R7334+发电量计算【计算逻辑页】!T7333-结论【关键目标】!$C$28))</f>
        <v>24.422535999999994</v>
      </c>
      <c r="V7334" s="5">
        <f t="shared" si="1030"/>
        <v>8.5478875999999975</v>
      </c>
      <c r="W7334" s="5">
        <f t="shared" si="1031"/>
        <v>26.5756703192</v>
      </c>
      <c r="X7334" s="5">
        <f t="shared" si="1034"/>
        <v>0</v>
      </c>
    </row>
    <row r="7335" spans="1:24" x14ac:dyDescent="0.15">
      <c r="A7335" s="7">
        <v>7334</v>
      </c>
      <c r="B7335" s="7">
        <v>11</v>
      </c>
      <c r="C7335" s="7">
        <v>2</v>
      </c>
      <c r="D7335" s="7">
        <v>14</v>
      </c>
      <c r="E7335" s="7">
        <v>306</v>
      </c>
      <c r="F7335" s="7">
        <v>19</v>
      </c>
      <c r="G7335" s="7">
        <v>400.7</v>
      </c>
      <c r="H7335" s="7">
        <f t="shared" si="1026"/>
        <v>4</v>
      </c>
      <c r="I7335" s="16">
        <f t="shared" si="1027"/>
        <v>45232</v>
      </c>
      <c r="J7335" s="17">
        <v>1.2267999999999999</v>
      </c>
      <c r="K7335" s="18">
        <f>G7335*结论【关键目标】!C$27*0.7735*0.001</f>
        <v>37.192973999999992</v>
      </c>
      <c r="L7335" s="5">
        <v>0</v>
      </c>
      <c r="M7335" s="5">
        <f>ABS(IF(L7335&lt;=0,L7335/耗电量关键数据!$B$6/1000,L7335/耗电量关键数据!$B$5/1000))</f>
        <v>0</v>
      </c>
      <c r="N7335" s="5">
        <f>电气设备逐时使用率计算!H7311</f>
        <v>22.208055000000002</v>
      </c>
      <c r="O7335" s="5">
        <f>灯光逐时使用率计算!H7311</f>
        <v>11.844296</v>
      </c>
      <c r="P7335" s="19">
        <f t="shared" si="1028"/>
        <v>34.052351000000002</v>
      </c>
      <c r="Q7335" s="19">
        <f t="shared" si="1032"/>
        <v>34.052351000000002</v>
      </c>
      <c r="R7335" s="20">
        <f t="shared" si="1029"/>
        <v>3.1406229999999908</v>
      </c>
      <c r="S7335" s="20">
        <f t="shared" si="1033"/>
        <v>0</v>
      </c>
      <c r="T7335" s="20">
        <f>IF((T7334+R7335)&lt;0,0,IF((T7334+R7335)&gt;结论【关键目标】!C$28,结论【关键目标】!C$28,T7334+R7335))</f>
        <v>22</v>
      </c>
      <c r="U7335" s="19">
        <f>IF((T7334+R7335)&lt;结论【关键目标】!$C$28,0,(发电量计算【计算逻辑页】!R7335+发电量计算【计算逻辑页】!T7334-结论【关键目标】!$C$28))</f>
        <v>3.1406229999999908</v>
      </c>
      <c r="V7335" s="5">
        <f t="shared" si="1030"/>
        <v>1.0992180499999966</v>
      </c>
      <c r="W7335" s="5">
        <f t="shared" si="1031"/>
        <v>41.775424206799997</v>
      </c>
      <c r="X7335" s="5">
        <f t="shared" si="1034"/>
        <v>0</v>
      </c>
    </row>
    <row r="7336" spans="1:24" x14ac:dyDescent="0.15">
      <c r="A7336" s="7">
        <v>7335</v>
      </c>
      <c r="B7336" s="7">
        <v>11</v>
      </c>
      <c r="C7336" s="7">
        <v>2</v>
      </c>
      <c r="D7336" s="7">
        <v>15</v>
      </c>
      <c r="E7336" s="7">
        <v>306</v>
      </c>
      <c r="F7336" s="7">
        <v>19.3</v>
      </c>
      <c r="G7336" s="7">
        <v>272.7</v>
      </c>
      <c r="H7336" s="7">
        <f t="shared" si="1026"/>
        <v>4</v>
      </c>
      <c r="I7336" s="16">
        <f t="shared" si="1027"/>
        <v>45232</v>
      </c>
      <c r="J7336" s="17">
        <v>1.2267999999999999</v>
      </c>
      <c r="K7336" s="18">
        <f>G7336*结论【关键目标】!C$27*0.7735*0.001</f>
        <v>25.312014000000001</v>
      </c>
      <c r="L7336" s="5">
        <v>0</v>
      </c>
      <c r="M7336" s="5">
        <f>ABS(IF(L7336&lt;=0,L7336/耗电量关键数据!$B$6/1000,L7336/耗电量关键数据!$B$5/1000))</f>
        <v>0</v>
      </c>
      <c r="N7336" s="5">
        <f>电气设备逐时使用率计算!H7312</f>
        <v>22.208055000000002</v>
      </c>
      <c r="O7336" s="5">
        <f>灯光逐时使用率计算!H7312</f>
        <v>11.844296</v>
      </c>
      <c r="P7336" s="19">
        <f t="shared" si="1028"/>
        <v>34.052351000000002</v>
      </c>
      <c r="Q7336" s="19">
        <f t="shared" si="1032"/>
        <v>34.052351000000002</v>
      </c>
      <c r="R7336" s="20">
        <f t="shared" si="1029"/>
        <v>-8.7403370000000002</v>
      </c>
      <c r="S7336" s="20">
        <f t="shared" si="1033"/>
        <v>8.7403370000000002</v>
      </c>
      <c r="T7336" s="20">
        <f>IF((T7335+R7336)&lt;0,0,IF((T7335+R7336)&gt;结论【关键目标】!C$28,结论【关键目标】!C$28,T7335+R7336))</f>
        <v>13.259663</v>
      </c>
      <c r="U7336" s="19">
        <f>IF((T7335+R7336)&lt;结论【关键目标】!$C$28,0,(发电量计算【计算逻辑页】!R7336+发电量计算【计算逻辑页】!T7335-结论【关键目标】!$C$28))</f>
        <v>0</v>
      </c>
      <c r="V7336" s="5">
        <f t="shared" si="1030"/>
        <v>0</v>
      </c>
      <c r="W7336" s="5">
        <f t="shared" si="1031"/>
        <v>31.0527787752</v>
      </c>
      <c r="X7336" s="5">
        <f t="shared" si="1034"/>
        <v>7.6635274815999992</v>
      </c>
    </row>
    <row r="7337" spans="1:24" x14ac:dyDescent="0.15">
      <c r="A7337" s="7">
        <v>7336</v>
      </c>
      <c r="B7337" s="7">
        <v>11</v>
      </c>
      <c r="C7337" s="7">
        <v>2</v>
      </c>
      <c r="D7337" s="7">
        <v>16</v>
      </c>
      <c r="E7337" s="7">
        <v>306</v>
      </c>
      <c r="F7337" s="7">
        <v>19</v>
      </c>
      <c r="G7337" s="7">
        <v>112.5</v>
      </c>
      <c r="H7337" s="7">
        <f t="shared" si="1026"/>
        <v>4</v>
      </c>
      <c r="I7337" s="16">
        <f t="shared" si="1027"/>
        <v>45232</v>
      </c>
      <c r="J7337" s="17">
        <v>0.70809999999999995</v>
      </c>
      <c r="K7337" s="18">
        <f>G7337*结论【关键目标】!C$27*0.7735*0.001</f>
        <v>10.44225</v>
      </c>
      <c r="L7337" s="5">
        <v>0</v>
      </c>
      <c r="M7337" s="5">
        <f>ABS(IF(L7337&lt;=0,L7337/耗电量关键数据!$B$6/1000,L7337/耗电量关键数据!$B$5/1000))</f>
        <v>0</v>
      </c>
      <c r="N7337" s="5">
        <f>电气设备逐时使用率计算!H7313</f>
        <v>22.208055000000002</v>
      </c>
      <c r="O7337" s="5">
        <f>灯光逐时使用率计算!H7313</f>
        <v>11.844296</v>
      </c>
      <c r="P7337" s="19">
        <f t="shared" si="1028"/>
        <v>34.052351000000002</v>
      </c>
      <c r="Q7337" s="19">
        <f t="shared" si="1032"/>
        <v>0</v>
      </c>
      <c r="R7337" s="20">
        <f t="shared" si="1029"/>
        <v>10.44225</v>
      </c>
      <c r="S7337" s="20">
        <f t="shared" si="1033"/>
        <v>0</v>
      </c>
      <c r="T7337" s="20">
        <f>IF((T7336+R7337)&lt;0,0,IF((T7336+R7337)&gt;结论【关键目标】!C$28,结论【关键目标】!C$28,T7336+R7337))</f>
        <v>22</v>
      </c>
      <c r="U7337" s="19">
        <f>IF((T7336+R7337)&lt;结论【关键目标】!$C$28,0,(发电量计算【计算逻辑页】!R7337+发电量计算【计算逻辑页】!T7336-结论【关键目标】!$C$28))</f>
        <v>1.7019129999999976</v>
      </c>
      <c r="V7337" s="5">
        <f t="shared" si="1030"/>
        <v>0.5956695499999991</v>
      </c>
      <c r="W7337" s="5">
        <f t="shared" si="1031"/>
        <v>7.3941572249999989</v>
      </c>
      <c r="X7337" s="5">
        <f t="shared" si="1034"/>
        <v>0</v>
      </c>
    </row>
    <row r="7338" spans="1:24" x14ac:dyDescent="0.15">
      <c r="A7338" s="7">
        <v>7337</v>
      </c>
      <c r="B7338" s="7">
        <v>11</v>
      </c>
      <c r="C7338" s="7">
        <v>2</v>
      </c>
      <c r="D7338" s="7">
        <v>17</v>
      </c>
      <c r="E7338" s="7">
        <v>306</v>
      </c>
      <c r="F7338" s="7">
        <v>18</v>
      </c>
      <c r="G7338" s="7">
        <v>0</v>
      </c>
      <c r="H7338" s="7">
        <f t="shared" si="1026"/>
        <v>4</v>
      </c>
      <c r="I7338" s="16">
        <f t="shared" si="1027"/>
        <v>45232</v>
      </c>
      <c r="J7338" s="17">
        <v>0.70809999999999995</v>
      </c>
      <c r="K7338" s="18">
        <f>G7338*结论【关键目标】!C$27*0.7735*0.001</f>
        <v>0</v>
      </c>
      <c r="L7338" s="5">
        <v>0</v>
      </c>
      <c r="M7338" s="5">
        <f>ABS(IF(L7338&lt;=0,L7338/耗电量关键数据!$B$6/1000,L7338/耗电量关键数据!$B$5/1000))</f>
        <v>0</v>
      </c>
      <c r="N7338" s="5">
        <f>电气设备逐时使用率计算!H7314</f>
        <v>22.208055000000002</v>
      </c>
      <c r="O7338" s="5">
        <f>灯光逐时使用率计算!H7314</f>
        <v>11.844296</v>
      </c>
      <c r="P7338" s="19">
        <f t="shared" si="1028"/>
        <v>34.052351000000002</v>
      </c>
      <c r="Q7338" s="19">
        <f t="shared" si="1032"/>
        <v>0</v>
      </c>
      <c r="R7338" s="20">
        <f t="shared" si="1029"/>
        <v>0</v>
      </c>
      <c r="S7338" s="20">
        <f t="shared" si="1033"/>
        <v>0</v>
      </c>
      <c r="T7338" s="20">
        <f>IF((T7337+R7338)&lt;0,0,IF((T7337+R7338)&gt;结论【关键目标】!C$28,结论【关键目标】!C$28,T7337+R7338))</f>
        <v>22</v>
      </c>
      <c r="U7338" s="19">
        <f>IF((T7337+R7338)&lt;结论【关键目标】!$C$28,0,(发电量计算【计算逻辑页】!R7338+发电量计算【计算逻辑页】!T7337-结论【关键目标】!$C$28))</f>
        <v>0</v>
      </c>
      <c r="V7338" s="5">
        <f t="shared" si="1030"/>
        <v>0</v>
      </c>
      <c r="W7338" s="5">
        <f t="shared" si="1031"/>
        <v>0</v>
      </c>
      <c r="X7338" s="5">
        <f t="shared" si="1034"/>
        <v>0</v>
      </c>
    </row>
    <row r="7339" spans="1:24" x14ac:dyDescent="0.15">
      <c r="A7339" s="7">
        <v>7338</v>
      </c>
      <c r="B7339" s="7">
        <v>11</v>
      </c>
      <c r="C7339" s="7">
        <v>2</v>
      </c>
      <c r="D7339" s="7">
        <v>18</v>
      </c>
      <c r="E7339" s="7">
        <v>306</v>
      </c>
      <c r="F7339" s="7">
        <v>18.3</v>
      </c>
      <c r="G7339" s="7">
        <v>0</v>
      </c>
      <c r="H7339" s="7">
        <f t="shared" si="1026"/>
        <v>4</v>
      </c>
      <c r="I7339" s="16">
        <f t="shared" si="1027"/>
        <v>45232</v>
      </c>
      <c r="J7339" s="17">
        <v>0.70809999999999995</v>
      </c>
      <c r="K7339" s="18">
        <f>G7339*结论【关键目标】!C$27*0.7735*0.001</f>
        <v>0</v>
      </c>
      <c r="L7339" s="5">
        <v>0</v>
      </c>
      <c r="M7339" s="5">
        <f>ABS(IF(L7339&lt;=0,L7339/耗电量关键数据!$B$6/1000,L7339/耗电量关键数据!$B$5/1000))</f>
        <v>0</v>
      </c>
      <c r="N7339" s="5">
        <f>电气设备逐时使用率计算!H7315</f>
        <v>7.0130699999999999</v>
      </c>
      <c r="O7339" s="5">
        <f>灯光逐时使用率计算!H7315</f>
        <v>3.7403040000000001</v>
      </c>
      <c r="P7339" s="19">
        <f t="shared" si="1028"/>
        <v>10.753374000000001</v>
      </c>
      <c r="Q7339" s="19">
        <f t="shared" si="1032"/>
        <v>0</v>
      </c>
      <c r="R7339" s="20">
        <f t="shared" si="1029"/>
        <v>0</v>
      </c>
      <c r="S7339" s="20">
        <f t="shared" si="1033"/>
        <v>0</v>
      </c>
      <c r="T7339" s="20">
        <f>IF((T7338+R7339)&lt;0,0,IF((T7338+R7339)&gt;结论【关键目标】!C$28,结论【关键目标】!C$28,T7338+R7339))</f>
        <v>22</v>
      </c>
      <c r="U7339" s="19">
        <f>IF((T7338+R7339)&lt;结论【关键目标】!$C$28,0,(发电量计算【计算逻辑页】!R7339+发电量计算【计算逻辑页】!T7338-结论【关键目标】!$C$28))</f>
        <v>0</v>
      </c>
      <c r="V7339" s="5">
        <f t="shared" si="1030"/>
        <v>0</v>
      </c>
      <c r="W7339" s="5">
        <f t="shared" si="1031"/>
        <v>0</v>
      </c>
      <c r="X7339" s="5">
        <f t="shared" si="1034"/>
        <v>0</v>
      </c>
    </row>
    <row r="7340" spans="1:24" x14ac:dyDescent="0.15">
      <c r="A7340" s="7">
        <v>7339</v>
      </c>
      <c r="B7340" s="7">
        <v>11</v>
      </c>
      <c r="C7340" s="7">
        <v>2</v>
      </c>
      <c r="D7340" s="7">
        <v>19</v>
      </c>
      <c r="E7340" s="7">
        <v>306</v>
      </c>
      <c r="F7340" s="7">
        <v>15</v>
      </c>
      <c r="G7340" s="7">
        <v>0</v>
      </c>
      <c r="H7340" s="7">
        <f t="shared" si="1026"/>
        <v>4</v>
      </c>
      <c r="I7340" s="16">
        <f t="shared" si="1027"/>
        <v>45232</v>
      </c>
      <c r="J7340" s="17">
        <v>1.2267999999999999</v>
      </c>
      <c r="K7340" s="18">
        <f>G7340*结论【关键目标】!C$27*0.7735*0.001</f>
        <v>0</v>
      </c>
      <c r="L7340" s="5">
        <v>0</v>
      </c>
      <c r="M7340" s="5">
        <f>ABS(IF(L7340&lt;=0,L7340/耗电量关键数据!$B$6/1000,L7340/耗电量关键数据!$B$5/1000))</f>
        <v>0</v>
      </c>
      <c r="N7340" s="5">
        <f>电气设备逐时使用率计算!H7316</f>
        <v>7.0130699999999999</v>
      </c>
      <c r="O7340" s="5">
        <f>灯光逐时使用率计算!H7316</f>
        <v>3.7403040000000001</v>
      </c>
      <c r="P7340" s="19">
        <f t="shared" si="1028"/>
        <v>10.753374000000001</v>
      </c>
      <c r="Q7340" s="19">
        <f t="shared" si="1032"/>
        <v>10.753374000000001</v>
      </c>
      <c r="R7340" s="20">
        <f t="shared" si="1029"/>
        <v>-10.753374000000001</v>
      </c>
      <c r="S7340" s="20">
        <f t="shared" si="1033"/>
        <v>10.753374000000001</v>
      </c>
      <c r="T7340" s="20">
        <f>IF((T7339+R7340)&lt;0,0,IF((T7339+R7340)&gt;结论【关键目标】!C$28,结论【关键目标】!C$28,T7339+R7340))</f>
        <v>11.246625999999999</v>
      </c>
      <c r="U7340" s="19">
        <f>IF((T7339+R7340)&lt;结论【关键目标】!$C$28,0,(发电量计算【计算逻辑页】!R7340+发电量计算【计算逻辑页】!T7339-结论【关键目标】!$C$28))</f>
        <v>0</v>
      </c>
      <c r="V7340" s="5">
        <f t="shared" si="1030"/>
        <v>0</v>
      </c>
      <c r="W7340" s="5">
        <f t="shared" si="1031"/>
        <v>0</v>
      </c>
      <c r="X7340" s="5">
        <f t="shared" si="1034"/>
        <v>9.428558323199999</v>
      </c>
    </row>
    <row r="7341" spans="1:24" x14ac:dyDescent="0.15">
      <c r="A7341" s="7">
        <v>7340</v>
      </c>
      <c r="B7341" s="7">
        <v>11</v>
      </c>
      <c r="C7341" s="7">
        <v>2</v>
      </c>
      <c r="D7341" s="7">
        <v>20</v>
      </c>
      <c r="E7341" s="7">
        <v>306</v>
      </c>
      <c r="F7341" s="7">
        <v>14</v>
      </c>
      <c r="G7341" s="7">
        <v>0</v>
      </c>
      <c r="H7341" s="7">
        <f t="shared" si="1026"/>
        <v>4</v>
      </c>
      <c r="I7341" s="16">
        <f t="shared" si="1027"/>
        <v>45232</v>
      </c>
      <c r="J7341" s="17">
        <v>1.2267999999999999</v>
      </c>
      <c r="K7341" s="18">
        <f>G7341*结论【关键目标】!C$27*0.7735*0.001</f>
        <v>0</v>
      </c>
      <c r="L7341" s="5">
        <v>0</v>
      </c>
      <c r="M7341" s="5">
        <f>ABS(IF(L7341&lt;=0,L7341/耗电量关键数据!$B$6/1000,L7341/耗电量关键数据!$B$5/1000))</f>
        <v>0</v>
      </c>
      <c r="N7341" s="5">
        <f>电气设备逐时使用率计算!H7317</f>
        <v>1.1688450000000001</v>
      </c>
      <c r="O7341" s="5">
        <f>灯光逐时使用率计算!H7317</f>
        <v>0.37403039999999999</v>
      </c>
      <c r="P7341" s="19">
        <f t="shared" si="1028"/>
        <v>1.5428754000000002</v>
      </c>
      <c r="Q7341" s="19">
        <f t="shared" si="1032"/>
        <v>1.5428754000000002</v>
      </c>
      <c r="R7341" s="20">
        <f t="shared" si="1029"/>
        <v>-1.5428754000000002</v>
      </c>
      <c r="S7341" s="20">
        <f t="shared" si="1033"/>
        <v>1.5428754000000002</v>
      </c>
      <c r="T7341" s="20">
        <f>IF((T7340+R7341)&lt;0,0,IF((T7340+R7341)&gt;结论【关键目标】!C$28,结论【关键目标】!C$28,T7340+R7341))</f>
        <v>9.7037505999999993</v>
      </c>
      <c r="U7341" s="19">
        <f>IF((T7340+R7341)&lt;结论【关键目标】!$C$28,0,(发电量计算【计算逻辑页】!R7341+发电量计算【计算逻辑页】!T7340-结论【关键目标】!$C$28))</f>
        <v>0</v>
      </c>
      <c r="V7341" s="5">
        <f t="shared" si="1030"/>
        <v>0</v>
      </c>
      <c r="W7341" s="5">
        <f t="shared" si="1031"/>
        <v>0</v>
      </c>
      <c r="X7341" s="5">
        <f t="shared" si="1034"/>
        <v>1.3527931507200002</v>
      </c>
    </row>
    <row r="7342" spans="1:24" x14ac:dyDescent="0.15">
      <c r="A7342" s="7">
        <v>7341</v>
      </c>
      <c r="B7342" s="7">
        <v>11</v>
      </c>
      <c r="C7342" s="7">
        <v>2</v>
      </c>
      <c r="D7342" s="7">
        <v>21</v>
      </c>
      <c r="E7342" s="7">
        <v>306</v>
      </c>
      <c r="F7342" s="7">
        <v>13.2</v>
      </c>
      <c r="G7342" s="7">
        <v>0</v>
      </c>
      <c r="H7342" s="7">
        <f t="shared" si="1026"/>
        <v>4</v>
      </c>
      <c r="I7342" s="16">
        <f t="shared" si="1027"/>
        <v>45232</v>
      </c>
      <c r="J7342" s="17">
        <v>1.2267999999999999</v>
      </c>
      <c r="K7342" s="18">
        <f>G7342*结论【关键目标】!C$27*0.7735*0.001</f>
        <v>0</v>
      </c>
      <c r="L7342" s="5">
        <v>0</v>
      </c>
      <c r="M7342" s="5">
        <f>ABS(IF(L7342&lt;=0,L7342/耗电量关键数据!$B$6/1000,L7342/耗电量关键数据!$B$5/1000))</f>
        <v>0</v>
      </c>
      <c r="N7342" s="5">
        <f>电气设备逐时使用率计算!H7318</f>
        <v>1.1688450000000001</v>
      </c>
      <c r="O7342" s="5">
        <f>灯光逐时使用率计算!H7318</f>
        <v>0.37403039999999999</v>
      </c>
      <c r="P7342" s="19">
        <f t="shared" si="1028"/>
        <v>1.5428754000000002</v>
      </c>
      <c r="Q7342" s="19">
        <f t="shared" si="1032"/>
        <v>1.5428754000000002</v>
      </c>
      <c r="R7342" s="20">
        <f t="shared" si="1029"/>
        <v>-1.5428754000000002</v>
      </c>
      <c r="S7342" s="20">
        <f t="shared" si="1033"/>
        <v>1.5428754000000002</v>
      </c>
      <c r="T7342" s="20">
        <f>IF((T7341+R7342)&lt;0,0,IF((T7341+R7342)&gt;结论【关键目标】!C$28,结论【关键目标】!C$28,T7341+R7342))</f>
        <v>8.1608751999999996</v>
      </c>
      <c r="U7342" s="19">
        <f>IF((T7341+R7342)&lt;结论【关键目标】!$C$28,0,(发电量计算【计算逻辑页】!R7342+发电量计算【计算逻辑页】!T7341-结论【关键目标】!$C$28))</f>
        <v>0</v>
      </c>
      <c r="V7342" s="5">
        <f t="shared" si="1030"/>
        <v>0</v>
      </c>
      <c r="W7342" s="5">
        <f t="shared" si="1031"/>
        <v>0</v>
      </c>
      <c r="X7342" s="5">
        <f t="shared" si="1034"/>
        <v>1.3527931507200002</v>
      </c>
    </row>
    <row r="7343" spans="1:24" x14ac:dyDescent="0.15">
      <c r="A7343" s="7">
        <v>7342</v>
      </c>
      <c r="B7343" s="7">
        <v>11</v>
      </c>
      <c r="C7343" s="7">
        <v>2</v>
      </c>
      <c r="D7343" s="7">
        <v>22</v>
      </c>
      <c r="E7343" s="7">
        <v>306</v>
      </c>
      <c r="F7343" s="7">
        <v>14</v>
      </c>
      <c r="G7343" s="7">
        <v>0</v>
      </c>
      <c r="H7343" s="7">
        <f t="shared" si="1026"/>
        <v>4</v>
      </c>
      <c r="I7343" s="16">
        <f t="shared" si="1027"/>
        <v>45232</v>
      </c>
      <c r="J7343" s="17">
        <v>0.70809999999999995</v>
      </c>
      <c r="K7343" s="18">
        <f>G7343*结论【关键目标】!C$27*0.7735*0.001</f>
        <v>0</v>
      </c>
      <c r="L7343" s="5">
        <v>0</v>
      </c>
      <c r="M7343" s="5">
        <f>ABS(IF(L7343&lt;=0,L7343/耗电量关键数据!$B$6/1000,L7343/耗电量关键数据!$B$5/1000))</f>
        <v>0</v>
      </c>
      <c r="N7343" s="5">
        <f>电气设备逐时使用率计算!H7319</f>
        <v>1.1688450000000001</v>
      </c>
      <c r="O7343" s="5">
        <f>灯光逐时使用率计算!H7319</f>
        <v>0.37403039999999999</v>
      </c>
      <c r="P7343" s="19">
        <f t="shared" si="1028"/>
        <v>1.5428754000000002</v>
      </c>
      <c r="Q7343" s="19">
        <f t="shared" si="1032"/>
        <v>0</v>
      </c>
      <c r="R7343" s="20">
        <f t="shared" si="1029"/>
        <v>0</v>
      </c>
      <c r="S7343" s="20">
        <f t="shared" si="1033"/>
        <v>0</v>
      </c>
      <c r="T7343" s="20">
        <f>IF((T7342+R7343)&lt;0,0,IF((T7342+R7343)&gt;结论【关键目标】!C$28,结论【关键目标】!C$28,T7342+R7343))</f>
        <v>8.1608751999999996</v>
      </c>
      <c r="U7343" s="19">
        <f>IF((T7342+R7343)&lt;结论【关键目标】!$C$28,0,(发电量计算【计算逻辑页】!R7343+发电量计算【计算逻辑页】!T7342-结论【关键目标】!$C$28))</f>
        <v>0</v>
      </c>
      <c r="V7343" s="5">
        <f t="shared" si="1030"/>
        <v>0</v>
      </c>
      <c r="W7343" s="5">
        <f t="shared" si="1031"/>
        <v>0</v>
      </c>
      <c r="X7343" s="5">
        <f t="shared" si="1034"/>
        <v>0</v>
      </c>
    </row>
    <row r="7344" spans="1:24" x14ac:dyDescent="0.15">
      <c r="A7344" s="7">
        <v>7343</v>
      </c>
      <c r="B7344" s="7">
        <v>11</v>
      </c>
      <c r="C7344" s="7">
        <v>2</v>
      </c>
      <c r="D7344" s="7">
        <v>23</v>
      </c>
      <c r="E7344" s="7">
        <v>306</v>
      </c>
      <c r="F7344" s="7">
        <v>13</v>
      </c>
      <c r="G7344" s="7">
        <v>0</v>
      </c>
      <c r="H7344" s="7">
        <f t="shared" si="1026"/>
        <v>4</v>
      </c>
      <c r="I7344" s="16">
        <f t="shared" si="1027"/>
        <v>45232</v>
      </c>
      <c r="J7344" s="17">
        <v>0.70809999999999995</v>
      </c>
      <c r="K7344" s="18">
        <f>G7344*结论【关键目标】!C$27*0.7735*0.001</f>
        <v>0</v>
      </c>
      <c r="L7344" s="5">
        <v>0</v>
      </c>
      <c r="M7344" s="5">
        <f>ABS(IF(L7344&lt;=0,L7344/耗电量关键数据!$B$6/1000,L7344/耗电量关键数据!$B$5/1000))</f>
        <v>0</v>
      </c>
      <c r="N7344" s="5">
        <f>电气设备逐时使用率计算!H7320</f>
        <v>1.1688450000000001</v>
      </c>
      <c r="O7344" s="5">
        <f>灯光逐时使用率计算!H7320</f>
        <v>0.37403039999999999</v>
      </c>
      <c r="P7344" s="19">
        <f t="shared" si="1028"/>
        <v>1.5428754000000002</v>
      </c>
      <c r="Q7344" s="19">
        <f t="shared" si="1032"/>
        <v>0</v>
      </c>
      <c r="R7344" s="20">
        <f t="shared" si="1029"/>
        <v>0</v>
      </c>
      <c r="S7344" s="20">
        <f t="shared" si="1033"/>
        <v>0</v>
      </c>
      <c r="T7344" s="20">
        <f>IF((T7343+R7344)&lt;0,0,IF((T7343+R7344)&gt;结论【关键目标】!C$28,结论【关键目标】!C$28,T7343+R7344))</f>
        <v>8.1608751999999996</v>
      </c>
      <c r="U7344" s="19">
        <f>IF((T7343+R7344)&lt;结论【关键目标】!$C$28,0,(发电量计算【计算逻辑页】!R7344+发电量计算【计算逻辑页】!T7343-结论【关键目标】!$C$28))</f>
        <v>0</v>
      </c>
      <c r="V7344" s="5">
        <f t="shared" si="1030"/>
        <v>0</v>
      </c>
      <c r="W7344" s="5">
        <f t="shared" si="1031"/>
        <v>0</v>
      </c>
      <c r="X7344" s="5">
        <f t="shared" si="1034"/>
        <v>0</v>
      </c>
    </row>
    <row r="7345" spans="1:24" x14ac:dyDescent="0.15">
      <c r="A7345" s="7">
        <v>7344</v>
      </c>
      <c r="B7345" s="7">
        <v>11</v>
      </c>
      <c r="C7345" s="7">
        <v>2</v>
      </c>
      <c r="D7345" s="7">
        <v>24</v>
      </c>
      <c r="E7345" s="7">
        <v>306</v>
      </c>
      <c r="F7345" s="7">
        <v>8</v>
      </c>
      <c r="G7345" s="7">
        <v>0</v>
      </c>
      <c r="H7345" s="7">
        <f t="shared" si="1026"/>
        <v>4</v>
      </c>
      <c r="I7345" s="16">
        <f t="shared" si="1027"/>
        <v>45232</v>
      </c>
      <c r="J7345" s="17">
        <v>0.2407</v>
      </c>
      <c r="K7345" s="18">
        <f>G7345*结论【关键目标】!C$27*0.7735*0.001</f>
        <v>0</v>
      </c>
      <c r="L7345" s="5">
        <v>0</v>
      </c>
      <c r="M7345" s="5">
        <f>ABS(IF(L7345&lt;=0,L7345/耗电量关键数据!$B$6/1000,L7345/耗电量关键数据!$B$5/1000))</f>
        <v>0</v>
      </c>
      <c r="N7345" s="5">
        <f>电气设备逐时使用率计算!H7321</f>
        <v>1.1688450000000001</v>
      </c>
      <c r="O7345" s="5">
        <f>灯光逐时使用率计算!H7321</f>
        <v>0.37403039999999999</v>
      </c>
      <c r="P7345" s="19">
        <f t="shared" si="1028"/>
        <v>1.5428754000000002</v>
      </c>
      <c r="Q7345" s="19">
        <f t="shared" si="1032"/>
        <v>0</v>
      </c>
      <c r="R7345" s="20">
        <f t="shared" si="1029"/>
        <v>0</v>
      </c>
      <c r="S7345" s="20">
        <f t="shared" si="1033"/>
        <v>0</v>
      </c>
      <c r="T7345" s="20">
        <f>IF((T7344+R7345)&lt;0,0,IF((T7344+R7345)&gt;结论【关键目标】!C$28,结论【关键目标】!C$28,T7344+R7345))</f>
        <v>8.1608751999999996</v>
      </c>
      <c r="U7345" s="19">
        <f>IF((T7344+R7345)&lt;结论【关键目标】!$C$28,0,(发电量计算【计算逻辑页】!R7345+发电量计算【计算逻辑页】!T7344-结论【关键目标】!$C$28))</f>
        <v>0</v>
      </c>
      <c r="V7345" s="5">
        <f t="shared" si="1030"/>
        <v>0</v>
      </c>
      <c r="W7345" s="5">
        <f t="shared" si="1031"/>
        <v>0</v>
      </c>
      <c r="X7345" s="5">
        <f t="shared" si="1034"/>
        <v>0</v>
      </c>
    </row>
    <row r="7346" spans="1:24" x14ac:dyDescent="0.15">
      <c r="A7346" s="7">
        <v>7345</v>
      </c>
      <c r="B7346" s="7">
        <v>11</v>
      </c>
      <c r="C7346" s="7">
        <v>3</v>
      </c>
      <c r="D7346" s="7">
        <v>1</v>
      </c>
      <c r="E7346" s="7">
        <v>307</v>
      </c>
      <c r="F7346" s="7">
        <v>10</v>
      </c>
      <c r="G7346" s="7">
        <v>0</v>
      </c>
      <c r="H7346" s="7">
        <f t="shared" si="1026"/>
        <v>5</v>
      </c>
      <c r="I7346" s="16">
        <f t="shared" si="1027"/>
        <v>45233</v>
      </c>
      <c r="J7346" s="17">
        <v>0.2407</v>
      </c>
      <c r="K7346" s="18">
        <f>G7346*结论【关键目标】!C$27*0.7735*0.001</f>
        <v>0</v>
      </c>
      <c r="L7346" s="5">
        <v>0</v>
      </c>
      <c r="M7346" s="5">
        <f>ABS(IF(L7346&lt;=0,L7346/耗电量关键数据!$B$6/1000,L7346/耗电量关键数据!$B$5/1000))</f>
        <v>0</v>
      </c>
      <c r="N7346" s="5">
        <f>电气设备逐时使用率计算!H7322</f>
        <v>1.1688450000000001</v>
      </c>
      <c r="O7346" s="5">
        <f>灯光逐时使用率计算!H7322</f>
        <v>0.37403039999999999</v>
      </c>
      <c r="P7346" s="19">
        <f t="shared" si="1028"/>
        <v>1.5428754000000002</v>
      </c>
      <c r="Q7346" s="19">
        <f t="shared" si="1032"/>
        <v>0</v>
      </c>
      <c r="R7346" s="20">
        <f t="shared" si="1029"/>
        <v>0</v>
      </c>
      <c r="S7346" s="20">
        <f t="shared" si="1033"/>
        <v>0</v>
      </c>
      <c r="T7346" s="20">
        <f>IF((T7345+R7346)&lt;0,0,IF((T7345+R7346)&gt;结论【关键目标】!C$28,结论【关键目标】!C$28,T7345+R7346))</f>
        <v>8.1608751999999996</v>
      </c>
      <c r="U7346" s="19">
        <f>IF((T7345+R7346)&lt;结论【关键目标】!$C$28,0,(发电量计算【计算逻辑页】!R7346+发电量计算【计算逻辑页】!T7345-结论【关键目标】!$C$28))</f>
        <v>0</v>
      </c>
      <c r="V7346" s="5">
        <f t="shared" si="1030"/>
        <v>0</v>
      </c>
      <c r="W7346" s="5">
        <f t="shared" si="1031"/>
        <v>0</v>
      </c>
      <c r="X7346" s="5">
        <f t="shared" si="1034"/>
        <v>0</v>
      </c>
    </row>
    <row r="7347" spans="1:24" x14ac:dyDescent="0.15">
      <c r="A7347" s="7">
        <v>7346</v>
      </c>
      <c r="B7347" s="7">
        <v>11</v>
      </c>
      <c r="C7347" s="7">
        <v>3</v>
      </c>
      <c r="D7347" s="7">
        <v>2</v>
      </c>
      <c r="E7347" s="7">
        <v>307</v>
      </c>
      <c r="F7347" s="7">
        <v>7</v>
      </c>
      <c r="G7347" s="7">
        <v>0</v>
      </c>
      <c r="H7347" s="7">
        <f t="shared" si="1026"/>
        <v>5</v>
      </c>
      <c r="I7347" s="16">
        <f t="shared" si="1027"/>
        <v>45233</v>
      </c>
      <c r="J7347" s="17">
        <v>0.2407</v>
      </c>
      <c r="K7347" s="18">
        <f>G7347*结论【关键目标】!C$27*0.7735*0.001</f>
        <v>0</v>
      </c>
      <c r="L7347" s="5">
        <v>0</v>
      </c>
      <c r="M7347" s="5">
        <f>ABS(IF(L7347&lt;=0,L7347/耗电量关键数据!$B$6/1000,L7347/耗电量关键数据!$B$5/1000))</f>
        <v>0</v>
      </c>
      <c r="N7347" s="5">
        <f>电气设备逐时使用率计算!H7323</f>
        <v>1.1688450000000001</v>
      </c>
      <c r="O7347" s="5">
        <f>灯光逐时使用率计算!H7323</f>
        <v>0.37403039999999999</v>
      </c>
      <c r="P7347" s="19">
        <f t="shared" si="1028"/>
        <v>1.5428754000000002</v>
      </c>
      <c r="Q7347" s="19">
        <f t="shared" si="1032"/>
        <v>0</v>
      </c>
      <c r="R7347" s="20">
        <f t="shared" si="1029"/>
        <v>0</v>
      </c>
      <c r="S7347" s="20">
        <f t="shared" si="1033"/>
        <v>0</v>
      </c>
      <c r="T7347" s="20">
        <f>IF((T7346+R7347)&lt;0,0,IF((T7346+R7347)&gt;结论【关键目标】!C$28,结论【关键目标】!C$28,T7346+R7347))</f>
        <v>8.1608751999999996</v>
      </c>
      <c r="U7347" s="19">
        <f>IF((T7346+R7347)&lt;结论【关键目标】!$C$28,0,(发电量计算【计算逻辑页】!R7347+发电量计算【计算逻辑页】!T7346-结论【关键目标】!$C$28))</f>
        <v>0</v>
      </c>
      <c r="V7347" s="5">
        <f t="shared" si="1030"/>
        <v>0</v>
      </c>
      <c r="W7347" s="5">
        <f t="shared" si="1031"/>
        <v>0</v>
      </c>
      <c r="X7347" s="5">
        <f t="shared" si="1034"/>
        <v>0</v>
      </c>
    </row>
    <row r="7348" spans="1:24" x14ac:dyDescent="0.15">
      <c r="A7348" s="7">
        <v>7347</v>
      </c>
      <c r="B7348" s="7">
        <v>11</v>
      </c>
      <c r="C7348" s="7">
        <v>3</v>
      </c>
      <c r="D7348" s="7">
        <v>3</v>
      </c>
      <c r="E7348" s="7">
        <v>307</v>
      </c>
      <c r="F7348" s="7">
        <v>5.7</v>
      </c>
      <c r="G7348" s="7">
        <v>0</v>
      </c>
      <c r="H7348" s="7">
        <f t="shared" si="1026"/>
        <v>5</v>
      </c>
      <c r="I7348" s="16">
        <f t="shared" si="1027"/>
        <v>45233</v>
      </c>
      <c r="J7348" s="17">
        <v>0.2407</v>
      </c>
      <c r="K7348" s="18">
        <f>G7348*结论【关键目标】!C$27*0.7735*0.001</f>
        <v>0</v>
      </c>
      <c r="L7348" s="5">
        <v>0</v>
      </c>
      <c r="M7348" s="5">
        <f>ABS(IF(L7348&lt;=0,L7348/耗电量关键数据!$B$6/1000,L7348/耗电量关键数据!$B$5/1000))</f>
        <v>0</v>
      </c>
      <c r="N7348" s="5">
        <f>电气设备逐时使用率计算!H7324</f>
        <v>1.1688450000000001</v>
      </c>
      <c r="O7348" s="5">
        <f>灯光逐时使用率计算!H7324</f>
        <v>0.37403039999999999</v>
      </c>
      <c r="P7348" s="19">
        <f t="shared" si="1028"/>
        <v>1.5428754000000002</v>
      </c>
      <c r="Q7348" s="19">
        <f t="shared" si="1032"/>
        <v>0</v>
      </c>
      <c r="R7348" s="20">
        <f t="shared" si="1029"/>
        <v>0</v>
      </c>
      <c r="S7348" s="20">
        <f t="shared" si="1033"/>
        <v>0</v>
      </c>
      <c r="T7348" s="20">
        <f>IF((T7347+R7348)&lt;0,0,IF((T7347+R7348)&gt;结论【关键目标】!C$28,结论【关键目标】!C$28,T7347+R7348))</f>
        <v>8.1608751999999996</v>
      </c>
      <c r="U7348" s="19">
        <f>IF((T7347+R7348)&lt;结论【关键目标】!$C$28,0,(发电量计算【计算逻辑页】!R7348+发电量计算【计算逻辑页】!T7347-结论【关键目标】!$C$28))</f>
        <v>0</v>
      </c>
      <c r="V7348" s="5">
        <f t="shared" si="1030"/>
        <v>0</v>
      </c>
      <c r="W7348" s="5">
        <f t="shared" si="1031"/>
        <v>0</v>
      </c>
      <c r="X7348" s="5">
        <f t="shared" si="1034"/>
        <v>0</v>
      </c>
    </row>
    <row r="7349" spans="1:24" x14ac:dyDescent="0.15">
      <c r="A7349" s="7">
        <v>7348</v>
      </c>
      <c r="B7349" s="7">
        <v>11</v>
      </c>
      <c r="C7349" s="7">
        <v>3</v>
      </c>
      <c r="D7349" s="7">
        <v>4</v>
      </c>
      <c r="E7349" s="7">
        <v>307</v>
      </c>
      <c r="F7349" s="7">
        <v>5.9</v>
      </c>
      <c r="G7349" s="7">
        <v>0</v>
      </c>
      <c r="H7349" s="7">
        <f t="shared" si="1026"/>
        <v>5</v>
      </c>
      <c r="I7349" s="16">
        <f t="shared" si="1027"/>
        <v>45233</v>
      </c>
      <c r="J7349" s="17">
        <v>0.2407</v>
      </c>
      <c r="K7349" s="18">
        <f>G7349*结论【关键目标】!C$27*0.7735*0.001</f>
        <v>0</v>
      </c>
      <c r="L7349" s="5">
        <v>0</v>
      </c>
      <c r="M7349" s="5">
        <f>ABS(IF(L7349&lt;=0,L7349/耗电量关键数据!$B$6/1000,L7349/耗电量关键数据!$B$5/1000))</f>
        <v>0</v>
      </c>
      <c r="N7349" s="5">
        <f>电气设备逐时使用率计算!H7325</f>
        <v>1.1688450000000001</v>
      </c>
      <c r="O7349" s="5">
        <f>灯光逐时使用率计算!H7325</f>
        <v>0.37403039999999999</v>
      </c>
      <c r="P7349" s="19">
        <f t="shared" si="1028"/>
        <v>1.5428754000000002</v>
      </c>
      <c r="Q7349" s="19">
        <f t="shared" si="1032"/>
        <v>0</v>
      </c>
      <c r="R7349" s="20">
        <f t="shared" si="1029"/>
        <v>0</v>
      </c>
      <c r="S7349" s="20">
        <f t="shared" si="1033"/>
        <v>0</v>
      </c>
      <c r="T7349" s="20">
        <f>IF((T7348+R7349)&lt;0,0,IF((T7348+R7349)&gt;结论【关键目标】!C$28,结论【关键目标】!C$28,T7348+R7349))</f>
        <v>8.1608751999999996</v>
      </c>
      <c r="U7349" s="19">
        <f>IF((T7348+R7349)&lt;结论【关键目标】!$C$28,0,(发电量计算【计算逻辑页】!R7349+发电量计算【计算逻辑页】!T7348-结论【关键目标】!$C$28))</f>
        <v>0</v>
      </c>
      <c r="V7349" s="5">
        <f t="shared" si="1030"/>
        <v>0</v>
      </c>
      <c r="W7349" s="5">
        <f t="shared" si="1031"/>
        <v>0</v>
      </c>
      <c r="X7349" s="5">
        <f t="shared" si="1034"/>
        <v>0</v>
      </c>
    </row>
    <row r="7350" spans="1:24" x14ac:dyDescent="0.15">
      <c r="A7350" s="7">
        <v>7349</v>
      </c>
      <c r="B7350" s="7">
        <v>11</v>
      </c>
      <c r="C7350" s="7">
        <v>3</v>
      </c>
      <c r="D7350" s="7">
        <v>5</v>
      </c>
      <c r="E7350" s="7">
        <v>307</v>
      </c>
      <c r="F7350" s="7">
        <v>6</v>
      </c>
      <c r="G7350" s="7">
        <v>0</v>
      </c>
      <c r="H7350" s="7">
        <f t="shared" si="1026"/>
        <v>5</v>
      </c>
      <c r="I7350" s="16">
        <f t="shared" si="1027"/>
        <v>45233</v>
      </c>
      <c r="J7350" s="17">
        <v>0.2407</v>
      </c>
      <c r="K7350" s="18">
        <f>G7350*结论【关键目标】!C$27*0.7735*0.001</f>
        <v>0</v>
      </c>
      <c r="L7350" s="5">
        <v>0</v>
      </c>
      <c r="M7350" s="5">
        <f>ABS(IF(L7350&lt;=0,L7350/耗电量关键数据!$B$6/1000,L7350/耗电量关键数据!$B$5/1000))</f>
        <v>0</v>
      </c>
      <c r="N7350" s="5">
        <f>电气设备逐时使用率计算!H7326</f>
        <v>1.1688450000000001</v>
      </c>
      <c r="O7350" s="5">
        <f>灯光逐时使用率计算!H7326</f>
        <v>0.37403039999999999</v>
      </c>
      <c r="P7350" s="19">
        <f t="shared" si="1028"/>
        <v>1.5428754000000002</v>
      </c>
      <c r="Q7350" s="19">
        <f t="shared" si="1032"/>
        <v>0</v>
      </c>
      <c r="R7350" s="20">
        <f t="shared" si="1029"/>
        <v>0</v>
      </c>
      <c r="S7350" s="20">
        <f t="shared" si="1033"/>
        <v>0</v>
      </c>
      <c r="T7350" s="20">
        <f>IF((T7349+R7350)&lt;0,0,IF((T7349+R7350)&gt;结论【关键目标】!C$28,结论【关键目标】!C$28,T7349+R7350))</f>
        <v>8.1608751999999996</v>
      </c>
      <c r="U7350" s="19">
        <f>IF((T7349+R7350)&lt;结论【关键目标】!$C$28,0,(发电量计算【计算逻辑页】!R7350+发电量计算【计算逻辑页】!T7349-结论【关键目标】!$C$28))</f>
        <v>0</v>
      </c>
      <c r="V7350" s="5">
        <f t="shared" si="1030"/>
        <v>0</v>
      </c>
      <c r="W7350" s="5">
        <f t="shared" si="1031"/>
        <v>0</v>
      </c>
      <c r="X7350" s="5">
        <f t="shared" si="1034"/>
        <v>0</v>
      </c>
    </row>
    <row r="7351" spans="1:24" x14ac:dyDescent="0.15">
      <c r="A7351" s="7">
        <v>7350</v>
      </c>
      <c r="B7351" s="7">
        <v>11</v>
      </c>
      <c r="C7351" s="7">
        <v>3</v>
      </c>
      <c r="D7351" s="7">
        <v>6</v>
      </c>
      <c r="E7351" s="7">
        <v>307</v>
      </c>
      <c r="F7351" s="7">
        <v>4.5999999999999996</v>
      </c>
      <c r="G7351" s="7">
        <v>0</v>
      </c>
      <c r="H7351" s="7">
        <f t="shared" si="1026"/>
        <v>5</v>
      </c>
      <c r="I7351" s="16">
        <f t="shared" si="1027"/>
        <v>45233</v>
      </c>
      <c r="J7351" s="17">
        <v>0.2407</v>
      </c>
      <c r="K7351" s="18">
        <f>G7351*结论【关键目标】!C$27*0.7735*0.001</f>
        <v>0</v>
      </c>
      <c r="L7351" s="5">
        <v>0</v>
      </c>
      <c r="M7351" s="5">
        <f>ABS(IF(L7351&lt;=0,L7351/耗电量关键数据!$B$6/1000,L7351/耗电量关键数据!$B$5/1000))</f>
        <v>0</v>
      </c>
      <c r="N7351" s="5">
        <f>电气设备逐时使用率计算!H7327</f>
        <v>1.1688450000000001</v>
      </c>
      <c r="O7351" s="5">
        <f>灯光逐时使用率计算!H7327</f>
        <v>0.37403039999999999</v>
      </c>
      <c r="P7351" s="19">
        <f t="shared" si="1028"/>
        <v>1.5428754000000002</v>
      </c>
      <c r="Q7351" s="19">
        <f t="shared" si="1032"/>
        <v>0</v>
      </c>
      <c r="R7351" s="20">
        <f t="shared" si="1029"/>
        <v>0</v>
      </c>
      <c r="S7351" s="20">
        <f t="shared" si="1033"/>
        <v>0</v>
      </c>
      <c r="T7351" s="20">
        <f>IF((T7350+R7351)&lt;0,0,IF((T7350+R7351)&gt;结论【关键目标】!C$28,结论【关键目标】!C$28,T7350+R7351))</f>
        <v>8.1608751999999996</v>
      </c>
      <c r="U7351" s="19">
        <f>IF((T7350+R7351)&lt;结论【关键目标】!$C$28,0,(发电量计算【计算逻辑页】!R7351+发电量计算【计算逻辑页】!T7350-结论【关键目标】!$C$28))</f>
        <v>0</v>
      </c>
      <c r="V7351" s="5">
        <f t="shared" si="1030"/>
        <v>0</v>
      </c>
      <c r="W7351" s="5">
        <f t="shared" si="1031"/>
        <v>0</v>
      </c>
      <c r="X7351" s="5">
        <f t="shared" si="1034"/>
        <v>0</v>
      </c>
    </row>
    <row r="7352" spans="1:24" x14ac:dyDescent="0.15">
      <c r="A7352" s="7">
        <v>7351</v>
      </c>
      <c r="B7352" s="7">
        <v>11</v>
      </c>
      <c r="C7352" s="7">
        <v>3</v>
      </c>
      <c r="D7352" s="7">
        <v>7</v>
      </c>
      <c r="E7352" s="7">
        <v>307</v>
      </c>
      <c r="F7352" s="7">
        <v>5</v>
      </c>
      <c r="G7352" s="7">
        <v>8</v>
      </c>
      <c r="H7352" s="7">
        <f t="shared" si="1026"/>
        <v>5</v>
      </c>
      <c r="I7352" s="16">
        <f t="shared" si="1027"/>
        <v>45233</v>
      </c>
      <c r="J7352" s="17">
        <v>0.2407</v>
      </c>
      <c r="K7352" s="18">
        <f>G7352*结论【关键目标】!C$27*0.7735*0.001</f>
        <v>0.74256</v>
      </c>
      <c r="L7352" s="5">
        <v>0</v>
      </c>
      <c r="M7352" s="5">
        <f>ABS(IF(L7352&lt;=0,L7352/耗电量关键数据!$B$6/1000,L7352/耗电量关键数据!$B$5/1000))</f>
        <v>0</v>
      </c>
      <c r="N7352" s="5">
        <f>电气设备逐时使用率计算!H7328</f>
        <v>2.3376900000000003</v>
      </c>
      <c r="O7352" s="5">
        <f>灯光逐时使用率计算!H7328</f>
        <v>1.2467680000000001</v>
      </c>
      <c r="P7352" s="19">
        <f t="shared" si="1028"/>
        <v>3.5844580000000006</v>
      </c>
      <c r="Q7352" s="19">
        <f t="shared" si="1032"/>
        <v>0</v>
      </c>
      <c r="R7352" s="20">
        <f t="shared" si="1029"/>
        <v>0.74256</v>
      </c>
      <c r="S7352" s="20">
        <f t="shared" si="1033"/>
        <v>0</v>
      </c>
      <c r="T7352" s="20">
        <f>IF((T7351+R7352)&lt;0,0,IF((T7351+R7352)&gt;结论【关键目标】!C$28,结论【关键目标】!C$28,T7351+R7352))</f>
        <v>8.9034351999999988</v>
      </c>
      <c r="U7352" s="19">
        <f>IF((T7351+R7352)&lt;结论【关键目标】!$C$28,0,(发电量计算【计算逻辑页】!R7352+发电量计算【计算逻辑页】!T7351-结论【关键目标】!$C$28))</f>
        <v>0</v>
      </c>
      <c r="V7352" s="5">
        <f t="shared" si="1030"/>
        <v>0</v>
      </c>
      <c r="W7352" s="5">
        <f t="shared" si="1031"/>
        <v>0.17873419199999999</v>
      </c>
      <c r="X7352" s="5">
        <f t="shared" si="1034"/>
        <v>0</v>
      </c>
    </row>
    <row r="7353" spans="1:24" x14ac:dyDescent="0.15">
      <c r="A7353" s="7">
        <v>7352</v>
      </c>
      <c r="B7353" s="7">
        <v>11</v>
      </c>
      <c r="C7353" s="7">
        <v>3</v>
      </c>
      <c r="D7353" s="7">
        <v>8</v>
      </c>
      <c r="E7353" s="7">
        <v>307</v>
      </c>
      <c r="F7353" s="7">
        <v>4</v>
      </c>
      <c r="G7353" s="7">
        <v>106.5</v>
      </c>
      <c r="H7353" s="7">
        <f t="shared" si="1026"/>
        <v>5</v>
      </c>
      <c r="I7353" s="16">
        <f t="shared" si="1027"/>
        <v>45233</v>
      </c>
      <c r="J7353" s="17">
        <v>0.70809999999999995</v>
      </c>
      <c r="K7353" s="18">
        <f>G7353*结论【关键目标】!C$27*0.7735*0.001</f>
        <v>9.8853299999999997</v>
      </c>
      <c r="L7353" s="5">
        <v>0</v>
      </c>
      <c r="M7353" s="5">
        <f>ABS(IF(L7353&lt;=0,L7353/耗电量关键数据!$B$6/1000,L7353/耗电量关键数据!$B$5/1000))</f>
        <v>0</v>
      </c>
      <c r="N7353" s="5">
        <f>电气设备逐时使用率计算!H7329</f>
        <v>11.688450000000001</v>
      </c>
      <c r="O7353" s="5">
        <f>灯光逐时使用率计算!H7329</f>
        <v>6.2338399999999998</v>
      </c>
      <c r="P7353" s="19">
        <f t="shared" si="1028"/>
        <v>17.92229</v>
      </c>
      <c r="Q7353" s="19">
        <f t="shared" si="1032"/>
        <v>0</v>
      </c>
      <c r="R7353" s="20">
        <f t="shared" si="1029"/>
        <v>9.8853299999999997</v>
      </c>
      <c r="S7353" s="20">
        <f t="shared" si="1033"/>
        <v>0</v>
      </c>
      <c r="T7353" s="20">
        <f>IF((T7352+R7353)&lt;0,0,IF((T7352+R7353)&gt;结论【关键目标】!C$28,结论【关键目标】!C$28,T7352+R7353))</f>
        <v>18.7887652</v>
      </c>
      <c r="U7353" s="19">
        <f>IF((T7352+R7353)&lt;结论【关键目标】!$C$28,0,(发电量计算【计算逻辑页】!R7353+发电量计算【计算逻辑页】!T7352-结论【关键目标】!$C$28))</f>
        <v>0</v>
      </c>
      <c r="V7353" s="5">
        <f t="shared" si="1030"/>
        <v>0</v>
      </c>
      <c r="W7353" s="5">
        <f t="shared" si="1031"/>
        <v>6.9998021729999991</v>
      </c>
      <c r="X7353" s="5">
        <f t="shared" si="1034"/>
        <v>0</v>
      </c>
    </row>
    <row r="7354" spans="1:24" x14ac:dyDescent="0.15">
      <c r="A7354" s="7">
        <v>7353</v>
      </c>
      <c r="B7354" s="7">
        <v>11</v>
      </c>
      <c r="C7354" s="7">
        <v>3</v>
      </c>
      <c r="D7354" s="7">
        <v>9</v>
      </c>
      <c r="E7354" s="7">
        <v>307</v>
      </c>
      <c r="F7354" s="7">
        <v>10</v>
      </c>
      <c r="G7354" s="7">
        <v>344.4</v>
      </c>
      <c r="H7354" s="7">
        <f t="shared" si="1026"/>
        <v>5</v>
      </c>
      <c r="I7354" s="16">
        <f t="shared" si="1027"/>
        <v>45233</v>
      </c>
      <c r="J7354" s="17">
        <v>0.70809999999999995</v>
      </c>
      <c r="K7354" s="18">
        <f>G7354*结论【关键目标】!C$27*0.7735*0.001</f>
        <v>31.967207999999999</v>
      </c>
      <c r="L7354" s="5">
        <v>0</v>
      </c>
      <c r="M7354" s="5">
        <f>ABS(IF(L7354&lt;=0,L7354/耗电量关键数据!$B$6/1000,L7354/耗电量关键数据!$B$5/1000))</f>
        <v>0</v>
      </c>
      <c r="N7354" s="5">
        <f>电气设备逐时使用率计算!H7330</f>
        <v>22.208055000000002</v>
      </c>
      <c r="O7354" s="5">
        <f>灯光逐时使用率计算!H7330</f>
        <v>11.844296</v>
      </c>
      <c r="P7354" s="19">
        <f t="shared" si="1028"/>
        <v>34.052351000000002</v>
      </c>
      <c r="Q7354" s="19">
        <f t="shared" si="1032"/>
        <v>0</v>
      </c>
      <c r="R7354" s="20">
        <f t="shared" si="1029"/>
        <v>31.967207999999999</v>
      </c>
      <c r="S7354" s="20">
        <f t="shared" si="1033"/>
        <v>0</v>
      </c>
      <c r="T7354" s="20">
        <f>IF((T7353+R7354)&lt;0,0,IF((T7353+R7354)&gt;结论【关键目标】!C$28,结论【关键目标】!C$28,T7353+R7354))</f>
        <v>22</v>
      </c>
      <c r="U7354" s="19">
        <f>IF((T7353+R7354)&lt;结论【关键目标】!$C$28,0,(发电量计算【计算逻辑页】!R7354+发电量计算【计算逻辑页】!T7353-结论【关键目标】!$C$28))</f>
        <v>28.7559732</v>
      </c>
      <c r="V7354" s="5">
        <f t="shared" si="1030"/>
        <v>10.064590619999999</v>
      </c>
      <c r="W7354" s="5">
        <f t="shared" si="1031"/>
        <v>22.635979984799999</v>
      </c>
      <c r="X7354" s="5">
        <f t="shared" si="1034"/>
        <v>0</v>
      </c>
    </row>
    <row r="7355" spans="1:24" x14ac:dyDescent="0.15">
      <c r="A7355" s="7">
        <v>7354</v>
      </c>
      <c r="B7355" s="7">
        <v>11</v>
      </c>
      <c r="C7355" s="7">
        <v>3</v>
      </c>
      <c r="D7355" s="7">
        <v>10</v>
      </c>
      <c r="E7355" s="7">
        <v>307</v>
      </c>
      <c r="F7355" s="7">
        <v>10</v>
      </c>
      <c r="G7355" s="7">
        <v>404.7</v>
      </c>
      <c r="H7355" s="7">
        <f t="shared" si="1026"/>
        <v>5</v>
      </c>
      <c r="I7355" s="16">
        <f t="shared" si="1027"/>
        <v>45233</v>
      </c>
      <c r="J7355" s="17">
        <v>0.70809999999999995</v>
      </c>
      <c r="K7355" s="18">
        <f>G7355*结论【关键目标】!C$27*0.7735*0.001</f>
        <v>37.564253999999998</v>
      </c>
      <c r="L7355" s="5">
        <v>0</v>
      </c>
      <c r="M7355" s="5">
        <f>ABS(IF(L7355&lt;=0,L7355/耗电量关键数据!$B$6/1000,L7355/耗电量关键数据!$B$5/1000))</f>
        <v>0</v>
      </c>
      <c r="N7355" s="5">
        <f>电气设备逐时使用率计算!H7331</f>
        <v>22.208055000000002</v>
      </c>
      <c r="O7355" s="5">
        <f>灯光逐时使用率计算!H7331</f>
        <v>11.844296</v>
      </c>
      <c r="P7355" s="19">
        <f t="shared" si="1028"/>
        <v>34.052351000000002</v>
      </c>
      <c r="Q7355" s="19">
        <f t="shared" si="1032"/>
        <v>0</v>
      </c>
      <c r="R7355" s="20">
        <f t="shared" si="1029"/>
        <v>37.564253999999998</v>
      </c>
      <c r="S7355" s="20">
        <f t="shared" si="1033"/>
        <v>0</v>
      </c>
      <c r="T7355" s="20">
        <f>IF((T7354+R7355)&lt;0,0,IF((T7354+R7355)&gt;结论【关键目标】!C$28,结论【关键目标】!C$28,T7354+R7355))</f>
        <v>22</v>
      </c>
      <c r="U7355" s="19">
        <f>IF((T7354+R7355)&lt;结论【关键目标】!$C$28,0,(发电量计算【计算逻辑页】!R7355+发电量计算【计算逻辑页】!T7354-结论【关键目标】!$C$28))</f>
        <v>37.564253999999998</v>
      </c>
      <c r="V7355" s="5">
        <f t="shared" si="1030"/>
        <v>13.147488899999999</v>
      </c>
      <c r="W7355" s="5">
        <f t="shared" si="1031"/>
        <v>24.1124697431</v>
      </c>
      <c r="X7355" s="5">
        <f t="shared" si="1034"/>
        <v>0</v>
      </c>
    </row>
    <row r="7356" spans="1:24" x14ac:dyDescent="0.15">
      <c r="A7356" s="7">
        <v>7355</v>
      </c>
      <c r="B7356" s="7">
        <v>11</v>
      </c>
      <c r="C7356" s="7">
        <v>3</v>
      </c>
      <c r="D7356" s="7">
        <v>11</v>
      </c>
      <c r="E7356" s="7">
        <v>307</v>
      </c>
      <c r="F7356" s="7">
        <v>14</v>
      </c>
      <c r="G7356" s="7">
        <v>568.70000000000005</v>
      </c>
      <c r="H7356" s="7">
        <f t="shared" si="1026"/>
        <v>5</v>
      </c>
      <c r="I7356" s="16">
        <f t="shared" si="1027"/>
        <v>45233</v>
      </c>
      <c r="J7356" s="17">
        <v>1.2267999999999999</v>
      </c>
      <c r="K7356" s="18">
        <f>G7356*结论【关键目标】!C$27*0.7735*0.001</f>
        <v>52.786733999999996</v>
      </c>
      <c r="L7356" s="5">
        <v>0</v>
      </c>
      <c r="M7356" s="5">
        <f>ABS(IF(L7356&lt;=0,L7356/耗电量关键数据!$B$6/1000,L7356/耗电量关键数据!$B$5/1000))</f>
        <v>0</v>
      </c>
      <c r="N7356" s="5">
        <f>电气设备逐时使用率计算!H7332</f>
        <v>22.208055000000002</v>
      </c>
      <c r="O7356" s="5">
        <f>灯光逐时使用率计算!H7332</f>
        <v>11.844296</v>
      </c>
      <c r="P7356" s="19">
        <f t="shared" si="1028"/>
        <v>34.052351000000002</v>
      </c>
      <c r="Q7356" s="19">
        <f t="shared" si="1032"/>
        <v>34.052351000000002</v>
      </c>
      <c r="R7356" s="20">
        <f t="shared" si="1029"/>
        <v>18.734382999999994</v>
      </c>
      <c r="S7356" s="20">
        <f t="shared" si="1033"/>
        <v>0</v>
      </c>
      <c r="T7356" s="20">
        <f>IF((T7355+R7356)&lt;0,0,IF((T7355+R7356)&gt;结论【关键目标】!C$28,结论【关键目标】!C$28,T7355+R7356))</f>
        <v>22</v>
      </c>
      <c r="U7356" s="19">
        <f>IF((T7355+R7356)&lt;结论【关键目标】!$C$28,0,(发电量计算【计算逻辑页】!R7356+发电量计算【计算逻辑页】!T7355-结论【关键目标】!$C$28))</f>
        <v>18.734382999999994</v>
      </c>
      <c r="V7356" s="5">
        <f t="shared" si="1030"/>
        <v>6.5570340499999977</v>
      </c>
      <c r="W7356" s="5">
        <f t="shared" si="1031"/>
        <v>41.775424206799997</v>
      </c>
      <c r="X7356" s="5">
        <f t="shared" si="1034"/>
        <v>0</v>
      </c>
    </row>
    <row r="7357" spans="1:24" x14ac:dyDescent="0.15">
      <c r="A7357" s="7">
        <v>7356</v>
      </c>
      <c r="B7357" s="7">
        <v>11</v>
      </c>
      <c r="C7357" s="7">
        <v>3</v>
      </c>
      <c r="D7357" s="7">
        <v>12</v>
      </c>
      <c r="E7357" s="7">
        <v>307</v>
      </c>
      <c r="F7357" s="7">
        <v>17</v>
      </c>
      <c r="G7357" s="7">
        <v>578.9</v>
      </c>
      <c r="H7357" s="7">
        <f t="shared" si="1026"/>
        <v>5</v>
      </c>
      <c r="I7357" s="16">
        <f t="shared" si="1027"/>
        <v>45233</v>
      </c>
      <c r="J7357" s="17">
        <v>1.2267999999999999</v>
      </c>
      <c r="K7357" s="18">
        <f>G7357*结论【关键目标】!C$27*0.7735*0.001</f>
        <v>53.733497999999997</v>
      </c>
      <c r="L7357" s="5">
        <v>0</v>
      </c>
      <c r="M7357" s="5">
        <f>ABS(IF(L7357&lt;=0,L7357/耗电量关键数据!$B$6/1000,L7357/耗电量关键数据!$B$5/1000))</f>
        <v>0</v>
      </c>
      <c r="N7357" s="5">
        <f>电气设备逐时使用率计算!H7333</f>
        <v>11.688450000000001</v>
      </c>
      <c r="O7357" s="5">
        <f>灯光逐时使用率计算!H7333</f>
        <v>9.9741440000000008</v>
      </c>
      <c r="P7357" s="19">
        <f t="shared" si="1028"/>
        <v>21.662594000000002</v>
      </c>
      <c r="Q7357" s="19">
        <f t="shared" si="1032"/>
        <v>21.662594000000002</v>
      </c>
      <c r="R7357" s="20">
        <f t="shared" si="1029"/>
        <v>32.070903999999999</v>
      </c>
      <c r="S7357" s="20">
        <f t="shared" si="1033"/>
        <v>0</v>
      </c>
      <c r="T7357" s="20">
        <f>IF((T7356+R7357)&lt;0,0,IF((T7356+R7357)&gt;结论【关键目标】!C$28,结论【关键目标】!C$28,T7356+R7357))</f>
        <v>22</v>
      </c>
      <c r="U7357" s="19">
        <f>IF((T7356+R7357)&lt;结论【关键目标】!$C$28,0,(发电量计算【计算逻辑页】!R7357+发电量计算【计算逻辑页】!T7356-结论【关键目标】!$C$28))</f>
        <v>32.070903999999999</v>
      </c>
      <c r="V7357" s="5">
        <f t="shared" si="1030"/>
        <v>11.224816399999998</v>
      </c>
      <c r="W7357" s="5">
        <f t="shared" si="1031"/>
        <v>26.5756703192</v>
      </c>
      <c r="X7357" s="5">
        <f t="shared" si="1034"/>
        <v>0</v>
      </c>
    </row>
    <row r="7358" spans="1:24" x14ac:dyDescent="0.15">
      <c r="A7358" s="7">
        <v>7357</v>
      </c>
      <c r="B7358" s="7">
        <v>11</v>
      </c>
      <c r="C7358" s="7">
        <v>3</v>
      </c>
      <c r="D7358" s="7">
        <v>13</v>
      </c>
      <c r="E7358" s="7">
        <v>307</v>
      </c>
      <c r="F7358" s="7">
        <v>17</v>
      </c>
      <c r="G7358" s="7">
        <v>525.1</v>
      </c>
      <c r="H7358" s="7">
        <f t="shared" si="1026"/>
        <v>5</v>
      </c>
      <c r="I7358" s="16">
        <f t="shared" si="1027"/>
        <v>45233</v>
      </c>
      <c r="J7358" s="17">
        <v>1.2267999999999999</v>
      </c>
      <c r="K7358" s="18">
        <f>G7358*结论【关键目标】!C$27*0.7735*0.001</f>
        <v>48.739781999999998</v>
      </c>
      <c r="L7358" s="5">
        <v>0</v>
      </c>
      <c r="M7358" s="5">
        <f>ABS(IF(L7358&lt;=0,L7358/耗电量关键数据!$B$6/1000,L7358/耗电量关键数据!$B$5/1000))</f>
        <v>0</v>
      </c>
      <c r="N7358" s="5">
        <f>电气设备逐时使用率计算!H7334</f>
        <v>11.688450000000001</v>
      </c>
      <c r="O7358" s="5">
        <f>灯光逐时使用率计算!H7334</f>
        <v>9.9741440000000008</v>
      </c>
      <c r="P7358" s="19">
        <f t="shared" si="1028"/>
        <v>21.662594000000002</v>
      </c>
      <c r="Q7358" s="19">
        <f t="shared" si="1032"/>
        <v>21.662594000000002</v>
      </c>
      <c r="R7358" s="20">
        <f t="shared" si="1029"/>
        <v>27.077187999999996</v>
      </c>
      <c r="S7358" s="20">
        <f t="shared" si="1033"/>
        <v>0</v>
      </c>
      <c r="T7358" s="20">
        <f>IF((T7357+R7358)&lt;0,0,IF((T7357+R7358)&gt;结论【关键目标】!C$28,结论【关键目标】!C$28,T7357+R7358))</f>
        <v>22</v>
      </c>
      <c r="U7358" s="19">
        <f>IF((T7357+R7358)&lt;结论【关键目标】!$C$28,0,(发电量计算【计算逻辑页】!R7358+发电量计算【计算逻辑页】!T7357-结论【关键目标】!$C$28))</f>
        <v>27.077187999999992</v>
      </c>
      <c r="V7358" s="5">
        <f t="shared" si="1030"/>
        <v>9.4770157999999967</v>
      </c>
      <c r="W7358" s="5">
        <f t="shared" si="1031"/>
        <v>26.5756703192</v>
      </c>
      <c r="X7358" s="5">
        <f t="shared" si="1034"/>
        <v>0</v>
      </c>
    </row>
    <row r="7359" spans="1:24" x14ac:dyDescent="0.15">
      <c r="A7359" s="7">
        <v>7358</v>
      </c>
      <c r="B7359" s="7">
        <v>11</v>
      </c>
      <c r="C7359" s="7">
        <v>3</v>
      </c>
      <c r="D7359" s="7">
        <v>14</v>
      </c>
      <c r="E7359" s="7">
        <v>307</v>
      </c>
      <c r="F7359" s="7">
        <v>17</v>
      </c>
      <c r="G7359" s="7">
        <v>391.9</v>
      </c>
      <c r="H7359" s="7">
        <f t="shared" si="1026"/>
        <v>5</v>
      </c>
      <c r="I7359" s="16">
        <f t="shared" si="1027"/>
        <v>45233</v>
      </c>
      <c r="J7359" s="17">
        <v>1.2267999999999999</v>
      </c>
      <c r="K7359" s="18">
        <f>G7359*结论【关键目标】!C$27*0.7735*0.001</f>
        <v>36.376157999999997</v>
      </c>
      <c r="L7359" s="5">
        <v>0</v>
      </c>
      <c r="M7359" s="5">
        <f>ABS(IF(L7359&lt;=0,L7359/耗电量关键数据!$B$6/1000,L7359/耗电量关键数据!$B$5/1000))</f>
        <v>0</v>
      </c>
      <c r="N7359" s="5">
        <f>电气设备逐时使用率计算!H7335</f>
        <v>22.208055000000002</v>
      </c>
      <c r="O7359" s="5">
        <f>灯光逐时使用率计算!H7335</f>
        <v>11.844296</v>
      </c>
      <c r="P7359" s="19">
        <f t="shared" si="1028"/>
        <v>34.052351000000002</v>
      </c>
      <c r="Q7359" s="19">
        <f t="shared" si="1032"/>
        <v>34.052351000000002</v>
      </c>
      <c r="R7359" s="20">
        <f t="shared" si="1029"/>
        <v>2.3238069999999951</v>
      </c>
      <c r="S7359" s="20">
        <f t="shared" si="1033"/>
        <v>0</v>
      </c>
      <c r="T7359" s="20">
        <f>IF((T7358+R7359)&lt;0,0,IF((T7358+R7359)&gt;结论【关键目标】!C$28,结论【关键目标】!C$28,T7358+R7359))</f>
        <v>22</v>
      </c>
      <c r="U7359" s="19">
        <f>IF((T7358+R7359)&lt;结论【关键目标】!$C$28,0,(发电量计算【计算逻辑页】!R7359+发电量计算【计算逻辑页】!T7358-结论【关键目标】!$C$28))</f>
        <v>2.3238069999999951</v>
      </c>
      <c r="V7359" s="5">
        <f t="shared" si="1030"/>
        <v>0.81333244999999821</v>
      </c>
      <c r="W7359" s="5">
        <f t="shared" si="1031"/>
        <v>41.775424206799997</v>
      </c>
      <c r="X7359" s="5">
        <f t="shared" si="1034"/>
        <v>0</v>
      </c>
    </row>
    <row r="7360" spans="1:24" x14ac:dyDescent="0.15">
      <c r="A7360" s="7">
        <v>7359</v>
      </c>
      <c r="B7360" s="7">
        <v>11</v>
      </c>
      <c r="C7360" s="7">
        <v>3</v>
      </c>
      <c r="D7360" s="7">
        <v>15</v>
      </c>
      <c r="E7360" s="7">
        <v>307</v>
      </c>
      <c r="F7360" s="7">
        <v>17.899999999999999</v>
      </c>
      <c r="G7360" s="7">
        <v>251.3</v>
      </c>
      <c r="H7360" s="7">
        <f t="shared" si="1026"/>
        <v>5</v>
      </c>
      <c r="I7360" s="16">
        <f t="shared" si="1027"/>
        <v>45233</v>
      </c>
      <c r="J7360" s="17">
        <v>1.2267999999999999</v>
      </c>
      <c r="K7360" s="18">
        <f>G7360*结论【关键目标】!C$27*0.7735*0.001</f>
        <v>23.325665999999998</v>
      </c>
      <c r="L7360" s="5">
        <v>0</v>
      </c>
      <c r="M7360" s="5">
        <f>ABS(IF(L7360&lt;=0,L7360/耗电量关键数据!$B$6/1000,L7360/耗电量关键数据!$B$5/1000))</f>
        <v>0</v>
      </c>
      <c r="N7360" s="5">
        <f>电气设备逐时使用率计算!H7336</f>
        <v>22.208055000000002</v>
      </c>
      <c r="O7360" s="5">
        <f>灯光逐时使用率计算!H7336</f>
        <v>11.844296</v>
      </c>
      <c r="P7360" s="19">
        <f t="shared" si="1028"/>
        <v>34.052351000000002</v>
      </c>
      <c r="Q7360" s="19">
        <f t="shared" si="1032"/>
        <v>34.052351000000002</v>
      </c>
      <c r="R7360" s="20">
        <f t="shared" si="1029"/>
        <v>-10.726685000000003</v>
      </c>
      <c r="S7360" s="20">
        <f t="shared" si="1033"/>
        <v>10.726685000000003</v>
      </c>
      <c r="T7360" s="20">
        <f>IF((T7359+R7360)&lt;0,0,IF((T7359+R7360)&gt;结论【关键目标】!C$28,结论【关键目标】!C$28,T7359+R7360))</f>
        <v>11.273314999999997</v>
      </c>
      <c r="U7360" s="19">
        <f>IF((T7359+R7360)&lt;结论【关键目标】!$C$28,0,(发电量计算【计算逻辑页】!R7360+发电量计算【计算逻辑页】!T7359-结论【关键目标】!$C$28))</f>
        <v>0</v>
      </c>
      <c r="V7360" s="5">
        <f t="shared" si="1030"/>
        <v>0</v>
      </c>
      <c r="W7360" s="5">
        <f t="shared" si="1031"/>
        <v>28.615927048799996</v>
      </c>
      <c r="X7360" s="5">
        <f t="shared" si="1034"/>
        <v>9.4051574080000027</v>
      </c>
    </row>
    <row r="7361" spans="1:24" x14ac:dyDescent="0.15">
      <c r="A7361" s="7">
        <v>7360</v>
      </c>
      <c r="B7361" s="7">
        <v>11</v>
      </c>
      <c r="C7361" s="7">
        <v>3</v>
      </c>
      <c r="D7361" s="7">
        <v>16</v>
      </c>
      <c r="E7361" s="7">
        <v>307</v>
      </c>
      <c r="F7361" s="7">
        <v>17</v>
      </c>
      <c r="G7361" s="7">
        <v>100.5</v>
      </c>
      <c r="H7361" s="7">
        <f t="shared" si="1026"/>
        <v>5</v>
      </c>
      <c r="I7361" s="16">
        <f t="shared" si="1027"/>
        <v>45233</v>
      </c>
      <c r="J7361" s="17">
        <v>0.70809999999999995</v>
      </c>
      <c r="K7361" s="18">
        <f>G7361*结论【关键目标】!C$27*0.7735*0.001</f>
        <v>9.3284099999999999</v>
      </c>
      <c r="L7361" s="5">
        <v>0</v>
      </c>
      <c r="M7361" s="5">
        <f>ABS(IF(L7361&lt;=0,L7361/耗电量关键数据!$B$6/1000,L7361/耗电量关键数据!$B$5/1000))</f>
        <v>0</v>
      </c>
      <c r="N7361" s="5">
        <f>电气设备逐时使用率计算!H7337</f>
        <v>22.208055000000002</v>
      </c>
      <c r="O7361" s="5">
        <f>灯光逐时使用率计算!H7337</f>
        <v>11.844296</v>
      </c>
      <c r="P7361" s="19">
        <f t="shared" si="1028"/>
        <v>34.052351000000002</v>
      </c>
      <c r="Q7361" s="19">
        <f t="shared" si="1032"/>
        <v>0</v>
      </c>
      <c r="R7361" s="20">
        <f t="shared" si="1029"/>
        <v>9.3284099999999999</v>
      </c>
      <c r="S7361" s="20">
        <f t="shared" si="1033"/>
        <v>0</v>
      </c>
      <c r="T7361" s="20">
        <f>IF((T7360+R7361)&lt;0,0,IF((T7360+R7361)&gt;结论【关键目标】!C$28,结论【关键目标】!C$28,T7360+R7361))</f>
        <v>20.601724999999995</v>
      </c>
      <c r="U7361" s="19">
        <f>IF((T7360+R7361)&lt;结论【关键目标】!$C$28,0,(发电量计算【计算逻辑页】!R7361+发电量计算【计算逻辑页】!T7360-结论【关键目标】!$C$28))</f>
        <v>0</v>
      </c>
      <c r="V7361" s="5">
        <f t="shared" si="1030"/>
        <v>0</v>
      </c>
      <c r="W7361" s="5">
        <f t="shared" si="1031"/>
        <v>6.6054471209999992</v>
      </c>
      <c r="X7361" s="5">
        <f t="shared" si="1034"/>
        <v>0</v>
      </c>
    </row>
    <row r="7362" spans="1:24" x14ac:dyDescent="0.15">
      <c r="A7362" s="7">
        <v>7361</v>
      </c>
      <c r="B7362" s="7">
        <v>11</v>
      </c>
      <c r="C7362" s="7">
        <v>3</v>
      </c>
      <c r="D7362" s="7">
        <v>17</v>
      </c>
      <c r="E7362" s="7">
        <v>307</v>
      </c>
      <c r="F7362" s="7">
        <v>16</v>
      </c>
      <c r="G7362" s="7">
        <v>0</v>
      </c>
      <c r="H7362" s="7">
        <f t="shared" ref="H7362:H7425" si="1035">WEEKDAY(I:I,2)</f>
        <v>5</v>
      </c>
      <c r="I7362" s="16">
        <f t="shared" ref="I7362:I7425" si="1036">DATE(2023,B7362,C7362)</f>
        <v>45233</v>
      </c>
      <c r="J7362" s="17">
        <v>0.70809999999999995</v>
      </c>
      <c r="K7362" s="18">
        <f>G7362*结论【关键目标】!C$27*0.7735*0.001</f>
        <v>0</v>
      </c>
      <c r="L7362" s="5">
        <v>0</v>
      </c>
      <c r="M7362" s="5">
        <f>ABS(IF(L7362&lt;=0,L7362/耗电量关键数据!$B$6/1000,L7362/耗电量关键数据!$B$5/1000))</f>
        <v>0</v>
      </c>
      <c r="N7362" s="5">
        <f>电气设备逐时使用率计算!H7338</f>
        <v>22.208055000000002</v>
      </c>
      <c r="O7362" s="5">
        <f>灯光逐时使用率计算!H7338</f>
        <v>11.844296</v>
      </c>
      <c r="P7362" s="19">
        <f t="shared" ref="P7362:P7425" si="1037">M7362+N7362+O7362</f>
        <v>34.052351000000002</v>
      </c>
      <c r="Q7362" s="19">
        <f t="shared" si="1032"/>
        <v>0</v>
      </c>
      <c r="R7362" s="20">
        <f t="shared" ref="R7362:R7425" si="1038">K7362-Q7362</f>
        <v>0</v>
      </c>
      <c r="S7362" s="20">
        <f t="shared" si="1033"/>
        <v>0</v>
      </c>
      <c r="T7362" s="20">
        <f>IF((T7361+R7362)&lt;0,0,IF((T7361+R7362)&gt;结论【关键目标】!C$28,结论【关键目标】!C$28,T7361+R7362))</f>
        <v>20.601724999999995</v>
      </c>
      <c r="U7362" s="19">
        <f>IF((T7361+R7362)&lt;结论【关键目标】!$C$28,0,(发电量计算【计算逻辑页】!R7362+发电量计算【计算逻辑页】!T7361-结论【关键目标】!$C$28))</f>
        <v>0</v>
      </c>
      <c r="V7362" s="5">
        <f t="shared" ref="V7362:V7425" si="1039">IF(J7362&gt;0.35,U7362*0.35,0)</f>
        <v>0</v>
      </c>
      <c r="W7362" s="5">
        <f t="shared" ref="W7362:W7425" si="1040">IF(P7362&gt;K7362,K7362*J7362,P7362*J7362)</f>
        <v>0</v>
      </c>
      <c r="X7362" s="5">
        <f t="shared" si="1034"/>
        <v>0</v>
      </c>
    </row>
    <row r="7363" spans="1:24" x14ac:dyDescent="0.15">
      <c r="A7363" s="7">
        <v>7362</v>
      </c>
      <c r="B7363" s="7">
        <v>11</v>
      </c>
      <c r="C7363" s="7">
        <v>3</v>
      </c>
      <c r="D7363" s="7">
        <v>18</v>
      </c>
      <c r="E7363" s="7">
        <v>307</v>
      </c>
      <c r="F7363" s="7">
        <v>15.8</v>
      </c>
      <c r="G7363" s="7">
        <v>0</v>
      </c>
      <c r="H7363" s="7">
        <f t="shared" si="1035"/>
        <v>5</v>
      </c>
      <c r="I7363" s="16">
        <f t="shared" si="1036"/>
        <v>45233</v>
      </c>
      <c r="J7363" s="17">
        <v>0.70809999999999995</v>
      </c>
      <c r="K7363" s="18">
        <f>G7363*结论【关键目标】!C$27*0.7735*0.001</f>
        <v>0</v>
      </c>
      <c r="L7363" s="5">
        <v>0</v>
      </c>
      <c r="M7363" s="5">
        <f>ABS(IF(L7363&lt;=0,L7363/耗电量关键数据!$B$6/1000,L7363/耗电量关键数据!$B$5/1000))</f>
        <v>0</v>
      </c>
      <c r="N7363" s="5">
        <f>电气设备逐时使用率计算!H7339</f>
        <v>7.0130699999999999</v>
      </c>
      <c r="O7363" s="5">
        <f>灯光逐时使用率计算!H7339</f>
        <v>3.7403040000000001</v>
      </c>
      <c r="P7363" s="19">
        <f t="shared" si="1037"/>
        <v>10.753374000000001</v>
      </c>
      <c r="Q7363" s="19">
        <f t="shared" ref="Q7363:Q7426" si="1041">IF(J7363&gt;0.8,P7363,0)</f>
        <v>0</v>
      </c>
      <c r="R7363" s="20">
        <f t="shared" si="1038"/>
        <v>0</v>
      </c>
      <c r="S7363" s="20">
        <f t="shared" ref="S7363:S7426" si="1042">IF(R7363&lt;0,ABS(R7363),0)</f>
        <v>0</v>
      </c>
      <c r="T7363" s="20">
        <f>IF((T7362+R7363)&lt;0,0,IF((T7362+R7363)&gt;结论【关键目标】!C$28,结论【关键目标】!C$28,T7362+R7363))</f>
        <v>20.601724999999995</v>
      </c>
      <c r="U7363" s="19">
        <f>IF((T7362+R7363)&lt;结论【关键目标】!$C$28,0,(发电量计算【计算逻辑页】!R7363+发电量计算【计算逻辑页】!T7362-结论【关键目标】!$C$28))</f>
        <v>0</v>
      </c>
      <c r="V7363" s="5">
        <f t="shared" si="1039"/>
        <v>0</v>
      </c>
      <c r="W7363" s="5">
        <f t="shared" si="1040"/>
        <v>0</v>
      </c>
      <c r="X7363" s="5">
        <f t="shared" si="1034"/>
        <v>0</v>
      </c>
    </row>
    <row r="7364" spans="1:24" x14ac:dyDescent="0.15">
      <c r="A7364" s="7">
        <v>7363</v>
      </c>
      <c r="B7364" s="7">
        <v>11</v>
      </c>
      <c r="C7364" s="7">
        <v>3</v>
      </c>
      <c r="D7364" s="7">
        <v>19</v>
      </c>
      <c r="E7364" s="7">
        <v>307</v>
      </c>
      <c r="F7364" s="7">
        <v>13</v>
      </c>
      <c r="G7364" s="7">
        <v>0</v>
      </c>
      <c r="H7364" s="7">
        <f t="shared" si="1035"/>
        <v>5</v>
      </c>
      <c r="I7364" s="16">
        <f t="shared" si="1036"/>
        <v>45233</v>
      </c>
      <c r="J7364" s="17">
        <v>1.2267999999999999</v>
      </c>
      <c r="K7364" s="18">
        <f>G7364*结论【关键目标】!C$27*0.7735*0.001</f>
        <v>0</v>
      </c>
      <c r="L7364" s="5">
        <v>0</v>
      </c>
      <c r="M7364" s="5">
        <f>ABS(IF(L7364&lt;=0,L7364/耗电量关键数据!$B$6/1000,L7364/耗电量关键数据!$B$5/1000))</f>
        <v>0</v>
      </c>
      <c r="N7364" s="5">
        <f>电气设备逐时使用率计算!H7340</f>
        <v>7.0130699999999999</v>
      </c>
      <c r="O7364" s="5">
        <f>灯光逐时使用率计算!H7340</f>
        <v>3.7403040000000001</v>
      </c>
      <c r="P7364" s="19">
        <f t="shared" si="1037"/>
        <v>10.753374000000001</v>
      </c>
      <c r="Q7364" s="19">
        <f t="shared" si="1041"/>
        <v>10.753374000000001</v>
      </c>
      <c r="R7364" s="20">
        <f t="shared" si="1038"/>
        <v>-10.753374000000001</v>
      </c>
      <c r="S7364" s="20">
        <f t="shared" si="1042"/>
        <v>10.753374000000001</v>
      </c>
      <c r="T7364" s="20">
        <f>IF((T7363+R7364)&lt;0,0,IF((T7363+R7364)&gt;结论【关键目标】!C$28,结论【关键目标】!C$28,T7363+R7364))</f>
        <v>9.8483509999999939</v>
      </c>
      <c r="U7364" s="19">
        <f>IF((T7363+R7364)&lt;结论【关键目标】!$C$28,0,(发电量计算【计算逻辑页】!R7364+发电量计算【计算逻辑页】!T7363-结论【关键目标】!$C$28))</f>
        <v>0</v>
      </c>
      <c r="V7364" s="5">
        <f t="shared" si="1039"/>
        <v>0</v>
      </c>
      <c r="W7364" s="5">
        <f t="shared" si="1040"/>
        <v>0</v>
      </c>
      <c r="X7364" s="5">
        <f t="shared" ref="X7364:X7427" si="1043">(J7364-0.35)*IF(T7364&gt;S7364,S7364,T7364)</f>
        <v>8.6350341567999944</v>
      </c>
    </row>
    <row r="7365" spans="1:24" x14ac:dyDescent="0.15">
      <c r="A7365" s="7">
        <v>7364</v>
      </c>
      <c r="B7365" s="7">
        <v>11</v>
      </c>
      <c r="C7365" s="7">
        <v>3</v>
      </c>
      <c r="D7365" s="7">
        <v>20</v>
      </c>
      <c r="E7365" s="7">
        <v>307</v>
      </c>
      <c r="F7365" s="7">
        <v>13</v>
      </c>
      <c r="G7365" s="7">
        <v>0</v>
      </c>
      <c r="H7365" s="7">
        <f t="shared" si="1035"/>
        <v>5</v>
      </c>
      <c r="I7365" s="16">
        <f t="shared" si="1036"/>
        <v>45233</v>
      </c>
      <c r="J7365" s="17">
        <v>1.2267999999999999</v>
      </c>
      <c r="K7365" s="18">
        <f>G7365*结论【关键目标】!C$27*0.7735*0.001</f>
        <v>0</v>
      </c>
      <c r="L7365" s="5">
        <v>0</v>
      </c>
      <c r="M7365" s="5">
        <f>ABS(IF(L7365&lt;=0,L7365/耗电量关键数据!$B$6/1000,L7365/耗电量关键数据!$B$5/1000))</f>
        <v>0</v>
      </c>
      <c r="N7365" s="5">
        <f>电气设备逐时使用率计算!H7341</f>
        <v>1.1688450000000001</v>
      </c>
      <c r="O7365" s="5">
        <f>灯光逐时使用率计算!H7341</f>
        <v>0.37403039999999999</v>
      </c>
      <c r="P7365" s="19">
        <f t="shared" si="1037"/>
        <v>1.5428754000000002</v>
      </c>
      <c r="Q7365" s="19">
        <f t="shared" si="1041"/>
        <v>1.5428754000000002</v>
      </c>
      <c r="R7365" s="20">
        <f t="shared" si="1038"/>
        <v>-1.5428754000000002</v>
      </c>
      <c r="S7365" s="20">
        <f t="shared" si="1042"/>
        <v>1.5428754000000002</v>
      </c>
      <c r="T7365" s="20">
        <f>IF((T7364+R7365)&lt;0,0,IF((T7364+R7365)&gt;结论【关键目标】!C$28,结论【关键目标】!C$28,T7364+R7365))</f>
        <v>8.3054755999999941</v>
      </c>
      <c r="U7365" s="19">
        <f>IF((T7364+R7365)&lt;结论【关键目标】!$C$28,0,(发电量计算【计算逻辑页】!R7365+发电量计算【计算逻辑页】!T7364-结论【关键目标】!$C$28))</f>
        <v>0</v>
      </c>
      <c r="V7365" s="5">
        <f t="shared" si="1039"/>
        <v>0</v>
      </c>
      <c r="W7365" s="5">
        <f t="shared" si="1040"/>
        <v>0</v>
      </c>
      <c r="X7365" s="5">
        <f t="shared" si="1043"/>
        <v>1.3527931507200002</v>
      </c>
    </row>
    <row r="7366" spans="1:24" x14ac:dyDescent="0.15">
      <c r="A7366" s="7">
        <v>7365</v>
      </c>
      <c r="B7366" s="7">
        <v>11</v>
      </c>
      <c r="C7366" s="7">
        <v>3</v>
      </c>
      <c r="D7366" s="7">
        <v>21</v>
      </c>
      <c r="E7366" s="7">
        <v>307</v>
      </c>
      <c r="F7366" s="7">
        <v>12.4</v>
      </c>
      <c r="G7366" s="7">
        <v>0</v>
      </c>
      <c r="H7366" s="7">
        <f t="shared" si="1035"/>
        <v>5</v>
      </c>
      <c r="I7366" s="16">
        <f t="shared" si="1036"/>
        <v>45233</v>
      </c>
      <c r="J7366" s="17">
        <v>1.2267999999999999</v>
      </c>
      <c r="K7366" s="18">
        <f>G7366*结论【关键目标】!C$27*0.7735*0.001</f>
        <v>0</v>
      </c>
      <c r="L7366" s="5">
        <v>0</v>
      </c>
      <c r="M7366" s="5">
        <f>ABS(IF(L7366&lt;=0,L7366/耗电量关键数据!$B$6/1000,L7366/耗电量关键数据!$B$5/1000))</f>
        <v>0</v>
      </c>
      <c r="N7366" s="5">
        <f>电气设备逐时使用率计算!H7342</f>
        <v>1.1688450000000001</v>
      </c>
      <c r="O7366" s="5">
        <f>灯光逐时使用率计算!H7342</f>
        <v>0.37403039999999999</v>
      </c>
      <c r="P7366" s="19">
        <f t="shared" si="1037"/>
        <v>1.5428754000000002</v>
      </c>
      <c r="Q7366" s="19">
        <f t="shared" si="1041"/>
        <v>1.5428754000000002</v>
      </c>
      <c r="R7366" s="20">
        <f t="shared" si="1038"/>
        <v>-1.5428754000000002</v>
      </c>
      <c r="S7366" s="20">
        <f t="shared" si="1042"/>
        <v>1.5428754000000002</v>
      </c>
      <c r="T7366" s="20">
        <f>IF((T7365+R7366)&lt;0,0,IF((T7365+R7366)&gt;结论【关键目标】!C$28,结论【关键目标】!C$28,T7365+R7366))</f>
        <v>6.7626001999999943</v>
      </c>
      <c r="U7366" s="19">
        <f>IF((T7365+R7366)&lt;结论【关键目标】!$C$28,0,(发电量计算【计算逻辑页】!R7366+发电量计算【计算逻辑页】!T7365-结论【关键目标】!$C$28))</f>
        <v>0</v>
      </c>
      <c r="V7366" s="5">
        <f t="shared" si="1039"/>
        <v>0</v>
      </c>
      <c r="W7366" s="5">
        <f t="shared" si="1040"/>
        <v>0</v>
      </c>
      <c r="X7366" s="5">
        <f t="shared" si="1043"/>
        <v>1.3527931507200002</v>
      </c>
    </row>
    <row r="7367" spans="1:24" x14ac:dyDescent="0.15">
      <c r="A7367" s="7">
        <v>7366</v>
      </c>
      <c r="B7367" s="7">
        <v>11</v>
      </c>
      <c r="C7367" s="7">
        <v>3</v>
      </c>
      <c r="D7367" s="7">
        <v>22</v>
      </c>
      <c r="E7367" s="7">
        <v>307</v>
      </c>
      <c r="F7367" s="7">
        <v>9</v>
      </c>
      <c r="G7367" s="7">
        <v>0</v>
      </c>
      <c r="H7367" s="7">
        <f t="shared" si="1035"/>
        <v>5</v>
      </c>
      <c r="I7367" s="16">
        <f t="shared" si="1036"/>
        <v>45233</v>
      </c>
      <c r="J7367" s="17">
        <v>0.70809999999999995</v>
      </c>
      <c r="K7367" s="18">
        <f>G7367*结论【关键目标】!C$27*0.7735*0.001</f>
        <v>0</v>
      </c>
      <c r="L7367" s="5">
        <v>0</v>
      </c>
      <c r="M7367" s="5">
        <f>ABS(IF(L7367&lt;=0,L7367/耗电量关键数据!$B$6/1000,L7367/耗电量关键数据!$B$5/1000))</f>
        <v>0</v>
      </c>
      <c r="N7367" s="5">
        <f>电气设备逐时使用率计算!H7343</f>
        <v>1.1688450000000001</v>
      </c>
      <c r="O7367" s="5">
        <f>灯光逐时使用率计算!H7343</f>
        <v>0.37403039999999999</v>
      </c>
      <c r="P7367" s="19">
        <f t="shared" si="1037"/>
        <v>1.5428754000000002</v>
      </c>
      <c r="Q7367" s="19">
        <f t="shared" si="1041"/>
        <v>0</v>
      </c>
      <c r="R7367" s="20">
        <f t="shared" si="1038"/>
        <v>0</v>
      </c>
      <c r="S7367" s="20">
        <f t="shared" si="1042"/>
        <v>0</v>
      </c>
      <c r="T7367" s="20">
        <f>IF((T7366+R7367)&lt;0,0,IF((T7366+R7367)&gt;结论【关键目标】!C$28,结论【关键目标】!C$28,T7366+R7367))</f>
        <v>6.7626001999999943</v>
      </c>
      <c r="U7367" s="19">
        <f>IF((T7366+R7367)&lt;结论【关键目标】!$C$28,0,(发电量计算【计算逻辑页】!R7367+发电量计算【计算逻辑页】!T7366-结论【关键目标】!$C$28))</f>
        <v>0</v>
      </c>
      <c r="V7367" s="5">
        <f t="shared" si="1039"/>
        <v>0</v>
      </c>
      <c r="W7367" s="5">
        <f t="shared" si="1040"/>
        <v>0</v>
      </c>
      <c r="X7367" s="5">
        <f t="shared" si="1043"/>
        <v>0</v>
      </c>
    </row>
    <row r="7368" spans="1:24" x14ac:dyDescent="0.15">
      <c r="A7368" s="7">
        <v>7367</v>
      </c>
      <c r="B7368" s="7">
        <v>11</v>
      </c>
      <c r="C7368" s="7">
        <v>3</v>
      </c>
      <c r="D7368" s="7">
        <v>23</v>
      </c>
      <c r="E7368" s="7">
        <v>307</v>
      </c>
      <c r="F7368" s="7">
        <v>7</v>
      </c>
      <c r="G7368" s="7">
        <v>0</v>
      </c>
      <c r="H7368" s="7">
        <f t="shared" si="1035"/>
        <v>5</v>
      </c>
      <c r="I7368" s="16">
        <f t="shared" si="1036"/>
        <v>45233</v>
      </c>
      <c r="J7368" s="17">
        <v>0.70809999999999995</v>
      </c>
      <c r="K7368" s="18">
        <f>G7368*结论【关键目标】!C$27*0.7735*0.001</f>
        <v>0</v>
      </c>
      <c r="L7368" s="5">
        <v>0</v>
      </c>
      <c r="M7368" s="5">
        <f>ABS(IF(L7368&lt;=0,L7368/耗电量关键数据!$B$6/1000,L7368/耗电量关键数据!$B$5/1000))</f>
        <v>0</v>
      </c>
      <c r="N7368" s="5">
        <f>电气设备逐时使用率计算!H7344</f>
        <v>1.1688450000000001</v>
      </c>
      <c r="O7368" s="5">
        <f>灯光逐时使用率计算!H7344</f>
        <v>0.37403039999999999</v>
      </c>
      <c r="P7368" s="19">
        <f t="shared" si="1037"/>
        <v>1.5428754000000002</v>
      </c>
      <c r="Q7368" s="19">
        <f t="shared" si="1041"/>
        <v>0</v>
      </c>
      <c r="R7368" s="20">
        <f t="shared" si="1038"/>
        <v>0</v>
      </c>
      <c r="S7368" s="20">
        <f t="shared" si="1042"/>
        <v>0</v>
      </c>
      <c r="T7368" s="20">
        <f>IF((T7367+R7368)&lt;0,0,IF((T7367+R7368)&gt;结论【关键目标】!C$28,结论【关键目标】!C$28,T7367+R7368))</f>
        <v>6.7626001999999943</v>
      </c>
      <c r="U7368" s="19">
        <f>IF((T7367+R7368)&lt;结论【关键目标】!$C$28,0,(发电量计算【计算逻辑页】!R7368+发电量计算【计算逻辑页】!T7367-结论【关键目标】!$C$28))</f>
        <v>0</v>
      </c>
      <c r="V7368" s="5">
        <f t="shared" si="1039"/>
        <v>0</v>
      </c>
      <c r="W7368" s="5">
        <f t="shared" si="1040"/>
        <v>0</v>
      </c>
      <c r="X7368" s="5">
        <f t="shared" si="1043"/>
        <v>0</v>
      </c>
    </row>
    <row r="7369" spans="1:24" x14ac:dyDescent="0.15">
      <c r="A7369" s="7">
        <v>7368</v>
      </c>
      <c r="B7369" s="7">
        <v>11</v>
      </c>
      <c r="C7369" s="7">
        <v>3</v>
      </c>
      <c r="D7369" s="7">
        <v>24</v>
      </c>
      <c r="E7369" s="7">
        <v>307</v>
      </c>
      <c r="F7369" s="7">
        <v>10.3</v>
      </c>
      <c r="G7369" s="7">
        <v>0</v>
      </c>
      <c r="H7369" s="7">
        <f t="shared" si="1035"/>
        <v>5</v>
      </c>
      <c r="I7369" s="16">
        <f t="shared" si="1036"/>
        <v>45233</v>
      </c>
      <c r="J7369" s="17">
        <v>0.2407</v>
      </c>
      <c r="K7369" s="18">
        <f>G7369*结论【关键目标】!C$27*0.7735*0.001</f>
        <v>0</v>
      </c>
      <c r="L7369" s="5">
        <v>0</v>
      </c>
      <c r="M7369" s="5">
        <f>ABS(IF(L7369&lt;=0,L7369/耗电量关键数据!$B$6/1000,L7369/耗电量关键数据!$B$5/1000))</f>
        <v>0</v>
      </c>
      <c r="N7369" s="5">
        <f>电气设备逐时使用率计算!H7345</f>
        <v>1.1688450000000001</v>
      </c>
      <c r="O7369" s="5">
        <f>灯光逐时使用率计算!H7345</f>
        <v>0.37403039999999999</v>
      </c>
      <c r="P7369" s="19">
        <f t="shared" si="1037"/>
        <v>1.5428754000000002</v>
      </c>
      <c r="Q7369" s="19">
        <f t="shared" si="1041"/>
        <v>0</v>
      </c>
      <c r="R7369" s="20">
        <f t="shared" si="1038"/>
        <v>0</v>
      </c>
      <c r="S7369" s="20">
        <f t="shared" si="1042"/>
        <v>0</v>
      </c>
      <c r="T7369" s="20">
        <f>IF((T7368+R7369)&lt;0,0,IF((T7368+R7369)&gt;结论【关键目标】!C$28,结论【关键目标】!C$28,T7368+R7369))</f>
        <v>6.7626001999999943</v>
      </c>
      <c r="U7369" s="19">
        <f>IF((T7368+R7369)&lt;结论【关键目标】!$C$28,0,(发电量计算【计算逻辑页】!R7369+发电量计算【计算逻辑页】!T7368-结论【关键目标】!$C$28))</f>
        <v>0</v>
      </c>
      <c r="V7369" s="5">
        <f t="shared" si="1039"/>
        <v>0</v>
      </c>
      <c r="W7369" s="5">
        <f t="shared" si="1040"/>
        <v>0</v>
      </c>
      <c r="X7369" s="5">
        <f t="shared" si="1043"/>
        <v>0</v>
      </c>
    </row>
    <row r="7370" spans="1:24" x14ac:dyDescent="0.15">
      <c r="A7370" s="7">
        <v>7369</v>
      </c>
      <c r="B7370" s="7">
        <v>11</v>
      </c>
      <c r="C7370" s="7">
        <v>4</v>
      </c>
      <c r="D7370" s="7">
        <v>1</v>
      </c>
      <c r="E7370" s="7">
        <v>308</v>
      </c>
      <c r="F7370" s="7">
        <v>4</v>
      </c>
      <c r="G7370" s="7">
        <v>0</v>
      </c>
      <c r="H7370" s="7">
        <f t="shared" si="1035"/>
        <v>6</v>
      </c>
      <c r="I7370" s="16">
        <f t="shared" si="1036"/>
        <v>45234</v>
      </c>
      <c r="J7370" s="17">
        <v>0.2407</v>
      </c>
      <c r="K7370" s="18">
        <f>G7370*结论【关键目标】!C$27*0.7735*0.001</f>
        <v>0</v>
      </c>
      <c r="L7370" s="5">
        <v>0</v>
      </c>
      <c r="M7370" s="5">
        <f>ABS(IF(L7370&lt;=0,L7370/耗电量关键数据!$B$6/1000,L7370/耗电量关键数据!$B$5/1000))</f>
        <v>0</v>
      </c>
      <c r="N7370" s="19">
        <f>耗电量关键数据!$B$14</f>
        <v>1.1688450000000001</v>
      </c>
      <c r="O7370" s="19">
        <f>耗电量关键数据!$B$15</f>
        <v>0.37403039999999999</v>
      </c>
      <c r="P7370" s="19">
        <f t="shared" si="1037"/>
        <v>1.5428754000000002</v>
      </c>
      <c r="Q7370" s="19">
        <f t="shared" si="1041"/>
        <v>0</v>
      </c>
      <c r="R7370" s="20">
        <f t="shared" si="1038"/>
        <v>0</v>
      </c>
      <c r="S7370" s="20">
        <f t="shared" si="1042"/>
        <v>0</v>
      </c>
      <c r="T7370" s="20">
        <f>IF((T7369+R7370)&lt;0,0,IF((T7369+R7370)&gt;结论【关键目标】!C$28,结论【关键目标】!C$28,T7369+R7370))</f>
        <v>6.7626001999999943</v>
      </c>
      <c r="U7370" s="19">
        <f>IF((T7369+R7370)&lt;结论【关键目标】!$C$28,0,(发电量计算【计算逻辑页】!R7370+发电量计算【计算逻辑页】!T7369-结论【关键目标】!$C$28))</f>
        <v>0</v>
      </c>
      <c r="V7370" s="5">
        <f t="shared" si="1039"/>
        <v>0</v>
      </c>
      <c r="W7370" s="5">
        <f t="shared" si="1040"/>
        <v>0</v>
      </c>
      <c r="X7370" s="5">
        <f t="shared" si="1043"/>
        <v>0</v>
      </c>
    </row>
    <row r="7371" spans="1:24" x14ac:dyDescent="0.15">
      <c r="A7371" s="7">
        <v>7370</v>
      </c>
      <c r="B7371" s="7">
        <v>11</v>
      </c>
      <c r="C7371" s="7">
        <v>4</v>
      </c>
      <c r="D7371" s="7">
        <v>2</v>
      </c>
      <c r="E7371" s="7">
        <v>308</v>
      </c>
      <c r="F7371" s="7">
        <v>5</v>
      </c>
      <c r="G7371" s="7">
        <v>0</v>
      </c>
      <c r="H7371" s="7">
        <f t="shared" si="1035"/>
        <v>6</v>
      </c>
      <c r="I7371" s="16">
        <f t="shared" si="1036"/>
        <v>45234</v>
      </c>
      <c r="J7371" s="17">
        <v>0.2407</v>
      </c>
      <c r="K7371" s="18">
        <f>G7371*结论【关键目标】!C$27*0.7735*0.001</f>
        <v>0</v>
      </c>
      <c r="L7371" s="5">
        <v>0</v>
      </c>
      <c r="M7371" s="5">
        <f>ABS(IF(L7371&lt;=0,L7371/耗电量关键数据!$B$6/1000,L7371/耗电量关键数据!$B$5/1000))</f>
        <v>0</v>
      </c>
      <c r="N7371" s="19">
        <f>耗电量关键数据!$B$14</f>
        <v>1.1688450000000001</v>
      </c>
      <c r="O7371" s="19">
        <f>耗电量关键数据!$B$15</f>
        <v>0.37403039999999999</v>
      </c>
      <c r="P7371" s="19">
        <f t="shared" si="1037"/>
        <v>1.5428754000000002</v>
      </c>
      <c r="Q7371" s="19">
        <f t="shared" si="1041"/>
        <v>0</v>
      </c>
      <c r="R7371" s="20">
        <f t="shared" si="1038"/>
        <v>0</v>
      </c>
      <c r="S7371" s="20">
        <f t="shared" si="1042"/>
        <v>0</v>
      </c>
      <c r="T7371" s="20">
        <f>IF((T7370+R7371)&lt;0,0,IF((T7370+R7371)&gt;结论【关键目标】!C$28,结论【关键目标】!C$28,T7370+R7371))</f>
        <v>6.7626001999999943</v>
      </c>
      <c r="U7371" s="19">
        <f>IF((T7370+R7371)&lt;结论【关键目标】!$C$28,0,(发电量计算【计算逻辑页】!R7371+发电量计算【计算逻辑页】!T7370-结论【关键目标】!$C$28))</f>
        <v>0</v>
      </c>
      <c r="V7371" s="5">
        <f t="shared" si="1039"/>
        <v>0</v>
      </c>
      <c r="W7371" s="5">
        <f t="shared" si="1040"/>
        <v>0</v>
      </c>
      <c r="X7371" s="5">
        <f t="shared" si="1043"/>
        <v>0</v>
      </c>
    </row>
    <row r="7372" spans="1:24" x14ac:dyDescent="0.15">
      <c r="A7372" s="7">
        <v>7371</v>
      </c>
      <c r="B7372" s="7">
        <v>11</v>
      </c>
      <c r="C7372" s="7">
        <v>4</v>
      </c>
      <c r="D7372" s="7">
        <v>3</v>
      </c>
      <c r="E7372" s="7">
        <v>308</v>
      </c>
      <c r="F7372" s="7">
        <v>5.9</v>
      </c>
      <c r="G7372" s="7">
        <v>0</v>
      </c>
      <c r="H7372" s="7">
        <f t="shared" si="1035"/>
        <v>6</v>
      </c>
      <c r="I7372" s="16">
        <f t="shared" si="1036"/>
        <v>45234</v>
      </c>
      <c r="J7372" s="17">
        <v>0.2407</v>
      </c>
      <c r="K7372" s="18">
        <f>G7372*结论【关键目标】!C$27*0.7735*0.001</f>
        <v>0</v>
      </c>
      <c r="L7372" s="5">
        <v>0</v>
      </c>
      <c r="M7372" s="5">
        <f>ABS(IF(L7372&lt;=0,L7372/耗电量关键数据!$B$6/1000,L7372/耗电量关键数据!$B$5/1000))</f>
        <v>0</v>
      </c>
      <c r="N7372" s="19">
        <f>耗电量关键数据!$B$14</f>
        <v>1.1688450000000001</v>
      </c>
      <c r="O7372" s="19">
        <f>耗电量关键数据!$B$15</f>
        <v>0.37403039999999999</v>
      </c>
      <c r="P7372" s="19">
        <f t="shared" si="1037"/>
        <v>1.5428754000000002</v>
      </c>
      <c r="Q7372" s="19">
        <f t="shared" si="1041"/>
        <v>0</v>
      </c>
      <c r="R7372" s="20">
        <f t="shared" si="1038"/>
        <v>0</v>
      </c>
      <c r="S7372" s="20">
        <f t="shared" si="1042"/>
        <v>0</v>
      </c>
      <c r="T7372" s="20">
        <f>IF((T7371+R7372)&lt;0,0,IF((T7371+R7372)&gt;结论【关键目标】!C$28,结论【关键目标】!C$28,T7371+R7372))</f>
        <v>6.7626001999999943</v>
      </c>
      <c r="U7372" s="19">
        <f>IF((T7371+R7372)&lt;结论【关键目标】!$C$28,0,(发电量计算【计算逻辑页】!R7372+发电量计算【计算逻辑页】!T7371-结论【关键目标】!$C$28))</f>
        <v>0</v>
      </c>
      <c r="V7372" s="5">
        <f t="shared" si="1039"/>
        <v>0</v>
      </c>
      <c r="W7372" s="5">
        <f t="shared" si="1040"/>
        <v>0</v>
      </c>
      <c r="X7372" s="5">
        <f t="shared" si="1043"/>
        <v>0</v>
      </c>
    </row>
    <row r="7373" spans="1:24" x14ac:dyDescent="0.15">
      <c r="A7373" s="7">
        <v>7372</v>
      </c>
      <c r="B7373" s="7">
        <v>11</v>
      </c>
      <c r="C7373" s="7">
        <v>4</v>
      </c>
      <c r="D7373" s="7">
        <v>4</v>
      </c>
      <c r="E7373" s="7">
        <v>308</v>
      </c>
      <c r="F7373" s="7">
        <v>4.5</v>
      </c>
      <c r="G7373" s="7">
        <v>0</v>
      </c>
      <c r="H7373" s="7">
        <f t="shared" si="1035"/>
        <v>6</v>
      </c>
      <c r="I7373" s="16">
        <f t="shared" si="1036"/>
        <v>45234</v>
      </c>
      <c r="J7373" s="17">
        <v>0.2407</v>
      </c>
      <c r="K7373" s="18">
        <f>G7373*结论【关键目标】!C$27*0.7735*0.001</f>
        <v>0</v>
      </c>
      <c r="L7373" s="5">
        <v>0</v>
      </c>
      <c r="M7373" s="5">
        <f>ABS(IF(L7373&lt;=0,L7373/耗电量关键数据!$B$6/1000,L7373/耗电量关键数据!$B$5/1000))</f>
        <v>0</v>
      </c>
      <c r="N7373" s="19">
        <f>耗电量关键数据!$B$14</f>
        <v>1.1688450000000001</v>
      </c>
      <c r="O7373" s="19">
        <f>耗电量关键数据!$B$15</f>
        <v>0.37403039999999999</v>
      </c>
      <c r="P7373" s="19">
        <f t="shared" si="1037"/>
        <v>1.5428754000000002</v>
      </c>
      <c r="Q7373" s="19">
        <f t="shared" si="1041"/>
        <v>0</v>
      </c>
      <c r="R7373" s="20">
        <f t="shared" si="1038"/>
        <v>0</v>
      </c>
      <c r="S7373" s="20">
        <f t="shared" si="1042"/>
        <v>0</v>
      </c>
      <c r="T7373" s="20">
        <f>IF((T7372+R7373)&lt;0,0,IF((T7372+R7373)&gt;结论【关键目标】!C$28,结论【关键目标】!C$28,T7372+R7373))</f>
        <v>6.7626001999999943</v>
      </c>
      <c r="U7373" s="19">
        <f>IF((T7372+R7373)&lt;结论【关键目标】!$C$28,0,(发电量计算【计算逻辑页】!R7373+发电量计算【计算逻辑页】!T7372-结论【关键目标】!$C$28))</f>
        <v>0</v>
      </c>
      <c r="V7373" s="5">
        <f t="shared" si="1039"/>
        <v>0</v>
      </c>
      <c r="W7373" s="5">
        <f t="shared" si="1040"/>
        <v>0</v>
      </c>
      <c r="X7373" s="5">
        <f t="shared" si="1043"/>
        <v>0</v>
      </c>
    </row>
    <row r="7374" spans="1:24" x14ac:dyDescent="0.15">
      <c r="A7374" s="7">
        <v>7373</v>
      </c>
      <c r="B7374" s="7">
        <v>11</v>
      </c>
      <c r="C7374" s="7">
        <v>4</v>
      </c>
      <c r="D7374" s="7">
        <v>5</v>
      </c>
      <c r="E7374" s="7">
        <v>308</v>
      </c>
      <c r="F7374" s="7">
        <v>3</v>
      </c>
      <c r="G7374" s="7">
        <v>0</v>
      </c>
      <c r="H7374" s="7">
        <f t="shared" si="1035"/>
        <v>6</v>
      </c>
      <c r="I7374" s="16">
        <f t="shared" si="1036"/>
        <v>45234</v>
      </c>
      <c r="J7374" s="17">
        <v>0.2407</v>
      </c>
      <c r="K7374" s="18">
        <f>G7374*结论【关键目标】!C$27*0.7735*0.001</f>
        <v>0</v>
      </c>
      <c r="L7374" s="5">
        <v>0</v>
      </c>
      <c r="M7374" s="5">
        <f>ABS(IF(L7374&lt;=0,L7374/耗电量关键数据!$B$6/1000,L7374/耗电量关键数据!$B$5/1000))</f>
        <v>0</v>
      </c>
      <c r="N7374" s="19">
        <f>耗电量关键数据!$B$14</f>
        <v>1.1688450000000001</v>
      </c>
      <c r="O7374" s="19">
        <f>耗电量关键数据!$B$15</f>
        <v>0.37403039999999999</v>
      </c>
      <c r="P7374" s="19">
        <f t="shared" si="1037"/>
        <v>1.5428754000000002</v>
      </c>
      <c r="Q7374" s="19">
        <f t="shared" si="1041"/>
        <v>0</v>
      </c>
      <c r="R7374" s="20">
        <f t="shared" si="1038"/>
        <v>0</v>
      </c>
      <c r="S7374" s="20">
        <f t="shared" si="1042"/>
        <v>0</v>
      </c>
      <c r="T7374" s="20">
        <f>IF((T7373+R7374)&lt;0,0,IF((T7373+R7374)&gt;结论【关键目标】!C$28,结论【关键目标】!C$28,T7373+R7374))</f>
        <v>6.7626001999999943</v>
      </c>
      <c r="U7374" s="19">
        <f>IF((T7373+R7374)&lt;结论【关键目标】!$C$28,0,(发电量计算【计算逻辑页】!R7374+发电量计算【计算逻辑页】!T7373-结论【关键目标】!$C$28))</f>
        <v>0</v>
      </c>
      <c r="V7374" s="5">
        <f t="shared" si="1039"/>
        <v>0</v>
      </c>
      <c r="W7374" s="5">
        <f t="shared" si="1040"/>
        <v>0</v>
      </c>
      <c r="X7374" s="5">
        <f t="shared" si="1043"/>
        <v>0</v>
      </c>
    </row>
    <row r="7375" spans="1:24" x14ac:dyDescent="0.15">
      <c r="A7375" s="7">
        <v>7374</v>
      </c>
      <c r="B7375" s="7">
        <v>11</v>
      </c>
      <c r="C7375" s="7">
        <v>4</v>
      </c>
      <c r="D7375" s="7">
        <v>6</v>
      </c>
      <c r="E7375" s="7">
        <v>308</v>
      </c>
      <c r="F7375" s="7">
        <v>5.9</v>
      </c>
      <c r="G7375" s="7">
        <v>0</v>
      </c>
      <c r="H7375" s="7">
        <f t="shared" si="1035"/>
        <v>6</v>
      </c>
      <c r="I7375" s="16">
        <f t="shared" si="1036"/>
        <v>45234</v>
      </c>
      <c r="J7375" s="17">
        <v>0.2407</v>
      </c>
      <c r="K7375" s="18">
        <f>G7375*结论【关键目标】!C$27*0.7735*0.001</f>
        <v>0</v>
      </c>
      <c r="L7375" s="5">
        <v>0</v>
      </c>
      <c r="M7375" s="5">
        <f>ABS(IF(L7375&lt;=0,L7375/耗电量关键数据!$B$6/1000,L7375/耗电量关键数据!$B$5/1000))</f>
        <v>0</v>
      </c>
      <c r="N7375" s="19">
        <f>耗电量关键数据!$B$14</f>
        <v>1.1688450000000001</v>
      </c>
      <c r="O7375" s="19">
        <f>耗电量关键数据!$B$15</f>
        <v>0.37403039999999999</v>
      </c>
      <c r="P7375" s="19">
        <f t="shared" si="1037"/>
        <v>1.5428754000000002</v>
      </c>
      <c r="Q7375" s="19">
        <f t="shared" si="1041"/>
        <v>0</v>
      </c>
      <c r="R7375" s="20">
        <f t="shared" si="1038"/>
        <v>0</v>
      </c>
      <c r="S7375" s="20">
        <f t="shared" si="1042"/>
        <v>0</v>
      </c>
      <c r="T7375" s="20">
        <f>IF((T7374+R7375)&lt;0,0,IF((T7374+R7375)&gt;结论【关键目标】!C$28,结论【关键目标】!C$28,T7374+R7375))</f>
        <v>6.7626001999999943</v>
      </c>
      <c r="U7375" s="19">
        <f>IF((T7374+R7375)&lt;结论【关键目标】!$C$28,0,(发电量计算【计算逻辑页】!R7375+发电量计算【计算逻辑页】!T7374-结论【关键目标】!$C$28))</f>
        <v>0</v>
      </c>
      <c r="V7375" s="5">
        <f t="shared" si="1039"/>
        <v>0</v>
      </c>
      <c r="W7375" s="5">
        <f t="shared" si="1040"/>
        <v>0</v>
      </c>
      <c r="X7375" s="5">
        <f t="shared" si="1043"/>
        <v>0</v>
      </c>
    </row>
    <row r="7376" spans="1:24" x14ac:dyDescent="0.15">
      <c r="A7376" s="7">
        <v>7375</v>
      </c>
      <c r="B7376" s="7">
        <v>11</v>
      </c>
      <c r="C7376" s="7">
        <v>4</v>
      </c>
      <c r="D7376" s="7">
        <v>7</v>
      </c>
      <c r="E7376" s="7">
        <v>308</v>
      </c>
      <c r="F7376" s="7">
        <v>3</v>
      </c>
      <c r="G7376" s="7">
        <v>0.4</v>
      </c>
      <c r="H7376" s="7">
        <f t="shared" si="1035"/>
        <v>6</v>
      </c>
      <c r="I7376" s="16">
        <f t="shared" si="1036"/>
        <v>45234</v>
      </c>
      <c r="J7376" s="17">
        <v>0.2407</v>
      </c>
      <c r="K7376" s="18">
        <f>G7376*结论【关键目标】!C$27*0.7735*0.001</f>
        <v>3.7128000000000001E-2</v>
      </c>
      <c r="L7376" s="5">
        <v>0</v>
      </c>
      <c r="M7376" s="5">
        <f>ABS(IF(L7376&lt;=0,L7376/耗电量关键数据!$B$6/1000,L7376/耗电量关键数据!$B$5/1000))</f>
        <v>0</v>
      </c>
      <c r="N7376" s="19">
        <f>耗电量关键数据!$B$14</f>
        <v>1.1688450000000001</v>
      </c>
      <c r="O7376" s="19">
        <f>耗电量关键数据!$B$15</f>
        <v>0.37403039999999999</v>
      </c>
      <c r="P7376" s="19">
        <f t="shared" si="1037"/>
        <v>1.5428754000000002</v>
      </c>
      <c r="Q7376" s="19">
        <f t="shared" si="1041"/>
        <v>0</v>
      </c>
      <c r="R7376" s="20">
        <f t="shared" si="1038"/>
        <v>3.7128000000000001E-2</v>
      </c>
      <c r="S7376" s="20">
        <f t="shared" si="1042"/>
        <v>0</v>
      </c>
      <c r="T7376" s="20">
        <f>IF((T7375+R7376)&lt;0,0,IF((T7375+R7376)&gt;结论【关键目标】!C$28,结论【关键目标】!C$28,T7375+R7376))</f>
        <v>6.7997281999999943</v>
      </c>
      <c r="U7376" s="19">
        <f>IF((T7375+R7376)&lt;结论【关键目标】!$C$28,0,(发电量计算【计算逻辑页】!R7376+发电量计算【计算逻辑页】!T7375-结论【关键目标】!$C$28))</f>
        <v>0</v>
      </c>
      <c r="V7376" s="5">
        <f t="shared" si="1039"/>
        <v>0</v>
      </c>
      <c r="W7376" s="5">
        <f t="shared" si="1040"/>
        <v>8.9367096000000004E-3</v>
      </c>
      <c r="X7376" s="5">
        <f t="shared" si="1043"/>
        <v>0</v>
      </c>
    </row>
    <row r="7377" spans="1:24" x14ac:dyDescent="0.15">
      <c r="A7377" s="7">
        <v>7376</v>
      </c>
      <c r="B7377" s="7">
        <v>11</v>
      </c>
      <c r="C7377" s="7">
        <v>4</v>
      </c>
      <c r="D7377" s="7">
        <v>8</v>
      </c>
      <c r="E7377" s="7">
        <v>308</v>
      </c>
      <c r="F7377" s="7">
        <v>4</v>
      </c>
      <c r="G7377" s="7">
        <v>92.8</v>
      </c>
      <c r="H7377" s="7">
        <f t="shared" si="1035"/>
        <v>6</v>
      </c>
      <c r="I7377" s="16">
        <f t="shared" si="1036"/>
        <v>45234</v>
      </c>
      <c r="J7377" s="17">
        <v>0.70809999999999995</v>
      </c>
      <c r="K7377" s="18">
        <f>G7377*结论【关键目标】!C$27*0.7735*0.001</f>
        <v>8.6136960000000009</v>
      </c>
      <c r="L7377" s="5">
        <v>0</v>
      </c>
      <c r="M7377" s="5">
        <f>ABS(IF(L7377&lt;=0,L7377/耗电量关键数据!$B$6/1000,L7377/耗电量关键数据!$B$5/1000))</f>
        <v>0</v>
      </c>
      <c r="N7377" s="19">
        <f>耗电量关键数据!$B$14</f>
        <v>1.1688450000000001</v>
      </c>
      <c r="O7377" s="19">
        <f>耗电量关键数据!$B$15</f>
        <v>0.37403039999999999</v>
      </c>
      <c r="P7377" s="19">
        <f t="shared" si="1037"/>
        <v>1.5428754000000002</v>
      </c>
      <c r="Q7377" s="19">
        <f t="shared" si="1041"/>
        <v>0</v>
      </c>
      <c r="R7377" s="20">
        <f t="shared" si="1038"/>
        <v>8.6136960000000009</v>
      </c>
      <c r="S7377" s="20">
        <f t="shared" si="1042"/>
        <v>0</v>
      </c>
      <c r="T7377" s="20">
        <f>IF((T7376+R7377)&lt;0,0,IF((T7376+R7377)&gt;结论【关键目标】!C$28,结论【关键目标】!C$28,T7376+R7377))</f>
        <v>15.413424199999994</v>
      </c>
      <c r="U7377" s="19">
        <f>IF((T7376+R7377)&lt;结论【关键目标】!$C$28,0,(发电量计算【计算逻辑页】!R7377+发电量计算【计算逻辑页】!T7376-结论【关键目标】!$C$28))</f>
        <v>0</v>
      </c>
      <c r="V7377" s="5">
        <f t="shared" si="1039"/>
        <v>0</v>
      </c>
      <c r="W7377" s="5">
        <f t="shared" si="1040"/>
        <v>1.0925100707400002</v>
      </c>
      <c r="X7377" s="5">
        <f t="shared" si="1043"/>
        <v>0</v>
      </c>
    </row>
    <row r="7378" spans="1:24" x14ac:dyDescent="0.15">
      <c r="A7378" s="7">
        <v>7377</v>
      </c>
      <c r="B7378" s="7">
        <v>11</v>
      </c>
      <c r="C7378" s="7">
        <v>4</v>
      </c>
      <c r="D7378" s="7">
        <v>9</v>
      </c>
      <c r="E7378" s="7">
        <v>308</v>
      </c>
      <c r="F7378" s="7">
        <v>6.2</v>
      </c>
      <c r="G7378" s="7">
        <v>224</v>
      </c>
      <c r="H7378" s="7">
        <f t="shared" si="1035"/>
        <v>6</v>
      </c>
      <c r="I7378" s="16">
        <f t="shared" si="1036"/>
        <v>45234</v>
      </c>
      <c r="J7378" s="17">
        <v>0.70809999999999995</v>
      </c>
      <c r="K7378" s="18">
        <f>G7378*结论【关键目标】!C$27*0.7735*0.001</f>
        <v>20.791679999999999</v>
      </c>
      <c r="L7378" s="5">
        <v>0</v>
      </c>
      <c r="M7378" s="5">
        <f>ABS(IF(L7378&lt;=0,L7378/耗电量关键数据!$B$6/1000,L7378/耗电量关键数据!$B$5/1000))</f>
        <v>0</v>
      </c>
      <c r="N7378" s="19">
        <f>耗电量关键数据!$B$14</f>
        <v>1.1688450000000001</v>
      </c>
      <c r="O7378" s="19">
        <f>耗电量关键数据!$B$15</f>
        <v>0.37403039999999999</v>
      </c>
      <c r="P7378" s="19">
        <f t="shared" si="1037"/>
        <v>1.5428754000000002</v>
      </c>
      <c r="Q7378" s="19">
        <f t="shared" si="1041"/>
        <v>0</v>
      </c>
      <c r="R7378" s="20">
        <f t="shared" si="1038"/>
        <v>20.791679999999999</v>
      </c>
      <c r="S7378" s="20">
        <f t="shared" si="1042"/>
        <v>0</v>
      </c>
      <c r="T7378" s="20">
        <f>IF((T7377+R7378)&lt;0,0,IF((T7377+R7378)&gt;结论【关键目标】!C$28,结论【关键目标】!C$28,T7377+R7378))</f>
        <v>22</v>
      </c>
      <c r="U7378" s="19">
        <f>IF((T7377+R7378)&lt;结论【关键目标】!$C$28,0,(发电量计算【计算逻辑页】!R7378+发电量计算【计算逻辑页】!T7377-结论【关键目标】!$C$28))</f>
        <v>14.205104199999994</v>
      </c>
      <c r="V7378" s="5">
        <f t="shared" si="1039"/>
        <v>4.9717864699999978</v>
      </c>
      <c r="W7378" s="5">
        <f t="shared" si="1040"/>
        <v>1.0925100707400002</v>
      </c>
      <c r="X7378" s="5">
        <f t="shared" si="1043"/>
        <v>0</v>
      </c>
    </row>
    <row r="7379" spans="1:24" x14ac:dyDescent="0.15">
      <c r="A7379" s="7">
        <v>7378</v>
      </c>
      <c r="B7379" s="7">
        <v>11</v>
      </c>
      <c r="C7379" s="7">
        <v>4</v>
      </c>
      <c r="D7379" s="7">
        <v>10</v>
      </c>
      <c r="E7379" s="7">
        <v>308</v>
      </c>
      <c r="F7379" s="7">
        <v>7</v>
      </c>
      <c r="G7379" s="7">
        <v>304.39999999999998</v>
      </c>
      <c r="H7379" s="7">
        <f t="shared" si="1035"/>
        <v>6</v>
      </c>
      <c r="I7379" s="16">
        <f t="shared" si="1036"/>
        <v>45234</v>
      </c>
      <c r="J7379" s="17">
        <v>0.70809999999999995</v>
      </c>
      <c r="K7379" s="18">
        <f>G7379*结论【关键目标】!C$27*0.7735*0.001</f>
        <v>28.254408000000002</v>
      </c>
      <c r="L7379" s="5">
        <v>0</v>
      </c>
      <c r="M7379" s="5">
        <f>ABS(IF(L7379&lt;=0,L7379/耗电量关键数据!$B$6/1000,L7379/耗电量关键数据!$B$5/1000))</f>
        <v>0</v>
      </c>
      <c r="N7379" s="19">
        <f>耗电量关键数据!$B$14</f>
        <v>1.1688450000000001</v>
      </c>
      <c r="O7379" s="19">
        <f>耗电量关键数据!$B$15</f>
        <v>0.37403039999999999</v>
      </c>
      <c r="P7379" s="19">
        <f t="shared" si="1037"/>
        <v>1.5428754000000002</v>
      </c>
      <c r="Q7379" s="19">
        <f t="shared" si="1041"/>
        <v>0</v>
      </c>
      <c r="R7379" s="20">
        <f t="shared" si="1038"/>
        <v>28.254408000000002</v>
      </c>
      <c r="S7379" s="20">
        <f t="shared" si="1042"/>
        <v>0</v>
      </c>
      <c r="T7379" s="20">
        <f>IF((T7378+R7379)&lt;0,0,IF((T7378+R7379)&gt;结论【关键目标】!C$28,结论【关键目标】!C$28,T7378+R7379))</f>
        <v>22</v>
      </c>
      <c r="U7379" s="19">
        <f>IF((T7378+R7379)&lt;结论【关键目标】!$C$28,0,(发电量计算【计算逻辑页】!R7379+发电量计算【计算逻辑页】!T7378-结论【关键目标】!$C$28))</f>
        <v>28.254407999999998</v>
      </c>
      <c r="V7379" s="5">
        <f t="shared" si="1039"/>
        <v>9.8890427999999986</v>
      </c>
      <c r="W7379" s="5">
        <f t="shared" si="1040"/>
        <v>1.0925100707400002</v>
      </c>
      <c r="X7379" s="5">
        <f t="shared" si="1043"/>
        <v>0</v>
      </c>
    </row>
    <row r="7380" spans="1:24" x14ac:dyDescent="0.15">
      <c r="A7380" s="7">
        <v>7379</v>
      </c>
      <c r="B7380" s="7">
        <v>11</v>
      </c>
      <c r="C7380" s="7">
        <v>4</v>
      </c>
      <c r="D7380" s="7">
        <v>11</v>
      </c>
      <c r="E7380" s="7">
        <v>308</v>
      </c>
      <c r="F7380" s="7">
        <v>8</v>
      </c>
      <c r="G7380" s="7">
        <v>372.1</v>
      </c>
      <c r="H7380" s="7">
        <f t="shared" si="1035"/>
        <v>6</v>
      </c>
      <c r="I7380" s="16">
        <f t="shared" si="1036"/>
        <v>45234</v>
      </c>
      <c r="J7380" s="17">
        <v>1.2267999999999999</v>
      </c>
      <c r="K7380" s="18">
        <f>G7380*结论【关键目标】!C$27*0.7735*0.001</f>
        <v>34.538322000000001</v>
      </c>
      <c r="L7380" s="5">
        <v>0</v>
      </c>
      <c r="M7380" s="5">
        <f>ABS(IF(L7380&lt;=0,L7380/耗电量关键数据!$B$6/1000,L7380/耗电量关键数据!$B$5/1000))</f>
        <v>0</v>
      </c>
      <c r="N7380" s="19">
        <f>耗电量关键数据!$B$14</f>
        <v>1.1688450000000001</v>
      </c>
      <c r="O7380" s="19">
        <f>耗电量关键数据!$B$15</f>
        <v>0.37403039999999999</v>
      </c>
      <c r="P7380" s="19">
        <f t="shared" si="1037"/>
        <v>1.5428754000000002</v>
      </c>
      <c r="Q7380" s="19">
        <f t="shared" si="1041"/>
        <v>1.5428754000000002</v>
      </c>
      <c r="R7380" s="20">
        <f t="shared" si="1038"/>
        <v>32.995446600000001</v>
      </c>
      <c r="S7380" s="20">
        <f t="shared" si="1042"/>
        <v>0</v>
      </c>
      <c r="T7380" s="20">
        <f>IF((T7379+R7380)&lt;0,0,IF((T7379+R7380)&gt;结论【关键目标】!C$28,结论【关键目标】!C$28,T7379+R7380))</f>
        <v>22</v>
      </c>
      <c r="U7380" s="19">
        <f>IF((T7379+R7380)&lt;结论【关键目标】!$C$28,0,(发电量计算【计算逻辑页】!R7380+发电量计算【计算逻辑页】!T7379-结论【关键目标】!$C$28))</f>
        <v>32.995446600000001</v>
      </c>
      <c r="V7380" s="5">
        <f t="shared" si="1039"/>
        <v>11.548406309999999</v>
      </c>
      <c r="W7380" s="5">
        <f t="shared" si="1040"/>
        <v>1.89279954072</v>
      </c>
      <c r="X7380" s="5">
        <f t="shared" si="1043"/>
        <v>0</v>
      </c>
    </row>
    <row r="7381" spans="1:24" x14ac:dyDescent="0.15">
      <c r="A7381" s="7">
        <v>7380</v>
      </c>
      <c r="B7381" s="7">
        <v>11</v>
      </c>
      <c r="C7381" s="7">
        <v>4</v>
      </c>
      <c r="D7381" s="7">
        <v>12</v>
      </c>
      <c r="E7381" s="7">
        <v>308</v>
      </c>
      <c r="F7381" s="7">
        <v>9.9</v>
      </c>
      <c r="G7381" s="7">
        <v>436.6</v>
      </c>
      <c r="H7381" s="7">
        <f t="shared" si="1035"/>
        <v>6</v>
      </c>
      <c r="I7381" s="16">
        <f t="shared" si="1036"/>
        <v>45234</v>
      </c>
      <c r="J7381" s="17">
        <v>1.2267999999999999</v>
      </c>
      <c r="K7381" s="18">
        <f>G7381*结论【关键目标】!C$27*0.7735*0.001</f>
        <v>40.525212000000003</v>
      </c>
      <c r="L7381" s="5">
        <v>0</v>
      </c>
      <c r="M7381" s="5">
        <f>ABS(IF(L7381&lt;=0,L7381/耗电量关键数据!$B$6/1000,L7381/耗电量关键数据!$B$5/1000))</f>
        <v>0</v>
      </c>
      <c r="N7381" s="19">
        <f>耗电量关键数据!$B$14</f>
        <v>1.1688450000000001</v>
      </c>
      <c r="O7381" s="19">
        <f>耗电量关键数据!$B$15</f>
        <v>0.37403039999999999</v>
      </c>
      <c r="P7381" s="19">
        <f t="shared" si="1037"/>
        <v>1.5428754000000002</v>
      </c>
      <c r="Q7381" s="19">
        <f t="shared" si="1041"/>
        <v>1.5428754000000002</v>
      </c>
      <c r="R7381" s="20">
        <f t="shared" si="1038"/>
        <v>38.982336600000004</v>
      </c>
      <c r="S7381" s="20">
        <f t="shared" si="1042"/>
        <v>0</v>
      </c>
      <c r="T7381" s="20">
        <f>IF((T7380+R7381)&lt;0,0,IF((T7380+R7381)&gt;结论【关键目标】!C$28,结论【关键目标】!C$28,T7380+R7381))</f>
        <v>22</v>
      </c>
      <c r="U7381" s="19">
        <f>IF((T7380+R7381)&lt;结论【关键目标】!$C$28,0,(发电量计算【计算逻辑页】!R7381+发电量计算【计算逻辑页】!T7380-结论【关键目标】!$C$28))</f>
        <v>38.982336600000004</v>
      </c>
      <c r="V7381" s="5">
        <f t="shared" si="1039"/>
        <v>13.64381781</v>
      </c>
      <c r="W7381" s="5">
        <f t="shared" si="1040"/>
        <v>1.89279954072</v>
      </c>
      <c r="X7381" s="5">
        <f t="shared" si="1043"/>
        <v>0</v>
      </c>
    </row>
    <row r="7382" spans="1:24" x14ac:dyDescent="0.15">
      <c r="A7382" s="7">
        <v>7381</v>
      </c>
      <c r="B7382" s="7">
        <v>11</v>
      </c>
      <c r="C7382" s="7">
        <v>4</v>
      </c>
      <c r="D7382" s="7">
        <v>13</v>
      </c>
      <c r="E7382" s="7">
        <v>308</v>
      </c>
      <c r="F7382" s="7">
        <v>10</v>
      </c>
      <c r="G7382" s="7">
        <v>346.4</v>
      </c>
      <c r="H7382" s="7">
        <f t="shared" si="1035"/>
        <v>6</v>
      </c>
      <c r="I7382" s="16">
        <f t="shared" si="1036"/>
        <v>45234</v>
      </c>
      <c r="J7382" s="17">
        <v>1.2267999999999999</v>
      </c>
      <c r="K7382" s="18">
        <f>G7382*结论【关键目标】!C$27*0.7735*0.001</f>
        <v>32.152847999999999</v>
      </c>
      <c r="L7382" s="5">
        <v>0</v>
      </c>
      <c r="M7382" s="5">
        <f>ABS(IF(L7382&lt;=0,L7382/耗电量关键数据!$B$6/1000,L7382/耗电量关键数据!$B$5/1000))</f>
        <v>0</v>
      </c>
      <c r="N7382" s="19">
        <f>耗电量关键数据!$B$14</f>
        <v>1.1688450000000001</v>
      </c>
      <c r="O7382" s="19">
        <f>耗电量关键数据!$B$15</f>
        <v>0.37403039999999999</v>
      </c>
      <c r="P7382" s="19">
        <f t="shared" si="1037"/>
        <v>1.5428754000000002</v>
      </c>
      <c r="Q7382" s="19">
        <f t="shared" si="1041"/>
        <v>1.5428754000000002</v>
      </c>
      <c r="R7382" s="20">
        <f t="shared" si="1038"/>
        <v>30.609972599999999</v>
      </c>
      <c r="S7382" s="20">
        <f t="shared" si="1042"/>
        <v>0</v>
      </c>
      <c r="T7382" s="20">
        <f>IF((T7381+R7382)&lt;0,0,IF((T7381+R7382)&gt;结论【关键目标】!C$28,结论【关键目标】!C$28,T7381+R7382))</f>
        <v>22</v>
      </c>
      <c r="U7382" s="19">
        <f>IF((T7381+R7382)&lt;结论【关键目标】!$C$28,0,(发电量计算【计算逻辑页】!R7382+发电量计算【计算逻辑页】!T7381-结论【关键目标】!$C$28))</f>
        <v>30.609972599999999</v>
      </c>
      <c r="V7382" s="5">
        <f t="shared" si="1039"/>
        <v>10.713490409999999</v>
      </c>
      <c r="W7382" s="5">
        <f t="shared" si="1040"/>
        <v>1.89279954072</v>
      </c>
      <c r="X7382" s="5">
        <f t="shared" si="1043"/>
        <v>0</v>
      </c>
    </row>
    <row r="7383" spans="1:24" x14ac:dyDescent="0.15">
      <c r="A7383" s="7">
        <v>7382</v>
      </c>
      <c r="B7383" s="7">
        <v>11</v>
      </c>
      <c r="C7383" s="7">
        <v>4</v>
      </c>
      <c r="D7383" s="7">
        <v>14</v>
      </c>
      <c r="E7383" s="7">
        <v>308</v>
      </c>
      <c r="F7383" s="7">
        <v>11</v>
      </c>
      <c r="G7383" s="7">
        <v>278.5</v>
      </c>
      <c r="H7383" s="7">
        <f t="shared" si="1035"/>
        <v>6</v>
      </c>
      <c r="I7383" s="16">
        <f t="shared" si="1036"/>
        <v>45234</v>
      </c>
      <c r="J7383" s="17">
        <v>1.2267999999999999</v>
      </c>
      <c r="K7383" s="18">
        <f>G7383*结论【关键目标】!C$27*0.7735*0.001</f>
        <v>25.850369999999998</v>
      </c>
      <c r="L7383" s="5">
        <v>0</v>
      </c>
      <c r="M7383" s="5">
        <f>ABS(IF(L7383&lt;=0,L7383/耗电量关键数据!$B$6/1000,L7383/耗电量关键数据!$B$5/1000))</f>
        <v>0</v>
      </c>
      <c r="N7383" s="19">
        <f>耗电量关键数据!$B$14</f>
        <v>1.1688450000000001</v>
      </c>
      <c r="O7383" s="19">
        <f>耗电量关键数据!$B$15</f>
        <v>0.37403039999999999</v>
      </c>
      <c r="P7383" s="19">
        <f t="shared" si="1037"/>
        <v>1.5428754000000002</v>
      </c>
      <c r="Q7383" s="19">
        <f t="shared" si="1041"/>
        <v>1.5428754000000002</v>
      </c>
      <c r="R7383" s="20">
        <f t="shared" si="1038"/>
        <v>24.307494599999998</v>
      </c>
      <c r="S7383" s="20">
        <f t="shared" si="1042"/>
        <v>0</v>
      </c>
      <c r="T7383" s="20">
        <f>IF((T7382+R7383)&lt;0,0,IF((T7382+R7383)&gt;结论【关键目标】!C$28,结论【关键目标】!C$28,T7382+R7383))</f>
        <v>22</v>
      </c>
      <c r="U7383" s="19">
        <f>IF((T7382+R7383)&lt;结论【关键目标】!$C$28,0,(发电量计算【计算逻辑页】!R7383+发电量计算【计算逻辑页】!T7382-结论【关键目标】!$C$28))</f>
        <v>24.307494599999998</v>
      </c>
      <c r="V7383" s="5">
        <f t="shared" si="1039"/>
        <v>8.507623109999999</v>
      </c>
      <c r="W7383" s="5">
        <f t="shared" si="1040"/>
        <v>1.89279954072</v>
      </c>
      <c r="X7383" s="5">
        <f t="shared" si="1043"/>
        <v>0</v>
      </c>
    </row>
    <row r="7384" spans="1:24" x14ac:dyDescent="0.15">
      <c r="A7384" s="7">
        <v>7383</v>
      </c>
      <c r="B7384" s="7">
        <v>11</v>
      </c>
      <c r="C7384" s="7">
        <v>4</v>
      </c>
      <c r="D7384" s="7">
        <v>15</v>
      </c>
      <c r="E7384" s="7">
        <v>308</v>
      </c>
      <c r="F7384" s="7">
        <v>11.9</v>
      </c>
      <c r="G7384" s="7">
        <v>214.5</v>
      </c>
      <c r="H7384" s="7">
        <f t="shared" si="1035"/>
        <v>6</v>
      </c>
      <c r="I7384" s="16">
        <f t="shared" si="1036"/>
        <v>45234</v>
      </c>
      <c r="J7384" s="17">
        <v>1.2267999999999999</v>
      </c>
      <c r="K7384" s="18">
        <f>G7384*结论【关键目标】!C$27*0.7735*0.001</f>
        <v>19.909890000000001</v>
      </c>
      <c r="L7384" s="5">
        <v>0</v>
      </c>
      <c r="M7384" s="5">
        <f>ABS(IF(L7384&lt;=0,L7384/耗电量关键数据!$B$6/1000,L7384/耗电量关键数据!$B$5/1000))</f>
        <v>0</v>
      </c>
      <c r="N7384" s="19">
        <f>耗电量关键数据!$B$14</f>
        <v>1.1688450000000001</v>
      </c>
      <c r="O7384" s="19">
        <f>耗电量关键数据!$B$15</f>
        <v>0.37403039999999999</v>
      </c>
      <c r="P7384" s="19">
        <f t="shared" si="1037"/>
        <v>1.5428754000000002</v>
      </c>
      <c r="Q7384" s="19">
        <f t="shared" si="1041"/>
        <v>1.5428754000000002</v>
      </c>
      <c r="R7384" s="20">
        <f t="shared" si="1038"/>
        <v>18.367014600000001</v>
      </c>
      <c r="S7384" s="20">
        <f t="shared" si="1042"/>
        <v>0</v>
      </c>
      <c r="T7384" s="20">
        <f>IF((T7383+R7384)&lt;0,0,IF((T7383+R7384)&gt;结论【关键目标】!C$28,结论【关键目标】!C$28,T7383+R7384))</f>
        <v>22</v>
      </c>
      <c r="U7384" s="19">
        <f>IF((T7383+R7384)&lt;结论【关键目标】!$C$28,0,(发电量计算【计算逻辑页】!R7384+发电量计算【计算逻辑页】!T7383-结论【关键目标】!$C$28))</f>
        <v>18.367014600000005</v>
      </c>
      <c r="V7384" s="5">
        <f t="shared" si="1039"/>
        <v>6.4284551100000016</v>
      </c>
      <c r="W7384" s="5">
        <f t="shared" si="1040"/>
        <v>1.89279954072</v>
      </c>
      <c r="X7384" s="5">
        <f t="shared" si="1043"/>
        <v>0</v>
      </c>
    </row>
    <row r="7385" spans="1:24" x14ac:dyDescent="0.15">
      <c r="A7385" s="7">
        <v>7384</v>
      </c>
      <c r="B7385" s="7">
        <v>11</v>
      </c>
      <c r="C7385" s="7">
        <v>4</v>
      </c>
      <c r="D7385" s="7">
        <v>16</v>
      </c>
      <c r="E7385" s="7">
        <v>308</v>
      </c>
      <c r="F7385" s="7">
        <v>11</v>
      </c>
      <c r="G7385" s="7">
        <v>63.4</v>
      </c>
      <c r="H7385" s="7">
        <f t="shared" si="1035"/>
        <v>6</v>
      </c>
      <c r="I7385" s="16">
        <f t="shared" si="1036"/>
        <v>45234</v>
      </c>
      <c r="J7385" s="17">
        <v>0.70809999999999995</v>
      </c>
      <c r="K7385" s="18">
        <f>G7385*结论【关键目标】!C$27*0.7735*0.001</f>
        <v>5.8847879999999995</v>
      </c>
      <c r="L7385" s="5">
        <v>0</v>
      </c>
      <c r="M7385" s="5">
        <f>ABS(IF(L7385&lt;=0,L7385/耗电量关键数据!$B$6/1000,L7385/耗电量关键数据!$B$5/1000))</f>
        <v>0</v>
      </c>
      <c r="N7385" s="19">
        <f>耗电量关键数据!$B$14</f>
        <v>1.1688450000000001</v>
      </c>
      <c r="O7385" s="19">
        <f>耗电量关键数据!$B$15</f>
        <v>0.37403039999999999</v>
      </c>
      <c r="P7385" s="19">
        <f t="shared" si="1037"/>
        <v>1.5428754000000002</v>
      </c>
      <c r="Q7385" s="19">
        <f t="shared" si="1041"/>
        <v>0</v>
      </c>
      <c r="R7385" s="20">
        <f t="shared" si="1038"/>
        <v>5.8847879999999995</v>
      </c>
      <c r="S7385" s="20">
        <f t="shared" si="1042"/>
        <v>0</v>
      </c>
      <c r="T7385" s="20">
        <f>IF((T7384+R7385)&lt;0,0,IF((T7384+R7385)&gt;结论【关键目标】!C$28,结论【关键目标】!C$28,T7384+R7385))</f>
        <v>22</v>
      </c>
      <c r="U7385" s="19">
        <f>IF((T7384+R7385)&lt;结论【关键目标】!$C$28,0,(发电量计算【计算逻辑页】!R7385+发电量计算【计算逻辑页】!T7384-结论【关键目标】!$C$28))</f>
        <v>5.8847880000000004</v>
      </c>
      <c r="V7385" s="5">
        <f t="shared" si="1039"/>
        <v>2.0596757999999999</v>
      </c>
      <c r="W7385" s="5">
        <f t="shared" si="1040"/>
        <v>1.0925100707400002</v>
      </c>
      <c r="X7385" s="5">
        <f t="shared" si="1043"/>
        <v>0</v>
      </c>
    </row>
    <row r="7386" spans="1:24" x14ac:dyDescent="0.15">
      <c r="A7386" s="7">
        <v>7385</v>
      </c>
      <c r="B7386" s="7">
        <v>11</v>
      </c>
      <c r="C7386" s="7">
        <v>4</v>
      </c>
      <c r="D7386" s="7">
        <v>17</v>
      </c>
      <c r="E7386" s="7">
        <v>308</v>
      </c>
      <c r="F7386" s="7">
        <v>11</v>
      </c>
      <c r="G7386" s="7">
        <v>0</v>
      </c>
      <c r="H7386" s="7">
        <f t="shared" si="1035"/>
        <v>6</v>
      </c>
      <c r="I7386" s="16">
        <f t="shared" si="1036"/>
        <v>45234</v>
      </c>
      <c r="J7386" s="17">
        <v>0.70809999999999995</v>
      </c>
      <c r="K7386" s="18">
        <f>G7386*结论【关键目标】!C$27*0.7735*0.001</f>
        <v>0</v>
      </c>
      <c r="L7386" s="5">
        <v>0</v>
      </c>
      <c r="M7386" s="5">
        <f>ABS(IF(L7386&lt;=0,L7386/耗电量关键数据!$B$6/1000,L7386/耗电量关键数据!$B$5/1000))</f>
        <v>0</v>
      </c>
      <c r="N7386" s="19">
        <f>耗电量关键数据!$B$14</f>
        <v>1.1688450000000001</v>
      </c>
      <c r="O7386" s="19">
        <f>耗电量关键数据!$B$15</f>
        <v>0.37403039999999999</v>
      </c>
      <c r="P7386" s="19">
        <f t="shared" si="1037"/>
        <v>1.5428754000000002</v>
      </c>
      <c r="Q7386" s="19">
        <f t="shared" si="1041"/>
        <v>0</v>
      </c>
      <c r="R7386" s="20">
        <f t="shared" si="1038"/>
        <v>0</v>
      </c>
      <c r="S7386" s="20">
        <f t="shared" si="1042"/>
        <v>0</v>
      </c>
      <c r="T7386" s="20">
        <f>IF((T7385+R7386)&lt;0,0,IF((T7385+R7386)&gt;结论【关键目标】!C$28,结论【关键目标】!C$28,T7385+R7386))</f>
        <v>22</v>
      </c>
      <c r="U7386" s="19">
        <f>IF((T7385+R7386)&lt;结论【关键目标】!$C$28,0,(发电量计算【计算逻辑页】!R7386+发电量计算【计算逻辑页】!T7385-结论【关键目标】!$C$28))</f>
        <v>0</v>
      </c>
      <c r="V7386" s="5">
        <f t="shared" si="1039"/>
        <v>0</v>
      </c>
      <c r="W7386" s="5">
        <f t="shared" si="1040"/>
        <v>0</v>
      </c>
      <c r="X7386" s="5">
        <f t="shared" si="1043"/>
        <v>0</v>
      </c>
    </row>
    <row r="7387" spans="1:24" x14ac:dyDescent="0.15">
      <c r="A7387" s="7">
        <v>7386</v>
      </c>
      <c r="B7387" s="7">
        <v>11</v>
      </c>
      <c r="C7387" s="7">
        <v>4</v>
      </c>
      <c r="D7387" s="7">
        <v>18</v>
      </c>
      <c r="E7387" s="7">
        <v>308</v>
      </c>
      <c r="F7387" s="7">
        <v>11.4</v>
      </c>
      <c r="G7387" s="7">
        <v>0</v>
      </c>
      <c r="H7387" s="7">
        <f t="shared" si="1035"/>
        <v>6</v>
      </c>
      <c r="I7387" s="16">
        <f t="shared" si="1036"/>
        <v>45234</v>
      </c>
      <c r="J7387" s="17">
        <v>0.70809999999999995</v>
      </c>
      <c r="K7387" s="18">
        <f>G7387*结论【关键目标】!C$27*0.7735*0.001</f>
        <v>0</v>
      </c>
      <c r="L7387" s="5">
        <v>0</v>
      </c>
      <c r="M7387" s="5">
        <f>ABS(IF(L7387&lt;=0,L7387/耗电量关键数据!$B$6/1000,L7387/耗电量关键数据!$B$5/1000))</f>
        <v>0</v>
      </c>
      <c r="N7387" s="19">
        <f>耗电量关键数据!$B$14</f>
        <v>1.1688450000000001</v>
      </c>
      <c r="O7387" s="19">
        <f>耗电量关键数据!$B$15</f>
        <v>0.37403039999999999</v>
      </c>
      <c r="P7387" s="19">
        <f t="shared" si="1037"/>
        <v>1.5428754000000002</v>
      </c>
      <c r="Q7387" s="19">
        <f t="shared" si="1041"/>
        <v>0</v>
      </c>
      <c r="R7387" s="20">
        <f t="shared" si="1038"/>
        <v>0</v>
      </c>
      <c r="S7387" s="20">
        <f t="shared" si="1042"/>
        <v>0</v>
      </c>
      <c r="T7387" s="20">
        <f>IF((T7386+R7387)&lt;0,0,IF((T7386+R7387)&gt;结论【关键目标】!C$28,结论【关键目标】!C$28,T7386+R7387))</f>
        <v>22</v>
      </c>
      <c r="U7387" s="19">
        <f>IF((T7386+R7387)&lt;结论【关键目标】!$C$28,0,(发电量计算【计算逻辑页】!R7387+发电量计算【计算逻辑页】!T7386-结论【关键目标】!$C$28))</f>
        <v>0</v>
      </c>
      <c r="V7387" s="5">
        <f t="shared" si="1039"/>
        <v>0</v>
      </c>
      <c r="W7387" s="5">
        <f t="shared" si="1040"/>
        <v>0</v>
      </c>
      <c r="X7387" s="5">
        <f t="shared" si="1043"/>
        <v>0</v>
      </c>
    </row>
    <row r="7388" spans="1:24" x14ac:dyDescent="0.15">
      <c r="A7388" s="7">
        <v>7387</v>
      </c>
      <c r="B7388" s="7">
        <v>11</v>
      </c>
      <c r="C7388" s="7">
        <v>4</v>
      </c>
      <c r="D7388" s="7">
        <v>19</v>
      </c>
      <c r="E7388" s="7">
        <v>308</v>
      </c>
      <c r="F7388" s="7">
        <v>10</v>
      </c>
      <c r="G7388" s="7">
        <v>0</v>
      </c>
      <c r="H7388" s="7">
        <f t="shared" si="1035"/>
        <v>6</v>
      </c>
      <c r="I7388" s="16">
        <f t="shared" si="1036"/>
        <v>45234</v>
      </c>
      <c r="J7388" s="17">
        <v>1.2267999999999999</v>
      </c>
      <c r="K7388" s="18">
        <f>G7388*结论【关键目标】!C$27*0.7735*0.001</f>
        <v>0</v>
      </c>
      <c r="L7388" s="5">
        <v>0</v>
      </c>
      <c r="M7388" s="5">
        <f>ABS(IF(L7388&lt;=0,L7388/耗电量关键数据!$B$6/1000,L7388/耗电量关键数据!$B$5/1000))</f>
        <v>0</v>
      </c>
      <c r="N7388" s="19">
        <f>耗电量关键数据!$B$14</f>
        <v>1.1688450000000001</v>
      </c>
      <c r="O7388" s="19">
        <f>耗电量关键数据!$B$15</f>
        <v>0.37403039999999999</v>
      </c>
      <c r="P7388" s="19">
        <f t="shared" si="1037"/>
        <v>1.5428754000000002</v>
      </c>
      <c r="Q7388" s="19">
        <f t="shared" si="1041"/>
        <v>1.5428754000000002</v>
      </c>
      <c r="R7388" s="20">
        <f t="shared" si="1038"/>
        <v>-1.5428754000000002</v>
      </c>
      <c r="S7388" s="20">
        <f t="shared" si="1042"/>
        <v>1.5428754000000002</v>
      </c>
      <c r="T7388" s="20">
        <f>IF((T7387+R7388)&lt;0,0,IF((T7387+R7388)&gt;结论【关键目标】!C$28,结论【关键目标】!C$28,T7387+R7388))</f>
        <v>20.4571246</v>
      </c>
      <c r="U7388" s="19">
        <f>IF((T7387+R7388)&lt;结论【关键目标】!$C$28,0,(发电量计算【计算逻辑页】!R7388+发电量计算【计算逻辑页】!T7387-结论【关键目标】!$C$28))</f>
        <v>0</v>
      </c>
      <c r="V7388" s="5">
        <f t="shared" si="1039"/>
        <v>0</v>
      </c>
      <c r="W7388" s="5">
        <f t="shared" si="1040"/>
        <v>0</v>
      </c>
      <c r="X7388" s="5">
        <f t="shared" si="1043"/>
        <v>1.3527931507200002</v>
      </c>
    </row>
    <row r="7389" spans="1:24" x14ac:dyDescent="0.15">
      <c r="A7389" s="7">
        <v>7388</v>
      </c>
      <c r="B7389" s="7">
        <v>11</v>
      </c>
      <c r="C7389" s="7">
        <v>4</v>
      </c>
      <c r="D7389" s="7">
        <v>20</v>
      </c>
      <c r="E7389" s="7">
        <v>308</v>
      </c>
      <c r="F7389" s="7">
        <v>10</v>
      </c>
      <c r="G7389" s="7">
        <v>0</v>
      </c>
      <c r="H7389" s="7">
        <f t="shared" si="1035"/>
        <v>6</v>
      </c>
      <c r="I7389" s="16">
        <f t="shared" si="1036"/>
        <v>45234</v>
      </c>
      <c r="J7389" s="17">
        <v>1.2267999999999999</v>
      </c>
      <c r="K7389" s="18">
        <f>G7389*结论【关键目标】!C$27*0.7735*0.001</f>
        <v>0</v>
      </c>
      <c r="L7389" s="5">
        <v>0</v>
      </c>
      <c r="M7389" s="5">
        <f>ABS(IF(L7389&lt;=0,L7389/耗电量关键数据!$B$6/1000,L7389/耗电量关键数据!$B$5/1000))</f>
        <v>0</v>
      </c>
      <c r="N7389" s="19">
        <f>耗电量关键数据!$B$14</f>
        <v>1.1688450000000001</v>
      </c>
      <c r="O7389" s="19">
        <f>耗电量关键数据!$B$15</f>
        <v>0.37403039999999999</v>
      </c>
      <c r="P7389" s="19">
        <f t="shared" si="1037"/>
        <v>1.5428754000000002</v>
      </c>
      <c r="Q7389" s="19">
        <f t="shared" si="1041"/>
        <v>1.5428754000000002</v>
      </c>
      <c r="R7389" s="20">
        <f t="shared" si="1038"/>
        <v>-1.5428754000000002</v>
      </c>
      <c r="S7389" s="20">
        <f t="shared" si="1042"/>
        <v>1.5428754000000002</v>
      </c>
      <c r="T7389" s="20">
        <f>IF((T7388+R7389)&lt;0,0,IF((T7388+R7389)&gt;结论【关键目标】!C$28,结论【关键目标】!C$28,T7388+R7389))</f>
        <v>18.9142492</v>
      </c>
      <c r="U7389" s="19">
        <f>IF((T7388+R7389)&lt;结论【关键目标】!$C$28,0,(发电量计算【计算逻辑页】!R7389+发电量计算【计算逻辑页】!T7388-结论【关键目标】!$C$28))</f>
        <v>0</v>
      </c>
      <c r="V7389" s="5">
        <f t="shared" si="1039"/>
        <v>0</v>
      </c>
      <c r="W7389" s="5">
        <f t="shared" si="1040"/>
        <v>0</v>
      </c>
      <c r="X7389" s="5">
        <f t="shared" si="1043"/>
        <v>1.3527931507200002</v>
      </c>
    </row>
    <row r="7390" spans="1:24" x14ac:dyDescent="0.15">
      <c r="A7390" s="7">
        <v>7389</v>
      </c>
      <c r="B7390" s="7">
        <v>11</v>
      </c>
      <c r="C7390" s="7">
        <v>4</v>
      </c>
      <c r="D7390" s="7">
        <v>21</v>
      </c>
      <c r="E7390" s="7">
        <v>308</v>
      </c>
      <c r="F7390" s="7">
        <v>10.199999999999999</v>
      </c>
      <c r="G7390" s="7">
        <v>0</v>
      </c>
      <c r="H7390" s="7">
        <f t="shared" si="1035"/>
        <v>6</v>
      </c>
      <c r="I7390" s="16">
        <f t="shared" si="1036"/>
        <v>45234</v>
      </c>
      <c r="J7390" s="17">
        <v>1.2267999999999999</v>
      </c>
      <c r="K7390" s="18">
        <f>G7390*结论【关键目标】!C$27*0.7735*0.001</f>
        <v>0</v>
      </c>
      <c r="L7390" s="5">
        <v>0</v>
      </c>
      <c r="M7390" s="5">
        <f>ABS(IF(L7390&lt;=0,L7390/耗电量关键数据!$B$6/1000,L7390/耗电量关键数据!$B$5/1000))</f>
        <v>0</v>
      </c>
      <c r="N7390" s="19">
        <f>耗电量关键数据!$B$14</f>
        <v>1.1688450000000001</v>
      </c>
      <c r="O7390" s="19">
        <f>耗电量关键数据!$B$15</f>
        <v>0.37403039999999999</v>
      </c>
      <c r="P7390" s="19">
        <f t="shared" si="1037"/>
        <v>1.5428754000000002</v>
      </c>
      <c r="Q7390" s="19">
        <f t="shared" si="1041"/>
        <v>1.5428754000000002</v>
      </c>
      <c r="R7390" s="20">
        <f t="shared" si="1038"/>
        <v>-1.5428754000000002</v>
      </c>
      <c r="S7390" s="20">
        <f t="shared" si="1042"/>
        <v>1.5428754000000002</v>
      </c>
      <c r="T7390" s="20">
        <f>IF((T7389+R7390)&lt;0,0,IF((T7389+R7390)&gt;结论【关键目标】!C$28,结论【关键目标】!C$28,T7389+R7390))</f>
        <v>17.371373800000001</v>
      </c>
      <c r="U7390" s="19">
        <f>IF((T7389+R7390)&lt;结论【关键目标】!$C$28,0,(发电量计算【计算逻辑页】!R7390+发电量计算【计算逻辑页】!T7389-结论【关键目标】!$C$28))</f>
        <v>0</v>
      </c>
      <c r="V7390" s="5">
        <f t="shared" si="1039"/>
        <v>0</v>
      </c>
      <c r="W7390" s="5">
        <f t="shared" si="1040"/>
        <v>0</v>
      </c>
      <c r="X7390" s="5">
        <f t="shared" si="1043"/>
        <v>1.3527931507200002</v>
      </c>
    </row>
    <row r="7391" spans="1:24" x14ac:dyDescent="0.15">
      <c r="A7391" s="7">
        <v>7390</v>
      </c>
      <c r="B7391" s="7">
        <v>11</v>
      </c>
      <c r="C7391" s="7">
        <v>4</v>
      </c>
      <c r="D7391" s="7">
        <v>22</v>
      </c>
      <c r="E7391" s="7">
        <v>308</v>
      </c>
      <c r="F7391" s="7">
        <v>10</v>
      </c>
      <c r="G7391" s="7">
        <v>0</v>
      </c>
      <c r="H7391" s="7">
        <f t="shared" si="1035"/>
        <v>6</v>
      </c>
      <c r="I7391" s="16">
        <f t="shared" si="1036"/>
        <v>45234</v>
      </c>
      <c r="J7391" s="17">
        <v>0.70809999999999995</v>
      </c>
      <c r="K7391" s="18">
        <f>G7391*结论【关键目标】!C$27*0.7735*0.001</f>
        <v>0</v>
      </c>
      <c r="L7391" s="5">
        <v>0</v>
      </c>
      <c r="M7391" s="5">
        <f>ABS(IF(L7391&lt;=0,L7391/耗电量关键数据!$B$6/1000,L7391/耗电量关键数据!$B$5/1000))</f>
        <v>0</v>
      </c>
      <c r="N7391" s="19">
        <f>耗电量关键数据!$B$14</f>
        <v>1.1688450000000001</v>
      </c>
      <c r="O7391" s="19">
        <f>耗电量关键数据!$B$15</f>
        <v>0.37403039999999999</v>
      </c>
      <c r="P7391" s="19">
        <f t="shared" si="1037"/>
        <v>1.5428754000000002</v>
      </c>
      <c r="Q7391" s="19">
        <f t="shared" si="1041"/>
        <v>0</v>
      </c>
      <c r="R7391" s="20">
        <f t="shared" si="1038"/>
        <v>0</v>
      </c>
      <c r="S7391" s="20">
        <f t="shared" si="1042"/>
        <v>0</v>
      </c>
      <c r="T7391" s="20">
        <f>IF((T7390+R7391)&lt;0,0,IF((T7390+R7391)&gt;结论【关键目标】!C$28,结论【关键目标】!C$28,T7390+R7391))</f>
        <v>17.371373800000001</v>
      </c>
      <c r="U7391" s="19">
        <f>IF((T7390+R7391)&lt;结论【关键目标】!$C$28,0,(发电量计算【计算逻辑页】!R7391+发电量计算【计算逻辑页】!T7390-结论【关键目标】!$C$28))</f>
        <v>0</v>
      </c>
      <c r="V7391" s="5">
        <f t="shared" si="1039"/>
        <v>0</v>
      </c>
      <c r="W7391" s="5">
        <f t="shared" si="1040"/>
        <v>0</v>
      </c>
      <c r="X7391" s="5">
        <f t="shared" si="1043"/>
        <v>0</v>
      </c>
    </row>
    <row r="7392" spans="1:24" x14ac:dyDescent="0.15">
      <c r="A7392" s="7">
        <v>7391</v>
      </c>
      <c r="B7392" s="7">
        <v>11</v>
      </c>
      <c r="C7392" s="7">
        <v>4</v>
      </c>
      <c r="D7392" s="7">
        <v>23</v>
      </c>
      <c r="E7392" s="7">
        <v>308</v>
      </c>
      <c r="F7392" s="7">
        <v>9</v>
      </c>
      <c r="G7392" s="7">
        <v>0</v>
      </c>
      <c r="H7392" s="7">
        <f t="shared" si="1035"/>
        <v>6</v>
      </c>
      <c r="I7392" s="16">
        <f t="shared" si="1036"/>
        <v>45234</v>
      </c>
      <c r="J7392" s="17">
        <v>0.70809999999999995</v>
      </c>
      <c r="K7392" s="18">
        <f>G7392*结论【关键目标】!C$27*0.7735*0.001</f>
        <v>0</v>
      </c>
      <c r="L7392" s="5">
        <v>0</v>
      </c>
      <c r="M7392" s="5">
        <f>ABS(IF(L7392&lt;=0,L7392/耗电量关键数据!$B$6/1000,L7392/耗电量关键数据!$B$5/1000))</f>
        <v>0</v>
      </c>
      <c r="N7392" s="19">
        <f>耗电量关键数据!$B$14</f>
        <v>1.1688450000000001</v>
      </c>
      <c r="O7392" s="19">
        <f>耗电量关键数据!$B$15</f>
        <v>0.37403039999999999</v>
      </c>
      <c r="P7392" s="19">
        <f t="shared" si="1037"/>
        <v>1.5428754000000002</v>
      </c>
      <c r="Q7392" s="19">
        <f t="shared" si="1041"/>
        <v>0</v>
      </c>
      <c r="R7392" s="20">
        <f t="shared" si="1038"/>
        <v>0</v>
      </c>
      <c r="S7392" s="20">
        <f t="shared" si="1042"/>
        <v>0</v>
      </c>
      <c r="T7392" s="20">
        <f>IF((T7391+R7392)&lt;0,0,IF((T7391+R7392)&gt;结论【关键目标】!C$28,结论【关键目标】!C$28,T7391+R7392))</f>
        <v>17.371373800000001</v>
      </c>
      <c r="U7392" s="19">
        <f>IF((T7391+R7392)&lt;结论【关键目标】!$C$28,0,(发电量计算【计算逻辑页】!R7392+发电量计算【计算逻辑页】!T7391-结论【关键目标】!$C$28))</f>
        <v>0</v>
      </c>
      <c r="V7392" s="5">
        <f t="shared" si="1039"/>
        <v>0</v>
      </c>
      <c r="W7392" s="5">
        <f t="shared" si="1040"/>
        <v>0</v>
      </c>
      <c r="X7392" s="5">
        <f t="shared" si="1043"/>
        <v>0</v>
      </c>
    </row>
    <row r="7393" spans="1:24" x14ac:dyDescent="0.15">
      <c r="A7393" s="7">
        <v>7392</v>
      </c>
      <c r="B7393" s="7">
        <v>11</v>
      </c>
      <c r="C7393" s="7">
        <v>4</v>
      </c>
      <c r="D7393" s="7">
        <v>24</v>
      </c>
      <c r="E7393" s="7">
        <v>308</v>
      </c>
      <c r="F7393" s="7">
        <v>8.5</v>
      </c>
      <c r="G7393" s="7">
        <v>0</v>
      </c>
      <c r="H7393" s="7">
        <f t="shared" si="1035"/>
        <v>6</v>
      </c>
      <c r="I7393" s="16">
        <f t="shared" si="1036"/>
        <v>45234</v>
      </c>
      <c r="J7393" s="17">
        <v>0.2407</v>
      </c>
      <c r="K7393" s="18">
        <f>G7393*结论【关键目标】!C$27*0.7735*0.001</f>
        <v>0</v>
      </c>
      <c r="L7393" s="5">
        <v>0</v>
      </c>
      <c r="M7393" s="5">
        <f>ABS(IF(L7393&lt;=0,L7393/耗电量关键数据!$B$6/1000,L7393/耗电量关键数据!$B$5/1000))</f>
        <v>0</v>
      </c>
      <c r="N7393" s="19">
        <f>耗电量关键数据!$B$14</f>
        <v>1.1688450000000001</v>
      </c>
      <c r="O7393" s="19">
        <f>耗电量关键数据!$B$15</f>
        <v>0.37403039999999999</v>
      </c>
      <c r="P7393" s="19">
        <f t="shared" si="1037"/>
        <v>1.5428754000000002</v>
      </c>
      <c r="Q7393" s="19">
        <f t="shared" si="1041"/>
        <v>0</v>
      </c>
      <c r="R7393" s="20">
        <f t="shared" si="1038"/>
        <v>0</v>
      </c>
      <c r="S7393" s="20">
        <f t="shared" si="1042"/>
        <v>0</v>
      </c>
      <c r="T7393" s="20">
        <f>IF((T7392+R7393)&lt;0,0,IF((T7392+R7393)&gt;结论【关键目标】!C$28,结论【关键目标】!C$28,T7392+R7393))</f>
        <v>17.371373800000001</v>
      </c>
      <c r="U7393" s="19">
        <f>IF((T7392+R7393)&lt;结论【关键目标】!$C$28,0,(发电量计算【计算逻辑页】!R7393+发电量计算【计算逻辑页】!T7392-结论【关键目标】!$C$28))</f>
        <v>0</v>
      </c>
      <c r="V7393" s="5">
        <f t="shared" si="1039"/>
        <v>0</v>
      </c>
      <c r="W7393" s="5">
        <f t="shared" si="1040"/>
        <v>0</v>
      </c>
      <c r="X7393" s="5">
        <f t="shared" si="1043"/>
        <v>0</v>
      </c>
    </row>
    <row r="7394" spans="1:24" x14ac:dyDescent="0.15">
      <c r="A7394" s="7">
        <v>7393</v>
      </c>
      <c r="B7394" s="7">
        <v>11</v>
      </c>
      <c r="C7394" s="7">
        <v>5</v>
      </c>
      <c r="D7394" s="7">
        <v>1</v>
      </c>
      <c r="E7394" s="7">
        <v>309</v>
      </c>
      <c r="F7394" s="7">
        <v>8</v>
      </c>
      <c r="G7394" s="7">
        <v>0</v>
      </c>
      <c r="H7394" s="7">
        <f t="shared" si="1035"/>
        <v>7</v>
      </c>
      <c r="I7394" s="16">
        <f t="shared" si="1036"/>
        <v>45235</v>
      </c>
      <c r="J7394" s="17">
        <v>0.2407</v>
      </c>
      <c r="K7394" s="18">
        <f>G7394*结论【关键目标】!C$27*0.7735*0.001</f>
        <v>0</v>
      </c>
      <c r="L7394" s="5">
        <v>0</v>
      </c>
      <c r="M7394" s="5">
        <f>ABS(IF(L7394&lt;=0,L7394/耗电量关键数据!$B$6/1000,L7394/耗电量关键数据!$B$5/1000))</f>
        <v>0</v>
      </c>
      <c r="N7394" s="19">
        <f>耗电量关键数据!$B$14</f>
        <v>1.1688450000000001</v>
      </c>
      <c r="O7394" s="19">
        <f>耗电量关键数据!$B$15</f>
        <v>0.37403039999999999</v>
      </c>
      <c r="P7394" s="19">
        <f t="shared" si="1037"/>
        <v>1.5428754000000002</v>
      </c>
      <c r="Q7394" s="19">
        <f t="shared" si="1041"/>
        <v>0</v>
      </c>
      <c r="R7394" s="20">
        <f t="shared" si="1038"/>
        <v>0</v>
      </c>
      <c r="S7394" s="20">
        <f t="shared" si="1042"/>
        <v>0</v>
      </c>
      <c r="T7394" s="20">
        <f>IF((T7393+R7394)&lt;0,0,IF((T7393+R7394)&gt;结论【关键目标】!C$28,结论【关键目标】!C$28,T7393+R7394))</f>
        <v>17.371373800000001</v>
      </c>
      <c r="U7394" s="19">
        <f>IF((T7393+R7394)&lt;结论【关键目标】!$C$28,0,(发电量计算【计算逻辑页】!R7394+发电量计算【计算逻辑页】!T7393-结论【关键目标】!$C$28))</f>
        <v>0</v>
      </c>
      <c r="V7394" s="5">
        <f t="shared" si="1039"/>
        <v>0</v>
      </c>
      <c r="W7394" s="5">
        <f t="shared" si="1040"/>
        <v>0</v>
      </c>
      <c r="X7394" s="5">
        <f t="shared" si="1043"/>
        <v>0</v>
      </c>
    </row>
    <row r="7395" spans="1:24" x14ac:dyDescent="0.15">
      <c r="A7395" s="7">
        <v>7394</v>
      </c>
      <c r="B7395" s="7">
        <v>11</v>
      </c>
      <c r="C7395" s="7">
        <v>5</v>
      </c>
      <c r="D7395" s="7">
        <v>2</v>
      </c>
      <c r="E7395" s="7">
        <v>309</v>
      </c>
      <c r="F7395" s="7">
        <v>8.1</v>
      </c>
      <c r="G7395" s="7">
        <v>0</v>
      </c>
      <c r="H7395" s="7">
        <f t="shared" si="1035"/>
        <v>7</v>
      </c>
      <c r="I7395" s="16">
        <f t="shared" si="1036"/>
        <v>45235</v>
      </c>
      <c r="J7395" s="17">
        <v>0.2407</v>
      </c>
      <c r="K7395" s="18">
        <f>G7395*结论【关键目标】!C$27*0.7735*0.001</f>
        <v>0</v>
      </c>
      <c r="L7395" s="5">
        <v>0</v>
      </c>
      <c r="M7395" s="5">
        <f>ABS(IF(L7395&lt;=0,L7395/耗电量关键数据!$B$6/1000,L7395/耗电量关键数据!$B$5/1000))</f>
        <v>0</v>
      </c>
      <c r="N7395" s="19">
        <f>耗电量关键数据!$B$14</f>
        <v>1.1688450000000001</v>
      </c>
      <c r="O7395" s="19">
        <f>耗电量关键数据!$B$15</f>
        <v>0.37403039999999999</v>
      </c>
      <c r="P7395" s="19">
        <f t="shared" si="1037"/>
        <v>1.5428754000000002</v>
      </c>
      <c r="Q7395" s="19">
        <f t="shared" si="1041"/>
        <v>0</v>
      </c>
      <c r="R7395" s="20">
        <f t="shared" si="1038"/>
        <v>0</v>
      </c>
      <c r="S7395" s="20">
        <f t="shared" si="1042"/>
        <v>0</v>
      </c>
      <c r="T7395" s="20">
        <f>IF((T7394+R7395)&lt;0,0,IF((T7394+R7395)&gt;结论【关键目标】!C$28,结论【关键目标】!C$28,T7394+R7395))</f>
        <v>17.371373800000001</v>
      </c>
      <c r="U7395" s="19">
        <f>IF((T7394+R7395)&lt;结论【关键目标】!$C$28,0,(发电量计算【计算逻辑页】!R7395+发电量计算【计算逻辑页】!T7394-结论【关键目标】!$C$28))</f>
        <v>0</v>
      </c>
      <c r="V7395" s="5">
        <f t="shared" si="1039"/>
        <v>0</v>
      </c>
      <c r="W7395" s="5">
        <f t="shared" si="1040"/>
        <v>0</v>
      </c>
      <c r="X7395" s="5">
        <f t="shared" si="1043"/>
        <v>0</v>
      </c>
    </row>
    <row r="7396" spans="1:24" x14ac:dyDescent="0.15">
      <c r="A7396" s="7">
        <v>7395</v>
      </c>
      <c r="B7396" s="7">
        <v>11</v>
      </c>
      <c r="C7396" s="7">
        <v>5</v>
      </c>
      <c r="D7396" s="7">
        <v>3</v>
      </c>
      <c r="E7396" s="7">
        <v>309</v>
      </c>
      <c r="F7396" s="7">
        <v>8.1</v>
      </c>
      <c r="G7396" s="7">
        <v>0</v>
      </c>
      <c r="H7396" s="7">
        <f t="shared" si="1035"/>
        <v>7</v>
      </c>
      <c r="I7396" s="16">
        <f t="shared" si="1036"/>
        <v>45235</v>
      </c>
      <c r="J7396" s="17">
        <v>0.2407</v>
      </c>
      <c r="K7396" s="18">
        <f>G7396*结论【关键目标】!C$27*0.7735*0.001</f>
        <v>0</v>
      </c>
      <c r="L7396" s="5">
        <v>0</v>
      </c>
      <c r="M7396" s="5">
        <f>ABS(IF(L7396&lt;=0,L7396/耗电量关键数据!$B$6/1000,L7396/耗电量关键数据!$B$5/1000))</f>
        <v>0</v>
      </c>
      <c r="N7396" s="19">
        <f>耗电量关键数据!$B$14</f>
        <v>1.1688450000000001</v>
      </c>
      <c r="O7396" s="19">
        <f>耗电量关键数据!$B$15</f>
        <v>0.37403039999999999</v>
      </c>
      <c r="P7396" s="19">
        <f t="shared" si="1037"/>
        <v>1.5428754000000002</v>
      </c>
      <c r="Q7396" s="19">
        <f t="shared" si="1041"/>
        <v>0</v>
      </c>
      <c r="R7396" s="20">
        <f t="shared" si="1038"/>
        <v>0</v>
      </c>
      <c r="S7396" s="20">
        <f t="shared" si="1042"/>
        <v>0</v>
      </c>
      <c r="T7396" s="20">
        <f>IF((T7395+R7396)&lt;0,0,IF((T7395+R7396)&gt;结论【关键目标】!C$28,结论【关键目标】!C$28,T7395+R7396))</f>
        <v>17.371373800000001</v>
      </c>
      <c r="U7396" s="19">
        <f>IF((T7395+R7396)&lt;结论【关键目标】!$C$28,0,(发电量计算【计算逻辑页】!R7396+发电量计算【计算逻辑页】!T7395-结论【关键目标】!$C$28))</f>
        <v>0</v>
      </c>
      <c r="V7396" s="5">
        <f t="shared" si="1039"/>
        <v>0</v>
      </c>
      <c r="W7396" s="5">
        <f t="shared" si="1040"/>
        <v>0</v>
      </c>
      <c r="X7396" s="5">
        <f t="shared" si="1043"/>
        <v>0</v>
      </c>
    </row>
    <row r="7397" spans="1:24" x14ac:dyDescent="0.15">
      <c r="A7397" s="7">
        <v>7396</v>
      </c>
      <c r="B7397" s="7">
        <v>11</v>
      </c>
      <c r="C7397" s="7">
        <v>5</v>
      </c>
      <c r="D7397" s="7">
        <v>4</v>
      </c>
      <c r="E7397" s="7">
        <v>309</v>
      </c>
      <c r="F7397" s="7">
        <v>7.1</v>
      </c>
      <c r="G7397" s="7">
        <v>0</v>
      </c>
      <c r="H7397" s="7">
        <f t="shared" si="1035"/>
        <v>7</v>
      </c>
      <c r="I7397" s="16">
        <f t="shared" si="1036"/>
        <v>45235</v>
      </c>
      <c r="J7397" s="17">
        <v>0.2407</v>
      </c>
      <c r="K7397" s="18">
        <f>G7397*结论【关键目标】!C$27*0.7735*0.001</f>
        <v>0</v>
      </c>
      <c r="L7397" s="5">
        <v>0</v>
      </c>
      <c r="M7397" s="5">
        <f>ABS(IF(L7397&lt;=0,L7397/耗电量关键数据!$B$6/1000,L7397/耗电量关键数据!$B$5/1000))</f>
        <v>0</v>
      </c>
      <c r="N7397" s="19">
        <f>耗电量关键数据!$B$14</f>
        <v>1.1688450000000001</v>
      </c>
      <c r="O7397" s="19">
        <f>耗电量关键数据!$B$15</f>
        <v>0.37403039999999999</v>
      </c>
      <c r="P7397" s="19">
        <f t="shared" si="1037"/>
        <v>1.5428754000000002</v>
      </c>
      <c r="Q7397" s="19">
        <f t="shared" si="1041"/>
        <v>0</v>
      </c>
      <c r="R7397" s="20">
        <f t="shared" si="1038"/>
        <v>0</v>
      </c>
      <c r="S7397" s="20">
        <f t="shared" si="1042"/>
        <v>0</v>
      </c>
      <c r="T7397" s="20">
        <f>IF((T7396+R7397)&lt;0,0,IF((T7396+R7397)&gt;结论【关键目标】!C$28,结论【关键目标】!C$28,T7396+R7397))</f>
        <v>17.371373800000001</v>
      </c>
      <c r="U7397" s="19">
        <f>IF((T7396+R7397)&lt;结论【关键目标】!$C$28,0,(发电量计算【计算逻辑页】!R7397+发电量计算【计算逻辑页】!T7396-结论【关键目标】!$C$28))</f>
        <v>0</v>
      </c>
      <c r="V7397" s="5">
        <f t="shared" si="1039"/>
        <v>0</v>
      </c>
      <c r="W7397" s="5">
        <f t="shared" si="1040"/>
        <v>0</v>
      </c>
      <c r="X7397" s="5">
        <f t="shared" si="1043"/>
        <v>0</v>
      </c>
    </row>
    <row r="7398" spans="1:24" x14ac:dyDescent="0.15">
      <c r="A7398" s="7">
        <v>7397</v>
      </c>
      <c r="B7398" s="7">
        <v>11</v>
      </c>
      <c r="C7398" s="7">
        <v>5</v>
      </c>
      <c r="D7398" s="7">
        <v>5</v>
      </c>
      <c r="E7398" s="7">
        <v>309</v>
      </c>
      <c r="F7398" s="7">
        <v>6</v>
      </c>
      <c r="G7398" s="7">
        <v>0</v>
      </c>
      <c r="H7398" s="7">
        <f t="shared" si="1035"/>
        <v>7</v>
      </c>
      <c r="I7398" s="16">
        <f t="shared" si="1036"/>
        <v>45235</v>
      </c>
      <c r="J7398" s="17">
        <v>0.2407</v>
      </c>
      <c r="K7398" s="18">
        <f>G7398*结论【关键目标】!C$27*0.7735*0.001</f>
        <v>0</v>
      </c>
      <c r="L7398" s="5">
        <v>0</v>
      </c>
      <c r="M7398" s="5">
        <f>ABS(IF(L7398&lt;=0,L7398/耗电量关键数据!$B$6/1000,L7398/耗电量关键数据!$B$5/1000))</f>
        <v>0</v>
      </c>
      <c r="N7398" s="19">
        <f>耗电量关键数据!$B$14</f>
        <v>1.1688450000000001</v>
      </c>
      <c r="O7398" s="19">
        <f>耗电量关键数据!$B$15</f>
        <v>0.37403039999999999</v>
      </c>
      <c r="P7398" s="19">
        <f t="shared" si="1037"/>
        <v>1.5428754000000002</v>
      </c>
      <c r="Q7398" s="19">
        <f t="shared" si="1041"/>
        <v>0</v>
      </c>
      <c r="R7398" s="20">
        <f t="shared" si="1038"/>
        <v>0</v>
      </c>
      <c r="S7398" s="20">
        <f t="shared" si="1042"/>
        <v>0</v>
      </c>
      <c r="T7398" s="20">
        <f>IF((T7397+R7398)&lt;0,0,IF((T7397+R7398)&gt;结论【关键目标】!C$28,结论【关键目标】!C$28,T7397+R7398))</f>
        <v>17.371373800000001</v>
      </c>
      <c r="U7398" s="19">
        <f>IF((T7397+R7398)&lt;结论【关键目标】!$C$28,0,(发电量计算【计算逻辑页】!R7398+发电量计算【计算逻辑页】!T7397-结论【关键目标】!$C$28))</f>
        <v>0</v>
      </c>
      <c r="V7398" s="5">
        <f t="shared" si="1039"/>
        <v>0</v>
      </c>
      <c r="W7398" s="5">
        <f t="shared" si="1040"/>
        <v>0</v>
      </c>
      <c r="X7398" s="5">
        <f t="shared" si="1043"/>
        <v>0</v>
      </c>
    </row>
    <row r="7399" spans="1:24" x14ac:dyDescent="0.15">
      <c r="A7399" s="7">
        <v>7398</v>
      </c>
      <c r="B7399" s="7">
        <v>11</v>
      </c>
      <c r="C7399" s="7">
        <v>5</v>
      </c>
      <c r="D7399" s="7">
        <v>6</v>
      </c>
      <c r="E7399" s="7">
        <v>309</v>
      </c>
      <c r="F7399" s="7">
        <v>5.9</v>
      </c>
      <c r="G7399" s="7">
        <v>0</v>
      </c>
      <c r="H7399" s="7">
        <f t="shared" si="1035"/>
        <v>7</v>
      </c>
      <c r="I7399" s="16">
        <f t="shared" si="1036"/>
        <v>45235</v>
      </c>
      <c r="J7399" s="17">
        <v>0.2407</v>
      </c>
      <c r="K7399" s="18">
        <f>G7399*结论【关键目标】!C$27*0.7735*0.001</f>
        <v>0</v>
      </c>
      <c r="L7399" s="5">
        <v>0</v>
      </c>
      <c r="M7399" s="5">
        <f>ABS(IF(L7399&lt;=0,L7399/耗电量关键数据!$B$6/1000,L7399/耗电量关键数据!$B$5/1000))</f>
        <v>0</v>
      </c>
      <c r="N7399" s="19">
        <f>耗电量关键数据!$B$14</f>
        <v>1.1688450000000001</v>
      </c>
      <c r="O7399" s="19">
        <f>耗电量关键数据!$B$15</f>
        <v>0.37403039999999999</v>
      </c>
      <c r="P7399" s="19">
        <f t="shared" si="1037"/>
        <v>1.5428754000000002</v>
      </c>
      <c r="Q7399" s="19">
        <f t="shared" si="1041"/>
        <v>0</v>
      </c>
      <c r="R7399" s="20">
        <f t="shared" si="1038"/>
        <v>0</v>
      </c>
      <c r="S7399" s="20">
        <f t="shared" si="1042"/>
        <v>0</v>
      </c>
      <c r="T7399" s="20">
        <f>IF((T7398+R7399)&lt;0,0,IF((T7398+R7399)&gt;结论【关键目标】!C$28,结论【关键目标】!C$28,T7398+R7399))</f>
        <v>17.371373800000001</v>
      </c>
      <c r="U7399" s="19">
        <f>IF((T7398+R7399)&lt;结论【关键目标】!$C$28,0,(发电量计算【计算逻辑页】!R7399+发电量计算【计算逻辑页】!T7398-结论【关键目标】!$C$28))</f>
        <v>0</v>
      </c>
      <c r="V7399" s="5">
        <f t="shared" si="1039"/>
        <v>0</v>
      </c>
      <c r="W7399" s="5">
        <f t="shared" si="1040"/>
        <v>0</v>
      </c>
      <c r="X7399" s="5">
        <f t="shared" si="1043"/>
        <v>0</v>
      </c>
    </row>
    <row r="7400" spans="1:24" x14ac:dyDescent="0.15">
      <c r="A7400" s="7">
        <v>7399</v>
      </c>
      <c r="B7400" s="7">
        <v>11</v>
      </c>
      <c r="C7400" s="7">
        <v>5</v>
      </c>
      <c r="D7400" s="7">
        <v>7</v>
      </c>
      <c r="E7400" s="7">
        <v>309</v>
      </c>
      <c r="F7400" s="7">
        <v>5</v>
      </c>
      <c r="G7400" s="7">
        <v>0.4</v>
      </c>
      <c r="H7400" s="7">
        <f t="shared" si="1035"/>
        <v>7</v>
      </c>
      <c r="I7400" s="16">
        <f t="shared" si="1036"/>
        <v>45235</v>
      </c>
      <c r="J7400" s="17">
        <v>0.2407</v>
      </c>
      <c r="K7400" s="18">
        <f>G7400*结论【关键目标】!C$27*0.7735*0.001</f>
        <v>3.7128000000000001E-2</v>
      </c>
      <c r="L7400" s="5">
        <v>0</v>
      </c>
      <c r="M7400" s="5">
        <f>ABS(IF(L7400&lt;=0,L7400/耗电量关键数据!$B$6/1000,L7400/耗电量关键数据!$B$5/1000))</f>
        <v>0</v>
      </c>
      <c r="N7400" s="19">
        <f>耗电量关键数据!$B$14</f>
        <v>1.1688450000000001</v>
      </c>
      <c r="O7400" s="19">
        <f>耗电量关键数据!$B$15</f>
        <v>0.37403039999999999</v>
      </c>
      <c r="P7400" s="19">
        <f t="shared" si="1037"/>
        <v>1.5428754000000002</v>
      </c>
      <c r="Q7400" s="19">
        <f t="shared" si="1041"/>
        <v>0</v>
      </c>
      <c r="R7400" s="20">
        <f t="shared" si="1038"/>
        <v>3.7128000000000001E-2</v>
      </c>
      <c r="S7400" s="20">
        <f t="shared" si="1042"/>
        <v>0</v>
      </c>
      <c r="T7400" s="20">
        <f>IF((T7399+R7400)&lt;0,0,IF((T7399+R7400)&gt;结论【关键目标】!C$28,结论【关键目标】!C$28,T7399+R7400))</f>
        <v>17.4085018</v>
      </c>
      <c r="U7400" s="19">
        <f>IF((T7399+R7400)&lt;结论【关键目标】!$C$28,0,(发电量计算【计算逻辑页】!R7400+发电量计算【计算逻辑页】!T7399-结论【关键目标】!$C$28))</f>
        <v>0</v>
      </c>
      <c r="V7400" s="5">
        <f t="shared" si="1039"/>
        <v>0</v>
      </c>
      <c r="W7400" s="5">
        <f t="shared" si="1040"/>
        <v>8.9367096000000004E-3</v>
      </c>
      <c r="X7400" s="5">
        <f t="shared" si="1043"/>
        <v>0</v>
      </c>
    </row>
    <row r="7401" spans="1:24" x14ac:dyDescent="0.15">
      <c r="A7401" s="7">
        <v>7400</v>
      </c>
      <c r="B7401" s="7">
        <v>11</v>
      </c>
      <c r="C7401" s="7">
        <v>5</v>
      </c>
      <c r="D7401" s="7">
        <v>8</v>
      </c>
      <c r="E7401" s="7">
        <v>309</v>
      </c>
      <c r="F7401" s="7">
        <v>4</v>
      </c>
      <c r="G7401" s="7">
        <v>56.8</v>
      </c>
      <c r="H7401" s="7">
        <f t="shared" si="1035"/>
        <v>7</v>
      </c>
      <c r="I7401" s="16">
        <f t="shared" si="1036"/>
        <v>45235</v>
      </c>
      <c r="J7401" s="17">
        <v>0.70809999999999995</v>
      </c>
      <c r="K7401" s="18">
        <f>G7401*结论【关键目标】!C$27*0.7735*0.001</f>
        <v>5.272176</v>
      </c>
      <c r="L7401" s="5">
        <v>0</v>
      </c>
      <c r="M7401" s="5">
        <f>ABS(IF(L7401&lt;=0,L7401/耗电量关键数据!$B$6/1000,L7401/耗电量关键数据!$B$5/1000))</f>
        <v>0</v>
      </c>
      <c r="N7401" s="19">
        <f>耗电量关键数据!$B$14</f>
        <v>1.1688450000000001</v>
      </c>
      <c r="O7401" s="19">
        <f>耗电量关键数据!$B$15</f>
        <v>0.37403039999999999</v>
      </c>
      <c r="P7401" s="19">
        <f t="shared" si="1037"/>
        <v>1.5428754000000002</v>
      </c>
      <c r="Q7401" s="19">
        <f t="shared" si="1041"/>
        <v>0</v>
      </c>
      <c r="R7401" s="20">
        <f t="shared" si="1038"/>
        <v>5.272176</v>
      </c>
      <c r="S7401" s="20">
        <f t="shared" si="1042"/>
        <v>0</v>
      </c>
      <c r="T7401" s="20">
        <f>IF((T7400+R7401)&lt;0,0,IF((T7400+R7401)&gt;结论【关键目标】!C$28,结论【关键目标】!C$28,T7400+R7401))</f>
        <v>22</v>
      </c>
      <c r="U7401" s="19">
        <f>IF((T7400+R7401)&lt;结论【关键目标】!$C$28,0,(发电量计算【计算逻辑页】!R7401+发电量计算【计算逻辑页】!T7400-结论【关键目标】!$C$28))</f>
        <v>0.680677799999998</v>
      </c>
      <c r="V7401" s="5">
        <f t="shared" si="1039"/>
        <v>0.23823722999999927</v>
      </c>
      <c r="W7401" s="5">
        <f t="shared" si="1040"/>
        <v>1.0925100707400002</v>
      </c>
      <c r="X7401" s="5">
        <f t="shared" si="1043"/>
        <v>0</v>
      </c>
    </row>
    <row r="7402" spans="1:24" x14ac:dyDescent="0.15">
      <c r="A7402" s="7">
        <v>7401</v>
      </c>
      <c r="B7402" s="7">
        <v>11</v>
      </c>
      <c r="C7402" s="7">
        <v>5</v>
      </c>
      <c r="D7402" s="7">
        <v>9</v>
      </c>
      <c r="E7402" s="7">
        <v>309</v>
      </c>
      <c r="F7402" s="7">
        <v>5.3</v>
      </c>
      <c r="G7402" s="7">
        <v>160.69999999999999</v>
      </c>
      <c r="H7402" s="7">
        <f t="shared" si="1035"/>
        <v>7</v>
      </c>
      <c r="I7402" s="16">
        <f t="shared" si="1036"/>
        <v>45235</v>
      </c>
      <c r="J7402" s="17">
        <v>0.70809999999999995</v>
      </c>
      <c r="K7402" s="18">
        <f>G7402*结论【关键目标】!C$27*0.7735*0.001</f>
        <v>14.916174</v>
      </c>
      <c r="L7402" s="5">
        <v>0</v>
      </c>
      <c r="M7402" s="5">
        <f>ABS(IF(L7402&lt;=0,L7402/耗电量关键数据!$B$6/1000,L7402/耗电量关键数据!$B$5/1000))</f>
        <v>0</v>
      </c>
      <c r="N7402" s="19">
        <f>耗电量关键数据!$B$14</f>
        <v>1.1688450000000001</v>
      </c>
      <c r="O7402" s="19">
        <f>耗电量关键数据!$B$15</f>
        <v>0.37403039999999999</v>
      </c>
      <c r="P7402" s="19">
        <f t="shared" si="1037"/>
        <v>1.5428754000000002</v>
      </c>
      <c r="Q7402" s="19">
        <f t="shared" si="1041"/>
        <v>0</v>
      </c>
      <c r="R7402" s="20">
        <f t="shared" si="1038"/>
        <v>14.916174</v>
      </c>
      <c r="S7402" s="20">
        <f t="shared" si="1042"/>
        <v>0</v>
      </c>
      <c r="T7402" s="20">
        <f>IF((T7401+R7402)&lt;0,0,IF((T7401+R7402)&gt;结论【关键目标】!C$28,结论【关键目标】!C$28,T7401+R7402))</f>
        <v>22</v>
      </c>
      <c r="U7402" s="19">
        <f>IF((T7401+R7402)&lt;结论【关键目标】!$C$28,0,(发电量计算【计算逻辑页】!R7402+发电量计算【计算逻辑页】!T7401-结论【关键目标】!$C$28))</f>
        <v>14.916173999999998</v>
      </c>
      <c r="V7402" s="5">
        <f t="shared" si="1039"/>
        <v>5.2206608999999986</v>
      </c>
      <c r="W7402" s="5">
        <f t="shared" si="1040"/>
        <v>1.0925100707400002</v>
      </c>
      <c r="X7402" s="5">
        <f t="shared" si="1043"/>
        <v>0</v>
      </c>
    </row>
    <row r="7403" spans="1:24" x14ac:dyDescent="0.15">
      <c r="A7403" s="7">
        <v>7402</v>
      </c>
      <c r="B7403" s="7">
        <v>11</v>
      </c>
      <c r="C7403" s="7">
        <v>5</v>
      </c>
      <c r="D7403" s="7">
        <v>10</v>
      </c>
      <c r="E7403" s="7">
        <v>309</v>
      </c>
      <c r="F7403" s="7">
        <v>8</v>
      </c>
      <c r="G7403" s="7">
        <v>251.6</v>
      </c>
      <c r="H7403" s="7">
        <f t="shared" si="1035"/>
        <v>7</v>
      </c>
      <c r="I7403" s="16">
        <f t="shared" si="1036"/>
        <v>45235</v>
      </c>
      <c r="J7403" s="17">
        <v>0.70809999999999995</v>
      </c>
      <c r="K7403" s="18">
        <f>G7403*结论【关键目标】!C$27*0.7735*0.001</f>
        <v>23.353511999999998</v>
      </c>
      <c r="L7403" s="5">
        <v>0</v>
      </c>
      <c r="M7403" s="5">
        <f>ABS(IF(L7403&lt;=0,L7403/耗电量关键数据!$B$6/1000,L7403/耗电量关键数据!$B$5/1000))</f>
        <v>0</v>
      </c>
      <c r="N7403" s="19">
        <f>耗电量关键数据!$B$14</f>
        <v>1.1688450000000001</v>
      </c>
      <c r="O7403" s="19">
        <f>耗电量关键数据!$B$15</f>
        <v>0.37403039999999999</v>
      </c>
      <c r="P7403" s="19">
        <f t="shared" si="1037"/>
        <v>1.5428754000000002</v>
      </c>
      <c r="Q7403" s="19">
        <f t="shared" si="1041"/>
        <v>0</v>
      </c>
      <c r="R7403" s="20">
        <f t="shared" si="1038"/>
        <v>23.353511999999998</v>
      </c>
      <c r="S7403" s="20">
        <f t="shared" si="1042"/>
        <v>0</v>
      </c>
      <c r="T7403" s="20">
        <f>IF((T7402+R7403)&lt;0,0,IF((T7402+R7403)&gt;结论【关键目标】!C$28,结论【关键目标】!C$28,T7402+R7403))</f>
        <v>22</v>
      </c>
      <c r="U7403" s="19">
        <f>IF((T7402+R7403)&lt;结论【关键目标】!$C$28,0,(发电量计算【计算逻辑页】!R7403+发电量计算【计算逻辑页】!T7402-结论【关键目标】!$C$28))</f>
        <v>23.353511999999995</v>
      </c>
      <c r="V7403" s="5">
        <f t="shared" si="1039"/>
        <v>8.1737291999999986</v>
      </c>
      <c r="W7403" s="5">
        <f t="shared" si="1040"/>
        <v>1.0925100707400002</v>
      </c>
      <c r="X7403" s="5">
        <f t="shared" si="1043"/>
        <v>0</v>
      </c>
    </row>
    <row r="7404" spans="1:24" x14ac:dyDescent="0.15">
      <c r="A7404" s="7">
        <v>7403</v>
      </c>
      <c r="B7404" s="7">
        <v>11</v>
      </c>
      <c r="C7404" s="7">
        <v>5</v>
      </c>
      <c r="D7404" s="7">
        <v>11</v>
      </c>
      <c r="E7404" s="7">
        <v>309</v>
      </c>
      <c r="F7404" s="7">
        <v>10</v>
      </c>
      <c r="G7404" s="7">
        <v>371.2</v>
      </c>
      <c r="H7404" s="7">
        <f t="shared" si="1035"/>
        <v>7</v>
      </c>
      <c r="I7404" s="16">
        <f t="shared" si="1036"/>
        <v>45235</v>
      </c>
      <c r="J7404" s="17">
        <v>1.2267999999999999</v>
      </c>
      <c r="K7404" s="18">
        <f>G7404*结论【关键目标】!C$27*0.7735*0.001</f>
        <v>34.454784000000004</v>
      </c>
      <c r="L7404" s="5">
        <v>0</v>
      </c>
      <c r="M7404" s="5">
        <f>ABS(IF(L7404&lt;=0,L7404/耗电量关键数据!$B$6/1000,L7404/耗电量关键数据!$B$5/1000))</f>
        <v>0</v>
      </c>
      <c r="N7404" s="19">
        <f>耗电量关键数据!$B$14</f>
        <v>1.1688450000000001</v>
      </c>
      <c r="O7404" s="19">
        <f>耗电量关键数据!$B$15</f>
        <v>0.37403039999999999</v>
      </c>
      <c r="P7404" s="19">
        <f t="shared" si="1037"/>
        <v>1.5428754000000002</v>
      </c>
      <c r="Q7404" s="19">
        <f t="shared" si="1041"/>
        <v>1.5428754000000002</v>
      </c>
      <c r="R7404" s="20">
        <f t="shared" si="1038"/>
        <v>32.911908600000004</v>
      </c>
      <c r="S7404" s="20">
        <f t="shared" si="1042"/>
        <v>0</v>
      </c>
      <c r="T7404" s="20">
        <f>IF((T7403+R7404)&lt;0,0,IF((T7403+R7404)&gt;结论【关键目标】!C$28,结论【关键目标】!C$28,T7403+R7404))</f>
        <v>22</v>
      </c>
      <c r="U7404" s="19">
        <f>IF((T7403+R7404)&lt;结论【关键目标】!$C$28,0,(发电量计算【计算逻辑页】!R7404+发电量计算【计算逻辑页】!T7403-结论【关键目标】!$C$28))</f>
        <v>32.911908600000004</v>
      </c>
      <c r="V7404" s="5">
        <f t="shared" si="1039"/>
        <v>11.519168010000001</v>
      </c>
      <c r="W7404" s="5">
        <f t="shared" si="1040"/>
        <v>1.89279954072</v>
      </c>
      <c r="X7404" s="5">
        <f t="shared" si="1043"/>
        <v>0</v>
      </c>
    </row>
    <row r="7405" spans="1:24" x14ac:dyDescent="0.15">
      <c r="A7405" s="7">
        <v>7404</v>
      </c>
      <c r="B7405" s="7">
        <v>11</v>
      </c>
      <c r="C7405" s="7">
        <v>5</v>
      </c>
      <c r="D7405" s="7">
        <v>12</v>
      </c>
      <c r="E7405" s="7">
        <v>309</v>
      </c>
      <c r="F7405" s="7">
        <v>12.1</v>
      </c>
      <c r="G7405" s="7">
        <v>477</v>
      </c>
      <c r="H7405" s="7">
        <f t="shared" si="1035"/>
        <v>7</v>
      </c>
      <c r="I7405" s="16">
        <f t="shared" si="1036"/>
        <v>45235</v>
      </c>
      <c r="J7405" s="17">
        <v>1.2267999999999999</v>
      </c>
      <c r="K7405" s="18">
        <f>G7405*结论【关键目标】!C$27*0.7735*0.001</f>
        <v>44.27514</v>
      </c>
      <c r="L7405" s="5">
        <v>0</v>
      </c>
      <c r="M7405" s="5">
        <f>ABS(IF(L7405&lt;=0,L7405/耗电量关键数据!$B$6/1000,L7405/耗电量关键数据!$B$5/1000))</f>
        <v>0</v>
      </c>
      <c r="N7405" s="19">
        <f>耗电量关键数据!$B$14</f>
        <v>1.1688450000000001</v>
      </c>
      <c r="O7405" s="19">
        <f>耗电量关键数据!$B$15</f>
        <v>0.37403039999999999</v>
      </c>
      <c r="P7405" s="19">
        <f t="shared" si="1037"/>
        <v>1.5428754000000002</v>
      </c>
      <c r="Q7405" s="19">
        <f t="shared" si="1041"/>
        <v>1.5428754000000002</v>
      </c>
      <c r="R7405" s="20">
        <f t="shared" si="1038"/>
        <v>42.732264600000001</v>
      </c>
      <c r="S7405" s="20">
        <f t="shared" si="1042"/>
        <v>0</v>
      </c>
      <c r="T7405" s="20">
        <f>IF((T7404+R7405)&lt;0,0,IF((T7404+R7405)&gt;结论【关键目标】!C$28,结论【关键目标】!C$28,T7404+R7405))</f>
        <v>22</v>
      </c>
      <c r="U7405" s="19">
        <f>IF((T7404+R7405)&lt;结论【关键目标】!$C$28,0,(发电量计算【计算逻辑页】!R7405+发电量计算【计算逻辑页】!T7404-结论【关键目标】!$C$28))</f>
        <v>42.732264600000008</v>
      </c>
      <c r="V7405" s="5">
        <f t="shared" si="1039"/>
        <v>14.956292610000002</v>
      </c>
      <c r="W7405" s="5">
        <f t="shared" si="1040"/>
        <v>1.89279954072</v>
      </c>
      <c r="X7405" s="5">
        <f t="shared" si="1043"/>
        <v>0</v>
      </c>
    </row>
    <row r="7406" spans="1:24" x14ac:dyDescent="0.15">
      <c r="A7406" s="7">
        <v>7405</v>
      </c>
      <c r="B7406" s="7">
        <v>11</v>
      </c>
      <c r="C7406" s="7">
        <v>5</v>
      </c>
      <c r="D7406" s="7">
        <v>13</v>
      </c>
      <c r="E7406" s="7">
        <v>309</v>
      </c>
      <c r="F7406" s="7">
        <v>13</v>
      </c>
      <c r="G7406" s="7">
        <v>348.3</v>
      </c>
      <c r="H7406" s="7">
        <f t="shared" si="1035"/>
        <v>7</v>
      </c>
      <c r="I7406" s="16">
        <f t="shared" si="1036"/>
        <v>45235</v>
      </c>
      <c r="J7406" s="17">
        <v>1.2267999999999999</v>
      </c>
      <c r="K7406" s="18">
        <f>G7406*结论【关键目标】!C$27*0.7735*0.001</f>
        <v>32.329205999999999</v>
      </c>
      <c r="L7406" s="5">
        <v>0</v>
      </c>
      <c r="M7406" s="5">
        <f>ABS(IF(L7406&lt;=0,L7406/耗电量关键数据!$B$6/1000,L7406/耗电量关键数据!$B$5/1000))</f>
        <v>0</v>
      </c>
      <c r="N7406" s="19">
        <f>耗电量关键数据!$B$14</f>
        <v>1.1688450000000001</v>
      </c>
      <c r="O7406" s="19">
        <f>耗电量关键数据!$B$15</f>
        <v>0.37403039999999999</v>
      </c>
      <c r="P7406" s="19">
        <f t="shared" si="1037"/>
        <v>1.5428754000000002</v>
      </c>
      <c r="Q7406" s="19">
        <f t="shared" si="1041"/>
        <v>1.5428754000000002</v>
      </c>
      <c r="R7406" s="20">
        <f t="shared" si="1038"/>
        <v>30.786330599999999</v>
      </c>
      <c r="S7406" s="20">
        <f t="shared" si="1042"/>
        <v>0</v>
      </c>
      <c r="T7406" s="20">
        <f>IF((T7405+R7406)&lt;0,0,IF((T7405+R7406)&gt;结论【关键目标】!C$28,结论【关键目标】!C$28,T7405+R7406))</f>
        <v>22</v>
      </c>
      <c r="U7406" s="19">
        <f>IF((T7405+R7406)&lt;结论【关键目标】!$C$28,0,(发电量计算【计算逻辑页】!R7406+发电量计算【计算逻辑页】!T7405-结论【关键目标】!$C$28))</f>
        <v>30.786330599999999</v>
      </c>
      <c r="V7406" s="5">
        <f t="shared" si="1039"/>
        <v>10.775215709999999</v>
      </c>
      <c r="W7406" s="5">
        <f t="shared" si="1040"/>
        <v>1.89279954072</v>
      </c>
      <c r="X7406" s="5">
        <f t="shared" si="1043"/>
        <v>0</v>
      </c>
    </row>
    <row r="7407" spans="1:24" x14ac:dyDescent="0.15">
      <c r="A7407" s="7">
        <v>7406</v>
      </c>
      <c r="B7407" s="7">
        <v>11</v>
      </c>
      <c r="C7407" s="7">
        <v>5</v>
      </c>
      <c r="D7407" s="7">
        <v>14</v>
      </c>
      <c r="E7407" s="7">
        <v>309</v>
      </c>
      <c r="F7407" s="7">
        <v>15</v>
      </c>
      <c r="G7407" s="7">
        <v>305</v>
      </c>
      <c r="H7407" s="7">
        <f t="shared" si="1035"/>
        <v>7</v>
      </c>
      <c r="I7407" s="16">
        <f t="shared" si="1036"/>
        <v>45235</v>
      </c>
      <c r="J7407" s="17">
        <v>1.2267999999999999</v>
      </c>
      <c r="K7407" s="18">
        <f>G7407*结论【关键目标】!C$27*0.7735*0.001</f>
        <v>28.310099999999998</v>
      </c>
      <c r="L7407" s="5">
        <v>0</v>
      </c>
      <c r="M7407" s="5">
        <f>ABS(IF(L7407&lt;=0,L7407/耗电量关键数据!$B$6/1000,L7407/耗电量关键数据!$B$5/1000))</f>
        <v>0</v>
      </c>
      <c r="N7407" s="19">
        <f>耗电量关键数据!$B$14</f>
        <v>1.1688450000000001</v>
      </c>
      <c r="O7407" s="19">
        <f>耗电量关键数据!$B$15</f>
        <v>0.37403039999999999</v>
      </c>
      <c r="P7407" s="19">
        <f t="shared" si="1037"/>
        <v>1.5428754000000002</v>
      </c>
      <c r="Q7407" s="19">
        <f t="shared" si="1041"/>
        <v>1.5428754000000002</v>
      </c>
      <c r="R7407" s="20">
        <f t="shared" si="1038"/>
        <v>26.767224599999999</v>
      </c>
      <c r="S7407" s="20">
        <f t="shared" si="1042"/>
        <v>0</v>
      </c>
      <c r="T7407" s="20">
        <f>IF((T7406+R7407)&lt;0,0,IF((T7406+R7407)&gt;结论【关键目标】!C$28,结论【关键目标】!C$28,T7406+R7407))</f>
        <v>22</v>
      </c>
      <c r="U7407" s="19">
        <f>IF((T7406+R7407)&lt;结论【关键目标】!$C$28,0,(发电量计算【计算逻辑页】!R7407+发电量计算【计算逻辑页】!T7406-结论【关键目标】!$C$28))</f>
        <v>26.767224599999999</v>
      </c>
      <c r="V7407" s="5">
        <f t="shared" si="1039"/>
        <v>9.3685286099999985</v>
      </c>
      <c r="W7407" s="5">
        <f t="shared" si="1040"/>
        <v>1.89279954072</v>
      </c>
      <c r="X7407" s="5">
        <f t="shared" si="1043"/>
        <v>0</v>
      </c>
    </row>
    <row r="7408" spans="1:24" x14ac:dyDescent="0.15">
      <c r="A7408" s="7">
        <v>7407</v>
      </c>
      <c r="B7408" s="7">
        <v>11</v>
      </c>
      <c r="C7408" s="7">
        <v>5</v>
      </c>
      <c r="D7408" s="7">
        <v>15</v>
      </c>
      <c r="E7408" s="7">
        <v>309</v>
      </c>
      <c r="F7408" s="7">
        <v>15.8</v>
      </c>
      <c r="G7408" s="7">
        <v>219.6</v>
      </c>
      <c r="H7408" s="7">
        <f t="shared" si="1035"/>
        <v>7</v>
      </c>
      <c r="I7408" s="16">
        <f t="shared" si="1036"/>
        <v>45235</v>
      </c>
      <c r="J7408" s="17">
        <v>1.2267999999999999</v>
      </c>
      <c r="K7408" s="18">
        <f>G7408*结论【关键目标】!C$27*0.7735*0.001</f>
        <v>20.383272000000002</v>
      </c>
      <c r="L7408" s="5">
        <v>0</v>
      </c>
      <c r="M7408" s="5">
        <f>ABS(IF(L7408&lt;=0,L7408/耗电量关键数据!$B$6/1000,L7408/耗电量关键数据!$B$5/1000))</f>
        <v>0</v>
      </c>
      <c r="N7408" s="19">
        <f>耗电量关键数据!$B$14</f>
        <v>1.1688450000000001</v>
      </c>
      <c r="O7408" s="19">
        <f>耗电量关键数据!$B$15</f>
        <v>0.37403039999999999</v>
      </c>
      <c r="P7408" s="19">
        <f t="shared" si="1037"/>
        <v>1.5428754000000002</v>
      </c>
      <c r="Q7408" s="19">
        <f t="shared" si="1041"/>
        <v>1.5428754000000002</v>
      </c>
      <c r="R7408" s="20">
        <f t="shared" si="1038"/>
        <v>18.840396600000002</v>
      </c>
      <c r="S7408" s="20">
        <f t="shared" si="1042"/>
        <v>0</v>
      </c>
      <c r="T7408" s="20">
        <f>IF((T7407+R7408)&lt;0,0,IF((T7407+R7408)&gt;结论【关键目标】!C$28,结论【关键目标】!C$28,T7407+R7408))</f>
        <v>22</v>
      </c>
      <c r="U7408" s="19">
        <f>IF((T7407+R7408)&lt;结论【关键目标】!$C$28,0,(发电量计算【计算逻辑页】!R7408+发电量计算【计算逻辑页】!T7407-结论【关键目标】!$C$28))</f>
        <v>18.840396600000005</v>
      </c>
      <c r="V7408" s="5">
        <f t="shared" si="1039"/>
        <v>6.5941388100000013</v>
      </c>
      <c r="W7408" s="5">
        <f t="shared" si="1040"/>
        <v>1.89279954072</v>
      </c>
      <c r="X7408" s="5">
        <f t="shared" si="1043"/>
        <v>0</v>
      </c>
    </row>
    <row r="7409" spans="1:24" x14ac:dyDescent="0.15">
      <c r="A7409" s="7">
        <v>7408</v>
      </c>
      <c r="B7409" s="7">
        <v>11</v>
      </c>
      <c r="C7409" s="7">
        <v>5</v>
      </c>
      <c r="D7409" s="7">
        <v>16</v>
      </c>
      <c r="E7409" s="7">
        <v>309</v>
      </c>
      <c r="F7409" s="7">
        <v>15</v>
      </c>
      <c r="G7409" s="7">
        <v>66.400000000000006</v>
      </c>
      <c r="H7409" s="7">
        <f t="shared" si="1035"/>
        <v>7</v>
      </c>
      <c r="I7409" s="16">
        <f t="shared" si="1036"/>
        <v>45235</v>
      </c>
      <c r="J7409" s="17">
        <v>0.70809999999999995</v>
      </c>
      <c r="K7409" s="18">
        <f>G7409*结论【关键目标】!C$27*0.7735*0.001</f>
        <v>6.1632480000000003</v>
      </c>
      <c r="L7409" s="5">
        <v>0</v>
      </c>
      <c r="M7409" s="5">
        <f>ABS(IF(L7409&lt;=0,L7409/耗电量关键数据!$B$6/1000,L7409/耗电量关键数据!$B$5/1000))</f>
        <v>0</v>
      </c>
      <c r="N7409" s="19">
        <f>耗电量关键数据!$B$14</f>
        <v>1.1688450000000001</v>
      </c>
      <c r="O7409" s="19">
        <f>耗电量关键数据!$B$15</f>
        <v>0.37403039999999999</v>
      </c>
      <c r="P7409" s="19">
        <f t="shared" si="1037"/>
        <v>1.5428754000000002</v>
      </c>
      <c r="Q7409" s="19">
        <f t="shared" si="1041"/>
        <v>0</v>
      </c>
      <c r="R7409" s="20">
        <f t="shared" si="1038"/>
        <v>6.1632480000000003</v>
      </c>
      <c r="S7409" s="20">
        <f t="shared" si="1042"/>
        <v>0</v>
      </c>
      <c r="T7409" s="20">
        <f>IF((T7408+R7409)&lt;0,0,IF((T7408+R7409)&gt;结论【关键目标】!C$28,结论【关键目标】!C$28,T7408+R7409))</f>
        <v>22</v>
      </c>
      <c r="U7409" s="19">
        <f>IF((T7408+R7409)&lt;结论【关键目标】!$C$28,0,(发电量计算【计算逻辑页】!R7409+发电量计算【计算逻辑页】!T7408-结论【关键目标】!$C$28))</f>
        <v>6.1632479999999994</v>
      </c>
      <c r="V7409" s="5">
        <f t="shared" si="1039"/>
        <v>2.1571367999999995</v>
      </c>
      <c r="W7409" s="5">
        <f t="shared" si="1040"/>
        <v>1.0925100707400002</v>
      </c>
      <c r="X7409" s="5">
        <f t="shared" si="1043"/>
        <v>0</v>
      </c>
    </row>
    <row r="7410" spans="1:24" x14ac:dyDescent="0.15">
      <c r="A7410" s="7">
        <v>7409</v>
      </c>
      <c r="B7410" s="7">
        <v>11</v>
      </c>
      <c r="C7410" s="7">
        <v>5</v>
      </c>
      <c r="D7410" s="7">
        <v>17</v>
      </c>
      <c r="E7410" s="7">
        <v>309</v>
      </c>
      <c r="F7410" s="7">
        <v>15</v>
      </c>
      <c r="G7410" s="7">
        <v>0</v>
      </c>
      <c r="H7410" s="7">
        <f t="shared" si="1035"/>
        <v>7</v>
      </c>
      <c r="I7410" s="16">
        <f t="shared" si="1036"/>
        <v>45235</v>
      </c>
      <c r="J7410" s="17">
        <v>0.70809999999999995</v>
      </c>
      <c r="K7410" s="18">
        <f>G7410*结论【关键目标】!C$27*0.7735*0.001</f>
        <v>0</v>
      </c>
      <c r="L7410" s="5">
        <v>0</v>
      </c>
      <c r="M7410" s="5">
        <f>ABS(IF(L7410&lt;=0,L7410/耗电量关键数据!$B$6/1000,L7410/耗电量关键数据!$B$5/1000))</f>
        <v>0</v>
      </c>
      <c r="N7410" s="19">
        <f>耗电量关键数据!$B$14</f>
        <v>1.1688450000000001</v>
      </c>
      <c r="O7410" s="19">
        <f>耗电量关键数据!$B$15</f>
        <v>0.37403039999999999</v>
      </c>
      <c r="P7410" s="19">
        <f t="shared" si="1037"/>
        <v>1.5428754000000002</v>
      </c>
      <c r="Q7410" s="19">
        <f t="shared" si="1041"/>
        <v>0</v>
      </c>
      <c r="R7410" s="20">
        <f t="shared" si="1038"/>
        <v>0</v>
      </c>
      <c r="S7410" s="20">
        <f t="shared" si="1042"/>
        <v>0</v>
      </c>
      <c r="T7410" s="20">
        <f>IF((T7409+R7410)&lt;0,0,IF((T7409+R7410)&gt;结论【关键目标】!C$28,结论【关键目标】!C$28,T7409+R7410))</f>
        <v>22</v>
      </c>
      <c r="U7410" s="19">
        <f>IF((T7409+R7410)&lt;结论【关键目标】!$C$28,0,(发电量计算【计算逻辑页】!R7410+发电量计算【计算逻辑页】!T7409-结论【关键目标】!$C$28))</f>
        <v>0</v>
      </c>
      <c r="V7410" s="5">
        <f t="shared" si="1039"/>
        <v>0</v>
      </c>
      <c r="W7410" s="5">
        <f t="shared" si="1040"/>
        <v>0</v>
      </c>
      <c r="X7410" s="5">
        <f t="shared" si="1043"/>
        <v>0</v>
      </c>
    </row>
    <row r="7411" spans="1:24" x14ac:dyDescent="0.15">
      <c r="A7411" s="7">
        <v>7410</v>
      </c>
      <c r="B7411" s="7">
        <v>11</v>
      </c>
      <c r="C7411" s="7">
        <v>5</v>
      </c>
      <c r="D7411" s="7">
        <v>18</v>
      </c>
      <c r="E7411" s="7">
        <v>309</v>
      </c>
      <c r="F7411" s="7">
        <v>14</v>
      </c>
      <c r="G7411" s="7">
        <v>0</v>
      </c>
      <c r="H7411" s="7">
        <f t="shared" si="1035"/>
        <v>7</v>
      </c>
      <c r="I7411" s="16">
        <f t="shared" si="1036"/>
        <v>45235</v>
      </c>
      <c r="J7411" s="17">
        <v>0.70809999999999995</v>
      </c>
      <c r="K7411" s="18">
        <f>G7411*结论【关键目标】!C$27*0.7735*0.001</f>
        <v>0</v>
      </c>
      <c r="L7411" s="5">
        <v>0</v>
      </c>
      <c r="M7411" s="5">
        <f>ABS(IF(L7411&lt;=0,L7411/耗电量关键数据!$B$6/1000,L7411/耗电量关键数据!$B$5/1000))</f>
        <v>0</v>
      </c>
      <c r="N7411" s="19">
        <f>耗电量关键数据!$B$14</f>
        <v>1.1688450000000001</v>
      </c>
      <c r="O7411" s="19">
        <f>耗电量关键数据!$B$15</f>
        <v>0.37403039999999999</v>
      </c>
      <c r="P7411" s="19">
        <f t="shared" si="1037"/>
        <v>1.5428754000000002</v>
      </c>
      <c r="Q7411" s="19">
        <f t="shared" si="1041"/>
        <v>0</v>
      </c>
      <c r="R7411" s="20">
        <f t="shared" si="1038"/>
        <v>0</v>
      </c>
      <c r="S7411" s="20">
        <f t="shared" si="1042"/>
        <v>0</v>
      </c>
      <c r="T7411" s="20">
        <f>IF((T7410+R7411)&lt;0,0,IF((T7410+R7411)&gt;结论【关键目标】!C$28,结论【关键目标】!C$28,T7410+R7411))</f>
        <v>22</v>
      </c>
      <c r="U7411" s="19">
        <f>IF((T7410+R7411)&lt;结论【关键目标】!$C$28,0,(发电量计算【计算逻辑页】!R7411+发电量计算【计算逻辑页】!T7410-结论【关键目标】!$C$28))</f>
        <v>0</v>
      </c>
      <c r="V7411" s="5">
        <f t="shared" si="1039"/>
        <v>0</v>
      </c>
      <c r="W7411" s="5">
        <f t="shared" si="1040"/>
        <v>0</v>
      </c>
      <c r="X7411" s="5">
        <f t="shared" si="1043"/>
        <v>0</v>
      </c>
    </row>
    <row r="7412" spans="1:24" x14ac:dyDescent="0.15">
      <c r="A7412" s="7">
        <v>7411</v>
      </c>
      <c r="B7412" s="7">
        <v>11</v>
      </c>
      <c r="C7412" s="7">
        <v>5</v>
      </c>
      <c r="D7412" s="7">
        <v>19</v>
      </c>
      <c r="E7412" s="7">
        <v>309</v>
      </c>
      <c r="F7412" s="7">
        <v>12.3</v>
      </c>
      <c r="G7412" s="7">
        <v>0</v>
      </c>
      <c r="H7412" s="7">
        <f t="shared" si="1035"/>
        <v>7</v>
      </c>
      <c r="I7412" s="16">
        <f t="shared" si="1036"/>
        <v>45235</v>
      </c>
      <c r="J7412" s="17">
        <v>1.2267999999999999</v>
      </c>
      <c r="K7412" s="18">
        <f>G7412*结论【关键目标】!C$27*0.7735*0.001</f>
        <v>0</v>
      </c>
      <c r="L7412" s="5">
        <v>0</v>
      </c>
      <c r="M7412" s="5">
        <f>ABS(IF(L7412&lt;=0,L7412/耗电量关键数据!$B$6/1000,L7412/耗电量关键数据!$B$5/1000))</f>
        <v>0</v>
      </c>
      <c r="N7412" s="19">
        <f>耗电量关键数据!$B$14</f>
        <v>1.1688450000000001</v>
      </c>
      <c r="O7412" s="19">
        <f>耗电量关键数据!$B$15</f>
        <v>0.37403039999999999</v>
      </c>
      <c r="P7412" s="19">
        <f t="shared" si="1037"/>
        <v>1.5428754000000002</v>
      </c>
      <c r="Q7412" s="19">
        <f t="shared" si="1041"/>
        <v>1.5428754000000002</v>
      </c>
      <c r="R7412" s="20">
        <f t="shared" si="1038"/>
        <v>-1.5428754000000002</v>
      </c>
      <c r="S7412" s="20">
        <f t="shared" si="1042"/>
        <v>1.5428754000000002</v>
      </c>
      <c r="T7412" s="20">
        <f>IF((T7411+R7412)&lt;0,0,IF((T7411+R7412)&gt;结论【关键目标】!C$28,结论【关键目标】!C$28,T7411+R7412))</f>
        <v>20.4571246</v>
      </c>
      <c r="U7412" s="19">
        <f>IF((T7411+R7412)&lt;结论【关键目标】!$C$28,0,(发电量计算【计算逻辑页】!R7412+发电量计算【计算逻辑页】!T7411-结论【关键目标】!$C$28))</f>
        <v>0</v>
      </c>
      <c r="V7412" s="5">
        <f t="shared" si="1039"/>
        <v>0</v>
      </c>
      <c r="W7412" s="5">
        <f t="shared" si="1040"/>
        <v>0</v>
      </c>
      <c r="X7412" s="5">
        <f t="shared" si="1043"/>
        <v>1.3527931507200002</v>
      </c>
    </row>
    <row r="7413" spans="1:24" x14ac:dyDescent="0.15">
      <c r="A7413" s="7">
        <v>7412</v>
      </c>
      <c r="B7413" s="7">
        <v>11</v>
      </c>
      <c r="C7413" s="7">
        <v>5</v>
      </c>
      <c r="D7413" s="7">
        <v>20</v>
      </c>
      <c r="E7413" s="7">
        <v>309</v>
      </c>
      <c r="F7413" s="7">
        <v>11</v>
      </c>
      <c r="G7413" s="7">
        <v>0</v>
      </c>
      <c r="H7413" s="7">
        <f t="shared" si="1035"/>
        <v>7</v>
      </c>
      <c r="I7413" s="16">
        <f t="shared" si="1036"/>
        <v>45235</v>
      </c>
      <c r="J7413" s="17">
        <v>1.2267999999999999</v>
      </c>
      <c r="K7413" s="18">
        <f>G7413*结论【关键目标】!C$27*0.7735*0.001</f>
        <v>0</v>
      </c>
      <c r="L7413" s="5">
        <v>0</v>
      </c>
      <c r="M7413" s="5">
        <f>ABS(IF(L7413&lt;=0,L7413/耗电量关键数据!$B$6/1000,L7413/耗电量关键数据!$B$5/1000))</f>
        <v>0</v>
      </c>
      <c r="N7413" s="19">
        <f>耗电量关键数据!$B$14</f>
        <v>1.1688450000000001</v>
      </c>
      <c r="O7413" s="19">
        <f>耗电量关键数据!$B$15</f>
        <v>0.37403039999999999</v>
      </c>
      <c r="P7413" s="19">
        <f t="shared" si="1037"/>
        <v>1.5428754000000002</v>
      </c>
      <c r="Q7413" s="19">
        <f t="shared" si="1041"/>
        <v>1.5428754000000002</v>
      </c>
      <c r="R7413" s="20">
        <f t="shared" si="1038"/>
        <v>-1.5428754000000002</v>
      </c>
      <c r="S7413" s="20">
        <f t="shared" si="1042"/>
        <v>1.5428754000000002</v>
      </c>
      <c r="T7413" s="20">
        <f>IF((T7412+R7413)&lt;0,0,IF((T7412+R7413)&gt;结论【关键目标】!C$28,结论【关键目标】!C$28,T7412+R7413))</f>
        <v>18.9142492</v>
      </c>
      <c r="U7413" s="19">
        <f>IF((T7412+R7413)&lt;结论【关键目标】!$C$28,0,(发电量计算【计算逻辑页】!R7413+发电量计算【计算逻辑页】!T7412-结论【关键目标】!$C$28))</f>
        <v>0</v>
      </c>
      <c r="V7413" s="5">
        <f t="shared" si="1039"/>
        <v>0</v>
      </c>
      <c r="W7413" s="5">
        <f t="shared" si="1040"/>
        <v>0</v>
      </c>
      <c r="X7413" s="5">
        <f t="shared" si="1043"/>
        <v>1.3527931507200002</v>
      </c>
    </row>
    <row r="7414" spans="1:24" x14ac:dyDescent="0.15">
      <c r="A7414" s="7">
        <v>7413</v>
      </c>
      <c r="B7414" s="7">
        <v>11</v>
      </c>
      <c r="C7414" s="7">
        <v>5</v>
      </c>
      <c r="D7414" s="7">
        <v>21</v>
      </c>
      <c r="E7414" s="7">
        <v>309</v>
      </c>
      <c r="F7414" s="7">
        <v>10.8</v>
      </c>
      <c r="G7414" s="7">
        <v>0</v>
      </c>
      <c r="H7414" s="7">
        <f t="shared" si="1035"/>
        <v>7</v>
      </c>
      <c r="I7414" s="16">
        <f t="shared" si="1036"/>
        <v>45235</v>
      </c>
      <c r="J7414" s="17">
        <v>1.2267999999999999</v>
      </c>
      <c r="K7414" s="18">
        <f>G7414*结论【关键目标】!C$27*0.7735*0.001</f>
        <v>0</v>
      </c>
      <c r="L7414" s="5">
        <v>0</v>
      </c>
      <c r="M7414" s="5">
        <f>ABS(IF(L7414&lt;=0,L7414/耗电量关键数据!$B$6/1000,L7414/耗电量关键数据!$B$5/1000))</f>
        <v>0</v>
      </c>
      <c r="N7414" s="19">
        <f>耗电量关键数据!$B$14</f>
        <v>1.1688450000000001</v>
      </c>
      <c r="O7414" s="19">
        <f>耗电量关键数据!$B$15</f>
        <v>0.37403039999999999</v>
      </c>
      <c r="P7414" s="19">
        <f t="shared" si="1037"/>
        <v>1.5428754000000002</v>
      </c>
      <c r="Q7414" s="19">
        <f t="shared" si="1041"/>
        <v>1.5428754000000002</v>
      </c>
      <c r="R7414" s="20">
        <f t="shared" si="1038"/>
        <v>-1.5428754000000002</v>
      </c>
      <c r="S7414" s="20">
        <f t="shared" si="1042"/>
        <v>1.5428754000000002</v>
      </c>
      <c r="T7414" s="20">
        <f>IF((T7413+R7414)&lt;0,0,IF((T7413+R7414)&gt;结论【关键目标】!C$28,结论【关键目标】!C$28,T7413+R7414))</f>
        <v>17.371373800000001</v>
      </c>
      <c r="U7414" s="19">
        <f>IF((T7413+R7414)&lt;结论【关键目标】!$C$28,0,(发电量计算【计算逻辑页】!R7414+发电量计算【计算逻辑页】!T7413-结论【关键目标】!$C$28))</f>
        <v>0</v>
      </c>
      <c r="V7414" s="5">
        <f t="shared" si="1039"/>
        <v>0</v>
      </c>
      <c r="W7414" s="5">
        <f t="shared" si="1040"/>
        <v>0</v>
      </c>
      <c r="X7414" s="5">
        <f t="shared" si="1043"/>
        <v>1.3527931507200002</v>
      </c>
    </row>
    <row r="7415" spans="1:24" x14ac:dyDescent="0.15">
      <c r="A7415" s="7">
        <v>7414</v>
      </c>
      <c r="B7415" s="7">
        <v>11</v>
      </c>
      <c r="C7415" s="7">
        <v>5</v>
      </c>
      <c r="D7415" s="7">
        <v>22</v>
      </c>
      <c r="E7415" s="7">
        <v>309</v>
      </c>
      <c r="F7415" s="7">
        <v>10</v>
      </c>
      <c r="G7415" s="7">
        <v>0</v>
      </c>
      <c r="H7415" s="7">
        <f t="shared" si="1035"/>
        <v>7</v>
      </c>
      <c r="I7415" s="16">
        <f t="shared" si="1036"/>
        <v>45235</v>
      </c>
      <c r="J7415" s="17">
        <v>0.70809999999999995</v>
      </c>
      <c r="K7415" s="18">
        <f>G7415*结论【关键目标】!C$27*0.7735*0.001</f>
        <v>0</v>
      </c>
      <c r="L7415" s="5">
        <v>0</v>
      </c>
      <c r="M7415" s="5">
        <f>ABS(IF(L7415&lt;=0,L7415/耗电量关键数据!$B$6/1000,L7415/耗电量关键数据!$B$5/1000))</f>
        <v>0</v>
      </c>
      <c r="N7415" s="19">
        <f>耗电量关键数据!$B$14</f>
        <v>1.1688450000000001</v>
      </c>
      <c r="O7415" s="19">
        <f>耗电量关键数据!$B$15</f>
        <v>0.37403039999999999</v>
      </c>
      <c r="P7415" s="19">
        <f t="shared" si="1037"/>
        <v>1.5428754000000002</v>
      </c>
      <c r="Q7415" s="19">
        <f t="shared" si="1041"/>
        <v>0</v>
      </c>
      <c r="R7415" s="20">
        <f t="shared" si="1038"/>
        <v>0</v>
      </c>
      <c r="S7415" s="20">
        <f t="shared" si="1042"/>
        <v>0</v>
      </c>
      <c r="T7415" s="20">
        <f>IF((T7414+R7415)&lt;0,0,IF((T7414+R7415)&gt;结论【关键目标】!C$28,结论【关键目标】!C$28,T7414+R7415))</f>
        <v>17.371373800000001</v>
      </c>
      <c r="U7415" s="19">
        <f>IF((T7414+R7415)&lt;结论【关键目标】!$C$28,0,(发电量计算【计算逻辑页】!R7415+发电量计算【计算逻辑页】!T7414-结论【关键目标】!$C$28))</f>
        <v>0</v>
      </c>
      <c r="V7415" s="5">
        <f t="shared" si="1039"/>
        <v>0</v>
      </c>
      <c r="W7415" s="5">
        <f t="shared" si="1040"/>
        <v>0</v>
      </c>
      <c r="X7415" s="5">
        <f t="shared" si="1043"/>
        <v>0</v>
      </c>
    </row>
    <row r="7416" spans="1:24" x14ac:dyDescent="0.15">
      <c r="A7416" s="7">
        <v>7415</v>
      </c>
      <c r="B7416" s="7">
        <v>11</v>
      </c>
      <c r="C7416" s="7">
        <v>5</v>
      </c>
      <c r="D7416" s="7">
        <v>23</v>
      </c>
      <c r="E7416" s="7">
        <v>309</v>
      </c>
      <c r="F7416" s="7">
        <v>10</v>
      </c>
      <c r="G7416" s="7">
        <v>0</v>
      </c>
      <c r="H7416" s="7">
        <f t="shared" si="1035"/>
        <v>7</v>
      </c>
      <c r="I7416" s="16">
        <f t="shared" si="1036"/>
        <v>45235</v>
      </c>
      <c r="J7416" s="17">
        <v>0.70809999999999995</v>
      </c>
      <c r="K7416" s="18">
        <f>G7416*结论【关键目标】!C$27*0.7735*0.001</f>
        <v>0</v>
      </c>
      <c r="L7416" s="5">
        <v>0</v>
      </c>
      <c r="M7416" s="5">
        <f>ABS(IF(L7416&lt;=0,L7416/耗电量关键数据!$B$6/1000,L7416/耗电量关键数据!$B$5/1000))</f>
        <v>0</v>
      </c>
      <c r="N7416" s="19">
        <f>耗电量关键数据!$B$14</f>
        <v>1.1688450000000001</v>
      </c>
      <c r="O7416" s="19">
        <f>耗电量关键数据!$B$15</f>
        <v>0.37403039999999999</v>
      </c>
      <c r="P7416" s="19">
        <f t="shared" si="1037"/>
        <v>1.5428754000000002</v>
      </c>
      <c r="Q7416" s="19">
        <f t="shared" si="1041"/>
        <v>0</v>
      </c>
      <c r="R7416" s="20">
        <f t="shared" si="1038"/>
        <v>0</v>
      </c>
      <c r="S7416" s="20">
        <f t="shared" si="1042"/>
        <v>0</v>
      </c>
      <c r="T7416" s="20">
        <f>IF((T7415+R7416)&lt;0,0,IF((T7415+R7416)&gt;结论【关键目标】!C$28,结论【关键目标】!C$28,T7415+R7416))</f>
        <v>17.371373800000001</v>
      </c>
      <c r="U7416" s="19">
        <f>IF((T7415+R7416)&lt;结论【关键目标】!$C$28,0,(发电量计算【计算逻辑页】!R7416+发电量计算【计算逻辑页】!T7415-结论【关键目标】!$C$28))</f>
        <v>0</v>
      </c>
      <c r="V7416" s="5">
        <f t="shared" si="1039"/>
        <v>0</v>
      </c>
      <c r="W7416" s="5">
        <f t="shared" si="1040"/>
        <v>0</v>
      </c>
      <c r="X7416" s="5">
        <f t="shared" si="1043"/>
        <v>0</v>
      </c>
    </row>
    <row r="7417" spans="1:24" x14ac:dyDescent="0.15">
      <c r="A7417" s="7">
        <v>7416</v>
      </c>
      <c r="B7417" s="7">
        <v>11</v>
      </c>
      <c r="C7417" s="7">
        <v>5</v>
      </c>
      <c r="D7417" s="7">
        <v>24</v>
      </c>
      <c r="E7417" s="7">
        <v>309</v>
      </c>
      <c r="F7417" s="7">
        <v>16.899999999999999</v>
      </c>
      <c r="G7417" s="7">
        <v>0</v>
      </c>
      <c r="H7417" s="7">
        <f t="shared" si="1035"/>
        <v>7</v>
      </c>
      <c r="I7417" s="16">
        <f t="shared" si="1036"/>
        <v>45235</v>
      </c>
      <c r="J7417" s="17">
        <v>0.2407</v>
      </c>
      <c r="K7417" s="18">
        <f>G7417*结论【关键目标】!C$27*0.7735*0.001</f>
        <v>0</v>
      </c>
      <c r="L7417" s="5">
        <v>0</v>
      </c>
      <c r="M7417" s="5">
        <f>ABS(IF(L7417&lt;=0,L7417/耗电量关键数据!$B$6/1000,L7417/耗电量关键数据!$B$5/1000))</f>
        <v>0</v>
      </c>
      <c r="N7417" s="19">
        <f>耗电量关键数据!$B$14</f>
        <v>1.1688450000000001</v>
      </c>
      <c r="O7417" s="19">
        <f>耗电量关键数据!$B$15</f>
        <v>0.37403039999999999</v>
      </c>
      <c r="P7417" s="19">
        <f t="shared" si="1037"/>
        <v>1.5428754000000002</v>
      </c>
      <c r="Q7417" s="19">
        <f t="shared" si="1041"/>
        <v>0</v>
      </c>
      <c r="R7417" s="20">
        <f t="shared" si="1038"/>
        <v>0</v>
      </c>
      <c r="S7417" s="20">
        <f t="shared" si="1042"/>
        <v>0</v>
      </c>
      <c r="T7417" s="20">
        <f>IF((T7416+R7417)&lt;0,0,IF((T7416+R7417)&gt;结论【关键目标】!C$28,结论【关键目标】!C$28,T7416+R7417))</f>
        <v>17.371373800000001</v>
      </c>
      <c r="U7417" s="19">
        <f>IF((T7416+R7417)&lt;结论【关键目标】!$C$28,0,(发电量计算【计算逻辑页】!R7417+发电量计算【计算逻辑页】!T7416-结论【关键目标】!$C$28))</f>
        <v>0</v>
      </c>
      <c r="V7417" s="5">
        <f t="shared" si="1039"/>
        <v>0</v>
      </c>
      <c r="W7417" s="5">
        <f t="shared" si="1040"/>
        <v>0</v>
      </c>
      <c r="X7417" s="5">
        <f t="shared" si="1043"/>
        <v>0</v>
      </c>
    </row>
    <row r="7418" spans="1:24" x14ac:dyDescent="0.15">
      <c r="A7418" s="7">
        <v>7417</v>
      </c>
      <c r="B7418" s="7">
        <v>11</v>
      </c>
      <c r="C7418" s="7">
        <v>6</v>
      </c>
      <c r="D7418" s="7">
        <v>1</v>
      </c>
      <c r="E7418" s="7">
        <v>310</v>
      </c>
      <c r="F7418" s="7">
        <v>16.399999999999999</v>
      </c>
      <c r="G7418" s="7">
        <v>0</v>
      </c>
      <c r="H7418" s="7">
        <f t="shared" si="1035"/>
        <v>1</v>
      </c>
      <c r="I7418" s="16">
        <f t="shared" si="1036"/>
        <v>45236</v>
      </c>
      <c r="J7418" s="17">
        <v>0.2407</v>
      </c>
      <c r="K7418" s="18">
        <f>G7418*结论【关键目标】!C$27*0.7735*0.001</f>
        <v>0</v>
      </c>
      <c r="L7418" s="5">
        <v>0</v>
      </c>
      <c r="M7418" s="5">
        <f>ABS(IF(L7418&lt;=0,L7418/耗电量关键数据!$B$6/1000,L7418/耗电量关键数据!$B$5/1000))</f>
        <v>0</v>
      </c>
      <c r="N7418" s="5">
        <f>电气设备逐时使用率计算!H7394</f>
        <v>1.1688450000000001</v>
      </c>
      <c r="O7418" s="5">
        <f>灯光逐时使用率计算!H7394</f>
        <v>0.37403039999999999</v>
      </c>
      <c r="P7418" s="19">
        <f t="shared" si="1037"/>
        <v>1.5428754000000002</v>
      </c>
      <c r="Q7418" s="19">
        <f t="shared" si="1041"/>
        <v>0</v>
      </c>
      <c r="R7418" s="20">
        <f t="shared" si="1038"/>
        <v>0</v>
      </c>
      <c r="S7418" s="20">
        <f t="shared" si="1042"/>
        <v>0</v>
      </c>
      <c r="T7418" s="20">
        <f>IF((T7417+R7418)&lt;0,0,IF((T7417+R7418)&gt;结论【关键目标】!C$28,结论【关键目标】!C$28,T7417+R7418))</f>
        <v>17.371373800000001</v>
      </c>
      <c r="U7418" s="19">
        <f>IF((T7417+R7418)&lt;结论【关键目标】!$C$28,0,(发电量计算【计算逻辑页】!R7418+发电量计算【计算逻辑页】!T7417-结论【关键目标】!$C$28))</f>
        <v>0</v>
      </c>
      <c r="V7418" s="5">
        <f t="shared" si="1039"/>
        <v>0</v>
      </c>
      <c r="W7418" s="5">
        <f t="shared" si="1040"/>
        <v>0</v>
      </c>
      <c r="X7418" s="5">
        <f t="shared" si="1043"/>
        <v>0</v>
      </c>
    </row>
    <row r="7419" spans="1:24" x14ac:dyDescent="0.15">
      <c r="A7419" s="7">
        <v>7418</v>
      </c>
      <c r="B7419" s="7">
        <v>11</v>
      </c>
      <c r="C7419" s="7">
        <v>6</v>
      </c>
      <c r="D7419" s="7">
        <v>2</v>
      </c>
      <c r="E7419" s="7">
        <v>310</v>
      </c>
      <c r="F7419" s="7">
        <v>15.9</v>
      </c>
      <c r="G7419" s="7">
        <v>0</v>
      </c>
      <c r="H7419" s="7">
        <f t="shared" si="1035"/>
        <v>1</v>
      </c>
      <c r="I7419" s="16">
        <f t="shared" si="1036"/>
        <v>45236</v>
      </c>
      <c r="J7419" s="17">
        <v>0.2407</v>
      </c>
      <c r="K7419" s="18">
        <f>G7419*结论【关键目标】!C$27*0.7735*0.001</f>
        <v>0</v>
      </c>
      <c r="L7419" s="5">
        <v>0</v>
      </c>
      <c r="M7419" s="5">
        <f>ABS(IF(L7419&lt;=0,L7419/耗电量关键数据!$B$6/1000,L7419/耗电量关键数据!$B$5/1000))</f>
        <v>0</v>
      </c>
      <c r="N7419" s="5">
        <f>电气设备逐时使用率计算!H7395</f>
        <v>1.1688450000000001</v>
      </c>
      <c r="O7419" s="5">
        <f>灯光逐时使用率计算!H7395</f>
        <v>0.37403039999999999</v>
      </c>
      <c r="P7419" s="19">
        <f t="shared" si="1037"/>
        <v>1.5428754000000002</v>
      </c>
      <c r="Q7419" s="19">
        <f t="shared" si="1041"/>
        <v>0</v>
      </c>
      <c r="R7419" s="20">
        <f t="shared" si="1038"/>
        <v>0</v>
      </c>
      <c r="S7419" s="20">
        <f t="shared" si="1042"/>
        <v>0</v>
      </c>
      <c r="T7419" s="20">
        <f>IF((T7418+R7419)&lt;0,0,IF((T7418+R7419)&gt;结论【关键目标】!C$28,结论【关键目标】!C$28,T7418+R7419))</f>
        <v>17.371373800000001</v>
      </c>
      <c r="U7419" s="19">
        <f>IF((T7418+R7419)&lt;结论【关键目标】!$C$28,0,(发电量计算【计算逻辑页】!R7419+发电量计算【计算逻辑页】!T7418-结论【关键目标】!$C$28))</f>
        <v>0</v>
      </c>
      <c r="V7419" s="5">
        <f t="shared" si="1039"/>
        <v>0</v>
      </c>
      <c r="W7419" s="5">
        <f t="shared" si="1040"/>
        <v>0</v>
      </c>
      <c r="X7419" s="5">
        <f t="shared" si="1043"/>
        <v>0</v>
      </c>
    </row>
    <row r="7420" spans="1:24" x14ac:dyDescent="0.15">
      <c r="A7420" s="7">
        <v>7419</v>
      </c>
      <c r="B7420" s="7">
        <v>11</v>
      </c>
      <c r="C7420" s="7">
        <v>6</v>
      </c>
      <c r="D7420" s="7">
        <v>3</v>
      </c>
      <c r="E7420" s="7">
        <v>310</v>
      </c>
      <c r="F7420" s="7">
        <v>15.4</v>
      </c>
      <c r="G7420" s="7">
        <v>0</v>
      </c>
      <c r="H7420" s="7">
        <f t="shared" si="1035"/>
        <v>1</v>
      </c>
      <c r="I7420" s="16">
        <f t="shared" si="1036"/>
        <v>45236</v>
      </c>
      <c r="J7420" s="17">
        <v>0.2407</v>
      </c>
      <c r="K7420" s="18">
        <f>G7420*结论【关键目标】!C$27*0.7735*0.001</f>
        <v>0</v>
      </c>
      <c r="L7420" s="5">
        <v>0</v>
      </c>
      <c r="M7420" s="5">
        <f>ABS(IF(L7420&lt;=0,L7420/耗电量关键数据!$B$6/1000,L7420/耗电量关键数据!$B$5/1000))</f>
        <v>0</v>
      </c>
      <c r="N7420" s="5">
        <f>电气设备逐时使用率计算!H7396</f>
        <v>1.1688450000000001</v>
      </c>
      <c r="O7420" s="5">
        <f>灯光逐时使用率计算!H7396</f>
        <v>0.37403039999999999</v>
      </c>
      <c r="P7420" s="19">
        <f t="shared" si="1037"/>
        <v>1.5428754000000002</v>
      </c>
      <c r="Q7420" s="19">
        <f t="shared" si="1041"/>
        <v>0</v>
      </c>
      <c r="R7420" s="20">
        <f t="shared" si="1038"/>
        <v>0</v>
      </c>
      <c r="S7420" s="20">
        <f t="shared" si="1042"/>
        <v>0</v>
      </c>
      <c r="T7420" s="20">
        <f>IF((T7419+R7420)&lt;0,0,IF((T7419+R7420)&gt;结论【关键目标】!C$28,结论【关键目标】!C$28,T7419+R7420))</f>
        <v>17.371373800000001</v>
      </c>
      <c r="U7420" s="19">
        <f>IF((T7419+R7420)&lt;结论【关键目标】!$C$28,0,(发电量计算【计算逻辑页】!R7420+发电量计算【计算逻辑页】!T7419-结论【关键目标】!$C$28))</f>
        <v>0</v>
      </c>
      <c r="V7420" s="5">
        <f t="shared" si="1039"/>
        <v>0</v>
      </c>
      <c r="W7420" s="5">
        <f t="shared" si="1040"/>
        <v>0</v>
      </c>
      <c r="X7420" s="5">
        <f t="shared" si="1043"/>
        <v>0</v>
      </c>
    </row>
    <row r="7421" spans="1:24" x14ac:dyDescent="0.15">
      <c r="A7421" s="7">
        <v>7420</v>
      </c>
      <c r="B7421" s="7">
        <v>11</v>
      </c>
      <c r="C7421" s="7">
        <v>6</v>
      </c>
      <c r="D7421" s="7">
        <v>4</v>
      </c>
      <c r="E7421" s="7">
        <v>310</v>
      </c>
      <c r="F7421" s="7">
        <v>14.9</v>
      </c>
      <c r="G7421" s="7">
        <v>0</v>
      </c>
      <c r="H7421" s="7">
        <f t="shared" si="1035"/>
        <v>1</v>
      </c>
      <c r="I7421" s="16">
        <f t="shared" si="1036"/>
        <v>45236</v>
      </c>
      <c r="J7421" s="17">
        <v>0.2407</v>
      </c>
      <c r="K7421" s="18">
        <f>G7421*结论【关键目标】!C$27*0.7735*0.001</f>
        <v>0</v>
      </c>
      <c r="L7421" s="5">
        <v>0</v>
      </c>
      <c r="M7421" s="5">
        <f>ABS(IF(L7421&lt;=0,L7421/耗电量关键数据!$B$6/1000,L7421/耗电量关键数据!$B$5/1000))</f>
        <v>0</v>
      </c>
      <c r="N7421" s="5">
        <f>电气设备逐时使用率计算!H7397</f>
        <v>1.1688450000000001</v>
      </c>
      <c r="O7421" s="5">
        <f>灯光逐时使用率计算!H7397</f>
        <v>0.37403039999999999</v>
      </c>
      <c r="P7421" s="19">
        <f t="shared" si="1037"/>
        <v>1.5428754000000002</v>
      </c>
      <c r="Q7421" s="19">
        <f t="shared" si="1041"/>
        <v>0</v>
      </c>
      <c r="R7421" s="20">
        <f t="shared" si="1038"/>
        <v>0</v>
      </c>
      <c r="S7421" s="20">
        <f t="shared" si="1042"/>
        <v>0</v>
      </c>
      <c r="T7421" s="20">
        <f>IF((T7420+R7421)&lt;0,0,IF((T7420+R7421)&gt;结论【关键目标】!C$28,结论【关键目标】!C$28,T7420+R7421))</f>
        <v>17.371373800000001</v>
      </c>
      <c r="U7421" s="19">
        <f>IF((T7420+R7421)&lt;结论【关键目标】!$C$28,0,(发电量计算【计算逻辑页】!R7421+发电量计算【计算逻辑页】!T7420-结论【关键目标】!$C$28))</f>
        <v>0</v>
      </c>
      <c r="V7421" s="5">
        <f t="shared" si="1039"/>
        <v>0</v>
      </c>
      <c r="W7421" s="5">
        <f t="shared" si="1040"/>
        <v>0</v>
      </c>
      <c r="X7421" s="5">
        <f t="shared" si="1043"/>
        <v>0</v>
      </c>
    </row>
    <row r="7422" spans="1:24" x14ac:dyDescent="0.15">
      <c r="A7422" s="7">
        <v>7421</v>
      </c>
      <c r="B7422" s="7">
        <v>11</v>
      </c>
      <c r="C7422" s="7">
        <v>6</v>
      </c>
      <c r="D7422" s="7">
        <v>5</v>
      </c>
      <c r="E7422" s="7">
        <v>310</v>
      </c>
      <c r="F7422" s="7">
        <v>14.5</v>
      </c>
      <c r="G7422" s="7">
        <v>0</v>
      </c>
      <c r="H7422" s="7">
        <f t="shared" si="1035"/>
        <v>1</v>
      </c>
      <c r="I7422" s="16">
        <f t="shared" si="1036"/>
        <v>45236</v>
      </c>
      <c r="J7422" s="17">
        <v>0.2407</v>
      </c>
      <c r="K7422" s="18">
        <f>G7422*结论【关键目标】!C$27*0.7735*0.001</f>
        <v>0</v>
      </c>
      <c r="L7422" s="5">
        <v>0</v>
      </c>
      <c r="M7422" s="5">
        <f>ABS(IF(L7422&lt;=0,L7422/耗电量关键数据!$B$6/1000,L7422/耗电量关键数据!$B$5/1000))</f>
        <v>0</v>
      </c>
      <c r="N7422" s="5">
        <f>电气设备逐时使用率计算!H7398</f>
        <v>1.1688450000000001</v>
      </c>
      <c r="O7422" s="5">
        <f>灯光逐时使用率计算!H7398</f>
        <v>0.37403039999999999</v>
      </c>
      <c r="P7422" s="19">
        <f t="shared" si="1037"/>
        <v>1.5428754000000002</v>
      </c>
      <c r="Q7422" s="19">
        <f t="shared" si="1041"/>
        <v>0</v>
      </c>
      <c r="R7422" s="20">
        <f t="shared" si="1038"/>
        <v>0</v>
      </c>
      <c r="S7422" s="20">
        <f t="shared" si="1042"/>
        <v>0</v>
      </c>
      <c r="T7422" s="20">
        <f>IF((T7421+R7422)&lt;0,0,IF((T7421+R7422)&gt;结论【关键目标】!C$28,结论【关键目标】!C$28,T7421+R7422))</f>
        <v>17.371373800000001</v>
      </c>
      <c r="U7422" s="19">
        <f>IF((T7421+R7422)&lt;结论【关键目标】!$C$28,0,(发电量计算【计算逻辑页】!R7422+发电量计算【计算逻辑页】!T7421-结论【关键目标】!$C$28))</f>
        <v>0</v>
      </c>
      <c r="V7422" s="5">
        <f t="shared" si="1039"/>
        <v>0</v>
      </c>
      <c r="W7422" s="5">
        <f t="shared" si="1040"/>
        <v>0</v>
      </c>
      <c r="X7422" s="5">
        <f t="shared" si="1043"/>
        <v>0</v>
      </c>
    </row>
    <row r="7423" spans="1:24" x14ac:dyDescent="0.15">
      <c r="A7423" s="7">
        <v>7422</v>
      </c>
      <c r="B7423" s="7">
        <v>11</v>
      </c>
      <c r="C7423" s="7">
        <v>6</v>
      </c>
      <c r="D7423" s="7">
        <v>6</v>
      </c>
      <c r="E7423" s="7">
        <v>310</v>
      </c>
      <c r="F7423" s="7">
        <v>14</v>
      </c>
      <c r="G7423" s="7">
        <v>0</v>
      </c>
      <c r="H7423" s="7">
        <f t="shared" si="1035"/>
        <v>1</v>
      </c>
      <c r="I7423" s="16">
        <f t="shared" si="1036"/>
        <v>45236</v>
      </c>
      <c r="J7423" s="17">
        <v>0.2407</v>
      </c>
      <c r="K7423" s="18">
        <f>G7423*结论【关键目标】!C$27*0.7735*0.001</f>
        <v>0</v>
      </c>
      <c r="L7423" s="5">
        <v>0</v>
      </c>
      <c r="M7423" s="5">
        <f>ABS(IF(L7423&lt;=0,L7423/耗电量关键数据!$B$6/1000,L7423/耗电量关键数据!$B$5/1000))</f>
        <v>0</v>
      </c>
      <c r="N7423" s="5">
        <f>电气设备逐时使用率计算!H7399</f>
        <v>1.1688450000000001</v>
      </c>
      <c r="O7423" s="5">
        <f>灯光逐时使用率计算!H7399</f>
        <v>0.37403039999999999</v>
      </c>
      <c r="P7423" s="19">
        <f t="shared" si="1037"/>
        <v>1.5428754000000002</v>
      </c>
      <c r="Q7423" s="19">
        <f t="shared" si="1041"/>
        <v>0</v>
      </c>
      <c r="R7423" s="20">
        <f t="shared" si="1038"/>
        <v>0</v>
      </c>
      <c r="S7423" s="20">
        <f t="shared" si="1042"/>
        <v>0</v>
      </c>
      <c r="T7423" s="20">
        <f>IF((T7422+R7423)&lt;0,0,IF((T7422+R7423)&gt;结论【关键目标】!C$28,结论【关键目标】!C$28,T7422+R7423))</f>
        <v>17.371373800000001</v>
      </c>
      <c r="U7423" s="19">
        <f>IF((T7422+R7423)&lt;结论【关键目标】!$C$28,0,(发电量计算【计算逻辑页】!R7423+发电量计算【计算逻辑页】!T7422-结论【关键目标】!$C$28))</f>
        <v>0</v>
      </c>
      <c r="V7423" s="5">
        <f t="shared" si="1039"/>
        <v>0</v>
      </c>
      <c r="W7423" s="5">
        <f t="shared" si="1040"/>
        <v>0</v>
      </c>
      <c r="X7423" s="5">
        <f t="shared" si="1043"/>
        <v>0</v>
      </c>
    </row>
    <row r="7424" spans="1:24" x14ac:dyDescent="0.15">
      <c r="A7424" s="7">
        <v>7423</v>
      </c>
      <c r="B7424" s="7">
        <v>11</v>
      </c>
      <c r="C7424" s="7">
        <v>6</v>
      </c>
      <c r="D7424" s="7">
        <v>7</v>
      </c>
      <c r="E7424" s="7">
        <v>310</v>
      </c>
      <c r="F7424" s="7">
        <v>12.9</v>
      </c>
      <c r="G7424" s="7">
        <v>10.1</v>
      </c>
      <c r="H7424" s="7">
        <f t="shared" si="1035"/>
        <v>1</v>
      </c>
      <c r="I7424" s="16">
        <f t="shared" si="1036"/>
        <v>45236</v>
      </c>
      <c r="J7424" s="17">
        <v>0.2407</v>
      </c>
      <c r="K7424" s="18">
        <f>G7424*结论【关键目标】!C$27*0.7735*0.001</f>
        <v>0.93748200000000004</v>
      </c>
      <c r="L7424" s="5">
        <v>0</v>
      </c>
      <c r="M7424" s="5">
        <f>ABS(IF(L7424&lt;=0,L7424/耗电量关键数据!$B$6/1000,L7424/耗电量关键数据!$B$5/1000))</f>
        <v>0</v>
      </c>
      <c r="N7424" s="5">
        <f>电气设备逐时使用率计算!H7400</f>
        <v>2.3376900000000003</v>
      </c>
      <c r="O7424" s="5">
        <f>灯光逐时使用率计算!H7400</f>
        <v>1.2467680000000001</v>
      </c>
      <c r="P7424" s="19">
        <f t="shared" si="1037"/>
        <v>3.5844580000000006</v>
      </c>
      <c r="Q7424" s="19">
        <f t="shared" si="1041"/>
        <v>0</v>
      </c>
      <c r="R7424" s="20">
        <f t="shared" si="1038"/>
        <v>0.93748200000000004</v>
      </c>
      <c r="S7424" s="20">
        <f t="shared" si="1042"/>
        <v>0</v>
      </c>
      <c r="T7424" s="20">
        <f>IF((T7423+R7424)&lt;0,0,IF((T7423+R7424)&gt;结论【关键目标】!C$28,结论【关键目标】!C$28,T7423+R7424))</f>
        <v>18.3088558</v>
      </c>
      <c r="U7424" s="19">
        <f>IF((T7423+R7424)&lt;结论【关键目标】!$C$28,0,(发电量计算【计算逻辑页】!R7424+发电量计算【计算逻辑页】!T7423-结论【关键目标】!$C$28))</f>
        <v>0</v>
      </c>
      <c r="V7424" s="5">
        <f t="shared" si="1039"/>
        <v>0</v>
      </c>
      <c r="W7424" s="5">
        <f t="shared" si="1040"/>
        <v>0.22565191740000001</v>
      </c>
      <c r="X7424" s="5">
        <f t="shared" si="1043"/>
        <v>0</v>
      </c>
    </row>
    <row r="7425" spans="1:24" x14ac:dyDescent="0.15">
      <c r="A7425" s="7">
        <v>7424</v>
      </c>
      <c r="B7425" s="7">
        <v>11</v>
      </c>
      <c r="C7425" s="7">
        <v>6</v>
      </c>
      <c r="D7425" s="7">
        <v>8</v>
      </c>
      <c r="E7425" s="7">
        <v>310</v>
      </c>
      <c r="F7425" s="7">
        <v>12.4</v>
      </c>
      <c r="G7425" s="7">
        <v>140</v>
      </c>
      <c r="H7425" s="7">
        <f t="shared" si="1035"/>
        <v>1</v>
      </c>
      <c r="I7425" s="16">
        <f t="shared" si="1036"/>
        <v>45236</v>
      </c>
      <c r="J7425" s="17">
        <v>0.70809999999999995</v>
      </c>
      <c r="K7425" s="18">
        <f>G7425*结论【关键目标】!C$27*0.7735*0.001</f>
        <v>12.9948</v>
      </c>
      <c r="L7425" s="5">
        <v>0</v>
      </c>
      <c r="M7425" s="5">
        <f>ABS(IF(L7425&lt;=0,L7425/耗电量关键数据!$B$6/1000,L7425/耗电量关键数据!$B$5/1000))</f>
        <v>0</v>
      </c>
      <c r="N7425" s="5">
        <f>电气设备逐时使用率计算!H7401</f>
        <v>11.688450000000001</v>
      </c>
      <c r="O7425" s="5">
        <f>灯光逐时使用率计算!H7401</f>
        <v>6.2338399999999998</v>
      </c>
      <c r="P7425" s="19">
        <f t="shared" si="1037"/>
        <v>17.92229</v>
      </c>
      <c r="Q7425" s="19">
        <f t="shared" si="1041"/>
        <v>0</v>
      </c>
      <c r="R7425" s="20">
        <f t="shared" si="1038"/>
        <v>12.9948</v>
      </c>
      <c r="S7425" s="20">
        <f t="shared" si="1042"/>
        <v>0</v>
      </c>
      <c r="T7425" s="20">
        <f>IF((T7424+R7425)&lt;0,0,IF((T7424+R7425)&gt;结论【关键目标】!C$28,结论【关键目标】!C$28,T7424+R7425))</f>
        <v>22</v>
      </c>
      <c r="U7425" s="19">
        <f>IF((T7424+R7425)&lt;结论【关键目标】!$C$28,0,(发电量计算【计算逻辑页】!R7425+发电量计算【计算逻辑页】!T7424-结论【关键目标】!$C$28))</f>
        <v>9.3036558000000014</v>
      </c>
      <c r="V7425" s="5">
        <f t="shared" si="1039"/>
        <v>3.2562795300000005</v>
      </c>
      <c r="W7425" s="5">
        <f t="shared" si="1040"/>
        <v>9.2016178799999988</v>
      </c>
      <c r="X7425" s="5">
        <f t="shared" si="1043"/>
        <v>0</v>
      </c>
    </row>
    <row r="7426" spans="1:24" x14ac:dyDescent="0.15">
      <c r="A7426" s="7">
        <v>7425</v>
      </c>
      <c r="B7426" s="7">
        <v>11</v>
      </c>
      <c r="C7426" s="7">
        <v>6</v>
      </c>
      <c r="D7426" s="7">
        <v>9</v>
      </c>
      <c r="E7426" s="7">
        <v>310</v>
      </c>
      <c r="F7426" s="7">
        <v>12.2</v>
      </c>
      <c r="G7426" s="7">
        <v>252.8</v>
      </c>
      <c r="H7426" s="7">
        <f t="shared" ref="H7426:H7489" si="1044">WEEKDAY(I:I,2)</f>
        <v>1</v>
      </c>
      <c r="I7426" s="16">
        <f t="shared" ref="I7426:I7489" si="1045">DATE(2023,B7426,C7426)</f>
        <v>45236</v>
      </c>
      <c r="J7426" s="17">
        <v>0.70809999999999995</v>
      </c>
      <c r="K7426" s="18">
        <f>G7426*结论【关键目标】!C$27*0.7735*0.001</f>
        <v>23.464896</v>
      </c>
      <c r="L7426" s="5">
        <v>0</v>
      </c>
      <c r="M7426" s="5">
        <f>ABS(IF(L7426&lt;=0,L7426/耗电量关键数据!$B$6/1000,L7426/耗电量关键数据!$B$5/1000))</f>
        <v>0</v>
      </c>
      <c r="N7426" s="5">
        <f>电气设备逐时使用率计算!H7402</f>
        <v>22.208055000000002</v>
      </c>
      <c r="O7426" s="5">
        <f>灯光逐时使用率计算!H7402</f>
        <v>11.844296</v>
      </c>
      <c r="P7426" s="19">
        <f t="shared" ref="P7426:P7489" si="1046">M7426+N7426+O7426</f>
        <v>34.052351000000002</v>
      </c>
      <c r="Q7426" s="19">
        <f t="shared" si="1041"/>
        <v>0</v>
      </c>
      <c r="R7426" s="20">
        <f t="shared" ref="R7426:R7489" si="1047">K7426-Q7426</f>
        <v>23.464896</v>
      </c>
      <c r="S7426" s="20">
        <f t="shared" si="1042"/>
        <v>0</v>
      </c>
      <c r="T7426" s="20">
        <f>IF((T7425+R7426)&lt;0,0,IF((T7425+R7426)&gt;结论【关键目标】!C$28,结论【关键目标】!C$28,T7425+R7426))</f>
        <v>22</v>
      </c>
      <c r="U7426" s="19">
        <f>IF((T7425+R7426)&lt;结论【关键目标】!$C$28,0,(发电量计算【计算逻辑页】!R7426+发电量计算【计算逻辑页】!T7425-结论【关键目标】!$C$28))</f>
        <v>23.464895999999996</v>
      </c>
      <c r="V7426" s="5">
        <f t="shared" ref="V7426:V7489" si="1048">IF(J7426&gt;0.35,U7426*0.35,0)</f>
        <v>8.2127135999999989</v>
      </c>
      <c r="W7426" s="5">
        <f t="shared" ref="W7426:W7489" si="1049">IF(P7426&gt;K7426,K7426*J7426,P7426*J7426)</f>
        <v>16.6154928576</v>
      </c>
      <c r="X7426" s="5">
        <f t="shared" si="1043"/>
        <v>0</v>
      </c>
    </row>
    <row r="7427" spans="1:24" x14ac:dyDescent="0.15">
      <c r="A7427" s="7">
        <v>7426</v>
      </c>
      <c r="B7427" s="7">
        <v>11</v>
      </c>
      <c r="C7427" s="7">
        <v>6</v>
      </c>
      <c r="D7427" s="7">
        <v>10</v>
      </c>
      <c r="E7427" s="7">
        <v>310</v>
      </c>
      <c r="F7427" s="7">
        <v>13</v>
      </c>
      <c r="G7427" s="7">
        <v>378.4</v>
      </c>
      <c r="H7427" s="7">
        <f t="shared" si="1044"/>
        <v>1</v>
      </c>
      <c r="I7427" s="16">
        <f t="shared" si="1045"/>
        <v>45236</v>
      </c>
      <c r="J7427" s="17">
        <v>0.70809999999999995</v>
      </c>
      <c r="K7427" s="18">
        <f>G7427*结论【关键目标】!C$27*0.7735*0.001</f>
        <v>35.123087999999996</v>
      </c>
      <c r="L7427" s="5">
        <v>0</v>
      </c>
      <c r="M7427" s="5">
        <f>ABS(IF(L7427&lt;=0,L7427/耗电量关键数据!$B$6/1000,L7427/耗电量关键数据!$B$5/1000))</f>
        <v>0</v>
      </c>
      <c r="N7427" s="5">
        <f>电气设备逐时使用率计算!H7403</f>
        <v>22.208055000000002</v>
      </c>
      <c r="O7427" s="5">
        <f>灯光逐时使用率计算!H7403</f>
        <v>11.844296</v>
      </c>
      <c r="P7427" s="19">
        <f t="shared" si="1046"/>
        <v>34.052351000000002</v>
      </c>
      <c r="Q7427" s="19">
        <f t="shared" ref="Q7427:Q7490" si="1050">IF(J7427&gt;0.8,P7427,0)</f>
        <v>0</v>
      </c>
      <c r="R7427" s="20">
        <f t="shared" si="1047"/>
        <v>35.123087999999996</v>
      </c>
      <c r="S7427" s="20">
        <f t="shared" ref="S7427:S7490" si="1051">IF(R7427&lt;0,ABS(R7427),0)</f>
        <v>0</v>
      </c>
      <c r="T7427" s="20">
        <f>IF((T7426+R7427)&lt;0,0,IF((T7426+R7427)&gt;结论【关键目标】!C$28,结论【关键目标】!C$28,T7426+R7427))</f>
        <v>22</v>
      </c>
      <c r="U7427" s="19">
        <f>IF((T7426+R7427)&lt;结论【关键目标】!$C$28,0,(发电量计算【计算逻辑页】!R7427+发电量计算【计算逻辑页】!T7426-结论【关键目标】!$C$28))</f>
        <v>35.123087999999996</v>
      </c>
      <c r="V7427" s="5">
        <f t="shared" si="1048"/>
        <v>12.293080799999998</v>
      </c>
      <c r="W7427" s="5">
        <f t="shared" si="1049"/>
        <v>24.1124697431</v>
      </c>
      <c r="X7427" s="5">
        <f t="shared" si="1043"/>
        <v>0</v>
      </c>
    </row>
    <row r="7428" spans="1:24" x14ac:dyDescent="0.15">
      <c r="A7428" s="7">
        <v>7427</v>
      </c>
      <c r="B7428" s="7">
        <v>11</v>
      </c>
      <c r="C7428" s="7">
        <v>6</v>
      </c>
      <c r="D7428" s="7">
        <v>11</v>
      </c>
      <c r="E7428" s="7">
        <v>310</v>
      </c>
      <c r="F7428" s="7">
        <v>14</v>
      </c>
      <c r="G7428" s="7">
        <v>473.1</v>
      </c>
      <c r="H7428" s="7">
        <f t="shared" si="1044"/>
        <v>1</v>
      </c>
      <c r="I7428" s="16">
        <f t="shared" si="1045"/>
        <v>45236</v>
      </c>
      <c r="J7428" s="17">
        <v>1.2267999999999999</v>
      </c>
      <c r="K7428" s="18">
        <f>G7428*结论【关键目标】!C$27*0.7735*0.001</f>
        <v>43.913142000000001</v>
      </c>
      <c r="L7428" s="5">
        <v>0</v>
      </c>
      <c r="M7428" s="5">
        <f>ABS(IF(L7428&lt;=0,L7428/耗电量关键数据!$B$6/1000,L7428/耗电量关键数据!$B$5/1000))</f>
        <v>0</v>
      </c>
      <c r="N7428" s="5">
        <f>电气设备逐时使用率计算!H7404</f>
        <v>22.208055000000002</v>
      </c>
      <c r="O7428" s="5">
        <f>灯光逐时使用率计算!H7404</f>
        <v>11.844296</v>
      </c>
      <c r="P7428" s="19">
        <f t="shared" si="1046"/>
        <v>34.052351000000002</v>
      </c>
      <c r="Q7428" s="19">
        <f t="shared" si="1050"/>
        <v>34.052351000000002</v>
      </c>
      <c r="R7428" s="20">
        <f t="shared" si="1047"/>
        <v>9.860790999999999</v>
      </c>
      <c r="S7428" s="20">
        <f t="shared" si="1051"/>
        <v>0</v>
      </c>
      <c r="T7428" s="20">
        <f>IF((T7427+R7428)&lt;0,0,IF((T7427+R7428)&gt;结论【关键目标】!C$28,结论【关键目标】!C$28,T7427+R7428))</f>
        <v>22</v>
      </c>
      <c r="U7428" s="19">
        <f>IF((T7427+R7428)&lt;结论【关键目标】!$C$28,0,(发电量计算【计算逻辑页】!R7428+发电量计算【计算逻辑页】!T7427-结论【关键目标】!$C$28))</f>
        <v>9.860790999999999</v>
      </c>
      <c r="V7428" s="5">
        <f t="shared" si="1048"/>
        <v>3.4512768499999993</v>
      </c>
      <c r="W7428" s="5">
        <f t="shared" si="1049"/>
        <v>41.775424206799997</v>
      </c>
      <c r="X7428" s="5">
        <f t="shared" ref="X7428:X7491" si="1052">(J7428-0.35)*IF(T7428&gt;S7428,S7428,T7428)</f>
        <v>0</v>
      </c>
    </row>
    <row r="7429" spans="1:24" x14ac:dyDescent="0.15">
      <c r="A7429" s="7">
        <v>7428</v>
      </c>
      <c r="B7429" s="7">
        <v>11</v>
      </c>
      <c r="C7429" s="7">
        <v>6</v>
      </c>
      <c r="D7429" s="7">
        <v>12</v>
      </c>
      <c r="E7429" s="7">
        <v>310</v>
      </c>
      <c r="F7429" s="7">
        <v>15.4</v>
      </c>
      <c r="G7429" s="7">
        <v>525.20000000000005</v>
      </c>
      <c r="H7429" s="7">
        <f t="shared" si="1044"/>
        <v>1</v>
      </c>
      <c r="I7429" s="16">
        <f t="shared" si="1045"/>
        <v>45236</v>
      </c>
      <c r="J7429" s="17">
        <v>1.2267999999999999</v>
      </c>
      <c r="K7429" s="18">
        <f>G7429*结论【关键目标】!C$27*0.7735*0.001</f>
        <v>48.749064000000004</v>
      </c>
      <c r="L7429" s="5">
        <v>0</v>
      </c>
      <c r="M7429" s="5">
        <f>ABS(IF(L7429&lt;=0,L7429/耗电量关键数据!$B$6/1000,L7429/耗电量关键数据!$B$5/1000))</f>
        <v>0</v>
      </c>
      <c r="N7429" s="5">
        <f>电气设备逐时使用率计算!H7405</f>
        <v>11.688450000000001</v>
      </c>
      <c r="O7429" s="5">
        <f>灯光逐时使用率计算!H7405</f>
        <v>9.9741440000000008</v>
      </c>
      <c r="P7429" s="19">
        <f t="shared" si="1046"/>
        <v>21.662594000000002</v>
      </c>
      <c r="Q7429" s="19">
        <f t="shared" si="1050"/>
        <v>21.662594000000002</v>
      </c>
      <c r="R7429" s="20">
        <f t="shared" si="1047"/>
        <v>27.086470000000002</v>
      </c>
      <c r="S7429" s="20">
        <f t="shared" si="1051"/>
        <v>0</v>
      </c>
      <c r="T7429" s="20">
        <f>IF((T7428+R7429)&lt;0,0,IF((T7428+R7429)&gt;结论【关键目标】!C$28,结论【关键目标】!C$28,T7428+R7429))</f>
        <v>22</v>
      </c>
      <c r="U7429" s="19">
        <f>IF((T7428+R7429)&lt;结论【关键目标】!$C$28,0,(发电量计算【计算逻辑页】!R7429+发电量计算【计算逻辑页】!T7428-结论【关键目标】!$C$28))</f>
        <v>27.086470000000006</v>
      </c>
      <c r="V7429" s="5">
        <f t="shared" si="1048"/>
        <v>9.4802645000000005</v>
      </c>
      <c r="W7429" s="5">
        <f t="shared" si="1049"/>
        <v>26.5756703192</v>
      </c>
      <c r="X7429" s="5">
        <f t="shared" si="1052"/>
        <v>0</v>
      </c>
    </row>
    <row r="7430" spans="1:24" x14ac:dyDescent="0.15">
      <c r="A7430" s="7">
        <v>7429</v>
      </c>
      <c r="B7430" s="7">
        <v>11</v>
      </c>
      <c r="C7430" s="7">
        <v>6</v>
      </c>
      <c r="D7430" s="7">
        <v>13</v>
      </c>
      <c r="E7430" s="7">
        <v>310</v>
      </c>
      <c r="F7430" s="7">
        <v>16</v>
      </c>
      <c r="G7430" s="7">
        <v>455.8</v>
      </c>
      <c r="H7430" s="7">
        <f t="shared" si="1044"/>
        <v>1</v>
      </c>
      <c r="I7430" s="16">
        <f t="shared" si="1045"/>
        <v>45236</v>
      </c>
      <c r="J7430" s="17">
        <v>1.2267999999999999</v>
      </c>
      <c r="K7430" s="18">
        <f>G7430*结论【关键目标】!C$27*0.7735*0.001</f>
        <v>42.307355999999999</v>
      </c>
      <c r="L7430" s="5">
        <v>0</v>
      </c>
      <c r="M7430" s="5">
        <f>ABS(IF(L7430&lt;=0,L7430/耗电量关键数据!$B$6/1000,L7430/耗电量关键数据!$B$5/1000))</f>
        <v>0</v>
      </c>
      <c r="N7430" s="5">
        <f>电气设备逐时使用率计算!H7406</f>
        <v>11.688450000000001</v>
      </c>
      <c r="O7430" s="5">
        <f>灯光逐时使用率计算!H7406</f>
        <v>9.9741440000000008</v>
      </c>
      <c r="P7430" s="19">
        <f t="shared" si="1046"/>
        <v>21.662594000000002</v>
      </c>
      <c r="Q7430" s="19">
        <f t="shared" si="1050"/>
        <v>21.662594000000002</v>
      </c>
      <c r="R7430" s="20">
        <f t="shared" si="1047"/>
        <v>20.644761999999997</v>
      </c>
      <c r="S7430" s="20">
        <f t="shared" si="1051"/>
        <v>0</v>
      </c>
      <c r="T7430" s="20">
        <f>IF((T7429+R7430)&lt;0,0,IF((T7429+R7430)&gt;结论【关键目标】!C$28,结论【关键目标】!C$28,T7429+R7430))</f>
        <v>22</v>
      </c>
      <c r="U7430" s="19">
        <f>IF((T7429+R7430)&lt;结论【关键目标】!$C$28,0,(发电量计算【计算逻辑页】!R7430+发电量计算【计算逻辑页】!T7429-结论【关键目标】!$C$28))</f>
        <v>20.644762</v>
      </c>
      <c r="V7430" s="5">
        <f t="shared" si="1048"/>
        <v>7.2256666999999997</v>
      </c>
      <c r="W7430" s="5">
        <f t="shared" si="1049"/>
        <v>26.5756703192</v>
      </c>
      <c r="X7430" s="5">
        <f t="shared" si="1052"/>
        <v>0</v>
      </c>
    </row>
    <row r="7431" spans="1:24" x14ac:dyDescent="0.15">
      <c r="A7431" s="7">
        <v>7430</v>
      </c>
      <c r="B7431" s="7">
        <v>11</v>
      </c>
      <c r="C7431" s="7">
        <v>6</v>
      </c>
      <c r="D7431" s="7">
        <v>14</v>
      </c>
      <c r="E7431" s="7">
        <v>310</v>
      </c>
      <c r="F7431" s="7">
        <v>17</v>
      </c>
      <c r="G7431" s="7">
        <v>378.3</v>
      </c>
      <c r="H7431" s="7">
        <f t="shared" si="1044"/>
        <v>1</v>
      </c>
      <c r="I7431" s="16">
        <f t="shared" si="1045"/>
        <v>45236</v>
      </c>
      <c r="J7431" s="17">
        <v>1.2267999999999999</v>
      </c>
      <c r="K7431" s="18">
        <f>G7431*结论【关键目标】!C$27*0.7735*0.001</f>
        <v>35.113805999999997</v>
      </c>
      <c r="L7431" s="5">
        <v>0</v>
      </c>
      <c r="M7431" s="5">
        <f>ABS(IF(L7431&lt;=0,L7431/耗电量关键数据!$B$6/1000,L7431/耗电量关键数据!$B$5/1000))</f>
        <v>0</v>
      </c>
      <c r="N7431" s="5">
        <f>电气设备逐时使用率计算!H7407</f>
        <v>22.208055000000002</v>
      </c>
      <c r="O7431" s="5">
        <f>灯光逐时使用率计算!H7407</f>
        <v>11.844296</v>
      </c>
      <c r="P7431" s="19">
        <f t="shared" si="1046"/>
        <v>34.052351000000002</v>
      </c>
      <c r="Q7431" s="19">
        <f t="shared" si="1050"/>
        <v>34.052351000000002</v>
      </c>
      <c r="R7431" s="20">
        <f t="shared" si="1047"/>
        <v>1.0614549999999952</v>
      </c>
      <c r="S7431" s="20">
        <f t="shared" si="1051"/>
        <v>0</v>
      </c>
      <c r="T7431" s="20">
        <f>IF((T7430+R7431)&lt;0,0,IF((T7430+R7431)&gt;结论【关键目标】!C$28,结论【关键目标】!C$28,T7430+R7431))</f>
        <v>22</v>
      </c>
      <c r="U7431" s="19">
        <f>IF((T7430+R7431)&lt;结论【关键目标】!$C$28,0,(发电量计算【计算逻辑页】!R7431+发电量计算【计算逻辑页】!T7430-结论【关键目标】!$C$28))</f>
        <v>1.0614549999999952</v>
      </c>
      <c r="V7431" s="5">
        <f t="shared" si="1048"/>
        <v>0.37150924999999829</v>
      </c>
      <c r="W7431" s="5">
        <f t="shared" si="1049"/>
        <v>41.775424206799997</v>
      </c>
      <c r="X7431" s="5">
        <f t="shared" si="1052"/>
        <v>0</v>
      </c>
    </row>
    <row r="7432" spans="1:24" x14ac:dyDescent="0.15">
      <c r="A7432" s="7">
        <v>7431</v>
      </c>
      <c r="B7432" s="7">
        <v>11</v>
      </c>
      <c r="C7432" s="7">
        <v>6</v>
      </c>
      <c r="D7432" s="7">
        <v>15</v>
      </c>
      <c r="E7432" s="7">
        <v>310</v>
      </c>
      <c r="F7432" s="7">
        <v>17.2</v>
      </c>
      <c r="G7432" s="7">
        <v>255</v>
      </c>
      <c r="H7432" s="7">
        <f t="shared" si="1044"/>
        <v>1</v>
      </c>
      <c r="I7432" s="16">
        <f t="shared" si="1045"/>
        <v>45236</v>
      </c>
      <c r="J7432" s="17">
        <v>1.2267999999999999</v>
      </c>
      <c r="K7432" s="18">
        <f>G7432*结论【关键目标】!C$27*0.7735*0.001</f>
        <v>23.6691</v>
      </c>
      <c r="L7432" s="5">
        <v>0</v>
      </c>
      <c r="M7432" s="5">
        <f>ABS(IF(L7432&lt;=0,L7432/耗电量关键数据!$B$6/1000,L7432/耗电量关键数据!$B$5/1000))</f>
        <v>0</v>
      </c>
      <c r="N7432" s="5">
        <f>电气设备逐时使用率计算!H7408</f>
        <v>22.208055000000002</v>
      </c>
      <c r="O7432" s="5">
        <f>灯光逐时使用率计算!H7408</f>
        <v>11.844296</v>
      </c>
      <c r="P7432" s="19">
        <f t="shared" si="1046"/>
        <v>34.052351000000002</v>
      </c>
      <c r="Q7432" s="19">
        <f t="shared" si="1050"/>
        <v>34.052351000000002</v>
      </c>
      <c r="R7432" s="20">
        <f t="shared" si="1047"/>
        <v>-10.383251000000001</v>
      </c>
      <c r="S7432" s="20">
        <f t="shared" si="1051"/>
        <v>10.383251000000001</v>
      </c>
      <c r="T7432" s="20">
        <f>IF((T7431+R7432)&lt;0,0,IF((T7431+R7432)&gt;结论【关键目标】!C$28,结论【关键目标】!C$28,T7431+R7432))</f>
        <v>11.616748999999999</v>
      </c>
      <c r="U7432" s="19">
        <f>IF((T7431+R7432)&lt;结论【关键目标】!$C$28,0,(发电量计算【计算逻辑页】!R7432+发电量计算【计算逻辑页】!T7431-结论【关键目标】!$C$28))</f>
        <v>0</v>
      </c>
      <c r="V7432" s="5">
        <f t="shared" si="1048"/>
        <v>0</v>
      </c>
      <c r="W7432" s="5">
        <f t="shared" si="1049"/>
        <v>29.037251879999999</v>
      </c>
      <c r="X7432" s="5">
        <f t="shared" si="1052"/>
        <v>9.1040344768000008</v>
      </c>
    </row>
    <row r="7433" spans="1:24" x14ac:dyDescent="0.15">
      <c r="A7433" s="7">
        <v>7432</v>
      </c>
      <c r="B7433" s="7">
        <v>11</v>
      </c>
      <c r="C7433" s="7">
        <v>6</v>
      </c>
      <c r="D7433" s="7">
        <v>16</v>
      </c>
      <c r="E7433" s="7">
        <v>310</v>
      </c>
      <c r="F7433" s="7">
        <v>17</v>
      </c>
      <c r="G7433" s="7">
        <v>96.8</v>
      </c>
      <c r="H7433" s="7">
        <f t="shared" si="1044"/>
        <v>1</v>
      </c>
      <c r="I7433" s="16">
        <f t="shared" si="1045"/>
        <v>45236</v>
      </c>
      <c r="J7433" s="17">
        <v>0.70809999999999995</v>
      </c>
      <c r="K7433" s="18">
        <f>G7433*结论【关键目标】!C$27*0.7735*0.001</f>
        <v>8.9849759999999996</v>
      </c>
      <c r="L7433" s="5">
        <v>0</v>
      </c>
      <c r="M7433" s="5">
        <f>ABS(IF(L7433&lt;=0,L7433/耗电量关键数据!$B$6/1000,L7433/耗电量关键数据!$B$5/1000))</f>
        <v>0</v>
      </c>
      <c r="N7433" s="5">
        <f>电气设备逐时使用率计算!H7409</f>
        <v>22.208055000000002</v>
      </c>
      <c r="O7433" s="5">
        <f>灯光逐时使用率计算!H7409</f>
        <v>11.844296</v>
      </c>
      <c r="P7433" s="19">
        <f t="shared" si="1046"/>
        <v>34.052351000000002</v>
      </c>
      <c r="Q7433" s="19">
        <f t="shared" si="1050"/>
        <v>0</v>
      </c>
      <c r="R7433" s="20">
        <f t="shared" si="1047"/>
        <v>8.9849759999999996</v>
      </c>
      <c r="S7433" s="20">
        <f t="shared" si="1051"/>
        <v>0</v>
      </c>
      <c r="T7433" s="20">
        <f>IF((T7432+R7433)&lt;0,0,IF((T7432+R7433)&gt;结论【关键目标】!C$28,结论【关键目标】!C$28,T7432+R7433))</f>
        <v>20.601724999999998</v>
      </c>
      <c r="U7433" s="19">
        <f>IF((T7432+R7433)&lt;结论【关键目标】!$C$28,0,(发电量计算【计算逻辑页】!R7433+发电量计算【计算逻辑页】!T7432-结论【关键目标】!$C$28))</f>
        <v>0</v>
      </c>
      <c r="V7433" s="5">
        <f t="shared" si="1048"/>
        <v>0</v>
      </c>
      <c r="W7433" s="5">
        <f t="shared" si="1049"/>
        <v>6.3622615055999994</v>
      </c>
      <c r="X7433" s="5">
        <f t="shared" si="1052"/>
        <v>0</v>
      </c>
    </row>
    <row r="7434" spans="1:24" x14ac:dyDescent="0.15">
      <c r="A7434" s="7">
        <v>7433</v>
      </c>
      <c r="B7434" s="7">
        <v>11</v>
      </c>
      <c r="C7434" s="7">
        <v>6</v>
      </c>
      <c r="D7434" s="7">
        <v>17</v>
      </c>
      <c r="E7434" s="7">
        <v>310</v>
      </c>
      <c r="F7434" s="7">
        <v>16</v>
      </c>
      <c r="G7434" s="7">
        <v>0</v>
      </c>
      <c r="H7434" s="7">
        <f t="shared" si="1044"/>
        <v>1</v>
      </c>
      <c r="I7434" s="16">
        <f t="shared" si="1045"/>
        <v>45236</v>
      </c>
      <c r="J7434" s="17">
        <v>0.70809999999999995</v>
      </c>
      <c r="K7434" s="18">
        <f>G7434*结论【关键目标】!C$27*0.7735*0.001</f>
        <v>0</v>
      </c>
      <c r="L7434" s="5">
        <v>0</v>
      </c>
      <c r="M7434" s="5">
        <f>ABS(IF(L7434&lt;=0,L7434/耗电量关键数据!$B$6/1000,L7434/耗电量关键数据!$B$5/1000))</f>
        <v>0</v>
      </c>
      <c r="N7434" s="5">
        <f>电气设备逐时使用率计算!H7410</f>
        <v>22.208055000000002</v>
      </c>
      <c r="O7434" s="5">
        <f>灯光逐时使用率计算!H7410</f>
        <v>11.844296</v>
      </c>
      <c r="P7434" s="19">
        <f t="shared" si="1046"/>
        <v>34.052351000000002</v>
      </c>
      <c r="Q7434" s="19">
        <f t="shared" si="1050"/>
        <v>0</v>
      </c>
      <c r="R7434" s="20">
        <f t="shared" si="1047"/>
        <v>0</v>
      </c>
      <c r="S7434" s="20">
        <f t="shared" si="1051"/>
        <v>0</v>
      </c>
      <c r="T7434" s="20">
        <f>IF((T7433+R7434)&lt;0,0,IF((T7433+R7434)&gt;结论【关键目标】!C$28,结论【关键目标】!C$28,T7433+R7434))</f>
        <v>20.601724999999998</v>
      </c>
      <c r="U7434" s="19">
        <f>IF((T7433+R7434)&lt;结论【关键目标】!$C$28,0,(发电量计算【计算逻辑页】!R7434+发电量计算【计算逻辑页】!T7433-结论【关键目标】!$C$28))</f>
        <v>0</v>
      </c>
      <c r="V7434" s="5">
        <f t="shared" si="1048"/>
        <v>0</v>
      </c>
      <c r="W7434" s="5">
        <f t="shared" si="1049"/>
        <v>0</v>
      </c>
      <c r="X7434" s="5">
        <f t="shared" si="1052"/>
        <v>0</v>
      </c>
    </row>
    <row r="7435" spans="1:24" x14ac:dyDescent="0.15">
      <c r="A7435" s="7">
        <v>7434</v>
      </c>
      <c r="B7435" s="7">
        <v>11</v>
      </c>
      <c r="C7435" s="7">
        <v>6</v>
      </c>
      <c r="D7435" s="7">
        <v>18</v>
      </c>
      <c r="E7435" s="7">
        <v>310</v>
      </c>
      <c r="F7435" s="7">
        <v>16.3</v>
      </c>
      <c r="G7435" s="7">
        <v>0</v>
      </c>
      <c r="H7435" s="7">
        <f t="shared" si="1044"/>
        <v>1</v>
      </c>
      <c r="I7435" s="16">
        <f t="shared" si="1045"/>
        <v>45236</v>
      </c>
      <c r="J7435" s="17">
        <v>0.70809999999999995</v>
      </c>
      <c r="K7435" s="18">
        <f>G7435*结论【关键目标】!C$27*0.7735*0.001</f>
        <v>0</v>
      </c>
      <c r="L7435" s="5">
        <v>0</v>
      </c>
      <c r="M7435" s="5">
        <f>ABS(IF(L7435&lt;=0,L7435/耗电量关键数据!$B$6/1000,L7435/耗电量关键数据!$B$5/1000))</f>
        <v>0</v>
      </c>
      <c r="N7435" s="5">
        <f>电气设备逐时使用率计算!H7411</f>
        <v>7.0130699999999999</v>
      </c>
      <c r="O7435" s="5">
        <f>灯光逐时使用率计算!H7411</f>
        <v>3.7403040000000001</v>
      </c>
      <c r="P7435" s="19">
        <f t="shared" si="1046"/>
        <v>10.753374000000001</v>
      </c>
      <c r="Q7435" s="19">
        <f t="shared" si="1050"/>
        <v>0</v>
      </c>
      <c r="R7435" s="20">
        <f t="shared" si="1047"/>
        <v>0</v>
      </c>
      <c r="S7435" s="20">
        <f t="shared" si="1051"/>
        <v>0</v>
      </c>
      <c r="T7435" s="20">
        <f>IF((T7434+R7435)&lt;0,0,IF((T7434+R7435)&gt;结论【关键目标】!C$28,结论【关键目标】!C$28,T7434+R7435))</f>
        <v>20.601724999999998</v>
      </c>
      <c r="U7435" s="19">
        <f>IF((T7434+R7435)&lt;结论【关键目标】!$C$28,0,(发电量计算【计算逻辑页】!R7435+发电量计算【计算逻辑页】!T7434-结论【关键目标】!$C$28))</f>
        <v>0</v>
      </c>
      <c r="V7435" s="5">
        <f t="shared" si="1048"/>
        <v>0</v>
      </c>
      <c r="W7435" s="5">
        <f t="shared" si="1049"/>
        <v>0</v>
      </c>
      <c r="X7435" s="5">
        <f t="shared" si="1052"/>
        <v>0</v>
      </c>
    </row>
    <row r="7436" spans="1:24" x14ac:dyDescent="0.15">
      <c r="A7436" s="7">
        <v>7435</v>
      </c>
      <c r="B7436" s="7">
        <v>11</v>
      </c>
      <c r="C7436" s="7">
        <v>6</v>
      </c>
      <c r="D7436" s="7">
        <v>19</v>
      </c>
      <c r="E7436" s="7">
        <v>310</v>
      </c>
      <c r="F7436" s="7">
        <v>13</v>
      </c>
      <c r="G7436" s="7">
        <v>0</v>
      </c>
      <c r="H7436" s="7">
        <f t="shared" si="1044"/>
        <v>1</v>
      </c>
      <c r="I7436" s="16">
        <f t="shared" si="1045"/>
        <v>45236</v>
      </c>
      <c r="J7436" s="17">
        <v>1.2267999999999999</v>
      </c>
      <c r="K7436" s="18">
        <f>G7436*结论【关键目标】!C$27*0.7735*0.001</f>
        <v>0</v>
      </c>
      <c r="L7436" s="5">
        <v>0</v>
      </c>
      <c r="M7436" s="5">
        <f>ABS(IF(L7436&lt;=0,L7436/耗电量关键数据!$B$6/1000,L7436/耗电量关键数据!$B$5/1000))</f>
        <v>0</v>
      </c>
      <c r="N7436" s="5">
        <f>电气设备逐时使用率计算!H7412</f>
        <v>7.0130699999999999</v>
      </c>
      <c r="O7436" s="5">
        <f>灯光逐时使用率计算!H7412</f>
        <v>3.7403040000000001</v>
      </c>
      <c r="P7436" s="19">
        <f t="shared" si="1046"/>
        <v>10.753374000000001</v>
      </c>
      <c r="Q7436" s="19">
        <f t="shared" si="1050"/>
        <v>10.753374000000001</v>
      </c>
      <c r="R7436" s="20">
        <f t="shared" si="1047"/>
        <v>-10.753374000000001</v>
      </c>
      <c r="S7436" s="20">
        <f t="shared" si="1051"/>
        <v>10.753374000000001</v>
      </c>
      <c r="T7436" s="20">
        <f>IF((T7435+R7436)&lt;0,0,IF((T7435+R7436)&gt;结论【关键目标】!C$28,结论【关键目标】!C$28,T7435+R7436))</f>
        <v>9.8483509999999974</v>
      </c>
      <c r="U7436" s="19">
        <f>IF((T7435+R7436)&lt;结论【关键目标】!$C$28,0,(发电量计算【计算逻辑页】!R7436+发电量计算【计算逻辑页】!T7435-结论【关键目标】!$C$28))</f>
        <v>0</v>
      </c>
      <c r="V7436" s="5">
        <f t="shared" si="1048"/>
        <v>0</v>
      </c>
      <c r="W7436" s="5">
        <f t="shared" si="1049"/>
        <v>0</v>
      </c>
      <c r="X7436" s="5">
        <f t="shared" si="1052"/>
        <v>8.6350341567999962</v>
      </c>
    </row>
    <row r="7437" spans="1:24" x14ac:dyDescent="0.15">
      <c r="A7437" s="7">
        <v>7436</v>
      </c>
      <c r="B7437" s="7">
        <v>11</v>
      </c>
      <c r="C7437" s="7">
        <v>6</v>
      </c>
      <c r="D7437" s="7">
        <v>20</v>
      </c>
      <c r="E7437" s="7">
        <v>310</v>
      </c>
      <c r="F7437" s="7">
        <v>12</v>
      </c>
      <c r="G7437" s="7">
        <v>0</v>
      </c>
      <c r="H7437" s="7">
        <f t="shared" si="1044"/>
        <v>1</v>
      </c>
      <c r="I7437" s="16">
        <f t="shared" si="1045"/>
        <v>45236</v>
      </c>
      <c r="J7437" s="17">
        <v>1.2267999999999999</v>
      </c>
      <c r="K7437" s="18">
        <f>G7437*结论【关键目标】!C$27*0.7735*0.001</f>
        <v>0</v>
      </c>
      <c r="L7437" s="5">
        <v>0</v>
      </c>
      <c r="M7437" s="5">
        <f>ABS(IF(L7437&lt;=0,L7437/耗电量关键数据!$B$6/1000,L7437/耗电量关键数据!$B$5/1000))</f>
        <v>0</v>
      </c>
      <c r="N7437" s="5">
        <f>电气设备逐时使用率计算!H7413</f>
        <v>1.1688450000000001</v>
      </c>
      <c r="O7437" s="5">
        <f>灯光逐时使用率计算!H7413</f>
        <v>0.37403039999999999</v>
      </c>
      <c r="P7437" s="19">
        <f t="shared" si="1046"/>
        <v>1.5428754000000002</v>
      </c>
      <c r="Q7437" s="19">
        <f t="shared" si="1050"/>
        <v>1.5428754000000002</v>
      </c>
      <c r="R7437" s="20">
        <f t="shared" si="1047"/>
        <v>-1.5428754000000002</v>
      </c>
      <c r="S7437" s="20">
        <f t="shared" si="1051"/>
        <v>1.5428754000000002</v>
      </c>
      <c r="T7437" s="20">
        <f>IF((T7436+R7437)&lt;0,0,IF((T7436+R7437)&gt;结论【关键目标】!C$28,结论【关键目标】!C$28,T7436+R7437))</f>
        <v>8.3054755999999976</v>
      </c>
      <c r="U7437" s="19">
        <f>IF((T7436+R7437)&lt;结论【关键目标】!$C$28,0,(发电量计算【计算逻辑页】!R7437+发电量计算【计算逻辑页】!T7436-结论【关键目标】!$C$28))</f>
        <v>0</v>
      </c>
      <c r="V7437" s="5">
        <f t="shared" si="1048"/>
        <v>0</v>
      </c>
      <c r="W7437" s="5">
        <f t="shared" si="1049"/>
        <v>0</v>
      </c>
      <c r="X7437" s="5">
        <f t="shared" si="1052"/>
        <v>1.3527931507200002</v>
      </c>
    </row>
    <row r="7438" spans="1:24" x14ac:dyDescent="0.15">
      <c r="A7438" s="7">
        <v>7437</v>
      </c>
      <c r="B7438" s="7">
        <v>11</v>
      </c>
      <c r="C7438" s="7">
        <v>6</v>
      </c>
      <c r="D7438" s="7">
        <v>21</v>
      </c>
      <c r="E7438" s="7">
        <v>310</v>
      </c>
      <c r="F7438" s="7">
        <v>11.1</v>
      </c>
      <c r="G7438" s="7">
        <v>0</v>
      </c>
      <c r="H7438" s="7">
        <f t="shared" si="1044"/>
        <v>1</v>
      </c>
      <c r="I7438" s="16">
        <f t="shared" si="1045"/>
        <v>45236</v>
      </c>
      <c r="J7438" s="17">
        <v>1.2267999999999999</v>
      </c>
      <c r="K7438" s="18">
        <f>G7438*结论【关键目标】!C$27*0.7735*0.001</f>
        <v>0</v>
      </c>
      <c r="L7438" s="5">
        <v>0</v>
      </c>
      <c r="M7438" s="5">
        <f>ABS(IF(L7438&lt;=0,L7438/耗电量关键数据!$B$6/1000,L7438/耗电量关键数据!$B$5/1000))</f>
        <v>0</v>
      </c>
      <c r="N7438" s="5">
        <f>电气设备逐时使用率计算!H7414</f>
        <v>1.1688450000000001</v>
      </c>
      <c r="O7438" s="5">
        <f>灯光逐时使用率计算!H7414</f>
        <v>0.37403039999999999</v>
      </c>
      <c r="P7438" s="19">
        <f t="shared" si="1046"/>
        <v>1.5428754000000002</v>
      </c>
      <c r="Q7438" s="19">
        <f t="shared" si="1050"/>
        <v>1.5428754000000002</v>
      </c>
      <c r="R7438" s="20">
        <f t="shared" si="1047"/>
        <v>-1.5428754000000002</v>
      </c>
      <c r="S7438" s="20">
        <f t="shared" si="1051"/>
        <v>1.5428754000000002</v>
      </c>
      <c r="T7438" s="20">
        <f>IF((T7437+R7438)&lt;0,0,IF((T7437+R7438)&gt;结论【关键目标】!C$28,结论【关键目标】!C$28,T7437+R7438))</f>
        <v>6.7626001999999978</v>
      </c>
      <c r="U7438" s="19">
        <f>IF((T7437+R7438)&lt;结论【关键目标】!$C$28,0,(发电量计算【计算逻辑页】!R7438+发电量计算【计算逻辑页】!T7437-结论【关键目标】!$C$28))</f>
        <v>0</v>
      </c>
      <c r="V7438" s="5">
        <f t="shared" si="1048"/>
        <v>0</v>
      </c>
      <c r="W7438" s="5">
        <f t="shared" si="1049"/>
        <v>0</v>
      </c>
      <c r="X7438" s="5">
        <f t="shared" si="1052"/>
        <v>1.3527931507200002</v>
      </c>
    </row>
    <row r="7439" spans="1:24" x14ac:dyDescent="0.15">
      <c r="A7439" s="7">
        <v>7438</v>
      </c>
      <c r="B7439" s="7">
        <v>11</v>
      </c>
      <c r="C7439" s="7">
        <v>6</v>
      </c>
      <c r="D7439" s="7">
        <v>22</v>
      </c>
      <c r="E7439" s="7">
        <v>310</v>
      </c>
      <c r="F7439" s="7">
        <v>9</v>
      </c>
      <c r="G7439" s="7">
        <v>0</v>
      </c>
      <c r="H7439" s="7">
        <f t="shared" si="1044"/>
        <v>1</v>
      </c>
      <c r="I7439" s="16">
        <f t="shared" si="1045"/>
        <v>45236</v>
      </c>
      <c r="J7439" s="17">
        <v>0.70809999999999995</v>
      </c>
      <c r="K7439" s="18">
        <f>G7439*结论【关键目标】!C$27*0.7735*0.001</f>
        <v>0</v>
      </c>
      <c r="L7439" s="5">
        <v>0</v>
      </c>
      <c r="M7439" s="5">
        <f>ABS(IF(L7439&lt;=0,L7439/耗电量关键数据!$B$6/1000,L7439/耗电量关键数据!$B$5/1000))</f>
        <v>0</v>
      </c>
      <c r="N7439" s="5">
        <f>电气设备逐时使用率计算!H7415</f>
        <v>1.1688450000000001</v>
      </c>
      <c r="O7439" s="5">
        <f>灯光逐时使用率计算!H7415</f>
        <v>0.37403039999999999</v>
      </c>
      <c r="P7439" s="19">
        <f t="shared" si="1046"/>
        <v>1.5428754000000002</v>
      </c>
      <c r="Q7439" s="19">
        <f t="shared" si="1050"/>
        <v>0</v>
      </c>
      <c r="R7439" s="20">
        <f t="shared" si="1047"/>
        <v>0</v>
      </c>
      <c r="S7439" s="20">
        <f t="shared" si="1051"/>
        <v>0</v>
      </c>
      <c r="T7439" s="20">
        <f>IF((T7438+R7439)&lt;0,0,IF((T7438+R7439)&gt;结论【关键目标】!C$28,结论【关键目标】!C$28,T7438+R7439))</f>
        <v>6.7626001999999978</v>
      </c>
      <c r="U7439" s="19">
        <f>IF((T7438+R7439)&lt;结论【关键目标】!$C$28,0,(发电量计算【计算逻辑页】!R7439+发电量计算【计算逻辑页】!T7438-结论【关键目标】!$C$28))</f>
        <v>0</v>
      </c>
      <c r="V7439" s="5">
        <f t="shared" si="1048"/>
        <v>0</v>
      </c>
      <c r="W7439" s="5">
        <f t="shared" si="1049"/>
        <v>0</v>
      </c>
      <c r="X7439" s="5">
        <f t="shared" si="1052"/>
        <v>0</v>
      </c>
    </row>
    <row r="7440" spans="1:24" x14ac:dyDescent="0.15">
      <c r="A7440" s="7">
        <v>7439</v>
      </c>
      <c r="B7440" s="7">
        <v>11</v>
      </c>
      <c r="C7440" s="7">
        <v>6</v>
      </c>
      <c r="D7440" s="7">
        <v>23</v>
      </c>
      <c r="E7440" s="7">
        <v>310</v>
      </c>
      <c r="F7440" s="7">
        <v>8</v>
      </c>
      <c r="G7440" s="7">
        <v>0</v>
      </c>
      <c r="H7440" s="7">
        <f t="shared" si="1044"/>
        <v>1</v>
      </c>
      <c r="I7440" s="16">
        <f t="shared" si="1045"/>
        <v>45236</v>
      </c>
      <c r="J7440" s="17">
        <v>0.70809999999999995</v>
      </c>
      <c r="K7440" s="18">
        <f>G7440*结论【关键目标】!C$27*0.7735*0.001</f>
        <v>0</v>
      </c>
      <c r="L7440" s="5">
        <v>0</v>
      </c>
      <c r="M7440" s="5">
        <f>ABS(IF(L7440&lt;=0,L7440/耗电量关键数据!$B$6/1000,L7440/耗电量关键数据!$B$5/1000))</f>
        <v>0</v>
      </c>
      <c r="N7440" s="5">
        <f>电气设备逐时使用率计算!H7416</f>
        <v>1.1688450000000001</v>
      </c>
      <c r="O7440" s="5">
        <f>灯光逐时使用率计算!H7416</f>
        <v>0.37403039999999999</v>
      </c>
      <c r="P7440" s="19">
        <f t="shared" si="1046"/>
        <v>1.5428754000000002</v>
      </c>
      <c r="Q7440" s="19">
        <f t="shared" si="1050"/>
        <v>0</v>
      </c>
      <c r="R7440" s="20">
        <f t="shared" si="1047"/>
        <v>0</v>
      </c>
      <c r="S7440" s="20">
        <f t="shared" si="1051"/>
        <v>0</v>
      </c>
      <c r="T7440" s="20">
        <f>IF((T7439+R7440)&lt;0,0,IF((T7439+R7440)&gt;结论【关键目标】!C$28,结论【关键目标】!C$28,T7439+R7440))</f>
        <v>6.7626001999999978</v>
      </c>
      <c r="U7440" s="19">
        <f>IF((T7439+R7440)&lt;结论【关键目标】!$C$28,0,(发电量计算【计算逻辑页】!R7440+发电量计算【计算逻辑页】!T7439-结论【关键目标】!$C$28))</f>
        <v>0</v>
      </c>
      <c r="V7440" s="5">
        <f t="shared" si="1048"/>
        <v>0</v>
      </c>
      <c r="W7440" s="5">
        <f t="shared" si="1049"/>
        <v>0</v>
      </c>
      <c r="X7440" s="5">
        <f t="shared" si="1052"/>
        <v>0</v>
      </c>
    </row>
    <row r="7441" spans="1:24" x14ac:dyDescent="0.15">
      <c r="A7441" s="7">
        <v>7440</v>
      </c>
      <c r="B7441" s="7">
        <v>11</v>
      </c>
      <c r="C7441" s="7">
        <v>6</v>
      </c>
      <c r="D7441" s="7">
        <v>24</v>
      </c>
      <c r="E7441" s="7">
        <v>310</v>
      </c>
      <c r="F7441" s="7">
        <v>11.8</v>
      </c>
      <c r="G7441" s="7">
        <v>0</v>
      </c>
      <c r="H7441" s="7">
        <f t="shared" si="1044"/>
        <v>1</v>
      </c>
      <c r="I7441" s="16">
        <f t="shared" si="1045"/>
        <v>45236</v>
      </c>
      <c r="J7441" s="17">
        <v>0.2407</v>
      </c>
      <c r="K7441" s="18">
        <f>G7441*结论【关键目标】!C$27*0.7735*0.001</f>
        <v>0</v>
      </c>
      <c r="L7441" s="5">
        <v>0</v>
      </c>
      <c r="M7441" s="5">
        <f>ABS(IF(L7441&lt;=0,L7441/耗电量关键数据!$B$6/1000,L7441/耗电量关键数据!$B$5/1000))</f>
        <v>0</v>
      </c>
      <c r="N7441" s="5">
        <f>电气设备逐时使用率计算!H7417</f>
        <v>1.1688450000000001</v>
      </c>
      <c r="O7441" s="5">
        <f>灯光逐时使用率计算!H7417</f>
        <v>0.37403039999999999</v>
      </c>
      <c r="P7441" s="19">
        <f t="shared" si="1046"/>
        <v>1.5428754000000002</v>
      </c>
      <c r="Q7441" s="19">
        <f t="shared" si="1050"/>
        <v>0</v>
      </c>
      <c r="R7441" s="20">
        <f t="shared" si="1047"/>
        <v>0</v>
      </c>
      <c r="S7441" s="20">
        <f t="shared" si="1051"/>
        <v>0</v>
      </c>
      <c r="T7441" s="20">
        <f>IF((T7440+R7441)&lt;0,0,IF((T7440+R7441)&gt;结论【关键目标】!C$28,结论【关键目标】!C$28,T7440+R7441))</f>
        <v>6.7626001999999978</v>
      </c>
      <c r="U7441" s="19">
        <f>IF((T7440+R7441)&lt;结论【关键目标】!$C$28,0,(发电量计算【计算逻辑页】!R7441+发电量计算【计算逻辑页】!T7440-结论【关键目标】!$C$28))</f>
        <v>0</v>
      </c>
      <c r="V7441" s="5">
        <f t="shared" si="1048"/>
        <v>0</v>
      </c>
      <c r="W7441" s="5">
        <f t="shared" si="1049"/>
        <v>0</v>
      </c>
      <c r="X7441" s="5">
        <f t="shared" si="1052"/>
        <v>0</v>
      </c>
    </row>
    <row r="7442" spans="1:24" x14ac:dyDescent="0.15">
      <c r="A7442" s="7">
        <v>7441</v>
      </c>
      <c r="B7442" s="7">
        <v>11</v>
      </c>
      <c r="C7442" s="7">
        <v>7</v>
      </c>
      <c r="D7442" s="7">
        <v>1</v>
      </c>
      <c r="E7442" s="7">
        <v>311</v>
      </c>
      <c r="F7442" s="7">
        <v>8</v>
      </c>
      <c r="G7442" s="7">
        <v>0</v>
      </c>
      <c r="H7442" s="7">
        <f t="shared" si="1044"/>
        <v>2</v>
      </c>
      <c r="I7442" s="16">
        <f t="shared" si="1045"/>
        <v>45237</v>
      </c>
      <c r="J7442" s="17">
        <v>0.2407</v>
      </c>
      <c r="K7442" s="18">
        <f>G7442*结论【关键目标】!C$27*0.7735*0.001</f>
        <v>0</v>
      </c>
      <c r="L7442" s="5">
        <v>0</v>
      </c>
      <c r="M7442" s="5">
        <f>ABS(IF(L7442&lt;=0,L7442/耗电量关键数据!$B$6/1000,L7442/耗电量关键数据!$B$5/1000))</f>
        <v>0</v>
      </c>
      <c r="N7442" s="5">
        <f>电气设备逐时使用率计算!H7418</f>
        <v>1.1688450000000001</v>
      </c>
      <c r="O7442" s="5">
        <f>灯光逐时使用率计算!H7418</f>
        <v>0.37403039999999999</v>
      </c>
      <c r="P7442" s="19">
        <f t="shared" si="1046"/>
        <v>1.5428754000000002</v>
      </c>
      <c r="Q7442" s="19">
        <f t="shared" si="1050"/>
        <v>0</v>
      </c>
      <c r="R7442" s="20">
        <f t="shared" si="1047"/>
        <v>0</v>
      </c>
      <c r="S7442" s="20">
        <f t="shared" si="1051"/>
        <v>0</v>
      </c>
      <c r="T7442" s="20">
        <f>IF((T7441+R7442)&lt;0,0,IF((T7441+R7442)&gt;结论【关键目标】!C$28,结论【关键目标】!C$28,T7441+R7442))</f>
        <v>6.7626001999999978</v>
      </c>
      <c r="U7442" s="19">
        <f>IF((T7441+R7442)&lt;结论【关键目标】!$C$28,0,(发电量计算【计算逻辑页】!R7442+发电量计算【计算逻辑页】!T7441-结论【关键目标】!$C$28))</f>
        <v>0</v>
      </c>
      <c r="V7442" s="5">
        <f t="shared" si="1048"/>
        <v>0</v>
      </c>
      <c r="W7442" s="5">
        <f t="shared" si="1049"/>
        <v>0</v>
      </c>
      <c r="X7442" s="5">
        <f t="shared" si="1052"/>
        <v>0</v>
      </c>
    </row>
    <row r="7443" spans="1:24" x14ac:dyDescent="0.15">
      <c r="A7443" s="7">
        <v>7442</v>
      </c>
      <c r="B7443" s="7">
        <v>11</v>
      </c>
      <c r="C7443" s="7">
        <v>7</v>
      </c>
      <c r="D7443" s="7">
        <v>2</v>
      </c>
      <c r="E7443" s="7">
        <v>311</v>
      </c>
      <c r="F7443" s="7">
        <v>7.5</v>
      </c>
      <c r="G7443" s="7">
        <v>0</v>
      </c>
      <c r="H7443" s="7">
        <f t="shared" si="1044"/>
        <v>2</v>
      </c>
      <c r="I7443" s="16">
        <f t="shared" si="1045"/>
        <v>45237</v>
      </c>
      <c r="J7443" s="17">
        <v>0.2407</v>
      </c>
      <c r="K7443" s="18">
        <f>G7443*结论【关键目标】!C$27*0.7735*0.001</f>
        <v>0</v>
      </c>
      <c r="L7443" s="5">
        <v>0</v>
      </c>
      <c r="M7443" s="5">
        <f>ABS(IF(L7443&lt;=0,L7443/耗电量关键数据!$B$6/1000,L7443/耗电量关键数据!$B$5/1000))</f>
        <v>0</v>
      </c>
      <c r="N7443" s="5">
        <f>电气设备逐时使用率计算!H7419</f>
        <v>1.1688450000000001</v>
      </c>
      <c r="O7443" s="5">
        <f>灯光逐时使用率计算!H7419</f>
        <v>0.37403039999999999</v>
      </c>
      <c r="P7443" s="19">
        <f t="shared" si="1046"/>
        <v>1.5428754000000002</v>
      </c>
      <c r="Q7443" s="19">
        <f t="shared" si="1050"/>
        <v>0</v>
      </c>
      <c r="R7443" s="20">
        <f t="shared" si="1047"/>
        <v>0</v>
      </c>
      <c r="S7443" s="20">
        <f t="shared" si="1051"/>
        <v>0</v>
      </c>
      <c r="T7443" s="20">
        <f>IF((T7442+R7443)&lt;0,0,IF((T7442+R7443)&gt;结论【关键目标】!C$28,结论【关键目标】!C$28,T7442+R7443))</f>
        <v>6.7626001999999978</v>
      </c>
      <c r="U7443" s="19">
        <f>IF((T7442+R7443)&lt;结论【关键目标】!$C$28,0,(发电量计算【计算逻辑页】!R7443+发电量计算【计算逻辑页】!T7442-结论【关键目标】!$C$28))</f>
        <v>0</v>
      </c>
      <c r="V7443" s="5">
        <f t="shared" si="1048"/>
        <v>0</v>
      </c>
      <c r="W7443" s="5">
        <f t="shared" si="1049"/>
        <v>0</v>
      </c>
      <c r="X7443" s="5">
        <f t="shared" si="1052"/>
        <v>0</v>
      </c>
    </row>
    <row r="7444" spans="1:24" x14ac:dyDescent="0.15">
      <c r="A7444" s="7">
        <v>7443</v>
      </c>
      <c r="B7444" s="7">
        <v>11</v>
      </c>
      <c r="C7444" s="7">
        <v>7</v>
      </c>
      <c r="D7444" s="7">
        <v>3</v>
      </c>
      <c r="E7444" s="7">
        <v>311</v>
      </c>
      <c r="F7444" s="7">
        <v>7</v>
      </c>
      <c r="G7444" s="7">
        <v>0</v>
      </c>
      <c r="H7444" s="7">
        <f t="shared" si="1044"/>
        <v>2</v>
      </c>
      <c r="I7444" s="16">
        <f t="shared" si="1045"/>
        <v>45237</v>
      </c>
      <c r="J7444" s="17">
        <v>0.2407</v>
      </c>
      <c r="K7444" s="18">
        <f>G7444*结论【关键目标】!C$27*0.7735*0.001</f>
        <v>0</v>
      </c>
      <c r="L7444" s="5">
        <v>0</v>
      </c>
      <c r="M7444" s="5">
        <f>ABS(IF(L7444&lt;=0,L7444/耗电量关键数据!$B$6/1000,L7444/耗电量关键数据!$B$5/1000))</f>
        <v>0</v>
      </c>
      <c r="N7444" s="5">
        <f>电气设备逐时使用率计算!H7420</f>
        <v>1.1688450000000001</v>
      </c>
      <c r="O7444" s="5">
        <f>灯光逐时使用率计算!H7420</f>
        <v>0.37403039999999999</v>
      </c>
      <c r="P7444" s="19">
        <f t="shared" si="1046"/>
        <v>1.5428754000000002</v>
      </c>
      <c r="Q7444" s="19">
        <f t="shared" si="1050"/>
        <v>0</v>
      </c>
      <c r="R7444" s="20">
        <f t="shared" si="1047"/>
        <v>0</v>
      </c>
      <c r="S7444" s="20">
        <f t="shared" si="1051"/>
        <v>0</v>
      </c>
      <c r="T7444" s="20">
        <f>IF((T7443+R7444)&lt;0,0,IF((T7443+R7444)&gt;结论【关键目标】!C$28,结论【关键目标】!C$28,T7443+R7444))</f>
        <v>6.7626001999999978</v>
      </c>
      <c r="U7444" s="19">
        <f>IF((T7443+R7444)&lt;结论【关键目标】!$C$28,0,(发电量计算【计算逻辑页】!R7444+发电量计算【计算逻辑页】!T7443-结论【关键目标】!$C$28))</f>
        <v>0</v>
      </c>
      <c r="V7444" s="5">
        <f t="shared" si="1048"/>
        <v>0</v>
      </c>
      <c r="W7444" s="5">
        <f t="shared" si="1049"/>
        <v>0</v>
      </c>
      <c r="X7444" s="5">
        <f t="shared" si="1052"/>
        <v>0</v>
      </c>
    </row>
    <row r="7445" spans="1:24" x14ac:dyDescent="0.15">
      <c r="A7445" s="7">
        <v>7444</v>
      </c>
      <c r="B7445" s="7">
        <v>11</v>
      </c>
      <c r="C7445" s="7">
        <v>7</v>
      </c>
      <c r="D7445" s="7">
        <v>4</v>
      </c>
      <c r="E7445" s="7">
        <v>311</v>
      </c>
      <c r="F7445" s="7">
        <v>6</v>
      </c>
      <c r="G7445" s="7">
        <v>0</v>
      </c>
      <c r="H7445" s="7">
        <f t="shared" si="1044"/>
        <v>2</v>
      </c>
      <c r="I7445" s="16">
        <f t="shared" si="1045"/>
        <v>45237</v>
      </c>
      <c r="J7445" s="17">
        <v>0.2407</v>
      </c>
      <c r="K7445" s="18">
        <f>G7445*结论【关键目标】!C$27*0.7735*0.001</f>
        <v>0</v>
      </c>
      <c r="L7445" s="5">
        <v>0</v>
      </c>
      <c r="M7445" s="5">
        <f>ABS(IF(L7445&lt;=0,L7445/耗电量关键数据!$B$6/1000,L7445/耗电量关键数据!$B$5/1000))</f>
        <v>0</v>
      </c>
      <c r="N7445" s="5">
        <f>电气设备逐时使用率计算!H7421</f>
        <v>1.1688450000000001</v>
      </c>
      <c r="O7445" s="5">
        <f>灯光逐时使用率计算!H7421</f>
        <v>0.37403039999999999</v>
      </c>
      <c r="P7445" s="19">
        <f t="shared" si="1046"/>
        <v>1.5428754000000002</v>
      </c>
      <c r="Q7445" s="19">
        <f t="shared" si="1050"/>
        <v>0</v>
      </c>
      <c r="R7445" s="20">
        <f t="shared" si="1047"/>
        <v>0</v>
      </c>
      <c r="S7445" s="20">
        <f t="shared" si="1051"/>
        <v>0</v>
      </c>
      <c r="T7445" s="20">
        <f>IF((T7444+R7445)&lt;0,0,IF((T7444+R7445)&gt;结论【关键目标】!C$28,结论【关键目标】!C$28,T7444+R7445))</f>
        <v>6.7626001999999978</v>
      </c>
      <c r="U7445" s="19">
        <f>IF((T7444+R7445)&lt;结论【关键目标】!$C$28,0,(发电量计算【计算逻辑页】!R7445+发电量计算【计算逻辑页】!T7444-结论【关键目标】!$C$28))</f>
        <v>0</v>
      </c>
      <c r="V7445" s="5">
        <f t="shared" si="1048"/>
        <v>0</v>
      </c>
      <c r="W7445" s="5">
        <f t="shared" si="1049"/>
        <v>0</v>
      </c>
      <c r="X7445" s="5">
        <f t="shared" si="1052"/>
        <v>0</v>
      </c>
    </row>
    <row r="7446" spans="1:24" x14ac:dyDescent="0.15">
      <c r="A7446" s="7">
        <v>7445</v>
      </c>
      <c r="B7446" s="7">
        <v>11</v>
      </c>
      <c r="C7446" s="7">
        <v>7</v>
      </c>
      <c r="D7446" s="7">
        <v>5</v>
      </c>
      <c r="E7446" s="7">
        <v>311</v>
      </c>
      <c r="F7446" s="7">
        <v>5</v>
      </c>
      <c r="G7446" s="7">
        <v>0</v>
      </c>
      <c r="H7446" s="7">
        <f t="shared" si="1044"/>
        <v>2</v>
      </c>
      <c r="I7446" s="16">
        <f t="shared" si="1045"/>
        <v>45237</v>
      </c>
      <c r="J7446" s="17">
        <v>0.2407</v>
      </c>
      <c r="K7446" s="18">
        <f>G7446*结论【关键目标】!C$27*0.7735*0.001</f>
        <v>0</v>
      </c>
      <c r="L7446" s="5">
        <v>0</v>
      </c>
      <c r="M7446" s="5">
        <f>ABS(IF(L7446&lt;=0,L7446/耗电量关键数据!$B$6/1000,L7446/耗电量关键数据!$B$5/1000))</f>
        <v>0</v>
      </c>
      <c r="N7446" s="5">
        <f>电气设备逐时使用率计算!H7422</f>
        <v>1.1688450000000001</v>
      </c>
      <c r="O7446" s="5">
        <f>灯光逐时使用率计算!H7422</f>
        <v>0.37403039999999999</v>
      </c>
      <c r="P7446" s="19">
        <f t="shared" si="1046"/>
        <v>1.5428754000000002</v>
      </c>
      <c r="Q7446" s="19">
        <f t="shared" si="1050"/>
        <v>0</v>
      </c>
      <c r="R7446" s="20">
        <f t="shared" si="1047"/>
        <v>0</v>
      </c>
      <c r="S7446" s="20">
        <f t="shared" si="1051"/>
        <v>0</v>
      </c>
      <c r="T7446" s="20">
        <f>IF((T7445+R7446)&lt;0,0,IF((T7445+R7446)&gt;结论【关键目标】!C$28,结论【关键目标】!C$28,T7445+R7446))</f>
        <v>6.7626001999999978</v>
      </c>
      <c r="U7446" s="19">
        <f>IF((T7445+R7446)&lt;结论【关键目标】!$C$28,0,(发电量计算【计算逻辑页】!R7446+发电量计算【计算逻辑页】!T7445-结论【关键目标】!$C$28))</f>
        <v>0</v>
      </c>
      <c r="V7446" s="5">
        <f t="shared" si="1048"/>
        <v>0</v>
      </c>
      <c r="W7446" s="5">
        <f t="shared" si="1049"/>
        <v>0</v>
      </c>
      <c r="X7446" s="5">
        <f t="shared" si="1052"/>
        <v>0</v>
      </c>
    </row>
    <row r="7447" spans="1:24" x14ac:dyDescent="0.15">
      <c r="A7447" s="7">
        <v>7446</v>
      </c>
      <c r="B7447" s="7">
        <v>11</v>
      </c>
      <c r="C7447" s="7">
        <v>7</v>
      </c>
      <c r="D7447" s="7">
        <v>6</v>
      </c>
      <c r="E7447" s="7">
        <v>311</v>
      </c>
      <c r="F7447" s="7">
        <v>5.9</v>
      </c>
      <c r="G7447" s="7">
        <v>0</v>
      </c>
      <c r="H7447" s="7">
        <f t="shared" si="1044"/>
        <v>2</v>
      </c>
      <c r="I7447" s="16">
        <f t="shared" si="1045"/>
        <v>45237</v>
      </c>
      <c r="J7447" s="17">
        <v>0.2407</v>
      </c>
      <c r="K7447" s="18">
        <f>G7447*结论【关键目标】!C$27*0.7735*0.001</f>
        <v>0</v>
      </c>
      <c r="L7447" s="5">
        <v>0</v>
      </c>
      <c r="M7447" s="5">
        <f>ABS(IF(L7447&lt;=0,L7447/耗电量关键数据!$B$6/1000,L7447/耗电量关键数据!$B$5/1000))</f>
        <v>0</v>
      </c>
      <c r="N7447" s="5">
        <f>电气设备逐时使用率计算!H7423</f>
        <v>1.1688450000000001</v>
      </c>
      <c r="O7447" s="5">
        <f>灯光逐时使用率计算!H7423</f>
        <v>0.37403039999999999</v>
      </c>
      <c r="P7447" s="19">
        <f t="shared" si="1046"/>
        <v>1.5428754000000002</v>
      </c>
      <c r="Q7447" s="19">
        <f t="shared" si="1050"/>
        <v>0</v>
      </c>
      <c r="R7447" s="20">
        <f t="shared" si="1047"/>
        <v>0</v>
      </c>
      <c r="S7447" s="20">
        <f t="shared" si="1051"/>
        <v>0</v>
      </c>
      <c r="T7447" s="20">
        <f>IF((T7446+R7447)&lt;0,0,IF((T7446+R7447)&gt;结论【关键目标】!C$28,结论【关键目标】!C$28,T7446+R7447))</f>
        <v>6.7626001999999978</v>
      </c>
      <c r="U7447" s="19">
        <f>IF((T7446+R7447)&lt;结论【关键目标】!$C$28,0,(发电量计算【计算逻辑页】!R7447+发电量计算【计算逻辑页】!T7446-结论【关键目标】!$C$28))</f>
        <v>0</v>
      </c>
      <c r="V7447" s="5">
        <f t="shared" si="1048"/>
        <v>0</v>
      </c>
      <c r="W7447" s="5">
        <f t="shared" si="1049"/>
        <v>0</v>
      </c>
      <c r="X7447" s="5">
        <f t="shared" si="1052"/>
        <v>0</v>
      </c>
    </row>
    <row r="7448" spans="1:24" x14ac:dyDescent="0.15">
      <c r="A7448" s="7">
        <v>7447</v>
      </c>
      <c r="B7448" s="7">
        <v>11</v>
      </c>
      <c r="C7448" s="7">
        <v>7</v>
      </c>
      <c r="D7448" s="7">
        <v>7</v>
      </c>
      <c r="E7448" s="7">
        <v>311</v>
      </c>
      <c r="F7448" s="7">
        <v>4</v>
      </c>
      <c r="G7448" s="7">
        <v>0.2</v>
      </c>
      <c r="H7448" s="7">
        <f t="shared" si="1044"/>
        <v>2</v>
      </c>
      <c r="I7448" s="16">
        <f t="shared" si="1045"/>
        <v>45237</v>
      </c>
      <c r="J7448" s="17">
        <v>0.2407</v>
      </c>
      <c r="K7448" s="18">
        <f>G7448*结论【关键目标】!C$27*0.7735*0.001</f>
        <v>1.8564000000000001E-2</v>
      </c>
      <c r="L7448" s="5">
        <v>0</v>
      </c>
      <c r="M7448" s="5">
        <f>ABS(IF(L7448&lt;=0,L7448/耗电量关键数据!$B$6/1000,L7448/耗电量关键数据!$B$5/1000))</f>
        <v>0</v>
      </c>
      <c r="N7448" s="5">
        <f>电气设备逐时使用率计算!H7424</f>
        <v>2.3376900000000003</v>
      </c>
      <c r="O7448" s="5">
        <f>灯光逐时使用率计算!H7424</f>
        <v>1.2467680000000001</v>
      </c>
      <c r="P7448" s="19">
        <f t="shared" si="1046"/>
        <v>3.5844580000000006</v>
      </c>
      <c r="Q7448" s="19">
        <f t="shared" si="1050"/>
        <v>0</v>
      </c>
      <c r="R7448" s="20">
        <f t="shared" si="1047"/>
        <v>1.8564000000000001E-2</v>
      </c>
      <c r="S7448" s="20">
        <f t="shared" si="1051"/>
        <v>0</v>
      </c>
      <c r="T7448" s="20">
        <f>IF((T7447+R7448)&lt;0,0,IF((T7447+R7448)&gt;结论【关键目标】!C$28,结论【关键目标】!C$28,T7447+R7448))</f>
        <v>6.7811641999999974</v>
      </c>
      <c r="U7448" s="19">
        <f>IF((T7447+R7448)&lt;结论【关键目标】!$C$28,0,(发电量计算【计算逻辑页】!R7448+发电量计算【计算逻辑页】!T7447-结论【关键目标】!$C$28))</f>
        <v>0</v>
      </c>
      <c r="V7448" s="5">
        <f t="shared" si="1048"/>
        <v>0</v>
      </c>
      <c r="W7448" s="5">
        <f t="shared" si="1049"/>
        <v>4.4683548000000002E-3</v>
      </c>
      <c r="X7448" s="5">
        <f t="shared" si="1052"/>
        <v>0</v>
      </c>
    </row>
    <row r="7449" spans="1:24" x14ac:dyDescent="0.15">
      <c r="A7449" s="7">
        <v>7448</v>
      </c>
      <c r="B7449" s="7">
        <v>11</v>
      </c>
      <c r="C7449" s="7">
        <v>7</v>
      </c>
      <c r="D7449" s="7">
        <v>8</v>
      </c>
      <c r="E7449" s="7">
        <v>311</v>
      </c>
      <c r="F7449" s="7">
        <v>4</v>
      </c>
      <c r="G7449" s="7">
        <v>91.3</v>
      </c>
      <c r="H7449" s="7">
        <f t="shared" si="1044"/>
        <v>2</v>
      </c>
      <c r="I7449" s="16">
        <f t="shared" si="1045"/>
        <v>45237</v>
      </c>
      <c r="J7449" s="17">
        <v>0.70809999999999995</v>
      </c>
      <c r="K7449" s="18">
        <f>G7449*结论【关键目标】!C$27*0.7735*0.001</f>
        <v>8.4744660000000014</v>
      </c>
      <c r="L7449" s="5">
        <v>0</v>
      </c>
      <c r="M7449" s="5">
        <f>ABS(IF(L7449&lt;=0,L7449/耗电量关键数据!$B$6/1000,L7449/耗电量关键数据!$B$5/1000))</f>
        <v>0</v>
      </c>
      <c r="N7449" s="5">
        <f>电气设备逐时使用率计算!H7425</f>
        <v>11.688450000000001</v>
      </c>
      <c r="O7449" s="5">
        <f>灯光逐时使用率计算!H7425</f>
        <v>6.2338399999999998</v>
      </c>
      <c r="P7449" s="19">
        <f t="shared" si="1046"/>
        <v>17.92229</v>
      </c>
      <c r="Q7449" s="19">
        <f t="shared" si="1050"/>
        <v>0</v>
      </c>
      <c r="R7449" s="20">
        <f t="shared" si="1047"/>
        <v>8.4744660000000014</v>
      </c>
      <c r="S7449" s="20">
        <f t="shared" si="1051"/>
        <v>0</v>
      </c>
      <c r="T7449" s="20">
        <f>IF((T7448+R7449)&lt;0,0,IF((T7448+R7449)&gt;结论【关键目标】!C$28,结论【关键目标】!C$28,T7448+R7449))</f>
        <v>15.255630199999999</v>
      </c>
      <c r="U7449" s="19">
        <f>IF((T7448+R7449)&lt;结论【关键目标】!$C$28,0,(发电量计算【计算逻辑页】!R7449+发电量计算【计算逻辑页】!T7448-结论【关键目标】!$C$28))</f>
        <v>0</v>
      </c>
      <c r="V7449" s="5">
        <f t="shared" si="1048"/>
        <v>0</v>
      </c>
      <c r="W7449" s="5">
        <f t="shared" si="1049"/>
        <v>6.0007693746000008</v>
      </c>
      <c r="X7449" s="5">
        <f t="shared" si="1052"/>
        <v>0</v>
      </c>
    </row>
    <row r="7450" spans="1:24" x14ac:dyDescent="0.15">
      <c r="A7450" s="7">
        <v>7449</v>
      </c>
      <c r="B7450" s="7">
        <v>11</v>
      </c>
      <c r="C7450" s="7">
        <v>7</v>
      </c>
      <c r="D7450" s="7">
        <v>9</v>
      </c>
      <c r="E7450" s="7">
        <v>311</v>
      </c>
      <c r="F7450" s="7">
        <v>7</v>
      </c>
      <c r="G7450" s="7">
        <v>213.7</v>
      </c>
      <c r="H7450" s="7">
        <f t="shared" si="1044"/>
        <v>2</v>
      </c>
      <c r="I7450" s="16">
        <f t="shared" si="1045"/>
        <v>45237</v>
      </c>
      <c r="J7450" s="17">
        <v>0.70809999999999995</v>
      </c>
      <c r="K7450" s="18">
        <f>G7450*结论【关键目标】!C$27*0.7735*0.001</f>
        <v>19.835633999999999</v>
      </c>
      <c r="L7450" s="5">
        <v>0</v>
      </c>
      <c r="M7450" s="5">
        <f>ABS(IF(L7450&lt;=0,L7450/耗电量关键数据!$B$6/1000,L7450/耗电量关键数据!$B$5/1000))</f>
        <v>0</v>
      </c>
      <c r="N7450" s="5">
        <f>电气设备逐时使用率计算!H7426</f>
        <v>22.208055000000002</v>
      </c>
      <c r="O7450" s="5">
        <f>灯光逐时使用率计算!H7426</f>
        <v>11.844296</v>
      </c>
      <c r="P7450" s="19">
        <f t="shared" si="1046"/>
        <v>34.052351000000002</v>
      </c>
      <c r="Q7450" s="19">
        <f t="shared" si="1050"/>
        <v>0</v>
      </c>
      <c r="R7450" s="20">
        <f t="shared" si="1047"/>
        <v>19.835633999999999</v>
      </c>
      <c r="S7450" s="20">
        <f t="shared" si="1051"/>
        <v>0</v>
      </c>
      <c r="T7450" s="20">
        <f>IF((T7449+R7450)&lt;0,0,IF((T7449+R7450)&gt;结论【关键目标】!C$28,结论【关键目标】!C$28,T7449+R7450))</f>
        <v>22</v>
      </c>
      <c r="U7450" s="19">
        <f>IF((T7449+R7450)&lt;结论【关键目标】!$C$28,0,(发电量计算【计算逻辑页】!R7450+发电量计算【计算逻辑页】!T7449-结论【关键目标】!$C$28))</f>
        <v>13.091264199999998</v>
      </c>
      <c r="V7450" s="5">
        <f t="shared" si="1048"/>
        <v>4.5819424699999987</v>
      </c>
      <c r="W7450" s="5">
        <f t="shared" si="1049"/>
        <v>14.045612435399999</v>
      </c>
      <c r="X7450" s="5">
        <f t="shared" si="1052"/>
        <v>0</v>
      </c>
    </row>
    <row r="7451" spans="1:24" x14ac:dyDescent="0.15">
      <c r="A7451" s="7">
        <v>7450</v>
      </c>
      <c r="B7451" s="7">
        <v>11</v>
      </c>
      <c r="C7451" s="7">
        <v>7</v>
      </c>
      <c r="D7451" s="7">
        <v>10</v>
      </c>
      <c r="E7451" s="7">
        <v>311</v>
      </c>
      <c r="F7451" s="7">
        <v>8</v>
      </c>
      <c r="G7451" s="7">
        <v>299.89999999999998</v>
      </c>
      <c r="H7451" s="7">
        <f t="shared" si="1044"/>
        <v>2</v>
      </c>
      <c r="I7451" s="16">
        <f t="shared" si="1045"/>
        <v>45237</v>
      </c>
      <c r="J7451" s="17">
        <v>0.70809999999999995</v>
      </c>
      <c r="K7451" s="18">
        <f>G7451*结论【关键目标】!C$27*0.7735*0.001</f>
        <v>27.836717999999998</v>
      </c>
      <c r="L7451" s="5">
        <v>0</v>
      </c>
      <c r="M7451" s="5">
        <f>ABS(IF(L7451&lt;=0,L7451/耗电量关键数据!$B$6/1000,L7451/耗电量关键数据!$B$5/1000))</f>
        <v>0</v>
      </c>
      <c r="N7451" s="5">
        <f>电气设备逐时使用率计算!H7427</f>
        <v>22.208055000000002</v>
      </c>
      <c r="O7451" s="5">
        <f>灯光逐时使用率计算!H7427</f>
        <v>11.844296</v>
      </c>
      <c r="P7451" s="19">
        <f t="shared" si="1046"/>
        <v>34.052351000000002</v>
      </c>
      <c r="Q7451" s="19">
        <f t="shared" si="1050"/>
        <v>0</v>
      </c>
      <c r="R7451" s="20">
        <f t="shared" si="1047"/>
        <v>27.836717999999998</v>
      </c>
      <c r="S7451" s="20">
        <f t="shared" si="1051"/>
        <v>0</v>
      </c>
      <c r="T7451" s="20">
        <f>IF((T7450+R7451)&lt;0,0,IF((T7450+R7451)&gt;结论【关键目标】!C$28,结论【关键目标】!C$28,T7450+R7451))</f>
        <v>22</v>
      </c>
      <c r="U7451" s="19">
        <f>IF((T7450+R7451)&lt;结论【关键目标】!$C$28,0,(发电量计算【计算逻辑页】!R7451+发电量计算【计算逻辑页】!T7450-结论【关键目标】!$C$28))</f>
        <v>27.836717999999998</v>
      </c>
      <c r="V7451" s="5">
        <f t="shared" si="1048"/>
        <v>9.7428512999999981</v>
      </c>
      <c r="W7451" s="5">
        <f t="shared" si="1049"/>
        <v>19.711180015799997</v>
      </c>
      <c r="X7451" s="5">
        <f t="shared" si="1052"/>
        <v>0</v>
      </c>
    </row>
    <row r="7452" spans="1:24" x14ac:dyDescent="0.15">
      <c r="A7452" s="7">
        <v>7451</v>
      </c>
      <c r="B7452" s="7">
        <v>11</v>
      </c>
      <c r="C7452" s="7">
        <v>7</v>
      </c>
      <c r="D7452" s="7">
        <v>11</v>
      </c>
      <c r="E7452" s="7">
        <v>311</v>
      </c>
      <c r="F7452" s="7">
        <v>11</v>
      </c>
      <c r="G7452" s="7">
        <v>412.5</v>
      </c>
      <c r="H7452" s="7">
        <f t="shared" si="1044"/>
        <v>2</v>
      </c>
      <c r="I7452" s="16">
        <f t="shared" si="1045"/>
        <v>45237</v>
      </c>
      <c r="J7452" s="17">
        <v>1.2267999999999999</v>
      </c>
      <c r="K7452" s="18">
        <f>G7452*结论【关键目标】!C$27*0.7735*0.001</f>
        <v>38.288249999999998</v>
      </c>
      <c r="L7452" s="5">
        <v>0</v>
      </c>
      <c r="M7452" s="5">
        <f>ABS(IF(L7452&lt;=0,L7452/耗电量关键数据!$B$6/1000,L7452/耗电量关键数据!$B$5/1000))</f>
        <v>0</v>
      </c>
      <c r="N7452" s="5">
        <f>电气设备逐时使用率计算!H7428</f>
        <v>22.208055000000002</v>
      </c>
      <c r="O7452" s="5">
        <f>灯光逐时使用率计算!H7428</f>
        <v>11.844296</v>
      </c>
      <c r="P7452" s="19">
        <f t="shared" si="1046"/>
        <v>34.052351000000002</v>
      </c>
      <c r="Q7452" s="19">
        <f t="shared" si="1050"/>
        <v>34.052351000000002</v>
      </c>
      <c r="R7452" s="20">
        <f t="shared" si="1047"/>
        <v>4.2358989999999963</v>
      </c>
      <c r="S7452" s="20">
        <f t="shared" si="1051"/>
        <v>0</v>
      </c>
      <c r="T7452" s="20">
        <f>IF((T7451+R7452)&lt;0,0,IF((T7451+R7452)&gt;结论【关键目标】!C$28,结论【关键目标】!C$28,T7451+R7452))</f>
        <v>22</v>
      </c>
      <c r="U7452" s="19">
        <f>IF((T7451+R7452)&lt;结论【关键目标】!$C$28,0,(发电量计算【计算逻辑页】!R7452+发电量计算【计算逻辑页】!T7451-结论【关键目标】!$C$28))</f>
        <v>4.2358989999999963</v>
      </c>
      <c r="V7452" s="5">
        <f t="shared" si="1048"/>
        <v>1.4825646499999987</v>
      </c>
      <c r="W7452" s="5">
        <f t="shared" si="1049"/>
        <v>41.775424206799997</v>
      </c>
      <c r="X7452" s="5">
        <f t="shared" si="1052"/>
        <v>0</v>
      </c>
    </row>
    <row r="7453" spans="1:24" x14ac:dyDescent="0.15">
      <c r="A7453" s="7">
        <v>7452</v>
      </c>
      <c r="B7453" s="7">
        <v>11</v>
      </c>
      <c r="C7453" s="7">
        <v>7</v>
      </c>
      <c r="D7453" s="7">
        <v>12</v>
      </c>
      <c r="E7453" s="7">
        <v>311</v>
      </c>
      <c r="F7453" s="7">
        <v>11.2</v>
      </c>
      <c r="G7453" s="7">
        <v>418.5</v>
      </c>
      <c r="H7453" s="7">
        <f t="shared" si="1044"/>
        <v>2</v>
      </c>
      <c r="I7453" s="16">
        <f t="shared" si="1045"/>
        <v>45237</v>
      </c>
      <c r="J7453" s="17">
        <v>1.2267999999999999</v>
      </c>
      <c r="K7453" s="18">
        <f>G7453*结论【关键目标】!C$27*0.7735*0.001</f>
        <v>38.845169999999996</v>
      </c>
      <c r="L7453" s="5">
        <v>0</v>
      </c>
      <c r="M7453" s="5">
        <f>ABS(IF(L7453&lt;=0,L7453/耗电量关键数据!$B$6/1000,L7453/耗电量关键数据!$B$5/1000))</f>
        <v>0</v>
      </c>
      <c r="N7453" s="5">
        <f>电气设备逐时使用率计算!H7429</f>
        <v>11.688450000000001</v>
      </c>
      <c r="O7453" s="5">
        <f>灯光逐时使用率计算!H7429</f>
        <v>9.9741440000000008</v>
      </c>
      <c r="P7453" s="19">
        <f t="shared" si="1046"/>
        <v>21.662594000000002</v>
      </c>
      <c r="Q7453" s="19">
        <f t="shared" si="1050"/>
        <v>21.662594000000002</v>
      </c>
      <c r="R7453" s="20">
        <f t="shared" si="1047"/>
        <v>17.182575999999994</v>
      </c>
      <c r="S7453" s="20">
        <f t="shared" si="1051"/>
        <v>0</v>
      </c>
      <c r="T7453" s="20">
        <f>IF((T7452+R7453)&lt;0,0,IF((T7452+R7453)&gt;结论【关键目标】!C$28,结论【关键目标】!C$28,T7452+R7453))</f>
        <v>22</v>
      </c>
      <c r="U7453" s="19">
        <f>IF((T7452+R7453)&lt;结论【关键目标】!$C$28,0,(发电量计算【计算逻辑页】!R7453+发电量计算【计算逻辑页】!T7452-结论【关键目标】!$C$28))</f>
        <v>17.182575999999997</v>
      </c>
      <c r="V7453" s="5">
        <f t="shared" si="1048"/>
        <v>6.0139015999999987</v>
      </c>
      <c r="W7453" s="5">
        <f t="shared" si="1049"/>
        <v>26.5756703192</v>
      </c>
      <c r="X7453" s="5">
        <f t="shared" si="1052"/>
        <v>0</v>
      </c>
    </row>
    <row r="7454" spans="1:24" x14ac:dyDescent="0.15">
      <c r="A7454" s="7">
        <v>7453</v>
      </c>
      <c r="B7454" s="7">
        <v>11</v>
      </c>
      <c r="C7454" s="7">
        <v>7</v>
      </c>
      <c r="D7454" s="7">
        <v>13</v>
      </c>
      <c r="E7454" s="7">
        <v>311</v>
      </c>
      <c r="F7454" s="7">
        <v>13</v>
      </c>
      <c r="G7454" s="7">
        <v>358.6</v>
      </c>
      <c r="H7454" s="7">
        <f t="shared" si="1044"/>
        <v>2</v>
      </c>
      <c r="I7454" s="16">
        <f t="shared" si="1045"/>
        <v>45237</v>
      </c>
      <c r="J7454" s="17">
        <v>1.2267999999999999</v>
      </c>
      <c r="K7454" s="18">
        <f>G7454*结论【关键目标】!C$27*0.7735*0.001</f>
        <v>33.285252</v>
      </c>
      <c r="L7454" s="5">
        <v>0</v>
      </c>
      <c r="M7454" s="5">
        <f>ABS(IF(L7454&lt;=0,L7454/耗电量关键数据!$B$6/1000,L7454/耗电量关键数据!$B$5/1000))</f>
        <v>0</v>
      </c>
      <c r="N7454" s="5">
        <f>电气设备逐时使用率计算!H7430</f>
        <v>11.688450000000001</v>
      </c>
      <c r="O7454" s="5">
        <f>灯光逐时使用率计算!H7430</f>
        <v>9.9741440000000008</v>
      </c>
      <c r="P7454" s="19">
        <f t="shared" si="1046"/>
        <v>21.662594000000002</v>
      </c>
      <c r="Q7454" s="19">
        <f t="shared" si="1050"/>
        <v>21.662594000000002</v>
      </c>
      <c r="R7454" s="20">
        <f t="shared" si="1047"/>
        <v>11.622657999999998</v>
      </c>
      <c r="S7454" s="20">
        <f t="shared" si="1051"/>
        <v>0</v>
      </c>
      <c r="T7454" s="20">
        <f>IF((T7453+R7454)&lt;0,0,IF((T7453+R7454)&gt;结论【关键目标】!C$28,结论【关键目标】!C$28,T7453+R7454))</f>
        <v>22</v>
      </c>
      <c r="U7454" s="19">
        <f>IF((T7453+R7454)&lt;结论【关键目标】!$C$28,0,(发电量计算【计算逻辑页】!R7454+发电量计算【计算逻辑页】!T7453-结论【关键目标】!$C$28))</f>
        <v>11.622658000000001</v>
      </c>
      <c r="V7454" s="5">
        <f t="shared" si="1048"/>
        <v>4.0679303000000004</v>
      </c>
      <c r="W7454" s="5">
        <f t="shared" si="1049"/>
        <v>26.5756703192</v>
      </c>
      <c r="X7454" s="5">
        <f t="shared" si="1052"/>
        <v>0</v>
      </c>
    </row>
    <row r="7455" spans="1:24" x14ac:dyDescent="0.15">
      <c r="A7455" s="7">
        <v>7454</v>
      </c>
      <c r="B7455" s="7">
        <v>11</v>
      </c>
      <c r="C7455" s="7">
        <v>7</v>
      </c>
      <c r="D7455" s="7">
        <v>14</v>
      </c>
      <c r="E7455" s="7">
        <v>311</v>
      </c>
      <c r="F7455" s="7">
        <v>14</v>
      </c>
      <c r="G7455" s="7">
        <v>277.3</v>
      </c>
      <c r="H7455" s="7">
        <f t="shared" si="1044"/>
        <v>2</v>
      </c>
      <c r="I7455" s="16">
        <f t="shared" si="1045"/>
        <v>45237</v>
      </c>
      <c r="J7455" s="17">
        <v>1.2267999999999999</v>
      </c>
      <c r="K7455" s="18">
        <f>G7455*结论【关键目标】!C$27*0.7735*0.001</f>
        <v>25.738985999999997</v>
      </c>
      <c r="L7455" s="5">
        <v>0</v>
      </c>
      <c r="M7455" s="5">
        <f>ABS(IF(L7455&lt;=0,L7455/耗电量关键数据!$B$6/1000,L7455/耗电量关键数据!$B$5/1000))</f>
        <v>0</v>
      </c>
      <c r="N7455" s="5">
        <f>电气设备逐时使用率计算!H7431</f>
        <v>22.208055000000002</v>
      </c>
      <c r="O7455" s="5">
        <f>灯光逐时使用率计算!H7431</f>
        <v>11.844296</v>
      </c>
      <c r="P7455" s="19">
        <f t="shared" si="1046"/>
        <v>34.052351000000002</v>
      </c>
      <c r="Q7455" s="19">
        <f t="shared" si="1050"/>
        <v>34.052351000000002</v>
      </c>
      <c r="R7455" s="20">
        <f t="shared" si="1047"/>
        <v>-8.3133650000000046</v>
      </c>
      <c r="S7455" s="20">
        <f t="shared" si="1051"/>
        <v>8.3133650000000046</v>
      </c>
      <c r="T7455" s="20">
        <f>IF((T7454+R7455)&lt;0,0,IF((T7454+R7455)&gt;结论【关键目标】!C$28,结论【关键目标】!C$28,T7454+R7455))</f>
        <v>13.686634999999995</v>
      </c>
      <c r="U7455" s="19">
        <f>IF((T7454+R7455)&lt;结论【关键目标】!$C$28,0,(发电量计算【计算逻辑页】!R7455+发电量计算【计算逻辑页】!T7454-结论【关键目标】!$C$28))</f>
        <v>0</v>
      </c>
      <c r="V7455" s="5">
        <f t="shared" si="1048"/>
        <v>0</v>
      </c>
      <c r="W7455" s="5">
        <f t="shared" si="1049"/>
        <v>31.576588024799992</v>
      </c>
      <c r="X7455" s="5">
        <f t="shared" si="1052"/>
        <v>7.2891584320000034</v>
      </c>
    </row>
    <row r="7456" spans="1:24" x14ac:dyDescent="0.15">
      <c r="A7456" s="7">
        <v>7455</v>
      </c>
      <c r="B7456" s="7">
        <v>11</v>
      </c>
      <c r="C7456" s="7">
        <v>7</v>
      </c>
      <c r="D7456" s="7">
        <v>15</v>
      </c>
      <c r="E7456" s="7">
        <v>311</v>
      </c>
      <c r="F7456" s="7">
        <v>13.1</v>
      </c>
      <c r="G7456" s="7">
        <v>200.3</v>
      </c>
      <c r="H7456" s="7">
        <f t="shared" si="1044"/>
        <v>2</v>
      </c>
      <c r="I7456" s="16">
        <f t="shared" si="1045"/>
        <v>45237</v>
      </c>
      <c r="J7456" s="17">
        <v>1.2267999999999999</v>
      </c>
      <c r="K7456" s="18">
        <f>G7456*结论【关键目标】!C$27*0.7735*0.001</f>
        <v>18.591845999999997</v>
      </c>
      <c r="L7456" s="5">
        <v>0</v>
      </c>
      <c r="M7456" s="5">
        <f>ABS(IF(L7456&lt;=0,L7456/耗电量关键数据!$B$6/1000,L7456/耗电量关键数据!$B$5/1000))</f>
        <v>0</v>
      </c>
      <c r="N7456" s="5">
        <f>电气设备逐时使用率计算!H7432</f>
        <v>22.208055000000002</v>
      </c>
      <c r="O7456" s="5">
        <f>灯光逐时使用率计算!H7432</f>
        <v>11.844296</v>
      </c>
      <c r="P7456" s="19">
        <f t="shared" si="1046"/>
        <v>34.052351000000002</v>
      </c>
      <c r="Q7456" s="19">
        <f t="shared" si="1050"/>
        <v>34.052351000000002</v>
      </c>
      <c r="R7456" s="20">
        <f t="shared" si="1047"/>
        <v>-15.460505000000005</v>
      </c>
      <c r="S7456" s="20">
        <f t="shared" si="1051"/>
        <v>15.460505000000005</v>
      </c>
      <c r="T7456" s="20">
        <f>IF((T7455+R7456)&lt;0,0,IF((T7455+R7456)&gt;结论【关键目标】!C$28,结论【关键目标】!C$28,T7455+R7456))</f>
        <v>0</v>
      </c>
      <c r="U7456" s="19">
        <f>IF((T7455+R7456)&lt;结论【关键目标】!$C$28,0,(发电量计算【计算逻辑页】!R7456+发电量计算【计算逻辑页】!T7455-结论【关键目标】!$C$28))</f>
        <v>0</v>
      </c>
      <c r="V7456" s="5">
        <f t="shared" si="1048"/>
        <v>0</v>
      </c>
      <c r="W7456" s="5">
        <f t="shared" si="1049"/>
        <v>22.808476672799994</v>
      </c>
      <c r="X7456" s="5">
        <f t="shared" si="1052"/>
        <v>0</v>
      </c>
    </row>
    <row r="7457" spans="1:24" x14ac:dyDescent="0.15">
      <c r="A7457" s="7">
        <v>7456</v>
      </c>
      <c r="B7457" s="7">
        <v>11</v>
      </c>
      <c r="C7457" s="7">
        <v>7</v>
      </c>
      <c r="D7457" s="7">
        <v>16</v>
      </c>
      <c r="E7457" s="7">
        <v>311</v>
      </c>
      <c r="F7457" s="7">
        <v>14</v>
      </c>
      <c r="G7457" s="7">
        <v>58.8</v>
      </c>
      <c r="H7457" s="7">
        <f t="shared" si="1044"/>
        <v>2</v>
      </c>
      <c r="I7457" s="16">
        <f t="shared" si="1045"/>
        <v>45237</v>
      </c>
      <c r="J7457" s="17">
        <v>0.70809999999999995</v>
      </c>
      <c r="K7457" s="18">
        <f>G7457*结论【关键目标】!C$27*0.7735*0.001</f>
        <v>5.4578160000000002</v>
      </c>
      <c r="L7457" s="5">
        <v>0</v>
      </c>
      <c r="M7457" s="5">
        <f>ABS(IF(L7457&lt;=0,L7457/耗电量关键数据!$B$6/1000,L7457/耗电量关键数据!$B$5/1000))</f>
        <v>0</v>
      </c>
      <c r="N7457" s="5">
        <f>电气设备逐时使用率计算!H7433</f>
        <v>22.208055000000002</v>
      </c>
      <c r="O7457" s="5">
        <f>灯光逐时使用率计算!H7433</f>
        <v>11.844296</v>
      </c>
      <c r="P7457" s="19">
        <f t="shared" si="1046"/>
        <v>34.052351000000002</v>
      </c>
      <c r="Q7457" s="19">
        <f t="shared" si="1050"/>
        <v>0</v>
      </c>
      <c r="R7457" s="20">
        <f t="shared" si="1047"/>
        <v>5.4578160000000002</v>
      </c>
      <c r="S7457" s="20">
        <f t="shared" si="1051"/>
        <v>0</v>
      </c>
      <c r="T7457" s="20">
        <f>IF((T7456+R7457)&lt;0,0,IF((T7456+R7457)&gt;结论【关键目标】!C$28,结论【关键目标】!C$28,T7456+R7457))</f>
        <v>5.4578160000000002</v>
      </c>
      <c r="U7457" s="19">
        <f>IF((T7456+R7457)&lt;结论【关键目标】!$C$28,0,(发电量计算【计算逻辑页】!R7457+发电量计算【计算逻辑页】!T7456-结论【关键目标】!$C$28))</f>
        <v>0</v>
      </c>
      <c r="V7457" s="5">
        <f t="shared" si="1048"/>
        <v>0</v>
      </c>
      <c r="W7457" s="5">
        <f t="shared" si="1049"/>
        <v>3.8646795095999997</v>
      </c>
      <c r="X7457" s="5">
        <f t="shared" si="1052"/>
        <v>0</v>
      </c>
    </row>
    <row r="7458" spans="1:24" x14ac:dyDescent="0.15">
      <c r="A7458" s="7">
        <v>7457</v>
      </c>
      <c r="B7458" s="7">
        <v>11</v>
      </c>
      <c r="C7458" s="7">
        <v>7</v>
      </c>
      <c r="D7458" s="7">
        <v>17</v>
      </c>
      <c r="E7458" s="7">
        <v>311</v>
      </c>
      <c r="F7458" s="7">
        <v>13</v>
      </c>
      <c r="G7458" s="7">
        <v>0</v>
      </c>
      <c r="H7458" s="7">
        <f t="shared" si="1044"/>
        <v>2</v>
      </c>
      <c r="I7458" s="16">
        <f t="shared" si="1045"/>
        <v>45237</v>
      </c>
      <c r="J7458" s="17">
        <v>0.70809999999999995</v>
      </c>
      <c r="K7458" s="18">
        <f>G7458*结论【关键目标】!C$27*0.7735*0.001</f>
        <v>0</v>
      </c>
      <c r="L7458" s="5">
        <v>0</v>
      </c>
      <c r="M7458" s="5">
        <f>ABS(IF(L7458&lt;=0,L7458/耗电量关键数据!$B$6/1000,L7458/耗电量关键数据!$B$5/1000))</f>
        <v>0</v>
      </c>
      <c r="N7458" s="5">
        <f>电气设备逐时使用率计算!H7434</f>
        <v>22.208055000000002</v>
      </c>
      <c r="O7458" s="5">
        <f>灯光逐时使用率计算!H7434</f>
        <v>11.844296</v>
      </c>
      <c r="P7458" s="19">
        <f t="shared" si="1046"/>
        <v>34.052351000000002</v>
      </c>
      <c r="Q7458" s="19">
        <f t="shared" si="1050"/>
        <v>0</v>
      </c>
      <c r="R7458" s="20">
        <f t="shared" si="1047"/>
        <v>0</v>
      </c>
      <c r="S7458" s="20">
        <f t="shared" si="1051"/>
        <v>0</v>
      </c>
      <c r="T7458" s="20">
        <f>IF((T7457+R7458)&lt;0,0,IF((T7457+R7458)&gt;结论【关键目标】!C$28,结论【关键目标】!C$28,T7457+R7458))</f>
        <v>5.4578160000000002</v>
      </c>
      <c r="U7458" s="19">
        <f>IF((T7457+R7458)&lt;结论【关键目标】!$C$28,0,(发电量计算【计算逻辑页】!R7458+发电量计算【计算逻辑页】!T7457-结论【关键目标】!$C$28))</f>
        <v>0</v>
      </c>
      <c r="V7458" s="5">
        <f t="shared" si="1048"/>
        <v>0</v>
      </c>
      <c r="W7458" s="5">
        <f t="shared" si="1049"/>
        <v>0</v>
      </c>
      <c r="X7458" s="5">
        <f t="shared" si="1052"/>
        <v>0</v>
      </c>
    </row>
    <row r="7459" spans="1:24" x14ac:dyDescent="0.15">
      <c r="A7459" s="7">
        <v>7458</v>
      </c>
      <c r="B7459" s="7">
        <v>11</v>
      </c>
      <c r="C7459" s="7">
        <v>7</v>
      </c>
      <c r="D7459" s="7">
        <v>18</v>
      </c>
      <c r="E7459" s="7">
        <v>311</v>
      </c>
      <c r="F7459" s="7">
        <v>12.7</v>
      </c>
      <c r="G7459" s="7">
        <v>0</v>
      </c>
      <c r="H7459" s="7">
        <f t="shared" si="1044"/>
        <v>2</v>
      </c>
      <c r="I7459" s="16">
        <f t="shared" si="1045"/>
        <v>45237</v>
      </c>
      <c r="J7459" s="17">
        <v>0.70809999999999995</v>
      </c>
      <c r="K7459" s="18">
        <f>G7459*结论【关键目标】!C$27*0.7735*0.001</f>
        <v>0</v>
      </c>
      <c r="L7459" s="5">
        <v>0</v>
      </c>
      <c r="M7459" s="5">
        <f>ABS(IF(L7459&lt;=0,L7459/耗电量关键数据!$B$6/1000,L7459/耗电量关键数据!$B$5/1000))</f>
        <v>0</v>
      </c>
      <c r="N7459" s="5">
        <f>电气设备逐时使用率计算!H7435</f>
        <v>7.0130699999999999</v>
      </c>
      <c r="O7459" s="5">
        <f>灯光逐时使用率计算!H7435</f>
        <v>3.7403040000000001</v>
      </c>
      <c r="P7459" s="19">
        <f t="shared" si="1046"/>
        <v>10.753374000000001</v>
      </c>
      <c r="Q7459" s="19">
        <f t="shared" si="1050"/>
        <v>0</v>
      </c>
      <c r="R7459" s="20">
        <f t="shared" si="1047"/>
        <v>0</v>
      </c>
      <c r="S7459" s="20">
        <f t="shared" si="1051"/>
        <v>0</v>
      </c>
      <c r="T7459" s="20">
        <f>IF((T7458+R7459)&lt;0,0,IF((T7458+R7459)&gt;结论【关键目标】!C$28,结论【关键目标】!C$28,T7458+R7459))</f>
        <v>5.4578160000000002</v>
      </c>
      <c r="U7459" s="19">
        <f>IF((T7458+R7459)&lt;结论【关键目标】!$C$28,0,(发电量计算【计算逻辑页】!R7459+发电量计算【计算逻辑页】!T7458-结论【关键目标】!$C$28))</f>
        <v>0</v>
      </c>
      <c r="V7459" s="5">
        <f t="shared" si="1048"/>
        <v>0</v>
      </c>
      <c r="W7459" s="5">
        <f t="shared" si="1049"/>
        <v>0</v>
      </c>
      <c r="X7459" s="5">
        <f t="shared" si="1052"/>
        <v>0</v>
      </c>
    </row>
    <row r="7460" spans="1:24" x14ac:dyDescent="0.15">
      <c r="A7460" s="7">
        <v>7459</v>
      </c>
      <c r="B7460" s="7">
        <v>11</v>
      </c>
      <c r="C7460" s="7">
        <v>7</v>
      </c>
      <c r="D7460" s="7">
        <v>19</v>
      </c>
      <c r="E7460" s="7">
        <v>311</v>
      </c>
      <c r="F7460" s="7">
        <v>10</v>
      </c>
      <c r="G7460" s="7">
        <v>0</v>
      </c>
      <c r="H7460" s="7">
        <f t="shared" si="1044"/>
        <v>2</v>
      </c>
      <c r="I7460" s="16">
        <f t="shared" si="1045"/>
        <v>45237</v>
      </c>
      <c r="J7460" s="17">
        <v>1.2267999999999999</v>
      </c>
      <c r="K7460" s="18">
        <f>G7460*结论【关键目标】!C$27*0.7735*0.001</f>
        <v>0</v>
      </c>
      <c r="L7460" s="5">
        <v>0</v>
      </c>
      <c r="M7460" s="5">
        <f>ABS(IF(L7460&lt;=0,L7460/耗电量关键数据!$B$6/1000,L7460/耗电量关键数据!$B$5/1000))</f>
        <v>0</v>
      </c>
      <c r="N7460" s="5">
        <f>电气设备逐时使用率计算!H7436</f>
        <v>7.0130699999999999</v>
      </c>
      <c r="O7460" s="5">
        <f>灯光逐时使用率计算!H7436</f>
        <v>3.7403040000000001</v>
      </c>
      <c r="P7460" s="19">
        <f t="shared" si="1046"/>
        <v>10.753374000000001</v>
      </c>
      <c r="Q7460" s="19">
        <f t="shared" si="1050"/>
        <v>10.753374000000001</v>
      </c>
      <c r="R7460" s="20">
        <f t="shared" si="1047"/>
        <v>-10.753374000000001</v>
      </c>
      <c r="S7460" s="20">
        <f t="shared" si="1051"/>
        <v>10.753374000000001</v>
      </c>
      <c r="T7460" s="20">
        <f>IF((T7459+R7460)&lt;0,0,IF((T7459+R7460)&gt;结论【关键目标】!C$28,结论【关键目标】!C$28,T7459+R7460))</f>
        <v>0</v>
      </c>
      <c r="U7460" s="19">
        <f>IF((T7459+R7460)&lt;结论【关键目标】!$C$28,0,(发电量计算【计算逻辑页】!R7460+发电量计算【计算逻辑页】!T7459-结论【关键目标】!$C$28))</f>
        <v>0</v>
      </c>
      <c r="V7460" s="5">
        <f t="shared" si="1048"/>
        <v>0</v>
      </c>
      <c r="W7460" s="5">
        <f t="shared" si="1049"/>
        <v>0</v>
      </c>
      <c r="X7460" s="5">
        <f t="shared" si="1052"/>
        <v>0</v>
      </c>
    </row>
    <row r="7461" spans="1:24" x14ac:dyDescent="0.15">
      <c r="A7461" s="7">
        <v>7460</v>
      </c>
      <c r="B7461" s="7">
        <v>11</v>
      </c>
      <c r="C7461" s="7">
        <v>7</v>
      </c>
      <c r="D7461" s="7">
        <v>20</v>
      </c>
      <c r="E7461" s="7">
        <v>311</v>
      </c>
      <c r="F7461" s="7">
        <v>10</v>
      </c>
      <c r="G7461" s="7">
        <v>0</v>
      </c>
      <c r="H7461" s="7">
        <f t="shared" si="1044"/>
        <v>2</v>
      </c>
      <c r="I7461" s="16">
        <f t="shared" si="1045"/>
        <v>45237</v>
      </c>
      <c r="J7461" s="17">
        <v>1.2267999999999999</v>
      </c>
      <c r="K7461" s="18">
        <f>G7461*结论【关键目标】!C$27*0.7735*0.001</f>
        <v>0</v>
      </c>
      <c r="L7461" s="5">
        <v>0</v>
      </c>
      <c r="M7461" s="5">
        <f>ABS(IF(L7461&lt;=0,L7461/耗电量关键数据!$B$6/1000,L7461/耗电量关键数据!$B$5/1000))</f>
        <v>0</v>
      </c>
      <c r="N7461" s="5">
        <f>电气设备逐时使用率计算!H7437</f>
        <v>1.1688450000000001</v>
      </c>
      <c r="O7461" s="5">
        <f>灯光逐时使用率计算!H7437</f>
        <v>0.37403039999999999</v>
      </c>
      <c r="P7461" s="19">
        <f t="shared" si="1046"/>
        <v>1.5428754000000002</v>
      </c>
      <c r="Q7461" s="19">
        <f t="shared" si="1050"/>
        <v>1.5428754000000002</v>
      </c>
      <c r="R7461" s="20">
        <f t="shared" si="1047"/>
        <v>-1.5428754000000002</v>
      </c>
      <c r="S7461" s="20">
        <f t="shared" si="1051"/>
        <v>1.5428754000000002</v>
      </c>
      <c r="T7461" s="20">
        <f>IF((T7460+R7461)&lt;0,0,IF((T7460+R7461)&gt;结论【关键目标】!C$28,结论【关键目标】!C$28,T7460+R7461))</f>
        <v>0</v>
      </c>
      <c r="U7461" s="19">
        <f>IF((T7460+R7461)&lt;结论【关键目标】!$C$28,0,(发电量计算【计算逻辑页】!R7461+发电量计算【计算逻辑页】!T7460-结论【关键目标】!$C$28))</f>
        <v>0</v>
      </c>
      <c r="V7461" s="5">
        <f t="shared" si="1048"/>
        <v>0</v>
      </c>
      <c r="W7461" s="5">
        <f t="shared" si="1049"/>
        <v>0</v>
      </c>
      <c r="X7461" s="5">
        <f t="shared" si="1052"/>
        <v>0</v>
      </c>
    </row>
    <row r="7462" spans="1:24" x14ac:dyDescent="0.15">
      <c r="A7462" s="7">
        <v>7461</v>
      </c>
      <c r="B7462" s="7">
        <v>11</v>
      </c>
      <c r="C7462" s="7">
        <v>7</v>
      </c>
      <c r="D7462" s="7">
        <v>21</v>
      </c>
      <c r="E7462" s="7">
        <v>311</v>
      </c>
      <c r="F7462" s="7">
        <v>9.8000000000000007</v>
      </c>
      <c r="G7462" s="7">
        <v>0</v>
      </c>
      <c r="H7462" s="7">
        <f t="shared" si="1044"/>
        <v>2</v>
      </c>
      <c r="I7462" s="16">
        <f t="shared" si="1045"/>
        <v>45237</v>
      </c>
      <c r="J7462" s="17">
        <v>1.2267999999999999</v>
      </c>
      <c r="K7462" s="18">
        <f>G7462*结论【关键目标】!C$27*0.7735*0.001</f>
        <v>0</v>
      </c>
      <c r="L7462" s="5">
        <v>0</v>
      </c>
      <c r="M7462" s="5">
        <f>ABS(IF(L7462&lt;=0,L7462/耗电量关键数据!$B$6/1000,L7462/耗电量关键数据!$B$5/1000))</f>
        <v>0</v>
      </c>
      <c r="N7462" s="5">
        <f>电气设备逐时使用率计算!H7438</f>
        <v>1.1688450000000001</v>
      </c>
      <c r="O7462" s="5">
        <f>灯光逐时使用率计算!H7438</f>
        <v>0.37403039999999999</v>
      </c>
      <c r="P7462" s="19">
        <f t="shared" si="1046"/>
        <v>1.5428754000000002</v>
      </c>
      <c r="Q7462" s="19">
        <f t="shared" si="1050"/>
        <v>1.5428754000000002</v>
      </c>
      <c r="R7462" s="20">
        <f t="shared" si="1047"/>
        <v>-1.5428754000000002</v>
      </c>
      <c r="S7462" s="20">
        <f t="shared" si="1051"/>
        <v>1.5428754000000002</v>
      </c>
      <c r="T7462" s="20">
        <f>IF((T7461+R7462)&lt;0,0,IF((T7461+R7462)&gt;结论【关键目标】!C$28,结论【关键目标】!C$28,T7461+R7462))</f>
        <v>0</v>
      </c>
      <c r="U7462" s="19">
        <f>IF((T7461+R7462)&lt;结论【关键目标】!$C$28,0,(发电量计算【计算逻辑页】!R7462+发电量计算【计算逻辑页】!T7461-结论【关键目标】!$C$28))</f>
        <v>0</v>
      </c>
      <c r="V7462" s="5">
        <f t="shared" si="1048"/>
        <v>0</v>
      </c>
      <c r="W7462" s="5">
        <f t="shared" si="1049"/>
        <v>0</v>
      </c>
      <c r="X7462" s="5">
        <f t="shared" si="1052"/>
        <v>0</v>
      </c>
    </row>
    <row r="7463" spans="1:24" x14ac:dyDescent="0.15">
      <c r="A7463" s="7">
        <v>7462</v>
      </c>
      <c r="B7463" s="7">
        <v>11</v>
      </c>
      <c r="C7463" s="7">
        <v>7</v>
      </c>
      <c r="D7463" s="7">
        <v>22</v>
      </c>
      <c r="E7463" s="7">
        <v>311</v>
      </c>
      <c r="F7463" s="7">
        <v>8</v>
      </c>
      <c r="G7463" s="7">
        <v>0</v>
      </c>
      <c r="H7463" s="7">
        <f t="shared" si="1044"/>
        <v>2</v>
      </c>
      <c r="I7463" s="16">
        <f t="shared" si="1045"/>
        <v>45237</v>
      </c>
      <c r="J7463" s="17">
        <v>0.70809999999999995</v>
      </c>
      <c r="K7463" s="18">
        <f>G7463*结论【关键目标】!C$27*0.7735*0.001</f>
        <v>0</v>
      </c>
      <c r="L7463" s="5">
        <v>0</v>
      </c>
      <c r="M7463" s="5">
        <f>ABS(IF(L7463&lt;=0,L7463/耗电量关键数据!$B$6/1000,L7463/耗电量关键数据!$B$5/1000))</f>
        <v>0</v>
      </c>
      <c r="N7463" s="5">
        <f>电气设备逐时使用率计算!H7439</f>
        <v>1.1688450000000001</v>
      </c>
      <c r="O7463" s="5">
        <f>灯光逐时使用率计算!H7439</f>
        <v>0.37403039999999999</v>
      </c>
      <c r="P7463" s="19">
        <f t="shared" si="1046"/>
        <v>1.5428754000000002</v>
      </c>
      <c r="Q7463" s="19">
        <f t="shared" si="1050"/>
        <v>0</v>
      </c>
      <c r="R7463" s="20">
        <f t="shared" si="1047"/>
        <v>0</v>
      </c>
      <c r="S7463" s="20">
        <f t="shared" si="1051"/>
        <v>0</v>
      </c>
      <c r="T7463" s="20">
        <f>IF((T7462+R7463)&lt;0,0,IF((T7462+R7463)&gt;结论【关键目标】!C$28,结论【关键目标】!C$28,T7462+R7463))</f>
        <v>0</v>
      </c>
      <c r="U7463" s="19">
        <f>IF((T7462+R7463)&lt;结论【关键目标】!$C$28,0,(发电量计算【计算逻辑页】!R7463+发电量计算【计算逻辑页】!T7462-结论【关键目标】!$C$28))</f>
        <v>0</v>
      </c>
      <c r="V7463" s="5">
        <f t="shared" si="1048"/>
        <v>0</v>
      </c>
      <c r="W7463" s="5">
        <f t="shared" si="1049"/>
        <v>0</v>
      </c>
      <c r="X7463" s="5">
        <f t="shared" si="1052"/>
        <v>0</v>
      </c>
    </row>
    <row r="7464" spans="1:24" x14ac:dyDescent="0.15">
      <c r="A7464" s="7">
        <v>7463</v>
      </c>
      <c r="B7464" s="7">
        <v>11</v>
      </c>
      <c r="C7464" s="7">
        <v>7</v>
      </c>
      <c r="D7464" s="7">
        <v>23</v>
      </c>
      <c r="E7464" s="7">
        <v>311</v>
      </c>
      <c r="F7464" s="7">
        <v>7</v>
      </c>
      <c r="G7464" s="7">
        <v>0</v>
      </c>
      <c r="H7464" s="7">
        <f t="shared" si="1044"/>
        <v>2</v>
      </c>
      <c r="I7464" s="16">
        <f t="shared" si="1045"/>
        <v>45237</v>
      </c>
      <c r="J7464" s="17">
        <v>0.70809999999999995</v>
      </c>
      <c r="K7464" s="18">
        <f>G7464*结论【关键目标】!C$27*0.7735*0.001</f>
        <v>0</v>
      </c>
      <c r="L7464" s="5">
        <v>0</v>
      </c>
      <c r="M7464" s="5">
        <f>ABS(IF(L7464&lt;=0,L7464/耗电量关键数据!$B$6/1000,L7464/耗电量关键数据!$B$5/1000))</f>
        <v>0</v>
      </c>
      <c r="N7464" s="5">
        <f>电气设备逐时使用率计算!H7440</f>
        <v>1.1688450000000001</v>
      </c>
      <c r="O7464" s="5">
        <f>灯光逐时使用率计算!H7440</f>
        <v>0.37403039999999999</v>
      </c>
      <c r="P7464" s="19">
        <f t="shared" si="1046"/>
        <v>1.5428754000000002</v>
      </c>
      <c r="Q7464" s="19">
        <f t="shared" si="1050"/>
        <v>0</v>
      </c>
      <c r="R7464" s="20">
        <f t="shared" si="1047"/>
        <v>0</v>
      </c>
      <c r="S7464" s="20">
        <f t="shared" si="1051"/>
        <v>0</v>
      </c>
      <c r="T7464" s="20">
        <f>IF((T7463+R7464)&lt;0,0,IF((T7463+R7464)&gt;结论【关键目标】!C$28,结论【关键目标】!C$28,T7463+R7464))</f>
        <v>0</v>
      </c>
      <c r="U7464" s="19">
        <f>IF((T7463+R7464)&lt;结论【关键目标】!$C$28,0,(发电量计算【计算逻辑页】!R7464+发电量计算【计算逻辑页】!T7463-结论【关键目标】!$C$28))</f>
        <v>0</v>
      </c>
      <c r="V7464" s="5">
        <f t="shared" si="1048"/>
        <v>0</v>
      </c>
      <c r="W7464" s="5">
        <f t="shared" si="1049"/>
        <v>0</v>
      </c>
      <c r="X7464" s="5">
        <f t="shared" si="1052"/>
        <v>0</v>
      </c>
    </row>
    <row r="7465" spans="1:24" x14ac:dyDescent="0.15">
      <c r="A7465" s="7">
        <v>7464</v>
      </c>
      <c r="B7465" s="7">
        <v>11</v>
      </c>
      <c r="C7465" s="7">
        <v>7</v>
      </c>
      <c r="D7465" s="7">
        <v>24</v>
      </c>
      <c r="E7465" s="7">
        <v>311</v>
      </c>
      <c r="F7465" s="7">
        <v>8.1</v>
      </c>
      <c r="G7465" s="7">
        <v>0</v>
      </c>
      <c r="H7465" s="7">
        <f t="shared" si="1044"/>
        <v>2</v>
      </c>
      <c r="I7465" s="16">
        <f t="shared" si="1045"/>
        <v>45237</v>
      </c>
      <c r="J7465" s="17">
        <v>0.2407</v>
      </c>
      <c r="K7465" s="18">
        <f>G7465*结论【关键目标】!C$27*0.7735*0.001</f>
        <v>0</v>
      </c>
      <c r="L7465" s="5">
        <v>0</v>
      </c>
      <c r="M7465" s="5">
        <f>ABS(IF(L7465&lt;=0,L7465/耗电量关键数据!$B$6/1000,L7465/耗电量关键数据!$B$5/1000))</f>
        <v>0</v>
      </c>
      <c r="N7465" s="5">
        <f>电气设备逐时使用率计算!H7441</f>
        <v>1.1688450000000001</v>
      </c>
      <c r="O7465" s="5">
        <f>灯光逐时使用率计算!H7441</f>
        <v>0.37403039999999999</v>
      </c>
      <c r="P7465" s="19">
        <f t="shared" si="1046"/>
        <v>1.5428754000000002</v>
      </c>
      <c r="Q7465" s="19">
        <f t="shared" si="1050"/>
        <v>0</v>
      </c>
      <c r="R7465" s="20">
        <f t="shared" si="1047"/>
        <v>0</v>
      </c>
      <c r="S7465" s="20">
        <f t="shared" si="1051"/>
        <v>0</v>
      </c>
      <c r="T7465" s="20">
        <f>IF((T7464+R7465)&lt;0,0,IF((T7464+R7465)&gt;结论【关键目标】!C$28,结论【关键目标】!C$28,T7464+R7465))</f>
        <v>0</v>
      </c>
      <c r="U7465" s="19">
        <f>IF((T7464+R7465)&lt;结论【关键目标】!$C$28,0,(发电量计算【计算逻辑页】!R7465+发电量计算【计算逻辑页】!T7464-结论【关键目标】!$C$28))</f>
        <v>0</v>
      </c>
      <c r="V7465" s="5">
        <f t="shared" si="1048"/>
        <v>0</v>
      </c>
      <c r="W7465" s="5">
        <f t="shared" si="1049"/>
        <v>0</v>
      </c>
      <c r="X7465" s="5">
        <f t="shared" si="1052"/>
        <v>0</v>
      </c>
    </row>
    <row r="7466" spans="1:24" x14ac:dyDescent="0.15">
      <c r="A7466" s="7">
        <v>7465</v>
      </c>
      <c r="B7466" s="7">
        <v>11</v>
      </c>
      <c r="C7466" s="7">
        <v>8</v>
      </c>
      <c r="D7466" s="7">
        <v>1</v>
      </c>
      <c r="E7466" s="7">
        <v>312</v>
      </c>
      <c r="F7466" s="7">
        <v>7</v>
      </c>
      <c r="G7466" s="7">
        <v>0</v>
      </c>
      <c r="H7466" s="7">
        <f t="shared" si="1044"/>
        <v>3</v>
      </c>
      <c r="I7466" s="16">
        <f t="shared" si="1045"/>
        <v>45238</v>
      </c>
      <c r="J7466" s="17">
        <v>0.2407</v>
      </c>
      <c r="K7466" s="18">
        <f>G7466*结论【关键目标】!C$27*0.7735*0.001</f>
        <v>0</v>
      </c>
      <c r="L7466" s="5">
        <v>0</v>
      </c>
      <c r="M7466" s="5">
        <f>ABS(IF(L7466&lt;=0,L7466/耗电量关键数据!$B$6/1000,L7466/耗电量关键数据!$B$5/1000))</f>
        <v>0</v>
      </c>
      <c r="N7466" s="5">
        <f>电气设备逐时使用率计算!H7442</f>
        <v>1.1688450000000001</v>
      </c>
      <c r="O7466" s="5">
        <f>灯光逐时使用率计算!H7442</f>
        <v>0.37403039999999999</v>
      </c>
      <c r="P7466" s="19">
        <f t="shared" si="1046"/>
        <v>1.5428754000000002</v>
      </c>
      <c r="Q7466" s="19">
        <f t="shared" si="1050"/>
        <v>0</v>
      </c>
      <c r="R7466" s="20">
        <f t="shared" si="1047"/>
        <v>0</v>
      </c>
      <c r="S7466" s="20">
        <f t="shared" si="1051"/>
        <v>0</v>
      </c>
      <c r="T7466" s="20">
        <f>IF((T7465+R7466)&lt;0,0,IF((T7465+R7466)&gt;结论【关键目标】!C$28,结论【关键目标】!C$28,T7465+R7466))</f>
        <v>0</v>
      </c>
      <c r="U7466" s="19">
        <f>IF((T7465+R7466)&lt;结论【关键目标】!$C$28,0,(发电量计算【计算逻辑页】!R7466+发电量计算【计算逻辑页】!T7465-结论【关键目标】!$C$28))</f>
        <v>0</v>
      </c>
      <c r="V7466" s="5">
        <f t="shared" si="1048"/>
        <v>0</v>
      </c>
      <c r="W7466" s="5">
        <f t="shared" si="1049"/>
        <v>0</v>
      </c>
      <c r="X7466" s="5">
        <f t="shared" si="1052"/>
        <v>0</v>
      </c>
    </row>
    <row r="7467" spans="1:24" x14ac:dyDescent="0.15">
      <c r="A7467" s="7">
        <v>7466</v>
      </c>
      <c r="B7467" s="7">
        <v>11</v>
      </c>
      <c r="C7467" s="7">
        <v>8</v>
      </c>
      <c r="D7467" s="7">
        <v>2</v>
      </c>
      <c r="E7467" s="7">
        <v>312</v>
      </c>
      <c r="F7467" s="7">
        <v>6.3</v>
      </c>
      <c r="G7467" s="7">
        <v>0</v>
      </c>
      <c r="H7467" s="7">
        <f t="shared" si="1044"/>
        <v>3</v>
      </c>
      <c r="I7467" s="16">
        <f t="shared" si="1045"/>
        <v>45238</v>
      </c>
      <c r="J7467" s="17">
        <v>0.2407</v>
      </c>
      <c r="K7467" s="18">
        <f>G7467*结论【关键目标】!C$27*0.7735*0.001</f>
        <v>0</v>
      </c>
      <c r="L7467" s="5">
        <v>0</v>
      </c>
      <c r="M7467" s="5">
        <f>ABS(IF(L7467&lt;=0,L7467/耗电量关键数据!$B$6/1000,L7467/耗电量关键数据!$B$5/1000))</f>
        <v>0</v>
      </c>
      <c r="N7467" s="5">
        <f>电气设备逐时使用率计算!H7443</f>
        <v>1.1688450000000001</v>
      </c>
      <c r="O7467" s="5">
        <f>灯光逐时使用率计算!H7443</f>
        <v>0.37403039999999999</v>
      </c>
      <c r="P7467" s="19">
        <f t="shared" si="1046"/>
        <v>1.5428754000000002</v>
      </c>
      <c r="Q7467" s="19">
        <f t="shared" si="1050"/>
        <v>0</v>
      </c>
      <c r="R7467" s="20">
        <f t="shared" si="1047"/>
        <v>0</v>
      </c>
      <c r="S7467" s="20">
        <f t="shared" si="1051"/>
        <v>0</v>
      </c>
      <c r="T7467" s="20">
        <f>IF((T7466+R7467)&lt;0,0,IF((T7466+R7467)&gt;结论【关键目标】!C$28,结论【关键目标】!C$28,T7466+R7467))</f>
        <v>0</v>
      </c>
      <c r="U7467" s="19">
        <f>IF((T7466+R7467)&lt;结论【关键目标】!$C$28,0,(发电量计算【计算逻辑页】!R7467+发电量计算【计算逻辑页】!T7466-结论【关键目标】!$C$28))</f>
        <v>0</v>
      </c>
      <c r="V7467" s="5">
        <f t="shared" si="1048"/>
        <v>0</v>
      </c>
      <c r="W7467" s="5">
        <f t="shared" si="1049"/>
        <v>0</v>
      </c>
      <c r="X7467" s="5">
        <f t="shared" si="1052"/>
        <v>0</v>
      </c>
    </row>
    <row r="7468" spans="1:24" x14ac:dyDescent="0.15">
      <c r="A7468" s="7">
        <v>7467</v>
      </c>
      <c r="B7468" s="7">
        <v>11</v>
      </c>
      <c r="C7468" s="7">
        <v>8</v>
      </c>
      <c r="D7468" s="7">
        <v>3</v>
      </c>
      <c r="E7468" s="7">
        <v>312</v>
      </c>
      <c r="F7468" s="7">
        <v>5.6</v>
      </c>
      <c r="G7468" s="7">
        <v>0</v>
      </c>
      <c r="H7468" s="7">
        <f t="shared" si="1044"/>
        <v>3</v>
      </c>
      <c r="I7468" s="16">
        <f t="shared" si="1045"/>
        <v>45238</v>
      </c>
      <c r="J7468" s="17">
        <v>0.2407</v>
      </c>
      <c r="K7468" s="18">
        <f>G7468*结论【关键目标】!C$27*0.7735*0.001</f>
        <v>0</v>
      </c>
      <c r="L7468" s="5">
        <v>0</v>
      </c>
      <c r="M7468" s="5">
        <f>ABS(IF(L7468&lt;=0,L7468/耗电量关键数据!$B$6/1000,L7468/耗电量关键数据!$B$5/1000))</f>
        <v>0</v>
      </c>
      <c r="N7468" s="5">
        <f>电气设备逐时使用率计算!H7444</f>
        <v>1.1688450000000001</v>
      </c>
      <c r="O7468" s="5">
        <f>灯光逐时使用率计算!H7444</f>
        <v>0.37403039999999999</v>
      </c>
      <c r="P7468" s="19">
        <f t="shared" si="1046"/>
        <v>1.5428754000000002</v>
      </c>
      <c r="Q7468" s="19">
        <f t="shared" si="1050"/>
        <v>0</v>
      </c>
      <c r="R7468" s="20">
        <f t="shared" si="1047"/>
        <v>0</v>
      </c>
      <c r="S7468" s="20">
        <f t="shared" si="1051"/>
        <v>0</v>
      </c>
      <c r="T7468" s="20">
        <f>IF((T7467+R7468)&lt;0,0,IF((T7467+R7468)&gt;结论【关键目标】!C$28,结论【关键目标】!C$28,T7467+R7468))</f>
        <v>0</v>
      </c>
      <c r="U7468" s="19">
        <f>IF((T7467+R7468)&lt;结论【关键目标】!$C$28,0,(发电量计算【计算逻辑页】!R7468+发电量计算【计算逻辑页】!T7467-结论【关键目标】!$C$28))</f>
        <v>0</v>
      </c>
      <c r="V7468" s="5">
        <f t="shared" si="1048"/>
        <v>0</v>
      </c>
      <c r="W7468" s="5">
        <f t="shared" si="1049"/>
        <v>0</v>
      </c>
      <c r="X7468" s="5">
        <f t="shared" si="1052"/>
        <v>0</v>
      </c>
    </row>
    <row r="7469" spans="1:24" x14ac:dyDescent="0.15">
      <c r="A7469" s="7">
        <v>7468</v>
      </c>
      <c r="B7469" s="7">
        <v>11</v>
      </c>
      <c r="C7469" s="7">
        <v>8</v>
      </c>
      <c r="D7469" s="7">
        <v>4</v>
      </c>
      <c r="E7469" s="7">
        <v>312</v>
      </c>
      <c r="F7469" s="7">
        <v>5.3</v>
      </c>
      <c r="G7469" s="7">
        <v>0</v>
      </c>
      <c r="H7469" s="7">
        <f t="shared" si="1044"/>
        <v>3</v>
      </c>
      <c r="I7469" s="16">
        <f t="shared" si="1045"/>
        <v>45238</v>
      </c>
      <c r="J7469" s="17">
        <v>0.2407</v>
      </c>
      <c r="K7469" s="18">
        <f>G7469*结论【关键目标】!C$27*0.7735*0.001</f>
        <v>0</v>
      </c>
      <c r="L7469" s="5">
        <v>0</v>
      </c>
      <c r="M7469" s="5">
        <f>ABS(IF(L7469&lt;=0,L7469/耗电量关键数据!$B$6/1000,L7469/耗电量关键数据!$B$5/1000))</f>
        <v>0</v>
      </c>
      <c r="N7469" s="5">
        <f>电气设备逐时使用率计算!H7445</f>
        <v>1.1688450000000001</v>
      </c>
      <c r="O7469" s="5">
        <f>灯光逐时使用率计算!H7445</f>
        <v>0.37403039999999999</v>
      </c>
      <c r="P7469" s="19">
        <f t="shared" si="1046"/>
        <v>1.5428754000000002</v>
      </c>
      <c r="Q7469" s="19">
        <f t="shared" si="1050"/>
        <v>0</v>
      </c>
      <c r="R7469" s="20">
        <f t="shared" si="1047"/>
        <v>0</v>
      </c>
      <c r="S7469" s="20">
        <f t="shared" si="1051"/>
        <v>0</v>
      </c>
      <c r="T7469" s="20">
        <f>IF((T7468+R7469)&lt;0,0,IF((T7468+R7469)&gt;结论【关键目标】!C$28,结论【关键目标】!C$28,T7468+R7469))</f>
        <v>0</v>
      </c>
      <c r="U7469" s="19">
        <f>IF((T7468+R7469)&lt;结论【关键目标】!$C$28,0,(发电量计算【计算逻辑页】!R7469+发电量计算【计算逻辑页】!T7468-结论【关键目标】!$C$28))</f>
        <v>0</v>
      </c>
      <c r="V7469" s="5">
        <f t="shared" si="1048"/>
        <v>0</v>
      </c>
      <c r="W7469" s="5">
        <f t="shared" si="1049"/>
        <v>0</v>
      </c>
      <c r="X7469" s="5">
        <f t="shared" si="1052"/>
        <v>0</v>
      </c>
    </row>
    <row r="7470" spans="1:24" x14ac:dyDescent="0.15">
      <c r="A7470" s="7">
        <v>7469</v>
      </c>
      <c r="B7470" s="7">
        <v>11</v>
      </c>
      <c r="C7470" s="7">
        <v>8</v>
      </c>
      <c r="D7470" s="7">
        <v>5</v>
      </c>
      <c r="E7470" s="7">
        <v>312</v>
      </c>
      <c r="F7470" s="7">
        <v>5</v>
      </c>
      <c r="G7470" s="7">
        <v>0</v>
      </c>
      <c r="H7470" s="7">
        <f t="shared" si="1044"/>
        <v>3</v>
      </c>
      <c r="I7470" s="16">
        <f t="shared" si="1045"/>
        <v>45238</v>
      </c>
      <c r="J7470" s="17">
        <v>0.2407</v>
      </c>
      <c r="K7470" s="18">
        <f>G7470*结论【关键目标】!C$27*0.7735*0.001</f>
        <v>0</v>
      </c>
      <c r="L7470" s="5">
        <v>0</v>
      </c>
      <c r="M7470" s="5">
        <f>ABS(IF(L7470&lt;=0,L7470/耗电量关键数据!$B$6/1000,L7470/耗电量关键数据!$B$5/1000))</f>
        <v>0</v>
      </c>
      <c r="N7470" s="5">
        <f>电气设备逐时使用率计算!H7446</f>
        <v>1.1688450000000001</v>
      </c>
      <c r="O7470" s="5">
        <f>灯光逐时使用率计算!H7446</f>
        <v>0.37403039999999999</v>
      </c>
      <c r="P7470" s="19">
        <f t="shared" si="1046"/>
        <v>1.5428754000000002</v>
      </c>
      <c r="Q7470" s="19">
        <f t="shared" si="1050"/>
        <v>0</v>
      </c>
      <c r="R7470" s="20">
        <f t="shared" si="1047"/>
        <v>0</v>
      </c>
      <c r="S7470" s="20">
        <f t="shared" si="1051"/>
        <v>0</v>
      </c>
      <c r="T7470" s="20">
        <f>IF((T7469+R7470)&lt;0,0,IF((T7469+R7470)&gt;结论【关键目标】!C$28,结论【关键目标】!C$28,T7469+R7470))</f>
        <v>0</v>
      </c>
      <c r="U7470" s="19">
        <f>IF((T7469+R7470)&lt;结论【关键目标】!$C$28,0,(发电量计算【计算逻辑页】!R7470+发电量计算【计算逻辑页】!T7469-结论【关键目标】!$C$28))</f>
        <v>0</v>
      </c>
      <c r="V7470" s="5">
        <f t="shared" si="1048"/>
        <v>0</v>
      </c>
      <c r="W7470" s="5">
        <f t="shared" si="1049"/>
        <v>0</v>
      </c>
      <c r="X7470" s="5">
        <f t="shared" si="1052"/>
        <v>0</v>
      </c>
    </row>
    <row r="7471" spans="1:24" x14ac:dyDescent="0.15">
      <c r="A7471" s="7">
        <v>7470</v>
      </c>
      <c r="B7471" s="7">
        <v>11</v>
      </c>
      <c r="C7471" s="7">
        <v>8</v>
      </c>
      <c r="D7471" s="7">
        <v>6</v>
      </c>
      <c r="E7471" s="7">
        <v>312</v>
      </c>
      <c r="F7471" s="7">
        <v>4.8</v>
      </c>
      <c r="G7471" s="7">
        <v>0</v>
      </c>
      <c r="H7471" s="7">
        <f t="shared" si="1044"/>
        <v>3</v>
      </c>
      <c r="I7471" s="16">
        <f t="shared" si="1045"/>
        <v>45238</v>
      </c>
      <c r="J7471" s="17">
        <v>0.2407</v>
      </c>
      <c r="K7471" s="18">
        <f>G7471*结论【关键目标】!C$27*0.7735*0.001</f>
        <v>0</v>
      </c>
      <c r="L7471" s="5">
        <v>0</v>
      </c>
      <c r="M7471" s="5">
        <f>ABS(IF(L7471&lt;=0,L7471/耗电量关键数据!$B$6/1000,L7471/耗电量关键数据!$B$5/1000))</f>
        <v>0</v>
      </c>
      <c r="N7471" s="5">
        <f>电气设备逐时使用率计算!H7447</f>
        <v>1.1688450000000001</v>
      </c>
      <c r="O7471" s="5">
        <f>灯光逐时使用率计算!H7447</f>
        <v>0.37403039999999999</v>
      </c>
      <c r="P7471" s="19">
        <f t="shared" si="1046"/>
        <v>1.5428754000000002</v>
      </c>
      <c r="Q7471" s="19">
        <f t="shared" si="1050"/>
        <v>0</v>
      </c>
      <c r="R7471" s="20">
        <f t="shared" si="1047"/>
        <v>0</v>
      </c>
      <c r="S7471" s="20">
        <f t="shared" si="1051"/>
        <v>0</v>
      </c>
      <c r="T7471" s="20">
        <f>IF((T7470+R7471)&lt;0,0,IF((T7470+R7471)&gt;结论【关键目标】!C$28,结论【关键目标】!C$28,T7470+R7471))</f>
        <v>0</v>
      </c>
      <c r="U7471" s="19">
        <f>IF((T7470+R7471)&lt;结论【关键目标】!$C$28,0,(发电量计算【计算逻辑页】!R7471+发电量计算【计算逻辑页】!T7470-结论【关键目标】!$C$28))</f>
        <v>0</v>
      </c>
      <c r="V7471" s="5">
        <f t="shared" si="1048"/>
        <v>0</v>
      </c>
      <c r="W7471" s="5">
        <f t="shared" si="1049"/>
        <v>0</v>
      </c>
      <c r="X7471" s="5">
        <f t="shared" si="1052"/>
        <v>0</v>
      </c>
    </row>
    <row r="7472" spans="1:24" x14ac:dyDescent="0.15">
      <c r="A7472" s="7">
        <v>7471</v>
      </c>
      <c r="B7472" s="7">
        <v>11</v>
      </c>
      <c r="C7472" s="7">
        <v>8</v>
      </c>
      <c r="D7472" s="7">
        <v>7</v>
      </c>
      <c r="E7472" s="7">
        <v>312</v>
      </c>
      <c r="F7472" s="7">
        <v>4</v>
      </c>
      <c r="G7472" s="7">
        <v>0.2</v>
      </c>
      <c r="H7472" s="7">
        <f t="shared" si="1044"/>
        <v>3</v>
      </c>
      <c r="I7472" s="16">
        <f t="shared" si="1045"/>
        <v>45238</v>
      </c>
      <c r="J7472" s="17">
        <v>0.2407</v>
      </c>
      <c r="K7472" s="18">
        <f>G7472*结论【关键目标】!C$27*0.7735*0.001</f>
        <v>1.8564000000000001E-2</v>
      </c>
      <c r="L7472" s="5">
        <v>0</v>
      </c>
      <c r="M7472" s="5">
        <f>ABS(IF(L7472&lt;=0,L7472/耗电量关键数据!$B$6/1000,L7472/耗电量关键数据!$B$5/1000))</f>
        <v>0</v>
      </c>
      <c r="N7472" s="5">
        <f>电气设备逐时使用率计算!H7448</f>
        <v>2.3376900000000003</v>
      </c>
      <c r="O7472" s="5">
        <f>灯光逐时使用率计算!H7448</f>
        <v>1.2467680000000001</v>
      </c>
      <c r="P7472" s="19">
        <f t="shared" si="1046"/>
        <v>3.5844580000000006</v>
      </c>
      <c r="Q7472" s="19">
        <f t="shared" si="1050"/>
        <v>0</v>
      </c>
      <c r="R7472" s="20">
        <f t="shared" si="1047"/>
        <v>1.8564000000000001E-2</v>
      </c>
      <c r="S7472" s="20">
        <f t="shared" si="1051"/>
        <v>0</v>
      </c>
      <c r="T7472" s="20">
        <f>IF((T7471+R7472)&lt;0,0,IF((T7471+R7472)&gt;结论【关键目标】!C$28,结论【关键目标】!C$28,T7471+R7472))</f>
        <v>1.8564000000000001E-2</v>
      </c>
      <c r="U7472" s="19">
        <f>IF((T7471+R7472)&lt;结论【关键目标】!$C$28,0,(发电量计算【计算逻辑页】!R7472+发电量计算【计算逻辑页】!T7471-结论【关键目标】!$C$28))</f>
        <v>0</v>
      </c>
      <c r="V7472" s="5">
        <f t="shared" si="1048"/>
        <v>0</v>
      </c>
      <c r="W7472" s="5">
        <f t="shared" si="1049"/>
        <v>4.4683548000000002E-3</v>
      </c>
      <c r="X7472" s="5">
        <f t="shared" si="1052"/>
        <v>0</v>
      </c>
    </row>
    <row r="7473" spans="1:24" x14ac:dyDescent="0.15">
      <c r="A7473" s="7">
        <v>7472</v>
      </c>
      <c r="B7473" s="7">
        <v>11</v>
      </c>
      <c r="C7473" s="7">
        <v>8</v>
      </c>
      <c r="D7473" s="7">
        <v>8</v>
      </c>
      <c r="E7473" s="7">
        <v>312</v>
      </c>
      <c r="F7473" s="7">
        <v>4</v>
      </c>
      <c r="G7473" s="7">
        <v>48.4</v>
      </c>
      <c r="H7473" s="7">
        <f t="shared" si="1044"/>
        <v>3</v>
      </c>
      <c r="I7473" s="16">
        <f t="shared" si="1045"/>
        <v>45238</v>
      </c>
      <c r="J7473" s="17">
        <v>0.70809999999999995</v>
      </c>
      <c r="K7473" s="18">
        <f>G7473*结论【关键目标】!C$27*0.7735*0.001</f>
        <v>4.4924879999999998</v>
      </c>
      <c r="L7473" s="5">
        <v>0</v>
      </c>
      <c r="M7473" s="5">
        <f>ABS(IF(L7473&lt;=0,L7473/耗电量关键数据!$B$6/1000,L7473/耗电量关键数据!$B$5/1000))</f>
        <v>0</v>
      </c>
      <c r="N7473" s="5">
        <f>电气设备逐时使用率计算!H7449</f>
        <v>11.688450000000001</v>
      </c>
      <c r="O7473" s="5">
        <f>灯光逐时使用率计算!H7449</f>
        <v>6.2338399999999998</v>
      </c>
      <c r="P7473" s="19">
        <f t="shared" si="1046"/>
        <v>17.92229</v>
      </c>
      <c r="Q7473" s="19">
        <f t="shared" si="1050"/>
        <v>0</v>
      </c>
      <c r="R7473" s="20">
        <f t="shared" si="1047"/>
        <v>4.4924879999999998</v>
      </c>
      <c r="S7473" s="20">
        <f t="shared" si="1051"/>
        <v>0</v>
      </c>
      <c r="T7473" s="20">
        <f>IF((T7472+R7473)&lt;0,0,IF((T7472+R7473)&gt;结论【关键目标】!C$28,结论【关键目标】!C$28,T7472+R7473))</f>
        <v>4.5110519999999994</v>
      </c>
      <c r="U7473" s="19">
        <f>IF((T7472+R7473)&lt;结论【关键目标】!$C$28,0,(发电量计算【计算逻辑页】!R7473+发电量计算【计算逻辑页】!T7472-结论【关键目标】!$C$28))</f>
        <v>0</v>
      </c>
      <c r="V7473" s="5">
        <f t="shared" si="1048"/>
        <v>0</v>
      </c>
      <c r="W7473" s="5">
        <f t="shared" si="1049"/>
        <v>3.1811307527999997</v>
      </c>
      <c r="X7473" s="5">
        <f t="shared" si="1052"/>
        <v>0</v>
      </c>
    </row>
    <row r="7474" spans="1:24" x14ac:dyDescent="0.15">
      <c r="A7474" s="7">
        <v>7473</v>
      </c>
      <c r="B7474" s="7">
        <v>11</v>
      </c>
      <c r="C7474" s="7">
        <v>8</v>
      </c>
      <c r="D7474" s="7">
        <v>9</v>
      </c>
      <c r="E7474" s="7">
        <v>312</v>
      </c>
      <c r="F7474" s="7">
        <v>5.5</v>
      </c>
      <c r="G7474" s="7">
        <v>155.4</v>
      </c>
      <c r="H7474" s="7">
        <f t="shared" si="1044"/>
        <v>3</v>
      </c>
      <c r="I7474" s="16">
        <f t="shared" si="1045"/>
        <v>45238</v>
      </c>
      <c r="J7474" s="17">
        <v>0.70809999999999995</v>
      </c>
      <c r="K7474" s="18">
        <f>G7474*结论【关键目标】!C$27*0.7735*0.001</f>
        <v>14.424227999999999</v>
      </c>
      <c r="L7474" s="5">
        <v>0</v>
      </c>
      <c r="M7474" s="5">
        <f>ABS(IF(L7474&lt;=0,L7474/耗电量关键数据!$B$6/1000,L7474/耗电量关键数据!$B$5/1000))</f>
        <v>0</v>
      </c>
      <c r="N7474" s="5">
        <f>电气设备逐时使用率计算!H7450</f>
        <v>22.208055000000002</v>
      </c>
      <c r="O7474" s="5">
        <f>灯光逐时使用率计算!H7450</f>
        <v>11.844296</v>
      </c>
      <c r="P7474" s="19">
        <f t="shared" si="1046"/>
        <v>34.052351000000002</v>
      </c>
      <c r="Q7474" s="19">
        <f t="shared" si="1050"/>
        <v>0</v>
      </c>
      <c r="R7474" s="20">
        <f t="shared" si="1047"/>
        <v>14.424227999999999</v>
      </c>
      <c r="S7474" s="20">
        <f t="shared" si="1051"/>
        <v>0</v>
      </c>
      <c r="T7474" s="20">
        <f>IF((T7473+R7474)&lt;0,0,IF((T7473+R7474)&gt;结论【关键目标】!C$28,结论【关键目标】!C$28,T7473+R7474))</f>
        <v>18.935279999999999</v>
      </c>
      <c r="U7474" s="19">
        <f>IF((T7473+R7474)&lt;结论【关键目标】!$C$28,0,(发电量计算【计算逻辑页】!R7474+发电量计算【计算逻辑页】!T7473-结论【关键目标】!$C$28))</f>
        <v>0</v>
      </c>
      <c r="V7474" s="5">
        <f t="shared" si="1048"/>
        <v>0</v>
      </c>
      <c r="W7474" s="5">
        <f t="shared" si="1049"/>
        <v>10.213795846799998</v>
      </c>
      <c r="X7474" s="5">
        <f t="shared" si="1052"/>
        <v>0</v>
      </c>
    </row>
    <row r="7475" spans="1:24" x14ac:dyDescent="0.15">
      <c r="A7475" s="7">
        <v>7474</v>
      </c>
      <c r="B7475" s="7">
        <v>11</v>
      </c>
      <c r="C7475" s="7">
        <v>8</v>
      </c>
      <c r="D7475" s="7">
        <v>10</v>
      </c>
      <c r="E7475" s="7">
        <v>312</v>
      </c>
      <c r="F7475" s="7">
        <v>7</v>
      </c>
      <c r="G7475" s="7">
        <v>257.89999999999998</v>
      </c>
      <c r="H7475" s="7">
        <f t="shared" si="1044"/>
        <v>3</v>
      </c>
      <c r="I7475" s="16">
        <f t="shared" si="1045"/>
        <v>45238</v>
      </c>
      <c r="J7475" s="17">
        <v>0.70809999999999995</v>
      </c>
      <c r="K7475" s="18">
        <f>G7475*结论【关键目标】!C$27*0.7735*0.001</f>
        <v>23.938277999999997</v>
      </c>
      <c r="L7475" s="5">
        <v>0</v>
      </c>
      <c r="M7475" s="5">
        <f>ABS(IF(L7475&lt;=0,L7475/耗电量关键数据!$B$6/1000,L7475/耗电量关键数据!$B$5/1000))</f>
        <v>0</v>
      </c>
      <c r="N7475" s="5">
        <f>电气设备逐时使用率计算!H7451</f>
        <v>22.208055000000002</v>
      </c>
      <c r="O7475" s="5">
        <f>灯光逐时使用率计算!H7451</f>
        <v>11.844296</v>
      </c>
      <c r="P7475" s="19">
        <f t="shared" si="1046"/>
        <v>34.052351000000002</v>
      </c>
      <c r="Q7475" s="19">
        <f t="shared" si="1050"/>
        <v>0</v>
      </c>
      <c r="R7475" s="20">
        <f t="shared" si="1047"/>
        <v>23.938277999999997</v>
      </c>
      <c r="S7475" s="20">
        <f t="shared" si="1051"/>
        <v>0</v>
      </c>
      <c r="T7475" s="20">
        <f>IF((T7474+R7475)&lt;0,0,IF((T7474+R7475)&gt;结论【关键目标】!C$28,结论【关键目标】!C$28,T7474+R7475))</f>
        <v>22</v>
      </c>
      <c r="U7475" s="19">
        <f>IF((T7474+R7475)&lt;结论【关键目标】!$C$28,0,(发电量计算【计算逻辑页】!R7475+发电量计算【计算逻辑页】!T7474-结论【关键目标】!$C$28))</f>
        <v>20.873557999999996</v>
      </c>
      <c r="V7475" s="5">
        <f t="shared" si="1048"/>
        <v>7.3057452999999981</v>
      </c>
      <c r="W7475" s="5">
        <f t="shared" si="1049"/>
        <v>16.950694651799996</v>
      </c>
      <c r="X7475" s="5">
        <f t="shared" si="1052"/>
        <v>0</v>
      </c>
    </row>
    <row r="7476" spans="1:24" x14ac:dyDescent="0.15">
      <c r="A7476" s="7">
        <v>7475</v>
      </c>
      <c r="B7476" s="7">
        <v>11</v>
      </c>
      <c r="C7476" s="7">
        <v>8</v>
      </c>
      <c r="D7476" s="7">
        <v>11</v>
      </c>
      <c r="E7476" s="7">
        <v>312</v>
      </c>
      <c r="F7476" s="7">
        <v>10</v>
      </c>
      <c r="G7476" s="7">
        <v>361.1</v>
      </c>
      <c r="H7476" s="7">
        <f t="shared" si="1044"/>
        <v>3</v>
      </c>
      <c r="I7476" s="16">
        <f t="shared" si="1045"/>
        <v>45238</v>
      </c>
      <c r="J7476" s="17">
        <v>1.2267999999999999</v>
      </c>
      <c r="K7476" s="18">
        <f>G7476*结论【关键目标】!C$27*0.7735*0.001</f>
        <v>33.517301999999994</v>
      </c>
      <c r="L7476" s="5">
        <v>0</v>
      </c>
      <c r="M7476" s="5">
        <f>ABS(IF(L7476&lt;=0,L7476/耗电量关键数据!$B$6/1000,L7476/耗电量关键数据!$B$5/1000))</f>
        <v>0</v>
      </c>
      <c r="N7476" s="5">
        <f>电气设备逐时使用率计算!H7452</f>
        <v>22.208055000000002</v>
      </c>
      <c r="O7476" s="5">
        <f>灯光逐时使用率计算!H7452</f>
        <v>11.844296</v>
      </c>
      <c r="P7476" s="19">
        <f t="shared" si="1046"/>
        <v>34.052351000000002</v>
      </c>
      <c r="Q7476" s="19">
        <f t="shared" si="1050"/>
        <v>34.052351000000002</v>
      </c>
      <c r="R7476" s="20">
        <f t="shared" si="1047"/>
        <v>-0.53504900000000788</v>
      </c>
      <c r="S7476" s="20">
        <f t="shared" si="1051"/>
        <v>0.53504900000000788</v>
      </c>
      <c r="T7476" s="20">
        <f>IF((T7475+R7476)&lt;0,0,IF((T7475+R7476)&gt;结论【关键目标】!C$28,结论【关键目标】!C$28,T7475+R7476))</f>
        <v>21.464950999999992</v>
      </c>
      <c r="U7476" s="19">
        <f>IF((T7475+R7476)&lt;结论【关键目标】!$C$28,0,(发电量计算【计算逻辑页】!R7476+发电量计算【计算逻辑页】!T7475-结论【关键目标】!$C$28))</f>
        <v>0</v>
      </c>
      <c r="V7476" s="5">
        <f t="shared" si="1048"/>
        <v>0</v>
      </c>
      <c r="W7476" s="5">
        <f t="shared" si="1049"/>
        <v>41.119026093599992</v>
      </c>
      <c r="X7476" s="5">
        <f t="shared" si="1052"/>
        <v>0.46913096320000686</v>
      </c>
    </row>
    <row r="7477" spans="1:24" x14ac:dyDescent="0.15">
      <c r="A7477" s="7">
        <v>7476</v>
      </c>
      <c r="B7477" s="7">
        <v>11</v>
      </c>
      <c r="C7477" s="7">
        <v>8</v>
      </c>
      <c r="D7477" s="7">
        <v>12</v>
      </c>
      <c r="E7477" s="7">
        <v>312</v>
      </c>
      <c r="F7477" s="7">
        <v>11.5</v>
      </c>
      <c r="G7477" s="7">
        <v>418.8</v>
      </c>
      <c r="H7477" s="7">
        <f t="shared" si="1044"/>
        <v>3</v>
      </c>
      <c r="I7477" s="16">
        <f t="shared" si="1045"/>
        <v>45238</v>
      </c>
      <c r="J7477" s="17">
        <v>1.2267999999999999</v>
      </c>
      <c r="K7477" s="18">
        <f>G7477*结论【关键目标】!C$27*0.7735*0.001</f>
        <v>38.873016</v>
      </c>
      <c r="L7477" s="5">
        <v>0</v>
      </c>
      <c r="M7477" s="5">
        <f>ABS(IF(L7477&lt;=0,L7477/耗电量关键数据!$B$6/1000,L7477/耗电量关键数据!$B$5/1000))</f>
        <v>0</v>
      </c>
      <c r="N7477" s="5">
        <f>电气设备逐时使用率计算!H7453</f>
        <v>11.688450000000001</v>
      </c>
      <c r="O7477" s="5">
        <f>灯光逐时使用率计算!H7453</f>
        <v>9.9741440000000008</v>
      </c>
      <c r="P7477" s="19">
        <f t="shared" si="1046"/>
        <v>21.662594000000002</v>
      </c>
      <c r="Q7477" s="19">
        <f t="shared" si="1050"/>
        <v>21.662594000000002</v>
      </c>
      <c r="R7477" s="20">
        <f t="shared" si="1047"/>
        <v>17.210421999999998</v>
      </c>
      <c r="S7477" s="20">
        <f t="shared" si="1051"/>
        <v>0</v>
      </c>
      <c r="T7477" s="20">
        <f>IF((T7476+R7477)&lt;0,0,IF((T7476+R7477)&gt;结论【关键目标】!C$28,结论【关键目标】!C$28,T7476+R7477))</f>
        <v>22</v>
      </c>
      <c r="U7477" s="19">
        <f>IF((T7476+R7477)&lt;结论【关键目标】!$C$28,0,(发电量计算【计算逻辑页】!R7477+发电量计算【计算逻辑页】!T7476-结论【关键目标】!$C$28))</f>
        <v>16.675372999999993</v>
      </c>
      <c r="V7477" s="5">
        <f t="shared" si="1048"/>
        <v>5.8363805499999977</v>
      </c>
      <c r="W7477" s="5">
        <f t="shared" si="1049"/>
        <v>26.5756703192</v>
      </c>
      <c r="X7477" s="5">
        <f t="shared" si="1052"/>
        <v>0</v>
      </c>
    </row>
    <row r="7478" spans="1:24" x14ac:dyDescent="0.15">
      <c r="A7478" s="7">
        <v>7477</v>
      </c>
      <c r="B7478" s="7">
        <v>11</v>
      </c>
      <c r="C7478" s="7">
        <v>8</v>
      </c>
      <c r="D7478" s="7">
        <v>13</v>
      </c>
      <c r="E7478" s="7">
        <v>312</v>
      </c>
      <c r="F7478" s="7">
        <v>12</v>
      </c>
      <c r="G7478" s="7">
        <v>354.1</v>
      </c>
      <c r="H7478" s="7">
        <f t="shared" si="1044"/>
        <v>3</v>
      </c>
      <c r="I7478" s="16">
        <f t="shared" si="1045"/>
        <v>45238</v>
      </c>
      <c r="J7478" s="17">
        <v>1.2267999999999999</v>
      </c>
      <c r="K7478" s="18">
        <f>G7478*结论【关键目标】!C$27*0.7735*0.001</f>
        <v>32.867562</v>
      </c>
      <c r="L7478" s="5">
        <v>0</v>
      </c>
      <c r="M7478" s="5">
        <f>ABS(IF(L7478&lt;=0,L7478/耗电量关键数据!$B$6/1000,L7478/耗电量关键数据!$B$5/1000))</f>
        <v>0</v>
      </c>
      <c r="N7478" s="5">
        <f>电气设备逐时使用率计算!H7454</f>
        <v>11.688450000000001</v>
      </c>
      <c r="O7478" s="5">
        <f>灯光逐时使用率计算!H7454</f>
        <v>9.9741440000000008</v>
      </c>
      <c r="P7478" s="19">
        <f t="shared" si="1046"/>
        <v>21.662594000000002</v>
      </c>
      <c r="Q7478" s="19">
        <f t="shared" si="1050"/>
        <v>21.662594000000002</v>
      </c>
      <c r="R7478" s="20">
        <f t="shared" si="1047"/>
        <v>11.204967999999997</v>
      </c>
      <c r="S7478" s="20">
        <f t="shared" si="1051"/>
        <v>0</v>
      </c>
      <c r="T7478" s="20">
        <f>IF((T7477+R7478)&lt;0,0,IF((T7477+R7478)&gt;结论【关键目标】!C$28,结论【关键目标】!C$28,T7477+R7478))</f>
        <v>22</v>
      </c>
      <c r="U7478" s="19">
        <f>IF((T7477+R7478)&lt;结论【关键目标】!$C$28,0,(发电量计算【计算逻辑页】!R7478+发电量计算【计算逻辑页】!T7477-结论【关键目标】!$C$28))</f>
        <v>11.204967999999994</v>
      </c>
      <c r="V7478" s="5">
        <f t="shared" si="1048"/>
        <v>3.9217387999999977</v>
      </c>
      <c r="W7478" s="5">
        <f t="shared" si="1049"/>
        <v>26.5756703192</v>
      </c>
      <c r="X7478" s="5">
        <f t="shared" si="1052"/>
        <v>0</v>
      </c>
    </row>
    <row r="7479" spans="1:24" x14ac:dyDescent="0.15">
      <c r="A7479" s="7">
        <v>7478</v>
      </c>
      <c r="B7479" s="7">
        <v>11</v>
      </c>
      <c r="C7479" s="7">
        <v>8</v>
      </c>
      <c r="D7479" s="7">
        <v>14</v>
      </c>
      <c r="E7479" s="7">
        <v>312</v>
      </c>
      <c r="F7479" s="7">
        <v>13</v>
      </c>
      <c r="G7479" s="7">
        <v>265.5</v>
      </c>
      <c r="H7479" s="7">
        <f t="shared" si="1044"/>
        <v>3</v>
      </c>
      <c r="I7479" s="16">
        <f t="shared" si="1045"/>
        <v>45238</v>
      </c>
      <c r="J7479" s="17">
        <v>1.2267999999999999</v>
      </c>
      <c r="K7479" s="18">
        <f>G7479*结论【关键目标】!C$27*0.7735*0.001</f>
        <v>24.643709999999999</v>
      </c>
      <c r="L7479" s="5">
        <v>0</v>
      </c>
      <c r="M7479" s="5">
        <f>ABS(IF(L7479&lt;=0,L7479/耗电量关键数据!$B$6/1000,L7479/耗电量关键数据!$B$5/1000))</f>
        <v>0</v>
      </c>
      <c r="N7479" s="5">
        <f>电气设备逐时使用率计算!H7455</f>
        <v>22.208055000000002</v>
      </c>
      <c r="O7479" s="5">
        <f>灯光逐时使用率计算!H7455</f>
        <v>11.844296</v>
      </c>
      <c r="P7479" s="19">
        <f t="shared" si="1046"/>
        <v>34.052351000000002</v>
      </c>
      <c r="Q7479" s="19">
        <f t="shared" si="1050"/>
        <v>34.052351000000002</v>
      </c>
      <c r="R7479" s="20">
        <f t="shared" si="1047"/>
        <v>-9.4086410000000029</v>
      </c>
      <c r="S7479" s="20">
        <f t="shared" si="1051"/>
        <v>9.4086410000000029</v>
      </c>
      <c r="T7479" s="20">
        <f>IF((T7478+R7479)&lt;0,0,IF((T7478+R7479)&gt;结论【关键目标】!C$28,结论【关键目标】!C$28,T7478+R7479))</f>
        <v>12.591358999999997</v>
      </c>
      <c r="U7479" s="19">
        <f>IF((T7478+R7479)&lt;结论【关键目标】!$C$28,0,(发电量计算【计算逻辑页】!R7479+发电量计算【计算逻辑页】!T7478-结论【关键目标】!$C$28))</f>
        <v>0</v>
      </c>
      <c r="V7479" s="5">
        <f t="shared" si="1048"/>
        <v>0</v>
      </c>
      <c r="W7479" s="5">
        <f t="shared" si="1049"/>
        <v>30.232903427999997</v>
      </c>
      <c r="X7479" s="5">
        <f t="shared" si="1052"/>
        <v>8.2494964288000023</v>
      </c>
    </row>
    <row r="7480" spans="1:24" x14ac:dyDescent="0.15">
      <c r="A7480" s="7">
        <v>7479</v>
      </c>
      <c r="B7480" s="7">
        <v>11</v>
      </c>
      <c r="C7480" s="7">
        <v>8</v>
      </c>
      <c r="D7480" s="7">
        <v>15</v>
      </c>
      <c r="E7480" s="7">
        <v>312</v>
      </c>
      <c r="F7480" s="7">
        <v>13.3</v>
      </c>
      <c r="G7480" s="7">
        <v>179.7</v>
      </c>
      <c r="H7480" s="7">
        <f t="shared" si="1044"/>
        <v>3</v>
      </c>
      <c r="I7480" s="16">
        <f t="shared" si="1045"/>
        <v>45238</v>
      </c>
      <c r="J7480" s="17">
        <v>1.2267999999999999</v>
      </c>
      <c r="K7480" s="18">
        <f>G7480*结论【关键目标】!C$27*0.7735*0.001</f>
        <v>16.679754000000003</v>
      </c>
      <c r="L7480" s="5">
        <v>0</v>
      </c>
      <c r="M7480" s="5">
        <f>ABS(IF(L7480&lt;=0,L7480/耗电量关键数据!$B$6/1000,L7480/耗电量关键数据!$B$5/1000))</f>
        <v>0</v>
      </c>
      <c r="N7480" s="5">
        <f>电气设备逐时使用率计算!H7456</f>
        <v>22.208055000000002</v>
      </c>
      <c r="O7480" s="5">
        <f>灯光逐时使用率计算!H7456</f>
        <v>11.844296</v>
      </c>
      <c r="P7480" s="19">
        <f t="shared" si="1046"/>
        <v>34.052351000000002</v>
      </c>
      <c r="Q7480" s="19">
        <f t="shared" si="1050"/>
        <v>34.052351000000002</v>
      </c>
      <c r="R7480" s="20">
        <f t="shared" si="1047"/>
        <v>-17.372596999999999</v>
      </c>
      <c r="S7480" s="20">
        <f t="shared" si="1051"/>
        <v>17.372596999999999</v>
      </c>
      <c r="T7480" s="20">
        <f>IF((T7479+R7480)&lt;0,0,IF((T7479+R7480)&gt;结论【关键目标】!C$28,结论【关键目标】!C$28,T7479+R7480))</f>
        <v>0</v>
      </c>
      <c r="U7480" s="19">
        <f>IF((T7479+R7480)&lt;结论【关键目标】!$C$28,0,(发电量计算【计算逻辑页】!R7480+发电量计算【计算逻辑页】!T7479-结论【关键目标】!$C$28))</f>
        <v>0</v>
      </c>
      <c r="V7480" s="5">
        <f t="shared" si="1048"/>
        <v>0</v>
      </c>
      <c r="W7480" s="5">
        <f t="shared" si="1049"/>
        <v>20.462722207200002</v>
      </c>
      <c r="X7480" s="5">
        <f t="shared" si="1052"/>
        <v>0</v>
      </c>
    </row>
    <row r="7481" spans="1:24" x14ac:dyDescent="0.15">
      <c r="A7481" s="7">
        <v>7480</v>
      </c>
      <c r="B7481" s="7">
        <v>11</v>
      </c>
      <c r="C7481" s="7">
        <v>8</v>
      </c>
      <c r="D7481" s="7">
        <v>16</v>
      </c>
      <c r="E7481" s="7">
        <v>312</v>
      </c>
      <c r="F7481" s="7">
        <v>14</v>
      </c>
      <c r="G7481" s="7">
        <v>60.2</v>
      </c>
      <c r="H7481" s="7">
        <f t="shared" si="1044"/>
        <v>3</v>
      </c>
      <c r="I7481" s="16">
        <f t="shared" si="1045"/>
        <v>45238</v>
      </c>
      <c r="J7481" s="17">
        <v>0.70809999999999995</v>
      </c>
      <c r="K7481" s="18">
        <f>G7481*结论【关键目标】!C$27*0.7735*0.001</f>
        <v>5.587764</v>
      </c>
      <c r="L7481" s="5">
        <v>0</v>
      </c>
      <c r="M7481" s="5">
        <f>ABS(IF(L7481&lt;=0,L7481/耗电量关键数据!$B$6/1000,L7481/耗电量关键数据!$B$5/1000))</f>
        <v>0</v>
      </c>
      <c r="N7481" s="5">
        <f>电气设备逐时使用率计算!H7457</f>
        <v>22.208055000000002</v>
      </c>
      <c r="O7481" s="5">
        <f>灯光逐时使用率计算!H7457</f>
        <v>11.844296</v>
      </c>
      <c r="P7481" s="19">
        <f t="shared" si="1046"/>
        <v>34.052351000000002</v>
      </c>
      <c r="Q7481" s="19">
        <f t="shared" si="1050"/>
        <v>0</v>
      </c>
      <c r="R7481" s="20">
        <f t="shared" si="1047"/>
        <v>5.587764</v>
      </c>
      <c r="S7481" s="20">
        <f t="shared" si="1051"/>
        <v>0</v>
      </c>
      <c r="T7481" s="20">
        <f>IF((T7480+R7481)&lt;0,0,IF((T7480+R7481)&gt;结论【关键目标】!C$28,结论【关键目标】!C$28,T7480+R7481))</f>
        <v>5.587764</v>
      </c>
      <c r="U7481" s="19">
        <f>IF((T7480+R7481)&lt;结论【关键目标】!$C$28,0,(发电量计算【计算逻辑页】!R7481+发电量计算【计算逻辑页】!T7480-结论【关键目标】!$C$28))</f>
        <v>0</v>
      </c>
      <c r="V7481" s="5">
        <f t="shared" si="1048"/>
        <v>0</v>
      </c>
      <c r="W7481" s="5">
        <f t="shared" si="1049"/>
        <v>3.9566956883999995</v>
      </c>
      <c r="X7481" s="5">
        <f t="shared" si="1052"/>
        <v>0</v>
      </c>
    </row>
    <row r="7482" spans="1:24" x14ac:dyDescent="0.15">
      <c r="A7482" s="7">
        <v>7481</v>
      </c>
      <c r="B7482" s="7">
        <v>11</v>
      </c>
      <c r="C7482" s="7">
        <v>8</v>
      </c>
      <c r="D7482" s="7">
        <v>17</v>
      </c>
      <c r="E7482" s="7">
        <v>312</v>
      </c>
      <c r="F7482" s="7">
        <v>13</v>
      </c>
      <c r="G7482" s="7">
        <v>0</v>
      </c>
      <c r="H7482" s="7">
        <f t="shared" si="1044"/>
        <v>3</v>
      </c>
      <c r="I7482" s="16">
        <f t="shared" si="1045"/>
        <v>45238</v>
      </c>
      <c r="J7482" s="17">
        <v>0.70809999999999995</v>
      </c>
      <c r="K7482" s="18">
        <f>G7482*结论【关键目标】!C$27*0.7735*0.001</f>
        <v>0</v>
      </c>
      <c r="L7482" s="5">
        <v>0</v>
      </c>
      <c r="M7482" s="5">
        <f>ABS(IF(L7482&lt;=0,L7482/耗电量关键数据!$B$6/1000,L7482/耗电量关键数据!$B$5/1000))</f>
        <v>0</v>
      </c>
      <c r="N7482" s="5">
        <f>电气设备逐时使用率计算!H7458</f>
        <v>22.208055000000002</v>
      </c>
      <c r="O7482" s="5">
        <f>灯光逐时使用率计算!H7458</f>
        <v>11.844296</v>
      </c>
      <c r="P7482" s="19">
        <f t="shared" si="1046"/>
        <v>34.052351000000002</v>
      </c>
      <c r="Q7482" s="19">
        <f t="shared" si="1050"/>
        <v>0</v>
      </c>
      <c r="R7482" s="20">
        <f t="shared" si="1047"/>
        <v>0</v>
      </c>
      <c r="S7482" s="20">
        <f t="shared" si="1051"/>
        <v>0</v>
      </c>
      <c r="T7482" s="20">
        <f>IF((T7481+R7482)&lt;0,0,IF((T7481+R7482)&gt;结论【关键目标】!C$28,结论【关键目标】!C$28,T7481+R7482))</f>
        <v>5.587764</v>
      </c>
      <c r="U7482" s="19">
        <f>IF((T7481+R7482)&lt;结论【关键目标】!$C$28,0,(发电量计算【计算逻辑页】!R7482+发电量计算【计算逻辑页】!T7481-结论【关键目标】!$C$28))</f>
        <v>0</v>
      </c>
      <c r="V7482" s="5">
        <f t="shared" si="1048"/>
        <v>0</v>
      </c>
      <c r="W7482" s="5">
        <f t="shared" si="1049"/>
        <v>0</v>
      </c>
      <c r="X7482" s="5">
        <f t="shared" si="1052"/>
        <v>0</v>
      </c>
    </row>
    <row r="7483" spans="1:24" x14ac:dyDescent="0.15">
      <c r="A7483" s="7">
        <v>7482</v>
      </c>
      <c r="B7483" s="7">
        <v>11</v>
      </c>
      <c r="C7483" s="7">
        <v>8</v>
      </c>
      <c r="D7483" s="7">
        <v>18</v>
      </c>
      <c r="E7483" s="7">
        <v>312</v>
      </c>
      <c r="F7483" s="7">
        <v>12.3</v>
      </c>
      <c r="G7483" s="7">
        <v>0</v>
      </c>
      <c r="H7483" s="7">
        <f t="shared" si="1044"/>
        <v>3</v>
      </c>
      <c r="I7483" s="16">
        <f t="shared" si="1045"/>
        <v>45238</v>
      </c>
      <c r="J7483" s="17">
        <v>0.70809999999999995</v>
      </c>
      <c r="K7483" s="18">
        <f>G7483*结论【关键目标】!C$27*0.7735*0.001</f>
        <v>0</v>
      </c>
      <c r="L7483" s="5">
        <v>0</v>
      </c>
      <c r="M7483" s="5">
        <f>ABS(IF(L7483&lt;=0,L7483/耗电量关键数据!$B$6/1000,L7483/耗电量关键数据!$B$5/1000))</f>
        <v>0</v>
      </c>
      <c r="N7483" s="5">
        <f>电气设备逐时使用率计算!H7459</f>
        <v>7.0130699999999999</v>
      </c>
      <c r="O7483" s="5">
        <f>灯光逐时使用率计算!H7459</f>
        <v>3.7403040000000001</v>
      </c>
      <c r="P7483" s="19">
        <f t="shared" si="1046"/>
        <v>10.753374000000001</v>
      </c>
      <c r="Q7483" s="19">
        <f t="shared" si="1050"/>
        <v>0</v>
      </c>
      <c r="R7483" s="20">
        <f t="shared" si="1047"/>
        <v>0</v>
      </c>
      <c r="S7483" s="20">
        <f t="shared" si="1051"/>
        <v>0</v>
      </c>
      <c r="T7483" s="20">
        <f>IF((T7482+R7483)&lt;0,0,IF((T7482+R7483)&gt;结论【关键目标】!C$28,结论【关键目标】!C$28,T7482+R7483))</f>
        <v>5.587764</v>
      </c>
      <c r="U7483" s="19">
        <f>IF((T7482+R7483)&lt;结论【关键目标】!$C$28,0,(发电量计算【计算逻辑页】!R7483+发电量计算【计算逻辑页】!T7482-结论【关键目标】!$C$28))</f>
        <v>0</v>
      </c>
      <c r="V7483" s="5">
        <f t="shared" si="1048"/>
        <v>0</v>
      </c>
      <c r="W7483" s="5">
        <f t="shared" si="1049"/>
        <v>0</v>
      </c>
      <c r="X7483" s="5">
        <f t="shared" si="1052"/>
        <v>0</v>
      </c>
    </row>
    <row r="7484" spans="1:24" x14ac:dyDescent="0.15">
      <c r="A7484" s="7">
        <v>7483</v>
      </c>
      <c r="B7484" s="7">
        <v>11</v>
      </c>
      <c r="C7484" s="7">
        <v>8</v>
      </c>
      <c r="D7484" s="7">
        <v>19</v>
      </c>
      <c r="E7484" s="7">
        <v>312</v>
      </c>
      <c r="F7484" s="7">
        <v>11</v>
      </c>
      <c r="G7484" s="7">
        <v>0</v>
      </c>
      <c r="H7484" s="7">
        <f t="shared" si="1044"/>
        <v>3</v>
      </c>
      <c r="I7484" s="16">
        <f t="shared" si="1045"/>
        <v>45238</v>
      </c>
      <c r="J7484" s="17">
        <v>1.2267999999999999</v>
      </c>
      <c r="K7484" s="18">
        <f>G7484*结论【关键目标】!C$27*0.7735*0.001</f>
        <v>0</v>
      </c>
      <c r="L7484" s="5">
        <v>0</v>
      </c>
      <c r="M7484" s="5">
        <f>ABS(IF(L7484&lt;=0,L7484/耗电量关键数据!$B$6/1000,L7484/耗电量关键数据!$B$5/1000))</f>
        <v>0</v>
      </c>
      <c r="N7484" s="5">
        <f>电气设备逐时使用率计算!H7460</f>
        <v>7.0130699999999999</v>
      </c>
      <c r="O7484" s="5">
        <f>灯光逐时使用率计算!H7460</f>
        <v>3.7403040000000001</v>
      </c>
      <c r="P7484" s="19">
        <f t="shared" si="1046"/>
        <v>10.753374000000001</v>
      </c>
      <c r="Q7484" s="19">
        <f t="shared" si="1050"/>
        <v>10.753374000000001</v>
      </c>
      <c r="R7484" s="20">
        <f t="shared" si="1047"/>
        <v>-10.753374000000001</v>
      </c>
      <c r="S7484" s="20">
        <f t="shared" si="1051"/>
        <v>10.753374000000001</v>
      </c>
      <c r="T7484" s="20">
        <f>IF((T7483+R7484)&lt;0,0,IF((T7483+R7484)&gt;结论【关键目标】!C$28,结论【关键目标】!C$28,T7483+R7484))</f>
        <v>0</v>
      </c>
      <c r="U7484" s="19">
        <f>IF((T7483+R7484)&lt;结论【关键目标】!$C$28,0,(发电量计算【计算逻辑页】!R7484+发电量计算【计算逻辑页】!T7483-结论【关键目标】!$C$28))</f>
        <v>0</v>
      </c>
      <c r="V7484" s="5">
        <f t="shared" si="1048"/>
        <v>0</v>
      </c>
      <c r="W7484" s="5">
        <f t="shared" si="1049"/>
        <v>0</v>
      </c>
      <c r="X7484" s="5">
        <f t="shared" si="1052"/>
        <v>0</v>
      </c>
    </row>
    <row r="7485" spans="1:24" x14ac:dyDescent="0.15">
      <c r="A7485" s="7">
        <v>7484</v>
      </c>
      <c r="B7485" s="7">
        <v>11</v>
      </c>
      <c r="C7485" s="7">
        <v>8</v>
      </c>
      <c r="D7485" s="7">
        <v>20</v>
      </c>
      <c r="E7485" s="7">
        <v>312</v>
      </c>
      <c r="F7485" s="7">
        <v>10</v>
      </c>
      <c r="G7485" s="7">
        <v>0</v>
      </c>
      <c r="H7485" s="7">
        <f t="shared" si="1044"/>
        <v>3</v>
      </c>
      <c r="I7485" s="16">
        <f t="shared" si="1045"/>
        <v>45238</v>
      </c>
      <c r="J7485" s="17">
        <v>1.2267999999999999</v>
      </c>
      <c r="K7485" s="18">
        <f>G7485*结论【关键目标】!C$27*0.7735*0.001</f>
        <v>0</v>
      </c>
      <c r="L7485" s="5">
        <v>0</v>
      </c>
      <c r="M7485" s="5">
        <f>ABS(IF(L7485&lt;=0,L7485/耗电量关键数据!$B$6/1000,L7485/耗电量关键数据!$B$5/1000))</f>
        <v>0</v>
      </c>
      <c r="N7485" s="5">
        <f>电气设备逐时使用率计算!H7461</f>
        <v>1.1688450000000001</v>
      </c>
      <c r="O7485" s="5">
        <f>灯光逐时使用率计算!H7461</f>
        <v>0.37403039999999999</v>
      </c>
      <c r="P7485" s="19">
        <f t="shared" si="1046"/>
        <v>1.5428754000000002</v>
      </c>
      <c r="Q7485" s="19">
        <f t="shared" si="1050"/>
        <v>1.5428754000000002</v>
      </c>
      <c r="R7485" s="20">
        <f t="shared" si="1047"/>
        <v>-1.5428754000000002</v>
      </c>
      <c r="S7485" s="20">
        <f t="shared" si="1051"/>
        <v>1.5428754000000002</v>
      </c>
      <c r="T7485" s="20">
        <f>IF((T7484+R7485)&lt;0,0,IF((T7484+R7485)&gt;结论【关键目标】!C$28,结论【关键目标】!C$28,T7484+R7485))</f>
        <v>0</v>
      </c>
      <c r="U7485" s="19">
        <f>IF((T7484+R7485)&lt;结论【关键目标】!$C$28,0,(发电量计算【计算逻辑页】!R7485+发电量计算【计算逻辑页】!T7484-结论【关键目标】!$C$28))</f>
        <v>0</v>
      </c>
      <c r="V7485" s="5">
        <f t="shared" si="1048"/>
        <v>0</v>
      </c>
      <c r="W7485" s="5">
        <f t="shared" si="1049"/>
        <v>0</v>
      </c>
      <c r="X7485" s="5">
        <f t="shared" si="1052"/>
        <v>0</v>
      </c>
    </row>
    <row r="7486" spans="1:24" x14ac:dyDescent="0.15">
      <c r="A7486" s="7">
        <v>7485</v>
      </c>
      <c r="B7486" s="7">
        <v>11</v>
      </c>
      <c r="C7486" s="7">
        <v>8</v>
      </c>
      <c r="D7486" s="7">
        <v>21</v>
      </c>
      <c r="E7486" s="7">
        <v>312</v>
      </c>
      <c r="F7486" s="7">
        <v>9.6999999999999993</v>
      </c>
      <c r="G7486" s="7">
        <v>0</v>
      </c>
      <c r="H7486" s="7">
        <f t="shared" si="1044"/>
        <v>3</v>
      </c>
      <c r="I7486" s="16">
        <f t="shared" si="1045"/>
        <v>45238</v>
      </c>
      <c r="J7486" s="17">
        <v>1.2267999999999999</v>
      </c>
      <c r="K7486" s="18">
        <f>G7486*结论【关键目标】!C$27*0.7735*0.001</f>
        <v>0</v>
      </c>
      <c r="L7486" s="5">
        <v>0</v>
      </c>
      <c r="M7486" s="5">
        <f>ABS(IF(L7486&lt;=0,L7486/耗电量关键数据!$B$6/1000,L7486/耗电量关键数据!$B$5/1000))</f>
        <v>0</v>
      </c>
      <c r="N7486" s="5">
        <f>电气设备逐时使用率计算!H7462</f>
        <v>1.1688450000000001</v>
      </c>
      <c r="O7486" s="5">
        <f>灯光逐时使用率计算!H7462</f>
        <v>0.37403039999999999</v>
      </c>
      <c r="P7486" s="19">
        <f t="shared" si="1046"/>
        <v>1.5428754000000002</v>
      </c>
      <c r="Q7486" s="19">
        <f t="shared" si="1050"/>
        <v>1.5428754000000002</v>
      </c>
      <c r="R7486" s="20">
        <f t="shared" si="1047"/>
        <v>-1.5428754000000002</v>
      </c>
      <c r="S7486" s="20">
        <f t="shared" si="1051"/>
        <v>1.5428754000000002</v>
      </c>
      <c r="T7486" s="20">
        <f>IF((T7485+R7486)&lt;0,0,IF((T7485+R7486)&gt;结论【关键目标】!C$28,结论【关键目标】!C$28,T7485+R7486))</f>
        <v>0</v>
      </c>
      <c r="U7486" s="19">
        <f>IF((T7485+R7486)&lt;结论【关键目标】!$C$28,0,(发电量计算【计算逻辑页】!R7486+发电量计算【计算逻辑页】!T7485-结论【关键目标】!$C$28))</f>
        <v>0</v>
      </c>
      <c r="V7486" s="5">
        <f t="shared" si="1048"/>
        <v>0</v>
      </c>
      <c r="W7486" s="5">
        <f t="shared" si="1049"/>
        <v>0</v>
      </c>
      <c r="X7486" s="5">
        <f t="shared" si="1052"/>
        <v>0</v>
      </c>
    </row>
    <row r="7487" spans="1:24" x14ac:dyDescent="0.15">
      <c r="A7487" s="7">
        <v>7486</v>
      </c>
      <c r="B7487" s="7">
        <v>11</v>
      </c>
      <c r="C7487" s="7">
        <v>8</v>
      </c>
      <c r="D7487" s="7">
        <v>22</v>
      </c>
      <c r="E7487" s="7">
        <v>312</v>
      </c>
      <c r="F7487" s="7">
        <v>9</v>
      </c>
      <c r="G7487" s="7">
        <v>0</v>
      </c>
      <c r="H7487" s="7">
        <f t="shared" si="1044"/>
        <v>3</v>
      </c>
      <c r="I7487" s="16">
        <f t="shared" si="1045"/>
        <v>45238</v>
      </c>
      <c r="J7487" s="17">
        <v>0.70809999999999995</v>
      </c>
      <c r="K7487" s="18">
        <f>G7487*结论【关键目标】!C$27*0.7735*0.001</f>
        <v>0</v>
      </c>
      <c r="L7487" s="5">
        <v>0</v>
      </c>
      <c r="M7487" s="5">
        <f>ABS(IF(L7487&lt;=0,L7487/耗电量关键数据!$B$6/1000,L7487/耗电量关键数据!$B$5/1000))</f>
        <v>0</v>
      </c>
      <c r="N7487" s="5">
        <f>电气设备逐时使用率计算!H7463</f>
        <v>1.1688450000000001</v>
      </c>
      <c r="O7487" s="5">
        <f>灯光逐时使用率计算!H7463</f>
        <v>0.37403039999999999</v>
      </c>
      <c r="P7487" s="19">
        <f t="shared" si="1046"/>
        <v>1.5428754000000002</v>
      </c>
      <c r="Q7487" s="19">
        <f t="shared" si="1050"/>
        <v>0</v>
      </c>
      <c r="R7487" s="20">
        <f t="shared" si="1047"/>
        <v>0</v>
      </c>
      <c r="S7487" s="20">
        <f t="shared" si="1051"/>
        <v>0</v>
      </c>
      <c r="T7487" s="20">
        <f>IF((T7486+R7487)&lt;0,0,IF((T7486+R7487)&gt;结论【关键目标】!C$28,结论【关键目标】!C$28,T7486+R7487))</f>
        <v>0</v>
      </c>
      <c r="U7487" s="19">
        <f>IF((T7486+R7487)&lt;结论【关键目标】!$C$28,0,(发电量计算【计算逻辑页】!R7487+发电量计算【计算逻辑页】!T7486-结论【关键目标】!$C$28))</f>
        <v>0</v>
      </c>
      <c r="V7487" s="5">
        <f t="shared" si="1048"/>
        <v>0</v>
      </c>
      <c r="W7487" s="5">
        <f t="shared" si="1049"/>
        <v>0</v>
      </c>
      <c r="X7487" s="5">
        <f t="shared" si="1052"/>
        <v>0</v>
      </c>
    </row>
    <row r="7488" spans="1:24" x14ac:dyDescent="0.15">
      <c r="A7488" s="7">
        <v>7487</v>
      </c>
      <c r="B7488" s="7">
        <v>11</v>
      </c>
      <c r="C7488" s="7">
        <v>8</v>
      </c>
      <c r="D7488" s="7">
        <v>23</v>
      </c>
      <c r="E7488" s="7">
        <v>312</v>
      </c>
      <c r="F7488" s="7">
        <v>9</v>
      </c>
      <c r="G7488" s="7">
        <v>0</v>
      </c>
      <c r="H7488" s="7">
        <f t="shared" si="1044"/>
        <v>3</v>
      </c>
      <c r="I7488" s="16">
        <f t="shared" si="1045"/>
        <v>45238</v>
      </c>
      <c r="J7488" s="17">
        <v>0.70809999999999995</v>
      </c>
      <c r="K7488" s="18">
        <f>G7488*结论【关键目标】!C$27*0.7735*0.001</f>
        <v>0</v>
      </c>
      <c r="L7488" s="5">
        <v>0</v>
      </c>
      <c r="M7488" s="5">
        <f>ABS(IF(L7488&lt;=0,L7488/耗电量关键数据!$B$6/1000,L7488/耗电量关键数据!$B$5/1000))</f>
        <v>0</v>
      </c>
      <c r="N7488" s="5">
        <f>电气设备逐时使用率计算!H7464</f>
        <v>1.1688450000000001</v>
      </c>
      <c r="O7488" s="5">
        <f>灯光逐时使用率计算!H7464</f>
        <v>0.37403039999999999</v>
      </c>
      <c r="P7488" s="19">
        <f t="shared" si="1046"/>
        <v>1.5428754000000002</v>
      </c>
      <c r="Q7488" s="19">
        <f t="shared" si="1050"/>
        <v>0</v>
      </c>
      <c r="R7488" s="20">
        <f t="shared" si="1047"/>
        <v>0</v>
      </c>
      <c r="S7488" s="20">
        <f t="shared" si="1051"/>
        <v>0</v>
      </c>
      <c r="T7488" s="20">
        <f>IF((T7487+R7488)&lt;0,0,IF((T7487+R7488)&gt;结论【关键目标】!C$28,结论【关键目标】!C$28,T7487+R7488))</f>
        <v>0</v>
      </c>
      <c r="U7488" s="19">
        <f>IF((T7487+R7488)&lt;结论【关键目标】!$C$28,0,(发电量计算【计算逻辑页】!R7488+发电量计算【计算逻辑页】!T7487-结论【关键目标】!$C$28))</f>
        <v>0</v>
      </c>
      <c r="V7488" s="5">
        <f t="shared" si="1048"/>
        <v>0</v>
      </c>
      <c r="W7488" s="5">
        <f t="shared" si="1049"/>
        <v>0</v>
      </c>
      <c r="X7488" s="5">
        <f t="shared" si="1052"/>
        <v>0</v>
      </c>
    </row>
    <row r="7489" spans="1:24" x14ac:dyDescent="0.15">
      <c r="A7489" s="7">
        <v>7488</v>
      </c>
      <c r="B7489" s="7">
        <v>11</v>
      </c>
      <c r="C7489" s="7">
        <v>8</v>
      </c>
      <c r="D7489" s="7">
        <v>24</v>
      </c>
      <c r="E7489" s="7">
        <v>312</v>
      </c>
      <c r="F7489" s="7">
        <v>9.4</v>
      </c>
      <c r="G7489" s="7">
        <v>0</v>
      </c>
      <c r="H7489" s="7">
        <f t="shared" si="1044"/>
        <v>3</v>
      </c>
      <c r="I7489" s="16">
        <f t="shared" si="1045"/>
        <v>45238</v>
      </c>
      <c r="J7489" s="17">
        <v>0.2407</v>
      </c>
      <c r="K7489" s="18">
        <f>G7489*结论【关键目标】!C$27*0.7735*0.001</f>
        <v>0</v>
      </c>
      <c r="L7489" s="5">
        <v>0</v>
      </c>
      <c r="M7489" s="5">
        <f>ABS(IF(L7489&lt;=0,L7489/耗电量关键数据!$B$6/1000,L7489/耗电量关键数据!$B$5/1000))</f>
        <v>0</v>
      </c>
      <c r="N7489" s="5">
        <f>电气设备逐时使用率计算!H7465</f>
        <v>1.1688450000000001</v>
      </c>
      <c r="O7489" s="5">
        <f>灯光逐时使用率计算!H7465</f>
        <v>0.37403039999999999</v>
      </c>
      <c r="P7489" s="19">
        <f t="shared" si="1046"/>
        <v>1.5428754000000002</v>
      </c>
      <c r="Q7489" s="19">
        <f t="shared" si="1050"/>
        <v>0</v>
      </c>
      <c r="R7489" s="20">
        <f t="shared" si="1047"/>
        <v>0</v>
      </c>
      <c r="S7489" s="20">
        <f t="shared" si="1051"/>
        <v>0</v>
      </c>
      <c r="T7489" s="20">
        <f>IF((T7488+R7489)&lt;0,0,IF((T7488+R7489)&gt;结论【关键目标】!C$28,结论【关键目标】!C$28,T7488+R7489))</f>
        <v>0</v>
      </c>
      <c r="U7489" s="19">
        <f>IF((T7488+R7489)&lt;结论【关键目标】!$C$28,0,(发电量计算【计算逻辑页】!R7489+发电量计算【计算逻辑页】!T7488-结论【关键目标】!$C$28))</f>
        <v>0</v>
      </c>
      <c r="V7489" s="5">
        <f t="shared" si="1048"/>
        <v>0</v>
      </c>
      <c r="W7489" s="5">
        <f t="shared" si="1049"/>
        <v>0</v>
      </c>
      <c r="X7489" s="5">
        <f t="shared" si="1052"/>
        <v>0</v>
      </c>
    </row>
    <row r="7490" spans="1:24" x14ac:dyDescent="0.15">
      <c r="A7490" s="7">
        <v>7489</v>
      </c>
      <c r="B7490" s="7">
        <v>11</v>
      </c>
      <c r="C7490" s="7">
        <v>9</v>
      </c>
      <c r="D7490" s="7">
        <v>1</v>
      </c>
      <c r="E7490" s="7">
        <v>313</v>
      </c>
      <c r="F7490" s="7">
        <v>8</v>
      </c>
      <c r="G7490" s="7">
        <v>0</v>
      </c>
      <c r="H7490" s="7">
        <f t="shared" ref="H7490:H7553" si="1053">WEEKDAY(I:I,2)</f>
        <v>4</v>
      </c>
      <c r="I7490" s="16">
        <f t="shared" ref="I7490:I7553" si="1054">DATE(2023,B7490,C7490)</f>
        <v>45239</v>
      </c>
      <c r="J7490" s="17">
        <v>0.2407</v>
      </c>
      <c r="K7490" s="18">
        <f>G7490*结论【关键目标】!C$27*0.7735*0.001</f>
        <v>0</v>
      </c>
      <c r="L7490" s="5">
        <v>0</v>
      </c>
      <c r="M7490" s="5">
        <f>ABS(IF(L7490&lt;=0,L7490/耗电量关键数据!$B$6/1000,L7490/耗电量关键数据!$B$5/1000))</f>
        <v>0</v>
      </c>
      <c r="N7490" s="5">
        <f>电气设备逐时使用率计算!H7466</f>
        <v>1.1688450000000001</v>
      </c>
      <c r="O7490" s="5">
        <f>灯光逐时使用率计算!H7466</f>
        <v>0.37403039999999999</v>
      </c>
      <c r="P7490" s="19">
        <f t="shared" ref="P7490:P7553" si="1055">M7490+N7490+O7490</f>
        <v>1.5428754000000002</v>
      </c>
      <c r="Q7490" s="19">
        <f t="shared" si="1050"/>
        <v>0</v>
      </c>
      <c r="R7490" s="20">
        <f t="shared" ref="R7490:R7553" si="1056">K7490-Q7490</f>
        <v>0</v>
      </c>
      <c r="S7490" s="20">
        <f t="shared" si="1051"/>
        <v>0</v>
      </c>
      <c r="T7490" s="20">
        <f>IF((T7489+R7490)&lt;0,0,IF((T7489+R7490)&gt;结论【关键目标】!C$28,结论【关键目标】!C$28,T7489+R7490))</f>
        <v>0</v>
      </c>
      <c r="U7490" s="19">
        <f>IF((T7489+R7490)&lt;结论【关键目标】!$C$28,0,(发电量计算【计算逻辑页】!R7490+发电量计算【计算逻辑页】!T7489-结论【关键目标】!$C$28))</f>
        <v>0</v>
      </c>
      <c r="V7490" s="5">
        <f t="shared" ref="V7490:V7553" si="1057">IF(J7490&gt;0.35,U7490*0.35,0)</f>
        <v>0</v>
      </c>
      <c r="W7490" s="5">
        <f t="shared" ref="W7490:W7553" si="1058">IF(P7490&gt;K7490,K7490*J7490,P7490*J7490)</f>
        <v>0</v>
      </c>
      <c r="X7490" s="5">
        <f t="shared" si="1052"/>
        <v>0</v>
      </c>
    </row>
    <row r="7491" spans="1:24" x14ac:dyDescent="0.15">
      <c r="A7491" s="7">
        <v>7490</v>
      </c>
      <c r="B7491" s="7">
        <v>11</v>
      </c>
      <c r="C7491" s="7">
        <v>9</v>
      </c>
      <c r="D7491" s="7">
        <v>2</v>
      </c>
      <c r="E7491" s="7">
        <v>313</v>
      </c>
      <c r="F7491" s="7">
        <v>8</v>
      </c>
      <c r="G7491" s="7">
        <v>0</v>
      </c>
      <c r="H7491" s="7">
        <f t="shared" si="1053"/>
        <v>4</v>
      </c>
      <c r="I7491" s="16">
        <f t="shared" si="1054"/>
        <v>45239</v>
      </c>
      <c r="J7491" s="17">
        <v>0.2407</v>
      </c>
      <c r="K7491" s="18">
        <f>G7491*结论【关键目标】!C$27*0.7735*0.001</f>
        <v>0</v>
      </c>
      <c r="L7491" s="5">
        <v>0</v>
      </c>
      <c r="M7491" s="5">
        <f>ABS(IF(L7491&lt;=0,L7491/耗电量关键数据!$B$6/1000,L7491/耗电量关键数据!$B$5/1000))</f>
        <v>0</v>
      </c>
      <c r="N7491" s="5">
        <f>电气设备逐时使用率计算!H7467</f>
        <v>1.1688450000000001</v>
      </c>
      <c r="O7491" s="5">
        <f>灯光逐时使用率计算!H7467</f>
        <v>0.37403039999999999</v>
      </c>
      <c r="P7491" s="19">
        <f t="shared" si="1055"/>
        <v>1.5428754000000002</v>
      </c>
      <c r="Q7491" s="19">
        <f t="shared" ref="Q7491:Q7554" si="1059">IF(J7491&gt;0.8,P7491,0)</f>
        <v>0</v>
      </c>
      <c r="R7491" s="20">
        <f t="shared" si="1056"/>
        <v>0</v>
      </c>
      <c r="S7491" s="20">
        <f t="shared" ref="S7491:S7554" si="1060">IF(R7491&lt;0,ABS(R7491),0)</f>
        <v>0</v>
      </c>
      <c r="T7491" s="20">
        <f>IF((T7490+R7491)&lt;0,0,IF((T7490+R7491)&gt;结论【关键目标】!C$28,结论【关键目标】!C$28,T7490+R7491))</f>
        <v>0</v>
      </c>
      <c r="U7491" s="19">
        <f>IF((T7490+R7491)&lt;结论【关键目标】!$C$28,0,(发电量计算【计算逻辑页】!R7491+发电量计算【计算逻辑页】!T7490-结论【关键目标】!$C$28))</f>
        <v>0</v>
      </c>
      <c r="V7491" s="5">
        <f t="shared" si="1057"/>
        <v>0</v>
      </c>
      <c r="W7491" s="5">
        <f t="shared" si="1058"/>
        <v>0</v>
      </c>
      <c r="X7491" s="5">
        <f t="shared" si="1052"/>
        <v>0</v>
      </c>
    </row>
    <row r="7492" spans="1:24" x14ac:dyDescent="0.15">
      <c r="A7492" s="7">
        <v>7491</v>
      </c>
      <c r="B7492" s="7">
        <v>11</v>
      </c>
      <c r="C7492" s="7">
        <v>9</v>
      </c>
      <c r="D7492" s="7">
        <v>3</v>
      </c>
      <c r="E7492" s="7">
        <v>313</v>
      </c>
      <c r="F7492" s="7">
        <v>7.6</v>
      </c>
      <c r="G7492" s="7">
        <v>0</v>
      </c>
      <c r="H7492" s="7">
        <f t="shared" si="1053"/>
        <v>4</v>
      </c>
      <c r="I7492" s="16">
        <f t="shared" si="1054"/>
        <v>45239</v>
      </c>
      <c r="J7492" s="17">
        <v>0.2407</v>
      </c>
      <c r="K7492" s="18">
        <f>G7492*结论【关键目标】!C$27*0.7735*0.001</f>
        <v>0</v>
      </c>
      <c r="L7492" s="5">
        <v>0</v>
      </c>
      <c r="M7492" s="5">
        <f>ABS(IF(L7492&lt;=0,L7492/耗电量关键数据!$B$6/1000,L7492/耗电量关键数据!$B$5/1000))</f>
        <v>0</v>
      </c>
      <c r="N7492" s="5">
        <f>电气设备逐时使用率计算!H7468</f>
        <v>1.1688450000000001</v>
      </c>
      <c r="O7492" s="5">
        <f>灯光逐时使用率计算!H7468</f>
        <v>0.37403039999999999</v>
      </c>
      <c r="P7492" s="19">
        <f t="shared" si="1055"/>
        <v>1.5428754000000002</v>
      </c>
      <c r="Q7492" s="19">
        <f t="shared" si="1059"/>
        <v>0</v>
      </c>
      <c r="R7492" s="20">
        <f t="shared" si="1056"/>
        <v>0</v>
      </c>
      <c r="S7492" s="20">
        <f t="shared" si="1060"/>
        <v>0</v>
      </c>
      <c r="T7492" s="20">
        <f>IF((T7491+R7492)&lt;0,0,IF((T7491+R7492)&gt;结论【关键目标】!C$28,结论【关键目标】!C$28,T7491+R7492))</f>
        <v>0</v>
      </c>
      <c r="U7492" s="19">
        <f>IF((T7491+R7492)&lt;结论【关键目标】!$C$28,0,(发电量计算【计算逻辑页】!R7492+发电量计算【计算逻辑页】!T7491-结论【关键目标】!$C$28))</f>
        <v>0</v>
      </c>
      <c r="V7492" s="5">
        <f t="shared" si="1057"/>
        <v>0</v>
      </c>
      <c r="W7492" s="5">
        <f t="shared" si="1058"/>
        <v>0</v>
      </c>
      <c r="X7492" s="5">
        <f t="shared" ref="X7492:X7555" si="1061">(J7492-0.35)*IF(T7492&gt;S7492,S7492,T7492)</f>
        <v>0</v>
      </c>
    </row>
    <row r="7493" spans="1:24" x14ac:dyDescent="0.15">
      <c r="A7493" s="7">
        <v>7492</v>
      </c>
      <c r="B7493" s="7">
        <v>11</v>
      </c>
      <c r="C7493" s="7">
        <v>9</v>
      </c>
      <c r="D7493" s="7">
        <v>4</v>
      </c>
      <c r="E7493" s="7">
        <v>313</v>
      </c>
      <c r="F7493" s="7">
        <v>7.8</v>
      </c>
      <c r="G7493" s="7">
        <v>0</v>
      </c>
      <c r="H7493" s="7">
        <f t="shared" si="1053"/>
        <v>4</v>
      </c>
      <c r="I7493" s="16">
        <f t="shared" si="1054"/>
        <v>45239</v>
      </c>
      <c r="J7493" s="17">
        <v>0.2407</v>
      </c>
      <c r="K7493" s="18">
        <f>G7493*结论【关键目标】!C$27*0.7735*0.001</f>
        <v>0</v>
      </c>
      <c r="L7493" s="5">
        <v>0</v>
      </c>
      <c r="M7493" s="5">
        <f>ABS(IF(L7493&lt;=0,L7493/耗电量关键数据!$B$6/1000,L7493/耗电量关键数据!$B$5/1000))</f>
        <v>0</v>
      </c>
      <c r="N7493" s="5">
        <f>电气设备逐时使用率计算!H7469</f>
        <v>1.1688450000000001</v>
      </c>
      <c r="O7493" s="5">
        <f>灯光逐时使用率计算!H7469</f>
        <v>0.37403039999999999</v>
      </c>
      <c r="P7493" s="19">
        <f t="shared" si="1055"/>
        <v>1.5428754000000002</v>
      </c>
      <c r="Q7493" s="19">
        <f t="shared" si="1059"/>
        <v>0</v>
      </c>
      <c r="R7493" s="20">
        <f t="shared" si="1056"/>
        <v>0</v>
      </c>
      <c r="S7493" s="20">
        <f t="shared" si="1060"/>
        <v>0</v>
      </c>
      <c r="T7493" s="20">
        <f>IF((T7492+R7493)&lt;0,0,IF((T7492+R7493)&gt;结论【关键目标】!C$28,结论【关键目标】!C$28,T7492+R7493))</f>
        <v>0</v>
      </c>
      <c r="U7493" s="19">
        <f>IF((T7492+R7493)&lt;结论【关键目标】!$C$28,0,(发电量计算【计算逻辑页】!R7493+发电量计算【计算逻辑页】!T7492-结论【关键目标】!$C$28))</f>
        <v>0</v>
      </c>
      <c r="V7493" s="5">
        <f t="shared" si="1057"/>
        <v>0</v>
      </c>
      <c r="W7493" s="5">
        <f t="shared" si="1058"/>
        <v>0</v>
      </c>
      <c r="X7493" s="5">
        <f t="shared" si="1061"/>
        <v>0</v>
      </c>
    </row>
    <row r="7494" spans="1:24" x14ac:dyDescent="0.15">
      <c r="A7494" s="7">
        <v>7493</v>
      </c>
      <c r="B7494" s="7">
        <v>11</v>
      </c>
      <c r="C7494" s="7">
        <v>9</v>
      </c>
      <c r="D7494" s="7">
        <v>5</v>
      </c>
      <c r="E7494" s="7">
        <v>313</v>
      </c>
      <c r="F7494" s="7">
        <v>8</v>
      </c>
      <c r="G7494" s="7">
        <v>0</v>
      </c>
      <c r="H7494" s="7">
        <f t="shared" si="1053"/>
        <v>4</v>
      </c>
      <c r="I7494" s="16">
        <f t="shared" si="1054"/>
        <v>45239</v>
      </c>
      <c r="J7494" s="17">
        <v>0.2407</v>
      </c>
      <c r="K7494" s="18">
        <f>G7494*结论【关键目标】!C$27*0.7735*0.001</f>
        <v>0</v>
      </c>
      <c r="L7494" s="5">
        <v>0</v>
      </c>
      <c r="M7494" s="5">
        <f>ABS(IF(L7494&lt;=0,L7494/耗电量关键数据!$B$6/1000,L7494/耗电量关键数据!$B$5/1000))</f>
        <v>0</v>
      </c>
      <c r="N7494" s="5">
        <f>电气设备逐时使用率计算!H7470</f>
        <v>1.1688450000000001</v>
      </c>
      <c r="O7494" s="5">
        <f>灯光逐时使用率计算!H7470</f>
        <v>0.37403039999999999</v>
      </c>
      <c r="P7494" s="19">
        <f t="shared" si="1055"/>
        <v>1.5428754000000002</v>
      </c>
      <c r="Q7494" s="19">
        <f t="shared" si="1059"/>
        <v>0</v>
      </c>
      <c r="R7494" s="20">
        <f t="shared" si="1056"/>
        <v>0</v>
      </c>
      <c r="S7494" s="20">
        <f t="shared" si="1060"/>
        <v>0</v>
      </c>
      <c r="T7494" s="20">
        <f>IF((T7493+R7494)&lt;0,0,IF((T7493+R7494)&gt;结论【关键目标】!C$28,结论【关键目标】!C$28,T7493+R7494))</f>
        <v>0</v>
      </c>
      <c r="U7494" s="19">
        <f>IF((T7493+R7494)&lt;结论【关键目标】!$C$28,0,(发电量计算【计算逻辑页】!R7494+发电量计算【计算逻辑页】!T7493-结论【关键目标】!$C$28))</f>
        <v>0</v>
      </c>
      <c r="V7494" s="5">
        <f t="shared" si="1057"/>
        <v>0</v>
      </c>
      <c r="W7494" s="5">
        <f t="shared" si="1058"/>
        <v>0</v>
      </c>
      <c r="X7494" s="5">
        <f t="shared" si="1061"/>
        <v>0</v>
      </c>
    </row>
    <row r="7495" spans="1:24" x14ac:dyDescent="0.15">
      <c r="A7495" s="7">
        <v>7494</v>
      </c>
      <c r="B7495" s="7">
        <v>11</v>
      </c>
      <c r="C7495" s="7">
        <v>9</v>
      </c>
      <c r="D7495" s="7">
        <v>6</v>
      </c>
      <c r="E7495" s="7">
        <v>313</v>
      </c>
      <c r="F7495" s="7">
        <v>14.1</v>
      </c>
      <c r="G7495" s="7">
        <v>0</v>
      </c>
      <c r="H7495" s="7">
        <f t="shared" si="1053"/>
        <v>4</v>
      </c>
      <c r="I7495" s="16">
        <f t="shared" si="1054"/>
        <v>45239</v>
      </c>
      <c r="J7495" s="17">
        <v>0.2407</v>
      </c>
      <c r="K7495" s="18">
        <f>G7495*结论【关键目标】!C$27*0.7735*0.001</f>
        <v>0</v>
      </c>
      <c r="L7495" s="5">
        <v>0</v>
      </c>
      <c r="M7495" s="5">
        <f>ABS(IF(L7495&lt;=0,L7495/耗电量关键数据!$B$6/1000,L7495/耗电量关键数据!$B$5/1000))</f>
        <v>0</v>
      </c>
      <c r="N7495" s="5">
        <f>电气设备逐时使用率计算!H7471</f>
        <v>1.1688450000000001</v>
      </c>
      <c r="O7495" s="5">
        <f>灯光逐时使用率计算!H7471</f>
        <v>0.37403039999999999</v>
      </c>
      <c r="P7495" s="19">
        <f t="shared" si="1055"/>
        <v>1.5428754000000002</v>
      </c>
      <c r="Q7495" s="19">
        <f t="shared" si="1059"/>
        <v>0</v>
      </c>
      <c r="R7495" s="20">
        <f t="shared" si="1056"/>
        <v>0</v>
      </c>
      <c r="S7495" s="20">
        <f t="shared" si="1060"/>
        <v>0</v>
      </c>
      <c r="T7495" s="20">
        <f>IF((T7494+R7495)&lt;0,0,IF((T7494+R7495)&gt;结论【关键目标】!C$28,结论【关键目标】!C$28,T7494+R7495))</f>
        <v>0</v>
      </c>
      <c r="U7495" s="19">
        <f>IF((T7494+R7495)&lt;结论【关键目标】!$C$28,0,(发电量计算【计算逻辑页】!R7495+发电量计算【计算逻辑页】!T7494-结论【关键目标】!$C$28))</f>
        <v>0</v>
      </c>
      <c r="V7495" s="5">
        <f t="shared" si="1057"/>
        <v>0</v>
      </c>
      <c r="W7495" s="5">
        <f t="shared" si="1058"/>
        <v>0</v>
      </c>
      <c r="X7495" s="5">
        <f t="shared" si="1061"/>
        <v>0</v>
      </c>
    </row>
    <row r="7496" spans="1:24" x14ac:dyDescent="0.15">
      <c r="A7496" s="7">
        <v>7495</v>
      </c>
      <c r="B7496" s="7">
        <v>11</v>
      </c>
      <c r="C7496" s="7">
        <v>9</v>
      </c>
      <c r="D7496" s="7">
        <v>7</v>
      </c>
      <c r="E7496" s="7">
        <v>313</v>
      </c>
      <c r="F7496" s="7">
        <v>10</v>
      </c>
      <c r="G7496" s="7">
        <v>0.2</v>
      </c>
      <c r="H7496" s="7">
        <f t="shared" si="1053"/>
        <v>4</v>
      </c>
      <c r="I7496" s="16">
        <f t="shared" si="1054"/>
        <v>45239</v>
      </c>
      <c r="J7496" s="17">
        <v>0.2407</v>
      </c>
      <c r="K7496" s="18">
        <f>G7496*结论【关键目标】!C$27*0.7735*0.001</f>
        <v>1.8564000000000001E-2</v>
      </c>
      <c r="L7496" s="5">
        <v>0</v>
      </c>
      <c r="M7496" s="5">
        <f>ABS(IF(L7496&lt;=0,L7496/耗电量关键数据!$B$6/1000,L7496/耗电量关键数据!$B$5/1000))</f>
        <v>0</v>
      </c>
      <c r="N7496" s="5">
        <f>电气设备逐时使用率计算!H7472</f>
        <v>2.3376900000000003</v>
      </c>
      <c r="O7496" s="5">
        <f>灯光逐时使用率计算!H7472</f>
        <v>1.2467680000000001</v>
      </c>
      <c r="P7496" s="19">
        <f t="shared" si="1055"/>
        <v>3.5844580000000006</v>
      </c>
      <c r="Q7496" s="19">
        <f t="shared" si="1059"/>
        <v>0</v>
      </c>
      <c r="R7496" s="20">
        <f t="shared" si="1056"/>
        <v>1.8564000000000001E-2</v>
      </c>
      <c r="S7496" s="20">
        <f t="shared" si="1060"/>
        <v>0</v>
      </c>
      <c r="T7496" s="20">
        <f>IF((T7495+R7496)&lt;0,0,IF((T7495+R7496)&gt;结论【关键目标】!C$28,结论【关键目标】!C$28,T7495+R7496))</f>
        <v>1.8564000000000001E-2</v>
      </c>
      <c r="U7496" s="19">
        <f>IF((T7495+R7496)&lt;结论【关键目标】!$C$28,0,(发电量计算【计算逻辑页】!R7496+发电量计算【计算逻辑页】!T7495-结论【关键目标】!$C$28))</f>
        <v>0</v>
      </c>
      <c r="V7496" s="5">
        <f t="shared" si="1057"/>
        <v>0</v>
      </c>
      <c r="W7496" s="5">
        <f t="shared" si="1058"/>
        <v>4.4683548000000002E-3</v>
      </c>
      <c r="X7496" s="5">
        <f t="shared" si="1061"/>
        <v>0</v>
      </c>
    </row>
    <row r="7497" spans="1:24" x14ac:dyDescent="0.15">
      <c r="A7497" s="7">
        <v>7496</v>
      </c>
      <c r="B7497" s="7">
        <v>11</v>
      </c>
      <c r="C7497" s="7">
        <v>9</v>
      </c>
      <c r="D7497" s="7">
        <v>8</v>
      </c>
      <c r="E7497" s="7">
        <v>313</v>
      </c>
      <c r="F7497" s="7">
        <v>13</v>
      </c>
      <c r="G7497" s="7">
        <v>162.30000000000001</v>
      </c>
      <c r="H7497" s="7">
        <f t="shared" si="1053"/>
        <v>4</v>
      </c>
      <c r="I7497" s="16">
        <f t="shared" si="1054"/>
        <v>45239</v>
      </c>
      <c r="J7497" s="17">
        <v>0.70809999999999995</v>
      </c>
      <c r="K7497" s="18">
        <f>G7497*结论【关键目标】!C$27*0.7735*0.001</f>
        <v>15.064686</v>
      </c>
      <c r="L7497" s="5">
        <v>0</v>
      </c>
      <c r="M7497" s="5">
        <f>ABS(IF(L7497&lt;=0,L7497/耗电量关键数据!$B$6/1000,L7497/耗电量关键数据!$B$5/1000))</f>
        <v>0</v>
      </c>
      <c r="N7497" s="5">
        <f>电气设备逐时使用率计算!H7473</f>
        <v>11.688450000000001</v>
      </c>
      <c r="O7497" s="5">
        <f>灯光逐时使用率计算!H7473</f>
        <v>6.2338399999999998</v>
      </c>
      <c r="P7497" s="19">
        <f t="shared" si="1055"/>
        <v>17.92229</v>
      </c>
      <c r="Q7497" s="19">
        <f t="shared" si="1059"/>
        <v>0</v>
      </c>
      <c r="R7497" s="20">
        <f t="shared" si="1056"/>
        <v>15.064686</v>
      </c>
      <c r="S7497" s="20">
        <f t="shared" si="1060"/>
        <v>0</v>
      </c>
      <c r="T7497" s="20">
        <f>IF((T7496+R7497)&lt;0,0,IF((T7496+R7497)&gt;结论【关键目标】!C$28,结论【关键目标】!C$28,T7496+R7497))</f>
        <v>15.08325</v>
      </c>
      <c r="U7497" s="19">
        <f>IF((T7496+R7497)&lt;结论【关键目标】!$C$28,0,(发电量计算【计算逻辑页】!R7497+发电量计算【计算逻辑页】!T7496-结论【关键目标】!$C$28))</f>
        <v>0</v>
      </c>
      <c r="V7497" s="5">
        <f t="shared" si="1057"/>
        <v>0</v>
      </c>
      <c r="W7497" s="5">
        <f t="shared" si="1058"/>
        <v>10.667304156599998</v>
      </c>
      <c r="X7497" s="5">
        <f t="shared" si="1061"/>
        <v>0</v>
      </c>
    </row>
    <row r="7498" spans="1:24" x14ac:dyDescent="0.15">
      <c r="A7498" s="7">
        <v>7497</v>
      </c>
      <c r="B7498" s="7">
        <v>11</v>
      </c>
      <c r="C7498" s="7">
        <v>9</v>
      </c>
      <c r="D7498" s="7">
        <v>9</v>
      </c>
      <c r="E7498" s="7">
        <v>313</v>
      </c>
      <c r="F7498" s="7">
        <v>14.7</v>
      </c>
      <c r="G7498" s="7">
        <v>279.10000000000002</v>
      </c>
      <c r="H7498" s="7">
        <f t="shared" si="1053"/>
        <v>4</v>
      </c>
      <c r="I7498" s="16">
        <f t="shared" si="1054"/>
        <v>45239</v>
      </c>
      <c r="J7498" s="17">
        <v>0.70809999999999995</v>
      </c>
      <c r="K7498" s="18">
        <f>G7498*结论【关键目标】!C$27*0.7735*0.001</f>
        <v>25.906061999999999</v>
      </c>
      <c r="L7498" s="5">
        <v>0</v>
      </c>
      <c r="M7498" s="5">
        <f>ABS(IF(L7498&lt;=0,L7498/耗电量关键数据!$B$6/1000,L7498/耗电量关键数据!$B$5/1000))</f>
        <v>0</v>
      </c>
      <c r="N7498" s="5">
        <f>电气设备逐时使用率计算!H7474</f>
        <v>22.208055000000002</v>
      </c>
      <c r="O7498" s="5">
        <f>灯光逐时使用率计算!H7474</f>
        <v>11.844296</v>
      </c>
      <c r="P7498" s="19">
        <f t="shared" si="1055"/>
        <v>34.052351000000002</v>
      </c>
      <c r="Q7498" s="19">
        <f t="shared" si="1059"/>
        <v>0</v>
      </c>
      <c r="R7498" s="20">
        <f t="shared" si="1056"/>
        <v>25.906061999999999</v>
      </c>
      <c r="S7498" s="20">
        <f t="shared" si="1060"/>
        <v>0</v>
      </c>
      <c r="T7498" s="20">
        <f>IF((T7497+R7498)&lt;0,0,IF((T7497+R7498)&gt;结论【关键目标】!C$28,结论【关键目标】!C$28,T7497+R7498))</f>
        <v>22</v>
      </c>
      <c r="U7498" s="19">
        <f>IF((T7497+R7498)&lt;结论【关键目标】!$C$28,0,(发电量计算【计算逻辑页】!R7498+发电量计算【计算逻辑页】!T7497-结论【关键目标】!$C$28))</f>
        <v>18.989311999999998</v>
      </c>
      <c r="V7498" s="5">
        <f t="shared" si="1057"/>
        <v>6.6462591999999994</v>
      </c>
      <c r="W7498" s="5">
        <f t="shared" si="1058"/>
        <v>18.344082502199999</v>
      </c>
      <c r="X7498" s="5">
        <f t="shared" si="1061"/>
        <v>0</v>
      </c>
    </row>
    <row r="7499" spans="1:24" x14ac:dyDescent="0.15">
      <c r="A7499" s="7">
        <v>7498</v>
      </c>
      <c r="B7499" s="7">
        <v>11</v>
      </c>
      <c r="C7499" s="7">
        <v>9</v>
      </c>
      <c r="D7499" s="7">
        <v>10</v>
      </c>
      <c r="E7499" s="7">
        <v>313</v>
      </c>
      <c r="F7499" s="7">
        <v>15</v>
      </c>
      <c r="G7499" s="7">
        <v>457.8</v>
      </c>
      <c r="H7499" s="7">
        <f t="shared" si="1053"/>
        <v>4</v>
      </c>
      <c r="I7499" s="16">
        <f t="shared" si="1054"/>
        <v>45239</v>
      </c>
      <c r="J7499" s="17">
        <v>0.70809999999999995</v>
      </c>
      <c r="K7499" s="18">
        <f>G7499*结论【关键目标】!C$27*0.7735*0.001</f>
        <v>42.492995999999998</v>
      </c>
      <c r="L7499" s="5">
        <v>0</v>
      </c>
      <c r="M7499" s="5">
        <f>ABS(IF(L7499&lt;=0,L7499/耗电量关键数据!$B$6/1000,L7499/耗电量关键数据!$B$5/1000))</f>
        <v>0</v>
      </c>
      <c r="N7499" s="5">
        <f>电气设备逐时使用率计算!H7475</f>
        <v>22.208055000000002</v>
      </c>
      <c r="O7499" s="5">
        <f>灯光逐时使用率计算!H7475</f>
        <v>11.844296</v>
      </c>
      <c r="P7499" s="19">
        <f t="shared" si="1055"/>
        <v>34.052351000000002</v>
      </c>
      <c r="Q7499" s="19">
        <f t="shared" si="1059"/>
        <v>0</v>
      </c>
      <c r="R7499" s="20">
        <f t="shared" si="1056"/>
        <v>42.492995999999998</v>
      </c>
      <c r="S7499" s="20">
        <f t="shared" si="1060"/>
        <v>0</v>
      </c>
      <c r="T7499" s="20">
        <f>IF((T7498+R7499)&lt;0,0,IF((T7498+R7499)&gt;结论【关键目标】!C$28,结论【关键目标】!C$28,T7498+R7499))</f>
        <v>22</v>
      </c>
      <c r="U7499" s="19">
        <f>IF((T7498+R7499)&lt;结论【关键目标】!$C$28,0,(发电量计算【计算逻辑页】!R7499+发电量计算【计算逻辑页】!T7498-结论【关键目标】!$C$28))</f>
        <v>42.492996000000005</v>
      </c>
      <c r="V7499" s="5">
        <f t="shared" si="1057"/>
        <v>14.8725486</v>
      </c>
      <c r="W7499" s="5">
        <f t="shared" si="1058"/>
        <v>24.1124697431</v>
      </c>
      <c r="X7499" s="5">
        <f t="shared" si="1061"/>
        <v>0</v>
      </c>
    </row>
    <row r="7500" spans="1:24" x14ac:dyDescent="0.15">
      <c r="A7500" s="7">
        <v>7499</v>
      </c>
      <c r="B7500" s="7">
        <v>11</v>
      </c>
      <c r="C7500" s="7">
        <v>9</v>
      </c>
      <c r="D7500" s="7">
        <v>11</v>
      </c>
      <c r="E7500" s="7">
        <v>313</v>
      </c>
      <c r="F7500" s="7">
        <v>14</v>
      </c>
      <c r="G7500" s="7">
        <v>436.3</v>
      </c>
      <c r="H7500" s="7">
        <f t="shared" si="1053"/>
        <v>4</v>
      </c>
      <c r="I7500" s="16">
        <f t="shared" si="1054"/>
        <v>45239</v>
      </c>
      <c r="J7500" s="17">
        <v>1.2267999999999999</v>
      </c>
      <c r="K7500" s="18">
        <f>G7500*结论【关键目标】!C$27*0.7735*0.001</f>
        <v>40.497366</v>
      </c>
      <c r="L7500" s="5">
        <v>0</v>
      </c>
      <c r="M7500" s="5">
        <f>ABS(IF(L7500&lt;=0,L7500/耗电量关键数据!$B$6/1000,L7500/耗电量关键数据!$B$5/1000))</f>
        <v>0</v>
      </c>
      <c r="N7500" s="5">
        <f>电气设备逐时使用率计算!H7476</f>
        <v>22.208055000000002</v>
      </c>
      <c r="O7500" s="5">
        <f>灯光逐时使用率计算!H7476</f>
        <v>11.844296</v>
      </c>
      <c r="P7500" s="19">
        <f t="shared" si="1055"/>
        <v>34.052351000000002</v>
      </c>
      <c r="Q7500" s="19">
        <f t="shared" si="1059"/>
        <v>34.052351000000002</v>
      </c>
      <c r="R7500" s="20">
        <f t="shared" si="1056"/>
        <v>6.4450149999999979</v>
      </c>
      <c r="S7500" s="20">
        <f t="shared" si="1060"/>
        <v>0</v>
      </c>
      <c r="T7500" s="20">
        <f>IF((T7499+R7500)&lt;0,0,IF((T7499+R7500)&gt;结论【关键目标】!C$28,结论【关键目标】!C$28,T7499+R7500))</f>
        <v>22</v>
      </c>
      <c r="U7500" s="19">
        <f>IF((T7499+R7500)&lt;结论【关键目标】!$C$28,0,(发电量计算【计算逻辑页】!R7500+发电量计算【计算逻辑页】!T7499-结论【关键目标】!$C$28))</f>
        <v>6.4450149999999979</v>
      </c>
      <c r="V7500" s="5">
        <f t="shared" si="1057"/>
        <v>2.2557552499999991</v>
      </c>
      <c r="W7500" s="5">
        <f t="shared" si="1058"/>
        <v>41.775424206799997</v>
      </c>
      <c r="X7500" s="5">
        <f t="shared" si="1061"/>
        <v>0</v>
      </c>
    </row>
    <row r="7501" spans="1:24" x14ac:dyDescent="0.15">
      <c r="A7501" s="7">
        <v>7500</v>
      </c>
      <c r="B7501" s="7">
        <v>11</v>
      </c>
      <c r="C7501" s="7">
        <v>9</v>
      </c>
      <c r="D7501" s="7">
        <v>12</v>
      </c>
      <c r="E7501" s="7">
        <v>313</v>
      </c>
      <c r="F7501" s="7">
        <v>14.4</v>
      </c>
      <c r="G7501" s="7">
        <v>436.9</v>
      </c>
      <c r="H7501" s="7">
        <f t="shared" si="1053"/>
        <v>4</v>
      </c>
      <c r="I7501" s="16">
        <f t="shared" si="1054"/>
        <v>45239</v>
      </c>
      <c r="J7501" s="17">
        <v>1.2267999999999999</v>
      </c>
      <c r="K7501" s="18">
        <f>G7501*结论【关键目标】!C$27*0.7735*0.001</f>
        <v>40.553058</v>
      </c>
      <c r="L7501" s="5">
        <v>0</v>
      </c>
      <c r="M7501" s="5">
        <f>ABS(IF(L7501&lt;=0,L7501/耗电量关键数据!$B$6/1000,L7501/耗电量关键数据!$B$5/1000))</f>
        <v>0</v>
      </c>
      <c r="N7501" s="5">
        <f>电气设备逐时使用率计算!H7477</f>
        <v>11.688450000000001</v>
      </c>
      <c r="O7501" s="5">
        <f>灯光逐时使用率计算!H7477</f>
        <v>9.9741440000000008</v>
      </c>
      <c r="P7501" s="19">
        <f t="shared" si="1055"/>
        <v>21.662594000000002</v>
      </c>
      <c r="Q7501" s="19">
        <f t="shared" si="1059"/>
        <v>21.662594000000002</v>
      </c>
      <c r="R7501" s="20">
        <f t="shared" si="1056"/>
        <v>18.890463999999998</v>
      </c>
      <c r="S7501" s="20">
        <f t="shared" si="1060"/>
        <v>0</v>
      </c>
      <c r="T7501" s="20">
        <f>IF((T7500+R7501)&lt;0,0,IF((T7500+R7501)&gt;结论【关键目标】!C$28,结论【关键目标】!C$28,T7500+R7501))</f>
        <v>22</v>
      </c>
      <c r="U7501" s="19">
        <f>IF((T7500+R7501)&lt;结论【关键目标】!$C$28,0,(发电量计算【计算逻辑页】!R7501+发电量计算【计算逻辑页】!T7500-结论【关键目标】!$C$28))</f>
        <v>18.890463999999994</v>
      </c>
      <c r="V7501" s="5">
        <f t="shared" si="1057"/>
        <v>6.6116623999999975</v>
      </c>
      <c r="W7501" s="5">
        <f t="shared" si="1058"/>
        <v>26.5756703192</v>
      </c>
      <c r="X7501" s="5">
        <f t="shared" si="1061"/>
        <v>0</v>
      </c>
    </row>
    <row r="7502" spans="1:24" x14ac:dyDescent="0.15">
      <c r="A7502" s="7">
        <v>7501</v>
      </c>
      <c r="B7502" s="7">
        <v>11</v>
      </c>
      <c r="C7502" s="7">
        <v>9</v>
      </c>
      <c r="D7502" s="7">
        <v>13</v>
      </c>
      <c r="E7502" s="7">
        <v>313</v>
      </c>
      <c r="F7502" s="7">
        <v>16</v>
      </c>
      <c r="G7502" s="7">
        <v>424.2</v>
      </c>
      <c r="H7502" s="7">
        <f t="shared" si="1053"/>
        <v>4</v>
      </c>
      <c r="I7502" s="16">
        <f t="shared" si="1054"/>
        <v>45239</v>
      </c>
      <c r="J7502" s="17">
        <v>1.2267999999999999</v>
      </c>
      <c r="K7502" s="18">
        <f>G7502*结论【关键目标】!C$27*0.7735*0.001</f>
        <v>39.374243999999997</v>
      </c>
      <c r="L7502" s="5">
        <v>0</v>
      </c>
      <c r="M7502" s="5">
        <f>ABS(IF(L7502&lt;=0,L7502/耗电量关键数据!$B$6/1000,L7502/耗电量关键数据!$B$5/1000))</f>
        <v>0</v>
      </c>
      <c r="N7502" s="5">
        <f>电气设备逐时使用率计算!H7478</f>
        <v>11.688450000000001</v>
      </c>
      <c r="O7502" s="5">
        <f>灯光逐时使用率计算!H7478</f>
        <v>9.9741440000000008</v>
      </c>
      <c r="P7502" s="19">
        <f t="shared" si="1055"/>
        <v>21.662594000000002</v>
      </c>
      <c r="Q7502" s="19">
        <f t="shared" si="1059"/>
        <v>21.662594000000002</v>
      </c>
      <c r="R7502" s="20">
        <f t="shared" si="1056"/>
        <v>17.711649999999995</v>
      </c>
      <c r="S7502" s="20">
        <f t="shared" si="1060"/>
        <v>0</v>
      </c>
      <c r="T7502" s="20">
        <f>IF((T7501+R7502)&lt;0,0,IF((T7501+R7502)&gt;结论【关键目标】!C$28,结论【关键目标】!C$28,T7501+R7502))</f>
        <v>22</v>
      </c>
      <c r="U7502" s="19">
        <f>IF((T7501+R7502)&lt;结论【关键目标】!$C$28,0,(发电量计算【计算逻辑页】!R7502+发电量计算【计算逻辑页】!T7501-结论【关键目标】!$C$28))</f>
        <v>17.711649999999992</v>
      </c>
      <c r="V7502" s="5">
        <f t="shared" si="1057"/>
        <v>6.1990774999999969</v>
      </c>
      <c r="W7502" s="5">
        <f t="shared" si="1058"/>
        <v>26.5756703192</v>
      </c>
      <c r="X7502" s="5">
        <f t="shared" si="1061"/>
        <v>0</v>
      </c>
    </row>
    <row r="7503" spans="1:24" x14ac:dyDescent="0.15">
      <c r="A7503" s="7">
        <v>7502</v>
      </c>
      <c r="B7503" s="7">
        <v>11</v>
      </c>
      <c r="C7503" s="7">
        <v>9</v>
      </c>
      <c r="D7503" s="7">
        <v>14</v>
      </c>
      <c r="E7503" s="7">
        <v>313</v>
      </c>
      <c r="F7503" s="7">
        <v>16</v>
      </c>
      <c r="G7503" s="7">
        <v>368.4</v>
      </c>
      <c r="H7503" s="7">
        <f t="shared" si="1053"/>
        <v>4</v>
      </c>
      <c r="I7503" s="16">
        <f t="shared" si="1054"/>
        <v>45239</v>
      </c>
      <c r="J7503" s="17">
        <v>1.2267999999999999</v>
      </c>
      <c r="K7503" s="18">
        <f>G7503*结论【关键目标】!C$27*0.7735*0.001</f>
        <v>34.194887999999999</v>
      </c>
      <c r="L7503" s="5">
        <v>0</v>
      </c>
      <c r="M7503" s="5">
        <f>ABS(IF(L7503&lt;=0,L7503/耗电量关键数据!$B$6/1000,L7503/耗电量关键数据!$B$5/1000))</f>
        <v>0</v>
      </c>
      <c r="N7503" s="5">
        <f>电气设备逐时使用率计算!H7479</f>
        <v>22.208055000000002</v>
      </c>
      <c r="O7503" s="5">
        <f>灯光逐时使用率计算!H7479</f>
        <v>11.844296</v>
      </c>
      <c r="P7503" s="19">
        <f t="shared" si="1055"/>
        <v>34.052351000000002</v>
      </c>
      <c r="Q7503" s="19">
        <f t="shared" si="1059"/>
        <v>34.052351000000002</v>
      </c>
      <c r="R7503" s="20">
        <f t="shared" si="1056"/>
        <v>0.14253699999999725</v>
      </c>
      <c r="S7503" s="20">
        <f t="shared" si="1060"/>
        <v>0</v>
      </c>
      <c r="T7503" s="20">
        <f>IF((T7502+R7503)&lt;0,0,IF((T7502+R7503)&gt;结论【关键目标】!C$28,结论【关键目标】!C$28,T7502+R7503))</f>
        <v>22</v>
      </c>
      <c r="U7503" s="19">
        <f>IF((T7502+R7503)&lt;结论【关键目标】!$C$28,0,(发电量计算【计算逻辑页】!R7503+发电量计算【计算逻辑页】!T7502-结论【关键目标】!$C$28))</f>
        <v>0.14253699999999725</v>
      </c>
      <c r="V7503" s="5">
        <f t="shared" si="1057"/>
        <v>4.9887949999999036E-2</v>
      </c>
      <c r="W7503" s="5">
        <f t="shared" si="1058"/>
        <v>41.775424206799997</v>
      </c>
      <c r="X7503" s="5">
        <f t="shared" si="1061"/>
        <v>0</v>
      </c>
    </row>
    <row r="7504" spans="1:24" x14ac:dyDescent="0.15">
      <c r="A7504" s="7">
        <v>7503</v>
      </c>
      <c r="B7504" s="7">
        <v>11</v>
      </c>
      <c r="C7504" s="7">
        <v>9</v>
      </c>
      <c r="D7504" s="7">
        <v>15</v>
      </c>
      <c r="E7504" s="7">
        <v>313</v>
      </c>
      <c r="F7504" s="7">
        <v>15.3</v>
      </c>
      <c r="G7504" s="7">
        <v>232.6</v>
      </c>
      <c r="H7504" s="7">
        <f t="shared" si="1053"/>
        <v>4</v>
      </c>
      <c r="I7504" s="16">
        <f t="shared" si="1054"/>
        <v>45239</v>
      </c>
      <c r="J7504" s="17">
        <v>1.2267999999999999</v>
      </c>
      <c r="K7504" s="18">
        <f>G7504*结论【关键目标】!C$27*0.7735*0.001</f>
        <v>21.589932000000001</v>
      </c>
      <c r="L7504" s="5">
        <v>0</v>
      </c>
      <c r="M7504" s="5">
        <f>ABS(IF(L7504&lt;=0,L7504/耗电量关键数据!$B$6/1000,L7504/耗电量关键数据!$B$5/1000))</f>
        <v>0</v>
      </c>
      <c r="N7504" s="5">
        <f>电气设备逐时使用率计算!H7480</f>
        <v>22.208055000000002</v>
      </c>
      <c r="O7504" s="5">
        <f>灯光逐时使用率计算!H7480</f>
        <v>11.844296</v>
      </c>
      <c r="P7504" s="19">
        <f t="shared" si="1055"/>
        <v>34.052351000000002</v>
      </c>
      <c r="Q7504" s="19">
        <f t="shared" si="1059"/>
        <v>34.052351000000002</v>
      </c>
      <c r="R7504" s="20">
        <f t="shared" si="1056"/>
        <v>-12.462419000000001</v>
      </c>
      <c r="S7504" s="20">
        <f t="shared" si="1060"/>
        <v>12.462419000000001</v>
      </c>
      <c r="T7504" s="20">
        <f>IF((T7503+R7504)&lt;0,0,IF((T7503+R7504)&gt;结论【关键目标】!C$28,结论【关键目标】!C$28,T7503+R7504))</f>
        <v>9.5375809999999994</v>
      </c>
      <c r="U7504" s="19">
        <f>IF((T7503+R7504)&lt;结论【关键目标】!$C$28,0,(发电量计算【计算逻辑页】!R7504+发电量计算【计算逻辑页】!T7503-结论【关键目标】!$C$28))</f>
        <v>0</v>
      </c>
      <c r="V7504" s="5">
        <f t="shared" si="1057"/>
        <v>0</v>
      </c>
      <c r="W7504" s="5">
        <f t="shared" si="1058"/>
        <v>26.486528577599998</v>
      </c>
      <c r="X7504" s="5">
        <f t="shared" si="1061"/>
        <v>8.362551020799998</v>
      </c>
    </row>
    <row r="7505" spans="1:24" x14ac:dyDescent="0.15">
      <c r="A7505" s="7">
        <v>7504</v>
      </c>
      <c r="B7505" s="7">
        <v>11</v>
      </c>
      <c r="C7505" s="7">
        <v>9</v>
      </c>
      <c r="D7505" s="7">
        <v>16</v>
      </c>
      <c r="E7505" s="7">
        <v>313</v>
      </c>
      <c r="F7505" s="7">
        <v>17</v>
      </c>
      <c r="G7505" s="7">
        <v>89.1</v>
      </c>
      <c r="H7505" s="7">
        <f t="shared" si="1053"/>
        <v>4</v>
      </c>
      <c r="I7505" s="16">
        <f t="shared" si="1054"/>
        <v>45239</v>
      </c>
      <c r="J7505" s="17">
        <v>0.70809999999999995</v>
      </c>
      <c r="K7505" s="18">
        <f>G7505*结论【关键目标】!C$27*0.7735*0.001</f>
        <v>8.2702619999999989</v>
      </c>
      <c r="L7505" s="5">
        <v>0</v>
      </c>
      <c r="M7505" s="5">
        <f>ABS(IF(L7505&lt;=0,L7505/耗电量关键数据!$B$6/1000,L7505/耗电量关键数据!$B$5/1000))</f>
        <v>0</v>
      </c>
      <c r="N7505" s="5">
        <f>电气设备逐时使用率计算!H7481</f>
        <v>22.208055000000002</v>
      </c>
      <c r="O7505" s="5">
        <f>灯光逐时使用率计算!H7481</f>
        <v>11.844296</v>
      </c>
      <c r="P7505" s="19">
        <f t="shared" si="1055"/>
        <v>34.052351000000002</v>
      </c>
      <c r="Q7505" s="19">
        <f t="shared" si="1059"/>
        <v>0</v>
      </c>
      <c r="R7505" s="20">
        <f t="shared" si="1056"/>
        <v>8.2702619999999989</v>
      </c>
      <c r="S7505" s="20">
        <f t="shared" si="1060"/>
        <v>0</v>
      </c>
      <c r="T7505" s="20">
        <f>IF((T7504+R7505)&lt;0,0,IF((T7504+R7505)&gt;结论【关键目标】!C$28,结论【关键目标】!C$28,T7504+R7505))</f>
        <v>17.807842999999998</v>
      </c>
      <c r="U7505" s="19">
        <f>IF((T7504+R7505)&lt;结论【关键目标】!$C$28,0,(发电量计算【计算逻辑页】!R7505+发电量计算【计算逻辑页】!T7504-结论【关键目标】!$C$28))</f>
        <v>0</v>
      </c>
      <c r="V7505" s="5">
        <f t="shared" si="1057"/>
        <v>0</v>
      </c>
      <c r="W7505" s="5">
        <f t="shared" si="1058"/>
        <v>5.8561725221999987</v>
      </c>
      <c r="X7505" s="5">
        <f t="shared" si="1061"/>
        <v>0</v>
      </c>
    </row>
    <row r="7506" spans="1:24" x14ac:dyDescent="0.15">
      <c r="A7506" s="7">
        <v>7505</v>
      </c>
      <c r="B7506" s="7">
        <v>11</v>
      </c>
      <c r="C7506" s="7">
        <v>9</v>
      </c>
      <c r="D7506" s="7">
        <v>17</v>
      </c>
      <c r="E7506" s="7">
        <v>313</v>
      </c>
      <c r="F7506" s="7">
        <v>16</v>
      </c>
      <c r="G7506" s="7">
        <v>0</v>
      </c>
      <c r="H7506" s="7">
        <f t="shared" si="1053"/>
        <v>4</v>
      </c>
      <c r="I7506" s="16">
        <f t="shared" si="1054"/>
        <v>45239</v>
      </c>
      <c r="J7506" s="17">
        <v>0.70809999999999995</v>
      </c>
      <c r="K7506" s="18">
        <f>G7506*结论【关键目标】!C$27*0.7735*0.001</f>
        <v>0</v>
      </c>
      <c r="L7506" s="5">
        <v>0</v>
      </c>
      <c r="M7506" s="5">
        <f>ABS(IF(L7506&lt;=0,L7506/耗电量关键数据!$B$6/1000,L7506/耗电量关键数据!$B$5/1000))</f>
        <v>0</v>
      </c>
      <c r="N7506" s="5">
        <f>电气设备逐时使用率计算!H7482</f>
        <v>22.208055000000002</v>
      </c>
      <c r="O7506" s="5">
        <f>灯光逐时使用率计算!H7482</f>
        <v>11.844296</v>
      </c>
      <c r="P7506" s="19">
        <f t="shared" si="1055"/>
        <v>34.052351000000002</v>
      </c>
      <c r="Q7506" s="19">
        <f t="shared" si="1059"/>
        <v>0</v>
      </c>
      <c r="R7506" s="20">
        <f t="shared" si="1056"/>
        <v>0</v>
      </c>
      <c r="S7506" s="20">
        <f t="shared" si="1060"/>
        <v>0</v>
      </c>
      <c r="T7506" s="20">
        <f>IF((T7505+R7506)&lt;0,0,IF((T7505+R7506)&gt;结论【关键目标】!C$28,结论【关键目标】!C$28,T7505+R7506))</f>
        <v>17.807842999999998</v>
      </c>
      <c r="U7506" s="19">
        <f>IF((T7505+R7506)&lt;结论【关键目标】!$C$28,0,(发电量计算【计算逻辑页】!R7506+发电量计算【计算逻辑页】!T7505-结论【关键目标】!$C$28))</f>
        <v>0</v>
      </c>
      <c r="V7506" s="5">
        <f t="shared" si="1057"/>
        <v>0</v>
      </c>
      <c r="W7506" s="5">
        <f t="shared" si="1058"/>
        <v>0</v>
      </c>
      <c r="X7506" s="5">
        <f t="shared" si="1061"/>
        <v>0</v>
      </c>
    </row>
    <row r="7507" spans="1:24" x14ac:dyDescent="0.15">
      <c r="A7507" s="7">
        <v>7506</v>
      </c>
      <c r="B7507" s="7">
        <v>11</v>
      </c>
      <c r="C7507" s="7">
        <v>9</v>
      </c>
      <c r="D7507" s="7">
        <v>18</v>
      </c>
      <c r="E7507" s="7">
        <v>313</v>
      </c>
      <c r="F7507" s="7">
        <v>14</v>
      </c>
      <c r="G7507" s="7">
        <v>0</v>
      </c>
      <c r="H7507" s="7">
        <f t="shared" si="1053"/>
        <v>4</v>
      </c>
      <c r="I7507" s="16">
        <f t="shared" si="1054"/>
        <v>45239</v>
      </c>
      <c r="J7507" s="17">
        <v>0.70809999999999995</v>
      </c>
      <c r="K7507" s="18">
        <f>G7507*结论【关键目标】!C$27*0.7735*0.001</f>
        <v>0</v>
      </c>
      <c r="L7507" s="5">
        <v>0</v>
      </c>
      <c r="M7507" s="5">
        <f>ABS(IF(L7507&lt;=0,L7507/耗电量关键数据!$B$6/1000,L7507/耗电量关键数据!$B$5/1000))</f>
        <v>0</v>
      </c>
      <c r="N7507" s="5">
        <f>电气设备逐时使用率计算!H7483</f>
        <v>7.0130699999999999</v>
      </c>
      <c r="O7507" s="5">
        <f>灯光逐时使用率计算!H7483</f>
        <v>3.7403040000000001</v>
      </c>
      <c r="P7507" s="19">
        <f t="shared" si="1055"/>
        <v>10.753374000000001</v>
      </c>
      <c r="Q7507" s="19">
        <f t="shared" si="1059"/>
        <v>0</v>
      </c>
      <c r="R7507" s="20">
        <f t="shared" si="1056"/>
        <v>0</v>
      </c>
      <c r="S7507" s="20">
        <f t="shared" si="1060"/>
        <v>0</v>
      </c>
      <c r="T7507" s="20">
        <f>IF((T7506+R7507)&lt;0,0,IF((T7506+R7507)&gt;结论【关键目标】!C$28,结论【关键目标】!C$28,T7506+R7507))</f>
        <v>17.807842999999998</v>
      </c>
      <c r="U7507" s="19">
        <f>IF((T7506+R7507)&lt;结论【关键目标】!$C$28,0,(发电量计算【计算逻辑页】!R7507+发电量计算【计算逻辑页】!T7506-结论【关键目标】!$C$28))</f>
        <v>0</v>
      </c>
      <c r="V7507" s="5">
        <f t="shared" si="1057"/>
        <v>0</v>
      </c>
      <c r="W7507" s="5">
        <f t="shared" si="1058"/>
        <v>0</v>
      </c>
      <c r="X7507" s="5">
        <f t="shared" si="1061"/>
        <v>0</v>
      </c>
    </row>
    <row r="7508" spans="1:24" x14ac:dyDescent="0.15">
      <c r="A7508" s="7">
        <v>7507</v>
      </c>
      <c r="B7508" s="7">
        <v>11</v>
      </c>
      <c r="C7508" s="7">
        <v>9</v>
      </c>
      <c r="D7508" s="7">
        <v>19</v>
      </c>
      <c r="E7508" s="7">
        <v>313</v>
      </c>
      <c r="F7508" s="7">
        <v>11</v>
      </c>
      <c r="G7508" s="7">
        <v>0</v>
      </c>
      <c r="H7508" s="7">
        <f t="shared" si="1053"/>
        <v>4</v>
      </c>
      <c r="I7508" s="16">
        <f t="shared" si="1054"/>
        <v>45239</v>
      </c>
      <c r="J7508" s="17">
        <v>1.2267999999999999</v>
      </c>
      <c r="K7508" s="18">
        <f>G7508*结论【关键目标】!C$27*0.7735*0.001</f>
        <v>0</v>
      </c>
      <c r="L7508" s="5">
        <v>0</v>
      </c>
      <c r="M7508" s="5">
        <f>ABS(IF(L7508&lt;=0,L7508/耗电量关键数据!$B$6/1000,L7508/耗电量关键数据!$B$5/1000))</f>
        <v>0</v>
      </c>
      <c r="N7508" s="5">
        <f>电气设备逐时使用率计算!H7484</f>
        <v>7.0130699999999999</v>
      </c>
      <c r="O7508" s="5">
        <f>灯光逐时使用率计算!H7484</f>
        <v>3.7403040000000001</v>
      </c>
      <c r="P7508" s="19">
        <f t="shared" si="1055"/>
        <v>10.753374000000001</v>
      </c>
      <c r="Q7508" s="19">
        <f t="shared" si="1059"/>
        <v>10.753374000000001</v>
      </c>
      <c r="R7508" s="20">
        <f t="shared" si="1056"/>
        <v>-10.753374000000001</v>
      </c>
      <c r="S7508" s="20">
        <f t="shared" si="1060"/>
        <v>10.753374000000001</v>
      </c>
      <c r="T7508" s="20">
        <f>IF((T7507+R7508)&lt;0,0,IF((T7507+R7508)&gt;结论【关键目标】!C$28,结论【关键目标】!C$28,T7507+R7508))</f>
        <v>7.0544689999999974</v>
      </c>
      <c r="U7508" s="19">
        <f>IF((T7507+R7508)&lt;结论【关键目标】!$C$28,0,(发电量计算【计算逻辑页】!R7508+发电量计算【计算逻辑页】!T7507-结论【关键目标】!$C$28))</f>
        <v>0</v>
      </c>
      <c r="V7508" s="5">
        <f t="shared" si="1057"/>
        <v>0</v>
      </c>
      <c r="W7508" s="5">
        <f t="shared" si="1058"/>
        <v>0</v>
      </c>
      <c r="X7508" s="5">
        <f t="shared" si="1061"/>
        <v>6.1853584191999973</v>
      </c>
    </row>
    <row r="7509" spans="1:24" x14ac:dyDescent="0.15">
      <c r="A7509" s="7">
        <v>7508</v>
      </c>
      <c r="B7509" s="7">
        <v>11</v>
      </c>
      <c r="C7509" s="7">
        <v>9</v>
      </c>
      <c r="D7509" s="7">
        <v>20</v>
      </c>
      <c r="E7509" s="7">
        <v>313</v>
      </c>
      <c r="F7509" s="7">
        <v>9</v>
      </c>
      <c r="G7509" s="7">
        <v>0</v>
      </c>
      <c r="H7509" s="7">
        <f t="shared" si="1053"/>
        <v>4</v>
      </c>
      <c r="I7509" s="16">
        <f t="shared" si="1054"/>
        <v>45239</v>
      </c>
      <c r="J7509" s="17">
        <v>1.2267999999999999</v>
      </c>
      <c r="K7509" s="18">
        <f>G7509*结论【关键目标】!C$27*0.7735*0.001</f>
        <v>0</v>
      </c>
      <c r="L7509" s="5">
        <v>0</v>
      </c>
      <c r="M7509" s="5">
        <f>ABS(IF(L7509&lt;=0,L7509/耗电量关键数据!$B$6/1000,L7509/耗电量关键数据!$B$5/1000))</f>
        <v>0</v>
      </c>
      <c r="N7509" s="5">
        <f>电气设备逐时使用率计算!H7485</f>
        <v>1.1688450000000001</v>
      </c>
      <c r="O7509" s="5">
        <f>灯光逐时使用率计算!H7485</f>
        <v>0.37403039999999999</v>
      </c>
      <c r="P7509" s="19">
        <f t="shared" si="1055"/>
        <v>1.5428754000000002</v>
      </c>
      <c r="Q7509" s="19">
        <f t="shared" si="1059"/>
        <v>1.5428754000000002</v>
      </c>
      <c r="R7509" s="20">
        <f t="shared" si="1056"/>
        <v>-1.5428754000000002</v>
      </c>
      <c r="S7509" s="20">
        <f t="shared" si="1060"/>
        <v>1.5428754000000002</v>
      </c>
      <c r="T7509" s="20">
        <f>IF((T7508+R7509)&lt;0,0,IF((T7508+R7509)&gt;结论【关键目标】!C$28,结论【关键目标】!C$28,T7508+R7509))</f>
        <v>5.5115935999999977</v>
      </c>
      <c r="U7509" s="19">
        <f>IF((T7508+R7509)&lt;结论【关键目标】!$C$28,0,(发电量计算【计算逻辑页】!R7509+发电量计算【计算逻辑页】!T7508-结论【关键目标】!$C$28))</f>
        <v>0</v>
      </c>
      <c r="V7509" s="5">
        <f t="shared" si="1057"/>
        <v>0</v>
      </c>
      <c r="W7509" s="5">
        <f t="shared" si="1058"/>
        <v>0</v>
      </c>
      <c r="X7509" s="5">
        <f t="shared" si="1061"/>
        <v>1.3527931507200002</v>
      </c>
    </row>
    <row r="7510" spans="1:24" x14ac:dyDescent="0.15">
      <c r="A7510" s="7">
        <v>7509</v>
      </c>
      <c r="B7510" s="7">
        <v>11</v>
      </c>
      <c r="C7510" s="7">
        <v>9</v>
      </c>
      <c r="D7510" s="7">
        <v>21</v>
      </c>
      <c r="E7510" s="7">
        <v>313</v>
      </c>
      <c r="F7510" s="7">
        <v>11.2</v>
      </c>
      <c r="G7510" s="7">
        <v>0</v>
      </c>
      <c r="H7510" s="7">
        <f t="shared" si="1053"/>
        <v>4</v>
      </c>
      <c r="I7510" s="16">
        <f t="shared" si="1054"/>
        <v>45239</v>
      </c>
      <c r="J7510" s="17">
        <v>1.2267999999999999</v>
      </c>
      <c r="K7510" s="18">
        <f>G7510*结论【关键目标】!C$27*0.7735*0.001</f>
        <v>0</v>
      </c>
      <c r="L7510" s="5">
        <v>0</v>
      </c>
      <c r="M7510" s="5">
        <f>ABS(IF(L7510&lt;=0,L7510/耗电量关键数据!$B$6/1000,L7510/耗电量关键数据!$B$5/1000))</f>
        <v>0</v>
      </c>
      <c r="N7510" s="5">
        <f>电气设备逐时使用率计算!H7486</f>
        <v>1.1688450000000001</v>
      </c>
      <c r="O7510" s="5">
        <f>灯光逐时使用率计算!H7486</f>
        <v>0.37403039999999999</v>
      </c>
      <c r="P7510" s="19">
        <f t="shared" si="1055"/>
        <v>1.5428754000000002</v>
      </c>
      <c r="Q7510" s="19">
        <f t="shared" si="1059"/>
        <v>1.5428754000000002</v>
      </c>
      <c r="R7510" s="20">
        <f t="shared" si="1056"/>
        <v>-1.5428754000000002</v>
      </c>
      <c r="S7510" s="20">
        <f t="shared" si="1060"/>
        <v>1.5428754000000002</v>
      </c>
      <c r="T7510" s="20">
        <f>IF((T7509+R7510)&lt;0,0,IF((T7509+R7510)&gt;结论【关键目标】!C$28,结论【关键目标】!C$28,T7509+R7510))</f>
        <v>3.9687181999999974</v>
      </c>
      <c r="U7510" s="19">
        <f>IF((T7509+R7510)&lt;结论【关键目标】!$C$28,0,(发电量计算【计算逻辑页】!R7510+发电量计算【计算逻辑页】!T7509-结论【关键目标】!$C$28))</f>
        <v>0</v>
      </c>
      <c r="V7510" s="5">
        <f t="shared" si="1057"/>
        <v>0</v>
      </c>
      <c r="W7510" s="5">
        <f t="shared" si="1058"/>
        <v>0</v>
      </c>
      <c r="X7510" s="5">
        <f t="shared" si="1061"/>
        <v>1.3527931507200002</v>
      </c>
    </row>
    <row r="7511" spans="1:24" x14ac:dyDescent="0.15">
      <c r="A7511" s="7">
        <v>7510</v>
      </c>
      <c r="B7511" s="7">
        <v>11</v>
      </c>
      <c r="C7511" s="7">
        <v>9</v>
      </c>
      <c r="D7511" s="7">
        <v>22</v>
      </c>
      <c r="E7511" s="7">
        <v>313</v>
      </c>
      <c r="F7511" s="7">
        <v>8</v>
      </c>
      <c r="G7511" s="7">
        <v>0</v>
      </c>
      <c r="H7511" s="7">
        <f t="shared" si="1053"/>
        <v>4</v>
      </c>
      <c r="I7511" s="16">
        <f t="shared" si="1054"/>
        <v>45239</v>
      </c>
      <c r="J7511" s="17">
        <v>0.70809999999999995</v>
      </c>
      <c r="K7511" s="18">
        <f>G7511*结论【关键目标】!C$27*0.7735*0.001</f>
        <v>0</v>
      </c>
      <c r="L7511" s="5">
        <v>0</v>
      </c>
      <c r="M7511" s="5">
        <f>ABS(IF(L7511&lt;=0,L7511/耗电量关键数据!$B$6/1000,L7511/耗电量关键数据!$B$5/1000))</f>
        <v>0</v>
      </c>
      <c r="N7511" s="5">
        <f>电气设备逐时使用率计算!H7487</f>
        <v>1.1688450000000001</v>
      </c>
      <c r="O7511" s="5">
        <f>灯光逐时使用率计算!H7487</f>
        <v>0.37403039999999999</v>
      </c>
      <c r="P7511" s="19">
        <f t="shared" si="1055"/>
        <v>1.5428754000000002</v>
      </c>
      <c r="Q7511" s="19">
        <f t="shared" si="1059"/>
        <v>0</v>
      </c>
      <c r="R7511" s="20">
        <f t="shared" si="1056"/>
        <v>0</v>
      </c>
      <c r="S7511" s="20">
        <f t="shared" si="1060"/>
        <v>0</v>
      </c>
      <c r="T7511" s="20">
        <f>IF((T7510+R7511)&lt;0,0,IF((T7510+R7511)&gt;结论【关键目标】!C$28,结论【关键目标】!C$28,T7510+R7511))</f>
        <v>3.9687181999999974</v>
      </c>
      <c r="U7511" s="19">
        <f>IF((T7510+R7511)&lt;结论【关键目标】!$C$28,0,(发电量计算【计算逻辑页】!R7511+发电量计算【计算逻辑页】!T7510-结论【关键目标】!$C$28))</f>
        <v>0</v>
      </c>
      <c r="V7511" s="5">
        <f t="shared" si="1057"/>
        <v>0</v>
      </c>
      <c r="W7511" s="5">
        <f t="shared" si="1058"/>
        <v>0</v>
      </c>
      <c r="X7511" s="5">
        <f t="shared" si="1061"/>
        <v>0</v>
      </c>
    </row>
    <row r="7512" spans="1:24" x14ac:dyDescent="0.15">
      <c r="A7512" s="7">
        <v>7511</v>
      </c>
      <c r="B7512" s="7">
        <v>11</v>
      </c>
      <c r="C7512" s="7">
        <v>9</v>
      </c>
      <c r="D7512" s="7">
        <v>23</v>
      </c>
      <c r="E7512" s="7">
        <v>313</v>
      </c>
      <c r="F7512" s="7">
        <v>6</v>
      </c>
      <c r="G7512" s="7">
        <v>0</v>
      </c>
      <c r="H7512" s="7">
        <f t="shared" si="1053"/>
        <v>4</v>
      </c>
      <c r="I7512" s="16">
        <f t="shared" si="1054"/>
        <v>45239</v>
      </c>
      <c r="J7512" s="17">
        <v>0.70809999999999995</v>
      </c>
      <c r="K7512" s="18">
        <f>G7512*结论【关键目标】!C$27*0.7735*0.001</f>
        <v>0</v>
      </c>
      <c r="L7512" s="5">
        <v>0</v>
      </c>
      <c r="M7512" s="5">
        <f>ABS(IF(L7512&lt;=0,L7512/耗电量关键数据!$B$6/1000,L7512/耗电量关键数据!$B$5/1000))</f>
        <v>0</v>
      </c>
      <c r="N7512" s="5">
        <f>电气设备逐时使用率计算!H7488</f>
        <v>1.1688450000000001</v>
      </c>
      <c r="O7512" s="5">
        <f>灯光逐时使用率计算!H7488</f>
        <v>0.37403039999999999</v>
      </c>
      <c r="P7512" s="19">
        <f t="shared" si="1055"/>
        <v>1.5428754000000002</v>
      </c>
      <c r="Q7512" s="19">
        <f t="shared" si="1059"/>
        <v>0</v>
      </c>
      <c r="R7512" s="20">
        <f t="shared" si="1056"/>
        <v>0</v>
      </c>
      <c r="S7512" s="20">
        <f t="shared" si="1060"/>
        <v>0</v>
      </c>
      <c r="T7512" s="20">
        <f>IF((T7511+R7512)&lt;0,0,IF((T7511+R7512)&gt;结论【关键目标】!C$28,结论【关键目标】!C$28,T7511+R7512))</f>
        <v>3.9687181999999974</v>
      </c>
      <c r="U7512" s="19">
        <f>IF((T7511+R7512)&lt;结论【关键目标】!$C$28,0,(发电量计算【计算逻辑页】!R7512+发电量计算【计算逻辑页】!T7511-结论【关键目标】!$C$28))</f>
        <v>0</v>
      </c>
      <c r="V7512" s="5">
        <f t="shared" si="1057"/>
        <v>0</v>
      </c>
      <c r="W7512" s="5">
        <f t="shared" si="1058"/>
        <v>0</v>
      </c>
      <c r="X7512" s="5">
        <f t="shared" si="1061"/>
        <v>0</v>
      </c>
    </row>
    <row r="7513" spans="1:24" x14ac:dyDescent="0.15">
      <c r="A7513" s="7">
        <v>7512</v>
      </c>
      <c r="B7513" s="7">
        <v>11</v>
      </c>
      <c r="C7513" s="7">
        <v>9</v>
      </c>
      <c r="D7513" s="7">
        <v>24</v>
      </c>
      <c r="E7513" s="7">
        <v>313</v>
      </c>
      <c r="F7513" s="7">
        <v>8.9</v>
      </c>
      <c r="G7513" s="7">
        <v>0</v>
      </c>
      <c r="H7513" s="7">
        <f t="shared" si="1053"/>
        <v>4</v>
      </c>
      <c r="I7513" s="16">
        <f t="shared" si="1054"/>
        <v>45239</v>
      </c>
      <c r="J7513" s="17">
        <v>0.2407</v>
      </c>
      <c r="K7513" s="18">
        <f>G7513*结论【关键目标】!C$27*0.7735*0.001</f>
        <v>0</v>
      </c>
      <c r="L7513" s="5">
        <v>0</v>
      </c>
      <c r="M7513" s="5">
        <f>ABS(IF(L7513&lt;=0,L7513/耗电量关键数据!$B$6/1000,L7513/耗电量关键数据!$B$5/1000))</f>
        <v>0</v>
      </c>
      <c r="N7513" s="5">
        <f>电气设备逐时使用率计算!H7489</f>
        <v>1.1688450000000001</v>
      </c>
      <c r="O7513" s="5">
        <f>灯光逐时使用率计算!H7489</f>
        <v>0.37403039999999999</v>
      </c>
      <c r="P7513" s="19">
        <f t="shared" si="1055"/>
        <v>1.5428754000000002</v>
      </c>
      <c r="Q7513" s="19">
        <f t="shared" si="1059"/>
        <v>0</v>
      </c>
      <c r="R7513" s="20">
        <f t="shared" si="1056"/>
        <v>0</v>
      </c>
      <c r="S7513" s="20">
        <f t="shared" si="1060"/>
        <v>0</v>
      </c>
      <c r="T7513" s="20">
        <f>IF((T7512+R7513)&lt;0,0,IF((T7512+R7513)&gt;结论【关键目标】!C$28,结论【关键目标】!C$28,T7512+R7513))</f>
        <v>3.9687181999999974</v>
      </c>
      <c r="U7513" s="19">
        <f>IF((T7512+R7513)&lt;结论【关键目标】!$C$28,0,(发电量计算【计算逻辑页】!R7513+发电量计算【计算逻辑页】!T7512-结论【关键目标】!$C$28))</f>
        <v>0</v>
      </c>
      <c r="V7513" s="5">
        <f t="shared" si="1057"/>
        <v>0</v>
      </c>
      <c r="W7513" s="5">
        <f t="shared" si="1058"/>
        <v>0</v>
      </c>
      <c r="X7513" s="5">
        <f t="shared" si="1061"/>
        <v>0</v>
      </c>
    </row>
    <row r="7514" spans="1:24" x14ac:dyDescent="0.15">
      <c r="A7514" s="7">
        <v>7513</v>
      </c>
      <c r="B7514" s="7">
        <v>11</v>
      </c>
      <c r="C7514" s="7">
        <v>10</v>
      </c>
      <c r="D7514" s="7">
        <v>1</v>
      </c>
      <c r="E7514" s="7">
        <v>314</v>
      </c>
      <c r="F7514" s="7">
        <v>6</v>
      </c>
      <c r="G7514" s="7">
        <v>0</v>
      </c>
      <c r="H7514" s="7">
        <f t="shared" si="1053"/>
        <v>5</v>
      </c>
      <c r="I7514" s="16">
        <f t="shared" si="1054"/>
        <v>45240</v>
      </c>
      <c r="J7514" s="17">
        <v>0.2407</v>
      </c>
      <c r="K7514" s="18">
        <f>G7514*结论【关键目标】!C$27*0.7735*0.001</f>
        <v>0</v>
      </c>
      <c r="L7514" s="5">
        <v>0</v>
      </c>
      <c r="M7514" s="5">
        <f>ABS(IF(L7514&lt;=0,L7514/耗电量关键数据!$B$6/1000,L7514/耗电量关键数据!$B$5/1000))</f>
        <v>0</v>
      </c>
      <c r="N7514" s="5">
        <f>电气设备逐时使用率计算!H7490</f>
        <v>1.1688450000000001</v>
      </c>
      <c r="O7514" s="5">
        <f>灯光逐时使用率计算!H7490</f>
        <v>0.37403039999999999</v>
      </c>
      <c r="P7514" s="19">
        <f t="shared" si="1055"/>
        <v>1.5428754000000002</v>
      </c>
      <c r="Q7514" s="19">
        <f t="shared" si="1059"/>
        <v>0</v>
      </c>
      <c r="R7514" s="20">
        <f t="shared" si="1056"/>
        <v>0</v>
      </c>
      <c r="S7514" s="20">
        <f t="shared" si="1060"/>
        <v>0</v>
      </c>
      <c r="T7514" s="20">
        <f>IF((T7513+R7514)&lt;0,0,IF((T7513+R7514)&gt;结论【关键目标】!C$28,结论【关键目标】!C$28,T7513+R7514))</f>
        <v>3.9687181999999974</v>
      </c>
      <c r="U7514" s="19">
        <f>IF((T7513+R7514)&lt;结论【关键目标】!$C$28,0,(发电量计算【计算逻辑页】!R7514+发电量计算【计算逻辑页】!T7513-结论【关键目标】!$C$28))</f>
        <v>0</v>
      </c>
      <c r="V7514" s="5">
        <f t="shared" si="1057"/>
        <v>0</v>
      </c>
      <c r="W7514" s="5">
        <f t="shared" si="1058"/>
        <v>0</v>
      </c>
      <c r="X7514" s="5">
        <f t="shared" si="1061"/>
        <v>0</v>
      </c>
    </row>
    <row r="7515" spans="1:24" x14ac:dyDescent="0.15">
      <c r="A7515" s="7">
        <v>7514</v>
      </c>
      <c r="B7515" s="7">
        <v>11</v>
      </c>
      <c r="C7515" s="7">
        <v>10</v>
      </c>
      <c r="D7515" s="7">
        <v>2</v>
      </c>
      <c r="E7515" s="7">
        <v>314</v>
      </c>
      <c r="F7515" s="7">
        <v>6</v>
      </c>
      <c r="G7515" s="7">
        <v>0</v>
      </c>
      <c r="H7515" s="7">
        <f t="shared" si="1053"/>
        <v>5</v>
      </c>
      <c r="I7515" s="16">
        <f t="shared" si="1054"/>
        <v>45240</v>
      </c>
      <c r="J7515" s="17">
        <v>0.2407</v>
      </c>
      <c r="K7515" s="18">
        <f>G7515*结论【关键目标】!C$27*0.7735*0.001</f>
        <v>0</v>
      </c>
      <c r="L7515" s="5">
        <v>0</v>
      </c>
      <c r="M7515" s="5">
        <f>ABS(IF(L7515&lt;=0,L7515/耗电量关键数据!$B$6/1000,L7515/耗电量关键数据!$B$5/1000))</f>
        <v>0</v>
      </c>
      <c r="N7515" s="5">
        <f>电气设备逐时使用率计算!H7491</f>
        <v>1.1688450000000001</v>
      </c>
      <c r="O7515" s="5">
        <f>灯光逐时使用率计算!H7491</f>
        <v>0.37403039999999999</v>
      </c>
      <c r="P7515" s="19">
        <f t="shared" si="1055"/>
        <v>1.5428754000000002</v>
      </c>
      <c r="Q7515" s="19">
        <f t="shared" si="1059"/>
        <v>0</v>
      </c>
      <c r="R7515" s="20">
        <f t="shared" si="1056"/>
        <v>0</v>
      </c>
      <c r="S7515" s="20">
        <f t="shared" si="1060"/>
        <v>0</v>
      </c>
      <c r="T7515" s="20">
        <f>IF((T7514+R7515)&lt;0,0,IF((T7514+R7515)&gt;结论【关键目标】!C$28,结论【关键目标】!C$28,T7514+R7515))</f>
        <v>3.9687181999999974</v>
      </c>
      <c r="U7515" s="19">
        <f>IF((T7514+R7515)&lt;结论【关键目标】!$C$28,0,(发电量计算【计算逻辑页】!R7515+发电量计算【计算逻辑页】!T7514-结论【关键目标】!$C$28))</f>
        <v>0</v>
      </c>
      <c r="V7515" s="5">
        <f t="shared" si="1057"/>
        <v>0</v>
      </c>
      <c r="W7515" s="5">
        <f t="shared" si="1058"/>
        <v>0</v>
      </c>
      <c r="X7515" s="5">
        <f t="shared" si="1061"/>
        <v>0</v>
      </c>
    </row>
    <row r="7516" spans="1:24" x14ac:dyDescent="0.15">
      <c r="A7516" s="7">
        <v>7515</v>
      </c>
      <c r="B7516" s="7">
        <v>11</v>
      </c>
      <c r="C7516" s="7">
        <v>10</v>
      </c>
      <c r="D7516" s="7">
        <v>3</v>
      </c>
      <c r="E7516" s="7">
        <v>314</v>
      </c>
      <c r="F7516" s="7">
        <v>3.7</v>
      </c>
      <c r="G7516" s="7">
        <v>0</v>
      </c>
      <c r="H7516" s="7">
        <f t="shared" si="1053"/>
        <v>5</v>
      </c>
      <c r="I7516" s="16">
        <f t="shared" si="1054"/>
        <v>45240</v>
      </c>
      <c r="J7516" s="17">
        <v>0.2407</v>
      </c>
      <c r="K7516" s="18">
        <f>G7516*结论【关键目标】!C$27*0.7735*0.001</f>
        <v>0</v>
      </c>
      <c r="L7516" s="5">
        <v>0</v>
      </c>
      <c r="M7516" s="5">
        <f>ABS(IF(L7516&lt;=0,L7516/耗电量关键数据!$B$6/1000,L7516/耗电量关键数据!$B$5/1000))</f>
        <v>0</v>
      </c>
      <c r="N7516" s="5">
        <f>电气设备逐时使用率计算!H7492</f>
        <v>1.1688450000000001</v>
      </c>
      <c r="O7516" s="5">
        <f>灯光逐时使用率计算!H7492</f>
        <v>0.37403039999999999</v>
      </c>
      <c r="P7516" s="19">
        <f t="shared" si="1055"/>
        <v>1.5428754000000002</v>
      </c>
      <c r="Q7516" s="19">
        <f t="shared" si="1059"/>
        <v>0</v>
      </c>
      <c r="R7516" s="20">
        <f t="shared" si="1056"/>
        <v>0</v>
      </c>
      <c r="S7516" s="20">
        <f t="shared" si="1060"/>
        <v>0</v>
      </c>
      <c r="T7516" s="20">
        <f>IF((T7515+R7516)&lt;0,0,IF((T7515+R7516)&gt;结论【关键目标】!C$28,结论【关键目标】!C$28,T7515+R7516))</f>
        <v>3.9687181999999974</v>
      </c>
      <c r="U7516" s="19">
        <f>IF((T7515+R7516)&lt;结论【关键目标】!$C$28,0,(发电量计算【计算逻辑页】!R7516+发电量计算【计算逻辑页】!T7515-结论【关键目标】!$C$28))</f>
        <v>0</v>
      </c>
      <c r="V7516" s="5">
        <f t="shared" si="1057"/>
        <v>0</v>
      </c>
      <c r="W7516" s="5">
        <f t="shared" si="1058"/>
        <v>0</v>
      </c>
      <c r="X7516" s="5">
        <f t="shared" si="1061"/>
        <v>0</v>
      </c>
    </row>
    <row r="7517" spans="1:24" x14ac:dyDescent="0.15">
      <c r="A7517" s="7">
        <v>7516</v>
      </c>
      <c r="B7517" s="7">
        <v>11</v>
      </c>
      <c r="C7517" s="7">
        <v>10</v>
      </c>
      <c r="D7517" s="7">
        <v>4</v>
      </c>
      <c r="E7517" s="7">
        <v>314</v>
      </c>
      <c r="F7517" s="7">
        <v>2.9</v>
      </c>
      <c r="G7517" s="7">
        <v>0</v>
      </c>
      <c r="H7517" s="7">
        <f t="shared" si="1053"/>
        <v>5</v>
      </c>
      <c r="I7517" s="16">
        <f t="shared" si="1054"/>
        <v>45240</v>
      </c>
      <c r="J7517" s="17">
        <v>0.2407</v>
      </c>
      <c r="K7517" s="18">
        <f>G7517*结论【关键目标】!C$27*0.7735*0.001</f>
        <v>0</v>
      </c>
      <c r="L7517" s="5">
        <v>0</v>
      </c>
      <c r="M7517" s="5">
        <f>ABS(IF(L7517&lt;=0,L7517/耗电量关键数据!$B$6/1000,L7517/耗电量关键数据!$B$5/1000))</f>
        <v>0</v>
      </c>
      <c r="N7517" s="5">
        <f>电气设备逐时使用率计算!H7493</f>
        <v>1.1688450000000001</v>
      </c>
      <c r="O7517" s="5">
        <f>灯光逐时使用率计算!H7493</f>
        <v>0.37403039999999999</v>
      </c>
      <c r="P7517" s="19">
        <f t="shared" si="1055"/>
        <v>1.5428754000000002</v>
      </c>
      <c r="Q7517" s="19">
        <f t="shared" si="1059"/>
        <v>0</v>
      </c>
      <c r="R7517" s="20">
        <f t="shared" si="1056"/>
        <v>0</v>
      </c>
      <c r="S7517" s="20">
        <f t="shared" si="1060"/>
        <v>0</v>
      </c>
      <c r="T7517" s="20">
        <f>IF((T7516+R7517)&lt;0,0,IF((T7516+R7517)&gt;结论【关键目标】!C$28,结论【关键目标】!C$28,T7516+R7517))</f>
        <v>3.9687181999999974</v>
      </c>
      <c r="U7517" s="19">
        <f>IF((T7516+R7517)&lt;结论【关键目标】!$C$28,0,(发电量计算【计算逻辑页】!R7517+发电量计算【计算逻辑页】!T7516-结论【关键目标】!$C$28))</f>
        <v>0</v>
      </c>
      <c r="V7517" s="5">
        <f t="shared" si="1057"/>
        <v>0</v>
      </c>
      <c r="W7517" s="5">
        <f t="shared" si="1058"/>
        <v>0</v>
      </c>
      <c r="X7517" s="5">
        <f t="shared" si="1061"/>
        <v>0</v>
      </c>
    </row>
    <row r="7518" spans="1:24" x14ac:dyDescent="0.15">
      <c r="A7518" s="7">
        <v>7517</v>
      </c>
      <c r="B7518" s="7">
        <v>11</v>
      </c>
      <c r="C7518" s="7">
        <v>10</v>
      </c>
      <c r="D7518" s="7">
        <v>5</v>
      </c>
      <c r="E7518" s="7">
        <v>314</v>
      </c>
      <c r="F7518" s="7">
        <v>2</v>
      </c>
      <c r="G7518" s="7">
        <v>0</v>
      </c>
      <c r="H7518" s="7">
        <f t="shared" si="1053"/>
        <v>5</v>
      </c>
      <c r="I7518" s="16">
        <f t="shared" si="1054"/>
        <v>45240</v>
      </c>
      <c r="J7518" s="17">
        <v>0.2407</v>
      </c>
      <c r="K7518" s="18">
        <f>G7518*结论【关键目标】!C$27*0.7735*0.001</f>
        <v>0</v>
      </c>
      <c r="L7518" s="5">
        <v>0</v>
      </c>
      <c r="M7518" s="5">
        <f>ABS(IF(L7518&lt;=0,L7518/耗电量关键数据!$B$6/1000,L7518/耗电量关键数据!$B$5/1000))</f>
        <v>0</v>
      </c>
      <c r="N7518" s="5">
        <f>电气设备逐时使用率计算!H7494</f>
        <v>1.1688450000000001</v>
      </c>
      <c r="O7518" s="5">
        <f>灯光逐时使用率计算!H7494</f>
        <v>0.37403039999999999</v>
      </c>
      <c r="P7518" s="19">
        <f t="shared" si="1055"/>
        <v>1.5428754000000002</v>
      </c>
      <c r="Q7518" s="19">
        <f t="shared" si="1059"/>
        <v>0</v>
      </c>
      <c r="R7518" s="20">
        <f t="shared" si="1056"/>
        <v>0</v>
      </c>
      <c r="S7518" s="20">
        <f t="shared" si="1060"/>
        <v>0</v>
      </c>
      <c r="T7518" s="20">
        <f>IF((T7517+R7518)&lt;0,0,IF((T7517+R7518)&gt;结论【关键目标】!C$28,结论【关键目标】!C$28,T7517+R7518))</f>
        <v>3.9687181999999974</v>
      </c>
      <c r="U7518" s="19">
        <f>IF((T7517+R7518)&lt;结论【关键目标】!$C$28,0,(发电量计算【计算逻辑页】!R7518+发电量计算【计算逻辑页】!T7517-结论【关键目标】!$C$28))</f>
        <v>0</v>
      </c>
      <c r="V7518" s="5">
        <f t="shared" si="1057"/>
        <v>0</v>
      </c>
      <c r="W7518" s="5">
        <f t="shared" si="1058"/>
        <v>0</v>
      </c>
      <c r="X7518" s="5">
        <f t="shared" si="1061"/>
        <v>0</v>
      </c>
    </row>
    <row r="7519" spans="1:24" x14ac:dyDescent="0.15">
      <c r="A7519" s="7">
        <v>7518</v>
      </c>
      <c r="B7519" s="7">
        <v>11</v>
      </c>
      <c r="C7519" s="7">
        <v>10</v>
      </c>
      <c r="D7519" s="7">
        <v>6</v>
      </c>
      <c r="E7519" s="7">
        <v>314</v>
      </c>
      <c r="F7519" s="7">
        <v>2.1</v>
      </c>
      <c r="G7519" s="7">
        <v>0</v>
      </c>
      <c r="H7519" s="7">
        <f t="shared" si="1053"/>
        <v>5</v>
      </c>
      <c r="I7519" s="16">
        <f t="shared" si="1054"/>
        <v>45240</v>
      </c>
      <c r="J7519" s="17">
        <v>0.2407</v>
      </c>
      <c r="K7519" s="18">
        <f>G7519*结论【关键目标】!C$27*0.7735*0.001</f>
        <v>0</v>
      </c>
      <c r="L7519" s="5">
        <v>0</v>
      </c>
      <c r="M7519" s="5">
        <f>ABS(IF(L7519&lt;=0,L7519/耗电量关键数据!$B$6/1000,L7519/耗电量关键数据!$B$5/1000))</f>
        <v>0</v>
      </c>
      <c r="N7519" s="5">
        <f>电气设备逐时使用率计算!H7495</f>
        <v>1.1688450000000001</v>
      </c>
      <c r="O7519" s="5">
        <f>灯光逐时使用率计算!H7495</f>
        <v>0.37403039999999999</v>
      </c>
      <c r="P7519" s="19">
        <f t="shared" si="1055"/>
        <v>1.5428754000000002</v>
      </c>
      <c r="Q7519" s="19">
        <f t="shared" si="1059"/>
        <v>0</v>
      </c>
      <c r="R7519" s="20">
        <f t="shared" si="1056"/>
        <v>0</v>
      </c>
      <c r="S7519" s="20">
        <f t="shared" si="1060"/>
        <v>0</v>
      </c>
      <c r="T7519" s="20">
        <f>IF((T7518+R7519)&lt;0,0,IF((T7518+R7519)&gt;结论【关键目标】!C$28,结论【关键目标】!C$28,T7518+R7519))</f>
        <v>3.9687181999999974</v>
      </c>
      <c r="U7519" s="19">
        <f>IF((T7518+R7519)&lt;结论【关键目标】!$C$28,0,(发电量计算【计算逻辑页】!R7519+发电量计算【计算逻辑页】!T7518-结论【关键目标】!$C$28))</f>
        <v>0</v>
      </c>
      <c r="V7519" s="5">
        <f t="shared" si="1057"/>
        <v>0</v>
      </c>
      <c r="W7519" s="5">
        <f t="shared" si="1058"/>
        <v>0</v>
      </c>
      <c r="X7519" s="5">
        <f t="shared" si="1061"/>
        <v>0</v>
      </c>
    </row>
    <row r="7520" spans="1:24" x14ac:dyDescent="0.15">
      <c r="A7520" s="7">
        <v>7519</v>
      </c>
      <c r="B7520" s="7">
        <v>11</v>
      </c>
      <c r="C7520" s="7">
        <v>10</v>
      </c>
      <c r="D7520" s="7">
        <v>7</v>
      </c>
      <c r="E7520" s="7">
        <v>314</v>
      </c>
      <c r="F7520" s="7">
        <v>1</v>
      </c>
      <c r="G7520" s="7">
        <v>0.2</v>
      </c>
      <c r="H7520" s="7">
        <f t="shared" si="1053"/>
        <v>5</v>
      </c>
      <c r="I7520" s="16">
        <f t="shared" si="1054"/>
        <v>45240</v>
      </c>
      <c r="J7520" s="17">
        <v>0.2407</v>
      </c>
      <c r="K7520" s="18">
        <f>G7520*结论【关键目标】!C$27*0.7735*0.001</f>
        <v>1.8564000000000001E-2</v>
      </c>
      <c r="L7520" s="5">
        <v>0</v>
      </c>
      <c r="M7520" s="5">
        <f>ABS(IF(L7520&lt;=0,L7520/耗电量关键数据!$B$6/1000,L7520/耗电量关键数据!$B$5/1000))</f>
        <v>0</v>
      </c>
      <c r="N7520" s="5">
        <f>电气设备逐时使用率计算!H7496</f>
        <v>2.3376900000000003</v>
      </c>
      <c r="O7520" s="5">
        <f>灯光逐时使用率计算!H7496</f>
        <v>1.2467680000000001</v>
      </c>
      <c r="P7520" s="19">
        <f t="shared" si="1055"/>
        <v>3.5844580000000006</v>
      </c>
      <c r="Q7520" s="19">
        <f t="shared" si="1059"/>
        <v>0</v>
      </c>
      <c r="R7520" s="20">
        <f t="shared" si="1056"/>
        <v>1.8564000000000001E-2</v>
      </c>
      <c r="S7520" s="20">
        <f t="shared" si="1060"/>
        <v>0</v>
      </c>
      <c r="T7520" s="20">
        <f>IF((T7519+R7520)&lt;0,0,IF((T7519+R7520)&gt;结论【关键目标】!C$28,结论【关键目标】!C$28,T7519+R7520))</f>
        <v>3.9872821999999974</v>
      </c>
      <c r="U7520" s="19">
        <f>IF((T7519+R7520)&lt;结论【关键目标】!$C$28,0,(发电量计算【计算逻辑页】!R7520+发电量计算【计算逻辑页】!T7519-结论【关键目标】!$C$28))</f>
        <v>0</v>
      </c>
      <c r="V7520" s="5">
        <f t="shared" si="1057"/>
        <v>0</v>
      </c>
      <c r="W7520" s="5">
        <f t="shared" si="1058"/>
        <v>4.4683548000000002E-3</v>
      </c>
      <c r="X7520" s="5">
        <f t="shared" si="1061"/>
        <v>0</v>
      </c>
    </row>
    <row r="7521" spans="1:24" x14ac:dyDescent="0.15">
      <c r="A7521" s="7">
        <v>7520</v>
      </c>
      <c r="B7521" s="7">
        <v>11</v>
      </c>
      <c r="C7521" s="7">
        <v>10</v>
      </c>
      <c r="D7521" s="7">
        <v>8</v>
      </c>
      <c r="E7521" s="7">
        <v>314</v>
      </c>
      <c r="F7521" s="7">
        <v>1</v>
      </c>
      <c r="G7521" s="7">
        <v>96</v>
      </c>
      <c r="H7521" s="7">
        <f t="shared" si="1053"/>
        <v>5</v>
      </c>
      <c r="I7521" s="16">
        <f t="shared" si="1054"/>
        <v>45240</v>
      </c>
      <c r="J7521" s="17">
        <v>0.70809999999999995</v>
      </c>
      <c r="K7521" s="18">
        <f>G7521*结论【关键目标】!C$27*0.7735*0.001</f>
        <v>8.9107199999999995</v>
      </c>
      <c r="L7521" s="5">
        <v>0</v>
      </c>
      <c r="M7521" s="5">
        <f>ABS(IF(L7521&lt;=0,L7521/耗电量关键数据!$B$6/1000,L7521/耗电量关键数据!$B$5/1000))</f>
        <v>0</v>
      </c>
      <c r="N7521" s="5">
        <f>电气设备逐时使用率计算!H7497</f>
        <v>11.688450000000001</v>
      </c>
      <c r="O7521" s="5">
        <f>灯光逐时使用率计算!H7497</f>
        <v>6.2338399999999998</v>
      </c>
      <c r="P7521" s="19">
        <f t="shared" si="1055"/>
        <v>17.92229</v>
      </c>
      <c r="Q7521" s="19">
        <f t="shared" si="1059"/>
        <v>0</v>
      </c>
      <c r="R7521" s="20">
        <f t="shared" si="1056"/>
        <v>8.9107199999999995</v>
      </c>
      <c r="S7521" s="20">
        <f t="shared" si="1060"/>
        <v>0</v>
      </c>
      <c r="T7521" s="20">
        <f>IF((T7520+R7521)&lt;0,0,IF((T7520+R7521)&gt;结论【关键目标】!C$28,结论【关键目标】!C$28,T7520+R7521))</f>
        <v>12.898002199999997</v>
      </c>
      <c r="U7521" s="19">
        <f>IF((T7520+R7521)&lt;结论【关键目标】!$C$28,0,(发电量计算【计算逻辑页】!R7521+发电量计算【计算逻辑页】!T7520-结论【关键目标】!$C$28))</f>
        <v>0</v>
      </c>
      <c r="V7521" s="5">
        <f t="shared" si="1057"/>
        <v>0</v>
      </c>
      <c r="W7521" s="5">
        <f t="shared" si="1058"/>
        <v>6.3096808319999989</v>
      </c>
      <c r="X7521" s="5">
        <f t="shared" si="1061"/>
        <v>0</v>
      </c>
    </row>
    <row r="7522" spans="1:24" x14ac:dyDescent="0.15">
      <c r="A7522" s="7">
        <v>7521</v>
      </c>
      <c r="B7522" s="7">
        <v>11</v>
      </c>
      <c r="C7522" s="7">
        <v>10</v>
      </c>
      <c r="D7522" s="7">
        <v>9</v>
      </c>
      <c r="E7522" s="7">
        <v>314</v>
      </c>
      <c r="F7522" s="7">
        <v>6.9</v>
      </c>
      <c r="G7522" s="7">
        <v>289.8</v>
      </c>
      <c r="H7522" s="7">
        <f t="shared" si="1053"/>
        <v>5</v>
      </c>
      <c r="I7522" s="16">
        <f t="shared" si="1054"/>
        <v>45240</v>
      </c>
      <c r="J7522" s="17">
        <v>0.70809999999999995</v>
      </c>
      <c r="K7522" s="18">
        <f>G7522*结论【关键目标】!C$27*0.7735*0.001</f>
        <v>26.899235999999998</v>
      </c>
      <c r="L7522" s="5">
        <v>0</v>
      </c>
      <c r="M7522" s="5">
        <f>ABS(IF(L7522&lt;=0,L7522/耗电量关键数据!$B$6/1000,L7522/耗电量关键数据!$B$5/1000))</f>
        <v>0</v>
      </c>
      <c r="N7522" s="5">
        <f>电气设备逐时使用率计算!H7498</f>
        <v>22.208055000000002</v>
      </c>
      <c r="O7522" s="5">
        <f>灯光逐时使用率计算!H7498</f>
        <v>11.844296</v>
      </c>
      <c r="P7522" s="19">
        <f t="shared" si="1055"/>
        <v>34.052351000000002</v>
      </c>
      <c r="Q7522" s="19">
        <f t="shared" si="1059"/>
        <v>0</v>
      </c>
      <c r="R7522" s="20">
        <f t="shared" si="1056"/>
        <v>26.899235999999998</v>
      </c>
      <c r="S7522" s="20">
        <f t="shared" si="1060"/>
        <v>0</v>
      </c>
      <c r="T7522" s="20">
        <f>IF((T7521+R7522)&lt;0,0,IF((T7521+R7522)&gt;结论【关键目标】!C$28,结论【关键目标】!C$28,T7521+R7522))</f>
        <v>22</v>
      </c>
      <c r="U7522" s="19">
        <f>IF((T7521+R7522)&lt;结论【关键目标】!$C$28,0,(发电量计算【计算逻辑页】!R7522+发电量计算【计算逻辑页】!T7521-结论【关键目标】!$C$28))</f>
        <v>17.797238199999995</v>
      </c>
      <c r="V7522" s="5">
        <f t="shared" si="1057"/>
        <v>6.229033369999998</v>
      </c>
      <c r="W7522" s="5">
        <f t="shared" si="1058"/>
        <v>19.047349011599998</v>
      </c>
      <c r="X7522" s="5">
        <f t="shared" si="1061"/>
        <v>0</v>
      </c>
    </row>
    <row r="7523" spans="1:24" x14ac:dyDescent="0.15">
      <c r="A7523" s="7">
        <v>7522</v>
      </c>
      <c r="B7523" s="7">
        <v>11</v>
      </c>
      <c r="C7523" s="7">
        <v>10</v>
      </c>
      <c r="D7523" s="7">
        <v>10</v>
      </c>
      <c r="E7523" s="7">
        <v>314</v>
      </c>
      <c r="F7523" s="7">
        <v>6</v>
      </c>
      <c r="G7523" s="7">
        <v>381.5</v>
      </c>
      <c r="H7523" s="7">
        <f t="shared" si="1053"/>
        <v>5</v>
      </c>
      <c r="I7523" s="16">
        <f t="shared" si="1054"/>
        <v>45240</v>
      </c>
      <c r="J7523" s="17">
        <v>0.70809999999999995</v>
      </c>
      <c r="K7523" s="18">
        <f>G7523*结论【关键目标】!C$27*0.7735*0.001</f>
        <v>35.410830000000004</v>
      </c>
      <c r="L7523" s="5">
        <v>0</v>
      </c>
      <c r="M7523" s="5">
        <f>ABS(IF(L7523&lt;=0,L7523/耗电量关键数据!$B$6/1000,L7523/耗电量关键数据!$B$5/1000))</f>
        <v>0</v>
      </c>
      <c r="N7523" s="5">
        <f>电气设备逐时使用率计算!H7499</f>
        <v>22.208055000000002</v>
      </c>
      <c r="O7523" s="5">
        <f>灯光逐时使用率计算!H7499</f>
        <v>11.844296</v>
      </c>
      <c r="P7523" s="19">
        <f t="shared" si="1055"/>
        <v>34.052351000000002</v>
      </c>
      <c r="Q7523" s="19">
        <f t="shared" si="1059"/>
        <v>0</v>
      </c>
      <c r="R7523" s="20">
        <f t="shared" si="1056"/>
        <v>35.410830000000004</v>
      </c>
      <c r="S7523" s="20">
        <f t="shared" si="1060"/>
        <v>0</v>
      </c>
      <c r="T7523" s="20">
        <f>IF((T7522+R7523)&lt;0,0,IF((T7522+R7523)&gt;结论【关键目标】!C$28,结论【关键目标】!C$28,T7522+R7523))</f>
        <v>22</v>
      </c>
      <c r="U7523" s="19">
        <f>IF((T7522+R7523)&lt;结论【关键目标】!$C$28,0,(发电量计算【计算逻辑页】!R7523+发电量计算【计算逻辑页】!T7522-结论【关键目标】!$C$28))</f>
        <v>35.410830000000004</v>
      </c>
      <c r="V7523" s="5">
        <f t="shared" si="1057"/>
        <v>12.393790500000001</v>
      </c>
      <c r="W7523" s="5">
        <f t="shared" si="1058"/>
        <v>24.1124697431</v>
      </c>
      <c r="X7523" s="5">
        <f t="shared" si="1061"/>
        <v>0</v>
      </c>
    </row>
    <row r="7524" spans="1:24" x14ac:dyDescent="0.15">
      <c r="A7524" s="7">
        <v>7523</v>
      </c>
      <c r="B7524" s="7">
        <v>11</v>
      </c>
      <c r="C7524" s="7">
        <v>10</v>
      </c>
      <c r="D7524" s="7">
        <v>11</v>
      </c>
      <c r="E7524" s="7">
        <v>314</v>
      </c>
      <c r="F7524" s="7">
        <v>6</v>
      </c>
      <c r="G7524" s="7">
        <v>420.3</v>
      </c>
      <c r="H7524" s="7">
        <f t="shared" si="1053"/>
        <v>5</v>
      </c>
      <c r="I7524" s="16">
        <f t="shared" si="1054"/>
        <v>45240</v>
      </c>
      <c r="J7524" s="17">
        <v>1.2267999999999999</v>
      </c>
      <c r="K7524" s="18">
        <f>G7524*结论【关键目标】!C$27*0.7735*0.001</f>
        <v>39.012245999999998</v>
      </c>
      <c r="L7524" s="5">
        <v>0</v>
      </c>
      <c r="M7524" s="5">
        <f>ABS(IF(L7524&lt;=0,L7524/耗电量关键数据!$B$6/1000,L7524/耗电量关键数据!$B$5/1000))</f>
        <v>0</v>
      </c>
      <c r="N7524" s="5">
        <f>电气设备逐时使用率计算!H7500</f>
        <v>22.208055000000002</v>
      </c>
      <c r="O7524" s="5">
        <f>灯光逐时使用率计算!H7500</f>
        <v>11.844296</v>
      </c>
      <c r="P7524" s="19">
        <f t="shared" si="1055"/>
        <v>34.052351000000002</v>
      </c>
      <c r="Q7524" s="19">
        <f t="shared" si="1059"/>
        <v>34.052351000000002</v>
      </c>
      <c r="R7524" s="20">
        <f t="shared" si="1056"/>
        <v>4.9598949999999959</v>
      </c>
      <c r="S7524" s="20">
        <f t="shared" si="1060"/>
        <v>0</v>
      </c>
      <c r="T7524" s="20">
        <f>IF((T7523+R7524)&lt;0,0,IF((T7523+R7524)&gt;结论【关键目标】!C$28,结论【关键目标】!C$28,T7523+R7524))</f>
        <v>22</v>
      </c>
      <c r="U7524" s="19">
        <f>IF((T7523+R7524)&lt;结论【关键目标】!$C$28,0,(发电量计算【计算逻辑页】!R7524+发电量计算【计算逻辑页】!T7523-结论【关键目标】!$C$28))</f>
        <v>4.9598949999999959</v>
      </c>
      <c r="V7524" s="5">
        <f t="shared" si="1057"/>
        <v>1.7359632499999984</v>
      </c>
      <c r="W7524" s="5">
        <f t="shared" si="1058"/>
        <v>41.775424206799997</v>
      </c>
      <c r="X7524" s="5">
        <f t="shared" si="1061"/>
        <v>0</v>
      </c>
    </row>
    <row r="7525" spans="1:24" x14ac:dyDescent="0.15">
      <c r="A7525" s="7">
        <v>7524</v>
      </c>
      <c r="B7525" s="7">
        <v>11</v>
      </c>
      <c r="C7525" s="7">
        <v>10</v>
      </c>
      <c r="D7525" s="7">
        <v>12</v>
      </c>
      <c r="E7525" s="7">
        <v>314</v>
      </c>
      <c r="F7525" s="7">
        <v>9.1999999999999993</v>
      </c>
      <c r="G7525" s="7">
        <v>385.6</v>
      </c>
      <c r="H7525" s="7">
        <f t="shared" si="1053"/>
        <v>5</v>
      </c>
      <c r="I7525" s="16">
        <f t="shared" si="1054"/>
        <v>45240</v>
      </c>
      <c r="J7525" s="17">
        <v>1.2267999999999999</v>
      </c>
      <c r="K7525" s="18">
        <f>G7525*结论【关键目标】!C$27*0.7735*0.001</f>
        <v>35.791392000000002</v>
      </c>
      <c r="L7525" s="5">
        <v>0</v>
      </c>
      <c r="M7525" s="5">
        <f>ABS(IF(L7525&lt;=0,L7525/耗电量关键数据!$B$6/1000,L7525/耗电量关键数据!$B$5/1000))</f>
        <v>0</v>
      </c>
      <c r="N7525" s="5">
        <f>电气设备逐时使用率计算!H7501</f>
        <v>11.688450000000001</v>
      </c>
      <c r="O7525" s="5">
        <f>灯光逐时使用率计算!H7501</f>
        <v>9.9741440000000008</v>
      </c>
      <c r="P7525" s="19">
        <f t="shared" si="1055"/>
        <v>21.662594000000002</v>
      </c>
      <c r="Q7525" s="19">
        <f t="shared" si="1059"/>
        <v>21.662594000000002</v>
      </c>
      <c r="R7525" s="20">
        <f t="shared" si="1056"/>
        <v>14.128798</v>
      </c>
      <c r="S7525" s="20">
        <f t="shared" si="1060"/>
        <v>0</v>
      </c>
      <c r="T7525" s="20">
        <f>IF((T7524+R7525)&lt;0,0,IF((T7524+R7525)&gt;结论【关键目标】!C$28,结论【关键目标】!C$28,T7524+R7525))</f>
        <v>22</v>
      </c>
      <c r="U7525" s="19">
        <f>IF((T7524+R7525)&lt;结论【关键目标】!$C$28,0,(发电量计算【计算逻辑页】!R7525+发电量计算【计算逻辑页】!T7524-结论【关键目标】!$C$28))</f>
        <v>14.128798000000003</v>
      </c>
      <c r="V7525" s="5">
        <f t="shared" si="1057"/>
        <v>4.9450793000000006</v>
      </c>
      <c r="W7525" s="5">
        <f t="shared" si="1058"/>
        <v>26.5756703192</v>
      </c>
      <c r="X7525" s="5">
        <f t="shared" si="1061"/>
        <v>0</v>
      </c>
    </row>
    <row r="7526" spans="1:24" x14ac:dyDescent="0.15">
      <c r="A7526" s="7">
        <v>7525</v>
      </c>
      <c r="B7526" s="7">
        <v>11</v>
      </c>
      <c r="C7526" s="7">
        <v>10</v>
      </c>
      <c r="D7526" s="7">
        <v>13</v>
      </c>
      <c r="E7526" s="7">
        <v>314</v>
      </c>
      <c r="F7526" s="7">
        <v>9</v>
      </c>
      <c r="G7526" s="7">
        <v>353</v>
      </c>
      <c r="H7526" s="7">
        <f t="shared" si="1053"/>
        <v>5</v>
      </c>
      <c r="I7526" s="16">
        <f t="shared" si="1054"/>
        <v>45240</v>
      </c>
      <c r="J7526" s="17">
        <v>1.2267999999999999</v>
      </c>
      <c r="K7526" s="18">
        <f>G7526*结论【关键目标】!C$27*0.7735*0.001</f>
        <v>32.765459999999997</v>
      </c>
      <c r="L7526" s="5">
        <v>0</v>
      </c>
      <c r="M7526" s="5">
        <f>ABS(IF(L7526&lt;=0,L7526/耗电量关键数据!$B$6/1000,L7526/耗电量关键数据!$B$5/1000))</f>
        <v>0</v>
      </c>
      <c r="N7526" s="5">
        <f>电气设备逐时使用率计算!H7502</f>
        <v>11.688450000000001</v>
      </c>
      <c r="O7526" s="5">
        <f>灯光逐时使用率计算!H7502</f>
        <v>9.9741440000000008</v>
      </c>
      <c r="P7526" s="19">
        <f t="shared" si="1055"/>
        <v>21.662594000000002</v>
      </c>
      <c r="Q7526" s="19">
        <f t="shared" si="1059"/>
        <v>21.662594000000002</v>
      </c>
      <c r="R7526" s="20">
        <f t="shared" si="1056"/>
        <v>11.102865999999995</v>
      </c>
      <c r="S7526" s="20">
        <f t="shared" si="1060"/>
        <v>0</v>
      </c>
      <c r="T7526" s="20">
        <f>IF((T7525+R7526)&lt;0,0,IF((T7525+R7526)&gt;结论【关键目标】!C$28,结论【关键目标】!C$28,T7525+R7526))</f>
        <v>22</v>
      </c>
      <c r="U7526" s="19">
        <f>IF((T7525+R7526)&lt;结论【关键目标】!$C$28,0,(发电量计算【计算逻辑页】!R7526+发电量计算【计算逻辑页】!T7525-结论【关键目标】!$C$28))</f>
        <v>11.102865999999992</v>
      </c>
      <c r="V7526" s="5">
        <f t="shared" si="1057"/>
        <v>3.8860030999999968</v>
      </c>
      <c r="W7526" s="5">
        <f t="shared" si="1058"/>
        <v>26.5756703192</v>
      </c>
      <c r="X7526" s="5">
        <f t="shared" si="1061"/>
        <v>0</v>
      </c>
    </row>
    <row r="7527" spans="1:24" x14ac:dyDescent="0.15">
      <c r="A7527" s="7">
        <v>7526</v>
      </c>
      <c r="B7527" s="7">
        <v>11</v>
      </c>
      <c r="C7527" s="7">
        <v>10</v>
      </c>
      <c r="D7527" s="7">
        <v>14</v>
      </c>
      <c r="E7527" s="7">
        <v>314</v>
      </c>
      <c r="F7527" s="7">
        <v>11</v>
      </c>
      <c r="G7527" s="7">
        <v>313.2</v>
      </c>
      <c r="H7527" s="7">
        <f t="shared" si="1053"/>
        <v>5</v>
      </c>
      <c r="I7527" s="16">
        <f t="shared" si="1054"/>
        <v>45240</v>
      </c>
      <c r="J7527" s="17">
        <v>1.2267999999999999</v>
      </c>
      <c r="K7527" s="18">
        <f>G7527*结论【关键目标】!C$27*0.7735*0.001</f>
        <v>29.071223999999997</v>
      </c>
      <c r="L7527" s="5">
        <v>0</v>
      </c>
      <c r="M7527" s="5">
        <f>ABS(IF(L7527&lt;=0,L7527/耗电量关键数据!$B$6/1000,L7527/耗电量关键数据!$B$5/1000))</f>
        <v>0</v>
      </c>
      <c r="N7527" s="5">
        <f>电气设备逐时使用率计算!H7503</f>
        <v>22.208055000000002</v>
      </c>
      <c r="O7527" s="5">
        <f>灯光逐时使用率计算!H7503</f>
        <v>11.844296</v>
      </c>
      <c r="P7527" s="19">
        <f t="shared" si="1055"/>
        <v>34.052351000000002</v>
      </c>
      <c r="Q7527" s="19">
        <f t="shared" si="1059"/>
        <v>34.052351000000002</v>
      </c>
      <c r="R7527" s="20">
        <f t="shared" si="1056"/>
        <v>-4.9811270000000043</v>
      </c>
      <c r="S7527" s="20">
        <f t="shared" si="1060"/>
        <v>4.9811270000000043</v>
      </c>
      <c r="T7527" s="20">
        <f>IF((T7526+R7527)&lt;0,0,IF((T7526+R7527)&gt;结论【关键目标】!C$28,结论【关键目标】!C$28,T7526+R7527))</f>
        <v>17.018872999999996</v>
      </c>
      <c r="U7527" s="19">
        <f>IF((T7526+R7527)&lt;结论【关键目标】!$C$28,0,(发电量计算【计算逻辑页】!R7527+发电量计算【计算逻辑页】!T7526-结论【关键目标】!$C$28))</f>
        <v>0</v>
      </c>
      <c r="V7527" s="5">
        <f t="shared" si="1057"/>
        <v>0</v>
      </c>
      <c r="W7527" s="5">
        <f t="shared" si="1058"/>
        <v>35.664577603199994</v>
      </c>
      <c r="X7527" s="5">
        <f t="shared" si="1061"/>
        <v>4.3674521536000031</v>
      </c>
    </row>
    <row r="7528" spans="1:24" x14ac:dyDescent="0.15">
      <c r="A7528" s="7">
        <v>7527</v>
      </c>
      <c r="B7528" s="7">
        <v>11</v>
      </c>
      <c r="C7528" s="7">
        <v>10</v>
      </c>
      <c r="D7528" s="7">
        <v>15</v>
      </c>
      <c r="E7528" s="7">
        <v>314</v>
      </c>
      <c r="F7528" s="7">
        <v>12.6</v>
      </c>
      <c r="G7528" s="7">
        <v>211.8</v>
      </c>
      <c r="H7528" s="7">
        <f t="shared" si="1053"/>
        <v>5</v>
      </c>
      <c r="I7528" s="16">
        <f t="shared" si="1054"/>
        <v>45240</v>
      </c>
      <c r="J7528" s="17">
        <v>1.2267999999999999</v>
      </c>
      <c r="K7528" s="18">
        <f>G7528*结论【关键目标】!C$27*0.7735*0.001</f>
        <v>19.659275999999998</v>
      </c>
      <c r="L7528" s="5">
        <v>0</v>
      </c>
      <c r="M7528" s="5">
        <f>ABS(IF(L7528&lt;=0,L7528/耗电量关键数据!$B$6/1000,L7528/耗电量关键数据!$B$5/1000))</f>
        <v>0</v>
      </c>
      <c r="N7528" s="5">
        <f>电气设备逐时使用率计算!H7504</f>
        <v>22.208055000000002</v>
      </c>
      <c r="O7528" s="5">
        <f>灯光逐时使用率计算!H7504</f>
        <v>11.844296</v>
      </c>
      <c r="P7528" s="19">
        <f t="shared" si="1055"/>
        <v>34.052351000000002</v>
      </c>
      <c r="Q7528" s="19">
        <f t="shared" si="1059"/>
        <v>34.052351000000002</v>
      </c>
      <c r="R7528" s="20">
        <f t="shared" si="1056"/>
        <v>-14.393075000000003</v>
      </c>
      <c r="S7528" s="20">
        <f t="shared" si="1060"/>
        <v>14.393075000000003</v>
      </c>
      <c r="T7528" s="20">
        <f>IF((T7527+R7528)&lt;0,0,IF((T7527+R7528)&gt;结论【关键目标】!C$28,结论【关键目标】!C$28,T7527+R7528))</f>
        <v>2.6257979999999925</v>
      </c>
      <c r="U7528" s="19">
        <f>IF((T7527+R7528)&lt;结论【关键目标】!$C$28,0,(发电量计算【计算逻辑页】!R7528+发电量计算【计算逻辑页】!T7527-结论【关键目标】!$C$28))</f>
        <v>0</v>
      </c>
      <c r="V7528" s="5">
        <f t="shared" si="1057"/>
        <v>0</v>
      </c>
      <c r="W7528" s="5">
        <f t="shared" si="1058"/>
        <v>24.117999796799996</v>
      </c>
      <c r="X7528" s="5">
        <f t="shared" si="1061"/>
        <v>2.3022996863999934</v>
      </c>
    </row>
    <row r="7529" spans="1:24" x14ac:dyDescent="0.15">
      <c r="A7529" s="7">
        <v>7528</v>
      </c>
      <c r="B7529" s="7">
        <v>11</v>
      </c>
      <c r="C7529" s="7">
        <v>10</v>
      </c>
      <c r="D7529" s="7">
        <v>16</v>
      </c>
      <c r="E7529" s="7">
        <v>314</v>
      </c>
      <c r="F7529" s="7">
        <v>13</v>
      </c>
      <c r="G7529" s="7">
        <v>76.7</v>
      </c>
      <c r="H7529" s="7">
        <f t="shared" si="1053"/>
        <v>5</v>
      </c>
      <c r="I7529" s="16">
        <f t="shared" si="1054"/>
        <v>45240</v>
      </c>
      <c r="J7529" s="17">
        <v>0.70809999999999995</v>
      </c>
      <c r="K7529" s="18">
        <f>G7529*结论【关键目标】!C$27*0.7735*0.001</f>
        <v>7.119294</v>
      </c>
      <c r="L7529" s="5">
        <v>0</v>
      </c>
      <c r="M7529" s="5">
        <f>ABS(IF(L7529&lt;=0,L7529/耗电量关键数据!$B$6/1000,L7529/耗电量关键数据!$B$5/1000))</f>
        <v>0</v>
      </c>
      <c r="N7529" s="5">
        <f>电气设备逐时使用率计算!H7505</f>
        <v>22.208055000000002</v>
      </c>
      <c r="O7529" s="5">
        <f>灯光逐时使用率计算!H7505</f>
        <v>11.844296</v>
      </c>
      <c r="P7529" s="19">
        <f t="shared" si="1055"/>
        <v>34.052351000000002</v>
      </c>
      <c r="Q7529" s="19">
        <f t="shared" si="1059"/>
        <v>0</v>
      </c>
      <c r="R7529" s="20">
        <f t="shared" si="1056"/>
        <v>7.119294</v>
      </c>
      <c r="S7529" s="20">
        <f t="shared" si="1060"/>
        <v>0</v>
      </c>
      <c r="T7529" s="20">
        <f>IF((T7528+R7529)&lt;0,0,IF((T7528+R7529)&gt;结论【关键目标】!C$28,结论【关键目标】!C$28,T7528+R7529))</f>
        <v>9.7450919999999925</v>
      </c>
      <c r="U7529" s="19">
        <f>IF((T7528+R7529)&lt;结论【关键目标】!$C$28,0,(发电量计算【计算逻辑页】!R7529+发电量计算【计算逻辑页】!T7528-结论【关键目标】!$C$28))</f>
        <v>0</v>
      </c>
      <c r="V7529" s="5">
        <f t="shared" si="1057"/>
        <v>0</v>
      </c>
      <c r="W7529" s="5">
        <f t="shared" si="1058"/>
        <v>5.0411720814000001</v>
      </c>
      <c r="X7529" s="5">
        <f t="shared" si="1061"/>
        <v>0</v>
      </c>
    </row>
    <row r="7530" spans="1:24" x14ac:dyDescent="0.15">
      <c r="A7530" s="7">
        <v>7529</v>
      </c>
      <c r="B7530" s="7">
        <v>11</v>
      </c>
      <c r="C7530" s="7">
        <v>10</v>
      </c>
      <c r="D7530" s="7">
        <v>17</v>
      </c>
      <c r="E7530" s="7">
        <v>314</v>
      </c>
      <c r="F7530" s="7">
        <v>12</v>
      </c>
      <c r="G7530" s="7">
        <v>0</v>
      </c>
      <c r="H7530" s="7">
        <f t="shared" si="1053"/>
        <v>5</v>
      </c>
      <c r="I7530" s="16">
        <f t="shared" si="1054"/>
        <v>45240</v>
      </c>
      <c r="J7530" s="17">
        <v>0.70809999999999995</v>
      </c>
      <c r="K7530" s="18">
        <f>G7530*结论【关键目标】!C$27*0.7735*0.001</f>
        <v>0</v>
      </c>
      <c r="L7530" s="5">
        <v>0</v>
      </c>
      <c r="M7530" s="5">
        <f>ABS(IF(L7530&lt;=0,L7530/耗电量关键数据!$B$6/1000,L7530/耗电量关键数据!$B$5/1000))</f>
        <v>0</v>
      </c>
      <c r="N7530" s="5">
        <f>电气设备逐时使用率计算!H7506</f>
        <v>22.208055000000002</v>
      </c>
      <c r="O7530" s="5">
        <f>灯光逐时使用率计算!H7506</f>
        <v>11.844296</v>
      </c>
      <c r="P7530" s="19">
        <f t="shared" si="1055"/>
        <v>34.052351000000002</v>
      </c>
      <c r="Q7530" s="19">
        <f t="shared" si="1059"/>
        <v>0</v>
      </c>
      <c r="R7530" s="20">
        <f t="shared" si="1056"/>
        <v>0</v>
      </c>
      <c r="S7530" s="20">
        <f t="shared" si="1060"/>
        <v>0</v>
      </c>
      <c r="T7530" s="20">
        <f>IF((T7529+R7530)&lt;0,0,IF((T7529+R7530)&gt;结论【关键目标】!C$28,结论【关键目标】!C$28,T7529+R7530))</f>
        <v>9.7450919999999925</v>
      </c>
      <c r="U7530" s="19">
        <f>IF((T7529+R7530)&lt;结论【关键目标】!$C$28,0,(发电量计算【计算逻辑页】!R7530+发电量计算【计算逻辑页】!T7529-结论【关键目标】!$C$28))</f>
        <v>0</v>
      </c>
      <c r="V7530" s="5">
        <f t="shared" si="1057"/>
        <v>0</v>
      </c>
      <c r="W7530" s="5">
        <f t="shared" si="1058"/>
        <v>0</v>
      </c>
      <c r="X7530" s="5">
        <f t="shared" si="1061"/>
        <v>0</v>
      </c>
    </row>
    <row r="7531" spans="1:24" x14ac:dyDescent="0.15">
      <c r="A7531" s="7">
        <v>7530</v>
      </c>
      <c r="B7531" s="7">
        <v>11</v>
      </c>
      <c r="C7531" s="7">
        <v>10</v>
      </c>
      <c r="D7531" s="7">
        <v>18</v>
      </c>
      <c r="E7531" s="7">
        <v>314</v>
      </c>
      <c r="F7531" s="7">
        <v>11.6</v>
      </c>
      <c r="G7531" s="7">
        <v>0</v>
      </c>
      <c r="H7531" s="7">
        <f t="shared" si="1053"/>
        <v>5</v>
      </c>
      <c r="I7531" s="16">
        <f t="shared" si="1054"/>
        <v>45240</v>
      </c>
      <c r="J7531" s="17">
        <v>0.70809999999999995</v>
      </c>
      <c r="K7531" s="18">
        <f>G7531*结论【关键目标】!C$27*0.7735*0.001</f>
        <v>0</v>
      </c>
      <c r="L7531" s="5">
        <v>0</v>
      </c>
      <c r="M7531" s="5">
        <f>ABS(IF(L7531&lt;=0,L7531/耗电量关键数据!$B$6/1000,L7531/耗电量关键数据!$B$5/1000))</f>
        <v>0</v>
      </c>
      <c r="N7531" s="5">
        <f>电气设备逐时使用率计算!H7507</f>
        <v>7.0130699999999999</v>
      </c>
      <c r="O7531" s="5">
        <f>灯光逐时使用率计算!H7507</f>
        <v>3.7403040000000001</v>
      </c>
      <c r="P7531" s="19">
        <f t="shared" si="1055"/>
        <v>10.753374000000001</v>
      </c>
      <c r="Q7531" s="19">
        <f t="shared" si="1059"/>
        <v>0</v>
      </c>
      <c r="R7531" s="20">
        <f t="shared" si="1056"/>
        <v>0</v>
      </c>
      <c r="S7531" s="20">
        <f t="shared" si="1060"/>
        <v>0</v>
      </c>
      <c r="T7531" s="20">
        <f>IF((T7530+R7531)&lt;0,0,IF((T7530+R7531)&gt;结论【关键目标】!C$28,结论【关键目标】!C$28,T7530+R7531))</f>
        <v>9.7450919999999925</v>
      </c>
      <c r="U7531" s="19">
        <f>IF((T7530+R7531)&lt;结论【关键目标】!$C$28,0,(发电量计算【计算逻辑页】!R7531+发电量计算【计算逻辑页】!T7530-结论【关键目标】!$C$28))</f>
        <v>0</v>
      </c>
      <c r="V7531" s="5">
        <f t="shared" si="1057"/>
        <v>0</v>
      </c>
      <c r="W7531" s="5">
        <f t="shared" si="1058"/>
        <v>0</v>
      </c>
      <c r="X7531" s="5">
        <f t="shared" si="1061"/>
        <v>0</v>
      </c>
    </row>
    <row r="7532" spans="1:24" x14ac:dyDescent="0.15">
      <c r="A7532" s="7">
        <v>7531</v>
      </c>
      <c r="B7532" s="7">
        <v>11</v>
      </c>
      <c r="C7532" s="7">
        <v>10</v>
      </c>
      <c r="D7532" s="7">
        <v>19</v>
      </c>
      <c r="E7532" s="7">
        <v>314</v>
      </c>
      <c r="F7532" s="7">
        <v>10</v>
      </c>
      <c r="G7532" s="7">
        <v>0</v>
      </c>
      <c r="H7532" s="7">
        <f t="shared" si="1053"/>
        <v>5</v>
      </c>
      <c r="I7532" s="16">
        <f t="shared" si="1054"/>
        <v>45240</v>
      </c>
      <c r="J7532" s="17">
        <v>1.2267999999999999</v>
      </c>
      <c r="K7532" s="18">
        <f>G7532*结论【关键目标】!C$27*0.7735*0.001</f>
        <v>0</v>
      </c>
      <c r="L7532" s="5">
        <v>0</v>
      </c>
      <c r="M7532" s="5">
        <f>ABS(IF(L7532&lt;=0,L7532/耗电量关键数据!$B$6/1000,L7532/耗电量关键数据!$B$5/1000))</f>
        <v>0</v>
      </c>
      <c r="N7532" s="5">
        <f>电气设备逐时使用率计算!H7508</f>
        <v>7.0130699999999999</v>
      </c>
      <c r="O7532" s="5">
        <f>灯光逐时使用率计算!H7508</f>
        <v>3.7403040000000001</v>
      </c>
      <c r="P7532" s="19">
        <f t="shared" si="1055"/>
        <v>10.753374000000001</v>
      </c>
      <c r="Q7532" s="19">
        <f t="shared" si="1059"/>
        <v>10.753374000000001</v>
      </c>
      <c r="R7532" s="20">
        <f t="shared" si="1056"/>
        <v>-10.753374000000001</v>
      </c>
      <c r="S7532" s="20">
        <f t="shared" si="1060"/>
        <v>10.753374000000001</v>
      </c>
      <c r="T7532" s="20">
        <f>IF((T7531+R7532)&lt;0,0,IF((T7531+R7532)&gt;结论【关键目标】!C$28,结论【关键目标】!C$28,T7531+R7532))</f>
        <v>0</v>
      </c>
      <c r="U7532" s="19">
        <f>IF((T7531+R7532)&lt;结论【关键目标】!$C$28,0,(发电量计算【计算逻辑页】!R7532+发电量计算【计算逻辑页】!T7531-结论【关键目标】!$C$28))</f>
        <v>0</v>
      </c>
      <c r="V7532" s="5">
        <f t="shared" si="1057"/>
        <v>0</v>
      </c>
      <c r="W7532" s="5">
        <f t="shared" si="1058"/>
        <v>0</v>
      </c>
      <c r="X7532" s="5">
        <f t="shared" si="1061"/>
        <v>0</v>
      </c>
    </row>
    <row r="7533" spans="1:24" x14ac:dyDescent="0.15">
      <c r="A7533" s="7">
        <v>7532</v>
      </c>
      <c r="B7533" s="7">
        <v>11</v>
      </c>
      <c r="C7533" s="7">
        <v>10</v>
      </c>
      <c r="D7533" s="7">
        <v>20</v>
      </c>
      <c r="E7533" s="7">
        <v>314</v>
      </c>
      <c r="F7533" s="7">
        <v>7</v>
      </c>
      <c r="G7533" s="7">
        <v>0</v>
      </c>
      <c r="H7533" s="7">
        <f t="shared" si="1053"/>
        <v>5</v>
      </c>
      <c r="I7533" s="16">
        <f t="shared" si="1054"/>
        <v>45240</v>
      </c>
      <c r="J7533" s="17">
        <v>1.2267999999999999</v>
      </c>
      <c r="K7533" s="18">
        <f>G7533*结论【关键目标】!C$27*0.7735*0.001</f>
        <v>0</v>
      </c>
      <c r="L7533" s="5">
        <v>0</v>
      </c>
      <c r="M7533" s="5">
        <f>ABS(IF(L7533&lt;=0,L7533/耗电量关键数据!$B$6/1000,L7533/耗电量关键数据!$B$5/1000))</f>
        <v>0</v>
      </c>
      <c r="N7533" s="5">
        <f>电气设备逐时使用率计算!H7509</f>
        <v>1.1688450000000001</v>
      </c>
      <c r="O7533" s="5">
        <f>灯光逐时使用率计算!H7509</f>
        <v>0.37403039999999999</v>
      </c>
      <c r="P7533" s="19">
        <f t="shared" si="1055"/>
        <v>1.5428754000000002</v>
      </c>
      <c r="Q7533" s="19">
        <f t="shared" si="1059"/>
        <v>1.5428754000000002</v>
      </c>
      <c r="R7533" s="20">
        <f t="shared" si="1056"/>
        <v>-1.5428754000000002</v>
      </c>
      <c r="S7533" s="20">
        <f t="shared" si="1060"/>
        <v>1.5428754000000002</v>
      </c>
      <c r="T7533" s="20">
        <f>IF((T7532+R7533)&lt;0,0,IF((T7532+R7533)&gt;结论【关键目标】!C$28,结论【关键目标】!C$28,T7532+R7533))</f>
        <v>0</v>
      </c>
      <c r="U7533" s="19">
        <f>IF((T7532+R7533)&lt;结论【关键目标】!$C$28,0,(发电量计算【计算逻辑页】!R7533+发电量计算【计算逻辑页】!T7532-结论【关键目标】!$C$28))</f>
        <v>0</v>
      </c>
      <c r="V7533" s="5">
        <f t="shared" si="1057"/>
        <v>0</v>
      </c>
      <c r="W7533" s="5">
        <f t="shared" si="1058"/>
        <v>0</v>
      </c>
      <c r="X7533" s="5">
        <f t="shared" si="1061"/>
        <v>0</v>
      </c>
    </row>
    <row r="7534" spans="1:24" x14ac:dyDescent="0.15">
      <c r="A7534" s="7">
        <v>7533</v>
      </c>
      <c r="B7534" s="7">
        <v>11</v>
      </c>
      <c r="C7534" s="7">
        <v>10</v>
      </c>
      <c r="D7534" s="7">
        <v>21</v>
      </c>
      <c r="E7534" s="7">
        <v>314</v>
      </c>
      <c r="F7534" s="7">
        <v>10.1</v>
      </c>
      <c r="G7534" s="7">
        <v>0</v>
      </c>
      <c r="H7534" s="7">
        <f t="shared" si="1053"/>
        <v>5</v>
      </c>
      <c r="I7534" s="16">
        <f t="shared" si="1054"/>
        <v>45240</v>
      </c>
      <c r="J7534" s="17">
        <v>1.2267999999999999</v>
      </c>
      <c r="K7534" s="18">
        <f>G7534*结论【关键目标】!C$27*0.7735*0.001</f>
        <v>0</v>
      </c>
      <c r="L7534" s="5">
        <v>0</v>
      </c>
      <c r="M7534" s="5">
        <f>ABS(IF(L7534&lt;=0,L7534/耗电量关键数据!$B$6/1000,L7534/耗电量关键数据!$B$5/1000))</f>
        <v>0</v>
      </c>
      <c r="N7534" s="5">
        <f>电气设备逐时使用率计算!H7510</f>
        <v>1.1688450000000001</v>
      </c>
      <c r="O7534" s="5">
        <f>灯光逐时使用率计算!H7510</f>
        <v>0.37403039999999999</v>
      </c>
      <c r="P7534" s="19">
        <f t="shared" si="1055"/>
        <v>1.5428754000000002</v>
      </c>
      <c r="Q7534" s="19">
        <f t="shared" si="1059"/>
        <v>1.5428754000000002</v>
      </c>
      <c r="R7534" s="20">
        <f t="shared" si="1056"/>
        <v>-1.5428754000000002</v>
      </c>
      <c r="S7534" s="20">
        <f t="shared" si="1060"/>
        <v>1.5428754000000002</v>
      </c>
      <c r="T7534" s="20">
        <f>IF((T7533+R7534)&lt;0,0,IF((T7533+R7534)&gt;结论【关键目标】!C$28,结论【关键目标】!C$28,T7533+R7534))</f>
        <v>0</v>
      </c>
      <c r="U7534" s="19">
        <f>IF((T7533+R7534)&lt;结论【关键目标】!$C$28,0,(发电量计算【计算逻辑页】!R7534+发电量计算【计算逻辑页】!T7533-结论【关键目标】!$C$28))</f>
        <v>0</v>
      </c>
      <c r="V7534" s="5">
        <f t="shared" si="1057"/>
        <v>0</v>
      </c>
      <c r="W7534" s="5">
        <f t="shared" si="1058"/>
        <v>0</v>
      </c>
      <c r="X7534" s="5">
        <f t="shared" si="1061"/>
        <v>0</v>
      </c>
    </row>
    <row r="7535" spans="1:24" x14ac:dyDescent="0.15">
      <c r="A7535" s="7">
        <v>7534</v>
      </c>
      <c r="B7535" s="7">
        <v>11</v>
      </c>
      <c r="C7535" s="7">
        <v>10</v>
      </c>
      <c r="D7535" s="7">
        <v>22</v>
      </c>
      <c r="E7535" s="7">
        <v>314</v>
      </c>
      <c r="F7535" s="7">
        <v>7</v>
      </c>
      <c r="G7535" s="7">
        <v>0</v>
      </c>
      <c r="H7535" s="7">
        <f t="shared" si="1053"/>
        <v>5</v>
      </c>
      <c r="I7535" s="16">
        <f t="shared" si="1054"/>
        <v>45240</v>
      </c>
      <c r="J7535" s="17">
        <v>0.70809999999999995</v>
      </c>
      <c r="K7535" s="18">
        <f>G7535*结论【关键目标】!C$27*0.7735*0.001</f>
        <v>0</v>
      </c>
      <c r="L7535" s="5">
        <v>0</v>
      </c>
      <c r="M7535" s="5">
        <f>ABS(IF(L7535&lt;=0,L7535/耗电量关键数据!$B$6/1000,L7535/耗电量关键数据!$B$5/1000))</f>
        <v>0</v>
      </c>
      <c r="N7535" s="5">
        <f>电气设备逐时使用率计算!H7511</f>
        <v>1.1688450000000001</v>
      </c>
      <c r="O7535" s="5">
        <f>灯光逐时使用率计算!H7511</f>
        <v>0.37403039999999999</v>
      </c>
      <c r="P7535" s="19">
        <f t="shared" si="1055"/>
        <v>1.5428754000000002</v>
      </c>
      <c r="Q7535" s="19">
        <f t="shared" si="1059"/>
        <v>0</v>
      </c>
      <c r="R7535" s="20">
        <f t="shared" si="1056"/>
        <v>0</v>
      </c>
      <c r="S7535" s="20">
        <f t="shared" si="1060"/>
        <v>0</v>
      </c>
      <c r="T7535" s="20">
        <f>IF((T7534+R7535)&lt;0,0,IF((T7534+R7535)&gt;结论【关键目标】!C$28,结论【关键目标】!C$28,T7534+R7535))</f>
        <v>0</v>
      </c>
      <c r="U7535" s="19">
        <f>IF((T7534+R7535)&lt;结论【关键目标】!$C$28,0,(发电量计算【计算逻辑页】!R7535+发电量计算【计算逻辑页】!T7534-结论【关键目标】!$C$28))</f>
        <v>0</v>
      </c>
      <c r="V7535" s="5">
        <f t="shared" si="1057"/>
        <v>0</v>
      </c>
      <c r="W7535" s="5">
        <f t="shared" si="1058"/>
        <v>0</v>
      </c>
      <c r="X7535" s="5">
        <f t="shared" si="1061"/>
        <v>0</v>
      </c>
    </row>
    <row r="7536" spans="1:24" x14ac:dyDescent="0.15">
      <c r="A7536" s="7">
        <v>7535</v>
      </c>
      <c r="B7536" s="7">
        <v>11</v>
      </c>
      <c r="C7536" s="7">
        <v>10</v>
      </c>
      <c r="D7536" s="7">
        <v>23</v>
      </c>
      <c r="E7536" s="7">
        <v>314</v>
      </c>
      <c r="F7536" s="7">
        <v>6</v>
      </c>
      <c r="G7536" s="7">
        <v>0</v>
      </c>
      <c r="H7536" s="7">
        <f t="shared" si="1053"/>
        <v>5</v>
      </c>
      <c r="I7536" s="16">
        <f t="shared" si="1054"/>
        <v>45240</v>
      </c>
      <c r="J7536" s="17">
        <v>0.70809999999999995</v>
      </c>
      <c r="K7536" s="18">
        <f>G7536*结论【关键目标】!C$27*0.7735*0.001</f>
        <v>0</v>
      </c>
      <c r="L7536" s="5">
        <v>0</v>
      </c>
      <c r="M7536" s="5">
        <f>ABS(IF(L7536&lt;=0,L7536/耗电量关键数据!$B$6/1000,L7536/耗电量关键数据!$B$5/1000))</f>
        <v>0</v>
      </c>
      <c r="N7536" s="5">
        <f>电气设备逐时使用率计算!H7512</f>
        <v>1.1688450000000001</v>
      </c>
      <c r="O7536" s="5">
        <f>灯光逐时使用率计算!H7512</f>
        <v>0.37403039999999999</v>
      </c>
      <c r="P7536" s="19">
        <f t="shared" si="1055"/>
        <v>1.5428754000000002</v>
      </c>
      <c r="Q7536" s="19">
        <f t="shared" si="1059"/>
        <v>0</v>
      </c>
      <c r="R7536" s="20">
        <f t="shared" si="1056"/>
        <v>0</v>
      </c>
      <c r="S7536" s="20">
        <f t="shared" si="1060"/>
        <v>0</v>
      </c>
      <c r="T7536" s="20">
        <f>IF((T7535+R7536)&lt;0,0,IF((T7535+R7536)&gt;结论【关键目标】!C$28,结论【关键目标】!C$28,T7535+R7536))</f>
        <v>0</v>
      </c>
      <c r="U7536" s="19">
        <f>IF((T7535+R7536)&lt;结论【关键目标】!$C$28,0,(发电量计算【计算逻辑页】!R7536+发电量计算【计算逻辑页】!T7535-结论【关键目标】!$C$28))</f>
        <v>0</v>
      </c>
      <c r="V7536" s="5">
        <f t="shared" si="1057"/>
        <v>0</v>
      </c>
      <c r="W7536" s="5">
        <f t="shared" si="1058"/>
        <v>0</v>
      </c>
      <c r="X7536" s="5">
        <f t="shared" si="1061"/>
        <v>0</v>
      </c>
    </row>
    <row r="7537" spans="1:24" x14ac:dyDescent="0.15">
      <c r="A7537" s="7">
        <v>7536</v>
      </c>
      <c r="B7537" s="7">
        <v>11</v>
      </c>
      <c r="C7537" s="7">
        <v>10</v>
      </c>
      <c r="D7537" s="7">
        <v>24</v>
      </c>
      <c r="E7537" s="7">
        <v>314</v>
      </c>
      <c r="F7537" s="7">
        <v>6.7</v>
      </c>
      <c r="G7537" s="7">
        <v>0</v>
      </c>
      <c r="H7537" s="7">
        <f t="shared" si="1053"/>
        <v>5</v>
      </c>
      <c r="I7537" s="16">
        <f t="shared" si="1054"/>
        <v>45240</v>
      </c>
      <c r="J7537" s="17">
        <v>0.2407</v>
      </c>
      <c r="K7537" s="18">
        <f>G7537*结论【关键目标】!C$27*0.7735*0.001</f>
        <v>0</v>
      </c>
      <c r="L7537" s="5">
        <v>0</v>
      </c>
      <c r="M7537" s="5">
        <f>ABS(IF(L7537&lt;=0,L7537/耗电量关键数据!$B$6/1000,L7537/耗电量关键数据!$B$5/1000))</f>
        <v>0</v>
      </c>
      <c r="N7537" s="5">
        <f>电气设备逐时使用率计算!H7513</f>
        <v>1.1688450000000001</v>
      </c>
      <c r="O7537" s="5">
        <f>灯光逐时使用率计算!H7513</f>
        <v>0.37403039999999999</v>
      </c>
      <c r="P7537" s="19">
        <f t="shared" si="1055"/>
        <v>1.5428754000000002</v>
      </c>
      <c r="Q7537" s="19">
        <f t="shared" si="1059"/>
        <v>0</v>
      </c>
      <c r="R7537" s="20">
        <f t="shared" si="1056"/>
        <v>0</v>
      </c>
      <c r="S7537" s="20">
        <f t="shared" si="1060"/>
        <v>0</v>
      </c>
      <c r="T7537" s="20">
        <f>IF((T7536+R7537)&lt;0,0,IF((T7536+R7537)&gt;结论【关键目标】!C$28,结论【关键目标】!C$28,T7536+R7537))</f>
        <v>0</v>
      </c>
      <c r="U7537" s="19">
        <f>IF((T7536+R7537)&lt;结论【关键目标】!$C$28,0,(发电量计算【计算逻辑页】!R7537+发电量计算【计算逻辑页】!T7536-结论【关键目标】!$C$28))</f>
        <v>0</v>
      </c>
      <c r="V7537" s="5">
        <f t="shared" si="1057"/>
        <v>0</v>
      </c>
      <c r="W7537" s="5">
        <f t="shared" si="1058"/>
        <v>0</v>
      </c>
      <c r="X7537" s="5">
        <f t="shared" si="1061"/>
        <v>0</v>
      </c>
    </row>
    <row r="7538" spans="1:24" x14ac:dyDescent="0.15">
      <c r="A7538" s="7">
        <v>7537</v>
      </c>
      <c r="B7538" s="7">
        <v>11</v>
      </c>
      <c r="C7538" s="7">
        <v>11</v>
      </c>
      <c r="D7538" s="7">
        <v>1</v>
      </c>
      <c r="E7538" s="7">
        <v>315</v>
      </c>
      <c r="F7538" s="7">
        <v>5</v>
      </c>
      <c r="G7538" s="7">
        <v>0</v>
      </c>
      <c r="H7538" s="7">
        <f t="shared" si="1053"/>
        <v>6</v>
      </c>
      <c r="I7538" s="16">
        <f t="shared" si="1054"/>
        <v>45241</v>
      </c>
      <c r="J7538" s="17">
        <v>0.2407</v>
      </c>
      <c r="K7538" s="18">
        <f>G7538*结论【关键目标】!C$27*0.7735*0.001</f>
        <v>0</v>
      </c>
      <c r="L7538" s="5">
        <v>0</v>
      </c>
      <c r="M7538" s="5">
        <f>ABS(IF(L7538&lt;=0,L7538/耗电量关键数据!$B$6/1000,L7538/耗电量关键数据!$B$5/1000))</f>
        <v>0</v>
      </c>
      <c r="N7538" s="19">
        <f>耗电量关键数据!$B$14</f>
        <v>1.1688450000000001</v>
      </c>
      <c r="O7538" s="19">
        <f>耗电量关键数据!$B$15</f>
        <v>0.37403039999999999</v>
      </c>
      <c r="P7538" s="19">
        <f t="shared" si="1055"/>
        <v>1.5428754000000002</v>
      </c>
      <c r="Q7538" s="19">
        <f t="shared" si="1059"/>
        <v>0</v>
      </c>
      <c r="R7538" s="20">
        <f t="shared" si="1056"/>
        <v>0</v>
      </c>
      <c r="S7538" s="20">
        <f t="shared" si="1060"/>
        <v>0</v>
      </c>
      <c r="T7538" s="20">
        <f>IF((T7537+R7538)&lt;0,0,IF((T7537+R7538)&gt;结论【关键目标】!C$28,结论【关键目标】!C$28,T7537+R7538))</f>
        <v>0</v>
      </c>
      <c r="U7538" s="19">
        <f>IF((T7537+R7538)&lt;结论【关键目标】!$C$28,0,(发电量计算【计算逻辑页】!R7538+发电量计算【计算逻辑页】!T7537-结论【关键目标】!$C$28))</f>
        <v>0</v>
      </c>
      <c r="V7538" s="5">
        <f t="shared" si="1057"/>
        <v>0</v>
      </c>
      <c r="W7538" s="5">
        <f t="shared" si="1058"/>
        <v>0</v>
      </c>
      <c r="X7538" s="5">
        <f t="shared" si="1061"/>
        <v>0</v>
      </c>
    </row>
    <row r="7539" spans="1:24" x14ac:dyDescent="0.15">
      <c r="A7539" s="7">
        <v>7538</v>
      </c>
      <c r="B7539" s="7">
        <v>11</v>
      </c>
      <c r="C7539" s="7">
        <v>11</v>
      </c>
      <c r="D7539" s="7">
        <v>2</v>
      </c>
      <c r="E7539" s="7">
        <v>315</v>
      </c>
      <c r="F7539" s="7">
        <v>6.1</v>
      </c>
      <c r="G7539" s="7">
        <v>0</v>
      </c>
      <c r="H7539" s="7">
        <f t="shared" si="1053"/>
        <v>6</v>
      </c>
      <c r="I7539" s="16">
        <f t="shared" si="1054"/>
        <v>45241</v>
      </c>
      <c r="J7539" s="17">
        <v>0.2407</v>
      </c>
      <c r="K7539" s="18">
        <f>G7539*结论【关键目标】!C$27*0.7735*0.001</f>
        <v>0</v>
      </c>
      <c r="L7539" s="5">
        <v>0</v>
      </c>
      <c r="M7539" s="5">
        <f>ABS(IF(L7539&lt;=0,L7539/耗电量关键数据!$B$6/1000,L7539/耗电量关键数据!$B$5/1000))</f>
        <v>0</v>
      </c>
      <c r="N7539" s="19">
        <f>耗电量关键数据!$B$14</f>
        <v>1.1688450000000001</v>
      </c>
      <c r="O7539" s="19">
        <f>耗电量关键数据!$B$15</f>
        <v>0.37403039999999999</v>
      </c>
      <c r="P7539" s="19">
        <f t="shared" si="1055"/>
        <v>1.5428754000000002</v>
      </c>
      <c r="Q7539" s="19">
        <f t="shared" si="1059"/>
        <v>0</v>
      </c>
      <c r="R7539" s="20">
        <f t="shared" si="1056"/>
        <v>0</v>
      </c>
      <c r="S7539" s="20">
        <f t="shared" si="1060"/>
        <v>0</v>
      </c>
      <c r="T7539" s="20">
        <f>IF((T7538+R7539)&lt;0,0,IF((T7538+R7539)&gt;结论【关键目标】!C$28,结论【关键目标】!C$28,T7538+R7539))</f>
        <v>0</v>
      </c>
      <c r="U7539" s="19">
        <f>IF((T7538+R7539)&lt;结论【关键目标】!$C$28,0,(发电量计算【计算逻辑页】!R7539+发电量计算【计算逻辑页】!T7538-结论【关键目标】!$C$28))</f>
        <v>0</v>
      </c>
      <c r="V7539" s="5">
        <f t="shared" si="1057"/>
        <v>0</v>
      </c>
      <c r="W7539" s="5">
        <f t="shared" si="1058"/>
        <v>0</v>
      </c>
      <c r="X7539" s="5">
        <f t="shared" si="1061"/>
        <v>0</v>
      </c>
    </row>
    <row r="7540" spans="1:24" x14ac:dyDescent="0.15">
      <c r="A7540" s="7">
        <v>7539</v>
      </c>
      <c r="B7540" s="7">
        <v>11</v>
      </c>
      <c r="C7540" s="7">
        <v>11</v>
      </c>
      <c r="D7540" s="7">
        <v>3</v>
      </c>
      <c r="E7540" s="7">
        <v>315</v>
      </c>
      <c r="F7540" s="7">
        <v>7.1</v>
      </c>
      <c r="G7540" s="7">
        <v>0</v>
      </c>
      <c r="H7540" s="7">
        <f t="shared" si="1053"/>
        <v>6</v>
      </c>
      <c r="I7540" s="16">
        <f t="shared" si="1054"/>
        <v>45241</v>
      </c>
      <c r="J7540" s="17">
        <v>0.2407</v>
      </c>
      <c r="K7540" s="18">
        <f>G7540*结论【关键目标】!C$27*0.7735*0.001</f>
        <v>0</v>
      </c>
      <c r="L7540" s="5">
        <v>0</v>
      </c>
      <c r="M7540" s="5">
        <f>ABS(IF(L7540&lt;=0,L7540/耗电量关键数据!$B$6/1000,L7540/耗电量关键数据!$B$5/1000))</f>
        <v>0</v>
      </c>
      <c r="N7540" s="19">
        <f>耗电量关键数据!$B$14</f>
        <v>1.1688450000000001</v>
      </c>
      <c r="O7540" s="19">
        <f>耗电量关键数据!$B$15</f>
        <v>0.37403039999999999</v>
      </c>
      <c r="P7540" s="19">
        <f t="shared" si="1055"/>
        <v>1.5428754000000002</v>
      </c>
      <c r="Q7540" s="19">
        <f t="shared" si="1059"/>
        <v>0</v>
      </c>
      <c r="R7540" s="20">
        <f t="shared" si="1056"/>
        <v>0</v>
      </c>
      <c r="S7540" s="20">
        <f t="shared" si="1060"/>
        <v>0</v>
      </c>
      <c r="T7540" s="20">
        <f>IF((T7539+R7540)&lt;0,0,IF((T7539+R7540)&gt;结论【关键目标】!C$28,结论【关键目标】!C$28,T7539+R7540))</f>
        <v>0</v>
      </c>
      <c r="U7540" s="19">
        <f>IF((T7539+R7540)&lt;结论【关键目标】!$C$28,0,(发电量计算【计算逻辑页】!R7540+发电量计算【计算逻辑页】!T7539-结论【关键目标】!$C$28))</f>
        <v>0</v>
      </c>
      <c r="V7540" s="5">
        <f t="shared" si="1057"/>
        <v>0</v>
      </c>
      <c r="W7540" s="5">
        <f t="shared" si="1058"/>
        <v>0</v>
      </c>
      <c r="X7540" s="5">
        <f t="shared" si="1061"/>
        <v>0</v>
      </c>
    </row>
    <row r="7541" spans="1:24" x14ac:dyDescent="0.15">
      <c r="A7541" s="7">
        <v>7540</v>
      </c>
      <c r="B7541" s="7">
        <v>11</v>
      </c>
      <c r="C7541" s="7">
        <v>11</v>
      </c>
      <c r="D7541" s="7">
        <v>4</v>
      </c>
      <c r="E7541" s="7">
        <v>315</v>
      </c>
      <c r="F7541" s="7">
        <v>5.6</v>
      </c>
      <c r="G7541" s="7">
        <v>0</v>
      </c>
      <c r="H7541" s="7">
        <f t="shared" si="1053"/>
        <v>6</v>
      </c>
      <c r="I7541" s="16">
        <f t="shared" si="1054"/>
        <v>45241</v>
      </c>
      <c r="J7541" s="17">
        <v>0.2407</v>
      </c>
      <c r="K7541" s="18">
        <f>G7541*结论【关键目标】!C$27*0.7735*0.001</f>
        <v>0</v>
      </c>
      <c r="L7541" s="5">
        <v>0</v>
      </c>
      <c r="M7541" s="5">
        <f>ABS(IF(L7541&lt;=0,L7541/耗电量关键数据!$B$6/1000,L7541/耗电量关键数据!$B$5/1000))</f>
        <v>0</v>
      </c>
      <c r="N7541" s="19">
        <f>耗电量关键数据!$B$14</f>
        <v>1.1688450000000001</v>
      </c>
      <c r="O7541" s="19">
        <f>耗电量关键数据!$B$15</f>
        <v>0.37403039999999999</v>
      </c>
      <c r="P7541" s="19">
        <f t="shared" si="1055"/>
        <v>1.5428754000000002</v>
      </c>
      <c r="Q7541" s="19">
        <f t="shared" si="1059"/>
        <v>0</v>
      </c>
      <c r="R7541" s="20">
        <f t="shared" si="1056"/>
        <v>0</v>
      </c>
      <c r="S7541" s="20">
        <f t="shared" si="1060"/>
        <v>0</v>
      </c>
      <c r="T7541" s="20">
        <f>IF((T7540+R7541)&lt;0,0,IF((T7540+R7541)&gt;结论【关键目标】!C$28,结论【关键目标】!C$28,T7540+R7541))</f>
        <v>0</v>
      </c>
      <c r="U7541" s="19">
        <f>IF((T7540+R7541)&lt;结论【关键目标】!$C$28,0,(发电量计算【计算逻辑页】!R7541+发电量计算【计算逻辑页】!T7540-结论【关键目标】!$C$28))</f>
        <v>0</v>
      </c>
      <c r="V7541" s="5">
        <f t="shared" si="1057"/>
        <v>0</v>
      </c>
      <c r="W7541" s="5">
        <f t="shared" si="1058"/>
        <v>0</v>
      </c>
      <c r="X7541" s="5">
        <f t="shared" si="1061"/>
        <v>0</v>
      </c>
    </row>
    <row r="7542" spans="1:24" x14ac:dyDescent="0.15">
      <c r="A7542" s="7">
        <v>7541</v>
      </c>
      <c r="B7542" s="7">
        <v>11</v>
      </c>
      <c r="C7542" s="7">
        <v>11</v>
      </c>
      <c r="D7542" s="7">
        <v>5</v>
      </c>
      <c r="E7542" s="7">
        <v>315</v>
      </c>
      <c r="F7542" s="7">
        <v>4</v>
      </c>
      <c r="G7542" s="7">
        <v>0</v>
      </c>
      <c r="H7542" s="7">
        <f t="shared" si="1053"/>
        <v>6</v>
      </c>
      <c r="I7542" s="16">
        <f t="shared" si="1054"/>
        <v>45241</v>
      </c>
      <c r="J7542" s="17">
        <v>0.2407</v>
      </c>
      <c r="K7542" s="18">
        <f>G7542*结论【关键目标】!C$27*0.7735*0.001</f>
        <v>0</v>
      </c>
      <c r="L7542" s="5">
        <v>0</v>
      </c>
      <c r="M7542" s="5">
        <f>ABS(IF(L7542&lt;=0,L7542/耗电量关键数据!$B$6/1000,L7542/耗电量关键数据!$B$5/1000))</f>
        <v>0</v>
      </c>
      <c r="N7542" s="19">
        <f>耗电量关键数据!$B$14</f>
        <v>1.1688450000000001</v>
      </c>
      <c r="O7542" s="19">
        <f>耗电量关键数据!$B$15</f>
        <v>0.37403039999999999</v>
      </c>
      <c r="P7542" s="19">
        <f t="shared" si="1055"/>
        <v>1.5428754000000002</v>
      </c>
      <c r="Q7542" s="19">
        <f t="shared" si="1059"/>
        <v>0</v>
      </c>
      <c r="R7542" s="20">
        <f t="shared" si="1056"/>
        <v>0</v>
      </c>
      <c r="S7542" s="20">
        <f t="shared" si="1060"/>
        <v>0</v>
      </c>
      <c r="T7542" s="20">
        <f>IF((T7541+R7542)&lt;0,0,IF((T7541+R7542)&gt;结论【关键目标】!C$28,结论【关键目标】!C$28,T7541+R7542))</f>
        <v>0</v>
      </c>
      <c r="U7542" s="19">
        <f>IF((T7541+R7542)&lt;结论【关键目标】!$C$28,0,(发电量计算【计算逻辑页】!R7542+发电量计算【计算逻辑页】!T7541-结论【关键目标】!$C$28))</f>
        <v>0</v>
      </c>
      <c r="V7542" s="5">
        <f t="shared" si="1057"/>
        <v>0</v>
      </c>
      <c r="W7542" s="5">
        <f t="shared" si="1058"/>
        <v>0</v>
      </c>
      <c r="X7542" s="5">
        <f t="shared" si="1061"/>
        <v>0</v>
      </c>
    </row>
    <row r="7543" spans="1:24" x14ac:dyDescent="0.15">
      <c r="A7543" s="7">
        <v>7542</v>
      </c>
      <c r="B7543" s="7">
        <v>11</v>
      </c>
      <c r="C7543" s="7">
        <v>11</v>
      </c>
      <c r="D7543" s="7">
        <v>6</v>
      </c>
      <c r="E7543" s="7">
        <v>315</v>
      </c>
      <c r="F7543" s="7">
        <v>5.6</v>
      </c>
      <c r="G7543" s="7">
        <v>0</v>
      </c>
      <c r="H7543" s="7">
        <f t="shared" si="1053"/>
        <v>6</v>
      </c>
      <c r="I7543" s="16">
        <f t="shared" si="1054"/>
        <v>45241</v>
      </c>
      <c r="J7543" s="17">
        <v>0.2407</v>
      </c>
      <c r="K7543" s="18">
        <f>G7543*结论【关键目标】!C$27*0.7735*0.001</f>
        <v>0</v>
      </c>
      <c r="L7543" s="5">
        <v>0</v>
      </c>
      <c r="M7543" s="5">
        <f>ABS(IF(L7543&lt;=0,L7543/耗电量关键数据!$B$6/1000,L7543/耗电量关键数据!$B$5/1000))</f>
        <v>0</v>
      </c>
      <c r="N7543" s="19">
        <f>耗电量关键数据!$B$14</f>
        <v>1.1688450000000001</v>
      </c>
      <c r="O7543" s="19">
        <f>耗电量关键数据!$B$15</f>
        <v>0.37403039999999999</v>
      </c>
      <c r="P7543" s="19">
        <f t="shared" si="1055"/>
        <v>1.5428754000000002</v>
      </c>
      <c r="Q7543" s="19">
        <f t="shared" si="1059"/>
        <v>0</v>
      </c>
      <c r="R7543" s="20">
        <f t="shared" si="1056"/>
        <v>0</v>
      </c>
      <c r="S7543" s="20">
        <f t="shared" si="1060"/>
        <v>0</v>
      </c>
      <c r="T7543" s="20">
        <f>IF((T7542+R7543)&lt;0,0,IF((T7542+R7543)&gt;结论【关键目标】!C$28,结论【关键目标】!C$28,T7542+R7543))</f>
        <v>0</v>
      </c>
      <c r="U7543" s="19">
        <f>IF((T7542+R7543)&lt;结论【关键目标】!$C$28,0,(发电量计算【计算逻辑页】!R7543+发电量计算【计算逻辑页】!T7542-结论【关键目标】!$C$28))</f>
        <v>0</v>
      </c>
      <c r="V7543" s="5">
        <f t="shared" si="1057"/>
        <v>0</v>
      </c>
      <c r="W7543" s="5">
        <f t="shared" si="1058"/>
        <v>0</v>
      </c>
      <c r="X7543" s="5">
        <f t="shared" si="1061"/>
        <v>0</v>
      </c>
    </row>
    <row r="7544" spans="1:24" x14ac:dyDescent="0.15">
      <c r="A7544" s="7">
        <v>7543</v>
      </c>
      <c r="B7544" s="7">
        <v>11</v>
      </c>
      <c r="C7544" s="7">
        <v>11</v>
      </c>
      <c r="D7544" s="7">
        <v>7</v>
      </c>
      <c r="E7544" s="7">
        <v>315</v>
      </c>
      <c r="F7544" s="7">
        <v>3</v>
      </c>
      <c r="G7544" s="7">
        <v>0.2</v>
      </c>
      <c r="H7544" s="7">
        <f t="shared" si="1053"/>
        <v>6</v>
      </c>
      <c r="I7544" s="16">
        <f t="shared" si="1054"/>
        <v>45241</v>
      </c>
      <c r="J7544" s="17">
        <v>0.2407</v>
      </c>
      <c r="K7544" s="18">
        <f>G7544*结论【关键目标】!C$27*0.7735*0.001</f>
        <v>1.8564000000000001E-2</v>
      </c>
      <c r="L7544" s="5">
        <v>0</v>
      </c>
      <c r="M7544" s="5">
        <f>ABS(IF(L7544&lt;=0,L7544/耗电量关键数据!$B$6/1000,L7544/耗电量关键数据!$B$5/1000))</f>
        <v>0</v>
      </c>
      <c r="N7544" s="19">
        <f>耗电量关键数据!$B$14</f>
        <v>1.1688450000000001</v>
      </c>
      <c r="O7544" s="19">
        <f>耗电量关键数据!$B$15</f>
        <v>0.37403039999999999</v>
      </c>
      <c r="P7544" s="19">
        <f t="shared" si="1055"/>
        <v>1.5428754000000002</v>
      </c>
      <c r="Q7544" s="19">
        <f t="shared" si="1059"/>
        <v>0</v>
      </c>
      <c r="R7544" s="20">
        <f t="shared" si="1056"/>
        <v>1.8564000000000001E-2</v>
      </c>
      <c r="S7544" s="20">
        <f t="shared" si="1060"/>
        <v>0</v>
      </c>
      <c r="T7544" s="20">
        <f>IF((T7543+R7544)&lt;0,0,IF((T7543+R7544)&gt;结论【关键目标】!C$28,结论【关键目标】!C$28,T7543+R7544))</f>
        <v>1.8564000000000001E-2</v>
      </c>
      <c r="U7544" s="19">
        <f>IF((T7543+R7544)&lt;结论【关键目标】!$C$28,0,(发电量计算【计算逻辑页】!R7544+发电量计算【计算逻辑页】!T7543-结论【关键目标】!$C$28))</f>
        <v>0</v>
      </c>
      <c r="V7544" s="5">
        <f t="shared" si="1057"/>
        <v>0</v>
      </c>
      <c r="W7544" s="5">
        <f t="shared" si="1058"/>
        <v>4.4683548000000002E-3</v>
      </c>
      <c r="X7544" s="5">
        <f t="shared" si="1061"/>
        <v>0</v>
      </c>
    </row>
    <row r="7545" spans="1:24" x14ac:dyDescent="0.15">
      <c r="A7545" s="7">
        <v>7544</v>
      </c>
      <c r="B7545" s="7">
        <v>11</v>
      </c>
      <c r="C7545" s="7">
        <v>11</v>
      </c>
      <c r="D7545" s="7">
        <v>8</v>
      </c>
      <c r="E7545" s="7">
        <v>315</v>
      </c>
      <c r="F7545" s="7">
        <v>3</v>
      </c>
      <c r="G7545" s="7">
        <v>46.2</v>
      </c>
      <c r="H7545" s="7">
        <f t="shared" si="1053"/>
        <v>6</v>
      </c>
      <c r="I7545" s="16">
        <f t="shared" si="1054"/>
        <v>45241</v>
      </c>
      <c r="J7545" s="17">
        <v>0.70809999999999995</v>
      </c>
      <c r="K7545" s="18">
        <f>G7545*结论【关键目标】!C$27*0.7735*0.001</f>
        <v>4.288284</v>
      </c>
      <c r="L7545" s="5">
        <v>0</v>
      </c>
      <c r="M7545" s="5">
        <f>ABS(IF(L7545&lt;=0,L7545/耗电量关键数据!$B$6/1000,L7545/耗电量关键数据!$B$5/1000))</f>
        <v>0</v>
      </c>
      <c r="N7545" s="19">
        <f>耗电量关键数据!$B$14</f>
        <v>1.1688450000000001</v>
      </c>
      <c r="O7545" s="19">
        <f>耗电量关键数据!$B$15</f>
        <v>0.37403039999999999</v>
      </c>
      <c r="P7545" s="19">
        <f t="shared" si="1055"/>
        <v>1.5428754000000002</v>
      </c>
      <c r="Q7545" s="19">
        <f t="shared" si="1059"/>
        <v>0</v>
      </c>
      <c r="R7545" s="20">
        <f t="shared" si="1056"/>
        <v>4.288284</v>
      </c>
      <c r="S7545" s="20">
        <f t="shared" si="1060"/>
        <v>0</v>
      </c>
      <c r="T7545" s="20">
        <f>IF((T7544+R7545)&lt;0,0,IF((T7544+R7545)&gt;结论【关键目标】!C$28,结论【关键目标】!C$28,T7544+R7545))</f>
        <v>4.3068479999999996</v>
      </c>
      <c r="U7545" s="19">
        <f>IF((T7544+R7545)&lt;结论【关键目标】!$C$28,0,(发电量计算【计算逻辑页】!R7545+发电量计算【计算逻辑页】!T7544-结论【关键目标】!$C$28))</f>
        <v>0</v>
      </c>
      <c r="V7545" s="5">
        <f t="shared" si="1057"/>
        <v>0</v>
      </c>
      <c r="W7545" s="5">
        <f t="shared" si="1058"/>
        <v>1.0925100707400002</v>
      </c>
      <c r="X7545" s="5">
        <f t="shared" si="1061"/>
        <v>0</v>
      </c>
    </row>
    <row r="7546" spans="1:24" x14ac:dyDescent="0.15">
      <c r="A7546" s="7">
        <v>7545</v>
      </c>
      <c r="B7546" s="7">
        <v>11</v>
      </c>
      <c r="C7546" s="7">
        <v>11</v>
      </c>
      <c r="D7546" s="7">
        <v>9</v>
      </c>
      <c r="E7546" s="7">
        <v>315</v>
      </c>
      <c r="F7546" s="7">
        <v>6.1</v>
      </c>
      <c r="G7546" s="7">
        <v>186.8</v>
      </c>
      <c r="H7546" s="7">
        <f t="shared" si="1053"/>
        <v>6</v>
      </c>
      <c r="I7546" s="16">
        <f t="shared" si="1054"/>
        <v>45241</v>
      </c>
      <c r="J7546" s="17">
        <v>0.70809999999999995</v>
      </c>
      <c r="K7546" s="18">
        <f>G7546*结论【关键目标】!C$27*0.7735*0.001</f>
        <v>17.338775999999999</v>
      </c>
      <c r="L7546" s="5">
        <v>0</v>
      </c>
      <c r="M7546" s="5">
        <f>ABS(IF(L7546&lt;=0,L7546/耗电量关键数据!$B$6/1000,L7546/耗电量关键数据!$B$5/1000))</f>
        <v>0</v>
      </c>
      <c r="N7546" s="19">
        <f>耗电量关键数据!$B$14</f>
        <v>1.1688450000000001</v>
      </c>
      <c r="O7546" s="19">
        <f>耗电量关键数据!$B$15</f>
        <v>0.37403039999999999</v>
      </c>
      <c r="P7546" s="19">
        <f t="shared" si="1055"/>
        <v>1.5428754000000002</v>
      </c>
      <c r="Q7546" s="19">
        <f t="shared" si="1059"/>
        <v>0</v>
      </c>
      <c r="R7546" s="20">
        <f t="shared" si="1056"/>
        <v>17.338775999999999</v>
      </c>
      <c r="S7546" s="20">
        <f t="shared" si="1060"/>
        <v>0</v>
      </c>
      <c r="T7546" s="20">
        <f>IF((T7545+R7546)&lt;0,0,IF((T7545+R7546)&gt;结论【关键目标】!C$28,结论【关键目标】!C$28,T7545+R7546))</f>
        <v>21.645623999999998</v>
      </c>
      <c r="U7546" s="19">
        <f>IF((T7545+R7546)&lt;结论【关键目标】!$C$28,0,(发电量计算【计算逻辑页】!R7546+发电量计算【计算逻辑页】!T7545-结论【关键目标】!$C$28))</f>
        <v>0</v>
      </c>
      <c r="V7546" s="5">
        <f t="shared" si="1057"/>
        <v>0</v>
      </c>
      <c r="W7546" s="5">
        <f t="shared" si="1058"/>
        <v>1.0925100707400002</v>
      </c>
      <c r="X7546" s="5">
        <f t="shared" si="1061"/>
        <v>0</v>
      </c>
    </row>
    <row r="7547" spans="1:24" x14ac:dyDescent="0.15">
      <c r="A7547" s="7">
        <v>7546</v>
      </c>
      <c r="B7547" s="7">
        <v>11</v>
      </c>
      <c r="C7547" s="7">
        <v>11</v>
      </c>
      <c r="D7547" s="7">
        <v>10</v>
      </c>
      <c r="E7547" s="7">
        <v>315</v>
      </c>
      <c r="F7547" s="7">
        <v>8</v>
      </c>
      <c r="G7547" s="7">
        <v>284.39999999999998</v>
      </c>
      <c r="H7547" s="7">
        <f t="shared" si="1053"/>
        <v>6</v>
      </c>
      <c r="I7547" s="16">
        <f t="shared" si="1054"/>
        <v>45241</v>
      </c>
      <c r="J7547" s="17">
        <v>0.70809999999999995</v>
      </c>
      <c r="K7547" s="18">
        <f>G7547*结论【关键目标】!C$27*0.7735*0.001</f>
        <v>26.398007999999997</v>
      </c>
      <c r="L7547" s="5">
        <v>0</v>
      </c>
      <c r="M7547" s="5">
        <f>ABS(IF(L7547&lt;=0,L7547/耗电量关键数据!$B$6/1000,L7547/耗电量关键数据!$B$5/1000))</f>
        <v>0</v>
      </c>
      <c r="N7547" s="19">
        <f>耗电量关键数据!$B$14</f>
        <v>1.1688450000000001</v>
      </c>
      <c r="O7547" s="19">
        <f>耗电量关键数据!$B$15</f>
        <v>0.37403039999999999</v>
      </c>
      <c r="P7547" s="19">
        <f t="shared" si="1055"/>
        <v>1.5428754000000002</v>
      </c>
      <c r="Q7547" s="19">
        <f t="shared" si="1059"/>
        <v>0</v>
      </c>
      <c r="R7547" s="20">
        <f t="shared" si="1056"/>
        <v>26.398007999999997</v>
      </c>
      <c r="S7547" s="20">
        <f t="shared" si="1060"/>
        <v>0</v>
      </c>
      <c r="T7547" s="20">
        <f>IF((T7546+R7547)&lt;0,0,IF((T7546+R7547)&gt;结论【关键目标】!C$28,结论【关键目标】!C$28,T7546+R7547))</f>
        <v>22</v>
      </c>
      <c r="U7547" s="19">
        <f>IF((T7546+R7547)&lt;结论【关键目标】!$C$28,0,(发电量计算【计算逻辑页】!R7547+发电量计算【计算逻辑页】!T7546-结论【关键目标】!$C$28))</f>
        <v>26.043631999999995</v>
      </c>
      <c r="V7547" s="5">
        <f t="shared" si="1057"/>
        <v>9.1152711999999969</v>
      </c>
      <c r="W7547" s="5">
        <f t="shared" si="1058"/>
        <v>1.0925100707400002</v>
      </c>
      <c r="X7547" s="5">
        <f t="shared" si="1061"/>
        <v>0</v>
      </c>
    </row>
    <row r="7548" spans="1:24" x14ac:dyDescent="0.15">
      <c r="A7548" s="7">
        <v>7547</v>
      </c>
      <c r="B7548" s="7">
        <v>11</v>
      </c>
      <c r="C7548" s="7">
        <v>11</v>
      </c>
      <c r="D7548" s="7">
        <v>11</v>
      </c>
      <c r="E7548" s="7">
        <v>315</v>
      </c>
      <c r="F7548" s="7">
        <v>11</v>
      </c>
      <c r="G7548" s="7">
        <v>431.4</v>
      </c>
      <c r="H7548" s="7">
        <f t="shared" si="1053"/>
        <v>6</v>
      </c>
      <c r="I7548" s="16">
        <f t="shared" si="1054"/>
        <v>45241</v>
      </c>
      <c r="J7548" s="17">
        <v>1.2267999999999999</v>
      </c>
      <c r="K7548" s="18">
        <f>G7548*结论【关键目标】!C$27*0.7735*0.001</f>
        <v>40.042547999999996</v>
      </c>
      <c r="L7548" s="5">
        <v>0</v>
      </c>
      <c r="M7548" s="5">
        <f>ABS(IF(L7548&lt;=0,L7548/耗电量关键数据!$B$6/1000,L7548/耗电量关键数据!$B$5/1000))</f>
        <v>0</v>
      </c>
      <c r="N7548" s="19">
        <f>耗电量关键数据!$B$14</f>
        <v>1.1688450000000001</v>
      </c>
      <c r="O7548" s="19">
        <f>耗电量关键数据!$B$15</f>
        <v>0.37403039999999999</v>
      </c>
      <c r="P7548" s="19">
        <f t="shared" si="1055"/>
        <v>1.5428754000000002</v>
      </c>
      <c r="Q7548" s="19">
        <f t="shared" si="1059"/>
        <v>1.5428754000000002</v>
      </c>
      <c r="R7548" s="20">
        <f t="shared" si="1056"/>
        <v>38.499672599999997</v>
      </c>
      <c r="S7548" s="20">
        <f t="shared" si="1060"/>
        <v>0</v>
      </c>
      <c r="T7548" s="20">
        <f>IF((T7547+R7548)&lt;0,0,IF((T7547+R7548)&gt;结论【关键目标】!C$28,结论【关键目标】!C$28,T7547+R7548))</f>
        <v>22</v>
      </c>
      <c r="U7548" s="19">
        <f>IF((T7547+R7548)&lt;结论【关键目标】!$C$28,0,(发电量计算【计算逻辑页】!R7548+发电量计算【计算逻辑页】!T7547-结论【关键目标】!$C$28))</f>
        <v>38.499672599999997</v>
      </c>
      <c r="V7548" s="5">
        <f t="shared" si="1057"/>
        <v>13.474885409999999</v>
      </c>
      <c r="W7548" s="5">
        <f t="shared" si="1058"/>
        <v>1.89279954072</v>
      </c>
      <c r="X7548" s="5">
        <f t="shared" si="1061"/>
        <v>0</v>
      </c>
    </row>
    <row r="7549" spans="1:24" x14ac:dyDescent="0.15">
      <c r="A7549" s="7">
        <v>7548</v>
      </c>
      <c r="B7549" s="7">
        <v>11</v>
      </c>
      <c r="C7549" s="7">
        <v>11</v>
      </c>
      <c r="D7549" s="7">
        <v>12</v>
      </c>
      <c r="E7549" s="7">
        <v>315</v>
      </c>
      <c r="F7549" s="7">
        <v>12.3</v>
      </c>
      <c r="G7549" s="7">
        <v>459.6</v>
      </c>
      <c r="H7549" s="7">
        <f t="shared" si="1053"/>
        <v>6</v>
      </c>
      <c r="I7549" s="16">
        <f t="shared" si="1054"/>
        <v>45241</v>
      </c>
      <c r="J7549" s="17">
        <v>1.2267999999999999</v>
      </c>
      <c r="K7549" s="18">
        <f>G7549*结论【关键目标】!C$27*0.7735*0.001</f>
        <v>42.660072</v>
      </c>
      <c r="L7549" s="5">
        <v>0</v>
      </c>
      <c r="M7549" s="5">
        <f>ABS(IF(L7549&lt;=0,L7549/耗电量关键数据!$B$6/1000,L7549/耗电量关键数据!$B$5/1000))</f>
        <v>0</v>
      </c>
      <c r="N7549" s="19">
        <f>耗电量关键数据!$B$14</f>
        <v>1.1688450000000001</v>
      </c>
      <c r="O7549" s="19">
        <f>耗电量关键数据!$B$15</f>
        <v>0.37403039999999999</v>
      </c>
      <c r="P7549" s="19">
        <f t="shared" si="1055"/>
        <v>1.5428754000000002</v>
      </c>
      <c r="Q7549" s="19">
        <f t="shared" si="1059"/>
        <v>1.5428754000000002</v>
      </c>
      <c r="R7549" s="20">
        <f t="shared" si="1056"/>
        <v>41.1171966</v>
      </c>
      <c r="S7549" s="20">
        <f t="shared" si="1060"/>
        <v>0</v>
      </c>
      <c r="T7549" s="20">
        <f>IF((T7548+R7549)&lt;0,0,IF((T7548+R7549)&gt;结论【关键目标】!C$28,结论【关键目标】!C$28,T7548+R7549))</f>
        <v>22</v>
      </c>
      <c r="U7549" s="19">
        <f>IF((T7548+R7549)&lt;结论【关键目标】!$C$28,0,(发电量计算【计算逻辑页】!R7549+发电量计算【计算逻辑页】!T7548-结论【关键目标】!$C$28))</f>
        <v>41.1171966</v>
      </c>
      <c r="V7549" s="5">
        <f t="shared" si="1057"/>
        <v>14.391018809999998</v>
      </c>
      <c r="W7549" s="5">
        <f t="shared" si="1058"/>
        <v>1.89279954072</v>
      </c>
      <c r="X7549" s="5">
        <f t="shared" si="1061"/>
        <v>0</v>
      </c>
    </row>
    <row r="7550" spans="1:24" x14ac:dyDescent="0.15">
      <c r="A7550" s="7">
        <v>7549</v>
      </c>
      <c r="B7550" s="7">
        <v>11</v>
      </c>
      <c r="C7550" s="7">
        <v>11</v>
      </c>
      <c r="D7550" s="7">
        <v>13</v>
      </c>
      <c r="E7550" s="7">
        <v>315</v>
      </c>
      <c r="F7550" s="7">
        <v>12</v>
      </c>
      <c r="G7550" s="7">
        <v>359.7</v>
      </c>
      <c r="H7550" s="7">
        <f t="shared" si="1053"/>
        <v>6</v>
      </c>
      <c r="I7550" s="16">
        <f t="shared" si="1054"/>
        <v>45241</v>
      </c>
      <c r="J7550" s="17">
        <v>1.2267999999999999</v>
      </c>
      <c r="K7550" s="18">
        <f>G7550*结论【关键目标】!C$27*0.7735*0.001</f>
        <v>33.387354000000002</v>
      </c>
      <c r="L7550" s="5">
        <v>0</v>
      </c>
      <c r="M7550" s="5">
        <f>ABS(IF(L7550&lt;=0,L7550/耗电量关键数据!$B$6/1000,L7550/耗电量关键数据!$B$5/1000))</f>
        <v>0</v>
      </c>
      <c r="N7550" s="19">
        <f>耗电量关键数据!$B$14</f>
        <v>1.1688450000000001</v>
      </c>
      <c r="O7550" s="19">
        <f>耗电量关键数据!$B$15</f>
        <v>0.37403039999999999</v>
      </c>
      <c r="P7550" s="19">
        <f t="shared" si="1055"/>
        <v>1.5428754000000002</v>
      </c>
      <c r="Q7550" s="19">
        <f t="shared" si="1059"/>
        <v>1.5428754000000002</v>
      </c>
      <c r="R7550" s="20">
        <f t="shared" si="1056"/>
        <v>31.844478600000002</v>
      </c>
      <c r="S7550" s="20">
        <f t="shared" si="1060"/>
        <v>0</v>
      </c>
      <c r="T7550" s="20">
        <f>IF((T7549+R7550)&lt;0,0,IF((T7549+R7550)&gt;结论【关键目标】!C$28,结论【关键目标】!C$28,T7549+R7550))</f>
        <v>22</v>
      </c>
      <c r="U7550" s="19">
        <f>IF((T7549+R7550)&lt;结论【关键目标】!$C$28,0,(发电量计算【计算逻辑页】!R7550+发电量计算【计算逻辑页】!T7549-结论【关键目标】!$C$28))</f>
        <v>31.844478600000002</v>
      </c>
      <c r="V7550" s="5">
        <f t="shared" si="1057"/>
        <v>11.145567509999999</v>
      </c>
      <c r="W7550" s="5">
        <f t="shared" si="1058"/>
        <v>1.89279954072</v>
      </c>
      <c r="X7550" s="5">
        <f t="shared" si="1061"/>
        <v>0</v>
      </c>
    </row>
    <row r="7551" spans="1:24" x14ac:dyDescent="0.15">
      <c r="A7551" s="7">
        <v>7550</v>
      </c>
      <c r="B7551" s="7">
        <v>11</v>
      </c>
      <c r="C7551" s="7">
        <v>11</v>
      </c>
      <c r="D7551" s="7">
        <v>14</v>
      </c>
      <c r="E7551" s="7">
        <v>315</v>
      </c>
      <c r="F7551" s="7">
        <v>13</v>
      </c>
      <c r="G7551" s="7">
        <v>281.2</v>
      </c>
      <c r="H7551" s="7">
        <f t="shared" si="1053"/>
        <v>6</v>
      </c>
      <c r="I7551" s="16">
        <f t="shared" si="1054"/>
        <v>45241</v>
      </c>
      <c r="J7551" s="17">
        <v>1.2267999999999999</v>
      </c>
      <c r="K7551" s="18">
        <f>G7551*结论【关键目标】!C$27*0.7735*0.001</f>
        <v>26.100984</v>
      </c>
      <c r="L7551" s="5">
        <v>0</v>
      </c>
      <c r="M7551" s="5">
        <f>ABS(IF(L7551&lt;=0,L7551/耗电量关键数据!$B$6/1000,L7551/耗电量关键数据!$B$5/1000))</f>
        <v>0</v>
      </c>
      <c r="N7551" s="19">
        <f>耗电量关键数据!$B$14</f>
        <v>1.1688450000000001</v>
      </c>
      <c r="O7551" s="19">
        <f>耗电量关键数据!$B$15</f>
        <v>0.37403039999999999</v>
      </c>
      <c r="P7551" s="19">
        <f t="shared" si="1055"/>
        <v>1.5428754000000002</v>
      </c>
      <c r="Q7551" s="19">
        <f t="shared" si="1059"/>
        <v>1.5428754000000002</v>
      </c>
      <c r="R7551" s="20">
        <f t="shared" si="1056"/>
        <v>24.558108600000001</v>
      </c>
      <c r="S7551" s="20">
        <f t="shared" si="1060"/>
        <v>0</v>
      </c>
      <c r="T7551" s="20">
        <f>IF((T7550+R7551)&lt;0,0,IF((T7550+R7551)&gt;结论【关键目标】!C$28,结论【关键目标】!C$28,T7550+R7551))</f>
        <v>22</v>
      </c>
      <c r="U7551" s="19">
        <f>IF((T7550+R7551)&lt;结论【关键目标】!$C$28,0,(发电量计算【计算逻辑页】!R7551+发电量计算【计算逻辑页】!T7550-结论【关键目标】!$C$28))</f>
        <v>24.558108599999997</v>
      </c>
      <c r="V7551" s="5">
        <f t="shared" si="1057"/>
        <v>8.595338009999999</v>
      </c>
      <c r="W7551" s="5">
        <f t="shared" si="1058"/>
        <v>1.89279954072</v>
      </c>
      <c r="X7551" s="5">
        <f t="shared" si="1061"/>
        <v>0</v>
      </c>
    </row>
    <row r="7552" spans="1:24" x14ac:dyDescent="0.15">
      <c r="A7552" s="7">
        <v>7551</v>
      </c>
      <c r="B7552" s="7">
        <v>11</v>
      </c>
      <c r="C7552" s="7">
        <v>11</v>
      </c>
      <c r="D7552" s="7">
        <v>15</v>
      </c>
      <c r="E7552" s="7">
        <v>315</v>
      </c>
      <c r="F7552" s="7">
        <v>14.4</v>
      </c>
      <c r="G7552" s="7">
        <v>203.6</v>
      </c>
      <c r="H7552" s="7">
        <f t="shared" si="1053"/>
        <v>6</v>
      </c>
      <c r="I7552" s="16">
        <f t="shared" si="1054"/>
        <v>45241</v>
      </c>
      <c r="J7552" s="17">
        <v>1.2267999999999999</v>
      </c>
      <c r="K7552" s="18">
        <f>G7552*结论【关键目标】!C$27*0.7735*0.001</f>
        <v>18.898152</v>
      </c>
      <c r="L7552" s="5">
        <v>0</v>
      </c>
      <c r="M7552" s="5">
        <f>ABS(IF(L7552&lt;=0,L7552/耗电量关键数据!$B$6/1000,L7552/耗电量关键数据!$B$5/1000))</f>
        <v>0</v>
      </c>
      <c r="N7552" s="19">
        <f>耗电量关键数据!$B$14</f>
        <v>1.1688450000000001</v>
      </c>
      <c r="O7552" s="19">
        <f>耗电量关键数据!$B$15</f>
        <v>0.37403039999999999</v>
      </c>
      <c r="P7552" s="19">
        <f t="shared" si="1055"/>
        <v>1.5428754000000002</v>
      </c>
      <c r="Q7552" s="19">
        <f t="shared" si="1059"/>
        <v>1.5428754000000002</v>
      </c>
      <c r="R7552" s="20">
        <f t="shared" si="1056"/>
        <v>17.3552766</v>
      </c>
      <c r="S7552" s="20">
        <f t="shared" si="1060"/>
        <v>0</v>
      </c>
      <c r="T7552" s="20">
        <f>IF((T7551+R7552)&lt;0,0,IF((T7551+R7552)&gt;结论【关键目标】!C$28,结论【关键目标】!C$28,T7551+R7552))</f>
        <v>22</v>
      </c>
      <c r="U7552" s="19">
        <f>IF((T7551+R7552)&lt;结论【关键目标】!$C$28,0,(发电量计算【计算逻辑页】!R7552+发电量计算【计算逻辑页】!T7551-结论【关键目标】!$C$28))</f>
        <v>17.355276599999996</v>
      </c>
      <c r="V7552" s="5">
        <f t="shared" si="1057"/>
        <v>6.074346809999998</v>
      </c>
      <c r="W7552" s="5">
        <f t="shared" si="1058"/>
        <v>1.89279954072</v>
      </c>
      <c r="X7552" s="5">
        <f t="shared" si="1061"/>
        <v>0</v>
      </c>
    </row>
    <row r="7553" spans="1:24" x14ac:dyDescent="0.15">
      <c r="A7553" s="7">
        <v>7552</v>
      </c>
      <c r="B7553" s="7">
        <v>11</v>
      </c>
      <c r="C7553" s="7">
        <v>11</v>
      </c>
      <c r="D7553" s="7">
        <v>16</v>
      </c>
      <c r="E7553" s="7">
        <v>315</v>
      </c>
      <c r="F7553" s="7">
        <v>14</v>
      </c>
      <c r="G7553" s="7">
        <v>60.4</v>
      </c>
      <c r="H7553" s="7">
        <f t="shared" si="1053"/>
        <v>6</v>
      </c>
      <c r="I7553" s="16">
        <f t="shared" si="1054"/>
        <v>45241</v>
      </c>
      <c r="J7553" s="17">
        <v>0.70809999999999995</v>
      </c>
      <c r="K7553" s="18">
        <f>G7553*结论【关键目标】!C$27*0.7735*0.001</f>
        <v>5.6063279999999995</v>
      </c>
      <c r="L7553" s="5">
        <v>0</v>
      </c>
      <c r="M7553" s="5">
        <f>ABS(IF(L7553&lt;=0,L7553/耗电量关键数据!$B$6/1000,L7553/耗电量关键数据!$B$5/1000))</f>
        <v>0</v>
      </c>
      <c r="N7553" s="19">
        <f>耗电量关键数据!$B$14</f>
        <v>1.1688450000000001</v>
      </c>
      <c r="O7553" s="19">
        <f>耗电量关键数据!$B$15</f>
        <v>0.37403039999999999</v>
      </c>
      <c r="P7553" s="19">
        <f t="shared" si="1055"/>
        <v>1.5428754000000002</v>
      </c>
      <c r="Q7553" s="19">
        <f t="shared" si="1059"/>
        <v>0</v>
      </c>
      <c r="R7553" s="20">
        <f t="shared" si="1056"/>
        <v>5.6063279999999995</v>
      </c>
      <c r="S7553" s="20">
        <f t="shared" si="1060"/>
        <v>0</v>
      </c>
      <c r="T7553" s="20">
        <f>IF((T7552+R7553)&lt;0,0,IF((T7552+R7553)&gt;结论【关键目标】!C$28,结论【关键目标】!C$28,T7552+R7553))</f>
        <v>22</v>
      </c>
      <c r="U7553" s="19">
        <f>IF((T7552+R7553)&lt;结论【关键目标】!$C$28,0,(发电量计算【计算逻辑页】!R7553+发电量计算【计算逻辑页】!T7552-结论【关键目标】!$C$28))</f>
        <v>5.6063279999999978</v>
      </c>
      <c r="V7553" s="5">
        <f t="shared" si="1057"/>
        <v>1.962214799999999</v>
      </c>
      <c r="W7553" s="5">
        <f t="shared" si="1058"/>
        <v>1.0925100707400002</v>
      </c>
      <c r="X7553" s="5">
        <f t="shared" si="1061"/>
        <v>0</v>
      </c>
    </row>
    <row r="7554" spans="1:24" x14ac:dyDescent="0.15">
      <c r="A7554" s="7">
        <v>7553</v>
      </c>
      <c r="B7554" s="7">
        <v>11</v>
      </c>
      <c r="C7554" s="7">
        <v>11</v>
      </c>
      <c r="D7554" s="7">
        <v>17</v>
      </c>
      <c r="E7554" s="7">
        <v>315</v>
      </c>
      <c r="F7554" s="7">
        <v>13</v>
      </c>
      <c r="G7554" s="7">
        <v>0</v>
      </c>
      <c r="H7554" s="7">
        <f t="shared" ref="H7554:H7617" si="1062">WEEKDAY(I:I,2)</f>
        <v>6</v>
      </c>
      <c r="I7554" s="16">
        <f t="shared" ref="I7554:I7617" si="1063">DATE(2023,B7554,C7554)</f>
        <v>45241</v>
      </c>
      <c r="J7554" s="17">
        <v>0.70809999999999995</v>
      </c>
      <c r="K7554" s="18">
        <f>G7554*结论【关键目标】!C$27*0.7735*0.001</f>
        <v>0</v>
      </c>
      <c r="L7554" s="5">
        <v>0</v>
      </c>
      <c r="M7554" s="5">
        <f>ABS(IF(L7554&lt;=0,L7554/耗电量关键数据!$B$6/1000,L7554/耗电量关键数据!$B$5/1000))</f>
        <v>0</v>
      </c>
      <c r="N7554" s="19">
        <f>耗电量关键数据!$B$14</f>
        <v>1.1688450000000001</v>
      </c>
      <c r="O7554" s="19">
        <f>耗电量关键数据!$B$15</f>
        <v>0.37403039999999999</v>
      </c>
      <c r="P7554" s="19">
        <f t="shared" ref="P7554:P7617" si="1064">M7554+N7554+O7554</f>
        <v>1.5428754000000002</v>
      </c>
      <c r="Q7554" s="19">
        <f t="shared" si="1059"/>
        <v>0</v>
      </c>
      <c r="R7554" s="20">
        <f t="shared" ref="R7554:R7617" si="1065">K7554-Q7554</f>
        <v>0</v>
      </c>
      <c r="S7554" s="20">
        <f t="shared" si="1060"/>
        <v>0</v>
      </c>
      <c r="T7554" s="20">
        <f>IF((T7553+R7554)&lt;0,0,IF((T7553+R7554)&gt;结论【关键目标】!C$28,结论【关键目标】!C$28,T7553+R7554))</f>
        <v>22</v>
      </c>
      <c r="U7554" s="19">
        <f>IF((T7553+R7554)&lt;结论【关键目标】!$C$28,0,(发电量计算【计算逻辑页】!R7554+发电量计算【计算逻辑页】!T7553-结论【关键目标】!$C$28))</f>
        <v>0</v>
      </c>
      <c r="V7554" s="5">
        <f t="shared" ref="V7554:V7617" si="1066">IF(J7554&gt;0.35,U7554*0.35,0)</f>
        <v>0</v>
      </c>
      <c r="W7554" s="5">
        <f t="shared" ref="W7554:W7617" si="1067">IF(P7554&gt;K7554,K7554*J7554,P7554*J7554)</f>
        <v>0</v>
      </c>
      <c r="X7554" s="5">
        <f t="shared" si="1061"/>
        <v>0</v>
      </c>
    </row>
    <row r="7555" spans="1:24" x14ac:dyDescent="0.15">
      <c r="A7555" s="7">
        <v>7554</v>
      </c>
      <c r="B7555" s="7">
        <v>11</v>
      </c>
      <c r="C7555" s="7">
        <v>11</v>
      </c>
      <c r="D7555" s="7">
        <v>18</v>
      </c>
      <c r="E7555" s="7">
        <v>315</v>
      </c>
      <c r="F7555" s="7">
        <v>12.6</v>
      </c>
      <c r="G7555" s="7">
        <v>0</v>
      </c>
      <c r="H7555" s="7">
        <f t="shared" si="1062"/>
        <v>6</v>
      </c>
      <c r="I7555" s="16">
        <f t="shared" si="1063"/>
        <v>45241</v>
      </c>
      <c r="J7555" s="17">
        <v>0.70809999999999995</v>
      </c>
      <c r="K7555" s="18">
        <f>G7555*结论【关键目标】!C$27*0.7735*0.001</f>
        <v>0</v>
      </c>
      <c r="L7555" s="5">
        <v>0</v>
      </c>
      <c r="M7555" s="5">
        <f>ABS(IF(L7555&lt;=0,L7555/耗电量关键数据!$B$6/1000,L7555/耗电量关键数据!$B$5/1000))</f>
        <v>0</v>
      </c>
      <c r="N7555" s="19">
        <f>耗电量关键数据!$B$14</f>
        <v>1.1688450000000001</v>
      </c>
      <c r="O7555" s="19">
        <f>耗电量关键数据!$B$15</f>
        <v>0.37403039999999999</v>
      </c>
      <c r="P7555" s="19">
        <f t="shared" si="1064"/>
        <v>1.5428754000000002</v>
      </c>
      <c r="Q7555" s="19">
        <f t="shared" ref="Q7555:Q7618" si="1068">IF(J7555&gt;0.8,P7555,0)</f>
        <v>0</v>
      </c>
      <c r="R7555" s="20">
        <f t="shared" si="1065"/>
        <v>0</v>
      </c>
      <c r="S7555" s="20">
        <f t="shared" ref="S7555:S7618" si="1069">IF(R7555&lt;0,ABS(R7555),0)</f>
        <v>0</v>
      </c>
      <c r="T7555" s="20">
        <f>IF((T7554+R7555)&lt;0,0,IF((T7554+R7555)&gt;结论【关键目标】!C$28,结论【关键目标】!C$28,T7554+R7555))</f>
        <v>22</v>
      </c>
      <c r="U7555" s="19">
        <f>IF((T7554+R7555)&lt;结论【关键目标】!$C$28,0,(发电量计算【计算逻辑页】!R7555+发电量计算【计算逻辑页】!T7554-结论【关键目标】!$C$28))</f>
        <v>0</v>
      </c>
      <c r="V7555" s="5">
        <f t="shared" si="1066"/>
        <v>0</v>
      </c>
      <c r="W7555" s="5">
        <f t="shared" si="1067"/>
        <v>0</v>
      </c>
      <c r="X7555" s="5">
        <f t="shared" si="1061"/>
        <v>0</v>
      </c>
    </row>
    <row r="7556" spans="1:24" x14ac:dyDescent="0.15">
      <c r="A7556" s="7">
        <v>7555</v>
      </c>
      <c r="B7556" s="7">
        <v>11</v>
      </c>
      <c r="C7556" s="7">
        <v>11</v>
      </c>
      <c r="D7556" s="7">
        <v>19</v>
      </c>
      <c r="E7556" s="7">
        <v>315</v>
      </c>
      <c r="F7556" s="7">
        <v>9</v>
      </c>
      <c r="G7556" s="7">
        <v>0</v>
      </c>
      <c r="H7556" s="7">
        <f t="shared" si="1062"/>
        <v>6</v>
      </c>
      <c r="I7556" s="16">
        <f t="shared" si="1063"/>
        <v>45241</v>
      </c>
      <c r="J7556" s="17">
        <v>1.2267999999999999</v>
      </c>
      <c r="K7556" s="18">
        <f>G7556*结论【关键目标】!C$27*0.7735*0.001</f>
        <v>0</v>
      </c>
      <c r="L7556" s="5">
        <v>0</v>
      </c>
      <c r="M7556" s="5">
        <f>ABS(IF(L7556&lt;=0,L7556/耗电量关键数据!$B$6/1000,L7556/耗电量关键数据!$B$5/1000))</f>
        <v>0</v>
      </c>
      <c r="N7556" s="19">
        <f>耗电量关键数据!$B$14</f>
        <v>1.1688450000000001</v>
      </c>
      <c r="O7556" s="19">
        <f>耗电量关键数据!$B$15</f>
        <v>0.37403039999999999</v>
      </c>
      <c r="P7556" s="19">
        <f t="shared" si="1064"/>
        <v>1.5428754000000002</v>
      </c>
      <c r="Q7556" s="19">
        <f t="shared" si="1068"/>
        <v>1.5428754000000002</v>
      </c>
      <c r="R7556" s="20">
        <f t="shared" si="1065"/>
        <v>-1.5428754000000002</v>
      </c>
      <c r="S7556" s="20">
        <f t="shared" si="1069"/>
        <v>1.5428754000000002</v>
      </c>
      <c r="T7556" s="20">
        <f>IF((T7555+R7556)&lt;0,0,IF((T7555+R7556)&gt;结论【关键目标】!C$28,结论【关键目标】!C$28,T7555+R7556))</f>
        <v>20.4571246</v>
      </c>
      <c r="U7556" s="19">
        <f>IF((T7555+R7556)&lt;结论【关键目标】!$C$28,0,(发电量计算【计算逻辑页】!R7556+发电量计算【计算逻辑页】!T7555-结论【关键目标】!$C$28))</f>
        <v>0</v>
      </c>
      <c r="V7556" s="5">
        <f t="shared" si="1066"/>
        <v>0</v>
      </c>
      <c r="W7556" s="5">
        <f t="shared" si="1067"/>
        <v>0</v>
      </c>
      <c r="X7556" s="5">
        <f t="shared" ref="X7556:X7619" si="1070">(J7556-0.35)*IF(T7556&gt;S7556,S7556,T7556)</f>
        <v>1.3527931507200002</v>
      </c>
    </row>
    <row r="7557" spans="1:24" x14ac:dyDescent="0.15">
      <c r="A7557" s="7">
        <v>7556</v>
      </c>
      <c r="B7557" s="7">
        <v>11</v>
      </c>
      <c r="C7557" s="7">
        <v>11</v>
      </c>
      <c r="D7557" s="7">
        <v>20</v>
      </c>
      <c r="E7557" s="7">
        <v>315</v>
      </c>
      <c r="F7557" s="7">
        <v>10</v>
      </c>
      <c r="G7557" s="7">
        <v>0</v>
      </c>
      <c r="H7557" s="7">
        <f t="shared" si="1062"/>
        <v>6</v>
      </c>
      <c r="I7557" s="16">
        <f t="shared" si="1063"/>
        <v>45241</v>
      </c>
      <c r="J7557" s="17">
        <v>1.2267999999999999</v>
      </c>
      <c r="K7557" s="18">
        <f>G7557*结论【关键目标】!C$27*0.7735*0.001</f>
        <v>0</v>
      </c>
      <c r="L7557" s="5">
        <v>0</v>
      </c>
      <c r="M7557" s="5">
        <f>ABS(IF(L7557&lt;=0,L7557/耗电量关键数据!$B$6/1000,L7557/耗电量关键数据!$B$5/1000))</f>
        <v>0</v>
      </c>
      <c r="N7557" s="19">
        <f>耗电量关键数据!$B$14</f>
        <v>1.1688450000000001</v>
      </c>
      <c r="O7557" s="19">
        <f>耗电量关键数据!$B$15</f>
        <v>0.37403039999999999</v>
      </c>
      <c r="P7557" s="19">
        <f t="shared" si="1064"/>
        <v>1.5428754000000002</v>
      </c>
      <c r="Q7557" s="19">
        <f t="shared" si="1068"/>
        <v>1.5428754000000002</v>
      </c>
      <c r="R7557" s="20">
        <f t="shared" si="1065"/>
        <v>-1.5428754000000002</v>
      </c>
      <c r="S7557" s="20">
        <f t="shared" si="1069"/>
        <v>1.5428754000000002</v>
      </c>
      <c r="T7557" s="20">
        <f>IF((T7556+R7557)&lt;0,0,IF((T7556+R7557)&gt;结论【关键目标】!C$28,结论【关键目标】!C$28,T7556+R7557))</f>
        <v>18.9142492</v>
      </c>
      <c r="U7557" s="19">
        <f>IF((T7556+R7557)&lt;结论【关键目标】!$C$28,0,(发电量计算【计算逻辑页】!R7557+发电量计算【计算逻辑页】!T7556-结论【关键目标】!$C$28))</f>
        <v>0</v>
      </c>
      <c r="V7557" s="5">
        <f t="shared" si="1066"/>
        <v>0</v>
      </c>
      <c r="W7557" s="5">
        <f t="shared" si="1067"/>
        <v>0</v>
      </c>
      <c r="X7557" s="5">
        <f t="shared" si="1070"/>
        <v>1.3527931507200002</v>
      </c>
    </row>
    <row r="7558" spans="1:24" x14ac:dyDescent="0.15">
      <c r="A7558" s="7">
        <v>7557</v>
      </c>
      <c r="B7558" s="7">
        <v>11</v>
      </c>
      <c r="C7558" s="7">
        <v>11</v>
      </c>
      <c r="D7558" s="7">
        <v>21</v>
      </c>
      <c r="E7558" s="7">
        <v>315</v>
      </c>
      <c r="F7558" s="7">
        <v>11.6</v>
      </c>
      <c r="G7558" s="7">
        <v>0</v>
      </c>
      <c r="H7558" s="7">
        <f t="shared" si="1062"/>
        <v>6</v>
      </c>
      <c r="I7558" s="16">
        <f t="shared" si="1063"/>
        <v>45241</v>
      </c>
      <c r="J7558" s="17">
        <v>1.2267999999999999</v>
      </c>
      <c r="K7558" s="18">
        <f>G7558*结论【关键目标】!C$27*0.7735*0.001</f>
        <v>0</v>
      </c>
      <c r="L7558" s="5">
        <v>0</v>
      </c>
      <c r="M7558" s="5">
        <f>ABS(IF(L7558&lt;=0,L7558/耗电量关键数据!$B$6/1000,L7558/耗电量关键数据!$B$5/1000))</f>
        <v>0</v>
      </c>
      <c r="N7558" s="19">
        <f>耗电量关键数据!$B$14</f>
        <v>1.1688450000000001</v>
      </c>
      <c r="O7558" s="19">
        <f>耗电量关键数据!$B$15</f>
        <v>0.37403039999999999</v>
      </c>
      <c r="P7558" s="19">
        <f t="shared" si="1064"/>
        <v>1.5428754000000002</v>
      </c>
      <c r="Q7558" s="19">
        <f t="shared" si="1068"/>
        <v>1.5428754000000002</v>
      </c>
      <c r="R7558" s="20">
        <f t="shared" si="1065"/>
        <v>-1.5428754000000002</v>
      </c>
      <c r="S7558" s="20">
        <f t="shared" si="1069"/>
        <v>1.5428754000000002</v>
      </c>
      <c r="T7558" s="20">
        <f>IF((T7557+R7558)&lt;0,0,IF((T7557+R7558)&gt;结论【关键目标】!C$28,结论【关键目标】!C$28,T7557+R7558))</f>
        <v>17.371373800000001</v>
      </c>
      <c r="U7558" s="19">
        <f>IF((T7557+R7558)&lt;结论【关键目标】!$C$28,0,(发电量计算【计算逻辑页】!R7558+发电量计算【计算逻辑页】!T7557-结论【关键目标】!$C$28))</f>
        <v>0</v>
      </c>
      <c r="V7558" s="5">
        <f t="shared" si="1066"/>
        <v>0</v>
      </c>
      <c r="W7558" s="5">
        <f t="shared" si="1067"/>
        <v>0</v>
      </c>
      <c r="X7558" s="5">
        <f t="shared" si="1070"/>
        <v>1.3527931507200002</v>
      </c>
    </row>
    <row r="7559" spans="1:24" x14ac:dyDescent="0.15">
      <c r="A7559" s="7">
        <v>7558</v>
      </c>
      <c r="B7559" s="7">
        <v>11</v>
      </c>
      <c r="C7559" s="7">
        <v>11</v>
      </c>
      <c r="D7559" s="7">
        <v>22</v>
      </c>
      <c r="E7559" s="7">
        <v>315</v>
      </c>
      <c r="F7559" s="7">
        <v>8</v>
      </c>
      <c r="G7559" s="7">
        <v>0</v>
      </c>
      <c r="H7559" s="7">
        <f t="shared" si="1062"/>
        <v>6</v>
      </c>
      <c r="I7559" s="16">
        <f t="shared" si="1063"/>
        <v>45241</v>
      </c>
      <c r="J7559" s="17">
        <v>0.70809999999999995</v>
      </c>
      <c r="K7559" s="18">
        <f>G7559*结论【关键目标】!C$27*0.7735*0.001</f>
        <v>0</v>
      </c>
      <c r="L7559" s="5">
        <v>0</v>
      </c>
      <c r="M7559" s="5">
        <f>ABS(IF(L7559&lt;=0,L7559/耗电量关键数据!$B$6/1000,L7559/耗电量关键数据!$B$5/1000))</f>
        <v>0</v>
      </c>
      <c r="N7559" s="19">
        <f>耗电量关键数据!$B$14</f>
        <v>1.1688450000000001</v>
      </c>
      <c r="O7559" s="19">
        <f>耗电量关键数据!$B$15</f>
        <v>0.37403039999999999</v>
      </c>
      <c r="P7559" s="19">
        <f t="shared" si="1064"/>
        <v>1.5428754000000002</v>
      </c>
      <c r="Q7559" s="19">
        <f t="shared" si="1068"/>
        <v>0</v>
      </c>
      <c r="R7559" s="20">
        <f t="shared" si="1065"/>
        <v>0</v>
      </c>
      <c r="S7559" s="20">
        <f t="shared" si="1069"/>
        <v>0</v>
      </c>
      <c r="T7559" s="20">
        <f>IF((T7558+R7559)&lt;0,0,IF((T7558+R7559)&gt;结论【关键目标】!C$28,结论【关键目标】!C$28,T7558+R7559))</f>
        <v>17.371373800000001</v>
      </c>
      <c r="U7559" s="19">
        <f>IF((T7558+R7559)&lt;结论【关键目标】!$C$28,0,(发电量计算【计算逻辑页】!R7559+发电量计算【计算逻辑页】!T7558-结论【关键目标】!$C$28))</f>
        <v>0</v>
      </c>
      <c r="V7559" s="5">
        <f t="shared" si="1066"/>
        <v>0</v>
      </c>
      <c r="W7559" s="5">
        <f t="shared" si="1067"/>
        <v>0</v>
      </c>
      <c r="X7559" s="5">
        <f t="shared" si="1070"/>
        <v>0</v>
      </c>
    </row>
    <row r="7560" spans="1:24" x14ac:dyDescent="0.15">
      <c r="A7560" s="7">
        <v>7559</v>
      </c>
      <c r="B7560" s="7">
        <v>11</v>
      </c>
      <c r="C7560" s="7">
        <v>11</v>
      </c>
      <c r="D7560" s="7">
        <v>23</v>
      </c>
      <c r="E7560" s="7">
        <v>315</v>
      </c>
      <c r="F7560" s="7">
        <v>8</v>
      </c>
      <c r="G7560" s="7">
        <v>0</v>
      </c>
      <c r="H7560" s="7">
        <f t="shared" si="1062"/>
        <v>6</v>
      </c>
      <c r="I7560" s="16">
        <f t="shared" si="1063"/>
        <v>45241</v>
      </c>
      <c r="J7560" s="17">
        <v>0.70809999999999995</v>
      </c>
      <c r="K7560" s="18">
        <f>G7560*结论【关键目标】!C$27*0.7735*0.001</f>
        <v>0</v>
      </c>
      <c r="L7560" s="5">
        <v>0</v>
      </c>
      <c r="M7560" s="5">
        <f>ABS(IF(L7560&lt;=0,L7560/耗电量关键数据!$B$6/1000,L7560/耗电量关键数据!$B$5/1000))</f>
        <v>0</v>
      </c>
      <c r="N7560" s="19">
        <f>耗电量关键数据!$B$14</f>
        <v>1.1688450000000001</v>
      </c>
      <c r="O7560" s="19">
        <f>耗电量关键数据!$B$15</f>
        <v>0.37403039999999999</v>
      </c>
      <c r="P7560" s="19">
        <f t="shared" si="1064"/>
        <v>1.5428754000000002</v>
      </c>
      <c r="Q7560" s="19">
        <f t="shared" si="1068"/>
        <v>0</v>
      </c>
      <c r="R7560" s="20">
        <f t="shared" si="1065"/>
        <v>0</v>
      </c>
      <c r="S7560" s="20">
        <f t="shared" si="1069"/>
        <v>0</v>
      </c>
      <c r="T7560" s="20">
        <f>IF((T7559+R7560)&lt;0,0,IF((T7559+R7560)&gt;结论【关键目标】!C$28,结论【关键目标】!C$28,T7559+R7560))</f>
        <v>17.371373800000001</v>
      </c>
      <c r="U7560" s="19">
        <f>IF((T7559+R7560)&lt;结论【关键目标】!$C$28,0,(发电量计算【计算逻辑页】!R7560+发电量计算【计算逻辑页】!T7559-结论【关键目标】!$C$28))</f>
        <v>0</v>
      </c>
      <c r="V7560" s="5">
        <f t="shared" si="1066"/>
        <v>0</v>
      </c>
      <c r="W7560" s="5">
        <f t="shared" si="1067"/>
        <v>0</v>
      </c>
      <c r="X7560" s="5">
        <f t="shared" si="1070"/>
        <v>0</v>
      </c>
    </row>
    <row r="7561" spans="1:24" x14ac:dyDescent="0.15">
      <c r="A7561" s="7">
        <v>7560</v>
      </c>
      <c r="B7561" s="7">
        <v>11</v>
      </c>
      <c r="C7561" s="7">
        <v>11</v>
      </c>
      <c r="D7561" s="7">
        <v>24</v>
      </c>
      <c r="E7561" s="7">
        <v>315</v>
      </c>
      <c r="F7561" s="7">
        <v>9.9</v>
      </c>
      <c r="G7561" s="7">
        <v>0</v>
      </c>
      <c r="H7561" s="7">
        <f t="shared" si="1062"/>
        <v>6</v>
      </c>
      <c r="I7561" s="16">
        <f t="shared" si="1063"/>
        <v>45241</v>
      </c>
      <c r="J7561" s="17">
        <v>0.2407</v>
      </c>
      <c r="K7561" s="18">
        <f>G7561*结论【关键目标】!C$27*0.7735*0.001</f>
        <v>0</v>
      </c>
      <c r="L7561" s="5">
        <v>0</v>
      </c>
      <c r="M7561" s="5">
        <f>ABS(IF(L7561&lt;=0,L7561/耗电量关键数据!$B$6/1000,L7561/耗电量关键数据!$B$5/1000))</f>
        <v>0</v>
      </c>
      <c r="N7561" s="19">
        <f>耗电量关键数据!$B$14</f>
        <v>1.1688450000000001</v>
      </c>
      <c r="O7561" s="19">
        <f>耗电量关键数据!$B$15</f>
        <v>0.37403039999999999</v>
      </c>
      <c r="P7561" s="19">
        <f t="shared" si="1064"/>
        <v>1.5428754000000002</v>
      </c>
      <c r="Q7561" s="19">
        <f t="shared" si="1068"/>
        <v>0</v>
      </c>
      <c r="R7561" s="20">
        <f t="shared" si="1065"/>
        <v>0</v>
      </c>
      <c r="S7561" s="20">
        <f t="shared" si="1069"/>
        <v>0</v>
      </c>
      <c r="T7561" s="20">
        <f>IF((T7560+R7561)&lt;0,0,IF((T7560+R7561)&gt;结论【关键目标】!C$28,结论【关键目标】!C$28,T7560+R7561))</f>
        <v>17.371373800000001</v>
      </c>
      <c r="U7561" s="19">
        <f>IF((T7560+R7561)&lt;结论【关键目标】!$C$28,0,(发电量计算【计算逻辑页】!R7561+发电量计算【计算逻辑页】!T7560-结论【关键目标】!$C$28))</f>
        <v>0</v>
      </c>
      <c r="V7561" s="5">
        <f t="shared" si="1066"/>
        <v>0</v>
      </c>
      <c r="W7561" s="5">
        <f t="shared" si="1067"/>
        <v>0</v>
      </c>
      <c r="X7561" s="5">
        <f t="shared" si="1070"/>
        <v>0</v>
      </c>
    </row>
    <row r="7562" spans="1:24" x14ac:dyDescent="0.15">
      <c r="A7562" s="7">
        <v>7561</v>
      </c>
      <c r="B7562" s="7">
        <v>11</v>
      </c>
      <c r="C7562" s="7">
        <v>12</v>
      </c>
      <c r="D7562" s="7">
        <v>1</v>
      </c>
      <c r="E7562" s="7">
        <v>316</v>
      </c>
      <c r="F7562" s="7">
        <v>8</v>
      </c>
      <c r="G7562" s="7">
        <v>0</v>
      </c>
      <c r="H7562" s="7">
        <f t="shared" si="1062"/>
        <v>7</v>
      </c>
      <c r="I7562" s="16">
        <f t="shared" si="1063"/>
        <v>45242</v>
      </c>
      <c r="J7562" s="17">
        <v>0.2407</v>
      </c>
      <c r="K7562" s="18">
        <f>G7562*结论【关键目标】!C$27*0.7735*0.001</f>
        <v>0</v>
      </c>
      <c r="L7562" s="5">
        <v>0</v>
      </c>
      <c r="M7562" s="5">
        <f>ABS(IF(L7562&lt;=0,L7562/耗电量关键数据!$B$6/1000,L7562/耗电量关键数据!$B$5/1000))</f>
        <v>0</v>
      </c>
      <c r="N7562" s="19">
        <f>耗电量关键数据!$B$14</f>
        <v>1.1688450000000001</v>
      </c>
      <c r="O7562" s="19">
        <f>耗电量关键数据!$B$15</f>
        <v>0.37403039999999999</v>
      </c>
      <c r="P7562" s="19">
        <f t="shared" si="1064"/>
        <v>1.5428754000000002</v>
      </c>
      <c r="Q7562" s="19">
        <f t="shared" si="1068"/>
        <v>0</v>
      </c>
      <c r="R7562" s="20">
        <f t="shared" si="1065"/>
        <v>0</v>
      </c>
      <c r="S7562" s="20">
        <f t="shared" si="1069"/>
        <v>0</v>
      </c>
      <c r="T7562" s="20">
        <f>IF((T7561+R7562)&lt;0,0,IF((T7561+R7562)&gt;结论【关键目标】!C$28,结论【关键目标】!C$28,T7561+R7562))</f>
        <v>17.371373800000001</v>
      </c>
      <c r="U7562" s="19">
        <f>IF((T7561+R7562)&lt;结论【关键目标】!$C$28,0,(发电量计算【计算逻辑页】!R7562+发电量计算【计算逻辑页】!T7561-结论【关键目标】!$C$28))</f>
        <v>0</v>
      </c>
      <c r="V7562" s="5">
        <f t="shared" si="1066"/>
        <v>0</v>
      </c>
      <c r="W7562" s="5">
        <f t="shared" si="1067"/>
        <v>0</v>
      </c>
      <c r="X7562" s="5">
        <f t="shared" si="1070"/>
        <v>0</v>
      </c>
    </row>
    <row r="7563" spans="1:24" x14ac:dyDescent="0.15">
      <c r="A7563" s="7">
        <v>7562</v>
      </c>
      <c r="B7563" s="7">
        <v>11</v>
      </c>
      <c r="C7563" s="7">
        <v>12</v>
      </c>
      <c r="D7563" s="7">
        <v>2</v>
      </c>
      <c r="E7563" s="7">
        <v>316</v>
      </c>
      <c r="F7563" s="7">
        <v>8.1</v>
      </c>
      <c r="G7563" s="7">
        <v>0</v>
      </c>
      <c r="H7563" s="7">
        <f t="shared" si="1062"/>
        <v>7</v>
      </c>
      <c r="I7563" s="16">
        <f t="shared" si="1063"/>
        <v>45242</v>
      </c>
      <c r="J7563" s="17">
        <v>0.2407</v>
      </c>
      <c r="K7563" s="18">
        <f>G7563*结论【关键目标】!C$27*0.7735*0.001</f>
        <v>0</v>
      </c>
      <c r="L7563" s="5">
        <v>0</v>
      </c>
      <c r="M7563" s="5">
        <f>ABS(IF(L7563&lt;=0,L7563/耗电量关键数据!$B$6/1000,L7563/耗电量关键数据!$B$5/1000))</f>
        <v>0</v>
      </c>
      <c r="N7563" s="19">
        <f>耗电量关键数据!$B$14</f>
        <v>1.1688450000000001</v>
      </c>
      <c r="O7563" s="19">
        <f>耗电量关键数据!$B$15</f>
        <v>0.37403039999999999</v>
      </c>
      <c r="P7563" s="19">
        <f t="shared" si="1064"/>
        <v>1.5428754000000002</v>
      </c>
      <c r="Q7563" s="19">
        <f t="shared" si="1068"/>
        <v>0</v>
      </c>
      <c r="R7563" s="20">
        <f t="shared" si="1065"/>
        <v>0</v>
      </c>
      <c r="S7563" s="20">
        <f t="shared" si="1069"/>
        <v>0</v>
      </c>
      <c r="T7563" s="20">
        <f>IF((T7562+R7563)&lt;0,0,IF((T7562+R7563)&gt;结论【关键目标】!C$28,结论【关键目标】!C$28,T7562+R7563))</f>
        <v>17.371373800000001</v>
      </c>
      <c r="U7563" s="19">
        <f>IF((T7562+R7563)&lt;结论【关键目标】!$C$28,0,(发电量计算【计算逻辑页】!R7563+发电量计算【计算逻辑页】!T7562-结论【关键目标】!$C$28))</f>
        <v>0</v>
      </c>
      <c r="V7563" s="5">
        <f t="shared" si="1066"/>
        <v>0</v>
      </c>
      <c r="W7563" s="5">
        <f t="shared" si="1067"/>
        <v>0</v>
      </c>
      <c r="X7563" s="5">
        <f t="shared" si="1070"/>
        <v>0</v>
      </c>
    </row>
    <row r="7564" spans="1:24" x14ac:dyDescent="0.15">
      <c r="A7564" s="7">
        <v>7563</v>
      </c>
      <c r="B7564" s="7">
        <v>11</v>
      </c>
      <c r="C7564" s="7">
        <v>12</v>
      </c>
      <c r="D7564" s="7">
        <v>3</v>
      </c>
      <c r="E7564" s="7">
        <v>316</v>
      </c>
      <c r="F7564" s="7">
        <v>8.1</v>
      </c>
      <c r="G7564" s="7">
        <v>0</v>
      </c>
      <c r="H7564" s="7">
        <f t="shared" si="1062"/>
        <v>7</v>
      </c>
      <c r="I7564" s="16">
        <f t="shared" si="1063"/>
        <v>45242</v>
      </c>
      <c r="J7564" s="17">
        <v>0.2407</v>
      </c>
      <c r="K7564" s="18">
        <f>G7564*结论【关键目标】!C$27*0.7735*0.001</f>
        <v>0</v>
      </c>
      <c r="L7564" s="5">
        <v>0</v>
      </c>
      <c r="M7564" s="5">
        <f>ABS(IF(L7564&lt;=0,L7564/耗电量关键数据!$B$6/1000,L7564/耗电量关键数据!$B$5/1000))</f>
        <v>0</v>
      </c>
      <c r="N7564" s="19">
        <f>耗电量关键数据!$B$14</f>
        <v>1.1688450000000001</v>
      </c>
      <c r="O7564" s="19">
        <f>耗电量关键数据!$B$15</f>
        <v>0.37403039999999999</v>
      </c>
      <c r="P7564" s="19">
        <f t="shared" si="1064"/>
        <v>1.5428754000000002</v>
      </c>
      <c r="Q7564" s="19">
        <f t="shared" si="1068"/>
        <v>0</v>
      </c>
      <c r="R7564" s="20">
        <f t="shared" si="1065"/>
        <v>0</v>
      </c>
      <c r="S7564" s="20">
        <f t="shared" si="1069"/>
        <v>0</v>
      </c>
      <c r="T7564" s="20">
        <f>IF((T7563+R7564)&lt;0,0,IF((T7563+R7564)&gt;结论【关键目标】!C$28,结论【关键目标】!C$28,T7563+R7564))</f>
        <v>17.371373800000001</v>
      </c>
      <c r="U7564" s="19">
        <f>IF((T7563+R7564)&lt;结论【关键目标】!$C$28,0,(发电量计算【计算逻辑页】!R7564+发电量计算【计算逻辑页】!T7563-结论【关键目标】!$C$28))</f>
        <v>0</v>
      </c>
      <c r="V7564" s="5">
        <f t="shared" si="1066"/>
        <v>0</v>
      </c>
      <c r="W7564" s="5">
        <f t="shared" si="1067"/>
        <v>0</v>
      </c>
      <c r="X7564" s="5">
        <f t="shared" si="1070"/>
        <v>0</v>
      </c>
    </row>
    <row r="7565" spans="1:24" x14ac:dyDescent="0.15">
      <c r="A7565" s="7">
        <v>7564</v>
      </c>
      <c r="B7565" s="7">
        <v>11</v>
      </c>
      <c r="C7565" s="7">
        <v>12</v>
      </c>
      <c r="D7565" s="7">
        <v>4</v>
      </c>
      <c r="E7565" s="7">
        <v>316</v>
      </c>
      <c r="F7565" s="7">
        <v>6.6</v>
      </c>
      <c r="G7565" s="7">
        <v>0</v>
      </c>
      <c r="H7565" s="7">
        <f t="shared" si="1062"/>
        <v>7</v>
      </c>
      <c r="I7565" s="16">
        <f t="shared" si="1063"/>
        <v>45242</v>
      </c>
      <c r="J7565" s="17">
        <v>0.2407</v>
      </c>
      <c r="K7565" s="18">
        <f>G7565*结论【关键目标】!C$27*0.7735*0.001</f>
        <v>0</v>
      </c>
      <c r="L7565" s="5">
        <v>0</v>
      </c>
      <c r="M7565" s="5">
        <f>ABS(IF(L7565&lt;=0,L7565/耗电量关键数据!$B$6/1000,L7565/耗电量关键数据!$B$5/1000))</f>
        <v>0</v>
      </c>
      <c r="N7565" s="19">
        <f>耗电量关键数据!$B$14</f>
        <v>1.1688450000000001</v>
      </c>
      <c r="O7565" s="19">
        <f>耗电量关键数据!$B$15</f>
        <v>0.37403039999999999</v>
      </c>
      <c r="P7565" s="19">
        <f t="shared" si="1064"/>
        <v>1.5428754000000002</v>
      </c>
      <c r="Q7565" s="19">
        <f t="shared" si="1068"/>
        <v>0</v>
      </c>
      <c r="R7565" s="20">
        <f t="shared" si="1065"/>
        <v>0</v>
      </c>
      <c r="S7565" s="20">
        <f t="shared" si="1069"/>
        <v>0</v>
      </c>
      <c r="T7565" s="20">
        <f>IF((T7564+R7565)&lt;0,0,IF((T7564+R7565)&gt;结论【关键目标】!C$28,结论【关键目标】!C$28,T7564+R7565))</f>
        <v>17.371373800000001</v>
      </c>
      <c r="U7565" s="19">
        <f>IF((T7564+R7565)&lt;结论【关键目标】!$C$28,0,(发电量计算【计算逻辑页】!R7565+发电量计算【计算逻辑页】!T7564-结论【关键目标】!$C$28))</f>
        <v>0</v>
      </c>
      <c r="V7565" s="5">
        <f t="shared" si="1066"/>
        <v>0</v>
      </c>
      <c r="W7565" s="5">
        <f t="shared" si="1067"/>
        <v>0</v>
      </c>
      <c r="X7565" s="5">
        <f t="shared" si="1070"/>
        <v>0</v>
      </c>
    </row>
    <row r="7566" spans="1:24" x14ac:dyDescent="0.15">
      <c r="A7566" s="7">
        <v>7565</v>
      </c>
      <c r="B7566" s="7">
        <v>11</v>
      </c>
      <c r="C7566" s="7">
        <v>12</v>
      </c>
      <c r="D7566" s="7">
        <v>5</v>
      </c>
      <c r="E7566" s="7">
        <v>316</v>
      </c>
      <c r="F7566" s="7">
        <v>5</v>
      </c>
      <c r="G7566" s="7">
        <v>0</v>
      </c>
      <c r="H7566" s="7">
        <f t="shared" si="1062"/>
        <v>7</v>
      </c>
      <c r="I7566" s="16">
        <f t="shared" si="1063"/>
        <v>45242</v>
      </c>
      <c r="J7566" s="17">
        <v>0.2407</v>
      </c>
      <c r="K7566" s="18">
        <f>G7566*结论【关键目标】!C$27*0.7735*0.001</f>
        <v>0</v>
      </c>
      <c r="L7566" s="5">
        <v>0</v>
      </c>
      <c r="M7566" s="5">
        <f>ABS(IF(L7566&lt;=0,L7566/耗电量关键数据!$B$6/1000,L7566/耗电量关键数据!$B$5/1000))</f>
        <v>0</v>
      </c>
      <c r="N7566" s="19">
        <f>耗电量关键数据!$B$14</f>
        <v>1.1688450000000001</v>
      </c>
      <c r="O7566" s="19">
        <f>耗电量关键数据!$B$15</f>
        <v>0.37403039999999999</v>
      </c>
      <c r="P7566" s="19">
        <f t="shared" si="1064"/>
        <v>1.5428754000000002</v>
      </c>
      <c r="Q7566" s="19">
        <f t="shared" si="1068"/>
        <v>0</v>
      </c>
      <c r="R7566" s="20">
        <f t="shared" si="1065"/>
        <v>0</v>
      </c>
      <c r="S7566" s="20">
        <f t="shared" si="1069"/>
        <v>0</v>
      </c>
      <c r="T7566" s="20">
        <f>IF((T7565+R7566)&lt;0,0,IF((T7565+R7566)&gt;结论【关键目标】!C$28,结论【关键目标】!C$28,T7565+R7566))</f>
        <v>17.371373800000001</v>
      </c>
      <c r="U7566" s="19">
        <f>IF((T7565+R7566)&lt;结论【关键目标】!$C$28,0,(发电量计算【计算逻辑页】!R7566+发电量计算【计算逻辑页】!T7565-结论【关键目标】!$C$28))</f>
        <v>0</v>
      </c>
      <c r="V7566" s="5">
        <f t="shared" si="1066"/>
        <v>0</v>
      </c>
      <c r="W7566" s="5">
        <f t="shared" si="1067"/>
        <v>0</v>
      </c>
      <c r="X7566" s="5">
        <f t="shared" si="1070"/>
        <v>0</v>
      </c>
    </row>
    <row r="7567" spans="1:24" x14ac:dyDescent="0.15">
      <c r="A7567" s="7">
        <v>7566</v>
      </c>
      <c r="B7567" s="7">
        <v>11</v>
      </c>
      <c r="C7567" s="7">
        <v>12</v>
      </c>
      <c r="D7567" s="7">
        <v>6</v>
      </c>
      <c r="E7567" s="7">
        <v>316</v>
      </c>
      <c r="F7567" s="7">
        <v>4.5</v>
      </c>
      <c r="G7567" s="7">
        <v>0</v>
      </c>
      <c r="H7567" s="7">
        <f t="shared" si="1062"/>
        <v>7</v>
      </c>
      <c r="I7567" s="16">
        <f t="shared" si="1063"/>
        <v>45242</v>
      </c>
      <c r="J7567" s="17">
        <v>0.2407</v>
      </c>
      <c r="K7567" s="18">
        <f>G7567*结论【关键目标】!C$27*0.7735*0.001</f>
        <v>0</v>
      </c>
      <c r="L7567" s="5">
        <v>0</v>
      </c>
      <c r="M7567" s="5">
        <f>ABS(IF(L7567&lt;=0,L7567/耗电量关键数据!$B$6/1000,L7567/耗电量关键数据!$B$5/1000))</f>
        <v>0</v>
      </c>
      <c r="N7567" s="19">
        <f>耗电量关键数据!$B$14</f>
        <v>1.1688450000000001</v>
      </c>
      <c r="O7567" s="19">
        <f>耗电量关键数据!$B$15</f>
        <v>0.37403039999999999</v>
      </c>
      <c r="P7567" s="19">
        <f t="shared" si="1064"/>
        <v>1.5428754000000002</v>
      </c>
      <c r="Q7567" s="19">
        <f t="shared" si="1068"/>
        <v>0</v>
      </c>
      <c r="R7567" s="20">
        <f t="shared" si="1065"/>
        <v>0</v>
      </c>
      <c r="S7567" s="20">
        <f t="shared" si="1069"/>
        <v>0</v>
      </c>
      <c r="T7567" s="20">
        <f>IF((T7566+R7567)&lt;0,0,IF((T7566+R7567)&gt;结论【关键目标】!C$28,结论【关键目标】!C$28,T7566+R7567))</f>
        <v>17.371373800000001</v>
      </c>
      <c r="U7567" s="19">
        <f>IF((T7566+R7567)&lt;结论【关键目标】!$C$28,0,(发电量计算【计算逻辑页】!R7567+发电量计算【计算逻辑页】!T7566-结论【关键目标】!$C$28))</f>
        <v>0</v>
      </c>
      <c r="V7567" s="5">
        <f t="shared" si="1066"/>
        <v>0</v>
      </c>
      <c r="W7567" s="5">
        <f t="shared" si="1067"/>
        <v>0</v>
      </c>
      <c r="X7567" s="5">
        <f t="shared" si="1070"/>
        <v>0</v>
      </c>
    </row>
    <row r="7568" spans="1:24" x14ac:dyDescent="0.15">
      <c r="A7568" s="7">
        <v>7567</v>
      </c>
      <c r="B7568" s="7">
        <v>11</v>
      </c>
      <c r="C7568" s="7">
        <v>12</v>
      </c>
      <c r="D7568" s="7">
        <v>7</v>
      </c>
      <c r="E7568" s="7">
        <v>316</v>
      </c>
      <c r="F7568" s="7">
        <v>4</v>
      </c>
      <c r="G7568" s="7">
        <v>0.2</v>
      </c>
      <c r="H7568" s="7">
        <f t="shared" si="1062"/>
        <v>7</v>
      </c>
      <c r="I7568" s="16">
        <f t="shared" si="1063"/>
        <v>45242</v>
      </c>
      <c r="J7568" s="17">
        <v>0.2407</v>
      </c>
      <c r="K7568" s="18">
        <f>G7568*结论【关键目标】!C$27*0.7735*0.001</f>
        <v>1.8564000000000001E-2</v>
      </c>
      <c r="L7568" s="5">
        <v>0</v>
      </c>
      <c r="M7568" s="5">
        <f>ABS(IF(L7568&lt;=0,L7568/耗电量关键数据!$B$6/1000,L7568/耗电量关键数据!$B$5/1000))</f>
        <v>0</v>
      </c>
      <c r="N7568" s="19">
        <f>耗电量关键数据!$B$14</f>
        <v>1.1688450000000001</v>
      </c>
      <c r="O7568" s="19">
        <f>耗电量关键数据!$B$15</f>
        <v>0.37403039999999999</v>
      </c>
      <c r="P7568" s="19">
        <f t="shared" si="1064"/>
        <v>1.5428754000000002</v>
      </c>
      <c r="Q7568" s="19">
        <f t="shared" si="1068"/>
        <v>0</v>
      </c>
      <c r="R7568" s="20">
        <f t="shared" si="1065"/>
        <v>1.8564000000000001E-2</v>
      </c>
      <c r="S7568" s="20">
        <f t="shared" si="1069"/>
        <v>0</v>
      </c>
      <c r="T7568" s="20">
        <f>IF((T7567+R7568)&lt;0,0,IF((T7567+R7568)&gt;结论【关键目标】!C$28,结论【关键目标】!C$28,T7567+R7568))</f>
        <v>17.389937800000002</v>
      </c>
      <c r="U7568" s="19">
        <f>IF((T7567+R7568)&lt;结论【关键目标】!$C$28,0,(发电量计算【计算逻辑页】!R7568+发电量计算【计算逻辑页】!T7567-结论【关键目标】!$C$28))</f>
        <v>0</v>
      </c>
      <c r="V7568" s="5">
        <f t="shared" si="1066"/>
        <v>0</v>
      </c>
      <c r="W7568" s="5">
        <f t="shared" si="1067"/>
        <v>4.4683548000000002E-3</v>
      </c>
      <c r="X7568" s="5">
        <f t="shared" si="1070"/>
        <v>0</v>
      </c>
    </row>
    <row r="7569" spans="1:24" x14ac:dyDescent="0.15">
      <c r="A7569" s="7">
        <v>7568</v>
      </c>
      <c r="B7569" s="7">
        <v>11</v>
      </c>
      <c r="C7569" s="7">
        <v>12</v>
      </c>
      <c r="D7569" s="7">
        <v>8</v>
      </c>
      <c r="E7569" s="7">
        <v>316</v>
      </c>
      <c r="F7569" s="7">
        <v>3</v>
      </c>
      <c r="G7569" s="7">
        <v>39.4</v>
      </c>
      <c r="H7569" s="7">
        <f t="shared" si="1062"/>
        <v>7</v>
      </c>
      <c r="I7569" s="16">
        <f t="shared" si="1063"/>
        <v>45242</v>
      </c>
      <c r="J7569" s="17">
        <v>0.70809999999999995</v>
      </c>
      <c r="K7569" s="18">
        <f>G7569*结论【关键目标】!C$27*0.7735*0.001</f>
        <v>3.6571079999999996</v>
      </c>
      <c r="L7569" s="5">
        <v>0</v>
      </c>
      <c r="M7569" s="5">
        <f>ABS(IF(L7569&lt;=0,L7569/耗电量关键数据!$B$6/1000,L7569/耗电量关键数据!$B$5/1000))</f>
        <v>0</v>
      </c>
      <c r="N7569" s="19">
        <f>耗电量关键数据!$B$14</f>
        <v>1.1688450000000001</v>
      </c>
      <c r="O7569" s="19">
        <f>耗电量关键数据!$B$15</f>
        <v>0.37403039999999999</v>
      </c>
      <c r="P7569" s="19">
        <f t="shared" si="1064"/>
        <v>1.5428754000000002</v>
      </c>
      <c r="Q7569" s="19">
        <f t="shared" si="1068"/>
        <v>0</v>
      </c>
      <c r="R7569" s="20">
        <f t="shared" si="1065"/>
        <v>3.6571079999999996</v>
      </c>
      <c r="S7569" s="20">
        <f t="shared" si="1069"/>
        <v>0</v>
      </c>
      <c r="T7569" s="20">
        <f>IF((T7568+R7569)&lt;0,0,IF((T7568+R7569)&gt;结论【关键目标】!C$28,结论【关键目标】!C$28,T7568+R7569))</f>
        <v>21.047045800000003</v>
      </c>
      <c r="U7569" s="19">
        <f>IF((T7568+R7569)&lt;结论【关键目标】!$C$28,0,(发电量计算【计算逻辑页】!R7569+发电量计算【计算逻辑页】!T7568-结论【关键目标】!$C$28))</f>
        <v>0</v>
      </c>
      <c r="V7569" s="5">
        <f t="shared" si="1066"/>
        <v>0</v>
      </c>
      <c r="W7569" s="5">
        <f t="shared" si="1067"/>
        <v>1.0925100707400002</v>
      </c>
      <c r="X7569" s="5">
        <f t="shared" si="1070"/>
        <v>0</v>
      </c>
    </row>
    <row r="7570" spans="1:24" x14ac:dyDescent="0.15">
      <c r="A7570" s="7">
        <v>7569</v>
      </c>
      <c r="B7570" s="7">
        <v>11</v>
      </c>
      <c r="C7570" s="7">
        <v>12</v>
      </c>
      <c r="D7570" s="7">
        <v>9</v>
      </c>
      <c r="E7570" s="7">
        <v>316</v>
      </c>
      <c r="F7570" s="7">
        <v>8.6</v>
      </c>
      <c r="G7570" s="7">
        <v>269.2</v>
      </c>
      <c r="H7570" s="7">
        <f t="shared" si="1062"/>
        <v>7</v>
      </c>
      <c r="I7570" s="16">
        <f t="shared" si="1063"/>
        <v>45242</v>
      </c>
      <c r="J7570" s="17">
        <v>0.70809999999999995</v>
      </c>
      <c r="K7570" s="18">
        <f>G7570*结论【关键目标】!C$27*0.7735*0.001</f>
        <v>24.987144000000001</v>
      </c>
      <c r="L7570" s="5">
        <v>0</v>
      </c>
      <c r="M7570" s="5">
        <f>ABS(IF(L7570&lt;=0,L7570/耗电量关键数据!$B$6/1000,L7570/耗电量关键数据!$B$5/1000))</f>
        <v>0</v>
      </c>
      <c r="N7570" s="19">
        <f>耗电量关键数据!$B$14</f>
        <v>1.1688450000000001</v>
      </c>
      <c r="O7570" s="19">
        <f>耗电量关键数据!$B$15</f>
        <v>0.37403039999999999</v>
      </c>
      <c r="P7570" s="19">
        <f t="shared" si="1064"/>
        <v>1.5428754000000002</v>
      </c>
      <c r="Q7570" s="19">
        <f t="shared" si="1068"/>
        <v>0</v>
      </c>
      <c r="R7570" s="20">
        <f t="shared" si="1065"/>
        <v>24.987144000000001</v>
      </c>
      <c r="S7570" s="20">
        <f t="shared" si="1069"/>
        <v>0</v>
      </c>
      <c r="T7570" s="20">
        <f>IF((T7569+R7570)&lt;0,0,IF((T7569+R7570)&gt;结论【关键目标】!C$28,结论【关键目标】!C$28,T7569+R7570))</f>
        <v>22</v>
      </c>
      <c r="U7570" s="19">
        <f>IF((T7569+R7570)&lt;结论【关键目标】!$C$28,0,(发电量计算【计算逻辑页】!R7570+发电量计算【计算逻辑页】!T7569-结论【关键目标】!$C$28))</f>
        <v>24.034189800000007</v>
      </c>
      <c r="V7570" s="5">
        <f t="shared" si="1066"/>
        <v>8.4119664300000014</v>
      </c>
      <c r="W7570" s="5">
        <f t="shared" si="1067"/>
        <v>1.0925100707400002</v>
      </c>
      <c r="X7570" s="5">
        <f t="shared" si="1070"/>
        <v>0</v>
      </c>
    </row>
    <row r="7571" spans="1:24" x14ac:dyDescent="0.15">
      <c r="A7571" s="7">
        <v>7570</v>
      </c>
      <c r="B7571" s="7">
        <v>11</v>
      </c>
      <c r="C7571" s="7">
        <v>12</v>
      </c>
      <c r="D7571" s="7">
        <v>10</v>
      </c>
      <c r="E7571" s="7">
        <v>316</v>
      </c>
      <c r="F7571" s="7">
        <v>8</v>
      </c>
      <c r="G7571" s="7">
        <v>302.10000000000002</v>
      </c>
      <c r="H7571" s="7">
        <f t="shared" si="1062"/>
        <v>7</v>
      </c>
      <c r="I7571" s="16">
        <f t="shared" si="1063"/>
        <v>45242</v>
      </c>
      <c r="J7571" s="17">
        <v>0.70809999999999995</v>
      </c>
      <c r="K7571" s="18">
        <f>G7571*结论【关键目标】!C$27*0.7735*0.001</f>
        <v>28.040921999999998</v>
      </c>
      <c r="L7571" s="5">
        <v>0</v>
      </c>
      <c r="M7571" s="5">
        <f>ABS(IF(L7571&lt;=0,L7571/耗电量关键数据!$B$6/1000,L7571/耗电量关键数据!$B$5/1000))</f>
        <v>0</v>
      </c>
      <c r="N7571" s="19">
        <f>耗电量关键数据!$B$14</f>
        <v>1.1688450000000001</v>
      </c>
      <c r="O7571" s="19">
        <f>耗电量关键数据!$B$15</f>
        <v>0.37403039999999999</v>
      </c>
      <c r="P7571" s="19">
        <f t="shared" si="1064"/>
        <v>1.5428754000000002</v>
      </c>
      <c r="Q7571" s="19">
        <f t="shared" si="1068"/>
        <v>0</v>
      </c>
      <c r="R7571" s="20">
        <f t="shared" si="1065"/>
        <v>28.040921999999998</v>
      </c>
      <c r="S7571" s="20">
        <f t="shared" si="1069"/>
        <v>0</v>
      </c>
      <c r="T7571" s="20">
        <f>IF((T7570+R7571)&lt;0,0,IF((T7570+R7571)&gt;结论【关键目标】!C$28,结论【关键目标】!C$28,T7570+R7571))</f>
        <v>22</v>
      </c>
      <c r="U7571" s="19">
        <f>IF((T7570+R7571)&lt;结论【关键目标】!$C$28,0,(发电量计算【计算逻辑页】!R7571+发电量计算【计算逻辑页】!T7570-结论【关键目标】!$C$28))</f>
        <v>28.040921999999995</v>
      </c>
      <c r="V7571" s="5">
        <f t="shared" si="1066"/>
        <v>9.8143226999999982</v>
      </c>
      <c r="W7571" s="5">
        <f t="shared" si="1067"/>
        <v>1.0925100707400002</v>
      </c>
      <c r="X7571" s="5">
        <f t="shared" si="1070"/>
        <v>0</v>
      </c>
    </row>
    <row r="7572" spans="1:24" x14ac:dyDescent="0.15">
      <c r="A7572" s="7">
        <v>7571</v>
      </c>
      <c r="B7572" s="7">
        <v>11</v>
      </c>
      <c r="C7572" s="7">
        <v>12</v>
      </c>
      <c r="D7572" s="7">
        <v>11</v>
      </c>
      <c r="E7572" s="7">
        <v>316</v>
      </c>
      <c r="F7572" s="7">
        <v>11</v>
      </c>
      <c r="G7572" s="7">
        <v>538.4</v>
      </c>
      <c r="H7572" s="7">
        <f t="shared" si="1062"/>
        <v>7</v>
      </c>
      <c r="I7572" s="16">
        <f t="shared" si="1063"/>
        <v>45242</v>
      </c>
      <c r="J7572" s="17">
        <v>1.2267999999999999</v>
      </c>
      <c r="K7572" s="18">
        <f>G7572*结论【关键目标】!C$27*0.7735*0.001</f>
        <v>49.974288000000001</v>
      </c>
      <c r="L7572" s="5">
        <v>0</v>
      </c>
      <c r="M7572" s="5">
        <f>ABS(IF(L7572&lt;=0,L7572/耗电量关键数据!$B$6/1000,L7572/耗电量关键数据!$B$5/1000))</f>
        <v>0</v>
      </c>
      <c r="N7572" s="19">
        <f>耗电量关键数据!$B$14</f>
        <v>1.1688450000000001</v>
      </c>
      <c r="O7572" s="19">
        <f>耗电量关键数据!$B$15</f>
        <v>0.37403039999999999</v>
      </c>
      <c r="P7572" s="19">
        <f t="shared" si="1064"/>
        <v>1.5428754000000002</v>
      </c>
      <c r="Q7572" s="19">
        <f t="shared" si="1068"/>
        <v>1.5428754000000002</v>
      </c>
      <c r="R7572" s="20">
        <f t="shared" si="1065"/>
        <v>48.431412600000002</v>
      </c>
      <c r="S7572" s="20">
        <f t="shared" si="1069"/>
        <v>0</v>
      </c>
      <c r="T7572" s="20">
        <f>IF((T7571+R7572)&lt;0,0,IF((T7571+R7572)&gt;结论【关键目标】!C$28,结论【关键目标】!C$28,T7571+R7572))</f>
        <v>22</v>
      </c>
      <c r="U7572" s="19">
        <f>IF((T7571+R7572)&lt;结论【关键目标】!$C$28,0,(发电量计算【计算逻辑页】!R7572+发电量计算【计算逻辑页】!T7571-结论【关键目标】!$C$28))</f>
        <v>48.431412600000002</v>
      </c>
      <c r="V7572" s="5">
        <f t="shared" si="1066"/>
        <v>16.95099441</v>
      </c>
      <c r="W7572" s="5">
        <f t="shared" si="1067"/>
        <v>1.89279954072</v>
      </c>
      <c r="X7572" s="5">
        <f t="shared" si="1070"/>
        <v>0</v>
      </c>
    </row>
    <row r="7573" spans="1:24" x14ac:dyDescent="0.15">
      <c r="A7573" s="7">
        <v>7572</v>
      </c>
      <c r="B7573" s="7">
        <v>11</v>
      </c>
      <c r="C7573" s="7">
        <v>12</v>
      </c>
      <c r="D7573" s="7">
        <v>12</v>
      </c>
      <c r="E7573" s="7">
        <v>316</v>
      </c>
      <c r="F7573" s="7">
        <v>11.3</v>
      </c>
      <c r="G7573" s="7">
        <v>449.4</v>
      </c>
      <c r="H7573" s="7">
        <f t="shared" si="1062"/>
        <v>7</v>
      </c>
      <c r="I7573" s="16">
        <f t="shared" si="1063"/>
        <v>45242</v>
      </c>
      <c r="J7573" s="17">
        <v>1.2267999999999999</v>
      </c>
      <c r="K7573" s="18">
        <f>G7573*结论【关键目标】!C$27*0.7735*0.001</f>
        <v>41.713307999999998</v>
      </c>
      <c r="L7573" s="5">
        <v>0</v>
      </c>
      <c r="M7573" s="5">
        <f>ABS(IF(L7573&lt;=0,L7573/耗电量关键数据!$B$6/1000,L7573/耗电量关键数据!$B$5/1000))</f>
        <v>0</v>
      </c>
      <c r="N7573" s="19">
        <f>耗电量关键数据!$B$14</f>
        <v>1.1688450000000001</v>
      </c>
      <c r="O7573" s="19">
        <f>耗电量关键数据!$B$15</f>
        <v>0.37403039999999999</v>
      </c>
      <c r="P7573" s="19">
        <f t="shared" si="1064"/>
        <v>1.5428754000000002</v>
      </c>
      <c r="Q7573" s="19">
        <f t="shared" si="1068"/>
        <v>1.5428754000000002</v>
      </c>
      <c r="R7573" s="20">
        <f t="shared" si="1065"/>
        <v>40.170432599999998</v>
      </c>
      <c r="S7573" s="20">
        <f t="shared" si="1069"/>
        <v>0</v>
      </c>
      <c r="T7573" s="20">
        <f>IF((T7572+R7573)&lt;0,0,IF((T7572+R7573)&gt;结论【关键目标】!C$28,结论【关键目标】!C$28,T7572+R7573))</f>
        <v>22</v>
      </c>
      <c r="U7573" s="19">
        <f>IF((T7572+R7573)&lt;结论【关键目标】!$C$28,0,(发电量计算【计算逻辑页】!R7573+发电量计算【计算逻辑页】!T7572-结论【关键目标】!$C$28))</f>
        <v>40.170432599999998</v>
      </c>
      <c r="V7573" s="5">
        <f t="shared" si="1066"/>
        <v>14.059651409999999</v>
      </c>
      <c r="W7573" s="5">
        <f t="shared" si="1067"/>
        <v>1.89279954072</v>
      </c>
      <c r="X7573" s="5">
        <f t="shared" si="1070"/>
        <v>0</v>
      </c>
    </row>
    <row r="7574" spans="1:24" x14ac:dyDescent="0.15">
      <c r="A7574" s="7">
        <v>7573</v>
      </c>
      <c r="B7574" s="7">
        <v>11</v>
      </c>
      <c r="C7574" s="7">
        <v>12</v>
      </c>
      <c r="D7574" s="7">
        <v>13</v>
      </c>
      <c r="E7574" s="7">
        <v>316</v>
      </c>
      <c r="F7574" s="7">
        <v>13</v>
      </c>
      <c r="G7574" s="7">
        <v>482.8</v>
      </c>
      <c r="H7574" s="7">
        <f t="shared" si="1062"/>
        <v>7</v>
      </c>
      <c r="I7574" s="16">
        <f t="shared" si="1063"/>
        <v>45242</v>
      </c>
      <c r="J7574" s="17">
        <v>1.2267999999999999</v>
      </c>
      <c r="K7574" s="18">
        <f>G7574*结论【关键目标】!C$27*0.7735*0.001</f>
        <v>44.813496000000001</v>
      </c>
      <c r="L7574" s="5">
        <v>0</v>
      </c>
      <c r="M7574" s="5">
        <f>ABS(IF(L7574&lt;=0,L7574/耗电量关键数据!$B$6/1000,L7574/耗电量关键数据!$B$5/1000))</f>
        <v>0</v>
      </c>
      <c r="N7574" s="19">
        <f>耗电量关键数据!$B$14</f>
        <v>1.1688450000000001</v>
      </c>
      <c r="O7574" s="19">
        <f>耗电量关键数据!$B$15</f>
        <v>0.37403039999999999</v>
      </c>
      <c r="P7574" s="19">
        <f t="shared" si="1064"/>
        <v>1.5428754000000002</v>
      </c>
      <c r="Q7574" s="19">
        <f t="shared" si="1068"/>
        <v>1.5428754000000002</v>
      </c>
      <c r="R7574" s="20">
        <f t="shared" si="1065"/>
        <v>43.270620600000001</v>
      </c>
      <c r="S7574" s="20">
        <f t="shared" si="1069"/>
        <v>0</v>
      </c>
      <c r="T7574" s="20">
        <f>IF((T7573+R7574)&lt;0,0,IF((T7573+R7574)&gt;结论【关键目标】!C$28,结论【关键目标】!C$28,T7573+R7574))</f>
        <v>22</v>
      </c>
      <c r="U7574" s="19">
        <f>IF((T7573+R7574)&lt;结论【关键目标】!$C$28,0,(发电量计算【计算逻辑页】!R7574+发电量计算【计算逻辑页】!T7573-结论【关键目标】!$C$28))</f>
        <v>43.270620600000001</v>
      </c>
      <c r="V7574" s="5">
        <f t="shared" si="1066"/>
        <v>15.14471721</v>
      </c>
      <c r="W7574" s="5">
        <f t="shared" si="1067"/>
        <v>1.89279954072</v>
      </c>
      <c r="X7574" s="5">
        <f t="shared" si="1070"/>
        <v>0</v>
      </c>
    </row>
    <row r="7575" spans="1:24" x14ac:dyDescent="0.15">
      <c r="A7575" s="7">
        <v>7574</v>
      </c>
      <c r="B7575" s="7">
        <v>11</v>
      </c>
      <c r="C7575" s="7">
        <v>12</v>
      </c>
      <c r="D7575" s="7">
        <v>14</v>
      </c>
      <c r="E7575" s="7">
        <v>316</v>
      </c>
      <c r="F7575" s="7">
        <v>13</v>
      </c>
      <c r="G7575" s="7">
        <v>349.3</v>
      </c>
      <c r="H7575" s="7">
        <f t="shared" si="1062"/>
        <v>7</v>
      </c>
      <c r="I7575" s="16">
        <f t="shared" si="1063"/>
        <v>45242</v>
      </c>
      <c r="J7575" s="17">
        <v>1.2267999999999999</v>
      </c>
      <c r="K7575" s="18">
        <f>G7575*结论【关键目标】!C$27*0.7735*0.001</f>
        <v>32.422025999999995</v>
      </c>
      <c r="L7575" s="5">
        <v>0</v>
      </c>
      <c r="M7575" s="5">
        <f>ABS(IF(L7575&lt;=0,L7575/耗电量关键数据!$B$6/1000,L7575/耗电量关键数据!$B$5/1000))</f>
        <v>0</v>
      </c>
      <c r="N7575" s="19">
        <f>耗电量关键数据!$B$14</f>
        <v>1.1688450000000001</v>
      </c>
      <c r="O7575" s="19">
        <f>耗电量关键数据!$B$15</f>
        <v>0.37403039999999999</v>
      </c>
      <c r="P7575" s="19">
        <f t="shared" si="1064"/>
        <v>1.5428754000000002</v>
      </c>
      <c r="Q7575" s="19">
        <f t="shared" si="1068"/>
        <v>1.5428754000000002</v>
      </c>
      <c r="R7575" s="20">
        <f t="shared" si="1065"/>
        <v>30.879150599999996</v>
      </c>
      <c r="S7575" s="20">
        <f t="shared" si="1069"/>
        <v>0</v>
      </c>
      <c r="T7575" s="20">
        <f>IF((T7574+R7575)&lt;0,0,IF((T7574+R7575)&gt;结论【关键目标】!C$28,结论【关键目标】!C$28,T7574+R7575))</f>
        <v>22</v>
      </c>
      <c r="U7575" s="19">
        <f>IF((T7574+R7575)&lt;结论【关键目标】!$C$28,0,(发电量计算【计算逻辑页】!R7575+发电量计算【计算逻辑页】!T7574-结论【关键目标】!$C$28))</f>
        <v>30.879150599999996</v>
      </c>
      <c r="V7575" s="5">
        <f t="shared" si="1066"/>
        <v>10.807702709999997</v>
      </c>
      <c r="W7575" s="5">
        <f t="shared" si="1067"/>
        <v>1.89279954072</v>
      </c>
      <c r="X7575" s="5">
        <f t="shared" si="1070"/>
        <v>0</v>
      </c>
    </row>
    <row r="7576" spans="1:24" x14ac:dyDescent="0.15">
      <c r="A7576" s="7">
        <v>7575</v>
      </c>
      <c r="B7576" s="7">
        <v>11</v>
      </c>
      <c r="C7576" s="7">
        <v>12</v>
      </c>
      <c r="D7576" s="7">
        <v>15</v>
      </c>
      <c r="E7576" s="7">
        <v>316</v>
      </c>
      <c r="F7576" s="7">
        <v>12.5</v>
      </c>
      <c r="G7576" s="7">
        <v>228.5</v>
      </c>
      <c r="H7576" s="7">
        <f t="shared" si="1062"/>
        <v>7</v>
      </c>
      <c r="I7576" s="16">
        <f t="shared" si="1063"/>
        <v>45242</v>
      </c>
      <c r="J7576" s="17">
        <v>1.2267999999999999</v>
      </c>
      <c r="K7576" s="18">
        <f>G7576*结论【关键目标】!C$27*0.7735*0.001</f>
        <v>21.20937</v>
      </c>
      <c r="L7576" s="5">
        <v>0</v>
      </c>
      <c r="M7576" s="5">
        <f>ABS(IF(L7576&lt;=0,L7576/耗电量关键数据!$B$6/1000,L7576/耗电量关键数据!$B$5/1000))</f>
        <v>0</v>
      </c>
      <c r="N7576" s="19">
        <f>耗电量关键数据!$B$14</f>
        <v>1.1688450000000001</v>
      </c>
      <c r="O7576" s="19">
        <f>耗电量关键数据!$B$15</f>
        <v>0.37403039999999999</v>
      </c>
      <c r="P7576" s="19">
        <f t="shared" si="1064"/>
        <v>1.5428754000000002</v>
      </c>
      <c r="Q7576" s="19">
        <f t="shared" si="1068"/>
        <v>1.5428754000000002</v>
      </c>
      <c r="R7576" s="20">
        <f t="shared" si="1065"/>
        <v>19.6664946</v>
      </c>
      <c r="S7576" s="20">
        <f t="shared" si="1069"/>
        <v>0</v>
      </c>
      <c r="T7576" s="20">
        <f>IF((T7575+R7576)&lt;0,0,IF((T7575+R7576)&gt;结论【关键目标】!C$28,结论【关键目标】!C$28,T7575+R7576))</f>
        <v>22</v>
      </c>
      <c r="U7576" s="19">
        <f>IF((T7575+R7576)&lt;结论【关键目标】!$C$28,0,(发电量计算【计算逻辑页】!R7576+发电量计算【计算逻辑页】!T7575-结论【关键目标】!$C$28))</f>
        <v>19.6664946</v>
      </c>
      <c r="V7576" s="5">
        <f t="shared" si="1066"/>
        <v>6.8832731099999993</v>
      </c>
      <c r="W7576" s="5">
        <f t="shared" si="1067"/>
        <v>1.89279954072</v>
      </c>
      <c r="X7576" s="5">
        <f t="shared" si="1070"/>
        <v>0</v>
      </c>
    </row>
    <row r="7577" spans="1:24" x14ac:dyDescent="0.15">
      <c r="A7577" s="7">
        <v>7576</v>
      </c>
      <c r="B7577" s="7">
        <v>11</v>
      </c>
      <c r="C7577" s="7">
        <v>12</v>
      </c>
      <c r="D7577" s="7">
        <v>16</v>
      </c>
      <c r="E7577" s="7">
        <v>316</v>
      </c>
      <c r="F7577" s="7">
        <v>13</v>
      </c>
      <c r="G7577" s="7">
        <v>74.7</v>
      </c>
      <c r="H7577" s="7">
        <f t="shared" si="1062"/>
        <v>7</v>
      </c>
      <c r="I7577" s="16">
        <f t="shared" si="1063"/>
        <v>45242</v>
      </c>
      <c r="J7577" s="17">
        <v>0.70809999999999995</v>
      </c>
      <c r="K7577" s="18">
        <f>G7577*结论【关键目标】!C$27*0.7735*0.001</f>
        <v>6.9336539999999998</v>
      </c>
      <c r="L7577" s="5">
        <v>0</v>
      </c>
      <c r="M7577" s="5">
        <f>ABS(IF(L7577&lt;=0,L7577/耗电量关键数据!$B$6/1000,L7577/耗电量关键数据!$B$5/1000))</f>
        <v>0</v>
      </c>
      <c r="N7577" s="19">
        <f>耗电量关键数据!$B$14</f>
        <v>1.1688450000000001</v>
      </c>
      <c r="O7577" s="19">
        <f>耗电量关键数据!$B$15</f>
        <v>0.37403039999999999</v>
      </c>
      <c r="P7577" s="19">
        <f t="shared" si="1064"/>
        <v>1.5428754000000002</v>
      </c>
      <c r="Q7577" s="19">
        <f t="shared" si="1068"/>
        <v>0</v>
      </c>
      <c r="R7577" s="20">
        <f t="shared" si="1065"/>
        <v>6.9336539999999998</v>
      </c>
      <c r="S7577" s="20">
        <f t="shared" si="1069"/>
        <v>0</v>
      </c>
      <c r="T7577" s="20">
        <f>IF((T7576+R7577)&lt;0,0,IF((T7576+R7577)&gt;结论【关键目标】!C$28,结论【关键目标】!C$28,T7576+R7577))</f>
        <v>22</v>
      </c>
      <c r="U7577" s="19">
        <f>IF((T7576+R7577)&lt;结论【关键目标】!$C$28,0,(发电量计算【计算逻辑页】!R7577+发电量计算【计算逻辑页】!T7576-结论【关键目标】!$C$28))</f>
        <v>6.9336540000000007</v>
      </c>
      <c r="V7577" s="5">
        <f t="shared" si="1066"/>
        <v>2.4267789</v>
      </c>
      <c r="W7577" s="5">
        <f t="shared" si="1067"/>
        <v>1.0925100707400002</v>
      </c>
      <c r="X7577" s="5">
        <f t="shared" si="1070"/>
        <v>0</v>
      </c>
    </row>
    <row r="7578" spans="1:24" x14ac:dyDescent="0.15">
      <c r="A7578" s="7">
        <v>7577</v>
      </c>
      <c r="B7578" s="7">
        <v>11</v>
      </c>
      <c r="C7578" s="7">
        <v>12</v>
      </c>
      <c r="D7578" s="7">
        <v>17</v>
      </c>
      <c r="E7578" s="7">
        <v>316</v>
      </c>
      <c r="F7578" s="7">
        <v>12</v>
      </c>
      <c r="G7578" s="7">
        <v>0</v>
      </c>
      <c r="H7578" s="7">
        <f t="shared" si="1062"/>
        <v>7</v>
      </c>
      <c r="I7578" s="16">
        <f t="shared" si="1063"/>
        <v>45242</v>
      </c>
      <c r="J7578" s="17">
        <v>0.70809999999999995</v>
      </c>
      <c r="K7578" s="18">
        <f>G7578*结论【关键目标】!C$27*0.7735*0.001</f>
        <v>0</v>
      </c>
      <c r="L7578" s="5">
        <v>0</v>
      </c>
      <c r="M7578" s="5">
        <f>ABS(IF(L7578&lt;=0,L7578/耗电量关键数据!$B$6/1000,L7578/耗电量关键数据!$B$5/1000))</f>
        <v>0</v>
      </c>
      <c r="N7578" s="19">
        <f>耗电量关键数据!$B$14</f>
        <v>1.1688450000000001</v>
      </c>
      <c r="O7578" s="19">
        <f>耗电量关键数据!$B$15</f>
        <v>0.37403039999999999</v>
      </c>
      <c r="P7578" s="19">
        <f t="shared" si="1064"/>
        <v>1.5428754000000002</v>
      </c>
      <c r="Q7578" s="19">
        <f t="shared" si="1068"/>
        <v>0</v>
      </c>
      <c r="R7578" s="20">
        <f t="shared" si="1065"/>
        <v>0</v>
      </c>
      <c r="S7578" s="20">
        <f t="shared" si="1069"/>
        <v>0</v>
      </c>
      <c r="T7578" s="20">
        <f>IF((T7577+R7578)&lt;0,0,IF((T7577+R7578)&gt;结论【关键目标】!C$28,结论【关键目标】!C$28,T7577+R7578))</f>
        <v>22</v>
      </c>
      <c r="U7578" s="19">
        <f>IF((T7577+R7578)&lt;结论【关键目标】!$C$28,0,(发电量计算【计算逻辑页】!R7578+发电量计算【计算逻辑页】!T7577-结论【关键目标】!$C$28))</f>
        <v>0</v>
      </c>
      <c r="V7578" s="5">
        <f t="shared" si="1066"/>
        <v>0</v>
      </c>
      <c r="W7578" s="5">
        <f t="shared" si="1067"/>
        <v>0</v>
      </c>
      <c r="X7578" s="5">
        <f t="shared" si="1070"/>
        <v>0</v>
      </c>
    </row>
    <row r="7579" spans="1:24" x14ac:dyDescent="0.15">
      <c r="A7579" s="7">
        <v>7578</v>
      </c>
      <c r="B7579" s="7">
        <v>11</v>
      </c>
      <c r="C7579" s="7">
        <v>12</v>
      </c>
      <c r="D7579" s="7">
        <v>18</v>
      </c>
      <c r="E7579" s="7">
        <v>316</v>
      </c>
      <c r="F7579" s="7">
        <v>11.4</v>
      </c>
      <c r="G7579" s="7">
        <v>0</v>
      </c>
      <c r="H7579" s="7">
        <f t="shared" si="1062"/>
        <v>7</v>
      </c>
      <c r="I7579" s="16">
        <f t="shared" si="1063"/>
        <v>45242</v>
      </c>
      <c r="J7579" s="17">
        <v>0.70809999999999995</v>
      </c>
      <c r="K7579" s="18">
        <f>G7579*结论【关键目标】!C$27*0.7735*0.001</f>
        <v>0</v>
      </c>
      <c r="L7579" s="5">
        <v>0</v>
      </c>
      <c r="M7579" s="5">
        <f>ABS(IF(L7579&lt;=0,L7579/耗电量关键数据!$B$6/1000,L7579/耗电量关键数据!$B$5/1000))</f>
        <v>0</v>
      </c>
      <c r="N7579" s="19">
        <f>耗电量关键数据!$B$14</f>
        <v>1.1688450000000001</v>
      </c>
      <c r="O7579" s="19">
        <f>耗电量关键数据!$B$15</f>
        <v>0.37403039999999999</v>
      </c>
      <c r="P7579" s="19">
        <f t="shared" si="1064"/>
        <v>1.5428754000000002</v>
      </c>
      <c r="Q7579" s="19">
        <f t="shared" si="1068"/>
        <v>0</v>
      </c>
      <c r="R7579" s="20">
        <f t="shared" si="1065"/>
        <v>0</v>
      </c>
      <c r="S7579" s="20">
        <f t="shared" si="1069"/>
        <v>0</v>
      </c>
      <c r="T7579" s="20">
        <f>IF((T7578+R7579)&lt;0,0,IF((T7578+R7579)&gt;结论【关键目标】!C$28,结论【关键目标】!C$28,T7578+R7579))</f>
        <v>22</v>
      </c>
      <c r="U7579" s="19">
        <f>IF((T7578+R7579)&lt;结论【关键目标】!$C$28,0,(发电量计算【计算逻辑页】!R7579+发电量计算【计算逻辑页】!T7578-结论【关键目标】!$C$28))</f>
        <v>0</v>
      </c>
      <c r="V7579" s="5">
        <f t="shared" si="1066"/>
        <v>0</v>
      </c>
      <c r="W7579" s="5">
        <f t="shared" si="1067"/>
        <v>0</v>
      </c>
      <c r="X7579" s="5">
        <f t="shared" si="1070"/>
        <v>0</v>
      </c>
    </row>
    <row r="7580" spans="1:24" x14ac:dyDescent="0.15">
      <c r="A7580" s="7">
        <v>7579</v>
      </c>
      <c r="B7580" s="7">
        <v>11</v>
      </c>
      <c r="C7580" s="7">
        <v>12</v>
      </c>
      <c r="D7580" s="7">
        <v>19</v>
      </c>
      <c r="E7580" s="7">
        <v>316</v>
      </c>
      <c r="F7580" s="7">
        <v>7</v>
      </c>
      <c r="G7580" s="7">
        <v>0</v>
      </c>
      <c r="H7580" s="7">
        <f t="shared" si="1062"/>
        <v>7</v>
      </c>
      <c r="I7580" s="16">
        <f t="shared" si="1063"/>
        <v>45242</v>
      </c>
      <c r="J7580" s="17">
        <v>1.2267999999999999</v>
      </c>
      <c r="K7580" s="18">
        <f>G7580*结论【关键目标】!C$27*0.7735*0.001</f>
        <v>0</v>
      </c>
      <c r="L7580" s="5">
        <v>0</v>
      </c>
      <c r="M7580" s="5">
        <f>ABS(IF(L7580&lt;=0,L7580/耗电量关键数据!$B$6/1000,L7580/耗电量关键数据!$B$5/1000))</f>
        <v>0</v>
      </c>
      <c r="N7580" s="19">
        <f>耗电量关键数据!$B$14</f>
        <v>1.1688450000000001</v>
      </c>
      <c r="O7580" s="19">
        <f>耗电量关键数据!$B$15</f>
        <v>0.37403039999999999</v>
      </c>
      <c r="P7580" s="19">
        <f t="shared" si="1064"/>
        <v>1.5428754000000002</v>
      </c>
      <c r="Q7580" s="19">
        <f t="shared" si="1068"/>
        <v>1.5428754000000002</v>
      </c>
      <c r="R7580" s="20">
        <f t="shared" si="1065"/>
        <v>-1.5428754000000002</v>
      </c>
      <c r="S7580" s="20">
        <f t="shared" si="1069"/>
        <v>1.5428754000000002</v>
      </c>
      <c r="T7580" s="20">
        <f>IF((T7579+R7580)&lt;0,0,IF((T7579+R7580)&gt;结论【关键目标】!C$28,结论【关键目标】!C$28,T7579+R7580))</f>
        <v>20.4571246</v>
      </c>
      <c r="U7580" s="19">
        <f>IF((T7579+R7580)&lt;结论【关键目标】!$C$28,0,(发电量计算【计算逻辑页】!R7580+发电量计算【计算逻辑页】!T7579-结论【关键目标】!$C$28))</f>
        <v>0</v>
      </c>
      <c r="V7580" s="5">
        <f t="shared" si="1066"/>
        <v>0</v>
      </c>
      <c r="W7580" s="5">
        <f t="shared" si="1067"/>
        <v>0</v>
      </c>
      <c r="X7580" s="5">
        <f t="shared" si="1070"/>
        <v>1.3527931507200002</v>
      </c>
    </row>
    <row r="7581" spans="1:24" x14ac:dyDescent="0.15">
      <c r="A7581" s="7">
        <v>7580</v>
      </c>
      <c r="B7581" s="7">
        <v>11</v>
      </c>
      <c r="C7581" s="7">
        <v>12</v>
      </c>
      <c r="D7581" s="7">
        <v>20</v>
      </c>
      <c r="E7581" s="7">
        <v>316</v>
      </c>
      <c r="F7581" s="7">
        <v>7</v>
      </c>
      <c r="G7581" s="7">
        <v>0</v>
      </c>
      <c r="H7581" s="7">
        <f t="shared" si="1062"/>
        <v>7</v>
      </c>
      <c r="I7581" s="16">
        <f t="shared" si="1063"/>
        <v>45242</v>
      </c>
      <c r="J7581" s="17">
        <v>1.2267999999999999</v>
      </c>
      <c r="K7581" s="18">
        <f>G7581*结论【关键目标】!C$27*0.7735*0.001</f>
        <v>0</v>
      </c>
      <c r="L7581" s="5">
        <v>0</v>
      </c>
      <c r="M7581" s="5">
        <f>ABS(IF(L7581&lt;=0,L7581/耗电量关键数据!$B$6/1000,L7581/耗电量关键数据!$B$5/1000))</f>
        <v>0</v>
      </c>
      <c r="N7581" s="19">
        <f>耗电量关键数据!$B$14</f>
        <v>1.1688450000000001</v>
      </c>
      <c r="O7581" s="19">
        <f>耗电量关键数据!$B$15</f>
        <v>0.37403039999999999</v>
      </c>
      <c r="P7581" s="19">
        <f t="shared" si="1064"/>
        <v>1.5428754000000002</v>
      </c>
      <c r="Q7581" s="19">
        <f t="shared" si="1068"/>
        <v>1.5428754000000002</v>
      </c>
      <c r="R7581" s="20">
        <f t="shared" si="1065"/>
        <v>-1.5428754000000002</v>
      </c>
      <c r="S7581" s="20">
        <f t="shared" si="1069"/>
        <v>1.5428754000000002</v>
      </c>
      <c r="T7581" s="20">
        <f>IF((T7580+R7581)&lt;0,0,IF((T7580+R7581)&gt;结论【关键目标】!C$28,结论【关键目标】!C$28,T7580+R7581))</f>
        <v>18.9142492</v>
      </c>
      <c r="U7581" s="19">
        <f>IF((T7580+R7581)&lt;结论【关键目标】!$C$28,0,(发电量计算【计算逻辑页】!R7581+发电量计算【计算逻辑页】!T7580-结论【关键目标】!$C$28))</f>
        <v>0</v>
      </c>
      <c r="V7581" s="5">
        <f t="shared" si="1066"/>
        <v>0</v>
      </c>
      <c r="W7581" s="5">
        <f t="shared" si="1067"/>
        <v>0</v>
      </c>
      <c r="X7581" s="5">
        <f t="shared" si="1070"/>
        <v>1.3527931507200002</v>
      </c>
    </row>
    <row r="7582" spans="1:24" x14ac:dyDescent="0.15">
      <c r="A7582" s="7">
        <v>7581</v>
      </c>
      <c r="B7582" s="7">
        <v>11</v>
      </c>
      <c r="C7582" s="7">
        <v>12</v>
      </c>
      <c r="D7582" s="7">
        <v>21</v>
      </c>
      <c r="E7582" s="7">
        <v>316</v>
      </c>
      <c r="F7582" s="7">
        <v>8.8000000000000007</v>
      </c>
      <c r="G7582" s="7">
        <v>0</v>
      </c>
      <c r="H7582" s="7">
        <f t="shared" si="1062"/>
        <v>7</v>
      </c>
      <c r="I7582" s="16">
        <f t="shared" si="1063"/>
        <v>45242</v>
      </c>
      <c r="J7582" s="17">
        <v>1.2267999999999999</v>
      </c>
      <c r="K7582" s="18">
        <f>G7582*结论【关键目标】!C$27*0.7735*0.001</f>
        <v>0</v>
      </c>
      <c r="L7582" s="5">
        <v>0</v>
      </c>
      <c r="M7582" s="5">
        <f>ABS(IF(L7582&lt;=0,L7582/耗电量关键数据!$B$6/1000,L7582/耗电量关键数据!$B$5/1000))</f>
        <v>0</v>
      </c>
      <c r="N7582" s="19">
        <f>耗电量关键数据!$B$14</f>
        <v>1.1688450000000001</v>
      </c>
      <c r="O7582" s="19">
        <f>耗电量关键数据!$B$15</f>
        <v>0.37403039999999999</v>
      </c>
      <c r="P7582" s="19">
        <f t="shared" si="1064"/>
        <v>1.5428754000000002</v>
      </c>
      <c r="Q7582" s="19">
        <f t="shared" si="1068"/>
        <v>1.5428754000000002</v>
      </c>
      <c r="R7582" s="20">
        <f t="shared" si="1065"/>
        <v>-1.5428754000000002</v>
      </c>
      <c r="S7582" s="20">
        <f t="shared" si="1069"/>
        <v>1.5428754000000002</v>
      </c>
      <c r="T7582" s="20">
        <f>IF((T7581+R7582)&lt;0,0,IF((T7581+R7582)&gt;结论【关键目标】!C$28,结论【关键目标】!C$28,T7581+R7582))</f>
        <v>17.371373800000001</v>
      </c>
      <c r="U7582" s="19">
        <f>IF((T7581+R7582)&lt;结论【关键目标】!$C$28,0,(发电量计算【计算逻辑页】!R7582+发电量计算【计算逻辑页】!T7581-结论【关键目标】!$C$28))</f>
        <v>0</v>
      </c>
      <c r="V7582" s="5">
        <f t="shared" si="1066"/>
        <v>0</v>
      </c>
      <c r="W7582" s="5">
        <f t="shared" si="1067"/>
        <v>0</v>
      </c>
      <c r="X7582" s="5">
        <f t="shared" si="1070"/>
        <v>1.3527931507200002</v>
      </c>
    </row>
    <row r="7583" spans="1:24" x14ac:dyDescent="0.15">
      <c r="A7583" s="7">
        <v>7582</v>
      </c>
      <c r="B7583" s="7">
        <v>11</v>
      </c>
      <c r="C7583" s="7">
        <v>12</v>
      </c>
      <c r="D7583" s="7">
        <v>22</v>
      </c>
      <c r="E7583" s="7">
        <v>316</v>
      </c>
      <c r="F7583" s="7">
        <v>6</v>
      </c>
      <c r="G7583" s="7">
        <v>0</v>
      </c>
      <c r="H7583" s="7">
        <f t="shared" si="1062"/>
        <v>7</v>
      </c>
      <c r="I7583" s="16">
        <f t="shared" si="1063"/>
        <v>45242</v>
      </c>
      <c r="J7583" s="17">
        <v>0.70809999999999995</v>
      </c>
      <c r="K7583" s="18">
        <f>G7583*结论【关键目标】!C$27*0.7735*0.001</f>
        <v>0</v>
      </c>
      <c r="L7583" s="5">
        <v>0</v>
      </c>
      <c r="M7583" s="5">
        <f>ABS(IF(L7583&lt;=0,L7583/耗电量关键数据!$B$6/1000,L7583/耗电量关键数据!$B$5/1000))</f>
        <v>0</v>
      </c>
      <c r="N7583" s="19">
        <f>耗电量关键数据!$B$14</f>
        <v>1.1688450000000001</v>
      </c>
      <c r="O7583" s="19">
        <f>耗电量关键数据!$B$15</f>
        <v>0.37403039999999999</v>
      </c>
      <c r="P7583" s="19">
        <f t="shared" si="1064"/>
        <v>1.5428754000000002</v>
      </c>
      <c r="Q7583" s="19">
        <f t="shared" si="1068"/>
        <v>0</v>
      </c>
      <c r="R7583" s="20">
        <f t="shared" si="1065"/>
        <v>0</v>
      </c>
      <c r="S7583" s="20">
        <f t="shared" si="1069"/>
        <v>0</v>
      </c>
      <c r="T7583" s="20">
        <f>IF((T7582+R7583)&lt;0,0,IF((T7582+R7583)&gt;结论【关键目标】!C$28,结论【关键目标】!C$28,T7582+R7583))</f>
        <v>17.371373800000001</v>
      </c>
      <c r="U7583" s="19">
        <f>IF((T7582+R7583)&lt;结论【关键目标】!$C$28,0,(发电量计算【计算逻辑页】!R7583+发电量计算【计算逻辑页】!T7582-结论【关键目标】!$C$28))</f>
        <v>0</v>
      </c>
      <c r="V7583" s="5">
        <f t="shared" si="1066"/>
        <v>0</v>
      </c>
      <c r="W7583" s="5">
        <f t="shared" si="1067"/>
        <v>0</v>
      </c>
      <c r="X7583" s="5">
        <f t="shared" si="1070"/>
        <v>0</v>
      </c>
    </row>
    <row r="7584" spans="1:24" x14ac:dyDescent="0.15">
      <c r="A7584" s="7">
        <v>7583</v>
      </c>
      <c r="B7584" s="7">
        <v>11</v>
      </c>
      <c r="C7584" s="7">
        <v>12</v>
      </c>
      <c r="D7584" s="7">
        <v>23</v>
      </c>
      <c r="E7584" s="7">
        <v>316</v>
      </c>
      <c r="F7584" s="7">
        <v>6</v>
      </c>
      <c r="G7584" s="7">
        <v>0</v>
      </c>
      <c r="H7584" s="7">
        <f t="shared" si="1062"/>
        <v>7</v>
      </c>
      <c r="I7584" s="16">
        <f t="shared" si="1063"/>
        <v>45242</v>
      </c>
      <c r="J7584" s="17">
        <v>0.70809999999999995</v>
      </c>
      <c r="K7584" s="18">
        <f>G7584*结论【关键目标】!C$27*0.7735*0.001</f>
        <v>0</v>
      </c>
      <c r="L7584" s="5">
        <v>0</v>
      </c>
      <c r="M7584" s="5">
        <f>ABS(IF(L7584&lt;=0,L7584/耗电量关键数据!$B$6/1000,L7584/耗电量关键数据!$B$5/1000))</f>
        <v>0</v>
      </c>
      <c r="N7584" s="19">
        <f>耗电量关键数据!$B$14</f>
        <v>1.1688450000000001</v>
      </c>
      <c r="O7584" s="19">
        <f>耗电量关键数据!$B$15</f>
        <v>0.37403039999999999</v>
      </c>
      <c r="P7584" s="19">
        <f t="shared" si="1064"/>
        <v>1.5428754000000002</v>
      </c>
      <c r="Q7584" s="19">
        <f t="shared" si="1068"/>
        <v>0</v>
      </c>
      <c r="R7584" s="20">
        <f t="shared" si="1065"/>
        <v>0</v>
      </c>
      <c r="S7584" s="20">
        <f t="shared" si="1069"/>
        <v>0</v>
      </c>
      <c r="T7584" s="20">
        <f>IF((T7583+R7584)&lt;0,0,IF((T7583+R7584)&gt;结论【关键目标】!C$28,结论【关键目标】!C$28,T7583+R7584))</f>
        <v>17.371373800000001</v>
      </c>
      <c r="U7584" s="19">
        <f>IF((T7583+R7584)&lt;结论【关键目标】!$C$28,0,(发电量计算【计算逻辑页】!R7584+发电量计算【计算逻辑页】!T7583-结论【关键目标】!$C$28))</f>
        <v>0</v>
      </c>
      <c r="V7584" s="5">
        <f t="shared" si="1066"/>
        <v>0</v>
      </c>
      <c r="W7584" s="5">
        <f t="shared" si="1067"/>
        <v>0</v>
      </c>
      <c r="X7584" s="5">
        <f t="shared" si="1070"/>
        <v>0</v>
      </c>
    </row>
    <row r="7585" spans="1:24" x14ac:dyDescent="0.15">
      <c r="A7585" s="7">
        <v>7584</v>
      </c>
      <c r="B7585" s="7">
        <v>11</v>
      </c>
      <c r="C7585" s="7">
        <v>12</v>
      </c>
      <c r="D7585" s="7">
        <v>24</v>
      </c>
      <c r="E7585" s="7">
        <v>316</v>
      </c>
      <c r="F7585" s="7">
        <v>5.8</v>
      </c>
      <c r="G7585" s="7">
        <v>0</v>
      </c>
      <c r="H7585" s="7">
        <f t="shared" si="1062"/>
        <v>7</v>
      </c>
      <c r="I7585" s="16">
        <f t="shared" si="1063"/>
        <v>45242</v>
      </c>
      <c r="J7585" s="17">
        <v>0.2407</v>
      </c>
      <c r="K7585" s="18">
        <f>G7585*结论【关键目标】!C$27*0.7735*0.001</f>
        <v>0</v>
      </c>
      <c r="L7585" s="5">
        <v>0</v>
      </c>
      <c r="M7585" s="5">
        <f>ABS(IF(L7585&lt;=0,L7585/耗电量关键数据!$B$6/1000,L7585/耗电量关键数据!$B$5/1000))</f>
        <v>0</v>
      </c>
      <c r="N7585" s="19">
        <f>耗电量关键数据!$B$14</f>
        <v>1.1688450000000001</v>
      </c>
      <c r="O7585" s="19">
        <f>耗电量关键数据!$B$15</f>
        <v>0.37403039999999999</v>
      </c>
      <c r="P7585" s="19">
        <f t="shared" si="1064"/>
        <v>1.5428754000000002</v>
      </c>
      <c r="Q7585" s="19">
        <f t="shared" si="1068"/>
        <v>0</v>
      </c>
      <c r="R7585" s="20">
        <f t="shared" si="1065"/>
        <v>0</v>
      </c>
      <c r="S7585" s="20">
        <f t="shared" si="1069"/>
        <v>0</v>
      </c>
      <c r="T7585" s="20">
        <f>IF((T7584+R7585)&lt;0,0,IF((T7584+R7585)&gt;结论【关键目标】!C$28,结论【关键目标】!C$28,T7584+R7585))</f>
        <v>17.371373800000001</v>
      </c>
      <c r="U7585" s="19">
        <f>IF((T7584+R7585)&lt;结论【关键目标】!$C$28,0,(发电量计算【计算逻辑页】!R7585+发电量计算【计算逻辑页】!T7584-结论【关键目标】!$C$28))</f>
        <v>0</v>
      </c>
      <c r="V7585" s="5">
        <f t="shared" si="1066"/>
        <v>0</v>
      </c>
      <c r="W7585" s="5">
        <f t="shared" si="1067"/>
        <v>0</v>
      </c>
      <c r="X7585" s="5">
        <f t="shared" si="1070"/>
        <v>0</v>
      </c>
    </row>
    <row r="7586" spans="1:24" x14ac:dyDescent="0.15">
      <c r="A7586" s="7">
        <v>7585</v>
      </c>
      <c r="B7586" s="7">
        <v>11</v>
      </c>
      <c r="C7586" s="7">
        <v>13</v>
      </c>
      <c r="D7586" s="7">
        <v>1</v>
      </c>
      <c r="E7586" s="7">
        <v>317</v>
      </c>
      <c r="F7586" s="7">
        <v>3</v>
      </c>
      <c r="G7586" s="7">
        <v>0</v>
      </c>
      <c r="H7586" s="7">
        <f t="shared" si="1062"/>
        <v>1</v>
      </c>
      <c r="I7586" s="16">
        <f t="shared" si="1063"/>
        <v>45243</v>
      </c>
      <c r="J7586" s="17">
        <v>0.2407</v>
      </c>
      <c r="K7586" s="18">
        <f>G7586*结论【关键目标】!C$27*0.7735*0.001</f>
        <v>0</v>
      </c>
      <c r="L7586" s="5">
        <v>0</v>
      </c>
      <c r="M7586" s="5">
        <f>ABS(IF(L7586&lt;=0,L7586/耗电量关键数据!$B$6/1000,L7586/耗电量关键数据!$B$5/1000))</f>
        <v>0</v>
      </c>
      <c r="N7586" s="5">
        <f>电气设备逐时使用率计算!H7562</f>
        <v>1.1688450000000001</v>
      </c>
      <c r="O7586" s="5">
        <f>灯光逐时使用率计算!H7562</f>
        <v>0.37403039999999999</v>
      </c>
      <c r="P7586" s="19">
        <f t="shared" si="1064"/>
        <v>1.5428754000000002</v>
      </c>
      <c r="Q7586" s="19">
        <f t="shared" si="1068"/>
        <v>0</v>
      </c>
      <c r="R7586" s="20">
        <f t="shared" si="1065"/>
        <v>0</v>
      </c>
      <c r="S7586" s="20">
        <f t="shared" si="1069"/>
        <v>0</v>
      </c>
      <c r="T7586" s="20">
        <f>IF((T7585+R7586)&lt;0,0,IF((T7585+R7586)&gt;结论【关键目标】!C$28,结论【关键目标】!C$28,T7585+R7586))</f>
        <v>17.371373800000001</v>
      </c>
      <c r="U7586" s="19">
        <f>IF((T7585+R7586)&lt;结论【关键目标】!$C$28,0,(发电量计算【计算逻辑页】!R7586+发电量计算【计算逻辑页】!T7585-结论【关键目标】!$C$28))</f>
        <v>0</v>
      </c>
      <c r="V7586" s="5">
        <f t="shared" si="1066"/>
        <v>0</v>
      </c>
      <c r="W7586" s="5">
        <f t="shared" si="1067"/>
        <v>0</v>
      </c>
      <c r="X7586" s="5">
        <f t="shared" si="1070"/>
        <v>0</v>
      </c>
    </row>
    <row r="7587" spans="1:24" x14ac:dyDescent="0.15">
      <c r="A7587" s="7">
        <v>7586</v>
      </c>
      <c r="B7587" s="7">
        <v>11</v>
      </c>
      <c r="C7587" s="7">
        <v>13</v>
      </c>
      <c r="D7587" s="7">
        <v>2</v>
      </c>
      <c r="E7587" s="7">
        <v>317</v>
      </c>
      <c r="F7587" s="7">
        <v>3</v>
      </c>
      <c r="G7587" s="7">
        <v>0</v>
      </c>
      <c r="H7587" s="7">
        <f t="shared" si="1062"/>
        <v>1</v>
      </c>
      <c r="I7587" s="16">
        <f t="shared" si="1063"/>
        <v>45243</v>
      </c>
      <c r="J7587" s="17">
        <v>0.2407</v>
      </c>
      <c r="K7587" s="18">
        <f>G7587*结论【关键目标】!C$27*0.7735*0.001</f>
        <v>0</v>
      </c>
      <c r="L7587" s="5">
        <v>0</v>
      </c>
      <c r="M7587" s="5">
        <f>ABS(IF(L7587&lt;=0,L7587/耗电量关键数据!$B$6/1000,L7587/耗电量关键数据!$B$5/1000))</f>
        <v>0</v>
      </c>
      <c r="N7587" s="5">
        <f>电气设备逐时使用率计算!H7563</f>
        <v>1.1688450000000001</v>
      </c>
      <c r="O7587" s="5">
        <f>灯光逐时使用率计算!H7563</f>
        <v>0.37403039999999999</v>
      </c>
      <c r="P7587" s="19">
        <f t="shared" si="1064"/>
        <v>1.5428754000000002</v>
      </c>
      <c r="Q7587" s="19">
        <f t="shared" si="1068"/>
        <v>0</v>
      </c>
      <c r="R7587" s="20">
        <f t="shared" si="1065"/>
        <v>0</v>
      </c>
      <c r="S7587" s="20">
        <f t="shared" si="1069"/>
        <v>0</v>
      </c>
      <c r="T7587" s="20">
        <f>IF((T7586+R7587)&lt;0,0,IF((T7586+R7587)&gt;结论【关键目标】!C$28,结论【关键目标】!C$28,T7586+R7587))</f>
        <v>17.371373800000001</v>
      </c>
      <c r="U7587" s="19">
        <f>IF((T7586+R7587)&lt;结论【关键目标】!$C$28,0,(发电量计算【计算逻辑页】!R7587+发电量计算【计算逻辑页】!T7586-结论【关键目标】!$C$28))</f>
        <v>0</v>
      </c>
      <c r="V7587" s="5">
        <f t="shared" si="1066"/>
        <v>0</v>
      </c>
      <c r="W7587" s="5">
        <f t="shared" si="1067"/>
        <v>0</v>
      </c>
      <c r="X7587" s="5">
        <f t="shared" si="1070"/>
        <v>0</v>
      </c>
    </row>
    <row r="7588" spans="1:24" x14ac:dyDescent="0.15">
      <c r="A7588" s="7">
        <v>7587</v>
      </c>
      <c r="B7588" s="7">
        <v>11</v>
      </c>
      <c r="C7588" s="7">
        <v>13</v>
      </c>
      <c r="D7588" s="7">
        <v>3</v>
      </c>
      <c r="E7588" s="7">
        <v>317</v>
      </c>
      <c r="F7588" s="7">
        <v>3.3</v>
      </c>
      <c r="G7588" s="7">
        <v>0</v>
      </c>
      <c r="H7588" s="7">
        <f t="shared" si="1062"/>
        <v>1</v>
      </c>
      <c r="I7588" s="16">
        <f t="shared" si="1063"/>
        <v>45243</v>
      </c>
      <c r="J7588" s="17">
        <v>0.2407</v>
      </c>
      <c r="K7588" s="18">
        <f>G7588*结论【关键目标】!C$27*0.7735*0.001</f>
        <v>0</v>
      </c>
      <c r="L7588" s="5">
        <v>0</v>
      </c>
      <c r="M7588" s="5">
        <f>ABS(IF(L7588&lt;=0,L7588/耗电量关键数据!$B$6/1000,L7588/耗电量关键数据!$B$5/1000))</f>
        <v>0</v>
      </c>
      <c r="N7588" s="5">
        <f>电气设备逐时使用率计算!H7564</f>
        <v>1.1688450000000001</v>
      </c>
      <c r="O7588" s="5">
        <f>灯光逐时使用率计算!H7564</f>
        <v>0.37403039999999999</v>
      </c>
      <c r="P7588" s="19">
        <f t="shared" si="1064"/>
        <v>1.5428754000000002</v>
      </c>
      <c r="Q7588" s="19">
        <f t="shared" si="1068"/>
        <v>0</v>
      </c>
      <c r="R7588" s="20">
        <f t="shared" si="1065"/>
        <v>0</v>
      </c>
      <c r="S7588" s="20">
        <f t="shared" si="1069"/>
        <v>0</v>
      </c>
      <c r="T7588" s="20">
        <f>IF((T7587+R7588)&lt;0,0,IF((T7587+R7588)&gt;结论【关键目标】!C$28,结论【关键目标】!C$28,T7587+R7588))</f>
        <v>17.371373800000001</v>
      </c>
      <c r="U7588" s="19">
        <f>IF((T7587+R7588)&lt;结论【关键目标】!$C$28,0,(发电量计算【计算逻辑页】!R7588+发电量计算【计算逻辑页】!T7587-结论【关键目标】!$C$28))</f>
        <v>0</v>
      </c>
      <c r="V7588" s="5">
        <f t="shared" si="1066"/>
        <v>0</v>
      </c>
      <c r="W7588" s="5">
        <f t="shared" si="1067"/>
        <v>0</v>
      </c>
      <c r="X7588" s="5">
        <f t="shared" si="1070"/>
        <v>0</v>
      </c>
    </row>
    <row r="7589" spans="1:24" x14ac:dyDescent="0.15">
      <c r="A7589" s="7">
        <v>7588</v>
      </c>
      <c r="B7589" s="7">
        <v>11</v>
      </c>
      <c r="C7589" s="7">
        <v>13</v>
      </c>
      <c r="D7589" s="7">
        <v>4</v>
      </c>
      <c r="E7589" s="7">
        <v>317</v>
      </c>
      <c r="F7589" s="7">
        <v>3.2</v>
      </c>
      <c r="G7589" s="7">
        <v>0</v>
      </c>
      <c r="H7589" s="7">
        <f t="shared" si="1062"/>
        <v>1</v>
      </c>
      <c r="I7589" s="16">
        <f t="shared" si="1063"/>
        <v>45243</v>
      </c>
      <c r="J7589" s="17">
        <v>0.2407</v>
      </c>
      <c r="K7589" s="18">
        <f>G7589*结论【关键目标】!C$27*0.7735*0.001</f>
        <v>0</v>
      </c>
      <c r="L7589" s="5">
        <v>0</v>
      </c>
      <c r="M7589" s="5">
        <f>ABS(IF(L7589&lt;=0,L7589/耗电量关键数据!$B$6/1000,L7589/耗电量关键数据!$B$5/1000))</f>
        <v>0</v>
      </c>
      <c r="N7589" s="5">
        <f>电气设备逐时使用率计算!H7565</f>
        <v>1.1688450000000001</v>
      </c>
      <c r="O7589" s="5">
        <f>灯光逐时使用率计算!H7565</f>
        <v>0.37403039999999999</v>
      </c>
      <c r="P7589" s="19">
        <f t="shared" si="1064"/>
        <v>1.5428754000000002</v>
      </c>
      <c r="Q7589" s="19">
        <f t="shared" si="1068"/>
        <v>0</v>
      </c>
      <c r="R7589" s="20">
        <f t="shared" si="1065"/>
        <v>0</v>
      </c>
      <c r="S7589" s="20">
        <f t="shared" si="1069"/>
        <v>0</v>
      </c>
      <c r="T7589" s="20">
        <f>IF((T7588+R7589)&lt;0,0,IF((T7588+R7589)&gt;结论【关键目标】!C$28,结论【关键目标】!C$28,T7588+R7589))</f>
        <v>17.371373800000001</v>
      </c>
      <c r="U7589" s="19">
        <f>IF((T7588+R7589)&lt;结论【关键目标】!$C$28,0,(发电量计算【计算逻辑页】!R7589+发电量计算【计算逻辑页】!T7588-结论【关键目标】!$C$28))</f>
        <v>0</v>
      </c>
      <c r="V7589" s="5">
        <f t="shared" si="1066"/>
        <v>0</v>
      </c>
      <c r="W7589" s="5">
        <f t="shared" si="1067"/>
        <v>0</v>
      </c>
      <c r="X7589" s="5">
        <f t="shared" si="1070"/>
        <v>0</v>
      </c>
    </row>
    <row r="7590" spans="1:24" x14ac:dyDescent="0.15">
      <c r="A7590" s="7">
        <v>7589</v>
      </c>
      <c r="B7590" s="7">
        <v>11</v>
      </c>
      <c r="C7590" s="7">
        <v>13</v>
      </c>
      <c r="D7590" s="7">
        <v>5</v>
      </c>
      <c r="E7590" s="7">
        <v>317</v>
      </c>
      <c r="F7590" s="7">
        <v>3</v>
      </c>
      <c r="G7590" s="7">
        <v>0</v>
      </c>
      <c r="H7590" s="7">
        <f t="shared" si="1062"/>
        <v>1</v>
      </c>
      <c r="I7590" s="16">
        <f t="shared" si="1063"/>
        <v>45243</v>
      </c>
      <c r="J7590" s="17">
        <v>0.2407</v>
      </c>
      <c r="K7590" s="18">
        <f>G7590*结论【关键目标】!C$27*0.7735*0.001</f>
        <v>0</v>
      </c>
      <c r="L7590" s="5">
        <v>0</v>
      </c>
      <c r="M7590" s="5">
        <f>ABS(IF(L7590&lt;=0,L7590/耗电量关键数据!$B$6/1000,L7590/耗电量关键数据!$B$5/1000))</f>
        <v>0</v>
      </c>
      <c r="N7590" s="5">
        <f>电气设备逐时使用率计算!H7566</f>
        <v>1.1688450000000001</v>
      </c>
      <c r="O7590" s="5">
        <f>灯光逐时使用率计算!H7566</f>
        <v>0.37403039999999999</v>
      </c>
      <c r="P7590" s="19">
        <f t="shared" si="1064"/>
        <v>1.5428754000000002</v>
      </c>
      <c r="Q7590" s="19">
        <f t="shared" si="1068"/>
        <v>0</v>
      </c>
      <c r="R7590" s="20">
        <f t="shared" si="1065"/>
        <v>0</v>
      </c>
      <c r="S7590" s="20">
        <f t="shared" si="1069"/>
        <v>0</v>
      </c>
      <c r="T7590" s="20">
        <f>IF((T7589+R7590)&lt;0,0,IF((T7589+R7590)&gt;结论【关键目标】!C$28,结论【关键目标】!C$28,T7589+R7590))</f>
        <v>17.371373800000001</v>
      </c>
      <c r="U7590" s="19">
        <f>IF((T7589+R7590)&lt;结论【关键目标】!$C$28,0,(发电量计算【计算逻辑页】!R7590+发电量计算【计算逻辑页】!T7589-结论【关键目标】!$C$28))</f>
        <v>0</v>
      </c>
      <c r="V7590" s="5">
        <f t="shared" si="1066"/>
        <v>0</v>
      </c>
      <c r="W7590" s="5">
        <f t="shared" si="1067"/>
        <v>0</v>
      </c>
      <c r="X7590" s="5">
        <f t="shared" si="1070"/>
        <v>0</v>
      </c>
    </row>
    <row r="7591" spans="1:24" x14ac:dyDescent="0.15">
      <c r="A7591" s="7">
        <v>7590</v>
      </c>
      <c r="B7591" s="7">
        <v>11</v>
      </c>
      <c r="C7591" s="7">
        <v>13</v>
      </c>
      <c r="D7591" s="7">
        <v>6</v>
      </c>
      <c r="E7591" s="7">
        <v>317</v>
      </c>
      <c r="F7591" s="7">
        <v>3.9</v>
      </c>
      <c r="G7591" s="7">
        <v>0</v>
      </c>
      <c r="H7591" s="7">
        <f t="shared" si="1062"/>
        <v>1</v>
      </c>
      <c r="I7591" s="16">
        <f t="shared" si="1063"/>
        <v>45243</v>
      </c>
      <c r="J7591" s="17">
        <v>0.2407</v>
      </c>
      <c r="K7591" s="18">
        <f>G7591*结论【关键目标】!C$27*0.7735*0.001</f>
        <v>0</v>
      </c>
      <c r="L7591" s="5">
        <v>0</v>
      </c>
      <c r="M7591" s="5">
        <f>ABS(IF(L7591&lt;=0,L7591/耗电量关键数据!$B$6/1000,L7591/耗电量关键数据!$B$5/1000))</f>
        <v>0</v>
      </c>
      <c r="N7591" s="5">
        <f>电气设备逐时使用率计算!H7567</f>
        <v>1.1688450000000001</v>
      </c>
      <c r="O7591" s="5">
        <f>灯光逐时使用率计算!H7567</f>
        <v>0.37403039999999999</v>
      </c>
      <c r="P7591" s="19">
        <f t="shared" si="1064"/>
        <v>1.5428754000000002</v>
      </c>
      <c r="Q7591" s="19">
        <f t="shared" si="1068"/>
        <v>0</v>
      </c>
      <c r="R7591" s="20">
        <f t="shared" si="1065"/>
        <v>0</v>
      </c>
      <c r="S7591" s="20">
        <f t="shared" si="1069"/>
        <v>0</v>
      </c>
      <c r="T7591" s="20">
        <f>IF((T7590+R7591)&lt;0,0,IF((T7590+R7591)&gt;结论【关键目标】!C$28,结论【关键目标】!C$28,T7590+R7591))</f>
        <v>17.371373800000001</v>
      </c>
      <c r="U7591" s="19">
        <f>IF((T7590+R7591)&lt;结论【关键目标】!$C$28,0,(发电量计算【计算逻辑页】!R7591+发电量计算【计算逻辑页】!T7590-结论【关键目标】!$C$28))</f>
        <v>0</v>
      </c>
      <c r="V7591" s="5">
        <f t="shared" si="1066"/>
        <v>0</v>
      </c>
      <c r="W7591" s="5">
        <f t="shared" si="1067"/>
        <v>0</v>
      </c>
      <c r="X7591" s="5">
        <f t="shared" si="1070"/>
        <v>0</v>
      </c>
    </row>
    <row r="7592" spans="1:24" x14ac:dyDescent="0.15">
      <c r="A7592" s="7">
        <v>7591</v>
      </c>
      <c r="B7592" s="7">
        <v>11</v>
      </c>
      <c r="C7592" s="7">
        <v>13</v>
      </c>
      <c r="D7592" s="7">
        <v>7</v>
      </c>
      <c r="E7592" s="7">
        <v>317</v>
      </c>
      <c r="F7592" s="7">
        <v>2</v>
      </c>
      <c r="G7592" s="7">
        <v>0</v>
      </c>
      <c r="H7592" s="7">
        <f t="shared" si="1062"/>
        <v>1</v>
      </c>
      <c r="I7592" s="16">
        <f t="shared" si="1063"/>
        <v>45243</v>
      </c>
      <c r="J7592" s="17">
        <v>0.2407</v>
      </c>
      <c r="K7592" s="18">
        <f>G7592*结论【关键目标】!C$27*0.7735*0.001</f>
        <v>0</v>
      </c>
      <c r="L7592" s="5">
        <v>0</v>
      </c>
      <c r="M7592" s="5">
        <f>ABS(IF(L7592&lt;=0,L7592/耗电量关键数据!$B$6/1000,L7592/耗电量关键数据!$B$5/1000))</f>
        <v>0</v>
      </c>
      <c r="N7592" s="5">
        <f>电气设备逐时使用率计算!H7568</f>
        <v>2.3376900000000003</v>
      </c>
      <c r="O7592" s="5">
        <f>灯光逐时使用率计算!H7568</f>
        <v>1.2467680000000001</v>
      </c>
      <c r="P7592" s="19">
        <f t="shared" si="1064"/>
        <v>3.5844580000000006</v>
      </c>
      <c r="Q7592" s="19">
        <f t="shared" si="1068"/>
        <v>0</v>
      </c>
      <c r="R7592" s="20">
        <f t="shared" si="1065"/>
        <v>0</v>
      </c>
      <c r="S7592" s="20">
        <f t="shared" si="1069"/>
        <v>0</v>
      </c>
      <c r="T7592" s="20">
        <f>IF((T7591+R7592)&lt;0,0,IF((T7591+R7592)&gt;结论【关键目标】!C$28,结论【关键目标】!C$28,T7591+R7592))</f>
        <v>17.371373800000001</v>
      </c>
      <c r="U7592" s="19">
        <f>IF((T7591+R7592)&lt;结论【关键目标】!$C$28,0,(发电量计算【计算逻辑页】!R7592+发电量计算【计算逻辑页】!T7591-结论【关键目标】!$C$28))</f>
        <v>0</v>
      </c>
      <c r="V7592" s="5">
        <f t="shared" si="1066"/>
        <v>0</v>
      </c>
      <c r="W7592" s="5">
        <f t="shared" si="1067"/>
        <v>0</v>
      </c>
      <c r="X7592" s="5">
        <f t="shared" si="1070"/>
        <v>0</v>
      </c>
    </row>
    <row r="7593" spans="1:24" x14ac:dyDescent="0.15">
      <c r="A7593" s="7">
        <v>7592</v>
      </c>
      <c r="B7593" s="7">
        <v>11</v>
      </c>
      <c r="C7593" s="7">
        <v>13</v>
      </c>
      <c r="D7593" s="7">
        <v>8</v>
      </c>
      <c r="E7593" s="7">
        <v>317</v>
      </c>
      <c r="F7593" s="7">
        <v>2</v>
      </c>
      <c r="G7593" s="7">
        <v>107.9</v>
      </c>
      <c r="H7593" s="7">
        <f t="shared" si="1062"/>
        <v>1</v>
      </c>
      <c r="I7593" s="16">
        <f t="shared" si="1063"/>
        <v>45243</v>
      </c>
      <c r="J7593" s="17">
        <v>0.70809999999999995</v>
      </c>
      <c r="K7593" s="18">
        <f>G7593*结论【关键目标】!C$27*0.7735*0.001</f>
        <v>10.015278</v>
      </c>
      <c r="L7593" s="5">
        <v>0</v>
      </c>
      <c r="M7593" s="5">
        <f>ABS(IF(L7593&lt;=0,L7593/耗电量关键数据!$B$6/1000,L7593/耗电量关键数据!$B$5/1000))</f>
        <v>0</v>
      </c>
      <c r="N7593" s="5">
        <f>电气设备逐时使用率计算!H7569</f>
        <v>11.688450000000001</v>
      </c>
      <c r="O7593" s="5">
        <f>灯光逐时使用率计算!H7569</f>
        <v>6.2338399999999998</v>
      </c>
      <c r="P7593" s="19">
        <f t="shared" si="1064"/>
        <v>17.92229</v>
      </c>
      <c r="Q7593" s="19">
        <f t="shared" si="1068"/>
        <v>0</v>
      </c>
      <c r="R7593" s="20">
        <f t="shared" si="1065"/>
        <v>10.015278</v>
      </c>
      <c r="S7593" s="20">
        <f t="shared" si="1069"/>
        <v>0</v>
      </c>
      <c r="T7593" s="20">
        <f>IF((T7592+R7593)&lt;0,0,IF((T7592+R7593)&gt;结论【关键目标】!C$28,结论【关键目标】!C$28,T7592+R7593))</f>
        <v>22</v>
      </c>
      <c r="U7593" s="19">
        <f>IF((T7592+R7593)&lt;结论【关键目标】!$C$28,0,(发电量计算【计算逻辑页】!R7593+发电量计算【计算逻辑页】!T7592-结论【关键目标】!$C$28))</f>
        <v>5.3866518000000028</v>
      </c>
      <c r="V7593" s="5">
        <f t="shared" si="1066"/>
        <v>1.8853281300000009</v>
      </c>
      <c r="W7593" s="5">
        <f t="shared" si="1067"/>
        <v>7.0918183517999998</v>
      </c>
      <c r="X7593" s="5">
        <f t="shared" si="1070"/>
        <v>0</v>
      </c>
    </row>
    <row r="7594" spans="1:24" x14ac:dyDescent="0.15">
      <c r="A7594" s="7">
        <v>7593</v>
      </c>
      <c r="B7594" s="7">
        <v>11</v>
      </c>
      <c r="C7594" s="7">
        <v>13</v>
      </c>
      <c r="D7594" s="7">
        <v>9</v>
      </c>
      <c r="E7594" s="7">
        <v>317</v>
      </c>
      <c r="F7594" s="7">
        <v>3.1</v>
      </c>
      <c r="G7594" s="7">
        <v>230.3</v>
      </c>
      <c r="H7594" s="7">
        <f t="shared" si="1062"/>
        <v>1</v>
      </c>
      <c r="I7594" s="16">
        <f t="shared" si="1063"/>
        <v>45243</v>
      </c>
      <c r="J7594" s="17">
        <v>0.70809999999999995</v>
      </c>
      <c r="K7594" s="18">
        <f>G7594*结论【关键目标】!C$27*0.7735*0.001</f>
        <v>21.376446000000001</v>
      </c>
      <c r="L7594" s="5">
        <v>0</v>
      </c>
      <c r="M7594" s="5">
        <f>ABS(IF(L7594&lt;=0,L7594/耗电量关键数据!$B$6/1000,L7594/耗电量关键数据!$B$5/1000))</f>
        <v>0</v>
      </c>
      <c r="N7594" s="5">
        <f>电气设备逐时使用率计算!H7570</f>
        <v>22.208055000000002</v>
      </c>
      <c r="O7594" s="5">
        <f>灯光逐时使用率计算!H7570</f>
        <v>11.844296</v>
      </c>
      <c r="P7594" s="19">
        <f t="shared" si="1064"/>
        <v>34.052351000000002</v>
      </c>
      <c r="Q7594" s="19">
        <f t="shared" si="1068"/>
        <v>0</v>
      </c>
      <c r="R7594" s="20">
        <f t="shared" si="1065"/>
        <v>21.376446000000001</v>
      </c>
      <c r="S7594" s="20">
        <f t="shared" si="1069"/>
        <v>0</v>
      </c>
      <c r="T7594" s="20">
        <f>IF((T7593+R7594)&lt;0,0,IF((T7593+R7594)&gt;结论【关键目标】!C$28,结论【关键目标】!C$28,T7593+R7594))</f>
        <v>22</v>
      </c>
      <c r="U7594" s="19">
        <f>IF((T7593+R7594)&lt;结论【关键目标】!$C$28,0,(发电量计算【计算逻辑页】!R7594+发电量计算【计算逻辑页】!T7593-结论【关键目标】!$C$28))</f>
        <v>21.376446000000001</v>
      </c>
      <c r="V7594" s="5">
        <f t="shared" si="1066"/>
        <v>7.4817561000000001</v>
      </c>
      <c r="W7594" s="5">
        <f t="shared" si="1067"/>
        <v>15.136661412600001</v>
      </c>
      <c r="X7594" s="5">
        <f t="shared" si="1070"/>
        <v>0</v>
      </c>
    </row>
    <row r="7595" spans="1:24" x14ac:dyDescent="0.15">
      <c r="A7595" s="7">
        <v>7594</v>
      </c>
      <c r="B7595" s="7">
        <v>11</v>
      </c>
      <c r="C7595" s="7">
        <v>13</v>
      </c>
      <c r="D7595" s="7">
        <v>10</v>
      </c>
      <c r="E7595" s="7">
        <v>317</v>
      </c>
      <c r="F7595" s="7">
        <v>2</v>
      </c>
      <c r="G7595" s="7">
        <v>314.10000000000002</v>
      </c>
      <c r="H7595" s="7">
        <f t="shared" si="1062"/>
        <v>1</v>
      </c>
      <c r="I7595" s="16">
        <f t="shared" si="1063"/>
        <v>45243</v>
      </c>
      <c r="J7595" s="17">
        <v>0.70809999999999995</v>
      </c>
      <c r="K7595" s="18">
        <f>G7595*结论【关键目标】!C$27*0.7735*0.001</f>
        <v>29.154761999999998</v>
      </c>
      <c r="L7595" s="5">
        <v>0</v>
      </c>
      <c r="M7595" s="5">
        <f>ABS(IF(L7595&lt;=0,L7595/耗电量关键数据!$B$6/1000,L7595/耗电量关键数据!$B$5/1000))</f>
        <v>0</v>
      </c>
      <c r="N7595" s="5">
        <f>电气设备逐时使用率计算!H7571</f>
        <v>22.208055000000002</v>
      </c>
      <c r="O7595" s="5">
        <f>灯光逐时使用率计算!H7571</f>
        <v>11.844296</v>
      </c>
      <c r="P7595" s="19">
        <f t="shared" si="1064"/>
        <v>34.052351000000002</v>
      </c>
      <c r="Q7595" s="19">
        <f t="shared" si="1068"/>
        <v>0</v>
      </c>
      <c r="R7595" s="20">
        <f t="shared" si="1065"/>
        <v>29.154761999999998</v>
      </c>
      <c r="S7595" s="20">
        <f t="shared" si="1069"/>
        <v>0</v>
      </c>
      <c r="T7595" s="20">
        <f>IF((T7594+R7595)&lt;0,0,IF((T7594+R7595)&gt;结论【关键目标】!C$28,结论【关键目标】!C$28,T7594+R7595))</f>
        <v>22</v>
      </c>
      <c r="U7595" s="19">
        <f>IF((T7594+R7595)&lt;结论【关键目标】!$C$28,0,(发电量计算【计算逻辑页】!R7595+发电量计算【计算逻辑页】!T7594-结论【关键目标】!$C$28))</f>
        <v>29.154761999999998</v>
      </c>
      <c r="V7595" s="5">
        <f t="shared" si="1066"/>
        <v>10.204166699999998</v>
      </c>
      <c r="W7595" s="5">
        <f t="shared" si="1067"/>
        <v>20.644486972199996</v>
      </c>
      <c r="X7595" s="5">
        <f t="shared" si="1070"/>
        <v>0</v>
      </c>
    </row>
    <row r="7596" spans="1:24" x14ac:dyDescent="0.15">
      <c r="A7596" s="7">
        <v>7595</v>
      </c>
      <c r="B7596" s="7">
        <v>11</v>
      </c>
      <c r="C7596" s="7">
        <v>13</v>
      </c>
      <c r="D7596" s="7">
        <v>11</v>
      </c>
      <c r="E7596" s="7">
        <v>317</v>
      </c>
      <c r="F7596" s="7">
        <v>2</v>
      </c>
      <c r="G7596" s="7">
        <v>382.2</v>
      </c>
      <c r="H7596" s="7">
        <f t="shared" si="1062"/>
        <v>1</v>
      </c>
      <c r="I7596" s="16">
        <f t="shared" si="1063"/>
        <v>45243</v>
      </c>
      <c r="J7596" s="17">
        <v>1.2267999999999999</v>
      </c>
      <c r="K7596" s="18">
        <f>G7596*结论【关键目标】!C$27*0.7735*0.001</f>
        <v>35.475803999999997</v>
      </c>
      <c r="L7596" s="5">
        <v>0</v>
      </c>
      <c r="M7596" s="5">
        <f>ABS(IF(L7596&lt;=0,L7596/耗电量关键数据!$B$6/1000,L7596/耗电量关键数据!$B$5/1000))</f>
        <v>0</v>
      </c>
      <c r="N7596" s="5">
        <f>电气设备逐时使用率计算!H7572</f>
        <v>22.208055000000002</v>
      </c>
      <c r="O7596" s="5">
        <f>灯光逐时使用率计算!H7572</f>
        <v>11.844296</v>
      </c>
      <c r="P7596" s="19">
        <f t="shared" si="1064"/>
        <v>34.052351000000002</v>
      </c>
      <c r="Q7596" s="19">
        <f t="shared" si="1068"/>
        <v>34.052351000000002</v>
      </c>
      <c r="R7596" s="20">
        <f t="shared" si="1065"/>
        <v>1.423452999999995</v>
      </c>
      <c r="S7596" s="20">
        <f t="shared" si="1069"/>
        <v>0</v>
      </c>
      <c r="T7596" s="20">
        <f>IF((T7595+R7596)&lt;0,0,IF((T7595+R7596)&gt;结论【关键目标】!C$28,结论【关键目标】!C$28,T7595+R7596))</f>
        <v>22</v>
      </c>
      <c r="U7596" s="19">
        <f>IF((T7595+R7596)&lt;结论【关键目标】!$C$28,0,(发电量计算【计算逻辑页】!R7596+发电量计算【计算逻辑页】!T7595-结论【关键目标】!$C$28))</f>
        <v>1.423452999999995</v>
      </c>
      <c r="V7596" s="5">
        <f t="shared" si="1066"/>
        <v>0.4982085499999982</v>
      </c>
      <c r="W7596" s="5">
        <f t="shared" si="1067"/>
        <v>41.775424206799997</v>
      </c>
      <c r="X7596" s="5">
        <f t="shared" si="1070"/>
        <v>0</v>
      </c>
    </row>
    <row r="7597" spans="1:24" x14ac:dyDescent="0.15">
      <c r="A7597" s="7">
        <v>7596</v>
      </c>
      <c r="B7597" s="7">
        <v>11</v>
      </c>
      <c r="C7597" s="7">
        <v>13</v>
      </c>
      <c r="D7597" s="7">
        <v>12</v>
      </c>
      <c r="E7597" s="7">
        <v>317</v>
      </c>
      <c r="F7597" s="7">
        <v>2.4</v>
      </c>
      <c r="G7597" s="7">
        <v>341.6</v>
      </c>
      <c r="H7597" s="7">
        <f t="shared" si="1062"/>
        <v>1</v>
      </c>
      <c r="I7597" s="16">
        <f t="shared" si="1063"/>
        <v>45243</v>
      </c>
      <c r="J7597" s="17">
        <v>1.2267999999999999</v>
      </c>
      <c r="K7597" s="18">
        <f>G7597*结论【关键目标】!C$27*0.7735*0.001</f>
        <v>31.707311999999998</v>
      </c>
      <c r="L7597" s="5">
        <v>0</v>
      </c>
      <c r="M7597" s="5">
        <f>ABS(IF(L7597&lt;=0,L7597/耗电量关键数据!$B$6/1000,L7597/耗电量关键数据!$B$5/1000))</f>
        <v>0</v>
      </c>
      <c r="N7597" s="5">
        <f>电气设备逐时使用率计算!H7573</f>
        <v>11.688450000000001</v>
      </c>
      <c r="O7597" s="5">
        <f>灯光逐时使用率计算!H7573</f>
        <v>9.9741440000000008</v>
      </c>
      <c r="P7597" s="19">
        <f t="shared" si="1064"/>
        <v>21.662594000000002</v>
      </c>
      <c r="Q7597" s="19">
        <f t="shared" si="1068"/>
        <v>21.662594000000002</v>
      </c>
      <c r="R7597" s="20">
        <f t="shared" si="1065"/>
        <v>10.044717999999996</v>
      </c>
      <c r="S7597" s="20">
        <f t="shared" si="1069"/>
        <v>0</v>
      </c>
      <c r="T7597" s="20">
        <f>IF((T7596+R7597)&lt;0,0,IF((T7596+R7597)&gt;结论【关键目标】!C$28,结论【关键目标】!C$28,T7596+R7597))</f>
        <v>22</v>
      </c>
      <c r="U7597" s="19">
        <f>IF((T7596+R7597)&lt;结论【关键目标】!$C$28,0,(发电量计算【计算逻辑页】!R7597+发电量计算【计算逻辑页】!T7596-结论【关键目标】!$C$28))</f>
        <v>10.044717999999996</v>
      </c>
      <c r="V7597" s="5">
        <f t="shared" si="1066"/>
        <v>3.5156512999999983</v>
      </c>
      <c r="W7597" s="5">
        <f t="shared" si="1067"/>
        <v>26.5756703192</v>
      </c>
      <c r="X7597" s="5">
        <f t="shared" si="1070"/>
        <v>0</v>
      </c>
    </row>
    <row r="7598" spans="1:24" x14ac:dyDescent="0.15">
      <c r="A7598" s="7">
        <v>7597</v>
      </c>
      <c r="B7598" s="7">
        <v>11</v>
      </c>
      <c r="C7598" s="7">
        <v>13</v>
      </c>
      <c r="D7598" s="7">
        <v>13</v>
      </c>
      <c r="E7598" s="7">
        <v>317</v>
      </c>
      <c r="F7598" s="7">
        <v>2</v>
      </c>
      <c r="G7598" s="7">
        <v>361.6</v>
      </c>
      <c r="H7598" s="7">
        <f t="shared" si="1062"/>
        <v>1</v>
      </c>
      <c r="I7598" s="16">
        <f t="shared" si="1063"/>
        <v>45243</v>
      </c>
      <c r="J7598" s="17">
        <v>1.2267999999999999</v>
      </c>
      <c r="K7598" s="18">
        <f>G7598*结论【关键目标】!C$27*0.7735*0.001</f>
        <v>33.563712000000002</v>
      </c>
      <c r="L7598" s="5">
        <v>0</v>
      </c>
      <c r="M7598" s="5">
        <f>ABS(IF(L7598&lt;=0,L7598/耗电量关键数据!$B$6/1000,L7598/耗电量关键数据!$B$5/1000))</f>
        <v>0</v>
      </c>
      <c r="N7598" s="5">
        <f>电气设备逐时使用率计算!H7574</f>
        <v>11.688450000000001</v>
      </c>
      <c r="O7598" s="5">
        <f>灯光逐时使用率计算!H7574</f>
        <v>9.9741440000000008</v>
      </c>
      <c r="P7598" s="19">
        <f t="shared" si="1064"/>
        <v>21.662594000000002</v>
      </c>
      <c r="Q7598" s="19">
        <f t="shared" si="1068"/>
        <v>21.662594000000002</v>
      </c>
      <c r="R7598" s="20">
        <f t="shared" si="1065"/>
        <v>11.901118</v>
      </c>
      <c r="S7598" s="20">
        <f t="shared" si="1069"/>
        <v>0</v>
      </c>
      <c r="T7598" s="20">
        <f>IF((T7597+R7598)&lt;0,0,IF((T7597+R7598)&gt;结论【关键目标】!C$28,结论【关键目标】!C$28,T7597+R7598))</f>
        <v>22</v>
      </c>
      <c r="U7598" s="19">
        <f>IF((T7597+R7598)&lt;结论【关键目标】!$C$28,0,(发电量计算【计算逻辑页】!R7598+发电量计算【计算逻辑页】!T7597-结论【关键目标】!$C$28))</f>
        <v>11.901117999999997</v>
      </c>
      <c r="V7598" s="5">
        <f t="shared" si="1066"/>
        <v>4.1653912999999987</v>
      </c>
      <c r="W7598" s="5">
        <f t="shared" si="1067"/>
        <v>26.5756703192</v>
      </c>
      <c r="X7598" s="5">
        <f t="shared" si="1070"/>
        <v>0</v>
      </c>
    </row>
    <row r="7599" spans="1:24" x14ac:dyDescent="0.15">
      <c r="A7599" s="7">
        <v>7598</v>
      </c>
      <c r="B7599" s="7">
        <v>11</v>
      </c>
      <c r="C7599" s="7">
        <v>13</v>
      </c>
      <c r="D7599" s="7">
        <v>14</v>
      </c>
      <c r="E7599" s="7">
        <v>317</v>
      </c>
      <c r="F7599" s="7">
        <v>2</v>
      </c>
      <c r="G7599" s="7">
        <v>287.7</v>
      </c>
      <c r="H7599" s="7">
        <f t="shared" si="1062"/>
        <v>1</v>
      </c>
      <c r="I7599" s="16">
        <f t="shared" si="1063"/>
        <v>45243</v>
      </c>
      <c r="J7599" s="17">
        <v>1.2267999999999999</v>
      </c>
      <c r="K7599" s="18">
        <f>G7599*结论【关键目标】!C$27*0.7735*0.001</f>
        <v>26.704314</v>
      </c>
      <c r="L7599" s="5">
        <v>0</v>
      </c>
      <c r="M7599" s="5">
        <f>ABS(IF(L7599&lt;=0,L7599/耗电量关键数据!$B$6/1000,L7599/耗电量关键数据!$B$5/1000))</f>
        <v>0</v>
      </c>
      <c r="N7599" s="5">
        <f>电气设备逐时使用率计算!H7575</f>
        <v>22.208055000000002</v>
      </c>
      <c r="O7599" s="5">
        <f>灯光逐时使用率计算!H7575</f>
        <v>11.844296</v>
      </c>
      <c r="P7599" s="19">
        <f t="shared" si="1064"/>
        <v>34.052351000000002</v>
      </c>
      <c r="Q7599" s="19">
        <f t="shared" si="1068"/>
        <v>34.052351000000002</v>
      </c>
      <c r="R7599" s="20">
        <f t="shared" si="1065"/>
        <v>-7.3480370000000015</v>
      </c>
      <c r="S7599" s="20">
        <f t="shared" si="1069"/>
        <v>7.3480370000000015</v>
      </c>
      <c r="T7599" s="20">
        <f>IF((T7598+R7599)&lt;0,0,IF((T7598+R7599)&gt;结论【关键目标】!C$28,结论【关键目标】!C$28,T7598+R7599))</f>
        <v>14.651962999999999</v>
      </c>
      <c r="U7599" s="19">
        <f>IF((T7598+R7599)&lt;结论【关键目标】!$C$28,0,(发电量计算【计算逻辑页】!R7599+发电量计算【计算逻辑页】!T7598-结论【关键目标】!$C$28))</f>
        <v>0</v>
      </c>
      <c r="V7599" s="5">
        <f t="shared" si="1066"/>
        <v>0</v>
      </c>
      <c r="W7599" s="5">
        <f t="shared" si="1067"/>
        <v>32.760852415199999</v>
      </c>
      <c r="X7599" s="5">
        <f t="shared" si="1070"/>
        <v>6.4427588416000008</v>
      </c>
    </row>
    <row r="7600" spans="1:24" x14ac:dyDescent="0.15">
      <c r="A7600" s="7">
        <v>7599</v>
      </c>
      <c r="B7600" s="7">
        <v>11</v>
      </c>
      <c r="C7600" s="7">
        <v>13</v>
      </c>
      <c r="D7600" s="7">
        <v>15</v>
      </c>
      <c r="E7600" s="7">
        <v>317</v>
      </c>
      <c r="F7600" s="7">
        <v>2.5</v>
      </c>
      <c r="G7600" s="7">
        <v>201.1</v>
      </c>
      <c r="H7600" s="7">
        <f t="shared" si="1062"/>
        <v>1</v>
      </c>
      <c r="I7600" s="16">
        <f t="shared" si="1063"/>
        <v>45243</v>
      </c>
      <c r="J7600" s="17">
        <v>1.2267999999999999</v>
      </c>
      <c r="K7600" s="18">
        <f>G7600*结论【关键目标】!C$27*0.7735*0.001</f>
        <v>18.666101999999999</v>
      </c>
      <c r="L7600" s="5">
        <v>0</v>
      </c>
      <c r="M7600" s="5">
        <f>ABS(IF(L7600&lt;=0,L7600/耗电量关键数据!$B$6/1000,L7600/耗电量关键数据!$B$5/1000))</f>
        <v>0</v>
      </c>
      <c r="N7600" s="5">
        <f>电气设备逐时使用率计算!H7576</f>
        <v>22.208055000000002</v>
      </c>
      <c r="O7600" s="5">
        <f>灯光逐时使用率计算!H7576</f>
        <v>11.844296</v>
      </c>
      <c r="P7600" s="19">
        <f t="shared" si="1064"/>
        <v>34.052351000000002</v>
      </c>
      <c r="Q7600" s="19">
        <f t="shared" si="1068"/>
        <v>34.052351000000002</v>
      </c>
      <c r="R7600" s="20">
        <f t="shared" si="1065"/>
        <v>-15.386249000000003</v>
      </c>
      <c r="S7600" s="20">
        <f t="shared" si="1069"/>
        <v>15.386249000000003</v>
      </c>
      <c r="T7600" s="20">
        <f>IF((T7599+R7600)&lt;0,0,IF((T7599+R7600)&gt;结论【关键目标】!C$28,结论【关键目标】!C$28,T7599+R7600))</f>
        <v>0</v>
      </c>
      <c r="U7600" s="19">
        <f>IF((T7599+R7600)&lt;结论【关键目标】!$C$28,0,(发电量计算【计算逻辑页】!R7600+发电量计算【计算逻辑页】!T7599-结论【关键目标】!$C$28))</f>
        <v>0</v>
      </c>
      <c r="V7600" s="5">
        <f t="shared" si="1066"/>
        <v>0</v>
      </c>
      <c r="W7600" s="5">
        <f t="shared" si="1067"/>
        <v>22.899573933599996</v>
      </c>
      <c r="X7600" s="5">
        <f t="shared" si="1070"/>
        <v>0</v>
      </c>
    </row>
    <row r="7601" spans="1:24" x14ac:dyDescent="0.15">
      <c r="A7601" s="7">
        <v>7600</v>
      </c>
      <c r="B7601" s="7">
        <v>11</v>
      </c>
      <c r="C7601" s="7">
        <v>13</v>
      </c>
      <c r="D7601" s="7">
        <v>16</v>
      </c>
      <c r="E7601" s="7">
        <v>317</v>
      </c>
      <c r="F7601" s="7">
        <v>2</v>
      </c>
      <c r="G7601" s="7">
        <v>62.4</v>
      </c>
      <c r="H7601" s="7">
        <f t="shared" si="1062"/>
        <v>1</v>
      </c>
      <c r="I7601" s="16">
        <f t="shared" si="1063"/>
        <v>45243</v>
      </c>
      <c r="J7601" s="17">
        <v>0.70809999999999995</v>
      </c>
      <c r="K7601" s="18">
        <f>G7601*结论【关键目标】!C$27*0.7735*0.001</f>
        <v>5.7919679999999998</v>
      </c>
      <c r="L7601" s="5">
        <v>0</v>
      </c>
      <c r="M7601" s="5">
        <f>ABS(IF(L7601&lt;=0,L7601/耗电量关键数据!$B$6/1000,L7601/耗电量关键数据!$B$5/1000))</f>
        <v>0</v>
      </c>
      <c r="N7601" s="5">
        <f>电气设备逐时使用率计算!H7577</f>
        <v>22.208055000000002</v>
      </c>
      <c r="O7601" s="5">
        <f>灯光逐时使用率计算!H7577</f>
        <v>11.844296</v>
      </c>
      <c r="P7601" s="19">
        <f t="shared" si="1064"/>
        <v>34.052351000000002</v>
      </c>
      <c r="Q7601" s="19">
        <f t="shared" si="1068"/>
        <v>0</v>
      </c>
      <c r="R7601" s="20">
        <f t="shared" si="1065"/>
        <v>5.7919679999999998</v>
      </c>
      <c r="S7601" s="20">
        <f t="shared" si="1069"/>
        <v>0</v>
      </c>
      <c r="T7601" s="20">
        <f>IF((T7600+R7601)&lt;0,0,IF((T7600+R7601)&gt;结论【关键目标】!C$28,结论【关键目标】!C$28,T7600+R7601))</f>
        <v>5.7919679999999998</v>
      </c>
      <c r="U7601" s="19">
        <f>IF((T7600+R7601)&lt;结论【关键目标】!$C$28,0,(发电量计算【计算逻辑页】!R7601+发电量计算【计算逻辑页】!T7600-结论【关键目标】!$C$28))</f>
        <v>0</v>
      </c>
      <c r="V7601" s="5">
        <f t="shared" si="1066"/>
        <v>0</v>
      </c>
      <c r="W7601" s="5">
        <f t="shared" si="1067"/>
        <v>4.1012925407999994</v>
      </c>
      <c r="X7601" s="5">
        <f t="shared" si="1070"/>
        <v>0</v>
      </c>
    </row>
    <row r="7602" spans="1:24" x14ac:dyDescent="0.15">
      <c r="A7602" s="7">
        <v>7601</v>
      </c>
      <c r="B7602" s="7">
        <v>11</v>
      </c>
      <c r="C7602" s="7">
        <v>13</v>
      </c>
      <c r="D7602" s="7">
        <v>17</v>
      </c>
      <c r="E7602" s="7">
        <v>317</v>
      </c>
      <c r="F7602" s="7">
        <v>0</v>
      </c>
      <c r="G7602" s="7">
        <v>0</v>
      </c>
      <c r="H7602" s="7">
        <f t="shared" si="1062"/>
        <v>1</v>
      </c>
      <c r="I7602" s="16">
        <f t="shared" si="1063"/>
        <v>45243</v>
      </c>
      <c r="J7602" s="17">
        <v>0.70809999999999995</v>
      </c>
      <c r="K7602" s="18">
        <f>G7602*结论【关键目标】!C$27*0.7735*0.001</f>
        <v>0</v>
      </c>
      <c r="L7602" s="5">
        <v>0</v>
      </c>
      <c r="M7602" s="5">
        <f>ABS(IF(L7602&lt;=0,L7602/耗电量关键数据!$B$6/1000,L7602/耗电量关键数据!$B$5/1000))</f>
        <v>0</v>
      </c>
      <c r="N7602" s="5">
        <f>电气设备逐时使用率计算!H7578</f>
        <v>22.208055000000002</v>
      </c>
      <c r="O7602" s="5">
        <f>灯光逐时使用率计算!H7578</f>
        <v>11.844296</v>
      </c>
      <c r="P7602" s="19">
        <f t="shared" si="1064"/>
        <v>34.052351000000002</v>
      </c>
      <c r="Q7602" s="19">
        <f t="shared" si="1068"/>
        <v>0</v>
      </c>
      <c r="R7602" s="20">
        <f t="shared" si="1065"/>
        <v>0</v>
      </c>
      <c r="S7602" s="20">
        <f t="shared" si="1069"/>
        <v>0</v>
      </c>
      <c r="T7602" s="20">
        <f>IF((T7601+R7602)&lt;0,0,IF((T7601+R7602)&gt;结论【关键目标】!C$28,结论【关键目标】!C$28,T7601+R7602))</f>
        <v>5.7919679999999998</v>
      </c>
      <c r="U7602" s="19">
        <f>IF((T7601+R7602)&lt;结论【关键目标】!$C$28,0,(发电量计算【计算逻辑页】!R7602+发电量计算【计算逻辑页】!T7601-结论【关键目标】!$C$28))</f>
        <v>0</v>
      </c>
      <c r="V7602" s="5">
        <f t="shared" si="1066"/>
        <v>0</v>
      </c>
      <c r="W7602" s="5">
        <f t="shared" si="1067"/>
        <v>0</v>
      </c>
      <c r="X7602" s="5">
        <f t="shared" si="1070"/>
        <v>0</v>
      </c>
    </row>
    <row r="7603" spans="1:24" x14ac:dyDescent="0.15">
      <c r="A7603" s="7">
        <v>7602</v>
      </c>
      <c r="B7603" s="7">
        <v>11</v>
      </c>
      <c r="C7603" s="7">
        <v>13</v>
      </c>
      <c r="D7603" s="7">
        <v>18</v>
      </c>
      <c r="E7603" s="7">
        <v>317</v>
      </c>
      <c r="F7603" s="7">
        <v>-1.3</v>
      </c>
      <c r="G7603" s="7">
        <v>0</v>
      </c>
      <c r="H7603" s="7">
        <f t="shared" si="1062"/>
        <v>1</v>
      </c>
      <c r="I7603" s="16">
        <f t="shared" si="1063"/>
        <v>45243</v>
      </c>
      <c r="J7603" s="17">
        <v>0.70809999999999995</v>
      </c>
      <c r="K7603" s="18">
        <f>G7603*结论【关键目标】!C$27*0.7735*0.001</f>
        <v>0</v>
      </c>
      <c r="L7603" s="5">
        <v>0</v>
      </c>
      <c r="M7603" s="5">
        <f>ABS(IF(L7603&lt;=0,L7603/耗电量关键数据!$B$6/1000,L7603/耗电量关键数据!$B$5/1000))</f>
        <v>0</v>
      </c>
      <c r="N7603" s="5">
        <f>电气设备逐时使用率计算!H7579</f>
        <v>7.0130699999999999</v>
      </c>
      <c r="O7603" s="5">
        <f>灯光逐时使用率计算!H7579</f>
        <v>3.7403040000000001</v>
      </c>
      <c r="P7603" s="19">
        <f t="shared" si="1064"/>
        <v>10.753374000000001</v>
      </c>
      <c r="Q7603" s="19">
        <f t="shared" si="1068"/>
        <v>0</v>
      </c>
      <c r="R7603" s="20">
        <f t="shared" si="1065"/>
        <v>0</v>
      </c>
      <c r="S7603" s="20">
        <f t="shared" si="1069"/>
        <v>0</v>
      </c>
      <c r="T7603" s="20">
        <f>IF((T7602+R7603)&lt;0,0,IF((T7602+R7603)&gt;结论【关键目标】!C$28,结论【关键目标】!C$28,T7602+R7603))</f>
        <v>5.7919679999999998</v>
      </c>
      <c r="U7603" s="19">
        <f>IF((T7602+R7603)&lt;结论【关键目标】!$C$28,0,(发电量计算【计算逻辑页】!R7603+发电量计算【计算逻辑页】!T7602-结论【关键目标】!$C$28))</f>
        <v>0</v>
      </c>
      <c r="V7603" s="5">
        <f t="shared" si="1066"/>
        <v>0</v>
      </c>
      <c r="W7603" s="5">
        <f t="shared" si="1067"/>
        <v>0</v>
      </c>
      <c r="X7603" s="5">
        <f t="shared" si="1070"/>
        <v>0</v>
      </c>
    </row>
    <row r="7604" spans="1:24" x14ac:dyDescent="0.15">
      <c r="A7604" s="7">
        <v>7603</v>
      </c>
      <c r="B7604" s="7">
        <v>11</v>
      </c>
      <c r="C7604" s="7">
        <v>13</v>
      </c>
      <c r="D7604" s="7">
        <v>19</v>
      </c>
      <c r="E7604" s="7">
        <v>317</v>
      </c>
      <c r="F7604" s="7">
        <v>-1</v>
      </c>
      <c r="G7604" s="7">
        <v>0</v>
      </c>
      <c r="H7604" s="7">
        <f t="shared" si="1062"/>
        <v>1</v>
      </c>
      <c r="I7604" s="16">
        <f t="shared" si="1063"/>
        <v>45243</v>
      </c>
      <c r="J7604" s="17">
        <v>1.2267999999999999</v>
      </c>
      <c r="K7604" s="18">
        <f>G7604*结论【关键目标】!C$27*0.7735*0.001</f>
        <v>0</v>
      </c>
      <c r="L7604" s="5">
        <v>0</v>
      </c>
      <c r="M7604" s="5">
        <f>ABS(IF(L7604&lt;=0,L7604/耗电量关键数据!$B$6/1000,L7604/耗电量关键数据!$B$5/1000))</f>
        <v>0</v>
      </c>
      <c r="N7604" s="5">
        <f>电气设备逐时使用率计算!H7580</f>
        <v>7.0130699999999999</v>
      </c>
      <c r="O7604" s="5">
        <f>灯光逐时使用率计算!H7580</f>
        <v>3.7403040000000001</v>
      </c>
      <c r="P7604" s="19">
        <f t="shared" si="1064"/>
        <v>10.753374000000001</v>
      </c>
      <c r="Q7604" s="19">
        <f t="shared" si="1068"/>
        <v>10.753374000000001</v>
      </c>
      <c r="R7604" s="20">
        <f t="shared" si="1065"/>
        <v>-10.753374000000001</v>
      </c>
      <c r="S7604" s="20">
        <f t="shared" si="1069"/>
        <v>10.753374000000001</v>
      </c>
      <c r="T7604" s="20">
        <f>IF((T7603+R7604)&lt;0,0,IF((T7603+R7604)&gt;结论【关键目标】!C$28,结论【关键目标】!C$28,T7603+R7604))</f>
        <v>0</v>
      </c>
      <c r="U7604" s="19">
        <f>IF((T7603+R7604)&lt;结论【关键目标】!$C$28,0,(发电量计算【计算逻辑页】!R7604+发电量计算【计算逻辑页】!T7603-结论【关键目标】!$C$28))</f>
        <v>0</v>
      </c>
      <c r="V7604" s="5">
        <f t="shared" si="1066"/>
        <v>0</v>
      </c>
      <c r="W7604" s="5">
        <f t="shared" si="1067"/>
        <v>0</v>
      </c>
      <c r="X7604" s="5">
        <f t="shared" si="1070"/>
        <v>0</v>
      </c>
    </row>
    <row r="7605" spans="1:24" x14ac:dyDescent="0.15">
      <c r="A7605" s="7">
        <v>7604</v>
      </c>
      <c r="B7605" s="7">
        <v>11</v>
      </c>
      <c r="C7605" s="7">
        <v>13</v>
      </c>
      <c r="D7605" s="7">
        <v>20</v>
      </c>
      <c r="E7605" s="7">
        <v>317</v>
      </c>
      <c r="F7605" s="7">
        <v>-1</v>
      </c>
      <c r="G7605" s="7">
        <v>0</v>
      </c>
      <c r="H7605" s="7">
        <f t="shared" si="1062"/>
        <v>1</v>
      </c>
      <c r="I7605" s="16">
        <f t="shared" si="1063"/>
        <v>45243</v>
      </c>
      <c r="J7605" s="17">
        <v>1.2267999999999999</v>
      </c>
      <c r="K7605" s="18">
        <f>G7605*结论【关键目标】!C$27*0.7735*0.001</f>
        <v>0</v>
      </c>
      <c r="L7605" s="5">
        <v>0</v>
      </c>
      <c r="M7605" s="5">
        <f>ABS(IF(L7605&lt;=0,L7605/耗电量关键数据!$B$6/1000,L7605/耗电量关键数据!$B$5/1000))</f>
        <v>0</v>
      </c>
      <c r="N7605" s="5">
        <f>电气设备逐时使用率计算!H7581</f>
        <v>1.1688450000000001</v>
      </c>
      <c r="O7605" s="5">
        <f>灯光逐时使用率计算!H7581</f>
        <v>0.37403039999999999</v>
      </c>
      <c r="P7605" s="19">
        <f t="shared" si="1064"/>
        <v>1.5428754000000002</v>
      </c>
      <c r="Q7605" s="19">
        <f t="shared" si="1068"/>
        <v>1.5428754000000002</v>
      </c>
      <c r="R7605" s="20">
        <f t="shared" si="1065"/>
        <v>-1.5428754000000002</v>
      </c>
      <c r="S7605" s="20">
        <f t="shared" si="1069"/>
        <v>1.5428754000000002</v>
      </c>
      <c r="T7605" s="20">
        <f>IF((T7604+R7605)&lt;0,0,IF((T7604+R7605)&gt;结论【关键目标】!C$28,结论【关键目标】!C$28,T7604+R7605))</f>
        <v>0</v>
      </c>
      <c r="U7605" s="19">
        <f>IF((T7604+R7605)&lt;结论【关键目标】!$C$28,0,(发电量计算【计算逻辑页】!R7605+发电量计算【计算逻辑页】!T7604-结论【关键目标】!$C$28))</f>
        <v>0</v>
      </c>
      <c r="V7605" s="5">
        <f t="shared" si="1066"/>
        <v>0</v>
      </c>
      <c r="W7605" s="5">
        <f t="shared" si="1067"/>
        <v>0</v>
      </c>
      <c r="X7605" s="5">
        <f t="shared" si="1070"/>
        <v>0</v>
      </c>
    </row>
    <row r="7606" spans="1:24" x14ac:dyDescent="0.15">
      <c r="A7606" s="7">
        <v>7605</v>
      </c>
      <c r="B7606" s="7">
        <v>11</v>
      </c>
      <c r="C7606" s="7">
        <v>13</v>
      </c>
      <c r="D7606" s="7">
        <v>21</v>
      </c>
      <c r="E7606" s="7">
        <v>317</v>
      </c>
      <c r="F7606" s="7">
        <v>-1.4</v>
      </c>
      <c r="G7606" s="7">
        <v>0</v>
      </c>
      <c r="H7606" s="7">
        <f t="shared" si="1062"/>
        <v>1</v>
      </c>
      <c r="I7606" s="16">
        <f t="shared" si="1063"/>
        <v>45243</v>
      </c>
      <c r="J7606" s="17">
        <v>1.2267999999999999</v>
      </c>
      <c r="K7606" s="18">
        <f>G7606*结论【关键目标】!C$27*0.7735*0.001</f>
        <v>0</v>
      </c>
      <c r="L7606" s="5">
        <v>0</v>
      </c>
      <c r="M7606" s="5">
        <f>ABS(IF(L7606&lt;=0,L7606/耗电量关键数据!$B$6/1000,L7606/耗电量关键数据!$B$5/1000))</f>
        <v>0</v>
      </c>
      <c r="N7606" s="5">
        <f>电气设备逐时使用率计算!H7582</f>
        <v>1.1688450000000001</v>
      </c>
      <c r="O7606" s="5">
        <f>灯光逐时使用率计算!H7582</f>
        <v>0.37403039999999999</v>
      </c>
      <c r="P7606" s="19">
        <f t="shared" si="1064"/>
        <v>1.5428754000000002</v>
      </c>
      <c r="Q7606" s="19">
        <f t="shared" si="1068"/>
        <v>1.5428754000000002</v>
      </c>
      <c r="R7606" s="20">
        <f t="shared" si="1065"/>
        <v>-1.5428754000000002</v>
      </c>
      <c r="S7606" s="20">
        <f t="shared" si="1069"/>
        <v>1.5428754000000002</v>
      </c>
      <c r="T7606" s="20">
        <f>IF((T7605+R7606)&lt;0,0,IF((T7605+R7606)&gt;结论【关键目标】!C$28,结论【关键目标】!C$28,T7605+R7606))</f>
        <v>0</v>
      </c>
      <c r="U7606" s="19">
        <f>IF((T7605+R7606)&lt;结论【关键目标】!$C$28,0,(发电量计算【计算逻辑页】!R7606+发电量计算【计算逻辑页】!T7605-结论【关键目标】!$C$28))</f>
        <v>0</v>
      </c>
      <c r="V7606" s="5">
        <f t="shared" si="1066"/>
        <v>0</v>
      </c>
      <c r="W7606" s="5">
        <f t="shared" si="1067"/>
        <v>0</v>
      </c>
      <c r="X7606" s="5">
        <f t="shared" si="1070"/>
        <v>0</v>
      </c>
    </row>
    <row r="7607" spans="1:24" x14ac:dyDescent="0.15">
      <c r="A7607" s="7">
        <v>7606</v>
      </c>
      <c r="B7607" s="7">
        <v>11</v>
      </c>
      <c r="C7607" s="7">
        <v>13</v>
      </c>
      <c r="D7607" s="7">
        <v>22</v>
      </c>
      <c r="E7607" s="7">
        <v>317</v>
      </c>
      <c r="F7607" s="7">
        <v>-1</v>
      </c>
      <c r="G7607" s="7">
        <v>0</v>
      </c>
      <c r="H7607" s="7">
        <f t="shared" si="1062"/>
        <v>1</v>
      </c>
      <c r="I7607" s="16">
        <f t="shared" si="1063"/>
        <v>45243</v>
      </c>
      <c r="J7607" s="17">
        <v>0.70809999999999995</v>
      </c>
      <c r="K7607" s="18">
        <f>G7607*结论【关键目标】!C$27*0.7735*0.001</f>
        <v>0</v>
      </c>
      <c r="L7607" s="5">
        <v>0</v>
      </c>
      <c r="M7607" s="5">
        <f>ABS(IF(L7607&lt;=0,L7607/耗电量关键数据!$B$6/1000,L7607/耗电量关键数据!$B$5/1000))</f>
        <v>0</v>
      </c>
      <c r="N7607" s="5">
        <f>电气设备逐时使用率计算!H7583</f>
        <v>1.1688450000000001</v>
      </c>
      <c r="O7607" s="5">
        <f>灯光逐时使用率计算!H7583</f>
        <v>0.37403039999999999</v>
      </c>
      <c r="P7607" s="19">
        <f t="shared" si="1064"/>
        <v>1.5428754000000002</v>
      </c>
      <c r="Q7607" s="19">
        <f t="shared" si="1068"/>
        <v>0</v>
      </c>
      <c r="R7607" s="20">
        <f t="shared" si="1065"/>
        <v>0</v>
      </c>
      <c r="S7607" s="20">
        <f t="shared" si="1069"/>
        <v>0</v>
      </c>
      <c r="T7607" s="20">
        <f>IF((T7606+R7607)&lt;0,0,IF((T7606+R7607)&gt;结论【关键目标】!C$28,结论【关键目标】!C$28,T7606+R7607))</f>
        <v>0</v>
      </c>
      <c r="U7607" s="19">
        <f>IF((T7606+R7607)&lt;结论【关键目标】!$C$28,0,(发电量计算【计算逻辑页】!R7607+发电量计算【计算逻辑页】!T7606-结论【关键目标】!$C$28))</f>
        <v>0</v>
      </c>
      <c r="V7607" s="5">
        <f t="shared" si="1066"/>
        <v>0</v>
      </c>
      <c r="W7607" s="5">
        <f t="shared" si="1067"/>
        <v>0</v>
      </c>
      <c r="X7607" s="5">
        <f t="shared" si="1070"/>
        <v>0</v>
      </c>
    </row>
    <row r="7608" spans="1:24" x14ac:dyDescent="0.15">
      <c r="A7608" s="7">
        <v>7607</v>
      </c>
      <c r="B7608" s="7">
        <v>11</v>
      </c>
      <c r="C7608" s="7">
        <v>13</v>
      </c>
      <c r="D7608" s="7">
        <v>23</v>
      </c>
      <c r="E7608" s="7">
        <v>317</v>
      </c>
      <c r="F7608" s="7">
        <v>-2</v>
      </c>
      <c r="G7608" s="7">
        <v>0</v>
      </c>
      <c r="H7608" s="7">
        <f t="shared" si="1062"/>
        <v>1</v>
      </c>
      <c r="I7608" s="16">
        <f t="shared" si="1063"/>
        <v>45243</v>
      </c>
      <c r="J7608" s="17">
        <v>0.70809999999999995</v>
      </c>
      <c r="K7608" s="18">
        <f>G7608*结论【关键目标】!C$27*0.7735*0.001</f>
        <v>0</v>
      </c>
      <c r="L7608" s="5">
        <v>0</v>
      </c>
      <c r="M7608" s="5">
        <f>ABS(IF(L7608&lt;=0,L7608/耗电量关键数据!$B$6/1000,L7608/耗电量关键数据!$B$5/1000))</f>
        <v>0</v>
      </c>
      <c r="N7608" s="5">
        <f>电气设备逐时使用率计算!H7584</f>
        <v>1.1688450000000001</v>
      </c>
      <c r="O7608" s="5">
        <f>灯光逐时使用率计算!H7584</f>
        <v>0.37403039999999999</v>
      </c>
      <c r="P7608" s="19">
        <f t="shared" si="1064"/>
        <v>1.5428754000000002</v>
      </c>
      <c r="Q7608" s="19">
        <f t="shared" si="1068"/>
        <v>0</v>
      </c>
      <c r="R7608" s="20">
        <f t="shared" si="1065"/>
        <v>0</v>
      </c>
      <c r="S7608" s="20">
        <f t="shared" si="1069"/>
        <v>0</v>
      </c>
      <c r="T7608" s="20">
        <f>IF((T7607+R7608)&lt;0,0,IF((T7607+R7608)&gt;结论【关键目标】!C$28,结论【关键目标】!C$28,T7607+R7608))</f>
        <v>0</v>
      </c>
      <c r="U7608" s="19">
        <f>IF((T7607+R7608)&lt;结论【关键目标】!$C$28,0,(发电量计算【计算逻辑页】!R7608+发电量计算【计算逻辑页】!T7607-结论【关键目标】!$C$28))</f>
        <v>0</v>
      </c>
      <c r="V7608" s="5">
        <f t="shared" si="1066"/>
        <v>0</v>
      </c>
      <c r="W7608" s="5">
        <f t="shared" si="1067"/>
        <v>0</v>
      </c>
      <c r="X7608" s="5">
        <f t="shared" si="1070"/>
        <v>0</v>
      </c>
    </row>
    <row r="7609" spans="1:24" x14ac:dyDescent="0.15">
      <c r="A7609" s="7">
        <v>7608</v>
      </c>
      <c r="B7609" s="7">
        <v>11</v>
      </c>
      <c r="C7609" s="7">
        <v>13</v>
      </c>
      <c r="D7609" s="7">
        <v>24</v>
      </c>
      <c r="E7609" s="7">
        <v>317</v>
      </c>
      <c r="F7609" s="7">
        <v>-1.3</v>
      </c>
      <c r="G7609" s="7">
        <v>0</v>
      </c>
      <c r="H7609" s="7">
        <f t="shared" si="1062"/>
        <v>1</v>
      </c>
      <c r="I7609" s="16">
        <f t="shared" si="1063"/>
        <v>45243</v>
      </c>
      <c r="J7609" s="17">
        <v>0.2407</v>
      </c>
      <c r="K7609" s="18">
        <f>G7609*结论【关键目标】!C$27*0.7735*0.001</f>
        <v>0</v>
      </c>
      <c r="L7609" s="5">
        <v>0</v>
      </c>
      <c r="M7609" s="5">
        <f>ABS(IF(L7609&lt;=0,L7609/耗电量关键数据!$B$6/1000,L7609/耗电量关键数据!$B$5/1000))</f>
        <v>0</v>
      </c>
      <c r="N7609" s="5">
        <f>电气设备逐时使用率计算!H7585</f>
        <v>1.1688450000000001</v>
      </c>
      <c r="O7609" s="5">
        <f>灯光逐时使用率计算!H7585</f>
        <v>0.37403039999999999</v>
      </c>
      <c r="P7609" s="19">
        <f t="shared" si="1064"/>
        <v>1.5428754000000002</v>
      </c>
      <c r="Q7609" s="19">
        <f t="shared" si="1068"/>
        <v>0</v>
      </c>
      <c r="R7609" s="20">
        <f t="shared" si="1065"/>
        <v>0</v>
      </c>
      <c r="S7609" s="20">
        <f t="shared" si="1069"/>
        <v>0</v>
      </c>
      <c r="T7609" s="20">
        <f>IF((T7608+R7609)&lt;0,0,IF((T7608+R7609)&gt;结论【关键目标】!C$28,结论【关键目标】!C$28,T7608+R7609))</f>
        <v>0</v>
      </c>
      <c r="U7609" s="19">
        <f>IF((T7608+R7609)&lt;结论【关键目标】!$C$28,0,(发电量计算【计算逻辑页】!R7609+发电量计算【计算逻辑页】!T7608-结论【关键目标】!$C$28))</f>
        <v>0</v>
      </c>
      <c r="V7609" s="5">
        <f t="shared" si="1066"/>
        <v>0</v>
      </c>
      <c r="W7609" s="5">
        <f t="shared" si="1067"/>
        <v>0</v>
      </c>
      <c r="X7609" s="5">
        <f t="shared" si="1070"/>
        <v>0</v>
      </c>
    </row>
    <row r="7610" spans="1:24" x14ac:dyDescent="0.15">
      <c r="A7610" s="7">
        <v>7609</v>
      </c>
      <c r="B7610" s="7">
        <v>11</v>
      </c>
      <c r="C7610" s="7">
        <v>14</v>
      </c>
      <c r="D7610" s="7">
        <v>1</v>
      </c>
      <c r="E7610" s="7">
        <v>318</v>
      </c>
      <c r="F7610" s="7">
        <v>-2</v>
      </c>
      <c r="G7610" s="7">
        <v>0</v>
      </c>
      <c r="H7610" s="7">
        <f t="shared" si="1062"/>
        <v>2</v>
      </c>
      <c r="I7610" s="16">
        <f t="shared" si="1063"/>
        <v>45244</v>
      </c>
      <c r="J7610" s="17">
        <v>0.2407</v>
      </c>
      <c r="K7610" s="18">
        <f>G7610*结论【关键目标】!C$27*0.7735*0.001</f>
        <v>0</v>
      </c>
      <c r="L7610" s="5">
        <v>0</v>
      </c>
      <c r="M7610" s="5">
        <f>ABS(IF(L7610&lt;=0,L7610/耗电量关键数据!$B$6/1000,L7610/耗电量关键数据!$B$5/1000))</f>
        <v>0</v>
      </c>
      <c r="N7610" s="5">
        <f>电气设备逐时使用率计算!H7586</f>
        <v>1.1688450000000001</v>
      </c>
      <c r="O7610" s="5">
        <f>灯光逐时使用率计算!H7586</f>
        <v>0.37403039999999999</v>
      </c>
      <c r="P7610" s="19">
        <f t="shared" si="1064"/>
        <v>1.5428754000000002</v>
      </c>
      <c r="Q7610" s="19">
        <f t="shared" si="1068"/>
        <v>0</v>
      </c>
      <c r="R7610" s="20">
        <f t="shared" si="1065"/>
        <v>0</v>
      </c>
      <c r="S7610" s="20">
        <f t="shared" si="1069"/>
        <v>0</v>
      </c>
      <c r="T7610" s="20">
        <f>IF((T7609+R7610)&lt;0,0,IF((T7609+R7610)&gt;结论【关键目标】!C$28,结论【关键目标】!C$28,T7609+R7610))</f>
        <v>0</v>
      </c>
      <c r="U7610" s="19">
        <f>IF((T7609+R7610)&lt;结论【关键目标】!$C$28,0,(发电量计算【计算逻辑页】!R7610+发电量计算【计算逻辑页】!T7609-结论【关键目标】!$C$28))</f>
        <v>0</v>
      </c>
      <c r="V7610" s="5">
        <f t="shared" si="1066"/>
        <v>0</v>
      </c>
      <c r="W7610" s="5">
        <f t="shared" si="1067"/>
        <v>0</v>
      </c>
      <c r="X7610" s="5">
        <f t="shared" si="1070"/>
        <v>0</v>
      </c>
    </row>
    <row r="7611" spans="1:24" x14ac:dyDescent="0.15">
      <c r="A7611" s="7">
        <v>7610</v>
      </c>
      <c r="B7611" s="7">
        <v>11</v>
      </c>
      <c r="C7611" s="7">
        <v>14</v>
      </c>
      <c r="D7611" s="7">
        <v>2</v>
      </c>
      <c r="E7611" s="7">
        <v>318</v>
      </c>
      <c r="F7611" s="7">
        <v>-2</v>
      </c>
      <c r="G7611" s="7">
        <v>0</v>
      </c>
      <c r="H7611" s="7">
        <f t="shared" si="1062"/>
        <v>2</v>
      </c>
      <c r="I7611" s="16">
        <f t="shared" si="1063"/>
        <v>45244</v>
      </c>
      <c r="J7611" s="17">
        <v>0.2407</v>
      </c>
      <c r="K7611" s="18">
        <f>G7611*结论【关键目标】!C$27*0.7735*0.001</f>
        <v>0</v>
      </c>
      <c r="L7611" s="5">
        <v>0</v>
      </c>
      <c r="M7611" s="5">
        <f>ABS(IF(L7611&lt;=0,L7611/耗电量关键数据!$B$6/1000,L7611/耗电量关键数据!$B$5/1000))</f>
        <v>0</v>
      </c>
      <c r="N7611" s="5">
        <f>电气设备逐时使用率计算!H7587</f>
        <v>1.1688450000000001</v>
      </c>
      <c r="O7611" s="5">
        <f>灯光逐时使用率计算!H7587</f>
        <v>0.37403039999999999</v>
      </c>
      <c r="P7611" s="19">
        <f t="shared" si="1064"/>
        <v>1.5428754000000002</v>
      </c>
      <c r="Q7611" s="19">
        <f t="shared" si="1068"/>
        <v>0</v>
      </c>
      <c r="R7611" s="20">
        <f t="shared" si="1065"/>
        <v>0</v>
      </c>
      <c r="S7611" s="20">
        <f t="shared" si="1069"/>
        <v>0</v>
      </c>
      <c r="T7611" s="20">
        <f>IF((T7610+R7611)&lt;0,0,IF((T7610+R7611)&gt;结论【关键目标】!C$28,结论【关键目标】!C$28,T7610+R7611))</f>
        <v>0</v>
      </c>
      <c r="U7611" s="19">
        <f>IF((T7610+R7611)&lt;结论【关键目标】!$C$28,0,(发电量计算【计算逻辑页】!R7611+发电量计算【计算逻辑页】!T7610-结论【关键目标】!$C$28))</f>
        <v>0</v>
      </c>
      <c r="V7611" s="5">
        <f t="shared" si="1066"/>
        <v>0</v>
      </c>
      <c r="W7611" s="5">
        <f t="shared" si="1067"/>
        <v>0</v>
      </c>
      <c r="X7611" s="5">
        <f t="shared" si="1070"/>
        <v>0</v>
      </c>
    </row>
    <row r="7612" spans="1:24" x14ac:dyDescent="0.15">
      <c r="A7612" s="7">
        <v>7611</v>
      </c>
      <c r="B7612" s="7">
        <v>11</v>
      </c>
      <c r="C7612" s="7">
        <v>14</v>
      </c>
      <c r="D7612" s="7">
        <v>3</v>
      </c>
      <c r="E7612" s="7">
        <v>318</v>
      </c>
      <c r="F7612" s="7">
        <v>-1</v>
      </c>
      <c r="G7612" s="7">
        <v>0</v>
      </c>
      <c r="H7612" s="7">
        <f t="shared" si="1062"/>
        <v>2</v>
      </c>
      <c r="I7612" s="16">
        <f t="shared" si="1063"/>
        <v>45244</v>
      </c>
      <c r="J7612" s="17">
        <v>0.2407</v>
      </c>
      <c r="K7612" s="18">
        <f>G7612*结论【关键目标】!C$27*0.7735*0.001</f>
        <v>0</v>
      </c>
      <c r="L7612" s="5">
        <v>0</v>
      </c>
      <c r="M7612" s="5">
        <f>ABS(IF(L7612&lt;=0,L7612/耗电量关键数据!$B$6/1000,L7612/耗电量关键数据!$B$5/1000))</f>
        <v>0</v>
      </c>
      <c r="N7612" s="5">
        <f>电气设备逐时使用率计算!H7588</f>
        <v>1.1688450000000001</v>
      </c>
      <c r="O7612" s="5">
        <f>灯光逐时使用率计算!H7588</f>
        <v>0.37403039999999999</v>
      </c>
      <c r="P7612" s="19">
        <f t="shared" si="1064"/>
        <v>1.5428754000000002</v>
      </c>
      <c r="Q7612" s="19">
        <f t="shared" si="1068"/>
        <v>0</v>
      </c>
      <c r="R7612" s="20">
        <f t="shared" si="1065"/>
        <v>0</v>
      </c>
      <c r="S7612" s="20">
        <f t="shared" si="1069"/>
        <v>0</v>
      </c>
      <c r="T7612" s="20">
        <f>IF((T7611+R7612)&lt;0,0,IF((T7611+R7612)&gt;结论【关键目标】!C$28,结论【关键目标】!C$28,T7611+R7612))</f>
        <v>0</v>
      </c>
      <c r="U7612" s="19">
        <f>IF((T7611+R7612)&lt;结论【关键目标】!$C$28,0,(发电量计算【计算逻辑页】!R7612+发电量计算【计算逻辑页】!T7611-结论【关键目标】!$C$28))</f>
        <v>0</v>
      </c>
      <c r="V7612" s="5">
        <f t="shared" si="1066"/>
        <v>0</v>
      </c>
      <c r="W7612" s="5">
        <f t="shared" si="1067"/>
        <v>0</v>
      </c>
      <c r="X7612" s="5">
        <f t="shared" si="1070"/>
        <v>0</v>
      </c>
    </row>
    <row r="7613" spans="1:24" x14ac:dyDescent="0.15">
      <c r="A7613" s="7">
        <v>7612</v>
      </c>
      <c r="B7613" s="7">
        <v>11</v>
      </c>
      <c r="C7613" s="7">
        <v>14</v>
      </c>
      <c r="D7613" s="7">
        <v>4</v>
      </c>
      <c r="E7613" s="7">
        <v>318</v>
      </c>
      <c r="F7613" s="7">
        <v>-1.5</v>
      </c>
      <c r="G7613" s="7">
        <v>0</v>
      </c>
      <c r="H7613" s="7">
        <f t="shared" si="1062"/>
        <v>2</v>
      </c>
      <c r="I7613" s="16">
        <f t="shared" si="1063"/>
        <v>45244</v>
      </c>
      <c r="J7613" s="17">
        <v>0.2407</v>
      </c>
      <c r="K7613" s="18">
        <f>G7613*结论【关键目标】!C$27*0.7735*0.001</f>
        <v>0</v>
      </c>
      <c r="L7613" s="5">
        <v>0</v>
      </c>
      <c r="M7613" s="5">
        <f>ABS(IF(L7613&lt;=0,L7613/耗电量关键数据!$B$6/1000,L7613/耗电量关键数据!$B$5/1000))</f>
        <v>0</v>
      </c>
      <c r="N7613" s="5">
        <f>电气设备逐时使用率计算!H7589</f>
        <v>1.1688450000000001</v>
      </c>
      <c r="O7613" s="5">
        <f>灯光逐时使用率计算!H7589</f>
        <v>0.37403039999999999</v>
      </c>
      <c r="P7613" s="19">
        <f t="shared" si="1064"/>
        <v>1.5428754000000002</v>
      </c>
      <c r="Q7613" s="19">
        <f t="shared" si="1068"/>
        <v>0</v>
      </c>
      <c r="R7613" s="20">
        <f t="shared" si="1065"/>
        <v>0</v>
      </c>
      <c r="S7613" s="20">
        <f t="shared" si="1069"/>
        <v>0</v>
      </c>
      <c r="T7613" s="20">
        <f>IF((T7612+R7613)&lt;0,0,IF((T7612+R7613)&gt;结论【关键目标】!C$28,结论【关键目标】!C$28,T7612+R7613))</f>
        <v>0</v>
      </c>
      <c r="U7613" s="19">
        <f>IF((T7612+R7613)&lt;结论【关键目标】!$C$28,0,(发电量计算【计算逻辑页】!R7613+发电量计算【计算逻辑页】!T7612-结论【关键目标】!$C$28))</f>
        <v>0</v>
      </c>
      <c r="V7613" s="5">
        <f t="shared" si="1066"/>
        <v>0</v>
      </c>
      <c r="W7613" s="5">
        <f t="shared" si="1067"/>
        <v>0</v>
      </c>
      <c r="X7613" s="5">
        <f t="shared" si="1070"/>
        <v>0</v>
      </c>
    </row>
    <row r="7614" spans="1:24" x14ac:dyDescent="0.15">
      <c r="A7614" s="7">
        <v>7613</v>
      </c>
      <c r="B7614" s="7">
        <v>11</v>
      </c>
      <c r="C7614" s="7">
        <v>14</v>
      </c>
      <c r="D7614" s="7">
        <v>5</v>
      </c>
      <c r="E7614" s="7">
        <v>318</v>
      </c>
      <c r="F7614" s="7">
        <v>-2</v>
      </c>
      <c r="G7614" s="7">
        <v>0</v>
      </c>
      <c r="H7614" s="7">
        <f t="shared" si="1062"/>
        <v>2</v>
      </c>
      <c r="I7614" s="16">
        <f t="shared" si="1063"/>
        <v>45244</v>
      </c>
      <c r="J7614" s="17">
        <v>0.2407</v>
      </c>
      <c r="K7614" s="18">
        <f>G7614*结论【关键目标】!C$27*0.7735*0.001</f>
        <v>0</v>
      </c>
      <c r="L7614" s="5">
        <v>0</v>
      </c>
      <c r="M7614" s="5">
        <f>ABS(IF(L7614&lt;=0,L7614/耗电量关键数据!$B$6/1000,L7614/耗电量关键数据!$B$5/1000))</f>
        <v>0</v>
      </c>
      <c r="N7614" s="5">
        <f>电气设备逐时使用率计算!H7590</f>
        <v>1.1688450000000001</v>
      </c>
      <c r="O7614" s="5">
        <f>灯光逐时使用率计算!H7590</f>
        <v>0.37403039999999999</v>
      </c>
      <c r="P7614" s="19">
        <f t="shared" si="1064"/>
        <v>1.5428754000000002</v>
      </c>
      <c r="Q7614" s="19">
        <f t="shared" si="1068"/>
        <v>0</v>
      </c>
      <c r="R7614" s="20">
        <f t="shared" si="1065"/>
        <v>0</v>
      </c>
      <c r="S7614" s="20">
        <f t="shared" si="1069"/>
        <v>0</v>
      </c>
      <c r="T7614" s="20">
        <f>IF((T7613+R7614)&lt;0,0,IF((T7613+R7614)&gt;结论【关键目标】!C$28,结论【关键目标】!C$28,T7613+R7614))</f>
        <v>0</v>
      </c>
      <c r="U7614" s="19">
        <f>IF((T7613+R7614)&lt;结论【关键目标】!$C$28,0,(发电量计算【计算逻辑页】!R7614+发电量计算【计算逻辑页】!T7613-结论【关键目标】!$C$28))</f>
        <v>0</v>
      </c>
      <c r="V7614" s="5">
        <f t="shared" si="1066"/>
        <v>0</v>
      </c>
      <c r="W7614" s="5">
        <f t="shared" si="1067"/>
        <v>0</v>
      </c>
      <c r="X7614" s="5">
        <f t="shared" si="1070"/>
        <v>0</v>
      </c>
    </row>
    <row r="7615" spans="1:24" x14ac:dyDescent="0.15">
      <c r="A7615" s="7">
        <v>7614</v>
      </c>
      <c r="B7615" s="7">
        <v>11</v>
      </c>
      <c r="C7615" s="7">
        <v>14</v>
      </c>
      <c r="D7615" s="7">
        <v>6</v>
      </c>
      <c r="E7615" s="7">
        <v>318</v>
      </c>
      <c r="F7615" s="7">
        <v>-0.8</v>
      </c>
      <c r="G7615" s="7">
        <v>0</v>
      </c>
      <c r="H7615" s="7">
        <f t="shared" si="1062"/>
        <v>2</v>
      </c>
      <c r="I7615" s="16">
        <f t="shared" si="1063"/>
        <v>45244</v>
      </c>
      <c r="J7615" s="17">
        <v>0.2407</v>
      </c>
      <c r="K7615" s="18">
        <f>G7615*结论【关键目标】!C$27*0.7735*0.001</f>
        <v>0</v>
      </c>
      <c r="L7615" s="5">
        <v>0</v>
      </c>
      <c r="M7615" s="5">
        <f>ABS(IF(L7615&lt;=0,L7615/耗电量关键数据!$B$6/1000,L7615/耗电量关键数据!$B$5/1000))</f>
        <v>0</v>
      </c>
      <c r="N7615" s="5">
        <f>电气设备逐时使用率计算!H7591</f>
        <v>1.1688450000000001</v>
      </c>
      <c r="O7615" s="5">
        <f>灯光逐时使用率计算!H7591</f>
        <v>0.37403039999999999</v>
      </c>
      <c r="P7615" s="19">
        <f t="shared" si="1064"/>
        <v>1.5428754000000002</v>
      </c>
      <c r="Q7615" s="19">
        <f t="shared" si="1068"/>
        <v>0</v>
      </c>
      <c r="R7615" s="20">
        <f t="shared" si="1065"/>
        <v>0</v>
      </c>
      <c r="S7615" s="20">
        <f t="shared" si="1069"/>
        <v>0</v>
      </c>
      <c r="T7615" s="20">
        <f>IF((T7614+R7615)&lt;0,0,IF((T7614+R7615)&gt;结论【关键目标】!C$28,结论【关键目标】!C$28,T7614+R7615))</f>
        <v>0</v>
      </c>
      <c r="U7615" s="19">
        <f>IF((T7614+R7615)&lt;结论【关键目标】!$C$28,0,(发电量计算【计算逻辑页】!R7615+发电量计算【计算逻辑页】!T7614-结论【关键目标】!$C$28))</f>
        <v>0</v>
      </c>
      <c r="V7615" s="5">
        <f t="shared" si="1066"/>
        <v>0</v>
      </c>
      <c r="W7615" s="5">
        <f t="shared" si="1067"/>
        <v>0</v>
      </c>
      <c r="X7615" s="5">
        <f t="shared" si="1070"/>
        <v>0</v>
      </c>
    </row>
    <row r="7616" spans="1:24" x14ac:dyDescent="0.15">
      <c r="A7616" s="7">
        <v>7615</v>
      </c>
      <c r="B7616" s="7">
        <v>11</v>
      </c>
      <c r="C7616" s="7">
        <v>14</v>
      </c>
      <c r="D7616" s="7">
        <v>7</v>
      </c>
      <c r="E7616" s="7">
        <v>318</v>
      </c>
      <c r="F7616" s="7">
        <v>-1</v>
      </c>
      <c r="G7616" s="7">
        <v>0</v>
      </c>
      <c r="H7616" s="7">
        <f t="shared" si="1062"/>
        <v>2</v>
      </c>
      <c r="I7616" s="16">
        <f t="shared" si="1063"/>
        <v>45244</v>
      </c>
      <c r="J7616" s="17">
        <v>0.2407</v>
      </c>
      <c r="K7616" s="18">
        <f>G7616*结论【关键目标】!C$27*0.7735*0.001</f>
        <v>0</v>
      </c>
      <c r="L7616" s="5">
        <v>0</v>
      </c>
      <c r="M7616" s="5">
        <f>ABS(IF(L7616&lt;=0,L7616/耗电量关键数据!$B$6/1000,L7616/耗电量关键数据!$B$5/1000))</f>
        <v>0</v>
      </c>
      <c r="N7616" s="5">
        <f>电气设备逐时使用率计算!H7592</f>
        <v>2.3376900000000003</v>
      </c>
      <c r="O7616" s="5">
        <f>灯光逐时使用率计算!H7592</f>
        <v>1.2467680000000001</v>
      </c>
      <c r="P7616" s="19">
        <f t="shared" si="1064"/>
        <v>3.5844580000000006</v>
      </c>
      <c r="Q7616" s="19">
        <f t="shared" si="1068"/>
        <v>0</v>
      </c>
      <c r="R7616" s="20">
        <f t="shared" si="1065"/>
        <v>0</v>
      </c>
      <c r="S7616" s="20">
        <f t="shared" si="1069"/>
        <v>0</v>
      </c>
      <c r="T7616" s="20">
        <f>IF((T7615+R7616)&lt;0,0,IF((T7615+R7616)&gt;结论【关键目标】!C$28,结论【关键目标】!C$28,T7615+R7616))</f>
        <v>0</v>
      </c>
      <c r="U7616" s="19">
        <f>IF((T7615+R7616)&lt;结论【关键目标】!$C$28,0,(发电量计算【计算逻辑页】!R7616+发电量计算【计算逻辑页】!T7615-结论【关键目标】!$C$28))</f>
        <v>0</v>
      </c>
      <c r="V7616" s="5">
        <f t="shared" si="1066"/>
        <v>0</v>
      </c>
      <c r="W7616" s="5">
        <f t="shared" si="1067"/>
        <v>0</v>
      </c>
      <c r="X7616" s="5">
        <f t="shared" si="1070"/>
        <v>0</v>
      </c>
    </row>
    <row r="7617" spans="1:24" x14ac:dyDescent="0.15">
      <c r="A7617" s="7">
        <v>7616</v>
      </c>
      <c r="B7617" s="7">
        <v>11</v>
      </c>
      <c r="C7617" s="7">
        <v>14</v>
      </c>
      <c r="D7617" s="7">
        <v>8</v>
      </c>
      <c r="E7617" s="7">
        <v>318</v>
      </c>
      <c r="F7617" s="7">
        <v>0</v>
      </c>
      <c r="G7617" s="7">
        <v>73.7</v>
      </c>
      <c r="H7617" s="7">
        <f t="shared" si="1062"/>
        <v>2</v>
      </c>
      <c r="I7617" s="16">
        <f t="shared" si="1063"/>
        <v>45244</v>
      </c>
      <c r="J7617" s="17">
        <v>0.70809999999999995</v>
      </c>
      <c r="K7617" s="18">
        <f>G7617*结论【关键目标】!C$27*0.7735*0.001</f>
        <v>6.8408340000000001</v>
      </c>
      <c r="L7617" s="5">
        <v>0</v>
      </c>
      <c r="M7617" s="5">
        <f>ABS(IF(L7617&lt;=0,L7617/耗电量关键数据!$B$6/1000,L7617/耗电量关键数据!$B$5/1000))</f>
        <v>0</v>
      </c>
      <c r="N7617" s="5">
        <f>电气设备逐时使用率计算!H7593</f>
        <v>11.688450000000001</v>
      </c>
      <c r="O7617" s="5">
        <f>灯光逐时使用率计算!H7593</f>
        <v>6.2338399999999998</v>
      </c>
      <c r="P7617" s="19">
        <f t="shared" si="1064"/>
        <v>17.92229</v>
      </c>
      <c r="Q7617" s="19">
        <f t="shared" si="1068"/>
        <v>0</v>
      </c>
      <c r="R7617" s="20">
        <f t="shared" si="1065"/>
        <v>6.8408340000000001</v>
      </c>
      <c r="S7617" s="20">
        <f t="shared" si="1069"/>
        <v>0</v>
      </c>
      <c r="T7617" s="20">
        <f>IF((T7616+R7617)&lt;0,0,IF((T7616+R7617)&gt;结论【关键目标】!C$28,结论【关键目标】!C$28,T7616+R7617))</f>
        <v>6.8408340000000001</v>
      </c>
      <c r="U7617" s="19">
        <f>IF((T7616+R7617)&lt;结论【关键目标】!$C$28,0,(发电量计算【计算逻辑页】!R7617+发电量计算【计算逻辑页】!T7616-结论【关键目标】!$C$28))</f>
        <v>0</v>
      </c>
      <c r="V7617" s="5">
        <f t="shared" si="1066"/>
        <v>0</v>
      </c>
      <c r="W7617" s="5">
        <f t="shared" si="1067"/>
        <v>4.8439945554000001</v>
      </c>
      <c r="X7617" s="5">
        <f t="shared" si="1070"/>
        <v>0</v>
      </c>
    </row>
    <row r="7618" spans="1:24" x14ac:dyDescent="0.15">
      <c r="A7618" s="7">
        <v>7617</v>
      </c>
      <c r="B7618" s="7">
        <v>11</v>
      </c>
      <c r="C7618" s="7">
        <v>14</v>
      </c>
      <c r="D7618" s="7">
        <v>9</v>
      </c>
      <c r="E7618" s="7">
        <v>318</v>
      </c>
      <c r="F7618" s="7">
        <v>-0.2</v>
      </c>
      <c r="G7618" s="7">
        <v>133.80000000000001</v>
      </c>
      <c r="H7618" s="7">
        <f t="shared" ref="H7618:H7681" si="1071">WEEKDAY(I:I,2)</f>
        <v>2</v>
      </c>
      <c r="I7618" s="16">
        <f t="shared" ref="I7618:I7681" si="1072">DATE(2023,B7618,C7618)</f>
        <v>45244</v>
      </c>
      <c r="J7618" s="17">
        <v>0.70809999999999995</v>
      </c>
      <c r="K7618" s="18">
        <f>G7618*结论【关键目标】!C$27*0.7735*0.001</f>
        <v>12.419316</v>
      </c>
      <c r="L7618" s="5">
        <v>0</v>
      </c>
      <c r="M7618" s="5">
        <f>ABS(IF(L7618&lt;=0,L7618/耗电量关键数据!$B$6/1000,L7618/耗电量关键数据!$B$5/1000))</f>
        <v>0</v>
      </c>
      <c r="N7618" s="5">
        <f>电气设备逐时使用率计算!H7594</f>
        <v>22.208055000000002</v>
      </c>
      <c r="O7618" s="5">
        <f>灯光逐时使用率计算!H7594</f>
        <v>11.844296</v>
      </c>
      <c r="P7618" s="19">
        <f t="shared" ref="P7618:P7681" si="1073">M7618+N7618+O7618</f>
        <v>34.052351000000002</v>
      </c>
      <c r="Q7618" s="19">
        <f t="shared" si="1068"/>
        <v>0</v>
      </c>
      <c r="R7618" s="20">
        <f t="shared" ref="R7618:R7681" si="1074">K7618-Q7618</f>
        <v>12.419316</v>
      </c>
      <c r="S7618" s="20">
        <f t="shared" si="1069"/>
        <v>0</v>
      </c>
      <c r="T7618" s="20">
        <f>IF((T7617+R7618)&lt;0,0,IF((T7617+R7618)&gt;结论【关键目标】!C$28,结论【关键目标】!C$28,T7617+R7618))</f>
        <v>19.260149999999999</v>
      </c>
      <c r="U7618" s="19">
        <f>IF((T7617+R7618)&lt;结论【关键目标】!$C$28,0,(发电量计算【计算逻辑页】!R7618+发电量计算【计算逻辑页】!T7617-结论【关键目标】!$C$28))</f>
        <v>0</v>
      </c>
      <c r="V7618" s="5">
        <f t="shared" ref="V7618:V7681" si="1075">IF(J7618&gt;0.35,U7618*0.35,0)</f>
        <v>0</v>
      </c>
      <c r="W7618" s="5">
        <f t="shared" ref="W7618:W7681" si="1076">IF(P7618&gt;K7618,K7618*J7618,P7618*J7618)</f>
        <v>8.7941176595999995</v>
      </c>
      <c r="X7618" s="5">
        <f t="shared" si="1070"/>
        <v>0</v>
      </c>
    </row>
    <row r="7619" spans="1:24" x14ac:dyDescent="0.15">
      <c r="A7619" s="7">
        <v>7618</v>
      </c>
      <c r="B7619" s="7">
        <v>11</v>
      </c>
      <c r="C7619" s="7">
        <v>14</v>
      </c>
      <c r="D7619" s="7">
        <v>10</v>
      </c>
      <c r="E7619" s="7">
        <v>318</v>
      </c>
      <c r="F7619" s="7">
        <v>1</v>
      </c>
      <c r="G7619" s="7">
        <v>218.1</v>
      </c>
      <c r="H7619" s="7">
        <f t="shared" si="1071"/>
        <v>2</v>
      </c>
      <c r="I7619" s="16">
        <f t="shared" si="1072"/>
        <v>45244</v>
      </c>
      <c r="J7619" s="17">
        <v>0.70809999999999995</v>
      </c>
      <c r="K7619" s="18">
        <f>G7619*结论【关键目标】!C$27*0.7735*0.001</f>
        <v>20.244041999999997</v>
      </c>
      <c r="L7619" s="5">
        <v>0</v>
      </c>
      <c r="M7619" s="5">
        <f>ABS(IF(L7619&lt;=0,L7619/耗电量关键数据!$B$6/1000,L7619/耗电量关键数据!$B$5/1000))</f>
        <v>0</v>
      </c>
      <c r="N7619" s="5">
        <f>电气设备逐时使用率计算!H7595</f>
        <v>22.208055000000002</v>
      </c>
      <c r="O7619" s="5">
        <f>灯光逐时使用率计算!H7595</f>
        <v>11.844296</v>
      </c>
      <c r="P7619" s="19">
        <f t="shared" si="1073"/>
        <v>34.052351000000002</v>
      </c>
      <c r="Q7619" s="19">
        <f t="shared" ref="Q7619:Q7682" si="1077">IF(J7619&gt;0.8,P7619,0)</f>
        <v>0</v>
      </c>
      <c r="R7619" s="20">
        <f t="shared" si="1074"/>
        <v>20.244041999999997</v>
      </c>
      <c r="S7619" s="20">
        <f t="shared" ref="S7619:S7682" si="1078">IF(R7619&lt;0,ABS(R7619),0)</f>
        <v>0</v>
      </c>
      <c r="T7619" s="20">
        <f>IF((T7618+R7619)&lt;0,0,IF((T7618+R7619)&gt;结论【关键目标】!C$28,结论【关键目标】!C$28,T7618+R7619))</f>
        <v>22</v>
      </c>
      <c r="U7619" s="19">
        <f>IF((T7618+R7619)&lt;结论【关键目标】!$C$28,0,(发电量计算【计算逻辑页】!R7619+发电量计算【计算逻辑页】!T7618-结论【关键目标】!$C$28))</f>
        <v>17.504191999999996</v>
      </c>
      <c r="V7619" s="5">
        <f t="shared" si="1075"/>
        <v>6.1264671999999987</v>
      </c>
      <c r="W7619" s="5">
        <f t="shared" si="1076"/>
        <v>14.334806140199996</v>
      </c>
      <c r="X7619" s="5">
        <f t="shared" si="1070"/>
        <v>0</v>
      </c>
    </row>
    <row r="7620" spans="1:24" x14ac:dyDescent="0.15">
      <c r="A7620" s="7">
        <v>7619</v>
      </c>
      <c r="B7620" s="7">
        <v>11</v>
      </c>
      <c r="C7620" s="7">
        <v>14</v>
      </c>
      <c r="D7620" s="7">
        <v>11</v>
      </c>
      <c r="E7620" s="7">
        <v>318</v>
      </c>
      <c r="F7620" s="7">
        <v>2</v>
      </c>
      <c r="G7620" s="7">
        <v>276.8</v>
      </c>
      <c r="H7620" s="7">
        <f t="shared" si="1071"/>
        <v>2</v>
      </c>
      <c r="I7620" s="16">
        <f t="shared" si="1072"/>
        <v>45244</v>
      </c>
      <c r="J7620" s="17">
        <v>1.2267999999999999</v>
      </c>
      <c r="K7620" s="18">
        <f>G7620*结论【关键目标】!C$27*0.7735*0.001</f>
        <v>25.692575999999999</v>
      </c>
      <c r="L7620" s="5">
        <v>0</v>
      </c>
      <c r="M7620" s="5">
        <f>ABS(IF(L7620&lt;=0,L7620/耗电量关键数据!$B$6/1000,L7620/耗电量关键数据!$B$5/1000))</f>
        <v>0</v>
      </c>
      <c r="N7620" s="5">
        <f>电气设备逐时使用率计算!H7596</f>
        <v>22.208055000000002</v>
      </c>
      <c r="O7620" s="5">
        <f>灯光逐时使用率计算!H7596</f>
        <v>11.844296</v>
      </c>
      <c r="P7620" s="19">
        <f t="shared" si="1073"/>
        <v>34.052351000000002</v>
      </c>
      <c r="Q7620" s="19">
        <f t="shared" si="1077"/>
        <v>34.052351000000002</v>
      </c>
      <c r="R7620" s="20">
        <f t="shared" si="1074"/>
        <v>-8.3597750000000026</v>
      </c>
      <c r="S7620" s="20">
        <f t="shared" si="1078"/>
        <v>8.3597750000000026</v>
      </c>
      <c r="T7620" s="20">
        <f>IF((T7619+R7620)&lt;0,0,IF((T7619+R7620)&gt;结论【关键目标】!C$28,结论【关键目标】!C$28,T7619+R7620))</f>
        <v>13.640224999999997</v>
      </c>
      <c r="U7620" s="19">
        <f>IF((T7619+R7620)&lt;结论【关键目标】!$C$28,0,(发电量计算【计算逻辑页】!R7620+发电量计算【计算逻辑页】!T7619-结论【关键目标】!$C$28))</f>
        <v>0</v>
      </c>
      <c r="V7620" s="5">
        <f t="shared" si="1075"/>
        <v>0</v>
      </c>
      <c r="W7620" s="5">
        <f t="shared" si="1076"/>
        <v>31.519652236799995</v>
      </c>
      <c r="X7620" s="5">
        <f t="shared" ref="X7620:X7683" si="1079">(J7620-0.35)*IF(T7620&gt;S7620,S7620,T7620)</f>
        <v>7.3298507200000014</v>
      </c>
    </row>
    <row r="7621" spans="1:24" x14ac:dyDescent="0.15">
      <c r="A7621" s="7">
        <v>7620</v>
      </c>
      <c r="B7621" s="7">
        <v>11</v>
      </c>
      <c r="C7621" s="7">
        <v>14</v>
      </c>
      <c r="D7621" s="7">
        <v>12</v>
      </c>
      <c r="E7621" s="7">
        <v>318</v>
      </c>
      <c r="F7621" s="7">
        <v>2.4</v>
      </c>
      <c r="G7621" s="7">
        <v>355.5</v>
      </c>
      <c r="H7621" s="7">
        <f t="shared" si="1071"/>
        <v>2</v>
      </c>
      <c r="I7621" s="16">
        <f t="shared" si="1072"/>
        <v>45244</v>
      </c>
      <c r="J7621" s="17">
        <v>1.2267999999999999</v>
      </c>
      <c r="K7621" s="18">
        <f>G7621*结论【关键目标】!C$27*0.7735*0.001</f>
        <v>32.997510000000005</v>
      </c>
      <c r="L7621" s="5">
        <v>0</v>
      </c>
      <c r="M7621" s="5">
        <f>ABS(IF(L7621&lt;=0,L7621/耗电量关键数据!$B$6/1000,L7621/耗电量关键数据!$B$5/1000))</f>
        <v>0</v>
      </c>
      <c r="N7621" s="5">
        <f>电气设备逐时使用率计算!H7597</f>
        <v>11.688450000000001</v>
      </c>
      <c r="O7621" s="5">
        <f>灯光逐时使用率计算!H7597</f>
        <v>9.9741440000000008</v>
      </c>
      <c r="P7621" s="19">
        <f t="shared" si="1073"/>
        <v>21.662594000000002</v>
      </c>
      <c r="Q7621" s="19">
        <f t="shared" si="1077"/>
        <v>21.662594000000002</v>
      </c>
      <c r="R7621" s="20">
        <f t="shared" si="1074"/>
        <v>11.334916000000003</v>
      </c>
      <c r="S7621" s="20">
        <f t="shared" si="1078"/>
        <v>0</v>
      </c>
      <c r="T7621" s="20">
        <f>IF((T7620+R7621)&lt;0,0,IF((T7620+R7621)&gt;结论【关键目标】!C$28,结论【关键目标】!C$28,T7620+R7621))</f>
        <v>22</v>
      </c>
      <c r="U7621" s="19">
        <f>IF((T7620+R7621)&lt;结论【关键目标】!$C$28,0,(发电量计算【计算逻辑页】!R7621+发电量计算【计算逻辑页】!T7620-结论【关键目标】!$C$28))</f>
        <v>2.9751410000000007</v>
      </c>
      <c r="V7621" s="5">
        <f t="shared" si="1075"/>
        <v>1.0412993500000003</v>
      </c>
      <c r="W7621" s="5">
        <f t="shared" si="1076"/>
        <v>26.5756703192</v>
      </c>
      <c r="X7621" s="5">
        <f t="shared" si="1079"/>
        <v>0</v>
      </c>
    </row>
    <row r="7622" spans="1:24" x14ac:dyDescent="0.15">
      <c r="A7622" s="7">
        <v>7621</v>
      </c>
      <c r="B7622" s="7">
        <v>11</v>
      </c>
      <c r="C7622" s="7">
        <v>14</v>
      </c>
      <c r="D7622" s="7">
        <v>13</v>
      </c>
      <c r="E7622" s="7">
        <v>318</v>
      </c>
      <c r="F7622" s="7">
        <v>3</v>
      </c>
      <c r="G7622" s="7">
        <v>294.39999999999998</v>
      </c>
      <c r="H7622" s="7">
        <f t="shared" si="1071"/>
        <v>2</v>
      </c>
      <c r="I7622" s="16">
        <f t="shared" si="1072"/>
        <v>45244</v>
      </c>
      <c r="J7622" s="17">
        <v>1.2267999999999999</v>
      </c>
      <c r="K7622" s="18">
        <f>G7622*结论【关键目标】!C$27*0.7735*0.001</f>
        <v>27.326207999999998</v>
      </c>
      <c r="L7622" s="5">
        <v>0</v>
      </c>
      <c r="M7622" s="5">
        <f>ABS(IF(L7622&lt;=0,L7622/耗电量关键数据!$B$6/1000,L7622/耗电量关键数据!$B$5/1000))</f>
        <v>0</v>
      </c>
      <c r="N7622" s="5">
        <f>电气设备逐时使用率计算!H7598</f>
        <v>11.688450000000001</v>
      </c>
      <c r="O7622" s="5">
        <f>灯光逐时使用率计算!H7598</f>
        <v>9.9741440000000008</v>
      </c>
      <c r="P7622" s="19">
        <f t="shared" si="1073"/>
        <v>21.662594000000002</v>
      </c>
      <c r="Q7622" s="19">
        <f t="shared" si="1077"/>
        <v>21.662594000000002</v>
      </c>
      <c r="R7622" s="20">
        <f t="shared" si="1074"/>
        <v>5.6636139999999955</v>
      </c>
      <c r="S7622" s="20">
        <f t="shared" si="1078"/>
        <v>0</v>
      </c>
      <c r="T7622" s="20">
        <f>IF((T7621+R7622)&lt;0,0,IF((T7621+R7622)&gt;结论【关键目标】!C$28,结论【关键目标】!C$28,T7621+R7622))</f>
        <v>22</v>
      </c>
      <c r="U7622" s="19">
        <f>IF((T7621+R7622)&lt;结论【关键目标】!$C$28,0,(发电量计算【计算逻辑页】!R7622+发电量计算【计算逻辑页】!T7621-结论【关键目标】!$C$28))</f>
        <v>5.6636139999999955</v>
      </c>
      <c r="V7622" s="5">
        <f t="shared" si="1075"/>
        <v>1.9822648999999983</v>
      </c>
      <c r="W7622" s="5">
        <f t="shared" si="1076"/>
        <v>26.5756703192</v>
      </c>
      <c r="X7622" s="5">
        <f t="shared" si="1079"/>
        <v>0</v>
      </c>
    </row>
    <row r="7623" spans="1:24" x14ac:dyDescent="0.15">
      <c r="A7623" s="7">
        <v>7622</v>
      </c>
      <c r="B7623" s="7">
        <v>11</v>
      </c>
      <c r="C7623" s="7">
        <v>14</v>
      </c>
      <c r="D7623" s="7">
        <v>14</v>
      </c>
      <c r="E7623" s="7">
        <v>318</v>
      </c>
      <c r="F7623" s="7">
        <v>2</v>
      </c>
      <c r="G7623" s="7">
        <v>202.3</v>
      </c>
      <c r="H7623" s="7">
        <f t="shared" si="1071"/>
        <v>2</v>
      </c>
      <c r="I7623" s="16">
        <f t="shared" si="1072"/>
        <v>45244</v>
      </c>
      <c r="J7623" s="17">
        <v>1.2267999999999999</v>
      </c>
      <c r="K7623" s="18">
        <f>G7623*结论【关键目标】!C$27*0.7735*0.001</f>
        <v>18.777486</v>
      </c>
      <c r="L7623" s="5">
        <v>0</v>
      </c>
      <c r="M7623" s="5">
        <f>ABS(IF(L7623&lt;=0,L7623/耗电量关键数据!$B$6/1000,L7623/耗电量关键数据!$B$5/1000))</f>
        <v>0</v>
      </c>
      <c r="N7623" s="5">
        <f>电气设备逐时使用率计算!H7599</f>
        <v>22.208055000000002</v>
      </c>
      <c r="O7623" s="5">
        <f>灯光逐时使用率计算!H7599</f>
        <v>11.844296</v>
      </c>
      <c r="P7623" s="19">
        <f t="shared" si="1073"/>
        <v>34.052351000000002</v>
      </c>
      <c r="Q7623" s="19">
        <f t="shared" si="1077"/>
        <v>34.052351000000002</v>
      </c>
      <c r="R7623" s="20">
        <f t="shared" si="1074"/>
        <v>-15.274865000000002</v>
      </c>
      <c r="S7623" s="20">
        <f t="shared" si="1078"/>
        <v>15.274865000000002</v>
      </c>
      <c r="T7623" s="20">
        <f>IF((T7622+R7623)&lt;0,0,IF((T7622+R7623)&gt;结论【关键目标】!C$28,结论【关键目标】!C$28,T7622+R7623))</f>
        <v>6.7251349999999981</v>
      </c>
      <c r="U7623" s="19">
        <f>IF((T7622+R7623)&lt;结论【关键目标】!$C$28,0,(发电量计算【计算逻辑页】!R7623+发电量计算【计算逻辑页】!T7622-结论【关键目标】!$C$28))</f>
        <v>0</v>
      </c>
      <c r="V7623" s="5">
        <f t="shared" si="1075"/>
        <v>0</v>
      </c>
      <c r="W7623" s="5">
        <f t="shared" si="1076"/>
        <v>23.036219824799996</v>
      </c>
      <c r="X7623" s="5">
        <f t="shared" si="1079"/>
        <v>5.8965983679999976</v>
      </c>
    </row>
    <row r="7624" spans="1:24" x14ac:dyDescent="0.15">
      <c r="A7624" s="7">
        <v>7623</v>
      </c>
      <c r="B7624" s="7">
        <v>11</v>
      </c>
      <c r="C7624" s="7">
        <v>14</v>
      </c>
      <c r="D7624" s="7">
        <v>15</v>
      </c>
      <c r="E7624" s="7">
        <v>318</v>
      </c>
      <c r="F7624" s="7">
        <v>3.1</v>
      </c>
      <c r="G7624" s="7">
        <v>169.6</v>
      </c>
      <c r="H7624" s="7">
        <f t="shared" si="1071"/>
        <v>2</v>
      </c>
      <c r="I7624" s="16">
        <f t="shared" si="1072"/>
        <v>45244</v>
      </c>
      <c r="J7624" s="17">
        <v>1.2267999999999999</v>
      </c>
      <c r="K7624" s="18">
        <f>G7624*结论【关键目标】!C$27*0.7735*0.001</f>
        <v>15.742272</v>
      </c>
      <c r="L7624" s="5">
        <v>0</v>
      </c>
      <c r="M7624" s="5">
        <f>ABS(IF(L7624&lt;=0,L7624/耗电量关键数据!$B$6/1000,L7624/耗电量关键数据!$B$5/1000))</f>
        <v>0</v>
      </c>
      <c r="N7624" s="5">
        <f>电气设备逐时使用率计算!H7600</f>
        <v>22.208055000000002</v>
      </c>
      <c r="O7624" s="5">
        <f>灯光逐时使用率计算!H7600</f>
        <v>11.844296</v>
      </c>
      <c r="P7624" s="19">
        <f t="shared" si="1073"/>
        <v>34.052351000000002</v>
      </c>
      <c r="Q7624" s="19">
        <f t="shared" si="1077"/>
        <v>34.052351000000002</v>
      </c>
      <c r="R7624" s="20">
        <f t="shared" si="1074"/>
        <v>-18.310079000000002</v>
      </c>
      <c r="S7624" s="20">
        <f t="shared" si="1078"/>
        <v>18.310079000000002</v>
      </c>
      <c r="T7624" s="20">
        <f>IF((T7623+R7624)&lt;0,0,IF((T7623+R7624)&gt;结论【关键目标】!C$28,结论【关键目标】!C$28,T7623+R7624))</f>
        <v>0</v>
      </c>
      <c r="U7624" s="19">
        <f>IF((T7623+R7624)&lt;结论【关键目标】!$C$28,0,(发电量计算【计算逻辑页】!R7624+发电量计算【计算逻辑页】!T7623-结论【关键目标】!$C$28))</f>
        <v>0</v>
      </c>
      <c r="V7624" s="5">
        <f t="shared" si="1075"/>
        <v>0</v>
      </c>
      <c r="W7624" s="5">
        <f t="shared" si="1076"/>
        <v>19.312619289599997</v>
      </c>
      <c r="X7624" s="5">
        <f t="shared" si="1079"/>
        <v>0</v>
      </c>
    </row>
    <row r="7625" spans="1:24" x14ac:dyDescent="0.15">
      <c r="A7625" s="7">
        <v>7624</v>
      </c>
      <c r="B7625" s="7">
        <v>11</v>
      </c>
      <c r="C7625" s="7">
        <v>14</v>
      </c>
      <c r="D7625" s="7">
        <v>16</v>
      </c>
      <c r="E7625" s="7">
        <v>318</v>
      </c>
      <c r="F7625" s="7">
        <v>4</v>
      </c>
      <c r="G7625" s="7">
        <v>57.5</v>
      </c>
      <c r="H7625" s="7">
        <f t="shared" si="1071"/>
        <v>2</v>
      </c>
      <c r="I7625" s="16">
        <f t="shared" si="1072"/>
        <v>45244</v>
      </c>
      <c r="J7625" s="17">
        <v>0.70809999999999995</v>
      </c>
      <c r="K7625" s="18">
        <f>G7625*结论【关键目标】!C$27*0.7735*0.001</f>
        <v>5.3371499999999994</v>
      </c>
      <c r="L7625" s="5">
        <v>0</v>
      </c>
      <c r="M7625" s="5">
        <f>ABS(IF(L7625&lt;=0,L7625/耗电量关键数据!$B$6/1000,L7625/耗电量关键数据!$B$5/1000))</f>
        <v>0</v>
      </c>
      <c r="N7625" s="5">
        <f>电气设备逐时使用率计算!H7601</f>
        <v>22.208055000000002</v>
      </c>
      <c r="O7625" s="5">
        <f>灯光逐时使用率计算!H7601</f>
        <v>11.844296</v>
      </c>
      <c r="P7625" s="19">
        <f t="shared" si="1073"/>
        <v>34.052351000000002</v>
      </c>
      <c r="Q7625" s="19">
        <f t="shared" si="1077"/>
        <v>0</v>
      </c>
      <c r="R7625" s="20">
        <f t="shared" si="1074"/>
        <v>5.3371499999999994</v>
      </c>
      <c r="S7625" s="20">
        <f t="shared" si="1078"/>
        <v>0</v>
      </c>
      <c r="T7625" s="20">
        <f>IF((T7624+R7625)&lt;0,0,IF((T7624+R7625)&gt;结论【关键目标】!C$28,结论【关键目标】!C$28,T7624+R7625))</f>
        <v>5.3371499999999994</v>
      </c>
      <c r="U7625" s="19">
        <f>IF((T7624+R7625)&lt;结论【关键目标】!$C$28,0,(发电量计算【计算逻辑页】!R7625+发电量计算【计算逻辑页】!T7624-结论【关键目标】!$C$28))</f>
        <v>0</v>
      </c>
      <c r="V7625" s="5">
        <f t="shared" si="1075"/>
        <v>0</v>
      </c>
      <c r="W7625" s="5">
        <f t="shared" si="1076"/>
        <v>3.7792359149999992</v>
      </c>
      <c r="X7625" s="5">
        <f t="shared" si="1079"/>
        <v>0</v>
      </c>
    </row>
    <row r="7626" spans="1:24" x14ac:dyDescent="0.15">
      <c r="A7626" s="7">
        <v>7625</v>
      </c>
      <c r="B7626" s="7">
        <v>11</v>
      </c>
      <c r="C7626" s="7">
        <v>14</v>
      </c>
      <c r="D7626" s="7">
        <v>17</v>
      </c>
      <c r="E7626" s="7">
        <v>318</v>
      </c>
      <c r="F7626" s="7">
        <v>4</v>
      </c>
      <c r="G7626" s="7">
        <v>0</v>
      </c>
      <c r="H7626" s="7">
        <f t="shared" si="1071"/>
        <v>2</v>
      </c>
      <c r="I7626" s="16">
        <f t="shared" si="1072"/>
        <v>45244</v>
      </c>
      <c r="J7626" s="17">
        <v>0.70809999999999995</v>
      </c>
      <c r="K7626" s="18">
        <f>G7626*结论【关键目标】!C$27*0.7735*0.001</f>
        <v>0</v>
      </c>
      <c r="L7626" s="5">
        <v>0</v>
      </c>
      <c r="M7626" s="5">
        <f>ABS(IF(L7626&lt;=0,L7626/耗电量关键数据!$B$6/1000,L7626/耗电量关键数据!$B$5/1000))</f>
        <v>0</v>
      </c>
      <c r="N7626" s="5">
        <f>电气设备逐时使用率计算!H7602</f>
        <v>22.208055000000002</v>
      </c>
      <c r="O7626" s="5">
        <f>灯光逐时使用率计算!H7602</f>
        <v>11.844296</v>
      </c>
      <c r="P7626" s="19">
        <f t="shared" si="1073"/>
        <v>34.052351000000002</v>
      </c>
      <c r="Q7626" s="19">
        <f t="shared" si="1077"/>
        <v>0</v>
      </c>
      <c r="R7626" s="20">
        <f t="shared" si="1074"/>
        <v>0</v>
      </c>
      <c r="S7626" s="20">
        <f t="shared" si="1078"/>
        <v>0</v>
      </c>
      <c r="T7626" s="20">
        <f>IF((T7625+R7626)&lt;0,0,IF((T7625+R7626)&gt;结论【关键目标】!C$28,结论【关键目标】!C$28,T7625+R7626))</f>
        <v>5.3371499999999994</v>
      </c>
      <c r="U7626" s="19">
        <f>IF((T7625+R7626)&lt;结论【关键目标】!$C$28,0,(发电量计算【计算逻辑页】!R7626+发电量计算【计算逻辑页】!T7625-结论【关键目标】!$C$28))</f>
        <v>0</v>
      </c>
      <c r="V7626" s="5">
        <f t="shared" si="1075"/>
        <v>0</v>
      </c>
      <c r="W7626" s="5">
        <f t="shared" si="1076"/>
        <v>0</v>
      </c>
      <c r="X7626" s="5">
        <f t="shared" si="1079"/>
        <v>0</v>
      </c>
    </row>
    <row r="7627" spans="1:24" x14ac:dyDescent="0.15">
      <c r="A7627" s="7">
        <v>7626</v>
      </c>
      <c r="B7627" s="7">
        <v>11</v>
      </c>
      <c r="C7627" s="7">
        <v>14</v>
      </c>
      <c r="D7627" s="7">
        <v>18</v>
      </c>
      <c r="E7627" s="7">
        <v>318</v>
      </c>
      <c r="F7627" s="7">
        <v>2.6</v>
      </c>
      <c r="G7627" s="7">
        <v>0</v>
      </c>
      <c r="H7627" s="7">
        <f t="shared" si="1071"/>
        <v>2</v>
      </c>
      <c r="I7627" s="16">
        <f t="shared" si="1072"/>
        <v>45244</v>
      </c>
      <c r="J7627" s="17">
        <v>0.70809999999999995</v>
      </c>
      <c r="K7627" s="18">
        <f>G7627*结论【关键目标】!C$27*0.7735*0.001</f>
        <v>0</v>
      </c>
      <c r="L7627" s="5">
        <v>0</v>
      </c>
      <c r="M7627" s="5">
        <f>ABS(IF(L7627&lt;=0,L7627/耗电量关键数据!$B$6/1000,L7627/耗电量关键数据!$B$5/1000))</f>
        <v>0</v>
      </c>
      <c r="N7627" s="5">
        <f>电气设备逐时使用率计算!H7603</f>
        <v>7.0130699999999999</v>
      </c>
      <c r="O7627" s="5">
        <f>灯光逐时使用率计算!H7603</f>
        <v>3.7403040000000001</v>
      </c>
      <c r="P7627" s="19">
        <f t="shared" si="1073"/>
        <v>10.753374000000001</v>
      </c>
      <c r="Q7627" s="19">
        <f t="shared" si="1077"/>
        <v>0</v>
      </c>
      <c r="R7627" s="20">
        <f t="shared" si="1074"/>
        <v>0</v>
      </c>
      <c r="S7627" s="20">
        <f t="shared" si="1078"/>
        <v>0</v>
      </c>
      <c r="T7627" s="20">
        <f>IF((T7626+R7627)&lt;0,0,IF((T7626+R7627)&gt;结论【关键目标】!C$28,结论【关键目标】!C$28,T7626+R7627))</f>
        <v>5.3371499999999994</v>
      </c>
      <c r="U7627" s="19">
        <f>IF((T7626+R7627)&lt;结论【关键目标】!$C$28,0,(发电量计算【计算逻辑页】!R7627+发电量计算【计算逻辑页】!T7626-结论【关键目标】!$C$28))</f>
        <v>0</v>
      </c>
      <c r="V7627" s="5">
        <f t="shared" si="1075"/>
        <v>0</v>
      </c>
      <c r="W7627" s="5">
        <f t="shared" si="1076"/>
        <v>0</v>
      </c>
      <c r="X7627" s="5">
        <f t="shared" si="1079"/>
        <v>0</v>
      </c>
    </row>
    <row r="7628" spans="1:24" x14ac:dyDescent="0.15">
      <c r="A7628" s="7">
        <v>7627</v>
      </c>
      <c r="B7628" s="7">
        <v>11</v>
      </c>
      <c r="C7628" s="7">
        <v>14</v>
      </c>
      <c r="D7628" s="7">
        <v>19</v>
      </c>
      <c r="E7628" s="7">
        <v>318</v>
      </c>
      <c r="F7628" s="7">
        <v>2</v>
      </c>
      <c r="G7628" s="7">
        <v>0</v>
      </c>
      <c r="H7628" s="7">
        <f t="shared" si="1071"/>
        <v>2</v>
      </c>
      <c r="I7628" s="16">
        <f t="shared" si="1072"/>
        <v>45244</v>
      </c>
      <c r="J7628" s="17">
        <v>1.2267999999999999</v>
      </c>
      <c r="K7628" s="18">
        <f>G7628*结论【关键目标】!C$27*0.7735*0.001</f>
        <v>0</v>
      </c>
      <c r="L7628" s="5">
        <v>0</v>
      </c>
      <c r="M7628" s="5">
        <f>ABS(IF(L7628&lt;=0,L7628/耗电量关键数据!$B$6/1000,L7628/耗电量关键数据!$B$5/1000))</f>
        <v>0</v>
      </c>
      <c r="N7628" s="5">
        <f>电气设备逐时使用率计算!H7604</f>
        <v>7.0130699999999999</v>
      </c>
      <c r="O7628" s="5">
        <f>灯光逐时使用率计算!H7604</f>
        <v>3.7403040000000001</v>
      </c>
      <c r="P7628" s="19">
        <f t="shared" si="1073"/>
        <v>10.753374000000001</v>
      </c>
      <c r="Q7628" s="19">
        <f t="shared" si="1077"/>
        <v>10.753374000000001</v>
      </c>
      <c r="R7628" s="20">
        <f t="shared" si="1074"/>
        <v>-10.753374000000001</v>
      </c>
      <c r="S7628" s="20">
        <f t="shared" si="1078"/>
        <v>10.753374000000001</v>
      </c>
      <c r="T7628" s="20">
        <f>IF((T7627+R7628)&lt;0,0,IF((T7627+R7628)&gt;结论【关键目标】!C$28,结论【关键目标】!C$28,T7627+R7628))</f>
        <v>0</v>
      </c>
      <c r="U7628" s="19">
        <f>IF((T7627+R7628)&lt;结论【关键目标】!$C$28,0,(发电量计算【计算逻辑页】!R7628+发电量计算【计算逻辑页】!T7627-结论【关键目标】!$C$28))</f>
        <v>0</v>
      </c>
      <c r="V7628" s="5">
        <f t="shared" si="1075"/>
        <v>0</v>
      </c>
      <c r="W7628" s="5">
        <f t="shared" si="1076"/>
        <v>0</v>
      </c>
      <c r="X7628" s="5">
        <f t="shared" si="1079"/>
        <v>0</v>
      </c>
    </row>
    <row r="7629" spans="1:24" x14ac:dyDescent="0.15">
      <c r="A7629" s="7">
        <v>7628</v>
      </c>
      <c r="B7629" s="7">
        <v>11</v>
      </c>
      <c r="C7629" s="7">
        <v>14</v>
      </c>
      <c r="D7629" s="7">
        <v>20</v>
      </c>
      <c r="E7629" s="7">
        <v>318</v>
      </c>
      <c r="F7629" s="7">
        <v>2</v>
      </c>
      <c r="G7629" s="7">
        <v>0</v>
      </c>
      <c r="H7629" s="7">
        <f t="shared" si="1071"/>
        <v>2</v>
      </c>
      <c r="I7629" s="16">
        <f t="shared" si="1072"/>
        <v>45244</v>
      </c>
      <c r="J7629" s="17">
        <v>1.2267999999999999</v>
      </c>
      <c r="K7629" s="18">
        <f>G7629*结论【关键目标】!C$27*0.7735*0.001</f>
        <v>0</v>
      </c>
      <c r="L7629" s="5">
        <v>0</v>
      </c>
      <c r="M7629" s="5">
        <f>ABS(IF(L7629&lt;=0,L7629/耗电量关键数据!$B$6/1000,L7629/耗电量关键数据!$B$5/1000))</f>
        <v>0</v>
      </c>
      <c r="N7629" s="5">
        <f>电气设备逐时使用率计算!H7605</f>
        <v>1.1688450000000001</v>
      </c>
      <c r="O7629" s="5">
        <f>灯光逐时使用率计算!H7605</f>
        <v>0.37403039999999999</v>
      </c>
      <c r="P7629" s="19">
        <f t="shared" si="1073"/>
        <v>1.5428754000000002</v>
      </c>
      <c r="Q7629" s="19">
        <f t="shared" si="1077"/>
        <v>1.5428754000000002</v>
      </c>
      <c r="R7629" s="20">
        <f t="shared" si="1074"/>
        <v>-1.5428754000000002</v>
      </c>
      <c r="S7629" s="20">
        <f t="shared" si="1078"/>
        <v>1.5428754000000002</v>
      </c>
      <c r="T7629" s="20">
        <f>IF((T7628+R7629)&lt;0,0,IF((T7628+R7629)&gt;结论【关键目标】!C$28,结论【关键目标】!C$28,T7628+R7629))</f>
        <v>0</v>
      </c>
      <c r="U7629" s="19">
        <f>IF((T7628+R7629)&lt;结论【关键目标】!$C$28,0,(发电量计算【计算逻辑页】!R7629+发电量计算【计算逻辑页】!T7628-结论【关键目标】!$C$28))</f>
        <v>0</v>
      </c>
      <c r="V7629" s="5">
        <f t="shared" si="1075"/>
        <v>0</v>
      </c>
      <c r="W7629" s="5">
        <f t="shared" si="1076"/>
        <v>0</v>
      </c>
      <c r="X7629" s="5">
        <f t="shared" si="1079"/>
        <v>0</v>
      </c>
    </row>
    <row r="7630" spans="1:24" x14ac:dyDescent="0.15">
      <c r="A7630" s="7">
        <v>7629</v>
      </c>
      <c r="B7630" s="7">
        <v>11</v>
      </c>
      <c r="C7630" s="7">
        <v>14</v>
      </c>
      <c r="D7630" s="7">
        <v>21</v>
      </c>
      <c r="E7630" s="7">
        <v>318</v>
      </c>
      <c r="F7630" s="7">
        <v>1.9</v>
      </c>
      <c r="G7630" s="7">
        <v>0</v>
      </c>
      <c r="H7630" s="7">
        <f t="shared" si="1071"/>
        <v>2</v>
      </c>
      <c r="I7630" s="16">
        <f t="shared" si="1072"/>
        <v>45244</v>
      </c>
      <c r="J7630" s="17">
        <v>1.2267999999999999</v>
      </c>
      <c r="K7630" s="18">
        <f>G7630*结论【关键目标】!C$27*0.7735*0.001</f>
        <v>0</v>
      </c>
      <c r="L7630" s="5">
        <v>0</v>
      </c>
      <c r="M7630" s="5">
        <f>ABS(IF(L7630&lt;=0,L7630/耗电量关键数据!$B$6/1000,L7630/耗电量关键数据!$B$5/1000))</f>
        <v>0</v>
      </c>
      <c r="N7630" s="5">
        <f>电气设备逐时使用率计算!H7606</f>
        <v>1.1688450000000001</v>
      </c>
      <c r="O7630" s="5">
        <f>灯光逐时使用率计算!H7606</f>
        <v>0.37403039999999999</v>
      </c>
      <c r="P7630" s="19">
        <f t="shared" si="1073"/>
        <v>1.5428754000000002</v>
      </c>
      <c r="Q7630" s="19">
        <f t="shared" si="1077"/>
        <v>1.5428754000000002</v>
      </c>
      <c r="R7630" s="20">
        <f t="shared" si="1074"/>
        <v>-1.5428754000000002</v>
      </c>
      <c r="S7630" s="20">
        <f t="shared" si="1078"/>
        <v>1.5428754000000002</v>
      </c>
      <c r="T7630" s="20">
        <f>IF((T7629+R7630)&lt;0,0,IF((T7629+R7630)&gt;结论【关键目标】!C$28,结论【关键目标】!C$28,T7629+R7630))</f>
        <v>0</v>
      </c>
      <c r="U7630" s="19">
        <f>IF((T7629+R7630)&lt;结论【关键目标】!$C$28,0,(发电量计算【计算逻辑页】!R7630+发电量计算【计算逻辑页】!T7629-结论【关键目标】!$C$28))</f>
        <v>0</v>
      </c>
      <c r="V7630" s="5">
        <f t="shared" si="1075"/>
        <v>0</v>
      </c>
      <c r="W7630" s="5">
        <f t="shared" si="1076"/>
        <v>0</v>
      </c>
      <c r="X7630" s="5">
        <f t="shared" si="1079"/>
        <v>0</v>
      </c>
    </row>
    <row r="7631" spans="1:24" x14ac:dyDescent="0.15">
      <c r="A7631" s="7">
        <v>7630</v>
      </c>
      <c r="B7631" s="7">
        <v>11</v>
      </c>
      <c r="C7631" s="7">
        <v>14</v>
      </c>
      <c r="D7631" s="7">
        <v>22</v>
      </c>
      <c r="E7631" s="7">
        <v>318</v>
      </c>
      <c r="F7631" s="7">
        <v>2</v>
      </c>
      <c r="G7631" s="7">
        <v>0</v>
      </c>
      <c r="H7631" s="7">
        <f t="shared" si="1071"/>
        <v>2</v>
      </c>
      <c r="I7631" s="16">
        <f t="shared" si="1072"/>
        <v>45244</v>
      </c>
      <c r="J7631" s="17">
        <v>0.70809999999999995</v>
      </c>
      <c r="K7631" s="18">
        <f>G7631*结论【关键目标】!C$27*0.7735*0.001</f>
        <v>0</v>
      </c>
      <c r="L7631" s="5">
        <v>0</v>
      </c>
      <c r="M7631" s="5">
        <f>ABS(IF(L7631&lt;=0,L7631/耗电量关键数据!$B$6/1000,L7631/耗电量关键数据!$B$5/1000))</f>
        <v>0</v>
      </c>
      <c r="N7631" s="5">
        <f>电气设备逐时使用率计算!H7607</f>
        <v>1.1688450000000001</v>
      </c>
      <c r="O7631" s="5">
        <f>灯光逐时使用率计算!H7607</f>
        <v>0.37403039999999999</v>
      </c>
      <c r="P7631" s="19">
        <f t="shared" si="1073"/>
        <v>1.5428754000000002</v>
      </c>
      <c r="Q7631" s="19">
        <f t="shared" si="1077"/>
        <v>0</v>
      </c>
      <c r="R7631" s="20">
        <f t="shared" si="1074"/>
        <v>0</v>
      </c>
      <c r="S7631" s="20">
        <f t="shared" si="1078"/>
        <v>0</v>
      </c>
      <c r="T7631" s="20">
        <f>IF((T7630+R7631)&lt;0,0,IF((T7630+R7631)&gt;结论【关键目标】!C$28,结论【关键目标】!C$28,T7630+R7631))</f>
        <v>0</v>
      </c>
      <c r="U7631" s="19">
        <f>IF((T7630+R7631)&lt;结论【关键目标】!$C$28,0,(发电量计算【计算逻辑页】!R7631+发电量计算【计算逻辑页】!T7630-结论【关键目标】!$C$28))</f>
        <v>0</v>
      </c>
      <c r="V7631" s="5">
        <f t="shared" si="1075"/>
        <v>0</v>
      </c>
      <c r="W7631" s="5">
        <f t="shared" si="1076"/>
        <v>0</v>
      </c>
      <c r="X7631" s="5">
        <f t="shared" si="1079"/>
        <v>0</v>
      </c>
    </row>
    <row r="7632" spans="1:24" x14ac:dyDescent="0.15">
      <c r="A7632" s="7">
        <v>7631</v>
      </c>
      <c r="B7632" s="7">
        <v>11</v>
      </c>
      <c r="C7632" s="7">
        <v>14</v>
      </c>
      <c r="D7632" s="7">
        <v>23</v>
      </c>
      <c r="E7632" s="7">
        <v>318</v>
      </c>
      <c r="F7632" s="7">
        <v>1</v>
      </c>
      <c r="G7632" s="7">
        <v>0</v>
      </c>
      <c r="H7632" s="7">
        <f t="shared" si="1071"/>
        <v>2</v>
      </c>
      <c r="I7632" s="16">
        <f t="shared" si="1072"/>
        <v>45244</v>
      </c>
      <c r="J7632" s="17">
        <v>0.70809999999999995</v>
      </c>
      <c r="K7632" s="18">
        <f>G7632*结论【关键目标】!C$27*0.7735*0.001</f>
        <v>0</v>
      </c>
      <c r="L7632" s="5">
        <v>0</v>
      </c>
      <c r="M7632" s="5">
        <f>ABS(IF(L7632&lt;=0,L7632/耗电量关键数据!$B$6/1000,L7632/耗电量关键数据!$B$5/1000))</f>
        <v>0</v>
      </c>
      <c r="N7632" s="5">
        <f>电气设备逐时使用率计算!H7608</f>
        <v>1.1688450000000001</v>
      </c>
      <c r="O7632" s="5">
        <f>灯光逐时使用率计算!H7608</f>
        <v>0.37403039999999999</v>
      </c>
      <c r="P7632" s="19">
        <f t="shared" si="1073"/>
        <v>1.5428754000000002</v>
      </c>
      <c r="Q7632" s="19">
        <f t="shared" si="1077"/>
        <v>0</v>
      </c>
      <c r="R7632" s="20">
        <f t="shared" si="1074"/>
        <v>0</v>
      </c>
      <c r="S7632" s="20">
        <f t="shared" si="1078"/>
        <v>0</v>
      </c>
      <c r="T7632" s="20">
        <f>IF((T7631+R7632)&lt;0,0,IF((T7631+R7632)&gt;结论【关键目标】!C$28,结论【关键目标】!C$28,T7631+R7632))</f>
        <v>0</v>
      </c>
      <c r="U7632" s="19">
        <f>IF((T7631+R7632)&lt;结论【关键目标】!$C$28,0,(发电量计算【计算逻辑页】!R7632+发电量计算【计算逻辑页】!T7631-结论【关键目标】!$C$28))</f>
        <v>0</v>
      </c>
      <c r="V7632" s="5">
        <f t="shared" si="1075"/>
        <v>0</v>
      </c>
      <c r="W7632" s="5">
        <f t="shared" si="1076"/>
        <v>0</v>
      </c>
      <c r="X7632" s="5">
        <f t="shared" si="1079"/>
        <v>0</v>
      </c>
    </row>
    <row r="7633" spans="1:24" x14ac:dyDescent="0.15">
      <c r="A7633" s="7">
        <v>7632</v>
      </c>
      <c r="B7633" s="7">
        <v>11</v>
      </c>
      <c r="C7633" s="7">
        <v>14</v>
      </c>
      <c r="D7633" s="7">
        <v>24</v>
      </c>
      <c r="E7633" s="7">
        <v>318</v>
      </c>
      <c r="F7633" s="7">
        <v>1.8</v>
      </c>
      <c r="G7633" s="7">
        <v>0</v>
      </c>
      <c r="H7633" s="7">
        <f t="shared" si="1071"/>
        <v>2</v>
      </c>
      <c r="I7633" s="16">
        <f t="shared" si="1072"/>
        <v>45244</v>
      </c>
      <c r="J7633" s="17">
        <v>0.2407</v>
      </c>
      <c r="K7633" s="18">
        <f>G7633*结论【关键目标】!C$27*0.7735*0.001</f>
        <v>0</v>
      </c>
      <c r="L7633" s="5">
        <v>0</v>
      </c>
      <c r="M7633" s="5">
        <f>ABS(IF(L7633&lt;=0,L7633/耗电量关键数据!$B$6/1000,L7633/耗电量关键数据!$B$5/1000))</f>
        <v>0</v>
      </c>
      <c r="N7633" s="5">
        <f>电气设备逐时使用率计算!H7609</f>
        <v>1.1688450000000001</v>
      </c>
      <c r="O7633" s="5">
        <f>灯光逐时使用率计算!H7609</f>
        <v>0.37403039999999999</v>
      </c>
      <c r="P7633" s="19">
        <f t="shared" si="1073"/>
        <v>1.5428754000000002</v>
      </c>
      <c r="Q7633" s="19">
        <f t="shared" si="1077"/>
        <v>0</v>
      </c>
      <c r="R7633" s="20">
        <f t="shared" si="1074"/>
        <v>0</v>
      </c>
      <c r="S7633" s="20">
        <f t="shared" si="1078"/>
        <v>0</v>
      </c>
      <c r="T7633" s="20">
        <f>IF((T7632+R7633)&lt;0,0,IF((T7632+R7633)&gt;结论【关键目标】!C$28,结论【关键目标】!C$28,T7632+R7633))</f>
        <v>0</v>
      </c>
      <c r="U7633" s="19">
        <f>IF((T7632+R7633)&lt;结论【关键目标】!$C$28,0,(发电量计算【计算逻辑页】!R7633+发电量计算【计算逻辑页】!T7632-结论【关键目标】!$C$28))</f>
        <v>0</v>
      </c>
      <c r="V7633" s="5">
        <f t="shared" si="1075"/>
        <v>0</v>
      </c>
      <c r="W7633" s="5">
        <f t="shared" si="1076"/>
        <v>0</v>
      </c>
      <c r="X7633" s="5">
        <f t="shared" si="1079"/>
        <v>0</v>
      </c>
    </row>
    <row r="7634" spans="1:24" x14ac:dyDescent="0.15">
      <c r="A7634" s="7">
        <v>7633</v>
      </c>
      <c r="B7634" s="7">
        <v>11</v>
      </c>
      <c r="C7634" s="7">
        <v>15</v>
      </c>
      <c r="D7634" s="7">
        <v>1</v>
      </c>
      <c r="E7634" s="7">
        <v>319</v>
      </c>
      <c r="F7634" s="7">
        <v>1</v>
      </c>
      <c r="G7634" s="7">
        <v>0</v>
      </c>
      <c r="H7634" s="7">
        <f t="shared" si="1071"/>
        <v>3</v>
      </c>
      <c r="I7634" s="16">
        <f t="shared" si="1072"/>
        <v>45245</v>
      </c>
      <c r="J7634" s="17">
        <v>0.2407</v>
      </c>
      <c r="K7634" s="18">
        <f>G7634*结论【关键目标】!C$27*0.7735*0.001</f>
        <v>0</v>
      </c>
      <c r="L7634" s="5">
        <v>-22502.018319999999</v>
      </c>
      <c r="M7634" s="5">
        <f>ABS(IF(L7634&lt;=0,L7634/耗电量关键数据!$B$6/1000,L7634/耗电量关键数据!$B$5/1000))</f>
        <v>9.0008073279999987</v>
      </c>
      <c r="N7634" s="5">
        <f>电气设备逐时使用率计算!H7610</f>
        <v>1.1688450000000001</v>
      </c>
      <c r="O7634" s="5">
        <f>灯光逐时使用率计算!H7610</f>
        <v>0.37403039999999999</v>
      </c>
      <c r="P7634" s="19">
        <f t="shared" si="1073"/>
        <v>10.543682727999999</v>
      </c>
      <c r="Q7634" s="19">
        <f t="shared" si="1077"/>
        <v>0</v>
      </c>
      <c r="R7634" s="20">
        <f t="shared" si="1074"/>
        <v>0</v>
      </c>
      <c r="S7634" s="20">
        <f t="shared" si="1078"/>
        <v>0</v>
      </c>
      <c r="T7634" s="20">
        <f>IF((T7633+R7634)&lt;0,0,IF((T7633+R7634)&gt;结论【关键目标】!C$28,结论【关键目标】!C$28,T7633+R7634))</f>
        <v>0</v>
      </c>
      <c r="U7634" s="19">
        <f>IF((T7633+R7634)&lt;结论【关键目标】!$C$28,0,(发电量计算【计算逻辑页】!R7634+发电量计算【计算逻辑页】!T7633-结论【关键目标】!$C$28))</f>
        <v>0</v>
      </c>
      <c r="V7634" s="5">
        <f t="shared" si="1075"/>
        <v>0</v>
      </c>
      <c r="W7634" s="5">
        <f t="shared" si="1076"/>
        <v>0</v>
      </c>
      <c r="X7634" s="5">
        <f t="shared" si="1079"/>
        <v>0</v>
      </c>
    </row>
    <row r="7635" spans="1:24" x14ac:dyDescent="0.15">
      <c r="A7635" s="7">
        <v>7634</v>
      </c>
      <c r="B7635" s="7">
        <v>11</v>
      </c>
      <c r="C7635" s="7">
        <v>15</v>
      </c>
      <c r="D7635" s="7">
        <v>2</v>
      </c>
      <c r="E7635" s="7">
        <v>319</v>
      </c>
      <c r="F7635" s="7">
        <v>1</v>
      </c>
      <c r="G7635" s="7">
        <v>0</v>
      </c>
      <c r="H7635" s="7">
        <f t="shared" si="1071"/>
        <v>3</v>
      </c>
      <c r="I7635" s="16">
        <f t="shared" si="1072"/>
        <v>45245</v>
      </c>
      <c r="J7635" s="17">
        <v>0.2407</v>
      </c>
      <c r="K7635" s="18">
        <f>G7635*结论【关键目标】!C$27*0.7735*0.001</f>
        <v>0</v>
      </c>
      <c r="L7635" s="5">
        <v>-23370.03573</v>
      </c>
      <c r="M7635" s="5">
        <f>ABS(IF(L7635&lt;=0,L7635/耗电量关键数据!$B$6/1000,L7635/耗电量关键数据!$B$5/1000))</f>
        <v>9.3480142920000002</v>
      </c>
      <c r="N7635" s="5">
        <f>电气设备逐时使用率计算!H7611</f>
        <v>1.1688450000000001</v>
      </c>
      <c r="O7635" s="5">
        <f>灯光逐时使用率计算!H7611</f>
        <v>0.37403039999999999</v>
      </c>
      <c r="P7635" s="19">
        <f t="shared" si="1073"/>
        <v>10.890889692</v>
      </c>
      <c r="Q7635" s="19">
        <f t="shared" si="1077"/>
        <v>0</v>
      </c>
      <c r="R7635" s="20">
        <f t="shared" si="1074"/>
        <v>0</v>
      </c>
      <c r="S7635" s="20">
        <f t="shared" si="1078"/>
        <v>0</v>
      </c>
      <c r="T7635" s="20">
        <f>IF((T7634+R7635)&lt;0,0,IF((T7634+R7635)&gt;结论【关键目标】!C$28,结论【关键目标】!C$28,T7634+R7635))</f>
        <v>0</v>
      </c>
      <c r="U7635" s="19">
        <f>IF((T7634+R7635)&lt;结论【关键目标】!$C$28,0,(发电量计算【计算逻辑页】!R7635+发电量计算【计算逻辑页】!T7634-结论【关键目标】!$C$28))</f>
        <v>0</v>
      </c>
      <c r="V7635" s="5">
        <f t="shared" si="1075"/>
        <v>0</v>
      </c>
      <c r="W7635" s="5">
        <f t="shared" si="1076"/>
        <v>0</v>
      </c>
      <c r="X7635" s="5">
        <f t="shared" si="1079"/>
        <v>0</v>
      </c>
    </row>
    <row r="7636" spans="1:24" x14ac:dyDescent="0.15">
      <c r="A7636" s="7">
        <v>7635</v>
      </c>
      <c r="B7636" s="7">
        <v>11</v>
      </c>
      <c r="C7636" s="7">
        <v>15</v>
      </c>
      <c r="D7636" s="7">
        <v>3</v>
      </c>
      <c r="E7636" s="7">
        <v>319</v>
      </c>
      <c r="F7636" s="7">
        <v>2</v>
      </c>
      <c r="G7636" s="7">
        <v>0</v>
      </c>
      <c r="H7636" s="7">
        <f t="shared" si="1071"/>
        <v>3</v>
      </c>
      <c r="I7636" s="16">
        <f t="shared" si="1072"/>
        <v>45245</v>
      </c>
      <c r="J7636" s="17">
        <v>0.2407</v>
      </c>
      <c r="K7636" s="18">
        <f>G7636*结论【关键目标】!C$27*0.7735*0.001</f>
        <v>0</v>
      </c>
      <c r="L7636" s="5">
        <v>-24367.977149999999</v>
      </c>
      <c r="M7636" s="5">
        <f>ABS(IF(L7636&lt;=0,L7636/耗电量关键数据!$B$6/1000,L7636/耗电量关键数据!$B$5/1000))</f>
        <v>9.7471908599999981</v>
      </c>
      <c r="N7636" s="5">
        <f>电气设备逐时使用率计算!H7612</f>
        <v>1.1688450000000001</v>
      </c>
      <c r="O7636" s="5">
        <f>灯光逐时使用率计算!H7612</f>
        <v>0.37403039999999999</v>
      </c>
      <c r="P7636" s="19">
        <f t="shared" si="1073"/>
        <v>11.290066259999998</v>
      </c>
      <c r="Q7636" s="19">
        <f t="shared" si="1077"/>
        <v>0</v>
      </c>
      <c r="R7636" s="20">
        <f t="shared" si="1074"/>
        <v>0</v>
      </c>
      <c r="S7636" s="20">
        <f t="shared" si="1078"/>
        <v>0</v>
      </c>
      <c r="T7636" s="20">
        <f>IF((T7635+R7636)&lt;0,0,IF((T7635+R7636)&gt;结论【关键目标】!C$28,结论【关键目标】!C$28,T7635+R7636))</f>
        <v>0</v>
      </c>
      <c r="U7636" s="19">
        <f>IF((T7635+R7636)&lt;结论【关键目标】!$C$28,0,(发电量计算【计算逻辑页】!R7636+发电量计算【计算逻辑页】!T7635-结论【关键目标】!$C$28))</f>
        <v>0</v>
      </c>
      <c r="V7636" s="5">
        <f t="shared" si="1075"/>
        <v>0</v>
      </c>
      <c r="W7636" s="5">
        <f t="shared" si="1076"/>
        <v>0</v>
      </c>
      <c r="X7636" s="5">
        <f t="shared" si="1079"/>
        <v>0</v>
      </c>
    </row>
    <row r="7637" spans="1:24" x14ac:dyDescent="0.15">
      <c r="A7637" s="7">
        <v>7636</v>
      </c>
      <c r="B7637" s="7">
        <v>11</v>
      </c>
      <c r="C7637" s="7">
        <v>15</v>
      </c>
      <c r="D7637" s="7">
        <v>4</v>
      </c>
      <c r="E7637" s="7">
        <v>319</v>
      </c>
      <c r="F7637" s="7">
        <v>1.5</v>
      </c>
      <c r="G7637" s="7">
        <v>0</v>
      </c>
      <c r="H7637" s="7">
        <f t="shared" si="1071"/>
        <v>3</v>
      </c>
      <c r="I7637" s="16">
        <f t="shared" si="1072"/>
        <v>45245</v>
      </c>
      <c r="J7637" s="17">
        <v>0.2407</v>
      </c>
      <c r="K7637" s="18">
        <f>G7637*结论【关键目标】!C$27*0.7735*0.001</f>
        <v>0</v>
      </c>
      <c r="L7637" s="5">
        <v>-25334.6721</v>
      </c>
      <c r="M7637" s="5">
        <f>ABS(IF(L7637&lt;=0,L7637/耗电量关键数据!$B$6/1000,L7637/耗电量关键数据!$B$5/1000))</f>
        <v>10.13386884</v>
      </c>
      <c r="N7637" s="5">
        <f>电气设备逐时使用率计算!H7613</f>
        <v>1.1688450000000001</v>
      </c>
      <c r="O7637" s="5">
        <f>灯光逐时使用率计算!H7613</f>
        <v>0.37403039999999999</v>
      </c>
      <c r="P7637" s="19">
        <f t="shared" si="1073"/>
        <v>11.67674424</v>
      </c>
      <c r="Q7637" s="19">
        <f t="shared" si="1077"/>
        <v>0</v>
      </c>
      <c r="R7637" s="20">
        <f t="shared" si="1074"/>
        <v>0</v>
      </c>
      <c r="S7637" s="20">
        <f t="shared" si="1078"/>
        <v>0</v>
      </c>
      <c r="T7637" s="20">
        <f>IF((T7636+R7637)&lt;0,0,IF((T7636+R7637)&gt;结论【关键目标】!C$28,结论【关键目标】!C$28,T7636+R7637))</f>
        <v>0</v>
      </c>
      <c r="U7637" s="19">
        <f>IF((T7636+R7637)&lt;结论【关键目标】!$C$28,0,(发电量计算【计算逻辑页】!R7637+发电量计算【计算逻辑页】!T7636-结论【关键目标】!$C$28))</f>
        <v>0</v>
      </c>
      <c r="V7637" s="5">
        <f t="shared" si="1075"/>
        <v>0</v>
      </c>
      <c r="W7637" s="5">
        <f t="shared" si="1076"/>
        <v>0</v>
      </c>
      <c r="X7637" s="5">
        <f t="shared" si="1079"/>
        <v>0</v>
      </c>
    </row>
    <row r="7638" spans="1:24" x14ac:dyDescent="0.15">
      <c r="A7638" s="7">
        <v>7637</v>
      </c>
      <c r="B7638" s="7">
        <v>11</v>
      </c>
      <c r="C7638" s="7">
        <v>15</v>
      </c>
      <c r="D7638" s="7">
        <v>5</v>
      </c>
      <c r="E7638" s="7">
        <v>319</v>
      </c>
      <c r="F7638" s="7">
        <v>1</v>
      </c>
      <c r="G7638" s="7">
        <v>0</v>
      </c>
      <c r="H7638" s="7">
        <f t="shared" si="1071"/>
        <v>3</v>
      </c>
      <c r="I7638" s="16">
        <f t="shared" si="1072"/>
        <v>45245</v>
      </c>
      <c r="J7638" s="17">
        <v>0.2407</v>
      </c>
      <c r="K7638" s="18">
        <f>G7638*结论【关键目标】!C$27*0.7735*0.001</f>
        <v>0</v>
      </c>
      <c r="L7638" s="5">
        <v>-26245.770049999999</v>
      </c>
      <c r="M7638" s="5">
        <f>ABS(IF(L7638&lt;=0,L7638/耗电量关键数据!$B$6/1000,L7638/耗电量关键数据!$B$5/1000))</f>
        <v>10.49830802</v>
      </c>
      <c r="N7638" s="5">
        <f>电气设备逐时使用率计算!H7614</f>
        <v>1.1688450000000001</v>
      </c>
      <c r="O7638" s="5">
        <f>灯光逐时使用率计算!H7614</f>
        <v>0.37403039999999999</v>
      </c>
      <c r="P7638" s="19">
        <f t="shared" si="1073"/>
        <v>12.041183420000001</v>
      </c>
      <c r="Q7638" s="19">
        <f t="shared" si="1077"/>
        <v>0</v>
      </c>
      <c r="R7638" s="20">
        <f t="shared" si="1074"/>
        <v>0</v>
      </c>
      <c r="S7638" s="20">
        <f t="shared" si="1078"/>
        <v>0</v>
      </c>
      <c r="T7638" s="20">
        <f>IF((T7637+R7638)&lt;0,0,IF((T7637+R7638)&gt;结论【关键目标】!C$28,结论【关键目标】!C$28,T7637+R7638))</f>
        <v>0</v>
      </c>
      <c r="U7638" s="19">
        <f>IF((T7637+R7638)&lt;结论【关键目标】!$C$28,0,(发电量计算【计算逻辑页】!R7638+发电量计算【计算逻辑页】!T7637-结论【关键目标】!$C$28))</f>
        <v>0</v>
      </c>
      <c r="V7638" s="5">
        <f t="shared" si="1075"/>
        <v>0</v>
      </c>
      <c r="W7638" s="5">
        <f t="shared" si="1076"/>
        <v>0</v>
      </c>
      <c r="X7638" s="5">
        <f t="shared" si="1079"/>
        <v>0</v>
      </c>
    </row>
    <row r="7639" spans="1:24" x14ac:dyDescent="0.15">
      <c r="A7639" s="7">
        <v>7638</v>
      </c>
      <c r="B7639" s="7">
        <v>11</v>
      </c>
      <c r="C7639" s="7">
        <v>15</v>
      </c>
      <c r="D7639" s="7">
        <v>6</v>
      </c>
      <c r="E7639" s="7">
        <v>319</v>
      </c>
      <c r="F7639" s="7">
        <v>1.7</v>
      </c>
      <c r="G7639" s="7">
        <v>0</v>
      </c>
      <c r="H7639" s="7">
        <f t="shared" si="1071"/>
        <v>3</v>
      </c>
      <c r="I7639" s="16">
        <f t="shared" si="1072"/>
        <v>45245</v>
      </c>
      <c r="J7639" s="17">
        <v>0.2407</v>
      </c>
      <c r="K7639" s="18">
        <f>G7639*结论【关键目标】!C$27*0.7735*0.001</f>
        <v>0</v>
      </c>
      <c r="L7639" s="5">
        <v>-26028.286990000001</v>
      </c>
      <c r="M7639" s="5">
        <f>ABS(IF(L7639&lt;=0,L7639/耗电量关键数据!$B$6/1000,L7639/耗电量关键数据!$B$5/1000))</f>
        <v>10.411314796000001</v>
      </c>
      <c r="N7639" s="5">
        <f>电气设备逐时使用率计算!H7615</f>
        <v>1.1688450000000001</v>
      </c>
      <c r="O7639" s="5">
        <f>灯光逐时使用率计算!H7615</f>
        <v>0.37403039999999999</v>
      </c>
      <c r="P7639" s="19">
        <f t="shared" si="1073"/>
        <v>11.954190196000001</v>
      </c>
      <c r="Q7639" s="19">
        <f t="shared" si="1077"/>
        <v>0</v>
      </c>
      <c r="R7639" s="20">
        <f t="shared" si="1074"/>
        <v>0</v>
      </c>
      <c r="S7639" s="20">
        <f t="shared" si="1078"/>
        <v>0</v>
      </c>
      <c r="T7639" s="20">
        <f>IF((T7638+R7639)&lt;0,0,IF((T7638+R7639)&gt;结论【关键目标】!C$28,结论【关键目标】!C$28,T7638+R7639))</f>
        <v>0</v>
      </c>
      <c r="U7639" s="19">
        <f>IF((T7638+R7639)&lt;结论【关键目标】!$C$28,0,(发电量计算【计算逻辑页】!R7639+发电量计算【计算逻辑页】!T7638-结论【关键目标】!$C$28))</f>
        <v>0</v>
      </c>
      <c r="V7639" s="5">
        <f t="shared" si="1075"/>
        <v>0</v>
      </c>
      <c r="W7639" s="5">
        <f t="shared" si="1076"/>
        <v>0</v>
      </c>
      <c r="X7639" s="5">
        <f t="shared" si="1079"/>
        <v>0</v>
      </c>
    </row>
    <row r="7640" spans="1:24" x14ac:dyDescent="0.15">
      <c r="A7640" s="7">
        <v>7639</v>
      </c>
      <c r="B7640" s="7">
        <v>11</v>
      </c>
      <c r="C7640" s="7">
        <v>15</v>
      </c>
      <c r="D7640" s="7">
        <v>7</v>
      </c>
      <c r="E7640" s="7">
        <v>319</v>
      </c>
      <c r="F7640" s="7">
        <v>0</v>
      </c>
      <c r="G7640" s="7">
        <v>0</v>
      </c>
      <c r="H7640" s="7">
        <f t="shared" si="1071"/>
        <v>3</v>
      </c>
      <c r="I7640" s="16">
        <f t="shared" si="1072"/>
        <v>45245</v>
      </c>
      <c r="J7640" s="17">
        <v>0.2407</v>
      </c>
      <c r="K7640" s="18">
        <f>G7640*结论【关键目标】!C$27*0.7735*0.001</f>
        <v>0</v>
      </c>
      <c r="L7640" s="5">
        <v>-17885.09605</v>
      </c>
      <c r="M7640" s="5">
        <f>ABS(IF(L7640&lt;=0,L7640/耗电量关键数据!$B$6/1000,L7640/耗电量关键数据!$B$5/1000))</f>
        <v>7.15403842</v>
      </c>
      <c r="N7640" s="5">
        <f>电气设备逐时使用率计算!H7616</f>
        <v>2.3376900000000003</v>
      </c>
      <c r="O7640" s="5">
        <f>灯光逐时使用率计算!H7616</f>
        <v>1.2467680000000001</v>
      </c>
      <c r="P7640" s="19">
        <f t="shared" si="1073"/>
        <v>10.738496420000001</v>
      </c>
      <c r="Q7640" s="19">
        <f t="shared" si="1077"/>
        <v>0</v>
      </c>
      <c r="R7640" s="20">
        <f t="shared" si="1074"/>
        <v>0</v>
      </c>
      <c r="S7640" s="20">
        <f t="shared" si="1078"/>
        <v>0</v>
      </c>
      <c r="T7640" s="20">
        <f>IF((T7639+R7640)&lt;0,0,IF((T7639+R7640)&gt;结论【关键目标】!C$28,结论【关键目标】!C$28,T7639+R7640))</f>
        <v>0</v>
      </c>
      <c r="U7640" s="19">
        <f>IF((T7639+R7640)&lt;结论【关键目标】!$C$28,0,(发电量计算【计算逻辑页】!R7640+发电量计算【计算逻辑页】!T7639-结论【关键目标】!$C$28))</f>
        <v>0</v>
      </c>
      <c r="V7640" s="5">
        <f t="shared" si="1075"/>
        <v>0</v>
      </c>
      <c r="W7640" s="5">
        <f t="shared" si="1076"/>
        <v>0</v>
      </c>
      <c r="X7640" s="5">
        <f t="shared" si="1079"/>
        <v>0</v>
      </c>
    </row>
    <row r="7641" spans="1:24" x14ac:dyDescent="0.15">
      <c r="A7641" s="7">
        <v>7640</v>
      </c>
      <c r="B7641" s="7">
        <v>11</v>
      </c>
      <c r="C7641" s="7">
        <v>15</v>
      </c>
      <c r="D7641" s="7">
        <v>8</v>
      </c>
      <c r="E7641" s="7">
        <v>319</v>
      </c>
      <c r="F7641" s="7">
        <v>0</v>
      </c>
      <c r="G7641" s="7">
        <v>94.9</v>
      </c>
      <c r="H7641" s="7">
        <f t="shared" si="1071"/>
        <v>3</v>
      </c>
      <c r="I7641" s="16">
        <f t="shared" si="1072"/>
        <v>45245</v>
      </c>
      <c r="J7641" s="17">
        <v>0.70809999999999995</v>
      </c>
      <c r="K7641" s="18">
        <f>G7641*结论【关键目标】!C$27*0.7735*0.001</f>
        <v>8.8086180000000009</v>
      </c>
      <c r="L7641" s="5">
        <v>-15789.66336</v>
      </c>
      <c r="M7641" s="5">
        <f>ABS(IF(L7641&lt;=0,L7641/耗电量关键数据!$B$6/1000,L7641/耗电量关键数据!$B$5/1000))</f>
        <v>6.3158653439999997</v>
      </c>
      <c r="N7641" s="5">
        <f>电气设备逐时使用率计算!H7617</f>
        <v>11.688450000000001</v>
      </c>
      <c r="O7641" s="5">
        <f>灯光逐时使用率计算!H7617</f>
        <v>6.2338399999999998</v>
      </c>
      <c r="P7641" s="19">
        <f t="shared" si="1073"/>
        <v>24.238155344000003</v>
      </c>
      <c r="Q7641" s="19">
        <f t="shared" si="1077"/>
        <v>0</v>
      </c>
      <c r="R7641" s="20">
        <f t="shared" si="1074"/>
        <v>8.8086180000000009</v>
      </c>
      <c r="S7641" s="20">
        <f t="shared" si="1078"/>
        <v>0</v>
      </c>
      <c r="T7641" s="20">
        <f>IF((T7640+R7641)&lt;0,0,IF((T7640+R7641)&gt;结论【关键目标】!C$28,结论【关键目标】!C$28,T7640+R7641))</f>
        <v>8.8086180000000009</v>
      </c>
      <c r="U7641" s="19">
        <f>IF((T7640+R7641)&lt;结论【关键目标】!$C$28,0,(发电量计算【计算逻辑页】!R7641+发电量计算【计算逻辑页】!T7640-结论【关键目标】!$C$28))</f>
        <v>0</v>
      </c>
      <c r="V7641" s="5">
        <f t="shared" si="1075"/>
        <v>0</v>
      </c>
      <c r="W7641" s="5">
        <f t="shared" si="1076"/>
        <v>6.2373824058</v>
      </c>
      <c r="X7641" s="5">
        <f t="shared" si="1079"/>
        <v>0</v>
      </c>
    </row>
    <row r="7642" spans="1:24" x14ac:dyDescent="0.15">
      <c r="A7642" s="7">
        <v>7641</v>
      </c>
      <c r="B7642" s="7">
        <v>11</v>
      </c>
      <c r="C7642" s="7">
        <v>15</v>
      </c>
      <c r="D7642" s="7">
        <v>9</v>
      </c>
      <c r="E7642" s="7">
        <v>319</v>
      </c>
      <c r="F7642" s="7">
        <v>1.4</v>
      </c>
      <c r="G7642" s="7">
        <v>157.5</v>
      </c>
      <c r="H7642" s="7">
        <f t="shared" si="1071"/>
        <v>3</v>
      </c>
      <c r="I7642" s="16">
        <f t="shared" si="1072"/>
        <v>45245</v>
      </c>
      <c r="J7642" s="17">
        <v>0.70809999999999995</v>
      </c>
      <c r="K7642" s="18">
        <f>G7642*结论【关键目标】!C$27*0.7735*0.001</f>
        <v>14.619149999999999</v>
      </c>
      <c r="L7642" s="5">
        <v>0</v>
      </c>
      <c r="M7642" s="5">
        <f>ABS(IF(L7642&lt;=0,L7642/耗电量关键数据!$B$6/1000,L7642/耗电量关键数据!$B$5/1000))</f>
        <v>0</v>
      </c>
      <c r="N7642" s="5">
        <f>电气设备逐时使用率计算!H7618</f>
        <v>22.208055000000002</v>
      </c>
      <c r="O7642" s="5">
        <f>灯光逐时使用率计算!H7618</f>
        <v>11.844296</v>
      </c>
      <c r="P7642" s="19">
        <f t="shared" si="1073"/>
        <v>34.052351000000002</v>
      </c>
      <c r="Q7642" s="19">
        <f t="shared" si="1077"/>
        <v>0</v>
      </c>
      <c r="R7642" s="20">
        <f t="shared" si="1074"/>
        <v>14.619149999999999</v>
      </c>
      <c r="S7642" s="20">
        <f t="shared" si="1078"/>
        <v>0</v>
      </c>
      <c r="T7642" s="20">
        <f>IF((T7641+R7642)&lt;0,0,IF((T7641+R7642)&gt;结论【关键目标】!C$28,结论【关键目标】!C$28,T7641+R7642))</f>
        <v>22</v>
      </c>
      <c r="U7642" s="19">
        <f>IF((T7641+R7642)&lt;结论【关键目标】!$C$28,0,(发电量计算【计算逻辑页】!R7642+发电量计算【计算逻辑页】!T7641-结论【关键目标】!$C$28))</f>
        <v>1.4277680000000004</v>
      </c>
      <c r="V7642" s="5">
        <f t="shared" si="1075"/>
        <v>0.49971880000000007</v>
      </c>
      <c r="W7642" s="5">
        <f t="shared" si="1076"/>
        <v>10.351820114999999</v>
      </c>
      <c r="X7642" s="5">
        <f t="shared" si="1079"/>
        <v>0</v>
      </c>
    </row>
    <row r="7643" spans="1:24" x14ac:dyDescent="0.15">
      <c r="A7643" s="7">
        <v>7642</v>
      </c>
      <c r="B7643" s="7">
        <v>11</v>
      </c>
      <c r="C7643" s="7">
        <v>15</v>
      </c>
      <c r="D7643" s="7">
        <v>10</v>
      </c>
      <c r="E7643" s="7">
        <v>319</v>
      </c>
      <c r="F7643" s="7">
        <v>0</v>
      </c>
      <c r="G7643" s="7">
        <v>250.9</v>
      </c>
      <c r="H7643" s="7">
        <f t="shared" si="1071"/>
        <v>3</v>
      </c>
      <c r="I7643" s="16">
        <f t="shared" si="1072"/>
        <v>45245</v>
      </c>
      <c r="J7643" s="17">
        <v>0.70809999999999995</v>
      </c>
      <c r="K7643" s="18">
        <f>G7643*结论【关键目标】!C$27*0.7735*0.001</f>
        <v>23.288538000000003</v>
      </c>
      <c r="L7643" s="5">
        <v>0</v>
      </c>
      <c r="M7643" s="5">
        <f>ABS(IF(L7643&lt;=0,L7643/耗电量关键数据!$B$6/1000,L7643/耗电量关键数据!$B$5/1000))</f>
        <v>0</v>
      </c>
      <c r="N7643" s="5">
        <f>电气设备逐时使用率计算!H7619</f>
        <v>22.208055000000002</v>
      </c>
      <c r="O7643" s="5">
        <f>灯光逐时使用率计算!H7619</f>
        <v>11.844296</v>
      </c>
      <c r="P7643" s="19">
        <f t="shared" si="1073"/>
        <v>34.052351000000002</v>
      </c>
      <c r="Q7643" s="19">
        <f t="shared" si="1077"/>
        <v>0</v>
      </c>
      <c r="R7643" s="20">
        <f t="shared" si="1074"/>
        <v>23.288538000000003</v>
      </c>
      <c r="S7643" s="20">
        <f t="shared" si="1078"/>
        <v>0</v>
      </c>
      <c r="T7643" s="20">
        <f>IF((T7642+R7643)&lt;0,0,IF((T7642+R7643)&gt;结论【关键目标】!C$28,结论【关键目标】!C$28,T7642+R7643))</f>
        <v>22</v>
      </c>
      <c r="U7643" s="19">
        <f>IF((T7642+R7643)&lt;结论【关键目标】!$C$28,0,(发电量计算【计算逻辑页】!R7643+发电量计算【计算逻辑页】!T7642-结论【关键目标】!$C$28))</f>
        <v>23.288538000000003</v>
      </c>
      <c r="V7643" s="5">
        <f t="shared" si="1075"/>
        <v>8.1509882999999999</v>
      </c>
      <c r="W7643" s="5">
        <f t="shared" si="1076"/>
        <v>16.490613757800002</v>
      </c>
      <c r="X7643" s="5">
        <f t="shared" si="1079"/>
        <v>0</v>
      </c>
    </row>
    <row r="7644" spans="1:24" x14ac:dyDescent="0.15">
      <c r="A7644" s="7">
        <v>7643</v>
      </c>
      <c r="B7644" s="7">
        <v>11</v>
      </c>
      <c r="C7644" s="7">
        <v>15</v>
      </c>
      <c r="D7644" s="7">
        <v>11</v>
      </c>
      <c r="E7644" s="7">
        <v>319</v>
      </c>
      <c r="F7644" s="7">
        <v>1</v>
      </c>
      <c r="G7644" s="7">
        <v>287.89999999999998</v>
      </c>
      <c r="H7644" s="7">
        <f t="shared" si="1071"/>
        <v>3</v>
      </c>
      <c r="I7644" s="16">
        <f t="shared" si="1072"/>
        <v>45245</v>
      </c>
      <c r="J7644" s="17">
        <v>1.2267999999999999</v>
      </c>
      <c r="K7644" s="18">
        <f>G7644*结论【关键目标】!C$27*0.7735*0.001</f>
        <v>26.722878000000001</v>
      </c>
      <c r="L7644" s="5">
        <v>0</v>
      </c>
      <c r="M7644" s="5">
        <f>ABS(IF(L7644&lt;=0,L7644/耗电量关键数据!$B$6/1000,L7644/耗电量关键数据!$B$5/1000))</f>
        <v>0</v>
      </c>
      <c r="N7644" s="5">
        <f>电气设备逐时使用率计算!H7620</f>
        <v>22.208055000000002</v>
      </c>
      <c r="O7644" s="5">
        <f>灯光逐时使用率计算!H7620</f>
        <v>11.844296</v>
      </c>
      <c r="P7644" s="19">
        <f t="shared" si="1073"/>
        <v>34.052351000000002</v>
      </c>
      <c r="Q7644" s="19">
        <f t="shared" si="1077"/>
        <v>34.052351000000002</v>
      </c>
      <c r="R7644" s="20">
        <f t="shared" si="1074"/>
        <v>-7.3294730000000001</v>
      </c>
      <c r="S7644" s="20">
        <f t="shared" si="1078"/>
        <v>7.3294730000000001</v>
      </c>
      <c r="T7644" s="20">
        <f>IF((T7643+R7644)&lt;0,0,IF((T7643+R7644)&gt;结论【关键目标】!C$28,结论【关键目标】!C$28,T7643+R7644))</f>
        <v>14.670527</v>
      </c>
      <c r="U7644" s="19">
        <f>IF((T7643+R7644)&lt;结论【关键目标】!$C$28,0,(发电量计算【计算逻辑页】!R7644+发电量计算【计算逻辑页】!T7643-结论【关键目标】!$C$28))</f>
        <v>0</v>
      </c>
      <c r="V7644" s="5">
        <f t="shared" si="1075"/>
        <v>0</v>
      </c>
      <c r="W7644" s="5">
        <f t="shared" si="1076"/>
        <v>32.783626730400002</v>
      </c>
      <c r="X7644" s="5">
        <f t="shared" si="1079"/>
        <v>6.4264819263999993</v>
      </c>
    </row>
    <row r="7645" spans="1:24" x14ac:dyDescent="0.15">
      <c r="A7645" s="7">
        <v>7644</v>
      </c>
      <c r="B7645" s="7">
        <v>11</v>
      </c>
      <c r="C7645" s="7">
        <v>15</v>
      </c>
      <c r="D7645" s="7">
        <v>12</v>
      </c>
      <c r="E7645" s="7">
        <v>319</v>
      </c>
      <c r="F7645" s="7">
        <v>1.9</v>
      </c>
      <c r="G7645" s="7">
        <v>314.5</v>
      </c>
      <c r="H7645" s="7">
        <f t="shared" si="1071"/>
        <v>3</v>
      </c>
      <c r="I7645" s="16">
        <f t="shared" si="1072"/>
        <v>45245</v>
      </c>
      <c r="J7645" s="17">
        <v>1.2267999999999999</v>
      </c>
      <c r="K7645" s="18">
        <f>G7645*结论【关键目标】!C$27*0.7735*0.001</f>
        <v>29.191890000000001</v>
      </c>
      <c r="L7645" s="5">
        <v>0</v>
      </c>
      <c r="M7645" s="5">
        <f>ABS(IF(L7645&lt;=0,L7645/耗电量关键数据!$B$6/1000,L7645/耗电量关键数据!$B$5/1000))</f>
        <v>0</v>
      </c>
      <c r="N7645" s="5">
        <f>电气设备逐时使用率计算!H7621</f>
        <v>11.688450000000001</v>
      </c>
      <c r="O7645" s="5">
        <f>灯光逐时使用率计算!H7621</f>
        <v>9.9741440000000008</v>
      </c>
      <c r="P7645" s="19">
        <f t="shared" si="1073"/>
        <v>21.662594000000002</v>
      </c>
      <c r="Q7645" s="19">
        <f t="shared" si="1077"/>
        <v>21.662594000000002</v>
      </c>
      <c r="R7645" s="20">
        <f t="shared" si="1074"/>
        <v>7.5292959999999987</v>
      </c>
      <c r="S7645" s="20">
        <f t="shared" si="1078"/>
        <v>0</v>
      </c>
      <c r="T7645" s="20">
        <f>IF((T7644+R7645)&lt;0,0,IF((T7644+R7645)&gt;结论【关键目标】!C$28,结论【关键目标】!C$28,T7644+R7645))</f>
        <v>22</v>
      </c>
      <c r="U7645" s="19">
        <f>IF((T7644+R7645)&lt;结论【关键目标】!$C$28,0,(发电量计算【计算逻辑页】!R7645+发电量计算【计算逻辑页】!T7644-结论【关键目标】!$C$28))</f>
        <v>0.19982299999999853</v>
      </c>
      <c r="V7645" s="5">
        <f t="shared" si="1075"/>
        <v>6.9938049999999474E-2</v>
      </c>
      <c r="W7645" s="5">
        <f t="shared" si="1076"/>
        <v>26.5756703192</v>
      </c>
      <c r="X7645" s="5">
        <f t="shared" si="1079"/>
        <v>0</v>
      </c>
    </row>
    <row r="7646" spans="1:24" x14ac:dyDescent="0.15">
      <c r="A7646" s="7">
        <v>7645</v>
      </c>
      <c r="B7646" s="7">
        <v>11</v>
      </c>
      <c r="C7646" s="7">
        <v>15</v>
      </c>
      <c r="D7646" s="7">
        <v>13</v>
      </c>
      <c r="E7646" s="7">
        <v>319</v>
      </c>
      <c r="F7646" s="7">
        <v>2</v>
      </c>
      <c r="G7646" s="7">
        <v>331.9</v>
      </c>
      <c r="H7646" s="7">
        <f t="shared" si="1071"/>
        <v>3</v>
      </c>
      <c r="I7646" s="16">
        <f t="shared" si="1072"/>
        <v>45245</v>
      </c>
      <c r="J7646" s="17">
        <v>1.2267999999999999</v>
      </c>
      <c r="K7646" s="18">
        <f>G7646*结论【关键目标】!C$27*0.7735*0.001</f>
        <v>30.806957999999998</v>
      </c>
      <c r="L7646" s="5">
        <v>0</v>
      </c>
      <c r="M7646" s="5">
        <f>ABS(IF(L7646&lt;=0,L7646/耗电量关键数据!$B$6/1000,L7646/耗电量关键数据!$B$5/1000))</f>
        <v>0</v>
      </c>
      <c r="N7646" s="5">
        <f>电气设备逐时使用率计算!H7622</f>
        <v>11.688450000000001</v>
      </c>
      <c r="O7646" s="5">
        <f>灯光逐时使用率计算!H7622</f>
        <v>9.9741440000000008</v>
      </c>
      <c r="P7646" s="19">
        <f t="shared" si="1073"/>
        <v>21.662594000000002</v>
      </c>
      <c r="Q7646" s="19">
        <f t="shared" si="1077"/>
        <v>21.662594000000002</v>
      </c>
      <c r="R7646" s="20">
        <f t="shared" si="1074"/>
        <v>9.1443639999999959</v>
      </c>
      <c r="S7646" s="20">
        <f t="shared" si="1078"/>
        <v>0</v>
      </c>
      <c r="T7646" s="20">
        <f>IF((T7645+R7646)&lt;0,0,IF((T7645+R7646)&gt;结论【关键目标】!C$28,结论【关键目标】!C$28,T7645+R7646))</f>
        <v>22</v>
      </c>
      <c r="U7646" s="19">
        <f>IF((T7645+R7646)&lt;结论【关键目标】!$C$28,0,(发电量计算【计算逻辑页】!R7646+发电量计算【计算逻辑页】!T7645-结论【关键目标】!$C$28))</f>
        <v>9.1443639999999959</v>
      </c>
      <c r="V7646" s="5">
        <f t="shared" si="1075"/>
        <v>3.2005273999999986</v>
      </c>
      <c r="W7646" s="5">
        <f t="shared" si="1076"/>
        <v>26.5756703192</v>
      </c>
      <c r="X7646" s="5">
        <f t="shared" si="1079"/>
        <v>0</v>
      </c>
    </row>
    <row r="7647" spans="1:24" x14ac:dyDescent="0.15">
      <c r="A7647" s="7">
        <v>7646</v>
      </c>
      <c r="B7647" s="7">
        <v>11</v>
      </c>
      <c r="C7647" s="7">
        <v>15</v>
      </c>
      <c r="D7647" s="7">
        <v>14</v>
      </c>
      <c r="E7647" s="7">
        <v>319</v>
      </c>
      <c r="F7647" s="7">
        <v>3</v>
      </c>
      <c r="G7647" s="7">
        <v>286</v>
      </c>
      <c r="H7647" s="7">
        <f t="shared" si="1071"/>
        <v>3</v>
      </c>
      <c r="I7647" s="16">
        <f t="shared" si="1072"/>
        <v>45245</v>
      </c>
      <c r="J7647" s="17">
        <v>1.2267999999999999</v>
      </c>
      <c r="K7647" s="18">
        <f>G7647*结论【关键目标】!C$27*0.7735*0.001</f>
        <v>26.546520000000001</v>
      </c>
      <c r="L7647" s="5">
        <v>0</v>
      </c>
      <c r="M7647" s="5">
        <f>ABS(IF(L7647&lt;=0,L7647/耗电量关键数据!$B$6/1000,L7647/耗电量关键数据!$B$5/1000))</f>
        <v>0</v>
      </c>
      <c r="N7647" s="5">
        <f>电气设备逐时使用率计算!H7623</f>
        <v>22.208055000000002</v>
      </c>
      <c r="O7647" s="5">
        <f>灯光逐时使用率计算!H7623</f>
        <v>11.844296</v>
      </c>
      <c r="P7647" s="19">
        <f t="shared" si="1073"/>
        <v>34.052351000000002</v>
      </c>
      <c r="Q7647" s="19">
        <f t="shared" si="1077"/>
        <v>34.052351000000002</v>
      </c>
      <c r="R7647" s="20">
        <f t="shared" si="1074"/>
        <v>-7.5058310000000006</v>
      </c>
      <c r="S7647" s="20">
        <f t="shared" si="1078"/>
        <v>7.5058310000000006</v>
      </c>
      <c r="T7647" s="20">
        <f>IF((T7646+R7647)&lt;0,0,IF((T7646+R7647)&gt;结论【关键目标】!C$28,结论【关键目标】!C$28,T7646+R7647))</f>
        <v>14.494168999999999</v>
      </c>
      <c r="U7647" s="19">
        <f>IF((T7646+R7647)&lt;结论【关键目标】!$C$28,0,(发电量计算【计算逻辑页】!R7647+发电量计算【计算逻辑页】!T7646-结论【关键目标】!$C$28))</f>
        <v>0</v>
      </c>
      <c r="V7647" s="5">
        <f t="shared" si="1075"/>
        <v>0</v>
      </c>
      <c r="W7647" s="5">
        <f t="shared" si="1076"/>
        <v>32.567270735999998</v>
      </c>
      <c r="X7647" s="5">
        <f t="shared" si="1079"/>
        <v>6.5811126207999999</v>
      </c>
    </row>
    <row r="7648" spans="1:24" x14ac:dyDescent="0.15">
      <c r="A7648" s="7">
        <v>7647</v>
      </c>
      <c r="B7648" s="7">
        <v>11</v>
      </c>
      <c r="C7648" s="7">
        <v>15</v>
      </c>
      <c r="D7648" s="7">
        <v>15</v>
      </c>
      <c r="E7648" s="7">
        <v>319</v>
      </c>
      <c r="F7648" s="7">
        <v>3</v>
      </c>
      <c r="G7648" s="7">
        <v>177.1</v>
      </c>
      <c r="H7648" s="7">
        <f t="shared" si="1071"/>
        <v>3</v>
      </c>
      <c r="I7648" s="16">
        <f t="shared" si="1072"/>
        <v>45245</v>
      </c>
      <c r="J7648" s="17">
        <v>1.2267999999999999</v>
      </c>
      <c r="K7648" s="18">
        <f>G7648*结论【关键目标】!C$27*0.7735*0.001</f>
        <v>16.438421999999999</v>
      </c>
      <c r="L7648" s="5">
        <v>0</v>
      </c>
      <c r="M7648" s="5">
        <f>ABS(IF(L7648&lt;=0,L7648/耗电量关键数据!$B$6/1000,L7648/耗电量关键数据!$B$5/1000))</f>
        <v>0</v>
      </c>
      <c r="N7648" s="5">
        <f>电气设备逐时使用率计算!H7624</f>
        <v>22.208055000000002</v>
      </c>
      <c r="O7648" s="5">
        <f>灯光逐时使用率计算!H7624</f>
        <v>11.844296</v>
      </c>
      <c r="P7648" s="19">
        <f t="shared" si="1073"/>
        <v>34.052351000000002</v>
      </c>
      <c r="Q7648" s="19">
        <f t="shared" si="1077"/>
        <v>34.052351000000002</v>
      </c>
      <c r="R7648" s="20">
        <f t="shared" si="1074"/>
        <v>-17.613929000000002</v>
      </c>
      <c r="S7648" s="20">
        <f t="shared" si="1078"/>
        <v>17.613929000000002</v>
      </c>
      <c r="T7648" s="20">
        <f>IF((T7647+R7648)&lt;0,0,IF((T7647+R7648)&gt;结论【关键目标】!C$28,结论【关键目标】!C$28,T7647+R7648))</f>
        <v>0</v>
      </c>
      <c r="U7648" s="19">
        <f>IF((T7647+R7648)&lt;结论【关键目标】!$C$28,0,(发电量计算【计算逻辑页】!R7648+发电量计算【计算逻辑页】!T7647-结论【关键目标】!$C$28))</f>
        <v>0</v>
      </c>
      <c r="V7648" s="5">
        <f t="shared" si="1075"/>
        <v>0</v>
      </c>
      <c r="W7648" s="5">
        <f t="shared" si="1076"/>
        <v>20.166656109599998</v>
      </c>
      <c r="X7648" s="5">
        <f t="shared" si="1079"/>
        <v>0</v>
      </c>
    </row>
    <row r="7649" spans="1:24" x14ac:dyDescent="0.15">
      <c r="A7649" s="7">
        <v>7648</v>
      </c>
      <c r="B7649" s="7">
        <v>11</v>
      </c>
      <c r="C7649" s="7">
        <v>15</v>
      </c>
      <c r="D7649" s="7">
        <v>16</v>
      </c>
      <c r="E7649" s="7">
        <v>319</v>
      </c>
      <c r="F7649" s="7">
        <v>3</v>
      </c>
      <c r="G7649" s="7">
        <v>53.2</v>
      </c>
      <c r="H7649" s="7">
        <f t="shared" si="1071"/>
        <v>3</v>
      </c>
      <c r="I7649" s="16">
        <f t="shared" si="1072"/>
        <v>45245</v>
      </c>
      <c r="J7649" s="17">
        <v>0.70809999999999995</v>
      </c>
      <c r="K7649" s="18">
        <f>G7649*结论【关键目标】!C$27*0.7735*0.001</f>
        <v>4.9380239999999995</v>
      </c>
      <c r="L7649" s="5">
        <v>0</v>
      </c>
      <c r="M7649" s="5">
        <f>ABS(IF(L7649&lt;=0,L7649/耗电量关键数据!$B$6/1000,L7649/耗电量关键数据!$B$5/1000))</f>
        <v>0</v>
      </c>
      <c r="N7649" s="5">
        <f>电气设备逐时使用率计算!H7625</f>
        <v>22.208055000000002</v>
      </c>
      <c r="O7649" s="5">
        <f>灯光逐时使用率计算!H7625</f>
        <v>11.844296</v>
      </c>
      <c r="P7649" s="19">
        <f t="shared" si="1073"/>
        <v>34.052351000000002</v>
      </c>
      <c r="Q7649" s="19">
        <f t="shared" si="1077"/>
        <v>0</v>
      </c>
      <c r="R7649" s="20">
        <f t="shared" si="1074"/>
        <v>4.9380239999999995</v>
      </c>
      <c r="S7649" s="20">
        <f t="shared" si="1078"/>
        <v>0</v>
      </c>
      <c r="T7649" s="20">
        <f>IF((T7648+R7649)&lt;0,0,IF((T7648+R7649)&gt;结论【关键目标】!C$28,结论【关键目标】!C$28,T7648+R7649))</f>
        <v>4.9380239999999995</v>
      </c>
      <c r="U7649" s="19">
        <f>IF((T7648+R7649)&lt;结论【关键目标】!$C$28,0,(发电量计算【计算逻辑页】!R7649+发电量计算【计算逻辑页】!T7648-结论【关键目标】!$C$28))</f>
        <v>0</v>
      </c>
      <c r="V7649" s="5">
        <f t="shared" si="1075"/>
        <v>0</v>
      </c>
      <c r="W7649" s="5">
        <f t="shared" si="1076"/>
        <v>3.4966147943999992</v>
      </c>
      <c r="X7649" s="5">
        <f t="shared" si="1079"/>
        <v>0</v>
      </c>
    </row>
    <row r="7650" spans="1:24" x14ac:dyDescent="0.15">
      <c r="A7650" s="7">
        <v>7649</v>
      </c>
      <c r="B7650" s="7">
        <v>11</v>
      </c>
      <c r="C7650" s="7">
        <v>15</v>
      </c>
      <c r="D7650" s="7">
        <v>17</v>
      </c>
      <c r="E7650" s="7">
        <v>319</v>
      </c>
      <c r="F7650" s="7">
        <v>2</v>
      </c>
      <c r="G7650" s="7">
        <v>0</v>
      </c>
      <c r="H7650" s="7">
        <f t="shared" si="1071"/>
        <v>3</v>
      </c>
      <c r="I7650" s="16">
        <f t="shared" si="1072"/>
        <v>45245</v>
      </c>
      <c r="J7650" s="17">
        <v>0.70809999999999995</v>
      </c>
      <c r="K7650" s="18">
        <f>G7650*结论【关键目标】!C$27*0.7735*0.001</f>
        <v>0</v>
      </c>
      <c r="L7650" s="5">
        <v>0</v>
      </c>
      <c r="M7650" s="5">
        <f>ABS(IF(L7650&lt;=0,L7650/耗电量关键数据!$B$6/1000,L7650/耗电量关键数据!$B$5/1000))</f>
        <v>0</v>
      </c>
      <c r="N7650" s="5">
        <f>电气设备逐时使用率计算!H7626</f>
        <v>22.208055000000002</v>
      </c>
      <c r="O7650" s="5">
        <f>灯光逐时使用率计算!H7626</f>
        <v>11.844296</v>
      </c>
      <c r="P7650" s="19">
        <f t="shared" si="1073"/>
        <v>34.052351000000002</v>
      </c>
      <c r="Q7650" s="19">
        <f t="shared" si="1077"/>
        <v>0</v>
      </c>
      <c r="R7650" s="20">
        <f t="shared" si="1074"/>
        <v>0</v>
      </c>
      <c r="S7650" s="20">
        <f t="shared" si="1078"/>
        <v>0</v>
      </c>
      <c r="T7650" s="20">
        <f>IF((T7649+R7650)&lt;0,0,IF((T7649+R7650)&gt;结论【关键目标】!C$28,结论【关键目标】!C$28,T7649+R7650))</f>
        <v>4.9380239999999995</v>
      </c>
      <c r="U7650" s="19">
        <f>IF((T7649+R7650)&lt;结论【关键目标】!$C$28,0,(发电量计算【计算逻辑页】!R7650+发电量计算【计算逻辑页】!T7649-结论【关键目标】!$C$28))</f>
        <v>0</v>
      </c>
      <c r="V7650" s="5">
        <f t="shared" si="1075"/>
        <v>0</v>
      </c>
      <c r="W7650" s="5">
        <f t="shared" si="1076"/>
        <v>0</v>
      </c>
      <c r="X7650" s="5">
        <f t="shared" si="1079"/>
        <v>0</v>
      </c>
    </row>
    <row r="7651" spans="1:24" x14ac:dyDescent="0.15">
      <c r="A7651" s="7">
        <v>7650</v>
      </c>
      <c r="B7651" s="7">
        <v>11</v>
      </c>
      <c r="C7651" s="7">
        <v>15</v>
      </c>
      <c r="D7651" s="7">
        <v>18</v>
      </c>
      <c r="E7651" s="7">
        <v>319</v>
      </c>
      <c r="F7651" s="7">
        <v>1.7</v>
      </c>
      <c r="G7651" s="7">
        <v>0</v>
      </c>
      <c r="H7651" s="7">
        <f t="shared" si="1071"/>
        <v>3</v>
      </c>
      <c r="I7651" s="16">
        <f t="shared" si="1072"/>
        <v>45245</v>
      </c>
      <c r="J7651" s="17">
        <v>0.70809999999999995</v>
      </c>
      <c r="K7651" s="18">
        <f>G7651*结论【关键目标】!C$27*0.7735*0.001</f>
        <v>0</v>
      </c>
      <c r="L7651" s="5">
        <v>-11511.91115</v>
      </c>
      <c r="M7651" s="5">
        <f>ABS(IF(L7651&lt;=0,L7651/耗电量关键数据!$B$6/1000,L7651/耗电量关键数据!$B$5/1000))</f>
        <v>4.6047644600000002</v>
      </c>
      <c r="N7651" s="5">
        <f>电气设备逐时使用率计算!H7627</f>
        <v>7.0130699999999999</v>
      </c>
      <c r="O7651" s="5">
        <f>灯光逐时使用率计算!H7627</f>
        <v>3.7403040000000001</v>
      </c>
      <c r="P7651" s="19">
        <f t="shared" si="1073"/>
        <v>15.358138460000001</v>
      </c>
      <c r="Q7651" s="19">
        <f t="shared" si="1077"/>
        <v>0</v>
      </c>
      <c r="R7651" s="20">
        <f t="shared" si="1074"/>
        <v>0</v>
      </c>
      <c r="S7651" s="20">
        <f t="shared" si="1078"/>
        <v>0</v>
      </c>
      <c r="T7651" s="20">
        <f>IF((T7650+R7651)&lt;0,0,IF((T7650+R7651)&gt;结论【关键目标】!C$28,结论【关键目标】!C$28,T7650+R7651))</f>
        <v>4.9380239999999995</v>
      </c>
      <c r="U7651" s="19">
        <f>IF((T7650+R7651)&lt;结论【关键目标】!$C$28,0,(发电量计算【计算逻辑页】!R7651+发电量计算【计算逻辑页】!T7650-结论【关键目标】!$C$28))</f>
        <v>0</v>
      </c>
      <c r="V7651" s="5">
        <f t="shared" si="1075"/>
        <v>0</v>
      </c>
      <c r="W7651" s="5">
        <f t="shared" si="1076"/>
        <v>0</v>
      </c>
      <c r="X7651" s="5">
        <f t="shared" si="1079"/>
        <v>0</v>
      </c>
    </row>
    <row r="7652" spans="1:24" x14ac:dyDescent="0.15">
      <c r="A7652" s="7">
        <v>7651</v>
      </c>
      <c r="B7652" s="7">
        <v>11</v>
      </c>
      <c r="C7652" s="7">
        <v>15</v>
      </c>
      <c r="D7652" s="7">
        <v>19</v>
      </c>
      <c r="E7652" s="7">
        <v>319</v>
      </c>
      <c r="F7652" s="7">
        <v>0.9</v>
      </c>
      <c r="G7652" s="7">
        <v>0</v>
      </c>
      <c r="H7652" s="7">
        <f t="shared" si="1071"/>
        <v>3</v>
      </c>
      <c r="I7652" s="16">
        <f t="shared" si="1072"/>
        <v>45245</v>
      </c>
      <c r="J7652" s="17">
        <v>1.2267999999999999</v>
      </c>
      <c r="K7652" s="18">
        <f>G7652*结论【关键目标】!C$27*0.7735*0.001</f>
        <v>0</v>
      </c>
      <c r="L7652" s="5">
        <v>-3862.9591810000002</v>
      </c>
      <c r="M7652" s="5">
        <f>ABS(IF(L7652&lt;=0,L7652/耗电量关键数据!$B$6/1000,L7652/耗电量关键数据!$B$5/1000))</f>
        <v>1.5451836723999999</v>
      </c>
      <c r="N7652" s="5">
        <f>电气设备逐时使用率计算!H7628</f>
        <v>7.0130699999999999</v>
      </c>
      <c r="O7652" s="5">
        <f>灯光逐时使用率计算!H7628</f>
        <v>3.7403040000000001</v>
      </c>
      <c r="P7652" s="19">
        <f t="shared" si="1073"/>
        <v>12.298557672399999</v>
      </c>
      <c r="Q7652" s="19">
        <f t="shared" si="1077"/>
        <v>12.298557672399999</v>
      </c>
      <c r="R7652" s="20">
        <f t="shared" si="1074"/>
        <v>-12.298557672399999</v>
      </c>
      <c r="S7652" s="20">
        <f t="shared" si="1078"/>
        <v>12.298557672399999</v>
      </c>
      <c r="T7652" s="20">
        <f>IF((T7651+R7652)&lt;0,0,IF((T7651+R7652)&gt;结论【关键目标】!C$28,结论【关键目标】!C$28,T7651+R7652))</f>
        <v>0</v>
      </c>
      <c r="U7652" s="19">
        <f>IF((T7651+R7652)&lt;结论【关键目标】!$C$28,0,(发电量计算【计算逻辑页】!R7652+发电量计算【计算逻辑页】!T7651-结论【关键目标】!$C$28))</f>
        <v>0</v>
      </c>
      <c r="V7652" s="5">
        <f t="shared" si="1075"/>
        <v>0</v>
      </c>
      <c r="W7652" s="5">
        <f t="shared" si="1076"/>
        <v>0</v>
      </c>
      <c r="X7652" s="5">
        <f t="shared" si="1079"/>
        <v>0</v>
      </c>
    </row>
    <row r="7653" spans="1:24" x14ac:dyDescent="0.15">
      <c r="A7653" s="7">
        <v>7652</v>
      </c>
      <c r="B7653" s="7">
        <v>11</v>
      </c>
      <c r="C7653" s="7">
        <v>15</v>
      </c>
      <c r="D7653" s="7">
        <v>20</v>
      </c>
      <c r="E7653" s="7">
        <v>319</v>
      </c>
      <c r="F7653" s="7">
        <v>0</v>
      </c>
      <c r="G7653" s="7">
        <v>0</v>
      </c>
      <c r="H7653" s="7">
        <f t="shared" si="1071"/>
        <v>3</v>
      </c>
      <c r="I7653" s="16">
        <f t="shared" si="1072"/>
        <v>45245</v>
      </c>
      <c r="J7653" s="17">
        <v>1.2267999999999999</v>
      </c>
      <c r="K7653" s="18">
        <f>G7653*结论【关键目标】!C$27*0.7735*0.001</f>
        <v>0</v>
      </c>
      <c r="L7653" s="5">
        <v>-14245.332759999999</v>
      </c>
      <c r="M7653" s="5">
        <f>ABS(IF(L7653&lt;=0,L7653/耗电量关键数据!$B$6/1000,L7653/耗电量关键数据!$B$5/1000))</f>
        <v>5.6981331039999992</v>
      </c>
      <c r="N7653" s="5">
        <f>电气设备逐时使用率计算!H7629</f>
        <v>1.1688450000000001</v>
      </c>
      <c r="O7653" s="5">
        <f>灯光逐时使用率计算!H7629</f>
        <v>0.37403039999999999</v>
      </c>
      <c r="P7653" s="19">
        <f t="shared" si="1073"/>
        <v>7.241008503999999</v>
      </c>
      <c r="Q7653" s="19">
        <f t="shared" si="1077"/>
        <v>7.241008503999999</v>
      </c>
      <c r="R7653" s="20">
        <f t="shared" si="1074"/>
        <v>-7.241008503999999</v>
      </c>
      <c r="S7653" s="20">
        <f t="shared" si="1078"/>
        <v>7.241008503999999</v>
      </c>
      <c r="T7653" s="20">
        <f>IF((T7652+R7653)&lt;0,0,IF((T7652+R7653)&gt;结论【关键目标】!C$28,结论【关键目标】!C$28,T7652+R7653))</f>
        <v>0</v>
      </c>
      <c r="U7653" s="19">
        <f>IF((T7652+R7653)&lt;结论【关键目标】!$C$28,0,(发电量计算【计算逻辑页】!R7653+发电量计算【计算逻辑页】!T7652-结论【关键目标】!$C$28))</f>
        <v>0</v>
      </c>
      <c r="V7653" s="5">
        <f t="shared" si="1075"/>
        <v>0</v>
      </c>
      <c r="W7653" s="5">
        <f t="shared" si="1076"/>
        <v>0</v>
      </c>
      <c r="X7653" s="5">
        <f t="shared" si="1079"/>
        <v>0</v>
      </c>
    </row>
    <row r="7654" spans="1:24" x14ac:dyDescent="0.15">
      <c r="A7654" s="7">
        <v>7653</v>
      </c>
      <c r="B7654" s="7">
        <v>11</v>
      </c>
      <c r="C7654" s="7">
        <v>15</v>
      </c>
      <c r="D7654" s="7">
        <v>21</v>
      </c>
      <c r="E7654" s="7">
        <v>319</v>
      </c>
      <c r="F7654" s="7">
        <v>-0.9</v>
      </c>
      <c r="G7654" s="7">
        <v>0</v>
      </c>
      <c r="H7654" s="7">
        <f t="shared" si="1071"/>
        <v>3</v>
      </c>
      <c r="I7654" s="16">
        <f t="shared" si="1072"/>
        <v>45245</v>
      </c>
      <c r="J7654" s="17">
        <v>1.2267999999999999</v>
      </c>
      <c r="K7654" s="18">
        <f>G7654*结论【关键目标】!C$27*0.7735*0.001</f>
        <v>0</v>
      </c>
      <c r="L7654" s="5">
        <v>-18280.690490000001</v>
      </c>
      <c r="M7654" s="5">
        <f>ABS(IF(L7654&lt;=0,L7654/耗电量关键数据!$B$6/1000,L7654/耗电量关键数据!$B$5/1000))</f>
        <v>7.3122761960000009</v>
      </c>
      <c r="N7654" s="5">
        <f>电气设备逐时使用率计算!H7630</f>
        <v>1.1688450000000001</v>
      </c>
      <c r="O7654" s="5">
        <f>灯光逐时使用率计算!H7630</f>
        <v>0.37403039999999999</v>
      </c>
      <c r="P7654" s="19">
        <f t="shared" si="1073"/>
        <v>8.8551515960000007</v>
      </c>
      <c r="Q7654" s="19">
        <f t="shared" si="1077"/>
        <v>8.8551515960000007</v>
      </c>
      <c r="R7654" s="20">
        <f t="shared" si="1074"/>
        <v>-8.8551515960000007</v>
      </c>
      <c r="S7654" s="20">
        <f t="shared" si="1078"/>
        <v>8.8551515960000007</v>
      </c>
      <c r="T7654" s="20">
        <f>IF((T7653+R7654)&lt;0,0,IF((T7653+R7654)&gt;结论【关键目标】!C$28,结论【关键目标】!C$28,T7653+R7654))</f>
        <v>0</v>
      </c>
      <c r="U7654" s="19">
        <f>IF((T7653+R7654)&lt;结论【关键目标】!$C$28,0,(发电量计算【计算逻辑页】!R7654+发电量计算【计算逻辑页】!T7653-结论【关键目标】!$C$28))</f>
        <v>0</v>
      </c>
      <c r="V7654" s="5">
        <f t="shared" si="1075"/>
        <v>0</v>
      </c>
      <c r="W7654" s="5">
        <f t="shared" si="1076"/>
        <v>0</v>
      </c>
      <c r="X7654" s="5">
        <f t="shared" si="1079"/>
        <v>0</v>
      </c>
    </row>
    <row r="7655" spans="1:24" x14ac:dyDescent="0.15">
      <c r="A7655" s="7">
        <v>7654</v>
      </c>
      <c r="B7655" s="7">
        <v>11</v>
      </c>
      <c r="C7655" s="7">
        <v>15</v>
      </c>
      <c r="D7655" s="7">
        <v>22</v>
      </c>
      <c r="E7655" s="7">
        <v>319</v>
      </c>
      <c r="F7655" s="7">
        <v>-1</v>
      </c>
      <c r="G7655" s="7">
        <v>0</v>
      </c>
      <c r="H7655" s="7">
        <f t="shared" si="1071"/>
        <v>3</v>
      </c>
      <c r="I7655" s="16">
        <f t="shared" si="1072"/>
        <v>45245</v>
      </c>
      <c r="J7655" s="17">
        <v>0.70809999999999995</v>
      </c>
      <c r="K7655" s="18">
        <f>G7655*结论【关键目标】!C$27*0.7735*0.001</f>
        <v>0</v>
      </c>
      <c r="L7655" s="5">
        <v>-20719.739509999999</v>
      </c>
      <c r="M7655" s="5">
        <f>ABS(IF(L7655&lt;=0,L7655/耗电量关键数据!$B$6/1000,L7655/耗电量关键数据!$B$5/1000))</f>
        <v>8.2878958039999997</v>
      </c>
      <c r="N7655" s="5">
        <f>电气设备逐时使用率计算!H7631</f>
        <v>1.1688450000000001</v>
      </c>
      <c r="O7655" s="5">
        <f>灯光逐时使用率计算!H7631</f>
        <v>0.37403039999999999</v>
      </c>
      <c r="P7655" s="19">
        <f t="shared" si="1073"/>
        <v>9.8307712039999995</v>
      </c>
      <c r="Q7655" s="19">
        <f t="shared" si="1077"/>
        <v>0</v>
      </c>
      <c r="R7655" s="20">
        <f t="shared" si="1074"/>
        <v>0</v>
      </c>
      <c r="S7655" s="20">
        <f t="shared" si="1078"/>
        <v>0</v>
      </c>
      <c r="T7655" s="20">
        <f>IF((T7654+R7655)&lt;0,0,IF((T7654+R7655)&gt;结论【关键目标】!C$28,结论【关键目标】!C$28,T7654+R7655))</f>
        <v>0</v>
      </c>
      <c r="U7655" s="19">
        <f>IF((T7654+R7655)&lt;结论【关键目标】!$C$28,0,(发电量计算【计算逻辑页】!R7655+发电量计算【计算逻辑页】!T7654-结论【关键目标】!$C$28))</f>
        <v>0</v>
      </c>
      <c r="V7655" s="5">
        <f t="shared" si="1075"/>
        <v>0</v>
      </c>
      <c r="W7655" s="5">
        <f t="shared" si="1076"/>
        <v>0</v>
      </c>
      <c r="X7655" s="5">
        <f t="shared" si="1079"/>
        <v>0</v>
      </c>
    </row>
    <row r="7656" spans="1:24" x14ac:dyDescent="0.15">
      <c r="A7656" s="7">
        <v>7655</v>
      </c>
      <c r="B7656" s="7">
        <v>11</v>
      </c>
      <c r="C7656" s="7">
        <v>15</v>
      </c>
      <c r="D7656" s="7">
        <v>23</v>
      </c>
      <c r="E7656" s="7">
        <v>319</v>
      </c>
      <c r="F7656" s="7">
        <v>-1</v>
      </c>
      <c r="G7656" s="7">
        <v>0</v>
      </c>
      <c r="H7656" s="7">
        <f t="shared" si="1071"/>
        <v>3</v>
      </c>
      <c r="I7656" s="16">
        <f t="shared" si="1072"/>
        <v>45245</v>
      </c>
      <c r="J7656" s="17">
        <v>0.70809999999999995</v>
      </c>
      <c r="K7656" s="18">
        <f>G7656*结论【关键目标】!C$27*0.7735*0.001</f>
        <v>0</v>
      </c>
      <c r="L7656" s="5">
        <v>-22560.428240000001</v>
      </c>
      <c r="M7656" s="5">
        <f>ABS(IF(L7656&lt;=0,L7656/耗电量关键数据!$B$6/1000,L7656/耗电量关键数据!$B$5/1000))</f>
        <v>9.0241712960000005</v>
      </c>
      <c r="N7656" s="5">
        <f>电气设备逐时使用率计算!H7632</f>
        <v>1.1688450000000001</v>
      </c>
      <c r="O7656" s="5">
        <f>灯光逐时使用率计算!H7632</f>
        <v>0.37403039999999999</v>
      </c>
      <c r="P7656" s="19">
        <f t="shared" si="1073"/>
        <v>10.567046696</v>
      </c>
      <c r="Q7656" s="19">
        <f t="shared" si="1077"/>
        <v>0</v>
      </c>
      <c r="R7656" s="20">
        <f t="shared" si="1074"/>
        <v>0</v>
      </c>
      <c r="S7656" s="20">
        <f t="shared" si="1078"/>
        <v>0</v>
      </c>
      <c r="T7656" s="20">
        <f>IF((T7655+R7656)&lt;0,0,IF((T7655+R7656)&gt;结论【关键目标】!C$28,结论【关键目标】!C$28,T7655+R7656))</f>
        <v>0</v>
      </c>
      <c r="U7656" s="19">
        <f>IF((T7655+R7656)&lt;结论【关键目标】!$C$28,0,(发电量计算【计算逻辑页】!R7656+发电量计算【计算逻辑页】!T7655-结论【关键目标】!$C$28))</f>
        <v>0</v>
      </c>
      <c r="V7656" s="5">
        <f t="shared" si="1075"/>
        <v>0</v>
      </c>
      <c r="W7656" s="5">
        <f t="shared" si="1076"/>
        <v>0</v>
      </c>
      <c r="X7656" s="5">
        <f t="shared" si="1079"/>
        <v>0</v>
      </c>
    </row>
    <row r="7657" spans="1:24" x14ac:dyDescent="0.15">
      <c r="A7657" s="7">
        <v>7656</v>
      </c>
      <c r="B7657" s="7">
        <v>11</v>
      </c>
      <c r="C7657" s="7">
        <v>15</v>
      </c>
      <c r="D7657" s="7">
        <v>24</v>
      </c>
      <c r="E7657" s="7">
        <v>319</v>
      </c>
      <c r="F7657" s="7">
        <v>-1</v>
      </c>
      <c r="G7657" s="7">
        <v>0</v>
      </c>
      <c r="H7657" s="7">
        <f t="shared" si="1071"/>
        <v>3</v>
      </c>
      <c r="I7657" s="16">
        <f t="shared" si="1072"/>
        <v>45245</v>
      </c>
      <c r="J7657" s="17">
        <v>0.2407</v>
      </c>
      <c r="K7657" s="18">
        <f>G7657*结论【关键目标】!C$27*0.7735*0.001</f>
        <v>0</v>
      </c>
      <c r="L7657" s="5">
        <v>-24933.06681</v>
      </c>
      <c r="M7657" s="5">
        <f>ABS(IF(L7657&lt;=0,L7657/耗电量关键数据!$B$6/1000,L7657/耗电量关键数据!$B$5/1000))</f>
        <v>9.9732267239999999</v>
      </c>
      <c r="N7657" s="5">
        <f>电气设备逐时使用率计算!H7633</f>
        <v>1.1688450000000001</v>
      </c>
      <c r="O7657" s="5">
        <f>灯光逐时使用率计算!H7633</f>
        <v>0.37403039999999999</v>
      </c>
      <c r="P7657" s="19">
        <f t="shared" si="1073"/>
        <v>11.516102124000001</v>
      </c>
      <c r="Q7657" s="19">
        <f t="shared" si="1077"/>
        <v>0</v>
      </c>
      <c r="R7657" s="20">
        <f t="shared" si="1074"/>
        <v>0</v>
      </c>
      <c r="S7657" s="20">
        <f t="shared" si="1078"/>
        <v>0</v>
      </c>
      <c r="T7657" s="20">
        <f>IF((T7656+R7657)&lt;0,0,IF((T7656+R7657)&gt;结论【关键目标】!C$28,结论【关键目标】!C$28,T7656+R7657))</f>
        <v>0</v>
      </c>
      <c r="U7657" s="19">
        <f>IF((T7656+R7657)&lt;结论【关键目标】!$C$28,0,(发电量计算【计算逻辑页】!R7657+发电量计算【计算逻辑页】!T7656-结论【关键目标】!$C$28))</f>
        <v>0</v>
      </c>
      <c r="V7657" s="5">
        <f t="shared" si="1075"/>
        <v>0</v>
      </c>
      <c r="W7657" s="5">
        <f t="shared" si="1076"/>
        <v>0</v>
      </c>
      <c r="X7657" s="5">
        <f t="shared" si="1079"/>
        <v>0</v>
      </c>
    </row>
    <row r="7658" spans="1:24" x14ac:dyDescent="0.15">
      <c r="A7658" s="7">
        <v>7657</v>
      </c>
      <c r="B7658" s="7">
        <v>11</v>
      </c>
      <c r="C7658" s="7">
        <v>16</v>
      </c>
      <c r="D7658" s="7">
        <v>1</v>
      </c>
      <c r="E7658" s="7">
        <v>320</v>
      </c>
      <c r="F7658" s="7">
        <v>-1</v>
      </c>
      <c r="G7658" s="7">
        <v>0</v>
      </c>
      <c r="H7658" s="7">
        <f t="shared" si="1071"/>
        <v>4</v>
      </c>
      <c r="I7658" s="16">
        <f t="shared" si="1072"/>
        <v>45246</v>
      </c>
      <c r="J7658" s="17">
        <v>0.2407</v>
      </c>
      <c r="K7658" s="18">
        <f>G7658*结论【关键目标】!C$27*0.7735*0.001</f>
        <v>0</v>
      </c>
      <c r="L7658" s="5">
        <v>-26424.881809999999</v>
      </c>
      <c r="M7658" s="5">
        <f>ABS(IF(L7658&lt;=0,L7658/耗电量关键数据!$B$6/1000,L7658/耗电量关键数据!$B$5/1000))</f>
        <v>10.569952723999998</v>
      </c>
      <c r="N7658" s="5">
        <f>电气设备逐时使用率计算!H7634</f>
        <v>1.1688450000000001</v>
      </c>
      <c r="O7658" s="5">
        <f>灯光逐时使用率计算!H7634</f>
        <v>0.37403039999999999</v>
      </c>
      <c r="P7658" s="19">
        <f t="shared" si="1073"/>
        <v>12.112828123999998</v>
      </c>
      <c r="Q7658" s="19">
        <f t="shared" si="1077"/>
        <v>0</v>
      </c>
      <c r="R7658" s="20">
        <f t="shared" si="1074"/>
        <v>0</v>
      </c>
      <c r="S7658" s="20">
        <f t="shared" si="1078"/>
        <v>0</v>
      </c>
      <c r="T7658" s="20">
        <f>IF((T7657+R7658)&lt;0,0,IF((T7657+R7658)&gt;结论【关键目标】!C$28,结论【关键目标】!C$28,T7657+R7658))</f>
        <v>0</v>
      </c>
      <c r="U7658" s="19">
        <f>IF((T7657+R7658)&lt;结论【关键目标】!$C$28,0,(发电量计算【计算逻辑页】!R7658+发电量计算【计算逻辑页】!T7657-结论【关键目标】!$C$28))</f>
        <v>0</v>
      </c>
      <c r="V7658" s="5">
        <f t="shared" si="1075"/>
        <v>0</v>
      </c>
      <c r="W7658" s="5">
        <f t="shared" si="1076"/>
        <v>0</v>
      </c>
      <c r="X7658" s="5">
        <f t="shared" si="1079"/>
        <v>0</v>
      </c>
    </row>
    <row r="7659" spans="1:24" x14ac:dyDescent="0.15">
      <c r="A7659" s="7">
        <v>7658</v>
      </c>
      <c r="B7659" s="7">
        <v>11</v>
      </c>
      <c r="C7659" s="7">
        <v>16</v>
      </c>
      <c r="D7659" s="7">
        <v>2</v>
      </c>
      <c r="E7659" s="7">
        <v>320</v>
      </c>
      <c r="F7659" s="7">
        <v>-1.1000000000000001</v>
      </c>
      <c r="G7659" s="7">
        <v>0</v>
      </c>
      <c r="H7659" s="7">
        <f t="shared" si="1071"/>
        <v>4</v>
      </c>
      <c r="I7659" s="16">
        <f t="shared" si="1072"/>
        <v>45246</v>
      </c>
      <c r="J7659" s="17">
        <v>0.2407</v>
      </c>
      <c r="K7659" s="18">
        <f>G7659*结论【关键目标】!C$27*0.7735*0.001</f>
        <v>0</v>
      </c>
      <c r="L7659" s="5">
        <v>-27946.709800000001</v>
      </c>
      <c r="M7659" s="5">
        <f>ABS(IF(L7659&lt;=0,L7659/耗电量关键数据!$B$6/1000,L7659/耗电量关键数据!$B$5/1000))</f>
        <v>11.178683919999999</v>
      </c>
      <c r="N7659" s="5">
        <f>电气设备逐时使用率计算!H7635</f>
        <v>1.1688450000000001</v>
      </c>
      <c r="O7659" s="5">
        <f>灯光逐时使用率计算!H7635</f>
        <v>0.37403039999999999</v>
      </c>
      <c r="P7659" s="19">
        <f t="shared" si="1073"/>
        <v>12.721559319999999</v>
      </c>
      <c r="Q7659" s="19">
        <f t="shared" si="1077"/>
        <v>0</v>
      </c>
      <c r="R7659" s="20">
        <f t="shared" si="1074"/>
        <v>0</v>
      </c>
      <c r="S7659" s="20">
        <f t="shared" si="1078"/>
        <v>0</v>
      </c>
      <c r="T7659" s="20">
        <f>IF((T7658+R7659)&lt;0,0,IF((T7658+R7659)&gt;结论【关键目标】!C$28,结论【关键目标】!C$28,T7658+R7659))</f>
        <v>0</v>
      </c>
      <c r="U7659" s="19">
        <f>IF((T7658+R7659)&lt;结论【关键目标】!$C$28,0,(发电量计算【计算逻辑页】!R7659+发电量计算【计算逻辑页】!T7658-结论【关键目标】!$C$28))</f>
        <v>0</v>
      </c>
      <c r="V7659" s="5">
        <f t="shared" si="1075"/>
        <v>0</v>
      </c>
      <c r="W7659" s="5">
        <f t="shared" si="1076"/>
        <v>0</v>
      </c>
      <c r="X7659" s="5">
        <f t="shared" si="1079"/>
        <v>0</v>
      </c>
    </row>
    <row r="7660" spans="1:24" x14ac:dyDescent="0.15">
      <c r="A7660" s="7">
        <v>7659</v>
      </c>
      <c r="B7660" s="7">
        <v>11</v>
      </c>
      <c r="C7660" s="7">
        <v>16</v>
      </c>
      <c r="D7660" s="7">
        <v>3</v>
      </c>
      <c r="E7660" s="7">
        <v>320</v>
      </c>
      <c r="F7660" s="7">
        <v>-1.1000000000000001</v>
      </c>
      <c r="G7660" s="7">
        <v>0</v>
      </c>
      <c r="H7660" s="7">
        <f t="shared" si="1071"/>
        <v>4</v>
      </c>
      <c r="I7660" s="16">
        <f t="shared" si="1072"/>
        <v>45246</v>
      </c>
      <c r="J7660" s="17">
        <v>0.2407</v>
      </c>
      <c r="K7660" s="18">
        <f>G7660*结论【关键目标】!C$27*0.7735*0.001</f>
        <v>0</v>
      </c>
      <c r="L7660" s="5">
        <v>-29380.524949999999</v>
      </c>
      <c r="M7660" s="5">
        <f>ABS(IF(L7660&lt;=0,L7660/耗电量关键数据!$B$6/1000,L7660/耗电量关键数据!$B$5/1000))</f>
        <v>11.75220998</v>
      </c>
      <c r="N7660" s="5">
        <f>电气设备逐时使用率计算!H7636</f>
        <v>1.1688450000000001</v>
      </c>
      <c r="O7660" s="5">
        <f>灯光逐时使用率计算!H7636</f>
        <v>0.37403039999999999</v>
      </c>
      <c r="P7660" s="19">
        <f t="shared" si="1073"/>
        <v>13.295085380000002</v>
      </c>
      <c r="Q7660" s="19">
        <f t="shared" si="1077"/>
        <v>0</v>
      </c>
      <c r="R7660" s="20">
        <f t="shared" si="1074"/>
        <v>0</v>
      </c>
      <c r="S7660" s="20">
        <f t="shared" si="1078"/>
        <v>0</v>
      </c>
      <c r="T7660" s="20">
        <f>IF((T7659+R7660)&lt;0,0,IF((T7659+R7660)&gt;结论【关键目标】!C$28,结论【关键目标】!C$28,T7659+R7660))</f>
        <v>0</v>
      </c>
      <c r="U7660" s="19">
        <f>IF((T7659+R7660)&lt;结论【关键目标】!$C$28,0,(发电量计算【计算逻辑页】!R7660+发电量计算【计算逻辑页】!T7659-结论【关键目标】!$C$28))</f>
        <v>0</v>
      </c>
      <c r="V7660" s="5">
        <f t="shared" si="1075"/>
        <v>0</v>
      </c>
      <c r="W7660" s="5">
        <f t="shared" si="1076"/>
        <v>0</v>
      </c>
      <c r="X7660" s="5">
        <f t="shared" si="1079"/>
        <v>0</v>
      </c>
    </row>
    <row r="7661" spans="1:24" x14ac:dyDescent="0.15">
      <c r="A7661" s="7">
        <v>7660</v>
      </c>
      <c r="B7661" s="7">
        <v>11</v>
      </c>
      <c r="C7661" s="7">
        <v>16</v>
      </c>
      <c r="D7661" s="7">
        <v>4</v>
      </c>
      <c r="E7661" s="7">
        <v>320</v>
      </c>
      <c r="F7661" s="7">
        <v>-1.1000000000000001</v>
      </c>
      <c r="G7661" s="7">
        <v>0</v>
      </c>
      <c r="H7661" s="7">
        <f t="shared" si="1071"/>
        <v>4</v>
      </c>
      <c r="I7661" s="16">
        <f t="shared" si="1072"/>
        <v>45246</v>
      </c>
      <c r="J7661" s="17">
        <v>0.2407</v>
      </c>
      <c r="K7661" s="18">
        <f>G7661*结论【关键目标】!C$27*0.7735*0.001</f>
        <v>0</v>
      </c>
      <c r="L7661" s="5">
        <v>-30347.21989</v>
      </c>
      <c r="M7661" s="5">
        <f>ABS(IF(L7661&lt;=0,L7661/耗电量关键数据!$B$6/1000,L7661/耗电量关键数据!$B$5/1000))</f>
        <v>12.138887956000001</v>
      </c>
      <c r="N7661" s="5">
        <f>电气设备逐时使用率计算!H7637</f>
        <v>1.1688450000000001</v>
      </c>
      <c r="O7661" s="5">
        <f>灯光逐时使用率计算!H7637</f>
        <v>0.37403039999999999</v>
      </c>
      <c r="P7661" s="19">
        <f t="shared" si="1073"/>
        <v>13.681763356000003</v>
      </c>
      <c r="Q7661" s="19">
        <f t="shared" si="1077"/>
        <v>0</v>
      </c>
      <c r="R7661" s="20">
        <f t="shared" si="1074"/>
        <v>0</v>
      </c>
      <c r="S7661" s="20">
        <f t="shared" si="1078"/>
        <v>0</v>
      </c>
      <c r="T7661" s="20">
        <f>IF((T7660+R7661)&lt;0,0,IF((T7660+R7661)&gt;结论【关键目标】!C$28,结论【关键目标】!C$28,T7660+R7661))</f>
        <v>0</v>
      </c>
      <c r="U7661" s="19">
        <f>IF((T7660+R7661)&lt;结论【关键目标】!$C$28,0,(发电量计算【计算逻辑页】!R7661+发电量计算【计算逻辑页】!T7660-结论【关键目标】!$C$28))</f>
        <v>0</v>
      </c>
      <c r="V7661" s="5">
        <f t="shared" si="1075"/>
        <v>0</v>
      </c>
      <c r="W7661" s="5">
        <f t="shared" si="1076"/>
        <v>0</v>
      </c>
      <c r="X7661" s="5">
        <f t="shared" si="1079"/>
        <v>0</v>
      </c>
    </row>
    <row r="7662" spans="1:24" x14ac:dyDescent="0.15">
      <c r="A7662" s="7">
        <v>7661</v>
      </c>
      <c r="B7662" s="7">
        <v>11</v>
      </c>
      <c r="C7662" s="7">
        <v>16</v>
      </c>
      <c r="D7662" s="7">
        <v>5</v>
      </c>
      <c r="E7662" s="7">
        <v>320</v>
      </c>
      <c r="F7662" s="7">
        <v>-1.2</v>
      </c>
      <c r="G7662" s="7">
        <v>0</v>
      </c>
      <c r="H7662" s="7">
        <f t="shared" si="1071"/>
        <v>4</v>
      </c>
      <c r="I7662" s="16">
        <f t="shared" si="1072"/>
        <v>45246</v>
      </c>
      <c r="J7662" s="17">
        <v>0.2407</v>
      </c>
      <c r="K7662" s="18">
        <f>G7662*结论【关键目标】!C$27*0.7735*0.001</f>
        <v>0</v>
      </c>
      <c r="L7662" s="5">
        <v>-31476.254710000001</v>
      </c>
      <c r="M7662" s="5">
        <f>ABS(IF(L7662&lt;=0,L7662/耗电量关键数据!$B$6/1000,L7662/耗电量关键数据!$B$5/1000))</f>
        <v>12.590501884000002</v>
      </c>
      <c r="N7662" s="5">
        <f>电气设备逐时使用率计算!H7638</f>
        <v>1.1688450000000001</v>
      </c>
      <c r="O7662" s="5">
        <f>灯光逐时使用率计算!H7638</f>
        <v>0.37403039999999999</v>
      </c>
      <c r="P7662" s="19">
        <f t="shared" si="1073"/>
        <v>14.133377284000003</v>
      </c>
      <c r="Q7662" s="19">
        <f t="shared" si="1077"/>
        <v>0</v>
      </c>
      <c r="R7662" s="20">
        <f t="shared" si="1074"/>
        <v>0</v>
      </c>
      <c r="S7662" s="20">
        <f t="shared" si="1078"/>
        <v>0</v>
      </c>
      <c r="T7662" s="20">
        <f>IF((T7661+R7662)&lt;0,0,IF((T7661+R7662)&gt;结论【关键目标】!C$28,结论【关键目标】!C$28,T7661+R7662))</f>
        <v>0</v>
      </c>
      <c r="U7662" s="19">
        <f>IF((T7661+R7662)&lt;结论【关键目标】!$C$28,0,(发电量计算【计算逻辑页】!R7662+发电量计算【计算逻辑页】!T7661-结论【关键目标】!$C$28))</f>
        <v>0</v>
      </c>
      <c r="V7662" s="5">
        <f t="shared" si="1075"/>
        <v>0</v>
      </c>
      <c r="W7662" s="5">
        <f t="shared" si="1076"/>
        <v>0</v>
      </c>
      <c r="X7662" s="5">
        <f t="shared" si="1079"/>
        <v>0</v>
      </c>
    </row>
    <row r="7663" spans="1:24" x14ac:dyDescent="0.15">
      <c r="A7663" s="7">
        <v>7662</v>
      </c>
      <c r="B7663" s="7">
        <v>11</v>
      </c>
      <c r="C7663" s="7">
        <v>16</v>
      </c>
      <c r="D7663" s="7">
        <v>6</v>
      </c>
      <c r="E7663" s="7">
        <v>320</v>
      </c>
      <c r="F7663" s="7">
        <v>-1.2</v>
      </c>
      <c r="G7663" s="7">
        <v>0</v>
      </c>
      <c r="H7663" s="7">
        <f t="shared" si="1071"/>
        <v>4</v>
      </c>
      <c r="I7663" s="16">
        <f t="shared" si="1072"/>
        <v>45246</v>
      </c>
      <c r="J7663" s="17">
        <v>0.2407</v>
      </c>
      <c r="K7663" s="18">
        <f>G7663*结论【关键目标】!C$27*0.7735*0.001</f>
        <v>0</v>
      </c>
      <c r="L7663" s="5">
        <v>-31342.478650000001</v>
      </c>
      <c r="M7663" s="5">
        <f>ABS(IF(L7663&lt;=0,L7663/耗电量关键数据!$B$6/1000,L7663/耗电量关键数据!$B$5/1000))</f>
        <v>12.536991460000001</v>
      </c>
      <c r="N7663" s="5">
        <f>电气设备逐时使用率计算!H7639</f>
        <v>1.1688450000000001</v>
      </c>
      <c r="O7663" s="5">
        <f>灯光逐时使用率计算!H7639</f>
        <v>0.37403039999999999</v>
      </c>
      <c r="P7663" s="19">
        <f t="shared" si="1073"/>
        <v>14.079866860000001</v>
      </c>
      <c r="Q7663" s="19">
        <f t="shared" si="1077"/>
        <v>0</v>
      </c>
      <c r="R7663" s="20">
        <f t="shared" si="1074"/>
        <v>0</v>
      </c>
      <c r="S7663" s="20">
        <f t="shared" si="1078"/>
        <v>0</v>
      </c>
      <c r="T7663" s="20">
        <f>IF((T7662+R7663)&lt;0,0,IF((T7662+R7663)&gt;结论【关键目标】!C$28,结论【关键目标】!C$28,T7662+R7663))</f>
        <v>0</v>
      </c>
      <c r="U7663" s="19">
        <f>IF((T7662+R7663)&lt;结论【关键目标】!$C$28,0,(发电量计算【计算逻辑页】!R7663+发电量计算【计算逻辑页】!T7662-结论【关键目标】!$C$28))</f>
        <v>0</v>
      </c>
      <c r="V7663" s="5">
        <f t="shared" si="1075"/>
        <v>0</v>
      </c>
      <c r="W7663" s="5">
        <f t="shared" si="1076"/>
        <v>0</v>
      </c>
      <c r="X7663" s="5">
        <f t="shared" si="1079"/>
        <v>0</v>
      </c>
    </row>
    <row r="7664" spans="1:24" x14ac:dyDescent="0.15">
      <c r="A7664" s="7">
        <v>7663</v>
      </c>
      <c r="B7664" s="7">
        <v>11</v>
      </c>
      <c r="C7664" s="7">
        <v>16</v>
      </c>
      <c r="D7664" s="7">
        <v>7</v>
      </c>
      <c r="E7664" s="7">
        <v>320</v>
      </c>
      <c r="F7664" s="7">
        <v>-1.1000000000000001</v>
      </c>
      <c r="G7664" s="7">
        <v>0</v>
      </c>
      <c r="H7664" s="7">
        <f t="shared" si="1071"/>
        <v>4</v>
      </c>
      <c r="I7664" s="16">
        <f t="shared" si="1072"/>
        <v>45246</v>
      </c>
      <c r="J7664" s="17">
        <v>0.2407</v>
      </c>
      <c r="K7664" s="18">
        <f>G7664*结论【关键目标】!C$27*0.7735*0.001</f>
        <v>0</v>
      </c>
      <c r="L7664" s="5">
        <v>-22977.86306</v>
      </c>
      <c r="M7664" s="5">
        <f>ABS(IF(L7664&lt;=0,L7664/耗电量关键数据!$B$6/1000,L7664/耗电量关键数据!$B$5/1000))</f>
        <v>9.1911452239999996</v>
      </c>
      <c r="N7664" s="5">
        <f>电气设备逐时使用率计算!H7640</f>
        <v>2.3376900000000003</v>
      </c>
      <c r="O7664" s="5">
        <f>灯光逐时使用率计算!H7640</f>
        <v>1.2467680000000001</v>
      </c>
      <c r="P7664" s="19">
        <f t="shared" si="1073"/>
        <v>12.775603223999999</v>
      </c>
      <c r="Q7664" s="19">
        <f t="shared" si="1077"/>
        <v>0</v>
      </c>
      <c r="R7664" s="20">
        <f t="shared" si="1074"/>
        <v>0</v>
      </c>
      <c r="S7664" s="20">
        <f t="shared" si="1078"/>
        <v>0</v>
      </c>
      <c r="T7664" s="20">
        <f>IF((T7663+R7664)&lt;0,0,IF((T7663+R7664)&gt;结论【关键目标】!C$28,结论【关键目标】!C$28,T7663+R7664))</f>
        <v>0</v>
      </c>
      <c r="U7664" s="19">
        <f>IF((T7663+R7664)&lt;结论【关键目标】!$C$28,0,(发电量计算【计算逻辑页】!R7664+发电量计算【计算逻辑页】!T7663-结论【关键目标】!$C$28))</f>
        <v>0</v>
      </c>
      <c r="V7664" s="5">
        <f t="shared" si="1075"/>
        <v>0</v>
      </c>
      <c r="W7664" s="5">
        <f t="shared" si="1076"/>
        <v>0</v>
      </c>
      <c r="X7664" s="5">
        <f t="shared" si="1079"/>
        <v>0</v>
      </c>
    </row>
    <row r="7665" spans="1:24" x14ac:dyDescent="0.15">
      <c r="A7665" s="7">
        <v>7664</v>
      </c>
      <c r="B7665" s="7">
        <v>11</v>
      </c>
      <c r="C7665" s="7">
        <v>16</v>
      </c>
      <c r="D7665" s="7">
        <v>8</v>
      </c>
      <c r="E7665" s="7">
        <v>320</v>
      </c>
      <c r="F7665" s="7">
        <v>-1</v>
      </c>
      <c r="G7665" s="7">
        <v>51.5</v>
      </c>
      <c r="H7665" s="7">
        <f t="shared" si="1071"/>
        <v>4</v>
      </c>
      <c r="I7665" s="16">
        <f t="shared" si="1072"/>
        <v>45246</v>
      </c>
      <c r="J7665" s="17">
        <v>0.70809999999999995</v>
      </c>
      <c r="K7665" s="18">
        <f>G7665*结论【关键目标】!C$27*0.7735*0.001</f>
        <v>4.7802299999999995</v>
      </c>
      <c r="L7665" s="5">
        <v>-21151.925299999999</v>
      </c>
      <c r="M7665" s="5">
        <f>ABS(IF(L7665&lt;=0,L7665/耗电量关键数据!$B$6/1000,L7665/耗电量关键数据!$B$5/1000))</f>
        <v>8.4607701199999994</v>
      </c>
      <c r="N7665" s="5">
        <f>电气设备逐时使用率计算!H7641</f>
        <v>11.688450000000001</v>
      </c>
      <c r="O7665" s="5">
        <f>灯光逐时使用率计算!H7641</f>
        <v>6.2338399999999998</v>
      </c>
      <c r="P7665" s="19">
        <f t="shared" si="1073"/>
        <v>26.383060120000003</v>
      </c>
      <c r="Q7665" s="19">
        <f t="shared" si="1077"/>
        <v>0</v>
      </c>
      <c r="R7665" s="20">
        <f t="shared" si="1074"/>
        <v>4.7802299999999995</v>
      </c>
      <c r="S7665" s="20">
        <f t="shared" si="1078"/>
        <v>0</v>
      </c>
      <c r="T7665" s="20">
        <f>IF((T7664+R7665)&lt;0,0,IF((T7664+R7665)&gt;结论【关键目标】!C$28,结论【关键目标】!C$28,T7664+R7665))</f>
        <v>4.7802299999999995</v>
      </c>
      <c r="U7665" s="19">
        <f>IF((T7664+R7665)&lt;结论【关键目标】!$C$28,0,(发电量计算【计算逻辑页】!R7665+发电量计算【计算逻辑页】!T7664-结论【关键目标】!$C$28))</f>
        <v>0</v>
      </c>
      <c r="V7665" s="5">
        <f t="shared" si="1075"/>
        <v>0</v>
      </c>
      <c r="W7665" s="5">
        <f t="shared" si="1076"/>
        <v>3.3848808629999994</v>
      </c>
      <c r="X7665" s="5">
        <f t="shared" si="1079"/>
        <v>0</v>
      </c>
    </row>
    <row r="7666" spans="1:24" x14ac:dyDescent="0.15">
      <c r="A7666" s="7">
        <v>7665</v>
      </c>
      <c r="B7666" s="7">
        <v>11</v>
      </c>
      <c r="C7666" s="7">
        <v>16</v>
      </c>
      <c r="D7666" s="7">
        <v>9</v>
      </c>
      <c r="E7666" s="7">
        <v>320</v>
      </c>
      <c r="F7666" s="7">
        <v>-0.5</v>
      </c>
      <c r="G7666" s="7">
        <v>128.69999999999999</v>
      </c>
      <c r="H7666" s="7">
        <f t="shared" si="1071"/>
        <v>4</v>
      </c>
      <c r="I7666" s="16">
        <f t="shared" si="1072"/>
        <v>45246</v>
      </c>
      <c r="J7666" s="17">
        <v>0.70809999999999995</v>
      </c>
      <c r="K7666" s="18">
        <f>G7666*结论【关键目标】!C$27*0.7735*0.001</f>
        <v>11.945933999999998</v>
      </c>
      <c r="L7666" s="5">
        <v>-1848.131024</v>
      </c>
      <c r="M7666" s="5">
        <f>ABS(IF(L7666&lt;=0,L7666/耗电量关键数据!$B$6/1000,L7666/耗电量关键数据!$B$5/1000))</f>
        <v>0.73925240959999994</v>
      </c>
      <c r="N7666" s="5">
        <f>电气设备逐时使用率计算!H7642</f>
        <v>22.208055000000002</v>
      </c>
      <c r="O7666" s="5">
        <f>灯光逐时使用率计算!H7642</f>
        <v>11.844296</v>
      </c>
      <c r="P7666" s="19">
        <f t="shared" si="1073"/>
        <v>34.7916034096</v>
      </c>
      <c r="Q7666" s="19">
        <f t="shared" si="1077"/>
        <v>0</v>
      </c>
      <c r="R7666" s="20">
        <f t="shared" si="1074"/>
        <v>11.945933999999998</v>
      </c>
      <c r="S7666" s="20">
        <f t="shared" si="1078"/>
        <v>0</v>
      </c>
      <c r="T7666" s="20">
        <f>IF((T7665+R7666)&lt;0,0,IF((T7665+R7666)&gt;结论【关键目标】!C$28,结论【关键目标】!C$28,T7665+R7666))</f>
        <v>16.726163999999997</v>
      </c>
      <c r="U7666" s="19">
        <f>IF((T7665+R7666)&lt;结论【关键目标】!$C$28,0,(发电量计算【计算逻辑页】!R7666+发电量计算【计算逻辑页】!T7665-结论【关键目标】!$C$28))</f>
        <v>0</v>
      </c>
      <c r="V7666" s="5">
        <f t="shared" si="1075"/>
        <v>0</v>
      </c>
      <c r="W7666" s="5">
        <f t="shared" si="1076"/>
        <v>8.4589158653999981</v>
      </c>
      <c r="X7666" s="5">
        <f t="shared" si="1079"/>
        <v>0</v>
      </c>
    </row>
    <row r="7667" spans="1:24" x14ac:dyDescent="0.15">
      <c r="A7667" s="7">
        <v>7666</v>
      </c>
      <c r="B7667" s="7">
        <v>11</v>
      </c>
      <c r="C7667" s="7">
        <v>16</v>
      </c>
      <c r="D7667" s="7">
        <v>10</v>
      </c>
      <c r="E7667" s="7">
        <v>320</v>
      </c>
      <c r="F7667" s="7">
        <v>-0.3</v>
      </c>
      <c r="G7667" s="7">
        <v>171.3</v>
      </c>
      <c r="H7667" s="7">
        <f t="shared" si="1071"/>
        <v>4</v>
      </c>
      <c r="I7667" s="16">
        <f t="shared" si="1072"/>
        <v>45246</v>
      </c>
      <c r="J7667" s="17">
        <v>0.70809999999999995</v>
      </c>
      <c r="K7667" s="18">
        <f>G7667*结论【关键目标】!C$27*0.7735*0.001</f>
        <v>15.900065999999999</v>
      </c>
      <c r="L7667" s="5">
        <v>0</v>
      </c>
      <c r="M7667" s="5">
        <f>ABS(IF(L7667&lt;=0,L7667/耗电量关键数据!$B$6/1000,L7667/耗电量关键数据!$B$5/1000))</f>
        <v>0</v>
      </c>
      <c r="N7667" s="5">
        <f>电气设备逐时使用率计算!H7643</f>
        <v>22.208055000000002</v>
      </c>
      <c r="O7667" s="5">
        <f>灯光逐时使用率计算!H7643</f>
        <v>11.844296</v>
      </c>
      <c r="P7667" s="19">
        <f t="shared" si="1073"/>
        <v>34.052351000000002</v>
      </c>
      <c r="Q7667" s="19">
        <f t="shared" si="1077"/>
        <v>0</v>
      </c>
      <c r="R7667" s="20">
        <f t="shared" si="1074"/>
        <v>15.900065999999999</v>
      </c>
      <c r="S7667" s="20">
        <f t="shared" si="1078"/>
        <v>0</v>
      </c>
      <c r="T7667" s="20">
        <f>IF((T7666+R7667)&lt;0,0,IF((T7666+R7667)&gt;结论【关键目标】!C$28,结论【关键目标】!C$28,T7666+R7667))</f>
        <v>22</v>
      </c>
      <c r="U7667" s="19">
        <f>IF((T7666+R7667)&lt;结论【关键目标】!$C$28,0,(发电量计算【计算逻辑页】!R7667+发电量计算【计算逻辑页】!T7666-结论【关键目标】!$C$28))</f>
        <v>10.626229999999993</v>
      </c>
      <c r="V7667" s="5">
        <f t="shared" si="1075"/>
        <v>3.7191804999999971</v>
      </c>
      <c r="W7667" s="5">
        <f t="shared" si="1076"/>
        <v>11.258836734599999</v>
      </c>
      <c r="X7667" s="5">
        <f t="shared" si="1079"/>
        <v>0</v>
      </c>
    </row>
    <row r="7668" spans="1:24" x14ac:dyDescent="0.15">
      <c r="A7668" s="7">
        <v>7667</v>
      </c>
      <c r="B7668" s="7">
        <v>11</v>
      </c>
      <c r="C7668" s="7">
        <v>16</v>
      </c>
      <c r="D7668" s="7">
        <v>11</v>
      </c>
      <c r="E7668" s="7">
        <v>320</v>
      </c>
      <c r="F7668" s="7">
        <v>0</v>
      </c>
      <c r="G7668" s="7">
        <v>209.5</v>
      </c>
      <c r="H7668" s="7">
        <f t="shared" si="1071"/>
        <v>4</v>
      </c>
      <c r="I7668" s="16">
        <f t="shared" si="1072"/>
        <v>45246</v>
      </c>
      <c r="J7668" s="17">
        <v>1.2267999999999999</v>
      </c>
      <c r="K7668" s="18">
        <f>G7668*结论【关键目标】!C$27*0.7735*0.001</f>
        <v>19.445790000000002</v>
      </c>
      <c r="L7668" s="5">
        <v>0</v>
      </c>
      <c r="M7668" s="5">
        <f>ABS(IF(L7668&lt;=0,L7668/耗电量关键数据!$B$6/1000,L7668/耗电量关键数据!$B$5/1000))</f>
        <v>0</v>
      </c>
      <c r="N7668" s="5">
        <f>电气设备逐时使用率计算!H7644</f>
        <v>22.208055000000002</v>
      </c>
      <c r="O7668" s="5">
        <f>灯光逐时使用率计算!H7644</f>
        <v>11.844296</v>
      </c>
      <c r="P7668" s="19">
        <f t="shared" si="1073"/>
        <v>34.052351000000002</v>
      </c>
      <c r="Q7668" s="19">
        <f t="shared" si="1077"/>
        <v>34.052351000000002</v>
      </c>
      <c r="R7668" s="20">
        <f t="shared" si="1074"/>
        <v>-14.606560999999999</v>
      </c>
      <c r="S7668" s="20">
        <f t="shared" si="1078"/>
        <v>14.606560999999999</v>
      </c>
      <c r="T7668" s="20">
        <f>IF((T7667+R7668)&lt;0,0,IF((T7667+R7668)&gt;结论【关键目标】!C$28,结论【关键目标】!C$28,T7667+R7668))</f>
        <v>7.3934390000000008</v>
      </c>
      <c r="U7668" s="19">
        <f>IF((T7667+R7668)&lt;结论【关键目标】!$C$28,0,(发电量计算【计算逻辑页】!R7668+发电量计算【计算逻辑页】!T7667-结论【关键目标】!$C$28))</f>
        <v>0</v>
      </c>
      <c r="V7668" s="5">
        <f t="shared" si="1075"/>
        <v>0</v>
      </c>
      <c r="W7668" s="5">
        <f t="shared" si="1076"/>
        <v>23.856095172</v>
      </c>
      <c r="X7668" s="5">
        <f t="shared" si="1079"/>
        <v>6.4825673151999998</v>
      </c>
    </row>
    <row r="7669" spans="1:24" x14ac:dyDescent="0.15">
      <c r="A7669" s="7">
        <v>7668</v>
      </c>
      <c r="B7669" s="7">
        <v>11</v>
      </c>
      <c r="C7669" s="7">
        <v>16</v>
      </c>
      <c r="D7669" s="7">
        <v>12</v>
      </c>
      <c r="E7669" s="7">
        <v>320</v>
      </c>
      <c r="F7669" s="7">
        <v>0.8</v>
      </c>
      <c r="G7669" s="7">
        <v>250.8</v>
      </c>
      <c r="H7669" s="7">
        <f t="shared" si="1071"/>
        <v>4</v>
      </c>
      <c r="I7669" s="16">
        <f t="shared" si="1072"/>
        <v>45246</v>
      </c>
      <c r="J7669" s="17">
        <v>1.2267999999999999</v>
      </c>
      <c r="K7669" s="18">
        <f>G7669*结论【关键目标】!C$27*0.7735*0.001</f>
        <v>23.279255999999997</v>
      </c>
      <c r="L7669" s="5">
        <v>0</v>
      </c>
      <c r="M7669" s="5">
        <f>ABS(IF(L7669&lt;=0,L7669/耗电量关键数据!$B$6/1000,L7669/耗电量关键数据!$B$5/1000))</f>
        <v>0</v>
      </c>
      <c r="N7669" s="5">
        <f>电气设备逐时使用率计算!H7645</f>
        <v>11.688450000000001</v>
      </c>
      <c r="O7669" s="5">
        <f>灯光逐时使用率计算!H7645</f>
        <v>9.9741440000000008</v>
      </c>
      <c r="P7669" s="19">
        <f t="shared" si="1073"/>
        <v>21.662594000000002</v>
      </c>
      <c r="Q7669" s="19">
        <f t="shared" si="1077"/>
        <v>21.662594000000002</v>
      </c>
      <c r="R7669" s="20">
        <f t="shared" si="1074"/>
        <v>1.6166619999999945</v>
      </c>
      <c r="S7669" s="20">
        <f t="shared" si="1078"/>
        <v>0</v>
      </c>
      <c r="T7669" s="20">
        <f>IF((T7668+R7669)&lt;0,0,IF((T7668+R7669)&gt;结论【关键目标】!C$28,结论【关键目标】!C$28,T7668+R7669))</f>
        <v>9.0101009999999953</v>
      </c>
      <c r="U7669" s="19">
        <f>IF((T7668+R7669)&lt;结论【关键目标】!$C$28,0,(发电量计算【计算逻辑页】!R7669+发电量计算【计算逻辑页】!T7668-结论【关键目标】!$C$28))</f>
        <v>0</v>
      </c>
      <c r="V7669" s="5">
        <f t="shared" si="1075"/>
        <v>0</v>
      </c>
      <c r="W7669" s="5">
        <f t="shared" si="1076"/>
        <v>26.5756703192</v>
      </c>
      <c r="X7669" s="5">
        <f t="shared" si="1079"/>
        <v>0</v>
      </c>
    </row>
    <row r="7670" spans="1:24" x14ac:dyDescent="0.15">
      <c r="A7670" s="7">
        <v>7669</v>
      </c>
      <c r="B7670" s="7">
        <v>11</v>
      </c>
      <c r="C7670" s="7">
        <v>16</v>
      </c>
      <c r="D7670" s="7">
        <v>13</v>
      </c>
      <c r="E7670" s="7">
        <v>320</v>
      </c>
      <c r="F7670" s="7">
        <v>1.3</v>
      </c>
      <c r="G7670" s="7">
        <v>242.4</v>
      </c>
      <c r="H7670" s="7">
        <f t="shared" si="1071"/>
        <v>4</v>
      </c>
      <c r="I7670" s="16">
        <f t="shared" si="1072"/>
        <v>45246</v>
      </c>
      <c r="J7670" s="17">
        <v>1.2267999999999999</v>
      </c>
      <c r="K7670" s="18">
        <f>G7670*结论【关键目标】!C$27*0.7735*0.001</f>
        <v>22.499568</v>
      </c>
      <c r="L7670" s="5">
        <v>0</v>
      </c>
      <c r="M7670" s="5">
        <f>ABS(IF(L7670&lt;=0,L7670/耗电量关键数据!$B$6/1000,L7670/耗电量关键数据!$B$5/1000))</f>
        <v>0</v>
      </c>
      <c r="N7670" s="5">
        <f>电气设备逐时使用率计算!H7646</f>
        <v>11.688450000000001</v>
      </c>
      <c r="O7670" s="5">
        <f>灯光逐时使用率计算!H7646</f>
        <v>9.9741440000000008</v>
      </c>
      <c r="P7670" s="19">
        <f t="shared" si="1073"/>
        <v>21.662594000000002</v>
      </c>
      <c r="Q7670" s="19">
        <f t="shared" si="1077"/>
        <v>21.662594000000002</v>
      </c>
      <c r="R7670" s="20">
        <f t="shared" si="1074"/>
        <v>0.83697399999999789</v>
      </c>
      <c r="S7670" s="20">
        <f t="shared" si="1078"/>
        <v>0</v>
      </c>
      <c r="T7670" s="20">
        <f>IF((T7669+R7670)&lt;0,0,IF((T7669+R7670)&gt;结论【关键目标】!C$28,结论【关键目标】!C$28,T7669+R7670))</f>
        <v>9.8470749999999931</v>
      </c>
      <c r="U7670" s="19">
        <f>IF((T7669+R7670)&lt;结论【关键目标】!$C$28,0,(发电量计算【计算逻辑页】!R7670+发电量计算【计算逻辑页】!T7669-结论【关键目标】!$C$28))</f>
        <v>0</v>
      </c>
      <c r="V7670" s="5">
        <f t="shared" si="1075"/>
        <v>0</v>
      </c>
      <c r="W7670" s="5">
        <f t="shared" si="1076"/>
        <v>26.5756703192</v>
      </c>
      <c r="X7670" s="5">
        <f t="shared" si="1079"/>
        <v>0</v>
      </c>
    </row>
    <row r="7671" spans="1:24" x14ac:dyDescent="0.15">
      <c r="A7671" s="7">
        <v>7670</v>
      </c>
      <c r="B7671" s="7">
        <v>11</v>
      </c>
      <c r="C7671" s="7">
        <v>16</v>
      </c>
      <c r="D7671" s="7">
        <v>14</v>
      </c>
      <c r="E7671" s="7">
        <v>320</v>
      </c>
      <c r="F7671" s="7">
        <v>1.8</v>
      </c>
      <c r="G7671" s="7">
        <v>202.6</v>
      </c>
      <c r="H7671" s="7">
        <f t="shared" si="1071"/>
        <v>4</v>
      </c>
      <c r="I7671" s="16">
        <f t="shared" si="1072"/>
        <v>45246</v>
      </c>
      <c r="J7671" s="17">
        <v>1.2267999999999999</v>
      </c>
      <c r="K7671" s="18">
        <f>G7671*结论【关键目标】!C$27*0.7735*0.001</f>
        <v>18.805332</v>
      </c>
      <c r="L7671" s="5">
        <v>0</v>
      </c>
      <c r="M7671" s="5">
        <f>ABS(IF(L7671&lt;=0,L7671/耗电量关键数据!$B$6/1000,L7671/耗电量关键数据!$B$5/1000))</f>
        <v>0</v>
      </c>
      <c r="N7671" s="5">
        <f>电气设备逐时使用率计算!H7647</f>
        <v>22.208055000000002</v>
      </c>
      <c r="O7671" s="5">
        <f>灯光逐时使用率计算!H7647</f>
        <v>11.844296</v>
      </c>
      <c r="P7671" s="19">
        <f t="shared" si="1073"/>
        <v>34.052351000000002</v>
      </c>
      <c r="Q7671" s="19">
        <f t="shared" si="1077"/>
        <v>34.052351000000002</v>
      </c>
      <c r="R7671" s="20">
        <f t="shared" si="1074"/>
        <v>-15.247019000000002</v>
      </c>
      <c r="S7671" s="20">
        <f t="shared" si="1078"/>
        <v>15.247019000000002</v>
      </c>
      <c r="T7671" s="20">
        <f>IF((T7670+R7671)&lt;0,0,IF((T7670+R7671)&gt;结论【关键目标】!C$28,结论【关键目标】!C$28,T7670+R7671))</f>
        <v>0</v>
      </c>
      <c r="U7671" s="19">
        <f>IF((T7670+R7671)&lt;结论【关键目标】!$C$28,0,(发电量计算【计算逻辑页】!R7671+发电量计算【计算逻辑页】!T7670-结论【关键目标】!$C$28))</f>
        <v>0</v>
      </c>
      <c r="V7671" s="5">
        <f t="shared" si="1075"/>
        <v>0</v>
      </c>
      <c r="W7671" s="5">
        <f t="shared" si="1076"/>
        <v>23.070381297599997</v>
      </c>
      <c r="X7671" s="5">
        <f t="shared" si="1079"/>
        <v>0</v>
      </c>
    </row>
    <row r="7672" spans="1:24" x14ac:dyDescent="0.15">
      <c r="A7672" s="7">
        <v>7671</v>
      </c>
      <c r="B7672" s="7">
        <v>11</v>
      </c>
      <c r="C7672" s="7">
        <v>16</v>
      </c>
      <c r="D7672" s="7">
        <v>15</v>
      </c>
      <c r="E7672" s="7">
        <v>320</v>
      </c>
      <c r="F7672" s="7">
        <v>2.2000000000000002</v>
      </c>
      <c r="G7672" s="7">
        <v>119.5</v>
      </c>
      <c r="H7672" s="7">
        <f t="shared" si="1071"/>
        <v>4</v>
      </c>
      <c r="I7672" s="16">
        <f t="shared" si="1072"/>
        <v>45246</v>
      </c>
      <c r="J7672" s="17">
        <v>1.2267999999999999</v>
      </c>
      <c r="K7672" s="18">
        <f>G7672*结论【关键目标】!C$27*0.7735*0.001</f>
        <v>11.091989999999999</v>
      </c>
      <c r="L7672" s="5">
        <v>0</v>
      </c>
      <c r="M7672" s="5">
        <f>ABS(IF(L7672&lt;=0,L7672/耗电量关键数据!$B$6/1000,L7672/耗电量关键数据!$B$5/1000))</f>
        <v>0</v>
      </c>
      <c r="N7672" s="5">
        <f>电气设备逐时使用率计算!H7648</f>
        <v>22.208055000000002</v>
      </c>
      <c r="O7672" s="5">
        <f>灯光逐时使用率计算!H7648</f>
        <v>11.844296</v>
      </c>
      <c r="P7672" s="19">
        <f t="shared" si="1073"/>
        <v>34.052351000000002</v>
      </c>
      <c r="Q7672" s="19">
        <f t="shared" si="1077"/>
        <v>34.052351000000002</v>
      </c>
      <c r="R7672" s="20">
        <f t="shared" si="1074"/>
        <v>-22.960361000000002</v>
      </c>
      <c r="S7672" s="20">
        <f t="shared" si="1078"/>
        <v>22.960361000000002</v>
      </c>
      <c r="T7672" s="20">
        <f>IF((T7671+R7672)&lt;0,0,IF((T7671+R7672)&gt;结论【关键目标】!C$28,结论【关键目标】!C$28,T7671+R7672))</f>
        <v>0</v>
      </c>
      <c r="U7672" s="19">
        <f>IF((T7671+R7672)&lt;结论【关键目标】!$C$28,0,(发电量计算【计算逻辑页】!R7672+发电量计算【计算逻辑页】!T7671-结论【关键目标】!$C$28))</f>
        <v>0</v>
      </c>
      <c r="V7672" s="5">
        <f t="shared" si="1075"/>
        <v>0</v>
      </c>
      <c r="W7672" s="5">
        <f t="shared" si="1076"/>
        <v>13.607653331999998</v>
      </c>
      <c r="X7672" s="5">
        <f t="shared" si="1079"/>
        <v>0</v>
      </c>
    </row>
    <row r="7673" spans="1:24" x14ac:dyDescent="0.15">
      <c r="A7673" s="7">
        <v>7672</v>
      </c>
      <c r="B7673" s="7">
        <v>11</v>
      </c>
      <c r="C7673" s="7">
        <v>16</v>
      </c>
      <c r="D7673" s="7">
        <v>16</v>
      </c>
      <c r="E7673" s="7">
        <v>320</v>
      </c>
      <c r="F7673" s="7">
        <v>2</v>
      </c>
      <c r="G7673" s="7">
        <v>20</v>
      </c>
      <c r="H7673" s="7">
        <f t="shared" si="1071"/>
        <v>4</v>
      </c>
      <c r="I7673" s="16">
        <f t="shared" si="1072"/>
        <v>45246</v>
      </c>
      <c r="J7673" s="17">
        <v>0.70809999999999995</v>
      </c>
      <c r="K7673" s="18">
        <f>G7673*结论【关键目标】!C$27*0.7735*0.001</f>
        <v>1.8563999999999998</v>
      </c>
      <c r="L7673" s="5">
        <v>0</v>
      </c>
      <c r="M7673" s="5">
        <f>ABS(IF(L7673&lt;=0,L7673/耗电量关键数据!$B$6/1000,L7673/耗电量关键数据!$B$5/1000))</f>
        <v>0</v>
      </c>
      <c r="N7673" s="5">
        <f>电气设备逐时使用率计算!H7649</f>
        <v>22.208055000000002</v>
      </c>
      <c r="O7673" s="5">
        <f>灯光逐时使用率计算!H7649</f>
        <v>11.844296</v>
      </c>
      <c r="P7673" s="19">
        <f t="shared" si="1073"/>
        <v>34.052351000000002</v>
      </c>
      <c r="Q7673" s="19">
        <f t="shared" si="1077"/>
        <v>0</v>
      </c>
      <c r="R7673" s="20">
        <f t="shared" si="1074"/>
        <v>1.8563999999999998</v>
      </c>
      <c r="S7673" s="20">
        <f t="shared" si="1078"/>
        <v>0</v>
      </c>
      <c r="T7673" s="20">
        <f>IF((T7672+R7673)&lt;0,0,IF((T7672+R7673)&gt;结论【关键目标】!C$28,结论【关键目标】!C$28,T7672+R7673))</f>
        <v>1.8563999999999998</v>
      </c>
      <c r="U7673" s="19">
        <f>IF((T7672+R7673)&lt;结论【关键目标】!$C$28,0,(发电量计算【计算逻辑页】!R7673+发电量计算【计算逻辑页】!T7672-结论【关键目标】!$C$28))</f>
        <v>0</v>
      </c>
      <c r="V7673" s="5">
        <f t="shared" si="1075"/>
        <v>0</v>
      </c>
      <c r="W7673" s="5">
        <f t="shared" si="1076"/>
        <v>1.3145168399999998</v>
      </c>
      <c r="X7673" s="5">
        <f t="shared" si="1079"/>
        <v>0</v>
      </c>
    </row>
    <row r="7674" spans="1:24" x14ac:dyDescent="0.15">
      <c r="A7674" s="7">
        <v>7673</v>
      </c>
      <c r="B7674" s="7">
        <v>11</v>
      </c>
      <c r="C7674" s="7">
        <v>16</v>
      </c>
      <c r="D7674" s="7">
        <v>17</v>
      </c>
      <c r="E7674" s="7">
        <v>320</v>
      </c>
      <c r="F7674" s="7">
        <v>2</v>
      </c>
      <c r="G7674" s="7">
        <v>0</v>
      </c>
      <c r="H7674" s="7">
        <f t="shared" si="1071"/>
        <v>4</v>
      </c>
      <c r="I7674" s="16">
        <f t="shared" si="1072"/>
        <v>45246</v>
      </c>
      <c r="J7674" s="17">
        <v>0.70809999999999995</v>
      </c>
      <c r="K7674" s="18">
        <f>G7674*结论【关键目标】!C$27*0.7735*0.001</f>
        <v>0</v>
      </c>
      <c r="L7674" s="5">
        <v>0</v>
      </c>
      <c r="M7674" s="5">
        <f>ABS(IF(L7674&lt;=0,L7674/耗电量关键数据!$B$6/1000,L7674/耗电量关键数据!$B$5/1000))</f>
        <v>0</v>
      </c>
      <c r="N7674" s="5">
        <f>电气设备逐时使用率计算!H7650</f>
        <v>22.208055000000002</v>
      </c>
      <c r="O7674" s="5">
        <f>灯光逐时使用率计算!H7650</f>
        <v>11.844296</v>
      </c>
      <c r="P7674" s="19">
        <f t="shared" si="1073"/>
        <v>34.052351000000002</v>
      </c>
      <c r="Q7674" s="19">
        <f t="shared" si="1077"/>
        <v>0</v>
      </c>
      <c r="R7674" s="20">
        <f t="shared" si="1074"/>
        <v>0</v>
      </c>
      <c r="S7674" s="20">
        <f t="shared" si="1078"/>
        <v>0</v>
      </c>
      <c r="T7674" s="20">
        <f>IF((T7673+R7674)&lt;0,0,IF((T7673+R7674)&gt;结论【关键目标】!C$28,结论【关键目标】!C$28,T7673+R7674))</f>
        <v>1.8563999999999998</v>
      </c>
      <c r="U7674" s="19">
        <f>IF((T7673+R7674)&lt;结论【关键目标】!$C$28,0,(发电量计算【计算逻辑页】!R7674+发电量计算【计算逻辑页】!T7673-结论【关键目标】!$C$28))</f>
        <v>0</v>
      </c>
      <c r="V7674" s="5">
        <f t="shared" si="1075"/>
        <v>0</v>
      </c>
      <c r="W7674" s="5">
        <f t="shared" si="1076"/>
        <v>0</v>
      </c>
      <c r="X7674" s="5">
        <f t="shared" si="1079"/>
        <v>0</v>
      </c>
    </row>
    <row r="7675" spans="1:24" x14ac:dyDescent="0.15">
      <c r="A7675" s="7">
        <v>7674</v>
      </c>
      <c r="B7675" s="7">
        <v>11</v>
      </c>
      <c r="C7675" s="7">
        <v>16</v>
      </c>
      <c r="D7675" s="7">
        <v>18</v>
      </c>
      <c r="E7675" s="7">
        <v>320</v>
      </c>
      <c r="F7675" s="7">
        <v>1.9</v>
      </c>
      <c r="G7675" s="7">
        <v>0</v>
      </c>
      <c r="H7675" s="7">
        <f t="shared" si="1071"/>
        <v>4</v>
      </c>
      <c r="I7675" s="16">
        <f t="shared" si="1072"/>
        <v>45246</v>
      </c>
      <c r="J7675" s="17">
        <v>0.70809999999999995</v>
      </c>
      <c r="K7675" s="18">
        <f>G7675*结论【关键目标】!C$27*0.7735*0.001</f>
        <v>0</v>
      </c>
      <c r="L7675" s="5">
        <v>-14680.520469999999</v>
      </c>
      <c r="M7675" s="5">
        <f>ABS(IF(L7675&lt;=0,L7675/耗电量关键数据!$B$6/1000,L7675/耗电量关键数据!$B$5/1000))</f>
        <v>5.8722081879999992</v>
      </c>
      <c r="N7675" s="5">
        <f>电气设备逐时使用率计算!H7651</f>
        <v>7.0130699999999999</v>
      </c>
      <c r="O7675" s="5">
        <f>灯光逐时使用率计算!H7651</f>
        <v>3.7403040000000001</v>
      </c>
      <c r="P7675" s="19">
        <f t="shared" si="1073"/>
        <v>16.625582187999999</v>
      </c>
      <c r="Q7675" s="19">
        <f t="shared" si="1077"/>
        <v>0</v>
      </c>
      <c r="R7675" s="20">
        <f t="shared" si="1074"/>
        <v>0</v>
      </c>
      <c r="S7675" s="20">
        <f t="shared" si="1078"/>
        <v>0</v>
      </c>
      <c r="T7675" s="20">
        <f>IF((T7674+R7675)&lt;0,0,IF((T7674+R7675)&gt;结论【关键目标】!C$28,结论【关键目标】!C$28,T7674+R7675))</f>
        <v>1.8563999999999998</v>
      </c>
      <c r="U7675" s="19">
        <f>IF((T7674+R7675)&lt;结论【关键目标】!$C$28,0,(发电量计算【计算逻辑页】!R7675+发电量计算【计算逻辑页】!T7674-结论【关键目标】!$C$28))</f>
        <v>0</v>
      </c>
      <c r="V7675" s="5">
        <f t="shared" si="1075"/>
        <v>0</v>
      </c>
      <c r="W7675" s="5">
        <f t="shared" si="1076"/>
        <v>0</v>
      </c>
      <c r="X7675" s="5">
        <f t="shared" si="1079"/>
        <v>0</v>
      </c>
    </row>
    <row r="7676" spans="1:24" x14ac:dyDescent="0.15">
      <c r="A7676" s="7">
        <v>7675</v>
      </c>
      <c r="B7676" s="7">
        <v>11</v>
      </c>
      <c r="C7676" s="7">
        <v>16</v>
      </c>
      <c r="D7676" s="7">
        <v>19</v>
      </c>
      <c r="E7676" s="7">
        <v>320</v>
      </c>
      <c r="F7676" s="7">
        <v>1</v>
      </c>
      <c r="G7676" s="7">
        <v>0</v>
      </c>
      <c r="H7676" s="7">
        <f t="shared" si="1071"/>
        <v>4</v>
      </c>
      <c r="I7676" s="16">
        <f t="shared" si="1072"/>
        <v>45246</v>
      </c>
      <c r="J7676" s="17">
        <v>1.2267999999999999</v>
      </c>
      <c r="K7676" s="18">
        <f>G7676*结论【关键目标】!C$27*0.7735*0.001</f>
        <v>0</v>
      </c>
      <c r="L7676" s="5">
        <v>-6520.0550130000001</v>
      </c>
      <c r="M7676" s="5">
        <f>ABS(IF(L7676&lt;=0,L7676/耗电量关键数据!$B$6/1000,L7676/耗电量关键数据!$B$5/1000))</f>
        <v>2.6080220052</v>
      </c>
      <c r="N7676" s="5">
        <f>电气设备逐时使用率计算!H7652</f>
        <v>7.0130699999999999</v>
      </c>
      <c r="O7676" s="5">
        <f>灯光逐时使用率计算!H7652</f>
        <v>3.7403040000000001</v>
      </c>
      <c r="P7676" s="19">
        <f t="shared" si="1073"/>
        <v>13.3613960052</v>
      </c>
      <c r="Q7676" s="19">
        <f t="shared" si="1077"/>
        <v>13.3613960052</v>
      </c>
      <c r="R7676" s="20">
        <f t="shared" si="1074"/>
        <v>-13.3613960052</v>
      </c>
      <c r="S7676" s="20">
        <f t="shared" si="1078"/>
        <v>13.3613960052</v>
      </c>
      <c r="T7676" s="20">
        <f>IF((T7675+R7676)&lt;0,0,IF((T7675+R7676)&gt;结论【关键目标】!C$28,结论【关键目标】!C$28,T7675+R7676))</f>
        <v>0</v>
      </c>
      <c r="U7676" s="19">
        <f>IF((T7675+R7676)&lt;结论【关键目标】!$C$28,0,(发电量计算【计算逻辑页】!R7676+发电量计算【计算逻辑页】!T7675-结论【关键目标】!$C$28))</f>
        <v>0</v>
      </c>
      <c r="V7676" s="5">
        <f t="shared" si="1075"/>
        <v>0</v>
      </c>
      <c r="W7676" s="5">
        <f t="shared" si="1076"/>
        <v>0</v>
      </c>
      <c r="X7676" s="5">
        <f t="shared" si="1079"/>
        <v>0</v>
      </c>
    </row>
    <row r="7677" spans="1:24" x14ac:dyDescent="0.15">
      <c r="A7677" s="7">
        <v>7676</v>
      </c>
      <c r="B7677" s="7">
        <v>11</v>
      </c>
      <c r="C7677" s="7">
        <v>16</v>
      </c>
      <c r="D7677" s="7">
        <v>20</v>
      </c>
      <c r="E7677" s="7">
        <v>320</v>
      </c>
      <c r="F7677" s="7">
        <v>0</v>
      </c>
      <c r="G7677" s="7">
        <v>0</v>
      </c>
      <c r="H7677" s="7">
        <f t="shared" si="1071"/>
        <v>4</v>
      </c>
      <c r="I7677" s="16">
        <f t="shared" si="1072"/>
        <v>45246</v>
      </c>
      <c r="J7677" s="17">
        <v>1.2267999999999999</v>
      </c>
      <c r="K7677" s="18">
        <f>G7677*结论【关键目标】!C$27*0.7735*0.001</f>
        <v>0</v>
      </c>
      <c r="L7677" s="5">
        <v>-16459.579280000002</v>
      </c>
      <c r="M7677" s="5">
        <f>ABS(IF(L7677&lt;=0,L7677/耗电量关键数据!$B$6/1000,L7677/耗电量关键数据!$B$5/1000))</f>
        <v>6.5838317120000012</v>
      </c>
      <c r="N7677" s="5">
        <f>电气设备逐时使用率计算!H7653</f>
        <v>1.1688450000000001</v>
      </c>
      <c r="O7677" s="5">
        <f>灯光逐时使用率计算!H7653</f>
        <v>0.37403039999999999</v>
      </c>
      <c r="P7677" s="19">
        <f t="shared" si="1073"/>
        <v>8.1267071120000018</v>
      </c>
      <c r="Q7677" s="19">
        <f t="shared" si="1077"/>
        <v>8.1267071120000018</v>
      </c>
      <c r="R7677" s="20">
        <f t="shared" si="1074"/>
        <v>-8.1267071120000018</v>
      </c>
      <c r="S7677" s="20">
        <f t="shared" si="1078"/>
        <v>8.1267071120000018</v>
      </c>
      <c r="T7677" s="20">
        <f>IF((T7676+R7677)&lt;0,0,IF((T7676+R7677)&gt;结论【关键目标】!C$28,结论【关键目标】!C$28,T7676+R7677))</f>
        <v>0</v>
      </c>
      <c r="U7677" s="19">
        <f>IF((T7676+R7677)&lt;结论【关键目标】!$C$28,0,(发电量计算【计算逻辑页】!R7677+发电量计算【计算逻辑页】!T7676-结论【关键目标】!$C$28))</f>
        <v>0</v>
      </c>
      <c r="V7677" s="5">
        <f t="shared" si="1075"/>
        <v>0</v>
      </c>
      <c r="W7677" s="5">
        <f t="shared" si="1076"/>
        <v>0</v>
      </c>
      <c r="X7677" s="5">
        <f t="shared" si="1079"/>
        <v>0</v>
      </c>
    </row>
    <row r="7678" spans="1:24" x14ac:dyDescent="0.15">
      <c r="A7678" s="7">
        <v>7677</v>
      </c>
      <c r="B7678" s="7">
        <v>11</v>
      </c>
      <c r="C7678" s="7">
        <v>16</v>
      </c>
      <c r="D7678" s="7">
        <v>21</v>
      </c>
      <c r="E7678" s="7">
        <v>320</v>
      </c>
      <c r="F7678" s="7">
        <v>1</v>
      </c>
      <c r="G7678" s="7">
        <v>0</v>
      </c>
      <c r="H7678" s="7">
        <f t="shared" si="1071"/>
        <v>4</v>
      </c>
      <c r="I7678" s="16">
        <f t="shared" si="1072"/>
        <v>45246</v>
      </c>
      <c r="J7678" s="17">
        <v>1.2267999999999999</v>
      </c>
      <c r="K7678" s="18">
        <f>G7678*结论【关键目标】!C$27*0.7735*0.001</f>
        <v>0</v>
      </c>
      <c r="L7678" s="5">
        <v>-20052.08771</v>
      </c>
      <c r="M7678" s="5">
        <f>ABS(IF(L7678&lt;=0,L7678/耗电量关键数据!$B$6/1000,L7678/耗电量关键数据!$B$5/1000))</f>
        <v>8.0208350839999998</v>
      </c>
      <c r="N7678" s="5">
        <f>电气设备逐时使用率计算!H7654</f>
        <v>1.1688450000000001</v>
      </c>
      <c r="O7678" s="5">
        <f>灯光逐时使用率计算!H7654</f>
        <v>0.37403039999999999</v>
      </c>
      <c r="P7678" s="19">
        <f t="shared" si="1073"/>
        <v>9.5637104839999996</v>
      </c>
      <c r="Q7678" s="19">
        <f t="shared" si="1077"/>
        <v>9.5637104839999996</v>
      </c>
      <c r="R7678" s="20">
        <f t="shared" si="1074"/>
        <v>-9.5637104839999996</v>
      </c>
      <c r="S7678" s="20">
        <f t="shared" si="1078"/>
        <v>9.5637104839999996</v>
      </c>
      <c r="T7678" s="20">
        <f>IF((T7677+R7678)&lt;0,0,IF((T7677+R7678)&gt;结论【关键目标】!C$28,结论【关键目标】!C$28,T7677+R7678))</f>
        <v>0</v>
      </c>
      <c r="U7678" s="19">
        <f>IF((T7677+R7678)&lt;结论【关键目标】!$C$28,0,(发电量计算【计算逻辑页】!R7678+发电量计算【计算逻辑页】!T7677-结论【关键目标】!$C$28))</f>
        <v>0</v>
      </c>
      <c r="V7678" s="5">
        <f t="shared" si="1075"/>
        <v>0</v>
      </c>
      <c r="W7678" s="5">
        <f t="shared" si="1076"/>
        <v>0</v>
      </c>
      <c r="X7678" s="5">
        <f t="shared" si="1079"/>
        <v>0</v>
      </c>
    </row>
    <row r="7679" spans="1:24" x14ac:dyDescent="0.15">
      <c r="A7679" s="7">
        <v>7678</v>
      </c>
      <c r="B7679" s="7">
        <v>11</v>
      </c>
      <c r="C7679" s="7">
        <v>16</v>
      </c>
      <c r="D7679" s="7">
        <v>22</v>
      </c>
      <c r="E7679" s="7">
        <v>320</v>
      </c>
      <c r="F7679" s="7">
        <v>0</v>
      </c>
      <c r="G7679" s="7">
        <v>0</v>
      </c>
      <c r="H7679" s="7">
        <f t="shared" si="1071"/>
        <v>4</v>
      </c>
      <c r="I7679" s="16">
        <f t="shared" si="1072"/>
        <v>45246</v>
      </c>
      <c r="J7679" s="17">
        <v>0.70809999999999995</v>
      </c>
      <c r="K7679" s="18">
        <f>G7679*结论【关键目标】!C$27*0.7735*0.001</f>
        <v>0</v>
      </c>
      <c r="L7679" s="5">
        <v>-21809.42381</v>
      </c>
      <c r="M7679" s="5">
        <f>ABS(IF(L7679&lt;=0,L7679/耗电量关键数据!$B$6/1000,L7679/耗电量关键数据!$B$5/1000))</f>
        <v>8.7237695239999997</v>
      </c>
      <c r="N7679" s="5">
        <f>电气设备逐时使用率计算!H7655</f>
        <v>1.1688450000000001</v>
      </c>
      <c r="O7679" s="5">
        <f>灯光逐时使用率计算!H7655</f>
        <v>0.37403039999999999</v>
      </c>
      <c r="P7679" s="19">
        <f t="shared" si="1073"/>
        <v>10.266644924</v>
      </c>
      <c r="Q7679" s="19">
        <f t="shared" si="1077"/>
        <v>0</v>
      </c>
      <c r="R7679" s="20">
        <f t="shared" si="1074"/>
        <v>0</v>
      </c>
      <c r="S7679" s="20">
        <f t="shared" si="1078"/>
        <v>0</v>
      </c>
      <c r="T7679" s="20">
        <f>IF((T7678+R7679)&lt;0,0,IF((T7678+R7679)&gt;结论【关键目标】!C$28,结论【关键目标】!C$28,T7678+R7679))</f>
        <v>0</v>
      </c>
      <c r="U7679" s="19">
        <f>IF((T7678+R7679)&lt;结论【关键目标】!$C$28,0,(发电量计算【计算逻辑页】!R7679+发电量计算【计算逻辑页】!T7678-结论【关键目标】!$C$28))</f>
        <v>0</v>
      </c>
      <c r="V7679" s="5">
        <f t="shared" si="1075"/>
        <v>0</v>
      </c>
      <c r="W7679" s="5">
        <f t="shared" si="1076"/>
        <v>0</v>
      </c>
      <c r="X7679" s="5">
        <f t="shared" si="1079"/>
        <v>0</v>
      </c>
    </row>
    <row r="7680" spans="1:24" x14ac:dyDescent="0.15">
      <c r="A7680" s="7">
        <v>7679</v>
      </c>
      <c r="B7680" s="7">
        <v>11</v>
      </c>
      <c r="C7680" s="7">
        <v>16</v>
      </c>
      <c r="D7680" s="7">
        <v>23</v>
      </c>
      <c r="E7680" s="7">
        <v>320</v>
      </c>
      <c r="F7680" s="7">
        <v>0</v>
      </c>
      <c r="G7680" s="7">
        <v>0</v>
      </c>
      <c r="H7680" s="7">
        <f t="shared" si="1071"/>
        <v>4</v>
      </c>
      <c r="I7680" s="16">
        <f t="shared" si="1072"/>
        <v>45246</v>
      </c>
      <c r="J7680" s="17">
        <v>0.70809999999999995</v>
      </c>
      <c r="K7680" s="18">
        <f>G7680*结论【关键目标】!C$27*0.7735*0.001</f>
        <v>0</v>
      </c>
      <c r="L7680" s="5">
        <v>-23214.238819999999</v>
      </c>
      <c r="M7680" s="5">
        <f>ABS(IF(L7680&lt;=0,L7680/耗电量关键数据!$B$6/1000,L7680/耗电量关键数据!$B$5/1000))</f>
        <v>9.2856955279999998</v>
      </c>
      <c r="N7680" s="5">
        <f>电气设备逐时使用率计算!H7656</f>
        <v>1.1688450000000001</v>
      </c>
      <c r="O7680" s="5">
        <f>灯光逐时使用率计算!H7656</f>
        <v>0.37403039999999999</v>
      </c>
      <c r="P7680" s="19">
        <f t="shared" si="1073"/>
        <v>10.828570928</v>
      </c>
      <c r="Q7680" s="19">
        <f t="shared" si="1077"/>
        <v>0</v>
      </c>
      <c r="R7680" s="20">
        <f t="shared" si="1074"/>
        <v>0</v>
      </c>
      <c r="S7680" s="20">
        <f t="shared" si="1078"/>
        <v>0</v>
      </c>
      <c r="T7680" s="20">
        <f>IF((T7679+R7680)&lt;0,0,IF((T7679+R7680)&gt;结论【关键目标】!C$28,结论【关键目标】!C$28,T7679+R7680))</f>
        <v>0</v>
      </c>
      <c r="U7680" s="19">
        <f>IF((T7679+R7680)&lt;结论【关键目标】!$C$28,0,(发电量计算【计算逻辑页】!R7680+发电量计算【计算逻辑页】!T7679-结论【关键目标】!$C$28))</f>
        <v>0</v>
      </c>
      <c r="V7680" s="5">
        <f t="shared" si="1075"/>
        <v>0</v>
      </c>
      <c r="W7680" s="5">
        <f t="shared" si="1076"/>
        <v>0</v>
      </c>
      <c r="X7680" s="5">
        <f t="shared" si="1079"/>
        <v>0</v>
      </c>
    </row>
    <row r="7681" spans="1:24" x14ac:dyDescent="0.15">
      <c r="A7681" s="7">
        <v>7680</v>
      </c>
      <c r="B7681" s="7">
        <v>11</v>
      </c>
      <c r="C7681" s="7">
        <v>16</v>
      </c>
      <c r="D7681" s="7">
        <v>24</v>
      </c>
      <c r="E7681" s="7">
        <v>320</v>
      </c>
      <c r="F7681" s="7">
        <v>0</v>
      </c>
      <c r="G7681" s="7">
        <v>0</v>
      </c>
      <c r="H7681" s="7">
        <f t="shared" si="1071"/>
        <v>4</v>
      </c>
      <c r="I7681" s="16">
        <f t="shared" si="1072"/>
        <v>45246</v>
      </c>
      <c r="J7681" s="17">
        <v>0.2407</v>
      </c>
      <c r="K7681" s="18">
        <f>G7681*结论【关键目标】!C$27*0.7735*0.001</f>
        <v>0</v>
      </c>
      <c r="L7681" s="5">
        <v>-24933.06681</v>
      </c>
      <c r="M7681" s="5">
        <f>ABS(IF(L7681&lt;=0,L7681/耗电量关键数据!$B$6/1000,L7681/耗电量关键数据!$B$5/1000))</f>
        <v>9.9732267239999999</v>
      </c>
      <c r="N7681" s="5">
        <f>电气设备逐时使用率计算!H7657</f>
        <v>1.1688450000000001</v>
      </c>
      <c r="O7681" s="5">
        <f>灯光逐时使用率计算!H7657</f>
        <v>0.37403039999999999</v>
      </c>
      <c r="P7681" s="19">
        <f t="shared" si="1073"/>
        <v>11.516102124000001</v>
      </c>
      <c r="Q7681" s="19">
        <f t="shared" si="1077"/>
        <v>0</v>
      </c>
      <c r="R7681" s="20">
        <f t="shared" si="1074"/>
        <v>0</v>
      </c>
      <c r="S7681" s="20">
        <f t="shared" si="1078"/>
        <v>0</v>
      </c>
      <c r="T7681" s="20">
        <f>IF((T7680+R7681)&lt;0,0,IF((T7680+R7681)&gt;结论【关键目标】!C$28,结论【关键目标】!C$28,T7680+R7681))</f>
        <v>0</v>
      </c>
      <c r="U7681" s="19">
        <f>IF((T7680+R7681)&lt;结论【关键目标】!$C$28,0,(发电量计算【计算逻辑页】!R7681+发电量计算【计算逻辑页】!T7680-结论【关键目标】!$C$28))</f>
        <v>0</v>
      </c>
      <c r="V7681" s="5">
        <f t="shared" si="1075"/>
        <v>0</v>
      </c>
      <c r="W7681" s="5">
        <f t="shared" si="1076"/>
        <v>0</v>
      </c>
      <c r="X7681" s="5">
        <f t="shared" si="1079"/>
        <v>0</v>
      </c>
    </row>
    <row r="7682" spans="1:24" x14ac:dyDescent="0.15">
      <c r="A7682" s="7">
        <v>7681</v>
      </c>
      <c r="B7682" s="7">
        <v>11</v>
      </c>
      <c r="C7682" s="7">
        <v>17</v>
      </c>
      <c r="D7682" s="7">
        <v>1</v>
      </c>
      <c r="E7682" s="7">
        <v>321</v>
      </c>
      <c r="F7682" s="7">
        <v>-0.5</v>
      </c>
      <c r="G7682" s="7">
        <v>0</v>
      </c>
      <c r="H7682" s="7">
        <f t="shared" ref="H7682:H7745" si="1080">WEEKDAY(I:I,2)</f>
        <v>5</v>
      </c>
      <c r="I7682" s="16">
        <f t="shared" ref="I7682:I7745" si="1081">DATE(2023,B7682,C7682)</f>
        <v>45247</v>
      </c>
      <c r="J7682" s="17">
        <v>0.2407</v>
      </c>
      <c r="K7682" s="18">
        <f>G7682*结论【关键目标】!C$27*0.7735*0.001</f>
        <v>0</v>
      </c>
      <c r="L7682" s="5">
        <v>-26206.944950000001</v>
      </c>
      <c r="M7682" s="5">
        <f>ABS(IF(L7682&lt;=0,L7682/耗电量关键数据!$B$6/1000,L7682/耗电量关键数据!$B$5/1000))</f>
        <v>10.482777980000002</v>
      </c>
      <c r="N7682" s="5">
        <f>电气设备逐时使用率计算!H7658</f>
        <v>1.1688450000000001</v>
      </c>
      <c r="O7682" s="5">
        <f>灯光逐时使用率计算!H7658</f>
        <v>0.37403039999999999</v>
      </c>
      <c r="P7682" s="19">
        <f t="shared" ref="P7682:P7745" si="1082">M7682+N7682+O7682</f>
        <v>12.025653380000003</v>
      </c>
      <c r="Q7682" s="19">
        <f t="shared" si="1077"/>
        <v>0</v>
      </c>
      <c r="R7682" s="20">
        <f t="shared" ref="R7682:R7745" si="1083">K7682-Q7682</f>
        <v>0</v>
      </c>
      <c r="S7682" s="20">
        <f t="shared" si="1078"/>
        <v>0</v>
      </c>
      <c r="T7682" s="20">
        <f>IF((T7681+R7682)&lt;0,0,IF((T7681+R7682)&gt;结论【关键目标】!C$28,结论【关键目标】!C$28,T7681+R7682))</f>
        <v>0</v>
      </c>
      <c r="U7682" s="19">
        <f>IF((T7681+R7682)&lt;结论【关键目标】!$C$28,0,(发电量计算【计算逻辑页】!R7682+发电量计算【计算逻辑页】!T7681-结论【关键目标】!$C$28))</f>
        <v>0</v>
      </c>
      <c r="V7682" s="5">
        <f t="shared" ref="V7682:V7745" si="1084">IF(J7682&gt;0.35,U7682*0.35,0)</f>
        <v>0</v>
      </c>
      <c r="W7682" s="5">
        <f t="shared" ref="W7682:W7745" si="1085">IF(P7682&gt;K7682,K7682*J7682,P7682*J7682)</f>
        <v>0</v>
      </c>
      <c r="X7682" s="5">
        <f t="shared" si="1079"/>
        <v>0</v>
      </c>
    </row>
    <row r="7683" spans="1:24" x14ac:dyDescent="0.15">
      <c r="A7683" s="7">
        <v>7682</v>
      </c>
      <c r="B7683" s="7">
        <v>11</v>
      </c>
      <c r="C7683" s="7">
        <v>17</v>
      </c>
      <c r="D7683" s="7">
        <v>2</v>
      </c>
      <c r="E7683" s="7">
        <v>321</v>
      </c>
      <c r="F7683" s="7">
        <v>-1</v>
      </c>
      <c r="G7683" s="7">
        <v>0</v>
      </c>
      <c r="H7683" s="7">
        <f t="shared" si="1080"/>
        <v>5</v>
      </c>
      <c r="I7683" s="16">
        <f t="shared" si="1081"/>
        <v>45247</v>
      </c>
      <c r="J7683" s="17">
        <v>0.2407</v>
      </c>
      <c r="K7683" s="18">
        <f>G7683*结论【关键目标】!C$27*0.7735*0.001</f>
        <v>0</v>
      </c>
      <c r="L7683" s="5">
        <v>-27510.836080000001</v>
      </c>
      <c r="M7683" s="5">
        <f>ABS(IF(L7683&lt;=0,L7683/耗电量关键数据!$B$6/1000,L7683/耗电量关键数据!$B$5/1000))</f>
        <v>11.004334432</v>
      </c>
      <c r="N7683" s="5">
        <f>电气设备逐时使用率计算!H7659</f>
        <v>1.1688450000000001</v>
      </c>
      <c r="O7683" s="5">
        <f>灯光逐时使用率计算!H7659</f>
        <v>0.37403039999999999</v>
      </c>
      <c r="P7683" s="19">
        <f t="shared" si="1082"/>
        <v>12.547209832000002</v>
      </c>
      <c r="Q7683" s="19">
        <f t="shared" ref="Q7683:Q7746" si="1086">IF(J7683&gt;0.8,P7683,0)</f>
        <v>0</v>
      </c>
      <c r="R7683" s="20">
        <f t="shared" si="1083"/>
        <v>0</v>
      </c>
      <c r="S7683" s="20">
        <f t="shared" ref="S7683:S7746" si="1087">IF(R7683&lt;0,ABS(R7683),0)</f>
        <v>0</v>
      </c>
      <c r="T7683" s="20">
        <f>IF((T7682+R7683)&lt;0,0,IF((T7682+R7683)&gt;结论【关键目标】!C$28,结论【关键目标】!C$28,T7682+R7683))</f>
        <v>0</v>
      </c>
      <c r="U7683" s="19">
        <f>IF((T7682+R7683)&lt;结论【关键目标】!$C$28,0,(发电量计算【计算逻辑页】!R7683+发电量计算【计算逻辑页】!T7682-结论【关键目标】!$C$28))</f>
        <v>0</v>
      </c>
      <c r="V7683" s="5">
        <f t="shared" si="1084"/>
        <v>0</v>
      </c>
      <c r="W7683" s="5">
        <f t="shared" si="1085"/>
        <v>0</v>
      </c>
      <c r="X7683" s="5">
        <f t="shared" si="1079"/>
        <v>0</v>
      </c>
    </row>
    <row r="7684" spans="1:24" x14ac:dyDescent="0.15">
      <c r="A7684" s="7">
        <v>7683</v>
      </c>
      <c r="B7684" s="7">
        <v>11</v>
      </c>
      <c r="C7684" s="7">
        <v>17</v>
      </c>
      <c r="D7684" s="7">
        <v>3</v>
      </c>
      <c r="E7684" s="7">
        <v>321</v>
      </c>
      <c r="F7684" s="7">
        <v>-0.4</v>
      </c>
      <c r="G7684" s="7">
        <v>0</v>
      </c>
      <c r="H7684" s="7">
        <f t="shared" si="1080"/>
        <v>5</v>
      </c>
      <c r="I7684" s="16">
        <f t="shared" si="1081"/>
        <v>45247</v>
      </c>
      <c r="J7684" s="17">
        <v>0.2407</v>
      </c>
      <c r="K7684" s="18">
        <f>G7684*结论【关键目标】!C$27*0.7735*0.001</f>
        <v>0</v>
      </c>
      <c r="L7684" s="5">
        <v>-28944.651229999999</v>
      </c>
      <c r="M7684" s="5">
        <f>ABS(IF(L7684&lt;=0,L7684/耗电量关键数据!$B$6/1000,L7684/耗电量关键数据!$B$5/1000))</f>
        <v>11.577860491999999</v>
      </c>
      <c r="N7684" s="5">
        <f>电气设备逐时使用率计算!H7660</f>
        <v>1.1688450000000001</v>
      </c>
      <c r="O7684" s="5">
        <f>灯光逐时使用率计算!H7660</f>
        <v>0.37403039999999999</v>
      </c>
      <c r="P7684" s="19">
        <f t="shared" si="1082"/>
        <v>13.120735892000001</v>
      </c>
      <c r="Q7684" s="19">
        <f t="shared" si="1086"/>
        <v>0</v>
      </c>
      <c r="R7684" s="20">
        <f t="shared" si="1083"/>
        <v>0</v>
      </c>
      <c r="S7684" s="20">
        <f t="shared" si="1087"/>
        <v>0</v>
      </c>
      <c r="T7684" s="20">
        <f>IF((T7683+R7684)&lt;0,0,IF((T7683+R7684)&gt;结论【关键目标】!C$28,结论【关键目标】!C$28,T7683+R7684))</f>
        <v>0</v>
      </c>
      <c r="U7684" s="19">
        <f>IF((T7683+R7684)&lt;结论【关键目标】!$C$28,0,(发电量计算【计算逻辑页】!R7684+发电量计算【计算逻辑页】!T7683-结论【关键目标】!$C$28))</f>
        <v>0</v>
      </c>
      <c r="V7684" s="5">
        <f t="shared" si="1084"/>
        <v>0</v>
      </c>
      <c r="W7684" s="5">
        <f t="shared" si="1085"/>
        <v>0</v>
      </c>
      <c r="X7684" s="5">
        <f t="shared" ref="X7684:X7747" si="1088">(J7684-0.35)*IF(T7684&gt;S7684,S7684,T7684)</f>
        <v>0</v>
      </c>
    </row>
    <row r="7685" spans="1:24" x14ac:dyDescent="0.15">
      <c r="A7685" s="7">
        <v>7684</v>
      </c>
      <c r="B7685" s="7">
        <v>11</v>
      </c>
      <c r="C7685" s="7">
        <v>17</v>
      </c>
      <c r="D7685" s="7">
        <v>4</v>
      </c>
      <c r="E7685" s="7">
        <v>321</v>
      </c>
      <c r="F7685" s="7">
        <v>-1.2</v>
      </c>
      <c r="G7685" s="7">
        <v>0</v>
      </c>
      <c r="H7685" s="7">
        <f t="shared" si="1080"/>
        <v>5</v>
      </c>
      <c r="I7685" s="16">
        <f t="shared" si="1081"/>
        <v>45247</v>
      </c>
      <c r="J7685" s="17">
        <v>0.2407</v>
      </c>
      <c r="K7685" s="18">
        <f>G7685*结论【关键目标】!C$27*0.7735*0.001</f>
        <v>0</v>
      </c>
      <c r="L7685" s="5">
        <v>-30347.21989</v>
      </c>
      <c r="M7685" s="5">
        <f>ABS(IF(L7685&lt;=0,L7685/耗电量关键数据!$B$6/1000,L7685/耗电量关键数据!$B$5/1000))</f>
        <v>12.138887956000001</v>
      </c>
      <c r="N7685" s="5">
        <f>电气设备逐时使用率计算!H7661</f>
        <v>1.1688450000000001</v>
      </c>
      <c r="O7685" s="5">
        <f>灯光逐时使用率计算!H7661</f>
        <v>0.37403039999999999</v>
      </c>
      <c r="P7685" s="19">
        <f t="shared" si="1082"/>
        <v>13.681763356000003</v>
      </c>
      <c r="Q7685" s="19">
        <f t="shared" si="1086"/>
        <v>0</v>
      </c>
      <c r="R7685" s="20">
        <f t="shared" si="1083"/>
        <v>0</v>
      </c>
      <c r="S7685" s="20">
        <f t="shared" si="1087"/>
        <v>0</v>
      </c>
      <c r="T7685" s="20">
        <f>IF((T7684+R7685)&lt;0,0,IF((T7684+R7685)&gt;结论【关键目标】!C$28,结论【关键目标】!C$28,T7684+R7685))</f>
        <v>0</v>
      </c>
      <c r="U7685" s="19">
        <f>IF((T7684+R7685)&lt;结论【关键目标】!$C$28,0,(发电量计算【计算逻辑页】!R7685+发电量计算【计算逻辑页】!T7684-结论【关键目标】!$C$28))</f>
        <v>0</v>
      </c>
      <c r="V7685" s="5">
        <f t="shared" si="1084"/>
        <v>0</v>
      </c>
      <c r="W7685" s="5">
        <f t="shared" si="1085"/>
        <v>0</v>
      </c>
      <c r="X7685" s="5">
        <f t="shared" si="1088"/>
        <v>0</v>
      </c>
    </row>
    <row r="7686" spans="1:24" x14ac:dyDescent="0.15">
      <c r="A7686" s="7">
        <v>7685</v>
      </c>
      <c r="B7686" s="7">
        <v>11</v>
      </c>
      <c r="C7686" s="7">
        <v>17</v>
      </c>
      <c r="D7686" s="7">
        <v>5</v>
      </c>
      <c r="E7686" s="7">
        <v>321</v>
      </c>
      <c r="F7686" s="7">
        <v>-2</v>
      </c>
      <c r="G7686" s="7">
        <v>0</v>
      </c>
      <c r="H7686" s="7">
        <f t="shared" si="1080"/>
        <v>5</v>
      </c>
      <c r="I7686" s="16">
        <f t="shared" si="1081"/>
        <v>45247</v>
      </c>
      <c r="J7686" s="17">
        <v>0.2407</v>
      </c>
      <c r="K7686" s="18">
        <f>G7686*结论【关键目标】!C$27*0.7735*0.001</f>
        <v>0</v>
      </c>
      <c r="L7686" s="5">
        <v>-31476.254710000001</v>
      </c>
      <c r="M7686" s="5">
        <f>ABS(IF(L7686&lt;=0,L7686/耗电量关键数据!$B$6/1000,L7686/耗电量关键数据!$B$5/1000))</f>
        <v>12.590501884000002</v>
      </c>
      <c r="N7686" s="5">
        <f>电气设备逐时使用率计算!H7662</f>
        <v>1.1688450000000001</v>
      </c>
      <c r="O7686" s="5">
        <f>灯光逐时使用率计算!H7662</f>
        <v>0.37403039999999999</v>
      </c>
      <c r="P7686" s="19">
        <f t="shared" si="1082"/>
        <v>14.133377284000003</v>
      </c>
      <c r="Q7686" s="19">
        <f t="shared" si="1086"/>
        <v>0</v>
      </c>
      <c r="R7686" s="20">
        <f t="shared" si="1083"/>
        <v>0</v>
      </c>
      <c r="S7686" s="20">
        <f t="shared" si="1087"/>
        <v>0</v>
      </c>
      <c r="T7686" s="20">
        <f>IF((T7685+R7686)&lt;0,0,IF((T7685+R7686)&gt;结论【关键目标】!C$28,结论【关键目标】!C$28,T7685+R7686))</f>
        <v>0</v>
      </c>
      <c r="U7686" s="19">
        <f>IF((T7685+R7686)&lt;结论【关键目标】!$C$28,0,(发电量计算【计算逻辑页】!R7686+发电量计算【计算逻辑页】!T7685-结论【关键目标】!$C$28))</f>
        <v>0</v>
      </c>
      <c r="V7686" s="5">
        <f t="shared" si="1084"/>
        <v>0</v>
      </c>
      <c r="W7686" s="5">
        <f t="shared" si="1085"/>
        <v>0</v>
      </c>
      <c r="X7686" s="5">
        <f t="shared" si="1088"/>
        <v>0</v>
      </c>
    </row>
    <row r="7687" spans="1:24" x14ac:dyDescent="0.15">
      <c r="A7687" s="7">
        <v>7686</v>
      </c>
      <c r="B7687" s="7">
        <v>11</v>
      </c>
      <c r="C7687" s="7">
        <v>17</v>
      </c>
      <c r="D7687" s="7">
        <v>6</v>
      </c>
      <c r="E7687" s="7">
        <v>321</v>
      </c>
      <c r="F7687" s="7">
        <v>-0.7</v>
      </c>
      <c r="G7687" s="7">
        <v>0</v>
      </c>
      <c r="H7687" s="7">
        <f t="shared" si="1080"/>
        <v>5</v>
      </c>
      <c r="I7687" s="16">
        <f t="shared" si="1081"/>
        <v>45247</v>
      </c>
      <c r="J7687" s="17">
        <v>0.2407</v>
      </c>
      <c r="K7687" s="18">
        <f>G7687*结论【关键目标】!C$27*0.7735*0.001</f>
        <v>0</v>
      </c>
      <c r="L7687" s="5">
        <v>-31785.327959999999</v>
      </c>
      <c r="M7687" s="5">
        <f>ABS(IF(L7687&lt;=0,L7687/耗电量关键数据!$B$6/1000,L7687/耗电量关键数据!$B$5/1000))</f>
        <v>12.714131183999999</v>
      </c>
      <c r="N7687" s="5">
        <f>电气设备逐时使用率计算!H7663</f>
        <v>1.1688450000000001</v>
      </c>
      <c r="O7687" s="5">
        <f>灯光逐时使用率计算!H7663</f>
        <v>0.37403039999999999</v>
      </c>
      <c r="P7687" s="19">
        <f t="shared" si="1082"/>
        <v>14.257006584000001</v>
      </c>
      <c r="Q7687" s="19">
        <f t="shared" si="1086"/>
        <v>0</v>
      </c>
      <c r="R7687" s="20">
        <f t="shared" si="1083"/>
        <v>0</v>
      </c>
      <c r="S7687" s="20">
        <f t="shared" si="1087"/>
        <v>0</v>
      </c>
      <c r="T7687" s="20">
        <f>IF((T7686+R7687)&lt;0,0,IF((T7686+R7687)&gt;结论【关键目标】!C$28,结论【关键目标】!C$28,T7686+R7687))</f>
        <v>0</v>
      </c>
      <c r="U7687" s="19">
        <f>IF((T7686+R7687)&lt;结论【关键目标】!$C$28,0,(发电量计算【计算逻辑页】!R7687+发电量计算【计算逻辑页】!T7686-结论【关键目标】!$C$28))</f>
        <v>0</v>
      </c>
      <c r="V7687" s="5">
        <f t="shared" si="1084"/>
        <v>0</v>
      </c>
      <c r="W7687" s="5">
        <f t="shared" si="1085"/>
        <v>0</v>
      </c>
      <c r="X7687" s="5">
        <f t="shared" si="1088"/>
        <v>0</v>
      </c>
    </row>
    <row r="7688" spans="1:24" x14ac:dyDescent="0.15">
      <c r="A7688" s="7">
        <v>7687</v>
      </c>
      <c r="B7688" s="7">
        <v>11</v>
      </c>
      <c r="C7688" s="7">
        <v>17</v>
      </c>
      <c r="D7688" s="7">
        <v>7</v>
      </c>
      <c r="E7688" s="7">
        <v>321</v>
      </c>
      <c r="F7688" s="7">
        <v>-2</v>
      </c>
      <c r="G7688" s="7">
        <v>0</v>
      </c>
      <c r="H7688" s="7">
        <f t="shared" si="1080"/>
        <v>5</v>
      </c>
      <c r="I7688" s="16">
        <f t="shared" si="1081"/>
        <v>45247</v>
      </c>
      <c r="J7688" s="17">
        <v>0.2407</v>
      </c>
      <c r="K7688" s="18">
        <f>G7688*结论【关键目标】!C$27*0.7735*0.001</f>
        <v>0</v>
      </c>
      <c r="L7688" s="5">
        <v>-23420.712360000001</v>
      </c>
      <c r="M7688" s="5">
        <f>ABS(IF(L7688&lt;=0,L7688/耗电量关键数据!$B$6/1000,L7688/耗电量关键数据!$B$5/1000))</f>
        <v>9.3682849440000009</v>
      </c>
      <c r="N7688" s="5">
        <f>电气设备逐时使用率计算!H7664</f>
        <v>2.3376900000000003</v>
      </c>
      <c r="O7688" s="5">
        <f>灯光逐时使用率计算!H7664</f>
        <v>1.2467680000000001</v>
      </c>
      <c r="P7688" s="19">
        <f t="shared" si="1082"/>
        <v>12.952742944000001</v>
      </c>
      <c r="Q7688" s="19">
        <f t="shared" si="1086"/>
        <v>0</v>
      </c>
      <c r="R7688" s="20">
        <f t="shared" si="1083"/>
        <v>0</v>
      </c>
      <c r="S7688" s="20">
        <f t="shared" si="1087"/>
        <v>0</v>
      </c>
      <c r="T7688" s="20">
        <f>IF((T7687+R7688)&lt;0,0,IF((T7687+R7688)&gt;结论【关键目标】!C$28,结论【关键目标】!C$28,T7687+R7688))</f>
        <v>0</v>
      </c>
      <c r="U7688" s="19">
        <f>IF((T7687+R7688)&lt;结论【关键目标】!$C$28,0,(发电量计算【计算逻辑页】!R7688+发电量计算【计算逻辑页】!T7687-结论【关键目标】!$C$28))</f>
        <v>0</v>
      </c>
      <c r="V7688" s="5">
        <f t="shared" si="1084"/>
        <v>0</v>
      </c>
      <c r="W7688" s="5">
        <f t="shared" si="1085"/>
        <v>0</v>
      </c>
      <c r="X7688" s="5">
        <f t="shared" si="1088"/>
        <v>0</v>
      </c>
    </row>
    <row r="7689" spans="1:24" x14ac:dyDescent="0.15">
      <c r="A7689" s="7">
        <v>7688</v>
      </c>
      <c r="B7689" s="7">
        <v>11</v>
      </c>
      <c r="C7689" s="7">
        <v>17</v>
      </c>
      <c r="D7689" s="7">
        <v>8</v>
      </c>
      <c r="E7689" s="7">
        <v>321</v>
      </c>
      <c r="F7689" s="7">
        <v>-2</v>
      </c>
      <c r="G7689" s="7">
        <v>42.3</v>
      </c>
      <c r="H7689" s="7">
        <f t="shared" si="1080"/>
        <v>5</v>
      </c>
      <c r="I7689" s="16">
        <f t="shared" si="1081"/>
        <v>45247</v>
      </c>
      <c r="J7689" s="17">
        <v>0.70809999999999995</v>
      </c>
      <c r="K7689" s="18">
        <f>G7689*结论【关键目标】!C$27*0.7735*0.001</f>
        <v>3.9262859999999997</v>
      </c>
      <c r="L7689" s="5">
        <v>-21883.142830000001</v>
      </c>
      <c r="M7689" s="5">
        <f>ABS(IF(L7689&lt;=0,L7689/耗电量关键数据!$B$6/1000,L7689/耗电量关键数据!$B$5/1000))</f>
        <v>8.7532571319999999</v>
      </c>
      <c r="N7689" s="5">
        <f>电气设备逐时使用率计算!H7665</f>
        <v>11.688450000000001</v>
      </c>
      <c r="O7689" s="5">
        <f>灯光逐时使用率计算!H7665</f>
        <v>6.2338399999999998</v>
      </c>
      <c r="P7689" s="19">
        <f t="shared" si="1082"/>
        <v>26.675547132000002</v>
      </c>
      <c r="Q7689" s="19">
        <f t="shared" si="1086"/>
        <v>0</v>
      </c>
      <c r="R7689" s="20">
        <f t="shared" si="1083"/>
        <v>3.9262859999999997</v>
      </c>
      <c r="S7689" s="20">
        <f t="shared" si="1087"/>
        <v>0</v>
      </c>
      <c r="T7689" s="20">
        <f>IF((T7688+R7689)&lt;0,0,IF((T7688+R7689)&gt;结论【关键目标】!C$28,结论【关键目标】!C$28,T7688+R7689))</f>
        <v>3.9262859999999997</v>
      </c>
      <c r="U7689" s="19">
        <f>IF((T7688+R7689)&lt;结论【关键目标】!$C$28,0,(发电量计算【计算逻辑页】!R7689+发电量计算【计算逻辑页】!T7688-结论【关键目标】!$C$28))</f>
        <v>0</v>
      </c>
      <c r="V7689" s="5">
        <f t="shared" si="1084"/>
        <v>0</v>
      </c>
      <c r="W7689" s="5">
        <f t="shared" si="1085"/>
        <v>2.7802031165999996</v>
      </c>
      <c r="X7689" s="5">
        <f t="shared" si="1088"/>
        <v>0</v>
      </c>
    </row>
    <row r="7690" spans="1:24" x14ac:dyDescent="0.15">
      <c r="A7690" s="7">
        <v>7689</v>
      </c>
      <c r="B7690" s="7">
        <v>11</v>
      </c>
      <c r="C7690" s="7">
        <v>17</v>
      </c>
      <c r="D7690" s="7">
        <v>9</v>
      </c>
      <c r="E7690" s="7">
        <v>321</v>
      </c>
      <c r="F7690" s="7">
        <v>0</v>
      </c>
      <c r="G7690" s="7">
        <v>125.3</v>
      </c>
      <c r="H7690" s="7">
        <f t="shared" si="1080"/>
        <v>5</v>
      </c>
      <c r="I7690" s="16">
        <f t="shared" si="1081"/>
        <v>45247</v>
      </c>
      <c r="J7690" s="17">
        <v>0.70809999999999995</v>
      </c>
      <c r="K7690" s="18">
        <f>G7690*结论【关键目标】!C$27*0.7735*0.001</f>
        <v>11.630345999999999</v>
      </c>
      <c r="L7690" s="5">
        <v>-2335.6093810000002</v>
      </c>
      <c r="M7690" s="5">
        <f>ABS(IF(L7690&lt;=0,L7690/耗电量关键数据!$B$6/1000,L7690/耗电量关键数据!$B$5/1000))</f>
        <v>0.93424375240000002</v>
      </c>
      <c r="N7690" s="5">
        <f>电气设备逐时使用率计算!H7666</f>
        <v>22.208055000000002</v>
      </c>
      <c r="O7690" s="5">
        <f>灯光逐时使用率计算!H7666</f>
        <v>11.844296</v>
      </c>
      <c r="P7690" s="19">
        <f t="shared" si="1082"/>
        <v>34.986594752400002</v>
      </c>
      <c r="Q7690" s="19">
        <f t="shared" si="1086"/>
        <v>0</v>
      </c>
      <c r="R7690" s="20">
        <f t="shared" si="1083"/>
        <v>11.630345999999999</v>
      </c>
      <c r="S7690" s="20">
        <f t="shared" si="1087"/>
        <v>0</v>
      </c>
      <c r="T7690" s="20">
        <f>IF((T7689+R7690)&lt;0,0,IF((T7689+R7690)&gt;结论【关键目标】!C$28,结论【关键目标】!C$28,T7689+R7690))</f>
        <v>15.556631999999999</v>
      </c>
      <c r="U7690" s="19">
        <f>IF((T7689+R7690)&lt;结论【关键目标】!$C$28,0,(发电量计算【计算逻辑页】!R7690+发电量计算【计算逻辑页】!T7689-结论【关键目标】!$C$28))</f>
        <v>0</v>
      </c>
      <c r="V7690" s="5">
        <f t="shared" si="1084"/>
        <v>0</v>
      </c>
      <c r="W7690" s="5">
        <f t="shared" si="1085"/>
        <v>8.2354480025999983</v>
      </c>
      <c r="X7690" s="5">
        <f t="shared" si="1088"/>
        <v>0</v>
      </c>
    </row>
    <row r="7691" spans="1:24" x14ac:dyDescent="0.15">
      <c r="A7691" s="7">
        <v>7690</v>
      </c>
      <c r="B7691" s="7">
        <v>11</v>
      </c>
      <c r="C7691" s="7">
        <v>17</v>
      </c>
      <c r="D7691" s="7">
        <v>10</v>
      </c>
      <c r="E7691" s="7">
        <v>321</v>
      </c>
      <c r="F7691" s="7">
        <v>-1</v>
      </c>
      <c r="G7691" s="7">
        <v>160.4</v>
      </c>
      <c r="H7691" s="7">
        <f t="shared" si="1080"/>
        <v>5</v>
      </c>
      <c r="I7691" s="16">
        <f t="shared" si="1081"/>
        <v>45247</v>
      </c>
      <c r="J7691" s="17">
        <v>0.70809999999999995</v>
      </c>
      <c r="K7691" s="18">
        <f>G7691*结论【关键目标】!C$27*0.7735*0.001</f>
        <v>14.888328</v>
      </c>
      <c r="L7691" s="5">
        <v>0</v>
      </c>
      <c r="M7691" s="5">
        <f>ABS(IF(L7691&lt;=0,L7691/耗电量关键数据!$B$6/1000,L7691/耗电量关键数据!$B$5/1000))</f>
        <v>0</v>
      </c>
      <c r="N7691" s="5">
        <f>电气设备逐时使用率计算!H7667</f>
        <v>22.208055000000002</v>
      </c>
      <c r="O7691" s="5">
        <f>灯光逐时使用率计算!H7667</f>
        <v>11.844296</v>
      </c>
      <c r="P7691" s="19">
        <f t="shared" si="1082"/>
        <v>34.052351000000002</v>
      </c>
      <c r="Q7691" s="19">
        <f t="shared" si="1086"/>
        <v>0</v>
      </c>
      <c r="R7691" s="20">
        <f t="shared" si="1083"/>
        <v>14.888328</v>
      </c>
      <c r="S7691" s="20">
        <f t="shared" si="1087"/>
        <v>0</v>
      </c>
      <c r="T7691" s="20">
        <f>IF((T7690+R7691)&lt;0,0,IF((T7690+R7691)&gt;结论【关键目标】!C$28,结论【关键目标】!C$28,T7690+R7691))</f>
        <v>22</v>
      </c>
      <c r="U7691" s="19">
        <f>IF((T7690+R7691)&lt;结论【关键目标】!$C$28,0,(发电量计算【计算逻辑页】!R7691+发电量计算【计算逻辑页】!T7690-结论【关键目标】!$C$28))</f>
        <v>8.4449599999999982</v>
      </c>
      <c r="V7691" s="5">
        <f t="shared" si="1084"/>
        <v>2.955735999999999</v>
      </c>
      <c r="W7691" s="5">
        <f t="shared" si="1085"/>
        <v>10.542425056799999</v>
      </c>
      <c r="X7691" s="5">
        <f t="shared" si="1088"/>
        <v>0</v>
      </c>
    </row>
    <row r="7692" spans="1:24" x14ac:dyDescent="0.15">
      <c r="A7692" s="7">
        <v>7691</v>
      </c>
      <c r="B7692" s="7">
        <v>11</v>
      </c>
      <c r="C7692" s="7">
        <v>17</v>
      </c>
      <c r="D7692" s="7">
        <v>11</v>
      </c>
      <c r="E7692" s="7">
        <v>321</v>
      </c>
      <c r="F7692" s="7">
        <v>2</v>
      </c>
      <c r="G7692" s="7">
        <v>230.3</v>
      </c>
      <c r="H7692" s="7">
        <f t="shared" si="1080"/>
        <v>5</v>
      </c>
      <c r="I7692" s="16">
        <f t="shared" si="1081"/>
        <v>45247</v>
      </c>
      <c r="J7692" s="17">
        <v>1.2267999999999999</v>
      </c>
      <c r="K7692" s="18">
        <f>G7692*结论【关键目标】!C$27*0.7735*0.001</f>
        <v>21.376446000000001</v>
      </c>
      <c r="L7692" s="5">
        <v>0</v>
      </c>
      <c r="M7692" s="5">
        <f>ABS(IF(L7692&lt;=0,L7692/耗电量关键数据!$B$6/1000,L7692/耗电量关键数据!$B$5/1000))</f>
        <v>0</v>
      </c>
      <c r="N7692" s="5">
        <f>电气设备逐时使用率计算!H7668</f>
        <v>22.208055000000002</v>
      </c>
      <c r="O7692" s="5">
        <f>灯光逐时使用率计算!H7668</f>
        <v>11.844296</v>
      </c>
      <c r="P7692" s="19">
        <f t="shared" si="1082"/>
        <v>34.052351000000002</v>
      </c>
      <c r="Q7692" s="19">
        <f t="shared" si="1086"/>
        <v>34.052351000000002</v>
      </c>
      <c r="R7692" s="20">
        <f t="shared" si="1083"/>
        <v>-12.675905</v>
      </c>
      <c r="S7692" s="20">
        <f t="shared" si="1087"/>
        <v>12.675905</v>
      </c>
      <c r="T7692" s="20">
        <f>IF((T7691+R7692)&lt;0,0,IF((T7691+R7692)&gt;结论【关键目标】!C$28,结论【关键目标】!C$28,T7691+R7692))</f>
        <v>9.3240949999999998</v>
      </c>
      <c r="U7692" s="19">
        <f>IF((T7691+R7692)&lt;结论【关键目标】!$C$28,0,(发电量计算【计算逻辑页】!R7692+发电量计算【计算逻辑页】!T7691-结论【关键目标】!$C$28))</f>
        <v>0</v>
      </c>
      <c r="V7692" s="5">
        <f t="shared" si="1084"/>
        <v>0</v>
      </c>
      <c r="W7692" s="5">
        <f t="shared" si="1085"/>
        <v>26.224623952799998</v>
      </c>
      <c r="X7692" s="5">
        <f t="shared" si="1088"/>
        <v>8.1753664959999988</v>
      </c>
    </row>
    <row r="7693" spans="1:24" x14ac:dyDescent="0.15">
      <c r="A7693" s="7">
        <v>7692</v>
      </c>
      <c r="B7693" s="7">
        <v>11</v>
      </c>
      <c r="C7693" s="7">
        <v>17</v>
      </c>
      <c r="D7693" s="7">
        <v>12</v>
      </c>
      <c r="E7693" s="7">
        <v>321</v>
      </c>
      <c r="F7693" s="7">
        <v>2.9</v>
      </c>
      <c r="G7693" s="7">
        <v>296.5</v>
      </c>
      <c r="H7693" s="7">
        <f t="shared" si="1080"/>
        <v>5</v>
      </c>
      <c r="I7693" s="16">
        <f t="shared" si="1081"/>
        <v>45247</v>
      </c>
      <c r="J7693" s="17">
        <v>1.2267999999999999</v>
      </c>
      <c r="K7693" s="18">
        <f>G7693*结论【关键目标】!C$27*0.7735*0.001</f>
        <v>27.521129999999999</v>
      </c>
      <c r="L7693" s="5">
        <v>0</v>
      </c>
      <c r="M7693" s="5">
        <f>ABS(IF(L7693&lt;=0,L7693/耗电量关键数据!$B$6/1000,L7693/耗电量关键数据!$B$5/1000))</f>
        <v>0</v>
      </c>
      <c r="N7693" s="5">
        <f>电气设备逐时使用率计算!H7669</f>
        <v>11.688450000000001</v>
      </c>
      <c r="O7693" s="5">
        <f>灯光逐时使用率计算!H7669</f>
        <v>9.9741440000000008</v>
      </c>
      <c r="P7693" s="19">
        <f t="shared" si="1082"/>
        <v>21.662594000000002</v>
      </c>
      <c r="Q7693" s="19">
        <f t="shared" si="1086"/>
        <v>21.662594000000002</v>
      </c>
      <c r="R7693" s="20">
        <f t="shared" si="1083"/>
        <v>5.8585359999999973</v>
      </c>
      <c r="S7693" s="20">
        <f t="shared" si="1087"/>
        <v>0</v>
      </c>
      <c r="T7693" s="20">
        <f>IF((T7692+R7693)&lt;0,0,IF((T7692+R7693)&gt;结论【关键目标】!C$28,结论【关键目标】!C$28,T7692+R7693))</f>
        <v>15.182630999999997</v>
      </c>
      <c r="U7693" s="19">
        <f>IF((T7692+R7693)&lt;结论【关键目标】!$C$28,0,(发电量计算【计算逻辑页】!R7693+发电量计算【计算逻辑页】!T7692-结论【关键目标】!$C$28))</f>
        <v>0</v>
      </c>
      <c r="V7693" s="5">
        <f t="shared" si="1084"/>
        <v>0</v>
      </c>
      <c r="W7693" s="5">
        <f t="shared" si="1085"/>
        <v>26.5756703192</v>
      </c>
      <c r="X7693" s="5">
        <f t="shared" si="1088"/>
        <v>0</v>
      </c>
    </row>
    <row r="7694" spans="1:24" x14ac:dyDescent="0.15">
      <c r="A7694" s="7">
        <v>7693</v>
      </c>
      <c r="B7694" s="7">
        <v>11</v>
      </c>
      <c r="C7694" s="7">
        <v>17</v>
      </c>
      <c r="D7694" s="7">
        <v>13</v>
      </c>
      <c r="E7694" s="7">
        <v>321</v>
      </c>
      <c r="F7694" s="7">
        <v>4</v>
      </c>
      <c r="G7694" s="7">
        <v>257</v>
      </c>
      <c r="H7694" s="7">
        <f t="shared" si="1080"/>
        <v>5</v>
      </c>
      <c r="I7694" s="16">
        <f t="shared" si="1081"/>
        <v>45247</v>
      </c>
      <c r="J7694" s="17">
        <v>1.2267999999999999</v>
      </c>
      <c r="K7694" s="18">
        <f>G7694*结论【关键目标】!C$27*0.7735*0.001</f>
        <v>23.85474</v>
      </c>
      <c r="L7694" s="5">
        <v>0</v>
      </c>
      <c r="M7694" s="5">
        <f>ABS(IF(L7694&lt;=0,L7694/耗电量关键数据!$B$6/1000,L7694/耗电量关键数据!$B$5/1000))</f>
        <v>0</v>
      </c>
      <c r="N7694" s="5">
        <f>电气设备逐时使用率计算!H7670</f>
        <v>11.688450000000001</v>
      </c>
      <c r="O7694" s="5">
        <f>灯光逐时使用率计算!H7670</f>
        <v>9.9741440000000008</v>
      </c>
      <c r="P7694" s="19">
        <f t="shared" si="1082"/>
        <v>21.662594000000002</v>
      </c>
      <c r="Q7694" s="19">
        <f t="shared" si="1086"/>
        <v>21.662594000000002</v>
      </c>
      <c r="R7694" s="20">
        <f t="shared" si="1083"/>
        <v>2.1921459999999975</v>
      </c>
      <c r="S7694" s="20">
        <f t="shared" si="1087"/>
        <v>0</v>
      </c>
      <c r="T7694" s="20">
        <f>IF((T7693+R7694)&lt;0,0,IF((T7693+R7694)&gt;结论【关键目标】!C$28,结论【关键目标】!C$28,T7693+R7694))</f>
        <v>17.374776999999995</v>
      </c>
      <c r="U7694" s="19">
        <f>IF((T7693+R7694)&lt;结论【关键目标】!$C$28,0,(发电量计算【计算逻辑页】!R7694+发电量计算【计算逻辑页】!T7693-结论【关键目标】!$C$28))</f>
        <v>0</v>
      </c>
      <c r="V7694" s="5">
        <f t="shared" si="1084"/>
        <v>0</v>
      </c>
      <c r="W7694" s="5">
        <f t="shared" si="1085"/>
        <v>26.5756703192</v>
      </c>
      <c r="X7694" s="5">
        <f t="shared" si="1088"/>
        <v>0</v>
      </c>
    </row>
    <row r="7695" spans="1:24" x14ac:dyDescent="0.15">
      <c r="A7695" s="7">
        <v>7694</v>
      </c>
      <c r="B7695" s="7">
        <v>11</v>
      </c>
      <c r="C7695" s="7">
        <v>17</v>
      </c>
      <c r="D7695" s="7">
        <v>14</v>
      </c>
      <c r="E7695" s="7">
        <v>321</v>
      </c>
      <c r="F7695" s="7">
        <v>5</v>
      </c>
      <c r="G7695" s="7">
        <v>196</v>
      </c>
      <c r="H7695" s="7">
        <f t="shared" si="1080"/>
        <v>5</v>
      </c>
      <c r="I7695" s="16">
        <f t="shared" si="1081"/>
        <v>45247</v>
      </c>
      <c r="J7695" s="17">
        <v>1.2267999999999999</v>
      </c>
      <c r="K7695" s="18">
        <f>G7695*结论【关键目标】!C$27*0.7735*0.001</f>
        <v>18.192719999999998</v>
      </c>
      <c r="L7695" s="5">
        <v>0</v>
      </c>
      <c r="M7695" s="5">
        <f>ABS(IF(L7695&lt;=0,L7695/耗电量关键数据!$B$6/1000,L7695/耗电量关键数据!$B$5/1000))</f>
        <v>0</v>
      </c>
      <c r="N7695" s="5">
        <f>电气设备逐时使用率计算!H7671</f>
        <v>22.208055000000002</v>
      </c>
      <c r="O7695" s="5">
        <f>灯光逐时使用率计算!H7671</f>
        <v>11.844296</v>
      </c>
      <c r="P7695" s="19">
        <f t="shared" si="1082"/>
        <v>34.052351000000002</v>
      </c>
      <c r="Q7695" s="19">
        <f t="shared" si="1086"/>
        <v>34.052351000000002</v>
      </c>
      <c r="R7695" s="20">
        <f t="shared" si="1083"/>
        <v>-15.859631000000004</v>
      </c>
      <c r="S7695" s="20">
        <f t="shared" si="1087"/>
        <v>15.859631000000004</v>
      </c>
      <c r="T7695" s="20">
        <f>IF((T7694+R7695)&lt;0,0,IF((T7694+R7695)&gt;结论【关键目标】!C$28,结论【关键目标】!C$28,T7694+R7695))</f>
        <v>1.5151459999999908</v>
      </c>
      <c r="U7695" s="19">
        <f>IF((T7694+R7695)&lt;结论【关键目标】!$C$28,0,(发电量计算【计算逻辑页】!R7695+发电量计算【计算逻辑页】!T7694-结论【关键目标】!$C$28))</f>
        <v>0</v>
      </c>
      <c r="V7695" s="5">
        <f t="shared" si="1084"/>
        <v>0</v>
      </c>
      <c r="W7695" s="5">
        <f t="shared" si="1085"/>
        <v>22.318828895999996</v>
      </c>
      <c r="X7695" s="5">
        <f t="shared" si="1088"/>
        <v>1.3284800127999918</v>
      </c>
    </row>
    <row r="7696" spans="1:24" x14ac:dyDescent="0.15">
      <c r="A7696" s="7">
        <v>7695</v>
      </c>
      <c r="B7696" s="7">
        <v>11</v>
      </c>
      <c r="C7696" s="7">
        <v>17</v>
      </c>
      <c r="D7696" s="7">
        <v>15</v>
      </c>
      <c r="E7696" s="7">
        <v>321</v>
      </c>
      <c r="F7696" s="7">
        <v>3.2</v>
      </c>
      <c r="G7696" s="7">
        <v>108.3</v>
      </c>
      <c r="H7696" s="7">
        <f t="shared" si="1080"/>
        <v>5</v>
      </c>
      <c r="I7696" s="16">
        <f t="shared" si="1081"/>
        <v>45247</v>
      </c>
      <c r="J7696" s="17">
        <v>1.2267999999999999</v>
      </c>
      <c r="K7696" s="18">
        <f>G7696*结论【关键目标】!C$27*0.7735*0.001</f>
        <v>10.052406</v>
      </c>
      <c r="L7696" s="5">
        <v>0</v>
      </c>
      <c r="M7696" s="5">
        <f>ABS(IF(L7696&lt;=0,L7696/耗电量关键数据!$B$6/1000,L7696/耗电量关键数据!$B$5/1000))</f>
        <v>0</v>
      </c>
      <c r="N7696" s="5">
        <f>电气设备逐时使用率计算!H7672</f>
        <v>22.208055000000002</v>
      </c>
      <c r="O7696" s="5">
        <f>灯光逐时使用率计算!H7672</f>
        <v>11.844296</v>
      </c>
      <c r="P7696" s="19">
        <f t="shared" si="1082"/>
        <v>34.052351000000002</v>
      </c>
      <c r="Q7696" s="19">
        <f t="shared" si="1086"/>
        <v>34.052351000000002</v>
      </c>
      <c r="R7696" s="20">
        <f t="shared" si="1083"/>
        <v>-23.999945000000004</v>
      </c>
      <c r="S7696" s="20">
        <f t="shared" si="1087"/>
        <v>23.999945000000004</v>
      </c>
      <c r="T7696" s="20">
        <f>IF((T7695+R7696)&lt;0,0,IF((T7695+R7696)&gt;结论【关键目标】!C$28,结论【关键目标】!C$28,T7695+R7696))</f>
        <v>0</v>
      </c>
      <c r="U7696" s="19">
        <f>IF((T7695+R7696)&lt;结论【关键目标】!$C$28,0,(发电量计算【计算逻辑页】!R7696+发电量计算【计算逻辑页】!T7695-结论【关键目标】!$C$28))</f>
        <v>0</v>
      </c>
      <c r="V7696" s="5">
        <f t="shared" si="1084"/>
        <v>0</v>
      </c>
      <c r="W7696" s="5">
        <f t="shared" si="1085"/>
        <v>12.332291680799999</v>
      </c>
      <c r="X7696" s="5">
        <f t="shared" si="1088"/>
        <v>0</v>
      </c>
    </row>
    <row r="7697" spans="1:24" x14ac:dyDescent="0.15">
      <c r="A7697" s="7">
        <v>7696</v>
      </c>
      <c r="B7697" s="7">
        <v>11</v>
      </c>
      <c r="C7697" s="7">
        <v>17</v>
      </c>
      <c r="D7697" s="7">
        <v>16</v>
      </c>
      <c r="E7697" s="7">
        <v>321</v>
      </c>
      <c r="F7697" s="7">
        <v>5</v>
      </c>
      <c r="G7697" s="7">
        <v>21</v>
      </c>
      <c r="H7697" s="7">
        <f t="shared" si="1080"/>
        <v>5</v>
      </c>
      <c r="I7697" s="16">
        <f t="shared" si="1081"/>
        <v>45247</v>
      </c>
      <c r="J7697" s="17">
        <v>0.70809999999999995</v>
      </c>
      <c r="K7697" s="18">
        <f>G7697*结论【关键目标】!C$27*0.7735*0.001</f>
        <v>1.9492199999999997</v>
      </c>
      <c r="L7697" s="5">
        <v>0</v>
      </c>
      <c r="M7697" s="5">
        <f>ABS(IF(L7697&lt;=0,L7697/耗电量关键数据!$B$6/1000,L7697/耗电量关键数据!$B$5/1000))</f>
        <v>0</v>
      </c>
      <c r="N7697" s="5">
        <f>电气设备逐时使用率计算!H7673</f>
        <v>22.208055000000002</v>
      </c>
      <c r="O7697" s="5">
        <f>灯光逐时使用率计算!H7673</f>
        <v>11.844296</v>
      </c>
      <c r="P7697" s="19">
        <f t="shared" si="1082"/>
        <v>34.052351000000002</v>
      </c>
      <c r="Q7697" s="19">
        <f t="shared" si="1086"/>
        <v>0</v>
      </c>
      <c r="R7697" s="20">
        <f t="shared" si="1083"/>
        <v>1.9492199999999997</v>
      </c>
      <c r="S7697" s="20">
        <f t="shared" si="1087"/>
        <v>0</v>
      </c>
      <c r="T7697" s="20">
        <f>IF((T7696+R7697)&lt;0,0,IF((T7696+R7697)&gt;结论【关键目标】!C$28,结论【关键目标】!C$28,T7696+R7697))</f>
        <v>1.9492199999999997</v>
      </c>
      <c r="U7697" s="19">
        <f>IF((T7696+R7697)&lt;结论【关键目标】!$C$28,0,(发电量计算【计算逻辑页】!R7697+发电量计算【计算逻辑页】!T7696-结论【关键目标】!$C$28))</f>
        <v>0</v>
      </c>
      <c r="V7697" s="5">
        <f t="shared" si="1084"/>
        <v>0</v>
      </c>
      <c r="W7697" s="5">
        <f t="shared" si="1085"/>
        <v>1.3802426819999998</v>
      </c>
      <c r="X7697" s="5">
        <f t="shared" si="1088"/>
        <v>0</v>
      </c>
    </row>
    <row r="7698" spans="1:24" x14ac:dyDescent="0.15">
      <c r="A7698" s="7">
        <v>7697</v>
      </c>
      <c r="B7698" s="7">
        <v>11</v>
      </c>
      <c r="C7698" s="7">
        <v>17</v>
      </c>
      <c r="D7698" s="7">
        <v>17</v>
      </c>
      <c r="E7698" s="7">
        <v>321</v>
      </c>
      <c r="F7698" s="7">
        <v>4</v>
      </c>
      <c r="G7698" s="7">
        <v>0</v>
      </c>
      <c r="H7698" s="7">
        <f t="shared" si="1080"/>
        <v>5</v>
      </c>
      <c r="I7698" s="16">
        <f t="shared" si="1081"/>
        <v>45247</v>
      </c>
      <c r="J7698" s="17">
        <v>0.70809999999999995</v>
      </c>
      <c r="K7698" s="18">
        <f>G7698*结论【关键目标】!C$27*0.7735*0.001</f>
        <v>0</v>
      </c>
      <c r="L7698" s="5">
        <v>0</v>
      </c>
      <c r="M7698" s="5">
        <f>ABS(IF(L7698&lt;=0,L7698/耗电量关键数据!$B$6/1000,L7698/耗电量关键数据!$B$5/1000))</f>
        <v>0</v>
      </c>
      <c r="N7698" s="5">
        <f>电气设备逐时使用率计算!H7674</f>
        <v>22.208055000000002</v>
      </c>
      <c r="O7698" s="5">
        <f>灯光逐时使用率计算!H7674</f>
        <v>11.844296</v>
      </c>
      <c r="P7698" s="19">
        <f t="shared" si="1082"/>
        <v>34.052351000000002</v>
      </c>
      <c r="Q7698" s="19">
        <f t="shared" si="1086"/>
        <v>0</v>
      </c>
      <c r="R7698" s="20">
        <f t="shared" si="1083"/>
        <v>0</v>
      </c>
      <c r="S7698" s="20">
        <f t="shared" si="1087"/>
        <v>0</v>
      </c>
      <c r="T7698" s="20">
        <f>IF((T7697+R7698)&lt;0,0,IF((T7697+R7698)&gt;结论【关键目标】!C$28,结论【关键目标】!C$28,T7697+R7698))</f>
        <v>1.9492199999999997</v>
      </c>
      <c r="U7698" s="19">
        <f>IF((T7697+R7698)&lt;结论【关键目标】!$C$28,0,(发电量计算【计算逻辑页】!R7698+发电量计算【计算逻辑页】!T7697-结论【关键目标】!$C$28))</f>
        <v>0</v>
      </c>
      <c r="V7698" s="5">
        <f t="shared" si="1084"/>
        <v>0</v>
      </c>
      <c r="W7698" s="5">
        <f t="shared" si="1085"/>
        <v>0</v>
      </c>
      <c r="X7698" s="5">
        <f t="shared" si="1088"/>
        <v>0</v>
      </c>
    </row>
    <row r="7699" spans="1:24" x14ac:dyDescent="0.15">
      <c r="A7699" s="7">
        <v>7698</v>
      </c>
      <c r="B7699" s="7">
        <v>11</v>
      </c>
      <c r="C7699" s="7">
        <v>17</v>
      </c>
      <c r="D7699" s="7">
        <v>18</v>
      </c>
      <c r="E7699" s="7">
        <v>321</v>
      </c>
      <c r="F7699" s="7">
        <v>3.5</v>
      </c>
      <c r="G7699" s="7">
        <v>0</v>
      </c>
      <c r="H7699" s="7">
        <f t="shared" si="1080"/>
        <v>5</v>
      </c>
      <c r="I7699" s="16">
        <f t="shared" si="1081"/>
        <v>45247</v>
      </c>
      <c r="J7699" s="17">
        <v>0.70809999999999995</v>
      </c>
      <c r="K7699" s="18">
        <f>G7699*结论【关键目标】!C$27*0.7735*0.001</f>
        <v>0</v>
      </c>
      <c r="L7699" s="5">
        <v>-13461.82458</v>
      </c>
      <c r="M7699" s="5">
        <f>ABS(IF(L7699&lt;=0,L7699/耗电量关键数据!$B$6/1000,L7699/耗电量关键数据!$B$5/1000))</f>
        <v>5.3847298319999997</v>
      </c>
      <c r="N7699" s="5">
        <f>电气设备逐时使用率计算!H7675</f>
        <v>7.0130699999999999</v>
      </c>
      <c r="O7699" s="5">
        <f>灯光逐时使用率计算!H7675</f>
        <v>3.7403040000000001</v>
      </c>
      <c r="P7699" s="19">
        <f t="shared" si="1082"/>
        <v>16.138103831999999</v>
      </c>
      <c r="Q7699" s="19">
        <f t="shared" si="1086"/>
        <v>0</v>
      </c>
      <c r="R7699" s="20">
        <f t="shared" si="1083"/>
        <v>0</v>
      </c>
      <c r="S7699" s="20">
        <f t="shared" si="1087"/>
        <v>0</v>
      </c>
      <c r="T7699" s="20">
        <f>IF((T7698+R7699)&lt;0,0,IF((T7698+R7699)&gt;结论【关键目标】!C$28,结论【关键目标】!C$28,T7698+R7699))</f>
        <v>1.9492199999999997</v>
      </c>
      <c r="U7699" s="19">
        <f>IF((T7698+R7699)&lt;结论【关键目标】!$C$28,0,(发电量计算【计算逻辑页】!R7699+发电量计算【计算逻辑页】!T7698-结论【关键目标】!$C$28))</f>
        <v>0</v>
      </c>
      <c r="V7699" s="5">
        <f t="shared" si="1084"/>
        <v>0</v>
      </c>
      <c r="W7699" s="5">
        <f t="shared" si="1085"/>
        <v>0</v>
      </c>
      <c r="X7699" s="5">
        <f t="shared" si="1088"/>
        <v>0</v>
      </c>
    </row>
    <row r="7700" spans="1:24" x14ac:dyDescent="0.15">
      <c r="A7700" s="7">
        <v>7699</v>
      </c>
      <c r="B7700" s="7">
        <v>11</v>
      </c>
      <c r="C7700" s="7">
        <v>17</v>
      </c>
      <c r="D7700" s="7">
        <v>19</v>
      </c>
      <c r="E7700" s="7">
        <v>321</v>
      </c>
      <c r="F7700" s="7">
        <v>2</v>
      </c>
      <c r="G7700" s="7">
        <v>0</v>
      </c>
      <c r="H7700" s="7">
        <f t="shared" si="1080"/>
        <v>5</v>
      </c>
      <c r="I7700" s="16">
        <f t="shared" si="1081"/>
        <v>45247</v>
      </c>
      <c r="J7700" s="17">
        <v>1.2267999999999999</v>
      </c>
      <c r="K7700" s="18">
        <f>G7700*结论【关键目标】!C$27*0.7735*0.001</f>
        <v>0</v>
      </c>
      <c r="L7700" s="5">
        <v>-5634.3564020000003</v>
      </c>
      <c r="M7700" s="5">
        <f>ABS(IF(L7700&lt;=0,L7700/耗电量关键数据!$B$6/1000,L7700/耗电量关键数据!$B$5/1000))</f>
        <v>2.2537425608000001</v>
      </c>
      <c r="N7700" s="5">
        <f>电气设备逐时使用率计算!H7676</f>
        <v>7.0130699999999999</v>
      </c>
      <c r="O7700" s="5">
        <f>灯光逐时使用率计算!H7676</f>
        <v>3.7403040000000001</v>
      </c>
      <c r="P7700" s="19">
        <f t="shared" si="1082"/>
        <v>13.0071165608</v>
      </c>
      <c r="Q7700" s="19">
        <f t="shared" si="1086"/>
        <v>13.0071165608</v>
      </c>
      <c r="R7700" s="20">
        <f t="shared" si="1083"/>
        <v>-13.0071165608</v>
      </c>
      <c r="S7700" s="20">
        <f t="shared" si="1087"/>
        <v>13.0071165608</v>
      </c>
      <c r="T7700" s="20">
        <f>IF((T7699+R7700)&lt;0,0,IF((T7699+R7700)&gt;结论【关键目标】!C$28,结论【关键目标】!C$28,T7699+R7700))</f>
        <v>0</v>
      </c>
      <c r="U7700" s="19">
        <f>IF((T7699+R7700)&lt;结论【关键目标】!$C$28,0,(发电量计算【计算逻辑页】!R7700+发电量计算【计算逻辑页】!T7699-结论【关键目标】!$C$28))</f>
        <v>0</v>
      </c>
      <c r="V7700" s="5">
        <f t="shared" si="1084"/>
        <v>0</v>
      </c>
      <c r="W7700" s="5">
        <f t="shared" si="1085"/>
        <v>0</v>
      </c>
      <c r="X7700" s="5">
        <f t="shared" si="1088"/>
        <v>0</v>
      </c>
    </row>
    <row r="7701" spans="1:24" x14ac:dyDescent="0.15">
      <c r="A7701" s="7">
        <v>7700</v>
      </c>
      <c r="B7701" s="7">
        <v>11</v>
      </c>
      <c r="C7701" s="7">
        <v>17</v>
      </c>
      <c r="D7701" s="7">
        <v>20</v>
      </c>
      <c r="E7701" s="7">
        <v>321</v>
      </c>
      <c r="F7701" s="7">
        <v>2</v>
      </c>
      <c r="G7701" s="7">
        <v>0</v>
      </c>
      <c r="H7701" s="7">
        <f t="shared" si="1080"/>
        <v>5</v>
      </c>
      <c r="I7701" s="16">
        <f t="shared" si="1081"/>
        <v>45247</v>
      </c>
      <c r="J7701" s="17">
        <v>1.2267999999999999</v>
      </c>
      <c r="K7701" s="18">
        <f>G7701*结论【关键目标】!C$27*0.7735*0.001</f>
        <v>0</v>
      </c>
      <c r="L7701" s="5">
        <v>-16016.72998</v>
      </c>
      <c r="M7701" s="5">
        <f>ABS(IF(L7701&lt;=0,L7701/耗电量关键数据!$B$6/1000,L7701/耗电量关键数据!$B$5/1000))</f>
        <v>6.4066919919999998</v>
      </c>
      <c r="N7701" s="5">
        <f>电气设备逐时使用率计算!H7677</f>
        <v>1.1688450000000001</v>
      </c>
      <c r="O7701" s="5">
        <f>灯光逐时使用率计算!H7677</f>
        <v>0.37403039999999999</v>
      </c>
      <c r="P7701" s="19">
        <f t="shared" si="1082"/>
        <v>7.9495673919999996</v>
      </c>
      <c r="Q7701" s="19">
        <f t="shared" si="1086"/>
        <v>7.9495673919999996</v>
      </c>
      <c r="R7701" s="20">
        <f t="shared" si="1083"/>
        <v>-7.9495673919999996</v>
      </c>
      <c r="S7701" s="20">
        <f t="shared" si="1087"/>
        <v>7.9495673919999996</v>
      </c>
      <c r="T7701" s="20">
        <f>IF((T7700+R7701)&lt;0,0,IF((T7700+R7701)&gt;结论【关键目标】!C$28,结论【关键目标】!C$28,T7700+R7701))</f>
        <v>0</v>
      </c>
      <c r="U7701" s="19">
        <f>IF((T7700+R7701)&lt;结论【关键目标】!$C$28,0,(发电量计算【计算逻辑页】!R7701+发电量计算【计算逻辑页】!T7700-结论【关键目标】!$C$28))</f>
        <v>0</v>
      </c>
      <c r="V7701" s="5">
        <f t="shared" si="1084"/>
        <v>0</v>
      </c>
      <c r="W7701" s="5">
        <f t="shared" si="1085"/>
        <v>0</v>
      </c>
      <c r="X7701" s="5">
        <f t="shared" si="1088"/>
        <v>0</v>
      </c>
    </row>
    <row r="7702" spans="1:24" x14ac:dyDescent="0.15">
      <c r="A7702" s="7">
        <v>7701</v>
      </c>
      <c r="B7702" s="7">
        <v>11</v>
      </c>
      <c r="C7702" s="7">
        <v>17</v>
      </c>
      <c r="D7702" s="7">
        <v>21</v>
      </c>
      <c r="E7702" s="7">
        <v>321</v>
      </c>
      <c r="F7702" s="7">
        <v>2.1</v>
      </c>
      <c r="G7702" s="7">
        <v>0</v>
      </c>
      <c r="H7702" s="7">
        <f t="shared" si="1080"/>
        <v>5</v>
      </c>
      <c r="I7702" s="16">
        <f t="shared" si="1081"/>
        <v>45247</v>
      </c>
      <c r="J7702" s="17">
        <v>1.2267999999999999</v>
      </c>
      <c r="K7702" s="18">
        <f>G7702*结论【关键目标】!C$27*0.7735*0.001</f>
        <v>0</v>
      </c>
      <c r="L7702" s="5">
        <v>-20052.08771</v>
      </c>
      <c r="M7702" s="5">
        <f>ABS(IF(L7702&lt;=0,L7702/耗电量关键数据!$B$6/1000,L7702/耗电量关键数据!$B$5/1000))</f>
        <v>8.0208350839999998</v>
      </c>
      <c r="N7702" s="5">
        <f>电气设备逐时使用率计算!H7678</f>
        <v>1.1688450000000001</v>
      </c>
      <c r="O7702" s="5">
        <f>灯光逐时使用率计算!H7678</f>
        <v>0.37403039999999999</v>
      </c>
      <c r="P7702" s="19">
        <f t="shared" si="1082"/>
        <v>9.5637104839999996</v>
      </c>
      <c r="Q7702" s="19">
        <f t="shared" si="1086"/>
        <v>9.5637104839999996</v>
      </c>
      <c r="R7702" s="20">
        <f t="shared" si="1083"/>
        <v>-9.5637104839999996</v>
      </c>
      <c r="S7702" s="20">
        <f t="shared" si="1087"/>
        <v>9.5637104839999996</v>
      </c>
      <c r="T7702" s="20">
        <f>IF((T7701+R7702)&lt;0,0,IF((T7701+R7702)&gt;结论【关键目标】!C$28,结论【关键目标】!C$28,T7701+R7702))</f>
        <v>0</v>
      </c>
      <c r="U7702" s="19">
        <f>IF((T7701+R7702)&lt;结论【关键目标】!$C$28,0,(发电量计算【计算逻辑页】!R7702+发电量计算【计算逻辑页】!T7701-结论【关键目标】!$C$28))</f>
        <v>0</v>
      </c>
      <c r="V7702" s="5">
        <f t="shared" si="1084"/>
        <v>0</v>
      </c>
      <c r="W7702" s="5">
        <f t="shared" si="1085"/>
        <v>0</v>
      </c>
      <c r="X7702" s="5">
        <f t="shared" si="1088"/>
        <v>0</v>
      </c>
    </row>
    <row r="7703" spans="1:24" x14ac:dyDescent="0.15">
      <c r="A7703" s="7">
        <v>7702</v>
      </c>
      <c r="B7703" s="7">
        <v>11</v>
      </c>
      <c r="C7703" s="7">
        <v>17</v>
      </c>
      <c r="D7703" s="7">
        <v>22</v>
      </c>
      <c r="E7703" s="7">
        <v>321</v>
      </c>
      <c r="F7703" s="7">
        <v>1</v>
      </c>
      <c r="G7703" s="7">
        <v>0</v>
      </c>
      <c r="H7703" s="7">
        <f t="shared" si="1080"/>
        <v>5</v>
      </c>
      <c r="I7703" s="16">
        <f t="shared" si="1081"/>
        <v>45247</v>
      </c>
      <c r="J7703" s="17">
        <v>0.70809999999999995</v>
      </c>
      <c r="K7703" s="18">
        <f>G7703*结论【关键目标】!C$27*0.7735*0.001</f>
        <v>0</v>
      </c>
      <c r="L7703" s="5">
        <v>-22245.29753</v>
      </c>
      <c r="M7703" s="5">
        <f>ABS(IF(L7703&lt;=0,L7703/耗电量关键数据!$B$6/1000,L7703/耗电量关键数据!$B$5/1000))</f>
        <v>8.8981190119999987</v>
      </c>
      <c r="N7703" s="5">
        <f>电气设备逐时使用率计算!H7679</f>
        <v>1.1688450000000001</v>
      </c>
      <c r="O7703" s="5">
        <f>灯光逐时使用率计算!H7679</f>
        <v>0.37403039999999999</v>
      </c>
      <c r="P7703" s="19">
        <f t="shared" si="1082"/>
        <v>10.440994412</v>
      </c>
      <c r="Q7703" s="19">
        <f t="shared" si="1086"/>
        <v>0</v>
      </c>
      <c r="R7703" s="20">
        <f t="shared" si="1083"/>
        <v>0</v>
      </c>
      <c r="S7703" s="20">
        <f t="shared" si="1087"/>
        <v>0</v>
      </c>
      <c r="T7703" s="20">
        <f>IF((T7702+R7703)&lt;0,0,IF((T7702+R7703)&gt;结论【关键目标】!C$28,结论【关键目标】!C$28,T7702+R7703))</f>
        <v>0</v>
      </c>
      <c r="U7703" s="19">
        <f>IF((T7702+R7703)&lt;结论【关键目标】!$C$28,0,(发电量计算【计算逻辑页】!R7703+发电量计算【计算逻辑页】!T7702-结论【关键目标】!$C$28))</f>
        <v>0</v>
      </c>
      <c r="V7703" s="5">
        <f t="shared" si="1084"/>
        <v>0</v>
      </c>
      <c r="W7703" s="5">
        <f t="shared" si="1085"/>
        <v>0</v>
      </c>
      <c r="X7703" s="5">
        <f t="shared" si="1088"/>
        <v>0</v>
      </c>
    </row>
    <row r="7704" spans="1:24" x14ac:dyDescent="0.15">
      <c r="A7704" s="7">
        <v>7703</v>
      </c>
      <c r="B7704" s="7">
        <v>11</v>
      </c>
      <c r="C7704" s="7">
        <v>17</v>
      </c>
      <c r="D7704" s="7">
        <v>23</v>
      </c>
      <c r="E7704" s="7">
        <v>321</v>
      </c>
      <c r="F7704" s="7">
        <v>0</v>
      </c>
      <c r="G7704" s="7">
        <v>0</v>
      </c>
      <c r="H7704" s="7">
        <f t="shared" si="1080"/>
        <v>5</v>
      </c>
      <c r="I7704" s="16">
        <f t="shared" si="1081"/>
        <v>45247</v>
      </c>
      <c r="J7704" s="17">
        <v>0.70809999999999995</v>
      </c>
      <c r="K7704" s="18">
        <f>G7704*结论【关键目标】!C$27*0.7735*0.001</f>
        <v>0</v>
      </c>
      <c r="L7704" s="5">
        <v>-23868.0494</v>
      </c>
      <c r="M7704" s="5">
        <f>ABS(IF(L7704&lt;=0,L7704/耗电量关键数据!$B$6/1000,L7704/耗电量关键数据!$B$5/1000))</f>
        <v>9.5472197600000008</v>
      </c>
      <c r="N7704" s="5">
        <f>电气设备逐时使用率计算!H7680</f>
        <v>1.1688450000000001</v>
      </c>
      <c r="O7704" s="5">
        <f>灯光逐时使用率计算!H7680</f>
        <v>0.37403039999999999</v>
      </c>
      <c r="P7704" s="19">
        <f t="shared" si="1082"/>
        <v>11.090095160000002</v>
      </c>
      <c r="Q7704" s="19">
        <f t="shared" si="1086"/>
        <v>0</v>
      </c>
      <c r="R7704" s="20">
        <f t="shared" si="1083"/>
        <v>0</v>
      </c>
      <c r="S7704" s="20">
        <f t="shared" si="1087"/>
        <v>0</v>
      </c>
      <c r="T7704" s="20">
        <f>IF((T7703+R7704)&lt;0,0,IF((T7703+R7704)&gt;结论【关键目标】!C$28,结论【关键目标】!C$28,T7703+R7704))</f>
        <v>0</v>
      </c>
      <c r="U7704" s="19">
        <f>IF((T7703+R7704)&lt;结论【关键目标】!$C$28,0,(发电量计算【计算逻辑页】!R7704+发电量计算【计算逻辑页】!T7703-结论【关键目标】!$C$28))</f>
        <v>0</v>
      </c>
      <c r="V7704" s="5">
        <f t="shared" si="1084"/>
        <v>0</v>
      </c>
      <c r="W7704" s="5">
        <f t="shared" si="1085"/>
        <v>0</v>
      </c>
      <c r="X7704" s="5">
        <f t="shared" si="1088"/>
        <v>0</v>
      </c>
    </row>
    <row r="7705" spans="1:24" x14ac:dyDescent="0.15">
      <c r="A7705" s="7">
        <v>7704</v>
      </c>
      <c r="B7705" s="7">
        <v>11</v>
      </c>
      <c r="C7705" s="7">
        <v>17</v>
      </c>
      <c r="D7705" s="7">
        <v>24</v>
      </c>
      <c r="E7705" s="7">
        <v>321</v>
      </c>
      <c r="F7705" s="7">
        <v>0.7</v>
      </c>
      <c r="G7705" s="7">
        <v>0</v>
      </c>
      <c r="H7705" s="7">
        <f t="shared" si="1080"/>
        <v>5</v>
      </c>
      <c r="I7705" s="16">
        <f t="shared" si="1081"/>
        <v>45247</v>
      </c>
      <c r="J7705" s="17">
        <v>0.2407</v>
      </c>
      <c r="K7705" s="18">
        <f>G7705*结论【关键目标】!C$27*0.7735*0.001</f>
        <v>0</v>
      </c>
      <c r="L7705" s="5">
        <v>-25804.814249999999</v>
      </c>
      <c r="M7705" s="5">
        <f>ABS(IF(L7705&lt;=0,L7705/耗电量关键数据!$B$6/1000,L7705/耗电量关键数据!$B$5/1000))</f>
        <v>10.3219257</v>
      </c>
      <c r="N7705" s="5">
        <f>电气设备逐时使用率计算!H7681</f>
        <v>1.1688450000000001</v>
      </c>
      <c r="O7705" s="5">
        <f>灯光逐时使用率计算!H7681</f>
        <v>0.37403039999999999</v>
      </c>
      <c r="P7705" s="19">
        <f t="shared" si="1082"/>
        <v>11.864801099999999</v>
      </c>
      <c r="Q7705" s="19">
        <f t="shared" si="1086"/>
        <v>0</v>
      </c>
      <c r="R7705" s="20">
        <f t="shared" si="1083"/>
        <v>0</v>
      </c>
      <c r="S7705" s="20">
        <f t="shared" si="1087"/>
        <v>0</v>
      </c>
      <c r="T7705" s="20">
        <f>IF((T7704+R7705)&lt;0,0,IF((T7704+R7705)&gt;结论【关键目标】!C$28,结论【关键目标】!C$28,T7704+R7705))</f>
        <v>0</v>
      </c>
      <c r="U7705" s="19">
        <f>IF((T7704+R7705)&lt;结论【关键目标】!$C$28,0,(发电量计算【计算逻辑页】!R7705+发电量计算【计算逻辑页】!T7704-结论【关键目标】!$C$28))</f>
        <v>0</v>
      </c>
      <c r="V7705" s="5">
        <f t="shared" si="1084"/>
        <v>0</v>
      </c>
      <c r="W7705" s="5">
        <f t="shared" si="1085"/>
        <v>0</v>
      </c>
      <c r="X7705" s="5">
        <f t="shared" si="1088"/>
        <v>0</v>
      </c>
    </row>
    <row r="7706" spans="1:24" x14ac:dyDescent="0.15">
      <c r="A7706" s="7">
        <v>7705</v>
      </c>
      <c r="B7706" s="7">
        <v>11</v>
      </c>
      <c r="C7706" s="7">
        <v>18</v>
      </c>
      <c r="D7706" s="7">
        <v>1</v>
      </c>
      <c r="E7706" s="7">
        <v>322</v>
      </c>
      <c r="F7706" s="7">
        <v>0</v>
      </c>
      <c r="G7706" s="7">
        <v>0</v>
      </c>
      <c r="H7706" s="7">
        <f t="shared" si="1080"/>
        <v>6</v>
      </c>
      <c r="I7706" s="16">
        <f t="shared" si="1081"/>
        <v>45248</v>
      </c>
      <c r="J7706" s="17">
        <v>0.2407</v>
      </c>
      <c r="K7706" s="18">
        <f>G7706*结论【关键目标】!C$27*0.7735*0.001</f>
        <v>0</v>
      </c>
      <c r="L7706" s="5">
        <v>-30729.09735</v>
      </c>
      <c r="M7706" s="5">
        <f>ABS(IF(L7706&lt;=0,L7706/耗电量关键数据!$B$6/1000,L7706/耗电量关键数据!$B$5/1000))</f>
        <v>12.29163894</v>
      </c>
      <c r="N7706" s="19">
        <f>耗电量关键数据!$B$14</f>
        <v>1.1688450000000001</v>
      </c>
      <c r="O7706" s="19">
        <f>耗电量关键数据!$B$15</f>
        <v>0.37403039999999999</v>
      </c>
      <c r="P7706" s="19">
        <f t="shared" si="1082"/>
        <v>13.83451434</v>
      </c>
      <c r="Q7706" s="19">
        <f t="shared" si="1086"/>
        <v>0</v>
      </c>
      <c r="R7706" s="20">
        <f t="shared" si="1083"/>
        <v>0</v>
      </c>
      <c r="S7706" s="20">
        <f t="shared" si="1087"/>
        <v>0</v>
      </c>
      <c r="T7706" s="20">
        <f>IF((T7705+R7706)&lt;0,0,IF((T7705+R7706)&gt;结论【关键目标】!C$28,结论【关键目标】!C$28,T7705+R7706))</f>
        <v>0</v>
      </c>
      <c r="U7706" s="19">
        <f>IF((T7705+R7706)&lt;结论【关键目标】!$C$28,0,(发电量计算【计算逻辑页】!R7706+发电量计算【计算逻辑页】!T7705-结论【关键目标】!$C$28))</f>
        <v>0</v>
      </c>
      <c r="V7706" s="5">
        <f t="shared" si="1084"/>
        <v>0</v>
      </c>
      <c r="W7706" s="5">
        <f t="shared" si="1085"/>
        <v>0</v>
      </c>
      <c r="X7706" s="5">
        <f t="shared" si="1088"/>
        <v>0</v>
      </c>
    </row>
    <row r="7707" spans="1:24" x14ac:dyDescent="0.15">
      <c r="A7707" s="7">
        <v>7706</v>
      </c>
      <c r="B7707" s="7">
        <v>11</v>
      </c>
      <c r="C7707" s="7">
        <v>18</v>
      </c>
      <c r="D7707" s="7">
        <v>2</v>
      </c>
      <c r="E7707" s="7">
        <v>322</v>
      </c>
      <c r="F7707" s="7">
        <v>-1</v>
      </c>
      <c r="G7707" s="7">
        <v>0</v>
      </c>
      <c r="H7707" s="7">
        <f t="shared" si="1080"/>
        <v>6</v>
      </c>
      <c r="I7707" s="16">
        <f t="shared" si="1081"/>
        <v>45248</v>
      </c>
      <c r="J7707" s="17">
        <v>0.2407</v>
      </c>
      <c r="K7707" s="18">
        <f>G7707*结论【关键目标】!C$27*0.7735*0.001</f>
        <v>0</v>
      </c>
      <c r="L7707" s="5">
        <v>-31600.844789999999</v>
      </c>
      <c r="M7707" s="5">
        <f>ABS(IF(L7707&lt;=0,L7707/耗电量关键数据!$B$6/1000,L7707/耗电量关键数据!$B$5/1000))</f>
        <v>12.640337916</v>
      </c>
      <c r="N7707" s="19">
        <f>耗电量关键数据!$B$14</f>
        <v>1.1688450000000001</v>
      </c>
      <c r="O7707" s="19">
        <f>耗电量关键数据!$B$15</f>
        <v>0.37403039999999999</v>
      </c>
      <c r="P7707" s="19">
        <f t="shared" si="1082"/>
        <v>14.183213316000002</v>
      </c>
      <c r="Q7707" s="19">
        <f t="shared" si="1086"/>
        <v>0</v>
      </c>
      <c r="R7707" s="20">
        <f t="shared" si="1083"/>
        <v>0</v>
      </c>
      <c r="S7707" s="20">
        <f t="shared" si="1087"/>
        <v>0</v>
      </c>
      <c r="T7707" s="20">
        <f>IF((T7706+R7707)&lt;0,0,IF((T7706+R7707)&gt;结论【关键目标】!C$28,结论【关键目标】!C$28,T7706+R7707))</f>
        <v>0</v>
      </c>
      <c r="U7707" s="19">
        <f>IF((T7706+R7707)&lt;结论【关键目标】!$C$28,0,(发电量计算【计算逻辑页】!R7707+发电量计算【计算逻辑页】!T7706-结论【关键目标】!$C$28))</f>
        <v>0</v>
      </c>
      <c r="V7707" s="5">
        <f t="shared" si="1084"/>
        <v>0</v>
      </c>
      <c r="W7707" s="5">
        <f t="shared" si="1085"/>
        <v>0</v>
      </c>
      <c r="X7707" s="5">
        <f t="shared" si="1088"/>
        <v>0</v>
      </c>
    </row>
    <row r="7708" spans="1:24" x14ac:dyDescent="0.15">
      <c r="A7708" s="7">
        <v>7707</v>
      </c>
      <c r="B7708" s="7">
        <v>11</v>
      </c>
      <c r="C7708" s="7">
        <v>18</v>
      </c>
      <c r="D7708" s="7">
        <v>3</v>
      </c>
      <c r="E7708" s="7">
        <v>322</v>
      </c>
      <c r="F7708" s="7">
        <v>0.1</v>
      </c>
      <c r="G7708" s="7">
        <v>0</v>
      </c>
      <c r="H7708" s="7">
        <f t="shared" si="1080"/>
        <v>6</v>
      </c>
      <c r="I7708" s="16">
        <f t="shared" si="1081"/>
        <v>45248</v>
      </c>
      <c r="J7708" s="17">
        <v>0.2407</v>
      </c>
      <c r="K7708" s="18">
        <f>G7708*结论【关键目标】!C$27*0.7735*0.001</f>
        <v>0</v>
      </c>
      <c r="L7708" s="5">
        <v>-32908.465960000001</v>
      </c>
      <c r="M7708" s="5">
        <f>ABS(IF(L7708&lt;=0,L7708/耗电量关键数据!$B$6/1000,L7708/耗电量关键数据!$B$5/1000))</f>
        <v>13.163386384000001</v>
      </c>
      <c r="N7708" s="19">
        <f>耗电量关键数据!$B$14</f>
        <v>1.1688450000000001</v>
      </c>
      <c r="O7708" s="19">
        <f>耗电量关键数据!$B$15</f>
        <v>0.37403039999999999</v>
      </c>
      <c r="P7708" s="19">
        <f t="shared" si="1082"/>
        <v>14.706261784000001</v>
      </c>
      <c r="Q7708" s="19">
        <f t="shared" si="1086"/>
        <v>0</v>
      </c>
      <c r="R7708" s="20">
        <f t="shared" si="1083"/>
        <v>0</v>
      </c>
      <c r="S7708" s="20">
        <f t="shared" si="1087"/>
        <v>0</v>
      </c>
      <c r="T7708" s="20">
        <f>IF((T7707+R7708)&lt;0,0,IF((T7707+R7708)&gt;结论【关键目标】!C$28,结论【关键目标】!C$28,T7707+R7708))</f>
        <v>0</v>
      </c>
      <c r="U7708" s="19">
        <f>IF((T7707+R7708)&lt;结论【关键目标】!$C$28,0,(发电量计算【计算逻辑页】!R7708+发电量计算【计算逻辑页】!T7707-结论【关键目标】!$C$28))</f>
        <v>0</v>
      </c>
      <c r="V7708" s="5">
        <f t="shared" si="1084"/>
        <v>0</v>
      </c>
      <c r="W7708" s="5">
        <f t="shared" si="1085"/>
        <v>0</v>
      </c>
      <c r="X7708" s="5">
        <f t="shared" si="1088"/>
        <v>0</v>
      </c>
    </row>
    <row r="7709" spans="1:24" x14ac:dyDescent="0.15">
      <c r="A7709" s="7">
        <v>7708</v>
      </c>
      <c r="B7709" s="7">
        <v>11</v>
      </c>
      <c r="C7709" s="7">
        <v>18</v>
      </c>
      <c r="D7709" s="7">
        <v>4</v>
      </c>
      <c r="E7709" s="7">
        <v>322</v>
      </c>
      <c r="F7709" s="7">
        <v>-1</v>
      </c>
      <c r="G7709" s="7">
        <v>0</v>
      </c>
      <c r="H7709" s="7">
        <f t="shared" si="1080"/>
        <v>6</v>
      </c>
      <c r="I7709" s="16">
        <f t="shared" si="1081"/>
        <v>45248</v>
      </c>
      <c r="J7709" s="17">
        <v>0.2407</v>
      </c>
      <c r="K7709" s="18">
        <f>G7709*结论【关键目标】!C$27*0.7735*0.001</f>
        <v>0</v>
      </c>
      <c r="L7709" s="5">
        <v>-33780.213400000001</v>
      </c>
      <c r="M7709" s="5">
        <f>ABS(IF(L7709&lt;=0,L7709/耗电量关键数据!$B$6/1000,L7709/耗电量关键数据!$B$5/1000))</f>
        <v>13.51208536</v>
      </c>
      <c r="N7709" s="19">
        <f>耗电量关键数据!$B$14</f>
        <v>1.1688450000000001</v>
      </c>
      <c r="O7709" s="19">
        <f>耗电量关键数据!$B$15</f>
        <v>0.37403039999999999</v>
      </c>
      <c r="P7709" s="19">
        <f t="shared" si="1082"/>
        <v>15.054960760000002</v>
      </c>
      <c r="Q7709" s="19">
        <f t="shared" si="1086"/>
        <v>0</v>
      </c>
      <c r="R7709" s="20">
        <f t="shared" si="1083"/>
        <v>0</v>
      </c>
      <c r="S7709" s="20">
        <f t="shared" si="1087"/>
        <v>0</v>
      </c>
      <c r="T7709" s="20">
        <f>IF((T7708+R7709)&lt;0,0,IF((T7708+R7709)&gt;结论【关键目标】!C$28,结论【关键目标】!C$28,T7708+R7709))</f>
        <v>0</v>
      </c>
      <c r="U7709" s="19">
        <f>IF((T7708+R7709)&lt;结论【关键目标】!$C$28,0,(发电量计算【计算逻辑页】!R7709+发电量计算【计算逻辑页】!T7708-结论【关键目标】!$C$28))</f>
        <v>0</v>
      </c>
      <c r="V7709" s="5">
        <f t="shared" si="1084"/>
        <v>0</v>
      </c>
      <c r="W7709" s="5">
        <f t="shared" si="1085"/>
        <v>0</v>
      </c>
      <c r="X7709" s="5">
        <f t="shared" si="1088"/>
        <v>0</v>
      </c>
    </row>
    <row r="7710" spans="1:24" x14ac:dyDescent="0.15">
      <c r="A7710" s="7">
        <v>7709</v>
      </c>
      <c r="B7710" s="7">
        <v>11</v>
      </c>
      <c r="C7710" s="7">
        <v>18</v>
      </c>
      <c r="D7710" s="7">
        <v>5</v>
      </c>
      <c r="E7710" s="7">
        <v>322</v>
      </c>
      <c r="F7710" s="7">
        <v>-2</v>
      </c>
      <c r="G7710" s="7">
        <v>0</v>
      </c>
      <c r="H7710" s="7">
        <f t="shared" si="1080"/>
        <v>6</v>
      </c>
      <c r="I7710" s="16">
        <f t="shared" si="1081"/>
        <v>45248</v>
      </c>
      <c r="J7710" s="17">
        <v>0.2407</v>
      </c>
      <c r="K7710" s="18">
        <f>G7710*结论【关键目标】!C$27*0.7735*0.001</f>
        <v>0</v>
      </c>
      <c r="L7710" s="5">
        <v>-34434.023979999998</v>
      </c>
      <c r="M7710" s="5">
        <f>ABS(IF(L7710&lt;=0,L7710/耗电量关键数据!$B$6/1000,L7710/耗电量关键数据!$B$5/1000))</f>
        <v>13.773609592</v>
      </c>
      <c r="N7710" s="19">
        <f>耗电量关键数据!$B$14</f>
        <v>1.1688450000000001</v>
      </c>
      <c r="O7710" s="19">
        <f>耗电量关键数据!$B$15</f>
        <v>0.37403039999999999</v>
      </c>
      <c r="P7710" s="19">
        <f t="shared" si="1082"/>
        <v>15.316484992000001</v>
      </c>
      <c r="Q7710" s="19">
        <f t="shared" si="1086"/>
        <v>0</v>
      </c>
      <c r="R7710" s="20">
        <f t="shared" si="1083"/>
        <v>0</v>
      </c>
      <c r="S7710" s="20">
        <f t="shared" si="1087"/>
        <v>0</v>
      </c>
      <c r="T7710" s="20">
        <f>IF((T7709+R7710)&lt;0,0,IF((T7709+R7710)&gt;结论【关键目标】!C$28,结论【关键目标】!C$28,T7709+R7710))</f>
        <v>0</v>
      </c>
      <c r="U7710" s="19">
        <f>IF((T7709+R7710)&lt;结论【关键目标】!$C$28,0,(发电量计算【计算逻辑页】!R7710+发电量计算【计算逻辑页】!T7709-结论【关键目标】!$C$28))</f>
        <v>0</v>
      </c>
      <c r="V7710" s="5">
        <f t="shared" si="1084"/>
        <v>0</v>
      </c>
      <c r="W7710" s="5">
        <f t="shared" si="1085"/>
        <v>0</v>
      </c>
      <c r="X7710" s="5">
        <f t="shared" si="1088"/>
        <v>0</v>
      </c>
    </row>
    <row r="7711" spans="1:24" x14ac:dyDescent="0.15">
      <c r="A7711" s="7">
        <v>7710</v>
      </c>
      <c r="B7711" s="7">
        <v>11</v>
      </c>
      <c r="C7711" s="7">
        <v>18</v>
      </c>
      <c r="D7711" s="7">
        <v>6</v>
      </c>
      <c r="E7711" s="7">
        <v>322</v>
      </c>
      <c r="F7711" s="7">
        <v>-1.2</v>
      </c>
      <c r="G7711" s="7">
        <v>0</v>
      </c>
      <c r="H7711" s="7">
        <f t="shared" si="1080"/>
        <v>6</v>
      </c>
      <c r="I7711" s="16">
        <f t="shared" si="1081"/>
        <v>45248</v>
      </c>
      <c r="J7711" s="17">
        <v>0.2407</v>
      </c>
      <c r="K7711" s="18">
        <f>G7711*结论【关键目标】!C$27*0.7735*0.001</f>
        <v>0</v>
      </c>
      <c r="L7711" s="5">
        <v>-34471.08713</v>
      </c>
      <c r="M7711" s="5">
        <f>ABS(IF(L7711&lt;=0,L7711/耗电量关键数据!$B$6/1000,L7711/耗电量关键数据!$B$5/1000))</f>
        <v>13.788434852</v>
      </c>
      <c r="N7711" s="19">
        <f>耗电量关键数据!$B$14</f>
        <v>1.1688450000000001</v>
      </c>
      <c r="O7711" s="19">
        <f>耗电量关键数据!$B$15</f>
        <v>0.37403039999999999</v>
      </c>
      <c r="P7711" s="19">
        <f t="shared" si="1082"/>
        <v>15.331310252</v>
      </c>
      <c r="Q7711" s="19">
        <f t="shared" si="1086"/>
        <v>0</v>
      </c>
      <c r="R7711" s="20">
        <f t="shared" si="1083"/>
        <v>0</v>
      </c>
      <c r="S7711" s="20">
        <f t="shared" si="1087"/>
        <v>0</v>
      </c>
      <c r="T7711" s="20">
        <f>IF((T7710+R7711)&lt;0,0,IF((T7710+R7711)&gt;结论【关键目标】!C$28,结论【关键目标】!C$28,T7710+R7711))</f>
        <v>0</v>
      </c>
      <c r="U7711" s="19">
        <f>IF((T7710+R7711)&lt;结论【关键目标】!$C$28,0,(发电量计算【计算逻辑页】!R7711+发电量计算【计算逻辑页】!T7710-结论【关键目标】!$C$28))</f>
        <v>0</v>
      </c>
      <c r="V7711" s="5">
        <f t="shared" si="1084"/>
        <v>0</v>
      </c>
      <c r="W7711" s="5">
        <f t="shared" si="1085"/>
        <v>0</v>
      </c>
      <c r="X7711" s="5">
        <f t="shared" si="1088"/>
        <v>0</v>
      </c>
    </row>
    <row r="7712" spans="1:24" x14ac:dyDescent="0.15">
      <c r="A7712" s="7">
        <v>7711</v>
      </c>
      <c r="B7712" s="7">
        <v>11</v>
      </c>
      <c r="C7712" s="7">
        <v>18</v>
      </c>
      <c r="D7712" s="7">
        <v>7</v>
      </c>
      <c r="E7712" s="7">
        <v>322</v>
      </c>
      <c r="F7712" s="7">
        <v>-2</v>
      </c>
      <c r="G7712" s="7">
        <v>0</v>
      </c>
      <c r="H7712" s="7">
        <f t="shared" si="1080"/>
        <v>6</v>
      </c>
      <c r="I7712" s="16">
        <f t="shared" si="1081"/>
        <v>45248</v>
      </c>
      <c r="J7712" s="17">
        <v>0.2407</v>
      </c>
      <c r="K7712" s="18">
        <f>G7712*结论【关键目标】!C$27*0.7735*0.001</f>
        <v>0</v>
      </c>
      <c r="L7712" s="5">
        <v>-29945.115959999999</v>
      </c>
      <c r="M7712" s="5">
        <f>ABS(IF(L7712&lt;=0,L7712/耗电量关键数据!$B$6/1000,L7712/耗电量关键数据!$B$5/1000))</f>
        <v>11.978046383999999</v>
      </c>
      <c r="N7712" s="19">
        <f>耗电量关键数据!$B$14</f>
        <v>1.1688450000000001</v>
      </c>
      <c r="O7712" s="19">
        <f>耗电量关键数据!$B$15</f>
        <v>0.37403039999999999</v>
      </c>
      <c r="P7712" s="19">
        <f t="shared" si="1082"/>
        <v>13.520921784</v>
      </c>
      <c r="Q7712" s="19">
        <f t="shared" si="1086"/>
        <v>0</v>
      </c>
      <c r="R7712" s="20">
        <f t="shared" si="1083"/>
        <v>0</v>
      </c>
      <c r="S7712" s="20">
        <f t="shared" si="1087"/>
        <v>0</v>
      </c>
      <c r="T7712" s="20">
        <f>IF((T7711+R7712)&lt;0,0,IF((T7711+R7712)&gt;结论【关键目标】!C$28,结论【关键目标】!C$28,T7711+R7712))</f>
        <v>0</v>
      </c>
      <c r="U7712" s="19">
        <f>IF((T7711+R7712)&lt;结论【关键目标】!$C$28,0,(发电量计算【计算逻辑页】!R7712+发电量计算【计算逻辑页】!T7711-结论【关键目标】!$C$28))</f>
        <v>0</v>
      </c>
      <c r="V7712" s="5">
        <f t="shared" si="1084"/>
        <v>0</v>
      </c>
      <c r="W7712" s="5">
        <f t="shared" si="1085"/>
        <v>0</v>
      </c>
      <c r="X7712" s="5">
        <f t="shared" si="1088"/>
        <v>0</v>
      </c>
    </row>
    <row r="7713" spans="1:24" x14ac:dyDescent="0.15">
      <c r="A7713" s="7">
        <v>7712</v>
      </c>
      <c r="B7713" s="7">
        <v>11</v>
      </c>
      <c r="C7713" s="7">
        <v>18</v>
      </c>
      <c r="D7713" s="7">
        <v>8</v>
      </c>
      <c r="E7713" s="7">
        <v>322</v>
      </c>
      <c r="F7713" s="7">
        <v>-2</v>
      </c>
      <c r="G7713" s="7">
        <v>41.1</v>
      </c>
      <c r="H7713" s="7">
        <f t="shared" si="1080"/>
        <v>6</v>
      </c>
      <c r="I7713" s="16">
        <f t="shared" si="1081"/>
        <v>45248</v>
      </c>
      <c r="J7713" s="17">
        <v>0.70809999999999995</v>
      </c>
      <c r="K7713" s="18">
        <f>G7713*结论【关键目标】!C$27*0.7735*0.001</f>
        <v>3.814902</v>
      </c>
      <c r="L7713" s="5">
        <v>-27160.965960000001</v>
      </c>
      <c r="M7713" s="5">
        <f>ABS(IF(L7713&lt;=0,L7713/耗电量关键数据!$B$6/1000,L7713/耗电量关键数据!$B$5/1000))</f>
        <v>10.864386384000001</v>
      </c>
      <c r="N7713" s="19">
        <f>耗电量关键数据!$B$14</f>
        <v>1.1688450000000001</v>
      </c>
      <c r="O7713" s="19">
        <f>耗电量关键数据!$B$15</f>
        <v>0.37403039999999999</v>
      </c>
      <c r="P7713" s="19">
        <f t="shared" si="1082"/>
        <v>12.407261784000001</v>
      </c>
      <c r="Q7713" s="19">
        <f t="shared" si="1086"/>
        <v>0</v>
      </c>
      <c r="R7713" s="20">
        <f t="shared" si="1083"/>
        <v>3.814902</v>
      </c>
      <c r="S7713" s="20">
        <f t="shared" si="1087"/>
        <v>0</v>
      </c>
      <c r="T7713" s="20">
        <f>IF((T7712+R7713)&lt;0,0,IF((T7712+R7713)&gt;结论【关键目标】!C$28,结论【关键目标】!C$28,T7712+R7713))</f>
        <v>3.814902</v>
      </c>
      <c r="U7713" s="19">
        <f>IF((T7712+R7713)&lt;结论【关键目标】!$C$28,0,(发电量计算【计算逻辑页】!R7713+发电量计算【计算逻辑页】!T7712-结论【关键目标】!$C$28))</f>
        <v>0</v>
      </c>
      <c r="V7713" s="5">
        <f t="shared" si="1084"/>
        <v>0</v>
      </c>
      <c r="W7713" s="5">
        <f t="shared" si="1085"/>
        <v>2.7013321061999997</v>
      </c>
      <c r="X7713" s="5">
        <f t="shared" si="1088"/>
        <v>0</v>
      </c>
    </row>
    <row r="7714" spans="1:24" x14ac:dyDescent="0.15">
      <c r="A7714" s="7">
        <v>7713</v>
      </c>
      <c r="B7714" s="7">
        <v>11</v>
      </c>
      <c r="C7714" s="7">
        <v>18</v>
      </c>
      <c r="D7714" s="7">
        <v>9</v>
      </c>
      <c r="E7714" s="7">
        <v>322</v>
      </c>
      <c r="F7714" s="7">
        <v>-1.2</v>
      </c>
      <c r="G7714" s="7">
        <v>100</v>
      </c>
      <c r="H7714" s="7">
        <f t="shared" si="1080"/>
        <v>6</v>
      </c>
      <c r="I7714" s="16">
        <f t="shared" si="1081"/>
        <v>45248</v>
      </c>
      <c r="J7714" s="17">
        <v>0.70809999999999995</v>
      </c>
      <c r="K7714" s="18">
        <f>G7714*结论【关键目标】!C$27*0.7735*0.001</f>
        <v>9.282</v>
      </c>
      <c r="L7714" s="5">
        <v>-19693.55284</v>
      </c>
      <c r="M7714" s="5">
        <f>ABS(IF(L7714&lt;=0,L7714/耗电量关键数据!$B$6/1000,L7714/耗电量关键数据!$B$5/1000))</f>
        <v>7.8774211359999997</v>
      </c>
      <c r="N7714" s="19">
        <f>耗电量关键数据!$B$14</f>
        <v>1.1688450000000001</v>
      </c>
      <c r="O7714" s="19">
        <f>耗电量关键数据!$B$15</f>
        <v>0.37403039999999999</v>
      </c>
      <c r="P7714" s="19">
        <f t="shared" si="1082"/>
        <v>9.4202965360000004</v>
      </c>
      <c r="Q7714" s="19">
        <f t="shared" si="1086"/>
        <v>0</v>
      </c>
      <c r="R7714" s="20">
        <f t="shared" si="1083"/>
        <v>9.282</v>
      </c>
      <c r="S7714" s="20">
        <f t="shared" si="1087"/>
        <v>0</v>
      </c>
      <c r="T7714" s="20">
        <f>IF((T7713+R7714)&lt;0,0,IF((T7713+R7714)&gt;结论【关键目标】!C$28,结论【关键目标】!C$28,T7713+R7714))</f>
        <v>13.096902</v>
      </c>
      <c r="U7714" s="19">
        <f>IF((T7713+R7714)&lt;结论【关键目标】!$C$28,0,(发电量计算【计算逻辑页】!R7714+发电量计算【计算逻辑页】!T7713-结论【关键目标】!$C$28))</f>
        <v>0</v>
      </c>
      <c r="V7714" s="5">
        <f t="shared" si="1084"/>
        <v>0</v>
      </c>
      <c r="W7714" s="5">
        <f t="shared" si="1085"/>
        <v>6.5725841999999997</v>
      </c>
      <c r="X7714" s="5">
        <f t="shared" si="1088"/>
        <v>0</v>
      </c>
    </row>
    <row r="7715" spans="1:24" x14ac:dyDescent="0.15">
      <c r="A7715" s="7">
        <v>7714</v>
      </c>
      <c r="B7715" s="7">
        <v>11</v>
      </c>
      <c r="C7715" s="7">
        <v>18</v>
      </c>
      <c r="D7715" s="7">
        <v>10</v>
      </c>
      <c r="E7715" s="7">
        <v>322</v>
      </c>
      <c r="F7715" s="7">
        <v>-1</v>
      </c>
      <c r="G7715" s="7">
        <v>159.6</v>
      </c>
      <c r="H7715" s="7">
        <f t="shared" si="1080"/>
        <v>6</v>
      </c>
      <c r="I7715" s="16">
        <f t="shared" si="1081"/>
        <v>45248</v>
      </c>
      <c r="J7715" s="17">
        <v>0.70809999999999995</v>
      </c>
      <c r="K7715" s="18">
        <f>G7715*结论【关键目标】!C$27*0.7735*0.001</f>
        <v>14.814072000000001</v>
      </c>
      <c r="L7715" s="5">
        <v>-13088.72316</v>
      </c>
      <c r="M7715" s="5">
        <f>ABS(IF(L7715&lt;=0,L7715/耗电量关键数据!$B$6/1000,L7715/耗电量关键数据!$B$5/1000))</f>
        <v>5.2354892639999999</v>
      </c>
      <c r="N7715" s="19">
        <f>耗电量关键数据!$B$14</f>
        <v>1.1688450000000001</v>
      </c>
      <c r="O7715" s="19">
        <f>耗电量关键数据!$B$15</f>
        <v>0.37403039999999999</v>
      </c>
      <c r="P7715" s="19">
        <f t="shared" si="1082"/>
        <v>6.7783646639999997</v>
      </c>
      <c r="Q7715" s="19">
        <f t="shared" si="1086"/>
        <v>0</v>
      </c>
      <c r="R7715" s="20">
        <f t="shared" si="1083"/>
        <v>14.814072000000001</v>
      </c>
      <c r="S7715" s="20">
        <f t="shared" si="1087"/>
        <v>0</v>
      </c>
      <c r="T7715" s="20">
        <f>IF((T7714+R7715)&lt;0,0,IF((T7714+R7715)&gt;结论【关键目标】!C$28,结论【关键目标】!C$28,T7714+R7715))</f>
        <v>22</v>
      </c>
      <c r="U7715" s="19">
        <f>IF((T7714+R7715)&lt;结论【关键目标】!$C$28,0,(发电量计算【计算逻辑页】!R7715+发电量计算【计算逻辑页】!T7714-结论【关键目标】!$C$28))</f>
        <v>5.9109740000000031</v>
      </c>
      <c r="V7715" s="5">
        <f t="shared" si="1084"/>
        <v>2.068840900000001</v>
      </c>
      <c r="W7715" s="5">
        <f t="shared" si="1085"/>
        <v>4.7997600185783993</v>
      </c>
      <c r="X7715" s="5">
        <f t="shared" si="1088"/>
        <v>0</v>
      </c>
    </row>
    <row r="7716" spans="1:24" x14ac:dyDescent="0.15">
      <c r="A7716" s="7">
        <v>7715</v>
      </c>
      <c r="B7716" s="7">
        <v>11</v>
      </c>
      <c r="C7716" s="7">
        <v>18</v>
      </c>
      <c r="D7716" s="7">
        <v>11</v>
      </c>
      <c r="E7716" s="7">
        <v>322</v>
      </c>
      <c r="F7716" s="7">
        <v>-1</v>
      </c>
      <c r="G7716" s="7">
        <v>187.1</v>
      </c>
      <c r="H7716" s="7">
        <f t="shared" si="1080"/>
        <v>6</v>
      </c>
      <c r="I7716" s="16">
        <f t="shared" si="1081"/>
        <v>45248</v>
      </c>
      <c r="J7716" s="17">
        <v>1.2267999999999999</v>
      </c>
      <c r="K7716" s="18">
        <f>G7716*结论【关键目标】!C$27*0.7735*0.001</f>
        <v>17.366622</v>
      </c>
      <c r="L7716" s="5">
        <v>-7406.1892280000002</v>
      </c>
      <c r="M7716" s="5">
        <f>ABS(IF(L7716&lt;=0,L7716/耗电量关键数据!$B$6/1000,L7716/耗电量关键数据!$B$5/1000))</f>
        <v>2.9624756912000003</v>
      </c>
      <c r="N7716" s="19">
        <f>耗电量关键数据!$B$14</f>
        <v>1.1688450000000001</v>
      </c>
      <c r="O7716" s="19">
        <f>耗电量关键数据!$B$15</f>
        <v>0.37403039999999999</v>
      </c>
      <c r="P7716" s="19">
        <f t="shared" si="1082"/>
        <v>4.5053510912000005</v>
      </c>
      <c r="Q7716" s="19">
        <f t="shared" si="1086"/>
        <v>4.5053510912000005</v>
      </c>
      <c r="R7716" s="20">
        <f t="shared" si="1083"/>
        <v>12.861270908799998</v>
      </c>
      <c r="S7716" s="20">
        <f t="shared" si="1087"/>
        <v>0</v>
      </c>
      <c r="T7716" s="20">
        <f>IF((T7715+R7716)&lt;0,0,IF((T7715+R7716)&gt;结论【关键目标】!C$28,结论【关键目标】!C$28,T7715+R7716))</f>
        <v>22</v>
      </c>
      <c r="U7716" s="19">
        <f>IF((T7715+R7716)&lt;结论【关键目标】!$C$28,0,(发电量计算【计算逻辑页】!R7716+发电量计算【计算逻辑页】!T7715-结论【关键目标】!$C$28))</f>
        <v>12.861270908799995</v>
      </c>
      <c r="V7716" s="5">
        <f t="shared" si="1084"/>
        <v>4.5014448180799977</v>
      </c>
      <c r="W7716" s="5">
        <f t="shared" si="1085"/>
        <v>5.5271647186841601</v>
      </c>
      <c r="X7716" s="5">
        <f t="shared" si="1088"/>
        <v>0</v>
      </c>
    </row>
    <row r="7717" spans="1:24" x14ac:dyDescent="0.15">
      <c r="A7717" s="7">
        <v>7716</v>
      </c>
      <c r="B7717" s="7">
        <v>11</v>
      </c>
      <c r="C7717" s="7">
        <v>18</v>
      </c>
      <c r="D7717" s="7">
        <v>12</v>
      </c>
      <c r="E7717" s="7">
        <v>322</v>
      </c>
      <c r="F7717" s="7">
        <v>4</v>
      </c>
      <c r="G7717" s="7">
        <v>462</v>
      </c>
      <c r="H7717" s="7">
        <f t="shared" si="1080"/>
        <v>6</v>
      </c>
      <c r="I7717" s="16">
        <f t="shared" si="1081"/>
        <v>45248</v>
      </c>
      <c r="J7717" s="17">
        <v>1.2267999999999999</v>
      </c>
      <c r="K7717" s="18">
        <f>G7717*结论【关键目标】!C$27*0.7735*0.001</f>
        <v>42.882839999999995</v>
      </c>
      <c r="L7717" s="5">
        <v>-3970.3600769999998</v>
      </c>
      <c r="M7717" s="5">
        <f>ABS(IF(L7717&lt;=0,L7717/耗电量关键数据!$B$6/1000,L7717/耗电量关键数据!$B$5/1000))</f>
        <v>1.5881440307999999</v>
      </c>
      <c r="N7717" s="19">
        <f>耗电量关键数据!$B$14</f>
        <v>1.1688450000000001</v>
      </c>
      <c r="O7717" s="19">
        <f>耗电量关键数据!$B$15</f>
        <v>0.37403039999999999</v>
      </c>
      <c r="P7717" s="19">
        <f t="shared" si="1082"/>
        <v>3.1310194307999999</v>
      </c>
      <c r="Q7717" s="19">
        <f t="shared" si="1086"/>
        <v>3.1310194307999999</v>
      </c>
      <c r="R7717" s="20">
        <f t="shared" si="1083"/>
        <v>39.751820569199992</v>
      </c>
      <c r="S7717" s="20">
        <f t="shared" si="1087"/>
        <v>0</v>
      </c>
      <c r="T7717" s="20">
        <f>IF((T7716+R7717)&lt;0,0,IF((T7716+R7717)&gt;结论【关键目标】!C$28,结论【关键目标】!C$28,T7716+R7717))</f>
        <v>22</v>
      </c>
      <c r="U7717" s="19">
        <f>IF((T7716+R7717)&lt;结论【关键目标】!$C$28,0,(发电量计算【计算逻辑页】!R7717+发电量计算【计算逻辑页】!T7716-结论【关键目标】!$C$28))</f>
        <v>39.751820569199992</v>
      </c>
      <c r="V7717" s="5">
        <f t="shared" si="1084"/>
        <v>13.913137199219996</v>
      </c>
      <c r="W7717" s="5">
        <f t="shared" si="1085"/>
        <v>3.8411346377054394</v>
      </c>
      <c r="X7717" s="5">
        <f t="shared" si="1088"/>
        <v>0</v>
      </c>
    </row>
    <row r="7718" spans="1:24" x14ac:dyDescent="0.15">
      <c r="A7718" s="7">
        <v>7717</v>
      </c>
      <c r="B7718" s="7">
        <v>11</v>
      </c>
      <c r="C7718" s="7">
        <v>18</v>
      </c>
      <c r="D7718" s="7">
        <v>13</v>
      </c>
      <c r="E7718" s="7">
        <v>322</v>
      </c>
      <c r="F7718" s="7">
        <v>9</v>
      </c>
      <c r="G7718" s="7">
        <v>472.1</v>
      </c>
      <c r="H7718" s="7">
        <f t="shared" si="1080"/>
        <v>6</v>
      </c>
      <c r="I7718" s="16">
        <f t="shared" si="1081"/>
        <v>45248</v>
      </c>
      <c r="J7718" s="17">
        <v>1.2267999999999999</v>
      </c>
      <c r="K7718" s="18">
        <f>G7718*结论【关键目标】!C$27*0.7735*0.001</f>
        <v>43.820322000000004</v>
      </c>
      <c r="L7718" s="5">
        <v>-2149.1489670000001</v>
      </c>
      <c r="M7718" s="5">
        <f>ABS(IF(L7718&lt;=0,L7718/耗电量关键数据!$B$6/1000,L7718/耗电量关键数据!$B$5/1000))</f>
        <v>0.8596595868000001</v>
      </c>
      <c r="N7718" s="19">
        <f>耗电量关键数据!$B$14</f>
        <v>1.1688450000000001</v>
      </c>
      <c r="O7718" s="19">
        <f>耗电量关键数据!$B$15</f>
        <v>0.37403039999999999</v>
      </c>
      <c r="P7718" s="19">
        <f t="shared" si="1082"/>
        <v>2.4025349868000005</v>
      </c>
      <c r="Q7718" s="19">
        <f t="shared" si="1086"/>
        <v>2.4025349868000005</v>
      </c>
      <c r="R7718" s="20">
        <f t="shared" si="1083"/>
        <v>41.417787013200005</v>
      </c>
      <c r="S7718" s="20">
        <f t="shared" si="1087"/>
        <v>0</v>
      </c>
      <c r="T7718" s="20">
        <f>IF((T7717+R7718)&lt;0,0,IF((T7717+R7718)&gt;结论【关键目标】!C$28,结论【关键目标】!C$28,T7717+R7718))</f>
        <v>22</v>
      </c>
      <c r="U7718" s="19">
        <f>IF((T7717+R7718)&lt;结论【关键目标】!$C$28,0,(发电量计算【计算逻辑页】!R7718+发电量计算【计算逻辑页】!T7717-结论【关键目标】!$C$28))</f>
        <v>41.417787013200005</v>
      </c>
      <c r="V7718" s="5">
        <f t="shared" si="1084"/>
        <v>14.496225454620001</v>
      </c>
      <c r="W7718" s="5">
        <f t="shared" si="1085"/>
        <v>2.9474299218062403</v>
      </c>
      <c r="X7718" s="5">
        <f t="shared" si="1088"/>
        <v>0</v>
      </c>
    </row>
    <row r="7719" spans="1:24" x14ac:dyDescent="0.15">
      <c r="A7719" s="7">
        <v>7718</v>
      </c>
      <c r="B7719" s="7">
        <v>11</v>
      </c>
      <c r="C7719" s="7">
        <v>18</v>
      </c>
      <c r="D7719" s="7">
        <v>14</v>
      </c>
      <c r="E7719" s="7">
        <v>322</v>
      </c>
      <c r="F7719" s="7">
        <v>14</v>
      </c>
      <c r="G7719" s="7">
        <v>400.1</v>
      </c>
      <c r="H7719" s="7">
        <f t="shared" si="1080"/>
        <v>6</v>
      </c>
      <c r="I7719" s="16">
        <f t="shared" si="1081"/>
        <v>45248</v>
      </c>
      <c r="J7719" s="17">
        <v>1.2267999999999999</v>
      </c>
      <c r="K7719" s="18">
        <f>G7719*结论【关键目标】!C$27*0.7735*0.001</f>
        <v>37.137281999999999</v>
      </c>
      <c r="L7719" s="5">
        <v>-2974.334574</v>
      </c>
      <c r="M7719" s="5">
        <f>ABS(IF(L7719&lt;=0,L7719/耗电量关键数据!$B$6/1000,L7719/耗电量关键数据!$B$5/1000))</f>
        <v>1.1897338296</v>
      </c>
      <c r="N7719" s="19">
        <f>耗电量关键数据!$B$14</f>
        <v>1.1688450000000001</v>
      </c>
      <c r="O7719" s="19">
        <f>耗电量关键数据!$B$15</f>
        <v>0.37403039999999999</v>
      </c>
      <c r="P7719" s="19">
        <f t="shared" si="1082"/>
        <v>2.7326092296</v>
      </c>
      <c r="Q7719" s="19">
        <f t="shared" si="1086"/>
        <v>2.7326092296</v>
      </c>
      <c r="R7719" s="20">
        <f t="shared" si="1083"/>
        <v>34.404672770399998</v>
      </c>
      <c r="S7719" s="20">
        <f t="shared" si="1087"/>
        <v>0</v>
      </c>
      <c r="T7719" s="20">
        <f>IF((T7718+R7719)&lt;0,0,IF((T7718+R7719)&gt;结论【关键目标】!C$28,结论【关键目标】!C$28,T7718+R7719))</f>
        <v>22</v>
      </c>
      <c r="U7719" s="19">
        <f>IF((T7718+R7719)&lt;结论【关键目标】!$C$28,0,(发电量计算【计算逻辑页】!R7719+发电量计算【计算逻辑页】!T7718-结论【关键目标】!$C$28))</f>
        <v>34.404672770399998</v>
      </c>
      <c r="V7719" s="5">
        <f t="shared" si="1084"/>
        <v>12.041635469639999</v>
      </c>
      <c r="W7719" s="5">
        <f t="shared" si="1085"/>
        <v>3.3523650028732797</v>
      </c>
      <c r="X7719" s="5">
        <f t="shared" si="1088"/>
        <v>0</v>
      </c>
    </row>
    <row r="7720" spans="1:24" x14ac:dyDescent="0.15">
      <c r="A7720" s="7">
        <v>7719</v>
      </c>
      <c r="B7720" s="7">
        <v>11</v>
      </c>
      <c r="C7720" s="7">
        <v>18</v>
      </c>
      <c r="D7720" s="7">
        <v>15</v>
      </c>
      <c r="E7720" s="7">
        <v>322</v>
      </c>
      <c r="F7720" s="7">
        <v>12.8</v>
      </c>
      <c r="G7720" s="7">
        <v>163.4</v>
      </c>
      <c r="H7720" s="7">
        <f t="shared" si="1080"/>
        <v>6</v>
      </c>
      <c r="I7720" s="16">
        <f t="shared" si="1081"/>
        <v>45248</v>
      </c>
      <c r="J7720" s="17">
        <v>1.2267999999999999</v>
      </c>
      <c r="K7720" s="18">
        <f>G7720*结论【关键目标】!C$27*0.7735*0.001</f>
        <v>15.166787999999999</v>
      </c>
      <c r="L7720" s="5">
        <v>-7654.586515</v>
      </c>
      <c r="M7720" s="5">
        <f>ABS(IF(L7720&lt;=0,L7720/耗电量关键数据!$B$6/1000,L7720/耗电量关键数据!$B$5/1000))</f>
        <v>3.0618346059999997</v>
      </c>
      <c r="N7720" s="19">
        <f>耗电量关键数据!$B$14</f>
        <v>1.1688450000000001</v>
      </c>
      <c r="O7720" s="19">
        <f>耗电量关键数据!$B$15</f>
        <v>0.37403039999999999</v>
      </c>
      <c r="P7720" s="19">
        <f t="shared" si="1082"/>
        <v>4.6047100059999995</v>
      </c>
      <c r="Q7720" s="19">
        <f t="shared" si="1086"/>
        <v>4.6047100059999995</v>
      </c>
      <c r="R7720" s="20">
        <f t="shared" si="1083"/>
        <v>10.562077993999999</v>
      </c>
      <c r="S7720" s="20">
        <f t="shared" si="1087"/>
        <v>0</v>
      </c>
      <c r="T7720" s="20">
        <f>IF((T7719+R7720)&lt;0,0,IF((T7719+R7720)&gt;结论【关键目标】!C$28,结论【关键目标】!C$28,T7719+R7720))</f>
        <v>22</v>
      </c>
      <c r="U7720" s="19">
        <f>IF((T7719+R7720)&lt;结论【关键目标】!$C$28,0,(发电量计算【计算逻辑页】!R7720+发电量计算【计算逻辑页】!T7719-结论【关键目标】!$C$28))</f>
        <v>10.562077993999999</v>
      </c>
      <c r="V7720" s="5">
        <f t="shared" si="1084"/>
        <v>3.6967272978999994</v>
      </c>
      <c r="W7720" s="5">
        <f t="shared" si="1085"/>
        <v>5.6490582353607985</v>
      </c>
      <c r="X7720" s="5">
        <f t="shared" si="1088"/>
        <v>0</v>
      </c>
    </row>
    <row r="7721" spans="1:24" x14ac:dyDescent="0.15">
      <c r="A7721" s="7">
        <v>7720</v>
      </c>
      <c r="B7721" s="7">
        <v>11</v>
      </c>
      <c r="C7721" s="7">
        <v>18</v>
      </c>
      <c r="D7721" s="7">
        <v>16</v>
      </c>
      <c r="E7721" s="7">
        <v>322</v>
      </c>
      <c r="F7721" s="7">
        <v>15</v>
      </c>
      <c r="G7721" s="7">
        <v>50.3</v>
      </c>
      <c r="H7721" s="7">
        <f t="shared" si="1080"/>
        <v>6</v>
      </c>
      <c r="I7721" s="16">
        <f t="shared" si="1081"/>
        <v>45248</v>
      </c>
      <c r="J7721" s="17">
        <v>0.70809999999999995</v>
      </c>
      <c r="K7721" s="18">
        <f>G7721*结论【关键目标】!C$27*0.7735*0.001</f>
        <v>4.6688459999999994</v>
      </c>
      <c r="L7721" s="5">
        <v>-14274.746580000001</v>
      </c>
      <c r="M7721" s="5">
        <f>ABS(IF(L7721&lt;=0,L7721/耗电量关键数据!$B$6/1000,L7721/耗电量关键数据!$B$5/1000))</f>
        <v>5.7098986320000007</v>
      </c>
      <c r="N7721" s="19">
        <f>耗电量关键数据!$B$14</f>
        <v>1.1688450000000001</v>
      </c>
      <c r="O7721" s="19">
        <f>耗电量关键数据!$B$15</f>
        <v>0.37403039999999999</v>
      </c>
      <c r="P7721" s="19">
        <f t="shared" si="1082"/>
        <v>7.2527740320000005</v>
      </c>
      <c r="Q7721" s="19">
        <f t="shared" si="1086"/>
        <v>0</v>
      </c>
      <c r="R7721" s="20">
        <f t="shared" si="1083"/>
        <v>4.6688459999999994</v>
      </c>
      <c r="S7721" s="20">
        <f t="shared" si="1087"/>
        <v>0</v>
      </c>
      <c r="T7721" s="20">
        <f>IF((T7720+R7721)&lt;0,0,IF((T7720+R7721)&gt;结论【关键目标】!C$28,结论【关键目标】!C$28,T7720+R7721))</f>
        <v>22</v>
      </c>
      <c r="U7721" s="19">
        <f>IF((T7720+R7721)&lt;结论【关键目标】!$C$28,0,(发电量计算【计算逻辑页】!R7721+发电量计算【计算逻辑页】!T7720-结论【关键目标】!$C$28))</f>
        <v>4.6688459999999985</v>
      </c>
      <c r="V7721" s="5">
        <f t="shared" si="1084"/>
        <v>1.6340960999999994</v>
      </c>
      <c r="W7721" s="5">
        <f t="shared" si="1085"/>
        <v>3.3060098525999995</v>
      </c>
      <c r="X7721" s="5">
        <f t="shared" si="1088"/>
        <v>0</v>
      </c>
    </row>
    <row r="7722" spans="1:24" x14ac:dyDescent="0.15">
      <c r="A7722" s="7">
        <v>7721</v>
      </c>
      <c r="B7722" s="7">
        <v>11</v>
      </c>
      <c r="C7722" s="7">
        <v>18</v>
      </c>
      <c r="D7722" s="7">
        <v>17</v>
      </c>
      <c r="E7722" s="7">
        <v>322</v>
      </c>
      <c r="F7722" s="7">
        <v>13</v>
      </c>
      <c r="G7722" s="7">
        <v>0</v>
      </c>
      <c r="H7722" s="7">
        <f t="shared" si="1080"/>
        <v>6</v>
      </c>
      <c r="I7722" s="16">
        <f t="shared" si="1081"/>
        <v>45248</v>
      </c>
      <c r="J7722" s="17">
        <v>0.70809999999999995</v>
      </c>
      <c r="K7722" s="18">
        <f>G7722*结论【关键目标】!C$27*0.7735*0.001</f>
        <v>0</v>
      </c>
      <c r="L7722" s="5">
        <v>-19484.857370000002</v>
      </c>
      <c r="M7722" s="5">
        <f>ABS(IF(L7722&lt;=0,L7722/耗电量关键数据!$B$6/1000,L7722/耗电量关键数据!$B$5/1000))</f>
        <v>7.7939429480000006</v>
      </c>
      <c r="N7722" s="19">
        <f>耗电量关键数据!$B$14</f>
        <v>1.1688450000000001</v>
      </c>
      <c r="O7722" s="19">
        <f>耗电量关键数据!$B$15</f>
        <v>0.37403039999999999</v>
      </c>
      <c r="P7722" s="19">
        <f t="shared" si="1082"/>
        <v>9.3368183480000013</v>
      </c>
      <c r="Q7722" s="19">
        <f t="shared" si="1086"/>
        <v>0</v>
      </c>
      <c r="R7722" s="20">
        <f t="shared" si="1083"/>
        <v>0</v>
      </c>
      <c r="S7722" s="20">
        <f t="shared" si="1087"/>
        <v>0</v>
      </c>
      <c r="T7722" s="20">
        <f>IF((T7721+R7722)&lt;0,0,IF((T7721+R7722)&gt;结论【关键目标】!C$28,结论【关键目标】!C$28,T7721+R7722))</f>
        <v>22</v>
      </c>
      <c r="U7722" s="19">
        <f>IF((T7721+R7722)&lt;结论【关键目标】!$C$28,0,(发电量计算【计算逻辑页】!R7722+发电量计算【计算逻辑页】!T7721-结论【关键目标】!$C$28))</f>
        <v>0</v>
      </c>
      <c r="V7722" s="5">
        <f t="shared" si="1084"/>
        <v>0</v>
      </c>
      <c r="W7722" s="5">
        <f t="shared" si="1085"/>
        <v>0</v>
      </c>
      <c r="X7722" s="5">
        <f t="shared" si="1088"/>
        <v>0</v>
      </c>
    </row>
    <row r="7723" spans="1:24" x14ac:dyDescent="0.15">
      <c r="A7723" s="7">
        <v>7722</v>
      </c>
      <c r="B7723" s="7">
        <v>11</v>
      </c>
      <c r="C7723" s="7">
        <v>18</v>
      </c>
      <c r="D7723" s="7">
        <v>18</v>
      </c>
      <c r="E7723" s="7">
        <v>322</v>
      </c>
      <c r="F7723" s="7">
        <v>8.6999999999999993</v>
      </c>
      <c r="G7723" s="7">
        <v>0</v>
      </c>
      <c r="H7723" s="7">
        <f t="shared" si="1080"/>
        <v>6</v>
      </c>
      <c r="I7723" s="16">
        <f t="shared" si="1081"/>
        <v>45248</v>
      </c>
      <c r="J7723" s="17">
        <v>0.70809999999999995</v>
      </c>
      <c r="K7723" s="18">
        <f>G7723*结论【关键目标】!C$27*0.7735*0.001</f>
        <v>0</v>
      </c>
      <c r="L7723" s="5">
        <v>-21936.52608</v>
      </c>
      <c r="M7723" s="5">
        <f>ABS(IF(L7723&lt;=0,L7723/耗电量关键数据!$B$6/1000,L7723/耗电量关键数据!$B$5/1000))</f>
        <v>8.7746104319999993</v>
      </c>
      <c r="N7723" s="19">
        <f>耗电量关键数据!$B$14</f>
        <v>1.1688450000000001</v>
      </c>
      <c r="O7723" s="19">
        <f>耗电量关键数据!$B$15</f>
        <v>0.37403039999999999</v>
      </c>
      <c r="P7723" s="19">
        <f t="shared" si="1082"/>
        <v>10.317485832000001</v>
      </c>
      <c r="Q7723" s="19">
        <f t="shared" si="1086"/>
        <v>0</v>
      </c>
      <c r="R7723" s="20">
        <f t="shared" si="1083"/>
        <v>0</v>
      </c>
      <c r="S7723" s="20">
        <f t="shared" si="1087"/>
        <v>0</v>
      </c>
      <c r="T7723" s="20">
        <f>IF((T7722+R7723)&lt;0,0,IF((T7722+R7723)&gt;结论【关键目标】!C$28,结论【关键目标】!C$28,T7722+R7723))</f>
        <v>22</v>
      </c>
      <c r="U7723" s="19">
        <f>IF((T7722+R7723)&lt;结论【关键目标】!$C$28,0,(发电量计算【计算逻辑页】!R7723+发电量计算【计算逻辑页】!T7722-结论【关键目标】!$C$28))</f>
        <v>0</v>
      </c>
      <c r="V7723" s="5">
        <f t="shared" si="1084"/>
        <v>0</v>
      </c>
      <c r="W7723" s="5">
        <f t="shared" si="1085"/>
        <v>0</v>
      </c>
      <c r="X7723" s="5">
        <f t="shared" si="1088"/>
        <v>0</v>
      </c>
    </row>
    <row r="7724" spans="1:24" x14ac:dyDescent="0.15">
      <c r="A7724" s="7">
        <v>7723</v>
      </c>
      <c r="B7724" s="7">
        <v>11</v>
      </c>
      <c r="C7724" s="7">
        <v>18</v>
      </c>
      <c r="D7724" s="7">
        <v>19</v>
      </c>
      <c r="E7724" s="7">
        <v>322</v>
      </c>
      <c r="F7724" s="7">
        <v>6</v>
      </c>
      <c r="G7724" s="7">
        <v>0</v>
      </c>
      <c r="H7724" s="7">
        <f t="shared" si="1080"/>
        <v>6</v>
      </c>
      <c r="I7724" s="16">
        <f t="shared" si="1081"/>
        <v>45248</v>
      </c>
      <c r="J7724" s="17">
        <v>1.2267999999999999</v>
      </c>
      <c r="K7724" s="18">
        <f>G7724*结论【关键目标】!C$27*0.7735*0.001</f>
        <v>0</v>
      </c>
      <c r="L7724" s="5">
        <v>-22585.314569999999</v>
      </c>
      <c r="M7724" s="5">
        <f>ABS(IF(L7724&lt;=0,L7724/耗电量关键数据!$B$6/1000,L7724/耗电量关键数据!$B$5/1000))</f>
        <v>9.0341258280000005</v>
      </c>
      <c r="N7724" s="19">
        <f>耗电量关键数据!$B$14</f>
        <v>1.1688450000000001</v>
      </c>
      <c r="O7724" s="19">
        <f>耗电量关键数据!$B$15</f>
        <v>0.37403039999999999</v>
      </c>
      <c r="P7724" s="19">
        <f t="shared" si="1082"/>
        <v>10.577001228000002</v>
      </c>
      <c r="Q7724" s="19">
        <f t="shared" si="1086"/>
        <v>10.577001228000002</v>
      </c>
      <c r="R7724" s="20">
        <f t="shared" si="1083"/>
        <v>-10.577001228000002</v>
      </c>
      <c r="S7724" s="20">
        <f t="shared" si="1087"/>
        <v>10.577001228000002</v>
      </c>
      <c r="T7724" s="20">
        <f>IF((T7723+R7724)&lt;0,0,IF((T7723+R7724)&gt;结论【关键目标】!C$28,结论【关键目标】!C$28,T7723+R7724))</f>
        <v>11.422998771999998</v>
      </c>
      <c r="U7724" s="19">
        <f>IF((T7723+R7724)&lt;结论【关键目标】!$C$28,0,(发电量计算【计算逻辑页】!R7724+发电量计算【计算逻辑页】!T7723-结论【关键目标】!$C$28))</f>
        <v>0</v>
      </c>
      <c r="V7724" s="5">
        <f t="shared" si="1084"/>
        <v>0</v>
      </c>
      <c r="W7724" s="5">
        <f t="shared" si="1085"/>
        <v>0</v>
      </c>
      <c r="X7724" s="5">
        <f t="shared" si="1088"/>
        <v>9.273914676710401</v>
      </c>
    </row>
    <row r="7725" spans="1:24" x14ac:dyDescent="0.15">
      <c r="A7725" s="7">
        <v>7724</v>
      </c>
      <c r="B7725" s="7">
        <v>11</v>
      </c>
      <c r="C7725" s="7">
        <v>18</v>
      </c>
      <c r="D7725" s="7">
        <v>20</v>
      </c>
      <c r="E7725" s="7">
        <v>322</v>
      </c>
      <c r="F7725" s="7">
        <v>5</v>
      </c>
      <c r="G7725" s="7">
        <v>0</v>
      </c>
      <c r="H7725" s="7">
        <f t="shared" si="1080"/>
        <v>6</v>
      </c>
      <c r="I7725" s="16">
        <f t="shared" si="1081"/>
        <v>45248</v>
      </c>
      <c r="J7725" s="17">
        <v>1.2267999999999999</v>
      </c>
      <c r="K7725" s="18">
        <f>G7725*结论【关键目标】!C$27*0.7735*0.001</f>
        <v>0</v>
      </c>
      <c r="L7725" s="5">
        <v>-25020.98575</v>
      </c>
      <c r="M7725" s="5">
        <f>ABS(IF(L7725&lt;=0,L7725/耗电量关键数据!$B$6/1000,L7725/耗电量关键数据!$B$5/1000))</f>
        <v>10.008394299999999</v>
      </c>
      <c r="N7725" s="19">
        <f>耗电量关键数据!$B$14</f>
        <v>1.1688450000000001</v>
      </c>
      <c r="O7725" s="19">
        <f>耗电量关键数据!$B$15</f>
        <v>0.37403039999999999</v>
      </c>
      <c r="P7725" s="19">
        <f t="shared" si="1082"/>
        <v>11.551269700000001</v>
      </c>
      <c r="Q7725" s="19">
        <f t="shared" si="1086"/>
        <v>11.551269700000001</v>
      </c>
      <c r="R7725" s="20">
        <f t="shared" si="1083"/>
        <v>-11.551269700000001</v>
      </c>
      <c r="S7725" s="20">
        <f t="shared" si="1087"/>
        <v>11.551269700000001</v>
      </c>
      <c r="T7725" s="20">
        <f>IF((T7724+R7725)&lt;0,0,IF((T7724+R7725)&gt;结论【关键目标】!C$28,结论【关键目标】!C$28,T7724+R7725))</f>
        <v>0</v>
      </c>
      <c r="U7725" s="19">
        <f>IF((T7724+R7725)&lt;结论【关键目标】!$C$28,0,(发电量计算【计算逻辑页】!R7725+发电量计算【计算逻辑页】!T7724-结论【关键目标】!$C$28))</f>
        <v>0</v>
      </c>
      <c r="V7725" s="5">
        <f t="shared" si="1084"/>
        <v>0</v>
      </c>
      <c r="W7725" s="5">
        <f t="shared" si="1085"/>
        <v>0</v>
      </c>
      <c r="X7725" s="5">
        <f t="shared" si="1088"/>
        <v>0</v>
      </c>
    </row>
    <row r="7726" spans="1:24" x14ac:dyDescent="0.15">
      <c r="A7726" s="7">
        <v>7725</v>
      </c>
      <c r="B7726" s="7">
        <v>11</v>
      </c>
      <c r="C7726" s="7">
        <v>18</v>
      </c>
      <c r="D7726" s="7">
        <v>21</v>
      </c>
      <c r="E7726" s="7">
        <v>322</v>
      </c>
      <c r="F7726" s="7">
        <v>4.8</v>
      </c>
      <c r="G7726" s="7">
        <v>0</v>
      </c>
      <c r="H7726" s="7">
        <f t="shared" si="1080"/>
        <v>6</v>
      </c>
      <c r="I7726" s="16">
        <f t="shared" si="1081"/>
        <v>45248</v>
      </c>
      <c r="J7726" s="17">
        <v>1.2267999999999999</v>
      </c>
      <c r="K7726" s="18">
        <f>G7726*结论【关键目标】!C$27*0.7735*0.001</f>
        <v>0</v>
      </c>
      <c r="L7726" s="5">
        <v>-26570.958320000002</v>
      </c>
      <c r="M7726" s="5">
        <f>ABS(IF(L7726&lt;=0,L7726/耗电量关键数据!$B$6/1000,L7726/耗电量关键数据!$B$5/1000))</f>
        <v>10.628383328</v>
      </c>
      <c r="N7726" s="19">
        <f>耗电量关键数据!$B$14</f>
        <v>1.1688450000000001</v>
      </c>
      <c r="O7726" s="19">
        <f>耗电量关键数据!$B$15</f>
        <v>0.37403039999999999</v>
      </c>
      <c r="P7726" s="19">
        <f t="shared" si="1082"/>
        <v>12.171258728</v>
      </c>
      <c r="Q7726" s="19">
        <f t="shared" si="1086"/>
        <v>12.171258728</v>
      </c>
      <c r="R7726" s="20">
        <f t="shared" si="1083"/>
        <v>-12.171258728</v>
      </c>
      <c r="S7726" s="20">
        <f t="shared" si="1087"/>
        <v>12.171258728</v>
      </c>
      <c r="T7726" s="20">
        <f>IF((T7725+R7726)&lt;0,0,IF((T7725+R7726)&gt;结论【关键目标】!C$28,结论【关键目标】!C$28,T7725+R7726))</f>
        <v>0</v>
      </c>
      <c r="U7726" s="19">
        <f>IF((T7725+R7726)&lt;结论【关键目标】!$C$28,0,(发电量计算【计算逻辑页】!R7726+发电量计算【计算逻辑页】!T7725-结论【关键目标】!$C$28))</f>
        <v>0</v>
      </c>
      <c r="V7726" s="5">
        <f t="shared" si="1084"/>
        <v>0</v>
      </c>
      <c r="W7726" s="5">
        <f t="shared" si="1085"/>
        <v>0</v>
      </c>
      <c r="X7726" s="5">
        <f t="shared" si="1088"/>
        <v>0</v>
      </c>
    </row>
    <row r="7727" spans="1:24" x14ac:dyDescent="0.15">
      <c r="A7727" s="7">
        <v>7726</v>
      </c>
      <c r="B7727" s="7">
        <v>11</v>
      </c>
      <c r="C7727" s="7">
        <v>18</v>
      </c>
      <c r="D7727" s="7">
        <v>22</v>
      </c>
      <c r="E7727" s="7">
        <v>322</v>
      </c>
      <c r="F7727" s="7">
        <v>2</v>
      </c>
      <c r="G7727" s="7">
        <v>0</v>
      </c>
      <c r="H7727" s="7">
        <f t="shared" si="1080"/>
        <v>6</v>
      </c>
      <c r="I7727" s="16">
        <f t="shared" si="1081"/>
        <v>45248</v>
      </c>
      <c r="J7727" s="17">
        <v>0.70809999999999995</v>
      </c>
      <c r="K7727" s="18">
        <f>G7727*结论【关键目标】!C$27*0.7735*0.001</f>
        <v>0</v>
      </c>
      <c r="L7727" s="5">
        <v>-27242.10758</v>
      </c>
      <c r="M7727" s="5">
        <f>ABS(IF(L7727&lt;=0,L7727/耗电量关键数据!$B$6/1000,L7727/耗电量关键数据!$B$5/1000))</f>
        <v>10.896843032000001</v>
      </c>
      <c r="N7727" s="19">
        <f>耗电量关键数据!$B$14</f>
        <v>1.1688450000000001</v>
      </c>
      <c r="O7727" s="19">
        <f>耗电量关键数据!$B$15</f>
        <v>0.37403039999999999</v>
      </c>
      <c r="P7727" s="19">
        <f t="shared" si="1082"/>
        <v>12.439718432000001</v>
      </c>
      <c r="Q7727" s="19">
        <f t="shared" si="1086"/>
        <v>0</v>
      </c>
      <c r="R7727" s="20">
        <f t="shared" si="1083"/>
        <v>0</v>
      </c>
      <c r="S7727" s="20">
        <f t="shared" si="1087"/>
        <v>0</v>
      </c>
      <c r="T7727" s="20">
        <f>IF((T7726+R7727)&lt;0,0,IF((T7726+R7727)&gt;结论【关键目标】!C$28,结论【关键目标】!C$28,T7726+R7727))</f>
        <v>0</v>
      </c>
      <c r="U7727" s="19">
        <f>IF((T7726+R7727)&lt;结论【关键目标】!$C$28,0,(发电量计算【计算逻辑页】!R7727+发电量计算【计算逻辑页】!T7726-结论【关键目标】!$C$28))</f>
        <v>0</v>
      </c>
      <c r="V7727" s="5">
        <f t="shared" si="1084"/>
        <v>0</v>
      </c>
      <c r="W7727" s="5">
        <f t="shared" si="1085"/>
        <v>0</v>
      </c>
      <c r="X7727" s="5">
        <f t="shared" si="1088"/>
        <v>0</v>
      </c>
    </row>
    <row r="7728" spans="1:24" x14ac:dyDescent="0.15">
      <c r="A7728" s="7">
        <v>7727</v>
      </c>
      <c r="B7728" s="7">
        <v>11</v>
      </c>
      <c r="C7728" s="7">
        <v>18</v>
      </c>
      <c r="D7728" s="7">
        <v>23</v>
      </c>
      <c r="E7728" s="7">
        <v>322</v>
      </c>
      <c r="F7728" s="7">
        <v>1</v>
      </c>
      <c r="G7728" s="7">
        <v>0</v>
      </c>
      <c r="H7728" s="7">
        <f t="shared" si="1080"/>
        <v>6</v>
      </c>
      <c r="I7728" s="16">
        <f t="shared" si="1081"/>
        <v>45248</v>
      </c>
      <c r="J7728" s="17">
        <v>0.70809999999999995</v>
      </c>
      <c r="K7728" s="18">
        <f>G7728*结论【关键目标】!C$27*0.7735*0.001</f>
        <v>0</v>
      </c>
      <c r="L7728" s="5">
        <v>-28113.855019999999</v>
      </c>
      <c r="M7728" s="5">
        <f>ABS(IF(L7728&lt;=0,L7728/耗电量关键数据!$B$6/1000,L7728/耗电量关键数据!$B$5/1000))</f>
        <v>11.245542008000001</v>
      </c>
      <c r="N7728" s="19">
        <f>耗电量关键数据!$B$14</f>
        <v>1.1688450000000001</v>
      </c>
      <c r="O7728" s="19">
        <f>耗电量关键数据!$B$15</f>
        <v>0.37403039999999999</v>
      </c>
      <c r="P7728" s="19">
        <f t="shared" si="1082"/>
        <v>12.788417408000003</v>
      </c>
      <c r="Q7728" s="19">
        <f t="shared" si="1086"/>
        <v>0</v>
      </c>
      <c r="R7728" s="20">
        <f t="shared" si="1083"/>
        <v>0</v>
      </c>
      <c r="S7728" s="20">
        <f t="shared" si="1087"/>
        <v>0</v>
      </c>
      <c r="T7728" s="20">
        <f>IF((T7727+R7728)&lt;0,0,IF((T7727+R7728)&gt;结论【关键目标】!C$28,结论【关键目标】!C$28,T7727+R7728))</f>
        <v>0</v>
      </c>
      <c r="U7728" s="19">
        <f>IF((T7727+R7728)&lt;结论【关键目标】!$C$28,0,(发电量计算【计算逻辑页】!R7728+发电量计算【计算逻辑页】!T7727-结论【关键目标】!$C$28))</f>
        <v>0</v>
      </c>
      <c r="V7728" s="5">
        <f t="shared" si="1084"/>
        <v>0</v>
      </c>
      <c r="W7728" s="5">
        <f t="shared" si="1085"/>
        <v>0</v>
      </c>
      <c r="X7728" s="5">
        <f t="shared" si="1088"/>
        <v>0</v>
      </c>
    </row>
    <row r="7729" spans="1:24" x14ac:dyDescent="0.15">
      <c r="A7729" s="7">
        <v>7728</v>
      </c>
      <c r="B7729" s="7">
        <v>11</v>
      </c>
      <c r="C7729" s="7">
        <v>18</v>
      </c>
      <c r="D7729" s="7">
        <v>24</v>
      </c>
      <c r="E7729" s="7">
        <v>322</v>
      </c>
      <c r="F7729" s="7">
        <v>1.2</v>
      </c>
      <c r="G7729" s="7">
        <v>0</v>
      </c>
      <c r="H7729" s="7">
        <f t="shared" si="1080"/>
        <v>6</v>
      </c>
      <c r="I7729" s="16">
        <f t="shared" si="1081"/>
        <v>45248</v>
      </c>
      <c r="J7729" s="17">
        <v>0.2407</v>
      </c>
      <c r="K7729" s="18">
        <f>G7729*结论【关键目标】!C$27*0.7735*0.001</f>
        <v>0</v>
      </c>
      <c r="L7729" s="5">
        <v>-28549.728739999999</v>
      </c>
      <c r="M7729" s="5">
        <f>ABS(IF(L7729&lt;=0,L7729/耗电量关键数据!$B$6/1000,L7729/耗电量关键数据!$B$5/1000))</f>
        <v>11.419891496</v>
      </c>
      <c r="N7729" s="19">
        <f>耗电量关键数据!$B$14</f>
        <v>1.1688450000000001</v>
      </c>
      <c r="O7729" s="19">
        <f>耗电量关键数据!$B$15</f>
        <v>0.37403039999999999</v>
      </c>
      <c r="P7729" s="19">
        <f t="shared" si="1082"/>
        <v>12.962766896</v>
      </c>
      <c r="Q7729" s="19">
        <f t="shared" si="1086"/>
        <v>0</v>
      </c>
      <c r="R7729" s="20">
        <f t="shared" si="1083"/>
        <v>0</v>
      </c>
      <c r="S7729" s="20">
        <f t="shared" si="1087"/>
        <v>0</v>
      </c>
      <c r="T7729" s="20">
        <f>IF((T7728+R7729)&lt;0,0,IF((T7728+R7729)&gt;结论【关键目标】!C$28,结论【关键目标】!C$28,T7728+R7729))</f>
        <v>0</v>
      </c>
      <c r="U7729" s="19">
        <f>IF((T7728+R7729)&lt;结论【关键目标】!$C$28,0,(发电量计算【计算逻辑页】!R7729+发电量计算【计算逻辑页】!T7728-结论【关键目标】!$C$28))</f>
        <v>0</v>
      </c>
      <c r="V7729" s="5">
        <f t="shared" si="1084"/>
        <v>0</v>
      </c>
      <c r="W7729" s="5">
        <f t="shared" si="1085"/>
        <v>0</v>
      </c>
      <c r="X7729" s="5">
        <f t="shared" si="1088"/>
        <v>0</v>
      </c>
    </row>
    <row r="7730" spans="1:24" x14ac:dyDescent="0.15">
      <c r="A7730" s="7">
        <v>7729</v>
      </c>
      <c r="B7730" s="7">
        <v>11</v>
      </c>
      <c r="C7730" s="7">
        <v>19</v>
      </c>
      <c r="D7730" s="7">
        <v>1</v>
      </c>
      <c r="E7730" s="7">
        <v>323</v>
      </c>
      <c r="F7730" s="7">
        <v>0</v>
      </c>
      <c r="G7730" s="7">
        <v>0</v>
      </c>
      <c r="H7730" s="7">
        <f t="shared" si="1080"/>
        <v>7</v>
      </c>
      <c r="I7730" s="16">
        <f t="shared" si="1081"/>
        <v>45249</v>
      </c>
      <c r="J7730" s="17">
        <v>0.2407</v>
      </c>
      <c r="K7730" s="18">
        <f>G7730*结论【关键目标】!C$27*0.7735*0.001</f>
        <v>0</v>
      </c>
      <c r="L7730" s="5">
        <v>-28985.602470000002</v>
      </c>
      <c r="M7730" s="5">
        <f>ABS(IF(L7730&lt;=0,L7730/耗电量关键数据!$B$6/1000,L7730/耗电量关键数据!$B$5/1000))</f>
        <v>11.594240988000001</v>
      </c>
      <c r="N7730" s="19">
        <f>耗电量关键数据!$B$14</f>
        <v>1.1688450000000001</v>
      </c>
      <c r="O7730" s="19">
        <f>耗电量关键数据!$B$15</f>
        <v>0.37403039999999999</v>
      </c>
      <c r="P7730" s="19">
        <f t="shared" si="1082"/>
        <v>13.137116388000001</v>
      </c>
      <c r="Q7730" s="19">
        <f t="shared" si="1086"/>
        <v>0</v>
      </c>
      <c r="R7730" s="20">
        <f t="shared" si="1083"/>
        <v>0</v>
      </c>
      <c r="S7730" s="20">
        <f t="shared" si="1087"/>
        <v>0</v>
      </c>
      <c r="T7730" s="20">
        <f>IF((T7729+R7730)&lt;0,0,IF((T7729+R7730)&gt;结论【关键目标】!C$28,结论【关键目标】!C$28,T7729+R7730))</f>
        <v>0</v>
      </c>
      <c r="U7730" s="19">
        <f>IF((T7729+R7730)&lt;结论【关键目标】!$C$28,0,(发电量计算【计算逻辑页】!R7730+发电量计算【计算逻辑页】!T7729-结论【关键目标】!$C$28))</f>
        <v>0</v>
      </c>
      <c r="V7730" s="5">
        <f t="shared" si="1084"/>
        <v>0</v>
      </c>
      <c r="W7730" s="5">
        <f t="shared" si="1085"/>
        <v>0</v>
      </c>
      <c r="X7730" s="5">
        <f t="shared" si="1088"/>
        <v>0</v>
      </c>
    </row>
    <row r="7731" spans="1:24" x14ac:dyDescent="0.15">
      <c r="A7731" s="7">
        <v>7730</v>
      </c>
      <c r="B7731" s="7">
        <v>11</v>
      </c>
      <c r="C7731" s="7">
        <v>19</v>
      </c>
      <c r="D7731" s="7">
        <v>2</v>
      </c>
      <c r="E7731" s="7">
        <v>323</v>
      </c>
      <c r="F7731" s="7">
        <v>1</v>
      </c>
      <c r="G7731" s="7">
        <v>0</v>
      </c>
      <c r="H7731" s="7">
        <f t="shared" si="1080"/>
        <v>7</v>
      </c>
      <c r="I7731" s="16">
        <f t="shared" si="1081"/>
        <v>45249</v>
      </c>
      <c r="J7731" s="17">
        <v>0.2407</v>
      </c>
      <c r="K7731" s="18">
        <f>G7731*结论【关键目标】!C$27*0.7735*0.001</f>
        <v>0</v>
      </c>
      <c r="L7731" s="5">
        <v>-29203.53933</v>
      </c>
      <c r="M7731" s="5">
        <f>ABS(IF(L7731&lt;=0,L7731/耗电量关键数据!$B$6/1000,L7731/耗电量关键数据!$B$5/1000))</f>
        <v>11.681415732</v>
      </c>
      <c r="N7731" s="19">
        <f>耗电量关键数据!$B$14</f>
        <v>1.1688450000000001</v>
      </c>
      <c r="O7731" s="19">
        <f>耗电量关键数据!$B$15</f>
        <v>0.37403039999999999</v>
      </c>
      <c r="P7731" s="19">
        <f t="shared" si="1082"/>
        <v>13.224291131999999</v>
      </c>
      <c r="Q7731" s="19">
        <f t="shared" si="1086"/>
        <v>0</v>
      </c>
      <c r="R7731" s="20">
        <f t="shared" si="1083"/>
        <v>0</v>
      </c>
      <c r="S7731" s="20">
        <f t="shared" si="1087"/>
        <v>0</v>
      </c>
      <c r="T7731" s="20">
        <f>IF((T7730+R7731)&lt;0,0,IF((T7730+R7731)&gt;结论【关键目标】!C$28,结论【关键目标】!C$28,T7730+R7731))</f>
        <v>0</v>
      </c>
      <c r="U7731" s="19">
        <f>IF((T7730+R7731)&lt;结论【关键目标】!$C$28,0,(发电量计算【计算逻辑页】!R7731+发电量计算【计算逻辑页】!T7730-结论【关键目标】!$C$28))</f>
        <v>0</v>
      </c>
      <c r="V7731" s="5">
        <f t="shared" si="1084"/>
        <v>0</v>
      </c>
      <c r="W7731" s="5">
        <f t="shared" si="1085"/>
        <v>0</v>
      </c>
      <c r="X7731" s="5">
        <f t="shared" si="1088"/>
        <v>0</v>
      </c>
    </row>
    <row r="7732" spans="1:24" x14ac:dyDescent="0.15">
      <c r="A7732" s="7">
        <v>7731</v>
      </c>
      <c r="B7732" s="7">
        <v>11</v>
      </c>
      <c r="C7732" s="7">
        <v>19</v>
      </c>
      <c r="D7732" s="7">
        <v>3</v>
      </c>
      <c r="E7732" s="7">
        <v>323</v>
      </c>
      <c r="F7732" s="7">
        <v>1.8</v>
      </c>
      <c r="G7732" s="7">
        <v>0</v>
      </c>
      <c r="H7732" s="7">
        <f t="shared" si="1080"/>
        <v>7</v>
      </c>
      <c r="I7732" s="16">
        <f t="shared" si="1081"/>
        <v>45249</v>
      </c>
      <c r="J7732" s="17">
        <v>0.2407</v>
      </c>
      <c r="K7732" s="18">
        <f>G7732*结论【关键目标】!C$27*0.7735*0.001</f>
        <v>0</v>
      </c>
      <c r="L7732" s="5">
        <v>-29857.349910000001</v>
      </c>
      <c r="M7732" s="5">
        <f>ABS(IF(L7732&lt;=0,L7732/耗电量关键数据!$B$6/1000,L7732/耗电量关键数据!$B$5/1000))</f>
        <v>11.942939964000001</v>
      </c>
      <c r="N7732" s="19">
        <f>耗电量关键数据!$B$14</f>
        <v>1.1688450000000001</v>
      </c>
      <c r="O7732" s="19">
        <f>耗电量关键数据!$B$15</f>
        <v>0.37403039999999999</v>
      </c>
      <c r="P7732" s="19">
        <f t="shared" si="1082"/>
        <v>13.485815364000002</v>
      </c>
      <c r="Q7732" s="19">
        <f t="shared" si="1086"/>
        <v>0</v>
      </c>
      <c r="R7732" s="20">
        <f t="shared" si="1083"/>
        <v>0</v>
      </c>
      <c r="S7732" s="20">
        <f t="shared" si="1087"/>
        <v>0</v>
      </c>
      <c r="T7732" s="20">
        <f>IF((T7731+R7732)&lt;0,0,IF((T7731+R7732)&gt;结论【关键目标】!C$28,结论【关键目标】!C$28,T7731+R7732))</f>
        <v>0</v>
      </c>
      <c r="U7732" s="19">
        <f>IF((T7731+R7732)&lt;结论【关键目标】!$C$28,0,(发电量计算【计算逻辑页】!R7732+发电量计算【计算逻辑页】!T7731-结论【关键目标】!$C$28))</f>
        <v>0</v>
      </c>
      <c r="V7732" s="5">
        <f t="shared" si="1084"/>
        <v>0</v>
      </c>
      <c r="W7732" s="5">
        <f t="shared" si="1085"/>
        <v>0</v>
      </c>
      <c r="X7732" s="5">
        <f t="shared" si="1088"/>
        <v>0</v>
      </c>
    </row>
    <row r="7733" spans="1:24" x14ac:dyDescent="0.15">
      <c r="A7733" s="7">
        <v>7732</v>
      </c>
      <c r="B7733" s="7">
        <v>11</v>
      </c>
      <c r="C7733" s="7">
        <v>19</v>
      </c>
      <c r="D7733" s="7">
        <v>4</v>
      </c>
      <c r="E7733" s="7">
        <v>323</v>
      </c>
      <c r="F7733" s="7">
        <v>1.4</v>
      </c>
      <c r="G7733" s="7">
        <v>0</v>
      </c>
      <c r="H7733" s="7">
        <f t="shared" si="1080"/>
        <v>7</v>
      </c>
      <c r="I7733" s="16">
        <f t="shared" si="1081"/>
        <v>45249</v>
      </c>
      <c r="J7733" s="17">
        <v>0.2407</v>
      </c>
      <c r="K7733" s="18">
        <f>G7733*结论【关键目标】!C$27*0.7735*0.001</f>
        <v>0</v>
      </c>
      <c r="L7733" s="5">
        <v>-30511.160489999998</v>
      </c>
      <c r="M7733" s="5">
        <f>ABS(IF(L7733&lt;=0,L7733/耗电量关键数据!$B$6/1000,L7733/耗电量关键数据!$B$5/1000))</f>
        <v>12.204464195999998</v>
      </c>
      <c r="N7733" s="19">
        <f>耗电量关键数据!$B$14</f>
        <v>1.1688450000000001</v>
      </c>
      <c r="O7733" s="19">
        <f>耗电量关键数据!$B$15</f>
        <v>0.37403039999999999</v>
      </c>
      <c r="P7733" s="19">
        <f t="shared" si="1082"/>
        <v>13.747339595999998</v>
      </c>
      <c r="Q7733" s="19">
        <f t="shared" si="1086"/>
        <v>0</v>
      </c>
      <c r="R7733" s="20">
        <f t="shared" si="1083"/>
        <v>0</v>
      </c>
      <c r="S7733" s="20">
        <f t="shared" si="1087"/>
        <v>0</v>
      </c>
      <c r="T7733" s="20">
        <f>IF((T7732+R7733)&lt;0,0,IF((T7732+R7733)&gt;结论【关键目标】!C$28,结论【关键目标】!C$28,T7732+R7733))</f>
        <v>0</v>
      </c>
      <c r="U7733" s="19">
        <f>IF((T7732+R7733)&lt;结论【关键目标】!$C$28,0,(发电量计算【计算逻辑页】!R7733+发电量计算【计算逻辑页】!T7732-结论【关键目标】!$C$28))</f>
        <v>0</v>
      </c>
      <c r="V7733" s="5">
        <f t="shared" si="1084"/>
        <v>0</v>
      </c>
      <c r="W7733" s="5">
        <f t="shared" si="1085"/>
        <v>0</v>
      </c>
      <c r="X7733" s="5">
        <f t="shared" si="1088"/>
        <v>0</v>
      </c>
    </row>
    <row r="7734" spans="1:24" x14ac:dyDescent="0.15">
      <c r="A7734" s="7">
        <v>7733</v>
      </c>
      <c r="B7734" s="7">
        <v>11</v>
      </c>
      <c r="C7734" s="7">
        <v>19</v>
      </c>
      <c r="D7734" s="7">
        <v>5</v>
      </c>
      <c r="E7734" s="7">
        <v>323</v>
      </c>
      <c r="F7734" s="7">
        <v>1</v>
      </c>
      <c r="G7734" s="7">
        <v>0</v>
      </c>
      <c r="H7734" s="7">
        <f t="shared" si="1080"/>
        <v>7</v>
      </c>
      <c r="I7734" s="16">
        <f t="shared" si="1081"/>
        <v>45249</v>
      </c>
      <c r="J7734" s="17">
        <v>0.2407</v>
      </c>
      <c r="K7734" s="18">
        <f>G7734*结论【关键目标】!C$27*0.7735*0.001</f>
        <v>0</v>
      </c>
      <c r="L7734" s="5">
        <v>-30729.09735</v>
      </c>
      <c r="M7734" s="5">
        <f>ABS(IF(L7734&lt;=0,L7734/耗电量关键数据!$B$6/1000,L7734/耗电量关键数据!$B$5/1000))</f>
        <v>12.29163894</v>
      </c>
      <c r="N7734" s="19">
        <f>耗电量关键数据!$B$14</f>
        <v>1.1688450000000001</v>
      </c>
      <c r="O7734" s="19">
        <f>耗电量关键数据!$B$15</f>
        <v>0.37403039999999999</v>
      </c>
      <c r="P7734" s="19">
        <f t="shared" si="1082"/>
        <v>13.83451434</v>
      </c>
      <c r="Q7734" s="19">
        <f t="shared" si="1086"/>
        <v>0</v>
      </c>
      <c r="R7734" s="20">
        <f t="shared" si="1083"/>
        <v>0</v>
      </c>
      <c r="S7734" s="20">
        <f t="shared" si="1087"/>
        <v>0</v>
      </c>
      <c r="T7734" s="20">
        <f>IF((T7733+R7734)&lt;0,0,IF((T7733+R7734)&gt;结论【关键目标】!C$28,结论【关键目标】!C$28,T7733+R7734))</f>
        <v>0</v>
      </c>
      <c r="U7734" s="19">
        <f>IF((T7733+R7734)&lt;结论【关键目标】!$C$28,0,(发电量计算【计算逻辑页】!R7734+发电量计算【计算逻辑页】!T7733-结论【关键目标】!$C$28))</f>
        <v>0</v>
      </c>
      <c r="V7734" s="5">
        <f t="shared" si="1084"/>
        <v>0</v>
      </c>
      <c r="W7734" s="5">
        <f t="shared" si="1085"/>
        <v>0</v>
      </c>
      <c r="X7734" s="5">
        <f t="shared" si="1088"/>
        <v>0</v>
      </c>
    </row>
    <row r="7735" spans="1:24" x14ac:dyDescent="0.15">
      <c r="A7735" s="7">
        <v>7734</v>
      </c>
      <c r="B7735" s="7">
        <v>11</v>
      </c>
      <c r="C7735" s="7">
        <v>19</v>
      </c>
      <c r="D7735" s="7">
        <v>6</v>
      </c>
      <c r="E7735" s="7">
        <v>323</v>
      </c>
      <c r="F7735" s="7">
        <v>1.3</v>
      </c>
      <c r="G7735" s="7">
        <v>0</v>
      </c>
      <c r="H7735" s="7">
        <f t="shared" si="1080"/>
        <v>7</v>
      </c>
      <c r="I7735" s="16">
        <f t="shared" si="1081"/>
        <v>45249</v>
      </c>
      <c r="J7735" s="17">
        <v>0.2407</v>
      </c>
      <c r="K7735" s="18">
        <f>G7735*结论【关键目标】!C$27*0.7735*0.001</f>
        <v>0</v>
      </c>
      <c r="L7735" s="5">
        <v>-30706.868030000001</v>
      </c>
      <c r="M7735" s="5">
        <f>ABS(IF(L7735&lt;=0,L7735/耗电量关键数据!$B$6/1000,L7735/耗电量关键数据!$B$5/1000))</f>
        <v>12.282747212</v>
      </c>
      <c r="N7735" s="19">
        <f>耗电量关键数据!$B$14</f>
        <v>1.1688450000000001</v>
      </c>
      <c r="O7735" s="19">
        <f>耗电量关键数据!$B$15</f>
        <v>0.37403039999999999</v>
      </c>
      <c r="P7735" s="19">
        <f t="shared" si="1082"/>
        <v>13.825622612000002</v>
      </c>
      <c r="Q7735" s="19">
        <f t="shared" si="1086"/>
        <v>0</v>
      </c>
      <c r="R7735" s="20">
        <f t="shared" si="1083"/>
        <v>0</v>
      </c>
      <c r="S7735" s="20">
        <f t="shared" si="1087"/>
        <v>0</v>
      </c>
      <c r="T7735" s="20">
        <f>IF((T7734+R7735)&lt;0,0,IF((T7734+R7735)&gt;结论【关键目标】!C$28,结论【关键目标】!C$28,T7734+R7735))</f>
        <v>0</v>
      </c>
      <c r="U7735" s="19">
        <f>IF((T7734+R7735)&lt;结论【关键目标】!$C$28,0,(发电量计算【计算逻辑页】!R7735+发电量计算【计算逻辑页】!T7734-结论【关键目标】!$C$28))</f>
        <v>0</v>
      </c>
      <c r="V7735" s="5">
        <f t="shared" si="1084"/>
        <v>0</v>
      </c>
      <c r="W7735" s="5">
        <f t="shared" si="1085"/>
        <v>0</v>
      </c>
      <c r="X7735" s="5">
        <f t="shared" si="1088"/>
        <v>0</v>
      </c>
    </row>
    <row r="7736" spans="1:24" x14ac:dyDescent="0.15">
      <c r="A7736" s="7">
        <v>7735</v>
      </c>
      <c r="B7736" s="7">
        <v>11</v>
      </c>
      <c r="C7736" s="7">
        <v>19</v>
      </c>
      <c r="D7736" s="7">
        <v>7</v>
      </c>
      <c r="E7736" s="7">
        <v>323</v>
      </c>
      <c r="F7736" s="7">
        <v>2</v>
      </c>
      <c r="G7736" s="7">
        <v>0</v>
      </c>
      <c r="H7736" s="7">
        <f t="shared" si="1080"/>
        <v>7</v>
      </c>
      <c r="I7736" s="16">
        <f t="shared" si="1081"/>
        <v>45249</v>
      </c>
      <c r="J7736" s="17">
        <v>0.2407</v>
      </c>
      <c r="K7736" s="18">
        <f>G7736*结论【关键目标】!C$27*0.7735*0.001</f>
        <v>0</v>
      </c>
      <c r="L7736" s="5">
        <v>-26180.896860000001</v>
      </c>
      <c r="M7736" s="5">
        <f>ABS(IF(L7736&lt;=0,L7736/耗电量关键数据!$B$6/1000,L7736/耗电量关键数据!$B$5/1000))</f>
        <v>10.472358744000001</v>
      </c>
      <c r="N7736" s="19">
        <f>耗电量关键数据!$B$14</f>
        <v>1.1688450000000001</v>
      </c>
      <c r="O7736" s="19">
        <f>耗电量关键数据!$B$15</f>
        <v>0.37403039999999999</v>
      </c>
      <c r="P7736" s="19">
        <f t="shared" si="1082"/>
        <v>12.015234144000003</v>
      </c>
      <c r="Q7736" s="19">
        <f t="shared" si="1086"/>
        <v>0</v>
      </c>
      <c r="R7736" s="20">
        <f t="shared" si="1083"/>
        <v>0</v>
      </c>
      <c r="S7736" s="20">
        <f t="shared" si="1087"/>
        <v>0</v>
      </c>
      <c r="T7736" s="20">
        <f>IF((T7735+R7736)&lt;0,0,IF((T7735+R7736)&gt;结论【关键目标】!C$28,结论【关键目标】!C$28,T7735+R7736))</f>
        <v>0</v>
      </c>
      <c r="U7736" s="19">
        <f>IF((T7735+R7736)&lt;结论【关键目标】!$C$28,0,(发电量计算【计算逻辑页】!R7736+发电量计算【计算逻辑页】!T7735-结论【关键目标】!$C$28))</f>
        <v>0</v>
      </c>
      <c r="V7736" s="5">
        <f t="shared" si="1084"/>
        <v>0</v>
      </c>
      <c r="W7736" s="5">
        <f t="shared" si="1085"/>
        <v>0</v>
      </c>
      <c r="X7736" s="5">
        <f t="shared" si="1088"/>
        <v>0</v>
      </c>
    </row>
    <row r="7737" spans="1:24" x14ac:dyDescent="0.15">
      <c r="A7737" s="7">
        <v>7736</v>
      </c>
      <c r="B7737" s="7">
        <v>11</v>
      </c>
      <c r="C7737" s="7">
        <v>19</v>
      </c>
      <c r="D7737" s="7">
        <v>8</v>
      </c>
      <c r="E7737" s="7">
        <v>323</v>
      </c>
      <c r="F7737" s="7">
        <v>2</v>
      </c>
      <c r="G7737" s="7">
        <v>45.5</v>
      </c>
      <c r="H7737" s="7">
        <f t="shared" si="1080"/>
        <v>7</v>
      </c>
      <c r="I7737" s="16">
        <f t="shared" si="1081"/>
        <v>45249</v>
      </c>
      <c r="J7737" s="17">
        <v>0.70809999999999995</v>
      </c>
      <c r="K7737" s="18">
        <f>G7737*结论【关键目标】!C$27*0.7735*0.001</f>
        <v>4.2233099999999997</v>
      </c>
      <c r="L7737" s="5">
        <v>-23504.878280000001</v>
      </c>
      <c r="M7737" s="5">
        <f>ABS(IF(L7737&lt;=0,L7737/耗电量关键数据!$B$6/1000,L7737/耗电量关键数据!$B$5/1000))</f>
        <v>9.4019513120000013</v>
      </c>
      <c r="N7737" s="19">
        <f>耗电量关键数据!$B$14</f>
        <v>1.1688450000000001</v>
      </c>
      <c r="O7737" s="19">
        <f>耗电量关键数据!$B$15</f>
        <v>0.37403039999999999</v>
      </c>
      <c r="P7737" s="19">
        <f t="shared" si="1082"/>
        <v>10.944826712000003</v>
      </c>
      <c r="Q7737" s="19">
        <f t="shared" si="1086"/>
        <v>0</v>
      </c>
      <c r="R7737" s="20">
        <f t="shared" si="1083"/>
        <v>4.2233099999999997</v>
      </c>
      <c r="S7737" s="20">
        <f t="shared" si="1087"/>
        <v>0</v>
      </c>
      <c r="T7737" s="20">
        <f>IF((T7736+R7737)&lt;0,0,IF((T7736+R7737)&gt;结论【关键目标】!C$28,结论【关键目标】!C$28,T7736+R7737))</f>
        <v>4.2233099999999997</v>
      </c>
      <c r="U7737" s="19">
        <f>IF((T7736+R7737)&lt;结论【关键目标】!$C$28,0,(发电量计算【计算逻辑页】!R7737+发电量计算【计算逻辑页】!T7736-结论【关键目标】!$C$28))</f>
        <v>0</v>
      </c>
      <c r="V7737" s="5">
        <f t="shared" si="1084"/>
        <v>0</v>
      </c>
      <c r="W7737" s="5">
        <f t="shared" si="1085"/>
        <v>2.9905258109999995</v>
      </c>
      <c r="X7737" s="5">
        <f t="shared" si="1088"/>
        <v>0</v>
      </c>
    </row>
    <row r="7738" spans="1:24" x14ac:dyDescent="0.15">
      <c r="A7738" s="7">
        <v>7737</v>
      </c>
      <c r="B7738" s="7">
        <v>11</v>
      </c>
      <c r="C7738" s="7">
        <v>19</v>
      </c>
      <c r="D7738" s="7">
        <v>9</v>
      </c>
      <c r="E7738" s="7">
        <v>323</v>
      </c>
      <c r="F7738" s="7">
        <v>2.4</v>
      </c>
      <c r="G7738" s="7">
        <v>127.6</v>
      </c>
      <c r="H7738" s="7">
        <f t="shared" si="1080"/>
        <v>7</v>
      </c>
      <c r="I7738" s="16">
        <f t="shared" si="1081"/>
        <v>45249</v>
      </c>
      <c r="J7738" s="17">
        <v>0.70809999999999995</v>
      </c>
      <c r="K7738" s="18">
        <f>G7738*结论【关键目标】!C$27*0.7735*0.001</f>
        <v>11.843832000000001</v>
      </c>
      <c r="L7738" s="5">
        <v>-17012.421880000002</v>
      </c>
      <c r="M7738" s="5">
        <f>ABS(IF(L7738&lt;=0,L7738/耗电量关键数据!$B$6/1000,L7738/耗电量关键数据!$B$5/1000))</f>
        <v>6.8049687520000006</v>
      </c>
      <c r="N7738" s="19">
        <f>耗电量关键数据!$B$14</f>
        <v>1.1688450000000001</v>
      </c>
      <c r="O7738" s="19">
        <f>耗电量关键数据!$B$15</f>
        <v>0.37403039999999999</v>
      </c>
      <c r="P7738" s="19">
        <f t="shared" si="1082"/>
        <v>8.3478441520000004</v>
      </c>
      <c r="Q7738" s="19">
        <f t="shared" si="1086"/>
        <v>0</v>
      </c>
      <c r="R7738" s="20">
        <f t="shared" si="1083"/>
        <v>11.843832000000001</v>
      </c>
      <c r="S7738" s="20">
        <f t="shared" si="1087"/>
        <v>0</v>
      </c>
      <c r="T7738" s="20">
        <f>IF((T7737+R7738)&lt;0,0,IF((T7737+R7738)&gt;结论【关键目标】!C$28,结论【关键目标】!C$28,T7737+R7738))</f>
        <v>16.067142</v>
      </c>
      <c r="U7738" s="19">
        <f>IF((T7737+R7738)&lt;结论【关键目标】!$C$28,0,(发电量计算【计算逻辑页】!R7738+发电量计算【计算逻辑页】!T7737-结论【关键目标】!$C$28))</f>
        <v>0</v>
      </c>
      <c r="V7738" s="5">
        <f t="shared" si="1084"/>
        <v>0</v>
      </c>
      <c r="W7738" s="5">
        <f t="shared" si="1085"/>
        <v>5.9111084440311998</v>
      </c>
      <c r="X7738" s="5">
        <f t="shared" si="1088"/>
        <v>0</v>
      </c>
    </row>
    <row r="7739" spans="1:24" x14ac:dyDescent="0.15">
      <c r="A7739" s="7">
        <v>7738</v>
      </c>
      <c r="B7739" s="7">
        <v>11</v>
      </c>
      <c r="C7739" s="7">
        <v>19</v>
      </c>
      <c r="D7739" s="7">
        <v>10</v>
      </c>
      <c r="E7739" s="7">
        <v>323</v>
      </c>
      <c r="F7739" s="7">
        <v>2</v>
      </c>
      <c r="G7739" s="7">
        <v>142.19999999999999</v>
      </c>
      <c r="H7739" s="7">
        <f t="shared" si="1080"/>
        <v>7</v>
      </c>
      <c r="I7739" s="16">
        <f t="shared" si="1081"/>
        <v>45249</v>
      </c>
      <c r="J7739" s="17">
        <v>0.70809999999999995</v>
      </c>
      <c r="K7739" s="18">
        <f>G7739*结论【关键目标】!C$27*0.7735*0.001</f>
        <v>13.199003999999999</v>
      </c>
      <c r="L7739" s="5">
        <v>-11138.809730000001</v>
      </c>
      <c r="M7739" s="5">
        <f>ABS(IF(L7739&lt;=0,L7739/耗电量关键数据!$B$6/1000,L7739/耗电量关键数据!$B$5/1000))</f>
        <v>4.4555238920000004</v>
      </c>
      <c r="N7739" s="19">
        <f>耗电量关键数据!$B$14</f>
        <v>1.1688450000000001</v>
      </c>
      <c r="O7739" s="19">
        <f>耗电量关键数据!$B$15</f>
        <v>0.37403039999999999</v>
      </c>
      <c r="P7739" s="19">
        <f t="shared" si="1082"/>
        <v>5.9983992920000002</v>
      </c>
      <c r="Q7739" s="19">
        <f t="shared" si="1086"/>
        <v>0</v>
      </c>
      <c r="R7739" s="20">
        <f t="shared" si="1083"/>
        <v>13.199003999999999</v>
      </c>
      <c r="S7739" s="20">
        <f t="shared" si="1087"/>
        <v>0</v>
      </c>
      <c r="T7739" s="20">
        <f>IF((T7738+R7739)&lt;0,0,IF((T7738+R7739)&gt;结论【关键目标】!C$28,结论【关键目标】!C$28,T7738+R7739))</f>
        <v>22</v>
      </c>
      <c r="U7739" s="19">
        <f>IF((T7738+R7739)&lt;结论【关键目标】!$C$28,0,(发电量计算【计算逻辑页】!R7739+发电量计算【计算逻辑页】!T7738-结论【关键目标】!$C$28))</f>
        <v>7.2661459999999991</v>
      </c>
      <c r="V7739" s="5">
        <f t="shared" si="1084"/>
        <v>2.5431510999999993</v>
      </c>
      <c r="W7739" s="5">
        <f t="shared" si="1085"/>
        <v>4.2474665386651997</v>
      </c>
      <c r="X7739" s="5">
        <f t="shared" si="1088"/>
        <v>0</v>
      </c>
    </row>
    <row r="7740" spans="1:24" x14ac:dyDescent="0.15">
      <c r="A7740" s="7">
        <v>7739</v>
      </c>
      <c r="B7740" s="7">
        <v>11</v>
      </c>
      <c r="C7740" s="7">
        <v>19</v>
      </c>
      <c r="D7740" s="7">
        <v>11</v>
      </c>
      <c r="E7740" s="7">
        <v>323</v>
      </c>
      <c r="F7740" s="7">
        <v>2</v>
      </c>
      <c r="G7740" s="7">
        <v>167.3</v>
      </c>
      <c r="H7740" s="7">
        <f t="shared" si="1080"/>
        <v>7</v>
      </c>
      <c r="I7740" s="16">
        <f t="shared" si="1081"/>
        <v>45249</v>
      </c>
      <c r="J7740" s="17">
        <v>1.2267999999999999</v>
      </c>
      <c r="K7740" s="18">
        <f>G7740*结论【关键目标】!C$27*0.7735*0.001</f>
        <v>15.528786</v>
      </c>
      <c r="L7740" s="5">
        <v>-6674.9716920000001</v>
      </c>
      <c r="M7740" s="5">
        <f>ABS(IF(L7740&lt;=0,L7740/耗电量关键数据!$B$6/1000,L7740/耗电量关键数据!$B$5/1000))</f>
        <v>2.6699886768000001</v>
      </c>
      <c r="N7740" s="19">
        <f>耗电量关键数据!$B$14</f>
        <v>1.1688450000000001</v>
      </c>
      <c r="O7740" s="19">
        <f>耗电量关键数据!$B$15</f>
        <v>0.37403039999999999</v>
      </c>
      <c r="P7740" s="19">
        <f t="shared" si="1082"/>
        <v>4.2128640767999999</v>
      </c>
      <c r="Q7740" s="19">
        <f t="shared" si="1086"/>
        <v>4.2128640767999999</v>
      </c>
      <c r="R7740" s="20">
        <f t="shared" si="1083"/>
        <v>11.315921923200001</v>
      </c>
      <c r="S7740" s="20">
        <f t="shared" si="1087"/>
        <v>0</v>
      </c>
      <c r="T7740" s="20">
        <f>IF((T7739+R7740)&lt;0,0,IF((T7739+R7740)&gt;结论【关键目标】!C$28,结论【关键目标】!C$28,T7739+R7740))</f>
        <v>22</v>
      </c>
      <c r="U7740" s="19">
        <f>IF((T7739+R7740)&lt;结论【关键目标】!$C$28,0,(发电量计算【计算逻辑页】!R7740+发电量计算【计算逻辑页】!T7739-结论【关键目标】!$C$28))</f>
        <v>11.315921923200001</v>
      </c>
      <c r="V7740" s="5">
        <f t="shared" si="1084"/>
        <v>3.9605726731200002</v>
      </c>
      <c r="W7740" s="5">
        <f t="shared" si="1085"/>
        <v>5.168341649418239</v>
      </c>
      <c r="X7740" s="5">
        <f t="shared" si="1088"/>
        <v>0</v>
      </c>
    </row>
    <row r="7741" spans="1:24" x14ac:dyDescent="0.15">
      <c r="A7741" s="7">
        <v>7740</v>
      </c>
      <c r="B7741" s="7">
        <v>11</v>
      </c>
      <c r="C7741" s="7">
        <v>19</v>
      </c>
      <c r="D7741" s="7">
        <v>12</v>
      </c>
      <c r="E7741" s="7">
        <v>323</v>
      </c>
      <c r="F7741" s="7">
        <v>2.7</v>
      </c>
      <c r="G7741" s="7">
        <v>203.5</v>
      </c>
      <c r="H7741" s="7">
        <f t="shared" si="1080"/>
        <v>7</v>
      </c>
      <c r="I7741" s="16">
        <f t="shared" si="1081"/>
        <v>45249</v>
      </c>
      <c r="J7741" s="17">
        <v>1.2267999999999999</v>
      </c>
      <c r="K7741" s="18">
        <f>G7741*结论【关键目标】!C$27*0.7735*0.001</f>
        <v>18.888870000000001</v>
      </c>
      <c r="L7741" s="5">
        <v>-4214.0992550000001</v>
      </c>
      <c r="M7741" s="5">
        <f>ABS(IF(L7741&lt;=0,L7741/耗电量关键数据!$B$6/1000,L7741/耗电量关键数据!$B$5/1000))</f>
        <v>1.685639702</v>
      </c>
      <c r="N7741" s="19">
        <f>耗电量关键数据!$B$14</f>
        <v>1.1688450000000001</v>
      </c>
      <c r="O7741" s="19">
        <f>耗电量关键数据!$B$15</f>
        <v>0.37403039999999999</v>
      </c>
      <c r="P7741" s="19">
        <f t="shared" si="1082"/>
        <v>3.2285151020000002</v>
      </c>
      <c r="Q7741" s="19">
        <f t="shared" si="1086"/>
        <v>3.2285151020000002</v>
      </c>
      <c r="R7741" s="20">
        <f t="shared" si="1083"/>
        <v>15.660354898000001</v>
      </c>
      <c r="S7741" s="20">
        <f t="shared" si="1087"/>
        <v>0</v>
      </c>
      <c r="T7741" s="20">
        <f>IF((T7740+R7741)&lt;0,0,IF((T7740+R7741)&gt;结论【关键目标】!C$28,结论【关键目标】!C$28,T7740+R7741))</f>
        <v>22</v>
      </c>
      <c r="U7741" s="19">
        <f>IF((T7740+R7741)&lt;结论【关键目标】!$C$28,0,(发电量计算【计算逻辑页】!R7741+发电量计算【计算逻辑页】!T7740-结论【关键目标】!$C$28))</f>
        <v>15.660354898000001</v>
      </c>
      <c r="V7741" s="5">
        <f t="shared" si="1084"/>
        <v>5.4811242143000003</v>
      </c>
      <c r="W7741" s="5">
        <f t="shared" si="1085"/>
        <v>3.9607423271336</v>
      </c>
      <c r="X7741" s="5">
        <f t="shared" si="1088"/>
        <v>0</v>
      </c>
    </row>
    <row r="7742" spans="1:24" x14ac:dyDescent="0.15">
      <c r="A7742" s="7">
        <v>7741</v>
      </c>
      <c r="B7742" s="7">
        <v>11</v>
      </c>
      <c r="C7742" s="7">
        <v>19</v>
      </c>
      <c r="D7742" s="7">
        <v>13</v>
      </c>
      <c r="E7742" s="7">
        <v>323</v>
      </c>
      <c r="F7742" s="7">
        <v>2</v>
      </c>
      <c r="G7742" s="7">
        <v>156.9</v>
      </c>
      <c r="H7742" s="7">
        <f t="shared" si="1080"/>
        <v>7</v>
      </c>
      <c r="I7742" s="16">
        <f t="shared" si="1081"/>
        <v>45249</v>
      </c>
      <c r="J7742" s="17">
        <v>1.2267999999999999</v>
      </c>
      <c r="K7742" s="18">
        <f>G7742*结论【关键目标】!C$27*0.7735*0.001</f>
        <v>14.563457999999999</v>
      </c>
      <c r="L7742" s="5">
        <v>-2880.3665030000002</v>
      </c>
      <c r="M7742" s="5">
        <f>ABS(IF(L7742&lt;=0,L7742/耗电量关键数据!$B$6/1000,L7742/耗电量关键数据!$B$5/1000))</f>
        <v>1.1521466012000001</v>
      </c>
      <c r="N7742" s="19">
        <f>耗电量关键数据!$B$14</f>
        <v>1.1688450000000001</v>
      </c>
      <c r="O7742" s="19">
        <f>耗电量关键数据!$B$15</f>
        <v>0.37403039999999999</v>
      </c>
      <c r="P7742" s="19">
        <f t="shared" si="1082"/>
        <v>2.6950220012000003</v>
      </c>
      <c r="Q7742" s="19">
        <f t="shared" si="1086"/>
        <v>2.6950220012000003</v>
      </c>
      <c r="R7742" s="20">
        <f t="shared" si="1083"/>
        <v>11.868435998799999</v>
      </c>
      <c r="S7742" s="20">
        <f t="shared" si="1087"/>
        <v>0</v>
      </c>
      <c r="T7742" s="20">
        <f>IF((T7741+R7742)&lt;0,0,IF((T7741+R7742)&gt;结论【关键目标】!C$28,结论【关键目标】!C$28,T7741+R7742))</f>
        <v>22</v>
      </c>
      <c r="U7742" s="19">
        <f>IF((T7741+R7742)&lt;结论【关键目标】!$C$28,0,(发电量计算【计算逻辑页】!R7742+发电量计算【计算逻辑页】!T7741-结论【关键目标】!$C$28))</f>
        <v>11.868435998799995</v>
      </c>
      <c r="V7742" s="5">
        <f t="shared" si="1084"/>
        <v>4.1539525995799984</v>
      </c>
      <c r="W7742" s="5">
        <f t="shared" si="1085"/>
        <v>3.3062529910721601</v>
      </c>
      <c r="X7742" s="5">
        <f t="shared" si="1088"/>
        <v>0</v>
      </c>
    </row>
    <row r="7743" spans="1:24" x14ac:dyDescent="0.15">
      <c r="A7743" s="7">
        <v>7742</v>
      </c>
      <c r="B7743" s="7">
        <v>11</v>
      </c>
      <c r="C7743" s="7">
        <v>19</v>
      </c>
      <c r="D7743" s="7">
        <v>14</v>
      </c>
      <c r="E7743" s="7">
        <v>323</v>
      </c>
      <c r="F7743" s="7">
        <v>3</v>
      </c>
      <c r="G7743" s="7">
        <v>139.1</v>
      </c>
      <c r="H7743" s="7">
        <f t="shared" si="1080"/>
        <v>7</v>
      </c>
      <c r="I7743" s="16">
        <f t="shared" si="1081"/>
        <v>45249</v>
      </c>
      <c r="J7743" s="17">
        <v>1.2267999999999999</v>
      </c>
      <c r="K7743" s="18">
        <f>G7743*结论【关键目标】!C$27*0.7735*0.001</f>
        <v>12.911261999999999</v>
      </c>
      <c r="L7743" s="5">
        <v>-4436.7696459999997</v>
      </c>
      <c r="M7743" s="5">
        <f>ABS(IF(L7743&lt;=0,L7743/耗电量关键数据!$B$6/1000,L7743/耗电量关键数据!$B$5/1000))</f>
        <v>1.7747078583999998</v>
      </c>
      <c r="N7743" s="19">
        <f>耗电量关键数据!$B$14</f>
        <v>1.1688450000000001</v>
      </c>
      <c r="O7743" s="19">
        <f>耗电量关键数据!$B$15</f>
        <v>0.37403039999999999</v>
      </c>
      <c r="P7743" s="19">
        <f t="shared" si="1082"/>
        <v>3.3175832584</v>
      </c>
      <c r="Q7743" s="19">
        <f t="shared" si="1086"/>
        <v>3.3175832584</v>
      </c>
      <c r="R7743" s="20">
        <f t="shared" si="1083"/>
        <v>9.593678741599998</v>
      </c>
      <c r="S7743" s="20">
        <f t="shared" si="1087"/>
        <v>0</v>
      </c>
      <c r="T7743" s="20">
        <f>IF((T7742+R7743)&lt;0,0,IF((T7742+R7743)&gt;结论【关键目标】!C$28,结论【关键目标】!C$28,T7742+R7743))</f>
        <v>22</v>
      </c>
      <c r="U7743" s="19">
        <f>IF((T7742+R7743)&lt;结论【关键目标】!$C$28,0,(发电量计算【计算逻辑页】!R7743+发电量计算【计算逻辑页】!T7742-结论【关键目标】!$C$28))</f>
        <v>9.593678741599998</v>
      </c>
      <c r="V7743" s="5">
        <f t="shared" si="1084"/>
        <v>3.3577875595599993</v>
      </c>
      <c r="W7743" s="5">
        <f t="shared" si="1085"/>
        <v>4.0700111414051197</v>
      </c>
      <c r="X7743" s="5">
        <f t="shared" si="1088"/>
        <v>0</v>
      </c>
    </row>
    <row r="7744" spans="1:24" x14ac:dyDescent="0.15">
      <c r="A7744" s="7">
        <v>7743</v>
      </c>
      <c r="B7744" s="7">
        <v>11</v>
      </c>
      <c r="C7744" s="7">
        <v>19</v>
      </c>
      <c r="D7744" s="7">
        <v>15</v>
      </c>
      <c r="E7744" s="7">
        <v>323</v>
      </c>
      <c r="F7744" s="7">
        <v>4.4000000000000004</v>
      </c>
      <c r="G7744" s="7">
        <v>107.1</v>
      </c>
      <c r="H7744" s="7">
        <f t="shared" si="1080"/>
        <v>7</v>
      </c>
      <c r="I7744" s="16">
        <f t="shared" si="1081"/>
        <v>45249</v>
      </c>
      <c r="J7744" s="17">
        <v>1.2267999999999999</v>
      </c>
      <c r="K7744" s="18">
        <f>G7744*结论【关键目标】!C$27*0.7735*0.001</f>
        <v>9.9410219999999985</v>
      </c>
      <c r="L7744" s="5">
        <v>-9117.0215869999993</v>
      </c>
      <c r="M7744" s="5">
        <f>ABS(IF(L7744&lt;=0,L7744/耗电量关键数据!$B$6/1000,L7744/耗电量关键数据!$B$5/1000))</f>
        <v>3.6468086347999997</v>
      </c>
      <c r="N7744" s="19">
        <f>耗电量关键数据!$B$14</f>
        <v>1.1688450000000001</v>
      </c>
      <c r="O7744" s="19">
        <f>耗电量关键数据!$B$15</f>
        <v>0.37403039999999999</v>
      </c>
      <c r="P7744" s="19">
        <f t="shared" si="1082"/>
        <v>5.1896840348</v>
      </c>
      <c r="Q7744" s="19">
        <f t="shared" si="1086"/>
        <v>5.1896840348</v>
      </c>
      <c r="R7744" s="20">
        <f t="shared" si="1083"/>
        <v>4.7513379651999985</v>
      </c>
      <c r="S7744" s="20">
        <f t="shared" si="1087"/>
        <v>0</v>
      </c>
      <c r="T7744" s="20">
        <f>IF((T7743+R7744)&lt;0,0,IF((T7743+R7744)&gt;结论【关键目标】!C$28,结论【关键目标】!C$28,T7743+R7744))</f>
        <v>22</v>
      </c>
      <c r="U7744" s="19">
        <f>IF((T7743+R7744)&lt;结论【关键目标】!$C$28,0,(发电量计算【计算逻辑页】!R7744+发电量计算【计算逻辑页】!T7743-结论【关键目标】!$C$28))</f>
        <v>4.7513379651999976</v>
      </c>
      <c r="V7744" s="5">
        <f t="shared" si="1084"/>
        <v>1.6629682878199992</v>
      </c>
      <c r="W7744" s="5">
        <f t="shared" si="1085"/>
        <v>6.366704373892639</v>
      </c>
      <c r="X7744" s="5">
        <f t="shared" si="1088"/>
        <v>0</v>
      </c>
    </row>
    <row r="7745" spans="1:24" x14ac:dyDescent="0.15">
      <c r="A7745" s="7">
        <v>7744</v>
      </c>
      <c r="B7745" s="7">
        <v>11</v>
      </c>
      <c r="C7745" s="7">
        <v>19</v>
      </c>
      <c r="D7745" s="7">
        <v>16</v>
      </c>
      <c r="E7745" s="7">
        <v>323</v>
      </c>
      <c r="F7745" s="7">
        <v>3</v>
      </c>
      <c r="G7745" s="7">
        <v>14.9</v>
      </c>
      <c r="H7745" s="7">
        <f t="shared" si="1080"/>
        <v>7</v>
      </c>
      <c r="I7745" s="16">
        <f t="shared" si="1081"/>
        <v>45249</v>
      </c>
      <c r="J7745" s="17">
        <v>0.70809999999999995</v>
      </c>
      <c r="K7745" s="18">
        <f>G7745*结论【关键目标】!C$27*0.7735*0.001</f>
        <v>1.3830180000000001</v>
      </c>
      <c r="L7745" s="5">
        <v>-15737.18165</v>
      </c>
      <c r="M7745" s="5">
        <f>ABS(IF(L7745&lt;=0,L7745/耗电量关键数据!$B$6/1000,L7745/耗电量关键数据!$B$5/1000))</f>
        <v>6.2948726600000002</v>
      </c>
      <c r="N7745" s="19">
        <f>耗电量关键数据!$B$14</f>
        <v>1.1688450000000001</v>
      </c>
      <c r="O7745" s="19">
        <f>耗电量关键数据!$B$15</f>
        <v>0.37403039999999999</v>
      </c>
      <c r="P7745" s="19">
        <f t="shared" si="1082"/>
        <v>7.83774806</v>
      </c>
      <c r="Q7745" s="19">
        <f t="shared" si="1086"/>
        <v>0</v>
      </c>
      <c r="R7745" s="20">
        <f t="shared" si="1083"/>
        <v>1.3830180000000001</v>
      </c>
      <c r="S7745" s="20">
        <f t="shared" si="1087"/>
        <v>0</v>
      </c>
      <c r="T7745" s="20">
        <f>IF((T7744+R7745)&lt;0,0,IF((T7744+R7745)&gt;结论【关键目标】!C$28,结论【关键目标】!C$28,T7744+R7745))</f>
        <v>22</v>
      </c>
      <c r="U7745" s="19">
        <f>IF((T7744+R7745)&lt;结论【关键目标】!$C$28,0,(发电量计算【计算逻辑页】!R7745+发电量计算【计算逻辑页】!T7744-结论【关键目标】!$C$28))</f>
        <v>1.3830179999999999</v>
      </c>
      <c r="V7745" s="5">
        <f t="shared" si="1084"/>
        <v>0.48405629999999994</v>
      </c>
      <c r="W7745" s="5">
        <f t="shared" si="1085"/>
        <v>0.97931504579999995</v>
      </c>
      <c r="X7745" s="5">
        <f t="shared" si="1088"/>
        <v>0</v>
      </c>
    </row>
    <row r="7746" spans="1:24" x14ac:dyDescent="0.15">
      <c r="A7746" s="7">
        <v>7745</v>
      </c>
      <c r="B7746" s="7">
        <v>11</v>
      </c>
      <c r="C7746" s="7">
        <v>19</v>
      </c>
      <c r="D7746" s="7">
        <v>17</v>
      </c>
      <c r="E7746" s="7">
        <v>323</v>
      </c>
      <c r="F7746" s="7">
        <v>3</v>
      </c>
      <c r="G7746" s="7">
        <v>0</v>
      </c>
      <c r="H7746" s="7">
        <f t="shared" ref="H7746:H7809" si="1089">WEEKDAY(I:I,2)</f>
        <v>7</v>
      </c>
      <c r="I7746" s="16">
        <f t="shared" ref="I7746:I7809" si="1090">DATE(2023,B7746,C7746)</f>
        <v>45249</v>
      </c>
      <c r="J7746" s="17">
        <v>0.70809999999999995</v>
      </c>
      <c r="K7746" s="18">
        <f>G7746*结论【关键目标】!C$27*0.7735*0.001</f>
        <v>0</v>
      </c>
      <c r="L7746" s="5">
        <v>-20216.074909999999</v>
      </c>
      <c r="M7746" s="5">
        <f>ABS(IF(L7746&lt;=0,L7746/耗电量关键数据!$B$6/1000,L7746/耗电量关键数据!$B$5/1000))</f>
        <v>8.0864299640000006</v>
      </c>
      <c r="N7746" s="19">
        <f>耗电量关键数据!$B$14</f>
        <v>1.1688450000000001</v>
      </c>
      <c r="O7746" s="19">
        <f>耗电量关键数据!$B$15</f>
        <v>0.37403039999999999</v>
      </c>
      <c r="P7746" s="19">
        <f t="shared" ref="P7746:P7809" si="1091">M7746+N7746+O7746</f>
        <v>9.6293053640000021</v>
      </c>
      <c r="Q7746" s="19">
        <f t="shared" si="1086"/>
        <v>0</v>
      </c>
      <c r="R7746" s="20">
        <f t="shared" ref="R7746:R7809" si="1092">K7746-Q7746</f>
        <v>0</v>
      </c>
      <c r="S7746" s="20">
        <f t="shared" si="1087"/>
        <v>0</v>
      </c>
      <c r="T7746" s="20">
        <f>IF((T7745+R7746)&lt;0,0,IF((T7745+R7746)&gt;结论【关键目标】!C$28,结论【关键目标】!C$28,T7745+R7746))</f>
        <v>22</v>
      </c>
      <c r="U7746" s="19">
        <f>IF((T7745+R7746)&lt;结论【关键目标】!$C$28,0,(发电量计算【计算逻辑页】!R7746+发电量计算【计算逻辑页】!T7745-结论【关键目标】!$C$28))</f>
        <v>0</v>
      </c>
      <c r="V7746" s="5">
        <f t="shared" ref="V7746:V7809" si="1093">IF(J7746&gt;0.35,U7746*0.35,0)</f>
        <v>0</v>
      </c>
      <c r="W7746" s="5">
        <f t="shared" ref="W7746:W7809" si="1094">IF(P7746&gt;K7746,K7746*J7746,P7746*J7746)</f>
        <v>0</v>
      </c>
      <c r="X7746" s="5">
        <f t="shared" si="1088"/>
        <v>0</v>
      </c>
    </row>
    <row r="7747" spans="1:24" x14ac:dyDescent="0.15">
      <c r="A7747" s="7">
        <v>7746</v>
      </c>
      <c r="B7747" s="7">
        <v>11</v>
      </c>
      <c r="C7747" s="7">
        <v>19</v>
      </c>
      <c r="D7747" s="7">
        <v>18</v>
      </c>
      <c r="E7747" s="7">
        <v>323</v>
      </c>
      <c r="F7747" s="7">
        <v>4.0999999999999996</v>
      </c>
      <c r="G7747" s="7">
        <v>0</v>
      </c>
      <c r="H7747" s="7">
        <f t="shared" si="1089"/>
        <v>7</v>
      </c>
      <c r="I7747" s="16">
        <f t="shared" si="1090"/>
        <v>45249</v>
      </c>
      <c r="J7747" s="17">
        <v>0.70809999999999995</v>
      </c>
      <c r="K7747" s="18">
        <f>G7747*结论【关键目标】!C$27*0.7735*0.001</f>
        <v>0</v>
      </c>
      <c r="L7747" s="5">
        <v>-22424.004440000001</v>
      </c>
      <c r="M7747" s="5">
        <f>ABS(IF(L7747&lt;=0,L7747/耗电量关键数据!$B$6/1000,L7747/耗电量关键数据!$B$5/1000))</f>
        <v>8.9696017759999993</v>
      </c>
      <c r="N7747" s="19">
        <f>耗电量关键数据!$B$14</f>
        <v>1.1688450000000001</v>
      </c>
      <c r="O7747" s="19">
        <f>耗电量关键数据!$B$15</f>
        <v>0.37403039999999999</v>
      </c>
      <c r="P7747" s="19">
        <f t="shared" si="1091"/>
        <v>10.512477175999999</v>
      </c>
      <c r="Q7747" s="19">
        <f t="shared" ref="Q7747:Q7810" si="1095">IF(J7747&gt;0.8,P7747,0)</f>
        <v>0</v>
      </c>
      <c r="R7747" s="20">
        <f t="shared" si="1092"/>
        <v>0</v>
      </c>
      <c r="S7747" s="20">
        <f t="shared" ref="S7747:S7810" si="1096">IF(R7747&lt;0,ABS(R7747),0)</f>
        <v>0</v>
      </c>
      <c r="T7747" s="20">
        <f>IF((T7746+R7747)&lt;0,0,IF((T7746+R7747)&gt;结论【关键目标】!C$28,结论【关键目标】!C$28,T7746+R7747))</f>
        <v>22</v>
      </c>
      <c r="U7747" s="19">
        <f>IF((T7746+R7747)&lt;结论【关键目标】!$C$28,0,(发电量计算【计算逻辑页】!R7747+发电量计算【计算逻辑页】!T7746-结论【关键目标】!$C$28))</f>
        <v>0</v>
      </c>
      <c r="V7747" s="5">
        <f t="shared" si="1093"/>
        <v>0</v>
      </c>
      <c r="W7747" s="5">
        <f t="shared" si="1094"/>
        <v>0</v>
      </c>
      <c r="X7747" s="5">
        <f t="shared" si="1088"/>
        <v>0</v>
      </c>
    </row>
    <row r="7748" spans="1:24" x14ac:dyDescent="0.15">
      <c r="A7748" s="7">
        <v>7747</v>
      </c>
      <c r="B7748" s="7">
        <v>11</v>
      </c>
      <c r="C7748" s="7">
        <v>19</v>
      </c>
      <c r="D7748" s="7">
        <v>19</v>
      </c>
      <c r="E7748" s="7">
        <v>323</v>
      </c>
      <c r="F7748" s="7">
        <v>2</v>
      </c>
      <c r="G7748" s="7">
        <v>0</v>
      </c>
      <c r="H7748" s="7">
        <f t="shared" si="1089"/>
        <v>7</v>
      </c>
      <c r="I7748" s="16">
        <f t="shared" si="1090"/>
        <v>45249</v>
      </c>
      <c r="J7748" s="17">
        <v>1.2267999999999999</v>
      </c>
      <c r="K7748" s="18">
        <f>G7748*结论【关键目标】!C$27*0.7735*0.001</f>
        <v>0</v>
      </c>
      <c r="L7748" s="5">
        <v>-22363.889920000001</v>
      </c>
      <c r="M7748" s="5">
        <f>ABS(IF(L7748&lt;=0,L7748/耗电量关键数据!$B$6/1000,L7748/耗电量关键数据!$B$5/1000))</f>
        <v>8.9455559680000007</v>
      </c>
      <c r="N7748" s="19">
        <f>耗电量关键数据!$B$14</f>
        <v>1.1688450000000001</v>
      </c>
      <c r="O7748" s="19">
        <f>耗电量关键数据!$B$15</f>
        <v>0.37403039999999999</v>
      </c>
      <c r="P7748" s="19">
        <f t="shared" si="1091"/>
        <v>10.488431368000002</v>
      </c>
      <c r="Q7748" s="19">
        <f t="shared" si="1095"/>
        <v>10.488431368000002</v>
      </c>
      <c r="R7748" s="20">
        <f t="shared" si="1092"/>
        <v>-10.488431368000002</v>
      </c>
      <c r="S7748" s="20">
        <f t="shared" si="1096"/>
        <v>10.488431368000002</v>
      </c>
      <c r="T7748" s="20">
        <f>IF((T7747+R7748)&lt;0,0,IF((T7747+R7748)&gt;结论【关键目标】!C$28,结论【关键目标】!C$28,T7747+R7748))</f>
        <v>11.511568631999998</v>
      </c>
      <c r="U7748" s="19">
        <f>IF((T7747+R7748)&lt;结论【关键目标】!$C$28,0,(发电量计算【计算逻辑页】!R7748+发电量计算【计算逻辑页】!T7747-结论【关键目标】!$C$28))</f>
        <v>0</v>
      </c>
      <c r="V7748" s="5">
        <f t="shared" si="1093"/>
        <v>0</v>
      </c>
      <c r="W7748" s="5">
        <f t="shared" si="1094"/>
        <v>0</v>
      </c>
      <c r="X7748" s="5">
        <f t="shared" ref="X7748:X7811" si="1097">(J7748-0.35)*IF(T7748&gt;S7748,S7748,T7748)</f>
        <v>9.1962566234624017</v>
      </c>
    </row>
    <row r="7749" spans="1:24" x14ac:dyDescent="0.15">
      <c r="A7749" s="7">
        <v>7748</v>
      </c>
      <c r="B7749" s="7">
        <v>11</v>
      </c>
      <c r="C7749" s="7">
        <v>19</v>
      </c>
      <c r="D7749" s="7">
        <v>20</v>
      </c>
      <c r="E7749" s="7">
        <v>323</v>
      </c>
      <c r="F7749" s="7">
        <v>2</v>
      </c>
      <c r="G7749" s="7">
        <v>0</v>
      </c>
      <c r="H7749" s="7">
        <f t="shared" si="1089"/>
        <v>7</v>
      </c>
      <c r="I7749" s="16">
        <f t="shared" si="1090"/>
        <v>45249</v>
      </c>
      <c r="J7749" s="17">
        <v>1.2267999999999999</v>
      </c>
      <c r="K7749" s="18">
        <f>G7749*结论【关键目标】!C$27*0.7735*0.001</f>
        <v>0</v>
      </c>
      <c r="L7749" s="5">
        <v>-24356.711790000001</v>
      </c>
      <c r="M7749" s="5">
        <f>ABS(IF(L7749&lt;=0,L7749/耗电量关键数据!$B$6/1000,L7749/耗电量关键数据!$B$5/1000))</f>
        <v>9.7426847159999994</v>
      </c>
      <c r="N7749" s="19">
        <f>耗电量关键数据!$B$14</f>
        <v>1.1688450000000001</v>
      </c>
      <c r="O7749" s="19">
        <f>耗电量关键数据!$B$15</f>
        <v>0.37403039999999999</v>
      </c>
      <c r="P7749" s="19">
        <f t="shared" si="1091"/>
        <v>11.285560116000001</v>
      </c>
      <c r="Q7749" s="19">
        <f t="shared" si="1095"/>
        <v>11.285560116000001</v>
      </c>
      <c r="R7749" s="20">
        <f t="shared" si="1092"/>
        <v>-11.285560116000001</v>
      </c>
      <c r="S7749" s="20">
        <f t="shared" si="1096"/>
        <v>11.285560116000001</v>
      </c>
      <c r="T7749" s="20">
        <f>IF((T7748+R7749)&lt;0,0,IF((T7748+R7749)&gt;结论【关键目标】!C$28,结论【关键目标】!C$28,T7748+R7749))</f>
        <v>0.22600851599999672</v>
      </c>
      <c r="U7749" s="19">
        <f>IF((T7748+R7749)&lt;结论【关键目标】!$C$28,0,(发电量计算【计算逻辑页】!R7749+发电量计算【计算逻辑页】!T7748-结论【关键目标】!$C$28))</f>
        <v>0</v>
      </c>
      <c r="V7749" s="5">
        <f t="shared" si="1093"/>
        <v>0</v>
      </c>
      <c r="W7749" s="5">
        <f t="shared" si="1094"/>
        <v>0</v>
      </c>
      <c r="X7749" s="5">
        <f t="shared" si="1097"/>
        <v>0.19816426682879709</v>
      </c>
    </row>
    <row r="7750" spans="1:24" x14ac:dyDescent="0.15">
      <c r="A7750" s="7">
        <v>7749</v>
      </c>
      <c r="B7750" s="7">
        <v>11</v>
      </c>
      <c r="C7750" s="7">
        <v>19</v>
      </c>
      <c r="D7750" s="7">
        <v>21</v>
      </c>
      <c r="E7750" s="7">
        <v>323</v>
      </c>
      <c r="F7750" s="7">
        <v>3.5</v>
      </c>
      <c r="G7750" s="7">
        <v>0</v>
      </c>
      <c r="H7750" s="7">
        <f t="shared" si="1089"/>
        <v>7</v>
      </c>
      <c r="I7750" s="16">
        <f t="shared" si="1090"/>
        <v>45249</v>
      </c>
      <c r="J7750" s="17">
        <v>1.2267999999999999</v>
      </c>
      <c r="K7750" s="18">
        <f>G7750*结论【关键目标】!C$27*0.7735*0.001</f>
        <v>0</v>
      </c>
      <c r="L7750" s="5">
        <v>-25463.835050000002</v>
      </c>
      <c r="M7750" s="5">
        <f>ABS(IF(L7750&lt;=0,L7750/耗电量关键数据!$B$6/1000,L7750/耗电量关键数据!$B$5/1000))</f>
        <v>10.18553402</v>
      </c>
      <c r="N7750" s="19">
        <f>耗电量关键数据!$B$14</f>
        <v>1.1688450000000001</v>
      </c>
      <c r="O7750" s="19">
        <f>耗电量关键数据!$B$15</f>
        <v>0.37403039999999999</v>
      </c>
      <c r="P7750" s="19">
        <f t="shared" si="1091"/>
        <v>11.72840942</v>
      </c>
      <c r="Q7750" s="19">
        <f t="shared" si="1095"/>
        <v>11.72840942</v>
      </c>
      <c r="R7750" s="20">
        <f t="shared" si="1092"/>
        <v>-11.72840942</v>
      </c>
      <c r="S7750" s="20">
        <f t="shared" si="1096"/>
        <v>11.72840942</v>
      </c>
      <c r="T7750" s="20">
        <f>IF((T7749+R7750)&lt;0,0,IF((T7749+R7750)&gt;结论【关键目标】!C$28,结论【关键目标】!C$28,T7749+R7750))</f>
        <v>0</v>
      </c>
      <c r="U7750" s="19">
        <f>IF((T7749+R7750)&lt;结论【关键目标】!$C$28,0,(发电量计算【计算逻辑页】!R7750+发电量计算【计算逻辑页】!T7749-结论【关键目标】!$C$28))</f>
        <v>0</v>
      </c>
      <c r="V7750" s="5">
        <f t="shared" si="1093"/>
        <v>0</v>
      </c>
      <c r="W7750" s="5">
        <f t="shared" si="1094"/>
        <v>0</v>
      </c>
      <c r="X7750" s="5">
        <f t="shared" si="1097"/>
        <v>0</v>
      </c>
    </row>
    <row r="7751" spans="1:24" x14ac:dyDescent="0.15">
      <c r="A7751" s="7">
        <v>7750</v>
      </c>
      <c r="B7751" s="7">
        <v>11</v>
      </c>
      <c r="C7751" s="7">
        <v>19</v>
      </c>
      <c r="D7751" s="7">
        <v>22</v>
      </c>
      <c r="E7751" s="7">
        <v>323</v>
      </c>
      <c r="F7751" s="7">
        <v>3</v>
      </c>
      <c r="G7751" s="7">
        <v>0</v>
      </c>
      <c r="H7751" s="7">
        <f t="shared" si="1089"/>
        <v>7</v>
      </c>
      <c r="I7751" s="16">
        <f t="shared" si="1090"/>
        <v>45249</v>
      </c>
      <c r="J7751" s="17">
        <v>0.70809999999999995</v>
      </c>
      <c r="K7751" s="18">
        <f>G7751*结论【关键目标】!C$27*0.7735*0.001</f>
        <v>0</v>
      </c>
      <c r="L7751" s="5">
        <v>-26152.423279999999</v>
      </c>
      <c r="M7751" s="5">
        <f>ABS(IF(L7751&lt;=0,L7751/耗电量关键数据!$B$6/1000,L7751/耗电量关键数据!$B$5/1000))</f>
        <v>10.460969312</v>
      </c>
      <c r="N7751" s="19">
        <f>耗电量关键数据!$B$14</f>
        <v>1.1688450000000001</v>
      </c>
      <c r="O7751" s="19">
        <f>耗电量关键数据!$B$15</f>
        <v>0.37403039999999999</v>
      </c>
      <c r="P7751" s="19">
        <f t="shared" si="1091"/>
        <v>12.003844712000001</v>
      </c>
      <c r="Q7751" s="19">
        <f t="shared" si="1095"/>
        <v>0</v>
      </c>
      <c r="R7751" s="20">
        <f t="shared" si="1092"/>
        <v>0</v>
      </c>
      <c r="S7751" s="20">
        <f t="shared" si="1096"/>
        <v>0</v>
      </c>
      <c r="T7751" s="20">
        <f>IF((T7750+R7751)&lt;0,0,IF((T7750+R7751)&gt;结论【关键目标】!C$28,结论【关键目标】!C$28,T7750+R7751))</f>
        <v>0</v>
      </c>
      <c r="U7751" s="19">
        <f>IF((T7750+R7751)&lt;结论【关键目标】!$C$28,0,(发电量计算【计算逻辑页】!R7751+发电量计算【计算逻辑页】!T7750-结论【关键目标】!$C$28))</f>
        <v>0</v>
      </c>
      <c r="V7751" s="5">
        <f t="shared" si="1093"/>
        <v>0</v>
      </c>
      <c r="W7751" s="5">
        <f t="shared" si="1094"/>
        <v>0</v>
      </c>
      <c r="X7751" s="5">
        <f t="shared" si="1097"/>
        <v>0</v>
      </c>
    </row>
    <row r="7752" spans="1:24" x14ac:dyDescent="0.15">
      <c r="A7752" s="7">
        <v>7751</v>
      </c>
      <c r="B7752" s="7">
        <v>11</v>
      </c>
      <c r="C7752" s="7">
        <v>19</v>
      </c>
      <c r="D7752" s="7">
        <v>23</v>
      </c>
      <c r="E7752" s="7">
        <v>323</v>
      </c>
      <c r="F7752" s="7">
        <v>3</v>
      </c>
      <c r="G7752" s="7">
        <v>0</v>
      </c>
      <c r="H7752" s="7">
        <f t="shared" si="1089"/>
        <v>7</v>
      </c>
      <c r="I7752" s="16">
        <f t="shared" si="1090"/>
        <v>45249</v>
      </c>
      <c r="J7752" s="17">
        <v>0.70809999999999995</v>
      </c>
      <c r="K7752" s="18">
        <f>G7752*结论【关键目标】!C$27*0.7735*0.001</f>
        <v>0</v>
      </c>
      <c r="L7752" s="5">
        <v>-27024.170719999998</v>
      </c>
      <c r="M7752" s="5">
        <f>ABS(IF(L7752&lt;=0,L7752/耗电量关键数据!$B$6/1000,L7752/耗电量关键数据!$B$5/1000))</f>
        <v>10.809668287999999</v>
      </c>
      <c r="N7752" s="19">
        <f>耗电量关键数据!$B$14</f>
        <v>1.1688450000000001</v>
      </c>
      <c r="O7752" s="19">
        <f>耗电量关键数据!$B$15</f>
        <v>0.37403039999999999</v>
      </c>
      <c r="P7752" s="19">
        <f t="shared" si="1091"/>
        <v>12.352543687999999</v>
      </c>
      <c r="Q7752" s="19">
        <f t="shared" si="1095"/>
        <v>0</v>
      </c>
      <c r="R7752" s="20">
        <f t="shared" si="1092"/>
        <v>0</v>
      </c>
      <c r="S7752" s="20">
        <f t="shared" si="1096"/>
        <v>0</v>
      </c>
      <c r="T7752" s="20">
        <f>IF((T7751+R7752)&lt;0,0,IF((T7751+R7752)&gt;结论【关键目标】!C$28,结论【关键目标】!C$28,T7751+R7752))</f>
        <v>0</v>
      </c>
      <c r="U7752" s="19">
        <f>IF((T7751+R7752)&lt;结论【关键目标】!$C$28,0,(发电量计算【计算逻辑页】!R7752+发电量计算【计算逻辑页】!T7751-结论【关键目标】!$C$28))</f>
        <v>0</v>
      </c>
      <c r="V7752" s="5">
        <f t="shared" si="1093"/>
        <v>0</v>
      </c>
      <c r="W7752" s="5">
        <f t="shared" si="1094"/>
        <v>0</v>
      </c>
      <c r="X7752" s="5">
        <f t="shared" si="1097"/>
        <v>0</v>
      </c>
    </row>
    <row r="7753" spans="1:24" x14ac:dyDescent="0.15">
      <c r="A7753" s="7">
        <v>7752</v>
      </c>
      <c r="B7753" s="7">
        <v>11</v>
      </c>
      <c r="C7753" s="7">
        <v>19</v>
      </c>
      <c r="D7753" s="7">
        <v>24</v>
      </c>
      <c r="E7753" s="7">
        <v>323</v>
      </c>
      <c r="F7753" s="7">
        <v>2.7</v>
      </c>
      <c r="G7753" s="7">
        <v>0</v>
      </c>
      <c r="H7753" s="7">
        <f t="shared" si="1089"/>
        <v>7</v>
      </c>
      <c r="I7753" s="16">
        <f t="shared" si="1090"/>
        <v>45249</v>
      </c>
      <c r="J7753" s="17">
        <v>0.2407</v>
      </c>
      <c r="K7753" s="18">
        <f>G7753*结论【关键目标】!C$27*0.7735*0.001</f>
        <v>0</v>
      </c>
      <c r="L7753" s="5">
        <v>-27677.981299999999</v>
      </c>
      <c r="M7753" s="5">
        <f>ABS(IF(L7753&lt;=0,L7753/耗电量关键数据!$B$6/1000,L7753/耗电量关键数据!$B$5/1000))</f>
        <v>11.07119252</v>
      </c>
      <c r="N7753" s="19">
        <f>耗电量关键数据!$B$14</f>
        <v>1.1688450000000001</v>
      </c>
      <c r="O7753" s="19">
        <f>耗电量关键数据!$B$15</f>
        <v>0.37403039999999999</v>
      </c>
      <c r="P7753" s="19">
        <f t="shared" si="1091"/>
        <v>12.614067920000002</v>
      </c>
      <c r="Q7753" s="19">
        <f t="shared" si="1095"/>
        <v>0</v>
      </c>
      <c r="R7753" s="20">
        <f t="shared" si="1092"/>
        <v>0</v>
      </c>
      <c r="S7753" s="20">
        <f t="shared" si="1096"/>
        <v>0</v>
      </c>
      <c r="T7753" s="20">
        <f>IF((T7752+R7753)&lt;0,0,IF((T7752+R7753)&gt;结论【关键目标】!C$28,结论【关键目标】!C$28,T7752+R7753))</f>
        <v>0</v>
      </c>
      <c r="U7753" s="19">
        <f>IF((T7752+R7753)&lt;结论【关键目标】!$C$28,0,(发电量计算【计算逻辑页】!R7753+发电量计算【计算逻辑页】!T7752-结论【关键目标】!$C$28))</f>
        <v>0</v>
      </c>
      <c r="V7753" s="5">
        <f t="shared" si="1093"/>
        <v>0</v>
      </c>
      <c r="W7753" s="5">
        <f t="shared" si="1094"/>
        <v>0</v>
      </c>
      <c r="X7753" s="5">
        <f t="shared" si="1097"/>
        <v>0</v>
      </c>
    </row>
    <row r="7754" spans="1:24" x14ac:dyDescent="0.15">
      <c r="A7754" s="7">
        <v>7753</v>
      </c>
      <c r="B7754" s="7">
        <v>11</v>
      </c>
      <c r="C7754" s="7">
        <v>20</v>
      </c>
      <c r="D7754" s="7">
        <v>1</v>
      </c>
      <c r="E7754" s="7">
        <v>324</v>
      </c>
      <c r="F7754" s="7">
        <v>3</v>
      </c>
      <c r="G7754" s="7">
        <v>0</v>
      </c>
      <c r="H7754" s="7">
        <f t="shared" si="1089"/>
        <v>1</v>
      </c>
      <c r="I7754" s="16">
        <f t="shared" si="1090"/>
        <v>45250</v>
      </c>
      <c r="J7754" s="17">
        <v>0.2407</v>
      </c>
      <c r="K7754" s="18">
        <f>G7754*结论【关键目标】!C$27*0.7735*0.001</f>
        <v>0</v>
      </c>
      <c r="L7754" s="5">
        <v>-24899.323789999999</v>
      </c>
      <c r="M7754" s="5">
        <f>ABS(IF(L7754&lt;=0,L7754/耗电量关键数据!$B$6/1000,L7754/耗电量关键数据!$B$5/1000))</f>
        <v>9.9597295159999994</v>
      </c>
      <c r="N7754" s="5">
        <f>电气设备逐时使用率计算!H7730</f>
        <v>1.1688450000000001</v>
      </c>
      <c r="O7754" s="5">
        <f>灯光逐时使用率计算!H7730</f>
        <v>0.37403039999999999</v>
      </c>
      <c r="P7754" s="19">
        <f t="shared" si="1091"/>
        <v>11.502604916000001</v>
      </c>
      <c r="Q7754" s="19">
        <f t="shared" si="1095"/>
        <v>0</v>
      </c>
      <c r="R7754" s="20">
        <f t="shared" si="1092"/>
        <v>0</v>
      </c>
      <c r="S7754" s="20">
        <f t="shared" si="1096"/>
        <v>0</v>
      </c>
      <c r="T7754" s="20">
        <f>IF((T7753+R7754)&lt;0,0,IF((T7753+R7754)&gt;结论【关键目标】!C$28,结论【关键目标】!C$28,T7753+R7754))</f>
        <v>0</v>
      </c>
      <c r="U7754" s="19">
        <f>IF((T7753+R7754)&lt;结论【关键目标】!$C$28,0,(发电量计算【计算逻辑页】!R7754+发电量计算【计算逻辑页】!T7753-结论【关键目标】!$C$28))</f>
        <v>0</v>
      </c>
      <c r="V7754" s="5">
        <f t="shared" si="1093"/>
        <v>0</v>
      </c>
      <c r="W7754" s="5">
        <f t="shared" si="1094"/>
        <v>0</v>
      </c>
      <c r="X7754" s="5">
        <f t="shared" si="1097"/>
        <v>0</v>
      </c>
    </row>
    <row r="7755" spans="1:24" x14ac:dyDescent="0.15">
      <c r="A7755" s="7">
        <v>7754</v>
      </c>
      <c r="B7755" s="7">
        <v>11</v>
      </c>
      <c r="C7755" s="7">
        <v>20</v>
      </c>
      <c r="D7755" s="7">
        <v>2</v>
      </c>
      <c r="E7755" s="7">
        <v>324</v>
      </c>
      <c r="F7755" s="7">
        <v>3</v>
      </c>
      <c r="G7755" s="7">
        <v>0</v>
      </c>
      <c r="H7755" s="7">
        <f t="shared" si="1089"/>
        <v>1</v>
      </c>
      <c r="I7755" s="16">
        <f t="shared" si="1090"/>
        <v>45250</v>
      </c>
      <c r="J7755" s="17">
        <v>0.2407</v>
      </c>
      <c r="K7755" s="18">
        <f>G7755*结论【关键目标】!C$27*0.7735*0.001</f>
        <v>0</v>
      </c>
      <c r="L7755" s="5">
        <v>-26203.214919999999</v>
      </c>
      <c r="M7755" s="5">
        <f>ABS(IF(L7755&lt;=0,L7755/耗电量关键数据!$B$6/1000,L7755/耗电量关键数据!$B$5/1000))</f>
        <v>10.481285968</v>
      </c>
      <c r="N7755" s="5">
        <f>电气设备逐时使用率计算!H7731</f>
        <v>1.1688450000000001</v>
      </c>
      <c r="O7755" s="5">
        <f>灯光逐时使用率计算!H7731</f>
        <v>0.37403039999999999</v>
      </c>
      <c r="P7755" s="19">
        <f t="shared" si="1091"/>
        <v>12.024161368</v>
      </c>
      <c r="Q7755" s="19">
        <f t="shared" si="1095"/>
        <v>0</v>
      </c>
      <c r="R7755" s="20">
        <f t="shared" si="1092"/>
        <v>0</v>
      </c>
      <c r="S7755" s="20">
        <f t="shared" si="1096"/>
        <v>0</v>
      </c>
      <c r="T7755" s="20">
        <f>IF((T7754+R7755)&lt;0,0,IF((T7754+R7755)&gt;结论【关键目标】!C$28,结论【关键目标】!C$28,T7754+R7755))</f>
        <v>0</v>
      </c>
      <c r="U7755" s="19">
        <f>IF((T7754+R7755)&lt;结论【关键目标】!$C$28,0,(发电量计算【计算逻辑页】!R7755+发电量计算【计算逻辑页】!T7754-结论【关键目标】!$C$28))</f>
        <v>0</v>
      </c>
      <c r="V7755" s="5">
        <f t="shared" si="1093"/>
        <v>0</v>
      </c>
      <c r="W7755" s="5">
        <f t="shared" si="1094"/>
        <v>0</v>
      </c>
      <c r="X7755" s="5">
        <f t="shared" si="1097"/>
        <v>0</v>
      </c>
    </row>
    <row r="7756" spans="1:24" x14ac:dyDescent="0.15">
      <c r="A7756" s="7">
        <v>7755</v>
      </c>
      <c r="B7756" s="7">
        <v>11</v>
      </c>
      <c r="C7756" s="7">
        <v>20</v>
      </c>
      <c r="D7756" s="7">
        <v>3</v>
      </c>
      <c r="E7756" s="7">
        <v>324</v>
      </c>
      <c r="F7756" s="7">
        <v>3.3</v>
      </c>
      <c r="G7756" s="7">
        <v>0</v>
      </c>
      <c r="H7756" s="7">
        <f t="shared" si="1089"/>
        <v>1</v>
      </c>
      <c r="I7756" s="16">
        <f t="shared" si="1090"/>
        <v>45250</v>
      </c>
      <c r="J7756" s="17">
        <v>0.2407</v>
      </c>
      <c r="K7756" s="18">
        <f>G7756*结论【关键目标】!C$27*0.7735*0.001</f>
        <v>0</v>
      </c>
      <c r="L7756" s="5">
        <v>-27854.966919999999</v>
      </c>
      <c r="M7756" s="5">
        <f>ABS(IF(L7756&lt;=0,L7756/耗电量关键数据!$B$6/1000,L7756/耗电量关键数据!$B$5/1000))</f>
        <v>11.141986767999999</v>
      </c>
      <c r="N7756" s="5">
        <f>电气设备逐时使用率计算!H7732</f>
        <v>1.1688450000000001</v>
      </c>
      <c r="O7756" s="5">
        <f>灯光逐时使用率计算!H7732</f>
        <v>0.37403039999999999</v>
      </c>
      <c r="P7756" s="19">
        <f t="shared" si="1091"/>
        <v>12.684862168</v>
      </c>
      <c r="Q7756" s="19">
        <f t="shared" si="1095"/>
        <v>0</v>
      </c>
      <c r="R7756" s="20">
        <f t="shared" si="1092"/>
        <v>0</v>
      </c>
      <c r="S7756" s="20">
        <f t="shared" si="1096"/>
        <v>0</v>
      </c>
      <c r="T7756" s="20">
        <f>IF((T7755+R7756)&lt;0,0,IF((T7755+R7756)&gt;结论【关键目标】!C$28,结论【关键目标】!C$28,T7755+R7756))</f>
        <v>0</v>
      </c>
      <c r="U7756" s="19">
        <f>IF((T7755+R7756)&lt;结论【关键目标】!$C$28,0,(发电量计算【计算逻辑页】!R7756+发电量计算【计算逻辑页】!T7755-结论【关键目标】!$C$28))</f>
        <v>0</v>
      </c>
      <c r="V7756" s="5">
        <f t="shared" si="1093"/>
        <v>0</v>
      </c>
      <c r="W7756" s="5">
        <f t="shared" si="1094"/>
        <v>0</v>
      </c>
      <c r="X7756" s="5">
        <f t="shared" si="1097"/>
        <v>0</v>
      </c>
    </row>
    <row r="7757" spans="1:24" x14ac:dyDescent="0.15">
      <c r="A7757" s="7">
        <v>7756</v>
      </c>
      <c r="B7757" s="7">
        <v>11</v>
      </c>
      <c r="C7757" s="7">
        <v>20</v>
      </c>
      <c r="D7757" s="7">
        <v>4</v>
      </c>
      <c r="E7757" s="7">
        <v>324</v>
      </c>
      <c r="F7757" s="7">
        <v>3.2</v>
      </c>
      <c r="G7757" s="7">
        <v>0</v>
      </c>
      <c r="H7757" s="7">
        <f t="shared" si="1089"/>
        <v>1</v>
      </c>
      <c r="I7757" s="16">
        <f t="shared" si="1090"/>
        <v>45250</v>
      </c>
      <c r="J7757" s="17">
        <v>0.2407</v>
      </c>
      <c r="K7757" s="18">
        <f>G7757*结论【关键目标】!C$27*0.7735*0.001</f>
        <v>0</v>
      </c>
      <c r="L7757" s="5">
        <v>-29475.472450000001</v>
      </c>
      <c r="M7757" s="5">
        <f>ABS(IF(L7757&lt;=0,L7757/耗电量关键数据!$B$6/1000,L7757/耗电量关键数据!$B$5/1000))</f>
        <v>11.79018898</v>
      </c>
      <c r="N7757" s="5">
        <f>电气设备逐时使用率计算!H7733</f>
        <v>1.1688450000000001</v>
      </c>
      <c r="O7757" s="5">
        <f>灯光逐时使用率计算!H7733</f>
        <v>0.37403039999999999</v>
      </c>
      <c r="P7757" s="19">
        <f t="shared" si="1091"/>
        <v>13.333064380000001</v>
      </c>
      <c r="Q7757" s="19">
        <f t="shared" si="1095"/>
        <v>0</v>
      </c>
      <c r="R7757" s="20">
        <f t="shared" si="1092"/>
        <v>0</v>
      </c>
      <c r="S7757" s="20">
        <f t="shared" si="1096"/>
        <v>0</v>
      </c>
      <c r="T7757" s="20">
        <f>IF((T7756+R7757)&lt;0,0,IF((T7756+R7757)&gt;结论【关键目标】!C$28,结论【关键目标】!C$28,T7756+R7757))</f>
        <v>0</v>
      </c>
      <c r="U7757" s="19">
        <f>IF((T7756+R7757)&lt;结论【关键目标】!$C$28,0,(发电量计算【计算逻辑页】!R7757+发电量计算【计算逻辑页】!T7756-结论【关键目标】!$C$28))</f>
        <v>0</v>
      </c>
      <c r="V7757" s="5">
        <f t="shared" si="1093"/>
        <v>0</v>
      </c>
      <c r="W7757" s="5">
        <f t="shared" si="1094"/>
        <v>0</v>
      </c>
      <c r="X7757" s="5">
        <f t="shared" si="1097"/>
        <v>0</v>
      </c>
    </row>
    <row r="7758" spans="1:24" x14ac:dyDescent="0.15">
      <c r="A7758" s="7">
        <v>7757</v>
      </c>
      <c r="B7758" s="7">
        <v>11</v>
      </c>
      <c r="C7758" s="7">
        <v>20</v>
      </c>
      <c r="D7758" s="7">
        <v>5</v>
      </c>
      <c r="E7758" s="7">
        <v>324</v>
      </c>
      <c r="F7758" s="7">
        <v>3</v>
      </c>
      <c r="G7758" s="7">
        <v>0</v>
      </c>
      <c r="H7758" s="7">
        <f t="shared" si="1089"/>
        <v>1</v>
      </c>
      <c r="I7758" s="16">
        <f t="shared" si="1090"/>
        <v>45250</v>
      </c>
      <c r="J7758" s="17">
        <v>0.2407</v>
      </c>
      <c r="K7758" s="18">
        <f>G7758*结论【关键目标】!C$27*0.7735*0.001</f>
        <v>0</v>
      </c>
      <c r="L7758" s="5">
        <v>-31040.380990000001</v>
      </c>
      <c r="M7758" s="5">
        <f>ABS(IF(L7758&lt;=0,L7758/耗电量关键数据!$B$6/1000,L7758/耗电量关键数据!$B$5/1000))</f>
        <v>12.416152396000001</v>
      </c>
      <c r="N7758" s="5">
        <f>电气设备逐时使用率计算!H7734</f>
        <v>1.1688450000000001</v>
      </c>
      <c r="O7758" s="5">
        <f>灯光逐时使用率计算!H7734</f>
        <v>0.37403039999999999</v>
      </c>
      <c r="P7758" s="19">
        <f t="shared" si="1091"/>
        <v>13.959027796000003</v>
      </c>
      <c r="Q7758" s="19">
        <f t="shared" si="1095"/>
        <v>0</v>
      </c>
      <c r="R7758" s="20">
        <f t="shared" si="1092"/>
        <v>0</v>
      </c>
      <c r="S7758" s="20">
        <f t="shared" si="1096"/>
        <v>0</v>
      </c>
      <c r="T7758" s="20">
        <f>IF((T7757+R7758)&lt;0,0,IF((T7757+R7758)&gt;结论【关键目标】!C$28,结论【关键目标】!C$28,T7757+R7758))</f>
        <v>0</v>
      </c>
      <c r="U7758" s="19">
        <f>IF((T7757+R7758)&lt;结论【关键目标】!$C$28,0,(发电量计算【计算逻辑页】!R7758+发电量计算【计算逻辑页】!T7757-结论【关键目标】!$C$28))</f>
        <v>0</v>
      </c>
      <c r="V7758" s="5">
        <f t="shared" si="1093"/>
        <v>0</v>
      </c>
      <c r="W7758" s="5">
        <f t="shared" si="1094"/>
        <v>0</v>
      </c>
      <c r="X7758" s="5">
        <f t="shared" si="1097"/>
        <v>0</v>
      </c>
    </row>
    <row r="7759" spans="1:24" x14ac:dyDescent="0.15">
      <c r="A7759" s="7">
        <v>7758</v>
      </c>
      <c r="B7759" s="7">
        <v>11</v>
      </c>
      <c r="C7759" s="7">
        <v>20</v>
      </c>
      <c r="D7759" s="7">
        <v>6</v>
      </c>
      <c r="E7759" s="7">
        <v>324</v>
      </c>
      <c r="F7759" s="7">
        <v>3.3</v>
      </c>
      <c r="G7759" s="7">
        <v>0</v>
      </c>
      <c r="H7759" s="7">
        <f t="shared" si="1089"/>
        <v>1</v>
      </c>
      <c r="I7759" s="16">
        <f t="shared" si="1090"/>
        <v>45250</v>
      </c>
      <c r="J7759" s="17">
        <v>0.2407</v>
      </c>
      <c r="K7759" s="18">
        <f>G7759*结论【关键目标】!C$27*0.7735*0.001</f>
        <v>0</v>
      </c>
      <c r="L7759" s="5">
        <v>-31342.478650000001</v>
      </c>
      <c r="M7759" s="5">
        <f>ABS(IF(L7759&lt;=0,L7759/耗电量关键数据!$B$6/1000,L7759/耗电量关键数据!$B$5/1000))</f>
        <v>12.536991460000001</v>
      </c>
      <c r="N7759" s="5">
        <f>电气设备逐时使用率计算!H7735</f>
        <v>1.1688450000000001</v>
      </c>
      <c r="O7759" s="5">
        <f>灯光逐时使用率计算!H7735</f>
        <v>0.37403039999999999</v>
      </c>
      <c r="P7759" s="19">
        <f t="shared" si="1091"/>
        <v>14.079866860000001</v>
      </c>
      <c r="Q7759" s="19">
        <f t="shared" si="1095"/>
        <v>0</v>
      </c>
      <c r="R7759" s="20">
        <f t="shared" si="1092"/>
        <v>0</v>
      </c>
      <c r="S7759" s="20">
        <f t="shared" si="1096"/>
        <v>0</v>
      </c>
      <c r="T7759" s="20">
        <f>IF((T7758+R7759)&lt;0,0,IF((T7758+R7759)&gt;结论【关键目标】!C$28,结论【关键目标】!C$28,T7758+R7759))</f>
        <v>0</v>
      </c>
      <c r="U7759" s="19">
        <f>IF((T7758+R7759)&lt;结论【关键目标】!$C$28,0,(发电量计算【计算逻辑页】!R7759+发电量计算【计算逻辑页】!T7758-结论【关键目标】!$C$28))</f>
        <v>0</v>
      </c>
      <c r="V7759" s="5">
        <f t="shared" si="1093"/>
        <v>0</v>
      </c>
      <c r="W7759" s="5">
        <f t="shared" si="1094"/>
        <v>0</v>
      </c>
      <c r="X7759" s="5">
        <f t="shared" si="1097"/>
        <v>0</v>
      </c>
    </row>
    <row r="7760" spans="1:24" x14ac:dyDescent="0.15">
      <c r="A7760" s="7">
        <v>7759</v>
      </c>
      <c r="B7760" s="7">
        <v>11</v>
      </c>
      <c r="C7760" s="7">
        <v>20</v>
      </c>
      <c r="D7760" s="7">
        <v>7</v>
      </c>
      <c r="E7760" s="7">
        <v>324</v>
      </c>
      <c r="F7760" s="7">
        <v>3</v>
      </c>
      <c r="G7760" s="7">
        <v>0</v>
      </c>
      <c r="H7760" s="7">
        <f t="shared" si="1089"/>
        <v>1</v>
      </c>
      <c r="I7760" s="16">
        <f t="shared" si="1090"/>
        <v>45250</v>
      </c>
      <c r="J7760" s="17">
        <v>0.2407</v>
      </c>
      <c r="K7760" s="18">
        <f>G7760*结论【关键目标】!C$27*0.7735*0.001</f>
        <v>0</v>
      </c>
      <c r="L7760" s="5">
        <v>-23199.287710000001</v>
      </c>
      <c r="M7760" s="5">
        <f>ABS(IF(L7760&lt;=0,L7760/耗电量关键数据!$B$6/1000,L7760/耗电量关键数据!$B$5/1000))</f>
        <v>9.2797150839999993</v>
      </c>
      <c r="N7760" s="5">
        <f>电气设备逐时使用率计算!H7736</f>
        <v>2.3376900000000003</v>
      </c>
      <c r="O7760" s="5">
        <f>灯光逐时使用率计算!H7736</f>
        <v>1.2467680000000001</v>
      </c>
      <c r="P7760" s="19">
        <f t="shared" si="1091"/>
        <v>12.864173083999999</v>
      </c>
      <c r="Q7760" s="19">
        <f t="shared" si="1095"/>
        <v>0</v>
      </c>
      <c r="R7760" s="20">
        <f t="shared" si="1092"/>
        <v>0</v>
      </c>
      <c r="S7760" s="20">
        <f t="shared" si="1096"/>
        <v>0</v>
      </c>
      <c r="T7760" s="20">
        <f>IF((T7759+R7760)&lt;0,0,IF((T7759+R7760)&gt;结论【关键目标】!C$28,结论【关键目标】!C$28,T7759+R7760))</f>
        <v>0</v>
      </c>
      <c r="U7760" s="19">
        <f>IF((T7759+R7760)&lt;结论【关键目标】!$C$28,0,(发电量计算【计算逻辑页】!R7760+发电量计算【计算逻辑页】!T7759-结论【关键目标】!$C$28))</f>
        <v>0</v>
      </c>
      <c r="V7760" s="5">
        <f t="shared" si="1093"/>
        <v>0</v>
      </c>
      <c r="W7760" s="5">
        <f t="shared" si="1094"/>
        <v>0</v>
      </c>
      <c r="X7760" s="5">
        <f t="shared" si="1097"/>
        <v>0</v>
      </c>
    </row>
    <row r="7761" spans="1:24" x14ac:dyDescent="0.15">
      <c r="A7761" s="7">
        <v>7760</v>
      </c>
      <c r="B7761" s="7">
        <v>11</v>
      </c>
      <c r="C7761" s="7">
        <v>20</v>
      </c>
      <c r="D7761" s="7">
        <v>8</v>
      </c>
      <c r="E7761" s="7">
        <v>324</v>
      </c>
      <c r="F7761" s="7">
        <v>2</v>
      </c>
      <c r="G7761" s="7">
        <v>32.9</v>
      </c>
      <c r="H7761" s="7">
        <f t="shared" si="1089"/>
        <v>1</v>
      </c>
      <c r="I7761" s="16">
        <f t="shared" si="1090"/>
        <v>45250</v>
      </c>
      <c r="J7761" s="17">
        <v>0.70809999999999995</v>
      </c>
      <c r="K7761" s="18">
        <f>G7761*结论【关键目标】!C$27*0.7735*0.001</f>
        <v>3.0537779999999999</v>
      </c>
      <c r="L7761" s="5">
        <v>-21395.66447</v>
      </c>
      <c r="M7761" s="5">
        <f>ABS(IF(L7761&lt;=0,L7761/耗电量关键数据!$B$6/1000,L7761/耗电量关键数据!$B$5/1000))</f>
        <v>8.5582657879999999</v>
      </c>
      <c r="N7761" s="5">
        <f>电气设备逐时使用率计算!H7737</f>
        <v>11.688450000000001</v>
      </c>
      <c r="O7761" s="5">
        <f>灯光逐时使用率计算!H7737</f>
        <v>6.2338399999999998</v>
      </c>
      <c r="P7761" s="19">
        <f t="shared" si="1091"/>
        <v>26.480555788000004</v>
      </c>
      <c r="Q7761" s="19">
        <f t="shared" si="1095"/>
        <v>0</v>
      </c>
      <c r="R7761" s="20">
        <f t="shared" si="1092"/>
        <v>3.0537779999999999</v>
      </c>
      <c r="S7761" s="20">
        <f t="shared" si="1096"/>
        <v>0</v>
      </c>
      <c r="T7761" s="20">
        <f>IF((T7760+R7761)&lt;0,0,IF((T7760+R7761)&gt;结论【关键目标】!C$28,结论【关键目标】!C$28,T7760+R7761))</f>
        <v>3.0537779999999999</v>
      </c>
      <c r="U7761" s="19">
        <f>IF((T7760+R7761)&lt;结论【关键目标】!$C$28,0,(发电量计算【计算逻辑页】!R7761+发电量计算【计算逻辑页】!T7760-结论【关键目标】!$C$28))</f>
        <v>0</v>
      </c>
      <c r="V7761" s="5">
        <f t="shared" si="1093"/>
        <v>0</v>
      </c>
      <c r="W7761" s="5">
        <f t="shared" si="1094"/>
        <v>2.1623802017999996</v>
      </c>
      <c r="X7761" s="5">
        <f t="shared" si="1097"/>
        <v>0</v>
      </c>
    </row>
    <row r="7762" spans="1:24" x14ac:dyDescent="0.15">
      <c r="A7762" s="7">
        <v>7761</v>
      </c>
      <c r="B7762" s="7">
        <v>11</v>
      </c>
      <c r="C7762" s="7">
        <v>20</v>
      </c>
      <c r="D7762" s="7">
        <v>9</v>
      </c>
      <c r="E7762" s="7">
        <v>324</v>
      </c>
      <c r="F7762" s="7">
        <v>3.1</v>
      </c>
      <c r="G7762" s="7">
        <v>125.5</v>
      </c>
      <c r="H7762" s="7">
        <f t="shared" si="1089"/>
        <v>1</v>
      </c>
      <c r="I7762" s="16">
        <f t="shared" si="1090"/>
        <v>45250</v>
      </c>
      <c r="J7762" s="17">
        <v>0.70809999999999995</v>
      </c>
      <c r="K7762" s="18">
        <f>G7762*结论【关键目标】!C$27*0.7735*0.001</f>
        <v>11.648910000000001</v>
      </c>
      <c r="L7762" s="5">
        <v>-1360.6526670000001</v>
      </c>
      <c r="M7762" s="5">
        <f>ABS(IF(L7762&lt;=0,L7762/耗电量关键数据!$B$6/1000,L7762/耗电量关键数据!$B$5/1000))</f>
        <v>0.54426106679999997</v>
      </c>
      <c r="N7762" s="5">
        <f>电气设备逐时使用率计算!H7738</f>
        <v>22.208055000000002</v>
      </c>
      <c r="O7762" s="5">
        <f>灯光逐时使用率计算!H7738</f>
        <v>11.844296</v>
      </c>
      <c r="P7762" s="19">
        <f t="shared" si="1091"/>
        <v>34.596612066800006</v>
      </c>
      <c r="Q7762" s="19">
        <f t="shared" si="1095"/>
        <v>0</v>
      </c>
      <c r="R7762" s="20">
        <f t="shared" si="1092"/>
        <v>11.648910000000001</v>
      </c>
      <c r="S7762" s="20">
        <f t="shared" si="1096"/>
        <v>0</v>
      </c>
      <c r="T7762" s="20">
        <f>IF((T7761+R7762)&lt;0,0,IF((T7761+R7762)&gt;结论【关键目标】!C$28,结论【关键目标】!C$28,T7761+R7762))</f>
        <v>14.702688</v>
      </c>
      <c r="U7762" s="19">
        <f>IF((T7761+R7762)&lt;结论【关键目标】!$C$28,0,(发电量计算【计算逻辑页】!R7762+发电量计算【计算逻辑页】!T7761-结论【关键目标】!$C$28))</f>
        <v>0</v>
      </c>
      <c r="V7762" s="5">
        <f t="shared" si="1093"/>
        <v>0</v>
      </c>
      <c r="W7762" s="5">
        <f t="shared" si="1094"/>
        <v>8.2485931709999996</v>
      </c>
      <c r="X7762" s="5">
        <f t="shared" si="1097"/>
        <v>0</v>
      </c>
    </row>
    <row r="7763" spans="1:24" x14ac:dyDescent="0.15">
      <c r="A7763" s="7">
        <v>7762</v>
      </c>
      <c r="B7763" s="7">
        <v>11</v>
      </c>
      <c r="C7763" s="7">
        <v>20</v>
      </c>
      <c r="D7763" s="7">
        <v>10</v>
      </c>
      <c r="E7763" s="7">
        <v>324</v>
      </c>
      <c r="F7763" s="7">
        <v>4</v>
      </c>
      <c r="G7763" s="7">
        <v>176.3</v>
      </c>
      <c r="H7763" s="7">
        <f t="shared" si="1089"/>
        <v>1</v>
      </c>
      <c r="I7763" s="16">
        <f t="shared" si="1090"/>
        <v>45250</v>
      </c>
      <c r="J7763" s="17">
        <v>0.70809999999999995</v>
      </c>
      <c r="K7763" s="18">
        <f>G7763*结论【关键目标】!C$27*0.7735*0.001</f>
        <v>16.364166000000001</v>
      </c>
      <c r="L7763" s="5">
        <v>0</v>
      </c>
      <c r="M7763" s="5">
        <f>ABS(IF(L7763&lt;=0,L7763/耗电量关键数据!$B$6/1000,L7763/耗电量关键数据!$B$5/1000))</f>
        <v>0</v>
      </c>
      <c r="N7763" s="5">
        <f>电气设备逐时使用率计算!H7739</f>
        <v>22.208055000000002</v>
      </c>
      <c r="O7763" s="5">
        <f>灯光逐时使用率计算!H7739</f>
        <v>11.844296</v>
      </c>
      <c r="P7763" s="19">
        <f t="shared" si="1091"/>
        <v>34.052351000000002</v>
      </c>
      <c r="Q7763" s="19">
        <f t="shared" si="1095"/>
        <v>0</v>
      </c>
      <c r="R7763" s="20">
        <f t="shared" si="1092"/>
        <v>16.364166000000001</v>
      </c>
      <c r="S7763" s="20">
        <f t="shared" si="1096"/>
        <v>0</v>
      </c>
      <c r="T7763" s="20">
        <f>IF((T7762+R7763)&lt;0,0,IF((T7762+R7763)&gt;结论【关键目标】!C$28,结论【关键目标】!C$28,T7762+R7763))</f>
        <v>22</v>
      </c>
      <c r="U7763" s="19">
        <f>IF((T7762+R7763)&lt;结论【关键目标】!$C$28,0,(发电量计算【计算逻辑页】!R7763+发电量计算【计算逻辑页】!T7762-结论【关键目标】!$C$28))</f>
        <v>9.0668539999999993</v>
      </c>
      <c r="V7763" s="5">
        <f t="shared" si="1093"/>
        <v>3.1733988999999996</v>
      </c>
      <c r="W7763" s="5">
        <f t="shared" si="1094"/>
        <v>11.5874659446</v>
      </c>
      <c r="X7763" s="5">
        <f t="shared" si="1097"/>
        <v>0</v>
      </c>
    </row>
    <row r="7764" spans="1:24" x14ac:dyDescent="0.15">
      <c r="A7764" s="7">
        <v>7763</v>
      </c>
      <c r="B7764" s="7">
        <v>11</v>
      </c>
      <c r="C7764" s="7">
        <v>20</v>
      </c>
      <c r="D7764" s="7">
        <v>11</v>
      </c>
      <c r="E7764" s="7">
        <v>324</v>
      </c>
      <c r="F7764" s="7">
        <v>6</v>
      </c>
      <c r="G7764" s="7">
        <v>308.7</v>
      </c>
      <c r="H7764" s="7">
        <f t="shared" si="1089"/>
        <v>1</v>
      </c>
      <c r="I7764" s="16">
        <f t="shared" si="1090"/>
        <v>45250</v>
      </c>
      <c r="J7764" s="17">
        <v>1.2267999999999999</v>
      </c>
      <c r="K7764" s="18">
        <f>G7764*结论【关键目标】!C$27*0.7735*0.001</f>
        <v>28.653534000000001</v>
      </c>
      <c r="L7764" s="5">
        <v>0</v>
      </c>
      <c r="M7764" s="5">
        <f>ABS(IF(L7764&lt;=0,L7764/耗电量关键数据!$B$6/1000,L7764/耗电量关键数据!$B$5/1000))</f>
        <v>0</v>
      </c>
      <c r="N7764" s="5">
        <f>电气设备逐时使用率计算!H7740</f>
        <v>22.208055000000002</v>
      </c>
      <c r="O7764" s="5">
        <f>灯光逐时使用率计算!H7740</f>
        <v>11.844296</v>
      </c>
      <c r="P7764" s="19">
        <f t="shared" si="1091"/>
        <v>34.052351000000002</v>
      </c>
      <c r="Q7764" s="19">
        <f t="shared" si="1095"/>
        <v>34.052351000000002</v>
      </c>
      <c r="R7764" s="20">
        <f t="shared" si="1092"/>
        <v>-5.3988170000000011</v>
      </c>
      <c r="S7764" s="20">
        <f t="shared" si="1096"/>
        <v>5.3988170000000011</v>
      </c>
      <c r="T7764" s="20">
        <f>IF((T7763+R7764)&lt;0,0,IF((T7763+R7764)&gt;结论【关键目标】!C$28,结论【关键目标】!C$28,T7763+R7764))</f>
        <v>16.601182999999999</v>
      </c>
      <c r="U7764" s="19">
        <f>IF((T7763+R7764)&lt;结论【关键目标】!$C$28,0,(发电量计算【计算逻辑页】!R7764+发电量计算【计算逻辑页】!T7763-结论【关键目标】!$C$28))</f>
        <v>0</v>
      </c>
      <c r="V7764" s="5">
        <f t="shared" si="1093"/>
        <v>0</v>
      </c>
      <c r="W7764" s="5">
        <f t="shared" si="1094"/>
        <v>35.1521555112</v>
      </c>
      <c r="X7764" s="5">
        <f t="shared" si="1097"/>
        <v>4.7336827456000004</v>
      </c>
    </row>
    <row r="7765" spans="1:24" x14ac:dyDescent="0.15">
      <c r="A7765" s="7">
        <v>7764</v>
      </c>
      <c r="B7765" s="7">
        <v>11</v>
      </c>
      <c r="C7765" s="7">
        <v>20</v>
      </c>
      <c r="D7765" s="7">
        <v>12</v>
      </c>
      <c r="E7765" s="7">
        <v>324</v>
      </c>
      <c r="F7765" s="7">
        <v>7.6</v>
      </c>
      <c r="G7765" s="7">
        <v>359.7</v>
      </c>
      <c r="H7765" s="7">
        <f t="shared" si="1089"/>
        <v>1</v>
      </c>
      <c r="I7765" s="16">
        <f t="shared" si="1090"/>
        <v>45250</v>
      </c>
      <c r="J7765" s="17">
        <v>1.2267999999999999</v>
      </c>
      <c r="K7765" s="18">
        <f>G7765*结论【关键目标】!C$27*0.7735*0.001</f>
        <v>33.387354000000002</v>
      </c>
      <c r="L7765" s="5">
        <v>0</v>
      </c>
      <c r="M7765" s="5">
        <f>ABS(IF(L7765&lt;=0,L7765/耗电量关键数据!$B$6/1000,L7765/耗电量关键数据!$B$5/1000))</f>
        <v>0</v>
      </c>
      <c r="N7765" s="5">
        <f>电气设备逐时使用率计算!H7741</f>
        <v>11.688450000000001</v>
      </c>
      <c r="O7765" s="5">
        <f>灯光逐时使用率计算!H7741</f>
        <v>9.9741440000000008</v>
      </c>
      <c r="P7765" s="19">
        <f t="shared" si="1091"/>
        <v>21.662594000000002</v>
      </c>
      <c r="Q7765" s="19">
        <f t="shared" si="1095"/>
        <v>21.662594000000002</v>
      </c>
      <c r="R7765" s="20">
        <f t="shared" si="1092"/>
        <v>11.72476</v>
      </c>
      <c r="S7765" s="20">
        <f t="shared" si="1096"/>
        <v>0</v>
      </c>
      <c r="T7765" s="20">
        <f>IF((T7764+R7765)&lt;0,0,IF((T7764+R7765)&gt;结论【关键目标】!C$28,结论【关键目标】!C$28,T7764+R7765))</f>
        <v>22</v>
      </c>
      <c r="U7765" s="19">
        <f>IF((T7764+R7765)&lt;结论【关键目标】!$C$28,0,(发电量计算【计算逻辑页】!R7765+发电量计算【计算逻辑页】!T7764-结论【关键目标】!$C$28))</f>
        <v>6.3259429999999988</v>
      </c>
      <c r="V7765" s="5">
        <f t="shared" si="1093"/>
        <v>2.2140800499999993</v>
      </c>
      <c r="W7765" s="5">
        <f t="shared" si="1094"/>
        <v>26.5756703192</v>
      </c>
      <c r="X7765" s="5">
        <f t="shared" si="1097"/>
        <v>0</v>
      </c>
    </row>
    <row r="7766" spans="1:24" x14ac:dyDescent="0.15">
      <c r="A7766" s="7">
        <v>7765</v>
      </c>
      <c r="B7766" s="7">
        <v>11</v>
      </c>
      <c r="C7766" s="7">
        <v>20</v>
      </c>
      <c r="D7766" s="7">
        <v>13</v>
      </c>
      <c r="E7766" s="7">
        <v>324</v>
      </c>
      <c r="F7766" s="7">
        <v>9</v>
      </c>
      <c r="G7766" s="7">
        <v>336.3</v>
      </c>
      <c r="H7766" s="7">
        <f t="shared" si="1089"/>
        <v>1</v>
      </c>
      <c r="I7766" s="16">
        <f t="shared" si="1090"/>
        <v>45250</v>
      </c>
      <c r="J7766" s="17">
        <v>1.2267999999999999</v>
      </c>
      <c r="K7766" s="18">
        <f>G7766*结论【关键目标】!C$27*0.7735*0.001</f>
        <v>31.215366</v>
      </c>
      <c r="L7766" s="5">
        <v>0</v>
      </c>
      <c r="M7766" s="5">
        <f>ABS(IF(L7766&lt;=0,L7766/耗电量关键数据!$B$6/1000,L7766/耗电量关键数据!$B$5/1000))</f>
        <v>0</v>
      </c>
      <c r="N7766" s="5">
        <f>电气设备逐时使用率计算!H7742</f>
        <v>11.688450000000001</v>
      </c>
      <c r="O7766" s="5">
        <f>灯光逐时使用率计算!H7742</f>
        <v>9.9741440000000008</v>
      </c>
      <c r="P7766" s="19">
        <f t="shared" si="1091"/>
        <v>21.662594000000002</v>
      </c>
      <c r="Q7766" s="19">
        <f t="shared" si="1095"/>
        <v>21.662594000000002</v>
      </c>
      <c r="R7766" s="20">
        <f t="shared" si="1092"/>
        <v>9.5527719999999974</v>
      </c>
      <c r="S7766" s="20">
        <f t="shared" si="1096"/>
        <v>0</v>
      </c>
      <c r="T7766" s="20">
        <f>IF((T7765+R7766)&lt;0,0,IF((T7765+R7766)&gt;结论【关键目标】!C$28,结论【关键目标】!C$28,T7765+R7766))</f>
        <v>22</v>
      </c>
      <c r="U7766" s="19">
        <f>IF((T7765+R7766)&lt;结论【关键目标】!$C$28,0,(发电量计算【计算逻辑页】!R7766+发电量计算【计算逻辑页】!T7765-结论【关键目标】!$C$28))</f>
        <v>9.5527719999999974</v>
      </c>
      <c r="V7766" s="5">
        <f t="shared" si="1093"/>
        <v>3.3434701999999987</v>
      </c>
      <c r="W7766" s="5">
        <f t="shared" si="1094"/>
        <v>26.5756703192</v>
      </c>
      <c r="X7766" s="5">
        <f t="shared" si="1097"/>
        <v>0</v>
      </c>
    </row>
    <row r="7767" spans="1:24" x14ac:dyDescent="0.15">
      <c r="A7767" s="7">
        <v>7766</v>
      </c>
      <c r="B7767" s="7">
        <v>11</v>
      </c>
      <c r="C7767" s="7">
        <v>20</v>
      </c>
      <c r="D7767" s="7">
        <v>14</v>
      </c>
      <c r="E7767" s="7">
        <v>324</v>
      </c>
      <c r="F7767" s="7">
        <v>10</v>
      </c>
      <c r="G7767" s="7">
        <v>266.3</v>
      </c>
      <c r="H7767" s="7">
        <f t="shared" si="1089"/>
        <v>1</v>
      </c>
      <c r="I7767" s="16">
        <f t="shared" si="1090"/>
        <v>45250</v>
      </c>
      <c r="J7767" s="17">
        <v>1.2267999999999999</v>
      </c>
      <c r="K7767" s="18">
        <f>G7767*结论【关键目标】!C$27*0.7735*0.001</f>
        <v>24.717966000000001</v>
      </c>
      <c r="L7767" s="5">
        <v>0</v>
      </c>
      <c r="M7767" s="5">
        <f>ABS(IF(L7767&lt;=0,L7767/耗电量关键数据!$B$6/1000,L7767/耗电量关键数据!$B$5/1000))</f>
        <v>0</v>
      </c>
      <c r="N7767" s="5">
        <f>电气设备逐时使用率计算!H7743</f>
        <v>22.208055000000002</v>
      </c>
      <c r="O7767" s="5">
        <f>灯光逐时使用率计算!H7743</f>
        <v>11.844296</v>
      </c>
      <c r="P7767" s="19">
        <f t="shared" si="1091"/>
        <v>34.052351000000002</v>
      </c>
      <c r="Q7767" s="19">
        <f t="shared" si="1095"/>
        <v>34.052351000000002</v>
      </c>
      <c r="R7767" s="20">
        <f t="shared" si="1092"/>
        <v>-9.334385000000001</v>
      </c>
      <c r="S7767" s="20">
        <f t="shared" si="1096"/>
        <v>9.334385000000001</v>
      </c>
      <c r="T7767" s="20">
        <f>IF((T7766+R7767)&lt;0,0,IF((T7766+R7767)&gt;结论【关键目标】!C$28,结论【关键目标】!C$28,T7766+R7767))</f>
        <v>12.665614999999999</v>
      </c>
      <c r="U7767" s="19">
        <f>IF((T7766+R7767)&lt;结论【关键目标】!$C$28,0,(发电量计算【计算逻辑页】!R7767+发电量计算【计算逻辑页】!T7766-结论【关键目标】!$C$28))</f>
        <v>0</v>
      </c>
      <c r="V7767" s="5">
        <f t="shared" si="1093"/>
        <v>0</v>
      </c>
      <c r="W7767" s="5">
        <f t="shared" si="1094"/>
        <v>30.324000688799998</v>
      </c>
      <c r="X7767" s="5">
        <f t="shared" si="1097"/>
        <v>8.1843887679999998</v>
      </c>
    </row>
    <row r="7768" spans="1:24" x14ac:dyDescent="0.15">
      <c r="A7768" s="7">
        <v>7767</v>
      </c>
      <c r="B7768" s="7">
        <v>11</v>
      </c>
      <c r="C7768" s="7">
        <v>20</v>
      </c>
      <c r="D7768" s="7">
        <v>15</v>
      </c>
      <c r="E7768" s="7">
        <v>324</v>
      </c>
      <c r="F7768" s="7">
        <v>8.6999999999999993</v>
      </c>
      <c r="G7768" s="7">
        <v>137.5</v>
      </c>
      <c r="H7768" s="7">
        <f t="shared" si="1089"/>
        <v>1</v>
      </c>
      <c r="I7768" s="16">
        <f t="shared" si="1090"/>
        <v>45250</v>
      </c>
      <c r="J7768" s="17">
        <v>1.2267999999999999</v>
      </c>
      <c r="K7768" s="18">
        <f>G7768*结论【关键目标】!C$27*0.7735*0.001</f>
        <v>12.76275</v>
      </c>
      <c r="L7768" s="5">
        <v>0</v>
      </c>
      <c r="M7768" s="5">
        <f>ABS(IF(L7768&lt;=0,L7768/耗电量关键数据!$B$6/1000,L7768/耗电量关键数据!$B$5/1000))</f>
        <v>0</v>
      </c>
      <c r="N7768" s="5">
        <f>电气设备逐时使用率计算!H7744</f>
        <v>22.208055000000002</v>
      </c>
      <c r="O7768" s="5">
        <f>灯光逐时使用率计算!H7744</f>
        <v>11.844296</v>
      </c>
      <c r="P7768" s="19">
        <f t="shared" si="1091"/>
        <v>34.052351000000002</v>
      </c>
      <c r="Q7768" s="19">
        <f t="shared" si="1095"/>
        <v>34.052351000000002</v>
      </c>
      <c r="R7768" s="20">
        <f t="shared" si="1092"/>
        <v>-21.289601000000001</v>
      </c>
      <c r="S7768" s="20">
        <f t="shared" si="1096"/>
        <v>21.289601000000001</v>
      </c>
      <c r="T7768" s="20">
        <f>IF((T7767+R7768)&lt;0,0,IF((T7767+R7768)&gt;结论【关键目标】!C$28,结论【关键目标】!C$28,T7767+R7768))</f>
        <v>0</v>
      </c>
      <c r="U7768" s="19">
        <f>IF((T7767+R7768)&lt;结论【关键目标】!$C$28,0,(发电量计算【计算逻辑页】!R7768+发电量计算【计算逻辑页】!T7767-结论【关键目标】!$C$28))</f>
        <v>0</v>
      </c>
      <c r="V7768" s="5">
        <f t="shared" si="1093"/>
        <v>0</v>
      </c>
      <c r="W7768" s="5">
        <f t="shared" si="1094"/>
        <v>15.6573417</v>
      </c>
      <c r="X7768" s="5">
        <f t="shared" si="1097"/>
        <v>0</v>
      </c>
    </row>
    <row r="7769" spans="1:24" x14ac:dyDescent="0.15">
      <c r="A7769" s="7">
        <v>7768</v>
      </c>
      <c r="B7769" s="7">
        <v>11</v>
      </c>
      <c r="C7769" s="7">
        <v>20</v>
      </c>
      <c r="D7769" s="7">
        <v>16</v>
      </c>
      <c r="E7769" s="7">
        <v>324</v>
      </c>
      <c r="F7769" s="7">
        <v>9</v>
      </c>
      <c r="G7769" s="7">
        <v>31.9</v>
      </c>
      <c r="H7769" s="7">
        <f t="shared" si="1089"/>
        <v>1</v>
      </c>
      <c r="I7769" s="16">
        <f t="shared" si="1090"/>
        <v>45250</v>
      </c>
      <c r="J7769" s="17">
        <v>0.70809999999999995</v>
      </c>
      <c r="K7769" s="18">
        <f>G7769*结论【关键目标】!C$27*0.7735*0.001</f>
        <v>2.9609580000000002</v>
      </c>
      <c r="L7769" s="5">
        <v>0</v>
      </c>
      <c r="M7769" s="5">
        <f>ABS(IF(L7769&lt;=0,L7769/耗电量关键数据!$B$6/1000,L7769/耗电量关键数据!$B$5/1000))</f>
        <v>0</v>
      </c>
      <c r="N7769" s="5">
        <f>电气设备逐时使用率计算!H7745</f>
        <v>22.208055000000002</v>
      </c>
      <c r="O7769" s="5">
        <f>灯光逐时使用率计算!H7745</f>
        <v>11.844296</v>
      </c>
      <c r="P7769" s="19">
        <f t="shared" si="1091"/>
        <v>34.052351000000002</v>
      </c>
      <c r="Q7769" s="19">
        <f t="shared" si="1095"/>
        <v>0</v>
      </c>
      <c r="R7769" s="20">
        <f t="shared" si="1092"/>
        <v>2.9609580000000002</v>
      </c>
      <c r="S7769" s="20">
        <f t="shared" si="1096"/>
        <v>0</v>
      </c>
      <c r="T7769" s="20">
        <f>IF((T7768+R7769)&lt;0,0,IF((T7768+R7769)&gt;结论【关键目标】!C$28,结论【关键目标】!C$28,T7768+R7769))</f>
        <v>2.9609580000000002</v>
      </c>
      <c r="U7769" s="19">
        <f>IF((T7768+R7769)&lt;结论【关键目标】!$C$28,0,(发电量计算【计算逻辑页】!R7769+发电量计算【计算逻辑页】!T7768-结论【关键目标】!$C$28))</f>
        <v>0</v>
      </c>
      <c r="V7769" s="5">
        <f t="shared" si="1093"/>
        <v>0</v>
      </c>
      <c r="W7769" s="5">
        <f t="shared" si="1094"/>
        <v>2.0966543598</v>
      </c>
      <c r="X7769" s="5">
        <f t="shared" si="1097"/>
        <v>0</v>
      </c>
    </row>
    <row r="7770" spans="1:24" x14ac:dyDescent="0.15">
      <c r="A7770" s="7">
        <v>7769</v>
      </c>
      <c r="B7770" s="7">
        <v>11</v>
      </c>
      <c r="C7770" s="7">
        <v>20</v>
      </c>
      <c r="D7770" s="7">
        <v>17</v>
      </c>
      <c r="E7770" s="7">
        <v>324</v>
      </c>
      <c r="F7770" s="7">
        <v>8</v>
      </c>
      <c r="G7770" s="7">
        <v>0</v>
      </c>
      <c r="H7770" s="7">
        <f t="shared" si="1089"/>
        <v>1</v>
      </c>
      <c r="I7770" s="16">
        <f t="shared" si="1090"/>
        <v>45250</v>
      </c>
      <c r="J7770" s="17">
        <v>0.70809999999999995</v>
      </c>
      <c r="K7770" s="18">
        <f>G7770*结论【关键目标】!C$27*0.7735*0.001</f>
        <v>0</v>
      </c>
      <c r="L7770" s="5">
        <v>0</v>
      </c>
      <c r="M7770" s="5">
        <f>ABS(IF(L7770&lt;=0,L7770/耗电量关键数据!$B$6/1000,L7770/耗电量关键数据!$B$5/1000))</f>
        <v>0</v>
      </c>
      <c r="N7770" s="5">
        <f>电气设备逐时使用率计算!H7746</f>
        <v>22.208055000000002</v>
      </c>
      <c r="O7770" s="5">
        <f>灯光逐时使用率计算!H7746</f>
        <v>11.844296</v>
      </c>
      <c r="P7770" s="19">
        <f t="shared" si="1091"/>
        <v>34.052351000000002</v>
      </c>
      <c r="Q7770" s="19">
        <f t="shared" si="1095"/>
        <v>0</v>
      </c>
      <c r="R7770" s="20">
        <f t="shared" si="1092"/>
        <v>0</v>
      </c>
      <c r="S7770" s="20">
        <f t="shared" si="1096"/>
        <v>0</v>
      </c>
      <c r="T7770" s="20">
        <f>IF((T7769+R7770)&lt;0,0,IF((T7769+R7770)&gt;结论【关键目标】!C$28,结论【关键目标】!C$28,T7769+R7770))</f>
        <v>2.9609580000000002</v>
      </c>
      <c r="U7770" s="19">
        <f>IF((T7769+R7770)&lt;结论【关键目标】!$C$28,0,(发电量计算【计算逻辑页】!R7770+发电量计算【计算逻辑页】!T7769-结论【关键目标】!$C$28))</f>
        <v>0</v>
      </c>
      <c r="V7770" s="5">
        <f t="shared" si="1093"/>
        <v>0</v>
      </c>
      <c r="W7770" s="5">
        <f t="shared" si="1094"/>
        <v>0</v>
      </c>
      <c r="X7770" s="5">
        <f t="shared" si="1097"/>
        <v>0</v>
      </c>
    </row>
    <row r="7771" spans="1:24" x14ac:dyDescent="0.15">
      <c r="A7771" s="7">
        <v>7770</v>
      </c>
      <c r="B7771" s="7">
        <v>11</v>
      </c>
      <c r="C7771" s="7">
        <v>20</v>
      </c>
      <c r="D7771" s="7">
        <v>18</v>
      </c>
      <c r="E7771" s="7">
        <v>324</v>
      </c>
      <c r="F7771" s="7">
        <v>7.3</v>
      </c>
      <c r="G7771" s="7">
        <v>0</v>
      </c>
      <c r="H7771" s="7">
        <f t="shared" si="1089"/>
        <v>1</v>
      </c>
      <c r="I7771" s="16">
        <f t="shared" si="1090"/>
        <v>45250</v>
      </c>
      <c r="J7771" s="17">
        <v>0.70809999999999995</v>
      </c>
      <c r="K7771" s="18">
        <f>G7771*结论【关键目标】!C$27*0.7735*0.001</f>
        <v>0</v>
      </c>
      <c r="L7771" s="5">
        <v>-10536.95444</v>
      </c>
      <c r="M7771" s="5">
        <f>ABS(IF(L7771&lt;=0,L7771/耗电量关键数据!$B$6/1000,L7771/耗电量关键数据!$B$5/1000))</f>
        <v>4.2147817759999997</v>
      </c>
      <c r="N7771" s="5">
        <f>电气设备逐时使用率计算!H7747</f>
        <v>7.0130699999999999</v>
      </c>
      <c r="O7771" s="5">
        <f>灯光逐时使用率计算!H7747</f>
        <v>3.7403040000000001</v>
      </c>
      <c r="P7771" s="19">
        <f t="shared" si="1091"/>
        <v>14.968155776</v>
      </c>
      <c r="Q7771" s="19">
        <f t="shared" si="1095"/>
        <v>0</v>
      </c>
      <c r="R7771" s="20">
        <f t="shared" si="1092"/>
        <v>0</v>
      </c>
      <c r="S7771" s="20">
        <f t="shared" si="1096"/>
        <v>0</v>
      </c>
      <c r="T7771" s="20">
        <f>IF((T7770+R7771)&lt;0,0,IF((T7770+R7771)&gt;结论【关键目标】!C$28,结论【关键目标】!C$28,T7770+R7771))</f>
        <v>2.9609580000000002</v>
      </c>
      <c r="U7771" s="19">
        <f>IF((T7770+R7771)&lt;结论【关键目标】!$C$28,0,(发电量计算【计算逻辑页】!R7771+发电量计算【计算逻辑页】!T7770-结论【关键目标】!$C$28))</f>
        <v>0</v>
      </c>
      <c r="V7771" s="5">
        <f t="shared" si="1093"/>
        <v>0</v>
      </c>
      <c r="W7771" s="5">
        <f t="shared" si="1094"/>
        <v>0</v>
      </c>
      <c r="X7771" s="5">
        <f t="shared" si="1097"/>
        <v>0</v>
      </c>
    </row>
    <row r="7772" spans="1:24" x14ac:dyDescent="0.15">
      <c r="A7772" s="7">
        <v>7771</v>
      </c>
      <c r="B7772" s="7">
        <v>11</v>
      </c>
      <c r="C7772" s="7">
        <v>20</v>
      </c>
      <c r="D7772" s="7">
        <v>19</v>
      </c>
      <c r="E7772" s="7">
        <v>324</v>
      </c>
      <c r="F7772" s="7">
        <v>6</v>
      </c>
      <c r="G7772" s="7">
        <v>0</v>
      </c>
      <c r="H7772" s="7">
        <f t="shared" si="1089"/>
        <v>1</v>
      </c>
      <c r="I7772" s="16">
        <f t="shared" si="1090"/>
        <v>45250</v>
      </c>
      <c r="J7772" s="17">
        <v>1.2267999999999999</v>
      </c>
      <c r="K7772" s="18">
        <f>G7772*结论【关键目标】!C$27*0.7735*0.001</f>
        <v>0</v>
      </c>
      <c r="L7772" s="5">
        <v>-3641.534529</v>
      </c>
      <c r="M7772" s="5">
        <f>ABS(IF(L7772&lt;=0,L7772/耗电量关键数据!$B$6/1000,L7772/耗电量关键数据!$B$5/1000))</f>
        <v>1.4566138116</v>
      </c>
      <c r="N7772" s="5">
        <f>电气设备逐时使用率计算!H7748</f>
        <v>7.0130699999999999</v>
      </c>
      <c r="O7772" s="5">
        <f>灯光逐时使用率计算!H7748</f>
        <v>3.7403040000000001</v>
      </c>
      <c r="P7772" s="19">
        <f t="shared" si="1091"/>
        <v>12.2099878116</v>
      </c>
      <c r="Q7772" s="19">
        <f t="shared" si="1095"/>
        <v>12.2099878116</v>
      </c>
      <c r="R7772" s="20">
        <f t="shared" si="1092"/>
        <v>-12.2099878116</v>
      </c>
      <c r="S7772" s="20">
        <f t="shared" si="1096"/>
        <v>12.2099878116</v>
      </c>
      <c r="T7772" s="20">
        <f>IF((T7771+R7772)&lt;0,0,IF((T7771+R7772)&gt;结论【关键目标】!C$28,结论【关键目标】!C$28,T7771+R7772))</f>
        <v>0</v>
      </c>
      <c r="U7772" s="19">
        <f>IF((T7771+R7772)&lt;结论【关键目标】!$C$28,0,(发电量计算【计算逻辑页】!R7772+发电量计算【计算逻辑页】!T7771-结论【关键目标】!$C$28))</f>
        <v>0</v>
      </c>
      <c r="V7772" s="5">
        <f t="shared" si="1093"/>
        <v>0</v>
      </c>
      <c r="W7772" s="5">
        <f t="shared" si="1094"/>
        <v>0</v>
      </c>
      <c r="X7772" s="5">
        <f t="shared" si="1097"/>
        <v>0</v>
      </c>
    </row>
    <row r="7773" spans="1:24" x14ac:dyDescent="0.15">
      <c r="A7773" s="7">
        <v>7772</v>
      </c>
      <c r="B7773" s="7">
        <v>11</v>
      </c>
      <c r="C7773" s="7">
        <v>20</v>
      </c>
      <c r="D7773" s="7">
        <v>20</v>
      </c>
      <c r="E7773" s="7">
        <v>324</v>
      </c>
      <c r="F7773" s="7">
        <v>5.7</v>
      </c>
      <c r="G7773" s="7">
        <v>0</v>
      </c>
      <c r="H7773" s="7">
        <f t="shared" si="1089"/>
        <v>1</v>
      </c>
      <c r="I7773" s="16">
        <f t="shared" si="1090"/>
        <v>45250</v>
      </c>
      <c r="J7773" s="17">
        <v>1.2267999999999999</v>
      </c>
      <c r="K7773" s="18">
        <f>G7773*结论【关键目标】!C$27*0.7735*0.001</f>
        <v>0</v>
      </c>
      <c r="L7773" s="5">
        <v>-14245.332759999999</v>
      </c>
      <c r="M7773" s="5">
        <f>ABS(IF(L7773&lt;=0,L7773/耗电量关键数据!$B$6/1000,L7773/耗电量关键数据!$B$5/1000))</f>
        <v>5.6981331039999992</v>
      </c>
      <c r="N7773" s="5">
        <f>电气设备逐时使用率计算!H7749</f>
        <v>1.1688450000000001</v>
      </c>
      <c r="O7773" s="5">
        <f>灯光逐时使用率计算!H7749</f>
        <v>0.37403039999999999</v>
      </c>
      <c r="P7773" s="19">
        <f t="shared" si="1091"/>
        <v>7.241008503999999</v>
      </c>
      <c r="Q7773" s="19">
        <f t="shared" si="1095"/>
        <v>7.241008503999999</v>
      </c>
      <c r="R7773" s="20">
        <f t="shared" si="1092"/>
        <v>-7.241008503999999</v>
      </c>
      <c r="S7773" s="20">
        <f t="shared" si="1096"/>
        <v>7.241008503999999</v>
      </c>
      <c r="T7773" s="20">
        <f>IF((T7772+R7773)&lt;0,0,IF((T7772+R7773)&gt;结论【关键目标】!C$28,结论【关键目标】!C$28,T7772+R7773))</f>
        <v>0</v>
      </c>
      <c r="U7773" s="19">
        <f>IF((T7772+R7773)&lt;结论【关键目标】!$C$28,0,(发电量计算【计算逻辑页】!R7773+发电量计算【计算逻辑页】!T7772-结论【关键目标】!$C$28))</f>
        <v>0</v>
      </c>
      <c r="V7773" s="5">
        <f t="shared" si="1093"/>
        <v>0</v>
      </c>
      <c r="W7773" s="5">
        <f t="shared" si="1094"/>
        <v>0</v>
      </c>
      <c r="X7773" s="5">
        <f t="shared" si="1097"/>
        <v>0</v>
      </c>
    </row>
    <row r="7774" spans="1:24" x14ac:dyDescent="0.15">
      <c r="A7774" s="7">
        <v>7773</v>
      </c>
      <c r="B7774" s="7">
        <v>11</v>
      </c>
      <c r="C7774" s="7">
        <v>20</v>
      </c>
      <c r="D7774" s="7">
        <v>21</v>
      </c>
      <c r="E7774" s="7">
        <v>324</v>
      </c>
      <c r="F7774" s="7">
        <v>5.7</v>
      </c>
      <c r="G7774" s="7">
        <v>0</v>
      </c>
      <c r="H7774" s="7">
        <f t="shared" si="1089"/>
        <v>1</v>
      </c>
      <c r="I7774" s="16">
        <f t="shared" si="1090"/>
        <v>45250</v>
      </c>
      <c r="J7774" s="17">
        <v>1.2267999999999999</v>
      </c>
      <c r="K7774" s="18">
        <f>G7774*结论【关键目标】!C$27*0.7735*0.001</f>
        <v>0</v>
      </c>
      <c r="L7774" s="5">
        <v>-18059.26584</v>
      </c>
      <c r="M7774" s="5">
        <f>ABS(IF(L7774&lt;=0,L7774/耗电量关键数据!$B$6/1000,L7774/耗电量关键数据!$B$5/1000))</f>
        <v>7.2237063360000002</v>
      </c>
      <c r="N7774" s="5">
        <f>电气设备逐时使用率计算!H7750</f>
        <v>1.1688450000000001</v>
      </c>
      <c r="O7774" s="5">
        <f>灯光逐时使用率计算!H7750</f>
        <v>0.37403039999999999</v>
      </c>
      <c r="P7774" s="19">
        <f t="shared" si="1091"/>
        <v>8.7665817360000009</v>
      </c>
      <c r="Q7774" s="19">
        <f t="shared" si="1095"/>
        <v>8.7665817360000009</v>
      </c>
      <c r="R7774" s="20">
        <f t="shared" si="1092"/>
        <v>-8.7665817360000009</v>
      </c>
      <c r="S7774" s="20">
        <f t="shared" si="1096"/>
        <v>8.7665817360000009</v>
      </c>
      <c r="T7774" s="20">
        <f>IF((T7773+R7774)&lt;0,0,IF((T7773+R7774)&gt;结论【关键目标】!C$28,结论【关键目标】!C$28,T7773+R7774))</f>
        <v>0</v>
      </c>
      <c r="U7774" s="19">
        <f>IF((T7773+R7774)&lt;结论【关键目标】!$C$28,0,(发电量计算【计算逻辑页】!R7774+发电量计算【计算逻辑页】!T7773-结论【关键目标】!$C$28))</f>
        <v>0</v>
      </c>
      <c r="V7774" s="5">
        <f t="shared" si="1093"/>
        <v>0</v>
      </c>
      <c r="W7774" s="5">
        <f t="shared" si="1094"/>
        <v>0</v>
      </c>
      <c r="X7774" s="5">
        <f t="shared" si="1097"/>
        <v>0</v>
      </c>
    </row>
    <row r="7775" spans="1:24" x14ac:dyDescent="0.15">
      <c r="A7775" s="7">
        <v>7774</v>
      </c>
      <c r="B7775" s="7">
        <v>11</v>
      </c>
      <c r="C7775" s="7">
        <v>20</v>
      </c>
      <c r="D7775" s="7">
        <v>22</v>
      </c>
      <c r="E7775" s="7">
        <v>324</v>
      </c>
      <c r="F7775" s="7">
        <v>4</v>
      </c>
      <c r="G7775" s="7">
        <v>0</v>
      </c>
      <c r="H7775" s="7">
        <f t="shared" si="1089"/>
        <v>1</v>
      </c>
      <c r="I7775" s="16">
        <f t="shared" si="1090"/>
        <v>45250</v>
      </c>
      <c r="J7775" s="17">
        <v>0.70809999999999995</v>
      </c>
      <c r="K7775" s="18">
        <f>G7775*结论【关键目标】!C$27*0.7735*0.001</f>
        <v>0</v>
      </c>
      <c r="L7775" s="5">
        <v>-20283.86579</v>
      </c>
      <c r="M7775" s="5">
        <f>ABS(IF(L7775&lt;=0,L7775/耗电量关键数据!$B$6/1000,L7775/耗电量关键数据!$B$5/1000))</f>
        <v>8.1135463160000008</v>
      </c>
      <c r="N7775" s="5">
        <f>电气设备逐时使用率计算!H7751</f>
        <v>1.1688450000000001</v>
      </c>
      <c r="O7775" s="5">
        <f>灯光逐时使用率计算!H7751</f>
        <v>0.37403039999999999</v>
      </c>
      <c r="P7775" s="19">
        <f t="shared" si="1091"/>
        <v>9.6564217160000023</v>
      </c>
      <c r="Q7775" s="19">
        <f t="shared" si="1095"/>
        <v>0</v>
      </c>
      <c r="R7775" s="20">
        <f t="shared" si="1092"/>
        <v>0</v>
      </c>
      <c r="S7775" s="20">
        <f t="shared" si="1096"/>
        <v>0</v>
      </c>
      <c r="T7775" s="20">
        <f>IF((T7774+R7775)&lt;0,0,IF((T7774+R7775)&gt;结论【关键目标】!C$28,结论【关键目标】!C$28,T7774+R7775))</f>
        <v>0</v>
      </c>
      <c r="U7775" s="19">
        <f>IF((T7774+R7775)&lt;结论【关键目标】!$C$28,0,(发电量计算【计算逻辑页】!R7775+发电量计算【计算逻辑页】!T7774-结论【关键目标】!$C$28))</f>
        <v>0</v>
      </c>
      <c r="V7775" s="5">
        <f t="shared" si="1093"/>
        <v>0</v>
      </c>
      <c r="W7775" s="5">
        <f t="shared" si="1094"/>
        <v>0</v>
      </c>
      <c r="X7775" s="5">
        <f t="shared" si="1097"/>
        <v>0</v>
      </c>
    </row>
    <row r="7776" spans="1:24" x14ac:dyDescent="0.15">
      <c r="A7776" s="7">
        <v>7775</v>
      </c>
      <c r="B7776" s="7">
        <v>11</v>
      </c>
      <c r="C7776" s="7">
        <v>20</v>
      </c>
      <c r="D7776" s="7">
        <v>23</v>
      </c>
      <c r="E7776" s="7">
        <v>324</v>
      </c>
      <c r="F7776" s="7">
        <v>3</v>
      </c>
      <c r="G7776" s="7">
        <v>0</v>
      </c>
      <c r="H7776" s="7">
        <f t="shared" si="1089"/>
        <v>1</v>
      </c>
      <c r="I7776" s="16">
        <f t="shared" si="1090"/>
        <v>45250</v>
      </c>
      <c r="J7776" s="17">
        <v>0.70809999999999995</v>
      </c>
      <c r="K7776" s="18">
        <f>G7776*结论【关键目标】!C$27*0.7735*0.001</f>
        <v>0</v>
      </c>
      <c r="L7776" s="5">
        <v>-21688.680789999999</v>
      </c>
      <c r="M7776" s="5">
        <f>ABS(IF(L7776&lt;=0,L7776/耗电量关键数据!$B$6/1000,L7776/耗电量关键数据!$B$5/1000))</f>
        <v>8.6754723159999987</v>
      </c>
      <c r="N7776" s="5">
        <f>电气设备逐时使用率计算!H7752</f>
        <v>1.1688450000000001</v>
      </c>
      <c r="O7776" s="5">
        <f>灯光逐时使用率计算!H7752</f>
        <v>0.37403039999999999</v>
      </c>
      <c r="P7776" s="19">
        <f t="shared" si="1091"/>
        <v>10.218347715999998</v>
      </c>
      <c r="Q7776" s="19">
        <f t="shared" si="1095"/>
        <v>0</v>
      </c>
      <c r="R7776" s="20">
        <f t="shared" si="1092"/>
        <v>0</v>
      </c>
      <c r="S7776" s="20">
        <f t="shared" si="1096"/>
        <v>0</v>
      </c>
      <c r="T7776" s="20">
        <f>IF((T7775+R7776)&lt;0,0,IF((T7775+R7776)&gt;结论【关键目标】!C$28,结论【关键目标】!C$28,T7775+R7776))</f>
        <v>0</v>
      </c>
      <c r="U7776" s="19">
        <f>IF((T7775+R7776)&lt;结论【关键目标】!$C$28,0,(发电量计算【计算逻辑页】!R7776+发电量计算【计算逻辑页】!T7775-结论【关键目标】!$C$28))</f>
        <v>0</v>
      </c>
      <c r="V7776" s="5">
        <f t="shared" si="1093"/>
        <v>0</v>
      </c>
      <c r="W7776" s="5">
        <f t="shared" si="1094"/>
        <v>0</v>
      </c>
      <c r="X7776" s="5">
        <f t="shared" si="1097"/>
        <v>0</v>
      </c>
    </row>
    <row r="7777" spans="1:24" x14ac:dyDescent="0.15">
      <c r="A7777" s="7">
        <v>7776</v>
      </c>
      <c r="B7777" s="7">
        <v>11</v>
      </c>
      <c r="C7777" s="7">
        <v>20</v>
      </c>
      <c r="D7777" s="7">
        <v>24</v>
      </c>
      <c r="E7777" s="7">
        <v>324</v>
      </c>
      <c r="F7777" s="7">
        <v>5</v>
      </c>
      <c r="G7777" s="7">
        <v>0</v>
      </c>
      <c r="H7777" s="7">
        <f t="shared" si="1089"/>
        <v>1</v>
      </c>
      <c r="I7777" s="16">
        <f t="shared" si="1090"/>
        <v>45250</v>
      </c>
      <c r="J7777" s="17">
        <v>0.2407</v>
      </c>
      <c r="K7777" s="18">
        <f>G7777*结论【关键目标】!C$27*0.7735*0.001</f>
        <v>0</v>
      </c>
      <c r="L7777" s="5">
        <v>-23625.445640000002</v>
      </c>
      <c r="M7777" s="5">
        <f>ABS(IF(L7777&lt;=0,L7777/耗电量关键数据!$B$6/1000,L7777/耗电量关键数据!$B$5/1000))</f>
        <v>9.4501782560000009</v>
      </c>
      <c r="N7777" s="5">
        <f>电气设备逐时使用率计算!H7753</f>
        <v>1.1688450000000001</v>
      </c>
      <c r="O7777" s="5">
        <f>灯光逐时使用率计算!H7753</f>
        <v>0.37403039999999999</v>
      </c>
      <c r="P7777" s="19">
        <f t="shared" si="1091"/>
        <v>10.993053656000003</v>
      </c>
      <c r="Q7777" s="19">
        <f t="shared" si="1095"/>
        <v>0</v>
      </c>
      <c r="R7777" s="20">
        <f t="shared" si="1092"/>
        <v>0</v>
      </c>
      <c r="S7777" s="20">
        <f t="shared" si="1096"/>
        <v>0</v>
      </c>
      <c r="T7777" s="20">
        <f>IF((T7776+R7777)&lt;0,0,IF((T7776+R7777)&gt;结论【关键目标】!C$28,结论【关键目标】!C$28,T7776+R7777))</f>
        <v>0</v>
      </c>
      <c r="U7777" s="19">
        <f>IF((T7776+R7777)&lt;结论【关键目标】!$C$28,0,(发电量计算【计算逻辑页】!R7777+发电量计算【计算逻辑页】!T7776-结论【关键目标】!$C$28))</f>
        <v>0</v>
      </c>
      <c r="V7777" s="5">
        <f t="shared" si="1093"/>
        <v>0</v>
      </c>
      <c r="W7777" s="5">
        <f t="shared" si="1094"/>
        <v>0</v>
      </c>
      <c r="X7777" s="5">
        <f t="shared" si="1097"/>
        <v>0</v>
      </c>
    </row>
    <row r="7778" spans="1:24" x14ac:dyDescent="0.15">
      <c r="A7778" s="7">
        <v>7777</v>
      </c>
      <c r="B7778" s="7">
        <v>11</v>
      </c>
      <c r="C7778" s="7">
        <v>21</v>
      </c>
      <c r="D7778" s="7">
        <v>1</v>
      </c>
      <c r="E7778" s="7">
        <v>325</v>
      </c>
      <c r="F7778" s="7">
        <v>4</v>
      </c>
      <c r="G7778" s="7">
        <v>0</v>
      </c>
      <c r="H7778" s="7">
        <f t="shared" si="1089"/>
        <v>2</v>
      </c>
      <c r="I7778" s="16">
        <f t="shared" si="1090"/>
        <v>45251</v>
      </c>
      <c r="J7778" s="17">
        <v>0.2407</v>
      </c>
      <c r="K7778" s="18">
        <f>G7778*结论【关键目标】!C$27*0.7735*0.001</f>
        <v>0</v>
      </c>
      <c r="L7778" s="5">
        <v>-24681.386930000001</v>
      </c>
      <c r="M7778" s="5">
        <f>ABS(IF(L7778&lt;=0,L7778/耗电量关键数据!$B$6/1000,L7778/耗电量关键数据!$B$5/1000))</f>
        <v>9.8725547719999991</v>
      </c>
      <c r="N7778" s="5">
        <f>电气设备逐时使用率计算!H7754</f>
        <v>1.1688450000000001</v>
      </c>
      <c r="O7778" s="5">
        <f>灯光逐时使用率计算!H7754</f>
        <v>0.37403039999999999</v>
      </c>
      <c r="P7778" s="19">
        <f t="shared" si="1091"/>
        <v>11.415430171999999</v>
      </c>
      <c r="Q7778" s="19">
        <f t="shared" si="1095"/>
        <v>0</v>
      </c>
      <c r="R7778" s="20">
        <f t="shared" si="1092"/>
        <v>0</v>
      </c>
      <c r="S7778" s="20">
        <f t="shared" si="1096"/>
        <v>0</v>
      </c>
      <c r="T7778" s="20">
        <f>IF((T7777+R7778)&lt;0,0,IF((T7777+R7778)&gt;结论【关键目标】!C$28,结论【关键目标】!C$28,T7777+R7778))</f>
        <v>0</v>
      </c>
      <c r="U7778" s="19">
        <f>IF((T7777+R7778)&lt;结论【关键目标】!$C$28,0,(发电量计算【计算逻辑页】!R7778+发电量计算【计算逻辑页】!T7777-结论【关键目标】!$C$28))</f>
        <v>0</v>
      </c>
      <c r="V7778" s="5">
        <f t="shared" si="1093"/>
        <v>0</v>
      </c>
      <c r="W7778" s="5">
        <f t="shared" si="1094"/>
        <v>0</v>
      </c>
      <c r="X7778" s="5">
        <f t="shared" si="1097"/>
        <v>0</v>
      </c>
    </row>
    <row r="7779" spans="1:24" x14ac:dyDescent="0.15">
      <c r="A7779" s="7">
        <v>7778</v>
      </c>
      <c r="B7779" s="7">
        <v>11</v>
      </c>
      <c r="C7779" s="7">
        <v>21</v>
      </c>
      <c r="D7779" s="7">
        <v>2</v>
      </c>
      <c r="E7779" s="7">
        <v>325</v>
      </c>
      <c r="F7779" s="7">
        <v>4.0999999999999996</v>
      </c>
      <c r="G7779" s="7">
        <v>0</v>
      </c>
      <c r="H7779" s="7">
        <f t="shared" si="1089"/>
        <v>2</v>
      </c>
      <c r="I7779" s="16">
        <f t="shared" si="1090"/>
        <v>45251</v>
      </c>
      <c r="J7779" s="17">
        <v>0.2407</v>
      </c>
      <c r="K7779" s="18">
        <f>G7779*结论【关键目标】!C$27*0.7735*0.001</f>
        <v>0</v>
      </c>
      <c r="L7779" s="5">
        <v>-26203.214919999999</v>
      </c>
      <c r="M7779" s="5">
        <f>ABS(IF(L7779&lt;=0,L7779/耗电量关键数据!$B$6/1000,L7779/耗电量关键数据!$B$5/1000))</f>
        <v>10.481285968</v>
      </c>
      <c r="N7779" s="5">
        <f>电气设备逐时使用率计算!H7755</f>
        <v>1.1688450000000001</v>
      </c>
      <c r="O7779" s="5">
        <f>灯光逐时使用率计算!H7755</f>
        <v>0.37403039999999999</v>
      </c>
      <c r="P7779" s="19">
        <f t="shared" si="1091"/>
        <v>12.024161368</v>
      </c>
      <c r="Q7779" s="19">
        <f t="shared" si="1095"/>
        <v>0</v>
      </c>
      <c r="R7779" s="20">
        <f t="shared" si="1092"/>
        <v>0</v>
      </c>
      <c r="S7779" s="20">
        <f t="shared" si="1096"/>
        <v>0</v>
      </c>
      <c r="T7779" s="20">
        <f>IF((T7778+R7779)&lt;0,0,IF((T7778+R7779)&gt;结论【关键目标】!C$28,结论【关键目标】!C$28,T7778+R7779))</f>
        <v>0</v>
      </c>
      <c r="U7779" s="19">
        <f>IF((T7778+R7779)&lt;结论【关键目标】!$C$28,0,(发电量计算【计算逻辑页】!R7779+发电量计算【计算逻辑页】!T7778-结论【关键目标】!$C$28))</f>
        <v>0</v>
      </c>
      <c r="V7779" s="5">
        <f t="shared" si="1093"/>
        <v>0</v>
      </c>
      <c r="W7779" s="5">
        <f t="shared" si="1094"/>
        <v>0</v>
      </c>
      <c r="X7779" s="5">
        <f t="shared" si="1097"/>
        <v>0</v>
      </c>
    </row>
    <row r="7780" spans="1:24" x14ac:dyDescent="0.15">
      <c r="A7780" s="7">
        <v>7779</v>
      </c>
      <c r="B7780" s="7">
        <v>11</v>
      </c>
      <c r="C7780" s="7">
        <v>21</v>
      </c>
      <c r="D7780" s="7">
        <v>3</v>
      </c>
      <c r="E7780" s="7">
        <v>325</v>
      </c>
      <c r="F7780" s="7">
        <v>4.2</v>
      </c>
      <c r="G7780" s="7">
        <v>0</v>
      </c>
      <c r="H7780" s="7">
        <f t="shared" si="1089"/>
        <v>2</v>
      </c>
      <c r="I7780" s="16">
        <f t="shared" si="1090"/>
        <v>45251</v>
      </c>
      <c r="J7780" s="17">
        <v>0.2407</v>
      </c>
      <c r="K7780" s="18">
        <f>G7780*结论【关键目标】!C$27*0.7735*0.001</f>
        <v>0</v>
      </c>
      <c r="L7780" s="5">
        <v>-28072.903780000001</v>
      </c>
      <c r="M7780" s="5">
        <f>ABS(IF(L7780&lt;=0,L7780/耗电量关键数据!$B$6/1000,L7780/耗电量关键数据!$B$5/1000))</f>
        <v>11.229161512000001</v>
      </c>
      <c r="N7780" s="5">
        <f>电气设备逐时使用率计算!H7756</f>
        <v>1.1688450000000001</v>
      </c>
      <c r="O7780" s="5">
        <f>灯光逐时使用率计算!H7756</f>
        <v>0.37403039999999999</v>
      </c>
      <c r="P7780" s="19">
        <f t="shared" si="1091"/>
        <v>12.772036912000003</v>
      </c>
      <c r="Q7780" s="19">
        <f t="shared" si="1095"/>
        <v>0</v>
      </c>
      <c r="R7780" s="20">
        <f t="shared" si="1092"/>
        <v>0</v>
      </c>
      <c r="S7780" s="20">
        <f t="shared" si="1096"/>
        <v>0</v>
      </c>
      <c r="T7780" s="20">
        <f>IF((T7779+R7780)&lt;0,0,IF((T7779+R7780)&gt;结论【关键目标】!C$28,结论【关键目标】!C$28,T7779+R7780))</f>
        <v>0</v>
      </c>
      <c r="U7780" s="19">
        <f>IF((T7779+R7780)&lt;结论【关键目标】!$C$28,0,(发电量计算【计算逻辑页】!R7780+发电量计算【计算逻辑页】!T7779-结论【关键目标】!$C$28))</f>
        <v>0</v>
      </c>
      <c r="V7780" s="5">
        <f t="shared" si="1093"/>
        <v>0</v>
      </c>
      <c r="W7780" s="5">
        <f t="shared" si="1094"/>
        <v>0</v>
      </c>
      <c r="X7780" s="5">
        <f t="shared" si="1097"/>
        <v>0</v>
      </c>
    </row>
    <row r="7781" spans="1:24" x14ac:dyDescent="0.15">
      <c r="A7781" s="7">
        <v>7780</v>
      </c>
      <c r="B7781" s="7">
        <v>11</v>
      </c>
      <c r="C7781" s="7">
        <v>21</v>
      </c>
      <c r="D7781" s="7">
        <v>4</v>
      </c>
      <c r="E7781" s="7">
        <v>325</v>
      </c>
      <c r="F7781" s="7">
        <v>4.0999999999999996</v>
      </c>
      <c r="G7781" s="7">
        <v>0</v>
      </c>
      <c r="H7781" s="7">
        <f t="shared" si="1089"/>
        <v>2</v>
      </c>
      <c r="I7781" s="16">
        <f t="shared" si="1090"/>
        <v>45251</v>
      </c>
      <c r="J7781" s="17">
        <v>0.2407</v>
      </c>
      <c r="K7781" s="18">
        <f>G7781*结论【关键目标】!C$27*0.7735*0.001</f>
        <v>0</v>
      </c>
      <c r="L7781" s="5">
        <v>-29693.409309999999</v>
      </c>
      <c r="M7781" s="5">
        <f>ABS(IF(L7781&lt;=0,L7781/耗电量关键数据!$B$6/1000,L7781/耗电量关键数据!$B$5/1000))</f>
        <v>11.877363723999999</v>
      </c>
      <c r="N7781" s="5">
        <f>电气设备逐时使用率计算!H7757</f>
        <v>1.1688450000000001</v>
      </c>
      <c r="O7781" s="5">
        <f>灯光逐时使用率计算!H7757</f>
        <v>0.37403039999999999</v>
      </c>
      <c r="P7781" s="19">
        <f t="shared" si="1091"/>
        <v>13.420239124</v>
      </c>
      <c r="Q7781" s="19">
        <f t="shared" si="1095"/>
        <v>0</v>
      </c>
      <c r="R7781" s="20">
        <f t="shared" si="1092"/>
        <v>0</v>
      </c>
      <c r="S7781" s="20">
        <f t="shared" si="1096"/>
        <v>0</v>
      </c>
      <c r="T7781" s="20">
        <f>IF((T7780+R7781)&lt;0,0,IF((T7780+R7781)&gt;结论【关键目标】!C$28,结论【关键目标】!C$28,T7780+R7781))</f>
        <v>0</v>
      </c>
      <c r="U7781" s="19">
        <f>IF((T7780+R7781)&lt;结论【关键目标】!$C$28,0,(发电量计算【计算逻辑页】!R7781+发电量计算【计算逻辑页】!T7780-结论【关键目标】!$C$28))</f>
        <v>0</v>
      </c>
      <c r="V7781" s="5">
        <f t="shared" si="1093"/>
        <v>0</v>
      </c>
      <c r="W7781" s="5">
        <f t="shared" si="1094"/>
        <v>0</v>
      </c>
      <c r="X7781" s="5">
        <f t="shared" si="1097"/>
        <v>0</v>
      </c>
    </row>
    <row r="7782" spans="1:24" x14ac:dyDescent="0.15">
      <c r="A7782" s="7">
        <v>7781</v>
      </c>
      <c r="B7782" s="7">
        <v>11</v>
      </c>
      <c r="C7782" s="7">
        <v>21</v>
      </c>
      <c r="D7782" s="7">
        <v>5</v>
      </c>
      <c r="E7782" s="7">
        <v>325</v>
      </c>
      <c r="F7782" s="7">
        <v>4</v>
      </c>
      <c r="G7782" s="7">
        <v>0</v>
      </c>
      <c r="H7782" s="7">
        <f t="shared" si="1089"/>
        <v>2</v>
      </c>
      <c r="I7782" s="16">
        <f t="shared" si="1090"/>
        <v>45251</v>
      </c>
      <c r="J7782" s="17">
        <v>0.2407</v>
      </c>
      <c r="K7782" s="18">
        <f>G7782*结论【关键目标】!C$27*0.7735*0.001</f>
        <v>0</v>
      </c>
      <c r="L7782" s="5">
        <v>-31258.317849999999</v>
      </c>
      <c r="M7782" s="5">
        <f>ABS(IF(L7782&lt;=0,L7782/耗电量关键数据!$B$6/1000,L7782/耗电量关键数据!$B$5/1000))</f>
        <v>12.50332714</v>
      </c>
      <c r="N7782" s="5">
        <f>电气设备逐时使用率计算!H7758</f>
        <v>1.1688450000000001</v>
      </c>
      <c r="O7782" s="5">
        <f>灯光逐时使用率计算!H7758</f>
        <v>0.37403039999999999</v>
      </c>
      <c r="P7782" s="19">
        <f t="shared" si="1091"/>
        <v>14.046202540000001</v>
      </c>
      <c r="Q7782" s="19">
        <f t="shared" si="1095"/>
        <v>0</v>
      </c>
      <c r="R7782" s="20">
        <f t="shared" si="1092"/>
        <v>0</v>
      </c>
      <c r="S7782" s="20">
        <f t="shared" si="1096"/>
        <v>0</v>
      </c>
      <c r="T7782" s="20">
        <f>IF((T7781+R7782)&lt;0,0,IF((T7781+R7782)&gt;结论【关键目标】!C$28,结论【关键目标】!C$28,T7781+R7782))</f>
        <v>0</v>
      </c>
      <c r="U7782" s="19">
        <f>IF((T7781+R7782)&lt;结论【关键目标】!$C$28,0,(发电量计算【计算逻辑页】!R7782+发电量计算【计算逻辑页】!T7781-结论【关键目标】!$C$28))</f>
        <v>0</v>
      </c>
      <c r="V7782" s="5">
        <f t="shared" si="1093"/>
        <v>0</v>
      </c>
      <c r="W7782" s="5">
        <f t="shared" si="1094"/>
        <v>0</v>
      </c>
      <c r="X7782" s="5">
        <f t="shared" si="1097"/>
        <v>0</v>
      </c>
    </row>
    <row r="7783" spans="1:24" x14ac:dyDescent="0.15">
      <c r="A7783" s="7">
        <v>7782</v>
      </c>
      <c r="B7783" s="7">
        <v>11</v>
      </c>
      <c r="C7783" s="7">
        <v>21</v>
      </c>
      <c r="D7783" s="7">
        <v>6</v>
      </c>
      <c r="E7783" s="7">
        <v>325</v>
      </c>
      <c r="F7783" s="7">
        <v>4.8</v>
      </c>
      <c r="G7783" s="7">
        <v>0</v>
      </c>
      <c r="H7783" s="7">
        <f t="shared" si="1089"/>
        <v>2</v>
      </c>
      <c r="I7783" s="16">
        <f t="shared" si="1090"/>
        <v>45251</v>
      </c>
      <c r="J7783" s="17">
        <v>0.2407</v>
      </c>
      <c r="K7783" s="18">
        <f>G7783*结论【关键目标】!C$27*0.7735*0.001</f>
        <v>0</v>
      </c>
      <c r="L7783" s="5">
        <v>-32006.75261</v>
      </c>
      <c r="M7783" s="5">
        <f>ABS(IF(L7783&lt;=0,L7783/耗电量关键数据!$B$6/1000,L7783/耗电量关键数据!$B$5/1000))</f>
        <v>12.802701043999999</v>
      </c>
      <c r="N7783" s="5">
        <f>电气设备逐时使用率计算!H7759</f>
        <v>1.1688450000000001</v>
      </c>
      <c r="O7783" s="5">
        <f>灯光逐时使用率计算!H7759</f>
        <v>0.37403039999999999</v>
      </c>
      <c r="P7783" s="19">
        <f t="shared" si="1091"/>
        <v>14.345576444000001</v>
      </c>
      <c r="Q7783" s="19">
        <f t="shared" si="1095"/>
        <v>0</v>
      </c>
      <c r="R7783" s="20">
        <f t="shared" si="1092"/>
        <v>0</v>
      </c>
      <c r="S7783" s="20">
        <f t="shared" si="1096"/>
        <v>0</v>
      </c>
      <c r="T7783" s="20">
        <f>IF((T7782+R7783)&lt;0,0,IF((T7782+R7783)&gt;结论【关键目标】!C$28,结论【关键目标】!C$28,T7782+R7783))</f>
        <v>0</v>
      </c>
      <c r="U7783" s="19">
        <f>IF((T7782+R7783)&lt;结论【关键目标】!$C$28,0,(发电量计算【计算逻辑页】!R7783+发电量计算【计算逻辑页】!T7782-结论【关键目标】!$C$28))</f>
        <v>0</v>
      </c>
      <c r="V7783" s="5">
        <f t="shared" si="1093"/>
        <v>0</v>
      </c>
      <c r="W7783" s="5">
        <f t="shared" si="1094"/>
        <v>0</v>
      </c>
      <c r="X7783" s="5">
        <f t="shared" si="1097"/>
        <v>0</v>
      </c>
    </row>
    <row r="7784" spans="1:24" x14ac:dyDescent="0.15">
      <c r="A7784" s="7">
        <v>7783</v>
      </c>
      <c r="B7784" s="7">
        <v>11</v>
      </c>
      <c r="C7784" s="7">
        <v>21</v>
      </c>
      <c r="D7784" s="7">
        <v>7</v>
      </c>
      <c r="E7784" s="7">
        <v>325</v>
      </c>
      <c r="F7784" s="7">
        <v>4</v>
      </c>
      <c r="G7784" s="7">
        <v>0</v>
      </c>
      <c r="H7784" s="7">
        <f t="shared" si="1089"/>
        <v>2</v>
      </c>
      <c r="I7784" s="16">
        <f t="shared" si="1090"/>
        <v>45251</v>
      </c>
      <c r="J7784" s="17">
        <v>0.2407</v>
      </c>
      <c r="K7784" s="18">
        <f>G7784*结论【关键目标】!C$27*0.7735*0.001</f>
        <v>0</v>
      </c>
      <c r="L7784" s="5">
        <v>-24084.98632</v>
      </c>
      <c r="M7784" s="5">
        <f>ABS(IF(L7784&lt;=0,L7784/耗电量关键数据!$B$6/1000,L7784/耗电量关键数据!$B$5/1000))</f>
        <v>9.6339945279999988</v>
      </c>
      <c r="N7784" s="5">
        <f>电气设备逐时使用率计算!H7760</f>
        <v>2.3376900000000003</v>
      </c>
      <c r="O7784" s="5">
        <f>灯光逐时使用率计算!H7760</f>
        <v>1.2467680000000001</v>
      </c>
      <c r="P7784" s="19">
        <f t="shared" si="1091"/>
        <v>13.218452527999998</v>
      </c>
      <c r="Q7784" s="19">
        <f t="shared" si="1095"/>
        <v>0</v>
      </c>
      <c r="R7784" s="20">
        <f t="shared" si="1092"/>
        <v>0</v>
      </c>
      <c r="S7784" s="20">
        <f t="shared" si="1096"/>
        <v>0</v>
      </c>
      <c r="T7784" s="20">
        <f>IF((T7783+R7784)&lt;0,0,IF((T7783+R7784)&gt;结论【关键目标】!C$28,结论【关键目标】!C$28,T7783+R7784))</f>
        <v>0</v>
      </c>
      <c r="U7784" s="19">
        <f>IF((T7783+R7784)&lt;结论【关键目标】!$C$28,0,(发电量计算【计算逻辑页】!R7784+发电量计算【计算逻辑页】!T7783-结论【关键目标】!$C$28))</f>
        <v>0</v>
      </c>
      <c r="V7784" s="5">
        <f t="shared" si="1093"/>
        <v>0</v>
      </c>
      <c r="W7784" s="5">
        <f t="shared" si="1094"/>
        <v>0</v>
      </c>
      <c r="X7784" s="5">
        <f t="shared" si="1097"/>
        <v>0</v>
      </c>
    </row>
    <row r="7785" spans="1:24" x14ac:dyDescent="0.15">
      <c r="A7785" s="7">
        <v>7784</v>
      </c>
      <c r="B7785" s="7">
        <v>11</v>
      </c>
      <c r="C7785" s="7">
        <v>21</v>
      </c>
      <c r="D7785" s="7">
        <v>8</v>
      </c>
      <c r="E7785" s="7">
        <v>325</v>
      </c>
      <c r="F7785" s="7">
        <v>4</v>
      </c>
      <c r="G7785" s="7">
        <v>46.9</v>
      </c>
      <c r="H7785" s="7">
        <f t="shared" si="1089"/>
        <v>2</v>
      </c>
      <c r="I7785" s="16">
        <f t="shared" si="1090"/>
        <v>45251</v>
      </c>
      <c r="J7785" s="17">
        <v>0.70809999999999995</v>
      </c>
      <c r="K7785" s="18">
        <f>G7785*结论【关键目标】!C$27*0.7735*0.001</f>
        <v>4.3532580000000003</v>
      </c>
      <c r="L7785" s="5">
        <v>-22858.099549999999</v>
      </c>
      <c r="M7785" s="5">
        <f>ABS(IF(L7785&lt;=0,L7785/耗电量关键数据!$B$6/1000,L7785/耗电量关键数据!$B$5/1000))</f>
        <v>9.143239819999998</v>
      </c>
      <c r="N7785" s="5">
        <f>电气设备逐时使用率计算!H7761</f>
        <v>11.688450000000001</v>
      </c>
      <c r="O7785" s="5">
        <f>灯光逐时使用率计算!H7761</f>
        <v>6.2338399999999998</v>
      </c>
      <c r="P7785" s="19">
        <f t="shared" si="1091"/>
        <v>27.065529820000002</v>
      </c>
      <c r="Q7785" s="19">
        <f t="shared" si="1095"/>
        <v>0</v>
      </c>
      <c r="R7785" s="20">
        <f t="shared" si="1092"/>
        <v>4.3532580000000003</v>
      </c>
      <c r="S7785" s="20">
        <f t="shared" si="1096"/>
        <v>0</v>
      </c>
      <c r="T7785" s="20">
        <f>IF((T7784+R7785)&lt;0,0,IF((T7784+R7785)&gt;结论【关键目标】!C$28,结论【关键目标】!C$28,T7784+R7785))</f>
        <v>4.3532580000000003</v>
      </c>
      <c r="U7785" s="19">
        <f>IF((T7784+R7785)&lt;结论【关键目标】!$C$28,0,(发电量计算【计算逻辑页】!R7785+发电量计算【计算逻辑页】!T7784-结论【关键目标】!$C$28))</f>
        <v>0</v>
      </c>
      <c r="V7785" s="5">
        <f t="shared" si="1093"/>
        <v>0</v>
      </c>
      <c r="W7785" s="5">
        <f t="shared" si="1094"/>
        <v>3.0825419898000002</v>
      </c>
      <c r="X7785" s="5">
        <f t="shared" si="1097"/>
        <v>0</v>
      </c>
    </row>
    <row r="7786" spans="1:24" x14ac:dyDescent="0.15">
      <c r="A7786" s="7">
        <v>7785</v>
      </c>
      <c r="B7786" s="7">
        <v>11</v>
      </c>
      <c r="C7786" s="7">
        <v>21</v>
      </c>
      <c r="D7786" s="7">
        <v>9</v>
      </c>
      <c r="E7786" s="7">
        <v>325</v>
      </c>
      <c r="F7786" s="7">
        <v>4.9000000000000004</v>
      </c>
      <c r="G7786" s="7">
        <v>142</v>
      </c>
      <c r="H7786" s="7">
        <f t="shared" si="1089"/>
        <v>2</v>
      </c>
      <c r="I7786" s="16">
        <f t="shared" si="1090"/>
        <v>45251</v>
      </c>
      <c r="J7786" s="17">
        <v>0.70809999999999995</v>
      </c>
      <c r="K7786" s="18">
        <f>G7786*结论【关键目标】!C$27*0.7735*0.001</f>
        <v>13.180439999999999</v>
      </c>
      <c r="L7786" s="5">
        <v>-3310.566096</v>
      </c>
      <c r="M7786" s="5">
        <f>ABS(IF(L7786&lt;=0,L7786/耗电量关键数据!$B$6/1000,L7786/耗电量关键数据!$B$5/1000))</f>
        <v>1.3242264384</v>
      </c>
      <c r="N7786" s="5">
        <f>电气设备逐时使用率计算!H7762</f>
        <v>22.208055000000002</v>
      </c>
      <c r="O7786" s="5">
        <f>灯光逐时使用率计算!H7762</f>
        <v>11.844296</v>
      </c>
      <c r="P7786" s="19">
        <f t="shared" si="1091"/>
        <v>35.376577438400005</v>
      </c>
      <c r="Q7786" s="19">
        <f t="shared" si="1095"/>
        <v>0</v>
      </c>
      <c r="R7786" s="20">
        <f t="shared" si="1092"/>
        <v>13.180439999999999</v>
      </c>
      <c r="S7786" s="20">
        <f t="shared" si="1096"/>
        <v>0</v>
      </c>
      <c r="T7786" s="20">
        <f>IF((T7785+R7786)&lt;0,0,IF((T7785+R7786)&gt;结论【关键目标】!C$28,结论【关键目标】!C$28,T7785+R7786))</f>
        <v>17.533698000000001</v>
      </c>
      <c r="U7786" s="19">
        <f>IF((T7785+R7786)&lt;结论【关键目标】!$C$28,0,(发电量计算【计算逻辑页】!R7786+发电量计算【计算逻辑页】!T7785-结论【关键目标】!$C$28))</f>
        <v>0</v>
      </c>
      <c r="V7786" s="5">
        <f t="shared" si="1093"/>
        <v>0</v>
      </c>
      <c r="W7786" s="5">
        <f t="shared" si="1094"/>
        <v>9.3330695639999988</v>
      </c>
      <c r="X7786" s="5">
        <f t="shared" si="1097"/>
        <v>0</v>
      </c>
    </row>
    <row r="7787" spans="1:24" x14ac:dyDescent="0.15">
      <c r="A7787" s="7">
        <v>7786</v>
      </c>
      <c r="B7787" s="7">
        <v>11</v>
      </c>
      <c r="C7787" s="7">
        <v>21</v>
      </c>
      <c r="D7787" s="7">
        <v>10</v>
      </c>
      <c r="E7787" s="7">
        <v>325</v>
      </c>
      <c r="F7787" s="7">
        <v>5</v>
      </c>
      <c r="G7787" s="7">
        <v>194.4</v>
      </c>
      <c r="H7787" s="7">
        <f t="shared" si="1089"/>
        <v>2</v>
      </c>
      <c r="I7787" s="16">
        <f t="shared" si="1090"/>
        <v>45251</v>
      </c>
      <c r="J7787" s="17">
        <v>0.70809999999999995</v>
      </c>
      <c r="K7787" s="18">
        <f>G7787*结论【关键目标】!C$27*0.7735*0.001</f>
        <v>18.044207999999998</v>
      </c>
      <c r="L7787" s="5">
        <v>0</v>
      </c>
      <c r="M7787" s="5">
        <f>ABS(IF(L7787&lt;=0,L7787/耗电量关键数据!$B$6/1000,L7787/耗电量关键数据!$B$5/1000))</f>
        <v>0</v>
      </c>
      <c r="N7787" s="5">
        <f>电气设备逐时使用率计算!H7763</f>
        <v>22.208055000000002</v>
      </c>
      <c r="O7787" s="5">
        <f>灯光逐时使用率计算!H7763</f>
        <v>11.844296</v>
      </c>
      <c r="P7787" s="19">
        <f t="shared" si="1091"/>
        <v>34.052351000000002</v>
      </c>
      <c r="Q7787" s="19">
        <f t="shared" si="1095"/>
        <v>0</v>
      </c>
      <c r="R7787" s="20">
        <f t="shared" si="1092"/>
        <v>18.044207999999998</v>
      </c>
      <c r="S7787" s="20">
        <f t="shared" si="1096"/>
        <v>0</v>
      </c>
      <c r="T7787" s="20">
        <f>IF((T7786+R7787)&lt;0,0,IF((T7786+R7787)&gt;结论【关键目标】!C$28,结论【关键目标】!C$28,T7786+R7787))</f>
        <v>22</v>
      </c>
      <c r="U7787" s="19">
        <f>IF((T7786+R7787)&lt;结论【关键目标】!$C$28,0,(发电量计算【计算逻辑页】!R7787+发电量计算【计算逻辑页】!T7786-结论【关键目标】!$C$28))</f>
        <v>13.577905999999999</v>
      </c>
      <c r="V7787" s="5">
        <f t="shared" si="1093"/>
        <v>4.7522670999999992</v>
      </c>
      <c r="W7787" s="5">
        <f t="shared" si="1094"/>
        <v>12.777103684799997</v>
      </c>
      <c r="X7787" s="5">
        <f t="shared" si="1097"/>
        <v>0</v>
      </c>
    </row>
    <row r="7788" spans="1:24" x14ac:dyDescent="0.15">
      <c r="A7788" s="7">
        <v>7787</v>
      </c>
      <c r="B7788" s="7">
        <v>11</v>
      </c>
      <c r="C7788" s="7">
        <v>21</v>
      </c>
      <c r="D7788" s="7">
        <v>11</v>
      </c>
      <c r="E7788" s="7">
        <v>325</v>
      </c>
      <c r="F7788" s="7">
        <v>6</v>
      </c>
      <c r="G7788" s="7">
        <v>257.39999999999998</v>
      </c>
      <c r="H7788" s="7">
        <f t="shared" si="1089"/>
        <v>2</v>
      </c>
      <c r="I7788" s="16">
        <f t="shared" si="1090"/>
        <v>45251</v>
      </c>
      <c r="J7788" s="17">
        <v>1.2267999999999999</v>
      </c>
      <c r="K7788" s="18">
        <f>G7788*结论【关键目标】!C$27*0.7735*0.001</f>
        <v>23.891867999999995</v>
      </c>
      <c r="L7788" s="5">
        <v>0</v>
      </c>
      <c r="M7788" s="5">
        <f>ABS(IF(L7788&lt;=0,L7788/耗电量关键数据!$B$6/1000,L7788/耗电量关键数据!$B$5/1000))</f>
        <v>0</v>
      </c>
      <c r="N7788" s="5">
        <f>电气设备逐时使用率计算!H7764</f>
        <v>22.208055000000002</v>
      </c>
      <c r="O7788" s="5">
        <f>灯光逐时使用率计算!H7764</f>
        <v>11.844296</v>
      </c>
      <c r="P7788" s="19">
        <f t="shared" si="1091"/>
        <v>34.052351000000002</v>
      </c>
      <c r="Q7788" s="19">
        <f t="shared" si="1095"/>
        <v>34.052351000000002</v>
      </c>
      <c r="R7788" s="20">
        <f t="shared" si="1092"/>
        <v>-10.160483000000006</v>
      </c>
      <c r="S7788" s="20">
        <f t="shared" si="1096"/>
        <v>10.160483000000006</v>
      </c>
      <c r="T7788" s="20">
        <f>IF((T7787+R7788)&lt;0,0,IF((T7787+R7788)&gt;结论【关键目标】!C$28,结论【关键目标】!C$28,T7787+R7788))</f>
        <v>11.839516999999994</v>
      </c>
      <c r="U7788" s="19">
        <f>IF((T7787+R7788)&lt;结论【关键目标】!$C$28,0,(发电量计算【计算逻辑页】!R7788+发电量计算【计算逻辑页】!T7787-结论【关键目标】!$C$28))</f>
        <v>0</v>
      </c>
      <c r="V7788" s="5">
        <f t="shared" si="1093"/>
        <v>0</v>
      </c>
      <c r="W7788" s="5">
        <f t="shared" si="1094"/>
        <v>29.31054366239999</v>
      </c>
      <c r="X7788" s="5">
        <f t="shared" si="1097"/>
        <v>8.9087114944000039</v>
      </c>
    </row>
    <row r="7789" spans="1:24" x14ac:dyDescent="0.15">
      <c r="A7789" s="7">
        <v>7788</v>
      </c>
      <c r="B7789" s="7">
        <v>11</v>
      </c>
      <c r="C7789" s="7">
        <v>21</v>
      </c>
      <c r="D7789" s="7">
        <v>12</v>
      </c>
      <c r="E7789" s="7">
        <v>325</v>
      </c>
      <c r="F7789" s="7">
        <v>7.3</v>
      </c>
      <c r="G7789" s="7">
        <v>322</v>
      </c>
      <c r="H7789" s="7">
        <f t="shared" si="1089"/>
        <v>2</v>
      </c>
      <c r="I7789" s="16">
        <f t="shared" si="1090"/>
        <v>45251</v>
      </c>
      <c r="J7789" s="17">
        <v>1.2267999999999999</v>
      </c>
      <c r="K7789" s="18">
        <f>G7789*结论【关键目标】!C$27*0.7735*0.001</f>
        <v>29.888039999999997</v>
      </c>
      <c r="L7789" s="5">
        <v>0</v>
      </c>
      <c r="M7789" s="5">
        <f>ABS(IF(L7789&lt;=0,L7789/耗电量关键数据!$B$6/1000,L7789/耗电量关键数据!$B$5/1000))</f>
        <v>0</v>
      </c>
      <c r="N7789" s="5">
        <f>电气设备逐时使用率计算!H7765</f>
        <v>11.688450000000001</v>
      </c>
      <c r="O7789" s="5">
        <f>灯光逐时使用率计算!H7765</f>
        <v>9.9741440000000008</v>
      </c>
      <c r="P7789" s="19">
        <f t="shared" si="1091"/>
        <v>21.662594000000002</v>
      </c>
      <c r="Q7789" s="19">
        <f t="shared" si="1095"/>
        <v>21.662594000000002</v>
      </c>
      <c r="R7789" s="20">
        <f t="shared" si="1092"/>
        <v>8.2254459999999945</v>
      </c>
      <c r="S7789" s="20">
        <f t="shared" si="1096"/>
        <v>0</v>
      </c>
      <c r="T7789" s="20">
        <f>IF((T7788+R7789)&lt;0,0,IF((T7788+R7789)&gt;结论【关键目标】!C$28,结论【关键目标】!C$28,T7788+R7789))</f>
        <v>20.064962999999988</v>
      </c>
      <c r="U7789" s="19">
        <f>IF((T7788+R7789)&lt;结论【关键目标】!$C$28,0,(发电量计算【计算逻辑页】!R7789+发电量计算【计算逻辑页】!T7788-结论【关键目标】!$C$28))</f>
        <v>0</v>
      </c>
      <c r="V7789" s="5">
        <f t="shared" si="1093"/>
        <v>0</v>
      </c>
      <c r="W7789" s="5">
        <f t="shared" si="1094"/>
        <v>26.5756703192</v>
      </c>
      <c r="X7789" s="5">
        <f t="shared" si="1097"/>
        <v>0</v>
      </c>
    </row>
    <row r="7790" spans="1:24" x14ac:dyDescent="0.15">
      <c r="A7790" s="7">
        <v>7789</v>
      </c>
      <c r="B7790" s="7">
        <v>11</v>
      </c>
      <c r="C7790" s="7">
        <v>21</v>
      </c>
      <c r="D7790" s="7">
        <v>13</v>
      </c>
      <c r="E7790" s="7">
        <v>325</v>
      </c>
      <c r="F7790" s="7">
        <v>8</v>
      </c>
      <c r="G7790" s="7">
        <v>274.60000000000002</v>
      </c>
      <c r="H7790" s="7">
        <f t="shared" si="1089"/>
        <v>2</v>
      </c>
      <c r="I7790" s="16">
        <f t="shared" si="1090"/>
        <v>45251</v>
      </c>
      <c r="J7790" s="17">
        <v>1.2267999999999999</v>
      </c>
      <c r="K7790" s="18">
        <f>G7790*结论【关键目标】!C$27*0.7735*0.001</f>
        <v>25.488371999999998</v>
      </c>
      <c r="L7790" s="5">
        <v>0</v>
      </c>
      <c r="M7790" s="5">
        <f>ABS(IF(L7790&lt;=0,L7790/耗电量关键数据!$B$6/1000,L7790/耗电量关键数据!$B$5/1000))</f>
        <v>0</v>
      </c>
      <c r="N7790" s="5">
        <f>电气设备逐时使用率计算!H7766</f>
        <v>11.688450000000001</v>
      </c>
      <c r="O7790" s="5">
        <f>灯光逐时使用率计算!H7766</f>
        <v>9.9741440000000008</v>
      </c>
      <c r="P7790" s="19">
        <f t="shared" si="1091"/>
        <v>21.662594000000002</v>
      </c>
      <c r="Q7790" s="19">
        <f t="shared" si="1095"/>
        <v>21.662594000000002</v>
      </c>
      <c r="R7790" s="20">
        <f t="shared" si="1092"/>
        <v>3.8257779999999961</v>
      </c>
      <c r="S7790" s="20">
        <f t="shared" si="1096"/>
        <v>0</v>
      </c>
      <c r="T7790" s="20">
        <f>IF((T7789+R7790)&lt;0,0,IF((T7789+R7790)&gt;结论【关键目标】!C$28,结论【关键目标】!C$28,T7789+R7790))</f>
        <v>22</v>
      </c>
      <c r="U7790" s="19">
        <f>IF((T7789+R7790)&lt;结论【关键目标】!$C$28,0,(发电量计算【计算逻辑页】!R7790+发电量计算【计算逻辑页】!T7789-结论【关键目标】!$C$28))</f>
        <v>1.8907409999999842</v>
      </c>
      <c r="V7790" s="5">
        <f t="shared" si="1093"/>
        <v>0.66175934999999442</v>
      </c>
      <c r="W7790" s="5">
        <f t="shared" si="1094"/>
        <v>26.5756703192</v>
      </c>
      <c r="X7790" s="5">
        <f t="shared" si="1097"/>
        <v>0</v>
      </c>
    </row>
    <row r="7791" spans="1:24" x14ac:dyDescent="0.15">
      <c r="A7791" s="7">
        <v>7790</v>
      </c>
      <c r="B7791" s="7">
        <v>11</v>
      </c>
      <c r="C7791" s="7">
        <v>21</v>
      </c>
      <c r="D7791" s="7">
        <v>14</v>
      </c>
      <c r="E7791" s="7">
        <v>325</v>
      </c>
      <c r="F7791" s="7">
        <v>8</v>
      </c>
      <c r="G7791" s="7">
        <v>220.3</v>
      </c>
      <c r="H7791" s="7">
        <f t="shared" si="1089"/>
        <v>2</v>
      </c>
      <c r="I7791" s="16">
        <f t="shared" si="1090"/>
        <v>45251</v>
      </c>
      <c r="J7791" s="17">
        <v>1.2267999999999999</v>
      </c>
      <c r="K7791" s="18">
        <f>G7791*结论【关键目标】!C$27*0.7735*0.001</f>
        <v>20.448246000000001</v>
      </c>
      <c r="L7791" s="5">
        <v>0</v>
      </c>
      <c r="M7791" s="5">
        <f>ABS(IF(L7791&lt;=0,L7791/耗电量关键数据!$B$6/1000,L7791/耗电量关键数据!$B$5/1000))</f>
        <v>0</v>
      </c>
      <c r="N7791" s="5">
        <f>电气设备逐时使用率计算!H7767</f>
        <v>22.208055000000002</v>
      </c>
      <c r="O7791" s="5">
        <f>灯光逐时使用率计算!H7767</f>
        <v>11.844296</v>
      </c>
      <c r="P7791" s="19">
        <f t="shared" si="1091"/>
        <v>34.052351000000002</v>
      </c>
      <c r="Q7791" s="19">
        <f t="shared" si="1095"/>
        <v>34.052351000000002</v>
      </c>
      <c r="R7791" s="20">
        <f t="shared" si="1092"/>
        <v>-13.604105000000001</v>
      </c>
      <c r="S7791" s="20">
        <f t="shared" si="1096"/>
        <v>13.604105000000001</v>
      </c>
      <c r="T7791" s="20">
        <f>IF((T7790+R7791)&lt;0,0,IF((T7790+R7791)&gt;结论【关键目标】!C$28,结论【关键目标】!C$28,T7790+R7791))</f>
        <v>8.3958949999999994</v>
      </c>
      <c r="U7791" s="19">
        <f>IF((T7790+R7791)&lt;结论【关键目标】!$C$28,0,(发电量计算【计算逻辑页】!R7791+发电量计算【计算逻辑页】!T7790-结论【关键目标】!$C$28))</f>
        <v>0</v>
      </c>
      <c r="V7791" s="5">
        <f t="shared" si="1093"/>
        <v>0</v>
      </c>
      <c r="W7791" s="5">
        <f t="shared" si="1094"/>
        <v>25.085908192799998</v>
      </c>
      <c r="X7791" s="5">
        <f t="shared" si="1097"/>
        <v>7.3615207359999983</v>
      </c>
    </row>
    <row r="7792" spans="1:24" x14ac:dyDescent="0.15">
      <c r="A7792" s="7">
        <v>7791</v>
      </c>
      <c r="B7792" s="7">
        <v>11</v>
      </c>
      <c r="C7792" s="7">
        <v>21</v>
      </c>
      <c r="D7792" s="7">
        <v>15</v>
      </c>
      <c r="E7792" s="7">
        <v>325</v>
      </c>
      <c r="F7792" s="7">
        <v>9.3000000000000007</v>
      </c>
      <c r="G7792" s="7">
        <v>154.19999999999999</v>
      </c>
      <c r="H7792" s="7">
        <f t="shared" si="1089"/>
        <v>2</v>
      </c>
      <c r="I7792" s="16">
        <f t="shared" si="1090"/>
        <v>45251</v>
      </c>
      <c r="J7792" s="17">
        <v>1.2267999999999999</v>
      </c>
      <c r="K7792" s="18">
        <f>G7792*结论【关键目标】!C$27*0.7735*0.001</f>
        <v>14.312844</v>
      </c>
      <c r="L7792" s="5">
        <v>0</v>
      </c>
      <c r="M7792" s="5">
        <f>ABS(IF(L7792&lt;=0,L7792/耗电量关键数据!$B$6/1000,L7792/耗电量关键数据!$B$5/1000))</f>
        <v>0</v>
      </c>
      <c r="N7792" s="5">
        <f>电气设备逐时使用率计算!H7768</f>
        <v>22.208055000000002</v>
      </c>
      <c r="O7792" s="5">
        <f>灯光逐时使用率计算!H7768</f>
        <v>11.844296</v>
      </c>
      <c r="P7792" s="19">
        <f t="shared" si="1091"/>
        <v>34.052351000000002</v>
      </c>
      <c r="Q7792" s="19">
        <f t="shared" si="1095"/>
        <v>34.052351000000002</v>
      </c>
      <c r="R7792" s="20">
        <f t="shared" si="1092"/>
        <v>-19.739507000000003</v>
      </c>
      <c r="S7792" s="20">
        <f t="shared" si="1096"/>
        <v>19.739507000000003</v>
      </c>
      <c r="T7792" s="20">
        <f>IF((T7791+R7792)&lt;0,0,IF((T7791+R7792)&gt;结论【关键目标】!C$28,结论【关键目标】!C$28,T7791+R7792))</f>
        <v>0</v>
      </c>
      <c r="U7792" s="19">
        <f>IF((T7791+R7792)&lt;结论【关键目标】!$C$28,0,(发电量计算【计算逻辑页】!R7792+发电量计算【计算逻辑页】!T7791-结论【关键目标】!$C$28))</f>
        <v>0</v>
      </c>
      <c r="V7792" s="5">
        <f t="shared" si="1093"/>
        <v>0</v>
      </c>
      <c r="W7792" s="5">
        <f t="shared" si="1094"/>
        <v>17.5589970192</v>
      </c>
      <c r="X7792" s="5">
        <f t="shared" si="1097"/>
        <v>0</v>
      </c>
    </row>
    <row r="7793" spans="1:24" x14ac:dyDescent="0.15">
      <c r="A7793" s="7">
        <v>7792</v>
      </c>
      <c r="B7793" s="7">
        <v>11</v>
      </c>
      <c r="C7793" s="7">
        <v>21</v>
      </c>
      <c r="D7793" s="7">
        <v>16</v>
      </c>
      <c r="E7793" s="7">
        <v>325</v>
      </c>
      <c r="F7793" s="7">
        <v>8</v>
      </c>
      <c r="G7793" s="7">
        <v>23.3</v>
      </c>
      <c r="H7793" s="7">
        <f t="shared" si="1089"/>
        <v>2</v>
      </c>
      <c r="I7793" s="16">
        <f t="shared" si="1090"/>
        <v>45251</v>
      </c>
      <c r="J7793" s="17">
        <v>0.70809999999999995</v>
      </c>
      <c r="K7793" s="18">
        <f>G7793*结论【关键目标】!C$27*0.7735*0.001</f>
        <v>2.1627059999999996</v>
      </c>
      <c r="L7793" s="5">
        <v>0</v>
      </c>
      <c r="M7793" s="5">
        <f>ABS(IF(L7793&lt;=0,L7793/耗电量关键数据!$B$6/1000,L7793/耗电量关键数据!$B$5/1000))</f>
        <v>0</v>
      </c>
      <c r="N7793" s="5">
        <f>电气设备逐时使用率计算!H7769</f>
        <v>22.208055000000002</v>
      </c>
      <c r="O7793" s="5">
        <f>灯光逐时使用率计算!H7769</f>
        <v>11.844296</v>
      </c>
      <c r="P7793" s="19">
        <f t="shared" si="1091"/>
        <v>34.052351000000002</v>
      </c>
      <c r="Q7793" s="19">
        <f t="shared" si="1095"/>
        <v>0</v>
      </c>
      <c r="R7793" s="20">
        <f t="shared" si="1092"/>
        <v>2.1627059999999996</v>
      </c>
      <c r="S7793" s="20">
        <f t="shared" si="1096"/>
        <v>0</v>
      </c>
      <c r="T7793" s="20">
        <f>IF((T7792+R7793)&lt;0,0,IF((T7792+R7793)&gt;结论【关键目标】!C$28,结论【关键目标】!C$28,T7792+R7793))</f>
        <v>2.1627059999999996</v>
      </c>
      <c r="U7793" s="19">
        <f>IF((T7792+R7793)&lt;结论【关键目标】!$C$28,0,(发电量计算【计算逻辑页】!R7793+发电量计算【计算逻辑页】!T7792-结论【关键目标】!$C$28))</f>
        <v>0</v>
      </c>
      <c r="V7793" s="5">
        <f t="shared" si="1093"/>
        <v>0</v>
      </c>
      <c r="W7793" s="5">
        <f t="shared" si="1094"/>
        <v>1.5314121185999996</v>
      </c>
      <c r="X7793" s="5">
        <f t="shared" si="1097"/>
        <v>0</v>
      </c>
    </row>
    <row r="7794" spans="1:24" x14ac:dyDescent="0.15">
      <c r="A7794" s="7">
        <v>7793</v>
      </c>
      <c r="B7794" s="7">
        <v>11</v>
      </c>
      <c r="C7794" s="7">
        <v>21</v>
      </c>
      <c r="D7794" s="7">
        <v>17</v>
      </c>
      <c r="E7794" s="7">
        <v>325</v>
      </c>
      <c r="F7794" s="7">
        <v>8</v>
      </c>
      <c r="G7794" s="7">
        <v>0</v>
      </c>
      <c r="H7794" s="7">
        <f t="shared" si="1089"/>
        <v>2</v>
      </c>
      <c r="I7794" s="16">
        <f t="shared" si="1090"/>
        <v>45251</v>
      </c>
      <c r="J7794" s="17">
        <v>0.70809999999999995</v>
      </c>
      <c r="K7794" s="18">
        <f>G7794*结论【关键目标】!C$27*0.7735*0.001</f>
        <v>0</v>
      </c>
      <c r="L7794" s="5">
        <v>0</v>
      </c>
      <c r="M7794" s="5">
        <f>ABS(IF(L7794&lt;=0,L7794/耗电量关键数据!$B$6/1000,L7794/耗电量关键数据!$B$5/1000))</f>
        <v>0</v>
      </c>
      <c r="N7794" s="5">
        <f>电气设备逐时使用率计算!H7770</f>
        <v>22.208055000000002</v>
      </c>
      <c r="O7794" s="5">
        <f>灯光逐时使用率计算!H7770</f>
        <v>11.844296</v>
      </c>
      <c r="P7794" s="19">
        <f t="shared" si="1091"/>
        <v>34.052351000000002</v>
      </c>
      <c r="Q7794" s="19">
        <f t="shared" si="1095"/>
        <v>0</v>
      </c>
      <c r="R7794" s="20">
        <f t="shared" si="1092"/>
        <v>0</v>
      </c>
      <c r="S7794" s="20">
        <f t="shared" si="1096"/>
        <v>0</v>
      </c>
      <c r="T7794" s="20">
        <f>IF((T7793+R7794)&lt;0,0,IF((T7793+R7794)&gt;结论【关键目标】!C$28,结论【关键目标】!C$28,T7793+R7794))</f>
        <v>2.1627059999999996</v>
      </c>
      <c r="U7794" s="19">
        <f>IF((T7793+R7794)&lt;结论【关键目标】!$C$28,0,(发电量计算【计算逻辑页】!R7794+发电量计算【计算逻辑页】!T7793-结论【关键目标】!$C$28))</f>
        <v>0</v>
      </c>
      <c r="V7794" s="5">
        <f t="shared" si="1093"/>
        <v>0</v>
      </c>
      <c r="W7794" s="5">
        <f t="shared" si="1094"/>
        <v>0</v>
      </c>
      <c r="X7794" s="5">
        <f t="shared" si="1097"/>
        <v>0</v>
      </c>
    </row>
    <row r="7795" spans="1:24" x14ac:dyDescent="0.15">
      <c r="A7795" s="7">
        <v>7794</v>
      </c>
      <c r="B7795" s="7">
        <v>11</v>
      </c>
      <c r="C7795" s="7">
        <v>21</v>
      </c>
      <c r="D7795" s="7">
        <v>18</v>
      </c>
      <c r="E7795" s="7">
        <v>325</v>
      </c>
      <c r="F7795" s="7">
        <v>7.5</v>
      </c>
      <c r="G7795" s="7">
        <v>0</v>
      </c>
      <c r="H7795" s="7">
        <f t="shared" si="1089"/>
        <v>2</v>
      </c>
      <c r="I7795" s="16">
        <f t="shared" si="1090"/>
        <v>45251</v>
      </c>
      <c r="J7795" s="17">
        <v>0.70809999999999995</v>
      </c>
      <c r="K7795" s="18">
        <f>G7795*结论【关键目标】!C$27*0.7735*0.001</f>
        <v>0</v>
      </c>
      <c r="L7795" s="5">
        <v>-15655.47719</v>
      </c>
      <c r="M7795" s="5">
        <f>ABS(IF(L7795&lt;=0,L7795/耗电量关键数据!$B$6/1000,L7795/耗电量关键数据!$B$5/1000))</f>
        <v>6.262190876</v>
      </c>
      <c r="N7795" s="5">
        <f>电气设备逐时使用率计算!H7771</f>
        <v>7.0130699999999999</v>
      </c>
      <c r="O7795" s="5">
        <f>灯光逐时使用率计算!H7771</f>
        <v>3.7403040000000001</v>
      </c>
      <c r="P7795" s="19">
        <f t="shared" si="1091"/>
        <v>17.015564875999999</v>
      </c>
      <c r="Q7795" s="19">
        <f t="shared" si="1095"/>
        <v>0</v>
      </c>
      <c r="R7795" s="20">
        <f t="shared" si="1092"/>
        <v>0</v>
      </c>
      <c r="S7795" s="20">
        <f t="shared" si="1096"/>
        <v>0</v>
      </c>
      <c r="T7795" s="20">
        <f>IF((T7794+R7795)&lt;0,0,IF((T7794+R7795)&gt;结论【关键目标】!C$28,结论【关键目标】!C$28,T7794+R7795))</f>
        <v>2.1627059999999996</v>
      </c>
      <c r="U7795" s="19">
        <f>IF((T7794+R7795)&lt;结论【关键目标】!$C$28,0,(发电量计算【计算逻辑页】!R7795+发电量计算【计算逻辑页】!T7794-结论【关键目标】!$C$28))</f>
        <v>0</v>
      </c>
      <c r="V7795" s="5">
        <f t="shared" si="1093"/>
        <v>0</v>
      </c>
      <c r="W7795" s="5">
        <f t="shared" si="1094"/>
        <v>0</v>
      </c>
      <c r="X7795" s="5">
        <f t="shared" si="1097"/>
        <v>0</v>
      </c>
    </row>
    <row r="7796" spans="1:24" x14ac:dyDescent="0.15">
      <c r="A7796" s="7">
        <v>7795</v>
      </c>
      <c r="B7796" s="7">
        <v>11</v>
      </c>
      <c r="C7796" s="7">
        <v>21</v>
      </c>
      <c r="D7796" s="7">
        <v>19</v>
      </c>
      <c r="E7796" s="7">
        <v>325</v>
      </c>
      <c r="F7796" s="7">
        <v>6</v>
      </c>
      <c r="G7796" s="7">
        <v>0</v>
      </c>
      <c r="H7796" s="7">
        <f t="shared" si="1089"/>
        <v>2</v>
      </c>
      <c r="I7796" s="16">
        <f t="shared" si="1090"/>
        <v>45251</v>
      </c>
      <c r="J7796" s="17">
        <v>1.2267999999999999</v>
      </c>
      <c r="K7796" s="18">
        <f>G7796*结论【关键目标】!C$27*0.7735*0.001</f>
        <v>0</v>
      </c>
      <c r="L7796" s="5">
        <v>-7848.6029289999997</v>
      </c>
      <c r="M7796" s="5">
        <f>ABS(IF(L7796&lt;=0,L7796/耗电量关键数据!$B$6/1000,L7796/耗电量关键数据!$B$5/1000))</f>
        <v>3.1394411716000001</v>
      </c>
      <c r="N7796" s="5">
        <f>电气设备逐时使用率计算!H7772</f>
        <v>7.0130699999999999</v>
      </c>
      <c r="O7796" s="5">
        <f>灯光逐时使用率计算!H7772</f>
        <v>3.7403040000000001</v>
      </c>
      <c r="P7796" s="19">
        <f t="shared" si="1091"/>
        <v>13.892815171600001</v>
      </c>
      <c r="Q7796" s="19">
        <f t="shared" si="1095"/>
        <v>13.892815171600001</v>
      </c>
      <c r="R7796" s="20">
        <f t="shared" si="1092"/>
        <v>-13.892815171600001</v>
      </c>
      <c r="S7796" s="20">
        <f t="shared" si="1096"/>
        <v>13.892815171600001</v>
      </c>
      <c r="T7796" s="20">
        <f>IF((T7795+R7796)&lt;0,0,IF((T7795+R7796)&gt;结论【关键目标】!C$28,结论【关键目标】!C$28,T7795+R7796))</f>
        <v>0</v>
      </c>
      <c r="U7796" s="19">
        <f>IF((T7795+R7796)&lt;结论【关键目标】!$C$28,0,(发电量计算【计算逻辑页】!R7796+发电量计算【计算逻辑页】!T7795-结论【关键目标】!$C$28))</f>
        <v>0</v>
      </c>
      <c r="V7796" s="5">
        <f t="shared" si="1093"/>
        <v>0</v>
      </c>
      <c r="W7796" s="5">
        <f t="shared" si="1094"/>
        <v>0</v>
      </c>
      <c r="X7796" s="5">
        <f t="shared" si="1097"/>
        <v>0</v>
      </c>
    </row>
    <row r="7797" spans="1:24" x14ac:dyDescent="0.15">
      <c r="A7797" s="7">
        <v>7796</v>
      </c>
      <c r="B7797" s="7">
        <v>11</v>
      </c>
      <c r="C7797" s="7">
        <v>21</v>
      </c>
      <c r="D7797" s="7">
        <v>20</v>
      </c>
      <c r="E7797" s="7">
        <v>325</v>
      </c>
      <c r="F7797" s="7">
        <v>5</v>
      </c>
      <c r="G7797" s="7">
        <v>0</v>
      </c>
      <c r="H7797" s="7">
        <f t="shared" si="1089"/>
        <v>2</v>
      </c>
      <c r="I7797" s="16">
        <f t="shared" si="1090"/>
        <v>45251</v>
      </c>
      <c r="J7797" s="17">
        <v>1.2267999999999999</v>
      </c>
      <c r="K7797" s="18">
        <f>G7797*结论【关键目标】!C$27*0.7735*0.001</f>
        <v>0</v>
      </c>
      <c r="L7797" s="5">
        <v>-18452.401160000001</v>
      </c>
      <c r="M7797" s="5">
        <f>ABS(IF(L7797&lt;=0,L7797/耗电量关键数据!$B$6/1000,L7797/耗电量关键数据!$B$5/1000))</f>
        <v>7.3809604640000011</v>
      </c>
      <c r="N7797" s="5">
        <f>电气设备逐时使用率计算!H7773</f>
        <v>1.1688450000000001</v>
      </c>
      <c r="O7797" s="5">
        <f>灯光逐时使用率计算!H7773</f>
        <v>0.37403039999999999</v>
      </c>
      <c r="P7797" s="19">
        <f t="shared" si="1091"/>
        <v>8.9238358640000026</v>
      </c>
      <c r="Q7797" s="19">
        <f t="shared" si="1095"/>
        <v>8.9238358640000026</v>
      </c>
      <c r="R7797" s="20">
        <f t="shared" si="1092"/>
        <v>-8.9238358640000026</v>
      </c>
      <c r="S7797" s="20">
        <f t="shared" si="1096"/>
        <v>8.9238358640000026</v>
      </c>
      <c r="T7797" s="20">
        <f>IF((T7796+R7797)&lt;0,0,IF((T7796+R7797)&gt;结论【关键目标】!C$28,结论【关键目标】!C$28,T7796+R7797))</f>
        <v>0</v>
      </c>
      <c r="U7797" s="19">
        <f>IF((T7796+R7797)&lt;结论【关键目标】!$C$28,0,(发电量计算【计算逻辑页】!R7797+发电量计算【计算逻辑页】!T7796-结论【关键目标】!$C$28))</f>
        <v>0</v>
      </c>
      <c r="V7797" s="5">
        <f t="shared" si="1093"/>
        <v>0</v>
      </c>
      <c r="W7797" s="5">
        <f t="shared" si="1094"/>
        <v>0</v>
      </c>
      <c r="X7797" s="5">
        <f t="shared" si="1097"/>
        <v>0</v>
      </c>
    </row>
    <row r="7798" spans="1:24" x14ac:dyDescent="0.15">
      <c r="A7798" s="7">
        <v>7797</v>
      </c>
      <c r="B7798" s="7">
        <v>11</v>
      </c>
      <c r="C7798" s="7">
        <v>21</v>
      </c>
      <c r="D7798" s="7">
        <v>21</v>
      </c>
      <c r="E7798" s="7">
        <v>325</v>
      </c>
      <c r="F7798" s="7">
        <v>5.4</v>
      </c>
      <c r="G7798" s="7">
        <v>0</v>
      </c>
      <c r="H7798" s="7">
        <f t="shared" si="1089"/>
        <v>2</v>
      </c>
      <c r="I7798" s="16">
        <f t="shared" si="1090"/>
        <v>45251</v>
      </c>
      <c r="J7798" s="17">
        <v>1.2267999999999999</v>
      </c>
      <c r="K7798" s="18">
        <f>G7798*结论【关键目标】!C$27*0.7735*0.001</f>
        <v>0</v>
      </c>
      <c r="L7798" s="5">
        <v>-22266.33424</v>
      </c>
      <c r="M7798" s="5">
        <f>ABS(IF(L7798&lt;=0,L7798/耗电量关键数据!$B$6/1000,L7798/耗电量关键数据!$B$5/1000))</f>
        <v>8.9065336960000003</v>
      </c>
      <c r="N7798" s="5">
        <f>电气设备逐时使用率计算!H7774</f>
        <v>1.1688450000000001</v>
      </c>
      <c r="O7798" s="5">
        <f>灯光逐时使用率计算!H7774</f>
        <v>0.37403039999999999</v>
      </c>
      <c r="P7798" s="19">
        <f t="shared" si="1091"/>
        <v>10.449409096000002</v>
      </c>
      <c r="Q7798" s="19">
        <f t="shared" si="1095"/>
        <v>10.449409096000002</v>
      </c>
      <c r="R7798" s="20">
        <f t="shared" si="1092"/>
        <v>-10.449409096000002</v>
      </c>
      <c r="S7798" s="20">
        <f t="shared" si="1096"/>
        <v>10.449409096000002</v>
      </c>
      <c r="T7798" s="20">
        <f>IF((T7797+R7798)&lt;0,0,IF((T7797+R7798)&gt;结论【关键目标】!C$28,结论【关键目标】!C$28,T7797+R7798))</f>
        <v>0</v>
      </c>
      <c r="U7798" s="19">
        <f>IF((T7797+R7798)&lt;结论【关键目标】!$C$28,0,(发电量计算【计算逻辑页】!R7798+发电量计算【计算逻辑页】!T7797-结论【关键目标】!$C$28))</f>
        <v>0</v>
      </c>
      <c r="V7798" s="5">
        <f t="shared" si="1093"/>
        <v>0</v>
      </c>
      <c r="W7798" s="5">
        <f t="shared" si="1094"/>
        <v>0</v>
      </c>
      <c r="X7798" s="5">
        <f t="shared" si="1097"/>
        <v>0</v>
      </c>
    </row>
    <row r="7799" spans="1:24" x14ac:dyDescent="0.15">
      <c r="A7799" s="7">
        <v>7798</v>
      </c>
      <c r="B7799" s="7">
        <v>11</v>
      </c>
      <c r="C7799" s="7">
        <v>21</v>
      </c>
      <c r="D7799" s="7">
        <v>22</v>
      </c>
      <c r="E7799" s="7">
        <v>325</v>
      </c>
      <c r="F7799" s="7">
        <v>4</v>
      </c>
      <c r="G7799" s="7">
        <v>0</v>
      </c>
      <c r="H7799" s="7">
        <f t="shared" si="1089"/>
        <v>2</v>
      </c>
      <c r="I7799" s="16">
        <f t="shared" si="1090"/>
        <v>45251</v>
      </c>
      <c r="J7799" s="17">
        <v>0.70809999999999995</v>
      </c>
      <c r="K7799" s="18">
        <f>G7799*结论【关键目标】!C$27*0.7735*0.001</f>
        <v>0</v>
      </c>
      <c r="L7799" s="5">
        <v>-24206.72928</v>
      </c>
      <c r="M7799" s="5">
        <f>ABS(IF(L7799&lt;=0,L7799/耗电量关键数据!$B$6/1000,L7799/耗电量关键数据!$B$5/1000))</f>
        <v>9.6826917120000005</v>
      </c>
      <c r="N7799" s="5">
        <f>电气设备逐时使用率计算!H7775</f>
        <v>1.1688450000000001</v>
      </c>
      <c r="O7799" s="5">
        <f>灯光逐时使用率计算!H7775</f>
        <v>0.37403039999999999</v>
      </c>
      <c r="P7799" s="19">
        <f t="shared" si="1091"/>
        <v>11.225567112000002</v>
      </c>
      <c r="Q7799" s="19">
        <f t="shared" si="1095"/>
        <v>0</v>
      </c>
      <c r="R7799" s="20">
        <f t="shared" si="1092"/>
        <v>0</v>
      </c>
      <c r="S7799" s="20">
        <f t="shared" si="1096"/>
        <v>0</v>
      </c>
      <c r="T7799" s="20">
        <f>IF((T7798+R7799)&lt;0,0,IF((T7798+R7799)&gt;结论【关键目标】!C$28,结论【关键目标】!C$28,T7798+R7799))</f>
        <v>0</v>
      </c>
      <c r="U7799" s="19">
        <f>IF((T7798+R7799)&lt;结论【关键目标】!$C$28,0,(发电量计算【计算逻辑页】!R7799+发电量计算【计算逻辑页】!T7798-结论【关键目标】!$C$28))</f>
        <v>0</v>
      </c>
      <c r="V7799" s="5">
        <f t="shared" si="1093"/>
        <v>0</v>
      </c>
      <c r="W7799" s="5">
        <f t="shared" si="1094"/>
        <v>0</v>
      </c>
      <c r="X7799" s="5">
        <f t="shared" si="1097"/>
        <v>0</v>
      </c>
    </row>
    <row r="7800" spans="1:24" x14ac:dyDescent="0.15">
      <c r="A7800" s="7">
        <v>7799</v>
      </c>
      <c r="B7800" s="7">
        <v>11</v>
      </c>
      <c r="C7800" s="7">
        <v>21</v>
      </c>
      <c r="D7800" s="7">
        <v>23</v>
      </c>
      <c r="E7800" s="7">
        <v>325</v>
      </c>
      <c r="F7800" s="7">
        <v>3</v>
      </c>
      <c r="G7800" s="7">
        <v>0</v>
      </c>
      <c r="H7800" s="7">
        <f t="shared" si="1089"/>
        <v>2</v>
      </c>
      <c r="I7800" s="16">
        <f t="shared" si="1090"/>
        <v>45251</v>
      </c>
      <c r="J7800" s="17">
        <v>0.70809999999999995</v>
      </c>
      <c r="K7800" s="18">
        <f>G7800*结论【关键目标】!C$27*0.7735*0.001</f>
        <v>0</v>
      </c>
      <c r="L7800" s="5">
        <v>-25611.544279999998</v>
      </c>
      <c r="M7800" s="5">
        <f>ABS(IF(L7800&lt;=0,L7800/耗电量关键数据!$B$6/1000,L7800/耗电量关键数据!$B$5/1000))</f>
        <v>10.244617712</v>
      </c>
      <c r="N7800" s="5">
        <f>电气设备逐时使用率计算!H7776</f>
        <v>1.1688450000000001</v>
      </c>
      <c r="O7800" s="5">
        <f>灯光逐时使用率计算!H7776</f>
        <v>0.37403039999999999</v>
      </c>
      <c r="P7800" s="19">
        <f t="shared" si="1091"/>
        <v>11.787493112000002</v>
      </c>
      <c r="Q7800" s="19">
        <f t="shared" si="1095"/>
        <v>0</v>
      </c>
      <c r="R7800" s="20">
        <f t="shared" si="1092"/>
        <v>0</v>
      </c>
      <c r="S7800" s="20">
        <f t="shared" si="1096"/>
        <v>0</v>
      </c>
      <c r="T7800" s="20">
        <f>IF((T7799+R7800)&lt;0,0,IF((T7799+R7800)&gt;结论【关键目标】!C$28,结论【关键目标】!C$28,T7799+R7800))</f>
        <v>0</v>
      </c>
      <c r="U7800" s="19">
        <f>IF((T7799+R7800)&lt;结论【关键目标】!$C$28,0,(发电量计算【计算逻辑页】!R7800+发电量计算【计算逻辑页】!T7799-结论【关键目标】!$C$28))</f>
        <v>0</v>
      </c>
      <c r="V7800" s="5">
        <f t="shared" si="1093"/>
        <v>0</v>
      </c>
      <c r="W7800" s="5">
        <f t="shared" si="1094"/>
        <v>0</v>
      </c>
      <c r="X7800" s="5">
        <f t="shared" si="1097"/>
        <v>0</v>
      </c>
    </row>
    <row r="7801" spans="1:24" x14ac:dyDescent="0.15">
      <c r="A7801" s="7">
        <v>7800</v>
      </c>
      <c r="B7801" s="7">
        <v>11</v>
      </c>
      <c r="C7801" s="7">
        <v>21</v>
      </c>
      <c r="D7801" s="7">
        <v>24</v>
      </c>
      <c r="E7801" s="7">
        <v>325</v>
      </c>
      <c r="F7801" s="7">
        <v>5.0999999999999996</v>
      </c>
      <c r="G7801" s="7">
        <v>0</v>
      </c>
      <c r="H7801" s="7">
        <f t="shared" si="1089"/>
        <v>2</v>
      </c>
      <c r="I7801" s="16">
        <f t="shared" si="1090"/>
        <v>45251</v>
      </c>
      <c r="J7801" s="17">
        <v>0.2407</v>
      </c>
      <c r="K7801" s="18">
        <f>G7801*结论【关键目标】!C$27*0.7735*0.001</f>
        <v>0</v>
      </c>
      <c r="L7801" s="5">
        <v>-27112.435409999998</v>
      </c>
      <c r="M7801" s="5">
        <f>ABS(IF(L7801&lt;=0,L7801/耗电量关键数据!$B$6/1000,L7801/耗电量关键数据!$B$5/1000))</f>
        <v>10.844974164</v>
      </c>
      <c r="N7801" s="5">
        <f>电气设备逐时使用率计算!H7777</f>
        <v>1.1688450000000001</v>
      </c>
      <c r="O7801" s="5">
        <f>灯光逐时使用率计算!H7777</f>
        <v>0.37403039999999999</v>
      </c>
      <c r="P7801" s="19">
        <f t="shared" si="1091"/>
        <v>12.387849564000001</v>
      </c>
      <c r="Q7801" s="19">
        <f t="shared" si="1095"/>
        <v>0</v>
      </c>
      <c r="R7801" s="20">
        <f t="shared" si="1092"/>
        <v>0</v>
      </c>
      <c r="S7801" s="20">
        <f t="shared" si="1096"/>
        <v>0</v>
      </c>
      <c r="T7801" s="20">
        <f>IF((T7800+R7801)&lt;0,0,IF((T7800+R7801)&gt;结论【关键目标】!C$28,结论【关键目标】!C$28,T7800+R7801))</f>
        <v>0</v>
      </c>
      <c r="U7801" s="19">
        <f>IF((T7800+R7801)&lt;结论【关键目标】!$C$28,0,(发电量计算【计算逻辑页】!R7801+发电量计算【计算逻辑页】!T7800-结论【关键目标】!$C$28))</f>
        <v>0</v>
      </c>
      <c r="V7801" s="5">
        <f t="shared" si="1093"/>
        <v>0</v>
      </c>
      <c r="W7801" s="5">
        <f t="shared" si="1094"/>
        <v>0</v>
      </c>
      <c r="X7801" s="5">
        <f t="shared" si="1097"/>
        <v>0</v>
      </c>
    </row>
    <row r="7802" spans="1:24" x14ac:dyDescent="0.15">
      <c r="A7802" s="7">
        <v>7801</v>
      </c>
      <c r="B7802" s="7">
        <v>11</v>
      </c>
      <c r="C7802" s="7">
        <v>22</v>
      </c>
      <c r="D7802" s="7">
        <v>1</v>
      </c>
      <c r="E7802" s="7">
        <v>326</v>
      </c>
      <c r="F7802" s="7">
        <v>3</v>
      </c>
      <c r="G7802" s="7">
        <v>0</v>
      </c>
      <c r="H7802" s="7">
        <f t="shared" si="1089"/>
        <v>3</v>
      </c>
      <c r="I7802" s="16">
        <f t="shared" si="1090"/>
        <v>45252</v>
      </c>
      <c r="J7802" s="17">
        <v>0.2407</v>
      </c>
      <c r="K7802" s="18">
        <f>G7802*结论【关键目标】!C$27*0.7735*0.001</f>
        <v>0</v>
      </c>
      <c r="L7802" s="5">
        <v>-28168.376700000001</v>
      </c>
      <c r="M7802" s="5">
        <f>ABS(IF(L7802&lt;=0,L7802/耗电量关键数据!$B$6/1000,L7802/耗电量关键数据!$B$5/1000))</f>
        <v>11.26735068</v>
      </c>
      <c r="N7802" s="5">
        <f>电气设备逐时使用率计算!H7778</f>
        <v>1.1688450000000001</v>
      </c>
      <c r="O7802" s="5">
        <f>灯光逐时使用率计算!H7778</f>
        <v>0.37403039999999999</v>
      </c>
      <c r="P7802" s="19">
        <f t="shared" si="1091"/>
        <v>12.810226080000001</v>
      </c>
      <c r="Q7802" s="19">
        <f t="shared" si="1095"/>
        <v>0</v>
      </c>
      <c r="R7802" s="20">
        <f t="shared" si="1092"/>
        <v>0</v>
      </c>
      <c r="S7802" s="20">
        <f t="shared" si="1096"/>
        <v>0</v>
      </c>
      <c r="T7802" s="20">
        <f>IF((T7801+R7802)&lt;0,0,IF((T7801+R7802)&gt;结论【关键目标】!C$28,结论【关键目标】!C$28,T7801+R7802))</f>
        <v>0</v>
      </c>
      <c r="U7802" s="19">
        <f>IF((T7801+R7802)&lt;结论【关键目标】!$C$28,0,(发电量计算【计算逻辑页】!R7802+发电量计算【计算逻辑页】!T7801-结论【关键目标】!$C$28))</f>
        <v>0</v>
      </c>
      <c r="V7802" s="5">
        <f t="shared" si="1093"/>
        <v>0</v>
      </c>
      <c r="W7802" s="5">
        <f t="shared" si="1094"/>
        <v>0</v>
      </c>
      <c r="X7802" s="5">
        <f t="shared" si="1097"/>
        <v>0</v>
      </c>
    </row>
    <row r="7803" spans="1:24" x14ac:dyDescent="0.15">
      <c r="A7803" s="7">
        <v>7802</v>
      </c>
      <c r="B7803" s="7">
        <v>11</v>
      </c>
      <c r="C7803" s="7">
        <v>22</v>
      </c>
      <c r="D7803" s="7">
        <v>2</v>
      </c>
      <c r="E7803" s="7">
        <v>326</v>
      </c>
      <c r="F7803" s="7">
        <v>4</v>
      </c>
      <c r="G7803" s="7">
        <v>0</v>
      </c>
      <c r="H7803" s="7">
        <f t="shared" si="1089"/>
        <v>3</v>
      </c>
      <c r="I7803" s="16">
        <f t="shared" si="1090"/>
        <v>45252</v>
      </c>
      <c r="J7803" s="17">
        <v>0.2407</v>
      </c>
      <c r="K7803" s="18">
        <f>G7803*结论【关键目标】!C$27*0.7735*0.001</f>
        <v>0</v>
      </c>
      <c r="L7803" s="5">
        <v>-29254.330969999999</v>
      </c>
      <c r="M7803" s="5">
        <f>ABS(IF(L7803&lt;=0,L7803/耗电量关键数据!$B$6/1000,L7803/耗电量关键数据!$B$5/1000))</f>
        <v>11.701732388</v>
      </c>
      <c r="N7803" s="5">
        <f>电气设备逐时使用率计算!H7779</f>
        <v>1.1688450000000001</v>
      </c>
      <c r="O7803" s="5">
        <f>灯光逐时使用率计算!H7779</f>
        <v>0.37403039999999999</v>
      </c>
      <c r="P7803" s="19">
        <f t="shared" si="1091"/>
        <v>13.244607788000001</v>
      </c>
      <c r="Q7803" s="19">
        <f t="shared" si="1095"/>
        <v>0</v>
      </c>
      <c r="R7803" s="20">
        <f t="shared" si="1092"/>
        <v>0</v>
      </c>
      <c r="S7803" s="20">
        <f t="shared" si="1096"/>
        <v>0</v>
      </c>
      <c r="T7803" s="20">
        <f>IF((T7802+R7803)&lt;0,0,IF((T7802+R7803)&gt;结论【关键目标】!C$28,结论【关键目标】!C$28,T7802+R7803))</f>
        <v>0</v>
      </c>
      <c r="U7803" s="19">
        <f>IF((T7802+R7803)&lt;结论【关键目标】!$C$28,0,(发电量计算【计算逻辑页】!R7803+发电量计算【计算逻辑页】!T7802-结论【关键目标】!$C$28))</f>
        <v>0</v>
      </c>
      <c r="V7803" s="5">
        <f t="shared" si="1093"/>
        <v>0</v>
      </c>
      <c r="W7803" s="5">
        <f t="shared" si="1094"/>
        <v>0</v>
      </c>
      <c r="X7803" s="5">
        <f t="shared" si="1097"/>
        <v>0</v>
      </c>
    </row>
    <row r="7804" spans="1:24" x14ac:dyDescent="0.15">
      <c r="A7804" s="7">
        <v>7803</v>
      </c>
      <c r="B7804" s="7">
        <v>11</v>
      </c>
      <c r="C7804" s="7">
        <v>22</v>
      </c>
      <c r="D7804" s="7">
        <v>3</v>
      </c>
      <c r="E7804" s="7">
        <v>326</v>
      </c>
      <c r="F7804" s="7">
        <v>4.8</v>
      </c>
      <c r="G7804" s="7">
        <v>0</v>
      </c>
      <c r="H7804" s="7">
        <f t="shared" si="1089"/>
        <v>3</v>
      </c>
      <c r="I7804" s="16">
        <f t="shared" si="1090"/>
        <v>45252</v>
      </c>
      <c r="J7804" s="17">
        <v>0.2407</v>
      </c>
      <c r="K7804" s="18">
        <f>G7804*结论【关键目标】!C$27*0.7735*0.001</f>
        <v>0</v>
      </c>
      <c r="L7804" s="5">
        <v>-30470.20925</v>
      </c>
      <c r="M7804" s="5">
        <f>ABS(IF(L7804&lt;=0,L7804/耗电量关键数据!$B$6/1000,L7804/耗电量关键数据!$B$5/1000))</f>
        <v>12.1880837</v>
      </c>
      <c r="N7804" s="5">
        <f>电气设备逐时使用率计算!H7780</f>
        <v>1.1688450000000001</v>
      </c>
      <c r="O7804" s="5">
        <f>灯光逐时使用率计算!H7780</f>
        <v>0.37403039999999999</v>
      </c>
      <c r="P7804" s="19">
        <f t="shared" si="1091"/>
        <v>13.730959100000002</v>
      </c>
      <c r="Q7804" s="19">
        <f t="shared" si="1095"/>
        <v>0</v>
      </c>
      <c r="R7804" s="20">
        <f t="shared" si="1092"/>
        <v>0</v>
      </c>
      <c r="S7804" s="20">
        <f t="shared" si="1096"/>
        <v>0</v>
      </c>
      <c r="T7804" s="20">
        <f>IF((T7803+R7804)&lt;0,0,IF((T7803+R7804)&gt;结论【关键目标】!C$28,结论【关键目标】!C$28,T7803+R7804))</f>
        <v>0</v>
      </c>
      <c r="U7804" s="19">
        <f>IF((T7803+R7804)&lt;结论【关键目标】!$C$28,0,(发电量计算【计算逻辑页】!R7804+发电量计算【计算逻辑页】!T7803-结论【关键目标】!$C$28))</f>
        <v>0</v>
      </c>
      <c r="V7804" s="5">
        <f t="shared" si="1093"/>
        <v>0</v>
      </c>
      <c r="W7804" s="5">
        <f t="shared" si="1094"/>
        <v>0</v>
      </c>
      <c r="X7804" s="5">
        <f t="shared" si="1097"/>
        <v>0</v>
      </c>
    </row>
    <row r="7805" spans="1:24" x14ac:dyDescent="0.15">
      <c r="A7805" s="7">
        <v>7804</v>
      </c>
      <c r="B7805" s="7">
        <v>11</v>
      </c>
      <c r="C7805" s="7">
        <v>22</v>
      </c>
      <c r="D7805" s="7">
        <v>4</v>
      </c>
      <c r="E7805" s="7">
        <v>326</v>
      </c>
      <c r="F7805" s="7">
        <v>4.9000000000000004</v>
      </c>
      <c r="G7805" s="7">
        <v>0</v>
      </c>
      <c r="H7805" s="7">
        <f t="shared" si="1089"/>
        <v>3</v>
      </c>
      <c r="I7805" s="16">
        <f t="shared" si="1090"/>
        <v>45252</v>
      </c>
      <c r="J7805" s="17">
        <v>0.2407</v>
      </c>
      <c r="K7805" s="18">
        <f>G7805*结论【关键目标】!C$27*0.7735*0.001</f>
        <v>0</v>
      </c>
      <c r="L7805" s="5">
        <v>-31436.904190000001</v>
      </c>
      <c r="M7805" s="5">
        <f>ABS(IF(L7805&lt;=0,L7805/耗电量关键数据!$B$6/1000,L7805/耗电量关键数据!$B$5/1000))</f>
        <v>12.574761676</v>
      </c>
      <c r="N7805" s="5">
        <f>电气设备逐时使用率计算!H7781</f>
        <v>1.1688450000000001</v>
      </c>
      <c r="O7805" s="5">
        <f>灯光逐时使用率计算!H7781</f>
        <v>0.37403039999999999</v>
      </c>
      <c r="P7805" s="19">
        <f t="shared" si="1091"/>
        <v>14.117637075999999</v>
      </c>
      <c r="Q7805" s="19">
        <f t="shared" si="1095"/>
        <v>0</v>
      </c>
      <c r="R7805" s="20">
        <f t="shared" si="1092"/>
        <v>0</v>
      </c>
      <c r="S7805" s="20">
        <f t="shared" si="1096"/>
        <v>0</v>
      </c>
      <c r="T7805" s="20">
        <f>IF((T7804+R7805)&lt;0,0,IF((T7804+R7805)&gt;结论【关键目标】!C$28,结论【关键目标】!C$28,T7804+R7805))</f>
        <v>0</v>
      </c>
      <c r="U7805" s="19">
        <f>IF((T7804+R7805)&lt;结论【关键目标】!$C$28,0,(发电量计算【计算逻辑页】!R7805+发电量计算【计算逻辑页】!T7804-结论【关键目标】!$C$28))</f>
        <v>0</v>
      </c>
      <c r="V7805" s="5">
        <f t="shared" si="1093"/>
        <v>0</v>
      </c>
      <c r="W7805" s="5">
        <f t="shared" si="1094"/>
        <v>0</v>
      </c>
      <c r="X7805" s="5">
        <f t="shared" si="1097"/>
        <v>0</v>
      </c>
    </row>
    <row r="7806" spans="1:24" x14ac:dyDescent="0.15">
      <c r="A7806" s="7">
        <v>7805</v>
      </c>
      <c r="B7806" s="7">
        <v>11</v>
      </c>
      <c r="C7806" s="7">
        <v>22</v>
      </c>
      <c r="D7806" s="7">
        <v>5</v>
      </c>
      <c r="E7806" s="7">
        <v>326</v>
      </c>
      <c r="F7806" s="7">
        <v>4.9000000000000004</v>
      </c>
      <c r="G7806" s="7">
        <v>0</v>
      </c>
      <c r="H7806" s="7">
        <f t="shared" si="1089"/>
        <v>3</v>
      </c>
      <c r="I7806" s="16">
        <f t="shared" si="1090"/>
        <v>45252</v>
      </c>
      <c r="J7806" s="17">
        <v>0.2407</v>
      </c>
      <c r="K7806" s="18">
        <f>G7806*结论【关键目标】!C$27*0.7735*0.001</f>
        <v>0</v>
      </c>
      <c r="L7806" s="5">
        <v>-32348.00215</v>
      </c>
      <c r="M7806" s="5">
        <f>ABS(IF(L7806&lt;=0,L7806/耗电量关键数据!$B$6/1000,L7806/耗电量关键数据!$B$5/1000))</f>
        <v>12.939200860000001</v>
      </c>
      <c r="N7806" s="5">
        <f>电气设备逐时使用率计算!H7782</f>
        <v>1.1688450000000001</v>
      </c>
      <c r="O7806" s="5">
        <f>灯光逐时使用率计算!H7782</f>
        <v>0.37403039999999999</v>
      </c>
      <c r="P7806" s="19">
        <f t="shared" si="1091"/>
        <v>14.482076260000001</v>
      </c>
      <c r="Q7806" s="19">
        <f t="shared" si="1095"/>
        <v>0</v>
      </c>
      <c r="R7806" s="20">
        <f t="shared" si="1092"/>
        <v>0</v>
      </c>
      <c r="S7806" s="20">
        <f t="shared" si="1096"/>
        <v>0</v>
      </c>
      <c r="T7806" s="20">
        <f>IF((T7805+R7806)&lt;0,0,IF((T7805+R7806)&gt;结论【关键目标】!C$28,结论【关键目标】!C$28,T7805+R7806))</f>
        <v>0</v>
      </c>
      <c r="U7806" s="19">
        <f>IF((T7805+R7806)&lt;结论【关键目标】!$C$28,0,(发电量计算【计算逻辑页】!R7806+发电量计算【计算逻辑页】!T7805-结论【关键目标】!$C$28))</f>
        <v>0</v>
      </c>
      <c r="V7806" s="5">
        <f t="shared" si="1093"/>
        <v>0</v>
      </c>
      <c r="W7806" s="5">
        <f t="shared" si="1094"/>
        <v>0</v>
      </c>
      <c r="X7806" s="5">
        <f t="shared" si="1097"/>
        <v>0</v>
      </c>
    </row>
    <row r="7807" spans="1:24" x14ac:dyDescent="0.15">
      <c r="A7807" s="7">
        <v>7806</v>
      </c>
      <c r="B7807" s="7">
        <v>11</v>
      </c>
      <c r="C7807" s="7">
        <v>22</v>
      </c>
      <c r="D7807" s="7">
        <v>6</v>
      </c>
      <c r="E7807" s="7">
        <v>326</v>
      </c>
      <c r="F7807" s="7">
        <v>5</v>
      </c>
      <c r="G7807" s="7">
        <v>0</v>
      </c>
      <c r="H7807" s="7">
        <f t="shared" si="1089"/>
        <v>3</v>
      </c>
      <c r="I7807" s="16">
        <f t="shared" si="1090"/>
        <v>45252</v>
      </c>
      <c r="J7807" s="17">
        <v>0.2407</v>
      </c>
      <c r="K7807" s="18">
        <f>G7807*结论【关键目标】!C$27*0.7735*0.001</f>
        <v>0</v>
      </c>
      <c r="L7807" s="5">
        <v>-32228.17727</v>
      </c>
      <c r="M7807" s="5">
        <f>ABS(IF(L7807&lt;=0,L7807/耗电量关键数据!$B$6/1000,L7807/耗电量关键数据!$B$5/1000))</f>
        <v>12.891270908000001</v>
      </c>
      <c r="N7807" s="5">
        <f>电气设备逐时使用率计算!H7783</f>
        <v>1.1688450000000001</v>
      </c>
      <c r="O7807" s="5">
        <f>灯光逐时使用率计算!H7783</f>
        <v>0.37403039999999999</v>
      </c>
      <c r="P7807" s="19">
        <f t="shared" si="1091"/>
        <v>14.434146308000001</v>
      </c>
      <c r="Q7807" s="19">
        <f t="shared" si="1095"/>
        <v>0</v>
      </c>
      <c r="R7807" s="20">
        <f t="shared" si="1092"/>
        <v>0</v>
      </c>
      <c r="S7807" s="20">
        <f t="shared" si="1096"/>
        <v>0</v>
      </c>
      <c r="T7807" s="20">
        <f>IF((T7806+R7807)&lt;0,0,IF((T7806+R7807)&gt;结论【关键目标】!C$28,结论【关键目标】!C$28,T7806+R7807))</f>
        <v>0</v>
      </c>
      <c r="U7807" s="19">
        <f>IF((T7806+R7807)&lt;结论【关键目标】!$C$28,0,(发电量计算【计算逻辑页】!R7807+发电量计算【计算逻辑页】!T7806-结论【关键目标】!$C$28))</f>
        <v>0</v>
      </c>
      <c r="V7807" s="5">
        <f t="shared" si="1093"/>
        <v>0</v>
      </c>
      <c r="W7807" s="5">
        <f t="shared" si="1094"/>
        <v>0</v>
      </c>
      <c r="X7807" s="5">
        <f t="shared" si="1097"/>
        <v>0</v>
      </c>
    </row>
    <row r="7808" spans="1:24" x14ac:dyDescent="0.15">
      <c r="A7808" s="7">
        <v>7807</v>
      </c>
      <c r="B7808" s="7">
        <v>11</v>
      </c>
      <c r="C7808" s="7">
        <v>22</v>
      </c>
      <c r="D7808" s="7">
        <v>7</v>
      </c>
      <c r="E7808" s="7">
        <v>326</v>
      </c>
      <c r="F7808" s="7">
        <v>4.4000000000000004</v>
      </c>
      <c r="G7808" s="7">
        <v>0</v>
      </c>
      <c r="H7808" s="7">
        <f t="shared" si="1089"/>
        <v>3</v>
      </c>
      <c r="I7808" s="16">
        <f t="shared" si="1090"/>
        <v>45252</v>
      </c>
      <c r="J7808" s="17">
        <v>0.2407</v>
      </c>
      <c r="K7808" s="18">
        <f>G7808*结论【关键目标】!C$27*0.7735*0.001</f>
        <v>0</v>
      </c>
      <c r="L7808" s="5">
        <v>-23863.561669999999</v>
      </c>
      <c r="M7808" s="5">
        <f>ABS(IF(L7808&lt;=0,L7808/耗电量关键数据!$B$6/1000,L7808/耗电量关键数据!$B$5/1000))</f>
        <v>9.545424667999999</v>
      </c>
      <c r="N7808" s="5">
        <f>电气设备逐时使用率计算!H7784</f>
        <v>2.3376900000000003</v>
      </c>
      <c r="O7808" s="5">
        <f>灯光逐时使用率计算!H7784</f>
        <v>1.2467680000000001</v>
      </c>
      <c r="P7808" s="19">
        <f t="shared" si="1091"/>
        <v>13.129882667999999</v>
      </c>
      <c r="Q7808" s="19">
        <f t="shared" si="1095"/>
        <v>0</v>
      </c>
      <c r="R7808" s="20">
        <f t="shared" si="1092"/>
        <v>0</v>
      </c>
      <c r="S7808" s="20">
        <f t="shared" si="1096"/>
        <v>0</v>
      </c>
      <c r="T7808" s="20">
        <f>IF((T7807+R7808)&lt;0,0,IF((T7807+R7808)&gt;结论【关键目标】!C$28,结论【关键目标】!C$28,T7807+R7808))</f>
        <v>0</v>
      </c>
      <c r="U7808" s="19">
        <f>IF((T7807+R7808)&lt;结论【关键目标】!$C$28,0,(发电量计算【计算逻辑页】!R7808+发电量计算【计算逻辑页】!T7807-结论【关键目标】!$C$28))</f>
        <v>0</v>
      </c>
      <c r="V7808" s="5">
        <f t="shared" si="1093"/>
        <v>0</v>
      </c>
      <c r="W7808" s="5">
        <f t="shared" si="1094"/>
        <v>0</v>
      </c>
      <c r="X7808" s="5">
        <f t="shared" si="1097"/>
        <v>0</v>
      </c>
    </row>
    <row r="7809" spans="1:24" x14ac:dyDescent="0.15">
      <c r="A7809" s="7">
        <v>7808</v>
      </c>
      <c r="B7809" s="7">
        <v>11</v>
      </c>
      <c r="C7809" s="7">
        <v>22</v>
      </c>
      <c r="D7809" s="7">
        <v>8</v>
      </c>
      <c r="E7809" s="7">
        <v>326</v>
      </c>
      <c r="F7809" s="7">
        <v>4</v>
      </c>
      <c r="G7809" s="7">
        <v>40.4</v>
      </c>
      <c r="H7809" s="7">
        <f t="shared" si="1089"/>
        <v>3</v>
      </c>
      <c r="I7809" s="16">
        <f t="shared" si="1090"/>
        <v>45252</v>
      </c>
      <c r="J7809" s="17">
        <v>0.70809999999999995</v>
      </c>
      <c r="K7809" s="18">
        <f>G7809*结论【关键目标】!C$27*0.7735*0.001</f>
        <v>3.7499280000000002</v>
      </c>
      <c r="L7809" s="5">
        <v>-22126.882010000001</v>
      </c>
      <c r="M7809" s="5">
        <f>ABS(IF(L7809&lt;=0,L7809/耗电量关键数据!$B$6/1000,L7809/耗电量关键数据!$B$5/1000))</f>
        <v>8.850752803999999</v>
      </c>
      <c r="N7809" s="5">
        <f>电气设备逐时使用率计算!H7785</f>
        <v>11.688450000000001</v>
      </c>
      <c r="O7809" s="5">
        <f>灯光逐时使用率计算!H7785</f>
        <v>6.2338399999999998</v>
      </c>
      <c r="P7809" s="19">
        <f t="shared" si="1091"/>
        <v>26.773042803999999</v>
      </c>
      <c r="Q7809" s="19">
        <f t="shared" si="1095"/>
        <v>0</v>
      </c>
      <c r="R7809" s="20">
        <f t="shared" si="1092"/>
        <v>3.7499280000000002</v>
      </c>
      <c r="S7809" s="20">
        <f t="shared" si="1096"/>
        <v>0</v>
      </c>
      <c r="T7809" s="20">
        <f>IF((T7808+R7809)&lt;0,0,IF((T7808+R7809)&gt;结论【关键目标】!C$28,结论【关键目标】!C$28,T7808+R7809))</f>
        <v>3.7499280000000002</v>
      </c>
      <c r="U7809" s="19">
        <f>IF((T7808+R7809)&lt;结论【关键目标】!$C$28,0,(发电量计算【计算逻辑页】!R7809+发电量计算【计算逻辑页】!T7808-结论【关键目标】!$C$28))</f>
        <v>0</v>
      </c>
      <c r="V7809" s="5">
        <f t="shared" si="1093"/>
        <v>0</v>
      </c>
      <c r="W7809" s="5">
        <f t="shared" si="1094"/>
        <v>2.6553240167999999</v>
      </c>
      <c r="X7809" s="5">
        <f t="shared" si="1097"/>
        <v>0</v>
      </c>
    </row>
    <row r="7810" spans="1:24" x14ac:dyDescent="0.15">
      <c r="A7810" s="7">
        <v>7809</v>
      </c>
      <c r="B7810" s="7">
        <v>11</v>
      </c>
      <c r="C7810" s="7">
        <v>22</v>
      </c>
      <c r="D7810" s="7">
        <v>9</v>
      </c>
      <c r="E7810" s="7">
        <v>326</v>
      </c>
      <c r="F7810" s="7">
        <v>5.8</v>
      </c>
      <c r="G7810" s="7">
        <v>148.6</v>
      </c>
      <c r="H7810" s="7">
        <f t="shared" ref="H7810:H7873" si="1098">WEEKDAY(I:I,2)</f>
        <v>3</v>
      </c>
      <c r="I7810" s="16">
        <f t="shared" ref="I7810:I7873" si="1099">DATE(2023,B7810,C7810)</f>
        <v>45252</v>
      </c>
      <c r="J7810" s="17">
        <v>0.70809999999999995</v>
      </c>
      <c r="K7810" s="18">
        <f>G7810*结论【关键目标】!C$27*0.7735*0.001</f>
        <v>13.793051999999999</v>
      </c>
      <c r="L7810" s="5">
        <v>-2579.3485599999999</v>
      </c>
      <c r="M7810" s="5">
        <f>ABS(IF(L7810&lt;=0,L7810/耗电量关键数据!$B$6/1000,L7810/耗电量关键数据!$B$5/1000))</f>
        <v>1.031739424</v>
      </c>
      <c r="N7810" s="5">
        <f>电气设备逐时使用率计算!H7786</f>
        <v>22.208055000000002</v>
      </c>
      <c r="O7810" s="5">
        <f>灯光逐时使用率计算!H7786</f>
        <v>11.844296</v>
      </c>
      <c r="P7810" s="19">
        <f t="shared" ref="P7810:P7873" si="1100">M7810+N7810+O7810</f>
        <v>35.084090424000003</v>
      </c>
      <c r="Q7810" s="19">
        <f t="shared" si="1095"/>
        <v>0</v>
      </c>
      <c r="R7810" s="20">
        <f t="shared" ref="R7810:R7873" si="1101">K7810-Q7810</f>
        <v>13.793051999999999</v>
      </c>
      <c r="S7810" s="20">
        <f t="shared" si="1096"/>
        <v>0</v>
      </c>
      <c r="T7810" s="20">
        <f>IF((T7809+R7810)&lt;0,0,IF((T7809+R7810)&gt;结论【关键目标】!C$28,结论【关键目标】!C$28,T7809+R7810))</f>
        <v>17.54298</v>
      </c>
      <c r="U7810" s="19">
        <f>IF((T7809+R7810)&lt;结论【关键目标】!$C$28,0,(发电量计算【计算逻辑页】!R7810+发电量计算【计算逻辑页】!T7809-结论【关键目标】!$C$28))</f>
        <v>0</v>
      </c>
      <c r="V7810" s="5">
        <f t="shared" ref="V7810:V7873" si="1102">IF(J7810&gt;0.35,U7810*0.35,0)</f>
        <v>0</v>
      </c>
      <c r="W7810" s="5">
        <f t="shared" ref="W7810:W7873" si="1103">IF(P7810&gt;K7810,K7810*J7810,P7810*J7810)</f>
        <v>9.7668601211999988</v>
      </c>
      <c r="X7810" s="5">
        <f t="shared" si="1097"/>
        <v>0</v>
      </c>
    </row>
    <row r="7811" spans="1:24" x14ac:dyDescent="0.15">
      <c r="A7811" s="7">
        <v>7810</v>
      </c>
      <c r="B7811" s="7">
        <v>11</v>
      </c>
      <c r="C7811" s="7">
        <v>22</v>
      </c>
      <c r="D7811" s="7">
        <v>10</v>
      </c>
      <c r="E7811" s="7">
        <v>326</v>
      </c>
      <c r="F7811" s="7">
        <v>4</v>
      </c>
      <c r="G7811" s="7">
        <v>174.2</v>
      </c>
      <c r="H7811" s="7">
        <f t="shared" si="1098"/>
        <v>3</v>
      </c>
      <c r="I7811" s="16">
        <f t="shared" si="1099"/>
        <v>45252</v>
      </c>
      <c r="J7811" s="17">
        <v>0.70809999999999995</v>
      </c>
      <c r="K7811" s="18">
        <f>G7811*结论【关键目标】!C$27*0.7735*0.001</f>
        <v>16.169243999999999</v>
      </c>
      <c r="L7811" s="5">
        <v>0</v>
      </c>
      <c r="M7811" s="5">
        <f>ABS(IF(L7811&lt;=0,L7811/耗电量关键数据!$B$6/1000,L7811/耗电量关键数据!$B$5/1000))</f>
        <v>0</v>
      </c>
      <c r="N7811" s="5">
        <f>电气设备逐时使用率计算!H7787</f>
        <v>22.208055000000002</v>
      </c>
      <c r="O7811" s="5">
        <f>灯光逐时使用率计算!H7787</f>
        <v>11.844296</v>
      </c>
      <c r="P7811" s="19">
        <f t="shared" si="1100"/>
        <v>34.052351000000002</v>
      </c>
      <c r="Q7811" s="19">
        <f t="shared" ref="Q7811:Q7874" si="1104">IF(J7811&gt;0.8,P7811,0)</f>
        <v>0</v>
      </c>
      <c r="R7811" s="20">
        <f t="shared" si="1101"/>
        <v>16.169243999999999</v>
      </c>
      <c r="S7811" s="20">
        <f t="shared" ref="S7811:S7874" si="1105">IF(R7811&lt;0,ABS(R7811),0)</f>
        <v>0</v>
      </c>
      <c r="T7811" s="20">
        <f>IF((T7810+R7811)&lt;0,0,IF((T7810+R7811)&gt;结论【关键目标】!C$28,结论【关键目标】!C$28,T7810+R7811))</f>
        <v>22</v>
      </c>
      <c r="U7811" s="19">
        <f>IF((T7810+R7811)&lt;结论【关键目标】!$C$28,0,(发电量计算【计算逻辑页】!R7811+发电量计算【计算逻辑页】!T7810-结论【关键目标】!$C$28))</f>
        <v>11.712223999999999</v>
      </c>
      <c r="V7811" s="5">
        <f t="shared" si="1102"/>
        <v>4.0992783999999993</v>
      </c>
      <c r="W7811" s="5">
        <f t="shared" si="1103"/>
        <v>11.449441676399999</v>
      </c>
      <c r="X7811" s="5">
        <f t="shared" si="1097"/>
        <v>0</v>
      </c>
    </row>
    <row r="7812" spans="1:24" x14ac:dyDescent="0.15">
      <c r="A7812" s="7">
        <v>7811</v>
      </c>
      <c r="B7812" s="7">
        <v>11</v>
      </c>
      <c r="C7812" s="7">
        <v>22</v>
      </c>
      <c r="D7812" s="7">
        <v>11</v>
      </c>
      <c r="E7812" s="7">
        <v>326</v>
      </c>
      <c r="F7812" s="7">
        <v>5</v>
      </c>
      <c r="G7812" s="7">
        <v>245.7</v>
      </c>
      <c r="H7812" s="7">
        <f t="shared" si="1098"/>
        <v>3</v>
      </c>
      <c r="I7812" s="16">
        <f t="shared" si="1099"/>
        <v>45252</v>
      </c>
      <c r="J7812" s="17">
        <v>1.2267999999999999</v>
      </c>
      <c r="K7812" s="18">
        <f>G7812*结论【关键目标】!C$27*0.7735*0.001</f>
        <v>22.805873999999999</v>
      </c>
      <c r="L7812" s="5">
        <v>0</v>
      </c>
      <c r="M7812" s="5">
        <f>ABS(IF(L7812&lt;=0,L7812/耗电量关键数据!$B$6/1000,L7812/耗电量关键数据!$B$5/1000))</f>
        <v>0</v>
      </c>
      <c r="N7812" s="5">
        <f>电气设备逐时使用率计算!H7788</f>
        <v>22.208055000000002</v>
      </c>
      <c r="O7812" s="5">
        <f>灯光逐时使用率计算!H7788</f>
        <v>11.844296</v>
      </c>
      <c r="P7812" s="19">
        <f t="shared" si="1100"/>
        <v>34.052351000000002</v>
      </c>
      <c r="Q7812" s="19">
        <f t="shared" si="1104"/>
        <v>34.052351000000002</v>
      </c>
      <c r="R7812" s="20">
        <f t="shared" si="1101"/>
        <v>-11.246477000000002</v>
      </c>
      <c r="S7812" s="20">
        <f t="shared" si="1105"/>
        <v>11.246477000000002</v>
      </c>
      <c r="T7812" s="20">
        <f>IF((T7811+R7812)&lt;0,0,IF((T7811+R7812)&gt;结论【关键目标】!C$28,结论【关键目标】!C$28,T7811+R7812))</f>
        <v>10.753522999999998</v>
      </c>
      <c r="U7812" s="19">
        <f>IF((T7811+R7812)&lt;结论【关键目标】!$C$28,0,(发电量计算【计算逻辑页】!R7812+发电量计算【计算逻辑页】!T7811-结论【关键目标】!$C$28))</f>
        <v>0</v>
      </c>
      <c r="V7812" s="5">
        <f t="shared" si="1102"/>
        <v>0</v>
      </c>
      <c r="W7812" s="5">
        <f t="shared" si="1103"/>
        <v>27.978246223199996</v>
      </c>
      <c r="X7812" s="5">
        <f t="shared" ref="X7812:X7875" si="1106">(J7812-0.35)*IF(T7812&gt;S7812,S7812,T7812)</f>
        <v>9.4286889663999975</v>
      </c>
    </row>
    <row r="7813" spans="1:24" x14ac:dyDescent="0.15">
      <c r="A7813" s="7">
        <v>7812</v>
      </c>
      <c r="B7813" s="7">
        <v>11</v>
      </c>
      <c r="C7813" s="7">
        <v>22</v>
      </c>
      <c r="D7813" s="7">
        <v>12</v>
      </c>
      <c r="E7813" s="7">
        <v>326</v>
      </c>
      <c r="F7813" s="7">
        <v>5.3</v>
      </c>
      <c r="G7813" s="7">
        <v>245.4</v>
      </c>
      <c r="H7813" s="7">
        <f t="shared" si="1098"/>
        <v>3</v>
      </c>
      <c r="I7813" s="16">
        <f t="shared" si="1099"/>
        <v>45252</v>
      </c>
      <c r="J7813" s="17">
        <v>1.2267999999999999</v>
      </c>
      <c r="K7813" s="18">
        <f>G7813*结论【关键目标】!C$27*0.7735*0.001</f>
        <v>22.778027999999999</v>
      </c>
      <c r="L7813" s="5">
        <v>0</v>
      </c>
      <c r="M7813" s="5">
        <f>ABS(IF(L7813&lt;=0,L7813/耗电量关键数据!$B$6/1000,L7813/耗电量关键数据!$B$5/1000))</f>
        <v>0</v>
      </c>
      <c r="N7813" s="5">
        <f>电气设备逐时使用率计算!H7789</f>
        <v>11.688450000000001</v>
      </c>
      <c r="O7813" s="5">
        <f>灯光逐时使用率计算!H7789</f>
        <v>9.9741440000000008</v>
      </c>
      <c r="P7813" s="19">
        <f t="shared" si="1100"/>
        <v>21.662594000000002</v>
      </c>
      <c r="Q7813" s="19">
        <f t="shared" si="1104"/>
        <v>21.662594000000002</v>
      </c>
      <c r="R7813" s="20">
        <f t="shared" si="1101"/>
        <v>1.1154339999999969</v>
      </c>
      <c r="S7813" s="20">
        <f t="shared" si="1105"/>
        <v>0</v>
      </c>
      <c r="T7813" s="20">
        <f>IF((T7812+R7813)&lt;0,0,IF((T7812+R7813)&gt;结论【关键目标】!C$28,结论【关键目标】!C$28,T7812+R7813))</f>
        <v>11.868956999999995</v>
      </c>
      <c r="U7813" s="19">
        <f>IF((T7812+R7813)&lt;结论【关键目标】!$C$28,0,(发电量计算【计算逻辑页】!R7813+发电量计算【计算逻辑页】!T7812-结论【关键目标】!$C$28))</f>
        <v>0</v>
      </c>
      <c r="V7813" s="5">
        <f t="shared" si="1102"/>
        <v>0</v>
      </c>
      <c r="W7813" s="5">
        <f t="shared" si="1103"/>
        <v>26.5756703192</v>
      </c>
      <c r="X7813" s="5">
        <f t="shared" si="1106"/>
        <v>0</v>
      </c>
    </row>
    <row r="7814" spans="1:24" x14ac:dyDescent="0.15">
      <c r="A7814" s="7">
        <v>7813</v>
      </c>
      <c r="B7814" s="7">
        <v>11</v>
      </c>
      <c r="C7814" s="7">
        <v>22</v>
      </c>
      <c r="D7814" s="7">
        <v>13</v>
      </c>
      <c r="E7814" s="7">
        <v>326</v>
      </c>
      <c r="F7814" s="7">
        <v>4</v>
      </c>
      <c r="G7814" s="7">
        <v>197.4</v>
      </c>
      <c r="H7814" s="7">
        <f t="shared" si="1098"/>
        <v>3</v>
      </c>
      <c r="I7814" s="16">
        <f t="shared" si="1099"/>
        <v>45252</v>
      </c>
      <c r="J7814" s="17">
        <v>1.2267999999999999</v>
      </c>
      <c r="K7814" s="18">
        <f>G7814*结论【关键目标】!C$27*0.7735*0.001</f>
        <v>18.322667999999997</v>
      </c>
      <c r="L7814" s="5">
        <v>0</v>
      </c>
      <c r="M7814" s="5">
        <f>ABS(IF(L7814&lt;=0,L7814/耗电量关键数据!$B$6/1000,L7814/耗电量关键数据!$B$5/1000))</f>
        <v>0</v>
      </c>
      <c r="N7814" s="5">
        <f>电气设备逐时使用率计算!H7790</f>
        <v>11.688450000000001</v>
      </c>
      <c r="O7814" s="5">
        <f>灯光逐时使用率计算!H7790</f>
        <v>9.9741440000000008</v>
      </c>
      <c r="P7814" s="19">
        <f t="shared" si="1100"/>
        <v>21.662594000000002</v>
      </c>
      <c r="Q7814" s="19">
        <f t="shared" si="1104"/>
        <v>21.662594000000002</v>
      </c>
      <c r="R7814" s="20">
        <f t="shared" si="1101"/>
        <v>-3.3399260000000055</v>
      </c>
      <c r="S7814" s="20">
        <f t="shared" si="1105"/>
        <v>3.3399260000000055</v>
      </c>
      <c r="T7814" s="20">
        <f>IF((T7813+R7814)&lt;0,0,IF((T7813+R7814)&gt;结论【关键目标】!C$28,结论【关键目标】!C$28,T7813+R7814))</f>
        <v>8.5290309999999891</v>
      </c>
      <c r="U7814" s="19">
        <f>IF((T7813+R7814)&lt;结论【关键目标】!$C$28,0,(发电量计算【计算逻辑页】!R7814+发电量计算【计算逻辑页】!T7813-结论【关键目标】!$C$28))</f>
        <v>0</v>
      </c>
      <c r="V7814" s="5">
        <f t="shared" si="1102"/>
        <v>0</v>
      </c>
      <c r="W7814" s="5">
        <f t="shared" si="1103"/>
        <v>22.478249102399992</v>
      </c>
      <c r="X7814" s="5">
        <f t="shared" si="1106"/>
        <v>2.9284471168000046</v>
      </c>
    </row>
    <row r="7815" spans="1:24" x14ac:dyDescent="0.15">
      <c r="A7815" s="7">
        <v>7814</v>
      </c>
      <c r="B7815" s="7">
        <v>11</v>
      </c>
      <c r="C7815" s="7">
        <v>22</v>
      </c>
      <c r="D7815" s="7">
        <v>14</v>
      </c>
      <c r="E7815" s="7">
        <v>326</v>
      </c>
      <c r="F7815" s="7">
        <v>5</v>
      </c>
      <c r="G7815" s="7">
        <v>154.6</v>
      </c>
      <c r="H7815" s="7">
        <f t="shared" si="1098"/>
        <v>3</v>
      </c>
      <c r="I7815" s="16">
        <f t="shared" si="1099"/>
        <v>45252</v>
      </c>
      <c r="J7815" s="17">
        <v>1.2267999999999999</v>
      </c>
      <c r="K7815" s="18">
        <f>G7815*结论【关键目标】!C$27*0.7735*0.001</f>
        <v>14.349971999999999</v>
      </c>
      <c r="L7815" s="5">
        <v>0</v>
      </c>
      <c r="M7815" s="5">
        <f>ABS(IF(L7815&lt;=0,L7815/耗电量关键数据!$B$6/1000,L7815/耗电量关键数据!$B$5/1000))</f>
        <v>0</v>
      </c>
      <c r="N7815" s="5">
        <f>电气设备逐时使用率计算!H7791</f>
        <v>22.208055000000002</v>
      </c>
      <c r="O7815" s="5">
        <f>灯光逐时使用率计算!H7791</f>
        <v>11.844296</v>
      </c>
      <c r="P7815" s="19">
        <f t="shared" si="1100"/>
        <v>34.052351000000002</v>
      </c>
      <c r="Q7815" s="19">
        <f t="shared" si="1104"/>
        <v>34.052351000000002</v>
      </c>
      <c r="R7815" s="20">
        <f t="shared" si="1101"/>
        <v>-19.702379000000001</v>
      </c>
      <c r="S7815" s="20">
        <f t="shared" si="1105"/>
        <v>19.702379000000001</v>
      </c>
      <c r="T7815" s="20">
        <f>IF((T7814+R7815)&lt;0,0,IF((T7814+R7815)&gt;结论【关键目标】!C$28,结论【关键目标】!C$28,T7814+R7815))</f>
        <v>0</v>
      </c>
      <c r="U7815" s="19">
        <f>IF((T7814+R7815)&lt;结论【关键目标】!$C$28,0,(发电量计算【计算逻辑页】!R7815+发电量计算【计算逻辑页】!T7814-结论【关键目标】!$C$28))</f>
        <v>0</v>
      </c>
      <c r="V7815" s="5">
        <f t="shared" si="1102"/>
        <v>0</v>
      </c>
      <c r="W7815" s="5">
        <f t="shared" si="1103"/>
        <v>17.604545649599999</v>
      </c>
      <c r="X7815" s="5">
        <f t="shared" si="1106"/>
        <v>0</v>
      </c>
    </row>
    <row r="7816" spans="1:24" x14ac:dyDescent="0.15">
      <c r="A7816" s="7">
        <v>7815</v>
      </c>
      <c r="B7816" s="7">
        <v>11</v>
      </c>
      <c r="C7816" s="7">
        <v>22</v>
      </c>
      <c r="D7816" s="7">
        <v>15</v>
      </c>
      <c r="E7816" s="7">
        <v>326</v>
      </c>
      <c r="F7816" s="7">
        <v>4.9000000000000004</v>
      </c>
      <c r="G7816" s="7">
        <v>98.3</v>
      </c>
      <c r="H7816" s="7">
        <f t="shared" si="1098"/>
        <v>3</v>
      </c>
      <c r="I7816" s="16">
        <f t="shared" si="1099"/>
        <v>45252</v>
      </c>
      <c r="J7816" s="17">
        <v>1.2267999999999999</v>
      </c>
      <c r="K7816" s="18">
        <f>G7816*结论【关键目标】!C$27*0.7735*0.001</f>
        <v>9.1242060000000009</v>
      </c>
      <c r="L7816" s="5">
        <v>0</v>
      </c>
      <c r="M7816" s="5">
        <f>ABS(IF(L7816&lt;=0,L7816/耗电量关键数据!$B$6/1000,L7816/耗电量关键数据!$B$5/1000))</f>
        <v>0</v>
      </c>
      <c r="N7816" s="5">
        <f>电气设备逐时使用率计算!H7792</f>
        <v>22.208055000000002</v>
      </c>
      <c r="O7816" s="5">
        <f>灯光逐时使用率计算!H7792</f>
        <v>11.844296</v>
      </c>
      <c r="P7816" s="19">
        <f t="shared" si="1100"/>
        <v>34.052351000000002</v>
      </c>
      <c r="Q7816" s="19">
        <f t="shared" si="1104"/>
        <v>34.052351000000002</v>
      </c>
      <c r="R7816" s="20">
        <f t="shared" si="1101"/>
        <v>-24.928145000000001</v>
      </c>
      <c r="S7816" s="20">
        <f t="shared" si="1105"/>
        <v>24.928145000000001</v>
      </c>
      <c r="T7816" s="20">
        <f>IF((T7815+R7816)&lt;0,0,IF((T7815+R7816)&gt;结论【关键目标】!C$28,结论【关键目标】!C$28,T7815+R7816))</f>
        <v>0</v>
      </c>
      <c r="U7816" s="19">
        <f>IF((T7815+R7816)&lt;结论【关键目标】!$C$28,0,(发电量计算【计算逻辑页】!R7816+发电量计算【计算逻辑页】!T7815-结论【关键目标】!$C$28))</f>
        <v>0</v>
      </c>
      <c r="V7816" s="5">
        <f t="shared" si="1102"/>
        <v>0</v>
      </c>
      <c r="W7816" s="5">
        <f t="shared" si="1103"/>
        <v>11.193575920800001</v>
      </c>
      <c r="X7816" s="5">
        <f t="shared" si="1106"/>
        <v>0</v>
      </c>
    </row>
    <row r="7817" spans="1:24" x14ac:dyDescent="0.15">
      <c r="A7817" s="7">
        <v>7816</v>
      </c>
      <c r="B7817" s="7">
        <v>11</v>
      </c>
      <c r="C7817" s="7">
        <v>22</v>
      </c>
      <c r="D7817" s="7">
        <v>16</v>
      </c>
      <c r="E7817" s="7">
        <v>326</v>
      </c>
      <c r="F7817" s="7">
        <v>4</v>
      </c>
      <c r="G7817" s="7">
        <v>6.5</v>
      </c>
      <c r="H7817" s="7">
        <f t="shared" si="1098"/>
        <v>3</v>
      </c>
      <c r="I7817" s="16">
        <f t="shared" si="1099"/>
        <v>45252</v>
      </c>
      <c r="J7817" s="17">
        <v>0.70809999999999995</v>
      </c>
      <c r="K7817" s="18">
        <f>G7817*结论【关键目标】!C$27*0.7735*0.001</f>
        <v>0.60332999999999992</v>
      </c>
      <c r="L7817" s="5">
        <v>0</v>
      </c>
      <c r="M7817" s="5">
        <f>ABS(IF(L7817&lt;=0,L7817/耗电量关键数据!$B$6/1000,L7817/耗电量关键数据!$B$5/1000))</f>
        <v>0</v>
      </c>
      <c r="N7817" s="5">
        <f>电气设备逐时使用率计算!H7793</f>
        <v>22.208055000000002</v>
      </c>
      <c r="O7817" s="5">
        <f>灯光逐时使用率计算!H7793</f>
        <v>11.844296</v>
      </c>
      <c r="P7817" s="19">
        <f t="shared" si="1100"/>
        <v>34.052351000000002</v>
      </c>
      <c r="Q7817" s="19">
        <f t="shared" si="1104"/>
        <v>0</v>
      </c>
      <c r="R7817" s="20">
        <f t="shared" si="1101"/>
        <v>0.60332999999999992</v>
      </c>
      <c r="S7817" s="20">
        <f t="shared" si="1105"/>
        <v>0</v>
      </c>
      <c r="T7817" s="20">
        <f>IF((T7816+R7817)&lt;0,0,IF((T7816+R7817)&gt;结论【关键目标】!C$28,结论【关键目标】!C$28,T7816+R7817))</f>
        <v>0.60332999999999992</v>
      </c>
      <c r="U7817" s="19">
        <f>IF((T7816+R7817)&lt;结论【关键目标】!$C$28,0,(发电量计算【计算逻辑页】!R7817+发电量计算【计算逻辑页】!T7816-结论【关键目标】!$C$28))</f>
        <v>0</v>
      </c>
      <c r="V7817" s="5">
        <f t="shared" si="1102"/>
        <v>0</v>
      </c>
      <c r="W7817" s="5">
        <f t="shared" si="1103"/>
        <v>0.42721797299999992</v>
      </c>
      <c r="X7817" s="5">
        <f t="shared" si="1106"/>
        <v>0</v>
      </c>
    </row>
    <row r="7818" spans="1:24" x14ac:dyDescent="0.15">
      <c r="A7818" s="7">
        <v>7817</v>
      </c>
      <c r="B7818" s="7">
        <v>11</v>
      </c>
      <c r="C7818" s="7">
        <v>22</v>
      </c>
      <c r="D7818" s="7">
        <v>17</v>
      </c>
      <c r="E7818" s="7">
        <v>326</v>
      </c>
      <c r="F7818" s="7">
        <v>4</v>
      </c>
      <c r="G7818" s="7">
        <v>0</v>
      </c>
      <c r="H7818" s="7">
        <f t="shared" si="1098"/>
        <v>3</v>
      </c>
      <c r="I7818" s="16">
        <f t="shared" si="1099"/>
        <v>45252</v>
      </c>
      <c r="J7818" s="17">
        <v>0.70809999999999995</v>
      </c>
      <c r="K7818" s="18">
        <f>G7818*结论【关键目标】!C$27*0.7735*0.001</f>
        <v>0</v>
      </c>
      <c r="L7818" s="5">
        <v>0</v>
      </c>
      <c r="M7818" s="5">
        <f>ABS(IF(L7818&lt;=0,L7818/耗电量关键数据!$B$6/1000,L7818/耗电量关键数据!$B$5/1000))</f>
        <v>0</v>
      </c>
      <c r="N7818" s="5">
        <f>电气设备逐时使用率计算!H7794</f>
        <v>22.208055000000002</v>
      </c>
      <c r="O7818" s="5">
        <f>灯光逐时使用率计算!H7794</f>
        <v>11.844296</v>
      </c>
      <c r="P7818" s="19">
        <f t="shared" si="1100"/>
        <v>34.052351000000002</v>
      </c>
      <c r="Q7818" s="19">
        <f t="shared" si="1104"/>
        <v>0</v>
      </c>
      <c r="R7818" s="20">
        <f t="shared" si="1101"/>
        <v>0</v>
      </c>
      <c r="S7818" s="20">
        <f t="shared" si="1105"/>
        <v>0</v>
      </c>
      <c r="T7818" s="20">
        <f>IF((T7817+R7818)&lt;0,0,IF((T7817+R7818)&gt;结论【关键目标】!C$28,结论【关键目标】!C$28,T7817+R7818))</f>
        <v>0.60332999999999992</v>
      </c>
      <c r="U7818" s="19">
        <f>IF((T7817+R7818)&lt;结论【关键目标】!$C$28,0,(发电量计算【计算逻辑页】!R7818+发电量计算【计算逻辑页】!T7817-结论【关键目标】!$C$28))</f>
        <v>0</v>
      </c>
      <c r="V7818" s="5">
        <f t="shared" si="1102"/>
        <v>0</v>
      </c>
      <c r="W7818" s="5">
        <f t="shared" si="1103"/>
        <v>0</v>
      </c>
      <c r="X7818" s="5">
        <f t="shared" si="1106"/>
        <v>0</v>
      </c>
    </row>
    <row r="7819" spans="1:24" x14ac:dyDescent="0.15">
      <c r="A7819" s="7">
        <v>7818</v>
      </c>
      <c r="B7819" s="7">
        <v>11</v>
      </c>
      <c r="C7819" s="7">
        <v>22</v>
      </c>
      <c r="D7819" s="7">
        <v>18</v>
      </c>
      <c r="E7819" s="7">
        <v>326</v>
      </c>
      <c r="F7819" s="7">
        <v>4.5999999999999996</v>
      </c>
      <c r="G7819" s="7">
        <v>0</v>
      </c>
      <c r="H7819" s="7">
        <f t="shared" si="1098"/>
        <v>3</v>
      </c>
      <c r="I7819" s="16">
        <f t="shared" si="1099"/>
        <v>45252</v>
      </c>
      <c r="J7819" s="17">
        <v>0.70809999999999995</v>
      </c>
      <c r="K7819" s="18">
        <f>G7819*结论【关键目标】!C$27*0.7735*0.001</f>
        <v>0</v>
      </c>
      <c r="L7819" s="5">
        <v>-15899.21637</v>
      </c>
      <c r="M7819" s="5">
        <f>ABS(IF(L7819&lt;=0,L7819/耗电量关键数据!$B$6/1000,L7819/耗电量关键数据!$B$5/1000))</f>
        <v>6.359686548</v>
      </c>
      <c r="N7819" s="5">
        <f>电气设备逐时使用率计算!H7795</f>
        <v>7.0130699999999999</v>
      </c>
      <c r="O7819" s="5">
        <f>灯光逐时使用率计算!H7795</f>
        <v>3.7403040000000001</v>
      </c>
      <c r="P7819" s="19">
        <f t="shared" si="1100"/>
        <v>17.113060548</v>
      </c>
      <c r="Q7819" s="19">
        <f t="shared" si="1104"/>
        <v>0</v>
      </c>
      <c r="R7819" s="20">
        <f t="shared" si="1101"/>
        <v>0</v>
      </c>
      <c r="S7819" s="20">
        <f t="shared" si="1105"/>
        <v>0</v>
      </c>
      <c r="T7819" s="20">
        <f>IF((T7818+R7819)&lt;0,0,IF((T7818+R7819)&gt;结论【关键目标】!C$28,结论【关键目标】!C$28,T7818+R7819))</f>
        <v>0.60332999999999992</v>
      </c>
      <c r="U7819" s="19">
        <f>IF((T7818+R7819)&lt;结论【关键目标】!$C$28,0,(发电量计算【计算逻辑页】!R7819+发电量计算【计算逻辑页】!T7818-结论【关键目标】!$C$28))</f>
        <v>0</v>
      </c>
      <c r="V7819" s="5">
        <f t="shared" si="1102"/>
        <v>0</v>
      </c>
      <c r="W7819" s="5">
        <f t="shared" si="1103"/>
        <v>0</v>
      </c>
      <c r="X7819" s="5">
        <f t="shared" si="1106"/>
        <v>0</v>
      </c>
    </row>
    <row r="7820" spans="1:24" x14ac:dyDescent="0.15">
      <c r="A7820" s="7">
        <v>7819</v>
      </c>
      <c r="B7820" s="7">
        <v>11</v>
      </c>
      <c r="C7820" s="7">
        <v>22</v>
      </c>
      <c r="D7820" s="7">
        <v>19</v>
      </c>
      <c r="E7820" s="7">
        <v>326</v>
      </c>
      <c r="F7820" s="7">
        <v>3</v>
      </c>
      <c r="G7820" s="7">
        <v>0</v>
      </c>
      <c r="H7820" s="7">
        <f t="shared" si="1098"/>
        <v>3</v>
      </c>
      <c r="I7820" s="16">
        <f t="shared" si="1099"/>
        <v>45252</v>
      </c>
      <c r="J7820" s="17">
        <v>1.2267999999999999</v>
      </c>
      <c r="K7820" s="18">
        <f>G7820*结论【关键目标】!C$27*0.7735*0.001</f>
        <v>0</v>
      </c>
      <c r="L7820" s="5">
        <v>-7848.6029289999997</v>
      </c>
      <c r="M7820" s="5">
        <f>ABS(IF(L7820&lt;=0,L7820/耗电量关键数据!$B$6/1000,L7820/耗电量关键数据!$B$5/1000))</f>
        <v>3.1394411716000001</v>
      </c>
      <c r="N7820" s="5">
        <f>电气设备逐时使用率计算!H7796</f>
        <v>7.0130699999999999</v>
      </c>
      <c r="O7820" s="5">
        <f>灯光逐时使用率计算!H7796</f>
        <v>3.7403040000000001</v>
      </c>
      <c r="P7820" s="19">
        <f t="shared" si="1100"/>
        <v>13.892815171600001</v>
      </c>
      <c r="Q7820" s="19">
        <f t="shared" si="1104"/>
        <v>13.892815171600001</v>
      </c>
      <c r="R7820" s="20">
        <f t="shared" si="1101"/>
        <v>-13.892815171600001</v>
      </c>
      <c r="S7820" s="20">
        <f t="shared" si="1105"/>
        <v>13.892815171600001</v>
      </c>
      <c r="T7820" s="20">
        <f>IF((T7819+R7820)&lt;0,0,IF((T7819+R7820)&gt;结论【关键目标】!C$28,结论【关键目标】!C$28,T7819+R7820))</f>
        <v>0</v>
      </c>
      <c r="U7820" s="19">
        <f>IF((T7819+R7820)&lt;结论【关键目标】!$C$28,0,(发电量计算【计算逻辑页】!R7820+发电量计算【计算逻辑页】!T7819-结论【关键目标】!$C$28))</f>
        <v>0</v>
      </c>
      <c r="V7820" s="5">
        <f t="shared" si="1102"/>
        <v>0</v>
      </c>
      <c r="W7820" s="5">
        <f t="shared" si="1103"/>
        <v>0</v>
      </c>
      <c r="X7820" s="5">
        <f t="shared" si="1106"/>
        <v>0</v>
      </c>
    </row>
    <row r="7821" spans="1:24" x14ac:dyDescent="0.15">
      <c r="A7821" s="7">
        <v>7820</v>
      </c>
      <c r="B7821" s="7">
        <v>11</v>
      </c>
      <c r="C7821" s="7">
        <v>22</v>
      </c>
      <c r="D7821" s="7">
        <v>20</v>
      </c>
      <c r="E7821" s="7">
        <v>326</v>
      </c>
      <c r="F7821" s="7">
        <v>3</v>
      </c>
      <c r="G7821" s="7">
        <v>0</v>
      </c>
      <c r="H7821" s="7">
        <f t="shared" si="1098"/>
        <v>3</v>
      </c>
      <c r="I7821" s="16">
        <f t="shared" si="1099"/>
        <v>45252</v>
      </c>
      <c r="J7821" s="17">
        <v>1.2267999999999999</v>
      </c>
      <c r="K7821" s="18">
        <f>G7821*结论【关键目标】!C$27*0.7735*0.001</f>
        <v>0</v>
      </c>
      <c r="L7821" s="5">
        <v>-18009.55185</v>
      </c>
      <c r="M7821" s="5">
        <f>ABS(IF(L7821&lt;=0,L7821/耗电量关键数据!$B$6/1000,L7821/耗电量关键数据!$B$5/1000))</f>
        <v>7.2038207400000003</v>
      </c>
      <c r="N7821" s="5">
        <f>电气设备逐时使用率计算!H7797</f>
        <v>1.1688450000000001</v>
      </c>
      <c r="O7821" s="5">
        <f>灯光逐时使用率计算!H7797</f>
        <v>0.37403039999999999</v>
      </c>
      <c r="P7821" s="19">
        <f t="shared" si="1100"/>
        <v>8.746696140000001</v>
      </c>
      <c r="Q7821" s="19">
        <f t="shared" si="1104"/>
        <v>8.746696140000001</v>
      </c>
      <c r="R7821" s="20">
        <f t="shared" si="1101"/>
        <v>-8.746696140000001</v>
      </c>
      <c r="S7821" s="20">
        <f t="shared" si="1105"/>
        <v>8.746696140000001</v>
      </c>
      <c r="T7821" s="20">
        <f>IF((T7820+R7821)&lt;0,0,IF((T7820+R7821)&gt;结论【关键目标】!C$28,结论【关键目标】!C$28,T7820+R7821))</f>
        <v>0</v>
      </c>
      <c r="U7821" s="19">
        <f>IF((T7820+R7821)&lt;结论【关键目标】!$C$28,0,(发电量计算【计算逻辑页】!R7821+发电量计算【计算逻辑页】!T7820-结论【关键目标】!$C$28))</f>
        <v>0</v>
      </c>
      <c r="V7821" s="5">
        <f t="shared" si="1102"/>
        <v>0</v>
      </c>
      <c r="W7821" s="5">
        <f t="shared" si="1103"/>
        <v>0</v>
      </c>
      <c r="X7821" s="5">
        <f t="shared" si="1106"/>
        <v>0</v>
      </c>
    </row>
    <row r="7822" spans="1:24" x14ac:dyDescent="0.15">
      <c r="A7822" s="7">
        <v>7821</v>
      </c>
      <c r="B7822" s="7">
        <v>11</v>
      </c>
      <c r="C7822" s="7">
        <v>22</v>
      </c>
      <c r="D7822" s="7">
        <v>21</v>
      </c>
      <c r="E7822" s="7">
        <v>326</v>
      </c>
      <c r="F7822" s="7">
        <v>4.5</v>
      </c>
      <c r="G7822" s="7">
        <v>0</v>
      </c>
      <c r="H7822" s="7">
        <f t="shared" si="1098"/>
        <v>3</v>
      </c>
      <c r="I7822" s="16">
        <f t="shared" si="1099"/>
        <v>45252</v>
      </c>
      <c r="J7822" s="17">
        <v>1.2267999999999999</v>
      </c>
      <c r="K7822" s="18">
        <f>G7822*结论【关键目标】!C$27*0.7735*0.001</f>
        <v>0</v>
      </c>
      <c r="L7822" s="5">
        <v>-21380.635630000001</v>
      </c>
      <c r="M7822" s="5">
        <f>ABS(IF(L7822&lt;=0,L7822/耗电量关键数据!$B$6/1000,L7822/耗电量关键数据!$B$5/1000))</f>
        <v>8.5522542520000009</v>
      </c>
      <c r="N7822" s="5">
        <f>电气设备逐时使用率计算!H7798</f>
        <v>1.1688450000000001</v>
      </c>
      <c r="O7822" s="5">
        <f>灯光逐时使用率计算!H7798</f>
        <v>0.37403039999999999</v>
      </c>
      <c r="P7822" s="19">
        <f t="shared" si="1100"/>
        <v>10.095129652000002</v>
      </c>
      <c r="Q7822" s="19">
        <f t="shared" si="1104"/>
        <v>10.095129652000002</v>
      </c>
      <c r="R7822" s="20">
        <f t="shared" si="1101"/>
        <v>-10.095129652000002</v>
      </c>
      <c r="S7822" s="20">
        <f t="shared" si="1105"/>
        <v>10.095129652000002</v>
      </c>
      <c r="T7822" s="20">
        <f>IF((T7821+R7822)&lt;0,0,IF((T7821+R7822)&gt;结论【关键目标】!C$28,结论【关键目标】!C$28,T7821+R7822))</f>
        <v>0</v>
      </c>
      <c r="U7822" s="19">
        <f>IF((T7821+R7822)&lt;结论【关键目标】!$C$28,0,(发电量计算【计算逻辑页】!R7822+发电量计算【计算逻辑页】!T7821-结论【关键目标】!$C$28))</f>
        <v>0</v>
      </c>
      <c r="V7822" s="5">
        <f t="shared" si="1102"/>
        <v>0</v>
      </c>
      <c r="W7822" s="5">
        <f t="shared" si="1103"/>
        <v>0</v>
      </c>
      <c r="X7822" s="5">
        <f t="shared" si="1106"/>
        <v>0</v>
      </c>
    </row>
    <row r="7823" spans="1:24" x14ac:dyDescent="0.15">
      <c r="A7823" s="7">
        <v>7822</v>
      </c>
      <c r="B7823" s="7">
        <v>11</v>
      </c>
      <c r="C7823" s="7">
        <v>22</v>
      </c>
      <c r="D7823" s="7">
        <v>22</v>
      </c>
      <c r="E7823" s="7">
        <v>326</v>
      </c>
      <c r="F7823" s="7">
        <v>3</v>
      </c>
      <c r="G7823" s="7">
        <v>0</v>
      </c>
      <c r="H7823" s="7">
        <f t="shared" si="1098"/>
        <v>3</v>
      </c>
      <c r="I7823" s="16">
        <f t="shared" si="1099"/>
        <v>45252</v>
      </c>
      <c r="J7823" s="17">
        <v>0.70809999999999995</v>
      </c>
      <c r="K7823" s="18">
        <f>G7823*结论【关键目标】!C$27*0.7735*0.001</f>
        <v>0</v>
      </c>
      <c r="L7823" s="5">
        <v>-22899.108110000001</v>
      </c>
      <c r="M7823" s="5">
        <f>ABS(IF(L7823&lt;=0,L7823/耗电量关键数据!$B$6/1000,L7823/耗电量关键数据!$B$5/1000))</f>
        <v>9.1596432440000015</v>
      </c>
      <c r="N7823" s="5">
        <f>电气设备逐时使用率计算!H7799</f>
        <v>1.1688450000000001</v>
      </c>
      <c r="O7823" s="5">
        <f>灯光逐时使用率计算!H7799</f>
        <v>0.37403039999999999</v>
      </c>
      <c r="P7823" s="19">
        <f t="shared" si="1100"/>
        <v>10.702518644000003</v>
      </c>
      <c r="Q7823" s="19">
        <f t="shared" si="1104"/>
        <v>0</v>
      </c>
      <c r="R7823" s="20">
        <f t="shared" si="1101"/>
        <v>0</v>
      </c>
      <c r="S7823" s="20">
        <f t="shared" si="1105"/>
        <v>0</v>
      </c>
      <c r="T7823" s="20">
        <f>IF((T7822+R7823)&lt;0,0,IF((T7822+R7823)&gt;结论【关键目标】!C$28,结论【关键目标】!C$28,T7822+R7823))</f>
        <v>0</v>
      </c>
      <c r="U7823" s="19">
        <f>IF((T7822+R7823)&lt;结论【关键目标】!$C$28,0,(发电量计算【计算逻辑页】!R7823+发电量计算【计算逻辑页】!T7822-结论【关键目标】!$C$28))</f>
        <v>0</v>
      </c>
      <c r="V7823" s="5">
        <f t="shared" si="1102"/>
        <v>0</v>
      </c>
      <c r="W7823" s="5">
        <f t="shared" si="1103"/>
        <v>0</v>
      </c>
      <c r="X7823" s="5">
        <f t="shared" si="1106"/>
        <v>0</v>
      </c>
    </row>
    <row r="7824" spans="1:24" x14ac:dyDescent="0.15">
      <c r="A7824" s="7">
        <v>7823</v>
      </c>
      <c r="B7824" s="7">
        <v>11</v>
      </c>
      <c r="C7824" s="7">
        <v>22</v>
      </c>
      <c r="D7824" s="7">
        <v>23</v>
      </c>
      <c r="E7824" s="7">
        <v>326</v>
      </c>
      <c r="F7824" s="7">
        <v>3</v>
      </c>
      <c r="G7824" s="7">
        <v>0</v>
      </c>
      <c r="H7824" s="7">
        <f t="shared" si="1098"/>
        <v>3</v>
      </c>
      <c r="I7824" s="16">
        <f t="shared" si="1099"/>
        <v>45252</v>
      </c>
      <c r="J7824" s="17">
        <v>0.70809999999999995</v>
      </c>
      <c r="K7824" s="18">
        <f>G7824*结论【关键目标】!C$27*0.7735*0.001</f>
        <v>0</v>
      </c>
      <c r="L7824" s="5">
        <v>-23650.112539999998</v>
      </c>
      <c r="M7824" s="5">
        <f>ABS(IF(L7824&lt;=0,L7824/耗电量关键数据!$B$6/1000,L7824/耗电量关键数据!$B$5/1000))</f>
        <v>9.4600450160000005</v>
      </c>
      <c r="N7824" s="5">
        <f>电气设备逐时使用率计算!H7800</f>
        <v>1.1688450000000001</v>
      </c>
      <c r="O7824" s="5">
        <f>灯光逐时使用率计算!H7800</f>
        <v>0.37403039999999999</v>
      </c>
      <c r="P7824" s="19">
        <f t="shared" si="1100"/>
        <v>11.002920416</v>
      </c>
      <c r="Q7824" s="19">
        <f t="shared" si="1104"/>
        <v>0</v>
      </c>
      <c r="R7824" s="20">
        <f t="shared" si="1101"/>
        <v>0</v>
      </c>
      <c r="S7824" s="20">
        <f t="shared" si="1105"/>
        <v>0</v>
      </c>
      <c r="T7824" s="20">
        <f>IF((T7823+R7824)&lt;0,0,IF((T7823+R7824)&gt;结论【关键目标】!C$28,结论【关键目标】!C$28,T7823+R7824))</f>
        <v>0</v>
      </c>
      <c r="U7824" s="19">
        <f>IF((T7823+R7824)&lt;结论【关键目标】!$C$28,0,(发电量计算【计算逻辑页】!R7824+发电量计算【计算逻辑页】!T7823-结论【关键目标】!$C$28))</f>
        <v>0</v>
      </c>
      <c r="V7824" s="5">
        <f t="shared" si="1102"/>
        <v>0</v>
      </c>
      <c r="W7824" s="5">
        <f t="shared" si="1103"/>
        <v>0</v>
      </c>
      <c r="X7824" s="5">
        <f t="shared" si="1106"/>
        <v>0</v>
      </c>
    </row>
    <row r="7825" spans="1:24" x14ac:dyDescent="0.15">
      <c r="A7825" s="7">
        <v>7824</v>
      </c>
      <c r="B7825" s="7">
        <v>11</v>
      </c>
      <c r="C7825" s="7">
        <v>22</v>
      </c>
      <c r="D7825" s="7">
        <v>24</v>
      </c>
      <c r="E7825" s="7">
        <v>326</v>
      </c>
      <c r="F7825" s="7">
        <v>4.0999999999999996</v>
      </c>
      <c r="G7825" s="7">
        <v>0</v>
      </c>
      <c r="H7825" s="7">
        <f t="shared" si="1098"/>
        <v>3</v>
      </c>
      <c r="I7825" s="16">
        <f t="shared" si="1099"/>
        <v>45252</v>
      </c>
      <c r="J7825" s="17">
        <v>0.2407</v>
      </c>
      <c r="K7825" s="18">
        <f>G7825*结论【关键目标】!C$27*0.7735*0.001</f>
        <v>0</v>
      </c>
      <c r="L7825" s="5">
        <v>-24933.06681</v>
      </c>
      <c r="M7825" s="5">
        <f>ABS(IF(L7825&lt;=0,L7825/耗电量关键数据!$B$6/1000,L7825/耗电量关键数据!$B$5/1000))</f>
        <v>9.9732267239999999</v>
      </c>
      <c r="N7825" s="5">
        <f>电气设备逐时使用率计算!H7801</f>
        <v>1.1688450000000001</v>
      </c>
      <c r="O7825" s="5">
        <f>灯光逐时使用率计算!H7801</f>
        <v>0.37403039999999999</v>
      </c>
      <c r="P7825" s="19">
        <f t="shared" si="1100"/>
        <v>11.516102124000001</v>
      </c>
      <c r="Q7825" s="19">
        <f t="shared" si="1104"/>
        <v>0</v>
      </c>
      <c r="R7825" s="20">
        <f t="shared" si="1101"/>
        <v>0</v>
      </c>
      <c r="S7825" s="20">
        <f t="shared" si="1105"/>
        <v>0</v>
      </c>
      <c r="T7825" s="20">
        <f>IF((T7824+R7825)&lt;0,0,IF((T7824+R7825)&gt;结论【关键目标】!C$28,结论【关键目标】!C$28,T7824+R7825))</f>
        <v>0</v>
      </c>
      <c r="U7825" s="19">
        <f>IF((T7824+R7825)&lt;结论【关键目标】!$C$28,0,(发电量计算【计算逻辑页】!R7825+发电量计算【计算逻辑页】!T7824-结论【关键目标】!$C$28))</f>
        <v>0</v>
      </c>
      <c r="V7825" s="5">
        <f t="shared" si="1102"/>
        <v>0</v>
      </c>
      <c r="W7825" s="5">
        <f t="shared" si="1103"/>
        <v>0</v>
      </c>
      <c r="X7825" s="5">
        <f t="shared" si="1106"/>
        <v>0</v>
      </c>
    </row>
    <row r="7826" spans="1:24" x14ac:dyDescent="0.15">
      <c r="A7826" s="7">
        <v>7825</v>
      </c>
      <c r="B7826" s="7">
        <v>11</v>
      </c>
      <c r="C7826" s="7">
        <v>23</v>
      </c>
      <c r="D7826" s="7">
        <v>1</v>
      </c>
      <c r="E7826" s="7">
        <v>327</v>
      </c>
      <c r="F7826" s="7">
        <v>4.0999999999999996</v>
      </c>
      <c r="G7826" s="7">
        <v>0</v>
      </c>
      <c r="H7826" s="7">
        <f t="shared" si="1098"/>
        <v>4</v>
      </c>
      <c r="I7826" s="16">
        <f t="shared" si="1099"/>
        <v>45253</v>
      </c>
      <c r="J7826" s="17">
        <v>0.2407</v>
      </c>
      <c r="K7826" s="18">
        <f>G7826*结论【关键目标】!C$27*0.7735*0.001</f>
        <v>0</v>
      </c>
      <c r="L7826" s="5">
        <v>-25553.13437</v>
      </c>
      <c r="M7826" s="5">
        <f>ABS(IF(L7826&lt;=0,L7826/耗电量关键数据!$B$6/1000,L7826/耗电量关键数据!$B$5/1000))</f>
        <v>10.221253747999999</v>
      </c>
      <c r="N7826" s="5">
        <f>电气设备逐时使用率计算!H7802</f>
        <v>1.1688450000000001</v>
      </c>
      <c r="O7826" s="5">
        <f>灯光逐时使用率计算!H7802</f>
        <v>0.37403039999999999</v>
      </c>
      <c r="P7826" s="19">
        <f t="shared" si="1100"/>
        <v>11.764129148</v>
      </c>
      <c r="Q7826" s="19">
        <f t="shared" si="1104"/>
        <v>0</v>
      </c>
      <c r="R7826" s="20">
        <f t="shared" si="1101"/>
        <v>0</v>
      </c>
      <c r="S7826" s="20">
        <f t="shared" si="1105"/>
        <v>0</v>
      </c>
      <c r="T7826" s="20">
        <f>IF((T7825+R7826)&lt;0,0,IF((T7825+R7826)&gt;结论【关键目标】!C$28,结论【关键目标】!C$28,T7825+R7826))</f>
        <v>0</v>
      </c>
      <c r="U7826" s="19">
        <f>IF((T7825+R7826)&lt;结论【关键目标】!$C$28,0,(发电量计算【计算逻辑页】!R7826+发电量计算【计算逻辑页】!T7825-结论【关键目标】!$C$28))</f>
        <v>0</v>
      </c>
      <c r="V7826" s="5">
        <f t="shared" si="1102"/>
        <v>0</v>
      </c>
      <c r="W7826" s="5">
        <f t="shared" si="1103"/>
        <v>0</v>
      </c>
      <c r="X7826" s="5">
        <f t="shared" si="1106"/>
        <v>0</v>
      </c>
    </row>
    <row r="7827" spans="1:24" x14ac:dyDescent="0.15">
      <c r="A7827" s="7">
        <v>7826</v>
      </c>
      <c r="B7827" s="7">
        <v>11</v>
      </c>
      <c r="C7827" s="7">
        <v>23</v>
      </c>
      <c r="D7827" s="7">
        <v>2</v>
      </c>
      <c r="E7827" s="7">
        <v>327</v>
      </c>
      <c r="F7827" s="7">
        <v>4</v>
      </c>
      <c r="G7827" s="7">
        <v>0</v>
      </c>
      <c r="H7827" s="7">
        <f t="shared" si="1098"/>
        <v>4</v>
      </c>
      <c r="I7827" s="16">
        <f t="shared" si="1099"/>
        <v>45253</v>
      </c>
      <c r="J7827" s="17">
        <v>0.2407</v>
      </c>
      <c r="K7827" s="18">
        <f>G7827*结论【关键目标】!C$27*0.7735*0.001</f>
        <v>0</v>
      </c>
      <c r="L7827" s="5">
        <v>-26203.214919999999</v>
      </c>
      <c r="M7827" s="5">
        <f>ABS(IF(L7827&lt;=0,L7827/耗电量关键数据!$B$6/1000,L7827/耗电量关键数据!$B$5/1000))</f>
        <v>10.481285968</v>
      </c>
      <c r="N7827" s="5">
        <f>电气设备逐时使用率计算!H7803</f>
        <v>1.1688450000000001</v>
      </c>
      <c r="O7827" s="5">
        <f>灯光逐时使用率计算!H7803</f>
        <v>0.37403039999999999</v>
      </c>
      <c r="P7827" s="19">
        <f t="shared" si="1100"/>
        <v>12.024161368</v>
      </c>
      <c r="Q7827" s="19">
        <f t="shared" si="1104"/>
        <v>0</v>
      </c>
      <c r="R7827" s="20">
        <f t="shared" si="1101"/>
        <v>0</v>
      </c>
      <c r="S7827" s="20">
        <f t="shared" si="1105"/>
        <v>0</v>
      </c>
      <c r="T7827" s="20">
        <f>IF((T7826+R7827)&lt;0,0,IF((T7826+R7827)&gt;结论【关键目标】!C$28,结论【关键目标】!C$28,T7826+R7827))</f>
        <v>0</v>
      </c>
      <c r="U7827" s="19">
        <f>IF((T7826+R7827)&lt;结论【关键目标】!$C$28,0,(发电量计算【计算逻辑页】!R7827+发电量计算【计算逻辑页】!T7826-结论【关键目标】!$C$28))</f>
        <v>0</v>
      </c>
      <c r="V7827" s="5">
        <f t="shared" si="1102"/>
        <v>0</v>
      </c>
      <c r="W7827" s="5">
        <f t="shared" si="1103"/>
        <v>0</v>
      </c>
      <c r="X7827" s="5">
        <f t="shared" si="1106"/>
        <v>0</v>
      </c>
    </row>
    <row r="7828" spans="1:24" x14ac:dyDescent="0.15">
      <c r="A7828" s="7">
        <v>7827</v>
      </c>
      <c r="B7828" s="7">
        <v>11</v>
      </c>
      <c r="C7828" s="7">
        <v>23</v>
      </c>
      <c r="D7828" s="7">
        <v>3</v>
      </c>
      <c r="E7828" s="7">
        <v>327</v>
      </c>
      <c r="F7828" s="7">
        <v>4</v>
      </c>
      <c r="G7828" s="7">
        <v>0</v>
      </c>
      <c r="H7828" s="7">
        <f t="shared" si="1098"/>
        <v>4</v>
      </c>
      <c r="I7828" s="16">
        <f t="shared" si="1099"/>
        <v>45253</v>
      </c>
      <c r="J7828" s="17">
        <v>0.2407</v>
      </c>
      <c r="K7828" s="18">
        <f>G7828*结论【关键目标】!C$27*0.7735*0.001</f>
        <v>0</v>
      </c>
      <c r="L7828" s="5">
        <v>-27201.156340000001</v>
      </c>
      <c r="M7828" s="5">
        <f>ABS(IF(L7828&lt;=0,L7828/耗电量关键数据!$B$6/1000,L7828/耗电量关键数据!$B$5/1000))</f>
        <v>10.880462536000001</v>
      </c>
      <c r="N7828" s="5">
        <f>电气设备逐时使用率计算!H7804</f>
        <v>1.1688450000000001</v>
      </c>
      <c r="O7828" s="5">
        <f>灯光逐时使用率计算!H7804</f>
        <v>0.37403039999999999</v>
      </c>
      <c r="P7828" s="19">
        <f t="shared" si="1100"/>
        <v>12.423337936000001</v>
      </c>
      <c r="Q7828" s="19">
        <f t="shared" si="1104"/>
        <v>0</v>
      </c>
      <c r="R7828" s="20">
        <f t="shared" si="1101"/>
        <v>0</v>
      </c>
      <c r="S7828" s="20">
        <f t="shared" si="1105"/>
        <v>0</v>
      </c>
      <c r="T7828" s="20">
        <f>IF((T7827+R7828)&lt;0,0,IF((T7827+R7828)&gt;结论【关键目标】!C$28,结论【关键目标】!C$28,T7827+R7828))</f>
        <v>0</v>
      </c>
      <c r="U7828" s="19">
        <f>IF((T7827+R7828)&lt;结论【关键目标】!$C$28,0,(发电量计算【计算逻辑页】!R7828+发电量计算【计算逻辑页】!T7827-结论【关键目标】!$C$28))</f>
        <v>0</v>
      </c>
      <c r="V7828" s="5">
        <f t="shared" si="1102"/>
        <v>0</v>
      </c>
      <c r="W7828" s="5">
        <f t="shared" si="1103"/>
        <v>0</v>
      </c>
      <c r="X7828" s="5">
        <f t="shared" si="1106"/>
        <v>0</v>
      </c>
    </row>
    <row r="7829" spans="1:24" x14ac:dyDescent="0.15">
      <c r="A7829" s="7">
        <v>7828</v>
      </c>
      <c r="B7829" s="7">
        <v>11</v>
      </c>
      <c r="C7829" s="7">
        <v>23</v>
      </c>
      <c r="D7829" s="7">
        <v>4</v>
      </c>
      <c r="E7829" s="7">
        <v>327</v>
      </c>
      <c r="F7829" s="7">
        <v>3.5</v>
      </c>
      <c r="G7829" s="7">
        <v>0</v>
      </c>
      <c r="H7829" s="7">
        <f t="shared" si="1098"/>
        <v>4</v>
      </c>
      <c r="I7829" s="16">
        <f t="shared" si="1099"/>
        <v>45253</v>
      </c>
      <c r="J7829" s="17">
        <v>0.2407</v>
      </c>
      <c r="K7829" s="18">
        <f>G7829*结论【关键目标】!C$27*0.7735*0.001</f>
        <v>0</v>
      </c>
      <c r="L7829" s="5">
        <v>-28167.851279999999</v>
      </c>
      <c r="M7829" s="5">
        <f>ABS(IF(L7829&lt;=0,L7829/耗电量关键数据!$B$6/1000,L7829/耗电量关键数据!$B$5/1000))</f>
        <v>11.267140511999999</v>
      </c>
      <c r="N7829" s="5">
        <f>电气设备逐时使用率计算!H7805</f>
        <v>1.1688450000000001</v>
      </c>
      <c r="O7829" s="5">
        <f>灯光逐时使用率计算!H7805</f>
        <v>0.37403039999999999</v>
      </c>
      <c r="P7829" s="19">
        <f t="shared" si="1100"/>
        <v>12.810015911999999</v>
      </c>
      <c r="Q7829" s="19">
        <f t="shared" si="1104"/>
        <v>0</v>
      </c>
      <c r="R7829" s="20">
        <f t="shared" si="1101"/>
        <v>0</v>
      </c>
      <c r="S7829" s="20">
        <f t="shared" si="1105"/>
        <v>0</v>
      </c>
      <c r="T7829" s="20">
        <f>IF((T7828+R7829)&lt;0,0,IF((T7828+R7829)&gt;结论【关键目标】!C$28,结论【关键目标】!C$28,T7828+R7829))</f>
        <v>0</v>
      </c>
      <c r="U7829" s="19">
        <f>IF((T7828+R7829)&lt;结论【关键目标】!$C$28,0,(发电量计算【计算逻辑页】!R7829+发电量计算【计算逻辑页】!T7828-结论【关键目标】!$C$28))</f>
        <v>0</v>
      </c>
      <c r="V7829" s="5">
        <f t="shared" si="1102"/>
        <v>0</v>
      </c>
      <c r="W7829" s="5">
        <f t="shared" si="1103"/>
        <v>0</v>
      </c>
      <c r="X7829" s="5">
        <f t="shared" si="1106"/>
        <v>0</v>
      </c>
    </row>
    <row r="7830" spans="1:24" x14ac:dyDescent="0.15">
      <c r="A7830" s="7">
        <v>7829</v>
      </c>
      <c r="B7830" s="7">
        <v>11</v>
      </c>
      <c r="C7830" s="7">
        <v>23</v>
      </c>
      <c r="D7830" s="7">
        <v>5</v>
      </c>
      <c r="E7830" s="7">
        <v>327</v>
      </c>
      <c r="F7830" s="7">
        <v>3</v>
      </c>
      <c r="G7830" s="7">
        <v>0</v>
      </c>
      <c r="H7830" s="7">
        <f t="shared" si="1098"/>
        <v>4</v>
      </c>
      <c r="I7830" s="16">
        <f t="shared" si="1099"/>
        <v>45253</v>
      </c>
      <c r="J7830" s="17">
        <v>0.2407</v>
      </c>
      <c r="K7830" s="18">
        <f>G7830*结论【关键目标】!C$27*0.7735*0.001</f>
        <v>0</v>
      </c>
      <c r="L7830" s="5">
        <v>-29078.949240000002</v>
      </c>
      <c r="M7830" s="5">
        <f>ABS(IF(L7830&lt;=0,L7830/耗电量关键数据!$B$6/1000,L7830/耗电量关键数据!$B$5/1000))</f>
        <v>11.631579696000001</v>
      </c>
      <c r="N7830" s="5">
        <f>电气设备逐时使用率计算!H7806</f>
        <v>1.1688450000000001</v>
      </c>
      <c r="O7830" s="5">
        <f>灯光逐时使用率计算!H7806</f>
        <v>0.37403039999999999</v>
      </c>
      <c r="P7830" s="19">
        <f t="shared" si="1100"/>
        <v>13.174455096000001</v>
      </c>
      <c r="Q7830" s="19">
        <f t="shared" si="1104"/>
        <v>0</v>
      </c>
      <c r="R7830" s="20">
        <f t="shared" si="1101"/>
        <v>0</v>
      </c>
      <c r="S7830" s="20">
        <f t="shared" si="1105"/>
        <v>0</v>
      </c>
      <c r="T7830" s="20">
        <f>IF((T7829+R7830)&lt;0,0,IF((T7829+R7830)&gt;结论【关键目标】!C$28,结论【关键目标】!C$28,T7829+R7830))</f>
        <v>0</v>
      </c>
      <c r="U7830" s="19">
        <f>IF((T7829+R7830)&lt;结论【关键目标】!$C$28,0,(发电量计算【计算逻辑页】!R7830+发电量计算【计算逻辑页】!T7829-结论【关键目标】!$C$28))</f>
        <v>0</v>
      </c>
      <c r="V7830" s="5">
        <f t="shared" si="1102"/>
        <v>0</v>
      </c>
      <c r="W7830" s="5">
        <f t="shared" si="1103"/>
        <v>0</v>
      </c>
      <c r="X7830" s="5">
        <f t="shared" si="1106"/>
        <v>0</v>
      </c>
    </row>
    <row r="7831" spans="1:24" x14ac:dyDescent="0.15">
      <c r="A7831" s="7">
        <v>7830</v>
      </c>
      <c r="B7831" s="7">
        <v>11</v>
      </c>
      <c r="C7831" s="7">
        <v>23</v>
      </c>
      <c r="D7831" s="7">
        <v>6</v>
      </c>
      <c r="E7831" s="7">
        <v>327</v>
      </c>
      <c r="F7831" s="7">
        <v>4</v>
      </c>
      <c r="G7831" s="7">
        <v>0</v>
      </c>
      <c r="H7831" s="7">
        <f t="shared" si="1098"/>
        <v>4</v>
      </c>
      <c r="I7831" s="16">
        <f t="shared" si="1099"/>
        <v>45253</v>
      </c>
      <c r="J7831" s="17">
        <v>0.2407</v>
      </c>
      <c r="K7831" s="18">
        <f>G7831*结论【关键目标】!C$27*0.7735*0.001</f>
        <v>0</v>
      </c>
      <c r="L7831" s="5">
        <v>-29128.23213</v>
      </c>
      <c r="M7831" s="5">
        <f>ABS(IF(L7831&lt;=0,L7831/耗电量关键数据!$B$6/1000,L7831/耗电量关键数据!$B$5/1000))</f>
        <v>11.651292852000001</v>
      </c>
      <c r="N7831" s="5">
        <f>电气设备逐时使用率计算!H7807</f>
        <v>1.1688450000000001</v>
      </c>
      <c r="O7831" s="5">
        <f>灯光逐时使用率计算!H7807</f>
        <v>0.37403039999999999</v>
      </c>
      <c r="P7831" s="19">
        <f t="shared" si="1100"/>
        <v>13.194168252000003</v>
      </c>
      <c r="Q7831" s="19">
        <f t="shared" si="1104"/>
        <v>0</v>
      </c>
      <c r="R7831" s="20">
        <f t="shared" si="1101"/>
        <v>0</v>
      </c>
      <c r="S7831" s="20">
        <f t="shared" si="1105"/>
        <v>0</v>
      </c>
      <c r="T7831" s="20">
        <f>IF((T7830+R7831)&lt;0,0,IF((T7830+R7831)&gt;结论【关键目标】!C$28,结论【关键目标】!C$28,T7830+R7831))</f>
        <v>0</v>
      </c>
      <c r="U7831" s="19">
        <f>IF((T7830+R7831)&lt;结论【关键目标】!$C$28,0,(发电量计算【计算逻辑页】!R7831+发电量计算【计算逻辑页】!T7830-结论【关键目标】!$C$28))</f>
        <v>0</v>
      </c>
      <c r="V7831" s="5">
        <f t="shared" si="1102"/>
        <v>0</v>
      </c>
      <c r="W7831" s="5">
        <f t="shared" si="1103"/>
        <v>0</v>
      </c>
      <c r="X7831" s="5">
        <f t="shared" si="1106"/>
        <v>0</v>
      </c>
    </row>
    <row r="7832" spans="1:24" x14ac:dyDescent="0.15">
      <c r="A7832" s="7">
        <v>7831</v>
      </c>
      <c r="B7832" s="7">
        <v>11</v>
      </c>
      <c r="C7832" s="7">
        <v>23</v>
      </c>
      <c r="D7832" s="7">
        <v>7</v>
      </c>
      <c r="E7832" s="7">
        <v>327</v>
      </c>
      <c r="F7832" s="7">
        <v>4</v>
      </c>
      <c r="G7832" s="7">
        <v>0</v>
      </c>
      <c r="H7832" s="7">
        <f t="shared" si="1098"/>
        <v>4</v>
      </c>
      <c r="I7832" s="16">
        <f t="shared" si="1099"/>
        <v>45253</v>
      </c>
      <c r="J7832" s="17">
        <v>0.2407</v>
      </c>
      <c r="K7832" s="18">
        <f>G7832*结论【关键目标】!C$27*0.7735*0.001</f>
        <v>0</v>
      </c>
      <c r="L7832" s="5">
        <v>-20763.616529999999</v>
      </c>
      <c r="M7832" s="5">
        <f>ABS(IF(L7832&lt;=0,L7832/耗电量关键数据!$B$6/1000,L7832/耗电量关键数据!$B$5/1000))</f>
        <v>8.305446611999999</v>
      </c>
      <c r="N7832" s="5">
        <f>电气设备逐时使用率计算!H7808</f>
        <v>2.3376900000000003</v>
      </c>
      <c r="O7832" s="5">
        <f>灯光逐时使用率计算!H7808</f>
        <v>1.2467680000000001</v>
      </c>
      <c r="P7832" s="19">
        <f t="shared" si="1100"/>
        <v>11.889904611999999</v>
      </c>
      <c r="Q7832" s="19">
        <f t="shared" si="1104"/>
        <v>0</v>
      </c>
      <c r="R7832" s="20">
        <f t="shared" si="1101"/>
        <v>0</v>
      </c>
      <c r="S7832" s="20">
        <f t="shared" si="1105"/>
        <v>0</v>
      </c>
      <c r="T7832" s="20">
        <f>IF((T7831+R7832)&lt;0,0,IF((T7831+R7832)&gt;结论【关键目标】!C$28,结论【关键目标】!C$28,T7831+R7832))</f>
        <v>0</v>
      </c>
      <c r="U7832" s="19">
        <f>IF((T7831+R7832)&lt;结论【关键目标】!$C$28,0,(发电量计算【计算逻辑页】!R7832+发电量计算【计算逻辑页】!T7831-结论【关键目标】!$C$28))</f>
        <v>0</v>
      </c>
      <c r="V7832" s="5">
        <f t="shared" si="1102"/>
        <v>0</v>
      </c>
      <c r="W7832" s="5">
        <f t="shared" si="1103"/>
        <v>0</v>
      </c>
      <c r="X7832" s="5">
        <f t="shared" si="1106"/>
        <v>0</v>
      </c>
    </row>
    <row r="7833" spans="1:24" x14ac:dyDescent="0.15">
      <c r="A7833" s="7">
        <v>7832</v>
      </c>
      <c r="B7833" s="7">
        <v>11</v>
      </c>
      <c r="C7833" s="7">
        <v>23</v>
      </c>
      <c r="D7833" s="7">
        <v>8</v>
      </c>
      <c r="E7833" s="7">
        <v>327</v>
      </c>
      <c r="F7833" s="7">
        <v>3</v>
      </c>
      <c r="G7833" s="7">
        <v>37.799999999999997</v>
      </c>
      <c r="H7833" s="7">
        <f t="shared" si="1098"/>
        <v>4</v>
      </c>
      <c r="I7833" s="16">
        <f t="shared" si="1099"/>
        <v>45253</v>
      </c>
      <c r="J7833" s="17">
        <v>0.70809999999999995</v>
      </c>
      <c r="K7833" s="18">
        <f>G7833*结论【关键目标】!C$27*0.7735*0.001</f>
        <v>3.5085960000000003</v>
      </c>
      <c r="L7833" s="5">
        <v>-19202.011869999998</v>
      </c>
      <c r="M7833" s="5">
        <f>ABS(IF(L7833&lt;=0,L7833/耗电量关键数据!$B$6/1000,L7833/耗电量关键数据!$B$5/1000))</f>
        <v>7.6808047479999999</v>
      </c>
      <c r="N7833" s="5">
        <f>电气设备逐时使用率计算!H7809</f>
        <v>11.688450000000001</v>
      </c>
      <c r="O7833" s="5">
        <f>灯光逐时使用率计算!H7809</f>
        <v>6.2338399999999998</v>
      </c>
      <c r="P7833" s="19">
        <f t="shared" si="1100"/>
        <v>25.603094748000004</v>
      </c>
      <c r="Q7833" s="19">
        <f t="shared" si="1104"/>
        <v>0</v>
      </c>
      <c r="R7833" s="20">
        <f t="shared" si="1101"/>
        <v>3.5085960000000003</v>
      </c>
      <c r="S7833" s="20">
        <f t="shared" si="1105"/>
        <v>0</v>
      </c>
      <c r="T7833" s="20">
        <f>IF((T7832+R7833)&lt;0,0,IF((T7832+R7833)&gt;结论【关键目标】!C$28,结论【关键目标】!C$28,T7832+R7833))</f>
        <v>3.5085960000000003</v>
      </c>
      <c r="U7833" s="19">
        <f>IF((T7832+R7833)&lt;结论【关键目标】!$C$28,0,(发电量计算【计算逻辑页】!R7833+发电量计算【计算逻辑页】!T7832-结论【关键目标】!$C$28))</f>
        <v>0</v>
      </c>
      <c r="V7833" s="5">
        <f t="shared" si="1102"/>
        <v>0</v>
      </c>
      <c r="W7833" s="5">
        <f t="shared" si="1103"/>
        <v>2.4844368276000002</v>
      </c>
      <c r="X7833" s="5">
        <f t="shared" si="1106"/>
        <v>0</v>
      </c>
    </row>
    <row r="7834" spans="1:24" x14ac:dyDescent="0.15">
      <c r="A7834" s="7">
        <v>7833</v>
      </c>
      <c r="B7834" s="7">
        <v>11</v>
      </c>
      <c r="C7834" s="7">
        <v>23</v>
      </c>
      <c r="D7834" s="7">
        <v>9</v>
      </c>
      <c r="E7834" s="7">
        <v>327</v>
      </c>
      <c r="F7834" s="7">
        <v>3.9</v>
      </c>
      <c r="G7834" s="7">
        <v>108.7</v>
      </c>
      <c r="H7834" s="7">
        <f t="shared" si="1098"/>
        <v>4</v>
      </c>
      <c r="I7834" s="16">
        <f t="shared" si="1099"/>
        <v>45253</v>
      </c>
      <c r="J7834" s="17">
        <v>0.70809999999999995</v>
      </c>
      <c r="K7834" s="18">
        <f>G7834*结论【关键目标】!C$27*0.7735*0.001</f>
        <v>10.089534</v>
      </c>
      <c r="L7834" s="5">
        <v>-141.956773</v>
      </c>
      <c r="M7834" s="5">
        <f>ABS(IF(L7834&lt;=0,L7834/耗电量关键数据!$B$6/1000,L7834/耗电量关键数据!$B$5/1000))</f>
        <v>5.6782709199999996E-2</v>
      </c>
      <c r="N7834" s="5">
        <f>电气设备逐时使用率计算!H7810</f>
        <v>22.208055000000002</v>
      </c>
      <c r="O7834" s="5">
        <f>灯光逐时使用率计算!H7810</f>
        <v>11.844296</v>
      </c>
      <c r="P7834" s="19">
        <f t="shared" si="1100"/>
        <v>34.109133709200002</v>
      </c>
      <c r="Q7834" s="19">
        <f t="shared" si="1104"/>
        <v>0</v>
      </c>
      <c r="R7834" s="20">
        <f t="shared" si="1101"/>
        <v>10.089534</v>
      </c>
      <c r="S7834" s="20">
        <f t="shared" si="1105"/>
        <v>0</v>
      </c>
      <c r="T7834" s="20">
        <f>IF((T7833+R7834)&lt;0,0,IF((T7833+R7834)&gt;结论【关键目标】!C$28,结论【关键目标】!C$28,T7833+R7834))</f>
        <v>13.598130000000001</v>
      </c>
      <c r="U7834" s="19">
        <f>IF((T7833+R7834)&lt;结论【关键目标】!$C$28,0,(发电量计算【计算逻辑页】!R7834+发电量计算【计算逻辑页】!T7833-结论【关键目标】!$C$28))</f>
        <v>0</v>
      </c>
      <c r="V7834" s="5">
        <f t="shared" si="1102"/>
        <v>0</v>
      </c>
      <c r="W7834" s="5">
        <f t="shared" si="1103"/>
        <v>7.1443990254000003</v>
      </c>
      <c r="X7834" s="5">
        <f t="shared" si="1106"/>
        <v>0</v>
      </c>
    </row>
    <row r="7835" spans="1:24" x14ac:dyDescent="0.15">
      <c r="A7835" s="7">
        <v>7834</v>
      </c>
      <c r="B7835" s="7">
        <v>11</v>
      </c>
      <c r="C7835" s="7">
        <v>23</v>
      </c>
      <c r="D7835" s="7">
        <v>10</v>
      </c>
      <c r="E7835" s="7">
        <v>327</v>
      </c>
      <c r="F7835" s="7">
        <v>4</v>
      </c>
      <c r="G7835" s="7">
        <v>159.6</v>
      </c>
      <c r="H7835" s="7">
        <f t="shared" si="1098"/>
        <v>4</v>
      </c>
      <c r="I7835" s="16">
        <f t="shared" si="1099"/>
        <v>45253</v>
      </c>
      <c r="J7835" s="17">
        <v>0.70809999999999995</v>
      </c>
      <c r="K7835" s="18">
        <f>G7835*结论【关键目标】!C$27*0.7735*0.001</f>
        <v>14.814072000000001</v>
      </c>
      <c r="L7835" s="5">
        <v>0</v>
      </c>
      <c r="M7835" s="5">
        <f>ABS(IF(L7835&lt;=0,L7835/耗电量关键数据!$B$6/1000,L7835/耗电量关键数据!$B$5/1000))</f>
        <v>0</v>
      </c>
      <c r="N7835" s="5">
        <f>电气设备逐时使用率计算!H7811</f>
        <v>22.208055000000002</v>
      </c>
      <c r="O7835" s="5">
        <f>灯光逐时使用率计算!H7811</f>
        <v>11.844296</v>
      </c>
      <c r="P7835" s="19">
        <f t="shared" si="1100"/>
        <v>34.052351000000002</v>
      </c>
      <c r="Q7835" s="19">
        <f t="shared" si="1104"/>
        <v>0</v>
      </c>
      <c r="R7835" s="20">
        <f t="shared" si="1101"/>
        <v>14.814072000000001</v>
      </c>
      <c r="S7835" s="20">
        <f t="shared" si="1105"/>
        <v>0</v>
      </c>
      <c r="T7835" s="20">
        <f>IF((T7834+R7835)&lt;0,0,IF((T7834+R7835)&gt;结论【关键目标】!C$28,结论【关键目标】!C$28,T7834+R7835))</f>
        <v>22</v>
      </c>
      <c r="U7835" s="19">
        <f>IF((T7834+R7835)&lt;结论【关键目标】!$C$28,0,(发电量计算【计算逻辑页】!R7835+发电量计算【计算逻辑页】!T7834-结论【关键目标】!$C$28))</f>
        <v>6.4122020000000006</v>
      </c>
      <c r="V7835" s="5">
        <f t="shared" si="1102"/>
        <v>2.2442707</v>
      </c>
      <c r="W7835" s="5">
        <f t="shared" si="1103"/>
        <v>10.489844383199999</v>
      </c>
      <c r="X7835" s="5">
        <f t="shared" si="1106"/>
        <v>0</v>
      </c>
    </row>
    <row r="7836" spans="1:24" x14ac:dyDescent="0.15">
      <c r="A7836" s="7">
        <v>7835</v>
      </c>
      <c r="B7836" s="7">
        <v>11</v>
      </c>
      <c r="C7836" s="7">
        <v>23</v>
      </c>
      <c r="D7836" s="7">
        <v>11</v>
      </c>
      <c r="E7836" s="7">
        <v>327</v>
      </c>
      <c r="F7836" s="7">
        <v>4</v>
      </c>
      <c r="G7836" s="7">
        <v>202.3</v>
      </c>
      <c r="H7836" s="7">
        <f t="shared" si="1098"/>
        <v>4</v>
      </c>
      <c r="I7836" s="16">
        <f t="shared" si="1099"/>
        <v>45253</v>
      </c>
      <c r="J7836" s="17">
        <v>1.2267999999999999</v>
      </c>
      <c r="K7836" s="18">
        <f>G7836*结论【关键目标】!C$27*0.7735*0.001</f>
        <v>18.777486</v>
      </c>
      <c r="L7836" s="5">
        <v>0</v>
      </c>
      <c r="M7836" s="5">
        <f>ABS(IF(L7836&lt;=0,L7836/耗电量关键数据!$B$6/1000,L7836/耗电量关键数据!$B$5/1000))</f>
        <v>0</v>
      </c>
      <c r="N7836" s="5">
        <f>电气设备逐时使用率计算!H7812</f>
        <v>22.208055000000002</v>
      </c>
      <c r="O7836" s="5">
        <f>灯光逐时使用率计算!H7812</f>
        <v>11.844296</v>
      </c>
      <c r="P7836" s="19">
        <f t="shared" si="1100"/>
        <v>34.052351000000002</v>
      </c>
      <c r="Q7836" s="19">
        <f t="shared" si="1104"/>
        <v>34.052351000000002</v>
      </c>
      <c r="R7836" s="20">
        <f t="shared" si="1101"/>
        <v>-15.274865000000002</v>
      </c>
      <c r="S7836" s="20">
        <f t="shared" si="1105"/>
        <v>15.274865000000002</v>
      </c>
      <c r="T7836" s="20">
        <f>IF((T7835+R7836)&lt;0,0,IF((T7835+R7836)&gt;结论【关键目标】!C$28,结论【关键目标】!C$28,T7835+R7836))</f>
        <v>6.7251349999999981</v>
      </c>
      <c r="U7836" s="19">
        <f>IF((T7835+R7836)&lt;结论【关键目标】!$C$28,0,(发电量计算【计算逻辑页】!R7836+发电量计算【计算逻辑页】!T7835-结论【关键目标】!$C$28))</f>
        <v>0</v>
      </c>
      <c r="V7836" s="5">
        <f t="shared" si="1102"/>
        <v>0</v>
      </c>
      <c r="W7836" s="5">
        <f t="shared" si="1103"/>
        <v>23.036219824799996</v>
      </c>
      <c r="X7836" s="5">
        <f t="shared" si="1106"/>
        <v>5.8965983679999976</v>
      </c>
    </row>
    <row r="7837" spans="1:24" x14ac:dyDescent="0.15">
      <c r="A7837" s="7">
        <v>7836</v>
      </c>
      <c r="B7837" s="7">
        <v>11</v>
      </c>
      <c r="C7837" s="7">
        <v>23</v>
      </c>
      <c r="D7837" s="7">
        <v>12</v>
      </c>
      <c r="E7837" s="7">
        <v>327</v>
      </c>
      <c r="F7837" s="7">
        <v>4.5999999999999996</v>
      </c>
      <c r="G7837" s="7">
        <v>225.4</v>
      </c>
      <c r="H7837" s="7">
        <f t="shared" si="1098"/>
        <v>4</v>
      </c>
      <c r="I7837" s="16">
        <f t="shared" si="1099"/>
        <v>45253</v>
      </c>
      <c r="J7837" s="17">
        <v>1.2267999999999999</v>
      </c>
      <c r="K7837" s="18">
        <f>G7837*结论【关键目标】!C$27*0.7735*0.001</f>
        <v>20.921628000000002</v>
      </c>
      <c r="L7837" s="5">
        <v>0</v>
      </c>
      <c r="M7837" s="5">
        <f>ABS(IF(L7837&lt;=0,L7837/耗电量关键数据!$B$6/1000,L7837/耗电量关键数据!$B$5/1000))</f>
        <v>0</v>
      </c>
      <c r="N7837" s="5">
        <f>电气设备逐时使用率计算!H7813</f>
        <v>11.688450000000001</v>
      </c>
      <c r="O7837" s="5">
        <f>灯光逐时使用率计算!H7813</f>
        <v>9.9741440000000008</v>
      </c>
      <c r="P7837" s="19">
        <f t="shared" si="1100"/>
        <v>21.662594000000002</v>
      </c>
      <c r="Q7837" s="19">
        <f t="shared" si="1104"/>
        <v>21.662594000000002</v>
      </c>
      <c r="R7837" s="20">
        <f t="shared" si="1101"/>
        <v>-0.74096600000000024</v>
      </c>
      <c r="S7837" s="20">
        <f t="shared" si="1105"/>
        <v>0.74096600000000024</v>
      </c>
      <c r="T7837" s="20">
        <f>IF((T7836+R7837)&lt;0,0,IF((T7836+R7837)&gt;结论【关键目标】!C$28,结论【关键目标】!C$28,T7836+R7837))</f>
        <v>5.9841689999999979</v>
      </c>
      <c r="U7837" s="19">
        <f>IF((T7836+R7837)&lt;结论【关键目标】!$C$28,0,(发电量计算【计算逻辑页】!R7837+发电量计算【计算逻辑页】!T7836-结论【关键目标】!$C$28))</f>
        <v>0</v>
      </c>
      <c r="V7837" s="5">
        <f t="shared" si="1102"/>
        <v>0</v>
      </c>
      <c r="W7837" s="5">
        <f t="shared" si="1103"/>
        <v>25.666653230400001</v>
      </c>
      <c r="X7837" s="5">
        <f t="shared" si="1106"/>
        <v>0.64967898880000019</v>
      </c>
    </row>
    <row r="7838" spans="1:24" x14ac:dyDescent="0.15">
      <c r="A7838" s="7">
        <v>7837</v>
      </c>
      <c r="B7838" s="7">
        <v>11</v>
      </c>
      <c r="C7838" s="7">
        <v>23</v>
      </c>
      <c r="D7838" s="7">
        <v>13</v>
      </c>
      <c r="E7838" s="7">
        <v>327</v>
      </c>
      <c r="F7838" s="7">
        <v>5</v>
      </c>
      <c r="G7838" s="7">
        <v>206</v>
      </c>
      <c r="H7838" s="7">
        <f t="shared" si="1098"/>
        <v>4</v>
      </c>
      <c r="I7838" s="16">
        <f t="shared" si="1099"/>
        <v>45253</v>
      </c>
      <c r="J7838" s="17">
        <v>1.2267999999999999</v>
      </c>
      <c r="K7838" s="18">
        <f>G7838*结论【关键目标】!C$27*0.7735*0.001</f>
        <v>19.120919999999998</v>
      </c>
      <c r="L7838" s="5">
        <v>0</v>
      </c>
      <c r="M7838" s="5">
        <f>ABS(IF(L7838&lt;=0,L7838/耗电量关键数据!$B$6/1000,L7838/耗电量关键数据!$B$5/1000))</f>
        <v>0</v>
      </c>
      <c r="N7838" s="5">
        <f>电气设备逐时使用率计算!H7814</f>
        <v>11.688450000000001</v>
      </c>
      <c r="O7838" s="5">
        <f>灯光逐时使用率计算!H7814</f>
        <v>9.9741440000000008</v>
      </c>
      <c r="P7838" s="19">
        <f t="shared" si="1100"/>
        <v>21.662594000000002</v>
      </c>
      <c r="Q7838" s="19">
        <f t="shared" si="1104"/>
        <v>21.662594000000002</v>
      </c>
      <c r="R7838" s="20">
        <f t="shared" si="1101"/>
        <v>-2.541674000000004</v>
      </c>
      <c r="S7838" s="20">
        <f t="shared" si="1105"/>
        <v>2.541674000000004</v>
      </c>
      <c r="T7838" s="20">
        <f>IF((T7837+R7838)&lt;0,0,IF((T7837+R7838)&gt;结论【关键目标】!C$28,结论【关键目标】!C$28,T7837+R7838))</f>
        <v>3.4424949999999939</v>
      </c>
      <c r="U7838" s="19">
        <f>IF((T7837+R7838)&lt;结论【关键目标】!$C$28,0,(发电量计算【计算逻辑页】!R7838+发电量计算【计算逻辑页】!T7837-结论【关键目标】!$C$28))</f>
        <v>0</v>
      </c>
      <c r="V7838" s="5">
        <f t="shared" si="1102"/>
        <v>0</v>
      </c>
      <c r="W7838" s="5">
        <f t="shared" si="1103"/>
        <v>23.457544655999996</v>
      </c>
      <c r="X7838" s="5">
        <f t="shared" si="1106"/>
        <v>2.2285397632000032</v>
      </c>
    </row>
    <row r="7839" spans="1:24" x14ac:dyDescent="0.15">
      <c r="A7839" s="7">
        <v>7838</v>
      </c>
      <c r="B7839" s="7">
        <v>11</v>
      </c>
      <c r="C7839" s="7">
        <v>23</v>
      </c>
      <c r="D7839" s="7">
        <v>14</v>
      </c>
      <c r="E7839" s="7">
        <v>327</v>
      </c>
      <c r="F7839" s="7">
        <v>5</v>
      </c>
      <c r="G7839" s="7">
        <v>161.5</v>
      </c>
      <c r="H7839" s="7">
        <f t="shared" si="1098"/>
        <v>4</v>
      </c>
      <c r="I7839" s="16">
        <f t="shared" si="1099"/>
        <v>45253</v>
      </c>
      <c r="J7839" s="17">
        <v>1.2267999999999999</v>
      </c>
      <c r="K7839" s="18">
        <f>G7839*结论【关键目标】!C$27*0.7735*0.001</f>
        <v>14.990429999999998</v>
      </c>
      <c r="L7839" s="5">
        <v>0</v>
      </c>
      <c r="M7839" s="5">
        <f>ABS(IF(L7839&lt;=0,L7839/耗电量关键数据!$B$6/1000,L7839/耗电量关键数据!$B$5/1000))</f>
        <v>0</v>
      </c>
      <c r="N7839" s="5">
        <f>电气设备逐时使用率计算!H7815</f>
        <v>22.208055000000002</v>
      </c>
      <c r="O7839" s="5">
        <f>灯光逐时使用率计算!H7815</f>
        <v>11.844296</v>
      </c>
      <c r="P7839" s="19">
        <f t="shared" si="1100"/>
        <v>34.052351000000002</v>
      </c>
      <c r="Q7839" s="19">
        <f t="shared" si="1104"/>
        <v>34.052351000000002</v>
      </c>
      <c r="R7839" s="20">
        <f t="shared" si="1101"/>
        <v>-19.061921000000005</v>
      </c>
      <c r="S7839" s="20">
        <f t="shared" si="1105"/>
        <v>19.061921000000005</v>
      </c>
      <c r="T7839" s="20">
        <f>IF((T7838+R7839)&lt;0,0,IF((T7838+R7839)&gt;结论【关键目标】!C$28,结论【关键目标】!C$28,T7838+R7839))</f>
        <v>0</v>
      </c>
      <c r="U7839" s="19">
        <f>IF((T7838+R7839)&lt;结论【关键目标】!$C$28,0,(发电量计算【计算逻辑页】!R7839+发电量计算【计算逻辑页】!T7838-结论【关键目标】!$C$28))</f>
        <v>0</v>
      </c>
      <c r="V7839" s="5">
        <f t="shared" si="1102"/>
        <v>0</v>
      </c>
      <c r="W7839" s="5">
        <f t="shared" si="1103"/>
        <v>18.390259523999998</v>
      </c>
      <c r="X7839" s="5">
        <f t="shared" si="1106"/>
        <v>0</v>
      </c>
    </row>
    <row r="7840" spans="1:24" x14ac:dyDescent="0.15">
      <c r="A7840" s="7">
        <v>7839</v>
      </c>
      <c r="B7840" s="7">
        <v>11</v>
      </c>
      <c r="C7840" s="7">
        <v>23</v>
      </c>
      <c r="D7840" s="7">
        <v>15</v>
      </c>
      <c r="E7840" s="7">
        <v>327</v>
      </c>
      <c r="F7840" s="7">
        <v>5.0999999999999996</v>
      </c>
      <c r="G7840" s="7">
        <v>92.8</v>
      </c>
      <c r="H7840" s="7">
        <f t="shared" si="1098"/>
        <v>4</v>
      </c>
      <c r="I7840" s="16">
        <f t="shared" si="1099"/>
        <v>45253</v>
      </c>
      <c r="J7840" s="17">
        <v>1.2267999999999999</v>
      </c>
      <c r="K7840" s="18">
        <f>G7840*结论【关键目标】!C$27*0.7735*0.001</f>
        <v>8.6136960000000009</v>
      </c>
      <c r="L7840" s="5">
        <v>0</v>
      </c>
      <c r="M7840" s="5">
        <f>ABS(IF(L7840&lt;=0,L7840/耗电量关键数据!$B$6/1000,L7840/耗电量关键数据!$B$5/1000))</f>
        <v>0</v>
      </c>
      <c r="N7840" s="5">
        <f>电气设备逐时使用率计算!H7816</f>
        <v>22.208055000000002</v>
      </c>
      <c r="O7840" s="5">
        <f>灯光逐时使用率计算!H7816</f>
        <v>11.844296</v>
      </c>
      <c r="P7840" s="19">
        <f t="shared" si="1100"/>
        <v>34.052351000000002</v>
      </c>
      <c r="Q7840" s="19">
        <f t="shared" si="1104"/>
        <v>34.052351000000002</v>
      </c>
      <c r="R7840" s="20">
        <f t="shared" si="1101"/>
        <v>-25.438655000000001</v>
      </c>
      <c r="S7840" s="20">
        <f t="shared" si="1105"/>
        <v>25.438655000000001</v>
      </c>
      <c r="T7840" s="20">
        <f>IF((T7839+R7840)&lt;0,0,IF((T7839+R7840)&gt;结论【关键目标】!C$28,结论【关键目标】!C$28,T7839+R7840))</f>
        <v>0</v>
      </c>
      <c r="U7840" s="19">
        <f>IF((T7839+R7840)&lt;结论【关键目标】!$C$28,0,(发电量计算【计算逻辑页】!R7840+发电量计算【计算逻辑页】!T7839-结论【关键目标】!$C$28))</f>
        <v>0</v>
      </c>
      <c r="V7840" s="5">
        <f t="shared" si="1102"/>
        <v>0</v>
      </c>
      <c r="W7840" s="5">
        <f t="shared" si="1103"/>
        <v>10.5672822528</v>
      </c>
      <c r="X7840" s="5">
        <f t="shared" si="1106"/>
        <v>0</v>
      </c>
    </row>
    <row r="7841" spans="1:24" x14ac:dyDescent="0.15">
      <c r="A7841" s="7">
        <v>7840</v>
      </c>
      <c r="B7841" s="7">
        <v>11</v>
      </c>
      <c r="C7841" s="7">
        <v>23</v>
      </c>
      <c r="D7841" s="7">
        <v>16</v>
      </c>
      <c r="E7841" s="7">
        <v>327</v>
      </c>
      <c r="F7841" s="7">
        <v>5</v>
      </c>
      <c r="G7841" s="7">
        <v>5</v>
      </c>
      <c r="H7841" s="7">
        <f t="shared" si="1098"/>
        <v>4</v>
      </c>
      <c r="I7841" s="16">
        <f t="shared" si="1099"/>
        <v>45253</v>
      </c>
      <c r="J7841" s="17">
        <v>0.70809999999999995</v>
      </c>
      <c r="K7841" s="18">
        <f>G7841*结论【关键目标】!C$27*0.7735*0.001</f>
        <v>0.46409999999999996</v>
      </c>
      <c r="L7841" s="5">
        <v>0</v>
      </c>
      <c r="M7841" s="5">
        <f>ABS(IF(L7841&lt;=0,L7841/耗电量关键数据!$B$6/1000,L7841/耗电量关键数据!$B$5/1000))</f>
        <v>0</v>
      </c>
      <c r="N7841" s="5">
        <f>电气设备逐时使用率计算!H7817</f>
        <v>22.208055000000002</v>
      </c>
      <c r="O7841" s="5">
        <f>灯光逐时使用率计算!H7817</f>
        <v>11.844296</v>
      </c>
      <c r="P7841" s="19">
        <f t="shared" si="1100"/>
        <v>34.052351000000002</v>
      </c>
      <c r="Q7841" s="19">
        <f t="shared" si="1104"/>
        <v>0</v>
      </c>
      <c r="R7841" s="20">
        <f t="shared" si="1101"/>
        <v>0.46409999999999996</v>
      </c>
      <c r="S7841" s="20">
        <f t="shared" si="1105"/>
        <v>0</v>
      </c>
      <c r="T7841" s="20">
        <f>IF((T7840+R7841)&lt;0,0,IF((T7840+R7841)&gt;结论【关键目标】!C$28,结论【关键目标】!C$28,T7840+R7841))</f>
        <v>0.46409999999999996</v>
      </c>
      <c r="U7841" s="19">
        <f>IF((T7840+R7841)&lt;结论【关键目标】!$C$28,0,(发电量计算【计算逻辑页】!R7841+发电量计算【计算逻辑页】!T7840-结论【关键目标】!$C$28))</f>
        <v>0</v>
      </c>
      <c r="V7841" s="5">
        <f t="shared" si="1102"/>
        <v>0</v>
      </c>
      <c r="W7841" s="5">
        <f t="shared" si="1103"/>
        <v>0.32862920999999995</v>
      </c>
      <c r="X7841" s="5">
        <f t="shared" si="1106"/>
        <v>0</v>
      </c>
    </row>
    <row r="7842" spans="1:24" x14ac:dyDescent="0.15">
      <c r="A7842" s="7">
        <v>7841</v>
      </c>
      <c r="B7842" s="7">
        <v>11</v>
      </c>
      <c r="C7842" s="7">
        <v>23</v>
      </c>
      <c r="D7842" s="7">
        <v>17</v>
      </c>
      <c r="E7842" s="7">
        <v>327</v>
      </c>
      <c r="F7842" s="7">
        <v>5</v>
      </c>
      <c r="G7842" s="7">
        <v>0</v>
      </c>
      <c r="H7842" s="7">
        <f t="shared" si="1098"/>
        <v>4</v>
      </c>
      <c r="I7842" s="16">
        <f t="shared" si="1099"/>
        <v>45253</v>
      </c>
      <c r="J7842" s="17">
        <v>0.70809999999999995</v>
      </c>
      <c r="K7842" s="18">
        <f>G7842*结论【关键目标】!C$27*0.7735*0.001</f>
        <v>0</v>
      </c>
      <c r="L7842" s="5">
        <v>0</v>
      </c>
      <c r="M7842" s="5">
        <f>ABS(IF(L7842&lt;=0,L7842/耗电量关键数据!$B$6/1000,L7842/耗电量关键数据!$B$5/1000))</f>
        <v>0</v>
      </c>
      <c r="N7842" s="5">
        <f>电气设备逐时使用率计算!H7818</f>
        <v>22.208055000000002</v>
      </c>
      <c r="O7842" s="5">
        <f>灯光逐时使用率计算!H7818</f>
        <v>11.844296</v>
      </c>
      <c r="P7842" s="19">
        <f t="shared" si="1100"/>
        <v>34.052351000000002</v>
      </c>
      <c r="Q7842" s="19">
        <f t="shared" si="1104"/>
        <v>0</v>
      </c>
      <c r="R7842" s="20">
        <f t="shared" si="1101"/>
        <v>0</v>
      </c>
      <c r="S7842" s="20">
        <f t="shared" si="1105"/>
        <v>0</v>
      </c>
      <c r="T7842" s="20">
        <f>IF((T7841+R7842)&lt;0,0,IF((T7841+R7842)&gt;结论【关键目标】!C$28,结论【关键目标】!C$28,T7841+R7842))</f>
        <v>0.46409999999999996</v>
      </c>
      <c r="U7842" s="19">
        <f>IF((T7841+R7842)&lt;结论【关键目标】!$C$28,0,(发电量计算【计算逻辑页】!R7842+发电量计算【计算逻辑页】!T7841-结论【关键目标】!$C$28))</f>
        <v>0</v>
      </c>
      <c r="V7842" s="5">
        <f t="shared" si="1102"/>
        <v>0</v>
      </c>
      <c r="W7842" s="5">
        <f t="shared" si="1103"/>
        <v>0</v>
      </c>
      <c r="X7842" s="5">
        <f t="shared" si="1106"/>
        <v>0</v>
      </c>
    </row>
    <row r="7843" spans="1:24" x14ac:dyDescent="0.15">
      <c r="A7843" s="7">
        <v>7842</v>
      </c>
      <c r="B7843" s="7">
        <v>11</v>
      </c>
      <c r="C7843" s="7">
        <v>23</v>
      </c>
      <c r="D7843" s="7">
        <v>18</v>
      </c>
      <c r="E7843" s="7">
        <v>327</v>
      </c>
      <c r="F7843" s="7">
        <v>5.0999999999999996</v>
      </c>
      <c r="G7843" s="7">
        <v>0</v>
      </c>
      <c r="H7843" s="7">
        <f t="shared" si="1098"/>
        <v>4</v>
      </c>
      <c r="I7843" s="16">
        <f t="shared" si="1099"/>
        <v>45253</v>
      </c>
      <c r="J7843" s="17">
        <v>0.70809999999999995</v>
      </c>
      <c r="K7843" s="18">
        <f>G7843*结论【关键目标】!C$27*0.7735*0.001</f>
        <v>0</v>
      </c>
      <c r="L7843" s="5">
        <v>-15167.99883</v>
      </c>
      <c r="M7843" s="5">
        <f>ABS(IF(L7843&lt;=0,L7843/耗电量关键数据!$B$6/1000,L7843/耗电量关键数据!$B$5/1000))</f>
        <v>6.0671995320000009</v>
      </c>
      <c r="N7843" s="5">
        <f>电气设备逐时使用率计算!H7819</f>
        <v>7.0130699999999999</v>
      </c>
      <c r="O7843" s="5">
        <f>灯光逐时使用率计算!H7819</f>
        <v>3.7403040000000001</v>
      </c>
      <c r="P7843" s="19">
        <f t="shared" si="1100"/>
        <v>16.820573532000001</v>
      </c>
      <c r="Q7843" s="19">
        <f t="shared" si="1104"/>
        <v>0</v>
      </c>
      <c r="R7843" s="20">
        <f t="shared" si="1101"/>
        <v>0</v>
      </c>
      <c r="S7843" s="20">
        <f t="shared" si="1105"/>
        <v>0</v>
      </c>
      <c r="T7843" s="20">
        <f>IF((T7842+R7843)&lt;0,0,IF((T7842+R7843)&gt;结论【关键目标】!C$28,结论【关键目标】!C$28,T7842+R7843))</f>
        <v>0.46409999999999996</v>
      </c>
      <c r="U7843" s="19">
        <f>IF((T7842+R7843)&lt;结论【关键目标】!$C$28,0,(发电量计算【计算逻辑页】!R7843+发电量计算【计算逻辑页】!T7842-结论【关键目标】!$C$28))</f>
        <v>0</v>
      </c>
      <c r="V7843" s="5">
        <f t="shared" si="1102"/>
        <v>0</v>
      </c>
      <c r="W7843" s="5">
        <f t="shared" si="1103"/>
        <v>0</v>
      </c>
      <c r="X7843" s="5">
        <f t="shared" si="1106"/>
        <v>0</v>
      </c>
    </row>
    <row r="7844" spans="1:24" x14ac:dyDescent="0.15">
      <c r="A7844" s="7">
        <v>7843</v>
      </c>
      <c r="B7844" s="7">
        <v>11</v>
      </c>
      <c r="C7844" s="7">
        <v>23</v>
      </c>
      <c r="D7844" s="7">
        <v>19</v>
      </c>
      <c r="E7844" s="7">
        <v>327</v>
      </c>
      <c r="F7844" s="7">
        <v>5</v>
      </c>
      <c r="G7844" s="7">
        <v>0</v>
      </c>
      <c r="H7844" s="7">
        <f t="shared" si="1098"/>
        <v>4</v>
      </c>
      <c r="I7844" s="16">
        <f t="shared" si="1099"/>
        <v>45253</v>
      </c>
      <c r="J7844" s="17">
        <v>1.2267999999999999</v>
      </c>
      <c r="K7844" s="18">
        <f>G7844*结论【关键目标】!C$27*0.7735*0.001</f>
        <v>0</v>
      </c>
      <c r="L7844" s="5">
        <v>-6962.9043179999999</v>
      </c>
      <c r="M7844" s="5">
        <f>ABS(IF(L7844&lt;=0,L7844/耗电量关键数据!$B$6/1000,L7844/耗电量关键数据!$B$5/1000))</f>
        <v>2.7851617271999998</v>
      </c>
      <c r="N7844" s="5">
        <f>电气设备逐时使用率计算!H7820</f>
        <v>7.0130699999999999</v>
      </c>
      <c r="O7844" s="5">
        <f>灯光逐时使用率计算!H7820</f>
        <v>3.7403040000000001</v>
      </c>
      <c r="P7844" s="19">
        <f t="shared" si="1100"/>
        <v>13.538535727199999</v>
      </c>
      <c r="Q7844" s="19">
        <f t="shared" si="1104"/>
        <v>13.538535727199999</v>
      </c>
      <c r="R7844" s="20">
        <f t="shared" si="1101"/>
        <v>-13.538535727199999</v>
      </c>
      <c r="S7844" s="20">
        <f t="shared" si="1105"/>
        <v>13.538535727199999</v>
      </c>
      <c r="T7844" s="20">
        <f>IF((T7843+R7844)&lt;0,0,IF((T7843+R7844)&gt;结论【关键目标】!C$28,结论【关键目标】!C$28,T7843+R7844))</f>
        <v>0</v>
      </c>
      <c r="U7844" s="19">
        <f>IF((T7843+R7844)&lt;结论【关键目标】!$C$28,0,(发电量计算【计算逻辑页】!R7844+发电量计算【计算逻辑页】!T7843-结论【关键目标】!$C$28))</f>
        <v>0</v>
      </c>
      <c r="V7844" s="5">
        <f t="shared" si="1102"/>
        <v>0</v>
      </c>
      <c r="W7844" s="5">
        <f t="shared" si="1103"/>
        <v>0</v>
      </c>
      <c r="X7844" s="5">
        <f t="shared" si="1106"/>
        <v>0</v>
      </c>
    </row>
    <row r="7845" spans="1:24" x14ac:dyDescent="0.15">
      <c r="A7845" s="7">
        <v>7844</v>
      </c>
      <c r="B7845" s="7">
        <v>11</v>
      </c>
      <c r="C7845" s="7">
        <v>23</v>
      </c>
      <c r="D7845" s="7">
        <v>20</v>
      </c>
      <c r="E7845" s="7">
        <v>327</v>
      </c>
      <c r="F7845" s="7">
        <v>4</v>
      </c>
      <c r="G7845" s="7">
        <v>0</v>
      </c>
      <c r="H7845" s="7">
        <f t="shared" si="1098"/>
        <v>4</v>
      </c>
      <c r="I7845" s="16">
        <f t="shared" si="1099"/>
        <v>45253</v>
      </c>
      <c r="J7845" s="17">
        <v>1.2267999999999999</v>
      </c>
      <c r="K7845" s="18">
        <f>G7845*结论【关键目标】!C$27*0.7735*0.001</f>
        <v>0</v>
      </c>
      <c r="L7845" s="5">
        <v>-16681.003939999999</v>
      </c>
      <c r="M7845" s="5">
        <f>ABS(IF(L7845&lt;=0,L7845/耗电量关键数据!$B$6/1000,L7845/耗电量关键数据!$B$5/1000))</f>
        <v>6.6724015759999995</v>
      </c>
      <c r="N7845" s="5">
        <f>电气设备逐时使用率计算!H7821</f>
        <v>1.1688450000000001</v>
      </c>
      <c r="O7845" s="5">
        <f>灯光逐时使用率计算!H7821</f>
        <v>0.37403039999999999</v>
      </c>
      <c r="P7845" s="19">
        <f t="shared" si="1100"/>
        <v>8.2152769760000002</v>
      </c>
      <c r="Q7845" s="19">
        <f t="shared" si="1104"/>
        <v>8.2152769760000002</v>
      </c>
      <c r="R7845" s="20">
        <f t="shared" si="1101"/>
        <v>-8.2152769760000002</v>
      </c>
      <c r="S7845" s="20">
        <f t="shared" si="1105"/>
        <v>8.2152769760000002</v>
      </c>
      <c r="T7845" s="20">
        <f>IF((T7844+R7845)&lt;0,0,IF((T7844+R7845)&gt;结论【关键目标】!C$28,结论【关键目标】!C$28,T7844+R7845))</f>
        <v>0</v>
      </c>
      <c r="U7845" s="19">
        <f>IF((T7844+R7845)&lt;结论【关键目标】!$C$28,0,(发电量计算【计算逻辑页】!R7845+发电量计算【计算逻辑页】!T7844-结论【关键目标】!$C$28))</f>
        <v>0</v>
      </c>
      <c r="V7845" s="5">
        <f t="shared" si="1102"/>
        <v>0</v>
      </c>
      <c r="W7845" s="5">
        <f t="shared" si="1103"/>
        <v>0</v>
      </c>
      <c r="X7845" s="5">
        <f t="shared" si="1106"/>
        <v>0</v>
      </c>
    </row>
    <row r="7846" spans="1:24" x14ac:dyDescent="0.15">
      <c r="A7846" s="7">
        <v>7845</v>
      </c>
      <c r="B7846" s="7">
        <v>11</v>
      </c>
      <c r="C7846" s="7">
        <v>23</v>
      </c>
      <c r="D7846" s="7">
        <v>21</v>
      </c>
      <c r="E7846" s="7">
        <v>327</v>
      </c>
      <c r="F7846" s="7">
        <v>4.8</v>
      </c>
      <c r="G7846" s="7">
        <v>0</v>
      </c>
      <c r="H7846" s="7">
        <f t="shared" si="1098"/>
        <v>4</v>
      </c>
      <c r="I7846" s="16">
        <f t="shared" si="1099"/>
        <v>45253</v>
      </c>
      <c r="J7846" s="17">
        <v>1.2267999999999999</v>
      </c>
      <c r="K7846" s="18">
        <f>G7846*结论【关键目标】!C$27*0.7735*0.001</f>
        <v>0</v>
      </c>
      <c r="L7846" s="5">
        <v>-19830.663059999999</v>
      </c>
      <c r="M7846" s="5">
        <f>ABS(IF(L7846&lt;=0,L7846/耗电量关键数据!$B$6/1000,L7846/耗电量关键数据!$B$5/1000))</f>
        <v>7.932265224</v>
      </c>
      <c r="N7846" s="5">
        <f>电气设备逐时使用率计算!H7822</f>
        <v>1.1688450000000001</v>
      </c>
      <c r="O7846" s="5">
        <f>灯光逐时使用率计算!H7822</f>
        <v>0.37403039999999999</v>
      </c>
      <c r="P7846" s="19">
        <f t="shared" si="1100"/>
        <v>9.4751406239999998</v>
      </c>
      <c r="Q7846" s="19">
        <f t="shared" si="1104"/>
        <v>9.4751406239999998</v>
      </c>
      <c r="R7846" s="20">
        <f t="shared" si="1101"/>
        <v>-9.4751406239999998</v>
      </c>
      <c r="S7846" s="20">
        <f t="shared" si="1105"/>
        <v>9.4751406239999998</v>
      </c>
      <c r="T7846" s="20">
        <f>IF((T7845+R7846)&lt;0,0,IF((T7845+R7846)&gt;结论【关键目标】!C$28,结论【关键目标】!C$28,T7845+R7846))</f>
        <v>0</v>
      </c>
      <c r="U7846" s="19">
        <f>IF((T7845+R7846)&lt;结论【关键目标】!$C$28,0,(发电量计算【计算逻辑页】!R7846+发电量计算【计算逻辑页】!T7845-结论【关键目标】!$C$28))</f>
        <v>0</v>
      </c>
      <c r="V7846" s="5">
        <f t="shared" si="1102"/>
        <v>0</v>
      </c>
      <c r="W7846" s="5">
        <f t="shared" si="1103"/>
        <v>0</v>
      </c>
      <c r="X7846" s="5">
        <f t="shared" si="1106"/>
        <v>0</v>
      </c>
    </row>
    <row r="7847" spans="1:24" x14ac:dyDescent="0.15">
      <c r="A7847" s="7">
        <v>7846</v>
      </c>
      <c r="B7847" s="7">
        <v>11</v>
      </c>
      <c r="C7847" s="7">
        <v>23</v>
      </c>
      <c r="D7847" s="7">
        <v>22</v>
      </c>
      <c r="E7847" s="7">
        <v>327</v>
      </c>
      <c r="F7847" s="7">
        <v>4</v>
      </c>
      <c r="G7847" s="7">
        <v>0</v>
      </c>
      <c r="H7847" s="7">
        <f t="shared" si="1098"/>
        <v>4</v>
      </c>
      <c r="I7847" s="16">
        <f t="shared" si="1099"/>
        <v>45253</v>
      </c>
      <c r="J7847" s="17">
        <v>0.70809999999999995</v>
      </c>
      <c r="K7847" s="18">
        <f>G7847*结论【关键目标】!C$27*0.7735*0.001</f>
        <v>0</v>
      </c>
      <c r="L7847" s="5">
        <v>-20937.676370000001</v>
      </c>
      <c r="M7847" s="5">
        <f>ABS(IF(L7847&lt;=0,L7847/耗电量关键数据!$B$6/1000,L7847/耗电量关键数据!$B$5/1000))</f>
        <v>8.3750705480000001</v>
      </c>
      <c r="N7847" s="5">
        <f>电气设备逐时使用率计算!H7823</f>
        <v>1.1688450000000001</v>
      </c>
      <c r="O7847" s="5">
        <f>灯光逐时使用率计算!H7823</f>
        <v>0.37403039999999999</v>
      </c>
      <c r="P7847" s="19">
        <f t="shared" si="1100"/>
        <v>9.9179459480000016</v>
      </c>
      <c r="Q7847" s="19">
        <f t="shared" si="1104"/>
        <v>0</v>
      </c>
      <c r="R7847" s="20">
        <f t="shared" si="1101"/>
        <v>0</v>
      </c>
      <c r="S7847" s="20">
        <f t="shared" si="1105"/>
        <v>0</v>
      </c>
      <c r="T7847" s="20">
        <f>IF((T7846+R7847)&lt;0,0,IF((T7846+R7847)&gt;结论【关键目标】!C$28,结论【关键目标】!C$28,T7846+R7847))</f>
        <v>0</v>
      </c>
      <c r="U7847" s="19">
        <f>IF((T7846+R7847)&lt;结论【关键目标】!$C$28,0,(发电量计算【计算逻辑页】!R7847+发电量计算【计算逻辑页】!T7846-结论【关键目标】!$C$28))</f>
        <v>0</v>
      </c>
      <c r="V7847" s="5">
        <f t="shared" si="1102"/>
        <v>0</v>
      </c>
      <c r="W7847" s="5">
        <f t="shared" si="1103"/>
        <v>0</v>
      </c>
      <c r="X7847" s="5">
        <f t="shared" si="1106"/>
        <v>0</v>
      </c>
    </row>
    <row r="7848" spans="1:24" x14ac:dyDescent="0.15">
      <c r="A7848" s="7">
        <v>7847</v>
      </c>
      <c r="B7848" s="7">
        <v>11</v>
      </c>
      <c r="C7848" s="7">
        <v>23</v>
      </c>
      <c r="D7848" s="7">
        <v>23</v>
      </c>
      <c r="E7848" s="7">
        <v>327</v>
      </c>
      <c r="F7848" s="7">
        <v>3</v>
      </c>
      <c r="G7848" s="7">
        <v>0</v>
      </c>
      <c r="H7848" s="7">
        <f t="shared" si="1098"/>
        <v>4</v>
      </c>
      <c r="I7848" s="16">
        <f t="shared" si="1099"/>
        <v>45253</v>
      </c>
      <c r="J7848" s="17">
        <v>0.70809999999999995</v>
      </c>
      <c r="K7848" s="18">
        <f>G7848*结论【关键目标】!C$27*0.7735*0.001</f>
        <v>0</v>
      </c>
      <c r="L7848" s="5">
        <v>-21470.743930000001</v>
      </c>
      <c r="M7848" s="5">
        <f>ABS(IF(L7848&lt;=0,L7848/耗电量关键数据!$B$6/1000,L7848/耗电量关键数据!$B$5/1000))</f>
        <v>8.5882975720000001</v>
      </c>
      <c r="N7848" s="5">
        <f>电气设备逐时使用率计算!H7824</f>
        <v>1.1688450000000001</v>
      </c>
      <c r="O7848" s="5">
        <f>灯光逐时使用率计算!H7824</f>
        <v>0.37403039999999999</v>
      </c>
      <c r="P7848" s="19">
        <f t="shared" si="1100"/>
        <v>10.131172972</v>
      </c>
      <c r="Q7848" s="19">
        <f t="shared" si="1104"/>
        <v>0</v>
      </c>
      <c r="R7848" s="20">
        <f t="shared" si="1101"/>
        <v>0</v>
      </c>
      <c r="S7848" s="20">
        <f t="shared" si="1105"/>
        <v>0</v>
      </c>
      <c r="T7848" s="20">
        <f>IF((T7847+R7848)&lt;0,0,IF((T7847+R7848)&gt;结论【关键目标】!C$28,结论【关键目标】!C$28,T7847+R7848))</f>
        <v>0</v>
      </c>
      <c r="U7848" s="19">
        <f>IF((T7847+R7848)&lt;结论【关键目标】!$C$28,0,(发电量计算【计算逻辑页】!R7848+发电量计算【计算逻辑页】!T7847-结论【关键目标】!$C$28))</f>
        <v>0</v>
      </c>
      <c r="V7848" s="5">
        <f t="shared" si="1102"/>
        <v>0</v>
      </c>
      <c r="W7848" s="5">
        <f t="shared" si="1103"/>
        <v>0</v>
      </c>
      <c r="X7848" s="5">
        <f t="shared" si="1106"/>
        <v>0</v>
      </c>
    </row>
    <row r="7849" spans="1:24" x14ac:dyDescent="0.15">
      <c r="A7849" s="7">
        <v>7848</v>
      </c>
      <c r="B7849" s="7">
        <v>11</v>
      </c>
      <c r="C7849" s="7">
        <v>23</v>
      </c>
      <c r="D7849" s="7">
        <v>24</v>
      </c>
      <c r="E7849" s="7">
        <v>327</v>
      </c>
      <c r="F7849" s="7">
        <v>4.8</v>
      </c>
      <c r="G7849" s="7">
        <v>0</v>
      </c>
      <c r="H7849" s="7">
        <f t="shared" si="1098"/>
        <v>4</v>
      </c>
      <c r="I7849" s="16">
        <f t="shared" si="1099"/>
        <v>45253</v>
      </c>
      <c r="J7849" s="17">
        <v>0.2407</v>
      </c>
      <c r="K7849" s="18">
        <f>G7849*结论【关键目标】!C$27*0.7735*0.001</f>
        <v>0</v>
      </c>
      <c r="L7849" s="5">
        <v>-22535.761340000001</v>
      </c>
      <c r="M7849" s="5">
        <f>ABS(IF(L7849&lt;=0,L7849/耗电量关键数据!$B$6/1000,L7849/耗电量关键数据!$B$5/1000))</f>
        <v>9.0143045359999991</v>
      </c>
      <c r="N7849" s="5">
        <f>电气设备逐时使用率计算!H7825</f>
        <v>1.1688450000000001</v>
      </c>
      <c r="O7849" s="5">
        <f>灯光逐时使用率计算!H7825</f>
        <v>0.37403039999999999</v>
      </c>
      <c r="P7849" s="19">
        <f t="shared" si="1100"/>
        <v>10.557179935999999</v>
      </c>
      <c r="Q7849" s="19">
        <f t="shared" si="1104"/>
        <v>0</v>
      </c>
      <c r="R7849" s="20">
        <f t="shared" si="1101"/>
        <v>0</v>
      </c>
      <c r="S7849" s="20">
        <f t="shared" si="1105"/>
        <v>0</v>
      </c>
      <c r="T7849" s="20">
        <f>IF((T7848+R7849)&lt;0,0,IF((T7848+R7849)&gt;结论【关键目标】!C$28,结论【关键目标】!C$28,T7848+R7849))</f>
        <v>0</v>
      </c>
      <c r="U7849" s="19">
        <f>IF((T7848+R7849)&lt;结论【关键目标】!$C$28,0,(发电量计算【计算逻辑页】!R7849+发电量计算【计算逻辑页】!T7848-结论【关键目标】!$C$28))</f>
        <v>0</v>
      </c>
      <c r="V7849" s="5">
        <f t="shared" si="1102"/>
        <v>0</v>
      </c>
      <c r="W7849" s="5">
        <f t="shared" si="1103"/>
        <v>0</v>
      </c>
      <c r="X7849" s="5">
        <f t="shared" si="1106"/>
        <v>0</v>
      </c>
    </row>
    <row r="7850" spans="1:24" x14ac:dyDescent="0.15">
      <c r="A7850" s="7">
        <v>7849</v>
      </c>
      <c r="B7850" s="7">
        <v>11</v>
      </c>
      <c r="C7850" s="7">
        <v>24</v>
      </c>
      <c r="D7850" s="7">
        <v>1</v>
      </c>
      <c r="E7850" s="7">
        <v>328</v>
      </c>
      <c r="F7850" s="7">
        <v>1</v>
      </c>
      <c r="G7850" s="7">
        <v>0</v>
      </c>
      <c r="H7850" s="7">
        <f t="shared" si="1098"/>
        <v>5</v>
      </c>
      <c r="I7850" s="16">
        <f t="shared" si="1099"/>
        <v>45254</v>
      </c>
      <c r="J7850" s="17">
        <v>0.2407</v>
      </c>
      <c r="K7850" s="18">
        <f>G7850*结论【关键目标】!C$27*0.7735*0.001</f>
        <v>0</v>
      </c>
      <c r="L7850" s="5">
        <v>-22937.892039999999</v>
      </c>
      <c r="M7850" s="5">
        <f>ABS(IF(L7850&lt;=0,L7850/耗电量关键数据!$B$6/1000,L7850/耗电量关键数据!$B$5/1000))</f>
        <v>9.1751568159999994</v>
      </c>
      <c r="N7850" s="5">
        <f>电气设备逐时使用率计算!H7826</f>
        <v>1.1688450000000001</v>
      </c>
      <c r="O7850" s="5">
        <f>灯光逐时使用率计算!H7826</f>
        <v>0.37403039999999999</v>
      </c>
      <c r="P7850" s="19">
        <f t="shared" si="1100"/>
        <v>10.718032215999999</v>
      </c>
      <c r="Q7850" s="19">
        <f t="shared" si="1104"/>
        <v>0</v>
      </c>
      <c r="R7850" s="20">
        <f t="shared" si="1101"/>
        <v>0</v>
      </c>
      <c r="S7850" s="20">
        <f t="shared" si="1105"/>
        <v>0</v>
      </c>
      <c r="T7850" s="20">
        <f>IF((T7849+R7850)&lt;0,0,IF((T7849+R7850)&gt;结论【关键目标】!C$28,结论【关键目标】!C$28,T7849+R7850))</f>
        <v>0</v>
      </c>
      <c r="U7850" s="19">
        <f>IF((T7849+R7850)&lt;结论【关键目标】!$C$28,0,(发电量计算【计算逻辑页】!R7850+发电量计算【计算逻辑页】!T7849-结论【关键目标】!$C$28))</f>
        <v>0</v>
      </c>
      <c r="V7850" s="5">
        <f t="shared" si="1102"/>
        <v>0</v>
      </c>
      <c r="W7850" s="5">
        <f t="shared" si="1103"/>
        <v>0</v>
      </c>
      <c r="X7850" s="5">
        <f t="shared" si="1106"/>
        <v>0</v>
      </c>
    </row>
    <row r="7851" spans="1:24" x14ac:dyDescent="0.15">
      <c r="A7851" s="7">
        <v>7850</v>
      </c>
      <c r="B7851" s="7">
        <v>11</v>
      </c>
      <c r="C7851" s="7">
        <v>24</v>
      </c>
      <c r="D7851" s="7">
        <v>2</v>
      </c>
      <c r="E7851" s="7">
        <v>328</v>
      </c>
      <c r="F7851" s="7">
        <v>0</v>
      </c>
      <c r="G7851" s="7">
        <v>0</v>
      </c>
      <c r="H7851" s="7">
        <f t="shared" si="1098"/>
        <v>5</v>
      </c>
      <c r="I7851" s="16">
        <f t="shared" si="1099"/>
        <v>45254</v>
      </c>
      <c r="J7851" s="17">
        <v>0.2407</v>
      </c>
      <c r="K7851" s="18">
        <f>G7851*结论【关键目标】!C$27*0.7735*0.001</f>
        <v>0</v>
      </c>
      <c r="L7851" s="5">
        <v>-23587.972590000001</v>
      </c>
      <c r="M7851" s="5">
        <f>ABS(IF(L7851&lt;=0,L7851/耗电量关键数据!$B$6/1000,L7851/耗电量关键数据!$B$5/1000))</f>
        <v>9.4351890360000006</v>
      </c>
      <c r="N7851" s="5">
        <f>电气设备逐时使用率计算!H7827</f>
        <v>1.1688450000000001</v>
      </c>
      <c r="O7851" s="5">
        <f>灯光逐时使用率计算!H7827</f>
        <v>0.37403039999999999</v>
      </c>
      <c r="P7851" s="19">
        <f t="shared" si="1100"/>
        <v>10.978064436000002</v>
      </c>
      <c r="Q7851" s="19">
        <f t="shared" si="1104"/>
        <v>0</v>
      </c>
      <c r="R7851" s="20">
        <f t="shared" si="1101"/>
        <v>0</v>
      </c>
      <c r="S7851" s="20">
        <f t="shared" si="1105"/>
        <v>0</v>
      </c>
      <c r="T7851" s="20">
        <f>IF((T7850+R7851)&lt;0,0,IF((T7850+R7851)&gt;结论【关键目标】!C$28,结论【关键目标】!C$28,T7850+R7851))</f>
        <v>0</v>
      </c>
      <c r="U7851" s="19">
        <f>IF((T7850+R7851)&lt;结论【关键目标】!$C$28,0,(发电量计算【计算逻辑页】!R7851+发电量计算【计算逻辑页】!T7850-结论【关键目标】!$C$28))</f>
        <v>0</v>
      </c>
      <c r="V7851" s="5">
        <f t="shared" si="1102"/>
        <v>0</v>
      </c>
      <c r="W7851" s="5">
        <f t="shared" si="1103"/>
        <v>0</v>
      </c>
      <c r="X7851" s="5">
        <f t="shared" si="1106"/>
        <v>0</v>
      </c>
    </row>
    <row r="7852" spans="1:24" x14ac:dyDescent="0.15">
      <c r="A7852" s="7">
        <v>7851</v>
      </c>
      <c r="B7852" s="7">
        <v>11</v>
      </c>
      <c r="C7852" s="7">
        <v>24</v>
      </c>
      <c r="D7852" s="7">
        <v>3</v>
      </c>
      <c r="E7852" s="7">
        <v>328</v>
      </c>
      <c r="F7852" s="7">
        <v>2.4</v>
      </c>
      <c r="G7852" s="7">
        <v>0</v>
      </c>
      <c r="H7852" s="7">
        <f t="shared" si="1098"/>
        <v>5</v>
      </c>
      <c r="I7852" s="16">
        <f t="shared" si="1099"/>
        <v>45254</v>
      </c>
      <c r="J7852" s="17">
        <v>0.2407</v>
      </c>
      <c r="K7852" s="18">
        <f>G7852*结论【关键目标】!C$27*0.7735*0.001</f>
        <v>0</v>
      </c>
      <c r="L7852" s="5">
        <v>-24585.91401</v>
      </c>
      <c r="M7852" s="5">
        <f>ABS(IF(L7852&lt;=0,L7852/耗电量关键数据!$B$6/1000,L7852/耗电量关键数据!$B$5/1000))</f>
        <v>9.8343656040000003</v>
      </c>
      <c r="N7852" s="5">
        <f>电气设备逐时使用率计算!H7828</f>
        <v>1.1688450000000001</v>
      </c>
      <c r="O7852" s="5">
        <f>灯光逐时使用率计算!H7828</f>
        <v>0.37403039999999999</v>
      </c>
      <c r="P7852" s="19">
        <f t="shared" si="1100"/>
        <v>11.377241004</v>
      </c>
      <c r="Q7852" s="19">
        <f t="shared" si="1104"/>
        <v>0</v>
      </c>
      <c r="R7852" s="20">
        <f t="shared" si="1101"/>
        <v>0</v>
      </c>
      <c r="S7852" s="20">
        <f t="shared" si="1105"/>
        <v>0</v>
      </c>
      <c r="T7852" s="20">
        <f>IF((T7851+R7852)&lt;0,0,IF((T7851+R7852)&gt;结论【关键目标】!C$28,结论【关键目标】!C$28,T7851+R7852))</f>
        <v>0</v>
      </c>
      <c r="U7852" s="19">
        <f>IF((T7851+R7852)&lt;结论【关键目标】!$C$28,0,(发电量计算【计算逻辑页】!R7852+发电量计算【计算逻辑页】!T7851-结论【关键目标】!$C$28))</f>
        <v>0</v>
      </c>
      <c r="V7852" s="5">
        <f t="shared" si="1102"/>
        <v>0</v>
      </c>
      <c r="W7852" s="5">
        <f t="shared" si="1103"/>
        <v>0</v>
      </c>
      <c r="X7852" s="5">
        <f t="shared" si="1106"/>
        <v>0</v>
      </c>
    </row>
    <row r="7853" spans="1:24" x14ac:dyDescent="0.15">
      <c r="A7853" s="7">
        <v>7852</v>
      </c>
      <c r="B7853" s="7">
        <v>11</v>
      </c>
      <c r="C7853" s="7">
        <v>24</v>
      </c>
      <c r="D7853" s="7">
        <v>4</v>
      </c>
      <c r="E7853" s="7">
        <v>328</v>
      </c>
      <c r="F7853" s="7">
        <v>0.2</v>
      </c>
      <c r="G7853" s="7">
        <v>0</v>
      </c>
      <c r="H7853" s="7">
        <f t="shared" si="1098"/>
        <v>5</v>
      </c>
      <c r="I7853" s="16">
        <f t="shared" si="1099"/>
        <v>45254</v>
      </c>
      <c r="J7853" s="17">
        <v>0.2407</v>
      </c>
      <c r="K7853" s="18">
        <f>G7853*结论【关键目标】!C$27*0.7735*0.001</f>
        <v>0</v>
      </c>
      <c r="L7853" s="5">
        <v>-25552.608960000001</v>
      </c>
      <c r="M7853" s="5">
        <f>ABS(IF(L7853&lt;=0,L7853/耗电量关键数据!$B$6/1000,L7853/耗电量关键数据!$B$5/1000))</f>
        <v>10.221043584</v>
      </c>
      <c r="N7853" s="5">
        <f>电气设备逐时使用率计算!H7829</f>
        <v>1.1688450000000001</v>
      </c>
      <c r="O7853" s="5">
        <f>灯光逐时使用率计算!H7829</f>
        <v>0.37403039999999999</v>
      </c>
      <c r="P7853" s="19">
        <f t="shared" si="1100"/>
        <v>11.763918984000002</v>
      </c>
      <c r="Q7853" s="19">
        <f t="shared" si="1104"/>
        <v>0</v>
      </c>
      <c r="R7853" s="20">
        <f t="shared" si="1101"/>
        <v>0</v>
      </c>
      <c r="S7853" s="20">
        <f t="shared" si="1105"/>
        <v>0</v>
      </c>
      <c r="T7853" s="20">
        <f>IF((T7852+R7853)&lt;0,0,IF((T7852+R7853)&gt;结论【关键目标】!C$28,结论【关键目标】!C$28,T7852+R7853))</f>
        <v>0</v>
      </c>
      <c r="U7853" s="19">
        <f>IF((T7852+R7853)&lt;结论【关键目标】!$C$28,0,(发电量计算【计算逻辑页】!R7853+发电量计算【计算逻辑页】!T7852-结论【关键目标】!$C$28))</f>
        <v>0</v>
      </c>
      <c r="V7853" s="5">
        <f t="shared" si="1102"/>
        <v>0</v>
      </c>
      <c r="W7853" s="5">
        <f t="shared" si="1103"/>
        <v>0</v>
      </c>
      <c r="X7853" s="5">
        <f t="shared" si="1106"/>
        <v>0</v>
      </c>
    </row>
    <row r="7854" spans="1:24" x14ac:dyDescent="0.15">
      <c r="A7854" s="7">
        <v>7853</v>
      </c>
      <c r="B7854" s="7">
        <v>11</v>
      </c>
      <c r="C7854" s="7">
        <v>24</v>
      </c>
      <c r="D7854" s="7">
        <v>5</v>
      </c>
      <c r="E7854" s="7">
        <v>328</v>
      </c>
      <c r="F7854" s="7">
        <v>-2</v>
      </c>
      <c r="G7854" s="7">
        <v>0</v>
      </c>
      <c r="H7854" s="7">
        <f t="shared" si="1098"/>
        <v>5</v>
      </c>
      <c r="I7854" s="16">
        <f t="shared" si="1099"/>
        <v>45254</v>
      </c>
      <c r="J7854" s="17">
        <v>0.2407</v>
      </c>
      <c r="K7854" s="18">
        <f>G7854*结论【关键目标】!C$27*0.7735*0.001</f>
        <v>0</v>
      </c>
      <c r="L7854" s="5">
        <v>-26681.643769999999</v>
      </c>
      <c r="M7854" s="5">
        <f>ABS(IF(L7854&lt;=0,L7854/耗电量关键数据!$B$6/1000,L7854/耗电量关键数据!$B$5/1000))</f>
        <v>10.672657508</v>
      </c>
      <c r="N7854" s="5">
        <f>电气设备逐时使用率计算!H7830</f>
        <v>1.1688450000000001</v>
      </c>
      <c r="O7854" s="5">
        <f>灯光逐时使用率计算!H7830</f>
        <v>0.37403039999999999</v>
      </c>
      <c r="P7854" s="19">
        <f t="shared" si="1100"/>
        <v>12.215532908000002</v>
      </c>
      <c r="Q7854" s="19">
        <f t="shared" si="1104"/>
        <v>0</v>
      </c>
      <c r="R7854" s="20">
        <f t="shared" si="1101"/>
        <v>0</v>
      </c>
      <c r="S7854" s="20">
        <f t="shared" si="1105"/>
        <v>0</v>
      </c>
      <c r="T7854" s="20">
        <f>IF((T7853+R7854)&lt;0,0,IF((T7853+R7854)&gt;结论【关键目标】!C$28,结论【关键目标】!C$28,T7853+R7854))</f>
        <v>0</v>
      </c>
      <c r="U7854" s="19">
        <f>IF((T7853+R7854)&lt;结论【关键目标】!$C$28,0,(发电量计算【计算逻辑页】!R7854+发电量计算【计算逻辑页】!T7853-结论【关键目标】!$C$28))</f>
        <v>0</v>
      </c>
      <c r="V7854" s="5">
        <f t="shared" si="1102"/>
        <v>0</v>
      </c>
      <c r="W7854" s="5">
        <f t="shared" si="1103"/>
        <v>0</v>
      </c>
      <c r="X7854" s="5">
        <f t="shared" si="1106"/>
        <v>0</v>
      </c>
    </row>
    <row r="7855" spans="1:24" x14ac:dyDescent="0.15">
      <c r="A7855" s="7">
        <v>7854</v>
      </c>
      <c r="B7855" s="7">
        <v>11</v>
      </c>
      <c r="C7855" s="7">
        <v>24</v>
      </c>
      <c r="D7855" s="7">
        <v>6</v>
      </c>
      <c r="E7855" s="7">
        <v>328</v>
      </c>
      <c r="F7855" s="7">
        <v>1</v>
      </c>
      <c r="G7855" s="7">
        <v>0</v>
      </c>
      <c r="H7855" s="7">
        <f t="shared" si="1098"/>
        <v>5</v>
      </c>
      <c r="I7855" s="16">
        <f t="shared" si="1099"/>
        <v>45254</v>
      </c>
      <c r="J7855" s="17">
        <v>0.2407</v>
      </c>
      <c r="K7855" s="18">
        <f>G7855*结论【关键目标】!C$27*0.7735*0.001</f>
        <v>0</v>
      </c>
      <c r="L7855" s="5">
        <v>-26913.9856</v>
      </c>
      <c r="M7855" s="5">
        <f>ABS(IF(L7855&lt;=0,L7855/耗电量关键数据!$B$6/1000,L7855/耗电量关键数据!$B$5/1000))</f>
        <v>10.76559424</v>
      </c>
      <c r="N7855" s="5">
        <f>电气设备逐时使用率计算!H7831</f>
        <v>1.1688450000000001</v>
      </c>
      <c r="O7855" s="5">
        <f>灯光逐时使用率计算!H7831</f>
        <v>0.37403039999999999</v>
      </c>
      <c r="P7855" s="19">
        <f t="shared" si="1100"/>
        <v>12.30846964</v>
      </c>
      <c r="Q7855" s="19">
        <f t="shared" si="1104"/>
        <v>0</v>
      </c>
      <c r="R7855" s="20">
        <f t="shared" si="1101"/>
        <v>0</v>
      </c>
      <c r="S7855" s="20">
        <f t="shared" si="1105"/>
        <v>0</v>
      </c>
      <c r="T7855" s="20">
        <f>IF((T7854+R7855)&lt;0,0,IF((T7854+R7855)&gt;结论【关键目标】!C$28,结论【关键目标】!C$28,T7854+R7855))</f>
        <v>0</v>
      </c>
      <c r="U7855" s="19">
        <f>IF((T7854+R7855)&lt;结论【关键目标】!$C$28,0,(发电量计算【计算逻辑页】!R7855+发电量计算【计算逻辑页】!T7854-结论【关键目标】!$C$28))</f>
        <v>0</v>
      </c>
      <c r="V7855" s="5">
        <f t="shared" si="1102"/>
        <v>0</v>
      </c>
      <c r="W7855" s="5">
        <f t="shared" si="1103"/>
        <v>0</v>
      </c>
      <c r="X7855" s="5">
        <f t="shared" si="1106"/>
        <v>0</v>
      </c>
    </row>
    <row r="7856" spans="1:24" x14ac:dyDescent="0.15">
      <c r="A7856" s="7">
        <v>7855</v>
      </c>
      <c r="B7856" s="7">
        <v>11</v>
      </c>
      <c r="C7856" s="7">
        <v>24</v>
      </c>
      <c r="D7856" s="7">
        <v>7</v>
      </c>
      <c r="E7856" s="7">
        <v>328</v>
      </c>
      <c r="F7856" s="7">
        <v>-3</v>
      </c>
      <c r="G7856" s="7">
        <v>0</v>
      </c>
      <c r="H7856" s="7">
        <f t="shared" si="1098"/>
        <v>5</v>
      </c>
      <c r="I7856" s="16">
        <f t="shared" si="1099"/>
        <v>45254</v>
      </c>
      <c r="J7856" s="17">
        <v>0.2407</v>
      </c>
      <c r="K7856" s="18">
        <f>G7856*结论【关键目标】!C$27*0.7735*0.001</f>
        <v>0</v>
      </c>
      <c r="L7856" s="5">
        <v>-18992.21931</v>
      </c>
      <c r="M7856" s="5">
        <f>ABS(IF(L7856&lt;=0,L7856/耗电量关键数据!$B$6/1000,L7856/耗电量关键数据!$B$5/1000))</f>
        <v>7.5968877240000001</v>
      </c>
      <c r="N7856" s="5">
        <f>电气设备逐时使用率计算!H7832</f>
        <v>2.3376900000000003</v>
      </c>
      <c r="O7856" s="5">
        <f>灯光逐时使用率计算!H7832</f>
        <v>1.2467680000000001</v>
      </c>
      <c r="P7856" s="19">
        <f t="shared" si="1100"/>
        <v>11.181345724</v>
      </c>
      <c r="Q7856" s="19">
        <f t="shared" si="1104"/>
        <v>0</v>
      </c>
      <c r="R7856" s="20">
        <f t="shared" si="1101"/>
        <v>0</v>
      </c>
      <c r="S7856" s="20">
        <f t="shared" si="1105"/>
        <v>0</v>
      </c>
      <c r="T7856" s="20">
        <f>IF((T7855+R7856)&lt;0,0,IF((T7855+R7856)&gt;结论【关键目标】!C$28,结论【关键目标】!C$28,T7855+R7856))</f>
        <v>0</v>
      </c>
      <c r="U7856" s="19">
        <f>IF((T7855+R7856)&lt;结论【关键目标】!$C$28,0,(发电量计算【计算逻辑页】!R7856+发电量计算【计算逻辑页】!T7855-结论【关键目标】!$C$28))</f>
        <v>0</v>
      </c>
      <c r="V7856" s="5">
        <f t="shared" si="1102"/>
        <v>0</v>
      </c>
      <c r="W7856" s="5">
        <f t="shared" si="1103"/>
        <v>0</v>
      </c>
      <c r="X7856" s="5">
        <f t="shared" si="1106"/>
        <v>0</v>
      </c>
    </row>
    <row r="7857" spans="1:24" x14ac:dyDescent="0.15">
      <c r="A7857" s="7">
        <v>7856</v>
      </c>
      <c r="B7857" s="7">
        <v>11</v>
      </c>
      <c r="C7857" s="7">
        <v>24</v>
      </c>
      <c r="D7857" s="7">
        <v>8</v>
      </c>
      <c r="E7857" s="7">
        <v>328</v>
      </c>
      <c r="F7857" s="7">
        <v>-2</v>
      </c>
      <c r="G7857" s="7">
        <v>33.799999999999997</v>
      </c>
      <c r="H7857" s="7">
        <f t="shared" si="1098"/>
        <v>5</v>
      </c>
      <c r="I7857" s="16">
        <f t="shared" si="1099"/>
        <v>45254</v>
      </c>
      <c r="J7857" s="17">
        <v>0.70809999999999995</v>
      </c>
      <c r="K7857" s="18">
        <f>G7857*结论【关键目标】!C$27*0.7735*0.001</f>
        <v>3.1373159999999993</v>
      </c>
      <c r="L7857" s="5">
        <v>-17495.837609999999</v>
      </c>
      <c r="M7857" s="5">
        <f>ABS(IF(L7857&lt;=0,L7857/耗电量关键数据!$B$6/1000,L7857/耗电量关键数据!$B$5/1000))</f>
        <v>6.9983350439999992</v>
      </c>
      <c r="N7857" s="5">
        <f>电气设备逐时使用率计算!H7833</f>
        <v>11.688450000000001</v>
      </c>
      <c r="O7857" s="5">
        <f>灯光逐时使用率计算!H7833</f>
        <v>6.2338399999999998</v>
      </c>
      <c r="P7857" s="19">
        <f t="shared" si="1100"/>
        <v>24.920625044000001</v>
      </c>
      <c r="Q7857" s="19">
        <f t="shared" si="1104"/>
        <v>0</v>
      </c>
      <c r="R7857" s="20">
        <f t="shared" si="1101"/>
        <v>3.1373159999999993</v>
      </c>
      <c r="S7857" s="20">
        <f t="shared" si="1105"/>
        <v>0</v>
      </c>
      <c r="T7857" s="20">
        <f>IF((T7856+R7857)&lt;0,0,IF((T7856+R7857)&gt;结论【关键目标】!C$28,结论【关键目标】!C$28,T7856+R7857))</f>
        <v>3.1373159999999993</v>
      </c>
      <c r="U7857" s="19">
        <f>IF((T7856+R7857)&lt;结论【关键目标】!$C$28,0,(发电量计算【计算逻辑页】!R7857+发电量计算【计算逻辑页】!T7856-结论【关键目标】!$C$28))</f>
        <v>0</v>
      </c>
      <c r="V7857" s="5">
        <f t="shared" si="1102"/>
        <v>0</v>
      </c>
      <c r="W7857" s="5">
        <f t="shared" si="1103"/>
        <v>2.2215334595999994</v>
      </c>
      <c r="X7857" s="5">
        <f t="shared" si="1106"/>
        <v>0</v>
      </c>
    </row>
    <row r="7858" spans="1:24" x14ac:dyDescent="0.15">
      <c r="A7858" s="7">
        <v>7857</v>
      </c>
      <c r="B7858" s="7">
        <v>11</v>
      </c>
      <c r="C7858" s="7">
        <v>24</v>
      </c>
      <c r="D7858" s="7">
        <v>9</v>
      </c>
      <c r="E7858" s="7">
        <v>328</v>
      </c>
      <c r="F7858" s="7">
        <v>3.7</v>
      </c>
      <c r="G7858" s="7">
        <v>187.4</v>
      </c>
      <c r="H7858" s="7">
        <f t="shared" si="1098"/>
        <v>5</v>
      </c>
      <c r="I7858" s="16">
        <f t="shared" si="1099"/>
        <v>45254</v>
      </c>
      <c r="J7858" s="17">
        <v>0.70809999999999995</v>
      </c>
      <c r="K7858" s="18">
        <f>G7858*结论【关键目标】!C$27*0.7735*0.001</f>
        <v>17.394468</v>
      </c>
      <c r="L7858" s="5">
        <v>0</v>
      </c>
      <c r="M7858" s="5">
        <f>ABS(IF(L7858&lt;=0,L7858/耗电量关键数据!$B$6/1000,L7858/耗电量关键数据!$B$5/1000))</f>
        <v>0</v>
      </c>
      <c r="N7858" s="5">
        <f>电气设备逐时使用率计算!H7834</f>
        <v>22.208055000000002</v>
      </c>
      <c r="O7858" s="5">
        <f>灯光逐时使用率计算!H7834</f>
        <v>11.844296</v>
      </c>
      <c r="P7858" s="19">
        <f t="shared" si="1100"/>
        <v>34.052351000000002</v>
      </c>
      <c r="Q7858" s="19">
        <f t="shared" si="1104"/>
        <v>0</v>
      </c>
      <c r="R7858" s="20">
        <f t="shared" si="1101"/>
        <v>17.394468</v>
      </c>
      <c r="S7858" s="20">
        <f t="shared" si="1105"/>
        <v>0</v>
      </c>
      <c r="T7858" s="20">
        <f>IF((T7857+R7858)&lt;0,0,IF((T7857+R7858)&gt;结论【关键目标】!C$28,结论【关键目标】!C$28,T7857+R7858))</f>
        <v>20.531783999999998</v>
      </c>
      <c r="U7858" s="19">
        <f>IF((T7857+R7858)&lt;结论【关键目标】!$C$28,0,(发电量计算【计算逻辑页】!R7858+发电量计算【计算逻辑页】!T7857-结论【关键目标】!$C$28))</f>
        <v>0</v>
      </c>
      <c r="V7858" s="5">
        <f t="shared" si="1102"/>
        <v>0</v>
      </c>
      <c r="W7858" s="5">
        <f t="shared" si="1103"/>
        <v>12.317022790799999</v>
      </c>
      <c r="X7858" s="5">
        <f t="shared" si="1106"/>
        <v>0</v>
      </c>
    </row>
    <row r="7859" spans="1:24" x14ac:dyDescent="0.15">
      <c r="A7859" s="7">
        <v>7858</v>
      </c>
      <c r="B7859" s="7">
        <v>11</v>
      </c>
      <c r="C7859" s="7">
        <v>24</v>
      </c>
      <c r="D7859" s="7">
        <v>10</v>
      </c>
      <c r="E7859" s="7">
        <v>328</v>
      </c>
      <c r="F7859" s="7">
        <v>2</v>
      </c>
      <c r="G7859" s="7">
        <v>232.3</v>
      </c>
      <c r="H7859" s="7">
        <f t="shared" si="1098"/>
        <v>5</v>
      </c>
      <c r="I7859" s="16">
        <f t="shared" si="1099"/>
        <v>45254</v>
      </c>
      <c r="J7859" s="17">
        <v>0.70809999999999995</v>
      </c>
      <c r="K7859" s="18">
        <f>G7859*结论【关键目标】!C$27*0.7735*0.001</f>
        <v>21.562086000000001</v>
      </c>
      <c r="L7859" s="5">
        <v>0</v>
      </c>
      <c r="M7859" s="5">
        <f>ABS(IF(L7859&lt;=0,L7859/耗电量关键数据!$B$6/1000,L7859/耗电量关键数据!$B$5/1000))</f>
        <v>0</v>
      </c>
      <c r="N7859" s="5">
        <f>电气设备逐时使用率计算!H7835</f>
        <v>22.208055000000002</v>
      </c>
      <c r="O7859" s="5">
        <f>灯光逐时使用率计算!H7835</f>
        <v>11.844296</v>
      </c>
      <c r="P7859" s="19">
        <f t="shared" si="1100"/>
        <v>34.052351000000002</v>
      </c>
      <c r="Q7859" s="19">
        <f t="shared" si="1104"/>
        <v>0</v>
      </c>
      <c r="R7859" s="20">
        <f t="shared" si="1101"/>
        <v>21.562086000000001</v>
      </c>
      <c r="S7859" s="20">
        <f t="shared" si="1105"/>
        <v>0</v>
      </c>
      <c r="T7859" s="20">
        <f>IF((T7858+R7859)&lt;0,0,IF((T7858+R7859)&gt;结论【关键目标】!C$28,结论【关键目标】!C$28,T7858+R7859))</f>
        <v>22</v>
      </c>
      <c r="U7859" s="19">
        <f>IF((T7858+R7859)&lt;结论【关键目标】!$C$28,0,(发电量计算【计算逻辑页】!R7859+发电量计算【计算逻辑页】!T7858-结论【关键目标】!$C$28))</f>
        <v>20.093869999999995</v>
      </c>
      <c r="V7859" s="5">
        <f t="shared" si="1102"/>
        <v>7.0328544999999982</v>
      </c>
      <c r="W7859" s="5">
        <f t="shared" si="1103"/>
        <v>15.268113096599999</v>
      </c>
      <c r="X7859" s="5">
        <f t="shared" si="1106"/>
        <v>0</v>
      </c>
    </row>
    <row r="7860" spans="1:24" x14ac:dyDescent="0.15">
      <c r="A7860" s="7">
        <v>7859</v>
      </c>
      <c r="B7860" s="7">
        <v>11</v>
      </c>
      <c r="C7860" s="7">
        <v>24</v>
      </c>
      <c r="D7860" s="7">
        <v>11</v>
      </c>
      <c r="E7860" s="7">
        <v>328</v>
      </c>
      <c r="F7860" s="7">
        <v>7</v>
      </c>
      <c r="G7860" s="7">
        <v>443.4</v>
      </c>
      <c r="H7860" s="7">
        <f t="shared" si="1098"/>
        <v>5</v>
      </c>
      <c r="I7860" s="16">
        <f t="shared" si="1099"/>
        <v>45254</v>
      </c>
      <c r="J7860" s="17">
        <v>1.2267999999999999</v>
      </c>
      <c r="K7860" s="18">
        <f>G7860*结论【关键目标】!C$27*0.7735*0.001</f>
        <v>41.156388</v>
      </c>
      <c r="L7860" s="5">
        <v>0</v>
      </c>
      <c r="M7860" s="5">
        <f>ABS(IF(L7860&lt;=0,L7860/耗电量关键数据!$B$6/1000,L7860/耗电量关键数据!$B$5/1000))</f>
        <v>0</v>
      </c>
      <c r="N7860" s="5">
        <f>电气设备逐时使用率计算!H7836</f>
        <v>22.208055000000002</v>
      </c>
      <c r="O7860" s="5">
        <f>灯光逐时使用率计算!H7836</f>
        <v>11.844296</v>
      </c>
      <c r="P7860" s="19">
        <f t="shared" si="1100"/>
        <v>34.052351000000002</v>
      </c>
      <c r="Q7860" s="19">
        <f t="shared" si="1104"/>
        <v>34.052351000000002</v>
      </c>
      <c r="R7860" s="20">
        <f t="shared" si="1101"/>
        <v>7.1040369999999982</v>
      </c>
      <c r="S7860" s="20">
        <f t="shared" si="1105"/>
        <v>0</v>
      </c>
      <c r="T7860" s="20">
        <f>IF((T7859+R7860)&lt;0,0,IF((T7859+R7860)&gt;结论【关键目标】!C$28,结论【关键目标】!C$28,T7859+R7860))</f>
        <v>22</v>
      </c>
      <c r="U7860" s="19">
        <f>IF((T7859+R7860)&lt;结论【关键目标】!$C$28,0,(发电量计算【计算逻辑页】!R7860+发电量计算【计算逻辑页】!T7859-结论【关键目标】!$C$28))</f>
        <v>7.1040369999999982</v>
      </c>
      <c r="V7860" s="5">
        <f t="shared" si="1102"/>
        <v>2.4864129499999992</v>
      </c>
      <c r="W7860" s="5">
        <f t="shared" si="1103"/>
        <v>41.775424206799997</v>
      </c>
      <c r="X7860" s="5">
        <f t="shared" si="1106"/>
        <v>0</v>
      </c>
    </row>
    <row r="7861" spans="1:24" x14ac:dyDescent="0.15">
      <c r="A7861" s="7">
        <v>7860</v>
      </c>
      <c r="B7861" s="7">
        <v>11</v>
      </c>
      <c r="C7861" s="7">
        <v>24</v>
      </c>
      <c r="D7861" s="7">
        <v>12</v>
      </c>
      <c r="E7861" s="7">
        <v>328</v>
      </c>
      <c r="F7861" s="7">
        <v>8.9</v>
      </c>
      <c r="G7861" s="7">
        <v>455.3</v>
      </c>
      <c r="H7861" s="7">
        <f t="shared" si="1098"/>
        <v>5</v>
      </c>
      <c r="I7861" s="16">
        <f t="shared" si="1099"/>
        <v>45254</v>
      </c>
      <c r="J7861" s="17">
        <v>1.2267999999999999</v>
      </c>
      <c r="K7861" s="18">
        <f>G7861*结论【关键目标】!C$27*0.7735*0.001</f>
        <v>42.260945999999997</v>
      </c>
      <c r="L7861" s="5">
        <v>0</v>
      </c>
      <c r="M7861" s="5">
        <f>ABS(IF(L7861&lt;=0,L7861/耗电量关键数据!$B$6/1000,L7861/耗电量关键数据!$B$5/1000))</f>
        <v>0</v>
      </c>
      <c r="N7861" s="5">
        <f>电气设备逐时使用率计算!H7837</f>
        <v>11.688450000000001</v>
      </c>
      <c r="O7861" s="5">
        <f>灯光逐时使用率计算!H7837</f>
        <v>9.9741440000000008</v>
      </c>
      <c r="P7861" s="19">
        <f t="shared" si="1100"/>
        <v>21.662594000000002</v>
      </c>
      <c r="Q7861" s="19">
        <f t="shared" si="1104"/>
        <v>21.662594000000002</v>
      </c>
      <c r="R7861" s="20">
        <f t="shared" si="1101"/>
        <v>20.598351999999995</v>
      </c>
      <c r="S7861" s="20">
        <f t="shared" si="1105"/>
        <v>0</v>
      </c>
      <c r="T7861" s="20">
        <f>IF((T7860+R7861)&lt;0,0,IF((T7860+R7861)&gt;结论【关键目标】!C$28,结论【关键目标】!C$28,T7860+R7861))</f>
        <v>22</v>
      </c>
      <c r="U7861" s="19">
        <f>IF((T7860+R7861)&lt;结论【关键目标】!$C$28,0,(发电量计算【计算逻辑页】!R7861+发电量计算【计算逻辑页】!T7860-结论【关键目标】!$C$28))</f>
        <v>20.598351999999991</v>
      </c>
      <c r="V7861" s="5">
        <f t="shared" si="1102"/>
        <v>7.2094231999999963</v>
      </c>
      <c r="W7861" s="5">
        <f t="shared" si="1103"/>
        <v>26.5756703192</v>
      </c>
      <c r="X7861" s="5">
        <f t="shared" si="1106"/>
        <v>0</v>
      </c>
    </row>
    <row r="7862" spans="1:24" x14ac:dyDescent="0.15">
      <c r="A7862" s="7">
        <v>7861</v>
      </c>
      <c r="B7862" s="7">
        <v>11</v>
      </c>
      <c r="C7862" s="7">
        <v>24</v>
      </c>
      <c r="D7862" s="7">
        <v>13</v>
      </c>
      <c r="E7862" s="7">
        <v>328</v>
      </c>
      <c r="F7862" s="7">
        <v>10</v>
      </c>
      <c r="G7862" s="7">
        <v>464.5</v>
      </c>
      <c r="H7862" s="7">
        <f t="shared" si="1098"/>
        <v>5</v>
      </c>
      <c r="I7862" s="16">
        <f t="shared" si="1099"/>
        <v>45254</v>
      </c>
      <c r="J7862" s="17">
        <v>1.2267999999999999</v>
      </c>
      <c r="K7862" s="18">
        <f>G7862*结论【关键目标】!C$27*0.7735*0.001</f>
        <v>43.114890000000003</v>
      </c>
      <c r="L7862" s="5">
        <v>0</v>
      </c>
      <c r="M7862" s="5">
        <f>ABS(IF(L7862&lt;=0,L7862/耗电量关键数据!$B$6/1000,L7862/耗电量关键数据!$B$5/1000))</f>
        <v>0</v>
      </c>
      <c r="N7862" s="5">
        <f>电气设备逐时使用率计算!H7838</f>
        <v>11.688450000000001</v>
      </c>
      <c r="O7862" s="5">
        <f>灯光逐时使用率计算!H7838</f>
        <v>9.9741440000000008</v>
      </c>
      <c r="P7862" s="19">
        <f t="shared" si="1100"/>
        <v>21.662594000000002</v>
      </c>
      <c r="Q7862" s="19">
        <f t="shared" si="1104"/>
        <v>21.662594000000002</v>
      </c>
      <c r="R7862" s="20">
        <f t="shared" si="1101"/>
        <v>21.452296</v>
      </c>
      <c r="S7862" s="20">
        <f t="shared" si="1105"/>
        <v>0</v>
      </c>
      <c r="T7862" s="20">
        <f>IF((T7861+R7862)&lt;0,0,IF((T7861+R7862)&gt;结论【关键目标】!C$28,结论【关键目标】!C$28,T7861+R7862))</f>
        <v>22</v>
      </c>
      <c r="U7862" s="19">
        <f>IF((T7861+R7862)&lt;结论【关键目标】!$C$28,0,(发电量计算【计算逻辑页】!R7862+发电量计算【计算逻辑页】!T7861-结论【关键目标】!$C$28))</f>
        <v>21.452296000000004</v>
      </c>
      <c r="V7862" s="5">
        <f t="shared" si="1102"/>
        <v>7.5083036000000005</v>
      </c>
      <c r="W7862" s="5">
        <f t="shared" si="1103"/>
        <v>26.5756703192</v>
      </c>
      <c r="X7862" s="5">
        <f t="shared" si="1106"/>
        <v>0</v>
      </c>
    </row>
    <row r="7863" spans="1:24" x14ac:dyDescent="0.15">
      <c r="A7863" s="7">
        <v>7862</v>
      </c>
      <c r="B7863" s="7">
        <v>11</v>
      </c>
      <c r="C7863" s="7">
        <v>24</v>
      </c>
      <c r="D7863" s="7">
        <v>14</v>
      </c>
      <c r="E7863" s="7">
        <v>328</v>
      </c>
      <c r="F7863" s="7">
        <v>11</v>
      </c>
      <c r="G7863" s="7">
        <v>336.5</v>
      </c>
      <c r="H7863" s="7">
        <f t="shared" si="1098"/>
        <v>5</v>
      </c>
      <c r="I7863" s="16">
        <f t="shared" si="1099"/>
        <v>45254</v>
      </c>
      <c r="J7863" s="17">
        <v>1.2267999999999999</v>
      </c>
      <c r="K7863" s="18">
        <f>G7863*结论【关键目标】!C$27*0.7735*0.001</f>
        <v>31.233930000000001</v>
      </c>
      <c r="L7863" s="5">
        <v>0</v>
      </c>
      <c r="M7863" s="5">
        <f>ABS(IF(L7863&lt;=0,L7863/耗电量关键数据!$B$6/1000,L7863/耗电量关键数据!$B$5/1000))</f>
        <v>0</v>
      </c>
      <c r="N7863" s="5">
        <f>电气设备逐时使用率计算!H7839</f>
        <v>22.208055000000002</v>
      </c>
      <c r="O7863" s="5">
        <f>灯光逐时使用率计算!H7839</f>
        <v>11.844296</v>
      </c>
      <c r="P7863" s="19">
        <f t="shared" si="1100"/>
        <v>34.052351000000002</v>
      </c>
      <c r="Q7863" s="19">
        <f t="shared" si="1104"/>
        <v>34.052351000000002</v>
      </c>
      <c r="R7863" s="20">
        <f t="shared" si="1101"/>
        <v>-2.8184210000000007</v>
      </c>
      <c r="S7863" s="20">
        <f t="shared" si="1105"/>
        <v>2.8184210000000007</v>
      </c>
      <c r="T7863" s="20">
        <f>IF((T7862+R7863)&lt;0,0,IF((T7862+R7863)&gt;结论【关键目标】!C$28,结论【关键目标】!C$28,T7862+R7863))</f>
        <v>19.181578999999999</v>
      </c>
      <c r="U7863" s="19">
        <f>IF((T7862+R7863)&lt;结论【关键目标】!$C$28,0,(发电量计算【计算逻辑页】!R7863+发电量计算【计算逻辑页】!T7862-结论【关键目标】!$C$28))</f>
        <v>0</v>
      </c>
      <c r="V7863" s="5">
        <f t="shared" si="1102"/>
        <v>0</v>
      </c>
      <c r="W7863" s="5">
        <f t="shared" si="1103"/>
        <v>38.317785323999999</v>
      </c>
      <c r="X7863" s="5">
        <f t="shared" si="1106"/>
        <v>2.4711915328000003</v>
      </c>
    </row>
    <row r="7864" spans="1:24" x14ac:dyDescent="0.15">
      <c r="A7864" s="7">
        <v>7863</v>
      </c>
      <c r="B7864" s="7">
        <v>11</v>
      </c>
      <c r="C7864" s="7">
        <v>24</v>
      </c>
      <c r="D7864" s="7">
        <v>15</v>
      </c>
      <c r="E7864" s="7">
        <v>328</v>
      </c>
      <c r="F7864" s="7">
        <v>10.8</v>
      </c>
      <c r="G7864" s="7">
        <v>190.5</v>
      </c>
      <c r="H7864" s="7">
        <f t="shared" si="1098"/>
        <v>5</v>
      </c>
      <c r="I7864" s="16">
        <f t="shared" si="1099"/>
        <v>45254</v>
      </c>
      <c r="J7864" s="17">
        <v>1.2267999999999999</v>
      </c>
      <c r="K7864" s="18">
        <f>G7864*结论【关键目标】!C$27*0.7735*0.001</f>
        <v>17.682209999999998</v>
      </c>
      <c r="L7864" s="5">
        <v>0</v>
      </c>
      <c r="M7864" s="5">
        <f>ABS(IF(L7864&lt;=0,L7864/耗电量关键数据!$B$6/1000,L7864/耗电量关键数据!$B$5/1000))</f>
        <v>0</v>
      </c>
      <c r="N7864" s="5">
        <f>电气设备逐时使用率计算!H7840</f>
        <v>22.208055000000002</v>
      </c>
      <c r="O7864" s="5">
        <f>灯光逐时使用率计算!H7840</f>
        <v>11.844296</v>
      </c>
      <c r="P7864" s="19">
        <f t="shared" si="1100"/>
        <v>34.052351000000002</v>
      </c>
      <c r="Q7864" s="19">
        <f t="shared" si="1104"/>
        <v>34.052351000000002</v>
      </c>
      <c r="R7864" s="20">
        <f t="shared" si="1101"/>
        <v>-16.370141000000004</v>
      </c>
      <c r="S7864" s="20">
        <f t="shared" si="1105"/>
        <v>16.370141000000004</v>
      </c>
      <c r="T7864" s="20">
        <f>IF((T7863+R7864)&lt;0,0,IF((T7863+R7864)&gt;结论【关键目标】!C$28,结论【关键目标】!C$28,T7863+R7864))</f>
        <v>2.8114379999999954</v>
      </c>
      <c r="U7864" s="19">
        <f>IF((T7863+R7864)&lt;结论【关键目标】!$C$28,0,(发电量计算【计算逻辑页】!R7864+发电量计算【计算逻辑页】!T7863-结论【关键目标】!$C$28))</f>
        <v>0</v>
      </c>
      <c r="V7864" s="5">
        <f t="shared" si="1102"/>
        <v>0</v>
      </c>
      <c r="W7864" s="5">
        <f t="shared" si="1103"/>
        <v>21.692535227999997</v>
      </c>
      <c r="X7864" s="5">
        <f t="shared" si="1106"/>
        <v>2.4650688383999957</v>
      </c>
    </row>
    <row r="7865" spans="1:24" x14ac:dyDescent="0.15">
      <c r="A7865" s="7">
        <v>7864</v>
      </c>
      <c r="B7865" s="7">
        <v>11</v>
      </c>
      <c r="C7865" s="7">
        <v>24</v>
      </c>
      <c r="D7865" s="7">
        <v>16</v>
      </c>
      <c r="E7865" s="7">
        <v>328</v>
      </c>
      <c r="F7865" s="7">
        <v>11</v>
      </c>
      <c r="G7865" s="7">
        <v>46.4</v>
      </c>
      <c r="H7865" s="7">
        <f t="shared" si="1098"/>
        <v>5</v>
      </c>
      <c r="I7865" s="16">
        <f t="shared" si="1099"/>
        <v>45254</v>
      </c>
      <c r="J7865" s="17">
        <v>0.70809999999999995</v>
      </c>
      <c r="K7865" s="18">
        <f>G7865*结论【关键目标】!C$27*0.7735*0.001</f>
        <v>4.3068480000000005</v>
      </c>
      <c r="L7865" s="5">
        <v>0</v>
      </c>
      <c r="M7865" s="5">
        <f>ABS(IF(L7865&lt;=0,L7865/耗电量关键数据!$B$6/1000,L7865/耗电量关键数据!$B$5/1000))</f>
        <v>0</v>
      </c>
      <c r="N7865" s="5">
        <f>电气设备逐时使用率计算!H7841</f>
        <v>22.208055000000002</v>
      </c>
      <c r="O7865" s="5">
        <f>灯光逐时使用率计算!H7841</f>
        <v>11.844296</v>
      </c>
      <c r="P7865" s="19">
        <f t="shared" si="1100"/>
        <v>34.052351000000002</v>
      </c>
      <c r="Q7865" s="19">
        <f t="shared" si="1104"/>
        <v>0</v>
      </c>
      <c r="R7865" s="20">
        <f t="shared" si="1101"/>
        <v>4.3068480000000005</v>
      </c>
      <c r="S7865" s="20">
        <f t="shared" si="1105"/>
        <v>0</v>
      </c>
      <c r="T7865" s="20">
        <f>IF((T7864+R7865)&lt;0,0,IF((T7864+R7865)&gt;结论【关键目标】!C$28,结论【关键目标】!C$28,T7864+R7865))</f>
        <v>7.1182859999999959</v>
      </c>
      <c r="U7865" s="19">
        <f>IF((T7864+R7865)&lt;结论【关键目标】!$C$28,0,(发电量计算【计算逻辑页】!R7865+发电量计算【计算逻辑页】!T7864-结论【关键目标】!$C$28))</f>
        <v>0</v>
      </c>
      <c r="V7865" s="5">
        <f t="shared" si="1102"/>
        <v>0</v>
      </c>
      <c r="W7865" s="5">
        <f t="shared" si="1103"/>
        <v>3.0496790688000002</v>
      </c>
      <c r="X7865" s="5">
        <f t="shared" si="1106"/>
        <v>0</v>
      </c>
    </row>
    <row r="7866" spans="1:24" x14ac:dyDescent="0.15">
      <c r="A7866" s="7">
        <v>7865</v>
      </c>
      <c r="B7866" s="7">
        <v>11</v>
      </c>
      <c r="C7866" s="7">
        <v>24</v>
      </c>
      <c r="D7866" s="7">
        <v>17</v>
      </c>
      <c r="E7866" s="7">
        <v>328</v>
      </c>
      <c r="F7866" s="7">
        <v>10</v>
      </c>
      <c r="G7866" s="7">
        <v>0</v>
      </c>
      <c r="H7866" s="7">
        <f t="shared" si="1098"/>
        <v>5</v>
      </c>
      <c r="I7866" s="16">
        <f t="shared" si="1099"/>
        <v>45254</v>
      </c>
      <c r="J7866" s="17">
        <v>0.70809999999999995</v>
      </c>
      <c r="K7866" s="18">
        <f>G7866*结论【关键目标】!C$27*0.7735*0.001</f>
        <v>0</v>
      </c>
      <c r="L7866" s="5">
        <v>0</v>
      </c>
      <c r="M7866" s="5">
        <f>ABS(IF(L7866&lt;=0,L7866/耗电量关键数据!$B$6/1000,L7866/耗电量关键数据!$B$5/1000))</f>
        <v>0</v>
      </c>
      <c r="N7866" s="5">
        <f>电气设备逐时使用率计算!H7842</f>
        <v>22.208055000000002</v>
      </c>
      <c r="O7866" s="5">
        <f>灯光逐时使用率计算!H7842</f>
        <v>11.844296</v>
      </c>
      <c r="P7866" s="19">
        <f t="shared" si="1100"/>
        <v>34.052351000000002</v>
      </c>
      <c r="Q7866" s="19">
        <f t="shared" si="1104"/>
        <v>0</v>
      </c>
      <c r="R7866" s="20">
        <f t="shared" si="1101"/>
        <v>0</v>
      </c>
      <c r="S7866" s="20">
        <f t="shared" si="1105"/>
        <v>0</v>
      </c>
      <c r="T7866" s="20">
        <f>IF((T7865+R7866)&lt;0,0,IF((T7865+R7866)&gt;结论【关键目标】!C$28,结论【关键目标】!C$28,T7865+R7866))</f>
        <v>7.1182859999999959</v>
      </c>
      <c r="U7866" s="19">
        <f>IF((T7865+R7866)&lt;结论【关键目标】!$C$28,0,(发电量计算【计算逻辑页】!R7866+发电量计算【计算逻辑页】!T7865-结论【关键目标】!$C$28))</f>
        <v>0</v>
      </c>
      <c r="V7866" s="5">
        <f t="shared" si="1102"/>
        <v>0</v>
      </c>
      <c r="W7866" s="5">
        <f t="shared" si="1103"/>
        <v>0</v>
      </c>
      <c r="X7866" s="5">
        <f t="shared" si="1106"/>
        <v>0</v>
      </c>
    </row>
    <row r="7867" spans="1:24" x14ac:dyDescent="0.15">
      <c r="A7867" s="7">
        <v>7866</v>
      </c>
      <c r="B7867" s="7">
        <v>11</v>
      </c>
      <c r="C7867" s="7">
        <v>24</v>
      </c>
      <c r="D7867" s="7">
        <v>18</v>
      </c>
      <c r="E7867" s="7">
        <v>328</v>
      </c>
      <c r="F7867" s="7">
        <v>9.1</v>
      </c>
      <c r="G7867" s="7">
        <v>0</v>
      </c>
      <c r="H7867" s="7">
        <f t="shared" si="1098"/>
        <v>5</v>
      </c>
      <c r="I7867" s="16">
        <f t="shared" si="1099"/>
        <v>45254</v>
      </c>
      <c r="J7867" s="17">
        <v>0.70809999999999995</v>
      </c>
      <c r="K7867" s="18">
        <f>G7867*结论【关键目标】!C$27*0.7735*0.001</f>
        <v>0</v>
      </c>
      <c r="L7867" s="5">
        <v>-15655.47719</v>
      </c>
      <c r="M7867" s="5">
        <f>ABS(IF(L7867&lt;=0,L7867/耗电量关键数据!$B$6/1000,L7867/耗电量关键数据!$B$5/1000))</f>
        <v>6.262190876</v>
      </c>
      <c r="N7867" s="5">
        <f>电气设备逐时使用率计算!H7843</f>
        <v>7.0130699999999999</v>
      </c>
      <c r="O7867" s="5">
        <f>灯光逐时使用率计算!H7843</f>
        <v>3.7403040000000001</v>
      </c>
      <c r="P7867" s="19">
        <f t="shared" si="1100"/>
        <v>17.015564875999999</v>
      </c>
      <c r="Q7867" s="19">
        <f t="shared" si="1104"/>
        <v>0</v>
      </c>
      <c r="R7867" s="20">
        <f t="shared" si="1101"/>
        <v>0</v>
      </c>
      <c r="S7867" s="20">
        <f t="shared" si="1105"/>
        <v>0</v>
      </c>
      <c r="T7867" s="20">
        <f>IF((T7866+R7867)&lt;0,0,IF((T7866+R7867)&gt;结论【关键目标】!C$28,结论【关键目标】!C$28,T7866+R7867))</f>
        <v>7.1182859999999959</v>
      </c>
      <c r="U7867" s="19">
        <f>IF((T7866+R7867)&lt;结论【关键目标】!$C$28,0,(发电量计算【计算逻辑页】!R7867+发电量计算【计算逻辑页】!T7866-结论【关键目标】!$C$28))</f>
        <v>0</v>
      </c>
      <c r="V7867" s="5">
        <f t="shared" si="1102"/>
        <v>0</v>
      </c>
      <c r="W7867" s="5">
        <f t="shared" si="1103"/>
        <v>0</v>
      </c>
      <c r="X7867" s="5">
        <f t="shared" si="1106"/>
        <v>0</v>
      </c>
    </row>
    <row r="7868" spans="1:24" x14ac:dyDescent="0.15">
      <c r="A7868" s="7">
        <v>7867</v>
      </c>
      <c r="B7868" s="7">
        <v>11</v>
      </c>
      <c r="C7868" s="7">
        <v>24</v>
      </c>
      <c r="D7868" s="7">
        <v>19</v>
      </c>
      <c r="E7868" s="7">
        <v>328</v>
      </c>
      <c r="F7868" s="7">
        <v>8</v>
      </c>
      <c r="G7868" s="7">
        <v>0</v>
      </c>
      <c r="H7868" s="7">
        <f t="shared" si="1098"/>
        <v>5</v>
      </c>
      <c r="I7868" s="16">
        <f t="shared" si="1099"/>
        <v>45254</v>
      </c>
      <c r="J7868" s="17">
        <v>1.2267999999999999</v>
      </c>
      <c r="K7868" s="18">
        <f>G7868*结论【关键目标】!C$27*0.7735*0.001</f>
        <v>0</v>
      </c>
      <c r="L7868" s="5">
        <v>-7184.3289709999999</v>
      </c>
      <c r="M7868" s="5">
        <f>ABS(IF(L7868&lt;=0,L7868/耗电量关键数据!$B$6/1000,L7868/耗电量关键数据!$B$5/1000))</f>
        <v>2.8737315884000001</v>
      </c>
      <c r="N7868" s="5">
        <f>电气设备逐时使用率计算!H7844</f>
        <v>7.0130699999999999</v>
      </c>
      <c r="O7868" s="5">
        <f>灯光逐时使用率计算!H7844</f>
        <v>3.7403040000000001</v>
      </c>
      <c r="P7868" s="19">
        <f t="shared" si="1100"/>
        <v>13.627105588400001</v>
      </c>
      <c r="Q7868" s="19">
        <f t="shared" si="1104"/>
        <v>13.627105588400001</v>
      </c>
      <c r="R7868" s="20">
        <f t="shared" si="1101"/>
        <v>-13.627105588400001</v>
      </c>
      <c r="S7868" s="20">
        <f t="shared" si="1105"/>
        <v>13.627105588400001</v>
      </c>
      <c r="T7868" s="20">
        <f>IF((T7867+R7868)&lt;0,0,IF((T7867+R7868)&gt;结论【关键目标】!C$28,结论【关键目标】!C$28,T7867+R7868))</f>
        <v>0</v>
      </c>
      <c r="U7868" s="19">
        <f>IF((T7867+R7868)&lt;结论【关键目标】!$C$28,0,(发电量计算【计算逻辑页】!R7868+发电量计算【计算逻辑页】!T7867-结论【关键目标】!$C$28))</f>
        <v>0</v>
      </c>
      <c r="V7868" s="5">
        <f t="shared" si="1102"/>
        <v>0</v>
      </c>
      <c r="W7868" s="5">
        <f t="shared" si="1103"/>
        <v>0</v>
      </c>
      <c r="X7868" s="5">
        <f t="shared" si="1106"/>
        <v>0</v>
      </c>
    </row>
    <row r="7869" spans="1:24" x14ac:dyDescent="0.15">
      <c r="A7869" s="7">
        <v>7868</v>
      </c>
      <c r="B7869" s="7">
        <v>11</v>
      </c>
      <c r="C7869" s="7">
        <v>24</v>
      </c>
      <c r="D7869" s="7">
        <v>20</v>
      </c>
      <c r="E7869" s="7">
        <v>328</v>
      </c>
      <c r="F7869" s="7">
        <v>7</v>
      </c>
      <c r="G7869" s="7">
        <v>0</v>
      </c>
      <c r="H7869" s="7">
        <f t="shared" si="1098"/>
        <v>5</v>
      </c>
      <c r="I7869" s="16">
        <f t="shared" si="1099"/>
        <v>45254</v>
      </c>
      <c r="J7869" s="17">
        <v>1.2267999999999999</v>
      </c>
      <c r="K7869" s="18">
        <f>G7869*结论【关键目标】!C$27*0.7735*0.001</f>
        <v>0</v>
      </c>
      <c r="L7869" s="5">
        <v>-17123.85324</v>
      </c>
      <c r="M7869" s="5">
        <f>ABS(IF(L7869&lt;=0,L7869/耗电量关键数据!$B$6/1000,L7869/耗电量关键数据!$B$5/1000))</f>
        <v>6.8495412959999999</v>
      </c>
      <c r="N7869" s="5">
        <f>电气设备逐时使用率计算!H7845</f>
        <v>1.1688450000000001</v>
      </c>
      <c r="O7869" s="5">
        <f>灯光逐时使用率计算!H7845</f>
        <v>0.37403039999999999</v>
      </c>
      <c r="P7869" s="19">
        <f t="shared" si="1100"/>
        <v>8.3924166959999997</v>
      </c>
      <c r="Q7869" s="19">
        <f t="shared" si="1104"/>
        <v>8.3924166959999997</v>
      </c>
      <c r="R7869" s="20">
        <f t="shared" si="1101"/>
        <v>-8.3924166959999997</v>
      </c>
      <c r="S7869" s="20">
        <f t="shared" si="1105"/>
        <v>8.3924166959999997</v>
      </c>
      <c r="T7869" s="20">
        <f>IF((T7868+R7869)&lt;0,0,IF((T7868+R7869)&gt;结论【关键目标】!C$28,结论【关键目标】!C$28,T7868+R7869))</f>
        <v>0</v>
      </c>
      <c r="U7869" s="19">
        <f>IF((T7868+R7869)&lt;结论【关键目标】!$C$28,0,(发电量计算【计算逻辑页】!R7869+发电量计算【计算逻辑页】!T7868-结论【关键目标】!$C$28))</f>
        <v>0</v>
      </c>
      <c r="V7869" s="5">
        <f t="shared" si="1102"/>
        <v>0</v>
      </c>
      <c r="W7869" s="5">
        <f t="shared" si="1103"/>
        <v>0</v>
      </c>
      <c r="X7869" s="5">
        <f t="shared" si="1106"/>
        <v>0</v>
      </c>
    </row>
    <row r="7870" spans="1:24" x14ac:dyDescent="0.15">
      <c r="A7870" s="7">
        <v>7869</v>
      </c>
      <c r="B7870" s="7">
        <v>11</v>
      </c>
      <c r="C7870" s="7">
        <v>24</v>
      </c>
      <c r="D7870" s="7">
        <v>21</v>
      </c>
      <c r="E7870" s="7">
        <v>328</v>
      </c>
      <c r="F7870" s="7">
        <v>4.8</v>
      </c>
      <c r="G7870" s="7">
        <v>0</v>
      </c>
      <c r="H7870" s="7">
        <f t="shared" si="1098"/>
        <v>5</v>
      </c>
      <c r="I7870" s="16">
        <f t="shared" si="1099"/>
        <v>45254</v>
      </c>
      <c r="J7870" s="17">
        <v>1.2267999999999999</v>
      </c>
      <c r="K7870" s="18">
        <f>G7870*结论【关键目标】!C$27*0.7735*0.001</f>
        <v>0</v>
      </c>
      <c r="L7870" s="5">
        <v>-20494.937020000001</v>
      </c>
      <c r="M7870" s="5">
        <f>ABS(IF(L7870&lt;=0,L7870/耗电量关键数据!$B$6/1000,L7870/耗电量关键数据!$B$5/1000))</f>
        <v>8.1979748080000014</v>
      </c>
      <c r="N7870" s="5">
        <f>电气设备逐时使用率计算!H7846</f>
        <v>1.1688450000000001</v>
      </c>
      <c r="O7870" s="5">
        <f>灯光逐时使用率计算!H7846</f>
        <v>0.37403039999999999</v>
      </c>
      <c r="P7870" s="19">
        <f t="shared" si="1100"/>
        <v>9.740850208000003</v>
      </c>
      <c r="Q7870" s="19">
        <f t="shared" si="1104"/>
        <v>9.740850208000003</v>
      </c>
      <c r="R7870" s="20">
        <f t="shared" si="1101"/>
        <v>-9.740850208000003</v>
      </c>
      <c r="S7870" s="20">
        <f t="shared" si="1105"/>
        <v>9.740850208000003</v>
      </c>
      <c r="T7870" s="20">
        <f>IF((T7869+R7870)&lt;0,0,IF((T7869+R7870)&gt;结论【关键目标】!C$28,结论【关键目标】!C$28,T7869+R7870))</f>
        <v>0</v>
      </c>
      <c r="U7870" s="19">
        <f>IF((T7869+R7870)&lt;结论【关键目标】!$C$28,0,(发电量计算【计算逻辑页】!R7870+发电量计算【计算逻辑页】!T7869-结论【关键目标】!$C$28))</f>
        <v>0</v>
      </c>
      <c r="V7870" s="5">
        <f t="shared" si="1102"/>
        <v>0</v>
      </c>
      <c r="W7870" s="5">
        <f t="shared" si="1103"/>
        <v>0</v>
      </c>
      <c r="X7870" s="5">
        <f t="shared" si="1106"/>
        <v>0</v>
      </c>
    </row>
    <row r="7871" spans="1:24" x14ac:dyDescent="0.15">
      <c r="A7871" s="7">
        <v>7870</v>
      </c>
      <c r="B7871" s="7">
        <v>11</v>
      </c>
      <c r="C7871" s="7">
        <v>24</v>
      </c>
      <c r="D7871" s="7">
        <v>22</v>
      </c>
      <c r="E7871" s="7">
        <v>328</v>
      </c>
      <c r="F7871" s="7">
        <v>4</v>
      </c>
      <c r="G7871" s="7">
        <v>0</v>
      </c>
      <c r="H7871" s="7">
        <f t="shared" si="1098"/>
        <v>5</v>
      </c>
      <c r="I7871" s="16">
        <f t="shared" si="1099"/>
        <v>45254</v>
      </c>
      <c r="J7871" s="17">
        <v>0.70809999999999995</v>
      </c>
      <c r="K7871" s="18">
        <f>G7871*结论【关键目标】!C$27*0.7735*0.001</f>
        <v>0</v>
      </c>
      <c r="L7871" s="5">
        <v>-22245.29753</v>
      </c>
      <c r="M7871" s="5">
        <f>ABS(IF(L7871&lt;=0,L7871/耗电量关键数据!$B$6/1000,L7871/耗电量关键数据!$B$5/1000))</f>
        <v>8.8981190119999987</v>
      </c>
      <c r="N7871" s="5">
        <f>电气设备逐时使用率计算!H7847</f>
        <v>1.1688450000000001</v>
      </c>
      <c r="O7871" s="5">
        <f>灯光逐时使用率计算!H7847</f>
        <v>0.37403039999999999</v>
      </c>
      <c r="P7871" s="19">
        <f t="shared" si="1100"/>
        <v>10.440994412</v>
      </c>
      <c r="Q7871" s="19">
        <f t="shared" si="1104"/>
        <v>0</v>
      </c>
      <c r="R7871" s="20">
        <f t="shared" si="1101"/>
        <v>0</v>
      </c>
      <c r="S7871" s="20">
        <f t="shared" si="1105"/>
        <v>0</v>
      </c>
      <c r="T7871" s="20">
        <f>IF((T7870+R7871)&lt;0,0,IF((T7870+R7871)&gt;结论【关键目标】!C$28,结论【关键目标】!C$28,T7870+R7871))</f>
        <v>0</v>
      </c>
      <c r="U7871" s="19">
        <f>IF((T7870+R7871)&lt;结论【关键目标】!$C$28,0,(发电量计算【计算逻辑页】!R7871+发电量计算【计算逻辑页】!T7870-结论【关键目标】!$C$28))</f>
        <v>0</v>
      </c>
      <c r="V7871" s="5">
        <f t="shared" si="1102"/>
        <v>0</v>
      </c>
      <c r="W7871" s="5">
        <f t="shared" si="1103"/>
        <v>0</v>
      </c>
      <c r="X7871" s="5">
        <f t="shared" si="1106"/>
        <v>0</v>
      </c>
    </row>
    <row r="7872" spans="1:24" x14ac:dyDescent="0.15">
      <c r="A7872" s="7">
        <v>7871</v>
      </c>
      <c r="B7872" s="7">
        <v>11</v>
      </c>
      <c r="C7872" s="7">
        <v>24</v>
      </c>
      <c r="D7872" s="7">
        <v>23</v>
      </c>
      <c r="E7872" s="7">
        <v>328</v>
      </c>
      <c r="F7872" s="7">
        <v>3</v>
      </c>
      <c r="G7872" s="7">
        <v>0</v>
      </c>
      <c r="H7872" s="7">
        <f t="shared" si="1098"/>
        <v>5</v>
      </c>
      <c r="I7872" s="16">
        <f t="shared" si="1099"/>
        <v>45254</v>
      </c>
      <c r="J7872" s="17">
        <v>0.70809999999999995</v>
      </c>
      <c r="K7872" s="18">
        <f>G7872*结论【关键目标】!C$27*0.7735*0.001</f>
        <v>0</v>
      </c>
      <c r="L7872" s="5">
        <v>-23432.17568</v>
      </c>
      <c r="M7872" s="5">
        <f>ABS(IF(L7872&lt;=0,L7872/耗电量关键数据!$B$6/1000,L7872/耗电量关键数据!$B$5/1000))</f>
        <v>9.3728702720000001</v>
      </c>
      <c r="N7872" s="5">
        <f>电气设备逐时使用率计算!H7848</f>
        <v>1.1688450000000001</v>
      </c>
      <c r="O7872" s="5">
        <f>灯光逐时使用率计算!H7848</f>
        <v>0.37403039999999999</v>
      </c>
      <c r="P7872" s="19">
        <f t="shared" si="1100"/>
        <v>10.915745672000002</v>
      </c>
      <c r="Q7872" s="19">
        <f t="shared" si="1104"/>
        <v>0</v>
      </c>
      <c r="R7872" s="20">
        <f t="shared" si="1101"/>
        <v>0</v>
      </c>
      <c r="S7872" s="20">
        <f t="shared" si="1105"/>
        <v>0</v>
      </c>
      <c r="T7872" s="20">
        <f>IF((T7871+R7872)&lt;0,0,IF((T7871+R7872)&gt;结论【关键目标】!C$28,结论【关键目标】!C$28,T7871+R7872))</f>
        <v>0</v>
      </c>
      <c r="U7872" s="19">
        <f>IF((T7871+R7872)&lt;结论【关键目标】!$C$28,0,(发电量计算【计算逻辑页】!R7872+发电量计算【计算逻辑页】!T7871-结论【关键目标】!$C$28))</f>
        <v>0</v>
      </c>
      <c r="V7872" s="5">
        <f t="shared" si="1102"/>
        <v>0</v>
      </c>
      <c r="W7872" s="5">
        <f t="shared" si="1103"/>
        <v>0</v>
      </c>
      <c r="X7872" s="5">
        <f t="shared" si="1106"/>
        <v>0</v>
      </c>
    </row>
    <row r="7873" spans="1:24" x14ac:dyDescent="0.15">
      <c r="A7873" s="7">
        <v>7872</v>
      </c>
      <c r="B7873" s="7">
        <v>11</v>
      </c>
      <c r="C7873" s="7">
        <v>24</v>
      </c>
      <c r="D7873" s="7">
        <v>24</v>
      </c>
      <c r="E7873" s="7">
        <v>328</v>
      </c>
      <c r="F7873" s="7">
        <v>3.4</v>
      </c>
      <c r="G7873" s="7">
        <v>0</v>
      </c>
      <c r="H7873" s="7">
        <f t="shared" si="1098"/>
        <v>5</v>
      </c>
      <c r="I7873" s="16">
        <f t="shared" si="1099"/>
        <v>45254</v>
      </c>
      <c r="J7873" s="17">
        <v>0.2407</v>
      </c>
      <c r="K7873" s="18">
        <f>G7873*结论【关键目标】!C$27*0.7735*0.001</f>
        <v>0</v>
      </c>
      <c r="L7873" s="5">
        <v>-24933.06681</v>
      </c>
      <c r="M7873" s="5">
        <f>ABS(IF(L7873&lt;=0,L7873/耗电量关键数据!$B$6/1000,L7873/耗电量关键数据!$B$5/1000))</f>
        <v>9.9732267239999999</v>
      </c>
      <c r="N7873" s="5">
        <f>电气设备逐时使用率计算!H7849</f>
        <v>1.1688450000000001</v>
      </c>
      <c r="O7873" s="5">
        <f>灯光逐时使用率计算!H7849</f>
        <v>0.37403039999999999</v>
      </c>
      <c r="P7873" s="19">
        <f t="shared" si="1100"/>
        <v>11.516102124000001</v>
      </c>
      <c r="Q7873" s="19">
        <f t="shared" si="1104"/>
        <v>0</v>
      </c>
      <c r="R7873" s="20">
        <f t="shared" si="1101"/>
        <v>0</v>
      </c>
      <c r="S7873" s="20">
        <f t="shared" si="1105"/>
        <v>0</v>
      </c>
      <c r="T7873" s="20">
        <f>IF((T7872+R7873)&lt;0,0,IF((T7872+R7873)&gt;结论【关键目标】!C$28,结论【关键目标】!C$28,T7872+R7873))</f>
        <v>0</v>
      </c>
      <c r="U7873" s="19">
        <f>IF((T7872+R7873)&lt;结论【关键目标】!$C$28,0,(发电量计算【计算逻辑页】!R7873+发电量计算【计算逻辑页】!T7872-结论【关键目标】!$C$28))</f>
        <v>0</v>
      </c>
      <c r="V7873" s="5">
        <f t="shared" si="1102"/>
        <v>0</v>
      </c>
      <c r="W7873" s="5">
        <f t="shared" si="1103"/>
        <v>0</v>
      </c>
      <c r="X7873" s="5">
        <f t="shared" si="1106"/>
        <v>0</v>
      </c>
    </row>
    <row r="7874" spans="1:24" x14ac:dyDescent="0.15">
      <c r="A7874" s="7">
        <v>7873</v>
      </c>
      <c r="B7874" s="7">
        <v>11</v>
      </c>
      <c r="C7874" s="7">
        <v>25</v>
      </c>
      <c r="D7874" s="7">
        <v>1</v>
      </c>
      <c r="E7874" s="7">
        <v>329</v>
      </c>
      <c r="F7874" s="7">
        <v>3</v>
      </c>
      <c r="G7874" s="7">
        <v>0</v>
      </c>
      <c r="H7874" s="7">
        <f t="shared" ref="H7874:H7937" si="1107">WEEKDAY(I:I,2)</f>
        <v>6</v>
      </c>
      <c r="I7874" s="16">
        <f t="shared" ref="I7874:I7937" si="1108">DATE(2023,B7874,C7874)</f>
        <v>45255</v>
      </c>
      <c r="J7874" s="17">
        <v>0.2407</v>
      </c>
      <c r="K7874" s="18">
        <f>G7874*结论【关键目标】!C$27*0.7735*0.001</f>
        <v>0</v>
      </c>
      <c r="L7874" s="5">
        <v>-29203.53933</v>
      </c>
      <c r="M7874" s="5">
        <f>ABS(IF(L7874&lt;=0,L7874/耗电量关键数据!$B$6/1000,L7874/耗电量关键数据!$B$5/1000))</f>
        <v>11.681415732</v>
      </c>
      <c r="N7874" s="19">
        <f>耗电量关键数据!$B$14</f>
        <v>1.1688450000000001</v>
      </c>
      <c r="O7874" s="19">
        <f>耗电量关键数据!$B$15</f>
        <v>0.37403039999999999</v>
      </c>
      <c r="P7874" s="19">
        <f t="shared" ref="P7874:P7937" si="1109">M7874+N7874+O7874</f>
        <v>13.224291131999999</v>
      </c>
      <c r="Q7874" s="19">
        <f t="shared" si="1104"/>
        <v>0</v>
      </c>
      <c r="R7874" s="20">
        <f t="shared" ref="R7874:R7937" si="1110">K7874-Q7874</f>
        <v>0</v>
      </c>
      <c r="S7874" s="20">
        <f t="shared" si="1105"/>
        <v>0</v>
      </c>
      <c r="T7874" s="20">
        <f>IF((T7873+R7874)&lt;0,0,IF((T7873+R7874)&gt;结论【关键目标】!C$28,结论【关键目标】!C$28,T7873+R7874))</f>
        <v>0</v>
      </c>
      <c r="U7874" s="19">
        <f>IF((T7873+R7874)&lt;结论【关键目标】!$C$28,0,(发电量计算【计算逻辑页】!R7874+发电量计算【计算逻辑页】!T7873-结论【关键目标】!$C$28))</f>
        <v>0</v>
      </c>
      <c r="V7874" s="5">
        <f t="shared" ref="V7874:V7937" si="1111">IF(J7874&gt;0.35,U7874*0.35,0)</f>
        <v>0</v>
      </c>
      <c r="W7874" s="5">
        <f t="shared" ref="W7874:W7937" si="1112">IF(P7874&gt;K7874,K7874*J7874,P7874*J7874)</f>
        <v>0</v>
      </c>
      <c r="X7874" s="5">
        <f t="shared" si="1106"/>
        <v>0</v>
      </c>
    </row>
    <row r="7875" spans="1:24" x14ac:dyDescent="0.15">
      <c r="A7875" s="7">
        <v>7874</v>
      </c>
      <c r="B7875" s="7">
        <v>11</v>
      </c>
      <c r="C7875" s="7">
        <v>25</v>
      </c>
      <c r="D7875" s="7">
        <v>2</v>
      </c>
      <c r="E7875" s="7">
        <v>329</v>
      </c>
      <c r="F7875" s="7">
        <v>2</v>
      </c>
      <c r="G7875" s="7">
        <v>0</v>
      </c>
      <c r="H7875" s="7">
        <f t="shared" si="1107"/>
        <v>6</v>
      </c>
      <c r="I7875" s="16">
        <f t="shared" si="1108"/>
        <v>45255</v>
      </c>
      <c r="J7875" s="17">
        <v>0.2407</v>
      </c>
      <c r="K7875" s="18">
        <f>G7875*结论【关键目标】!C$27*0.7735*0.001</f>
        <v>0</v>
      </c>
      <c r="L7875" s="5">
        <v>-29857.349910000001</v>
      </c>
      <c r="M7875" s="5">
        <f>ABS(IF(L7875&lt;=0,L7875/耗电量关键数据!$B$6/1000,L7875/耗电量关键数据!$B$5/1000))</f>
        <v>11.942939964000001</v>
      </c>
      <c r="N7875" s="19">
        <f>耗电量关键数据!$B$14</f>
        <v>1.1688450000000001</v>
      </c>
      <c r="O7875" s="19">
        <f>耗电量关键数据!$B$15</f>
        <v>0.37403039999999999</v>
      </c>
      <c r="P7875" s="19">
        <f t="shared" si="1109"/>
        <v>13.485815364000002</v>
      </c>
      <c r="Q7875" s="19">
        <f t="shared" ref="Q7875:Q7938" si="1113">IF(J7875&gt;0.8,P7875,0)</f>
        <v>0</v>
      </c>
      <c r="R7875" s="20">
        <f t="shared" si="1110"/>
        <v>0</v>
      </c>
      <c r="S7875" s="20">
        <f t="shared" ref="S7875:S7938" si="1114">IF(R7875&lt;0,ABS(R7875),0)</f>
        <v>0</v>
      </c>
      <c r="T7875" s="20">
        <f>IF((T7874+R7875)&lt;0,0,IF((T7874+R7875)&gt;结论【关键目标】!C$28,结论【关键目标】!C$28,T7874+R7875))</f>
        <v>0</v>
      </c>
      <c r="U7875" s="19">
        <f>IF((T7874+R7875)&lt;结论【关键目标】!$C$28,0,(发电量计算【计算逻辑页】!R7875+发电量计算【计算逻辑页】!T7874-结论【关键目标】!$C$28))</f>
        <v>0</v>
      </c>
      <c r="V7875" s="5">
        <f t="shared" si="1111"/>
        <v>0</v>
      </c>
      <c r="W7875" s="5">
        <f t="shared" si="1112"/>
        <v>0</v>
      </c>
      <c r="X7875" s="5">
        <f t="shared" si="1106"/>
        <v>0</v>
      </c>
    </row>
    <row r="7876" spans="1:24" x14ac:dyDescent="0.15">
      <c r="A7876" s="7">
        <v>7875</v>
      </c>
      <c r="B7876" s="7">
        <v>11</v>
      </c>
      <c r="C7876" s="7">
        <v>25</v>
      </c>
      <c r="D7876" s="7">
        <v>3</v>
      </c>
      <c r="E7876" s="7">
        <v>329</v>
      </c>
      <c r="F7876" s="7">
        <v>3.7</v>
      </c>
      <c r="G7876" s="7">
        <v>0</v>
      </c>
      <c r="H7876" s="7">
        <f t="shared" si="1107"/>
        <v>6</v>
      </c>
      <c r="I7876" s="16">
        <f t="shared" si="1108"/>
        <v>45255</v>
      </c>
      <c r="J7876" s="17">
        <v>0.2407</v>
      </c>
      <c r="K7876" s="18">
        <f>G7876*结论【关键目标】!C$27*0.7735*0.001</f>
        <v>0</v>
      </c>
      <c r="L7876" s="5">
        <v>-30947.034210000002</v>
      </c>
      <c r="M7876" s="5">
        <f>ABS(IF(L7876&lt;=0,L7876/耗电量关键数据!$B$6/1000,L7876/耗电量关键数据!$B$5/1000))</f>
        <v>12.378813684000001</v>
      </c>
      <c r="N7876" s="19">
        <f>耗电量关键数据!$B$14</f>
        <v>1.1688450000000001</v>
      </c>
      <c r="O7876" s="19">
        <f>耗电量关键数据!$B$15</f>
        <v>0.37403039999999999</v>
      </c>
      <c r="P7876" s="19">
        <f t="shared" si="1109"/>
        <v>13.921689084000002</v>
      </c>
      <c r="Q7876" s="19">
        <f t="shared" si="1113"/>
        <v>0</v>
      </c>
      <c r="R7876" s="20">
        <f t="shared" si="1110"/>
        <v>0</v>
      </c>
      <c r="S7876" s="20">
        <f t="shared" si="1114"/>
        <v>0</v>
      </c>
      <c r="T7876" s="20">
        <f>IF((T7875+R7876)&lt;0,0,IF((T7875+R7876)&gt;结论【关键目标】!C$28,结论【关键目标】!C$28,T7875+R7876))</f>
        <v>0</v>
      </c>
      <c r="U7876" s="19">
        <f>IF((T7875+R7876)&lt;结论【关键目标】!$C$28,0,(发电量计算【计算逻辑页】!R7876+发电量计算【计算逻辑页】!T7875-结论【关键目标】!$C$28))</f>
        <v>0</v>
      </c>
      <c r="V7876" s="5">
        <f t="shared" si="1111"/>
        <v>0</v>
      </c>
      <c r="W7876" s="5">
        <f t="shared" si="1112"/>
        <v>0</v>
      </c>
      <c r="X7876" s="5">
        <f t="shared" ref="X7876:X7939" si="1115">(J7876-0.35)*IF(T7876&gt;S7876,S7876,T7876)</f>
        <v>0</v>
      </c>
    </row>
    <row r="7877" spans="1:24" x14ac:dyDescent="0.15">
      <c r="A7877" s="7">
        <v>7876</v>
      </c>
      <c r="B7877" s="7">
        <v>11</v>
      </c>
      <c r="C7877" s="7">
        <v>25</v>
      </c>
      <c r="D7877" s="7">
        <v>4</v>
      </c>
      <c r="E7877" s="7">
        <v>329</v>
      </c>
      <c r="F7877" s="7">
        <v>2.9</v>
      </c>
      <c r="G7877" s="7">
        <v>0</v>
      </c>
      <c r="H7877" s="7">
        <f t="shared" si="1107"/>
        <v>6</v>
      </c>
      <c r="I7877" s="16">
        <f t="shared" si="1108"/>
        <v>45255</v>
      </c>
      <c r="J7877" s="17">
        <v>0.2407</v>
      </c>
      <c r="K7877" s="18">
        <f>G7877*结论【关键目标】!C$27*0.7735*0.001</f>
        <v>0</v>
      </c>
      <c r="L7877" s="5">
        <v>-31818.781650000001</v>
      </c>
      <c r="M7877" s="5">
        <f>ABS(IF(L7877&lt;=0,L7877/耗电量关键数据!$B$6/1000,L7877/耗电量关键数据!$B$5/1000))</f>
        <v>12.72751266</v>
      </c>
      <c r="N7877" s="19">
        <f>耗电量关键数据!$B$14</f>
        <v>1.1688450000000001</v>
      </c>
      <c r="O7877" s="19">
        <f>耗电量关键数据!$B$15</f>
        <v>0.37403039999999999</v>
      </c>
      <c r="P7877" s="19">
        <f t="shared" si="1109"/>
        <v>14.27038806</v>
      </c>
      <c r="Q7877" s="19">
        <f t="shared" si="1113"/>
        <v>0</v>
      </c>
      <c r="R7877" s="20">
        <f t="shared" si="1110"/>
        <v>0</v>
      </c>
      <c r="S7877" s="20">
        <f t="shared" si="1114"/>
        <v>0</v>
      </c>
      <c r="T7877" s="20">
        <f>IF((T7876+R7877)&lt;0,0,IF((T7876+R7877)&gt;结论【关键目标】!C$28,结论【关键目标】!C$28,T7876+R7877))</f>
        <v>0</v>
      </c>
      <c r="U7877" s="19">
        <f>IF((T7876+R7877)&lt;结论【关键目标】!$C$28,0,(发电量计算【计算逻辑页】!R7877+发电量计算【计算逻辑页】!T7876-结论【关键目标】!$C$28))</f>
        <v>0</v>
      </c>
      <c r="V7877" s="5">
        <f t="shared" si="1111"/>
        <v>0</v>
      </c>
      <c r="W7877" s="5">
        <f t="shared" si="1112"/>
        <v>0</v>
      </c>
      <c r="X7877" s="5">
        <f t="shared" si="1115"/>
        <v>0</v>
      </c>
    </row>
    <row r="7878" spans="1:24" x14ac:dyDescent="0.15">
      <c r="A7878" s="7">
        <v>7877</v>
      </c>
      <c r="B7878" s="7">
        <v>11</v>
      </c>
      <c r="C7878" s="7">
        <v>25</v>
      </c>
      <c r="D7878" s="7">
        <v>5</v>
      </c>
      <c r="E7878" s="7">
        <v>329</v>
      </c>
      <c r="F7878" s="7">
        <v>2</v>
      </c>
      <c r="G7878" s="7">
        <v>0</v>
      </c>
      <c r="H7878" s="7">
        <f t="shared" si="1107"/>
        <v>6</v>
      </c>
      <c r="I7878" s="16">
        <f t="shared" si="1108"/>
        <v>45255</v>
      </c>
      <c r="J7878" s="17">
        <v>0.2407</v>
      </c>
      <c r="K7878" s="18">
        <f>G7878*结论【关键目标】!C$27*0.7735*0.001</f>
        <v>0</v>
      </c>
      <c r="L7878" s="5">
        <v>-32472.592240000002</v>
      </c>
      <c r="M7878" s="5">
        <f>ABS(IF(L7878&lt;=0,L7878/耗电量关键数据!$B$6/1000,L7878/耗电量关键数据!$B$5/1000))</f>
        <v>12.989036896000002</v>
      </c>
      <c r="N7878" s="19">
        <f>耗电量关键数据!$B$14</f>
        <v>1.1688450000000001</v>
      </c>
      <c r="O7878" s="19">
        <f>耗电量关键数据!$B$15</f>
        <v>0.37403039999999999</v>
      </c>
      <c r="P7878" s="19">
        <f t="shared" si="1109"/>
        <v>14.531912296000003</v>
      </c>
      <c r="Q7878" s="19">
        <f t="shared" si="1113"/>
        <v>0</v>
      </c>
      <c r="R7878" s="20">
        <f t="shared" si="1110"/>
        <v>0</v>
      </c>
      <c r="S7878" s="20">
        <f t="shared" si="1114"/>
        <v>0</v>
      </c>
      <c r="T7878" s="20">
        <f>IF((T7877+R7878)&lt;0,0,IF((T7877+R7878)&gt;结论【关键目标】!C$28,结论【关键目标】!C$28,T7877+R7878))</f>
        <v>0</v>
      </c>
      <c r="U7878" s="19">
        <f>IF((T7877+R7878)&lt;结论【关键目标】!$C$28,0,(发电量计算【计算逻辑页】!R7878+发电量计算【计算逻辑页】!T7877-结论【关键目标】!$C$28))</f>
        <v>0</v>
      </c>
      <c r="V7878" s="5">
        <f t="shared" si="1111"/>
        <v>0</v>
      </c>
      <c r="W7878" s="5">
        <f t="shared" si="1112"/>
        <v>0</v>
      </c>
      <c r="X7878" s="5">
        <f t="shared" si="1115"/>
        <v>0</v>
      </c>
    </row>
    <row r="7879" spans="1:24" x14ac:dyDescent="0.15">
      <c r="A7879" s="7">
        <v>7878</v>
      </c>
      <c r="B7879" s="7">
        <v>11</v>
      </c>
      <c r="C7879" s="7">
        <v>25</v>
      </c>
      <c r="D7879" s="7">
        <v>6</v>
      </c>
      <c r="E7879" s="7">
        <v>329</v>
      </c>
      <c r="F7879" s="7">
        <v>-0.8</v>
      </c>
      <c r="G7879" s="7">
        <v>0</v>
      </c>
      <c r="H7879" s="7">
        <f t="shared" si="1107"/>
        <v>6</v>
      </c>
      <c r="I7879" s="16">
        <f t="shared" si="1108"/>
        <v>45255</v>
      </c>
      <c r="J7879" s="17">
        <v>0.2407</v>
      </c>
      <c r="K7879" s="18">
        <f>G7879*结论【关键目标】!C$27*0.7735*0.001</f>
        <v>0</v>
      </c>
      <c r="L7879" s="5">
        <v>-32699.689900000001</v>
      </c>
      <c r="M7879" s="5">
        <f>ABS(IF(L7879&lt;=0,L7879/耗电量关键数据!$B$6/1000,L7879/耗电量关键数据!$B$5/1000))</f>
        <v>13.079875960000001</v>
      </c>
      <c r="N7879" s="19">
        <f>耗电量关键数据!$B$14</f>
        <v>1.1688450000000001</v>
      </c>
      <c r="O7879" s="19">
        <f>耗电量关键数据!$B$15</f>
        <v>0.37403039999999999</v>
      </c>
      <c r="P7879" s="19">
        <f t="shared" si="1109"/>
        <v>14.622751360000001</v>
      </c>
      <c r="Q7879" s="19">
        <f t="shared" si="1113"/>
        <v>0</v>
      </c>
      <c r="R7879" s="20">
        <f t="shared" si="1110"/>
        <v>0</v>
      </c>
      <c r="S7879" s="20">
        <f t="shared" si="1114"/>
        <v>0</v>
      </c>
      <c r="T7879" s="20">
        <f>IF((T7878+R7879)&lt;0,0,IF((T7878+R7879)&gt;结论【关键目标】!C$28,结论【关键目标】!C$28,T7878+R7879))</f>
        <v>0</v>
      </c>
      <c r="U7879" s="19">
        <f>IF((T7878+R7879)&lt;结论【关键目标】!$C$28,0,(发电量计算【计算逻辑页】!R7879+发电量计算【计算逻辑页】!T7878-结论【关键目标】!$C$28))</f>
        <v>0</v>
      </c>
      <c r="V7879" s="5">
        <f t="shared" si="1111"/>
        <v>0</v>
      </c>
      <c r="W7879" s="5">
        <f t="shared" si="1112"/>
        <v>0</v>
      </c>
      <c r="X7879" s="5">
        <f t="shared" si="1115"/>
        <v>0</v>
      </c>
    </row>
    <row r="7880" spans="1:24" x14ac:dyDescent="0.15">
      <c r="A7880" s="7">
        <v>7879</v>
      </c>
      <c r="B7880" s="7">
        <v>11</v>
      </c>
      <c r="C7880" s="7">
        <v>25</v>
      </c>
      <c r="D7880" s="7">
        <v>7</v>
      </c>
      <c r="E7880" s="7">
        <v>329</v>
      </c>
      <c r="F7880" s="7">
        <v>0</v>
      </c>
      <c r="G7880" s="7">
        <v>0</v>
      </c>
      <c r="H7880" s="7">
        <f t="shared" si="1107"/>
        <v>6</v>
      </c>
      <c r="I7880" s="16">
        <f t="shared" si="1108"/>
        <v>45255</v>
      </c>
      <c r="J7880" s="17">
        <v>0.2407</v>
      </c>
      <c r="K7880" s="18">
        <f>G7880*结论【关键目标】!C$27*0.7735*0.001</f>
        <v>0</v>
      </c>
      <c r="L7880" s="5">
        <v>-28837.992689999999</v>
      </c>
      <c r="M7880" s="5">
        <f>ABS(IF(L7880&lt;=0,L7880/耗电量关键数据!$B$6/1000,L7880/耗电量关键数据!$B$5/1000))</f>
        <v>11.535197076000001</v>
      </c>
      <c r="N7880" s="19">
        <f>耗电量关键数据!$B$14</f>
        <v>1.1688450000000001</v>
      </c>
      <c r="O7880" s="19">
        <f>耗电量关键数据!$B$15</f>
        <v>0.37403039999999999</v>
      </c>
      <c r="P7880" s="19">
        <f t="shared" si="1109"/>
        <v>13.078072476000001</v>
      </c>
      <c r="Q7880" s="19">
        <f t="shared" si="1113"/>
        <v>0</v>
      </c>
      <c r="R7880" s="20">
        <f t="shared" si="1110"/>
        <v>0</v>
      </c>
      <c r="S7880" s="20">
        <f t="shared" si="1114"/>
        <v>0</v>
      </c>
      <c r="T7880" s="20">
        <f>IF((T7879+R7880)&lt;0,0,IF((T7879+R7880)&gt;结论【关键目标】!C$28,结论【关键目标】!C$28,T7879+R7880))</f>
        <v>0</v>
      </c>
      <c r="U7880" s="19">
        <f>IF((T7879+R7880)&lt;结论【关键目标】!$C$28,0,(发电量计算【计算逻辑页】!R7880+发电量计算【计算逻辑页】!T7879-结论【关键目标】!$C$28))</f>
        <v>0</v>
      </c>
      <c r="V7880" s="5">
        <f t="shared" si="1111"/>
        <v>0</v>
      </c>
      <c r="W7880" s="5">
        <f t="shared" si="1112"/>
        <v>0</v>
      </c>
      <c r="X7880" s="5">
        <f t="shared" si="1115"/>
        <v>0</v>
      </c>
    </row>
    <row r="7881" spans="1:24" x14ac:dyDescent="0.15">
      <c r="A7881" s="7">
        <v>7880</v>
      </c>
      <c r="B7881" s="7">
        <v>11</v>
      </c>
      <c r="C7881" s="7">
        <v>25</v>
      </c>
      <c r="D7881" s="7">
        <v>8</v>
      </c>
      <c r="E7881" s="7">
        <v>329</v>
      </c>
      <c r="F7881" s="7">
        <v>-1</v>
      </c>
      <c r="G7881" s="7">
        <v>52.8</v>
      </c>
      <c r="H7881" s="7">
        <f t="shared" si="1107"/>
        <v>6</v>
      </c>
      <c r="I7881" s="16">
        <f t="shared" si="1108"/>
        <v>45255</v>
      </c>
      <c r="J7881" s="17">
        <v>0.70809999999999995</v>
      </c>
      <c r="K7881" s="18">
        <f>G7881*结论【关键目标】!C$27*0.7735*0.001</f>
        <v>4.9008959999999995</v>
      </c>
      <c r="L7881" s="5">
        <v>-26917.226780000001</v>
      </c>
      <c r="M7881" s="5">
        <f>ABS(IF(L7881&lt;=0,L7881/耗电量关键数据!$B$6/1000,L7881/耗电量关键数据!$B$5/1000))</f>
        <v>10.766890712</v>
      </c>
      <c r="N7881" s="19">
        <f>耗电量关键数据!$B$14</f>
        <v>1.1688450000000001</v>
      </c>
      <c r="O7881" s="19">
        <f>耗电量关键数据!$B$15</f>
        <v>0.37403039999999999</v>
      </c>
      <c r="P7881" s="19">
        <f t="shared" si="1109"/>
        <v>12.309766112</v>
      </c>
      <c r="Q7881" s="19">
        <f t="shared" si="1113"/>
        <v>0</v>
      </c>
      <c r="R7881" s="20">
        <f t="shared" si="1110"/>
        <v>4.9008959999999995</v>
      </c>
      <c r="S7881" s="20">
        <f t="shared" si="1114"/>
        <v>0</v>
      </c>
      <c r="T7881" s="20">
        <f>IF((T7880+R7881)&lt;0,0,IF((T7880+R7881)&gt;结论【关键目标】!C$28,结论【关键目标】!C$28,T7880+R7881))</f>
        <v>4.9008959999999995</v>
      </c>
      <c r="U7881" s="19">
        <f>IF((T7880+R7881)&lt;结论【关键目标】!$C$28,0,(发电量计算【计算逻辑页】!R7881+发电量计算【计算逻辑页】!T7880-结论【关键目标】!$C$28))</f>
        <v>0</v>
      </c>
      <c r="V7881" s="5">
        <f t="shared" si="1111"/>
        <v>0</v>
      </c>
      <c r="W7881" s="5">
        <f t="shared" si="1112"/>
        <v>3.4703244575999994</v>
      </c>
      <c r="X7881" s="5">
        <f t="shared" si="1115"/>
        <v>0</v>
      </c>
    </row>
    <row r="7882" spans="1:24" x14ac:dyDescent="0.15">
      <c r="A7882" s="7">
        <v>7881</v>
      </c>
      <c r="B7882" s="7">
        <v>11</v>
      </c>
      <c r="C7882" s="7">
        <v>25</v>
      </c>
      <c r="D7882" s="7">
        <v>9</v>
      </c>
      <c r="E7882" s="7">
        <v>329</v>
      </c>
      <c r="F7882" s="7">
        <v>-0.7</v>
      </c>
      <c r="G7882" s="7">
        <v>133.9</v>
      </c>
      <c r="H7882" s="7">
        <f t="shared" si="1107"/>
        <v>6</v>
      </c>
      <c r="I7882" s="16">
        <f t="shared" si="1108"/>
        <v>45255</v>
      </c>
      <c r="J7882" s="17">
        <v>0.70809999999999995</v>
      </c>
      <c r="K7882" s="18">
        <f>G7882*结论【关键目标】!C$27*0.7735*0.001</f>
        <v>12.428598000000001</v>
      </c>
      <c r="L7882" s="5">
        <v>-21155.98791</v>
      </c>
      <c r="M7882" s="5">
        <f>ABS(IF(L7882&lt;=0,L7882/耗电量关键数据!$B$6/1000,L7882/耗电量关键数据!$B$5/1000))</f>
        <v>8.4623951640000001</v>
      </c>
      <c r="N7882" s="19">
        <f>耗电量关键数据!$B$14</f>
        <v>1.1688450000000001</v>
      </c>
      <c r="O7882" s="19">
        <f>耗电量关键数据!$B$15</f>
        <v>0.37403039999999999</v>
      </c>
      <c r="P7882" s="19">
        <f t="shared" si="1109"/>
        <v>10.005270564000002</v>
      </c>
      <c r="Q7882" s="19">
        <f t="shared" si="1113"/>
        <v>0</v>
      </c>
      <c r="R7882" s="20">
        <f t="shared" si="1110"/>
        <v>12.428598000000001</v>
      </c>
      <c r="S7882" s="20">
        <f t="shared" si="1114"/>
        <v>0</v>
      </c>
      <c r="T7882" s="20">
        <f>IF((T7881+R7882)&lt;0,0,IF((T7881+R7882)&gt;结论【关键目标】!C$28,结论【关键目标】!C$28,T7881+R7882))</f>
        <v>17.329494</v>
      </c>
      <c r="U7882" s="19">
        <f>IF((T7881+R7882)&lt;结论【关键目标】!$C$28,0,(发电量计算【计算逻辑页】!R7882+发电量计算【计算逻辑页】!T7881-结论【关键目标】!$C$28))</f>
        <v>0</v>
      </c>
      <c r="V7882" s="5">
        <f t="shared" si="1111"/>
        <v>0</v>
      </c>
      <c r="W7882" s="5">
        <f t="shared" si="1112"/>
        <v>7.0847320863684011</v>
      </c>
      <c r="X7882" s="5">
        <f t="shared" si="1115"/>
        <v>0</v>
      </c>
    </row>
    <row r="7883" spans="1:24" x14ac:dyDescent="0.15">
      <c r="A7883" s="7">
        <v>7882</v>
      </c>
      <c r="B7883" s="7">
        <v>11</v>
      </c>
      <c r="C7883" s="7">
        <v>25</v>
      </c>
      <c r="D7883" s="7">
        <v>10</v>
      </c>
      <c r="E7883" s="7">
        <v>329</v>
      </c>
      <c r="F7883" s="7">
        <v>2</v>
      </c>
      <c r="G7883" s="7">
        <v>275.8</v>
      </c>
      <c r="H7883" s="7">
        <f t="shared" si="1107"/>
        <v>6</v>
      </c>
      <c r="I7883" s="16">
        <f t="shared" si="1108"/>
        <v>45255</v>
      </c>
      <c r="J7883" s="17">
        <v>0.70809999999999995</v>
      </c>
      <c r="K7883" s="18">
        <f>G7883*结论【关键目标】!C$27*0.7735*0.001</f>
        <v>25.599755999999999</v>
      </c>
      <c r="L7883" s="5">
        <v>-15769.85412</v>
      </c>
      <c r="M7883" s="5">
        <f>ABS(IF(L7883&lt;=0,L7883/耗电量关键数据!$B$6/1000,L7883/耗电量关键数据!$B$5/1000))</f>
        <v>6.3079416479999999</v>
      </c>
      <c r="N7883" s="19">
        <f>耗电量关键数据!$B$14</f>
        <v>1.1688450000000001</v>
      </c>
      <c r="O7883" s="19">
        <f>耗电量关键数据!$B$15</f>
        <v>0.37403039999999999</v>
      </c>
      <c r="P7883" s="19">
        <f t="shared" si="1109"/>
        <v>7.8508170479999997</v>
      </c>
      <c r="Q7883" s="19">
        <f t="shared" si="1113"/>
        <v>0</v>
      </c>
      <c r="R7883" s="20">
        <f t="shared" si="1110"/>
        <v>25.599755999999999</v>
      </c>
      <c r="S7883" s="20">
        <f t="shared" si="1114"/>
        <v>0</v>
      </c>
      <c r="T7883" s="20">
        <f>IF((T7882+R7883)&lt;0,0,IF((T7882+R7883)&gt;结论【关键目标】!C$28,结论【关键目标】!C$28,T7882+R7883))</f>
        <v>22</v>
      </c>
      <c r="U7883" s="19">
        <f>IF((T7882+R7883)&lt;结论【关键目标】!$C$28,0,(发电量计算【计算逻辑页】!R7883+发电量计算【计算逻辑页】!T7882-结论【关键目标】!$C$28))</f>
        <v>20.929249999999996</v>
      </c>
      <c r="V7883" s="5">
        <f t="shared" si="1111"/>
        <v>7.3252374999999983</v>
      </c>
      <c r="W7883" s="5">
        <f t="shared" si="1112"/>
        <v>5.5591635516887994</v>
      </c>
      <c r="X7883" s="5">
        <f t="shared" si="1115"/>
        <v>0</v>
      </c>
    </row>
    <row r="7884" spans="1:24" x14ac:dyDescent="0.15">
      <c r="A7884" s="7">
        <v>7883</v>
      </c>
      <c r="B7884" s="7">
        <v>11</v>
      </c>
      <c r="C7884" s="7">
        <v>25</v>
      </c>
      <c r="D7884" s="7">
        <v>11</v>
      </c>
      <c r="E7884" s="7">
        <v>329</v>
      </c>
      <c r="F7884" s="7">
        <v>4</v>
      </c>
      <c r="G7884" s="7">
        <v>387.9</v>
      </c>
      <c r="H7884" s="7">
        <f t="shared" si="1107"/>
        <v>6</v>
      </c>
      <c r="I7884" s="16">
        <f t="shared" si="1108"/>
        <v>45255</v>
      </c>
      <c r="J7884" s="17">
        <v>1.2267999999999999</v>
      </c>
      <c r="K7884" s="18">
        <f>G7884*结论【关键目标】!C$27*0.7735*0.001</f>
        <v>36.004877999999998</v>
      </c>
      <c r="L7884" s="5">
        <v>-12037.233620000001</v>
      </c>
      <c r="M7884" s="5">
        <f>ABS(IF(L7884&lt;=0,L7884/耗电量关键数据!$B$6/1000,L7884/耗电量关键数据!$B$5/1000))</f>
        <v>4.8148934480000003</v>
      </c>
      <c r="N7884" s="19">
        <f>耗电量关键数据!$B$14</f>
        <v>1.1688450000000001</v>
      </c>
      <c r="O7884" s="19">
        <f>耗电量关键数据!$B$15</f>
        <v>0.37403039999999999</v>
      </c>
      <c r="P7884" s="19">
        <f t="shared" si="1109"/>
        <v>6.3577688480000001</v>
      </c>
      <c r="Q7884" s="19">
        <f t="shared" si="1113"/>
        <v>6.3577688480000001</v>
      </c>
      <c r="R7884" s="20">
        <f t="shared" si="1110"/>
        <v>29.647109151999999</v>
      </c>
      <c r="S7884" s="20">
        <f t="shared" si="1114"/>
        <v>0</v>
      </c>
      <c r="T7884" s="20">
        <f>IF((T7883+R7884)&lt;0,0,IF((T7883+R7884)&gt;结论【关键目标】!C$28,结论【关键目标】!C$28,T7883+R7884))</f>
        <v>22</v>
      </c>
      <c r="U7884" s="19">
        <f>IF((T7883+R7884)&lt;结论【关键目标】!$C$28,0,(发电量计算【计算逻辑页】!R7884+发电量计算【计算逻辑页】!T7883-结论【关键目标】!$C$28))</f>
        <v>29.647109151999999</v>
      </c>
      <c r="V7884" s="5">
        <f t="shared" si="1111"/>
        <v>10.376488203199999</v>
      </c>
      <c r="W7884" s="5">
        <f t="shared" si="1112"/>
        <v>7.7997108227263992</v>
      </c>
      <c r="X7884" s="5">
        <f t="shared" si="1115"/>
        <v>0</v>
      </c>
    </row>
    <row r="7885" spans="1:24" x14ac:dyDescent="0.15">
      <c r="A7885" s="7">
        <v>7884</v>
      </c>
      <c r="B7885" s="7">
        <v>11</v>
      </c>
      <c r="C7885" s="7">
        <v>25</v>
      </c>
      <c r="D7885" s="7">
        <v>12</v>
      </c>
      <c r="E7885" s="7">
        <v>329</v>
      </c>
      <c r="F7885" s="7">
        <v>6</v>
      </c>
      <c r="G7885" s="7">
        <v>459</v>
      </c>
      <c r="H7885" s="7">
        <f t="shared" si="1107"/>
        <v>6</v>
      </c>
      <c r="I7885" s="16">
        <f t="shared" si="1108"/>
        <v>45255</v>
      </c>
      <c r="J7885" s="17">
        <v>1.2267999999999999</v>
      </c>
      <c r="K7885" s="18">
        <f>G7885*结论【关键目标】!C$27*0.7735*0.001</f>
        <v>42.604379999999999</v>
      </c>
      <c r="L7885" s="5">
        <v>-9820.1003660000006</v>
      </c>
      <c r="M7885" s="5">
        <f>ABS(IF(L7885&lt;=0,L7885/耗电量关键数据!$B$6/1000,L7885/耗电量关键数据!$B$5/1000))</f>
        <v>3.9280401464000003</v>
      </c>
      <c r="N7885" s="19">
        <f>耗电量关键数据!$B$14</f>
        <v>1.1688450000000001</v>
      </c>
      <c r="O7885" s="19">
        <f>耗电量关键数据!$B$15</f>
        <v>0.37403039999999999</v>
      </c>
      <c r="P7885" s="19">
        <f t="shared" si="1109"/>
        <v>5.4709155463999997</v>
      </c>
      <c r="Q7885" s="19">
        <f t="shared" si="1113"/>
        <v>5.4709155463999997</v>
      </c>
      <c r="R7885" s="20">
        <f t="shared" si="1110"/>
        <v>37.133464453599998</v>
      </c>
      <c r="S7885" s="20">
        <f t="shared" si="1114"/>
        <v>0</v>
      </c>
      <c r="T7885" s="20">
        <f>IF((T7884+R7885)&lt;0,0,IF((T7884+R7885)&gt;结论【关键目标】!C$28,结论【关键目标】!C$28,T7884+R7885))</f>
        <v>22</v>
      </c>
      <c r="U7885" s="19">
        <f>IF((T7884+R7885)&lt;结论【关键目标】!$C$28,0,(发电量计算【计算逻辑页】!R7885+发电量计算【计算逻辑页】!T7884-结论【关键目标】!$C$28))</f>
        <v>37.133464453599998</v>
      </c>
      <c r="V7885" s="5">
        <f t="shared" si="1111"/>
        <v>12.996712558759999</v>
      </c>
      <c r="W7885" s="5">
        <f t="shared" si="1112"/>
        <v>6.7117191923235193</v>
      </c>
      <c r="X7885" s="5">
        <f t="shared" si="1115"/>
        <v>0</v>
      </c>
    </row>
    <row r="7886" spans="1:24" x14ac:dyDescent="0.15">
      <c r="A7886" s="7">
        <v>7885</v>
      </c>
      <c r="B7886" s="7">
        <v>11</v>
      </c>
      <c r="C7886" s="7">
        <v>25</v>
      </c>
      <c r="D7886" s="7">
        <v>13</v>
      </c>
      <c r="E7886" s="7">
        <v>329</v>
      </c>
      <c r="F7886" s="7">
        <v>7</v>
      </c>
      <c r="G7886" s="7">
        <v>386.9</v>
      </c>
      <c r="H7886" s="7">
        <f t="shared" si="1107"/>
        <v>6</v>
      </c>
      <c r="I7886" s="16">
        <f t="shared" si="1108"/>
        <v>45255</v>
      </c>
      <c r="J7886" s="17">
        <v>1.2267999999999999</v>
      </c>
      <c r="K7886" s="18">
        <f>G7886*结论【关键目标】!C$27*0.7735*0.001</f>
        <v>35.912057999999995</v>
      </c>
      <c r="L7886" s="5">
        <v>-8973.8459710000006</v>
      </c>
      <c r="M7886" s="5">
        <f>ABS(IF(L7886&lt;=0,L7886/耗电量关键数据!$B$6/1000,L7886/耗电量关键数据!$B$5/1000))</f>
        <v>3.5895383884000003</v>
      </c>
      <c r="N7886" s="19">
        <f>耗电量关键数据!$B$14</f>
        <v>1.1688450000000001</v>
      </c>
      <c r="O7886" s="19">
        <f>耗电量关键数据!$B$15</f>
        <v>0.37403039999999999</v>
      </c>
      <c r="P7886" s="19">
        <f t="shared" si="1109"/>
        <v>5.1324137884000001</v>
      </c>
      <c r="Q7886" s="19">
        <f t="shared" si="1113"/>
        <v>5.1324137884000001</v>
      </c>
      <c r="R7886" s="20">
        <f t="shared" si="1110"/>
        <v>30.779644211599994</v>
      </c>
      <c r="S7886" s="20">
        <f t="shared" si="1114"/>
        <v>0</v>
      </c>
      <c r="T7886" s="20">
        <f>IF((T7885+R7886)&lt;0,0,IF((T7885+R7886)&gt;结论【关键目标】!C$28,结论【关键目标】!C$28,T7885+R7886))</f>
        <v>22</v>
      </c>
      <c r="U7886" s="19">
        <f>IF((T7885+R7886)&lt;结论【关键目标】!$C$28,0,(发电量计算【计算逻辑页】!R7886+发电量计算【计算逻辑页】!T7885-结论【关键目标】!$C$28))</f>
        <v>30.779644211599994</v>
      </c>
      <c r="V7886" s="5">
        <f t="shared" si="1111"/>
        <v>10.772875474059997</v>
      </c>
      <c r="W7886" s="5">
        <f t="shared" si="1112"/>
        <v>6.2964452356091192</v>
      </c>
      <c r="X7886" s="5">
        <f t="shared" si="1115"/>
        <v>0</v>
      </c>
    </row>
    <row r="7887" spans="1:24" x14ac:dyDescent="0.15">
      <c r="A7887" s="7">
        <v>7886</v>
      </c>
      <c r="B7887" s="7">
        <v>11</v>
      </c>
      <c r="C7887" s="7">
        <v>25</v>
      </c>
      <c r="D7887" s="7">
        <v>14</v>
      </c>
      <c r="E7887" s="7">
        <v>329</v>
      </c>
      <c r="F7887" s="7">
        <v>8</v>
      </c>
      <c r="G7887" s="7">
        <v>309.3</v>
      </c>
      <c r="H7887" s="7">
        <f t="shared" si="1107"/>
        <v>6</v>
      </c>
      <c r="I7887" s="16">
        <f t="shared" si="1108"/>
        <v>45255</v>
      </c>
      <c r="J7887" s="17">
        <v>1.2267999999999999</v>
      </c>
      <c r="K7887" s="18">
        <f>G7887*结论【关键目标】!C$27*0.7735*0.001</f>
        <v>28.709226000000001</v>
      </c>
      <c r="L7887" s="5">
        <v>-10530.249110000001</v>
      </c>
      <c r="M7887" s="5">
        <f>ABS(IF(L7887&lt;=0,L7887/耗电量关键数据!$B$6/1000,L7887/耗电量关键数据!$B$5/1000))</f>
        <v>4.2120996440000003</v>
      </c>
      <c r="N7887" s="19">
        <f>耗电量关键数据!$B$14</f>
        <v>1.1688450000000001</v>
      </c>
      <c r="O7887" s="19">
        <f>耗电量关键数据!$B$15</f>
        <v>0.37403039999999999</v>
      </c>
      <c r="P7887" s="19">
        <f t="shared" si="1109"/>
        <v>5.754975044</v>
      </c>
      <c r="Q7887" s="19">
        <f t="shared" si="1113"/>
        <v>5.754975044</v>
      </c>
      <c r="R7887" s="20">
        <f t="shared" si="1110"/>
        <v>22.954250956000003</v>
      </c>
      <c r="S7887" s="20">
        <f t="shared" si="1114"/>
        <v>0</v>
      </c>
      <c r="T7887" s="20">
        <f>IF((T7886+R7887)&lt;0,0,IF((T7886+R7887)&gt;结论【关键目标】!C$28,结论【关键目标】!C$28,T7886+R7887))</f>
        <v>22</v>
      </c>
      <c r="U7887" s="19">
        <f>IF((T7886+R7887)&lt;结论【关键目标】!$C$28,0,(发电量计算【计算逻辑页】!R7887+发电量计算【计算逻辑页】!T7886-结论【关键目标】!$C$28))</f>
        <v>22.954250956000003</v>
      </c>
      <c r="V7887" s="5">
        <f t="shared" si="1111"/>
        <v>8.0339878346000013</v>
      </c>
      <c r="W7887" s="5">
        <f t="shared" si="1112"/>
        <v>7.0602033839791991</v>
      </c>
      <c r="X7887" s="5">
        <f t="shared" si="1115"/>
        <v>0</v>
      </c>
    </row>
    <row r="7888" spans="1:24" x14ac:dyDescent="0.15">
      <c r="A7888" s="7">
        <v>7887</v>
      </c>
      <c r="B7888" s="7">
        <v>11</v>
      </c>
      <c r="C7888" s="7">
        <v>25</v>
      </c>
      <c r="D7888" s="7">
        <v>15</v>
      </c>
      <c r="E7888" s="7">
        <v>329</v>
      </c>
      <c r="F7888" s="7">
        <v>8.4</v>
      </c>
      <c r="G7888" s="7">
        <v>188.6</v>
      </c>
      <c r="H7888" s="7">
        <f t="shared" si="1107"/>
        <v>6</v>
      </c>
      <c r="I7888" s="16">
        <f t="shared" si="1108"/>
        <v>45255</v>
      </c>
      <c r="J7888" s="17">
        <v>1.2267999999999999</v>
      </c>
      <c r="K7888" s="18">
        <f>G7888*结论【关键目标】!C$27*0.7735*0.001</f>
        <v>17.505852000000001</v>
      </c>
      <c r="L7888" s="5">
        <v>-14723.0227</v>
      </c>
      <c r="M7888" s="5">
        <f>ABS(IF(L7888&lt;=0,L7888/耗电量关键数据!$B$6/1000,L7888/耗电量关键数据!$B$5/1000))</f>
        <v>5.8892090799999997</v>
      </c>
      <c r="N7888" s="19">
        <f>耗电量关键数据!$B$14</f>
        <v>1.1688450000000001</v>
      </c>
      <c r="O7888" s="19">
        <f>耗电量关键数据!$B$15</f>
        <v>0.37403039999999999</v>
      </c>
      <c r="P7888" s="19">
        <f t="shared" si="1109"/>
        <v>7.4320844799999994</v>
      </c>
      <c r="Q7888" s="19">
        <f t="shared" si="1113"/>
        <v>7.4320844799999994</v>
      </c>
      <c r="R7888" s="20">
        <f t="shared" si="1110"/>
        <v>10.073767520000001</v>
      </c>
      <c r="S7888" s="20">
        <f t="shared" si="1114"/>
        <v>0</v>
      </c>
      <c r="T7888" s="20">
        <f>IF((T7887+R7888)&lt;0,0,IF((T7887+R7888)&gt;结论【关键目标】!C$28,结论【关键目标】!C$28,T7887+R7888))</f>
        <v>22</v>
      </c>
      <c r="U7888" s="19">
        <f>IF((T7887+R7888)&lt;结论【关键目标】!$C$28,0,(发电量计算【计算逻辑页】!R7888+发电量计算【计算逻辑页】!T7887-结论【关键目标】!$C$28))</f>
        <v>10.073767520000004</v>
      </c>
      <c r="V7888" s="5">
        <f t="shared" si="1111"/>
        <v>3.5258186320000013</v>
      </c>
      <c r="W7888" s="5">
        <f t="shared" si="1112"/>
        <v>9.1176812400639982</v>
      </c>
      <c r="X7888" s="5">
        <f t="shared" si="1115"/>
        <v>0</v>
      </c>
    </row>
    <row r="7889" spans="1:24" x14ac:dyDescent="0.15">
      <c r="A7889" s="7">
        <v>7888</v>
      </c>
      <c r="B7889" s="7">
        <v>11</v>
      </c>
      <c r="C7889" s="7">
        <v>25</v>
      </c>
      <c r="D7889" s="7">
        <v>16</v>
      </c>
      <c r="E7889" s="7">
        <v>329</v>
      </c>
      <c r="F7889" s="7">
        <v>9</v>
      </c>
      <c r="G7889" s="7">
        <v>43.3</v>
      </c>
      <c r="H7889" s="7">
        <f t="shared" si="1107"/>
        <v>6</v>
      </c>
      <c r="I7889" s="16">
        <f t="shared" si="1108"/>
        <v>45255</v>
      </c>
      <c r="J7889" s="17">
        <v>0.70809999999999995</v>
      </c>
      <c r="K7889" s="18">
        <f>G7889*结论【关键目标】!C$27*0.7735*0.001</f>
        <v>4.0191059999999998</v>
      </c>
      <c r="L7889" s="5">
        <v>-20855.704399999999</v>
      </c>
      <c r="M7889" s="5">
        <f>ABS(IF(L7889&lt;=0,L7889/耗电量关键数据!$B$6/1000,L7889/耗电量关键数据!$B$5/1000))</f>
        <v>8.3422817600000005</v>
      </c>
      <c r="N7889" s="19">
        <f>耗电量关键数据!$B$14</f>
        <v>1.1688450000000001</v>
      </c>
      <c r="O7889" s="19">
        <f>耗电量关键数据!$B$15</f>
        <v>0.37403039999999999</v>
      </c>
      <c r="P7889" s="19">
        <f t="shared" si="1109"/>
        <v>9.8851571600000003</v>
      </c>
      <c r="Q7889" s="19">
        <f t="shared" si="1113"/>
        <v>0</v>
      </c>
      <c r="R7889" s="20">
        <f t="shared" si="1110"/>
        <v>4.0191059999999998</v>
      </c>
      <c r="S7889" s="20">
        <f t="shared" si="1114"/>
        <v>0</v>
      </c>
      <c r="T7889" s="20">
        <f>IF((T7888+R7889)&lt;0,0,IF((T7888+R7889)&gt;结论【关键目标】!C$28,结论【关键目标】!C$28,T7888+R7889))</f>
        <v>22</v>
      </c>
      <c r="U7889" s="19">
        <f>IF((T7888+R7889)&lt;结论【关键目标】!$C$28,0,(发电量计算【计算逻辑页】!R7889+发电量计算【计算逻辑页】!T7888-结论【关键目标】!$C$28))</f>
        <v>4.0191060000000007</v>
      </c>
      <c r="V7889" s="5">
        <f t="shared" si="1111"/>
        <v>1.4066871000000001</v>
      </c>
      <c r="W7889" s="5">
        <f t="shared" si="1112"/>
        <v>2.8459289585999996</v>
      </c>
      <c r="X7889" s="5">
        <f t="shared" si="1115"/>
        <v>0</v>
      </c>
    </row>
    <row r="7890" spans="1:24" x14ac:dyDescent="0.15">
      <c r="A7890" s="7">
        <v>7889</v>
      </c>
      <c r="B7890" s="7">
        <v>11</v>
      </c>
      <c r="C7890" s="7">
        <v>25</v>
      </c>
      <c r="D7890" s="7">
        <v>17</v>
      </c>
      <c r="E7890" s="7">
        <v>329</v>
      </c>
      <c r="F7890" s="7">
        <v>7</v>
      </c>
      <c r="G7890" s="7">
        <v>0</v>
      </c>
      <c r="H7890" s="7">
        <f t="shared" si="1107"/>
        <v>6</v>
      </c>
      <c r="I7890" s="16">
        <f t="shared" si="1108"/>
        <v>45255</v>
      </c>
      <c r="J7890" s="17">
        <v>0.70809999999999995</v>
      </c>
      <c r="K7890" s="18">
        <f>G7890*结论【关键目标】!C$27*0.7735*0.001</f>
        <v>0</v>
      </c>
      <c r="L7890" s="5">
        <v>-24847.119309999998</v>
      </c>
      <c r="M7890" s="5">
        <f>ABS(IF(L7890&lt;=0,L7890/耗电量关键数据!$B$6/1000,L7890/耗电量关键数据!$B$5/1000))</f>
        <v>9.9388477239999986</v>
      </c>
      <c r="N7890" s="19">
        <f>耗电量关键数据!$B$14</f>
        <v>1.1688450000000001</v>
      </c>
      <c r="O7890" s="19">
        <f>耗电量关键数据!$B$15</f>
        <v>0.37403039999999999</v>
      </c>
      <c r="P7890" s="19">
        <f t="shared" si="1109"/>
        <v>11.481723124</v>
      </c>
      <c r="Q7890" s="19">
        <f t="shared" si="1113"/>
        <v>0</v>
      </c>
      <c r="R7890" s="20">
        <f t="shared" si="1110"/>
        <v>0</v>
      </c>
      <c r="S7890" s="20">
        <f t="shared" si="1114"/>
        <v>0</v>
      </c>
      <c r="T7890" s="20">
        <f>IF((T7889+R7890)&lt;0,0,IF((T7889+R7890)&gt;结论【关键目标】!C$28,结论【关键目标】!C$28,T7889+R7890))</f>
        <v>22</v>
      </c>
      <c r="U7890" s="19">
        <f>IF((T7889+R7890)&lt;结论【关键目标】!$C$28,0,(发电量计算【计算逻辑页】!R7890+发电量计算【计算逻辑页】!T7889-结论【关键目标】!$C$28))</f>
        <v>0</v>
      </c>
      <c r="V7890" s="5">
        <f t="shared" si="1111"/>
        <v>0</v>
      </c>
      <c r="W7890" s="5">
        <f t="shared" si="1112"/>
        <v>0</v>
      </c>
      <c r="X7890" s="5">
        <f t="shared" si="1115"/>
        <v>0</v>
      </c>
    </row>
    <row r="7891" spans="1:24" x14ac:dyDescent="0.15">
      <c r="A7891" s="7">
        <v>7890</v>
      </c>
      <c r="B7891" s="7">
        <v>11</v>
      </c>
      <c r="C7891" s="7">
        <v>25</v>
      </c>
      <c r="D7891" s="7">
        <v>18</v>
      </c>
      <c r="E7891" s="7">
        <v>329</v>
      </c>
      <c r="F7891" s="7">
        <v>7.1</v>
      </c>
      <c r="G7891" s="7">
        <v>0</v>
      </c>
      <c r="H7891" s="7">
        <f t="shared" si="1107"/>
        <v>6</v>
      </c>
      <c r="I7891" s="16">
        <f t="shared" si="1108"/>
        <v>45255</v>
      </c>
      <c r="J7891" s="17">
        <v>0.70809999999999995</v>
      </c>
      <c r="K7891" s="18">
        <f>G7891*结论【关键目标】!C$27*0.7735*0.001</f>
        <v>0</v>
      </c>
      <c r="L7891" s="5">
        <v>-26080.092120000001</v>
      </c>
      <c r="M7891" s="5">
        <f>ABS(IF(L7891&lt;=0,L7891/耗电量关键数据!$B$6/1000,L7891/耗电量关键数据!$B$5/1000))</f>
        <v>10.432036847999999</v>
      </c>
      <c r="N7891" s="19">
        <f>耗电量关键数据!$B$14</f>
        <v>1.1688450000000001</v>
      </c>
      <c r="O7891" s="19">
        <f>耗电量关键数据!$B$15</f>
        <v>0.37403039999999999</v>
      </c>
      <c r="P7891" s="19">
        <f t="shared" si="1109"/>
        <v>11.974912248000001</v>
      </c>
      <c r="Q7891" s="19">
        <f t="shared" si="1113"/>
        <v>0</v>
      </c>
      <c r="R7891" s="20">
        <f t="shared" si="1110"/>
        <v>0</v>
      </c>
      <c r="S7891" s="20">
        <f t="shared" si="1114"/>
        <v>0</v>
      </c>
      <c r="T7891" s="20">
        <f>IF((T7890+R7891)&lt;0,0,IF((T7890+R7891)&gt;结论【关键目标】!C$28,结论【关键目标】!C$28,T7890+R7891))</f>
        <v>22</v>
      </c>
      <c r="U7891" s="19">
        <f>IF((T7890+R7891)&lt;结论【关键目标】!$C$28,0,(发电量计算【计算逻辑页】!R7891+发电量计算【计算逻辑页】!T7890-结论【关键目标】!$C$28))</f>
        <v>0</v>
      </c>
      <c r="V7891" s="5">
        <f t="shared" si="1111"/>
        <v>0</v>
      </c>
      <c r="W7891" s="5">
        <f t="shared" si="1112"/>
        <v>0</v>
      </c>
      <c r="X7891" s="5">
        <f t="shared" si="1115"/>
        <v>0</v>
      </c>
    </row>
    <row r="7892" spans="1:24" x14ac:dyDescent="0.15">
      <c r="A7892" s="7">
        <v>7891</v>
      </c>
      <c r="B7892" s="7">
        <v>11</v>
      </c>
      <c r="C7892" s="7">
        <v>25</v>
      </c>
      <c r="D7892" s="7">
        <v>19</v>
      </c>
      <c r="E7892" s="7">
        <v>329</v>
      </c>
      <c r="F7892" s="7">
        <v>6.1</v>
      </c>
      <c r="G7892" s="7">
        <v>0</v>
      </c>
      <c r="H7892" s="7">
        <f t="shared" si="1107"/>
        <v>6</v>
      </c>
      <c r="I7892" s="16">
        <f t="shared" si="1108"/>
        <v>45255</v>
      </c>
      <c r="J7892" s="17">
        <v>1.2267999999999999</v>
      </c>
      <c r="K7892" s="18">
        <f>G7892*结论【关键目标】!C$27*0.7735*0.001</f>
        <v>0</v>
      </c>
      <c r="L7892" s="5">
        <v>-25242.410400000001</v>
      </c>
      <c r="M7892" s="5">
        <f>ABS(IF(L7892&lt;=0,L7892/耗电量关键数据!$B$6/1000,L7892/耗电量关键数据!$B$5/1000))</f>
        <v>10.096964159999999</v>
      </c>
      <c r="N7892" s="19">
        <f>耗电量关键数据!$B$14</f>
        <v>1.1688450000000001</v>
      </c>
      <c r="O7892" s="19">
        <f>耗电量关键数据!$B$15</f>
        <v>0.37403039999999999</v>
      </c>
      <c r="P7892" s="19">
        <f t="shared" si="1109"/>
        <v>11.63983956</v>
      </c>
      <c r="Q7892" s="19">
        <f t="shared" si="1113"/>
        <v>11.63983956</v>
      </c>
      <c r="R7892" s="20">
        <f t="shared" si="1110"/>
        <v>-11.63983956</v>
      </c>
      <c r="S7892" s="20">
        <f t="shared" si="1114"/>
        <v>11.63983956</v>
      </c>
      <c r="T7892" s="20">
        <f>IF((T7891+R7892)&lt;0,0,IF((T7891+R7892)&gt;结论【关键目标】!C$28,结论【关键目标】!C$28,T7891+R7892))</f>
        <v>10.36016044</v>
      </c>
      <c r="U7892" s="19">
        <f>IF((T7891+R7892)&lt;结论【关键目标】!$C$28,0,(发电量计算【计算逻辑页】!R7892+发电量计算【计算逻辑页】!T7891-结论【关键目标】!$C$28))</f>
        <v>0</v>
      </c>
      <c r="V7892" s="5">
        <f t="shared" si="1111"/>
        <v>0</v>
      </c>
      <c r="W7892" s="5">
        <f t="shared" si="1112"/>
        <v>0</v>
      </c>
      <c r="X7892" s="5">
        <f t="shared" si="1115"/>
        <v>9.0837886737919984</v>
      </c>
    </row>
    <row r="7893" spans="1:24" x14ac:dyDescent="0.15">
      <c r="A7893" s="7">
        <v>7892</v>
      </c>
      <c r="B7893" s="7">
        <v>11</v>
      </c>
      <c r="C7893" s="7">
        <v>25</v>
      </c>
      <c r="D7893" s="7">
        <v>20</v>
      </c>
      <c r="E7893" s="7">
        <v>329</v>
      </c>
      <c r="F7893" s="7">
        <v>5</v>
      </c>
      <c r="G7893" s="7">
        <v>0</v>
      </c>
      <c r="H7893" s="7">
        <f t="shared" si="1107"/>
        <v>6</v>
      </c>
      <c r="I7893" s="16">
        <f t="shared" si="1108"/>
        <v>45255</v>
      </c>
      <c r="J7893" s="17">
        <v>1.2267999999999999</v>
      </c>
      <c r="K7893" s="18">
        <f>G7893*结论【关键目标】!C$27*0.7735*0.001</f>
        <v>0</v>
      </c>
      <c r="L7893" s="5">
        <v>-26792.382969999999</v>
      </c>
      <c r="M7893" s="5">
        <f>ABS(IF(L7893&lt;=0,L7893/耗电量关键数据!$B$6/1000,L7893/耗电量关键数据!$B$5/1000))</f>
        <v>10.716953188</v>
      </c>
      <c r="N7893" s="19">
        <f>耗电量关键数据!$B$14</f>
        <v>1.1688450000000001</v>
      </c>
      <c r="O7893" s="19">
        <f>耗电量关键数据!$B$15</f>
        <v>0.37403039999999999</v>
      </c>
      <c r="P7893" s="19">
        <f t="shared" si="1109"/>
        <v>12.259828588</v>
      </c>
      <c r="Q7893" s="19">
        <f t="shared" si="1113"/>
        <v>12.259828588</v>
      </c>
      <c r="R7893" s="20">
        <f t="shared" si="1110"/>
        <v>-12.259828588</v>
      </c>
      <c r="S7893" s="20">
        <f t="shared" si="1114"/>
        <v>12.259828588</v>
      </c>
      <c r="T7893" s="20">
        <f>IF((T7892+R7893)&lt;0,0,IF((T7892+R7893)&gt;结论【关键目标】!C$28,结论【关键目标】!C$28,T7892+R7893))</f>
        <v>0</v>
      </c>
      <c r="U7893" s="19">
        <f>IF((T7892+R7893)&lt;结论【关键目标】!$C$28,0,(发电量计算【计算逻辑页】!R7893+发电量计算【计算逻辑页】!T7892-结论【关键目标】!$C$28))</f>
        <v>0</v>
      </c>
      <c r="V7893" s="5">
        <f t="shared" si="1111"/>
        <v>0</v>
      </c>
      <c r="W7893" s="5">
        <f t="shared" si="1112"/>
        <v>0</v>
      </c>
      <c r="X7893" s="5">
        <f t="shared" si="1115"/>
        <v>0</v>
      </c>
    </row>
    <row r="7894" spans="1:24" x14ac:dyDescent="0.15">
      <c r="A7894" s="7">
        <v>7893</v>
      </c>
      <c r="B7894" s="7">
        <v>11</v>
      </c>
      <c r="C7894" s="7">
        <v>25</v>
      </c>
      <c r="D7894" s="7">
        <v>21</v>
      </c>
      <c r="E7894" s="7">
        <v>329</v>
      </c>
      <c r="F7894" s="7">
        <v>3.7</v>
      </c>
      <c r="G7894" s="7">
        <v>0</v>
      </c>
      <c r="H7894" s="7">
        <f t="shared" si="1107"/>
        <v>6</v>
      </c>
      <c r="I7894" s="16">
        <f t="shared" si="1108"/>
        <v>45255</v>
      </c>
      <c r="J7894" s="17">
        <v>1.2267999999999999</v>
      </c>
      <c r="K7894" s="18">
        <f>G7894*结论【关键目标】!C$27*0.7735*0.001</f>
        <v>0</v>
      </c>
      <c r="L7894" s="5">
        <v>-27899.506229999999</v>
      </c>
      <c r="M7894" s="5">
        <f>ABS(IF(L7894&lt;=0,L7894/耗电量关键数据!$B$6/1000,L7894/耗电量关键数据!$B$5/1000))</f>
        <v>11.159802491999999</v>
      </c>
      <c r="N7894" s="19">
        <f>耗电量关键数据!$B$14</f>
        <v>1.1688450000000001</v>
      </c>
      <c r="O7894" s="19">
        <f>耗电量关键数据!$B$15</f>
        <v>0.37403039999999999</v>
      </c>
      <c r="P7894" s="19">
        <f t="shared" si="1109"/>
        <v>12.702677891999999</v>
      </c>
      <c r="Q7894" s="19">
        <f t="shared" si="1113"/>
        <v>12.702677891999999</v>
      </c>
      <c r="R7894" s="20">
        <f t="shared" si="1110"/>
        <v>-12.702677891999999</v>
      </c>
      <c r="S7894" s="20">
        <f t="shared" si="1114"/>
        <v>12.702677891999999</v>
      </c>
      <c r="T7894" s="20">
        <f>IF((T7893+R7894)&lt;0,0,IF((T7893+R7894)&gt;结论【关键目标】!C$28,结论【关键目标】!C$28,T7893+R7894))</f>
        <v>0</v>
      </c>
      <c r="U7894" s="19">
        <f>IF((T7893+R7894)&lt;结论【关键目标】!$C$28,0,(发电量计算【计算逻辑页】!R7894+发电量计算【计算逻辑页】!T7893-结论【关键目标】!$C$28))</f>
        <v>0</v>
      </c>
      <c r="V7894" s="5">
        <f t="shared" si="1111"/>
        <v>0</v>
      </c>
      <c r="W7894" s="5">
        <f t="shared" si="1112"/>
        <v>0</v>
      </c>
      <c r="X7894" s="5">
        <f t="shared" si="1115"/>
        <v>0</v>
      </c>
    </row>
    <row r="7895" spans="1:24" x14ac:dyDescent="0.15">
      <c r="A7895" s="7">
        <v>7894</v>
      </c>
      <c r="B7895" s="7">
        <v>11</v>
      </c>
      <c r="C7895" s="7">
        <v>25</v>
      </c>
      <c r="D7895" s="7">
        <v>22</v>
      </c>
      <c r="E7895" s="7">
        <v>329</v>
      </c>
      <c r="F7895" s="7">
        <v>2</v>
      </c>
      <c r="G7895" s="7">
        <v>0</v>
      </c>
      <c r="H7895" s="7">
        <f t="shared" si="1107"/>
        <v>6</v>
      </c>
      <c r="I7895" s="16">
        <f t="shared" si="1108"/>
        <v>45255</v>
      </c>
      <c r="J7895" s="17">
        <v>0.70809999999999995</v>
      </c>
      <c r="K7895" s="18">
        <f>G7895*结论【关键目标】!C$27*0.7735*0.001</f>
        <v>0</v>
      </c>
      <c r="L7895" s="5">
        <v>-28549.728739999999</v>
      </c>
      <c r="M7895" s="5">
        <f>ABS(IF(L7895&lt;=0,L7895/耗电量关键数据!$B$6/1000,L7895/耗电量关键数据!$B$5/1000))</f>
        <v>11.419891496</v>
      </c>
      <c r="N7895" s="19">
        <f>耗电量关键数据!$B$14</f>
        <v>1.1688450000000001</v>
      </c>
      <c r="O7895" s="19">
        <f>耗电量关键数据!$B$15</f>
        <v>0.37403039999999999</v>
      </c>
      <c r="P7895" s="19">
        <f t="shared" si="1109"/>
        <v>12.962766896</v>
      </c>
      <c r="Q7895" s="19">
        <f t="shared" si="1113"/>
        <v>0</v>
      </c>
      <c r="R7895" s="20">
        <f t="shared" si="1110"/>
        <v>0</v>
      </c>
      <c r="S7895" s="20">
        <f t="shared" si="1114"/>
        <v>0</v>
      </c>
      <c r="T7895" s="20">
        <f>IF((T7894+R7895)&lt;0,0,IF((T7894+R7895)&gt;结论【关键目标】!C$28,结论【关键目标】!C$28,T7894+R7895))</f>
        <v>0</v>
      </c>
      <c r="U7895" s="19">
        <f>IF((T7894+R7895)&lt;结论【关键目标】!$C$28,0,(发电量计算【计算逻辑页】!R7895+发电量计算【计算逻辑页】!T7894-结论【关键目标】!$C$28))</f>
        <v>0</v>
      </c>
      <c r="V7895" s="5">
        <f t="shared" si="1111"/>
        <v>0</v>
      </c>
      <c r="W7895" s="5">
        <f t="shared" si="1112"/>
        <v>0</v>
      </c>
      <c r="X7895" s="5">
        <f t="shared" si="1115"/>
        <v>0</v>
      </c>
    </row>
    <row r="7896" spans="1:24" x14ac:dyDescent="0.15">
      <c r="A7896" s="7">
        <v>7895</v>
      </c>
      <c r="B7896" s="7">
        <v>11</v>
      </c>
      <c r="C7896" s="7">
        <v>25</v>
      </c>
      <c r="D7896" s="7">
        <v>23</v>
      </c>
      <c r="E7896" s="7">
        <v>329</v>
      </c>
      <c r="F7896" s="7">
        <v>2</v>
      </c>
      <c r="G7896" s="7">
        <v>0</v>
      </c>
      <c r="H7896" s="7">
        <f t="shared" si="1107"/>
        <v>6</v>
      </c>
      <c r="I7896" s="16">
        <f t="shared" si="1108"/>
        <v>45255</v>
      </c>
      <c r="J7896" s="17">
        <v>0.70809999999999995</v>
      </c>
      <c r="K7896" s="18">
        <f>G7896*结论【关键目标】!C$27*0.7735*0.001</f>
        <v>0</v>
      </c>
      <c r="L7896" s="5">
        <v>-29421.476190000001</v>
      </c>
      <c r="M7896" s="5">
        <f>ABS(IF(L7896&lt;=0,L7896/耗电量关键数据!$B$6/1000,L7896/耗电量关键数据!$B$5/1000))</f>
        <v>11.768590476000002</v>
      </c>
      <c r="N7896" s="19">
        <f>耗电量关键数据!$B$14</f>
        <v>1.1688450000000001</v>
      </c>
      <c r="O7896" s="19">
        <f>耗电量关键数据!$B$15</f>
        <v>0.37403039999999999</v>
      </c>
      <c r="P7896" s="19">
        <f t="shared" si="1109"/>
        <v>13.311465876000002</v>
      </c>
      <c r="Q7896" s="19">
        <f t="shared" si="1113"/>
        <v>0</v>
      </c>
      <c r="R7896" s="20">
        <f t="shared" si="1110"/>
        <v>0</v>
      </c>
      <c r="S7896" s="20">
        <f t="shared" si="1114"/>
        <v>0</v>
      </c>
      <c r="T7896" s="20">
        <f>IF((T7895+R7896)&lt;0,0,IF((T7895+R7896)&gt;结论【关键目标】!C$28,结论【关键目标】!C$28,T7895+R7896))</f>
        <v>0</v>
      </c>
      <c r="U7896" s="19">
        <f>IF((T7895+R7896)&lt;结论【关键目标】!$C$28,0,(发电量计算【计算逻辑页】!R7896+发电量计算【计算逻辑页】!T7895-结论【关键目标】!$C$28))</f>
        <v>0</v>
      </c>
      <c r="V7896" s="5">
        <f t="shared" si="1111"/>
        <v>0</v>
      </c>
      <c r="W7896" s="5">
        <f t="shared" si="1112"/>
        <v>0</v>
      </c>
      <c r="X7896" s="5">
        <f t="shared" si="1115"/>
        <v>0</v>
      </c>
    </row>
    <row r="7897" spans="1:24" x14ac:dyDescent="0.15">
      <c r="A7897" s="7">
        <v>7896</v>
      </c>
      <c r="B7897" s="7">
        <v>11</v>
      </c>
      <c r="C7897" s="7">
        <v>25</v>
      </c>
      <c r="D7897" s="7">
        <v>24</v>
      </c>
      <c r="E7897" s="7">
        <v>329</v>
      </c>
      <c r="F7897" s="7">
        <v>3</v>
      </c>
      <c r="G7897" s="7">
        <v>0</v>
      </c>
      <c r="H7897" s="7">
        <f t="shared" si="1107"/>
        <v>6</v>
      </c>
      <c r="I7897" s="16">
        <f t="shared" si="1108"/>
        <v>45255</v>
      </c>
      <c r="J7897" s="17">
        <v>0.2407</v>
      </c>
      <c r="K7897" s="18">
        <f>G7897*结论【关键目标】!C$27*0.7735*0.001</f>
        <v>0</v>
      </c>
      <c r="L7897" s="5">
        <v>-30293.22363</v>
      </c>
      <c r="M7897" s="5">
        <f>ABS(IF(L7897&lt;=0,L7897/耗电量关键数据!$B$6/1000,L7897/耗电量关键数据!$B$5/1000))</f>
        <v>12.117289452000001</v>
      </c>
      <c r="N7897" s="19">
        <f>耗电量关键数据!$B$14</f>
        <v>1.1688450000000001</v>
      </c>
      <c r="O7897" s="19">
        <f>耗电量关键数据!$B$15</f>
        <v>0.37403039999999999</v>
      </c>
      <c r="P7897" s="19">
        <f t="shared" si="1109"/>
        <v>13.660164852000003</v>
      </c>
      <c r="Q7897" s="19">
        <f t="shared" si="1113"/>
        <v>0</v>
      </c>
      <c r="R7897" s="20">
        <f t="shared" si="1110"/>
        <v>0</v>
      </c>
      <c r="S7897" s="20">
        <f t="shared" si="1114"/>
        <v>0</v>
      </c>
      <c r="T7897" s="20">
        <f>IF((T7896+R7897)&lt;0,0,IF((T7896+R7897)&gt;结论【关键目标】!C$28,结论【关键目标】!C$28,T7896+R7897))</f>
        <v>0</v>
      </c>
      <c r="U7897" s="19">
        <f>IF((T7896+R7897)&lt;结论【关键目标】!$C$28,0,(发电量计算【计算逻辑页】!R7897+发电量计算【计算逻辑页】!T7896-结论【关键目标】!$C$28))</f>
        <v>0</v>
      </c>
      <c r="V7897" s="5">
        <f t="shared" si="1111"/>
        <v>0</v>
      </c>
      <c r="W7897" s="5">
        <f t="shared" si="1112"/>
        <v>0</v>
      </c>
      <c r="X7897" s="5">
        <f t="shared" si="1115"/>
        <v>0</v>
      </c>
    </row>
    <row r="7898" spans="1:24" x14ac:dyDescent="0.15">
      <c r="A7898" s="7">
        <v>7897</v>
      </c>
      <c r="B7898" s="7">
        <v>11</v>
      </c>
      <c r="C7898" s="7">
        <v>26</v>
      </c>
      <c r="D7898" s="7">
        <v>1</v>
      </c>
      <c r="E7898" s="7">
        <v>330</v>
      </c>
      <c r="F7898" s="7">
        <v>3</v>
      </c>
      <c r="G7898" s="7">
        <v>0</v>
      </c>
      <c r="H7898" s="7">
        <f t="shared" si="1107"/>
        <v>7</v>
      </c>
      <c r="I7898" s="16">
        <f t="shared" si="1108"/>
        <v>45256</v>
      </c>
      <c r="J7898" s="17">
        <v>0.2407</v>
      </c>
      <c r="K7898" s="18">
        <f>G7898*结论【关键目标】!C$27*0.7735*0.001</f>
        <v>0</v>
      </c>
      <c r="L7898" s="5">
        <v>-31164.97107</v>
      </c>
      <c r="M7898" s="5">
        <f>ABS(IF(L7898&lt;=0,L7898/耗电量关键数据!$B$6/1000,L7898/耗电量关键数据!$B$5/1000))</f>
        <v>12.465988428000001</v>
      </c>
      <c r="N7898" s="19">
        <f>耗电量关键数据!$B$14</f>
        <v>1.1688450000000001</v>
      </c>
      <c r="O7898" s="19">
        <f>耗电量关键数据!$B$15</f>
        <v>0.37403039999999999</v>
      </c>
      <c r="P7898" s="19">
        <f t="shared" si="1109"/>
        <v>14.008863828000001</v>
      </c>
      <c r="Q7898" s="19">
        <f t="shared" si="1113"/>
        <v>0</v>
      </c>
      <c r="R7898" s="20">
        <f t="shared" si="1110"/>
        <v>0</v>
      </c>
      <c r="S7898" s="20">
        <f t="shared" si="1114"/>
        <v>0</v>
      </c>
      <c r="T7898" s="20">
        <f>IF((T7897+R7898)&lt;0,0,IF((T7897+R7898)&gt;结论【关键目标】!C$28,结论【关键目标】!C$28,T7897+R7898))</f>
        <v>0</v>
      </c>
      <c r="U7898" s="19">
        <f>IF((T7897+R7898)&lt;结论【关键目标】!$C$28,0,(发电量计算【计算逻辑页】!R7898+发电量计算【计算逻辑页】!T7897-结论【关键目标】!$C$28))</f>
        <v>0</v>
      </c>
      <c r="V7898" s="5">
        <f t="shared" si="1111"/>
        <v>0</v>
      </c>
      <c r="W7898" s="5">
        <f t="shared" si="1112"/>
        <v>0</v>
      </c>
      <c r="X7898" s="5">
        <f t="shared" si="1115"/>
        <v>0</v>
      </c>
    </row>
    <row r="7899" spans="1:24" x14ac:dyDescent="0.15">
      <c r="A7899" s="7">
        <v>7898</v>
      </c>
      <c r="B7899" s="7">
        <v>11</v>
      </c>
      <c r="C7899" s="7">
        <v>26</v>
      </c>
      <c r="D7899" s="7">
        <v>2</v>
      </c>
      <c r="E7899" s="7">
        <v>330</v>
      </c>
      <c r="F7899" s="7">
        <v>2.9</v>
      </c>
      <c r="G7899" s="7">
        <v>0</v>
      </c>
      <c r="H7899" s="7">
        <f t="shared" si="1107"/>
        <v>7</v>
      </c>
      <c r="I7899" s="16">
        <f t="shared" si="1108"/>
        <v>45256</v>
      </c>
      <c r="J7899" s="17">
        <v>0.2407</v>
      </c>
      <c r="K7899" s="18">
        <f>G7899*结论【关键目标】!C$27*0.7735*0.001</f>
        <v>0</v>
      </c>
      <c r="L7899" s="5">
        <v>-32036.718509999999</v>
      </c>
      <c r="M7899" s="5">
        <f>ABS(IF(L7899&lt;=0,L7899/耗电量关键数据!$B$6/1000,L7899/耗电量关键数据!$B$5/1000))</f>
        <v>12.814687404000001</v>
      </c>
      <c r="N7899" s="19">
        <f>耗电量关键数据!$B$14</f>
        <v>1.1688450000000001</v>
      </c>
      <c r="O7899" s="19">
        <f>耗电量关键数据!$B$15</f>
        <v>0.37403039999999999</v>
      </c>
      <c r="P7899" s="19">
        <f t="shared" si="1109"/>
        <v>14.357562804000002</v>
      </c>
      <c r="Q7899" s="19">
        <f t="shared" si="1113"/>
        <v>0</v>
      </c>
      <c r="R7899" s="20">
        <f t="shared" si="1110"/>
        <v>0</v>
      </c>
      <c r="S7899" s="20">
        <f t="shared" si="1114"/>
        <v>0</v>
      </c>
      <c r="T7899" s="20">
        <f>IF((T7898+R7899)&lt;0,0,IF((T7898+R7899)&gt;结论【关键目标】!C$28,结论【关键目标】!C$28,T7898+R7899))</f>
        <v>0</v>
      </c>
      <c r="U7899" s="19">
        <f>IF((T7898+R7899)&lt;结论【关键目标】!$C$28,0,(发电量计算【计算逻辑页】!R7899+发电量计算【计算逻辑页】!T7898-结论【关键目标】!$C$28))</f>
        <v>0</v>
      </c>
      <c r="V7899" s="5">
        <f t="shared" si="1111"/>
        <v>0</v>
      </c>
      <c r="W7899" s="5">
        <f t="shared" si="1112"/>
        <v>0</v>
      </c>
      <c r="X7899" s="5">
        <f t="shared" si="1115"/>
        <v>0</v>
      </c>
    </row>
    <row r="7900" spans="1:24" x14ac:dyDescent="0.15">
      <c r="A7900" s="7">
        <v>7899</v>
      </c>
      <c r="B7900" s="7">
        <v>11</v>
      </c>
      <c r="C7900" s="7">
        <v>26</v>
      </c>
      <c r="D7900" s="7">
        <v>3</v>
      </c>
      <c r="E7900" s="7">
        <v>330</v>
      </c>
      <c r="F7900" s="7">
        <v>2.9</v>
      </c>
      <c r="G7900" s="7">
        <v>0</v>
      </c>
      <c r="H7900" s="7">
        <f t="shared" si="1107"/>
        <v>7</v>
      </c>
      <c r="I7900" s="16">
        <f t="shared" si="1108"/>
        <v>45256</v>
      </c>
      <c r="J7900" s="17">
        <v>0.2407</v>
      </c>
      <c r="K7900" s="18">
        <f>G7900*结论【关键目标】!C$27*0.7735*0.001</f>
        <v>0</v>
      </c>
      <c r="L7900" s="5">
        <v>-33126.402820000003</v>
      </c>
      <c r="M7900" s="5">
        <f>ABS(IF(L7900&lt;=0,L7900/耗电量关键数据!$B$6/1000,L7900/耗电量关键数据!$B$5/1000))</f>
        <v>13.250561128000001</v>
      </c>
      <c r="N7900" s="19">
        <f>耗电量关键数据!$B$14</f>
        <v>1.1688450000000001</v>
      </c>
      <c r="O7900" s="19">
        <f>耗电量关键数据!$B$15</f>
        <v>0.37403039999999999</v>
      </c>
      <c r="P7900" s="19">
        <f t="shared" si="1109"/>
        <v>14.793436528000003</v>
      </c>
      <c r="Q7900" s="19">
        <f t="shared" si="1113"/>
        <v>0</v>
      </c>
      <c r="R7900" s="20">
        <f t="shared" si="1110"/>
        <v>0</v>
      </c>
      <c r="S7900" s="20">
        <f t="shared" si="1114"/>
        <v>0</v>
      </c>
      <c r="T7900" s="20">
        <f>IF((T7899+R7900)&lt;0,0,IF((T7899+R7900)&gt;结论【关键目标】!C$28,结论【关键目标】!C$28,T7899+R7900))</f>
        <v>0</v>
      </c>
      <c r="U7900" s="19">
        <f>IF((T7899+R7900)&lt;结论【关键目标】!$C$28,0,(发电量计算【计算逻辑页】!R7900+发电量计算【计算逻辑页】!T7899-结论【关键目标】!$C$28))</f>
        <v>0</v>
      </c>
      <c r="V7900" s="5">
        <f t="shared" si="1111"/>
        <v>0</v>
      </c>
      <c r="W7900" s="5">
        <f t="shared" si="1112"/>
        <v>0</v>
      </c>
      <c r="X7900" s="5">
        <f t="shared" si="1115"/>
        <v>0</v>
      </c>
    </row>
    <row r="7901" spans="1:24" x14ac:dyDescent="0.15">
      <c r="A7901" s="7">
        <v>7900</v>
      </c>
      <c r="B7901" s="7">
        <v>11</v>
      </c>
      <c r="C7901" s="7">
        <v>26</v>
      </c>
      <c r="D7901" s="7">
        <v>4</v>
      </c>
      <c r="E7901" s="7">
        <v>330</v>
      </c>
      <c r="F7901" s="7">
        <v>1.5</v>
      </c>
      <c r="G7901" s="7">
        <v>0</v>
      </c>
      <c r="H7901" s="7">
        <f t="shared" si="1107"/>
        <v>7</v>
      </c>
      <c r="I7901" s="16">
        <f t="shared" si="1108"/>
        <v>45256</v>
      </c>
      <c r="J7901" s="17">
        <v>0.2407</v>
      </c>
      <c r="K7901" s="18">
        <f>G7901*结论【关键目标】!C$27*0.7735*0.001</f>
        <v>0</v>
      </c>
      <c r="L7901" s="5">
        <v>-34216.087119999997</v>
      </c>
      <c r="M7901" s="5">
        <f>ABS(IF(L7901&lt;=0,L7901/耗电量关键数据!$B$6/1000,L7901/耗电量关键数据!$B$5/1000))</f>
        <v>13.686434847999999</v>
      </c>
      <c r="N7901" s="19">
        <f>耗电量关键数据!$B$14</f>
        <v>1.1688450000000001</v>
      </c>
      <c r="O7901" s="19">
        <f>耗电量关键数据!$B$15</f>
        <v>0.37403039999999999</v>
      </c>
      <c r="P7901" s="19">
        <f t="shared" si="1109"/>
        <v>15.229310247999999</v>
      </c>
      <c r="Q7901" s="19">
        <f t="shared" si="1113"/>
        <v>0</v>
      </c>
      <c r="R7901" s="20">
        <f t="shared" si="1110"/>
        <v>0</v>
      </c>
      <c r="S7901" s="20">
        <f t="shared" si="1114"/>
        <v>0</v>
      </c>
      <c r="T7901" s="20">
        <f>IF((T7900+R7901)&lt;0,0,IF((T7900+R7901)&gt;结论【关键目标】!C$28,结论【关键目标】!C$28,T7900+R7901))</f>
        <v>0</v>
      </c>
      <c r="U7901" s="19">
        <f>IF((T7900+R7901)&lt;结论【关键目标】!$C$28,0,(发电量计算【计算逻辑页】!R7901+发电量计算【计算逻辑页】!T7900-结论【关键目标】!$C$28))</f>
        <v>0</v>
      </c>
      <c r="V7901" s="5">
        <f t="shared" si="1111"/>
        <v>0</v>
      </c>
      <c r="W7901" s="5">
        <f t="shared" si="1112"/>
        <v>0</v>
      </c>
      <c r="X7901" s="5">
        <f t="shared" si="1115"/>
        <v>0</v>
      </c>
    </row>
    <row r="7902" spans="1:24" x14ac:dyDescent="0.15">
      <c r="A7902" s="7">
        <v>7901</v>
      </c>
      <c r="B7902" s="7">
        <v>11</v>
      </c>
      <c r="C7902" s="7">
        <v>26</v>
      </c>
      <c r="D7902" s="7">
        <v>5</v>
      </c>
      <c r="E7902" s="7">
        <v>330</v>
      </c>
      <c r="F7902" s="7">
        <v>0</v>
      </c>
      <c r="G7902" s="7">
        <v>0</v>
      </c>
      <c r="H7902" s="7">
        <f t="shared" si="1107"/>
        <v>7</v>
      </c>
      <c r="I7902" s="16">
        <f t="shared" si="1108"/>
        <v>45256</v>
      </c>
      <c r="J7902" s="17">
        <v>0.2407</v>
      </c>
      <c r="K7902" s="18">
        <f>G7902*结论【关键目标】!C$27*0.7735*0.001</f>
        <v>0</v>
      </c>
      <c r="L7902" s="5">
        <v>-34869.897700000001</v>
      </c>
      <c r="M7902" s="5">
        <f>ABS(IF(L7902&lt;=0,L7902/耗电量关键数据!$B$6/1000,L7902/耗电量关键数据!$B$5/1000))</f>
        <v>13.94795908</v>
      </c>
      <c r="N7902" s="19">
        <f>耗电量关键数据!$B$14</f>
        <v>1.1688450000000001</v>
      </c>
      <c r="O7902" s="19">
        <f>耗电量关键数据!$B$15</f>
        <v>0.37403039999999999</v>
      </c>
      <c r="P7902" s="19">
        <f t="shared" si="1109"/>
        <v>15.490834480000002</v>
      </c>
      <c r="Q7902" s="19">
        <f t="shared" si="1113"/>
        <v>0</v>
      </c>
      <c r="R7902" s="20">
        <f t="shared" si="1110"/>
        <v>0</v>
      </c>
      <c r="S7902" s="20">
        <f t="shared" si="1114"/>
        <v>0</v>
      </c>
      <c r="T7902" s="20">
        <f>IF((T7901+R7902)&lt;0,0,IF((T7901+R7902)&gt;结论【关键目标】!C$28,结论【关键目标】!C$28,T7901+R7902))</f>
        <v>0</v>
      </c>
      <c r="U7902" s="19">
        <f>IF((T7901+R7902)&lt;结论【关键目标】!$C$28,0,(发电量计算【计算逻辑页】!R7902+发电量计算【计算逻辑页】!T7901-结论【关键目标】!$C$28))</f>
        <v>0</v>
      </c>
      <c r="V7902" s="5">
        <f t="shared" si="1111"/>
        <v>0</v>
      </c>
      <c r="W7902" s="5">
        <f t="shared" si="1112"/>
        <v>0</v>
      </c>
      <c r="X7902" s="5">
        <f t="shared" si="1115"/>
        <v>0</v>
      </c>
    </row>
    <row r="7903" spans="1:24" x14ac:dyDescent="0.15">
      <c r="A7903" s="7">
        <v>7902</v>
      </c>
      <c r="B7903" s="7">
        <v>11</v>
      </c>
      <c r="C7903" s="7">
        <v>26</v>
      </c>
      <c r="D7903" s="7">
        <v>6</v>
      </c>
      <c r="E7903" s="7">
        <v>330</v>
      </c>
      <c r="F7903" s="7">
        <v>0.7</v>
      </c>
      <c r="G7903" s="7">
        <v>0</v>
      </c>
      <c r="H7903" s="7">
        <f t="shared" si="1107"/>
        <v>7</v>
      </c>
      <c r="I7903" s="16">
        <f t="shared" si="1108"/>
        <v>45256</v>
      </c>
      <c r="J7903" s="17">
        <v>0.2407</v>
      </c>
      <c r="K7903" s="18">
        <f>G7903*结论【关键目标】!C$27*0.7735*0.001</f>
        <v>0</v>
      </c>
      <c r="L7903" s="5">
        <v>-35135.361080000002</v>
      </c>
      <c r="M7903" s="5">
        <f>ABS(IF(L7903&lt;=0,L7903/耗电量关键数据!$B$6/1000,L7903/耗电量关键数据!$B$5/1000))</f>
        <v>14.054144432000001</v>
      </c>
      <c r="N7903" s="19">
        <f>耗电量关键数据!$B$14</f>
        <v>1.1688450000000001</v>
      </c>
      <c r="O7903" s="19">
        <f>耗电量关键数据!$B$15</f>
        <v>0.37403039999999999</v>
      </c>
      <c r="P7903" s="19">
        <f t="shared" si="1109"/>
        <v>15.597019832000003</v>
      </c>
      <c r="Q7903" s="19">
        <f t="shared" si="1113"/>
        <v>0</v>
      </c>
      <c r="R7903" s="20">
        <f t="shared" si="1110"/>
        <v>0</v>
      </c>
      <c r="S7903" s="20">
        <f t="shared" si="1114"/>
        <v>0</v>
      </c>
      <c r="T7903" s="20">
        <f>IF((T7902+R7903)&lt;0,0,IF((T7902+R7903)&gt;结论【关键目标】!C$28,结论【关键目标】!C$28,T7902+R7903))</f>
        <v>0</v>
      </c>
      <c r="U7903" s="19">
        <f>IF((T7902+R7903)&lt;结论【关键目标】!$C$28,0,(发电量计算【计算逻辑页】!R7903+发电量计算【计算逻辑页】!T7902-结论【关键目标】!$C$28))</f>
        <v>0</v>
      </c>
      <c r="V7903" s="5">
        <f t="shared" si="1111"/>
        <v>0</v>
      </c>
      <c r="W7903" s="5">
        <f t="shared" si="1112"/>
        <v>0</v>
      </c>
      <c r="X7903" s="5">
        <f t="shared" si="1115"/>
        <v>0</v>
      </c>
    </row>
    <row r="7904" spans="1:24" x14ac:dyDescent="0.15">
      <c r="A7904" s="7">
        <v>7903</v>
      </c>
      <c r="B7904" s="7">
        <v>11</v>
      </c>
      <c r="C7904" s="7">
        <v>26</v>
      </c>
      <c r="D7904" s="7">
        <v>7</v>
      </c>
      <c r="E7904" s="7">
        <v>330</v>
      </c>
      <c r="F7904" s="7">
        <v>-1</v>
      </c>
      <c r="G7904" s="7">
        <v>0</v>
      </c>
      <c r="H7904" s="7">
        <f t="shared" si="1107"/>
        <v>7</v>
      </c>
      <c r="I7904" s="16">
        <f t="shared" si="1108"/>
        <v>45256</v>
      </c>
      <c r="J7904" s="17">
        <v>0.2407</v>
      </c>
      <c r="K7904" s="18">
        <f>G7904*结论【关键目标】!C$27*0.7735*0.001</f>
        <v>0</v>
      </c>
      <c r="L7904" s="5">
        <v>-31052.239219999999</v>
      </c>
      <c r="M7904" s="5">
        <f>ABS(IF(L7904&lt;=0,L7904/耗电量关键数据!$B$6/1000,L7904/耗电量关键数据!$B$5/1000))</f>
        <v>12.420895688</v>
      </c>
      <c r="N7904" s="19">
        <f>耗电量关键数据!$B$14</f>
        <v>1.1688450000000001</v>
      </c>
      <c r="O7904" s="19">
        <f>耗电量关键数据!$B$15</f>
        <v>0.37403039999999999</v>
      </c>
      <c r="P7904" s="19">
        <f t="shared" si="1109"/>
        <v>13.963771088</v>
      </c>
      <c r="Q7904" s="19">
        <f t="shared" si="1113"/>
        <v>0</v>
      </c>
      <c r="R7904" s="20">
        <f t="shared" si="1110"/>
        <v>0</v>
      </c>
      <c r="S7904" s="20">
        <f t="shared" si="1114"/>
        <v>0</v>
      </c>
      <c r="T7904" s="20">
        <f>IF((T7903+R7904)&lt;0,0,IF((T7903+R7904)&gt;结论【关键目标】!C$28,结论【关键目标】!C$28,T7903+R7904))</f>
        <v>0</v>
      </c>
      <c r="U7904" s="19">
        <f>IF((T7903+R7904)&lt;结论【关键目标】!$C$28,0,(发电量计算【计算逻辑页】!R7904+发电量计算【计算逻辑页】!T7903-结论【关键目标】!$C$28))</f>
        <v>0</v>
      </c>
      <c r="V7904" s="5">
        <f t="shared" si="1111"/>
        <v>0</v>
      </c>
      <c r="W7904" s="5">
        <f t="shared" si="1112"/>
        <v>0</v>
      </c>
      <c r="X7904" s="5">
        <f t="shared" si="1115"/>
        <v>0</v>
      </c>
    </row>
    <row r="7905" spans="1:24" x14ac:dyDescent="0.15">
      <c r="A7905" s="7">
        <v>7904</v>
      </c>
      <c r="B7905" s="7">
        <v>11</v>
      </c>
      <c r="C7905" s="7">
        <v>26</v>
      </c>
      <c r="D7905" s="7">
        <v>8</v>
      </c>
      <c r="E7905" s="7">
        <v>330</v>
      </c>
      <c r="F7905" s="7">
        <v>-1</v>
      </c>
      <c r="G7905" s="7">
        <v>47.7</v>
      </c>
      <c r="H7905" s="7">
        <f t="shared" si="1107"/>
        <v>7</v>
      </c>
      <c r="I7905" s="16">
        <f t="shared" si="1108"/>
        <v>45256</v>
      </c>
      <c r="J7905" s="17">
        <v>0.70809999999999995</v>
      </c>
      <c r="K7905" s="18">
        <f>G7905*结论【关键目标】!C$27*0.7735*0.001</f>
        <v>4.4275140000000004</v>
      </c>
      <c r="L7905" s="5">
        <v>-29110.879389999998</v>
      </c>
      <c r="M7905" s="5">
        <f>ABS(IF(L7905&lt;=0,L7905/耗电量关键数据!$B$6/1000,L7905/耗电量关键数据!$B$5/1000))</f>
        <v>11.644351756000001</v>
      </c>
      <c r="N7905" s="19">
        <f>耗电量关键数据!$B$14</f>
        <v>1.1688450000000001</v>
      </c>
      <c r="O7905" s="19">
        <f>耗电量关键数据!$B$15</f>
        <v>0.37403039999999999</v>
      </c>
      <c r="P7905" s="19">
        <f t="shared" si="1109"/>
        <v>13.187227156000001</v>
      </c>
      <c r="Q7905" s="19">
        <f t="shared" si="1113"/>
        <v>0</v>
      </c>
      <c r="R7905" s="20">
        <f t="shared" si="1110"/>
        <v>4.4275140000000004</v>
      </c>
      <c r="S7905" s="20">
        <f t="shared" si="1114"/>
        <v>0</v>
      </c>
      <c r="T7905" s="20">
        <f>IF((T7904+R7905)&lt;0,0,IF((T7904+R7905)&gt;结论【关键目标】!C$28,结论【关键目标】!C$28,T7904+R7905))</f>
        <v>4.4275140000000004</v>
      </c>
      <c r="U7905" s="19">
        <f>IF((T7904+R7905)&lt;结论【关键目标】!$C$28,0,(发电量计算【计算逻辑页】!R7905+发电量计算【计算逻辑页】!T7904-结论【关键目标】!$C$28))</f>
        <v>0</v>
      </c>
      <c r="V7905" s="5">
        <f t="shared" si="1111"/>
        <v>0</v>
      </c>
      <c r="W7905" s="5">
        <f t="shared" si="1112"/>
        <v>3.1351226634000002</v>
      </c>
      <c r="X7905" s="5">
        <f t="shared" si="1115"/>
        <v>0</v>
      </c>
    </row>
    <row r="7906" spans="1:24" x14ac:dyDescent="0.15">
      <c r="A7906" s="7">
        <v>7905</v>
      </c>
      <c r="B7906" s="7">
        <v>11</v>
      </c>
      <c r="C7906" s="7">
        <v>26</v>
      </c>
      <c r="D7906" s="7">
        <v>9</v>
      </c>
      <c r="E7906" s="7">
        <v>330</v>
      </c>
      <c r="F7906" s="7">
        <v>0</v>
      </c>
      <c r="G7906" s="7">
        <v>133</v>
      </c>
      <c r="H7906" s="7">
        <f t="shared" si="1107"/>
        <v>7</v>
      </c>
      <c r="I7906" s="16">
        <f t="shared" si="1108"/>
        <v>45256</v>
      </c>
      <c r="J7906" s="17">
        <v>0.70809999999999995</v>
      </c>
      <c r="K7906" s="18">
        <f>G7906*结论【关键目标】!C$27*0.7735*0.001</f>
        <v>12.34506</v>
      </c>
      <c r="L7906" s="5">
        <v>-22618.422989999999</v>
      </c>
      <c r="M7906" s="5">
        <f>ABS(IF(L7906&lt;=0,L7906/耗电量关键数据!$B$6/1000,L7906/耗电量关键数据!$B$5/1000))</f>
        <v>9.047369196</v>
      </c>
      <c r="N7906" s="19">
        <f>耗电量关键数据!$B$14</f>
        <v>1.1688450000000001</v>
      </c>
      <c r="O7906" s="19">
        <f>耗电量关键数据!$B$15</f>
        <v>0.37403039999999999</v>
      </c>
      <c r="P7906" s="19">
        <f t="shared" si="1109"/>
        <v>10.590244596</v>
      </c>
      <c r="Q7906" s="19">
        <f t="shared" si="1113"/>
        <v>0</v>
      </c>
      <c r="R7906" s="20">
        <f t="shared" si="1110"/>
        <v>12.34506</v>
      </c>
      <c r="S7906" s="20">
        <f t="shared" si="1114"/>
        <v>0</v>
      </c>
      <c r="T7906" s="20">
        <f>IF((T7905+R7906)&lt;0,0,IF((T7905+R7906)&gt;结论【关键目标】!C$28,结论【关键目标】!C$28,T7905+R7906))</f>
        <v>16.772573999999999</v>
      </c>
      <c r="U7906" s="19">
        <f>IF((T7905+R7906)&lt;结论【关键目标】!$C$28,0,(发电量计算【计算逻辑页】!R7906+发电量计算【计算逻辑页】!T7905-结论【关键目标】!$C$28))</f>
        <v>0</v>
      </c>
      <c r="V7906" s="5">
        <f t="shared" si="1111"/>
        <v>0</v>
      </c>
      <c r="W7906" s="5">
        <f t="shared" si="1112"/>
        <v>7.4989521984275997</v>
      </c>
      <c r="X7906" s="5">
        <f t="shared" si="1115"/>
        <v>0</v>
      </c>
    </row>
    <row r="7907" spans="1:24" x14ac:dyDescent="0.15">
      <c r="A7907" s="7">
        <v>7906</v>
      </c>
      <c r="B7907" s="7">
        <v>11</v>
      </c>
      <c r="C7907" s="7">
        <v>26</v>
      </c>
      <c r="D7907" s="7">
        <v>10</v>
      </c>
      <c r="E7907" s="7">
        <v>330</v>
      </c>
      <c r="F7907" s="7">
        <v>0</v>
      </c>
      <c r="G7907" s="7">
        <v>192.4</v>
      </c>
      <c r="H7907" s="7">
        <f t="shared" si="1107"/>
        <v>7</v>
      </c>
      <c r="I7907" s="16">
        <f t="shared" si="1108"/>
        <v>45256</v>
      </c>
      <c r="J7907" s="17">
        <v>0.70809999999999995</v>
      </c>
      <c r="K7907" s="18">
        <f>G7907*结论【关键目标】!C$27*0.7735*0.001</f>
        <v>17.858567999999998</v>
      </c>
      <c r="L7907" s="5">
        <v>-16988.550019999999</v>
      </c>
      <c r="M7907" s="5">
        <f>ABS(IF(L7907&lt;=0,L7907/耗电量关键数据!$B$6/1000,L7907/耗电量关键数据!$B$5/1000))</f>
        <v>6.7954200079999989</v>
      </c>
      <c r="N7907" s="19">
        <f>耗电量关键数据!$B$14</f>
        <v>1.1688450000000001</v>
      </c>
      <c r="O7907" s="19">
        <f>耗电量关键数据!$B$15</f>
        <v>0.37403039999999999</v>
      </c>
      <c r="P7907" s="19">
        <f t="shared" si="1109"/>
        <v>8.3382954079999987</v>
      </c>
      <c r="Q7907" s="19">
        <f t="shared" si="1113"/>
        <v>0</v>
      </c>
      <c r="R7907" s="20">
        <f t="shared" si="1110"/>
        <v>17.858567999999998</v>
      </c>
      <c r="S7907" s="20">
        <f t="shared" si="1114"/>
        <v>0</v>
      </c>
      <c r="T7907" s="20">
        <f>IF((T7906+R7907)&lt;0,0,IF((T7906+R7907)&gt;结论【关键目标】!C$28,结论【关键目标】!C$28,T7906+R7907))</f>
        <v>22</v>
      </c>
      <c r="U7907" s="19">
        <f>IF((T7906+R7907)&lt;结论【关键目标】!$C$28,0,(发电量计算【计算逻辑页】!R7907+发电量计算【计算逻辑页】!T7906-结论【关键目标】!$C$28))</f>
        <v>12.631141999999997</v>
      </c>
      <c r="V7907" s="5">
        <f t="shared" si="1111"/>
        <v>4.4208996999999988</v>
      </c>
      <c r="W7907" s="5">
        <f t="shared" si="1112"/>
        <v>5.9043469784047984</v>
      </c>
      <c r="X7907" s="5">
        <f t="shared" si="1115"/>
        <v>0</v>
      </c>
    </row>
    <row r="7908" spans="1:24" x14ac:dyDescent="0.15">
      <c r="A7908" s="7">
        <v>7907</v>
      </c>
      <c r="B7908" s="7">
        <v>11</v>
      </c>
      <c r="C7908" s="7">
        <v>26</v>
      </c>
      <c r="D7908" s="7">
        <v>11</v>
      </c>
      <c r="E7908" s="7">
        <v>330</v>
      </c>
      <c r="F7908" s="7">
        <v>1</v>
      </c>
      <c r="G7908" s="7">
        <v>235</v>
      </c>
      <c r="H7908" s="7">
        <f t="shared" si="1107"/>
        <v>7</v>
      </c>
      <c r="I7908" s="16">
        <f t="shared" si="1108"/>
        <v>45256</v>
      </c>
      <c r="J7908" s="17">
        <v>1.2267999999999999</v>
      </c>
      <c r="K7908" s="18">
        <f>G7908*结论【关键目标】!C$27*0.7735*0.001</f>
        <v>21.8127</v>
      </c>
      <c r="L7908" s="5">
        <v>-12524.71198</v>
      </c>
      <c r="M7908" s="5">
        <f>ABS(IF(L7908&lt;=0,L7908/耗电量关键数据!$B$6/1000,L7908/耗电量关键数据!$B$5/1000))</f>
        <v>5.0098847920000003</v>
      </c>
      <c r="N7908" s="19">
        <f>耗电量关键数据!$B$14</f>
        <v>1.1688450000000001</v>
      </c>
      <c r="O7908" s="19">
        <f>耗电量关键数据!$B$15</f>
        <v>0.37403039999999999</v>
      </c>
      <c r="P7908" s="19">
        <f t="shared" si="1109"/>
        <v>6.552760192</v>
      </c>
      <c r="Q7908" s="19">
        <f t="shared" si="1113"/>
        <v>6.552760192</v>
      </c>
      <c r="R7908" s="20">
        <f t="shared" si="1110"/>
        <v>15.259939807999999</v>
      </c>
      <c r="S7908" s="20">
        <f t="shared" si="1114"/>
        <v>0</v>
      </c>
      <c r="T7908" s="20">
        <f>IF((T7907+R7908)&lt;0,0,IF((T7907+R7908)&gt;结论【关键目标】!C$28,结论【关键目标】!C$28,T7907+R7908))</f>
        <v>22</v>
      </c>
      <c r="U7908" s="19">
        <f>IF((T7907+R7908)&lt;结论【关键目标】!$C$28,0,(发电量计算【计算逻辑页】!R7908+发电量计算【计算逻辑页】!T7907-结论【关键目标】!$C$28))</f>
        <v>15.259939807999999</v>
      </c>
      <c r="V7908" s="5">
        <f t="shared" si="1111"/>
        <v>5.3409789327999988</v>
      </c>
      <c r="W7908" s="5">
        <f t="shared" si="1112"/>
        <v>8.0389262035455999</v>
      </c>
      <c r="X7908" s="5">
        <f t="shared" si="1115"/>
        <v>0</v>
      </c>
    </row>
    <row r="7909" spans="1:24" x14ac:dyDescent="0.15">
      <c r="A7909" s="7">
        <v>7908</v>
      </c>
      <c r="B7909" s="7">
        <v>11</v>
      </c>
      <c r="C7909" s="7">
        <v>26</v>
      </c>
      <c r="D7909" s="7">
        <v>12</v>
      </c>
      <c r="E7909" s="7">
        <v>330</v>
      </c>
      <c r="F7909" s="7">
        <v>5.2</v>
      </c>
      <c r="G7909" s="7">
        <v>362.9</v>
      </c>
      <c r="H7909" s="7">
        <f t="shared" si="1107"/>
        <v>7</v>
      </c>
      <c r="I7909" s="16">
        <f t="shared" si="1108"/>
        <v>45256</v>
      </c>
      <c r="J7909" s="17">
        <v>1.2267999999999999</v>
      </c>
      <c r="K7909" s="18">
        <f>G7909*结论【关键目标】!C$27*0.7735*0.001</f>
        <v>33.684377999999995</v>
      </c>
      <c r="L7909" s="5">
        <v>-10307.57872</v>
      </c>
      <c r="M7909" s="5">
        <f>ABS(IF(L7909&lt;=0,L7909/耗电量关键数据!$B$6/1000,L7909/耗电量关键数据!$B$5/1000))</f>
        <v>4.1230314879999996</v>
      </c>
      <c r="N7909" s="19">
        <f>耗电量关键数据!$B$14</f>
        <v>1.1688450000000001</v>
      </c>
      <c r="O7909" s="19">
        <f>耗电量关键数据!$B$15</f>
        <v>0.37403039999999999</v>
      </c>
      <c r="P7909" s="19">
        <f t="shared" si="1109"/>
        <v>5.6659068879999994</v>
      </c>
      <c r="Q7909" s="19">
        <f t="shared" si="1113"/>
        <v>5.6659068879999994</v>
      </c>
      <c r="R7909" s="20">
        <f t="shared" si="1110"/>
        <v>28.018471111999997</v>
      </c>
      <c r="S7909" s="20">
        <f t="shared" si="1114"/>
        <v>0</v>
      </c>
      <c r="T7909" s="20">
        <f>IF((T7908+R7909)&lt;0,0,IF((T7908+R7909)&gt;结论【关键目标】!C$28,结论【关键目标】!C$28,T7908+R7909))</f>
        <v>22</v>
      </c>
      <c r="U7909" s="19">
        <f>IF((T7908+R7909)&lt;结论【关键目标】!$C$28,0,(发电量计算【计算逻辑页】!R7909+发电量计算【计算逻辑页】!T7908-结论【关键目标】!$C$28))</f>
        <v>28.018471112</v>
      </c>
      <c r="V7909" s="5">
        <f t="shared" si="1111"/>
        <v>9.806464889199999</v>
      </c>
      <c r="W7909" s="5">
        <f t="shared" si="1112"/>
        <v>6.9509345701983989</v>
      </c>
      <c r="X7909" s="5">
        <f t="shared" si="1115"/>
        <v>0</v>
      </c>
    </row>
    <row r="7910" spans="1:24" x14ac:dyDescent="0.15">
      <c r="A7910" s="7">
        <v>7909</v>
      </c>
      <c r="B7910" s="7">
        <v>11</v>
      </c>
      <c r="C7910" s="7">
        <v>26</v>
      </c>
      <c r="D7910" s="7">
        <v>13</v>
      </c>
      <c r="E7910" s="7">
        <v>330</v>
      </c>
      <c r="F7910" s="7">
        <v>3</v>
      </c>
      <c r="G7910" s="7">
        <v>212.7</v>
      </c>
      <c r="H7910" s="7">
        <f t="shared" si="1107"/>
        <v>7</v>
      </c>
      <c r="I7910" s="16">
        <f t="shared" si="1108"/>
        <v>45256</v>
      </c>
      <c r="J7910" s="17">
        <v>1.2267999999999999</v>
      </c>
      <c r="K7910" s="18">
        <f>G7910*结论【关键目标】!C$27*0.7735*0.001</f>
        <v>19.742813999999999</v>
      </c>
      <c r="L7910" s="5">
        <v>-9217.5851500000008</v>
      </c>
      <c r="M7910" s="5">
        <f>ABS(IF(L7910&lt;=0,L7910/耗电量关键数据!$B$6/1000,L7910/耗电量关键数据!$B$5/1000))</f>
        <v>3.6870340600000002</v>
      </c>
      <c r="N7910" s="19">
        <f>耗电量关键数据!$B$14</f>
        <v>1.1688450000000001</v>
      </c>
      <c r="O7910" s="19">
        <f>耗电量关键数据!$B$15</f>
        <v>0.37403039999999999</v>
      </c>
      <c r="P7910" s="19">
        <f t="shared" si="1109"/>
        <v>5.22990946</v>
      </c>
      <c r="Q7910" s="19">
        <f t="shared" si="1113"/>
        <v>5.22990946</v>
      </c>
      <c r="R7910" s="20">
        <f t="shared" si="1110"/>
        <v>14.512904539999999</v>
      </c>
      <c r="S7910" s="20">
        <f t="shared" si="1114"/>
        <v>0</v>
      </c>
      <c r="T7910" s="20">
        <f>IF((T7909+R7910)&lt;0,0,IF((T7909+R7910)&gt;结论【关键目标】!C$28,结论【关键目标】!C$28,T7909+R7910))</f>
        <v>22</v>
      </c>
      <c r="U7910" s="19">
        <f>IF((T7909+R7910)&lt;结论【关键目标】!$C$28,0,(发电量计算【计算逻辑页】!R7910+发电量计算【计算逻辑页】!T7909-结论【关键目标】!$C$28))</f>
        <v>14.512904540000001</v>
      </c>
      <c r="V7910" s="5">
        <f t="shared" si="1111"/>
        <v>5.0795165889999998</v>
      </c>
      <c r="W7910" s="5">
        <f t="shared" si="1112"/>
        <v>6.4160529255279997</v>
      </c>
      <c r="X7910" s="5">
        <f t="shared" si="1115"/>
        <v>0</v>
      </c>
    </row>
    <row r="7911" spans="1:24" x14ac:dyDescent="0.15">
      <c r="A7911" s="7">
        <v>7910</v>
      </c>
      <c r="B7911" s="7">
        <v>11</v>
      </c>
      <c r="C7911" s="7">
        <v>26</v>
      </c>
      <c r="D7911" s="7">
        <v>14</v>
      </c>
      <c r="E7911" s="7">
        <v>330</v>
      </c>
      <c r="F7911" s="7">
        <v>5</v>
      </c>
      <c r="G7911" s="7">
        <v>234</v>
      </c>
      <c r="H7911" s="7">
        <f t="shared" si="1107"/>
        <v>7</v>
      </c>
      <c r="I7911" s="16">
        <f t="shared" si="1108"/>
        <v>45256</v>
      </c>
      <c r="J7911" s="17">
        <v>1.2267999999999999</v>
      </c>
      <c r="K7911" s="18">
        <f>G7911*结论【关键目标】!C$27*0.7735*0.001</f>
        <v>21.719879999999996</v>
      </c>
      <c r="L7911" s="5">
        <v>-10773.988289999999</v>
      </c>
      <c r="M7911" s="5">
        <f>ABS(IF(L7911&lt;=0,L7911/耗电量关键数据!$B$6/1000,L7911/耗电量关键数据!$B$5/1000))</f>
        <v>4.3095953160000002</v>
      </c>
      <c r="N7911" s="19">
        <f>耗电量关键数据!$B$14</f>
        <v>1.1688450000000001</v>
      </c>
      <c r="O7911" s="19">
        <f>耗电量关键数据!$B$15</f>
        <v>0.37403039999999999</v>
      </c>
      <c r="P7911" s="19">
        <f t="shared" si="1109"/>
        <v>5.852470716</v>
      </c>
      <c r="Q7911" s="19">
        <f t="shared" si="1113"/>
        <v>5.852470716</v>
      </c>
      <c r="R7911" s="20">
        <f t="shared" si="1110"/>
        <v>15.867409283999997</v>
      </c>
      <c r="S7911" s="20">
        <f t="shared" si="1114"/>
        <v>0</v>
      </c>
      <c r="T7911" s="20">
        <f>IF((T7910+R7911)&lt;0,0,IF((T7910+R7911)&gt;结论【关键目标】!C$28,结论【关键目标】!C$28,T7910+R7911))</f>
        <v>22</v>
      </c>
      <c r="U7911" s="19">
        <f>IF((T7910+R7911)&lt;结论【关键目标】!$C$28,0,(发电量计算【计算逻辑页】!R7911+发电量计算【计算逻辑页】!T7910-结论【关键目标】!$C$28))</f>
        <v>15.867409283999997</v>
      </c>
      <c r="V7911" s="5">
        <f t="shared" si="1111"/>
        <v>5.5535932493999987</v>
      </c>
      <c r="W7911" s="5">
        <f t="shared" si="1112"/>
        <v>7.1798110743887991</v>
      </c>
      <c r="X7911" s="5">
        <f t="shared" si="1115"/>
        <v>0</v>
      </c>
    </row>
    <row r="7912" spans="1:24" x14ac:dyDescent="0.15">
      <c r="A7912" s="7">
        <v>7911</v>
      </c>
      <c r="B7912" s="7">
        <v>11</v>
      </c>
      <c r="C7912" s="7">
        <v>26</v>
      </c>
      <c r="D7912" s="7">
        <v>15</v>
      </c>
      <c r="E7912" s="7">
        <v>330</v>
      </c>
      <c r="F7912" s="7">
        <v>7.3</v>
      </c>
      <c r="G7912" s="7">
        <v>141.4</v>
      </c>
      <c r="H7912" s="7">
        <f t="shared" si="1107"/>
        <v>7</v>
      </c>
      <c r="I7912" s="16">
        <f t="shared" si="1108"/>
        <v>45256</v>
      </c>
      <c r="J7912" s="17">
        <v>1.2267999999999999</v>
      </c>
      <c r="K7912" s="18">
        <f>G7912*结论【关键目标】!C$27*0.7735*0.001</f>
        <v>13.124748</v>
      </c>
      <c r="L7912" s="5">
        <v>-15697.97941</v>
      </c>
      <c r="M7912" s="5">
        <f>ABS(IF(L7912&lt;=0,L7912/耗电量关键数据!$B$6/1000,L7912/耗电量关键数据!$B$5/1000))</f>
        <v>6.2791917640000001</v>
      </c>
      <c r="N7912" s="19">
        <f>耗电量关键数据!$B$14</f>
        <v>1.1688450000000001</v>
      </c>
      <c r="O7912" s="19">
        <f>耗电量关键数据!$B$15</f>
        <v>0.37403039999999999</v>
      </c>
      <c r="P7912" s="19">
        <f t="shared" si="1109"/>
        <v>7.8220671639999999</v>
      </c>
      <c r="Q7912" s="19">
        <f t="shared" si="1113"/>
        <v>7.8220671639999999</v>
      </c>
      <c r="R7912" s="20">
        <f t="shared" si="1110"/>
        <v>5.3026808360000004</v>
      </c>
      <c r="S7912" s="20">
        <f t="shared" si="1114"/>
        <v>0</v>
      </c>
      <c r="T7912" s="20">
        <f>IF((T7911+R7912)&lt;0,0,IF((T7911+R7912)&gt;结论【关键目标】!C$28,结论【关键目标】!C$28,T7911+R7912))</f>
        <v>22</v>
      </c>
      <c r="U7912" s="19">
        <f>IF((T7911+R7912)&lt;结论【关键目标】!$C$28,0,(发电量计算【计算逻辑页】!R7912+发电量计算【计算逻辑页】!T7911-结论【关键目标】!$C$28))</f>
        <v>5.3026808360000004</v>
      </c>
      <c r="V7912" s="5">
        <f t="shared" si="1111"/>
        <v>1.8559382926000001</v>
      </c>
      <c r="W7912" s="5">
        <f t="shared" si="1112"/>
        <v>9.5961119967951998</v>
      </c>
      <c r="X7912" s="5">
        <f t="shared" si="1115"/>
        <v>0</v>
      </c>
    </row>
    <row r="7913" spans="1:24" x14ac:dyDescent="0.15">
      <c r="A7913" s="7">
        <v>7912</v>
      </c>
      <c r="B7913" s="7">
        <v>11</v>
      </c>
      <c r="C7913" s="7">
        <v>26</v>
      </c>
      <c r="D7913" s="7">
        <v>16</v>
      </c>
      <c r="E7913" s="7">
        <v>330</v>
      </c>
      <c r="F7913" s="7">
        <v>7</v>
      </c>
      <c r="G7913" s="7">
        <v>28.2</v>
      </c>
      <c r="H7913" s="7">
        <f t="shared" si="1107"/>
        <v>7</v>
      </c>
      <c r="I7913" s="16">
        <f t="shared" si="1108"/>
        <v>45256</v>
      </c>
      <c r="J7913" s="17">
        <v>0.70809999999999995</v>
      </c>
      <c r="K7913" s="18">
        <f>G7913*结论【关键目标】!C$27*0.7735*0.001</f>
        <v>2.617524</v>
      </c>
      <c r="L7913" s="5">
        <v>-22561.878649999999</v>
      </c>
      <c r="M7913" s="5">
        <f>ABS(IF(L7913&lt;=0,L7913/耗电量关键数据!$B$6/1000,L7913/耗电量关键数据!$B$5/1000))</f>
        <v>9.0247514599999992</v>
      </c>
      <c r="N7913" s="19">
        <f>耗电量关键数据!$B$14</f>
        <v>1.1688450000000001</v>
      </c>
      <c r="O7913" s="19">
        <f>耗电量关键数据!$B$15</f>
        <v>0.37403039999999999</v>
      </c>
      <c r="P7913" s="19">
        <f t="shared" si="1109"/>
        <v>10.567626859999999</v>
      </c>
      <c r="Q7913" s="19">
        <f t="shared" si="1113"/>
        <v>0</v>
      </c>
      <c r="R7913" s="20">
        <f t="shared" si="1110"/>
        <v>2.617524</v>
      </c>
      <c r="S7913" s="20">
        <f t="shared" si="1114"/>
        <v>0</v>
      </c>
      <c r="T7913" s="20">
        <f>IF((T7912+R7913)&lt;0,0,IF((T7912+R7913)&gt;结论【关键目标】!C$28,结论【关键目标】!C$28,T7912+R7913))</f>
        <v>22</v>
      </c>
      <c r="U7913" s="19">
        <f>IF((T7912+R7913)&lt;结论【关键目标】!$C$28,0,(发电量计算【计算逻辑页】!R7913+发电量计算【计算逻辑页】!T7912-结论【关键目标】!$C$28))</f>
        <v>2.6175239999999995</v>
      </c>
      <c r="V7913" s="5">
        <f t="shared" si="1111"/>
        <v>0.91613339999999976</v>
      </c>
      <c r="W7913" s="5">
        <f t="shared" si="1112"/>
        <v>1.8534687443999998</v>
      </c>
      <c r="X7913" s="5">
        <f t="shared" si="1115"/>
        <v>0</v>
      </c>
    </row>
    <row r="7914" spans="1:24" x14ac:dyDescent="0.15">
      <c r="A7914" s="7">
        <v>7913</v>
      </c>
      <c r="B7914" s="7">
        <v>11</v>
      </c>
      <c r="C7914" s="7">
        <v>26</v>
      </c>
      <c r="D7914" s="7">
        <v>17</v>
      </c>
      <c r="E7914" s="7">
        <v>330</v>
      </c>
      <c r="F7914" s="7">
        <v>7</v>
      </c>
      <c r="G7914" s="7">
        <v>0</v>
      </c>
      <c r="H7914" s="7">
        <f t="shared" si="1107"/>
        <v>7</v>
      </c>
      <c r="I7914" s="16">
        <f t="shared" si="1108"/>
        <v>45256</v>
      </c>
      <c r="J7914" s="17">
        <v>0.70809999999999995</v>
      </c>
      <c r="K7914" s="18">
        <f>G7914*结论【关键目标】!C$27*0.7735*0.001</f>
        <v>0</v>
      </c>
      <c r="L7914" s="5">
        <v>-27528.25027</v>
      </c>
      <c r="M7914" s="5">
        <f>ABS(IF(L7914&lt;=0,L7914/耗电量关键数据!$B$6/1000,L7914/耗电量关键数据!$B$5/1000))</f>
        <v>11.011300107999999</v>
      </c>
      <c r="N7914" s="19">
        <f>耗电量关键数据!$B$14</f>
        <v>1.1688450000000001</v>
      </c>
      <c r="O7914" s="19">
        <f>耗电量关键数据!$B$15</f>
        <v>0.37403039999999999</v>
      </c>
      <c r="P7914" s="19">
        <f t="shared" si="1109"/>
        <v>12.554175507999998</v>
      </c>
      <c r="Q7914" s="19">
        <f t="shared" si="1113"/>
        <v>0</v>
      </c>
      <c r="R7914" s="20">
        <f t="shared" si="1110"/>
        <v>0</v>
      </c>
      <c r="S7914" s="20">
        <f t="shared" si="1114"/>
        <v>0</v>
      </c>
      <c r="T7914" s="20">
        <f>IF((T7913+R7914)&lt;0,0,IF((T7913+R7914)&gt;结论【关键目标】!C$28,结论【关键目标】!C$28,T7913+R7914))</f>
        <v>22</v>
      </c>
      <c r="U7914" s="19">
        <f>IF((T7913+R7914)&lt;结论【关键目标】!$C$28,0,(发电量计算【计算逻辑页】!R7914+发电量计算【计算逻辑页】!T7913-结论【关键目标】!$C$28))</f>
        <v>0</v>
      </c>
      <c r="V7914" s="5">
        <f t="shared" si="1111"/>
        <v>0</v>
      </c>
      <c r="W7914" s="5">
        <f t="shared" si="1112"/>
        <v>0</v>
      </c>
      <c r="X7914" s="5">
        <f t="shared" si="1115"/>
        <v>0</v>
      </c>
    </row>
    <row r="7915" spans="1:24" x14ac:dyDescent="0.15">
      <c r="A7915" s="7">
        <v>7914</v>
      </c>
      <c r="B7915" s="7">
        <v>11</v>
      </c>
      <c r="C7915" s="7">
        <v>26</v>
      </c>
      <c r="D7915" s="7">
        <v>18</v>
      </c>
      <c r="E7915" s="7">
        <v>330</v>
      </c>
      <c r="F7915" s="7">
        <v>6.4</v>
      </c>
      <c r="G7915" s="7">
        <v>0</v>
      </c>
      <c r="H7915" s="7">
        <f t="shared" si="1107"/>
        <v>7</v>
      </c>
      <c r="I7915" s="16">
        <f t="shared" si="1108"/>
        <v>45256</v>
      </c>
      <c r="J7915" s="17">
        <v>0.70809999999999995</v>
      </c>
      <c r="K7915" s="18">
        <f>G7915*结论【关键目标】!C$27*0.7735*0.001</f>
        <v>0</v>
      </c>
      <c r="L7915" s="5">
        <v>-29736.179800000002</v>
      </c>
      <c r="M7915" s="5">
        <f>ABS(IF(L7915&lt;=0,L7915/耗电量关键数据!$B$6/1000,L7915/耗电量关键数据!$B$5/1000))</f>
        <v>11.894471919999999</v>
      </c>
      <c r="N7915" s="19">
        <f>耗电量关键数据!$B$14</f>
        <v>1.1688450000000001</v>
      </c>
      <c r="O7915" s="19">
        <f>耗电量关键数据!$B$15</f>
        <v>0.37403039999999999</v>
      </c>
      <c r="P7915" s="19">
        <f t="shared" si="1109"/>
        <v>13.437347319999999</v>
      </c>
      <c r="Q7915" s="19">
        <f t="shared" si="1113"/>
        <v>0</v>
      </c>
      <c r="R7915" s="20">
        <f t="shared" si="1110"/>
        <v>0</v>
      </c>
      <c r="S7915" s="20">
        <f t="shared" si="1114"/>
        <v>0</v>
      </c>
      <c r="T7915" s="20">
        <f>IF((T7914+R7915)&lt;0,0,IF((T7914+R7915)&gt;结论【关键目标】!C$28,结论【关键目标】!C$28,T7914+R7915))</f>
        <v>22</v>
      </c>
      <c r="U7915" s="19">
        <f>IF((T7914+R7915)&lt;结论【关键目标】!$C$28,0,(发电量计算【计算逻辑页】!R7915+发电量计算【计算逻辑页】!T7914-结论【关键目标】!$C$28))</f>
        <v>0</v>
      </c>
      <c r="V7915" s="5">
        <f t="shared" si="1111"/>
        <v>0</v>
      </c>
      <c r="W7915" s="5">
        <f t="shared" si="1112"/>
        <v>0</v>
      </c>
      <c r="X7915" s="5">
        <f t="shared" si="1115"/>
        <v>0</v>
      </c>
    </row>
    <row r="7916" spans="1:24" x14ac:dyDescent="0.15">
      <c r="A7916" s="7">
        <v>7915</v>
      </c>
      <c r="B7916" s="7">
        <v>11</v>
      </c>
      <c r="C7916" s="7">
        <v>26</v>
      </c>
      <c r="D7916" s="7">
        <v>19</v>
      </c>
      <c r="E7916" s="7">
        <v>330</v>
      </c>
      <c r="F7916" s="7">
        <v>4</v>
      </c>
      <c r="G7916" s="7">
        <v>0</v>
      </c>
      <c r="H7916" s="7">
        <f t="shared" si="1107"/>
        <v>7</v>
      </c>
      <c r="I7916" s="16">
        <f t="shared" si="1108"/>
        <v>45256</v>
      </c>
      <c r="J7916" s="17">
        <v>1.2267999999999999</v>
      </c>
      <c r="K7916" s="18">
        <f>G7916*结论【关键目标】!C$27*0.7735*0.001</f>
        <v>0</v>
      </c>
      <c r="L7916" s="5">
        <v>-29228.05415</v>
      </c>
      <c r="M7916" s="5">
        <f>ABS(IF(L7916&lt;=0,L7916/耗电量关键数据!$B$6/1000,L7916/耗电量关键数据!$B$5/1000))</f>
        <v>11.69122166</v>
      </c>
      <c r="N7916" s="19">
        <f>耗电量关键数据!$B$14</f>
        <v>1.1688450000000001</v>
      </c>
      <c r="O7916" s="19">
        <f>耗电量关键数据!$B$15</f>
        <v>0.37403039999999999</v>
      </c>
      <c r="P7916" s="19">
        <f t="shared" si="1109"/>
        <v>13.234097060000002</v>
      </c>
      <c r="Q7916" s="19">
        <f t="shared" si="1113"/>
        <v>13.234097060000002</v>
      </c>
      <c r="R7916" s="20">
        <f t="shared" si="1110"/>
        <v>-13.234097060000002</v>
      </c>
      <c r="S7916" s="20">
        <f t="shared" si="1114"/>
        <v>13.234097060000002</v>
      </c>
      <c r="T7916" s="20">
        <f>IF((T7915+R7916)&lt;0,0,IF((T7915+R7916)&gt;结论【关键目标】!C$28,结论【关键目标】!C$28,T7915+R7916))</f>
        <v>8.7659029399999984</v>
      </c>
      <c r="U7916" s="19">
        <f>IF((T7915+R7916)&lt;结论【关键目标】!$C$28,0,(发电量计算【计算逻辑页】!R7916+发电量计算【计算逻辑页】!T7915-结论【关键目标】!$C$28))</f>
        <v>0</v>
      </c>
      <c r="V7916" s="5">
        <f t="shared" si="1111"/>
        <v>0</v>
      </c>
      <c r="W7916" s="5">
        <f t="shared" si="1112"/>
        <v>0</v>
      </c>
      <c r="X7916" s="5">
        <f t="shared" si="1115"/>
        <v>7.6859436977919975</v>
      </c>
    </row>
    <row r="7917" spans="1:24" x14ac:dyDescent="0.15">
      <c r="A7917" s="7">
        <v>7916</v>
      </c>
      <c r="B7917" s="7">
        <v>11</v>
      </c>
      <c r="C7917" s="7">
        <v>26</v>
      </c>
      <c r="D7917" s="7">
        <v>20</v>
      </c>
      <c r="E7917" s="7">
        <v>330</v>
      </c>
      <c r="F7917" s="7">
        <v>4</v>
      </c>
      <c r="G7917" s="7">
        <v>0</v>
      </c>
      <c r="H7917" s="7">
        <f t="shared" si="1107"/>
        <v>7</v>
      </c>
      <c r="I7917" s="16">
        <f t="shared" si="1108"/>
        <v>45256</v>
      </c>
      <c r="J7917" s="17">
        <v>1.2267999999999999</v>
      </c>
      <c r="K7917" s="18">
        <f>G7917*结论【关键目标】!C$27*0.7735*0.001</f>
        <v>0</v>
      </c>
      <c r="L7917" s="5">
        <v>-31442.300670000001</v>
      </c>
      <c r="M7917" s="5">
        <f>ABS(IF(L7917&lt;=0,L7917/耗电量关键数据!$B$6/1000,L7917/耗电量关键数据!$B$5/1000))</f>
        <v>12.576920268</v>
      </c>
      <c r="N7917" s="19">
        <f>耗电量关键数据!$B$14</f>
        <v>1.1688450000000001</v>
      </c>
      <c r="O7917" s="19">
        <f>耗电量关键数据!$B$15</f>
        <v>0.37403039999999999</v>
      </c>
      <c r="P7917" s="19">
        <f t="shared" si="1109"/>
        <v>14.119795668</v>
      </c>
      <c r="Q7917" s="19">
        <f t="shared" si="1113"/>
        <v>14.119795668</v>
      </c>
      <c r="R7917" s="20">
        <f t="shared" si="1110"/>
        <v>-14.119795668</v>
      </c>
      <c r="S7917" s="20">
        <f t="shared" si="1114"/>
        <v>14.119795668</v>
      </c>
      <c r="T7917" s="20">
        <f>IF((T7916+R7917)&lt;0,0,IF((T7916+R7917)&gt;结论【关键目标】!C$28,结论【关键目标】!C$28,T7916+R7917))</f>
        <v>0</v>
      </c>
      <c r="U7917" s="19">
        <f>IF((T7916+R7917)&lt;结论【关键目标】!$C$28,0,(发电量计算【计算逻辑页】!R7917+发电量计算【计算逻辑页】!T7916-结论【关键目标】!$C$28))</f>
        <v>0</v>
      </c>
      <c r="V7917" s="5">
        <f t="shared" si="1111"/>
        <v>0</v>
      </c>
      <c r="W7917" s="5">
        <f t="shared" si="1112"/>
        <v>0</v>
      </c>
      <c r="X7917" s="5">
        <f t="shared" si="1115"/>
        <v>0</v>
      </c>
    </row>
    <row r="7918" spans="1:24" x14ac:dyDescent="0.15">
      <c r="A7918" s="7">
        <v>7917</v>
      </c>
      <c r="B7918" s="7">
        <v>11</v>
      </c>
      <c r="C7918" s="7">
        <v>26</v>
      </c>
      <c r="D7918" s="7">
        <v>21</v>
      </c>
      <c r="E7918" s="7">
        <v>330</v>
      </c>
      <c r="F7918" s="7">
        <v>3.9</v>
      </c>
      <c r="G7918" s="7">
        <v>0</v>
      </c>
      <c r="H7918" s="7">
        <f t="shared" si="1107"/>
        <v>7</v>
      </c>
      <c r="I7918" s="16">
        <f t="shared" si="1108"/>
        <v>45256</v>
      </c>
      <c r="J7918" s="17">
        <v>1.2267999999999999</v>
      </c>
      <c r="K7918" s="18">
        <f>G7918*结论【关键目标】!C$27*0.7735*0.001</f>
        <v>0</v>
      </c>
      <c r="L7918" s="5">
        <v>-32549.423940000001</v>
      </c>
      <c r="M7918" s="5">
        <f>ABS(IF(L7918&lt;=0,L7918/耗电量关键数据!$B$6/1000,L7918/耗电量关键数据!$B$5/1000))</f>
        <v>13.019769576</v>
      </c>
      <c r="N7918" s="19">
        <f>耗电量关键数据!$B$14</f>
        <v>1.1688450000000001</v>
      </c>
      <c r="O7918" s="19">
        <f>耗电量关键数据!$B$15</f>
        <v>0.37403039999999999</v>
      </c>
      <c r="P7918" s="19">
        <f t="shared" si="1109"/>
        <v>14.562644976</v>
      </c>
      <c r="Q7918" s="19">
        <f t="shared" si="1113"/>
        <v>14.562644976</v>
      </c>
      <c r="R7918" s="20">
        <f t="shared" si="1110"/>
        <v>-14.562644976</v>
      </c>
      <c r="S7918" s="20">
        <f t="shared" si="1114"/>
        <v>14.562644976</v>
      </c>
      <c r="T7918" s="20">
        <f>IF((T7917+R7918)&lt;0,0,IF((T7917+R7918)&gt;结论【关键目标】!C$28,结论【关键目标】!C$28,T7917+R7918))</f>
        <v>0</v>
      </c>
      <c r="U7918" s="19">
        <f>IF((T7917+R7918)&lt;结论【关键目标】!$C$28,0,(发电量计算【计算逻辑页】!R7918+发电量计算【计算逻辑页】!T7917-结论【关键目标】!$C$28))</f>
        <v>0</v>
      </c>
      <c r="V7918" s="5">
        <f t="shared" si="1111"/>
        <v>0</v>
      </c>
      <c r="W7918" s="5">
        <f t="shared" si="1112"/>
        <v>0</v>
      </c>
      <c r="X7918" s="5">
        <f t="shared" si="1115"/>
        <v>0</v>
      </c>
    </row>
    <row r="7919" spans="1:24" x14ac:dyDescent="0.15">
      <c r="A7919" s="7">
        <v>7918</v>
      </c>
      <c r="B7919" s="7">
        <v>11</v>
      </c>
      <c r="C7919" s="7">
        <v>26</v>
      </c>
      <c r="D7919" s="7">
        <v>22</v>
      </c>
      <c r="E7919" s="7">
        <v>330</v>
      </c>
      <c r="F7919" s="7">
        <v>3</v>
      </c>
      <c r="G7919" s="7">
        <v>0</v>
      </c>
      <c r="H7919" s="7">
        <f t="shared" si="1107"/>
        <v>7</v>
      </c>
      <c r="I7919" s="16">
        <f t="shared" si="1108"/>
        <v>45256</v>
      </c>
      <c r="J7919" s="17">
        <v>0.70809999999999995</v>
      </c>
      <c r="K7919" s="18">
        <f>G7919*结论【关键目标】!C$27*0.7735*0.001</f>
        <v>0</v>
      </c>
      <c r="L7919" s="5">
        <v>-33126.402820000003</v>
      </c>
      <c r="M7919" s="5">
        <f>ABS(IF(L7919&lt;=0,L7919/耗电量关键数据!$B$6/1000,L7919/耗电量关键数据!$B$5/1000))</f>
        <v>13.250561128000001</v>
      </c>
      <c r="N7919" s="19">
        <f>耗电量关键数据!$B$14</f>
        <v>1.1688450000000001</v>
      </c>
      <c r="O7919" s="19">
        <f>耗电量关键数据!$B$15</f>
        <v>0.37403039999999999</v>
      </c>
      <c r="P7919" s="19">
        <f t="shared" si="1109"/>
        <v>14.793436528000003</v>
      </c>
      <c r="Q7919" s="19">
        <f t="shared" si="1113"/>
        <v>0</v>
      </c>
      <c r="R7919" s="20">
        <f t="shared" si="1110"/>
        <v>0</v>
      </c>
      <c r="S7919" s="20">
        <f t="shared" si="1114"/>
        <v>0</v>
      </c>
      <c r="T7919" s="20">
        <f>IF((T7918+R7919)&lt;0,0,IF((T7918+R7919)&gt;结论【关键目标】!C$28,结论【关键目标】!C$28,T7918+R7919))</f>
        <v>0</v>
      </c>
      <c r="U7919" s="19">
        <f>IF((T7918+R7919)&lt;结论【关键目标】!$C$28,0,(发电量计算【计算逻辑页】!R7919+发电量计算【计算逻辑页】!T7918-结论【关键目标】!$C$28))</f>
        <v>0</v>
      </c>
      <c r="V7919" s="5">
        <f t="shared" si="1111"/>
        <v>0</v>
      </c>
      <c r="W7919" s="5">
        <f t="shared" si="1112"/>
        <v>0</v>
      </c>
      <c r="X7919" s="5">
        <f t="shared" si="1115"/>
        <v>0</v>
      </c>
    </row>
    <row r="7920" spans="1:24" x14ac:dyDescent="0.15">
      <c r="A7920" s="7">
        <v>7919</v>
      </c>
      <c r="B7920" s="7">
        <v>11</v>
      </c>
      <c r="C7920" s="7">
        <v>26</v>
      </c>
      <c r="D7920" s="7">
        <v>23</v>
      </c>
      <c r="E7920" s="7">
        <v>330</v>
      </c>
      <c r="F7920" s="7">
        <v>4</v>
      </c>
      <c r="G7920" s="7">
        <v>0</v>
      </c>
      <c r="H7920" s="7">
        <f t="shared" si="1107"/>
        <v>7</v>
      </c>
      <c r="I7920" s="16">
        <f t="shared" si="1108"/>
        <v>45256</v>
      </c>
      <c r="J7920" s="17">
        <v>0.70809999999999995</v>
      </c>
      <c r="K7920" s="18">
        <f>G7920*结论【关键目标】!C$27*0.7735*0.001</f>
        <v>0</v>
      </c>
      <c r="L7920" s="5">
        <v>-33780.213400000001</v>
      </c>
      <c r="M7920" s="5">
        <f>ABS(IF(L7920&lt;=0,L7920/耗电量关键数据!$B$6/1000,L7920/耗电量关键数据!$B$5/1000))</f>
        <v>13.51208536</v>
      </c>
      <c r="N7920" s="19">
        <f>耗电量关键数据!$B$14</f>
        <v>1.1688450000000001</v>
      </c>
      <c r="O7920" s="19">
        <f>耗电量关键数据!$B$15</f>
        <v>0.37403039999999999</v>
      </c>
      <c r="P7920" s="19">
        <f t="shared" si="1109"/>
        <v>15.054960760000002</v>
      </c>
      <c r="Q7920" s="19">
        <f t="shared" si="1113"/>
        <v>0</v>
      </c>
      <c r="R7920" s="20">
        <f t="shared" si="1110"/>
        <v>0</v>
      </c>
      <c r="S7920" s="20">
        <f t="shared" si="1114"/>
        <v>0</v>
      </c>
      <c r="T7920" s="20">
        <f>IF((T7919+R7920)&lt;0,0,IF((T7919+R7920)&gt;结论【关键目标】!C$28,结论【关键目标】!C$28,T7919+R7920))</f>
        <v>0</v>
      </c>
      <c r="U7920" s="19">
        <f>IF((T7919+R7920)&lt;结论【关键目标】!$C$28,0,(发电量计算【计算逻辑页】!R7920+发电量计算【计算逻辑页】!T7919-结论【关键目标】!$C$28))</f>
        <v>0</v>
      </c>
      <c r="V7920" s="5">
        <f t="shared" si="1111"/>
        <v>0</v>
      </c>
      <c r="W7920" s="5">
        <f t="shared" si="1112"/>
        <v>0</v>
      </c>
      <c r="X7920" s="5">
        <f t="shared" si="1115"/>
        <v>0</v>
      </c>
    </row>
    <row r="7921" spans="1:24" x14ac:dyDescent="0.15">
      <c r="A7921" s="7">
        <v>7920</v>
      </c>
      <c r="B7921" s="7">
        <v>11</v>
      </c>
      <c r="C7921" s="7">
        <v>26</v>
      </c>
      <c r="D7921" s="7">
        <v>24</v>
      </c>
      <c r="E7921" s="7">
        <v>330</v>
      </c>
      <c r="F7921" s="7">
        <v>1.9</v>
      </c>
      <c r="G7921" s="7">
        <v>0</v>
      </c>
      <c r="H7921" s="7">
        <f t="shared" si="1107"/>
        <v>7</v>
      </c>
      <c r="I7921" s="16">
        <f t="shared" si="1108"/>
        <v>45256</v>
      </c>
      <c r="J7921" s="17">
        <v>0.2407</v>
      </c>
      <c r="K7921" s="18">
        <f>G7921*结论【关键目标】!C$27*0.7735*0.001</f>
        <v>0</v>
      </c>
      <c r="L7921" s="5">
        <v>-34434.023979999998</v>
      </c>
      <c r="M7921" s="5">
        <f>ABS(IF(L7921&lt;=0,L7921/耗电量关键数据!$B$6/1000,L7921/耗电量关键数据!$B$5/1000))</f>
        <v>13.773609592</v>
      </c>
      <c r="N7921" s="19">
        <f>耗电量关键数据!$B$14</f>
        <v>1.1688450000000001</v>
      </c>
      <c r="O7921" s="19">
        <f>耗电量关键数据!$B$15</f>
        <v>0.37403039999999999</v>
      </c>
      <c r="P7921" s="19">
        <f t="shared" si="1109"/>
        <v>15.316484992000001</v>
      </c>
      <c r="Q7921" s="19">
        <f t="shared" si="1113"/>
        <v>0</v>
      </c>
      <c r="R7921" s="20">
        <f t="shared" si="1110"/>
        <v>0</v>
      </c>
      <c r="S7921" s="20">
        <f t="shared" si="1114"/>
        <v>0</v>
      </c>
      <c r="T7921" s="20">
        <f>IF((T7920+R7921)&lt;0,0,IF((T7920+R7921)&gt;结论【关键目标】!C$28,结论【关键目标】!C$28,T7920+R7921))</f>
        <v>0</v>
      </c>
      <c r="U7921" s="19">
        <f>IF((T7920+R7921)&lt;结论【关键目标】!$C$28,0,(发电量计算【计算逻辑页】!R7921+发电量计算【计算逻辑页】!T7920-结论【关键目标】!$C$28))</f>
        <v>0</v>
      </c>
      <c r="V7921" s="5">
        <f t="shared" si="1111"/>
        <v>0</v>
      </c>
      <c r="W7921" s="5">
        <f t="shared" si="1112"/>
        <v>0</v>
      </c>
      <c r="X7921" s="5">
        <f t="shared" si="1115"/>
        <v>0</v>
      </c>
    </row>
    <row r="7922" spans="1:24" x14ac:dyDescent="0.15">
      <c r="A7922" s="7">
        <v>7921</v>
      </c>
      <c r="B7922" s="7">
        <v>11</v>
      </c>
      <c r="C7922" s="7">
        <v>27</v>
      </c>
      <c r="D7922" s="7">
        <v>1</v>
      </c>
      <c r="E7922" s="7">
        <v>331</v>
      </c>
      <c r="F7922" s="7">
        <v>3</v>
      </c>
      <c r="G7922" s="7">
        <v>0</v>
      </c>
      <c r="H7922" s="7">
        <f t="shared" si="1107"/>
        <v>1</v>
      </c>
      <c r="I7922" s="16">
        <f t="shared" si="1108"/>
        <v>45257</v>
      </c>
      <c r="J7922" s="17">
        <v>0.2407</v>
      </c>
      <c r="K7922" s="18">
        <f>G7922*结论【关键目标】!C$27*0.7735*0.001</f>
        <v>0</v>
      </c>
      <c r="L7922" s="5">
        <v>-31437.429609999999</v>
      </c>
      <c r="M7922" s="5">
        <f>ABS(IF(L7922&lt;=0,L7922/耗电量关键数据!$B$6/1000,L7922/耗电量关键数据!$B$5/1000))</f>
        <v>12.574971844</v>
      </c>
      <c r="N7922" s="5">
        <f>电气设备逐时使用率计算!H7898</f>
        <v>1.1688450000000001</v>
      </c>
      <c r="O7922" s="5">
        <f>灯光逐时使用率计算!H7898</f>
        <v>0.37403039999999999</v>
      </c>
      <c r="P7922" s="19">
        <f t="shared" si="1109"/>
        <v>14.117847244000002</v>
      </c>
      <c r="Q7922" s="19">
        <f t="shared" si="1113"/>
        <v>0</v>
      </c>
      <c r="R7922" s="20">
        <f t="shared" si="1110"/>
        <v>0</v>
      </c>
      <c r="S7922" s="20">
        <f t="shared" si="1114"/>
        <v>0</v>
      </c>
      <c r="T7922" s="20">
        <f>IF((T7921+R7922)&lt;0,0,IF((T7921+R7922)&gt;结论【关键目标】!C$28,结论【关键目标】!C$28,T7921+R7922))</f>
        <v>0</v>
      </c>
      <c r="U7922" s="19">
        <f>IF((T7921+R7922)&lt;结论【关键目标】!$C$28,0,(发电量计算【计算逻辑页】!R7922+发电量计算【计算逻辑页】!T7921-结论【关键目标】!$C$28))</f>
        <v>0</v>
      </c>
      <c r="V7922" s="5">
        <f t="shared" si="1111"/>
        <v>0</v>
      </c>
      <c r="W7922" s="5">
        <f t="shared" si="1112"/>
        <v>0</v>
      </c>
      <c r="X7922" s="5">
        <f t="shared" si="1115"/>
        <v>0</v>
      </c>
    </row>
    <row r="7923" spans="1:24" x14ac:dyDescent="0.15">
      <c r="A7923" s="7">
        <v>7922</v>
      </c>
      <c r="B7923" s="7">
        <v>11</v>
      </c>
      <c r="C7923" s="7">
        <v>27</v>
      </c>
      <c r="D7923" s="7">
        <v>2</v>
      </c>
      <c r="E7923" s="7">
        <v>331</v>
      </c>
      <c r="F7923" s="7">
        <v>2</v>
      </c>
      <c r="G7923" s="7">
        <v>0</v>
      </c>
      <c r="H7923" s="7">
        <f t="shared" si="1107"/>
        <v>1</v>
      </c>
      <c r="I7923" s="16">
        <f t="shared" si="1108"/>
        <v>45257</v>
      </c>
      <c r="J7923" s="17">
        <v>0.2407</v>
      </c>
      <c r="K7923" s="18">
        <f>G7923*结论【关键目标】!C$27*0.7735*0.001</f>
        <v>0</v>
      </c>
      <c r="L7923" s="5">
        <v>-32523.383880000001</v>
      </c>
      <c r="M7923" s="5">
        <f>ABS(IF(L7923&lt;=0,L7923/耗电量关键数据!$B$6/1000,L7923/耗电量关键数据!$B$5/1000))</f>
        <v>13.009353552</v>
      </c>
      <c r="N7923" s="5">
        <f>电气设备逐时使用率计算!H7899</f>
        <v>1.1688450000000001</v>
      </c>
      <c r="O7923" s="5">
        <f>灯光逐时使用率计算!H7899</f>
        <v>0.37403039999999999</v>
      </c>
      <c r="P7923" s="19">
        <f t="shared" si="1109"/>
        <v>14.552228952000002</v>
      </c>
      <c r="Q7923" s="19">
        <f t="shared" si="1113"/>
        <v>0</v>
      </c>
      <c r="R7923" s="20">
        <f t="shared" si="1110"/>
        <v>0</v>
      </c>
      <c r="S7923" s="20">
        <f t="shared" si="1114"/>
        <v>0</v>
      </c>
      <c r="T7923" s="20">
        <f>IF((T7922+R7923)&lt;0,0,IF((T7922+R7923)&gt;结论【关键目标】!C$28,结论【关键目标】!C$28,T7922+R7923))</f>
        <v>0</v>
      </c>
      <c r="U7923" s="19">
        <f>IF((T7922+R7923)&lt;结论【关键目标】!$C$28,0,(发电量计算【计算逻辑页】!R7923+发电量计算【计算逻辑页】!T7922-结论【关键目标】!$C$28))</f>
        <v>0</v>
      </c>
      <c r="V7923" s="5">
        <f t="shared" si="1111"/>
        <v>0</v>
      </c>
      <c r="W7923" s="5">
        <f t="shared" si="1112"/>
        <v>0</v>
      </c>
      <c r="X7923" s="5">
        <f t="shared" si="1115"/>
        <v>0</v>
      </c>
    </row>
    <row r="7924" spans="1:24" x14ac:dyDescent="0.15">
      <c r="A7924" s="7">
        <v>7923</v>
      </c>
      <c r="B7924" s="7">
        <v>11</v>
      </c>
      <c r="C7924" s="7">
        <v>27</v>
      </c>
      <c r="D7924" s="7">
        <v>3</v>
      </c>
      <c r="E7924" s="7">
        <v>331</v>
      </c>
      <c r="F7924" s="7">
        <v>0.6</v>
      </c>
      <c r="G7924" s="7">
        <v>0</v>
      </c>
      <c r="H7924" s="7">
        <f t="shared" si="1107"/>
        <v>1</v>
      </c>
      <c r="I7924" s="16">
        <f t="shared" si="1108"/>
        <v>45257</v>
      </c>
      <c r="J7924" s="17">
        <v>0.2407</v>
      </c>
      <c r="K7924" s="18">
        <f>G7924*结论【关键目标】!C$27*0.7735*0.001</f>
        <v>0</v>
      </c>
      <c r="L7924" s="5">
        <v>-33957.19902</v>
      </c>
      <c r="M7924" s="5">
        <f>ABS(IF(L7924&lt;=0,L7924/耗电量关键数据!$B$6/1000,L7924/耗电量关键数据!$B$5/1000))</f>
        <v>13.582879607999999</v>
      </c>
      <c r="N7924" s="5">
        <f>电气设备逐时使用率计算!H7900</f>
        <v>1.1688450000000001</v>
      </c>
      <c r="O7924" s="5">
        <f>灯光逐时使用率计算!H7900</f>
        <v>0.37403039999999999</v>
      </c>
      <c r="P7924" s="19">
        <f t="shared" si="1109"/>
        <v>15.125755008000001</v>
      </c>
      <c r="Q7924" s="19">
        <f t="shared" si="1113"/>
        <v>0</v>
      </c>
      <c r="R7924" s="20">
        <f t="shared" si="1110"/>
        <v>0</v>
      </c>
      <c r="S7924" s="20">
        <f t="shared" si="1114"/>
        <v>0</v>
      </c>
      <c r="T7924" s="20">
        <f>IF((T7923+R7924)&lt;0,0,IF((T7923+R7924)&gt;结论【关键目标】!C$28,结论【关键目标】!C$28,T7923+R7924))</f>
        <v>0</v>
      </c>
      <c r="U7924" s="19">
        <f>IF((T7923+R7924)&lt;结论【关键目标】!$C$28,0,(发电量计算【计算逻辑页】!R7924+发电量计算【计算逻辑页】!T7923-结论【关键目标】!$C$28))</f>
        <v>0</v>
      </c>
      <c r="V7924" s="5">
        <f t="shared" si="1111"/>
        <v>0</v>
      </c>
      <c r="W7924" s="5">
        <f t="shared" si="1112"/>
        <v>0</v>
      </c>
      <c r="X7924" s="5">
        <f t="shared" si="1115"/>
        <v>0</v>
      </c>
    </row>
    <row r="7925" spans="1:24" x14ac:dyDescent="0.15">
      <c r="A7925" s="7">
        <v>7924</v>
      </c>
      <c r="B7925" s="7">
        <v>11</v>
      </c>
      <c r="C7925" s="7">
        <v>27</v>
      </c>
      <c r="D7925" s="7">
        <v>4</v>
      </c>
      <c r="E7925" s="7">
        <v>331</v>
      </c>
      <c r="F7925" s="7">
        <v>0.4</v>
      </c>
      <c r="G7925" s="7">
        <v>0</v>
      </c>
      <c r="H7925" s="7">
        <f t="shared" si="1107"/>
        <v>1</v>
      </c>
      <c r="I7925" s="16">
        <f t="shared" si="1108"/>
        <v>45257</v>
      </c>
      <c r="J7925" s="17">
        <v>0.2407</v>
      </c>
      <c r="K7925" s="18">
        <f>G7925*结论【关键目标】!C$27*0.7735*0.001</f>
        <v>0</v>
      </c>
      <c r="L7925" s="5">
        <v>-35359.767690000001</v>
      </c>
      <c r="M7925" s="5">
        <f>ABS(IF(L7925&lt;=0,L7925/耗电量关键数据!$B$6/1000,L7925/耗电量关键数据!$B$5/1000))</f>
        <v>14.143907076</v>
      </c>
      <c r="N7925" s="5">
        <f>电气设备逐时使用率计算!H7901</f>
        <v>1.1688450000000001</v>
      </c>
      <c r="O7925" s="5">
        <f>灯光逐时使用率计算!H7901</f>
        <v>0.37403039999999999</v>
      </c>
      <c r="P7925" s="19">
        <f t="shared" si="1109"/>
        <v>15.686782475999999</v>
      </c>
      <c r="Q7925" s="19">
        <f t="shared" si="1113"/>
        <v>0</v>
      </c>
      <c r="R7925" s="20">
        <f t="shared" si="1110"/>
        <v>0</v>
      </c>
      <c r="S7925" s="20">
        <f t="shared" si="1114"/>
        <v>0</v>
      </c>
      <c r="T7925" s="20">
        <f>IF((T7924+R7925)&lt;0,0,IF((T7924+R7925)&gt;结论【关键目标】!C$28,结论【关键目标】!C$28,T7924+R7925))</f>
        <v>0</v>
      </c>
      <c r="U7925" s="19">
        <f>IF((T7924+R7925)&lt;结论【关键目标】!$C$28,0,(发电量计算【计算逻辑页】!R7925+发电量计算【计算逻辑页】!T7924-结论【关键目标】!$C$28))</f>
        <v>0</v>
      </c>
      <c r="V7925" s="5">
        <f t="shared" si="1111"/>
        <v>0</v>
      </c>
      <c r="W7925" s="5">
        <f t="shared" si="1112"/>
        <v>0</v>
      </c>
      <c r="X7925" s="5">
        <f t="shared" si="1115"/>
        <v>0</v>
      </c>
    </row>
    <row r="7926" spans="1:24" x14ac:dyDescent="0.15">
      <c r="A7926" s="7">
        <v>7925</v>
      </c>
      <c r="B7926" s="7">
        <v>11</v>
      </c>
      <c r="C7926" s="7">
        <v>27</v>
      </c>
      <c r="D7926" s="7">
        <v>5</v>
      </c>
      <c r="E7926" s="7">
        <v>331</v>
      </c>
      <c r="F7926" s="7">
        <v>0.2</v>
      </c>
      <c r="G7926" s="7">
        <v>0</v>
      </c>
      <c r="H7926" s="7">
        <f t="shared" si="1107"/>
        <v>1</v>
      </c>
      <c r="I7926" s="16">
        <f t="shared" si="1108"/>
        <v>45257</v>
      </c>
      <c r="J7926" s="17">
        <v>0.2407</v>
      </c>
      <c r="K7926" s="18">
        <f>G7926*结论【关键目标】!C$27*0.7735*0.001</f>
        <v>0</v>
      </c>
      <c r="L7926" s="5">
        <v>-36706.73936</v>
      </c>
      <c r="M7926" s="5">
        <f>ABS(IF(L7926&lt;=0,L7926/耗电量关键数据!$B$6/1000,L7926/耗电量关键数据!$B$5/1000))</f>
        <v>14.682695744</v>
      </c>
      <c r="N7926" s="5">
        <f>电气设备逐时使用率计算!H7902</f>
        <v>1.1688450000000001</v>
      </c>
      <c r="O7926" s="5">
        <f>灯光逐时使用率计算!H7902</f>
        <v>0.37403039999999999</v>
      </c>
      <c r="P7926" s="19">
        <f t="shared" si="1109"/>
        <v>16.225571144</v>
      </c>
      <c r="Q7926" s="19">
        <f t="shared" si="1113"/>
        <v>0</v>
      </c>
      <c r="R7926" s="20">
        <f t="shared" si="1110"/>
        <v>0</v>
      </c>
      <c r="S7926" s="20">
        <f t="shared" si="1114"/>
        <v>0</v>
      </c>
      <c r="T7926" s="20">
        <f>IF((T7925+R7926)&lt;0,0,IF((T7925+R7926)&gt;结论【关键目标】!C$28,结论【关键目标】!C$28,T7925+R7926))</f>
        <v>0</v>
      </c>
      <c r="U7926" s="19">
        <f>IF((T7925+R7926)&lt;结论【关键目标】!$C$28,0,(发电量计算【计算逻辑页】!R7926+发电量计算【计算逻辑页】!T7925-结论【关键目标】!$C$28))</f>
        <v>0</v>
      </c>
      <c r="V7926" s="5">
        <f t="shared" si="1111"/>
        <v>0</v>
      </c>
      <c r="W7926" s="5">
        <f t="shared" si="1112"/>
        <v>0</v>
      </c>
      <c r="X7926" s="5">
        <f t="shared" si="1115"/>
        <v>0</v>
      </c>
    </row>
    <row r="7927" spans="1:24" x14ac:dyDescent="0.15">
      <c r="A7927" s="7">
        <v>7926</v>
      </c>
      <c r="B7927" s="7">
        <v>11</v>
      </c>
      <c r="C7927" s="7">
        <v>27</v>
      </c>
      <c r="D7927" s="7">
        <v>6</v>
      </c>
      <c r="E7927" s="7">
        <v>331</v>
      </c>
      <c r="F7927" s="7">
        <v>0</v>
      </c>
      <c r="G7927" s="7">
        <v>0</v>
      </c>
      <c r="H7927" s="7">
        <f t="shared" si="1107"/>
        <v>1</v>
      </c>
      <c r="I7927" s="16">
        <f t="shared" si="1108"/>
        <v>45257</v>
      </c>
      <c r="J7927" s="17">
        <v>0.2407</v>
      </c>
      <c r="K7927" s="18">
        <f>G7927*结论【关键目标】!C$27*0.7735*0.001</f>
        <v>0</v>
      </c>
      <c r="L7927" s="5">
        <v>-36878.094969999998</v>
      </c>
      <c r="M7927" s="5">
        <f>ABS(IF(L7927&lt;=0,L7927/耗电量关键数据!$B$6/1000,L7927/耗电量关键数据!$B$5/1000))</f>
        <v>14.751237988</v>
      </c>
      <c r="N7927" s="5">
        <f>电气设备逐时使用率计算!H7903</f>
        <v>1.1688450000000001</v>
      </c>
      <c r="O7927" s="5">
        <f>灯光逐时使用率计算!H7903</f>
        <v>0.37403039999999999</v>
      </c>
      <c r="P7927" s="19">
        <f t="shared" si="1109"/>
        <v>16.294113388</v>
      </c>
      <c r="Q7927" s="19">
        <f t="shared" si="1113"/>
        <v>0</v>
      </c>
      <c r="R7927" s="20">
        <f t="shared" si="1110"/>
        <v>0</v>
      </c>
      <c r="S7927" s="20">
        <f t="shared" si="1114"/>
        <v>0</v>
      </c>
      <c r="T7927" s="20">
        <f>IF((T7926+R7927)&lt;0,0,IF((T7926+R7927)&gt;结论【关键目标】!C$28,结论【关键目标】!C$28,T7926+R7927))</f>
        <v>0</v>
      </c>
      <c r="U7927" s="19">
        <f>IF((T7926+R7927)&lt;结论【关键目标】!$C$28,0,(发电量计算【计算逻辑页】!R7927+发电量计算【计算逻辑页】!T7926-结论【关键目标】!$C$28))</f>
        <v>0</v>
      </c>
      <c r="V7927" s="5">
        <f t="shared" si="1111"/>
        <v>0</v>
      </c>
      <c r="W7927" s="5">
        <f t="shared" si="1112"/>
        <v>0</v>
      </c>
      <c r="X7927" s="5">
        <f t="shared" si="1115"/>
        <v>0</v>
      </c>
    </row>
    <row r="7928" spans="1:24" x14ac:dyDescent="0.15">
      <c r="A7928" s="7">
        <v>7927</v>
      </c>
      <c r="B7928" s="7">
        <v>11</v>
      </c>
      <c r="C7928" s="7">
        <v>27</v>
      </c>
      <c r="D7928" s="7">
        <v>7</v>
      </c>
      <c r="E7928" s="7">
        <v>331</v>
      </c>
      <c r="F7928" s="7">
        <v>0</v>
      </c>
      <c r="G7928" s="7">
        <v>0</v>
      </c>
      <c r="H7928" s="7">
        <f t="shared" si="1107"/>
        <v>1</v>
      </c>
      <c r="I7928" s="16">
        <f t="shared" si="1108"/>
        <v>45257</v>
      </c>
      <c r="J7928" s="17">
        <v>0.2407</v>
      </c>
      <c r="K7928" s="18">
        <f>G7928*结论【关键目标】!C$27*0.7735*0.001</f>
        <v>0</v>
      </c>
      <c r="L7928" s="5">
        <v>-28956.328679999999</v>
      </c>
      <c r="M7928" s="5">
        <f>ABS(IF(L7928&lt;=0,L7928/耗电量关键数据!$B$6/1000,L7928/耗电量关键数据!$B$5/1000))</f>
        <v>11.582531471999999</v>
      </c>
      <c r="N7928" s="5">
        <f>电气设备逐时使用率计算!H7904</f>
        <v>2.3376900000000003</v>
      </c>
      <c r="O7928" s="5">
        <f>灯光逐时使用率计算!H7904</f>
        <v>1.2467680000000001</v>
      </c>
      <c r="P7928" s="19">
        <f t="shared" si="1109"/>
        <v>15.166989471999999</v>
      </c>
      <c r="Q7928" s="19">
        <f t="shared" si="1113"/>
        <v>0</v>
      </c>
      <c r="R7928" s="20">
        <f t="shared" si="1110"/>
        <v>0</v>
      </c>
      <c r="S7928" s="20">
        <f t="shared" si="1114"/>
        <v>0</v>
      </c>
      <c r="T7928" s="20">
        <f>IF((T7927+R7928)&lt;0,0,IF((T7927+R7928)&gt;结论【关键目标】!C$28,结论【关键目标】!C$28,T7927+R7928))</f>
        <v>0</v>
      </c>
      <c r="U7928" s="19">
        <f>IF((T7927+R7928)&lt;结论【关键目标】!$C$28,0,(发电量计算【计算逻辑页】!R7928+发电量计算【计算逻辑页】!T7927-结论【关键目标】!$C$28))</f>
        <v>0</v>
      </c>
      <c r="V7928" s="5">
        <f t="shared" si="1111"/>
        <v>0</v>
      </c>
      <c r="W7928" s="5">
        <f t="shared" si="1112"/>
        <v>0</v>
      </c>
      <c r="X7928" s="5">
        <f t="shared" si="1115"/>
        <v>0</v>
      </c>
    </row>
    <row r="7929" spans="1:24" x14ac:dyDescent="0.15">
      <c r="A7929" s="7">
        <v>7928</v>
      </c>
      <c r="B7929" s="7">
        <v>11</v>
      </c>
      <c r="C7929" s="7">
        <v>27</v>
      </c>
      <c r="D7929" s="7">
        <v>8</v>
      </c>
      <c r="E7929" s="7">
        <v>331</v>
      </c>
      <c r="F7929" s="7">
        <v>0</v>
      </c>
      <c r="G7929" s="7">
        <v>31</v>
      </c>
      <c r="H7929" s="7">
        <f t="shared" si="1107"/>
        <v>1</v>
      </c>
      <c r="I7929" s="16">
        <f t="shared" si="1108"/>
        <v>45257</v>
      </c>
      <c r="J7929" s="17">
        <v>0.70809999999999995</v>
      </c>
      <c r="K7929" s="18">
        <f>G7929*结论【关键目标】!C$27*0.7735*0.001</f>
        <v>2.8774200000000003</v>
      </c>
      <c r="L7929" s="5">
        <v>-27976.622299999999</v>
      </c>
      <c r="M7929" s="5">
        <f>ABS(IF(L7929&lt;=0,L7929/耗电量关键数据!$B$6/1000,L7929/耗电量关键数据!$B$5/1000))</f>
        <v>11.190648919999999</v>
      </c>
      <c r="N7929" s="5">
        <f>电气设备逐时使用率计算!H7905</f>
        <v>11.688450000000001</v>
      </c>
      <c r="O7929" s="5">
        <f>灯光逐时使用率计算!H7905</f>
        <v>6.2338399999999998</v>
      </c>
      <c r="P7929" s="19">
        <f t="shared" si="1109"/>
        <v>29.112938920000001</v>
      </c>
      <c r="Q7929" s="19">
        <f t="shared" si="1113"/>
        <v>0</v>
      </c>
      <c r="R7929" s="20">
        <f t="shared" si="1110"/>
        <v>2.8774200000000003</v>
      </c>
      <c r="S7929" s="20">
        <f t="shared" si="1114"/>
        <v>0</v>
      </c>
      <c r="T7929" s="20">
        <f>IF((T7928+R7929)&lt;0,0,IF((T7928+R7929)&gt;结论【关键目标】!C$28,结论【关键目标】!C$28,T7928+R7929))</f>
        <v>2.8774200000000003</v>
      </c>
      <c r="U7929" s="19">
        <f>IF((T7928+R7929)&lt;结论【关键目标】!$C$28,0,(发电量计算【计算逻辑页】!R7929+发电量计算【计算逻辑页】!T7928-结论【关键目标】!$C$28))</f>
        <v>0</v>
      </c>
      <c r="V7929" s="5">
        <f t="shared" si="1111"/>
        <v>0</v>
      </c>
      <c r="W7929" s="5">
        <f t="shared" si="1112"/>
        <v>2.0375011020000002</v>
      </c>
      <c r="X7929" s="5">
        <f t="shared" si="1115"/>
        <v>0</v>
      </c>
    </row>
    <row r="7930" spans="1:24" x14ac:dyDescent="0.15">
      <c r="A7930" s="7">
        <v>7929</v>
      </c>
      <c r="B7930" s="7">
        <v>11</v>
      </c>
      <c r="C7930" s="7">
        <v>27</v>
      </c>
      <c r="D7930" s="7">
        <v>9</v>
      </c>
      <c r="E7930" s="7">
        <v>331</v>
      </c>
      <c r="F7930" s="7">
        <v>1.8</v>
      </c>
      <c r="G7930" s="7">
        <v>129.4</v>
      </c>
      <c r="H7930" s="7">
        <f t="shared" si="1107"/>
        <v>1</v>
      </c>
      <c r="I7930" s="16">
        <f t="shared" si="1108"/>
        <v>45257</v>
      </c>
      <c r="J7930" s="17">
        <v>0.70809999999999995</v>
      </c>
      <c r="K7930" s="18">
        <f>G7930*结论【关键目标】!C$27*0.7735*0.001</f>
        <v>12.010908000000001</v>
      </c>
      <c r="L7930" s="5">
        <v>-8429.0888489999998</v>
      </c>
      <c r="M7930" s="5">
        <f>ABS(IF(L7930&lt;=0,L7930/耗电量关键数据!$B$6/1000,L7930/耗电量关键数据!$B$5/1000))</f>
        <v>3.3716355395999997</v>
      </c>
      <c r="N7930" s="5">
        <f>电气设备逐时使用率计算!H7906</f>
        <v>22.208055000000002</v>
      </c>
      <c r="O7930" s="5">
        <f>灯光逐时使用率计算!H7906</f>
        <v>11.844296</v>
      </c>
      <c r="P7930" s="19">
        <f t="shared" si="1109"/>
        <v>37.423986539600001</v>
      </c>
      <c r="Q7930" s="19">
        <f t="shared" si="1113"/>
        <v>0</v>
      </c>
      <c r="R7930" s="20">
        <f t="shared" si="1110"/>
        <v>12.010908000000001</v>
      </c>
      <c r="S7930" s="20">
        <f t="shared" si="1114"/>
        <v>0</v>
      </c>
      <c r="T7930" s="20">
        <f>IF((T7929+R7930)&lt;0,0,IF((T7929+R7930)&gt;结论【关键目标】!C$28,结论【关键目标】!C$28,T7929+R7930))</f>
        <v>14.888328000000001</v>
      </c>
      <c r="U7930" s="19">
        <f>IF((T7929+R7930)&lt;结论【关键目标】!$C$28,0,(发电量计算【计算逻辑页】!R7930+发电量计算【计算逻辑页】!T7929-结论【关键目标】!$C$28))</f>
        <v>0</v>
      </c>
      <c r="V7930" s="5">
        <f t="shared" si="1111"/>
        <v>0</v>
      </c>
      <c r="W7930" s="5">
        <f t="shared" si="1112"/>
        <v>8.5049239548000006</v>
      </c>
      <c r="X7930" s="5">
        <f t="shared" si="1115"/>
        <v>0</v>
      </c>
    </row>
    <row r="7931" spans="1:24" x14ac:dyDescent="0.15">
      <c r="A7931" s="7">
        <v>7930</v>
      </c>
      <c r="B7931" s="7">
        <v>11</v>
      </c>
      <c r="C7931" s="7">
        <v>27</v>
      </c>
      <c r="D7931" s="7">
        <v>10</v>
      </c>
      <c r="E7931" s="7">
        <v>331</v>
      </c>
      <c r="F7931" s="7">
        <v>2.4</v>
      </c>
      <c r="G7931" s="7">
        <v>201.8</v>
      </c>
      <c r="H7931" s="7">
        <f t="shared" si="1107"/>
        <v>1</v>
      </c>
      <c r="I7931" s="16">
        <f t="shared" si="1108"/>
        <v>45257</v>
      </c>
      <c r="J7931" s="17">
        <v>0.70809999999999995</v>
      </c>
      <c r="K7931" s="18">
        <f>G7931*结论【关键目标】!C$27*0.7735*0.001</f>
        <v>18.731076000000002</v>
      </c>
      <c r="L7931" s="5">
        <v>0</v>
      </c>
      <c r="M7931" s="5">
        <f>ABS(IF(L7931&lt;=0,L7931/耗电量关键数据!$B$6/1000,L7931/耗电量关键数据!$B$5/1000))</f>
        <v>0</v>
      </c>
      <c r="N7931" s="5">
        <f>电气设备逐时使用率计算!H7907</f>
        <v>22.208055000000002</v>
      </c>
      <c r="O7931" s="5">
        <f>灯光逐时使用率计算!H7907</f>
        <v>11.844296</v>
      </c>
      <c r="P7931" s="19">
        <f t="shared" si="1109"/>
        <v>34.052351000000002</v>
      </c>
      <c r="Q7931" s="19">
        <f t="shared" si="1113"/>
        <v>0</v>
      </c>
      <c r="R7931" s="20">
        <f t="shared" si="1110"/>
        <v>18.731076000000002</v>
      </c>
      <c r="S7931" s="20">
        <f t="shared" si="1114"/>
        <v>0</v>
      </c>
      <c r="T7931" s="20">
        <f>IF((T7930+R7931)&lt;0,0,IF((T7930+R7931)&gt;结论【关键目标】!C$28,结论【关键目标】!C$28,T7930+R7931))</f>
        <v>22</v>
      </c>
      <c r="U7931" s="19">
        <f>IF((T7930+R7931)&lt;结论【关键目标】!$C$28,0,(发电量计算【计算逻辑页】!R7931+发电量计算【计算逻辑页】!T7930-结论【关键目标】!$C$28))</f>
        <v>11.619404000000003</v>
      </c>
      <c r="V7931" s="5">
        <f t="shared" si="1111"/>
        <v>4.0667914000000005</v>
      </c>
      <c r="W7931" s="5">
        <f t="shared" si="1112"/>
        <v>13.2634749156</v>
      </c>
      <c r="X7931" s="5">
        <f t="shared" si="1115"/>
        <v>0</v>
      </c>
    </row>
    <row r="7932" spans="1:24" x14ac:dyDescent="0.15">
      <c r="A7932" s="7">
        <v>7931</v>
      </c>
      <c r="B7932" s="7">
        <v>11</v>
      </c>
      <c r="C7932" s="7">
        <v>27</v>
      </c>
      <c r="D7932" s="7">
        <v>11</v>
      </c>
      <c r="E7932" s="7">
        <v>331</v>
      </c>
      <c r="F7932" s="7">
        <v>3</v>
      </c>
      <c r="G7932" s="7">
        <v>225.7</v>
      </c>
      <c r="H7932" s="7">
        <f t="shared" si="1107"/>
        <v>1</v>
      </c>
      <c r="I7932" s="16">
        <f t="shared" si="1108"/>
        <v>45257</v>
      </c>
      <c r="J7932" s="17">
        <v>1.2267999999999999</v>
      </c>
      <c r="K7932" s="18">
        <f>G7932*结论【关键目标】!C$27*0.7735*0.001</f>
        <v>20.949473999999999</v>
      </c>
      <c r="L7932" s="5">
        <v>0</v>
      </c>
      <c r="M7932" s="5">
        <f>ABS(IF(L7932&lt;=0,L7932/耗电量关键数据!$B$6/1000,L7932/耗电量关键数据!$B$5/1000))</f>
        <v>0</v>
      </c>
      <c r="N7932" s="5">
        <f>电气设备逐时使用率计算!H7908</f>
        <v>22.208055000000002</v>
      </c>
      <c r="O7932" s="5">
        <f>灯光逐时使用率计算!H7908</f>
        <v>11.844296</v>
      </c>
      <c r="P7932" s="19">
        <f t="shared" si="1109"/>
        <v>34.052351000000002</v>
      </c>
      <c r="Q7932" s="19">
        <f t="shared" si="1113"/>
        <v>34.052351000000002</v>
      </c>
      <c r="R7932" s="20">
        <f t="shared" si="1110"/>
        <v>-13.102877000000003</v>
      </c>
      <c r="S7932" s="20">
        <f t="shared" si="1114"/>
        <v>13.102877000000003</v>
      </c>
      <c r="T7932" s="20">
        <f>IF((T7931+R7932)&lt;0,0,IF((T7931+R7932)&gt;结论【关键目标】!C$28,结论【关键目标】!C$28,T7931+R7932))</f>
        <v>8.897122999999997</v>
      </c>
      <c r="U7932" s="19">
        <f>IF((T7931+R7932)&lt;结论【关键目标】!$C$28,0,(发电量计算【计算逻辑页】!R7932+发电量计算【计算逻辑页】!T7931-结论【关键目标】!$C$28))</f>
        <v>0</v>
      </c>
      <c r="V7932" s="5">
        <f t="shared" si="1111"/>
        <v>0</v>
      </c>
      <c r="W7932" s="5">
        <f t="shared" si="1112"/>
        <v>25.700814703199995</v>
      </c>
      <c r="X7932" s="5">
        <f t="shared" si="1115"/>
        <v>7.8009974463999967</v>
      </c>
    </row>
    <row r="7933" spans="1:24" x14ac:dyDescent="0.15">
      <c r="A7933" s="7">
        <v>7932</v>
      </c>
      <c r="B7933" s="7">
        <v>11</v>
      </c>
      <c r="C7933" s="7">
        <v>27</v>
      </c>
      <c r="D7933" s="7">
        <v>12</v>
      </c>
      <c r="E7933" s="7">
        <v>331</v>
      </c>
      <c r="F7933" s="7">
        <v>3.7</v>
      </c>
      <c r="G7933" s="7">
        <v>234.3</v>
      </c>
      <c r="H7933" s="7">
        <f t="shared" si="1107"/>
        <v>1</v>
      </c>
      <c r="I7933" s="16">
        <f t="shared" si="1108"/>
        <v>45257</v>
      </c>
      <c r="J7933" s="17">
        <v>1.2267999999999999</v>
      </c>
      <c r="K7933" s="18">
        <f>G7933*结论【关键目标】!C$27*0.7735*0.001</f>
        <v>21.747726</v>
      </c>
      <c r="L7933" s="5">
        <v>0</v>
      </c>
      <c r="M7933" s="5">
        <f>ABS(IF(L7933&lt;=0,L7933/耗电量关键数据!$B$6/1000,L7933/耗电量关键数据!$B$5/1000))</f>
        <v>0</v>
      </c>
      <c r="N7933" s="5">
        <f>电气设备逐时使用率计算!H7909</f>
        <v>11.688450000000001</v>
      </c>
      <c r="O7933" s="5">
        <f>灯光逐时使用率计算!H7909</f>
        <v>9.9741440000000008</v>
      </c>
      <c r="P7933" s="19">
        <f t="shared" si="1109"/>
        <v>21.662594000000002</v>
      </c>
      <c r="Q7933" s="19">
        <f t="shared" si="1113"/>
        <v>21.662594000000002</v>
      </c>
      <c r="R7933" s="20">
        <f t="shared" si="1110"/>
        <v>8.5131999999997987E-2</v>
      </c>
      <c r="S7933" s="20">
        <f t="shared" si="1114"/>
        <v>0</v>
      </c>
      <c r="T7933" s="20">
        <f>IF((T7932+R7933)&lt;0,0,IF((T7932+R7933)&gt;结论【关键目标】!C$28,结论【关键目标】!C$28,T7932+R7933))</f>
        <v>8.982254999999995</v>
      </c>
      <c r="U7933" s="19">
        <f>IF((T7932+R7933)&lt;结论【关键目标】!$C$28,0,(发电量计算【计算逻辑页】!R7933+发电量计算【计算逻辑页】!T7932-结论【关键目标】!$C$28))</f>
        <v>0</v>
      </c>
      <c r="V7933" s="5">
        <f t="shared" si="1111"/>
        <v>0</v>
      </c>
      <c r="W7933" s="5">
        <f t="shared" si="1112"/>
        <v>26.5756703192</v>
      </c>
      <c r="X7933" s="5">
        <f t="shared" si="1115"/>
        <v>0</v>
      </c>
    </row>
    <row r="7934" spans="1:24" x14ac:dyDescent="0.15">
      <c r="A7934" s="7">
        <v>7933</v>
      </c>
      <c r="B7934" s="7">
        <v>11</v>
      </c>
      <c r="C7934" s="7">
        <v>27</v>
      </c>
      <c r="D7934" s="7">
        <v>13</v>
      </c>
      <c r="E7934" s="7">
        <v>331</v>
      </c>
      <c r="F7934" s="7">
        <v>4</v>
      </c>
      <c r="G7934" s="7">
        <v>193.6</v>
      </c>
      <c r="H7934" s="7">
        <f t="shared" si="1107"/>
        <v>1</v>
      </c>
      <c r="I7934" s="16">
        <f t="shared" si="1108"/>
        <v>45257</v>
      </c>
      <c r="J7934" s="17">
        <v>1.2267999999999999</v>
      </c>
      <c r="K7934" s="18">
        <f>G7934*结论【关键目标】!C$27*0.7735*0.001</f>
        <v>17.969951999999999</v>
      </c>
      <c r="L7934" s="5">
        <v>0</v>
      </c>
      <c r="M7934" s="5">
        <f>ABS(IF(L7934&lt;=0,L7934/耗电量关键数据!$B$6/1000,L7934/耗电量关键数据!$B$5/1000))</f>
        <v>0</v>
      </c>
      <c r="N7934" s="5">
        <f>电气设备逐时使用率计算!H7910</f>
        <v>11.688450000000001</v>
      </c>
      <c r="O7934" s="5">
        <f>灯光逐时使用率计算!H7910</f>
        <v>9.9741440000000008</v>
      </c>
      <c r="P7934" s="19">
        <f t="shared" si="1109"/>
        <v>21.662594000000002</v>
      </c>
      <c r="Q7934" s="19">
        <f t="shared" si="1113"/>
        <v>21.662594000000002</v>
      </c>
      <c r="R7934" s="20">
        <f t="shared" si="1110"/>
        <v>-3.6926420000000029</v>
      </c>
      <c r="S7934" s="20">
        <f t="shared" si="1114"/>
        <v>3.6926420000000029</v>
      </c>
      <c r="T7934" s="20">
        <f>IF((T7933+R7934)&lt;0,0,IF((T7933+R7934)&gt;结论【关键目标】!C$28,结论【关键目标】!C$28,T7933+R7934))</f>
        <v>5.2896129999999921</v>
      </c>
      <c r="U7934" s="19">
        <f>IF((T7933+R7934)&lt;结论【关键目标】!$C$28,0,(发电量计算【计算逻辑页】!R7934+发电量计算【计算逻辑页】!T7933-结论【关键目标】!$C$28))</f>
        <v>0</v>
      </c>
      <c r="V7934" s="5">
        <f t="shared" si="1111"/>
        <v>0</v>
      </c>
      <c r="W7934" s="5">
        <f t="shared" si="1112"/>
        <v>22.045537113599998</v>
      </c>
      <c r="X7934" s="5">
        <f t="shared" si="1115"/>
        <v>3.2377085056000023</v>
      </c>
    </row>
    <row r="7935" spans="1:24" x14ac:dyDescent="0.15">
      <c r="A7935" s="7">
        <v>7934</v>
      </c>
      <c r="B7935" s="7">
        <v>11</v>
      </c>
      <c r="C7935" s="7">
        <v>27</v>
      </c>
      <c r="D7935" s="7">
        <v>14</v>
      </c>
      <c r="E7935" s="7">
        <v>331</v>
      </c>
      <c r="F7935" s="7">
        <v>5</v>
      </c>
      <c r="G7935" s="7">
        <v>168.2</v>
      </c>
      <c r="H7935" s="7">
        <f t="shared" si="1107"/>
        <v>1</v>
      </c>
      <c r="I7935" s="16">
        <f t="shared" si="1108"/>
        <v>45257</v>
      </c>
      <c r="J7935" s="17">
        <v>1.2267999999999999</v>
      </c>
      <c r="K7935" s="18">
        <f>G7935*结论【关键目标】!C$27*0.7735*0.001</f>
        <v>15.612323999999999</v>
      </c>
      <c r="L7935" s="5">
        <v>0</v>
      </c>
      <c r="M7935" s="5">
        <f>ABS(IF(L7935&lt;=0,L7935/耗电量关键数据!$B$6/1000,L7935/耗电量关键数据!$B$5/1000))</f>
        <v>0</v>
      </c>
      <c r="N7935" s="5">
        <f>电气设备逐时使用率计算!H7911</f>
        <v>22.208055000000002</v>
      </c>
      <c r="O7935" s="5">
        <f>灯光逐时使用率计算!H7911</f>
        <v>11.844296</v>
      </c>
      <c r="P7935" s="19">
        <f t="shared" si="1109"/>
        <v>34.052351000000002</v>
      </c>
      <c r="Q7935" s="19">
        <f t="shared" si="1113"/>
        <v>34.052351000000002</v>
      </c>
      <c r="R7935" s="20">
        <f t="shared" si="1110"/>
        <v>-18.440027000000001</v>
      </c>
      <c r="S7935" s="20">
        <f t="shared" si="1114"/>
        <v>18.440027000000001</v>
      </c>
      <c r="T7935" s="20">
        <f>IF((T7934+R7935)&lt;0,0,IF((T7934+R7935)&gt;结论【关键目标】!C$28,结论【关键目标】!C$28,T7934+R7935))</f>
        <v>0</v>
      </c>
      <c r="U7935" s="19">
        <f>IF((T7934+R7935)&lt;结论【关键目标】!$C$28,0,(发电量计算【计算逻辑页】!R7935+发电量计算【计算逻辑页】!T7934-结论【关键目标】!$C$28))</f>
        <v>0</v>
      </c>
      <c r="V7935" s="5">
        <f t="shared" si="1111"/>
        <v>0</v>
      </c>
      <c r="W7935" s="5">
        <f t="shared" si="1112"/>
        <v>19.153199083199997</v>
      </c>
      <c r="X7935" s="5">
        <f t="shared" si="1115"/>
        <v>0</v>
      </c>
    </row>
    <row r="7936" spans="1:24" x14ac:dyDescent="0.15">
      <c r="A7936" s="7">
        <v>7935</v>
      </c>
      <c r="B7936" s="7">
        <v>11</v>
      </c>
      <c r="C7936" s="7">
        <v>27</v>
      </c>
      <c r="D7936" s="7">
        <v>15</v>
      </c>
      <c r="E7936" s="7">
        <v>331</v>
      </c>
      <c r="F7936" s="7">
        <v>6.7</v>
      </c>
      <c r="G7936" s="7">
        <v>134.1</v>
      </c>
      <c r="H7936" s="7">
        <f t="shared" si="1107"/>
        <v>1</v>
      </c>
      <c r="I7936" s="16">
        <f t="shared" si="1108"/>
        <v>45257</v>
      </c>
      <c r="J7936" s="17">
        <v>1.2267999999999999</v>
      </c>
      <c r="K7936" s="18">
        <f>G7936*结论【关键目标】!C$27*0.7735*0.001</f>
        <v>12.447162000000001</v>
      </c>
      <c r="L7936" s="5">
        <v>0</v>
      </c>
      <c r="M7936" s="5">
        <f>ABS(IF(L7936&lt;=0,L7936/耗电量关键数据!$B$6/1000,L7936/耗电量关键数据!$B$5/1000))</f>
        <v>0</v>
      </c>
      <c r="N7936" s="5">
        <f>电气设备逐时使用率计算!H7912</f>
        <v>22.208055000000002</v>
      </c>
      <c r="O7936" s="5">
        <f>灯光逐时使用率计算!H7912</f>
        <v>11.844296</v>
      </c>
      <c r="P7936" s="19">
        <f t="shared" si="1109"/>
        <v>34.052351000000002</v>
      </c>
      <c r="Q7936" s="19">
        <f t="shared" si="1113"/>
        <v>34.052351000000002</v>
      </c>
      <c r="R7936" s="20">
        <f t="shared" si="1110"/>
        <v>-21.605189000000003</v>
      </c>
      <c r="S7936" s="20">
        <f t="shared" si="1114"/>
        <v>21.605189000000003</v>
      </c>
      <c r="T7936" s="20">
        <f>IF((T7935+R7936)&lt;0,0,IF((T7935+R7936)&gt;结论【关键目标】!C$28,结论【关键目标】!C$28,T7935+R7936))</f>
        <v>0</v>
      </c>
      <c r="U7936" s="19">
        <f>IF((T7935+R7936)&lt;结论【关键目标】!$C$28,0,(发电量计算【计算逻辑页】!R7936+发电量计算【计算逻辑页】!T7935-结论【关键目标】!$C$28))</f>
        <v>0</v>
      </c>
      <c r="V7936" s="5">
        <f t="shared" si="1111"/>
        <v>0</v>
      </c>
      <c r="W7936" s="5">
        <f t="shared" si="1112"/>
        <v>15.270178341599999</v>
      </c>
      <c r="X7936" s="5">
        <f t="shared" si="1115"/>
        <v>0</v>
      </c>
    </row>
    <row r="7937" spans="1:24" x14ac:dyDescent="0.15">
      <c r="A7937" s="7">
        <v>7936</v>
      </c>
      <c r="B7937" s="7">
        <v>11</v>
      </c>
      <c r="C7937" s="7">
        <v>27</v>
      </c>
      <c r="D7937" s="7">
        <v>16</v>
      </c>
      <c r="E7937" s="7">
        <v>331</v>
      </c>
      <c r="F7937" s="7">
        <v>5</v>
      </c>
      <c r="G7937" s="7">
        <v>7.1</v>
      </c>
      <c r="H7937" s="7">
        <f t="shared" si="1107"/>
        <v>1</v>
      </c>
      <c r="I7937" s="16">
        <f t="shared" si="1108"/>
        <v>45257</v>
      </c>
      <c r="J7937" s="17">
        <v>0.70809999999999995</v>
      </c>
      <c r="K7937" s="18">
        <f>G7937*结论【关键目标】!C$27*0.7735*0.001</f>
        <v>0.659022</v>
      </c>
      <c r="L7937" s="5">
        <v>0</v>
      </c>
      <c r="M7937" s="5">
        <f>ABS(IF(L7937&lt;=0,L7937/耗电量关键数据!$B$6/1000,L7937/耗电量关键数据!$B$5/1000))</f>
        <v>0</v>
      </c>
      <c r="N7937" s="5">
        <f>电气设备逐时使用率计算!H7913</f>
        <v>22.208055000000002</v>
      </c>
      <c r="O7937" s="5">
        <f>灯光逐时使用率计算!H7913</f>
        <v>11.844296</v>
      </c>
      <c r="P7937" s="19">
        <f t="shared" si="1109"/>
        <v>34.052351000000002</v>
      </c>
      <c r="Q7937" s="19">
        <f t="shared" si="1113"/>
        <v>0</v>
      </c>
      <c r="R7937" s="20">
        <f t="shared" si="1110"/>
        <v>0.659022</v>
      </c>
      <c r="S7937" s="20">
        <f t="shared" si="1114"/>
        <v>0</v>
      </c>
      <c r="T7937" s="20">
        <f>IF((T7936+R7937)&lt;0,0,IF((T7936+R7937)&gt;结论【关键目标】!C$28,结论【关键目标】!C$28,T7936+R7937))</f>
        <v>0.659022</v>
      </c>
      <c r="U7937" s="19">
        <f>IF((T7936+R7937)&lt;结论【关键目标】!$C$28,0,(发电量计算【计算逻辑页】!R7937+发电量计算【计算逻辑页】!T7936-结论【关键目标】!$C$28))</f>
        <v>0</v>
      </c>
      <c r="V7937" s="5">
        <f t="shared" si="1111"/>
        <v>0</v>
      </c>
      <c r="W7937" s="5">
        <f t="shared" si="1112"/>
        <v>0.46665347819999997</v>
      </c>
      <c r="X7937" s="5">
        <f t="shared" si="1115"/>
        <v>0</v>
      </c>
    </row>
    <row r="7938" spans="1:24" x14ac:dyDescent="0.15">
      <c r="A7938" s="7">
        <v>7937</v>
      </c>
      <c r="B7938" s="7">
        <v>11</v>
      </c>
      <c r="C7938" s="7">
        <v>27</v>
      </c>
      <c r="D7938" s="7">
        <v>17</v>
      </c>
      <c r="E7938" s="7">
        <v>331</v>
      </c>
      <c r="F7938" s="7">
        <v>5</v>
      </c>
      <c r="G7938" s="7">
        <v>0</v>
      </c>
      <c r="H7938" s="7">
        <f t="shared" ref="H7938:H8001" si="1116">WEEKDAY(I:I,2)</f>
        <v>1</v>
      </c>
      <c r="I7938" s="16">
        <f t="shared" ref="I7938:I8001" si="1117">DATE(2023,B7938,C7938)</f>
        <v>45257</v>
      </c>
      <c r="J7938" s="17">
        <v>0.70809999999999995</v>
      </c>
      <c r="K7938" s="18">
        <f>G7938*结论【关键目标】!C$27*0.7735*0.001</f>
        <v>0</v>
      </c>
      <c r="L7938" s="5">
        <v>-2626.889987</v>
      </c>
      <c r="M7938" s="5">
        <f>ABS(IF(L7938&lt;=0,L7938/耗电量关键数据!$B$6/1000,L7938/耗电量关键数据!$B$5/1000))</f>
        <v>1.0507559948</v>
      </c>
      <c r="N7938" s="5">
        <f>电气设备逐时使用率计算!H7914</f>
        <v>22.208055000000002</v>
      </c>
      <c r="O7938" s="5">
        <f>灯光逐时使用率计算!H7914</f>
        <v>11.844296</v>
      </c>
      <c r="P7938" s="19">
        <f t="shared" ref="P7938:P8001" si="1118">M7938+N7938+O7938</f>
        <v>35.103106994800001</v>
      </c>
      <c r="Q7938" s="19">
        <f t="shared" si="1113"/>
        <v>0</v>
      </c>
      <c r="R7938" s="20">
        <f t="shared" ref="R7938:R8001" si="1119">K7938-Q7938</f>
        <v>0</v>
      </c>
      <c r="S7938" s="20">
        <f t="shared" si="1114"/>
        <v>0</v>
      </c>
      <c r="T7938" s="20">
        <f>IF((T7937+R7938)&lt;0,0,IF((T7937+R7938)&gt;结论【关键目标】!C$28,结论【关键目标】!C$28,T7937+R7938))</f>
        <v>0.659022</v>
      </c>
      <c r="U7938" s="19">
        <f>IF((T7937+R7938)&lt;结论【关键目标】!$C$28,0,(发电量计算【计算逻辑页】!R7938+发电量计算【计算逻辑页】!T7937-结论【关键目标】!$C$28))</f>
        <v>0</v>
      </c>
      <c r="V7938" s="5">
        <f t="shared" ref="V7938:V8001" si="1120">IF(J7938&gt;0.35,U7938*0.35,0)</f>
        <v>0</v>
      </c>
      <c r="W7938" s="5">
        <f t="shared" ref="W7938:W8001" si="1121">IF(P7938&gt;K7938,K7938*J7938,P7938*J7938)</f>
        <v>0</v>
      </c>
      <c r="X7938" s="5">
        <f t="shared" si="1115"/>
        <v>0</v>
      </c>
    </row>
    <row r="7939" spans="1:24" x14ac:dyDescent="0.15">
      <c r="A7939" s="7">
        <v>7938</v>
      </c>
      <c r="B7939" s="7">
        <v>11</v>
      </c>
      <c r="C7939" s="7">
        <v>27</v>
      </c>
      <c r="D7939" s="7">
        <v>18</v>
      </c>
      <c r="E7939" s="7">
        <v>331</v>
      </c>
      <c r="F7939" s="7">
        <v>5.2</v>
      </c>
      <c r="G7939" s="7">
        <v>0</v>
      </c>
      <c r="H7939" s="7">
        <f t="shared" si="1116"/>
        <v>1</v>
      </c>
      <c r="I7939" s="16">
        <f t="shared" si="1117"/>
        <v>45257</v>
      </c>
      <c r="J7939" s="17">
        <v>0.70809999999999995</v>
      </c>
      <c r="K7939" s="18">
        <f>G7939*结论【关键目标】!C$27*0.7735*0.001</f>
        <v>0</v>
      </c>
      <c r="L7939" s="5">
        <v>-19555.304049999999</v>
      </c>
      <c r="M7939" s="5">
        <f>ABS(IF(L7939&lt;=0,L7939/耗电量关键数据!$B$6/1000,L7939/耗电量关键数据!$B$5/1000))</f>
        <v>7.8221216199999999</v>
      </c>
      <c r="N7939" s="5">
        <f>电气设备逐时使用率计算!H7915</f>
        <v>7.0130699999999999</v>
      </c>
      <c r="O7939" s="5">
        <f>灯光逐时使用率计算!H7915</f>
        <v>3.7403040000000001</v>
      </c>
      <c r="P7939" s="19">
        <f t="shared" si="1118"/>
        <v>18.575495619999998</v>
      </c>
      <c r="Q7939" s="19">
        <f t="shared" ref="Q7939:Q8002" si="1122">IF(J7939&gt;0.8,P7939,0)</f>
        <v>0</v>
      </c>
      <c r="R7939" s="20">
        <f t="shared" si="1119"/>
        <v>0</v>
      </c>
      <c r="S7939" s="20">
        <f t="shared" ref="S7939:S8002" si="1123">IF(R7939&lt;0,ABS(R7939),0)</f>
        <v>0</v>
      </c>
      <c r="T7939" s="20">
        <f>IF((T7938+R7939)&lt;0,0,IF((T7938+R7939)&gt;结论【关键目标】!C$28,结论【关键目标】!C$28,T7938+R7939))</f>
        <v>0.659022</v>
      </c>
      <c r="U7939" s="19">
        <f>IF((T7938+R7939)&lt;结论【关键目标】!$C$28,0,(发电量计算【计算逻辑页】!R7939+发电量计算【计算逻辑页】!T7938-结论【关键目标】!$C$28))</f>
        <v>0</v>
      </c>
      <c r="V7939" s="5">
        <f t="shared" si="1120"/>
        <v>0</v>
      </c>
      <c r="W7939" s="5">
        <f t="shared" si="1121"/>
        <v>0</v>
      </c>
      <c r="X7939" s="5">
        <f t="shared" si="1115"/>
        <v>0</v>
      </c>
    </row>
    <row r="7940" spans="1:24" x14ac:dyDescent="0.15">
      <c r="A7940" s="7">
        <v>7939</v>
      </c>
      <c r="B7940" s="7">
        <v>11</v>
      </c>
      <c r="C7940" s="7">
        <v>27</v>
      </c>
      <c r="D7940" s="7">
        <v>19</v>
      </c>
      <c r="E7940" s="7">
        <v>331</v>
      </c>
      <c r="F7940" s="7">
        <v>4</v>
      </c>
      <c r="G7940" s="7">
        <v>0</v>
      </c>
      <c r="H7940" s="7">
        <f t="shared" si="1116"/>
        <v>1</v>
      </c>
      <c r="I7940" s="16">
        <f t="shared" si="1117"/>
        <v>45257</v>
      </c>
      <c r="J7940" s="17">
        <v>1.2267999999999999</v>
      </c>
      <c r="K7940" s="18">
        <f>G7940*结论【关键目标】!C$27*0.7735*0.001</f>
        <v>0</v>
      </c>
      <c r="L7940" s="5">
        <v>-11169.97272</v>
      </c>
      <c r="M7940" s="5">
        <f>ABS(IF(L7940&lt;=0,L7940/耗电量关键数据!$B$6/1000,L7940/耗电量关键数据!$B$5/1000))</f>
        <v>4.4679890880000004</v>
      </c>
      <c r="N7940" s="5">
        <f>电气设备逐时使用率计算!H7916</f>
        <v>7.0130699999999999</v>
      </c>
      <c r="O7940" s="5">
        <f>灯光逐时使用率计算!H7916</f>
        <v>3.7403040000000001</v>
      </c>
      <c r="P7940" s="19">
        <f t="shared" si="1118"/>
        <v>15.221363088</v>
      </c>
      <c r="Q7940" s="19">
        <f t="shared" si="1122"/>
        <v>15.221363088</v>
      </c>
      <c r="R7940" s="20">
        <f t="shared" si="1119"/>
        <v>-15.221363088</v>
      </c>
      <c r="S7940" s="20">
        <f t="shared" si="1123"/>
        <v>15.221363088</v>
      </c>
      <c r="T7940" s="20">
        <f>IF((T7939+R7940)&lt;0,0,IF((T7939+R7940)&gt;结论【关键目标】!C$28,结论【关键目标】!C$28,T7939+R7940))</f>
        <v>0</v>
      </c>
      <c r="U7940" s="19">
        <f>IF((T7939+R7940)&lt;结论【关键目标】!$C$28,0,(发电量计算【计算逻辑页】!R7940+发电量计算【计算逻辑页】!T7939-结论【关键目标】!$C$28))</f>
        <v>0</v>
      </c>
      <c r="V7940" s="5">
        <f t="shared" si="1120"/>
        <v>0</v>
      </c>
      <c r="W7940" s="5">
        <f t="shared" si="1121"/>
        <v>0</v>
      </c>
      <c r="X7940" s="5">
        <f t="shared" ref="X7940:X8003" si="1124">(J7940-0.35)*IF(T7940&gt;S7940,S7940,T7940)</f>
        <v>0</v>
      </c>
    </row>
    <row r="7941" spans="1:24" x14ac:dyDescent="0.15">
      <c r="A7941" s="7">
        <v>7940</v>
      </c>
      <c r="B7941" s="7">
        <v>11</v>
      </c>
      <c r="C7941" s="7">
        <v>27</v>
      </c>
      <c r="D7941" s="7">
        <v>20</v>
      </c>
      <c r="E7941" s="7">
        <v>331</v>
      </c>
      <c r="F7941" s="7">
        <v>4</v>
      </c>
      <c r="G7941" s="7">
        <v>0</v>
      </c>
      <c r="H7941" s="7">
        <f t="shared" si="1116"/>
        <v>1</v>
      </c>
      <c r="I7941" s="16">
        <f t="shared" si="1117"/>
        <v>45257</v>
      </c>
      <c r="J7941" s="17">
        <v>1.2267999999999999</v>
      </c>
      <c r="K7941" s="18">
        <f>G7941*结论【关键目标】!C$27*0.7735*0.001</f>
        <v>0</v>
      </c>
      <c r="L7941" s="5">
        <v>-21330.92164</v>
      </c>
      <c r="M7941" s="5">
        <f>ABS(IF(L7941&lt;=0,L7941/耗电量关键数据!$B$6/1000,L7941/耗电量关键数据!$B$5/1000))</f>
        <v>8.5323686560000009</v>
      </c>
      <c r="N7941" s="5">
        <f>电气设备逐时使用率计算!H7917</f>
        <v>1.1688450000000001</v>
      </c>
      <c r="O7941" s="5">
        <f>灯光逐时使用率计算!H7917</f>
        <v>0.37403039999999999</v>
      </c>
      <c r="P7941" s="19">
        <f t="shared" si="1118"/>
        <v>10.075244056000001</v>
      </c>
      <c r="Q7941" s="19">
        <f t="shared" si="1122"/>
        <v>10.075244056000001</v>
      </c>
      <c r="R7941" s="20">
        <f t="shared" si="1119"/>
        <v>-10.075244056000001</v>
      </c>
      <c r="S7941" s="20">
        <f t="shared" si="1123"/>
        <v>10.075244056000001</v>
      </c>
      <c r="T7941" s="20">
        <f>IF((T7940+R7941)&lt;0,0,IF((T7940+R7941)&gt;结论【关键目标】!C$28,结论【关键目标】!C$28,T7940+R7941))</f>
        <v>0</v>
      </c>
      <c r="U7941" s="19">
        <f>IF((T7940+R7941)&lt;结论【关键目标】!$C$28,0,(发电量计算【计算逻辑页】!R7941+发电量计算【计算逻辑页】!T7940-结论【关键目标】!$C$28))</f>
        <v>0</v>
      </c>
      <c r="V7941" s="5">
        <f t="shared" si="1120"/>
        <v>0</v>
      </c>
      <c r="W7941" s="5">
        <f t="shared" si="1121"/>
        <v>0</v>
      </c>
      <c r="X7941" s="5">
        <f t="shared" si="1124"/>
        <v>0</v>
      </c>
    </row>
    <row r="7942" spans="1:24" x14ac:dyDescent="0.15">
      <c r="A7942" s="7">
        <v>7941</v>
      </c>
      <c r="B7942" s="7">
        <v>11</v>
      </c>
      <c r="C7942" s="7">
        <v>27</v>
      </c>
      <c r="D7942" s="7">
        <v>21</v>
      </c>
      <c r="E7942" s="7">
        <v>331</v>
      </c>
      <c r="F7942" s="7">
        <v>4.0999999999999996</v>
      </c>
      <c r="G7942" s="7">
        <v>0</v>
      </c>
      <c r="H7942" s="7">
        <f t="shared" si="1116"/>
        <v>1</v>
      </c>
      <c r="I7942" s="16">
        <f t="shared" si="1117"/>
        <v>45257</v>
      </c>
      <c r="J7942" s="17">
        <v>1.2267999999999999</v>
      </c>
      <c r="K7942" s="18">
        <f>G7942*结论【关键目标】!C$27*0.7735*0.001</f>
        <v>0</v>
      </c>
      <c r="L7942" s="5">
        <v>-24702.005420000001</v>
      </c>
      <c r="M7942" s="5">
        <f>ABS(IF(L7942&lt;=0,L7942/耗电量关键数据!$B$6/1000,L7942/耗电量关键数据!$B$5/1000))</f>
        <v>9.8808021680000007</v>
      </c>
      <c r="N7942" s="5">
        <f>电气设备逐时使用率计算!H7918</f>
        <v>1.1688450000000001</v>
      </c>
      <c r="O7942" s="5">
        <f>灯光逐时使用率计算!H7918</f>
        <v>0.37403039999999999</v>
      </c>
      <c r="P7942" s="19">
        <f t="shared" si="1118"/>
        <v>11.423677568</v>
      </c>
      <c r="Q7942" s="19">
        <f t="shared" si="1122"/>
        <v>11.423677568</v>
      </c>
      <c r="R7942" s="20">
        <f t="shared" si="1119"/>
        <v>-11.423677568</v>
      </c>
      <c r="S7942" s="20">
        <f t="shared" si="1123"/>
        <v>11.423677568</v>
      </c>
      <c r="T7942" s="20">
        <f>IF((T7941+R7942)&lt;0,0,IF((T7941+R7942)&gt;结论【关键目标】!C$28,结论【关键目标】!C$28,T7941+R7942))</f>
        <v>0</v>
      </c>
      <c r="U7942" s="19">
        <f>IF((T7941+R7942)&lt;结论【关键目标】!$C$28,0,(发电量计算【计算逻辑页】!R7942+发电量计算【计算逻辑页】!T7941-结论【关键目标】!$C$28))</f>
        <v>0</v>
      </c>
      <c r="V7942" s="5">
        <f t="shared" si="1120"/>
        <v>0</v>
      </c>
      <c r="W7942" s="5">
        <f t="shared" si="1121"/>
        <v>0</v>
      </c>
      <c r="X7942" s="5">
        <f t="shared" si="1124"/>
        <v>0</v>
      </c>
    </row>
    <row r="7943" spans="1:24" x14ac:dyDescent="0.15">
      <c r="A7943" s="7">
        <v>7942</v>
      </c>
      <c r="B7943" s="7">
        <v>11</v>
      </c>
      <c r="C7943" s="7">
        <v>27</v>
      </c>
      <c r="D7943" s="7">
        <v>22</v>
      </c>
      <c r="E7943" s="7">
        <v>331</v>
      </c>
      <c r="F7943" s="7">
        <v>3</v>
      </c>
      <c r="G7943" s="7">
        <v>0</v>
      </c>
      <c r="H7943" s="7">
        <f t="shared" si="1116"/>
        <v>1</v>
      </c>
      <c r="I7943" s="16">
        <f t="shared" si="1117"/>
        <v>45257</v>
      </c>
      <c r="J7943" s="17">
        <v>0.70809999999999995</v>
      </c>
      <c r="K7943" s="18">
        <f>G7943*结论【关键目标】!C$27*0.7735*0.001</f>
        <v>0</v>
      </c>
      <c r="L7943" s="5">
        <v>-26168.16102</v>
      </c>
      <c r="M7943" s="5">
        <f>ABS(IF(L7943&lt;=0,L7943/耗电量关键数据!$B$6/1000,L7943/耗电量关键数据!$B$5/1000))</f>
        <v>10.467264407999998</v>
      </c>
      <c r="N7943" s="5">
        <f>电气设备逐时使用率计算!H7919</f>
        <v>1.1688450000000001</v>
      </c>
      <c r="O7943" s="5">
        <f>灯光逐时使用率计算!H7919</f>
        <v>0.37403039999999999</v>
      </c>
      <c r="P7943" s="19">
        <f t="shared" si="1118"/>
        <v>12.010139808</v>
      </c>
      <c r="Q7943" s="19">
        <f t="shared" si="1122"/>
        <v>0</v>
      </c>
      <c r="R7943" s="20">
        <f t="shared" si="1119"/>
        <v>0</v>
      </c>
      <c r="S7943" s="20">
        <f t="shared" si="1123"/>
        <v>0</v>
      </c>
      <c r="T7943" s="20">
        <f>IF((T7942+R7943)&lt;0,0,IF((T7942+R7943)&gt;结论【关键目标】!C$28,结论【关键目标】!C$28,T7942+R7943))</f>
        <v>0</v>
      </c>
      <c r="U7943" s="19">
        <f>IF((T7942+R7943)&lt;结论【关键目标】!$C$28,0,(发电量计算【计算逻辑页】!R7943+发电量计算【计算逻辑页】!T7942-结论【关键目标】!$C$28))</f>
        <v>0</v>
      </c>
      <c r="V7943" s="5">
        <f t="shared" si="1120"/>
        <v>0</v>
      </c>
      <c r="W7943" s="5">
        <f t="shared" si="1121"/>
        <v>0</v>
      </c>
      <c r="X7943" s="5">
        <f t="shared" si="1124"/>
        <v>0</v>
      </c>
    </row>
    <row r="7944" spans="1:24" x14ac:dyDescent="0.15">
      <c r="A7944" s="7">
        <v>7943</v>
      </c>
      <c r="B7944" s="7">
        <v>11</v>
      </c>
      <c r="C7944" s="7">
        <v>27</v>
      </c>
      <c r="D7944" s="7">
        <v>23</v>
      </c>
      <c r="E7944" s="7">
        <v>331</v>
      </c>
      <c r="F7944" s="7">
        <v>2</v>
      </c>
      <c r="G7944" s="7">
        <v>0</v>
      </c>
      <c r="H7944" s="7">
        <f t="shared" si="1116"/>
        <v>1</v>
      </c>
      <c r="I7944" s="16">
        <f t="shared" si="1117"/>
        <v>45257</v>
      </c>
      <c r="J7944" s="17">
        <v>0.70809999999999995</v>
      </c>
      <c r="K7944" s="18">
        <f>G7944*结论【关键目标】!C$27*0.7735*0.001</f>
        <v>0</v>
      </c>
      <c r="L7944" s="5">
        <v>-26919.16545</v>
      </c>
      <c r="M7944" s="5">
        <f>ABS(IF(L7944&lt;=0,L7944/耗电量关键数据!$B$6/1000,L7944/耗电量关键数据!$B$5/1000))</f>
        <v>10.767666180000001</v>
      </c>
      <c r="N7944" s="5">
        <f>电气设备逐时使用率计算!H7920</f>
        <v>1.1688450000000001</v>
      </c>
      <c r="O7944" s="5">
        <f>灯光逐时使用率计算!H7920</f>
        <v>0.37403039999999999</v>
      </c>
      <c r="P7944" s="19">
        <f t="shared" si="1118"/>
        <v>12.310541580000001</v>
      </c>
      <c r="Q7944" s="19">
        <f t="shared" si="1122"/>
        <v>0</v>
      </c>
      <c r="R7944" s="20">
        <f t="shared" si="1119"/>
        <v>0</v>
      </c>
      <c r="S7944" s="20">
        <f t="shared" si="1123"/>
        <v>0</v>
      </c>
      <c r="T7944" s="20">
        <f>IF((T7943+R7944)&lt;0,0,IF((T7943+R7944)&gt;结论【关键目标】!C$28,结论【关键目标】!C$28,T7943+R7944))</f>
        <v>0</v>
      </c>
      <c r="U7944" s="19">
        <f>IF((T7943+R7944)&lt;结论【关键目标】!$C$28,0,(发电量计算【计算逻辑页】!R7944+发电量计算【计算逻辑页】!T7943-结论【关键目标】!$C$28))</f>
        <v>0</v>
      </c>
      <c r="V7944" s="5">
        <f t="shared" si="1120"/>
        <v>0</v>
      </c>
      <c r="W7944" s="5">
        <f t="shared" si="1121"/>
        <v>0</v>
      </c>
      <c r="X7944" s="5">
        <f t="shared" si="1124"/>
        <v>0</v>
      </c>
    </row>
    <row r="7945" spans="1:24" x14ac:dyDescent="0.15">
      <c r="A7945" s="7">
        <v>7944</v>
      </c>
      <c r="B7945" s="7">
        <v>11</v>
      </c>
      <c r="C7945" s="7">
        <v>27</v>
      </c>
      <c r="D7945" s="7">
        <v>24</v>
      </c>
      <c r="E7945" s="7">
        <v>331</v>
      </c>
      <c r="F7945" s="7">
        <v>3.5</v>
      </c>
      <c r="G7945" s="7">
        <v>0</v>
      </c>
      <c r="H7945" s="7">
        <f t="shared" si="1116"/>
        <v>1</v>
      </c>
      <c r="I7945" s="16">
        <f t="shared" si="1117"/>
        <v>45257</v>
      </c>
      <c r="J7945" s="17">
        <v>0.2407</v>
      </c>
      <c r="K7945" s="18">
        <f>G7945*结论【关键目标】!C$27*0.7735*0.001</f>
        <v>0</v>
      </c>
      <c r="L7945" s="5">
        <v>-28202.119719999999</v>
      </c>
      <c r="M7945" s="5">
        <f>ABS(IF(L7945&lt;=0,L7945/耗电量关键数据!$B$6/1000,L7945/耗电量关键数据!$B$5/1000))</f>
        <v>11.280847888</v>
      </c>
      <c r="N7945" s="5">
        <f>电气设备逐时使用率计算!H7921</f>
        <v>1.1688450000000001</v>
      </c>
      <c r="O7945" s="5">
        <f>灯光逐时使用率计算!H7921</f>
        <v>0.37403039999999999</v>
      </c>
      <c r="P7945" s="19">
        <f t="shared" si="1118"/>
        <v>12.823723288000002</v>
      </c>
      <c r="Q7945" s="19">
        <f t="shared" si="1122"/>
        <v>0</v>
      </c>
      <c r="R7945" s="20">
        <f t="shared" si="1119"/>
        <v>0</v>
      </c>
      <c r="S7945" s="20">
        <f t="shared" si="1123"/>
        <v>0</v>
      </c>
      <c r="T7945" s="20">
        <f>IF((T7944+R7945)&lt;0,0,IF((T7944+R7945)&gt;结论【关键目标】!C$28,结论【关键目标】!C$28,T7944+R7945))</f>
        <v>0</v>
      </c>
      <c r="U7945" s="19">
        <f>IF((T7944+R7945)&lt;结论【关键目标】!$C$28,0,(发电量计算【计算逻辑页】!R7945+发电量计算【计算逻辑页】!T7944-结论【关键目标】!$C$28))</f>
        <v>0</v>
      </c>
      <c r="V7945" s="5">
        <f t="shared" si="1120"/>
        <v>0</v>
      </c>
      <c r="W7945" s="5">
        <f t="shared" si="1121"/>
        <v>0</v>
      </c>
      <c r="X7945" s="5">
        <f t="shared" si="1124"/>
        <v>0</v>
      </c>
    </row>
    <row r="7946" spans="1:24" x14ac:dyDescent="0.15">
      <c r="A7946" s="7">
        <v>7945</v>
      </c>
      <c r="B7946" s="7">
        <v>11</v>
      </c>
      <c r="C7946" s="7">
        <v>28</v>
      </c>
      <c r="D7946" s="7">
        <v>1</v>
      </c>
      <c r="E7946" s="7">
        <v>332</v>
      </c>
      <c r="F7946" s="7">
        <v>4.0999999999999996</v>
      </c>
      <c r="G7946" s="7">
        <v>0</v>
      </c>
      <c r="H7946" s="7">
        <f t="shared" si="1116"/>
        <v>2</v>
      </c>
      <c r="I7946" s="16">
        <f t="shared" si="1117"/>
        <v>45258</v>
      </c>
      <c r="J7946" s="17">
        <v>0.2407</v>
      </c>
      <c r="K7946" s="18">
        <f>G7946*结论【关键目标】!C$27*0.7735*0.001</f>
        <v>0</v>
      </c>
      <c r="L7946" s="5">
        <v>-29040.12414</v>
      </c>
      <c r="M7946" s="5">
        <f>ABS(IF(L7946&lt;=0,L7946/耗电量关键数据!$B$6/1000,L7946/耗电量关键数据!$B$5/1000))</f>
        <v>11.616049656</v>
      </c>
      <c r="N7946" s="5">
        <f>电气设备逐时使用率计算!H7922</f>
        <v>1.1688450000000001</v>
      </c>
      <c r="O7946" s="5">
        <f>灯光逐时使用率计算!H7922</f>
        <v>0.37403039999999999</v>
      </c>
      <c r="P7946" s="19">
        <f t="shared" si="1118"/>
        <v>13.158925055999999</v>
      </c>
      <c r="Q7946" s="19">
        <f t="shared" si="1122"/>
        <v>0</v>
      </c>
      <c r="R7946" s="20">
        <f t="shared" si="1119"/>
        <v>0</v>
      </c>
      <c r="S7946" s="20">
        <f t="shared" si="1123"/>
        <v>0</v>
      </c>
      <c r="T7946" s="20">
        <f>IF((T7945+R7946)&lt;0,0,IF((T7945+R7946)&gt;结论【关键目标】!C$28,结论【关键目标】!C$28,T7945+R7946))</f>
        <v>0</v>
      </c>
      <c r="U7946" s="19">
        <f>IF((T7945+R7946)&lt;结论【关键目标】!$C$28,0,(发电量计算【计算逻辑页】!R7946+发电量计算【计算逻辑页】!T7945-结论【关键目标】!$C$28))</f>
        <v>0</v>
      </c>
      <c r="V7946" s="5">
        <f t="shared" si="1120"/>
        <v>0</v>
      </c>
      <c r="W7946" s="5">
        <f t="shared" si="1121"/>
        <v>0</v>
      </c>
      <c r="X7946" s="5">
        <f t="shared" si="1124"/>
        <v>0</v>
      </c>
    </row>
    <row r="7947" spans="1:24" x14ac:dyDescent="0.15">
      <c r="A7947" s="7">
        <v>7946</v>
      </c>
      <c r="B7947" s="7">
        <v>11</v>
      </c>
      <c r="C7947" s="7">
        <v>28</v>
      </c>
      <c r="D7947" s="7">
        <v>2</v>
      </c>
      <c r="E7947" s="7">
        <v>332</v>
      </c>
      <c r="F7947" s="7">
        <v>4.7</v>
      </c>
      <c r="G7947" s="7">
        <v>0</v>
      </c>
      <c r="H7947" s="7">
        <f t="shared" si="1116"/>
        <v>2</v>
      </c>
      <c r="I7947" s="16">
        <f t="shared" si="1117"/>
        <v>45258</v>
      </c>
      <c r="J7947" s="17">
        <v>0.2407</v>
      </c>
      <c r="K7947" s="18">
        <f>G7947*结论【关键目标】!C$27*0.7735*0.001</f>
        <v>0</v>
      </c>
      <c r="L7947" s="5">
        <v>-29908.14155</v>
      </c>
      <c r="M7947" s="5">
        <f>ABS(IF(L7947&lt;=0,L7947/耗电量关键数据!$B$6/1000,L7947/耗电量关键数据!$B$5/1000))</f>
        <v>11.963256619999999</v>
      </c>
      <c r="N7947" s="5">
        <f>电气设备逐时使用率计算!H7923</f>
        <v>1.1688450000000001</v>
      </c>
      <c r="O7947" s="5">
        <f>灯光逐时使用率计算!H7923</f>
        <v>0.37403039999999999</v>
      </c>
      <c r="P7947" s="19">
        <f t="shared" si="1118"/>
        <v>13.506132020000001</v>
      </c>
      <c r="Q7947" s="19">
        <f t="shared" si="1122"/>
        <v>0</v>
      </c>
      <c r="R7947" s="20">
        <f t="shared" si="1119"/>
        <v>0</v>
      </c>
      <c r="S7947" s="20">
        <f t="shared" si="1123"/>
        <v>0</v>
      </c>
      <c r="T7947" s="20">
        <f>IF((T7946+R7947)&lt;0,0,IF((T7946+R7947)&gt;结论【关键目标】!C$28,结论【关键目标】!C$28,T7946+R7947))</f>
        <v>0</v>
      </c>
      <c r="U7947" s="19">
        <f>IF((T7946+R7947)&lt;结论【关键目标】!$C$28,0,(发电量计算【计算逻辑页】!R7947+发电量计算【计算逻辑页】!T7946-结论【关键目标】!$C$28))</f>
        <v>0</v>
      </c>
      <c r="V7947" s="5">
        <f t="shared" si="1120"/>
        <v>0</v>
      </c>
      <c r="W7947" s="5">
        <f t="shared" si="1121"/>
        <v>0</v>
      </c>
      <c r="X7947" s="5">
        <f t="shared" si="1124"/>
        <v>0</v>
      </c>
    </row>
    <row r="7948" spans="1:24" x14ac:dyDescent="0.15">
      <c r="A7948" s="7">
        <v>7947</v>
      </c>
      <c r="B7948" s="7">
        <v>11</v>
      </c>
      <c r="C7948" s="7">
        <v>28</v>
      </c>
      <c r="D7948" s="7">
        <v>3</v>
      </c>
      <c r="E7948" s="7">
        <v>332</v>
      </c>
      <c r="F7948" s="7">
        <v>5.3</v>
      </c>
      <c r="G7948" s="7">
        <v>0</v>
      </c>
      <c r="H7948" s="7">
        <f t="shared" si="1116"/>
        <v>2</v>
      </c>
      <c r="I7948" s="16">
        <f t="shared" si="1117"/>
        <v>45258</v>
      </c>
      <c r="J7948" s="17">
        <v>0.2407</v>
      </c>
      <c r="K7948" s="18">
        <f>G7948*结论【关键目标】!C$27*0.7735*0.001</f>
        <v>0</v>
      </c>
      <c r="L7948" s="5">
        <v>-31124.019830000001</v>
      </c>
      <c r="M7948" s="5">
        <f>ABS(IF(L7948&lt;=0,L7948/耗电量关键数据!$B$6/1000,L7948/耗电量关键数据!$B$5/1000))</f>
        <v>12.449607932000001</v>
      </c>
      <c r="N7948" s="5">
        <f>电气设备逐时使用率计算!H7924</f>
        <v>1.1688450000000001</v>
      </c>
      <c r="O7948" s="5">
        <f>灯光逐时使用率计算!H7924</f>
        <v>0.37403039999999999</v>
      </c>
      <c r="P7948" s="19">
        <f t="shared" si="1118"/>
        <v>13.992483332000001</v>
      </c>
      <c r="Q7948" s="19">
        <f t="shared" si="1122"/>
        <v>0</v>
      </c>
      <c r="R7948" s="20">
        <f t="shared" si="1119"/>
        <v>0</v>
      </c>
      <c r="S7948" s="20">
        <f t="shared" si="1123"/>
        <v>0</v>
      </c>
      <c r="T7948" s="20">
        <f>IF((T7947+R7948)&lt;0,0,IF((T7947+R7948)&gt;结论【关键目标】!C$28,结论【关键目标】!C$28,T7947+R7948))</f>
        <v>0</v>
      </c>
      <c r="U7948" s="19">
        <f>IF((T7947+R7948)&lt;结论【关键目标】!$C$28,0,(发电量计算【计算逻辑页】!R7948+发电量计算【计算逻辑页】!T7947-结论【关键目标】!$C$28))</f>
        <v>0</v>
      </c>
      <c r="V7948" s="5">
        <f t="shared" si="1120"/>
        <v>0</v>
      </c>
      <c r="W7948" s="5">
        <f t="shared" si="1121"/>
        <v>0</v>
      </c>
      <c r="X7948" s="5">
        <f t="shared" si="1124"/>
        <v>0</v>
      </c>
    </row>
    <row r="7949" spans="1:24" x14ac:dyDescent="0.15">
      <c r="A7949" s="7">
        <v>7948</v>
      </c>
      <c r="B7949" s="7">
        <v>11</v>
      </c>
      <c r="C7949" s="7">
        <v>28</v>
      </c>
      <c r="D7949" s="7">
        <v>4</v>
      </c>
      <c r="E7949" s="7">
        <v>332</v>
      </c>
      <c r="F7949" s="7">
        <v>5.2</v>
      </c>
      <c r="G7949" s="7">
        <v>0</v>
      </c>
      <c r="H7949" s="7">
        <f t="shared" si="1116"/>
        <v>2</v>
      </c>
      <c r="I7949" s="16">
        <f t="shared" si="1117"/>
        <v>45258</v>
      </c>
      <c r="J7949" s="17">
        <v>0.2407</v>
      </c>
      <c r="K7949" s="18">
        <f>G7949*结论【关键目标】!C$27*0.7735*0.001</f>
        <v>0</v>
      </c>
      <c r="L7949" s="5">
        <v>-32308.65164</v>
      </c>
      <c r="M7949" s="5">
        <f>ABS(IF(L7949&lt;=0,L7949/耗电量关键数据!$B$6/1000,L7949/耗电量关键数据!$B$5/1000))</f>
        <v>12.923460656</v>
      </c>
      <c r="N7949" s="5">
        <f>电气设备逐时使用率计算!H7925</f>
        <v>1.1688450000000001</v>
      </c>
      <c r="O7949" s="5">
        <f>灯光逐时使用率计算!H7925</f>
        <v>0.37403039999999999</v>
      </c>
      <c r="P7949" s="19">
        <f t="shared" si="1118"/>
        <v>14.466336056000001</v>
      </c>
      <c r="Q7949" s="19">
        <f t="shared" si="1122"/>
        <v>0</v>
      </c>
      <c r="R7949" s="20">
        <f t="shared" si="1119"/>
        <v>0</v>
      </c>
      <c r="S7949" s="20">
        <f t="shared" si="1123"/>
        <v>0</v>
      </c>
      <c r="T7949" s="20">
        <f>IF((T7948+R7949)&lt;0,0,IF((T7948+R7949)&gt;结论【关键目标】!C$28,结论【关键目标】!C$28,T7948+R7949))</f>
        <v>0</v>
      </c>
      <c r="U7949" s="19">
        <f>IF((T7948+R7949)&lt;结论【关键目标】!$C$28,0,(发电量计算【计算逻辑页】!R7949+发电量计算【计算逻辑页】!T7948-结论【关键目标】!$C$28))</f>
        <v>0</v>
      </c>
      <c r="V7949" s="5">
        <f t="shared" si="1120"/>
        <v>0</v>
      </c>
      <c r="W7949" s="5">
        <f t="shared" si="1121"/>
        <v>0</v>
      </c>
      <c r="X7949" s="5">
        <f t="shared" si="1124"/>
        <v>0</v>
      </c>
    </row>
    <row r="7950" spans="1:24" x14ac:dyDescent="0.15">
      <c r="A7950" s="7">
        <v>7949</v>
      </c>
      <c r="B7950" s="7">
        <v>11</v>
      </c>
      <c r="C7950" s="7">
        <v>28</v>
      </c>
      <c r="D7950" s="7">
        <v>5</v>
      </c>
      <c r="E7950" s="7">
        <v>332</v>
      </c>
      <c r="F7950" s="7">
        <v>5.2</v>
      </c>
      <c r="G7950" s="7">
        <v>0</v>
      </c>
      <c r="H7950" s="7">
        <f t="shared" si="1116"/>
        <v>2</v>
      </c>
      <c r="I7950" s="16">
        <f t="shared" si="1117"/>
        <v>45258</v>
      </c>
      <c r="J7950" s="17">
        <v>0.2407</v>
      </c>
      <c r="K7950" s="18">
        <f>G7950*结论【关键目标】!C$27*0.7735*0.001</f>
        <v>0</v>
      </c>
      <c r="L7950" s="5">
        <v>-33655.623310000003</v>
      </c>
      <c r="M7950" s="5">
        <f>ABS(IF(L7950&lt;=0,L7950/耗电量关键数据!$B$6/1000,L7950/耗电量关键数据!$B$5/1000))</f>
        <v>13.462249324</v>
      </c>
      <c r="N7950" s="5">
        <f>电气设备逐时使用率计算!H7926</f>
        <v>1.1688450000000001</v>
      </c>
      <c r="O7950" s="5">
        <f>灯光逐时使用率计算!H7926</f>
        <v>0.37403039999999999</v>
      </c>
      <c r="P7950" s="19">
        <f t="shared" si="1118"/>
        <v>15.005124724</v>
      </c>
      <c r="Q7950" s="19">
        <f t="shared" si="1122"/>
        <v>0</v>
      </c>
      <c r="R7950" s="20">
        <f t="shared" si="1119"/>
        <v>0</v>
      </c>
      <c r="S7950" s="20">
        <f t="shared" si="1123"/>
        <v>0</v>
      </c>
      <c r="T7950" s="20">
        <f>IF((T7949+R7950)&lt;0,0,IF((T7949+R7950)&gt;结论【关键目标】!C$28,结论【关键目标】!C$28,T7949+R7950))</f>
        <v>0</v>
      </c>
      <c r="U7950" s="19">
        <f>IF((T7949+R7950)&lt;结论【关键目标】!$C$28,0,(发电量计算【计算逻辑页】!R7950+发电量计算【计算逻辑页】!T7949-结论【关键目标】!$C$28))</f>
        <v>0</v>
      </c>
      <c r="V7950" s="5">
        <f t="shared" si="1120"/>
        <v>0</v>
      </c>
      <c r="W7950" s="5">
        <f t="shared" si="1121"/>
        <v>0</v>
      </c>
      <c r="X7950" s="5">
        <f t="shared" si="1124"/>
        <v>0</v>
      </c>
    </row>
    <row r="7951" spans="1:24" x14ac:dyDescent="0.15">
      <c r="A7951" s="7">
        <v>7950</v>
      </c>
      <c r="B7951" s="7">
        <v>11</v>
      </c>
      <c r="C7951" s="7">
        <v>28</v>
      </c>
      <c r="D7951" s="7">
        <v>6</v>
      </c>
      <c r="E7951" s="7">
        <v>332</v>
      </c>
      <c r="F7951" s="7">
        <v>5.0999999999999996</v>
      </c>
      <c r="G7951" s="7">
        <v>0</v>
      </c>
      <c r="H7951" s="7">
        <f t="shared" si="1116"/>
        <v>2</v>
      </c>
      <c r="I7951" s="16">
        <f t="shared" si="1117"/>
        <v>45258</v>
      </c>
      <c r="J7951" s="17">
        <v>0.2407</v>
      </c>
      <c r="K7951" s="18">
        <f>G7951*结论【关键目标】!C$27*0.7735*0.001</f>
        <v>0</v>
      </c>
      <c r="L7951" s="5">
        <v>-33999.574489999999</v>
      </c>
      <c r="M7951" s="5">
        <f>ABS(IF(L7951&lt;=0,L7951/耗电量关键数据!$B$6/1000,L7951/耗电量关键数据!$B$5/1000))</f>
        <v>13.599829796</v>
      </c>
      <c r="N7951" s="5">
        <f>电气设备逐时使用率计算!H7927</f>
        <v>1.1688450000000001</v>
      </c>
      <c r="O7951" s="5">
        <f>灯光逐时使用率计算!H7927</f>
        <v>0.37403039999999999</v>
      </c>
      <c r="P7951" s="19">
        <f t="shared" si="1118"/>
        <v>15.142705196</v>
      </c>
      <c r="Q7951" s="19">
        <f t="shared" si="1122"/>
        <v>0</v>
      </c>
      <c r="R7951" s="20">
        <f t="shared" si="1119"/>
        <v>0</v>
      </c>
      <c r="S7951" s="20">
        <f t="shared" si="1123"/>
        <v>0</v>
      </c>
      <c r="T7951" s="20">
        <f>IF((T7950+R7951)&lt;0,0,IF((T7950+R7951)&gt;结论【关键目标】!C$28,结论【关键目标】!C$28,T7950+R7951))</f>
        <v>0</v>
      </c>
      <c r="U7951" s="19">
        <f>IF((T7950+R7951)&lt;结论【关键目标】!$C$28,0,(发电量计算【计算逻辑页】!R7951+发电量计算【计算逻辑页】!T7950-结论【关键目标】!$C$28))</f>
        <v>0</v>
      </c>
      <c r="V7951" s="5">
        <f t="shared" si="1120"/>
        <v>0</v>
      </c>
      <c r="W7951" s="5">
        <f t="shared" si="1121"/>
        <v>0</v>
      </c>
      <c r="X7951" s="5">
        <f t="shared" si="1124"/>
        <v>0</v>
      </c>
    </row>
    <row r="7952" spans="1:24" x14ac:dyDescent="0.15">
      <c r="A7952" s="7">
        <v>7951</v>
      </c>
      <c r="B7952" s="7">
        <v>11</v>
      </c>
      <c r="C7952" s="7">
        <v>28</v>
      </c>
      <c r="D7952" s="7">
        <v>7</v>
      </c>
      <c r="E7952" s="7">
        <v>332</v>
      </c>
      <c r="F7952" s="7">
        <v>3</v>
      </c>
      <c r="G7952" s="7">
        <v>0</v>
      </c>
      <c r="H7952" s="7">
        <f t="shared" si="1116"/>
        <v>2</v>
      </c>
      <c r="I7952" s="16">
        <f t="shared" si="1117"/>
        <v>45258</v>
      </c>
      <c r="J7952" s="17">
        <v>0.2407</v>
      </c>
      <c r="K7952" s="18">
        <f>G7952*结论【关键目标】!C$27*0.7735*0.001</f>
        <v>0</v>
      </c>
      <c r="L7952" s="5">
        <v>-26077.808199999999</v>
      </c>
      <c r="M7952" s="5">
        <f>ABS(IF(L7952&lt;=0,L7952/耗电量关键数据!$B$6/1000,L7952/耗电量关键数据!$B$5/1000))</f>
        <v>10.43112328</v>
      </c>
      <c r="N7952" s="5">
        <f>电气设备逐时使用率计算!H7928</f>
        <v>2.3376900000000003</v>
      </c>
      <c r="O7952" s="5">
        <f>灯光逐时使用率计算!H7928</f>
        <v>1.2467680000000001</v>
      </c>
      <c r="P7952" s="19">
        <f t="shared" si="1118"/>
        <v>14.015581279999999</v>
      </c>
      <c r="Q7952" s="19">
        <f t="shared" si="1122"/>
        <v>0</v>
      </c>
      <c r="R7952" s="20">
        <f t="shared" si="1119"/>
        <v>0</v>
      </c>
      <c r="S7952" s="20">
        <f t="shared" si="1123"/>
        <v>0</v>
      </c>
      <c r="T7952" s="20">
        <f>IF((T7951+R7952)&lt;0,0,IF((T7951+R7952)&gt;结论【关键目标】!C$28,结论【关键目标】!C$28,T7951+R7952))</f>
        <v>0</v>
      </c>
      <c r="U7952" s="19">
        <f>IF((T7951+R7952)&lt;结论【关键目标】!$C$28,0,(发电量计算【计算逻辑页】!R7952+发电量计算【计算逻辑页】!T7951-结论【关键目标】!$C$28))</f>
        <v>0</v>
      </c>
      <c r="V7952" s="5">
        <f t="shared" si="1120"/>
        <v>0</v>
      </c>
      <c r="W7952" s="5">
        <f t="shared" si="1121"/>
        <v>0</v>
      </c>
      <c r="X7952" s="5">
        <f t="shared" si="1124"/>
        <v>0</v>
      </c>
    </row>
    <row r="7953" spans="1:24" x14ac:dyDescent="0.15">
      <c r="A7953" s="7">
        <v>7952</v>
      </c>
      <c r="B7953" s="7">
        <v>11</v>
      </c>
      <c r="C7953" s="7">
        <v>28</v>
      </c>
      <c r="D7953" s="7">
        <v>8</v>
      </c>
      <c r="E7953" s="7">
        <v>332</v>
      </c>
      <c r="F7953" s="7">
        <v>3</v>
      </c>
      <c r="G7953" s="7">
        <v>68.7</v>
      </c>
      <c r="H7953" s="7">
        <f t="shared" si="1116"/>
        <v>2</v>
      </c>
      <c r="I7953" s="16">
        <f t="shared" si="1117"/>
        <v>45258</v>
      </c>
      <c r="J7953" s="17">
        <v>0.70809999999999995</v>
      </c>
      <c r="K7953" s="18">
        <f>G7953*结论【关键目标】!C$27*0.7735*0.001</f>
        <v>6.3767339999999999</v>
      </c>
      <c r="L7953" s="5">
        <v>-25295.491330000001</v>
      </c>
      <c r="M7953" s="5">
        <f>ABS(IF(L7953&lt;=0,L7953/耗电量关键数据!$B$6/1000,L7953/耗电量关键数据!$B$5/1000))</f>
        <v>10.118196532000001</v>
      </c>
      <c r="N7953" s="5">
        <f>电气设备逐时使用率计算!H7929</f>
        <v>11.688450000000001</v>
      </c>
      <c r="O7953" s="5">
        <f>灯光逐时使用率计算!H7929</f>
        <v>6.2338399999999998</v>
      </c>
      <c r="P7953" s="19">
        <f t="shared" si="1118"/>
        <v>28.040486532000003</v>
      </c>
      <c r="Q7953" s="19">
        <f t="shared" si="1122"/>
        <v>0</v>
      </c>
      <c r="R7953" s="20">
        <f t="shared" si="1119"/>
        <v>6.3767339999999999</v>
      </c>
      <c r="S7953" s="20">
        <f t="shared" si="1123"/>
        <v>0</v>
      </c>
      <c r="T7953" s="20">
        <f>IF((T7952+R7953)&lt;0,0,IF((T7952+R7953)&gt;结论【关键目标】!C$28,结论【关键目标】!C$28,T7952+R7953))</f>
        <v>6.3767339999999999</v>
      </c>
      <c r="U7953" s="19">
        <f>IF((T7952+R7953)&lt;结论【关键目标】!$C$28,0,(发电量计算【计算逻辑页】!R7953+发电量计算【计算逻辑页】!T7952-结论【关键目标】!$C$28))</f>
        <v>0</v>
      </c>
      <c r="V7953" s="5">
        <f t="shared" si="1120"/>
        <v>0</v>
      </c>
      <c r="W7953" s="5">
        <f t="shared" si="1121"/>
        <v>4.5153653453999993</v>
      </c>
      <c r="X7953" s="5">
        <f t="shared" si="1124"/>
        <v>0</v>
      </c>
    </row>
    <row r="7954" spans="1:24" x14ac:dyDescent="0.15">
      <c r="A7954" s="7">
        <v>7953</v>
      </c>
      <c r="B7954" s="7">
        <v>11</v>
      </c>
      <c r="C7954" s="7">
        <v>28</v>
      </c>
      <c r="D7954" s="7">
        <v>9</v>
      </c>
      <c r="E7954" s="7">
        <v>332</v>
      </c>
      <c r="F7954" s="7">
        <v>3.8</v>
      </c>
      <c r="G7954" s="7">
        <v>172.6</v>
      </c>
      <c r="H7954" s="7">
        <f t="shared" si="1116"/>
        <v>2</v>
      </c>
      <c r="I7954" s="16">
        <f t="shared" si="1117"/>
        <v>45258</v>
      </c>
      <c r="J7954" s="17">
        <v>0.70809999999999995</v>
      </c>
      <c r="K7954" s="18">
        <f>G7954*结论【关键目标】!C$27*0.7735*0.001</f>
        <v>16.020731999999999</v>
      </c>
      <c r="L7954" s="5">
        <v>-6479.1754199999996</v>
      </c>
      <c r="M7954" s="5">
        <f>ABS(IF(L7954&lt;=0,L7954/耗电量关键数据!$B$6/1000,L7954/耗电量关键数据!$B$5/1000))</f>
        <v>2.5916701679999998</v>
      </c>
      <c r="N7954" s="5">
        <f>电气设备逐时使用率计算!H7930</f>
        <v>22.208055000000002</v>
      </c>
      <c r="O7954" s="5">
        <f>灯光逐时使用率计算!H7930</f>
        <v>11.844296</v>
      </c>
      <c r="P7954" s="19">
        <f t="shared" si="1118"/>
        <v>36.644021168000002</v>
      </c>
      <c r="Q7954" s="19">
        <f t="shared" si="1122"/>
        <v>0</v>
      </c>
      <c r="R7954" s="20">
        <f t="shared" si="1119"/>
        <v>16.020731999999999</v>
      </c>
      <c r="S7954" s="20">
        <f t="shared" si="1123"/>
        <v>0</v>
      </c>
      <c r="T7954" s="20">
        <f>IF((T7953+R7954)&lt;0,0,IF((T7953+R7954)&gt;结论【关键目标】!C$28,结论【关键目标】!C$28,T7953+R7954))</f>
        <v>22</v>
      </c>
      <c r="U7954" s="19">
        <f>IF((T7953+R7954)&lt;结论【关键目标】!$C$28,0,(发电量计算【计算逻辑页】!R7954+发电量计算【计算逻辑页】!T7953-结论【关键目标】!$C$28))</f>
        <v>0.39746599999999788</v>
      </c>
      <c r="V7954" s="5">
        <f t="shared" si="1120"/>
        <v>0.13911309999999924</v>
      </c>
      <c r="W7954" s="5">
        <f t="shared" si="1121"/>
        <v>11.344280329199998</v>
      </c>
      <c r="X7954" s="5">
        <f t="shared" si="1124"/>
        <v>0</v>
      </c>
    </row>
    <row r="7955" spans="1:24" x14ac:dyDescent="0.15">
      <c r="A7955" s="7">
        <v>7954</v>
      </c>
      <c r="B7955" s="7">
        <v>11</v>
      </c>
      <c r="C7955" s="7">
        <v>28</v>
      </c>
      <c r="D7955" s="7">
        <v>10</v>
      </c>
      <c r="E7955" s="7">
        <v>332</v>
      </c>
      <c r="F7955" s="7">
        <v>5</v>
      </c>
      <c r="G7955" s="7">
        <v>297.3</v>
      </c>
      <c r="H7955" s="7">
        <f t="shared" si="1116"/>
        <v>2</v>
      </c>
      <c r="I7955" s="16">
        <f t="shared" si="1117"/>
        <v>45258</v>
      </c>
      <c r="J7955" s="17">
        <v>0.70809999999999995</v>
      </c>
      <c r="K7955" s="18">
        <f>G7955*结论【关键目标】!C$27*0.7735*0.001</f>
        <v>27.595385999999998</v>
      </c>
      <c r="L7955" s="5">
        <v>0</v>
      </c>
      <c r="M7955" s="5">
        <f>ABS(IF(L7955&lt;=0,L7955/耗电量关键数据!$B$6/1000,L7955/耗电量关键数据!$B$5/1000))</f>
        <v>0</v>
      </c>
      <c r="N7955" s="5">
        <f>电气设备逐时使用率计算!H7931</f>
        <v>22.208055000000002</v>
      </c>
      <c r="O7955" s="5">
        <f>灯光逐时使用率计算!H7931</f>
        <v>11.844296</v>
      </c>
      <c r="P7955" s="19">
        <f t="shared" si="1118"/>
        <v>34.052351000000002</v>
      </c>
      <c r="Q7955" s="19">
        <f t="shared" si="1122"/>
        <v>0</v>
      </c>
      <c r="R7955" s="20">
        <f t="shared" si="1119"/>
        <v>27.595385999999998</v>
      </c>
      <c r="S7955" s="20">
        <f t="shared" si="1123"/>
        <v>0</v>
      </c>
      <c r="T7955" s="20">
        <f>IF((T7954+R7955)&lt;0,0,IF((T7954+R7955)&gt;结论【关键目标】!C$28,结论【关键目标】!C$28,T7954+R7955))</f>
        <v>22</v>
      </c>
      <c r="U7955" s="19">
        <f>IF((T7954+R7955)&lt;结论【关键目标】!$C$28,0,(发电量计算【计算逻辑页】!R7955+发电量计算【计算逻辑页】!T7954-结论【关键目标】!$C$28))</f>
        <v>27.595385999999998</v>
      </c>
      <c r="V7955" s="5">
        <f t="shared" si="1120"/>
        <v>9.6583850999999985</v>
      </c>
      <c r="W7955" s="5">
        <f t="shared" si="1121"/>
        <v>19.540292826599998</v>
      </c>
      <c r="X7955" s="5">
        <f t="shared" si="1124"/>
        <v>0</v>
      </c>
    </row>
    <row r="7956" spans="1:24" x14ac:dyDescent="0.15">
      <c r="A7956" s="7">
        <v>7955</v>
      </c>
      <c r="B7956" s="7">
        <v>11</v>
      </c>
      <c r="C7956" s="7">
        <v>28</v>
      </c>
      <c r="D7956" s="7">
        <v>11</v>
      </c>
      <c r="E7956" s="7">
        <v>332</v>
      </c>
      <c r="F7956" s="7">
        <v>7</v>
      </c>
      <c r="G7956" s="7">
        <v>405.8</v>
      </c>
      <c r="H7956" s="7">
        <f t="shared" si="1116"/>
        <v>2</v>
      </c>
      <c r="I7956" s="16">
        <f t="shared" si="1117"/>
        <v>45258</v>
      </c>
      <c r="J7956" s="17">
        <v>1.2267999999999999</v>
      </c>
      <c r="K7956" s="18">
        <f>G7956*结论【关键目标】!C$27*0.7735*0.001</f>
        <v>37.666356</v>
      </c>
      <c r="L7956" s="5">
        <v>0</v>
      </c>
      <c r="M7956" s="5">
        <f>ABS(IF(L7956&lt;=0,L7956/耗电量关键数据!$B$6/1000,L7956/耗电量关键数据!$B$5/1000))</f>
        <v>0</v>
      </c>
      <c r="N7956" s="5">
        <f>电气设备逐时使用率计算!H7932</f>
        <v>22.208055000000002</v>
      </c>
      <c r="O7956" s="5">
        <f>灯光逐时使用率计算!H7932</f>
        <v>11.844296</v>
      </c>
      <c r="P7956" s="19">
        <f t="shared" si="1118"/>
        <v>34.052351000000002</v>
      </c>
      <c r="Q7956" s="19">
        <f t="shared" si="1122"/>
        <v>34.052351000000002</v>
      </c>
      <c r="R7956" s="20">
        <f t="shared" si="1119"/>
        <v>3.6140049999999988</v>
      </c>
      <c r="S7956" s="20">
        <f t="shared" si="1123"/>
        <v>0</v>
      </c>
      <c r="T7956" s="20">
        <f>IF((T7955+R7956)&lt;0,0,IF((T7955+R7956)&gt;结论【关键目标】!C$28,结论【关键目标】!C$28,T7955+R7956))</f>
        <v>22</v>
      </c>
      <c r="U7956" s="19">
        <f>IF((T7955+R7956)&lt;结论【关键目标】!$C$28,0,(发电量计算【计算逻辑页】!R7956+发电量计算【计算逻辑页】!T7955-结论【关键目标】!$C$28))</f>
        <v>3.6140049999999988</v>
      </c>
      <c r="V7956" s="5">
        <f t="shared" si="1120"/>
        <v>1.2649017499999995</v>
      </c>
      <c r="W7956" s="5">
        <f t="shared" si="1121"/>
        <v>41.775424206799997</v>
      </c>
      <c r="X7956" s="5">
        <f t="shared" si="1124"/>
        <v>0</v>
      </c>
    </row>
    <row r="7957" spans="1:24" x14ac:dyDescent="0.15">
      <c r="A7957" s="7">
        <v>7956</v>
      </c>
      <c r="B7957" s="7">
        <v>11</v>
      </c>
      <c r="C7957" s="7">
        <v>28</v>
      </c>
      <c r="D7957" s="7">
        <v>12</v>
      </c>
      <c r="E7957" s="7">
        <v>332</v>
      </c>
      <c r="F7957" s="7">
        <v>8.1</v>
      </c>
      <c r="G7957" s="7">
        <v>410.3</v>
      </c>
      <c r="H7957" s="7">
        <f t="shared" si="1116"/>
        <v>2</v>
      </c>
      <c r="I7957" s="16">
        <f t="shared" si="1117"/>
        <v>45258</v>
      </c>
      <c r="J7957" s="17">
        <v>1.2267999999999999</v>
      </c>
      <c r="K7957" s="18">
        <f>G7957*结论【关键目标】!C$27*0.7735*0.001</f>
        <v>38.084045999999994</v>
      </c>
      <c r="L7957" s="5">
        <v>0</v>
      </c>
      <c r="M7957" s="5">
        <f>ABS(IF(L7957&lt;=0,L7957/耗电量关键数据!$B$6/1000,L7957/耗电量关键数据!$B$5/1000))</f>
        <v>0</v>
      </c>
      <c r="N7957" s="5">
        <f>电气设备逐时使用率计算!H7933</f>
        <v>11.688450000000001</v>
      </c>
      <c r="O7957" s="5">
        <f>灯光逐时使用率计算!H7933</f>
        <v>9.9741440000000008</v>
      </c>
      <c r="P7957" s="19">
        <f t="shared" si="1118"/>
        <v>21.662594000000002</v>
      </c>
      <c r="Q7957" s="19">
        <f t="shared" si="1122"/>
        <v>21.662594000000002</v>
      </c>
      <c r="R7957" s="20">
        <f t="shared" si="1119"/>
        <v>16.421451999999992</v>
      </c>
      <c r="S7957" s="20">
        <f t="shared" si="1123"/>
        <v>0</v>
      </c>
      <c r="T7957" s="20">
        <f>IF((T7956+R7957)&lt;0,0,IF((T7956+R7957)&gt;结论【关键目标】!C$28,结论【关键目标】!C$28,T7956+R7957))</f>
        <v>22</v>
      </c>
      <c r="U7957" s="19">
        <f>IF((T7956+R7957)&lt;结论【关键目标】!$C$28,0,(发电量计算【计算逻辑页】!R7957+发电量计算【计算逻辑页】!T7956-结论【关键目标】!$C$28))</f>
        <v>16.421451999999988</v>
      </c>
      <c r="V7957" s="5">
        <f t="shared" si="1120"/>
        <v>5.7475081999999951</v>
      </c>
      <c r="W7957" s="5">
        <f t="shared" si="1121"/>
        <v>26.5756703192</v>
      </c>
      <c r="X7957" s="5">
        <f t="shared" si="1124"/>
        <v>0</v>
      </c>
    </row>
    <row r="7958" spans="1:24" x14ac:dyDescent="0.15">
      <c r="A7958" s="7">
        <v>7957</v>
      </c>
      <c r="B7958" s="7">
        <v>11</v>
      </c>
      <c r="C7958" s="7">
        <v>28</v>
      </c>
      <c r="D7958" s="7">
        <v>13</v>
      </c>
      <c r="E7958" s="7">
        <v>332</v>
      </c>
      <c r="F7958" s="7">
        <v>10</v>
      </c>
      <c r="G7958" s="7">
        <v>412.2</v>
      </c>
      <c r="H7958" s="7">
        <f t="shared" si="1116"/>
        <v>2</v>
      </c>
      <c r="I7958" s="16">
        <f t="shared" si="1117"/>
        <v>45258</v>
      </c>
      <c r="J7958" s="17">
        <v>1.2267999999999999</v>
      </c>
      <c r="K7958" s="18">
        <f>G7958*结论【关键目标】!C$27*0.7735*0.001</f>
        <v>38.260403999999994</v>
      </c>
      <c r="L7958" s="5">
        <v>0</v>
      </c>
      <c r="M7958" s="5">
        <f>ABS(IF(L7958&lt;=0,L7958/耗电量关键数据!$B$6/1000,L7958/耗电量关键数据!$B$5/1000))</f>
        <v>0</v>
      </c>
      <c r="N7958" s="5">
        <f>电气设备逐时使用率计算!H7934</f>
        <v>11.688450000000001</v>
      </c>
      <c r="O7958" s="5">
        <f>灯光逐时使用率计算!H7934</f>
        <v>9.9741440000000008</v>
      </c>
      <c r="P7958" s="19">
        <f t="shared" si="1118"/>
        <v>21.662594000000002</v>
      </c>
      <c r="Q7958" s="19">
        <f t="shared" si="1122"/>
        <v>21.662594000000002</v>
      </c>
      <c r="R7958" s="20">
        <f t="shared" si="1119"/>
        <v>16.597809999999992</v>
      </c>
      <c r="S7958" s="20">
        <f t="shared" si="1123"/>
        <v>0</v>
      </c>
      <c r="T7958" s="20">
        <f>IF((T7957+R7958)&lt;0,0,IF((T7957+R7958)&gt;结论【关键目标】!C$28,结论【关键目标】!C$28,T7957+R7958))</f>
        <v>22</v>
      </c>
      <c r="U7958" s="19">
        <f>IF((T7957+R7958)&lt;结论【关键目标】!$C$28,0,(发电量计算【计算逻辑页】!R7958+发电量计算【计算逻辑页】!T7957-结论【关键目标】!$C$28))</f>
        <v>16.597809999999996</v>
      </c>
      <c r="V7958" s="5">
        <f t="shared" si="1120"/>
        <v>5.8092334999999977</v>
      </c>
      <c r="W7958" s="5">
        <f t="shared" si="1121"/>
        <v>26.5756703192</v>
      </c>
      <c r="X7958" s="5">
        <f t="shared" si="1124"/>
        <v>0</v>
      </c>
    </row>
    <row r="7959" spans="1:24" x14ac:dyDescent="0.15">
      <c r="A7959" s="7">
        <v>7958</v>
      </c>
      <c r="B7959" s="7">
        <v>11</v>
      </c>
      <c r="C7959" s="7">
        <v>28</v>
      </c>
      <c r="D7959" s="7">
        <v>14</v>
      </c>
      <c r="E7959" s="7">
        <v>332</v>
      </c>
      <c r="F7959" s="7">
        <v>11</v>
      </c>
      <c r="G7959" s="7">
        <v>317.8</v>
      </c>
      <c r="H7959" s="7">
        <f t="shared" si="1116"/>
        <v>2</v>
      </c>
      <c r="I7959" s="16">
        <f t="shared" si="1117"/>
        <v>45258</v>
      </c>
      <c r="J7959" s="17">
        <v>1.2267999999999999</v>
      </c>
      <c r="K7959" s="18">
        <f>G7959*结论【关键目标】!C$27*0.7735*0.001</f>
        <v>29.498196</v>
      </c>
      <c r="L7959" s="5">
        <v>0</v>
      </c>
      <c r="M7959" s="5">
        <f>ABS(IF(L7959&lt;=0,L7959/耗电量关键数据!$B$6/1000,L7959/耗电量关键数据!$B$5/1000))</f>
        <v>0</v>
      </c>
      <c r="N7959" s="5">
        <f>电气设备逐时使用率计算!H7935</f>
        <v>22.208055000000002</v>
      </c>
      <c r="O7959" s="5">
        <f>灯光逐时使用率计算!H7935</f>
        <v>11.844296</v>
      </c>
      <c r="P7959" s="19">
        <f t="shared" si="1118"/>
        <v>34.052351000000002</v>
      </c>
      <c r="Q7959" s="19">
        <f t="shared" si="1122"/>
        <v>34.052351000000002</v>
      </c>
      <c r="R7959" s="20">
        <f t="shared" si="1119"/>
        <v>-4.5541550000000015</v>
      </c>
      <c r="S7959" s="20">
        <f t="shared" si="1123"/>
        <v>4.5541550000000015</v>
      </c>
      <c r="T7959" s="20">
        <f>IF((T7958+R7959)&lt;0,0,IF((T7958+R7959)&gt;结论【关键目标】!C$28,结论【关键目标】!C$28,T7958+R7959))</f>
        <v>17.445844999999998</v>
      </c>
      <c r="U7959" s="19">
        <f>IF((T7958+R7959)&lt;结论【关键目标】!$C$28,0,(发电量计算【计算逻辑页】!R7959+发电量计算【计算逻辑页】!T7958-结论【关键目标】!$C$28))</f>
        <v>0</v>
      </c>
      <c r="V7959" s="5">
        <f t="shared" si="1120"/>
        <v>0</v>
      </c>
      <c r="W7959" s="5">
        <f t="shared" si="1121"/>
        <v>36.188386852799994</v>
      </c>
      <c r="X7959" s="5">
        <f t="shared" si="1124"/>
        <v>3.993083104000001</v>
      </c>
    </row>
    <row r="7960" spans="1:24" x14ac:dyDescent="0.15">
      <c r="A7960" s="7">
        <v>7959</v>
      </c>
      <c r="B7960" s="7">
        <v>11</v>
      </c>
      <c r="C7960" s="7">
        <v>28</v>
      </c>
      <c r="D7960" s="7">
        <v>15</v>
      </c>
      <c r="E7960" s="7">
        <v>332</v>
      </c>
      <c r="F7960" s="7">
        <v>11.1</v>
      </c>
      <c r="G7960" s="7">
        <v>182.8</v>
      </c>
      <c r="H7960" s="7">
        <f t="shared" si="1116"/>
        <v>2</v>
      </c>
      <c r="I7960" s="16">
        <f t="shared" si="1117"/>
        <v>45258</v>
      </c>
      <c r="J7960" s="17">
        <v>1.2267999999999999</v>
      </c>
      <c r="K7960" s="18">
        <f>G7960*结论【关键目标】!C$27*0.7735*0.001</f>
        <v>16.967496000000001</v>
      </c>
      <c r="L7960" s="5">
        <v>0</v>
      </c>
      <c r="M7960" s="5">
        <f>ABS(IF(L7960&lt;=0,L7960/耗电量关键数据!$B$6/1000,L7960/耗电量关键数据!$B$5/1000))</f>
        <v>0</v>
      </c>
      <c r="N7960" s="5">
        <f>电气设备逐时使用率计算!H7936</f>
        <v>22.208055000000002</v>
      </c>
      <c r="O7960" s="5">
        <f>灯光逐时使用率计算!H7936</f>
        <v>11.844296</v>
      </c>
      <c r="P7960" s="19">
        <f t="shared" si="1118"/>
        <v>34.052351000000002</v>
      </c>
      <c r="Q7960" s="19">
        <f t="shared" si="1122"/>
        <v>34.052351000000002</v>
      </c>
      <c r="R7960" s="20">
        <f t="shared" si="1119"/>
        <v>-17.084855000000001</v>
      </c>
      <c r="S7960" s="20">
        <f t="shared" si="1123"/>
        <v>17.084855000000001</v>
      </c>
      <c r="T7960" s="20">
        <f>IF((T7959+R7960)&lt;0,0,IF((T7959+R7960)&gt;结论【关键目标】!C$28,结论【关键目标】!C$28,T7959+R7960))</f>
        <v>0.36098999999999748</v>
      </c>
      <c r="U7960" s="19">
        <f>IF((T7959+R7960)&lt;结论【关键目标】!$C$28,0,(发电量计算【计算逻辑页】!R7960+发电量计算【计算逻辑页】!T7959-结论【关键目标】!$C$28))</f>
        <v>0</v>
      </c>
      <c r="V7960" s="5">
        <f t="shared" si="1120"/>
        <v>0</v>
      </c>
      <c r="W7960" s="5">
        <f t="shared" si="1121"/>
        <v>20.8157240928</v>
      </c>
      <c r="X7960" s="5">
        <f t="shared" si="1124"/>
        <v>0.31651603199999778</v>
      </c>
    </row>
    <row r="7961" spans="1:24" x14ac:dyDescent="0.15">
      <c r="A7961" s="7">
        <v>7960</v>
      </c>
      <c r="B7961" s="7">
        <v>11</v>
      </c>
      <c r="C7961" s="7">
        <v>28</v>
      </c>
      <c r="D7961" s="7">
        <v>16</v>
      </c>
      <c r="E7961" s="7">
        <v>332</v>
      </c>
      <c r="F7961" s="7">
        <v>11</v>
      </c>
      <c r="G7961" s="7">
        <v>34.799999999999997</v>
      </c>
      <c r="H7961" s="7">
        <f t="shared" si="1116"/>
        <v>2</v>
      </c>
      <c r="I7961" s="16">
        <f t="shared" si="1117"/>
        <v>45258</v>
      </c>
      <c r="J7961" s="17">
        <v>0.70809999999999995</v>
      </c>
      <c r="K7961" s="18">
        <f>G7961*结论【关键目标】!C$27*0.7735*0.001</f>
        <v>3.2301359999999999</v>
      </c>
      <c r="L7961" s="5">
        <v>0</v>
      </c>
      <c r="M7961" s="5">
        <f>ABS(IF(L7961&lt;=0,L7961/耗电量关键数据!$B$6/1000,L7961/耗电量关键数据!$B$5/1000))</f>
        <v>0</v>
      </c>
      <c r="N7961" s="5">
        <f>电气设备逐时使用率计算!H7937</f>
        <v>22.208055000000002</v>
      </c>
      <c r="O7961" s="5">
        <f>灯光逐时使用率计算!H7937</f>
        <v>11.844296</v>
      </c>
      <c r="P7961" s="19">
        <f t="shared" si="1118"/>
        <v>34.052351000000002</v>
      </c>
      <c r="Q7961" s="19">
        <f t="shared" si="1122"/>
        <v>0</v>
      </c>
      <c r="R7961" s="20">
        <f t="shared" si="1119"/>
        <v>3.2301359999999999</v>
      </c>
      <c r="S7961" s="20">
        <f t="shared" si="1123"/>
        <v>0</v>
      </c>
      <c r="T7961" s="20">
        <f>IF((T7960+R7961)&lt;0,0,IF((T7960+R7961)&gt;结论【关键目标】!C$28,结论【关键目标】!C$28,T7960+R7961))</f>
        <v>3.5911259999999974</v>
      </c>
      <c r="U7961" s="19">
        <f>IF((T7960+R7961)&lt;结论【关键目标】!$C$28,0,(发电量计算【计算逻辑页】!R7961+发电量计算【计算逻辑页】!T7960-结论【关键目标】!$C$28))</f>
        <v>0</v>
      </c>
      <c r="V7961" s="5">
        <f t="shared" si="1120"/>
        <v>0</v>
      </c>
      <c r="W7961" s="5">
        <f t="shared" si="1121"/>
        <v>2.2872593015999998</v>
      </c>
      <c r="X7961" s="5">
        <f t="shared" si="1124"/>
        <v>0</v>
      </c>
    </row>
    <row r="7962" spans="1:24" x14ac:dyDescent="0.15">
      <c r="A7962" s="7">
        <v>7961</v>
      </c>
      <c r="B7962" s="7">
        <v>11</v>
      </c>
      <c r="C7962" s="7">
        <v>28</v>
      </c>
      <c r="D7962" s="7">
        <v>17</v>
      </c>
      <c r="E7962" s="7">
        <v>332</v>
      </c>
      <c r="F7962" s="7">
        <v>10</v>
      </c>
      <c r="G7962" s="7">
        <v>0</v>
      </c>
      <c r="H7962" s="7">
        <f t="shared" si="1116"/>
        <v>2</v>
      </c>
      <c r="I7962" s="16">
        <f t="shared" si="1117"/>
        <v>45258</v>
      </c>
      <c r="J7962" s="17">
        <v>0.70809999999999995</v>
      </c>
      <c r="K7962" s="18">
        <f>G7962*结论【关键目标】!C$27*0.7735*0.001</f>
        <v>0</v>
      </c>
      <c r="L7962" s="5">
        <v>-4333.0642379999999</v>
      </c>
      <c r="M7962" s="5">
        <f>ABS(IF(L7962&lt;=0,L7962/耗电量关键数据!$B$6/1000,L7962/耗电量关键数据!$B$5/1000))</f>
        <v>1.7332256952</v>
      </c>
      <c r="N7962" s="5">
        <f>电气设备逐时使用率计算!H7938</f>
        <v>22.208055000000002</v>
      </c>
      <c r="O7962" s="5">
        <f>灯光逐时使用率计算!H7938</f>
        <v>11.844296</v>
      </c>
      <c r="P7962" s="19">
        <f t="shared" si="1118"/>
        <v>35.785576695200007</v>
      </c>
      <c r="Q7962" s="19">
        <f t="shared" si="1122"/>
        <v>0</v>
      </c>
      <c r="R7962" s="20">
        <f t="shared" si="1119"/>
        <v>0</v>
      </c>
      <c r="S7962" s="20">
        <f t="shared" si="1123"/>
        <v>0</v>
      </c>
      <c r="T7962" s="20">
        <f>IF((T7961+R7962)&lt;0,0,IF((T7961+R7962)&gt;结论【关键目标】!C$28,结论【关键目标】!C$28,T7961+R7962))</f>
        <v>3.5911259999999974</v>
      </c>
      <c r="U7962" s="19">
        <f>IF((T7961+R7962)&lt;结论【关键目标】!$C$28,0,(发电量计算【计算逻辑页】!R7962+发电量计算【计算逻辑页】!T7961-结论【关键目标】!$C$28))</f>
        <v>0</v>
      </c>
      <c r="V7962" s="5">
        <f t="shared" si="1120"/>
        <v>0</v>
      </c>
      <c r="W7962" s="5">
        <f t="shared" si="1121"/>
        <v>0</v>
      </c>
      <c r="X7962" s="5">
        <f t="shared" si="1124"/>
        <v>0</v>
      </c>
    </row>
    <row r="7963" spans="1:24" x14ac:dyDescent="0.15">
      <c r="A7963" s="7">
        <v>7962</v>
      </c>
      <c r="B7963" s="7">
        <v>11</v>
      </c>
      <c r="C7963" s="7">
        <v>28</v>
      </c>
      <c r="D7963" s="7">
        <v>18</v>
      </c>
      <c r="E7963" s="7">
        <v>332</v>
      </c>
      <c r="F7963" s="7">
        <v>9.6</v>
      </c>
      <c r="G7963" s="7">
        <v>0</v>
      </c>
      <c r="H7963" s="7">
        <f t="shared" si="1116"/>
        <v>2</v>
      </c>
      <c r="I7963" s="16">
        <f t="shared" si="1117"/>
        <v>45258</v>
      </c>
      <c r="J7963" s="17">
        <v>0.70809999999999995</v>
      </c>
      <c r="K7963" s="18">
        <f>G7963*结论【关键目标】!C$27*0.7735*0.001</f>
        <v>0</v>
      </c>
      <c r="L7963" s="5">
        <v>-20773.999940000002</v>
      </c>
      <c r="M7963" s="5">
        <f>ABS(IF(L7963&lt;=0,L7963/耗电量关键数据!$B$6/1000,L7963/耗电量关键数据!$B$5/1000))</f>
        <v>8.3095999760000012</v>
      </c>
      <c r="N7963" s="5">
        <f>电气设备逐时使用率计算!H7939</f>
        <v>7.0130699999999999</v>
      </c>
      <c r="O7963" s="5">
        <f>灯光逐时使用率计算!H7939</f>
        <v>3.7403040000000001</v>
      </c>
      <c r="P7963" s="19">
        <f t="shared" si="1118"/>
        <v>19.062973976000002</v>
      </c>
      <c r="Q7963" s="19">
        <f t="shared" si="1122"/>
        <v>0</v>
      </c>
      <c r="R7963" s="20">
        <f t="shared" si="1119"/>
        <v>0</v>
      </c>
      <c r="S7963" s="20">
        <f t="shared" si="1123"/>
        <v>0</v>
      </c>
      <c r="T7963" s="20">
        <f>IF((T7962+R7963)&lt;0,0,IF((T7962+R7963)&gt;结论【关键目标】!C$28,结论【关键目标】!C$28,T7962+R7963))</f>
        <v>3.5911259999999974</v>
      </c>
      <c r="U7963" s="19">
        <f>IF((T7962+R7963)&lt;结论【关键目标】!$C$28,0,(发电量计算【计算逻辑页】!R7963+发电量计算【计算逻辑页】!T7962-结论【关键目标】!$C$28))</f>
        <v>0</v>
      </c>
      <c r="V7963" s="5">
        <f t="shared" si="1120"/>
        <v>0</v>
      </c>
      <c r="W7963" s="5">
        <f t="shared" si="1121"/>
        <v>0</v>
      </c>
      <c r="X7963" s="5">
        <f t="shared" si="1124"/>
        <v>0</v>
      </c>
    </row>
    <row r="7964" spans="1:24" x14ac:dyDescent="0.15">
      <c r="A7964" s="7">
        <v>7963</v>
      </c>
      <c r="B7964" s="7">
        <v>11</v>
      </c>
      <c r="C7964" s="7">
        <v>28</v>
      </c>
      <c r="D7964" s="7">
        <v>19</v>
      </c>
      <c r="E7964" s="7">
        <v>332</v>
      </c>
      <c r="F7964" s="7">
        <v>6</v>
      </c>
      <c r="G7964" s="7">
        <v>0</v>
      </c>
      <c r="H7964" s="7">
        <f t="shared" si="1116"/>
        <v>2</v>
      </c>
      <c r="I7964" s="16">
        <f t="shared" si="1117"/>
        <v>45258</v>
      </c>
      <c r="J7964" s="17">
        <v>1.2267999999999999</v>
      </c>
      <c r="K7964" s="18">
        <f>G7964*结论【关键目标】!C$27*0.7735*0.001</f>
        <v>0</v>
      </c>
      <c r="L7964" s="5">
        <v>-11834.24668</v>
      </c>
      <c r="M7964" s="5">
        <f>ABS(IF(L7964&lt;=0,L7964/耗电量关键数据!$B$6/1000,L7964/耗电量关键数据!$B$5/1000))</f>
        <v>4.7336986720000001</v>
      </c>
      <c r="N7964" s="5">
        <f>电气设备逐时使用率计算!H7940</f>
        <v>7.0130699999999999</v>
      </c>
      <c r="O7964" s="5">
        <f>灯光逐时使用率计算!H7940</f>
        <v>3.7403040000000001</v>
      </c>
      <c r="P7964" s="19">
        <f t="shared" si="1118"/>
        <v>15.487072672</v>
      </c>
      <c r="Q7964" s="19">
        <f t="shared" si="1122"/>
        <v>15.487072672</v>
      </c>
      <c r="R7964" s="20">
        <f t="shared" si="1119"/>
        <v>-15.487072672</v>
      </c>
      <c r="S7964" s="20">
        <f t="shared" si="1123"/>
        <v>15.487072672</v>
      </c>
      <c r="T7964" s="20">
        <f>IF((T7963+R7964)&lt;0,0,IF((T7963+R7964)&gt;结论【关键目标】!C$28,结论【关键目标】!C$28,T7963+R7964))</f>
        <v>0</v>
      </c>
      <c r="U7964" s="19">
        <f>IF((T7963+R7964)&lt;结论【关键目标】!$C$28,0,(发电量计算【计算逻辑页】!R7964+发电量计算【计算逻辑页】!T7963-结论【关键目标】!$C$28))</f>
        <v>0</v>
      </c>
      <c r="V7964" s="5">
        <f t="shared" si="1120"/>
        <v>0</v>
      </c>
      <c r="W7964" s="5">
        <f t="shared" si="1121"/>
        <v>0</v>
      </c>
      <c r="X7964" s="5">
        <f t="shared" si="1124"/>
        <v>0</v>
      </c>
    </row>
    <row r="7965" spans="1:24" x14ac:dyDescent="0.15">
      <c r="A7965" s="7">
        <v>7964</v>
      </c>
      <c r="B7965" s="7">
        <v>11</v>
      </c>
      <c r="C7965" s="7">
        <v>28</v>
      </c>
      <c r="D7965" s="7">
        <v>20</v>
      </c>
      <c r="E7965" s="7">
        <v>332</v>
      </c>
      <c r="F7965" s="7">
        <v>5</v>
      </c>
      <c r="G7965" s="7">
        <v>0</v>
      </c>
      <c r="H7965" s="7">
        <f t="shared" si="1116"/>
        <v>2</v>
      </c>
      <c r="I7965" s="16">
        <f t="shared" si="1117"/>
        <v>45258</v>
      </c>
      <c r="J7965" s="17">
        <v>1.2267999999999999</v>
      </c>
      <c r="K7965" s="18">
        <f>G7965*结论【关键目标】!C$27*0.7735*0.001</f>
        <v>0</v>
      </c>
      <c r="L7965" s="5">
        <v>-21552.346300000001</v>
      </c>
      <c r="M7965" s="5">
        <f>ABS(IF(L7965&lt;=0,L7965/耗电量关键数据!$B$6/1000,L7965/耗电量关键数据!$B$5/1000))</f>
        <v>8.6209385199999993</v>
      </c>
      <c r="N7965" s="5">
        <f>电气设备逐时使用率计算!H7941</f>
        <v>1.1688450000000001</v>
      </c>
      <c r="O7965" s="5">
        <f>灯光逐时使用率计算!H7941</f>
        <v>0.37403039999999999</v>
      </c>
      <c r="P7965" s="19">
        <f t="shared" si="1118"/>
        <v>10.163813920000001</v>
      </c>
      <c r="Q7965" s="19">
        <f t="shared" si="1122"/>
        <v>10.163813920000001</v>
      </c>
      <c r="R7965" s="20">
        <f t="shared" si="1119"/>
        <v>-10.163813920000001</v>
      </c>
      <c r="S7965" s="20">
        <f t="shared" si="1123"/>
        <v>10.163813920000001</v>
      </c>
      <c r="T7965" s="20">
        <f>IF((T7964+R7965)&lt;0,0,IF((T7964+R7965)&gt;结论【关键目标】!C$28,结论【关键目标】!C$28,T7964+R7965))</f>
        <v>0</v>
      </c>
      <c r="U7965" s="19">
        <f>IF((T7964+R7965)&lt;结论【关键目标】!$C$28,0,(发电量计算【计算逻辑页】!R7965+发电量计算【计算逻辑页】!T7964-结论【关键目标】!$C$28))</f>
        <v>0</v>
      </c>
      <c r="V7965" s="5">
        <f t="shared" si="1120"/>
        <v>0</v>
      </c>
      <c r="W7965" s="5">
        <f t="shared" si="1121"/>
        <v>0</v>
      </c>
      <c r="X7965" s="5">
        <f t="shared" si="1124"/>
        <v>0</v>
      </c>
    </row>
    <row r="7966" spans="1:24" x14ac:dyDescent="0.15">
      <c r="A7966" s="7">
        <v>7965</v>
      </c>
      <c r="B7966" s="7">
        <v>11</v>
      </c>
      <c r="C7966" s="7">
        <v>28</v>
      </c>
      <c r="D7966" s="7">
        <v>21</v>
      </c>
      <c r="E7966" s="7">
        <v>332</v>
      </c>
      <c r="F7966" s="7">
        <v>5.5</v>
      </c>
      <c r="G7966" s="7">
        <v>0</v>
      </c>
      <c r="H7966" s="7">
        <f t="shared" si="1116"/>
        <v>2</v>
      </c>
      <c r="I7966" s="16">
        <f t="shared" si="1117"/>
        <v>45258</v>
      </c>
      <c r="J7966" s="17">
        <v>1.2267999999999999</v>
      </c>
      <c r="K7966" s="18">
        <f>G7966*结论【关键目标】!C$27*0.7735*0.001</f>
        <v>0</v>
      </c>
      <c r="L7966" s="5">
        <v>-24702.005420000001</v>
      </c>
      <c r="M7966" s="5">
        <f>ABS(IF(L7966&lt;=0,L7966/耗电量关键数据!$B$6/1000,L7966/耗电量关键数据!$B$5/1000))</f>
        <v>9.8808021680000007</v>
      </c>
      <c r="N7966" s="5">
        <f>电气设备逐时使用率计算!H7942</f>
        <v>1.1688450000000001</v>
      </c>
      <c r="O7966" s="5">
        <f>灯光逐时使用率计算!H7942</f>
        <v>0.37403039999999999</v>
      </c>
      <c r="P7966" s="19">
        <f t="shared" si="1118"/>
        <v>11.423677568</v>
      </c>
      <c r="Q7966" s="19">
        <f t="shared" si="1122"/>
        <v>11.423677568</v>
      </c>
      <c r="R7966" s="20">
        <f t="shared" si="1119"/>
        <v>-11.423677568</v>
      </c>
      <c r="S7966" s="20">
        <f t="shared" si="1123"/>
        <v>11.423677568</v>
      </c>
      <c r="T7966" s="20">
        <f>IF((T7965+R7966)&lt;0,0,IF((T7965+R7966)&gt;结论【关键目标】!C$28,结论【关键目标】!C$28,T7965+R7966))</f>
        <v>0</v>
      </c>
      <c r="U7966" s="19">
        <f>IF((T7965+R7966)&lt;结论【关键目标】!$C$28,0,(发电量计算【计算逻辑页】!R7966+发电量计算【计算逻辑页】!T7965-结论【关键目标】!$C$28))</f>
        <v>0</v>
      </c>
      <c r="V7966" s="5">
        <f t="shared" si="1120"/>
        <v>0</v>
      </c>
      <c r="W7966" s="5">
        <f t="shared" si="1121"/>
        <v>0</v>
      </c>
      <c r="X7966" s="5">
        <f t="shared" si="1124"/>
        <v>0</v>
      </c>
    </row>
    <row r="7967" spans="1:24" x14ac:dyDescent="0.15">
      <c r="A7967" s="7">
        <v>7966</v>
      </c>
      <c r="B7967" s="7">
        <v>11</v>
      </c>
      <c r="C7967" s="7">
        <v>28</v>
      </c>
      <c r="D7967" s="7">
        <v>22</v>
      </c>
      <c r="E7967" s="7">
        <v>332</v>
      </c>
      <c r="F7967" s="7">
        <v>6</v>
      </c>
      <c r="G7967" s="7">
        <v>0</v>
      </c>
      <c r="H7967" s="7">
        <f t="shared" si="1116"/>
        <v>2</v>
      </c>
      <c r="I7967" s="16">
        <f t="shared" si="1117"/>
        <v>45258</v>
      </c>
      <c r="J7967" s="17">
        <v>0.70809999999999995</v>
      </c>
      <c r="K7967" s="18">
        <f>G7967*结论【关键目标】!C$27*0.7735*0.001</f>
        <v>0</v>
      </c>
      <c r="L7967" s="5">
        <v>-25950.224160000002</v>
      </c>
      <c r="M7967" s="5">
        <f>ABS(IF(L7967&lt;=0,L7967/耗电量关键数据!$B$6/1000,L7967/耗电量关键数据!$B$5/1000))</f>
        <v>10.380089664000002</v>
      </c>
      <c r="N7967" s="5">
        <f>电气设备逐时使用率计算!H7943</f>
        <v>1.1688450000000001</v>
      </c>
      <c r="O7967" s="5">
        <f>灯光逐时使用率计算!H7943</f>
        <v>0.37403039999999999</v>
      </c>
      <c r="P7967" s="19">
        <f t="shared" si="1118"/>
        <v>11.922965064000001</v>
      </c>
      <c r="Q7967" s="19">
        <f t="shared" si="1122"/>
        <v>0</v>
      </c>
      <c r="R7967" s="20">
        <f t="shared" si="1119"/>
        <v>0</v>
      </c>
      <c r="S7967" s="20">
        <f t="shared" si="1123"/>
        <v>0</v>
      </c>
      <c r="T7967" s="20">
        <f>IF((T7966+R7967)&lt;0,0,IF((T7966+R7967)&gt;结论【关键目标】!C$28,结论【关键目标】!C$28,T7966+R7967))</f>
        <v>0</v>
      </c>
      <c r="U7967" s="19">
        <f>IF((T7966+R7967)&lt;结论【关键目标】!$C$28,0,(发电量计算【计算逻辑页】!R7967+发电量计算【计算逻辑页】!T7966-结论【关键目标】!$C$28))</f>
        <v>0</v>
      </c>
      <c r="V7967" s="5">
        <f t="shared" si="1120"/>
        <v>0</v>
      </c>
      <c r="W7967" s="5">
        <f t="shared" si="1121"/>
        <v>0</v>
      </c>
      <c r="X7967" s="5">
        <f t="shared" si="1124"/>
        <v>0</v>
      </c>
    </row>
    <row r="7968" spans="1:24" x14ac:dyDescent="0.15">
      <c r="A7968" s="7">
        <v>7967</v>
      </c>
      <c r="B7968" s="7">
        <v>11</v>
      </c>
      <c r="C7968" s="7">
        <v>28</v>
      </c>
      <c r="D7968" s="7">
        <v>23</v>
      </c>
      <c r="E7968" s="7">
        <v>332</v>
      </c>
      <c r="F7968" s="7">
        <v>5</v>
      </c>
      <c r="G7968" s="7">
        <v>0</v>
      </c>
      <c r="H7968" s="7">
        <f t="shared" si="1116"/>
        <v>2</v>
      </c>
      <c r="I7968" s="16">
        <f t="shared" si="1117"/>
        <v>45258</v>
      </c>
      <c r="J7968" s="17">
        <v>0.70809999999999995</v>
      </c>
      <c r="K7968" s="18">
        <f>G7968*结论【关键目标】!C$27*0.7735*0.001</f>
        <v>0</v>
      </c>
      <c r="L7968" s="5">
        <v>-26919.16545</v>
      </c>
      <c r="M7968" s="5">
        <f>ABS(IF(L7968&lt;=0,L7968/耗电量关键数据!$B$6/1000,L7968/耗电量关键数据!$B$5/1000))</f>
        <v>10.767666180000001</v>
      </c>
      <c r="N7968" s="5">
        <f>电气设备逐时使用率计算!H7944</f>
        <v>1.1688450000000001</v>
      </c>
      <c r="O7968" s="5">
        <f>灯光逐时使用率计算!H7944</f>
        <v>0.37403039999999999</v>
      </c>
      <c r="P7968" s="19">
        <f t="shared" si="1118"/>
        <v>12.310541580000001</v>
      </c>
      <c r="Q7968" s="19">
        <f t="shared" si="1122"/>
        <v>0</v>
      </c>
      <c r="R7968" s="20">
        <f t="shared" si="1119"/>
        <v>0</v>
      </c>
      <c r="S7968" s="20">
        <f t="shared" si="1123"/>
        <v>0</v>
      </c>
      <c r="T7968" s="20">
        <f>IF((T7967+R7968)&lt;0,0,IF((T7967+R7968)&gt;结论【关键目标】!C$28,结论【关键目标】!C$28,T7967+R7968))</f>
        <v>0</v>
      </c>
      <c r="U7968" s="19">
        <f>IF((T7967+R7968)&lt;结论【关键目标】!$C$28,0,(发电量计算【计算逻辑页】!R7968+发电量计算【计算逻辑页】!T7967-结论【关键目标】!$C$28))</f>
        <v>0</v>
      </c>
      <c r="V7968" s="5">
        <f t="shared" si="1120"/>
        <v>0</v>
      </c>
      <c r="W7968" s="5">
        <f t="shared" si="1121"/>
        <v>0</v>
      </c>
      <c r="X7968" s="5">
        <f t="shared" si="1124"/>
        <v>0</v>
      </c>
    </row>
    <row r="7969" spans="1:24" x14ac:dyDescent="0.15">
      <c r="A7969" s="7">
        <v>7968</v>
      </c>
      <c r="B7969" s="7">
        <v>11</v>
      </c>
      <c r="C7969" s="7">
        <v>28</v>
      </c>
      <c r="D7969" s="7">
        <v>24</v>
      </c>
      <c r="E7969" s="7">
        <v>332</v>
      </c>
      <c r="F7969" s="7">
        <v>5</v>
      </c>
      <c r="G7969" s="7">
        <v>0</v>
      </c>
      <c r="H7969" s="7">
        <f t="shared" si="1116"/>
        <v>2</v>
      </c>
      <c r="I7969" s="16">
        <f t="shared" si="1117"/>
        <v>45258</v>
      </c>
      <c r="J7969" s="17">
        <v>0.2407</v>
      </c>
      <c r="K7969" s="18">
        <f>G7969*结论【关键目标】!C$27*0.7735*0.001</f>
        <v>0</v>
      </c>
      <c r="L7969" s="5">
        <v>-27984.182860000001</v>
      </c>
      <c r="M7969" s="5">
        <f>ABS(IF(L7969&lt;=0,L7969/耗电量关键数据!$B$6/1000,L7969/耗电量关键数据!$B$5/1000))</f>
        <v>11.193673144</v>
      </c>
      <c r="N7969" s="5">
        <f>电气设备逐时使用率计算!H7945</f>
        <v>1.1688450000000001</v>
      </c>
      <c r="O7969" s="5">
        <f>灯光逐时使用率计算!H7945</f>
        <v>0.37403039999999999</v>
      </c>
      <c r="P7969" s="19">
        <f t="shared" si="1118"/>
        <v>12.736548544</v>
      </c>
      <c r="Q7969" s="19">
        <f t="shared" si="1122"/>
        <v>0</v>
      </c>
      <c r="R7969" s="20">
        <f t="shared" si="1119"/>
        <v>0</v>
      </c>
      <c r="S7969" s="20">
        <f t="shared" si="1123"/>
        <v>0</v>
      </c>
      <c r="T7969" s="20">
        <f>IF((T7968+R7969)&lt;0,0,IF((T7968+R7969)&gt;结论【关键目标】!C$28,结论【关键目标】!C$28,T7968+R7969))</f>
        <v>0</v>
      </c>
      <c r="U7969" s="19">
        <f>IF((T7968+R7969)&lt;结论【关键目标】!$C$28,0,(发电量计算【计算逻辑页】!R7969+发电量计算【计算逻辑页】!T7968-结论【关键目标】!$C$28))</f>
        <v>0</v>
      </c>
      <c r="V7969" s="5">
        <f t="shared" si="1120"/>
        <v>0</v>
      </c>
      <c r="W7969" s="5">
        <f t="shared" si="1121"/>
        <v>0</v>
      </c>
      <c r="X7969" s="5">
        <f t="shared" si="1124"/>
        <v>0</v>
      </c>
    </row>
    <row r="7970" spans="1:24" x14ac:dyDescent="0.15">
      <c r="A7970" s="7">
        <v>7969</v>
      </c>
      <c r="B7970" s="7">
        <v>11</v>
      </c>
      <c r="C7970" s="7">
        <v>29</v>
      </c>
      <c r="D7970" s="7">
        <v>1</v>
      </c>
      <c r="E7970" s="7">
        <v>333</v>
      </c>
      <c r="F7970" s="7">
        <v>2</v>
      </c>
      <c r="G7970" s="7">
        <v>0</v>
      </c>
      <c r="H7970" s="7">
        <f t="shared" si="1116"/>
        <v>3</v>
      </c>
      <c r="I7970" s="16">
        <f t="shared" si="1117"/>
        <v>45259</v>
      </c>
      <c r="J7970" s="17">
        <v>0.2407</v>
      </c>
      <c r="K7970" s="18">
        <f>G7970*结论【关键目标】!C$27*0.7735*0.001</f>
        <v>0</v>
      </c>
      <c r="L7970" s="5">
        <v>-28822.187279999998</v>
      </c>
      <c r="M7970" s="5">
        <f>ABS(IF(L7970&lt;=0,L7970/耗电量关键数据!$B$6/1000,L7970/耗电量关键数据!$B$5/1000))</f>
        <v>11.528874911999999</v>
      </c>
      <c r="N7970" s="5">
        <f>电气设备逐时使用率计算!H7946</f>
        <v>1.1688450000000001</v>
      </c>
      <c r="O7970" s="5">
        <f>灯光逐时使用率计算!H7946</f>
        <v>0.37403039999999999</v>
      </c>
      <c r="P7970" s="19">
        <f t="shared" si="1118"/>
        <v>13.071750312000001</v>
      </c>
      <c r="Q7970" s="19">
        <f t="shared" si="1122"/>
        <v>0</v>
      </c>
      <c r="R7970" s="20">
        <f t="shared" si="1119"/>
        <v>0</v>
      </c>
      <c r="S7970" s="20">
        <f t="shared" si="1123"/>
        <v>0</v>
      </c>
      <c r="T7970" s="20">
        <f>IF((T7969+R7970)&lt;0,0,IF((T7969+R7970)&gt;结论【关键目标】!C$28,结论【关键目标】!C$28,T7969+R7970))</f>
        <v>0</v>
      </c>
      <c r="U7970" s="19">
        <f>IF((T7969+R7970)&lt;结论【关键目标】!$C$28,0,(发电量计算【计算逻辑页】!R7970+发电量计算【计算逻辑页】!T7969-结论【关键目标】!$C$28))</f>
        <v>0</v>
      </c>
      <c r="V7970" s="5">
        <f t="shared" si="1120"/>
        <v>0</v>
      </c>
      <c r="W7970" s="5">
        <f t="shared" si="1121"/>
        <v>0</v>
      </c>
      <c r="X7970" s="5">
        <f t="shared" si="1124"/>
        <v>0</v>
      </c>
    </row>
    <row r="7971" spans="1:24" x14ac:dyDescent="0.15">
      <c r="A7971" s="7">
        <v>7970</v>
      </c>
      <c r="B7971" s="7">
        <v>11</v>
      </c>
      <c r="C7971" s="7">
        <v>29</v>
      </c>
      <c r="D7971" s="7">
        <v>2</v>
      </c>
      <c r="E7971" s="7">
        <v>333</v>
      </c>
      <c r="F7971" s="7">
        <v>0</v>
      </c>
      <c r="G7971" s="7">
        <v>0</v>
      </c>
      <c r="H7971" s="7">
        <f t="shared" si="1116"/>
        <v>3</v>
      </c>
      <c r="I7971" s="16">
        <f t="shared" si="1117"/>
        <v>45259</v>
      </c>
      <c r="J7971" s="17">
        <v>0.2407</v>
      </c>
      <c r="K7971" s="18">
        <f>G7971*结论【关键目标】!C$27*0.7735*0.001</f>
        <v>0</v>
      </c>
      <c r="L7971" s="5">
        <v>-29690.204689999999</v>
      </c>
      <c r="M7971" s="5">
        <f>ABS(IF(L7971&lt;=0,L7971/耗电量关键数据!$B$6/1000,L7971/耗电量关键数据!$B$5/1000))</f>
        <v>11.876081876000001</v>
      </c>
      <c r="N7971" s="5">
        <f>电气设备逐时使用率计算!H7947</f>
        <v>1.1688450000000001</v>
      </c>
      <c r="O7971" s="5">
        <f>灯光逐时使用率计算!H7947</f>
        <v>0.37403039999999999</v>
      </c>
      <c r="P7971" s="19">
        <f t="shared" si="1118"/>
        <v>13.418957276000002</v>
      </c>
      <c r="Q7971" s="19">
        <f t="shared" si="1122"/>
        <v>0</v>
      </c>
      <c r="R7971" s="20">
        <f t="shared" si="1119"/>
        <v>0</v>
      </c>
      <c r="S7971" s="20">
        <f t="shared" si="1123"/>
        <v>0</v>
      </c>
      <c r="T7971" s="20">
        <f>IF((T7970+R7971)&lt;0,0,IF((T7970+R7971)&gt;结论【关键目标】!C$28,结论【关键目标】!C$28,T7970+R7971))</f>
        <v>0</v>
      </c>
      <c r="U7971" s="19">
        <f>IF((T7970+R7971)&lt;结论【关键目标】!$C$28,0,(发电量计算【计算逻辑页】!R7971+发电量计算【计算逻辑页】!T7970-结论【关键目标】!$C$28))</f>
        <v>0</v>
      </c>
      <c r="V7971" s="5">
        <f t="shared" si="1120"/>
        <v>0</v>
      </c>
      <c r="W7971" s="5">
        <f t="shared" si="1121"/>
        <v>0</v>
      </c>
      <c r="X7971" s="5">
        <f t="shared" si="1124"/>
        <v>0</v>
      </c>
    </row>
    <row r="7972" spans="1:24" x14ac:dyDescent="0.15">
      <c r="A7972" s="7">
        <v>7971</v>
      </c>
      <c r="B7972" s="7">
        <v>11</v>
      </c>
      <c r="C7972" s="7">
        <v>29</v>
      </c>
      <c r="D7972" s="7">
        <v>3</v>
      </c>
      <c r="E7972" s="7">
        <v>333</v>
      </c>
      <c r="F7972" s="7">
        <v>1</v>
      </c>
      <c r="G7972" s="7">
        <v>0</v>
      </c>
      <c r="H7972" s="7">
        <f t="shared" si="1116"/>
        <v>3</v>
      </c>
      <c r="I7972" s="16">
        <f t="shared" si="1117"/>
        <v>45259</v>
      </c>
      <c r="J7972" s="17">
        <v>0.2407</v>
      </c>
      <c r="K7972" s="18">
        <f>G7972*结论【关键目标】!C$27*0.7735*0.001</f>
        <v>0</v>
      </c>
      <c r="L7972" s="5">
        <v>-30906.082969999999</v>
      </c>
      <c r="M7972" s="5">
        <f>ABS(IF(L7972&lt;=0,L7972/耗电量关键数据!$B$6/1000,L7972/耗电量关键数据!$B$5/1000))</f>
        <v>12.362433187999999</v>
      </c>
      <c r="N7972" s="5">
        <f>电气设备逐时使用率计算!H7948</f>
        <v>1.1688450000000001</v>
      </c>
      <c r="O7972" s="5">
        <f>灯光逐时使用率计算!H7948</f>
        <v>0.37403039999999999</v>
      </c>
      <c r="P7972" s="19">
        <f t="shared" si="1118"/>
        <v>13.905308587999999</v>
      </c>
      <c r="Q7972" s="19">
        <f t="shared" si="1122"/>
        <v>0</v>
      </c>
      <c r="R7972" s="20">
        <f t="shared" si="1119"/>
        <v>0</v>
      </c>
      <c r="S7972" s="20">
        <f t="shared" si="1123"/>
        <v>0</v>
      </c>
      <c r="T7972" s="20">
        <f>IF((T7971+R7972)&lt;0,0,IF((T7971+R7972)&gt;结论【关键目标】!C$28,结论【关键目标】!C$28,T7971+R7972))</f>
        <v>0</v>
      </c>
      <c r="U7972" s="19">
        <f>IF((T7971+R7972)&lt;结论【关键目标】!$C$28,0,(发电量计算【计算逻辑页】!R7972+发电量计算【计算逻辑页】!T7971-结论【关键目标】!$C$28))</f>
        <v>0</v>
      </c>
      <c r="V7972" s="5">
        <f t="shared" si="1120"/>
        <v>0</v>
      </c>
      <c r="W7972" s="5">
        <f t="shared" si="1121"/>
        <v>0</v>
      </c>
      <c r="X7972" s="5">
        <f t="shared" si="1124"/>
        <v>0</v>
      </c>
    </row>
    <row r="7973" spans="1:24" x14ac:dyDescent="0.15">
      <c r="A7973" s="7">
        <v>7972</v>
      </c>
      <c r="B7973" s="7">
        <v>11</v>
      </c>
      <c r="C7973" s="7">
        <v>29</v>
      </c>
      <c r="D7973" s="7">
        <v>4</v>
      </c>
      <c r="E7973" s="7">
        <v>333</v>
      </c>
      <c r="F7973" s="7">
        <v>0</v>
      </c>
      <c r="G7973" s="7">
        <v>0</v>
      </c>
      <c r="H7973" s="7">
        <f t="shared" si="1116"/>
        <v>3</v>
      </c>
      <c r="I7973" s="16">
        <f t="shared" si="1117"/>
        <v>45259</v>
      </c>
      <c r="J7973" s="17">
        <v>0.2407</v>
      </c>
      <c r="K7973" s="18">
        <f>G7973*结论【关键目标】!C$27*0.7735*0.001</f>
        <v>0</v>
      </c>
      <c r="L7973" s="5">
        <v>-31872.77792</v>
      </c>
      <c r="M7973" s="5">
        <f>ABS(IF(L7973&lt;=0,L7973/耗电量关键数据!$B$6/1000,L7973/耗电量关键数据!$B$5/1000))</f>
        <v>12.749111167999999</v>
      </c>
      <c r="N7973" s="5">
        <f>电气设备逐时使用率计算!H7949</f>
        <v>1.1688450000000001</v>
      </c>
      <c r="O7973" s="5">
        <f>灯光逐时使用率计算!H7949</f>
        <v>0.37403039999999999</v>
      </c>
      <c r="P7973" s="19">
        <f t="shared" si="1118"/>
        <v>14.291986568</v>
      </c>
      <c r="Q7973" s="19">
        <f t="shared" si="1122"/>
        <v>0</v>
      </c>
      <c r="R7973" s="20">
        <f t="shared" si="1119"/>
        <v>0</v>
      </c>
      <c r="S7973" s="20">
        <f t="shared" si="1123"/>
        <v>0</v>
      </c>
      <c r="T7973" s="20">
        <f>IF((T7972+R7973)&lt;0,0,IF((T7972+R7973)&gt;结论【关键目标】!C$28,结论【关键目标】!C$28,T7972+R7973))</f>
        <v>0</v>
      </c>
      <c r="U7973" s="19">
        <f>IF((T7972+R7973)&lt;结论【关键目标】!$C$28,0,(发电量计算【计算逻辑页】!R7973+发电量计算【计算逻辑页】!T7972-结论【关键目标】!$C$28))</f>
        <v>0</v>
      </c>
      <c r="V7973" s="5">
        <f t="shared" si="1120"/>
        <v>0</v>
      </c>
      <c r="W7973" s="5">
        <f t="shared" si="1121"/>
        <v>0</v>
      </c>
      <c r="X7973" s="5">
        <f t="shared" si="1124"/>
        <v>0</v>
      </c>
    </row>
    <row r="7974" spans="1:24" x14ac:dyDescent="0.15">
      <c r="A7974" s="7">
        <v>7973</v>
      </c>
      <c r="B7974" s="7">
        <v>11</v>
      </c>
      <c r="C7974" s="7">
        <v>29</v>
      </c>
      <c r="D7974" s="7">
        <v>5</v>
      </c>
      <c r="E7974" s="7">
        <v>333</v>
      </c>
      <c r="F7974" s="7">
        <v>-1</v>
      </c>
      <c r="G7974" s="7">
        <v>0</v>
      </c>
      <c r="H7974" s="7">
        <f t="shared" si="1116"/>
        <v>3</v>
      </c>
      <c r="I7974" s="16">
        <f t="shared" si="1117"/>
        <v>45259</v>
      </c>
      <c r="J7974" s="17">
        <v>0.2407</v>
      </c>
      <c r="K7974" s="18">
        <f>G7974*结论【关键目标】!C$27*0.7735*0.001</f>
        <v>0</v>
      </c>
      <c r="L7974" s="5">
        <v>-33001.812729999998</v>
      </c>
      <c r="M7974" s="5">
        <f>ABS(IF(L7974&lt;=0,L7974/耗电量关键数据!$B$6/1000,L7974/耗电量关键数据!$B$5/1000))</f>
        <v>13.200725091999999</v>
      </c>
      <c r="N7974" s="5">
        <f>电气设备逐时使用率计算!H7950</f>
        <v>1.1688450000000001</v>
      </c>
      <c r="O7974" s="5">
        <f>灯光逐时使用率计算!H7950</f>
        <v>0.37403039999999999</v>
      </c>
      <c r="P7974" s="19">
        <f t="shared" si="1118"/>
        <v>14.743600492000001</v>
      </c>
      <c r="Q7974" s="19">
        <f t="shared" si="1122"/>
        <v>0</v>
      </c>
      <c r="R7974" s="20">
        <f t="shared" si="1119"/>
        <v>0</v>
      </c>
      <c r="S7974" s="20">
        <f t="shared" si="1123"/>
        <v>0</v>
      </c>
      <c r="T7974" s="20">
        <f>IF((T7973+R7974)&lt;0,0,IF((T7973+R7974)&gt;结论【关键目标】!C$28,结论【关键目标】!C$28,T7973+R7974))</f>
        <v>0</v>
      </c>
      <c r="U7974" s="19">
        <f>IF((T7973+R7974)&lt;结论【关键目标】!$C$28,0,(发电量计算【计算逻辑页】!R7974+发电量计算【计算逻辑页】!T7973-结论【关键目标】!$C$28))</f>
        <v>0</v>
      </c>
      <c r="V7974" s="5">
        <f t="shared" si="1120"/>
        <v>0</v>
      </c>
      <c r="W7974" s="5">
        <f t="shared" si="1121"/>
        <v>0</v>
      </c>
      <c r="X7974" s="5">
        <f t="shared" si="1124"/>
        <v>0</v>
      </c>
    </row>
    <row r="7975" spans="1:24" x14ac:dyDescent="0.15">
      <c r="A7975" s="7">
        <v>7974</v>
      </c>
      <c r="B7975" s="7">
        <v>11</v>
      </c>
      <c r="C7975" s="7">
        <v>29</v>
      </c>
      <c r="D7975" s="7">
        <v>6</v>
      </c>
      <c r="E7975" s="7">
        <v>333</v>
      </c>
      <c r="F7975" s="7">
        <v>0.2</v>
      </c>
      <c r="G7975" s="7">
        <v>0</v>
      </c>
      <c r="H7975" s="7">
        <f t="shared" si="1116"/>
        <v>3</v>
      </c>
      <c r="I7975" s="16">
        <f t="shared" si="1117"/>
        <v>45259</v>
      </c>
      <c r="J7975" s="17">
        <v>0.2407</v>
      </c>
      <c r="K7975" s="18">
        <f>G7975*结论【关键目标】!C$27*0.7735*0.001</f>
        <v>0</v>
      </c>
      <c r="L7975" s="5">
        <v>-33335.30053</v>
      </c>
      <c r="M7975" s="5">
        <f>ABS(IF(L7975&lt;=0,L7975/耗电量关键数据!$B$6/1000,L7975/耗电量关键数据!$B$5/1000))</f>
        <v>13.334120212</v>
      </c>
      <c r="N7975" s="5">
        <f>电气设备逐时使用率计算!H7951</f>
        <v>1.1688450000000001</v>
      </c>
      <c r="O7975" s="5">
        <f>灯光逐时使用率计算!H7951</f>
        <v>0.37403039999999999</v>
      </c>
      <c r="P7975" s="19">
        <f t="shared" si="1118"/>
        <v>14.876995612</v>
      </c>
      <c r="Q7975" s="19">
        <f t="shared" si="1122"/>
        <v>0</v>
      </c>
      <c r="R7975" s="20">
        <f t="shared" si="1119"/>
        <v>0</v>
      </c>
      <c r="S7975" s="20">
        <f t="shared" si="1123"/>
        <v>0</v>
      </c>
      <c r="T7975" s="20">
        <f>IF((T7974+R7975)&lt;0,0,IF((T7974+R7975)&gt;结论【关键目标】!C$28,结论【关键目标】!C$28,T7974+R7975))</f>
        <v>0</v>
      </c>
      <c r="U7975" s="19">
        <f>IF((T7974+R7975)&lt;结论【关键目标】!$C$28,0,(发电量计算【计算逻辑页】!R7975+发电量计算【计算逻辑页】!T7974-结论【关键目标】!$C$28))</f>
        <v>0</v>
      </c>
      <c r="V7975" s="5">
        <f t="shared" si="1120"/>
        <v>0</v>
      </c>
      <c r="W7975" s="5">
        <f t="shared" si="1121"/>
        <v>0</v>
      </c>
      <c r="X7975" s="5">
        <f t="shared" si="1124"/>
        <v>0</v>
      </c>
    </row>
    <row r="7976" spans="1:24" x14ac:dyDescent="0.15">
      <c r="A7976" s="7">
        <v>7975</v>
      </c>
      <c r="B7976" s="7">
        <v>11</v>
      </c>
      <c r="C7976" s="7">
        <v>29</v>
      </c>
      <c r="D7976" s="7">
        <v>7</v>
      </c>
      <c r="E7976" s="7">
        <v>333</v>
      </c>
      <c r="F7976" s="7">
        <v>-2</v>
      </c>
      <c r="G7976" s="7">
        <v>0</v>
      </c>
      <c r="H7976" s="7">
        <f t="shared" si="1116"/>
        <v>3</v>
      </c>
      <c r="I7976" s="16">
        <f t="shared" si="1117"/>
        <v>45259</v>
      </c>
      <c r="J7976" s="17">
        <v>0.2407</v>
      </c>
      <c r="K7976" s="18">
        <f>G7976*结论【关键目标】!C$27*0.7735*0.001</f>
        <v>0</v>
      </c>
      <c r="L7976" s="5">
        <v>-25192.10959</v>
      </c>
      <c r="M7976" s="5">
        <f>ABS(IF(L7976&lt;=0,L7976/耗电量关键数据!$B$6/1000,L7976/耗电量关键数据!$B$5/1000))</f>
        <v>10.076843836</v>
      </c>
      <c r="N7976" s="5">
        <f>电气设备逐时使用率计算!H7952</f>
        <v>2.3376900000000003</v>
      </c>
      <c r="O7976" s="5">
        <f>灯光逐时使用率计算!H7952</f>
        <v>1.2467680000000001</v>
      </c>
      <c r="P7976" s="19">
        <f t="shared" si="1118"/>
        <v>13.661301836</v>
      </c>
      <c r="Q7976" s="19">
        <f t="shared" si="1122"/>
        <v>0</v>
      </c>
      <c r="R7976" s="20">
        <f t="shared" si="1119"/>
        <v>0</v>
      </c>
      <c r="S7976" s="20">
        <f t="shared" si="1123"/>
        <v>0</v>
      </c>
      <c r="T7976" s="20">
        <f>IF((T7975+R7976)&lt;0,0,IF((T7975+R7976)&gt;结论【关键目标】!C$28,结论【关键目标】!C$28,T7975+R7976))</f>
        <v>0</v>
      </c>
      <c r="U7976" s="19">
        <f>IF((T7975+R7976)&lt;结论【关键目标】!$C$28,0,(发电量计算【计算逻辑页】!R7976+发电量计算【计算逻辑页】!T7975-结论【关键目标】!$C$28))</f>
        <v>0</v>
      </c>
      <c r="V7976" s="5">
        <f t="shared" si="1120"/>
        <v>0</v>
      </c>
      <c r="W7976" s="5">
        <f t="shared" si="1121"/>
        <v>0</v>
      </c>
      <c r="X7976" s="5">
        <f t="shared" si="1124"/>
        <v>0</v>
      </c>
    </row>
    <row r="7977" spans="1:24" x14ac:dyDescent="0.15">
      <c r="A7977" s="7">
        <v>7976</v>
      </c>
      <c r="B7977" s="7">
        <v>11</v>
      </c>
      <c r="C7977" s="7">
        <v>29</v>
      </c>
      <c r="D7977" s="7">
        <v>8</v>
      </c>
      <c r="E7977" s="7">
        <v>333</v>
      </c>
      <c r="F7977" s="7">
        <v>-1</v>
      </c>
      <c r="G7977" s="7">
        <v>62.4</v>
      </c>
      <c r="H7977" s="7">
        <f t="shared" si="1116"/>
        <v>3</v>
      </c>
      <c r="I7977" s="16">
        <f t="shared" si="1117"/>
        <v>45259</v>
      </c>
      <c r="J7977" s="17">
        <v>0.70809999999999995</v>
      </c>
      <c r="K7977" s="18">
        <f>G7977*结论【关键目标】!C$27*0.7735*0.001</f>
        <v>5.7919679999999998</v>
      </c>
      <c r="L7977" s="5">
        <v>-24076.795440000002</v>
      </c>
      <c r="M7977" s="5">
        <f>ABS(IF(L7977&lt;=0,L7977/耗电量关键数据!$B$6/1000,L7977/耗电量关键数据!$B$5/1000))</f>
        <v>9.6307181760000002</v>
      </c>
      <c r="N7977" s="5">
        <f>电气设备逐时使用率计算!H7953</f>
        <v>11.688450000000001</v>
      </c>
      <c r="O7977" s="5">
        <f>灯光逐时使用率计算!H7953</f>
        <v>6.2338399999999998</v>
      </c>
      <c r="P7977" s="19">
        <f t="shared" si="1118"/>
        <v>27.553008176000002</v>
      </c>
      <c r="Q7977" s="19">
        <f t="shared" si="1122"/>
        <v>0</v>
      </c>
      <c r="R7977" s="20">
        <f t="shared" si="1119"/>
        <v>5.7919679999999998</v>
      </c>
      <c r="S7977" s="20">
        <f t="shared" si="1123"/>
        <v>0</v>
      </c>
      <c r="T7977" s="20">
        <f>IF((T7976+R7977)&lt;0,0,IF((T7976+R7977)&gt;结论【关键目标】!C$28,结论【关键目标】!C$28,T7976+R7977))</f>
        <v>5.7919679999999998</v>
      </c>
      <c r="U7977" s="19">
        <f>IF((T7976+R7977)&lt;结论【关键目标】!$C$28,0,(发电量计算【计算逻辑页】!R7977+发电量计算【计算逻辑页】!T7976-结论【关键目标】!$C$28))</f>
        <v>0</v>
      </c>
      <c r="V7977" s="5">
        <f t="shared" si="1120"/>
        <v>0</v>
      </c>
      <c r="W7977" s="5">
        <f t="shared" si="1121"/>
        <v>4.1012925407999994</v>
      </c>
      <c r="X7977" s="5">
        <f t="shared" si="1124"/>
        <v>0</v>
      </c>
    </row>
    <row r="7978" spans="1:24" x14ac:dyDescent="0.15">
      <c r="A7978" s="7">
        <v>7977</v>
      </c>
      <c r="B7978" s="7">
        <v>11</v>
      </c>
      <c r="C7978" s="7">
        <v>29</v>
      </c>
      <c r="D7978" s="7">
        <v>9</v>
      </c>
      <c r="E7978" s="7">
        <v>333</v>
      </c>
      <c r="F7978" s="7">
        <v>0.4</v>
      </c>
      <c r="G7978" s="7">
        <v>140.1</v>
      </c>
      <c r="H7978" s="7">
        <f t="shared" si="1116"/>
        <v>3</v>
      </c>
      <c r="I7978" s="16">
        <f t="shared" si="1117"/>
        <v>45259</v>
      </c>
      <c r="J7978" s="17">
        <v>0.70809999999999995</v>
      </c>
      <c r="K7978" s="18">
        <f>G7978*结论【关键目标】!C$27*0.7735*0.001</f>
        <v>13.004081999999999</v>
      </c>
      <c r="L7978" s="5">
        <v>-5016.7403469999999</v>
      </c>
      <c r="M7978" s="5">
        <f>ABS(IF(L7978&lt;=0,L7978/耗电量关键数据!$B$6/1000,L7978/耗电量关键数据!$B$5/1000))</f>
        <v>2.0066961387999998</v>
      </c>
      <c r="N7978" s="5">
        <f>电气设备逐时使用率计算!H7954</f>
        <v>22.208055000000002</v>
      </c>
      <c r="O7978" s="5">
        <f>灯光逐时使用率计算!H7954</f>
        <v>11.844296</v>
      </c>
      <c r="P7978" s="19">
        <f t="shared" si="1118"/>
        <v>36.059047138799997</v>
      </c>
      <c r="Q7978" s="19">
        <f t="shared" si="1122"/>
        <v>0</v>
      </c>
      <c r="R7978" s="20">
        <f t="shared" si="1119"/>
        <v>13.004081999999999</v>
      </c>
      <c r="S7978" s="20">
        <f t="shared" si="1123"/>
        <v>0</v>
      </c>
      <c r="T7978" s="20">
        <f>IF((T7977+R7978)&lt;0,0,IF((T7977+R7978)&gt;结论【关键目标】!C$28,结论【关键目标】!C$28,T7977+R7978))</f>
        <v>18.796049999999997</v>
      </c>
      <c r="U7978" s="19">
        <f>IF((T7977+R7978)&lt;结论【关键目标】!$C$28,0,(发电量计算【计算逻辑页】!R7978+发电量计算【计算逻辑页】!T7977-结论【关键目标】!$C$28))</f>
        <v>0</v>
      </c>
      <c r="V7978" s="5">
        <f t="shared" si="1120"/>
        <v>0</v>
      </c>
      <c r="W7978" s="5">
        <f t="shared" si="1121"/>
        <v>9.2081904641999976</v>
      </c>
      <c r="X7978" s="5">
        <f t="shared" si="1124"/>
        <v>0</v>
      </c>
    </row>
    <row r="7979" spans="1:24" x14ac:dyDescent="0.15">
      <c r="A7979" s="7">
        <v>7978</v>
      </c>
      <c r="B7979" s="7">
        <v>11</v>
      </c>
      <c r="C7979" s="7">
        <v>29</v>
      </c>
      <c r="D7979" s="7">
        <v>10</v>
      </c>
      <c r="E7979" s="7">
        <v>333</v>
      </c>
      <c r="F7979" s="7">
        <v>0</v>
      </c>
      <c r="G7979" s="7">
        <v>237</v>
      </c>
      <c r="H7979" s="7">
        <f t="shared" si="1116"/>
        <v>3</v>
      </c>
      <c r="I7979" s="16">
        <f t="shared" si="1117"/>
        <v>45259</v>
      </c>
      <c r="J7979" s="17">
        <v>0.70809999999999995</v>
      </c>
      <c r="K7979" s="18">
        <f>G7979*结论【关键目标】!C$27*0.7735*0.001</f>
        <v>21.998339999999999</v>
      </c>
      <c r="L7979" s="5">
        <v>0</v>
      </c>
      <c r="M7979" s="5">
        <f>ABS(IF(L7979&lt;=0,L7979/耗电量关键数据!$B$6/1000,L7979/耗电量关键数据!$B$5/1000))</f>
        <v>0</v>
      </c>
      <c r="N7979" s="5">
        <f>电气设备逐时使用率计算!H7955</f>
        <v>22.208055000000002</v>
      </c>
      <c r="O7979" s="5">
        <f>灯光逐时使用率计算!H7955</f>
        <v>11.844296</v>
      </c>
      <c r="P7979" s="19">
        <f t="shared" si="1118"/>
        <v>34.052351000000002</v>
      </c>
      <c r="Q7979" s="19">
        <f t="shared" si="1122"/>
        <v>0</v>
      </c>
      <c r="R7979" s="20">
        <f t="shared" si="1119"/>
        <v>21.998339999999999</v>
      </c>
      <c r="S7979" s="20">
        <f t="shared" si="1123"/>
        <v>0</v>
      </c>
      <c r="T7979" s="20">
        <f>IF((T7978+R7979)&lt;0,0,IF((T7978+R7979)&gt;结论【关键目标】!C$28,结论【关键目标】!C$28,T7978+R7979))</f>
        <v>22</v>
      </c>
      <c r="U7979" s="19">
        <f>IF((T7978+R7979)&lt;结论【关键目标】!$C$28,0,(发电量计算【计算逻辑页】!R7979+发电量计算【计算逻辑页】!T7978-结论【关键目标】!$C$28))</f>
        <v>18.794389999999993</v>
      </c>
      <c r="V7979" s="5">
        <f t="shared" si="1120"/>
        <v>6.578036499999997</v>
      </c>
      <c r="W7979" s="5">
        <f t="shared" si="1121"/>
        <v>15.577024553999998</v>
      </c>
      <c r="X7979" s="5">
        <f t="shared" si="1124"/>
        <v>0</v>
      </c>
    </row>
    <row r="7980" spans="1:24" x14ac:dyDescent="0.15">
      <c r="A7980" s="7">
        <v>7979</v>
      </c>
      <c r="B7980" s="7">
        <v>11</v>
      </c>
      <c r="C7980" s="7">
        <v>29</v>
      </c>
      <c r="D7980" s="7">
        <v>11</v>
      </c>
      <c r="E7980" s="7">
        <v>333</v>
      </c>
      <c r="F7980" s="7">
        <v>2</v>
      </c>
      <c r="G7980" s="7">
        <v>296</v>
      </c>
      <c r="H7980" s="7">
        <f t="shared" si="1116"/>
        <v>3</v>
      </c>
      <c r="I7980" s="16">
        <f t="shared" si="1117"/>
        <v>45259</v>
      </c>
      <c r="J7980" s="17">
        <v>1.2267999999999999</v>
      </c>
      <c r="K7980" s="18">
        <f>G7980*结论【关键目标】!C$27*0.7735*0.001</f>
        <v>27.474719999999998</v>
      </c>
      <c r="L7980" s="5">
        <v>0</v>
      </c>
      <c r="M7980" s="5">
        <f>ABS(IF(L7980&lt;=0,L7980/耗电量关键数据!$B$6/1000,L7980/耗电量关键数据!$B$5/1000))</f>
        <v>0</v>
      </c>
      <c r="N7980" s="5">
        <f>电气设备逐时使用率计算!H7956</f>
        <v>22.208055000000002</v>
      </c>
      <c r="O7980" s="5">
        <f>灯光逐时使用率计算!H7956</f>
        <v>11.844296</v>
      </c>
      <c r="P7980" s="19">
        <f t="shared" si="1118"/>
        <v>34.052351000000002</v>
      </c>
      <c r="Q7980" s="19">
        <f t="shared" si="1122"/>
        <v>34.052351000000002</v>
      </c>
      <c r="R7980" s="20">
        <f t="shared" si="1119"/>
        <v>-6.5776310000000038</v>
      </c>
      <c r="S7980" s="20">
        <f t="shared" si="1123"/>
        <v>6.5776310000000038</v>
      </c>
      <c r="T7980" s="20">
        <f>IF((T7979+R7980)&lt;0,0,IF((T7979+R7980)&gt;结论【关键目标】!C$28,结论【关键目标】!C$28,T7979+R7980))</f>
        <v>15.422368999999996</v>
      </c>
      <c r="U7980" s="19">
        <f>IF((T7979+R7980)&lt;结论【关键目标】!$C$28,0,(发电量计算【计算逻辑页】!R7980+发电量计算【计算逻辑页】!T7979-结论【关键目标】!$C$28))</f>
        <v>0</v>
      </c>
      <c r="V7980" s="5">
        <f t="shared" si="1120"/>
        <v>0</v>
      </c>
      <c r="W7980" s="5">
        <f t="shared" si="1121"/>
        <v>33.705986495999994</v>
      </c>
      <c r="X7980" s="5">
        <f t="shared" si="1124"/>
        <v>5.7672668608000031</v>
      </c>
    </row>
    <row r="7981" spans="1:24" x14ac:dyDescent="0.15">
      <c r="A7981" s="7">
        <v>7980</v>
      </c>
      <c r="B7981" s="7">
        <v>11</v>
      </c>
      <c r="C7981" s="7">
        <v>29</v>
      </c>
      <c r="D7981" s="7">
        <v>12</v>
      </c>
      <c r="E7981" s="7">
        <v>333</v>
      </c>
      <c r="F7981" s="7">
        <v>5.4</v>
      </c>
      <c r="G7981" s="7">
        <v>369.9</v>
      </c>
      <c r="H7981" s="7">
        <f t="shared" si="1116"/>
        <v>3</v>
      </c>
      <c r="I7981" s="16">
        <f t="shared" si="1117"/>
        <v>45259</v>
      </c>
      <c r="J7981" s="17">
        <v>1.2267999999999999</v>
      </c>
      <c r="K7981" s="18">
        <f>G7981*结论【关键目标】!C$27*0.7735*0.001</f>
        <v>34.334117999999997</v>
      </c>
      <c r="L7981" s="5">
        <v>0</v>
      </c>
      <c r="M7981" s="5">
        <f>ABS(IF(L7981&lt;=0,L7981/耗电量关键数据!$B$6/1000,L7981/耗电量关键数据!$B$5/1000))</f>
        <v>0</v>
      </c>
      <c r="N7981" s="5">
        <f>电气设备逐时使用率计算!H7957</f>
        <v>11.688450000000001</v>
      </c>
      <c r="O7981" s="5">
        <f>灯光逐时使用率计算!H7957</f>
        <v>9.9741440000000008</v>
      </c>
      <c r="P7981" s="19">
        <f t="shared" si="1118"/>
        <v>21.662594000000002</v>
      </c>
      <c r="Q7981" s="19">
        <f t="shared" si="1122"/>
        <v>21.662594000000002</v>
      </c>
      <c r="R7981" s="20">
        <f t="shared" si="1119"/>
        <v>12.671523999999994</v>
      </c>
      <c r="S7981" s="20">
        <f t="shared" si="1123"/>
        <v>0</v>
      </c>
      <c r="T7981" s="20">
        <f>IF((T7980+R7981)&lt;0,0,IF((T7980+R7981)&gt;结论【关键目标】!C$28,结论【关键目标】!C$28,T7980+R7981))</f>
        <v>22</v>
      </c>
      <c r="U7981" s="19">
        <f>IF((T7980+R7981)&lt;结论【关键目标】!$C$28,0,(发电量计算【计算逻辑页】!R7981+发电量计算【计算逻辑页】!T7980-结论【关键目标】!$C$28))</f>
        <v>6.0938929999999907</v>
      </c>
      <c r="V7981" s="5">
        <f t="shared" si="1120"/>
        <v>2.1328625499999965</v>
      </c>
      <c r="W7981" s="5">
        <f t="shared" si="1121"/>
        <v>26.5756703192</v>
      </c>
      <c r="X7981" s="5">
        <f t="shared" si="1124"/>
        <v>0</v>
      </c>
    </row>
    <row r="7982" spans="1:24" x14ac:dyDescent="0.15">
      <c r="A7982" s="7">
        <v>7981</v>
      </c>
      <c r="B7982" s="7">
        <v>11</v>
      </c>
      <c r="C7982" s="7">
        <v>29</v>
      </c>
      <c r="D7982" s="7">
        <v>13</v>
      </c>
      <c r="E7982" s="7">
        <v>333</v>
      </c>
      <c r="F7982" s="7">
        <v>5</v>
      </c>
      <c r="G7982" s="7">
        <v>288.2</v>
      </c>
      <c r="H7982" s="7">
        <f t="shared" si="1116"/>
        <v>3</v>
      </c>
      <c r="I7982" s="16">
        <f t="shared" si="1117"/>
        <v>45259</v>
      </c>
      <c r="J7982" s="17">
        <v>1.2267999999999999</v>
      </c>
      <c r="K7982" s="18">
        <f>G7982*结论【关键目标】!C$27*0.7735*0.001</f>
        <v>26.750723999999998</v>
      </c>
      <c r="L7982" s="5">
        <v>0</v>
      </c>
      <c r="M7982" s="5">
        <f>ABS(IF(L7982&lt;=0,L7982/耗电量关键数据!$B$6/1000,L7982/耗电量关键数据!$B$5/1000))</f>
        <v>0</v>
      </c>
      <c r="N7982" s="5">
        <f>电气设备逐时使用率计算!H7958</f>
        <v>11.688450000000001</v>
      </c>
      <c r="O7982" s="5">
        <f>灯光逐时使用率计算!H7958</f>
        <v>9.9741440000000008</v>
      </c>
      <c r="P7982" s="19">
        <f t="shared" si="1118"/>
        <v>21.662594000000002</v>
      </c>
      <c r="Q7982" s="19">
        <f t="shared" si="1122"/>
        <v>21.662594000000002</v>
      </c>
      <c r="R7982" s="20">
        <f t="shared" si="1119"/>
        <v>5.088129999999996</v>
      </c>
      <c r="S7982" s="20">
        <f t="shared" si="1123"/>
        <v>0</v>
      </c>
      <c r="T7982" s="20">
        <f>IF((T7981+R7982)&lt;0,0,IF((T7981+R7982)&gt;结论【关键目标】!C$28,结论【关键目标】!C$28,T7981+R7982))</f>
        <v>22</v>
      </c>
      <c r="U7982" s="19">
        <f>IF((T7981+R7982)&lt;结论【关键目标】!$C$28,0,(发电量计算【计算逻辑页】!R7982+发电量计算【计算逻辑页】!T7981-结论【关键目标】!$C$28))</f>
        <v>5.088129999999996</v>
      </c>
      <c r="V7982" s="5">
        <f t="shared" si="1120"/>
        <v>1.7808454999999985</v>
      </c>
      <c r="W7982" s="5">
        <f t="shared" si="1121"/>
        <v>26.5756703192</v>
      </c>
      <c r="X7982" s="5">
        <f t="shared" si="1124"/>
        <v>0</v>
      </c>
    </row>
    <row r="7983" spans="1:24" x14ac:dyDescent="0.15">
      <c r="A7983" s="7">
        <v>7982</v>
      </c>
      <c r="B7983" s="7">
        <v>11</v>
      </c>
      <c r="C7983" s="7">
        <v>29</v>
      </c>
      <c r="D7983" s="7">
        <v>14</v>
      </c>
      <c r="E7983" s="7">
        <v>333</v>
      </c>
      <c r="F7983" s="7">
        <v>6</v>
      </c>
      <c r="G7983" s="7">
        <v>183</v>
      </c>
      <c r="H7983" s="7">
        <f t="shared" si="1116"/>
        <v>3</v>
      </c>
      <c r="I7983" s="16">
        <f t="shared" si="1117"/>
        <v>45259</v>
      </c>
      <c r="J7983" s="17">
        <v>1.2267999999999999</v>
      </c>
      <c r="K7983" s="18">
        <f>G7983*结论【关键目标】!C$27*0.7735*0.001</f>
        <v>16.986059999999998</v>
      </c>
      <c r="L7983" s="5">
        <v>0</v>
      </c>
      <c r="M7983" s="5">
        <f>ABS(IF(L7983&lt;=0,L7983/耗电量关键数据!$B$6/1000,L7983/耗电量关键数据!$B$5/1000))</f>
        <v>0</v>
      </c>
      <c r="N7983" s="5">
        <f>电气设备逐时使用率计算!H7959</f>
        <v>22.208055000000002</v>
      </c>
      <c r="O7983" s="5">
        <f>灯光逐时使用率计算!H7959</f>
        <v>11.844296</v>
      </c>
      <c r="P7983" s="19">
        <f t="shared" si="1118"/>
        <v>34.052351000000002</v>
      </c>
      <c r="Q7983" s="19">
        <f t="shared" si="1122"/>
        <v>34.052351000000002</v>
      </c>
      <c r="R7983" s="20">
        <f t="shared" si="1119"/>
        <v>-17.066291000000003</v>
      </c>
      <c r="S7983" s="20">
        <f t="shared" si="1123"/>
        <v>17.066291000000003</v>
      </c>
      <c r="T7983" s="20">
        <f>IF((T7982+R7983)&lt;0,0,IF((T7982+R7983)&gt;结论【关键目标】!C$28,结论【关键目标】!C$28,T7982+R7983))</f>
        <v>4.9337089999999968</v>
      </c>
      <c r="U7983" s="19">
        <f>IF((T7982+R7983)&lt;结论【关键目标】!$C$28,0,(发电量计算【计算逻辑页】!R7983+发电量计算【计算逻辑页】!T7982-结论【关键目标】!$C$28))</f>
        <v>0</v>
      </c>
      <c r="V7983" s="5">
        <f t="shared" si="1120"/>
        <v>0</v>
      </c>
      <c r="W7983" s="5">
        <f t="shared" si="1121"/>
        <v>20.838498407999996</v>
      </c>
      <c r="X7983" s="5">
        <f t="shared" si="1124"/>
        <v>4.3258760511999972</v>
      </c>
    </row>
    <row r="7984" spans="1:24" x14ac:dyDescent="0.15">
      <c r="A7984" s="7">
        <v>7983</v>
      </c>
      <c r="B7984" s="7">
        <v>11</v>
      </c>
      <c r="C7984" s="7">
        <v>29</v>
      </c>
      <c r="D7984" s="7">
        <v>15</v>
      </c>
      <c r="E7984" s="7">
        <v>333</v>
      </c>
      <c r="F7984" s="7">
        <v>8.5</v>
      </c>
      <c r="G7984" s="7">
        <v>148.9</v>
      </c>
      <c r="H7984" s="7">
        <f t="shared" si="1116"/>
        <v>3</v>
      </c>
      <c r="I7984" s="16">
        <f t="shared" si="1117"/>
        <v>45259</v>
      </c>
      <c r="J7984" s="17">
        <v>1.2267999999999999</v>
      </c>
      <c r="K7984" s="18">
        <f>G7984*结论【关键目标】!C$27*0.7735*0.001</f>
        <v>13.820898</v>
      </c>
      <c r="L7984" s="5">
        <v>0</v>
      </c>
      <c r="M7984" s="5">
        <f>ABS(IF(L7984&lt;=0,L7984/耗电量关键数据!$B$6/1000,L7984/耗电量关键数据!$B$5/1000))</f>
        <v>0</v>
      </c>
      <c r="N7984" s="5">
        <f>电气设备逐时使用率计算!H7960</f>
        <v>22.208055000000002</v>
      </c>
      <c r="O7984" s="5">
        <f>灯光逐时使用率计算!H7960</f>
        <v>11.844296</v>
      </c>
      <c r="P7984" s="19">
        <f t="shared" si="1118"/>
        <v>34.052351000000002</v>
      </c>
      <c r="Q7984" s="19">
        <f t="shared" si="1122"/>
        <v>34.052351000000002</v>
      </c>
      <c r="R7984" s="20">
        <f t="shared" si="1119"/>
        <v>-20.231453000000002</v>
      </c>
      <c r="S7984" s="20">
        <f t="shared" si="1123"/>
        <v>20.231453000000002</v>
      </c>
      <c r="T7984" s="20">
        <f>IF((T7983+R7984)&lt;0,0,IF((T7983+R7984)&gt;结论【关键目标】!C$28,结论【关键目标】!C$28,T7983+R7984))</f>
        <v>0</v>
      </c>
      <c r="U7984" s="19">
        <f>IF((T7983+R7984)&lt;结论【关键目标】!$C$28,0,(发电量计算【计算逻辑页】!R7984+发电量计算【计算逻辑页】!T7983-结论【关键目标】!$C$28))</f>
        <v>0</v>
      </c>
      <c r="V7984" s="5">
        <f t="shared" si="1120"/>
        <v>0</v>
      </c>
      <c r="W7984" s="5">
        <f t="shared" si="1121"/>
        <v>16.955477666399997</v>
      </c>
      <c r="X7984" s="5">
        <f t="shared" si="1124"/>
        <v>0</v>
      </c>
    </row>
    <row r="7985" spans="1:24" x14ac:dyDescent="0.15">
      <c r="A7985" s="7">
        <v>7984</v>
      </c>
      <c r="B7985" s="7">
        <v>11</v>
      </c>
      <c r="C7985" s="7">
        <v>29</v>
      </c>
      <c r="D7985" s="7">
        <v>16</v>
      </c>
      <c r="E7985" s="7">
        <v>333</v>
      </c>
      <c r="F7985" s="7">
        <v>6</v>
      </c>
      <c r="G7985" s="7">
        <v>11.3</v>
      </c>
      <c r="H7985" s="7">
        <f t="shared" si="1116"/>
        <v>3</v>
      </c>
      <c r="I7985" s="16">
        <f t="shared" si="1117"/>
        <v>45259</v>
      </c>
      <c r="J7985" s="17">
        <v>0.70809999999999995</v>
      </c>
      <c r="K7985" s="18">
        <f>G7985*结论【关键目标】!C$27*0.7735*0.001</f>
        <v>1.0488660000000001</v>
      </c>
      <c r="L7985" s="5">
        <v>0</v>
      </c>
      <c r="M7985" s="5">
        <f>ABS(IF(L7985&lt;=0,L7985/耗电量关键数据!$B$6/1000,L7985/耗电量关键数据!$B$5/1000))</f>
        <v>0</v>
      </c>
      <c r="N7985" s="5">
        <f>电气设备逐时使用率计算!H7961</f>
        <v>22.208055000000002</v>
      </c>
      <c r="O7985" s="5">
        <f>灯光逐时使用率计算!H7961</f>
        <v>11.844296</v>
      </c>
      <c r="P7985" s="19">
        <f t="shared" si="1118"/>
        <v>34.052351000000002</v>
      </c>
      <c r="Q7985" s="19">
        <f t="shared" si="1122"/>
        <v>0</v>
      </c>
      <c r="R7985" s="20">
        <f t="shared" si="1119"/>
        <v>1.0488660000000001</v>
      </c>
      <c r="S7985" s="20">
        <f t="shared" si="1123"/>
        <v>0</v>
      </c>
      <c r="T7985" s="20">
        <f>IF((T7984+R7985)&lt;0,0,IF((T7984+R7985)&gt;结论【关键目标】!C$28,结论【关键目标】!C$28,T7984+R7985))</f>
        <v>1.0488660000000001</v>
      </c>
      <c r="U7985" s="19">
        <f>IF((T7984+R7985)&lt;结论【关键目标】!$C$28,0,(发电量计算【计算逻辑页】!R7985+发电量计算【计算逻辑页】!T7984-结论【关键目标】!$C$28))</f>
        <v>0</v>
      </c>
      <c r="V7985" s="5">
        <f t="shared" si="1120"/>
        <v>0</v>
      </c>
      <c r="W7985" s="5">
        <f t="shared" si="1121"/>
        <v>0.74270201459999996</v>
      </c>
      <c r="X7985" s="5">
        <f t="shared" si="1124"/>
        <v>0</v>
      </c>
    </row>
    <row r="7986" spans="1:24" x14ac:dyDescent="0.15">
      <c r="A7986" s="7">
        <v>7985</v>
      </c>
      <c r="B7986" s="7">
        <v>11</v>
      </c>
      <c r="C7986" s="7">
        <v>29</v>
      </c>
      <c r="D7986" s="7">
        <v>17</v>
      </c>
      <c r="E7986" s="7">
        <v>333</v>
      </c>
      <c r="F7986" s="7">
        <v>6</v>
      </c>
      <c r="G7986" s="7">
        <v>0</v>
      </c>
      <c r="H7986" s="7">
        <f t="shared" si="1116"/>
        <v>3</v>
      </c>
      <c r="I7986" s="16">
        <f t="shared" si="1117"/>
        <v>45259</v>
      </c>
      <c r="J7986" s="17">
        <v>0.70809999999999995</v>
      </c>
      <c r="K7986" s="18">
        <f>G7986*结论【关键目标】!C$27*0.7735*0.001</f>
        <v>0</v>
      </c>
      <c r="L7986" s="5">
        <v>-2626.889987</v>
      </c>
      <c r="M7986" s="5">
        <f>ABS(IF(L7986&lt;=0,L7986/耗电量关键数据!$B$6/1000,L7986/耗电量关键数据!$B$5/1000))</f>
        <v>1.0507559948</v>
      </c>
      <c r="N7986" s="5">
        <f>电气设备逐时使用率计算!H7962</f>
        <v>22.208055000000002</v>
      </c>
      <c r="O7986" s="5">
        <f>灯光逐时使用率计算!H7962</f>
        <v>11.844296</v>
      </c>
      <c r="P7986" s="19">
        <f t="shared" si="1118"/>
        <v>35.103106994800001</v>
      </c>
      <c r="Q7986" s="19">
        <f t="shared" si="1122"/>
        <v>0</v>
      </c>
      <c r="R7986" s="20">
        <f t="shared" si="1119"/>
        <v>0</v>
      </c>
      <c r="S7986" s="20">
        <f t="shared" si="1123"/>
        <v>0</v>
      </c>
      <c r="T7986" s="20">
        <f>IF((T7985+R7986)&lt;0,0,IF((T7985+R7986)&gt;结论【关键目标】!C$28,结论【关键目标】!C$28,T7985+R7986))</f>
        <v>1.0488660000000001</v>
      </c>
      <c r="U7986" s="19">
        <f>IF((T7985+R7986)&lt;结论【关键目标】!$C$28,0,(发电量计算【计算逻辑页】!R7986+发电量计算【计算逻辑页】!T7985-结论【关键目标】!$C$28))</f>
        <v>0</v>
      </c>
      <c r="V7986" s="5">
        <f t="shared" si="1120"/>
        <v>0</v>
      </c>
      <c r="W7986" s="5">
        <f t="shared" si="1121"/>
        <v>0</v>
      </c>
      <c r="X7986" s="5">
        <f t="shared" si="1124"/>
        <v>0</v>
      </c>
    </row>
    <row r="7987" spans="1:24" x14ac:dyDescent="0.15">
      <c r="A7987" s="7">
        <v>7986</v>
      </c>
      <c r="B7987" s="7">
        <v>11</v>
      </c>
      <c r="C7987" s="7">
        <v>29</v>
      </c>
      <c r="D7987" s="7">
        <v>18</v>
      </c>
      <c r="E7987" s="7">
        <v>333</v>
      </c>
      <c r="F7987" s="7">
        <v>5.9</v>
      </c>
      <c r="G7987" s="7">
        <v>0</v>
      </c>
      <c r="H7987" s="7">
        <f t="shared" si="1116"/>
        <v>3</v>
      </c>
      <c r="I7987" s="16">
        <f t="shared" si="1117"/>
        <v>45259</v>
      </c>
      <c r="J7987" s="17">
        <v>0.70809999999999995</v>
      </c>
      <c r="K7987" s="18">
        <f>G7987*结论【关键目标】!C$27*0.7735*0.001</f>
        <v>0</v>
      </c>
      <c r="L7987" s="5">
        <v>-19555.304049999999</v>
      </c>
      <c r="M7987" s="5">
        <f>ABS(IF(L7987&lt;=0,L7987/耗电量关键数据!$B$6/1000,L7987/耗电量关键数据!$B$5/1000))</f>
        <v>7.8221216199999999</v>
      </c>
      <c r="N7987" s="5">
        <f>电气设备逐时使用率计算!H7963</f>
        <v>7.0130699999999999</v>
      </c>
      <c r="O7987" s="5">
        <f>灯光逐时使用率计算!H7963</f>
        <v>3.7403040000000001</v>
      </c>
      <c r="P7987" s="19">
        <f t="shared" si="1118"/>
        <v>18.575495619999998</v>
      </c>
      <c r="Q7987" s="19">
        <f t="shared" si="1122"/>
        <v>0</v>
      </c>
      <c r="R7987" s="20">
        <f t="shared" si="1119"/>
        <v>0</v>
      </c>
      <c r="S7987" s="20">
        <f t="shared" si="1123"/>
        <v>0</v>
      </c>
      <c r="T7987" s="20">
        <f>IF((T7986+R7987)&lt;0,0,IF((T7986+R7987)&gt;结论【关键目标】!C$28,结论【关键目标】!C$28,T7986+R7987))</f>
        <v>1.0488660000000001</v>
      </c>
      <c r="U7987" s="19">
        <f>IF((T7986+R7987)&lt;结论【关键目标】!$C$28,0,(发电量计算【计算逻辑页】!R7987+发电量计算【计算逻辑页】!T7986-结论【关键目标】!$C$28))</f>
        <v>0</v>
      </c>
      <c r="V7987" s="5">
        <f t="shared" si="1120"/>
        <v>0</v>
      </c>
      <c r="W7987" s="5">
        <f t="shared" si="1121"/>
        <v>0</v>
      </c>
      <c r="X7987" s="5">
        <f t="shared" si="1124"/>
        <v>0</v>
      </c>
    </row>
    <row r="7988" spans="1:24" x14ac:dyDescent="0.15">
      <c r="A7988" s="7">
        <v>7987</v>
      </c>
      <c r="B7988" s="7">
        <v>11</v>
      </c>
      <c r="C7988" s="7">
        <v>29</v>
      </c>
      <c r="D7988" s="7">
        <v>19</v>
      </c>
      <c r="E7988" s="7">
        <v>333</v>
      </c>
      <c r="F7988" s="7">
        <v>4</v>
      </c>
      <c r="G7988" s="7">
        <v>0</v>
      </c>
      <c r="H7988" s="7">
        <f t="shared" si="1116"/>
        <v>3</v>
      </c>
      <c r="I7988" s="16">
        <f t="shared" si="1117"/>
        <v>45259</v>
      </c>
      <c r="J7988" s="17">
        <v>1.2267999999999999</v>
      </c>
      <c r="K7988" s="18">
        <f>G7988*结论【关键目标】!C$27*0.7735*0.001</f>
        <v>0</v>
      </c>
      <c r="L7988" s="5">
        <v>-10948.548070000001</v>
      </c>
      <c r="M7988" s="5">
        <f>ABS(IF(L7988&lt;=0,L7988/耗电量关键数据!$B$6/1000,L7988/耗电量关键数据!$B$5/1000))</f>
        <v>4.3794192280000006</v>
      </c>
      <c r="N7988" s="5">
        <f>电气设备逐时使用率计算!H7964</f>
        <v>7.0130699999999999</v>
      </c>
      <c r="O7988" s="5">
        <f>灯光逐时使用率计算!H7964</f>
        <v>3.7403040000000001</v>
      </c>
      <c r="P7988" s="19">
        <f t="shared" si="1118"/>
        <v>15.132793228000001</v>
      </c>
      <c r="Q7988" s="19">
        <f t="shared" si="1122"/>
        <v>15.132793228000001</v>
      </c>
      <c r="R7988" s="20">
        <f t="shared" si="1119"/>
        <v>-15.132793228000001</v>
      </c>
      <c r="S7988" s="20">
        <f t="shared" si="1123"/>
        <v>15.132793228000001</v>
      </c>
      <c r="T7988" s="20">
        <f>IF((T7987+R7988)&lt;0,0,IF((T7987+R7988)&gt;结论【关键目标】!C$28,结论【关键目标】!C$28,T7987+R7988))</f>
        <v>0</v>
      </c>
      <c r="U7988" s="19">
        <f>IF((T7987+R7988)&lt;结论【关键目标】!$C$28,0,(发电量计算【计算逻辑页】!R7988+发电量计算【计算逻辑页】!T7987-结论【关键目标】!$C$28))</f>
        <v>0</v>
      </c>
      <c r="V7988" s="5">
        <f t="shared" si="1120"/>
        <v>0</v>
      </c>
      <c r="W7988" s="5">
        <f t="shared" si="1121"/>
        <v>0</v>
      </c>
      <c r="X7988" s="5">
        <f t="shared" si="1124"/>
        <v>0</v>
      </c>
    </row>
    <row r="7989" spans="1:24" x14ac:dyDescent="0.15">
      <c r="A7989" s="7">
        <v>7988</v>
      </c>
      <c r="B7989" s="7">
        <v>11</v>
      </c>
      <c r="C7989" s="7">
        <v>29</v>
      </c>
      <c r="D7989" s="7">
        <v>20</v>
      </c>
      <c r="E7989" s="7">
        <v>333</v>
      </c>
      <c r="F7989" s="7">
        <v>3</v>
      </c>
      <c r="G7989" s="7">
        <v>0</v>
      </c>
      <c r="H7989" s="7">
        <f t="shared" si="1116"/>
        <v>3</v>
      </c>
      <c r="I7989" s="16">
        <f t="shared" si="1117"/>
        <v>45259</v>
      </c>
      <c r="J7989" s="17">
        <v>1.2267999999999999</v>
      </c>
      <c r="K7989" s="18">
        <f>G7989*结论【关键目标】!C$27*0.7735*0.001</f>
        <v>0</v>
      </c>
      <c r="L7989" s="5">
        <v>-20888.072339999999</v>
      </c>
      <c r="M7989" s="5">
        <f>ABS(IF(L7989&lt;=0,L7989/耗电量关键数据!$B$6/1000,L7989/耗电量关键数据!$B$5/1000))</f>
        <v>8.3552289359999996</v>
      </c>
      <c r="N7989" s="5">
        <f>电气设备逐时使用率计算!H7965</f>
        <v>1.1688450000000001</v>
      </c>
      <c r="O7989" s="5">
        <f>灯光逐时使用率计算!H7965</f>
        <v>0.37403039999999999</v>
      </c>
      <c r="P7989" s="19">
        <f t="shared" si="1118"/>
        <v>9.8981043360000012</v>
      </c>
      <c r="Q7989" s="19">
        <f t="shared" si="1122"/>
        <v>9.8981043360000012</v>
      </c>
      <c r="R7989" s="20">
        <f t="shared" si="1119"/>
        <v>-9.8981043360000012</v>
      </c>
      <c r="S7989" s="20">
        <f t="shared" si="1123"/>
        <v>9.8981043360000012</v>
      </c>
      <c r="T7989" s="20">
        <f>IF((T7988+R7989)&lt;0,0,IF((T7988+R7989)&gt;结论【关键目标】!C$28,结论【关键目标】!C$28,T7988+R7989))</f>
        <v>0</v>
      </c>
      <c r="U7989" s="19">
        <f>IF((T7988+R7989)&lt;结论【关键目标】!$C$28,0,(发电量计算【计算逻辑页】!R7989+发电量计算【计算逻辑页】!T7988-结论【关键目标】!$C$28))</f>
        <v>0</v>
      </c>
      <c r="V7989" s="5">
        <f t="shared" si="1120"/>
        <v>0</v>
      </c>
      <c r="W7989" s="5">
        <f t="shared" si="1121"/>
        <v>0</v>
      </c>
      <c r="X7989" s="5">
        <f t="shared" si="1124"/>
        <v>0</v>
      </c>
    </row>
    <row r="7990" spans="1:24" x14ac:dyDescent="0.15">
      <c r="A7990" s="7">
        <v>7989</v>
      </c>
      <c r="B7990" s="7">
        <v>11</v>
      </c>
      <c r="C7990" s="7">
        <v>29</v>
      </c>
      <c r="D7990" s="7">
        <v>21</v>
      </c>
      <c r="E7990" s="7">
        <v>333</v>
      </c>
      <c r="F7990" s="7">
        <v>5</v>
      </c>
      <c r="G7990" s="7">
        <v>0</v>
      </c>
      <c r="H7990" s="7">
        <f t="shared" si="1116"/>
        <v>3</v>
      </c>
      <c r="I7990" s="16">
        <f t="shared" si="1117"/>
        <v>45259</v>
      </c>
      <c r="J7990" s="17">
        <v>1.2267999999999999</v>
      </c>
      <c r="K7990" s="18">
        <f>G7990*结论【关键目标】!C$27*0.7735*0.001</f>
        <v>0</v>
      </c>
      <c r="L7990" s="5">
        <v>-24259.15611</v>
      </c>
      <c r="M7990" s="5">
        <f>ABS(IF(L7990&lt;=0,L7990/耗电量关键数据!$B$6/1000,L7990/耗电量关键数据!$B$5/1000))</f>
        <v>9.703662443999999</v>
      </c>
      <c r="N7990" s="5">
        <f>电气设备逐时使用率计算!H7966</f>
        <v>1.1688450000000001</v>
      </c>
      <c r="O7990" s="5">
        <f>灯光逐时使用率计算!H7966</f>
        <v>0.37403039999999999</v>
      </c>
      <c r="P7990" s="19">
        <f t="shared" si="1118"/>
        <v>11.246537844000001</v>
      </c>
      <c r="Q7990" s="19">
        <f t="shared" si="1122"/>
        <v>11.246537844000001</v>
      </c>
      <c r="R7990" s="20">
        <f t="shared" si="1119"/>
        <v>-11.246537844000001</v>
      </c>
      <c r="S7990" s="20">
        <f t="shared" si="1123"/>
        <v>11.246537844000001</v>
      </c>
      <c r="T7990" s="20">
        <f>IF((T7989+R7990)&lt;0,0,IF((T7989+R7990)&gt;结论【关键目标】!C$28,结论【关键目标】!C$28,T7989+R7990))</f>
        <v>0</v>
      </c>
      <c r="U7990" s="19">
        <f>IF((T7989+R7990)&lt;结论【关键目标】!$C$28,0,(发电量计算【计算逻辑页】!R7990+发电量计算【计算逻辑页】!T7989-结论【关键目标】!$C$28))</f>
        <v>0</v>
      </c>
      <c r="V7990" s="5">
        <f t="shared" si="1120"/>
        <v>0</v>
      </c>
      <c r="W7990" s="5">
        <f t="shared" si="1121"/>
        <v>0</v>
      </c>
      <c r="X7990" s="5">
        <f t="shared" si="1124"/>
        <v>0</v>
      </c>
    </row>
    <row r="7991" spans="1:24" x14ac:dyDescent="0.15">
      <c r="A7991" s="7">
        <v>7990</v>
      </c>
      <c r="B7991" s="7">
        <v>11</v>
      </c>
      <c r="C7991" s="7">
        <v>29</v>
      </c>
      <c r="D7991" s="7">
        <v>22</v>
      </c>
      <c r="E7991" s="7">
        <v>333</v>
      </c>
      <c r="F7991" s="7">
        <v>3</v>
      </c>
      <c r="G7991" s="7">
        <v>0</v>
      </c>
      <c r="H7991" s="7">
        <f t="shared" si="1116"/>
        <v>3</v>
      </c>
      <c r="I7991" s="16">
        <f t="shared" si="1117"/>
        <v>45259</v>
      </c>
      <c r="J7991" s="17">
        <v>0.70809999999999995</v>
      </c>
      <c r="K7991" s="18">
        <f>G7991*结论【关键目标】!C$27*0.7735*0.001</f>
        <v>0</v>
      </c>
      <c r="L7991" s="5">
        <v>-25950.224160000002</v>
      </c>
      <c r="M7991" s="5">
        <f>ABS(IF(L7991&lt;=0,L7991/耗电量关键数据!$B$6/1000,L7991/耗电量关键数据!$B$5/1000))</f>
        <v>10.380089664000002</v>
      </c>
      <c r="N7991" s="5">
        <f>电气设备逐时使用率计算!H7967</f>
        <v>1.1688450000000001</v>
      </c>
      <c r="O7991" s="5">
        <f>灯光逐时使用率计算!H7967</f>
        <v>0.37403039999999999</v>
      </c>
      <c r="P7991" s="19">
        <f t="shared" si="1118"/>
        <v>11.922965064000001</v>
      </c>
      <c r="Q7991" s="19">
        <f t="shared" si="1122"/>
        <v>0</v>
      </c>
      <c r="R7991" s="20">
        <f t="shared" si="1119"/>
        <v>0</v>
      </c>
      <c r="S7991" s="20">
        <f t="shared" si="1123"/>
        <v>0</v>
      </c>
      <c r="T7991" s="20">
        <f>IF((T7990+R7991)&lt;0,0,IF((T7990+R7991)&gt;结论【关键目标】!C$28,结论【关键目标】!C$28,T7990+R7991))</f>
        <v>0</v>
      </c>
      <c r="U7991" s="19">
        <f>IF((T7990+R7991)&lt;结论【关键目标】!$C$28,0,(发电量计算【计算逻辑页】!R7991+发电量计算【计算逻辑页】!T7990-结论【关键目标】!$C$28))</f>
        <v>0</v>
      </c>
      <c r="V7991" s="5">
        <f t="shared" si="1120"/>
        <v>0</v>
      </c>
      <c r="W7991" s="5">
        <f t="shared" si="1121"/>
        <v>0</v>
      </c>
      <c r="X7991" s="5">
        <f t="shared" si="1124"/>
        <v>0</v>
      </c>
    </row>
    <row r="7992" spans="1:24" x14ac:dyDescent="0.15">
      <c r="A7992" s="7">
        <v>7991</v>
      </c>
      <c r="B7992" s="7">
        <v>11</v>
      </c>
      <c r="C7992" s="7">
        <v>29</v>
      </c>
      <c r="D7992" s="7">
        <v>23</v>
      </c>
      <c r="E7992" s="7">
        <v>333</v>
      </c>
      <c r="F7992" s="7">
        <v>3</v>
      </c>
      <c r="G7992" s="7">
        <v>0</v>
      </c>
      <c r="H7992" s="7">
        <f t="shared" si="1116"/>
        <v>3</v>
      </c>
      <c r="I7992" s="16">
        <f t="shared" si="1117"/>
        <v>45259</v>
      </c>
      <c r="J7992" s="17">
        <v>0.70809999999999995</v>
      </c>
      <c r="K7992" s="18">
        <f>G7992*结论【关键目标】!C$27*0.7735*0.001</f>
        <v>0</v>
      </c>
      <c r="L7992" s="5">
        <v>-26919.16545</v>
      </c>
      <c r="M7992" s="5">
        <f>ABS(IF(L7992&lt;=0,L7992/耗电量关键数据!$B$6/1000,L7992/耗电量关键数据!$B$5/1000))</f>
        <v>10.767666180000001</v>
      </c>
      <c r="N7992" s="5">
        <f>电气设备逐时使用率计算!H7968</f>
        <v>1.1688450000000001</v>
      </c>
      <c r="O7992" s="5">
        <f>灯光逐时使用率计算!H7968</f>
        <v>0.37403039999999999</v>
      </c>
      <c r="P7992" s="19">
        <f t="shared" si="1118"/>
        <v>12.310541580000001</v>
      </c>
      <c r="Q7992" s="19">
        <f t="shared" si="1122"/>
        <v>0</v>
      </c>
      <c r="R7992" s="20">
        <f t="shared" si="1119"/>
        <v>0</v>
      </c>
      <c r="S7992" s="20">
        <f t="shared" si="1123"/>
        <v>0</v>
      </c>
      <c r="T7992" s="20">
        <f>IF((T7991+R7992)&lt;0,0,IF((T7991+R7992)&gt;结论【关键目标】!C$28,结论【关键目标】!C$28,T7991+R7992))</f>
        <v>0</v>
      </c>
      <c r="U7992" s="19">
        <f>IF((T7991+R7992)&lt;结论【关键目标】!$C$28,0,(发电量计算【计算逻辑页】!R7992+发电量计算【计算逻辑页】!T7991-结论【关键目标】!$C$28))</f>
        <v>0</v>
      </c>
      <c r="V7992" s="5">
        <f t="shared" si="1120"/>
        <v>0</v>
      </c>
      <c r="W7992" s="5">
        <f t="shared" si="1121"/>
        <v>0</v>
      </c>
      <c r="X7992" s="5">
        <f t="shared" si="1124"/>
        <v>0</v>
      </c>
    </row>
    <row r="7993" spans="1:24" x14ac:dyDescent="0.15">
      <c r="A7993" s="7">
        <v>7992</v>
      </c>
      <c r="B7993" s="7">
        <v>11</v>
      </c>
      <c r="C7993" s="7">
        <v>29</v>
      </c>
      <c r="D7993" s="7">
        <v>24</v>
      </c>
      <c r="E7993" s="7">
        <v>333</v>
      </c>
      <c r="F7993" s="7">
        <v>4.0999999999999996</v>
      </c>
      <c r="G7993" s="7">
        <v>0</v>
      </c>
      <c r="H7993" s="7">
        <f t="shared" si="1116"/>
        <v>3</v>
      </c>
      <c r="I7993" s="16">
        <f t="shared" si="1117"/>
        <v>45259</v>
      </c>
      <c r="J7993" s="17">
        <v>0.2407</v>
      </c>
      <c r="K7993" s="18">
        <f>G7993*结论【关键目标】!C$27*0.7735*0.001</f>
        <v>0</v>
      </c>
      <c r="L7993" s="5">
        <v>-28637.993439999998</v>
      </c>
      <c r="M7993" s="5">
        <f>ABS(IF(L7993&lt;=0,L7993/耗电量关键数据!$B$6/1000,L7993/耗电量关键数据!$B$5/1000))</f>
        <v>11.455197375999999</v>
      </c>
      <c r="N7993" s="5">
        <f>电气设备逐时使用率计算!H7969</f>
        <v>1.1688450000000001</v>
      </c>
      <c r="O7993" s="5">
        <f>灯光逐时使用率计算!H7969</f>
        <v>0.37403039999999999</v>
      </c>
      <c r="P7993" s="19">
        <f t="shared" si="1118"/>
        <v>12.998072775999999</v>
      </c>
      <c r="Q7993" s="19">
        <f t="shared" si="1122"/>
        <v>0</v>
      </c>
      <c r="R7993" s="20">
        <f t="shared" si="1119"/>
        <v>0</v>
      </c>
      <c r="S7993" s="20">
        <f t="shared" si="1123"/>
        <v>0</v>
      </c>
      <c r="T7993" s="20">
        <f>IF((T7992+R7993)&lt;0,0,IF((T7992+R7993)&gt;结论【关键目标】!C$28,结论【关键目标】!C$28,T7992+R7993))</f>
        <v>0</v>
      </c>
      <c r="U7993" s="19">
        <f>IF((T7992+R7993)&lt;结论【关键目标】!$C$28,0,(发电量计算【计算逻辑页】!R7993+发电量计算【计算逻辑页】!T7992-结论【关键目标】!$C$28))</f>
        <v>0</v>
      </c>
      <c r="V7993" s="5">
        <f t="shared" si="1120"/>
        <v>0</v>
      </c>
      <c r="W7993" s="5">
        <f t="shared" si="1121"/>
        <v>0</v>
      </c>
      <c r="X7993" s="5">
        <f t="shared" si="1124"/>
        <v>0</v>
      </c>
    </row>
    <row r="7994" spans="1:24" x14ac:dyDescent="0.15">
      <c r="A7994" s="7">
        <v>7993</v>
      </c>
      <c r="B7994" s="7">
        <v>11</v>
      </c>
      <c r="C7994" s="7">
        <v>30</v>
      </c>
      <c r="D7994" s="7">
        <v>1</v>
      </c>
      <c r="E7994" s="7">
        <v>334</v>
      </c>
      <c r="F7994" s="7">
        <v>4</v>
      </c>
      <c r="G7994" s="7">
        <v>0</v>
      </c>
      <c r="H7994" s="7">
        <f t="shared" si="1116"/>
        <v>4</v>
      </c>
      <c r="I7994" s="16">
        <f t="shared" si="1117"/>
        <v>45260</v>
      </c>
      <c r="J7994" s="17">
        <v>0.2407</v>
      </c>
      <c r="K7994" s="18">
        <f>G7994*结论【关键目标】!C$27*0.7735*0.001</f>
        <v>0</v>
      </c>
      <c r="L7994" s="5">
        <v>-29475.997859999999</v>
      </c>
      <c r="M7994" s="5">
        <f>ABS(IF(L7994&lt;=0,L7994/耗电量关键数据!$B$6/1000,L7994/耗电量关键数据!$B$5/1000))</f>
        <v>11.790399143999998</v>
      </c>
      <c r="N7994" s="5">
        <f>电气设备逐时使用率计算!H7970</f>
        <v>1.1688450000000001</v>
      </c>
      <c r="O7994" s="5">
        <f>灯光逐时使用率计算!H7970</f>
        <v>0.37403039999999999</v>
      </c>
      <c r="P7994" s="19">
        <f t="shared" si="1118"/>
        <v>13.333274544</v>
      </c>
      <c r="Q7994" s="19">
        <f t="shared" si="1122"/>
        <v>0</v>
      </c>
      <c r="R7994" s="20">
        <f t="shared" si="1119"/>
        <v>0</v>
      </c>
      <c r="S7994" s="20">
        <f t="shared" si="1123"/>
        <v>0</v>
      </c>
      <c r="T7994" s="20">
        <f>IF((T7993+R7994)&lt;0,0,IF((T7993+R7994)&gt;结论【关键目标】!C$28,结论【关键目标】!C$28,T7993+R7994))</f>
        <v>0</v>
      </c>
      <c r="U7994" s="19">
        <f>IF((T7993+R7994)&lt;结论【关键目标】!$C$28,0,(发电量计算【计算逻辑页】!R7994+发电量计算【计算逻辑页】!T7993-结论【关键目标】!$C$28))</f>
        <v>0</v>
      </c>
      <c r="V7994" s="5">
        <f t="shared" si="1120"/>
        <v>0</v>
      </c>
      <c r="W7994" s="5">
        <f t="shared" si="1121"/>
        <v>0</v>
      </c>
      <c r="X7994" s="5">
        <f t="shared" si="1124"/>
        <v>0</v>
      </c>
    </row>
    <row r="7995" spans="1:24" x14ac:dyDescent="0.15">
      <c r="A7995" s="7">
        <v>7994</v>
      </c>
      <c r="B7995" s="7">
        <v>11</v>
      </c>
      <c r="C7995" s="7">
        <v>30</v>
      </c>
      <c r="D7995" s="7">
        <v>2</v>
      </c>
      <c r="E7995" s="7">
        <v>334</v>
      </c>
      <c r="F7995" s="7">
        <v>4</v>
      </c>
      <c r="G7995" s="7">
        <v>0</v>
      </c>
      <c r="H7995" s="7">
        <f t="shared" si="1116"/>
        <v>4</v>
      </c>
      <c r="I7995" s="16">
        <f t="shared" si="1117"/>
        <v>45260</v>
      </c>
      <c r="J7995" s="17">
        <v>0.2407</v>
      </c>
      <c r="K7995" s="18">
        <f>G7995*结论【关键目标】!C$27*0.7735*0.001</f>
        <v>0</v>
      </c>
      <c r="L7995" s="5">
        <v>-30779.888989999999</v>
      </c>
      <c r="M7995" s="5">
        <f>ABS(IF(L7995&lt;=0,L7995/耗电量关键数据!$B$6/1000,L7995/耗电量关键数据!$B$5/1000))</f>
        <v>12.311955596000001</v>
      </c>
      <c r="N7995" s="5">
        <f>电气设备逐时使用率计算!H7971</f>
        <v>1.1688450000000001</v>
      </c>
      <c r="O7995" s="5">
        <f>灯光逐时使用率计算!H7971</f>
        <v>0.37403039999999999</v>
      </c>
      <c r="P7995" s="19">
        <f t="shared" si="1118"/>
        <v>13.854830996000002</v>
      </c>
      <c r="Q7995" s="19">
        <f t="shared" si="1122"/>
        <v>0</v>
      </c>
      <c r="R7995" s="20">
        <f t="shared" si="1119"/>
        <v>0</v>
      </c>
      <c r="S7995" s="20">
        <f t="shared" si="1123"/>
        <v>0</v>
      </c>
      <c r="T7995" s="20">
        <f>IF((T7994+R7995)&lt;0,0,IF((T7994+R7995)&gt;结论【关键目标】!C$28,结论【关键目标】!C$28,T7994+R7995))</f>
        <v>0</v>
      </c>
      <c r="U7995" s="19">
        <f>IF((T7994+R7995)&lt;结论【关键目标】!$C$28,0,(发电量计算【计算逻辑页】!R7995+发电量计算【计算逻辑页】!T7994-结论【关键目标】!$C$28))</f>
        <v>0</v>
      </c>
      <c r="V7995" s="5">
        <f t="shared" si="1120"/>
        <v>0</v>
      </c>
      <c r="W7995" s="5">
        <f t="shared" si="1121"/>
        <v>0</v>
      </c>
      <c r="X7995" s="5">
        <f t="shared" si="1124"/>
        <v>0</v>
      </c>
    </row>
    <row r="7996" spans="1:24" x14ac:dyDescent="0.15">
      <c r="A7996" s="7">
        <v>7995</v>
      </c>
      <c r="B7996" s="7">
        <v>11</v>
      </c>
      <c r="C7996" s="7">
        <v>30</v>
      </c>
      <c r="D7996" s="7">
        <v>3</v>
      </c>
      <c r="E7996" s="7">
        <v>334</v>
      </c>
      <c r="F7996" s="7">
        <v>4.0999999999999996</v>
      </c>
      <c r="G7996" s="7">
        <v>0</v>
      </c>
      <c r="H7996" s="7">
        <f t="shared" si="1116"/>
        <v>4</v>
      </c>
      <c r="I7996" s="16">
        <f t="shared" si="1117"/>
        <v>45260</v>
      </c>
      <c r="J7996" s="17">
        <v>0.2407</v>
      </c>
      <c r="K7996" s="18">
        <f>G7996*结论【关键目标】!C$27*0.7735*0.001</f>
        <v>0</v>
      </c>
      <c r="L7996" s="5">
        <v>-32213.704140000002</v>
      </c>
      <c r="M7996" s="5">
        <f>ABS(IF(L7996&lt;=0,L7996/耗电量关键数据!$B$6/1000,L7996/耗电量关键数据!$B$5/1000))</f>
        <v>12.885481656</v>
      </c>
      <c r="N7996" s="5">
        <f>电气设备逐时使用率计算!H7972</f>
        <v>1.1688450000000001</v>
      </c>
      <c r="O7996" s="5">
        <f>灯光逐时使用率计算!H7972</f>
        <v>0.37403039999999999</v>
      </c>
      <c r="P7996" s="19">
        <f t="shared" si="1118"/>
        <v>14.428357056000001</v>
      </c>
      <c r="Q7996" s="19">
        <f t="shared" si="1122"/>
        <v>0</v>
      </c>
      <c r="R7996" s="20">
        <f t="shared" si="1119"/>
        <v>0</v>
      </c>
      <c r="S7996" s="20">
        <f t="shared" si="1123"/>
        <v>0</v>
      </c>
      <c r="T7996" s="20">
        <f>IF((T7995+R7996)&lt;0,0,IF((T7995+R7996)&gt;结论【关键目标】!C$28,结论【关键目标】!C$28,T7995+R7996))</f>
        <v>0</v>
      </c>
      <c r="U7996" s="19">
        <f>IF((T7995+R7996)&lt;结论【关键目标】!$C$28,0,(发电量计算【计算逻辑页】!R7996+发电量计算【计算逻辑页】!T7995-结论【关键目标】!$C$28))</f>
        <v>0</v>
      </c>
      <c r="V7996" s="5">
        <f t="shared" si="1120"/>
        <v>0</v>
      </c>
      <c r="W7996" s="5">
        <f t="shared" si="1121"/>
        <v>0</v>
      </c>
      <c r="X7996" s="5">
        <f t="shared" si="1124"/>
        <v>0</v>
      </c>
    </row>
    <row r="7997" spans="1:24" x14ac:dyDescent="0.15">
      <c r="A7997" s="7">
        <v>7996</v>
      </c>
      <c r="B7997" s="7">
        <v>11</v>
      </c>
      <c r="C7997" s="7">
        <v>30</v>
      </c>
      <c r="D7997" s="7">
        <v>4</v>
      </c>
      <c r="E7997" s="7">
        <v>334</v>
      </c>
      <c r="F7997" s="7">
        <v>4.0999999999999996</v>
      </c>
      <c r="G7997" s="7">
        <v>0</v>
      </c>
      <c r="H7997" s="7">
        <f t="shared" si="1116"/>
        <v>4</v>
      </c>
      <c r="I7997" s="16">
        <f t="shared" si="1117"/>
        <v>45260</v>
      </c>
      <c r="J7997" s="17">
        <v>0.2407</v>
      </c>
      <c r="K7997" s="18">
        <f>G7997*结论【关键目标】!C$27*0.7735*0.001</f>
        <v>0</v>
      </c>
      <c r="L7997" s="5">
        <v>-33616.272799999999</v>
      </c>
      <c r="M7997" s="5">
        <f>ABS(IF(L7997&lt;=0,L7997/耗电量关键数据!$B$6/1000,L7997/耗电量关键数据!$B$5/1000))</f>
        <v>13.446509119999998</v>
      </c>
      <c r="N7997" s="5">
        <f>电气设备逐时使用率计算!H7973</f>
        <v>1.1688450000000001</v>
      </c>
      <c r="O7997" s="5">
        <f>灯光逐时使用率计算!H7973</f>
        <v>0.37403039999999999</v>
      </c>
      <c r="P7997" s="19">
        <f t="shared" si="1118"/>
        <v>14.98938452</v>
      </c>
      <c r="Q7997" s="19">
        <f t="shared" si="1122"/>
        <v>0</v>
      </c>
      <c r="R7997" s="20">
        <f t="shared" si="1119"/>
        <v>0</v>
      </c>
      <c r="S7997" s="20">
        <f t="shared" si="1123"/>
        <v>0</v>
      </c>
      <c r="T7997" s="20">
        <f>IF((T7996+R7997)&lt;0,0,IF((T7996+R7997)&gt;结论【关键目标】!C$28,结论【关键目标】!C$28,T7996+R7997))</f>
        <v>0</v>
      </c>
      <c r="U7997" s="19">
        <f>IF((T7996+R7997)&lt;结论【关键目标】!$C$28,0,(发电量计算【计算逻辑页】!R7997+发电量计算【计算逻辑页】!T7996-结论【关键目标】!$C$28))</f>
        <v>0</v>
      </c>
      <c r="V7997" s="5">
        <f t="shared" si="1120"/>
        <v>0</v>
      </c>
      <c r="W7997" s="5">
        <f t="shared" si="1121"/>
        <v>0</v>
      </c>
      <c r="X7997" s="5">
        <f t="shared" si="1124"/>
        <v>0</v>
      </c>
    </row>
    <row r="7998" spans="1:24" x14ac:dyDescent="0.15">
      <c r="A7998" s="7">
        <v>7997</v>
      </c>
      <c r="B7998" s="7">
        <v>11</v>
      </c>
      <c r="C7998" s="7">
        <v>30</v>
      </c>
      <c r="D7998" s="7">
        <v>5</v>
      </c>
      <c r="E7998" s="7">
        <v>334</v>
      </c>
      <c r="F7998" s="7">
        <v>4</v>
      </c>
      <c r="G7998" s="7">
        <v>0</v>
      </c>
      <c r="H7998" s="7">
        <f t="shared" si="1116"/>
        <v>4</v>
      </c>
      <c r="I7998" s="16">
        <f t="shared" si="1117"/>
        <v>45260</v>
      </c>
      <c r="J7998" s="17">
        <v>0.2407</v>
      </c>
      <c r="K7998" s="18">
        <f>G7998*结论【关键目标】!C$27*0.7735*0.001</f>
        <v>0</v>
      </c>
      <c r="L7998" s="5">
        <v>-35181.181340000003</v>
      </c>
      <c r="M7998" s="5">
        <f>ABS(IF(L7998&lt;=0,L7998/耗电量关键数据!$B$6/1000,L7998/耗电量关键数据!$B$5/1000))</f>
        <v>14.072472536000001</v>
      </c>
      <c r="N7998" s="5">
        <f>电气设备逐时使用率计算!H7974</f>
        <v>1.1688450000000001</v>
      </c>
      <c r="O7998" s="5">
        <f>灯光逐时使用率计算!H7974</f>
        <v>0.37403039999999999</v>
      </c>
      <c r="P7998" s="19">
        <f t="shared" si="1118"/>
        <v>15.615347936000001</v>
      </c>
      <c r="Q7998" s="19">
        <f t="shared" si="1122"/>
        <v>0</v>
      </c>
      <c r="R7998" s="20">
        <f t="shared" si="1119"/>
        <v>0</v>
      </c>
      <c r="S7998" s="20">
        <f t="shared" si="1123"/>
        <v>0</v>
      </c>
      <c r="T7998" s="20">
        <f>IF((T7997+R7998)&lt;0,0,IF((T7997+R7998)&gt;结论【关键目标】!C$28,结论【关键目标】!C$28,T7997+R7998))</f>
        <v>0</v>
      </c>
      <c r="U7998" s="19">
        <f>IF((T7997+R7998)&lt;结论【关键目标】!$C$28,0,(发电量计算【计算逻辑页】!R7998+发电量计算【计算逻辑页】!T7997-结论【关键目标】!$C$28))</f>
        <v>0</v>
      </c>
      <c r="V7998" s="5">
        <f t="shared" si="1120"/>
        <v>0</v>
      </c>
      <c r="W7998" s="5">
        <f t="shared" si="1121"/>
        <v>0</v>
      </c>
      <c r="X7998" s="5">
        <f t="shared" si="1124"/>
        <v>0</v>
      </c>
    </row>
    <row r="7999" spans="1:24" x14ac:dyDescent="0.15">
      <c r="A7999" s="7">
        <v>7998</v>
      </c>
      <c r="B7999" s="7">
        <v>11</v>
      </c>
      <c r="C7999" s="7">
        <v>30</v>
      </c>
      <c r="D7999" s="7">
        <v>6</v>
      </c>
      <c r="E7999" s="7">
        <v>334</v>
      </c>
      <c r="F7999" s="7">
        <v>4.3</v>
      </c>
      <c r="G7999" s="7">
        <v>0</v>
      </c>
      <c r="H7999" s="7">
        <f t="shared" si="1116"/>
        <v>4</v>
      </c>
      <c r="I7999" s="16">
        <f t="shared" si="1117"/>
        <v>45260</v>
      </c>
      <c r="J7999" s="17">
        <v>0.2407</v>
      </c>
      <c r="K7999" s="18">
        <f>G7999*结论【关键目标】!C$27*0.7735*0.001</f>
        <v>0</v>
      </c>
      <c r="L7999" s="5">
        <v>-35770.971709999998</v>
      </c>
      <c r="M7999" s="5">
        <f>ABS(IF(L7999&lt;=0,L7999/耗电量关键数据!$B$6/1000,L7999/耗电量关键数据!$B$5/1000))</f>
        <v>14.308388683999999</v>
      </c>
      <c r="N7999" s="5">
        <f>电气设备逐时使用率计算!H7975</f>
        <v>1.1688450000000001</v>
      </c>
      <c r="O7999" s="5">
        <f>灯光逐时使用率计算!H7975</f>
        <v>0.37403039999999999</v>
      </c>
      <c r="P7999" s="19">
        <f t="shared" si="1118"/>
        <v>15.851264083999999</v>
      </c>
      <c r="Q7999" s="19">
        <f t="shared" si="1122"/>
        <v>0</v>
      </c>
      <c r="R7999" s="20">
        <f t="shared" si="1119"/>
        <v>0</v>
      </c>
      <c r="S7999" s="20">
        <f t="shared" si="1123"/>
        <v>0</v>
      </c>
      <c r="T7999" s="20">
        <f>IF((T7998+R7999)&lt;0,0,IF((T7998+R7999)&gt;结论【关键目标】!C$28,结论【关键目标】!C$28,T7998+R7999))</f>
        <v>0</v>
      </c>
      <c r="U7999" s="19">
        <f>IF((T7998+R7999)&lt;结论【关键目标】!$C$28,0,(发电量计算【计算逻辑页】!R7999+发电量计算【计算逻辑页】!T7998-结论【关键目标】!$C$28))</f>
        <v>0</v>
      </c>
      <c r="V7999" s="5">
        <f t="shared" si="1120"/>
        <v>0</v>
      </c>
      <c r="W7999" s="5">
        <f t="shared" si="1121"/>
        <v>0</v>
      </c>
      <c r="X7999" s="5">
        <f t="shared" si="1124"/>
        <v>0</v>
      </c>
    </row>
    <row r="8000" spans="1:24" x14ac:dyDescent="0.15">
      <c r="A8000" s="7">
        <v>7999</v>
      </c>
      <c r="B8000" s="7">
        <v>11</v>
      </c>
      <c r="C8000" s="7">
        <v>30</v>
      </c>
      <c r="D8000" s="7">
        <v>7</v>
      </c>
      <c r="E8000" s="7">
        <v>334</v>
      </c>
      <c r="F8000" s="7">
        <v>4</v>
      </c>
      <c r="G8000" s="7">
        <v>0</v>
      </c>
      <c r="H8000" s="7">
        <f t="shared" si="1116"/>
        <v>4</v>
      </c>
      <c r="I8000" s="16">
        <f t="shared" si="1117"/>
        <v>45260</v>
      </c>
      <c r="J8000" s="17">
        <v>0.2407</v>
      </c>
      <c r="K8000" s="18">
        <f>G8000*结论【关键目标】!C$27*0.7735*0.001</f>
        <v>0</v>
      </c>
      <c r="L8000" s="5">
        <v>-28070.630069999999</v>
      </c>
      <c r="M8000" s="5">
        <f>ABS(IF(L8000&lt;=0,L8000/耗电量关键数据!$B$6/1000,L8000/耗电量关键数据!$B$5/1000))</f>
        <v>11.228252027999998</v>
      </c>
      <c r="N8000" s="5">
        <f>电气设备逐时使用率计算!H7976</f>
        <v>2.3376900000000003</v>
      </c>
      <c r="O8000" s="5">
        <f>灯光逐时使用率计算!H7976</f>
        <v>1.2467680000000001</v>
      </c>
      <c r="P8000" s="19">
        <f t="shared" si="1118"/>
        <v>14.812710027999998</v>
      </c>
      <c r="Q8000" s="19">
        <f t="shared" si="1122"/>
        <v>0</v>
      </c>
      <c r="R8000" s="20">
        <f t="shared" si="1119"/>
        <v>0</v>
      </c>
      <c r="S8000" s="20">
        <f t="shared" si="1123"/>
        <v>0</v>
      </c>
      <c r="T8000" s="20">
        <f>IF((T7999+R8000)&lt;0,0,IF((T7999+R8000)&gt;结论【关键目标】!C$28,结论【关键目标】!C$28,T7999+R8000))</f>
        <v>0</v>
      </c>
      <c r="U8000" s="19">
        <f>IF((T7999+R8000)&lt;结论【关键目标】!$C$28,0,(发电量计算【计算逻辑页】!R8000+发电量计算【计算逻辑页】!T7999-结论【关键目标】!$C$28))</f>
        <v>0</v>
      </c>
      <c r="V8000" s="5">
        <f t="shared" si="1120"/>
        <v>0</v>
      </c>
      <c r="W8000" s="5">
        <f t="shared" si="1121"/>
        <v>0</v>
      </c>
      <c r="X8000" s="5">
        <f t="shared" si="1124"/>
        <v>0</v>
      </c>
    </row>
    <row r="8001" spans="1:24" x14ac:dyDescent="0.15">
      <c r="A8001" s="7">
        <v>8000</v>
      </c>
      <c r="B8001" s="7">
        <v>11</v>
      </c>
      <c r="C8001" s="7">
        <v>30</v>
      </c>
      <c r="D8001" s="7">
        <v>8</v>
      </c>
      <c r="E8001" s="7">
        <v>334</v>
      </c>
      <c r="F8001" s="7">
        <v>4</v>
      </c>
      <c r="G8001" s="7">
        <v>37.1</v>
      </c>
      <c r="H8001" s="7">
        <f t="shared" si="1116"/>
        <v>4</v>
      </c>
      <c r="I8001" s="16">
        <f t="shared" si="1117"/>
        <v>45260</v>
      </c>
      <c r="J8001" s="17">
        <v>0.70809999999999995</v>
      </c>
      <c r="K8001" s="18">
        <f>G8001*结论【关键目标】!C$27*0.7735*0.001</f>
        <v>3.443622</v>
      </c>
      <c r="L8001" s="5">
        <v>-27489.143940000002</v>
      </c>
      <c r="M8001" s="5">
        <f>ABS(IF(L8001&lt;=0,L8001/耗电量关键数据!$B$6/1000,L8001/耗电量关键数据!$B$5/1000))</f>
        <v>10.995657576000001</v>
      </c>
      <c r="N8001" s="5">
        <f>电气设备逐时使用率计算!H7977</f>
        <v>11.688450000000001</v>
      </c>
      <c r="O8001" s="5">
        <f>灯光逐时使用率计算!H7977</f>
        <v>6.2338399999999998</v>
      </c>
      <c r="P8001" s="19">
        <f t="shared" si="1118"/>
        <v>28.917947576000003</v>
      </c>
      <c r="Q8001" s="19">
        <f t="shared" si="1122"/>
        <v>0</v>
      </c>
      <c r="R8001" s="20">
        <f t="shared" si="1119"/>
        <v>3.443622</v>
      </c>
      <c r="S8001" s="20">
        <f t="shared" si="1123"/>
        <v>0</v>
      </c>
      <c r="T8001" s="20">
        <f>IF((T8000+R8001)&lt;0,0,IF((T8000+R8001)&gt;结论【关键目标】!C$28,结论【关键目标】!C$28,T8000+R8001))</f>
        <v>3.443622</v>
      </c>
      <c r="U8001" s="19">
        <f>IF((T8000+R8001)&lt;结论【关键目标】!$C$28,0,(发电量计算【计算逻辑页】!R8001+发电量计算【计算逻辑页】!T8000-结论【关键目标】!$C$28))</f>
        <v>0</v>
      </c>
      <c r="V8001" s="5">
        <f t="shared" si="1120"/>
        <v>0</v>
      </c>
      <c r="W8001" s="5">
        <f t="shared" si="1121"/>
        <v>2.4384287381999998</v>
      </c>
      <c r="X8001" s="5">
        <f t="shared" si="1124"/>
        <v>0</v>
      </c>
    </row>
    <row r="8002" spans="1:24" x14ac:dyDescent="0.15">
      <c r="A8002" s="7">
        <v>8001</v>
      </c>
      <c r="B8002" s="7">
        <v>11</v>
      </c>
      <c r="C8002" s="7">
        <v>30</v>
      </c>
      <c r="D8002" s="7">
        <v>9</v>
      </c>
      <c r="E8002" s="7">
        <v>334</v>
      </c>
      <c r="F8002" s="7">
        <v>3.9</v>
      </c>
      <c r="G8002" s="7">
        <v>98.5</v>
      </c>
      <c r="H8002" s="7">
        <f t="shared" ref="H8002:H8065" si="1125">WEEKDAY(I:I,2)</f>
        <v>4</v>
      </c>
      <c r="I8002" s="16">
        <f t="shared" ref="I8002:I8065" si="1126">DATE(2023,B8002,C8002)</f>
        <v>45260</v>
      </c>
      <c r="J8002" s="17">
        <v>0.70809999999999995</v>
      </c>
      <c r="K8002" s="18">
        <f>G8002*结论【关键目标】!C$27*0.7735*0.001</f>
        <v>9.1427700000000005</v>
      </c>
      <c r="L8002" s="5">
        <v>-8916.5672070000001</v>
      </c>
      <c r="M8002" s="5">
        <f>ABS(IF(L8002&lt;=0,L8002/耗电量关键数据!$B$6/1000,L8002/耗电量关键数据!$B$5/1000))</f>
        <v>3.5666268828000001</v>
      </c>
      <c r="N8002" s="5">
        <f>电气设备逐时使用率计算!H7978</f>
        <v>22.208055000000002</v>
      </c>
      <c r="O8002" s="5">
        <f>灯光逐时使用率计算!H7978</f>
        <v>11.844296</v>
      </c>
      <c r="P8002" s="19">
        <f t="shared" ref="P8002:P8065" si="1127">M8002+N8002+O8002</f>
        <v>37.618977882800003</v>
      </c>
      <c r="Q8002" s="19">
        <f t="shared" si="1122"/>
        <v>0</v>
      </c>
      <c r="R8002" s="20">
        <f t="shared" ref="R8002:R8065" si="1128">K8002-Q8002</f>
        <v>9.1427700000000005</v>
      </c>
      <c r="S8002" s="20">
        <f t="shared" si="1123"/>
        <v>0</v>
      </c>
      <c r="T8002" s="20">
        <f>IF((T8001+R8002)&lt;0,0,IF((T8001+R8002)&gt;结论【关键目标】!C$28,结论【关键目标】!C$28,T8001+R8002))</f>
        <v>12.586392</v>
      </c>
      <c r="U8002" s="19">
        <f>IF((T8001+R8002)&lt;结论【关键目标】!$C$28,0,(发电量计算【计算逻辑页】!R8002+发电量计算【计算逻辑页】!T8001-结论【关键目标】!$C$28))</f>
        <v>0</v>
      </c>
      <c r="V8002" s="5">
        <f t="shared" ref="V8002:V8065" si="1129">IF(J8002&gt;0.35,U8002*0.35,0)</f>
        <v>0</v>
      </c>
      <c r="W8002" s="5">
        <f t="shared" ref="W8002:W8065" si="1130">IF(P8002&gt;K8002,K8002*J8002,P8002*J8002)</f>
        <v>6.4739954370000001</v>
      </c>
      <c r="X8002" s="5">
        <f t="shared" si="1124"/>
        <v>0</v>
      </c>
    </row>
    <row r="8003" spans="1:24" x14ac:dyDescent="0.15">
      <c r="A8003" s="7">
        <v>8002</v>
      </c>
      <c r="B8003" s="7">
        <v>11</v>
      </c>
      <c r="C8003" s="7">
        <v>30</v>
      </c>
      <c r="D8003" s="7">
        <v>10</v>
      </c>
      <c r="E8003" s="7">
        <v>334</v>
      </c>
      <c r="F8003" s="7">
        <v>4</v>
      </c>
      <c r="G8003" s="7">
        <v>152</v>
      </c>
      <c r="H8003" s="7">
        <f t="shared" si="1125"/>
        <v>4</v>
      </c>
      <c r="I8003" s="16">
        <f t="shared" si="1126"/>
        <v>45260</v>
      </c>
      <c r="J8003" s="17">
        <v>0.70809999999999995</v>
      </c>
      <c r="K8003" s="18">
        <f>G8003*结论【关键目标】!C$27*0.7735*0.001</f>
        <v>14.108639999999999</v>
      </c>
      <c r="L8003" s="5">
        <v>-473.52309300000002</v>
      </c>
      <c r="M8003" s="5">
        <f>ABS(IF(L8003&lt;=0,L8003/耗电量关键数据!$B$6/1000,L8003/耗电量关键数据!$B$5/1000))</f>
        <v>0.1894092372</v>
      </c>
      <c r="N8003" s="5">
        <f>电气设备逐时使用率计算!H7979</f>
        <v>22.208055000000002</v>
      </c>
      <c r="O8003" s="5">
        <f>灯光逐时使用率计算!H7979</f>
        <v>11.844296</v>
      </c>
      <c r="P8003" s="19">
        <f t="shared" si="1127"/>
        <v>34.241760237199998</v>
      </c>
      <c r="Q8003" s="19">
        <f t="shared" ref="Q8003:Q8066" si="1131">IF(J8003&gt;0.8,P8003,0)</f>
        <v>0</v>
      </c>
      <c r="R8003" s="20">
        <f t="shared" si="1128"/>
        <v>14.108639999999999</v>
      </c>
      <c r="S8003" s="20">
        <f t="shared" ref="S8003:S8066" si="1132">IF(R8003&lt;0,ABS(R8003),0)</f>
        <v>0</v>
      </c>
      <c r="T8003" s="20">
        <f>IF((T8002+R8003)&lt;0,0,IF((T8002+R8003)&gt;结论【关键目标】!C$28,结论【关键目标】!C$28,T8002+R8003))</f>
        <v>22</v>
      </c>
      <c r="U8003" s="19">
        <f>IF((T8002+R8003)&lt;结论【关键目标】!$C$28,0,(发电量计算【计算逻辑页】!R8003+发电量计算【计算逻辑页】!T8002-结论【关键目标】!$C$28))</f>
        <v>4.6950319999999977</v>
      </c>
      <c r="V8003" s="5">
        <f t="shared" si="1129"/>
        <v>1.6432611999999991</v>
      </c>
      <c r="W8003" s="5">
        <f t="shared" si="1130"/>
        <v>9.9903279839999986</v>
      </c>
      <c r="X8003" s="5">
        <f t="shared" si="1124"/>
        <v>0</v>
      </c>
    </row>
    <row r="8004" spans="1:24" x14ac:dyDescent="0.15">
      <c r="A8004" s="7">
        <v>8003</v>
      </c>
      <c r="B8004" s="7">
        <v>11</v>
      </c>
      <c r="C8004" s="7">
        <v>30</v>
      </c>
      <c r="D8004" s="7">
        <v>11</v>
      </c>
      <c r="E8004" s="7">
        <v>334</v>
      </c>
      <c r="F8004" s="7">
        <v>5</v>
      </c>
      <c r="G8004" s="7">
        <v>210.2</v>
      </c>
      <c r="H8004" s="7">
        <f t="shared" si="1125"/>
        <v>4</v>
      </c>
      <c r="I8004" s="16">
        <f t="shared" si="1126"/>
        <v>45260</v>
      </c>
      <c r="J8004" s="17">
        <v>1.2267999999999999</v>
      </c>
      <c r="K8004" s="18">
        <f>G8004*结论【关键目标】!C$27*0.7735*0.001</f>
        <v>19.510763999999998</v>
      </c>
      <c r="L8004" s="5">
        <v>0</v>
      </c>
      <c r="M8004" s="5">
        <f>ABS(IF(L8004&lt;=0,L8004/耗电量关键数据!$B$6/1000,L8004/耗电量关键数据!$B$5/1000))</f>
        <v>0</v>
      </c>
      <c r="N8004" s="5">
        <f>电气设备逐时使用率计算!H7980</f>
        <v>22.208055000000002</v>
      </c>
      <c r="O8004" s="5">
        <f>灯光逐时使用率计算!H7980</f>
        <v>11.844296</v>
      </c>
      <c r="P8004" s="19">
        <f t="shared" si="1127"/>
        <v>34.052351000000002</v>
      </c>
      <c r="Q8004" s="19">
        <f t="shared" si="1131"/>
        <v>34.052351000000002</v>
      </c>
      <c r="R8004" s="20">
        <f t="shared" si="1128"/>
        <v>-14.541587000000003</v>
      </c>
      <c r="S8004" s="20">
        <f t="shared" si="1132"/>
        <v>14.541587000000003</v>
      </c>
      <c r="T8004" s="20">
        <f>IF((T8003+R8004)&lt;0,0,IF((T8003+R8004)&gt;结论【关键目标】!C$28,结论【关键目标】!C$28,T8003+R8004))</f>
        <v>7.4584129999999966</v>
      </c>
      <c r="U8004" s="19">
        <f>IF((T8003+R8004)&lt;结论【关键目标】!$C$28,0,(发电量计算【计算逻辑页】!R8004+发电量计算【计算逻辑页】!T8003-结论【关键目标】!$C$28))</f>
        <v>0</v>
      </c>
      <c r="V8004" s="5">
        <f t="shared" si="1129"/>
        <v>0</v>
      </c>
      <c r="W8004" s="5">
        <f t="shared" si="1130"/>
        <v>23.935805275199996</v>
      </c>
      <c r="X8004" s="5">
        <f t="shared" ref="X8004:X8067" si="1133">(J8004-0.35)*IF(T8004&gt;S8004,S8004,T8004)</f>
        <v>6.5395365183999967</v>
      </c>
    </row>
    <row r="8005" spans="1:24" x14ac:dyDescent="0.15">
      <c r="A8005" s="7">
        <v>8004</v>
      </c>
      <c r="B8005" s="7">
        <v>11</v>
      </c>
      <c r="C8005" s="7">
        <v>30</v>
      </c>
      <c r="D8005" s="7">
        <v>12</v>
      </c>
      <c r="E8005" s="7">
        <v>334</v>
      </c>
      <c r="F8005" s="7">
        <v>6.2</v>
      </c>
      <c r="G8005" s="7">
        <v>253.4</v>
      </c>
      <c r="H8005" s="7">
        <f t="shared" si="1125"/>
        <v>4</v>
      </c>
      <c r="I8005" s="16">
        <f t="shared" si="1126"/>
        <v>45260</v>
      </c>
      <c r="J8005" s="17">
        <v>1.2267999999999999</v>
      </c>
      <c r="K8005" s="18">
        <f>G8005*结论【关键目标】!C$27*0.7735*0.001</f>
        <v>23.520588</v>
      </c>
      <c r="L8005" s="5">
        <v>-1087.1297790000001</v>
      </c>
      <c r="M8005" s="5">
        <f>ABS(IF(L8005&lt;=0,L8005/耗电量关键数据!$B$6/1000,L8005/耗电量关键数据!$B$5/1000))</f>
        <v>0.43485191160000003</v>
      </c>
      <c r="N8005" s="5">
        <f>电气设备逐时使用率计算!H7981</f>
        <v>11.688450000000001</v>
      </c>
      <c r="O8005" s="5">
        <f>灯光逐时使用率计算!H7981</f>
        <v>9.9741440000000008</v>
      </c>
      <c r="P8005" s="19">
        <f t="shared" si="1127"/>
        <v>22.097445911600005</v>
      </c>
      <c r="Q8005" s="19">
        <f t="shared" si="1131"/>
        <v>22.097445911600005</v>
      </c>
      <c r="R8005" s="20">
        <f t="shared" si="1128"/>
        <v>1.4231420883999952</v>
      </c>
      <c r="S8005" s="20">
        <f t="shared" si="1132"/>
        <v>0</v>
      </c>
      <c r="T8005" s="20">
        <f>IF((T8004+R8005)&lt;0,0,IF((T8004+R8005)&gt;结论【关键目标】!C$28,结论【关键目标】!C$28,T8004+R8005))</f>
        <v>8.8815550883999919</v>
      </c>
      <c r="U8005" s="19">
        <f>IF((T8004+R8005)&lt;结论【关键目标】!$C$28,0,(发电量计算【计算逻辑页】!R8005+发电量计算【计算逻辑页】!T8004-结论【关键目标】!$C$28))</f>
        <v>0</v>
      </c>
      <c r="V8005" s="5">
        <f t="shared" si="1129"/>
        <v>0</v>
      </c>
      <c r="W8005" s="5">
        <f t="shared" si="1130"/>
        <v>27.109146644350883</v>
      </c>
      <c r="X8005" s="5">
        <f t="shared" si="1133"/>
        <v>0</v>
      </c>
    </row>
    <row r="8006" spans="1:24" x14ac:dyDescent="0.15">
      <c r="A8006" s="7">
        <v>8005</v>
      </c>
      <c r="B8006" s="7">
        <v>11</v>
      </c>
      <c r="C8006" s="7">
        <v>30</v>
      </c>
      <c r="D8006" s="7">
        <v>13</v>
      </c>
      <c r="E8006" s="7">
        <v>334</v>
      </c>
      <c r="F8006" s="7">
        <v>6</v>
      </c>
      <c r="G8006" s="7">
        <v>207</v>
      </c>
      <c r="H8006" s="7">
        <f t="shared" si="1125"/>
        <v>4</v>
      </c>
      <c r="I8006" s="16">
        <f t="shared" si="1126"/>
        <v>45260</v>
      </c>
      <c r="J8006" s="17">
        <v>1.2267999999999999</v>
      </c>
      <c r="K8006" s="18">
        <f>G8006*结论【关键目标】!C$27*0.7735*0.001</f>
        <v>19.213739999999998</v>
      </c>
      <c r="L8006" s="5">
        <v>-119.6240358</v>
      </c>
      <c r="M8006" s="5">
        <f>ABS(IF(L8006&lt;=0,L8006/耗电量关键数据!$B$6/1000,L8006/耗电量关键数据!$B$5/1000))</f>
        <v>4.7849614319999997E-2</v>
      </c>
      <c r="N8006" s="5">
        <f>电气设备逐时使用率计算!H7982</f>
        <v>11.688450000000001</v>
      </c>
      <c r="O8006" s="5">
        <f>灯光逐时使用率计算!H7982</f>
        <v>9.9741440000000008</v>
      </c>
      <c r="P8006" s="19">
        <f t="shared" si="1127"/>
        <v>21.710443614320003</v>
      </c>
      <c r="Q8006" s="19">
        <f t="shared" si="1131"/>
        <v>21.710443614320003</v>
      </c>
      <c r="R8006" s="20">
        <f t="shared" si="1128"/>
        <v>-2.4967036143200048</v>
      </c>
      <c r="S8006" s="20">
        <f t="shared" si="1132"/>
        <v>2.4967036143200048</v>
      </c>
      <c r="T8006" s="20">
        <f>IF((T8005+R8006)&lt;0,0,IF((T8005+R8006)&gt;结论【关键目标】!C$28,结论【关键目标】!C$28,T8005+R8006))</f>
        <v>6.3848514740799871</v>
      </c>
      <c r="U8006" s="19">
        <f>IF((T8005+R8006)&lt;结论【关键目标】!$C$28,0,(发电量计算【计算逻辑页】!R8006+发电量计算【计算逻辑页】!T8005-结论【关键目标】!$C$28))</f>
        <v>0</v>
      </c>
      <c r="V8006" s="5">
        <f t="shared" si="1129"/>
        <v>0</v>
      </c>
      <c r="W8006" s="5">
        <f t="shared" si="1130"/>
        <v>23.571416231999994</v>
      </c>
      <c r="X8006" s="5">
        <f t="shared" si="1133"/>
        <v>2.1891097290357799</v>
      </c>
    </row>
    <row r="8007" spans="1:24" x14ac:dyDescent="0.15">
      <c r="A8007" s="7">
        <v>8006</v>
      </c>
      <c r="B8007" s="7">
        <v>11</v>
      </c>
      <c r="C8007" s="7">
        <v>30</v>
      </c>
      <c r="D8007" s="7">
        <v>14</v>
      </c>
      <c r="E8007" s="7">
        <v>334</v>
      </c>
      <c r="F8007" s="7">
        <v>7</v>
      </c>
      <c r="G8007" s="7">
        <v>185.6</v>
      </c>
      <c r="H8007" s="7">
        <f t="shared" si="1125"/>
        <v>4</v>
      </c>
      <c r="I8007" s="16">
        <f t="shared" si="1126"/>
        <v>45260</v>
      </c>
      <c r="J8007" s="17">
        <v>1.2267999999999999</v>
      </c>
      <c r="K8007" s="18">
        <f>G8007*结论【关键目标】!C$27*0.7735*0.001</f>
        <v>17.227392000000002</v>
      </c>
      <c r="L8007" s="5">
        <v>0</v>
      </c>
      <c r="M8007" s="5">
        <f>ABS(IF(L8007&lt;=0,L8007/耗电量关键数据!$B$6/1000,L8007/耗电量关键数据!$B$5/1000))</f>
        <v>0</v>
      </c>
      <c r="N8007" s="5">
        <f>电气设备逐时使用率计算!H7983</f>
        <v>22.208055000000002</v>
      </c>
      <c r="O8007" s="5">
        <f>灯光逐时使用率计算!H7983</f>
        <v>11.844296</v>
      </c>
      <c r="P8007" s="19">
        <f t="shared" si="1127"/>
        <v>34.052351000000002</v>
      </c>
      <c r="Q8007" s="19">
        <f t="shared" si="1131"/>
        <v>34.052351000000002</v>
      </c>
      <c r="R8007" s="20">
        <f t="shared" si="1128"/>
        <v>-16.824959</v>
      </c>
      <c r="S8007" s="20">
        <f t="shared" si="1132"/>
        <v>16.824959</v>
      </c>
      <c r="T8007" s="20">
        <f>IF((T8006+R8007)&lt;0,0,IF((T8006+R8007)&gt;结论【关键目标】!C$28,结论【关键目标】!C$28,T8006+R8007))</f>
        <v>0</v>
      </c>
      <c r="U8007" s="19">
        <f>IF((T8006+R8007)&lt;结论【关键目标】!$C$28,0,(发电量计算【计算逻辑页】!R8007+发电量计算【计算逻辑页】!T8006-结论【关键目标】!$C$28))</f>
        <v>0</v>
      </c>
      <c r="V8007" s="5">
        <f t="shared" si="1129"/>
        <v>0</v>
      </c>
      <c r="W8007" s="5">
        <f t="shared" si="1130"/>
        <v>21.1345645056</v>
      </c>
      <c r="X8007" s="5">
        <f t="shared" si="1133"/>
        <v>0</v>
      </c>
    </row>
    <row r="8008" spans="1:24" x14ac:dyDescent="0.15">
      <c r="A8008" s="7">
        <v>8007</v>
      </c>
      <c r="B8008" s="7">
        <v>11</v>
      </c>
      <c r="C8008" s="7">
        <v>30</v>
      </c>
      <c r="D8008" s="7">
        <v>15</v>
      </c>
      <c r="E8008" s="7">
        <v>334</v>
      </c>
      <c r="F8008" s="7">
        <v>6.7</v>
      </c>
      <c r="G8008" s="7">
        <v>82.4</v>
      </c>
      <c r="H8008" s="7">
        <f t="shared" si="1125"/>
        <v>4</v>
      </c>
      <c r="I8008" s="16">
        <f t="shared" si="1126"/>
        <v>45260</v>
      </c>
      <c r="J8008" s="17">
        <v>1.2267999999999999</v>
      </c>
      <c r="K8008" s="18">
        <f>G8008*结论【关键目标】!C$27*0.7735*0.001</f>
        <v>7.6483679999999996</v>
      </c>
      <c r="L8008" s="5">
        <v>0</v>
      </c>
      <c r="M8008" s="5">
        <f>ABS(IF(L8008&lt;=0,L8008/耗电量关键数据!$B$6/1000,L8008/耗电量关键数据!$B$5/1000))</f>
        <v>0</v>
      </c>
      <c r="N8008" s="5">
        <f>电气设备逐时使用率计算!H7984</f>
        <v>22.208055000000002</v>
      </c>
      <c r="O8008" s="5">
        <f>灯光逐时使用率计算!H7984</f>
        <v>11.844296</v>
      </c>
      <c r="P8008" s="19">
        <f t="shared" si="1127"/>
        <v>34.052351000000002</v>
      </c>
      <c r="Q8008" s="19">
        <f t="shared" si="1131"/>
        <v>34.052351000000002</v>
      </c>
      <c r="R8008" s="20">
        <f t="shared" si="1128"/>
        <v>-26.403983000000004</v>
      </c>
      <c r="S8008" s="20">
        <f t="shared" si="1132"/>
        <v>26.403983000000004</v>
      </c>
      <c r="T8008" s="20">
        <f>IF((T8007+R8008)&lt;0,0,IF((T8007+R8008)&gt;结论【关键目标】!C$28,结论【关键目标】!C$28,T8007+R8008))</f>
        <v>0</v>
      </c>
      <c r="U8008" s="19">
        <f>IF((T8007+R8008)&lt;结论【关键目标】!$C$28,0,(发电量计算【计算逻辑页】!R8008+发电量计算【计算逻辑页】!T8007-结论【关键目标】!$C$28))</f>
        <v>0</v>
      </c>
      <c r="V8008" s="5">
        <f t="shared" si="1129"/>
        <v>0</v>
      </c>
      <c r="W8008" s="5">
        <f t="shared" si="1130"/>
        <v>9.3830178623999991</v>
      </c>
      <c r="X8008" s="5">
        <f t="shared" si="1133"/>
        <v>0</v>
      </c>
    </row>
    <row r="8009" spans="1:24" x14ac:dyDescent="0.15">
      <c r="A8009" s="7">
        <v>8008</v>
      </c>
      <c r="B8009" s="7">
        <v>11</v>
      </c>
      <c r="C8009" s="7">
        <v>30</v>
      </c>
      <c r="D8009" s="7">
        <v>16</v>
      </c>
      <c r="E8009" s="7">
        <v>334</v>
      </c>
      <c r="F8009" s="7">
        <v>7</v>
      </c>
      <c r="G8009" s="7">
        <v>2.5</v>
      </c>
      <c r="H8009" s="7">
        <f t="shared" si="1125"/>
        <v>4</v>
      </c>
      <c r="I8009" s="16">
        <f t="shared" si="1126"/>
        <v>45260</v>
      </c>
      <c r="J8009" s="17">
        <v>0.70809999999999995</v>
      </c>
      <c r="K8009" s="18">
        <f>G8009*结论【关键目标】!C$27*0.7735*0.001</f>
        <v>0.23204999999999998</v>
      </c>
      <c r="L8009" s="5">
        <v>-1174.578536</v>
      </c>
      <c r="M8009" s="5">
        <f>ABS(IF(L8009&lt;=0,L8009/耗电量关键数据!$B$6/1000,L8009/耗电量关键数据!$B$5/1000))</f>
        <v>0.46983141439999998</v>
      </c>
      <c r="N8009" s="5">
        <f>电气设备逐时使用率计算!H7985</f>
        <v>22.208055000000002</v>
      </c>
      <c r="O8009" s="5">
        <f>灯光逐时使用率计算!H7985</f>
        <v>11.844296</v>
      </c>
      <c r="P8009" s="19">
        <f t="shared" si="1127"/>
        <v>34.522182414400007</v>
      </c>
      <c r="Q8009" s="19">
        <f t="shared" si="1131"/>
        <v>0</v>
      </c>
      <c r="R8009" s="20">
        <f t="shared" si="1128"/>
        <v>0.23204999999999998</v>
      </c>
      <c r="S8009" s="20">
        <f t="shared" si="1132"/>
        <v>0</v>
      </c>
      <c r="T8009" s="20">
        <f>IF((T8008+R8009)&lt;0,0,IF((T8008+R8009)&gt;结论【关键目标】!C$28,结论【关键目标】!C$28,T8008+R8009))</f>
        <v>0.23204999999999998</v>
      </c>
      <c r="U8009" s="19">
        <f>IF((T8008+R8009)&lt;结论【关键目标】!$C$28,0,(发电量计算【计算逻辑页】!R8009+发电量计算【计算逻辑页】!T8008-结论【关键目标】!$C$28))</f>
        <v>0</v>
      </c>
      <c r="V8009" s="5">
        <f t="shared" si="1129"/>
        <v>0</v>
      </c>
      <c r="W8009" s="5">
        <f t="shared" si="1130"/>
        <v>0.16431460499999997</v>
      </c>
      <c r="X8009" s="5">
        <f t="shared" si="1133"/>
        <v>0</v>
      </c>
    </row>
    <row r="8010" spans="1:24" x14ac:dyDescent="0.15">
      <c r="A8010" s="7">
        <v>8009</v>
      </c>
      <c r="B8010" s="7">
        <v>11</v>
      </c>
      <c r="C8010" s="7">
        <v>30</v>
      </c>
      <c r="D8010" s="7">
        <v>17</v>
      </c>
      <c r="E8010" s="7">
        <v>334</v>
      </c>
      <c r="F8010" s="7">
        <v>7</v>
      </c>
      <c r="G8010" s="7">
        <v>0</v>
      </c>
      <c r="H8010" s="7">
        <f t="shared" si="1125"/>
        <v>4</v>
      </c>
      <c r="I8010" s="16">
        <f t="shared" si="1126"/>
        <v>45260</v>
      </c>
      <c r="J8010" s="17">
        <v>0.70809999999999995</v>
      </c>
      <c r="K8010" s="18">
        <f>G8010*结论【关键目标】!C$27*0.7735*0.001</f>
        <v>0</v>
      </c>
      <c r="L8010" s="5">
        <v>-7014.1952039999996</v>
      </c>
      <c r="M8010" s="5">
        <f>ABS(IF(L8010&lt;=0,L8010/耗电量关键数据!$B$6/1000,L8010/耗电量关键数据!$B$5/1000))</f>
        <v>2.8056780816</v>
      </c>
      <c r="N8010" s="5">
        <f>电气设备逐时使用率计算!H7986</f>
        <v>22.208055000000002</v>
      </c>
      <c r="O8010" s="5">
        <f>灯光逐时使用率计算!H7986</f>
        <v>11.844296</v>
      </c>
      <c r="P8010" s="19">
        <f t="shared" si="1127"/>
        <v>36.858029081600002</v>
      </c>
      <c r="Q8010" s="19">
        <f t="shared" si="1131"/>
        <v>0</v>
      </c>
      <c r="R8010" s="20">
        <f t="shared" si="1128"/>
        <v>0</v>
      </c>
      <c r="S8010" s="20">
        <f t="shared" si="1132"/>
        <v>0</v>
      </c>
      <c r="T8010" s="20">
        <f>IF((T8009+R8010)&lt;0,0,IF((T8009+R8010)&gt;结论【关键目标】!C$28,结论【关键目标】!C$28,T8009+R8010))</f>
        <v>0.23204999999999998</v>
      </c>
      <c r="U8010" s="19">
        <f>IF((T8009+R8010)&lt;结论【关键目标】!$C$28,0,(发电量计算【计算逻辑页】!R8010+发电量计算【计算逻辑页】!T8009-结论【关键目标】!$C$28))</f>
        <v>0</v>
      </c>
      <c r="V8010" s="5">
        <f t="shared" si="1129"/>
        <v>0</v>
      </c>
      <c r="W8010" s="5">
        <f t="shared" si="1130"/>
        <v>0</v>
      </c>
      <c r="X8010" s="5">
        <f t="shared" si="1133"/>
        <v>0</v>
      </c>
    </row>
    <row r="8011" spans="1:24" x14ac:dyDescent="0.15">
      <c r="A8011" s="7">
        <v>8010</v>
      </c>
      <c r="B8011" s="7">
        <v>11</v>
      </c>
      <c r="C8011" s="7">
        <v>30</v>
      </c>
      <c r="D8011" s="7">
        <v>18</v>
      </c>
      <c r="E8011" s="7">
        <v>334</v>
      </c>
      <c r="F8011" s="7">
        <v>6.1</v>
      </c>
      <c r="G8011" s="7">
        <v>0</v>
      </c>
      <c r="H8011" s="7">
        <f t="shared" si="1125"/>
        <v>4</v>
      </c>
      <c r="I8011" s="16">
        <f t="shared" si="1126"/>
        <v>45260</v>
      </c>
      <c r="J8011" s="17">
        <v>0.70809999999999995</v>
      </c>
      <c r="K8011" s="18">
        <f>G8011*结论【关键目标】!C$27*0.7735*0.001</f>
        <v>0</v>
      </c>
      <c r="L8011" s="5">
        <v>-23698.87009</v>
      </c>
      <c r="M8011" s="5">
        <f>ABS(IF(L8011&lt;=0,L8011/耗电量关键数据!$B$6/1000,L8011/耗电量关键数据!$B$5/1000))</f>
        <v>9.4795480360000006</v>
      </c>
      <c r="N8011" s="5">
        <f>电气设备逐时使用率计算!H7987</f>
        <v>7.0130699999999999</v>
      </c>
      <c r="O8011" s="5">
        <f>灯光逐时使用率计算!H7987</f>
        <v>3.7403040000000001</v>
      </c>
      <c r="P8011" s="19">
        <f t="shared" si="1127"/>
        <v>20.232922035999998</v>
      </c>
      <c r="Q8011" s="19">
        <f t="shared" si="1131"/>
        <v>0</v>
      </c>
      <c r="R8011" s="20">
        <f t="shared" si="1128"/>
        <v>0</v>
      </c>
      <c r="S8011" s="20">
        <f t="shared" si="1132"/>
        <v>0</v>
      </c>
      <c r="T8011" s="20">
        <f>IF((T8010+R8011)&lt;0,0,IF((T8010+R8011)&gt;结论【关键目标】!C$28,结论【关键目标】!C$28,T8010+R8011))</f>
        <v>0.23204999999999998</v>
      </c>
      <c r="U8011" s="19">
        <f>IF((T8010+R8011)&lt;结论【关键目标】!$C$28,0,(发电量计算【计算逻辑页】!R8011+发电量计算【计算逻辑页】!T8010-结论【关键目标】!$C$28))</f>
        <v>0</v>
      </c>
      <c r="V8011" s="5">
        <f t="shared" si="1129"/>
        <v>0</v>
      </c>
      <c r="W8011" s="5">
        <f t="shared" si="1130"/>
        <v>0</v>
      </c>
      <c r="X8011" s="5">
        <f t="shared" si="1133"/>
        <v>0</v>
      </c>
    </row>
    <row r="8012" spans="1:24" x14ac:dyDescent="0.15">
      <c r="A8012" s="7">
        <v>8011</v>
      </c>
      <c r="B8012" s="7">
        <v>11</v>
      </c>
      <c r="C8012" s="7">
        <v>30</v>
      </c>
      <c r="D8012" s="7">
        <v>19</v>
      </c>
      <c r="E8012" s="7">
        <v>334</v>
      </c>
      <c r="F8012" s="7">
        <v>5</v>
      </c>
      <c r="G8012" s="7">
        <v>0</v>
      </c>
      <c r="H8012" s="7">
        <f t="shared" si="1125"/>
        <v>4</v>
      </c>
      <c r="I8012" s="16">
        <f t="shared" si="1126"/>
        <v>45260</v>
      </c>
      <c r="J8012" s="17">
        <v>1.2267999999999999</v>
      </c>
      <c r="K8012" s="18">
        <f>G8012*结论【关键目标】!C$27*0.7735*0.001</f>
        <v>0</v>
      </c>
      <c r="L8012" s="5">
        <v>-14491.34251</v>
      </c>
      <c r="M8012" s="5">
        <f>ABS(IF(L8012&lt;=0,L8012/耗电量关键数据!$B$6/1000,L8012/耗电量关键数据!$B$5/1000))</f>
        <v>5.7965370040000002</v>
      </c>
      <c r="N8012" s="5">
        <f>电气设备逐时使用率计算!H7988</f>
        <v>7.0130699999999999</v>
      </c>
      <c r="O8012" s="5">
        <f>灯光逐时使用率计算!H7988</f>
        <v>3.7403040000000001</v>
      </c>
      <c r="P8012" s="19">
        <f t="shared" si="1127"/>
        <v>16.549911004000002</v>
      </c>
      <c r="Q8012" s="19">
        <f t="shared" si="1131"/>
        <v>16.549911004000002</v>
      </c>
      <c r="R8012" s="20">
        <f t="shared" si="1128"/>
        <v>-16.549911004000002</v>
      </c>
      <c r="S8012" s="20">
        <f t="shared" si="1132"/>
        <v>16.549911004000002</v>
      </c>
      <c r="T8012" s="20">
        <f>IF((T8011+R8012)&lt;0,0,IF((T8011+R8012)&gt;结论【关键目标】!C$28,结论【关键目标】!C$28,T8011+R8012))</f>
        <v>0</v>
      </c>
      <c r="U8012" s="19">
        <f>IF((T8011+R8012)&lt;结论【关键目标】!$C$28,0,(发电量计算【计算逻辑页】!R8012+发电量计算【计算逻辑页】!T8011-结论【关键目标】!$C$28))</f>
        <v>0</v>
      </c>
      <c r="V8012" s="5">
        <f t="shared" si="1129"/>
        <v>0</v>
      </c>
      <c r="W8012" s="5">
        <f t="shared" si="1130"/>
        <v>0</v>
      </c>
      <c r="X8012" s="5">
        <f t="shared" si="1133"/>
        <v>0</v>
      </c>
    </row>
    <row r="8013" spans="1:24" x14ac:dyDescent="0.15">
      <c r="A8013" s="7">
        <v>8012</v>
      </c>
      <c r="B8013" s="7">
        <v>11</v>
      </c>
      <c r="C8013" s="7">
        <v>30</v>
      </c>
      <c r="D8013" s="7">
        <v>20</v>
      </c>
      <c r="E8013" s="7">
        <v>334</v>
      </c>
      <c r="F8013" s="7">
        <v>5</v>
      </c>
      <c r="G8013" s="7">
        <v>0</v>
      </c>
      <c r="H8013" s="7">
        <f t="shared" si="1125"/>
        <v>4</v>
      </c>
      <c r="I8013" s="16">
        <f t="shared" si="1126"/>
        <v>45260</v>
      </c>
      <c r="J8013" s="17">
        <v>1.2267999999999999</v>
      </c>
      <c r="K8013" s="18">
        <f>G8013*结论【关键目标】!C$27*0.7735*0.001</f>
        <v>0</v>
      </c>
      <c r="L8013" s="5">
        <v>-24209.442129999999</v>
      </c>
      <c r="M8013" s="5">
        <f>ABS(IF(L8013&lt;=0,L8013/耗电量关键数据!$B$6/1000,L8013/耗电量关键数据!$B$5/1000))</f>
        <v>9.6837768519999994</v>
      </c>
      <c r="N8013" s="5">
        <f>电气设备逐时使用率计算!H7989</f>
        <v>1.1688450000000001</v>
      </c>
      <c r="O8013" s="5">
        <f>灯光逐时使用率计算!H7989</f>
        <v>0.37403039999999999</v>
      </c>
      <c r="P8013" s="19">
        <f t="shared" si="1127"/>
        <v>11.226652251999999</v>
      </c>
      <c r="Q8013" s="19">
        <f t="shared" si="1131"/>
        <v>11.226652251999999</v>
      </c>
      <c r="R8013" s="20">
        <f t="shared" si="1128"/>
        <v>-11.226652251999999</v>
      </c>
      <c r="S8013" s="20">
        <f t="shared" si="1132"/>
        <v>11.226652251999999</v>
      </c>
      <c r="T8013" s="20">
        <f>IF((T8012+R8013)&lt;0,0,IF((T8012+R8013)&gt;结论【关键目标】!C$28,结论【关键目标】!C$28,T8012+R8013))</f>
        <v>0</v>
      </c>
      <c r="U8013" s="19">
        <f>IF((T8012+R8013)&lt;结论【关键目标】!$C$28,0,(发电量计算【计算逻辑页】!R8013+发电量计算【计算逻辑页】!T8012-结论【关键目标】!$C$28))</f>
        <v>0</v>
      </c>
      <c r="V8013" s="5">
        <f t="shared" si="1129"/>
        <v>0</v>
      </c>
      <c r="W8013" s="5">
        <f t="shared" si="1130"/>
        <v>0</v>
      </c>
      <c r="X8013" s="5">
        <f t="shared" si="1133"/>
        <v>0</v>
      </c>
    </row>
    <row r="8014" spans="1:24" x14ac:dyDescent="0.15">
      <c r="A8014" s="7">
        <v>8013</v>
      </c>
      <c r="B8014" s="7">
        <v>11</v>
      </c>
      <c r="C8014" s="7">
        <v>30</v>
      </c>
      <c r="D8014" s="7">
        <v>21</v>
      </c>
      <c r="E8014" s="7">
        <v>334</v>
      </c>
      <c r="F8014" s="7">
        <v>6.1</v>
      </c>
      <c r="G8014" s="7">
        <v>0</v>
      </c>
      <c r="H8014" s="7">
        <f t="shared" si="1125"/>
        <v>4</v>
      </c>
      <c r="I8014" s="16">
        <f t="shared" si="1126"/>
        <v>45260</v>
      </c>
      <c r="J8014" s="17">
        <v>1.2267999999999999</v>
      </c>
      <c r="K8014" s="18">
        <f>G8014*结论【关键目标】!C$27*0.7735*0.001</f>
        <v>0</v>
      </c>
      <c r="L8014" s="5">
        <v>-27580.525900000001</v>
      </c>
      <c r="M8014" s="5">
        <f>ABS(IF(L8014&lt;=0,L8014/耗电量关键数据!$B$6/1000,L8014/耗电量关键数据!$B$5/1000))</f>
        <v>11.032210360000001</v>
      </c>
      <c r="N8014" s="5">
        <f>电气设备逐时使用率计算!H7990</f>
        <v>1.1688450000000001</v>
      </c>
      <c r="O8014" s="5">
        <f>灯光逐时使用率计算!H7990</f>
        <v>0.37403039999999999</v>
      </c>
      <c r="P8014" s="19">
        <f t="shared" si="1127"/>
        <v>12.575085760000002</v>
      </c>
      <c r="Q8014" s="19">
        <f t="shared" si="1131"/>
        <v>12.575085760000002</v>
      </c>
      <c r="R8014" s="20">
        <f t="shared" si="1128"/>
        <v>-12.575085760000002</v>
      </c>
      <c r="S8014" s="20">
        <f t="shared" si="1132"/>
        <v>12.575085760000002</v>
      </c>
      <c r="T8014" s="20">
        <f>IF((T8013+R8014)&lt;0,0,IF((T8013+R8014)&gt;结论【关键目标】!C$28,结论【关键目标】!C$28,T8013+R8014))</f>
        <v>0</v>
      </c>
      <c r="U8014" s="19">
        <f>IF((T8013+R8014)&lt;结论【关键目标】!$C$28,0,(发电量计算【计算逻辑页】!R8014+发电量计算【计算逻辑页】!T8013-结论【关键目标】!$C$28))</f>
        <v>0</v>
      </c>
      <c r="V8014" s="5">
        <f t="shared" si="1129"/>
        <v>0</v>
      </c>
      <c r="W8014" s="5">
        <f t="shared" si="1130"/>
        <v>0</v>
      </c>
      <c r="X8014" s="5">
        <f t="shared" si="1133"/>
        <v>0</v>
      </c>
    </row>
    <row r="8015" spans="1:24" x14ac:dyDescent="0.15">
      <c r="A8015" s="7">
        <v>8014</v>
      </c>
      <c r="B8015" s="7">
        <v>11</v>
      </c>
      <c r="C8015" s="7">
        <v>30</v>
      </c>
      <c r="D8015" s="7">
        <v>22</v>
      </c>
      <c r="E8015" s="7">
        <v>334</v>
      </c>
      <c r="F8015" s="7">
        <v>5</v>
      </c>
      <c r="G8015" s="7">
        <v>0</v>
      </c>
      <c r="H8015" s="7">
        <f t="shared" si="1125"/>
        <v>4</v>
      </c>
      <c r="I8015" s="16">
        <f t="shared" si="1126"/>
        <v>45260</v>
      </c>
      <c r="J8015" s="17">
        <v>0.70809999999999995</v>
      </c>
      <c r="K8015" s="18">
        <f>G8015*结论【关键目标】!C$27*0.7735*0.001</f>
        <v>0</v>
      </c>
      <c r="L8015" s="5">
        <v>-28783.403350000001</v>
      </c>
      <c r="M8015" s="5">
        <f>ABS(IF(L8015&lt;=0,L8015/耗电量关键数据!$B$6/1000,L8015/耗电量关键数据!$B$5/1000))</f>
        <v>11.513361339999999</v>
      </c>
      <c r="N8015" s="5">
        <f>电气设备逐时使用率计算!H7991</f>
        <v>1.1688450000000001</v>
      </c>
      <c r="O8015" s="5">
        <f>灯光逐时使用率计算!H7991</f>
        <v>0.37403039999999999</v>
      </c>
      <c r="P8015" s="19">
        <f t="shared" si="1127"/>
        <v>13.056236740000001</v>
      </c>
      <c r="Q8015" s="19">
        <f t="shared" si="1131"/>
        <v>0</v>
      </c>
      <c r="R8015" s="20">
        <f t="shared" si="1128"/>
        <v>0</v>
      </c>
      <c r="S8015" s="20">
        <f t="shared" si="1132"/>
        <v>0</v>
      </c>
      <c r="T8015" s="20">
        <f>IF((T8014+R8015)&lt;0,0,IF((T8014+R8015)&gt;结论【关键目标】!C$28,结论【关键目标】!C$28,T8014+R8015))</f>
        <v>0</v>
      </c>
      <c r="U8015" s="19">
        <f>IF((T8014+R8015)&lt;结论【关键目标】!$C$28,0,(发电量计算【计算逻辑页】!R8015+发电量计算【计算逻辑页】!T8014-结论【关键目标】!$C$28))</f>
        <v>0</v>
      </c>
      <c r="V8015" s="5">
        <f t="shared" si="1129"/>
        <v>0</v>
      </c>
      <c r="W8015" s="5">
        <f t="shared" si="1130"/>
        <v>0</v>
      </c>
      <c r="X8015" s="5">
        <f t="shared" si="1133"/>
        <v>0</v>
      </c>
    </row>
    <row r="8016" spans="1:24" x14ac:dyDescent="0.15">
      <c r="A8016" s="7">
        <v>8015</v>
      </c>
      <c r="B8016" s="7">
        <v>11</v>
      </c>
      <c r="C8016" s="7">
        <v>30</v>
      </c>
      <c r="D8016" s="7">
        <v>23</v>
      </c>
      <c r="E8016" s="7">
        <v>334</v>
      </c>
      <c r="F8016" s="7">
        <v>5</v>
      </c>
      <c r="G8016" s="7">
        <v>0</v>
      </c>
      <c r="H8016" s="7">
        <f t="shared" si="1125"/>
        <v>4</v>
      </c>
      <c r="I8016" s="16">
        <f t="shared" si="1126"/>
        <v>45260</v>
      </c>
      <c r="J8016" s="17">
        <v>0.70809999999999995</v>
      </c>
      <c r="K8016" s="18">
        <f>G8016*结论【关键目标】!C$27*0.7735*0.001</f>
        <v>0</v>
      </c>
      <c r="L8016" s="5">
        <v>-29752.344639999999</v>
      </c>
      <c r="M8016" s="5">
        <f>ABS(IF(L8016&lt;=0,L8016/耗电量关键数据!$B$6/1000,L8016/耗电量关键数据!$B$5/1000))</f>
        <v>11.900937856000001</v>
      </c>
      <c r="N8016" s="5">
        <f>电气设备逐时使用率计算!H7992</f>
        <v>1.1688450000000001</v>
      </c>
      <c r="O8016" s="5">
        <f>灯光逐时使用率计算!H7992</f>
        <v>0.37403039999999999</v>
      </c>
      <c r="P8016" s="19">
        <f t="shared" si="1127"/>
        <v>13.443813256</v>
      </c>
      <c r="Q8016" s="19">
        <f t="shared" si="1131"/>
        <v>0</v>
      </c>
      <c r="R8016" s="20">
        <f t="shared" si="1128"/>
        <v>0</v>
      </c>
      <c r="S8016" s="20">
        <f t="shared" si="1132"/>
        <v>0</v>
      </c>
      <c r="T8016" s="20">
        <f>IF((T8015+R8016)&lt;0,0,IF((T8015+R8016)&gt;结论【关键目标】!C$28,结论【关键目标】!C$28,T8015+R8016))</f>
        <v>0</v>
      </c>
      <c r="U8016" s="19">
        <f>IF((T8015+R8016)&lt;结论【关键目标】!$C$28,0,(发电量计算【计算逻辑页】!R8016+发电量计算【计算逻辑页】!T8015-结论【关键目标】!$C$28))</f>
        <v>0</v>
      </c>
      <c r="V8016" s="5">
        <f t="shared" si="1129"/>
        <v>0</v>
      </c>
      <c r="W8016" s="5">
        <f t="shared" si="1130"/>
        <v>0</v>
      </c>
      <c r="X8016" s="5">
        <f t="shared" si="1133"/>
        <v>0</v>
      </c>
    </row>
    <row r="8017" spans="1:24" x14ac:dyDescent="0.15">
      <c r="A8017" s="7">
        <v>8016</v>
      </c>
      <c r="B8017" s="7">
        <v>11</v>
      </c>
      <c r="C8017" s="7">
        <v>30</v>
      </c>
      <c r="D8017" s="7">
        <v>24</v>
      </c>
      <c r="E8017" s="7">
        <v>334</v>
      </c>
      <c r="F8017" s="7">
        <v>5.3</v>
      </c>
      <c r="G8017" s="7">
        <v>0</v>
      </c>
      <c r="H8017" s="7">
        <f t="shared" si="1125"/>
        <v>4</v>
      </c>
      <c r="I8017" s="16">
        <f t="shared" si="1126"/>
        <v>45260</v>
      </c>
      <c r="J8017" s="17">
        <v>0.2407</v>
      </c>
      <c r="K8017" s="18">
        <f>G8017*结论【关键目标】!C$27*0.7735*0.001</f>
        <v>0</v>
      </c>
      <c r="L8017" s="5">
        <v>-31253.235769999999</v>
      </c>
      <c r="M8017" s="5">
        <f>ABS(IF(L8017&lt;=0,L8017/耗电量关键数据!$B$6/1000,L8017/耗电量关键数据!$B$5/1000))</f>
        <v>12.501294308</v>
      </c>
      <c r="N8017" s="5">
        <f>电气设备逐时使用率计算!H7993</f>
        <v>1.1688450000000001</v>
      </c>
      <c r="O8017" s="5">
        <f>灯光逐时使用率计算!H7993</f>
        <v>0.37403039999999999</v>
      </c>
      <c r="P8017" s="19">
        <f t="shared" si="1127"/>
        <v>14.044169708</v>
      </c>
      <c r="Q8017" s="19">
        <f t="shared" si="1131"/>
        <v>0</v>
      </c>
      <c r="R8017" s="20">
        <f t="shared" si="1128"/>
        <v>0</v>
      </c>
      <c r="S8017" s="20">
        <f t="shared" si="1132"/>
        <v>0</v>
      </c>
      <c r="T8017" s="20">
        <f>IF((T8016+R8017)&lt;0,0,IF((T8016+R8017)&gt;结论【关键目标】!C$28,结论【关键目标】!C$28,T8016+R8017))</f>
        <v>0</v>
      </c>
      <c r="U8017" s="19">
        <f>IF((T8016+R8017)&lt;结论【关键目标】!$C$28,0,(发电量计算【计算逻辑页】!R8017+发电量计算【计算逻辑页】!T8016-结论【关键目标】!$C$28))</f>
        <v>0</v>
      </c>
      <c r="V8017" s="5">
        <f t="shared" si="1129"/>
        <v>0</v>
      </c>
      <c r="W8017" s="5">
        <f t="shared" si="1130"/>
        <v>0</v>
      </c>
      <c r="X8017" s="5">
        <f t="shared" si="1133"/>
        <v>0</v>
      </c>
    </row>
    <row r="8018" spans="1:24" x14ac:dyDescent="0.15">
      <c r="A8018" s="7">
        <v>8017</v>
      </c>
      <c r="B8018" s="7">
        <v>12</v>
      </c>
      <c r="C8018" s="7">
        <v>1</v>
      </c>
      <c r="D8018" s="7">
        <v>1</v>
      </c>
      <c r="E8018" s="7">
        <v>335</v>
      </c>
      <c r="F8018" s="7">
        <v>-1</v>
      </c>
      <c r="G8018" s="7">
        <v>0</v>
      </c>
      <c r="H8018" s="7">
        <f t="shared" si="1125"/>
        <v>5</v>
      </c>
      <c r="I8018" s="16">
        <f t="shared" si="1126"/>
        <v>45261</v>
      </c>
      <c r="J8018" s="17">
        <v>0.2407</v>
      </c>
      <c r="K8018" s="18">
        <f>G8018*结论【关键目标】!C$27*0.7735*0.001</f>
        <v>0</v>
      </c>
      <c r="L8018" s="5">
        <v>-31873.303329999999</v>
      </c>
      <c r="M8018" s="5">
        <f>ABS(IF(L8018&lt;=0,L8018/耗电量关键数据!$B$6/1000,L8018/耗电量关键数据!$B$5/1000))</f>
        <v>12.749321331999999</v>
      </c>
      <c r="N8018" s="5">
        <f>电气设备逐时使用率计算!H7994</f>
        <v>1.1688450000000001</v>
      </c>
      <c r="O8018" s="5">
        <f>灯光逐时使用率计算!H7994</f>
        <v>0.37403039999999999</v>
      </c>
      <c r="P8018" s="19">
        <f t="shared" si="1127"/>
        <v>14.292196731999999</v>
      </c>
      <c r="Q8018" s="19">
        <f t="shared" si="1131"/>
        <v>0</v>
      </c>
      <c r="R8018" s="20">
        <f t="shared" si="1128"/>
        <v>0</v>
      </c>
      <c r="S8018" s="20">
        <f t="shared" si="1132"/>
        <v>0</v>
      </c>
      <c r="T8018" s="20">
        <f>IF((T8017+R8018)&lt;0,0,IF((T8017+R8018)&gt;结论【关键目标】!C$28,结论【关键目标】!C$28,T8017+R8018))</f>
        <v>0</v>
      </c>
      <c r="U8018" s="19">
        <f>IF((T8017+R8018)&lt;结论【关键目标】!$C$28,0,(发电量计算【计算逻辑页】!R8018+发电量计算【计算逻辑页】!T8017-结论【关键目标】!$C$28))</f>
        <v>0</v>
      </c>
      <c r="V8018" s="5">
        <f t="shared" si="1129"/>
        <v>0</v>
      </c>
      <c r="W8018" s="5">
        <f t="shared" si="1130"/>
        <v>0</v>
      </c>
      <c r="X8018" s="5">
        <f t="shared" si="1133"/>
        <v>0</v>
      </c>
    </row>
    <row r="8019" spans="1:24" x14ac:dyDescent="0.15">
      <c r="A8019" s="7">
        <v>8018</v>
      </c>
      <c r="B8019" s="7">
        <v>12</v>
      </c>
      <c r="C8019" s="7">
        <v>1</v>
      </c>
      <c r="D8019" s="7">
        <v>2</v>
      </c>
      <c r="E8019" s="7">
        <v>335</v>
      </c>
      <c r="F8019" s="7">
        <v>-2</v>
      </c>
      <c r="G8019" s="7">
        <v>0</v>
      </c>
      <c r="H8019" s="7">
        <f t="shared" si="1125"/>
        <v>5</v>
      </c>
      <c r="I8019" s="16">
        <f t="shared" si="1126"/>
        <v>45261</v>
      </c>
      <c r="J8019" s="17">
        <v>0.2407</v>
      </c>
      <c r="K8019" s="18">
        <f>G8019*结论【关键目标】!C$27*0.7735*0.001</f>
        <v>0</v>
      </c>
      <c r="L8019" s="5">
        <v>-32959.257599999997</v>
      </c>
      <c r="M8019" s="5">
        <f>ABS(IF(L8019&lt;=0,L8019/耗电量关键数据!$B$6/1000,L8019/耗电量关键数据!$B$5/1000))</f>
        <v>13.183703039999999</v>
      </c>
      <c r="N8019" s="5">
        <f>电气设备逐时使用率计算!H7995</f>
        <v>1.1688450000000001</v>
      </c>
      <c r="O8019" s="5">
        <f>灯光逐时使用率计算!H7995</f>
        <v>0.37403039999999999</v>
      </c>
      <c r="P8019" s="19">
        <f t="shared" si="1127"/>
        <v>14.726578439999999</v>
      </c>
      <c r="Q8019" s="19">
        <f t="shared" si="1131"/>
        <v>0</v>
      </c>
      <c r="R8019" s="20">
        <f t="shared" si="1128"/>
        <v>0</v>
      </c>
      <c r="S8019" s="20">
        <f t="shared" si="1132"/>
        <v>0</v>
      </c>
      <c r="T8019" s="20">
        <f>IF((T8018+R8019)&lt;0,0,IF((T8018+R8019)&gt;结论【关键目标】!C$28,结论【关键目标】!C$28,T8018+R8019))</f>
        <v>0</v>
      </c>
      <c r="U8019" s="19">
        <f>IF((T8018+R8019)&lt;结论【关键目标】!$C$28,0,(发电量计算【计算逻辑页】!R8019+发电量计算【计算逻辑页】!T8018-结论【关键目标】!$C$28))</f>
        <v>0</v>
      </c>
      <c r="V8019" s="5">
        <f t="shared" si="1129"/>
        <v>0</v>
      </c>
      <c r="W8019" s="5">
        <f t="shared" si="1130"/>
        <v>0</v>
      </c>
      <c r="X8019" s="5">
        <f t="shared" si="1133"/>
        <v>0</v>
      </c>
    </row>
    <row r="8020" spans="1:24" x14ac:dyDescent="0.15">
      <c r="A8020" s="7">
        <v>8019</v>
      </c>
      <c r="B8020" s="7">
        <v>12</v>
      </c>
      <c r="C8020" s="7">
        <v>1</v>
      </c>
      <c r="D8020" s="7">
        <v>3</v>
      </c>
      <c r="E8020" s="7">
        <v>335</v>
      </c>
      <c r="F8020" s="7">
        <v>-2.7</v>
      </c>
      <c r="G8020" s="7">
        <v>0</v>
      </c>
      <c r="H8020" s="7">
        <f t="shared" si="1125"/>
        <v>5</v>
      </c>
      <c r="I8020" s="16">
        <f t="shared" si="1126"/>
        <v>45261</v>
      </c>
      <c r="J8020" s="17">
        <v>0.2407</v>
      </c>
      <c r="K8020" s="18">
        <f>G8020*结论【关键目标】!C$27*0.7735*0.001</f>
        <v>0</v>
      </c>
      <c r="L8020" s="5">
        <v>-34175.135880000002</v>
      </c>
      <c r="M8020" s="5">
        <f>ABS(IF(L8020&lt;=0,L8020/耗电量关键数据!$B$6/1000,L8020/耗电量关键数据!$B$5/1000))</f>
        <v>13.670054352000001</v>
      </c>
      <c r="N8020" s="5">
        <f>电气设备逐时使用率计算!H7996</f>
        <v>1.1688450000000001</v>
      </c>
      <c r="O8020" s="5">
        <f>灯光逐时使用率计算!H7996</f>
        <v>0.37403039999999999</v>
      </c>
      <c r="P8020" s="19">
        <f t="shared" si="1127"/>
        <v>15.212929752000003</v>
      </c>
      <c r="Q8020" s="19">
        <f t="shared" si="1131"/>
        <v>0</v>
      </c>
      <c r="R8020" s="20">
        <f t="shared" si="1128"/>
        <v>0</v>
      </c>
      <c r="S8020" s="20">
        <f t="shared" si="1132"/>
        <v>0</v>
      </c>
      <c r="T8020" s="20">
        <f>IF((T8019+R8020)&lt;0,0,IF((T8019+R8020)&gt;结论【关键目标】!C$28,结论【关键目标】!C$28,T8019+R8020))</f>
        <v>0</v>
      </c>
      <c r="U8020" s="19">
        <f>IF((T8019+R8020)&lt;结论【关键目标】!$C$28,0,(发电量计算【计算逻辑页】!R8020+发电量计算【计算逻辑页】!T8019-结论【关键目标】!$C$28))</f>
        <v>0</v>
      </c>
      <c r="V8020" s="5">
        <f t="shared" si="1129"/>
        <v>0</v>
      </c>
      <c r="W8020" s="5">
        <f t="shared" si="1130"/>
        <v>0</v>
      </c>
      <c r="X8020" s="5">
        <f t="shared" si="1133"/>
        <v>0</v>
      </c>
    </row>
    <row r="8021" spans="1:24" x14ac:dyDescent="0.15">
      <c r="A8021" s="7">
        <v>8020</v>
      </c>
      <c r="B8021" s="7">
        <v>12</v>
      </c>
      <c r="C8021" s="7">
        <v>1</v>
      </c>
      <c r="D8021" s="7">
        <v>4</v>
      </c>
      <c r="E8021" s="7">
        <v>335</v>
      </c>
      <c r="F8021" s="7">
        <v>-3</v>
      </c>
      <c r="G8021" s="7">
        <v>0</v>
      </c>
      <c r="H8021" s="7">
        <f t="shared" si="1125"/>
        <v>5</v>
      </c>
      <c r="I8021" s="16">
        <f t="shared" si="1126"/>
        <v>45261</v>
      </c>
      <c r="J8021" s="17">
        <v>0.2407</v>
      </c>
      <c r="K8021" s="18">
        <f>G8021*结论【关键目标】!C$27*0.7735*0.001</f>
        <v>0</v>
      </c>
      <c r="L8021" s="5">
        <v>-35141.830829999999</v>
      </c>
      <c r="M8021" s="5">
        <f>ABS(IF(L8021&lt;=0,L8021/耗电量关键数据!$B$6/1000,L8021/耗电量关键数据!$B$5/1000))</f>
        <v>14.056732331999999</v>
      </c>
      <c r="N8021" s="5">
        <f>电气设备逐时使用率计算!H7997</f>
        <v>1.1688450000000001</v>
      </c>
      <c r="O8021" s="5">
        <f>灯光逐时使用率计算!H7997</f>
        <v>0.37403039999999999</v>
      </c>
      <c r="P8021" s="19">
        <f t="shared" si="1127"/>
        <v>15.599607732000001</v>
      </c>
      <c r="Q8021" s="19">
        <f t="shared" si="1131"/>
        <v>0</v>
      </c>
      <c r="R8021" s="20">
        <f t="shared" si="1128"/>
        <v>0</v>
      </c>
      <c r="S8021" s="20">
        <f t="shared" si="1132"/>
        <v>0</v>
      </c>
      <c r="T8021" s="20">
        <f>IF((T8020+R8021)&lt;0,0,IF((T8020+R8021)&gt;结论【关键目标】!C$28,结论【关键目标】!C$28,T8020+R8021))</f>
        <v>0</v>
      </c>
      <c r="U8021" s="19">
        <f>IF((T8020+R8021)&lt;结论【关键目标】!$C$28,0,(发电量计算【计算逻辑页】!R8021+发电量计算【计算逻辑页】!T8020-结论【关键目标】!$C$28))</f>
        <v>0</v>
      </c>
      <c r="V8021" s="5">
        <f t="shared" si="1129"/>
        <v>0</v>
      </c>
      <c r="W8021" s="5">
        <f t="shared" si="1130"/>
        <v>0</v>
      </c>
      <c r="X8021" s="5">
        <f t="shared" si="1133"/>
        <v>0</v>
      </c>
    </row>
    <row r="8022" spans="1:24" x14ac:dyDescent="0.15">
      <c r="A8022" s="7">
        <v>8021</v>
      </c>
      <c r="B8022" s="7">
        <v>12</v>
      </c>
      <c r="C8022" s="7">
        <v>1</v>
      </c>
      <c r="D8022" s="7">
        <v>5</v>
      </c>
      <c r="E8022" s="7">
        <v>335</v>
      </c>
      <c r="F8022" s="7">
        <v>-4</v>
      </c>
      <c r="G8022" s="7">
        <v>0</v>
      </c>
      <c r="H8022" s="7">
        <f t="shared" si="1125"/>
        <v>5</v>
      </c>
      <c r="I8022" s="16">
        <f t="shared" si="1126"/>
        <v>45261</v>
      </c>
      <c r="J8022" s="17">
        <v>0.2407</v>
      </c>
      <c r="K8022" s="18">
        <f>G8022*结论【关键目标】!C$27*0.7735*0.001</f>
        <v>0</v>
      </c>
      <c r="L8022" s="5">
        <v>-36270.865640000004</v>
      </c>
      <c r="M8022" s="5">
        <f>ABS(IF(L8022&lt;=0,L8022/耗电量关键数据!$B$6/1000,L8022/耗电量关键数据!$B$5/1000))</f>
        <v>14.508346256000001</v>
      </c>
      <c r="N8022" s="5">
        <f>电气设备逐时使用率计算!H7998</f>
        <v>1.1688450000000001</v>
      </c>
      <c r="O8022" s="5">
        <f>灯光逐时使用率计算!H7998</f>
        <v>0.37403039999999999</v>
      </c>
      <c r="P8022" s="19">
        <f t="shared" si="1127"/>
        <v>16.051221655999999</v>
      </c>
      <c r="Q8022" s="19">
        <f t="shared" si="1131"/>
        <v>0</v>
      </c>
      <c r="R8022" s="20">
        <f t="shared" si="1128"/>
        <v>0</v>
      </c>
      <c r="S8022" s="20">
        <f t="shared" si="1132"/>
        <v>0</v>
      </c>
      <c r="T8022" s="20">
        <f>IF((T8021+R8022)&lt;0,0,IF((T8021+R8022)&gt;结论【关键目标】!C$28,结论【关键目标】!C$28,T8021+R8022))</f>
        <v>0</v>
      </c>
      <c r="U8022" s="19">
        <f>IF((T8021+R8022)&lt;结论【关键目标】!$C$28,0,(发电量计算【计算逻辑页】!R8022+发电量计算【计算逻辑页】!T8021-结论【关键目标】!$C$28))</f>
        <v>0</v>
      </c>
      <c r="V8022" s="5">
        <f t="shared" si="1129"/>
        <v>0</v>
      </c>
      <c r="W8022" s="5">
        <f t="shared" si="1130"/>
        <v>0</v>
      </c>
      <c r="X8022" s="5">
        <f t="shared" si="1133"/>
        <v>0</v>
      </c>
    </row>
    <row r="8023" spans="1:24" x14ac:dyDescent="0.15">
      <c r="A8023" s="7">
        <v>8022</v>
      </c>
      <c r="B8023" s="7">
        <v>12</v>
      </c>
      <c r="C8023" s="7">
        <v>1</v>
      </c>
      <c r="D8023" s="7">
        <v>6</v>
      </c>
      <c r="E8023" s="7">
        <v>335</v>
      </c>
      <c r="F8023" s="7">
        <v>-3</v>
      </c>
      <c r="G8023" s="7">
        <v>0</v>
      </c>
      <c r="H8023" s="7">
        <f t="shared" si="1125"/>
        <v>5</v>
      </c>
      <c r="I8023" s="16">
        <f t="shared" si="1126"/>
        <v>45261</v>
      </c>
      <c r="J8023" s="17">
        <v>0.2407</v>
      </c>
      <c r="K8023" s="18">
        <f>G8023*结论【关键目标】!C$27*0.7735*0.001</f>
        <v>0</v>
      </c>
      <c r="L8023" s="5">
        <v>-37170.678310000003</v>
      </c>
      <c r="M8023" s="5">
        <f>ABS(IF(L8023&lt;=0,L8023/耗电量关键数据!$B$6/1000,L8023/耗电量关键数据!$B$5/1000))</f>
        <v>14.868271324000002</v>
      </c>
      <c r="N8023" s="5">
        <f>电气设备逐时使用率计算!H7999</f>
        <v>1.1688450000000001</v>
      </c>
      <c r="O8023" s="5">
        <f>灯光逐时使用率计算!H7999</f>
        <v>0.37403039999999999</v>
      </c>
      <c r="P8023" s="19">
        <f t="shared" si="1127"/>
        <v>16.411146724000002</v>
      </c>
      <c r="Q8023" s="19">
        <f t="shared" si="1131"/>
        <v>0</v>
      </c>
      <c r="R8023" s="20">
        <f t="shared" si="1128"/>
        <v>0</v>
      </c>
      <c r="S8023" s="20">
        <f t="shared" si="1132"/>
        <v>0</v>
      </c>
      <c r="T8023" s="20">
        <f>IF((T8022+R8023)&lt;0,0,IF((T8022+R8023)&gt;结论【关键目标】!C$28,结论【关键目标】!C$28,T8022+R8023))</f>
        <v>0</v>
      </c>
      <c r="U8023" s="19">
        <f>IF((T8022+R8023)&lt;结论【关键目标】!$C$28,0,(发电量计算【计算逻辑页】!R8023+发电量计算【计算逻辑页】!T8022-结论【关键目标】!$C$28))</f>
        <v>0</v>
      </c>
      <c r="V8023" s="5">
        <f t="shared" si="1129"/>
        <v>0</v>
      </c>
      <c r="W8023" s="5">
        <f t="shared" si="1130"/>
        <v>0</v>
      </c>
      <c r="X8023" s="5">
        <f t="shared" si="1133"/>
        <v>0</v>
      </c>
    </row>
    <row r="8024" spans="1:24" x14ac:dyDescent="0.15">
      <c r="A8024" s="7">
        <v>8023</v>
      </c>
      <c r="B8024" s="7">
        <v>12</v>
      </c>
      <c r="C8024" s="7">
        <v>1</v>
      </c>
      <c r="D8024" s="7">
        <v>7</v>
      </c>
      <c r="E8024" s="7">
        <v>335</v>
      </c>
      <c r="F8024" s="7">
        <v>-3</v>
      </c>
      <c r="G8024" s="7">
        <v>0</v>
      </c>
      <c r="H8024" s="7">
        <f t="shared" si="1125"/>
        <v>5</v>
      </c>
      <c r="I8024" s="16">
        <f t="shared" si="1126"/>
        <v>45261</v>
      </c>
      <c r="J8024" s="17">
        <v>0.2407</v>
      </c>
      <c r="K8024" s="18">
        <f>G8024*结论【关键目标】!C$27*0.7735*0.001</f>
        <v>0</v>
      </c>
      <c r="L8024" s="5">
        <v>-32760.922999999999</v>
      </c>
      <c r="M8024" s="5">
        <f>ABS(IF(L8024&lt;=0,L8024/耗电量关键数据!$B$6/1000,L8024/耗电量关键数据!$B$5/1000))</f>
        <v>13.104369199999999</v>
      </c>
      <c r="N8024" s="5">
        <f>电气设备逐时使用率计算!H8000</f>
        <v>2.3376900000000003</v>
      </c>
      <c r="O8024" s="5">
        <f>灯光逐时使用率计算!H8000</f>
        <v>1.2467680000000001</v>
      </c>
      <c r="P8024" s="19">
        <f t="shared" si="1127"/>
        <v>16.688827199999999</v>
      </c>
      <c r="Q8024" s="19">
        <f t="shared" si="1131"/>
        <v>0</v>
      </c>
      <c r="R8024" s="20">
        <f t="shared" si="1128"/>
        <v>0</v>
      </c>
      <c r="S8024" s="20">
        <f t="shared" si="1132"/>
        <v>0</v>
      </c>
      <c r="T8024" s="20">
        <f>IF((T8023+R8024)&lt;0,0,IF((T8023+R8024)&gt;结论【关键目标】!C$28,结论【关键目标】!C$28,T8023+R8024))</f>
        <v>0</v>
      </c>
      <c r="U8024" s="19">
        <f>IF((T8023+R8024)&lt;结论【关键目标】!$C$28,0,(发电量计算【计算逻辑页】!R8024+发电量计算【计算逻辑页】!T8023-结论【关键目标】!$C$28))</f>
        <v>0</v>
      </c>
      <c r="V8024" s="5">
        <f t="shared" si="1129"/>
        <v>0</v>
      </c>
      <c r="W8024" s="5">
        <f t="shared" si="1130"/>
        <v>0</v>
      </c>
      <c r="X8024" s="5">
        <f t="shared" si="1133"/>
        <v>0</v>
      </c>
    </row>
    <row r="8025" spans="1:24" x14ac:dyDescent="0.15">
      <c r="A8025" s="7">
        <v>8024</v>
      </c>
      <c r="B8025" s="7">
        <v>12</v>
      </c>
      <c r="C8025" s="7">
        <v>1</v>
      </c>
      <c r="D8025" s="7">
        <v>8</v>
      </c>
      <c r="E8025" s="7">
        <v>335</v>
      </c>
      <c r="F8025" s="7">
        <v>-2.2999999999999998</v>
      </c>
      <c r="G8025" s="7">
        <v>62.3</v>
      </c>
      <c r="H8025" s="7">
        <f t="shared" si="1125"/>
        <v>5</v>
      </c>
      <c r="I8025" s="16">
        <f t="shared" si="1126"/>
        <v>45261</v>
      </c>
      <c r="J8025" s="17">
        <v>0.70809999999999995</v>
      </c>
      <c r="K8025" s="18">
        <f>G8025*结论【关键目标】!C$27*0.7735*0.001</f>
        <v>5.782686</v>
      </c>
      <c r="L8025" s="5">
        <v>-31316.619060000001</v>
      </c>
      <c r="M8025" s="5">
        <f>ABS(IF(L8025&lt;=0,L8025/耗电量关键数据!$B$6/1000,L8025/耗电量关键数据!$B$5/1000))</f>
        <v>12.526647624000001</v>
      </c>
      <c r="N8025" s="5">
        <f>电气设备逐时使用率计算!H8001</f>
        <v>11.688450000000001</v>
      </c>
      <c r="O8025" s="5">
        <f>灯光逐时使用率计算!H8001</f>
        <v>6.2338399999999998</v>
      </c>
      <c r="P8025" s="19">
        <f t="shared" si="1127"/>
        <v>30.448937624000003</v>
      </c>
      <c r="Q8025" s="19">
        <f t="shared" si="1131"/>
        <v>0</v>
      </c>
      <c r="R8025" s="20">
        <f t="shared" si="1128"/>
        <v>5.782686</v>
      </c>
      <c r="S8025" s="20">
        <f t="shared" si="1132"/>
        <v>0</v>
      </c>
      <c r="T8025" s="20">
        <f>IF((T8024+R8025)&lt;0,0,IF((T8024+R8025)&gt;结论【关键目标】!C$28,结论【关键目标】!C$28,T8024+R8025))</f>
        <v>5.782686</v>
      </c>
      <c r="U8025" s="19">
        <f>IF((T8024+R8025)&lt;结论【关键目标】!$C$28,0,(发电量计算【计算逻辑页】!R8025+发电量计算【计算逻辑页】!T8024-结论【关键目标】!$C$28))</f>
        <v>0</v>
      </c>
      <c r="V8025" s="5">
        <f t="shared" si="1129"/>
        <v>0</v>
      </c>
      <c r="W8025" s="5">
        <f t="shared" si="1130"/>
        <v>4.0947199565999997</v>
      </c>
      <c r="X8025" s="5">
        <f t="shared" si="1133"/>
        <v>0</v>
      </c>
    </row>
    <row r="8026" spans="1:24" x14ac:dyDescent="0.15">
      <c r="A8026" s="7">
        <v>8025</v>
      </c>
      <c r="B8026" s="7">
        <v>12</v>
      </c>
      <c r="C8026" s="7">
        <v>1</v>
      </c>
      <c r="D8026" s="7">
        <v>9</v>
      </c>
      <c r="E8026" s="7">
        <v>335</v>
      </c>
      <c r="F8026" s="7">
        <v>-1.5</v>
      </c>
      <c r="G8026" s="7">
        <v>135.5</v>
      </c>
      <c r="H8026" s="7">
        <f t="shared" si="1125"/>
        <v>5</v>
      </c>
      <c r="I8026" s="16">
        <f t="shared" si="1126"/>
        <v>45261</v>
      </c>
      <c r="J8026" s="17">
        <v>0.70809999999999995</v>
      </c>
      <c r="K8026" s="18">
        <f>G8026*结论【关键目标】!C$27*0.7735*0.001</f>
        <v>12.577109999999999</v>
      </c>
      <c r="L8026" s="5">
        <v>-11230.85658</v>
      </c>
      <c r="M8026" s="5">
        <f>ABS(IF(L8026&lt;=0,L8026/耗电量关键数据!$B$6/1000,L8026/耗电量关键数据!$B$5/1000))</f>
        <v>4.4923426319999997</v>
      </c>
      <c r="N8026" s="5">
        <f>电气设备逐时使用率计算!H8002</f>
        <v>22.208055000000002</v>
      </c>
      <c r="O8026" s="5">
        <f>灯光逐时使用率计算!H8002</f>
        <v>11.844296</v>
      </c>
      <c r="P8026" s="19">
        <f t="shared" si="1127"/>
        <v>38.544693632000005</v>
      </c>
      <c r="Q8026" s="19">
        <f t="shared" si="1131"/>
        <v>0</v>
      </c>
      <c r="R8026" s="20">
        <f t="shared" si="1128"/>
        <v>12.577109999999999</v>
      </c>
      <c r="S8026" s="20">
        <f t="shared" si="1132"/>
        <v>0</v>
      </c>
      <c r="T8026" s="20">
        <f>IF((T8025+R8026)&lt;0,0,IF((T8025+R8026)&gt;结论【关键目标】!C$28,结论【关键目标】!C$28,T8025+R8026))</f>
        <v>18.359795999999999</v>
      </c>
      <c r="U8026" s="19">
        <f>IF((T8025+R8026)&lt;结论【关键目标】!$C$28,0,(发电量计算【计算逻辑页】!R8026+发电量计算【计算逻辑页】!T8025-结论【关键目标】!$C$28))</f>
        <v>0</v>
      </c>
      <c r="V8026" s="5">
        <f t="shared" si="1129"/>
        <v>0</v>
      </c>
      <c r="W8026" s="5">
        <f t="shared" si="1130"/>
        <v>8.9058515909999993</v>
      </c>
      <c r="X8026" s="5">
        <f t="shared" si="1133"/>
        <v>0</v>
      </c>
    </row>
    <row r="8027" spans="1:24" x14ac:dyDescent="0.15">
      <c r="A8027" s="7">
        <v>8026</v>
      </c>
      <c r="B8027" s="7">
        <v>12</v>
      </c>
      <c r="C8027" s="7">
        <v>1</v>
      </c>
      <c r="D8027" s="7">
        <v>10</v>
      </c>
      <c r="E8027" s="7">
        <v>335</v>
      </c>
      <c r="F8027" s="7">
        <v>-0.5</v>
      </c>
      <c r="G8027" s="7">
        <v>254.2</v>
      </c>
      <c r="H8027" s="7">
        <f t="shared" si="1125"/>
        <v>5</v>
      </c>
      <c r="I8027" s="16">
        <f t="shared" si="1126"/>
        <v>45261</v>
      </c>
      <c r="J8027" s="17">
        <v>0.70809999999999995</v>
      </c>
      <c r="K8027" s="18">
        <f>G8027*结论【关键目标】!C$27*0.7735*0.001</f>
        <v>23.594843999999998</v>
      </c>
      <c r="L8027" s="5">
        <v>-4678.4479549999996</v>
      </c>
      <c r="M8027" s="5">
        <f>ABS(IF(L8027&lt;=0,L8027/耗电量关键数据!$B$6/1000,L8027/耗电量关键数据!$B$5/1000))</f>
        <v>1.8713791819999999</v>
      </c>
      <c r="N8027" s="5">
        <f>电气设备逐时使用率计算!H8003</f>
        <v>22.208055000000002</v>
      </c>
      <c r="O8027" s="5">
        <f>灯光逐时使用率计算!H8003</f>
        <v>11.844296</v>
      </c>
      <c r="P8027" s="19">
        <f t="shared" si="1127"/>
        <v>35.923730182</v>
      </c>
      <c r="Q8027" s="19">
        <f t="shared" si="1131"/>
        <v>0</v>
      </c>
      <c r="R8027" s="20">
        <f t="shared" si="1128"/>
        <v>23.594843999999998</v>
      </c>
      <c r="S8027" s="20">
        <f t="shared" si="1132"/>
        <v>0</v>
      </c>
      <c r="T8027" s="20">
        <f>IF((T8026+R8027)&lt;0,0,IF((T8026+R8027)&gt;结论【关键目标】!C$28,结论【关键目标】!C$28,T8026+R8027))</f>
        <v>22</v>
      </c>
      <c r="U8027" s="19">
        <f>IF((T8026+R8027)&lt;结论【关键目标】!$C$28,0,(发电量计算【计算逻辑页】!R8027+发电量计算【计算逻辑页】!T8026-结论【关键目标】!$C$28))</f>
        <v>19.954639999999998</v>
      </c>
      <c r="V8027" s="5">
        <f t="shared" si="1129"/>
        <v>6.9841239999999987</v>
      </c>
      <c r="W8027" s="5">
        <f t="shared" si="1130"/>
        <v>16.707509036399998</v>
      </c>
      <c r="X8027" s="5">
        <f t="shared" si="1133"/>
        <v>0</v>
      </c>
    </row>
    <row r="8028" spans="1:24" x14ac:dyDescent="0.15">
      <c r="A8028" s="7">
        <v>8027</v>
      </c>
      <c r="B8028" s="7">
        <v>12</v>
      </c>
      <c r="C8028" s="7">
        <v>1</v>
      </c>
      <c r="D8028" s="7">
        <v>11</v>
      </c>
      <c r="E8028" s="7">
        <v>335</v>
      </c>
      <c r="F8028" s="7">
        <v>1</v>
      </c>
      <c r="G8028" s="7">
        <v>352.5</v>
      </c>
      <c r="H8028" s="7">
        <f t="shared" si="1125"/>
        <v>5</v>
      </c>
      <c r="I8028" s="16">
        <f t="shared" si="1126"/>
        <v>45261</v>
      </c>
      <c r="J8028" s="17">
        <v>1.2267999999999999</v>
      </c>
      <c r="K8028" s="18">
        <f>G8028*结论【关键目标】!C$27*0.7735*0.001</f>
        <v>32.719050000000003</v>
      </c>
      <c r="L8028" s="5">
        <v>0</v>
      </c>
      <c r="M8028" s="5">
        <f>ABS(IF(L8028&lt;=0,L8028/耗电量关键数据!$B$6/1000,L8028/耗电量关键数据!$B$5/1000))</f>
        <v>0</v>
      </c>
      <c r="N8028" s="5">
        <f>电气设备逐时使用率计算!H8004</f>
        <v>22.208055000000002</v>
      </c>
      <c r="O8028" s="5">
        <f>灯光逐时使用率计算!H8004</f>
        <v>11.844296</v>
      </c>
      <c r="P8028" s="19">
        <f t="shared" si="1127"/>
        <v>34.052351000000002</v>
      </c>
      <c r="Q8028" s="19">
        <f t="shared" si="1131"/>
        <v>34.052351000000002</v>
      </c>
      <c r="R8028" s="20">
        <f t="shared" si="1128"/>
        <v>-1.3333009999999987</v>
      </c>
      <c r="S8028" s="20">
        <f t="shared" si="1132"/>
        <v>1.3333009999999987</v>
      </c>
      <c r="T8028" s="20">
        <f>IF((T8027+R8028)&lt;0,0,IF((T8027+R8028)&gt;结论【关键目标】!C$28,结论【关键目标】!C$28,T8027+R8028))</f>
        <v>20.666699000000001</v>
      </c>
      <c r="U8028" s="19">
        <f>IF((T8027+R8028)&lt;结论【关键目标】!$C$28,0,(发电量计算【计算逻辑页】!R8028+发电量计算【计算逻辑页】!T8027-结论【关键目标】!$C$28))</f>
        <v>0</v>
      </c>
      <c r="V8028" s="5">
        <f t="shared" si="1129"/>
        <v>0</v>
      </c>
      <c r="W8028" s="5">
        <f t="shared" si="1130"/>
        <v>40.139730540000002</v>
      </c>
      <c r="X8028" s="5">
        <f t="shared" si="1133"/>
        <v>1.1690383167999987</v>
      </c>
    </row>
    <row r="8029" spans="1:24" x14ac:dyDescent="0.15">
      <c r="A8029" s="7">
        <v>8028</v>
      </c>
      <c r="B8029" s="7">
        <v>12</v>
      </c>
      <c r="C8029" s="7">
        <v>1</v>
      </c>
      <c r="D8029" s="7">
        <v>12</v>
      </c>
      <c r="E8029" s="7">
        <v>335</v>
      </c>
      <c r="F8029" s="7">
        <v>2.7</v>
      </c>
      <c r="G8029" s="7">
        <v>400.9</v>
      </c>
      <c r="H8029" s="7">
        <f t="shared" si="1125"/>
        <v>5</v>
      </c>
      <c r="I8029" s="16">
        <f t="shared" si="1126"/>
        <v>45261</v>
      </c>
      <c r="J8029" s="17">
        <v>1.2267999999999999</v>
      </c>
      <c r="K8029" s="18">
        <f>G8029*结论【关键目标】!C$27*0.7735*0.001</f>
        <v>37.211538000000004</v>
      </c>
      <c r="L8029" s="5">
        <v>-1417.6215979999999</v>
      </c>
      <c r="M8029" s="5">
        <f>ABS(IF(L8029&lt;=0,L8029/耗电量关键数据!$B$6/1000,L8029/耗电量关键数据!$B$5/1000))</f>
        <v>0.56704863920000004</v>
      </c>
      <c r="N8029" s="5">
        <f>电气设备逐时使用率计算!H8005</f>
        <v>11.688450000000001</v>
      </c>
      <c r="O8029" s="5">
        <f>灯光逐时使用率计算!H8005</f>
        <v>9.9741440000000008</v>
      </c>
      <c r="P8029" s="19">
        <f t="shared" si="1127"/>
        <v>22.229642639200001</v>
      </c>
      <c r="Q8029" s="19">
        <f t="shared" si="1131"/>
        <v>22.229642639200001</v>
      </c>
      <c r="R8029" s="20">
        <f t="shared" si="1128"/>
        <v>14.981895360800003</v>
      </c>
      <c r="S8029" s="20">
        <f t="shared" si="1132"/>
        <v>0</v>
      </c>
      <c r="T8029" s="20">
        <f>IF((T8028+R8029)&lt;0,0,IF((T8028+R8029)&gt;结论【关键目标】!C$28,结论【关键目标】!C$28,T8028+R8029))</f>
        <v>22</v>
      </c>
      <c r="U8029" s="19">
        <f>IF((T8028+R8029)&lt;结论【关键目标】!$C$28,0,(发电量计算【计算逻辑页】!R8029+发电量计算【计算逻辑页】!T8028-结论【关键目标】!$C$28))</f>
        <v>13.648594360800004</v>
      </c>
      <c r="V8029" s="5">
        <f t="shared" si="1129"/>
        <v>4.7770080262800008</v>
      </c>
      <c r="W8029" s="5">
        <f t="shared" si="1130"/>
        <v>27.271325589770559</v>
      </c>
      <c r="X8029" s="5">
        <f t="shared" si="1133"/>
        <v>0</v>
      </c>
    </row>
    <row r="8030" spans="1:24" x14ac:dyDescent="0.15">
      <c r="A8030" s="7">
        <v>8029</v>
      </c>
      <c r="B8030" s="7">
        <v>12</v>
      </c>
      <c r="C8030" s="7">
        <v>1</v>
      </c>
      <c r="D8030" s="7">
        <v>13</v>
      </c>
      <c r="E8030" s="7">
        <v>335</v>
      </c>
      <c r="F8030" s="7">
        <v>5</v>
      </c>
      <c r="G8030" s="7">
        <v>433.3</v>
      </c>
      <c r="H8030" s="7">
        <f t="shared" si="1125"/>
        <v>5</v>
      </c>
      <c r="I8030" s="16">
        <f t="shared" si="1126"/>
        <v>45261</v>
      </c>
      <c r="J8030" s="17">
        <v>1.2267999999999999</v>
      </c>
      <c r="K8030" s="18">
        <f>G8030*结论【关键目标】!C$27*0.7735*0.001</f>
        <v>40.218905999999997</v>
      </c>
      <c r="L8030" s="5">
        <v>-682.36209059999999</v>
      </c>
      <c r="M8030" s="5">
        <f>ABS(IF(L8030&lt;=0,L8030/耗电量关键数据!$B$6/1000,L8030/耗电量关键数据!$B$5/1000))</f>
        <v>0.27294483623999999</v>
      </c>
      <c r="N8030" s="5">
        <f>电气设备逐时使用率计算!H8006</f>
        <v>11.688450000000001</v>
      </c>
      <c r="O8030" s="5">
        <f>灯光逐时使用率计算!H8006</f>
        <v>9.9741440000000008</v>
      </c>
      <c r="P8030" s="19">
        <f t="shared" si="1127"/>
        <v>21.935538836240003</v>
      </c>
      <c r="Q8030" s="19">
        <f t="shared" si="1131"/>
        <v>21.935538836240003</v>
      </c>
      <c r="R8030" s="20">
        <f t="shared" si="1128"/>
        <v>18.283367163759994</v>
      </c>
      <c r="S8030" s="20">
        <f t="shared" si="1132"/>
        <v>0</v>
      </c>
      <c r="T8030" s="20">
        <f>IF((T8029+R8030)&lt;0,0,IF((T8029+R8030)&gt;结论【关键目标】!C$28,结论【关键目标】!C$28,T8029+R8030))</f>
        <v>22</v>
      </c>
      <c r="U8030" s="19">
        <f>IF((T8029+R8030)&lt;结论【关键目标】!$C$28,0,(发电量计算【计算逻辑页】!R8030+发电量计算【计算逻辑页】!T8029-结论【关键目标】!$C$28))</f>
        <v>18.283367163759991</v>
      </c>
      <c r="V8030" s="5">
        <f t="shared" si="1129"/>
        <v>6.3991785073159964</v>
      </c>
      <c r="W8030" s="5">
        <f t="shared" si="1130"/>
        <v>26.910519044299232</v>
      </c>
      <c r="X8030" s="5">
        <f t="shared" si="1133"/>
        <v>0</v>
      </c>
    </row>
    <row r="8031" spans="1:24" x14ac:dyDescent="0.15">
      <c r="A8031" s="7">
        <v>8030</v>
      </c>
      <c r="B8031" s="7">
        <v>12</v>
      </c>
      <c r="C8031" s="7">
        <v>1</v>
      </c>
      <c r="D8031" s="7">
        <v>14</v>
      </c>
      <c r="E8031" s="7">
        <v>335</v>
      </c>
      <c r="F8031" s="7">
        <v>6</v>
      </c>
      <c r="G8031" s="7">
        <v>326.5</v>
      </c>
      <c r="H8031" s="7">
        <f t="shared" si="1125"/>
        <v>5</v>
      </c>
      <c r="I8031" s="16">
        <f t="shared" si="1126"/>
        <v>45261</v>
      </c>
      <c r="J8031" s="17">
        <v>1.2267999999999999</v>
      </c>
      <c r="K8031" s="18">
        <f>G8031*结论【关键目标】!C$27*0.7735*0.001</f>
        <v>30.305730000000001</v>
      </c>
      <c r="L8031" s="5">
        <v>0</v>
      </c>
      <c r="M8031" s="5">
        <f>ABS(IF(L8031&lt;=0,L8031/耗电量关键数据!$B$6/1000,L8031/耗电量关键数据!$B$5/1000))</f>
        <v>0</v>
      </c>
      <c r="N8031" s="5">
        <f>电气设备逐时使用率计算!H8007</f>
        <v>22.208055000000002</v>
      </c>
      <c r="O8031" s="5">
        <f>灯光逐时使用率计算!H8007</f>
        <v>11.844296</v>
      </c>
      <c r="P8031" s="19">
        <f t="shared" si="1127"/>
        <v>34.052351000000002</v>
      </c>
      <c r="Q8031" s="19">
        <f t="shared" si="1131"/>
        <v>34.052351000000002</v>
      </c>
      <c r="R8031" s="20">
        <f t="shared" si="1128"/>
        <v>-3.7466210000000011</v>
      </c>
      <c r="S8031" s="20">
        <f t="shared" si="1132"/>
        <v>3.7466210000000011</v>
      </c>
      <c r="T8031" s="20">
        <f>IF((T8030+R8031)&lt;0,0,IF((T8030+R8031)&gt;结论【关键目标】!C$28,结论【关键目标】!C$28,T8030+R8031))</f>
        <v>18.253378999999999</v>
      </c>
      <c r="U8031" s="19">
        <f>IF((T8030+R8031)&lt;结论【关键目标】!$C$28,0,(发电量计算【计算逻辑页】!R8031+发电量计算【计算逻辑页】!T8030-结论【关键目标】!$C$28))</f>
        <v>0</v>
      </c>
      <c r="V8031" s="5">
        <f t="shared" si="1129"/>
        <v>0</v>
      </c>
      <c r="W8031" s="5">
        <f t="shared" si="1130"/>
        <v>37.179069563999995</v>
      </c>
      <c r="X8031" s="5">
        <f t="shared" si="1133"/>
        <v>3.2850372928000007</v>
      </c>
    </row>
    <row r="8032" spans="1:24" x14ac:dyDescent="0.15">
      <c r="A8032" s="7">
        <v>8031</v>
      </c>
      <c r="B8032" s="7">
        <v>12</v>
      </c>
      <c r="C8032" s="7">
        <v>1</v>
      </c>
      <c r="D8032" s="7">
        <v>15</v>
      </c>
      <c r="E8032" s="7">
        <v>335</v>
      </c>
      <c r="F8032" s="7">
        <v>5.4</v>
      </c>
      <c r="G8032" s="7">
        <v>152.9</v>
      </c>
      <c r="H8032" s="7">
        <f t="shared" si="1125"/>
        <v>5</v>
      </c>
      <c r="I8032" s="16">
        <f t="shared" si="1126"/>
        <v>45261</v>
      </c>
      <c r="J8032" s="17">
        <v>1.2267999999999999</v>
      </c>
      <c r="K8032" s="18">
        <f>G8032*结论【关键目标】!C$27*0.7735*0.001</f>
        <v>14.192178</v>
      </c>
      <c r="L8032" s="5">
        <v>0</v>
      </c>
      <c r="M8032" s="5">
        <f>ABS(IF(L8032&lt;=0,L8032/耗电量关键数据!$B$6/1000,L8032/耗电量关键数据!$B$5/1000))</f>
        <v>0</v>
      </c>
      <c r="N8032" s="5">
        <f>电气设备逐时使用率计算!H8008</f>
        <v>22.208055000000002</v>
      </c>
      <c r="O8032" s="5">
        <f>灯光逐时使用率计算!H8008</f>
        <v>11.844296</v>
      </c>
      <c r="P8032" s="19">
        <f t="shared" si="1127"/>
        <v>34.052351000000002</v>
      </c>
      <c r="Q8032" s="19">
        <f t="shared" si="1131"/>
        <v>34.052351000000002</v>
      </c>
      <c r="R8032" s="20">
        <f t="shared" si="1128"/>
        <v>-19.860173000000003</v>
      </c>
      <c r="S8032" s="20">
        <f t="shared" si="1132"/>
        <v>19.860173000000003</v>
      </c>
      <c r="T8032" s="20">
        <f>IF((T8031+R8032)&lt;0,0,IF((T8031+R8032)&gt;结论【关键目标】!C$28,结论【关键目标】!C$28,T8031+R8032))</f>
        <v>0</v>
      </c>
      <c r="U8032" s="19">
        <f>IF((T8031+R8032)&lt;结论【关键目标】!$C$28,0,(发电量计算【计算逻辑页】!R8032+发电量计算【计算逻辑页】!T8031-结论【关键目标】!$C$28))</f>
        <v>0</v>
      </c>
      <c r="V8032" s="5">
        <f t="shared" si="1129"/>
        <v>0</v>
      </c>
      <c r="W8032" s="5">
        <f t="shared" si="1130"/>
        <v>17.410963970399997</v>
      </c>
      <c r="X8032" s="5">
        <f t="shared" si="1133"/>
        <v>0</v>
      </c>
    </row>
    <row r="8033" spans="1:24" x14ac:dyDescent="0.15">
      <c r="A8033" s="7">
        <v>8032</v>
      </c>
      <c r="B8033" s="7">
        <v>12</v>
      </c>
      <c r="C8033" s="7">
        <v>1</v>
      </c>
      <c r="D8033" s="7">
        <v>16</v>
      </c>
      <c r="E8033" s="7">
        <v>335</v>
      </c>
      <c r="F8033" s="7">
        <v>6</v>
      </c>
      <c r="G8033" s="7">
        <v>19.5</v>
      </c>
      <c r="H8033" s="7">
        <f t="shared" si="1125"/>
        <v>5</v>
      </c>
      <c r="I8033" s="16">
        <f t="shared" si="1126"/>
        <v>45261</v>
      </c>
      <c r="J8033" s="17">
        <v>0.70809999999999995</v>
      </c>
      <c r="K8033" s="18">
        <f>G8033*结论【关键目标】!C$27*0.7735*0.001</f>
        <v>1.80999</v>
      </c>
      <c r="L8033" s="5">
        <v>-3818.1603380000001</v>
      </c>
      <c r="M8033" s="5">
        <f>ABS(IF(L8033&lt;=0,L8033/耗电量关键数据!$B$6/1000,L8033/耗电量关键数据!$B$5/1000))</f>
        <v>1.5272641352</v>
      </c>
      <c r="N8033" s="5">
        <f>电气设备逐时使用率计算!H8009</f>
        <v>22.208055000000002</v>
      </c>
      <c r="O8033" s="5">
        <f>灯光逐时使用率计算!H8009</f>
        <v>11.844296</v>
      </c>
      <c r="P8033" s="19">
        <f t="shared" si="1127"/>
        <v>35.579615135200001</v>
      </c>
      <c r="Q8033" s="19">
        <f t="shared" si="1131"/>
        <v>0</v>
      </c>
      <c r="R8033" s="20">
        <f t="shared" si="1128"/>
        <v>1.80999</v>
      </c>
      <c r="S8033" s="20">
        <f t="shared" si="1132"/>
        <v>0</v>
      </c>
      <c r="T8033" s="20">
        <f>IF((T8032+R8033)&lt;0,0,IF((T8032+R8033)&gt;结论【关键目标】!C$28,结论【关键目标】!C$28,T8032+R8033))</f>
        <v>1.80999</v>
      </c>
      <c r="U8033" s="19">
        <f>IF((T8032+R8033)&lt;结论【关键目标】!$C$28,0,(发电量计算【计算逻辑页】!R8033+发电量计算【计算逻辑页】!T8032-结论【关键目标】!$C$28))</f>
        <v>0</v>
      </c>
      <c r="V8033" s="5">
        <f t="shared" si="1129"/>
        <v>0</v>
      </c>
      <c r="W8033" s="5">
        <f t="shared" si="1130"/>
        <v>1.2816539189999998</v>
      </c>
      <c r="X8033" s="5">
        <f t="shared" si="1133"/>
        <v>0</v>
      </c>
    </row>
    <row r="8034" spans="1:24" x14ac:dyDescent="0.15">
      <c r="A8034" s="7">
        <v>8033</v>
      </c>
      <c r="B8034" s="7">
        <v>12</v>
      </c>
      <c r="C8034" s="7">
        <v>1</v>
      </c>
      <c r="D8034" s="7">
        <v>17</v>
      </c>
      <c r="E8034" s="7">
        <v>335</v>
      </c>
      <c r="F8034" s="7">
        <v>4</v>
      </c>
      <c r="G8034" s="7">
        <v>0</v>
      </c>
      <c r="H8034" s="7">
        <f t="shared" si="1125"/>
        <v>5</v>
      </c>
      <c r="I8034" s="16">
        <f t="shared" si="1126"/>
        <v>45261</v>
      </c>
      <c r="J8034" s="17">
        <v>0.70809999999999995</v>
      </c>
      <c r="K8034" s="18">
        <f>G8034*结论【关键目标】!C$27*0.7735*0.001</f>
        <v>0</v>
      </c>
      <c r="L8034" s="5">
        <v>-8734.6463779999995</v>
      </c>
      <c r="M8034" s="5">
        <f>ABS(IF(L8034&lt;=0,L8034/耗电量关键数据!$B$6/1000,L8034/耗电量关键数据!$B$5/1000))</f>
        <v>3.4938585511999998</v>
      </c>
      <c r="N8034" s="5">
        <f>电气设备逐时使用率计算!H8010</f>
        <v>22.208055000000002</v>
      </c>
      <c r="O8034" s="5">
        <f>灯光逐时使用率计算!H8010</f>
        <v>11.844296</v>
      </c>
      <c r="P8034" s="19">
        <f t="shared" si="1127"/>
        <v>37.5462095512</v>
      </c>
      <c r="Q8034" s="19">
        <f t="shared" si="1131"/>
        <v>0</v>
      </c>
      <c r="R8034" s="20">
        <f t="shared" si="1128"/>
        <v>0</v>
      </c>
      <c r="S8034" s="20">
        <f t="shared" si="1132"/>
        <v>0</v>
      </c>
      <c r="T8034" s="20">
        <f>IF((T8033+R8034)&lt;0,0,IF((T8033+R8034)&gt;结论【关键目标】!C$28,结论【关键目标】!C$28,T8033+R8034))</f>
        <v>1.80999</v>
      </c>
      <c r="U8034" s="19">
        <f>IF((T8033+R8034)&lt;结论【关键目标】!$C$28,0,(发电量计算【计算逻辑页】!R8034+发电量计算【计算逻辑页】!T8033-结论【关键目标】!$C$28))</f>
        <v>0</v>
      </c>
      <c r="V8034" s="5">
        <f t="shared" si="1129"/>
        <v>0</v>
      </c>
      <c r="W8034" s="5">
        <f t="shared" si="1130"/>
        <v>0</v>
      </c>
      <c r="X8034" s="5">
        <f t="shared" si="1133"/>
        <v>0</v>
      </c>
    </row>
    <row r="8035" spans="1:24" x14ac:dyDescent="0.15">
      <c r="A8035" s="7">
        <v>8034</v>
      </c>
      <c r="B8035" s="7">
        <v>12</v>
      </c>
      <c r="C8035" s="7">
        <v>1</v>
      </c>
      <c r="D8035" s="7">
        <v>18</v>
      </c>
      <c r="E8035" s="7">
        <v>335</v>
      </c>
      <c r="F8035" s="7">
        <v>2.2000000000000002</v>
      </c>
      <c r="G8035" s="7">
        <v>0</v>
      </c>
      <c r="H8035" s="7">
        <f t="shared" si="1125"/>
        <v>5</v>
      </c>
      <c r="I8035" s="16">
        <f t="shared" si="1126"/>
        <v>45261</v>
      </c>
      <c r="J8035" s="17">
        <v>0.70809999999999995</v>
      </c>
      <c r="K8035" s="18">
        <f>G8035*结论【关键目标】!C$27*0.7735*0.001</f>
        <v>0</v>
      </c>
      <c r="L8035" s="5">
        <v>-25648.783520000001</v>
      </c>
      <c r="M8035" s="5">
        <f>ABS(IF(L8035&lt;=0,L8035/耗电量关键数据!$B$6/1000,L8035/耗电量关键数据!$B$5/1000))</f>
        <v>10.259513408</v>
      </c>
      <c r="N8035" s="5">
        <f>电气设备逐时使用率计算!H8011</f>
        <v>7.0130699999999999</v>
      </c>
      <c r="O8035" s="5">
        <f>灯光逐时使用率计算!H8011</f>
        <v>3.7403040000000001</v>
      </c>
      <c r="P8035" s="19">
        <f t="shared" si="1127"/>
        <v>21.012887407999997</v>
      </c>
      <c r="Q8035" s="19">
        <f t="shared" si="1131"/>
        <v>0</v>
      </c>
      <c r="R8035" s="20">
        <f t="shared" si="1128"/>
        <v>0</v>
      </c>
      <c r="S8035" s="20">
        <f t="shared" si="1132"/>
        <v>0</v>
      </c>
      <c r="T8035" s="20">
        <f>IF((T8034+R8035)&lt;0,0,IF((T8034+R8035)&gt;结论【关键目标】!C$28,结论【关键目标】!C$28,T8034+R8035))</f>
        <v>1.80999</v>
      </c>
      <c r="U8035" s="19">
        <f>IF((T8034+R8035)&lt;结论【关键目标】!$C$28,0,(发电量计算【计算逻辑页】!R8035+发电量计算【计算逻辑页】!T8034-结论【关键目标】!$C$28))</f>
        <v>0</v>
      </c>
      <c r="V8035" s="5">
        <f t="shared" si="1129"/>
        <v>0</v>
      </c>
      <c r="W8035" s="5">
        <f t="shared" si="1130"/>
        <v>0</v>
      </c>
      <c r="X8035" s="5">
        <f t="shared" si="1133"/>
        <v>0</v>
      </c>
    </row>
    <row r="8036" spans="1:24" x14ac:dyDescent="0.15">
      <c r="A8036" s="7">
        <v>8035</v>
      </c>
      <c r="B8036" s="7">
        <v>12</v>
      </c>
      <c r="C8036" s="7">
        <v>1</v>
      </c>
      <c r="D8036" s="7">
        <v>19</v>
      </c>
      <c r="E8036" s="7">
        <v>335</v>
      </c>
      <c r="F8036" s="7">
        <v>2</v>
      </c>
      <c r="G8036" s="7">
        <v>0</v>
      </c>
      <c r="H8036" s="7">
        <f t="shared" si="1125"/>
        <v>5</v>
      </c>
      <c r="I8036" s="16">
        <f t="shared" si="1126"/>
        <v>45261</v>
      </c>
      <c r="J8036" s="17">
        <v>1.2267999999999999</v>
      </c>
      <c r="K8036" s="18">
        <f>G8036*结论【关键目标】!C$27*0.7735*0.001</f>
        <v>0</v>
      </c>
      <c r="L8036" s="5">
        <v>-16484.164379999998</v>
      </c>
      <c r="M8036" s="5">
        <f>ABS(IF(L8036&lt;=0,L8036/耗电量关键数据!$B$6/1000,L8036/耗电量关键数据!$B$5/1000))</f>
        <v>6.5936657519999988</v>
      </c>
      <c r="N8036" s="5">
        <f>电气设备逐时使用率计算!H8012</f>
        <v>7.0130699999999999</v>
      </c>
      <c r="O8036" s="5">
        <f>灯光逐时使用率计算!H8012</f>
        <v>3.7403040000000001</v>
      </c>
      <c r="P8036" s="19">
        <f t="shared" si="1127"/>
        <v>17.347039752000001</v>
      </c>
      <c r="Q8036" s="19">
        <f t="shared" si="1131"/>
        <v>17.347039752000001</v>
      </c>
      <c r="R8036" s="20">
        <f t="shared" si="1128"/>
        <v>-17.347039752000001</v>
      </c>
      <c r="S8036" s="20">
        <f t="shared" si="1132"/>
        <v>17.347039752000001</v>
      </c>
      <c r="T8036" s="20">
        <f>IF((T8035+R8036)&lt;0,0,IF((T8035+R8036)&gt;结论【关键目标】!C$28,结论【关键目标】!C$28,T8035+R8036))</f>
        <v>0</v>
      </c>
      <c r="U8036" s="19">
        <f>IF((T8035+R8036)&lt;结论【关键目标】!$C$28,0,(发电量计算【计算逻辑页】!R8036+发电量计算【计算逻辑页】!T8035-结论【关键目标】!$C$28))</f>
        <v>0</v>
      </c>
      <c r="V8036" s="5">
        <f t="shared" si="1129"/>
        <v>0</v>
      </c>
      <c r="W8036" s="5">
        <f t="shared" si="1130"/>
        <v>0</v>
      </c>
      <c r="X8036" s="5">
        <f t="shared" si="1133"/>
        <v>0</v>
      </c>
    </row>
    <row r="8037" spans="1:24" x14ac:dyDescent="0.15">
      <c r="A8037" s="7">
        <v>8036</v>
      </c>
      <c r="B8037" s="7">
        <v>12</v>
      </c>
      <c r="C8037" s="7">
        <v>1</v>
      </c>
      <c r="D8037" s="7">
        <v>20</v>
      </c>
      <c r="E8037" s="7">
        <v>335</v>
      </c>
      <c r="F8037" s="7">
        <v>3</v>
      </c>
      <c r="G8037" s="7">
        <v>0</v>
      </c>
      <c r="H8037" s="7">
        <f t="shared" si="1125"/>
        <v>5</v>
      </c>
      <c r="I8037" s="16">
        <f t="shared" si="1126"/>
        <v>45261</v>
      </c>
      <c r="J8037" s="17">
        <v>1.2267999999999999</v>
      </c>
      <c r="K8037" s="18">
        <f>G8037*结论【关键目标】!C$27*0.7735*0.001</f>
        <v>0</v>
      </c>
      <c r="L8037" s="5">
        <v>-26645.113310000001</v>
      </c>
      <c r="M8037" s="5">
        <f>ABS(IF(L8037&lt;=0,L8037/耗电量关键数据!$B$6/1000,L8037/耗电量关键数据!$B$5/1000))</f>
        <v>10.658045324000001</v>
      </c>
      <c r="N8037" s="5">
        <f>电气设备逐时使用率计算!H8013</f>
        <v>1.1688450000000001</v>
      </c>
      <c r="O8037" s="5">
        <f>灯光逐时使用率计算!H8013</f>
        <v>0.37403039999999999</v>
      </c>
      <c r="P8037" s="19">
        <f t="shared" si="1127"/>
        <v>12.200920724000001</v>
      </c>
      <c r="Q8037" s="19">
        <f t="shared" si="1131"/>
        <v>12.200920724000001</v>
      </c>
      <c r="R8037" s="20">
        <f t="shared" si="1128"/>
        <v>-12.200920724000001</v>
      </c>
      <c r="S8037" s="20">
        <f t="shared" si="1132"/>
        <v>12.200920724000001</v>
      </c>
      <c r="T8037" s="20">
        <f>IF((T8036+R8037)&lt;0,0,IF((T8036+R8037)&gt;结论【关键目标】!C$28,结论【关键目标】!C$28,T8036+R8037))</f>
        <v>0</v>
      </c>
      <c r="U8037" s="19">
        <f>IF((T8036+R8037)&lt;结论【关键目标】!$C$28,0,(发电量计算【计算逻辑页】!R8037+发电量计算【计算逻辑页】!T8036-结论【关键目标】!$C$28))</f>
        <v>0</v>
      </c>
      <c r="V8037" s="5">
        <f t="shared" si="1129"/>
        <v>0</v>
      </c>
      <c r="W8037" s="5">
        <f t="shared" si="1130"/>
        <v>0</v>
      </c>
      <c r="X8037" s="5">
        <f t="shared" si="1133"/>
        <v>0</v>
      </c>
    </row>
    <row r="8038" spans="1:24" x14ac:dyDescent="0.15">
      <c r="A8038" s="7">
        <v>8037</v>
      </c>
      <c r="B8038" s="7">
        <v>12</v>
      </c>
      <c r="C8038" s="7">
        <v>1</v>
      </c>
      <c r="D8038" s="7">
        <v>21</v>
      </c>
      <c r="E8038" s="7">
        <v>335</v>
      </c>
      <c r="F8038" s="7">
        <v>-0.1</v>
      </c>
      <c r="G8038" s="7">
        <v>0</v>
      </c>
      <c r="H8038" s="7">
        <f t="shared" si="1125"/>
        <v>5</v>
      </c>
      <c r="I8038" s="16">
        <f t="shared" si="1126"/>
        <v>45261</v>
      </c>
      <c r="J8038" s="17">
        <v>1.2267999999999999</v>
      </c>
      <c r="K8038" s="18">
        <f>G8038*结论【关键目标】!C$27*0.7735*0.001</f>
        <v>0</v>
      </c>
      <c r="L8038" s="5">
        <v>-30237.621739999999</v>
      </c>
      <c r="M8038" s="5">
        <f>ABS(IF(L8038&lt;=0,L8038/耗电量关键数据!$B$6/1000,L8038/耗电量关键数据!$B$5/1000))</f>
        <v>12.095048695999999</v>
      </c>
      <c r="N8038" s="5">
        <f>电气设备逐时使用率计算!H8014</f>
        <v>1.1688450000000001</v>
      </c>
      <c r="O8038" s="5">
        <f>灯光逐时使用率计算!H8014</f>
        <v>0.37403039999999999</v>
      </c>
      <c r="P8038" s="19">
        <f t="shared" si="1127"/>
        <v>13.637924096000001</v>
      </c>
      <c r="Q8038" s="19">
        <f t="shared" si="1131"/>
        <v>13.637924096000001</v>
      </c>
      <c r="R8038" s="20">
        <f t="shared" si="1128"/>
        <v>-13.637924096000001</v>
      </c>
      <c r="S8038" s="20">
        <f t="shared" si="1132"/>
        <v>13.637924096000001</v>
      </c>
      <c r="T8038" s="20">
        <f>IF((T8037+R8038)&lt;0,0,IF((T8037+R8038)&gt;结论【关键目标】!C$28,结论【关键目标】!C$28,T8037+R8038))</f>
        <v>0</v>
      </c>
      <c r="U8038" s="19">
        <f>IF((T8037+R8038)&lt;结论【关键目标】!$C$28,0,(发电量计算【计算逻辑页】!R8038+发电量计算【计算逻辑页】!T8037-结论【关键目标】!$C$28))</f>
        <v>0</v>
      </c>
      <c r="V8038" s="5">
        <f t="shared" si="1129"/>
        <v>0</v>
      </c>
      <c r="W8038" s="5">
        <f t="shared" si="1130"/>
        <v>0</v>
      </c>
      <c r="X8038" s="5">
        <f t="shared" si="1133"/>
        <v>0</v>
      </c>
    </row>
    <row r="8039" spans="1:24" x14ac:dyDescent="0.15">
      <c r="A8039" s="7">
        <v>8038</v>
      </c>
      <c r="B8039" s="7">
        <v>12</v>
      </c>
      <c r="C8039" s="7">
        <v>1</v>
      </c>
      <c r="D8039" s="7">
        <v>22</v>
      </c>
      <c r="E8039" s="7">
        <v>335</v>
      </c>
      <c r="F8039" s="7">
        <v>0</v>
      </c>
      <c r="G8039" s="7">
        <v>0</v>
      </c>
      <c r="H8039" s="7">
        <f t="shared" si="1125"/>
        <v>5</v>
      </c>
      <c r="I8039" s="16">
        <f t="shared" si="1126"/>
        <v>45261</v>
      </c>
      <c r="J8039" s="17">
        <v>0.70809999999999995</v>
      </c>
      <c r="K8039" s="18">
        <f>G8039*结论【关键目标】!C$27*0.7735*0.001</f>
        <v>0</v>
      </c>
      <c r="L8039" s="5">
        <v>-31834.519400000001</v>
      </c>
      <c r="M8039" s="5">
        <f>ABS(IF(L8039&lt;=0,L8039/耗电量关键数据!$B$6/1000,L8039/耗电量关键数据!$B$5/1000))</f>
        <v>12.733807759999999</v>
      </c>
      <c r="N8039" s="5">
        <f>电气设备逐时使用率计算!H8015</f>
        <v>1.1688450000000001</v>
      </c>
      <c r="O8039" s="5">
        <f>灯光逐时使用率计算!H8015</f>
        <v>0.37403039999999999</v>
      </c>
      <c r="P8039" s="19">
        <f t="shared" si="1127"/>
        <v>14.276683159999999</v>
      </c>
      <c r="Q8039" s="19">
        <f t="shared" si="1131"/>
        <v>0</v>
      </c>
      <c r="R8039" s="20">
        <f t="shared" si="1128"/>
        <v>0</v>
      </c>
      <c r="S8039" s="20">
        <f t="shared" si="1132"/>
        <v>0</v>
      </c>
      <c r="T8039" s="20">
        <f>IF((T8038+R8039)&lt;0,0,IF((T8038+R8039)&gt;结论【关键目标】!C$28,结论【关键目标】!C$28,T8038+R8039))</f>
        <v>0</v>
      </c>
      <c r="U8039" s="19">
        <f>IF((T8038+R8039)&lt;结论【关键目标】!$C$28,0,(发电量计算【计算逻辑页】!R8039+发电量计算【计算逻辑页】!T8038-结论【关键目标】!$C$28))</f>
        <v>0</v>
      </c>
      <c r="V8039" s="5">
        <f t="shared" si="1129"/>
        <v>0</v>
      </c>
      <c r="W8039" s="5">
        <f t="shared" si="1130"/>
        <v>0</v>
      </c>
      <c r="X8039" s="5">
        <f t="shared" si="1133"/>
        <v>0</v>
      </c>
    </row>
    <row r="8040" spans="1:24" x14ac:dyDescent="0.15">
      <c r="A8040" s="7">
        <v>8039</v>
      </c>
      <c r="B8040" s="7">
        <v>12</v>
      </c>
      <c r="C8040" s="7">
        <v>1</v>
      </c>
      <c r="D8040" s="7">
        <v>23</v>
      </c>
      <c r="E8040" s="7">
        <v>335</v>
      </c>
      <c r="F8040" s="7">
        <v>2</v>
      </c>
      <c r="G8040" s="7">
        <v>0</v>
      </c>
      <c r="H8040" s="7">
        <f t="shared" si="1125"/>
        <v>5</v>
      </c>
      <c r="I8040" s="16">
        <f t="shared" si="1126"/>
        <v>45261</v>
      </c>
      <c r="J8040" s="17">
        <v>0.70809999999999995</v>
      </c>
      <c r="K8040" s="18">
        <f>G8040*结论【关键目标】!C$27*0.7735*0.001</f>
        <v>0</v>
      </c>
      <c r="L8040" s="5">
        <v>-32803.46069</v>
      </c>
      <c r="M8040" s="5">
        <f>ABS(IF(L8040&lt;=0,L8040/耗电量关键数据!$B$6/1000,L8040/耗电量关键数据!$B$5/1000))</f>
        <v>13.121384276000001</v>
      </c>
      <c r="N8040" s="5">
        <f>电气设备逐时使用率计算!H8016</f>
        <v>1.1688450000000001</v>
      </c>
      <c r="O8040" s="5">
        <f>灯光逐时使用率计算!H8016</f>
        <v>0.37403039999999999</v>
      </c>
      <c r="P8040" s="19">
        <f t="shared" si="1127"/>
        <v>14.664259676000002</v>
      </c>
      <c r="Q8040" s="19">
        <f t="shared" si="1131"/>
        <v>0</v>
      </c>
      <c r="R8040" s="20">
        <f t="shared" si="1128"/>
        <v>0</v>
      </c>
      <c r="S8040" s="20">
        <f t="shared" si="1132"/>
        <v>0</v>
      </c>
      <c r="T8040" s="20">
        <f>IF((T8039+R8040)&lt;0,0,IF((T8039+R8040)&gt;结论【关键目标】!C$28,结论【关键目标】!C$28,T8039+R8040))</f>
        <v>0</v>
      </c>
      <c r="U8040" s="19">
        <f>IF((T8039+R8040)&lt;结论【关键目标】!$C$28,0,(发电量计算【计算逻辑页】!R8040+发电量计算【计算逻辑页】!T8039-结论【关键目标】!$C$28))</f>
        <v>0</v>
      </c>
      <c r="V8040" s="5">
        <f t="shared" si="1129"/>
        <v>0</v>
      </c>
      <c r="W8040" s="5">
        <f t="shared" si="1130"/>
        <v>0</v>
      </c>
      <c r="X8040" s="5">
        <f t="shared" si="1133"/>
        <v>0</v>
      </c>
    </row>
    <row r="8041" spans="1:24" x14ac:dyDescent="0.15">
      <c r="A8041" s="7">
        <v>8040</v>
      </c>
      <c r="B8041" s="7">
        <v>12</v>
      </c>
      <c r="C8041" s="7">
        <v>1</v>
      </c>
      <c r="D8041" s="7">
        <v>24</v>
      </c>
      <c r="E8041" s="7">
        <v>335</v>
      </c>
      <c r="F8041" s="7">
        <v>-1.3</v>
      </c>
      <c r="G8041" s="7">
        <v>0</v>
      </c>
      <c r="H8041" s="7">
        <f t="shared" si="1125"/>
        <v>5</v>
      </c>
      <c r="I8041" s="16">
        <f t="shared" si="1126"/>
        <v>45261</v>
      </c>
      <c r="J8041" s="17">
        <v>0.2407</v>
      </c>
      <c r="K8041" s="18">
        <f>G8041*结论【关键目标】!C$27*0.7735*0.001</f>
        <v>0</v>
      </c>
      <c r="L8041" s="5">
        <v>-34304.35181</v>
      </c>
      <c r="M8041" s="5">
        <f>ABS(IF(L8041&lt;=0,L8041/耗电量关键数据!$B$6/1000,L8041/耗电量关键数据!$B$5/1000))</f>
        <v>13.721740724</v>
      </c>
      <c r="N8041" s="5">
        <f>电气设备逐时使用率计算!H8017</f>
        <v>1.1688450000000001</v>
      </c>
      <c r="O8041" s="5">
        <f>灯光逐时使用率计算!H8017</f>
        <v>0.37403039999999999</v>
      </c>
      <c r="P8041" s="19">
        <f t="shared" si="1127"/>
        <v>15.264616124000002</v>
      </c>
      <c r="Q8041" s="19">
        <f t="shared" si="1131"/>
        <v>0</v>
      </c>
      <c r="R8041" s="20">
        <f t="shared" si="1128"/>
        <v>0</v>
      </c>
      <c r="S8041" s="20">
        <f t="shared" si="1132"/>
        <v>0</v>
      </c>
      <c r="T8041" s="20">
        <f>IF((T8040+R8041)&lt;0,0,IF((T8040+R8041)&gt;结论【关键目标】!C$28,结论【关键目标】!C$28,T8040+R8041))</f>
        <v>0</v>
      </c>
      <c r="U8041" s="19">
        <f>IF((T8040+R8041)&lt;结论【关键目标】!$C$28,0,(发电量计算【计算逻辑页】!R8041+发电量计算【计算逻辑页】!T8040-结论【关键目标】!$C$28))</f>
        <v>0</v>
      </c>
      <c r="V8041" s="5">
        <f t="shared" si="1129"/>
        <v>0</v>
      </c>
      <c r="W8041" s="5">
        <f t="shared" si="1130"/>
        <v>0</v>
      </c>
      <c r="X8041" s="5">
        <f t="shared" si="1133"/>
        <v>0</v>
      </c>
    </row>
    <row r="8042" spans="1:24" x14ac:dyDescent="0.15">
      <c r="A8042" s="7">
        <v>8041</v>
      </c>
      <c r="B8042" s="7">
        <v>12</v>
      </c>
      <c r="C8042" s="7">
        <v>2</v>
      </c>
      <c r="D8042" s="7">
        <v>1</v>
      </c>
      <c r="E8042" s="7">
        <v>336</v>
      </c>
      <c r="F8042" s="7">
        <v>0</v>
      </c>
      <c r="G8042" s="7">
        <v>0</v>
      </c>
      <c r="H8042" s="7">
        <f t="shared" si="1125"/>
        <v>6</v>
      </c>
      <c r="I8042" s="16">
        <f t="shared" si="1126"/>
        <v>45262</v>
      </c>
      <c r="J8042" s="17">
        <v>0.2407</v>
      </c>
      <c r="K8042" s="18">
        <f>G8042*结论【关键目标】!C$27*0.7735*0.001</f>
        <v>0</v>
      </c>
      <c r="L8042" s="5">
        <v>-38574.824330000003</v>
      </c>
      <c r="M8042" s="5">
        <f>ABS(IF(L8042&lt;=0,L8042/耗电量关键数据!$B$6/1000,L8042/耗电量关键数据!$B$5/1000))</f>
        <v>15.429929732</v>
      </c>
      <c r="N8042" s="19">
        <f>耗电量关键数据!$B$14</f>
        <v>1.1688450000000001</v>
      </c>
      <c r="O8042" s="19">
        <f>耗电量关键数据!$B$15</f>
        <v>0.37403039999999999</v>
      </c>
      <c r="P8042" s="19">
        <f t="shared" si="1127"/>
        <v>16.972805131999998</v>
      </c>
      <c r="Q8042" s="19">
        <f t="shared" si="1131"/>
        <v>0</v>
      </c>
      <c r="R8042" s="20">
        <f t="shared" si="1128"/>
        <v>0</v>
      </c>
      <c r="S8042" s="20">
        <f t="shared" si="1132"/>
        <v>0</v>
      </c>
      <c r="T8042" s="20">
        <f>IF((T8041+R8042)&lt;0,0,IF((T8041+R8042)&gt;结论【关键目标】!C$28,结论【关键目标】!C$28,T8041+R8042))</f>
        <v>0</v>
      </c>
      <c r="U8042" s="19">
        <f>IF((T8041+R8042)&lt;结论【关键目标】!$C$28,0,(发电量计算【计算逻辑页】!R8042+发电量计算【计算逻辑页】!T8041-结论【关键目标】!$C$28))</f>
        <v>0</v>
      </c>
      <c r="V8042" s="5">
        <f t="shared" si="1129"/>
        <v>0</v>
      </c>
      <c r="W8042" s="5">
        <f t="shared" si="1130"/>
        <v>0</v>
      </c>
      <c r="X8042" s="5">
        <f t="shared" si="1133"/>
        <v>0</v>
      </c>
    </row>
    <row r="8043" spans="1:24" x14ac:dyDescent="0.15">
      <c r="A8043" s="7">
        <v>8042</v>
      </c>
      <c r="B8043" s="7">
        <v>12</v>
      </c>
      <c r="C8043" s="7">
        <v>2</v>
      </c>
      <c r="D8043" s="7">
        <v>2</v>
      </c>
      <c r="E8043" s="7">
        <v>336</v>
      </c>
      <c r="F8043" s="7">
        <v>0</v>
      </c>
      <c r="G8043" s="7">
        <v>0</v>
      </c>
      <c r="H8043" s="7">
        <f t="shared" si="1125"/>
        <v>6</v>
      </c>
      <c r="I8043" s="16">
        <f t="shared" si="1126"/>
        <v>45262</v>
      </c>
      <c r="J8043" s="17">
        <v>0.2407</v>
      </c>
      <c r="K8043" s="18">
        <f>G8043*结论【关键目标】!C$27*0.7735*0.001</f>
        <v>0</v>
      </c>
      <c r="L8043" s="5">
        <v>-38792.761189999997</v>
      </c>
      <c r="M8043" s="5">
        <f>ABS(IF(L8043&lt;=0,L8043/耗电量关键数据!$B$6/1000,L8043/耗电量关键数据!$B$5/1000))</f>
        <v>15.517104475999998</v>
      </c>
      <c r="N8043" s="19">
        <f>耗电量关键数据!$B$14</f>
        <v>1.1688450000000001</v>
      </c>
      <c r="O8043" s="19">
        <f>耗电量关键数据!$B$15</f>
        <v>0.37403039999999999</v>
      </c>
      <c r="P8043" s="19">
        <f t="shared" si="1127"/>
        <v>17.059979875999996</v>
      </c>
      <c r="Q8043" s="19">
        <f t="shared" si="1131"/>
        <v>0</v>
      </c>
      <c r="R8043" s="20">
        <f t="shared" si="1128"/>
        <v>0</v>
      </c>
      <c r="S8043" s="20">
        <f t="shared" si="1132"/>
        <v>0</v>
      </c>
      <c r="T8043" s="20">
        <f>IF((T8042+R8043)&lt;0,0,IF((T8042+R8043)&gt;结论【关键目标】!C$28,结论【关键目标】!C$28,T8042+R8043))</f>
        <v>0</v>
      </c>
      <c r="U8043" s="19">
        <f>IF((T8042+R8043)&lt;结论【关键目标】!$C$28,0,(发电量计算【计算逻辑页】!R8043+发电量计算【计算逻辑页】!T8042-结论【关键目标】!$C$28))</f>
        <v>0</v>
      </c>
      <c r="V8043" s="5">
        <f t="shared" si="1129"/>
        <v>0</v>
      </c>
      <c r="W8043" s="5">
        <f t="shared" si="1130"/>
        <v>0</v>
      </c>
      <c r="X8043" s="5">
        <f t="shared" si="1133"/>
        <v>0</v>
      </c>
    </row>
    <row r="8044" spans="1:24" x14ac:dyDescent="0.15">
      <c r="A8044" s="7">
        <v>8043</v>
      </c>
      <c r="B8044" s="7">
        <v>12</v>
      </c>
      <c r="C8044" s="7">
        <v>2</v>
      </c>
      <c r="D8044" s="7">
        <v>3</v>
      </c>
      <c r="E8044" s="7">
        <v>336</v>
      </c>
      <c r="F8044" s="7">
        <v>-2.6</v>
      </c>
      <c r="G8044" s="7">
        <v>0</v>
      </c>
      <c r="H8044" s="7">
        <f t="shared" si="1125"/>
        <v>6</v>
      </c>
      <c r="I8044" s="16">
        <f t="shared" si="1126"/>
        <v>45262</v>
      </c>
      <c r="J8044" s="17">
        <v>0.2407</v>
      </c>
      <c r="K8044" s="18">
        <f>G8044*结论【关键目标】!C$27*0.7735*0.001</f>
        <v>0</v>
      </c>
      <c r="L8044" s="5">
        <v>-39446.571779999998</v>
      </c>
      <c r="M8044" s="5">
        <f>ABS(IF(L8044&lt;=0,L8044/耗电量关键数据!$B$6/1000,L8044/耗电量关键数据!$B$5/1000))</f>
        <v>15.778628712</v>
      </c>
      <c r="N8044" s="19">
        <f>耗电量关键数据!$B$14</f>
        <v>1.1688450000000001</v>
      </c>
      <c r="O8044" s="19">
        <f>耗电量关键数据!$B$15</f>
        <v>0.37403039999999999</v>
      </c>
      <c r="P8044" s="19">
        <f t="shared" si="1127"/>
        <v>17.321504112</v>
      </c>
      <c r="Q8044" s="19">
        <f t="shared" si="1131"/>
        <v>0</v>
      </c>
      <c r="R8044" s="20">
        <f t="shared" si="1128"/>
        <v>0</v>
      </c>
      <c r="S8044" s="20">
        <f t="shared" si="1132"/>
        <v>0</v>
      </c>
      <c r="T8044" s="20">
        <f>IF((T8043+R8044)&lt;0,0,IF((T8043+R8044)&gt;结论【关键目标】!C$28,结论【关键目标】!C$28,T8043+R8044))</f>
        <v>0</v>
      </c>
      <c r="U8044" s="19">
        <f>IF((T8043+R8044)&lt;结论【关键目标】!$C$28,0,(发电量计算【计算逻辑页】!R8044+发电量计算【计算逻辑页】!T8043-结论【关键目标】!$C$28))</f>
        <v>0</v>
      </c>
      <c r="V8044" s="5">
        <f t="shared" si="1129"/>
        <v>0</v>
      </c>
      <c r="W8044" s="5">
        <f t="shared" si="1130"/>
        <v>0</v>
      </c>
      <c r="X8044" s="5">
        <f t="shared" si="1133"/>
        <v>0</v>
      </c>
    </row>
    <row r="8045" spans="1:24" x14ac:dyDescent="0.15">
      <c r="A8045" s="7">
        <v>8044</v>
      </c>
      <c r="B8045" s="7">
        <v>12</v>
      </c>
      <c r="C8045" s="7">
        <v>2</v>
      </c>
      <c r="D8045" s="7">
        <v>4</v>
      </c>
      <c r="E8045" s="7">
        <v>336</v>
      </c>
      <c r="F8045" s="7">
        <v>-2</v>
      </c>
      <c r="G8045" s="7">
        <v>0</v>
      </c>
      <c r="H8045" s="7">
        <f t="shared" si="1125"/>
        <v>6</v>
      </c>
      <c r="I8045" s="16">
        <f t="shared" si="1126"/>
        <v>45262</v>
      </c>
      <c r="J8045" s="17">
        <v>0.2407</v>
      </c>
      <c r="K8045" s="18">
        <f>G8045*结论【关键目标】!C$27*0.7735*0.001</f>
        <v>0</v>
      </c>
      <c r="L8045" s="5">
        <v>-39664.50864</v>
      </c>
      <c r="M8045" s="5">
        <f>ABS(IF(L8045&lt;=0,L8045/耗电量关键数据!$B$6/1000,L8045/耗电量关键数据!$B$5/1000))</f>
        <v>15.865803456</v>
      </c>
      <c r="N8045" s="19">
        <f>耗电量关键数据!$B$14</f>
        <v>1.1688450000000001</v>
      </c>
      <c r="O8045" s="19">
        <f>耗电量关键数据!$B$15</f>
        <v>0.37403039999999999</v>
      </c>
      <c r="P8045" s="19">
        <f t="shared" si="1127"/>
        <v>17.408678855999998</v>
      </c>
      <c r="Q8045" s="19">
        <f t="shared" si="1131"/>
        <v>0</v>
      </c>
      <c r="R8045" s="20">
        <f t="shared" si="1128"/>
        <v>0</v>
      </c>
      <c r="S8045" s="20">
        <f t="shared" si="1132"/>
        <v>0</v>
      </c>
      <c r="T8045" s="20">
        <f>IF((T8044+R8045)&lt;0,0,IF((T8044+R8045)&gt;结论【关键目标】!C$28,结论【关键目标】!C$28,T8044+R8045))</f>
        <v>0</v>
      </c>
      <c r="U8045" s="19">
        <f>IF((T8044+R8045)&lt;结论【关键目标】!$C$28,0,(发电量计算【计算逻辑页】!R8045+发电量计算【计算逻辑页】!T8044-结论【关键目标】!$C$28))</f>
        <v>0</v>
      </c>
      <c r="V8045" s="5">
        <f t="shared" si="1129"/>
        <v>0</v>
      </c>
      <c r="W8045" s="5">
        <f t="shared" si="1130"/>
        <v>0</v>
      </c>
      <c r="X8045" s="5">
        <f t="shared" si="1133"/>
        <v>0</v>
      </c>
    </row>
    <row r="8046" spans="1:24" x14ac:dyDescent="0.15">
      <c r="A8046" s="7">
        <v>8045</v>
      </c>
      <c r="B8046" s="7">
        <v>12</v>
      </c>
      <c r="C8046" s="7">
        <v>2</v>
      </c>
      <c r="D8046" s="7">
        <v>5</v>
      </c>
      <c r="E8046" s="7">
        <v>336</v>
      </c>
      <c r="F8046" s="7">
        <v>-3</v>
      </c>
      <c r="G8046" s="7">
        <v>0</v>
      </c>
      <c r="H8046" s="7">
        <f t="shared" si="1125"/>
        <v>6</v>
      </c>
      <c r="I8046" s="16">
        <f t="shared" si="1126"/>
        <v>45262</v>
      </c>
      <c r="J8046" s="17">
        <v>0.2407</v>
      </c>
      <c r="K8046" s="18">
        <f>G8046*结论【关键目标】!C$27*0.7735*0.001</f>
        <v>0</v>
      </c>
      <c r="L8046" s="5">
        <v>-39882.445500000002</v>
      </c>
      <c r="M8046" s="5">
        <f>ABS(IF(L8046&lt;=0,L8046/耗电量关键数据!$B$6/1000,L8046/耗电量关键数据!$B$5/1000))</f>
        <v>15.952978200000002</v>
      </c>
      <c r="N8046" s="19">
        <f>耗电量关键数据!$B$14</f>
        <v>1.1688450000000001</v>
      </c>
      <c r="O8046" s="19">
        <f>耗电量关键数据!$B$15</f>
        <v>0.37403039999999999</v>
      </c>
      <c r="P8046" s="19">
        <f t="shared" si="1127"/>
        <v>17.4958536</v>
      </c>
      <c r="Q8046" s="19">
        <f t="shared" si="1131"/>
        <v>0</v>
      </c>
      <c r="R8046" s="20">
        <f t="shared" si="1128"/>
        <v>0</v>
      </c>
      <c r="S8046" s="20">
        <f t="shared" si="1132"/>
        <v>0</v>
      </c>
      <c r="T8046" s="20">
        <f>IF((T8045+R8046)&lt;0,0,IF((T8045+R8046)&gt;结论【关键目标】!C$28,结论【关键目标】!C$28,T8045+R8046))</f>
        <v>0</v>
      </c>
      <c r="U8046" s="19">
        <f>IF((T8045+R8046)&lt;结论【关键目标】!$C$28,0,(发电量计算【计算逻辑页】!R8046+发电量计算【计算逻辑页】!T8045-结论【关键目标】!$C$28))</f>
        <v>0</v>
      </c>
      <c r="V8046" s="5">
        <f t="shared" si="1129"/>
        <v>0</v>
      </c>
      <c r="W8046" s="5">
        <f t="shared" si="1130"/>
        <v>0</v>
      </c>
      <c r="X8046" s="5">
        <f t="shared" si="1133"/>
        <v>0</v>
      </c>
    </row>
    <row r="8047" spans="1:24" x14ac:dyDescent="0.15">
      <c r="A8047" s="7">
        <v>8046</v>
      </c>
      <c r="B8047" s="7">
        <v>12</v>
      </c>
      <c r="C8047" s="7">
        <v>2</v>
      </c>
      <c r="D8047" s="7">
        <v>6</v>
      </c>
      <c r="E8047" s="7">
        <v>336</v>
      </c>
      <c r="F8047" s="7">
        <v>-2.2999999999999998</v>
      </c>
      <c r="G8047" s="7">
        <v>0</v>
      </c>
      <c r="H8047" s="7">
        <f t="shared" si="1125"/>
        <v>6</v>
      </c>
      <c r="I8047" s="16">
        <f t="shared" si="1126"/>
        <v>45262</v>
      </c>
      <c r="J8047" s="17">
        <v>0.2407</v>
      </c>
      <c r="K8047" s="18">
        <f>G8047*结论【关键目标】!C$27*0.7735*0.001</f>
        <v>0</v>
      </c>
      <c r="L8047" s="5">
        <v>-40299.286780000002</v>
      </c>
      <c r="M8047" s="5">
        <f>ABS(IF(L8047&lt;=0,L8047/耗电量关键数据!$B$6/1000,L8047/耗电量关键数据!$B$5/1000))</f>
        <v>16.119714712</v>
      </c>
      <c r="N8047" s="19">
        <f>耗电量关键数据!$B$14</f>
        <v>1.1688450000000001</v>
      </c>
      <c r="O8047" s="19">
        <f>耗电量关键数据!$B$15</f>
        <v>0.37403039999999999</v>
      </c>
      <c r="P8047" s="19">
        <f t="shared" si="1127"/>
        <v>17.662590112</v>
      </c>
      <c r="Q8047" s="19">
        <f t="shared" si="1131"/>
        <v>0</v>
      </c>
      <c r="R8047" s="20">
        <f t="shared" si="1128"/>
        <v>0</v>
      </c>
      <c r="S8047" s="20">
        <f t="shared" si="1132"/>
        <v>0</v>
      </c>
      <c r="T8047" s="20">
        <f>IF((T8046+R8047)&lt;0,0,IF((T8046+R8047)&gt;结论【关键目标】!C$28,结论【关键目标】!C$28,T8046+R8047))</f>
        <v>0</v>
      </c>
      <c r="U8047" s="19">
        <f>IF((T8046+R8047)&lt;结论【关键目标】!$C$28,0,(发电量计算【计算逻辑页】!R8047+发电量计算【计算逻辑页】!T8046-结论【关键目标】!$C$28))</f>
        <v>0</v>
      </c>
      <c r="V8047" s="5">
        <f t="shared" si="1129"/>
        <v>0</v>
      </c>
      <c r="W8047" s="5">
        <f t="shared" si="1130"/>
        <v>0</v>
      </c>
      <c r="X8047" s="5">
        <f t="shared" si="1133"/>
        <v>0</v>
      </c>
    </row>
    <row r="8048" spans="1:24" x14ac:dyDescent="0.15">
      <c r="A8048" s="7">
        <v>8047</v>
      </c>
      <c r="B8048" s="7">
        <v>12</v>
      </c>
      <c r="C8048" s="7">
        <v>2</v>
      </c>
      <c r="D8048" s="7">
        <v>7</v>
      </c>
      <c r="E8048" s="7">
        <v>336</v>
      </c>
      <c r="F8048" s="7">
        <v>-2</v>
      </c>
      <c r="G8048" s="7">
        <v>0</v>
      </c>
      <c r="H8048" s="7">
        <f t="shared" si="1125"/>
        <v>6</v>
      </c>
      <c r="I8048" s="16">
        <f t="shared" si="1126"/>
        <v>45262</v>
      </c>
      <c r="J8048" s="17">
        <v>0.2407</v>
      </c>
      <c r="K8048" s="18">
        <f>G8048*结论【关键目标】!C$27*0.7735*0.001</f>
        <v>0</v>
      </c>
      <c r="L8048" s="5">
        <v>-39285.3266</v>
      </c>
      <c r="M8048" s="5">
        <f>ABS(IF(L8048&lt;=0,L8048/耗电量关键数据!$B$6/1000,L8048/耗电量关键数据!$B$5/1000))</f>
        <v>15.714130639999999</v>
      </c>
      <c r="N8048" s="19">
        <f>耗电量关键数据!$B$14</f>
        <v>1.1688450000000001</v>
      </c>
      <c r="O8048" s="19">
        <f>耗电量关键数据!$B$15</f>
        <v>0.37403039999999999</v>
      </c>
      <c r="P8048" s="19">
        <f t="shared" si="1127"/>
        <v>17.257006039999997</v>
      </c>
      <c r="Q8048" s="19">
        <f t="shared" si="1131"/>
        <v>0</v>
      </c>
      <c r="R8048" s="20">
        <f t="shared" si="1128"/>
        <v>0</v>
      </c>
      <c r="S8048" s="20">
        <f t="shared" si="1132"/>
        <v>0</v>
      </c>
      <c r="T8048" s="20">
        <f>IF((T8047+R8048)&lt;0,0,IF((T8047+R8048)&gt;结论【关键目标】!C$28,结论【关键目标】!C$28,T8047+R8048))</f>
        <v>0</v>
      </c>
      <c r="U8048" s="19">
        <f>IF((T8047+R8048)&lt;结论【关键目标】!$C$28,0,(发电量计算【计算逻辑页】!R8048+发电量计算【计算逻辑页】!T8047-结论【关键目标】!$C$28))</f>
        <v>0</v>
      </c>
      <c r="V8048" s="5">
        <f t="shared" si="1129"/>
        <v>0</v>
      </c>
      <c r="W8048" s="5">
        <f t="shared" si="1130"/>
        <v>0</v>
      </c>
      <c r="X8048" s="5">
        <f t="shared" si="1133"/>
        <v>0</v>
      </c>
    </row>
    <row r="8049" spans="1:24" x14ac:dyDescent="0.15">
      <c r="A8049" s="7">
        <v>8048</v>
      </c>
      <c r="B8049" s="7">
        <v>12</v>
      </c>
      <c r="C8049" s="7">
        <v>2</v>
      </c>
      <c r="D8049" s="7">
        <v>8</v>
      </c>
      <c r="E8049" s="7">
        <v>336</v>
      </c>
      <c r="F8049" s="7">
        <v>-2</v>
      </c>
      <c r="G8049" s="7">
        <v>62.1</v>
      </c>
      <c r="H8049" s="7">
        <f t="shared" si="1125"/>
        <v>6</v>
      </c>
      <c r="I8049" s="16">
        <f t="shared" si="1126"/>
        <v>45262</v>
      </c>
      <c r="J8049" s="17">
        <v>0.70809999999999995</v>
      </c>
      <c r="K8049" s="18">
        <f>G8049*结论【关键目标】!C$27*0.7735*0.001</f>
        <v>5.7641219999999995</v>
      </c>
      <c r="L8049" s="5">
        <v>-36838.181369999998</v>
      </c>
      <c r="M8049" s="5">
        <f>ABS(IF(L8049&lt;=0,L8049/耗电量关键数据!$B$6/1000,L8049/耗电量关键数据!$B$5/1000))</f>
        <v>14.735272547999999</v>
      </c>
      <c r="N8049" s="19">
        <f>耗电量关键数据!$B$14</f>
        <v>1.1688450000000001</v>
      </c>
      <c r="O8049" s="19">
        <f>耗电量关键数据!$B$15</f>
        <v>0.37403039999999999</v>
      </c>
      <c r="P8049" s="19">
        <f t="shared" si="1127"/>
        <v>16.278147947999997</v>
      </c>
      <c r="Q8049" s="19">
        <f t="shared" si="1131"/>
        <v>0</v>
      </c>
      <c r="R8049" s="20">
        <f t="shared" si="1128"/>
        <v>5.7641219999999995</v>
      </c>
      <c r="S8049" s="20">
        <f t="shared" si="1132"/>
        <v>0</v>
      </c>
      <c r="T8049" s="20">
        <f>IF((T8048+R8049)&lt;0,0,IF((T8048+R8049)&gt;结论【关键目标】!C$28,结论【关键目标】!C$28,T8048+R8049))</f>
        <v>5.7641219999999995</v>
      </c>
      <c r="U8049" s="19">
        <f>IF((T8048+R8049)&lt;结论【关键目标】!$C$28,0,(发电量计算【计算逻辑页】!R8049+发电量计算【计算逻辑页】!T8048-结论【关键目标】!$C$28))</f>
        <v>0</v>
      </c>
      <c r="V8049" s="5">
        <f t="shared" si="1129"/>
        <v>0</v>
      </c>
      <c r="W8049" s="5">
        <f t="shared" si="1130"/>
        <v>4.0815747881999993</v>
      </c>
      <c r="X8049" s="5">
        <f t="shared" si="1133"/>
        <v>0</v>
      </c>
    </row>
    <row r="8050" spans="1:24" x14ac:dyDescent="0.15">
      <c r="A8050" s="7">
        <v>8049</v>
      </c>
      <c r="B8050" s="7">
        <v>12</v>
      </c>
      <c r="C8050" s="7">
        <v>2</v>
      </c>
      <c r="D8050" s="7">
        <v>9</v>
      </c>
      <c r="E8050" s="7">
        <v>336</v>
      </c>
      <c r="F8050" s="7">
        <v>-3.3</v>
      </c>
      <c r="G8050" s="7">
        <v>98</v>
      </c>
      <c r="H8050" s="7">
        <f t="shared" si="1125"/>
        <v>6</v>
      </c>
      <c r="I8050" s="16">
        <f t="shared" si="1126"/>
        <v>45262</v>
      </c>
      <c r="J8050" s="17">
        <v>0.70809999999999995</v>
      </c>
      <c r="K8050" s="18">
        <f>G8050*结论【关键目标】!C$27*0.7735*0.001</f>
        <v>9.0963599999999989</v>
      </c>
      <c r="L8050" s="5">
        <v>-29320.01758</v>
      </c>
      <c r="M8050" s="5">
        <f>ABS(IF(L8050&lt;=0,L8050/耗电量关键数据!$B$6/1000,L8050/耗电量关键数据!$B$5/1000))</f>
        <v>11.728007031999999</v>
      </c>
      <c r="N8050" s="19">
        <f>耗电量关键数据!$B$14</f>
        <v>1.1688450000000001</v>
      </c>
      <c r="O8050" s="19">
        <f>耗电量关键数据!$B$15</f>
        <v>0.37403039999999999</v>
      </c>
      <c r="P8050" s="19">
        <f t="shared" si="1127"/>
        <v>13.270882431999999</v>
      </c>
      <c r="Q8050" s="19">
        <f t="shared" si="1131"/>
        <v>0</v>
      </c>
      <c r="R8050" s="20">
        <f t="shared" si="1128"/>
        <v>9.0963599999999989</v>
      </c>
      <c r="S8050" s="20">
        <f t="shared" si="1132"/>
        <v>0</v>
      </c>
      <c r="T8050" s="20">
        <f>IF((T8049+R8050)&lt;0,0,IF((T8049+R8050)&gt;结论【关键目标】!C$28,结论【关键目标】!C$28,T8049+R8050))</f>
        <v>14.860481999999998</v>
      </c>
      <c r="U8050" s="19">
        <f>IF((T8049+R8050)&lt;结论【关键目标】!$C$28,0,(发电量计算【计算逻辑页】!R8050+发电量计算【计算逻辑页】!T8049-结论【关键目标】!$C$28))</f>
        <v>0</v>
      </c>
      <c r="V8050" s="5">
        <f t="shared" si="1129"/>
        <v>0</v>
      </c>
      <c r="W8050" s="5">
        <f t="shared" si="1130"/>
        <v>6.4411325159999988</v>
      </c>
      <c r="X8050" s="5">
        <f t="shared" si="1133"/>
        <v>0</v>
      </c>
    </row>
    <row r="8051" spans="1:24" x14ac:dyDescent="0.15">
      <c r="A8051" s="7">
        <v>8050</v>
      </c>
      <c r="B8051" s="7">
        <v>12</v>
      </c>
      <c r="C8051" s="7">
        <v>2</v>
      </c>
      <c r="D8051" s="7">
        <v>10</v>
      </c>
      <c r="E8051" s="7">
        <v>336</v>
      </c>
      <c r="F8051" s="7">
        <v>0</v>
      </c>
      <c r="G8051" s="7">
        <v>252.9</v>
      </c>
      <c r="H8051" s="7">
        <f t="shared" si="1125"/>
        <v>6</v>
      </c>
      <c r="I8051" s="16">
        <f t="shared" si="1126"/>
        <v>45262</v>
      </c>
      <c r="J8051" s="17">
        <v>0.70809999999999995</v>
      </c>
      <c r="K8051" s="18">
        <f>G8051*结论【关键目标】!C$27*0.7735*0.001</f>
        <v>23.474178000000002</v>
      </c>
      <c r="L8051" s="5">
        <v>-25824.519270000001</v>
      </c>
      <c r="M8051" s="5">
        <f>ABS(IF(L8051&lt;=0,L8051/耗电量关键数据!$B$6/1000,L8051/耗电量关键数据!$B$5/1000))</f>
        <v>10.329807708000001</v>
      </c>
      <c r="N8051" s="19">
        <f>耗电量关键数据!$B$14</f>
        <v>1.1688450000000001</v>
      </c>
      <c r="O8051" s="19">
        <f>耗电量关键数据!$B$15</f>
        <v>0.37403039999999999</v>
      </c>
      <c r="P8051" s="19">
        <f t="shared" si="1127"/>
        <v>11.872683108000002</v>
      </c>
      <c r="Q8051" s="19">
        <f t="shared" si="1131"/>
        <v>0</v>
      </c>
      <c r="R8051" s="20">
        <f t="shared" si="1128"/>
        <v>23.474178000000002</v>
      </c>
      <c r="S8051" s="20">
        <f t="shared" si="1132"/>
        <v>0</v>
      </c>
      <c r="T8051" s="20">
        <f>IF((T8050+R8051)&lt;0,0,IF((T8050+R8051)&gt;结论【关键目标】!C$28,结论【关键目标】!C$28,T8050+R8051))</f>
        <v>22</v>
      </c>
      <c r="U8051" s="19">
        <f>IF((T8050+R8051)&lt;结论【关键目标】!$C$28,0,(发电量计算【计算逻辑页】!R8051+发电量计算【计算逻辑页】!T8050-结论【关键目标】!$C$28))</f>
        <v>16.33466</v>
      </c>
      <c r="V8051" s="5">
        <f t="shared" si="1129"/>
        <v>5.7171309999999993</v>
      </c>
      <c r="W8051" s="5">
        <f t="shared" si="1130"/>
        <v>8.4070469087748005</v>
      </c>
      <c r="X8051" s="5">
        <f t="shared" si="1133"/>
        <v>0</v>
      </c>
    </row>
    <row r="8052" spans="1:24" x14ac:dyDescent="0.15">
      <c r="A8052" s="7">
        <v>8051</v>
      </c>
      <c r="B8052" s="7">
        <v>12</v>
      </c>
      <c r="C8052" s="7">
        <v>2</v>
      </c>
      <c r="D8052" s="7">
        <v>11</v>
      </c>
      <c r="E8052" s="7">
        <v>336</v>
      </c>
      <c r="F8052" s="7">
        <v>1</v>
      </c>
      <c r="G8052" s="7">
        <v>329.6</v>
      </c>
      <c r="H8052" s="7">
        <f t="shared" si="1125"/>
        <v>6</v>
      </c>
      <c r="I8052" s="16">
        <f t="shared" si="1126"/>
        <v>45262</v>
      </c>
      <c r="J8052" s="17">
        <v>1.2267999999999999</v>
      </c>
      <c r="K8052" s="18">
        <f>G8052*结论【关键目标】!C$27*0.7735*0.001</f>
        <v>30.593471999999998</v>
      </c>
      <c r="L8052" s="5">
        <v>-18356.77954</v>
      </c>
      <c r="M8052" s="5">
        <f>ABS(IF(L8052&lt;=0,L8052/耗电量关键数据!$B$6/1000,L8052/耗电量关键数据!$B$5/1000))</f>
        <v>7.3427118159999996</v>
      </c>
      <c r="N8052" s="19">
        <f>耗电量关键数据!$B$14</f>
        <v>1.1688450000000001</v>
      </c>
      <c r="O8052" s="19">
        <f>耗电量关键数据!$B$15</f>
        <v>0.37403039999999999</v>
      </c>
      <c r="P8052" s="19">
        <f t="shared" si="1127"/>
        <v>8.8855872159999993</v>
      </c>
      <c r="Q8052" s="19">
        <f t="shared" si="1131"/>
        <v>8.8855872159999993</v>
      </c>
      <c r="R8052" s="20">
        <f t="shared" si="1128"/>
        <v>21.707884784000001</v>
      </c>
      <c r="S8052" s="20">
        <f t="shared" si="1132"/>
        <v>0</v>
      </c>
      <c r="T8052" s="20">
        <f>IF((T8051+R8052)&lt;0,0,IF((T8051+R8052)&gt;结论【关键目标】!C$28,结论【关键目标】!C$28,T8051+R8052))</f>
        <v>22</v>
      </c>
      <c r="U8052" s="19">
        <f>IF((T8051+R8052)&lt;结论【关键目标】!$C$28,0,(发电量计算【计算逻辑页】!R8052+发电量计算【计算逻辑页】!T8051-结论【关键目标】!$C$28))</f>
        <v>21.707884784000001</v>
      </c>
      <c r="V8052" s="5">
        <f t="shared" si="1129"/>
        <v>7.5977596743999998</v>
      </c>
      <c r="W8052" s="5">
        <f t="shared" si="1130"/>
        <v>10.900838396588798</v>
      </c>
      <c r="X8052" s="5">
        <f t="shared" si="1133"/>
        <v>0</v>
      </c>
    </row>
    <row r="8053" spans="1:24" x14ac:dyDescent="0.15">
      <c r="A8053" s="7">
        <v>8052</v>
      </c>
      <c r="B8053" s="7">
        <v>12</v>
      </c>
      <c r="C8053" s="7">
        <v>2</v>
      </c>
      <c r="D8053" s="7">
        <v>12</v>
      </c>
      <c r="E8053" s="7">
        <v>336</v>
      </c>
      <c r="F8053" s="7">
        <v>3.6</v>
      </c>
      <c r="G8053" s="7">
        <v>421</v>
      </c>
      <c r="H8053" s="7">
        <f t="shared" si="1125"/>
        <v>6</v>
      </c>
      <c r="I8053" s="16">
        <f t="shared" si="1126"/>
        <v>45262</v>
      </c>
      <c r="J8053" s="17">
        <v>1.2267999999999999</v>
      </c>
      <c r="K8053" s="18">
        <f>G8053*结论【关键目标】!C$27*0.7735*0.001</f>
        <v>39.077220000000004</v>
      </c>
      <c r="L8053" s="5">
        <v>-15756.5933</v>
      </c>
      <c r="M8053" s="5">
        <f>ABS(IF(L8053&lt;=0,L8053/耗电量关键数据!$B$6/1000,L8053/耗电量关键数据!$B$5/1000))</f>
        <v>6.3026373199999997</v>
      </c>
      <c r="N8053" s="19">
        <f>耗电量关键数据!$B$14</f>
        <v>1.1688450000000001</v>
      </c>
      <c r="O8053" s="19">
        <f>耗电量关键数据!$B$15</f>
        <v>0.37403039999999999</v>
      </c>
      <c r="P8053" s="19">
        <f t="shared" si="1127"/>
        <v>7.8455127199999994</v>
      </c>
      <c r="Q8053" s="19">
        <f t="shared" si="1131"/>
        <v>7.8455127199999994</v>
      </c>
      <c r="R8053" s="20">
        <f t="shared" si="1128"/>
        <v>31.231707280000006</v>
      </c>
      <c r="S8053" s="20">
        <f t="shared" si="1132"/>
        <v>0</v>
      </c>
      <c r="T8053" s="20">
        <f>IF((T8052+R8053)&lt;0,0,IF((T8052+R8053)&gt;结论【关键目标】!C$28,结论【关键目标】!C$28,T8052+R8053))</f>
        <v>22</v>
      </c>
      <c r="U8053" s="19">
        <f>IF((T8052+R8053)&lt;结论【关键目标】!$C$28,0,(发电量计算【计算逻辑页】!R8053+发电量计算【计算逻辑页】!T8052-结论【关键目标】!$C$28))</f>
        <v>31.231707280000009</v>
      </c>
      <c r="V8053" s="5">
        <f t="shared" si="1129"/>
        <v>10.931097548000002</v>
      </c>
      <c r="W8053" s="5">
        <f t="shared" si="1130"/>
        <v>9.6248750048959977</v>
      </c>
      <c r="X8053" s="5">
        <f t="shared" si="1133"/>
        <v>0</v>
      </c>
    </row>
    <row r="8054" spans="1:24" x14ac:dyDescent="0.15">
      <c r="A8054" s="7">
        <v>8053</v>
      </c>
      <c r="B8054" s="7">
        <v>12</v>
      </c>
      <c r="C8054" s="7">
        <v>2</v>
      </c>
      <c r="D8054" s="7">
        <v>13</v>
      </c>
      <c r="E8054" s="7">
        <v>336</v>
      </c>
      <c r="F8054" s="7">
        <v>5</v>
      </c>
      <c r="G8054" s="7">
        <v>373.3</v>
      </c>
      <c r="H8054" s="7">
        <f t="shared" si="1125"/>
        <v>6</v>
      </c>
      <c r="I8054" s="16">
        <f t="shared" si="1126"/>
        <v>45262</v>
      </c>
      <c r="J8054" s="17">
        <v>1.2267999999999999</v>
      </c>
      <c r="K8054" s="18">
        <f>G8054*结论【关键目标】!C$27*0.7735*0.001</f>
        <v>34.649706000000002</v>
      </c>
      <c r="L8054" s="5">
        <v>-14898.845960000001</v>
      </c>
      <c r="M8054" s="5">
        <f>ABS(IF(L8054&lt;=0,L8054/耗电量关键数据!$B$6/1000,L8054/耗电量关键数据!$B$5/1000))</f>
        <v>5.959538384</v>
      </c>
      <c r="N8054" s="19">
        <f>耗电量关键数据!$B$14</f>
        <v>1.1688450000000001</v>
      </c>
      <c r="O8054" s="19">
        <f>耗电量关键数据!$B$15</f>
        <v>0.37403039999999999</v>
      </c>
      <c r="P8054" s="19">
        <f t="shared" si="1127"/>
        <v>7.5024137839999998</v>
      </c>
      <c r="Q8054" s="19">
        <f t="shared" si="1131"/>
        <v>7.5024137839999998</v>
      </c>
      <c r="R8054" s="20">
        <f t="shared" si="1128"/>
        <v>27.147292216000004</v>
      </c>
      <c r="S8054" s="20">
        <f t="shared" si="1132"/>
        <v>0</v>
      </c>
      <c r="T8054" s="20">
        <f>IF((T8053+R8054)&lt;0,0,IF((T8053+R8054)&gt;结论【关键目标】!C$28,结论【关键目标】!C$28,T8053+R8054))</f>
        <v>22</v>
      </c>
      <c r="U8054" s="19">
        <f>IF((T8053+R8054)&lt;结论【关键目标】!$C$28,0,(发电量计算【计算逻辑页】!R8054+发电量计算【计算逻辑页】!T8053-结论【关键目标】!$C$28))</f>
        <v>27.147292216000004</v>
      </c>
      <c r="V8054" s="5">
        <f t="shared" si="1129"/>
        <v>9.5015522755999999</v>
      </c>
      <c r="W8054" s="5">
        <f t="shared" si="1130"/>
        <v>9.2039612302111991</v>
      </c>
      <c r="X8054" s="5">
        <f t="shared" si="1133"/>
        <v>0</v>
      </c>
    </row>
    <row r="8055" spans="1:24" x14ac:dyDescent="0.15">
      <c r="A8055" s="7">
        <v>8054</v>
      </c>
      <c r="B8055" s="7">
        <v>12</v>
      </c>
      <c r="C8055" s="7">
        <v>2</v>
      </c>
      <c r="D8055" s="7">
        <v>14</v>
      </c>
      <c r="E8055" s="7">
        <v>336</v>
      </c>
      <c r="F8055" s="7">
        <v>6</v>
      </c>
      <c r="G8055" s="7">
        <v>303</v>
      </c>
      <c r="H8055" s="7">
        <f t="shared" si="1125"/>
        <v>6</v>
      </c>
      <c r="I8055" s="16">
        <f t="shared" si="1126"/>
        <v>45262</v>
      </c>
      <c r="J8055" s="17">
        <v>1.2267999999999999</v>
      </c>
      <c r="K8055" s="18">
        <f>G8055*结论【关键目标】!C$27*0.7735*0.001</f>
        <v>28.124459999999999</v>
      </c>
      <c r="L8055" s="5">
        <v>-16676.814149999998</v>
      </c>
      <c r="M8055" s="5">
        <f>ABS(IF(L8055&lt;=0,L8055/耗电量关键数据!$B$6/1000,L8055/耗电量关键数据!$B$5/1000))</f>
        <v>6.6707256599999996</v>
      </c>
      <c r="N8055" s="19">
        <f>耗电量关键数据!$B$14</f>
        <v>1.1688450000000001</v>
      </c>
      <c r="O8055" s="19">
        <f>耗电量关键数据!$B$15</f>
        <v>0.37403039999999999</v>
      </c>
      <c r="P8055" s="19">
        <f t="shared" si="1127"/>
        <v>8.2136010600000002</v>
      </c>
      <c r="Q8055" s="19">
        <f t="shared" si="1131"/>
        <v>8.2136010600000002</v>
      </c>
      <c r="R8055" s="20">
        <f t="shared" si="1128"/>
        <v>19.910858939999997</v>
      </c>
      <c r="S8055" s="20">
        <f t="shared" si="1132"/>
        <v>0</v>
      </c>
      <c r="T8055" s="20">
        <f>IF((T8054+R8055)&lt;0,0,IF((T8054+R8055)&gt;结论【关键目标】!C$28,结论【关键目标】!C$28,T8054+R8055))</f>
        <v>22</v>
      </c>
      <c r="U8055" s="19">
        <f>IF((T8054+R8055)&lt;结论【关键目标】!$C$28,0,(发电量计算【计算逻辑页】!R8055+发电量计算【计算逻辑页】!T8054-结论【关键目标】!$C$28))</f>
        <v>19.910858939999997</v>
      </c>
      <c r="V8055" s="5">
        <f t="shared" si="1129"/>
        <v>6.9688006289999986</v>
      </c>
      <c r="W8055" s="5">
        <f t="shared" si="1130"/>
        <v>10.076445780407999</v>
      </c>
      <c r="X8055" s="5">
        <f t="shared" si="1133"/>
        <v>0</v>
      </c>
    </row>
    <row r="8056" spans="1:24" x14ac:dyDescent="0.15">
      <c r="A8056" s="7">
        <v>8055</v>
      </c>
      <c r="B8056" s="7">
        <v>12</v>
      </c>
      <c r="C8056" s="7">
        <v>2</v>
      </c>
      <c r="D8056" s="7">
        <v>15</v>
      </c>
      <c r="E8056" s="7">
        <v>336</v>
      </c>
      <c r="F8056" s="7">
        <v>4.5</v>
      </c>
      <c r="G8056" s="7">
        <v>127</v>
      </c>
      <c r="H8056" s="7">
        <f t="shared" si="1125"/>
        <v>6</v>
      </c>
      <c r="I8056" s="16">
        <f t="shared" si="1126"/>
        <v>45262</v>
      </c>
      <c r="J8056" s="17">
        <v>1.2267999999999999</v>
      </c>
      <c r="K8056" s="18">
        <f>G8056*结论【关键目标】!C$27*0.7735*0.001</f>
        <v>11.78814</v>
      </c>
      <c r="L8056" s="5">
        <v>-22113.245930000001</v>
      </c>
      <c r="M8056" s="5">
        <f>ABS(IF(L8056&lt;=0,L8056/耗电量关键数据!$B$6/1000,L8056/耗电量关键数据!$B$5/1000))</f>
        <v>8.8452983720000002</v>
      </c>
      <c r="N8056" s="19">
        <f>耗电量关键数据!$B$14</f>
        <v>1.1688450000000001</v>
      </c>
      <c r="O8056" s="19">
        <f>耗电量关键数据!$B$15</f>
        <v>0.37403039999999999</v>
      </c>
      <c r="P8056" s="19">
        <f t="shared" si="1127"/>
        <v>10.388173772</v>
      </c>
      <c r="Q8056" s="19">
        <f t="shared" si="1131"/>
        <v>10.388173772</v>
      </c>
      <c r="R8056" s="20">
        <f t="shared" si="1128"/>
        <v>1.3999662280000003</v>
      </c>
      <c r="S8056" s="20">
        <f t="shared" si="1132"/>
        <v>0</v>
      </c>
      <c r="T8056" s="20">
        <f>IF((T8055+R8056)&lt;0,0,IF((T8055+R8056)&gt;结论【关键目标】!C$28,结论【关键目标】!C$28,T8055+R8056))</f>
        <v>22</v>
      </c>
      <c r="U8056" s="19">
        <f>IF((T8055+R8056)&lt;结论【关键目标】!$C$28,0,(发电量计算【计算逻辑页】!R8056+发电量计算【计算逻辑页】!T8055-结论【关键目标】!$C$28))</f>
        <v>1.3999662280000003</v>
      </c>
      <c r="V8056" s="5">
        <f t="shared" si="1129"/>
        <v>0.48998817980000003</v>
      </c>
      <c r="W8056" s="5">
        <f t="shared" si="1130"/>
        <v>12.7442115834896</v>
      </c>
      <c r="X8056" s="5">
        <f t="shared" si="1133"/>
        <v>0</v>
      </c>
    </row>
    <row r="8057" spans="1:24" x14ac:dyDescent="0.15">
      <c r="A8057" s="7">
        <v>8056</v>
      </c>
      <c r="B8057" s="7">
        <v>12</v>
      </c>
      <c r="C8057" s="7">
        <v>2</v>
      </c>
      <c r="D8057" s="7">
        <v>16</v>
      </c>
      <c r="E8057" s="7">
        <v>336</v>
      </c>
      <c r="F8057" s="7">
        <v>6</v>
      </c>
      <c r="G8057" s="7">
        <v>14.2</v>
      </c>
      <c r="H8057" s="7">
        <f t="shared" si="1125"/>
        <v>6</v>
      </c>
      <c r="I8057" s="16">
        <f t="shared" si="1126"/>
        <v>45262</v>
      </c>
      <c r="J8057" s="17">
        <v>0.70809999999999995</v>
      </c>
      <c r="K8057" s="18">
        <f>G8057*结论【关键目标】!C$27*0.7735*0.001</f>
        <v>1.318044</v>
      </c>
      <c r="L8057" s="5">
        <v>-28861.548129999999</v>
      </c>
      <c r="M8057" s="5">
        <f>ABS(IF(L8057&lt;=0,L8057/耗电量关键数据!$B$6/1000,L8057/耗电量关键数据!$B$5/1000))</f>
        <v>11.544619252</v>
      </c>
      <c r="N8057" s="19">
        <f>耗电量关键数据!$B$14</f>
        <v>1.1688450000000001</v>
      </c>
      <c r="O8057" s="19">
        <f>耗电量关键数据!$B$15</f>
        <v>0.37403039999999999</v>
      </c>
      <c r="P8057" s="19">
        <f t="shared" si="1127"/>
        <v>13.087494652000002</v>
      </c>
      <c r="Q8057" s="19">
        <f t="shared" si="1131"/>
        <v>0</v>
      </c>
      <c r="R8057" s="20">
        <f t="shared" si="1128"/>
        <v>1.318044</v>
      </c>
      <c r="S8057" s="20">
        <f t="shared" si="1132"/>
        <v>0</v>
      </c>
      <c r="T8057" s="20">
        <f>IF((T8056+R8057)&lt;0,0,IF((T8056+R8057)&gt;结论【关键目标】!C$28,结论【关键目标】!C$28,T8056+R8057))</f>
        <v>22</v>
      </c>
      <c r="U8057" s="19">
        <f>IF((T8056+R8057)&lt;结论【关键目标】!$C$28,0,(发电量计算【计算逻辑页】!R8057+发电量计算【计算逻辑页】!T8056-结论【关键目标】!$C$28))</f>
        <v>1.3180440000000004</v>
      </c>
      <c r="V8057" s="5">
        <f t="shared" si="1129"/>
        <v>0.4613154000000001</v>
      </c>
      <c r="W8057" s="5">
        <f t="shared" si="1130"/>
        <v>0.93330695639999994</v>
      </c>
      <c r="X8057" s="5">
        <f t="shared" si="1133"/>
        <v>0</v>
      </c>
    </row>
    <row r="8058" spans="1:24" x14ac:dyDescent="0.15">
      <c r="A8058" s="7">
        <v>8057</v>
      </c>
      <c r="B8058" s="7">
        <v>12</v>
      </c>
      <c r="C8058" s="7">
        <v>2</v>
      </c>
      <c r="D8058" s="7">
        <v>17</v>
      </c>
      <c r="E8058" s="7">
        <v>336</v>
      </c>
      <c r="F8058" s="7">
        <v>5</v>
      </c>
      <c r="G8058" s="7">
        <v>0</v>
      </c>
      <c r="H8058" s="7">
        <f t="shared" si="1125"/>
        <v>6</v>
      </c>
      <c r="I8058" s="16">
        <f t="shared" si="1126"/>
        <v>45262</v>
      </c>
      <c r="J8058" s="17">
        <v>0.70809999999999995</v>
      </c>
      <c r="K8058" s="18">
        <f>G8058*结论【关键目标】!C$27*0.7735*0.001</f>
        <v>0</v>
      </c>
      <c r="L8058" s="5">
        <v>-31929.832409999999</v>
      </c>
      <c r="M8058" s="5">
        <f>ABS(IF(L8058&lt;=0,L8058/耗电量关键数据!$B$6/1000,L8058/耗电量关键数据!$B$5/1000))</f>
        <v>12.771932963999999</v>
      </c>
      <c r="N8058" s="19">
        <f>耗电量关键数据!$B$14</f>
        <v>1.1688450000000001</v>
      </c>
      <c r="O8058" s="19">
        <f>耗电量关键数据!$B$15</f>
        <v>0.37403039999999999</v>
      </c>
      <c r="P8058" s="19">
        <f t="shared" si="1127"/>
        <v>14.314808363999999</v>
      </c>
      <c r="Q8058" s="19">
        <f t="shared" si="1131"/>
        <v>0</v>
      </c>
      <c r="R8058" s="20">
        <f t="shared" si="1128"/>
        <v>0</v>
      </c>
      <c r="S8058" s="20">
        <f t="shared" si="1132"/>
        <v>0</v>
      </c>
      <c r="T8058" s="20">
        <f>IF((T8057+R8058)&lt;0,0,IF((T8057+R8058)&gt;结论【关键目标】!C$28,结论【关键目标】!C$28,T8057+R8058))</f>
        <v>22</v>
      </c>
      <c r="U8058" s="19">
        <f>IF((T8057+R8058)&lt;结论【关键目标】!$C$28,0,(发电量计算【计算逻辑页】!R8058+发电量计算【计算逻辑页】!T8057-结论【关键目标】!$C$28))</f>
        <v>0</v>
      </c>
      <c r="V8058" s="5">
        <f t="shared" si="1129"/>
        <v>0</v>
      </c>
      <c r="W8058" s="5">
        <f t="shared" si="1130"/>
        <v>0</v>
      </c>
      <c r="X8058" s="5">
        <f t="shared" si="1133"/>
        <v>0</v>
      </c>
    </row>
    <row r="8059" spans="1:24" x14ac:dyDescent="0.15">
      <c r="A8059" s="7">
        <v>8058</v>
      </c>
      <c r="B8059" s="7">
        <v>12</v>
      </c>
      <c r="C8059" s="7">
        <v>2</v>
      </c>
      <c r="D8059" s="7">
        <v>18</v>
      </c>
      <c r="E8059" s="7">
        <v>336</v>
      </c>
      <c r="F8059" s="7">
        <v>1</v>
      </c>
      <c r="G8059" s="7">
        <v>0</v>
      </c>
      <c r="H8059" s="7">
        <f t="shared" si="1125"/>
        <v>6</v>
      </c>
      <c r="I8059" s="16">
        <f t="shared" si="1126"/>
        <v>45262</v>
      </c>
      <c r="J8059" s="17">
        <v>0.70809999999999995</v>
      </c>
      <c r="K8059" s="18">
        <f>G8059*结论【关键目标】!C$27*0.7735*0.001</f>
        <v>0</v>
      </c>
      <c r="L8059" s="5">
        <v>-33392.267480000002</v>
      </c>
      <c r="M8059" s="5">
        <f>ABS(IF(L8059&lt;=0,L8059/耗电量关键数据!$B$6/1000,L8059/耗电量关键数据!$B$5/1000))</f>
        <v>13.356906992000001</v>
      </c>
      <c r="N8059" s="19">
        <f>耗电量关键数据!$B$14</f>
        <v>1.1688450000000001</v>
      </c>
      <c r="O8059" s="19">
        <f>耗电量关键数据!$B$15</f>
        <v>0.37403039999999999</v>
      </c>
      <c r="P8059" s="19">
        <f t="shared" si="1127"/>
        <v>14.899782392000001</v>
      </c>
      <c r="Q8059" s="19">
        <f t="shared" si="1131"/>
        <v>0</v>
      </c>
      <c r="R8059" s="20">
        <f t="shared" si="1128"/>
        <v>0</v>
      </c>
      <c r="S8059" s="20">
        <f t="shared" si="1132"/>
        <v>0</v>
      </c>
      <c r="T8059" s="20">
        <f>IF((T8058+R8059)&lt;0,0,IF((T8058+R8059)&gt;结论【关键目标】!C$28,结论【关键目标】!C$28,T8058+R8059))</f>
        <v>22</v>
      </c>
      <c r="U8059" s="19">
        <f>IF((T8058+R8059)&lt;结论【关键目标】!$C$28,0,(发电量计算【计算逻辑页】!R8059+发电量计算【计算逻辑页】!T8058-结论【关键目标】!$C$28))</f>
        <v>0</v>
      </c>
      <c r="V8059" s="5">
        <f t="shared" si="1129"/>
        <v>0</v>
      </c>
      <c r="W8059" s="5">
        <f t="shared" si="1130"/>
        <v>0</v>
      </c>
      <c r="X8059" s="5">
        <f t="shared" si="1133"/>
        <v>0</v>
      </c>
    </row>
    <row r="8060" spans="1:24" x14ac:dyDescent="0.15">
      <c r="A8060" s="7">
        <v>8059</v>
      </c>
      <c r="B8060" s="7">
        <v>12</v>
      </c>
      <c r="C8060" s="7">
        <v>2</v>
      </c>
      <c r="D8060" s="7">
        <v>19</v>
      </c>
      <c r="E8060" s="7">
        <v>336</v>
      </c>
      <c r="F8060" s="7">
        <v>1</v>
      </c>
      <c r="G8060" s="7">
        <v>0</v>
      </c>
      <c r="H8060" s="7">
        <f t="shared" si="1125"/>
        <v>6</v>
      </c>
      <c r="I8060" s="16">
        <f t="shared" si="1126"/>
        <v>45262</v>
      </c>
      <c r="J8060" s="17">
        <v>1.2267999999999999</v>
      </c>
      <c r="K8060" s="18">
        <f>G8060*结论【关键目标】!C$27*0.7735*0.001</f>
        <v>0</v>
      </c>
      <c r="L8060" s="5">
        <v>-31885.149979999998</v>
      </c>
      <c r="M8060" s="5">
        <f>ABS(IF(L8060&lt;=0,L8060/耗电量关键数据!$B$6/1000,L8060/耗电量关键数据!$B$5/1000))</f>
        <v>12.754059991999998</v>
      </c>
      <c r="N8060" s="19">
        <f>耗电量关键数据!$B$14</f>
        <v>1.1688450000000001</v>
      </c>
      <c r="O8060" s="19">
        <f>耗电量关键数据!$B$15</f>
        <v>0.37403039999999999</v>
      </c>
      <c r="P8060" s="19">
        <f t="shared" si="1127"/>
        <v>14.296935392</v>
      </c>
      <c r="Q8060" s="19">
        <f t="shared" si="1131"/>
        <v>14.296935392</v>
      </c>
      <c r="R8060" s="20">
        <f t="shared" si="1128"/>
        <v>-14.296935392</v>
      </c>
      <c r="S8060" s="20">
        <f t="shared" si="1132"/>
        <v>14.296935392</v>
      </c>
      <c r="T8060" s="20">
        <f>IF((T8059+R8060)&lt;0,0,IF((T8059+R8060)&gt;结论【关键目标】!C$28,结论【关键目标】!C$28,T8059+R8060))</f>
        <v>7.703064608</v>
      </c>
      <c r="U8060" s="19">
        <f>IF((T8059+R8060)&lt;结论【关键目标】!$C$28,0,(发电量计算【计算逻辑页】!R8060+发电量计算【计算逻辑页】!T8059-结论【关键目标】!$C$28))</f>
        <v>0</v>
      </c>
      <c r="V8060" s="5">
        <f t="shared" si="1129"/>
        <v>0</v>
      </c>
      <c r="W8060" s="5">
        <f t="shared" si="1130"/>
        <v>0</v>
      </c>
      <c r="X8060" s="5">
        <f t="shared" si="1133"/>
        <v>6.7540470482943995</v>
      </c>
    </row>
    <row r="8061" spans="1:24" x14ac:dyDescent="0.15">
      <c r="A8061" s="7">
        <v>8060</v>
      </c>
      <c r="B8061" s="7">
        <v>12</v>
      </c>
      <c r="C8061" s="7">
        <v>2</v>
      </c>
      <c r="D8061" s="7">
        <v>20</v>
      </c>
      <c r="E8061" s="7">
        <v>336</v>
      </c>
      <c r="F8061" s="7">
        <v>-1</v>
      </c>
      <c r="G8061" s="7">
        <v>0</v>
      </c>
      <c r="H8061" s="7">
        <f t="shared" si="1125"/>
        <v>6</v>
      </c>
      <c r="I8061" s="16">
        <f t="shared" si="1126"/>
        <v>45262</v>
      </c>
      <c r="J8061" s="17">
        <v>1.2267999999999999</v>
      </c>
      <c r="K8061" s="18">
        <f>G8061*结论【关键目标】!C$27*0.7735*0.001</f>
        <v>0</v>
      </c>
      <c r="L8061" s="5">
        <v>-33435.12255</v>
      </c>
      <c r="M8061" s="5">
        <f>ABS(IF(L8061&lt;=0,L8061/耗电量关键数据!$B$6/1000,L8061/耗电量关键数据!$B$5/1000))</f>
        <v>13.374049020000001</v>
      </c>
      <c r="N8061" s="19">
        <f>耗电量关键数据!$B$14</f>
        <v>1.1688450000000001</v>
      </c>
      <c r="O8061" s="19">
        <f>耗电量关键数据!$B$15</f>
        <v>0.37403039999999999</v>
      </c>
      <c r="P8061" s="19">
        <f t="shared" si="1127"/>
        <v>14.916924420000003</v>
      </c>
      <c r="Q8061" s="19">
        <f t="shared" si="1131"/>
        <v>14.916924420000003</v>
      </c>
      <c r="R8061" s="20">
        <f t="shared" si="1128"/>
        <v>-14.916924420000003</v>
      </c>
      <c r="S8061" s="20">
        <f t="shared" si="1132"/>
        <v>14.916924420000003</v>
      </c>
      <c r="T8061" s="20">
        <f>IF((T8060+R8061)&lt;0,0,IF((T8060+R8061)&gt;结论【关键目标】!C$28,结论【关键目标】!C$28,T8060+R8061))</f>
        <v>0</v>
      </c>
      <c r="U8061" s="19">
        <f>IF((T8060+R8061)&lt;结论【关键目标】!$C$28,0,(发电量计算【计算逻辑页】!R8061+发电量计算【计算逻辑页】!T8060-结论【关键目标】!$C$28))</f>
        <v>0</v>
      </c>
      <c r="V8061" s="5">
        <f t="shared" si="1129"/>
        <v>0</v>
      </c>
      <c r="W8061" s="5">
        <f t="shared" si="1130"/>
        <v>0</v>
      </c>
      <c r="X8061" s="5">
        <f t="shared" si="1133"/>
        <v>0</v>
      </c>
    </row>
    <row r="8062" spans="1:24" x14ac:dyDescent="0.15">
      <c r="A8062" s="7">
        <v>8061</v>
      </c>
      <c r="B8062" s="7">
        <v>12</v>
      </c>
      <c r="C8062" s="7">
        <v>2</v>
      </c>
      <c r="D8062" s="7">
        <v>21</v>
      </c>
      <c r="E8062" s="7">
        <v>336</v>
      </c>
      <c r="F8062" s="7">
        <v>-1.9</v>
      </c>
      <c r="G8062" s="7">
        <v>0</v>
      </c>
      <c r="H8062" s="7">
        <f t="shared" si="1125"/>
        <v>6</v>
      </c>
      <c r="I8062" s="16">
        <f t="shared" si="1126"/>
        <v>45262</v>
      </c>
      <c r="J8062" s="17">
        <v>1.2267999999999999</v>
      </c>
      <c r="K8062" s="18">
        <f>G8062*结论【关键目标】!C$27*0.7735*0.001</f>
        <v>0</v>
      </c>
      <c r="L8062" s="5">
        <v>-34099.396509999999</v>
      </c>
      <c r="M8062" s="5">
        <f>ABS(IF(L8062&lt;=0,L8062/耗电量关键数据!$B$6/1000,L8062/耗电量关键数据!$B$5/1000))</f>
        <v>13.639758603999999</v>
      </c>
      <c r="N8062" s="19">
        <f>耗电量关键数据!$B$14</f>
        <v>1.1688450000000001</v>
      </c>
      <c r="O8062" s="19">
        <f>耗电量关键数据!$B$15</f>
        <v>0.37403039999999999</v>
      </c>
      <c r="P8062" s="19">
        <f t="shared" si="1127"/>
        <v>15.182634003999999</v>
      </c>
      <c r="Q8062" s="19">
        <f t="shared" si="1131"/>
        <v>15.182634003999999</v>
      </c>
      <c r="R8062" s="20">
        <f t="shared" si="1128"/>
        <v>-15.182634003999999</v>
      </c>
      <c r="S8062" s="20">
        <f t="shared" si="1132"/>
        <v>15.182634003999999</v>
      </c>
      <c r="T8062" s="20">
        <f>IF((T8061+R8062)&lt;0,0,IF((T8061+R8062)&gt;结论【关键目标】!C$28,结论【关键目标】!C$28,T8061+R8062))</f>
        <v>0</v>
      </c>
      <c r="U8062" s="19">
        <f>IF((T8061+R8062)&lt;结论【关键目标】!$C$28,0,(发电量计算【计算逻辑页】!R8062+发电量计算【计算逻辑页】!T8061-结论【关键目标】!$C$28))</f>
        <v>0</v>
      </c>
      <c r="V8062" s="5">
        <f t="shared" si="1129"/>
        <v>0</v>
      </c>
      <c r="W8062" s="5">
        <f t="shared" si="1130"/>
        <v>0</v>
      </c>
      <c r="X8062" s="5">
        <f t="shared" si="1133"/>
        <v>0</v>
      </c>
    </row>
    <row r="8063" spans="1:24" x14ac:dyDescent="0.15">
      <c r="A8063" s="7">
        <v>8062</v>
      </c>
      <c r="B8063" s="7">
        <v>12</v>
      </c>
      <c r="C8063" s="7">
        <v>2</v>
      </c>
      <c r="D8063" s="7">
        <v>22</v>
      </c>
      <c r="E8063" s="7">
        <v>336</v>
      </c>
      <c r="F8063" s="7">
        <v>-2</v>
      </c>
      <c r="G8063" s="7">
        <v>0</v>
      </c>
      <c r="H8063" s="7">
        <f t="shared" si="1125"/>
        <v>6</v>
      </c>
      <c r="I8063" s="16">
        <f t="shared" si="1126"/>
        <v>45262</v>
      </c>
      <c r="J8063" s="17">
        <v>0.70809999999999995</v>
      </c>
      <c r="K8063" s="18">
        <f>G8063*结论【关键目标】!C$27*0.7735*0.001</f>
        <v>0</v>
      </c>
      <c r="L8063" s="5">
        <v>-33998.150260000002</v>
      </c>
      <c r="M8063" s="5">
        <f>ABS(IF(L8063&lt;=0,L8063/耗电量关键数据!$B$6/1000,L8063/耗电量关键数据!$B$5/1000))</f>
        <v>13.599260104000001</v>
      </c>
      <c r="N8063" s="19">
        <f>耗电量关键数据!$B$14</f>
        <v>1.1688450000000001</v>
      </c>
      <c r="O8063" s="19">
        <f>耗电量关键数据!$B$15</f>
        <v>0.37403039999999999</v>
      </c>
      <c r="P8063" s="19">
        <f t="shared" si="1127"/>
        <v>15.142135504000001</v>
      </c>
      <c r="Q8063" s="19">
        <f t="shared" si="1131"/>
        <v>0</v>
      </c>
      <c r="R8063" s="20">
        <f t="shared" si="1128"/>
        <v>0</v>
      </c>
      <c r="S8063" s="20">
        <f t="shared" si="1132"/>
        <v>0</v>
      </c>
      <c r="T8063" s="20">
        <f>IF((T8062+R8063)&lt;0,0,IF((T8062+R8063)&gt;结论【关键目标】!C$28,结论【关键目标】!C$28,T8062+R8063))</f>
        <v>0</v>
      </c>
      <c r="U8063" s="19">
        <f>IF((T8062+R8063)&lt;结论【关键目标】!$C$28,0,(发电量计算【计算逻辑页】!R8063+发电量计算【计算逻辑页】!T8062-结论【关键目标】!$C$28))</f>
        <v>0</v>
      </c>
      <c r="V8063" s="5">
        <f t="shared" si="1129"/>
        <v>0</v>
      </c>
      <c r="W8063" s="5">
        <f t="shared" si="1130"/>
        <v>0</v>
      </c>
      <c r="X8063" s="5">
        <f t="shared" si="1133"/>
        <v>0</v>
      </c>
    </row>
    <row r="8064" spans="1:24" x14ac:dyDescent="0.15">
      <c r="A8064" s="7">
        <v>8063</v>
      </c>
      <c r="B8064" s="7">
        <v>12</v>
      </c>
      <c r="C8064" s="7">
        <v>2</v>
      </c>
      <c r="D8064" s="7">
        <v>23</v>
      </c>
      <c r="E8064" s="7">
        <v>336</v>
      </c>
      <c r="F8064" s="7">
        <v>-1</v>
      </c>
      <c r="G8064" s="7">
        <v>0</v>
      </c>
      <c r="H8064" s="7">
        <f t="shared" si="1125"/>
        <v>6</v>
      </c>
      <c r="I8064" s="16">
        <f t="shared" si="1126"/>
        <v>45262</v>
      </c>
      <c r="J8064" s="17">
        <v>0.70809999999999995</v>
      </c>
      <c r="K8064" s="18">
        <f>G8064*结论【关键目标】!C$27*0.7735*0.001</f>
        <v>0</v>
      </c>
      <c r="L8064" s="5">
        <v>-34434.023979999998</v>
      </c>
      <c r="M8064" s="5">
        <f>ABS(IF(L8064&lt;=0,L8064/耗电量关键数据!$B$6/1000,L8064/耗电量关键数据!$B$5/1000))</f>
        <v>13.773609592</v>
      </c>
      <c r="N8064" s="19">
        <f>耗电量关键数据!$B$14</f>
        <v>1.1688450000000001</v>
      </c>
      <c r="O8064" s="19">
        <f>耗电量关键数据!$B$15</f>
        <v>0.37403039999999999</v>
      </c>
      <c r="P8064" s="19">
        <f t="shared" si="1127"/>
        <v>15.316484992000001</v>
      </c>
      <c r="Q8064" s="19">
        <f t="shared" si="1131"/>
        <v>0</v>
      </c>
      <c r="R8064" s="20">
        <f t="shared" si="1128"/>
        <v>0</v>
      </c>
      <c r="S8064" s="20">
        <f t="shared" si="1132"/>
        <v>0</v>
      </c>
      <c r="T8064" s="20">
        <f>IF((T8063+R8064)&lt;0,0,IF((T8063+R8064)&gt;结论【关键目标】!C$28,结论【关键目标】!C$28,T8063+R8064))</f>
        <v>0</v>
      </c>
      <c r="U8064" s="19">
        <f>IF((T8063+R8064)&lt;结论【关键目标】!$C$28,0,(发电量计算【计算逻辑页】!R8064+发电量计算【计算逻辑页】!T8063-结论【关键目标】!$C$28))</f>
        <v>0</v>
      </c>
      <c r="V8064" s="5">
        <f t="shared" si="1129"/>
        <v>0</v>
      </c>
      <c r="W8064" s="5">
        <f t="shared" si="1130"/>
        <v>0</v>
      </c>
      <c r="X8064" s="5">
        <f t="shared" si="1133"/>
        <v>0</v>
      </c>
    </row>
    <row r="8065" spans="1:24" x14ac:dyDescent="0.15">
      <c r="A8065" s="7">
        <v>8064</v>
      </c>
      <c r="B8065" s="7">
        <v>12</v>
      </c>
      <c r="C8065" s="7">
        <v>2</v>
      </c>
      <c r="D8065" s="7">
        <v>24</v>
      </c>
      <c r="E8065" s="7">
        <v>336</v>
      </c>
      <c r="F8065" s="7">
        <v>-1.9</v>
      </c>
      <c r="G8065" s="7">
        <v>0</v>
      </c>
      <c r="H8065" s="7">
        <f t="shared" si="1125"/>
        <v>6</v>
      </c>
      <c r="I8065" s="16">
        <f t="shared" si="1126"/>
        <v>45262</v>
      </c>
      <c r="J8065" s="17">
        <v>0.2407</v>
      </c>
      <c r="K8065" s="18">
        <f>G8065*结论【关键目标】!C$27*0.7735*0.001</f>
        <v>0</v>
      </c>
      <c r="L8065" s="5">
        <v>-34651.96084</v>
      </c>
      <c r="M8065" s="5">
        <f>ABS(IF(L8065&lt;=0,L8065/耗电量关键数据!$B$6/1000,L8065/耗电量关键数据!$B$5/1000))</f>
        <v>13.860784336</v>
      </c>
      <c r="N8065" s="19">
        <f>耗电量关键数据!$B$14</f>
        <v>1.1688450000000001</v>
      </c>
      <c r="O8065" s="19">
        <f>耗电量关键数据!$B$15</f>
        <v>0.37403039999999999</v>
      </c>
      <c r="P8065" s="19">
        <f t="shared" si="1127"/>
        <v>15.403659736</v>
      </c>
      <c r="Q8065" s="19">
        <f t="shared" si="1131"/>
        <v>0</v>
      </c>
      <c r="R8065" s="20">
        <f t="shared" si="1128"/>
        <v>0</v>
      </c>
      <c r="S8065" s="20">
        <f t="shared" si="1132"/>
        <v>0</v>
      </c>
      <c r="T8065" s="20">
        <f>IF((T8064+R8065)&lt;0,0,IF((T8064+R8065)&gt;结论【关键目标】!C$28,结论【关键目标】!C$28,T8064+R8065))</f>
        <v>0</v>
      </c>
      <c r="U8065" s="19">
        <f>IF((T8064+R8065)&lt;结论【关键目标】!$C$28,0,(发电量计算【计算逻辑页】!R8065+发电量计算【计算逻辑页】!T8064-结论【关键目标】!$C$28))</f>
        <v>0</v>
      </c>
      <c r="V8065" s="5">
        <f t="shared" si="1129"/>
        <v>0</v>
      </c>
      <c r="W8065" s="5">
        <f t="shared" si="1130"/>
        <v>0</v>
      </c>
      <c r="X8065" s="5">
        <f t="shared" si="1133"/>
        <v>0</v>
      </c>
    </row>
    <row r="8066" spans="1:24" x14ac:dyDescent="0.15">
      <c r="A8066" s="7">
        <v>8065</v>
      </c>
      <c r="B8066" s="7">
        <v>12</v>
      </c>
      <c r="C8066" s="7">
        <v>3</v>
      </c>
      <c r="D8066" s="7">
        <v>1</v>
      </c>
      <c r="E8066" s="7">
        <v>337</v>
      </c>
      <c r="F8066" s="7">
        <v>-1</v>
      </c>
      <c r="G8066" s="7">
        <v>0</v>
      </c>
      <c r="H8066" s="7">
        <f t="shared" ref="H8066:H8129" si="1134">WEEKDAY(I:I,2)</f>
        <v>7</v>
      </c>
      <c r="I8066" s="16">
        <f t="shared" ref="I8066:I8129" si="1135">DATE(2023,B8066,C8066)</f>
        <v>45263</v>
      </c>
      <c r="J8066" s="17">
        <v>0.2407</v>
      </c>
      <c r="K8066" s="18">
        <f>G8066*结论【关键目标】!C$27*0.7735*0.001</f>
        <v>0</v>
      </c>
      <c r="L8066" s="5">
        <v>-34869.897700000001</v>
      </c>
      <c r="M8066" s="5">
        <f>ABS(IF(L8066&lt;=0,L8066/耗电量关键数据!$B$6/1000,L8066/耗电量关键数据!$B$5/1000))</f>
        <v>13.94795908</v>
      </c>
      <c r="N8066" s="19">
        <f>耗电量关键数据!$B$14</f>
        <v>1.1688450000000001</v>
      </c>
      <c r="O8066" s="19">
        <f>耗电量关键数据!$B$15</f>
        <v>0.37403039999999999</v>
      </c>
      <c r="P8066" s="19">
        <f t="shared" ref="P8066:P8129" si="1136">M8066+N8066+O8066</f>
        <v>15.490834480000002</v>
      </c>
      <c r="Q8066" s="19">
        <f t="shared" si="1131"/>
        <v>0</v>
      </c>
      <c r="R8066" s="20">
        <f t="shared" ref="R8066:R8129" si="1137">K8066-Q8066</f>
        <v>0</v>
      </c>
      <c r="S8066" s="20">
        <f t="shared" si="1132"/>
        <v>0</v>
      </c>
      <c r="T8066" s="20">
        <f>IF((T8065+R8066)&lt;0,0,IF((T8065+R8066)&gt;结论【关键目标】!C$28,结论【关键目标】!C$28,T8065+R8066))</f>
        <v>0</v>
      </c>
      <c r="U8066" s="19">
        <f>IF((T8065+R8066)&lt;结论【关键目标】!$C$28,0,(发电量计算【计算逻辑页】!R8066+发电量计算【计算逻辑页】!T8065-结论【关键目标】!$C$28))</f>
        <v>0</v>
      </c>
      <c r="V8066" s="5">
        <f t="shared" ref="V8066:V8129" si="1138">IF(J8066&gt;0.35,U8066*0.35,0)</f>
        <v>0</v>
      </c>
      <c r="W8066" s="5">
        <f t="shared" ref="W8066:W8129" si="1139">IF(P8066&gt;K8066,K8066*J8066,P8066*J8066)</f>
        <v>0</v>
      </c>
      <c r="X8066" s="5">
        <f t="shared" si="1133"/>
        <v>0</v>
      </c>
    </row>
    <row r="8067" spans="1:24" x14ac:dyDescent="0.15">
      <c r="A8067" s="7">
        <v>8066</v>
      </c>
      <c r="B8067" s="7">
        <v>12</v>
      </c>
      <c r="C8067" s="7">
        <v>3</v>
      </c>
      <c r="D8067" s="7">
        <v>2</v>
      </c>
      <c r="E8067" s="7">
        <v>337</v>
      </c>
      <c r="F8067" s="7">
        <v>-1</v>
      </c>
      <c r="G8067" s="7">
        <v>0</v>
      </c>
      <c r="H8067" s="7">
        <f t="shared" si="1134"/>
        <v>7</v>
      </c>
      <c r="I8067" s="16">
        <f t="shared" si="1135"/>
        <v>45263</v>
      </c>
      <c r="J8067" s="17">
        <v>0.2407</v>
      </c>
      <c r="K8067" s="18">
        <f>G8067*结论【关键目标】!C$27*0.7735*0.001</f>
        <v>0</v>
      </c>
      <c r="L8067" s="5">
        <v>-35087.834560000003</v>
      </c>
      <c r="M8067" s="5">
        <f>ABS(IF(L8067&lt;=0,L8067/耗电量关键数据!$B$6/1000,L8067/耗电量关键数据!$B$5/1000))</f>
        <v>14.035133824000001</v>
      </c>
      <c r="N8067" s="19">
        <f>耗电量关键数据!$B$14</f>
        <v>1.1688450000000001</v>
      </c>
      <c r="O8067" s="19">
        <f>耗电量关键数据!$B$15</f>
        <v>0.37403039999999999</v>
      </c>
      <c r="P8067" s="19">
        <f t="shared" si="1136"/>
        <v>15.578009224000001</v>
      </c>
      <c r="Q8067" s="19">
        <f t="shared" ref="Q8067:Q8130" si="1140">IF(J8067&gt;0.8,P8067,0)</f>
        <v>0</v>
      </c>
      <c r="R8067" s="20">
        <f t="shared" si="1137"/>
        <v>0</v>
      </c>
      <c r="S8067" s="20">
        <f t="shared" ref="S8067:S8130" si="1141">IF(R8067&lt;0,ABS(R8067),0)</f>
        <v>0</v>
      </c>
      <c r="T8067" s="20">
        <f>IF((T8066+R8067)&lt;0,0,IF((T8066+R8067)&gt;结论【关键目标】!C$28,结论【关键目标】!C$28,T8066+R8067))</f>
        <v>0</v>
      </c>
      <c r="U8067" s="19">
        <f>IF((T8066+R8067)&lt;结论【关键目标】!$C$28,0,(发电量计算【计算逻辑页】!R8067+发电量计算【计算逻辑页】!T8066-结论【关键目标】!$C$28))</f>
        <v>0</v>
      </c>
      <c r="V8067" s="5">
        <f t="shared" si="1138"/>
        <v>0</v>
      </c>
      <c r="W8067" s="5">
        <f t="shared" si="1139"/>
        <v>0</v>
      </c>
      <c r="X8067" s="5">
        <f t="shared" si="1133"/>
        <v>0</v>
      </c>
    </row>
    <row r="8068" spans="1:24" x14ac:dyDescent="0.15">
      <c r="A8068" s="7">
        <v>8067</v>
      </c>
      <c r="B8068" s="7">
        <v>12</v>
      </c>
      <c r="C8068" s="7">
        <v>3</v>
      </c>
      <c r="D8068" s="7">
        <v>3</v>
      </c>
      <c r="E8068" s="7">
        <v>337</v>
      </c>
      <c r="F8068" s="7">
        <v>-1</v>
      </c>
      <c r="G8068" s="7">
        <v>0</v>
      </c>
      <c r="H8068" s="7">
        <f t="shared" si="1134"/>
        <v>7</v>
      </c>
      <c r="I8068" s="16">
        <f t="shared" si="1135"/>
        <v>45263</v>
      </c>
      <c r="J8068" s="17">
        <v>0.2407</v>
      </c>
      <c r="K8068" s="18">
        <f>G8068*结论【关键目标】!C$27*0.7735*0.001</f>
        <v>0</v>
      </c>
      <c r="L8068" s="5">
        <v>-35959.582009999998</v>
      </c>
      <c r="M8068" s="5">
        <f>ABS(IF(L8068&lt;=0,L8068/耗电量关键数据!$B$6/1000,L8068/耗电量关键数据!$B$5/1000))</f>
        <v>14.383832803999999</v>
      </c>
      <c r="N8068" s="19">
        <f>耗电量关键数据!$B$14</f>
        <v>1.1688450000000001</v>
      </c>
      <c r="O8068" s="19">
        <f>耗电量关键数据!$B$15</f>
        <v>0.37403039999999999</v>
      </c>
      <c r="P8068" s="19">
        <f t="shared" si="1136"/>
        <v>15.926708203999999</v>
      </c>
      <c r="Q8068" s="19">
        <f t="shared" si="1140"/>
        <v>0</v>
      </c>
      <c r="R8068" s="20">
        <f t="shared" si="1137"/>
        <v>0</v>
      </c>
      <c r="S8068" s="20">
        <f t="shared" si="1141"/>
        <v>0</v>
      </c>
      <c r="T8068" s="20">
        <f>IF((T8067+R8068)&lt;0,0,IF((T8067+R8068)&gt;结论【关键目标】!C$28,结论【关键目标】!C$28,T8067+R8068))</f>
        <v>0</v>
      </c>
      <c r="U8068" s="19">
        <f>IF((T8067+R8068)&lt;结论【关键目标】!$C$28,0,(发电量计算【计算逻辑页】!R8068+发电量计算【计算逻辑页】!T8067-结论【关键目标】!$C$28))</f>
        <v>0</v>
      </c>
      <c r="V8068" s="5">
        <f t="shared" si="1138"/>
        <v>0</v>
      </c>
      <c r="W8068" s="5">
        <f t="shared" si="1139"/>
        <v>0</v>
      </c>
      <c r="X8068" s="5">
        <f t="shared" ref="X8068:X8131" si="1142">(J8068-0.35)*IF(T8068&gt;S8068,S8068,T8068)</f>
        <v>0</v>
      </c>
    </row>
    <row r="8069" spans="1:24" x14ac:dyDescent="0.15">
      <c r="A8069" s="7">
        <v>8068</v>
      </c>
      <c r="B8069" s="7">
        <v>12</v>
      </c>
      <c r="C8069" s="7">
        <v>3</v>
      </c>
      <c r="D8069" s="7">
        <v>4</v>
      </c>
      <c r="E8069" s="7">
        <v>337</v>
      </c>
      <c r="F8069" s="7">
        <v>-1</v>
      </c>
      <c r="G8069" s="7">
        <v>0</v>
      </c>
      <c r="H8069" s="7">
        <f t="shared" si="1134"/>
        <v>7</v>
      </c>
      <c r="I8069" s="16">
        <f t="shared" si="1135"/>
        <v>45263</v>
      </c>
      <c r="J8069" s="17">
        <v>0.2407</v>
      </c>
      <c r="K8069" s="18">
        <f>G8069*结论【关键目标】!C$27*0.7735*0.001</f>
        <v>0</v>
      </c>
      <c r="L8069" s="5">
        <v>-37049.266309999999</v>
      </c>
      <c r="M8069" s="5">
        <f>ABS(IF(L8069&lt;=0,L8069/耗电量关键数据!$B$6/1000,L8069/耗电量关键数据!$B$5/1000))</f>
        <v>14.819706523999999</v>
      </c>
      <c r="N8069" s="19">
        <f>耗电量关键数据!$B$14</f>
        <v>1.1688450000000001</v>
      </c>
      <c r="O8069" s="19">
        <f>耗电量关键数据!$B$15</f>
        <v>0.37403039999999999</v>
      </c>
      <c r="P8069" s="19">
        <f t="shared" si="1136"/>
        <v>16.362581923999997</v>
      </c>
      <c r="Q8069" s="19">
        <f t="shared" si="1140"/>
        <v>0</v>
      </c>
      <c r="R8069" s="20">
        <f t="shared" si="1137"/>
        <v>0</v>
      </c>
      <c r="S8069" s="20">
        <f t="shared" si="1141"/>
        <v>0</v>
      </c>
      <c r="T8069" s="20">
        <f>IF((T8068+R8069)&lt;0,0,IF((T8068+R8069)&gt;结论【关键目标】!C$28,结论【关键目标】!C$28,T8068+R8069))</f>
        <v>0</v>
      </c>
      <c r="U8069" s="19">
        <f>IF((T8068+R8069)&lt;结论【关键目标】!$C$28,0,(发电量计算【计算逻辑页】!R8069+发电量计算【计算逻辑页】!T8068-结论【关键目标】!$C$28))</f>
        <v>0</v>
      </c>
      <c r="V8069" s="5">
        <f t="shared" si="1138"/>
        <v>0</v>
      </c>
      <c r="W8069" s="5">
        <f t="shared" si="1139"/>
        <v>0</v>
      </c>
      <c r="X8069" s="5">
        <f t="shared" si="1142"/>
        <v>0</v>
      </c>
    </row>
    <row r="8070" spans="1:24" x14ac:dyDescent="0.15">
      <c r="A8070" s="7">
        <v>8069</v>
      </c>
      <c r="B8070" s="7">
        <v>12</v>
      </c>
      <c r="C8070" s="7">
        <v>3</v>
      </c>
      <c r="D8070" s="7">
        <v>5</v>
      </c>
      <c r="E8070" s="7">
        <v>337</v>
      </c>
      <c r="F8070" s="7">
        <v>-1</v>
      </c>
      <c r="G8070" s="7">
        <v>0</v>
      </c>
      <c r="H8070" s="7">
        <f t="shared" si="1134"/>
        <v>7</v>
      </c>
      <c r="I8070" s="16">
        <f t="shared" si="1135"/>
        <v>45263</v>
      </c>
      <c r="J8070" s="17">
        <v>0.2407</v>
      </c>
      <c r="K8070" s="18">
        <f>G8070*结论【关键目标】!C$27*0.7735*0.001</f>
        <v>0</v>
      </c>
      <c r="L8070" s="5">
        <v>-37703.076889999997</v>
      </c>
      <c r="M8070" s="5">
        <f>ABS(IF(L8070&lt;=0,L8070/耗电量关键数据!$B$6/1000,L8070/耗电量关键数据!$B$5/1000))</f>
        <v>15.081230755999998</v>
      </c>
      <c r="N8070" s="19">
        <f>耗电量关键数据!$B$14</f>
        <v>1.1688450000000001</v>
      </c>
      <c r="O8070" s="19">
        <f>耗电量关键数据!$B$15</f>
        <v>0.37403039999999999</v>
      </c>
      <c r="P8070" s="19">
        <f t="shared" si="1136"/>
        <v>16.624106155999996</v>
      </c>
      <c r="Q8070" s="19">
        <f t="shared" si="1140"/>
        <v>0</v>
      </c>
      <c r="R8070" s="20">
        <f t="shared" si="1137"/>
        <v>0</v>
      </c>
      <c r="S8070" s="20">
        <f t="shared" si="1141"/>
        <v>0</v>
      </c>
      <c r="T8070" s="20">
        <f>IF((T8069+R8070)&lt;0,0,IF((T8069+R8070)&gt;结论【关键目标】!C$28,结论【关键目标】!C$28,T8069+R8070))</f>
        <v>0</v>
      </c>
      <c r="U8070" s="19">
        <f>IF((T8069+R8070)&lt;结论【关键目标】!$C$28,0,(发电量计算【计算逻辑页】!R8070+发电量计算【计算逻辑页】!T8069-结论【关键目标】!$C$28))</f>
        <v>0</v>
      </c>
      <c r="V8070" s="5">
        <f t="shared" si="1138"/>
        <v>0</v>
      </c>
      <c r="W8070" s="5">
        <f t="shared" si="1139"/>
        <v>0</v>
      </c>
      <c r="X8070" s="5">
        <f t="shared" si="1142"/>
        <v>0</v>
      </c>
    </row>
    <row r="8071" spans="1:24" x14ac:dyDescent="0.15">
      <c r="A8071" s="7">
        <v>8070</v>
      </c>
      <c r="B8071" s="7">
        <v>12</v>
      </c>
      <c r="C8071" s="7">
        <v>3</v>
      </c>
      <c r="D8071" s="7">
        <v>6</v>
      </c>
      <c r="E8071" s="7">
        <v>337</v>
      </c>
      <c r="F8071" s="7">
        <v>-0.2</v>
      </c>
      <c r="G8071" s="7">
        <v>0</v>
      </c>
      <c r="H8071" s="7">
        <f t="shared" si="1134"/>
        <v>7</v>
      </c>
      <c r="I8071" s="16">
        <f t="shared" si="1135"/>
        <v>45263</v>
      </c>
      <c r="J8071" s="17">
        <v>0.2407</v>
      </c>
      <c r="K8071" s="18">
        <f>G8071*结论【关键目标】!C$27*0.7735*0.001</f>
        <v>0</v>
      </c>
      <c r="L8071" s="5">
        <v>-38749.314209999997</v>
      </c>
      <c r="M8071" s="5">
        <f>ABS(IF(L8071&lt;=0,L8071/耗电量关键数据!$B$6/1000,L8071/耗电量关键数据!$B$5/1000))</f>
        <v>15.499725684</v>
      </c>
      <c r="N8071" s="19">
        <f>耗电量关键数据!$B$14</f>
        <v>1.1688450000000001</v>
      </c>
      <c r="O8071" s="19">
        <f>耗电量关键数据!$B$15</f>
        <v>0.37403039999999999</v>
      </c>
      <c r="P8071" s="19">
        <f t="shared" si="1136"/>
        <v>17.042601083999998</v>
      </c>
      <c r="Q8071" s="19">
        <f t="shared" si="1140"/>
        <v>0</v>
      </c>
      <c r="R8071" s="20">
        <f t="shared" si="1137"/>
        <v>0</v>
      </c>
      <c r="S8071" s="20">
        <f t="shared" si="1141"/>
        <v>0</v>
      </c>
      <c r="T8071" s="20">
        <f>IF((T8070+R8071)&lt;0,0,IF((T8070+R8071)&gt;结论【关键目标】!C$28,结论【关键目标】!C$28,T8070+R8071))</f>
        <v>0</v>
      </c>
      <c r="U8071" s="19">
        <f>IF((T8070+R8071)&lt;结论【关键目标】!$C$28,0,(发电量计算【计算逻辑页】!R8071+发电量计算【计算逻辑页】!T8070-结论【关键目标】!$C$28))</f>
        <v>0</v>
      </c>
      <c r="V8071" s="5">
        <f t="shared" si="1138"/>
        <v>0</v>
      </c>
      <c r="W8071" s="5">
        <f t="shared" si="1139"/>
        <v>0</v>
      </c>
      <c r="X8071" s="5">
        <f t="shared" si="1142"/>
        <v>0</v>
      </c>
    </row>
    <row r="8072" spans="1:24" x14ac:dyDescent="0.15">
      <c r="A8072" s="7">
        <v>8071</v>
      </c>
      <c r="B8072" s="7">
        <v>12</v>
      </c>
      <c r="C8072" s="7">
        <v>3</v>
      </c>
      <c r="D8072" s="7">
        <v>7</v>
      </c>
      <c r="E8072" s="7">
        <v>337</v>
      </c>
      <c r="F8072" s="7">
        <v>-1</v>
      </c>
      <c r="G8072" s="7">
        <v>0</v>
      </c>
      <c r="H8072" s="7">
        <f t="shared" si="1134"/>
        <v>7</v>
      </c>
      <c r="I8072" s="16">
        <f t="shared" si="1135"/>
        <v>45263</v>
      </c>
      <c r="J8072" s="17">
        <v>0.2407</v>
      </c>
      <c r="K8072" s="18">
        <f>G8072*结论【关键目标】!C$27*0.7735*0.001</f>
        <v>0</v>
      </c>
      <c r="L8072" s="5">
        <v>-38621.052640000002</v>
      </c>
      <c r="M8072" s="5">
        <f>ABS(IF(L8072&lt;=0,L8072/耗电量关键数据!$B$6/1000,L8072/耗电量关键数据!$B$5/1000))</f>
        <v>15.448421056000001</v>
      </c>
      <c r="N8072" s="19">
        <f>耗电量关键数据!$B$14</f>
        <v>1.1688450000000001</v>
      </c>
      <c r="O8072" s="19">
        <f>耗电量关键数据!$B$15</f>
        <v>0.37403039999999999</v>
      </c>
      <c r="P8072" s="19">
        <f t="shared" si="1136"/>
        <v>16.991296456000001</v>
      </c>
      <c r="Q8072" s="19">
        <f t="shared" si="1140"/>
        <v>0</v>
      </c>
      <c r="R8072" s="20">
        <f t="shared" si="1137"/>
        <v>0</v>
      </c>
      <c r="S8072" s="20">
        <f t="shared" si="1141"/>
        <v>0</v>
      </c>
      <c r="T8072" s="20">
        <f>IF((T8071+R8072)&lt;0,0,IF((T8071+R8072)&gt;结论【关键目标】!C$28,结论【关键目标】!C$28,T8071+R8072))</f>
        <v>0</v>
      </c>
      <c r="U8072" s="19">
        <f>IF((T8071+R8072)&lt;结论【关键目标】!$C$28,0,(发电量计算【计算逻辑页】!R8072+发电量计算【计算逻辑页】!T8071-结论【关键目标】!$C$28))</f>
        <v>0</v>
      </c>
      <c r="V8072" s="5">
        <f t="shared" si="1138"/>
        <v>0</v>
      </c>
      <c r="W8072" s="5">
        <f t="shared" si="1139"/>
        <v>0</v>
      </c>
      <c r="X8072" s="5">
        <f t="shared" si="1142"/>
        <v>0</v>
      </c>
    </row>
    <row r="8073" spans="1:24" x14ac:dyDescent="0.15">
      <c r="A8073" s="7">
        <v>8072</v>
      </c>
      <c r="B8073" s="7">
        <v>12</v>
      </c>
      <c r="C8073" s="7">
        <v>3</v>
      </c>
      <c r="D8073" s="7">
        <v>8</v>
      </c>
      <c r="E8073" s="7">
        <v>337</v>
      </c>
      <c r="F8073" s="7">
        <v>-1</v>
      </c>
      <c r="G8073" s="7">
        <v>31.6</v>
      </c>
      <c r="H8073" s="7">
        <f t="shared" si="1134"/>
        <v>7</v>
      </c>
      <c r="I8073" s="16">
        <f t="shared" si="1135"/>
        <v>45263</v>
      </c>
      <c r="J8073" s="17">
        <v>0.70809999999999995</v>
      </c>
      <c r="K8073" s="18">
        <f>G8073*结论【关键目标】!C$27*0.7735*0.001</f>
        <v>2.9331119999999999</v>
      </c>
      <c r="L8073" s="5">
        <v>-36838.181369999998</v>
      </c>
      <c r="M8073" s="5">
        <f>ABS(IF(L8073&lt;=0,L8073/耗电量关键数据!$B$6/1000,L8073/耗电量关键数据!$B$5/1000))</f>
        <v>14.735272547999999</v>
      </c>
      <c r="N8073" s="19">
        <f>耗电量关键数据!$B$14</f>
        <v>1.1688450000000001</v>
      </c>
      <c r="O8073" s="19">
        <f>耗电量关键数据!$B$15</f>
        <v>0.37403039999999999</v>
      </c>
      <c r="P8073" s="19">
        <f t="shared" si="1136"/>
        <v>16.278147947999997</v>
      </c>
      <c r="Q8073" s="19">
        <f t="shared" si="1140"/>
        <v>0</v>
      </c>
      <c r="R8073" s="20">
        <f t="shared" si="1137"/>
        <v>2.9331119999999999</v>
      </c>
      <c r="S8073" s="20">
        <f t="shared" si="1141"/>
        <v>0</v>
      </c>
      <c r="T8073" s="20">
        <f>IF((T8072+R8073)&lt;0,0,IF((T8072+R8073)&gt;结论【关键目标】!C$28,结论【关键目标】!C$28,T8072+R8073))</f>
        <v>2.9331119999999999</v>
      </c>
      <c r="U8073" s="19">
        <f>IF((T8072+R8073)&lt;结论【关键目标】!$C$28,0,(发电量计算【计算逻辑页】!R8073+发电量计算【计算逻辑页】!T8072-结论【关键目标】!$C$28))</f>
        <v>0</v>
      </c>
      <c r="V8073" s="5">
        <f t="shared" si="1138"/>
        <v>0</v>
      </c>
      <c r="W8073" s="5">
        <f t="shared" si="1139"/>
        <v>2.0769366072</v>
      </c>
      <c r="X8073" s="5">
        <f t="shared" si="1142"/>
        <v>0</v>
      </c>
    </row>
    <row r="8074" spans="1:24" x14ac:dyDescent="0.15">
      <c r="A8074" s="7">
        <v>8073</v>
      </c>
      <c r="B8074" s="7">
        <v>12</v>
      </c>
      <c r="C8074" s="7">
        <v>3</v>
      </c>
      <c r="D8074" s="7">
        <v>9</v>
      </c>
      <c r="E8074" s="7">
        <v>337</v>
      </c>
      <c r="F8074" s="7">
        <v>0.3</v>
      </c>
      <c r="G8074" s="7">
        <v>110.8</v>
      </c>
      <c r="H8074" s="7">
        <f t="shared" si="1134"/>
        <v>7</v>
      </c>
      <c r="I8074" s="16">
        <f t="shared" si="1135"/>
        <v>45263</v>
      </c>
      <c r="J8074" s="17">
        <v>0.70809999999999995</v>
      </c>
      <c r="K8074" s="18">
        <f>G8074*结论【关键目标】!C$27*0.7735*0.001</f>
        <v>10.284456</v>
      </c>
      <c r="L8074" s="5">
        <v>-29807.495940000001</v>
      </c>
      <c r="M8074" s="5">
        <f>ABS(IF(L8074&lt;=0,L8074/耗电量关键数据!$B$6/1000,L8074/耗电量关键数据!$B$5/1000))</f>
        <v>11.922998375999999</v>
      </c>
      <c r="N8074" s="19">
        <f>耗电量关键数据!$B$14</f>
        <v>1.1688450000000001</v>
      </c>
      <c r="O8074" s="19">
        <f>耗电量关键数据!$B$15</f>
        <v>0.37403039999999999</v>
      </c>
      <c r="P8074" s="19">
        <f t="shared" si="1136"/>
        <v>13.465873776</v>
      </c>
      <c r="Q8074" s="19">
        <f t="shared" si="1140"/>
        <v>0</v>
      </c>
      <c r="R8074" s="20">
        <f t="shared" si="1137"/>
        <v>10.284456</v>
      </c>
      <c r="S8074" s="20">
        <f t="shared" si="1141"/>
        <v>0</v>
      </c>
      <c r="T8074" s="20">
        <f>IF((T8073+R8074)&lt;0,0,IF((T8073+R8074)&gt;结论【关键目标】!C$28,结论【关键目标】!C$28,T8073+R8074))</f>
        <v>13.217568</v>
      </c>
      <c r="U8074" s="19">
        <f>IF((T8073+R8074)&lt;结论【关键目标】!$C$28,0,(发电量计算【计算逻辑页】!R8074+发电量计算【计算逻辑页】!T8073-结论【关键目标】!$C$28))</f>
        <v>0</v>
      </c>
      <c r="V8074" s="5">
        <f t="shared" si="1138"/>
        <v>0</v>
      </c>
      <c r="W8074" s="5">
        <f t="shared" si="1139"/>
        <v>7.2824232936</v>
      </c>
      <c r="X8074" s="5">
        <f t="shared" si="1142"/>
        <v>0</v>
      </c>
    </row>
    <row r="8075" spans="1:24" x14ac:dyDescent="0.15">
      <c r="A8075" s="7">
        <v>8074</v>
      </c>
      <c r="B8075" s="7">
        <v>12</v>
      </c>
      <c r="C8075" s="7">
        <v>3</v>
      </c>
      <c r="D8075" s="7">
        <v>10</v>
      </c>
      <c r="E8075" s="7">
        <v>337</v>
      </c>
      <c r="F8075" s="7">
        <v>-2</v>
      </c>
      <c r="G8075" s="7">
        <v>135</v>
      </c>
      <c r="H8075" s="7">
        <f t="shared" si="1134"/>
        <v>7</v>
      </c>
      <c r="I8075" s="16">
        <f t="shared" si="1135"/>
        <v>45263</v>
      </c>
      <c r="J8075" s="17">
        <v>0.70809999999999995</v>
      </c>
      <c r="K8075" s="18">
        <f>G8075*结论【关键目标】!C$27*0.7735*0.001</f>
        <v>12.5307</v>
      </c>
      <c r="L8075" s="5">
        <v>-26555.736809999999</v>
      </c>
      <c r="M8075" s="5">
        <f>ABS(IF(L8075&lt;=0,L8075/耗电量关键数据!$B$6/1000,L8075/耗电量关键数据!$B$5/1000))</f>
        <v>10.622294724</v>
      </c>
      <c r="N8075" s="19">
        <f>耗电量关键数据!$B$14</f>
        <v>1.1688450000000001</v>
      </c>
      <c r="O8075" s="19">
        <f>耗电量关键数据!$B$15</f>
        <v>0.37403039999999999</v>
      </c>
      <c r="P8075" s="19">
        <f t="shared" si="1136"/>
        <v>12.165170124000001</v>
      </c>
      <c r="Q8075" s="19">
        <f t="shared" si="1140"/>
        <v>0</v>
      </c>
      <c r="R8075" s="20">
        <f t="shared" si="1137"/>
        <v>12.5307</v>
      </c>
      <c r="S8075" s="20">
        <f t="shared" si="1141"/>
        <v>0</v>
      </c>
      <c r="T8075" s="20">
        <f>IF((T8074+R8075)&lt;0,0,IF((T8074+R8075)&gt;结论【关键目标】!C$28,结论【关键目标】!C$28,T8074+R8075))</f>
        <v>22</v>
      </c>
      <c r="U8075" s="19">
        <f>IF((T8074+R8075)&lt;结论【关键目标】!$C$28,0,(发电量计算【计算逻辑页】!R8075+发电量计算【计算逻辑页】!T8074-结论【关键目标】!$C$28))</f>
        <v>3.7482679999999995</v>
      </c>
      <c r="V8075" s="5">
        <f t="shared" si="1138"/>
        <v>1.3118937999999998</v>
      </c>
      <c r="W8075" s="5">
        <f t="shared" si="1139"/>
        <v>8.6141569648043994</v>
      </c>
      <c r="X8075" s="5">
        <f t="shared" si="1142"/>
        <v>0</v>
      </c>
    </row>
    <row r="8076" spans="1:24" x14ac:dyDescent="0.15">
      <c r="A8076" s="7">
        <v>8075</v>
      </c>
      <c r="B8076" s="7">
        <v>12</v>
      </c>
      <c r="C8076" s="7">
        <v>3</v>
      </c>
      <c r="D8076" s="7">
        <v>11</v>
      </c>
      <c r="E8076" s="7">
        <v>337</v>
      </c>
      <c r="F8076" s="7">
        <v>-2</v>
      </c>
      <c r="G8076" s="7">
        <v>162.19999999999999</v>
      </c>
      <c r="H8076" s="7">
        <f t="shared" si="1134"/>
        <v>7</v>
      </c>
      <c r="I8076" s="16">
        <f t="shared" si="1135"/>
        <v>45263</v>
      </c>
      <c r="J8076" s="17">
        <v>1.2267999999999999</v>
      </c>
      <c r="K8076" s="18">
        <f>G8076*结论【关键目标】!C$27*0.7735*0.001</f>
        <v>15.055403999999999</v>
      </c>
      <c r="L8076" s="5">
        <v>-19087.997070000001</v>
      </c>
      <c r="M8076" s="5">
        <f>ABS(IF(L8076&lt;=0,L8076/耗电量关键数据!$B$6/1000,L8076/耗电量关键数据!$B$5/1000))</f>
        <v>7.6351988280000009</v>
      </c>
      <c r="N8076" s="19">
        <f>耗电量关键数据!$B$14</f>
        <v>1.1688450000000001</v>
      </c>
      <c r="O8076" s="19">
        <f>耗电量关键数据!$B$15</f>
        <v>0.37403039999999999</v>
      </c>
      <c r="P8076" s="19">
        <f t="shared" si="1136"/>
        <v>9.1780742280000016</v>
      </c>
      <c r="Q8076" s="19">
        <f t="shared" si="1140"/>
        <v>9.1780742280000016</v>
      </c>
      <c r="R8076" s="20">
        <f t="shared" si="1137"/>
        <v>5.8773297719999977</v>
      </c>
      <c r="S8076" s="20">
        <f t="shared" si="1141"/>
        <v>0</v>
      </c>
      <c r="T8076" s="20">
        <f>IF((T8075+R8076)&lt;0,0,IF((T8075+R8076)&gt;结论【关键目标】!C$28,结论【关键目标】!C$28,T8075+R8076))</f>
        <v>22</v>
      </c>
      <c r="U8076" s="19">
        <f>IF((T8075+R8076)&lt;结论【关键目标】!$C$28,0,(发电量计算【计算逻辑页】!R8076+发电量计算【计算逻辑页】!T8075-结论【关键目标】!$C$28))</f>
        <v>5.877329771999996</v>
      </c>
      <c r="V8076" s="5">
        <f t="shared" si="1138"/>
        <v>2.0570654201999985</v>
      </c>
      <c r="W8076" s="5">
        <f t="shared" si="1139"/>
        <v>11.259661462910401</v>
      </c>
      <c r="X8076" s="5">
        <f t="shared" si="1142"/>
        <v>0</v>
      </c>
    </row>
    <row r="8077" spans="1:24" x14ac:dyDescent="0.15">
      <c r="A8077" s="7">
        <v>8076</v>
      </c>
      <c r="B8077" s="7">
        <v>12</v>
      </c>
      <c r="C8077" s="7">
        <v>3</v>
      </c>
      <c r="D8077" s="7">
        <v>12</v>
      </c>
      <c r="E8077" s="7">
        <v>337</v>
      </c>
      <c r="F8077" s="7">
        <v>0.4</v>
      </c>
      <c r="G8077" s="7">
        <v>199.3</v>
      </c>
      <c r="H8077" s="7">
        <f t="shared" si="1134"/>
        <v>7</v>
      </c>
      <c r="I8077" s="16">
        <f t="shared" si="1135"/>
        <v>45263</v>
      </c>
      <c r="J8077" s="17">
        <v>1.2267999999999999</v>
      </c>
      <c r="K8077" s="18">
        <f>G8077*结论【关键目标】!C$27*0.7735*0.001</f>
        <v>18.499025999999997</v>
      </c>
      <c r="L8077" s="5">
        <v>-16731.550009999999</v>
      </c>
      <c r="M8077" s="5">
        <f>ABS(IF(L8077&lt;=0,L8077/耗电量关键数据!$B$6/1000,L8077/耗电量关键数据!$B$5/1000))</f>
        <v>6.6926200039999992</v>
      </c>
      <c r="N8077" s="19">
        <f>耗电量关键数据!$B$14</f>
        <v>1.1688450000000001</v>
      </c>
      <c r="O8077" s="19">
        <f>耗电量关键数据!$B$15</f>
        <v>0.37403039999999999</v>
      </c>
      <c r="P8077" s="19">
        <f t="shared" si="1136"/>
        <v>8.2354954039999999</v>
      </c>
      <c r="Q8077" s="19">
        <f t="shared" si="1140"/>
        <v>8.2354954039999999</v>
      </c>
      <c r="R8077" s="20">
        <f t="shared" si="1137"/>
        <v>10.263530595999997</v>
      </c>
      <c r="S8077" s="20">
        <f t="shared" si="1141"/>
        <v>0</v>
      </c>
      <c r="T8077" s="20">
        <f>IF((T8076+R8077)&lt;0,0,IF((T8076+R8077)&gt;结论【关键目标】!C$28,结论【关键目标】!C$28,T8076+R8077))</f>
        <v>22</v>
      </c>
      <c r="U8077" s="19">
        <f>IF((T8076+R8077)&lt;结论【关键目标】!$C$28,0,(发电量计算【计算逻辑页】!R8077+发电量计算【计算逻辑页】!T8076-结论【关键目标】!$C$28))</f>
        <v>10.263530595999995</v>
      </c>
      <c r="V8077" s="5">
        <f t="shared" si="1138"/>
        <v>3.5922357085999983</v>
      </c>
      <c r="W8077" s="5">
        <f t="shared" si="1139"/>
        <v>10.103305761627199</v>
      </c>
      <c r="X8077" s="5">
        <f t="shared" si="1142"/>
        <v>0</v>
      </c>
    </row>
    <row r="8078" spans="1:24" x14ac:dyDescent="0.15">
      <c r="A8078" s="7">
        <v>8077</v>
      </c>
      <c r="B8078" s="7">
        <v>12</v>
      </c>
      <c r="C8078" s="7">
        <v>3</v>
      </c>
      <c r="D8078" s="7">
        <v>13</v>
      </c>
      <c r="E8078" s="7">
        <v>337</v>
      </c>
      <c r="F8078" s="7">
        <v>-1</v>
      </c>
      <c r="G8078" s="7">
        <v>186.1</v>
      </c>
      <c r="H8078" s="7">
        <f t="shared" si="1134"/>
        <v>7</v>
      </c>
      <c r="I8078" s="16">
        <f t="shared" si="1135"/>
        <v>45263</v>
      </c>
      <c r="J8078" s="17">
        <v>1.2267999999999999</v>
      </c>
      <c r="K8078" s="18">
        <f>G8078*结论【关键目标】!C$27*0.7735*0.001</f>
        <v>17.273802</v>
      </c>
      <c r="L8078" s="5">
        <v>-15873.802669999999</v>
      </c>
      <c r="M8078" s="5">
        <f>ABS(IF(L8078&lt;=0,L8078/耗电量关键数据!$B$6/1000,L8078/耗电量关键数据!$B$5/1000))</f>
        <v>6.3495210679999996</v>
      </c>
      <c r="N8078" s="19">
        <f>耗电量关键数据!$B$14</f>
        <v>1.1688450000000001</v>
      </c>
      <c r="O8078" s="19">
        <f>耗电量关键数据!$B$15</f>
        <v>0.37403039999999999</v>
      </c>
      <c r="P8078" s="19">
        <f t="shared" si="1136"/>
        <v>7.8923964679999994</v>
      </c>
      <c r="Q8078" s="19">
        <f t="shared" si="1140"/>
        <v>7.8923964679999994</v>
      </c>
      <c r="R8078" s="20">
        <f t="shared" si="1137"/>
        <v>9.3814055320000005</v>
      </c>
      <c r="S8078" s="20">
        <f t="shared" si="1141"/>
        <v>0</v>
      </c>
      <c r="T8078" s="20">
        <f>IF((T8077+R8078)&lt;0,0,IF((T8077+R8078)&gt;结论【关键目标】!C$28,结论【关键目标】!C$28,T8077+R8078))</f>
        <v>22</v>
      </c>
      <c r="U8078" s="19">
        <f>IF((T8077+R8078)&lt;结论【关键目标】!$C$28,0,(发电量计算【计算逻辑页】!R8078+发电量计算【计算逻辑页】!T8077-结论【关键目标】!$C$28))</f>
        <v>9.3814055320000023</v>
      </c>
      <c r="V8078" s="5">
        <f t="shared" si="1138"/>
        <v>3.2834919362000008</v>
      </c>
      <c r="W8078" s="5">
        <f t="shared" si="1139"/>
        <v>9.6823919869423989</v>
      </c>
      <c r="X8078" s="5">
        <f t="shared" si="1142"/>
        <v>0</v>
      </c>
    </row>
    <row r="8079" spans="1:24" x14ac:dyDescent="0.15">
      <c r="A8079" s="7">
        <v>8078</v>
      </c>
      <c r="B8079" s="7">
        <v>12</v>
      </c>
      <c r="C8079" s="7">
        <v>3</v>
      </c>
      <c r="D8079" s="7">
        <v>14</v>
      </c>
      <c r="E8079" s="7">
        <v>337</v>
      </c>
      <c r="F8079" s="7">
        <v>-1</v>
      </c>
      <c r="G8079" s="7">
        <v>141.9</v>
      </c>
      <c r="H8079" s="7">
        <f t="shared" si="1134"/>
        <v>7</v>
      </c>
      <c r="I8079" s="16">
        <f t="shared" si="1135"/>
        <v>45263</v>
      </c>
      <c r="J8079" s="17">
        <v>1.2267999999999999</v>
      </c>
      <c r="K8079" s="18">
        <f>G8079*结论【关键目标】!C$27*0.7735*0.001</f>
        <v>13.171158</v>
      </c>
      <c r="L8079" s="5">
        <v>-17408.03169</v>
      </c>
      <c r="M8079" s="5">
        <f>ABS(IF(L8079&lt;=0,L8079/耗电量关键数据!$B$6/1000,L8079/耗电量关键数据!$B$5/1000))</f>
        <v>6.9632126760000004</v>
      </c>
      <c r="N8079" s="19">
        <f>耗电量关键数据!$B$14</f>
        <v>1.1688450000000001</v>
      </c>
      <c r="O8079" s="19">
        <f>耗电量关键数据!$B$15</f>
        <v>0.37403039999999999</v>
      </c>
      <c r="P8079" s="19">
        <f t="shared" si="1136"/>
        <v>8.5060880760000011</v>
      </c>
      <c r="Q8079" s="19">
        <f t="shared" si="1140"/>
        <v>8.5060880760000011</v>
      </c>
      <c r="R8079" s="20">
        <f t="shared" si="1137"/>
        <v>4.6650699239999991</v>
      </c>
      <c r="S8079" s="20">
        <f t="shared" si="1141"/>
        <v>0</v>
      </c>
      <c r="T8079" s="20">
        <f>IF((T8078+R8079)&lt;0,0,IF((T8078+R8079)&gt;结论【关键目标】!C$28,结论【关键目标】!C$28,T8078+R8079))</f>
        <v>22</v>
      </c>
      <c r="U8079" s="19">
        <f>IF((T8078+R8079)&lt;结论【关键目标】!$C$28,0,(发电量计算【计算逻辑页】!R8079+发电量计算【计算逻辑页】!T8078-结论【关键目标】!$C$28))</f>
        <v>4.6650699240000009</v>
      </c>
      <c r="V8079" s="5">
        <f t="shared" si="1138"/>
        <v>1.6327744734000003</v>
      </c>
      <c r="W8079" s="5">
        <f t="shared" si="1139"/>
        <v>10.435268851636801</v>
      </c>
      <c r="X8079" s="5">
        <f t="shared" si="1142"/>
        <v>0</v>
      </c>
    </row>
    <row r="8080" spans="1:24" x14ac:dyDescent="0.15">
      <c r="A8080" s="7">
        <v>8079</v>
      </c>
      <c r="B8080" s="7">
        <v>12</v>
      </c>
      <c r="C8080" s="7">
        <v>3</v>
      </c>
      <c r="D8080" s="7">
        <v>15</v>
      </c>
      <c r="E8080" s="7">
        <v>337</v>
      </c>
      <c r="F8080" s="7">
        <v>1.3</v>
      </c>
      <c r="G8080" s="7">
        <v>84.9</v>
      </c>
      <c r="H8080" s="7">
        <f t="shared" si="1134"/>
        <v>7</v>
      </c>
      <c r="I8080" s="16">
        <f t="shared" si="1135"/>
        <v>45263</v>
      </c>
      <c r="J8080" s="17">
        <v>1.2267999999999999</v>
      </c>
      <c r="K8080" s="18">
        <f>G8080*结论【关键目标】!C$27*0.7735*0.001</f>
        <v>7.8804179999999997</v>
      </c>
      <c r="L8080" s="5">
        <v>-22600.724289999998</v>
      </c>
      <c r="M8080" s="5">
        <f>ABS(IF(L8080&lt;=0,L8080/耗电量关键数据!$B$6/1000,L8080/耗电量关键数据!$B$5/1000))</f>
        <v>9.0402897160000002</v>
      </c>
      <c r="N8080" s="19">
        <f>耗电量关键数据!$B$14</f>
        <v>1.1688450000000001</v>
      </c>
      <c r="O8080" s="19">
        <f>耗电量关键数据!$B$15</f>
        <v>0.37403039999999999</v>
      </c>
      <c r="P8080" s="19">
        <f t="shared" si="1136"/>
        <v>10.583165116000002</v>
      </c>
      <c r="Q8080" s="19">
        <f t="shared" si="1140"/>
        <v>10.583165116000002</v>
      </c>
      <c r="R8080" s="20">
        <f t="shared" si="1137"/>
        <v>-2.7027471160000021</v>
      </c>
      <c r="S8080" s="20">
        <f t="shared" si="1141"/>
        <v>2.7027471160000021</v>
      </c>
      <c r="T8080" s="20">
        <f>IF((T8079+R8080)&lt;0,0,IF((T8079+R8080)&gt;结论【关键目标】!C$28,结论【关键目标】!C$28,T8079+R8080))</f>
        <v>19.297252883999999</v>
      </c>
      <c r="U8080" s="19">
        <f>IF((T8079+R8080)&lt;结论【关键目标】!$C$28,0,(发电量计算【计算逻辑页】!R8080+发电量计算【计算逻辑页】!T8079-结论【关键目标】!$C$28))</f>
        <v>0</v>
      </c>
      <c r="V8080" s="5">
        <f t="shared" si="1138"/>
        <v>0</v>
      </c>
      <c r="W8080" s="5">
        <f t="shared" si="1139"/>
        <v>9.6676968023999983</v>
      </c>
      <c r="X8080" s="5">
        <f t="shared" si="1142"/>
        <v>2.3697686713088015</v>
      </c>
    </row>
    <row r="8081" spans="1:24" x14ac:dyDescent="0.15">
      <c r="A8081" s="7">
        <v>8080</v>
      </c>
      <c r="B8081" s="7">
        <v>12</v>
      </c>
      <c r="C8081" s="7">
        <v>3</v>
      </c>
      <c r="D8081" s="7">
        <v>16</v>
      </c>
      <c r="E8081" s="7">
        <v>337</v>
      </c>
      <c r="F8081" s="7">
        <v>0</v>
      </c>
      <c r="G8081" s="7">
        <v>0.5</v>
      </c>
      <c r="H8081" s="7">
        <f t="shared" si="1134"/>
        <v>7</v>
      </c>
      <c r="I8081" s="16">
        <f t="shared" si="1135"/>
        <v>45263</v>
      </c>
      <c r="J8081" s="17">
        <v>0.70809999999999995</v>
      </c>
      <c r="K8081" s="18">
        <f>G8081*结论【关键目标】!C$27*0.7735*0.001</f>
        <v>4.641E-2</v>
      </c>
      <c r="L8081" s="5">
        <v>-29349.02649</v>
      </c>
      <c r="M8081" s="5">
        <f>ABS(IF(L8081&lt;=0,L8081/耗电量关键数据!$B$6/1000,L8081/耗电量关键数据!$B$5/1000))</f>
        <v>11.739610596</v>
      </c>
      <c r="N8081" s="19">
        <f>耗电量关键数据!$B$14</f>
        <v>1.1688450000000001</v>
      </c>
      <c r="O8081" s="19">
        <f>耗电量关键数据!$B$15</f>
        <v>0.37403039999999999</v>
      </c>
      <c r="P8081" s="19">
        <f t="shared" si="1136"/>
        <v>13.282485996</v>
      </c>
      <c r="Q8081" s="19">
        <f t="shared" si="1140"/>
        <v>0</v>
      </c>
      <c r="R8081" s="20">
        <f t="shared" si="1137"/>
        <v>4.641E-2</v>
      </c>
      <c r="S8081" s="20">
        <f t="shared" si="1141"/>
        <v>0</v>
      </c>
      <c r="T8081" s="20">
        <f>IF((T8080+R8081)&lt;0,0,IF((T8080+R8081)&gt;结论【关键目标】!C$28,结论【关键目标】!C$28,T8080+R8081))</f>
        <v>19.343662884</v>
      </c>
      <c r="U8081" s="19">
        <f>IF((T8080+R8081)&lt;结论【关键目标】!$C$28,0,(发电量计算【计算逻辑页】!R8081+发电量计算【计算逻辑页】!T8080-结论【关键目标】!$C$28))</f>
        <v>0</v>
      </c>
      <c r="V8081" s="5">
        <f t="shared" si="1138"/>
        <v>0</v>
      </c>
      <c r="W8081" s="5">
        <f t="shared" si="1139"/>
        <v>3.2862920999999996E-2</v>
      </c>
      <c r="X8081" s="5">
        <f t="shared" si="1142"/>
        <v>0</v>
      </c>
    </row>
    <row r="8082" spans="1:24" x14ac:dyDescent="0.15">
      <c r="A8082" s="7">
        <v>8081</v>
      </c>
      <c r="B8082" s="7">
        <v>12</v>
      </c>
      <c r="C8082" s="7">
        <v>3</v>
      </c>
      <c r="D8082" s="7">
        <v>17</v>
      </c>
      <c r="E8082" s="7">
        <v>337</v>
      </c>
      <c r="F8082" s="7">
        <v>1</v>
      </c>
      <c r="G8082" s="7">
        <v>0</v>
      </c>
      <c r="H8082" s="7">
        <f t="shared" si="1134"/>
        <v>7</v>
      </c>
      <c r="I8082" s="16">
        <f t="shared" si="1135"/>
        <v>45263</v>
      </c>
      <c r="J8082" s="17">
        <v>0.70809999999999995</v>
      </c>
      <c r="K8082" s="18">
        <f>G8082*结论【关键目标】!C$27*0.7735*0.001</f>
        <v>0</v>
      </c>
      <c r="L8082" s="5">
        <v>-32417.31077</v>
      </c>
      <c r="M8082" s="5">
        <f>ABS(IF(L8082&lt;=0,L8082/耗电量关键数据!$B$6/1000,L8082/耗电量关键数据!$B$5/1000))</f>
        <v>12.966924307999999</v>
      </c>
      <c r="N8082" s="19">
        <f>耗电量关键数据!$B$14</f>
        <v>1.1688450000000001</v>
      </c>
      <c r="O8082" s="19">
        <f>耗电量关键数据!$B$15</f>
        <v>0.37403039999999999</v>
      </c>
      <c r="P8082" s="19">
        <f t="shared" si="1136"/>
        <v>14.509799708000001</v>
      </c>
      <c r="Q8082" s="19">
        <f t="shared" si="1140"/>
        <v>0</v>
      </c>
      <c r="R8082" s="20">
        <f t="shared" si="1137"/>
        <v>0</v>
      </c>
      <c r="S8082" s="20">
        <f t="shared" si="1141"/>
        <v>0</v>
      </c>
      <c r="T8082" s="20">
        <f>IF((T8081+R8082)&lt;0,0,IF((T8081+R8082)&gt;结论【关键目标】!C$28,结论【关键目标】!C$28,T8081+R8082))</f>
        <v>19.343662884</v>
      </c>
      <c r="U8082" s="19">
        <f>IF((T8081+R8082)&lt;结论【关键目标】!$C$28,0,(发电量计算【计算逻辑页】!R8082+发电量计算【计算逻辑页】!T8081-结论【关键目标】!$C$28))</f>
        <v>0</v>
      </c>
      <c r="V8082" s="5">
        <f t="shared" si="1138"/>
        <v>0</v>
      </c>
      <c r="W8082" s="5">
        <f t="shared" si="1139"/>
        <v>0</v>
      </c>
      <c r="X8082" s="5">
        <f t="shared" si="1142"/>
        <v>0</v>
      </c>
    </row>
    <row r="8083" spans="1:24" x14ac:dyDescent="0.15">
      <c r="A8083" s="7">
        <v>8082</v>
      </c>
      <c r="B8083" s="7">
        <v>12</v>
      </c>
      <c r="C8083" s="7">
        <v>3</v>
      </c>
      <c r="D8083" s="7">
        <v>18</v>
      </c>
      <c r="E8083" s="7">
        <v>337</v>
      </c>
      <c r="F8083" s="7">
        <v>0.6</v>
      </c>
      <c r="G8083" s="7">
        <v>0</v>
      </c>
      <c r="H8083" s="7">
        <f t="shared" si="1134"/>
        <v>7</v>
      </c>
      <c r="I8083" s="16">
        <f t="shared" si="1135"/>
        <v>45263</v>
      </c>
      <c r="J8083" s="17">
        <v>0.70809999999999995</v>
      </c>
      <c r="K8083" s="18">
        <f>G8083*结论【关键目标】!C$27*0.7735*0.001</f>
        <v>0</v>
      </c>
      <c r="L8083" s="5">
        <v>-33879.745840000003</v>
      </c>
      <c r="M8083" s="5">
        <f>ABS(IF(L8083&lt;=0,L8083/耗电量关键数据!$B$6/1000,L8083/耗电量关键数据!$B$5/1000))</f>
        <v>13.551898336000002</v>
      </c>
      <c r="N8083" s="19">
        <f>耗电量关键数据!$B$14</f>
        <v>1.1688450000000001</v>
      </c>
      <c r="O8083" s="19">
        <f>耗电量关键数据!$B$15</f>
        <v>0.37403039999999999</v>
      </c>
      <c r="P8083" s="19">
        <f t="shared" si="1136"/>
        <v>15.094773736000002</v>
      </c>
      <c r="Q8083" s="19">
        <f t="shared" si="1140"/>
        <v>0</v>
      </c>
      <c r="R8083" s="20">
        <f t="shared" si="1137"/>
        <v>0</v>
      </c>
      <c r="S8083" s="20">
        <f t="shared" si="1141"/>
        <v>0</v>
      </c>
      <c r="T8083" s="20">
        <f>IF((T8082+R8083)&lt;0,0,IF((T8082+R8083)&gt;结论【关键目标】!C$28,结论【关键目标】!C$28,T8082+R8083))</f>
        <v>19.343662884</v>
      </c>
      <c r="U8083" s="19">
        <f>IF((T8082+R8083)&lt;结论【关键目标】!$C$28,0,(发电量计算【计算逻辑页】!R8083+发电量计算【计算逻辑页】!T8082-结论【关键目标】!$C$28))</f>
        <v>0</v>
      </c>
      <c r="V8083" s="5">
        <f t="shared" si="1138"/>
        <v>0</v>
      </c>
      <c r="W8083" s="5">
        <f t="shared" si="1139"/>
        <v>0</v>
      </c>
      <c r="X8083" s="5">
        <f t="shared" si="1142"/>
        <v>0</v>
      </c>
    </row>
    <row r="8084" spans="1:24" x14ac:dyDescent="0.15">
      <c r="A8084" s="7">
        <v>8083</v>
      </c>
      <c r="B8084" s="7">
        <v>12</v>
      </c>
      <c r="C8084" s="7">
        <v>3</v>
      </c>
      <c r="D8084" s="7">
        <v>19</v>
      </c>
      <c r="E8084" s="7">
        <v>337</v>
      </c>
      <c r="F8084" s="7">
        <v>0</v>
      </c>
      <c r="G8084" s="7">
        <v>0</v>
      </c>
      <c r="H8084" s="7">
        <f t="shared" si="1134"/>
        <v>7</v>
      </c>
      <c r="I8084" s="16">
        <f t="shared" si="1135"/>
        <v>45263</v>
      </c>
      <c r="J8084" s="17">
        <v>1.2267999999999999</v>
      </c>
      <c r="K8084" s="18">
        <f>G8084*结论【关键目标】!C$27*0.7735*0.001</f>
        <v>0</v>
      </c>
      <c r="L8084" s="5">
        <v>-32327.99929</v>
      </c>
      <c r="M8084" s="5">
        <f>ABS(IF(L8084&lt;=0,L8084/耗电量关键数据!$B$6/1000,L8084/耗电量关键数据!$B$5/1000))</f>
        <v>12.931199715999998</v>
      </c>
      <c r="N8084" s="19">
        <f>耗电量关键数据!$B$14</f>
        <v>1.1688450000000001</v>
      </c>
      <c r="O8084" s="19">
        <f>耗电量关键数据!$B$15</f>
        <v>0.37403039999999999</v>
      </c>
      <c r="P8084" s="19">
        <f t="shared" si="1136"/>
        <v>14.474075116</v>
      </c>
      <c r="Q8084" s="19">
        <f t="shared" si="1140"/>
        <v>14.474075116</v>
      </c>
      <c r="R8084" s="20">
        <f t="shared" si="1137"/>
        <v>-14.474075116</v>
      </c>
      <c r="S8084" s="20">
        <f t="shared" si="1141"/>
        <v>14.474075116</v>
      </c>
      <c r="T8084" s="20">
        <f>IF((T8083+R8084)&lt;0,0,IF((T8083+R8084)&gt;结论【关键目标】!C$28,结论【关键目标】!C$28,T8083+R8084))</f>
        <v>4.8695877680000006</v>
      </c>
      <c r="U8084" s="19">
        <f>IF((T8083+R8084)&lt;结论【关键目标】!$C$28,0,(发电量计算【计算逻辑页】!R8084+发电量计算【计算逻辑页】!T8083-结论【关键目标】!$C$28))</f>
        <v>0</v>
      </c>
      <c r="V8084" s="5">
        <f t="shared" si="1138"/>
        <v>0</v>
      </c>
      <c r="W8084" s="5">
        <f t="shared" si="1139"/>
        <v>0</v>
      </c>
      <c r="X8084" s="5">
        <f t="shared" si="1142"/>
        <v>4.2696545549823997</v>
      </c>
    </row>
    <row r="8085" spans="1:24" x14ac:dyDescent="0.15">
      <c r="A8085" s="7">
        <v>8084</v>
      </c>
      <c r="B8085" s="7">
        <v>12</v>
      </c>
      <c r="C8085" s="7">
        <v>3</v>
      </c>
      <c r="D8085" s="7">
        <v>20</v>
      </c>
      <c r="E8085" s="7">
        <v>337</v>
      </c>
      <c r="F8085" s="7">
        <v>0</v>
      </c>
      <c r="G8085" s="7">
        <v>0</v>
      </c>
      <c r="H8085" s="7">
        <f t="shared" si="1134"/>
        <v>7</v>
      </c>
      <c r="I8085" s="16">
        <f t="shared" si="1135"/>
        <v>45263</v>
      </c>
      <c r="J8085" s="17">
        <v>1.2267999999999999</v>
      </c>
      <c r="K8085" s="18">
        <f>G8085*结论【关键目标】!C$27*0.7735*0.001</f>
        <v>0</v>
      </c>
      <c r="L8085" s="5">
        <v>-33656.547200000001</v>
      </c>
      <c r="M8085" s="5">
        <f>ABS(IF(L8085&lt;=0,L8085/耗电量关键数据!$B$6/1000,L8085/耗电量关键数据!$B$5/1000))</f>
        <v>13.462618880000001</v>
      </c>
      <c r="N8085" s="19">
        <f>耗电量关键数据!$B$14</f>
        <v>1.1688450000000001</v>
      </c>
      <c r="O8085" s="19">
        <f>耗电量关键数据!$B$15</f>
        <v>0.37403039999999999</v>
      </c>
      <c r="P8085" s="19">
        <f t="shared" si="1136"/>
        <v>15.005494280000002</v>
      </c>
      <c r="Q8085" s="19">
        <f t="shared" si="1140"/>
        <v>15.005494280000002</v>
      </c>
      <c r="R8085" s="20">
        <f t="shared" si="1137"/>
        <v>-15.005494280000002</v>
      </c>
      <c r="S8085" s="20">
        <f t="shared" si="1141"/>
        <v>15.005494280000002</v>
      </c>
      <c r="T8085" s="20">
        <f>IF((T8084+R8085)&lt;0,0,IF((T8084+R8085)&gt;结论【关键目标】!C$28,结论【关键目标】!C$28,T8084+R8085))</f>
        <v>0</v>
      </c>
      <c r="U8085" s="19">
        <f>IF((T8084+R8085)&lt;结论【关键目标】!$C$28,0,(发电量计算【计算逻辑页】!R8085+发电量计算【计算逻辑页】!T8084-结论【关键目标】!$C$28))</f>
        <v>0</v>
      </c>
      <c r="V8085" s="5">
        <f t="shared" si="1138"/>
        <v>0</v>
      </c>
      <c r="W8085" s="5">
        <f t="shared" si="1139"/>
        <v>0</v>
      </c>
      <c r="X8085" s="5">
        <f t="shared" si="1142"/>
        <v>0</v>
      </c>
    </row>
    <row r="8086" spans="1:24" x14ac:dyDescent="0.15">
      <c r="A8086" s="7">
        <v>8085</v>
      </c>
      <c r="B8086" s="7">
        <v>12</v>
      </c>
      <c r="C8086" s="7">
        <v>3</v>
      </c>
      <c r="D8086" s="7">
        <v>21</v>
      </c>
      <c r="E8086" s="7">
        <v>337</v>
      </c>
      <c r="F8086" s="7">
        <v>0.9</v>
      </c>
      <c r="G8086" s="7">
        <v>0</v>
      </c>
      <c r="H8086" s="7">
        <f t="shared" si="1134"/>
        <v>7</v>
      </c>
      <c r="I8086" s="16">
        <f t="shared" si="1135"/>
        <v>45263</v>
      </c>
      <c r="J8086" s="17">
        <v>1.2267999999999999</v>
      </c>
      <c r="K8086" s="18">
        <f>G8086*结论【关键目标】!C$27*0.7735*0.001</f>
        <v>0</v>
      </c>
      <c r="L8086" s="5">
        <v>-34320.82116</v>
      </c>
      <c r="M8086" s="5">
        <f>ABS(IF(L8086&lt;=0,L8086/耗电量关键数据!$B$6/1000,L8086/耗电量关键数据!$B$5/1000))</f>
        <v>13.728328464000001</v>
      </c>
      <c r="N8086" s="19">
        <f>耗电量关键数据!$B$14</f>
        <v>1.1688450000000001</v>
      </c>
      <c r="O8086" s="19">
        <f>耗电量关键数据!$B$15</f>
        <v>0.37403039999999999</v>
      </c>
      <c r="P8086" s="19">
        <f t="shared" si="1136"/>
        <v>15.271203864000002</v>
      </c>
      <c r="Q8086" s="19">
        <f t="shared" si="1140"/>
        <v>15.271203864000002</v>
      </c>
      <c r="R8086" s="20">
        <f t="shared" si="1137"/>
        <v>-15.271203864000002</v>
      </c>
      <c r="S8086" s="20">
        <f t="shared" si="1141"/>
        <v>15.271203864000002</v>
      </c>
      <c r="T8086" s="20">
        <f>IF((T8085+R8086)&lt;0,0,IF((T8085+R8086)&gt;结论【关键目标】!C$28,结论【关键目标】!C$28,T8085+R8086))</f>
        <v>0</v>
      </c>
      <c r="U8086" s="19">
        <f>IF((T8085+R8086)&lt;结论【关键目标】!$C$28,0,(发电量计算【计算逻辑页】!R8086+发电量计算【计算逻辑页】!T8085-结论【关键目标】!$C$28))</f>
        <v>0</v>
      </c>
      <c r="V8086" s="5">
        <f t="shared" si="1138"/>
        <v>0</v>
      </c>
      <c r="W8086" s="5">
        <f t="shared" si="1139"/>
        <v>0</v>
      </c>
      <c r="X8086" s="5">
        <f t="shared" si="1142"/>
        <v>0</v>
      </c>
    </row>
    <row r="8087" spans="1:24" x14ac:dyDescent="0.15">
      <c r="A8087" s="7">
        <v>8086</v>
      </c>
      <c r="B8087" s="7">
        <v>12</v>
      </c>
      <c r="C8087" s="7">
        <v>3</v>
      </c>
      <c r="D8087" s="7">
        <v>22</v>
      </c>
      <c r="E8087" s="7">
        <v>337</v>
      </c>
      <c r="F8087" s="7">
        <v>0</v>
      </c>
      <c r="G8087" s="7">
        <v>0</v>
      </c>
      <c r="H8087" s="7">
        <f t="shared" si="1134"/>
        <v>7</v>
      </c>
      <c r="I8087" s="16">
        <f t="shared" si="1135"/>
        <v>45263</v>
      </c>
      <c r="J8087" s="17">
        <v>0.70809999999999995</v>
      </c>
      <c r="K8087" s="18">
        <f>G8087*结论【关键目标】!C$27*0.7735*0.001</f>
        <v>0</v>
      </c>
      <c r="L8087" s="5">
        <v>-33998.150260000002</v>
      </c>
      <c r="M8087" s="5">
        <f>ABS(IF(L8087&lt;=0,L8087/耗电量关键数据!$B$6/1000,L8087/耗电量关键数据!$B$5/1000))</f>
        <v>13.599260104000001</v>
      </c>
      <c r="N8087" s="19">
        <f>耗电量关键数据!$B$14</f>
        <v>1.1688450000000001</v>
      </c>
      <c r="O8087" s="19">
        <f>耗电量关键数据!$B$15</f>
        <v>0.37403039999999999</v>
      </c>
      <c r="P8087" s="19">
        <f t="shared" si="1136"/>
        <v>15.142135504000001</v>
      </c>
      <c r="Q8087" s="19">
        <f t="shared" si="1140"/>
        <v>0</v>
      </c>
      <c r="R8087" s="20">
        <f t="shared" si="1137"/>
        <v>0</v>
      </c>
      <c r="S8087" s="20">
        <f t="shared" si="1141"/>
        <v>0</v>
      </c>
      <c r="T8087" s="20">
        <f>IF((T8086+R8087)&lt;0,0,IF((T8086+R8087)&gt;结论【关键目标】!C$28,结论【关键目标】!C$28,T8086+R8087))</f>
        <v>0</v>
      </c>
      <c r="U8087" s="19">
        <f>IF((T8086+R8087)&lt;结论【关键目标】!$C$28,0,(发电量计算【计算逻辑页】!R8087+发电量计算【计算逻辑页】!T8086-结论【关键目标】!$C$28))</f>
        <v>0</v>
      </c>
      <c r="V8087" s="5">
        <f t="shared" si="1138"/>
        <v>0</v>
      </c>
      <c r="W8087" s="5">
        <f t="shared" si="1139"/>
        <v>0</v>
      </c>
      <c r="X8087" s="5">
        <f t="shared" si="1142"/>
        <v>0</v>
      </c>
    </row>
    <row r="8088" spans="1:24" x14ac:dyDescent="0.15">
      <c r="A8088" s="7">
        <v>8087</v>
      </c>
      <c r="B8088" s="7">
        <v>12</v>
      </c>
      <c r="C8088" s="7">
        <v>3</v>
      </c>
      <c r="D8088" s="7">
        <v>23</v>
      </c>
      <c r="E8088" s="7">
        <v>337</v>
      </c>
      <c r="F8088" s="7">
        <v>0</v>
      </c>
      <c r="G8088" s="7">
        <v>0</v>
      </c>
      <c r="H8088" s="7">
        <f t="shared" si="1134"/>
        <v>7</v>
      </c>
      <c r="I8088" s="16">
        <f t="shared" si="1135"/>
        <v>45263</v>
      </c>
      <c r="J8088" s="17">
        <v>0.70809999999999995</v>
      </c>
      <c r="K8088" s="18">
        <f>G8088*结论【关键目标】!C$27*0.7735*0.001</f>
        <v>0</v>
      </c>
      <c r="L8088" s="5">
        <v>-34216.087119999997</v>
      </c>
      <c r="M8088" s="5">
        <f>ABS(IF(L8088&lt;=0,L8088/耗电量关键数据!$B$6/1000,L8088/耗电量关键数据!$B$5/1000))</f>
        <v>13.686434847999999</v>
      </c>
      <c r="N8088" s="19">
        <f>耗电量关键数据!$B$14</f>
        <v>1.1688450000000001</v>
      </c>
      <c r="O8088" s="19">
        <f>耗电量关键数据!$B$15</f>
        <v>0.37403039999999999</v>
      </c>
      <c r="P8088" s="19">
        <f t="shared" si="1136"/>
        <v>15.229310247999999</v>
      </c>
      <c r="Q8088" s="19">
        <f t="shared" si="1140"/>
        <v>0</v>
      </c>
      <c r="R8088" s="20">
        <f t="shared" si="1137"/>
        <v>0</v>
      </c>
      <c r="S8088" s="20">
        <f t="shared" si="1141"/>
        <v>0</v>
      </c>
      <c r="T8088" s="20">
        <f>IF((T8087+R8088)&lt;0,0,IF((T8087+R8088)&gt;结论【关键目标】!C$28,结论【关键目标】!C$28,T8087+R8088))</f>
        <v>0</v>
      </c>
      <c r="U8088" s="19">
        <f>IF((T8087+R8088)&lt;结论【关键目标】!$C$28,0,(发电量计算【计算逻辑页】!R8088+发电量计算【计算逻辑页】!T8087-结论【关键目标】!$C$28))</f>
        <v>0</v>
      </c>
      <c r="V8088" s="5">
        <f t="shared" si="1138"/>
        <v>0</v>
      </c>
      <c r="W8088" s="5">
        <f t="shared" si="1139"/>
        <v>0</v>
      </c>
      <c r="X8088" s="5">
        <f t="shared" si="1142"/>
        <v>0</v>
      </c>
    </row>
    <row r="8089" spans="1:24" x14ac:dyDescent="0.15">
      <c r="A8089" s="7">
        <v>8088</v>
      </c>
      <c r="B8089" s="7">
        <v>12</v>
      </c>
      <c r="C8089" s="7">
        <v>3</v>
      </c>
      <c r="D8089" s="7">
        <v>24</v>
      </c>
      <c r="E8089" s="7">
        <v>337</v>
      </c>
      <c r="F8089" s="7">
        <v>1.1000000000000001</v>
      </c>
      <c r="G8089" s="7">
        <v>0</v>
      </c>
      <c r="H8089" s="7">
        <f t="shared" si="1134"/>
        <v>7</v>
      </c>
      <c r="I8089" s="16">
        <f t="shared" si="1135"/>
        <v>45263</v>
      </c>
      <c r="J8089" s="17">
        <v>0.2407</v>
      </c>
      <c r="K8089" s="18">
        <f>G8089*结论【关键目标】!C$27*0.7735*0.001</f>
        <v>0</v>
      </c>
      <c r="L8089" s="5">
        <v>-34434.023979999998</v>
      </c>
      <c r="M8089" s="5">
        <f>ABS(IF(L8089&lt;=0,L8089/耗电量关键数据!$B$6/1000,L8089/耗电量关键数据!$B$5/1000))</f>
        <v>13.773609592</v>
      </c>
      <c r="N8089" s="19">
        <f>耗电量关键数据!$B$14</f>
        <v>1.1688450000000001</v>
      </c>
      <c r="O8089" s="19">
        <f>耗电量关键数据!$B$15</f>
        <v>0.37403039999999999</v>
      </c>
      <c r="P8089" s="19">
        <f t="shared" si="1136"/>
        <v>15.316484992000001</v>
      </c>
      <c r="Q8089" s="19">
        <f t="shared" si="1140"/>
        <v>0</v>
      </c>
      <c r="R8089" s="20">
        <f t="shared" si="1137"/>
        <v>0</v>
      </c>
      <c r="S8089" s="20">
        <f t="shared" si="1141"/>
        <v>0</v>
      </c>
      <c r="T8089" s="20">
        <f>IF((T8088+R8089)&lt;0,0,IF((T8088+R8089)&gt;结论【关键目标】!C$28,结论【关键目标】!C$28,T8088+R8089))</f>
        <v>0</v>
      </c>
      <c r="U8089" s="19">
        <f>IF((T8088+R8089)&lt;结论【关键目标】!$C$28,0,(发电量计算【计算逻辑页】!R8089+发电量计算【计算逻辑页】!T8088-结论【关键目标】!$C$28))</f>
        <v>0</v>
      </c>
      <c r="V8089" s="5">
        <f t="shared" si="1138"/>
        <v>0</v>
      </c>
      <c r="W8089" s="5">
        <f t="shared" si="1139"/>
        <v>0</v>
      </c>
      <c r="X8089" s="5">
        <f t="shared" si="1142"/>
        <v>0</v>
      </c>
    </row>
    <row r="8090" spans="1:24" x14ac:dyDescent="0.15">
      <c r="A8090" s="7">
        <v>8089</v>
      </c>
      <c r="B8090" s="7">
        <v>12</v>
      </c>
      <c r="C8090" s="7">
        <v>4</v>
      </c>
      <c r="D8090" s="7">
        <v>1</v>
      </c>
      <c r="E8090" s="7">
        <v>338</v>
      </c>
      <c r="F8090" s="7">
        <v>0</v>
      </c>
      <c r="G8090" s="7">
        <v>0</v>
      </c>
      <c r="H8090" s="7">
        <f t="shared" si="1134"/>
        <v>1</v>
      </c>
      <c r="I8090" s="16">
        <f t="shared" si="1135"/>
        <v>45264</v>
      </c>
      <c r="J8090" s="17">
        <v>0.2407</v>
      </c>
      <c r="K8090" s="18">
        <f>G8090*结论【关键目标】!C$27*0.7735*0.001</f>
        <v>0</v>
      </c>
      <c r="L8090" s="5">
        <v>-31001.55589</v>
      </c>
      <c r="M8090" s="5">
        <f>ABS(IF(L8090&lt;=0,L8090/耗电量关键数据!$B$6/1000,L8090/耗电量关键数据!$B$5/1000))</f>
        <v>12.400622356</v>
      </c>
      <c r="N8090" s="5">
        <f>电气设备逐时使用率计算!H8066</f>
        <v>1.1688450000000001</v>
      </c>
      <c r="O8090" s="5">
        <f>灯光逐时使用率计算!H8066</f>
        <v>0.37403039999999999</v>
      </c>
      <c r="P8090" s="19">
        <f t="shared" si="1136"/>
        <v>13.943497756000001</v>
      </c>
      <c r="Q8090" s="19">
        <f t="shared" si="1140"/>
        <v>0</v>
      </c>
      <c r="R8090" s="20">
        <f t="shared" si="1137"/>
        <v>0</v>
      </c>
      <c r="S8090" s="20">
        <f t="shared" si="1141"/>
        <v>0</v>
      </c>
      <c r="T8090" s="20">
        <f>IF((T8089+R8090)&lt;0,0,IF((T8089+R8090)&gt;结论【关键目标】!C$28,结论【关键目标】!C$28,T8089+R8090))</f>
        <v>0</v>
      </c>
      <c r="U8090" s="19">
        <f>IF((T8089+R8090)&lt;结论【关键目标】!$C$28,0,(发电量计算【计算逻辑页】!R8090+发电量计算【计算逻辑页】!T8089-结论【关键目标】!$C$28))</f>
        <v>0</v>
      </c>
      <c r="V8090" s="5">
        <f t="shared" si="1138"/>
        <v>0</v>
      </c>
      <c r="W8090" s="5">
        <f t="shared" si="1139"/>
        <v>0</v>
      </c>
      <c r="X8090" s="5">
        <f t="shared" si="1142"/>
        <v>0</v>
      </c>
    </row>
    <row r="8091" spans="1:24" x14ac:dyDescent="0.15">
      <c r="A8091" s="7">
        <v>8090</v>
      </c>
      <c r="B8091" s="7">
        <v>12</v>
      </c>
      <c r="C8091" s="7">
        <v>4</v>
      </c>
      <c r="D8091" s="7">
        <v>2</v>
      </c>
      <c r="E8091" s="7">
        <v>338</v>
      </c>
      <c r="F8091" s="7">
        <v>0</v>
      </c>
      <c r="G8091" s="7">
        <v>0</v>
      </c>
      <c r="H8091" s="7">
        <f t="shared" si="1134"/>
        <v>1</v>
      </c>
      <c r="I8091" s="16">
        <f t="shared" si="1135"/>
        <v>45264</v>
      </c>
      <c r="J8091" s="17">
        <v>0.2407</v>
      </c>
      <c r="K8091" s="18">
        <f>G8091*结论【关键目标】!C$27*0.7735*0.001</f>
        <v>0</v>
      </c>
      <c r="L8091" s="5">
        <v>-31651.636429999999</v>
      </c>
      <c r="M8091" s="5">
        <f>ABS(IF(L8091&lt;=0,L8091/耗电量关键数据!$B$6/1000,L8091/耗电量关键数据!$B$5/1000))</f>
        <v>12.660654572</v>
      </c>
      <c r="N8091" s="5">
        <f>电气设备逐时使用率计算!H8067</f>
        <v>1.1688450000000001</v>
      </c>
      <c r="O8091" s="5">
        <f>灯光逐时使用率计算!H8067</f>
        <v>0.37403039999999999</v>
      </c>
      <c r="P8091" s="19">
        <f t="shared" si="1136"/>
        <v>14.203529972</v>
      </c>
      <c r="Q8091" s="19">
        <f t="shared" si="1140"/>
        <v>0</v>
      </c>
      <c r="R8091" s="20">
        <f t="shared" si="1137"/>
        <v>0</v>
      </c>
      <c r="S8091" s="20">
        <f t="shared" si="1141"/>
        <v>0</v>
      </c>
      <c r="T8091" s="20">
        <f>IF((T8090+R8091)&lt;0,0,IF((T8090+R8091)&gt;结论【关键目标】!C$28,结论【关键目标】!C$28,T8090+R8091))</f>
        <v>0</v>
      </c>
      <c r="U8091" s="19">
        <f>IF((T8090+R8091)&lt;结论【关键目标】!$C$28,0,(发电量计算【计算逻辑页】!R8091+发电量计算【计算逻辑页】!T8090-结论【关键目标】!$C$28))</f>
        <v>0</v>
      </c>
      <c r="V8091" s="5">
        <f t="shared" si="1138"/>
        <v>0</v>
      </c>
      <c r="W8091" s="5">
        <f t="shared" si="1139"/>
        <v>0</v>
      </c>
      <c r="X8091" s="5">
        <f t="shared" si="1142"/>
        <v>0</v>
      </c>
    </row>
    <row r="8092" spans="1:24" x14ac:dyDescent="0.15">
      <c r="A8092" s="7">
        <v>8091</v>
      </c>
      <c r="B8092" s="7">
        <v>12</v>
      </c>
      <c r="C8092" s="7">
        <v>4</v>
      </c>
      <c r="D8092" s="7">
        <v>3</v>
      </c>
      <c r="E8092" s="7">
        <v>338</v>
      </c>
      <c r="F8092" s="7">
        <v>1</v>
      </c>
      <c r="G8092" s="7">
        <v>0</v>
      </c>
      <c r="H8092" s="7">
        <f t="shared" si="1134"/>
        <v>1</v>
      </c>
      <c r="I8092" s="16">
        <f t="shared" si="1135"/>
        <v>45264</v>
      </c>
      <c r="J8092" s="17">
        <v>0.2407</v>
      </c>
      <c r="K8092" s="18">
        <f>G8092*结论【关键目标】!C$27*0.7735*0.001</f>
        <v>0</v>
      </c>
      <c r="L8092" s="5">
        <v>-32649.577860000001</v>
      </c>
      <c r="M8092" s="5">
        <f>ABS(IF(L8092&lt;=0,L8092/耗电量关键数据!$B$6/1000,L8092/耗电量关键数据!$B$5/1000))</f>
        <v>13.059831144</v>
      </c>
      <c r="N8092" s="5">
        <f>电气设备逐时使用率计算!H8068</f>
        <v>1.1688450000000001</v>
      </c>
      <c r="O8092" s="5">
        <f>灯光逐时使用率计算!H8068</f>
        <v>0.37403039999999999</v>
      </c>
      <c r="P8092" s="19">
        <f t="shared" si="1136"/>
        <v>14.602706544000002</v>
      </c>
      <c r="Q8092" s="19">
        <f t="shared" si="1140"/>
        <v>0</v>
      </c>
      <c r="R8092" s="20">
        <f t="shared" si="1137"/>
        <v>0</v>
      </c>
      <c r="S8092" s="20">
        <f t="shared" si="1141"/>
        <v>0</v>
      </c>
      <c r="T8092" s="20">
        <f>IF((T8091+R8092)&lt;0,0,IF((T8091+R8092)&gt;结论【关键目标】!C$28,结论【关键目标】!C$28,T8091+R8092))</f>
        <v>0</v>
      </c>
      <c r="U8092" s="19">
        <f>IF((T8091+R8092)&lt;结论【关键目标】!$C$28,0,(发电量计算【计算逻辑页】!R8092+发电量计算【计算逻辑页】!T8091-结论【关键目标】!$C$28))</f>
        <v>0</v>
      </c>
      <c r="V8092" s="5">
        <f t="shared" si="1138"/>
        <v>0</v>
      </c>
      <c r="W8092" s="5">
        <f t="shared" si="1139"/>
        <v>0</v>
      </c>
      <c r="X8092" s="5">
        <f t="shared" si="1142"/>
        <v>0</v>
      </c>
    </row>
    <row r="8093" spans="1:24" x14ac:dyDescent="0.15">
      <c r="A8093" s="7">
        <v>8092</v>
      </c>
      <c r="B8093" s="7">
        <v>12</v>
      </c>
      <c r="C8093" s="7">
        <v>4</v>
      </c>
      <c r="D8093" s="7">
        <v>4</v>
      </c>
      <c r="E8093" s="7">
        <v>338</v>
      </c>
      <c r="F8093" s="7">
        <v>0</v>
      </c>
      <c r="G8093" s="7">
        <v>0</v>
      </c>
      <c r="H8093" s="7">
        <f t="shared" si="1134"/>
        <v>1</v>
      </c>
      <c r="I8093" s="16">
        <f t="shared" si="1135"/>
        <v>45264</v>
      </c>
      <c r="J8093" s="17">
        <v>0.2407</v>
      </c>
      <c r="K8093" s="18">
        <f>G8093*结论【关键目标】!C$27*0.7735*0.001</f>
        <v>0</v>
      </c>
      <c r="L8093" s="5">
        <v>-33398.335939999997</v>
      </c>
      <c r="M8093" s="5">
        <f>ABS(IF(L8093&lt;=0,L8093/耗电量关键数据!$B$6/1000,L8093/耗电量关键数据!$B$5/1000))</f>
        <v>13.359334376</v>
      </c>
      <c r="N8093" s="5">
        <f>电气设备逐时使用率计算!H8069</f>
        <v>1.1688450000000001</v>
      </c>
      <c r="O8093" s="5">
        <f>灯光逐时使用率计算!H8069</f>
        <v>0.37403039999999999</v>
      </c>
      <c r="P8093" s="19">
        <f t="shared" si="1136"/>
        <v>14.902209776000001</v>
      </c>
      <c r="Q8093" s="19">
        <f t="shared" si="1140"/>
        <v>0</v>
      </c>
      <c r="R8093" s="20">
        <f t="shared" si="1137"/>
        <v>0</v>
      </c>
      <c r="S8093" s="20">
        <f t="shared" si="1141"/>
        <v>0</v>
      </c>
      <c r="T8093" s="20">
        <f>IF((T8092+R8093)&lt;0,0,IF((T8092+R8093)&gt;结论【关键目标】!C$28,结论【关键目标】!C$28,T8092+R8093))</f>
        <v>0</v>
      </c>
      <c r="U8093" s="19">
        <f>IF((T8092+R8093)&lt;结论【关键目标】!$C$28,0,(发电量计算【计算逻辑页】!R8093+发电量计算【计算逻辑页】!T8092-结论【关键目标】!$C$28))</f>
        <v>0</v>
      </c>
      <c r="V8093" s="5">
        <f t="shared" si="1138"/>
        <v>0</v>
      </c>
      <c r="W8093" s="5">
        <f t="shared" si="1139"/>
        <v>0</v>
      </c>
      <c r="X8093" s="5">
        <f t="shared" si="1142"/>
        <v>0</v>
      </c>
    </row>
    <row r="8094" spans="1:24" x14ac:dyDescent="0.15">
      <c r="A8094" s="7">
        <v>8093</v>
      </c>
      <c r="B8094" s="7">
        <v>12</v>
      </c>
      <c r="C8094" s="7">
        <v>4</v>
      </c>
      <c r="D8094" s="7">
        <v>5</v>
      </c>
      <c r="E8094" s="7">
        <v>338</v>
      </c>
      <c r="F8094" s="7">
        <v>0</v>
      </c>
      <c r="G8094" s="7">
        <v>0</v>
      </c>
      <c r="H8094" s="7">
        <f t="shared" si="1134"/>
        <v>1</v>
      </c>
      <c r="I8094" s="16">
        <f t="shared" si="1135"/>
        <v>45264</v>
      </c>
      <c r="J8094" s="17">
        <v>0.2407</v>
      </c>
      <c r="K8094" s="18">
        <f>G8094*结论【关键目标】!C$27*0.7735*0.001</f>
        <v>0</v>
      </c>
      <c r="L8094" s="5">
        <v>-34527.370759999998</v>
      </c>
      <c r="M8094" s="5">
        <f>ABS(IF(L8094&lt;=0,L8094/耗电量关键数据!$B$6/1000,L8094/耗电量关键数据!$B$5/1000))</f>
        <v>13.810948304</v>
      </c>
      <c r="N8094" s="5">
        <f>电气设备逐时使用率计算!H8070</f>
        <v>1.1688450000000001</v>
      </c>
      <c r="O8094" s="5">
        <f>灯光逐时使用率计算!H8070</f>
        <v>0.37403039999999999</v>
      </c>
      <c r="P8094" s="19">
        <f t="shared" si="1136"/>
        <v>15.353823704000002</v>
      </c>
      <c r="Q8094" s="19">
        <f t="shared" si="1140"/>
        <v>0</v>
      </c>
      <c r="R8094" s="20">
        <f t="shared" si="1137"/>
        <v>0</v>
      </c>
      <c r="S8094" s="20">
        <f t="shared" si="1141"/>
        <v>0</v>
      </c>
      <c r="T8094" s="20">
        <f>IF((T8093+R8094)&lt;0,0,IF((T8093+R8094)&gt;结论【关键目标】!C$28,结论【关键目标】!C$28,T8093+R8094))</f>
        <v>0</v>
      </c>
      <c r="U8094" s="19">
        <f>IF((T8093+R8094)&lt;结论【关键目标】!$C$28,0,(发电量计算【计算逻辑页】!R8094+发电量计算【计算逻辑页】!T8093-结论【关键目标】!$C$28))</f>
        <v>0</v>
      </c>
      <c r="V8094" s="5">
        <f t="shared" si="1138"/>
        <v>0</v>
      </c>
      <c r="W8094" s="5">
        <f t="shared" si="1139"/>
        <v>0</v>
      </c>
      <c r="X8094" s="5">
        <f t="shared" si="1142"/>
        <v>0</v>
      </c>
    </row>
    <row r="8095" spans="1:24" x14ac:dyDescent="0.15">
      <c r="A8095" s="7">
        <v>8094</v>
      </c>
      <c r="B8095" s="7">
        <v>12</v>
      </c>
      <c r="C8095" s="7">
        <v>4</v>
      </c>
      <c r="D8095" s="7">
        <v>6</v>
      </c>
      <c r="E8095" s="7">
        <v>338</v>
      </c>
      <c r="F8095" s="7">
        <v>1.2</v>
      </c>
      <c r="G8095" s="7">
        <v>0</v>
      </c>
      <c r="H8095" s="7">
        <f t="shared" si="1134"/>
        <v>1</v>
      </c>
      <c r="I8095" s="16">
        <f t="shared" si="1135"/>
        <v>45264</v>
      </c>
      <c r="J8095" s="17">
        <v>0.2407</v>
      </c>
      <c r="K8095" s="18">
        <f>G8095*结论【关键目标】!C$27*0.7735*0.001</f>
        <v>0</v>
      </c>
      <c r="L8095" s="5">
        <v>-35399.281089999997</v>
      </c>
      <c r="M8095" s="5">
        <f>ABS(IF(L8095&lt;=0,L8095/耗电量关键数据!$B$6/1000,L8095/耗电量关键数据!$B$5/1000))</f>
        <v>14.159712435999998</v>
      </c>
      <c r="N8095" s="5">
        <f>电气设备逐时使用率计算!H8071</f>
        <v>1.1688450000000001</v>
      </c>
      <c r="O8095" s="5">
        <f>灯光逐时使用率计算!H8071</f>
        <v>0.37403039999999999</v>
      </c>
      <c r="P8095" s="19">
        <f t="shared" si="1136"/>
        <v>15.702587835999998</v>
      </c>
      <c r="Q8095" s="19">
        <f t="shared" si="1140"/>
        <v>0</v>
      </c>
      <c r="R8095" s="20">
        <f t="shared" si="1137"/>
        <v>0</v>
      </c>
      <c r="S8095" s="20">
        <f t="shared" si="1141"/>
        <v>0</v>
      </c>
      <c r="T8095" s="20">
        <f>IF((T8094+R8095)&lt;0,0,IF((T8094+R8095)&gt;结论【关键目标】!C$28,结论【关键目标】!C$28,T8094+R8095))</f>
        <v>0</v>
      </c>
      <c r="U8095" s="19">
        <f>IF((T8094+R8095)&lt;结论【关键目标】!$C$28,0,(发电量计算【计算逻辑页】!R8095+发电量计算【计算逻辑页】!T8094-结论【关键目标】!$C$28))</f>
        <v>0</v>
      </c>
      <c r="V8095" s="5">
        <f t="shared" si="1138"/>
        <v>0</v>
      </c>
      <c r="W8095" s="5">
        <f t="shared" si="1139"/>
        <v>0</v>
      </c>
      <c r="X8095" s="5">
        <f t="shared" si="1142"/>
        <v>0</v>
      </c>
    </row>
    <row r="8096" spans="1:24" x14ac:dyDescent="0.15">
      <c r="A8096" s="7">
        <v>8095</v>
      </c>
      <c r="B8096" s="7">
        <v>12</v>
      </c>
      <c r="C8096" s="7">
        <v>4</v>
      </c>
      <c r="D8096" s="7">
        <v>7</v>
      </c>
      <c r="E8096" s="7">
        <v>338</v>
      </c>
      <c r="F8096" s="7">
        <v>0</v>
      </c>
      <c r="G8096" s="7">
        <v>0</v>
      </c>
      <c r="H8096" s="7">
        <f t="shared" si="1134"/>
        <v>1</v>
      </c>
      <c r="I8096" s="16">
        <f t="shared" si="1135"/>
        <v>45264</v>
      </c>
      <c r="J8096" s="17">
        <v>0.2407</v>
      </c>
      <c r="K8096" s="18">
        <f>G8096*结论【关键目标】!C$27*0.7735*0.001</f>
        <v>0</v>
      </c>
      <c r="L8096" s="5">
        <v>-30989.52578</v>
      </c>
      <c r="M8096" s="5">
        <f>ABS(IF(L8096&lt;=0,L8096/耗电量关键数据!$B$6/1000,L8096/耗电量关键数据!$B$5/1000))</f>
        <v>12.395810312</v>
      </c>
      <c r="N8096" s="5">
        <f>电气设备逐时使用率计算!H8072</f>
        <v>2.3376900000000003</v>
      </c>
      <c r="O8096" s="5">
        <f>灯光逐时使用率计算!H8072</f>
        <v>1.2467680000000001</v>
      </c>
      <c r="P8096" s="19">
        <f t="shared" si="1136"/>
        <v>15.980268312</v>
      </c>
      <c r="Q8096" s="19">
        <f t="shared" si="1140"/>
        <v>0</v>
      </c>
      <c r="R8096" s="20">
        <f t="shared" si="1137"/>
        <v>0</v>
      </c>
      <c r="S8096" s="20">
        <f t="shared" si="1141"/>
        <v>0</v>
      </c>
      <c r="T8096" s="20">
        <f>IF((T8095+R8096)&lt;0,0,IF((T8095+R8096)&gt;结论【关键目标】!C$28,结论【关键目标】!C$28,T8095+R8096))</f>
        <v>0</v>
      </c>
      <c r="U8096" s="19">
        <f>IF((T8095+R8096)&lt;结论【关键目标】!$C$28,0,(发电量计算【计算逻辑页】!R8096+发电量计算【计算逻辑页】!T8095-结论【关键目标】!$C$28))</f>
        <v>0</v>
      </c>
      <c r="V8096" s="5">
        <f t="shared" si="1138"/>
        <v>0</v>
      </c>
      <c r="W8096" s="5">
        <f t="shared" si="1139"/>
        <v>0</v>
      </c>
      <c r="X8096" s="5">
        <f t="shared" si="1142"/>
        <v>0</v>
      </c>
    </row>
    <row r="8097" spans="1:24" x14ac:dyDescent="0.15">
      <c r="A8097" s="7">
        <v>8096</v>
      </c>
      <c r="B8097" s="7">
        <v>12</v>
      </c>
      <c r="C8097" s="7">
        <v>4</v>
      </c>
      <c r="D8097" s="7">
        <v>8</v>
      </c>
      <c r="E8097" s="7">
        <v>338</v>
      </c>
      <c r="F8097" s="7">
        <v>-1</v>
      </c>
      <c r="G8097" s="7">
        <v>25.2</v>
      </c>
      <c r="H8097" s="7">
        <f t="shared" si="1134"/>
        <v>1</v>
      </c>
      <c r="I8097" s="16">
        <f t="shared" si="1135"/>
        <v>45264</v>
      </c>
      <c r="J8097" s="17">
        <v>0.70809999999999995</v>
      </c>
      <c r="K8097" s="18">
        <f>G8097*结论【关键目标】!C$27*0.7735*0.001</f>
        <v>2.339064</v>
      </c>
      <c r="L8097" s="5">
        <v>-29610.444810000001</v>
      </c>
      <c r="M8097" s="5">
        <f>ABS(IF(L8097&lt;=0,L8097/耗电量关键数据!$B$6/1000,L8097/耗电量关键数据!$B$5/1000))</f>
        <v>11.844177924</v>
      </c>
      <c r="N8097" s="5">
        <f>电气设备逐时使用率计算!H8073</f>
        <v>11.688450000000001</v>
      </c>
      <c r="O8097" s="5">
        <f>灯光逐时使用率计算!H8073</f>
        <v>6.2338399999999998</v>
      </c>
      <c r="P8097" s="19">
        <f t="shared" si="1136"/>
        <v>29.766467924000004</v>
      </c>
      <c r="Q8097" s="19">
        <f t="shared" si="1140"/>
        <v>0</v>
      </c>
      <c r="R8097" s="20">
        <f t="shared" si="1137"/>
        <v>2.339064</v>
      </c>
      <c r="S8097" s="20">
        <f t="shared" si="1141"/>
        <v>0</v>
      </c>
      <c r="T8097" s="20">
        <f>IF((T8096+R8097)&lt;0,0,IF((T8096+R8097)&gt;结论【关键目标】!C$28,结论【关键目标】!C$28,T8096+R8097))</f>
        <v>2.339064</v>
      </c>
      <c r="U8097" s="19">
        <f>IF((T8096+R8097)&lt;结论【关键目标】!$C$28,0,(发电量计算【计算逻辑页】!R8097+发电量计算【计算逻辑页】!T8096-结论【关键目标】!$C$28))</f>
        <v>0</v>
      </c>
      <c r="V8097" s="5">
        <f t="shared" si="1138"/>
        <v>0</v>
      </c>
      <c r="W8097" s="5">
        <f t="shared" si="1139"/>
        <v>1.6562912183999998</v>
      </c>
      <c r="X8097" s="5">
        <f t="shared" si="1142"/>
        <v>0</v>
      </c>
    </row>
    <row r="8098" spans="1:24" x14ac:dyDescent="0.15">
      <c r="A8098" s="7">
        <v>8097</v>
      </c>
      <c r="B8098" s="7">
        <v>12</v>
      </c>
      <c r="C8098" s="7">
        <v>4</v>
      </c>
      <c r="D8098" s="7">
        <v>9</v>
      </c>
      <c r="E8098" s="7">
        <v>338</v>
      </c>
      <c r="F8098" s="7">
        <v>1</v>
      </c>
      <c r="G8098" s="7">
        <v>107</v>
      </c>
      <c r="H8098" s="7">
        <f t="shared" si="1134"/>
        <v>1</v>
      </c>
      <c r="I8098" s="16">
        <f t="shared" si="1135"/>
        <v>45264</v>
      </c>
      <c r="J8098" s="17">
        <v>0.70809999999999995</v>
      </c>
      <c r="K8098" s="18">
        <f>G8098*结论【关键目标】!C$27*0.7735*0.001</f>
        <v>9.9317399999999996</v>
      </c>
      <c r="L8098" s="5">
        <v>-9768.4215100000001</v>
      </c>
      <c r="M8098" s="5">
        <f>ABS(IF(L8098&lt;=0,L8098/耗电量关键数据!$B$6/1000,L8098/耗电量关键数据!$B$5/1000))</f>
        <v>3.9073686040000002</v>
      </c>
      <c r="N8098" s="5">
        <f>电气设备逐时使用率计算!H8074</f>
        <v>22.208055000000002</v>
      </c>
      <c r="O8098" s="5">
        <f>灯光逐时使用率计算!H8074</f>
        <v>11.844296</v>
      </c>
      <c r="P8098" s="19">
        <f t="shared" si="1136"/>
        <v>37.959719604</v>
      </c>
      <c r="Q8098" s="19">
        <f t="shared" si="1140"/>
        <v>0</v>
      </c>
      <c r="R8098" s="20">
        <f t="shared" si="1137"/>
        <v>9.9317399999999996</v>
      </c>
      <c r="S8098" s="20">
        <f t="shared" si="1141"/>
        <v>0</v>
      </c>
      <c r="T8098" s="20">
        <f>IF((T8097+R8098)&lt;0,0,IF((T8097+R8098)&gt;结论【关键目标】!C$28,结论【关键目标】!C$28,T8097+R8098))</f>
        <v>12.270804</v>
      </c>
      <c r="U8098" s="19">
        <f>IF((T8097+R8098)&lt;结论【关键目标】!$C$28,0,(发电量计算【计算逻辑页】!R8098+发电量计算【计算逻辑页】!T8097-结论【关键目标】!$C$28))</f>
        <v>0</v>
      </c>
      <c r="V8098" s="5">
        <f t="shared" si="1138"/>
        <v>0</v>
      </c>
      <c r="W8098" s="5">
        <f t="shared" si="1139"/>
        <v>7.0326650939999995</v>
      </c>
      <c r="X8098" s="5">
        <f t="shared" si="1142"/>
        <v>0</v>
      </c>
    </row>
    <row r="8099" spans="1:24" x14ac:dyDescent="0.15">
      <c r="A8099" s="7">
        <v>8098</v>
      </c>
      <c r="B8099" s="7">
        <v>12</v>
      </c>
      <c r="C8099" s="7">
        <v>4</v>
      </c>
      <c r="D8099" s="7">
        <v>10</v>
      </c>
      <c r="E8099" s="7">
        <v>338</v>
      </c>
      <c r="F8099" s="7">
        <v>0</v>
      </c>
      <c r="G8099" s="7">
        <v>151.69999999999999</v>
      </c>
      <c r="H8099" s="7">
        <f t="shared" si="1134"/>
        <v>1</v>
      </c>
      <c r="I8099" s="16">
        <f t="shared" si="1135"/>
        <v>45264</v>
      </c>
      <c r="J8099" s="17">
        <v>0.70809999999999995</v>
      </c>
      <c r="K8099" s="18">
        <f>G8099*结论【关键目标】!C$27*0.7735*0.001</f>
        <v>14.080794000000001</v>
      </c>
      <c r="L8099" s="5">
        <v>-3459.752062</v>
      </c>
      <c r="M8099" s="5">
        <f>ABS(IF(L8099&lt;=0,L8099/耗电量关键数据!$B$6/1000,L8099/耗电量关键数据!$B$5/1000))</f>
        <v>1.3839008248</v>
      </c>
      <c r="N8099" s="5">
        <f>电气设备逐时使用率计算!H8075</f>
        <v>22.208055000000002</v>
      </c>
      <c r="O8099" s="5">
        <f>灯光逐时使用率计算!H8075</f>
        <v>11.844296</v>
      </c>
      <c r="P8099" s="19">
        <f t="shared" si="1136"/>
        <v>35.436251824800003</v>
      </c>
      <c r="Q8099" s="19">
        <f t="shared" si="1140"/>
        <v>0</v>
      </c>
      <c r="R8099" s="20">
        <f t="shared" si="1137"/>
        <v>14.080794000000001</v>
      </c>
      <c r="S8099" s="20">
        <f t="shared" si="1141"/>
        <v>0</v>
      </c>
      <c r="T8099" s="20">
        <f>IF((T8098+R8099)&lt;0,0,IF((T8098+R8099)&gt;结论【关键目标】!C$28,结论【关键目标】!C$28,T8098+R8099))</f>
        <v>22</v>
      </c>
      <c r="U8099" s="19">
        <f>IF((T8098+R8099)&lt;结论【关键目标】!$C$28,0,(发电量计算【计算逻辑页】!R8099+发电量计算【计算逻辑页】!T8098-结论【关键目标】!$C$28))</f>
        <v>4.3515980000000027</v>
      </c>
      <c r="V8099" s="5">
        <f t="shared" si="1138"/>
        <v>1.5230593000000008</v>
      </c>
      <c r="W8099" s="5">
        <f t="shared" si="1139"/>
        <v>9.9706102314000002</v>
      </c>
      <c r="X8099" s="5">
        <f t="shared" si="1142"/>
        <v>0</v>
      </c>
    </row>
    <row r="8100" spans="1:24" x14ac:dyDescent="0.15">
      <c r="A8100" s="7">
        <v>8099</v>
      </c>
      <c r="B8100" s="7">
        <v>12</v>
      </c>
      <c r="C8100" s="7">
        <v>4</v>
      </c>
      <c r="D8100" s="7">
        <v>11</v>
      </c>
      <c r="E8100" s="7">
        <v>338</v>
      </c>
      <c r="F8100" s="7">
        <v>3</v>
      </c>
      <c r="G8100" s="7">
        <v>271.89999999999998</v>
      </c>
      <c r="H8100" s="7">
        <f t="shared" si="1134"/>
        <v>1</v>
      </c>
      <c r="I8100" s="16">
        <f t="shared" si="1135"/>
        <v>45264</v>
      </c>
      <c r="J8100" s="17">
        <v>1.2267999999999999</v>
      </c>
      <c r="K8100" s="18">
        <f>G8100*结论【关键目标】!C$27*0.7735*0.001</f>
        <v>25.237757999999996</v>
      </c>
      <c r="L8100" s="5">
        <v>0</v>
      </c>
      <c r="M8100" s="5">
        <f>ABS(IF(L8100&lt;=0,L8100/耗电量关键数据!$B$6/1000,L8100/耗电量关键数据!$B$5/1000))</f>
        <v>0</v>
      </c>
      <c r="N8100" s="5">
        <f>电气设备逐时使用率计算!H8076</f>
        <v>22.208055000000002</v>
      </c>
      <c r="O8100" s="5">
        <f>灯光逐时使用率计算!H8076</f>
        <v>11.844296</v>
      </c>
      <c r="P8100" s="19">
        <f t="shared" si="1136"/>
        <v>34.052351000000002</v>
      </c>
      <c r="Q8100" s="19">
        <f t="shared" si="1140"/>
        <v>34.052351000000002</v>
      </c>
      <c r="R8100" s="20">
        <f t="shared" si="1137"/>
        <v>-8.8145930000000057</v>
      </c>
      <c r="S8100" s="20">
        <f t="shared" si="1141"/>
        <v>8.8145930000000057</v>
      </c>
      <c r="T8100" s="20">
        <f>IF((T8099+R8100)&lt;0,0,IF((T8099+R8100)&gt;结论【关键目标】!C$28,结论【关键目标】!C$28,T8099+R8100))</f>
        <v>13.185406999999994</v>
      </c>
      <c r="U8100" s="19">
        <f>IF((T8099+R8100)&lt;结论【关键目标】!$C$28,0,(发电量计算【计算逻辑页】!R8100+发电量计算【计算逻辑页】!T8099-结论【关键目标】!$C$28))</f>
        <v>0</v>
      </c>
      <c r="V8100" s="5">
        <f t="shared" si="1138"/>
        <v>0</v>
      </c>
      <c r="W8100" s="5">
        <f t="shared" si="1139"/>
        <v>30.961681514399991</v>
      </c>
      <c r="X8100" s="5">
        <f t="shared" si="1142"/>
        <v>7.7286351424000044</v>
      </c>
    </row>
    <row r="8101" spans="1:24" x14ac:dyDescent="0.15">
      <c r="A8101" s="7">
        <v>8100</v>
      </c>
      <c r="B8101" s="7">
        <v>12</v>
      </c>
      <c r="C8101" s="7">
        <v>4</v>
      </c>
      <c r="D8101" s="7">
        <v>12</v>
      </c>
      <c r="E8101" s="7">
        <v>338</v>
      </c>
      <c r="F8101" s="7">
        <v>4.3</v>
      </c>
      <c r="G8101" s="7">
        <v>324.60000000000002</v>
      </c>
      <c r="H8101" s="7">
        <f t="shared" si="1134"/>
        <v>1</v>
      </c>
      <c r="I8101" s="16">
        <f t="shared" si="1135"/>
        <v>45264</v>
      </c>
      <c r="J8101" s="17">
        <v>1.2267999999999999</v>
      </c>
      <c r="K8101" s="18">
        <f>G8101*结论【关键目标】!C$27*0.7735*0.001</f>
        <v>30.129372</v>
      </c>
      <c r="L8101" s="5">
        <v>-686.40406189999999</v>
      </c>
      <c r="M8101" s="5">
        <f>ABS(IF(L8101&lt;=0,L8101/耗电量关键数据!$B$6/1000,L8101/耗电量关键数据!$B$5/1000))</f>
        <v>0.27456162475999996</v>
      </c>
      <c r="N8101" s="5">
        <f>电气设备逐时使用率计算!H8077</f>
        <v>11.688450000000001</v>
      </c>
      <c r="O8101" s="5">
        <f>灯光逐时使用率计算!H8077</f>
        <v>9.9741440000000008</v>
      </c>
      <c r="P8101" s="19">
        <f t="shared" si="1136"/>
        <v>21.937155624760003</v>
      </c>
      <c r="Q8101" s="19">
        <f t="shared" si="1140"/>
        <v>21.937155624760003</v>
      </c>
      <c r="R8101" s="20">
        <f t="shared" si="1137"/>
        <v>8.1922163752399975</v>
      </c>
      <c r="S8101" s="20">
        <f t="shared" si="1141"/>
        <v>0</v>
      </c>
      <c r="T8101" s="20">
        <f>IF((T8100+R8101)&lt;0,0,IF((T8100+R8101)&gt;结论【关键目标】!C$28,结论【关键目标】!C$28,T8100+R8101))</f>
        <v>21.377623375239992</v>
      </c>
      <c r="U8101" s="19">
        <f>IF((T8100+R8101)&lt;结论【关键目标】!$C$28,0,(发电量计算【计算逻辑页】!R8101+发电量计算【计算逻辑页】!T8100-结论【关键目标】!$C$28))</f>
        <v>0</v>
      </c>
      <c r="V8101" s="5">
        <f t="shared" si="1138"/>
        <v>0</v>
      </c>
      <c r="W8101" s="5">
        <f t="shared" si="1139"/>
        <v>26.912502520455568</v>
      </c>
      <c r="X8101" s="5">
        <f t="shared" si="1142"/>
        <v>0</v>
      </c>
    </row>
    <row r="8102" spans="1:24" x14ac:dyDescent="0.15">
      <c r="A8102" s="7">
        <v>8101</v>
      </c>
      <c r="B8102" s="7">
        <v>12</v>
      </c>
      <c r="C8102" s="7">
        <v>4</v>
      </c>
      <c r="D8102" s="7">
        <v>13</v>
      </c>
      <c r="E8102" s="7">
        <v>338</v>
      </c>
      <c r="F8102" s="7">
        <v>9</v>
      </c>
      <c r="G8102" s="7">
        <v>536.20000000000005</v>
      </c>
      <c r="H8102" s="7">
        <f t="shared" si="1134"/>
        <v>1</v>
      </c>
      <c r="I8102" s="16">
        <f t="shared" si="1135"/>
        <v>45264</v>
      </c>
      <c r="J8102" s="17">
        <v>1.2267999999999999</v>
      </c>
      <c r="K8102" s="18">
        <f>G8102*结论【关键目标】!C$27*0.7735*0.001</f>
        <v>49.770084000000004</v>
      </c>
      <c r="L8102" s="5">
        <v>0</v>
      </c>
      <c r="M8102" s="5">
        <f>ABS(IF(L8102&lt;=0,L8102/耗电量关键数据!$B$6/1000,L8102/耗电量关键数据!$B$5/1000))</f>
        <v>0</v>
      </c>
      <c r="N8102" s="5">
        <f>电气设备逐时使用率计算!H8078</f>
        <v>11.688450000000001</v>
      </c>
      <c r="O8102" s="5">
        <f>灯光逐时使用率计算!H8078</f>
        <v>9.9741440000000008</v>
      </c>
      <c r="P8102" s="19">
        <f t="shared" si="1136"/>
        <v>21.662594000000002</v>
      </c>
      <c r="Q8102" s="19">
        <f t="shared" si="1140"/>
        <v>21.662594000000002</v>
      </c>
      <c r="R8102" s="20">
        <f t="shared" si="1137"/>
        <v>28.107490000000002</v>
      </c>
      <c r="S8102" s="20">
        <f t="shared" si="1141"/>
        <v>0</v>
      </c>
      <c r="T8102" s="20">
        <f>IF((T8101+R8102)&lt;0,0,IF((T8101+R8102)&gt;结论【关键目标】!C$28,结论【关键目标】!C$28,T8101+R8102))</f>
        <v>22</v>
      </c>
      <c r="U8102" s="19">
        <f>IF((T8101+R8102)&lt;结论【关键目标】!$C$28,0,(发电量计算【计算逻辑页】!R8102+发电量计算【计算逻辑页】!T8101-结论【关键目标】!$C$28))</f>
        <v>27.48511337523999</v>
      </c>
      <c r="V8102" s="5">
        <f t="shared" si="1138"/>
        <v>9.6197896813339963</v>
      </c>
      <c r="W8102" s="5">
        <f t="shared" si="1139"/>
        <v>26.5756703192</v>
      </c>
      <c r="X8102" s="5">
        <f t="shared" si="1142"/>
        <v>0</v>
      </c>
    </row>
    <row r="8103" spans="1:24" x14ac:dyDescent="0.15">
      <c r="A8103" s="7">
        <v>8102</v>
      </c>
      <c r="B8103" s="7">
        <v>12</v>
      </c>
      <c r="C8103" s="7">
        <v>4</v>
      </c>
      <c r="D8103" s="7">
        <v>14</v>
      </c>
      <c r="E8103" s="7">
        <v>338</v>
      </c>
      <c r="F8103" s="7">
        <v>9</v>
      </c>
      <c r="G8103" s="7">
        <v>401.6</v>
      </c>
      <c r="H8103" s="7">
        <f t="shared" si="1134"/>
        <v>1</v>
      </c>
      <c r="I8103" s="16">
        <f t="shared" si="1135"/>
        <v>45264</v>
      </c>
      <c r="J8103" s="17">
        <v>1.2267999999999999</v>
      </c>
      <c r="K8103" s="18">
        <f>G8103*结论【关键目标】!C$27*0.7735*0.001</f>
        <v>37.276511999999997</v>
      </c>
      <c r="L8103" s="5">
        <v>0</v>
      </c>
      <c r="M8103" s="5">
        <f>ABS(IF(L8103&lt;=0,L8103/耗电量关键数据!$B$6/1000,L8103/耗电量关键数据!$B$5/1000))</f>
        <v>0</v>
      </c>
      <c r="N8103" s="5">
        <f>电气设备逐时使用率计算!H8079</f>
        <v>22.208055000000002</v>
      </c>
      <c r="O8103" s="5">
        <f>灯光逐时使用率计算!H8079</f>
        <v>11.844296</v>
      </c>
      <c r="P8103" s="19">
        <f t="shared" si="1136"/>
        <v>34.052351000000002</v>
      </c>
      <c r="Q8103" s="19">
        <f t="shared" si="1140"/>
        <v>34.052351000000002</v>
      </c>
      <c r="R8103" s="20">
        <f t="shared" si="1137"/>
        <v>3.2241609999999952</v>
      </c>
      <c r="S8103" s="20">
        <f t="shared" si="1141"/>
        <v>0</v>
      </c>
      <c r="T8103" s="20">
        <f>IF((T8102+R8103)&lt;0,0,IF((T8102+R8103)&gt;结论【关键目标】!C$28,结论【关键目标】!C$28,T8102+R8103))</f>
        <v>22</v>
      </c>
      <c r="U8103" s="19">
        <f>IF((T8102+R8103)&lt;结论【关键目标】!$C$28,0,(发电量计算【计算逻辑页】!R8103+发电量计算【计算逻辑页】!T8102-结论【关键目标】!$C$28))</f>
        <v>3.2241609999999952</v>
      </c>
      <c r="V8103" s="5">
        <f t="shared" si="1138"/>
        <v>1.1284563499999982</v>
      </c>
      <c r="W8103" s="5">
        <f t="shared" si="1139"/>
        <v>41.775424206799997</v>
      </c>
      <c r="X8103" s="5">
        <f t="shared" si="1142"/>
        <v>0</v>
      </c>
    </row>
    <row r="8104" spans="1:24" x14ac:dyDescent="0.15">
      <c r="A8104" s="7">
        <v>8103</v>
      </c>
      <c r="B8104" s="7">
        <v>12</v>
      </c>
      <c r="C8104" s="7">
        <v>4</v>
      </c>
      <c r="D8104" s="7">
        <v>15</v>
      </c>
      <c r="E8104" s="7">
        <v>338</v>
      </c>
      <c r="F8104" s="7">
        <v>8.3000000000000007</v>
      </c>
      <c r="G8104" s="7">
        <v>229.7</v>
      </c>
      <c r="H8104" s="7">
        <f t="shared" si="1134"/>
        <v>1</v>
      </c>
      <c r="I8104" s="16">
        <f t="shared" si="1135"/>
        <v>45264</v>
      </c>
      <c r="J8104" s="17">
        <v>1.2267999999999999</v>
      </c>
      <c r="K8104" s="18">
        <f>G8104*结论【关键目标】!C$27*0.7735*0.001</f>
        <v>21.320754000000001</v>
      </c>
      <c r="L8104" s="5">
        <v>0</v>
      </c>
      <c r="M8104" s="5">
        <f>ABS(IF(L8104&lt;=0,L8104/耗电量关键数据!$B$6/1000,L8104/耗电量关键数据!$B$5/1000))</f>
        <v>0</v>
      </c>
      <c r="N8104" s="5">
        <f>电气设备逐时使用率计算!H8080</f>
        <v>22.208055000000002</v>
      </c>
      <c r="O8104" s="5">
        <f>灯光逐时使用率计算!H8080</f>
        <v>11.844296</v>
      </c>
      <c r="P8104" s="19">
        <f t="shared" si="1136"/>
        <v>34.052351000000002</v>
      </c>
      <c r="Q8104" s="19">
        <f t="shared" si="1140"/>
        <v>34.052351000000002</v>
      </c>
      <c r="R8104" s="20">
        <f t="shared" si="1137"/>
        <v>-12.731597000000001</v>
      </c>
      <c r="S8104" s="20">
        <f t="shared" si="1141"/>
        <v>12.731597000000001</v>
      </c>
      <c r="T8104" s="20">
        <f>IF((T8103+R8104)&lt;0,0,IF((T8103+R8104)&gt;结论【关键目标】!C$28,结论【关键目标】!C$28,T8103+R8104))</f>
        <v>9.2684029999999993</v>
      </c>
      <c r="U8104" s="19">
        <f>IF((T8103+R8104)&lt;结论【关键目标】!$C$28,0,(发电量计算【计算逻辑页】!R8104+发电量计算【计算逻辑页】!T8103-结论【关键目标】!$C$28))</f>
        <v>0</v>
      </c>
      <c r="V8104" s="5">
        <f t="shared" si="1138"/>
        <v>0</v>
      </c>
      <c r="W8104" s="5">
        <f t="shared" si="1139"/>
        <v>26.1563010072</v>
      </c>
      <c r="X8104" s="5">
        <f t="shared" si="1142"/>
        <v>8.1265357503999986</v>
      </c>
    </row>
    <row r="8105" spans="1:24" x14ac:dyDescent="0.15">
      <c r="A8105" s="7">
        <v>8104</v>
      </c>
      <c r="B8105" s="7">
        <v>12</v>
      </c>
      <c r="C8105" s="7">
        <v>4</v>
      </c>
      <c r="D8105" s="7">
        <v>16</v>
      </c>
      <c r="E8105" s="7">
        <v>338</v>
      </c>
      <c r="F8105" s="7">
        <v>8</v>
      </c>
      <c r="G8105" s="7">
        <v>27.1</v>
      </c>
      <c r="H8105" s="7">
        <f t="shared" si="1134"/>
        <v>1</v>
      </c>
      <c r="I8105" s="16">
        <f t="shared" si="1135"/>
        <v>45264</v>
      </c>
      <c r="J8105" s="17">
        <v>0.70809999999999995</v>
      </c>
      <c r="K8105" s="18">
        <f>G8105*结论【关键目标】!C$27*0.7735*0.001</f>
        <v>2.515422</v>
      </c>
      <c r="L8105" s="5">
        <v>-1868.2469080000001</v>
      </c>
      <c r="M8105" s="5">
        <f>ABS(IF(L8105&lt;=0,L8105/耗电量关键数据!$B$6/1000,L8105/耗电量关键数据!$B$5/1000))</f>
        <v>0.7472987632000001</v>
      </c>
      <c r="N8105" s="5">
        <f>电气设备逐时使用率计算!H8081</f>
        <v>22.208055000000002</v>
      </c>
      <c r="O8105" s="5">
        <f>灯光逐时使用率计算!H8081</f>
        <v>11.844296</v>
      </c>
      <c r="P8105" s="19">
        <f t="shared" si="1136"/>
        <v>34.799649763200001</v>
      </c>
      <c r="Q8105" s="19">
        <f t="shared" si="1140"/>
        <v>0</v>
      </c>
      <c r="R8105" s="20">
        <f t="shared" si="1137"/>
        <v>2.515422</v>
      </c>
      <c r="S8105" s="20">
        <f t="shared" si="1141"/>
        <v>0</v>
      </c>
      <c r="T8105" s="20">
        <f>IF((T8104+R8105)&lt;0,0,IF((T8104+R8105)&gt;结论【关键目标】!C$28,结论【关键目标】!C$28,T8104+R8105))</f>
        <v>11.783825</v>
      </c>
      <c r="U8105" s="19">
        <f>IF((T8104+R8105)&lt;结论【关键目标】!$C$28,0,(发电量计算【计算逻辑页】!R8105+发电量计算【计算逻辑页】!T8104-结论【关键目标】!$C$28))</f>
        <v>0</v>
      </c>
      <c r="V8105" s="5">
        <f t="shared" si="1138"/>
        <v>0</v>
      </c>
      <c r="W8105" s="5">
        <f t="shared" si="1139"/>
        <v>1.7811703181999998</v>
      </c>
      <c r="X8105" s="5">
        <f t="shared" si="1142"/>
        <v>0</v>
      </c>
    </row>
    <row r="8106" spans="1:24" x14ac:dyDescent="0.15">
      <c r="A8106" s="7">
        <v>8105</v>
      </c>
      <c r="B8106" s="7">
        <v>12</v>
      </c>
      <c r="C8106" s="7">
        <v>4</v>
      </c>
      <c r="D8106" s="7">
        <v>17</v>
      </c>
      <c r="E8106" s="7">
        <v>338</v>
      </c>
      <c r="F8106" s="7">
        <v>7</v>
      </c>
      <c r="G8106" s="7">
        <v>0</v>
      </c>
      <c r="H8106" s="7">
        <f t="shared" si="1134"/>
        <v>1</v>
      </c>
      <c r="I8106" s="16">
        <f t="shared" si="1135"/>
        <v>45264</v>
      </c>
      <c r="J8106" s="17">
        <v>0.70809999999999995</v>
      </c>
      <c r="K8106" s="18">
        <f>G8106*结论【关键目标】!C$27*0.7735*0.001</f>
        <v>0</v>
      </c>
      <c r="L8106" s="5">
        <v>-6053.5154119999997</v>
      </c>
      <c r="M8106" s="5">
        <f>ABS(IF(L8106&lt;=0,L8106/耗电量关键数据!$B$6/1000,L8106/耗电量关键数据!$B$5/1000))</f>
        <v>2.4214061647999996</v>
      </c>
      <c r="N8106" s="5">
        <f>电气设备逐时使用率计算!H8082</f>
        <v>22.208055000000002</v>
      </c>
      <c r="O8106" s="5">
        <f>灯光逐时使用率计算!H8082</f>
        <v>11.844296</v>
      </c>
      <c r="P8106" s="19">
        <f t="shared" si="1136"/>
        <v>36.473757164800006</v>
      </c>
      <c r="Q8106" s="19">
        <f t="shared" si="1140"/>
        <v>0</v>
      </c>
      <c r="R8106" s="20">
        <f t="shared" si="1137"/>
        <v>0</v>
      </c>
      <c r="S8106" s="20">
        <f t="shared" si="1141"/>
        <v>0</v>
      </c>
      <c r="T8106" s="20">
        <f>IF((T8105+R8106)&lt;0,0,IF((T8105+R8106)&gt;结论【关键目标】!C$28,结论【关键目标】!C$28,T8105+R8106))</f>
        <v>11.783825</v>
      </c>
      <c r="U8106" s="19">
        <f>IF((T8105+R8106)&lt;结论【关键目标】!$C$28,0,(发电量计算【计算逻辑页】!R8106+发电量计算【计算逻辑页】!T8105-结论【关键目标】!$C$28))</f>
        <v>0</v>
      </c>
      <c r="V8106" s="5">
        <f t="shared" si="1138"/>
        <v>0</v>
      </c>
      <c r="W8106" s="5">
        <f t="shared" si="1139"/>
        <v>0</v>
      </c>
      <c r="X8106" s="5">
        <f t="shared" si="1142"/>
        <v>0</v>
      </c>
    </row>
    <row r="8107" spans="1:24" x14ac:dyDescent="0.15">
      <c r="A8107" s="7">
        <v>8106</v>
      </c>
      <c r="B8107" s="7">
        <v>12</v>
      </c>
      <c r="C8107" s="7">
        <v>4</v>
      </c>
      <c r="D8107" s="7">
        <v>18</v>
      </c>
      <c r="E8107" s="7">
        <v>338</v>
      </c>
      <c r="F8107" s="7">
        <v>7</v>
      </c>
      <c r="G8107" s="7">
        <v>0</v>
      </c>
      <c r="H8107" s="7">
        <f t="shared" si="1134"/>
        <v>1</v>
      </c>
      <c r="I8107" s="16">
        <f t="shared" si="1135"/>
        <v>45264</v>
      </c>
      <c r="J8107" s="17">
        <v>0.70809999999999995</v>
      </c>
      <c r="K8107" s="18">
        <f>G8107*结论【关键目标】!C$27*0.7735*0.001</f>
        <v>0</v>
      </c>
      <c r="L8107" s="5">
        <v>-22480.174190000002</v>
      </c>
      <c r="M8107" s="5">
        <f>ABS(IF(L8107&lt;=0,L8107/耗电量关键数据!$B$6/1000,L8107/耗电量关键数据!$B$5/1000))</f>
        <v>8.9920696760000016</v>
      </c>
      <c r="N8107" s="5">
        <f>电气设备逐时使用率计算!H8083</f>
        <v>7.0130699999999999</v>
      </c>
      <c r="O8107" s="5">
        <f>灯光逐时使用率计算!H8083</f>
        <v>3.7403040000000001</v>
      </c>
      <c r="P8107" s="19">
        <f t="shared" si="1136"/>
        <v>19.745443676000001</v>
      </c>
      <c r="Q8107" s="19">
        <f t="shared" si="1140"/>
        <v>0</v>
      </c>
      <c r="R8107" s="20">
        <f t="shared" si="1137"/>
        <v>0</v>
      </c>
      <c r="S8107" s="20">
        <f t="shared" si="1141"/>
        <v>0</v>
      </c>
      <c r="T8107" s="20">
        <f>IF((T8106+R8107)&lt;0,0,IF((T8106+R8107)&gt;结论【关键目标】!C$28,结论【关键目标】!C$28,T8106+R8107))</f>
        <v>11.783825</v>
      </c>
      <c r="U8107" s="19">
        <f>IF((T8106+R8107)&lt;结论【关键目标】!$C$28,0,(发电量计算【计算逻辑页】!R8107+发电量计算【计算逻辑页】!T8106-结论【关键目标】!$C$28))</f>
        <v>0</v>
      </c>
      <c r="V8107" s="5">
        <f t="shared" si="1138"/>
        <v>0</v>
      </c>
      <c r="W8107" s="5">
        <f t="shared" si="1139"/>
        <v>0</v>
      </c>
      <c r="X8107" s="5">
        <f t="shared" si="1142"/>
        <v>0</v>
      </c>
    </row>
    <row r="8108" spans="1:24" x14ac:dyDescent="0.15">
      <c r="A8108" s="7">
        <v>8107</v>
      </c>
      <c r="B8108" s="7">
        <v>12</v>
      </c>
      <c r="C8108" s="7">
        <v>4</v>
      </c>
      <c r="D8108" s="7">
        <v>19</v>
      </c>
      <c r="E8108" s="7">
        <v>338</v>
      </c>
      <c r="F8108" s="7">
        <v>6</v>
      </c>
      <c r="G8108" s="7">
        <v>0</v>
      </c>
      <c r="H8108" s="7">
        <f t="shared" si="1134"/>
        <v>1</v>
      </c>
      <c r="I8108" s="16">
        <f t="shared" si="1135"/>
        <v>45264</v>
      </c>
      <c r="J8108" s="17">
        <v>1.2267999999999999</v>
      </c>
      <c r="K8108" s="18">
        <f>G8108*结论【关键目标】!C$27*0.7735*0.001</f>
        <v>0</v>
      </c>
      <c r="L8108" s="5">
        <v>-13162.79459</v>
      </c>
      <c r="M8108" s="5">
        <f>ABS(IF(L8108&lt;=0,L8108/耗电量关键数据!$B$6/1000,L8108/耗电量关键数据!$B$5/1000))</f>
        <v>5.2651178359999991</v>
      </c>
      <c r="N8108" s="5">
        <f>电气设备逐时使用率计算!H8084</f>
        <v>7.0130699999999999</v>
      </c>
      <c r="O8108" s="5">
        <f>灯光逐时使用率计算!H8084</f>
        <v>3.7403040000000001</v>
      </c>
      <c r="P8108" s="19">
        <f t="shared" si="1136"/>
        <v>16.018491835999999</v>
      </c>
      <c r="Q8108" s="19">
        <f t="shared" si="1140"/>
        <v>16.018491835999999</v>
      </c>
      <c r="R8108" s="20">
        <f t="shared" si="1137"/>
        <v>-16.018491835999999</v>
      </c>
      <c r="S8108" s="20">
        <f t="shared" si="1141"/>
        <v>16.018491835999999</v>
      </c>
      <c r="T8108" s="20">
        <f>IF((T8107+R8108)&lt;0,0,IF((T8107+R8108)&gt;结论【关键目标】!C$28,结论【关键目标】!C$28,T8107+R8108))</f>
        <v>0</v>
      </c>
      <c r="U8108" s="19">
        <f>IF((T8107+R8108)&lt;结论【关键目标】!$C$28,0,(发电量计算【计算逻辑页】!R8108+发电量计算【计算逻辑页】!T8107-结论【关键目标】!$C$28))</f>
        <v>0</v>
      </c>
      <c r="V8108" s="5">
        <f t="shared" si="1138"/>
        <v>0</v>
      </c>
      <c r="W8108" s="5">
        <f t="shared" si="1139"/>
        <v>0</v>
      </c>
      <c r="X8108" s="5">
        <f t="shared" si="1142"/>
        <v>0</v>
      </c>
    </row>
    <row r="8109" spans="1:24" x14ac:dyDescent="0.15">
      <c r="A8109" s="7">
        <v>8108</v>
      </c>
      <c r="B8109" s="7">
        <v>12</v>
      </c>
      <c r="C8109" s="7">
        <v>4</v>
      </c>
      <c r="D8109" s="7">
        <v>20</v>
      </c>
      <c r="E8109" s="7">
        <v>338</v>
      </c>
      <c r="F8109" s="7">
        <v>5</v>
      </c>
      <c r="G8109" s="7">
        <v>0</v>
      </c>
      <c r="H8109" s="7">
        <f t="shared" si="1134"/>
        <v>1</v>
      </c>
      <c r="I8109" s="16">
        <f t="shared" si="1135"/>
        <v>45264</v>
      </c>
      <c r="J8109" s="17">
        <v>1.2267999999999999</v>
      </c>
      <c r="K8109" s="18">
        <f>G8109*结论【关键目标】!C$27*0.7735*0.001</f>
        <v>0</v>
      </c>
      <c r="L8109" s="5">
        <v>-22880.894209999999</v>
      </c>
      <c r="M8109" s="5">
        <f>ABS(IF(L8109&lt;=0,L8109/耗电量关键数据!$B$6/1000,L8109/耗电量关键数据!$B$5/1000))</f>
        <v>9.1523576839999983</v>
      </c>
      <c r="N8109" s="5">
        <f>电气设备逐时使用率计算!H8085</f>
        <v>1.1688450000000001</v>
      </c>
      <c r="O8109" s="5">
        <f>灯光逐时使用率计算!H8085</f>
        <v>0.37403039999999999</v>
      </c>
      <c r="P8109" s="19">
        <f t="shared" si="1136"/>
        <v>10.695233084</v>
      </c>
      <c r="Q8109" s="19">
        <f t="shared" si="1140"/>
        <v>10.695233084</v>
      </c>
      <c r="R8109" s="20">
        <f t="shared" si="1137"/>
        <v>-10.695233084</v>
      </c>
      <c r="S8109" s="20">
        <f t="shared" si="1141"/>
        <v>10.695233084</v>
      </c>
      <c r="T8109" s="20">
        <f>IF((T8108+R8109)&lt;0,0,IF((T8108+R8109)&gt;结论【关键目标】!C$28,结论【关键目标】!C$28,T8108+R8109))</f>
        <v>0</v>
      </c>
      <c r="U8109" s="19">
        <f>IF((T8108+R8109)&lt;结论【关键目标】!$C$28,0,(发电量计算【计算逻辑页】!R8109+发电量计算【计算逻辑页】!T8108-结论【关键目标】!$C$28))</f>
        <v>0</v>
      </c>
      <c r="V8109" s="5">
        <f t="shared" si="1138"/>
        <v>0</v>
      </c>
      <c r="W8109" s="5">
        <f t="shared" si="1139"/>
        <v>0</v>
      </c>
      <c r="X8109" s="5">
        <f t="shared" si="1142"/>
        <v>0</v>
      </c>
    </row>
    <row r="8110" spans="1:24" x14ac:dyDescent="0.15">
      <c r="A8110" s="7">
        <v>8109</v>
      </c>
      <c r="B8110" s="7">
        <v>12</v>
      </c>
      <c r="C8110" s="7">
        <v>4</v>
      </c>
      <c r="D8110" s="7">
        <v>21</v>
      </c>
      <c r="E8110" s="7">
        <v>338</v>
      </c>
      <c r="F8110" s="7">
        <v>5.5</v>
      </c>
      <c r="G8110" s="7">
        <v>0</v>
      </c>
      <c r="H8110" s="7">
        <f t="shared" si="1134"/>
        <v>1</v>
      </c>
      <c r="I8110" s="16">
        <f t="shared" si="1135"/>
        <v>45264</v>
      </c>
      <c r="J8110" s="17">
        <v>1.2267999999999999</v>
      </c>
      <c r="K8110" s="18">
        <f>G8110*结论【关键目标】!C$27*0.7735*0.001</f>
        <v>0</v>
      </c>
      <c r="L8110" s="5">
        <v>-26251.977989999999</v>
      </c>
      <c r="M8110" s="5">
        <f>ABS(IF(L8110&lt;=0,L8110/耗电量关键数据!$B$6/1000,L8110/耗电量关键数据!$B$5/1000))</f>
        <v>10.500791196</v>
      </c>
      <c r="N8110" s="5">
        <f>电气设备逐时使用率计算!H8086</f>
        <v>1.1688450000000001</v>
      </c>
      <c r="O8110" s="5">
        <f>灯光逐时使用率计算!H8086</f>
        <v>0.37403039999999999</v>
      </c>
      <c r="P8110" s="19">
        <f t="shared" si="1136"/>
        <v>12.043666596</v>
      </c>
      <c r="Q8110" s="19">
        <f t="shared" si="1140"/>
        <v>12.043666596</v>
      </c>
      <c r="R8110" s="20">
        <f t="shared" si="1137"/>
        <v>-12.043666596</v>
      </c>
      <c r="S8110" s="20">
        <f t="shared" si="1141"/>
        <v>12.043666596</v>
      </c>
      <c r="T8110" s="20">
        <f>IF((T8109+R8110)&lt;0,0,IF((T8109+R8110)&gt;结论【关键目标】!C$28,结论【关键目标】!C$28,T8109+R8110))</f>
        <v>0</v>
      </c>
      <c r="U8110" s="19">
        <f>IF((T8109+R8110)&lt;结论【关键目标】!$C$28,0,(发电量计算【计算逻辑页】!R8110+发电量计算【计算逻辑页】!T8109-结论【关键目标】!$C$28))</f>
        <v>0</v>
      </c>
      <c r="V8110" s="5">
        <f t="shared" si="1138"/>
        <v>0</v>
      </c>
      <c r="W8110" s="5">
        <f t="shared" si="1139"/>
        <v>0</v>
      </c>
      <c r="X8110" s="5">
        <f t="shared" si="1142"/>
        <v>0</v>
      </c>
    </row>
    <row r="8111" spans="1:24" x14ac:dyDescent="0.15">
      <c r="A8111" s="7">
        <v>8110</v>
      </c>
      <c r="B8111" s="7">
        <v>12</v>
      </c>
      <c r="C8111" s="7">
        <v>4</v>
      </c>
      <c r="D8111" s="7">
        <v>22</v>
      </c>
      <c r="E8111" s="7">
        <v>338</v>
      </c>
      <c r="F8111" s="7">
        <v>3</v>
      </c>
      <c r="G8111" s="7">
        <v>0</v>
      </c>
      <c r="H8111" s="7">
        <f t="shared" si="1134"/>
        <v>1</v>
      </c>
      <c r="I8111" s="16">
        <f t="shared" si="1135"/>
        <v>45264</v>
      </c>
      <c r="J8111" s="17">
        <v>0.70809999999999995</v>
      </c>
      <c r="K8111" s="18">
        <f>G8111*结论【关键目标】!C$27*0.7735*0.001</f>
        <v>0</v>
      </c>
      <c r="L8111" s="5">
        <v>-27911.655910000001</v>
      </c>
      <c r="M8111" s="5">
        <f>ABS(IF(L8111&lt;=0,L8111/耗电量关键数据!$B$6/1000,L8111/耗电量关键数据!$B$5/1000))</f>
        <v>11.164662364</v>
      </c>
      <c r="N8111" s="5">
        <f>电气设备逐时使用率计算!H8087</f>
        <v>1.1688450000000001</v>
      </c>
      <c r="O8111" s="5">
        <f>灯光逐时使用率计算!H8087</f>
        <v>0.37403039999999999</v>
      </c>
      <c r="P8111" s="19">
        <f t="shared" si="1136"/>
        <v>12.707537764</v>
      </c>
      <c r="Q8111" s="19">
        <f t="shared" si="1140"/>
        <v>0</v>
      </c>
      <c r="R8111" s="20">
        <f t="shared" si="1137"/>
        <v>0</v>
      </c>
      <c r="S8111" s="20">
        <f t="shared" si="1141"/>
        <v>0</v>
      </c>
      <c r="T8111" s="20">
        <f>IF((T8110+R8111)&lt;0,0,IF((T8110+R8111)&gt;结论【关键目标】!C$28,结论【关键目标】!C$28,T8110+R8111))</f>
        <v>0</v>
      </c>
      <c r="U8111" s="19">
        <f>IF((T8110+R8111)&lt;结论【关键目标】!$C$28,0,(发电量计算【计算逻辑页】!R8111+发电量计算【计算逻辑页】!T8110-结论【关键目标】!$C$28))</f>
        <v>0</v>
      </c>
      <c r="V8111" s="5">
        <f t="shared" si="1138"/>
        <v>0</v>
      </c>
      <c r="W8111" s="5">
        <f t="shared" si="1139"/>
        <v>0</v>
      </c>
      <c r="X8111" s="5">
        <f t="shared" si="1142"/>
        <v>0</v>
      </c>
    </row>
    <row r="8112" spans="1:24" x14ac:dyDescent="0.15">
      <c r="A8112" s="7">
        <v>8111</v>
      </c>
      <c r="B8112" s="7">
        <v>12</v>
      </c>
      <c r="C8112" s="7">
        <v>4</v>
      </c>
      <c r="D8112" s="7">
        <v>23</v>
      </c>
      <c r="E8112" s="7">
        <v>338</v>
      </c>
      <c r="F8112" s="7">
        <v>1</v>
      </c>
      <c r="G8112" s="7">
        <v>0</v>
      </c>
      <c r="H8112" s="7">
        <f t="shared" si="1134"/>
        <v>1</v>
      </c>
      <c r="I8112" s="16">
        <f t="shared" si="1135"/>
        <v>45264</v>
      </c>
      <c r="J8112" s="17">
        <v>0.70809999999999995</v>
      </c>
      <c r="K8112" s="18">
        <f>G8112*结论【关键目标】!C$27*0.7735*0.001</f>
        <v>0</v>
      </c>
      <c r="L8112" s="5">
        <v>-29316.47092</v>
      </c>
      <c r="M8112" s="5">
        <f>ABS(IF(L8112&lt;=0,L8112/耗电量关键数据!$B$6/1000,L8112/耗电量关键数据!$B$5/1000))</f>
        <v>11.726588368</v>
      </c>
      <c r="N8112" s="5">
        <f>电气设备逐时使用率计算!H8088</f>
        <v>1.1688450000000001</v>
      </c>
      <c r="O8112" s="5">
        <f>灯光逐时使用率计算!H8088</f>
        <v>0.37403039999999999</v>
      </c>
      <c r="P8112" s="19">
        <f t="shared" si="1136"/>
        <v>13.269463768</v>
      </c>
      <c r="Q8112" s="19">
        <f t="shared" si="1140"/>
        <v>0</v>
      </c>
      <c r="R8112" s="20">
        <f t="shared" si="1137"/>
        <v>0</v>
      </c>
      <c r="S8112" s="20">
        <f t="shared" si="1141"/>
        <v>0</v>
      </c>
      <c r="T8112" s="20">
        <f>IF((T8111+R8112)&lt;0,0,IF((T8111+R8112)&gt;结论【关键目标】!C$28,结论【关键目标】!C$28,T8111+R8112))</f>
        <v>0</v>
      </c>
      <c r="U8112" s="19">
        <f>IF((T8111+R8112)&lt;结论【关键目标】!$C$28,0,(发电量计算【计算逻辑页】!R8112+发电量计算【计算逻辑页】!T8111-结论【关键目标】!$C$28))</f>
        <v>0</v>
      </c>
      <c r="V8112" s="5">
        <f t="shared" si="1138"/>
        <v>0</v>
      </c>
      <c r="W8112" s="5">
        <f t="shared" si="1139"/>
        <v>0</v>
      </c>
      <c r="X8112" s="5">
        <f t="shared" si="1142"/>
        <v>0</v>
      </c>
    </row>
    <row r="8113" spans="1:24" x14ac:dyDescent="0.15">
      <c r="A8113" s="7">
        <v>8112</v>
      </c>
      <c r="B8113" s="7">
        <v>12</v>
      </c>
      <c r="C8113" s="7">
        <v>4</v>
      </c>
      <c r="D8113" s="7">
        <v>24</v>
      </c>
      <c r="E8113" s="7">
        <v>338</v>
      </c>
      <c r="F8113" s="7">
        <v>3.9</v>
      </c>
      <c r="G8113" s="7">
        <v>0</v>
      </c>
      <c r="H8113" s="7">
        <f t="shared" si="1134"/>
        <v>1</v>
      </c>
      <c r="I8113" s="16">
        <f t="shared" si="1135"/>
        <v>45264</v>
      </c>
      <c r="J8113" s="17">
        <v>0.2407</v>
      </c>
      <c r="K8113" s="18">
        <f>G8113*结论【关键目标】!C$27*0.7735*0.001</f>
        <v>0</v>
      </c>
      <c r="L8113" s="5">
        <v>-31035.298910000001</v>
      </c>
      <c r="M8113" s="5">
        <f>ABS(IF(L8113&lt;=0,L8113/耗电量关键数据!$B$6/1000,L8113/耗电量关键数据!$B$5/1000))</f>
        <v>12.414119564</v>
      </c>
      <c r="N8113" s="5">
        <f>电气设备逐时使用率计算!H8089</f>
        <v>1.1688450000000001</v>
      </c>
      <c r="O8113" s="5">
        <f>灯光逐时使用率计算!H8089</f>
        <v>0.37403039999999999</v>
      </c>
      <c r="P8113" s="19">
        <f t="shared" si="1136"/>
        <v>13.956994964000002</v>
      </c>
      <c r="Q8113" s="19">
        <f t="shared" si="1140"/>
        <v>0</v>
      </c>
      <c r="R8113" s="20">
        <f t="shared" si="1137"/>
        <v>0</v>
      </c>
      <c r="S8113" s="20">
        <f t="shared" si="1141"/>
        <v>0</v>
      </c>
      <c r="T8113" s="20">
        <f>IF((T8112+R8113)&lt;0,0,IF((T8112+R8113)&gt;结论【关键目标】!C$28,结论【关键目标】!C$28,T8112+R8113))</f>
        <v>0</v>
      </c>
      <c r="U8113" s="19">
        <f>IF((T8112+R8113)&lt;结论【关键目标】!$C$28,0,(发电量计算【计算逻辑页】!R8113+发电量计算【计算逻辑页】!T8112-结论【关键目标】!$C$28))</f>
        <v>0</v>
      </c>
      <c r="V8113" s="5">
        <f t="shared" si="1138"/>
        <v>0</v>
      </c>
      <c r="W8113" s="5">
        <f t="shared" si="1139"/>
        <v>0</v>
      </c>
      <c r="X8113" s="5">
        <f t="shared" si="1142"/>
        <v>0</v>
      </c>
    </row>
    <row r="8114" spans="1:24" x14ac:dyDescent="0.15">
      <c r="A8114" s="7">
        <v>8113</v>
      </c>
      <c r="B8114" s="7">
        <v>12</v>
      </c>
      <c r="C8114" s="7">
        <v>5</v>
      </c>
      <c r="D8114" s="7">
        <v>1</v>
      </c>
      <c r="E8114" s="7">
        <v>339</v>
      </c>
      <c r="F8114" s="7">
        <v>0</v>
      </c>
      <c r="G8114" s="7">
        <v>0</v>
      </c>
      <c r="H8114" s="7">
        <f t="shared" si="1134"/>
        <v>2</v>
      </c>
      <c r="I8114" s="16">
        <f t="shared" si="1135"/>
        <v>45265</v>
      </c>
      <c r="J8114" s="17">
        <v>0.2407</v>
      </c>
      <c r="K8114" s="18">
        <f>G8114*结论【关键目标】!C$27*0.7735*0.001</f>
        <v>0</v>
      </c>
      <c r="L8114" s="5">
        <v>-32527.11391</v>
      </c>
      <c r="M8114" s="5">
        <f>ABS(IF(L8114&lt;=0,L8114/耗电量关键数据!$B$6/1000,L8114/耗电量关键数据!$B$5/1000))</f>
        <v>13.010845563999998</v>
      </c>
      <c r="N8114" s="5">
        <f>电气设备逐时使用率计算!H8090</f>
        <v>1.1688450000000001</v>
      </c>
      <c r="O8114" s="5">
        <f>灯光逐时使用率计算!H8090</f>
        <v>0.37403039999999999</v>
      </c>
      <c r="P8114" s="19">
        <f t="shared" si="1136"/>
        <v>14.553720963999998</v>
      </c>
      <c r="Q8114" s="19">
        <f t="shared" si="1140"/>
        <v>0</v>
      </c>
      <c r="R8114" s="20">
        <f t="shared" si="1137"/>
        <v>0</v>
      </c>
      <c r="S8114" s="20">
        <f t="shared" si="1141"/>
        <v>0</v>
      </c>
      <c r="T8114" s="20">
        <f>IF((T8113+R8114)&lt;0,0,IF((T8113+R8114)&gt;结论【关键目标】!C$28,结论【关键目标】!C$28,T8113+R8114))</f>
        <v>0</v>
      </c>
      <c r="U8114" s="19">
        <f>IF((T8113+R8114)&lt;结论【关键目标】!$C$28,0,(发电量计算【计算逻辑页】!R8114+发电量计算【计算逻辑页】!T8113-结论【关键目标】!$C$28))</f>
        <v>0</v>
      </c>
      <c r="V8114" s="5">
        <f t="shared" si="1138"/>
        <v>0</v>
      </c>
      <c r="W8114" s="5">
        <f t="shared" si="1139"/>
        <v>0</v>
      </c>
      <c r="X8114" s="5">
        <f t="shared" si="1142"/>
        <v>0</v>
      </c>
    </row>
    <row r="8115" spans="1:24" x14ac:dyDescent="0.15">
      <c r="A8115" s="7">
        <v>8114</v>
      </c>
      <c r="B8115" s="7">
        <v>12</v>
      </c>
      <c r="C8115" s="7">
        <v>5</v>
      </c>
      <c r="D8115" s="7">
        <v>2</v>
      </c>
      <c r="E8115" s="7">
        <v>339</v>
      </c>
      <c r="F8115" s="7">
        <v>2</v>
      </c>
      <c r="G8115" s="7">
        <v>0</v>
      </c>
      <c r="H8115" s="7">
        <f t="shared" si="1134"/>
        <v>2</v>
      </c>
      <c r="I8115" s="16">
        <f t="shared" si="1135"/>
        <v>45265</v>
      </c>
      <c r="J8115" s="17">
        <v>0.2407</v>
      </c>
      <c r="K8115" s="18">
        <f>G8115*结论【关键目标】!C$27*0.7735*0.001</f>
        <v>0</v>
      </c>
      <c r="L8115" s="5">
        <v>-34266.87876</v>
      </c>
      <c r="M8115" s="5">
        <f>ABS(IF(L8115&lt;=0,L8115/耗电量关键数据!$B$6/1000,L8115/耗电量关键数据!$B$5/1000))</f>
        <v>13.706751504</v>
      </c>
      <c r="N8115" s="5">
        <f>电气设备逐时使用率计算!H8091</f>
        <v>1.1688450000000001</v>
      </c>
      <c r="O8115" s="5">
        <f>灯光逐时使用率计算!H8091</f>
        <v>0.37403039999999999</v>
      </c>
      <c r="P8115" s="19">
        <f t="shared" si="1136"/>
        <v>15.249626904000001</v>
      </c>
      <c r="Q8115" s="19">
        <f t="shared" si="1140"/>
        <v>0</v>
      </c>
      <c r="R8115" s="20">
        <f t="shared" si="1137"/>
        <v>0</v>
      </c>
      <c r="S8115" s="20">
        <f t="shared" si="1141"/>
        <v>0</v>
      </c>
      <c r="T8115" s="20">
        <f>IF((T8114+R8115)&lt;0,0,IF((T8114+R8115)&gt;结论【关键目标】!C$28,结论【关键目标】!C$28,T8114+R8115))</f>
        <v>0</v>
      </c>
      <c r="U8115" s="19">
        <f>IF((T8114+R8115)&lt;结论【关键目标】!$C$28,0,(发电量计算【计算逻辑页】!R8115+发电量计算【计算逻辑页】!T8114-结论【关键目标】!$C$28))</f>
        <v>0</v>
      </c>
      <c r="V8115" s="5">
        <f t="shared" si="1138"/>
        <v>0</v>
      </c>
      <c r="W8115" s="5">
        <f t="shared" si="1139"/>
        <v>0</v>
      </c>
      <c r="X8115" s="5">
        <f t="shared" si="1142"/>
        <v>0</v>
      </c>
    </row>
    <row r="8116" spans="1:24" x14ac:dyDescent="0.15">
      <c r="A8116" s="7">
        <v>8115</v>
      </c>
      <c r="B8116" s="7">
        <v>12</v>
      </c>
      <c r="C8116" s="7">
        <v>5</v>
      </c>
      <c r="D8116" s="7">
        <v>3</v>
      </c>
      <c r="E8116" s="7">
        <v>339</v>
      </c>
      <c r="F8116" s="7">
        <v>1.5</v>
      </c>
      <c r="G8116" s="7">
        <v>0</v>
      </c>
      <c r="H8116" s="7">
        <f t="shared" si="1134"/>
        <v>2</v>
      </c>
      <c r="I8116" s="16">
        <f t="shared" si="1135"/>
        <v>45265</v>
      </c>
      <c r="J8116" s="17">
        <v>0.2407</v>
      </c>
      <c r="K8116" s="18">
        <f>G8116*结论【关键目标】!C$27*0.7735*0.001</f>
        <v>0</v>
      </c>
      <c r="L8116" s="5">
        <v>-36354.504489999999</v>
      </c>
      <c r="M8116" s="5">
        <f>ABS(IF(L8116&lt;=0,L8116/耗电量关键数据!$B$6/1000,L8116/耗电量关键数据!$B$5/1000))</f>
        <v>14.541801796</v>
      </c>
      <c r="N8116" s="5">
        <f>电气设备逐时使用率计算!H8092</f>
        <v>1.1688450000000001</v>
      </c>
      <c r="O8116" s="5">
        <f>灯光逐时使用率计算!H8092</f>
        <v>0.37403039999999999</v>
      </c>
      <c r="P8116" s="19">
        <f t="shared" si="1136"/>
        <v>16.084677195999998</v>
      </c>
      <c r="Q8116" s="19">
        <f t="shared" si="1140"/>
        <v>0</v>
      </c>
      <c r="R8116" s="20">
        <f t="shared" si="1137"/>
        <v>0</v>
      </c>
      <c r="S8116" s="20">
        <f t="shared" si="1141"/>
        <v>0</v>
      </c>
      <c r="T8116" s="20">
        <f>IF((T8115+R8116)&lt;0,0,IF((T8115+R8116)&gt;结论【关键目标】!C$28,结论【关键目标】!C$28,T8115+R8116))</f>
        <v>0</v>
      </c>
      <c r="U8116" s="19">
        <f>IF((T8115+R8116)&lt;结论【关键目标】!$C$28,0,(发电量计算【计算逻辑页】!R8116+发电量计算【计算逻辑页】!T8115-结论【关键目标】!$C$28))</f>
        <v>0</v>
      </c>
      <c r="V8116" s="5">
        <f t="shared" si="1138"/>
        <v>0</v>
      </c>
      <c r="W8116" s="5">
        <f t="shared" si="1139"/>
        <v>0</v>
      </c>
      <c r="X8116" s="5">
        <f t="shared" si="1142"/>
        <v>0</v>
      </c>
    </row>
    <row r="8117" spans="1:24" x14ac:dyDescent="0.15">
      <c r="A8117" s="7">
        <v>8116</v>
      </c>
      <c r="B8117" s="7">
        <v>12</v>
      </c>
      <c r="C8117" s="7">
        <v>5</v>
      </c>
      <c r="D8117" s="7">
        <v>4</v>
      </c>
      <c r="E8117" s="7">
        <v>339</v>
      </c>
      <c r="F8117" s="7">
        <v>-2</v>
      </c>
      <c r="G8117" s="7">
        <v>0</v>
      </c>
      <c r="H8117" s="7">
        <f t="shared" si="1134"/>
        <v>2</v>
      </c>
      <c r="I8117" s="16">
        <f t="shared" si="1135"/>
        <v>45265</v>
      </c>
      <c r="J8117" s="17">
        <v>0.2407</v>
      </c>
      <c r="K8117" s="18">
        <f>G8117*结论【关键目标】!C$27*0.7735*0.001</f>
        <v>0</v>
      </c>
      <c r="L8117" s="5">
        <v>-38192.94687</v>
      </c>
      <c r="M8117" s="5">
        <f>ABS(IF(L8117&lt;=0,L8117/耗电量关键数据!$B$6/1000,L8117/耗电量关键数据!$B$5/1000))</f>
        <v>15.277178748000001</v>
      </c>
      <c r="N8117" s="5">
        <f>电气设备逐时使用率计算!H8093</f>
        <v>1.1688450000000001</v>
      </c>
      <c r="O8117" s="5">
        <f>灯光逐时使用率计算!H8093</f>
        <v>0.37403039999999999</v>
      </c>
      <c r="P8117" s="19">
        <f t="shared" si="1136"/>
        <v>16.820054148000001</v>
      </c>
      <c r="Q8117" s="19">
        <f t="shared" si="1140"/>
        <v>0</v>
      </c>
      <c r="R8117" s="20">
        <f t="shared" si="1137"/>
        <v>0</v>
      </c>
      <c r="S8117" s="20">
        <f t="shared" si="1141"/>
        <v>0</v>
      </c>
      <c r="T8117" s="20">
        <f>IF((T8116+R8117)&lt;0,0,IF((T8116+R8117)&gt;结论【关键目标】!C$28,结论【关键目标】!C$28,T8116+R8117))</f>
        <v>0</v>
      </c>
      <c r="U8117" s="19">
        <f>IF((T8116+R8117)&lt;结论【关键目标】!$C$28,0,(发电量计算【计算逻辑页】!R8117+发电量计算【计算逻辑页】!T8116-结论【关键目标】!$C$28))</f>
        <v>0</v>
      </c>
      <c r="V8117" s="5">
        <f t="shared" si="1138"/>
        <v>0</v>
      </c>
      <c r="W8117" s="5">
        <f t="shared" si="1139"/>
        <v>0</v>
      </c>
      <c r="X8117" s="5">
        <f t="shared" si="1142"/>
        <v>0</v>
      </c>
    </row>
    <row r="8118" spans="1:24" x14ac:dyDescent="0.15">
      <c r="A8118" s="7">
        <v>8117</v>
      </c>
      <c r="B8118" s="7">
        <v>12</v>
      </c>
      <c r="C8118" s="7">
        <v>5</v>
      </c>
      <c r="D8118" s="7">
        <v>5</v>
      </c>
      <c r="E8118" s="7">
        <v>339</v>
      </c>
      <c r="F8118" s="7">
        <v>-1</v>
      </c>
      <c r="G8118" s="7">
        <v>0</v>
      </c>
      <c r="H8118" s="7">
        <f t="shared" si="1134"/>
        <v>2</v>
      </c>
      <c r="I8118" s="16">
        <f t="shared" si="1135"/>
        <v>45265</v>
      </c>
      <c r="J8118" s="17">
        <v>0.2407</v>
      </c>
      <c r="K8118" s="18">
        <f>G8118*结论【关键目标】!C$27*0.7735*0.001</f>
        <v>0</v>
      </c>
      <c r="L8118" s="5">
        <v>-39975.792269999998</v>
      </c>
      <c r="M8118" s="5">
        <f>ABS(IF(L8118&lt;=0,L8118/耗电量关键数据!$B$6/1000,L8118/耗电量关键数据!$B$5/1000))</f>
        <v>15.990316907999999</v>
      </c>
      <c r="N8118" s="5">
        <f>电气设备逐时使用率计算!H8094</f>
        <v>1.1688450000000001</v>
      </c>
      <c r="O8118" s="5">
        <f>灯光逐时使用率计算!H8094</f>
        <v>0.37403039999999999</v>
      </c>
      <c r="P8118" s="19">
        <f t="shared" si="1136"/>
        <v>17.533192307999997</v>
      </c>
      <c r="Q8118" s="19">
        <f t="shared" si="1140"/>
        <v>0</v>
      </c>
      <c r="R8118" s="20">
        <f t="shared" si="1137"/>
        <v>0</v>
      </c>
      <c r="S8118" s="20">
        <f t="shared" si="1141"/>
        <v>0</v>
      </c>
      <c r="T8118" s="20">
        <f>IF((T8117+R8118)&lt;0,0,IF((T8117+R8118)&gt;结论【关键目标】!C$28,结论【关键目标】!C$28,T8117+R8118))</f>
        <v>0</v>
      </c>
      <c r="U8118" s="19">
        <f>IF((T8117+R8118)&lt;结论【关键目标】!$C$28,0,(发电量计算【计算逻辑页】!R8118+发电量计算【计算逻辑页】!T8117-结论【关键目标】!$C$28))</f>
        <v>0</v>
      </c>
      <c r="V8118" s="5">
        <f t="shared" si="1138"/>
        <v>0</v>
      </c>
      <c r="W8118" s="5">
        <f t="shared" si="1139"/>
        <v>0</v>
      </c>
      <c r="X8118" s="5">
        <f t="shared" si="1142"/>
        <v>0</v>
      </c>
    </row>
    <row r="8119" spans="1:24" x14ac:dyDescent="0.15">
      <c r="A8119" s="7">
        <v>8118</v>
      </c>
      <c r="B8119" s="7">
        <v>12</v>
      </c>
      <c r="C8119" s="7">
        <v>5</v>
      </c>
      <c r="D8119" s="7">
        <v>6</v>
      </c>
      <c r="E8119" s="7">
        <v>339</v>
      </c>
      <c r="F8119" s="7">
        <v>-2.7</v>
      </c>
      <c r="G8119" s="7">
        <v>0</v>
      </c>
      <c r="H8119" s="7">
        <f t="shared" si="1134"/>
        <v>2</v>
      </c>
      <c r="I8119" s="16">
        <f t="shared" si="1135"/>
        <v>45265</v>
      </c>
      <c r="J8119" s="17">
        <v>0.2407</v>
      </c>
      <c r="K8119" s="18">
        <f>G8119*结论【关键目标】!C$27*0.7735*0.001</f>
        <v>0</v>
      </c>
      <c r="L8119" s="5">
        <v>-41599.17136</v>
      </c>
      <c r="M8119" s="5">
        <f>ABS(IF(L8119&lt;=0,L8119/耗电量关键数据!$B$6/1000,L8119/耗电量关键数据!$B$5/1000))</f>
        <v>16.639668543999999</v>
      </c>
      <c r="N8119" s="5">
        <f>电气设备逐时使用率计算!H8095</f>
        <v>1.1688450000000001</v>
      </c>
      <c r="O8119" s="5">
        <f>灯光逐时使用率计算!H8095</f>
        <v>0.37403039999999999</v>
      </c>
      <c r="P8119" s="19">
        <f t="shared" si="1136"/>
        <v>18.182543943999999</v>
      </c>
      <c r="Q8119" s="19">
        <f t="shared" si="1140"/>
        <v>0</v>
      </c>
      <c r="R8119" s="20">
        <f t="shared" si="1137"/>
        <v>0</v>
      </c>
      <c r="S8119" s="20">
        <f t="shared" si="1141"/>
        <v>0</v>
      </c>
      <c r="T8119" s="20">
        <f>IF((T8118+R8119)&lt;0,0,IF((T8118+R8119)&gt;结论【关键目标】!C$28,结论【关键目标】!C$28,T8118+R8119))</f>
        <v>0</v>
      </c>
      <c r="U8119" s="19">
        <f>IF((T8118+R8119)&lt;结论【关键目标】!$C$28,0,(发电量计算【计算逻辑页】!R8119+发电量计算【计算逻辑页】!T8118-结论【关键目标】!$C$28))</f>
        <v>0</v>
      </c>
      <c r="V8119" s="5">
        <f t="shared" si="1138"/>
        <v>0</v>
      </c>
      <c r="W8119" s="5">
        <f t="shared" si="1139"/>
        <v>0</v>
      </c>
      <c r="X8119" s="5">
        <f t="shared" si="1142"/>
        <v>0</v>
      </c>
    </row>
    <row r="8120" spans="1:24" x14ac:dyDescent="0.15">
      <c r="A8120" s="7">
        <v>8119</v>
      </c>
      <c r="B8120" s="7">
        <v>12</v>
      </c>
      <c r="C8120" s="7">
        <v>5</v>
      </c>
      <c r="D8120" s="7">
        <v>7</v>
      </c>
      <c r="E8120" s="7">
        <v>339</v>
      </c>
      <c r="F8120" s="7">
        <v>-2</v>
      </c>
      <c r="G8120" s="7">
        <v>0</v>
      </c>
      <c r="H8120" s="7">
        <f t="shared" si="1134"/>
        <v>2</v>
      </c>
      <c r="I8120" s="16">
        <f t="shared" si="1135"/>
        <v>45265</v>
      </c>
      <c r="J8120" s="17">
        <v>0.2407</v>
      </c>
      <c r="K8120" s="18">
        <f>G8120*结论【关键目标】!C$27*0.7735*0.001</f>
        <v>0</v>
      </c>
      <c r="L8120" s="5">
        <v>-37410.840709999997</v>
      </c>
      <c r="M8120" s="5">
        <f>ABS(IF(L8120&lt;=0,L8120/耗电量关键数据!$B$6/1000,L8120/耗电量关键数据!$B$5/1000))</f>
        <v>14.964336284</v>
      </c>
      <c r="N8120" s="5">
        <f>电气设备逐时使用率计算!H8096</f>
        <v>2.3376900000000003</v>
      </c>
      <c r="O8120" s="5">
        <f>灯光逐时使用率计算!H8096</f>
        <v>1.2467680000000001</v>
      </c>
      <c r="P8120" s="19">
        <f t="shared" si="1136"/>
        <v>18.548794284</v>
      </c>
      <c r="Q8120" s="19">
        <f t="shared" si="1140"/>
        <v>0</v>
      </c>
      <c r="R8120" s="20">
        <f t="shared" si="1137"/>
        <v>0</v>
      </c>
      <c r="S8120" s="20">
        <f t="shared" si="1141"/>
        <v>0</v>
      </c>
      <c r="T8120" s="20">
        <f>IF((T8119+R8120)&lt;0,0,IF((T8119+R8120)&gt;结论【关键目标】!C$28,结论【关键目标】!C$28,T8119+R8120))</f>
        <v>0</v>
      </c>
      <c r="U8120" s="19">
        <f>IF((T8119+R8120)&lt;结论【关键目标】!$C$28,0,(发电量计算【计算逻辑页】!R8120+发电量计算【计算逻辑页】!T8119-结论【关键目标】!$C$28))</f>
        <v>0</v>
      </c>
      <c r="V8120" s="5">
        <f t="shared" si="1138"/>
        <v>0</v>
      </c>
      <c r="W8120" s="5">
        <f t="shared" si="1139"/>
        <v>0</v>
      </c>
      <c r="X8120" s="5">
        <f t="shared" si="1142"/>
        <v>0</v>
      </c>
    </row>
    <row r="8121" spans="1:24" x14ac:dyDescent="0.15">
      <c r="A8121" s="7">
        <v>8120</v>
      </c>
      <c r="B8121" s="7">
        <v>12</v>
      </c>
      <c r="C8121" s="7">
        <v>5</v>
      </c>
      <c r="D8121" s="7">
        <v>8</v>
      </c>
      <c r="E8121" s="7">
        <v>339</v>
      </c>
      <c r="F8121" s="7">
        <v>-4</v>
      </c>
      <c r="G8121" s="7">
        <v>68.599999999999994</v>
      </c>
      <c r="H8121" s="7">
        <f t="shared" si="1134"/>
        <v>2</v>
      </c>
      <c r="I8121" s="16">
        <f t="shared" si="1135"/>
        <v>45265</v>
      </c>
      <c r="J8121" s="17">
        <v>0.70809999999999995</v>
      </c>
      <c r="K8121" s="18">
        <f>G8121*结论【关键目标】!C$27*0.7735*0.001</f>
        <v>6.3674519999999992</v>
      </c>
      <c r="L8121" s="5">
        <v>-36922.620170000002</v>
      </c>
      <c r="M8121" s="5">
        <f>ABS(IF(L8121&lt;=0,L8121/耗电量关键数据!$B$6/1000,L8121/耗电量关键数据!$B$5/1000))</f>
        <v>14.769048068</v>
      </c>
      <c r="N8121" s="5">
        <f>电气设备逐时使用率计算!H8097</f>
        <v>11.688450000000001</v>
      </c>
      <c r="O8121" s="5">
        <f>灯光逐时使用率计算!H8097</f>
        <v>6.2338399999999998</v>
      </c>
      <c r="P8121" s="19">
        <f t="shared" si="1136"/>
        <v>32.691338068</v>
      </c>
      <c r="Q8121" s="19">
        <f t="shared" si="1140"/>
        <v>0</v>
      </c>
      <c r="R8121" s="20">
        <f t="shared" si="1137"/>
        <v>6.3674519999999992</v>
      </c>
      <c r="S8121" s="20">
        <f t="shared" si="1141"/>
        <v>0</v>
      </c>
      <c r="T8121" s="20">
        <f>IF((T8120+R8121)&lt;0,0,IF((T8120+R8121)&gt;结论【关键目标】!C$28,结论【关键目标】!C$28,T8120+R8121))</f>
        <v>6.3674519999999992</v>
      </c>
      <c r="U8121" s="19">
        <f>IF((T8120+R8121)&lt;结论【关键目标】!$C$28,0,(发电量计算【计算逻辑页】!R8121+发电量计算【计算逻辑页】!T8120-结论【关键目标】!$C$28))</f>
        <v>0</v>
      </c>
      <c r="V8121" s="5">
        <f t="shared" si="1138"/>
        <v>0</v>
      </c>
      <c r="W8121" s="5">
        <f t="shared" si="1139"/>
        <v>4.5087927611999987</v>
      </c>
      <c r="X8121" s="5">
        <f t="shared" si="1142"/>
        <v>0</v>
      </c>
    </row>
    <row r="8122" spans="1:24" x14ac:dyDescent="0.15">
      <c r="A8122" s="7">
        <v>8121</v>
      </c>
      <c r="B8122" s="7">
        <v>12</v>
      </c>
      <c r="C8122" s="7">
        <v>5</v>
      </c>
      <c r="D8122" s="7">
        <v>9</v>
      </c>
      <c r="E8122" s="7">
        <v>339</v>
      </c>
      <c r="F8122" s="7">
        <v>-3.1</v>
      </c>
      <c r="G8122" s="7">
        <v>193</v>
      </c>
      <c r="H8122" s="7">
        <f t="shared" si="1134"/>
        <v>2</v>
      </c>
      <c r="I8122" s="16">
        <f t="shared" si="1135"/>
        <v>45265</v>
      </c>
      <c r="J8122" s="17">
        <v>0.70809999999999995</v>
      </c>
      <c r="K8122" s="18">
        <f>G8122*结论【关键目标】!C$27*0.7735*0.001</f>
        <v>17.914259999999999</v>
      </c>
      <c r="L8122" s="5">
        <v>-16836.857690000001</v>
      </c>
      <c r="M8122" s="5">
        <f>ABS(IF(L8122&lt;=0,L8122/耗电量关键数据!$B$6/1000,L8122/耗电量关键数据!$B$5/1000))</f>
        <v>6.7347430760000009</v>
      </c>
      <c r="N8122" s="5">
        <f>电气设备逐时使用率计算!H8098</f>
        <v>22.208055000000002</v>
      </c>
      <c r="O8122" s="5">
        <f>灯光逐时使用率计算!H8098</f>
        <v>11.844296</v>
      </c>
      <c r="P8122" s="19">
        <f t="shared" si="1136"/>
        <v>40.787094076000002</v>
      </c>
      <c r="Q8122" s="19">
        <f t="shared" si="1140"/>
        <v>0</v>
      </c>
      <c r="R8122" s="20">
        <f t="shared" si="1137"/>
        <v>17.914259999999999</v>
      </c>
      <c r="S8122" s="20">
        <f t="shared" si="1141"/>
        <v>0</v>
      </c>
      <c r="T8122" s="20">
        <f>IF((T8121+R8122)&lt;0,0,IF((T8121+R8122)&gt;结论【关键目标】!C$28,结论【关键目标】!C$28,T8121+R8122))</f>
        <v>22</v>
      </c>
      <c r="U8122" s="19">
        <f>IF((T8121+R8122)&lt;结论【关键目标】!$C$28,0,(发电量计算【计算逻辑页】!R8122+发电量计算【计算逻辑页】!T8121-结论【关键目标】!$C$28))</f>
        <v>2.2817119999999989</v>
      </c>
      <c r="V8122" s="5">
        <f t="shared" si="1138"/>
        <v>0.79859919999999951</v>
      </c>
      <c r="W8122" s="5">
        <f t="shared" si="1139"/>
        <v>12.685087505999999</v>
      </c>
      <c r="X8122" s="5">
        <f t="shared" si="1142"/>
        <v>0</v>
      </c>
    </row>
    <row r="8123" spans="1:24" x14ac:dyDescent="0.15">
      <c r="A8123" s="7">
        <v>8122</v>
      </c>
      <c r="B8123" s="7">
        <v>12</v>
      </c>
      <c r="C8123" s="7">
        <v>5</v>
      </c>
      <c r="D8123" s="7">
        <v>10</v>
      </c>
      <c r="E8123" s="7">
        <v>339</v>
      </c>
      <c r="F8123" s="7">
        <v>0</v>
      </c>
      <c r="G8123" s="7">
        <v>340.7</v>
      </c>
      <c r="H8123" s="7">
        <f t="shared" si="1134"/>
        <v>2</v>
      </c>
      <c r="I8123" s="16">
        <f t="shared" si="1135"/>
        <v>45265</v>
      </c>
      <c r="J8123" s="17">
        <v>0.70809999999999995</v>
      </c>
      <c r="K8123" s="18">
        <f>G8123*结论【关键目标】!C$27*0.7735*0.001</f>
        <v>31.623773999999997</v>
      </c>
      <c r="L8123" s="5">
        <v>-9796.9707080000007</v>
      </c>
      <c r="M8123" s="5">
        <f>ABS(IF(L8123&lt;=0,L8123/耗电量关键数据!$B$6/1000,L8123/耗电量关键数据!$B$5/1000))</f>
        <v>3.9187882832000005</v>
      </c>
      <c r="N8123" s="5">
        <f>电气设备逐时使用率计算!H8099</f>
        <v>22.208055000000002</v>
      </c>
      <c r="O8123" s="5">
        <f>灯光逐时使用率计算!H8099</f>
        <v>11.844296</v>
      </c>
      <c r="P8123" s="19">
        <f t="shared" si="1136"/>
        <v>37.971139283200003</v>
      </c>
      <c r="Q8123" s="19">
        <f t="shared" si="1140"/>
        <v>0</v>
      </c>
      <c r="R8123" s="20">
        <f t="shared" si="1137"/>
        <v>31.623773999999997</v>
      </c>
      <c r="S8123" s="20">
        <f t="shared" si="1141"/>
        <v>0</v>
      </c>
      <c r="T8123" s="20">
        <f>IF((T8122+R8123)&lt;0,0,IF((T8122+R8123)&gt;结论【关键目标】!C$28,结论【关键目标】!C$28,T8122+R8123))</f>
        <v>22</v>
      </c>
      <c r="U8123" s="19">
        <f>IF((T8122+R8123)&lt;结论【关键目标】!$C$28,0,(发电量计算【计算逻辑页】!R8123+发电量计算【计算逻辑页】!T8122-结论【关键目标】!$C$28))</f>
        <v>31.623773999999997</v>
      </c>
      <c r="V8123" s="5">
        <f t="shared" si="1138"/>
        <v>11.068320899999998</v>
      </c>
      <c r="W8123" s="5">
        <f t="shared" si="1139"/>
        <v>22.392794369399997</v>
      </c>
      <c r="X8123" s="5">
        <f t="shared" si="1142"/>
        <v>0</v>
      </c>
    </row>
    <row r="8124" spans="1:24" x14ac:dyDescent="0.15">
      <c r="A8124" s="7">
        <v>8123</v>
      </c>
      <c r="B8124" s="7">
        <v>12</v>
      </c>
      <c r="C8124" s="7">
        <v>5</v>
      </c>
      <c r="D8124" s="7">
        <v>11</v>
      </c>
      <c r="E8124" s="7">
        <v>339</v>
      </c>
      <c r="F8124" s="7">
        <v>1</v>
      </c>
      <c r="G8124" s="7">
        <v>470.7</v>
      </c>
      <c r="H8124" s="7">
        <f t="shared" si="1134"/>
        <v>2</v>
      </c>
      <c r="I8124" s="16">
        <f t="shared" si="1135"/>
        <v>45265</v>
      </c>
      <c r="J8124" s="17">
        <v>1.2267999999999999</v>
      </c>
      <c r="K8124" s="18">
        <f>G8124*结论【关键目标】!C$27*0.7735*0.001</f>
        <v>43.690373999999998</v>
      </c>
      <c r="L8124" s="5">
        <v>-662.656295</v>
      </c>
      <c r="M8124" s="5">
        <f>ABS(IF(L8124&lt;=0,L8124/耗电量关键数据!$B$6/1000,L8124/耗电量关键数据!$B$5/1000))</f>
        <v>0.26506251800000002</v>
      </c>
      <c r="N8124" s="5">
        <f>电气设备逐时使用率计算!H8100</f>
        <v>22.208055000000002</v>
      </c>
      <c r="O8124" s="5">
        <f>灯光逐时使用率计算!H8100</f>
        <v>11.844296</v>
      </c>
      <c r="P8124" s="19">
        <f t="shared" si="1136"/>
        <v>34.317413518000002</v>
      </c>
      <c r="Q8124" s="19">
        <f t="shared" si="1140"/>
        <v>34.317413518000002</v>
      </c>
      <c r="R8124" s="20">
        <f t="shared" si="1137"/>
        <v>9.3729604819999963</v>
      </c>
      <c r="S8124" s="20">
        <f t="shared" si="1141"/>
        <v>0</v>
      </c>
      <c r="T8124" s="20">
        <f>IF((T8123+R8124)&lt;0,0,IF((T8123+R8124)&gt;结论【关键目标】!C$28,结论【关键目标】!C$28,T8123+R8124))</f>
        <v>22</v>
      </c>
      <c r="U8124" s="19">
        <f>IF((T8123+R8124)&lt;结论【关键目标】!$C$28,0,(发电量计算【计算逻辑页】!R8124+发电量计算【计算逻辑页】!T8123-结论【关键目标】!$C$28))</f>
        <v>9.3729604819999963</v>
      </c>
      <c r="V8124" s="5">
        <f t="shared" si="1138"/>
        <v>3.2805361686999985</v>
      </c>
      <c r="W8124" s="5">
        <f t="shared" si="1139"/>
        <v>42.100602903882397</v>
      </c>
      <c r="X8124" s="5">
        <f t="shared" si="1142"/>
        <v>0</v>
      </c>
    </row>
    <row r="8125" spans="1:24" x14ac:dyDescent="0.15">
      <c r="A8125" s="7">
        <v>8124</v>
      </c>
      <c r="B8125" s="7">
        <v>12</v>
      </c>
      <c r="C8125" s="7">
        <v>5</v>
      </c>
      <c r="D8125" s="7">
        <v>12</v>
      </c>
      <c r="E8125" s="7">
        <v>339</v>
      </c>
      <c r="F8125" s="7">
        <v>3.5</v>
      </c>
      <c r="G8125" s="7">
        <v>532.79999999999995</v>
      </c>
      <c r="H8125" s="7">
        <f t="shared" si="1134"/>
        <v>2</v>
      </c>
      <c r="I8125" s="16">
        <f t="shared" si="1135"/>
        <v>45265</v>
      </c>
      <c r="J8125" s="17">
        <v>1.2267999999999999</v>
      </c>
      <c r="K8125" s="18">
        <f>G8125*结论【关键目标】!C$27*0.7735*0.001</f>
        <v>49.454495999999992</v>
      </c>
      <c r="L8125" s="5">
        <v>-5317.4484579999998</v>
      </c>
      <c r="M8125" s="5">
        <f>ABS(IF(L8125&lt;=0,L8125/耗电量关键数据!$B$6/1000,L8125/耗电量关键数据!$B$5/1000))</f>
        <v>2.1269793832000001</v>
      </c>
      <c r="N8125" s="5">
        <f>电气设备逐时使用率计算!H8101</f>
        <v>11.688450000000001</v>
      </c>
      <c r="O8125" s="5">
        <f>灯光逐时使用率计算!H8101</f>
        <v>9.9741440000000008</v>
      </c>
      <c r="P8125" s="19">
        <f t="shared" si="1136"/>
        <v>23.7895733832</v>
      </c>
      <c r="Q8125" s="19">
        <f t="shared" si="1140"/>
        <v>23.7895733832</v>
      </c>
      <c r="R8125" s="20">
        <f t="shared" si="1137"/>
        <v>25.664922616799991</v>
      </c>
      <c r="S8125" s="20">
        <f t="shared" si="1141"/>
        <v>0</v>
      </c>
      <c r="T8125" s="20">
        <f>IF((T8124+R8125)&lt;0,0,IF((T8124+R8125)&gt;结论【关键目标】!C$28,结论【关键目标】!C$28,T8124+R8125))</f>
        <v>22</v>
      </c>
      <c r="U8125" s="19">
        <f>IF((T8124+R8125)&lt;结论【关键目标】!$C$28,0,(发电量计算【计算逻辑页】!R8125+发电量计算【计算逻辑页】!T8124-结论【关键目标】!$C$28))</f>
        <v>25.664922616799991</v>
      </c>
      <c r="V8125" s="5">
        <f t="shared" si="1138"/>
        <v>8.9827229158799966</v>
      </c>
      <c r="W8125" s="5">
        <f t="shared" si="1139"/>
        <v>29.185048626509758</v>
      </c>
      <c r="X8125" s="5">
        <f t="shared" si="1142"/>
        <v>0</v>
      </c>
    </row>
    <row r="8126" spans="1:24" x14ac:dyDescent="0.15">
      <c r="A8126" s="7">
        <v>8125</v>
      </c>
      <c r="B8126" s="7">
        <v>12</v>
      </c>
      <c r="C8126" s="7">
        <v>5</v>
      </c>
      <c r="D8126" s="7">
        <v>13</v>
      </c>
      <c r="E8126" s="7">
        <v>339</v>
      </c>
      <c r="F8126" s="7">
        <v>4</v>
      </c>
      <c r="G8126" s="7">
        <v>450.8</v>
      </c>
      <c r="H8126" s="7">
        <f t="shared" si="1134"/>
        <v>2</v>
      </c>
      <c r="I8126" s="16">
        <f t="shared" si="1135"/>
        <v>45265</v>
      </c>
      <c r="J8126" s="17">
        <v>1.2267999999999999</v>
      </c>
      <c r="K8126" s="18">
        <f>G8126*结论【关键目标】!C$27*0.7735*0.001</f>
        <v>41.843256000000004</v>
      </c>
      <c r="L8126" s="5">
        <v>-3850.9714140000001</v>
      </c>
      <c r="M8126" s="5">
        <f>ABS(IF(L8126&lt;=0,L8126/耗电量关键数据!$B$6/1000,L8126/耗电量关键数据!$B$5/1000))</f>
        <v>1.5403885656</v>
      </c>
      <c r="N8126" s="5">
        <f>电气设备逐时使用率计算!H8102</f>
        <v>11.688450000000001</v>
      </c>
      <c r="O8126" s="5">
        <f>灯光逐时使用率计算!H8102</f>
        <v>9.9741440000000008</v>
      </c>
      <c r="P8126" s="19">
        <f t="shared" si="1136"/>
        <v>23.202982565600003</v>
      </c>
      <c r="Q8126" s="19">
        <f t="shared" si="1140"/>
        <v>23.202982565600003</v>
      </c>
      <c r="R8126" s="20">
        <f t="shared" si="1137"/>
        <v>18.640273434400001</v>
      </c>
      <c r="S8126" s="20">
        <f t="shared" si="1141"/>
        <v>0</v>
      </c>
      <c r="T8126" s="20">
        <f>IF((T8125+R8126)&lt;0,0,IF((T8125+R8126)&gt;结论【关键目标】!C$28,结论【关键目标】!C$28,T8125+R8126))</f>
        <v>22</v>
      </c>
      <c r="U8126" s="19">
        <f>IF((T8125+R8126)&lt;结论【关键目标】!$C$28,0,(发电量计算【计算逻辑页】!R8126+发电量计算【计算逻辑页】!T8125-结论【关键目标】!$C$28))</f>
        <v>18.640273434400001</v>
      </c>
      <c r="V8126" s="5">
        <f t="shared" si="1138"/>
        <v>6.5240957020400003</v>
      </c>
      <c r="W8126" s="5">
        <f t="shared" si="1139"/>
        <v>28.46541901147808</v>
      </c>
      <c r="X8126" s="5">
        <f t="shared" si="1142"/>
        <v>0</v>
      </c>
    </row>
    <row r="8127" spans="1:24" x14ac:dyDescent="0.15">
      <c r="A8127" s="7">
        <v>8126</v>
      </c>
      <c r="B8127" s="7">
        <v>12</v>
      </c>
      <c r="C8127" s="7">
        <v>5</v>
      </c>
      <c r="D8127" s="7">
        <v>14</v>
      </c>
      <c r="E8127" s="7">
        <v>339</v>
      </c>
      <c r="F8127" s="7">
        <v>5</v>
      </c>
      <c r="G8127" s="7">
        <v>359.1</v>
      </c>
      <c r="H8127" s="7">
        <f t="shared" si="1134"/>
        <v>2</v>
      </c>
      <c r="I8127" s="16">
        <f t="shared" si="1135"/>
        <v>45265</v>
      </c>
      <c r="J8127" s="17">
        <v>1.2267999999999999</v>
      </c>
      <c r="K8127" s="18">
        <f>G8127*结论【关键目标】!C$27*0.7735*0.001</f>
        <v>33.331661999999994</v>
      </c>
      <c r="L8127" s="5">
        <v>0</v>
      </c>
      <c r="M8127" s="5">
        <f>ABS(IF(L8127&lt;=0,L8127/耗电量关键数据!$B$6/1000,L8127/耗电量关键数据!$B$5/1000))</f>
        <v>0</v>
      </c>
      <c r="N8127" s="5">
        <f>电气设备逐时使用率计算!H8103</f>
        <v>22.208055000000002</v>
      </c>
      <c r="O8127" s="5">
        <f>灯光逐时使用率计算!H8103</f>
        <v>11.844296</v>
      </c>
      <c r="P8127" s="19">
        <f t="shared" si="1136"/>
        <v>34.052351000000002</v>
      </c>
      <c r="Q8127" s="19">
        <f t="shared" si="1140"/>
        <v>34.052351000000002</v>
      </c>
      <c r="R8127" s="20">
        <f t="shared" si="1137"/>
        <v>-0.72068900000000724</v>
      </c>
      <c r="S8127" s="20">
        <f t="shared" si="1141"/>
        <v>0.72068900000000724</v>
      </c>
      <c r="T8127" s="20">
        <f>IF((T8126+R8127)&lt;0,0,IF((T8126+R8127)&gt;结论【关键目标】!C$28,结论【关键目标】!C$28,T8126+R8127))</f>
        <v>21.279310999999993</v>
      </c>
      <c r="U8127" s="19">
        <f>IF((T8126+R8127)&lt;结论【关键目标】!$C$28,0,(发电量计算【计算逻辑页】!R8127+发电量计算【计算逻辑页】!T8126-结论【关键目标】!$C$28))</f>
        <v>0</v>
      </c>
      <c r="V8127" s="5">
        <f t="shared" si="1138"/>
        <v>0</v>
      </c>
      <c r="W8127" s="5">
        <f t="shared" si="1139"/>
        <v>40.891282941599989</v>
      </c>
      <c r="X8127" s="5">
        <f t="shared" si="1142"/>
        <v>0.63190011520000633</v>
      </c>
    </row>
    <row r="8128" spans="1:24" x14ac:dyDescent="0.15">
      <c r="A8128" s="7">
        <v>8127</v>
      </c>
      <c r="B8128" s="7">
        <v>12</v>
      </c>
      <c r="C8128" s="7">
        <v>5</v>
      </c>
      <c r="D8128" s="7">
        <v>15</v>
      </c>
      <c r="E8128" s="7">
        <v>339</v>
      </c>
      <c r="F8128" s="7">
        <v>4.5999999999999996</v>
      </c>
      <c r="G8128" s="7">
        <v>192.3</v>
      </c>
      <c r="H8128" s="7">
        <f t="shared" si="1134"/>
        <v>2</v>
      </c>
      <c r="I8128" s="16">
        <f t="shared" si="1135"/>
        <v>45265</v>
      </c>
      <c r="J8128" s="17">
        <v>1.2267999999999999</v>
      </c>
      <c r="K8128" s="18">
        <f>G8128*结论【关键目标】!C$27*0.7735*0.001</f>
        <v>17.849285999999999</v>
      </c>
      <c r="L8128" s="5">
        <v>0</v>
      </c>
      <c r="M8128" s="5">
        <f>ABS(IF(L8128&lt;=0,L8128/耗电量关键数据!$B$6/1000,L8128/耗电量关键数据!$B$5/1000))</f>
        <v>0</v>
      </c>
      <c r="N8128" s="5">
        <f>电气设备逐时使用率计算!H8104</f>
        <v>22.208055000000002</v>
      </c>
      <c r="O8128" s="5">
        <f>灯光逐时使用率计算!H8104</f>
        <v>11.844296</v>
      </c>
      <c r="P8128" s="19">
        <f t="shared" si="1136"/>
        <v>34.052351000000002</v>
      </c>
      <c r="Q8128" s="19">
        <f t="shared" si="1140"/>
        <v>34.052351000000002</v>
      </c>
      <c r="R8128" s="20">
        <f t="shared" si="1137"/>
        <v>-16.203065000000002</v>
      </c>
      <c r="S8128" s="20">
        <f t="shared" si="1141"/>
        <v>16.203065000000002</v>
      </c>
      <c r="T8128" s="20">
        <f>IF((T8127+R8128)&lt;0,0,IF((T8127+R8128)&gt;结论【关键目标】!C$28,结论【关键目标】!C$28,T8127+R8128))</f>
        <v>5.0762459999999905</v>
      </c>
      <c r="U8128" s="19">
        <f>IF((T8127+R8128)&lt;结论【关键目标】!$C$28,0,(发电量计算【计算逻辑页】!R8128+发电量计算【计算逻辑页】!T8127-结论【关键目标】!$C$28))</f>
        <v>0</v>
      </c>
      <c r="V8128" s="5">
        <f t="shared" si="1138"/>
        <v>0</v>
      </c>
      <c r="W8128" s="5">
        <f t="shared" si="1139"/>
        <v>21.897504064799996</v>
      </c>
      <c r="X8128" s="5">
        <f t="shared" si="1142"/>
        <v>4.4508524927999913</v>
      </c>
    </row>
    <row r="8129" spans="1:24" x14ac:dyDescent="0.15">
      <c r="A8129" s="7">
        <v>8128</v>
      </c>
      <c r="B8129" s="7">
        <v>12</v>
      </c>
      <c r="C8129" s="7">
        <v>5</v>
      </c>
      <c r="D8129" s="7">
        <v>16</v>
      </c>
      <c r="E8129" s="7">
        <v>339</v>
      </c>
      <c r="F8129" s="7">
        <v>4</v>
      </c>
      <c r="G8129" s="7">
        <v>25.3</v>
      </c>
      <c r="H8129" s="7">
        <f t="shared" si="1134"/>
        <v>2</v>
      </c>
      <c r="I8129" s="16">
        <f t="shared" si="1135"/>
        <v>45265</v>
      </c>
      <c r="J8129" s="17">
        <v>0.70809999999999995</v>
      </c>
      <c r="K8129" s="18">
        <f>G8129*结论【关键目标】!C$27*0.7735*0.001</f>
        <v>2.3483460000000003</v>
      </c>
      <c r="L8129" s="5">
        <v>-4549.3778739999998</v>
      </c>
      <c r="M8129" s="5">
        <f>ABS(IF(L8129&lt;=0,L8129/耗电量关键数据!$B$6/1000,L8129/耗电量关键数据!$B$5/1000))</f>
        <v>1.8197511496000001</v>
      </c>
      <c r="N8129" s="5">
        <f>电气设备逐时使用率计算!H8105</f>
        <v>22.208055000000002</v>
      </c>
      <c r="O8129" s="5">
        <f>灯光逐时使用率计算!H8105</f>
        <v>11.844296</v>
      </c>
      <c r="P8129" s="19">
        <f t="shared" si="1136"/>
        <v>35.872102149600003</v>
      </c>
      <c r="Q8129" s="19">
        <f t="shared" si="1140"/>
        <v>0</v>
      </c>
      <c r="R8129" s="20">
        <f t="shared" si="1137"/>
        <v>2.3483460000000003</v>
      </c>
      <c r="S8129" s="20">
        <f t="shared" si="1141"/>
        <v>0</v>
      </c>
      <c r="T8129" s="20">
        <f>IF((T8128+R8129)&lt;0,0,IF((T8128+R8129)&gt;结论【关键目标】!C$28,结论【关键目标】!C$28,T8128+R8129))</f>
        <v>7.4245919999999908</v>
      </c>
      <c r="U8129" s="19">
        <f>IF((T8128+R8129)&lt;结论【关键目标】!$C$28,0,(发电量计算【计算逻辑页】!R8129+发电量计算【计算逻辑页】!T8128-结论【关键目标】!$C$28))</f>
        <v>0</v>
      </c>
      <c r="V8129" s="5">
        <f t="shared" si="1138"/>
        <v>0</v>
      </c>
      <c r="W8129" s="5">
        <f t="shared" si="1139"/>
        <v>1.6628638026</v>
      </c>
      <c r="X8129" s="5">
        <f t="shared" si="1142"/>
        <v>0</v>
      </c>
    </row>
    <row r="8130" spans="1:24" x14ac:dyDescent="0.15">
      <c r="A8130" s="7">
        <v>8129</v>
      </c>
      <c r="B8130" s="7">
        <v>12</v>
      </c>
      <c r="C8130" s="7">
        <v>5</v>
      </c>
      <c r="D8130" s="7">
        <v>17</v>
      </c>
      <c r="E8130" s="7">
        <v>339</v>
      </c>
      <c r="F8130" s="7">
        <v>4</v>
      </c>
      <c r="G8130" s="7">
        <v>0</v>
      </c>
      <c r="H8130" s="7">
        <f t="shared" ref="H8130:H8193" si="1143">WEEKDAY(I:I,2)</f>
        <v>2</v>
      </c>
      <c r="I8130" s="16">
        <f t="shared" ref="I8130:I8193" si="1144">DATE(2023,B8130,C8130)</f>
        <v>45265</v>
      </c>
      <c r="J8130" s="17">
        <v>0.70809999999999995</v>
      </c>
      <c r="K8130" s="18">
        <f>G8130*结论【关键目标】!C$27*0.7735*0.001</f>
        <v>0</v>
      </c>
      <c r="L8130" s="5">
        <v>-8734.6463779999995</v>
      </c>
      <c r="M8130" s="5">
        <f>ABS(IF(L8130&lt;=0,L8130/耗电量关键数据!$B$6/1000,L8130/耗电量关键数据!$B$5/1000))</f>
        <v>3.4938585511999998</v>
      </c>
      <c r="N8130" s="5">
        <f>电气设备逐时使用率计算!H8106</f>
        <v>22.208055000000002</v>
      </c>
      <c r="O8130" s="5">
        <f>灯光逐时使用率计算!H8106</f>
        <v>11.844296</v>
      </c>
      <c r="P8130" s="19">
        <f t="shared" ref="P8130:P8193" si="1145">M8130+N8130+O8130</f>
        <v>37.5462095512</v>
      </c>
      <c r="Q8130" s="19">
        <f t="shared" si="1140"/>
        <v>0</v>
      </c>
      <c r="R8130" s="20">
        <f t="shared" ref="R8130:R8193" si="1146">K8130-Q8130</f>
        <v>0</v>
      </c>
      <c r="S8130" s="20">
        <f t="shared" si="1141"/>
        <v>0</v>
      </c>
      <c r="T8130" s="20">
        <f>IF((T8129+R8130)&lt;0,0,IF((T8129+R8130)&gt;结论【关键目标】!C$28,结论【关键目标】!C$28,T8129+R8130))</f>
        <v>7.4245919999999908</v>
      </c>
      <c r="U8130" s="19">
        <f>IF((T8129+R8130)&lt;结论【关键目标】!$C$28,0,(发电量计算【计算逻辑页】!R8130+发电量计算【计算逻辑页】!T8129-结论【关键目标】!$C$28))</f>
        <v>0</v>
      </c>
      <c r="V8130" s="5">
        <f t="shared" ref="V8130:V8193" si="1147">IF(J8130&gt;0.35,U8130*0.35,0)</f>
        <v>0</v>
      </c>
      <c r="W8130" s="5">
        <f t="shared" ref="W8130:W8193" si="1148">IF(P8130&gt;K8130,K8130*J8130,P8130*J8130)</f>
        <v>0</v>
      </c>
      <c r="X8130" s="5">
        <f t="shared" si="1142"/>
        <v>0</v>
      </c>
    </row>
    <row r="8131" spans="1:24" x14ac:dyDescent="0.15">
      <c r="A8131" s="7">
        <v>8130</v>
      </c>
      <c r="B8131" s="7">
        <v>12</v>
      </c>
      <c r="C8131" s="7">
        <v>5</v>
      </c>
      <c r="D8131" s="7">
        <v>18</v>
      </c>
      <c r="E8131" s="7">
        <v>339</v>
      </c>
      <c r="F8131" s="7">
        <v>2.7</v>
      </c>
      <c r="G8131" s="7">
        <v>0</v>
      </c>
      <c r="H8131" s="7">
        <f t="shared" si="1143"/>
        <v>2</v>
      </c>
      <c r="I8131" s="16">
        <f t="shared" si="1144"/>
        <v>45265</v>
      </c>
      <c r="J8131" s="17">
        <v>0.70809999999999995</v>
      </c>
      <c r="K8131" s="18">
        <f>G8131*结论【关键目标】!C$27*0.7735*0.001</f>
        <v>0</v>
      </c>
      <c r="L8131" s="5">
        <v>-24917.565979999999</v>
      </c>
      <c r="M8131" s="5">
        <f>ABS(IF(L8131&lt;=0,L8131/耗电量关键数据!$B$6/1000,L8131/耗电量关键数据!$B$5/1000))</f>
        <v>9.9670263919999993</v>
      </c>
      <c r="N8131" s="5">
        <f>电气设备逐时使用率计算!H8107</f>
        <v>7.0130699999999999</v>
      </c>
      <c r="O8131" s="5">
        <f>灯光逐时使用率计算!H8107</f>
        <v>3.7403040000000001</v>
      </c>
      <c r="P8131" s="19">
        <f t="shared" si="1145"/>
        <v>20.720400392000002</v>
      </c>
      <c r="Q8131" s="19">
        <f t="shared" ref="Q8131:Q8194" si="1149">IF(J8131&gt;0.8,P8131,0)</f>
        <v>0</v>
      </c>
      <c r="R8131" s="20">
        <f t="shared" si="1146"/>
        <v>0</v>
      </c>
      <c r="S8131" s="20">
        <f t="shared" ref="S8131:S8194" si="1150">IF(R8131&lt;0,ABS(R8131),0)</f>
        <v>0</v>
      </c>
      <c r="T8131" s="20">
        <f>IF((T8130+R8131)&lt;0,0,IF((T8130+R8131)&gt;结论【关键目标】!C$28,结论【关键目标】!C$28,T8130+R8131))</f>
        <v>7.4245919999999908</v>
      </c>
      <c r="U8131" s="19">
        <f>IF((T8130+R8131)&lt;结论【关键目标】!$C$28,0,(发电量计算【计算逻辑页】!R8131+发电量计算【计算逻辑页】!T8130-结论【关键目标】!$C$28))</f>
        <v>0</v>
      </c>
      <c r="V8131" s="5">
        <f t="shared" si="1147"/>
        <v>0</v>
      </c>
      <c r="W8131" s="5">
        <f t="shared" si="1148"/>
        <v>0</v>
      </c>
      <c r="X8131" s="5">
        <f t="shared" si="1142"/>
        <v>0</v>
      </c>
    </row>
    <row r="8132" spans="1:24" x14ac:dyDescent="0.15">
      <c r="A8132" s="7">
        <v>8131</v>
      </c>
      <c r="B8132" s="7">
        <v>12</v>
      </c>
      <c r="C8132" s="7">
        <v>5</v>
      </c>
      <c r="D8132" s="7">
        <v>19</v>
      </c>
      <c r="E8132" s="7">
        <v>339</v>
      </c>
      <c r="F8132" s="7">
        <v>2</v>
      </c>
      <c r="G8132" s="7">
        <v>0</v>
      </c>
      <c r="H8132" s="7">
        <f t="shared" si="1143"/>
        <v>2</v>
      </c>
      <c r="I8132" s="16">
        <f t="shared" si="1144"/>
        <v>45265</v>
      </c>
      <c r="J8132" s="17">
        <v>1.2267999999999999</v>
      </c>
      <c r="K8132" s="18">
        <f>G8132*结论【关键目标】!C$27*0.7735*0.001</f>
        <v>0</v>
      </c>
      <c r="L8132" s="5">
        <v>-15598.465770000001</v>
      </c>
      <c r="M8132" s="5">
        <f>ABS(IF(L8132&lt;=0,L8132/耗电量关键数据!$B$6/1000,L8132/耗电量关键数据!$B$5/1000))</f>
        <v>6.2393863080000003</v>
      </c>
      <c r="N8132" s="5">
        <f>电气设备逐时使用率计算!H8108</f>
        <v>7.0130699999999999</v>
      </c>
      <c r="O8132" s="5">
        <f>灯光逐时使用率计算!H8108</f>
        <v>3.7403040000000001</v>
      </c>
      <c r="P8132" s="19">
        <f t="shared" si="1145"/>
        <v>16.992760308000001</v>
      </c>
      <c r="Q8132" s="19">
        <f t="shared" si="1149"/>
        <v>16.992760308000001</v>
      </c>
      <c r="R8132" s="20">
        <f t="shared" si="1146"/>
        <v>-16.992760308000001</v>
      </c>
      <c r="S8132" s="20">
        <f t="shared" si="1150"/>
        <v>16.992760308000001</v>
      </c>
      <c r="T8132" s="20">
        <f>IF((T8131+R8132)&lt;0,0,IF((T8131+R8132)&gt;结论【关键目标】!C$28,结论【关键目标】!C$28,T8131+R8132))</f>
        <v>0</v>
      </c>
      <c r="U8132" s="19">
        <f>IF((T8131+R8132)&lt;结论【关键目标】!$C$28,0,(发电量计算【计算逻辑页】!R8132+发电量计算【计算逻辑页】!T8131-结论【关键目标】!$C$28))</f>
        <v>0</v>
      </c>
      <c r="V8132" s="5">
        <f t="shared" si="1147"/>
        <v>0</v>
      </c>
      <c r="W8132" s="5">
        <f t="shared" si="1148"/>
        <v>0</v>
      </c>
      <c r="X8132" s="5">
        <f t="shared" ref="X8132:X8195" si="1151">(J8132-0.35)*IF(T8132&gt;S8132,S8132,T8132)</f>
        <v>0</v>
      </c>
    </row>
    <row r="8133" spans="1:24" x14ac:dyDescent="0.15">
      <c r="A8133" s="7">
        <v>8132</v>
      </c>
      <c r="B8133" s="7">
        <v>12</v>
      </c>
      <c r="C8133" s="7">
        <v>5</v>
      </c>
      <c r="D8133" s="7">
        <v>20</v>
      </c>
      <c r="E8133" s="7">
        <v>339</v>
      </c>
      <c r="F8133" s="7">
        <v>3</v>
      </c>
      <c r="G8133" s="7">
        <v>0</v>
      </c>
      <c r="H8133" s="7">
        <f t="shared" si="1143"/>
        <v>2</v>
      </c>
      <c r="I8133" s="16">
        <f t="shared" si="1144"/>
        <v>45265</v>
      </c>
      <c r="J8133" s="17">
        <v>1.2267999999999999</v>
      </c>
      <c r="K8133" s="18">
        <f>G8133*结论【关键目标】!C$27*0.7735*0.001</f>
        <v>0</v>
      </c>
      <c r="L8133" s="5">
        <v>-25095.140739999999</v>
      </c>
      <c r="M8133" s="5">
        <f>ABS(IF(L8133&lt;=0,L8133/耗电量关键数据!$B$6/1000,L8133/耗电量关键数据!$B$5/1000))</f>
        <v>10.038056295999999</v>
      </c>
      <c r="N8133" s="5">
        <f>电气设备逐时使用率计算!H8109</f>
        <v>1.1688450000000001</v>
      </c>
      <c r="O8133" s="5">
        <f>灯光逐时使用率计算!H8109</f>
        <v>0.37403039999999999</v>
      </c>
      <c r="P8133" s="19">
        <f t="shared" si="1145"/>
        <v>11.580931695999999</v>
      </c>
      <c r="Q8133" s="19">
        <f t="shared" si="1149"/>
        <v>11.580931695999999</v>
      </c>
      <c r="R8133" s="20">
        <f t="shared" si="1146"/>
        <v>-11.580931695999999</v>
      </c>
      <c r="S8133" s="20">
        <f t="shared" si="1150"/>
        <v>11.580931695999999</v>
      </c>
      <c r="T8133" s="20">
        <f>IF((T8132+R8133)&lt;0,0,IF((T8132+R8133)&gt;结论【关键目标】!C$28,结论【关键目标】!C$28,T8132+R8133))</f>
        <v>0</v>
      </c>
      <c r="U8133" s="19">
        <f>IF((T8132+R8133)&lt;结论【关键目标】!$C$28,0,(发电量计算【计算逻辑页】!R8133+发电量计算【计算逻辑页】!T8132-结论【关键目标】!$C$28))</f>
        <v>0</v>
      </c>
      <c r="V8133" s="5">
        <f t="shared" si="1147"/>
        <v>0</v>
      </c>
      <c r="W8133" s="5">
        <f t="shared" si="1148"/>
        <v>0</v>
      </c>
      <c r="X8133" s="5">
        <f t="shared" si="1151"/>
        <v>0</v>
      </c>
    </row>
    <row r="8134" spans="1:24" x14ac:dyDescent="0.15">
      <c r="A8134" s="7">
        <v>8133</v>
      </c>
      <c r="B8134" s="7">
        <v>12</v>
      </c>
      <c r="C8134" s="7">
        <v>5</v>
      </c>
      <c r="D8134" s="7">
        <v>21</v>
      </c>
      <c r="E8134" s="7">
        <v>339</v>
      </c>
      <c r="F8134" s="7">
        <v>1.4</v>
      </c>
      <c r="G8134" s="7">
        <v>0</v>
      </c>
      <c r="H8134" s="7">
        <f t="shared" si="1143"/>
        <v>2</v>
      </c>
      <c r="I8134" s="16">
        <f t="shared" si="1144"/>
        <v>45265</v>
      </c>
      <c r="J8134" s="17">
        <v>1.2267999999999999</v>
      </c>
      <c r="K8134" s="18">
        <f>G8134*结论【关键目标】!C$27*0.7735*0.001</f>
        <v>0</v>
      </c>
      <c r="L8134" s="5">
        <v>-28244.799859999999</v>
      </c>
      <c r="M8134" s="5">
        <f>ABS(IF(L8134&lt;=0,L8134/耗电量关键数据!$B$6/1000,L8134/耗电量关键数据!$B$5/1000))</f>
        <v>11.297919943999998</v>
      </c>
      <c r="N8134" s="5">
        <f>电气设备逐时使用率计算!H8110</f>
        <v>1.1688450000000001</v>
      </c>
      <c r="O8134" s="5">
        <f>灯光逐时使用率计算!H8110</f>
        <v>0.37403039999999999</v>
      </c>
      <c r="P8134" s="19">
        <f t="shared" si="1145"/>
        <v>12.840795343999998</v>
      </c>
      <c r="Q8134" s="19">
        <f t="shared" si="1149"/>
        <v>12.840795343999998</v>
      </c>
      <c r="R8134" s="20">
        <f t="shared" si="1146"/>
        <v>-12.840795343999998</v>
      </c>
      <c r="S8134" s="20">
        <f t="shared" si="1150"/>
        <v>12.840795343999998</v>
      </c>
      <c r="T8134" s="20">
        <f>IF((T8133+R8134)&lt;0,0,IF((T8133+R8134)&gt;结论【关键目标】!C$28,结论【关键目标】!C$28,T8133+R8134))</f>
        <v>0</v>
      </c>
      <c r="U8134" s="19">
        <f>IF((T8133+R8134)&lt;结论【关键目标】!$C$28,0,(发电量计算【计算逻辑页】!R8134+发电量计算【计算逻辑页】!T8133-结论【关键目标】!$C$28))</f>
        <v>0</v>
      </c>
      <c r="V8134" s="5">
        <f t="shared" si="1147"/>
        <v>0</v>
      </c>
      <c r="W8134" s="5">
        <f t="shared" si="1148"/>
        <v>0</v>
      </c>
      <c r="X8134" s="5">
        <f t="shared" si="1151"/>
        <v>0</v>
      </c>
    </row>
    <row r="8135" spans="1:24" x14ac:dyDescent="0.15">
      <c r="A8135" s="7">
        <v>8134</v>
      </c>
      <c r="B8135" s="7">
        <v>12</v>
      </c>
      <c r="C8135" s="7">
        <v>5</v>
      </c>
      <c r="D8135" s="7">
        <v>22</v>
      </c>
      <c r="E8135" s="7">
        <v>339</v>
      </c>
      <c r="F8135" s="7">
        <v>2</v>
      </c>
      <c r="G8135" s="7">
        <v>0</v>
      </c>
      <c r="H8135" s="7">
        <f t="shared" si="1143"/>
        <v>2</v>
      </c>
      <c r="I8135" s="16">
        <f t="shared" si="1144"/>
        <v>45265</v>
      </c>
      <c r="J8135" s="17">
        <v>0.70809999999999995</v>
      </c>
      <c r="K8135" s="18">
        <f>G8135*结论【关键目标】!C$27*0.7735*0.001</f>
        <v>0</v>
      </c>
      <c r="L8135" s="5">
        <v>-29219.27707</v>
      </c>
      <c r="M8135" s="5">
        <f>ABS(IF(L8135&lt;=0,L8135/耗电量关键数据!$B$6/1000,L8135/耗电量关键数据!$B$5/1000))</f>
        <v>11.687710828</v>
      </c>
      <c r="N8135" s="5">
        <f>电气设备逐时使用率计算!H8111</f>
        <v>1.1688450000000001</v>
      </c>
      <c r="O8135" s="5">
        <f>灯光逐时使用率计算!H8111</f>
        <v>0.37403039999999999</v>
      </c>
      <c r="P8135" s="19">
        <f t="shared" si="1145"/>
        <v>13.230586228000002</v>
      </c>
      <c r="Q8135" s="19">
        <f t="shared" si="1149"/>
        <v>0</v>
      </c>
      <c r="R8135" s="20">
        <f t="shared" si="1146"/>
        <v>0</v>
      </c>
      <c r="S8135" s="20">
        <f t="shared" si="1150"/>
        <v>0</v>
      </c>
      <c r="T8135" s="20">
        <f>IF((T8134+R8135)&lt;0,0,IF((T8134+R8135)&gt;结论【关键目标】!C$28,结论【关键目标】!C$28,T8134+R8135))</f>
        <v>0</v>
      </c>
      <c r="U8135" s="19">
        <f>IF((T8134+R8135)&lt;结论【关键目标】!$C$28,0,(发电量计算【计算逻辑页】!R8135+发电量计算【计算逻辑页】!T8134-结论【关键目标】!$C$28))</f>
        <v>0</v>
      </c>
      <c r="V8135" s="5">
        <f t="shared" si="1147"/>
        <v>0</v>
      </c>
      <c r="W8135" s="5">
        <f t="shared" si="1148"/>
        <v>0</v>
      </c>
      <c r="X8135" s="5">
        <f t="shared" si="1151"/>
        <v>0</v>
      </c>
    </row>
    <row r="8136" spans="1:24" x14ac:dyDescent="0.15">
      <c r="A8136" s="7">
        <v>8135</v>
      </c>
      <c r="B8136" s="7">
        <v>12</v>
      </c>
      <c r="C8136" s="7">
        <v>5</v>
      </c>
      <c r="D8136" s="7">
        <v>23</v>
      </c>
      <c r="E8136" s="7">
        <v>339</v>
      </c>
      <c r="F8136" s="7">
        <v>3</v>
      </c>
      <c r="G8136" s="7">
        <v>0</v>
      </c>
      <c r="H8136" s="7">
        <f t="shared" si="1143"/>
        <v>2</v>
      </c>
      <c r="I8136" s="16">
        <f t="shared" si="1144"/>
        <v>45265</v>
      </c>
      <c r="J8136" s="17">
        <v>0.70809999999999995</v>
      </c>
      <c r="K8136" s="18">
        <f>G8136*结论【关键目标】!C$27*0.7735*0.001</f>
        <v>0</v>
      </c>
      <c r="L8136" s="5">
        <v>-29970.281500000001</v>
      </c>
      <c r="M8136" s="5">
        <f>ABS(IF(L8136&lt;=0,L8136/耗电量关键数据!$B$6/1000,L8136/耗电量关键数据!$B$5/1000))</f>
        <v>11.988112600000001</v>
      </c>
      <c r="N8136" s="5">
        <f>电气设备逐时使用率计算!H8112</f>
        <v>1.1688450000000001</v>
      </c>
      <c r="O8136" s="5">
        <f>灯光逐时使用率计算!H8112</f>
        <v>0.37403039999999999</v>
      </c>
      <c r="P8136" s="19">
        <f t="shared" si="1145"/>
        <v>13.530988000000002</v>
      </c>
      <c r="Q8136" s="19">
        <f t="shared" si="1149"/>
        <v>0</v>
      </c>
      <c r="R8136" s="20">
        <f t="shared" si="1146"/>
        <v>0</v>
      </c>
      <c r="S8136" s="20">
        <f t="shared" si="1150"/>
        <v>0</v>
      </c>
      <c r="T8136" s="20">
        <f>IF((T8135+R8136)&lt;0,0,IF((T8135+R8136)&gt;结论【关键目标】!C$28,结论【关键目标】!C$28,T8135+R8136))</f>
        <v>0</v>
      </c>
      <c r="U8136" s="19">
        <f>IF((T8135+R8136)&lt;结论【关键目标】!$C$28,0,(发电量计算【计算逻辑页】!R8136+发电量计算【计算逻辑页】!T8135-结论【关键目标】!$C$28))</f>
        <v>0</v>
      </c>
      <c r="V8136" s="5">
        <f t="shared" si="1147"/>
        <v>0</v>
      </c>
      <c r="W8136" s="5">
        <f t="shared" si="1148"/>
        <v>0</v>
      </c>
      <c r="X8136" s="5">
        <f t="shared" si="1151"/>
        <v>0</v>
      </c>
    </row>
    <row r="8137" spans="1:24" x14ac:dyDescent="0.15">
      <c r="A8137" s="7">
        <v>8136</v>
      </c>
      <c r="B8137" s="7">
        <v>12</v>
      </c>
      <c r="C8137" s="7">
        <v>5</v>
      </c>
      <c r="D8137" s="7">
        <v>24</v>
      </c>
      <c r="E8137" s="7">
        <v>339</v>
      </c>
      <c r="F8137" s="7">
        <v>2.4</v>
      </c>
      <c r="G8137" s="7">
        <v>0</v>
      </c>
      <c r="H8137" s="7">
        <f t="shared" si="1143"/>
        <v>2</v>
      </c>
      <c r="I8137" s="16">
        <f t="shared" si="1144"/>
        <v>45265</v>
      </c>
      <c r="J8137" s="17">
        <v>0.2407</v>
      </c>
      <c r="K8137" s="18">
        <f>G8137*结论【关键目标】!C$27*0.7735*0.001</f>
        <v>0</v>
      </c>
      <c r="L8137" s="5">
        <v>-31253.235769999999</v>
      </c>
      <c r="M8137" s="5">
        <f>ABS(IF(L8137&lt;=0,L8137/耗电量关键数据!$B$6/1000,L8137/耗电量关键数据!$B$5/1000))</f>
        <v>12.501294308</v>
      </c>
      <c r="N8137" s="5">
        <f>电气设备逐时使用率计算!H8113</f>
        <v>1.1688450000000001</v>
      </c>
      <c r="O8137" s="5">
        <f>灯光逐时使用率计算!H8113</f>
        <v>0.37403039999999999</v>
      </c>
      <c r="P8137" s="19">
        <f t="shared" si="1145"/>
        <v>14.044169708</v>
      </c>
      <c r="Q8137" s="19">
        <f t="shared" si="1149"/>
        <v>0</v>
      </c>
      <c r="R8137" s="20">
        <f t="shared" si="1146"/>
        <v>0</v>
      </c>
      <c r="S8137" s="20">
        <f t="shared" si="1150"/>
        <v>0</v>
      </c>
      <c r="T8137" s="20">
        <f>IF((T8136+R8137)&lt;0,0,IF((T8136+R8137)&gt;结论【关键目标】!C$28,结论【关键目标】!C$28,T8136+R8137))</f>
        <v>0</v>
      </c>
      <c r="U8137" s="19">
        <f>IF((T8136+R8137)&lt;结论【关键目标】!$C$28,0,(发电量计算【计算逻辑页】!R8137+发电量计算【计算逻辑页】!T8136-结论【关键目标】!$C$28))</f>
        <v>0</v>
      </c>
      <c r="V8137" s="5">
        <f t="shared" si="1147"/>
        <v>0</v>
      </c>
      <c r="W8137" s="5">
        <f t="shared" si="1148"/>
        <v>0</v>
      </c>
      <c r="X8137" s="5">
        <f t="shared" si="1151"/>
        <v>0</v>
      </c>
    </row>
    <row r="8138" spans="1:24" x14ac:dyDescent="0.15">
      <c r="A8138" s="7">
        <v>8137</v>
      </c>
      <c r="B8138" s="7">
        <v>12</v>
      </c>
      <c r="C8138" s="7">
        <v>6</v>
      </c>
      <c r="D8138" s="7">
        <v>1</v>
      </c>
      <c r="E8138" s="7">
        <v>340</v>
      </c>
      <c r="F8138" s="7">
        <v>0</v>
      </c>
      <c r="G8138" s="7">
        <v>0</v>
      </c>
      <c r="H8138" s="7">
        <f t="shared" si="1143"/>
        <v>3</v>
      </c>
      <c r="I8138" s="16">
        <f t="shared" si="1144"/>
        <v>45266</v>
      </c>
      <c r="J8138" s="17">
        <v>0.2407</v>
      </c>
      <c r="K8138" s="18">
        <f>G8138*结论【关键目标】!C$27*0.7735*0.001</f>
        <v>0</v>
      </c>
      <c r="L8138" s="5">
        <v>-31873.303329999999</v>
      </c>
      <c r="M8138" s="5">
        <f>ABS(IF(L8138&lt;=0,L8138/耗电量关键数据!$B$6/1000,L8138/耗电量关键数据!$B$5/1000))</f>
        <v>12.749321331999999</v>
      </c>
      <c r="N8138" s="5">
        <f>电气设备逐时使用率计算!H8114</f>
        <v>1.1688450000000001</v>
      </c>
      <c r="O8138" s="5">
        <f>灯光逐时使用率计算!H8114</f>
        <v>0.37403039999999999</v>
      </c>
      <c r="P8138" s="19">
        <f t="shared" si="1145"/>
        <v>14.292196731999999</v>
      </c>
      <c r="Q8138" s="19">
        <f t="shared" si="1149"/>
        <v>0</v>
      </c>
      <c r="R8138" s="20">
        <f t="shared" si="1146"/>
        <v>0</v>
      </c>
      <c r="S8138" s="20">
        <f t="shared" si="1150"/>
        <v>0</v>
      </c>
      <c r="T8138" s="20">
        <f>IF((T8137+R8138)&lt;0,0,IF((T8137+R8138)&gt;结论【关键目标】!C$28,结论【关键目标】!C$28,T8137+R8138))</f>
        <v>0</v>
      </c>
      <c r="U8138" s="19">
        <f>IF((T8137+R8138)&lt;结论【关键目标】!$C$28,0,(发电量计算【计算逻辑页】!R8138+发电量计算【计算逻辑页】!T8137-结论【关键目标】!$C$28))</f>
        <v>0</v>
      </c>
      <c r="V8138" s="5">
        <f t="shared" si="1147"/>
        <v>0</v>
      </c>
      <c r="W8138" s="5">
        <f t="shared" si="1148"/>
        <v>0</v>
      </c>
      <c r="X8138" s="5">
        <f t="shared" si="1151"/>
        <v>0</v>
      </c>
    </row>
    <row r="8139" spans="1:24" x14ac:dyDescent="0.15">
      <c r="A8139" s="7">
        <v>8138</v>
      </c>
      <c r="B8139" s="7">
        <v>12</v>
      </c>
      <c r="C8139" s="7">
        <v>6</v>
      </c>
      <c r="D8139" s="7">
        <v>2</v>
      </c>
      <c r="E8139" s="7">
        <v>340</v>
      </c>
      <c r="F8139" s="7">
        <v>0</v>
      </c>
      <c r="G8139" s="7">
        <v>0</v>
      </c>
      <c r="H8139" s="7">
        <f t="shared" si="1143"/>
        <v>3</v>
      </c>
      <c r="I8139" s="16">
        <f t="shared" si="1144"/>
        <v>45266</v>
      </c>
      <c r="J8139" s="17">
        <v>0.2407</v>
      </c>
      <c r="K8139" s="18">
        <f>G8139*结论【关键目标】!C$27*0.7735*0.001</f>
        <v>0</v>
      </c>
      <c r="L8139" s="5">
        <v>-32741.320739999999</v>
      </c>
      <c r="M8139" s="5">
        <f>ABS(IF(L8139&lt;=0,L8139/耗电量关键数据!$B$6/1000,L8139/耗电量关键数据!$B$5/1000))</f>
        <v>13.096528296000001</v>
      </c>
      <c r="N8139" s="5">
        <f>电气设备逐时使用率计算!H8115</f>
        <v>1.1688450000000001</v>
      </c>
      <c r="O8139" s="5">
        <f>灯光逐时使用率计算!H8115</f>
        <v>0.37403039999999999</v>
      </c>
      <c r="P8139" s="19">
        <f t="shared" si="1145"/>
        <v>14.639403696</v>
      </c>
      <c r="Q8139" s="19">
        <f t="shared" si="1149"/>
        <v>0</v>
      </c>
      <c r="R8139" s="20">
        <f t="shared" si="1146"/>
        <v>0</v>
      </c>
      <c r="S8139" s="20">
        <f t="shared" si="1150"/>
        <v>0</v>
      </c>
      <c r="T8139" s="20">
        <f>IF((T8138+R8139)&lt;0,0,IF((T8138+R8139)&gt;结论【关键目标】!C$28,结论【关键目标】!C$28,T8138+R8139))</f>
        <v>0</v>
      </c>
      <c r="U8139" s="19">
        <f>IF((T8138+R8139)&lt;结论【关键目标】!$C$28,0,(发电量计算【计算逻辑页】!R8139+发电量计算【计算逻辑页】!T8138-结论【关键目标】!$C$28))</f>
        <v>0</v>
      </c>
      <c r="V8139" s="5">
        <f t="shared" si="1147"/>
        <v>0</v>
      </c>
      <c r="W8139" s="5">
        <f t="shared" si="1148"/>
        <v>0</v>
      </c>
      <c r="X8139" s="5">
        <f t="shared" si="1151"/>
        <v>0</v>
      </c>
    </row>
    <row r="8140" spans="1:24" x14ac:dyDescent="0.15">
      <c r="A8140" s="7">
        <v>8139</v>
      </c>
      <c r="B8140" s="7">
        <v>12</v>
      </c>
      <c r="C8140" s="7">
        <v>6</v>
      </c>
      <c r="D8140" s="7">
        <v>3</v>
      </c>
      <c r="E8140" s="7">
        <v>340</v>
      </c>
      <c r="F8140" s="7">
        <v>0.9</v>
      </c>
      <c r="G8140" s="7">
        <v>0</v>
      </c>
      <c r="H8140" s="7">
        <f t="shared" si="1143"/>
        <v>3</v>
      </c>
      <c r="I8140" s="16">
        <f t="shared" si="1144"/>
        <v>45266</v>
      </c>
      <c r="J8140" s="17">
        <v>0.2407</v>
      </c>
      <c r="K8140" s="18">
        <f>G8140*结论【关键目标】!C$27*0.7735*0.001</f>
        <v>0</v>
      </c>
      <c r="L8140" s="5">
        <v>-33957.19902</v>
      </c>
      <c r="M8140" s="5">
        <f>ABS(IF(L8140&lt;=0,L8140/耗电量关键数据!$B$6/1000,L8140/耗电量关键数据!$B$5/1000))</f>
        <v>13.582879607999999</v>
      </c>
      <c r="N8140" s="5">
        <f>电气设备逐时使用率计算!H8116</f>
        <v>1.1688450000000001</v>
      </c>
      <c r="O8140" s="5">
        <f>灯光逐时使用率计算!H8116</f>
        <v>0.37403039999999999</v>
      </c>
      <c r="P8140" s="19">
        <f t="shared" si="1145"/>
        <v>15.125755008000001</v>
      </c>
      <c r="Q8140" s="19">
        <f t="shared" si="1149"/>
        <v>0</v>
      </c>
      <c r="R8140" s="20">
        <f t="shared" si="1146"/>
        <v>0</v>
      </c>
      <c r="S8140" s="20">
        <f t="shared" si="1150"/>
        <v>0</v>
      </c>
      <c r="T8140" s="20">
        <f>IF((T8139+R8140)&lt;0,0,IF((T8139+R8140)&gt;结论【关键目标】!C$28,结论【关键目标】!C$28,T8139+R8140))</f>
        <v>0</v>
      </c>
      <c r="U8140" s="19">
        <f>IF((T8139+R8140)&lt;结论【关键目标】!$C$28,0,(发电量计算【计算逻辑页】!R8140+发电量计算【计算逻辑页】!T8139-结论【关键目标】!$C$28))</f>
        <v>0</v>
      </c>
      <c r="V8140" s="5">
        <f t="shared" si="1147"/>
        <v>0</v>
      </c>
      <c r="W8140" s="5">
        <f t="shared" si="1148"/>
        <v>0</v>
      </c>
      <c r="X8140" s="5">
        <f t="shared" si="1151"/>
        <v>0</v>
      </c>
    </row>
    <row r="8141" spans="1:24" x14ac:dyDescent="0.15">
      <c r="A8141" s="7">
        <v>8140</v>
      </c>
      <c r="B8141" s="7">
        <v>12</v>
      </c>
      <c r="C8141" s="7">
        <v>6</v>
      </c>
      <c r="D8141" s="7">
        <v>4</v>
      </c>
      <c r="E8141" s="7">
        <v>340</v>
      </c>
      <c r="F8141" s="7">
        <v>-1</v>
      </c>
      <c r="G8141" s="7">
        <v>0</v>
      </c>
      <c r="H8141" s="7">
        <f t="shared" si="1143"/>
        <v>3</v>
      </c>
      <c r="I8141" s="16">
        <f t="shared" si="1144"/>
        <v>45266</v>
      </c>
      <c r="J8141" s="17">
        <v>0.2407</v>
      </c>
      <c r="K8141" s="18">
        <f>G8141*结论【关键目标】!C$27*0.7735*0.001</f>
        <v>0</v>
      </c>
      <c r="L8141" s="5">
        <v>-34923.893960000001</v>
      </c>
      <c r="M8141" s="5">
        <f>ABS(IF(L8141&lt;=0,L8141/耗电量关键数据!$B$6/1000,L8141/耗电量关键数据!$B$5/1000))</f>
        <v>13.969557584</v>
      </c>
      <c r="N8141" s="5">
        <f>电气设备逐时使用率计算!H8117</f>
        <v>1.1688450000000001</v>
      </c>
      <c r="O8141" s="5">
        <f>灯光逐时使用率计算!H8117</f>
        <v>0.37403039999999999</v>
      </c>
      <c r="P8141" s="19">
        <f t="shared" si="1145"/>
        <v>15.512432984000002</v>
      </c>
      <c r="Q8141" s="19">
        <f t="shared" si="1149"/>
        <v>0</v>
      </c>
      <c r="R8141" s="20">
        <f t="shared" si="1146"/>
        <v>0</v>
      </c>
      <c r="S8141" s="20">
        <f t="shared" si="1150"/>
        <v>0</v>
      </c>
      <c r="T8141" s="20">
        <f>IF((T8140+R8141)&lt;0,0,IF((T8140+R8141)&gt;结论【关键目标】!C$28,结论【关键目标】!C$28,T8140+R8141))</f>
        <v>0</v>
      </c>
      <c r="U8141" s="19">
        <f>IF((T8140+R8141)&lt;结论【关键目标】!$C$28,0,(发电量计算【计算逻辑页】!R8141+发电量计算【计算逻辑页】!T8140-结论【关键目标】!$C$28))</f>
        <v>0</v>
      </c>
      <c r="V8141" s="5">
        <f t="shared" si="1147"/>
        <v>0</v>
      </c>
      <c r="W8141" s="5">
        <f t="shared" si="1148"/>
        <v>0</v>
      </c>
      <c r="X8141" s="5">
        <f t="shared" si="1151"/>
        <v>0</v>
      </c>
    </row>
    <row r="8142" spans="1:24" x14ac:dyDescent="0.15">
      <c r="A8142" s="7">
        <v>8141</v>
      </c>
      <c r="B8142" s="7">
        <v>12</v>
      </c>
      <c r="C8142" s="7">
        <v>6</v>
      </c>
      <c r="D8142" s="7">
        <v>5</v>
      </c>
      <c r="E8142" s="7">
        <v>340</v>
      </c>
      <c r="F8142" s="7">
        <v>-1</v>
      </c>
      <c r="G8142" s="7">
        <v>0</v>
      </c>
      <c r="H8142" s="7">
        <f t="shared" si="1143"/>
        <v>3</v>
      </c>
      <c r="I8142" s="16">
        <f t="shared" si="1144"/>
        <v>45266</v>
      </c>
      <c r="J8142" s="17">
        <v>0.2407</v>
      </c>
      <c r="K8142" s="18">
        <f>G8142*结论【关键目标】!C$27*0.7735*0.001</f>
        <v>0</v>
      </c>
      <c r="L8142" s="5">
        <v>-36052.928780000002</v>
      </c>
      <c r="M8142" s="5">
        <f>ABS(IF(L8142&lt;=0,L8142/耗电量关键数据!$B$6/1000,L8142/耗电量关键数据!$B$5/1000))</f>
        <v>14.421171512000001</v>
      </c>
      <c r="N8142" s="5">
        <f>电气设备逐时使用率计算!H8118</f>
        <v>1.1688450000000001</v>
      </c>
      <c r="O8142" s="5">
        <f>灯光逐时使用率计算!H8118</f>
        <v>0.37403039999999999</v>
      </c>
      <c r="P8142" s="19">
        <f t="shared" si="1145"/>
        <v>15.964046912000002</v>
      </c>
      <c r="Q8142" s="19">
        <f t="shared" si="1149"/>
        <v>0</v>
      </c>
      <c r="R8142" s="20">
        <f t="shared" si="1146"/>
        <v>0</v>
      </c>
      <c r="S8142" s="20">
        <f t="shared" si="1150"/>
        <v>0</v>
      </c>
      <c r="T8142" s="20">
        <f>IF((T8141+R8142)&lt;0,0,IF((T8141+R8142)&gt;结论【关键目标】!C$28,结论【关键目标】!C$28,T8141+R8142))</f>
        <v>0</v>
      </c>
      <c r="U8142" s="19">
        <f>IF((T8141+R8142)&lt;结论【关键目标】!$C$28,0,(发电量计算【计算逻辑页】!R8142+发电量计算【计算逻辑页】!T8141-结论【关键目标】!$C$28))</f>
        <v>0</v>
      </c>
      <c r="V8142" s="5">
        <f t="shared" si="1147"/>
        <v>0</v>
      </c>
      <c r="W8142" s="5">
        <f t="shared" si="1148"/>
        <v>0</v>
      </c>
      <c r="X8142" s="5">
        <f t="shared" si="1151"/>
        <v>0</v>
      </c>
    </row>
    <row r="8143" spans="1:24" x14ac:dyDescent="0.15">
      <c r="A8143" s="7">
        <v>8142</v>
      </c>
      <c r="B8143" s="7">
        <v>12</v>
      </c>
      <c r="C8143" s="7">
        <v>6</v>
      </c>
      <c r="D8143" s="7">
        <v>6</v>
      </c>
      <c r="E8143" s="7">
        <v>340</v>
      </c>
      <c r="F8143" s="7">
        <v>0.4</v>
      </c>
      <c r="G8143" s="7">
        <v>0</v>
      </c>
      <c r="H8143" s="7">
        <f t="shared" si="1143"/>
        <v>3</v>
      </c>
      <c r="I8143" s="16">
        <f t="shared" si="1144"/>
        <v>45266</v>
      </c>
      <c r="J8143" s="17">
        <v>0.2407</v>
      </c>
      <c r="K8143" s="18">
        <f>G8143*结论【关键目标】!C$27*0.7735*0.001</f>
        <v>0</v>
      </c>
      <c r="L8143" s="5">
        <v>-37170.678310000003</v>
      </c>
      <c r="M8143" s="5">
        <f>ABS(IF(L8143&lt;=0,L8143/耗电量关键数据!$B$6/1000,L8143/耗电量关键数据!$B$5/1000))</f>
        <v>14.868271324000002</v>
      </c>
      <c r="N8143" s="5">
        <f>电气设备逐时使用率计算!H8119</f>
        <v>1.1688450000000001</v>
      </c>
      <c r="O8143" s="5">
        <f>灯光逐时使用率计算!H8119</f>
        <v>0.37403039999999999</v>
      </c>
      <c r="P8143" s="19">
        <f t="shared" si="1145"/>
        <v>16.411146724000002</v>
      </c>
      <c r="Q8143" s="19">
        <f t="shared" si="1149"/>
        <v>0</v>
      </c>
      <c r="R8143" s="20">
        <f t="shared" si="1146"/>
        <v>0</v>
      </c>
      <c r="S8143" s="20">
        <f t="shared" si="1150"/>
        <v>0</v>
      </c>
      <c r="T8143" s="20">
        <f>IF((T8142+R8143)&lt;0,0,IF((T8142+R8143)&gt;结论【关键目标】!C$28,结论【关键目标】!C$28,T8142+R8143))</f>
        <v>0</v>
      </c>
      <c r="U8143" s="19">
        <f>IF((T8142+R8143)&lt;结论【关键目标】!$C$28,0,(发电量计算【计算逻辑页】!R8143+发电量计算【计算逻辑页】!T8142-结论【关键目标】!$C$28))</f>
        <v>0</v>
      </c>
      <c r="V8143" s="5">
        <f t="shared" si="1147"/>
        <v>0</v>
      </c>
      <c r="W8143" s="5">
        <f t="shared" si="1148"/>
        <v>0</v>
      </c>
      <c r="X8143" s="5">
        <f t="shared" si="1151"/>
        <v>0</v>
      </c>
    </row>
    <row r="8144" spans="1:24" x14ac:dyDescent="0.15">
      <c r="A8144" s="7">
        <v>8143</v>
      </c>
      <c r="B8144" s="7">
        <v>12</v>
      </c>
      <c r="C8144" s="7">
        <v>6</v>
      </c>
      <c r="D8144" s="7">
        <v>7</v>
      </c>
      <c r="E8144" s="7">
        <v>340</v>
      </c>
      <c r="F8144" s="7">
        <v>0</v>
      </c>
      <c r="G8144" s="7">
        <v>0</v>
      </c>
      <c r="H8144" s="7">
        <f t="shared" si="1143"/>
        <v>3</v>
      </c>
      <c r="I8144" s="16">
        <f t="shared" si="1144"/>
        <v>45266</v>
      </c>
      <c r="J8144" s="17">
        <v>0.2407</v>
      </c>
      <c r="K8144" s="18">
        <f>G8144*结论【关键目标】!C$27*0.7735*0.001</f>
        <v>0</v>
      </c>
      <c r="L8144" s="5">
        <v>-32760.922999999999</v>
      </c>
      <c r="M8144" s="5">
        <f>ABS(IF(L8144&lt;=0,L8144/耗电量关键数据!$B$6/1000,L8144/耗电量关键数据!$B$5/1000))</f>
        <v>13.104369199999999</v>
      </c>
      <c r="N8144" s="5">
        <f>电气设备逐时使用率计算!H8120</f>
        <v>2.3376900000000003</v>
      </c>
      <c r="O8144" s="5">
        <f>灯光逐时使用率计算!H8120</f>
        <v>1.2467680000000001</v>
      </c>
      <c r="P8144" s="19">
        <f t="shared" si="1145"/>
        <v>16.688827199999999</v>
      </c>
      <c r="Q8144" s="19">
        <f t="shared" si="1149"/>
        <v>0</v>
      </c>
      <c r="R8144" s="20">
        <f t="shared" si="1146"/>
        <v>0</v>
      </c>
      <c r="S8144" s="20">
        <f t="shared" si="1150"/>
        <v>0</v>
      </c>
      <c r="T8144" s="20">
        <f>IF((T8143+R8144)&lt;0,0,IF((T8143+R8144)&gt;结论【关键目标】!C$28,结论【关键目标】!C$28,T8143+R8144))</f>
        <v>0</v>
      </c>
      <c r="U8144" s="19">
        <f>IF((T8143+R8144)&lt;结论【关键目标】!$C$28,0,(发电量计算【计算逻辑页】!R8144+发电量计算【计算逻辑页】!T8143-结论【关键目标】!$C$28))</f>
        <v>0</v>
      </c>
      <c r="V8144" s="5">
        <f t="shared" si="1147"/>
        <v>0</v>
      </c>
      <c r="W8144" s="5">
        <f t="shared" si="1148"/>
        <v>0</v>
      </c>
      <c r="X8144" s="5">
        <f t="shared" si="1151"/>
        <v>0</v>
      </c>
    </row>
    <row r="8145" spans="1:24" x14ac:dyDescent="0.15">
      <c r="A8145" s="7">
        <v>8144</v>
      </c>
      <c r="B8145" s="7">
        <v>12</v>
      </c>
      <c r="C8145" s="7">
        <v>6</v>
      </c>
      <c r="D8145" s="7">
        <v>8</v>
      </c>
      <c r="E8145" s="7">
        <v>340</v>
      </c>
      <c r="F8145" s="7">
        <v>-0.4</v>
      </c>
      <c r="G8145" s="7">
        <v>70.099999999999994</v>
      </c>
      <c r="H8145" s="7">
        <f t="shared" si="1143"/>
        <v>3</v>
      </c>
      <c r="I8145" s="16">
        <f t="shared" si="1144"/>
        <v>45266</v>
      </c>
      <c r="J8145" s="17">
        <v>0.70809999999999995</v>
      </c>
      <c r="K8145" s="18">
        <f>G8145*结论【关键目标】!C$27*0.7735*0.001</f>
        <v>6.5066819999999996</v>
      </c>
      <c r="L8145" s="5">
        <v>-31804.097419999998</v>
      </c>
      <c r="M8145" s="5">
        <f>ABS(IF(L8145&lt;=0,L8145/耗电量关键数据!$B$6/1000,L8145/耗电量关键数据!$B$5/1000))</f>
        <v>12.721638967999999</v>
      </c>
      <c r="N8145" s="5">
        <f>电气设备逐时使用率计算!H8121</f>
        <v>11.688450000000001</v>
      </c>
      <c r="O8145" s="5">
        <f>灯光逐时使用率计算!H8121</f>
        <v>6.2338399999999998</v>
      </c>
      <c r="P8145" s="19">
        <f t="shared" si="1145"/>
        <v>30.643928968000001</v>
      </c>
      <c r="Q8145" s="19">
        <f t="shared" si="1149"/>
        <v>0</v>
      </c>
      <c r="R8145" s="20">
        <f t="shared" si="1146"/>
        <v>6.5066819999999996</v>
      </c>
      <c r="S8145" s="20">
        <f t="shared" si="1150"/>
        <v>0</v>
      </c>
      <c r="T8145" s="20">
        <f>IF((T8144+R8145)&lt;0,0,IF((T8144+R8145)&gt;结论【关键目标】!C$28,结论【关键目标】!C$28,T8144+R8145))</f>
        <v>6.5066819999999996</v>
      </c>
      <c r="U8145" s="19">
        <f>IF((T8144+R8145)&lt;结论【关键目标】!$C$28,0,(发电量计算【计算逻辑页】!R8145+发电量计算【计算逻辑页】!T8144-结论【关键目标】!$C$28))</f>
        <v>0</v>
      </c>
      <c r="V8145" s="5">
        <f t="shared" si="1147"/>
        <v>0</v>
      </c>
      <c r="W8145" s="5">
        <f t="shared" si="1148"/>
        <v>4.6073815241999991</v>
      </c>
      <c r="X8145" s="5">
        <f t="shared" si="1151"/>
        <v>0</v>
      </c>
    </row>
    <row r="8146" spans="1:24" x14ac:dyDescent="0.15">
      <c r="A8146" s="7">
        <v>8145</v>
      </c>
      <c r="B8146" s="7">
        <v>12</v>
      </c>
      <c r="C8146" s="7">
        <v>6</v>
      </c>
      <c r="D8146" s="7">
        <v>9</v>
      </c>
      <c r="E8146" s="7">
        <v>340</v>
      </c>
      <c r="F8146" s="7">
        <v>-1</v>
      </c>
      <c r="G8146" s="7">
        <v>150.69999999999999</v>
      </c>
      <c r="H8146" s="7">
        <f t="shared" si="1143"/>
        <v>3</v>
      </c>
      <c r="I8146" s="16">
        <f t="shared" si="1144"/>
        <v>45266</v>
      </c>
      <c r="J8146" s="17">
        <v>0.70809999999999995</v>
      </c>
      <c r="K8146" s="18">
        <f>G8146*结论【关键目标】!C$27*0.7735*0.001</f>
        <v>13.987974000000001</v>
      </c>
      <c r="L8146" s="5">
        <v>-12205.8133</v>
      </c>
      <c r="M8146" s="5">
        <f>ABS(IF(L8146&lt;=0,L8146/耗电量关键数据!$B$6/1000,L8146/耗电量关键数据!$B$5/1000))</f>
        <v>4.8823253199999996</v>
      </c>
      <c r="N8146" s="5">
        <f>电气设备逐时使用率计算!H8122</f>
        <v>22.208055000000002</v>
      </c>
      <c r="O8146" s="5">
        <f>灯光逐时使用率计算!H8122</f>
        <v>11.844296</v>
      </c>
      <c r="P8146" s="19">
        <f t="shared" si="1145"/>
        <v>38.934676320000001</v>
      </c>
      <c r="Q8146" s="19">
        <f t="shared" si="1149"/>
        <v>0</v>
      </c>
      <c r="R8146" s="20">
        <f t="shared" si="1146"/>
        <v>13.987974000000001</v>
      </c>
      <c r="S8146" s="20">
        <f t="shared" si="1150"/>
        <v>0</v>
      </c>
      <c r="T8146" s="20">
        <f>IF((T8145+R8146)&lt;0,0,IF((T8145+R8146)&gt;结论【关键目标】!C$28,结论【关键目标】!C$28,T8145+R8146))</f>
        <v>20.494655999999999</v>
      </c>
      <c r="U8146" s="19">
        <f>IF((T8145+R8146)&lt;结论【关键目标】!$C$28,0,(发电量计算【计算逻辑页】!R8146+发电量计算【计算逻辑页】!T8145-结论【关键目标】!$C$28))</f>
        <v>0</v>
      </c>
      <c r="V8146" s="5">
        <f t="shared" si="1147"/>
        <v>0</v>
      </c>
      <c r="W8146" s="5">
        <f t="shared" si="1148"/>
        <v>9.9048843893999994</v>
      </c>
      <c r="X8146" s="5">
        <f t="shared" si="1151"/>
        <v>0</v>
      </c>
    </row>
    <row r="8147" spans="1:24" x14ac:dyDescent="0.15">
      <c r="A8147" s="7">
        <v>8146</v>
      </c>
      <c r="B8147" s="7">
        <v>12</v>
      </c>
      <c r="C8147" s="7">
        <v>6</v>
      </c>
      <c r="D8147" s="7">
        <v>10</v>
      </c>
      <c r="E8147" s="7">
        <v>340</v>
      </c>
      <c r="F8147" s="7">
        <v>-0.6</v>
      </c>
      <c r="G8147" s="7">
        <v>244.9</v>
      </c>
      <c r="H8147" s="7">
        <f t="shared" si="1143"/>
        <v>3</v>
      </c>
      <c r="I8147" s="16">
        <f t="shared" si="1144"/>
        <v>45266</v>
      </c>
      <c r="J8147" s="17">
        <v>0.70809999999999995</v>
      </c>
      <c r="K8147" s="18">
        <f>G8147*结论【关键目标】!C$27*0.7735*0.001</f>
        <v>22.731617999999997</v>
      </c>
      <c r="L8147" s="5">
        <v>-5897.143849</v>
      </c>
      <c r="M8147" s="5">
        <f>ABS(IF(L8147&lt;=0,L8147/耗电量关键数据!$B$6/1000,L8147/耗电量关键数据!$B$5/1000))</f>
        <v>2.3588575396000002</v>
      </c>
      <c r="N8147" s="5">
        <f>电气设备逐时使用率计算!H8123</f>
        <v>22.208055000000002</v>
      </c>
      <c r="O8147" s="5">
        <f>灯光逐时使用率计算!H8123</f>
        <v>11.844296</v>
      </c>
      <c r="P8147" s="19">
        <f t="shared" si="1145"/>
        <v>36.411208539599997</v>
      </c>
      <c r="Q8147" s="19">
        <f t="shared" si="1149"/>
        <v>0</v>
      </c>
      <c r="R8147" s="20">
        <f t="shared" si="1146"/>
        <v>22.731617999999997</v>
      </c>
      <c r="S8147" s="20">
        <f t="shared" si="1150"/>
        <v>0</v>
      </c>
      <c r="T8147" s="20">
        <f>IF((T8146+R8147)&lt;0,0,IF((T8146+R8147)&gt;结论【关键目标】!C$28,结论【关键目标】!C$28,T8146+R8147))</f>
        <v>22</v>
      </c>
      <c r="U8147" s="19">
        <f>IF((T8146+R8147)&lt;结论【关键目标】!$C$28,0,(发电量计算【计算逻辑页】!R8147+发电量计算【计算逻辑页】!T8146-结论【关键目标】!$C$28))</f>
        <v>21.226273999999997</v>
      </c>
      <c r="V8147" s="5">
        <f t="shared" si="1147"/>
        <v>7.4291958999999981</v>
      </c>
      <c r="W8147" s="5">
        <f t="shared" si="1148"/>
        <v>16.096258705799997</v>
      </c>
      <c r="X8147" s="5">
        <f t="shared" si="1151"/>
        <v>0</v>
      </c>
    </row>
    <row r="8148" spans="1:24" x14ac:dyDescent="0.15">
      <c r="A8148" s="7">
        <v>8147</v>
      </c>
      <c r="B8148" s="7">
        <v>12</v>
      </c>
      <c r="C8148" s="7">
        <v>6</v>
      </c>
      <c r="D8148" s="7">
        <v>11</v>
      </c>
      <c r="E8148" s="7">
        <v>340</v>
      </c>
      <c r="F8148" s="7">
        <v>0</v>
      </c>
      <c r="G8148" s="7">
        <v>330.3</v>
      </c>
      <c r="H8148" s="7">
        <f t="shared" si="1143"/>
        <v>3</v>
      </c>
      <c r="I8148" s="16">
        <f t="shared" si="1144"/>
        <v>45266</v>
      </c>
      <c r="J8148" s="17">
        <v>1.2267999999999999</v>
      </c>
      <c r="K8148" s="18">
        <f>G8148*结论【关键目标】!C$27*0.7735*0.001</f>
        <v>30.658446000000001</v>
      </c>
      <c r="L8148" s="5">
        <v>0</v>
      </c>
      <c r="M8148" s="5">
        <f>ABS(IF(L8148&lt;=0,L8148/耗电量关键数据!$B$6/1000,L8148/耗电量关键数据!$B$5/1000))</f>
        <v>0</v>
      </c>
      <c r="N8148" s="5">
        <f>电气设备逐时使用率计算!H8124</f>
        <v>22.208055000000002</v>
      </c>
      <c r="O8148" s="5">
        <f>灯光逐时使用率计算!H8124</f>
        <v>11.844296</v>
      </c>
      <c r="P8148" s="19">
        <f t="shared" si="1145"/>
        <v>34.052351000000002</v>
      </c>
      <c r="Q8148" s="19">
        <f t="shared" si="1149"/>
        <v>34.052351000000002</v>
      </c>
      <c r="R8148" s="20">
        <f t="shared" si="1146"/>
        <v>-3.3939050000000002</v>
      </c>
      <c r="S8148" s="20">
        <f t="shared" si="1150"/>
        <v>3.3939050000000002</v>
      </c>
      <c r="T8148" s="20">
        <f>IF((T8147+R8148)&lt;0,0,IF((T8147+R8148)&gt;结论【关键目标】!C$28,结论【关键目标】!C$28,T8147+R8148))</f>
        <v>18.606095</v>
      </c>
      <c r="U8148" s="19">
        <f>IF((T8147+R8148)&lt;结论【关键目标】!$C$28,0,(发电量计算【计算逻辑页】!R8148+发电量计算【计算逻辑页】!T8147-结论【关键目标】!$C$28))</f>
        <v>0</v>
      </c>
      <c r="V8148" s="5">
        <f t="shared" si="1147"/>
        <v>0</v>
      </c>
      <c r="W8148" s="5">
        <f t="shared" si="1148"/>
        <v>37.611781552799997</v>
      </c>
      <c r="X8148" s="5">
        <f t="shared" si="1151"/>
        <v>2.9757759039999998</v>
      </c>
    </row>
    <row r="8149" spans="1:24" x14ac:dyDescent="0.15">
      <c r="A8149" s="7">
        <v>8148</v>
      </c>
      <c r="B8149" s="7">
        <v>12</v>
      </c>
      <c r="C8149" s="7">
        <v>6</v>
      </c>
      <c r="D8149" s="7">
        <v>12</v>
      </c>
      <c r="E8149" s="7">
        <v>340</v>
      </c>
      <c r="F8149" s="7">
        <v>2.1</v>
      </c>
      <c r="G8149" s="7">
        <v>385.2</v>
      </c>
      <c r="H8149" s="7">
        <f t="shared" si="1143"/>
        <v>3</v>
      </c>
      <c r="I8149" s="16">
        <f t="shared" si="1144"/>
        <v>45266</v>
      </c>
      <c r="J8149" s="17">
        <v>1.2267999999999999</v>
      </c>
      <c r="K8149" s="18">
        <f>G8149*结论【关键目标】!C$27*0.7735*0.001</f>
        <v>35.754263999999999</v>
      </c>
      <c r="L8149" s="5">
        <v>-3611.2742069999999</v>
      </c>
      <c r="M8149" s="5">
        <f>ABS(IF(L8149&lt;=0,L8149/耗电量关键数据!$B$6/1000,L8149/耗电量关键数据!$B$5/1000))</f>
        <v>1.4445096828000001</v>
      </c>
      <c r="N8149" s="5">
        <f>电气设备逐时使用率计算!H8125</f>
        <v>11.688450000000001</v>
      </c>
      <c r="O8149" s="5">
        <f>灯光逐时使用率计算!H8125</f>
        <v>9.9741440000000008</v>
      </c>
      <c r="P8149" s="19">
        <f t="shared" si="1145"/>
        <v>23.107103682800002</v>
      </c>
      <c r="Q8149" s="19">
        <f t="shared" si="1149"/>
        <v>23.107103682800002</v>
      </c>
      <c r="R8149" s="20">
        <f t="shared" si="1146"/>
        <v>12.647160317199997</v>
      </c>
      <c r="S8149" s="20">
        <f t="shared" si="1150"/>
        <v>0</v>
      </c>
      <c r="T8149" s="20">
        <f>IF((T8148+R8149)&lt;0,0,IF((T8148+R8149)&gt;结论【关键目标】!C$28,结论【关键目标】!C$28,T8148+R8149))</f>
        <v>22</v>
      </c>
      <c r="U8149" s="19">
        <f>IF((T8148+R8149)&lt;结论【关键目标】!$C$28,0,(发电量计算【计算逻辑页】!R8149+发电量计算【计算逻辑页】!T8148-结论【关键目标】!$C$28))</f>
        <v>9.2532553171999972</v>
      </c>
      <c r="V8149" s="5">
        <f t="shared" si="1147"/>
        <v>3.2386393610199988</v>
      </c>
      <c r="W8149" s="5">
        <f t="shared" si="1148"/>
        <v>28.347794798059041</v>
      </c>
      <c r="X8149" s="5">
        <f t="shared" si="1151"/>
        <v>0</v>
      </c>
    </row>
    <row r="8150" spans="1:24" x14ac:dyDescent="0.15">
      <c r="A8150" s="7">
        <v>8149</v>
      </c>
      <c r="B8150" s="7">
        <v>12</v>
      </c>
      <c r="C8150" s="7">
        <v>6</v>
      </c>
      <c r="D8150" s="7">
        <v>13</v>
      </c>
      <c r="E8150" s="7">
        <v>340</v>
      </c>
      <c r="F8150" s="7">
        <v>2</v>
      </c>
      <c r="G8150" s="7">
        <v>363.1</v>
      </c>
      <c r="H8150" s="7">
        <f t="shared" si="1143"/>
        <v>3</v>
      </c>
      <c r="I8150" s="16">
        <f t="shared" si="1144"/>
        <v>45266</v>
      </c>
      <c r="J8150" s="17">
        <v>1.2267999999999999</v>
      </c>
      <c r="K8150" s="18">
        <f>G8150*结论【关键目标】!C$27*0.7735*0.001</f>
        <v>33.702941999999993</v>
      </c>
      <c r="L8150" s="5">
        <v>-3119.753878</v>
      </c>
      <c r="M8150" s="5">
        <f>ABS(IF(L8150&lt;=0,L8150/耗电量关键数据!$B$6/1000,L8150/耗电量关键数据!$B$5/1000))</f>
        <v>1.2479015512</v>
      </c>
      <c r="N8150" s="5">
        <f>电气设备逐时使用率计算!H8126</f>
        <v>11.688450000000001</v>
      </c>
      <c r="O8150" s="5">
        <f>灯光逐时使用率计算!H8126</f>
        <v>9.9741440000000008</v>
      </c>
      <c r="P8150" s="19">
        <f t="shared" si="1145"/>
        <v>22.9104955512</v>
      </c>
      <c r="Q8150" s="19">
        <f t="shared" si="1149"/>
        <v>22.9104955512</v>
      </c>
      <c r="R8150" s="20">
        <f t="shared" si="1146"/>
        <v>10.792446448799993</v>
      </c>
      <c r="S8150" s="20">
        <f t="shared" si="1150"/>
        <v>0</v>
      </c>
      <c r="T8150" s="20">
        <f>IF((T8149+R8150)&lt;0,0,IF((T8149+R8150)&gt;结论【关键目标】!C$28,结论【关键目标】!C$28,T8149+R8150))</f>
        <v>22</v>
      </c>
      <c r="U8150" s="19">
        <f>IF((T8149+R8150)&lt;结论【关键目标】!$C$28,0,(发电量计算【计算逻辑页】!R8150+发电量计算【计算逻辑页】!T8149-结论【关键目标】!$C$28))</f>
        <v>10.792446448799993</v>
      </c>
      <c r="V8150" s="5">
        <f t="shared" si="1147"/>
        <v>3.777356257079997</v>
      </c>
      <c r="W8150" s="5">
        <f t="shared" si="1148"/>
        <v>28.106595942212159</v>
      </c>
      <c r="X8150" s="5">
        <f t="shared" si="1151"/>
        <v>0</v>
      </c>
    </row>
    <row r="8151" spans="1:24" x14ac:dyDescent="0.15">
      <c r="A8151" s="7">
        <v>8150</v>
      </c>
      <c r="B8151" s="7">
        <v>12</v>
      </c>
      <c r="C8151" s="7">
        <v>6</v>
      </c>
      <c r="D8151" s="7">
        <v>14</v>
      </c>
      <c r="E8151" s="7">
        <v>340</v>
      </c>
      <c r="F8151" s="7">
        <v>3</v>
      </c>
      <c r="G8151" s="7">
        <v>306.7</v>
      </c>
      <c r="H8151" s="7">
        <f t="shared" si="1143"/>
        <v>3</v>
      </c>
      <c r="I8151" s="16">
        <f t="shared" si="1144"/>
        <v>45266</v>
      </c>
      <c r="J8151" s="17">
        <v>1.2267999999999999</v>
      </c>
      <c r="K8151" s="18">
        <f>G8151*结论【关键目标】!C$27*0.7735*0.001</f>
        <v>28.467894000000001</v>
      </c>
      <c r="L8151" s="5">
        <v>0</v>
      </c>
      <c r="M8151" s="5">
        <f>ABS(IF(L8151&lt;=0,L8151/耗电量关键数据!$B$6/1000,L8151/耗电量关键数据!$B$5/1000))</f>
        <v>0</v>
      </c>
      <c r="N8151" s="5">
        <f>电气设备逐时使用率计算!H8127</f>
        <v>22.208055000000002</v>
      </c>
      <c r="O8151" s="5">
        <f>灯光逐时使用率计算!H8127</f>
        <v>11.844296</v>
      </c>
      <c r="P8151" s="19">
        <f t="shared" si="1145"/>
        <v>34.052351000000002</v>
      </c>
      <c r="Q8151" s="19">
        <f t="shared" si="1149"/>
        <v>34.052351000000002</v>
      </c>
      <c r="R8151" s="20">
        <f t="shared" si="1146"/>
        <v>-5.5844570000000004</v>
      </c>
      <c r="S8151" s="20">
        <f t="shared" si="1150"/>
        <v>5.5844570000000004</v>
      </c>
      <c r="T8151" s="20">
        <f>IF((T8150+R8151)&lt;0,0,IF((T8150+R8151)&gt;结论【关键目标】!C$28,结论【关键目标】!C$28,T8150+R8151))</f>
        <v>16.415543</v>
      </c>
      <c r="U8151" s="19">
        <f>IF((T8150+R8151)&lt;结论【关键目标】!$C$28,0,(发电量计算【计算逻辑页】!R8151+发电量计算【计算逻辑页】!T8150-结论【关键目标】!$C$28))</f>
        <v>0</v>
      </c>
      <c r="V8151" s="5">
        <f t="shared" si="1147"/>
        <v>0</v>
      </c>
      <c r="W8151" s="5">
        <f t="shared" si="1148"/>
        <v>34.924412359199998</v>
      </c>
      <c r="X8151" s="5">
        <f t="shared" si="1151"/>
        <v>4.8964518975999995</v>
      </c>
    </row>
    <row r="8152" spans="1:24" x14ac:dyDescent="0.15">
      <c r="A8152" s="7">
        <v>8151</v>
      </c>
      <c r="B8152" s="7">
        <v>12</v>
      </c>
      <c r="C8152" s="7">
        <v>6</v>
      </c>
      <c r="D8152" s="7">
        <v>15</v>
      </c>
      <c r="E8152" s="7">
        <v>340</v>
      </c>
      <c r="F8152" s="7">
        <v>3.7</v>
      </c>
      <c r="G8152" s="7">
        <v>167.3</v>
      </c>
      <c r="H8152" s="7">
        <f t="shared" si="1143"/>
        <v>3</v>
      </c>
      <c r="I8152" s="16">
        <f t="shared" si="1144"/>
        <v>45266</v>
      </c>
      <c r="J8152" s="17">
        <v>1.2267999999999999</v>
      </c>
      <c r="K8152" s="18">
        <f>G8152*结论【关键目标】!C$27*0.7735*0.001</f>
        <v>15.528786</v>
      </c>
      <c r="L8152" s="5">
        <v>0</v>
      </c>
      <c r="M8152" s="5">
        <f>ABS(IF(L8152&lt;=0,L8152/耗电量关键数据!$B$6/1000,L8152/耗电量关键数据!$B$5/1000))</f>
        <v>0</v>
      </c>
      <c r="N8152" s="5">
        <f>电气设备逐时使用率计算!H8128</f>
        <v>22.208055000000002</v>
      </c>
      <c r="O8152" s="5">
        <f>灯光逐时使用率计算!H8128</f>
        <v>11.844296</v>
      </c>
      <c r="P8152" s="19">
        <f t="shared" si="1145"/>
        <v>34.052351000000002</v>
      </c>
      <c r="Q8152" s="19">
        <f t="shared" si="1149"/>
        <v>34.052351000000002</v>
      </c>
      <c r="R8152" s="20">
        <f t="shared" si="1146"/>
        <v>-18.523565000000001</v>
      </c>
      <c r="S8152" s="20">
        <f t="shared" si="1150"/>
        <v>18.523565000000001</v>
      </c>
      <c r="T8152" s="20">
        <f>IF((T8151+R8152)&lt;0,0,IF((T8151+R8152)&gt;结论【关键目标】!C$28,结论【关键目标】!C$28,T8151+R8152))</f>
        <v>0</v>
      </c>
      <c r="U8152" s="19">
        <f>IF((T8151+R8152)&lt;结论【关键目标】!$C$28,0,(发电量计算【计算逻辑页】!R8152+发电量计算【计算逻辑页】!T8151-结论【关键目标】!$C$28))</f>
        <v>0</v>
      </c>
      <c r="V8152" s="5">
        <f t="shared" si="1147"/>
        <v>0</v>
      </c>
      <c r="W8152" s="5">
        <f t="shared" si="1148"/>
        <v>19.050714664799997</v>
      </c>
      <c r="X8152" s="5">
        <f t="shared" si="1151"/>
        <v>0</v>
      </c>
    </row>
    <row r="8153" spans="1:24" x14ac:dyDescent="0.15">
      <c r="A8153" s="7">
        <v>8152</v>
      </c>
      <c r="B8153" s="7">
        <v>12</v>
      </c>
      <c r="C8153" s="7">
        <v>6</v>
      </c>
      <c r="D8153" s="7">
        <v>16</v>
      </c>
      <c r="E8153" s="7">
        <v>340</v>
      </c>
      <c r="F8153" s="7">
        <v>3</v>
      </c>
      <c r="G8153" s="7">
        <v>17.2</v>
      </c>
      <c r="H8153" s="7">
        <f t="shared" si="1143"/>
        <v>3</v>
      </c>
      <c r="I8153" s="16">
        <f t="shared" si="1144"/>
        <v>45266</v>
      </c>
      <c r="J8153" s="17">
        <v>0.70809999999999995</v>
      </c>
      <c r="K8153" s="18">
        <f>G8153*结论【关键目标】!C$27*0.7735*0.001</f>
        <v>1.5965039999999999</v>
      </c>
      <c r="L8153" s="5">
        <v>-5524.3345890000001</v>
      </c>
      <c r="M8153" s="5">
        <f>ABS(IF(L8153&lt;=0,L8153/耗电量关键数据!$B$6/1000,L8153/耗电量关键数据!$B$5/1000))</f>
        <v>2.2097338355999998</v>
      </c>
      <c r="N8153" s="5">
        <f>电气设备逐时使用率计算!H8129</f>
        <v>22.208055000000002</v>
      </c>
      <c r="O8153" s="5">
        <f>灯光逐时使用率计算!H8129</f>
        <v>11.844296</v>
      </c>
      <c r="P8153" s="19">
        <f t="shared" si="1145"/>
        <v>36.2620848356</v>
      </c>
      <c r="Q8153" s="19">
        <f t="shared" si="1149"/>
        <v>0</v>
      </c>
      <c r="R8153" s="20">
        <f t="shared" si="1146"/>
        <v>1.5965039999999999</v>
      </c>
      <c r="S8153" s="20">
        <f t="shared" si="1150"/>
        <v>0</v>
      </c>
      <c r="T8153" s="20">
        <f>IF((T8152+R8153)&lt;0,0,IF((T8152+R8153)&gt;结论【关键目标】!C$28,结论【关键目标】!C$28,T8152+R8153))</f>
        <v>1.5965039999999999</v>
      </c>
      <c r="U8153" s="19">
        <f>IF((T8152+R8153)&lt;结论【关键目标】!$C$28,0,(发电量计算【计算逻辑页】!R8153+发电量计算【计算逻辑页】!T8152-结论【关键目标】!$C$28))</f>
        <v>0</v>
      </c>
      <c r="V8153" s="5">
        <f t="shared" si="1147"/>
        <v>0</v>
      </c>
      <c r="W8153" s="5">
        <f t="shared" si="1148"/>
        <v>1.1304844823999998</v>
      </c>
      <c r="X8153" s="5">
        <f t="shared" si="1151"/>
        <v>0</v>
      </c>
    </row>
    <row r="8154" spans="1:24" x14ac:dyDescent="0.15">
      <c r="A8154" s="7">
        <v>8153</v>
      </c>
      <c r="B8154" s="7">
        <v>12</v>
      </c>
      <c r="C8154" s="7">
        <v>6</v>
      </c>
      <c r="D8154" s="7">
        <v>17</v>
      </c>
      <c r="E8154" s="7">
        <v>340</v>
      </c>
      <c r="F8154" s="7">
        <v>3</v>
      </c>
      <c r="G8154" s="7">
        <v>0</v>
      </c>
      <c r="H8154" s="7">
        <f t="shared" si="1143"/>
        <v>3</v>
      </c>
      <c r="I8154" s="16">
        <f t="shared" si="1144"/>
        <v>45266</v>
      </c>
      <c r="J8154" s="17">
        <v>0.70809999999999995</v>
      </c>
      <c r="K8154" s="18">
        <f>G8154*结论【关键目标】!C$27*0.7735*0.001</f>
        <v>0</v>
      </c>
      <c r="L8154" s="5">
        <v>-10197.08145</v>
      </c>
      <c r="M8154" s="5">
        <f>ABS(IF(L8154&lt;=0,L8154/耗电量关键数据!$B$6/1000,L8154/耗电量关键数据!$B$5/1000))</f>
        <v>4.0788325799999994</v>
      </c>
      <c r="N8154" s="5">
        <f>电气设备逐时使用率计算!H8130</f>
        <v>22.208055000000002</v>
      </c>
      <c r="O8154" s="5">
        <f>灯光逐时使用率计算!H8130</f>
        <v>11.844296</v>
      </c>
      <c r="P8154" s="19">
        <f t="shared" si="1145"/>
        <v>38.131183579999998</v>
      </c>
      <c r="Q8154" s="19">
        <f t="shared" si="1149"/>
        <v>0</v>
      </c>
      <c r="R8154" s="20">
        <f t="shared" si="1146"/>
        <v>0</v>
      </c>
      <c r="S8154" s="20">
        <f t="shared" si="1150"/>
        <v>0</v>
      </c>
      <c r="T8154" s="20">
        <f>IF((T8153+R8154)&lt;0,0,IF((T8153+R8154)&gt;结论【关键目标】!C$28,结论【关键目标】!C$28,T8153+R8154))</f>
        <v>1.5965039999999999</v>
      </c>
      <c r="U8154" s="19">
        <f>IF((T8153+R8154)&lt;结论【关键目标】!$C$28,0,(发电量计算【计算逻辑页】!R8154+发电量计算【计算逻辑页】!T8153-结论【关键目标】!$C$28))</f>
        <v>0</v>
      </c>
      <c r="V8154" s="5">
        <f t="shared" si="1147"/>
        <v>0</v>
      </c>
      <c r="W8154" s="5">
        <f t="shared" si="1148"/>
        <v>0</v>
      </c>
      <c r="X8154" s="5">
        <f t="shared" si="1151"/>
        <v>0</v>
      </c>
    </row>
    <row r="8155" spans="1:24" x14ac:dyDescent="0.15">
      <c r="A8155" s="7">
        <v>8154</v>
      </c>
      <c r="B8155" s="7">
        <v>12</v>
      </c>
      <c r="C8155" s="7">
        <v>6</v>
      </c>
      <c r="D8155" s="7">
        <v>18</v>
      </c>
      <c r="E8155" s="7">
        <v>340</v>
      </c>
      <c r="F8155" s="7">
        <v>2.1</v>
      </c>
      <c r="G8155" s="7">
        <v>0</v>
      </c>
      <c r="H8155" s="7">
        <f t="shared" si="1143"/>
        <v>3</v>
      </c>
      <c r="I8155" s="16">
        <f t="shared" si="1144"/>
        <v>45266</v>
      </c>
      <c r="J8155" s="17">
        <v>0.70809999999999995</v>
      </c>
      <c r="K8155" s="18">
        <f>G8155*结论【关键目标】!C$27*0.7735*0.001</f>
        <v>0</v>
      </c>
      <c r="L8155" s="5">
        <v>-26380.001049999999</v>
      </c>
      <c r="M8155" s="5">
        <f>ABS(IF(L8155&lt;=0,L8155/耗电量关键数据!$B$6/1000,L8155/耗电量关键数据!$B$5/1000))</f>
        <v>10.552000420000001</v>
      </c>
      <c r="N8155" s="5">
        <f>电气设备逐时使用率计算!H8131</f>
        <v>7.0130699999999999</v>
      </c>
      <c r="O8155" s="5">
        <f>灯光逐时使用率计算!H8131</f>
        <v>3.7403040000000001</v>
      </c>
      <c r="P8155" s="19">
        <f t="shared" si="1145"/>
        <v>21.30537442</v>
      </c>
      <c r="Q8155" s="19">
        <f t="shared" si="1149"/>
        <v>0</v>
      </c>
      <c r="R8155" s="20">
        <f t="shared" si="1146"/>
        <v>0</v>
      </c>
      <c r="S8155" s="20">
        <f t="shared" si="1150"/>
        <v>0</v>
      </c>
      <c r="T8155" s="20">
        <f>IF((T8154+R8155)&lt;0,0,IF((T8154+R8155)&gt;结论【关键目标】!C$28,结论【关键目标】!C$28,T8154+R8155))</f>
        <v>1.5965039999999999</v>
      </c>
      <c r="U8155" s="19">
        <f>IF((T8154+R8155)&lt;结论【关键目标】!$C$28,0,(发电量计算【计算逻辑页】!R8155+发电量计算【计算逻辑页】!T8154-结论【关键目标】!$C$28))</f>
        <v>0</v>
      </c>
      <c r="V8155" s="5">
        <f t="shared" si="1147"/>
        <v>0</v>
      </c>
      <c r="W8155" s="5">
        <f t="shared" si="1148"/>
        <v>0</v>
      </c>
      <c r="X8155" s="5">
        <f t="shared" si="1151"/>
        <v>0</v>
      </c>
    </row>
    <row r="8156" spans="1:24" x14ac:dyDescent="0.15">
      <c r="A8156" s="7">
        <v>8155</v>
      </c>
      <c r="B8156" s="7">
        <v>12</v>
      </c>
      <c r="C8156" s="7">
        <v>6</v>
      </c>
      <c r="D8156" s="7">
        <v>19</v>
      </c>
      <c r="E8156" s="7">
        <v>340</v>
      </c>
      <c r="F8156" s="7">
        <v>2</v>
      </c>
      <c r="G8156" s="7">
        <v>0</v>
      </c>
      <c r="H8156" s="7">
        <f t="shared" si="1143"/>
        <v>3</v>
      </c>
      <c r="I8156" s="16">
        <f t="shared" si="1144"/>
        <v>45266</v>
      </c>
      <c r="J8156" s="17">
        <v>1.2267999999999999</v>
      </c>
      <c r="K8156" s="18">
        <f>G8156*结论【关键目标】!C$27*0.7735*0.001</f>
        <v>0</v>
      </c>
      <c r="L8156" s="5">
        <v>-16705.589029999999</v>
      </c>
      <c r="M8156" s="5">
        <f>ABS(IF(L8156&lt;=0,L8156/耗电量关键数据!$B$6/1000,L8156/耗电量关键数据!$B$5/1000))</f>
        <v>6.6822356119999995</v>
      </c>
      <c r="N8156" s="5">
        <f>电气设备逐时使用率计算!H8132</f>
        <v>7.0130699999999999</v>
      </c>
      <c r="O8156" s="5">
        <f>灯光逐时使用率计算!H8132</f>
        <v>3.7403040000000001</v>
      </c>
      <c r="P8156" s="19">
        <f t="shared" si="1145"/>
        <v>17.435609612</v>
      </c>
      <c r="Q8156" s="19">
        <f t="shared" si="1149"/>
        <v>17.435609612</v>
      </c>
      <c r="R8156" s="20">
        <f t="shared" si="1146"/>
        <v>-17.435609612</v>
      </c>
      <c r="S8156" s="20">
        <f t="shared" si="1150"/>
        <v>17.435609612</v>
      </c>
      <c r="T8156" s="20">
        <f>IF((T8155+R8156)&lt;0,0,IF((T8155+R8156)&gt;结论【关键目标】!C$28,结论【关键目标】!C$28,T8155+R8156))</f>
        <v>0</v>
      </c>
      <c r="U8156" s="19">
        <f>IF((T8155+R8156)&lt;结论【关键目标】!$C$28,0,(发电量计算【计算逻辑页】!R8156+发电量计算【计算逻辑页】!T8155-结论【关键目标】!$C$28))</f>
        <v>0</v>
      </c>
      <c r="V8156" s="5">
        <f t="shared" si="1147"/>
        <v>0</v>
      </c>
      <c r="W8156" s="5">
        <f t="shared" si="1148"/>
        <v>0</v>
      </c>
      <c r="X8156" s="5">
        <f t="shared" si="1151"/>
        <v>0</v>
      </c>
    </row>
    <row r="8157" spans="1:24" x14ac:dyDescent="0.15">
      <c r="A8157" s="7">
        <v>8156</v>
      </c>
      <c r="B8157" s="7">
        <v>12</v>
      </c>
      <c r="C8157" s="7">
        <v>6</v>
      </c>
      <c r="D8157" s="7">
        <v>20</v>
      </c>
      <c r="E8157" s="7">
        <v>340</v>
      </c>
      <c r="F8157" s="7">
        <v>0</v>
      </c>
      <c r="G8157" s="7">
        <v>0</v>
      </c>
      <c r="H8157" s="7">
        <f t="shared" si="1143"/>
        <v>3</v>
      </c>
      <c r="I8157" s="16">
        <f t="shared" si="1144"/>
        <v>45266</v>
      </c>
      <c r="J8157" s="17">
        <v>1.2267999999999999</v>
      </c>
      <c r="K8157" s="18">
        <f>G8157*结论【关键目标】!C$27*0.7735*0.001</f>
        <v>0</v>
      </c>
      <c r="L8157" s="5">
        <v>-26202.263999999999</v>
      </c>
      <c r="M8157" s="5">
        <f>ABS(IF(L8157&lt;=0,L8157/耗电量关键数据!$B$6/1000,L8157/耗电量关键数据!$B$5/1000))</f>
        <v>10.4809056</v>
      </c>
      <c r="N8157" s="5">
        <f>电气设备逐时使用率计算!H8133</f>
        <v>1.1688450000000001</v>
      </c>
      <c r="O8157" s="5">
        <f>灯光逐时使用率计算!H8133</f>
        <v>0.37403039999999999</v>
      </c>
      <c r="P8157" s="19">
        <f t="shared" si="1145"/>
        <v>12.023781000000001</v>
      </c>
      <c r="Q8157" s="19">
        <f t="shared" si="1149"/>
        <v>12.023781000000001</v>
      </c>
      <c r="R8157" s="20">
        <f t="shared" si="1146"/>
        <v>-12.023781000000001</v>
      </c>
      <c r="S8157" s="20">
        <f t="shared" si="1150"/>
        <v>12.023781000000001</v>
      </c>
      <c r="T8157" s="20">
        <f>IF((T8156+R8157)&lt;0,0,IF((T8156+R8157)&gt;结论【关键目标】!C$28,结论【关键目标】!C$28,T8156+R8157))</f>
        <v>0</v>
      </c>
      <c r="U8157" s="19">
        <f>IF((T8156+R8157)&lt;结论【关键目标】!$C$28,0,(发电量计算【计算逻辑页】!R8157+发电量计算【计算逻辑页】!T8156-结论【关键目标】!$C$28))</f>
        <v>0</v>
      </c>
      <c r="V8157" s="5">
        <f t="shared" si="1147"/>
        <v>0</v>
      </c>
      <c r="W8157" s="5">
        <f t="shared" si="1148"/>
        <v>0</v>
      </c>
      <c r="X8157" s="5">
        <f t="shared" si="1151"/>
        <v>0</v>
      </c>
    </row>
    <row r="8158" spans="1:24" x14ac:dyDescent="0.15">
      <c r="A8158" s="7">
        <v>8157</v>
      </c>
      <c r="B8158" s="7">
        <v>12</v>
      </c>
      <c r="C8158" s="7">
        <v>6</v>
      </c>
      <c r="D8158" s="7">
        <v>21</v>
      </c>
      <c r="E8158" s="7">
        <v>340</v>
      </c>
      <c r="F8158" s="7">
        <v>-0.5</v>
      </c>
      <c r="G8158" s="7">
        <v>0</v>
      </c>
      <c r="H8158" s="7">
        <f t="shared" si="1143"/>
        <v>3</v>
      </c>
      <c r="I8158" s="16">
        <f t="shared" si="1144"/>
        <v>45266</v>
      </c>
      <c r="J8158" s="17">
        <v>1.2267999999999999</v>
      </c>
      <c r="K8158" s="18">
        <f>G8158*结论【关键目标】!C$27*0.7735*0.001</f>
        <v>0</v>
      </c>
      <c r="L8158" s="5">
        <v>-29130.498469999999</v>
      </c>
      <c r="M8158" s="5">
        <f>ABS(IF(L8158&lt;=0,L8158/耗电量关键数据!$B$6/1000,L8158/耗电量关键数据!$B$5/1000))</f>
        <v>11.652199388</v>
      </c>
      <c r="N8158" s="5">
        <f>电气设备逐时使用率计算!H8134</f>
        <v>1.1688450000000001</v>
      </c>
      <c r="O8158" s="5">
        <f>灯光逐时使用率计算!H8134</f>
        <v>0.37403039999999999</v>
      </c>
      <c r="P8158" s="19">
        <f t="shared" si="1145"/>
        <v>13.195074788000001</v>
      </c>
      <c r="Q8158" s="19">
        <f t="shared" si="1149"/>
        <v>13.195074788000001</v>
      </c>
      <c r="R8158" s="20">
        <f t="shared" si="1146"/>
        <v>-13.195074788000001</v>
      </c>
      <c r="S8158" s="20">
        <f t="shared" si="1150"/>
        <v>13.195074788000001</v>
      </c>
      <c r="T8158" s="20">
        <f>IF((T8157+R8158)&lt;0,0,IF((T8157+R8158)&gt;结论【关键目标】!C$28,结论【关键目标】!C$28,T8157+R8158))</f>
        <v>0</v>
      </c>
      <c r="U8158" s="19">
        <f>IF((T8157+R8158)&lt;结论【关键目标】!$C$28,0,(发电量计算【计算逻辑页】!R8158+发电量计算【计算逻辑页】!T8157-结论【关键目标】!$C$28))</f>
        <v>0</v>
      </c>
      <c r="V8158" s="5">
        <f t="shared" si="1147"/>
        <v>0</v>
      </c>
      <c r="W8158" s="5">
        <f t="shared" si="1148"/>
        <v>0</v>
      </c>
      <c r="X8158" s="5">
        <f t="shared" si="1151"/>
        <v>0</v>
      </c>
    </row>
    <row r="8159" spans="1:24" x14ac:dyDescent="0.15">
      <c r="A8159" s="7">
        <v>8158</v>
      </c>
      <c r="B8159" s="7">
        <v>12</v>
      </c>
      <c r="C8159" s="7">
        <v>6</v>
      </c>
      <c r="D8159" s="7">
        <v>22</v>
      </c>
      <c r="E8159" s="7">
        <v>340</v>
      </c>
      <c r="F8159" s="7">
        <v>1</v>
      </c>
      <c r="G8159" s="7">
        <v>0</v>
      </c>
      <c r="H8159" s="7">
        <f t="shared" si="1143"/>
        <v>3</v>
      </c>
      <c r="I8159" s="16">
        <f t="shared" si="1144"/>
        <v>45266</v>
      </c>
      <c r="J8159" s="17">
        <v>0.70809999999999995</v>
      </c>
      <c r="K8159" s="18">
        <f>G8159*结论【关键目标】!C$27*0.7735*0.001</f>
        <v>0</v>
      </c>
      <c r="L8159" s="5">
        <v>-30308.961380000001</v>
      </c>
      <c r="M8159" s="5">
        <f>ABS(IF(L8159&lt;=0,L8159/耗电量关键数据!$B$6/1000,L8159/耗电量关键数据!$B$5/1000))</f>
        <v>12.123584552000001</v>
      </c>
      <c r="N8159" s="5">
        <f>电气设备逐时使用率计算!H8135</f>
        <v>1.1688450000000001</v>
      </c>
      <c r="O8159" s="5">
        <f>灯光逐时使用率计算!H8135</f>
        <v>0.37403039999999999</v>
      </c>
      <c r="P8159" s="19">
        <f t="shared" si="1145"/>
        <v>13.666459952000002</v>
      </c>
      <c r="Q8159" s="19">
        <f t="shared" si="1149"/>
        <v>0</v>
      </c>
      <c r="R8159" s="20">
        <f t="shared" si="1146"/>
        <v>0</v>
      </c>
      <c r="S8159" s="20">
        <f t="shared" si="1150"/>
        <v>0</v>
      </c>
      <c r="T8159" s="20">
        <f>IF((T8158+R8159)&lt;0,0,IF((T8158+R8159)&gt;结论【关键目标】!C$28,结论【关键目标】!C$28,T8158+R8159))</f>
        <v>0</v>
      </c>
      <c r="U8159" s="19">
        <f>IF((T8158+R8159)&lt;结论【关键目标】!$C$28,0,(发电量计算【计算逻辑页】!R8159+发电量计算【计算逻辑页】!T8158-结论【关键目标】!$C$28))</f>
        <v>0</v>
      </c>
      <c r="V8159" s="5">
        <f t="shared" si="1147"/>
        <v>0</v>
      </c>
      <c r="W8159" s="5">
        <f t="shared" si="1148"/>
        <v>0</v>
      </c>
      <c r="X8159" s="5">
        <f t="shared" si="1151"/>
        <v>0</v>
      </c>
    </row>
    <row r="8160" spans="1:24" x14ac:dyDescent="0.15">
      <c r="A8160" s="7">
        <v>8159</v>
      </c>
      <c r="B8160" s="7">
        <v>12</v>
      </c>
      <c r="C8160" s="7">
        <v>6</v>
      </c>
      <c r="D8160" s="7">
        <v>23</v>
      </c>
      <c r="E8160" s="7">
        <v>340</v>
      </c>
      <c r="F8160" s="7">
        <v>1.3</v>
      </c>
      <c r="G8160" s="7">
        <v>0</v>
      </c>
      <c r="H8160" s="7">
        <f t="shared" si="1143"/>
        <v>3</v>
      </c>
      <c r="I8160" s="16">
        <f t="shared" si="1144"/>
        <v>45266</v>
      </c>
      <c r="J8160" s="17">
        <v>0.70809999999999995</v>
      </c>
      <c r="K8160" s="18">
        <f>G8160*结论【关键目标】!C$27*0.7735*0.001</f>
        <v>0</v>
      </c>
      <c r="L8160" s="5">
        <v>-31059.965800000002</v>
      </c>
      <c r="M8160" s="5">
        <f>ABS(IF(L8160&lt;=0,L8160/耗电量关键数据!$B$6/1000,L8160/耗电量关键数据!$B$5/1000))</f>
        <v>12.423986319999999</v>
      </c>
      <c r="N8160" s="5">
        <f>电气设备逐时使用率计算!H8136</f>
        <v>1.1688450000000001</v>
      </c>
      <c r="O8160" s="5">
        <f>灯光逐时使用率计算!H8136</f>
        <v>0.37403039999999999</v>
      </c>
      <c r="P8160" s="19">
        <f t="shared" si="1145"/>
        <v>13.966861719999999</v>
      </c>
      <c r="Q8160" s="19">
        <f t="shared" si="1149"/>
        <v>0</v>
      </c>
      <c r="R8160" s="20">
        <f t="shared" si="1146"/>
        <v>0</v>
      </c>
      <c r="S8160" s="20">
        <f t="shared" si="1150"/>
        <v>0</v>
      </c>
      <c r="T8160" s="20">
        <f>IF((T8159+R8160)&lt;0,0,IF((T8159+R8160)&gt;结论【关键目标】!C$28,结论【关键目标】!C$28,T8159+R8160))</f>
        <v>0</v>
      </c>
      <c r="U8160" s="19">
        <f>IF((T8159+R8160)&lt;结论【关键目标】!$C$28,0,(发电量计算【计算逻辑页】!R8160+发电量计算【计算逻辑页】!T8159-结论【关键目标】!$C$28))</f>
        <v>0</v>
      </c>
      <c r="V8160" s="5">
        <f t="shared" si="1147"/>
        <v>0</v>
      </c>
      <c r="W8160" s="5">
        <f t="shared" si="1148"/>
        <v>0</v>
      </c>
      <c r="X8160" s="5">
        <f t="shared" si="1151"/>
        <v>0</v>
      </c>
    </row>
    <row r="8161" spans="1:24" x14ac:dyDescent="0.15">
      <c r="A8161" s="7">
        <v>8160</v>
      </c>
      <c r="B8161" s="7">
        <v>12</v>
      </c>
      <c r="C8161" s="7">
        <v>6</v>
      </c>
      <c r="D8161" s="7">
        <v>24</v>
      </c>
      <c r="E8161" s="7">
        <v>340</v>
      </c>
      <c r="F8161" s="7">
        <v>1.6</v>
      </c>
      <c r="G8161" s="7">
        <v>0</v>
      </c>
      <c r="H8161" s="7">
        <f t="shared" si="1143"/>
        <v>3</v>
      </c>
      <c r="I8161" s="16">
        <f t="shared" si="1144"/>
        <v>45266</v>
      </c>
      <c r="J8161" s="17">
        <v>0.2407</v>
      </c>
      <c r="K8161" s="18">
        <f>G8161*结论【关键目标】!C$27*0.7735*0.001</f>
        <v>0</v>
      </c>
      <c r="L8161" s="5">
        <v>-32124.983209999999</v>
      </c>
      <c r="M8161" s="5">
        <f>ABS(IF(L8161&lt;=0,L8161/耗电量关键数据!$B$6/1000,L8161/耗电量关键数据!$B$5/1000))</f>
        <v>12.849993284</v>
      </c>
      <c r="N8161" s="5">
        <f>电气设备逐时使用率计算!H8137</f>
        <v>1.1688450000000001</v>
      </c>
      <c r="O8161" s="5">
        <f>灯光逐时使用率计算!H8137</f>
        <v>0.37403039999999999</v>
      </c>
      <c r="P8161" s="19">
        <f t="shared" si="1145"/>
        <v>14.392868684000002</v>
      </c>
      <c r="Q8161" s="19">
        <f t="shared" si="1149"/>
        <v>0</v>
      </c>
      <c r="R8161" s="20">
        <f t="shared" si="1146"/>
        <v>0</v>
      </c>
      <c r="S8161" s="20">
        <f t="shared" si="1150"/>
        <v>0</v>
      </c>
      <c r="T8161" s="20">
        <f>IF((T8160+R8161)&lt;0,0,IF((T8160+R8161)&gt;结论【关键目标】!C$28,结论【关键目标】!C$28,T8160+R8161))</f>
        <v>0</v>
      </c>
      <c r="U8161" s="19">
        <f>IF((T8160+R8161)&lt;结论【关键目标】!$C$28,0,(发电量计算【计算逻辑页】!R8161+发电量计算【计算逻辑页】!T8160-结论【关键目标】!$C$28))</f>
        <v>0</v>
      </c>
      <c r="V8161" s="5">
        <f t="shared" si="1147"/>
        <v>0</v>
      </c>
      <c r="W8161" s="5">
        <f t="shared" si="1148"/>
        <v>0</v>
      </c>
      <c r="X8161" s="5">
        <f t="shared" si="1151"/>
        <v>0</v>
      </c>
    </row>
    <row r="8162" spans="1:24" x14ac:dyDescent="0.15">
      <c r="A8162" s="7">
        <v>8161</v>
      </c>
      <c r="B8162" s="7">
        <v>12</v>
      </c>
      <c r="C8162" s="7">
        <v>7</v>
      </c>
      <c r="D8162" s="7">
        <v>1</v>
      </c>
      <c r="E8162" s="7">
        <v>341</v>
      </c>
      <c r="F8162" s="7">
        <v>2</v>
      </c>
      <c r="G8162" s="7">
        <v>0</v>
      </c>
      <c r="H8162" s="7">
        <f t="shared" si="1143"/>
        <v>4</v>
      </c>
      <c r="I8162" s="16">
        <f t="shared" si="1144"/>
        <v>45267</v>
      </c>
      <c r="J8162" s="17">
        <v>0.2407</v>
      </c>
      <c r="K8162" s="18">
        <f>G8162*结论【关键目标】!C$27*0.7735*0.001</f>
        <v>0</v>
      </c>
      <c r="L8162" s="5">
        <v>-33180.924489999998</v>
      </c>
      <c r="M8162" s="5">
        <f>ABS(IF(L8162&lt;=0,L8162/耗电量关键数据!$B$6/1000,L8162/耗电量关键数据!$B$5/1000))</f>
        <v>13.272369796</v>
      </c>
      <c r="N8162" s="5">
        <f>电气设备逐时使用率计算!H8138</f>
        <v>1.1688450000000001</v>
      </c>
      <c r="O8162" s="5">
        <f>灯光逐时使用率计算!H8138</f>
        <v>0.37403039999999999</v>
      </c>
      <c r="P8162" s="19">
        <f t="shared" si="1145"/>
        <v>14.815245196000001</v>
      </c>
      <c r="Q8162" s="19">
        <f t="shared" si="1149"/>
        <v>0</v>
      </c>
      <c r="R8162" s="20">
        <f t="shared" si="1146"/>
        <v>0</v>
      </c>
      <c r="S8162" s="20">
        <f t="shared" si="1150"/>
        <v>0</v>
      </c>
      <c r="T8162" s="20">
        <f>IF((T8161+R8162)&lt;0,0,IF((T8161+R8162)&gt;结论【关键目标】!C$28,结论【关键目标】!C$28,T8161+R8162))</f>
        <v>0</v>
      </c>
      <c r="U8162" s="19">
        <f>IF((T8161+R8162)&lt;结论【关键目标】!$C$28,0,(发电量计算【计算逻辑页】!R8162+发电量计算【计算逻辑页】!T8161-结论【关键目标】!$C$28))</f>
        <v>0</v>
      </c>
      <c r="V8162" s="5">
        <f t="shared" si="1147"/>
        <v>0</v>
      </c>
      <c r="W8162" s="5">
        <f t="shared" si="1148"/>
        <v>0</v>
      </c>
      <c r="X8162" s="5">
        <f t="shared" si="1151"/>
        <v>0</v>
      </c>
    </row>
    <row r="8163" spans="1:24" x14ac:dyDescent="0.15">
      <c r="A8163" s="7">
        <v>8162</v>
      </c>
      <c r="B8163" s="7">
        <v>12</v>
      </c>
      <c r="C8163" s="7">
        <v>7</v>
      </c>
      <c r="D8163" s="7">
        <v>2</v>
      </c>
      <c r="E8163" s="7">
        <v>341</v>
      </c>
      <c r="F8163" s="7">
        <v>2</v>
      </c>
      <c r="G8163" s="7">
        <v>0</v>
      </c>
      <c r="H8163" s="7">
        <f t="shared" si="1143"/>
        <v>4</v>
      </c>
      <c r="I8163" s="16">
        <f t="shared" si="1144"/>
        <v>45267</v>
      </c>
      <c r="J8163" s="17">
        <v>0.2407</v>
      </c>
      <c r="K8163" s="18">
        <f>G8163*结论【关键目标】!C$27*0.7735*0.001</f>
        <v>0</v>
      </c>
      <c r="L8163" s="5">
        <v>-34266.87876</v>
      </c>
      <c r="M8163" s="5">
        <f>ABS(IF(L8163&lt;=0,L8163/耗电量关键数据!$B$6/1000,L8163/耗电量关键数据!$B$5/1000))</f>
        <v>13.706751504</v>
      </c>
      <c r="N8163" s="5">
        <f>电气设备逐时使用率计算!H8139</f>
        <v>1.1688450000000001</v>
      </c>
      <c r="O8163" s="5">
        <f>灯光逐时使用率计算!H8139</f>
        <v>0.37403039999999999</v>
      </c>
      <c r="P8163" s="19">
        <f t="shared" si="1145"/>
        <v>15.249626904000001</v>
      </c>
      <c r="Q8163" s="19">
        <f t="shared" si="1149"/>
        <v>0</v>
      </c>
      <c r="R8163" s="20">
        <f t="shared" si="1146"/>
        <v>0</v>
      </c>
      <c r="S8163" s="20">
        <f t="shared" si="1150"/>
        <v>0</v>
      </c>
      <c r="T8163" s="20">
        <f>IF((T8162+R8163)&lt;0,0,IF((T8162+R8163)&gt;结论【关键目标】!C$28,结论【关键目标】!C$28,T8162+R8163))</f>
        <v>0</v>
      </c>
      <c r="U8163" s="19">
        <f>IF((T8162+R8163)&lt;结论【关键目标】!$C$28,0,(发电量计算【计算逻辑页】!R8163+发电量计算【计算逻辑页】!T8162-结论【关键目标】!$C$28))</f>
        <v>0</v>
      </c>
      <c r="V8163" s="5">
        <f t="shared" si="1147"/>
        <v>0</v>
      </c>
      <c r="W8163" s="5">
        <f t="shared" si="1148"/>
        <v>0</v>
      </c>
      <c r="X8163" s="5">
        <f t="shared" si="1151"/>
        <v>0</v>
      </c>
    </row>
    <row r="8164" spans="1:24" x14ac:dyDescent="0.15">
      <c r="A8164" s="7">
        <v>8163</v>
      </c>
      <c r="B8164" s="7">
        <v>12</v>
      </c>
      <c r="C8164" s="7">
        <v>7</v>
      </c>
      <c r="D8164" s="7">
        <v>3</v>
      </c>
      <c r="E8164" s="7">
        <v>341</v>
      </c>
      <c r="F8164" s="7">
        <v>1.3</v>
      </c>
      <c r="G8164" s="7">
        <v>0</v>
      </c>
      <c r="H8164" s="7">
        <f t="shared" si="1143"/>
        <v>4</v>
      </c>
      <c r="I8164" s="16">
        <f t="shared" si="1144"/>
        <v>45267</v>
      </c>
      <c r="J8164" s="17">
        <v>0.2407</v>
      </c>
      <c r="K8164" s="18">
        <f>G8164*结论【关键目标】!C$27*0.7735*0.001</f>
        <v>0</v>
      </c>
      <c r="L8164" s="5">
        <v>-35918.630770000003</v>
      </c>
      <c r="M8164" s="5">
        <f>ABS(IF(L8164&lt;=0,L8164/耗电量关键数据!$B$6/1000,L8164/耗电量关键数据!$B$5/1000))</f>
        <v>14.367452308000003</v>
      </c>
      <c r="N8164" s="5">
        <f>电气设备逐时使用率计算!H8140</f>
        <v>1.1688450000000001</v>
      </c>
      <c r="O8164" s="5">
        <f>灯光逐时使用率计算!H8140</f>
        <v>0.37403039999999999</v>
      </c>
      <c r="P8164" s="19">
        <f t="shared" si="1145"/>
        <v>15.910327708000002</v>
      </c>
      <c r="Q8164" s="19">
        <f t="shared" si="1149"/>
        <v>0</v>
      </c>
      <c r="R8164" s="20">
        <f t="shared" si="1146"/>
        <v>0</v>
      </c>
      <c r="S8164" s="20">
        <f t="shared" si="1150"/>
        <v>0</v>
      </c>
      <c r="T8164" s="20">
        <f>IF((T8163+R8164)&lt;0,0,IF((T8163+R8164)&gt;结论【关键目标】!C$28,结论【关键目标】!C$28,T8163+R8164))</f>
        <v>0</v>
      </c>
      <c r="U8164" s="19">
        <f>IF((T8163+R8164)&lt;结论【关键目标】!$C$28,0,(发电量计算【计算逻辑页】!R8164+发电量计算【计算逻辑页】!T8163-结论【关键目标】!$C$28))</f>
        <v>0</v>
      </c>
      <c r="V8164" s="5">
        <f t="shared" si="1147"/>
        <v>0</v>
      </c>
      <c r="W8164" s="5">
        <f t="shared" si="1148"/>
        <v>0</v>
      </c>
      <c r="X8164" s="5">
        <f t="shared" si="1151"/>
        <v>0</v>
      </c>
    </row>
    <row r="8165" spans="1:24" x14ac:dyDescent="0.15">
      <c r="A8165" s="7">
        <v>8164</v>
      </c>
      <c r="B8165" s="7">
        <v>12</v>
      </c>
      <c r="C8165" s="7">
        <v>7</v>
      </c>
      <c r="D8165" s="7">
        <v>4</v>
      </c>
      <c r="E8165" s="7">
        <v>341</v>
      </c>
      <c r="F8165" s="7">
        <v>0.5</v>
      </c>
      <c r="G8165" s="7">
        <v>0</v>
      </c>
      <c r="H8165" s="7">
        <f t="shared" si="1143"/>
        <v>4</v>
      </c>
      <c r="I8165" s="16">
        <f t="shared" si="1144"/>
        <v>45267</v>
      </c>
      <c r="J8165" s="17">
        <v>0.2407</v>
      </c>
      <c r="K8165" s="18">
        <f>G8165*结论【关键目标】!C$27*0.7735*0.001</f>
        <v>0</v>
      </c>
      <c r="L8165" s="5">
        <v>-37539.136290000002</v>
      </c>
      <c r="M8165" s="5">
        <f>ABS(IF(L8165&lt;=0,L8165/耗电量关键数据!$B$6/1000,L8165/耗电量关键数据!$B$5/1000))</f>
        <v>15.015654516</v>
      </c>
      <c r="N8165" s="5">
        <f>电气设备逐时使用率计算!H8141</f>
        <v>1.1688450000000001</v>
      </c>
      <c r="O8165" s="5">
        <f>灯光逐时使用率计算!H8141</f>
        <v>0.37403039999999999</v>
      </c>
      <c r="P8165" s="19">
        <f t="shared" si="1145"/>
        <v>16.558529915999998</v>
      </c>
      <c r="Q8165" s="19">
        <f t="shared" si="1149"/>
        <v>0</v>
      </c>
      <c r="R8165" s="20">
        <f t="shared" si="1146"/>
        <v>0</v>
      </c>
      <c r="S8165" s="20">
        <f t="shared" si="1150"/>
        <v>0</v>
      </c>
      <c r="T8165" s="20">
        <f>IF((T8164+R8165)&lt;0,0,IF((T8164+R8165)&gt;结论【关键目标】!C$28,结论【关键目标】!C$28,T8164+R8165))</f>
        <v>0</v>
      </c>
      <c r="U8165" s="19">
        <f>IF((T8164+R8165)&lt;结论【关键目标】!$C$28,0,(发电量计算【计算逻辑页】!R8165+发电量计算【计算逻辑页】!T8164-结论【关键目标】!$C$28))</f>
        <v>0</v>
      </c>
      <c r="V8165" s="5">
        <f t="shared" si="1147"/>
        <v>0</v>
      </c>
      <c r="W8165" s="5">
        <f t="shared" si="1148"/>
        <v>0</v>
      </c>
      <c r="X8165" s="5">
        <f t="shared" si="1151"/>
        <v>0</v>
      </c>
    </row>
    <row r="8166" spans="1:24" x14ac:dyDescent="0.15">
      <c r="A8166" s="7">
        <v>8165</v>
      </c>
      <c r="B8166" s="7">
        <v>12</v>
      </c>
      <c r="C8166" s="7">
        <v>7</v>
      </c>
      <c r="D8166" s="7">
        <v>5</v>
      </c>
      <c r="E8166" s="7">
        <v>341</v>
      </c>
      <c r="F8166" s="7">
        <v>-0.3</v>
      </c>
      <c r="G8166" s="7">
        <v>0</v>
      </c>
      <c r="H8166" s="7">
        <f t="shared" si="1143"/>
        <v>4</v>
      </c>
      <c r="I8166" s="16">
        <f t="shared" si="1144"/>
        <v>45267</v>
      </c>
      <c r="J8166" s="17">
        <v>0.2407</v>
      </c>
      <c r="K8166" s="18">
        <f>G8166*结论【关键目标】!C$27*0.7735*0.001</f>
        <v>0</v>
      </c>
      <c r="L8166" s="5">
        <v>-39321.981690000001</v>
      </c>
      <c r="M8166" s="5">
        <f>ABS(IF(L8166&lt;=0,L8166/耗电量关键数据!$B$6/1000,L8166/耗电量关键数据!$B$5/1000))</f>
        <v>15.728792676000001</v>
      </c>
      <c r="N8166" s="5">
        <f>电气设备逐时使用率计算!H8142</f>
        <v>1.1688450000000001</v>
      </c>
      <c r="O8166" s="5">
        <f>灯光逐时使用率计算!H8142</f>
        <v>0.37403039999999999</v>
      </c>
      <c r="P8166" s="19">
        <f t="shared" si="1145"/>
        <v>17.271668076000001</v>
      </c>
      <c r="Q8166" s="19">
        <f t="shared" si="1149"/>
        <v>0</v>
      </c>
      <c r="R8166" s="20">
        <f t="shared" si="1146"/>
        <v>0</v>
      </c>
      <c r="S8166" s="20">
        <f t="shared" si="1150"/>
        <v>0</v>
      </c>
      <c r="T8166" s="20">
        <f>IF((T8165+R8166)&lt;0,0,IF((T8165+R8166)&gt;结论【关键目标】!C$28,结论【关键目标】!C$28,T8165+R8166))</f>
        <v>0</v>
      </c>
      <c r="U8166" s="19">
        <f>IF((T8165+R8166)&lt;结论【关键目标】!$C$28,0,(发电量计算【计算逻辑页】!R8166+发电量计算【计算逻辑页】!T8165-结论【关键目标】!$C$28))</f>
        <v>0</v>
      </c>
      <c r="V8166" s="5">
        <f t="shared" si="1147"/>
        <v>0</v>
      </c>
      <c r="W8166" s="5">
        <f t="shared" si="1148"/>
        <v>0</v>
      </c>
      <c r="X8166" s="5">
        <f t="shared" si="1151"/>
        <v>0</v>
      </c>
    </row>
    <row r="8167" spans="1:24" x14ac:dyDescent="0.15">
      <c r="A8167" s="7">
        <v>8166</v>
      </c>
      <c r="B8167" s="7">
        <v>12</v>
      </c>
      <c r="C8167" s="7">
        <v>7</v>
      </c>
      <c r="D8167" s="7">
        <v>6</v>
      </c>
      <c r="E8167" s="7">
        <v>341</v>
      </c>
      <c r="F8167" s="7">
        <v>-1.1000000000000001</v>
      </c>
      <c r="G8167" s="7">
        <v>0</v>
      </c>
      <c r="H8167" s="7">
        <f t="shared" si="1143"/>
        <v>4</v>
      </c>
      <c r="I8167" s="16">
        <f t="shared" si="1144"/>
        <v>45267</v>
      </c>
      <c r="J8167" s="17">
        <v>0.2407</v>
      </c>
      <c r="K8167" s="18">
        <f>G8167*结论【关键目标】!C$27*0.7735*0.001</f>
        <v>0</v>
      </c>
      <c r="L8167" s="5">
        <v>-40713.472750000001</v>
      </c>
      <c r="M8167" s="5">
        <f>ABS(IF(L8167&lt;=0,L8167/耗电量关键数据!$B$6/1000,L8167/耗电量关键数据!$B$5/1000))</f>
        <v>16.2853891</v>
      </c>
      <c r="N8167" s="5">
        <f>电气设备逐时使用率计算!H8143</f>
        <v>1.1688450000000001</v>
      </c>
      <c r="O8167" s="5">
        <f>灯光逐时使用率计算!H8143</f>
        <v>0.37403039999999999</v>
      </c>
      <c r="P8167" s="19">
        <f t="shared" si="1145"/>
        <v>17.8282645</v>
      </c>
      <c r="Q8167" s="19">
        <f t="shared" si="1149"/>
        <v>0</v>
      </c>
      <c r="R8167" s="20">
        <f t="shared" si="1146"/>
        <v>0</v>
      </c>
      <c r="S8167" s="20">
        <f t="shared" si="1150"/>
        <v>0</v>
      </c>
      <c r="T8167" s="20">
        <f>IF((T8166+R8167)&lt;0,0,IF((T8166+R8167)&gt;结论【关键目标】!C$28,结论【关键目标】!C$28,T8166+R8167))</f>
        <v>0</v>
      </c>
      <c r="U8167" s="19">
        <f>IF((T8166+R8167)&lt;结论【关键目标】!$C$28,0,(发电量计算【计算逻辑页】!R8167+发电量计算【计算逻辑页】!T8166-结论【关键目标】!$C$28))</f>
        <v>0</v>
      </c>
      <c r="V8167" s="5">
        <f t="shared" si="1147"/>
        <v>0</v>
      </c>
      <c r="W8167" s="5">
        <f t="shared" si="1148"/>
        <v>0</v>
      </c>
      <c r="X8167" s="5">
        <f t="shared" si="1151"/>
        <v>0</v>
      </c>
    </row>
    <row r="8168" spans="1:24" x14ac:dyDescent="0.15">
      <c r="A8168" s="7">
        <v>8167</v>
      </c>
      <c r="B8168" s="7">
        <v>12</v>
      </c>
      <c r="C8168" s="7">
        <v>7</v>
      </c>
      <c r="D8168" s="7">
        <v>7</v>
      </c>
      <c r="E8168" s="7">
        <v>341</v>
      </c>
      <c r="F8168" s="7">
        <v>-1.7</v>
      </c>
      <c r="G8168" s="7">
        <v>0</v>
      </c>
      <c r="H8168" s="7">
        <f t="shared" si="1143"/>
        <v>4</v>
      </c>
      <c r="I8168" s="16">
        <f t="shared" si="1144"/>
        <v>45267</v>
      </c>
      <c r="J8168" s="17">
        <v>0.2407</v>
      </c>
      <c r="K8168" s="18">
        <f>G8168*结论【关键目标】!C$27*0.7735*0.001</f>
        <v>0</v>
      </c>
      <c r="L8168" s="5">
        <v>-36746.566749999998</v>
      </c>
      <c r="M8168" s="5">
        <f>ABS(IF(L8168&lt;=0,L8168/耗电量关键数据!$B$6/1000,L8168/耗电量关键数据!$B$5/1000))</f>
        <v>14.698626699999998</v>
      </c>
      <c r="N8168" s="5">
        <f>电气设备逐时使用率计算!H8144</f>
        <v>2.3376900000000003</v>
      </c>
      <c r="O8168" s="5">
        <f>灯光逐时使用率计算!H8144</f>
        <v>1.2467680000000001</v>
      </c>
      <c r="P8168" s="19">
        <f t="shared" si="1145"/>
        <v>18.2830847</v>
      </c>
      <c r="Q8168" s="19">
        <f t="shared" si="1149"/>
        <v>0</v>
      </c>
      <c r="R8168" s="20">
        <f t="shared" si="1146"/>
        <v>0</v>
      </c>
      <c r="S8168" s="20">
        <f t="shared" si="1150"/>
        <v>0</v>
      </c>
      <c r="T8168" s="20">
        <f>IF((T8167+R8168)&lt;0,0,IF((T8167+R8168)&gt;结论【关键目标】!C$28,结论【关键目标】!C$28,T8167+R8168))</f>
        <v>0</v>
      </c>
      <c r="U8168" s="19">
        <f>IF((T8167+R8168)&lt;结论【关键目标】!$C$28,0,(发电量计算【计算逻辑页】!R8168+发电量计算【计算逻辑页】!T8167-结论【关键目标】!$C$28))</f>
        <v>0</v>
      </c>
      <c r="V8168" s="5">
        <f t="shared" si="1147"/>
        <v>0</v>
      </c>
      <c r="W8168" s="5">
        <f t="shared" si="1148"/>
        <v>0</v>
      </c>
      <c r="X8168" s="5">
        <f t="shared" si="1151"/>
        <v>0</v>
      </c>
    </row>
    <row r="8169" spans="1:24" x14ac:dyDescent="0.15">
      <c r="A8169" s="7">
        <v>8168</v>
      </c>
      <c r="B8169" s="7">
        <v>12</v>
      </c>
      <c r="C8169" s="7">
        <v>7</v>
      </c>
      <c r="D8169" s="7">
        <v>8</v>
      </c>
      <c r="E8169" s="7">
        <v>341</v>
      </c>
      <c r="F8169" s="7">
        <v>-1.9</v>
      </c>
      <c r="G8169" s="7">
        <v>67.599999999999994</v>
      </c>
      <c r="H8169" s="7">
        <f t="shared" si="1143"/>
        <v>4</v>
      </c>
      <c r="I8169" s="16">
        <f t="shared" si="1144"/>
        <v>45267</v>
      </c>
      <c r="J8169" s="17">
        <v>0.70809999999999995</v>
      </c>
      <c r="K8169" s="18">
        <f>G8169*结论【关键目标】!C$27*0.7735*0.001</f>
        <v>6.2746319999999987</v>
      </c>
      <c r="L8169" s="5">
        <v>-36191.402629999997</v>
      </c>
      <c r="M8169" s="5">
        <f>ABS(IF(L8169&lt;=0,L8169/耗电量关键数据!$B$6/1000,L8169/耗电量关键数据!$B$5/1000))</f>
        <v>14.476561051999999</v>
      </c>
      <c r="N8169" s="5">
        <f>电气设备逐时使用率计算!H8145</f>
        <v>11.688450000000001</v>
      </c>
      <c r="O8169" s="5">
        <f>灯光逐时使用率计算!H8145</f>
        <v>6.2338399999999998</v>
      </c>
      <c r="P8169" s="19">
        <f t="shared" si="1145"/>
        <v>32.398851051999998</v>
      </c>
      <c r="Q8169" s="19">
        <f t="shared" si="1149"/>
        <v>0</v>
      </c>
      <c r="R8169" s="20">
        <f t="shared" si="1146"/>
        <v>6.2746319999999987</v>
      </c>
      <c r="S8169" s="20">
        <f t="shared" si="1150"/>
        <v>0</v>
      </c>
      <c r="T8169" s="20">
        <f>IF((T8168+R8169)&lt;0,0,IF((T8168+R8169)&gt;结论【关键目标】!C$28,结论【关键目标】!C$28,T8168+R8169))</f>
        <v>6.2746319999999987</v>
      </c>
      <c r="U8169" s="19">
        <f>IF((T8168+R8169)&lt;结论【关键目标】!$C$28,0,(发电量计算【计算逻辑页】!R8169+发电量计算【计算逻辑页】!T8168-结论【关键目标】!$C$28))</f>
        <v>0</v>
      </c>
      <c r="V8169" s="5">
        <f t="shared" si="1147"/>
        <v>0</v>
      </c>
      <c r="W8169" s="5">
        <f t="shared" si="1148"/>
        <v>4.4430669191999987</v>
      </c>
      <c r="X8169" s="5">
        <f t="shared" si="1151"/>
        <v>0</v>
      </c>
    </row>
    <row r="8170" spans="1:24" x14ac:dyDescent="0.15">
      <c r="A8170" s="7">
        <v>8169</v>
      </c>
      <c r="B8170" s="7">
        <v>12</v>
      </c>
      <c r="C8170" s="7">
        <v>7</v>
      </c>
      <c r="D8170" s="7">
        <v>9</v>
      </c>
      <c r="E8170" s="7">
        <v>341</v>
      </c>
      <c r="F8170" s="7">
        <v>-2.1</v>
      </c>
      <c r="G8170" s="7">
        <v>191.2</v>
      </c>
      <c r="H8170" s="7">
        <f t="shared" si="1143"/>
        <v>4</v>
      </c>
      <c r="I8170" s="16">
        <f t="shared" si="1144"/>
        <v>45267</v>
      </c>
      <c r="J8170" s="17">
        <v>0.70809999999999995</v>
      </c>
      <c r="K8170" s="18">
        <f>G8170*结论【关键目标】!C$27*0.7735*0.001</f>
        <v>17.747183999999997</v>
      </c>
      <c r="L8170" s="5">
        <v>-16105.640160000001</v>
      </c>
      <c r="M8170" s="5">
        <f>ABS(IF(L8170&lt;=0,L8170/耗电量关键数据!$B$6/1000,L8170/耗电量关键数据!$B$5/1000))</f>
        <v>6.4422560640000004</v>
      </c>
      <c r="N8170" s="5">
        <f>电气设备逐时使用率计算!H8146</f>
        <v>22.208055000000002</v>
      </c>
      <c r="O8170" s="5">
        <f>灯光逐时使用率计算!H8146</f>
        <v>11.844296</v>
      </c>
      <c r="P8170" s="19">
        <f t="shared" si="1145"/>
        <v>40.494607064</v>
      </c>
      <c r="Q8170" s="19">
        <f t="shared" si="1149"/>
        <v>0</v>
      </c>
      <c r="R8170" s="20">
        <f t="shared" si="1146"/>
        <v>17.747183999999997</v>
      </c>
      <c r="S8170" s="20">
        <f t="shared" si="1150"/>
        <v>0</v>
      </c>
      <c r="T8170" s="20">
        <f>IF((T8169+R8170)&lt;0,0,IF((T8169+R8170)&gt;结论【关键目标】!C$28,结论【关键目标】!C$28,T8169+R8170))</f>
        <v>22</v>
      </c>
      <c r="U8170" s="19">
        <f>IF((T8169+R8170)&lt;结论【关键目标】!$C$28,0,(发电量计算【计算逻辑页】!R8170+发电量计算【计算逻辑页】!T8169-结论【关键目标】!$C$28))</f>
        <v>2.0218159999999941</v>
      </c>
      <c r="V8170" s="5">
        <f t="shared" si="1147"/>
        <v>0.70763559999999792</v>
      </c>
      <c r="W8170" s="5">
        <f t="shared" si="1148"/>
        <v>12.566780990399996</v>
      </c>
      <c r="X8170" s="5">
        <f t="shared" si="1151"/>
        <v>0</v>
      </c>
    </row>
    <row r="8171" spans="1:24" x14ac:dyDescent="0.15">
      <c r="A8171" s="7">
        <v>8170</v>
      </c>
      <c r="B8171" s="7">
        <v>12</v>
      </c>
      <c r="C8171" s="7">
        <v>7</v>
      </c>
      <c r="D8171" s="7">
        <v>10</v>
      </c>
      <c r="E8171" s="7">
        <v>341</v>
      </c>
      <c r="F8171" s="7">
        <v>-2</v>
      </c>
      <c r="G8171" s="7">
        <v>312</v>
      </c>
      <c r="H8171" s="7">
        <f t="shared" si="1143"/>
        <v>4</v>
      </c>
      <c r="I8171" s="16">
        <f t="shared" si="1144"/>
        <v>45267</v>
      </c>
      <c r="J8171" s="17">
        <v>0.70809999999999995</v>
      </c>
      <c r="K8171" s="18">
        <f>G8171*结论【关键目标】!C$27*0.7735*0.001</f>
        <v>28.95984</v>
      </c>
      <c r="L8171" s="5">
        <v>-9065.7531720000006</v>
      </c>
      <c r="M8171" s="5">
        <f>ABS(IF(L8171&lt;=0,L8171/耗电量关键数据!$B$6/1000,L8171/耗电量关键数据!$B$5/1000))</f>
        <v>3.6263012688000003</v>
      </c>
      <c r="N8171" s="5">
        <f>电气设备逐时使用率计算!H8147</f>
        <v>22.208055000000002</v>
      </c>
      <c r="O8171" s="5">
        <f>灯光逐时使用率计算!H8147</f>
        <v>11.844296</v>
      </c>
      <c r="P8171" s="19">
        <f t="shared" si="1145"/>
        <v>37.678652268800001</v>
      </c>
      <c r="Q8171" s="19">
        <f t="shared" si="1149"/>
        <v>0</v>
      </c>
      <c r="R8171" s="20">
        <f t="shared" si="1146"/>
        <v>28.95984</v>
      </c>
      <c r="S8171" s="20">
        <f t="shared" si="1150"/>
        <v>0</v>
      </c>
      <c r="T8171" s="20">
        <f>IF((T8170+R8171)&lt;0,0,IF((T8170+R8171)&gt;结论【关键目标】!C$28,结论【关键目标】!C$28,T8170+R8171))</f>
        <v>22</v>
      </c>
      <c r="U8171" s="19">
        <f>IF((T8170+R8171)&lt;结论【关键目标】!$C$28,0,(发电量计算【计算逻辑页】!R8171+发电量计算【计算逻辑页】!T8170-结论【关键目标】!$C$28))</f>
        <v>28.95984</v>
      </c>
      <c r="V8171" s="5">
        <f t="shared" si="1147"/>
        <v>10.135943999999999</v>
      </c>
      <c r="W8171" s="5">
        <f t="shared" si="1148"/>
        <v>20.506462703999997</v>
      </c>
      <c r="X8171" s="5">
        <f t="shared" si="1151"/>
        <v>0</v>
      </c>
    </row>
    <row r="8172" spans="1:24" x14ac:dyDescent="0.15">
      <c r="A8172" s="7">
        <v>8171</v>
      </c>
      <c r="B8172" s="7">
        <v>12</v>
      </c>
      <c r="C8172" s="7">
        <v>7</v>
      </c>
      <c r="D8172" s="7">
        <v>11</v>
      </c>
      <c r="E8172" s="7">
        <v>341</v>
      </c>
      <c r="F8172" s="7">
        <v>-2</v>
      </c>
      <c r="G8172" s="7">
        <v>369.3</v>
      </c>
      <c r="H8172" s="7">
        <f t="shared" si="1143"/>
        <v>4</v>
      </c>
      <c r="I8172" s="16">
        <f t="shared" si="1144"/>
        <v>45267</v>
      </c>
      <c r="J8172" s="17">
        <v>1.2267999999999999</v>
      </c>
      <c r="K8172" s="18">
        <f>G8172*结论【关键目标】!C$27*0.7735*0.001</f>
        <v>34.278426000000003</v>
      </c>
      <c r="L8172" s="5">
        <v>0</v>
      </c>
      <c r="M8172" s="5">
        <f>ABS(IF(L8172&lt;=0,L8172/耗电量关键数据!$B$6/1000,L8172/耗电量关键数据!$B$5/1000))</f>
        <v>0</v>
      </c>
      <c r="N8172" s="5">
        <f>电气设备逐时使用率计算!H8148</f>
        <v>22.208055000000002</v>
      </c>
      <c r="O8172" s="5">
        <f>灯光逐时使用率计算!H8148</f>
        <v>11.844296</v>
      </c>
      <c r="P8172" s="19">
        <f t="shared" si="1145"/>
        <v>34.052351000000002</v>
      </c>
      <c r="Q8172" s="19">
        <f t="shared" si="1149"/>
        <v>34.052351000000002</v>
      </c>
      <c r="R8172" s="20">
        <f t="shared" si="1146"/>
        <v>0.22607500000000158</v>
      </c>
      <c r="S8172" s="20">
        <f t="shared" si="1150"/>
        <v>0</v>
      </c>
      <c r="T8172" s="20">
        <f>IF((T8171+R8172)&lt;0,0,IF((T8171+R8172)&gt;结论【关键目标】!C$28,结论【关键目标】!C$28,T8171+R8172))</f>
        <v>22</v>
      </c>
      <c r="U8172" s="19">
        <f>IF((T8171+R8172)&lt;结论【关键目标】!$C$28,0,(发电量计算【计算逻辑页】!R8172+发电量计算【计算逻辑页】!T8171-结论【关键目标】!$C$28))</f>
        <v>0.22607500000000158</v>
      </c>
      <c r="V8172" s="5">
        <f t="shared" si="1147"/>
        <v>7.912625000000055E-2</v>
      </c>
      <c r="W8172" s="5">
        <f t="shared" si="1148"/>
        <v>41.775424206799997</v>
      </c>
      <c r="X8172" s="5">
        <f t="shared" si="1151"/>
        <v>0</v>
      </c>
    </row>
    <row r="8173" spans="1:24" x14ac:dyDescent="0.15">
      <c r="A8173" s="7">
        <v>8172</v>
      </c>
      <c r="B8173" s="7">
        <v>12</v>
      </c>
      <c r="C8173" s="7">
        <v>7</v>
      </c>
      <c r="D8173" s="7">
        <v>12</v>
      </c>
      <c r="E8173" s="7">
        <v>341</v>
      </c>
      <c r="F8173" s="7">
        <v>-1.8</v>
      </c>
      <c r="G8173" s="7">
        <v>418.5</v>
      </c>
      <c r="H8173" s="7">
        <f t="shared" si="1143"/>
        <v>4</v>
      </c>
      <c r="I8173" s="16">
        <f t="shared" si="1144"/>
        <v>45267</v>
      </c>
      <c r="J8173" s="17">
        <v>1.2267999999999999</v>
      </c>
      <c r="K8173" s="18">
        <f>G8173*结论【关键目标】!C$27*0.7735*0.001</f>
        <v>38.845169999999996</v>
      </c>
      <c r="L8173" s="5">
        <v>-4829.9700999999995</v>
      </c>
      <c r="M8173" s="5">
        <f>ABS(IF(L8173&lt;=0,L8173/耗电量关键数据!$B$6/1000,L8173/耗电量关键数据!$B$5/1000))</f>
        <v>1.9319880399999998</v>
      </c>
      <c r="N8173" s="5">
        <f>电气设备逐时使用率计算!H8149</f>
        <v>11.688450000000001</v>
      </c>
      <c r="O8173" s="5">
        <f>灯光逐时使用率计算!H8149</f>
        <v>9.9741440000000008</v>
      </c>
      <c r="P8173" s="19">
        <f t="shared" si="1145"/>
        <v>23.594582040000002</v>
      </c>
      <c r="Q8173" s="19">
        <f t="shared" si="1149"/>
        <v>23.594582040000002</v>
      </c>
      <c r="R8173" s="20">
        <f t="shared" si="1146"/>
        <v>15.250587959999994</v>
      </c>
      <c r="S8173" s="20">
        <f t="shared" si="1150"/>
        <v>0</v>
      </c>
      <c r="T8173" s="20">
        <f>IF((T8172+R8173)&lt;0,0,IF((T8172+R8173)&gt;结论【关键目标】!C$28,结论【关键目标】!C$28,T8172+R8173))</f>
        <v>22</v>
      </c>
      <c r="U8173" s="19">
        <f>IF((T8172+R8173)&lt;结论【关键目标】!$C$28,0,(发电量计算【计算逻辑页】!R8173+发电量计算【计算逻辑页】!T8172-结论【关键目标】!$C$28))</f>
        <v>15.25058795999999</v>
      </c>
      <c r="V8173" s="5">
        <f t="shared" si="1147"/>
        <v>5.3377057859999963</v>
      </c>
      <c r="W8173" s="5">
        <f t="shared" si="1148"/>
        <v>28.945833246671999</v>
      </c>
      <c r="X8173" s="5">
        <f t="shared" si="1151"/>
        <v>0</v>
      </c>
    </row>
    <row r="8174" spans="1:24" x14ac:dyDescent="0.15">
      <c r="A8174" s="7">
        <v>8173</v>
      </c>
      <c r="B8174" s="7">
        <v>12</v>
      </c>
      <c r="C8174" s="7">
        <v>7</v>
      </c>
      <c r="D8174" s="7">
        <v>13</v>
      </c>
      <c r="E8174" s="7">
        <v>341</v>
      </c>
      <c r="F8174" s="7">
        <v>-1</v>
      </c>
      <c r="G8174" s="7">
        <v>397.2</v>
      </c>
      <c r="H8174" s="7">
        <f t="shared" si="1143"/>
        <v>4</v>
      </c>
      <c r="I8174" s="16">
        <f t="shared" si="1144"/>
        <v>45267</v>
      </c>
      <c r="J8174" s="17">
        <v>1.2267999999999999</v>
      </c>
      <c r="K8174" s="18">
        <f>G8174*结论【关键目标】!C$27*0.7735*0.001</f>
        <v>36.868104000000002</v>
      </c>
      <c r="L8174" s="5">
        <v>-3363.4930570000001</v>
      </c>
      <c r="M8174" s="5">
        <f>ABS(IF(L8174&lt;=0,L8174/耗电量关键数据!$B$6/1000,L8174/耗电量关键数据!$B$5/1000))</f>
        <v>1.3453972228</v>
      </c>
      <c r="N8174" s="5">
        <f>电气设备逐时使用率计算!H8150</f>
        <v>11.688450000000001</v>
      </c>
      <c r="O8174" s="5">
        <f>灯光逐时使用率计算!H8150</f>
        <v>9.9741440000000008</v>
      </c>
      <c r="P8174" s="19">
        <f t="shared" si="1145"/>
        <v>23.007991222800001</v>
      </c>
      <c r="Q8174" s="19">
        <f t="shared" si="1149"/>
        <v>23.007991222800001</v>
      </c>
      <c r="R8174" s="20">
        <f t="shared" si="1146"/>
        <v>13.860112777200001</v>
      </c>
      <c r="S8174" s="20">
        <f t="shared" si="1150"/>
        <v>0</v>
      </c>
      <c r="T8174" s="20">
        <f>IF((T8173+R8174)&lt;0,0,IF((T8173+R8174)&gt;结论【关键目标】!C$28,结论【关键目标】!C$28,T8173+R8174))</f>
        <v>22</v>
      </c>
      <c r="U8174" s="19">
        <f>IF((T8173+R8174)&lt;结论【关键目标】!$C$28,0,(发电量计算【计算逻辑页】!R8174+发电量计算【计算逻辑页】!T8173-结论【关键目标】!$C$28))</f>
        <v>13.860112777200001</v>
      </c>
      <c r="V8174" s="5">
        <f t="shared" si="1147"/>
        <v>4.8510394720200001</v>
      </c>
      <c r="W8174" s="5">
        <f t="shared" si="1148"/>
        <v>28.226203632131039</v>
      </c>
      <c r="X8174" s="5">
        <f t="shared" si="1151"/>
        <v>0</v>
      </c>
    </row>
    <row r="8175" spans="1:24" x14ac:dyDescent="0.15">
      <c r="A8175" s="7">
        <v>8174</v>
      </c>
      <c r="B8175" s="7">
        <v>12</v>
      </c>
      <c r="C8175" s="7">
        <v>7</v>
      </c>
      <c r="D8175" s="7">
        <v>14</v>
      </c>
      <c r="E8175" s="7">
        <v>341</v>
      </c>
      <c r="F8175" s="7">
        <v>-1</v>
      </c>
      <c r="G8175" s="7">
        <v>325.7</v>
      </c>
      <c r="H8175" s="7">
        <f t="shared" si="1143"/>
        <v>4</v>
      </c>
      <c r="I8175" s="16">
        <f t="shared" si="1144"/>
        <v>45267</v>
      </c>
      <c r="J8175" s="17">
        <v>1.2267999999999999</v>
      </c>
      <c r="K8175" s="18">
        <f>G8175*结论【关键目标】!C$27*0.7735*0.001</f>
        <v>30.231473999999999</v>
      </c>
      <c r="L8175" s="5">
        <v>0</v>
      </c>
      <c r="M8175" s="5">
        <f>ABS(IF(L8175&lt;=0,L8175/耗电量关键数据!$B$6/1000,L8175/耗电量关键数据!$B$5/1000))</f>
        <v>0</v>
      </c>
      <c r="N8175" s="5">
        <f>电气设备逐时使用率计算!H8151</f>
        <v>22.208055000000002</v>
      </c>
      <c r="O8175" s="5">
        <f>灯光逐时使用率计算!H8151</f>
        <v>11.844296</v>
      </c>
      <c r="P8175" s="19">
        <f t="shared" si="1145"/>
        <v>34.052351000000002</v>
      </c>
      <c r="Q8175" s="19">
        <f t="shared" si="1149"/>
        <v>34.052351000000002</v>
      </c>
      <c r="R8175" s="20">
        <f t="shared" si="1146"/>
        <v>-3.820877000000003</v>
      </c>
      <c r="S8175" s="20">
        <f t="shared" si="1150"/>
        <v>3.820877000000003</v>
      </c>
      <c r="T8175" s="20">
        <f>IF((T8174+R8175)&lt;0,0,IF((T8174+R8175)&gt;结论【关键目标】!C$28,结论【关键目标】!C$28,T8174+R8175))</f>
        <v>18.179122999999997</v>
      </c>
      <c r="U8175" s="19">
        <f>IF((T8174+R8175)&lt;结论【关键目标】!$C$28,0,(发电量计算【计算逻辑页】!R8175+发电量计算【计算逻辑页】!T8174-结论【关键目标】!$C$28))</f>
        <v>0</v>
      </c>
      <c r="V8175" s="5">
        <f t="shared" si="1147"/>
        <v>0</v>
      </c>
      <c r="W8175" s="5">
        <f t="shared" si="1148"/>
        <v>37.087972303199997</v>
      </c>
      <c r="X8175" s="5">
        <f t="shared" si="1151"/>
        <v>3.3501449536000023</v>
      </c>
    </row>
    <row r="8176" spans="1:24" x14ac:dyDescent="0.15">
      <c r="A8176" s="7">
        <v>8175</v>
      </c>
      <c r="B8176" s="7">
        <v>12</v>
      </c>
      <c r="C8176" s="7">
        <v>7</v>
      </c>
      <c r="D8176" s="7">
        <v>15</v>
      </c>
      <c r="E8176" s="7">
        <v>341</v>
      </c>
      <c r="F8176" s="7">
        <v>-1.2</v>
      </c>
      <c r="G8176" s="7">
        <v>171.8</v>
      </c>
      <c r="H8176" s="7">
        <f t="shared" si="1143"/>
        <v>4</v>
      </c>
      <c r="I8176" s="16">
        <f t="shared" si="1144"/>
        <v>45267</v>
      </c>
      <c r="J8176" s="17">
        <v>1.2267999999999999</v>
      </c>
      <c r="K8176" s="18">
        <f>G8176*结论【关键目标】!C$27*0.7735*0.001</f>
        <v>15.946475999999999</v>
      </c>
      <c r="L8176" s="5">
        <v>0</v>
      </c>
      <c r="M8176" s="5">
        <f>ABS(IF(L8176&lt;=0,L8176/耗电量关键数据!$B$6/1000,L8176/耗电量关键数据!$B$5/1000))</f>
        <v>0</v>
      </c>
      <c r="N8176" s="5">
        <f>电气设备逐时使用率计算!H8152</f>
        <v>22.208055000000002</v>
      </c>
      <c r="O8176" s="5">
        <f>灯光逐时使用率计算!H8152</f>
        <v>11.844296</v>
      </c>
      <c r="P8176" s="19">
        <f t="shared" si="1145"/>
        <v>34.052351000000002</v>
      </c>
      <c r="Q8176" s="19">
        <f t="shared" si="1149"/>
        <v>34.052351000000002</v>
      </c>
      <c r="R8176" s="20">
        <f t="shared" si="1146"/>
        <v>-18.105875000000005</v>
      </c>
      <c r="S8176" s="20">
        <f t="shared" si="1150"/>
        <v>18.105875000000005</v>
      </c>
      <c r="T8176" s="20">
        <f>IF((T8175+R8176)&lt;0,0,IF((T8175+R8176)&gt;结论【关键目标】!C$28,结论【关键目标】!C$28,T8175+R8176))</f>
        <v>7.324799999999243E-2</v>
      </c>
      <c r="U8176" s="19">
        <f>IF((T8175+R8176)&lt;结论【关键目标】!$C$28,0,(发电量计算【计算逻辑页】!R8176+发电量计算【计算逻辑页】!T8175-结论【关键目标】!$C$28))</f>
        <v>0</v>
      </c>
      <c r="V8176" s="5">
        <f t="shared" si="1147"/>
        <v>0</v>
      </c>
      <c r="W8176" s="5">
        <f t="shared" si="1148"/>
        <v>19.563136756799995</v>
      </c>
      <c r="X8176" s="5">
        <f t="shared" si="1151"/>
        <v>6.4223846399993359E-2</v>
      </c>
    </row>
    <row r="8177" spans="1:24" x14ac:dyDescent="0.15">
      <c r="A8177" s="7">
        <v>8176</v>
      </c>
      <c r="B8177" s="7">
        <v>12</v>
      </c>
      <c r="C8177" s="7">
        <v>7</v>
      </c>
      <c r="D8177" s="7">
        <v>16</v>
      </c>
      <c r="E8177" s="7">
        <v>341</v>
      </c>
      <c r="F8177" s="7">
        <v>-1</v>
      </c>
      <c r="G8177" s="7">
        <v>25.6</v>
      </c>
      <c r="H8177" s="7">
        <f t="shared" si="1143"/>
        <v>4</v>
      </c>
      <c r="I8177" s="16">
        <f t="shared" si="1144"/>
        <v>45267</v>
      </c>
      <c r="J8177" s="17">
        <v>0.70809999999999995</v>
      </c>
      <c r="K8177" s="18">
        <f>G8177*结论【关键目标】!C$27*0.7735*0.001</f>
        <v>2.3761920000000001</v>
      </c>
      <c r="L8177" s="5">
        <v>-4549.3778739999998</v>
      </c>
      <c r="M8177" s="5">
        <f>ABS(IF(L8177&lt;=0,L8177/耗电量关键数据!$B$6/1000,L8177/耗电量关键数据!$B$5/1000))</f>
        <v>1.8197511496000001</v>
      </c>
      <c r="N8177" s="5">
        <f>电气设备逐时使用率计算!H8153</f>
        <v>22.208055000000002</v>
      </c>
      <c r="O8177" s="5">
        <f>灯光逐时使用率计算!H8153</f>
        <v>11.844296</v>
      </c>
      <c r="P8177" s="19">
        <f t="shared" si="1145"/>
        <v>35.872102149600003</v>
      </c>
      <c r="Q8177" s="19">
        <f t="shared" si="1149"/>
        <v>0</v>
      </c>
      <c r="R8177" s="20">
        <f t="shared" si="1146"/>
        <v>2.3761920000000001</v>
      </c>
      <c r="S8177" s="20">
        <f t="shared" si="1150"/>
        <v>0</v>
      </c>
      <c r="T8177" s="20">
        <f>IF((T8176+R8177)&lt;0,0,IF((T8176+R8177)&gt;结论【关键目标】!C$28,结论【关键目标】!C$28,T8176+R8177))</f>
        <v>2.4494399999999925</v>
      </c>
      <c r="U8177" s="19">
        <f>IF((T8176+R8177)&lt;结论【关键目标】!$C$28,0,(发电量计算【计算逻辑页】!R8177+发电量计算【计算逻辑页】!T8176-结论【关键目标】!$C$28))</f>
        <v>0</v>
      </c>
      <c r="V8177" s="5">
        <f t="shared" si="1147"/>
        <v>0</v>
      </c>
      <c r="W8177" s="5">
        <f t="shared" si="1148"/>
        <v>1.6825815551999999</v>
      </c>
      <c r="X8177" s="5">
        <f t="shared" si="1151"/>
        <v>0</v>
      </c>
    </row>
    <row r="8178" spans="1:24" x14ac:dyDescent="0.15">
      <c r="A8178" s="7">
        <v>8177</v>
      </c>
      <c r="B8178" s="7">
        <v>12</v>
      </c>
      <c r="C8178" s="7">
        <v>7</v>
      </c>
      <c r="D8178" s="7">
        <v>17</v>
      </c>
      <c r="E8178" s="7">
        <v>341</v>
      </c>
      <c r="F8178" s="7">
        <v>-1</v>
      </c>
      <c r="G8178" s="7">
        <v>0</v>
      </c>
      <c r="H8178" s="7">
        <f t="shared" si="1143"/>
        <v>4</v>
      </c>
      <c r="I8178" s="16">
        <f t="shared" si="1144"/>
        <v>45267</v>
      </c>
      <c r="J8178" s="17">
        <v>0.70809999999999995</v>
      </c>
      <c r="K8178" s="18">
        <f>G8178*结论【关键目标】!C$27*0.7735*0.001</f>
        <v>0</v>
      </c>
      <c r="L8178" s="5">
        <v>-8978.3855569999996</v>
      </c>
      <c r="M8178" s="5">
        <f>ABS(IF(L8178&lt;=0,L8178/耗电量关键数据!$B$6/1000,L8178/耗电量关键数据!$B$5/1000))</f>
        <v>3.5913542227999997</v>
      </c>
      <c r="N8178" s="5">
        <f>电气设备逐时使用率计算!H8154</f>
        <v>22.208055000000002</v>
      </c>
      <c r="O8178" s="5">
        <f>灯光逐时使用率计算!H8154</f>
        <v>11.844296</v>
      </c>
      <c r="P8178" s="19">
        <f t="shared" si="1145"/>
        <v>37.643705222800001</v>
      </c>
      <c r="Q8178" s="19">
        <f t="shared" si="1149"/>
        <v>0</v>
      </c>
      <c r="R8178" s="20">
        <f t="shared" si="1146"/>
        <v>0</v>
      </c>
      <c r="S8178" s="20">
        <f t="shared" si="1150"/>
        <v>0</v>
      </c>
      <c r="T8178" s="20">
        <f>IF((T8177+R8178)&lt;0,0,IF((T8177+R8178)&gt;结论【关键目标】!C$28,结论【关键目标】!C$28,T8177+R8178))</f>
        <v>2.4494399999999925</v>
      </c>
      <c r="U8178" s="19">
        <f>IF((T8177+R8178)&lt;结论【关键目标】!$C$28,0,(发电量计算【计算逻辑页】!R8178+发电量计算【计算逻辑页】!T8177-结论【关键目标】!$C$28))</f>
        <v>0</v>
      </c>
      <c r="V8178" s="5">
        <f t="shared" si="1147"/>
        <v>0</v>
      </c>
      <c r="W8178" s="5">
        <f t="shared" si="1148"/>
        <v>0</v>
      </c>
      <c r="X8178" s="5">
        <f t="shared" si="1151"/>
        <v>0</v>
      </c>
    </row>
    <row r="8179" spans="1:24" x14ac:dyDescent="0.15">
      <c r="A8179" s="7">
        <v>8178</v>
      </c>
      <c r="B8179" s="7">
        <v>12</v>
      </c>
      <c r="C8179" s="7">
        <v>7</v>
      </c>
      <c r="D8179" s="7">
        <v>18</v>
      </c>
      <c r="E8179" s="7">
        <v>341</v>
      </c>
      <c r="F8179" s="7">
        <v>-1.9</v>
      </c>
      <c r="G8179" s="7">
        <v>0</v>
      </c>
      <c r="H8179" s="7">
        <f t="shared" si="1143"/>
        <v>4</v>
      </c>
      <c r="I8179" s="16">
        <f t="shared" si="1144"/>
        <v>45267</v>
      </c>
      <c r="J8179" s="17">
        <v>0.70809999999999995</v>
      </c>
      <c r="K8179" s="18">
        <f>G8179*结论【关键目标】!C$27*0.7735*0.001</f>
        <v>0</v>
      </c>
      <c r="L8179" s="5">
        <v>-25648.783520000001</v>
      </c>
      <c r="M8179" s="5">
        <f>ABS(IF(L8179&lt;=0,L8179/耗电量关键数据!$B$6/1000,L8179/耗电量关键数据!$B$5/1000))</f>
        <v>10.259513408</v>
      </c>
      <c r="N8179" s="5">
        <f>电气设备逐时使用率计算!H8155</f>
        <v>7.0130699999999999</v>
      </c>
      <c r="O8179" s="5">
        <f>灯光逐时使用率计算!H8155</f>
        <v>3.7403040000000001</v>
      </c>
      <c r="P8179" s="19">
        <f t="shared" si="1145"/>
        <v>21.012887407999997</v>
      </c>
      <c r="Q8179" s="19">
        <f t="shared" si="1149"/>
        <v>0</v>
      </c>
      <c r="R8179" s="20">
        <f t="shared" si="1146"/>
        <v>0</v>
      </c>
      <c r="S8179" s="20">
        <f t="shared" si="1150"/>
        <v>0</v>
      </c>
      <c r="T8179" s="20">
        <f>IF((T8178+R8179)&lt;0,0,IF((T8178+R8179)&gt;结论【关键目标】!C$28,结论【关键目标】!C$28,T8178+R8179))</f>
        <v>2.4494399999999925</v>
      </c>
      <c r="U8179" s="19">
        <f>IF((T8178+R8179)&lt;结论【关键目标】!$C$28,0,(发电量计算【计算逻辑页】!R8179+发电量计算【计算逻辑页】!T8178-结论【关键目标】!$C$28))</f>
        <v>0</v>
      </c>
      <c r="V8179" s="5">
        <f t="shared" si="1147"/>
        <v>0</v>
      </c>
      <c r="W8179" s="5">
        <f t="shared" si="1148"/>
        <v>0</v>
      </c>
      <c r="X8179" s="5">
        <f t="shared" si="1151"/>
        <v>0</v>
      </c>
    </row>
    <row r="8180" spans="1:24" x14ac:dyDescent="0.15">
      <c r="A8180" s="7">
        <v>8179</v>
      </c>
      <c r="B8180" s="7">
        <v>12</v>
      </c>
      <c r="C8180" s="7">
        <v>7</v>
      </c>
      <c r="D8180" s="7">
        <v>19</v>
      </c>
      <c r="E8180" s="7">
        <v>341</v>
      </c>
      <c r="F8180" s="7">
        <v>-2</v>
      </c>
      <c r="G8180" s="7">
        <v>0</v>
      </c>
      <c r="H8180" s="7">
        <f t="shared" si="1143"/>
        <v>4</v>
      </c>
      <c r="I8180" s="16">
        <f t="shared" si="1144"/>
        <v>45267</v>
      </c>
      <c r="J8180" s="17">
        <v>1.2267999999999999</v>
      </c>
      <c r="K8180" s="18">
        <f>G8180*结论【关键目标】!C$27*0.7735*0.001</f>
        <v>0</v>
      </c>
      <c r="L8180" s="5">
        <v>-16262.739729999999</v>
      </c>
      <c r="M8180" s="5">
        <f>ABS(IF(L8180&lt;=0,L8180/耗电量关键数据!$B$6/1000,L8180/耗电量关键数据!$B$5/1000))</f>
        <v>6.505095891999999</v>
      </c>
      <c r="N8180" s="5">
        <f>电气设备逐时使用率计算!H8156</f>
        <v>7.0130699999999999</v>
      </c>
      <c r="O8180" s="5">
        <f>灯光逐时使用率计算!H8156</f>
        <v>3.7403040000000001</v>
      </c>
      <c r="P8180" s="19">
        <f t="shared" si="1145"/>
        <v>17.258469892000001</v>
      </c>
      <c r="Q8180" s="19">
        <f t="shared" si="1149"/>
        <v>17.258469892000001</v>
      </c>
      <c r="R8180" s="20">
        <f t="shared" si="1146"/>
        <v>-17.258469892000001</v>
      </c>
      <c r="S8180" s="20">
        <f t="shared" si="1150"/>
        <v>17.258469892000001</v>
      </c>
      <c r="T8180" s="20">
        <f>IF((T8179+R8180)&lt;0,0,IF((T8179+R8180)&gt;结论【关键目标】!C$28,结论【关键目标】!C$28,T8179+R8180))</f>
        <v>0</v>
      </c>
      <c r="U8180" s="19">
        <f>IF((T8179+R8180)&lt;结论【关键目标】!$C$28,0,(发电量计算【计算逻辑页】!R8180+发电量计算【计算逻辑页】!T8179-结论【关键目标】!$C$28))</f>
        <v>0</v>
      </c>
      <c r="V8180" s="5">
        <f t="shared" si="1147"/>
        <v>0</v>
      </c>
      <c r="W8180" s="5">
        <f t="shared" si="1148"/>
        <v>0</v>
      </c>
      <c r="X8180" s="5">
        <f t="shared" si="1151"/>
        <v>0</v>
      </c>
    </row>
    <row r="8181" spans="1:24" x14ac:dyDescent="0.15">
      <c r="A8181" s="7">
        <v>8180</v>
      </c>
      <c r="B8181" s="7">
        <v>12</v>
      </c>
      <c r="C8181" s="7">
        <v>7</v>
      </c>
      <c r="D8181" s="7">
        <v>20</v>
      </c>
      <c r="E8181" s="7">
        <v>341</v>
      </c>
      <c r="F8181" s="7">
        <v>-3</v>
      </c>
      <c r="G8181" s="7">
        <v>0</v>
      </c>
      <c r="H8181" s="7">
        <f t="shared" si="1143"/>
        <v>4</v>
      </c>
      <c r="I8181" s="16">
        <f t="shared" si="1144"/>
        <v>45267</v>
      </c>
      <c r="J8181" s="17">
        <v>1.2267999999999999</v>
      </c>
      <c r="K8181" s="18">
        <f>G8181*结论【关键目标】!C$27*0.7735*0.001</f>
        <v>0</v>
      </c>
      <c r="L8181" s="5">
        <v>-26202.263999999999</v>
      </c>
      <c r="M8181" s="5">
        <f>ABS(IF(L8181&lt;=0,L8181/耗电量关键数据!$B$6/1000,L8181/耗电量关键数据!$B$5/1000))</f>
        <v>10.4809056</v>
      </c>
      <c r="N8181" s="5">
        <f>电气设备逐时使用率计算!H8157</f>
        <v>1.1688450000000001</v>
      </c>
      <c r="O8181" s="5">
        <f>灯光逐时使用率计算!H8157</f>
        <v>0.37403039999999999</v>
      </c>
      <c r="P8181" s="19">
        <f t="shared" si="1145"/>
        <v>12.023781000000001</v>
      </c>
      <c r="Q8181" s="19">
        <f t="shared" si="1149"/>
        <v>12.023781000000001</v>
      </c>
      <c r="R8181" s="20">
        <f t="shared" si="1146"/>
        <v>-12.023781000000001</v>
      </c>
      <c r="S8181" s="20">
        <f t="shared" si="1150"/>
        <v>12.023781000000001</v>
      </c>
      <c r="T8181" s="20">
        <f>IF((T8180+R8181)&lt;0,0,IF((T8180+R8181)&gt;结论【关键目标】!C$28,结论【关键目标】!C$28,T8180+R8181))</f>
        <v>0</v>
      </c>
      <c r="U8181" s="19">
        <f>IF((T8180+R8181)&lt;结论【关键目标】!$C$28,0,(发电量计算【计算逻辑页】!R8181+发电量计算【计算逻辑页】!T8180-结论【关键目标】!$C$28))</f>
        <v>0</v>
      </c>
      <c r="V8181" s="5">
        <f t="shared" si="1147"/>
        <v>0</v>
      </c>
      <c r="W8181" s="5">
        <f t="shared" si="1148"/>
        <v>0</v>
      </c>
      <c r="X8181" s="5">
        <f t="shared" si="1151"/>
        <v>0</v>
      </c>
    </row>
    <row r="8182" spans="1:24" x14ac:dyDescent="0.15">
      <c r="A8182" s="7">
        <v>8181</v>
      </c>
      <c r="B8182" s="7">
        <v>12</v>
      </c>
      <c r="C8182" s="7">
        <v>7</v>
      </c>
      <c r="D8182" s="7">
        <v>21</v>
      </c>
      <c r="E8182" s="7">
        <v>341</v>
      </c>
      <c r="F8182" s="7">
        <v>-2.8</v>
      </c>
      <c r="G8182" s="7">
        <v>0</v>
      </c>
      <c r="H8182" s="7">
        <f t="shared" si="1143"/>
        <v>4</v>
      </c>
      <c r="I8182" s="16">
        <f t="shared" si="1144"/>
        <v>45267</v>
      </c>
      <c r="J8182" s="17">
        <v>1.2267999999999999</v>
      </c>
      <c r="K8182" s="18">
        <f>G8182*结论【关键目标】!C$27*0.7735*0.001</f>
        <v>0</v>
      </c>
      <c r="L8182" s="5">
        <v>-29573.34778</v>
      </c>
      <c r="M8182" s="5">
        <f>ABS(IF(L8182&lt;=0,L8182/耗电量关键数据!$B$6/1000,L8182/耗电量关键数据!$B$5/1000))</f>
        <v>11.829339112</v>
      </c>
      <c r="N8182" s="5">
        <f>电气设备逐时使用率计算!H8158</f>
        <v>1.1688450000000001</v>
      </c>
      <c r="O8182" s="5">
        <f>灯光逐时使用率计算!H8158</f>
        <v>0.37403039999999999</v>
      </c>
      <c r="P8182" s="19">
        <f t="shared" si="1145"/>
        <v>13.372214512000001</v>
      </c>
      <c r="Q8182" s="19">
        <f t="shared" si="1149"/>
        <v>13.372214512000001</v>
      </c>
      <c r="R8182" s="20">
        <f t="shared" si="1146"/>
        <v>-13.372214512000001</v>
      </c>
      <c r="S8182" s="20">
        <f t="shared" si="1150"/>
        <v>13.372214512000001</v>
      </c>
      <c r="T8182" s="20">
        <f>IF((T8181+R8182)&lt;0,0,IF((T8181+R8182)&gt;结论【关键目标】!C$28,结论【关键目标】!C$28,T8181+R8182))</f>
        <v>0</v>
      </c>
      <c r="U8182" s="19">
        <f>IF((T8181+R8182)&lt;结论【关键目标】!$C$28,0,(发电量计算【计算逻辑页】!R8182+发电量计算【计算逻辑页】!T8181-结论【关键目标】!$C$28))</f>
        <v>0</v>
      </c>
      <c r="V8182" s="5">
        <f t="shared" si="1147"/>
        <v>0</v>
      </c>
      <c r="W8182" s="5">
        <f t="shared" si="1148"/>
        <v>0</v>
      </c>
      <c r="X8182" s="5">
        <f t="shared" si="1151"/>
        <v>0</v>
      </c>
    </row>
    <row r="8183" spans="1:24" x14ac:dyDescent="0.15">
      <c r="A8183" s="7">
        <v>8182</v>
      </c>
      <c r="B8183" s="7">
        <v>12</v>
      </c>
      <c r="C8183" s="7">
        <v>7</v>
      </c>
      <c r="D8183" s="7">
        <v>22</v>
      </c>
      <c r="E8183" s="7">
        <v>341</v>
      </c>
      <c r="F8183" s="7">
        <v>-3</v>
      </c>
      <c r="G8183" s="7">
        <v>0</v>
      </c>
      <c r="H8183" s="7">
        <f t="shared" si="1143"/>
        <v>4</v>
      </c>
      <c r="I8183" s="16">
        <f t="shared" si="1144"/>
        <v>45267</v>
      </c>
      <c r="J8183" s="17">
        <v>0.70809999999999995</v>
      </c>
      <c r="K8183" s="18">
        <f>G8183*结论【关键目标】!C$27*0.7735*0.001</f>
        <v>0</v>
      </c>
      <c r="L8183" s="5">
        <v>-30962.771959999998</v>
      </c>
      <c r="M8183" s="5">
        <f>ABS(IF(L8183&lt;=0,L8183/耗电量关键数据!$B$6/1000,L8183/耗电量关键数据!$B$5/1000))</f>
        <v>12.385108784</v>
      </c>
      <c r="N8183" s="5">
        <f>电气设备逐时使用率计算!H8159</f>
        <v>1.1688450000000001</v>
      </c>
      <c r="O8183" s="5">
        <f>灯光逐时使用率计算!H8159</f>
        <v>0.37403039999999999</v>
      </c>
      <c r="P8183" s="19">
        <f t="shared" si="1145"/>
        <v>13.927984184000001</v>
      </c>
      <c r="Q8183" s="19">
        <f t="shared" si="1149"/>
        <v>0</v>
      </c>
      <c r="R8183" s="20">
        <f t="shared" si="1146"/>
        <v>0</v>
      </c>
      <c r="S8183" s="20">
        <f t="shared" si="1150"/>
        <v>0</v>
      </c>
      <c r="T8183" s="20">
        <f>IF((T8182+R8183)&lt;0,0,IF((T8182+R8183)&gt;结论【关键目标】!C$28,结论【关键目标】!C$28,T8182+R8183))</f>
        <v>0</v>
      </c>
      <c r="U8183" s="19">
        <f>IF((T8182+R8183)&lt;结论【关键目标】!$C$28,0,(发电量计算【计算逻辑页】!R8183+发电量计算【计算逻辑页】!T8182-结论【关键目标】!$C$28))</f>
        <v>0</v>
      </c>
      <c r="V8183" s="5">
        <f t="shared" si="1147"/>
        <v>0</v>
      </c>
      <c r="W8183" s="5">
        <f t="shared" si="1148"/>
        <v>0</v>
      </c>
      <c r="X8183" s="5">
        <f t="shared" si="1151"/>
        <v>0</v>
      </c>
    </row>
    <row r="8184" spans="1:24" x14ac:dyDescent="0.15">
      <c r="A8184" s="7">
        <v>8183</v>
      </c>
      <c r="B8184" s="7">
        <v>12</v>
      </c>
      <c r="C8184" s="7">
        <v>7</v>
      </c>
      <c r="D8184" s="7">
        <v>23</v>
      </c>
      <c r="E8184" s="7">
        <v>341</v>
      </c>
      <c r="F8184" s="7">
        <v>-3</v>
      </c>
      <c r="G8184" s="7">
        <v>0</v>
      </c>
      <c r="H8184" s="7">
        <f t="shared" si="1143"/>
        <v>4</v>
      </c>
      <c r="I8184" s="16">
        <f t="shared" si="1144"/>
        <v>45267</v>
      </c>
      <c r="J8184" s="17">
        <v>0.70809999999999995</v>
      </c>
      <c r="K8184" s="18">
        <f>G8184*结论【关键目标】!C$27*0.7735*0.001</f>
        <v>0</v>
      </c>
      <c r="L8184" s="5">
        <v>-32149.650099999999</v>
      </c>
      <c r="M8184" s="5">
        <f>ABS(IF(L8184&lt;=0,L8184/耗电量关键数据!$B$6/1000,L8184/耗电量关键数据!$B$5/1000))</f>
        <v>12.859860039999999</v>
      </c>
      <c r="N8184" s="5">
        <f>电气设备逐时使用率计算!H8160</f>
        <v>1.1688450000000001</v>
      </c>
      <c r="O8184" s="5">
        <f>灯光逐时使用率计算!H8160</f>
        <v>0.37403039999999999</v>
      </c>
      <c r="P8184" s="19">
        <f t="shared" si="1145"/>
        <v>14.402735439999999</v>
      </c>
      <c r="Q8184" s="19">
        <f t="shared" si="1149"/>
        <v>0</v>
      </c>
      <c r="R8184" s="20">
        <f t="shared" si="1146"/>
        <v>0</v>
      </c>
      <c r="S8184" s="20">
        <f t="shared" si="1150"/>
        <v>0</v>
      </c>
      <c r="T8184" s="20">
        <f>IF((T8183+R8184)&lt;0,0,IF((T8183+R8184)&gt;结论【关键目标】!C$28,结论【关键目标】!C$28,T8183+R8184))</f>
        <v>0</v>
      </c>
      <c r="U8184" s="19">
        <f>IF((T8183+R8184)&lt;结论【关键目标】!$C$28,0,(发电量计算【计算逻辑页】!R8184+发电量计算【计算逻辑页】!T8183-结论【关键目标】!$C$28))</f>
        <v>0</v>
      </c>
      <c r="V8184" s="5">
        <f t="shared" si="1147"/>
        <v>0</v>
      </c>
      <c r="W8184" s="5">
        <f t="shared" si="1148"/>
        <v>0</v>
      </c>
      <c r="X8184" s="5">
        <f t="shared" si="1151"/>
        <v>0</v>
      </c>
    </row>
    <row r="8185" spans="1:24" x14ac:dyDescent="0.15">
      <c r="A8185" s="7">
        <v>8184</v>
      </c>
      <c r="B8185" s="7">
        <v>12</v>
      </c>
      <c r="C8185" s="7">
        <v>7</v>
      </c>
      <c r="D8185" s="7">
        <v>24</v>
      </c>
      <c r="E8185" s="7">
        <v>341</v>
      </c>
      <c r="F8185" s="7">
        <v>-3.3</v>
      </c>
      <c r="G8185" s="7">
        <v>0</v>
      </c>
      <c r="H8185" s="7">
        <f t="shared" si="1143"/>
        <v>4</v>
      </c>
      <c r="I8185" s="16">
        <f t="shared" si="1144"/>
        <v>45267</v>
      </c>
      <c r="J8185" s="17">
        <v>0.2407</v>
      </c>
      <c r="K8185" s="18">
        <f>G8185*结论【关键目标】!C$27*0.7735*0.001</f>
        <v>0</v>
      </c>
      <c r="L8185" s="5">
        <v>-33650.541230000003</v>
      </c>
      <c r="M8185" s="5">
        <f>ABS(IF(L8185&lt;=0,L8185/耗电量关键数据!$B$6/1000,L8185/耗电量关键数据!$B$5/1000))</f>
        <v>13.460216492000001</v>
      </c>
      <c r="N8185" s="5">
        <f>电气设备逐时使用率计算!H8161</f>
        <v>1.1688450000000001</v>
      </c>
      <c r="O8185" s="5">
        <f>灯光逐时使用率计算!H8161</f>
        <v>0.37403039999999999</v>
      </c>
      <c r="P8185" s="19">
        <f t="shared" si="1145"/>
        <v>15.003091892000002</v>
      </c>
      <c r="Q8185" s="19">
        <f t="shared" si="1149"/>
        <v>0</v>
      </c>
      <c r="R8185" s="20">
        <f t="shared" si="1146"/>
        <v>0</v>
      </c>
      <c r="S8185" s="20">
        <f t="shared" si="1150"/>
        <v>0</v>
      </c>
      <c r="T8185" s="20">
        <f>IF((T8184+R8185)&lt;0,0,IF((T8184+R8185)&gt;结论【关键目标】!C$28,结论【关键目标】!C$28,T8184+R8185))</f>
        <v>0</v>
      </c>
      <c r="U8185" s="19">
        <f>IF((T8184+R8185)&lt;结论【关键目标】!$C$28,0,(发电量计算【计算逻辑页】!R8185+发电量计算【计算逻辑页】!T8184-结论【关键目标】!$C$28))</f>
        <v>0</v>
      </c>
      <c r="V8185" s="5">
        <f t="shared" si="1147"/>
        <v>0</v>
      </c>
      <c r="W8185" s="5">
        <f t="shared" si="1148"/>
        <v>0</v>
      </c>
      <c r="X8185" s="5">
        <f t="shared" si="1151"/>
        <v>0</v>
      </c>
    </row>
    <row r="8186" spans="1:24" x14ac:dyDescent="0.15">
      <c r="A8186" s="7">
        <v>8185</v>
      </c>
      <c r="B8186" s="7">
        <v>12</v>
      </c>
      <c r="C8186" s="7">
        <v>8</v>
      </c>
      <c r="D8186" s="7">
        <v>1</v>
      </c>
      <c r="E8186" s="7">
        <v>342</v>
      </c>
      <c r="F8186" s="7">
        <v>-4</v>
      </c>
      <c r="G8186" s="7">
        <v>0</v>
      </c>
      <c r="H8186" s="7">
        <f t="shared" si="1143"/>
        <v>5</v>
      </c>
      <c r="I8186" s="16">
        <f t="shared" si="1144"/>
        <v>45268</v>
      </c>
      <c r="J8186" s="17">
        <v>0.2407</v>
      </c>
      <c r="K8186" s="18">
        <f>G8186*结论【关键目标】!C$27*0.7735*0.001</f>
        <v>0</v>
      </c>
      <c r="L8186" s="5">
        <v>-34924.419379999999</v>
      </c>
      <c r="M8186" s="5">
        <f>ABS(IF(L8186&lt;=0,L8186/耗电量关键数据!$B$6/1000,L8186/耗电量关键数据!$B$5/1000))</f>
        <v>13.969767751999999</v>
      </c>
      <c r="N8186" s="5">
        <f>电气设备逐时使用率计算!H8162</f>
        <v>1.1688450000000001</v>
      </c>
      <c r="O8186" s="5">
        <f>灯光逐时使用率计算!H8162</f>
        <v>0.37403039999999999</v>
      </c>
      <c r="P8186" s="19">
        <f t="shared" si="1145"/>
        <v>15.512643152000001</v>
      </c>
      <c r="Q8186" s="19">
        <f t="shared" si="1149"/>
        <v>0</v>
      </c>
      <c r="R8186" s="20">
        <f t="shared" si="1146"/>
        <v>0</v>
      </c>
      <c r="S8186" s="20">
        <f t="shared" si="1150"/>
        <v>0</v>
      </c>
      <c r="T8186" s="20">
        <f>IF((T8185+R8186)&lt;0,0,IF((T8185+R8186)&gt;结论【关键目标】!C$28,结论【关键目标】!C$28,T8185+R8186))</f>
        <v>0</v>
      </c>
      <c r="U8186" s="19">
        <f>IF((T8185+R8186)&lt;结论【关键目标】!$C$28,0,(发电量计算【计算逻辑页】!R8186+发电量计算【计算逻辑页】!T8185-结论【关键目标】!$C$28))</f>
        <v>0</v>
      </c>
      <c r="V8186" s="5">
        <f t="shared" si="1147"/>
        <v>0</v>
      </c>
      <c r="W8186" s="5">
        <f t="shared" si="1148"/>
        <v>0</v>
      </c>
      <c r="X8186" s="5">
        <f t="shared" si="1151"/>
        <v>0</v>
      </c>
    </row>
    <row r="8187" spans="1:24" x14ac:dyDescent="0.15">
      <c r="A8187" s="7">
        <v>8186</v>
      </c>
      <c r="B8187" s="7">
        <v>12</v>
      </c>
      <c r="C8187" s="7">
        <v>8</v>
      </c>
      <c r="D8187" s="7">
        <v>2</v>
      </c>
      <c r="E8187" s="7">
        <v>342</v>
      </c>
      <c r="F8187" s="7">
        <v>-5</v>
      </c>
      <c r="G8187" s="7">
        <v>0</v>
      </c>
      <c r="H8187" s="7">
        <f t="shared" si="1143"/>
        <v>5</v>
      </c>
      <c r="I8187" s="16">
        <f t="shared" si="1144"/>
        <v>45268</v>
      </c>
      <c r="J8187" s="17">
        <v>0.2407</v>
      </c>
      <c r="K8187" s="18">
        <f>G8187*结论【关键目标】!C$27*0.7735*0.001</f>
        <v>0</v>
      </c>
      <c r="L8187" s="5">
        <v>-36228.310510000003</v>
      </c>
      <c r="M8187" s="5">
        <f>ABS(IF(L8187&lt;=0,L8187/耗电量关键数据!$B$6/1000,L8187/耗电量关键数据!$B$5/1000))</f>
        <v>14.491324204</v>
      </c>
      <c r="N8187" s="5">
        <f>电气设备逐时使用率计算!H8163</f>
        <v>1.1688450000000001</v>
      </c>
      <c r="O8187" s="5">
        <f>灯光逐时使用率计算!H8163</f>
        <v>0.37403039999999999</v>
      </c>
      <c r="P8187" s="19">
        <f t="shared" si="1145"/>
        <v>16.034199603999998</v>
      </c>
      <c r="Q8187" s="19">
        <f t="shared" si="1149"/>
        <v>0</v>
      </c>
      <c r="R8187" s="20">
        <f t="shared" si="1146"/>
        <v>0</v>
      </c>
      <c r="S8187" s="20">
        <f t="shared" si="1150"/>
        <v>0</v>
      </c>
      <c r="T8187" s="20">
        <f>IF((T8186+R8187)&lt;0,0,IF((T8186+R8187)&gt;结论【关键目标】!C$28,结论【关键目标】!C$28,T8186+R8187))</f>
        <v>0</v>
      </c>
      <c r="U8187" s="19">
        <f>IF((T8186+R8187)&lt;结论【关键目标】!$C$28,0,(发电量计算【计算逻辑页】!R8187+发电量计算【计算逻辑页】!T8186-结论【关键目标】!$C$28))</f>
        <v>0</v>
      </c>
      <c r="V8187" s="5">
        <f t="shared" si="1147"/>
        <v>0</v>
      </c>
      <c r="W8187" s="5">
        <f t="shared" si="1148"/>
        <v>0</v>
      </c>
      <c r="X8187" s="5">
        <f t="shared" si="1151"/>
        <v>0</v>
      </c>
    </row>
    <row r="8188" spans="1:24" x14ac:dyDescent="0.15">
      <c r="A8188" s="7">
        <v>8187</v>
      </c>
      <c r="B8188" s="7">
        <v>12</v>
      </c>
      <c r="C8188" s="7">
        <v>8</v>
      </c>
      <c r="D8188" s="7">
        <v>3</v>
      </c>
      <c r="E8188" s="7">
        <v>342</v>
      </c>
      <c r="F8188" s="7">
        <v>-5.5</v>
      </c>
      <c r="G8188" s="7">
        <v>0</v>
      </c>
      <c r="H8188" s="7">
        <f t="shared" si="1143"/>
        <v>5</v>
      </c>
      <c r="I8188" s="16">
        <f t="shared" si="1144"/>
        <v>45268</v>
      </c>
      <c r="J8188" s="17">
        <v>0.2407</v>
      </c>
      <c r="K8188" s="18">
        <f>G8188*结论【关键目标】!C$27*0.7735*0.001</f>
        <v>0</v>
      </c>
      <c r="L8188" s="5">
        <v>-38097.999369999998</v>
      </c>
      <c r="M8188" s="5">
        <f>ABS(IF(L8188&lt;=0,L8188/耗电量关键数据!$B$6/1000,L8188/耗电量关键数据!$B$5/1000))</f>
        <v>15.239199747999999</v>
      </c>
      <c r="N8188" s="5">
        <f>电气设备逐时使用率计算!H8164</f>
        <v>1.1688450000000001</v>
      </c>
      <c r="O8188" s="5">
        <f>灯光逐时使用率计算!H8164</f>
        <v>0.37403039999999999</v>
      </c>
      <c r="P8188" s="19">
        <f t="shared" si="1145"/>
        <v>16.782075147999997</v>
      </c>
      <c r="Q8188" s="19">
        <f t="shared" si="1149"/>
        <v>0</v>
      </c>
      <c r="R8188" s="20">
        <f t="shared" si="1146"/>
        <v>0</v>
      </c>
      <c r="S8188" s="20">
        <f t="shared" si="1150"/>
        <v>0</v>
      </c>
      <c r="T8188" s="20">
        <f>IF((T8187+R8188)&lt;0,0,IF((T8187+R8188)&gt;结论【关键目标】!C$28,结论【关键目标】!C$28,T8187+R8188))</f>
        <v>0</v>
      </c>
      <c r="U8188" s="19">
        <f>IF((T8187+R8188)&lt;结论【关键目标】!$C$28,0,(发电量计算【计算逻辑页】!R8188+发电量计算【计算逻辑页】!T8187-结论【关键目标】!$C$28))</f>
        <v>0</v>
      </c>
      <c r="V8188" s="5">
        <f t="shared" si="1147"/>
        <v>0</v>
      </c>
      <c r="W8188" s="5">
        <f t="shared" si="1148"/>
        <v>0</v>
      </c>
      <c r="X8188" s="5">
        <f t="shared" si="1151"/>
        <v>0</v>
      </c>
    </row>
    <row r="8189" spans="1:24" x14ac:dyDescent="0.15">
      <c r="A8189" s="7">
        <v>8188</v>
      </c>
      <c r="B8189" s="7">
        <v>12</v>
      </c>
      <c r="C8189" s="7">
        <v>8</v>
      </c>
      <c r="D8189" s="7">
        <v>4</v>
      </c>
      <c r="E8189" s="7">
        <v>342</v>
      </c>
      <c r="F8189" s="7">
        <v>-6</v>
      </c>
      <c r="G8189" s="7">
        <v>0</v>
      </c>
      <c r="H8189" s="7">
        <f t="shared" si="1143"/>
        <v>5</v>
      </c>
      <c r="I8189" s="16">
        <f t="shared" si="1144"/>
        <v>45268</v>
      </c>
      <c r="J8189" s="17">
        <v>0.2407</v>
      </c>
      <c r="K8189" s="18">
        <f>G8189*结论【关键目标】!C$27*0.7735*0.001</f>
        <v>0</v>
      </c>
      <c r="L8189" s="5">
        <v>-39500.568039999998</v>
      </c>
      <c r="M8189" s="5">
        <f>ABS(IF(L8189&lt;=0,L8189/耗电量关键数据!$B$6/1000,L8189/耗电量关键数据!$B$5/1000))</f>
        <v>15.800227216</v>
      </c>
      <c r="N8189" s="5">
        <f>电气设备逐时使用率计算!H8165</f>
        <v>1.1688450000000001</v>
      </c>
      <c r="O8189" s="5">
        <f>灯光逐时使用率计算!H8165</f>
        <v>0.37403039999999999</v>
      </c>
      <c r="P8189" s="19">
        <f t="shared" si="1145"/>
        <v>17.343102615999999</v>
      </c>
      <c r="Q8189" s="19">
        <f t="shared" si="1149"/>
        <v>0</v>
      </c>
      <c r="R8189" s="20">
        <f t="shared" si="1146"/>
        <v>0</v>
      </c>
      <c r="S8189" s="20">
        <f t="shared" si="1150"/>
        <v>0</v>
      </c>
      <c r="T8189" s="20">
        <f>IF((T8188+R8189)&lt;0,0,IF((T8188+R8189)&gt;结论【关键目标】!C$28,结论【关键目标】!C$28,T8188+R8189))</f>
        <v>0</v>
      </c>
      <c r="U8189" s="19">
        <f>IF((T8188+R8189)&lt;结论【关键目标】!$C$28,0,(发电量计算【计算逻辑页】!R8189+发电量计算【计算逻辑页】!T8188-结论【关键目标】!$C$28))</f>
        <v>0</v>
      </c>
      <c r="V8189" s="5">
        <f t="shared" si="1147"/>
        <v>0</v>
      </c>
      <c r="W8189" s="5">
        <f t="shared" si="1148"/>
        <v>0</v>
      </c>
      <c r="X8189" s="5">
        <f t="shared" si="1151"/>
        <v>0</v>
      </c>
    </row>
    <row r="8190" spans="1:24" x14ac:dyDescent="0.15">
      <c r="A8190" s="7">
        <v>8189</v>
      </c>
      <c r="B8190" s="7">
        <v>12</v>
      </c>
      <c r="C8190" s="7">
        <v>8</v>
      </c>
      <c r="D8190" s="7">
        <v>5</v>
      </c>
      <c r="E8190" s="7">
        <v>342</v>
      </c>
      <c r="F8190" s="7">
        <v>-7</v>
      </c>
      <c r="G8190" s="7">
        <v>0</v>
      </c>
      <c r="H8190" s="7">
        <f t="shared" si="1143"/>
        <v>5</v>
      </c>
      <c r="I8190" s="16">
        <f t="shared" si="1144"/>
        <v>45268</v>
      </c>
      <c r="J8190" s="17">
        <v>0.2407</v>
      </c>
      <c r="K8190" s="18">
        <f>G8190*结论【关键目标】!C$27*0.7735*0.001</f>
        <v>0</v>
      </c>
      <c r="L8190" s="5">
        <v>-41283.413439999997</v>
      </c>
      <c r="M8190" s="5">
        <f>ABS(IF(L8190&lt;=0,L8190/耗电量关键数据!$B$6/1000,L8190/耗电量关键数据!$B$5/1000))</f>
        <v>16.513365375999999</v>
      </c>
      <c r="N8190" s="5">
        <f>电气设备逐时使用率计算!H8166</f>
        <v>1.1688450000000001</v>
      </c>
      <c r="O8190" s="5">
        <f>灯光逐时使用率计算!H8166</f>
        <v>0.37403039999999999</v>
      </c>
      <c r="P8190" s="19">
        <f t="shared" si="1145"/>
        <v>18.056240775999999</v>
      </c>
      <c r="Q8190" s="19">
        <f t="shared" si="1149"/>
        <v>0</v>
      </c>
      <c r="R8190" s="20">
        <f t="shared" si="1146"/>
        <v>0</v>
      </c>
      <c r="S8190" s="20">
        <f t="shared" si="1150"/>
        <v>0</v>
      </c>
      <c r="T8190" s="20">
        <f>IF((T8189+R8190)&lt;0,0,IF((T8189+R8190)&gt;结论【关键目标】!C$28,结论【关键目标】!C$28,T8189+R8190))</f>
        <v>0</v>
      </c>
      <c r="U8190" s="19">
        <f>IF((T8189+R8190)&lt;结论【关键目标】!$C$28,0,(发电量计算【计算逻辑页】!R8190+发电量计算【计算逻辑页】!T8189-结论【关键目标】!$C$28))</f>
        <v>0</v>
      </c>
      <c r="V8190" s="5">
        <f t="shared" si="1147"/>
        <v>0</v>
      </c>
      <c r="W8190" s="5">
        <f t="shared" si="1148"/>
        <v>0</v>
      </c>
      <c r="X8190" s="5">
        <f t="shared" si="1151"/>
        <v>0</v>
      </c>
    </row>
    <row r="8191" spans="1:24" x14ac:dyDescent="0.15">
      <c r="A8191" s="7">
        <v>8190</v>
      </c>
      <c r="B8191" s="7">
        <v>12</v>
      </c>
      <c r="C8191" s="7">
        <v>8</v>
      </c>
      <c r="D8191" s="7">
        <v>6</v>
      </c>
      <c r="E8191" s="7">
        <v>342</v>
      </c>
      <c r="F8191" s="7">
        <v>-6.4</v>
      </c>
      <c r="G8191" s="7">
        <v>0</v>
      </c>
      <c r="H8191" s="7">
        <f t="shared" si="1143"/>
        <v>5</v>
      </c>
      <c r="I8191" s="16">
        <f t="shared" si="1144"/>
        <v>45268</v>
      </c>
      <c r="J8191" s="17">
        <v>0.2407</v>
      </c>
      <c r="K8191" s="18">
        <f>G8191*结论【关键目标】!C$27*0.7735*0.001</f>
        <v>0</v>
      </c>
      <c r="L8191" s="5">
        <v>-42484.86997</v>
      </c>
      <c r="M8191" s="5">
        <f>ABS(IF(L8191&lt;=0,L8191/耗电量关键数据!$B$6/1000,L8191/耗电量关键数据!$B$5/1000))</f>
        <v>16.993947987999999</v>
      </c>
      <c r="N8191" s="5">
        <f>电气设备逐时使用率计算!H8167</f>
        <v>1.1688450000000001</v>
      </c>
      <c r="O8191" s="5">
        <f>灯光逐时使用率计算!H8167</f>
        <v>0.37403039999999999</v>
      </c>
      <c r="P8191" s="19">
        <f t="shared" si="1145"/>
        <v>18.536823387999998</v>
      </c>
      <c r="Q8191" s="19">
        <f t="shared" si="1149"/>
        <v>0</v>
      </c>
      <c r="R8191" s="20">
        <f t="shared" si="1146"/>
        <v>0</v>
      </c>
      <c r="S8191" s="20">
        <f t="shared" si="1150"/>
        <v>0</v>
      </c>
      <c r="T8191" s="20">
        <f>IF((T8190+R8191)&lt;0,0,IF((T8190+R8191)&gt;结论【关键目标】!C$28,结论【关键目标】!C$28,T8190+R8191))</f>
        <v>0</v>
      </c>
      <c r="U8191" s="19">
        <f>IF((T8190+R8191)&lt;结论【关键目标】!$C$28,0,(发电量计算【计算逻辑页】!R8191+发电量计算【计算逻辑页】!T8190-结论【关键目标】!$C$28))</f>
        <v>0</v>
      </c>
      <c r="V8191" s="5">
        <f t="shared" si="1147"/>
        <v>0</v>
      </c>
      <c r="W8191" s="5">
        <f t="shared" si="1148"/>
        <v>0</v>
      </c>
      <c r="X8191" s="5">
        <f t="shared" si="1151"/>
        <v>0</v>
      </c>
    </row>
    <row r="8192" spans="1:24" x14ac:dyDescent="0.15">
      <c r="A8192" s="7">
        <v>8191</v>
      </c>
      <c r="B8192" s="7">
        <v>12</v>
      </c>
      <c r="C8192" s="7">
        <v>8</v>
      </c>
      <c r="D8192" s="7">
        <v>7</v>
      </c>
      <c r="E8192" s="7">
        <v>342</v>
      </c>
      <c r="F8192" s="7">
        <v>-8</v>
      </c>
      <c r="G8192" s="7">
        <v>0</v>
      </c>
      <c r="H8192" s="7">
        <f t="shared" si="1143"/>
        <v>5</v>
      </c>
      <c r="I8192" s="16">
        <f t="shared" si="1144"/>
        <v>45268</v>
      </c>
      <c r="J8192" s="17">
        <v>0.2407</v>
      </c>
      <c r="K8192" s="18">
        <f>G8192*结论【关键目标】!C$27*0.7735*0.001</f>
        <v>0</v>
      </c>
      <c r="L8192" s="5">
        <v>-38075.114670000003</v>
      </c>
      <c r="M8192" s="5">
        <f>ABS(IF(L8192&lt;=0,L8192/耗电量关键数据!$B$6/1000,L8192/耗电量关键数据!$B$5/1000))</f>
        <v>15.230045868000001</v>
      </c>
      <c r="N8192" s="5">
        <f>电气设备逐时使用率计算!H8168</f>
        <v>2.3376900000000003</v>
      </c>
      <c r="O8192" s="5">
        <f>灯光逐时使用率计算!H8168</f>
        <v>1.2467680000000001</v>
      </c>
      <c r="P8192" s="19">
        <f t="shared" si="1145"/>
        <v>18.814503867999999</v>
      </c>
      <c r="Q8192" s="19">
        <f t="shared" si="1149"/>
        <v>0</v>
      </c>
      <c r="R8192" s="20">
        <f t="shared" si="1146"/>
        <v>0</v>
      </c>
      <c r="S8192" s="20">
        <f t="shared" si="1150"/>
        <v>0</v>
      </c>
      <c r="T8192" s="20">
        <f>IF((T8191+R8192)&lt;0,0,IF((T8191+R8192)&gt;结论【关键目标】!C$28,结论【关键目标】!C$28,T8191+R8192))</f>
        <v>0</v>
      </c>
      <c r="U8192" s="19">
        <f>IF((T8191+R8192)&lt;结论【关键目标】!$C$28,0,(发电量计算【计算逻辑页】!R8192+发电量计算【计算逻辑页】!T8191-结论【关键目标】!$C$28))</f>
        <v>0</v>
      </c>
      <c r="V8192" s="5">
        <f t="shared" si="1147"/>
        <v>0</v>
      </c>
      <c r="W8192" s="5">
        <f t="shared" si="1148"/>
        <v>0</v>
      </c>
      <c r="X8192" s="5">
        <f t="shared" si="1151"/>
        <v>0</v>
      </c>
    </row>
    <row r="8193" spans="1:24" x14ac:dyDescent="0.15">
      <c r="A8193" s="7">
        <v>8192</v>
      </c>
      <c r="B8193" s="7">
        <v>12</v>
      </c>
      <c r="C8193" s="7">
        <v>8</v>
      </c>
      <c r="D8193" s="7">
        <v>8</v>
      </c>
      <c r="E8193" s="7">
        <v>342</v>
      </c>
      <c r="F8193" s="7">
        <v>-8</v>
      </c>
      <c r="G8193" s="7">
        <v>77.599999999999994</v>
      </c>
      <c r="H8193" s="7">
        <f t="shared" si="1143"/>
        <v>5</v>
      </c>
      <c r="I8193" s="16">
        <f t="shared" si="1144"/>
        <v>45268</v>
      </c>
      <c r="J8193" s="17">
        <v>0.70809999999999995</v>
      </c>
      <c r="K8193" s="18">
        <f>G8193*结论【关键目标】!C$27*0.7735*0.001</f>
        <v>7.2028319999999999</v>
      </c>
      <c r="L8193" s="5">
        <v>-37166.359349999999</v>
      </c>
      <c r="M8193" s="5">
        <f>ABS(IF(L8193&lt;=0,L8193/耗电量关键数据!$B$6/1000,L8193/耗电量关键数据!$B$5/1000))</f>
        <v>14.866543739999999</v>
      </c>
      <c r="N8193" s="5">
        <f>电气设备逐时使用率计算!H8169</f>
        <v>11.688450000000001</v>
      </c>
      <c r="O8193" s="5">
        <f>灯光逐时使用率计算!H8169</f>
        <v>6.2338399999999998</v>
      </c>
      <c r="P8193" s="19">
        <f t="shared" si="1145"/>
        <v>32.788833740000001</v>
      </c>
      <c r="Q8193" s="19">
        <f t="shared" si="1149"/>
        <v>0</v>
      </c>
      <c r="R8193" s="20">
        <f t="shared" si="1146"/>
        <v>7.2028319999999999</v>
      </c>
      <c r="S8193" s="20">
        <f t="shared" si="1150"/>
        <v>0</v>
      </c>
      <c r="T8193" s="20">
        <f>IF((T8192+R8193)&lt;0,0,IF((T8192+R8193)&gt;结论【关键目标】!C$28,结论【关键目标】!C$28,T8192+R8193))</f>
        <v>7.2028319999999999</v>
      </c>
      <c r="U8193" s="19">
        <f>IF((T8192+R8193)&lt;结论【关键目标】!$C$28,0,(发电量计算【计算逻辑页】!R8193+发电量计算【计算逻辑页】!T8192-结论【关键目标】!$C$28))</f>
        <v>0</v>
      </c>
      <c r="V8193" s="5">
        <f t="shared" si="1147"/>
        <v>0</v>
      </c>
      <c r="W8193" s="5">
        <f t="shared" si="1148"/>
        <v>5.1003253391999994</v>
      </c>
      <c r="X8193" s="5">
        <f t="shared" si="1151"/>
        <v>0</v>
      </c>
    </row>
    <row r="8194" spans="1:24" x14ac:dyDescent="0.15">
      <c r="A8194" s="7">
        <v>8193</v>
      </c>
      <c r="B8194" s="7">
        <v>12</v>
      </c>
      <c r="C8194" s="7">
        <v>8</v>
      </c>
      <c r="D8194" s="7">
        <v>9</v>
      </c>
      <c r="E8194" s="7">
        <v>342</v>
      </c>
      <c r="F8194" s="7">
        <v>-7.4</v>
      </c>
      <c r="G8194" s="7">
        <v>119.6</v>
      </c>
      <c r="H8194" s="7">
        <f t="shared" ref="H8194:H8257" si="1152">WEEKDAY(I:I,2)</f>
        <v>5</v>
      </c>
      <c r="I8194" s="16">
        <f t="shared" ref="I8194:I8257" si="1153">DATE(2023,B8194,C8194)</f>
        <v>45268</v>
      </c>
      <c r="J8194" s="17">
        <v>0.70809999999999995</v>
      </c>
      <c r="K8194" s="18">
        <f>G8194*结论【关键目标】!C$27*0.7735*0.001</f>
        <v>11.101272</v>
      </c>
      <c r="L8194" s="5">
        <v>-16349.37934</v>
      </c>
      <c r="M8194" s="5">
        <f>ABS(IF(L8194&lt;=0,L8194/耗电量关键数据!$B$6/1000,L8194/耗电量关键数据!$B$5/1000))</f>
        <v>6.5397517360000004</v>
      </c>
      <c r="N8194" s="5">
        <f>电气设备逐时使用率计算!H8170</f>
        <v>22.208055000000002</v>
      </c>
      <c r="O8194" s="5">
        <f>灯光逐时使用率计算!H8170</f>
        <v>11.844296</v>
      </c>
      <c r="P8194" s="19">
        <f t="shared" ref="P8194:P8257" si="1154">M8194+N8194+O8194</f>
        <v>40.592102736000001</v>
      </c>
      <c r="Q8194" s="19">
        <f t="shared" si="1149"/>
        <v>0</v>
      </c>
      <c r="R8194" s="20">
        <f t="shared" ref="R8194:R8257" si="1155">K8194-Q8194</f>
        <v>11.101272</v>
      </c>
      <c r="S8194" s="20">
        <f t="shared" si="1150"/>
        <v>0</v>
      </c>
      <c r="T8194" s="20">
        <f>IF((T8193+R8194)&lt;0,0,IF((T8193+R8194)&gt;结论【关键目标】!C$28,结论【关键目标】!C$28,T8193+R8194))</f>
        <v>18.304103999999999</v>
      </c>
      <c r="U8194" s="19">
        <f>IF((T8193+R8194)&lt;结论【关键目标】!$C$28,0,(发电量计算【计算逻辑页】!R8194+发电量计算【计算逻辑页】!T8193-结论【关键目标】!$C$28))</f>
        <v>0</v>
      </c>
      <c r="V8194" s="5">
        <f t="shared" ref="V8194:V8257" si="1156">IF(J8194&gt;0.35,U8194*0.35,0)</f>
        <v>0</v>
      </c>
      <c r="W8194" s="5">
        <f t="shared" ref="W8194:W8257" si="1157">IF(P8194&gt;K8194,K8194*J8194,P8194*J8194)</f>
        <v>7.8608107031999994</v>
      </c>
      <c r="X8194" s="5">
        <f t="shared" si="1151"/>
        <v>0</v>
      </c>
    </row>
    <row r="8195" spans="1:24" x14ac:dyDescent="0.15">
      <c r="A8195" s="7">
        <v>8194</v>
      </c>
      <c r="B8195" s="7">
        <v>12</v>
      </c>
      <c r="C8195" s="7">
        <v>8</v>
      </c>
      <c r="D8195" s="7">
        <v>10</v>
      </c>
      <c r="E8195" s="7">
        <v>342</v>
      </c>
      <c r="F8195" s="7">
        <v>-7</v>
      </c>
      <c r="G8195" s="7">
        <v>317.7</v>
      </c>
      <c r="H8195" s="7">
        <f t="shared" si="1152"/>
        <v>5</v>
      </c>
      <c r="I8195" s="16">
        <f t="shared" si="1153"/>
        <v>45268</v>
      </c>
      <c r="J8195" s="17">
        <v>0.70809999999999995</v>
      </c>
      <c r="K8195" s="18">
        <f>G8195*结论【关键目标】!C$27*0.7735*0.001</f>
        <v>29.488913999999998</v>
      </c>
      <c r="L8195" s="5">
        <v>-8822.0139930000005</v>
      </c>
      <c r="M8195" s="5">
        <f>ABS(IF(L8195&lt;=0,L8195/耗电量关键数据!$B$6/1000,L8195/耗电量关键数据!$B$5/1000))</f>
        <v>3.5288055972000003</v>
      </c>
      <c r="N8195" s="5">
        <f>电气设备逐时使用率计算!H8171</f>
        <v>22.208055000000002</v>
      </c>
      <c r="O8195" s="5">
        <f>灯光逐时使用率计算!H8171</f>
        <v>11.844296</v>
      </c>
      <c r="P8195" s="19">
        <f t="shared" si="1154"/>
        <v>37.581156597200007</v>
      </c>
      <c r="Q8195" s="19">
        <f t="shared" ref="Q8195:Q8258" si="1158">IF(J8195&gt;0.8,P8195,0)</f>
        <v>0</v>
      </c>
      <c r="R8195" s="20">
        <f t="shared" si="1155"/>
        <v>29.488913999999998</v>
      </c>
      <c r="S8195" s="20">
        <f t="shared" ref="S8195:S8258" si="1159">IF(R8195&lt;0,ABS(R8195),0)</f>
        <v>0</v>
      </c>
      <c r="T8195" s="20">
        <f>IF((T8194+R8195)&lt;0,0,IF((T8194+R8195)&gt;结论【关键目标】!C$28,结论【关键目标】!C$28,T8194+R8195))</f>
        <v>22</v>
      </c>
      <c r="U8195" s="19">
        <f>IF((T8194+R8195)&lt;结论【关键目标】!$C$28,0,(发电量计算【计算逻辑页】!R8195+发电量计算【计算逻辑页】!T8194-结论【关键目标】!$C$28))</f>
        <v>25.793017999999996</v>
      </c>
      <c r="V8195" s="5">
        <f t="shared" si="1156"/>
        <v>9.0275562999999988</v>
      </c>
      <c r="W8195" s="5">
        <f t="shared" si="1157"/>
        <v>20.881100003399997</v>
      </c>
      <c r="X8195" s="5">
        <f t="shared" si="1151"/>
        <v>0</v>
      </c>
    </row>
    <row r="8196" spans="1:24" x14ac:dyDescent="0.15">
      <c r="A8196" s="7">
        <v>8195</v>
      </c>
      <c r="B8196" s="7">
        <v>12</v>
      </c>
      <c r="C8196" s="7">
        <v>8</v>
      </c>
      <c r="D8196" s="7">
        <v>11</v>
      </c>
      <c r="E8196" s="7">
        <v>342</v>
      </c>
      <c r="F8196" s="7">
        <v>-5.3</v>
      </c>
      <c r="G8196" s="7">
        <v>351.8</v>
      </c>
      <c r="H8196" s="7">
        <f t="shared" si="1152"/>
        <v>5</v>
      </c>
      <c r="I8196" s="16">
        <f t="shared" si="1153"/>
        <v>45268</v>
      </c>
      <c r="J8196" s="17">
        <v>1.2267999999999999</v>
      </c>
      <c r="K8196" s="18">
        <f>G8196*结论【关键目标】!C$27*0.7735*0.001</f>
        <v>32.654075999999996</v>
      </c>
      <c r="L8196" s="5">
        <v>0</v>
      </c>
      <c r="M8196" s="5">
        <f>ABS(IF(L8196&lt;=0,L8196/耗电量关键数据!$B$6/1000,L8196/耗电量关键数据!$B$5/1000))</f>
        <v>0</v>
      </c>
      <c r="N8196" s="5">
        <f>电气设备逐时使用率计算!H8172</f>
        <v>22.208055000000002</v>
      </c>
      <c r="O8196" s="5">
        <f>灯光逐时使用率计算!H8172</f>
        <v>11.844296</v>
      </c>
      <c r="P8196" s="19">
        <f t="shared" si="1154"/>
        <v>34.052351000000002</v>
      </c>
      <c r="Q8196" s="19">
        <f t="shared" si="1158"/>
        <v>34.052351000000002</v>
      </c>
      <c r="R8196" s="20">
        <f t="shared" si="1155"/>
        <v>-1.3982750000000053</v>
      </c>
      <c r="S8196" s="20">
        <f t="shared" si="1159"/>
        <v>1.3982750000000053</v>
      </c>
      <c r="T8196" s="20">
        <f>IF((T8195+R8196)&lt;0,0,IF((T8195+R8196)&gt;结论【关键目标】!C$28,结论【关键目标】!C$28,T8195+R8196))</f>
        <v>20.601724999999995</v>
      </c>
      <c r="U8196" s="19">
        <f>IF((T8195+R8196)&lt;结论【关键目标】!$C$28,0,(发电量计算【计算逻辑页】!R8196+发电量计算【计算逻辑页】!T8195-结论【关键目标】!$C$28))</f>
        <v>0</v>
      </c>
      <c r="V8196" s="5">
        <f t="shared" si="1156"/>
        <v>0</v>
      </c>
      <c r="W8196" s="5">
        <f t="shared" si="1157"/>
        <v>40.060020436799995</v>
      </c>
      <c r="X8196" s="5">
        <f t="shared" ref="X8196:X8259" si="1160">(J8196-0.35)*IF(T8196&gt;S8196,S8196,T8196)</f>
        <v>1.2260075200000045</v>
      </c>
    </row>
    <row r="8197" spans="1:24" x14ac:dyDescent="0.15">
      <c r="A8197" s="7">
        <v>8196</v>
      </c>
      <c r="B8197" s="7">
        <v>12</v>
      </c>
      <c r="C8197" s="7">
        <v>8</v>
      </c>
      <c r="D8197" s="7">
        <v>12</v>
      </c>
      <c r="E8197" s="7">
        <v>342</v>
      </c>
      <c r="F8197" s="7">
        <v>-3.6</v>
      </c>
      <c r="G8197" s="7">
        <v>334.8</v>
      </c>
      <c r="H8197" s="7">
        <f t="shared" si="1152"/>
        <v>5</v>
      </c>
      <c r="I8197" s="16">
        <f t="shared" si="1153"/>
        <v>45268</v>
      </c>
      <c r="J8197" s="17">
        <v>1.2267999999999999</v>
      </c>
      <c r="K8197" s="18">
        <f>G8197*结论【关键目标】!C$27*0.7735*0.001</f>
        <v>31.076135999999998</v>
      </c>
      <c r="L8197" s="5">
        <v>-3367.5350279999998</v>
      </c>
      <c r="M8197" s="5">
        <f>ABS(IF(L8197&lt;=0,L8197/耗电量关键数据!$B$6/1000,L8197/耗电量关键数据!$B$5/1000))</f>
        <v>1.3470140112</v>
      </c>
      <c r="N8197" s="5">
        <f>电气设备逐时使用率计算!H8173</f>
        <v>11.688450000000001</v>
      </c>
      <c r="O8197" s="5">
        <f>灯光逐时使用率计算!H8173</f>
        <v>9.9741440000000008</v>
      </c>
      <c r="P8197" s="19">
        <f t="shared" si="1154"/>
        <v>23.009608011200001</v>
      </c>
      <c r="Q8197" s="19">
        <f t="shared" si="1158"/>
        <v>23.009608011200001</v>
      </c>
      <c r="R8197" s="20">
        <f t="shared" si="1155"/>
        <v>8.0665279887999972</v>
      </c>
      <c r="S8197" s="20">
        <f t="shared" si="1159"/>
        <v>0</v>
      </c>
      <c r="T8197" s="20">
        <f>IF((T8196+R8197)&lt;0,0,IF((T8196+R8197)&gt;结论【关键目标】!C$28,结论【关键目标】!C$28,T8196+R8197))</f>
        <v>22</v>
      </c>
      <c r="U8197" s="19">
        <f>IF((T8196+R8197)&lt;结论【关键目标】!$C$28,0,(发电量计算【计算逻辑页】!R8197+发电量计算【计算逻辑页】!T8196-结论【关键目标】!$C$28))</f>
        <v>6.668252988799992</v>
      </c>
      <c r="V8197" s="5">
        <f t="shared" si="1156"/>
        <v>2.3338885460799972</v>
      </c>
      <c r="W8197" s="5">
        <f t="shared" si="1157"/>
        <v>28.228187108140158</v>
      </c>
      <c r="X8197" s="5">
        <f t="shared" si="1160"/>
        <v>0</v>
      </c>
    </row>
    <row r="8198" spans="1:24" x14ac:dyDescent="0.15">
      <c r="A8198" s="7">
        <v>8197</v>
      </c>
      <c r="B8198" s="7">
        <v>12</v>
      </c>
      <c r="C8198" s="7">
        <v>8</v>
      </c>
      <c r="D8198" s="7">
        <v>13</v>
      </c>
      <c r="E8198" s="7">
        <v>342</v>
      </c>
      <c r="F8198" s="7">
        <v>-3</v>
      </c>
      <c r="G8198" s="7">
        <v>318.3</v>
      </c>
      <c r="H8198" s="7">
        <f t="shared" si="1152"/>
        <v>5</v>
      </c>
      <c r="I8198" s="16">
        <f t="shared" si="1153"/>
        <v>45268</v>
      </c>
      <c r="J8198" s="17">
        <v>1.2267999999999999</v>
      </c>
      <c r="K8198" s="18">
        <f>G8198*结论【关键目标】!C$27*0.7735*0.001</f>
        <v>29.544606000000002</v>
      </c>
      <c r="L8198" s="5">
        <v>-1413.5796270000001</v>
      </c>
      <c r="M8198" s="5">
        <f>ABS(IF(L8198&lt;=0,L8198/耗电量关键数据!$B$6/1000,L8198/耗电量关键数据!$B$5/1000))</f>
        <v>0.56543185080000002</v>
      </c>
      <c r="N8198" s="5">
        <f>电气设备逐时使用率计算!H8174</f>
        <v>11.688450000000001</v>
      </c>
      <c r="O8198" s="5">
        <f>灯光逐时使用率计算!H8174</f>
        <v>9.9741440000000008</v>
      </c>
      <c r="P8198" s="19">
        <f t="shared" si="1154"/>
        <v>22.228025850800002</v>
      </c>
      <c r="Q8198" s="19">
        <f t="shared" si="1158"/>
        <v>22.228025850800002</v>
      </c>
      <c r="R8198" s="20">
        <f t="shared" si="1155"/>
        <v>7.3165801492</v>
      </c>
      <c r="S8198" s="20">
        <f t="shared" si="1159"/>
        <v>0</v>
      </c>
      <c r="T8198" s="20">
        <f>IF((T8197+R8198)&lt;0,0,IF((T8197+R8198)&gt;结论【关键目标】!C$28,结论【关键目标】!C$28,T8197+R8198))</f>
        <v>22</v>
      </c>
      <c r="U8198" s="19">
        <f>IF((T8197+R8198)&lt;结论【关键目标】!$C$28,0,(发电量计算【计算逻辑页】!R8198+发电量计算【计算逻辑页】!T8197-结论【关键目标】!$C$28))</f>
        <v>7.3165801492</v>
      </c>
      <c r="V8198" s="5">
        <f t="shared" si="1156"/>
        <v>2.5608030522199998</v>
      </c>
      <c r="W8198" s="5">
        <f t="shared" si="1157"/>
        <v>27.269342113761439</v>
      </c>
      <c r="X8198" s="5">
        <f t="shared" si="1160"/>
        <v>0</v>
      </c>
    </row>
    <row r="8199" spans="1:24" x14ac:dyDescent="0.15">
      <c r="A8199" s="7">
        <v>8198</v>
      </c>
      <c r="B8199" s="7">
        <v>12</v>
      </c>
      <c r="C8199" s="7">
        <v>8</v>
      </c>
      <c r="D8199" s="7">
        <v>14</v>
      </c>
      <c r="E8199" s="7">
        <v>342</v>
      </c>
      <c r="F8199" s="7">
        <v>-2.8</v>
      </c>
      <c r="G8199" s="7">
        <v>232.2</v>
      </c>
      <c r="H8199" s="7">
        <f t="shared" si="1152"/>
        <v>5</v>
      </c>
      <c r="I8199" s="16">
        <f t="shared" si="1153"/>
        <v>45268</v>
      </c>
      <c r="J8199" s="17">
        <v>1.2267999999999999</v>
      </c>
      <c r="K8199" s="18">
        <f>G8199*结论【关键目标】!C$27*0.7735*0.001</f>
        <v>21.552804000000002</v>
      </c>
      <c r="L8199" s="5">
        <v>0</v>
      </c>
      <c r="M8199" s="5">
        <f>ABS(IF(L8199&lt;=0,L8199/耗电量关键数据!$B$6/1000,L8199/耗电量关键数据!$B$5/1000))</f>
        <v>0</v>
      </c>
      <c r="N8199" s="5">
        <f>电气设备逐时使用率计算!H8175</f>
        <v>22.208055000000002</v>
      </c>
      <c r="O8199" s="5">
        <f>灯光逐时使用率计算!H8175</f>
        <v>11.844296</v>
      </c>
      <c r="P8199" s="19">
        <f t="shared" si="1154"/>
        <v>34.052351000000002</v>
      </c>
      <c r="Q8199" s="19">
        <f t="shared" si="1158"/>
        <v>34.052351000000002</v>
      </c>
      <c r="R8199" s="20">
        <f t="shared" si="1155"/>
        <v>-12.499547</v>
      </c>
      <c r="S8199" s="20">
        <f t="shared" si="1159"/>
        <v>12.499547</v>
      </c>
      <c r="T8199" s="20">
        <f>IF((T8198+R8199)&lt;0,0,IF((T8198+R8199)&gt;结论【关键目标】!C$28,结论【关键目标】!C$28,T8198+R8199))</f>
        <v>9.5004530000000003</v>
      </c>
      <c r="U8199" s="19">
        <f>IF((T8198+R8199)&lt;结论【关键目标】!$C$28,0,(发电量计算【计算逻辑页】!R8199+发电量计算【计算逻辑页】!T8198-结论【关键目标】!$C$28))</f>
        <v>0</v>
      </c>
      <c r="V8199" s="5">
        <f t="shared" si="1156"/>
        <v>0</v>
      </c>
      <c r="W8199" s="5">
        <f t="shared" si="1157"/>
        <v>26.440979947199999</v>
      </c>
      <c r="X8199" s="5">
        <f t="shared" si="1160"/>
        <v>8.3299971903999985</v>
      </c>
    </row>
    <row r="8200" spans="1:24" x14ac:dyDescent="0.15">
      <c r="A8200" s="7">
        <v>8199</v>
      </c>
      <c r="B8200" s="7">
        <v>12</v>
      </c>
      <c r="C8200" s="7">
        <v>8</v>
      </c>
      <c r="D8200" s="7">
        <v>15</v>
      </c>
      <c r="E8200" s="7">
        <v>342</v>
      </c>
      <c r="F8200" s="7">
        <v>-2.8</v>
      </c>
      <c r="G8200" s="7">
        <v>119.5</v>
      </c>
      <c r="H8200" s="7">
        <f t="shared" si="1152"/>
        <v>5</v>
      </c>
      <c r="I8200" s="16">
        <f t="shared" si="1153"/>
        <v>45268</v>
      </c>
      <c r="J8200" s="17">
        <v>1.2267999999999999</v>
      </c>
      <c r="K8200" s="18">
        <f>G8200*结论【关键目标】!C$27*0.7735*0.001</f>
        <v>11.091989999999999</v>
      </c>
      <c r="L8200" s="5">
        <v>0</v>
      </c>
      <c r="M8200" s="5">
        <f>ABS(IF(L8200&lt;=0,L8200/耗电量关键数据!$B$6/1000,L8200/耗电量关键数据!$B$5/1000))</f>
        <v>0</v>
      </c>
      <c r="N8200" s="5">
        <f>电气设备逐时使用率计算!H8176</f>
        <v>22.208055000000002</v>
      </c>
      <c r="O8200" s="5">
        <f>灯光逐时使用率计算!H8176</f>
        <v>11.844296</v>
      </c>
      <c r="P8200" s="19">
        <f t="shared" si="1154"/>
        <v>34.052351000000002</v>
      </c>
      <c r="Q8200" s="19">
        <f t="shared" si="1158"/>
        <v>34.052351000000002</v>
      </c>
      <c r="R8200" s="20">
        <f t="shared" si="1155"/>
        <v>-22.960361000000002</v>
      </c>
      <c r="S8200" s="20">
        <f t="shared" si="1159"/>
        <v>22.960361000000002</v>
      </c>
      <c r="T8200" s="20">
        <f>IF((T8199+R8200)&lt;0,0,IF((T8199+R8200)&gt;结论【关键目标】!C$28,结论【关键目标】!C$28,T8199+R8200))</f>
        <v>0</v>
      </c>
      <c r="U8200" s="19">
        <f>IF((T8199+R8200)&lt;结论【关键目标】!$C$28,0,(发电量计算【计算逻辑页】!R8200+发电量计算【计算逻辑页】!T8199-结论【关键目标】!$C$28))</f>
        <v>0</v>
      </c>
      <c r="V8200" s="5">
        <f t="shared" si="1156"/>
        <v>0</v>
      </c>
      <c r="W8200" s="5">
        <f t="shared" si="1157"/>
        <v>13.607653331999998</v>
      </c>
      <c r="X8200" s="5">
        <f t="shared" si="1160"/>
        <v>0</v>
      </c>
    </row>
    <row r="8201" spans="1:24" x14ac:dyDescent="0.15">
      <c r="A8201" s="7">
        <v>8200</v>
      </c>
      <c r="B8201" s="7">
        <v>12</v>
      </c>
      <c r="C8201" s="7">
        <v>8</v>
      </c>
      <c r="D8201" s="7">
        <v>16</v>
      </c>
      <c r="E8201" s="7">
        <v>342</v>
      </c>
      <c r="F8201" s="7">
        <v>-2.9</v>
      </c>
      <c r="G8201" s="7">
        <v>1.5</v>
      </c>
      <c r="H8201" s="7">
        <f t="shared" si="1152"/>
        <v>5</v>
      </c>
      <c r="I8201" s="16">
        <f t="shared" si="1153"/>
        <v>45268</v>
      </c>
      <c r="J8201" s="17">
        <v>0.70809999999999995</v>
      </c>
      <c r="K8201" s="18">
        <f>G8201*结论【关键目标】!C$27*0.7735*0.001</f>
        <v>0.13922999999999999</v>
      </c>
      <c r="L8201" s="5">
        <v>-1868.2469080000001</v>
      </c>
      <c r="M8201" s="5">
        <f>ABS(IF(L8201&lt;=0,L8201/耗电量关键数据!$B$6/1000,L8201/耗电量关键数据!$B$5/1000))</f>
        <v>0.7472987632000001</v>
      </c>
      <c r="N8201" s="5">
        <f>电气设备逐时使用率计算!H8177</f>
        <v>22.208055000000002</v>
      </c>
      <c r="O8201" s="5">
        <f>灯光逐时使用率计算!H8177</f>
        <v>11.844296</v>
      </c>
      <c r="P8201" s="19">
        <f t="shared" si="1154"/>
        <v>34.799649763200001</v>
      </c>
      <c r="Q8201" s="19">
        <f t="shared" si="1158"/>
        <v>0</v>
      </c>
      <c r="R8201" s="20">
        <f t="shared" si="1155"/>
        <v>0.13922999999999999</v>
      </c>
      <c r="S8201" s="20">
        <f t="shared" si="1159"/>
        <v>0</v>
      </c>
      <c r="T8201" s="20">
        <f>IF((T8200+R8201)&lt;0,0,IF((T8200+R8201)&gt;结论【关键目标】!C$28,结论【关键目标】!C$28,T8200+R8201))</f>
        <v>0.13922999999999999</v>
      </c>
      <c r="U8201" s="19">
        <f>IF((T8200+R8201)&lt;结论【关键目标】!$C$28,0,(发电量计算【计算逻辑页】!R8201+发电量计算【计算逻辑页】!T8200-结论【关键目标】!$C$28))</f>
        <v>0</v>
      </c>
      <c r="V8201" s="5">
        <f t="shared" si="1156"/>
        <v>0</v>
      </c>
      <c r="W8201" s="5">
        <f t="shared" si="1157"/>
        <v>9.8588762999999982E-2</v>
      </c>
      <c r="X8201" s="5">
        <f t="shared" si="1160"/>
        <v>0</v>
      </c>
    </row>
    <row r="8202" spans="1:24" x14ac:dyDescent="0.15">
      <c r="A8202" s="7">
        <v>8201</v>
      </c>
      <c r="B8202" s="7">
        <v>12</v>
      </c>
      <c r="C8202" s="7">
        <v>8</v>
      </c>
      <c r="D8202" s="7">
        <v>17</v>
      </c>
      <c r="E8202" s="7">
        <v>342</v>
      </c>
      <c r="F8202" s="7">
        <v>-3.1</v>
      </c>
      <c r="G8202" s="7">
        <v>0</v>
      </c>
      <c r="H8202" s="7">
        <f t="shared" si="1152"/>
        <v>5</v>
      </c>
      <c r="I8202" s="16">
        <f t="shared" si="1153"/>
        <v>45268</v>
      </c>
      <c r="J8202" s="17">
        <v>0.70809999999999995</v>
      </c>
      <c r="K8202" s="18">
        <f>G8202*结论【关键目标】!C$27*0.7735*0.001</f>
        <v>0</v>
      </c>
      <c r="L8202" s="5">
        <v>-6540.99377</v>
      </c>
      <c r="M8202" s="5">
        <f>ABS(IF(L8202&lt;=0,L8202/耗电量关键数据!$B$6/1000,L8202/耗电量关键数据!$B$5/1000))</f>
        <v>2.6163975079999999</v>
      </c>
      <c r="N8202" s="5">
        <f>电气设备逐时使用率计算!H8178</f>
        <v>22.208055000000002</v>
      </c>
      <c r="O8202" s="5">
        <f>灯光逐时使用率计算!H8178</f>
        <v>11.844296</v>
      </c>
      <c r="P8202" s="19">
        <f t="shared" si="1154"/>
        <v>36.668748508</v>
      </c>
      <c r="Q8202" s="19">
        <f t="shared" si="1158"/>
        <v>0</v>
      </c>
      <c r="R8202" s="20">
        <f t="shared" si="1155"/>
        <v>0</v>
      </c>
      <c r="S8202" s="20">
        <f t="shared" si="1159"/>
        <v>0</v>
      </c>
      <c r="T8202" s="20">
        <f>IF((T8201+R8202)&lt;0,0,IF((T8201+R8202)&gt;结论【关键目标】!C$28,结论【关键目标】!C$28,T8201+R8202))</f>
        <v>0.13922999999999999</v>
      </c>
      <c r="U8202" s="19">
        <f>IF((T8201+R8202)&lt;结论【关键目标】!$C$28,0,(发电量计算【计算逻辑页】!R8202+发电量计算【计算逻辑页】!T8201-结论【关键目标】!$C$28))</f>
        <v>0</v>
      </c>
      <c r="V8202" s="5">
        <f t="shared" si="1156"/>
        <v>0</v>
      </c>
      <c r="W8202" s="5">
        <f t="shared" si="1157"/>
        <v>0</v>
      </c>
      <c r="X8202" s="5">
        <f t="shared" si="1160"/>
        <v>0</v>
      </c>
    </row>
    <row r="8203" spans="1:24" x14ac:dyDescent="0.15">
      <c r="A8203" s="7">
        <v>8202</v>
      </c>
      <c r="B8203" s="7">
        <v>12</v>
      </c>
      <c r="C8203" s="7">
        <v>8</v>
      </c>
      <c r="D8203" s="7">
        <v>18</v>
      </c>
      <c r="E8203" s="7">
        <v>342</v>
      </c>
      <c r="F8203" s="7">
        <v>-3.4</v>
      </c>
      <c r="G8203" s="7">
        <v>0</v>
      </c>
      <c r="H8203" s="7">
        <f t="shared" si="1152"/>
        <v>5</v>
      </c>
      <c r="I8203" s="16">
        <f t="shared" si="1153"/>
        <v>45268</v>
      </c>
      <c r="J8203" s="17">
        <v>0.70809999999999995</v>
      </c>
      <c r="K8203" s="18">
        <f>G8203*结论【关键目标】!C$27*0.7735*0.001</f>
        <v>0</v>
      </c>
      <c r="L8203" s="5">
        <v>-23211.391729999999</v>
      </c>
      <c r="M8203" s="5">
        <f>ABS(IF(L8203&lt;=0,L8203/耗电量关键数据!$B$6/1000,L8203/耗电量关键数据!$B$5/1000))</f>
        <v>9.2845566920000007</v>
      </c>
      <c r="N8203" s="5">
        <f>电气设备逐时使用率计算!H8179</f>
        <v>7.0130699999999999</v>
      </c>
      <c r="O8203" s="5">
        <f>灯光逐时使用率计算!H8179</f>
        <v>3.7403040000000001</v>
      </c>
      <c r="P8203" s="19">
        <f t="shared" si="1154"/>
        <v>20.037930692000003</v>
      </c>
      <c r="Q8203" s="19">
        <f t="shared" si="1158"/>
        <v>0</v>
      </c>
      <c r="R8203" s="20">
        <f t="shared" si="1155"/>
        <v>0</v>
      </c>
      <c r="S8203" s="20">
        <f t="shared" si="1159"/>
        <v>0</v>
      </c>
      <c r="T8203" s="20">
        <f>IF((T8202+R8203)&lt;0,0,IF((T8202+R8203)&gt;结论【关键目标】!C$28,结论【关键目标】!C$28,T8202+R8203))</f>
        <v>0.13922999999999999</v>
      </c>
      <c r="U8203" s="19">
        <f>IF((T8202+R8203)&lt;结论【关键目标】!$C$28,0,(发电量计算【计算逻辑页】!R8203+发电量计算【计算逻辑页】!T8202-结论【关键目标】!$C$28))</f>
        <v>0</v>
      </c>
      <c r="V8203" s="5">
        <f t="shared" si="1156"/>
        <v>0</v>
      </c>
      <c r="W8203" s="5">
        <f t="shared" si="1157"/>
        <v>0</v>
      </c>
      <c r="X8203" s="5">
        <f t="shared" si="1160"/>
        <v>0</v>
      </c>
    </row>
    <row r="8204" spans="1:24" x14ac:dyDescent="0.15">
      <c r="A8204" s="7">
        <v>8203</v>
      </c>
      <c r="B8204" s="7">
        <v>12</v>
      </c>
      <c r="C8204" s="7">
        <v>8</v>
      </c>
      <c r="D8204" s="7">
        <v>19</v>
      </c>
      <c r="E8204" s="7">
        <v>342</v>
      </c>
      <c r="F8204" s="7">
        <v>-3.9</v>
      </c>
      <c r="G8204" s="7">
        <v>0</v>
      </c>
      <c r="H8204" s="7">
        <f t="shared" si="1152"/>
        <v>5</v>
      </c>
      <c r="I8204" s="16">
        <f t="shared" si="1153"/>
        <v>45268</v>
      </c>
      <c r="J8204" s="17">
        <v>1.2267999999999999</v>
      </c>
      <c r="K8204" s="18">
        <f>G8204*结论【关键目标】!C$27*0.7735*0.001</f>
        <v>0</v>
      </c>
      <c r="L8204" s="5">
        <v>-14269.91786</v>
      </c>
      <c r="M8204" s="5">
        <f>ABS(IF(L8204&lt;=0,L8204/耗电量关键数据!$B$6/1000,L8204/耗电量关键数据!$B$5/1000))</f>
        <v>5.7079671440000004</v>
      </c>
      <c r="N8204" s="5">
        <f>电气设备逐时使用率计算!H8180</f>
        <v>7.0130699999999999</v>
      </c>
      <c r="O8204" s="5">
        <f>灯光逐时使用率计算!H8180</f>
        <v>3.7403040000000001</v>
      </c>
      <c r="P8204" s="19">
        <f t="shared" si="1154"/>
        <v>16.461341144000002</v>
      </c>
      <c r="Q8204" s="19">
        <f t="shared" si="1158"/>
        <v>16.461341144000002</v>
      </c>
      <c r="R8204" s="20">
        <f t="shared" si="1155"/>
        <v>-16.461341144000002</v>
      </c>
      <c r="S8204" s="20">
        <f t="shared" si="1159"/>
        <v>16.461341144000002</v>
      </c>
      <c r="T8204" s="20">
        <f>IF((T8203+R8204)&lt;0,0,IF((T8203+R8204)&gt;结论【关键目标】!C$28,结论【关键目标】!C$28,T8203+R8204))</f>
        <v>0</v>
      </c>
      <c r="U8204" s="19">
        <f>IF((T8203+R8204)&lt;结论【关键目标】!$C$28,0,(发电量计算【计算逻辑页】!R8204+发电量计算【计算逻辑页】!T8203-结论【关键目标】!$C$28))</f>
        <v>0</v>
      </c>
      <c r="V8204" s="5">
        <f t="shared" si="1156"/>
        <v>0</v>
      </c>
      <c r="W8204" s="5">
        <f t="shared" si="1157"/>
        <v>0</v>
      </c>
      <c r="X8204" s="5">
        <f t="shared" si="1160"/>
        <v>0</v>
      </c>
    </row>
    <row r="8205" spans="1:24" x14ac:dyDescent="0.15">
      <c r="A8205" s="7">
        <v>8204</v>
      </c>
      <c r="B8205" s="7">
        <v>12</v>
      </c>
      <c r="C8205" s="7">
        <v>8</v>
      </c>
      <c r="D8205" s="7">
        <v>20</v>
      </c>
      <c r="E8205" s="7">
        <v>342</v>
      </c>
      <c r="F8205" s="7">
        <v>-4.5999999999999996</v>
      </c>
      <c r="G8205" s="7">
        <v>0</v>
      </c>
      <c r="H8205" s="7">
        <f t="shared" si="1152"/>
        <v>5</v>
      </c>
      <c r="I8205" s="16">
        <f t="shared" si="1153"/>
        <v>45268</v>
      </c>
      <c r="J8205" s="17">
        <v>1.2267999999999999</v>
      </c>
      <c r="K8205" s="18">
        <f>G8205*结论【关键目标】!C$27*0.7735*0.001</f>
        <v>0</v>
      </c>
      <c r="L8205" s="5">
        <v>-24430.86678</v>
      </c>
      <c r="M8205" s="5">
        <f>ABS(IF(L8205&lt;=0,L8205/耗电量关键数据!$B$6/1000,L8205/耗电量关键数据!$B$5/1000))</f>
        <v>9.7723467120000009</v>
      </c>
      <c r="N8205" s="5">
        <f>电气设备逐时使用率计算!H8181</f>
        <v>1.1688450000000001</v>
      </c>
      <c r="O8205" s="5">
        <f>灯光逐时使用率计算!H8181</f>
        <v>0.37403039999999999</v>
      </c>
      <c r="P8205" s="19">
        <f t="shared" si="1154"/>
        <v>11.315222112000002</v>
      </c>
      <c r="Q8205" s="19">
        <f t="shared" si="1158"/>
        <v>11.315222112000002</v>
      </c>
      <c r="R8205" s="20">
        <f t="shared" si="1155"/>
        <v>-11.315222112000002</v>
      </c>
      <c r="S8205" s="20">
        <f t="shared" si="1159"/>
        <v>11.315222112000002</v>
      </c>
      <c r="T8205" s="20">
        <f>IF((T8204+R8205)&lt;0,0,IF((T8204+R8205)&gt;结论【关键目标】!C$28,结论【关键目标】!C$28,T8204+R8205))</f>
        <v>0</v>
      </c>
      <c r="U8205" s="19">
        <f>IF((T8204+R8205)&lt;结论【关键目标】!$C$28,0,(发电量计算【计算逻辑页】!R8205+发电量计算【计算逻辑页】!T8204-结论【关键目标】!$C$28))</f>
        <v>0</v>
      </c>
      <c r="V8205" s="5">
        <f t="shared" si="1156"/>
        <v>0</v>
      </c>
      <c r="W8205" s="5">
        <f t="shared" si="1157"/>
        <v>0</v>
      </c>
      <c r="X8205" s="5">
        <f t="shared" si="1160"/>
        <v>0</v>
      </c>
    </row>
    <row r="8206" spans="1:24" x14ac:dyDescent="0.15">
      <c r="A8206" s="7">
        <v>8205</v>
      </c>
      <c r="B8206" s="7">
        <v>12</v>
      </c>
      <c r="C8206" s="7">
        <v>8</v>
      </c>
      <c r="D8206" s="7">
        <v>21</v>
      </c>
      <c r="E8206" s="7">
        <v>342</v>
      </c>
      <c r="F8206" s="7">
        <v>-5.2</v>
      </c>
      <c r="G8206" s="7">
        <v>0</v>
      </c>
      <c r="H8206" s="7">
        <f t="shared" si="1152"/>
        <v>5</v>
      </c>
      <c r="I8206" s="16">
        <f t="shared" si="1153"/>
        <v>45268</v>
      </c>
      <c r="J8206" s="17">
        <v>1.2267999999999999</v>
      </c>
      <c r="K8206" s="18">
        <f>G8206*结论【关键目标】!C$27*0.7735*0.001</f>
        <v>0</v>
      </c>
      <c r="L8206" s="5">
        <v>-28023.375209999998</v>
      </c>
      <c r="M8206" s="5">
        <f>ABS(IF(L8206&lt;=0,L8206/耗电量关键数据!$B$6/1000,L8206/耗电量关键数据!$B$5/1000))</f>
        <v>11.209350084</v>
      </c>
      <c r="N8206" s="5">
        <f>电气设备逐时使用率计算!H8182</f>
        <v>1.1688450000000001</v>
      </c>
      <c r="O8206" s="5">
        <f>灯光逐时使用率计算!H8182</f>
        <v>0.37403039999999999</v>
      </c>
      <c r="P8206" s="19">
        <f t="shared" si="1154"/>
        <v>12.752225484000002</v>
      </c>
      <c r="Q8206" s="19">
        <f t="shared" si="1158"/>
        <v>12.752225484000002</v>
      </c>
      <c r="R8206" s="20">
        <f t="shared" si="1155"/>
        <v>-12.752225484000002</v>
      </c>
      <c r="S8206" s="20">
        <f t="shared" si="1159"/>
        <v>12.752225484000002</v>
      </c>
      <c r="T8206" s="20">
        <f>IF((T8205+R8206)&lt;0,0,IF((T8205+R8206)&gt;结论【关键目标】!C$28,结论【关键目标】!C$28,T8205+R8206))</f>
        <v>0</v>
      </c>
      <c r="U8206" s="19">
        <f>IF((T8205+R8206)&lt;结论【关键目标】!$C$28,0,(发电量计算【计算逻辑页】!R8206+发电量计算【计算逻辑页】!T8205-结论【关键目标】!$C$28))</f>
        <v>0</v>
      </c>
      <c r="V8206" s="5">
        <f t="shared" si="1156"/>
        <v>0</v>
      </c>
      <c r="W8206" s="5">
        <f t="shared" si="1157"/>
        <v>0</v>
      </c>
      <c r="X8206" s="5">
        <f t="shared" si="1160"/>
        <v>0</v>
      </c>
    </row>
    <row r="8207" spans="1:24" x14ac:dyDescent="0.15">
      <c r="A8207" s="7">
        <v>8206</v>
      </c>
      <c r="B8207" s="7">
        <v>12</v>
      </c>
      <c r="C8207" s="7">
        <v>8</v>
      </c>
      <c r="D8207" s="7">
        <v>22</v>
      </c>
      <c r="E8207" s="7">
        <v>342</v>
      </c>
      <c r="F8207" s="7">
        <v>-5.6</v>
      </c>
      <c r="G8207" s="7">
        <v>0</v>
      </c>
      <c r="H8207" s="7">
        <f t="shared" si="1152"/>
        <v>5</v>
      </c>
      <c r="I8207" s="16">
        <f t="shared" si="1153"/>
        <v>45268</v>
      </c>
      <c r="J8207" s="17">
        <v>0.70809999999999995</v>
      </c>
      <c r="K8207" s="18">
        <f>G8207*结论【关键目标】!C$27*0.7735*0.001</f>
        <v>0</v>
      </c>
      <c r="L8207" s="5">
        <v>-29655.15079</v>
      </c>
      <c r="M8207" s="5">
        <f>ABS(IF(L8207&lt;=0,L8207/耗电量关键数据!$B$6/1000,L8207/耗电量关键数据!$B$5/1000))</f>
        <v>11.862060315999999</v>
      </c>
      <c r="N8207" s="5">
        <f>电气设备逐时使用率计算!H8183</f>
        <v>1.1688450000000001</v>
      </c>
      <c r="O8207" s="5">
        <f>灯光逐时使用率计算!H8183</f>
        <v>0.37403039999999999</v>
      </c>
      <c r="P8207" s="19">
        <f t="shared" si="1154"/>
        <v>13.404935715999999</v>
      </c>
      <c r="Q8207" s="19">
        <f t="shared" si="1158"/>
        <v>0</v>
      </c>
      <c r="R8207" s="20">
        <f t="shared" si="1155"/>
        <v>0</v>
      </c>
      <c r="S8207" s="20">
        <f t="shared" si="1159"/>
        <v>0</v>
      </c>
      <c r="T8207" s="20">
        <f>IF((T8206+R8207)&lt;0,0,IF((T8206+R8207)&gt;结论【关键目标】!C$28,结论【关键目标】!C$28,T8206+R8207))</f>
        <v>0</v>
      </c>
      <c r="U8207" s="19">
        <f>IF((T8206+R8207)&lt;结论【关键目标】!$C$28,0,(发电量计算【计算逻辑页】!R8207+发电量计算【计算逻辑页】!T8206-结论【关键目标】!$C$28))</f>
        <v>0</v>
      </c>
      <c r="V8207" s="5">
        <f t="shared" si="1156"/>
        <v>0</v>
      </c>
      <c r="W8207" s="5">
        <f t="shared" si="1157"/>
        <v>0</v>
      </c>
      <c r="X8207" s="5">
        <f t="shared" si="1160"/>
        <v>0</v>
      </c>
    </row>
    <row r="8208" spans="1:24" x14ac:dyDescent="0.15">
      <c r="A8208" s="7">
        <v>8207</v>
      </c>
      <c r="B8208" s="7">
        <v>12</v>
      </c>
      <c r="C8208" s="7">
        <v>8</v>
      </c>
      <c r="D8208" s="7">
        <v>23</v>
      </c>
      <c r="E8208" s="7">
        <v>342</v>
      </c>
      <c r="F8208" s="7">
        <v>-5.9</v>
      </c>
      <c r="G8208" s="7">
        <v>0</v>
      </c>
      <c r="H8208" s="7">
        <f t="shared" si="1152"/>
        <v>5</v>
      </c>
      <c r="I8208" s="16">
        <f t="shared" si="1153"/>
        <v>45268</v>
      </c>
      <c r="J8208" s="17">
        <v>0.70809999999999995</v>
      </c>
      <c r="K8208" s="18">
        <f>G8208*结论【关键目标】!C$27*0.7735*0.001</f>
        <v>0</v>
      </c>
      <c r="L8208" s="5">
        <v>-31059.965800000002</v>
      </c>
      <c r="M8208" s="5">
        <f>ABS(IF(L8208&lt;=0,L8208/耗电量关键数据!$B$6/1000,L8208/耗电量关键数据!$B$5/1000))</f>
        <v>12.423986319999999</v>
      </c>
      <c r="N8208" s="5">
        <f>电气设备逐时使用率计算!H8184</f>
        <v>1.1688450000000001</v>
      </c>
      <c r="O8208" s="5">
        <f>灯光逐时使用率计算!H8184</f>
        <v>0.37403039999999999</v>
      </c>
      <c r="P8208" s="19">
        <f t="shared" si="1154"/>
        <v>13.966861719999999</v>
      </c>
      <c r="Q8208" s="19">
        <f t="shared" si="1158"/>
        <v>0</v>
      </c>
      <c r="R8208" s="20">
        <f t="shared" si="1155"/>
        <v>0</v>
      </c>
      <c r="S8208" s="20">
        <f t="shared" si="1159"/>
        <v>0</v>
      </c>
      <c r="T8208" s="20">
        <f>IF((T8207+R8208)&lt;0,0,IF((T8207+R8208)&gt;结论【关键目标】!C$28,结论【关键目标】!C$28,T8207+R8208))</f>
        <v>0</v>
      </c>
      <c r="U8208" s="19">
        <f>IF((T8207+R8208)&lt;结论【关键目标】!$C$28,0,(发电量计算【计算逻辑页】!R8208+发电量计算【计算逻辑页】!T8207-结论【关键目标】!$C$28))</f>
        <v>0</v>
      </c>
      <c r="V8208" s="5">
        <f t="shared" si="1156"/>
        <v>0</v>
      </c>
      <c r="W8208" s="5">
        <f t="shared" si="1157"/>
        <v>0</v>
      </c>
      <c r="X8208" s="5">
        <f t="shared" si="1160"/>
        <v>0</v>
      </c>
    </row>
    <row r="8209" spans="1:24" x14ac:dyDescent="0.15">
      <c r="A8209" s="7">
        <v>8208</v>
      </c>
      <c r="B8209" s="7">
        <v>12</v>
      </c>
      <c r="C8209" s="7">
        <v>8</v>
      </c>
      <c r="D8209" s="7">
        <v>24</v>
      </c>
      <c r="E8209" s="7">
        <v>342</v>
      </c>
      <c r="F8209" s="7">
        <v>-6.3</v>
      </c>
      <c r="G8209" s="7">
        <v>0</v>
      </c>
      <c r="H8209" s="7">
        <f t="shared" si="1152"/>
        <v>5</v>
      </c>
      <c r="I8209" s="16">
        <f t="shared" si="1153"/>
        <v>45268</v>
      </c>
      <c r="J8209" s="17">
        <v>0.2407</v>
      </c>
      <c r="K8209" s="18">
        <f>G8209*结论【关键目标】!C$27*0.7735*0.001</f>
        <v>0</v>
      </c>
      <c r="L8209" s="5">
        <v>-32778.793790000003</v>
      </c>
      <c r="M8209" s="5">
        <f>ABS(IF(L8209&lt;=0,L8209/耗电量关键数据!$B$6/1000,L8209/耗电量关键数据!$B$5/1000))</f>
        <v>13.111517516000001</v>
      </c>
      <c r="N8209" s="5">
        <f>电气设备逐时使用率计算!H8185</f>
        <v>1.1688450000000001</v>
      </c>
      <c r="O8209" s="5">
        <f>灯光逐时使用率计算!H8185</f>
        <v>0.37403039999999999</v>
      </c>
      <c r="P8209" s="19">
        <f t="shared" si="1154"/>
        <v>14.654392916000001</v>
      </c>
      <c r="Q8209" s="19">
        <f t="shared" si="1158"/>
        <v>0</v>
      </c>
      <c r="R8209" s="20">
        <f t="shared" si="1155"/>
        <v>0</v>
      </c>
      <c r="S8209" s="20">
        <f t="shared" si="1159"/>
        <v>0</v>
      </c>
      <c r="T8209" s="20">
        <f>IF((T8208+R8209)&lt;0,0,IF((T8208+R8209)&gt;结论【关键目标】!C$28,结论【关键目标】!C$28,T8208+R8209))</f>
        <v>0</v>
      </c>
      <c r="U8209" s="19">
        <f>IF((T8208+R8209)&lt;结论【关键目标】!$C$28,0,(发电量计算【计算逻辑页】!R8209+发电量计算【计算逻辑页】!T8208-结论【关键目标】!$C$28))</f>
        <v>0</v>
      </c>
      <c r="V8209" s="5">
        <f t="shared" si="1156"/>
        <v>0</v>
      </c>
      <c r="W8209" s="5">
        <f t="shared" si="1157"/>
        <v>0</v>
      </c>
      <c r="X8209" s="5">
        <f t="shared" si="1160"/>
        <v>0</v>
      </c>
    </row>
    <row r="8210" spans="1:24" x14ac:dyDescent="0.15">
      <c r="A8210" s="7">
        <v>8209</v>
      </c>
      <c r="B8210" s="7">
        <v>12</v>
      </c>
      <c r="C8210" s="7">
        <v>9</v>
      </c>
      <c r="D8210" s="7">
        <v>1</v>
      </c>
      <c r="E8210" s="7">
        <v>343</v>
      </c>
      <c r="F8210" s="7">
        <v>-6.6</v>
      </c>
      <c r="G8210" s="7">
        <v>0</v>
      </c>
      <c r="H8210" s="7">
        <f t="shared" si="1152"/>
        <v>6</v>
      </c>
      <c r="I8210" s="16">
        <f t="shared" si="1153"/>
        <v>45269</v>
      </c>
      <c r="J8210" s="17">
        <v>0.2407</v>
      </c>
      <c r="K8210" s="18">
        <f>G8210*结论【关键目标】!C$27*0.7735*0.001</f>
        <v>0</v>
      </c>
      <c r="L8210" s="5">
        <v>-37267.203170000001</v>
      </c>
      <c r="M8210" s="5">
        <f>ABS(IF(L8210&lt;=0,L8210/耗电量关键数据!$B$6/1000,L8210/耗电量关键数据!$B$5/1000))</f>
        <v>14.906881268000001</v>
      </c>
      <c r="N8210" s="19">
        <f>耗电量关键数据!$B$14</f>
        <v>1.1688450000000001</v>
      </c>
      <c r="O8210" s="19">
        <f>耗电量关键数据!$B$15</f>
        <v>0.37403039999999999</v>
      </c>
      <c r="P8210" s="19">
        <f t="shared" si="1154"/>
        <v>16.449756667999999</v>
      </c>
      <c r="Q8210" s="19">
        <f t="shared" si="1158"/>
        <v>0</v>
      </c>
      <c r="R8210" s="20">
        <f t="shared" si="1155"/>
        <v>0</v>
      </c>
      <c r="S8210" s="20">
        <f t="shared" si="1159"/>
        <v>0</v>
      </c>
      <c r="T8210" s="20">
        <f>IF((T8209+R8210)&lt;0,0,IF((T8209+R8210)&gt;结论【关键目标】!C$28,结论【关键目标】!C$28,T8209+R8210))</f>
        <v>0</v>
      </c>
      <c r="U8210" s="19">
        <f>IF((T8209+R8210)&lt;结论【关键目标】!$C$28,0,(发电量计算【计算逻辑页】!R8210+发电量计算【计算逻辑页】!T8209-结论【关键目标】!$C$28))</f>
        <v>0</v>
      </c>
      <c r="V8210" s="5">
        <f t="shared" si="1156"/>
        <v>0</v>
      </c>
      <c r="W8210" s="5">
        <f t="shared" si="1157"/>
        <v>0</v>
      </c>
      <c r="X8210" s="5">
        <f t="shared" si="1160"/>
        <v>0</v>
      </c>
    </row>
    <row r="8211" spans="1:24" x14ac:dyDescent="0.15">
      <c r="A8211" s="7">
        <v>8210</v>
      </c>
      <c r="B8211" s="7">
        <v>12</v>
      </c>
      <c r="C8211" s="7">
        <v>9</v>
      </c>
      <c r="D8211" s="7">
        <v>2</v>
      </c>
      <c r="E8211" s="7">
        <v>343</v>
      </c>
      <c r="F8211" s="7">
        <v>-7</v>
      </c>
      <c r="G8211" s="7">
        <v>0</v>
      </c>
      <c r="H8211" s="7">
        <f t="shared" si="1152"/>
        <v>6</v>
      </c>
      <c r="I8211" s="16">
        <f t="shared" si="1153"/>
        <v>45269</v>
      </c>
      <c r="J8211" s="17">
        <v>0.2407</v>
      </c>
      <c r="K8211" s="18">
        <f>G8211*结论【关键目标】!C$27*0.7735*0.001</f>
        <v>0</v>
      </c>
      <c r="L8211" s="5">
        <v>-37921.013749999998</v>
      </c>
      <c r="M8211" s="5">
        <f>ABS(IF(L8211&lt;=0,L8211/耗电量关键数据!$B$6/1000,L8211/耗电量关键数据!$B$5/1000))</f>
        <v>15.168405499999999</v>
      </c>
      <c r="N8211" s="19">
        <f>耗电量关键数据!$B$14</f>
        <v>1.1688450000000001</v>
      </c>
      <c r="O8211" s="19">
        <f>耗电量关键数据!$B$15</f>
        <v>0.37403039999999999</v>
      </c>
      <c r="P8211" s="19">
        <f t="shared" si="1154"/>
        <v>16.711280899999998</v>
      </c>
      <c r="Q8211" s="19">
        <f t="shared" si="1158"/>
        <v>0</v>
      </c>
      <c r="R8211" s="20">
        <f t="shared" si="1155"/>
        <v>0</v>
      </c>
      <c r="S8211" s="20">
        <f t="shared" si="1159"/>
        <v>0</v>
      </c>
      <c r="T8211" s="20">
        <f>IF((T8210+R8211)&lt;0,0,IF((T8210+R8211)&gt;结论【关键目标】!C$28,结论【关键目标】!C$28,T8210+R8211))</f>
        <v>0</v>
      </c>
      <c r="U8211" s="19">
        <f>IF((T8210+R8211)&lt;结论【关键目标】!$C$28,0,(发电量计算【计算逻辑页】!R8211+发电量计算【计算逻辑页】!T8210-结论【关键目标】!$C$28))</f>
        <v>0</v>
      </c>
      <c r="V8211" s="5">
        <f t="shared" si="1156"/>
        <v>0</v>
      </c>
      <c r="W8211" s="5">
        <f t="shared" si="1157"/>
        <v>0</v>
      </c>
      <c r="X8211" s="5">
        <f t="shared" si="1160"/>
        <v>0</v>
      </c>
    </row>
    <row r="8212" spans="1:24" x14ac:dyDescent="0.15">
      <c r="A8212" s="7">
        <v>8211</v>
      </c>
      <c r="B8212" s="7">
        <v>12</v>
      </c>
      <c r="C8212" s="7">
        <v>9</v>
      </c>
      <c r="D8212" s="7">
        <v>3</v>
      </c>
      <c r="E8212" s="7">
        <v>343</v>
      </c>
      <c r="F8212" s="7">
        <v>-8.4</v>
      </c>
      <c r="G8212" s="7">
        <v>0</v>
      </c>
      <c r="H8212" s="7">
        <f t="shared" si="1152"/>
        <v>6</v>
      </c>
      <c r="I8212" s="16">
        <f t="shared" si="1153"/>
        <v>45269</v>
      </c>
      <c r="J8212" s="17">
        <v>0.2407</v>
      </c>
      <c r="K8212" s="18">
        <f>G8212*结论【关键目标】!C$27*0.7735*0.001</f>
        <v>0</v>
      </c>
      <c r="L8212" s="5">
        <v>-39228.634919999997</v>
      </c>
      <c r="M8212" s="5">
        <f>ABS(IF(L8212&lt;=0,L8212/耗电量关键数据!$B$6/1000,L8212/耗电量关键数据!$B$5/1000))</f>
        <v>15.691453967999998</v>
      </c>
      <c r="N8212" s="19">
        <f>耗电量关键数据!$B$14</f>
        <v>1.1688450000000001</v>
      </c>
      <c r="O8212" s="19">
        <f>耗电量关键数据!$B$15</f>
        <v>0.37403039999999999</v>
      </c>
      <c r="P8212" s="19">
        <f t="shared" si="1154"/>
        <v>17.234329367999997</v>
      </c>
      <c r="Q8212" s="19">
        <f t="shared" si="1158"/>
        <v>0</v>
      </c>
      <c r="R8212" s="20">
        <f t="shared" si="1155"/>
        <v>0</v>
      </c>
      <c r="S8212" s="20">
        <f t="shared" si="1159"/>
        <v>0</v>
      </c>
      <c r="T8212" s="20">
        <f>IF((T8211+R8212)&lt;0,0,IF((T8211+R8212)&gt;结论【关键目标】!C$28,结论【关键目标】!C$28,T8211+R8212))</f>
        <v>0</v>
      </c>
      <c r="U8212" s="19">
        <f>IF((T8211+R8212)&lt;结论【关键目标】!$C$28,0,(发电量计算【计算逻辑页】!R8212+发电量计算【计算逻辑页】!T8211-结论【关键目标】!$C$28))</f>
        <v>0</v>
      </c>
      <c r="V8212" s="5">
        <f t="shared" si="1156"/>
        <v>0</v>
      </c>
      <c r="W8212" s="5">
        <f t="shared" si="1157"/>
        <v>0</v>
      </c>
      <c r="X8212" s="5">
        <f t="shared" si="1160"/>
        <v>0</v>
      </c>
    </row>
    <row r="8213" spans="1:24" x14ac:dyDescent="0.15">
      <c r="A8213" s="7">
        <v>8212</v>
      </c>
      <c r="B8213" s="7">
        <v>12</v>
      </c>
      <c r="C8213" s="7">
        <v>9</v>
      </c>
      <c r="D8213" s="7">
        <v>4</v>
      </c>
      <c r="E8213" s="7">
        <v>343</v>
      </c>
      <c r="F8213" s="7">
        <v>-8</v>
      </c>
      <c r="G8213" s="7">
        <v>0</v>
      </c>
      <c r="H8213" s="7">
        <f t="shared" si="1152"/>
        <v>6</v>
      </c>
      <c r="I8213" s="16">
        <f t="shared" si="1153"/>
        <v>45269</v>
      </c>
      <c r="J8213" s="17">
        <v>0.2407</v>
      </c>
      <c r="K8213" s="18">
        <f>G8213*结论【关键目标】!C$27*0.7735*0.001</f>
        <v>0</v>
      </c>
      <c r="L8213" s="5">
        <v>-40100.382360000003</v>
      </c>
      <c r="M8213" s="5">
        <f>ABS(IF(L8213&lt;=0,L8213/耗电量关键数据!$B$6/1000,L8213/耗电量关键数据!$B$5/1000))</f>
        <v>16.040152944000003</v>
      </c>
      <c r="N8213" s="19">
        <f>耗电量关键数据!$B$14</f>
        <v>1.1688450000000001</v>
      </c>
      <c r="O8213" s="19">
        <f>耗电量关键数据!$B$15</f>
        <v>0.37403039999999999</v>
      </c>
      <c r="P8213" s="19">
        <f t="shared" si="1154"/>
        <v>17.583028344000002</v>
      </c>
      <c r="Q8213" s="19">
        <f t="shared" si="1158"/>
        <v>0</v>
      </c>
      <c r="R8213" s="20">
        <f t="shared" si="1155"/>
        <v>0</v>
      </c>
      <c r="S8213" s="20">
        <f t="shared" si="1159"/>
        <v>0</v>
      </c>
      <c r="T8213" s="20">
        <f>IF((T8212+R8213)&lt;0,0,IF((T8212+R8213)&gt;结论【关键目标】!C$28,结论【关键目标】!C$28,T8212+R8213))</f>
        <v>0</v>
      </c>
      <c r="U8213" s="19">
        <f>IF((T8212+R8213)&lt;结论【关键目标】!$C$28,0,(发电量计算【计算逻辑页】!R8213+发电量计算【计算逻辑页】!T8212-结论【关键目标】!$C$28))</f>
        <v>0</v>
      </c>
      <c r="V8213" s="5">
        <f t="shared" si="1156"/>
        <v>0</v>
      </c>
      <c r="W8213" s="5">
        <f t="shared" si="1157"/>
        <v>0</v>
      </c>
      <c r="X8213" s="5">
        <f t="shared" si="1160"/>
        <v>0</v>
      </c>
    </row>
    <row r="8214" spans="1:24" x14ac:dyDescent="0.15">
      <c r="A8214" s="7">
        <v>8213</v>
      </c>
      <c r="B8214" s="7">
        <v>12</v>
      </c>
      <c r="C8214" s="7">
        <v>9</v>
      </c>
      <c r="D8214" s="7">
        <v>5</v>
      </c>
      <c r="E8214" s="7">
        <v>343</v>
      </c>
      <c r="F8214" s="7">
        <v>-9</v>
      </c>
      <c r="G8214" s="7">
        <v>0</v>
      </c>
      <c r="H8214" s="7">
        <f t="shared" si="1152"/>
        <v>6</v>
      </c>
      <c r="I8214" s="16">
        <f t="shared" si="1153"/>
        <v>45269</v>
      </c>
      <c r="J8214" s="17">
        <v>0.2407</v>
      </c>
      <c r="K8214" s="18">
        <f>G8214*结论【关键目标】!C$27*0.7735*0.001</f>
        <v>0</v>
      </c>
      <c r="L8214" s="5">
        <v>-40754.192940000001</v>
      </c>
      <c r="M8214" s="5">
        <f>ABS(IF(L8214&lt;=0,L8214/耗电量关键数据!$B$6/1000,L8214/耗电量关键数据!$B$5/1000))</f>
        <v>16.301677176000002</v>
      </c>
      <c r="N8214" s="19">
        <f>耗电量关键数据!$B$14</f>
        <v>1.1688450000000001</v>
      </c>
      <c r="O8214" s="19">
        <f>耗电量关键数据!$B$15</f>
        <v>0.37403039999999999</v>
      </c>
      <c r="P8214" s="19">
        <f t="shared" si="1154"/>
        <v>17.844552576000002</v>
      </c>
      <c r="Q8214" s="19">
        <f t="shared" si="1158"/>
        <v>0</v>
      </c>
      <c r="R8214" s="20">
        <f t="shared" si="1155"/>
        <v>0</v>
      </c>
      <c r="S8214" s="20">
        <f t="shared" si="1159"/>
        <v>0</v>
      </c>
      <c r="T8214" s="20">
        <f>IF((T8213+R8214)&lt;0,0,IF((T8213+R8214)&gt;结论【关键目标】!C$28,结论【关键目标】!C$28,T8213+R8214))</f>
        <v>0</v>
      </c>
      <c r="U8214" s="19">
        <f>IF((T8213+R8214)&lt;结论【关键目标】!$C$28,0,(发电量计算【计算逻辑页】!R8214+发电量计算【计算逻辑页】!T8213-结论【关键目标】!$C$28))</f>
        <v>0</v>
      </c>
      <c r="V8214" s="5">
        <f t="shared" si="1156"/>
        <v>0</v>
      </c>
      <c r="W8214" s="5">
        <f t="shared" si="1157"/>
        <v>0</v>
      </c>
      <c r="X8214" s="5">
        <f t="shared" si="1160"/>
        <v>0</v>
      </c>
    </row>
    <row r="8215" spans="1:24" x14ac:dyDescent="0.15">
      <c r="A8215" s="7">
        <v>8214</v>
      </c>
      <c r="B8215" s="7">
        <v>12</v>
      </c>
      <c r="C8215" s="7">
        <v>9</v>
      </c>
      <c r="D8215" s="7">
        <v>6</v>
      </c>
      <c r="E8215" s="7">
        <v>343</v>
      </c>
      <c r="F8215" s="7">
        <v>-8.8000000000000007</v>
      </c>
      <c r="G8215" s="7">
        <v>0</v>
      </c>
      <c r="H8215" s="7">
        <f t="shared" si="1152"/>
        <v>6</v>
      </c>
      <c r="I8215" s="16">
        <f t="shared" si="1153"/>
        <v>45269</v>
      </c>
      <c r="J8215" s="17">
        <v>0.2407</v>
      </c>
      <c r="K8215" s="18">
        <f>G8215*结论【关键目标】!C$27*0.7735*0.001</f>
        <v>0</v>
      </c>
      <c r="L8215" s="5">
        <v>-41627.834699999999</v>
      </c>
      <c r="M8215" s="5">
        <f>ABS(IF(L8215&lt;=0,L8215/耗电量关键数据!$B$6/1000,L8215/耗电量关键数据!$B$5/1000))</f>
        <v>16.65113388</v>
      </c>
      <c r="N8215" s="19">
        <f>耗电量关键数据!$B$14</f>
        <v>1.1688450000000001</v>
      </c>
      <c r="O8215" s="19">
        <f>耗电量关键数据!$B$15</f>
        <v>0.37403039999999999</v>
      </c>
      <c r="P8215" s="19">
        <f t="shared" si="1154"/>
        <v>18.19400928</v>
      </c>
      <c r="Q8215" s="19">
        <f t="shared" si="1158"/>
        <v>0</v>
      </c>
      <c r="R8215" s="20">
        <f t="shared" si="1155"/>
        <v>0</v>
      </c>
      <c r="S8215" s="20">
        <f t="shared" si="1159"/>
        <v>0</v>
      </c>
      <c r="T8215" s="20">
        <f>IF((T8214+R8215)&lt;0,0,IF((T8214+R8215)&gt;结论【关键目标】!C$28,结论【关键目标】!C$28,T8214+R8215))</f>
        <v>0</v>
      </c>
      <c r="U8215" s="19">
        <f>IF((T8214+R8215)&lt;结论【关键目标】!$C$28,0,(发电量计算【计算逻辑页】!R8215+发电量计算【计算逻辑页】!T8214-结论【关键目标】!$C$28))</f>
        <v>0</v>
      </c>
      <c r="V8215" s="5">
        <f t="shared" si="1156"/>
        <v>0</v>
      </c>
      <c r="W8215" s="5">
        <f t="shared" si="1157"/>
        <v>0</v>
      </c>
      <c r="X8215" s="5">
        <f t="shared" si="1160"/>
        <v>0</v>
      </c>
    </row>
    <row r="8216" spans="1:24" x14ac:dyDescent="0.15">
      <c r="A8216" s="7">
        <v>8215</v>
      </c>
      <c r="B8216" s="7">
        <v>12</v>
      </c>
      <c r="C8216" s="7">
        <v>9</v>
      </c>
      <c r="D8216" s="7">
        <v>7</v>
      </c>
      <c r="E8216" s="7">
        <v>343</v>
      </c>
      <c r="F8216" s="7">
        <v>-9</v>
      </c>
      <c r="G8216" s="7">
        <v>0</v>
      </c>
      <c r="H8216" s="7">
        <f t="shared" si="1152"/>
        <v>6</v>
      </c>
      <c r="I8216" s="16">
        <f t="shared" si="1153"/>
        <v>45269</v>
      </c>
      <c r="J8216" s="17">
        <v>0.2407</v>
      </c>
      <c r="K8216" s="18">
        <f>G8216*结论【关键目标】!C$27*0.7735*0.001</f>
        <v>0</v>
      </c>
      <c r="L8216" s="5">
        <v>-40835.299160000002</v>
      </c>
      <c r="M8216" s="5">
        <f>ABS(IF(L8216&lt;=0,L8216/耗电量关键数据!$B$6/1000,L8216/耗电量关键数据!$B$5/1000))</f>
        <v>16.334119664000003</v>
      </c>
      <c r="N8216" s="19">
        <f>耗电量关键数据!$B$14</f>
        <v>1.1688450000000001</v>
      </c>
      <c r="O8216" s="19">
        <f>耗电量关键数据!$B$15</f>
        <v>0.37403039999999999</v>
      </c>
      <c r="P8216" s="19">
        <f t="shared" si="1154"/>
        <v>17.876995064000003</v>
      </c>
      <c r="Q8216" s="19">
        <f t="shared" si="1158"/>
        <v>0</v>
      </c>
      <c r="R8216" s="20">
        <f t="shared" si="1155"/>
        <v>0</v>
      </c>
      <c r="S8216" s="20">
        <f t="shared" si="1159"/>
        <v>0</v>
      </c>
      <c r="T8216" s="20">
        <f>IF((T8215+R8216)&lt;0,0,IF((T8215+R8216)&gt;结论【关键目标】!C$28,结论【关键目标】!C$28,T8215+R8216))</f>
        <v>0</v>
      </c>
      <c r="U8216" s="19">
        <f>IF((T8215+R8216)&lt;结论【关键目标】!$C$28,0,(发电量计算【计算逻辑页】!R8216+发电量计算【计算逻辑页】!T8215-结论【关键目标】!$C$28))</f>
        <v>0</v>
      </c>
      <c r="V8216" s="5">
        <f t="shared" si="1156"/>
        <v>0</v>
      </c>
      <c r="W8216" s="5">
        <f t="shared" si="1157"/>
        <v>0</v>
      </c>
      <c r="X8216" s="5">
        <f t="shared" si="1160"/>
        <v>0</v>
      </c>
    </row>
    <row r="8217" spans="1:24" x14ac:dyDescent="0.15">
      <c r="A8217" s="7">
        <v>8216</v>
      </c>
      <c r="B8217" s="7">
        <v>12</v>
      </c>
      <c r="C8217" s="7">
        <v>9</v>
      </c>
      <c r="D8217" s="7">
        <v>8</v>
      </c>
      <c r="E8217" s="7">
        <v>343</v>
      </c>
      <c r="F8217" s="7">
        <v>-9</v>
      </c>
      <c r="G8217" s="7">
        <v>60.4</v>
      </c>
      <c r="H8217" s="7">
        <f t="shared" si="1152"/>
        <v>6</v>
      </c>
      <c r="I8217" s="16">
        <f t="shared" si="1153"/>
        <v>45269</v>
      </c>
      <c r="J8217" s="17">
        <v>0.70809999999999995</v>
      </c>
      <c r="K8217" s="18">
        <f>G8217*结论【关键目标】!C$27*0.7735*0.001</f>
        <v>5.6063279999999995</v>
      </c>
      <c r="L8217" s="5">
        <v>-38544.355620000002</v>
      </c>
      <c r="M8217" s="5">
        <f>ABS(IF(L8217&lt;=0,L8217/耗电量关键数据!$B$6/1000,L8217/耗电量关键数据!$B$5/1000))</f>
        <v>15.417742248</v>
      </c>
      <c r="N8217" s="19">
        <f>耗电量关键数据!$B$14</f>
        <v>1.1688450000000001</v>
      </c>
      <c r="O8217" s="19">
        <f>耗电量关键数据!$B$15</f>
        <v>0.37403039999999999</v>
      </c>
      <c r="P8217" s="19">
        <f t="shared" si="1154"/>
        <v>16.960617647999999</v>
      </c>
      <c r="Q8217" s="19">
        <f t="shared" si="1158"/>
        <v>0</v>
      </c>
      <c r="R8217" s="20">
        <f t="shared" si="1155"/>
        <v>5.6063279999999995</v>
      </c>
      <c r="S8217" s="20">
        <f t="shared" si="1159"/>
        <v>0</v>
      </c>
      <c r="T8217" s="20">
        <f>IF((T8216+R8217)&lt;0,0,IF((T8216+R8217)&gt;结论【关键目标】!C$28,结论【关键目标】!C$28,T8216+R8217))</f>
        <v>5.6063279999999995</v>
      </c>
      <c r="U8217" s="19">
        <f>IF((T8216+R8217)&lt;结论【关键目标】!$C$28,0,(发电量计算【计算逻辑页】!R8217+发电量计算【计算逻辑页】!T8216-结论【关键目标】!$C$28))</f>
        <v>0</v>
      </c>
      <c r="V8217" s="5">
        <f t="shared" si="1156"/>
        <v>0</v>
      </c>
      <c r="W8217" s="5">
        <f t="shared" si="1157"/>
        <v>3.9698408567999994</v>
      </c>
      <c r="X8217" s="5">
        <f t="shared" si="1160"/>
        <v>0</v>
      </c>
    </row>
    <row r="8218" spans="1:24" x14ac:dyDescent="0.15">
      <c r="A8218" s="7">
        <v>8217</v>
      </c>
      <c r="B8218" s="7">
        <v>12</v>
      </c>
      <c r="C8218" s="7">
        <v>9</v>
      </c>
      <c r="D8218" s="7">
        <v>9</v>
      </c>
      <c r="E8218" s="7">
        <v>343</v>
      </c>
      <c r="F8218" s="7">
        <v>-7.4</v>
      </c>
      <c r="G8218" s="7">
        <v>212</v>
      </c>
      <c r="H8218" s="7">
        <f t="shared" si="1152"/>
        <v>6</v>
      </c>
      <c r="I8218" s="16">
        <f t="shared" si="1153"/>
        <v>45269</v>
      </c>
      <c r="J8218" s="17">
        <v>0.70809999999999995</v>
      </c>
      <c r="K8218" s="18">
        <f>G8218*结论【关键目标】!C$27*0.7735*0.001</f>
        <v>19.67784</v>
      </c>
      <c r="L8218" s="5">
        <v>-30294.974289999998</v>
      </c>
      <c r="M8218" s="5">
        <f>ABS(IF(L8218&lt;=0,L8218/耗电量关键数据!$B$6/1000,L8218/耗电量关键数据!$B$5/1000))</f>
        <v>12.117989716</v>
      </c>
      <c r="N8218" s="19">
        <f>耗电量关键数据!$B$14</f>
        <v>1.1688450000000001</v>
      </c>
      <c r="O8218" s="19">
        <f>耗电量关键数据!$B$15</f>
        <v>0.37403039999999999</v>
      </c>
      <c r="P8218" s="19">
        <f t="shared" si="1154"/>
        <v>13.660865116000002</v>
      </c>
      <c r="Q8218" s="19">
        <f t="shared" si="1158"/>
        <v>0</v>
      </c>
      <c r="R8218" s="20">
        <f t="shared" si="1155"/>
        <v>19.67784</v>
      </c>
      <c r="S8218" s="20">
        <f t="shared" si="1159"/>
        <v>0</v>
      </c>
      <c r="T8218" s="20">
        <f>IF((T8217+R8218)&lt;0,0,IF((T8217+R8218)&gt;结论【关键目标】!C$28,结论【关键目标】!C$28,T8217+R8218))</f>
        <v>22</v>
      </c>
      <c r="U8218" s="19">
        <f>IF((T8217+R8218)&lt;结论【关键目标】!$C$28,0,(发电量计算【计算逻辑页】!R8218+发电量计算【计算逻辑页】!T8217-结论【关键目标】!$C$28))</f>
        <v>3.2841680000000011</v>
      </c>
      <c r="V8218" s="5">
        <f t="shared" si="1156"/>
        <v>1.1494588000000003</v>
      </c>
      <c r="W8218" s="5">
        <f t="shared" si="1157"/>
        <v>9.6732585886395999</v>
      </c>
      <c r="X8218" s="5">
        <f t="shared" si="1160"/>
        <v>0</v>
      </c>
    </row>
    <row r="8219" spans="1:24" x14ac:dyDescent="0.15">
      <c r="A8219" s="7">
        <v>8218</v>
      </c>
      <c r="B8219" s="7">
        <v>12</v>
      </c>
      <c r="C8219" s="7">
        <v>9</v>
      </c>
      <c r="D8219" s="7">
        <v>10</v>
      </c>
      <c r="E8219" s="7">
        <v>343</v>
      </c>
      <c r="F8219" s="7">
        <v>-6</v>
      </c>
      <c r="G8219" s="7">
        <v>328.7</v>
      </c>
      <c r="H8219" s="7">
        <f t="shared" si="1152"/>
        <v>6</v>
      </c>
      <c r="I8219" s="16">
        <f t="shared" si="1153"/>
        <v>45269</v>
      </c>
      <c r="J8219" s="17">
        <v>0.70809999999999995</v>
      </c>
      <c r="K8219" s="18">
        <f>G8219*结论【关键目标】!C$27*0.7735*0.001</f>
        <v>30.509933999999998</v>
      </c>
      <c r="L8219" s="5">
        <v>-25824.519270000001</v>
      </c>
      <c r="M8219" s="5">
        <f>ABS(IF(L8219&lt;=0,L8219/耗电量关键数据!$B$6/1000,L8219/耗电量关键数据!$B$5/1000))</f>
        <v>10.329807708000001</v>
      </c>
      <c r="N8219" s="19">
        <f>耗电量关键数据!$B$14</f>
        <v>1.1688450000000001</v>
      </c>
      <c r="O8219" s="19">
        <f>耗电量关键数据!$B$15</f>
        <v>0.37403039999999999</v>
      </c>
      <c r="P8219" s="19">
        <f t="shared" si="1154"/>
        <v>11.872683108000002</v>
      </c>
      <c r="Q8219" s="19">
        <f t="shared" si="1158"/>
        <v>0</v>
      </c>
      <c r="R8219" s="20">
        <f t="shared" si="1155"/>
        <v>30.509933999999998</v>
      </c>
      <c r="S8219" s="20">
        <f t="shared" si="1159"/>
        <v>0</v>
      </c>
      <c r="T8219" s="20">
        <f>IF((T8218+R8219)&lt;0,0,IF((T8218+R8219)&gt;结论【关键目标】!C$28,结论【关键目标】!C$28,T8218+R8219))</f>
        <v>22</v>
      </c>
      <c r="U8219" s="19">
        <f>IF((T8218+R8219)&lt;结论【关键目标】!$C$28,0,(发电量计算【计算逻辑页】!R8219+发电量计算【计算逻辑页】!T8218-结论【关键目标】!$C$28))</f>
        <v>30.509934000000001</v>
      </c>
      <c r="V8219" s="5">
        <f t="shared" si="1156"/>
        <v>10.6784769</v>
      </c>
      <c r="W8219" s="5">
        <f t="shared" si="1157"/>
        <v>8.4070469087748005</v>
      </c>
      <c r="X8219" s="5">
        <f t="shared" si="1160"/>
        <v>0</v>
      </c>
    </row>
    <row r="8220" spans="1:24" x14ac:dyDescent="0.15">
      <c r="A8220" s="7">
        <v>8219</v>
      </c>
      <c r="B8220" s="7">
        <v>12</v>
      </c>
      <c r="C8220" s="7">
        <v>9</v>
      </c>
      <c r="D8220" s="7">
        <v>11</v>
      </c>
      <c r="E8220" s="7">
        <v>343</v>
      </c>
      <c r="F8220" s="7">
        <v>-5</v>
      </c>
      <c r="G8220" s="7">
        <v>438.1</v>
      </c>
      <c r="H8220" s="7">
        <f t="shared" si="1152"/>
        <v>6</v>
      </c>
      <c r="I8220" s="16">
        <f t="shared" si="1153"/>
        <v>45269</v>
      </c>
      <c r="J8220" s="17">
        <v>1.2267999999999999</v>
      </c>
      <c r="K8220" s="18">
        <f>G8220*结论【关键目标】!C$27*0.7735*0.001</f>
        <v>40.664441999999994</v>
      </c>
      <c r="L8220" s="5">
        <v>-17381.822820000001</v>
      </c>
      <c r="M8220" s="5">
        <f>ABS(IF(L8220&lt;=0,L8220/耗电量关键数据!$B$6/1000,L8220/耗电量关键数据!$B$5/1000))</f>
        <v>6.9527291280000005</v>
      </c>
      <c r="N8220" s="19">
        <f>耗电量关键数据!$B$14</f>
        <v>1.1688450000000001</v>
      </c>
      <c r="O8220" s="19">
        <f>耗电量关键数据!$B$15</f>
        <v>0.37403039999999999</v>
      </c>
      <c r="P8220" s="19">
        <f t="shared" si="1154"/>
        <v>8.4956045280000012</v>
      </c>
      <c r="Q8220" s="19">
        <f t="shared" si="1158"/>
        <v>8.4956045280000012</v>
      </c>
      <c r="R8220" s="20">
        <f t="shared" si="1155"/>
        <v>32.168837471999993</v>
      </c>
      <c r="S8220" s="20">
        <f t="shared" si="1159"/>
        <v>0</v>
      </c>
      <c r="T8220" s="20">
        <f>IF((T8219+R8220)&lt;0,0,IF((T8219+R8220)&gt;结论【关键目标】!C$28,结论【关键目标】!C$28,T8219+R8220))</f>
        <v>22</v>
      </c>
      <c r="U8220" s="19">
        <f>IF((T8219+R8220)&lt;结论【关键目标】!$C$28,0,(发电量计算【计算逻辑页】!R8220+发电量计算【计算逻辑页】!T8219-结论【关键目标】!$C$28))</f>
        <v>32.168837471999993</v>
      </c>
      <c r="V8220" s="5">
        <f t="shared" si="1156"/>
        <v>11.259093115199997</v>
      </c>
      <c r="W8220" s="5">
        <f t="shared" si="1157"/>
        <v>10.422407634950401</v>
      </c>
      <c r="X8220" s="5">
        <f t="shared" si="1160"/>
        <v>0</v>
      </c>
    </row>
    <row r="8221" spans="1:24" x14ac:dyDescent="0.15">
      <c r="A8221" s="7">
        <v>8220</v>
      </c>
      <c r="B8221" s="7">
        <v>12</v>
      </c>
      <c r="C8221" s="7">
        <v>9</v>
      </c>
      <c r="D8221" s="7">
        <v>12</v>
      </c>
      <c r="E8221" s="7">
        <v>343</v>
      </c>
      <c r="F8221" s="7">
        <v>-1.7</v>
      </c>
      <c r="G8221" s="7">
        <v>542.6</v>
      </c>
      <c r="H8221" s="7">
        <f t="shared" si="1152"/>
        <v>6</v>
      </c>
      <c r="I8221" s="16">
        <f t="shared" si="1153"/>
        <v>45269</v>
      </c>
      <c r="J8221" s="17">
        <v>1.2267999999999999</v>
      </c>
      <c r="K8221" s="18">
        <f>G8221*结论【关键目标】!C$27*0.7735*0.001</f>
        <v>50.364131999999998</v>
      </c>
      <c r="L8221" s="5">
        <v>-13806.67987</v>
      </c>
      <c r="M8221" s="5">
        <f>ABS(IF(L8221&lt;=0,L8221/耗电量关键数据!$B$6/1000,L8221/耗电量关键数据!$B$5/1000))</f>
        <v>5.5226719480000002</v>
      </c>
      <c r="N8221" s="19">
        <f>耗电量关键数据!$B$14</f>
        <v>1.1688450000000001</v>
      </c>
      <c r="O8221" s="19">
        <f>耗电量关键数据!$B$15</f>
        <v>0.37403039999999999</v>
      </c>
      <c r="P8221" s="19">
        <f t="shared" si="1154"/>
        <v>7.0655473479999999</v>
      </c>
      <c r="Q8221" s="19">
        <f t="shared" si="1158"/>
        <v>7.0655473479999999</v>
      </c>
      <c r="R8221" s="20">
        <f t="shared" si="1155"/>
        <v>43.298584651999995</v>
      </c>
      <c r="S8221" s="20">
        <f t="shared" si="1159"/>
        <v>0</v>
      </c>
      <c r="T8221" s="20">
        <f>IF((T8220+R8221)&lt;0,0,IF((T8220+R8221)&gt;结论【关键目标】!C$28,结论【关键目标】!C$28,T8220+R8221))</f>
        <v>22</v>
      </c>
      <c r="U8221" s="19">
        <f>IF((T8220+R8221)&lt;结论【关键目标】!$C$28,0,(发电量计算【计算逻辑页】!R8221+发电量计算【计算逻辑页】!T8220-结论【关键目标】!$C$28))</f>
        <v>43.298584651999988</v>
      </c>
      <c r="V8221" s="5">
        <f t="shared" si="1156"/>
        <v>15.154504628199994</v>
      </c>
      <c r="W8221" s="5">
        <f t="shared" si="1157"/>
        <v>8.6680134865263998</v>
      </c>
      <c r="X8221" s="5">
        <f t="shared" si="1160"/>
        <v>0</v>
      </c>
    </row>
    <row r="8222" spans="1:24" x14ac:dyDescent="0.15">
      <c r="A8222" s="7">
        <v>8221</v>
      </c>
      <c r="B8222" s="7">
        <v>12</v>
      </c>
      <c r="C8222" s="7">
        <v>9</v>
      </c>
      <c r="D8222" s="7">
        <v>13</v>
      </c>
      <c r="E8222" s="7">
        <v>343</v>
      </c>
      <c r="F8222" s="7">
        <v>-2</v>
      </c>
      <c r="G8222" s="7">
        <v>451.6</v>
      </c>
      <c r="H8222" s="7">
        <f t="shared" si="1152"/>
        <v>6</v>
      </c>
      <c r="I8222" s="16">
        <f t="shared" si="1153"/>
        <v>45269</v>
      </c>
      <c r="J8222" s="17">
        <v>1.2267999999999999</v>
      </c>
      <c r="K8222" s="18">
        <f>G8222*结论【关键目标】!C$27*0.7735*0.001</f>
        <v>41.917511999999995</v>
      </c>
      <c r="L8222" s="5">
        <v>-12217.71499</v>
      </c>
      <c r="M8222" s="5">
        <f>ABS(IF(L8222&lt;=0,L8222/耗电量关键数据!$B$6/1000,L8222/耗电量关键数据!$B$5/1000))</f>
        <v>4.8870859959999997</v>
      </c>
      <c r="N8222" s="19">
        <f>耗电量关键数据!$B$14</f>
        <v>1.1688450000000001</v>
      </c>
      <c r="O8222" s="19">
        <f>耗电量关键数据!$B$15</f>
        <v>0.37403039999999999</v>
      </c>
      <c r="P8222" s="19">
        <f t="shared" si="1154"/>
        <v>6.4299613959999995</v>
      </c>
      <c r="Q8222" s="19">
        <f t="shared" si="1158"/>
        <v>6.4299613959999995</v>
      </c>
      <c r="R8222" s="20">
        <f t="shared" si="1155"/>
        <v>35.487550603999992</v>
      </c>
      <c r="S8222" s="20">
        <f t="shared" si="1159"/>
        <v>0</v>
      </c>
      <c r="T8222" s="20">
        <f>IF((T8221+R8222)&lt;0,0,IF((T8221+R8222)&gt;结论【关键目标】!C$28,结论【关键目标】!C$28,T8221+R8222))</f>
        <v>22</v>
      </c>
      <c r="U8222" s="19">
        <f>IF((T8221+R8222)&lt;结论【关键目标】!$C$28,0,(发电量计算【计算逻辑页】!R8222+发电量计算【计算逻辑页】!T8221-结论【关键目标】!$C$28))</f>
        <v>35.487550603999992</v>
      </c>
      <c r="V8222" s="5">
        <f t="shared" si="1156"/>
        <v>12.420642711399996</v>
      </c>
      <c r="W8222" s="5">
        <f t="shared" si="1157"/>
        <v>7.8882766406127987</v>
      </c>
      <c r="X8222" s="5">
        <f t="shared" si="1160"/>
        <v>0</v>
      </c>
    </row>
    <row r="8223" spans="1:24" x14ac:dyDescent="0.15">
      <c r="A8223" s="7">
        <v>8222</v>
      </c>
      <c r="B8223" s="7">
        <v>12</v>
      </c>
      <c r="C8223" s="7">
        <v>9</v>
      </c>
      <c r="D8223" s="7">
        <v>14</v>
      </c>
      <c r="E8223" s="7">
        <v>343</v>
      </c>
      <c r="F8223" s="7">
        <v>-1</v>
      </c>
      <c r="G8223" s="7">
        <v>365.4</v>
      </c>
      <c r="H8223" s="7">
        <f t="shared" si="1152"/>
        <v>6</v>
      </c>
      <c r="I8223" s="16">
        <f t="shared" si="1153"/>
        <v>45269</v>
      </c>
      <c r="J8223" s="17">
        <v>1.2267999999999999</v>
      </c>
      <c r="K8223" s="18">
        <f>G8223*结论【关键目标】!C$27*0.7735*0.001</f>
        <v>33.916428000000003</v>
      </c>
      <c r="L8223" s="5">
        <v>-13264.46565</v>
      </c>
      <c r="M8223" s="5">
        <f>ABS(IF(L8223&lt;=0,L8223/耗电量关键数据!$B$6/1000,L8223/耗电量关键数据!$B$5/1000))</f>
        <v>5.3057862599999996</v>
      </c>
      <c r="N8223" s="19">
        <f>耗电量关键数据!$B$14</f>
        <v>1.1688450000000001</v>
      </c>
      <c r="O8223" s="19">
        <f>耗电量关键数据!$B$15</f>
        <v>0.37403039999999999</v>
      </c>
      <c r="P8223" s="19">
        <f t="shared" si="1154"/>
        <v>6.8486616599999994</v>
      </c>
      <c r="Q8223" s="19">
        <f t="shared" si="1158"/>
        <v>6.8486616599999994</v>
      </c>
      <c r="R8223" s="20">
        <f t="shared" si="1155"/>
        <v>27.067766340000006</v>
      </c>
      <c r="S8223" s="20">
        <f t="shared" si="1159"/>
        <v>0</v>
      </c>
      <c r="T8223" s="20">
        <f>IF((T8222+R8223)&lt;0,0,IF((T8222+R8223)&gt;结论【关键目标】!C$28,结论【关键目标】!C$28,T8222+R8223))</f>
        <v>22</v>
      </c>
      <c r="U8223" s="19">
        <f>IF((T8222+R8223)&lt;结论【关键目标】!$C$28,0,(发电量计算【计算逻辑页】!R8223+发电量计算【计算逻辑页】!T8222-结论【关键目标】!$C$28))</f>
        <v>27.067766340000006</v>
      </c>
      <c r="V8223" s="5">
        <f t="shared" si="1156"/>
        <v>9.473718219000002</v>
      </c>
      <c r="W8223" s="5">
        <f t="shared" si="1157"/>
        <v>8.401938124487998</v>
      </c>
      <c r="X8223" s="5">
        <f t="shared" si="1160"/>
        <v>0</v>
      </c>
    </row>
    <row r="8224" spans="1:24" x14ac:dyDescent="0.15">
      <c r="A8224" s="7">
        <v>8223</v>
      </c>
      <c r="B8224" s="7">
        <v>12</v>
      </c>
      <c r="C8224" s="7">
        <v>9</v>
      </c>
      <c r="D8224" s="7">
        <v>15</v>
      </c>
      <c r="E8224" s="7">
        <v>343</v>
      </c>
      <c r="F8224" s="7">
        <v>-0.2</v>
      </c>
      <c r="G8224" s="7">
        <v>195.9</v>
      </c>
      <c r="H8224" s="7">
        <f t="shared" si="1152"/>
        <v>6</v>
      </c>
      <c r="I8224" s="16">
        <f t="shared" si="1153"/>
        <v>45269</v>
      </c>
      <c r="J8224" s="17">
        <v>1.2267999999999999</v>
      </c>
      <c r="K8224" s="18">
        <f>G8224*结论【关键目标】!C$27*0.7735*0.001</f>
        <v>18.183437999999999</v>
      </c>
      <c r="L8224" s="5">
        <v>-18700.897430000001</v>
      </c>
      <c r="M8224" s="5">
        <f>ABS(IF(L8224&lt;=0,L8224/耗电量关键数据!$B$6/1000,L8224/耗电量关键数据!$B$5/1000))</f>
        <v>7.4803589720000003</v>
      </c>
      <c r="N8224" s="19">
        <f>耗电量关键数据!$B$14</f>
        <v>1.1688450000000001</v>
      </c>
      <c r="O8224" s="19">
        <f>耗电量关键数据!$B$15</f>
        <v>0.37403039999999999</v>
      </c>
      <c r="P8224" s="19">
        <f t="shared" si="1154"/>
        <v>9.023234372000001</v>
      </c>
      <c r="Q8224" s="19">
        <f t="shared" si="1158"/>
        <v>9.023234372000001</v>
      </c>
      <c r="R8224" s="20">
        <f t="shared" si="1155"/>
        <v>9.1602036279999979</v>
      </c>
      <c r="S8224" s="20">
        <f t="shared" si="1159"/>
        <v>0</v>
      </c>
      <c r="T8224" s="20">
        <f>IF((T8223+R8224)&lt;0,0,IF((T8223+R8224)&gt;结论【关键目标】!C$28,结论【关键目标】!C$28,T8223+R8224))</f>
        <v>22</v>
      </c>
      <c r="U8224" s="19">
        <f>IF((T8223+R8224)&lt;结论【关键目标】!$C$28,0,(发电量计算【计算逻辑页】!R8224+发电量计算【计算逻辑页】!T8223-结论【关键目标】!$C$28))</f>
        <v>9.1602036279999979</v>
      </c>
      <c r="V8224" s="5">
        <f t="shared" si="1156"/>
        <v>3.2060712697999989</v>
      </c>
      <c r="W8224" s="5">
        <f t="shared" si="1157"/>
        <v>11.0697039275696</v>
      </c>
      <c r="X8224" s="5">
        <f t="shared" si="1160"/>
        <v>0</v>
      </c>
    </row>
    <row r="8225" spans="1:24" x14ac:dyDescent="0.15">
      <c r="A8225" s="7">
        <v>8224</v>
      </c>
      <c r="B8225" s="7">
        <v>12</v>
      </c>
      <c r="C8225" s="7">
        <v>9</v>
      </c>
      <c r="D8225" s="7">
        <v>16</v>
      </c>
      <c r="E8225" s="7">
        <v>343</v>
      </c>
      <c r="F8225" s="7">
        <v>0</v>
      </c>
      <c r="G8225" s="7">
        <v>28</v>
      </c>
      <c r="H8225" s="7">
        <f t="shared" si="1152"/>
        <v>6</v>
      </c>
      <c r="I8225" s="16">
        <f t="shared" si="1153"/>
        <v>45269</v>
      </c>
      <c r="J8225" s="17">
        <v>0.70809999999999995</v>
      </c>
      <c r="K8225" s="18">
        <f>G8225*结论【关键目标】!C$27*0.7735*0.001</f>
        <v>2.5989599999999999</v>
      </c>
      <c r="L8225" s="5">
        <v>-25692.93881</v>
      </c>
      <c r="M8225" s="5">
        <f>ABS(IF(L8225&lt;=0,L8225/耗电量关键数据!$B$6/1000,L8225/耗电量关键数据!$B$5/1000))</f>
        <v>10.277175524</v>
      </c>
      <c r="N8225" s="19">
        <f>耗电量关键数据!$B$14</f>
        <v>1.1688450000000001</v>
      </c>
      <c r="O8225" s="19">
        <f>耗电量关键数据!$B$15</f>
        <v>0.37403039999999999</v>
      </c>
      <c r="P8225" s="19">
        <f t="shared" si="1154"/>
        <v>11.820050924000002</v>
      </c>
      <c r="Q8225" s="19">
        <f t="shared" si="1158"/>
        <v>0</v>
      </c>
      <c r="R8225" s="20">
        <f t="shared" si="1155"/>
        <v>2.5989599999999999</v>
      </c>
      <c r="S8225" s="20">
        <f t="shared" si="1159"/>
        <v>0</v>
      </c>
      <c r="T8225" s="20">
        <f>IF((T8224+R8225)&lt;0,0,IF((T8224+R8225)&gt;结论【关键目标】!C$28,结论【关键目标】!C$28,T8224+R8225))</f>
        <v>22</v>
      </c>
      <c r="U8225" s="19">
        <f>IF((T8224+R8225)&lt;结论【关键目标】!$C$28,0,(发电量计算【计算逻辑页】!R8225+发电量计算【计算逻辑页】!T8224-结论【关键目标】!$C$28))</f>
        <v>2.5989599999999982</v>
      </c>
      <c r="V8225" s="5">
        <f t="shared" si="1156"/>
        <v>0.90963599999999933</v>
      </c>
      <c r="W8225" s="5">
        <f t="shared" si="1157"/>
        <v>1.8403235759999998</v>
      </c>
      <c r="X8225" s="5">
        <f t="shared" si="1160"/>
        <v>0</v>
      </c>
    </row>
    <row r="8226" spans="1:24" x14ac:dyDescent="0.15">
      <c r="A8226" s="7">
        <v>8225</v>
      </c>
      <c r="B8226" s="7">
        <v>12</v>
      </c>
      <c r="C8226" s="7">
        <v>9</v>
      </c>
      <c r="D8226" s="7">
        <v>17</v>
      </c>
      <c r="E8226" s="7">
        <v>343</v>
      </c>
      <c r="F8226" s="7">
        <v>-1</v>
      </c>
      <c r="G8226" s="7">
        <v>0</v>
      </c>
      <c r="H8226" s="7">
        <f t="shared" si="1152"/>
        <v>6</v>
      </c>
      <c r="I8226" s="16">
        <f t="shared" si="1153"/>
        <v>45269</v>
      </c>
      <c r="J8226" s="17">
        <v>0.70809999999999995</v>
      </c>
      <c r="K8226" s="18">
        <f>G8226*结论【关键目标】!C$27*0.7735*0.001</f>
        <v>0</v>
      </c>
      <c r="L8226" s="5">
        <v>-29492.440630000001</v>
      </c>
      <c r="M8226" s="5">
        <f>ABS(IF(L8226&lt;=0,L8226/耗电量关键数据!$B$6/1000,L8226/耗电量关键数据!$B$5/1000))</f>
        <v>11.796976252</v>
      </c>
      <c r="N8226" s="19">
        <f>耗电量关键数据!$B$14</f>
        <v>1.1688450000000001</v>
      </c>
      <c r="O8226" s="19">
        <f>耗电量关键数据!$B$15</f>
        <v>0.37403039999999999</v>
      </c>
      <c r="P8226" s="19">
        <f t="shared" si="1154"/>
        <v>13.339851652000002</v>
      </c>
      <c r="Q8226" s="19">
        <f t="shared" si="1158"/>
        <v>0</v>
      </c>
      <c r="R8226" s="20">
        <f t="shared" si="1155"/>
        <v>0</v>
      </c>
      <c r="S8226" s="20">
        <f t="shared" si="1159"/>
        <v>0</v>
      </c>
      <c r="T8226" s="20">
        <f>IF((T8225+R8226)&lt;0,0,IF((T8225+R8226)&gt;结论【关键目标】!C$28,结论【关键目标】!C$28,T8225+R8226))</f>
        <v>22</v>
      </c>
      <c r="U8226" s="19">
        <f>IF((T8225+R8226)&lt;结论【关键目标】!$C$28,0,(发电量计算【计算逻辑页】!R8226+发电量计算【计算逻辑页】!T8225-结论【关键目标】!$C$28))</f>
        <v>0</v>
      </c>
      <c r="V8226" s="5">
        <f t="shared" si="1156"/>
        <v>0</v>
      </c>
      <c r="W8226" s="5">
        <f t="shared" si="1157"/>
        <v>0</v>
      </c>
      <c r="X8226" s="5">
        <f t="shared" si="1160"/>
        <v>0</v>
      </c>
    </row>
    <row r="8227" spans="1:24" x14ac:dyDescent="0.15">
      <c r="A8227" s="7">
        <v>8226</v>
      </c>
      <c r="B8227" s="7">
        <v>12</v>
      </c>
      <c r="C8227" s="7">
        <v>9</v>
      </c>
      <c r="D8227" s="7">
        <v>18</v>
      </c>
      <c r="E8227" s="7">
        <v>343</v>
      </c>
      <c r="F8227" s="7">
        <v>-1.5</v>
      </c>
      <c r="G8227" s="7">
        <v>0</v>
      </c>
      <c r="H8227" s="7">
        <f t="shared" si="1152"/>
        <v>6</v>
      </c>
      <c r="I8227" s="16">
        <f t="shared" si="1153"/>
        <v>45269</v>
      </c>
      <c r="J8227" s="17">
        <v>0.70809999999999995</v>
      </c>
      <c r="K8227" s="18">
        <f>G8227*结论【关键目标】!C$27*0.7735*0.001</f>
        <v>0</v>
      </c>
      <c r="L8227" s="5">
        <v>-31929.832409999999</v>
      </c>
      <c r="M8227" s="5">
        <f>ABS(IF(L8227&lt;=0,L8227/耗电量关键数据!$B$6/1000,L8227/耗电量关键数据!$B$5/1000))</f>
        <v>12.771932963999999</v>
      </c>
      <c r="N8227" s="19">
        <f>耗电量关键数据!$B$14</f>
        <v>1.1688450000000001</v>
      </c>
      <c r="O8227" s="19">
        <f>耗电量关键数据!$B$15</f>
        <v>0.37403039999999999</v>
      </c>
      <c r="P8227" s="19">
        <f t="shared" si="1154"/>
        <v>14.314808363999999</v>
      </c>
      <c r="Q8227" s="19">
        <f t="shared" si="1158"/>
        <v>0</v>
      </c>
      <c r="R8227" s="20">
        <f t="shared" si="1155"/>
        <v>0</v>
      </c>
      <c r="S8227" s="20">
        <f t="shared" si="1159"/>
        <v>0</v>
      </c>
      <c r="T8227" s="20">
        <f>IF((T8226+R8227)&lt;0,0,IF((T8226+R8227)&gt;结论【关键目标】!C$28,结论【关键目标】!C$28,T8226+R8227))</f>
        <v>22</v>
      </c>
      <c r="U8227" s="19">
        <f>IF((T8226+R8227)&lt;结论【关键目标】!$C$28,0,(发电量计算【计算逻辑页】!R8227+发电量计算【计算逻辑页】!T8226-结论【关键目标】!$C$28))</f>
        <v>0</v>
      </c>
      <c r="V8227" s="5">
        <f t="shared" si="1156"/>
        <v>0</v>
      </c>
      <c r="W8227" s="5">
        <f t="shared" si="1157"/>
        <v>0</v>
      </c>
      <c r="X8227" s="5">
        <f t="shared" si="1160"/>
        <v>0</v>
      </c>
    </row>
    <row r="8228" spans="1:24" x14ac:dyDescent="0.15">
      <c r="A8228" s="7">
        <v>8227</v>
      </c>
      <c r="B8228" s="7">
        <v>12</v>
      </c>
      <c r="C8228" s="7">
        <v>9</v>
      </c>
      <c r="D8228" s="7">
        <v>19</v>
      </c>
      <c r="E8228" s="7">
        <v>343</v>
      </c>
      <c r="F8228" s="7">
        <v>-3</v>
      </c>
      <c r="G8228" s="7">
        <v>0</v>
      </c>
      <c r="H8228" s="7">
        <f t="shared" si="1152"/>
        <v>6</v>
      </c>
      <c r="I8228" s="16">
        <f t="shared" si="1153"/>
        <v>45269</v>
      </c>
      <c r="J8228" s="17">
        <v>1.2267999999999999</v>
      </c>
      <c r="K8228" s="18">
        <f>G8228*结论【关键目标】!C$27*0.7735*0.001</f>
        <v>0</v>
      </c>
      <c r="L8228" s="5">
        <v>-31220.87602</v>
      </c>
      <c r="M8228" s="5">
        <f>ABS(IF(L8228&lt;=0,L8228/耗电量关键数据!$B$6/1000,L8228/耗电量关键数据!$B$5/1000))</f>
        <v>12.488350408000001</v>
      </c>
      <c r="N8228" s="19">
        <f>耗电量关键数据!$B$14</f>
        <v>1.1688450000000001</v>
      </c>
      <c r="O8228" s="19">
        <f>耗电量关键数据!$B$15</f>
        <v>0.37403039999999999</v>
      </c>
      <c r="P8228" s="19">
        <f t="shared" si="1154"/>
        <v>14.031225808</v>
      </c>
      <c r="Q8228" s="19">
        <f t="shared" si="1158"/>
        <v>14.031225808</v>
      </c>
      <c r="R8228" s="20">
        <f t="shared" si="1155"/>
        <v>-14.031225808</v>
      </c>
      <c r="S8228" s="20">
        <f t="shared" si="1159"/>
        <v>14.031225808</v>
      </c>
      <c r="T8228" s="20">
        <f>IF((T8227+R8228)&lt;0,0,IF((T8227+R8228)&gt;结论【关键目标】!C$28,结论【关键目标】!C$28,T8227+R8228))</f>
        <v>7.9687741919999997</v>
      </c>
      <c r="U8228" s="19">
        <f>IF((T8227+R8228)&lt;结论【关键目标】!$C$28,0,(发电量计算【计算逻辑页】!R8228+发电量计算【计算逻辑页】!T8227-结论【关键目标】!$C$28))</f>
        <v>0</v>
      </c>
      <c r="V8228" s="5">
        <f t="shared" si="1156"/>
        <v>0</v>
      </c>
      <c r="W8228" s="5">
        <f t="shared" si="1157"/>
        <v>0</v>
      </c>
      <c r="X8228" s="5">
        <f t="shared" si="1160"/>
        <v>6.9870212115455992</v>
      </c>
    </row>
    <row r="8229" spans="1:24" x14ac:dyDescent="0.15">
      <c r="A8229" s="7">
        <v>8228</v>
      </c>
      <c r="B8229" s="7">
        <v>12</v>
      </c>
      <c r="C8229" s="7">
        <v>9</v>
      </c>
      <c r="D8229" s="7">
        <v>20</v>
      </c>
      <c r="E8229" s="7">
        <v>343</v>
      </c>
      <c r="F8229" s="7">
        <v>-4</v>
      </c>
      <c r="G8229" s="7">
        <v>0</v>
      </c>
      <c r="H8229" s="7">
        <f t="shared" si="1152"/>
        <v>6</v>
      </c>
      <c r="I8229" s="16">
        <f t="shared" si="1153"/>
        <v>45269</v>
      </c>
      <c r="J8229" s="17">
        <v>1.2267999999999999</v>
      </c>
      <c r="K8229" s="18">
        <f>G8229*结论【关键目标】!C$27*0.7735*0.001</f>
        <v>0</v>
      </c>
      <c r="L8229" s="5">
        <v>-33435.12255</v>
      </c>
      <c r="M8229" s="5">
        <f>ABS(IF(L8229&lt;=0,L8229/耗电量关键数据!$B$6/1000,L8229/耗电量关键数据!$B$5/1000))</f>
        <v>13.374049020000001</v>
      </c>
      <c r="N8229" s="19">
        <f>耗电量关键数据!$B$14</f>
        <v>1.1688450000000001</v>
      </c>
      <c r="O8229" s="19">
        <f>耗电量关键数据!$B$15</f>
        <v>0.37403039999999999</v>
      </c>
      <c r="P8229" s="19">
        <f t="shared" si="1154"/>
        <v>14.916924420000003</v>
      </c>
      <c r="Q8229" s="19">
        <f t="shared" si="1158"/>
        <v>14.916924420000003</v>
      </c>
      <c r="R8229" s="20">
        <f t="shared" si="1155"/>
        <v>-14.916924420000003</v>
      </c>
      <c r="S8229" s="20">
        <f t="shared" si="1159"/>
        <v>14.916924420000003</v>
      </c>
      <c r="T8229" s="20">
        <f>IF((T8228+R8229)&lt;0,0,IF((T8228+R8229)&gt;结论【关键目标】!C$28,结论【关键目标】!C$28,T8228+R8229))</f>
        <v>0</v>
      </c>
      <c r="U8229" s="19">
        <f>IF((T8228+R8229)&lt;结论【关键目标】!$C$28,0,(发电量计算【计算逻辑页】!R8229+发电量计算【计算逻辑页】!T8228-结论【关键目标】!$C$28))</f>
        <v>0</v>
      </c>
      <c r="V8229" s="5">
        <f t="shared" si="1156"/>
        <v>0</v>
      </c>
      <c r="W8229" s="5">
        <f t="shared" si="1157"/>
        <v>0</v>
      </c>
      <c r="X8229" s="5">
        <f t="shared" si="1160"/>
        <v>0</v>
      </c>
    </row>
    <row r="8230" spans="1:24" x14ac:dyDescent="0.15">
      <c r="A8230" s="7">
        <v>8229</v>
      </c>
      <c r="B8230" s="7">
        <v>12</v>
      </c>
      <c r="C8230" s="7">
        <v>9</v>
      </c>
      <c r="D8230" s="7">
        <v>21</v>
      </c>
      <c r="E8230" s="7">
        <v>343</v>
      </c>
      <c r="F8230" s="7">
        <v>-4.4000000000000004</v>
      </c>
      <c r="G8230" s="7">
        <v>0</v>
      </c>
      <c r="H8230" s="7">
        <f t="shared" si="1152"/>
        <v>6</v>
      </c>
      <c r="I8230" s="16">
        <f t="shared" si="1153"/>
        <v>45269</v>
      </c>
      <c r="J8230" s="17">
        <v>1.2267999999999999</v>
      </c>
      <c r="K8230" s="18">
        <f>G8230*结论【关键目标】!C$27*0.7735*0.001</f>
        <v>0</v>
      </c>
      <c r="L8230" s="5">
        <v>-34542.24581</v>
      </c>
      <c r="M8230" s="5">
        <f>ABS(IF(L8230&lt;=0,L8230/耗电量关键数据!$B$6/1000,L8230/耗电量关键数据!$B$5/1000))</f>
        <v>13.816898324</v>
      </c>
      <c r="N8230" s="19">
        <f>耗电量关键数据!$B$14</f>
        <v>1.1688450000000001</v>
      </c>
      <c r="O8230" s="19">
        <f>耗电量关键数据!$B$15</f>
        <v>0.37403039999999999</v>
      </c>
      <c r="P8230" s="19">
        <f t="shared" si="1154"/>
        <v>15.359773724000002</v>
      </c>
      <c r="Q8230" s="19">
        <f t="shared" si="1158"/>
        <v>15.359773724000002</v>
      </c>
      <c r="R8230" s="20">
        <f t="shared" si="1155"/>
        <v>-15.359773724000002</v>
      </c>
      <c r="S8230" s="20">
        <f t="shared" si="1159"/>
        <v>15.359773724000002</v>
      </c>
      <c r="T8230" s="20">
        <f>IF((T8229+R8230)&lt;0,0,IF((T8229+R8230)&gt;结论【关键目标】!C$28,结论【关键目标】!C$28,T8229+R8230))</f>
        <v>0</v>
      </c>
      <c r="U8230" s="19">
        <f>IF((T8229+R8230)&lt;结论【关键目标】!$C$28,0,(发电量计算【计算逻辑页】!R8230+发电量计算【计算逻辑页】!T8229-结论【关键目标】!$C$28))</f>
        <v>0</v>
      </c>
      <c r="V8230" s="5">
        <f t="shared" si="1156"/>
        <v>0</v>
      </c>
      <c r="W8230" s="5">
        <f t="shared" si="1157"/>
        <v>0</v>
      </c>
      <c r="X8230" s="5">
        <f t="shared" si="1160"/>
        <v>0</v>
      </c>
    </row>
    <row r="8231" spans="1:24" x14ac:dyDescent="0.15">
      <c r="A8231" s="7">
        <v>8230</v>
      </c>
      <c r="B8231" s="7">
        <v>12</v>
      </c>
      <c r="C8231" s="7">
        <v>9</v>
      </c>
      <c r="D8231" s="7">
        <v>22</v>
      </c>
      <c r="E8231" s="7">
        <v>343</v>
      </c>
      <c r="F8231" s="7">
        <v>-6</v>
      </c>
      <c r="G8231" s="7">
        <v>0</v>
      </c>
      <c r="H8231" s="7">
        <f t="shared" si="1152"/>
        <v>6</v>
      </c>
      <c r="I8231" s="16">
        <f t="shared" si="1153"/>
        <v>45269</v>
      </c>
      <c r="J8231" s="17">
        <v>0.70809999999999995</v>
      </c>
      <c r="K8231" s="18">
        <f>G8231*结论【关键目标】!C$27*0.7735*0.001</f>
        <v>0</v>
      </c>
      <c r="L8231" s="5">
        <v>-34869.897700000001</v>
      </c>
      <c r="M8231" s="5">
        <f>ABS(IF(L8231&lt;=0,L8231/耗电量关键数据!$B$6/1000,L8231/耗电量关键数据!$B$5/1000))</f>
        <v>13.94795908</v>
      </c>
      <c r="N8231" s="19">
        <f>耗电量关键数据!$B$14</f>
        <v>1.1688450000000001</v>
      </c>
      <c r="O8231" s="19">
        <f>耗电量关键数据!$B$15</f>
        <v>0.37403039999999999</v>
      </c>
      <c r="P8231" s="19">
        <f t="shared" si="1154"/>
        <v>15.490834480000002</v>
      </c>
      <c r="Q8231" s="19">
        <f t="shared" si="1158"/>
        <v>0</v>
      </c>
      <c r="R8231" s="20">
        <f t="shared" si="1155"/>
        <v>0</v>
      </c>
      <c r="S8231" s="20">
        <f t="shared" si="1159"/>
        <v>0</v>
      </c>
      <c r="T8231" s="20">
        <f>IF((T8230+R8231)&lt;0,0,IF((T8230+R8231)&gt;结论【关键目标】!C$28,结论【关键目标】!C$28,T8230+R8231))</f>
        <v>0</v>
      </c>
      <c r="U8231" s="19">
        <f>IF((T8230+R8231)&lt;结论【关键目标】!$C$28,0,(发电量计算【计算逻辑页】!R8231+发电量计算【计算逻辑页】!T8230-结论【关键目标】!$C$28))</f>
        <v>0</v>
      </c>
      <c r="V8231" s="5">
        <f t="shared" si="1156"/>
        <v>0</v>
      </c>
      <c r="W8231" s="5">
        <f t="shared" si="1157"/>
        <v>0</v>
      </c>
      <c r="X8231" s="5">
        <f t="shared" si="1160"/>
        <v>0</v>
      </c>
    </row>
    <row r="8232" spans="1:24" x14ac:dyDescent="0.15">
      <c r="A8232" s="7">
        <v>8231</v>
      </c>
      <c r="B8232" s="7">
        <v>12</v>
      </c>
      <c r="C8232" s="7">
        <v>9</v>
      </c>
      <c r="D8232" s="7">
        <v>23</v>
      </c>
      <c r="E8232" s="7">
        <v>343</v>
      </c>
      <c r="F8232" s="7">
        <v>-6</v>
      </c>
      <c r="G8232" s="7">
        <v>0</v>
      </c>
      <c r="H8232" s="7">
        <f t="shared" si="1152"/>
        <v>6</v>
      </c>
      <c r="I8232" s="16">
        <f t="shared" si="1153"/>
        <v>45269</v>
      </c>
      <c r="J8232" s="17">
        <v>0.70809999999999995</v>
      </c>
      <c r="K8232" s="18">
        <f>G8232*结论【关键目标】!C$27*0.7735*0.001</f>
        <v>0</v>
      </c>
      <c r="L8232" s="5">
        <v>-35305.771419999997</v>
      </c>
      <c r="M8232" s="5">
        <f>ABS(IF(L8232&lt;=0,L8232/耗电量关键数据!$B$6/1000,L8232/耗电量关键数据!$B$5/1000))</f>
        <v>14.122308567999999</v>
      </c>
      <c r="N8232" s="19">
        <f>耗电量关键数据!$B$14</f>
        <v>1.1688450000000001</v>
      </c>
      <c r="O8232" s="19">
        <f>耗电量关键数据!$B$15</f>
        <v>0.37403039999999999</v>
      </c>
      <c r="P8232" s="19">
        <f t="shared" si="1154"/>
        <v>15.665183967999999</v>
      </c>
      <c r="Q8232" s="19">
        <f t="shared" si="1158"/>
        <v>0</v>
      </c>
      <c r="R8232" s="20">
        <f t="shared" si="1155"/>
        <v>0</v>
      </c>
      <c r="S8232" s="20">
        <f t="shared" si="1159"/>
        <v>0</v>
      </c>
      <c r="T8232" s="20">
        <f>IF((T8231+R8232)&lt;0,0,IF((T8231+R8232)&gt;结论【关键目标】!C$28,结论【关键目标】!C$28,T8231+R8232))</f>
        <v>0</v>
      </c>
      <c r="U8232" s="19">
        <f>IF((T8231+R8232)&lt;结论【关键目标】!$C$28,0,(发电量计算【计算逻辑页】!R8232+发电量计算【计算逻辑页】!T8231-结论【关键目标】!$C$28))</f>
        <v>0</v>
      </c>
      <c r="V8232" s="5">
        <f t="shared" si="1156"/>
        <v>0</v>
      </c>
      <c r="W8232" s="5">
        <f t="shared" si="1157"/>
        <v>0</v>
      </c>
      <c r="X8232" s="5">
        <f t="shared" si="1160"/>
        <v>0</v>
      </c>
    </row>
    <row r="8233" spans="1:24" x14ac:dyDescent="0.15">
      <c r="A8233" s="7">
        <v>8232</v>
      </c>
      <c r="B8233" s="7">
        <v>12</v>
      </c>
      <c r="C8233" s="7">
        <v>9</v>
      </c>
      <c r="D8233" s="7">
        <v>24</v>
      </c>
      <c r="E8233" s="7">
        <v>343</v>
      </c>
      <c r="F8233" s="7">
        <v>-6.6</v>
      </c>
      <c r="G8233" s="7">
        <v>0</v>
      </c>
      <c r="H8233" s="7">
        <f t="shared" si="1152"/>
        <v>6</v>
      </c>
      <c r="I8233" s="16">
        <f t="shared" si="1153"/>
        <v>45269</v>
      </c>
      <c r="J8233" s="17">
        <v>0.2407</v>
      </c>
      <c r="K8233" s="18">
        <f>G8233*结论【关键目标】!C$27*0.7735*0.001</f>
        <v>0</v>
      </c>
      <c r="L8233" s="5">
        <v>-35741.645140000001</v>
      </c>
      <c r="M8233" s="5">
        <f>ABS(IF(L8233&lt;=0,L8233/耗电量关键数据!$B$6/1000,L8233/耗电量关键数据!$B$5/1000))</f>
        <v>14.296658056</v>
      </c>
      <c r="N8233" s="19">
        <f>耗电量关键数据!$B$14</f>
        <v>1.1688450000000001</v>
      </c>
      <c r="O8233" s="19">
        <f>耗电量关键数据!$B$15</f>
        <v>0.37403039999999999</v>
      </c>
      <c r="P8233" s="19">
        <f t="shared" si="1154"/>
        <v>15.839533456</v>
      </c>
      <c r="Q8233" s="19">
        <f t="shared" si="1158"/>
        <v>0</v>
      </c>
      <c r="R8233" s="20">
        <f t="shared" si="1155"/>
        <v>0</v>
      </c>
      <c r="S8233" s="20">
        <f t="shared" si="1159"/>
        <v>0</v>
      </c>
      <c r="T8233" s="20">
        <f>IF((T8232+R8233)&lt;0,0,IF((T8232+R8233)&gt;结论【关键目标】!C$28,结论【关键目标】!C$28,T8232+R8233))</f>
        <v>0</v>
      </c>
      <c r="U8233" s="19">
        <f>IF((T8232+R8233)&lt;结论【关键目标】!$C$28,0,(发电量计算【计算逻辑页】!R8233+发电量计算【计算逻辑页】!T8232-结论【关键目标】!$C$28))</f>
        <v>0</v>
      </c>
      <c r="V8233" s="5">
        <f t="shared" si="1156"/>
        <v>0</v>
      </c>
      <c r="W8233" s="5">
        <f t="shared" si="1157"/>
        <v>0</v>
      </c>
      <c r="X8233" s="5">
        <f t="shared" si="1160"/>
        <v>0</v>
      </c>
    </row>
    <row r="8234" spans="1:24" x14ac:dyDescent="0.15">
      <c r="A8234" s="7">
        <v>8233</v>
      </c>
      <c r="B8234" s="7">
        <v>12</v>
      </c>
      <c r="C8234" s="7">
        <v>10</v>
      </c>
      <c r="D8234" s="7">
        <v>1</v>
      </c>
      <c r="E8234" s="7">
        <v>344</v>
      </c>
      <c r="F8234" s="7">
        <v>-7.3</v>
      </c>
      <c r="G8234" s="7">
        <v>0</v>
      </c>
      <c r="H8234" s="7">
        <f t="shared" si="1152"/>
        <v>7</v>
      </c>
      <c r="I8234" s="16">
        <f t="shared" si="1153"/>
        <v>45270</v>
      </c>
      <c r="J8234" s="17">
        <v>0.2407</v>
      </c>
      <c r="K8234" s="18">
        <f>G8234*结论【关键目标】!C$27*0.7735*0.001</f>
        <v>0</v>
      </c>
      <c r="L8234" s="5">
        <v>-36177.51887</v>
      </c>
      <c r="M8234" s="5">
        <f>ABS(IF(L8234&lt;=0,L8234/耗电量关键数据!$B$6/1000,L8234/耗电量关键数据!$B$5/1000))</f>
        <v>14.471007547999999</v>
      </c>
      <c r="N8234" s="19">
        <f>耗电量关键数据!$B$14</f>
        <v>1.1688450000000001</v>
      </c>
      <c r="O8234" s="19">
        <f>耗电量关键数据!$B$15</f>
        <v>0.37403039999999999</v>
      </c>
      <c r="P8234" s="19">
        <f t="shared" si="1154"/>
        <v>16.013882947999999</v>
      </c>
      <c r="Q8234" s="19">
        <f t="shared" si="1158"/>
        <v>0</v>
      </c>
      <c r="R8234" s="20">
        <f t="shared" si="1155"/>
        <v>0</v>
      </c>
      <c r="S8234" s="20">
        <f t="shared" si="1159"/>
        <v>0</v>
      </c>
      <c r="T8234" s="20">
        <f>IF((T8233+R8234)&lt;0,0,IF((T8233+R8234)&gt;结论【关键目标】!C$28,结论【关键目标】!C$28,T8233+R8234))</f>
        <v>0</v>
      </c>
      <c r="U8234" s="19">
        <f>IF((T8233+R8234)&lt;结论【关键目标】!$C$28,0,(发电量计算【计算逻辑页】!R8234+发电量计算【计算逻辑页】!T8233-结论【关键目标】!$C$28))</f>
        <v>0</v>
      </c>
      <c r="V8234" s="5">
        <f t="shared" si="1156"/>
        <v>0</v>
      </c>
      <c r="W8234" s="5">
        <f t="shared" si="1157"/>
        <v>0</v>
      </c>
      <c r="X8234" s="5">
        <f t="shared" si="1160"/>
        <v>0</v>
      </c>
    </row>
    <row r="8235" spans="1:24" x14ac:dyDescent="0.15">
      <c r="A8235" s="7">
        <v>8234</v>
      </c>
      <c r="B8235" s="7">
        <v>12</v>
      </c>
      <c r="C8235" s="7">
        <v>10</v>
      </c>
      <c r="D8235" s="7">
        <v>2</v>
      </c>
      <c r="E8235" s="7">
        <v>344</v>
      </c>
      <c r="F8235" s="7">
        <v>-8</v>
      </c>
      <c r="G8235" s="7">
        <v>0</v>
      </c>
      <c r="H8235" s="7">
        <f t="shared" si="1152"/>
        <v>7</v>
      </c>
      <c r="I8235" s="16">
        <f t="shared" si="1153"/>
        <v>45270</v>
      </c>
      <c r="J8235" s="17">
        <v>0.2407</v>
      </c>
      <c r="K8235" s="18">
        <f>G8235*结论【关键目标】!C$27*0.7735*0.001</f>
        <v>0</v>
      </c>
      <c r="L8235" s="5">
        <v>-36613.392590000003</v>
      </c>
      <c r="M8235" s="5">
        <f>ABS(IF(L8235&lt;=0,L8235/耗电量关键数据!$B$6/1000,L8235/耗电量关键数据!$B$5/1000))</f>
        <v>14.645357036000002</v>
      </c>
      <c r="N8235" s="19">
        <f>耗电量关键数据!$B$14</f>
        <v>1.1688450000000001</v>
      </c>
      <c r="O8235" s="19">
        <f>耗电量关键数据!$B$15</f>
        <v>0.37403039999999999</v>
      </c>
      <c r="P8235" s="19">
        <f t="shared" si="1154"/>
        <v>16.188232436</v>
      </c>
      <c r="Q8235" s="19">
        <f t="shared" si="1158"/>
        <v>0</v>
      </c>
      <c r="R8235" s="20">
        <f t="shared" si="1155"/>
        <v>0</v>
      </c>
      <c r="S8235" s="20">
        <f t="shared" si="1159"/>
        <v>0</v>
      </c>
      <c r="T8235" s="20">
        <f>IF((T8234+R8235)&lt;0,0,IF((T8234+R8235)&gt;结论【关键目标】!C$28,结论【关键目标】!C$28,T8234+R8235))</f>
        <v>0</v>
      </c>
      <c r="U8235" s="19">
        <f>IF((T8234+R8235)&lt;结论【关键目标】!$C$28,0,(发电量计算【计算逻辑页】!R8235+发电量计算【计算逻辑页】!T8234-结论【关键目标】!$C$28))</f>
        <v>0</v>
      </c>
      <c r="V8235" s="5">
        <f t="shared" si="1156"/>
        <v>0</v>
      </c>
      <c r="W8235" s="5">
        <f t="shared" si="1157"/>
        <v>0</v>
      </c>
      <c r="X8235" s="5">
        <f t="shared" si="1160"/>
        <v>0</v>
      </c>
    </row>
    <row r="8236" spans="1:24" x14ac:dyDescent="0.15">
      <c r="A8236" s="7">
        <v>8235</v>
      </c>
      <c r="B8236" s="7">
        <v>12</v>
      </c>
      <c r="C8236" s="7">
        <v>10</v>
      </c>
      <c r="D8236" s="7">
        <v>3</v>
      </c>
      <c r="E8236" s="7">
        <v>344</v>
      </c>
      <c r="F8236" s="7">
        <v>-6.8</v>
      </c>
      <c r="G8236" s="7">
        <v>0</v>
      </c>
      <c r="H8236" s="7">
        <f t="shared" si="1152"/>
        <v>7</v>
      </c>
      <c r="I8236" s="16">
        <f t="shared" si="1153"/>
        <v>45270</v>
      </c>
      <c r="J8236" s="17">
        <v>0.2407</v>
      </c>
      <c r="K8236" s="18">
        <f>G8236*结论【关键目标】!C$27*0.7735*0.001</f>
        <v>0</v>
      </c>
      <c r="L8236" s="5">
        <v>-37921.013749999998</v>
      </c>
      <c r="M8236" s="5">
        <f>ABS(IF(L8236&lt;=0,L8236/耗电量关键数据!$B$6/1000,L8236/耗电量关键数据!$B$5/1000))</f>
        <v>15.168405499999999</v>
      </c>
      <c r="N8236" s="19">
        <f>耗电量关键数据!$B$14</f>
        <v>1.1688450000000001</v>
      </c>
      <c r="O8236" s="19">
        <f>耗电量关键数据!$B$15</f>
        <v>0.37403039999999999</v>
      </c>
      <c r="P8236" s="19">
        <f t="shared" si="1154"/>
        <v>16.711280899999998</v>
      </c>
      <c r="Q8236" s="19">
        <f t="shared" si="1158"/>
        <v>0</v>
      </c>
      <c r="R8236" s="20">
        <f t="shared" si="1155"/>
        <v>0</v>
      </c>
      <c r="S8236" s="20">
        <f t="shared" si="1159"/>
        <v>0</v>
      </c>
      <c r="T8236" s="20">
        <f>IF((T8235+R8236)&lt;0,0,IF((T8235+R8236)&gt;结论【关键目标】!C$28,结论【关键目标】!C$28,T8235+R8236))</f>
        <v>0</v>
      </c>
      <c r="U8236" s="19">
        <f>IF((T8235+R8236)&lt;结论【关键目标】!$C$28,0,(发电量计算【计算逻辑页】!R8236+发电量计算【计算逻辑页】!T8235-结论【关键目标】!$C$28))</f>
        <v>0</v>
      </c>
      <c r="V8236" s="5">
        <f t="shared" si="1156"/>
        <v>0</v>
      </c>
      <c r="W8236" s="5">
        <f t="shared" si="1157"/>
        <v>0</v>
      </c>
      <c r="X8236" s="5">
        <f t="shared" si="1160"/>
        <v>0</v>
      </c>
    </row>
    <row r="8237" spans="1:24" x14ac:dyDescent="0.15">
      <c r="A8237" s="7">
        <v>8236</v>
      </c>
      <c r="B8237" s="7">
        <v>12</v>
      </c>
      <c r="C8237" s="7">
        <v>10</v>
      </c>
      <c r="D8237" s="7">
        <v>4</v>
      </c>
      <c r="E8237" s="7">
        <v>344</v>
      </c>
      <c r="F8237" s="7">
        <v>-9</v>
      </c>
      <c r="G8237" s="7">
        <v>0</v>
      </c>
      <c r="H8237" s="7">
        <f t="shared" si="1152"/>
        <v>7</v>
      </c>
      <c r="I8237" s="16">
        <f t="shared" si="1153"/>
        <v>45270</v>
      </c>
      <c r="J8237" s="17">
        <v>0.2407</v>
      </c>
      <c r="K8237" s="18">
        <f>G8237*结论【关键目标】!C$27*0.7735*0.001</f>
        <v>0</v>
      </c>
      <c r="L8237" s="5">
        <v>-39228.634919999997</v>
      </c>
      <c r="M8237" s="5">
        <f>ABS(IF(L8237&lt;=0,L8237/耗电量关键数据!$B$6/1000,L8237/耗电量关键数据!$B$5/1000))</f>
        <v>15.691453967999998</v>
      </c>
      <c r="N8237" s="19">
        <f>耗电量关键数据!$B$14</f>
        <v>1.1688450000000001</v>
      </c>
      <c r="O8237" s="19">
        <f>耗电量关键数据!$B$15</f>
        <v>0.37403039999999999</v>
      </c>
      <c r="P8237" s="19">
        <f t="shared" si="1154"/>
        <v>17.234329367999997</v>
      </c>
      <c r="Q8237" s="19">
        <f t="shared" si="1158"/>
        <v>0</v>
      </c>
      <c r="R8237" s="20">
        <f t="shared" si="1155"/>
        <v>0</v>
      </c>
      <c r="S8237" s="20">
        <f t="shared" si="1159"/>
        <v>0</v>
      </c>
      <c r="T8237" s="20">
        <f>IF((T8236+R8237)&lt;0,0,IF((T8236+R8237)&gt;结论【关键目标】!C$28,结论【关键目标】!C$28,T8236+R8237))</f>
        <v>0</v>
      </c>
      <c r="U8237" s="19">
        <f>IF((T8236+R8237)&lt;结论【关键目标】!$C$28,0,(发电量计算【计算逻辑页】!R8237+发电量计算【计算逻辑页】!T8236-结论【关键目标】!$C$28))</f>
        <v>0</v>
      </c>
      <c r="V8237" s="5">
        <f t="shared" si="1156"/>
        <v>0</v>
      </c>
      <c r="W8237" s="5">
        <f t="shared" si="1157"/>
        <v>0</v>
      </c>
      <c r="X8237" s="5">
        <f t="shared" si="1160"/>
        <v>0</v>
      </c>
    </row>
    <row r="8238" spans="1:24" x14ac:dyDescent="0.15">
      <c r="A8238" s="7">
        <v>8237</v>
      </c>
      <c r="B8238" s="7">
        <v>12</v>
      </c>
      <c r="C8238" s="7">
        <v>10</v>
      </c>
      <c r="D8238" s="7">
        <v>5</v>
      </c>
      <c r="E8238" s="7">
        <v>344</v>
      </c>
      <c r="F8238" s="7">
        <v>-9</v>
      </c>
      <c r="G8238" s="7">
        <v>0</v>
      </c>
      <c r="H8238" s="7">
        <f t="shared" si="1152"/>
        <v>7</v>
      </c>
      <c r="I8238" s="16">
        <f t="shared" si="1153"/>
        <v>45270</v>
      </c>
      <c r="J8238" s="17">
        <v>0.2407</v>
      </c>
      <c r="K8238" s="18">
        <f>G8238*结论【关键目标】!C$27*0.7735*0.001</f>
        <v>0</v>
      </c>
      <c r="L8238" s="5">
        <v>-40100.382360000003</v>
      </c>
      <c r="M8238" s="5">
        <f>ABS(IF(L8238&lt;=0,L8238/耗电量关键数据!$B$6/1000,L8238/耗电量关键数据!$B$5/1000))</f>
        <v>16.040152944000003</v>
      </c>
      <c r="N8238" s="19">
        <f>耗电量关键数据!$B$14</f>
        <v>1.1688450000000001</v>
      </c>
      <c r="O8238" s="19">
        <f>耗电量关键数据!$B$15</f>
        <v>0.37403039999999999</v>
      </c>
      <c r="P8238" s="19">
        <f t="shared" si="1154"/>
        <v>17.583028344000002</v>
      </c>
      <c r="Q8238" s="19">
        <f t="shared" si="1158"/>
        <v>0</v>
      </c>
      <c r="R8238" s="20">
        <f t="shared" si="1155"/>
        <v>0</v>
      </c>
      <c r="S8238" s="20">
        <f t="shared" si="1159"/>
        <v>0</v>
      </c>
      <c r="T8238" s="20">
        <f>IF((T8237+R8238)&lt;0,0,IF((T8237+R8238)&gt;结论【关键目标】!C$28,结论【关键目标】!C$28,T8237+R8238))</f>
        <v>0</v>
      </c>
      <c r="U8238" s="19">
        <f>IF((T8237+R8238)&lt;结论【关键目标】!$C$28,0,(发电量计算【计算逻辑页】!R8238+发电量计算【计算逻辑页】!T8237-结论【关键目标】!$C$28))</f>
        <v>0</v>
      </c>
      <c r="V8238" s="5">
        <f t="shared" si="1156"/>
        <v>0</v>
      </c>
      <c r="W8238" s="5">
        <f t="shared" si="1157"/>
        <v>0</v>
      </c>
      <c r="X8238" s="5">
        <f t="shared" si="1160"/>
        <v>0</v>
      </c>
    </row>
    <row r="8239" spans="1:24" x14ac:dyDescent="0.15">
      <c r="A8239" s="7">
        <v>8238</v>
      </c>
      <c r="B8239" s="7">
        <v>12</v>
      </c>
      <c r="C8239" s="7">
        <v>10</v>
      </c>
      <c r="D8239" s="7">
        <v>6</v>
      </c>
      <c r="E8239" s="7">
        <v>344</v>
      </c>
      <c r="F8239" s="7">
        <v>-8.8000000000000007</v>
      </c>
      <c r="G8239" s="7">
        <v>0</v>
      </c>
      <c r="H8239" s="7">
        <f t="shared" si="1152"/>
        <v>7</v>
      </c>
      <c r="I8239" s="16">
        <f t="shared" si="1153"/>
        <v>45270</v>
      </c>
      <c r="J8239" s="17">
        <v>0.2407</v>
      </c>
      <c r="K8239" s="18">
        <f>G8239*结论【关键目标】!C$27*0.7735*0.001</f>
        <v>0</v>
      </c>
      <c r="L8239" s="5">
        <v>-41406.410040000002</v>
      </c>
      <c r="M8239" s="5">
        <f>ABS(IF(L8239&lt;=0,L8239/耗电量关键数据!$B$6/1000,L8239/耗电量关键数据!$B$5/1000))</f>
        <v>16.562564016</v>
      </c>
      <c r="N8239" s="19">
        <f>耗电量关键数据!$B$14</f>
        <v>1.1688450000000001</v>
      </c>
      <c r="O8239" s="19">
        <f>耗电量关键数据!$B$15</f>
        <v>0.37403039999999999</v>
      </c>
      <c r="P8239" s="19">
        <f t="shared" si="1154"/>
        <v>18.105439415999999</v>
      </c>
      <c r="Q8239" s="19">
        <f t="shared" si="1158"/>
        <v>0</v>
      </c>
      <c r="R8239" s="20">
        <f t="shared" si="1155"/>
        <v>0</v>
      </c>
      <c r="S8239" s="20">
        <f t="shared" si="1159"/>
        <v>0</v>
      </c>
      <c r="T8239" s="20">
        <f>IF((T8238+R8239)&lt;0,0,IF((T8238+R8239)&gt;结论【关键目标】!C$28,结论【关键目标】!C$28,T8238+R8239))</f>
        <v>0</v>
      </c>
      <c r="U8239" s="19">
        <f>IF((T8238+R8239)&lt;结论【关键目标】!$C$28,0,(发电量计算【计算逻辑页】!R8239+发电量计算【计算逻辑页】!T8238-结论【关键目标】!$C$28))</f>
        <v>0</v>
      </c>
      <c r="V8239" s="5">
        <f t="shared" si="1156"/>
        <v>0</v>
      </c>
      <c r="W8239" s="5">
        <f t="shared" si="1157"/>
        <v>0</v>
      </c>
      <c r="X8239" s="5">
        <f t="shared" si="1160"/>
        <v>0</v>
      </c>
    </row>
    <row r="8240" spans="1:24" x14ac:dyDescent="0.15">
      <c r="A8240" s="7">
        <v>8239</v>
      </c>
      <c r="B8240" s="7">
        <v>12</v>
      </c>
      <c r="C8240" s="7">
        <v>10</v>
      </c>
      <c r="D8240" s="7">
        <v>7</v>
      </c>
      <c r="E8240" s="7">
        <v>344</v>
      </c>
      <c r="F8240" s="7">
        <v>-10</v>
      </c>
      <c r="G8240" s="7">
        <v>0</v>
      </c>
      <c r="H8240" s="7">
        <f t="shared" si="1152"/>
        <v>7</v>
      </c>
      <c r="I8240" s="16">
        <f t="shared" si="1153"/>
        <v>45270</v>
      </c>
      <c r="J8240" s="17">
        <v>0.2407</v>
      </c>
      <c r="K8240" s="18">
        <f>G8240*结论【关键目标】!C$27*0.7735*0.001</f>
        <v>0</v>
      </c>
      <c r="L8240" s="5">
        <v>-41056.723819999999</v>
      </c>
      <c r="M8240" s="5">
        <f>ABS(IF(L8240&lt;=0,L8240/耗电量关键数据!$B$6/1000,L8240/耗电量关键数据!$B$5/1000))</f>
        <v>16.422689527999999</v>
      </c>
      <c r="N8240" s="19">
        <f>耗电量关键数据!$B$14</f>
        <v>1.1688450000000001</v>
      </c>
      <c r="O8240" s="19">
        <f>耗电量关键数据!$B$15</f>
        <v>0.37403039999999999</v>
      </c>
      <c r="P8240" s="19">
        <f t="shared" si="1154"/>
        <v>17.965564927999999</v>
      </c>
      <c r="Q8240" s="19">
        <f t="shared" si="1158"/>
        <v>0</v>
      </c>
      <c r="R8240" s="20">
        <f t="shared" si="1155"/>
        <v>0</v>
      </c>
      <c r="S8240" s="20">
        <f t="shared" si="1159"/>
        <v>0</v>
      </c>
      <c r="T8240" s="20">
        <f>IF((T8239+R8240)&lt;0,0,IF((T8239+R8240)&gt;结论【关键目标】!C$28,结论【关键目标】!C$28,T8239+R8240))</f>
        <v>0</v>
      </c>
      <c r="U8240" s="19">
        <f>IF((T8239+R8240)&lt;结论【关键目标】!$C$28,0,(发电量计算【计算逻辑页】!R8240+发电量计算【计算逻辑页】!T8239-结论【关键目标】!$C$28))</f>
        <v>0</v>
      </c>
      <c r="V8240" s="5">
        <f t="shared" si="1156"/>
        <v>0</v>
      </c>
      <c r="W8240" s="5">
        <f t="shared" si="1157"/>
        <v>0</v>
      </c>
      <c r="X8240" s="5">
        <f t="shared" si="1160"/>
        <v>0</v>
      </c>
    </row>
    <row r="8241" spans="1:24" x14ac:dyDescent="0.15">
      <c r="A8241" s="7">
        <v>8240</v>
      </c>
      <c r="B8241" s="7">
        <v>12</v>
      </c>
      <c r="C8241" s="7">
        <v>10</v>
      </c>
      <c r="D8241" s="7">
        <v>8</v>
      </c>
      <c r="E8241" s="7">
        <v>344</v>
      </c>
      <c r="F8241" s="7">
        <v>-9</v>
      </c>
      <c r="G8241" s="7">
        <v>71.2</v>
      </c>
      <c r="H8241" s="7">
        <f t="shared" si="1152"/>
        <v>7</v>
      </c>
      <c r="I8241" s="16">
        <f t="shared" si="1153"/>
        <v>45270</v>
      </c>
      <c r="J8241" s="17">
        <v>0.70809999999999995</v>
      </c>
      <c r="K8241" s="18">
        <f>G8241*结论【关键目标】!C$27*0.7735*0.001</f>
        <v>6.608784</v>
      </c>
      <c r="L8241" s="5">
        <v>-39275.57316</v>
      </c>
      <c r="M8241" s="5">
        <f>ABS(IF(L8241&lt;=0,L8241/耗电量关键数据!$B$6/1000,L8241/耗电量关键数据!$B$5/1000))</f>
        <v>15.710229263999999</v>
      </c>
      <c r="N8241" s="19">
        <f>耗电量关键数据!$B$14</f>
        <v>1.1688450000000001</v>
      </c>
      <c r="O8241" s="19">
        <f>耗电量关键数据!$B$15</f>
        <v>0.37403039999999999</v>
      </c>
      <c r="P8241" s="19">
        <f t="shared" si="1154"/>
        <v>17.253104663999999</v>
      </c>
      <c r="Q8241" s="19">
        <f t="shared" si="1158"/>
        <v>0</v>
      </c>
      <c r="R8241" s="20">
        <f t="shared" si="1155"/>
        <v>6.608784</v>
      </c>
      <c r="S8241" s="20">
        <f t="shared" si="1159"/>
        <v>0</v>
      </c>
      <c r="T8241" s="20">
        <f>IF((T8240+R8241)&lt;0,0,IF((T8240+R8241)&gt;结论【关键目标】!C$28,结论【关键目标】!C$28,T8240+R8241))</f>
        <v>6.608784</v>
      </c>
      <c r="U8241" s="19">
        <f>IF((T8240+R8241)&lt;结论【关键目标】!$C$28,0,(发电量计算【计算逻辑页】!R8241+发电量计算【计算逻辑页】!T8240-结论【关键目标】!$C$28))</f>
        <v>0</v>
      </c>
      <c r="V8241" s="5">
        <f t="shared" si="1156"/>
        <v>0</v>
      </c>
      <c r="W8241" s="5">
        <f t="shared" si="1157"/>
        <v>4.6796799503999997</v>
      </c>
      <c r="X8241" s="5">
        <f t="shared" si="1160"/>
        <v>0</v>
      </c>
    </row>
    <row r="8242" spans="1:24" x14ac:dyDescent="0.15">
      <c r="A8242" s="7">
        <v>8241</v>
      </c>
      <c r="B8242" s="7">
        <v>12</v>
      </c>
      <c r="C8242" s="7">
        <v>10</v>
      </c>
      <c r="D8242" s="7">
        <v>9</v>
      </c>
      <c r="E8242" s="7">
        <v>344</v>
      </c>
      <c r="F8242" s="7">
        <v>-9.5</v>
      </c>
      <c r="G8242" s="7">
        <v>160.9</v>
      </c>
      <c r="H8242" s="7">
        <f t="shared" si="1152"/>
        <v>7</v>
      </c>
      <c r="I8242" s="16">
        <f t="shared" si="1153"/>
        <v>45270</v>
      </c>
      <c r="J8242" s="17">
        <v>0.70809999999999995</v>
      </c>
      <c r="K8242" s="18">
        <f>G8242*结论【关键目标】!C$27*0.7735*0.001</f>
        <v>14.934737999999999</v>
      </c>
      <c r="L8242" s="5">
        <v>-31513.670190000001</v>
      </c>
      <c r="M8242" s="5">
        <f>ABS(IF(L8242&lt;=0,L8242/耗电量关键数据!$B$6/1000,L8242/耗电量关键数据!$B$5/1000))</f>
        <v>12.605468076000001</v>
      </c>
      <c r="N8242" s="19">
        <f>耗电量关键数据!$B$14</f>
        <v>1.1688450000000001</v>
      </c>
      <c r="O8242" s="19">
        <f>耗电量关键数据!$B$15</f>
        <v>0.37403039999999999</v>
      </c>
      <c r="P8242" s="19">
        <f t="shared" si="1154"/>
        <v>14.148343476000003</v>
      </c>
      <c r="Q8242" s="19">
        <f t="shared" si="1158"/>
        <v>0</v>
      </c>
      <c r="R8242" s="20">
        <f t="shared" si="1155"/>
        <v>14.934737999999999</v>
      </c>
      <c r="S8242" s="20">
        <f t="shared" si="1159"/>
        <v>0</v>
      </c>
      <c r="T8242" s="20">
        <f>IF((T8241+R8242)&lt;0,0,IF((T8241+R8242)&gt;结论【关键目标】!C$28,结论【关键目标】!C$28,T8241+R8242))</f>
        <v>21.543521999999999</v>
      </c>
      <c r="U8242" s="19">
        <f>IF((T8241+R8242)&lt;结论【关键目标】!$C$28,0,(发电量计算【计算逻辑页】!R8242+发电量计算【计算逻辑页】!T8241-结论【关键目标】!$C$28))</f>
        <v>0</v>
      </c>
      <c r="V8242" s="5">
        <f t="shared" si="1156"/>
        <v>0</v>
      </c>
      <c r="W8242" s="5">
        <f t="shared" si="1157"/>
        <v>10.018442015355602</v>
      </c>
      <c r="X8242" s="5">
        <f t="shared" si="1160"/>
        <v>0</v>
      </c>
    </row>
    <row r="8243" spans="1:24" x14ac:dyDescent="0.15">
      <c r="A8243" s="7">
        <v>8242</v>
      </c>
      <c r="B8243" s="7">
        <v>12</v>
      </c>
      <c r="C8243" s="7">
        <v>10</v>
      </c>
      <c r="D8243" s="7">
        <v>10</v>
      </c>
      <c r="E8243" s="7">
        <v>344</v>
      </c>
      <c r="F8243" s="7">
        <v>-8</v>
      </c>
      <c r="G8243" s="7">
        <v>306.2</v>
      </c>
      <c r="H8243" s="7">
        <f t="shared" si="1152"/>
        <v>7</v>
      </c>
      <c r="I8243" s="16">
        <f t="shared" si="1153"/>
        <v>45270</v>
      </c>
      <c r="J8243" s="17">
        <v>0.70809999999999995</v>
      </c>
      <c r="K8243" s="18">
        <f>G8243*结论【关键目标】!C$27*0.7735*0.001</f>
        <v>28.421484</v>
      </c>
      <c r="L8243" s="5">
        <v>-27286.95435</v>
      </c>
      <c r="M8243" s="5">
        <f>ABS(IF(L8243&lt;=0,L8243/耗电量关键数据!$B$6/1000,L8243/耗电量关键数据!$B$5/1000))</f>
        <v>10.91478174</v>
      </c>
      <c r="N8243" s="19">
        <f>耗电量关键数据!$B$14</f>
        <v>1.1688450000000001</v>
      </c>
      <c r="O8243" s="19">
        <f>耗电量关键数据!$B$15</f>
        <v>0.37403039999999999</v>
      </c>
      <c r="P8243" s="19">
        <f t="shared" si="1154"/>
        <v>12.45765714</v>
      </c>
      <c r="Q8243" s="19">
        <f t="shared" si="1158"/>
        <v>0</v>
      </c>
      <c r="R8243" s="20">
        <f t="shared" si="1155"/>
        <v>28.421484</v>
      </c>
      <c r="S8243" s="20">
        <f t="shared" si="1159"/>
        <v>0</v>
      </c>
      <c r="T8243" s="20">
        <f>IF((T8242+R8243)&lt;0,0,IF((T8242+R8243)&gt;结论【关键目标】!C$28,结论【关键目标】!C$28,T8242+R8243))</f>
        <v>22</v>
      </c>
      <c r="U8243" s="19">
        <f>IF((T8242+R8243)&lt;结论【关键目标】!$C$28,0,(发电量计算【计算逻辑页】!R8243+发电量计算【计算逻辑页】!T8242-结论【关键目标】!$C$28))</f>
        <v>27.965006000000002</v>
      </c>
      <c r="V8243" s="5">
        <f t="shared" si="1156"/>
        <v>9.7877521000000005</v>
      </c>
      <c r="W8243" s="5">
        <f t="shared" si="1157"/>
        <v>8.821267020834</v>
      </c>
      <c r="X8243" s="5">
        <f t="shared" si="1160"/>
        <v>0</v>
      </c>
    </row>
    <row r="8244" spans="1:24" x14ac:dyDescent="0.15">
      <c r="A8244" s="7">
        <v>8243</v>
      </c>
      <c r="B8244" s="7">
        <v>12</v>
      </c>
      <c r="C8244" s="7">
        <v>10</v>
      </c>
      <c r="D8244" s="7">
        <v>11</v>
      </c>
      <c r="E8244" s="7">
        <v>344</v>
      </c>
      <c r="F8244" s="7">
        <v>-5</v>
      </c>
      <c r="G8244" s="7">
        <v>412.4</v>
      </c>
      <c r="H8244" s="7">
        <f t="shared" si="1152"/>
        <v>7</v>
      </c>
      <c r="I8244" s="16">
        <f t="shared" si="1153"/>
        <v>45270</v>
      </c>
      <c r="J8244" s="17">
        <v>1.2267999999999999</v>
      </c>
      <c r="K8244" s="18">
        <f>G8244*结论【关键目标】!C$27*0.7735*0.001</f>
        <v>38.278967999999999</v>
      </c>
      <c r="L8244" s="5">
        <v>-19087.997070000001</v>
      </c>
      <c r="M8244" s="5">
        <f>ABS(IF(L8244&lt;=0,L8244/耗电量关键数据!$B$6/1000,L8244/耗电量关键数据!$B$5/1000))</f>
        <v>7.6351988280000009</v>
      </c>
      <c r="N8244" s="19">
        <f>耗电量关键数据!$B$14</f>
        <v>1.1688450000000001</v>
      </c>
      <c r="O8244" s="19">
        <f>耗电量关键数据!$B$15</f>
        <v>0.37403039999999999</v>
      </c>
      <c r="P8244" s="19">
        <f t="shared" si="1154"/>
        <v>9.1780742280000016</v>
      </c>
      <c r="Q8244" s="19">
        <f t="shared" si="1158"/>
        <v>9.1780742280000016</v>
      </c>
      <c r="R8244" s="20">
        <f t="shared" si="1155"/>
        <v>29.100893771999999</v>
      </c>
      <c r="S8244" s="20">
        <f t="shared" si="1159"/>
        <v>0</v>
      </c>
      <c r="T8244" s="20">
        <f>IF((T8243+R8244)&lt;0,0,IF((T8243+R8244)&gt;结论【关键目标】!C$28,结论【关键目标】!C$28,T8243+R8244))</f>
        <v>22</v>
      </c>
      <c r="U8244" s="19">
        <f>IF((T8243+R8244)&lt;结论【关键目标】!$C$28,0,(发电量计算【计算逻辑页】!R8244+发电量计算【计算逻辑页】!T8243-结论【关键目标】!$C$28))</f>
        <v>29.100893771999999</v>
      </c>
      <c r="V8244" s="5">
        <f t="shared" si="1156"/>
        <v>10.185312820199998</v>
      </c>
      <c r="W8244" s="5">
        <f t="shared" si="1157"/>
        <v>11.259661462910401</v>
      </c>
      <c r="X8244" s="5">
        <f t="shared" si="1160"/>
        <v>0</v>
      </c>
    </row>
    <row r="8245" spans="1:24" x14ac:dyDescent="0.15">
      <c r="A8245" s="7">
        <v>8244</v>
      </c>
      <c r="B8245" s="7">
        <v>12</v>
      </c>
      <c r="C8245" s="7">
        <v>10</v>
      </c>
      <c r="D8245" s="7">
        <v>12</v>
      </c>
      <c r="E8245" s="7">
        <v>344</v>
      </c>
      <c r="F8245" s="7">
        <v>-3.5</v>
      </c>
      <c r="G8245" s="7">
        <v>461</v>
      </c>
      <c r="H8245" s="7">
        <f t="shared" si="1152"/>
        <v>7</v>
      </c>
      <c r="I8245" s="16">
        <f t="shared" si="1153"/>
        <v>45270</v>
      </c>
      <c r="J8245" s="17">
        <v>1.2267999999999999</v>
      </c>
      <c r="K8245" s="18">
        <f>G8245*结论【关键目标】!C$27*0.7735*0.001</f>
        <v>42.790019999999998</v>
      </c>
      <c r="L8245" s="5">
        <v>-15512.85412</v>
      </c>
      <c r="M8245" s="5">
        <f>ABS(IF(L8245&lt;=0,L8245/耗电量关键数据!$B$6/1000,L8245/耗电量关键数据!$B$5/1000))</f>
        <v>6.2051416479999997</v>
      </c>
      <c r="N8245" s="19">
        <f>耗电量关键数据!$B$14</f>
        <v>1.1688450000000001</v>
      </c>
      <c r="O8245" s="19">
        <f>耗电量关键数据!$B$15</f>
        <v>0.37403039999999999</v>
      </c>
      <c r="P8245" s="19">
        <f t="shared" si="1154"/>
        <v>7.7480170479999995</v>
      </c>
      <c r="Q8245" s="19">
        <f t="shared" si="1158"/>
        <v>7.7480170479999995</v>
      </c>
      <c r="R8245" s="20">
        <f t="shared" si="1155"/>
        <v>35.042002951999997</v>
      </c>
      <c r="S8245" s="20">
        <f t="shared" si="1159"/>
        <v>0</v>
      </c>
      <c r="T8245" s="20">
        <f>IF((T8244+R8245)&lt;0,0,IF((T8244+R8245)&gt;结论【关键目标】!C$28,结论【关键目标】!C$28,T8244+R8245))</f>
        <v>22</v>
      </c>
      <c r="U8245" s="19">
        <f>IF((T8244+R8245)&lt;结论【关键目标】!$C$28,0,(发电量计算【计算逻辑页】!R8245+发电量计算【计算逻辑页】!T8244-结论【关键目标】!$C$28))</f>
        <v>35.042002951999997</v>
      </c>
      <c r="V8245" s="5">
        <f t="shared" si="1156"/>
        <v>12.264701033199998</v>
      </c>
      <c r="W8245" s="5">
        <f t="shared" si="1157"/>
        <v>9.5052673144863977</v>
      </c>
      <c r="X8245" s="5">
        <f t="shared" si="1160"/>
        <v>0</v>
      </c>
    </row>
    <row r="8246" spans="1:24" x14ac:dyDescent="0.15">
      <c r="A8246" s="7">
        <v>8245</v>
      </c>
      <c r="B8246" s="7">
        <v>12</v>
      </c>
      <c r="C8246" s="7">
        <v>10</v>
      </c>
      <c r="D8246" s="7">
        <v>13</v>
      </c>
      <c r="E8246" s="7">
        <v>344</v>
      </c>
      <c r="F8246" s="7">
        <v>-1</v>
      </c>
      <c r="G8246" s="7">
        <v>457</v>
      </c>
      <c r="H8246" s="7">
        <f t="shared" si="1152"/>
        <v>7</v>
      </c>
      <c r="I8246" s="16">
        <f t="shared" si="1153"/>
        <v>45270</v>
      </c>
      <c r="J8246" s="17">
        <v>1.2267999999999999</v>
      </c>
      <c r="K8246" s="18">
        <f>G8246*结论【关键目标】!C$27*0.7735*0.001</f>
        <v>42.41874</v>
      </c>
      <c r="L8246" s="5">
        <v>-13923.88924</v>
      </c>
      <c r="M8246" s="5">
        <f>ABS(IF(L8246&lt;=0,L8246/耗电量关键数据!$B$6/1000,L8246/耗电量关键数据!$B$5/1000))</f>
        <v>5.5695556960000001</v>
      </c>
      <c r="N8246" s="19">
        <f>耗电量关键数据!$B$14</f>
        <v>1.1688450000000001</v>
      </c>
      <c r="O8246" s="19">
        <f>耗电量关键数据!$B$15</f>
        <v>0.37403039999999999</v>
      </c>
      <c r="P8246" s="19">
        <f t="shared" si="1154"/>
        <v>7.1124310959999999</v>
      </c>
      <c r="Q8246" s="19">
        <f t="shared" si="1158"/>
        <v>7.1124310959999999</v>
      </c>
      <c r="R8246" s="20">
        <f t="shared" si="1155"/>
        <v>35.306308903999998</v>
      </c>
      <c r="S8246" s="20">
        <f t="shared" si="1159"/>
        <v>0</v>
      </c>
      <c r="T8246" s="20">
        <f>IF((T8245+R8246)&lt;0,0,IF((T8245+R8246)&gt;结论【关键目标】!C$28,结论【关键目标】!C$28,T8245+R8246))</f>
        <v>22</v>
      </c>
      <c r="U8246" s="19">
        <f>IF((T8245+R8246)&lt;结论【关键目标】!$C$28,0,(发电量计算【计算逻辑页】!R8246+发电量计算【计算逻辑页】!T8245-结论【关键目标】!$C$28))</f>
        <v>35.306308903999998</v>
      </c>
      <c r="V8246" s="5">
        <f t="shared" si="1156"/>
        <v>12.357208116399999</v>
      </c>
      <c r="W8246" s="5">
        <f t="shared" si="1157"/>
        <v>8.7255304685727992</v>
      </c>
      <c r="X8246" s="5">
        <f t="shared" si="1160"/>
        <v>0</v>
      </c>
    </row>
    <row r="8247" spans="1:24" x14ac:dyDescent="0.15">
      <c r="A8247" s="7">
        <v>8246</v>
      </c>
      <c r="B8247" s="7">
        <v>12</v>
      </c>
      <c r="C8247" s="7">
        <v>10</v>
      </c>
      <c r="D8247" s="7">
        <v>14</v>
      </c>
      <c r="E8247" s="7">
        <v>344</v>
      </c>
      <c r="F8247" s="7">
        <v>1</v>
      </c>
      <c r="G8247" s="7">
        <v>363.7</v>
      </c>
      <c r="H8247" s="7">
        <f t="shared" si="1152"/>
        <v>7</v>
      </c>
      <c r="I8247" s="16">
        <f t="shared" si="1153"/>
        <v>45270</v>
      </c>
      <c r="J8247" s="17">
        <v>1.2267999999999999</v>
      </c>
      <c r="K8247" s="18">
        <f>G8247*结论【关键目标】!C$27*0.7735*0.001</f>
        <v>33.758634000000001</v>
      </c>
      <c r="L8247" s="5">
        <v>-14726.90072</v>
      </c>
      <c r="M8247" s="5">
        <f>ABS(IF(L8247&lt;=0,L8247/耗电量关键数据!$B$6/1000,L8247/耗电量关键数据!$B$5/1000))</f>
        <v>5.8907602879999992</v>
      </c>
      <c r="N8247" s="19">
        <f>耗电量关键数据!$B$14</f>
        <v>1.1688450000000001</v>
      </c>
      <c r="O8247" s="19">
        <f>耗电量关键数据!$B$15</f>
        <v>0.37403039999999999</v>
      </c>
      <c r="P8247" s="19">
        <f t="shared" si="1154"/>
        <v>7.433635687999999</v>
      </c>
      <c r="Q8247" s="19">
        <f t="shared" si="1158"/>
        <v>7.433635687999999</v>
      </c>
      <c r="R8247" s="20">
        <f t="shared" si="1155"/>
        <v>26.324998312000002</v>
      </c>
      <c r="S8247" s="20">
        <f t="shared" si="1159"/>
        <v>0</v>
      </c>
      <c r="T8247" s="20">
        <f>IF((T8246+R8247)&lt;0,0,IF((T8246+R8247)&gt;结论【关键目标】!C$28,结论【关键目标】!C$28,T8246+R8247))</f>
        <v>22</v>
      </c>
      <c r="U8247" s="19">
        <f>IF((T8246+R8247)&lt;结论【关键目标】!$C$28,0,(发电量计算【计算逻辑页】!R8247+发电量计算【计算逻辑页】!T8246-结论【关键目标】!$C$28))</f>
        <v>26.324998312000005</v>
      </c>
      <c r="V8247" s="5">
        <f t="shared" si="1156"/>
        <v>9.2137494092000018</v>
      </c>
      <c r="W8247" s="5">
        <f t="shared" si="1157"/>
        <v>9.1195842620383978</v>
      </c>
      <c r="X8247" s="5">
        <f t="shared" si="1160"/>
        <v>0</v>
      </c>
    </row>
    <row r="8248" spans="1:24" x14ac:dyDescent="0.15">
      <c r="A8248" s="7">
        <v>8247</v>
      </c>
      <c r="B8248" s="7">
        <v>12</v>
      </c>
      <c r="C8248" s="7">
        <v>10</v>
      </c>
      <c r="D8248" s="7">
        <v>15</v>
      </c>
      <c r="E8248" s="7">
        <v>344</v>
      </c>
      <c r="F8248" s="7">
        <v>-0.1</v>
      </c>
      <c r="G8248" s="7">
        <v>177.2</v>
      </c>
      <c r="H8248" s="7">
        <f t="shared" si="1152"/>
        <v>7</v>
      </c>
      <c r="I8248" s="16">
        <f t="shared" si="1153"/>
        <v>45270</v>
      </c>
      <c r="J8248" s="17">
        <v>1.2267999999999999</v>
      </c>
      <c r="K8248" s="18">
        <f>G8248*结论【关键目标】!C$27*0.7735*0.001</f>
        <v>16.447703999999998</v>
      </c>
      <c r="L8248" s="5">
        <v>-19675.854139999999</v>
      </c>
      <c r="M8248" s="5">
        <f>ABS(IF(L8248&lt;=0,L8248/耗电量关键数据!$B$6/1000,L8248/耗电量关键数据!$B$5/1000))</f>
        <v>7.8703416559999999</v>
      </c>
      <c r="N8248" s="19">
        <f>耗电量关键数据!$B$14</f>
        <v>1.1688450000000001</v>
      </c>
      <c r="O8248" s="19">
        <f>耗电量关键数据!$B$15</f>
        <v>0.37403039999999999</v>
      </c>
      <c r="P8248" s="19">
        <f t="shared" si="1154"/>
        <v>9.4132170560000006</v>
      </c>
      <c r="Q8248" s="19">
        <f t="shared" si="1158"/>
        <v>9.4132170560000006</v>
      </c>
      <c r="R8248" s="20">
        <f t="shared" si="1155"/>
        <v>7.0344869439999975</v>
      </c>
      <c r="S8248" s="20">
        <f t="shared" si="1159"/>
        <v>0</v>
      </c>
      <c r="T8248" s="20">
        <f>IF((T8247+R8248)&lt;0,0,IF((T8247+R8248)&gt;结论【关键目标】!C$28,结论【关键目标】!C$28,T8247+R8248))</f>
        <v>22</v>
      </c>
      <c r="U8248" s="19">
        <f>IF((T8247+R8248)&lt;结论【关键目标】!$C$28,0,(发电量计算【计算逻辑页】!R8248+发电量计算【计算逻辑页】!T8247-结论【关键目标】!$C$28))</f>
        <v>7.0344869439999975</v>
      </c>
      <c r="V8248" s="5">
        <f t="shared" si="1156"/>
        <v>2.462070430399999</v>
      </c>
      <c r="W8248" s="5">
        <f t="shared" si="1157"/>
        <v>11.5481346843008</v>
      </c>
      <c r="X8248" s="5">
        <f t="shared" si="1160"/>
        <v>0</v>
      </c>
    </row>
    <row r="8249" spans="1:24" x14ac:dyDescent="0.15">
      <c r="A8249" s="7">
        <v>8248</v>
      </c>
      <c r="B8249" s="7">
        <v>12</v>
      </c>
      <c r="C8249" s="7">
        <v>10</v>
      </c>
      <c r="D8249" s="7">
        <v>16</v>
      </c>
      <c r="E8249" s="7">
        <v>344</v>
      </c>
      <c r="F8249" s="7">
        <v>2</v>
      </c>
      <c r="G8249" s="7">
        <v>23.5</v>
      </c>
      <c r="H8249" s="7">
        <f t="shared" si="1152"/>
        <v>7</v>
      </c>
      <c r="I8249" s="16">
        <f t="shared" si="1153"/>
        <v>45270</v>
      </c>
      <c r="J8249" s="17">
        <v>0.70809999999999995</v>
      </c>
      <c r="K8249" s="18">
        <f>G8249*结论【关键目标】!C$27*0.7735*0.001</f>
        <v>2.18127</v>
      </c>
      <c r="L8249" s="5">
        <v>-26180.417170000001</v>
      </c>
      <c r="M8249" s="5">
        <f>ABS(IF(L8249&lt;=0,L8249/耗电量关键数据!$B$6/1000,L8249/耗电量关键数据!$B$5/1000))</f>
        <v>10.472166868</v>
      </c>
      <c r="N8249" s="19">
        <f>耗电量关键数据!$B$14</f>
        <v>1.1688450000000001</v>
      </c>
      <c r="O8249" s="19">
        <f>耗电量关键数据!$B$15</f>
        <v>0.37403039999999999</v>
      </c>
      <c r="P8249" s="19">
        <f t="shared" si="1154"/>
        <v>12.015042268</v>
      </c>
      <c r="Q8249" s="19">
        <f t="shared" si="1158"/>
        <v>0</v>
      </c>
      <c r="R8249" s="20">
        <f t="shared" si="1155"/>
        <v>2.18127</v>
      </c>
      <c r="S8249" s="20">
        <f t="shared" si="1159"/>
        <v>0</v>
      </c>
      <c r="T8249" s="20">
        <f>IF((T8248+R8249)&lt;0,0,IF((T8248+R8249)&gt;结论【关键目标】!C$28,结论【关键目标】!C$28,T8248+R8249))</f>
        <v>22</v>
      </c>
      <c r="U8249" s="19">
        <f>IF((T8248+R8249)&lt;结论【关键目标】!$C$28,0,(发电量计算【计算逻辑页】!R8249+发电量计算【计算逻辑页】!T8248-结论【关键目标】!$C$28))</f>
        <v>2.1812700000000014</v>
      </c>
      <c r="V8249" s="5">
        <f t="shared" si="1156"/>
        <v>0.76344450000000041</v>
      </c>
      <c r="W8249" s="5">
        <f t="shared" si="1157"/>
        <v>1.5445572869999999</v>
      </c>
      <c r="X8249" s="5">
        <f t="shared" si="1160"/>
        <v>0</v>
      </c>
    </row>
    <row r="8250" spans="1:24" x14ac:dyDescent="0.15">
      <c r="A8250" s="7">
        <v>8249</v>
      </c>
      <c r="B8250" s="7">
        <v>12</v>
      </c>
      <c r="C8250" s="7">
        <v>10</v>
      </c>
      <c r="D8250" s="7">
        <v>17</v>
      </c>
      <c r="E8250" s="7">
        <v>344</v>
      </c>
      <c r="F8250" s="7">
        <v>1</v>
      </c>
      <c r="G8250" s="7">
        <v>0</v>
      </c>
      <c r="H8250" s="7">
        <f t="shared" si="1152"/>
        <v>7</v>
      </c>
      <c r="I8250" s="16">
        <f t="shared" si="1153"/>
        <v>45270</v>
      </c>
      <c r="J8250" s="17">
        <v>0.70809999999999995</v>
      </c>
      <c r="K8250" s="18">
        <f>G8250*结论【关键目标】!C$27*0.7735*0.001</f>
        <v>0</v>
      </c>
      <c r="L8250" s="5">
        <v>-29492.440630000001</v>
      </c>
      <c r="M8250" s="5">
        <f>ABS(IF(L8250&lt;=0,L8250/耗电量关键数据!$B$6/1000,L8250/耗电量关键数据!$B$5/1000))</f>
        <v>11.796976252</v>
      </c>
      <c r="N8250" s="19">
        <f>耗电量关键数据!$B$14</f>
        <v>1.1688450000000001</v>
      </c>
      <c r="O8250" s="19">
        <f>耗电量关键数据!$B$15</f>
        <v>0.37403039999999999</v>
      </c>
      <c r="P8250" s="19">
        <f t="shared" si="1154"/>
        <v>13.339851652000002</v>
      </c>
      <c r="Q8250" s="19">
        <f t="shared" si="1158"/>
        <v>0</v>
      </c>
      <c r="R8250" s="20">
        <f t="shared" si="1155"/>
        <v>0</v>
      </c>
      <c r="S8250" s="20">
        <f t="shared" si="1159"/>
        <v>0</v>
      </c>
      <c r="T8250" s="20">
        <f>IF((T8249+R8250)&lt;0,0,IF((T8249+R8250)&gt;结论【关键目标】!C$28,结论【关键目标】!C$28,T8249+R8250))</f>
        <v>22</v>
      </c>
      <c r="U8250" s="19">
        <f>IF((T8249+R8250)&lt;结论【关键目标】!$C$28,0,(发电量计算【计算逻辑页】!R8250+发电量计算【计算逻辑页】!T8249-结论【关键目标】!$C$28))</f>
        <v>0</v>
      </c>
      <c r="V8250" s="5">
        <f t="shared" si="1156"/>
        <v>0</v>
      </c>
      <c r="W8250" s="5">
        <f t="shared" si="1157"/>
        <v>0</v>
      </c>
      <c r="X8250" s="5">
        <f t="shared" si="1160"/>
        <v>0</v>
      </c>
    </row>
    <row r="8251" spans="1:24" x14ac:dyDescent="0.15">
      <c r="A8251" s="7">
        <v>8250</v>
      </c>
      <c r="B8251" s="7">
        <v>12</v>
      </c>
      <c r="C8251" s="7">
        <v>10</v>
      </c>
      <c r="D8251" s="7">
        <v>18</v>
      </c>
      <c r="E8251" s="7">
        <v>344</v>
      </c>
      <c r="F8251" s="7">
        <v>-1.2</v>
      </c>
      <c r="G8251" s="7">
        <v>0</v>
      </c>
      <c r="H8251" s="7">
        <f t="shared" si="1152"/>
        <v>7</v>
      </c>
      <c r="I8251" s="16">
        <f t="shared" si="1153"/>
        <v>45270</v>
      </c>
      <c r="J8251" s="17">
        <v>0.70809999999999995</v>
      </c>
      <c r="K8251" s="18">
        <f>G8251*结论【关键目标】!C$27*0.7735*0.001</f>
        <v>0</v>
      </c>
      <c r="L8251" s="5">
        <v>-31198.614880000001</v>
      </c>
      <c r="M8251" s="5">
        <f>ABS(IF(L8251&lt;=0,L8251/耗电量关键数据!$B$6/1000,L8251/耗电量关键数据!$B$5/1000))</f>
        <v>12.479445952000001</v>
      </c>
      <c r="N8251" s="19">
        <f>耗电量关键数据!$B$14</f>
        <v>1.1688450000000001</v>
      </c>
      <c r="O8251" s="19">
        <f>耗电量关键数据!$B$15</f>
        <v>0.37403039999999999</v>
      </c>
      <c r="P8251" s="19">
        <f t="shared" si="1154"/>
        <v>14.022321352000001</v>
      </c>
      <c r="Q8251" s="19">
        <f t="shared" si="1158"/>
        <v>0</v>
      </c>
      <c r="R8251" s="20">
        <f t="shared" si="1155"/>
        <v>0</v>
      </c>
      <c r="S8251" s="20">
        <f t="shared" si="1159"/>
        <v>0</v>
      </c>
      <c r="T8251" s="20">
        <f>IF((T8250+R8251)&lt;0,0,IF((T8250+R8251)&gt;结论【关键目标】!C$28,结论【关键目标】!C$28,T8250+R8251))</f>
        <v>22</v>
      </c>
      <c r="U8251" s="19">
        <f>IF((T8250+R8251)&lt;结论【关键目标】!$C$28,0,(发电量计算【计算逻辑页】!R8251+发电量计算【计算逻辑页】!T8250-结论【关键目标】!$C$28))</f>
        <v>0</v>
      </c>
      <c r="V8251" s="5">
        <f t="shared" si="1156"/>
        <v>0</v>
      </c>
      <c r="W8251" s="5">
        <f t="shared" si="1157"/>
        <v>0</v>
      </c>
      <c r="X8251" s="5">
        <f t="shared" si="1160"/>
        <v>0</v>
      </c>
    </row>
    <row r="8252" spans="1:24" x14ac:dyDescent="0.15">
      <c r="A8252" s="7">
        <v>8251</v>
      </c>
      <c r="B8252" s="7">
        <v>12</v>
      </c>
      <c r="C8252" s="7">
        <v>10</v>
      </c>
      <c r="D8252" s="7">
        <v>19</v>
      </c>
      <c r="E8252" s="7">
        <v>344</v>
      </c>
      <c r="F8252" s="7">
        <v>-2</v>
      </c>
      <c r="G8252" s="7">
        <v>0</v>
      </c>
      <c r="H8252" s="7">
        <f t="shared" si="1152"/>
        <v>7</v>
      </c>
      <c r="I8252" s="16">
        <f t="shared" si="1153"/>
        <v>45270</v>
      </c>
      <c r="J8252" s="17">
        <v>1.2267999999999999</v>
      </c>
      <c r="K8252" s="18">
        <f>G8252*结论【关键目标】!C$27*0.7735*0.001</f>
        <v>0</v>
      </c>
      <c r="L8252" s="5">
        <v>-30335.17741</v>
      </c>
      <c r="M8252" s="5">
        <f>ABS(IF(L8252&lt;=0,L8252/耗电量关键数据!$B$6/1000,L8252/耗电量关键数据!$B$5/1000))</f>
        <v>12.134070964000001</v>
      </c>
      <c r="N8252" s="19">
        <f>耗电量关键数据!$B$14</f>
        <v>1.1688450000000001</v>
      </c>
      <c r="O8252" s="19">
        <f>耗电量关键数据!$B$15</f>
        <v>0.37403039999999999</v>
      </c>
      <c r="P8252" s="19">
        <f t="shared" si="1154"/>
        <v>13.676946364000001</v>
      </c>
      <c r="Q8252" s="19">
        <f t="shared" si="1158"/>
        <v>13.676946364000001</v>
      </c>
      <c r="R8252" s="20">
        <f t="shared" si="1155"/>
        <v>-13.676946364000001</v>
      </c>
      <c r="S8252" s="20">
        <f t="shared" si="1159"/>
        <v>13.676946364000001</v>
      </c>
      <c r="T8252" s="20">
        <f>IF((T8251+R8252)&lt;0,0,IF((T8251+R8252)&gt;结论【关键目标】!C$28,结论【关键目标】!C$28,T8251+R8252))</f>
        <v>8.3230536359999991</v>
      </c>
      <c r="U8252" s="19">
        <f>IF((T8251+R8252)&lt;结论【关键目标】!$C$28,0,(发电量计算【计算逻辑页】!R8252+发电量计算【计算逻辑页】!T8251-结论【关键目标】!$C$28))</f>
        <v>0</v>
      </c>
      <c r="V8252" s="5">
        <f t="shared" si="1156"/>
        <v>0</v>
      </c>
      <c r="W8252" s="5">
        <f t="shared" si="1157"/>
        <v>0</v>
      </c>
      <c r="X8252" s="5">
        <f t="shared" si="1160"/>
        <v>7.2976534280447982</v>
      </c>
    </row>
    <row r="8253" spans="1:24" x14ac:dyDescent="0.15">
      <c r="A8253" s="7">
        <v>8252</v>
      </c>
      <c r="B8253" s="7">
        <v>12</v>
      </c>
      <c r="C8253" s="7">
        <v>10</v>
      </c>
      <c r="D8253" s="7">
        <v>20</v>
      </c>
      <c r="E8253" s="7">
        <v>344</v>
      </c>
      <c r="F8253" s="7">
        <v>-3</v>
      </c>
      <c r="G8253" s="7">
        <v>0</v>
      </c>
      <c r="H8253" s="7">
        <f t="shared" si="1152"/>
        <v>7</v>
      </c>
      <c r="I8253" s="16">
        <f t="shared" si="1153"/>
        <v>45270</v>
      </c>
      <c r="J8253" s="17">
        <v>1.2267999999999999</v>
      </c>
      <c r="K8253" s="18">
        <f>G8253*结论【关键目标】!C$27*0.7735*0.001</f>
        <v>0</v>
      </c>
      <c r="L8253" s="5">
        <v>-32327.99929</v>
      </c>
      <c r="M8253" s="5">
        <f>ABS(IF(L8253&lt;=0,L8253/耗电量关键数据!$B$6/1000,L8253/耗电量关键数据!$B$5/1000))</f>
        <v>12.931199715999998</v>
      </c>
      <c r="N8253" s="19">
        <f>耗电量关键数据!$B$14</f>
        <v>1.1688450000000001</v>
      </c>
      <c r="O8253" s="19">
        <f>耗电量关键数据!$B$15</f>
        <v>0.37403039999999999</v>
      </c>
      <c r="P8253" s="19">
        <f t="shared" si="1154"/>
        <v>14.474075116</v>
      </c>
      <c r="Q8253" s="19">
        <f t="shared" si="1158"/>
        <v>14.474075116</v>
      </c>
      <c r="R8253" s="20">
        <f t="shared" si="1155"/>
        <v>-14.474075116</v>
      </c>
      <c r="S8253" s="20">
        <f t="shared" si="1159"/>
        <v>14.474075116</v>
      </c>
      <c r="T8253" s="20">
        <f>IF((T8252+R8253)&lt;0,0,IF((T8252+R8253)&gt;结论【关键目标】!C$28,结论【关键目标】!C$28,T8252+R8253))</f>
        <v>0</v>
      </c>
      <c r="U8253" s="19">
        <f>IF((T8252+R8253)&lt;结论【关键目标】!$C$28,0,(发电量计算【计算逻辑页】!R8253+发电量计算【计算逻辑页】!T8252-结论【关键目标】!$C$28))</f>
        <v>0</v>
      </c>
      <c r="V8253" s="5">
        <f t="shared" si="1156"/>
        <v>0</v>
      </c>
      <c r="W8253" s="5">
        <f t="shared" si="1157"/>
        <v>0</v>
      </c>
      <c r="X8253" s="5">
        <f t="shared" si="1160"/>
        <v>0</v>
      </c>
    </row>
    <row r="8254" spans="1:24" x14ac:dyDescent="0.15">
      <c r="A8254" s="7">
        <v>8253</v>
      </c>
      <c r="B8254" s="7">
        <v>12</v>
      </c>
      <c r="C8254" s="7">
        <v>10</v>
      </c>
      <c r="D8254" s="7">
        <v>21</v>
      </c>
      <c r="E8254" s="7">
        <v>344</v>
      </c>
      <c r="F8254" s="7">
        <v>-4</v>
      </c>
      <c r="G8254" s="7">
        <v>0</v>
      </c>
      <c r="H8254" s="7">
        <f t="shared" si="1152"/>
        <v>7</v>
      </c>
      <c r="I8254" s="16">
        <f t="shared" si="1153"/>
        <v>45270</v>
      </c>
      <c r="J8254" s="17">
        <v>1.2267999999999999</v>
      </c>
      <c r="K8254" s="18">
        <f>G8254*结论【关键目标】!C$27*0.7735*0.001</f>
        <v>0</v>
      </c>
      <c r="L8254" s="5">
        <v>-33435.12255</v>
      </c>
      <c r="M8254" s="5">
        <f>ABS(IF(L8254&lt;=0,L8254/耗电量关键数据!$B$6/1000,L8254/耗电量关键数据!$B$5/1000))</f>
        <v>13.374049020000001</v>
      </c>
      <c r="N8254" s="19">
        <f>耗电量关键数据!$B$14</f>
        <v>1.1688450000000001</v>
      </c>
      <c r="O8254" s="19">
        <f>耗电量关键数据!$B$15</f>
        <v>0.37403039999999999</v>
      </c>
      <c r="P8254" s="19">
        <f t="shared" si="1154"/>
        <v>14.916924420000003</v>
      </c>
      <c r="Q8254" s="19">
        <f t="shared" si="1158"/>
        <v>14.916924420000003</v>
      </c>
      <c r="R8254" s="20">
        <f t="shared" si="1155"/>
        <v>-14.916924420000003</v>
      </c>
      <c r="S8254" s="20">
        <f t="shared" si="1159"/>
        <v>14.916924420000003</v>
      </c>
      <c r="T8254" s="20">
        <f>IF((T8253+R8254)&lt;0,0,IF((T8253+R8254)&gt;结论【关键目标】!C$28,结论【关键目标】!C$28,T8253+R8254))</f>
        <v>0</v>
      </c>
      <c r="U8254" s="19">
        <f>IF((T8253+R8254)&lt;结论【关键目标】!$C$28,0,(发电量计算【计算逻辑页】!R8254+发电量计算【计算逻辑页】!T8253-结论【关键目标】!$C$28))</f>
        <v>0</v>
      </c>
      <c r="V8254" s="5">
        <f t="shared" si="1156"/>
        <v>0</v>
      </c>
      <c r="W8254" s="5">
        <f t="shared" si="1157"/>
        <v>0</v>
      </c>
      <c r="X8254" s="5">
        <f t="shared" si="1160"/>
        <v>0</v>
      </c>
    </row>
    <row r="8255" spans="1:24" x14ac:dyDescent="0.15">
      <c r="A8255" s="7">
        <v>8254</v>
      </c>
      <c r="B8255" s="7">
        <v>12</v>
      </c>
      <c r="C8255" s="7">
        <v>10</v>
      </c>
      <c r="D8255" s="7">
        <v>22</v>
      </c>
      <c r="E8255" s="7">
        <v>344</v>
      </c>
      <c r="F8255" s="7">
        <v>-5</v>
      </c>
      <c r="G8255" s="7">
        <v>0</v>
      </c>
      <c r="H8255" s="7">
        <f t="shared" si="1152"/>
        <v>7</v>
      </c>
      <c r="I8255" s="16">
        <f t="shared" si="1153"/>
        <v>45270</v>
      </c>
      <c r="J8255" s="17">
        <v>0.70809999999999995</v>
      </c>
      <c r="K8255" s="18">
        <f>G8255*结论【关键目标】!C$27*0.7735*0.001</f>
        <v>0</v>
      </c>
      <c r="L8255" s="5">
        <v>-33998.150260000002</v>
      </c>
      <c r="M8255" s="5">
        <f>ABS(IF(L8255&lt;=0,L8255/耗电量关键数据!$B$6/1000,L8255/耗电量关键数据!$B$5/1000))</f>
        <v>13.599260104000001</v>
      </c>
      <c r="N8255" s="19">
        <f>耗电量关键数据!$B$14</f>
        <v>1.1688450000000001</v>
      </c>
      <c r="O8255" s="19">
        <f>耗电量关键数据!$B$15</f>
        <v>0.37403039999999999</v>
      </c>
      <c r="P8255" s="19">
        <f t="shared" si="1154"/>
        <v>15.142135504000001</v>
      </c>
      <c r="Q8255" s="19">
        <f t="shared" si="1158"/>
        <v>0</v>
      </c>
      <c r="R8255" s="20">
        <f t="shared" si="1155"/>
        <v>0</v>
      </c>
      <c r="S8255" s="20">
        <f t="shared" si="1159"/>
        <v>0</v>
      </c>
      <c r="T8255" s="20">
        <f>IF((T8254+R8255)&lt;0,0,IF((T8254+R8255)&gt;结论【关键目标】!C$28,结论【关键目标】!C$28,T8254+R8255))</f>
        <v>0</v>
      </c>
      <c r="U8255" s="19">
        <f>IF((T8254+R8255)&lt;结论【关键目标】!$C$28,0,(发电量计算【计算逻辑页】!R8255+发电量计算【计算逻辑页】!T8254-结论【关键目标】!$C$28))</f>
        <v>0</v>
      </c>
      <c r="V8255" s="5">
        <f t="shared" si="1156"/>
        <v>0</v>
      </c>
      <c r="W8255" s="5">
        <f t="shared" si="1157"/>
        <v>0</v>
      </c>
      <c r="X8255" s="5">
        <f t="shared" si="1160"/>
        <v>0</v>
      </c>
    </row>
    <row r="8256" spans="1:24" x14ac:dyDescent="0.15">
      <c r="A8256" s="7">
        <v>8255</v>
      </c>
      <c r="B8256" s="7">
        <v>12</v>
      </c>
      <c r="C8256" s="7">
        <v>10</v>
      </c>
      <c r="D8256" s="7">
        <v>23</v>
      </c>
      <c r="E8256" s="7">
        <v>344</v>
      </c>
      <c r="F8256" s="7">
        <v>-5</v>
      </c>
      <c r="G8256" s="7">
        <v>0</v>
      </c>
      <c r="H8256" s="7">
        <f t="shared" si="1152"/>
        <v>7</v>
      </c>
      <c r="I8256" s="16">
        <f t="shared" si="1153"/>
        <v>45270</v>
      </c>
      <c r="J8256" s="17">
        <v>0.70809999999999995</v>
      </c>
      <c r="K8256" s="18">
        <f>G8256*结论【关键目标】!C$27*0.7735*0.001</f>
        <v>0</v>
      </c>
      <c r="L8256" s="5">
        <v>-34869.897700000001</v>
      </c>
      <c r="M8256" s="5">
        <f>ABS(IF(L8256&lt;=0,L8256/耗电量关键数据!$B$6/1000,L8256/耗电量关键数据!$B$5/1000))</f>
        <v>13.94795908</v>
      </c>
      <c r="N8256" s="19">
        <f>耗电量关键数据!$B$14</f>
        <v>1.1688450000000001</v>
      </c>
      <c r="O8256" s="19">
        <f>耗电量关键数据!$B$15</f>
        <v>0.37403039999999999</v>
      </c>
      <c r="P8256" s="19">
        <f t="shared" si="1154"/>
        <v>15.490834480000002</v>
      </c>
      <c r="Q8256" s="19">
        <f t="shared" si="1158"/>
        <v>0</v>
      </c>
      <c r="R8256" s="20">
        <f t="shared" si="1155"/>
        <v>0</v>
      </c>
      <c r="S8256" s="20">
        <f t="shared" si="1159"/>
        <v>0</v>
      </c>
      <c r="T8256" s="20">
        <f>IF((T8255+R8256)&lt;0,0,IF((T8255+R8256)&gt;结论【关键目标】!C$28,结论【关键目标】!C$28,T8255+R8256))</f>
        <v>0</v>
      </c>
      <c r="U8256" s="19">
        <f>IF((T8255+R8256)&lt;结论【关键目标】!$C$28,0,(发电量计算【计算逻辑页】!R8256+发电量计算【计算逻辑页】!T8255-结论【关键目标】!$C$28))</f>
        <v>0</v>
      </c>
      <c r="V8256" s="5">
        <f t="shared" si="1156"/>
        <v>0</v>
      </c>
      <c r="W8256" s="5">
        <f t="shared" si="1157"/>
        <v>0</v>
      </c>
      <c r="X8256" s="5">
        <f t="shared" si="1160"/>
        <v>0</v>
      </c>
    </row>
    <row r="8257" spans="1:24" x14ac:dyDescent="0.15">
      <c r="A8257" s="7">
        <v>8256</v>
      </c>
      <c r="B8257" s="7">
        <v>12</v>
      </c>
      <c r="C8257" s="7">
        <v>10</v>
      </c>
      <c r="D8257" s="7">
        <v>24</v>
      </c>
      <c r="E8257" s="7">
        <v>344</v>
      </c>
      <c r="F8257" s="7">
        <v>-6.4</v>
      </c>
      <c r="G8257" s="7">
        <v>0</v>
      </c>
      <c r="H8257" s="7">
        <f t="shared" si="1152"/>
        <v>7</v>
      </c>
      <c r="I8257" s="16">
        <f t="shared" si="1153"/>
        <v>45270</v>
      </c>
      <c r="J8257" s="17">
        <v>0.2407</v>
      </c>
      <c r="K8257" s="18">
        <f>G8257*结论【关键目标】!C$27*0.7735*0.001</f>
        <v>0</v>
      </c>
      <c r="L8257" s="5">
        <v>-35741.645140000001</v>
      </c>
      <c r="M8257" s="5">
        <f>ABS(IF(L8257&lt;=0,L8257/耗电量关键数据!$B$6/1000,L8257/耗电量关键数据!$B$5/1000))</f>
        <v>14.296658056</v>
      </c>
      <c r="N8257" s="19">
        <f>耗电量关键数据!$B$14</f>
        <v>1.1688450000000001</v>
      </c>
      <c r="O8257" s="19">
        <f>耗电量关键数据!$B$15</f>
        <v>0.37403039999999999</v>
      </c>
      <c r="P8257" s="19">
        <f t="shared" si="1154"/>
        <v>15.839533456</v>
      </c>
      <c r="Q8257" s="19">
        <f t="shared" si="1158"/>
        <v>0</v>
      </c>
      <c r="R8257" s="20">
        <f t="shared" si="1155"/>
        <v>0</v>
      </c>
      <c r="S8257" s="20">
        <f t="shared" si="1159"/>
        <v>0</v>
      </c>
      <c r="T8257" s="20">
        <f>IF((T8256+R8257)&lt;0,0,IF((T8256+R8257)&gt;结论【关键目标】!C$28,结论【关键目标】!C$28,T8256+R8257))</f>
        <v>0</v>
      </c>
      <c r="U8257" s="19">
        <f>IF((T8256+R8257)&lt;结论【关键目标】!$C$28,0,(发电量计算【计算逻辑页】!R8257+发电量计算【计算逻辑页】!T8256-结论【关键目标】!$C$28))</f>
        <v>0</v>
      </c>
      <c r="V8257" s="5">
        <f t="shared" si="1156"/>
        <v>0</v>
      </c>
      <c r="W8257" s="5">
        <f t="shared" si="1157"/>
        <v>0</v>
      </c>
      <c r="X8257" s="5">
        <f t="shared" si="1160"/>
        <v>0</v>
      </c>
    </row>
    <row r="8258" spans="1:24" x14ac:dyDescent="0.15">
      <c r="A8258" s="7">
        <v>8257</v>
      </c>
      <c r="B8258" s="7">
        <v>12</v>
      </c>
      <c r="C8258" s="7">
        <v>11</v>
      </c>
      <c r="D8258" s="7">
        <v>1</v>
      </c>
      <c r="E8258" s="7">
        <v>345</v>
      </c>
      <c r="F8258" s="7">
        <v>-6</v>
      </c>
      <c r="G8258" s="7">
        <v>0</v>
      </c>
      <c r="H8258" s="7">
        <f t="shared" ref="H8258:H8321" si="1161">WEEKDAY(I:I,2)</f>
        <v>1</v>
      </c>
      <c r="I8258" s="16">
        <f t="shared" ref="I8258:I8321" si="1162">DATE(2023,B8258,C8258)</f>
        <v>45271</v>
      </c>
      <c r="J8258" s="17">
        <v>0.2407</v>
      </c>
      <c r="K8258" s="18">
        <f>G8258*结论【关键目标】!C$27*0.7735*0.001</f>
        <v>0</v>
      </c>
      <c r="L8258" s="5">
        <v>-32962.987630000003</v>
      </c>
      <c r="M8258" s="5">
        <f>ABS(IF(L8258&lt;=0,L8258/耗电量关键数据!$B$6/1000,L8258/耗电量关键数据!$B$5/1000))</f>
        <v>13.185195052000001</v>
      </c>
      <c r="N8258" s="5">
        <f>电气设备逐时使用率计算!H8234</f>
        <v>1.1688450000000001</v>
      </c>
      <c r="O8258" s="5">
        <f>灯光逐时使用率计算!H8234</f>
        <v>0.37403039999999999</v>
      </c>
      <c r="P8258" s="19">
        <f t="shared" ref="P8258:P8321" si="1163">M8258+N8258+O8258</f>
        <v>14.728070452000003</v>
      </c>
      <c r="Q8258" s="19">
        <f t="shared" si="1158"/>
        <v>0</v>
      </c>
      <c r="R8258" s="20">
        <f t="shared" ref="R8258:R8321" si="1164">K8258-Q8258</f>
        <v>0</v>
      </c>
      <c r="S8258" s="20">
        <f t="shared" si="1159"/>
        <v>0</v>
      </c>
      <c r="T8258" s="20">
        <f>IF((T8257+R8258)&lt;0,0,IF((T8257+R8258)&gt;结论【关键目标】!C$28,结论【关键目标】!C$28,T8257+R8258))</f>
        <v>0</v>
      </c>
      <c r="U8258" s="19">
        <f>IF((T8257+R8258)&lt;结论【关键目标】!$C$28,0,(发电量计算【计算逻辑页】!R8258+发电量计算【计算逻辑页】!T8257-结论【关键目标】!$C$28))</f>
        <v>0</v>
      </c>
      <c r="V8258" s="5">
        <f t="shared" ref="V8258:V8321" si="1165">IF(J8258&gt;0.35,U8258*0.35,0)</f>
        <v>0</v>
      </c>
      <c r="W8258" s="5">
        <f t="shared" ref="W8258:W8321" si="1166">IF(P8258&gt;K8258,K8258*J8258,P8258*J8258)</f>
        <v>0</v>
      </c>
      <c r="X8258" s="5">
        <f t="shared" si="1160"/>
        <v>0</v>
      </c>
    </row>
    <row r="8259" spans="1:24" x14ac:dyDescent="0.15">
      <c r="A8259" s="7">
        <v>8258</v>
      </c>
      <c r="B8259" s="7">
        <v>12</v>
      </c>
      <c r="C8259" s="7">
        <v>11</v>
      </c>
      <c r="D8259" s="7">
        <v>2</v>
      </c>
      <c r="E8259" s="7">
        <v>345</v>
      </c>
      <c r="F8259" s="7">
        <v>-7</v>
      </c>
      <c r="G8259" s="7">
        <v>0</v>
      </c>
      <c r="H8259" s="7">
        <f t="shared" si="1161"/>
        <v>1</v>
      </c>
      <c r="I8259" s="16">
        <f t="shared" si="1162"/>
        <v>45271</v>
      </c>
      <c r="J8259" s="17">
        <v>0.2407</v>
      </c>
      <c r="K8259" s="18">
        <f>G8259*结论【关键目标】!C$27*0.7735*0.001</f>
        <v>0</v>
      </c>
      <c r="L8259" s="5">
        <v>-34484.815620000001</v>
      </c>
      <c r="M8259" s="5">
        <f>ABS(IF(L8259&lt;=0,L8259/耗电量关键数据!$B$6/1000,L8259/耗电量关键数据!$B$5/1000))</f>
        <v>13.793926248</v>
      </c>
      <c r="N8259" s="5">
        <f>电气设备逐时使用率计算!H8235</f>
        <v>1.1688450000000001</v>
      </c>
      <c r="O8259" s="5">
        <f>灯光逐时使用率计算!H8235</f>
        <v>0.37403039999999999</v>
      </c>
      <c r="P8259" s="19">
        <f t="shared" si="1163"/>
        <v>15.336801648</v>
      </c>
      <c r="Q8259" s="19">
        <f t="shared" ref="Q8259:Q8322" si="1167">IF(J8259&gt;0.8,P8259,0)</f>
        <v>0</v>
      </c>
      <c r="R8259" s="20">
        <f t="shared" si="1164"/>
        <v>0</v>
      </c>
      <c r="S8259" s="20">
        <f t="shared" ref="S8259:S8322" si="1168">IF(R8259&lt;0,ABS(R8259),0)</f>
        <v>0</v>
      </c>
      <c r="T8259" s="20">
        <f>IF((T8258+R8259)&lt;0,0,IF((T8258+R8259)&gt;结论【关键目标】!C$28,结论【关键目标】!C$28,T8258+R8259))</f>
        <v>0</v>
      </c>
      <c r="U8259" s="19">
        <f>IF((T8258+R8259)&lt;结论【关键目标】!$C$28,0,(发电量计算【计算逻辑页】!R8259+发电量计算【计算逻辑页】!T8258-结论【关键目标】!$C$28))</f>
        <v>0</v>
      </c>
      <c r="V8259" s="5">
        <f t="shared" si="1165"/>
        <v>0</v>
      </c>
      <c r="W8259" s="5">
        <f t="shared" si="1166"/>
        <v>0</v>
      </c>
      <c r="X8259" s="5">
        <f t="shared" si="1160"/>
        <v>0</v>
      </c>
    </row>
    <row r="8260" spans="1:24" x14ac:dyDescent="0.15">
      <c r="A8260" s="7">
        <v>8259</v>
      </c>
      <c r="B8260" s="7">
        <v>12</v>
      </c>
      <c r="C8260" s="7">
        <v>11</v>
      </c>
      <c r="D8260" s="7">
        <v>3</v>
      </c>
      <c r="E8260" s="7">
        <v>345</v>
      </c>
      <c r="F8260" s="7">
        <v>-7.3</v>
      </c>
      <c r="G8260" s="7">
        <v>0</v>
      </c>
      <c r="H8260" s="7">
        <f t="shared" si="1161"/>
        <v>1</v>
      </c>
      <c r="I8260" s="16">
        <f t="shared" si="1162"/>
        <v>45271</v>
      </c>
      <c r="J8260" s="17">
        <v>0.2407</v>
      </c>
      <c r="K8260" s="18">
        <f>G8260*结论【关键目标】!C$27*0.7735*0.001</f>
        <v>0</v>
      </c>
      <c r="L8260" s="5">
        <v>-36354.504489999999</v>
      </c>
      <c r="M8260" s="5">
        <f>ABS(IF(L8260&lt;=0,L8260/耗电量关键数据!$B$6/1000,L8260/耗电量关键数据!$B$5/1000))</f>
        <v>14.541801796</v>
      </c>
      <c r="N8260" s="5">
        <f>电气设备逐时使用率计算!H8236</f>
        <v>1.1688450000000001</v>
      </c>
      <c r="O8260" s="5">
        <f>灯光逐时使用率计算!H8236</f>
        <v>0.37403039999999999</v>
      </c>
      <c r="P8260" s="19">
        <f t="shared" si="1163"/>
        <v>16.084677195999998</v>
      </c>
      <c r="Q8260" s="19">
        <f t="shared" si="1167"/>
        <v>0</v>
      </c>
      <c r="R8260" s="20">
        <f t="shared" si="1164"/>
        <v>0</v>
      </c>
      <c r="S8260" s="20">
        <f t="shared" si="1168"/>
        <v>0</v>
      </c>
      <c r="T8260" s="20">
        <f>IF((T8259+R8260)&lt;0,0,IF((T8259+R8260)&gt;结论【关键目标】!C$28,结论【关键目标】!C$28,T8259+R8260))</f>
        <v>0</v>
      </c>
      <c r="U8260" s="19">
        <f>IF((T8259+R8260)&lt;结论【关键目标】!$C$28,0,(发电量计算【计算逻辑页】!R8260+发电量计算【计算逻辑页】!T8259-结论【关键目标】!$C$28))</f>
        <v>0</v>
      </c>
      <c r="V8260" s="5">
        <f t="shared" si="1165"/>
        <v>0</v>
      </c>
      <c r="W8260" s="5">
        <f t="shared" si="1166"/>
        <v>0</v>
      </c>
      <c r="X8260" s="5">
        <f t="shared" ref="X8260:X8323" si="1169">(J8260-0.35)*IF(T8260&gt;S8260,S8260,T8260)</f>
        <v>0</v>
      </c>
    </row>
    <row r="8261" spans="1:24" x14ac:dyDescent="0.15">
      <c r="A8261" s="7">
        <v>8260</v>
      </c>
      <c r="B8261" s="7">
        <v>12</v>
      </c>
      <c r="C8261" s="7">
        <v>11</v>
      </c>
      <c r="D8261" s="7">
        <v>4</v>
      </c>
      <c r="E8261" s="7">
        <v>345</v>
      </c>
      <c r="F8261" s="7">
        <v>-7</v>
      </c>
      <c r="G8261" s="7">
        <v>0</v>
      </c>
      <c r="H8261" s="7">
        <f t="shared" si="1161"/>
        <v>1</v>
      </c>
      <c r="I8261" s="16">
        <f t="shared" si="1162"/>
        <v>45271</v>
      </c>
      <c r="J8261" s="17">
        <v>0.2407</v>
      </c>
      <c r="K8261" s="18">
        <f>G8261*结论【关键目标】!C$27*0.7735*0.001</f>
        <v>0</v>
      </c>
      <c r="L8261" s="5">
        <v>-37757.073149999997</v>
      </c>
      <c r="M8261" s="5">
        <f>ABS(IF(L8261&lt;=0,L8261/耗电量关键数据!$B$6/1000,L8261/耗电量关键数据!$B$5/1000))</f>
        <v>15.102829259999998</v>
      </c>
      <c r="N8261" s="5">
        <f>电气设备逐时使用率计算!H8237</f>
        <v>1.1688450000000001</v>
      </c>
      <c r="O8261" s="5">
        <f>灯光逐时使用率计算!H8237</f>
        <v>0.37403039999999999</v>
      </c>
      <c r="P8261" s="19">
        <f t="shared" si="1163"/>
        <v>16.645704659999996</v>
      </c>
      <c r="Q8261" s="19">
        <f t="shared" si="1167"/>
        <v>0</v>
      </c>
      <c r="R8261" s="20">
        <f t="shared" si="1164"/>
        <v>0</v>
      </c>
      <c r="S8261" s="20">
        <f t="shared" si="1168"/>
        <v>0</v>
      </c>
      <c r="T8261" s="20">
        <f>IF((T8260+R8261)&lt;0,0,IF((T8260+R8261)&gt;结论【关键目标】!C$28,结论【关键目标】!C$28,T8260+R8261))</f>
        <v>0</v>
      </c>
      <c r="U8261" s="19">
        <f>IF((T8260+R8261)&lt;结论【关键目标】!$C$28,0,(发电量计算【计算逻辑页】!R8261+发电量计算【计算逻辑页】!T8260-结论【关键目标】!$C$28))</f>
        <v>0</v>
      </c>
      <c r="V8261" s="5">
        <f t="shared" si="1165"/>
        <v>0</v>
      </c>
      <c r="W8261" s="5">
        <f t="shared" si="1166"/>
        <v>0</v>
      </c>
      <c r="X8261" s="5">
        <f t="shared" si="1169"/>
        <v>0</v>
      </c>
    </row>
    <row r="8262" spans="1:24" x14ac:dyDescent="0.15">
      <c r="A8262" s="7">
        <v>8261</v>
      </c>
      <c r="B8262" s="7">
        <v>12</v>
      </c>
      <c r="C8262" s="7">
        <v>11</v>
      </c>
      <c r="D8262" s="7">
        <v>5</v>
      </c>
      <c r="E8262" s="7">
        <v>345</v>
      </c>
      <c r="F8262" s="7">
        <v>-7</v>
      </c>
      <c r="G8262" s="7">
        <v>0</v>
      </c>
      <c r="H8262" s="7">
        <f t="shared" si="1161"/>
        <v>1</v>
      </c>
      <c r="I8262" s="16">
        <f t="shared" si="1162"/>
        <v>45271</v>
      </c>
      <c r="J8262" s="17">
        <v>0.2407</v>
      </c>
      <c r="K8262" s="18">
        <f>G8262*结论【关键目标】!C$27*0.7735*0.001</f>
        <v>0</v>
      </c>
      <c r="L8262" s="5">
        <v>-39539.918550000002</v>
      </c>
      <c r="M8262" s="5">
        <f>ABS(IF(L8262&lt;=0,L8262/耗电量关键数据!$B$6/1000,L8262/耗电量关键数据!$B$5/1000))</f>
        <v>15.815967420000002</v>
      </c>
      <c r="N8262" s="5">
        <f>电气设备逐时使用率计算!H8238</f>
        <v>1.1688450000000001</v>
      </c>
      <c r="O8262" s="5">
        <f>灯光逐时使用率计算!H8238</f>
        <v>0.37403039999999999</v>
      </c>
      <c r="P8262" s="19">
        <f t="shared" si="1163"/>
        <v>17.35884282</v>
      </c>
      <c r="Q8262" s="19">
        <f t="shared" si="1167"/>
        <v>0</v>
      </c>
      <c r="R8262" s="20">
        <f t="shared" si="1164"/>
        <v>0</v>
      </c>
      <c r="S8262" s="20">
        <f t="shared" si="1168"/>
        <v>0</v>
      </c>
      <c r="T8262" s="20">
        <f>IF((T8261+R8262)&lt;0,0,IF((T8261+R8262)&gt;结论【关键目标】!C$28,结论【关键目标】!C$28,T8261+R8262))</f>
        <v>0</v>
      </c>
      <c r="U8262" s="19">
        <f>IF((T8261+R8262)&lt;结论【关键目标】!$C$28,0,(发电量计算【计算逻辑页】!R8262+发电量计算【计算逻辑页】!T8261-结论【关键目标】!$C$28))</f>
        <v>0</v>
      </c>
      <c r="V8262" s="5">
        <f t="shared" si="1165"/>
        <v>0</v>
      </c>
      <c r="W8262" s="5">
        <f t="shared" si="1166"/>
        <v>0</v>
      </c>
      <c r="X8262" s="5">
        <f t="shared" si="1169"/>
        <v>0</v>
      </c>
    </row>
    <row r="8263" spans="1:24" x14ac:dyDescent="0.15">
      <c r="A8263" s="7">
        <v>8262</v>
      </c>
      <c r="B8263" s="7">
        <v>12</v>
      </c>
      <c r="C8263" s="7">
        <v>11</v>
      </c>
      <c r="D8263" s="7">
        <v>6</v>
      </c>
      <c r="E8263" s="7">
        <v>345</v>
      </c>
      <c r="F8263" s="7">
        <v>-8.8000000000000007</v>
      </c>
      <c r="G8263" s="7">
        <v>0</v>
      </c>
      <c r="H8263" s="7">
        <f t="shared" si="1161"/>
        <v>1</v>
      </c>
      <c r="I8263" s="16">
        <f t="shared" si="1162"/>
        <v>45271</v>
      </c>
      <c r="J8263" s="17">
        <v>0.2407</v>
      </c>
      <c r="K8263" s="18">
        <f>G8263*结论【关键目标】!C$27*0.7735*0.001</f>
        <v>0</v>
      </c>
      <c r="L8263" s="5">
        <v>-40713.472750000001</v>
      </c>
      <c r="M8263" s="5">
        <f>ABS(IF(L8263&lt;=0,L8263/耗电量关键数据!$B$6/1000,L8263/耗电量关键数据!$B$5/1000))</f>
        <v>16.2853891</v>
      </c>
      <c r="N8263" s="5">
        <f>电气设备逐时使用率计算!H8239</f>
        <v>1.1688450000000001</v>
      </c>
      <c r="O8263" s="5">
        <f>灯光逐时使用率计算!H8239</f>
        <v>0.37403039999999999</v>
      </c>
      <c r="P8263" s="19">
        <f t="shared" si="1163"/>
        <v>17.8282645</v>
      </c>
      <c r="Q8263" s="19">
        <f t="shared" si="1167"/>
        <v>0</v>
      </c>
      <c r="R8263" s="20">
        <f t="shared" si="1164"/>
        <v>0</v>
      </c>
      <c r="S8263" s="20">
        <f t="shared" si="1168"/>
        <v>0</v>
      </c>
      <c r="T8263" s="20">
        <f>IF((T8262+R8263)&lt;0,0,IF((T8262+R8263)&gt;结论【关键目标】!C$28,结论【关键目标】!C$28,T8262+R8263))</f>
        <v>0</v>
      </c>
      <c r="U8263" s="19">
        <f>IF((T8262+R8263)&lt;结论【关键目标】!$C$28,0,(发电量计算【计算逻辑页】!R8263+发电量计算【计算逻辑页】!T8262-结论【关键目标】!$C$28))</f>
        <v>0</v>
      </c>
      <c r="V8263" s="5">
        <f t="shared" si="1165"/>
        <v>0</v>
      </c>
      <c r="W8263" s="5">
        <f t="shared" si="1166"/>
        <v>0</v>
      </c>
      <c r="X8263" s="5">
        <f t="shared" si="1169"/>
        <v>0</v>
      </c>
    </row>
    <row r="8264" spans="1:24" x14ac:dyDescent="0.15">
      <c r="A8264" s="7">
        <v>8263</v>
      </c>
      <c r="B8264" s="7">
        <v>12</v>
      </c>
      <c r="C8264" s="7">
        <v>11</v>
      </c>
      <c r="D8264" s="7">
        <v>7</v>
      </c>
      <c r="E8264" s="7">
        <v>345</v>
      </c>
      <c r="F8264" s="7">
        <v>-8</v>
      </c>
      <c r="G8264" s="7">
        <v>0</v>
      </c>
      <c r="H8264" s="7">
        <f t="shared" si="1161"/>
        <v>1</v>
      </c>
      <c r="I8264" s="16">
        <f t="shared" si="1162"/>
        <v>45271</v>
      </c>
      <c r="J8264" s="17">
        <v>0.2407</v>
      </c>
      <c r="K8264" s="18">
        <f>G8264*结论【关键目标】!C$27*0.7735*0.001</f>
        <v>0</v>
      </c>
      <c r="L8264" s="5">
        <v>-36525.142099999997</v>
      </c>
      <c r="M8264" s="5">
        <f>ABS(IF(L8264&lt;=0,L8264/耗电量关键数据!$B$6/1000,L8264/耗电量关键数据!$B$5/1000))</f>
        <v>14.610056839999999</v>
      </c>
      <c r="N8264" s="5">
        <f>电气设备逐时使用率计算!H8240</f>
        <v>2.3376900000000003</v>
      </c>
      <c r="O8264" s="5">
        <f>灯光逐时使用率计算!H8240</f>
        <v>1.2467680000000001</v>
      </c>
      <c r="P8264" s="19">
        <f t="shared" si="1163"/>
        <v>18.19451484</v>
      </c>
      <c r="Q8264" s="19">
        <f t="shared" si="1167"/>
        <v>0</v>
      </c>
      <c r="R8264" s="20">
        <f t="shared" si="1164"/>
        <v>0</v>
      </c>
      <c r="S8264" s="20">
        <f t="shared" si="1168"/>
        <v>0</v>
      </c>
      <c r="T8264" s="20">
        <f>IF((T8263+R8264)&lt;0,0,IF((T8263+R8264)&gt;结论【关键目标】!C$28,结论【关键目标】!C$28,T8263+R8264))</f>
        <v>0</v>
      </c>
      <c r="U8264" s="19">
        <f>IF((T8263+R8264)&lt;结论【关键目标】!$C$28,0,(发电量计算【计算逻辑页】!R8264+发电量计算【计算逻辑页】!T8263-结论【关键目标】!$C$28))</f>
        <v>0</v>
      </c>
      <c r="V8264" s="5">
        <f t="shared" si="1165"/>
        <v>0</v>
      </c>
      <c r="W8264" s="5">
        <f t="shared" si="1166"/>
        <v>0</v>
      </c>
      <c r="X8264" s="5">
        <f t="shared" si="1169"/>
        <v>0</v>
      </c>
    </row>
    <row r="8265" spans="1:24" x14ac:dyDescent="0.15">
      <c r="A8265" s="7">
        <v>8264</v>
      </c>
      <c r="B8265" s="7">
        <v>12</v>
      </c>
      <c r="C8265" s="7">
        <v>11</v>
      </c>
      <c r="D8265" s="7">
        <v>8</v>
      </c>
      <c r="E8265" s="7">
        <v>345</v>
      </c>
      <c r="F8265" s="7">
        <v>-7</v>
      </c>
      <c r="G8265" s="7">
        <v>68.900000000000006</v>
      </c>
      <c r="H8265" s="7">
        <f t="shared" si="1161"/>
        <v>1</v>
      </c>
      <c r="I8265" s="16">
        <f t="shared" si="1162"/>
        <v>45271</v>
      </c>
      <c r="J8265" s="17">
        <v>0.70809999999999995</v>
      </c>
      <c r="K8265" s="18">
        <f>G8265*结论【关键目标】!C$27*0.7735*0.001</f>
        <v>6.3952979999999995</v>
      </c>
      <c r="L8265" s="5">
        <v>-35703.924270000003</v>
      </c>
      <c r="M8265" s="5">
        <f>ABS(IF(L8265&lt;=0,L8265/耗电量关键数据!$B$6/1000,L8265/耗电量关键数据!$B$5/1000))</f>
        <v>14.281569708000001</v>
      </c>
      <c r="N8265" s="5">
        <f>电气设备逐时使用率计算!H8241</f>
        <v>11.688450000000001</v>
      </c>
      <c r="O8265" s="5">
        <f>灯光逐时使用率计算!H8241</f>
        <v>6.2338399999999998</v>
      </c>
      <c r="P8265" s="19">
        <f t="shared" si="1163"/>
        <v>32.203859708000003</v>
      </c>
      <c r="Q8265" s="19">
        <f t="shared" si="1167"/>
        <v>0</v>
      </c>
      <c r="R8265" s="20">
        <f t="shared" si="1164"/>
        <v>6.3952979999999995</v>
      </c>
      <c r="S8265" s="20">
        <f t="shared" si="1168"/>
        <v>0</v>
      </c>
      <c r="T8265" s="20">
        <f>IF((T8264+R8265)&lt;0,0,IF((T8264+R8265)&gt;结论【关键目标】!C$28,结论【关键目标】!C$28,T8264+R8265))</f>
        <v>6.3952979999999995</v>
      </c>
      <c r="U8265" s="19">
        <f>IF((T8264+R8265)&lt;结论【关键目标】!$C$28,0,(发电量计算【计算逻辑页】!R8265+发电量计算【计算逻辑页】!T8264-结论【关键目标】!$C$28))</f>
        <v>0</v>
      </c>
      <c r="V8265" s="5">
        <f t="shared" si="1165"/>
        <v>0</v>
      </c>
      <c r="W8265" s="5">
        <f t="shared" si="1166"/>
        <v>4.5285105137999997</v>
      </c>
      <c r="X8265" s="5">
        <f t="shared" si="1169"/>
        <v>0</v>
      </c>
    </row>
    <row r="8266" spans="1:24" x14ac:dyDescent="0.15">
      <c r="A8266" s="7">
        <v>8265</v>
      </c>
      <c r="B8266" s="7">
        <v>12</v>
      </c>
      <c r="C8266" s="7">
        <v>11</v>
      </c>
      <c r="D8266" s="7">
        <v>9</v>
      </c>
      <c r="E8266" s="7">
        <v>345</v>
      </c>
      <c r="F8266" s="7">
        <v>-9.1</v>
      </c>
      <c r="G8266" s="7">
        <v>100.8</v>
      </c>
      <c r="H8266" s="7">
        <f t="shared" si="1161"/>
        <v>1</v>
      </c>
      <c r="I8266" s="16">
        <f t="shared" si="1162"/>
        <v>45271</v>
      </c>
      <c r="J8266" s="17">
        <v>0.70809999999999995</v>
      </c>
      <c r="K8266" s="18">
        <f>G8266*结论【关键目标】!C$27*0.7735*0.001</f>
        <v>9.3562560000000001</v>
      </c>
      <c r="L8266" s="5">
        <v>-15374.422619999999</v>
      </c>
      <c r="M8266" s="5">
        <f>ABS(IF(L8266&lt;=0,L8266/耗电量关键数据!$B$6/1000,L8266/耗电量关键数据!$B$5/1000))</f>
        <v>6.1497690480000005</v>
      </c>
      <c r="N8266" s="5">
        <f>电气设备逐时使用率计算!H8242</f>
        <v>22.208055000000002</v>
      </c>
      <c r="O8266" s="5">
        <f>灯光逐时使用率计算!H8242</f>
        <v>11.844296</v>
      </c>
      <c r="P8266" s="19">
        <f t="shared" si="1163"/>
        <v>40.202120047999998</v>
      </c>
      <c r="Q8266" s="19">
        <f t="shared" si="1167"/>
        <v>0</v>
      </c>
      <c r="R8266" s="20">
        <f t="shared" si="1164"/>
        <v>9.3562560000000001</v>
      </c>
      <c r="S8266" s="20">
        <f t="shared" si="1168"/>
        <v>0</v>
      </c>
      <c r="T8266" s="20">
        <f>IF((T8265+R8266)&lt;0,0,IF((T8265+R8266)&gt;结论【关键目标】!C$28,结论【关键目标】!C$28,T8265+R8266))</f>
        <v>15.751553999999999</v>
      </c>
      <c r="U8266" s="19">
        <f>IF((T8265+R8266)&lt;结论【关键目标】!$C$28,0,(发电量计算【计算逻辑页】!R8266+发电量计算【计算逻辑页】!T8265-结论【关键目标】!$C$28))</f>
        <v>0</v>
      </c>
      <c r="V8266" s="5">
        <f t="shared" si="1165"/>
        <v>0</v>
      </c>
      <c r="W8266" s="5">
        <f t="shared" si="1166"/>
        <v>6.6251648735999993</v>
      </c>
      <c r="X8266" s="5">
        <f t="shared" si="1169"/>
        <v>0</v>
      </c>
    </row>
    <row r="8267" spans="1:24" x14ac:dyDescent="0.15">
      <c r="A8267" s="7">
        <v>8266</v>
      </c>
      <c r="B8267" s="7">
        <v>12</v>
      </c>
      <c r="C8267" s="7">
        <v>11</v>
      </c>
      <c r="D8267" s="7">
        <v>10</v>
      </c>
      <c r="E8267" s="7">
        <v>345</v>
      </c>
      <c r="F8267" s="7">
        <v>-5</v>
      </c>
      <c r="G8267" s="7">
        <v>293.60000000000002</v>
      </c>
      <c r="H8267" s="7">
        <f t="shared" si="1161"/>
        <v>1</v>
      </c>
      <c r="I8267" s="16">
        <f t="shared" si="1162"/>
        <v>45271</v>
      </c>
      <c r="J8267" s="17">
        <v>0.70809999999999995</v>
      </c>
      <c r="K8267" s="18">
        <f>G8267*结论【关键目标】!C$27*0.7735*0.001</f>
        <v>27.251951999999999</v>
      </c>
      <c r="L8267" s="5">
        <v>-8334.5356360000005</v>
      </c>
      <c r="M8267" s="5">
        <f>ABS(IF(L8267&lt;=0,L8267/耗电量关键数据!$B$6/1000,L8267/耗电量关键数据!$B$5/1000))</f>
        <v>3.3338142544</v>
      </c>
      <c r="N8267" s="5">
        <f>电气设备逐时使用率计算!H8243</f>
        <v>22.208055000000002</v>
      </c>
      <c r="O8267" s="5">
        <f>灯光逐时使用率计算!H8243</f>
        <v>11.844296</v>
      </c>
      <c r="P8267" s="19">
        <f t="shared" si="1163"/>
        <v>37.386165254399998</v>
      </c>
      <c r="Q8267" s="19">
        <f t="shared" si="1167"/>
        <v>0</v>
      </c>
      <c r="R8267" s="20">
        <f t="shared" si="1164"/>
        <v>27.251951999999999</v>
      </c>
      <c r="S8267" s="20">
        <f t="shared" si="1168"/>
        <v>0</v>
      </c>
      <c r="T8267" s="20">
        <f>IF((T8266+R8267)&lt;0,0,IF((T8266+R8267)&gt;结论【关键目标】!C$28,结论【关键目标】!C$28,T8266+R8267))</f>
        <v>22</v>
      </c>
      <c r="U8267" s="19">
        <f>IF((T8266+R8267)&lt;结论【关键目标】!$C$28,0,(发电量计算【计算逻辑页】!R8267+发电量计算【计算逻辑页】!T8266-结论【关键目标】!$C$28))</f>
        <v>21.003506000000002</v>
      </c>
      <c r="V8267" s="5">
        <f t="shared" si="1165"/>
        <v>7.3512271</v>
      </c>
      <c r="W8267" s="5">
        <f t="shared" si="1166"/>
        <v>19.297107211199997</v>
      </c>
      <c r="X8267" s="5">
        <f t="shared" si="1169"/>
        <v>0</v>
      </c>
    </row>
    <row r="8268" spans="1:24" x14ac:dyDescent="0.15">
      <c r="A8268" s="7">
        <v>8267</v>
      </c>
      <c r="B8268" s="7">
        <v>12</v>
      </c>
      <c r="C8268" s="7">
        <v>11</v>
      </c>
      <c r="D8268" s="7">
        <v>11</v>
      </c>
      <c r="E8268" s="7">
        <v>345</v>
      </c>
      <c r="F8268" s="7">
        <v>-5</v>
      </c>
      <c r="G8268" s="7">
        <v>330.3</v>
      </c>
      <c r="H8268" s="7">
        <f t="shared" si="1161"/>
        <v>1</v>
      </c>
      <c r="I8268" s="16">
        <f t="shared" si="1162"/>
        <v>45271</v>
      </c>
      <c r="J8268" s="17">
        <v>1.2267999999999999</v>
      </c>
      <c r="K8268" s="18">
        <f>G8268*结论【关键目标】!C$27*0.7735*0.001</f>
        <v>30.658446000000001</v>
      </c>
      <c r="L8268" s="5">
        <v>0</v>
      </c>
      <c r="M8268" s="5">
        <f>ABS(IF(L8268&lt;=0,L8268/耗电量关键数据!$B$6/1000,L8268/耗电量关键数据!$B$5/1000))</f>
        <v>0</v>
      </c>
      <c r="N8268" s="5">
        <f>电气设备逐时使用率计算!H8244</f>
        <v>22.208055000000002</v>
      </c>
      <c r="O8268" s="5">
        <f>灯光逐时使用率计算!H8244</f>
        <v>11.844296</v>
      </c>
      <c r="P8268" s="19">
        <f t="shared" si="1163"/>
        <v>34.052351000000002</v>
      </c>
      <c r="Q8268" s="19">
        <f t="shared" si="1167"/>
        <v>34.052351000000002</v>
      </c>
      <c r="R8268" s="20">
        <f t="shared" si="1164"/>
        <v>-3.3939050000000002</v>
      </c>
      <c r="S8268" s="20">
        <f t="shared" si="1168"/>
        <v>3.3939050000000002</v>
      </c>
      <c r="T8268" s="20">
        <f>IF((T8267+R8268)&lt;0,0,IF((T8267+R8268)&gt;结论【关键目标】!C$28,结论【关键目标】!C$28,T8267+R8268))</f>
        <v>18.606095</v>
      </c>
      <c r="U8268" s="19">
        <f>IF((T8267+R8268)&lt;结论【关键目标】!$C$28,0,(发电量计算【计算逻辑页】!R8268+发电量计算【计算逻辑页】!T8267-结论【关键目标】!$C$28))</f>
        <v>0</v>
      </c>
      <c r="V8268" s="5">
        <f t="shared" si="1165"/>
        <v>0</v>
      </c>
      <c r="W8268" s="5">
        <f t="shared" si="1166"/>
        <v>37.611781552799997</v>
      </c>
      <c r="X8268" s="5">
        <f t="shared" si="1169"/>
        <v>2.9757759039999998</v>
      </c>
    </row>
    <row r="8269" spans="1:24" x14ac:dyDescent="0.15">
      <c r="A8269" s="7">
        <v>8268</v>
      </c>
      <c r="B8269" s="7">
        <v>12</v>
      </c>
      <c r="C8269" s="7">
        <v>11</v>
      </c>
      <c r="D8269" s="7">
        <v>12</v>
      </c>
      <c r="E8269" s="7">
        <v>345</v>
      </c>
      <c r="F8269" s="7">
        <v>-2.2999999999999998</v>
      </c>
      <c r="G8269" s="7">
        <v>453.8</v>
      </c>
      <c r="H8269" s="7">
        <f t="shared" si="1161"/>
        <v>1</v>
      </c>
      <c r="I8269" s="16">
        <f t="shared" si="1162"/>
        <v>45271</v>
      </c>
      <c r="J8269" s="17">
        <v>1.2267999999999999</v>
      </c>
      <c r="K8269" s="18">
        <f>G8269*结论【关键目标】!C$27*0.7735*0.001</f>
        <v>42.121715999999999</v>
      </c>
      <c r="L8269" s="5">
        <v>-3611.2742069999999</v>
      </c>
      <c r="M8269" s="5">
        <f>ABS(IF(L8269&lt;=0,L8269/耗电量关键数据!$B$6/1000,L8269/耗电量关键数据!$B$5/1000))</f>
        <v>1.4445096828000001</v>
      </c>
      <c r="N8269" s="5">
        <f>电气设备逐时使用率计算!H8245</f>
        <v>11.688450000000001</v>
      </c>
      <c r="O8269" s="5">
        <f>灯光逐时使用率计算!H8245</f>
        <v>9.9741440000000008</v>
      </c>
      <c r="P8269" s="19">
        <f t="shared" si="1163"/>
        <v>23.107103682800002</v>
      </c>
      <c r="Q8269" s="19">
        <f t="shared" si="1167"/>
        <v>23.107103682800002</v>
      </c>
      <c r="R8269" s="20">
        <f t="shared" si="1164"/>
        <v>19.014612317199997</v>
      </c>
      <c r="S8269" s="20">
        <f t="shared" si="1168"/>
        <v>0</v>
      </c>
      <c r="T8269" s="20">
        <f>IF((T8268+R8269)&lt;0,0,IF((T8268+R8269)&gt;结论【关键目标】!C$28,结论【关键目标】!C$28,T8268+R8269))</f>
        <v>22</v>
      </c>
      <c r="U8269" s="19">
        <f>IF((T8268+R8269)&lt;结论【关键目标】!$C$28,0,(发电量计算【计算逻辑页】!R8269+发电量计算【计算逻辑页】!T8268-结论【关键目标】!$C$28))</f>
        <v>15.620707317200001</v>
      </c>
      <c r="V8269" s="5">
        <f t="shared" si="1165"/>
        <v>5.4672475610199998</v>
      </c>
      <c r="W8269" s="5">
        <f t="shared" si="1166"/>
        <v>28.347794798059041</v>
      </c>
      <c r="X8269" s="5">
        <f t="shared" si="1169"/>
        <v>0</v>
      </c>
    </row>
    <row r="8270" spans="1:24" x14ac:dyDescent="0.15">
      <c r="A8270" s="7">
        <v>8269</v>
      </c>
      <c r="B8270" s="7">
        <v>12</v>
      </c>
      <c r="C8270" s="7">
        <v>11</v>
      </c>
      <c r="D8270" s="7">
        <v>13</v>
      </c>
      <c r="E8270" s="7">
        <v>345</v>
      </c>
      <c r="F8270" s="7">
        <v>-1</v>
      </c>
      <c r="G8270" s="7">
        <v>419.3</v>
      </c>
      <c r="H8270" s="7">
        <f t="shared" si="1161"/>
        <v>1</v>
      </c>
      <c r="I8270" s="16">
        <f t="shared" si="1162"/>
        <v>45271</v>
      </c>
      <c r="J8270" s="17">
        <v>1.2267999999999999</v>
      </c>
      <c r="K8270" s="18">
        <f>G8270*结论【关键目标】!C$27*0.7735*0.001</f>
        <v>38.919426000000001</v>
      </c>
      <c r="L8270" s="5">
        <v>-2144.7971630000002</v>
      </c>
      <c r="M8270" s="5">
        <f>ABS(IF(L8270&lt;=0,L8270/耗电量关键数据!$B$6/1000,L8270/耗电量关键数据!$B$5/1000))</f>
        <v>0.85791886520000005</v>
      </c>
      <c r="N8270" s="5">
        <f>电气设备逐时使用率计算!H8246</f>
        <v>11.688450000000001</v>
      </c>
      <c r="O8270" s="5">
        <f>灯光逐时使用率计算!H8246</f>
        <v>9.9741440000000008</v>
      </c>
      <c r="P8270" s="19">
        <f t="shared" si="1163"/>
        <v>22.520512865200004</v>
      </c>
      <c r="Q8270" s="19">
        <f t="shared" si="1167"/>
        <v>22.520512865200004</v>
      </c>
      <c r="R8270" s="20">
        <f t="shared" si="1164"/>
        <v>16.398913134799997</v>
      </c>
      <c r="S8270" s="20">
        <f t="shared" si="1168"/>
        <v>0</v>
      </c>
      <c r="T8270" s="20">
        <f>IF((T8269+R8270)&lt;0,0,IF((T8269+R8270)&gt;结论【关键目标】!C$28,结论【关键目标】!C$28,T8269+R8270))</f>
        <v>22</v>
      </c>
      <c r="U8270" s="19">
        <f>IF((T8269+R8270)&lt;结论【关键目标】!$C$28,0,(发电量计算【计算逻辑页】!R8270+发电量计算【计算逻辑页】!T8269-结论【关键目标】!$C$28))</f>
        <v>16.398913134799997</v>
      </c>
      <c r="V8270" s="5">
        <f t="shared" si="1165"/>
        <v>5.739619597179999</v>
      </c>
      <c r="W8270" s="5">
        <f t="shared" si="1166"/>
        <v>27.628165183027363</v>
      </c>
      <c r="X8270" s="5">
        <f t="shared" si="1169"/>
        <v>0</v>
      </c>
    </row>
    <row r="8271" spans="1:24" x14ac:dyDescent="0.15">
      <c r="A8271" s="7">
        <v>8270</v>
      </c>
      <c r="B8271" s="7">
        <v>12</v>
      </c>
      <c r="C8271" s="7">
        <v>11</v>
      </c>
      <c r="D8271" s="7">
        <v>14</v>
      </c>
      <c r="E8271" s="7">
        <v>345</v>
      </c>
      <c r="F8271" s="7">
        <v>1</v>
      </c>
      <c r="G8271" s="7">
        <v>367.8</v>
      </c>
      <c r="H8271" s="7">
        <f t="shared" si="1161"/>
        <v>1</v>
      </c>
      <c r="I8271" s="16">
        <f t="shared" si="1162"/>
        <v>45271</v>
      </c>
      <c r="J8271" s="17">
        <v>1.2267999999999999</v>
      </c>
      <c r="K8271" s="18">
        <f>G8271*结论【关键目标】!C$27*0.7735*0.001</f>
        <v>34.139195999999998</v>
      </c>
      <c r="L8271" s="5">
        <v>0</v>
      </c>
      <c r="M8271" s="5">
        <f>ABS(IF(L8271&lt;=0,L8271/耗电量关键数据!$B$6/1000,L8271/耗电量关键数据!$B$5/1000))</f>
        <v>0</v>
      </c>
      <c r="N8271" s="5">
        <f>电气设备逐时使用率计算!H8247</f>
        <v>22.208055000000002</v>
      </c>
      <c r="O8271" s="5">
        <f>灯光逐时使用率计算!H8247</f>
        <v>11.844296</v>
      </c>
      <c r="P8271" s="19">
        <f t="shared" si="1163"/>
        <v>34.052351000000002</v>
      </c>
      <c r="Q8271" s="19">
        <f t="shared" si="1167"/>
        <v>34.052351000000002</v>
      </c>
      <c r="R8271" s="20">
        <f t="shared" si="1164"/>
        <v>8.684499999999673E-2</v>
      </c>
      <c r="S8271" s="20">
        <f t="shared" si="1168"/>
        <v>0</v>
      </c>
      <c r="T8271" s="20">
        <f>IF((T8270+R8271)&lt;0,0,IF((T8270+R8271)&gt;结论【关键目标】!C$28,结论【关键目标】!C$28,T8270+R8271))</f>
        <v>22</v>
      </c>
      <c r="U8271" s="19">
        <f>IF((T8270+R8271)&lt;结论【关键目标】!$C$28,0,(发电量计算【计算逻辑页】!R8271+发电量计算【计算逻辑页】!T8270-结论【关键目标】!$C$28))</f>
        <v>8.684499999999673E-2</v>
      </c>
      <c r="V8271" s="5">
        <f t="shared" si="1165"/>
        <v>3.0395749999998854E-2</v>
      </c>
      <c r="W8271" s="5">
        <f t="shared" si="1166"/>
        <v>41.775424206799997</v>
      </c>
      <c r="X8271" s="5">
        <f t="shared" si="1169"/>
        <v>0</v>
      </c>
    </row>
    <row r="8272" spans="1:24" x14ac:dyDescent="0.15">
      <c r="A8272" s="7">
        <v>8271</v>
      </c>
      <c r="B8272" s="7">
        <v>12</v>
      </c>
      <c r="C8272" s="7">
        <v>11</v>
      </c>
      <c r="D8272" s="7">
        <v>15</v>
      </c>
      <c r="E8272" s="7">
        <v>345</v>
      </c>
      <c r="F8272" s="7">
        <v>0.8</v>
      </c>
      <c r="G8272" s="7">
        <v>192.2</v>
      </c>
      <c r="H8272" s="7">
        <f t="shared" si="1161"/>
        <v>1</v>
      </c>
      <c r="I8272" s="16">
        <f t="shared" si="1162"/>
        <v>45271</v>
      </c>
      <c r="J8272" s="17">
        <v>1.2267999999999999</v>
      </c>
      <c r="K8272" s="18">
        <f>G8272*结论【关键目标】!C$27*0.7735*0.001</f>
        <v>17.840004</v>
      </c>
      <c r="L8272" s="5">
        <v>0</v>
      </c>
      <c r="M8272" s="5">
        <f>ABS(IF(L8272&lt;=0,L8272/耗电量关键数据!$B$6/1000,L8272/耗电量关键数据!$B$5/1000))</f>
        <v>0</v>
      </c>
      <c r="N8272" s="5">
        <f>电气设备逐时使用率计算!H8248</f>
        <v>22.208055000000002</v>
      </c>
      <c r="O8272" s="5">
        <f>灯光逐时使用率计算!H8248</f>
        <v>11.844296</v>
      </c>
      <c r="P8272" s="19">
        <f t="shared" si="1163"/>
        <v>34.052351000000002</v>
      </c>
      <c r="Q8272" s="19">
        <f t="shared" si="1167"/>
        <v>34.052351000000002</v>
      </c>
      <c r="R8272" s="20">
        <f t="shared" si="1164"/>
        <v>-16.212347000000001</v>
      </c>
      <c r="S8272" s="20">
        <f t="shared" si="1168"/>
        <v>16.212347000000001</v>
      </c>
      <c r="T8272" s="20">
        <f>IF((T8271+R8272)&lt;0,0,IF((T8271+R8272)&gt;结论【关键目标】!C$28,结论【关键目标】!C$28,T8271+R8272))</f>
        <v>5.7876529999999988</v>
      </c>
      <c r="U8272" s="19">
        <f>IF((T8271+R8272)&lt;结论【关键目标】!$C$28,0,(发电量计算【计算逻辑页】!R8272+发电量计算【计算逻辑页】!T8271-结论【关键目标】!$C$28))</f>
        <v>0</v>
      </c>
      <c r="V8272" s="5">
        <f t="shared" si="1165"/>
        <v>0</v>
      </c>
      <c r="W8272" s="5">
        <f t="shared" si="1166"/>
        <v>21.886116907199998</v>
      </c>
      <c r="X8272" s="5">
        <f t="shared" si="1169"/>
        <v>5.0746141503999986</v>
      </c>
    </row>
    <row r="8273" spans="1:24" x14ac:dyDescent="0.15">
      <c r="A8273" s="7">
        <v>8272</v>
      </c>
      <c r="B8273" s="7">
        <v>12</v>
      </c>
      <c r="C8273" s="7">
        <v>11</v>
      </c>
      <c r="D8273" s="7">
        <v>16</v>
      </c>
      <c r="E8273" s="7">
        <v>345</v>
      </c>
      <c r="F8273" s="7">
        <v>2</v>
      </c>
      <c r="G8273" s="7">
        <v>25.3</v>
      </c>
      <c r="H8273" s="7">
        <f t="shared" si="1161"/>
        <v>1</v>
      </c>
      <c r="I8273" s="16">
        <f t="shared" si="1162"/>
        <v>45271</v>
      </c>
      <c r="J8273" s="17">
        <v>0.70809999999999995</v>
      </c>
      <c r="K8273" s="18">
        <f>G8273*结论【关键目标】!C$27*0.7735*0.001</f>
        <v>2.3483460000000003</v>
      </c>
      <c r="L8273" s="5">
        <v>-3330.6819810000002</v>
      </c>
      <c r="M8273" s="5">
        <f>ABS(IF(L8273&lt;=0,L8273/耗电量关键数据!$B$6/1000,L8273/耗电量关键数据!$B$5/1000))</f>
        <v>1.3322727924</v>
      </c>
      <c r="N8273" s="5">
        <f>电气设备逐时使用率计算!H8249</f>
        <v>22.208055000000002</v>
      </c>
      <c r="O8273" s="5">
        <f>灯光逐时使用率计算!H8249</f>
        <v>11.844296</v>
      </c>
      <c r="P8273" s="19">
        <f t="shared" si="1163"/>
        <v>35.384623792400006</v>
      </c>
      <c r="Q8273" s="19">
        <f t="shared" si="1167"/>
        <v>0</v>
      </c>
      <c r="R8273" s="20">
        <f t="shared" si="1164"/>
        <v>2.3483460000000003</v>
      </c>
      <c r="S8273" s="20">
        <f t="shared" si="1168"/>
        <v>0</v>
      </c>
      <c r="T8273" s="20">
        <f>IF((T8272+R8273)&lt;0,0,IF((T8272+R8273)&gt;结论【关键目标】!C$28,结论【关键目标】!C$28,T8272+R8273))</f>
        <v>8.1359989999999982</v>
      </c>
      <c r="U8273" s="19">
        <f>IF((T8272+R8273)&lt;结论【关键目标】!$C$28,0,(发电量计算【计算逻辑页】!R8273+发电量计算【计算逻辑页】!T8272-结论【关键目标】!$C$28))</f>
        <v>0</v>
      </c>
      <c r="V8273" s="5">
        <f t="shared" si="1165"/>
        <v>0</v>
      </c>
      <c r="W8273" s="5">
        <f t="shared" si="1166"/>
        <v>1.6628638026</v>
      </c>
      <c r="X8273" s="5">
        <f t="shared" si="1169"/>
        <v>0</v>
      </c>
    </row>
    <row r="8274" spans="1:24" x14ac:dyDescent="0.15">
      <c r="A8274" s="7">
        <v>8273</v>
      </c>
      <c r="B8274" s="7">
        <v>12</v>
      </c>
      <c r="C8274" s="7">
        <v>11</v>
      </c>
      <c r="D8274" s="7">
        <v>17</v>
      </c>
      <c r="E8274" s="7">
        <v>345</v>
      </c>
      <c r="F8274" s="7">
        <v>1</v>
      </c>
      <c r="G8274" s="7">
        <v>0</v>
      </c>
      <c r="H8274" s="7">
        <f t="shared" si="1161"/>
        <v>1</v>
      </c>
      <c r="I8274" s="16">
        <f t="shared" si="1162"/>
        <v>45271</v>
      </c>
      <c r="J8274" s="17">
        <v>0.70809999999999995</v>
      </c>
      <c r="K8274" s="18">
        <f>G8274*结论【关键目标】!C$27*0.7735*0.001</f>
        <v>0</v>
      </c>
      <c r="L8274" s="5">
        <v>-8003.4288420000003</v>
      </c>
      <c r="M8274" s="5">
        <f>ABS(IF(L8274&lt;=0,L8274/耗电量关键数据!$B$6/1000,L8274/耗电量关键数据!$B$5/1000))</f>
        <v>3.2013715368000004</v>
      </c>
      <c r="N8274" s="5">
        <f>电气设备逐时使用率计算!H8250</f>
        <v>22.208055000000002</v>
      </c>
      <c r="O8274" s="5">
        <f>灯光逐时使用率计算!H8250</f>
        <v>11.844296</v>
      </c>
      <c r="P8274" s="19">
        <f t="shared" si="1163"/>
        <v>37.253722536799998</v>
      </c>
      <c r="Q8274" s="19">
        <f t="shared" si="1167"/>
        <v>0</v>
      </c>
      <c r="R8274" s="20">
        <f t="shared" si="1164"/>
        <v>0</v>
      </c>
      <c r="S8274" s="20">
        <f t="shared" si="1168"/>
        <v>0</v>
      </c>
      <c r="T8274" s="20">
        <f>IF((T8273+R8274)&lt;0,0,IF((T8273+R8274)&gt;结论【关键目标】!C$28,结论【关键目标】!C$28,T8273+R8274))</f>
        <v>8.1359989999999982</v>
      </c>
      <c r="U8274" s="19">
        <f>IF((T8273+R8274)&lt;结论【关键目标】!$C$28,0,(发电量计算【计算逻辑页】!R8274+发电量计算【计算逻辑页】!T8273-结论【关键目标】!$C$28))</f>
        <v>0</v>
      </c>
      <c r="V8274" s="5">
        <f t="shared" si="1165"/>
        <v>0</v>
      </c>
      <c r="W8274" s="5">
        <f t="shared" si="1166"/>
        <v>0</v>
      </c>
      <c r="X8274" s="5">
        <f t="shared" si="1169"/>
        <v>0</v>
      </c>
    </row>
    <row r="8275" spans="1:24" x14ac:dyDescent="0.15">
      <c r="A8275" s="7">
        <v>8274</v>
      </c>
      <c r="B8275" s="7">
        <v>12</v>
      </c>
      <c r="C8275" s="7">
        <v>11</v>
      </c>
      <c r="D8275" s="7">
        <v>18</v>
      </c>
      <c r="E8275" s="7">
        <v>345</v>
      </c>
      <c r="F8275" s="7">
        <v>-1.4</v>
      </c>
      <c r="G8275" s="7">
        <v>0</v>
      </c>
      <c r="H8275" s="7">
        <f t="shared" si="1161"/>
        <v>1</v>
      </c>
      <c r="I8275" s="16">
        <f t="shared" si="1162"/>
        <v>45271</v>
      </c>
      <c r="J8275" s="17">
        <v>0.70809999999999995</v>
      </c>
      <c r="K8275" s="18">
        <f>G8275*结论【关键目标】!C$27*0.7735*0.001</f>
        <v>0</v>
      </c>
      <c r="L8275" s="5">
        <v>-24673.826799999999</v>
      </c>
      <c r="M8275" s="5">
        <f>ABS(IF(L8275&lt;=0,L8275/耗电量关键数据!$B$6/1000,L8275/耗电量关键数据!$B$5/1000))</f>
        <v>9.8695307199999984</v>
      </c>
      <c r="N8275" s="5">
        <f>电气设备逐时使用率计算!H8251</f>
        <v>7.0130699999999999</v>
      </c>
      <c r="O8275" s="5">
        <f>灯光逐时使用率计算!H8251</f>
        <v>3.7403040000000001</v>
      </c>
      <c r="P8275" s="19">
        <f t="shared" si="1163"/>
        <v>20.622904720000001</v>
      </c>
      <c r="Q8275" s="19">
        <f t="shared" si="1167"/>
        <v>0</v>
      </c>
      <c r="R8275" s="20">
        <f t="shared" si="1164"/>
        <v>0</v>
      </c>
      <c r="S8275" s="20">
        <f t="shared" si="1168"/>
        <v>0</v>
      </c>
      <c r="T8275" s="20">
        <f>IF((T8274+R8275)&lt;0,0,IF((T8274+R8275)&gt;结论【关键目标】!C$28,结论【关键目标】!C$28,T8274+R8275))</f>
        <v>8.1359989999999982</v>
      </c>
      <c r="U8275" s="19">
        <f>IF((T8274+R8275)&lt;结论【关键目标】!$C$28,0,(发电量计算【计算逻辑页】!R8275+发电量计算【计算逻辑页】!T8274-结论【关键目标】!$C$28))</f>
        <v>0</v>
      </c>
      <c r="V8275" s="5">
        <f t="shared" si="1165"/>
        <v>0</v>
      </c>
      <c r="W8275" s="5">
        <f t="shared" si="1166"/>
        <v>0</v>
      </c>
      <c r="X8275" s="5">
        <f t="shared" si="1169"/>
        <v>0</v>
      </c>
    </row>
    <row r="8276" spans="1:24" x14ac:dyDescent="0.15">
      <c r="A8276" s="7">
        <v>8275</v>
      </c>
      <c r="B8276" s="7">
        <v>12</v>
      </c>
      <c r="C8276" s="7">
        <v>11</v>
      </c>
      <c r="D8276" s="7">
        <v>19</v>
      </c>
      <c r="E8276" s="7">
        <v>345</v>
      </c>
      <c r="F8276" s="7">
        <v>0</v>
      </c>
      <c r="G8276" s="7">
        <v>0</v>
      </c>
      <c r="H8276" s="7">
        <f t="shared" si="1161"/>
        <v>1</v>
      </c>
      <c r="I8276" s="16">
        <f t="shared" si="1162"/>
        <v>45271</v>
      </c>
      <c r="J8276" s="17">
        <v>1.2267999999999999</v>
      </c>
      <c r="K8276" s="18">
        <f>G8276*结论【关键目标】!C$27*0.7735*0.001</f>
        <v>0</v>
      </c>
      <c r="L8276" s="5">
        <v>-15598.465770000001</v>
      </c>
      <c r="M8276" s="5">
        <f>ABS(IF(L8276&lt;=0,L8276/耗电量关键数据!$B$6/1000,L8276/耗电量关键数据!$B$5/1000))</f>
        <v>6.2393863080000003</v>
      </c>
      <c r="N8276" s="5">
        <f>电气设备逐时使用率计算!H8252</f>
        <v>7.0130699999999999</v>
      </c>
      <c r="O8276" s="5">
        <f>灯光逐时使用率计算!H8252</f>
        <v>3.7403040000000001</v>
      </c>
      <c r="P8276" s="19">
        <f t="shared" si="1163"/>
        <v>16.992760308000001</v>
      </c>
      <c r="Q8276" s="19">
        <f t="shared" si="1167"/>
        <v>16.992760308000001</v>
      </c>
      <c r="R8276" s="20">
        <f t="shared" si="1164"/>
        <v>-16.992760308000001</v>
      </c>
      <c r="S8276" s="20">
        <f t="shared" si="1168"/>
        <v>16.992760308000001</v>
      </c>
      <c r="T8276" s="20">
        <f>IF((T8275+R8276)&lt;0,0,IF((T8275+R8276)&gt;结论【关键目标】!C$28,结论【关键目标】!C$28,T8275+R8276))</f>
        <v>0</v>
      </c>
      <c r="U8276" s="19">
        <f>IF((T8275+R8276)&lt;结论【关键目标】!$C$28,0,(发电量计算【计算逻辑页】!R8276+发电量计算【计算逻辑页】!T8275-结论【关键目标】!$C$28))</f>
        <v>0</v>
      </c>
      <c r="V8276" s="5">
        <f t="shared" si="1165"/>
        <v>0</v>
      </c>
      <c r="W8276" s="5">
        <f t="shared" si="1166"/>
        <v>0</v>
      </c>
      <c r="X8276" s="5">
        <f t="shared" si="1169"/>
        <v>0</v>
      </c>
    </row>
    <row r="8277" spans="1:24" x14ac:dyDescent="0.15">
      <c r="A8277" s="7">
        <v>8276</v>
      </c>
      <c r="B8277" s="7">
        <v>12</v>
      </c>
      <c r="C8277" s="7">
        <v>11</v>
      </c>
      <c r="D8277" s="7">
        <v>20</v>
      </c>
      <c r="E8277" s="7">
        <v>345</v>
      </c>
      <c r="F8277" s="7">
        <v>-1</v>
      </c>
      <c r="G8277" s="7">
        <v>0</v>
      </c>
      <c r="H8277" s="7">
        <f t="shared" si="1161"/>
        <v>1</v>
      </c>
      <c r="I8277" s="16">
        <f t="shared" si="1162"/>
        <v>45271</v>
      </c>
      <c r="J8277" s="17">
        <v>1.2267999999999999</v>
      </c>
      <c r="K8277" s="18">
        <f>G8277*结论【关键目标】!C$27*0.7735*0.001</f>
        <v>0</v>
      </c>
      <c r="L8277" s="5">
        <v>-25537.990040000001</v>
      </c>
      <c r="M8277" s="5">
        <f>ABS(IF(L8277&lt;=0,L8277/耗电量关键数据!$B$6/1000,L8277/耗电量关键数据!$B$5/1000))</f>
        <v>10.215196016</v>
      </c>
      <c r="N8277" s="5">
        <f>电气设备逐时使用率计算!H8253</f>
        <v>1.1688450000000001</v>
      </c>
      <c r="O8277" s="5">
        <f>灯光逐时使用率计算!H8253</f>
        <v>0.37403039999999999</v>
      </c>
      <c r="P8277" s="19">
        <f t="shared" si="1163"/>
        <v>11.758071416000002</v>
      </c>
      <c r="Q8277" s="19">
        <f t="shared" si="1167"/>
        <v>11.758071416000002</v>
      </c>
      <c r="R8277" s="20">
        <f t="shared" si="1164"/>
        <v>-11.758071416000002</v>
      </c>
      <c r="S8277" s="20">
        <f t="shared" si="1168"/>
        <v>11.758071416000002</v>
      </c>
      <c r="T8277" s="20">
        <f>IF((T8276+R8277)&lt;0,0,IF((T8276+R8277)&gt;结论【关键目标】!C$28,结论【关键目标】!C$28,T8276+R8277))</f>
        <v>0</v>
      </c>
      <c r="U8277" s="19">
        <f>IF((T8276+R8277)&lt;结论【关键目标】!$C$28,0,(发电量计算【计算逻辑页】!R8277+发电量计算【计算逻辑页】!T8276-结论【关键目标】!$C$28))</f>
        <v>0</v>
      </c>
      <c r="V8277" s="5">
        <f t="shared" si="1165"/>
        <v>0</v>
      </c>
      <c r="W8277" s="5">
        <f t="shared" si="1166"/>
        <v>0</v>
      </c>
      <c r="X8277" s="5">
        <f t="shared" si="1169"/>
        <v>0</v>
      </c>
    </row>
    <row r="8278" spans="1:24" x14ac:dyDescent="0.15">
      <c r="A8278" s="7">
        <v>8277</v>
      </c>
      <c r="B8278" s="7">
        <v>12</v>
      </c>
      <c r="C8278" s="7">
        <v>11</v>
      </c>
      <c r="D8278" s="7">
        <v>21</v>
      </c>
      <c r="E8278" s="7">
        <v>345</v>
      </c>
      <c r="F8278" s="7">
        <v>-2.6</v>
      </c>
      <c r="G8278" s="7">
        <v>0</v>
      </c>
      <c r="H8278" s="7">
        <f t="shared" si="1161"/>
        <v>1</v>
      </c>
      <c r="I8278" s="16">
        <f t="shared" si="1162"/>
        <v>45271</v>
      </c>
      <c r="J8278" s="17">
        <v>1.2267999999999999</v>
      </c>
      <c r="K8278" s="18">
        <f>G8278*结论【关键目标】!C$27*0.7735*0.001</f>
        <v>0</v>
      </c>
      <c r="L8278" s="5">
        <v>-29130.498469999999</v>
      </c>
      <c r="M8278" s="5">
        <f>ABS(IF(L8278&lt;=0,L8278/耗电量关键数据!$B$6/1000,L8278/耗电量关键数据!$B$5/1000))</f>
        <v>11.652199388</v>
      </c>
      <c r="N8278" s="5">
        <f>电气设备逐时使用率计算!H8254</f>
        <v>1.1688450000000001</v>
      </c>
      <c r="O8278" s="5">
        <f>灯光逐时使用率计算!H8254</f>
        <v>0.37403039999999999</v>
      </c>
      <c r="P8278" s="19">
        <f t="shared" si="1163"/>
        <v>13.195074788000001</v>
      </c>
      <c r="Q8278" s="19">
        <f t="shared" si="1167"/>
        <v>13.195074788000001</v>
      </c>
      <c r="R8278" s="20">
        <f t="shared" si="1164"/>
        <v>-13.195074788000001</v>
      </c>
      <c r="S8278" s="20">
        <f t="shared" si="1168"/>
        <v>13.195074788000001</v>
      </c>
      <c r="T8278" s="20">
        <f>IF((T8277+R8278)&lt;0,0,IF((T8277+R8278)&gt;结论【关键目标】!C$28,结论【关键目标】!C$28,T8277+R8278))</f>
        <v>0</v>
      </c>
      <c r="U8278" s="19">
        <f>IF((T8277+R8278)&lt;结论【关键目标】!$C$28,0,(发电量计算【计算逻辑页】!R8278+发电量计算【计算逻辑页】!T8277-结论【关键目标】!$C$28))</f>
        <v>0</v>
      </c>
      <c r="V8278" s="5">
        <f t="shared" si="1165"/>
        <v>0</v>
      </c>
      <c r="W8278" s="5">
        <f t="shared" si="1166"/>
        <v>0</v>
      </c>
      <c r="X8278" s="5">
        <f t="shared" si="1169"/>
        <v>0</v>
      </c>
    </row>
    <row r="8279" spans="1:24" x14ac:dyDescent="0.15">
      <c r="A8279" s="7">
        <v>8278</v>
      </c>
      <c r="B8279" s="7">
        <v>12</v>
      </c>
      <c r="C8279" s="7">
        <v>11</v>
      </c>
      <c r="D8279" s="7">
        <v>22</v>
      </c>
      <c r="E8279" s="7">
        <v>345</v>
      </c>
      <c r="F8279" s="7">
        <v>-2</v>
      </c>
      <c r="G8279" s="7">
        <v>0</v>
      </c>
      <c r="H8279" s="7">
        <f t="shared" si="1161"/>
        <v>1</v>
      </c>
      <c r="I8279" s="16">
        <f t="shared" si="1162"/>
        <v>45271</v>
      </c>
      <c r="J8279" s="17">
        <v>0.70809999999999995</v>
      </c>
      <c r="K8279" s="18">
        <f>G8279*结论【关键目标】!C$27*0.7735*0.001</f>
        <v>0</v>
      </c>
      <c r="L8279" s="5">
        <v>-30744.8351</v>
      </c>
      <c r="M8279" s="5">
        <f>ABS(IF(L8279&lt;=0,L8279/耗电量关键数据!$B$6/1000,L8279/耗电量关键数据!$B$5/1000))</f>
        <v>12.297934039999999</v>
      </c>
      <c r="N8279" s="5">
        <f>电气设备逐时使用率计算!H8255</f>
        <v>1.1688450000000001</v>
      </c>
      <c r="O8279" s="5">
        <f>灯光逐时使用率计算!H8255</f>
        <v>0.37403039999999999</v>
      </c>
      <c r="P8279" s="19">
        <f t="shared" si="1163"/>
        <v>13.840809439999999</v>
      </c>
      <c r="Q8279" s="19">
        <f t="shared" si="1167"/>
        <v>0</v>
      </c>
      <c r="R8279" s="20">
        <f t="shared" si="1164"/>
        <v>0</v>
      </c>
      <c r="S8279" s="20">
        <f t="shared" si="1168"/>
        <v>0</v>
      </c>
      <c r="T8279" s="20">
        <f>IF((T8278+R8279)&lt;0,0,IF((T8278+R8279)&gt;结论【关键目标】!C$28,结论【关键目标】!C$28,T8278+R8279))</f>
        <v>0</v>
      </c>
      <c r="U8279" s="19">
        <f>IF((T8278+R8279)&lt;结论【关键目标】!$C$28,0,(发电量计算【计算逻辑页】!R8279+发电量计算【计算逻辑页】!T8278-结论【关键目标】!$C$28))</f>
        <v>0</v>
      </c>
      <c r="V8279" s="5">
        <f t="shared" si="1165"/>
        <v>0</v>
      </c>
      <c r="W8279" s="5">
        <f t="shared" si="1166"/>
        <v>0</v>
      </c>
      <c r="X8279" s="5">
        <f t="shared" si="1169"/>
        <v>0</v>
      </c>
    </row>
    <row r="8280" spans="1:24" x14ac:dyDescent="0.15">
      <c r="A8280" s="7">
        <v>8279</v>
      </c>
      <c r="B8280" s="7">
        <v>12</v>
      </c>
      <c r="C8280" s="7">
        <v>11</v>
      </c>
      <c r="D8280" s="7">
        <v>23</v>
      </c>
      <c r="E8280" s="7">
        <v>345</v>
      </c>
      <c r="F8280" s="7">
        <v>-3</v>
      </c>
      <c r="G8280" s="7">
        <v>0</v>
      </c>
      <c r="H8280" s="7">
        <f t="shared" si="1161"/>
        <v>1</v>
      </c>
      <c r="I8280" s="16">
        <f t="shared" si="1162"/>
        <v>45271</v>
      </c>
      <c r="J8280" s="17">
        <v>0.70809999999999995</v>
      </c>
      <c r="K8280" s="18">
        <f>G8280*结论【关键目标】!C$27*0.7735*0.001</f>
        <v>0</v>
      </c>
      <c r="L8280" s="5">
        <v>-32149.650099999999</v>
      </c>
      <c r="M8280" s="5">
        <f>ABS(IF(L8280&lt;=0,L8280/耗电量关键数据!$B$6/1000,L8280/耗电量关键数据!$B$5/1000))</f>
        <v>12.859860039999999</v>
      </c>
      <c r="N8280" s="5">
        <f>电气设备逐时使用率计算!H8256</f>
        <v>1.1688450000000001</v>
      </c>
      <c r="O8280" s="5">
        <f>灯光逐时使用率计算!H8256</f>
        <v>0.37403039999999999</v>
      </c>
      <c r="P8280" s="19">
        <f t="shared" si="1163"/>
        <v>14.402735439999999</v>
      </c>
      <c r="Q8280" s="19">
        <f t="shared" si="1167"/>
        <v>0</v>
      </c>
      <c r="R8280" s="20">
        <f t="shared" si="1164"/>
        <v>0</v>
      </c>
      <c r="S8280" s="20">
        <f t="shared" si="1168"/>
        <v>0</v>
      </c>
      <c r="T8280" s="20">
        <f>IF((T8279+R8280)&lt;0,0,IF((T8279+R8280)&gt;结论【关键目标】!C$28,结论【关键目标】!C$28,T8279+R8280))</f>
        <v>0</v>
      </c>
      <c r="U8280" s="19">
        <f>IF((T8279+R8280)&lt;结论【关键目标】!$C$28,0,(发电量计算【计算逻辑页】!R8280+发电量计算【计算逻辑页】!T8279-结论【关键目标】!$C$28))</f>
        <v>0</v>
      </c>
      <c r="V8280" s="5">
        <f t="shared" si="1165"/>
        <v>0</v>
      </c>
      <c r="W8280" s="5">
        <f t="shared" si="1166"/>
        <v>0</v>
      </c>
      <c r="X8280" s="5">
        <f t="shared" si="1169"/>
        <v>0</v>
      </c>
    </row>
    <row r="8281" spans="1:24" x14ac:dyDescent="0.15">
      <c r="A8281" s="7">
        <v>8280</v>
      </c>
      <c r="B8281" s="7">
        <v>12</v>
      </c>
      <c r="C8281" s="7">
        <v>11</v>
      </c>
      <c r="D8281" s="7">
        <v>24</v>
      </c>
      <c r="E8281" s="7">
        <v>345</v>
      </c>
      <c r="F8281" s="7">
        <v>-4.8</v>
      </c>
      <c r="G8281" s="7">
        <v>0</v>
      </c>
      <c r="H8281" s="7">
        <f t="shared" si="1161"/>
        <v>1</v>
      </c>
      <c r="I8281" s="16">
        <f t="shared" si="1162"/>
        <v>45271</v>
      </c>
      <c r="J8281" s="17">
        <v>0.2407</v>
      </c>
      <c r="K8281" s="18">
        <f>G8281*结论【关键目标】!C$27*0.7735*0.001</f>
        <v>0</v>
      </c>
      <c r="L8281" s="5">
        <v>-33868.478089999997</v>
      </c>
      <c r="M8281" s="5">
        <f>ABS(IF(L8281&lt;=0,L8281/耗电量关键数据!$B$6/1000,L8281/耗电量关键数据!$B$5/1000))</f>
        <v>13.547391235999999</v>
      </c>
      <c r="N8281" s="5">
        <f>电气设备逐时使用率计算!H8257</f>
        <v>1.1688450000000001</v>
      </c>
      <c r="O8281" s="5">
        <f>灯光逐时使用率计算!H8257</f>
        <v>0.37403039999999999</v>
      </c>
      <c r="P8281" s="19">
        <f t="shared" si="1163"/>
        <v>15.090266636000001</v>
      </c>
      <c r="Q8281" s="19">
        <f t="shared" si="1167"/>
        <v>0</v>
      </c>
      <c r="R8281" s="20">
        <f t="shared" si="1164"/>
        <v>0</v>
      </c>
      <c r="S8281" s="20">
        <f t="shared" si="1168"/>
        <v>0</v>
      </c>
      <c r="T8281" s="20">
        <f>IF((T8280+R8281)&lt;0,0,IF((T8280+R8281)&gt;结论【关键目标】!C$28,结论【关键目标】!C$28,T8280+R8281))</f>
        <v>0</v>
      </c>
      <c r="U8281" s="19">
        <f>IF((T8280+R8281)&lt;结论【关键目标】!$C$28,0,(发电量计算【计算逻辑页】!R8281+发电量计算【计算逻辑页】!T8280-结论【关键目标】!$C$28))</f>
        <v>0</v>
      </c>
      <c r="V8281" s="5">
        <f t="shared" si="1165"/>
        <v>0</v>
      </c>
      <c r="W8281" s="5">
        <f t="shared" si="1166"/>
        <v>0</v>
      </c>
      <c r="X8281" s="5">
        <f t="shared" si="1169"/>
        <v>0</v>
      </c>
    </row>
    <row r="8282" spans="1:24" x14ac:dyDescent="0.15">
      <c r="A8282" s="7">
        <v>8281</v>
      </c>
      <c r="B8282" s="7">
        <v>12</v>
      </c>
      <c r="C8282" s="7">
        <v>12</v>
      </c>
      <c r="D8282" s="7">
        <v>1</v>
      </c>
      <c r="E8282" s="7">
        <v>346</v>
      </c>
      <c r="F8282" s="7">
        <v>-6</v>
      </c>
      <c r="G8282" s="7">
        <v>0</v>
      </c>
      <c r="H8282" s="7">
        <f t="shared" si="1161"/>
        <v>2</v>
      </c>
      <c r="I8282" s="16">
        <f t="shared" si="1162"/>
        <v>45272</v>
      </c>
      <c r="J8282" s="17">
        <v>0.2407</v>
      </c>
      <c r="K8282" s="18">
        <f>G8282*结论【关键目标】!C$27*0.7735*0.001</f>
        <v>0</v>
      </c>
      <c r="L8282" s="5">
        <v>-35142.356240000001</v>
      </c>
      <c r="M8282" s="5">
        <f>ABS(IF(L8282&lt;=0,L8282/耗电量关键数据!$B$6/1000,L8282/耗电量关键数据!$B$5/1000))</f>
        <v>14.056942496</v>
      </c>
      <c r="N8282" s="5">
        <f>电气设备逐时使用率计算!H8258</f>
        <v>1.1688450000000001</v>
      </c>
      <c r="O8282" s="5">
        <f>灯光逐时使用率计算!H8258</f>
        <v>0.37403039999999999</v>
      </c>
      <c r="P8282" s="19">
        <f t="shared" si="1163"/>
        <v>15.599817895999999</v>
      </c>
      <c r="Q8282" s="19">
        <f t="shared" si="1167"/>
        <v>0</v>
      </c>
      <c r="R8282" s="20">
        <f t="shared" si="1164"/>
        <v>0</v>
      </c>
      <c r="S8282" s="20">
        <f t="shared" si="1168"/>
        <v>0</v>
      </c>
      <c r="T8282" s="20">
        <f>IF((T8281+R8282)&lt;0,0,IF((T8281+R8282)&gt;结论【关键目标】!C$28,结论【关键目标】!C$28,T8281+R8282))</f>
        <v>0</v>
      </c>
      <c r="U8282" s="19">
        <f>IF((T8281+R8282)&lt;结论【关键目标】!$C$28,0,(发电量计算【计算逻辑页】!R8282+发电量计算【计算逻辑页】!T8281-结论【关键目标】!$C$28))</f>
        <v>0</v>
      </c>
      <c r="V8282" s="5">
        <f t="shared" si="1165"/>
        <v>0</v>
      </c>
      <c r="W8282" s="5">
        <f t="shared" si="1166"/>
        <v>0</v>
      </c>
      <c r="X8282" s="5">
        <f t="shared" si="1169"/>
        <v>0</v>
      </c>
    </row>
    <row r="8283" spans="1:24" x14ac:dyDescent="0.15">
      <c r="A8283" s="7">
        <v>8282</v>
      </c>
      <c r="B8283" s="7">
        <v>12</v>
      </c>
      <c r="C8283" s="7">
        <v>12</v>
      </c>
      <c r="D8283" s="7">
        <v>2</v>
      </c>
      <c r="E8283" s="7">
        <v>346</v>
      </c>
      <c r="F8283" s="7">
        <v>-6</v>
      </c>
      <c r="G8283" s="7">
        <v>0</v>
      </c>
      <c r="H8283" s="7">
        <f t="shared" si="1161"/>
        <v>2</v>
      </c>
      <c r="I8283" s="16">
        <f t="shared" si="1162"/>
        <v>45272</v>
      </c>
      <c r="J8283" s="17">
        <v>0.2407</v>
      </c>
      <c r="K8283" s="18">
        <f>G8283*结论【关键目标】!C$27*0.7735*0.001</f>
        <v>0</v>
      </c>
      <c r="L8283" s="5">
        <v>-36664.184229999999</v>
      </c>
      <c r="M8283" s="5">
        <f>ABS(IF(L8283&lt;=0,L8283/耗电量关键数据!$B$6/1000,L8283/耗电量关键数据!$B$5/1000))</f>
        <v>14.665673692</v>
      </c>
      <c r="N8283" s="5">
        <f>电气设备逐时使用率计算!H8259</f>
        <v>1.1688450000000001</v>
      </c>
      <c r="O8283" s="5">
        <f>灯光逐时使用率计算!H8259</f>
        <v>0.37403039999999999</v>
      </c>
      <c r="P8283" s="19">
        <f t="shared" si="1163"/>
        <v>16.208549091999998</v>
      </c>
      <c r="Q8283" s="19">
        <f t="shared" si="1167"/>
        <v>0</v>
      </c>
      <c r="R8283" s="20">
        <f t="shared" si="1164"/>
        <v>0</v>
      </c>
      <c r="S8283" s="20">
        <f t="shared" si="1168"/>
        <v>0</v>
      </c>
      <c r="T8283" s="20">
        <f>IF((T8282+R8283)&lt;0,0,IF((T8282+R8283)&gt;结论【关键目标】!C$28,结论【关键目标】!C$28,T8282+R8283))</f>
        <v>0</v>
      </c>
      <c r="U8283" s="19">
        <f>IF((T8282+R8283)&lt;结论【关键目标】!$C$28,0,(发电量计算【计算逻辑页】!R8283+发电量计算【计算逻辑页】!T8282-结论【关键目标】!$C$28))</f>
        <v>0</v>
      </c>
      <c r="V8283" s="5">
        <f t="shared" si="1165"/>
        <v>0</v>
      </c>
      <c r="W8283" s="5">
        <f t="shared" si="1166"/>
        <v>0</v>
      </c>
      <c r="X8283" s="5">
        <f t="shared" si="1169"/>
        <v>0</v>
      </c>
    </row>
    <row r="8284" spans="1:24" x14ac:dyDescent="0.15">
      <c r="A8284" s="7">
        <v>8283</v>
      </c>
      <c r="B8284" s="7">
        <v>12</v>
      </c>
      <c r="C8284" s="7">
        <v>12</v>
      </c>
      <c r="D8284" s="7">
        <v>3</v>
      </c>
      <c r="E8284" s="7">
        <v>346</v>
      </c>
      <c r="F8284" s="7">
        <v>-6</v>
      </c>
      <c r="G8284" s="7">
        <v>0</v>
      </c>
      <c r="H8284" s="7">
        <f t="shared" si="1161"/>
        <v>2</v>
      </c>
      <c r="I8284" s="16">
        <f t="shared" si="1162"/>
        <v>45272</v>
      </c>
      <c r="J8284" s="17">
        <v>0.2407</v>
      </c>
      <c r="K8284" s="18">
        <f>G8284*结论【关键目标】!C$27*0.7735*0.001</f>
        <v>0</v>
      </c>
      <c r="L8284" s="5">
        <v>-38533.873090000001</v>
      </c>
      <c r="M8284" s="5">
        <f>ABS(IF(L8284&lt;=0,L8284/耗电量关键数据!$B$6/1000,L8284/耗电量关键数据!$B$5/1000))</f>
        <v>15.413549236000001</v>
      </c>
      <c r="N8284" s="5">
        <f>电气设备逐时使用率计算!H8260</f>
        <v>1.1688450000000001</v>
      </c>
      <c r="O8284" s="5">
        <f>灯光逐时使用率计算!H8260</f>
        <v>0.37403039999999999</v>
      </c>
      <c r="P8284" s="19">
        <f t="shared" si="1163"/>
        <v>16.956424636000001</v>
      </c>
      <c r="Q8284" s="19">
        <f t="shared" si="1167"/>
        <v>0</v>
      </c>
      <c r="R8284" s="20">
        <f t="shared" si="1164"/>
        <v>0</v>
      </c>
      <c r="S8284" s="20">
        <f t="shared" si="1168"/>
        <v>0</v>
      </c>
      <c r="T8284" s="20">
        <f>IF((T8283+R8284)&lt;0,0,IF((T8283+R8284)&gt;结论【关键目标】!C$28,结论【关键目标】!C$28,T8283+R8284))</f>
        <v>0</v>
      </c>
      <c r="U8284" s="19">
        <f>IF((T8283+R8284)&lt;结论【关键目标】!$C$28,0,(发电量计算【计算逻辑页】!R8284+发电量计算【计算逻辑页】!T8283-结论【关键目标】!$C$28))</f>
        <v>0</v>
      </c>
      <c r="V8284" s="5">
        <f t="shared" si="1165"/>
        <v>0</v>
      </c>
      <c r="W8284" s="5">
        <f t="shared" si="1166"/>
        <v>0</v>
      </c>
      <c r="X8284" s="5">
        <f t="shared" si="1169"/>
        <v>0</v>
      </c>
    </row>
    <row r="8285" spans="1:24" x14ac:dyDescent="0.15">
      <c r="A8285" s="7">
        <v>8284</v>
      </c>
      <c r="B8285" s="7">
        <v>12</v>
      </c>
      <c r="C8285" s="7">
        <v>12</v>
      </c>
      <c r="D8285" s="7">
        <v>4</v>
      </c>
      <c r="E8285" s="7">
        <v>346</v>
      </c>
      <c r="F8285" s="7">
        <v>-7</v>
      </c>
      <c r="G8285" s="7">
        <v>0</v>
      </c>
      <c r="H8285" s="7">
        <f t="shared" si="1161"/>
        <v>2</v>
      </c>
      <c r="I8285" s="16">
        <f t="shared" si="1162"/>
        <v>45272</v>
      </c>
      <c r="J8285" s="17">
        <v>0.2407</v>
      </c>
      <c r="K8285" s="18">
        <f>G8285*结论【关键目标】!C$27*0.7735*0.001</f>
        <v>0</v>
      </c>
      <c r="L8285" s="5">
        <v>-39936.441760000002</v>
      </c>
      <c r="M8285" s="5">
        <f>ABS(IF(L8285&lt;=0,L8285/耗电量关键数据!$B$6/1000,L8285/耗电量关键数据!$B$5/1000))</f>
        <v>15.974576704</v>
      </c>
      <c r="N8285" s="5">
        <f>电气设备逐时使用率计算!H8261</f>
        <v>1.1688450000000001</v>
      </c>
      <c r="O8285" s="5">
        <f>灯光逐时使用率计算!H8261</f>
        <v>0.37403039999999999</v>
      </c>
      <c r="P8285" s="19">
        <f t="shared" si="1163"/>
        <v>17.517452104</v>
      </c>
      <c r="Q8285" s="19">
        <f t="shared" si="1167"/>
        <v>0</v>
      </c>
      <c r="R8285" s="20">
        <f t="shared" si="1164"/>
        <v>0</v>
      </c>
      <c r="S8285" s="20">
        <f t="shared" si="1168"/>
        <v>0</v>
      </c>
      <c r="T8285" s="20">
        <f>IF((T8284+R8285)&lt;0,0,IF((T8284+R8285)&gt;结论【关键目标】!C$28,结论【关键目标】!C$28,T8284+R8285))</f>
        <v>0</v>
      </c>
      <c r="U8285" s="19">
        <f>IF((T8284+R8285)&lt;结论【关键目标】!$C$28,0,(发电量计算【计算逻辑页】!R8285+发电量计算【计算逻辑页】!T8284-结论【关键目标】!$C$28))</f>
        <v>0</v>
      </c>
      <c r="V8285" s="5">
        <f t="shared" si="1165"/>
        <v>0</v>
      </c>
      <c r="W8285" s="5">
        <f t="shared" si="1166"/>
        <v>0</v>
      </c>
      <c r="X8285" s="5">
        <f t="shared" si="1169"/>
        <v>0</v>
      </c>
    </row>
    <row r="8286" spans="1:24" x14ac:dyDescent="0.15">
      <c r="A8286" s="7">
        <v>8285</v>
      </c>
      <c r="B8286" s="7">
        <v>12</v>
      </c>
      <c r="C8286" s="7">
        <v>12</v>
      </c>
      <c r="D8286" s="7">
        <v>5</v>
      </c>
      <c r="E8286" s="7">
        <v>346</v>
      </c>
      <c r="F8286" s="7">
        <v>-6</v>
      </c>
      <c r="G8286" s="7">
        <v>0</v>
      </c>
      <c r="H8286" s="7">
        <f t="shared" si="1161"/>
        <v>2</v>
      </c>
      <c r="I8286" s="16">
        <f t="shared" si="1162"/>
        <v>45272</v>
      </c>
      <c r="J8286" s="17">
        <v>0.2407</v>
      </c>
      <c r="K8286" s="18">
        <f>G8286*结论【关键目标】!C$27*0.7735*0.001</f>
        <v>0</v>
      </c>
      <c r="L8286" s="5">
        <v>-41501.350299999998</v>
      </c>
      <c r="M8286" s="5">
        <f>ABS(IF(L8286&lt;=0,L8286/耗电量关键数据!$B$6/1000,L8286/耗电量关键数据!$B$5/1000))</f>
        <v>16.600540119999998</v>
      </c>
      <c r="N8286" s="5">
        <f>电气设备逐时使用率计算!H8262</f>
        <v>1.1688450000000001</v>
      </c>
      <c r="O8286" s="5">
        <f>灯光逐时使用率计算!H8262</f>
        <v>0.37403039999999999</v>
      </c>
      <c r="P8286" s="19">
        <f t="shared" si="1163"/>
        <v>18.143415519999998</v>
      </c>
      <c r="Q8286" s="19">
        <f t="shared" si="1167"/>
        <v>0</v>
      </c>
      <c r="R8286" s="20">
        <f t="shared" si="1164"/>
        <v>0</v>
      </c>
      <c r="S8286" s="20">
        <f t="shared" si="1168"/>
        <v>0</v>
      </c>
      <c r="T8286" s="20">
        <f>IF((T8285+R8286)&lt;0,0,IF((T8285+R8286)&gt;结论【关键目标】!C$28,结论【关键目标】!C$28,T8285+R8286))</f>
        <v>0</v>
      </c>
      <c r="U8286" s="19">
        <f>IF((T8285+R8286)&lt;结论【关键目标】!$C$28,0,(发电量计算【计算逻辑页】!R8286+发电量计算【计算逻辑页】!T8285-结论【关键目标】!$C$28))</f>
        <v>0</v>
      </c>
      <c r="V8286" s="5">
        <f t="shared" si="1165"/>
        <v>0</v>
      </c>
      <c r="W8286" s="5">
        <f t="shared" si="1166"/>
        <v>0</v>
      </c>
      <c r="X8286" s="5">
        <f t="shared" si="1169"/>
        <v>0</v>
      </c>
    </row>
    <row r="8287" spans="1:24" x14ac:dyDescent="0.15">
      <c r="A8287" s="7">
        <v>8286</v>
      </c>
      <c r="B8287" s="7">
        <v>12</v>
      </c>
      <c r="C8287" s="7">
        <v>12</v>
      </c>
      <c r="D8287" s="7">
        <v>6</v>
      </c>
      <c r="E8287" s="7">
        <v>346</v>
      </c>
      <c r="F8287" s="7">
        <v>-7.5</v>
      </c>
      <c r="G8287" s="7">
        <v>0</v>
      </c>
      <c r="H8287" s="7">
        <f t="shared" si="1161"/>
        <v>2</v>
      </c>
      <c r="I8287" s="16">
        <f t="shared" si="1162"/>
        <v>45272</v>
      </c>
      <c r="J8287" s="17">
        <v>0.2407</v>
      </c>
      <c r="K8287" s="18">
        <f>G8287*结论【关键目标】!C$27*0.7735*0.001</f>
        <v>0</v>
      </c>
      <c r="L8287" s="5">
        <v>-42706.294629999997</v>
      </c>
      <c r="M8287" s="5">
        <f>ABS(IF(L8287&lt;=0,L8287/耗电量关键数据!$B$6/1000,L8287/耗电量关键数据!$B$5/1000))</f>
        <v>17.082517851999999</v>
      </c>
      <c r="N8287" s="5">
        <f>电气设备逐时使用率计算!H8263</f>
        <v>1.1688450000000001</v>
      </c>
      <c r="O8287" s="5">
        <f>灯光逐时使用率计算!H8263</f>
        <v>0.37403039999999999</v>
      </c>
      <c r="P8287" s="19">
        <f t="shared" si="1163"/>
        <v>18.625393251999999</v>
      </c>
      <c r="Q8287" s="19">
        <f t="shared" si="1167"/>
        <v>0</v>
      </c>
      <c r="R8287" s="20">
        <f t="shared" si="1164"/>
        <v>0</v>
      </c>
      <c r="S8287" s="20">
        <f t="shared" si="1168"/>
        <v>0</v>
      </c>
      <c r="T8287" s="20">
        <f>IF((T8286+R8287)&lt;0,0,IF((T8286+R8287)&gt;结论【关键目标】!C$28,结论【关键目标】!C$28,T8286+R8287))</f>
        <v>0</v>
      </c>
      <c r="U8287" s="19">
        <f>IF((T8286+R8287)&lt;结论【关键目标】!$C$28,0,(发电量计算【计算逻辑页】!R8287+发电量计算【计算逻辑页】!T8286-结论【关键目标】!$C$28))</f>
        <v>0</v>
      </c>
      <c r="V8287" s="5">
        <f t="shared" si="1165"/>
        <v>0</v>
      </c>
      <c r="W8287" s="5">
        <f t="shared" si="1166"/>
        <v>0</v>
      </c>
      <c r="X8287" s="5">
        <f t="shared" si="1169"/>
        <v>0</v>
      </c>
    </row>
    <row r="8288" spans="1:24" x14ac:dyDescent="0.15">
      <c r="A8288" s="7">
        <v>8287</v>
      </c>
      <c r="B8288" s="7">
        <v>12</v>
      </c>
      <c r="C8288" s="7">
        <v>12</v>
      </c>
      <c r="D8288" s="7">
        <v>7</v>
      </c>
      <c r="E8288" s="7">
        <v>346</v>
      </c>
      <c r="F8288" s="7">
        <v>-7</v>
      </c>
      <c r="G8288" s="7">
        <v>0</v>
      </c>
      <c r="H8288" s="7">
        <f t="shared" si="1161"/>
        <v>2</v>
      </c>
      <c r="I8288" s="16">
        <f t="shared" si="1162"/>
        <v>45272</v>
      </c>
      <c r="J8288" s="17">
        <v>0.2407</v>
      </c>
      <c r="K8288" s="18">
        <f>G8288*结论【关键目标】!C$27*0.7735*0.001</f>
        <v>0</v>
      </c>
      <c r="L8288" s="5">
        <v>-38075.114670000003</v>
      </c>
      <c r="M8288" s="5">
        <f>ABS(IF(L8288&lt;=0,L8288/耗电量关键数据!$B$6/1000,L8288/耗电量关键数据!$B$5/1000))</f>
        <v>15.230045868000001</v>
      </c>
      <c r="N8288" s="5">
        <f>电气设备逐时使用率计算!H8264</f>
        <v>2.3376900000000003</v>
      </c>
      <c r="O8288" s="5">
        <f>灯光逐时使用率计算!H8264</f>
        <v>1.2467680000000001</v>
      </c>
      <c r="P8288" s="19">
        <f t="shared" si="1163"/>
        <v>18.814503867999999</v>
      </c>
      <c r="Q8288" s="19">
        <f t="shared" si="1167"/>
        <v>0</v>
      </c>
      <c r="R8288" s="20">
        <f t="shared" si="1164"/>
        <v>0</v>
      </c>
      <c r="S8288" s="20">
        <f t="shared" si="1168"/>
        <v>0</v>
      </c>
      <c r="T8288" s="20">
        <f>IF((T8287+R8288)&lt;0,0,IF((T8287+R8288)&gt;结论【关键目标】!C$28,结论【关键目标】!C$28,T8287+R8288))</f>
        <v>0</v>
      </c>
      <c r="U8288" s="19">
        <f>IF((T8287+R8288)&lt;结论【关键目标】!$C$28,0,(发电量计算【计算逻辑页】!R8288+发电量计算【计算逻辑页】!T8287-结论【关键目标】!$C$28))</f>
        <v>0</v>
      </c>
      <c r="V8288" s="5">
        <f t="shared" si="1165"/>
        <v>0</v>
      </c>
      <c r="W8288" s="5">
        <f t="shared" si="1166"/>
        <v>0</v>
      </c>
      <c r="X8288" s="5">
        <f t="shared" si="1169"/>
        <v>0</v>
      </c>
    </row>
    <row r="8289" spans="1:24" x14ac:dyDescent="0.15">
      <c r="A8289" s="7">
        <v>8288</v>
      </c>
      <c r="B8289" s="7">
        <v>12</v>
      </c>
      <c r="C8289" s="7">
        <v>12</v>
      </c>
      <c r="D8289" s="7">
        <v>8</v>
      </c>
      <c r="E8289" s="7">
        <v>346</v>
      </c>
      <c r="F8289" s="7">
        <v>-9</v>
      </c>
      <c r="G8289" s="7">
        <v>53.9</v>
      </c>
      <c r="H8289" s="7">
        <f t="shared" si="1161"/>
        <v>2</v>
      </c>
      <c r="I8289" s="16">
        <f t="shared" si="1162"/>
        <v>45272</v>
      </c>
      <c r="J8289" s="17">
        <v>0.70809999999999995</v>
      </c>
      <c r="K8289" s="18">
        <f>G8289*结论【关键目标】!C$27*0.7735*0.001</f>
        <v>5.0029979999999998</v>
      </c>
      <c r="L8289" s="5">
        <v>-36922.620170000002</v>
      </c>
      <c r="M8289" s="5">
        <f>ABS(IF(L8289&lt;=0,L8289/耗电量关键数据!$B$6/1000,L8289/耗电量关键数据!$B$5/1000))</f>
        <v>14.769048068</v>
      </c>
      <c r="N8289" s="5">
        <f>电气设备逐时使用率计算!H8265</f>
        <v>11.688450000000001</v>
      </c>
      <c r="O8289" s="5">
        <f>灯光逐时使用率计算!H8265</f>
        <v>6.2338399999999998</v>
      </c>
      <c r="P8289" s="19">
        <f t="shared" si="1163"/>
        <v>32.691338068</v>
      </c>
      <c r="Q8289" s="19">
        <f t="shared" si="1167"/>
        <v>0</v>
      </c>
      <c r="R8289" s="20">
        <f t="shared" si="1164"/>
        <v>5.0029979999999998</v>
      </c>
      <c r="S8289" s="20">
        <f t="shared" si="1168"/>
        <v>0</v>
      </c>
      <c r="T8289" s="20">
        <f>IF((T8288+R8289)&lt;0,0,IF((T8288+R8289)&gt;结论【关键目标】!C$28,结论【关键目标】!C$28,T8288+R8289))</f>
        <v>5.0029979999999998</v>
      </c>
      <c r="U8289" s="19">
        <f>IF((T8288+R8289)&lt;结论【关键目标】!$C$28,0,(发电量计算【计算逻辑页】!R8289+发电量计算【计算逻辑页】!T8288-结论【关键目标】!$C$28))</f>
        <v>0</v>
      </c>
      <c r="V8289" s="5">
        <f t="shared" si="1165"/>
        <v>0</v>
      </c>
      <c r="W8289" s="5">
        <f t="shared" si="1166"/>
        <v>3.5426228837999996</v>
      </c>
      <c r="X8289" s="5">
        <f t="shared" si="1169"/>
        <v>0</v>
      </c>
    </row>
    <row r="8290" spans="1:24" x14ac:dyDescent="0.15">
      <c r="A8290" s="7">
        <v>8289</v>
      </c>
      <c r="B8290" s="7">
        <v>12</v>
      </c>
      <c r="C8290" s="7">
        <v>12</v>
      </c>
      <c r="D8290" s="7">
        <v>9</v>
      </c>
      <c r="E8290" s="7">
        <v>346</v>
      </c>
      <c r="F8290" s="7">
        <v>-6.5</v>
      </c>
      <c r="G8290" s="7">
        <v>166.2</v>
      </c>
      <c r="H8290" s="7">
        <f t="shared" si="1161"/>
        <v>2</v>
      </c>
      <c r="I8290" s="16">
        <f t="shared" si="1162"/>
        <v>45272</v>
      </c>
      <c r="J8290" s="17">
        <v>0.70809999999999995</v>
      </c>
      <c r="K8290" s="18">
        <f>G8290*结论【关键目标】!C$27*0.7735*0.001</f>
        <v>15.426684</v>
      </c>
      <c r="L8290" s="5">
        <v>-15861.90098</v>
      </c>
      <c r="M8290" s="5">
        <f>ABS(IF(L8290&lt;=0,L8290/耗电量关键数据!$B$6/1000,L8290/耗电量关键数据!$B$5/1000))</f>
        <v>6.3447603920000004</v>
      </c>
      <c r="N8290" s="5">
        <f>电气设备逐时使用率计算!H8266</f>
        <v>22.208055000000002</v>
      </c>
      <c r="O8290" s="5">
        <f>灯光逐时使用率计算!H8266</f>
        <v>11.844296</v>
      </c>
      <c r="P8290" s="19">
        <f t="shared" si="1163"/>
        <v>40.397111391999999</v>
      </c>
      <c r="Q8290" s="19">
        <f t="shared" si="1167"/>
        <v>0</v>
      </c>
      <c r="R8290" s="20">
        <f t="shared" si="1164"/>
        <v>15.426684</v>
      </c>
      <c r="S8290" s="20">
        <f t="shared" si="1168"/>
        <v>0</v>
      </c>
      <c r="T8290" s="20">
        <f>IF((T8289+R8290)&lt;0,0,IF((T8289+R8290)&gt;结论【关键目标】!C$28,结论【关键目标】!C$28,T8289+R8290))</f>
        <v>20.429682</v>
      </c>
      <c r="U8290" s="19">
        <f>IF((T8289+R8290)&lt;结论【关键目标】!$C$28,0,(发电量计算【计算逻辑页】!R8290+发电量计算【计算逻辑页】!T8289-结论【关键目标】!$C$28))</f>
        <v>0</v>
      </c>
      <c r="V8290" s="5">
        <f t="shared" si="1165"/>
        <v>0</v>
      </c>
      <c r="W8290" s="5">
        <f t="shared" si="1166"/>
        <v>10.923634940399999</v>
      </c>
      <c r="X8290" s="5">
        <f t="shared" si="1169"/>
        <v>0</v>
      </c>
    </row>
    <row r="8291" spans="1:24" x14ac:dyDescent="0.15">
      <c r="A8291" s="7">
        <v>8290</v>
      </c>
      <c r="B8291" s="7">
        <v>12</v>
      </c>
      <c r="C8291" s="7">
        <v>12</v>
      </c>
      <c r="D8291" s="7">
        <v>10</v>
      </c>
      <c r="E8291" s="7">
        <v>346</v>
      </c>
      <c r="F8291" s="7">
        <v>-3</v>
      </c>
      <c r="G8291" s="7">
        <v>373.8</v>
      </c>
      <c r="H8291" s="7">
        <f t="shared" si="1161"/>
        <v>2</v>
      </c>
      <c r="I8291" s="16">
        <f t="shared" si="1162"/>
        <v>45272</v>
      </c>
      <c r="J8291" s="17">
        <v>0.70809999999999995</v>
      </c>
      <c r="K8291" s="18">
        <f>G8291*结论【关键目标】!C$27*0.7735*0.001</f>
        <v>34.696116000000004</v>
      </c>
      <c r="L8291" s="5">
        <v>-8090.7964570000004</v>
      </c>
      <c r="M8291" s="5">
        <f>ABS(IF(L8291&lt;=0,L8291/耗电量关键数据!$B$6/1000,L8291/耗电量关键数据!$B$5/1000))</f>
        <v>3.2363185828000001</v>
      </c>
      <c r="N8291" s="5">
        <f>电气设备逐时使用率计算!H8267</f>
        <v>22.208055000000002</v>
      </c>
      <c r="O8291" s="5">
        <f>灯光逐时使用率计算!H8267</f>
        <v>11.844296</v>
      </c>
      <c r="P8291" s="19">
        <f t="shared" si="1163"/>
        <v>37.288669582799997</v>
      </c>
      <c r="Q8291" s="19">
        <f t="shared" si="1167"/>
        <v>0</v>
      </c>
      <c r="R8291" s="20">
        <f t="shared" si="1164"/>
        <v>34.696116000000004</v>
      </c>
      <c r="S8291" s="20">
        <f t="shared" si="1168"/>
        <v>0</v>
      </c>
      <c r="T8291" s="20">
        <f>IF((T8290+R8291)&lt;0,0,IF((T8290+R8291)&gt;结论【关键目标】!C$28,结论【关键目标】!C$28,T8290+R8291))</f>
        <v>22</v>
      </c>
      <c r="U8291" s="19">
        <f>IF((T8290+R8291)&lt;结论【关键目标】!$C$28,0,(发电量计算【计算逻辑页】!R8291+发电量计算【计算逻辑页】!T8290-结论【关键目标】!$C$28))</f>
        <v>33.125798000000003</v>
      </c>
      <c r="V8291" s="5">
        <f t="shared" si="1165"/>
        <v>11.594029300000001</v>
      </c>
      <c r="W8291" s="5">
        <f t="shared" si="1166"/>
        <v>24.5683197396</v>
      </c>
      <c r="X8291" s="5">
        <f t="shared" si="1169"/>
        <v>0</v>
      </c>
    </row>
    <row r="8292" spans="1:24" x14ac:dyDescent="0.15">
      <c r="A8292" s="7">
        <v>8291</v>
      </c>
      <c r="B8292" s="7">
        <v>12</v>
      </c>
      <c r="C8292" s="7">
        <v>12</v>
      </c>
      <c r="D8292" s="7">
        <v>11</v>
      </c>
      <c r="E8292" s="7">
        <v>346</v>
      </c>
      <c r="F8292" s="7">
        <v>-1</v>
      </c>
      <c r="G8292" s="7">
        <v>515.5</v>
      </c>
      <c r="H8292" s="7">
        <f t="shared" si="1161"/>
        <v>2</v>
      </c>
      <c r="I8292" s="16">
        <f t="shared" si="1162"/>
        <v>45272</v>
      </c>
      <c r="J8292" s="17">
        <v>1.2267999999999999</v>
      </c>
      <c r="K8292" s="18">
        <f>G8292*结论【关键目标】!C$27*0.7735*0.001</f>
        <v>47.848709999999997</v>
      </c>
      <c r="L8292" s="5">
        <v>0</v>
      </c>
      <c r="M8292" s="5">
        <f>ABS(IF(L8292&lt;=0,L8292/耗电量关键数据!$B$6/1000,L8292/耗电量关键数据!$B$5/1000))</f>
        <v>0</v>
      </c>
      <c r="N8292" s="5">
        <f>电气设备逐时使用率计算!H8268</f>
        <v>22.208055000000002</v>
      </c>
      <c r="O8292" s="5">
        <f>灯光逐时使用率计算!H8268</f>
        <v>11.844296</v>
      </c>
      <c r="P8292" s="19">
        <f t="shared" si="1163"/>
        <v>34.052351000000002</v>
      </c>
      <c r="Q8292" s="19">
        <f t="shared" si="1167"/>
        <v>34.052351000000002</v>
      </c>
      <c r="R8292" s="20">
        <f t="shared" si="1164"/>
        <v>13.796358999999995</v>
      </c>
      <c r="S8292" s="20">
        <f t="shared" si="1168"/>
        <v>0</v>
      </c>
      <c r="T8292" s="20">
        <f>IF((T8291+R8292)&lt;0,0,IF((T8291+R8292)&gt;结论【关键目标】!C$28,结论【关键目标】!C$28,T8291+R8292))</f>
        <v>22</v>
      </c>
      <c r="U8292" s="19">
        <f>IF((T8291+R8292)&lt;结论【关键目标】!$C$28,0,(发电量计算【计算逻辑页】!R8292+发电量计算【计算逻辑页】!T8291-结论【关键目标】!$C$28))</f>
        <v>13.796358999999995</v>
      </c>
      <c r="V8292" s="5">
        <f t="shared" si="1165"/>
        <v>4.8287256499999982</v>
      </c>
      <c r="W8292" s="5">
        <f t="shared" si="1166"/>
        <v>41.775424206799997</v>
      </c>
      <c r="X8292" s="5">
        <f t="shared" si="1169"/>
        <v>0</v>
      </c>
    </row>
    <row r="8293" spans="1:24" x14ac:dyDescent="0.15">
      <c r="A8293" s="7">
        <v>8292</v>
      </c>
      <c r="B8293" s="7">
        <v>12</v>
      </c>
      <c r="C8293" s="7">
        <v>12</v>
      </c>
      <c r="D8293" s="7">
        <v>12</v>
      </c>
      <c r="E8293" s="7">
        <v>346</v>
      </c>
      <c r="F8293" s="7">
        <v>1.2</v>
      </c>
      <c r="G8293" s="7">
        <v>546.20000000000005</v>
      </c>
      <c r="H8293" s="7">
        <f t="shared" si="1161"/>
        <v>2</v>
      </c>
      <c r="I8293" s="16">
        <f t="shared" si="1162"/>
        <v>45272</v>
      </c>
      <c r="J8293" s="17">
        <v>1.2267999999999999</v>
      </c>
      <c r="K8293" s="18">
        <f>G8293*结论【关键目标】!C$27*0.7735*0.001</f>
        <v>50.698284000000001</v>
      </c>
      <c r="L8293" s="5">
        <v>-2392.578313</v>
      </c>
      <c r="M8293" s="5">
        <f>ABS(IF(L8293&lt;=0,L8293/耗电量关键数据!$B$6/1000,L8293/耗电量关键数据!$B$5/1000))</f>
        <v>0.9570313252</v>
      </c>
      <c r="N8293" s="5">
        <f>电气设备逐时使用率计算!H8269</f>
        <v>11.688450000000001</v>
      </c>
      <c r="O8293" s="5">
        <f>灯光逐时使用率计算!H8269</f>
        <v>9.9741440000000008</v>
      </c>
      <c r="P8293" s="19">
        <f t="shared" si="1163"/>
        <v>22.619625325200005</v>
      </c>
      <c r="Q8293" s="19">
        <f t="shared" si="1167"/>
        <v>22.619625325200005</v>
      </c>
      <c r="R8293" s="20">
        <f t="shared" si="1164"/>
        <v>28.078658674799996</v>
      </c>
      <c r="S8293" s="20">
        <f t="shared" si="1168"/>
        <v>0</v>
      </c>
      <c r="T8293" s="20">
        <f>IF((T8292+R8293)&lt;0,0,IF((T8292+R8293)&gt;结论【关键目标】!C$28,结论【关键目标】!C$28,T8292+R8293))</f>
        <v>22</v>
      </c>
      <c r="U8293" s="19">
        <f>IF((T8292+R8293)&lt;结论【关键目标】!$C$28,0,(发电量计算【计算逻辑页】!R8293+发电量计算【计算逻辑页】!T8292-结论【关键目标】!$C$28))</f>
        <v>28.078658674799996</v>
      </c>
      <c r="V8293" s="5">
        <f t="shared" si="1165"/>
        <v>9.8275305361799976</v>
      </c>
      <c r="W8293" s="5">
        <f t="shared" si="1166"/>
        <v>27.749756348955362</v>
      </c>
      <c r="X8293" s="5">
        <f t="shared" si="1169"/>
        <v>0</v>
      </c>
    </row>
    <row r="8294" spans="1:24" x14ac:dyDescent="0.15">
      <c r="A8294" s="7">
        <v>8293</v>
      </c>
      <c r="B8294" s="7">
        <v>12</v>
      </c>
      <c r="C8294" s="7">
        <v>12</v>
      </c>
      <c r="D8294" s="7">
        <v>13</v>
      </c>
      <c r="E8294" s="7">
        <v>346</v>
      </c>
      <c r="F8294" s="7">
        <v>2</v>
      </c>
      <c r="G8294" s="7">
        <v>469.1</v>
      </c>
      <c r="H8294" s="7">
        <f t="shared" si="1161"/>
        <v>2</v>
      </c>
      <c r="I8294" s="16">
        <f t="shared" si="1162"/>
        <v>45272</v>
      </c>
      <c r="J8294" s="17">
        <v>1.2267999999999999</v>
      </c>
      <c r="K8294" s="18">
        <f>G8294*结论【关键目标】!C$27*0.7735*0.001</f>
        <v>43.541862000000002</v>
      </c>
      <c r="L8294" s="5">
        <v>-438.62291190000002</v>
      </c>
      <c r="M8294" s="5">
        <f>ABS(IF(L8294&lt;=0,L8294/耗电量关键数据!$B$6/1000,L8294/耗电量关键数据!$B$5/1000))</f>
        <v>0.17544916476</v>
      </c>
      <c r="N8294" s="5">
        <f>电气设备逐时使用率计算!H8270</f>
        <v>11.688450000000001</v>
      </c>
      <c r="O8294" s="5">
        <f>灯光逐时使用率计算!H8270</f>
        <v>9.9741440000000008</v>
      </c>
      <c r="P8294" s="19">
        <f t="shared" si="1163"/>
        <v>21.838043164760002</v>
      </c>
      <c r="Q8294" s="19">
        <f t="shared" si="1167"/>
        <v>21.838043164760002</v>
      </c>
      <c r="R8294" s="20">
        <f t="shared" si="1164"/>
        <v>21.70381883524</v>
      </c>
      <c r="S8294" s="20">
        <f t="shared" si="1168"/>
        <v>0</v>
      </c>
      <c r="T8294" s="20">
        <f>IF((T8293+R8294)&lt;0,0,IF((T8293+R8294)&gt;结论【关键目标】!C$28,结论【关键目标】!C$28,T8293+R8294))</f>
        <v>22</v>
      </c>
      <c r="U8294" s="19">
        <f>IF((T8293+R8294)&lt;结论【关键目标】!$C$28,0,(发电量计算【计算逻辑页】!R8294+发电量计算【计算逻辑页】!T8293-结论【关键目标】!$C$28))</f>
        <v>21.70381883524</v>
      </c>
      <c r="V8294" s="5">
        <f t="shared" si="1165"/>
        <v>7.5963365923339996</v>
      </c>
      <c r="W8294" s="5">
        <f t="shared" si="1166"/>
        <v>26.790911354527569</v>
      </c>
      <c r="X8294" s="5">
        <f t="shared" si="1169"/>
        <v>0</v>
      </c>
    </row>
    <row r="8295" spans="1:24" x14ac:dyDescent="0.15">
      <c r="A8295" s="7">
        <v>8294</v>
      </c>
      <c r="B8295" s="7">
        <v>12</v>
      </c>
      <c r="C8295" s="7">
        <v>12</v>
      </c>
      <c r="D8295" s="7">
        <v>14</v>
      </c>
      <c r="E8295" s="7">
        <v>346</v>
      </c>
      <c r="F8295" s="7">
        <v>3</v>
      </c>
      <c r="G8295" s="7">
        <v>359.1</v>
      </c>
      <c r="H8295" s="7">
        <f t="shared" si="1161"/>
        <v>2</v>
      </c>
      <c r="I8295" s="16">
        <f t="shared" si="1162"/>
        <v>45272</v>
      </c>
      <c r="J8295" s="17">
        <v>1.2267999999999999</v>
      </c>
      <c r="K8295" s="18">
        <f>G8295*结论【关键目标】!C$27*0.7735*0.001</f>
        <v>33.331661999999994</v>
      </c>
      <c r="L8295" s="5">
        <v>0</v>
      </c>
      <c r="M8295" s="5">
        <f>ABS(IF(L8295&lt;=0,L8295/耗电量关键数据!$B$6/1000,L8295/耗电量关键数据!$B$5/1000))</f>
        <v>0</v>
      </c>
      <c r="N8295" s="5">
        <f>电气设备逐时使用率计算!H8271</f>
        <v>22.208055000000002</v>
      </c>
      <c r="O8295" s="5">
        <f>灯光逐时使用率计算!H8271</f>
        <v>11.844296</v>
      </c>
      <c r="P8295" s="19">
        <f t="shared" si="1163"/>
        <v>34.052351000000002</v>
      </c>
      <c r="Q8295" s="19">
        <f t="shared" si="1167"/>
        <v>34.052351000000002</v>
      </c>
      <c r="R8295" s="20">
        <f t="shared" si="1164"/>
        <v>-0.72068900000000724</v>
      </c>
      <c r="S8295" s="20">
        <f t="shared" si="1168"/>
        <v>0.72068900000000724</v>
      </c>
      <c r="T8295" s="20">
        <f>IF((T8294+R8295)&lt;0,0,IF((T8294+R8295)&gt;结论【关键目标】!C$28,结论【关键目标】!C$28,T8294+R8295))</f>
        <v>21.279310999999993</v>
      </c>
      <c r="U8295" s="19">
        <f>IF((T8294+R8295)&lt;结论【关键目标】!$C$28,0,(发电量计算【计算逻辑页】!R8295+发电量计算【计算逻辑页】!T8294-结论【关键目标】!$C$28))</f>
        <v>0</v>
      </c>
      <c r="V8295" s="5">
        <f t="shared" si="1165"/>
        <v>0</v>
      </c>
      <c r="W8295" s="5">
        <f t="shared" si="1166"/>
        <v>40.891282941599989</v>
      </c>
      <c r="X8295" s="5">
        <f t="shared" si="1169"/>
        <v>0.63190011520000633</v>
      </c>
    </row>
    <row r="8296" spans="1:24" x14ac:dyDescent="0.15">
      <c r="A8296" s="7">
        <v>8295</v>
      </c>
      <c r="B8296" s="7">
        <v>12</v>
      </c>
      <c r="C8296" s="7">
        <v>12</v>
      </c>
      <c r="D8296" s="7">
        <v>15</v>
      </c>
      <c r="E8296" s="7">
        <v>346</v>
      </c>
      <c r="F8296" s="7">
        <v>3.6</v>
      </c>
      <c r="G8296" s="7">
        <v>192.1</v>
      </c>
      <c r="H8296" s="7">
        <f t="shared" si="1161"/>
        <v>2</v>
      </c>
      <c r="I8296" s="16">
        <f t="shared" si="1162"/>
        <v>45272</v>
      </c>
      <c r="J8296" s="17">
        <v>1.2267999999999999</v>
      </c>
      <c r="K8296" s="18">
        <f>G8296*结论【关键目标】!C$27*0.7735*0.001</f>
        <v>17.830721999999998</v>
      </c>
      <c r="L8296" s="5">
        <v>0</v>
      </c>
      <c r="M8296" s="5">
        <f>ABS(IF(L8296&lt;=0,L8296/耗电量关键数据!$B$6/1000,L8296/耗电量关键数据!$B$5/1000))</f>
        <v>0</v>
      </c>
      <c r="N8296" s="5">
        <f>电气设备逐时使用率计算!H8272</f>
        <v>22.208055000000002</v>
      </c>
      <c r="O8296" s="5">
        <f>灯光逐时使用率计算!H8272</f>
        <v>11.844296</v>
      </c>
      <c r="P8296" s="19">
        <f t="shared" si="1163"/>
        <v>34.052351000000002</v>
      </c>
      <c r="Q8296" s="19">
        <f t="shared" si="1167"/>
        <v>34.052351000000002</v>
      </c>
      <c r="R8296" s="20">
        <f t="shared" si="1164"/>
        <v>-16.221629000000004</v>
      </c>
      <c r="S8296" s="20">
        <f t="shared" si="1168"/>
        <v>16.221629000000004</v>
      </c>
      <c r="T8296" s="20">
        <f>IF((T8295+R8296)&lt;0,0,IF((T8295+R8296)&gt;结论【关键目标】!C$28,结论【关键目标】!C$28,T8295+R8296))</f>
        <v>5.0576819999999891</v>
      </c>
      <c r="U8296" s="19">
        <f>IF((T8295+R8296)&lt;结论【关键目标】!$C$28,0,(发电量计算【计算逻辑页】!R8296+发电量计算【计算逻辑页】!T8295-结论【关键目标】!$C$28))</f>
        <v>0</v>
      </c>
      <c r="V8296" s="5">
        <f t="shared" si="1165"/>
        <v>0</v>
      </c>
      <c r="W8296" s="5">
        <f t="shared" si="1166"/>
        <v>21.874729749599997</v>
      </c>
      <c r="X8296" s="5">
        <f t="shared" si="1169"/>
        <v>4.4345755775999898</v>
      </c>
    </row>
    <row r="8297" spans="1:24" x14ac:dyDescent="0.15">
      <c r="A8297" s="7">
        <v>8296</v>
      </c>
      <c r="B8297" s="7">
        <v>12</v>
      </c>
      <c r="C8297" s="7">
        <v>12</v>
      </c>
      <c r="D8297" s="7">
        <v>16</v>
      </c>
      <c r="E8297" s="7">
        <v>346</v>
      </c>
      <c r="F8297" s="7">
        <v>4</v>
      </c>
      <c r="G8297" s="7">
        <v>22.9</v>
      </c>
      <c r="H8297" s="7">
        <f t="shared" si="1161"/>
        <v>2</v>
      </c>
      <c r="I8297" s="16">
        <f t="shared" si="1162"/>
        <v>45272</v>
      </c>
      <c r="J8297" s="17">
        <v>0.70809999999999995</v>
      </c>
      <c r="K8297" s="18">
        <f>G8297*结论【关键目标】!C$27*0.7735*0.001</f>
        <v>2.125578</v>
      </c>
      <c r="L8297" s="5">
        <v>-1380.7685509999999</v>
      </c>
      <c r="M8297" s="5">
        <f>ABS(IF(L8297&lt;=0,L8297/耗电量关键数据!$B$6/1000,L8297/耗电量关键数据!$B$5/1000))</f>
        <v>0.55230742039999992</v>
      </c>
      <c r="N8297" s="5">
        <f>电气设备逐时使用率计算!H8273</f>
        <v>22.208055000000002</v>
      </c>
      <c r="O8297" s="5">
        <f>灯光逐时使用率计算!H8273</f>
        <v>11.844296</v>
      </c>
      <c r="P8297" s="19">
        <f t="shared" si="1163"/>
        <v>34.6046584204</v>
      </c>
      <c r="Q8297" s="19">
        <f t="shared" si="1167"/>
        <v>0</v>
      </c>
      <c r="R8297" s="20">
        <f t="shared" si="1164"/>
        <v>2.125578</v>
      </c>
      <c r="S8297" s="20">
        <f t="shared" si="1168"/>
        <v>0</v>
      </c>
      <c r="T8297" s="20">
        <f>IF((T8296+R8297)&lt;0,0,IF((T8296+R8297)&gt;结论【关键目标】!C$28,结论【关键目标】!C$28,T8296+R8297))</f>
        <v>7.1832599999999891</v>
      </c>
      <c r="U8297" s="19">
        <f>IF((T8296+R8297)&lt;结论【关键目标】!$C$28,0,(发电量计算【计算逻辑页】!R8297+发电量计算【计算逻辑页】!T8296-结论【关键目标】!$C$28))</f>
        <v>0</v>
      </c>
      <c r="V8297" s="5">
        <f t="shared" si="1165"/>
        <v>0</v>
      </c>
      <c r="W8297" s="5">
        <f t="shared" si="1166"/>
        <v>1.5051217817999998</v>
      </c>
      <c r="X8297" s="5">
        <f t="shared" si="1169"/>
        <v>0</v>
      </c>
    </row>
    <row r="8298" spans="1:24" x14ac:dyDescent="0.15">
      <c r="A8298" s="7">
        <v>8297</v>
      </c>
      <c r="B8298" s="7">
        <v>12</v>
      </c>
      <c r="C8298" s="7">
        <v>12</v>
      </c>
      <c r="D8298" s="7">
        <v>17</v>
      </c>
      <c r="E8298" s="7">
        <v>346</v>
      </c>
      <c r="F8298" s="7">
        <v>3</v>
      </c>
      <c r="G8298" s="7">
        <v>0</v>
      </c>
      <c r="H8298" s="7">
        <f t="shared" si="1161"/>
        <v>2</v>
      </c>
      <c r="I8298" s="16">
        <f t="shared" si="1162"/>
        <v>45272</v>
      </c>
      <c r="J8298" s="17">
        <v>0.70809999999999995</v>
      </c>
      <c r="K8298" s="18">
        <f>G8298*结论【关键目标】!C$27*0.7735*0.001</f>
        <v>0</v>
      </c>
      <c r="L8298" s="5">
        <v>-6297.2545909999999</v>
      </c>
      <c r="M8298" s="5">
        <f>ABS(IF(L8298&lt;=0,L8298/耗电量关键数据!$B$6/1000,L8298/耗电量关键数据!$B$5/1000))</f>
        <v>2.5189018364</v>
      </c>
      <c r="N8298" s="5">
        <f>电气设备逐时使用率计算!H8274</f>
        <v>22.208055000000002</v>
      </c>
      <c r="O8298" s="5">
        <f>灯光逐时使用率计算!H8274</f>
        <v>11.844296</v>
      </c>
      <c r="P8298" s="19">
        <f t="shared" si="1163"/>
        <v>36.571252836400006</v>
      </c>
      <c r="Q8298" s="19">
        <f t="shared" si="1167"/>
        <v>0</v>
      </c>
      <c r="R8298" s="20">
        <f t="shared" si="1164"/>
        <v>0</v>
      </c>
      <c r="S8298" s="20">
        <f t="shared" si="1168"/>
        <v>0</v>
      </c>
      <c r="T8298" s="20">
        <f>IF((T8297+R8298)&lt;0,0,IF((T8297+R8298)&gt;结论【关键目标】!C$28,结论【关键目标】!C$28,T8297+R8298))</f>
        <v>7.1832599999999891</v>
      </c>
      <c r="U8298" s="19">
        <f>IF((T8297+R8298)&lt;结论【关键目标】!$C$28,0,(发电量计算【计算逻辑页】!R8298+发电量计算【计算逻辑页】!T8297-结论【关键目标】!$C$28))</f>
        <v>0</v>
      </c>
      <c r="V8298" s="5">
        <f t="shared" si="1165"/>
        <v>0</v>
      </c>
      <c r="W8298" s="5">
        <f t="shared" si="1166"/>
        <v>0</v>
      </c>
      <c r="X8298" s="5">
        <f t="shared" si="1169"/>
        <v>0</v>
      </c>
    </row>
    <row r="8299" spans="1:24" x14ac:dyDescent="0.15">
      <c r="A8299" s="7">
        <v>8298</v>
      </c>
      <c r="B8299" s="7">
        <v>12</v>
      </c>
      <c r="C8299" s="7">
        <v>12</v>
      </c>
      <c r="D8299" s="7">
        <v>18</v>
      </c>
      <c r="E8299" s="7">
        <v>346</v>
      </c>
      <c r="F8299" s="7">
        <v>0.7</v>
      </c>
      <c r="G8299" s="7">
        <v>0</v>
      </c>
      <c r="H8299" s="7">
        <f t="shared" si="1161"/>
        <v>2</v>
      </c>
      <c r="I8299" s="16">
        <f t="shared" si="1162"/>
        <v>45272</v>
      </c>
      <c r="J8299" s="17">
        <v>0.70809999999999995</v>
      </c>
      <c r="K8299" s="18">
        <f>G8299*结论【关键目标】!C$27*0.7735*0.001</f>
        <v>0</v>
      </c>
      <c r="L8299" s="5">
        <v>-23211.391729999999</v>
      </c>
      <c r="M8299" s="5">
        <f>ABS(IF(L8299&lt;=0,L8299/耗电量关键数据!$B$6/1000,L8299/耗电量关键数据!$B$5/1000))</f>
        <v>9.2845566920000007</v>
      </c>
      <c r="N8299" s="5">
        <f>电气设备逐时使用率计算!H8275</f>
        <v>7.0130699999999999</v>
      </c>
      <c r="O8299" s="5">
        <f>灯光逐时使用率计算!H8275</f>
        <v>3.7403040000000001</v>
      </c>
      <c r="P8299" s="19">
        <f t="shared" si="1163"/>
        <v>20.037930692000003</v>
      </c>
      <c r="Q8299" s="19">
        <f t="shared" si="1167"/>
        <v>0</v>
      </c>
      <c r="R8299" s="20">
        <f t="shared" si="1164"/>
        <v>0</v>
      </c>
      <c r="S8299" s="20">
        <f t="shared" si="1168"/>
        <v>0</v>
      </c>
      <c r="T8299" s="20">
        <f>IF((T8298+R8299)&lt;0,0,IF((T8298+R8299)&gt;结论【关键目标】!C$28,结论【关键目标】!C$28,T8298+R8299))</f>
        <v>7.1832599999999891</v>
      </c>
      <c r="U8299" s="19">
        <f>IF((T8298+R8299)&lt;结论【关键目标】!$C$28,0,(发电量计算【计算逻辑页】!R8299+发电量计算【计算逻辑页】!T8298-结论【关键目标】!$C$28))</f>
        <v>0</v>
      </c>
      <c r="V8299" s="5">
        <f t="shared" si="1165"/>
        <v>0</v>
      </c>
      <c r="W8299" s="5">
        <f t="shared" si="1166"/>
        <v>0</v>
      </c>
      <c r="X8299" s="5">
        <f t="shared" si="1169"/>
        <v>0</v>
      </c>
    </row>
    <row r="8300" spans="1:24" x14ac:dyDescent="0.15">
      <c r="A8300" s="7">
        <v>8299</v>
      </c>
      <c r="B8300" s="7">
        <v>12</v>
      </c>
      <c r="C8300" s="7">
        <v>12</v>
      </c>
      <c r="D8300" s="7">
        <v>19</v>
      </c>
      <c r="E8300" s="7">
        <v>346</v>
      </c>
      <c r="F8300" s="7">
        <v>1</v>
      </c>
      <c r="G8300" s="7">
        <v>0</v>
      </c>
      <c r="H8300" s="7">
        <f t="shared" si="1161"/>
        <v>2</v>
      </c>
      <c r="I8300" s="16">
        <f t="shared" si="1162"/>
        <v>45272</v>
      </c>
      <c r="J8300" s="17">
        <v>1.2267999999999999</v>
      </c>
      <c r="K8300" s="18">
        <f>G8300*结论【关键目标】!C$27*0.7735*0.001</f>
        <v>0</v>
      </c>
      <c r="L8300" s="5">
        <v>-14712.767159999999</v>
      </c>
      <c r="M8300" s="5">
        <f>ABS(IF(L8300&lt;=0,L8300/耗电量关键数据!$B$6/1000,L8300/耗电量关键数据!$B$5/1000))</f>
        <v>5.885106863999999</v>
      </c>
      <c r="N8300" s="5">
        <f>电气设备逐时使用率计算!H8276</f>
        <v>7.0130699999999999</v>
      </c>
      <c r="O8300" s="5">
        <f>灯光逐时使用率计算!H8276</f>
        <v>3.7403040000000001</v>
      </c>
      <c r="P8300" s="19">
        <f t="shared" si="1163"/>
        <v>16.638480864000002</v>
      </c>
      <c r="Q8300" s="19">
        <f t="shared" si="1167"/>
        <v>16.638480864000002</v>
      </c>
      <c r="R8300" s="20">
        <f t="shared" si="1164"/>
        <v>-16.638480864000002</v>
      </c>
      <c r="S8300" s="20">
        <f t="shared" si="1168"/>
        <v>16.638480864000002</v>
      </c>
      <c r="T8300" s="20">
        <f>IF((T8299+R8300)&lt;0,0,IF((T8299+R8300)&gt;结论【关键目标】!C$28,结论【关键目标】!C$28,T8299+R8300))</f>
        <v>0</v>
      </c>
      <c r="U8300" s="19">
        <f>IF((T8299+R8300)&lt;结论【关键目标】!$C$28,0,(发电量计算【计算逻辑页】!R8300+发电量计算【计算逻辑页】!T8299-结论【关键目标】!$C$28))</f>
        <v>0</v>
      </c>
      <c r="V8300" s="5">
        <f t="shared" si="1165"/>
        <v>0</v>
      </c>
      <c r="W8300" s="5">
        <f t="shared" si="1166"/>
        <v>0</v>
      </c>
      <c r="X8300" s="5">
        <f t="shared" si="1169"/>
        <v>0</v>
      </c>
    </row>
    <row r="8301" spans="1:24" x14ac:dyDescent="0.15">
      <c r="A8301" s="7">
        <v>8300</v>
      </c>
      <c r="B8301" s="7">
        <v>12</v>
      </c>
      <c r="C8301" s="7">
        <v>12</v>
      </c>
      <c r="D8301" s="7">
        <v>20</v>
      </c>
      <c r="E8301" s="7">
        <v>346</v>
      </c>
      <c r="F8301" s="7">
        <v>0</v>
      </c>
      <c r="G8301" s="7">
        <v>0</v>
      </c>
      <c r="H8301" s="7">
        <f t="shared" si="1161"/>
        <v>2</v>
      </c>
      <c r="I8301" s="16">
        <f t="shared" si="1162"/>
        <v>45272</v>
      </c>
      <c r="J8301" s="17">
        <v>1.2267999999999999</v>
      </c>
      <c r="K8301" s="18">
        <f>G8301*结论【关键目标】!C$27*0.7735*0.001</f>
        <v>0</v>
      </c>
      <c r="L8301" s="5">
        <v>-25316.56539</v>
      </c>
      <c r="M8301" s="5">
        <f>ABS(IF(L8301&lt;=0,L8301/耗电量关键数据!$B$6/1000,L8301/耗电量关键数据!$B$5/1000))</f>
        <v>10.126626156</v>
      </c>
      <c r="N8301" s="5">
        <f>电气设备逐时使用率计算!H8277</f>
        <v>1.1688450000000001</v>
      </c>
      <c r="O8301" s="5">
        <f>灯光逐时使用率计算!H8277</f>
        <v>0.37403039999999999</v>
      </c>
      <c r="P8301" s="19">
        <f t="shared" si="1163"/>
        <v>11.669501556000002</v>
      </c>
      <c r="Q8301" s="19">
        <f t="shared" si="1167"/>
        <v>11.669501556000002</v>
      </c>
      <c r="R8301" s="20">
        <f t="shared" si="1164"/>
        <v>-11.669501556000002</v>
      </c>
      <c r="S8301" s="20">
        <f t="shared" si="1168"/>
        <v>11.669501556000002</v>
      </c>
      <c r="T8301" s="20">
        <f>IF((T8300+R8301)&lt;0,0,IF((T8300+R8301)&gt;结论【关键目标】!C$28,结论【关键目标】!C$28,T8300+R8301))</f>
        <v>0</v>
      </c>
      <c r="U8301" s="19">
        <f>IF((T8300+R8301)&lt;结论【关键目标】!$C$28,0,(发电量计算【计算逻辑页】!R8301+发电量计算【计算逻辑页】!T8300-结论【关键目标】!$C$28))</f>
        <v>0</v>
      </c>
      <c r="V8301" s="5">
        <f t="shared" si="1165"/>
        <v>0</v>
      </c>
      <c r="W8301" s="5">
        <f t="shared" si="1166"/>
        <v>0</v>
      </c>
      <c r="X8301" s="5">
        <f t="shared" si="1169"/>
        <v>0</v>
      </c>
    </row>
    <row r="8302" spans="1:24" x14ac:dyDescent="0.15">
      <c r="A8302" s="7">
        <v>8301</v>
      </c>
      <c r="B8302" s="7">
        <v>12</v>
      </c>
      <c r="C8302" s="7">
        <v>12</v>
      </c>
      <c r="D8302" s="7">
        <v>21</v>
      </c>
      <c r="E8302" s="7">
        <v>346</v>
      </c>
      <c r="F8302" s="7">
        <v>-2.4</v>
      </c>
      <c r="G8302" s="7">
        <v>0</v>
      </c>
      <c r="H8302" s="7">
        <f t="shared" si="1161"/>
        <v>2</v>
      </c>
      <c r="I8302" s="16">
        <f t="shared" si="1162"/>
        <v>45272</v>
      </c>
      <c r="J8302" s="17">
        <v>1.2267999999999999</v>
      </c>
      <c r="K8302" s="18">
        <f>G8302*结论【关键目标】!C$27*0.7735*0.001</f>
        <v>0</v>
      </c>
      <c r="L8302" s="5">
        <v>-29351.923129999999</v>
      </c>
      <c r="M8302" s="5">
        <f>ABS(IF(L8302&lt;=0,L8302/耗电量关键数据!$B$6/1000,L8302/耗电量关键数据!$B$5/1000))</f>
        <v>11.740769252</v>
      </c>
      <c r="N8302" s="5">
        <f>电气设备逐时使用率计算!H8278</f>
        <v>1.1688450000000001</v>
      </c>
      <c r="O8302" s="5">
        <f>灯光逐时使用率计算!H8278</f>
        <v>0.37403039999999999</v>
      </c>
      <c r="P8302" s="19">
        <f t="shared" si="1163"/>
        <v>13.283644652000001</v>
      </c>
      <c r="Q8302" s="19">
        <f t="shared" si="1167"/>
        <v>13.283644652000001</v>
      </c>
      <c r="R8302" s="20">
        <f t="shared" si="1164"/>
        <v>-13.283644652000001</v>
      </c>
      <c r="S8302" s="20">
        <f t="shared" si="1168"/>
        <v>13.283644652000001</v>
      </c>
      <c r="T8302" s="20">
        <f>IF((T8301+R8302)&lt;0,0,IF((T8301+R8302)&gt;结论【关键目标】!C$28,结论【关键目标】!C$28,T8301+R8302))</f>
        <v>0</v>
      </c>
      <c r="U8302" s="19">
        <f>IF((T8301+R8302)&lt;结论【关键目标】!$C$28,0,(发电量计算【计算逻辑页】!R8302+发电量计算【计算逻辑页】!T8301-结论【关键目标】!$C$28))</f>
        <v>0</v>
      </c>
      <c r="V8302" s="5">
        <f t="shared" si="1165"/>
        <v>0</v>
      </c>
      <c r="W8302" s="5">
        <f t="shared" si="1166"/>
        <v>0</v>
      </c>
      <c r="X8302" s="5">
        <f t="shared" si="1169"/>
        <v>0</v>
      </c>
    </row>
    <row r="8303" spans="1:24" x14ac:dyDescent="0.15">
      <c r="A8303" s="7">
        <v>8302</v>
      </c>
      <c r="B8303" s="7">
        <v>12</v>
      </c>
      <c r="C8303" s="7">
        <v>12</v>
      </c>
      <c r="D8303" s="7">
        <v>22</v>
      </c>
      <c r="E8303" s="7">
        <v>346</v>
      </c>
      <c r="F8303" s="7">
        <v>-1</v>
      </c>
      <c r="G8303" s="7">
        <v>0</v>
      </c>
      <c r="H8303" s="7">
        <f t="shared" si="1161"/>
        <v>2</v>
      </c>
      <c r="I8303" s="16">
        <f t="shared" si="1162"/>
        <v>45272</v>
      </c>
      <c r="J8303" s="17">
        <v>0.70809999999999995</v>
      </c>
      <c r="K8303" s="18">
        <f>G8303*结论【关键目标】!C$27*0.7735*0.001</f>
        <v>0</v>
      </c>
      <c r="L8303" s="5">
        <v>-31398.645680000001</v>
      </c>
      <c r="M8303" s="5">
        <f>ABS(IF(L8303&lt;=0,L8303/耗电量关键数据!$B$6/1000,L8303/耗电量关键数据!$B$5/1000))</f>
        <v>12.559458272000001</v>
      </c>
      <c r="N8303" s="5">
        <f>电气设备逐时使用率计算!H8279</f>
        <v>1.1688450000000001</v>
      </c>
      <c r="O8303" s="5">
        <f>灯光逐时使用率计算!H8279</f>
        <v>0.37403039999999999</v>
      </c>
      <c r="P8303" s="19">
        <f t="shared" si="1163"/>
        <v>14.102333672000002</v>
      </c>
      <c r="Q8303" s="19">
        <f t="shared" si="1167"/>
        <v>0</v>
      </c>
      <c r="R8303" s="20">
        <f t="shared" si="1164"/>
        <v>0</v>
      </c>
      <c r="S8303" s="20">
        <f t="shared" si="1168"/>
        <v>0</v>
      </c>
      <c r="T8303" s="20">
        <f>IF((T8302+R8303)&lt;0,0,IF((T8302+R8303)&gt;结论【关键目标】!C$28,结论【关键目标】!C$28,T8302+R8303))</f>
        <v>0</v>
      </c>
      <c r="U8303" s="19">
        <f>IF((T8302+R8303)&lt;结论【关键目标】!$C$28,0,(发电量计算【计算逻辑页】!R8303+发电量计算【计算逻辑页】!T8302-结论【关键目标】!$C$28))</f>
        <v>0</v>
      </c>
      <c r="V8303" s="5">
        <f t="shared" si="1165"/>
        <v>0</v>
      </c>
      <c r="W8303" s="5">
        <f t="shared" si="1166"/>
        <v>0</v>
      </c>
      <c r="X8303" s="5">
        <f t="shared" si="1169"/>
        <v>0</v>
      </c>
    </row>
    <row r="8304" spans="1:24" x14ac:dyDescent="0.15">
      <c r="A8304" s="7">
        <v>8303</v>
      </c>
      <c r="B8304" s="7">
        <v>12</v>
      </c>
      <c r="C8304" s="7">
        <v>12</v>
      </c>
      <c r="D8304" s="7">
        <v>23</v>
      </c>
      <c r="E8304" s="7">
        <v>346</v>
      </c>
      <c r="F8304" s="7">
        <v>-3</v>
      </c>
      <c r="G8304" s="7">
        <v>0</v>
      </c>
      <c r="H8304" s="7">
        <f t="shared" si="1161"/>
        <v>2</v>
      </c>
      <c r="I8304" s="16">
        <f t="shared" si="1162"/>
        <v>45272</v>
      </c>
      <c r="J8304" s="17">
        <v>0.70809999999999995</v>
      </c>
      <c r="K8304" s="18">
        <f>G8304*结论【关键目标】!C$27*0.7735*0.001</f>
        <v>0</v>
      </c>
      <c r="L8304" s="5">
        <v>-33239.334410000003</v>
      </c>
      <c r="M8304" s="5">
        <f>ABS(IF(L8304&lt;=0,L8304/耗电量关键数据!$B$6/1000,L8304/耗电量关键数据!$B$5/1000))</f>
        <v>13.295733764000001</v>
      </c>
      <c r="N8304" s="5">
        <f>电气设备逐时使用率计算!H8280</f>
        <v>1.1688450000000001</v>
      </c>
      <c r="O8304" s="5">
        <f>灯光逐时使用率计算!H8280</f>
        <v>0.37403039999999999</v>
      </c>
      <c r="P8304" s="19">
        <f t="shared" si="1163"/>
        <v>14.838609164000003</v>
      </c>
      <c r="Q8304" s="19">
        <f t="shared" si="1167"/>
        <v>0</v>
      </c>
      <c r="R8304" s="20">
        <f t="shared" si="1164"/>
        <v>0</v>
      </c>
      <c r="S8304" s="20">
        <f t="shared" si="1168"/>
        <v>0</v>
      </c>
      <c r="T8304" s="20">
        <f>IF((T8303+R8304)&lt;0,0,IF((T8303+R8304)&gt;结论【关键目标】!C$28,结论【关键目标】!C$28,T8303+R8304))</f>
        <v>0</v>
      </c>
      <c r="U8304" s="19">
        <f>IF((T8303+R8304)&lt;结论【关键目标】!$C$28,0,(发电量计算【计算逻辑页】!R8304+发电量计算【计算逻辑页】!T8303-结论【关键目标】!$C$28))</f>
        <v>0</v>
      </c>
      <c r="V8304" s="5">
        <f t="shared" si="1165"/>
        <v>0</v>
      </c>
      <c r="W8304" s="5">
        <f t="shared" si="1166"/>
        <v>0</v>
      </c>
      <c r="X8304" s="5">
        <f t="shared" si="1169"/>
        <v>0</v>
      </c>
    </row>
    <row r="8305" spans="1:24" x14ac:dyDescent="0.15">
      <c r="A8305" s="7">
        <v>8304</v>
      </c>
      <c r="B8305" s="7">
        <v>12</v>
      </c>
      <c r="C8305" s="7">
        <v>12</v>
      </c>
      <c r="D8305" s="7">
        <v>24</v>
      </c>
      <c r="E8305" s="7">
        <v>346</v>
      </c>
      <c r="F8305" s="7">
        <v>-4.4000000000000004</v>
      </c>
      <c r="G8305" s="7">
        <v>0</v>
      </c>
      <c r="H8305" s="7">
        <f t="shared" si="1161"/>
        <v>2</v>
      </c>
      <c r="I8305" s="16">
        <f t="shared" si="1162"/>
        <v>45272</v>
      </c>
      <c r="J8305" s="17">
        <v>0.2407</v>
      </c>
      <c r="K8305" s="18">
        <f>G8305*结论【关键目标】!C$27*0.7735*0.001</f>
        <v>0</v>
      </c>
      <c r="L8305" s="5">
        <v>-35176.099260000003</v>
      </c>
      <c r="M8305" s="5">
        <f>ABS(IF(L8305&lt;=0,L8305/耗电量关键数据!$B$6/1000,L8305/耗电量关键数据!$B$5/1000))</f>
        <v>14.070439704</v>
      </c>
      <c r="N8305" s="5">
        <f>电气设备逐时使用率计算!H8281</f>
        <v>1.1688450000000001</v>
      </c>
      <c r="O8305" s="5">
        <f>灯光逐时使用率计算!H8281</f>
        <v>0.37403039999999999</v>
      </c>
      <c r="P8305" s="19">
        <f t="shared" si="1163"/>
        <v>15.613315104</v>
      </c>
      <c r="Q8305" s="19">
        <f t="shared" si="1167"/>
        <v>0</v>
      </c>
      <c r="R8305" s="20">
        <f t="shared" si="1164"/>
        <v>0</v>
      </c>
      <c r="S8305" s="20">
        <f t="shared" si="1168"/>
        <v>0</v>
      </c>
      <c r="T8305" s="20">
        <f>IF((T8304+R8305)&lt;0,0,IF((T8304+R8305)&gt;结论【关键目标】!C$28,结论【关键目标】!C$28,T8304+R8305))</f>
        <v>0</v>
      </c>
      <c r="U8305" s="19">
        <f>IF((T8304+R8305)&lt;结论【关键目标】!$C$28,0,(发电量计算【计算逻辑页】!R8305+发电量计算【计算逻辑页】!T8304-结论【关键目标】!$C$28))</f>
        <v>0</v>
      </c>
      <c r="V8305" s="5">
        <f t="shared" si="1165"/>
        <v>0</v>
      </c>
      <c r="W8305" s="5">
        <f t="shared" si="1166"/>
        <v>0</v>
      </c>
      <c r="X8305" s="5">
        <f t="shared" si="1169"/>
        <v>0</v>
      </c>
    </row>
    <row r="8306" spans="1:24" x14ac:dyDescent="0.15">
      <c r="A8306" s="7">
        <v>8305</v>
      </c>
      <c r="B8306" s="7">
        <v>12</v>
      </c>
      <c r="C8306" s="7">
        <v>13</v>
      </c>
      <c r="D8306" s="7">
        <v>1</v>
      </c>
      <c r="E8306" s="7">
        <v>347</v>
      </c>
      <c r="F8306" s="7">
        <v>-4</v>
      </c>
      <c r="G8306" s="7">
        <v>0</v>
      </c>
      <c r="H8306" s="7">
        <f t="shared" si="1161"/>
        <v>3</v>
      </c>
      <c r="I8306" s="16">
        <f t="shared" si="1162"/>
        <v>45273</v>
      </c>
      <c r="J8306" s="17">
        <v>0.2407</v>
      </c>
      <c r="K8306" s="18">
        <f>G8306*结论【关键目标】!C$27*0.7735*0.001</f>
        <v>0</v>
      </c>
      <c r="L8306" s="5">
        <v>-36667.914259999998</v>
      </c>
      <c r="M8306" s="5">
        <f>ABS(IF(L8306&lt;=0,L8306/耗电量关键数据!$B$6/1000,L8306/耗电量关键数据!$B$5/1000))</f>
        <v>14.667165703999999</v>
      </c>
      <c r="N8306" s="5">
        <f>电气设备逐时使用率计算!H8282</f>
        <v>1.1688450000000001</v>
      </c>
      <c r="O8306" s="5">
        <f>灯光逐时使用率计算!H8282</f>
        <v>0.37403039999999999</v>
      </c>
      <c r="P8306" s="19">
        <f t="shared" si="1163"/>
        <v>16.210041103999998</v>
      </c>
      <c r="Q8306" s="19">
        <f t="shared" si="1167"/>
        <v>0</v>
      </c>
      <c r="R8306" s="20">
        <f t="shared" si="1164"/>
        <v>0</v>
      </c>
      <c r="S8306" s="20">
        <f t="shared" si="1168"/>
        <v>0</v>
      </c>
      <c r="T8306" s="20">
        <f>IF((T8305+R8306)&lt;0,0,IF((T8305+R8306)&gt;结论【关键目标】!C$28,结论【关键目标】!C$28,T8305+R8306))</f>
        <v>0</v>
      </c>
      <c r="U8306" s="19">
        <f>IF((T8305+R8306)&lt;结论【关键目标】!$C$28,0,(发电量计算【计算逻辑页】!R8306+发电量计算【计算逻辑页】!T8305-结论【关键目标】!$C$28))</f>
        <v>0</v>
      </c>
      <c r="V8306" s="5">
        <f t="shared" si="1165"/>
        <v>0</v>
      </c>
      <c r="W8306" s="5">
        <f t="shared" si="1166"/>
        <v>0</v>
      </c>
      <c r="X8306" s="5">
        <f t="shared" si="1169"/>
        <v>0</v>
      </c>
    </row>
    <row r="8307" spans="1:24" x14ac:dyDescent="0.15">
      <c r="A8307" s="7">
        <v>8306</v>
      </c>
      <c r="B8307" s="7">
        <v>12</v>
      </c>
      <c r="C8307" s="7">
        <v>13</v>
      </c>
      <c r="D8307" s="7">
        <v>2</v>
      </c>
      <c r="E8307" s="7">
        <v>347</v>
      </c>
      <c r="F8307" s="7">
        <v>-6</v>
      </c>
      <c r="G8307" s="7">
        <v>0</v>
      </c>
      <c r="H8307" s="7">
        <f t="shared" si="1161"/>
        <v>3</v>
      </c>
      <c r="I8307" s="16">
        <f t="shared" si="1162"/>
        <v>45273</v>
      </c>
      <c r="J8307" s="17">
        <v>0.2407</v>
      </c>
      <c r="K8307" s="18">
        <f>G8307*结论【关键目标】!C$27*0.7735*0.001</f>
        <v>0</v>
      </c>
      <c r="L8307" s="5">
        <v>-38189.742250000003</v>
      </c>
      <c r="M8307" s="5">
        <f>ABS(IF(L8307&lt;=0,L8307/耗电量关键数据!$B$6/1000,L8307/耗电量关键数据!$B$5/1000))</f>
        <v>15.275896900000001</v>
      </c>
      <c r="N8307" s="5">
        <f>电气设备逐时使用率计算!H8283</f>
        <v>1.1688450000000001</v>
      </c>
      <c r="O8307" s="5">
        <f>灯光逐时使用率计算!H8283</f>
        <v>0.37403039999999999</v>
      </c>
      <c r="P8307" s="19">
        <f t="shared" si="1163"/>
        <v>16.818772299999999</v>
      </c>
      <c r="Q8307" s="19">
        <f t="shared" si="1167"/>
        <v>0</v>
      </c>
      <c r="R8307" s="20">
        <f t="shared" si="1164"/>
        <v>0</v>
      </c>
      <c r="S8307" s="20">
        <f t="shared" si="1168"/>
        <v>0</v>
      </c>
      <c r="T8307" s="20">
        <f>IF((T8306+R8307)&lt;0,0,IF((T8306+R8307)&gt;结论【关键目标】!C$28,结论【关键目标】!C$28,T8306+R8307))</f>
        <v>0</v>
      </c>
      <c r="U8307" s="19">
        <f>IF((T8306+R8307)&lt;结论【关键目标】!$C$28,0,(发电量计算【计算逻辑页】!R8307+发电量计算【计算逻辑页】!T8306-结论【关键目标】!$C$28))</f>
        <v>0</v>
      </c>
      <c r="V8307" s="5">
        <f t="shared" si="1165"/>
        <v>0</v>
      </c>
      <c r="W8307" s="5">
        <f t="shared" si="1166"/>
        <v>0</v>
      </c>
      <c r="X8307" s="5">
        <f t="shared" si="1169"/>
        <v>0</v>
      </c>
    </row>
    <row r="8308" spans="1:24" x14ac:dyDescent="0.15">
      <c r="A8308" s="7">
        <v>8307</v>
      </c>
      <c r="B8308" s="7">
        <v>12</v>
      </c>
      <c r="C8308" s="7">
        <v>13</v>
      </c>
      <c r="D8308" s="7">
        <v>3</v>
      </c>
      <c r="E8308" s="7">
        <v>347</v>
      </c>
      <c r="F8308" s="7">
        <v>-5.0999999999999996</v>
      </c>
      <c r="G8308" s="7">
        <v>0</v>
      </c>
      <c r="H8308" s="7">
        <f t="shared" si="1161"/>
        <v>3</v>
      </c>
      <c r="I8308" s="16">
        <f t="shared" si="1162"/>
        <v>45273</v>
      </c>
      <c r="J8308" s="17">
        <v>0.2407</v>
      </c>
      <c r="K8308" s="18">
        <f>G8308*结论【关键目标】!C$27*0.7735*0.001</f>
        <v>0</v>
      </c>
      <c r="L8308" s="5">
        <v>-39841.494259999999</v>
      </c>
      <c r="M8308" s="5">
        <f>ABS(IF(L8308&lt;=0,L8308/耗电量关键数据!$B$6/1000,L8308/耗电量关键数据!$B$5/1000))</f>
        <v>15.936597704</v>
      </c>
      <c r="N8308" s="5">
        <f>电气设备逐时使用率计算!H8284</f>
        <v>1.1688450000000001</v>
      </c>
      <c r="O8308" s="5">
        <f>灯光逐时使用率计算!H8284</f>
        <v>0.37403039999999999</v>
      </c>
      <c r="P8308" s="19">
        <f t="shared" si="1163"/>
        <v>17.479473104</v>
      </c>
      <c r="Q8308" s="19">
        <f t="shared" si="1167"/>
        <v>0</v>
      </c>
      <c r="R8308" s="20">
        <f t="shared" si="1164"/>
        <v>0</v>
      </c>
      <c r="S8308" s="20">
        <f t="shared" si="1168"/>
        <v>0</v>
      </c>
      <c r="T8308" s="20">
        <f>IF((T8307+R8308)&lt;0,0,IF((T8307+R8308)&gt;结论【关键目标】!C$28,结论【关键目标】!C$28,T8307+R8308))</f>
        <v>0</v>
      </c>
      <c r="U8308" s="19">
        <f>IF((T8307+R8308)&lt;结论【关键目标】!$C$28,0,(发电量计算【计算逻辑页】!R8308+发电量计算【计算逻辑页】!T8307-结论【关键目标】!$C$28))</f>
        <v>0</v>
      </c>
      <c r="V8308" s="5">
        <f t="shared" si="1165"/>
        <v>0</v>
      </c>
      <c r="W8308" s="5">
        <f t="shared" si="1166"/>
        <v>0</v>
      </c>
      <c r="X8308" s="5">
        <f t="shared" si="1169"/>
        <v>0</v>
      </c>
    </row>
    <row r="8309" spans="1:24" x14ac:dyDescent="0.15">
      <c r="A8309" s="7">
        <v>8308</v>
      </c>
      <c r="B8309" s="7">
        <v>12</v>
      </c>
      <c r="C8309" s="7">
        <v>13</v>
      </c>
      <c r="D8309" s="7">
        <v>4</v>
      </c>
      <c r="E8309" s="7">
        <v>347</v>
      </c>
      <c r="F8309" s="7">
        <v>-7</v>
      </c>
      <c r="G8309" s="7">
        <v>0</v>
      </c>
      <c r="H8309" s="7">
        <f t="shared" si="1161"/>
        <v>3</v>
      </c>
      <c r="I8309" s="16">
        <f t="shared" si="1162"/>
        <v>45273</v>
      </c>
      <c r="J8309" s="17">
        <v>0.2407</v>
      </c>
      <c r="K8309" s="18">
        <f>G8309*结论【关键目标】!C$27*0.7735*0.001</f>
        <v>0</v>
      </c>
      <c r="L8309" s="5">
        <v>-41244.062919999997</v>
      </c>
      <c r="M8309" s="5">
        <f>ABS(IF(L8309&lt;=0,L8309/耗电量关键数据!$B$6/1000,L8309/耗电量关键数据!$B$5/1000))</f>
        <v>16.497625167999999</v>
      </c>
      <c r="N8309" s="5">
        <f>电气设备逐时使用率计算!H8285</f>
        <v>1.1688450000000001</v>
      </c>
      <c r="O8309" s="5">
        <f>灯光逐时使用率计算!H8285</f>
        <v>0.37403039999999999</v>
      </c>
      <c r="P8309" s="19">
        <f t="shared" si="1163"/>
        <v>18.040500567999999</v>
      </c>
      <c r="Q8309" s="19">
        <f t="shared" si="1167"/>
        <v>0</v>
      </c>
      <c r="R8309" s="20">
        <f t="shared" si="1164"/>
        <v>0</v>
      </c>
      <c r="S8309" s="20">
        <f t="shared" si="1168"/>
        <v>0</v>
      </c>
      <c r="T8309" s="20">
        <f>IF((T8308+R8309)&lt;0,0,IF((T8308+R8309)&gt;结论【关键目标】!C$28,结论【关键目标】!C$28,T8308+R8309))</f>
        <v>0</v>
      </c>
      <c r="U8309" s="19">
        <f>IF((T8308+R8309)&lt;结论【关键目标】!$C$28,0,(发电量计算【计算逻辑页】!R8309+发电量计算【计算逻辑页】!T8308-结论【关键目标】!$C$28))</f>
        <v>0</v>
      </c>
      <c r="V8309" s="5">
        <f t="shared" si="1165"/>
        <v>0</v>
      </c>
      <c r="W8309" s="5">
        <f t="shared" si="1166"/>
        <v>0</v>
      </c>
      <c r="X8309" s="5">
        <f t="shared" si="1169"/>
        <v>0</v>
      </c>
    </row>
    <row r="8310" spans="1:24" x14ac:dyDescent="0.15">
      <c r="A8310" s="7">
        <v>8309</v>
      </c>
      <c r="B8310" s="7">
        <v>12</v>
      </c>
      <c r="C8310" s="7">
        <v>13</v>
      </c>
      <c r="D8310" s="7">
        <v>5</v>
      </c>
      <c r="E8310" s="7">
        <v>347</v>
      </c>
      <c r="F8310" s="7">
        <v>-6</v>
      </c>
      <c r="G8310" s="7">
        <v>0</v>
      </c>
      <c r="H8310" s="7">
        <f t="shared" si="1161"/>
        <v>3</v>
      </c>
      <c r="I8310" s="16">
        <f t="shared" si="1162"/>
        <v>45273</v>
      </c>
      <c r="J8310" s="17">
        <v>0.2407</v>
      </c>
      <c r="K8310" s="18">
        <f>G8310*结论【关键目标】!C$27*0.7735*0.001</f>
        <v>0</v>
      </c>
      <c r="L8310" s="5">
        <v>-42591.034599999999</v>
      </c>
      <c r="M8310" s="5">
        <f>ABS(IF(L8310&lt;=0,L8310/耗电量关键数据!$B$6/1000,L8310/耗电量关键数据!$B$5/1000))</f>
        <v>17.036413840000002</v>
      </c>
      <c r="N8310" s="5">
        <f>电气设备逐时使用率计算!H8286</f>
        <v>1.1688450000000001</v>
      </c>
      <c r="O8310" s="5">
        <f>灯光逐时使用率计算!H8286</f>
        <v>0.37403039999999999</v>
      </c>
      <c r="P8310" s="19">
        <f t="shared" si="1163"/>
        <v>18.579289240000001</v>
      </c>
      <c r="Q8310" s="19">
        <f t="shared" si="1167"/>
        <v>0</v>
      </c>
      <c r="R8310" s="20">
        <f t="shared" si="1164"/>
        <v>0</v>
      </c>
      <c r="S8310" s="20">
        <f t="shared" si="1168"/>
        <v>0</v>
      </c>
      <c r="T8310" s="20">
        <f>IF((T8309+R8310)&lt;0,0,IF((T8309+R8310)&gt;结论【关键目标】!C$28,结论【关键目标】!C$28,T8309+R8310))</f>
        <v>0</v>
      </c>
      <c r="U8310" s="19">
        <f>IF((T8309+R8310)&lt;结论【关键目标】!$C$28,0,(发电量计算【计算逻辑页】!R8310+发电量计算【计算逻辑页】!T8309-结论【关键目标】!$C$28))</f>
        <v>0</v>
      </c>
      <c r="V8310" s="5">
        <f t="shared" si="1165"/>
        <v>0</v>
      </c>
      <c r="W8310" s="5">
        <f t="shared" si="1166"/>
        <v>0</v>
      </c>
      <c r="X8310" s="5">
        <f t="shared" si="1169"/>
        <v>0</v>
      </c>
    </row>
    <row r="8311" spans="1:24" x14ac:dyDescent="0.15">
      <c r="A8311" s="7">
        <v>8310</v>
      </c>
      <c r="B8311" s="7">
        <v>12</v>
      </c>
      <c r="C8311" s="7">
        <v>13</v>
      </c>
      <c r="D8311" s="7">
        <v>6</v>
      </c>
      <c r="E8311" s="7">
        <v>347</v>
      </c>
      <c r="F8311" s="7">
        <v>-5.3</v>
      </c>
      <c r="G8311" s="7">
        <v>0</v>
      </c>
      <c r="H8311" s="7">
        <f t="shared" si="1161"/>
        <v>3</v>
      </c>
      <c r="I8311" s="16">
        <f t="shared" si="1162"/>
        <v>45273</v>
      </c>
      <c r="J8311" s="17">
        <v>0.2407</v>
      </c>
      <c r="K8311" s="18">
        <f>G8311*结论【关键目标】!C$27*0.7735*0.001</f>
        <v>0</v>
      </c>
      <c r="L8311" s="5">
        <v>-43591.993240000003</v>
      </c>
      <c r="M8311" s="5">
        <f>ABS(IF(L8311&lt;=0,L8311/耗电量关键数据!$B$6/1000,L8311/耗电量关键数据!$B$5/1000))</f>
        <v>17.436797296000002</v>
      </c>
      <c r="N8311" s="5">
        <f>电气设备逐时使用率计算!H8287</f>
        <v>1.1688450000000001</v>
      </c>
      <c r="O8311" s="5">
        <f>灯光逐时使用率计算!H8287</f>
        <v>0.37403039999999999</v>
      </c>
      <c r="P8311" s="19">
        <f t="shared" si="1163"/>
        <v>18.979672696000002</v>
      </c>
      <c r="Q8311" s="19">
        <f t="shared" si="1167"/>
        <v>0</v>
      </c>
      <c r="R8311" s="20">
        <f t="shared" si="1164"/>
        <v>0</v>
      </c>
      <c r="S8311" s="20">
        <f t="shared" si="1168"/>
        <v>0</v>
      </c>
      <c r="T8311" s="20">
        <f>IF((T8310+R8311)&lt;0,0,IF((T8310+R8311)&gt;结论【关键目标】!C$28,结论【关键目标】!C$28,T8310+R8311))</f>
        <v>0</v>
      </c>
      <c r="U8311" s="19">
        <f>IF((T8310+R8311)&lt;结论【关键目标】!$C$28,0,(发电量计算【计算逻辑页】!R8311+发电量计算【计算逻辑页】!T8310-结论【关键目标】!$C$28))</f>
        <v>0</v>
      </c>
      <c r="V8311" s="5">
        <f t="shared" si="1165"/>
        <v>0</v>
      </c>
      <c r="W8311" s="5">
        <f t="shared" si="1166"/>
        <v>0</v>
      </c>
      <c r="X8311" s="5">
        <f t="shared" si="1169"/>
        <v>0</v>
      </c>
    </row>
    <row r="8312" spans="1:24" x14ac:dyDescent="0.15">
      <c r="A8312" s="7">
        <v>8311</v>
      </c>
      <c r="B8312" s="7">
        <v>12</v>
      </c>
      <c r="C8312" s="7">
        <v>13</v>
      </c>
      <c r="D8312" s="7">
        <v>7</v>
      </c>
      <c r="E8312" s="7">
        <v>347</v>
      </c>
      <c r="F8312" s="7">
        <v>-6</v>
      </c>
      <c r="G8312" s="7">
        <v>0</v>
      </c>
      <c r="H8312" s="7">
        <f t="shared" si="1161"/>
        <v>3</v>
      </c>
      <c r="I8312" s="16">
        <f t="shared" si="1162"/>
        <v>45273</v>
      </c>
      <c r="J8312" s="17">
        <v>0.2407</v>
      </c>
      <c r="K8312" s="18">
        <f>G8312*结论【关键目标】!C$27*0.7735*0.001</f>
        <v>0</v>
      </c>
      <c r="L8312" s="5">
        <v>-38960.813280000002</v>
      </c>
      <c r="M8312" s="5">
        <f>ABS(IF(L8312&lt;=0,L8312/耗电量关键数据!$B$6/1000,L8312/耗电量关键数据!$B$5/1000))</f>
        <v>15.584325312000001</v>
      </c>
      <c r="N8312" s="5">
        <f>电气设备逐时使用率计算!H8288</f>
        <v>2.3376900000000003</v>
      </c>
      <c r="O8312" s="5">
        <f>灯光逐时使用率计算!H8288</f>
        <v>1.2467680000000001</v>
      </c>
      <c r="P8312" s="19">
        <f t="shared" si="1163"/>
        <v>19.168783311999999</v>
      </c>
      <c r="Q8312" s="19">
        <f t="shared" si="1167"/>
        <v>0</v>
      </c>
      <c r="R8312" s="20">
        <f t="shared" si="1164"/>
        <v>0</v>
      </c>
      <c r="S8312" s="20">
        <f t="shared" si="1168"/>
        <v>0</v>
      </c>
      <c r="T8312" s="20">
        <f>IF((T8311+R8312)&lt;0,0,IF((T8311+R8312)&gt;结论【关键目标】!C$28,结论【关键目标】!C$28,T8311+R8312))</f>
        <v>0</v>
      </c>
      <c r="U8312" s="19">
        <f>IF((T8311+R8312)&lt;结论【关键目标】!$C$28,0,(发电量计算【计算逻辑页】!R8312+发电量计算【计算逻辑页】!T8311-结论【关键目标】!$C$28))</f>
        <v>0</v>
      </c>
      <c r="V8312" s="5">
        <f t="shared" si="1165"/>
        <v>0</v>
      </c>
      <c r="W8312" s="5">
        <f t="shared" si="1166"/>
        <v>0</v>
      </c>
      <c r="X8312" s="5">
        <f t="shared" si="1169"/>
        <v>0</v>
      </c>
    </row>
    <row r="8313" spans="1:24" x14ac:dyDescent="0.15">
      <c r="A8313" s="7">
        <v>8312</v>
      </c>
      <c r="B8313" s="7">
        <v>12</v>
      </c>
      <c r="C8313" s="7">
        <v>13</v>
      </c>
      <c r="D8313" s="7">
        <v>8</v>
      </c>
      <c r="E8313" s="7">
        <v>347</v>
      </c>
      <c r="F8313" s="7">
        <v>-6</v>
      </c>
      <c r="G8313" s="7">
        <v>23.7</v>
      </c>
      <c r="H8313" s="7">
        <f t="shared" si="1161"/>
        <v>3</v>
      </c>
      <c r="I8313" s="16">
        <f t="shared" si="1162"/>
        <v>45273</v>
      </c>
      <c r="J8313" s="17">
        <v>0.70809999999999995</v>
      </c>
      <c r="K8313" s="18">
        <f>G8313*结论【关键目标】!C$27*0.7735*0.001</f>
        <v>2.1998340000000001</v>
      </c>
      <c r="L8313" s="5">
        <v>-37897.576880000001</v>
      </c>
      <c r="M8313" s="5">
        <f>ABS(IF(L8313&lt;=0,L8313/耗电量关键数据!$B$6/1000,L8313/耗电量关键数据!$B$5/1000))</f>
        <v>15.159030752000001</v>
      </c>
      <c r="N8313" s="5">
        <f>电气设备逐时使用率计算!H8289</f>
        <v>11.688450000000001</v>
      </c>
      <c r="O8313" s="5">
        <f>灯光逐时使用率计算!H8289</f>
        <v>6.2338399999999998</v>
      </c>
      <c r="P8313" s="19">
        <f t="shared" si="1163"/>
        <v>33.081320752000003</v>
      </c>
      <c r="Q8313" s="19">
        <f t="shared" si="1167"/>
        <v>0</v>
      </c>
      <c r="R8313" s="20">
        <f t="shared" si="1164"/>
        <v>2.1998340000000001</v>
      </c>
      <c r="S8313" s="20">
        <f t="shared" si="1168"/>
        <v>0</v>
      </c>
      <c r="T8313" s="20">
        <f>IF((T8312+R8313)&lt;0,0,IF((T8312+R8313)&gt;结论【关键目标】!C$28,结论【关键目标】!C$28,T8312+R8313))</f>
        <v>2.1998340000000001</v>
      </c>
      <c r="U8313" s="19">
        <f>IF((T8312+R8313)&lt;结论【关键目标】!$C$28,0,(发电量计算【计算逻辑页】!R8313+发电量计算【计算逻辑页】!T8312-结论【关键目标】!$C$28))</f>
        <v>0</v>
      </c>
      <c r="V8313" s="5">
        <f t="shared" si="1165"/>
        <v>0</v>
      </c>
      <c r="W8313" s="5">
        <f t="shared" si="1166"/>
        <v>1.5577024553999999</v>
      </c>
      <c r="X8313" s="5">
        <f t="shared" si="1169"/>
        <v>0</v>
      </c>
    </row>
    <row r="8314" spans="1:24" x14ac:dyDescent="0.15">
      <c r="A8314" s="7">
        <v>8313</v>
      </c>
      <c r="B8314" s="7">
        <v>12</v>
      </c>
      <c r="C8314" s="7">
        <v>13</v>
      </c>
      <c r="D8314" s="7">
        <v>9</v>
      </c>
      <c r="E8314" s="7">
        <v>347</v>
      </c>
      <c r="F8314" s="7">
        <v>-5.8</v>
      </c>
      <c r="G8314" s="7">
        <v>90.9</v>
      </c>
      <c r="H8314" s="7">
        <f t="shared" si="1161"/>
        <v>3</v>
      </c>
      <c r="I8314" s="16">
        <f t="shared" si="1162"/>
        <v>45273</v>
      </c>
      <c r="J8314" s="17">
        <v>0.70809999999999995</v>
      </c>
      <c r="K8314" s="18">
        <f>G8314*结论【关键目标】!C$27*0.7735*0.001</f>
        <v>8.4373380000000004</v>
      </c>
      <c r="L8314" s="5">
        <v>-17324.336050000002</v>
      </c>
      <c r="M8314" s="5">
        <f>ABS(IF(L8314&lt;=0,L8314/耗电量关键数据!$B$6/1000,L8314/耗电量关键数据!$B$5/1000))</f>
        <v>6.9297344200000008</v>
      </c>
      <c r="N8314" s="5">
        <f>电气设备逐时使用率计算!H8290</f>
        <v>22.208055000000002</v>
      </c>
      <c r="O8314" s="5">
        <f>灯光逐时使用率计算!H8290</f>
        <v>11.844296</v>
      </c>
      <c r="P8314" s="19">
        <f t="shared" si="1163"/>
        <v>40.982085420000004</v>
      </c>
      <c r="Q8314" s="19">
        <f t="shared" si="1167"/>
        <v>0</v>
      </c>
      <c r="R8314" s="20">
        <f t="shared" si="1164"/>
        <v>8.4373380000000004</v>
      </c>
      <c r="S8314" s="20">
        <f t="shared" si="1168"/>
        <v>0</v>
      </c>
      <c r="T8314" s="20">
        <f>IF((T8313+R8314)&lt;0,0,IF((T8313+R8314)&gt;结论【关键目标】!C$28,结论【关键目标】!C$28,T8313+R8314))</f>
        <v>10.637172</v>
      </c>
      <c r="U8314" s="19">
        <f>IF((T8313+R8314)&lt;结论【关键目标】!$C$28,0,(发电量计算【计算逻辑页】!R8314+发电量计算【计算逻辑页】!T8313-结论【关键目标】!$C$28))</f>
        <v>0</v>
      </c>
      <c r="V8314" s="5">
        <f t="shared" si="1165"/>
        <v>0</v>
      </c>
      <c r="W8314" s="5">
        <f t="shared" si="1166"/>
        <v>5.9744790378000001</v>
      </c>
      <c r="X8314" s="5">
        <f t="shared" si="1169"/>
        <v>0</v>
      </c>
    </row>
    <row r="8315" spans="1:24" x14ac:dyDescent="0.15">
      <c r="A8315" s="7">
        <v>8314</v>
      </c>
      <c r="B8315" s="7">
        <v>12</v>
      </c>
      <c r="C8315" s="7">
        <v>13</v>
      </c>
      <c r="D8315" s="7">
        <v>10</v>
      </c>
      <c r="E8315" s="7">
        <v>347</v>
      </c>
      <c r="F8315" s="7">
        <v>-6</v>
      </c>
      <c r="G8315" s="7">
        <v>143.5</v>
      </c>
      <c r="H8315" s="7">
        <f t="shared" si="1161"/>
        <v>3</v>
      </c>
      <c r="I8315" s="16">
        <f t="shared" si="1162"/>
        <v>45273</v>
      </c>
      <c r="J8315" s="17">
        <v>0.70809999999999995</v>
      </c>
      <c r="K8315" s="18">
        <f>G8315*结论【关键目标】!C$27*0.7735*0.001</f>
        <v>13.31967</v>
      </c>
      <c r="L8315" s="5">
        <v>-10040.70989</v>
      </c>
      <c r="M8315" s="5">
        <f>ABS(IF(L8315&lt;=0,L8315/耗电量关键数据!$B$6/1000,L8315/耗电量关键数据!$B$5/1000))</f>
        <v>4.0162839560000005</v>
      </c>
      <c r="N8315" s="5">
        <f>电气设备逐时使用率计算!H8291</f>
        <v>22.208055000000002</v>
      </c>
      <c r="O8315" s="5">
        <f>灯光逐时使用率计算!H8291</f>
        <v>11.844296</v>
      </c>
      <c r="P8315" s="19">
        <f t="shared" si="1163"/>
        <v>38.068634956000004</v>
      </c>
      <c r="Q8315" s="19">
        <f t="shared" si="1167"/>
        <v>0</v>
      </c>
      <c r="R8315" s="20">
        <f t="shared" si="1164"/>
        <v>13.31967</v>
      </c>
      <c r="S8315" s="20">
        <f t="shared" si="1168"/>
        <v>0</v>
      </c>
      <c r="T8315" s="20">
        <f>IF((T8314+R8315)&lt;0,0,IF((T8314+R8315)&gt;结论【关键目标】!C$28,结论【关键目标】!C$28,T8314+R8315))</f>
        <v>22</v>
      </c>
      <c r="U8315" s="19">
        <f>IF((T8314+R8315)&lt;结论【关键目标】!$C$28,0,(发电量计算【计算逻辑页】!R8315+发电量计算【计算逻辑页】!T8314-结论【关键目标】!$C$28))</f>
        <v>1.9568420000000017</v>
      </c>
      <c r="V8315" s="5">
        <f t="shared" si="1165"/>
        <v>0.68489470000000052</v>
      </c>
      <c r="W8315" s="5">
        <f t="shared" si="1166"/>
        <v>9.4316583269999992</v>
      </c>
      <c r="X8315" s="5">
        <f t="shared" si="1169"/>
        <v>0</v>
      </c>
    </row>
    <row r="8316" spans="1:24" x14ac:dyDescent="0.15">
      <c r="A8316" s="7">
        <v>8315</v>
      </c>
      <c r="B8316" s="7">
        <v>12</v>
      </c>
      <c r="C8316" s="7">
        <v>13</v>
      </c>
      <c r="D8316" s="7">
        <v>11</v>
      </c>
      <c r="E8316" s="7">
        <v>347</v>
      </c>
      <c r="F8316" s="7">
        <v>-5</v>
      </c>
      <c r="G8316" s="7">
        <v>188.3</v>
      </c>
      <c r="H8316" s="7">
        <f t="shared" si="1161"/>
        <v>3</v>
      </c>
      <c r="I8316" s="16">
        <f t="shared" si="1162"/>
        <v>45273</v>
      </c>
      <c r="J8316" s="17">
        <v>1.2267999999999999</v>
      </c>
      <c r="K8316" s="18">
        <f>G8316*结论【关键目标】!C$27*0.7735*0.001</f>
        <v>17.478005999999997</v>
      </c>
      <c r="L8316" s="5">
        <v>-906.39547370000003</v>
      </c>
      <c r="M8316" s="5">
        <f>ABS(IF(L8316&lt;=0,L8316/耗电量关键数据!$B$6/1000,L8316/耗电量关键数据!$B$5/1000))</f>
        <v>0.36255818948000001</v>
      </c>
      <c r="N8316" s="5">
        <f>电气设备逐时使用率计算!H8292</f>
        <v>22.208055000000002</v>
      </c>
      <c r="O8316" s="5">
        <f>灯光逐时使用率计算!H8292</f>
        <v>11.844296</v>
      </c>
      <c r="P8316" s="19">
        <f t="shared" si="1163"/>
        <v>34.414909189479999</v>
      </c>
      <c r="Q8316" s="19">
        <f t="shared" si="1167"/>
        <v>34.414909189479999</v>
      </c>
      <c r="R8316" s="20">
        <f t="shared" si="1164"/>
        <v>-16.936903189480002</v>
      </c>
      <c r="S8316" s="20">
        <f t="shared" si="1168"/>
        <v>16.936903189480002</v>
      </c>
      <c r="T8316" s="20">
        <f>IF((T8315+R8316)&lt;0,0,IF((T8315+R8316)&gt;结论【关键目标】!C$28,结论【关键目标】!C$28,T8315+R8316))</f>
        <v>5.0630968105199976</v>
      </c>
      <c r="U8316" s="19">
        <f>IF((T8315+R8316)&lt;结论【关键目标】!$C$28,0,(发电量计算【计算逻辑页】!R8316+发电量计算【计算逻辑页】!T8315-结论【关键目标】!$C$28))</f>
        <v>0</v>
      </c>
      <c r="V8316" s="5">
        <f t="shared" si="1165"/>
        <v>0</v>
      </c>
      <c r="W8316" s="5">
        <f t="shared" si="1166"/>
        <v>21.442017760799995</v>
      </c>
      <c r="X8316" s="5">
        <f t="shared" si="1169"/>
        <v>4.4393232834639331</v>
      </c>
    </row>
    <row r="8317" spans="1:24" x14ac:dyDescent="0.15">
      <c r="A8317" s="7">
        <v>8316</v>
      </c>
      <c r="B8317" s="7">
        <v>12</v>
      </c>
      <c r="C8317" s="7">
        <v>13</v>
      </c>
      <c r="D8317" s="7">
        <v>12</v>
      </c>
      <c r="E8317" s="7">
        <v>347</v>
      </c>
      <c r="F8317" s="7">
        <v>-4.5999999999999996</v>
      </c>
      <c r="G8317" s="7">
        <v>232.5</v>
      </c>
      <c r="H8317" s="7">
        <f t="shared" si="1161"/>
        <v>3</v>
      </c>
      <c r="I8317" s="16">
        <f t="shared" si="1162"/>
        <v>45273</v>
      </c>
      <c r="J8317" s="17">
        <v>1.2267999999999999</v>
      </c>
      <c r="K8317" s="18">
        <f>G8317*结论【关键目标】!C$27*0.7735*0.001</f>
        <v>21.580649999999999</v>
      </c>
      <c r="L8317" s="5">
        <v>-5561.1876359999997</v>
      </c>
      <c r="M8317" s="5">
        <f>ABS(IF(L8317&lt;=0,L8317/耗电量关键数据!$B$6/1000,L8317/耗电量关键数据!$B$5/1000))</f>
        <v>2.2244750544</v>
      </c>
      <c r="N8317" s="5">
        <f>电气设备逐时使用率计算!H8293</f>
        <v>11.688450000000001</v>
      </c>
      <c r="O8317" s="5">
        <f>灯光逐时使用率计算!H8293</f>
        <v>9.9741440000000008</v>
      </c>
      <c r="P8317" s="19">
        <f t="shared" si="1163"/>
        <v>23.887069054400001</v>
      </c>
      <c r="Q8317" s="19">
        <f t="shared" si="1167"/>
        <v>23.887069054400001</v>
      </c>
      <c r="R8317" s="20">
        <f t="shared" si="1164"/>
        <v>-2.3064190544000027</v>
      </c>
      <c r="S8317" s="20">
        <f t="shared" si="1168"/>
        <v>2.3064190544000027</v>
      </c>
      <c r="T8317" s="20">
        <f>IF((T8316+R8317)&lt;0,0,IF((T8316+R8317)&gt;结论【关键目标】!C$28,结论【关键目标】!C$28,T8316+R8317))</f>
        <v>2.7566777561199949</v>
      </c>
      <c r="U8317" s="19">
        <f>IF((T8316+R8317)&lt;结论【关键目标】!$C$28,0,(发电量计算【计算逻辑页】!R8317+发电量计算【计算逻辑页】!T8316-结论【关键目标】!$C$28))</f>
        <v>0</v>
      </c>
      <c r="V8317" s="5">
        <f t="shared" si="1165"/>
        <v>0</v>
      </c>
      <c r="W8317" s="5">
        <f t="shared" si="1166"/>
        <v>26.475141419999996</v>
      </c>
      <c r="X8317" s="5">
        <f t="shared" si="1169"/>
        <v>2.0222682268979222</v>
      </c>
    </row>
    <row r="8318" spans="1:24" x14ac:dyDescent="0.15">
      <c r="A8318" s="7">
        <v>8317</v>
      </c>
      <c r="B8318" s="7">
        <v>12</v>
      </c>
      <c r="C8318" s="7">
        <v>13</v>
      </c>
      <c r="D8318" s="7">
        <v>13</v>
      </c>
      <c r="E8318" s="7">
        <v>347</v>
      </c>
      <c r="F8318" s="7">
        <v>-3</v>
      </c>
      <c r="G8318" s="7">
        <v>249.3</v>
      </c>
      <c r="H8318" s="7">
        <f t="shared" si="1161"/>
        <v>3</v>
      </c>
      <c r="I8318" s="16">
        <f t="shared" si="1162"/>
        <v>45273</v>
      </c>
      <c r="J8318" s="17">
        <v>1.2267999999999999</v>
      </c>
      <c r="K8318" s="18">
        <f>G8318*结论【关键目标】!C$27*0.7735*0.001</f>
        <v>23.140025999999999</v>
      </c>
      <c r="L8318" s="5">
        <v>-4094.7105929999998</v>
      </c>
      <c r="M8318" s="5">
        <f>ABS(IF(L8318&lt;=0,L8318/耗电量关键数据!$B$6/1000,L8318/耗电量关键数据!$B$5/1000))</f>
        <v>1.6378842372</v>
      </c>
      <c r="N8318" s="5">
        <f>电气设备逐时使用率计算!H8294</f>
        <v>11.688450000000001</v>
      </c>
      <c r="O8318" s="5">
        <f>灯光逐时使用率计算!H8294</f>
        <v>9.9741440000000008</v>
      </c>
      <c r="P8318" s="19">
        <f t="shared" si="1163"/>
        <v>23.300478237200004</v>
      </c>
      <c r="Q8318" s="19">
        <f t="shared" si="1167"/>
        <v>23.300478237200004</v>
      </c>
      <c r="R8318" s="20">
        <f t="shared" si="1164"/>
        <v>-0.16045223720000479</v>
      </c>
      <c r="S8318" s="20">
        <f t="shared" si="1168"/>
        <v>0.16045223720000479</v>
      </c>
      <c r="T8318" s="20">
        <f>IF((T8317+R8318)&lt;0,0,IF((T8317+R8318)&gt;结论【关键目标】!C$28,结论【关键目标】!C$28,T8317+R8318))</f>
        <v>2.5962255189199901</v>
      </c>
      <c r="U8318" s="19">
        <f>IF((T8317+R8318)&lt;结论【关键目标】!$C$28,0,(发电量计算【计算逻辑页】!R8318+发电量计算【计算逻辑页】!T8317-结论【关键目标】!$C$28))</f>
        <v>0</v>
      </c>
      <c r="V8318" s="5">
        <f t="shared" si="1165"/>
        <v>0</v>
      </c>
      <c r="W8318" s="5">
        <f t="shared" si="1166"/>
        <v>28.388183896799998</v>
      </c>
      <c r="X8318" s="5">
        <f t="shared" si="1169"/>
        <v>0.14068452157696418</v>
      </c>
    </row>
    <row r="8319" spans="1:24" x14ac:dyDescent="0.15">
      <c r="A8319" s="7">
        <v>8318</v>
      </c>
      <c r="B8319" s="7">
        <v>12</v>
      </c>
      <c r="C8319" s="7">
        <v>13</v>
      </c>
      <c r="D8319" s="7">
        <v>14</v>
      </c>
      <c r="E8319" s="7">
        <v>347</v>
      </c>
      <c r="F8319" s="7">
        <v>-3</v>
      </c>
      <c r="G8319" s="7">
        <v>179.6</v>
      </c>
      <c r="H8319" s="7">
        <f t="shared" si="1161"/>
        <v>3</v>
      </c>
      <c r="I8319" s="16">
        <f t="shared" si="1162"/>
        <v>45273</v>
      </c>
      <c r="J8319" s="17">
        <v>1.2267999999999999</v>
      </c>
      <c r="K8319" s="18">
        <f>G8319*结论【关键目标】!C$27*0.7735*0.001</f>
        <v>16.670471999999997</v>
      </c>
      <c r="L8319" s="5">
        <v>0</v>
      </c>
      <c r="M8319" s="5">
        <f>ABS(IF(L8319&lt;=0,L8319/耗电量关键数据!$B$6/1000,L8319/耗电量关键数据!$B$5/1000))</f>
        <v>0</v>
      </c>
      <c r="N8319" s="5">
        <f>电气设备逐时使用率计算!H8295</f>
        <v>22.208055000000002</v>
      </c>
      <c r="O8319" s="5">
        <f>灯光逐时使用率计算!H8295</f>
        <v>11.844296</v>
      </c>
      <c r="P8319" s="19">
        <f t="shared" si="1163"/>
        <v>34.052351000000002</v>
      </c>
      <c r="Q8319" s="19">
        <f t="shared" si="1167"/>
        <v>34.052351000000002</v>
      </c>
      <c r="R8319" s="20">
        <f t="shared" si="1164"/>
        <v>-17.381879000000005</v>
      </c>
      <c r="S8319" s="20">
        <f t="shared" si="1168"/>
        <v>17.381879000000005</v>
      </c>
      <c r="T8319" s="20">
        <f>IF((T8318+R8319)&lt;0,0,IF((T8318+R8319)&gt;结论【关键目标】!C$28,结论【关键目标】!C$28,T8318+R8319))</f>
        <v>0</v>
      </c>
      <c r="U8319" s="19">
        <f>IF((T8318+R8319)&lt;结论【关键目标】!$C$28,0,(发电量计算【计算逻辑页】!R8319+发电量计算【计算逻辑页】!T8318-结论【关键目标】!$C$28))</f>
        <v>0</v>
      </c>
      <c r="V8319" s="5">
        <f t="shared" si="1165"/>
        <v>0</v>
      </c>
      <c r="W8319" s="5">
        <f t="shared" si="1166"/>
        <v>20.451335049599994</v>
      </c>
      <c r="X8319" s="5">
        <f t="shared" si="1169"/>
        <v>0</v>
      </c>
    </row>
    <row r="8320" spans="1:24" x14ac:dyDescent="0.15">
      <c r="A8320" s="7">
        <v>8319</v>
      </c>
      <c r="B8320" s="7">
        <v>12</v>
      </c>
      <c r="C8320" s="7">
        <v>13</v>
      </c>
      <c r="D8320" s="7">
        <v>15</v>
      </c>
      <c r="E8320" s="7">
        <v>347</v>
      </c>
      <c r="F8320" s="7">
        <v>-3.5</v>
      </c>
      <c r="G8320" s="7">
        <v>96</v>
      </c>
      <c r="H8320" s="7">
        <f t="shared" si="1161"/>
        <v>3</v>
      </c>
      <c r="I8320" s="16">
        <f t="shared" si="1162"/>
        <v>45273</v>
      </c>
      <c r="J8320" s="17">
        <v>1.2267999999999999</v>
      </c>
      <c r="K8320" s="18">
        <f>G8320*结论【关键目标】!C$27*0.7735*0.001</f>
        <v>8.9107199999999995</v>
      </c>
      <c r="L8320" s="5">
        <v>0</v>
      </c>
      <c r="M8320" s="5">
        <f>ABS(IF(L8320&lt;=0,L8320/耗电量关键数据!$B$6/1000,L8320/耗电量关键数据!$B$5/1000))</f>
        <v>0</v>
      </c>
      <c r="N8320" s="5">
        <f>电气设备逐时使用率计算!H8296</f>
        <v>22.208055000000002</v>
      </c>
      <c r="O8320" s="5">
        <f>灯光逐时使用率计算!H8296</f>
        <v>11.844296</v>
      </c>
      <c r="P8320" s="19">
        <f t="shared" si="1163"/>
        <v>34.052351000000002</v>
      </c>
      <c r="Q8320" s="19">
        <f t="shared" si="1167"/>
        <v>34.052351000000002</v>
      </c>
      <c r="R8320" s="20">
        <f t="shared" si="1164"/>
        <v>-25.141631000000004</v>
      </c>
      <c r="S8320" s="20">
        <f t="shared" si="1168"/>
        <v>25.141631000000004</v>
      </c>
      <c r="T8320" s="20">
        <f>IF((T8319+R8320)&lt;0,0,IF((T8319+R8320)&gt;结论【关键目标】!C$28,结论【关键目标】!C$28,T8319+R8320))</f>
        <v>0</v>
      </c>
      <c r="U8320" s="19">
        <f>IF((T8319+R8320)&lt;结论【关键目标】!$C$28,0,(发电量计算【计算逻辑页】!R8320+发电量计算【计算逻辑页】!T8319-结论【关键目标】!$C$28))</f>
        <v>0</v>
      </c>
      <c r="V8320" s="5">
        <f t="shared" si="1165"/>
        <v>0</v>
      </c>
      <c r="W8320" s="5">
        <f t="shared" si="1166"/>
        <v>10.931671295999999</v>
      </c>
      <c r="X8320" s="5">
        <f t="shared" si="1169"/>
        <v>0</v>
      </c>
    </row>
    <row r="8321" spans="1:24" x14ac:dyDescent="0.15">
      <c r="A8321" s="7">
        <v>8320</v>
      </c>
      <c r="B8321" s="7">
        <v>12</v>
      </c>
      <c r="C8321" s="7">
        <v>13</v>
      </c>
      <c r="D8321" s="7">
        <v>16</v>
      </c>
      <c r="E8321" s="7">
        <v>347</v>
      </c>
      <c r="F8321" s="7">
        <v>-3.7</v>
      </c>
      <c r="G8321" s="7">
        <v>0.2</v>
      </c>
      <c r="H8321" s="7">
        <f t="shared" si="1161"/>
        <v>3</v>
      </c>
      <c r="I8321" s="16">
        <f t="shared" si="1162"/>
        <v>45273</v>
      </c>
      <c r="J8321" s="17">
        <v>0.70809999999999995</v>
      </c>
      <c r="K8321" s="18">
        <f>G8321*结论【关键目标】!C$27*0.7735*0.001</f>
        <v>1.8564000000000001E-2</v>
      </c>
      <c r="L8321" s="5">
        <v>-5036.8562320000001</v>
      </c>
      <c r="M8321" s="5">
        <f>ABS(IF(L8321&lt;=0,L8321/耗电量关键数据!$B$6/1000,L8321/耗电量关键数据!$B$5/1000))</f>
        <v>2.0147424928</v>
      </c>
      <c r="N8321" s="5">
        <f>电气设备逐时使用率计算!H8297</f>
        <v>22.208055000000002</v>
      </c>
      <c r="O8321" s="5">
        <f>灯光逐时使用率计算!H8297</f>
        <v>11.844296</v>
      </c>
      <c r="P8321" s="19">
        <f t="shared" si="1163"/>
        <v>36.067093492799998</v>
      </c>
      <c r="Q8321" s="19">
        <f t="shared" si="1167"/>
        <v>0</v>
      </c>
      <c r="R8321" s="20">
        <f t="shared" si="1164"/>
        <v>1.8564000000000001E-2</v>
      </c>
      <c r="S8321" s="20">
        <f t="shared" si="1168"/>
        <v>0</v>
      </c>
      <c r="T8321" s="20">
        <f>IF((T8320+R8321)&lt;0,0,IF((T8320+R8321)&gt;结论【关键目标】!C$28,结论【关键目标】!C$28,T8320+R8321))</f>
        <v>1.8564000000000001E-2</v>
      </c>
      <c r="U8321" s="19">
        <f>IF((T8320+R8321)&lt;结论【关键目标】!$C$28,0,(发电量计算【计算逻辑页】!R8321+发电量计算【计算逻辑页】!T8320-结论【关键目标】!$C$28))</f>
        <v>0</v>
      </c>
      <c r="V8321" s="5">
        <f t="shared" si="1165"/>
        <v>0</v>
      </c>
      <c r="W8321" s="5">
        <f t="shared" si="1166"/>
        <v>1.3145168399999999E-2</v>
      </c>
      <c r="X8321" s="5">
        <f t="shared" si="1169"/>
        <v>0</v>
      </c>
    </row>
    <row r="8322" spans="1:24" x14ac:dyDescent="0.15">
      <c r="A8322" s="7">
        <v>8321</v>
      </c>
      <c r="B8322" s="7">
        <v>12</v>
      </c>
      <c r="C8322" s="7">
        <v>13</v>
      </c>
      <c r="D8322" s="7">
        <v>17</v>
      </c>
      <c r="E8322" s="7">
        <v>347</v>
      </c>
      <c r="F8322" s="7">
        <v>-4</v>
      </c>
      <c r="G8322" s="7">
        <v>0</v>
      </c>
      <c r="H8322" s="7">
        <f t="shared" ref="H8322:H8385" si="1170">WEEKDAY(I:I,2)</f>
        <v>3</v>
      </c>
      <c r="I8322" s="16">
        <f t="shared" ref="I8322:I8385" si="1171">DATE(2023,B8322,C8322)</f>
        <v>45273</v>
      </c>
      <c r="J8322" s="17">
        <v>0.70809999999999995</v>
      </c>
      <c r="K8322" s="18">
        <f>G8322*结论【关键目标】!C$27*0.7735*0.001</f>
        <v>0</v>
      </c>
      <c r="L8322" s="5">
        <v>-9465.8639149999999</v>
      </c>
      <c r="M8322" s="5">
        <f>ABS(IF(L8322&lt;=0,L8322/耗电量关键数据!$B$6/1000,L8322/耗电量关键数据!$B$5/1000))</f>
        <v>3.7863455660000001</v>
      </c>
      <c r="N8322" s="5">
        <f>电气设备逐时使用率计算!H8298</f>
        <v>22.208055000000002</v>
      </c>
      <c r="O8322" s="5">
        <f>灯光逐时使用率计算!H8298</f>
        <v>11.844296</v>
      </c>
      <c r="P8322" s="19">
        <f t="shared" ref="P8322:P8385" si="1172">M8322+N8322+O8322</f>
        <v>37.838696566000003</v>
      </c>
      <c r="Q8322" s="19">
        <f t="shared" si="1167"/>
        <v>0</v>
      </c>
      <c r="R8322" s="20">
        <f t="shared" ref="R8322:R8385" si="1173">K8322-Q8322</f>
        <v>0</v>
      </c>
      <c r="S8322" s="20">
        <f t="shared" si="1168"/>
        <v>0</v>
      </c>
      <c r="T8322" s="20">
        <f>IF((T8321+R8322)&lt;0,0,IF((T8321+R8322)&gt;结论【关键目标】!C$28,结论【关键目标】!C$28,T8321+R8322))</f>
        <v>1.8564000000000001E-2</v>
      </c>
      <c r="U8322" s="19">
        <f>IF((T8321+R8322)&lt;结论【关键目标】!$C$28,0,(发电量计算【计算逻辑页】!R8322+发电量计算【计算逻辑页】!T8321-结论【关键目标】!$C$28))</f>
        <v>0</v>
      </c>
      <c r="V8322" s="5">
        <f t="shared" ref="V8322:V8385" si="1174">IF(J8322&gt;0.35,U8322*0.35,0)</f>
        <v>0</v>
      </c>
      <c r="W8322" s="5">
        <f t="shared" ref="W8322:W8385" si="1175">IF(P8322&gt;K8322,K8322*J8322,P8322*J8322)</f>
        <v>0</v>
      </c>
      <c r="X8322" s="5">
        <f t="shared" si="1169"/>
        <v>0</v>
      </c>
    </row>
    <row r="8323" spans="1:24" x14ac:dyDescent="0.15">
      <c r="A8323" s="7">
        <v>8322</v>
      </c>
      <c r="B8323" s="7">
        <v>12</v>
      </c>
      <c r="C8323" s="7">
        <v>13</v>
      </c>
      <c r="D8323" s="7">
        <v>18</v>
      </c>
      <c r="E8323" s="7">
        <v>347</v>
      </c>
      <c r="F8323" s="7">
        <v>-3.4</v>
      </c>
      <c r="G8323" s="7">
        <v>0</v>
      </c>
      <c r="H8323" s="7">
        <f t="shared" si="1170"/>
        <v>3</v>
      </c>
      <c r="I8323" s="16">
        <f t="shared" si="1171"/>
        <v>45273</v>
      </c>
      <c r="J8323" s="17">
        <v>0.70809999999999995</v>
      </c>
      <c r="K8323" s="18">
        <f>G8323*结论【关键目标】!C$27*0.7735*0.001</f>
        <v>0</v>
      </c>
      <c r="L8323" s="5">
        <v>-26136.261869999998</v>
      </c>
      <c r="M8323" s="5">
        <f>ABS(IF(L8323&lt;=0,L8323/耗电量关键数据!$B$6/1000,L8323/耗电量关键数据!$B$5/1000))</f>
        <v>10.454504748</v>
      </c>
      <c r="N8323" s="5">
        <f>电气设备逐时使用率计算!H8299</f>
        <v>7.0130699999999999</v>
      </c>
      <c r="O8323" s="5">
        <f>灯光逐时使用率计算!H8299</f>
        <v>3.7403040000000001</v>
      </c>
      <c r="P8323" s="19">
        <f t="shared" si="1172"/>
        <v>21.207878747999999</v>
      </c>
      <c r="Q8323" s="19">
        <f t="shared" ref="Q8323:Q8386" si="1176">IF(J8323&gt;0.8,P8323,0)</f>
        <v>0</v>
      </c>
      <c r="R8323" s="20">
        <f t="shared" si="1173"/>
        <v>0</v>
      </c>
      <c r="S8323" s="20">
        <f t="shared" ref="S8323:S8386" si="1177">IF(R8323&lt;0,ABS(R8323),0)</f>
        <v>0</v>
      </c>
      <c r="T8323" s="20">
        <f>IF((T8322+R8323)&lt;0,0,IF((T8322+R8323)&gt;结论【关键目标】!C$28,结论【关键目标】!C$28,T8322+R8323))</f>
        <v>1.8564000000000001E-2</v>
      </c>
      <c r="U8323" s="19">
        <f>IF((T8322+R8323)&lt;结论【关键目标】!$C$28,0,(发电量计算【计算逻辑页】!R8323+发电量计算【计算逻辑页】!T8322-结论【关键目标】!$C$28))</f>
        <v>0</v>
      </c>
      <c r="V8323" s="5">
        <f t="shared" si="1174"/>
        <v>0</v>
      </c>
      <c r="W8323" s="5">
        <f t="shared" si="1175"/>
        <v>0</v>
      </c>
      <c r="X8323" s="5">
        <f t="shared" si="1169"/>
        <v>0</v>
      </c>
    </row>
    <row r="8324" spans="1:24" x14ac:dyDescent="0.15">
      <c r="A8324" s="7">
        <v>8323</v>
      </c>
      <c r="B8324" s="7">
        <v>12</v>
      </c>
      <c r="C8324" s="7">
        <v>13</v>
      </c>
      <c r="D8324" s="7">
        <v>19</v>
      </c>
      <c r="E8324" s="7">
        <v>347</v>
      </c>
      <c r="F8324" s="7">
        <v>-4</v>
      </c>
      <c r="G8324" s="7">
        <v>0</v>
      </c>
      <c r="H8324" s="7">
        <f t="shared" si="1170"/>
        <v>3</v>
      </c>
      <c r="I8324" s="16">
        <f t="shared" si="1171"/>
        <v>45273</v>
      </c>
      <c r="J8324" s="17">
        <v>1.2267999999999999</v>
      </c>
      <c r="K8324" s="18">
        <f>G8324*结论【关键目标】!C$27*0.7735*0.001</f>
        <v>0</v>
      </c>
      <c r="L8324" s="5">
        <v>-16705.589029999999</v>
      </c>
      <c r="M8324" s="5">
        <f>ABS(IF(L8324&lt;=0,L8324/耗电量关键数据!$B$6/1000,L8324/耗电量关键数据!$B$5/1000))</f>
        <v>6.6822356119999995</v>
      </c>
      <c r="N8324" s="5">
        <f>电气设备逐时使用率计算!H8300</f>
        <v>7.0130699999999999</v>
      </c>
      <c r="O8324" s="5">
        <f>灯光逐时使用率计算!H8300</f>
        <v>3.7403040000000001</v>
      </c>
      <c r="P8324" s="19">
        <f t="shared" si="1172"/>
        <v>17.435609612</v>
      </c>
      <c r="Q8324" s="19">
        <f t="shared" si="1176"/>
        <v>17.435609612</v>
      </c>
      <c r="R8324" s="20">
        <f t="shared" si="1173"/>
        <v>-17.435609612</v>
      </c>
      <c r="S8324" s="20">
        <f t="shared" si="1177"/>
        <v>17.435609612</v>
      </c>
      <c r="T8324" s="20">
        <f>IF((T8323+R8324)&lt;0,0,IF((T8323+R8324)&gt;结论【关键目标】!C$28,结论【关键目标】!C$28,T8323+R8324))</f>
        <v>0</v>
      </c>
      <c r="U8324" s="19">
        <f>IF((T8323+R8324)&lt;结论【关键目标】!$C$28,0,(发电量计算【计算逻辑页】!R8324+发电量计算【计算逻辑页】!T8323-结论【关键目标】!$C$28))</f>
        <v>0</v>
      </c>
      <c r="V8324" s="5">
        <f t="shared" si="1174"/>
        <v>0</v>
      </c>
      <c r="W8324" s="5">
        <f t="shared" si="1175"/>
        <v>0</v>
      </c>
      <c r="X8324" s="5">
        <f t="shared" ref="X8324:X8387" si="1178">(J8324-0.35)*IF(T8324&gt;S8324,S8324,T8324)</f>
        <v>0</v>
      </c>
    </row>
    <row r="8325" spans="1:24" x14ac:dyDescent="0.15">
      <c r="A8325" s="7">
        <v>8324</v>
      </c>
      <c r="B8325" s="7">
        <v>12</v>
      </c>
      <c r="C8325" s="7">
        <v>13</v>
      </c>
      <c r="D8325" s="7">
        <v>20</v>
      </c>
      <c r="E8325" s="7">
        <v>347</v>
      </c>
      <c r="F8325" s="7">
        <v>-4</v>
      </c>
      <c r="G8325" s="7">
        <v>0</v>
      </c>
      <c r="H8325" s="7">
        <f t="shared" si="1170"/>
        <v>3</v>
      </c>
      <c r="I8325" s="16">
        <f t="shared" si="1171"/>
        <v>45273</v>
      </c>
      <c r="J8325" s="17">
        <v>1.2267999999999999</v>
      </c>
      <c r="K8325" s="18">
        <f>G8325*结论【关键目标】!C$27*0.7735*0.001</f>
        <v>0</v>
      </c>
      <c r="L8325" s="5">
        <v>-26423.68865</v>
      </c>
      <c r="M8325" s="5">
        <f>ABS(IF(L8325&lt;=0,L8325/耗电量关键数据!$B$6/1000,L8325/耗电量关键数据!$B$5/1000))</f>
        <v>10.56947546</v>
      </c>
      <c r="N8325" s="5">
        <f>电气设备逐时使用率计算!H8301</f>
        <v>1.1688450000000001</v>
      </c>
      <c r="O8325" s="5">
        <f>灯光逐时使用率计算!H8301</f>
        <v>0.37403039999999999</v>
      </c>
      <c r="P8325" s="19">
        <f t="shared" si="1172"/>
        <v>12.112350860000001</v>
      </c>
      <c r="Q8325" s="19">
        <f t="shared" si="1176"/>
        <v>12.112350860000001</v>
      </c>
      <c r="R8325" s="20">
        <f t="shared" si="1173"/>
        <v>-12.112350860000001</v>
      </c>
      <c r="S8325" s="20">
        <f t="shared" si="1177"/>
        <v>12.112350860000001</v>
      </c>
      <c r="T8325" s="20">
        <f>IF((T8324+R8325)&lt;0,0,IF((T8324+R8325)&gt;结论【关键目标】!C$28,结论【关键目标】!C$28,T8324+R8325))</f>
        <v>0</v>
      </c>
      <c r="U8325" s="19">
        <f>IF((T8324+R8325)&lt;结论【关键目标】!$C$28,0,(发电量计算【计算逻辑页】!R8325+发电量计算【计算逻辑页】!T8324-结论【关键目标】!$C$28))</f>
        <v>0</v>
      </c>
      <c r="V8325" s="5">
        <f t="shared" si="1174"/>
        <v>0</v>
      </c>
      <c r="W8325" s="5">
        <f t="shared" si="1175"/>
        <v>0</v>
      </c>
      <c r="X8325" s="5">
        <f t="shared" si="1178"/>
        <v>0</v>
      </c>
    </row>
    <row r="8326" spans="1:24" x14ac:dyDescent="0.15">
      <c r="A8326" s="7">
        <v>8325</v>
      </c>
      <c r="B8326" s="7">
        <v>12</v>
      </c>
      <c r="C8326" s="7">
        <v>13</v>
      </c>
      <c r="D8326" s="7">
        <v>21</v>
      </c>
      <c r="E8326" s="7">
        <v>347</v>
      </c>
      <c r="F8326" s="7">
        <v>-3.8</v>
      </c>
      <c r="G8326" s="7">
        <v>0</v>
      </c>
      <c r="H8326" s="7">
        <f t="shared" si="1170"/>
        <v>3</v>
      </c>
      <c r="I8326" s="16">
        <f t="shared" si="1171"/>
        <v>45273</v>
      </c>
      <c r="J8326" s="17">
        <v>1.2267999999999999</v>
      </c>
      <c r="K8326" s="18">
        <f>G8326*结论【关键目标】!C$27*0.7735*0.001</f>
        <v>0</v>
      </c>
      <c r="L8326" s="5">
        <v>-29794.772430000001</v>
      </c>
      <c r="M8326" s="5">
        <f>ABS(IF(L8326&lt;=0,L8326/耗电量关键数据!$B$6/1000,L8326/耗电量关键数据!$B$5/1000))</f>
        <v>11.917908972000001</v>
      </c>
      <c r="N8326" s="5">
        <f>电气设备逐时使用率计算!H8302</f>
        <v>1.1688450000000001</v>
      </c>
      <c r="O8326" s="5">
        <f>灯光逐时使用率计算!H8302</f>
        <v>0.37403039999999999</v>
      </c>
      <c r="P8326" s="19">
        <f t="shared" si="1172"/>
        <v>13.460784372000001</v>
      </c>
      <c r="Q8326" s="19">
        <f t="shared" si="1176"/>
        <v>13.460784372000001</v>
      </c>
      <c r="R8326" s="20">
        <f t="shared" si="1173"/>
        <v>-13.460784372000001</v>
      </c>
      <c r="S8326" s="20">
        <f t="shared" si="1177"/>
        <v>13.460784372000001</v>
      </c>
      <c r="T8326" s="20">
        <f>IF((T8325+R8326)&lt;0,0,IF((T8325+R8326)&gt;结论【关键目标】!C$28,结论【关键目标】!C$28,T8325+R8326))</f>
        <v>0</v>
      </c>
      <c r="U8326" s="19">
        <f>IF((T8325+R8326)&lt;结论【关键目标】!$C$28,0,(发电量计算【计算逻辑页】!R8326+发电量计算【计算逻辑页】!T8325-结论【关键目标】!$C$28))</f>
        <v>0</v>
      </c>
      <c r="V8326" s="5">
        <f t="shared" si="1174"/>
        <v>0</v>
      </c>
      <c r="W8326" s="5">
        <f t="shared" si="1175"/>
        <v>0</v>
      </c>
      <c r="X8326" s="5">
        <f t="shared" si="1178"/>
        <v>0</v>
      </c>
    </row>
    <row r="8327" spans="1:24" x14ac:dyDescent="0.15">
      <c r="A8327" s="7">
        <v>8326</v>
      </c>
      <c r="B8327" s="7">
        <v>12</v>
      </c>
      <c r="C8327" s="7">
        <v>13</v>
      </c>
      <c r="D8327" s="7">
        <v>22</v>
      </c>
      <c r="E8327" s="7">
        <v>347</v>
      </c>
      <c r="F8327" s="7">
        <v>-3</v>
      </c>
      <c r="G8327" s="7">
        <v>0</v>
      </c>
      <c r="H8327" s="7">
        <f t="shared" si="1170"/>
        <v>3</v>
      </c>
      <c r="I8327" s="16">
        <f t="shared" si="1171"/>
        <v>45273</v>
      </c>
      <c r="J8327" s="17">
        <v>0.70809999999999995</v>
      </c>
      <c r="K8327" s="18">
        <f>G8327*结论【关键目标】!C$27*0.7735*0.001</f>
        <v>0</v>
      </c>
      <c r="L8327" s="5">
        <v>-31180.70882</v>
      </c>
      <c r="M8327" s="5">
        <f>ABS(IF(L8327&lt;=0,L8327/耗电量关键数据!$B$6/1000,L8327/耗电量关键数据!$B$5/1000))</f>
        <v>12.472283528</v>
      </c>
      <c r="N8327" s="5">
        <f>电气设备逐时使用率计算!H8303</f>
        <v>1.1688450000000001</v>
      </c>
      <c r="O8327" s="5">
        <f>灯光逐时使用率计算!H8303</f>
        <v>0.37403039999999999</v>
      </c>
      <c r="P8327" s="19">
        <f t="shared" si="1172"/>
        <v>14.015158928</v>
      </c>
      <c r="Q8327" s="19">
        <f t="shared" si="1176"/>
        <v>0</v>
      </c>
      <c r="R8327" s="20">
        <f t="shared" si="1173"/>
        <v>0</v>
      </c>
      <c r="S8327" s="20">
        <f t="shared" si="1177"/>
        <v>0</v>
      </c>
      <c r="T8327" s="20">
        <f>IF((T8326+R8327)&lt;0,0,IF((T8326+R8327)&gt;结论【关键目标】!C$28,结论【关键目标】!C$28,T8326+R8327))</f>
        <v>0</v>
      </c>
      <c r="U8327" s="19">
        <f>IF((T8326+R8327)&lt;结论【关键目标】!$C$28,0,(发电量计算【计算逻辑页】!R8327+发电量计算【计算逻辑页】!T8326-结论【关键目标】!$C$28))</f>
        <v>0</v>
      </c>
      <c r="V8327" s="5">
        <f t="shared" si="1174"/>
        <v>0</v>
      </c>
      <c r="W8327" s="5">
        <f t="shared" si="1175"/>
        <v>0</v>
      </c>
      <c r="X8327" s="5">
        <f t="shared" si="1178"/>
        <v>0</v>
      </c>
    </row>
    <row r="8328" spans="1:24" x14ac:dyDescent="0.15">
      <c r="A8328" s="7">
        <v>8327</v>
      </c>
      <c r="B8328" s="7">
        <v>12</v>
      </c>
      <c r="C8328" s="7">
        <v>13</v>
      </c>
      <c r="D8328" s="7">
        <v>23</v>
      </c>
      <c r="E8328" s="7">
        <v>347</v>
      </c>
      <c r="F8328" s="7">
        <v>-3</v>
      </c>
      <c r="G8328" s="7">
        <v>0</v>
      </c>
      <c r="H8328" s="7">
        <f t="shared" si="1170"/>
        <v>3</v>
      </c>
      <c r="I8328" s="16">
        <f t="shared" si="1171"/>
        <v>45273</v>
      </c>
      <c r="J8328" s="17">
        <v>0.70809999999999995</v>
      </c>
      <c r="K8328" s="18">
        <f>G8328*结论【关键目标】!C$27*0.7735*0.001</f>
        <v>0</v>
      </c>
      <c r="L8328" s="5">
        <v>-32149.650099999999</v>
      </c>
      <c r="M8328" s="5">
        <f>ABS(IF(L8328&lt;=0,L8328/耗电量关键数据!$B$6/1000,L8328/耗电量关键数据!$B$5/1000))</f>
        <v>12.859860039999999</v>
      </c>
      <c r="N8328" s="5">
        <f>电气设备逐时使用率计算!H8304</f>
        <v>1.1688450000000001</v>
      </c>
      <c r="O8328" s="5">
        <f>灯光逐时使用率计算!H8304</f>
        <v>0.37403039999999999</v>
      </c>
      <c r="P8328" s="19">
        <f t="shared" si="1172"/>
        <v>14.402735439999999</v>
      </c>
      <c r="Q8328" s="19">
        <f t="shared" si="1176"/>
        <v>0</v>
      </c>
      <c r="R8328" s="20">
        <f t="shared" si="1173"/>
        <v>0</v>
      </c>
      <c r="S8328" s="20">
        <f t="shared" si="1177"/>
        <v>0</v>
      </c>
      <c r="T8328" s="20">
        <f>IF((T8327+R8328)&lt;0,0,IF((T8327+R8328)&gt;结论【关键目标】!C$28,结论【关键目标】!C$28,T8327+R8328))</f>
        <v>0</v>
      </c>
      <c r="U8328" s="19">
        <f>IF((T8327+R8328)&lt;结论【关键目标】!$C$28,0,(发电量计算【计算逻辑页】!R8328+发电量计算【计算逻辑页】!T8327-结论【关键目标】!$C$28))</f>
        <v>0</v>
      </c>
      <c r="V8328" s="5">
        <f t="shared" si="1174"/>
        <v>0</v>
      </c>
      <c r="W8328" s="5">
        <f t="shared" si="1175"/>
        <v>0</v>
      </c>
      <c r="X8328" s="5">
        <f t="shared" si="1178"/>
        <v>0</v>
      </c>
    </row>
    <row r="8329" spans="1:24" x14ac:dyDescent="0.15">
      <c r="A8329" s="7">
        <v>8328</v>
      </c>
      <c r="B8329" s="7">
        <v>12</v>
      </c>
      <c r="C8329" s="7">
        <v>13</v>
      </c>
      <c r="D8329" s="7">
        <v>24</v>
      </c>
      <c r="E8329" s="7">
        <v>347</v>
      </c>
      <c r="F8329" s="7">
        <v>-4.0999999999999996</v>
      </c>
      <c r="G8329" s="7">
        <v>0</v>
      </c>
      <c r="H8329" s="7">
        <f t="shared" si="1170"/>
        <v>3</v>
      </c>
      <c r="I8329" s="16">
        <f t="shared" si="1171"/>
        <v>45273</v>
      </c>
      <c r="J8329" s="17">
        <v>0.2407</v>
      </c>
      <c r="K8329" s="18">
        <f>G8329*结论【关键目标】!C$27*0.7735*0.001</f>
        <v>0</v>
      </c>
      <c r="L8329" s="5">
        <v>-33650.541230000003</v>
      </c>
      <c r="M8329" s="5">
        <f>ABS(IF(L8329&lt;=0,L8329/耗电量关键数据!$B$6/1000,L8329/耗电量关键数据!$B$5/1000))</f>
        <v>13.460216492000001</v>
      </c>
      <c r="N8329" s="5">
        <f>电气设备逐时使用率计算!H8305</f>
        <v>1.1688450000000001</v>
      </c>
      <c r="O8329" s="5">
        <f>灯光逐时使用率计算!H8305</f>
        <v>0.37403039999999999</v>
      </c>
      <c r="P8329" s="19">
        <f t="shared" si="1172"/>
        <v>15.003091892000002</v>
      </c>
      <c r="Q8329" s="19">
        <f t="shared" si="1176"/>
        <v>0</v>
      </c>
      <c r="R8329" s="20">
        <f t="shared" si="1173"/>
        <v>0</v>
      </c>
      <c r="S8329" s="20">
        <f t="shared" si="1177"/>
        <v>0</v>
      </c>
      <c r="T8329" s="20">
        <f>IF((T8328+R8329)&lt;0,0,IF((T8328+R8329)&gt;结论【关键目标】!C$28,结论【关键目标】!C$28,T8328+R8329))</f>
        <v>0</v>
      </c>
      <c r="U8329" s="19">
        <f>IF((T8328+R8329)&lt;结论【关键目标】!$C$28,0,(发电量计算【计算逻辑页】!R8329+发电量计算【计算逻辑页】!T8328-结论【关键目标】!$C$28))</f>
        <v>0</v>
      </c>
      <c r="V8329" s="5">
        <f t="shared" si="1174"/>
        <v>0</v>
      </c>
      <c r="W8329" s="5">
        <f t="shared" si="1175"/>
        <v>0</v>
      </c>
      <c r="X8329" s="5">
        <f t="shared" si="1178"/>
        <v>0</v>
      </c>
    </row>
    <row r="8330" spans="1:24" x14ac:dyDescent="0.15">
      <c r="A8330" s="7">
        <v>8329</v>
      </c>
      <c r="B8330" s="7">
        <v>12</v>
      </c>
      <c r="C8330" s="7">
        <v>14</v>
      </c>
      <c r="D8330" s="7">
        <v>1</v>
      </c>
      <c r="E8330" s="7">
        <v>348</v>
      </c>
      <c r="F8330" s="7">
        <v>-4</v>
      </c>
      <c r="G8330" s="7">
        <v>0</v>
      </c>
      <c r="H8330" s="7">
        <f t="shared" si="1170"/>
        <v>4</v>
      </c>
      <c r="I8330" s="16">
        <f t="shared" si="1171"/>
        <v>45274</v>
      </c>
      <c r="J8330" s="17">
        <v>0.2407</v>
      </c>
      <c r="K8330" s="18">
        <f>G8330*结论【关键目标】!C$27*0.7735*0.001</f>
        <v>0</v>
      </c>
      <c r="L8330" s="5">
        <v>-34706.482519999998</v>
      </c>
      <c r="M8330" s="5">
        <f>ABS(IF(L8330&lt;=0,L8330/耗电量关键数据!$B$6/1000,L8330/耗电量关键数据!$B$5/1000))</f>
        <v>13.882593008000001</v>
      </c>
      <c r="N8330" s="5">
        <f>电气设备逐时使用率计算!H8306</f>
        <v>1.1688450000000001</v>
      </c>
      <c r="O8330" s="5">
        <f>灯光逐时使用率计算!H8306</f>
        <v>0.37403039999999999</v>
      </c>
      <c r="P8330" s="19">
        <f t="shared" si="1172"/>
        <v>15.425468408000002</v>
      </c>
      <c r="Q8330" s="19">
        <f t="shared" si="1176"/>
        <v>0</v>
      </c>
      <c r="R8330" s="20">
        <f t="shared" si="1173"/>
        <v>0</v>
      </c>
      <c r="S8330" s="20">
        <f t="shared" si="1177"/>
        <v>0</v>
      </c>
      <c r="T8330" s="20">
        <f>IF((T8329+R8330)&lt;0,0,IF((T8329+R8330)&gt;结论【关键目标】!C$28,结论【关键目标】!C$28,T8329+R8330))</f>
        <v>0</v>
      </c>
      <c r="U8330" s="19">
        <f>IF((T8329+R8330)&lt;结论【关键目标】!$C$28,0,(发电量计算【计算逻辑页】!R8330+发电量计算【计算逻辑页】!T8329-结论【关键目标】!$C$28))</f>
        <v>0</v>
      </c>
      <c r="V8330" s="5">
        <f t="shared" si="1174"/>
        <v>0</v>
      </c>
      <c r="W8330" s="5">
        <f t="shared" si="1175"/>
        <v>0</v>
      </c>
      <c r="X8330" s="5">
        <f t="shared" si="1178"/>
        <v>0</v>
      </c>
    </row>
    <row r="8331" spans="1:24" x14ac:dyDescent="0.15">
      <c r="A8331" s="7">
        <v>8330</v>
      </c>
      <c r="B8331" s="7">
        <v>12</v>
      </c>
      <c r="C8331" s="7">
        <v>14</v>
      </c>
      <c r="D8331" s="7">
        <v>2</v>
      </c>
      <c r="E8331" s="7">
        <v>348</v>
      </c>
      <c r="F8331" s="7">
        <v>-4</v>
      </c>
      <c r="G8331" s="7">
        <v>0</v>
      </c>
      <c r="H8331" s="7">
        <f t="shared" si="1170"/>
        <v>4</v>
      </c>
      <c r="I8331" s="16">
        <f t="shared" si="1171"/>
        <v>45274</v>
      </c>
      <c r="J8331" s="17">
        <v>0.2407</v>
      </c>
      <c r="K8331" s="18">
        <f>G8331*结论【关键目标】!C$27*0.7735*0.001</f>
        <v>0</v>
      </c>
      <c r="L8331" s="5">
        <v>-35792.43679</v>
      </c>
      <c r="M8331" s="5">
        <f>ABS(IF(L8331&lt;=0,L8331/耗电量关键数据!$B$6/1000,L8331/耗电量关键数据!$B$5/1000))</f>
        <v>14.316974716000001</v>
      </c>
      <c r="N8331" s="5">
        <f>电气设备逐时使用率计算!H8307</f>
        <v>1.1688450000000001</v>
      </c>
      <c r="O8331" s="5">
        <f>灯光逐时使用率计算!H8307</f>
        <v>0.37403039999999999</v>
      </c>
      <c r="P8331" s="19">
        <f t="shared" si="1172"/>
        <v>15.859850116000002</v>
      </c>
      <c r="Q8331" s="19">
        <f t="shared" si="1176"/>
        <v>0</v>
      </c>
      <c r="R8331" s="20">
        <f t="shared" si="1173"/>
        <v>0</v>
      </c>
      <c r="S8331" s="20">
        <f t="shared" si="1177"/>
        <v>0</v>
      </c>
      <c r="T8331" s="20">
        <f>IF((T8330+R8331)&lt;0,0,IF((T8330+R8331)&gt;结论【关键目标】!C$28,结论【关键目标】!C$28,T8330+R8331))</f>
        <v>0</v>
      </c>
      <c r="U8331" s="19">
        <f>IF((T8330+R8331)&lt;结论【关键目标】!$C$28,0,(发电量计算【计算逻辑页】!R8331+发电量计算【计算逻辑页】!T8330-结论【关键目标】!$C$28))</f>
        <v>0</v>
      </c>
      <c r="V8331" s="5">
        <f t="shared" si="1174"/>
        <v>0</v>
      </c>
      <c r="W8331" s="5">
        <f t="shared" si="1175"/>
        <v>0</v>
      </c>
      <c r="X8331" s="5">
        <f t="shared" si="1178"/>
        <v>0</v>
      </c>
    </row>
    <row r="8332" spans="1:24" x14ac:dyDescent="0.15">
      <c r="A8332" s="7">
        <v>8331</v>
      </c>
      <c r="B8332" s="7">
        <v>12</v>
      </c>
      <c r="C8332" s="7">
        <v>14</v>
      </c>
      <c r="D8332" s="7">
        <v>3</v>
      </c>
      <c r="E8332" s="7">
        <v>348</v>
      </c>
      <c r="F8332" s="7">
        <v>-4</v>
      </c>
      <c r="G8332" s="7">
        <v>0</v>
      </c>
      <c r="H8332" s="7">
        <f t="shared" si="1170"/>
        <v>4</v>
      </c>
      <c r="I8332" s="16">
        <f t="shared" si="1171"/>
        <v>45274</v>
      </c>
      <c r="J8332" s="17">
        <v>0.2407</v>
      </c>
      <c r="K8332" s="18">
        <f>G8332*结论【关键目标】!C$27*0.7735*0.001</f>
        <v>0</v>
      </c>
      <c r="L8332" s="5">
        <v>-37226.251929999999</v>
      </c>
      <c r="M8332" s="5">
        <f>ABS(IF(L8332&lt;=0,L8332/耗电量关键数据!$B$6/1000,L8332/耗电量关键数据!$B$5/1000))</f>
        <v>14.890500771999999</v>
      </c>
      <c r="N8332" s="5">
        <f>电气设备逐时使用率计算!H8308</f>
        <v>1.1688450000000001</v>
      </c>
      <c r="O8332" s="5">
        <f>灯光逐时使用率计算!H8308</f>
        <v>0.37403039999999999</v>
      </c>
      <c r="P8332" s="19">
        <f t="shared" si="1172"/>
        <v>16.433376171999999</v>
      </c>
      <c r="Q8332" s="19">
        <f t="shared" si="1176"/>
        <v>0</v>
      </c>
      <c r="R8332" s="20">
        <f t="shared" si="1173"/>
        <v>0</v>
      </c>
      <c r="S8332" s="20">
        <f t="shared" si="1177"/>
        <v>0</v>
      </c>
      <c r="T8332" s="20">
        <f>IF((T8331+R8332)&lt;0,0,IF((T8331+R8332)&gt;结论【关键目标】!C$28,结论【关键目标】!C$28,T8331+R8332))</f>
        <v>0</v>
      </c>
      <c r="U8332" s="19">
        <f>IF((T8331+R8332)&lt;结论【关键目标】!$C$28,0,(发电量计算【计算逻辑页】!R8332+发电量计算【计算逻辑页】!T8331-结论【关键目标】!$C$28))</f>
        <v>0</v>
      </c>
      <c r="V8332" s="5">
        <f t="shared" si="1174"/>
        <v>0</v>
      </c>
      <c r="W8332" s="5">
        <f t="shared" si="1175"/>
        <v>0</v>
      </c>
      <c r="X8332" s="5">
        <f t="shared" si="1178"/>
        <v>0</v>
      </c>
    </row>
    <row r="8333" spans="1:24" x14ac:dyDescent="0.15">
      <c r="A8333" s="7">
        <v>8332</v>
      </c>
      <c r="B8333" s="7">
        <v>12</v>
      </c>
      <c r="C8333" s="7">
        <v>14</v>
      </c>
      <c r="D8333" s="7">
        <v>4</v>
      </c>
      <c r="E8333" s="7">
        <v>348</v>
      </c>
      <c r="F8333" s="7">
        <v>-4</v>
      </c>
      <c r="G8333" s="7">
        <v>0</v>
      </c>
      <c r="H8333" s="7">
        <f t="shared" si="1170"/>
        <v>4</v>
      </c>
      <c r="I8333" s="16">
        <f t="shared" si="1171"/>
        <v>45274</v>
      </c>
      <c r="J8333" s="17">
        <v>0.2407</v>
      </c>
      <c r="K8333" s="18">
        <f>G8333*结论【关键目标】!C$27*0.7735*0.001</f>
        <v>0</v>
      </c>
      <c r="L8333" s="5">
        <v>-38410.883730000001</v>
      </c>
      <c r="M8333" s="5">
        <f>ABS(IF(L8333&lt;=0,L8333/耗电量关键数据!$B$6/1000,L8333/耗电量关键数据!$B$5/1000))</f>
        <v>15.364353491999999</v>
      </c>
      <c r="N8333" s="5">
        <f>电气设备逐时使用率计算!H8309</f>
        <v>1.1688450000000001</v>
      </c>
      <c r="O8333" s="5">
        <f>灯光逐时使用率计算!H8309</f>
        <v>0.37403039999999999</v>
      </c>
      <c r="P8333" s="19">
        <f t="shared" si="1172"/>
        <v>16.907228891999999</v>
      </c>
      <c r="Q8333" s="19">
        <f t="shared" si="1176"/>
        <v>0</v>
      </c>
      <c r="R8333" s="20">
        <f t="shared" si="1173"/>
        <v>0</v>
      </c>
      <c r="S8333" s="20">
        <f t="shared" si="1177"/>
        <v>0</v>
      </c>
      <c r="T8333" s="20">
        <f>IF((T8332+R8333)&lt;0,0,IF((T8332+R8333)&gt;结论【关键目标】!C$28,结论【关键目标】!C$28,T8332+R8333))</f>
        <v>0</v>
      </c>
      <c r="U8333" s="19">
        <f>IF((T8332+R8333)&lt;结论【关键目标】!$C$28,0,(发电量计算【计算逻辑页】!R8333+发电量计算【计算逻辑页】!T8332-结论【关键目标】!$C$28))</f>
        <v>0</v>
      </c>
      <c r="V8333" s="5">
        <f t="shared" si="1174"/>
        <v>0</v>
      </c>
      <c r="W8333" s="5">
        <f t="shared" si="1175"/>
        <v>0</v>
      </c>
      <c r="X8333" s="5">
        <f t="shared" si="1178"/>
        <v>0</v>
      </c>
    </row>
    <row r="8334" spans="1:24" x14ac:dyDescent="0.15">
      <c r="A8334" s="7">
        <v>8333</v>
      </c>
      <c r="B8334" s="7">
        <v>12</v>
      </c>
      <c r="C8334" s="7">
        <v>14</v>
      </c>
      <c r="D8334" s="7">
        <v>5</v>
      </c>
      <c r="E8334" s="7">
        <v>348</v>
      </c>
      <c r="F8334" s="7">
        <v>-4</v>
      </c>
      <c r="G8334" s="7">
        <v>0</v>
      </c>
      <c r="H8334" s="7">
        <f t="shared" si="1170"/>
        <v>4</v>
      </c>
      <c r="I8334" s="16">
        <f t="shared" si="1171"/>
        <v>45274</v>
      </c>
      <c r="J8334" s="17">
        <v>0.2407</v>
      </c>
      <c r="K8334" s="18">
        <f>G8334*结论【关键目标】!C$27*0.7735*0.001</f>
        <v>0</v>
      </c>
      <c r="L8334" s="5">
        <v>-39539.918550000002</v>
      </c>
      <c r="M8334" s="5">
        <f>ABS(IF(L8334&lt;=0,L8334/耗电量关键数据!$B$6/1000,L8334/耗电量关键数据!$B$5/1000))</f>
        <v>15.815967420000002</v>
      </c>
      <c r="N8334" s="5">
        <f>电气设备逐时使用率计算!H8310</f>
        <v>1.1688450000000001</v>
      </c>
      <c r="O8334" s="5">
        <f>灯光逐时使用率计算!H8310</f>
        <v>0.37403039999999999</v>
      </c>
      <c r="P8334" s="19">
        <f t="shared" si="1172"/>
        <v>17.35884282</v>
      </c>
      <c r="Q8334" s="19">
        <f t="shared" si="1176"/>
        <v>0</v>
      </c>
      <c r="R8334" s="20">
        <f t="shared" si="1173"/>
        <v>0</v>
      </c>
      <c r="S8334" s="20">
        <f t="shared" si="1177"/>
        <v>0</v>
      </c>
      <c r="T8334" s="20">
        <f>IF((T8333+R8334)&lt;0,0,IF((T8333+R8334)&gt;结论【关键目标】!C$28,结论【关键目标】!C$28,T8333+R8334))</f>
        <v>0</v>
      </c>
      <c r="U8334" s="19">
        <f>IF((T8333+R8334)&lt;结论【关键目标】!$C$28,0,(发电量计算【计算逻辑页】!R8334+发电量计算【计算逻辑页】!T8333-结论【关键目标】!$C$28))</f>
        <v>0</v>
      </c>
      <c r="V8334" s="5">
        <f t="shared" si="1174"/>
        <v>0</v>
      </c>
      <c r="W8334" s="5">
        <f t="shared" si="1175"/>
        <v>0</v>
      </c>
      <c r="X8334" s="5">
        <f t="shared" si="1178"/>
        <v>0</v>
      </c>
    </row>
    <row r="8335" spans="1:24" x14ac:dyDescent="0.15">
      <c r="A8335" s="7">
        <v>8334</v>
      </c>
      <c r="B8335" s="7">
        <v>12</v>
      </c>
      <c r="C8335" s="7">
        <v>14</v>
      </c>
      <c r="D8335" s="7">
        <v>6</v>
      </c>
      <c r="E8335" s="7">
        <v>348</v>
      </c>
      <c r="F8335" s="7">
        <v>-3.8</v>
      </c>
      <c r="G8335" s="7">
        <v>0</v>
      </c>
      <c r="H8335" s="7">
        <f t="shared" si="1170"/>
        <v>4</v>
      </c>
      <c r="I8335" s="16">
        <f t="shared" si="1171"/>
        <v>45274</v>
      </c>
      <c r="J8335" s="17">
        <v>0.2407</v>
      </c>
      <c r="K8335" s="18">
        <f>G8335*结论【关键目标】!C$27*0.7735*0.001</f>
        <v>0</v>
      </c>
      <c r="L8335" s="5">
        <v>-40270.623449999999</v>
      </c>
      <c r="M8335" s="5">
        <f>ABS(IF(L8335&lt;=0,L8335/耗电量关键数据!$B$6/1000,L8335/耗电量关键数据!$B$5/1000))</f>
        <v>16.10824938</v>
      </c>
      <c r="N8335" s="5">
        <f>电气设备逐时使用率计算!H8311</f>
        <v>1.1688450000000001</v>
      </c>
      <c r="O8335" s="5">
        <f>灯光逐时使用率计算!H8311</f>
        <v>0.37403039999999999</v>
      </c>
      <c r="P8335" s="19">
        <f t="shared" si="1172"/>
        <v>17.65112478</v>
      </c>
      <c r="Q8335" s="19">
        <f t="shared" si="1176"/>
        <v>0</v>
      </c>
      <c r="R8335" s="20">
        <f t="shared" si="1173"/>
        <v>0</v>
      </c>
      <c r="S8335" s="20">
        <f t="shared" si="1177"/>
        <v>0</v>
      </c>
      <c r="T8335" s="20">
        <f>IF((T8334+R8335)&lt;0,0,IF((T8334+R8335)&gt;结论【关键目标】!C$28,结论【关键目标】!C$28,T8334+R8335))</f>
        <v>0</v>
      </c>
      <c r="U8335" s="19">
        <f>IF((T8334+R8335)&lt;结论【关键目标】!$C$28,0,(发电量计算【计算逻辑页】!R8335+发电量计算【计算逻辑页】!T8334-结论【关键目标】!$C$28))</f>
        <v>0</v>
      </c>
      <c r="V8335" s="5">
        <f t="shared" si="1174"/>
        <v>0</v>
      </c>
      <c r="W8335" s="5">
        <f t="shared" si="1175"/>
        <v>0</v>
      </c>
      <c r="X8335" s="5">
        <f t="shared" si="1178"/>
        <v>0</v>
      </c>
    </row>
    <row r="8336" spans="1:24" x14ac:dyDescent="0.15">
      <c r="A8336" s="7">
        <v>8335</v>
      </c>
      <c r="B8336" s="7">
        <v>12</v>
      </c>
      <c r="C8336" s="7">
        <v>14</v>
      </c>
      <c r="D8336" s="7">
        <v>7</v>
      </c>
      <c r="E8336" s="7">
        <v>348</v>
      </c>
      <c r="F8336" s="7">
        <v>-4</v>
      </c>
      <c r="G8336" s="7">
        <v>0</v>
      </c>
      <c r="H8336" s="7">
        <f t="shared" si="1170"/>
        <v>4</v>
      </c>
      <c r="I8336" s="16">
        <f t="shared" si="1171"/>
        <v>45274</v>
      </c>
      <c r="J8336" s="17">
        <v>0.2407</v>
      </c>
      <c r="K8336" s="18">
        <f>G8336*结论【关键目标】!C$27*0.7735*0.001</f>
        <v>0</v>
      </c>
      <c r="L8336" s="5">
        <v>-35639.443489999998</v>
      </c>
      <c r="M8336" s="5">
        <f>ABS(IF(L8336&lt;=0,L8336/耗电量关键数据!$B$6/1000,L8336/耗电量关键数据!$B$5/1000))</f>
        <v>14.255777395999999</v>
      </c>
      <c r="N8336" s="5">
        <f>电气设备逐时使用率计算!H8312</f>
        <v>2.3376900000000003</v>
      </c>
      <c r="O8336" s="5">
        <f>灯光逐时使用率计算!H8312</f>
        <v>1.2467680000000001</v>
      </c>
      <c r="P8336" s="19">
        <f t="shared" si="1172"/>
        <v>17.840235396000001</v>
      </c>
      <c r="Q8336" s="19">
        <f t="shared" si="1176"/>
        <v>0</v>
      </c>
      <c r="R8336" s="20">
        <f t="shared" si="1173"/>
        <v>0</v>
      </c>
      <c r="S8336" s="20">
        <f t="shared" si="1177"/>
        <v>0</v>
      </c>
      <c r="T8336" s="20">
        <f>IF((T8335+R8336)&lt;0,0,IF((T8335+R8336)&gt;结论【关键目标】!C$28,结论【关键目标】!C$28,T8335+R8336))</f>
        <v>0</v>
      </c>
      <c r="U8336" s="19">
        <f>IF((T8335+R8336)&lt;结论【关键目标】!$C$28,0,(发电量计算【计算逻辑页】!R8336+发电量计算【计算逻辑页】!T8335-结论【关键目标】!$C$28))</f>
        <v>0</v>
      </c>
      <c r="V8336" s="5">
        <f t="shared" si="1174"/>
        <v>0</v>
      </c>
      <c r="W8336" s="5">
        <f t="shared" si="1175"/>
        <v>0</v>
      </c>
      <c r="X8336" s="5">
        <f t="shared" si="1178"/>
        <v>0</v>
      </c>
    </row>
    <row r="8337" spans="1:24" x14ac:dyDescent="0.15">
      <c r="A8337" s="7">
        <v>8336</v>
      </c>
      <c r="B8337" s="7">
        <v>12</v>
      </c>
      <c r="C8337" s="7">
        <v>14</v>
      </c>
      <c r="D8337" s="7">
        <v>8</v>
      </c>
      <c r="E8337" s="7">
        <v>348</v>
      </c>
      <c r="F8337" s="7">
        <v>-4</v>
      </c>
      <c r="G8337" s="7">
        <v>38.6</v>
      </c>
      <c r="H8337" s="7">
        <f t="shared" si="1170"/>
        <v>4</v>
      </c>
      <c r="I8337" s="16">
        <f t="shared" si="1171"/>
        <v>45274</v>
      </c>
      <c r="J8337" s="17">
        <v>0.70809999999999995</v>
      </c>
      <c r="K8337" s="18">
        <f>G8337*结论【关键目标】!C$27*0.7735*0.001</f>
        <v>3.5828519999999999</v>
      </c>
      <c r="L8337" s="5">
        <v>-34241.489200000004</v>
      </c>
      <c r="M8337" s="5">
        <f>ABS(IF(L8337&lt;=0,L8337/耗电量关键数据!$B$6/1000,L8337/耗电量关键数据!$B$5/1000))</f>
        <v>13.696595680000001</v>
      </c>
      <c r="N8337" s="5">
        <f>电气设备逐时使用率计算!H8313</f>
        <v>11.688450000000001</v>
      </c>
      <c r="O8337" s="5">
        <f>灯光逐时使用率计算!H8313</f>
        <v>6.2338399999999998</v>
      </c>
      <c r="P8337" s="19">
        <f t="shared" si="1172"/>
        <v>31.618885680000005</v>
      </c>
      <c r="Q8337" s="19">
        <f t="shared" si="1176"/>
        <v>0</v>
      </c>
      <c r="R8337" s="20">
        <f t="shared" si="1173"/>
        <v>3.5828519999999999</v>
      </c>
      <c r="S8337" s="20">
        <f t="shared" si="1177"/>
        <v>0</v>
      </c>
      <c r="T8337" s="20">
        <f>IF((T8336+R8337)&lt;0,0,IF((T8336+R8337)&gt;结论【关键目标】!C$28,结论【关键目标】!C$28,T8336+R8337))</f>
        <v>3.5828519999999999</v>
      </c>
      <c r="U8337" s="19">
        <f>IF((T8336+R8337)&lt;结论【关键目标】!$C$28,0,(发电量计算【计算逻辑页】!R8337+发电量计算【计算逻辑页】!T8336-结论【关键目标】!$C$28))</f>
        <v>0</v>
      </c>
      <c r="V8337" s="5">
        <f t="shared" si="1174"/>
        <v>0</v>
      </c>
      <c r="W8337" s="5">
        <f t="shared" si="1175"/>
        <v>2.5370175011999998</v>
      </c>
      <c r="X8337" s="5">
        <f t="shared" si="1178"/>
        <v>0</v>
      </c>
    </row>
    <row r="8338" spans="1:24" x14ac:dyDescent="0.15">
      <c r="A8338" s="7">
        <v>8337</v>
      </c>
      <c r="B8338" s="7">
        <v>12</v>
      </c>
      <c r="C8338" s="7">
        <v>14</v>
      </c>
      <c r="D8338" s="7">
        <v>9</v>
      </c>
      <c r="E8338" s="7">
        <v>348</v>
      </c>
      <c r="F8338" s="7">
        <v>-3.9</v>
      </c>
      <c r="G8338" s="7">
        <v>108.8</v>
      </c>
      <c r="H8338" s="7">
        <f t="shared" si="1170"/>
        <v>4</v>
      </c>
      <c r="I8338" s="16">
        <f t="shared" si="1171"/>
        <v>45274</v>
      </c>
      <c r="J8338" s="17">
        <v>0.70809999999999995</v>
      </c>
      <c r="K8338" s="18">
        <f>G8338*结论【关键目标】!C$27*0.7735*0.001</f>
        <v>10.098815999999999</v>
      </c>
      <c r="L8338" s="5">
        <v>-13424.509190000001</v>
      </c>
      <c r="M8338" s="5">
        <f>ABS(IF(L8338&lt;=0,L8338/耗电量关键数据!$B$6/1000,L8338/耗电量关键数据!$B$5/1000))</f>
        <v>5.3698036760000001</v>
      </c>
      <c r="N8338" s="5">
        <f>电气设备逐时使用率计算!H8314</f>
        <v>22.208055000000002</v>
      </c>
      <c r="O8338" s="5">
        <f>灯光逐时使用率计算!H8314</f>
        <v>11.844296</v>
      </c>
      <c r="P8338" s="19">
        <f t="shared" si="1172"/>
        <v>39.422154676000005</v>
      </c>
      <c r="Q8338" s="19">
        <f t="shared" si="1176"/>
        <v>0</v>
      </c>
      <c r="R8338" s="20">
        <f t="shared" si="1173"/>
        <v>10.098815999999999</v>
      </c>
      <c r="S8338" s="20">
        <f t="shared" si="1177"/>
        <v>0</v>
      </c>
      <c r="T8338" s="20">
        <f>IF((T8337+R8338)&lt;0,0,IF((T8337+R8338)&gt;结论【关键目标】!C$28,结论【关键目标】!C$28,T8337+R8338))</f>
        <v>13.681667999999998</v>
      </c>
      <c r="U8338" s="19">
        <f>IF((T8337+R8338)&lt;结论【关键目标】!$C$28,0,(发电量计算【计算逻辑页】!R8338+发电量计算【计算逻辑页】!T8337-结论【关键目标】!$C$28))</f>
        <v>0</v>
      </c>
      <c r="V8338" s="5">
        <f t="shared" si="1174"/>
        <v>0</v>
      </c>
      <c r="W8338" s="5">
        <f t="shared" si="1175"/>
        <v>7.1509716095999991</v>
      </c>
      <c r="X8338" s="5">
        <f t="shared" si="1178"/>
        <v>0</v>
      </c>
    </row>
    <row r="8339" spans="1:24" x14ac:dyDescent="0.15">
      <c r="A8339" s="7">
        <v>8338</v>
      </c>
      <c r="B8339" s="7">
        <v>12</v>
      </c>
      <c r="C8339" s="7">
        <v>14</v>
      </c>
      <c r="D8339" s="7">
        <v>10</v>
      </c>
      <c r="E8339" s="7">
        <v>348</v>
      </c>
      <c r="F8339" s="7">
        <v>-4</v>
      </c>
      <c r="G8339" s="7">
        <v>184.7</v>
      </c>
      <c r="H8339" s="7">
        <f t="shared" si="1170"/>
        <v>4</v>
      </c>
      <c r="I8339" s="16">
        <f t="shared" si="1171"/>
        <v>45274</v>
      </c>
      <c r="J8339" s="17">
        <v>0.70809999999999995</v>
      </c>
      <c r="K8339" s="18">
        <f>G8339*结论【关键目标】!C$27*0.7735*0.001</f>
        <v>17.143854000000001</v>
      </c>
      <c r="L8339" s="5">
        <v>-6140.8830280000002</v>
      </c>
      <c r="M8339" s="5">
        <f>ABS(IF(L8339&lt;=0,L8339/耗电量关键数据!$B$6/1000,L8339/耗电量关键数据!$B$5/1000))</f>
        <v>2.4563532112000002</v>
      </c>
      <c r="N8339" s="5">
        <f>电气设备逐时使用率计算!H8315</f>
        <v>22.208055000000002</v>
      </c>
      <c r="O8339" s="5">
        <f>灯光逐时使用率计算!H8315</f>
        <v>11.844296</v>
      </c>
      <c r="P8339" s="19">
        <f t="shared" si="1172"/>
        <v>36.508704211199998</v>
      </c>
      <c r="Q8339" s="19">
        <f t="shared" si="1176"/>
        <v>0</v>
      </c>
      <c r="R8339" s="20">
        <f t="shared" si="1173"/>
        <v>17.143854000000001</v>
      </c>
      <c r="S8339" s="20">
        <f t="shared" si="1177"/>
        <v>0</v>
      </c>
      <c r="T8339" s="20">
        <f>IF((T8338+R8339)&lt;0,0,IF((T8338+R8339)&gt;结论【关键目标】!C$28,结论【关键目标】!C$28,T8338+R8339))</f>
        <v>22</v>
      </c>
      <c r="U8339" s="19">
        <f>IF((T8338+R8339)&lt;结论【关键目标】!$C$28,0,(发电量计算【计算逻辑页】!R8339+发电量计算【计算逻辑页】!T8338-结论【关键目标】!$C$28))</f>
        <v>8.8255219999999994</v>
      </c>
      <c r="V8339" s="5">
        <f t="shared" si="1174"/>
        <v>3.0889326999999995</v>
      </c>
      <c r="W8339" s="5">
        <f t="shared" si="1175"/>
        <v>12.1395630174</v>
      </c>
      <c r="X8339" s="5">
        <f t="shared" si="1178"/>
        <v>0</v>
      </c>
    </row>
    <row r="8340" spans="1:24" x14ac:dyDescent="0.15">
      <c r="A8340" s="7">
        <v>8339</v>
      </c>
      <c r="B8340" s="7">
        <v>12</v>
      </c>
      <c r="C8340" s="7">
        <v>14</v>
      </c>
      <c r="D8340" s="7">
        <v>11</v>
      </c>
      <c r="E8340" s="7">
        <v>348</v>
      </c>
      <c r="F8340" s="7">
        <v>-4</v>
      </c>
      <c r="G8340" s="7">
        <v>220.5</v>
      </c>
      <c r="H8340" s="7">
        <f t="shared" si="1170"/>
        <v>4</v>
      </c>
      <c r="I8340" s="16">
        <f t="shared" si="1171"/>
        <v>45274</v>
      </c>
      <c r="J8340" s="17">
        <v>1.2267999999999999</v>
      </c>
      <c r="K8340" s="18">
        <f>G8340*结论【关键目标】!C$27*0.7735*0.001</f>
        <v>20.466809999999999</v>
      </c>
      <c r="L8340" s="5">
        <v>0</v>
      </c>
      <c r="M8340" s="5">
        <f>ABS(IF(L8340&lt;=0,L8340/耗电量关键数据!$B$6/1000,L8340/耗电量关键数据!$B$5/1000))</f>
        <v>0</v>
      </c>
      <c r="N8340" s="5">
        <f>电气设备逐时使用率计算!H8316</f>
        <v>22.208055000000002</v>
      </c>
      <c r="O8340" s="5">
        <f>灯光逐时使用率计算!H8316</f>
        <v>11.844296</v>
      </c>
      <c r="P8340" s="19">
        <f t="shared" si="1172"/>
        <v>34.052351000000002</v>
      </c>
      <c r="Q8340" s="19">
        <f t="shared" si="1176"/>
        <v>34.052351000000002</v>
      </c>
      <c r="R8340" s="20">
        <f t="shared" si="1173"/>
        <v>-13.585541000000003</v>
      </c>
      <c r="S8340" s="20">
        <f t="shared" si="1177"/>
        <v>13.585541000000003</v>
      </c>
      <c r="T8340" s="20">
        <f>IF((T8339+R8340)&lt;0,0,IF((T8339+R8340)&gt;结论【关键目标】!C$28,结论【关键目标】!C$28,T8339+R8340))</f>
        <v>8.4144589999999972</v>
      </c>
      <c r="U8340" s="19">
        <f>IF((T8339+R8340)&lt;结论【关键目标】!$C$28,0,(发电量计算【计算逻辑页】!R8340+发电量计算【计算逻辑页】!T8339-结论【关键目标】!$C$28))</f>
        <v>0</v>
      </c>
      <c r="V8340" s="5">
        <f t="shared" si="1174"/>
        <v>0</v>
      </c>
      <c r="W8340" s="5">
        <f t="shared" si="1175"/>
        <v>25.108682507999998</v>
      </c>
      <c r="X8340" s="5">
        <f t="shared" si="1178"/>
        <v>7.3777976511999972</v>
      </c>
    </row>
    <row r="8341" spans="1:24" x14ac:dyDescent="0.15">
      <c r="A8341" s="7">
        <v>8340</v>
      </c>
      <c r="B8341" s="7">
        <v>12</v>
      </c>
      <c r="C8341" s="7">
        <v>14</v>
      </c>
      <c r="D8341" s="7">
        <v>12</v>
      </c>
      <c r="E8341" s="7">
        <v>348</v>
      </c>
      <c r="F8341" s="7">
        <v>-4</v>
      </c>
      <c r="G8341" s="7">
        <v>203.1</v>
      </c>
      <c r="H8341" s="7">
        <f t="shared" si="1170"/>
        <v>4</v>
      </c>
      <c r="I8341" s="16">
        <f t="shared" si="1171"/>
        <v>45274</v>
      </c>
      <c r="J8341" s="17">
        <v>1.2267999999999999</v>
      </c>
      <c r="K8341" s="18">
        <f>G8341*结论【关键目标】!C$27*0.7735*0.001</f>
        <v>18.851741999999998</v>
      </c>
      <c r="L8341" s="5">
        <v>-1417.6215979999999</v>
      </c>
      <c r="M8341" s="5">
        <f>ABS(IF(L8341&lt;=0,L8341/耗电量关键数据!$B$6/1000,L8341/耗电量关键数据!$B$5/1000))</f>
        <v>0.56704863920000004</v>
      </c>
      <c r="N8341" s="5">
        <f>电气设备逐时使用率计算!H8317</f>
        <v>11.688450000000001</v>
      </c>
      <c r="O8341" s="5">
        <f>灯光逐时使用率计算!H8317</f>
        <v>9.9741440000000008</v>
      </c>
      <c r="P8341" s="19">
        <f t="shared" si="1172"/>
        <v>22.229642639200001</v>
      </c>
      <c r="Q8341" s="19">
        <f t="shared" si="1176"/>
        <v>22.229642639200001</v>
      </c>
      <c r="R8341" s="20">
        <f t="shared" si="1173"/>
        <v>-3.3779006392000035</v>
      </c>
      <c r="S8341" s="20">
        <f t="shared" si="1177"/>
        <v>3.3779006392000035</v>
      </c>
      <c r="T8341" s="20">
        <f>IF((T8340+R8341)&lt;0,0,IF((T8340+R8341)&gt;结论【关键目标】!C$28,结论【关键目标】!C$28,T8340+R8341))</f>
        <v>5.0365583607999937</v>
      </c>
      <c r="U8341" s="19">
        <f>IF((T8340+R8341)&lt;结论【关键目标】!$C$28,0,(发电量计算【计算逻辑页】!R8341+发电量计算【计算逻辑页】!T8340-结论【关键目标】!$C$28))</f>
        <v>0</v>
      </c>
      <c r="V8341" s="5">
        <f t="shared" si="1174"/>
        <v>0</v>
      </c>
      <c r="W8341" s="5">
        <f t="shared" si="1175"/>
        <v>23.127317085599994</v>
      </c>
      <c r="X8341" s="5">
        <f t="shared" si="1178"/>
        <v>2.9617432804505626</v>
      </c>
    </row>
    <row r="8342" spans="1:24" x14ac:dyDescent="0.15">
      <c r="A8342" s="7">
        <v>8341</v>
      </c>
      <c r="B8342" s="7">
        <v>12</v>
      </c>
      <c r="C8342" s="7">
        <v>14</v>
      </c>
      <c r="D8342" s="7">
        <v>13</v>
      </c>
      <c r="E8342" s="7">
        <v>348</v>
      </c>
      <c r="F8342" s="7">
        <v>-4</v>
      </c>
      <c r="G8342" s="7">
        <v>205.8</v>
      </c>
      <c r="H8342" s="7">
        <f t="shared" si="1170"/>
        <v>4</v>
      </c>
      <c r="I8342" s="16">
        <f t="shared" si="1171"/>
        <v>45274</v>
      </c>
      <c r="J8342" s="17">
        <v>1.2267999999999999</v>
      </c>
      <c r="K8342" s="18">
        <f>G8342*结论【关键目标】!C$27*0.7735*0.001</f>
        <v>19.102356</v>
      </c>
      <c r="L8342" s="5">
        <v>0</v>
      </c>
      <c r="M8342" s="5">
        <f>ABS(IF(L8342&lt;=0,L8342/耗电量关键数据!$B$6/1000,L8342/耗电量关键数据!$B$5/1000))</f>
        <v>0</v>
      </c>
      <c r="N8342" s="5">
        <f>电气设备逐时使用率计算!H8318</f>
        <v>11.688450000000001</v>
      </c>
      <c r="O8342" s="5">
        <f>灯光逐时使用率计算!H8318</f>
        <v>9.9741440000000008</v>
      </c>
      <c r="P8342" s="19">
        <f t="shared" si="1172"/>
        <v>21.662594000000002</v>
      </c>
      <c r="Q8342" s="19">
        <f t="shared" si="1176"/>
        <v>21.662594000000002</v>
      </c>
      <c r="R8342" s="20">
        <f t="shared" si="1173"/>
        <v>-2.5602380000000018</v>
      </c>
      <c r="S8342" s="20">
        <f t="shared" si="1177"/>
        <v>2.5602380000000018</v>
      </c>
      <c r="T8342" s="20">
        <f>IF((T8341+R8342)&lt;0,0,IF((T8341+R8342)&gt;结论【关键目标】!C$28,结论【关键目标】!C$28,T8341+R8342))</f>
        <v>2.476320360799992</v>
      </c>
      <c r="U8342" s="19">
        <f>IF((T8341+R8342)&lt;结论【关键目标】!$C$28,0,(发电量计算【计算逻辑页】!R8342+发电量计算【计算逻辑页】!T8341-结论【关键目标】!$C$28))</f>
        <v>0</v>
      </c>
      <c r="V8342" s="5">
        <f t="shared" si="1174"/>
        <v>0</v>
      </c>
      <c r="W8342" s="5">
        <f t="shared" si="1175"/>
        <v>23.434770340799997</v>
      </c>
      <c r="X8342" s="5">
        <f t="shared" si="1178"/>
        <v>2.1712376923494325</v>
      </c>
    </row>
    <row r="8343" spans="1:24" x14ac:dyDescent="0.15">
      <c r="A8343" s="7">
        <v>8342</v>
      </c>
      <c r="B8343" s="7">
        <v>12</v>
      </c>
      <c r="C8343" s="7">
        <v>14</v>
      </c>
      <c r="D8343" s="7">
        <v>14</v>
      </c>
      <c r="E8343" s="7">
        <v>348</v>
      </c>
      <c r="F8343" s="7">
        <v>-3</v>
      </c>
      <c r="G8343" s="7">
        <v>183.9</v>
      </c>
      <c r="H8343" s="7">
        <f t="shared" si="1170"/>
        <v>4</v>
      </c>
      <c r="I8343" s="16">
        <f t="shared" si="1171"/>
        <v>45274</v>
      </c>
      <c r="J8343" s="17">
        <v>1.2267999999999999</v>
      </c>
      <c r="K8343" s="18">
        <f>G8343*结论【关键目标】!C$27*0.7735*0.001</f>
        <v>17.069597999999999</v>
      </c>
      <c r="L8343" s="5">
        <v>0</v>
      </c>
      <c r="M8343" s="5">
        <f>ABS(IF(L8343&lt;=0,L8343/耗电量关键数据!$B$6/1000,L8343/耗电量关键数据!$B$5/1000))</f>
        <v>0</v>
      </c>
      <c r="N8343" s="5">
        <f>电气设备逐时使用率计算!H8319</f>
        <v>22.208055000000002</v>
      </c>
      <c r="O8343" s="5">
        <f>灯光逐时使用率计算!H8319</f>
        <v>11.844296</v>
      </c>
      <c r="P8343" s="19">
        <f t="shared" si="1172"/>
        <v>34.052351000000002</v>
      </c>
      <c r="Q8343" s="19">
        <f t="shared" si="1176"/>
        <v>34.052351000000002</v>
      </c>
      <c r="R8343" s="20">
        <f t="shared" si="1173"/>
        <v>-16.982753000000002</v>
      </c>
      <c r="S8343" s="20">
        <f t="shared" si="1177"/>
        <v>16.982753000000002</v>
      </c>
      <c r="T8343" s="20">
        <f>IF((T8342+R8343)&lt;0,0,IF((T8342+R8343)&gt;结论【关键目标】!C$28,结论【关键目标】!C$28,T8342+R8343))</f>
        <v>0</v>
      </c>
      <c r="U8343" s="19">
        <f>IF((T8342+R8343)&lt;结论【关键目标】!$C$28,0,(发电量计算【计算逻辑页】!R8343+发电量计算【计算逻辑页】!T8342-结论【关键目标】!$C$28))</f>
        <v>0</v>
      </c>
      <c r="V8343" s="5">
        <f t="shared" si="1174"/>
        <v>0</v>
      </c>
      <c r="W8343" s="5">
        <f t="shared" si="1175"/>
        <v>20.940982826399996</v>
      </c>
      <c r="X8343" s="5">
        <f t="shared" si="1178"/>
        <v>0</v>
      </c>
    </row>
    <row r="8344" spans="1:24" x14ac:dyDescent="0.15">
      <c r="A8344" s="7">
        <v>8343</v>
      </c>
      <c r="B8344" s="7">
        <v>12</v>
      </c>
      <c r="C8344" s="7">
        <v>14</v>
      </c>
      <c r="D8344" s="7">
        <v>15</v>
      </c>
      <c r="E8344" s="7">
        <v>348</v>
      </c>
      <c r="F8344" s="7">
        <v>-2.9</v>
      </c>
      <c r="G8344" s="7">
        <v>92</v>
      </c>
      <c r="H8344" s="7">
        <f t="shared" si="1170"/>
        <v>4</v>
      </c>
      <c r="I8344" s="16">
        <f t="shared" si="1171"/>
        <v>45274</v>
      </c>
      <c r="J8344" s="17">
        <v>1.2267999999999999</v>
      </c>
      <c r="K8344" s="18">
        <f>G8344*结论【关键目标】!C$27*0.7735*0.001</f>
        <v>8.5394400000000008</v>
      </c>
      <c r="L8344" s="5">
        <v>0</v>
      </c>
      <c r="M8344" s="5">
        <f>ABS(IF(L8344&lt;=0,L8344/耗电量关键数据!$B$6/1000,L8344/耗电量关键数据!$B$5/1000))</f>
        <v>0</v>
      </c>
      <c r="N8344" s="5">
        <f>电气设备逐时使用率计算!H8320</f>
        <v>22.208055000000002</v>
      </c>
      <c r="O8344" s="5">
        <f>灯光逐时使用率计算!H8320</f>
        <v>11.844296</v>
      </c>
      <c r="P8344" s="19">
        <f t="shared" si="1172"/>
        <v>34.052351000000002</v>
      </c>
      <c r="Q8344" s="19">
        <f t="shared" si="1176"/>
        <v>34.052351000000002</v>
      </c>
      <c r="R8344" s="20">
        <f t="shared" si="1173"/>
        <v>-25.512911000000003</v>
      </c>
      <c r="S8344" s="20">
        <f t="shared" si="1177"/>
        <v>25.512911000000003</v>
      </c>
      <c r="T8344" s="20">
        <f>IF((T8343+R8344)&lt;0,0,IF((T8343+R8344)&gt;结论【关键目标】!C$28,结论【关键目标】!C$28,T8343+R8344))</f>
        <v>0</v>
      </c>
      <c r="U8344" s="19">
        <f>IF((T8343+R8344)&lt;结论【关键目标】!$C$28,0,(发电量计算【计算逻辑页】!R8344+发电量计算【计算逻辑页】!T8343-结论【关键目标】!$C$28))</f>
        <v>0</v>
      </c>
      <c r="V8344" s="5">
        <f t="shared" si="1174"/>
        <v>0</v>
      </c>
      <c r="W8344" s="5">
        <f t="shared" si="1175"/>
        <v>10.476184992</v>
      </c>
      <c r="X8344" s="5">
        <f t="shared" si="1178"/>
        <v>0</v>
      </c>
    </row>
    <row r="8345" spans="1:24" x14ac:dyDescent="0.15">
      <c r="A8345" s="7">
        <v>8344</v>
      </c>
      <c r="B8345" s="7">
        <v>12</v>
      </c>
      <c r="C8345" s="7">
        <v>14</v>
      </c>
      <c r="D8345" s="7">
        <v>16</v>
      </c>
      <c r="E8345" s="7">
        <v>348</v>
      </c>
      <c r="F8345" s="7">
        <v>-3</v>
      </c>
      <c r="G8345" s="7">
        <v>0.2</v>
      </c>
      <c r="H8345" s="7">
        <f t="shared" si="1170"/>
        <v>4</v>
      </c>
      <c r="I8345" s="16">
        <f t="shared" si="1171"/>
        <v>45274</v>
      </c>
      <c r="J8345" s="17">
        <v>0.70809999999999995</v>
      </c>
      <c r="K8345" s="18">
        <f>G8345*结论【关键目标】!C$27*0.7735*0.001</f>
        <v>1.8564000000000001E-2</v>
      </c>
      <c r="L8345" s="5">
        <v>-1624.50773</v>
      </c>
      <c r="M8345" s="5">
        <f>ABS(IF(L8345&lt;=0,L8345/耗电量关键数据!$B$6/1000,L8345/耗电量关键数据!$B$5/1000))</f>
        <v>0.64980309199999997</v>
      </c>
      <c r="N8345" s="5">
        <f>电气设备逐时使用率计算!H8321</f>
        <v>22.208055000000002</v>
      </c>
      <c r="O8345" s="5">
        <f>灯光逐时使用率计算!H8321</f>
        <v>11.844296</v>
      </c>
      <c r="P8345" s="19">
        <f t="shared" si="1172"/>
        <v>34.702154092000001</v>
      </c>
      <c r="Q8345" s="19">
        <f t="shared" si="1176"/>
        <v>0</v>
      </c>
      <c r="R8345" s="20">
        <f t="shared" si="1173"/>
        <v>1.8564000000000001E-2</v>
      </c>
      <c r="S8345" s="20">
        <f t="shared" si="1177"/>
        <v>0</v>
      </c>
      <c r="T8345" s="20">
        <f>IF((T8344+R8345)&lt;0,0,IF((T8344+R8345)&gt;结论【关键目标】!C$28,结论【关键目标】!C$28,T8344+R8345))</f>
        <v>1.8564000000000001E-2</v>
      </c>
      <c r="U8345" s="19">
        <f>IF((T8344+R8345)&lt;结论【关键目标】!$C$28,0,(发电量计算【计算逻辑页】!R8345+发电量计算【计算逻辑页】!T8344-结论【关键目标】!$C$28))</f>
        <v>0</v>
      </c>
      <c r="V8345" s="5">
        <f t="shared" si="1174"/>
        <v>0</v>
      </c>
      <c r="W8345" s="5">
        <f t="shared" si="1175"/>
        <v>1.3145168399999999E-2</v>
      </c>
      <c r="X8345" s="5">
        <f t="shared" si="1178"/>
        <v>0</v>
      </c>
    </row>
    <row r="8346" spans="1:24" x14ac:dyDescent="0.15">
      <c r="A8346" s="7">
        <v>8345</v>
      </c>
      <c r="B8346" s="7">
        <v>12</v>
      </c>
      <c r="C8346" s="7">
        <v>14</v>
      </c>
      <c r="D8346" s="7">
        <v>17</v>
      </c>
      <c r="E8346" s="7">
        <v>348</v>
      </c>
      <c r="F8346" s="7">
        <v>-2</v>
      </c>
      <c r="G8346" s="7">
        <v>0</v>
      </c>
      <c r="H8346" s="7">
        <f t="shared" si="1170"/>
        <v>4</v>
      </c>
      <c r="I8346" s="16">
        <f t="shared" si="1171"/>
        <v>45274</v>
      </c>
      <c r="J8346" s="17">
        <v>0.70809999999999995</v>
      </c>
      <c r="K8346" s="18">
        <f>G8346*结论【关键目标】!C$27*0.7735*0.001</f>
        <v>0</v>
      </c>
      <c r="L8346" s="5">
        <v>-6540.99377</v>
      </c>
      <c r="M8346" s="5">
        <f>ABS(IF(L8346&lt;=0,L8346/耗电量关键数据!$B$6/1000,L8346/耗电量关键数据!$B$5/1000))</f>
        <v>2.6163975079999999</v>
      </c>
      <c r="N8346" s="5">
        <f>电气设备逐时使用率计算!H8322</f>
        <v>22.208055000000002</v>
      </c>
      <c r="O8346" s="5">
        <f>灯光逐时使用率计算!H8322</f>
        <v>11.844296</v>
      </c>
      <c r="P8346" s="19">
        <f t="shared" si="1172"/>
        <v>36.668748508</v>
      </c>
      <c r="Q8346" s="19">
        <f t="shared" si="1176"/>
        <v>0</v>
      </c>
      <c r="R8346" s="20">
        <f t="shared" si="1173"/>
        <v>0</v>
      </c>
      <c r="S8346" s="20">
        <f t="shared" si="1177"/>
        <v>0</v>
      </c>
      <c r="T8346" s="20">
        <f>IF((T8345+R8346)&lt;0,0,IF((T8345+R8346)&gt;结论【关键目标】!C$28,结论【关键目标】!C$28,T8345+R8346))</f>
        <v>1.8564000000000001E-2</v>
      </c>
      <c r="U8346" s="19">
        <f>IF((T8345+R8346)&lt;结论【关键目标】!$C$28,0,(发电量计算【计算逻辑页】!R8346+发电量计算【计算逻辑页】!T8345-结论【关键目标】!$C$28))</f>
        <v>0</v>
      </c>
      <c r="V8346" s="5">
        <f t="shared" si="1174"/>
        <v>0</v>
      </c>
      <c r="W8346" s="5">
        <f t="shared" si="1175"/>
        <v>0</v>
      </c>
      <c r="X8346" s="5">
        <f t="shared" si="1178"/>
        <v>0</v>
      </c>
    </row>
    <row r="8347" spans="1:24" x14ac:dyDescent="0.15">
      <c r="A8347" s="7">
        <v>8346</v>
      </c>
      <c r="B8347" s="7">
        <v>12</v>
      </c>
      <c r="C8347" s="7">
        <v>14</v>
      </c>
      <c r="D8347" s="7">
        <v>18</v>
      </c>
      <c r="E8347" s="7">
        <v>348</v>
      </c>
      <c r="F8347" s="7">
        <v>-2.4</v>
      </c>
      <c r="G8347" s="7">
        <v>0</v>
      </c>
      <c r="H8347" s="7">
        <f t="shared" si="1170"/>
        <v>4</v>
      </c>
      <c r="I8347" s="16">
        <f t="shared" si="1171"/>
        <v>45274</v>
      </c>
      <c r="J8347" s="17">
        <v>0.70809999999999995</v>
      </c>
      <c r="K8347" s="18">
        <f>G8347*结论【关键目标】!C$27*0.7735*0.001</f>
        <v>0</v>
      </c>
      <c r="L8347" s="5">
        <v>-23455.13091</v>
      </c>
      <c r="M8347" s="5">
        <f>ABS(IF(L8347&lt;=0,L8347/耗电量关键数据!$B$6/1000,L8347/耗电量关键数据!$B$5/1000))</f>
        <v>9.3820523639999998</v>
      </c>
      <c r="N8347" s="5">
        <f>电气设备逐时使用率计算!H8323</f>
        <v>7.0130699999999999</v>
      </c>
      <c r="O8347" s="5">
        <f>灯光逐时使用率计算!H8323</f>
        <v>3.7403040000000001</v>
      </c>
      <c r="P8347" s="19">
        <f t="shared" si="1172"/>
        <v>20.135426363999997</v>
      </c>
      <c r="Q8347" s="19">
        <f t="shared" si="1176"/>
        <v>0</v>
      </c>
      <c r="R8347" s="20">
        <f t="shared" si="1173"/>
        <v>0</v>
      </c>
      <c r="S8347" s="20">
        <f t="shared" si="1177"/>
        <v>0</v>
      </c>
      <c r="T8347" s="20">
        <f>IF((T8346+R8347)&lt;0,0,IF((T8346+R8347)&gt;结论【关键目标】!C$28,结论【关键目标】!C$28,T8346+R8347))</f>
        <v>1.8564000000000001E-2</v>
      </c>
      <c r="U8347" s="19">
        <f>IF((T8346+R8347)&lt;结论【关键目标】!$C$28,0,(发电量计算【计算逻辑页】!R8347+发电量计算【计算逻辑页】!T8346-结论【关键目标】!$C$28))</f>
        <v>0</v>
      </c>
      <c r="V8347" s="5">
        <f t="shared" si="1174"/>
        <v>0</v>
      </c>
      <c r="W8347" s="5">
        <f t="shared" si="1175"/>
        <v>0</v>
      </c>
      <c r="X8347" s="5">
        <f t="shared" si="1178"/>
        <v>0</v>
      </c>
    </row>
    <row r="8348" spans="1:24" x14ac:dyDescent="0.15">
      <c r="A8348" s="7">
        <v>8347</v>
      </c>
      <c r="B8348" s="7">
        <v>12</v>
      </c>
      <c r="C8348" s="7">
        <v>14</v>
      </c>
      <c r="D8348" s="7">
        <v>19</v>
      </c>
      <c r="E8348" s="7">
        <v>348</v>
      </c>
      <c r="F8348" s="7">
        <v>-2</v>
      </c>
      <c r="G8348" s="7">
        <v>0</v>
      </c>
      <c r="H8348" s="7">
        <f t="shared" si="1170"/>
        <v>4</v>
      </c>
      <c r="I8348" s="16">
        <f t="shared" si="1171"/>
        <v>45274</v>
      </c>
      <c r="J8348" s="17">
        <v>1.2267999999999999</v>
      </c>
      <c r="K8348" s="18">
        <f>G8348*结论【关键目标】!C$27*0.7735*0.001</f>
        <v>0</v>
      </c>
      <c r="L8348" s="5">
        <v>-14712.767159999999</v>
      </c>
      <c r="M8348" s="5">
        <f>ABS(IF(L8348&lt;=0,L8348/耗电量关键数据!$B$6/1000,L8348/耗电量关键数据!$B$5/1000))</f>
        <v>5.885106863999999</v>
      </c>
      <c r="N8348" s="5">
        <f>电气设备逐时使用率计算!H8324</f>
        <v>7.0130699999999999</v>
      </c>
      <c r="O8348" s="5">
        <f>灯光逐时使用率计算!H8324</f>
        <v>3.7403040000000001</v>
      </c>
      <c r="P8348" s="19">
        <f t="shared" si="1172"/>
        <v>16.638480864000002</v>
      </c>
      <c r="Q8348" s="19">
        <f t="shared" si="1176"/>
        <v>16.638480864000002</v>
      </c>
      <c r="R8348" s="20">
        <f t="shared" si="1173"/>
        <v>-16.638480864000002</v>
      </c>
      <c r="S8348" s="20">
        <f t="shared" si="1177"/>
        <v>16.638480864000002</v>
      </c>
      <c r="T8348" s="20">
        <f>IF((T8347+R8348)&lt;0,0,IF((T8347+R8348)&gt;结论【关键目标】!C$28,结论【关键目标】!C$28,T8347+R8348))</f>
        <v>0</v>
      </c>
      <c r="U8348" s="19">
        <f>IF((T8347+R8348)&lt;结论【关键目标】!$C$28,0,(发电量计算【计算逻辑页】!R8348+发电量计算【计算逻辑页】!T8347-结论【关键目标】!$C$28))</f>
        <v>0</v>
      </c>
      <c r="V8348" s="5">
        <f t="shared" si="1174"/>
        <v>0</v>
      </c>
      <c r="W8348" s="5">
        <f t="shared" si="1175"/>
        <v>0</v>
      </c>
      <c r="X8348" s="5">
        <f t="shared" si="1178"/>
        <v>0</v>
      </c>
    </row>
    <row r="8349" spans="1:24" x14ac:dyDescent="0.15">
      <c r="A8349" s="7">
        <v>8348</v>
      </c>
      <c r="B8349" s="7">
        <v>12</v>
      </c>
      <c r="C8349" s="7">
        <v>14</v>
      </c>
      <c r="D8349" s="7">
        <v>20</v>
      </c>
      <c r="E8349" s="7">
        <v>348</v>
      </c>
      <c r="F8349" s="7">
        <v>-2</v>
      </c>
      <c r="G8349" s="7">
        <v>0</v>
      </c>
      <c r="H8349" s="7">
        <f t="shared" si="1170"/>
        <v>4</v>
      </c>
      <c r="I8349" s="16">
        <f t="shared" si="1171"/>
        <v>45274</v>
      </c>
      <c r="J8349" s="17">
        <v>1.2267999999999999</v>
      </c>
      <c r="K8349" s="18">
        <f>G8349*结论【关键目标】!C$27*0.7735*0.001</f>
        <v>0</v>
      </c>
      <c r="L8349" s="5">
        <v>-25095.140739999999</v>
      </c>
      <c r="M8349" s="5">
        <f>ABS(IF(L8349&lt;=0,L8349/耗电量关键数据!$B$6/1000,L8349/耗电量关键数据!$B$5/1000))</f>
        <v>10.038056295999999</v>
      </c>
      <c r="N8349" s="5">
        <f>电气设备逐时使用率计算!H8325</f>
        <v>1.1688450000000001</v>
      </c>
      <c r="O8349" s="5">
        <f>灯光逐时使用率计算!H8325</f>
        <v>0.37403039999999999</v>
      </c>
      <c r="P8349" s="19">
        <f t="shared" si="1172"/>
        <v>11.580931695999999</v>
      </c>
      <c r="Q8349" s="19">
        <f t="shared" si="1176"/>
        <v>11.580931695999999</v>
      </c>
      <c r="R8349" s="20">
        <f t="shared" si="1173"/>
        <v>-11.580931695999999</v>
      </c>
      <c r="S8349" s="20">
        <f t="shared" si="1177"/>
        <v>11.580931695999999</v>
      </c>
      <c r="T8349" s="20">
        <f>IF((T8348+R8349)&lt;0,0,IF((T8348+R8349)&gt;结论【关键目标】!C$28,结论【关键目标】!C$28,T8348+R8349))</f>
        <v>0</v>
      </c>
      <c r="U8349" s="19">
        <f>IF((T8348+R8349)&lt;结论【关键目标】!$C$28,0,(发电量计算【计算逻辑页】!R8349+发电量计算【计算逻辑页】!T8348-结论【关键目标】!$C$28))</f>
        <v>0</v>
      </c>
      <c r="V8349" s="5">
        <f t="shared" si="1174"/>
        <v>0</v>
      </c>
      <c r="W8349" s="5">
        <f t="shared" si="1175"/>
        <v>0</v>
      </c>
      <c r="X8349" s="5">
        <f t="shared" si="1178"/>
        <v>0</v>
      </c>
    </row>
    <row r="8350" spans="1:24" x14ac:dyDescent="0.15">
      <c r="A8350" s="7">
        <v>8349</v>
      </c>
      <c r="B8350" s="7">
        <v>12</v>
      </c>
      <c r="C8350" s="7">
        <v>14</v>
      </c>
      <c r="D8350" s="7">
        <v>21</v>
      </c>
      <c r="E8350" s="7">
        <v>348</v>
      </c>
      <c r="F8350" s="7">
        <v>-1.9</v>
      </c>
      <c r="G8350" s="7">
        <v>0</v>
      </c>
      <c r="H8350" s="7">
        <f t="shared" si="1170"/>
        <v>4</v>
      </c>
      <c r="I8350" s="16">
        <f t="shared" si="1171"/>
        <v>45274</v>
      </c>
      <c r="J8350" s="17">
        <v>1.2267999999999999</v>
      </c>
      <c r="K8350" s="18">
        <f>G8350*结论【关键目标】!C$27*0.7735*0.001</f>
        <v>0</v>
      </c>
      <c r="L8350" s="5">
        <v>-28909.073820000001</v>
      </c>
      <c r="M8350" s="5">
        <f>ABS(IF(L8350&lt;=0,L8350/耗电量关键数据!$B$6/1000,L8350/耗电量关键数据!$B$5/1000))</f>
        <v>11.563629528000002</v>
      </c>
      <c r="N8350" s="5">
        <f>电气设备逐时使用率计算!H8326</f>
        <v>1.1688450000000001</v>
      </c>
      <c r="O8350" s="5">
        <f>灯光逐时使用率计算!H8326</f>
        <v>0.37403039999999999</v>
      </c>
      <c r="P8350" s="19">
        <f t="shared" si="1172"/>
        <v>13.106504928000001</v>
      </c>
      <c r="Q8350" s="19">
        <f t="shared" si="1176"/>
        <v>13.106504928000001</v>
      </c>
      <c r="R8350" s="20">
        <f t="shared" si="1173"/>
        <v>-13.106504928000001</v>
      </c>
      <c r="S8350" s="20">
        <f t="shared" si="1177"/>
        <v>13.106504928000001</v>
      </c>
      <c r="T8350" s="20">
        <f>IF((T8349+R8350)&lt;0,0,IF((T8349+R8350)&gt;结论【关键目标】!C$28,结论【关键目标】!C$28,T8349+R8350))</f>
        <v>0</v>
      </c>
      <c r="U8350" s="19">
        <f>IF((T8349+R8350)&lt;结论【关键目标】!$C$28,0,(发电量计算【计算逻辑页】!R8350+发电量计算【计算逻辑页】!T8349-结论【关键目标】!$C$28))</f>
        <v>0</v>
      </c>
      <c r="V8350" s="5">
        <f t="shared" si="1174"/>
        <v>0</v>
      </c>
      <c r="W8350" s="5">
        <f t="shared" si="1175"/>
        <v>0</v>
      </c>
      <c r="X8350" s="5">
        <f t="shared" si="1178"/>
        <v>0</v>
      </c>
    </row>
    <row r="8351" spans="1:24" x14ac:dyDescent="0.15">
      <c r="A8351" s="7">
        <v>8350</v>
      </c>
      <c r="B8351" s="7">
        <v>12</v>
      </c>
      <c r="C8351" s="7">
        <v>14</v>
      </c>
      <c r="D8351" s="7">
        <v>22</v>
      </c>
      <c r="E8351" s="7">
        <v>348</v>
      </c>
      <c r="F8351" s="7">
        <v>-2</v>
      </c>
      <c r="G8351" s="7">
        <v>0</v>
      </c>
      <c r="H8351" s="7">
        <f t="shared" si="1170"/>
        <v>4</v>
      </c>
      <c r="I8351" s="16">
        <f t="shared" si="1171"/>
        <v>45274</v>
      </c>
      <c r="J8351" s="17">
        <v>0.70809999999999995</v>
      </c>
      <c r="K8351" s="18">
        <f>G8351*结论【关键目标】!C$27*0.7735*0.001</f>
        <v>0</v>
      </c>
      <c r="L8351" s="5">
        <v>-30744.8351</v>
      </c>
      <c r="M8351" s="5">
        <f>ABS(IF(L8351&lt;=0,L8351/耗电量关键数据!$B$6/1000,L8351/耗电量关键数据!$B$5/1000))</f>
        <v>12.297934039999999</v>
      </c>
      <c r="N8351" s="5">
        <f>电气设备逐时使用率计算!H8327</f>
        <v>1.1688450000000001</v>
      </c>
      <c r="O8351" s="5">
        <f>灯光逐时使用率计算!H8327</f>
        <v>0.37403039999999999</v>
      </c>
      <c r="P8351" s="19">
        <f t="shared" si="1172"/>
        <v>13.840809439999999</v>
      </c>
      <c r="Q8351" s="19">
        <f t="shared" si="1176"/>
        <v>0</v>
      </c>
      <c r="R8351" s="20">
        <f t="shared" si="1173"/>
        <v>0</v>
      </c>
      <c r="S8351" s="20">
        <f t="shared" si="1177"/>
        <v>0</v>
      </c>
      <c r="T8351" s="20">
        <f>IF((T8350+R8351)&lt;0,0,IF((T8350+R8351)&gt;结论【关键目标】!C$28,结论【关键目标】!C$28,T8350+R8351))</f>
        <v>0</v>
      </c>
      <c r="U8351" s="19">
        <f>IF((T8350+R8351)&lt;结论【关键目标】!$C$28,0,(发电量计算【计算逻辑页】!R8351+发电量计算【计算逻辑页】!T8350-结论【关键目标】!$C$28))</f>
        <v>0</v>
      </c>
      <c r="V8351" s="5">
        <f t="shared" si="1174"/>
        <v>0</v>
      </c>
      <c r="W8351" s="5">
        <f t="shared" si="1175"/>
        <v>0</v>
      </c>
      <c r="X8351" s="5">
        <f t="shared" si="1178"/>
        <v>0</v>
      </c>
    </row>
    <row r="8352" spans="1:24" x14ac:dyDescent="0.15">
      <c r="A8352" s="7">
        <v>8351</v>
      </c>
      <c r="B8352" s="7">
        <v>12</v>
      </c>
      <c r="C8352" s="7">
        <v>14</v>
      </c>
      <c r="D8352" s="7">
        <v>23</v>
      </c>
      <c r="E8352" s="7">
        <v>348</v>
      </c>
      <c r="F8352" s="7">
        <v>-2</v>
      </c>
      <c r="G8352" s="7">
        <v>0</v>
      </c>
      <c r="H8352" s="7">
        <f t="shared" si="1170"/>
        <v>4</v>
      </c>
      <c r="I8352" s="16">
        <f t="shared" si="1171"/>
        <v>45274</v>
      </c>
      <c r="J8352" s="17">
        <v>0.70809999999999995</v>
      </c>
      <c r="K8352" s="18">
        <f>G8352*结论【关键目标】!C$27*0.7735*0.001</f>
        <v>0</v>
      </c>
      <c r="L8352" s="5">
        <v>-32149.650099999999</v>
      </c>
      <c r="M8352" s="5">
        <f>ABS(IF(L8352&lt;=0,L8352/耗电量关键数据!$B$6/1000,L8352/耗电量关键数据!$B$5/1000))</f>
        <v>12.859860039999999</v>
      </c>
      <c r="N8352" s="5">
        <f>电气设备逐时使用率计算!H8328</f>
        <v>1.1688450000000001</v>
      </c>
      <c r="O8352" s="5">
        <f>灯光逐时使用率计算!H8328</f>
        <v>0.37403039999999999</v>
      </c>
      <c r="P8352" s="19">
        <f t="shared" si="1172"/>
        <v>14.402735439999999</v>
      </c>
      <c r="Q8352" s="19">
        <f t="shared" si="1176"/>
        <v>0</v>
      </c>
      <c r="R8352" s="20">
        <f t="shared" si="1173"/>
        <v>0</v>
      </c>
      <c r="S8352" s="20">
        <f t="shared" si="1177"/>
        <v>0</v>
      </c>
      <c r="T8352" s="20">
        <f>IF((T8351+R8352)&lt;0,0,IF((T8351+R8352)&gt;结论【关键目标】!C$28,结论【关键目标】!C$28,T8351+R8352))</f>
        <v>0</v>
      </c>
      <c r="U8352" s="19">
        <f>IF((T8351+R8352)&lt;结论【关键目标】!$C$28,0,(发电量计算【计算逻辑页】!R8352+发电量计算【计算逻辑页】!T8351-结论【关键目标】!$C$28))</f>
        <v>0</v>
      </c>
      <c r="V8352" s="5">
        <f t="shared" si="1174"/>
        <v>0</v>
      </c>
      <c r="W8352" s="5">
        <f t="shared" si="1175"/>
        <v>0</v>
      </c>
      <c r="X8352" s="5">
        <f t="shared" si="1178"/>
        <v>0</v>
      </c>
    </row>
    <row r="8353" spans="1:24" x14ac:dyDescent="0.15">
      <c r="A8353" s="7">
        <v>8352</v>
      </c>
      <c r="B8353" s="7">
        <v>12</v>
      </c>
      <c r="C8353" s="7">
        <v>14</v>
      </c>
      <c r="D8353" s="7">
        <v>24</v>
      </c>
      <c r="E8353" s="7">
        <v>348</v>
      </c>
      <c r="F8353" s="7">
        <v>-1.5</v>
      </c>
      <c r="G8353" s="7">
        <v>0</v>
      </c>
      <c r="H8353" s="7">
        <f t="shared" si="1170"/>
        <v>4</v>
      </c>
      <c r="I8353" s="16">
        <f t="shared" si="1171"/>
        <v>45274</v>
      </c>
      <c r="J8353" s="17">
        <v>0.2407</v>
      </c>
      <c r="K8353" s="18">
        <f>G8353*结论【关键目标】!C$27*0.7735*0.001</f>
        <v>0</v>
      </c>
      <c r="L8353" s="5">
        <v>-33868.478089999997</v>
      </c>
      <c r="M8353" s="5">
        <f>ABS(IF(L8353&lt;=0,L8353/耗电量关键数据!$B$6/1000,L8353/耗电量关键数据!$B$5/1000))</f>
        <v>13.547391235999999</v>
      </c>
      <c r="N8353" s="5">
        <f>电气设备逐时使用率计算!H8329</f>
        <v>1.1688450000000001</v>
      </c>
      <c r="O8353" s="5">
        <f>灯光逐时使用率计算!H8329</f>
        <v>0.37403039999999999</v>
      </c>
      <c r="P8353" s="19">
        <f t="shared" si="1172"/>
        <v>15.090266636000001</v>
      </c>
      <c r="Q8353" s="19">
        <f t="shared" si="1176"/>
        <v>0</v>
      </c>
      <c r="R8353" s="20">
        <f t="shared" si="1173"/>
        <v>0</v>
      </c>
      <c r="S8353" s="20">
        <f t="shared" si="1177"/>
        <v>0</v>
      </c>
      <c r="T8353" s="20">
        <f>IF((T8352+R8353)&lt;0,0,IF((T8352+R8353)&gt;结论【关键目标】!C$28,结论【关键目标】!C$28,T8352+R8353))</f>
        <v>0</v>
      </c>
      <c r="U8353" s="19">
        <f>IF((T8352+R8353)&lt;结论【关键目标】!$C$28,0,(发电量计算【计算逻辑页】!R8353+发电量计算【计算逻辑页】!T8352-结论【关键目标】!$C$28))</f>
        <v>0</v>
      </c>
      <c r="V8353" s="5">
        <f t="shared" si="1174"/>
        <v>0</v>
      </c>
      <c r="W8353" s="5">
        <f t="shared" si="1175"/>
        <v>0</v>
      </c>
      <c r="X8353" s="5">
        <f t="shared" si="1178"/>
        <v>0</v>
      </c>
    </row>
    <row r="8354" spans="1:24" x14ac:dyDescent="0.15">
      <c r="A8354" s="7">
        <v>8353</v>
      </c>
      <c r="B8354" s="7">
        <v>12</v>
      </c>
      <c r="C8354" s="7">
        <v>15</v>
      </c>
      <c r="D8354" s="7">
        <v>1</v>
      </c>
      <c r="E8354" s="7">
        <v>349</v>
      </c>
      <c r="F8354" s="7">
        <v>-2</v>
      </c>
      <c r="G8354" s="7">
        <v>0</v>
      </c>
      <c r="H8354" s="7">
        <f t="shared" si="1170"/>
        <v>5</v>
      </c>
      <c r="I8354" s="16">
        <f t="shared" si="1171"/>
        <v>45275</v>
      </c>
      <c r="J8354" s="17">
        <v>0.2407</v>
      </c>
      <c r="K8354" s="18">
        <f>G8354*结论【关键目标】!C$27*0.7735*0.001</f>
        <v>0</v>
      </c>
      <c r="L8354" s="5">
        <v>-35142.356240000001</v>
      </c>
      <c r="M8354" s="5">
        <f>ABS(IF(L8354&lt;=0,L8354/耗电量关键数据!$B$6/1000,L8354/耗电量关键数据!$B$5/1000))</f>
        <v>14.056942496</v>
      </c>
      <c r="N8354" s="5">
        <f>电气设备逐时使用率计算!H8330</f>
        <v>1.1688450000000001</v>
      </c>
      <c r="O8354" s="5">
        <f>灯光逐时使用率计算!H8330</f>
        <v>0.37403039999999999</v>
      </c>
      <c r="P8354" s="19">
        <f t="shared" si="1172"/>
        <v>15.599817895999999</v>
      </c>
      <c r="Q8354" s="19">
        <f t="shared" si="1176"/>
        <v>0</v>
      </c>
      <c r="R8354" s="20">
        <f t="shared" si="1173"/>
        <v>0</v>
      </c>
      <c r="S8354" s="20">
        <f t="shared" si="1177"/>
        <v>0</v>
      </c>
      <c r="T8354" s="20">
        <f>IF((T8353+R8354)&lt;0,0,IF((T8353+R8354)&gt;结论【关键目标】!C$28,结论【关键目标】!C$28,T8353+R8354))</f>
        <v>0</v>
      </c>
      <c r="U8354" s="19">
        <f>IF((T8353+R8354)&lt;结论【关键目标】!$C$28,0,(发电量计算【计算逻辑页】!R8354+发电量计算【计算逻辑页】!T8353-结论【关键目标】!$C$28))</f>
        <v>0</v>
      </c>
      <c r="V8354" s="5">
        <f t="shared" si="1174"/>
        <v>0</v>
      </c>
      <c r="W8354" s="5">
        <f t="shared" si="1175"/>
        <v>0</v>
      </c>
      <c r="X8354" s="5">
        <f t="shared" si="1178"/>
        <v>0</v>
      </c>
    </row>
    <row r="8355" spans="1:24" x14ac:dyDescent="0.15">
      <c r="A8355" s="7">
        <v>8354</v>
      </c>
      <c r="B8355" s="7">
        <v>12</v>
      </c>
      <c r="C8355" s="7">
        <v>15</v>
      </c>
      <c r="D8355" s="7">
        <v>2</v>
      </c>
      <c r="E8355" s="7">
        <v>349</v>
      </c>
      <c r="F8355" s="7">
        <v>-2</v>
      </c>
      <c r="G8355" s="7">
        <v>0</v>
      </c>
      <c r="H8355" s="7">
        <f t="shared" si="1170"/>
        <v>5</v>
      </c>
      <c r="I8355" s="16">
        <f t="shared" si="1171"/>
        <v>45275</v>
      </c>
      <c r="J8355" s="17">
        <v>0.2407</v>
      </c>
      <c r="K8355" s="18">
        <f>G8355*结论【关键目标】!C$27*0.7735*0.001</f>
        <v>0</v>
      </c>
      <c r="L8355" s="5">
        <v>-36228.310510000003</v>
      </c>
      <c r="M8355" s="5">
        <f>ABS(IF(L8355&lt;=0,L8355/耗电量关键数据!$B$6/1000,L8355/耗电量关键数据!$B$5/1000))</f>
        <v>14.491324204</v>
      </c>
      <c r="N8355" s="5">
        <f>电气设备逐时使用率计算!H8331</f>
        <v>1.1688450000000001</v>
      </c>
      <c r="O8355" s="5">
        <f>灯光逐时使用率计算!H8331</f>
        <v>0.37403039999999999</v>
      </c>
      <c r="P8355" s="19">
        <f t="shared" si="1172"/>
        <v>16.034199603999998</v>
      </c>
      <c r="Q8355" s="19">
        <f t="shared" si="1176"/>
        <v>0</v>
      </c>
      <c r="R8355" s="20">
        <f t="shared" si="1173"/>
        <v>0</v>
      </c>
      <c r="S8355" s="20">
        <f t="shared" si="1177"/>
        <v>0</v>
      </c>
      <c r="T8355" s="20">
        <f>IF((T8354+R8355)&lt;0,0,IF((T8354+R8355)&gt;结论【关键目标】!C$28,结论【关键目标】!C$28,T8354+R8355))</f>
        <v>0</v>
      </c>
      <c r="U8355" s="19">
        <f>IF((T8354+R8355)&lt;结论【关键目标】!$C$28,0,(发电量计算【计算逻辑页】!R8355+发电量计算【计算逻辑页】!T8354-结论【关键目标】!$C$28))</f>
        <v>0</v>
      </c>
      <c r="V8355" s="5">
        <f t="shared" si="1174"/>
        <v>0</v>
      </c>
      <c r="W8355" s="5">
        <f t="shared" si="1175"/>
        <v>0</v>
      </c>
      <c r="X8355" s="5">
        <f t="shared" si="1178"/>
        <v>0</v>
      </c>
    </row>
    <row r="8356" spans="1:24" x14ac:dyDescent="0.15">
      <c r="A8356" s="7">
        <v>8355</v>
      </c>
      <c r="B8356" s="7">
        <v>12</v>
      </c>
      <c r="C8356" s="7">
        <v>15</v>
      </c>
      <c r="D8356" s="7">
        <v>3</v>
      </c>
      <c r="E8356" s="7">
        <v>349</v>
      </c>
      <c r="F8356" s="7">
        <v>-1.2</v>
      </c>
      <c r="G8356" s="7">
        <v>0</v>
      </c>
      <c r="H8356" s="7">
        <f t="shared" si="1170"/>
        <v>5</v>
      </c>
      <c r="I8356" s="16">
        <f t="shared" si="1171"/>
        <v>45275</v>
      </c>
      <c r="J8356" s="17">
        <v>0.2407</v>
      </c>
      <c r="K8356" s="18">
        <f>G8356*结论【关键目标】!C$27*0.7735*0.001</f>
        <v>0</v>
      </c>
      <c r="L8356" s="5">
        <v>-37444.18879</v>
      </c>
      <c r="M8356" s="5">
        <f>ABS(IF(L8356&lt;=0,L8356/耗电量关键数据!$B$6/1000,L8356/耗电量关键数据!$B$5/1000))</f>
        <v>14.977675516</v>
      </c>
      <c r="N8356" s="5">
        <f>电气设备逐时使用率计算!H8332</f>
        <v>1.1688450000000001</v>
      </c>
      <c r="O8356" s="5">
        <f>灯光逐时使用率计算!H8332</f>
        <v>0.37403039999999999</v>
      </c>
      <c r="P8356" s="19">
        <f t="shared" si="1172"/>
        <v>16.520550915999998</v>
      </c>
      <c r="Q8356" s="19">
        <f t="shared" si="1176"/>
        <v>0</v>
      </c>
      <c r="R8356" s="20">
        <f t="shared" si="1173"/>
        <v>0</v>
      </c>
      <c r="S8356" s="20">
        <f t="shared" si="1177"/>
        <v>0</v>
      </c>
      <c r="T8356" s="20">
        <f>IF((T8355+R8356)&lt;0,0,IF((T8355+R8356)&gt;结论【关键目标】!C$28,结论【关键目标】!C$28,T8355+R8356))</f>
        <v>0</v>
      </c>
      <c r="U8356" s="19">
        <f>IF((T8355+R8356)&lt;结论【关键目标】!$C$28,0,(发电量计算【计算逻辑页】!R8356+发电量计算【计算逻辑页】!T8355-结论【关键目标】!$C$28))</f>
        <v>0</v>
      </c>
      <c r="V8356" s="5">
        <f t="shared" si="1174"/>
        <v>0</v>
      </c>
      <c r="W8356" s="5">
        <f t="shared" si="1175"/>
        <v>0</v>
      </c>
      <c r="X8356" s="5">
        <f t="shared" si="1178"/>
        <v>0</v>
      </c>
    </row>
    <row r="8357" spans="1:24" x14ac:dyDescent="0.15">
      <c r="A8357" s="7">
        <v>8356</v>
      </c>
      <c r="B8357" s="7">
        <v>12</v>
      </c>
      <c r="C8357" s="7">
        <v>15</v>
      </c>
      <c r="D8357" s="7">
        <v>4</v>
      </c>
      <c r="E8357" s="7">
        <v>349</v>
      </c>
      <c r="F8357" s="7">
        <v>-3</v>
      </c>
      <c r="G8357" s="7">
        <v>0</v>
      </c>
      <c r="H8357" s="7">
        <f t="shared" si="1170"/>
        <v>5</v>
      </c>
      <c r="I8357" s="16">
        <f t="shared" si="1171"/>
        <v>45275</v>
      </c>
      <c r="J8357" s="17">
        <v>0.2407</v>
      </c>
      <c r="K8357" s="18">
        <f>G8357*结论【关键目标】!C$27*0.7735*0.001</f>
        <v>0</v>
      </c>
      <c r="L8357" s="5">
        <v>-38192.94687</v>
      </c>
      <c r="M8357" s="5">
        <f>ABS(IF(L8357&lt;=0,L8357/耗电量关键数据!$B$6/1000,L8357/耗电量关键数据!$B$5/1000))</f>
        <v>15.277178748000001</v>
      </c>
      <c r="N8357" s="5">
        <f>电气设备逐时使用率计算!H8333</f>
        <v>1.1688450000000001</v>
      </c>
      <c r="O8357" s="5">
        <f>灯光逐时使用率计算!H8333</f>
        <v>0.37403039999999999</v>
      </c>
      <c r="P8357" s="19">
        <f t="shared" si="1172"/>
        <v>16.820054148000001</v>
      </c>
      <c r="Q8357" s="19">
        <f t="shared" si="1176"/>
        <v>0</v>
      </c>
      <c r="R8357" s="20">
        <f t="shared" si="1173"/>
        <v>0</v>
      </c>
      <c r="S8357" s="20">
        <f t="shared" si="1177"/>
        <v>0</v>
      </c>
      <c r="T8357" s="20">
        <f>IF((T8356+R8357)&lt;0,0,IF((T8356+R8357)&gt;结论【关键目标】!C$28,结论【关键目标】!C$28,T8356+R8357))</f>
        <v>0</v>
      </c>
      <c r="U8357" s="19">
        <f>IF((T8356+R8357)&lt;结论【关键目标】!$C$28,0,(发电量计算【计算逻辑页】!R8357+发电量计算【计算逻辑页】!T8356-结论【关键目标】!$C$28))</f>
        <v>0</v>
      </c>
      <c r="V8357" s="5">
        <f t="shared" si="1174"/>
        <v>0</v>
      </c>
      <c r="W8357" s="5">
        <f t="shared" si="1175"/>
        <v>0</v>
      </c>
      <c r="X8357" s="5">
        <f t="shared" si="1178"/>
        <v>0</v>
      </c>
    </row>
    <row r="8358" spans="1:24" x14ac:dyDescent="0.15">
      <c r="A8358" s="7">
        <v>8357</v>
      </c>
      <c r="B8358" s="7">
        <v>12</v>
      </c>
      <c r="C8358" s="7">
        <v>15</v>
      </c>
      <c r="D8358" s="7">
        <v>5</v>
      </c>
      <c r="E8358" s="7">
        <v>349</v>
      </c>
      <c r="F8358" s="7">
        <v>-3</v>
      </c>
      <c r="G8358" s="7">
        <v>0</v>
      </c>
      <c r="H8358" s="7">
        <f t="shared" si="1170"/>
        <v>5</v>
      </c>
      <c r="I8358" s="16">
        <f t="shared" si="1171"/>
        <v>45275</v>
      </c>
      <c r="J8358" s="17">
        <v>0.2407</v>
      </c>
      <c r="K8358" s="18">
        <f>G8358*结论【关键目标】!C$27*0.7735*0.001</f>
        <v>0</v>
      </c>
      <c r="L8358" s="5">
        <v>-39104.044829999999</v>
      </c>
      <c r="M8358" s="5">
        <f>ABS(IF(L8358&lt;=0,L8358/耗电量关键数据!$B$6/1000,L8358/耗电量关键数据!$B$5/1000))</f>
        <v>15.641617931999999</v>
      </c>
      <c r="N8358" s="5">
        <f>电气设备逐时使用率计算!H8334</f>
        <v>1.1688450000000001</v>
      </c>
      <c r="O8358" s="5">
        <f>灯光逐时使用率计算!H8334</f>
        <v>0.37403039999999999</v>
      </c>
      <c r="P8358" s="19">
        <f t="shared" si="1172"/>
        <v>17.184493331999999</v>
      </c>
      <c r="Q8358" s="19">
        <f t="shared" si="1176"/>
        <v>0</v>
      </c>
      <c r="R8358" s="20">
        <f t="shared" si="1173"/>
        <v>0</v>
      </c>
      <c r="S8358" s="20">
        <f t="shared" si="1177"/>
        <v>0</v>
      </c>
      <c r="T8358" s="20">
        <f>IF((T8357+R8358)&lt;0,0,IF((T8357+R8358)&gt;结论【关键目标】!C$28,结论【关键目标】!C$28,T8357+R8358))</f>
        <v>0</v>
      </c>
      <c r="U8358" s="19">
        <f>IF((T8357+R8358)&lt;结论【关键目标】!$C$28,0,(发电量计算【计算逻辑页】!R8358+发电量计算【计算逻辑页】!T8357-结论【关键目标】!$C$28))</f>
        <v>0</v>
      </c>
      <c r="V8358" s="5">
        <f t="shared" si="1174"/>
        <v>0</v>
      </c>
      <c r="W8358" s="5">
        <f t="shared" si="1175"/>
        <v>0</v>
      </c>
      <c r="X8358" s="5">
        <f t="shared" si="1178"/>
        <v>0</v>
      </c>
    </row>
    <row r="8359" spans="1:24" x14ac:dyDescent="0.15">
      <c r="A8359" s="7">
        <v>8358</v>
      </c>
      <c r="B8359" s="7">
        <v>12</v>
      </c>
      <c r="C8359" s="7">
        <v>15</v>
      </c>
      <c r="D8359" s="7">
        <v>6</v>
      </c>
      <c r="E8359" s="7">
        <v>349</v>
      </c>
      <c r="F8359" s="7">
        <v>-1.2</v>
      </c>
      <c r="G8359" s="7">
        <v>0</v>
      </c>
      <c r="H8359" s="7">
        <f t="shared" si="1170"/>
        <v>5</v>
      </c>
      <c r="I8359" s="16">
        <f t="shared" si="1171"/>
        <v>45275</v>
      </c>
      <c r="J8359" s="17">
        <v>0.2407</v>
      </c>
      <c r="K8359" s="18">
        <f>G8359*结论【关键目标】!C$27*0.7735*0.001</f>
        <v>0</v>
      </c>
      <c r="L8359" s="5">
        <v>-39606.349490000001</v>
      </c>
      <c r="M8359" s="5">
        <f>ABS(IF(L8359&lt;=0,L8359/耗电量关键数据!$B$6/1000,L8359/耗电量关键数据!$B$5/1000))</f>
        <v>15.842539796000001</v>
      </c>
      <c r="N8359" s="5">
        <f>电气设备逐时使用率计算!H8335</f>
        <v>1.1688450000000001</v>
      </c>
      <c r="O8359" s="5">
        <f>灯光逐时使用率计算!H8335</f>
        <v>0.37403039999999999</v>
      </c>
      <c r="P8359" s="19">
        <f t="shared" si="1172"/>
        <v>17.385415196</v>
      </c>
      <c r="Q8359" s="19">
        <f t="shared" si="1176"/>
        <v>0</v>
      </c>
      <c r="R8359" s="20">
        <f t="shared" si="1173"/>
        <v>0</v>
      </c>
      <c r="S8359" s="20">
        <f t="shared" si="1177"/>
        <v>0</v>
      </c>
      <c r="T8359" s="20">
        <f>IF((T8358+R8359)&lt;0,0,IF((T8358+R8359)&gt;结论【关键目标】!C$28,结论【关键目标】!C$28,T8358+R8359))</f>
        <v>0</v>
      </c>
      <c r="U8359" s="19">
        <f>IF((T8358+R8359)&lt;结论【关键目标】!$C$28,0,(发电量计算【计算逻辑页】!R8359+发电量计算【计算逻辑页】!T8358-结论【关键目标】!$C$28))</f>
        <v>0</v>
      </c>
      <c r="V8359" s="5">
        <f t="shared" si="1174"/>
        <v>0</v>
      </c>
      <c r="W8359" s="5">
        <f t="shared" si="1175"/>
        <v>0</v>
      </c>
      <c r="X8359" s="5">
        <f t="shared" si="1178"/>
        <v>0</v>
      </c>
    </row>
    <row r="8360" spans="1:24" x14ac:dyDescent="0.15">
      <c r="A8360" s="7">
        <v>8359</v>
      </c>
      <c r="B8360" s="7">
        <v>12</v>
      </c>
      <c r="C8360" s="7">
        <v>15</v>
      </c>
      <c r="D8360" s="7">
        <v>7</v>
      </c>
      <c r="E8360" s="7">
        <v>349</v>
      </c>
      <c r="F8360" s="7">
        <v>-2</v>
      </c>
      <c r="G8360" s="7">
        <v>0</v>
      </c>
      <c r="H8360" s="7">
        <f t="shared" si="1170"/>
        <v>5</v>
      </c>
      <c r="I8360" s="16">
        <f t="shared" si="1171"/>
        <v>45275</v>
      </c>
      <c r="J8360" s="17">
        <v>0.2407</v>
      </c>
      <c r="K8360" s="18">
        <f>G8360*结论【关键目标】!C$27*0.7735*0.001</f>
        <v>0</v>
      </c>
      <c r="L8360" s="5">
        <v>-34753.744879999998</v>
      </c>
      <c r="M8360" s="5">
        <f>ABS(IF(L8360&lt;=0,L8360/耗电量关键数据!$B$6/1000,L8360/耗电量关键数据!$B$5/1000))</f>
        <v>13.901497952</v>
      </c>
      <c r="N8360" s="5">
        <f>电气设备逐时使用率计算!H8336</f>
        <v>2.3376900000000003</v>
      </c>
      <c r="O8360" s="5">
        <f>灯光逐时使用率计算!H8336</f>
        <v>1.2467680000000001</v>
      </c>
      <c r="P8360" s="19">
        <f t="shared" si="1172"/>
        <v>17.485955952000001</v>
      </c>
      <c r="Q8360" s="19">
        <f t="shared" si="1176"/>
        <v>0</v>
      </c>
      <c r="R8360" s="20">
        <f t="shared" si="1173"/>
        <v>0</v>
      </c>
      <c r="S8360" s="20">
        <f t="shared" si="1177"/>
        <v>0</v>
      </c>
      <c r="T8360" s="20">
        <f>IF((T8359+R8360)&lt;0,0,IF((T8359+R8360)&gt;结论【关键目标】!C$28,结论【关键目标】!C$28,T8359+R8360))</f>
        <v>0</v>
      </c>
      <c r="U8360" s="19">
        <f>IF((T8359+R8360)&lt;结论【关键目标】!$C$28,0,(发电量计算【计算逻辑页】!R8360+发电量计算【计算逻辑页】!T8359-结论【关键目标】!$C$28))</f>
        <v>0</v>
      </c>
      <c r="V8360" s="5">
        <f t="shared" si="1174"/>
        <v>0</v>
      </c>
      <c r="W8360" s="5">
        <f t="shared" si="1175"/>
        <v>0</v>
      </c>
      <c r="X8360" s="5">
        <f t="shared" si="1178"/>
        <v>0</v>
      </c>
    </row>
    <row r="8361" spans="1:24" x14ac:dyDescent="0.15">
      <c r="A8361" s="7">
        <v>8360</v>
      </c>
      <c r="B8361" s="7">
        <v>12</v>
      </c>
      <c r="C8361" s="7">
        <v>15</v>
      </c>
      <c r="D8361" s="7">
        <v>8</v>
      </c>
      <c r="E8361" s="7">
        <v>349</v>
      </c>
      <c r="F8361" s="7">
        <v>-2</v>
      </c>
      <c r="G8361" s="7">
        <v>49.4</v>
      </c>
      <c r="H8361" s="7">
        <f t="shared" si="1170"/>
        <v>5</v>
      </c>
      <c r="I8361" s="16">
        <f t="shared" si="1171"/>
        <v>45275</v>
      </c>
      <c r="J8361" s="17">
        <v>0.70809999999999995</v>
      </c>
      <c r="K8361" s="18">
        <f>G8361*结论【关键目标】!C$27*0.7735*0.001</f>
        <v>4.5853080000000004</v>
      </c>
      <c r="L8361" s="5">
        <v>-33266.532489999998</v>
      </c>
      <c r="M8361" s="5">
        <f>ABS(IF(L8361&lt;=0,L8361/耗电量关键数据!$B$6/1000,L8361/耗电量关键数据!$B$5/1000))</f>
        <v>13.306612996</v>
      </c>
      <c r="N8361" s="5">
        <f>电气设备逐时使用率计算!H8337</f>
        <v>11.688450000000001</v>
      </c>
      <c r="O8361" s="5">
        <f>灯光逐时使用率计算!H8337</f>
        <v>6.2338399999999998</v>
      </c>
      <c r="P8361" s="19">
        <f t="shared" si="1172"/>
        <v>31.228902996000002</v>
      </c>
      <c r="Q8361" s="19">
        <f t="shared" si="1176"/>
        <v>0</v>
      </c>
      <c r="R8361" s="20">
        <f t="shared" si="1173"/>
        <v>4.5853080000000004</v>
      </c>
      <c r="S8361" s="20">
        <f t="shared" si="1177"/>
        <v>0</v>
      </c>
      <c r="T8361" s="20">
        <f>IF((T8360+R8361)&lt;0,0,IF((T8360+R8361)&gt;结论【关键目标】!C$28,结论【关键目标】!C$28,T8360+R8361))</f>
        <v>4.5853080000000004</v>
      </c>
      <c r="U8361" s="19">
        <f>IF((T8360+R8361)&lt;结论【关键目标】!$C$28,0,(发电量计算【计算逻辑页】!R8361+发电量计算【计算逻辑页】!T8360-结论【关键目标】!$C$28))</f>
        <v>0</v>
      </c>
      <c r="V8361" s="5">
        <f t="shared" si="1174"/>
        <v>0</v>
      </c>
      <c r="W8361" s="5">
        <f t="shared" si="1175"/>
        <v>3.2468565948000001</v>
      </c>
      <c r="X8361" s="5">
        <f t="shared" si="1178"/>
        <v>0</v>
      </c>
    </row>
    <row r="8362" spans="1:24" x14ac:dyDescent="0.15">
      <c r="A8362" s="7">
        <v>8361</v>
      </c>
      <c r="B8362" s="7">
        <v>12</v>
      </c>
      <c r="C8362" s="7">
        <v>15</v>
      </c>
      <c r="D8362" s="7">
        <v>9</v>
      </c>
      <c r="E8362" s="7">
        <v>349</v>
      </c>
      <c r="F8362" s="7">
        <v>-1.3</v>
      </c>
      <c r="G8362" s="7">
        <v>153.19999999999999</v>
      </c>
      <c r="H8362" s="7">
        <f t="shared" si="1170"/>
        <v>5</v>
      </c>
      <c r="I8362" s="16">
        <f t="shared" si="1171"/>
        <v>45275</v>
      </c>
      <c r="J8362" s="17">
        <v>0.70809999999999995</v>
      </c>
      <c r="K8362" s="18">
        <f>G8362*结论【关键目标】!C$27*0.7735*0.001</f>
        <v>14.220024</v>
      </c>
      <c r="L8362" s="5">
        <v>-12693.291649999999</v>
      </c>
      <c r="M8362" s="5">
        <f>ABS(IF(L8362&lt;=0,L8362/耗电量关键数据!$B$6/1000,L8362/耗电量关键数据!$B$5/1000))</f>
        <v>5.0773166599999993</v>
      </c>
      <c r="N8362" s="5">
        <f>电气设备逐时使用率计算!H8338</f>
        <v>22.208055000000002</v>
      </c>
      <c r="O8362" s="5">
        <f>灯光逐时使用率计算!H8338</f>
        <v>11.844296</v>
      </c>
      <c r="P8362" s="19">
        <f t="shared" si="1172"/>
        <v>39.129667660000003</v>
      </c>
      <c r="Q8362" s="19">
        <f t="shared" si="1176"/>
        <v>0</v>
      </c>
      <c r="R8362" s="20">
        <f t="shared" si="1173"/>
        <v>14.220024</v>
      </c>
      <c r="S8362" s="20">
        <f t="shared" si="1177"/>
        <v>0</v>
      </c>
      <c r="T8362" s="20">
        <f>IF((T8361+R8362)&lt;0,0,IF((T8361+R8362)&gt;结论【关键目标】!C$28,结论【关键目标】!C$28,T8361+R8362))</f>
        <v>18.805332</v>
      </c>
      <c r="U8362" s="19">
        <f>IF((T8361+R8362)&lt;结论【关键目标】!$C$28,0,(发电量计算【计算逻辑页】!R8362+发电量计算【计算逻辑页】!T8361-结论【关键目标】!$C$28))</f>
        <v>0</v>
      </c>
      <c r="V8362" s="5">
        <f t="shared" si="1174"/>
        <v>0</v>
      </c>
      <c r="W8362" s="5">
        <f t="shared" si="1175"/>
        <v>10.069198994399999</v>
      </c>
      <c r="X8362" s="5">
        <f t="shared" si="1178"/>
        <v>0</v>
      </c>
    </row>
    <row r="8363" spans="1:24" x14ac:dyDescent="0.15">
      <c r="A8363" s="7">
        <v>8362</v>
      </c>
      <c r="B8363" s="7">
        <v>12</v>
      </c>
      <c r="C8363" s="7">
        <v>15</v>
      </c>
      <c r="D8363" s="7">
        <v>10</v>
      </c>
      <c r="E8363" s="7">
        <v>349</v>
      </c>
      <c r="F8363" s="7">
        <v>-2</v>
      </c>
      <c r="G8363" s="7">
        <v>201.5</v>
      </c>
      <c r="H8363" s="7">
        <f t="shared" si="1170"/>
        <v>5</v>
      </c>
      <c r="I8363" s="16">
        <f t="shared" si="1171"/>
        <v>45275</v>
      </c>
      <c r="J8363" s="17">
        <v>0.70809999999999995</v>
      </c>
      <c r="K8363" s="18">
        <f>G8363*结论【关键目标】!C$27*0.7735*0.001</f>
        <v>18.703230000000001</v>
      </c>
      <c r="L8363" s="5">
        <v>-5897.143849</v>
      </c>
      <c r="M8363" s="5">
        <f>ABS(IF(L8363&lt;=0,L8363/耗电量关键数据!$B$6/1000,L8363/耗电量关键数据!$B$5/1000))</f>
        <v>2.3588575396000002</v>
      </c>
      <c r="N8363" s="5">
        <f>电气设备逐时使用率计算!H8339</f>
        <v>22.208055000000002</v>
      </c>
      <c r="O8363" s="5">
        <f>灯光逐时使用率计算!H8339</f>
        <v>11.844296</v>
      </c>
      <c r="P8363" s="19">
        <f t="shared" si="1172"/>
        <v>36.411208539599997</v>
      </c>
      <c r="Q8363" s="19">
        <f t="shared" si="1176"/>
        <v>0</v>
      </c>
      <c r="R8363" s="20">
        <f t="shared" si="1173"/>
        <v>18.703230000000001</v>
      </c>
      <c r="S8363" s="20">
        <f t="shared" si="1177"/>
        <v>0</v>
      </c>
      <c r="T8363" s="20">
        <f>IF((T8362+R8363)&lt;0,0,IF((T8362+R8363)&gt;结论【关键目标】!C$28,结论【关键目标】!C$28,T8362+R8363))</f>
        <v>22</v>
      </c>
      <c r="U8363" s="19">
        <f>IF((T8362+R8363)&lt;结论【关键目标】!$C$28,0,(发电量计算【计算逻辑页】!R8363+发电量计算【计算逻辑页】!T8362-结论【关键目标】!$C$28))</f>
        <v>15.508561999999998</v>
      </c>
      <c r="V8363" s="5">
        <f t="shared" si="1174"/>
        <v>5.4279966999999987</v>
      </c>
      <c r="W8363" s="5">
        <f t="shared" si="1175"/>
        <v>13.243757163</v>
      </c>
      <c r="X8363" s="5">
        <f t="shared" si="1178"/>
        <v>0</v>
      </c>
    </row>
    <row r="8364" spans="1:24" x14ac:dyDescent="0.15">
      <c r="A8364" s="7">
        <v>8363</v>
      </c>
      <c r="B8364" s="7">
        <v>12</v>
      </c>
      <c r="C8364" s="7">
        <v>15</v>
      </c>
      <c r="D8364" s="7">
        <v>11</v>
      </c>
      <c r="E8364" s="7">
        <v>349</v>
      </c>
      <c r="F8364" s="7">
        <v>-1</v>
      </c>
      <c r="G8364" s="7">
        <v>273.60000000000002</v>
      </c>
      <c r="H8364" s="7">
        <f t="shared" si="1170"/>
        <v>5</v>
      </c>
      <c r="I8364" s="16">
        <f t="shared" si="1171"/>
        <v>45275</v>
      </c>
      <c r="J8364" s="17">
        <v>1.2267999999999999</v>
      </c>
      <c r="K8364" s="18">
        <f>G8364*结论【关键目标】!C$27*0.7735*0.001</f>
        <v>25.395551999999999</v>
      </c>
      <c r="L8364" s="5">
        <v>0</v>
      </c>
      <c r="M8364" s="5">
        <f>ABS(IF(L8364&lt;=0,L8364/耗电量关键数据!$B$6/1000,L8364/耗电量关键数据!$B$5/1000))</f>
        <v>0</v>
      </c>
      <c r="N8364" s="5">
        <f>电气设备逐时使用率计算!H8340</f>
        <v>22.208055000000002</v>
      </c>
      <c r="O8364" s="5">
        <f>灯光逐时使用率计算!H8340</f>
        <v>11.844296</v>
      </c>
      <c r="P8364" s="19">
        <f t="shared" si="1172"/>
        <v>34.052351000000002</v>
      </c>
      <c r="Q8364" s="19">
        <f t="shared" si="1176"/>
        <v>34.052351000000002</v>
      </c>
      <c r="R8364" s="20">
        <f t="shared" si="1173"/>
        <v>-8.656799000000003</v>
      </c>
      <c r="S8364" s="20">
        <f t="shared" si="1177"/>
        <v>8.656799000000003</v>
      </c>
      <c r="T8364" s="20">
        <f>IF((T8363+R8364)&lt;0,0,IF((T8363+R8364)&gt;结论【关键目标】!C$28,结论【关键目标】!C$28,T8363+R8364))</f>
        <v>13.343200999999997</v>
      </c>
      <c r="U8364" s="19">
        <f>IF((T8363+R8364)&lt;结论【关键目标】!$C$28,0,(发电量计算【计算逻辑页】!R8364+发电量计算【计算逻辑页】!T8363-结论【关键目标】!$C$28))</f>
        <v>0</v>
      </c>
      <c r="V8364" s="5">
        <f t="shared" si="1174"/>
        <v>0</v>
      </c>
      <c r="W8364" s="5">
        <f t="shared" si="1175"/>
        <v>31.155263193599996</v>
      </c>
      <c r="X8364" s="5">
        <f t="shared" si="1178"/>
        <v>7.5902813632000017</v>
      </c>
    </row>
    <row r="8365" spans="1:24" x14ac:dyDescent="0.15">
      <c r="A8365" s="7">
        <v>8364</v>
      </c>
      <c r="B8365" s="7">
        <v>12</v>
      </c>
      <c r="C8365" s="7">
        <v>15</v>
      </c>
      <c r="D8365" s="7">
        <v>12</v>
      </c>
      <c r="E8365" s="7">
        <v>349</v>
      </c>
      <c r="F8365" s="7">
        <v>-0.5</v>
      </c>
      <c r="G8365" s="7">
        <v>262.2</v>
      </c>
      <c r="H8365" s="7">
        <f t="shared" si="1170"/>
        <v>5</v>
      </c>
      <c r="I8365" s="16">
        <f t="shared" si="1171"/>
        <v>45275</v>
      </c>
      <c r="J8365" s="17">
        <v>1.2267999999999999</v>
      </c>
      <c r="K8365" s="18">
        <f>G8365*结论【关键目标】!C$27*0.7735*0.001</f>
        <v>24.337403999999999</v>
      </c>
      <c r="L8365" s="5">
        <v>-2148.8391339999998</v>
      </c>
      <c r="M8365" s="5">
        <f>ABS(IF(L8365&lt;=0,L8365/耗电量关键数据!$B$6/1000,L8365/耗电量关键数据!$B$5/1000))</f>
        <v>0.85953565359999995</v>
      </c>
      <c r="N8365" s="5">
        <f>电气设备逐时使用率计算!H8341</f>
        <v>11.688450000000001</v>
      </c>
      <c r="O8365" s="5">
        <f>灯光逐时使用率计算!H8341</f>
        <v>9.9741440000000008</v>
      </c>
      <c r="P8365" s="19">
        <f t="shared" si="1172"/>
        <v>22.522129653600004</v>
      </c>
      <c r="Q8365" s="19">
        <f t="shared" si="1176"/>
        <v>22.522129653600004</v>
      </c>
      <c r="R8365" s="20">
        <f t="shared" si="1173"/>
        <v>1.8152743463999954</v>
      </c>
      <c r="S8365" s="20">
        <f t="shared" si="1177"/>
        <v>0</v>
      </c>
      <c r="T8365" s="20">
        <f>IF((T8364+R8365)&lt;0,0,IF((T8364+R8365)&gt;结论【关键目标】!C$28,结论【关键目标】!C$28,T8364+R8365))</f>
        <v>15.158475346399992</v>
      </c>
      <c r="U8365" s="19">
        <f>IF((T8364+R8365)&lt;结论【关键目标】!$C$28,0,(发电量计算【计算逻辑页】!R8365+发电量计算【计算逻辑页】!T8364-结论【关键目标】!$C$28))</f>
        <v>0</v>
      </c>
      <c r="V8365" s="5">
        <f t="shared" si="1174"/>
        <v>0</v>
      </c>
      <c r="W8365" s="5">
        <f t="shared" si="1175"/>
        <v>27.630148659036482</v>
      </c>
      <c r="X8365" s="5">
        <f t="shared" si="1178"/>
        <v>0</v>
      </c>
    </row>
    <row r="8366" spans="1:24" x14ac:dyDescent="0.15">
      <c r="A8366" s="7">
        <v>8365</v>
      </c>
      <c r="B8366" s="7">
        <v>12</v>
      </c>
      <c r="C8366" s="7">
        <v>15</v>
      </c>
      <c r="D8366" s="7">
        <v>13</v>
      </c>
      <c r="E8366" s="7">
        <v>349</v>
      </c>
      <c r="F8366" s="7">
        <v>-2</v>
      </c>
      <c r="G8366" s="7">
        <v>197.7</v>
      </c>
      <c r="H8366" s="7">
        <f t="shared" si="1170"/>
        <v>5</v>
      </c>
      <c r="I8366" s="16">
        <f t="shared" si="1171"/>
        <v>45275</v>
      </c>
      <c r="J8366" s="17">
        <v>1.2267999999999999</v>
      </c>
      <c r="K8366" s="18">
        <f>G8366*结论【关键目标】!C$27*0.7735*0.001</f>
        <v>18.350514</v>
      </c>
      <c r="L8366" s="5">
        <v>-1169.8404479999999</v>
      </c>
      <c r="M8366" s="5">
        <f>ABS(IF(L8366&lt;=0,L8366/耗电量关键数据!$B$6/1000,L8366/耗电量关键数据!$B$5/1000))</f>
        <v>0.46793617919999997</v>
      </c>
      <c r="N8366" s="5">
        <f>电气设备逐时使用率计算!H8342</f>
        <v>11.688450000000001</v>
      </c>
      <c r="O8366" s="5">
        <f>灯光逐时使用率计算!H8342</f>
        <v>9.9741440000000008</v>
      </c>
      <c r="P8366" s="19">
        <f t="shared" si="1172"/>
        <v>22.130530179200001</v>
      </c>
      <c r="Q8366" s="19">
        <f t="shared" si="1176"/>
        <v>22.130530179200001</v>
      </c>
      <c r="R8366" s="20">
        <f t="shared" si="1173"/>
        <v>-3.7800161792000004</v>
      </c>
      <c r="S8366" s="20">
        <f t="shared" si="1177"/>
        <v>3.7800161792000004</v>
      </c>
      <c r="T8366" s="20">
        <f>IF((T8365+R8366)&lt;0,0,IF((T8365+R8366)&gt;结论【关键目标】!C$28,结论【关键目标】!C$28,T8365+R8366))</f>
        <v>11.378459167199992</v>
      </c>
      <c r="U8366" s="19">
        <f>IF((T8365+R8366)&lt;结论【关键目标】!$C$28,0,(发电量计算【计算逻辑页】!R8366+发电量计算【计算逻辑页】!T8365-结论【关键目标】!$C$28))</f>
        <v>0</v>
      </c>
      <c r="V8366" s="5">
        <f t="shared" si="1174"/>
        <v>0</v>
      </c>
      <c r="W8366" s="5">
        <f t="shared" si="1175"/>
        <v>22.512410575199997</v>
      </c>
      <c r="X8366" s="5">
        <f t="shared" si="1178"/>
        <v>3.3143181859225601</v>
      </c>
    </row>
    <row r="8367" spans="1:24" x14ac:dyDescent="0.15">
      <c r="A8367" s="7">
        <v>8366</v>
      </c>
      <c r="B8367" s="7">
        <v>12</v>
      </c>
      <c r="C8367" s="7">
        <v>15</v>
      </c>
      <c r="D8367" s="7">
        <v>14</v>
      </c>
      <c r="E8367" s="7">
        <v>349</v>
      </c>
      <c r="F8367" s="7">
        <v>-2</v>
      </c>
      <c r="G8367" s="7">
        <v>116.5</v>
      </c>
      <c r="H8367" s="7">
        <f t="shared" si="1170"/>
        <v>5</v>
      </c>
      <c r="I8367" s="16">
        <f t="shared" si="1171"/>
        <v>45275</v>
      </c>
      <c r="J8367" s="17">
        <v>1.2267999999999999</v>
      </c>
      <c r="K8367" s="18">
        <f>G8367*结论【关键目标】!C$27*0.7735*0.001</f>
        <v>10.813529999999998</v>
      </c>
      <c r="L8367" s="5">
        <v>0</v>
      </c>
      <c r="M8367" s="5">
        <f>ABS(IF(L8367&lt;=0,L8367/耗电量关键数据!$B$6/1000,L8367/耗电量关键数据!$B$5/1000))</f>
        <v>0</v>
      </c>
      <c r="N8367" s="5">
        <f>电气设备逐时使用率计算!H8343</f>
        <v>22.208055000000002</v>
      </c>
      <c r="O8367" s="5">
        <f>灯光逐时使用率计算!H8343</f>
        <v>11.844296</v>
      </c>
      <c r="P8367" s="19">
        <f t="shared" si="1172"/>
        <v>34.052351000000002</v>
      </c>
      <c r="Q8367" s="19">
        <f t="shared" si="1176"/>
        <v>34.052351000000002</v>
      </c>
      <c r="R8367" s="20">
        <f t="shared" si="1173"/>
        <v>-23.238821000000002</v>
      </c>
      <c r="S8367" s="20">
        <f t="shared" si="1177"/>
        <v>23.238821000000002</v>
      </c>
      <c r="T8367" s="20">
        <f>IF((T8366+R8367)&lt;0,0,IF((T8366+R8367)&gt;结论【关键目标】!C$28,结论【关键目标】!C$28,T8366+R8367))</f>
        <v>0</v>
      </c>
      <c r="U8367" s="19">
        <f>IF((T8366+R8367)&lt;结论【关键目标】!$C$28,0,(发电量计算【计算逻辑页】!R8367+发电量计算【计算逻辑页】!T8366-结论【关键目标】!$C$28))</f>
        <v>0</v>
      </c>
      <c r="V8367" s="5">
        <f t="shared" si="1174"/>
        <v>0</v>
      </c>
      <c r="W8367" s="5">
        <f t="shared" si="1175"/>
        <v>13.266038603999997</v>
      </c>
      <c r="X8367" s="5">
        <f t="shared" si="1178"/>
        <v>0</v>
      </c>
    </row>
    <row r="8368" spans="1:24" x14ac:dyDescent="0.15">
      <c r="A8368" s="7">
        <v>8367</v>
      </c>
      <c r="B8368" s="7">
        <v>12</v>
      </c>
      <c r="C8368" s="7">
        <v>15</v>
      </c>
      <c r="D8368" s="7">
        <v>15</v>
      </c>
      <c r="E8368" s="7">
        <v>349</v>
      </c>
      <c r="F8368" s="7">
        <v>-1</v>
      </c>
      <c r="G8368" s="7">
        <v>63.3</v>
      </c>
      <c r="H8368" s="7">
        <f t="shared" si="1170"/>
        <v>5</v>
      </c>
      <c r="I8368" s="16">
        <f t="shared" si="1171"/>
        <v>45275</v>
      </c>
      <c r="J8368" s="17">
        <v>1.2267999999999999</v>
      </c>
      <c r="K8368" s="18">
        <f>G8368*结论【关键目标】!C$27*0.7735*0.001</f>
        <v>5.8755059999999997</v>
      </c>
      <c r="L8368" s="5">
        <v>0</v>
      </c>
      <c r="M8368" s="5">
        <f>ABS(IF(L8368&lt;=0,L8368/耗电量关键数据!$B$6/1000,L8368/耗电量关键数据!$B$5/1000))</f>
        <v>0</v>
      </c>
      <c r="N8368" s="5">
        <f>电气设备逐时使用率计算!H8344</f>
        <v>22.208055000000002</v>
      </c>
      <c r="O8368" s="5">
        <f>灯光逐时使用率计算!H8344</f>
        <v>11.844296</v>
      </c>
      <c r="P8368" s="19">
        <f t="shared" si="1172"/>
        <v>34.052351000000002</v>
      </c>
      <c r="Q8368" s="19">
        <f t="shared" si="1176"/>
        <v>34.052351000000002</v>
      </c>
      <c r="R8368" s="20">
        <f t="shared" si="1173"/>
        <v>-28.176845</v>
      </c>
      <c r="S8368" s="20">
        <f t="shared" si="1177"/>
        <v>28.176845</v>
      </c>
      <c r="T8368" s="20">
        <f>IF((T8367+R8368)&lt;0,0,IF((T8367+R8368)&gt;结论【关键目标】!C$28,结论【关键目标】!C$28,T8367+R8368))</f>
        <v>0</v>
      </c>
      <c r="U8368" s="19">
        <f>IF((T8367+R8368)&lt;结论【关键目标】!$C$28,0,(发电量计算【计算逻辑页】!R8368+发电量计算【计算逻辑页】!T8367-结论【关键目标】!$C$28))</f>
        <v>0</v>
      </c>
      <c r="V8368" s="5">
        <f t="shared" si="1174"/>
        <v>0</v>
      </c>
      <c r="W8368" s="5">
        <f t="shared" si="1175"/>
        <v>7.2080707607999992</v>
      </c>
      <c r="X8368" s="5">
        <f t="shared" si="1178"/>
        <v>0</v>
      </c>
    </row>
    <row r="8369" spans="1:24" x14ac:dyDescent="0.15">
      <c r="A8369" s="7">
        <v>8368</v>
      </c>
      <c r="B8369" s="7">
        <v>12</v>
      </c>
      <c r="C8369" s="7">
        <v>15</v>
      </c>
      <c r="D8369" s="7">
        <v>16</v>
      </c>
      <c r="E8369" s="7">
        <v>349</v>
      </c>
      <c r="F8369" s="7">
        <v>-2</v>
      </c>
      <c r="G8369" s="7">
        <v>0.2</v>
      </c>
      <c r="H8369" s="7">
        <f t="shared" si="1170"/>
        <v>5</v>
      </c>
      <c r="I8369" s="16">
        <f t="shared" si="1171"/>
        <v>45275</v>
      </c>
      <c r="J8369" s="17">
        <v>0.70809999999999995</v>
      </c>
      <c r="K8369" s="18">
        <f>G8369*结论【关键目标】!C$27*0.7735*0.001</f>
        <v>1.8564000000000001E-2</v>
      </c>
      <c r="L8369" s="5">
        <v>-3818.1603380000001</v>
      </c>
      <c r="M8369" s="5">
        <f>ABS(IF(L8369&lt;=0,L8369/耗电量关键数据!$B$6/1000,L8369/耗电量关键数据!$B$5/1000))</f>
        <v>1.5272641352</v>
      </c>
      <c r="N8369" s="5">
        <f>电气设备逐时使用率计算!H8345</f>
        <v>22.208055000000002</v>
      </c>
      <c r="O8369" s="5">
        <f>灯光逐时使用率计算!H8345</f>
        <v>11.844296</v>
      </c>
      <c r="P8369" s="19">
        <f t="shared" si="1172"/>
        <v>35.579615135200001</v>
      </c>
      <c r="Q8369" s="19">
        <f t="shared" si="1176"/>
        <v>0</v>
      </c>
      <c r="R8369" s="20">
        <f t="shared" si="1173"/>
        <v>1.8564000000000001E-2</v>
      </c>
      <c r="S8369" s="20">
        <f t="shared" si="1177"/>
        <v>0</v>
      </c>
      <c r="T8369" s="20">
        <f>IF((T8368+R8369)&lt;0,0,IF((T8368+R8369)&gt;结论【关键目标】!C$28,结论【关键目标】!C$28,T8368+R8369))</f>
        <v>1.8564000000000001E-2</v>
      </c>
      <c r="U8369" s="19">
        <f>IF((T8368+R8369)&lt;结论【关键目标】!$C$28,0,(发电量计算【计算逻辑页】!R8369+发电量计算【计算逻辑页】!T8368-结论【关键目标】!$C$28))</f>
        <v>0</v>
      </c>
      <c r="V8369" s="5">
        <f t="shared" si="1174"/>
        <v>0</v>
      </c>
      <c r="W8369" s="5">
        <f t="shared" si="1175"/>
        <v>1.3145168399999999E-2</v>
      </c>
      <c r="X8369" s="5">
        <f t="shared" si="1178"/>
        <v>0</v>
      </c>
    </row>
    <row r="8370" spans="1:24" x14ac:dyDescent="0.15">
      <c r="A8370" s="7">
        <v>8369</v>
      </c>
      <c r="B8370" s="7">
        <v>12</v>
      </c>
      <c r="C8370" s="7">
        <v>15</v>
      </c>
      <c r="D8370" s="7">
        <v>17</v>
      </c>
      <c r="E8370" s="7">
        <v>349</v>
      </c>
      <c r="F8370" s="7">
        <v>-1</v>
      </c>
      <c r="G8370" s="7">
        <v>0</v>
      </c>
      <c r="H8370" s="7">
        <f t="shared" si="1170"/>
        <v>5</v>
      </c>
      <c r="I8370" s="16">
        <f t="shared" si="1171"/>
        <v>45275</v>
      </c>
      <c r="J8370" s="17">
        <v>0.70809999999999995</v>
      </c>
      <c r="K8370" s="18">
        <f>G8370*结论【关键目标】!C$27*0.7735*0.001</f>
        <v>0</v>
      </c>
      <c r="L8370" s="5">
        <v>-8490.9071999999996</v>
      </c>
      <c r="M8370" s="5">
        <f>ABS(IF(L8370&lt;=0,L8370/耗电量关键数据!$B$6/1000,L8370/耗电量关键数据!$B$5/1000))</f>
        <v>3.3963628799999999</v>
      </c>
      <c r="N8370" s="5">
        <f>电气设备逐时使用率计算!H8346</f>
        <v>22.208055000000002</v>
      </c>
      <c r="O8370" s="5">
        <f>灯光逐时使用率计算!H8346</f>
        <v>11.844296</v>
      </c>
      <c r="P8370" s="19">
        <f t="shared" si="1172"/>
        <v>37.44871388</v>
      </c>
      <c r="Q8370" s="19">
        <f t="shared" si="1176"/>
        <v>0</v>
      </c>
      <c r="R8370" s="20">
        <f t="shared" si="1173"/>
        <v>0</v>
      </c>
      <c r="S8370" s="20">
        <f t="shared" si="1177"/>
        <v>0</v>
      </c>
      <c r="T8370" s="20">
        <f>IF((T8369+R8370)&lt;0,0,IF((T8369+R8370)&gt;结论【关键目标】!C$28,结论【关键目标】!C$28,T8369+R8370))</f>
        <v>1.8564000000000001E-2</v>
      </c>
      <c r="U8370" s="19">
        <f>IF((T8369+R8370)&lt;结论【关键目标】!$C$28,0,(发电量计算【计算逻辑页】!R8370+发电量计算【计算逻辑页】!T8369-结论【关键目标】!$C$28))</f>
        <v>0</v>
      </c>
      <c r="V8370" s="5">
        <f t="shared" si="1174"/>
        <v>0</v>
      </c>
      <c r="W8370" s="5">
        <f t="shared" si="1175"/>
        <v>0</v>
      </c>
      <c r="X8370" s="5">
        <f t="shared" si="1178"/>
        <v>0</v>
      </c>
    </row>
    <row r="8371" spans="1:24" x14ac:dyDescent="0.15">
      <c r="A8371" s="7">
        <v>8370</v>
      </c>
      <c r="B8371" s="7">
        <v>12</v>
      </c>
      <c r="C8371" s="7">
        <v>15</v>
      </c>
      <c r="D8371" s="7">
        <v>18</v>
      </c>
      <c r="E8371" s="7">
        <v>349</v>
      </c>
      <c r="F8371" s="7">
        <v>-0.8</v>
      </c>
      <c r="G8371" s="7">
        <v>0</v>
      </c>
      <c r="H8371" s="7">
        <f t="shared" si="1170"/>
        <v>5</v>
      </c>
      <c r="I8371" s="16">
        <f t="shared" si="1171"/>
        <v>45275</v>
      </c>
      <c r="J8371" s="17">
        <v>0.70809999999999995</v>
      </c>
      <c r="K8371" s="18">
        <f>G8371*结论【关键目标】!C$27*0.7735*0.001</f>
        <v>0</v>
      </c>
      <c r="L8371" s="5">
        <v>-25161.30516</v>
      </c>
      <c r="M8371" s="5">
        <f>ABS(IF(L8371&lt;=0,L8371/耗电量关键数据!$B$6/1000,L8371/耗电量关键数据!$B$5/1000))</f>
        <v>10.064522064</v>
      </c>
      <c r="N8371" s="5">
        <f>电气设备逐时使用率计算!H8347</f>
        <v>7.0130699999999999</v>
      </c>
      <c r="O8371" s="5">
        <f>灯光逐时使用率计算!H8347</f>
        <v>3.7403040000000001</v>
      </c>
      <c r="P8371" s="19">
        <f t="shared" si="1172"/>
        <v>20.817896064000003</v>
      </c>
      <c r="Q8371" s="19">
        <f t="shared" si="1176"/>
        <v>0</v>
      </c>
      <c r="R8371" s="20">
        <f t="shared" si="1173"/>
        <v>0</v>
      </c>
      <c r="S8371" s="20">
        <f t="shared" si="1177"/>
        <v>0</v>
      </c>
      <c r="T8371" s="20">
        <f>IF((T8370+R8371)&lt;0,0,IF((T8370+R8371)&gt;结论【关键目标】!C$28,结论【关键目标】!C$28,T8370+R8371))</f>
        <v>1.8564000000000001E-2</v>
      </c>
      <c r="U8371" s="19">
        <f>IF((T8370+R8371)&lt;结论【关键目标】!$C$28,0,(发电量计算【计算逻辑页】!R8371+发电量计算【计算逻辑页】!T8370-结论【关键目标】!$C$28))</f>
        <v>0</v>
      </c>
      <c r="V8371" s="5">
        <f t="shared" si="1174"/>
        <v>0</v>
      </c>
      <c r="W8371" s="5">
        <f t="shared" si="1175"/>
        <v>0</v>
      </c>
      <c r="X8371" s="5">
        <f t="shared" si="1178"/>
        <v>0</v>
      </c>
    </row>
    <row r="8372" spans="1:24" x14ac:dyDescent="0.15">
      <c r="A8372" s="7">
        <v>8371</v>
      </c>
      <c r="B8372" s="7">
        <v>12</v>
      </c>
      <c r="C8372" s="7">
        <v>15</v>
      </c>
      <c r="D8372" s="7">
        <v>19</v>
      </c>
      <c r="E8372" s="7">
        <v>349</v>
      </c>
      <c r="F8372" s="7">
        <v>-1</v>
      </c>
      <c r="G8372" s="7">
        <v>0</v>
      </c>
      <c r="H8372" s="7">
        <f t="shared" si="1170"/>
        <v>5</v>
      </c>
      <c r="I8372" s="16">
        <f t="shared" si="1171"/>
        <v>45275</v>
      </c>
      <c r="J8372" s="17">
        <v>1.2267999999999999</v>
      </c>
      <c r="K8372" s="18">
        <f>G8372*结论【关键目标】!C$27*0.7735*0.001</f>
        <v>0</v>
      </c>
      <c r="L8372" s="5">
        <v>-16041.31508</v>
      </c>
      <c r="M8372" s="5">
        <f>ABS(IF(L8372&lt;=0,L8372/耗电量关键数据!$B$6/1000,L8372/耗电量关键数据!$B$5/1000))</f>
        <v>6.4165260320000002</v>
      </c>
      <c r="N8372" s="5">
        <f>电气设备逐时使用率计算!H8348</f>
        <v>7.0130699999999999</v>
      </c>
      <c r="O8372" s="5">
        <f>灯光逐时使用率计算!H8348</f>
        <v>3.7403040000000001</v>
      </c>
      <c r="P8372" s="19">
        <f t="shared" si="1172"/>
        <v>17.169900032000001</v>
      </c>
      <c r="Q8372" s="19">
        <f t="shared" si="1176"/>
        <v>17.169900032000001</v>
      </c>
      <c r="R8372" s="20">
        <f t="shared" si="1173"/>
        <v>-17.169900032000001</v>
      </c>
      <c r="S8372" s="20">
        <f t="shared" si="1177"/>
        <v>17.169900032000001</v>
      </c>
      <c r="T8372" s="20">
        <f>IF((T8371+R8372)&lt;0,0,IF((T8371+R8372)&gt;结论【关键目标】!C$28,结论【关键目标】!C$28,T8371+R8372))</f>
        <v>0</v>
      </c>
      <c r="U8372" s="19">
        <f>IF((T8371+R8372)&lt;结论【关键目标】!$C$28,0,(发电量计算【计算逻辑页】!R8372+发电量计算【计算逻辑页】!T8371-结论【关键目标】!$C$28))</f>
        <v>0</v>
      </c>
      <c r="V8372" s="5">
        <f t="shared" si="1174"/>
        <v>0</v>
      </c>
      <c r="W8372" s="5">
        <f t="shared" si="1175"/>
        <v>0</v>
      </c>
      <c r="X8372" s="5">
        <f t="shared" si="1178"/>
        <v>0</v>
      </c>
    </row>
    <row r="8373" spans="1:24" x14ac:dyDescent="0.15">
      <c r="A8373" s="7">
        <v>8372</v>
      </c>
      <c r="B8373" s="7">
        <v>12</v>
      </c>
      <c r="C8373" s="7">
        <v>15</v>
      </c>
      <c r="D8373" s="7">
        <v>20</v>
      </c>
      <c r="E8373" s="7">
        <v>349</v>
      </c>
      <c r="F8373" s="7">
        <v>-1</v>
      </c>
      <c r="G8373" s="7">
        <v>0</v>
      </c>
      <c r="H8373" s="7">
        <f t="shared" si="1170"/>
        <v>5</v>
      </c>
      <c r="I8373" s="16">
        <f t="shared" si="1171"/>
        <v>45275</v>
      </c>
      <c r="J8373" s="17">
        <v>1.2267999999999999</v>
      </c>
      <c r="K8373" s="18">
        <f>G8373*结论【关键目标】!C$27*0.7735*0.001</f>
        <v>0</v>
      </c>
      <c r="L8373" s="5">
        <v>-25759.414700000001</v>
      </c>
      <c r="M8373" s="5">
        <f>ABS(IF(L8373&lt;=0,L8373/耗电量关键数据!$B$6/1000,L8373/耗电量关键数据!$B$5/1000))</f>
        <v>10.30376588</v>
      </c>
      <c r="N8373" s="5">
        <f>电气设备逐时使用率计算!H8349</f>
        <v>1.1688450000000001</v>
      </c>
      <c r="O8373" s="5">
        <f>灯光逐时使用率计算!H8349</f>
        <v>0.37403039999999999</v>
      </c>
      <c r="P8373" s="19">
        <f t="shared" si="1172"/>
        <v>11.846641280000002</v>
      </c>
      <c r="Q8373" s="19">
        <f t="shared" si="1176"/>
        <v>11.846641280000002</v>
      </c>
      <c r="R8373" s="20">
        <f t="shared" si="1173"/>
        <v>-11.846641280000002</v>
      </c>
      <c r="S8373" s="20">
        <f t="shared" si="1177"/>
        <v>11.846641280000002</v>
      </c>
      <c r="T8373" s="20">
        <f>IF((T8372+R8373)&lt;0,0,IF((T8372+R8373)&gt;结论【关键目标】!C$28,结论【关键目标】!C$28,T8372+R8373))</f>
        <v>0</v>
      </c>
      <c r="U8373" s="19">
        <f>IF((T8372+R8373)&lt;结论【关键目标】!$C$28,0,(发电量计算【计算逻辑页】!R8373+发电量计算【计算逻辑页】!T8372-结论【关键目标】!$C$28))</f>
        <v>0</v>
      </c>
      <c r="V8373" s="5">
        <f t="shared" si="1174"/>
        <v>0</v>
      </c>
      <c r="W8373" s="5">
        <f t="shared" si="1175"/>
        <v>0</v>
      </c>
      <c r="X8373" s="5">
        <f t="shared" si="1178"/>
        <v>0</v>
      </c>
    </row>
    <row r="8374" spans="1:24" x14ac:dyDescent="0.15">
      <c r="A8374" s="7">
        <v>8373</v>
      </c>
      <c r="B8374" s="7">
        <v>12</v>
      </c>
      <c r="C8374" s="7">
        <v>15</v>
      </c>
      <c r="D8374" s="7">
        <v>21</v>
      </c>
      <c r="E8374" s="7">
        <v>349</v>
      </c>
      <c r="F8374" s="7">
        <v>-0.4</v>
      </c>
      <c r="G8374" s="7">
        <v>0</v>
      </c>
      <c r="H8374" s="7">
        <f t="shared" si="1170"/>
        <v>5</v>
      </c>
      <c r="I8374" s="16">
        <f t="shared" si="1171"/>
        <v>45275</v>
      </c>
      <c r="J8374" s="17">
        <v>1.2267999999999999</v>
      </c>
      <c r="K8374" s="18">
        <f>G8374*结论【关键目标】!C$27*0.7735*0.001</f>
        <v>0</v>
      </c>
      <c r="L8374" s="5">
        <v>-28687.649170000001</v>
      </c>
      <c r="M8374" s="5">
        <f>ABS(IF(L8374&lt;=0,L8374/耗电量关键数据!$B$6/1000,L8374/耗电量关键数据!$B$5/1000))</f>
        <v>11.475059668</v>
      </c>
      <c r="N8374" s="5">
        <f>电气设备逐时使用率计算!H8350</f>
        <v>1.1688450000000001</v>
      </c>
      <c r="O8374" s="5">
        <f>灯光逐时使用率计算!H8350</f>
        <v>0.37403039999999999</v>
      </c>
      <c r="P8374" s="19">
        <f t="shared" si="1172"/>
        <v>13.017935068000002</v>
      </c>
      <c r="Q8374" s="19">
        <f t="shared" si="1176"/>
        <v>13.017935068000002</v>
      </c>
      <c r="R8374" s="20">
        <f t="shared" si="1173"/>
        <v>-13.017935068000002</v>
      </c>
      <c r="S8374" s="20">
        <f t="shared" si="1177"/>
        <v>13.017935068000002</v>
      </c>
      <c r="T8374" s="20">
        <f>IF((T8373+R8374)&lt;0,0,IF((T8373+R8374)&gt;结论【关键目标】!C$28,结论【关键目标】!C$28,T8373+R8374))</f>
        <v>0</v>
      </c>
      <c r="U8374" s="19">
        <f>IF((T8373+R8374)&lt;结论【关键目标】!$C$28,0,(发电量计算【计算逻辑页】!R8374+发电量计算【计算逻辑页】!T8373-结论【关键目标】!$C$28))</f>
        <v>0</v>
      </c>
      <c r="V8374" s="5">
        <f t="shared" si="1174"/>
        <v>0</v>
      </c>
      <c r="W8374" s="5">
        <f t="shared" si="1175"/>
        <v>0</v>
      </c>
      <c r="X8374" s="5">
        <f t="shared" si="1178"/>
        <v>0</v>
      </c>
    </row>
    <row r="8375" spans="1:24" x14ac:dyDescent="0.15">
      <c r="A8375" s="7">
        <v>8374</v>
      </c>
      <c r="B8375" s="7">
        <v>12</v>
      </c>
      <c r="C8375" s="7">
        <v>15</v>
      </c>
      <c r="D8375" s="7">
        <v>22</v>
      </c>
      <c r="E8375" s="7">
        <v>349</v>
      </c>
      <c r="F8375" s="7">
        <v>-1</v>
      </c>
      <c r="G8375" s="7">
        <v>0</v>
      </c>
      <c r="H8375" s="7">
        <f t="shared" si="1170"/>
        <v>5</v>
      </c>
      <c r="I8375" s="16">
        <f t="shared" si="1171"/>
        <v>45275</v>
      </c>
      <c r="J8375" s="17">
        <v>0.70809999999999995</v>
      </c>
      <c r="K8375" s="18">
        <f>G8375*结论【关键目标】!C$27*0.7735*0.001</f>
        <v>0</v>
      </c>
      <c r="L8375" s="5">
        <v>-29873.087660000001</v>
      </c>
      <c r="M8375" s="5">
        <f>ABS(IF(L8375&lt;=0,L8375/耗电量关键数据!$B$6/1000,L8375/耗电量关键数据!$B$5/1000))</f>
        <v>11.949235064</v>
      </c>
      <c r="N8375" s="5">
        <f>电气设备逐时使用率计算!H8351</f>
        <v>1.1688450000000001</v>
      </c>
      <c r="O8375" s="5">
        <f>灯光逐时使用率计算!H8351</f>
        <v>0.37403039999999999</v>
      </c>
      <c r="P8375" s="19">
        <f t="shared" si="1172"/>
        <v>13.492110464000001</v>
      </c>
      <c r="Q8375" s="19">
        <f t="shared" si="1176"/>
        <v>0</v>
      </c>
      <c r="R8375" s="20">
        <f t="shared" si="1173"/>
        <v>0</v>
      </c>
      <c r="S8375" s="20">
        <f t="shared" si="1177"/>
        <v>0</v>
      </c>
      <c r="T8375" s="20">
        <f>IF((T8374+R8375)&lt;0,0,IF((T8374+R8375)&gt;结论【关键目标】!C$28,结论【关键目标】!C$28,T8374+R8375))</f>
        <v>0</v>
      </c>
      <c r="U8375" s="19">
        <f>IF((T8374+R8375)&lt;结论【关键目标】!$C$28,0,(发电量计算【计算逻辑页】!R8375+发电量计算【计算逻辑页】!T8374-结论【关键目标】!$C$28))</f>
        <v>0</v>
      </c>
      <c r="V8375" s="5">
        <f t="shared" si="1174"/>
        <v>0</v>
      </c>
      <c r="W8375" s="5">
        <f t="shared" si="1175"/>
        <v>0</v>
      </c>
      <c r="X8375" s="5">
        <f t="shared" si="1178"/>
        <v>0</v>
      </c>
    </row>
    <row r="8376" spans="1:24" x14ac:dyDescent="0.15">
      <c r="A8376" s="7">
        <v>8375</v>
      </c>
      <c r="B8376" s="7">
        <v>12</v>
      </c>
      <c r="C8376" s="7">
        <v>15</v>
      </c>
      <c r="D8376" s="7">
        <v>23</v>
      </c>
      <c r="E8376" s="7">
        <v>349</v>
      </c>
      <c r="F8376" s="7">
        <v>-2</v>
      </c>
      <c r="G8376" s="7">
        <v>0</v>
      </c>
      <c r="H8376" s="7">
        <f t="shared" si="1170"/>
        <v>5</v>
      </c>
      <c r="I8376" s="16">
        <f t="shared" si="1171"/>
        <v>45275</v>
      </c>
      <c r="J8376" s="17">
        <v>0.70809999999999995</v>
      </c>
      <c r="K8376" s="18">
        <f>G8376*结论【关键目标】!C$27*0.7735*0.001</f>
        <v>0</v>
      </c>
      <c r="L8376" s="5">
        <v>-30406.155220000001</v>
      </c>
      <c r="M8376" s="5">
        <f>ABS(IF(L8376&lt;=0,L8376/耗电量关键数据!$B$6/1000,L8376/耗电量关键数据!$B$5/1000))</f>
        <v>12.162462088</v>
      </c>
      <c r="N8376" s="5">
        <f>电气设备逐时使用率计算!H8352</f>
        <v>1.1688450000000001</v>
      </c>
      <c r="O8376" s="5">
        <f>灯光逐时使用率计算!H8352</f>
        <v>0.37403039999999999</v>
      </c>
      <c r="P8376" s="19">
        <f t="shared" si="1172"/>
        <v>13.705337488</v>
      </c>
      <c r="Q8376" s="19">
        <f t="shared" si="1176"/>
        <v>0</v>
      </c>
      <c r="R8376" s="20">
        <f t="shared" si="1173"/>
        <v>0</v>
      </c>
      <c r="S8376" s="20">
        <f t="shared" si="1177"/>
        <v>0</v>
      </c>
      <c r="T8376" s="20">
        <f>IF((T8375+R8376)&lt;0,0,IF((T8375+R8376)&gt;结论【关键目标】!C$28,结论【关键目标】!C$28,T8375+R8376))</f>
        <v>0</v>
      </c>
      <c r="U8376" s="19">
        <f>IF((T8375+R8376)&lt;结论【关键目标】!$C$28,0,(发电量计算【计算逻辑页】!R8376+发电量计算【计算逻辑页】!T8375-结论【关键目标】!$C$28))</f>
        <v>0</v>
      </c>
      <c r="V8376" s="5">
        <f t="shared" si="1174"/>
        <v>0</v>
      </c>
      <c r="W8376" s="5">
        <f t="shared" si="1175"/>
        <v>0</v>
      </c>
      <c r="X8376" s="5">
        <f t="shared" si="1178"/>
        <v>0</v>
      </c>
    </row>
    <row r="8377" spans="1:24" x14ac:dyDescent="0.15">
      <c r="A8377" s="7">
        <v>8376</v>
      </c>
      <c r="B8377" s="7">
        <v>12</v>
      </c>
      <c r="C8377" s="7">
        <v>15</v>
      </c>
      <c r="D8377" s="7">
        <v>24</v>
      </c>
      <c r="E8377" s="7">
        <v>349</v>
      </c>
      <c r="F8377" s="7">
        <v>-1.4</v>
      </c>
      <c r="G8377" s="7">
        <v>0</v>
      </c>
      <c r="H8377" s="7">
        <f t="shared" si="1170"/>
        <v>5</v>
      </c>
      <c r="I8377" s="16">
        <f t="shared" si="1171"/>
        <v>45275</v>
      </c>
      <c r="J8377" s="17">
        <v>0.2407</v>
      </c>
      <c r="K8377" s="18">
        <f>G8377*结论【关键目标】!C$27*0.7735*0.001</f>
        <v>0</v>
      </c>
      <c r="L8377" s="5">
        <v>-31253.235769999999</v>
      </c>
      <c r="M8377" s="5">
        <f>ABS(IF(L8377&lt;=0,L8377/耗电量关键数据!$B$6/1000,L8377/耗电量关键数据!$B$5/1000))</f>
        <v>12.501294308</v>
      </c>
      <c r="N8377" s="5">
        <f>电气设备逐时使用率计算!H8353</f>
        <v>1.1688450000000001</v>
      </c>
      <c r="O8377" s="5">
        <f>灯光逐时使用率计算!H8353</f>
        <v>0.37403039999999999</v>
      </c>
      <c r="P8377" s="19">
        <f t="shared" si="1172"/>
        <v>14.044169708</v>
      </c>
      <c r="Q8377" s="19">
        <f t="shared" si="1176"/>
        <v>0</v>
      </c>
      <c r="R8377" s="20">
        <f t="shared" si="1173"/>
        <v>0</v>
      </c>
      <c r="S8377" s="20">
        <f t="shared" si="1177"/>
        <v>0</v>
      </c>
      <c r="T8377" s="20">
        <f>IF((T8376+R8377)&lt;0,0,IF((T8376+R8377)&gt;结论【关键目标】!C$28,结论【关键目标】!C$28,T8376+R8377))</f>
        <v>0</v>
      </c>
      <c r="U8377" s="19">
        <f>IF((T8376+R8377)&lt;结论【关键目标】!$C$28,0,(发电量计算【计算逻辑页】!R8377+发电量计算【计算逻辑页】!T8376-结论【关键目标】!$C$28))</f>
        <v>0</v>
      </c>
      <c r="V8377" s="5">
        <f t="shared" si="1174"/>
        <v>0</v>
      </c>
      <c r="W8377" s="5">
        <f t="shared" si="1175"/>
        <v>0</v>
      </c>
      <c r="X8377" s="5">
        <f t="shared" si="1178"/>
        <v>0</v>
      </c>
    </row>
    <row r="8378" spans="1:24" x14ac:dyDescent="0.15">
      <c r="A8378" s="7">
        <v>8377</v>
      </c>
      <c r="B8378" s="7">
        <v>12</v>
      </c>
      <c r="C8378" s="7">
        <v>16</v>
      </c>
      <c r="D8378" s="7">
        <v>1</v>
      </c>
      <c r="E8378" s="7">
        <v>350</v>
      </c>
      <c r="F8378" s="7">
        <v>-4</v>
      </c>
      <c r="G8378" s="7">
        <v>0</v>
      </c>
      <c r="H8378" s="7">
        <f t="shared" si="1170"/>
        <v>6</v>
      </c>
      <c r="I8378" s="16">
        <f t="shared" si="1171"/>
        <v>45276</v>
      </c>
      <c r="J8378" s="17">
        <v>0.2407</v>
      </c>
      <c r="K8378" s="18">
        <f>G8378*结论【关键目标】!C$27*0.7735*0.001</f>
        <v>0</v>
      </c>
      <c r="L8378" s="5">
        <v>-34869.897700000001</v>
      </c>
      <c r="M8378" s="5">
        <f>ABS(IF(L8378&lt;=0,L8378/耗电量关键数据!$B$6/1000,L8378/耗电量关键数据!$B$5/1000))</f>
        <v>13.94795908</v>
      </c>
      <c r="N8378" s="19">
        <f>耗电量关键数据!$B$14</f>
        <v>1.1688450000000001</v>
      </c>
      <c r="O8378" s="19">
        <f>耗电量关键数据!$B$15</f>
        <v>0.37403039999999999</v>
      </c>
      <c r="P8378" s="19">
        <f t="shared" si="1172"/>
        <v>15.490834480000002</v>
      </c>
      <c r="Q8378" s="19">
        <f t="shared" si="1176"/>
        <v>0</v>
      </c>
      <c r="R8378" s="20">
        <f t="shared" si="1173"/>
        <v>0</v>
      </c>
      <c r="S8378" s="20">
        <f t="shared" si="1177"/>
        <v>0</v>
      </c>
      <c r="T8378" s="20">
        <f>IF((T8377+R8378)&lt;0,0,IF((T8377+R8378)&gt;结论【关键目标】!C$28,结论【关键目标】!C$28,T8377+R8378))</f>
        <v>0</v>
      </c>
      <c r="U8378" s="19">
        <f>IF((T8377+R8378)&lt;结论【关键目标】!$C$28,0,(发电量计算【计算逻辑页】!R8378+发电量计算【计算逻辑页】!T8377-结论【关键目标】!$C$28))</f>
        <v>0</v>
      </c>
      <c r="V8378" s="5">
        <f t="shared" si="1174"/>
        <v>0</v>
      </c>
      <c r="W8378" s="5">
        <f t="shared" si="1175"/>
        <v>0</v>
      </c>
      <c r="X8378" s="5">
        <f t="shared" si="1178"/>
        <v>0</v>
      </c>
    </row>
    <row r="8379" spans="1:24" x14ac:dyDescent="0.15">
      <c r="A8379" s="7">
        <v>8378</v>
      </c>
      <c r="B8379" s="7">
        <v>12</v>
      </c>
      <c r="C8379" s="7">
        <v>16</v>
      </c>
      <c r="D8379" s="7">
        <v>2</v>
      </c>
      <c r="E8379" s="7">
        <v>350</v>
      </c>
      <c r="F8379" s="7">
        <v>-3</v>
      </c>
      <c r="G8379" s="7">
        <v>0</v>
      </c>
      <c r="H8379" s="7">
        <f t="shared" si="1170"/>
        <v>6</v>
      </c>
      <c r="I8379" s="16">
        <f t="shared" si="1171"/>
        <v>45276</v>
      </c>
      <c r="J8379" s="17">
        <v>0.2407</v>
      </c>
      <c r="K8379" s="18">
        <f>G8379*结论【关键目标】!C$27*0.7735*0.001</f>
        <v>0</v>
      </c>
      <c r="L8379" s="5">
        <v>-34869.897700000001</v>
      </c>
      <c r="M8379" s="5">
        <f>ABS(IF(L8379&lt;=0,L8379/耗电量关键数据!$B$6/1000,L8379/耗电量关键数据!$B$5/1000))</f>
        <v>13.94795908</v>
      </c>
      <c r="N8379" s="19">
        <f>耗电量关键数据!$B$14</f>
        <v>1.1688450000000001</v>
      </c>
      <c r="O8379" s="19">
        <f>耗电量关键数据!$B$15</f>
        <v>0.37403039999999999</v>
      </c>
      <c r="P8379" s="19">
        <f t="shared" si="1172"/>
        <v>15.490834480000002</v>
      </c>
      <c r="Q8379" s="19">
        <f t="shared" si="1176"/>
        <v>0</v>
      </c>
      <c r="R8379" s="20">
        <f t="shared" si="1173"/>
        <v>0</v>
      </c>
      <c r="S8379" s="20">
        <f t="shared" si="1177"/>
        <v>0</v>
      </c>
      <c r="T8379" s="20">
        <f>IF((T8378+R8379)&lt;0,0,IF((T8378+R8379)&gt;结论【关键目标】!C$28,结论【关键目标】!C$28,T8378+R8379))</f>
        <v>0</v>
      </c>
      <c r="U8379" s="19">
        <f>IF((T8378+R8379)&lt;结论【关键目标】!$C$28,0,(发电量计算【计算逻辑页】!R8379+发电量计算【计算逻辑页】!T8378-结论【关键目标】!$C$28))</f>
        <v>0</v>
      </c>
      <c r="V8379" s="5">
        <f t="shared" si="1174"/>
        <v>0</v>
      </c>
      <c r="W8379" s="5">
        <f t="shared" si="1175"/>
        <v>0</v>
      </c>
      <c r="X8379" s="5">
        <f t="shared" si="1178"/>
        <v>0</v>
      </c>
    </row>
    <row r="8380" spans="1:24" x14ac:dyDescent="0.15">
      <c r="A8380" s="7">
        <v>8379</v>
      </c>
      <c r="B8380" s="7">
        <v>12</v>
      </c>
      <c r="C8380" s="7">
        <v>16</v>
      </c>
      <c r="D8380" s="7">
        <v>3</v>
      </c>
      <c r="E8380" s="7">
        <v>350</v>
      </c>
      <c r="F8380" s="7">
        <v>-2.8</v>
      </c>
      <c r="G8380" s="7">
        <v>0</v>
      </c>
      <c r="H8380" s="7">
        <f t="shared" si="1170"/>
        <v>6</v>
      </c>
      <c r="I8380" s="16">
        <f t="shared" si="1171"/>
        <v>45276</v>
      </c>
      <c r="J8380" s="17">
        <v>0.2407</v>
      </c>
      <c r="K8380" s="18">
        <f>G8380*结论【关键目标】!C$27*0.7735*0.001</f>
        <v>0</v>
      </c>
      <c r="L8380" s="5">
        <v>-35305.771419999997</v>
      </c>
      <c r="M8380" s="5">
        <f>ABS(IF(L8380&lt;=0,L8380/耗电量关键数据!$B$6/1000,L8380/耗电量关键数据!$B$5/1000))</f>
        <v>14.122308567999999</v>
      </c>
      <c r="N8380" s="19">
        <f>耗电量关键数据!$B$14</f>
        <v>1.1688450000000001</v>
      </c>
      <c r="O8380" s="19">
        <f>耗电量关键数据!$B$15</f>
        <v>0.37403039999999999</v>
      </c>
      <c r="P8380" s="19">
        <f t="shared" si="1172"/>
        <v>15.665183967999999</v>
      </c>
      <c r="Q8380" s="19">
        <f t="shared" si="1176"/>
        <v>0</v>
      </c>
      <c r="R8380" s="20">
        <f t="shared" si="1173"/>
        <v>0</v>
      </c>
      <c r="S8380" s="20">
        <f t="shared" si="1177"/>
        <v>0</v>
      </c>
      <c r="T8380" s="20">
        <f>IF((T8379+R8380)&lt;0,0,IF((T8379+R8380)&gt;结论【关键目标】!C$28,结论【关键目标】!C$28,T8379+R8380))</f>
        <v>0</v>
      </c>
      <c r="U8380" s="19">
        <f>IF((T8379+R8380)&lt;结论【关键目标】!$C$28,0,(发电量计算【计算逻辑页】!R8380+发电量计算【计算逻辑页】!T8379-结论【关键目标】!$C$28))</f>
        <v>0</v>
      </c>
      <c r="V8380" s="5">
        <f t="shared" si="1174"/>
        <v>0</v>
      </c>
      <c r="W8380" s="5">
        <f t="shared" si="1175"/>
        <v>0</v>
      </c>
      <c r="X8380" s="5">
        <f t="shared" si="1178"/>
        <v>0</v>
      </c>
    </row>
    <row r="8381" spans="1:24" x14ac:dyDescent="0.15">
      <c r="A8381" s="7">
        <v>8380</v>
      </c>
      <c r="B8381" s="7">
        <v>12</v>
      </c>
      <c r="C8381" s="7">
        <v>16</v>
      </c>
      <c r="D8381" s="7">
        <v>4</v>
      </c>
      <c r="E8381" s="7">
        <v>350</v>
      </c>
      <c r="F8381" s="7">
        <v>-5</v>
      </c>
      <c r="G8381" s="7">
        <v>0</v>
      </c>
      <c r="H8381" s="7">
        <f t="shared" si="1170"/>
        <v>6</v>
      </c>
      <c r="I8381" s="16">
        <f t="shared" si="1171"/>
        <v>45276</v>
      </c>
      <c r="J8381" s="17">
        <v>0.2407</v>
      </c>
      <c r="K8381" s="18">
        <f>G8381*结论【关键目标】!C$27*0.7735*0.001</f>
        <v>0</v>
      </c>
      <c r="L8381" s="5">
        <v>-35959.582009999998</v>
      </c>
      <c r="M8381" s="5">
        <f>ABS(IF(L8381&lt;=0,L8381/耗电量关键数据!$B$6/1000,L8381/耗电量关键数据!$B$5/1000))</f>
        <v>14.383832803999999</v>
      </c>
      <c r="N8381" s="19">
        <f>耗电量关键数据!$B$14</f>
        <v>1.1688450000000001</v>
      </c>
      <c r="O8381" s="19">
        <f>耗电量关键数据!$B$15</f>
        <v>0.37403039999999999</v>
      </c>
      <c r="P8381" s="19">
        <f t="shared" si="1172"/>
        <v>15.926708203999999</v>
      </c>
      <c r="Q8381" s="19">
        <f t="shared" si="1176"/>
        <v>0</v>
      </c>
      <c r="R8381" s="20">
        <f t="shared" si="1173"/>
        <v>0</v>
      </c>
      <c r="S8381" s="20">
        <f t="shared" si="1177"/>
        <v>0</v>
      </c>
      <c r="T8381" s="20">
        <f>IF((T8380+R8381)&lt;0,0,IF((T8380+R8381)&gt;结论【关键目标】!C$28,结论【关键目标】!C$28,T8380+R8381))</f>
        <v>0</v>
      </c>
      <c r="U8381" s="19">
        <f>IF((T8380+R8381)&lt;结论【关键目标】!$C$28,0,(发电量计算【计算逻辑页】!R8381+发电量计算【计算逻辑页】!T8380-结论【关键目标】!$C$28))</f>
        <v>0</v>
      </c>
      <c r="V8381" s="5">
        <f t="shared" si="1174"/>
        <v>0</v>
      </c>
      <c r="W8381" s="5">
        <f t="shared" si="1175"/>
        <v>0</v>
      </c>
      <c r="X8381" s="5">
        <f t="shared" si="1178"/>
        <v>0</v>
      </c>
    </row>
    <row r="8382" spans="1:24" x14ac:dyDescent="0.15">
      <c r="A8382" s="7">
        <v>8381</v>
      </c>
      <c r="B8382" s="7">
        <v>12</v>
      </c>
      <c r="C8382" s="7">
        <v>16</v>
      </c>
      <c r="D8382" s="7">
        <v>5</v>
      </c>
      <c r="E8382" s="7">
        <v>350</v>
      </c>
      <c r="F8382" s="7">
        <v>-6</v>
      </c>
      <c r="G8382" s="7">
        <v>0</v>
      </c>
      <c r="H8382" s="7">
        <f t="shared" si="1170"/>
        <v>6</v>
      </c>
      <c r="I8382" s="16">
        <f t="shared" si="1171"/>
        <v>45276</v>
      </c>
      <c r="J8382" s="17">
        <v>0.2407</v>
      </c>
      <c r="K8382" s="18">
        <f>G8382*结论【关键目标】!C$27*0.7735*0.001</f>
        <v>0</v>
      </c>
      <c r="L8382" s="5">
        <v>-36177.51887</v>
      </c>
      <c r="M8382" s="5">
        <f>ABS(IF(L8382&lt;=0,L8382/耗电量关键数据!$B$6/1000,L8382/耗电量关键数据!$B$5/1000))</f>
        <v>14.471007547999999</v>
      </c>
      <c r="N8382" s="19">
        <f>耗电量关键数据!$B$14</f>
        <v>1.1688450000000001</v>
      </c>
      <c r="O8382" s="19">
        <f>耗电量关键数据!$B$15</f>
        <v>0.37403039999999999</v>
      </c>
      <c r="P8382" s="19">
        <f t="shared" si="1172"/>
        <v>16.013882947999999</v>
      </c>
      <c r="Q8382" s="19">
        <f t="shared" si="1176"/>
        <v>0</v>
      </c>
      <c r="R8382" s="20">
        <f t="shared" si="1173"/>
        <v>0</v>
      </c>
      <c r="S8382" s="20">
        <f t="shared" si="1177"/>
        <v>0</v>
      </c>
      <c r="T8382" s="20">
        <f>IF((T8381+R8382)&lt;0,0,IF((T8381+R8382)&gt;结论【关键目标】!C$28,结论【关键目标】!C$28,T8381+R8382))</f>
        <v>0</v>
      </c>
      <c r="U8382" s="19">
        <f>IF((T8381+R8382)&lt;结论【关键目标】!$C$28,0,(发电量计算【计算逻辑页】!R8382+发电量计算【计算逻辑页】!T8381-结论【关键目标】!$C$28))</f>
        <v>0</v>
      </c>
      <c r="V8382" s="5">
        <f t="shared" si="1174"/>
        <v>0</v>
      </c>
      <c r="W8382" s="5">
        <f t="shared" si="1175"/>
        <v>0</v>
      </c>
      <c r="X8382" s="5">
        <f t="shared" si="1178"/>
        <v>0</v>
      </c>
    </row>
    <row r="8383" spans="1:24" x14ac:dyDescent="0.15">
      <c r="A8383" s="7">
        <v>8382</v>
      </c>
      <c r="B8383" s="7">
        <v>12</v>
      </c>
      <c r="C8383" s="7">
        <v>16</v>
      </c>
      <c r="D8383" s="7">
        <v>6</v>
      </c>
      <c r="E8383" s="7">
        <v>350</v>
      </c>
      <c r="F8383" s="7">
        <v>-2.6</v>
      </c>
      <c r="G8383" s="7">
        <v>0</v>
      </c>
      <c r="H8383" s="7">
        <f t="shared" si="1170"/>
        <v>6</v>
      </c>
      <c r="I8383" s="16">
        <f t="shared" si="1171"/>
        <v>45276</v>
      </c>
      <c r="J8383" s="17">
        <v>0.2407</v>
      </c>
      <c r="K8383" s="18">
        <f>G8383*结论【关键目标】!C$27*0.7735*0.001</f>
        <v>0</v>
      </c>
      <c r="L8383" s="5">
        <v>-36977.916989999998</v>
      </c>
      <c r="M8383" s="5">
        <f>ABS(IF(L8383&lt;=0,L8383/耗电量关键数据!$B$6/1000,L8383/耗电量关键数据!$B$5/1000))</f>
        <v>14.791166795999999</v>
      </c>
      <c r="N8383" s="19">
        <f>耗电量关键数据!$B$14</f>
        <v>1.1688450000000001</v>
      </c>
      <c r="O8383" s="19">
        <f>耗电量关键数据!$B$15</f>
        <v>0.37403039999999999</v>
      </c>
      <c r="P8383" s="19">
        <f t="shared" si="1172"/>
        <v>16.334042195999999</v>
      </c>
      <c r="Q8383" s="19">
        <f t="shared" si="1176"/>
        <v>0</v>
      </c>
      <c r="R8383" s="20">
        <f t="shared" si="1173"/>
        <v>0</v>
      </c>
      <c r="S8383" s="20">
        <f t="shared" si="1177"/>
        <v>0</v>
      </c>
      <c r="T8383" s="20">
        <f>IF((T8382+R8383)&lt;0,0,IF((T8382+R8383)&gt;结论【关键目标】!C$28,结论【关键目标】!C$28,T8382+R8383))</f>
        <v>0</v>
      </c>
      <c r="U8383" s="19">
        <f>IF((T8382+R8383)&lt;结论【关键目标】!$C$28,0,(发电量计算【计算逻辑页】!R8383+发电量计算【计算逻辑页】!T8382-结论【关键目标】!$C$28))</f>
        <v>0</v>
      </c>
      <c r="V8383" s="5">
        <f t="shared" si="1174"/>
        <v>0</v>
      </c>
      <c r="W8383" s="5">
        <f t="shared" si="1175"/>
        <v>0</v>
      </c>
      <c r="X8383" s="5">
        <f t="shared" si="1178"/>
        <v>0</v>
      </c>
    </row>
    <row r="8384" spans="1:24" x14ac:dyDescent="0.15">
      <c r="A8384" s="7">
        <v>8383</v>
      </c>
      <c r="B8384" s="7">
        <v>12</v>
      </c>
      <c r="C8384" s="7">
        <v>16</v>
      </c>
      <c r="D8384" s="7">
        <v>7</v>
      </c>
      <c r="E8384" s="7">
        <v>350</v>
      </c>
      <c r="F8384" s="7">
        <v>-8</v>
      </c>
      <c r="G8384" s="7">
        <v>0</v>
      </c>
      <c r="H8384" s="7">
        <f t="shared" si="1170"/>
        <v>6</v>
      </c>
      <c r="I8384" s="16">
        <f t="shared" si="1171"/>
        <v>45276</v>
      </c>
      <c r="J8384" s="17">
        <v>0.2407</v>
      </c>
      <c r="K8384" s="18">
        <f>G8384*结论【关键目标】!C$27*0.7735*0.001</f>
        <v>0</v>
      </c>
      <c r="L8384" s="5">
        <v>-36406.806109999998</v>
      </c>
      <c r="M8384" s="5">
        <f>ABS(IF(L8384&lt;=0,L8384/耗电量关键数据!$B$6/1000,L8384/耗电量关键数据!$B$5/1000))</f>
        <v>14.562722443999998</v>
      </c>
      <c r="N8384" s="19">
        <f>耗电量关键数据!$B$14</f>
        <v>1.1688450000000001</v>
      </c>
      <c r="O8384" s="19">
        <f>耗电量关键数据!$B$15</f>
        <v>0.37403039999999999</v>
      </c>
      <c r="P8384" s="19">
        <f t="shared" si="1172"/>
        <v>16.105597843999998</v>
      </c>
      <c r="Q8384" s="19">
        <f t="shared" si="1176"/>
        <v>0</v>
      </c>
      <c r="R8384" s="20">
        <f t="shared" si="1173"/>
        <v>0</v>
      </c>
      <c r="S8384" s="20">
        <f t="shared" si="1177"/>
        <v>0</v>
      </c>
      <c r="T8384" s="20">
        <f>IF((T8383+R8384)&lt;0,0,IF((T8383+R8384)&gt;结论【关键目标】!C$28,结论【关键目标】!C$28,T8383+R8384))</f>
        <v>0</v>
      </c>
      <c r="U8384" s="19">
        <f>IF((T8383+R8384)&lt;结论【关键目标】!$C$28,0,(发电量计算【计算逻辑页】!R8384+发电量计算【计算逻辑页】!T8383-结论【关键目标】!$C$28))</f>
        <v>0</v>
      </c>
      <c r="V8384" s="5">
        <f t="shared" si="1174"/>
        <v>0</v>
      </c>
      <c r="W8384" s="5">
        <f t="shared" si="1175"/>
        <v>0</v>
      </c>
      <c r="X8384" s="5">
        <f t="shared" si="1178"/>
        <v>0</v>
      </c>
    </row>
    <row r="8385" spans="1:24" x14ac:dyDescent="0.15">
      <c r="A8385" s="7">
        <v>8384</v>
      </c>
      <c r="B8385" s="7">
        <v>12</v>
      </c>
      <c r="C8385" s="7">
        <v>16</v>
      </c>
      <c r="D8385" s="7">
        <v>8</v>
      </c>
      <c r="E8385" s="7">
        <v>350</v>
      </c>
      <c r="F8385" s="7">
        <v>-8</v>
      </c>
      <c r="G8385" s="7">
        <v>11.7</v>
      </c>
      <c r="H8385" s="7">
        <f t="shared" si="1170"/>
        <v>6</v>
      </c>
      <c r="I8385" s="16">
        <f t="shared" si="1171"/>
        <v>45276</v>
      </c>
      <c r="J8385" s="17">
        <v>0.70809999999999995</v>
      </c>
      <c r="K8385" s="18">
        <f>G8385*结论【关键目标】!C$27*0.7735*0.001</f>
        <v>1.0859939999999999</v>
      </c>
      <c r="L8385" s="5">
        <v>-34157.0504</v>
      </c>
      <c r="M8385" s="5">
        <f>ABS(IF(L8385&lt;=0,L8385/耗电量关键数据!$B$6/1000,L8385/耗电量关键数据!$B$5/1000))</f>
        <v>13.662820159999999</v>
      </c>
      <c r="N8385" s="19">
        <f>耗电量关键数据!$B$14</f>
        <v>1.1688450000000001</v>
      </c>
      <c r="O8385" s="19">
        <f>耗电量关键数据!$B$15</f>
        <v>0.37403039999999999</v>
      </c>
      <c r="P8385" s="19">
        <f t="shared" si="1172"/>
        <v>15.205695560000001</v>
      </c>
      <c r="Q8385" s="19">
        <f t="shared" si="1176"/>
        <v>0</v>
      </c>
      <c r="R8385" s="20">
        <f t="shared" si="1173"/>
        <v>1.0859939999999999</v>
      </c>
      <c r="S8385" s="20">
        <f t="shared" si="1177"/>
        <v>0</v>
      </c>
      <c r="T8385" s="20">
        <f>IF((T8384+R8385)&lt;0,0,IF((T8384+R8385)&gt;结论【关键目标】!C$28,结论【关键目标】!C$28,T8384+R8385))</f>
        <v>1.0859939999999999</v>
      </c>
      <c r="U8385" s="19">
        <f>IF((T8384+R8385)&lt;结论【关键目标】!$C$28,0,(发电量计算【计算逻辑页】!R8385+发电量计算【计算逻辑页】!T8384-结论【关键目标】!$C$28))</f>
        <v>0</v>
      </c>
      <c r="V8385" s="5">
        <f t="shared" si="1174"/>
        <v>0</v>
      </c>
      <c r="W8385" s="5">
        <f t="shared" si="1175"/>
        <v>0.76899235139999988</v>
      </c>
      <c r="X8385" s="5">
        <f t="shared" si="1178"/>
        <v>0</v>
      </c>
    </row>
    <row r="8386" spans="1:24" x14ac:dyDescent="0.15">
      <c r="A8386" s="7">
        <v>8385</v>
      </c>
      <c r="B8386" s="7">
        <v>12</v>
      </c>
      <c r="C8386" s="7">
        <v>16</v>
      </c>
      <c r="D8386" s="7">
        <v>9</v>
      </c>
      <c r="E8386" s="7">
        <v>350</v>
      </c>
      <c r="F8386" s="7">
        <v>-2.8</v>
      </c>
      <c r="G8386" s="7">
        <v>90</v>
      </c>
      <c r="H8386" s="7">
        <f t="shared" ref="H8386:H8449" si="1179">WEEKDAY(I:I,2)</f>
        <v>6</v>
      </c>
      <c r="I8386" s="16">
        <f t="shared" ref="I8386:I8449" si="1180">DATE(2023,B8386,C8386)</f>
        <v>45276</v>
      </c>
      <c r="J8386" s="17">
        <v>0.70809999999999995</v>
      </c>
      <c r="K8386" s="18">
        <f>G8386*结论【关键目标】!C$27*0.7735*0.001</f>
        <v>8.3537999999999997</v>
      </c>
      <c r="L8386" s="5">
        <v>-26882.625789999998</v>
      </c>
      <c r="M8386" s="5">
        <f>ABS(IF(L8386&lt;=0,L8386/耗电量关键数据!$B$6/1000,L8386/耗电量关键数据!$B$5/1000))</f>
        <v>10.753050315999999</v>
      </c>
      <c r="N8386" s="19">
        <f>耗电量关键数据!$B$14</f>
        <v>1.1688450000000001</v>
      </c>
      <c r="O8386" s="19">
        <f>耗电量关键数据!$B$15</f>
        <v>0.37403039999999999</v>
      </c>
      <c r="P8386" s="19">
        <f t="shared" ref="P8386:P8449" si="1181">M8386+N8386+O8386</f>
        <v>12.295925716000001</v>
      </c>
      <c r="Q8386" s="19">
        <f t="shared" si="1176"/>
        <v>0</v>
      </c>
      <c r="R8386" s="20">
        <f t="shared" ref="R8386:R8449" si="1182">K8386-Q8386</f>
        <v>8.3537999999999997</v>
      </c>
      <c r="S8386" s="20">
        <f t="shared" si="1177"/>
        <v>0</v>
      </c>
      <c r="T8386" s="20">
        <f>IF((T8385+R8386)&lt;0,0,IF((T8385+R8386)&gt;结论【关键目标】!C$28,结论【关键目标】!C$28,T8385+R8386))</f>
        <v>9.4397939999999991</v>
      </c>
      <c r="U8386" s="19">
        <f>IF((T8385+R8386)&lt;结论【关键目标】!$C$28,0,(发电量计算【计算逻辑页】!R8386+发电量计算【计算逻辑页】!T8385-结论【关键目标】!$C$28))</f>
        <v>0</v>
      </c>
      <c r="V8386" s="5">
        <f t="shared" ref="V8386:V8449" si="1183">IF(J8386&gt;0.35,U8386*0.35,0)</f>
        <v>0</v>
      </c>
      <c r="W8386" s="5">
        <f t="shared" ref="W8386:W8449" si="1184">IF(P8386&gt;K8386,K8386*J8386,P8386*J8386)</f>
        <v>5.915325779999999</v>
      </c>
      <c r="X8386" s="5">
        <f t="shared" si="1178"/>
        <v>0</v>
      </c>
    </row>
    <row r="8387" spans="1:24" x14ac:dyDescent="0.15">
      <c r="A8387" s="7">
        <v>8386</v>
      </c>
      <c r="B8387" s="7">
        <v>12</v>
      </c>
      <c r="C8387" s="7">
        <v>16</v>
      </c>
      <c r="D8387" s="7">
        <v>10</v>
      </c>
      <c r="E8387" s="7">
        <v>350</v>
      </c>
      <c r="F8387" s="7">
        <v>-7</v>
      </c>
      <c r="G8387" s="7">
        <v>153.1</v>
      </c>
      <c r="H8387" s="7">
        <f t="shared" si="1179"/>
        <v>6</v>
      </c>
      <c r="I8387" s="16">
        <f t="shared" si="1180"/>
        <v>45276</v>
      </c>
      <c r="J8387" s="17">
        <v>0.70809999999999995</v>
      </c>
      <c r="K8387" s="18">
        <f>G8387*结论【关键目标】!C$27*0.7735*0.001</f>
        <v>14.210742</v>
      </c>
      <c r="L8387" s="5">
        <v>-23874.60584</v>
      </c>
      <c r="M8387" s="5">
        <f>ABS(IF(L8387&lt;=0,L8387/耗电量关键数据!$B$6/1000,L8387/耗电量关键数据!$B$5/1000))</f>
        <v>9.5498423359999993</v>
      </c>
      <c r="N8387" s="19">
        <f>耗电量关键数据!$B$14</f>
        <v>1.1688450000000001</v>
      </c>
      <c r="O8387" s="19">
        <f>耗电量关键数据!$B$15</f>
        <v>0.37403039999999999</v>
      </c>
      <c r="P8387" s="19">
        <f t="shared" si="1181"/>
        <v>11.092717735999999</v>
      </c>
      <c r="Q8387" s="19">
        <f t="shared" ref="Q8387:Q8450" si="1185">IF(J8387&gt;0.8,P8387,0)</f>
        <v>0</v>
      </c>
      <c r="R8387" s="20">
        <f t="shared" si="1182"/>
        <v>14.210742</v>
      </c>
      <c r="S8387" s="20">
        <f t="shared" ref="S8387:S8450" si="1186">IF(R8387&lt;0,ABS(R8387),0)</f>
        <v>0</v>
      </c>
      <c r="T8387" s="20">
        <f>IF((T8386+R8387)&lt;0,0,IF((T8386+R8387)&gt;结论【关键目标】!C$28,结论【关键目标】!C$28,T8386+R8387))</f>
        <v>22</v>
      </c>
      <c r="U8387" s="19">
        <f>IF((T8386+R8387)&lt;结论【关键目标】!$C$28,0,(发电量计算【计算逻辑页】!R8387+发电量计算【计算逻辑页】!T8386-结论【关键目标】!$C$28))</f>
        <v>1.6505359999999989</v>
      </c>
      <c r="V8387" s="5">
        <f t="shared" si="1183"/>
        <v>0.57768759999999952</v>
      </c>
      <c r="W8387" s="5">
        <f t="shared" si="1184"/>
        <v>7.8547534288615992</v>
      </c>
      <c r="X8387" s="5">
        <f t="shared" si="1178"/>
        <v>0</v>
      </c>
    </row>
    <row r="8388" spans="1:24" x14ac:dyDescent="0.15">
      <c r="A8388" s="7">
        <v>8387</v>
      </c>
      <c r="B8388" s="7">
        <v>12</v>
      </c>
      <c r="C8388" s="7">
        <v>16</v>
      </c>
      <c r="D8388" s="7">
        <v>11</v>
      </c>
      <c r="E8388" s="7">
        <v>350</v>
      </c>
      <c r="F8388" s="7">
        <v>-4</v>
      </c>
      <c r="G8388" s="7">
        <v>230.6</v>
      </c>
      <c r="H8388" s="7">
        <f t="shared" si="1179"/>
        <v>6</v>
      </c>
      <c r="I8388" s="16">
        <f t="shared" si="1180"/>
        <v>45276</v>
      </c>
      <c r="J8388" s="17">
        <v>1.2267999999999999</v>
      </c>
      <c r="K8388" s="18">
        <f>G8388*结论【关键目标】!C$27*0.7735*0.001</f>
        <v>21.404291999999998</v>
      </c>
      <c r="L8388" s="5">
        <v>-16406.866109999999</v>
      </c>
      <c r="M8388" s="5">
        <f>ABS(IF(L8388&lt;=0,L8388/耗电量关键数据!$B$6/1000,L8388/耗电量关键数据!$B$5/1000))</f>
        <v>6.5627464439999992</v>
      </c>
      <c r="N8388" s="19">
        <f>耗电量关键数据!$B$14</f>
        <v>1.1688450000000001</v>
      </c>
      <c r="O8388" s="19">
        <f>耗电量关键数据!$B$15</f>
        <v>0.37403039999999999</v>
      </c>
      <c r="P8388" s="19">
        <f t="shared" si="1181"/>
        <v>8.1056218439999999</v>
      </c>
      <c r="Q8388" s="19">
        <f t="shared" si="1185"/>
        <v>8.1056218439999999</v>
      </c>
      <c r="R8388" s="20">
        <f t="shared" si="1182"/>
        <v>13.298670155999998</v>
      </c>
      <c r="S8388" s="20">
        <f t="shared" si="1186"/>
        <v>0</v>
      </c>
      <c r="T8388" s="20">
        <f>IF((T8387+R8388)&lt;0,0,IF((T8387+R8388)&gt;结论【关键目标】!C$28,结论【关键目标】!C$28,T8387+R8388))</f>
        <v>22</v>
      </c>
      <c r="U8388" s="19">
        <f>IF((T8387+R8388)&lt;结论【关键目标】!$C$28,0,(发电量计算【计算逻辑页】!R8388+发电量计算【计算逻辑页】!T8387-结论【关键目标】!$C$28))</f>
        <v>13.298670156</v>
      </c>
      <c r="V8388" s="5">
        <f t="shared" si="1183"/>
        <v>4.6545345545999997</v>
      </c>
      <c r="W8388" s="5">
        <f t="shared" si="1184"/>
        <v>9.9439768782191997</v>
      </c>
      <c r="X8388" s="5">
        <f t="shared" ref="X8388:X8451" si="1187">(J8388-0.35)*IF(T8388&gt;S8388,S8388,T8388)</f>
        <v>0</v>
      </c>
    </row>
    <row r="8389" spans="1:24" x14ac:dyDescent="0.15">
      <c r="A8389" s="7">
        <v>8388</v>
      </c>
      <c r="B8389" s="7">
        <v>12</v>
      </c>
      <c r="C8389" s="7">
        <v>16</v>
      </c>
      <c r="D8389" s="7">
        <v>12</v>
      </c>
      <c r="E8389" s="7">
        <v>350</v>
      </c>
      <c r="F8389" s="7">
        <v>-1.3</v>
      </c>
      <c r="G8389" s="7">
        <v>198.4</v>
      </c>
      <c r="H8389" s="7">
        <f t="shared" si="1179"/>
        <v>6</v>
      </c>
      <c r="I8389" s="16">
        <f t="shared" si="1180"/>
        <v>45276</v>
      </c>
      <c r="J8389" s="17">
        <v>1.2267999999999999</v>
      </c>
      <c r="K8389" s="18">
        <f>G8389*结论【关键目标】!C$27*0.7735*0.001</f>
        <v>18.415487999999996</v>
      </c>
      <c r="L8389" s="5">
        <v>-14294.158219999999</v>
      </c>
      <c r="M8389" s="5">
        <f>ABS(IF(L8389&lt;=0,L8389/耗电量关键数据!$B$6/1000,L8389/耗电量关键数据!$B$5/1000))</f>
        <v>5.7176632879999998</v>
      </c>
      <c r="N8389" s="19">
        <f>耗电量关键数据!$B$14</f>
        <v>1.1688450000000001</v>
      </c>
      <c r="O8389" s="19">
        <f>耗电量关键数据!$B$15</f>
        <v>0.37403039999999999</v>
      </c>
      <c r="P8389" s="19">
        <f t="shared" si="1181"/>
        <v>7.2605386879999996</v>
      </c>
      <c r="Q8389" s="19">
        <f t="shared" si="1185"/>
        <v>7.2605386879999996</v>
      </c>
      <c r="R8389" s="20">
        <f t="shared" si="1182"/>
        <v>11.154949311999996</v>
      </c>
      <c r="S8389" s="20">
        <f t="shared" si="1186"/>
        <v>0</v>
      </c>
      <c r="T8389" s="20">
        <f>IF((T8388+R8389)&lt;0,0,IF((T8388+R8389)&gt;结论【关键目标】!C$28,结论【关键目标】!C$28,T8388+R8389))</f>
        <v>22</v>
      </c>
      <c r="U8389" s="19">
        <f>IF((T8388+R8389)&lt;结论【关键目标】!$C$28,0,(发电量计算【计算逻辑页】!R8389+发电量计算【计算逻辑页】!T8388-结论【关键目标】!$C$28))</f>
        <v>11.154949311999999</v>
      </c>
      <c r="V8389" s="5">
        <f t="shared" si="1183"/>
        <v>3.9042322591999996</v>
      </c>
      <c r="W8389" s="5">
        <f t="shared" si="1184"/>
        <v>8.907228862438398</v>
      </c>
      <c r="X8389" s="5">
        <f t="shared" si="1187"/>
        <v>0</v>
      </c>
    </row>
    <row r="8390" spans="1:24" x14ac:dyDescent="0.15">
      <c r="A8390" s="7">
        <v>8389</v>
      </c>
      <c r="B8390" s="7">
        <v>12</v>
      </c>
      <c r="C8390" s="7">
        <v>16</v>
      </c>
      <c r="D8390" s="7">
        <v>13</v>
      </c>
      <c r="E8390" s="7">
        <v>350</v>
      </c>
      <c r="F8390" s="7">
        <v>1</v>
      </c>
      <c r="G8390" s="7">
        <v>350.3</v>
      </c>
      <c r="H8390" s="7">
        <f t="shared" si="1179"/>
        <v>6</v>
      </c>
      <c r="I8390" s="16">
        <f t="shared" si="1180"/>
        <v>45276</v>
      </c>
      <c r="J8390" s="17">
        <v>1.2267999999999999</v>
      </c>
      <c r="K8390" s="18">
        <f>G8390*结论【关键目标】!C$27*0.7735*0.001</f>
        <v>32.514845999999999</v>
      </c>
      <c r="L8390" s="5">
        <v>-13680.15006</v>
      </c>
      <c r="M8390" s="5">
        <f>ABS(IF(L8390&lt;=0,L8390/耗电量关键数据!$B$6/1000,L8390/耗电量关键数据!$B$5/1000))</f>
        <v>5.4720600240000001</v>
      </c>
      <c r="N8390" s="19">
        <f>耗电量关键数据!$B$14</f>
        <v>1.1688450000000001</v>
      </c>
      <c r="O8390" s="19">
        <f>耗电量关键数据!$B$15</f>
        <v>0.37403039999999999</v>
      </c>
      <c r="P8390" s="19">
        <f t="shared" si="1181"/>
        <v>7.0149354239999999</v>
      </c>
      <c r="Q8390" s="19">
        <f t="shared" si="1185"/>
        <v>7.0149354239999999</v>
      </c>
      <c r="R8390" s="20">
        <f t="shared" si="1182"/>
        <v>25.499910575999998</v>
      </c>
      <c r="S8390" s="20">
        <f t="shared" si="1186"/>
        <v>0</v>
      </c>
      <c r="T8390" s="20">
        <f>IF((T8389+R8390)&lt;0,0,IF((T8389+R8390)&gt;结论【关键目标】!C$28,结论【关键目标】!C$28,T8389+R8390))</f>
        <v>22</v>
      </c>
      <c r="U8390" s="19">
        <f>IF((T8389+R8390)&lt;结论【关键目标】!$C$28,0,(发电量计算【计算逻辑页】!R8390+发电量计算【计算逻辑页】!T8389-结论【关键目标】!$C$28))</f>
        <v>25.499910575999998</v>
      </c>
      <c r="V8390" s="5">
        <f t="shared" si="1183"/>
        <v>8.9249687015999992</v>
      </c>
      <c r="W8390" s="5">
        <f t="shared" si="1184"/>
        <v>8.6059227781631993</v>
      </c>
      <c r="X8390" s="5">
        <f t="shared" si="1187"/>
        <v>0</v>
      </c>
    </row>
    <row r="8391" spans="1:24" x14ac:dyDescent="0.15">
      <c r="A8391" s="7">
        <v>8390</v>
      </c>
      <c r="B8391" s="7">
        <v>12</v>
      </c>
      <c r="C8391" s="7">
        <v>16</v>
      </c>
      <c r="D8391" s="7">
        <v>14</v>
      </c>
      <c r="E8391" s="7">
        <v>350</v>
      </c>
      <c r="F8391" s="7">
        <v>3</v>
      </c>
      <c r="G8391" s="7">
        <v>282.3</v>
      </c>
      <c r="H8391" s="7">
        <f t="shared" si="1179"/>
        <v>6</v>
      </c>
      <c r="I8391" s="16">
        <f t="shared" si="1180"/>
        <v>45276</v>
      </c>
      <c r="J8391" s="17">
        <v>1.2267999999999999</v>
      </c>
      <c r="K8391" s="18">
        <f>G8391*结论【关键目标】!C$27*0.7735*0.001</f>
        <v>26.203085999999999</v>
      </c>
      <c r="L8391" s="5">
        <v>-15458.118259999999</v>
      </c>
      <c r="M8391" s="5">
        <f>ABS(IF(L8391&lt;=0,L8391/耗电量关键数据!$B$6/1000,L8391/耗电量关键数据!$B$5/1000))</f>
        <v>6.1832473039999991</v>
      </c>
      <c r="N8391" s="19">
        <f>耗电量关键数据!$B$14</f>
        <v>1.1688450000000001</v>
      </c>
      <c r="O8391" s="19">
        <f>耗电量关键数据!$B$15</f>
        <v>0.37403039999999999</v>
      </c>
      <c r="P8391" s="19">
        <f t="shared" si="1181"/>
        <v>7.7261227039999989</v>
      </c>
      <c r="Q8391" s="19">
        <f t="shared" si="1185"/>
        <v>7.7261227039999989</v>
      </c>
      <c r="R8391" s="20">
        <f t="shared" si="1182"/>
        <v>18.476963296000001</v>
      </c>
      <c r="S8391" s="20">
        <f t="shared" si="1186"/>
        <v>0</v>
      </c>
      <c r="T8391" s="20">
        <f>IF((T8390+R8391)&lt;0,0,IF((T8390+R8391)&gt;结论【关键目标】!C$28,结论【关键目标】!C$28,T8390+R8391))</f>
        <v>22</v>
      </c>
      <c r="U8391" s="19">
        <f>IF((T8390+R8391)&lt;结论【关键目标】!$C$28,0,(发电量计算【计算逻辑页】!R8391+发电量计算【计算逻辑页】!T8390-结论【关键目标】!$C$28))</f>
        <v>18.476963296000001</v>
      </c>
      <c r="V8391" s="5">
        <f t="shared" si="1183"/>
        <v>6.4669371536</v>
      </c>
      <c r="W8391" s="5">
        <f t="shared" si="1184"/>
        <v>9.4784073332671976</v>
      </c>
      <c r="X8391" s="5">
        <f t="shared" si="1187"/>
        <v>0</v>
      </c>
    </row>
    <row r="8392" spans="1:24" x14ac:dyDescent="0.15">
      <c r="A8392" s="7">
        <v>8391</v>
      </c>
      <c r="B8392" s="7">
        <v>12</v>
      </c>
      <c r="C8392" s="7">
        <v>16</v>
      </c>
      <c r="D8392" s="7">
        <v>15</v>
      </c>
      <c r="E8392" s="7">
        <v>350</v>
      </c>
      <c r="F8392" s="7">
        <v>1.9</v>
      </c>
      <c r="G8392" s="7">
        <v>116.6</v>
      </c>
      <c r="H8392" s="7">
        <f t="shared" si="1179"/>
        <v>6</v>
      </c>
      <c r="I8392" s="16">
        <f t="shared" si="1180"/>
        <v>45276</v>
      </c>
      <c r="J8392" s="17">
        <v>1.2267999999999999</v>
      </c>
      <c r="K8392" s="18">
        <f>G8392*结论【关键目标】!C$27*0.7735*0.001</f>
        <v>10.822812000000001</v>
      </c>
      <c r="L8392" s="5">
        <v>-20894.550039999998</v>
      </c>
      <c r="M8392" s="5">
        <f>ABS(IF(L8392&lt;=0,L8392/耗电量关键数据!$B$6/1000,L8392/耗电量关键数据!$B$5/1000))</f>
        <v>8.3578200159999998</v>
      </c>
      <c r="N8392" s="19">
        <f>耗电量关键数据!$B$14</f>
        <v>1.1688450000000001</v>
      </c>
      <c r="O8392" s="19">
        <f>耗电量关键数据!$B$15</f>
        <v>0.37403039999999999</v>
      </c>
      <c r="P8392" s="19">
        <f t="shared" si="1181"/>
        <v>9.9006954159999996</v>
      </c>
      <c r="Q8392" s="19">
        <f t="shared" si="1185"/>
        <v>9.9006954159999996</v>
      </c>
      <c r="R8392" s="20">
        <f t="shared" si="1182"/>
        <v>0.92211658400000118</v>
      </c>
      <c r="S8392" s="20">
        <f t="shared" si="1186"/>
        <v>0</v>
      </c>
      <c r="T8392" s="20">
        <f>IF((T8391+R8392)&lt;0,0,IF((T8391+R8392)&gt;结论【关键目标】!C$28,结论【关键目标】!C$28,T8391+R8392))</f>
        <v>22</v>
      </c>
      <c r="U8392" s="19">
        <f>IF((T8391+R8392)&lt;结论【关键目标】!$C$28,0,(发电量计算【计算逻辑页】!R8392+发电量计算【计算逻辑页】!T8391-结论【关键目标】!$C$28))</f>
        <v>0.92211658400000118</v>
      </c>
      <c r="V8392" s="5">
        <f t="shared" si="1183"/>
        <v>0.32274080440000041</v>
      </c>
      <c r="W8392" s="5">
        <f t="shared" si="1184"/>
        <v>12.146173136348798</v>
      </c>
      <c r="X8392" s="5">
        <f t="shared" si="1187"/>
        <v>0</v>
      </c>
    </row>
    <row r="8393" spans="1:24" x14ac:dyDescent="0.15">
      <c r="A8393" s="7">
        <v>8392</v>
      </c>
      <c r="B8393" s="7">
        <v>12</v>
      </c>
      <c r="C8393" s="7">
        <v>16</v>
      </c>
      <c r="D8393" s="7">
        <v>16</v>
      </c>
      <c r="E8393" s="7">
        <v>350</v>
      </c>
      <c r="F8393" s="7">
        <v>3</v>
      </c>
      <c r="G8393" s="7">
        <v>6.7</v>
      </c>
      <c r="H8393" s="7">
        <f t="shared" si="1179"/>
        <v>6</v>
      </c>
      <c r="I8393" s="16">
        <f t="shared" si="1180"/>
        <v>45276</v>
      </c>
      <c r="J8393" s="17">
        <v>0.70809999999999995</v>
      </c>
      <c r="K8393" s="18">
        <f>G8393*结论【关键目标】!C$27*0.7735*0.001</f>
        <v>0.62189400000000006</v>
      </c>
      <c r="L8393" s="5">
        <v>-27886.591420000001</v>
      </c>
      <c r="M8393" s="5">
        <f>ABS(IF(L8393&lt;=0,L8393/耗电量关键数据!$B$6/1000,L8393/耗电量关键数据!$B$5/1000))</f>
        <v>11.154636567999999</v>
      </c>
      <c r="N8393" s="19">
        <f>耗电量关键数据!$B$14</f>
        <v>1.1688450000000001</v>
      </c>
      <c r="O8393" s="19">
        <f>耗电量关键数据!$B$15</f>
        <v>0.37403039999999999</v>
      </c>
      <c r="P8393" s="19">
        <f t="shared" si="1181"/>
        <v>12.697511967999999</v>
      </c>
      <c r="Q8393" s="19">
        <f t="shared" si="1185"/>
        <v>0</v>
      </c>
      <c r="R8393" s="20">
        <f t="shared" si="1182"/>
        <v>0.62189400000000006</v>
      </c>
      <c r="S8393" s="20">
        <f t="shared" si="1186"/>
        <v>0</v>
      </c>
      <c r="T8393" s="20">
        <f>IF((T8392+R8393)&lt;0,0,IF((T8392+R8393)&gt;结论【关键目标】!C$28,结论【关键目标】!C$28,T8392+R8393))</f>
        <v>22</v>
      </c>
      <c r="U8393" s="19">
        <f>IF((T8392+R8393)&lt;结论【关键目标】!$C$28,0,(发电量计算【计算逻辑页】!R8393+发电量计算【计算逻辑页】!T8392-结论【关键目标】!$C$28))</f>
        <v>0.62189400000000106</v>
      </c>
      <c r="V8393" s="5">
        <f t="shared" si="1183"/>
        <v>0.21766290000000035</v>
      </c>
      <c r="W8393" s="5">
        <f t="shared" si="1184"/>
        <v>0.44036314139999999</v>
      </c>
      <c r="X8393" s="5">
        <f t="shared" si="1187"/>
        <v>0</v>
      </c>
    </row>
    <row r="8394" spans="1:24" x14ac:dyDescent="0.15">
      <c r="A8394" s="7">
        <v>8393</v>
      </c>
      <c r="B8394" s="7">
        <v>12</v>
      </c>
      <c r="C8394" s="7">
        <v>16</v>
      </c>
      <c r="D8394" s="7">
        <v>17</v>
      </c>
      <c r="E8394" s="7">
        <v>350</v>
      </c>
      <c r="F8394" s="7">
        <v>3</v>
      </c>
      <c r="G8394" s="7">
        <v>0</v>
      </c>
      <c r="H8394" s="7">
        <f t="shared" si="1179"/>
        <v>6</v>
      </c>
      <c r="I8394" s="16">
        <f t="shared" si="1180"/>
        <v>45276</v>
      </c>
      <c r="J8394" s="17">
        <v>0.70809999999999995</v>
      </c>
      <c r="K8394" s="18">
        <f>G8394*结论【关键目标】!C$27*0.7735*0.001</f>
        <v>0</v>
      </c>
      <c r="L8394" s="5">
        <v>-31198.614880000001</v>
      </c>
      <c r="M8394" s="5">
        <f>ABS(IF(L8394&lt;=0,L8394/耗电量关键数据!$B$6/1000,L8394/耗电量关键数据!$B$5/1000))</f>
        <v>12.479445952000001</v>
      </c>
      <c r="N8394" s="19">
        <f>耗电量关键数据!$B$14</f>
        <v>1.1688450000000001</v>
      </c>
      <c r="O8394" s="19">
        <f>耗电量关键数据!$B$15</f>
        <v>0.37403039999999999</v>
      </c>
      <c r="P8394" s="19">
        <f t="shared" si="1181"/>
        <v>14.022321352000001</v>
      </c>
      <c r="Q8394" s="19">
        <f t="shared" si="1185"/>
        <v>0</v>
      </c>
      <c r="R8394" s="20">
        <f t="shared" si="1182"/>
        <v>0</v>
      </c>
      <c r="S8394" s="20">
        <f t="shared" si="1186"/>
        <v>0</v>
      </c>
      <c r="T8394" s="20">
        <f>IF((T8393+R8394)&lt;0,0,IF((T8393+R8394)&gt;结论【关键目标】!C$28,结论【关键目标】!C$28,T8393+R8394))</f>
        <v>22</v>
      </c>
      <c r="U8394" s="19">
        <f>IF((T8393+R8394)&lt;结论【关键目标】!$C$28,0,(发电量计算【计算逻辑页】!R8394+发电量计算【计算逻辑页】!T8393-结论【关键目标】!$C$28))</f>
        <v>0</v>
      </c>
      <c r="V8394" s="5">
        <f t="shared" si="1183"/>
        <v>0</v>
      </c>
      <c r="W8394" s="5">
        <f t="shared" si="1184"/>
        <v>0</v>
      </c>
      <c r="X8394" s="5">
        <f t="shared" si="1187"/>
        <v>0</v>
      </c>
    </row>
    <row r="8395" spans="1:24" x14ac:dyDescent="0.15">
      <c r="A8395" s="7">
        <v>8394</v>
      </c>
      <c r="B8395" s="7">
        <v>12</v>
      </c>
      <c r="C8395" s="7">
        <v>16</v>
      </c>
      <c r="D8395" s="7">
        <v>18</v>
      </c>
      <c r="E8395" s="7">
        <v>350</v>
      </c>
      <c r="F8395" s="7">
        <v>0.6</v>
      </c>
      <c r="G8395" s="7">
        <v>0</v>
      </c>
      <c r="H8395" s="7">
        <f t="shared" si="1179"/>
        <v>6</v>
      </c>
      <c r="I8395" s="16">
        <f t="shared" si="1180"/>
        <v>45276</v>
      </c>
      <c r="J8395" s="17">
        <v>0.70809999999999995</v>
      </c>
      <c r="K8395" s="18">
        <f>G8395*结论【关键目标】!C$27*0.7735*0.001</f>
        <v>0</v>
      </c>
      <c r="L8395" s="5">
        <v>-32904.789129999997</v>
      </c>
      <c r="M8395" s="5">
        <f>ABS(IF(L8395&lt;=0,L8395/耗电量关键数据!$B$6/1000,L8395/耗电量关键数据!$B$5/1000))</f>
        <v>13.161915651999999</v>
      </c>
      <c r="N8395" s="19">
        <f>耗电量关键数据!$B$14</f>
        <v>1.1688450000000001</v>
      </c>
      <c r="O8395" s="19">
        <f>耗电量关键数据!$B$15</f>
        <v>0.37403039999999999</v>
      </c>
      <c r="P8395" s="19">
        <f t="shared" si="1181"/>
        <v>14.704791051999999</v>
      </c>
      <c r="Q8395" s="19">
        <f t="shared" si="1185"/>
        <v>0</v>
      </c>
      <c r="R8395" s="20">
        <f t="shared" si="1182"/>
        <v>0</v>
      </c>
      <c r="S8395" s="20">
        <f t="shared" si="1186"/>
        <v>0</v>
      </c>
      <c r="T8395" s="20">
        <f>IF((T8394+R8395)&lt;0,0,IF((T8394+R8395)&gt;结论【关键目标】!C$28,结论【关键目标】!C$28,T8394+R8395))</f>
        <v>22</v>
      </c>
      <c r="U8395" s="19">
        <f>IF((T8394+R8395)&lt;结论【关键目标】!$C$28,0,(发电量计算【计算逻辑页】!R8395+发电量计算【计算逻辑页】!T8394-结论【关键目标】!$C$28))</f>
        <v>0</v>
      </c>
      <c r="V8395" s="5">
        <f t="shared" si="1183"/>
        <v>0</v>
      </c>
      <c r="W8395" s="5">
        <f t="shared" si="1184"/>
        <v>0</v>
      </c>
      <c r="X8395" s="5">
        <f t="shared" si="1187"/>
        <v>0</v>
      </c>
    </row>
    <row r="8396" spans="1:24" x14ac:dyDescent="0.15">
      <c r="A8396" s="7">
        <v>8395</v>
      </c>
      <c r="B8396" s="7">
        <v>12</v>
      </c>
      <c r="C8396" s="7">
        <v>16</v>
      </c>
      <c r="D8396" s="7">
        <v>19</v>
      </c>
      <c r="E8396" s="7">
        <v>350</v>
      </c>
      <c r="F8396" s="7">
        <v>0</v>
      </c>
      <c r="G8396" s="7">
        <v>0</v>
      </c>
      <c r="H8396" s="7">
        <f t="shared" si="1179"/>
        <v>6</v>
      </c>
      <c r="I8396" s="16">
        <f t="shared" si="1180"/>
        <v>45276</v>
      </c>
      <c r="J8396" s="17">
        <v>1.2267999999999999</v>
      </c>
      <c r="K8396" s="18">
        <f>G8396*结论【关键目标】!C$27*0.7735*0.001</f>
        <v>0</v>
      </c>
      <c r="L8396" s="5">
        <v>-31663.725330000001</v>
      </c>
      <c r="M8396" s="5">
        <f>ABS(IF(L8396&lt;=0,L8396/耗电量关键数据!$B$6/1000,L8396/耗电量关键数据!$B$5/1000))</f>
        <v>12.665490132</v>
      </c>
      <c r="N8396" s="19">
        <f>耗电量关键数据!$B$14</f>
        <v>1.1688450000000001</v>
      </c>
      <c r="O8396" s="19">
        <f>耗电量关键数据!$B$15</f>
        <v>0.37403039999999999</v>
      </c>
      <c r="P8396" s="19">
        <f t="shared" si="1181"/>
        <v>14.208365532</v>
      </c>
      <c r="Q8396" s="19">
        <f t="shared" si="1185"/>
        <v>14.208365532</v>
      </c>
      <c r="R8396" s="20">
        <f t="shared" si="1182"/>
        <v>-14.208365532</v>
      </c>
      <c r="S8396" s="20">
        <f t="shared" si="1186"/>
        <v>14.208365532</v>
      </c>
      <c r="T8396" s="20">
        <f>IF((T8395+R8396)&lt;0,0,IF((T8395+R8396)&gt;结论【关键目标】!C$28,结论【关键目标】!C$28,T8395+R8396))</f>
        <v>7.7916344679999998</v>
      </c>
      <c r="U8396" s="19">
        <f>IF((T8395+R8396)&lt;结论【关键目标】!$C$28,0,(发电量计算【计算逻辑页】!R8396+发电量计算【计算逻辑页】!T8395-结论【关键目标】!$C$28))</f>
        <v>0</v>
      </c>
      <c r="V8396" s="5">
        <f t="shared" si="1183"/>
        <v>0</v>
      </c>
      <c r="W8396" s="5">
        <f t="shared" si="1184"/>
        <v>0</v>
      </c>
      <c r="X8396" s="5">
        <f t="shared" si="1187"/>
        <v>6.8317051015423989</v>
      </c>
    </row>
    <row r="8397" spans="1:24" x14ac:dyDescent="0.15">
      <c r="A8397" s="7">
        <v>8396</v>
      </c>
      <c r="B8397" s="7">
        <v>12</v>
      </c>
      <c r="C8397" s="7">
        <v>16</v>
      </c>
      <c r="D8397" s="7">
        <v>20</v>
      </c>
      <c r="E8397" s="7">
        <v>350</v>
      </c>
      <c r="F8397" s="7">
        <v>-0.3</v>
      </c>
      <c r="G8397" s="7">
        <v>0</v>
      </c>
      <c r="H8397" s="7">
        <f t="shared" si="1179"/>
        <v>6</v>
      </c>
      <c r="I8397" s="16">
        <f t="shared" si="1180"/>
        <v>45276</v>
      </c>
      <c r="J8397" s="17">
        <v>1.2267999999999999</v>
      </c>
      <c r="K8397" s="18">
        <f>G8397*结论【关键目标】!C$27*0.7735*0.001</f>
        <v>0</v>
      </c>
      <c r="L8397" s="5">
        <v>-33435.12255</v>
      </c>
      <c r="M8397" s="5">
        <f>ABS(IF(L8397&lt;=0,L8397/耗电量关键数据!$B$6/1000,L8397/耗电量关键数据!$B$5/1000))</f>
        <v>13.374049020000001</v>
      </c>
      <c r="N8397" s="19">
        <f>耗电量关键数据!$B$14</f>
        <v>1.1688450000000001</v>
      </c>
      <c r="O8397" s="19">
        <f>耗电量关键数据!$B$15</f>
        <v>0.37403039999999999</v>
      </c>
      <c r="P8397" s="19">
        <f t="shared" si="1181"/>
        <v>14.916924420000003</v>
      </c>
      <c r="Q8397" s="19">
        <f t="shared" si="1185"/>
        <v>14.916924420000003</v>
      </c>
      <c r="R8397" s="20">
        <f t="shared" si="1182"/>
        <v>-14.916924420000003</v>
      </c>
      <c r="S8397" s="20">
        <f t="shared" si="1186"/>
        <v>14.916924420000003</v>
      </c>
      <c r="T8397" s="20">
        <f>IF((T8396+R8397)&lt;0,0,IF((T8396+R8397)&gt;结论【关键目标】!C$28,结论【关键目标】!C$28,T8396+R8397))</f>
        <v>0</v>
      </c>
      <c r="U8397" s="19">
        <f>IF((T8396+R8397)&lt;结论【关键目标】!$C$28,0,(发电量计算【计算逻辑页】!R8397+发电量计算【计算逻辑页】!T8396-结论【关键目标】!$C$28))</f>
        <v>0</v>
      </c>
      <c r="V8397" s="5">
        <f t="shared" si="1183"/>
        <v>0</v>
      </c>
      <c r="W8397" s="5">
        <f t="shared" si="1184"/>
        <v>0</v>
      </c>
      <c r="X8397" s="5">
        <f t="shared" si="1187"/>
        <v>0</v>
      </c>
    </row>
    <row r="8398" spans="1:24" x14ac:dyDescent="0.15">
      <c r="A8398" s="7">
        <v>8397</v>
      </c>
      <c r="B8398" s="7">
        <v>12</v>
      </c>
      <c r="C8398" s="7">
        <v>16</v>
      </c>
      <c r="D8398" s="7">
        <v>21</v>
      </c>
      <c r="E8398" s="7">
        <v>350</v>
      </c>
      <c r="F8398" s="7">
        <v>-0.8</v>
      </c>
      <c r="G8398" s="7">
        <v>0</v>
      </c>
      <c r="H8398" s="7">
        <f t="shared" si="1179"/>
        <v>6</v>
      </c>
      <c r="I8398" s="16">
        <f t="shared" si="1180"/>
        <v>45276</v>
      </c>
      <c r="J8398" s="17">
        <v>1.2267999999999999</v>
      </c>
      <c r="K8398" s="18">
        <f>G8398*结论【关键目标】!C$27*0.7735*0.001</f>
        <v>0</v>
      </c>
      <c r="L8398" s="5">
        <v>-34542.24581</v>
      </c>
      <c r="M8398" s="5">
        <f>ABS(IF(L8398&lt;=0,L8398/耗电量关键数据!$B$6/1000,L8398/耗电量关键数据!$B$5/1000))</f>
        <v>13.816898324</v>
      </c>
      <c r="N8398" s="19">
        <f>耗电量关键数据!$B$14</f>
        <v>1.1688450000000001</v>
      </c>
      <c r="O8398" s="19">
        <f>耗电量关键数据!$B$15</f>
        <v>0.37403039999999999</v>
      </c>
      <c r="P8398" s="19">
        <f t="shared" si="1181"/>
        <v>15.359773724000002</v>
      </c>
      <c r="Q8398" s="19">
        <f t="shared" si="1185"/>
        <v>15.359773724000002</v>
      </c>
      <c r="R8398" s="20">
        <f t="shared" si="1182"/>
        <v>-15.359773724000002</v>
      </c>
      <c r="S8398" s="20">
        <f t="shared" si="1186"/>
        <v>15.359773724000002</v>
      </c>
      <c r="T8398" s="20">
        <f>IF((T8397+R8398)&lt;0,0,IF((T8397+R8398)&gt;结论【关键目标】!C$28,结论【关键目标】!C$28,T8397+R8398))</f>
        <v>0</v>
      </c>
      <c r="U8398" s="19">
        <f>IF((T8397+R8398)&lt;结论【关键目标】!$C$28,0,(发电量计算【计算逻辑页】!R8398+发电量计算【计算逻辑页】!T8397-结论【关键目标】!$C$28))</f>
        <v>0</v>
      </c>
      <c r="V8398" s="5">
        <f t="shared" si="1183"/>
        <v>0</v>
      </c>
      <c r="W8398" s="5">
        <f t="shared" si="1184"/>
        <v>0</v>
      </c>
      <c r="X8398" s="5">
        <f t="shared" si="1187"/>
        <v>0</v>
      </c>
    </row>
    <row r="8399" spans="1:24" x14ac:dyDescent="0.15">
      <c r="A8399" s="7">
        <v>8398</v>
      </c>
      <c r="B8399" s="7">
        <v>12</v>
      </c>
      <c r="C8399" s="7">
        <v>16</v>
      </c>
      <c r="D8399" s="7">
        <v>22</v>
      </c>
      <c r="E8399" s="7">
        <v>350</v>
      </c>
      <c r="F8399" s="7">
        <v>-2</v>
      </c>
      <c r="G8399" s="7">
        <v>0</v>
      </c>
      <c r="H8399" s="7">
        <f t="shared" si="1179"/>
        <v>6</v>
      </c>
      <c r="I8399" s="16">
        <f t="shared" si="1180"/>
        <v>45276</v>
      </c>
      <c r="J8399" s="17">
        <v>0.70809999999999995</v>
      </c>
      <c r="K8399" s="18">
        <f>G8399*结论【关键目标】!C$27*0.7735*0.001</f>
        <v>0</v>
      </c>
      <c r="L8399" s="5">
        <v>-34869.897700000001</v>
      </c>
      <c r="M8399" s="5">
        <f>ABS(IF(L8399&lt;=0,L8399/耗电量关键数据!$B$6/1000,L8399/耗电量关键数据!$B$5/1000))</f>
        <v>13.94795908</v>
      </c>
      <c r="N8399" s="19">
        <f>耗电量关键数据!$B$14</f>
        <v>1.1688450000000001</v>
      </c>
      <c r="O8399" s="19">
        <f>耗电量关键数据!$B$15</f>
        <v>0.37403039999999999</v>
      </c>
      <c r="P8399" s="19">
        <f t="shared" si="1181"/>
        <v>15.490834480000002</v>
      </c>
      <c r="Q8399" s="19">
        <f t="shared" si="1185"/>
        <v>0</v>
      </c>
      <c r="R8399" s="20">
        <f t="shared" si="1182"/>
        <v>0</v>
      </c>
      <c r="S8399" s="20">
        <f t="shared" si="1186"/>
        <v>0</v>
      </c>
      <c r="T8399" s="20">
        <f>IF((T8398+R8399)&lt;0,0,IF((T8398+R8399)&gt;结论【关键目标】!C$28,结论【关键目标】!C$28,T8398+R8399))</f>
        <v>0</v>
      </c>
      <c r="U8399" s="19">
        <f>IF((T8398+R8399)&lt;结论【关键目标】!$C$28,0,(发电量计算【计算逻辑页】!R8399+发电量计算【计算逻辑页】!T8398-结论【关键目标】!$C$28))</f>
        <v>0</v>
      </c>
      <c r="V8399" s="5">
        <f t="shared" si="1183"/>
        <v>0</v>
      </c>
      <c r="W8399" s="5">
        <f t="shared" si="1184"/>
        <v>0</v>
      </c>
      <c r="X8399" s="5">
        <f t="shared" si="1187"/>
        <v>0</v>
      </c>
    </row>
    <row r="8400" spans="1:24" x14ac:dyDescent="0.15">
      <c r="A8400" s="7">
        <v>8399</v>
      </c>
      <c r="B8400" s="7">
        <v>12</v>
      </c>
      <c r="C8400" s="7">
        <v>16</v>
      </c>
      <c r="D8400" s="7">
        <v>23</v>
      </c>
      <c r="E8400" s="7">
        <v>350</v>
      </c>
      <c r="F8400" s="7">
        <v>-2</v>
      </c>
      <c r="G8400" s="7">
        <v>0</v>
      </c>
      <c r="H8400" s="7">
        <f t="shared" si="1179"/>
        <v>6</v>
      </c>
      <c r="I8400" s="16">
        <f t="shared" si="1180"/>
        <v>45276</v>
      </c>
      <c r="J8400" s="17">
        <v>0.70809999999999995</v>
      </c>
      <c r="K8400" s="18">
        <f>G8400*结论【关键目标】!C$27*0.7735*0.001</f>
        <v>0</v>
      </c>
      <c r="L8400" s="5">
        <v>-35741.645140000001</v>
      </c>
      <c r="M8400" s="5">
        <f>ABS(IF(L8400&lt;=0,L8400/耗电量关键数据!$B$6/1000,L8400/耗电量关键数据!$B$5/1000))</f>
        <v>14.296658056</v>
      </c>
      <c r="N8400" s="19">
        <f>耗电量关键数据!$B$14</f>
        <v>1.1688450000000001</v>
      </c>
      <c r="O8400" s="19">
        <f>耗电量关键数据!$B$15</f>
        <v>0.37403039999999999</v>
      </c>
      <c r="P8400" s="19">
        <f t="shared" si="1181"/>
        <v>15.839533456</v>
      </c>
      <c r="Q8400" s="19">
        <f t="shared" si="1185"/>
        <v>0</v>
      </c>
      <c r="R8400" s="20">
        <f t="shared" si="1182"/>
        <v>0</v>
      </c>
      <c r="S8400" s="20">
        <f t="shared" si="1186"/>
        <v>0</v>
      </c>
      <c r="T8400" s="20">
        <f>IF((T8399+R8400)&lt;0,0,IF((T8399+R8400)&gt;结论【关键目标】!C$28,结论【关键目标】!C$28,T8399+R8400))</f>
        <v>0</v>
      </c>
      <c r="U8400" s="19">
        <f>IF((T8399+R8400)&lt;结论【关键目标】!$C$28,0,(发电量计算【计算逻辑页】!R8400+发电量计算【计算逻辑页】!T8399-结论【关键目标】!$C$28))</f>
        <v>0</v>
      </c>
      <c r="V8400" s="5">
        <f t="shared" si="1183"/>
        <v>0</v>
      </c>
      <c r="W8400" s="5">
        <f t="shared" si="1184"/>
        <v>0</v>
      </c>
      <c r="X8400" s="5">
        <f t="shared" si="1187"/>
        <v>0</v>
      </c>
    </row>
    <row r="8401" spans="1:24" x14ac:dyDescent="0.15">
      <c r="A8401" s="7">
        <v>8400</v>
      </c>
      <c r="B8401" s="7">
        <v>12</v>
      </c>
      <c r="C8401" s="7">
        <v>16</v>
      </c>
      <c r="D8401" s="7">
        <v>24</v>
      </c>
      <c r="E8401" s="7">
        <v>350</v>
      </c>
      <c r="F8401" s="7">
        <v>-1.4</v>
      </c>
      <c r="G8401" s="7">
        <v>0</v>
      </c>
      <c r="H8401" s="7">
        <f t="shared" si="1179"/>
        <v>6</v>
      </c>
      <c r="I8401" s="16">
        <f t="shared" si="1180"/>
        <v>45276</v>
      </c>
      <c r="J8401" s="17">
        <v>0.2407</v>
      </c>
      <c r="K8401" s="18">
        <f>G8401*结论【关键目标】!C$27*0.7735*0.001</f>
        <v>0</v>
      </c>
      <c r="L8401" s="5">
        <v>-36395.455730000001</v>
      </c>
      <c r="M8401" s="5">
        <f>ABS(IF(L8401&lt;=0,L8401/耗电量关键数据!$B$6/1000,L8401/耗电量关键数据!$B$5/1000))</f>
        <v>14.558182292000001</v>
      </c>
      <c r="N8401" s="19">
        <f>耗电量关键数据!$B$14</f>
        <v>1.1688450000000001</v>
      </c>
      <c r="O8401" s="19">
        <f>耗电量关键数据!$B$15</f>
        <v>0.37403039999999999</v>
      </c>
      <c r="P8401" s="19">
        <f t="shared" si="1181"/>
        <v>16.101057692000001</v>
      </c>
      <c r="Q8401" s="19">
        <f t="shared" si="1185"/>
        <v>0</v>
      </c>
      <c r="R8401" s="20">
        <f t="shared" si="1182"/>
        <v>0</v>
      </c>
      <c r="S8401" s="20">
        <f t="shared" si="1186"/>
        <v>0</v>
      </c>
      <c r="T8401" s="20">
        <f>IF((T8400+R8401)&lt;0,0,IF((T8400+R8401)&gt;结论【关键目标】!C$28,结论【关键目标】!C$28,T8400+R8401))</f>
        <v>0</v>
      </c>
      <c r="U8401" s="19">
        <f>IF((T8400+R8401)&lt;结论【关键目标】!$C$28,0,(发电量计算【计算逻辑页】!R8401+发电量计算【计算逻辑页】!T8400-结论【关键目标】!$C$28))</f>
        <v>0</v>
      </c>
      <c r="V8401" s="5">
        <f t="shared" si="1183"/>
        <v>0</v>
      </c>
      <c r="W8401" s="5">
        <f t="shared" si="1184"/>
        <v>0</v>
      </c>
      <c r="X8401" s="5">
        <f t="shared" si="1187"/>
        <v>0</v>
      </c>
    </row>
    <row r="8402" spans="1:24" x14ac:dyDescent="0.15">
      <c r="A8402" s="7">
        <v>8401</v>
      </c>
      <c r="B8402" s="7">
        <v>12</v>
      </c>
      <c r="C8402" s="7">
        <v>17</v>
      </c>
      <c r="D8402" s="7">
        <v>1</v>
      </c>
      <c r="E8402" s="7">
        <v>351</v>
      </c>
      <c r="F8402" s="7">
        <v>-2</v>
      </c>
      <c r="G8402" s="7">
        <v>0</v>
      </c>
      <c r="H8402" s="7">
        <f t="shared" si="1179"/>
        <v>7</v>
      </c>
      <c r="I8402" s="16">
        <f t="shared" si="1180"/>
        <v>45277</v>
      </c>
      <c r="J8402" s="17">
        <v>0.2407</v>
      </c>
      <c r="K8402" s="18">
        <f>G8402*结论【关键目标】!C$27*0.7735*0.001</f>
        <v>0</v>
      </c>
      <c r="L8402" s="5">
        <v>-37049.266309999999</v>
      </c>
      <c r="M8402" s="5">
        <f>ABS(IF(L8402&lt;=0,L8402/耗电量关键数据!$B$6/1000,L8402/耗电量关键数据!$B$5/1000))</f>
        <v>14.819706523999999</v>
      </c>
      <c r="N8402" s="19">
        <f>耗电量关键数据!$B$14</f>
        <v>1.1688450000000001</v>
      </c>
      <c r="O8402" s="19">
        <f>耗电量关键数据!$B$15</f>
        <v>0.37403039999999999</v>
      </c>
      <c r="P8402" s="19">
        <f t="shared" si="1181"/>
        <v>16.362581923999997</v>
      </c>
      <c r="Q8402" s="19">
        <f t="shared" si="1185"/>
        <v>0</v>
      </c>
      <c r="R8402" s="20">
        <f t="shared" si="1182"/>
        <v>0</v>
      </c>
      <c r="S8402" s="20">
        <f t="shared" si="1186"/>
        <v>0</v>
      </c>
      <c r="T8402" s="20">
        <f>IF((T8401+R8402)&lt;0,0,IF((T8401+R8402)&gt;结论【关键目标】!C$28,结论【关键目标】!C$28,T8401+R8402))</f>
        <v>0</v>
      </c>
      <c r="U8402" s="19">
        <f>IF((T8401+R8402)&lt;结论【关键目标】!$C$28,0,(发电量计算【计算逻辑页】!R8402+发电量计算【计算逻辑页】!T8401-结论【关键目标】!$C$28))</f>
        <v>0</v>
      </c>
      <c r="V8402" s="5">
        <f t="shared" si="1183"/>
        <v>0</v>
      </c>
      <c r="W8402" s="5">
        <f t="shared" si="1184"/>
        <v>0</v>
      </c>
      <c r="X8402" s="5">
        <f t="shared" si="1187"/>
        <v>0</v>
      </c>
    </row>
    <row r="8403" spans="1:24" x14ac:dyDescent="0.15">
      <c r="A8403" s="7">
        <v>8402</v>
      </c>
      <c r="B8403" s="7">
        <v>12</v>
      </c>
      <c r="C8403" s="7">
        <v>17</v>
      </c>
      <c r="D8403" s="7">
        <v>2</v>
      </c>
      <c r="E8403" s="7">
        <v>351</v>
      </c>
      <c r="F8403" s="7">
        <v>-1</v>
      </c>
      <c r="G8403" s="7">
        <v>0</v>
      </c>
      <c r="H8403" s="7">
        <f t="shared" si="1179"/>
        <v>7</v>
      </c>
      <c r="I8403" s="16">
        <f t="shared" si="1180"/>
        <v>45277</v>
      </c>
      <c r="J8403" s="17">
        <v>0.2407</v>
      </c>
      <c r="K8403" s="18">
        <f>G8403*结论【关键目标】!C$27*0.7735*0.001</f>
        <v>0</v>
      </c>
      <c r="L8403" s="5">
        <v>-37703.076889999997</v>
      </c>
      <c r="M8403" s="5">
        <f>ABS(IF(L8403&lt;=0,L8403/耗电量关键数据!$B$6/1000,L8403/耗电量关键数据!$B$5/1000))</f>
        <v>15.081230755999998</v>
      </c>
      <c r="N8403" s="19">
        <f>耗电量关键数据!$B$14</f>
        <v>1.1688450000000001</v>
      </c>
      <c r="O8403" s="19">
        <f>耗电量关键数据!$B$15</f>
        <v>0.37403039999999999</v>
      </c>
      <c r="P8403" s="19">
        <f t="shared" si="1181"/>
        <v>16.624106155999996</v>
      </c>
      <c r="Q8403" s="19">
        <f t="shared" si="1185"/>
        <v>0</v>
      </c>
      <c r="R8403" s="20">
        <f t="shared" si="1182"/>
        <v>0</v>
      </c>
      <c r="S8403" s="20">
        <f t="shared" si="1186"/>
        <v>0</v>
      </c>
      <c r="T8403" s="20">
        <f>IF((T8402+R8403)&lt;0,0,IF((T8402+R8403)&gt;结论【关键目标】!C$28,结论【关键目标】!C$28,T8402+R8403))</f>
        <v>0</v>
      </c>
      <c r="U8403" s="19">
        <f>IF((T8402+R8403)&lt;结论【关键目标】!$C$28,0,(发电量计算【计算逻辑页】!R8403+发电量计算【计算逻辑页】!T8402-结论【关键目标】!$C$28))</f>
        <v>0</v>
      </c>
      <c r="V8403" s="5">
        <f t="shared" si="1183"/>
        <v>0</v>
      </c>
      <c r="W8403" s="5">
        <f t="shared" si="1184"/>
        <v>0</v>
      </c>
      <c r="X8403" s="5">
        <f t="shared" si="1187"/>
        <v>0</v>
      </c>
    </row>
    <row r="8404" spans="1:24" x14ac:dyDescent="0.15">
      <c r="A8404" s="7">
        <v>8403</v>
      </c>
      <c r="B8404" s="7">
        <v>12</v>
      </c>
      <c r="C8404" s="7">
        <v>17</v>
      </c>
      <c r="D8404" s="7">
        <v>3</v>
      </c>
      <c r="E8404" s="7">
        <v>351</v>
      </c>
      <c r="F8404" s="7">
        <v>-1.6</v>
      </c>
      <c r="G8404" s="7">
        <v>0</v>
      </c>
      <c r="H8404" s="7">
        <f t="shared" si="1179"/>
        <v>7</v>
      </c>
      <c r="I8404" s="16">
        <f t="shared" si="1180"/>
        <v>45277</v>
      </c>
      <c r="J8404" s="17">
        <v>0.2407</v>
      </c>
      <c r="K8404" s="18">
        <f>G8404*结论【关键目标】!C$27*0.7735*0.001</f>
        <v>0</v>
      </c>
      <c r="L8404" s="5">
        <v>-38792.761189999997</v>
      </c>
      <c r="M8404" s="5">
        <f>ABS(IF(L8404&lt;=0,L8404/耗电量关键数据!$B$6/1000,L8404/耗电量关键数据!$B$5/1000))</f>
        <v>15.517104475999998</v>
      </c>
      <c r="N8404" s="19">
        <f>耗电量关键数据!$B$14</f>
        <v>1.1688450000000001</v>
      </c>
      <c r="O8404" s="19">
        <f>耗电量关键数据!$B$15</f>
        <v>0.37403039999999999</v>
      </c>
      <c r="P8404" s="19">
        <f t="shared" si="1181"/>
        <v>17.059979875999996</v>
      </c>
      <c r="Q8404" s="19">
        <f t="shared" si="1185"/>
        <v>0</v>
      </c>
      <c r="R8404" s="20">
        <f t="shared" si="1182"/>
        <v>0</v>
      </c>
      <c r="S8404" s="20">
        <f t="shared" si="1186"/>
        <v>0</v>
      </c>
      <c r="T8404" s="20">
        <f>IF((T8403+R8404)&lt;0,0,IF((T8403+R8404)&gt;结论【关键目标】!C$28,结论【关键目标】!C$28,T8403+R8404))</f>
        <v>0</v>
      </c>
      <c r="U8404" s="19">
        <f>IF((T8403+R8404)&lt;结论【关键目标】!$C$28,0,(发电量计算【计算逻辑页】!R8404+发电量计算【计算逻辑页】!T8403-结论【关键目标】!$C$28))</f>
        <v>0</v>
      </c>
      <c r="V8404" s="5">
        <f t="shared" si="1183"/>
        <v>0</v>
      </c>
      <c r="W8404" s="5">
        <f t="shared" si="1184"/>
        <v>0</v>
      </c>
      <c r="X8404" s="5">
        <f t="shared" si="1187"/>
        <v>0</v>
      </c>
    </row>
    <row r="8405" spans="1:24" x14ac:dyDescent="0.15">
      <c r="A8405" s="7">
        <v>8404</v>
      </c>
      <c r="B8405" s="7">
        <v>12</v>
      </c>
      <c r="C8405" s="7">
        <v>17</v>
      </c>
      <c r="D8405" s="7">
        <v>4</v>
      </c>
      <c r="E8405" s="7">
        <v>351</v>
      </c>
      <c r="F8405" s="7">
        <v>-2</v>
      </c>
      <c r="G8405" s="7">
        <v>0</v>
      </c>
      <c r="H8405" s="7">
        <f t="shared" si="1179"/>
        <v>7</v>
      </c>
      <c r="I8405" s="16">
        <f t="shared" si="1180"/>
        <v>45277</v>
      </c>
      <c r="J8405" s="17">
        <v>0.2407</v>
      </c>
      <c r="K8405" s="18">
        <f>G8405*结论【关键目标】!C$27*0.7735*0.001</f>
        <v>0</v>
      </c>
      <c r="L8405" s="5">
        <v>-39664.50864</v>
      </c>
      <c r="M8405" s="5">
        <f>ABS(IF(L8405&lt;=0,L8405/耗电量关键数据!$B$6/1000,L8405/耗电量关键数据!$B$5/1000))</f>
        <v>15.865803456</v>
      </c>
      <c r="N8405" s="19">
        <f>耗电量关键数据!$B$14</f>
        <v>1.1688450000000001</v>
      </c>
      <c r="O8405" s="19">
        <f>耗电量关键数据!$B$15</f>
        <v>0.37403039999999999</v>
      </c>
      <c r="P8405" s="19">
        <f t="shared" si="1181"/>
        <v>17.408678855999998</v>
      </c>
      <c r="Q8405" s="19">
        <f t="shared" si="1185"/>
        <v>0</v>
      </c>
      <c r="R8405" s="20">
        <f t="shared" si="1182"/>
        <v>0</v>
      </c>
      <c r="S8405" s="20">
        <f t="shared" si="1186"/>
        <v>0</v>
      </c>
      <c r="T8405" s="20">
        <f>IF((T8404+R8405)&lt;0,0,IF((T8404+R8405)&gt;结论【关键目标】!C$28,结论【关键目标】!C$28,T8404+R8405))</f>
        <v>0</v>
      </c>
      <c r="U8405" s="19">
        <f>IF((T8404+R8405)&lt;结论【关键目标】!$C$28,0,(发电量计算【计算逻辑页】!R8405+发电量计算【计算逻辑页】!T8404-结论【关键目标】!$C$28))</f>
        <v>0</v>
      </c>
      <c r="V8405" s="5">
        <f t="shared" si="1183"/>
        <v>0</v>
      </c>
      <c r="W8405" s="5">
        <f t="shared" si="1184"/>
        <v>0</v>
      </c>
      <c r="X8405" s="5">
        <f t="shared" si="1187"/>
        <v>0</v>
      </c>
    </row>
    <row r="8406" spans="1:24" x14ac:dyDescent="0.15">
      <c r="A8406" s="7">
        <v>8405</v>
      </c>
      <c r="B8406" s="7">
        <v>12</v>
      </c>
      <c r="C8406" s="7">
        <v>17</v>
      </c>
      <c r="D8406" s="7">
        <v>5</v>
      </c>
      <c r="E8406" s="7">
        <v>351</v>
      </c>
      <c r="F8406" s="7">
        <v>-2</v>
      </c>
      <c r="G8406" s="7">
        <v>0</v>
      </c>
      <c r="H8406" s="7">
        <f t="shared" si="1179"/>
        <v>7</v>
      </c>
      <c r="I8406" s="16">
        <f t="shared" si="1180"/>
        <v>45277</v>
      </c>
      <c r="J8406" s="17">
        <v>0.2407</v>
      </c>
      <c r="K8406" s="18">
        <f>G8406*结论【关键目标】!C$27*0.7735*0.001</f>
        <v>0</v>
      </c>
      <c r="L8406" s="5">
        <v>-40318.319219999998</v>
      </c>
      <c r="M8406" s="5">
        <f>ABS(IF(L8406&lt;=0,L8406/耗电量关键数据!$B$6/1000,L8406/耗电量关键数据!$B$5/1000))</f>
        <v>16.127327688000001</v>
      </c>
      <c r="N8406" s="19">
        <f>耗电量关键数据!$B$14</f>
        <v>1.1688450000000001</v>
      </c>
      <c r="O8406" s="19">
        <f>耗电量关键数据!$B$15</f>
        <v>0.37403039999999999</v>
      </c>
      <c r="P8406" s="19">
        <f t="shared" si="1181"/>
        <v>17.670203088000001</v>
      </c>
      <c r="Q8406" s="19">
        <f t="shared" si="1185"/>
        <v>0</v>
      </c>
      <c r="R8406" s="20">
        <f t="shared" si="1182"/>
        <v>0</v>
      </c>
      <c r="S8406" s="20">
        <f t="shared" si="1186"/>
        <v>0</v>
      </c>
      <c r="T8406" s="20">
        <f>IF((T8405+R8406)&lt;0,0,IF((T8405+R8406)&gt;结论【关键目标】!C$28,结论【关键目标】!C$28,T8405+R8406))</f>
        <v>0</v>
      </c>
      <c r="U8406" s="19">
        <f>IF((T8405+R8406)&lt;结论【关键目标】!$C$28,0,(发电量计算【计算逻辑页】!R8406+发电量计算【计算逻辑页】!T8405-结论【关键目标】!$C$28))</f>
        <v>0</v>
      </c>
      <c r="V8406" s="5">
        <f t="shared" si="1183"/>
        <v>0</v>
      </c>
      <c r="W8406" s="5">
        <f t="shared" si="1184"/>
        <v>0</v>
      </c>
      <c r="X8406" s="5">
        <f t="shared" si="1187"/>
        <v>0</v>
      </c>
    </row>
    <row r="8407" spans="1:24" x14ac:dyDescent="0.15">
      <c r="A8407" s="7">
        <v>8406</v>
      </c>
      <c r="B8407" s="7">
        <v>12</v>
      </c>
      <c r="C8407" s="7">
        <v>17</v>
      </c>
      <c r="D8407" s="7">
        <v>6</v>
      </c>
      <c r="E8407" s="7">
        <v>351</v>
      </c>
      <c r="F8407" s="7">
        <v>-2.2999999999999998</v>
      </c>
      <c r="G8407" s="7">
        <v>0</v>
      </c>
      <c r="H8407" s="7">
        <f t="shared" si="1179"/>
        <v>7</v>
      </c>
      <c r="I8407" s="16">
        <f t="shared" si="1180"/>
        <v>45277</v>
      </c>
      <c r="J8407" s="17">
        <v>0.2407</v>
      </c>
      <c r="K8407" s="18">
        <f>G8407*结论【关键目标】!C$27*0.7735*0.001</f>
        <v>0</v>
      </c>
      <c r="L8407" s="5">
        <v>-41406.410040000002</v>
      </c>
      <c r="M8407" s="5">
        <f>ABS(IF(L8407&lt;=0,L8407/耗电量关键数据!$B$6/1000,L8407/耗电量关键数据!$B$5/1000))</f>
        <v>16.562564016</v>
      </c>
      <c r="N8407" s="19">
        <f>耗电量关键数据!$B$14</f>
        <v>1.1688450000000001</v>
      </c>
      <c r="O8407" s="19">
        <f>耗电量关键数据!$B$15</f>
        <v>0.37403039999999999</v>
      </c>
      <c r="P8407" s="19">
        <f t="shared" si="1181"/>
        <v>18.105439415999999</v>
      </c>
      <c r="Q8407" s="19">
        <f t="shared" si="1185"/>
        <v>0</v>
      </c>
      <c r="R8407" s="20">
        <f t="shared" si="1182"/>
        <v>0</v>
      </c>
      <c r="S8407" s="20">
        <f t="shared" si="1186"/>
        <v>0</v>
      </c>
      <c r="T8407" s="20">
        <f>IF((T8406+R8407)&lt;0,0,IF((T8406+R8407)&gt;结论【关键目标】!C$28,结论【关键目标】!C$28,T8406+R8407))</f>
        <v>0</v>
      </c>
      <c r="U8407" s="19">
        <f>IF((T8406+R8407)&lt;结论【关键目标】!$C$28,0,(发电量计算【计算逻辑页】!R8407+发电量计算【计算逻辑页】!T8406-结论【关键目标】!$C$28))</f>
        <v>0</v>
      </c>
      <c r="V8407" s="5">
        <f t="shared" si="1183"/>
        <v>0</v>
      </c>
      <c r="W8407" s="5">
        <f t="shared" si="1184"/>
        <v>0</v>
      </c>
      <c r="X8407" s="5">
        <f t="shared" si="1187"/>
        <v>0</v>
      </c>
    </row>
    <row r="8408" spans="1:24" x14ac:dyDescent="0.15">
      <c r="A8408" s="7">
        <v>8407</v>
      </c>
      <c r="B8408" s="7">
        <v>12</v>
      </c>
      <c r="C8408" s="7">
        <v>17</v>
      </c>
      <c r="D8408" s="7">
        <v>7</v>
      </c>
      <c r="E8408" s="7">
        <v>351</v>
      </c>
      <c r="F8408" s="7">
        <v>-2</v>
      </c>
      <c r="G8408" s="7">
        <v>0</v>
      </c>
      <c r="H8408" s="7">
        <f t="shared" si="1179"/>
        <v>7</v>
      </c>
      <c r="I8408" s="16">
        <f t="shared" si="1180"/>
        <v>45277</v>
      </c>
      <c r="J8408" s="17">
        <v>0.2407</v>
      </c>
      <c r="K8408" s="18">
        <f>G8408*结论【关键目标】!C$27*0.7735*0.001</f>
        <v>0</v>
      </c>
      <c r="L8408" s="5">
        <v>-41056.723819999999</v>
      </c>
      <c r="M8408" s="5">
        <f>ABS(IF(L8408&lt;=0,L8408/耗电量关键数据!$B$6/1000,L8408/耗电量关键数据!$B$5/1000))</f>
        <v>16.422689527999999</v>
      </c>
      <c r="N8408" s="19">
        <f>耗电量关键数据!$B$14</f>
        <v>1.1688450000000001</v>
      </c>
      <c r="O8408" s="19">
        <f>耗电量关键数据!$B$15</f>
        <v>0.37403039999999999</v>
      </c>
      <c r="P8408" s="19">
        <f t="shared" si="1181"/>
        <v>17.965564927999999</v>
      </c>
      <c r="Q8408" s="19">
        <f t="shared" si="1185"/>
        <v>0</v>
      </c>
      <c r="R8408" s="20">
        <f t="shared" si="1182"/>
        <v>0</v>
      </c>
      <c r="S8408" s="20">
        <f t="shared" si="1186"/>
        <v>0</v>
      </c>
      <c r="T8408" s="20">
        <f>IF((T8407+R8408)&lt;0,0,IF((T8407+R8408)&gt;结论【关键目标】!C$28,结论【关键目标】!C$28,T8407+R8408))</f>
        <v>0</v>
      </c>
      <c r="U8408" s="19">
        <f>IF((T8407+R8408)&lt;结论【关键目标】!$C$28,0,(发电量计算【计算逻辑页】!R8408+发电量计算【计算逻辑页】!T8407-结论【关键目标】!$C$28))</f>
        <v>0</v>
      </c>
      <c r="V8408" s="5">
        <f t="shared" si="1183"/>
        <v>0</v>
      </c>
      <c r="W8408" s="5">
        <f t="shared" si="1184"/>
        <v>0</v>
      </c>
      <c r="X8408" s="5">
        <f t="shared" si="1187"/>
        <v>0</v>
      </c>
    </row>
    <row r="8409" spans="1:24" x14ac:dyDescent="0.15">
      <c r="A8409" s="7">
        <v>8408</v>
      </c>
      <c r="B8409" s="7">
        <v>12</v>
      </c>
      <c r="C8409" s="7">
        <v>17</v>
      </c>
      <c r="D8409" s="7">
        <v>8</v>
      </c>
      <c r="E8409" s="7">
        <v>351</v>
      </c>
      <c r="F8409" s="7">
        <v>-2</v>
      </c>
      <c r="G8409" s="7">
        <v>25.9</v>
      </c>
      <c r="H8409" s="7">
        <f t="shared" si="1179"/>
        <v>7</v>
      </c>
      <c r="I8409" s="16">
        <f t="shared" si="1180"/>
        <v>45277</v>
      </c>
      <c r="J8409" s="17">
        <v>0.70809999999999995</v>
      </c>
      <c r="K8409" s="18">
        <f>G8409*结论【关键目标】!C$27*0.7735*0.001</f>
        <v>2.4040379999999999</v>
      </c>
      <c r="L8409" s="5">
        <v>-39519.312330000001</v>
      </c>
      <c r="M8409" s="5">
        <f>ABS(IF(L8409&lt;=0,L8409/耗电量关键数据!$B$6/1000,L8409/耗电量关键数据!$B$5/1000))</f>
        <v>15.807724932000001</v>
      </c>
      <c r="N8409" s="19">
        <f>耗电量关键数据!$B$14</f>
        <v>1.1688450000000001</v>
      </c>
      <c r="O8409" s="19">
        <f>耗电量关键数据!$B$15</f>
        <v>0.37403039999999999</v>
      </c>
      <c r="P8409" s="19">
        <f t="shared" si="1181"/>
        <v>17.350600331999999</v>
      </c>
      <c r="Q8409" s="19">
        <f t="shared" si="1185"/>
        <v>0</v>
      </c>
      <c r="R8409" s="20">
        <f t="shared" si="1182"/>
        <v>2.4040379999999999</v>
      </c>
      <c r="S8409" s="20">
        <f t="shared" si="1186"/>
        <v>0</v>
      </c>
      <c r="T8409" s="20">
        <f>IF((T8408+R8409)&lt;0,0,IF((T8408+R8409)&gt;结论【关键目标】!C$28,结论【关键目标】!C$28,T8408+R8409))</f>
        <v>2.4040379999999999</v>
      </c>
      <c r="U8409" s="19">
        <f>IF((T8408+R8409)&lt;结论【关键目标】!$C$28,0,(发电量计算【计算逻辑页】!R8409+发电量计算【计算逻辑页】!T8408-结论【关键目标】!$C$28))</f>
        <v>0</v>
      </c>
      <c r="V8409" s="5">
        <f t="shared" si="1183"/>
        <v>0</v>
      </c>
      <c r="W8409" s="5">
        <f t="shared" si="1184"/>
        <v>1.7022993077999997</v>
      </c>
      <c r="X8409" s="5">
        <f t="shared" si="1187"/>
        <v>0</v>
      </c>
    </row>
    <row r="8410" spans="1:24" x14ac:dyDescent="0.15">
      <c r="A8410" s="7">
        <v>8409</v>
      </c>
      <c r="B8410" s="7">
        <v>12</v>
      </c>
      <c r="C8410" s="7">
        <v>17</v>
      </c>
      <c r="D8410" s="7">
        <v>9</v>
      </c>
      <c r="E8410" s="7">
        <v>351</v>
      </c>
      <c r="F8410" s="7">
        <v>-2.2000000000000002</v>
      </c>
      <c r="G8410" s="7">
        <v>96.3</v>
      </c>
      <c r="H8410" s="7">
        <f t="shared" si="1179"/>
        <v>7</v>
      </c>
      <c r="I8410" s="16">
        <f t="shared" si="1180"/>
        <v>45277</v>
      </c>
      <c r="J8410" s="17">
        <v>0.70809999999999995</v>
      </c>
      <c r="K8410" s="18">
        <f>G8410*结论【关键目标】!C$27*0.7735*0.001</f>
        <v>8.9385659999999998</v>
      </c>
      <c r="L8410" s="5">
        <v>-32488.626899999999</v>
      </c>
      <c r="M8410" s="5">
        <f>ABS(IF(L8410&lt;=0,L8410/耗电量关键数据!$B$6/1000,L8410/耗电量关键数据!$B$5/1000))</f>
        <v>12.995450759999999</v>
      </c>
      <c r="N8410" s="19">
        <f>耗电量关键数据!$B$14</f>
        <v>1.1688450000000001</v>
      </c>
      <c r="O8410" s="19">
        <f>耗电量关键数据!$B$15</f>
        <v>0.37403039999999999</v>
      </c>
      <c r="P8410" s="19">
        <f t="shared" si="1181"/>
        <v>14.538326159999999</v>
      </c>
      <c r="Q8410" s="19">
        <f t="shared" si="1185"/>
        <v>0</v>
      </c>
      <c r="R8410" s="20">
        <f t="shared" si="1182"/>
        <v>8.9385659999999998</v>
      </c>
      <c r="S8410" s="20">
        <f t="shared" si="1186"/>
        <v>0</v>
      </c>
      <c r="T8410" s="20">
        <f>IF((T8409+R8410)&lt;0,0,IF((T8409+R8410)&gt;结论【关键目标】!C$28,结论【关键目标】!C$28,T8409+R8410))</f>
        <v>11.342604</v>
      </c>
      <c r="U8410" s="19">
        <f>IF((T8409+R8410)&lt;结论【关键目标】!$C$28,0,(发电量计算【计算逻辑页】!R8410+发电量计算【计算逻辑页】!T8409-结论【关键目标】!$C$28))</f>
        <v>0</v>
      </c>
      <c r="V8410" s="5">
        <f t="shared" si="1183"/>
        <v>0</v>
      </c>
      <c r="W8410" s="5">
        <f t="shared" si="1184"/>
        <v>6.3293985845999998</v>
      </c>
      <c r="X8410" s="5">
        <f t="shared" si="1187"/>
        <v>0</v>
      </c>
    </row>
    <row r="8411" spans="1:24" x14ac:dyDescent="0.15">
      <c r="A8411" s="7">
        <v>8410</v>
      </c>
      <c r="B8411" s="7">
        <v>12</v>
      </c>
      <c r="C8411" s="7">
        <v>17</v>
      </c>
      <c r="D8411" s="7">
        <v>10</v>
      </c>
      <c r="E8411" s="7">
        <v>351</v>
      </c>
      <c r="F8411" s="7">
        <v>-2</v>
      </c>
      <c r="G8411" s="7">
        <v>151.80000000000001</v>
      </c>
      <c r="H8411" s="7">
        <f t="shared" si="1179"/>
        <v>7</v>
      </c>
      <c r="I8411" s="16">
        <f t="shared" si="1180"/>
        <v>45277</v>
      </c>
      <c r="J8411" s="17">
        <v>0.70809999999999995</v>
      </c>
      <c r="K8411" s="18">
        <f>G8411*结论【关键目标】!C$27*0.7735*0.001</f>
        <v>14.090076</v>
      </c>
      <c r="L8411" s="5">
        <v>-29480.606950000001</v>
      </c>
      <c r="M8411" s="5">
        <f>ABS(IF(L8411&lt;=0,L8411/耗电量关键数据!$B$6/1000,L8411/耗电量关键数据!$B$5/1000))</f>
        <v>11.79224278</v>
      </c>
      <c r="N8411" s="19">
        <f>耗电量关键数据!$B$14</f>
        <v>1.1688450000000001</v>
      </c>
      <c r="O8411" s="19">
        <f>耗电量关键数据!$B$15</f>
        <v>0.37403039999999999</v>
      </c>
      <c r="P8411" s="19">
        <f t="shared" si="1181"/>
        <v>13.33511818</v>
      </c>
      <c r="Q8411" s="19">
        <f t="shared" si="1185"/>
        <v>0</v>
      </c>
      <c r="R8411" s="20">
        <f t="shared" si="1182"/>
        <v>14.090076</v>
      </c>
      <c r="S8411" s="20">
        <f t="shared" si="1186"/>
        <v>0</v>
      </c>
      <c r="T8411" s="20">
        <f>IF((T8410+R8411)&lt;0,0,IF((T8410+R8411)&gt;结论【关键目标】!C$28,结论【关键目标】!C$28,T8410+R8411))</f>
        <v>22</v>
      </c>
      <c r="U8411" s="19">
        <f>IF((T8410+R8411)&lt;结论【关键目标】!$C$28,0,(发电量计算【计算逻辑页】!R8411+发电量计算【计算逻辑页】!T8410-结论【关键目标】!$C$28))</f>
        <v>3.4326799999999977</v>
      </c>
      <c r="V8411" s="5">
        <f t="shared" si="1183"/>
        <v>1.2014379999999991</v>
      </c>
      <c r="W8411" s="5">
        <f t="shared" si="1184"/>
        <v>9.442597183258</v>
      </c>
      <c r="X8411" s="5">
        <f t="shared" si="1187"/>
        <v>0</v>
      </c>
    </row>
    <row r="8412" spans="1:24" x14ac:dyDescent="0.15">
      <c r="A8412" s="7">
        <v>8411</v>
      </c>
      <c r="B8412" s="7">
        <v>12</v>
      </c>
      <c r="C8412" s="7">
        <v>17</v>
      </c>
      <c r="D8412" s="7">
        <v>11</v>
      </c>
      <c r="E8412" s="7">
        <v>351</v>
      </c>
      <c r="F8412" s="7">
        <v>-2</v>
      </c>
      <c r="G8412" s="7">
        <v>168.3</v>
      </c>
      <c r="H8412" s="7">
        <f t="shared" si="1179"/>
        <v>7</v>
      </c>
      <c r="I8412" s="16">
        <f t="shared" si="1180"/>
        <v>45277</v>
      </c>
      <c r="J8412" s="17">
        <v>1.2267999999999999</v>
      </c>
      <c r="K8412" s="18">
        <f>G8412*结论【关键目标】!C$27*0.7735*0.001</f>
        <v>15.621606</v>
      </c>
      <c r="L8412" s="5">
        <v>-22256.606400000001</v>
      </c>
      <c r="M8412" s="5">
        <f>ABS(IF(L8412&lt;=0,L8412/耗电量关键数据!$B$6/1000,L8412/耗电量关键数据!$B$5/1000))</f>
        <v>8.9026425600000003</v>
      </c>
      <c r="N8412" s="19">
        <f>耗电量关键数据!$B$14</f>
        <v>1.1688450000000001</v>
      </c>
      <c r="O8412" s="19">
        <f>耗电量关键数据!$B$15</f>
        <v>0.37403039999999999</v>
      </c>
      <c r="P8412" s="19">
        <f t="shared" si="1181"/>
        <v>10.445517960000002</v>
      </c>
      <c r="Q8412" s="19">
        <f t="shared" si="1185"/>
        <v>10.445517960000002</v>
      </c>
      <c r="R8412" s="20">
        <f t="shared" si="1182"/>
        <v>5.176088039999998</v>
      </c>
      <c r="S8412" s="20">
        <f t="shared" si="1186"/>
        <v>0</v>
      </c>
      <c r="T8412" s="20">
        <f>IF((T8411+R8412)&lt;0,0,IF((T8411+R8412)&gt;结论【关键目标】!C$28,结论【关键目标】!C$28,T8411+R8412))</f>
        <v>22</v>
      </c>
      <c r="U8412" s="19">
        <f>IF((T8411+R8412)&lt;结论【关键目标】!$C$28,0,(发电量计算【计算逻辑页】!R8412+发电量计算【计算逻辑页】!T8411-结论【关键目标】!$C$28))</f>
        <v>5.1760880399999962</v>
      </c>
      <c r="V8412" s="5">
        <f t="shared" si="1183"/>
        <v>1.8116308139999986</v>
      </c>
      <c r="W8412" s="5">
        <f t="shared" si="1184"/>
        <v>12.814561433328</v>
      </c>
      <c r="X8412" s="5">
        <f t="shared" si="1187"/>
        <v>0</v>
      </c>
    </row>
    <row r="8413" spans="1:24" x14ac:dyDescent="0.15">
      <c r="A8413" s="7">
        <v>8412</v>
      </c>
      <c r="B8413" s="7">
        <v>12</v>
      </c>
      <c r="C8413" s="7">
        <v>17</v>
      </c>
      <c r="D8413" s="7">
        <v>12</v>
      </c>
      <c r="E8413" s="7">
        <v>351</v>
      </c>
      <c r="F8413" s="7">
        <v>-1.5</v>
      </c>
      <c r="G8413" s="7">
        <v>211.9</v>
      </c>
      <c r="H8413" s="7">
        <f t="shared" si="1179"/>
        <v>7</v>
      </c>
      <c r="I8413" s="16">
        <f t="shared" si="1180"/>
        <v>45277</v>
      </c>
      <c r="J8413" s="17">
        <v>1.2267999999999999</v>
      </c>
      <c r="K8413" s="18">
        <f>G8413*结论【关键目标】!C$27*0.7735*0.001</f>
        <v>19.668558000000001</v>
      </c>
      <c r="L8413" s="5">
        <v>-19900.159329999999</v>
      </c>
      <c r="M8413" s="5">
        <f>ABS(IF(L8413&lt;=0,L8413/耗电量关键数据!$B$6/1000,L8413/耗电量关键数据!$B$5/1000))</f>
        <v>7.9600637320000001</v>
      </c>
      <c r="N8413" s="19">
        <f>耗电量关键数据!$B$14</f>
        <v>1.1688450000000001</v>
      </c>
      <c r="O8413" s="19">
        <f>耗电量关键数据!$B$15</f>
        <v>0.37403039999999999</v>
      </c>
      <c r="P8413" s="19">
        <f t="shared" si="1181"/>
        <v>9.5029391319999998</v>
      </c>
      <c r="Q8413" s="19">
        <f t="shared" si="1185"/>
        <v>9.5029391319999998</v>
      </c>
      <c r="R8413" s="20">
        <f t="shared" si="1182"/>
        <v>10.165618868000001</v>
      </c>
      <c r="S8413" s="20">
        <f t="shared" si="1186"/>
        <v>0</v>
      </c>
      <c r="T8413" s="20">
        <f>IF((T8412+R8413)&lt;0,0,IF((T8412+R8413)&gt;结论【关键目标】!C$28,结论【关键目标】!C$28,T8412+R8413))</f>
        <v>22</v>
      </c>
      <c r="U8413" s="19">
        <f>IF((T8412+R8413)&lt;结论【关键目标】!$C$28,0,(发电量计算【计算逻辑页】!R8413+发电量计算【计算逻辑页】!T8412-结论【关键目标】!$C$28))</f>
        <v>10.165618868000003</v>
      </c>
      <c r="V8413" s="5">
        <f t="shared" si="1183"/>
        <v>3.5579666038000006</v>
      </c>
      <c r="W8413" s="5">
        <f t="shared" si="1184"/>
        <v>11.658205727137599</v>
      </c>
      <c r="X8413" s="5">
        <f t="shared" si="1187"/>
        <v>0</v>
      </c>
    </row>
    <row r="8414" spans="1:24" x14ac:dyDescent="0.15">
      <c r="A8414" s="7">
        <v>8413</v>
      </c>
      <c r="B8414" s="7">
        <v>12</v>
      </c>
      <c r="C8414" s="7">
        <v>17</v>
      </c>
      <c r="D8414" s="7">
        <v>13</v>
      </c>
      <c r="E8414" s="7">
        <v>351</v>
      </c>
      <c r="F8414" s="7">
        <v>-2</v>
      </c>
      <c r="G8414" s="7">
        <v>156.5</v>
      </c>
      <c r="H8414" s="7">
        <f t="shared" si="1179"/>
        <v>7</v>
      </c>
      <c r="I8414" s="16">
        <f t="shared" si="1180"/>
        <v>45277</v>
      </c>
      <c r="J8414" s="17">
        <v>1.2267999999999999</v>
      </c>
      <c r="K8414" s="18">
        <f>G8414*结论【关键目标】!C$27*0.7735*0.001</f>
        <v>14.52633</v>
      </c>
      <c r="L8414" s="5">
        <v>-19286.151170000001</v>
      </c>
      <c r="M8414" s="5">
        <f>ABS(IF(L8414&lt;=0,L8414/耗电量关键数据!$B$6/1000,L8414/耗电量关键数据!$B$5/1000))</f>
        <v>7.7144604680000004</v>
      </c>
      <c r="N8414" s="19">
        <f>耗电量关键数据!$B$14</f>
        <v>1.1688450000000001</v>
      </c>
      <c r="O8414" s="19">
        <f>耗电量关键数据!$B$15</f>
        <v>0.37403039999999999</v>
      </c>
      <c r="P8414" s="19">
        <f t="shared" si="1181"/>
        <v>9.2573358680000002</v>
      </c>
      <c r="Q8414" s="19">
        <f t="shared" si="1185"/>
        <v>9.2573358680000002</v>
      </c>
      <c r="R8414" s="20">
        <f t="shared" si="1182"/>
        <v>5.2689941319999996</v>
      </c>
      <c r="S8414" s="20">
        <f t="shared" si="1186"/>
        <v>0</v>
      </c>
      <c r="T8414" s="20">
        <f>IF((T8413+R8414)&lt;0,0,IF((T8413+R8414)&gt;结论【关键目标】!C$28,结论【关键目标】!C$28,T8413+R8414))</f>
        <v>22</v>
      </c>
      <c r="U8414" s="19">
        <f>IF((T8413+R8414)&lt;结论【关键目标】!$C$28,0,(发电量计算【计算逻辑页】!R8414+发电量计算【计算逻辑页】!T8413-结论【关键目标】!$C$28))</f>
        <v>5.2689941319999996</v>
      </c>
      <c r="V8414" s="5">
        <f t="shared" si="1183"/>
        <v>1.8441479461999997</v>
      </c>
      <c r="W8414" s="5">
        <f t="shared" si="1184"/>
        <v>11.3568996428624</v>
      </c>
      <c r="X8414" s="5">
        <f t="shared" si="1187"/>
        <v>0</v>
      </c>
    </row>
    <row r="8415" spans="1:24" x14ac:dyDescent="0.15">
      <c r="A8415" s="7">
        <v>8414</v>
      </c>
      <c r="B8415" s="7">
        <v>12</v>
      </c>
      <c r="C8415" s="7">
        <v>17</v>
      </c>
      <c r="D8415" s="7">
        <v>14</v>
      </c>
      <c r="E8415" s="7">
        <v>351</v>
      </c>
      <c r="F8415" s="7">
        <v>-2</v>
      </c>
      <c r="G8415" s="7">
        <v>116.5</v>
      </c>
      <c r="H8415" s="7">
        <f t="shared" si="1179"/>
        <v>7</v>
      </c>
      <c r="I8415" s="16">
        <f t="shared" si="1180"/>
        <v>45277</v>
      </c>
      <c r="J8415" s="17">
        <v>1.2267999999999999</v>
      </c>
      <c r="K8415" s="18">
        <f>G8415*结论【关键目标】!C$27*0.7735*0.001</f>
        <v>10.813529999999998</v>
      </c>
      <c r="L8415" s="5">
        <v>-20820.38019</v>
      </c>
      <c r="M8415" s="5">
        <f>ABS(IF(L8415&lt;=0,L8415/耗电量关键数据!$B$6/1000,L8415/耗电量关键数据!$B$5/1000))</f>
        <v>8.3281520760000003</v>
      </c>
      <c r="N8415" s="19">
        <f>耗电量关键数据!$B$14</f>
        <v>1.1688450000000001</v>
      </c>
      <c r="O8415" s="19">
        <f>耗电量关键数据!$B$15</f>
        <v>0.37403039999999999</v>
      </c>
      <c r="P8415" s="19">
        <f t="shared" si="1181"/>
        <v>9.8710274760000001</v>
      </c>
      <c r="Q8415" s="19">
        <f t="shared" si="1185"/>
        <v>9.8710274760000001</v>
      </c>
      <c r="R8415" s="20">
        <f t="shared" si="1182"/>
        <v>0.94250252399999823</v>
      </c>
      <c r="S8415" s="20">
        <f t="shared" si="1186"/>
        <v>0</v>
      </c>
      <c r="T8415" s="20">
        <f>IF((T8414+R8415)&lt;0,0,IF((T8414+R8415)&gt;结论【关键目标】!C$28,结论【关键目标】!C$28,T8414+R8415))</f>
        <v>22</v>
      </c>
      <c r="U8415" s="19">
        <f>IF((T8414+R8415)&lt;结论【关键目标】!$C$28,0,(发电量计算【计算逻辑页】!R8415+发电量计算【计算逻辑页】!T8414-结论【关键目标】!$C$28))</f>
        <v>0.94250252399999823</v>
      </c>
      <c r="V8415" s="5">
        <f t="shared" si="1183"/>
        <v>0.32987588339999935</v>
      </c>
      <c r="W8415" s="5">
        <f t="shared" si="1184"/>
        <v>12.109776507556798</v>
      </c>
      <c r="X8415" s="5">
        <f t="shared" si="1187"/>
        <v>0</v>
      </c>
    </row>
    <row r="8416" spans="1:24" x14ac:dyDescent="0.15">
      <c r="A8416" s="7">
        <v>8415</v>
      </c>
      <c r="B8416" s="7">
        <v>12</v>
      </c>
      <c r="C8416" s="7">
        <v>17</v>
      </c>
      <c r="D8416" s="7">
        <v>15</v>
      </c>
      <c r="E8416" s="7">
        <v>351</v>
      </c>
      <c r="F8416" s="7">
        <v>-1</v>
      </c>
      <c r="G8416" s="7">
        <v>66.400000000000006</v>
      </c>
      <c r="H8416" s="7">
        <f t="shared" si="1179"/>
        <v>7</v>
      </c>
      <c r="I8416" s="16">
        <f t="shared" si="1180"/>
        <v>45277</v>
      </c>
      <c r="J8416" s="17">
        <v>1.2267999999999999</v>
      </c>
      <c r="K8416" s="18">
        <f>G8416*结论【关键目标】!C$27*0.7735*0.001</f>
        <v>6.1632480000000003</v>
      </c>
      <c r="L8416" s="5">
        <v>-25769.333610000001</v>
      </c>
      <c r="M8416" s="5">
        <f>ABS(IF(L8416&lt;=0,L8416/耗电量关键数据!$B$6/1000,L8416/耗电量关键数据!$B$5/1000))</f>
        <v>10.307733444000002</v>
      </c>
      <c r="N8416" s="19">
        <f>耗电量关键数据!$B$14</f>
        <v>1.1688450000000001</v>
      </c>
      <c r="O8416" s="19">
        <f>耗电量关键数据!$B$15</f>
        <v>0.37403039999999999</v>
      </c>
      <c r="P8416" s="19">
        <f t="shared" si="1181"/>
        <v>11.850608844000002</v>
      </c>
      <c r="Q8416" s="19">
        <f t="shared" si="1185"/>
        <v>11.850608844000002</v>
      </c>
      <c r="R8416" s="20">
        <f t="shared" si="1182"/>
        <v>-5.6873608440000014</v>
      </c>
      <c r="S8416" s="20">
        <f t="shared" si="1186"/>
        <v>5.6873608440000014</v>
      </c>
      <c r="T8416" s="20">
        <f>IF((T8415+R8416)&lt;0,0,IF((T8415+R8416)&gt;结论【关键目标】!C$28,结论【关键目标】!C$28,T8415+R8416))</f>
        <v>16.312639155999999</v>
      </c>
      <c r="U8416" s="19">
        <f>IF((T8415+R8416)&lt;结论【关键目标】!$C$28,0,(发电量计算【计算逻辑页】!R8416+发电量计算【计算逻辑页】!T8415-结论【关键目标】!$C$28))</f>
        <v>0</v>
      </c>
      <c r="V8416" s="5">
        <f t="shared" si="1183"/>
        <v>0</v>
      </c>
      <c r="W8416" s="5">
        <f t="shared" si="1184"/>
        <v>7.5610726463999995</v>
      </c>
      <c r="X8416" s="5">
        <f t="shared" si="1187"/>
        <v>4.9866779880192009</v>
      </c>
    </row>
    <row r="8417" spans="1:24" x14ac:dyDescent="0.15">
      <c r="A8417" s="7">
        <v>8416</v>
      </c>
      <c r="B8417" s="7">
        <v>12</v>
      </c>
      <c r="C8417" s="7">
        <v>17</v>
      </c>
      <c r="D8417" s="7">
        <v>16</v>
      </c>
      <c r="E8417" s="7">
        <v>351</v>
      </c>
      <c r="F8417" s="7">
        <v>-1</v>
      </c>
      <c r="G8417" s="7">
        <v>0.2</v>
      </c>
      <c r="H8417" s="7">
        <f t="shared" si="1179"/>
        <v>7</v>
      </c>
      <c r="I8417" s="16">
        <f t="shared" si="1180"/>
        <v>45277</v>
      </c>
      <c r="J8417" s="17">
        <v>0.70809999999999995</v>
      </c>
      <c r="K8417" s="18">
        <f>G8417*结论【关键目标】!C$27*0.7735*0.001</f>
        <v>1.8564000000000001E-2</v>
      </c>
      <c r="L8417" s="5">
        <v>-32273.896639999999</v>
      </c>
      <c r="M8417" s="5">
        <f>ABS(IF(L8417&lt;=0,L8417/耗电量关键数据!$B$6/1000,L8417/耗电量关键数据!$B$5/1000))</f>
        <v>12.909558656</v>
      </c>
      <c r="N8417" s="19">
        <f>耗电量关键数据!$B$14</f>
        <v>1.1688450000000001</v>
      </c>
      <c r="O8417" s="19">
        <f>耗电量关键数据!$B$15</f>
        <v>0.37403039999999999</v>
      </c>
      <c r="P8417" s="19">
        <f t="shared" si="1181"/>
        <v>14.452434056</v>
      </c>
      <c r="Q8417" s="19">
        <f t="shared" si="1185"/>
        <v>0</v>
      </c>
      <c r="R8417" s="20">
        <f t="shared" si="1182"/>
        <v>1.8564000000000001E-2</v>
      </c>
      <c r="S8417" s="20">
        <f t="shared" si="1186"/>
        <v>0</v>
      </c>
      <c r="T8417" s="20">
        <f>IF((T8416+R8417)&lt;0,0,IF((T8416+R8417)&gt;结论【关键目标】!C$28,结论【关键目标】!C$28,T8416+R8417))</f>
        <v>16.331203156000001</v>
      </c>
      <c r="U8417" s="19">
        <f>IF((T8416+R8417)&lt;结论【关键目标】!$C$28,0,(发电量计算【计算逻辑页】!R8417+发电量计算【计算逻辑页】!T8416-结论【关键目标】!$C$28))</f>
        <v>0</v>
      </c>
      <c r="V8417" s="5">
        <f t="shared" si="1183"/>
        <v>0</v>
      </c>
      <c r="W8417" s="5">
        <f t="shared" si="1184"/>
        <v>1.3145168399999999E-2</v>
      </c>
      <c r="X8417" s="5">
        <f t="shared" si="1187"/>
        <v>0</v>
      </c>
    </row>
    <row r="8418" spans="1:24" x14ac:dyDescent="0.15">
      <c r="A8418" s="7">
        <v>8417</v>
      </c>
      <c r="B8418" s="7">
        <v>12</v>
      </c>
      <c r="C8418" s="7">
        <v>17</v>
      </c>
      <c r="D8418" s="7">
        <v>17</v>
      </c>
      <c r="E8418" s="7">
        <v>351</v>
      </c>
      <c r="F8418" s="7">
        <v>-1</v>
      </c>
      <c r="G8418" s="7">
        <v>0</v>
      </c>
      <c r="H8418" s="7">
        <f t="shared" si="1179"/>
        <v>7</v>
      </c>
      <c r="I8418" s="16">
        <f t="shared" si="1180"/>
        <v>45277</v>
      </c>
      <c r="J8418" s="17">
        <v>0.70809999999999995</v>
      </c>
      <c r="K8418" s="18">
        <f>G8418*结论【关键目标】!C$27*0.7735*0.001</f>
        <v>0</v>
      </c>
      <c r="L8418" s="5">
        <v>-35098.441740000002</v>
      </c>
      <c r="M8418" s="5">
        <f>ABS(IF(L8418&lt;=0,L8418/耗电量关键数据!$B$6/1000,L8418/耗电量关键数据!$B$5/1000))</f>
        <v>14.039376696000001</v>
      </c>
      <c r="N8418" s="19">
        <f>耗电量关键数据!$B$14</f>
        <v>1.1688450000000001</v>
      </c>
      <c r="O8418" s="19">
        <f>耗电量关键数据!$B$15</f>
        <v>0.37403039999999999</v>
      </c>
      <c r="P8418" s="19">
        <f t="shared" si="1181"/>
        <v>15.582252096000003</v>
      </c>
      <c r="Q8418" s="19">
        <f t="shared" si="1185"/>
        <v>0</v>
      </c>
      <c r="R8418" s="20">
        <f t="shared" si="1182"/>
        <v>0</v>
      </c>
      <c r="S8418" s="20">
        <f t="shared" si="1186"/>
        <v>0</v>
      </c>
      <c r="T8418" s="20">
        <f>IF((T8417+R8418)&lt;0,0,IF((T8417+R8418)&gt;结论【关键目标】!C$28,结论【关键目标】!C$28,T8417+R8418))</f>
        <v>16.331203156000001</v>
      </c>
      <c r="U8418" s="19">
        <f>IF((T8417+R8418)&lt;结论【关键目标】!$C$28,0,(发电量计算【计算逻辑页】!R8418+发电量计算【计算逻辑页】!T8417-结论【关键目标】!$C$28))</f>
        <v>0</v>
      </c>
      <c r="V8418" s="5">
        <f t="shared" si="1183"/>
        <v>0</v>
      </c>
      <c r="W8418" s="5">
        <f t="shared" si="1184"/>
        <v>0</v>
      </c>
      <c r="X8418" s="5">
        <f t="shared" si="1187"/>
        <v>0</v>
      </c>
    </row>
    <row r="8419" spans="1:24" x14ac:dyDescent="0.15">
      <c r="A8419" s="7">
        <v>8418</v>
      </c>
      <c r="B8419" s="7">
        <v>12</v>
      </c>
      <c r="C8419" s="7">
        <v>17</v>
      </c>
      <c r="D8419" s="7">
        <v>18</v>
      </c>
      <c r="E8419" s="7">
        <v>351</v>
      </c>
      <c r="F8419" s="7">
        <v>-0.7</v>
      </c>
      <c r="G8419" s="7">
        <v>0</v>
      </c>
      <c r="H8419" s="7">
        <f t="shared" si="1179"/>
        <v>7</v>
      </c>
      <c r="I8419" s="16">
        <f t="shared" si="1180"/>
        <v>45277</v>
      </c>
      <c r="J8419" s="17">
        <v>0.70809999999999995</v>
      </c>
      <c r="K8419" s="18">
        <f>G8419*结论【关键目标】!C$27*0.7735*0.001</f>
        <v>0</v>
      </c>
      <c r="L8419" s="5">
        <v>-36073.398450000001</v>
      </c>
      <c r="M8419" s="5">
        <f>ABS(IF(L8419&lt;=0,L8419/耗电量关键数据!$B$6/1000,L8419/耗电量关键数据!$B$5/1000))</f>
        <v>14.429359379999999</v>
      </c>
      <c r="N8419" s="19">
        <f>耗电量关键数据!$B$14</f>
        <v>1.1688450000000001</v>
      </c>
      <c r="O8419" s="19">
        <f>耗电量关键数据!$B$15</f>
        <v>0.37403039999999999</v>
      </c>
      <c r="P8419" s="19">
        <f t="shared" si="1181"/>
        <v>15.972234779999999</v>
      </c>
      <c r="Q8419" s="19">
        <f t="shared" si="1185"/>
        <v>0</v>
      </c>
      <c r="R8419" s="20">
        <f t="shared" si="1182"/>
        <v>0</v>
      </c>
      <c r="S8419" s="20">
        <f t="shared" si="1186"/>
        <v>0</v>
      </c>
      <c r="T8419" s="20">
        <f>IF((T8418+R8419)&lt;0,0,IF((T8418+R8419)&gt;结论【关键目标】!C$28,结论【关键目标】!C$28,T8418+R8419))</f>
        <v>16.331203156000001</v>
      </c>
      <c r="U8419" s="19">
        <f>IF((T8418+R8419)&lt;结论【关键目标】!$C$28,0,(发电量计算【计算逻辑页】!R8419+发电量计算【计算逻辑页】!T8418-结论【关键目标】!$C$28))</f>
        <v>0</v>
      </c>
      <c r="V8419" s="5">
        <f t="shared" si="1183"/>
        <v>0</v>
      </c>
      <c r="W8419" s="5">
        <f t="shared" si="1184"/>
        <v>0</v>
      </c>
      <c r="X8419" s="5">
        <f t="shared" si="1187"/>
        <v>0</v>
      </c>
    </row>
    <row r="8420" spans="1:24" x14ac:dyDescent="0.15">
      <c r="A8420" s="7">
        <v>8419</v>
      </c>
      <c r="B8420" s="7">
        <v>12</v>
      </c>
      <c r="C8420" s="7">
        <v>17</v>
      </c>
      <c r="D8420" s="7">
        <v>19</v>
      </c>
      <c r="E8420" s="7">
        <v>351</v>
      </c>
      <c r="F8420" s="7">
        <v>-0.4</v>
      </c>
      <c r="G8420" s="7">
        <v>0</v>
      </c>
      <c r="H8420" s="7">
        <f t="shared" si="1179"/>
        <v>7</v>
      </c>
      <c r="I8420" s="16">
        <f t="shared" si="1180"/>
        <v>45277</v>
      </c>
      <c r="J8420" s="17">
        <v>1.2267999999999999</v>
      </c>
      <c r="K8420" s="18">
        <f>G8420*结论【关键目标】!C$27*0.7735*0.001</f>
        <v>0</v>
      </c>
      <c r="L8420" s="5">
        <v>-34099.396509999999</v>
      </c>
      <c r="M8420" s="5">
        <f>ABS(IF(L8420&lt;=0,L8420/耗电量关键数据!$B$6/1000,L8420/耗电量关键数据!$B$5/1000))</f>
        <v>13.639758603999999</v>
      </c>
      <c r="N8420" s="19">
        <f>耗电量关键数据!$B$14</f>
        <v>1.1688450000000001</v>
      </c>
      <c r="O8420" s="19">
        <f>耗电量关键数据!$B$15</f>
        <v>0.37403039999999999</v>
      </c>
      <c r="P8420" s="19">
        <f t="shared" si="1181"/>
        <v>15.182634003999999</v>
      </c>
      <c r="Q8420" s="19">
        <f t="shared" si="1185"/>
        <v>15.182634003999999</v>
      </c>
      <c r="R8420" s="20">
        <f t="shared" si="1182"/>
        <v>-15.182634003999999</v>
      </c>
      <c r="S8420" s="20">
        <f t="shared" si="1186"/>
        <v>15.182634003999999</v>
      </c>
      <c r="T8420" s="20">
        <f>IF((T8419+R8420)&lt;0,0,IF((T8419+R8420)&gt;结论【关键目标】!C$28,结论【关键目标】!C$28,T8419+R8420))</f>
        <v>1.1485691520000021</v>
      </c>
      <c r="U8420" s="19">
        <f>IF((T8419+R8420)&lt;结论【关键目标】!$C$28,0,(发电量计算【计算逻辑页】!R8420+发电量计算【计算逻辑页】!T8419-结论【关键目标】!$C$28))</f>
        <v>0</v>
      </c>
      <c r="V8420" s="5">
        <f t="shared" si="1183"/>
        <v>0</v>
      </c>
      <c r="W8420" s="5">
        <f t="shared" si="1184"/>
        <v>0</v>
      </c>
      <c r="X8420" s="5">
        <f t="shared" si="1187"/>
        <v>1.0070654324736017</v>
      </c>
    </row>
    <row r="8421" spans="1:24" x14ac:dyDescent="0.15">
      <c r="A8421" s="7">
        <v>8420</v>
      </c>
      <c r="B8421" s="7">
        <v>12</v>
      </c>
      <c r="C8421" s="7">
        <v>17</v>
      </c>
      <c r="D8421" s="7">
        <v>20</v>
      </c>
      <c r="E8421" s="7">
        <v>351</v>
      </c>
      <c r="F8421" s="7">
        <v>-0.8</v>
      </c>
      <c r="G8421" s="7">
        <v>0</v>
      </c>
      <c r="H8421" s="7">
        <f t="shared" si="1179"/>
        <v>7</v>
      </c>
      <c r="I8421" s="16">
        <f t="shared" si="1180"/>
        <v>45277</v>
      </c>
      <c r="J8421" s="17">
        <v>1.2267999999999999</v>
      </c>
      <c r="K8421" s="18">
        <f>G8421*结论【关键目标】!C$27*0.7735*0.001</f>
        <v>0</v>
      </c>
      <c r="L8421" s="5">
        <v>-35427.94442</v>
      </c>
      <c r="M8421" s="5">
        <f>ABS(IF(L8421&lt;=0,L8421/耗电量关键数据!$B$6/1000,L8421/耗电量关键数据!$B$5/1000))</f>
        <v>14.171177768</v>
      </c>
      <c r="N8421" s="19">
        <f>耗电量关键数据!$B$14</f>
        <v>1.1688450000000001</v>
      </c>
      <c r="O8421" s="19">
        <f>耗电量关键数据!$B$15</f>
        <v>0.37403039999999999</v>
      </c>
      <c r="P8421" s="19">
        <f t="shared" si="1181"/>
        <v>15.714053168000001</v>
      </c>
      <c r="Q8421" s="19">
        <f t="shared" si="1185"/>
        <v>15.714053168000001</v>
      </c>
      <c r="R8421" s="20">
        <f t="shared" si="1182"/>
        <v>-15.714053168000001</v>
      </c>
      <c r="S8421" s="20">
        <f t="shared" si="1186"/>
        <v>15.714053168000001</v>
      </c>
      <c r="T8421" s="20">
        <f>IF((T8420+R8421)&lt;0,0,IF((T8420+R8421)&gt;结论【关键目标】!C$28,结论【关键目标】!C$28,T8420+R8421))</f>
        <v>0</v>
      </c>
      <c r="U8421" s="19">
        <f>IF((T8420+R8421)&lt;结论【关键目标】!$C$28,0,(发电量计算【计算逻辑页】!R8421+发电量计算【计算逻辑页】!T8420-结论【关键目标】!$C$28))</f>
        <v>0</v>
      </c>
      <c r="V8421" s="5">
        <f t="shared" si="1183"/>
        <v>0</v>
      </c>
      <c r="W8421" s="5">
        <f t="shared" si="1184"/>
        <v>0</v>
      </c>
      <c r="X8421" s="5">
        <f t="shared" si="1187"/>
        <v>0</v>
      </c>
    </row>
    <row r="8422" spans="1:24" x14ac:dyDescent="0.15">
      <c r="A8422" s="7">
        <v>8421</v>
      </c>
      <c r="B8422" s="7">
        <v>12</v>
      </c>
      <c r="C8422" s="7">
        <v>17</v>
      </c>
      <c r="D8422" s="7">
        <v>21</v>
      </c>
      <c r="E8422" s="7">
        <v>351</v>
      </c>
      <c r="F8422" s="7">
        <v>-0.8</v>
      </c>
      <c r="G8422" s="7">
        <v>0</v>
      </c>
      <c r="H8422" s="7">
        <f t="shared" si="1179"/>
        <v>7</v>
      </c>
      <c r="I8422" s="16">
        <f t="shared" si="1180"/>
        <v>45277</v>
      </c>
      <c r="J8422" s="17">
        <v>1.2267999999999999</v>
      </c>
      <c r="K8422" s="18">
        <f>G8422*结论【关键目标】!C$27*0.7735*0.001</f>
        <v>0</v>
      </c>
      <c r="L8422" s="5">
        <v>-36092.218379999998</v>
      </c>
      <c r="M8422" s="5">
        <f>ABS(IF(L8422&lt;=0,L8422/耗电量关键数据!$B$6/1000,L8422/耗电量关键数据!$B$5/1000))</f>
        <v>14.436887351999999</v>
      </c>
      <c r="N8422" s="19">
        <f>耗电量关键数据!$B$14</f>
        <v>1.1688450000000001</v>
      </c>
      <c r="O8422" s="19">
        <f>耗电量关键数据!$B$15</f>
        <v>0.37403039999999999</v>
      </c>
      <c r="P8422" s="19">
        <f t="shared" si="1181"/>
        <v>15.979762752000001</v>
      </c>
      <c r="Q8422" s="19">
        <f t="shared" si="1185"/>
        <v>15.979762752000001</v>
      </c>
      <c r="R8422" s="20">
        <f t="shared" si="1182"/>
        <v>-15.979762752000001</v>
      </c>
      <c r="S8422" s="20">
        <f t="shared" si="1186"/>
        <v>15.979762752000001</v>
      </c>
      <c r="T8422" s="20">
        <f>IF((T8421+R8422)&lt;0,0,IF((T8421+R8422)&gt;结论【关键目标】!C$28,结论【关键目标】!C$28,T8421+R8422))</f>
        <v>0</v>
      </c>
      <c r="U8422" s="19">
        <f>IF((T8421+R8422)&lt;结论【关键目标】!$C$28,0,(发电量计算【计算逻辑页】!R8422+发电量计算【计算逻辑页】!T8421-结论【关键目标】!$C$28))</f>
        <v>0</v>
      </c>
      <c r="V8422" s="5">
        <f t="shared" si="1183"/>
        <v>0</v>
      </c>
      <c r="W8422" s="5">
        <f t="shared" si="1184"/>
        <v>0</v>
      </c>
      <c r="X8422" s="5">
        <f t="shared" si="1187"/>
        <v>0</v>
      </c>
    </row>
    <row r="8423" spans="1:24" x14ac:dyDescent="0.15">
      <c r="A8423" s="7">
        <v>8422</v>
      </c>
      <c r="B8423" s="7">
        <v>12</v>
      </c>
      <c r="C8423" s="7">
        <v>17</v>
      </c>
      <c r="D8423" s="7">
        <v>22</v>
      </c>
      <c r="E8423" s="7">
        <v>351</v>
      </c>
      <c r="F8423" s="7">
        <v>-1.4</v>
      </c>
      <c r="G8423" s="7">
        <v>0</v>
      </c>
      <c r="H8423" s="7">
        <f t="shared" si="1179"/>
        <v>7</v>
      </c>
      <c r="I8423" s="16">
        <f t="shared" si="1180"/>
        <v>45277</v>
      </c>
      <c r="J8423" s="17">
        <v>0.70809999999999995</v>
      </c>
      <c r="K8423" s="18">
        <f>G8423*结论【关键目标】!C$27*0.7735*0.001</f>
        <v>0</v>
      </c>
      <c r="L8423" s="5">
        <v>-36177.51887</v>
      </c>
      <c r="M8423" s="5">
        <f>ABS(IF(L8423&lt;=0,L8423/耗电量关键数据!$B$6/1000,L8423/耗电量关键数据!$B$5/1000))</f>
        <v>14.471007547999999</v>
      </c>
      <c r="N8423" s="19">
        <f>耗电量关键数据!$B$14</f>
        <v>1.1688450000000001</v>
      </c>
      <c r="O8423" s="19">
        <f>耗电量关键数据!$B$15</f>
        <v>0.37403039999999999</v>
      </c>
      <c r="P8423" s="19">
        <f t="shared" si="1181"/>
        <v>16.013882947999999</v>
      </c>
      <c r="Q8423" s="19">
        <f t="shared" si="1185"/>
        <v>0</v>
      </c>
      <c r="R8423" s="20">
        <f t="shared" si="1182"/>
        <v>0</v>
      </c>
      <c r="S8423" s="20">
        <f t="shared" si="1186"/>
        <v>0</v>
      </c>
      <c r="T8423" s="20">
        <f>IF((T8422+R8423)&lt;0,0,IF((T8422+R8423)&gt;结论【关键目标】!C$28,结论【关键目标】!C$28,T8422+R8423))</f>
        <v>0</v>
      </c>
      <c r="U8423" s="19">
        <f>IF((T8422+R8423)&lt;结论【关键目标】!$C$28,0,(发电量计算【计算逻辑页】!R8423+发电量计算【计算逻辑页】!T8422-结论【关键目标】!$C$28))</f>
        <v>0</v>
      </c>
      <c r="V8423" s="5">
        <f t="shared" si="1183"/>
        <v>0</v>
      </c>
      <c r="W8423" s="5">
        <f t="shared" si="1184"/>
        <v>0</v>
      </c>
      <c r="X8423" s="5">
        <f t="shared" si="1187"/>
        <v>0</v>
      </c>
    </row>
    <row r="8424" spans="1:24" x14ac:dyDescent="0.15">
      <c r="A8424" s="7">
        <v>8423</v>
      </c>
      <c r="B8424" s="7">
        <v>12</v>
      </c>
      <c r="C8424" s="7">
        <v>17</v>
      </c>
      <c r="D8424" s="7">
        <v>23</v>
      </c>
      <c r="E8424" s="7">
        <v>351</v>
      </c>
      <c r="F8424" s="7">
        <v>-1.9</v>
      </c>
      <c r="G8424" s="7">
        <v>0</v>
      </c>
      <c r="H8424" s="7">
        <f t="shared" si="1179"/>
        <v>7</v>
      </c>
      <c r="I8424" s="16">
        <f t="shared" si="1180"/>
        <v>45277</v>
      </c>
      <c r="J8424" s="17">
        <v>0.70809999999999995</v>
      </c>
      <c r="K8424" s="18">
        <f>G8424*结论【关键目标】!C$27*0.7735*0.001</f>
        <v>0</v>
      </c>
      <c r="L8424" s="5">
        <v>-36831.329449999997</v>
      </c>
      <c r="M8424" s="5">
        <f>ABS(IF(L8424&lt;=0,L8424/耗电量关键数据!$B$6/1000,L8424/耗电量关键数据!$B$5/1000))</f>
        <v>14.732531779999999</v>
      </c>
      <c r="N8424" s="19">
        <f>耗电量关键数据!$B$14</f>
        <v>1.1688450000000001</v>
      </c>
      <c r="O8424" s="19">
        <f>耗电量关键数据!$B$15</f>
        <v>0.37403039999999999</v>
      </c>
      <c r="P8424" s="19">
        <f t="shared" si="1181"/>
        <v>16.275407179999998</v>
      </c>
      <c r="Q8424" s="19">
        <f t="shared" si="1185"/>
        <v>0</v>
      </c>
      <c r="R8424" s="20">
        <f t="shared" si="1182"/>
        <v>0</v>
      </c>
      <c r="S8424" s="20">
        <f t="shared" si="1186"/>
        <v>0</v>
      </c>
      <c r="T8424" s="20">
        <f>IF((T8423+R8424)&lt;0,0,IF((T8423+R8424)&gt;结论【关键目标】!C$28,结论【关键目标】!C$28,T8423+R8424))</f>
        <v>0</v>
      </c>
      <c r="U8424" s="19">
        <f>IF((T8423+R8424)&lt;结论【关键目标】!$C$28,0,(发电量计算【计算逻辑页】!R8424+发电量计算【计算逻辑页】!T8423-结论【关键目标】!$C$28))</f>
        <v>0</v>
      </c>
      <c r="V8424" s="5">
        <f t="shared" si="1183"/>
        <v>0</v>
      </c>
      <c r="W8424" s="5">
        <f t="shared" si="1184"/>
        <v>0</v>
      </c>
      <c r="X8424" s="5">
        <f t="shared" si="1187"/>
        <v>0</v>
      </c>
    </row>
    <row r="8425" spans="1:24" x14ac:dyDescent="0.15">
      <c r="A8425" s="7">
        <v>8424</v>
      </c>
      <c r="B8425" s="7">
        <v>12</v>
      </c>
      <c r="C8425" s="7">
        <v>17</v>
      </c>
      <c r="D8425" s="7">
        <v>24</v>
      </c>
      <c r="E8425" s="7">
        <v>351</v>
      </c>
      <c r="F8425" s="7">
        <v>-2.5</v>
      </c>
      <c r="G8425" s="7">
        <v>0</v>
      </c>
      <c r="H8425" s="7">
        <f t="shared" si="1179"/>
        <v>7</v>
      </c>
      <c r="I8425" s="16">
        <f t="shared" si="1180"/>
        <v>45277</v>
      </c>
      <c r="J8425" s="17">
        <v>0.2407</v>
      </c>
      <c r="K8425" s="18">
        <f>G8425*结论【关键目标】!C$27*0.7735*0.001</f>
        <v>0</v>
      </c>
      <c r="L8425" s="5">
        <v>-37267.203170000001</v>
      </c>
      <c r="M8425" s="5">
        <f>ABS(IF(L8425&lt;=0,L8425/耗电量关键数据!$B$6/1000,L8425/耗电量关键数据!$B$5/1000))</f>
        <v>14.906881268000001</v>
      </c>
      <c r="N8425" s="19">
        <f>耗电量关键数据!$B$14</f>
        <v>1.1688450000000001</v>
      </c>
      <c r="O8425" s="19">
        <f>耗电量关键数据!$B$15</f>
        <v>0.37403039999999999</v>
      </c>
      <c r="P8425" s="19">
        <f t="shared" si="1181"/>
        <v>16.449756667999999</v>
      </c>
      <c r="Q8425" s="19">
        <f t="shared" si="1185"/>
        <v>0</v>
      </c>
      <c r="R8425" s="20">
        <f t="shared" si="1182"/>
        <v>0</v>
      </c>
      <c r="S8425" s="20">
        <f t="shared" si="1186"/>
        <v>0</v>
      </c>
      <c r="T8425" s="20">
        <f>IF((T8424+R8425)&lt;0,0,IF((T8424+R8425)&gt;结论【关键目标】!C$28,结论【关键目标】!C$28,T8424+R8425))</f>
        <v>0</v>
      </c>
      <c r="U8425" s="19">
        <f>IF((T8424+R8425)&lt;结论【关键目标】!$C$28,0,(发电量计算【计算逻辑页】!R8425+发电量计算【计算逻辑页】!T8424-结论【关键目标】!$C$28))</f>
        <v>0</v>
      </c>
      <c r="V8425" s="5">
        <f t="shared" si="1183"/>
        <v>0</v>
      </c>
      <c r="W8425" s="5">
        <f t="shared" si="1184"/>
        <v>0</v>
      </c>
      <c r="X8425" s="5">
        <f t="shared" si="1187"/>
        <v>0</v>
      </c>
    </row>
    <row r="8426" spans="1:24" x14ac:dyDescent="0.15">
      <c r="A8426" s="7">
        <v>8425</v>
      </c>
      <c r="B8426" s="7">
        <v>12</v>
      </c>
      <c r="C8426" s="7">
        <v>18</v>
      </c>
      <c r="D8426" s="7">
        <v>1</v>
      </c>
      <c r="E8426" s="7">
        <v>352</v>
      </c>
      <c r="F8426" s="7">
        <v>-2.8</v>
      </c>
      <c r="G8426" s="7">
        <v>0</v>
      </c>
      <c r="H8426" s="7">
        <f t="shared" si="1179"/>
        <v>1</v>
      </c>
      <c r="I8426" s="16">
        <f t="shared" si="1180"/>
        <v>45278</v>
      </c>
      <c r="J8426" s="17">
        <v>0.2407</v>
      </c>
      <c r="K8426" s="18">
        <f>G8426*结论【关键目标】!C$27*0.7735*0.001</f>
        <v>0</v>
      </c>
      <c r="L8426" s="5">
        <v>-34488.545660000003</v>
      </c>
      <c r="M8426" s="5">
        <f>ABS(IF(L8426&lt;=0,L8426/耗电量关键数据!$B$6/1000,L8426/耗电量关键数据!$B$5/1000))</f>
        <v>13.795418264000002</v>
      </c>
      <c r="N8426" s="5">
        <f>电气设备逐时使用率计算!H8402</f>
        <v>1.1688450000000001</v>
      </c>
      <c r="O8426" s="5">
        <f>灯光逐时使用率计算!H8402</f>
        <v>0.37403039999999999</v>
      </c>
      <c r="P8426" s="19">
        <f t="shared" si="1181"/>
        <v>15.338293664000004</v>
      </c>
      <c r="Q8426" s="19">
        <f t="shared" si="1185"/>
        <v>0</v>
      </c>
      <c r="R8426" s="20">
        <f t="shared" si="1182"/>
        <v>0</v>
      </c>
      <c r="S8426" s="20">
        <f t="shared" si="1186"/>
        <v>0</v>
      </c>
      <c r="T8426" s="20">
        <f>IF((T8425+R8426)&lt;0,0,IF((T8425+R8426)&gt;结论【关键目标】!C$28,结论【关键目标】!C$28,T8425+R8426))</f>
        <v>0</v>
      </c>
      <c r="U8426" s="19">
        <f>IF((T8425+R8426)&lt;结论【关键目标】!$C$28,0,(发电量计算【计算逻辑页】!R8426+发电量计算【计算逻辑页】!T8425-结论【关键目标】!$C$28))</f>
        <v>0</v>
      </c>
      <c r="V8426" s="5">
        <f t="shared" si="1183"/>
        <v>0</v>
      </c>
      <c r="W8426" s="5">
        <f t="shared" si="1184"/>
        <v>0</v>
      </c>
      <c r="X8426" s="5">
        <f t="shared" si="1187"/>
        <v>0</v>
      </c>
    </row>
    <row r="8427" spans="1:24" x14ac:dyDescent="0.15">
      <c r="A8427" s="7">
        <v>8426</v>
      </c>
      <c r="B8427" s="7">
        <v>12</v>
      </c>
      <c r="C8427" s="7">
        <v>18</v>
      </c>
      <c r="D8427" s="7">
        <v>2</v>
      </c>
      <c r="E8427" s="7">
        <v>352</v>
      </c>
      <c r="F8427" s="7">
        <v>-3</v>
      </c>
      <c r="G8427" s="7">
        <v>0</v>
      </c>
      <c r="H8427" s="7">
        <f t="shared" si="1179"/>
        <v>1</v>
      </c>
      <c r="I8427" s="16">
        <f t="shared" si="1180"/>
        <v>45278</v>
      </c>
      <c r="J8427" s="17">
        <v>0.2407</v>
      </c>
      <c r="K8427" s="18">
        <f>G8427*结论【关键目标】!C$27*0.7735*0.001</f>
        <v>0</v>
      </c>
      <c r="L8427" s="5">
        <v>-35792.43679</v>
      </c>
      <c r="M8427" s="5">
        <f>ABS(IF(L8427&lt;=0,L8427/耗电量关键数据!$B$6/1000,L8427/耗电量关键数据!$B$5/1000))</f>
        <v>14.316974716000001</v>
      </c>
      <c r="N8427" s="5">
        <f>电气设备逐时使用率计算!H8403</f>
        <v>1.1688450000000001</v>
      </c>
      <c r="O8427" s="5">
        <f>灯光逐时使用率计算!H8403</f>
        <v>0.37403039999999999</v>
      </c>
      <c r="P8427" s="19">
        <f t="shared" si="1181"/>
        <v>15.859850116000002</v>
      </c>
      <c r="Q8427" s="19">
        <f t="shared" si="1185"/>
        <v>0</v>
      </c>
      <c r="R8427" s="20">
        <f t="shared" si="1182"/>
        <v>0</v>
      </c>
      <c r="S8427" s="20">
        <f t="shared" si="1186"/>
        <v>0</v>
      </c>
      <c r="T8427" s="20">
        <f>IF((T8426+R8427)&lt;0,0,IF((T8426+R8427)&gt;结论【关键目标】!C$28,结论【关键目标】!C$28,T8426+R8427))</f>
        <v>0</v>
      </c>
      <c r="U8427" s="19">
        <f>IF((T8426+R8427)&lt;结论【关键目标】!$C$28,0,(发电量计算【计算逻辑页】!R8427+发电量计算【计算逻辑页】!T8426-结论【关键目标】!$C$28))</f>
        <v>0</v>
      </c>
      <c r="V8427" s="5">
        <f t="shared" si="1183"/>
        <v>0</v>
      </c>
      <c r="W8427" s="5">
        <f t="shared" si="1184"/>
        <v>0</v>
      </c>
      <c r="X8427" s="5">
        <f t="shared" si="1187"/>
        <v>0</v>
      </c>
    </row>
    <row r="8428" spans="1:24" x14ac:dyDescent="0.15">
      <c r="A8428" s="7">
        <v>8427</v>
      </c>
      <c r="B8428" s="7">
        <v>12</v>
      </c>
      <c r="C8428" s="7">
        <v>18</v>
      </c>
      <c r="D8428" s="7">
        <v>3</v>
      </c>
      <c r="E8428" s="7">
        <v>352</v>
      </c>
      <c r="F8428" s="7">
        <v>-4.2</v>
      </c>
      <c r="G8428" s="7">
        <v>0</v>
      </c>
      <c r="H8428" s="7">
        <f t="shared" si="1179"/>
        <v>1</v>
      </c>
      <c r="I8428" s="16">
        <f t="shared" si="1180"/>
        <v>45278</v>
      </c>
      <c r="J8428" s="17">
        <v>0.2407</v>
      </c>
      <c r="K8428" s="18">
        <f>G8428*结论【关键目标】!C$27*0.7735*0.001</f>
        <v>0</v>
      </c>
      <c r="L8428" s="5">
        <v>-37444.18879</v>
      </c>
      <c r="M8428" s="5">
        <f>ABS(IF(L8428&lt;=0,L8428/耗电量关键数据!$B$6/1000,L8428/耗电量关键数据!$B$5/1000))</f>
        <v>14.977675516</v>
      </c>
      <c r="N8428" s="5">
        <f>电气设备逐时使用率计算!H8404</f>
        <v>1.1688450000000001</v>
      </c>
      <c r="O8428" s="5">
        <f>灯光逐时使用率计算!H8404</f>
        <v>0.37403039999999999</v>
      </c>
      <c r="P8428" s="19">
        <f t="shared" si="1181"/>
        <v>16.520550915999998</v>
      </c>
      <c r="Q8428" s="19">
        <f t="shared" si="1185"/>
        <v>0</v>
      </c>
      <c r="R8428" s="20">
        <f t="shared" si="1182"/>
        <v>0</v>
      </c>
      <c r="S8428" s="20">
        <f t="shared" si="1186"/>
        <v>0</v>
      </c>
      <c r="T8428" s="20">
        <f>IF((T8427+R8428)&lt;0,0,IF((T8427+R8428)&gt;结论【关键目标】!C$28,结论【关键目标】!C$28,T8427+R8428))</f>
        <v>0</v>
      </c>
      <c r="U8428" s="19">
        <f>IF((T8427+R8428)&lt;结论【关键目标】!$C$28,0,(发电量计算【计算逻辑页】!R8428+发电量计算【计算逻辑页】!T8427-结论【关键目标】!$C$28))</f>
        <v>0</v>
      </c>
      <c r="V8428" s="5">
        <f t="shared" si="1183"/>
        <v>0</v>
      </c>
      <c r="W8428" s="5">
        <f t="shared" si="1184"/>
        <v>0</v>
      </c>
      <c r="X8428" s="5">
        <f t="shared" si="1187"/>
        <v>0</v>
      </c>
    </row>
    <row r="8429" spans="1:24" x14ac:dyDescent="0.15">
      <c r="A8429" s="7">
        <v>8428</v>
      </c>
      <c r="B8429" s="7">
        <v>12</v>
      </c>
      <c r="C8429" s="7">
        <v>18</v>
      </c>
      <c r="D8429" s="7">
        <v>4</v>
      </c>
      <c r="E8429" s="7">
        <v>352</v>
      </c>
      <c r="F8429" s="7">
        <v>-4</v>
      </c>
      <c r="G8429" s="7">
        <v>0</v>
      </c>
      <c r="H8429" s="7">
        <f t="shared" si="1179"/>
        <v>1</v>
      </c>
      <c r="I8429" s="16">
        <f t="shared" si="1180"/>
        <v>45278</v>
      </c>
      <c r="J8429" s="17">
        <v>0.2407</v>
      </c>
      <c r="K8429" s="18">
        <f>G8429*结论【关键目标】!C$27*0.7735*0.001</f>
        <v>0</v>
      </c>
      <c r="L8429" s="5">
        <v>-38846.757460000001</v>
      </c>
      <c r="M8429" s="5">
        <f>ABS(IF(L8429&lt;=0,L8429/耗电量关键数据!$B$6/1000,L8429/耗电量关键数据!$B$5/1000))</f>
        <v>15.538702984</v>
      </c>
      <c r="N8429" s="5">
        <f>电气设备逐时使用率计算!H8405</f>
        <v>1.1688450000000001</v>
      </c>
      <c r="O8429" s="5">
        <f>灯光逐时使用率计算!H8405</f>
        <v>0.37403039999999999</v>
      </c>
      <c r="P8429" s="19">
        <f t="shared" si="1181"/>
        <v>17.081578384</v>
      </c>
      <c r="Q8429" s="19">
        <f t="shared" si="1185"/>
        <v>0</v>
      </c>
      <c r="R8429" s="20">
        <f t="shared" si="1182"/>
        <v>0</v>
      </c>
      <c r="S8429" s="20">
        <f t="shared" si="1186"/>
        <v>0</v>
      </c>
      <c r="T8429" s="20">
        <f>IF((T8428+R8429)&lt;0,0,IF((T8428+R8429)&gt;结论【关键目标】!C$28,结论【关键目标】!C$28,T8428+R8429))</f>
        <v>0</v>
      </c>
      <c r="U8429" s="19">
        <f>IF((T8428+R8429)&lt;结论【关键目标】!$C$28,0,(发电量计算【计算逻辑页】!R8429+发电量计算【计算逻辑页】!T8428-结论【关键目标】!$C$28))</f>
        <v>0</v>
      </c>
      <c r="V8429" s="5">
        <f t="shared" si="1183"/>
        <v>0</v>
      </c>
      <c r="W8429" s="5">
        <f t="shared" si="1184"/>
        <v>0</v>
      </c>
      <c r="X8429" s="5">
        <f t="shared" si="1187"/>
        <v>0</v>
      </c>
    </row>
    <row r="8430" spans="1:24" x14ac:dyDescent="0.15">
      <c r="A8430" s="7">
        <v>8429</v>
      </c>
      <c r="B8430" s="7">
        <v>12</v>
      </c>
      <c r="C8430" s="7">
        <v>18</v>
      </c>
      <c r="D8430" s="7">
        <v>5</v>
      </c>
      <c r="E8430" s="7">
        <v>352</v>
      </c>
      <c r="F8430" s="7">
        <v>-6</v>
      </c>
      <c r="G8430" s="7">
        <v>0</v>
      </c>
      <c r="H8430" s="7">
        <f t="shared" si="1179"/>
        <v>1</v>
      </c>
      <c r="I8430" s="16">
        <f t="shared" si="1180"/>
        <v>45278</v>
      </c>
      <c r="J8430" s="17">
        <v>0.2407</v>
      </c>
      <c r="K8430" s="18">
        <f>G8430*结论【关键目标】!C$27*0.7735*0.001</f>
        <v>0</v>
      </c>
      <c r="L8430" s="5">
        <v>-40411.665990000001</v>
      </c>
      <c r="M8430" s="5">
        <f>ABS(IF(L8430&lt;=0,L8430/耗电量关键数据!$B$6/1000,L8430/耗电量关键数据!$B$5/1000))</f>
        <v>16.164666396000001</v>
      </c>
      <c r="N8430" s="5">
        <f>电气设备逐时使用率计算!H8406</f>
        <v>1.1688450000000001</v>
      </c>
      <c r="O8430" s="5">
        <f>灯光逐时使用率计算!H8406</f>
        <v>0.37403039999999999</v>
      </c>
      <c r="P8430" s="19">
        <f t="shared" si="1181"/>
        <v>17.707541796000001</v>
      </c>
      <c r="Q8430" s="19">
        <f t="shared" si="1185"/>
        <v>0</v>
      </c>
      <c r="R8430" s="20">
        <f t="shared" si="1182"/>
        <v>0</v>
      </c>
      <c r="S8430" s="20">
        <f t="shared" si="1186"/>
        <v>0</v>
      </c>
      <c r="T8430" s="20">
        <f>IF((T8429+R8430)&lt;0,0,IF((T8429+R8430)&gt;结论【关键目标】!C$28,结论【关键目标】!C$28,T8429+R8430))</f>
        <v>0</v>
      </c>
      <c r="U8430" s="19">
        <f>IF((T8429+R8430)&lt;结论【关键目标】!$C$28,0,(发电量计算【计算逻辑页】!R8430+发电量计算【计算逻辑页】!T8429-结论【关键目标】!$C$28))</f>
        <v>0</v>
      </c>
      <c r="V8430" s="5">
        <f t="shared" si="1183"/>
        <v>0</v>
      </c>
      <c r="W8430" s="5">
        <f t="shared" si="1184"/>
        <v>0</v>
      </c>
      <c r="X8430" s="5">
        <f t="shared" si="1187"/>
        <v>0</v>
      </c>
    </row>
    <row r="8431" spans="1:24" x14ac:dyDescent="0.15">
      <c r="A8431" s="7">
        <v>8430</v>
      </c>
      <c r="B8431" s="7">
        <v>12</v>
      </c>
      <c r="C8431" s="7">
        <v>18</v>
      </c>
      <c r="D8431" s="7">
        <v>6</v>
      </c>
      <c r="E8431" s="7">
        <v>352</v>
      </c>
      <c r="F8431" s="7">
        <v>-3</v>
      </c>
      <c r="G8431" s="7">
        <v>0</v>
      </c>
      <c r="H8431" s="7">
        <f t="shared" si="1179"/>
        <v>1</v>
      </c>
      <c r="I8431" s="16">
        <f t="shared" si="1180"/>
        <v>45278</v>
      </c>
      <c r="J8431" s="17">
        <v>0.2407</v>
      </c>
      <c r="K8431" s="18">
        <f>G8431*结论【关键目标】!C$27*0.7735*0.001</f>
        <v>0</v>
      </c>
      <c r="L8431" s="5">
        <v>-41599.17136</v>
      </c>
      <c r="M8431" s="5">
        <f>ABS(IF(L8431&lt;=0,L8431/耗电量关键数据!$B$6/1000,L8431/耗电量关键数据!$B$5/1000))</f>
        <v>16.639668543999999</v>
      </c>
      <c r="N8431" s="5">
        <f>电气设备逐时使用率计算!H8407</f>
        <v>1.1688450000000001</v>
      </c>
      <c r="O8431" s="5">
        <f>灯光逐时使用率计算!H8407</f>
        <v>0.37403039999999999</v>
      </c>
      <c r="P8431" s="19">
        <f t="shared" si="1181"/>
        <v>18.182543943999999</v>
      </c>
      <c r="Q8431" s="19">
        <f t="shared" si="1185"/>
        <v>0</v>
      </c>
      <c r="R8431" s="20">
        <f t="shared" si="1182"/>
        <v>0</v>
      </c>
      <c r="S8431" s="20">
        <f t="shared" si="1186"/>
        <v>0</v>
      </c>
      <c r="T8431" s="20">
        <f>IF((T8430+R8431)&lt;0,0,IF((T8430+R8431)&gt;结论【关键目标】!C$28,结论【关键目标】!C$28,T8430+R8431))</f>
        <v>0</v>
      </c>
      <c r="U8431" s="19">
        <f>IF((T8430+R8431)&lt;结论【关键目标】!$C$28,0,(发电量计算【计算逻辑页】!R8431+发电量计算【计算逻辑页】!T8430-结论【关键目标】!$C$28))</f>
        <v>0</v>
      </c>
      <c r="V8431" s="5">
        <f t="shared" si="1183"/>
        <v>0</v>
      </c>
      <c r="W8431" s="5">
        <f t="shared" si="1184"/>
        <v>0</v>
      </c>
      <c r="X8431" s="5">
        <f t="shared" si="1187"/>
        <v>0</v>
      </c>
    </row>
    <row r="8432" spans="1:24" x14ac:dyDescent="0.15">
      <c r="A8432" s="7">
        <v>8431</v>
      </c>
      <c r="B8432" s="7">
        <v>12</v>
      </c>
      <c r="C8432" s="7">
        <v>18</v>
      </c>
      <c r="D8432" s="7">
        <v>7</v>
      </c>
      <c r="E8432" s="7">
        <v>352</v>
      </c>
      <c r="F8432" s="7">
        <v>-5</v>
      </c>
      <c r="G8432" s="7">
        <v>0</v>
      </c>
      <c r="H8432" s="7">
        <f t="shared" si="1179"/>
        <v>1</v>
      </c>
      <c r="I8432" s="16">
        <f t="shared" si="1180"/>
        <v>45278</v>
      </c>
      <c r="J8432" s="17">
        <v>0.2407</v>
      </c>
      <c r="K8432" s="18">
        <f>G8432*结论【关键目标】!C$27*0.7735*0.001</f>
        <v>0</v>
      </c>
      <c r="L8432" s="5">
        <v>-37410.840709999997</v>
      </c>
      <c r="M8432" s="5">
        <f>ABS(IF(L8432&lt;=0,L8432/耗电量关键数据!$B$6/1000,L8432/耗电量关键数据!$B$5/1000))</f>
        <v>14.964336284</v>
      </c>
      <c r="N8432" s="5">
        <f>电气设备逐时使用率计算!H8408</f>
        <v>2.3376900000000003</v>
      </c>
      <c r="O8432" s="5">
        <f>灯光逐时使用率计算!H8408</f>
        <v>1.2467680000000001</v>
      </c>
      <c r="P8432" s="19">
        <f t="shared" si="1181"/>
        <v>18.548794284</v>
      </c>
      <c r="Q8432" s="19">
        <f t="shared" si="1185"/>
        <v>0</v>
      </c>
      <c r="R8432" s="20">
        <f t="shared" si="1182"/>
        <v>0</v>
      </c>
      <c r="S8432" s="20">
        <f t="shared" si="1186"/>
        <v>0</v>
      </c>
      <c r="T8432" s="20">
        <f>IF((T8431+R8432)&lt;0,0,IF((T8431+R8432)&gt;结论【关键目标】!C$28,结论【关键目标】!C$28,T8431+R8432))</f>
        <v>0</v>
      </c>
      <c r="U8432" s="19">
        <f>IF((T8431+R8432)&lt;结论【关键目标】!$C$28,0,(发电量计算【计算逻辑页】!R8432+发电量计算【计算逻辑页】!T8431-结论【关键目标】!$C$28))</f>
        <v>0</v>
      </c>
      <c r="V8432" s="5">
        <f t="shared" si="1183"/>
        <v>0</v>
      </c>
      <c r="W8432" s="5">
        <f t="shared" si="1184"/>
        <v>0</v>
      </c>
      <c r="X8432" s="5">
        <f t="shared" si="1187"/>
        <v>0</v>
      </c>
    </row>
    <row r="8433" spans="1:24" x14ac:dyDescent="0.15">
      <c r="A8433" s="7">
        <v>8432</v>
      </c>
      <c r="B8433" s="7">
        <v>12</v>
      </c>
      <c r="C8433" s="7">
        <v>18</v>
      </c>
      <c r="D8433" s="7">
        <v>8</v>
      </c>
      <c r="E8433" s="7">
        <v>352</v>
      </c>
      <c r="F8433" s="7">
        <v>-5</v>
      </c>
      <c r="G8433" s="7">
        <v>27.3</v>
      </c>
      <c r="H8433" s="7">
        <f t="shared" si="1179"/>
        <v>1</v>
      </c>
      <c r="I8433" s="16">
        <f t="shared" si="1180"/>
        <v>45278</v>
      </c>
      <c r="J8433" s="17">
        <v>0.70809999999999995</v>
      </c>
      <c r="K8433" s="18">
        <f>G8433*结论【关键目标】!C$27*0.7735*0.001</f>
        <v>2.5339860000000001</v>
      </c>
      <c r="L8433" s="5">
        <v>-36678.880989999998</v>
      </c>
      <c r="M8433" s="5">
        <f>ABS(IF(L8433&lt;=0,L8433/耗电量关键数据!$B$6/1000,L8433/耗电量关键数据!$B$5/1000))</f>
        <v>14.671552395999999</v>
      </c>
      <c r="N8433" s="5">
        <f>电气设备逐时使用率计算!H8409</f>
        <v>11.688450000000001</v>
      </c>
      <c r="O8433" s="5">
        <f>灯光逐时使用率计算!H8409</f>
        <v>6.2338399999999998</v>
      </c>
      <c r="P8433" s="19">
        <f t="shared" si="1181"/>
        <v>32.593842395999999</v>
      </c>
      <c r="Q8433" s="19">
        <f t="shared" si="1185"/>
        <v>0</v>
      </c>
      <c r="R8433" s="20">
        <f t="shared" si="1182"/>
        <v>2.5339860000000001</v>
      </c>
      <c r="S8433" s="20">
        <f t="shared" si="1186"/>
        <v>0</v>
      </c>
      <c r="T8433" s="20">
        <f>IF((T8432+R8433)&lt;0,0,IF((T8432+R8433)&gt;结论【关键目标】!C$28,结论【关键目标】!C$28,T8432+R8433))</f>
        <v>2.5339860000000001</v>
      </c>
      <c r="U8433" s="19">
        <f>IF((T8432+R8433)&lt;结论【关键目标】!$C$28,0,(发电量计算【计算逻辑页】!R8433+发电量计算【计算逻辑页】!T8432-结论【关键目标】!$C$28))</f>
        <v>0</v>
      </c>
      <c r="V8433" s="5">
        <f t="shared" si="1183"/>
        <v>0</v>
      </c>
      <c r="W8433" s="5">
        <f t="shared" si="1184"/>
        <v>1.7943154866</v>
      </c>
      <c r="X8433" s="5">
        <f t="shared" si="1187"/>
        <v>0</v>
      </c>
    </row>
    <row r="8434" spans="1:24" x14ac:dyDescent="0.15">
      <c r="A8434" s="7">
        <v>8433</v>
      </c>
      <c r="B8434" s="7">
        <v>12</v>
      </c>
      <c r="C8434" s="7">
        <v>18</v>
      </c>
      <c r="D8434" s="7">
        <v>9</v>
      </c>
      <c r="E8434" s="7">
        <v>352</v>
      </c>
      <c r="F8434" s="7">
        <v>-3.5</v>
      </c>
      <c r="G8434" s="7">
        <v>88.7</v>
      </c>
      <c r="H8434" s="7">
        <f t="shared" si="1179"/>
        <v>1</v>
      </c>
      <c r="I8434" s="16">
        <f t="shared" si="1180"/>
        <v>45278</v>
      </c>
      <c r="J8434" s="17">
        <v>0.70809999999999995</v>
      </c>
      <c r="K8434" s="18">
        <f>G8434*结论【关键目标】!C$27*0.7735*0.001</f>
        <v>8.2331339999999997</v>
      </c>
      <c r="L8434" s="5">
        <v>-16593.11851</v>
      </c>
      <c r="M8434" s="5">
        <f>ABS(IF(L8434&lt;=0,L8434/耗电量关键数据!$B$6/1000,L8434/耗电量关键数据!$B$5/1000))</f>
        <v>6.637247404</v>
      </c>
      <c r="N8434" s="5">
        <f>电气设备逐时使用率计算!H8410</f>
        <v>22.208055000000002</v>
      </c>
      <c r="O8434" s="5">
        <f>灯光逐时使用率计算!H8410</f>
        <v>11.844296</v>
      </c>
      <c r="P8434" s="19">
        <f t="shared" si="1181"/>
        <v>40.689598404000002</v>
      </c>
      <c r="Q8434" s="19">
        <f t="shared" si="1185"/>
        <v>0</v>
      </c>
      <c r="R8434" s="20">
        <f t="shared" si="1182"/>
        <v>8.2331339999999997</v>
      </c>
      <c r="S8434" s="20">
        <f t="shared" si="1186"/>
        <v>0</v>
      </c>
      <c r="T8434" s="20">
        <f>IF((T8433+R8434)&lt;0,0,IF((T8433+R8434)&gt;结论【关键目标】!C$28,结论【关键目标】!C$28,T8433+R8434))</f>
        <v>10.76712</v>
      </c>
      <c r="U8434" s="19">
        <f>IF((T8433+R8434)&lt;结论【关键目标】!$C$28,0,(发电量计算【计算逻辑页】!R8434+发电量计算【计算逻辑页】!T8433-结论【关键目标】!$C$28))</f>
        <v>0</v>
      </c>
      <c r="V8434" s="5">
        <f t="shared" si="1183"/>
        <v>0</v>
      </c>
      <c r="W8434" s="5">
        <f t="shared" si="1184"/>
        <v>5.8298821853999998</v>
      </c>
      <c r="X8434" s="5">
        <f t="shared" si="1187"/>
        <v>0</v>
      </c>
    </row>
    <row r="8435" spans="1:24" x14ac:dyDescent="0.15">
      <c r="A8435" s="7">
        <v>8434</v>
      </c>
      <c r="B8435" s="7">
        <v>12</v>
      </c>
      <c r="C8435" s="7">
        <v>18</v>
      </c>
      <c r="D8435" s="7">
        <v>10</v>
      </c>
      <c r="E8435" s="7">
        <v>352</v>
      </c>
      <c r="F8435" s="7">
        <v>-3.2</v>
      </c>
      <c r="G8435" s="7">
        <v>166.8</v>
      </c>
      <c r="H8435" s="7">
        <f t="shared" si="1179"/>
        <v>1</v>
      </c>
      <c r="I8435" s="16">
        <f t="shared" si="1180"/>
        <v>45278</v>
      </c>
      <c r="J8435" s="17">
        <v>0.70809999999999995</v>
      </c>
      <c r="K8435" s="18">
        <f>G8435*结论【关键目标】!C$27*0.7735*0.001</f>
        <v>15.482376</v>
      </c>
      <c r="L8435" s="5">
        <v>-9796.9707080000007</v>
      </c>
      <c r="M8435" s="5">
        <f>ABS(IF(L8435&lt;=0,L8435/耗电量关键数据!$B$6/1000,L8435/耗电量关键数据!$B$5/1000))</f>
        <v>3.9187882832000005</v>
      </c>
      <c r="N8435" s="5">
        <f>电气设备逐时使用率计算!H8411</f>
        <v>22.208055000000002</v>
      </c>
      <c r="O8435" s="5">
        <f>灯光逐时使用率计算!H8411</f>
        <v>11.844296</v>
      </c>
      <c r="P8435" s="19">
        <f t="shared" si="1181"/>
        <v>37.971139283200003</v>
      </c>
      <c r="Q8435" s="19">
        <f t="shared" si="1185"/>
        <v>0</v>
      </c>
      <c r="R8435" s="20">
        <f t="shared" si="1182"/>
        <v>15.482376</v>
      </c>
      <c r="S8435" s="20">
        <f t="shared" si="1186"/>
        <v>0</v>
      </c>
      <c r="T8435" s="20">
        <f>IF((T8434+R8435)&lt;0,0,IF((T8434+R8435)&gt;结论【关键目标】!C$28,结论【关键目标】!C$28,T8434+R8435))</f>
        <v>22</v>
      </c>
      <c r="U8435" s="19">
        <f>IF((T8434+R8435)&lt;结论【关键目标】!$C$28,0,(发电量计算【计算逻辑页】!R8435+发电量计算【计算逻辑页】!T8434-结论【关键目标】!$C$28))</f>
        <v>4.2494960000000006</v>
      </c>
      <c r="V8435" s="5">
        <f t="shared" si="1183"/>
        <v>1.4873236000000001</v>
      </c>
      <c r="W8435" s="5">
        <f t="shared" si="1184"/>
        <v>10.9630704456</v>
      </c>
      <c r="X8435" s="5">
        <f t="shared" si="1187"/>
        <v>0</v>
      </c>
    </row>
    <row r="8436" spans="1:24" x14ac:dyDescent="0.15">
      <c r="A8436" s="7">
        <v>8435</v>
      </c>
      <c r="B8436" s="7">
        <v>12</v>
      </c>
      <c r="C8436" s="7">
        <v>18</v>
      </c>
      <c r="D8436" s="7">
        <v>11</v>
      </c>
      <c r="E8436" s="7">
        <v>352</v>
      </c>
      <c r="F8436" s="7">
        <v>-3</v>
      </c>
      <c r="G8436" s="7">
        <v>198.9</v>
      </c>
      <c r="H8436" s="7">
        <f t="shared" si="1179"/>
        <v>1</v>
      </c>
      <c r="I8436" s="16">
        <f t="shared" si="1180"/>
        <v>45278</v>
      </c>
      <c r="J8436" s="17">
        <v>1.2267999999999999</v>
      </c>
      <c r="K8436" s="18">
        <f>G8436*结论【关键目标】!C$27*0.7735*0.001</f>
        <v>18.461897999999998</v>
      </c>
      <c r="L8436" s="5">
        <v>-662.656295</v>
      </c>
      <c r="M8436" s="5">
        <f>ABS(IF(L8436&lt;=0,L8436/耗电量关键数据!$B$6/1000,L8436/耗电量关键数据!$B$5/1000))</f>
        <v>0.26506251800000002</v>
      </c>
      <c r="N8436" s="5">
        <f>电气设备逐时使用率计算!H8412</f>
        <v>22.208055000000002</v>
      </c>
      <c r="O8436" s="5">
        <f>灯光逐时使用率计算!H8412</f>
        <v>11.844296</v>
      </c>
      <c r="P8436" s="19">
        <f t="shared" si="1181"/>
        <v>34.317413518000002</v>
      </c>
      <c r="Q8436" s="19">
        <f t="shared" si="1185"/>
        <v>34.317413518000002</v>
      </c>
      <c r="R8436" s="20">
        <f t="shared" si="1182"/>
        <v>-15.855515518000004</v>
      </c>
      <c r="S8436" s="20">
        <f t="shared" si="1186"/>
        <v>15.855515518000004</v>
      </c>
      <c r="T8436" s="20">
        <f>IF((T8435+R8436)&lt;0,0,IF((T8435+R8436)&gt;结论【关键目标】!C$28,结论【关键目标】!C$28,T8435+R8436))</f>
        <v>6.1444844819999958</v>
      </c>
      <c r="U8436" s="19">
        <f>IF((T8435+R8436)&lt;结论【关键目标】!$C$28,0,(发电量计算【计算逻辑页】!R8436+发电量计算【计算逻辑页】!T8435-结论【关键目标】!$C$28))</f>
        <v>0</v>
      </c>
      <c r="V8436" s="5">
        <f t="shared" si="1183"/>
        <v>0</v>
      </c>
      <c r="W8436" s="5">
        <f t="shared" si="1184"/>
        <v>22.649056466399994</v>
      </c>
      <c r="X8436" s="5">
        <f t="shared" si="1187"/>
        <v>5.3874839938175958</v>
      </c>
    </row>
    <row r="8437" spans="1:24" x14ac:dyDescent="0.15">
      <c r="A8437" s="7">
        <v>8436</v>
      </c>
      <c r="B8437" s="7">
        <v>12</v>
      </c>
      <c r="C8437" s="7">
        <v>18</v>
      </c>
      <c r="D8437" s="7">
        <v>12</v>
      </c>
      <c r="E8437" s="7">
        <v>352</v>
      </c>
      <c r="F8437" s="7">
        <v>-2.7</v>
      </c>
      <c r="G8437" s="7">
        <v>193.1</v>
      </c>
      <c r="H8437" s="7">
        <f t="shared" si="1179"/>
        <v>1</v>
      </c>
      <c r="I8437" s="16">
        <f t="shared" si="1180"/>
        <v>45278</v>
      </c>
      <c r="J8437" s="17">
        <v>1.2267999999999999</v>
      </c>
      <c r="K8437" s="18">
        <f>G8437*结论【关键目标】!C$27*0.7735*0.001</f>
        <v>17.923541999999998</v>
      </c>
      <c r="L8437" s="5">
        <v>-5561.1876359999997</v>
      </c>
      <c r="M8437" s="5">
        <f>ABS(IF(L8437&lt;=0,L8437/耗电量关键数据!$B$6/1000,L8437/耗电量关键数据!$B$5/1000))</f>
        <v>2.2244750544</v>
      </c>
      <c r="N8437" s="5">
        <f>电气设备逐时使用率计算!H8413</f>
        <v>11.688450000000001</v>
      </c>
      <c r="O8437" s="5">
        <f>灯光逐时使用率计算!H8413</f>
        <v>9.9741440000000008</v>
      </c>
      <c r="P8437" s="19">
        <f t="shared" si="1181"/>
        <v>23.887069054400001</v>
      </c>
      <c r="Q8437" s="19">
        <f t="shared" si="1185"/>
        <v>23.887069054400001</v>
      </c>
      <c r="R8437" s="20">
        <f t="shared" si="1182"/>
        <v>-5.9635270544000036</v>
      </c>
      <c r="S8437" s="20">
        <f t="shared" si="1186"/>
        <v>5.9635270544000036</v>
      </c>
      <c r="T8437" s="20">
        <f>IF((T8436+R8437)&lt;0,0,IF((T8436+R8437)&gt;结论【关键目标】!C$28,结论【关键目标】!C$28,T8436+R8437))</f>
        <v>0.18095742759999212</v>
      </c>
      <c r="U8437" s="19">
        <f>IF((T8436+R8437)&lt;结论【关键目标】!$C$28,0,(发电量计算【计算逻辑页】!R8437+发电量计算【计算逻辑页】!T8436-结论【关键目标】!$C$28))</f>
        <v>0</v>
      </c>
      <c r="V8437" s="5">
        <f t="shared" si="1183"/>
        <v>0</v>
      </c>
      <c r="W8437" s="5">
        <f t="shared" si="1184"/>
        <v>21.988601325599994</v>
      </c>
      <c r="X8437" s="5">
        <f t="shared" si="1187"/>
        <v>0.15866347251967308</v>
      </c>
    </row>
    <row r="8438" spans="1:24" x14ac:dyDescent="0.15">
      <c r="A8438" s="7">
        <v>8437</v>
      </c>
      <c r="B8438" s="7">
        <v>12</v>
      </c>
      <c r="C8438" s="7">
        <v>18</v>
      </c>
      <c r="D8438" s="7">
        <v>13</v>
      </c>
      <c r="E8438" s="7">
        <v>352</v>
      </c>
      <c r="F8438" s="7">
        <v>-2</v>
      </c>
      <c r="G8438" s="7">
        <v>173.8</v>
      </c>
      <c r="H8438" s="7">
        <f t="shared" si="1179"/>
        <v>1</v>
      </c>
      <c r="I8438" s="16">
        <f t="shared" si="1180"/>
        <v>45278</v>
      </c>
      <c r="J8438" s="17">
        <v>1.2267999999999999</v>
      </c>
      <c r="K8438" s="18">
        <f>G8438*结论【关键目标】!C$27*0.7735*0.001</f>
        <v>16.132116</v>
      </c>
      <c r="L8438" s="5">
        <v>-4338.4497709999996</v>
      </c>
      <c r="M8438" s="5">
        <f>ABS(IF(L8438&lt;=0,L8438/耗电量关键数据!$B$6/1000,L8438/耗电量关键数据!$B$5/1000))</f>
        <v>1.7353799083999997</v>
      </c>
      <c r="N8438" s="5">
        <f>电气设备逐时使用率计算!H8414</f>
        <v>11.688450000000001</v>
      </c>
      <c r="O8438" s="5">
        <f>灯光逐时使用率计算!H8414</f>
        <v>9.9741440000000008</v>
      </c>
      <c r="P8438" s="19">
        <f t="shared" si="1181"/>
        <v>23.397973908400004</v>
      </c>
      <c r="Q8438" s="19">
        <f t="shared" si="1185"/>
        <v>23.397973908400004</v>
      </c>
      <c r="R8438" s="20">
        <f t="shared" si="1182"/>
        <v>-7.2658579084000046</v>
      </c>
      <c r="S8438" s="20">
        <f t="shared" si="1186"/>
        <v>7.2658579084000046</v>
      </c>
      <c r="T8438" s="20">
        <f>IF((T8437+R8438)&lt;0,0,IF((T8437+R8438)&gt;结论【关键目标】!C$28,结论【关键目标】!C$28,T8437+R8438))</f>
        <v>0</v>
      </c>
      <c r="U8438" s="19">
        <f>IF((T8437+R8438)&lt;结论【关键目标】!$C$28,0,(发电量计算【计算逻辑页】!R8438+发电量计算【计算逻辑页】!T8437-结论【关键目标】!$C$28))</f>
        <v>0</v>
      </c>
      <c r="V8438" s="5">
        <f t="shared" si="1183"/>
        <v>0</v>
      </c>
      <c r="W8438" s="5">
        <f t="shared" si="1184"/>
        <v>19.790879908799997</v>
      </c>
      <c r="X8438" s="5">
        <f t="shared" si="1187"/>
        <v>0</v>
      </c>
    </row>
    <row r="8439" spans="1:24" x14ac:dyDescent="0.15">
      <c r="A8439" s="7">
        <v>8438</v>
      </c>
      <c r="B8439" s="7">
        <v>12</v>
      </c>
      <c r="C8439" s="7">
        <v>18</v>
      </c>
      <c r="D8439" s="7">
        <v>14</v>
      </c>
      <c r="E8439" s="7">
        <v>352</v>
      </c>
      <c r="F8439" s="7">
        <v>-0.7</v>
      </c>
      <c r="G8439" s="7">
        <v>162.5</v>
      </c>
      <c r="H8439" s="7">
        <f t="shared" si="1179"/>
        <v>1</v>
      </c>
      <c r="I8439" s="16">
        <f t="shared" si="1180"/>
        <v>45278</v>
      </c>
      <c r="J8439" s="17">
        <v>1.2267999999999999</v>
      </c>
      <c r="K8439" s="18">
        <f>G8439*结论【关键目标】!C$27*0.7735*0.001</f>
        <v>15.08325</v>
      </c>
      <c r="L8439" s="5">
        <v>0</v>
      </c>
      <c r="M8439" s="5">
        <f>ABS(IF(L8439&lt;=0,L8439/耗电量关键数据!$B$6/1000,L8439/耗电量关键数据!$B$5/1000))</f>
        <v>0</v>
      </c>
      <c r="N8439" s="5">
        <f>电气设备逐时使用率计算!H8415</f>
        <v>22.208055000000002</v>
      </c>
      <c r="O8439" s="5">
        <f>灯光逐时使用率计算!H8415</f>
        <v>11.844296</v>
      </c>
      <c r="P8439" s="19">
        <f t="shared" si="1181"/>
        <v>34.052351000000002</v>
      </c>
      <c r="Q8439" s="19">
        <f t="shared" si="1185"/>
        <v>34.052351000000002</v>
      </c>
      <c r="R8439" s="20">
        <f t="shared" si="1182"/>
        <v>-18.969101000000002</v>
      </c>
      <c r="S8439" s="20">
        <f t="shared" si="1186"/>
        <v>18.969101000000002</v>
      </c>
      <c r="T8439" s="20">
        <f>IF((T8438+R8439)&lt;0,0,IF((T8438+R8439)&gt;结论【关键目标】!C$28,结论【关键目标】!C$28,T8438+R8439))</f>
        <v>0</v>
      </c>
      <c r="U8439" s="19">
        <f>IF((T8438+R8439)&lt;结论【关键目标】!$C$28,0,(发电量计算【计算逻辑页】!R8439+发电量计算【计算逻辑页】!T8438-结论【关键目标】!$C$28))</f>
        <v>0</v>
      </c>
      <c r="V8439" s="5">
        <f t="shared" si="1183"/>
        <v>0</v>
      </c>
      <c r="W8439" s="5">
        <f t="shared" si="1184"/>
        <v>18.504131099999999</v>
      </c>
      <c r="X8439" s="5">
        <f t="shared" si="1187"/>
        <v>0</v>
      </c>
    </row>
    <row r="8440" spans="1:24" x14ac:dyDescent="0.15">
      <c r="A8440" s="7">
        <v>8439</v>
      </c>
      <c r="B8440" s="7">
        <v>12</v>
      </c>
      <c r="C8440" s="7">
        <v>18</v>
      </c>
      <c r="D8440" s="7">
        <v>15</v>
      </c>
      <c r="E8440" s="7">
        <v>352</v>
      </c>
      <c r="F8440" s="7">
        <v>0.4</v>
      </c>
      <c r="G8440" s="7">
        <v>103.1</v>
      </c>
      <c r="H8440" s="7">
        <f t="shared" si="1179"/>
        <v>1</v>
      </c>
      <c r="I8440" s="16">
        <f t="shared" si="1180"/>
        <v>45278</v>
      </c>
      <c r="J8440" s="17">
        <v>1.2267999999999999</v>
      </c>
      <c r="K8440" s="18">
        <f>G8440*结论【关键目标】!C$27*0.7735*0.001</f>
        <v>9.5697419999999997</v>
      </c>
      <c r="L8440" s="5">
        <v>0</v>
      </c>
      <c r="M8440" s="5">
        <f>ABS(IF(L8440&lt;=0,L8440/耗电量关键数据!$B$6/1000,L8440/耗电量关键数据!$B$5/1000))</f>
        <v>0</v>
      </c>
      <c r="N8440" s="5">
        <f>电气设备逐时使用率计算!H8416</f>
        <v>22.208055000000002</v>
      </c>
      <c r="O8440" s="5">
        <f>灯光逐时使用率计算!H8416</f>
        <v>11.844296</v>
      </c>
      <c r="P8440" s="19">
        <f t="shared" si="1181"/>
        <v>34.052351000000002</v>
      </c>
      <c r="Q8440" s="19">
        <f t="shared" si="1185"/>
        <v>34.052351000000002</v>
      </c>
      <c r="R8440" s="20">
        <f t="shared" si="1182"/>
        <v>-24.482609000000004</v>
      </c>
      <c r="S8440" s="20">
        <f t="shared" si="1186"/>
        <v>24.482609000000004</v>
      </c>
      <c r="T8440" s="20">
        <f>IF((T8439+R8440)&lt;0,0,IF((T8439+R8440)&gt;结论【关键目标】!C$28,结论【关键目标】!C$28,T8439+R8440))</f>
        <v>0</v>
      </c>
      <c r="U8440" s="19">
        <f>IF((T8439+R8440)&lt;结论【关键目标】!$C$28,0,(发电量计算【计算逻辑页】!R8440+发电量计算【计算逻辑页】!T8439-结论【关键目标】!$C$28))</f>
        <v>0</v>
      </c>
      <c r="V8440" s="5">
        <f t="shared" si="1183"/>
        <v>0</v>
      </c>
      <c r="W8440" s="5">
        <f t="shared" si="1184"/>
        <v>11.740159485599998</v>
      </c>
      <c r="X8440" s="5">
        <f t="shared" si="1187"/>
        <v>0</v>
      </c>
    </row>
    <row r="8441" spans="1:24" x14ac:dyDescent="0.15">
      <c r="A8441" s="7">
        <v>8440</v>
      </c>
      <c r="B8441" s="7">
        <v>12</v>
      </c>
      <c r="C8441" s="7">
        <v>18</v>
      </c>
      <c r="D8441" s="7">
        <v>16</v>
      </c>
      <c r="E8441" s="7">
        <v>352</v>
      </c>
      <c r="F8441" s="7">
        <v>0.6</v>
      </c>
      <c r="G8441" s="7">
        <v>0.2</v>
      </c>
      <c r="H8441" s="7">
        <f t="shared" si="1179"/>
        <v>1</v>
      </c>
      <c r="I8441" s="16">
        <f t="shared" si="1180"/>
        <v>45278</v>
      </c>
      <c r="J8441" s="17">
        <v>0.70809999999999995</v>
      </c>
      <c r="K8441" s="18">
        <f>G8441*结论【关键目标】!C$27*0.7735*0.001</f>
        <v>1.8564000000000001E-2</v>
      </c>
      <c r="L8441" s="5">
        <v>-5280.5954099999999</v>
      </c>
      <c r="M8441" s="5">
        <f>ABS(IF(L8441&lt;=0,L8441/耗电量关键数据!$B$6/1000,L8441/耗电量关键数据!$B$5/1000))</f>
        <v>2.1122381639999999</v>
      </c>
      <c r="N8441" s="5">
        <f>电气设备逐时使用率计算!H8417</f>
        <v>22.208055000000002</v>
      </c>
      <c r="O8441" s="5">
        <f>灯光逐时使用率计算!H8417</f>
        <v>11.844296</v>
      </c>
      <c r="P8441" s="19">
        <f t="shared" si="1181"/>
        <v>36.164589164000006</v>
      </c>
      <c r="Q8441" s="19">
        <f t="shared" si="1185"/>
        <v>0</v>
      </c>
      <c r="R8441" s="20">
        <f t="shared" si="1182"/>
        <v>1.8564000000000001E-2</v>
      </c>
      <c r="S8441" s="20">
        <f t="shared" si="1186"/>
        <v>0</v>
      </c>
      <c r="T8441" s="20">
        <f>IF((T8440+R8441)&lt;0,0,IF((T8440+R8441)&gt;结论【关键目标】!C$28,结论【关键目标】!C$28,T8440+R8441))</f>
        <v>1.8564000000000001E-2</v>
      </c>
      <c r="U8441" s="19">
        <f>IF((T8440+R8441)&lt;结论【关键目标】!$C$28,0,(发电量计算【计算逻辑页】!R8441+发电量计算【计算逻辑页】!T8440-结论【关键目标】!$C$28))</f>
        <v>0</v>
      </c>
      <c r="V8441" s="5">
        <f t="shared" si="1183"/>
        <v>0</v>
      </c>
      <c r="W8441" s="5">
        <f t="shared" si="1184"/>
        <v>1.3145168399999999E-2</v>
      </c>
      <c r="X8441" s="5">
        <f t="shared" si="1187"/>
        <v>0</v>
      </c>
    </row>
    <row r="8442" spans="1:24" x14ac:dyDescent="0.15">
      <c r="A8442" s="7">
        <v>8441</v>
      </c>
      <c r="B8442" s="7">
        <v>12</v>
      </c>
      <c r="C8442" s="7">
        <v>18</v>
      </c>
      <c r="D8442" s="7">
        <v>17</v>
      </c>
      <c r="E8442" s="7">
        <v>352</v>
      </c>
      <c r="F8442" s="7">
        <v>0.3</v>
      </c>
      <c r="G8442" s="7">
        <v>0</v>
      </c>
      <c r="H8442" s="7">
        <f t="shared" si="1179"/>
        <v>1</v>
      </c>
      <c r="I8442" s="16">
        <f t="shared" si="1180"/>
        <v>45278</v>
      </c>
      <c r="J8442" s="17">
        <v>0.70809999999999995</v>
      </c>
      <c r="K8442" s="18">
        <f>G8442*结论【关键目标】!C$27*0.7735*0.001</f>
        <v>0</v>
      </c>
      <c r="L8442" s="5">
        <v>-9465.8639149999999</v>
      </c>
      <c r="M8442" s="5">
        <f>ABS(IF(L8442&lt;=0,L8442/耗电量关键数据!$B$6/1000,L8442/耗电量关键数据!$B$5/1000))</f>
        <v>3.7863455660000001</v>
      </c>
      <c r="N8442" s="5">
        <f>电气设备逐时使用率计算!H8418</f>
        <v>22.208055000000002</v>
      </c>
      <c r="O8442" s="5">
        <f>灯光逐时使用率计算!H8418</f>
        <v>11.844296</v>
      </c>
      <c r="P8442" s="19">
        <f t="shared" si="1181"/>
        <v>37.838696566000003</v>
      </c>
      <c r="Q8442" s="19">
        <f t="shared" si="1185"/>
        <v>0</v>
      </c>
      <c r="R8442" s="20">
        <f t="shared" si="1182"/>
        <v>0</v>
      </c>
      <c r="S8442" s="20">
        <f t="shared" si="1186"/>
        <v>0</v>
      </c>
      <c r="T8442" s="20">
        <f>IF((T8441+R8442)&lt;0,0,IF((T8441+R8442)&gt;结论【关键目标】!C$28,结论【关键目标】!C$28,T8441+R8442))</f>
        <v>1.8564000000000001E-2</v>
      </c>
      <c r="U8442" s="19">
        <f>IF((T8441+R8442)&lt;结论【关键目标】!$C$28,0,(发电量计算【计算逻辑页】!R8442+发电量计算【计算逻辑页】!T8441-结论【关键目标】!$C$28))</f>
        <v>0</v>
      </c>
      <c r="V8442" s="5">
        <f t="shared" si="1183"/>
        <v>0</v>
      </c>
      <c r="W8442" s="5">
        <f t="shared" si="1184"/>
        <v>0</v>
      </c>
      <c r="X8442" s="5">
        <f t="shared" si="1187"/>
        <v>0</v>
      </c>
    </row>
    <row r="8443" spans="1:24" x14ac:dyDescent="0.15">
      <c r="A8443" s="7">
        <v>8442</v>
      </c>
      <c r="B8443" s="7">
        <v>12</v>
      </c>
      <c r="C8443" s="7">
        <v>18</v>
      </c>
      <c r="D8443" s="7">
        <v>18</v>
      </c>
      <c r="E8443" s="7">
        <v>352</v>
      </c>
      <c r="F8443" s="7">
        <v>-0.4</v>
      </c>
      <c r="G8443" s="7">
        <v>0</v>
      </c>
      <c r="H8443" s="7">
        <f t="shared" si="1179"/>
        <v>1</v>
      </c>
      <c r="I8443" s="16">
        <f t="shared" si="1180"/>
        <v>45278</v>
      </c>
      <c r="J8443" s="17">
        <v>0.70809999999999995</v>
      </c>
      <c r="K8443" s="18">
        <f>G8443*结论【关键目标】!C$27*0.7735*0.001</f>
        <v>0</v>
      </c>
      <c r="L8443" s="5">
        <v>-25892.522700000001</v>
      </c>
      <c r="M8443" s="5">
        <f>ABS(IF(L8443&lt;=0,L8443/耗电量关键数据!$B$6/1000,L8443/耗电量关键数据!$B$5/1000))</f>
        <v>10.357009079999999</v>
      </c>
      <c r="N8443" s="5">
        <f>电气设备逐时使用率计算!H8419</f>
        <v>7.0130699999999999</v>
      </c>
      <c r="O8443" s="5">
        <f>灯光逐时使用率计算!H8419</f>
        <v>3.7403040000000001</v>
      </c>
      <c r="P8443" s="19">
        <f t="shared" si="1181"/>
        <v>21.110383079999998</v>
      </c>
      <c r="Q8443" s="19">
        <f t="shared" si="1185"/>
        <v>0</v>
      </c>
      <c r="R8443" s="20">
        <f t="shared" si="1182"/>
        <v>0</v>
      </c>
      <c r="S8443" s="20">
        <f t="shared" si="1186"/>
        <v>0</v>
      </c>
      <c r="T8443" s="20">
        <f>IF((T8442+R8443)&lt;0,0,IF((T8442+R8443)&gt;结论【关键目标】!C$28,结论【关键目标】!C$28,T8442+R8443))</f>
        <v>1.8564000000000001E-2</v>
      </c>
      <c r="U8443" s="19">
        <f>IF((T8442+R8443)&lt;结论【关键目标】!$C$28,0,(发电量计算【计算逻辑页】!R8443+发电量计算【计算逻辑页】!T8442-结论【关键目标】!$C$28))</f>
        <v>0</v>
      </c>
      <c r="V8443" s="5">
        <f t="shared" si="1183"/>
        <v>0</v>
      </c>
      <c r="W8443" s="5">
        <f t="shared" si="1184"/>
        <v>0</v>
      </c>
      <c r="X8443" s="5">
        <f t="shared" si="1187"/>
        <v>0</v>
      </c>
    </row>
    <row r="8444" spans="1:24" x14ac:dyDescent="0.15">
      <c r="A8444" s="7">
        <v>8443</v>
      </c>
      <c r="B8444" s="7">
        <v>12</v>
      </c>
      <c r="C8444" s="7">
        <v>18</v>
      </c>
      <c r="D8444" s="7">
        <v>19</v>
      </c>
      <c r="E8444" s="7">
        <v>352</v>
      </c>
      <c r="F8444" s="7">
        <v>-3</v>
      </c>
      <c r="G8444" s="7">
        <v>0</v>
      </c>
      <c r="H8444" s="7">
        <f t="shared" si="1179"/>
        <v>1</v>
      </c>
      <c r="I8444" s="16">
        <f t="shared" si="1180"/>
        <v>45278</v>
      </c>
      <c r="J8444" s="17">
        <v>1.2267999999999999</v>
      </c>
      <c r="K8444" s="18">
        <f>G8444*结论【关键目标】!C$27*0.7735*0.001</f>
        <v>0</v>
      </c>
      <c r="L8444" s="5">
        <v>-16484.164379999998</v>
      </c>
      <c r="M8444" s="5">
        <f>ABS(IF(L8444&lt;=0,L8444/耗电量关键数据!$B$6/1000,L8444/耗电量关键数据!$B$5/1000))</f>
        <v>6.5936657519999988</v>
      </c>
      <c r="N8444" s="5">
        <f>电气设备逐时使用率计算!H8420</f>
        <v>7.0130699999999999</v>
      </c>
      <c r="O8444" s="5">
        <f>灯光逐时使用率计算!H8420</f>
        <v>3.7403040000000001</v>
      </c>
      <c r="P8444" s="19">
        <f t="shared" si="1181"/>
        <v>17.347039752000001</v>
      </c>
      <c r="Q8444" s="19">
        <f t="shared" si="1185"/>
        <v>17.347039752000001</v>
      </c>
      <c r="R8444" s="20">
        <f t="shared" si="1182"/>
        <v>-17.347039752000001</v>
      </c>
      <c r="S8444" s="20">
        <f t="shared" si="1186"/>
        <v>17.347039752000001</v>
      </c>
      <c r="T8444" s="20">
        <f>IF((T8443+R8444)&lt;0,0,IF((T8443+R8444)&gt;结论【关键目标】!C$28,结论【关键目标】!C$28,T8443+R8444))</f>
        <v>0</v>
      </c>
      <c r="U8444" s="19">
        <f>IF((T8443+R8444)&lt;结论【关键目标】!$C$28,0,(发电量计算【计算逻辑页】!R8444+发电量计算【计算逻辑页】!T8443-结论【关键目标】!$C$28))</f>
        <v>0</v>
      </c>
      <c r="V8444" s="5">
        <f t="shared" si="1183"/>
        <v>0</v>
      </c>
      <c r="W8444" s="5">
        <f t="shared" si="1184"/>
        <v>0</v>
      </c>
      <c r="X8444" s="5">
        <f t="shared" si="1187"/>
        <v>0</v>
      </c>
    </row>
    <row r="8445" spans="1:24" x14ac:dyDescent="0.15">
      <c r="A8445" s="7">
        <v>8444</v>
      </c>
      <c r="B8445" s="7">
        <v>12</v>
      </c>
      <c r="C8445" s="7">
        <v>18</v>
      </c>
      <c r="D8445" s="7">
        <v>20</v>
      </c>
      <c r="E8445" s="7">
        <v>352</v>
      </c>
      <c r="F8445" s="7">
        <v>-1.9</v>
      </c>
      <c r="G8445" s="7">
        <v>0</v>
      </c>
      <c r="H8445" s="7">
        <f t="shared" si="1179"/>
        <v>1</v>
      </c>
      <c r="I8445" s="16">
        <f t="shared" si="1180"/>
        <v>45278</v>
      </c>
      <c r="J8445" s="17">
        <v>1.2267999999999999</v>
      </c>
      <c r="K8445" s="18">
        <f>G8445*结论【关键目标】!C$27*0.7735*0.001</f>
        <v>0</v>
      </c>
      <c r="L8445" s="5">
        <v>-26202.263999999999</v>
      </c>
      <c r="M8445" s="5">
        <f>ABS(IF(L8445&lt;=0,L8445/耗电量关键数据!$B$6/1000,L8445/耗电量关键数据!$B$5/1000))</f>
        <v>10.4809056</v>
      </c>
      <c r="N8445" s="5">
        <f>电气设备逐时使用率计算!H8421</f>
        <v>1.1688450000000001</v>
      </c>
      <c r="O8445" s="5">
        <f>灯光逐时使用率计算!H8421</f>
        <v>0.37403039999999999</v>
      </c>
      <c r="P8445" s="19">
        <f t="shared" si="1181"/>
        <v>12.023781000000001</v>
      </c>
      <c r="Q8445" s="19">
        <f t="shared" si="1185"/>
        <v>12.023781000000001</v>
      </c>
      <c r="R8445" s="20">
        <f t="shared" si="1182"/>
        <v>-12.023781000000001</v>
      </c>
      <c r="S8445" s="20">
        <f t="shared" si="1186"/>
        <v>12.023781000000001</v>
      </c>
      <c r="T8445" s="20">
        <f>IF((T8444+R8445)&lt;0,0,IF((T8444+R8445)&gt;结论【关键目标】!C$28,结论【关键目标】!C$28,T8444+R8445))</f>
        <v>0</v>
      </c>
      <c r="U8445" s="19">
        <f>IF((T8444+R8445)&lt;结论【关键目标】!$C$28,0,(发电量计算【计算逻辑页】!R8445+发电量计算【计算逻辑页】!T8444-结论【关键目标】!$C$28))</f>
        <v>0</v>
      </c>
      <c r="V8445" s="5">
        <f t="shared" si="1183"/>
        <v>0</v>
      </c>
      <c r="W8445" s="5">
        <f t="shared" si="1184"/>
        <v>0</v>
      </c>
      <c r="X8445" s="5">
        <f t="shared" si="1187"/>
        <v>0</v>
      </c>
    </row>
    <row r="8446" spans="1:24" x14ac:dyDescent="0.15">
      <c r="A8446" s="7">
        <v>8445</v>
      </c>
      <c r="B8446" s="7">
        <v>12</v>
      </c>
      <c r="C8446" s="7">
        <v>18</v>
      </c>
      <c r="D8446" s="7">
        <v>21</v>
      </c>
      <c r="E8446" s="7">
        <v>352</v>
      </c>
      <c r="F8446" s="7">
        <v>-0.8</v>
      </c>
      <c r="G8446" s="7">
        <v>0</v>
      </c>
      <c r="H8446" s="7">
        <f t="shared" si="1179"/>
        <v>1</v>
      </c>
      <c r="I8446" s="16">
        <f t="shared" si="1180"/>
        <v>45278</v>
      </c>
      <c r="J8446" s="17">
        <v>1.2267999999999999</v>
      </c>
      <c r="K8446" s="18">
        <f>G8446*结论【关键目标】!C$27*0.7735*0.001</f>
        <v>0</v>
      </c>
      <c r="L8446" s="5">
        <v>-29794.772430000001</v>
      </c>
      <c r="M8446" s="5">
        <f>ABS(IF(L8446&lt;=0,L8446/耗电量关键数据!$B$6/1000,L8446/耗电量关键数据!$B$5/1000))</f>
        <v>11.917908972000001</v>
      </c>
      <c r="N8446" s="5">
        <f>电气设备逐时使用率计算!H8422</f>
        <v>1.1688450000000001</v>
      </c>
      <c r="O8446" s="5">
        <f>灯光逐时使用率计算!H8422</f>
        <v>0.37403039999999999</v>
      </c>
      <c r="P8446" s="19">
        <f t="shared" si="1181"/>
        <v>13.460784372000001</v>
      </c>
      <c r="Q8446" s="19">
        <f t="shared" si="1185"/>
        <v>13.460784372000001</v>
      </c>
      <c r="R8446" s="20">
        <f t="shared" si="1182"/>
        <v>-13.460784372000001</v>
      </c>
      <c r="S8446" s="20">
        <f t="shared" si="1186"/>
        <v>13.460784372000001</v>
      </c>
      <c r="T8446" s="20">
        <f>IF((T8445+R8446)&lt;0,0,IF((T8445+R8446)&gt;结论【关键目标】!C$28,结论【关键目标】!C$28,T8445+R8446))</f>
        <v>0</v>
      </c>
      <c r="U8446" s="19">
        <f>IF((T8445+R8446)&lt;结论【关键目标】!$C$28,0,(发电量计算【计算逻辑页】!R8446+发电量计算【计算逻辑页】!T8445-结论【关键目标】!$C$28))</f>
        <v>0</v>
      </c>
      <c r="V8446" s="5">
        <f t="shared" si="1183"/>
        <v>0</v>
      </c>
      <c r="W8446" s="5">
        <f t="shared" si="1184"/>
        <v>0</v>
      </c>
      <c r="X8446" s="5">
        <f t="shared" si="1187"/>
        <v>0</v>
      </c>
    </row>
    <row r="8447" spans="1:24" x14ac:dyDescent="0.15">
      <c r="A8447" s="7">
        <v>8446</v>
      </c>
      <c r="B8447" s="7">
        <v>12</v>
      </c>
      <c r="C8447" s="7">
        <v>18</v>
      </c>
      <c r="D8447" s="7">
        <v>22</v>
      </c>
      <c r="E8447" s="7">
        <v>352</v>
      </c>
      <c r="F8447" s="7">
        <v>-0.9</v>
      </c>
      <c r="G8447" s="7">
        <v>0</v>
      </c>
      <c r="H8447" s="7">
        <f t="shared" si="1179"/>
        <v>1</v>
      </c>
      <c r="I8447" s="16">
        <f t="shared" si="1180"/>
        <v>45278</v>
      </c>
      <c r="J8447" s="17">
        <v>0.70809999999999995</v>
      </c>
      <c r="K8447" s="18">
        <f>G8447*结论【关键目标】!C$27*0.7735*0.001</f>
        <v>0</v>
      </c>
      <c r="L8447" s="5">
        <v>-31398.645680000001</v>
      </c>
      <c r="M8447" s="5">
        <f>ABS(IF(L8447&lt;=0,L8447/耗电量关键数据!$B$6/1000,L8447/耗电量关键数据!$B$5/1000))</f>
        <v>12.559458272000001</v>
      </c>
      <c r="N8447" s="5">
        <f>电气设备逐时使用率计算!H8423</f>
        <v>1.1688450000000001</v>
      </c>
      <c r="O8447" s="5">
        <f>灯光逐时使用率计算!H8423</f>
        <v>0.37403039999999999</v>
      </c>
      <c r="P8447" s="19">
        <f t="shared" si="1181"/>
        <v>14.102333672000002</v>
      </c>
      <c r="Q8447" s="19">
        <f t="shared" si="1185"/>
        <v>0</v>
      </c>
      <c r="R8447" s="20">
        <f t="shared" si="1182"/>
        <v>0</v>
      </c>
      <c r="S8447" s="20">
        <f t="shared" si="1186"/>
        <v>0</v>
      </c>
      <c r="T8447" s="20">
        <f>IF((T8446+R8447)&lt;0,0,IF((T8446+R8447)&gt;结论【关键目标】!C$28,结论【关键目标】!C$28,T8446+R8447))</f>
        <v>0</v>
      </c>
      <c r="U8447" s="19">
        <f>IF((T8446+R8447)&lt;结论【关键目标】!$C$28,0,(发电量计算【计算逻辑页】!R8447+发电量计算【计算逻辑页】!T8446-结论【关键目标】!$C$28))</f>
        <v>0</v>
      </c>
      <c r="V8447" s="5">
        <f t="shared" si="1183"/>
        <v>0</v>
      </c>
      <c r="W8447" s="5">
        <f t="shared" si="1184"/>
        <v>0</v>
      </c>
      <c r="X8447" s="5">
        <f t="shared" si="1187"/>
        <v>0</v>
      </c>
    </row>
    <row r="8448" spans="1:24" x14ac:dyDescent="0.15">
      <c r="A8448" s="7">
        <v>8447</v>
      </c>
      <c r="B8448" s="7">
        <v>12</v>
      </c>
      <c r="C8448" s="7">
        <v>18</v>
      </c>
      <c r="D8448" s="7">
        <v>23</v>
      </c>
      <c r="E8448" s="7">
        <v>352</v>
      </c>
      <c r="F8448" s="7">
        <v>-0.9</v>
      </c>
      <c r="G8448" s="7">
        <v>0</v>
      </c>
      <c r="H8448" s="7">
        <f t="shared" si="1179"/>
        <v>1</v>
      </c>
      <c r="I8448" s="16">
        <f t="shared" si="1180"/>
        <v>45278</v>
      </c>
      <c r="J8448" s="17">
        <v>0.70809999999999995</v>
      </c>
      <c r="K8448" s="18">
        <f>G8448*结论【关键目标】!C$27*0.7735*0.001</f>
        <v>0</v>
      </c>
      <c r="L8448" s="5">
        <v>-32585.523829999998</v>
      </c>
      <c r="M8448" s="5">
        <f>ABS(IF(L8448&lt;=0,L8448/耗电量关键数据!$B$6/1000,L8448/耗电量关键数据!$B$5/1000))</f>
        <v>13.034209531999998</v>
      </c>
      <c r="N8448" s="5">
        <f>电气设备逐时使用率计算!H8424</f>
        <v>1.1688450000000001</v>
      </c>
      <c r="O8448" s="5">
        <f>灯光逐时使用率计算!H8424</f>
        <v>0.37403039999999999</v>
      </c>
      <c r="P8448" s="19">
        <f t="shared" si="1181"/>
        <v>14.577084932</v>
      </c>
      <c r="Q8448" s="19">
        <f t="shared" si="1185"/>
        <v>0</v>
      </c>
      <c r="R8448" s="20">
        <f t="shared" si="1182"/>
        <v>0</v>
      </c>
      <c r="S8448" s="20">
        <f t="shared" si="1186"/>
        <v>0</v>
      </c>
      <c r="T8448" s="20">
        <f>IF((T8447+R8448)&lt;0,0,IF((T8447+R8448)&gt;结论【关键目标】!C$28,结论【关键目标】!C$28,T8447+R8448))</f>
        <v>0</v>
      </c>
      <c r="U8448" s="19">
        <f>IF((T8447+R8448)&lt;结论【关键目标】!$C$28,0,(发电量计算【计算逻辑页】!R8448+发电量计算【计算逻辑页】!T8447-结论【关键目标】!$C$28))</f>
        <v>0</v>
      </c>
      <c r="V8448" s="5">
        <f t="shared" si="1183"/>
        <v>0</v>
      </c>
      <c r="W8448" s="5">
        <f t="shared" si="1184"/>
        <v>0</v>
      </c>
      <c r="X8448" s="5">
        <f t="shared" si="1187"/>
        <v>0</v>
      </c>
    </row>
    <row r="8449" spans="1:24" x14ac:dyDescent="0.15">
      <c r="A8449" s="7">
        <v>8448</v>
      </c>
      <c r="B8449" s="7">
        <v>12</v>
      </c>
      <c r="C8449" s="7">
        <v>18</v>
      </c>
      <c r="D8449" s="7">
        <v>24</v>
      </c>
      <c r="E8449" s="7">
        <v>352</v>
      </c>
      <c r="F8449" s="7">
        <v>-1</v>
      </c>
      <c r="G8449" s="7">
        <v>0</v>
      </c>
      <c r="H8449" s="7">
        <f t="shared" si="1179"/>
        <v>1</v>
      </c>
      <c r="I8449" s="16">
        <f t="shared" si="1180"/>
        <v>45278</v>
      </c>
      <c r="J8449" s="17">
        <v>0.2407</v>
      </c>
      <c r="K8449" s="18">
        <f>G8449*结论【关键目标】!C$27*0.7735*0.001</f>
        <v>0</v>
      </c>
      <c r="L8449" s="5">
        <v>-34304.35181</v>
      </c>
      <c r="M8449" s="5">
        <f>ABS(IF(L8449&lt;=0,L8449/耗电量关键数据!$B$6/1000,L8449/耗电量关键数据!$B$5/1000))</f>
        <v>13.721740724</v>
      </c>
      <c r="N8449" s="5">
        <f>电气设备逐时使用率计算!H8425</f>
        <v>1.1688450000000001</v>
      </c>
      <c r="O8449" s="5">
        <f>灯光逐时使用率计算!H8425</f>
        <v>0.37403039999999999</v>
      </c>
      <c r="P8449" s="19">
        <f t="shared" si="1181"/>
        <v>15.264616124000002</v>
      </c>
      <c r="Q8449" s="19">
        <f t="shared" si="1185"/>
        <v>0</v>
      </c>
      <c r="R8449" s="20">
        <f t="shared" si="1182"/>
        <v>0</v>
      </c>
      <c r="S8449" s="20">
        <f t="shared" si="1186"/>
        <v>0</v>
      </c>
      <c r="T8449" s="20">
        <f>IF((T8448+R8449)&lt;0,0,IF((T8448+R8449)&gt;结论【关键目标】!C$28,结论【关键目标】!C$28,T8448+R8449))</f>
        <v>0</v>
      </c>
      <c r="U8449" s="19">
        <f>IF((T8448+R8449)&lt;结论【关键目标】!$C$28,0,(发电量计算【计算逻辑页】!R8449+发电量计算【计算逻辑页】!T8448-结论【关键目标】!$C$28))</f>
        <v>0</v>
      </c>
      <c r="V8449" s="5">
        <f t="shared" si="1183"/>
        <v>0</v>
      </c>
      <c r="W8449" s="5">
        <f t="shared" si="1184"/>
        <v>0</v>
      </c>
      <c r="X8449" s="5">
        <f t="shared" si="1187"/>
        <v>0</v>
      </c>
    </row>
    <row r="8450" spans="1:24" x14ac:dyDescent="0.15">
      <c r="A8450" s="7">
        <v>8449</v>
      </c>
      <c r="B8450" s="7">
        <v>12</v>
      </c>
      <c r="C8450" s="7">
        <v>19</v>
      </c>
      <c r="D8450" s="7">
        <v>1</v>
      </c>
      <c r="E8450" s="7">
        <v>353</v>
      </c>
      <c r="F8450" s="7">
        <v>-1</v>
      </c>
      <c r="G8450" s="7">
        <v>0</v>
      </c>
      <c r="H8450" s="7">
        <f t="shared" ref="H8450:H8513" si="1188">WEEKDAY(I:I,2)</f>
        <v>2</v>
      </c>
      <c r="I8450" s="16">
        <f t="shared" ref="I8450:I8513" si="1189">DATE(2023,B8450,C8450)</f>
        <v>45279</v>
      </c>
      <c r="J8450" s="17">
        <v>0.2407</v>
      </c>
      <c r="K8450" s="18">
        <f>G8450*结论【关键目标】!C$27*0.7735*0.001</f>
        <v>0</v>
      </c>
      <c r="L8450" s="5">
        <v>-35360.293100000003</v>
      </c>
      <c r="M8450" s="5">
        <f>ABS(IF(L8450&lt;=0,L8450/耗电量关键数据!$B$6/1000,L8450/耗电量关键数据!$B$5/1000))</f>
        <v>14.144117240000002</v>
      </c>
      <c r="N8450" s="5">
        <f>电气设备逐时使用率计算!H8426</f>
        <v>1.1688450000000001</v>
      </c>
      <c r="O8450" s="5">
        <f>灯光逐时使用率计算!H8426</f>
        <v>0.37403039999999999</v>
      </c>
      <c r="P8450" s="19">
        <f t="shared" ref="P8450:P8513" si="1190">M8450+N8450+O8450</f>
        <v>15.686992640000001</v>
      </c>
      <c r="Q8450" s="19">
        <f t="shared" si="1185"/>
        <v>0</v>
      </c>
      <c r="R8450" s="20">
        <f t="shared" ref="R8450:R8513" si="1191">K8450-Q8450</f>
        <v>0</v>
      </c>
      <c r="S8450" s="20">
        <f t="shared" si="1186"/>
        <v>0</v>
      </c>
      <c r="T8450" s="20">
        <f>IF((T8449+R8450)&lt;0,0,IF((T8449+R8450)&gt;结论【关键目标】!C$28,结论【关键目标】!C$28,T8449+R8450))</f>
        <v>0</v>
      </c>
      <c r="U8450" s="19">
        <f>IF((T8449+R8450)&lt;结论【关键目标】!$C$28,0,(发电量计算【计算逻辑页】!R8450+发电量计算【计算逻辑页】!T8449-结论【关键目标】!$C$28))</f>
        <v>0</v>
      </c>
      <c r="V8450" s="5">
        <f t="shared" ref="V8450:V8513" si="1192">IF(J8450&gt;0.35,U8450*0.35,0)</f>
        <v>0</v>
      </c>
      <c r="W8450" s="5">
        <f t="shared" ref="W8450:W8513" si="1193">IF(P8450&gt;K8450,K8450*J8450,P8450*J8450)</f>
        <v>0</v>
      </c>
      <c r="X8450" s="5">
        <f t="shared" si="1187"/>
        <v>0</v>
      </c>
    </row>
    <row r="8451" spans="1:24" x14ac:dyDescent="0.15">
      <c r="A8451" s="7">
        <v>8450</v>
      </c>
      <c r="B8451" s="7">
        <v>12</v>
      </c>
      <c r="C8451" s="7">
        <v>19</v>
      </c>
      <c r="D8451" s="7">
        <v>2</v>
      </c>
      <c r="E8451" s="7">
        <v>353</v>
      </c>
      <c r="F8451" s="7">
        <v>-1</v>
      </c>
      <c r="G8451" s="7">
        <v>0</v>
      </c>
      <c r="H8451" s="7">
        <f t="shared" si="1188"/>
        <v>2</v>
      </c>
      <c r="I8451" s="16">
        <f t="shared" si="1189"/>
        <v>45279</v>
      </c>
      <c r="J8451" s="17">
        <v>0.2407</v>
      </c>
      <c r="K8451" s="18">
        <f>G8451*结论【关键目标】!C$27*0.7735*0.001</f>
        <v>0</v>
      </c>
      <c r="L8451" s="5">
        <v>-36446.247369999997</v>
      </c>
      <c r="M8451" s="5">
        <f>ABS(IF(L8451&lt;=0,L8451/耗电量关键数据!$B$6/1000,L8451/耗电量关键数据!$B$5/1000))</f>
        <v>14.578498947999998</v>
      </c>
      <c r="N8451" s="5">
        <f>电气设备逐时使用率计算!H8427</f>
        <v>1.1688450000000001</v>
      </c>
      <c r="O8451" s="5">
        <f>灯光逐时使用率计算!H8427</f>
        <v>0.37403039999999999</v>
      </c>
      <c r="P8451" s="19">
        <f t="shared" si="1190"/>
        <v>16.121374347999996</v>
      </c>
      <c r="Q8451" s="19">
        <f t="shared" ref="Q8451:Q8514" si="1194">IF(J8451&gt;0.8,P8451,0)</f>
        <v>0</v>
      </c>
      <c r="R8451" s="20">
        <f t="shared" si="1191"/>
        <v>0</v>
      </c>
      <c r="S8451" s="20">
        <f t="shared" ref="S8451:S8514" si="1195">IF(R8451&lt;0,ABS(R8451),0)</f>
        <v>0</v>
      </c>
      <c r="T8451" s="20">
        <f>IF((T8450+R8451)&lt;0,0,IF((T8450+R8451)&gt;结论【关键目标】!C$28,结论【关键目标】!C$28,T8450+R8451))</f>
        <v>0</v>
      </c>
      <c r="U8451" s="19">
        <f>IF((T8450+R8451)&lt;结论【关键目标】!$C$28,0,(发电量计算【计算逻辑页】!R8451+发电量计算【计算逻辑页】!T8450-结论【关键目标】!$C$28))</f>
        <v>0</v>
      </c>
      <c r="V8451" s="5">
        <f t="shared" si="1192"/>
        <v>0</v>
      </c>
      <c r="W8451" s="5">
        <f t="shared" si="1193"/>
        <v>0</v>
      </c>
      <c r="X8451" s="5">
        <f t="shared" si="1187"/>
        <v>0</v>
      </c>
    </row>
    <row r="8452" spans="1:24" x14ac:dyDescent="0.15">
      <c r="A8452" s="7">
        <v>8451</v>
      </c>
      <c r="B8452" s="7">
        <v>12</v>
      </c>
      <c r="C8452" s="7">
        <v>19</v>
      </c>
      <c r="D8452" s="7">
        <v>3</v>
      </c>
      <c r="E8452" s="7">
        <v>353</v>
      </c>
      <c r="F8452" s="7">
        <v>-1</v>
      </c>
      <c r="G8452" s="7">
        <v>0</v>
      </c>
      <c r="H8452" s="7">
        <f t="shared" si="1188"/>
        <v>2</v>
      </c>
      <c r="I8452" s="16">
        <f t="shared" si="1189"/>
        <v>45279</v>
      </c>
      <c r="J8452" s="17">
        <v>0.2407</v>
      </c>
      <c r="K8452" s="18">
        <f>G8452*结论【关键目标】!C$27*0.7735*0.001</f>
        <v>0</v>
      </c>
      <c r="L8452" s="5">
        <v>-37662.125650000002</v>
      </c>
      <c r="M8452" s="5">
        <f>ABS(IF(L8452&lt;=0,L8452/耗电量关键数据!$B$6/1000,L8452/耗电量关键数据!$B$5/1000))</f>
        <v>15.064850260000002</v>
      </c>
      <c r="N8452" s="5">
        <f>电气设备逐时使用率计算!H8428</f>
        <v>1.1688450000000001</v>
      </c>
      <c r="O8452" s="5">
        <f>灯光逐时使用率计算!H8428</f>
        <v>0.37403039999999999</v>
      </c>
      <c r="P8452" s="19">
        <f t="shared" si="1190"/>
        <v>16.60772566</v>
      </c>
      <c r="Q8452" s="19">
        <f t="shared" si="1194"/>
        <v>0</v>
      </c>
      <c r="R8452" s="20">
        <f t="shared" si="1191"/>
        <v>0</v>
      </c>
      <c r="S8452" s="20">
        <f t="shared" si="1195"/>
        <v>0</v>
      </c>
      <c r="T8452" s="20">
        <f>IF((T8451+R8452)&lt;0,0,IF((T8451+R8452)&gt;结论【关键目标】!C$28,结论【关键目标】!C$28,T8451+R8452))</f>
        <v>0</v>
      </c>
      <c r="U8452" s="19">
        <f>IF((T8451+R8452)&lt;结论【关键目标】!$C$28,0,(发电量计算【计算逻辑页】!R8452+发电量计算【计算逻辑页】!T8451-结论【关键目标】!$C$28))</f>
        <v>0</v>
      </c>
      <c r="V8452" s="5">
        <f t="shared" si="1192"/>
        <v>0</v>
      </c>
      <c r="W8452" s="5">
        <f t="shared" si="1193"/>
        <v>0</v>
      </c>
      <c r="X8452" s="5">
        <f t="shared" ref="X8452:X8515" si="1196">(J8452-0.35)*IF(T8452&gt;S8452,S8452,T8452)</f>
        <v>0</v>
      </c>
    </row>
    <row r="8453" spans="1:24" x14ac:dyDescent="0.15">
      <c r="A8453" s="7">
        <v>8452</v>
      </c>
      <c r="B8453" s="7">
        <v>12</v>
      </c>
      <c r="C8453" s="7">
        <v>19</v>
      </c>
      <c r="D8453" s="7">
        <v>4</v>
      </c>
      <c r="E8453" s="7">
        <v>353</v>
      </c>
      <c r="F8453" s="7">
        <v>-1</v>
      </c>
      <c r="G8453" s="7">
        <v>0</v>
      </c>
      <c r="H8453" s="7">
        <f t="shared" si="1188"/>
        <v>2</v>
      </c>
      <c r="I8453" s="16">
        <f t="shared" si="1189"/>
        <v>45279</v>
      </c>
      <c r="J8453" s="17">
        <v>0.2407</v>
      </c>
      <c r="K8453" s="18">
        <f>G8453*结论【关键目标】!C$27*0.7735*0.001</f>
        <v>0</v>
      </c>
      <c r="L8453" s="5">
        <v>-38410.883730000001</v>
      </c>
      <c r="M8453" s="5">
        <f>ABS(IF(L8453&lt;=0,L8453/耗电量关键数据!$B$6/1000,L8453/耗电量关键数据!$B$5/1000))</f>
        <v>15.364353491999999</v>
      </c>
      <c r="N8453" s="5">
        <f>电气设备逐时使用率计算!H8429</f>
        <v>1.1688450000000001</v>
      </c>
      <c r="O8453" s="5">
        <f>灯光逐时使用率计算!H8429</f>
        <v>0.37403039999999999</v>
      </c>
      <c r="P8453" s="19">
        <f t="shared" si="1190"/>
        <v>16.907228891999999</v>
      </c>
      <c r="Q8453" s="19">
        <f t="shared" si="1194"/>
        <v>0</v>
      </c>
      <c r="R8453" s="20">
        <f t="shared" si="1191"/>
        <v>0</v>
      </c>
      <c r="S8453" s="20">
        <f t="shared" si="1195"/>
        <v>0</v>
      </c>
      <c r="T8453" s="20">
        <f>IF((T8452+R8453)&lt;0,0,IF((T8452+R8453)&gt;结论【关键目标】!C$28,结论【关键目标】!C$28,T8452+R8453))</f>
        <v>0</v>
      </c>
      <c r="U8453" s="19">
        <f>IF((T8452+R8453)&lt;结论【关键目标】!$C$28,0,(发电量计算【计算逻辑页】!R8453+发电量计算【计算逻辑页】!T8452-结论【关键目标】!$C$28))</f>
        <v>0</v>
      </c>
      <c r="V8453" s="5">
        <f t="shared" si="1192"/>
        <v>0</v>
      </c>
      <c r="W8453" s="5">
        <f t="shared" si="1193"/>
        <v>0</v>
      </c>
      <c r="X8453" s="5">
        <f t="shared" si="1196"/>
        <v>0</v>
      </c>
    </row>
    <row r="8454" spans="1:24" x14ac:dyDescent="0.15">
      <c r="A8454" s="7">
        <v>8453</v>
      </c>
      <c r="B8454" s="7">
        <v>12</v>
      </c>
      <c r="C8454" s="7">
        <v>19</v>
      </c>
      <c r="D8454" s="7">
        <v>5</v>
      </c>
      <c r="E8454" s="7">
        <v>353</v>
      </c>
      <c r="F8454" s="7">
        <v>-2</v>
      </c>
      <c r="G8454" s="7">
        <v>0</v>
      </c>
      <c r="H8454" s="7">
        <f t="shared" si="1188"/>
        <v>2</v>
      </c>
      <c r="I8454" s="16">
        <f t="shared" si="1189"/>
        <v>45279</v>
      </c>
      <c r="J8454" s="17">
        <v>0.2407</v>
      </c>
      <c r="K8454" s="18">
        <f>G8454*结论【关键目标】!C$27*0.7735*0.001</f>
        <v>0</v>
      </c>
      <c r="L8454" s="5">
        <v>-39539.918550000002</v>
      </c>
      <c r="M8454" s="5">
        <f>ABS(IF(L8454&lt;=0,L8454/耗电量关键数据!$B$6/1000,L8454/耗电量关键数据!$B$5/1000))</f>
        <v>15.815967420000002</v>
      </c>
      <c r="N8454" s="5">
        <f>电气设备逐时使用率计算!H8430</f>
        <v>1.1688450000000001</v>
      </c>
      <c r="O8454" s="5">
        <f>灯光逐时使用率计算!H8430</f>
        <v>0.37403039999999999</v>
      </c>
      <c r="P8454" s="19">
        <f t="shared" si="1190"/>
        <v>17.35884282</v>
      </c>
      <c r="Q8454" s="19">
        <f t="shared" si="1194"/>
        <v>0</v>
      </c>
      <c r="R8454" s="20">
        <f t="shared" si="1191"/>
        <v>0</v>
      </c>
      <c r="S8454" s="20">
        <f t="shared" si="1195"/>
        <v>0</v>
      </c>
      <c r="T8454" s="20">
        <f>IF((T8453+R8454)&lt;0,0,IF((T8453+R8454)&gt;结论【关键目标】!C$28,结论【关键目标】!C$28,T8453+R8454))</f>
        <v>0</v>
      </c>
      <c r="U8454" s="19">
        <f>IF((T8453+R8454)&lt;结论【关键目标】!$C$28,0,(发电量计算【计算逻辑页】!R8454+发电量计算【计算逻辑页】!T8453-结论【关键目标】!$C$28))</f>
        <v>0</v>
      </c>
      <c r="V8454" s="5">
        <f t="shared" si="1192"/>
        <v>0</v>
      </c>
      <c r="W8454" s="5">
        <f t="shared" si="1193"/>
        <v>0</v>
      </c>
      <c r="X8454" s="5">
        <f t="shared" si="1196"/>
        <v>0</v>
      </c>
    </row>
    <row r="8455" spans="1:24" x14ac:dyDescent="0.15">
      <c r="A8455" s="7">
        <v>8454</v>
      </c>
      <c r="B8455" s="7">
        <v>12</v>
      </c>
      <c r="C8455" s="7">
        <v>19</v>
      </c>
      <c r="D8455" s="7">
        <v>6</v>
      </c>
      <c r="E8455" s="7">
        <v>353</v>
      </c>
      <c r="F8455" s="7">
        <v>-1.8</v>
      </c>
      <c r="G8455" s="7">
        <v>0</v>
      </c>
      <c r="H8455" s="7">
        <f t="shared" si="1188"/>
        <v>2</v>
      </c>
      <c r="I8455" s="16">
        <f t="shared" si="1189"/>
        <v>45279</v>
      </c>
      <c r="J8455" s="17">
        <v>0.2407</v>
      </c>
      <c r="K8455" s="18">
        <f>G8455*结论【关键目标】!C$27*0.7735*0.001</f>
        <v>0</v>
      </c>
      <c r="L8455" s="5">
        <v>-40049.198790000002</v>
      </c>
      <c r="M8455" s="5">
        <f>ABS(IF(L8455&lt;=0,L8455/耗电量关键数据!$B$6/1000,L8455/耗电量关键数据!$B$5/1000))</f>
        <v>16.019679516</v>
      </c>
      <c r="N8455" s="5">
        <f>电气设备逐时使用率计算!H8431</f>
        <v>1.1688450000000001</v>
      </c>
      <c r="O8455" s="5">
        <f>灯光逐时使用率计算!H8431</f>
        <v>0.37403039999999999</v>
      </c>
      <c r="P8455" s="19">
        <f t="shared" si="1190"/>
        <v>17.562554916</v>
      </c>
      <c r="Q8455" s="19">
        <f t="shared" si="1194"/>
        <v>0</v>
      </c>
      <c r="R8455" s="20">
        <f t="shared" si="1191"/>
        <v>0</v>
      </c>
      <c r="S8455" s="20">
        <f t="shared" si="1195"/>
        <v>0</v>
      </c>
      <c r="T8455" s="20">
        <f>IF((T8454+R8455)&lt;0,0,IF((T8454+R8455)&gt;结论【关键目标】!C$28,结论【关键目标】!C$28,T8454+R8455))</f>
        <v>0</v>
      </c>
      <c r="U8455" s="19">
        <f>IF((T8454+R8455)&lt;结论【关键目标】!$C$28,0,(发电量计算【计算逻辑页】!R8455+发电量计算【计算逻辑页】!T8454-结论【关键目标】!$C$28))</f>
        <v>0</v>
      </c>
      <c r="V8455" s="5">
        <f t="shared" si="1192"/>
        <v>0</v>
      </c>
      <c r="W8455" s="5">
        <f t="shared" si="1193"/>
        <v>0</v>
      </c>
      <c r="X8455" s="5">
        <f t="shared" si="1196"/>
        <v>0</v>
      </c>
    </row>
    <row r="8456" spans="1:24" x14ac:dyDescent="0.15">
      <c r="A8456" s="7">
        <v>8455</v>
      </c>
      <c r="B8456" s="7">
        <v>12</v>
      </c>
      <c r="C8456" s="7">
        <v>19</v>
      </c>
      <c r="D8456" s="7">
        <v>7</v>
      </c>
      <c r="E8456" s="7">
        <v>353</v>
      </c>
      <c r="F8456" s="7">
        <v>-2</v>
      </c>
      <c r="G8456" s="7">
        <v>0</v>
      </c>
      <c r="H8456" s="7">
        <f t="shared" si="1188"/>
        <v>2</v>
      </c>
      <c r="I8456" s="16">
        <f t="shared" si="1189"/>
        <v>45279</v>
      </c>
      <c r="J8456" s="17">
        <v>0.2407</v>
      </c>
      <c r="K8456" s="18">
        <f>G8456*结论【关键目标】!C$27*0.7735*0.001</f>
        <v>0</v>
      </c>
      <c r="L8456" s="5">
        <v>-35418.018830000001</v>
      </c>
      <c r="M8456" s="5">
        <f>ABS(IF(L8456&lt;=0,L8456/耗电量关键数据!$B$6/1000,L8456/耗电量关键数据!$B$5/1000))</f>
        <v>14.167207532000001</v>
      </c>
      <c r="N8456" s="5">
        <f>电气设备逐时使用率计算!H8432</f>
        <v>2.3376900000000003</v>
      </c>
      <c r="O8456" s="5">
        <f>灯光逐时使用率计算!H8432</f>
        <v>1.2467680000000001</v>
      </c>
      <c r="P8456" s="19">
        <f t="shared" si="1190"/>
        <v>17.751665532000001</v>
      </c>
      <c r="Q8456" s="19">
        <f t="shared" si="1194"/>
        <v>0</v>
      </c>
      <c r="R8456" s="20">
        <f t="shared" si="1191"/>
        <v>0</v>
      </c>
      <c r="S8456" s="20">
        <f t="shared" si="1195"/>
        <v>0</v>
      </c>
      <c r="T8456" s="20">
        <f>IF((T8455+R8456)&lt;0,0,IF((T8455+R8456)&gt;结论【关键目标】!C$28,结论【关键目标】!C$28,T8455+R8456))</f>
        <v>0</v>
      </c>
      <c r="U8456" s="19">
        <f>IF((T8455+R8456)&lt;结论【关键目标】!$C$28,0,(发电量计算【计算逻辑页】!R8456+发电量计算【计算逻辑页】!T8455-结论【关键目标】!$C$28))</f>
        <v>0</v>
      </c>
      <c r="V8456" s="5">
        <f t="shared" si="1192"/>
        <v>0</v>
      </c>
      <c r="W8456" s="5">
        <f t="shared" si="1193"/>
        <v>0</v>
      </c>
      <c r="X8456" s="5">
        <f t="shared" si="1196"/>
        <v>0</v>
      </c>
    </row>
    <row r="8457" spans="1:24" x14ac:dyDescent="0.15">
      <c r="A8457" s="7">
        <v>8456</v>
      </c>
      <c r="B8457" s="7">
        <v>12</v>
      </c>
      <c r="C8457" s="7">
        <v>19</v>
      </c>
      <c r="D8457" s="7">
        <v>8</v>
      </c>
      <c r="E8457" s="7">
        <v>353</v>
      </c>
      <c r="F8457" s="7">
        <v>-2</v>
      </c>
      <c r="G8457" s="7">
        <v>48.5</v>
      </c>
      <c r="H8457" s="7">
        <f t="shared" si="1188"/>
        <v>2</v>
      </c>
      <c r="I8457" s="16">
        <f t="shared" si="1189"/>
        <v>45279</v>
      </c>
      <c r="J8457" s="17">
        <v>0.70809999999999995</v>
      </c>
      <c r="K8457" s="18">
        <f>G8457*结论【关键目标】!C$27*0.7735*0.001</f>
        <v>4.5017699999999996</v>
      </c>
      <c r="L8457" s="5">
        <v>-33997.750019999999</v>
      </c>
      <c r="M8457" s="5">
        <f>ABS(IF(L8457&lt;=0,L8457/耗电量关键数据!$B$6/1000,L8457/耗电量关键数据!$B$5/1000))</f>
        <v>13.599100007999999</v>
      </c>
      <c r="N8457" s="5">
        <f>电气设备逐时使用率计算!H8433</f>
        <v>11.688450000000001</v>
      </c>
      <c r="O8457" s="5">
        <f>灯光逐时使用率计算!H8433</f>
        <v>6.2338399999999998</v>
      </c>
      <c r="P8457" s="19">
        <f t="shared" si="1190"/>
        <v>31.521390008000001</v>
      </c>
      <c r="Q8457" s="19">
        <f t="shared" si="1194"/>
        <v>0</v>
      </c>
      <c r="R8457" s="20">
        <f t="shared" si="1191"/>
        <v>4.5017699999999996</v>
      </c>
      <c r="S8457" s="20">
        <f t="shared" si="1195"/>
        <v>0</v>
      </c>
      <c r="T8457" s="20">
        <f>IF((T8456+R8457)&lt;0,0,IF((T8456+R8457)&gt;结论【关键目标】!C$28,结论【关键目标】!C$28,T8456+R8457))</f>
        <v>4.5017699999999996</v>
      </c>
      <c r="U8457" s="19">
        <f>IF((T8456+R8457)&lt;结论【关键目标】!$C$28,0,(发电量计算【计算逻辑页】!R8457+发电量计算【计算逻辑页】!T8456-结论【关键目标】!$C$28))</f>
        <v>0</v>
      </c>
      <c r="V8457" s="5">
        <f t="shared" si="1192"/>
        <v>0</v>
      </c>
      <c r="W8457" s="5">
        <f t="shared" si="1193"/>
        <v>3.1877033369999994</v>
      </c>
      <c r="X8457" s="5">
        <f t="shared" si="1196"/>
        <v>0</v>
      </c>
    </row>
    <row r="8458" spans="1:24" x14ac:dyDescent="0.15">
      <c r="A8458" s="7">
        <v>8457</v>
      </c>
      <c r="B8458" s="7">
        <v>12</v>
      </c>
      <c r="C8458" s="7">
        <v>19</v>
      </c>
      <c r="D8458" s="7">
        <v>9</v>
      </c>
      <c r="E8458" s="7">
        <v>353</v>
      </c>
      <c r="F8458" s="7">
        <v>-1.7</v>
      </c>
      <c r="G8458" s="7">
        <v>148.4</v>
      </c>
      <c r="H8458" s="7">
        <f t="shared" si="1188"/>
        <v>2</v>
      </c>
      <c r="I8458" s="16">
        <f t="shared" si="1189"/>
        <v>45279</v>
      </c>
      <c r="J8458" s="17">
        <v>0.70809999999999995</v>
      </c>
      <c r="K8458" s="18">
        <f>G8458*结论【关键目标】!C$27*0.7735*0.001</f>
        <v>13.774488</v>
      </c>
      <c r="L8458" s="5">
        <v>-13911.98755</v>
      </c>
      <c r="M8458" s="5">
        <f>ABS(IF(L8458&lt;=0,L8458/耗电量关键数据!$B$6/1000,L8458/耗电量关键数据!$B$5/1000))</f>
        <v>5.5647950199999991</v>
      </c>
      <c r="N8458" s="5">
        <f>电气设备逐时使用率计算!H8434</f>
        <v>22.208055000000002</v>
      </c>
      <c r="O8458" s="5">
        <f>灯光逐时使用率计算!H8434</f>
        <v>11.844296</v>
      </c>
      <c r="P8458" s="19">
        <f t="shared" si="1190"/>
        <v>39.61714602</v>
      </c>
      <c r="Q8458" s="19">
        <f t="shared" si="1194"/>
        <v>0</v>
      </c>
      <c r="R8458" s="20">
        <f t="shared" si="1191"/>
        <v>13.774488</v>
      </c>
      <c r="S8458" s="20">
        <f t="shared" si="1195"/>
        <v>0</v>
      </c>
      <c r="T8458" s="20">
        <f>IF((T8457+R8458)&lt;0,0,IF((T8457+R8458)&gt;结论【关键目标】!C$28,结论【关键目标】!C$28,T8457+R8458))</f>
        <v>18.276257999999999</v>
      </c>
      <c r="U8458" s="19">
        <f>IF((T8457+R8458)&lt;结论【关键目标】!$C$28,0,(发电量计算【计算逻辑页】!R8458+发电量计算【计算逻辑页】!T8457-结论【关键目标】!$C$28))</f>
        <v>0</v>
      </c>
      <c r="V8458" s="5">
        <f t="shared" si="1192"/>
        <v>0</v>
      </c>
      <c r="W8458" s="5">
        <f t="shared" si="1193"/>
        <v>9.7537149527999993</v>
      </c>
      <c r="X8458" s="5">
        <f t="shared" si="1196"/>
        <v>0</v>
      </c>
    </row>
    <row r="8459" spans="1:24" x14ac:dyDescent="0.15">
      <c r="A8459" s="7">
        <v>8458</v>
      </c>
      <c r="B8459" s="7">
        <v>12</v>
      </c>
      <c r="C8459" s="7">
        <v>19</v>
      </c>
      <c r="D8459" s="7">
        <v>10</v>
      </c>
      <c r="E8459" s="7">
        <v>353</v>
      </c>
      <c r="F8459" s="7">
        <v>-2</v>
      </c>
      <c r="G8459" s="7">
        <v>214.8</v>
      </c>
      <c r="H8459" s="7">
        <f t="shared" si="1188"/>
        <v>2</v>
      </c>
      <c r="I8459" s="16">
        <f t="shared" si="1189"/>
        <v>45279</v>
      </c>
      <c r="J8459" s="17">
        <v>0.70809999999999995</v>
      </c>
      <c r="K8459" s="18">
        <f>G8459*结论【关键目标】!C$27*0.7735*0.001</f>
        <v>19.937736000000001</v>
      </c>
      <c r="L8459" s="5">
        <v>-7115.8397420000001</v>
      </c>
      <c r="M8459" s="5">
        <f>ABS(IF(L8459&lt;=0,L8459/耗电量关键数据!$B$6/1000,L8459/耗电量关键数据!$B$5/1000))</f>
        <v>2.8463358968000003</v>
      </c>
      <c r="N8459" s="5">
        <f>电气设备逐时使用率计算!H8435</f>
        <v>22.208055000000002</v>
      </c>
      <c r="O8459" s="5">
        <f>灯光逐时使用率计算!H8435</f>
        <v>11.844296</v>
      </c>
      <c r="P8459" s="19">
        <f t="shared" si="1190"/>
        <v>36.898686896800001</v>
      </c>
      <c r="Q8459" s="19">
        <f t="shared" si="1194"/>
        <v>0</v>
      </c>
      <c r="R8459" s="20">
        <f t="shared" si="1191"/>
        <v>19.937736000000001</v>
      </c>
      <c r="S8459" s="20">
        <f t="shared" si="1195"/>
        <v>0</v>
      </c>
      <c r="T8459" s="20">
        <f>IF((T8458+R8459)&lt;0,0,IF((T8458+R8459)&gt;结论【关键目标】!C$28,结论【关键目标】!C$28,T8458+R8459))</f>
        <v>22</v>
      </c>
      <c r="U8459" s="19">
        <f>IF((T8458+R8459)&lt;结论【关键目标】!$C$28,0,(发电量计算【计算逻辑页】!R8459+发电量计算【计算逻辑页】!T8458-结论【关键目标】!$C$28))</f>
        <v>16.213994</v>
      </c>
      <c r="V8459" s="5">
        <f t="shared" si="1192"/>
        <v>5.6748978999999995</v>
      </c>
      <c r="W8459" s="5">
        <f t="shared" si="1193"/>
        <v>14.1179108616</v>
      </c>
      <c r="X8459" s="5">
        <f t="shared" si="1196"/>
        <v>0</v>
      </c>
    </row>
    <row r="8460" spans="1:24" x14ac:dyDescent="0.15">
      <c r="A8460" s="7">
        <v>8459</v>
      </c>
      <c r="B8460" s="7">
        <v>12</v>
      </c>
      <c r="C8460" s="7">
        <v>19</v>
      </c>
      <c r="D8460" s="7">
        <v>11</v>
      </c>
      <c r="E8460" s="7">
        <v>353</v>
      </c>
      <c r="F8460" s="7">
        <v>-3</v>
      </c>
      <c r="G8460" s="7">
        <v>201.6</v>
      </c>
      <c r="H8460" s="7">
        <f t="shared" si="1188"/>
        <v>2</v>
      </c>
      <c r="I8460" s="16">
        <f t="shared" si="1189"/>
        <v>45279</v>
      </c>
      <c r="J8460" s="17">
        <v>1.2267999999999999</v>
      </c>
      <c r="K8460" s="18">
        <f>G8460*结论【关键目标】!C$27*0.7735*0.001</f>
        <v>18.712512</v>
      </c>
      <c r="L8460" s="5">
        <v>0</v>
      </c>
      <c r="M8460" s="5">
        <f>ABS(IF(L8460&lt;=0,L8460/耗电量关键数据!$B$6/1000,L8460/耗电量关键数据!$B$5/1000))</f>
        <v>0</v>
      </c>
      <c r="N8460" s="5">
        <f>电气设备逐时使用率计算!H8436</f>
        <v>22.208055000000002</v>
      </c>
      <c r="O8460" s="5">
        <f>灯光逐时使用率计算!H8436</f>
        <v>11.844296</v>
      </c>
      <c r="P8460" s="19">
        <f t="shared" si="1190"/>
        <v>34.052351000000002</v>
      </c>
      <c r="Q8460" s="19">
        <f t="shared" si="1194"/>
        <v>34.052351000000002</v>
      </c>
      <c r="R8460" s="20">
        <f t="shared" si="1191"/>
        <v>-15.339839000000001</v>
      </c>
      <c r="S8460" s="20">
        <f t="shared" si="1195"/>
        <v>15.339839000000001</v>
      </c>
      <c r="T8460" s="20">
        <f>IF((T8459+R8460)&lt;0,0,IF((T8459+R8460)&gt;结论【关键目标】!C$28,结论【关键目标】!C$28,T8459+R8460))</f>
        <v>6.6601609999999987</v>
      </c>
      <c r="U8460" s="19">
        <f>IF((T8459+R8460)&lt;结论【关键目标】!$C$28,0,(发电量计算【计算逻辑页】!R8460+发电量计算【计算逻辑页】!T8459-结论【关键目标】!$C$28))</f>
        <v>0</v>
      </c>
      <c r="V8460" s="5">
        <f t="shared" si="1192"/>
        <v>0</v>
      </c>
      <c r="W8460" s="5">
        <f t="shared" si="1193"/>
        <v>22.9565097216</v>
      </c>
      <c r="X8460" s="5">
        <f t="shared" si="1196"/>
        <v>5.8396291647999981</v>
      </c>
    </row>
    <row r="8461" spans="1:24" x14ac:dyDescent="0.15">
      <c r="A8461" s="7">
        <v>8460</v>
      </c>
      <c r="B8461" s="7">
        <v>12</v>
      </c>
      <c r="C8461" s="7">
        <v>19</v>
      </c>
      <c r="D8461" s="7">
        <v>12</v>
      </c>
      <c r="E8461" s="7">
        <v>353</v>
      </c>
      <c r="F8461" s="7">
        <v>-1.8</v>
      </c>
      <c r="G8461" s="7">
        <v>217.5</v>
      </c>
      <c r="H8461" s="7">
        <f t="shared" si="1188"/>
        <v>2</v>
      </c>
      <c r="I8461" s="16">
        <f t="shared" si="1189"/>
        <v>45279</v>
      </c>
      <c r="J8461" s="17">
        <v>1.2267999999999999</v>
      </c>
      <c r="K8461" s="18">
        <f>G8461*结论【关键目标】!C$27*0.7735*0.001</f>
        <v>20.18835</v>
      </c>
      <c r="L8461" s="5">
        <v>-3855.0133850000002</v>
      </c>
      <c r="M8461" s="5">
        <f>ABS(IF(L8461&lt;=0,L8461/耗电量关键数据!$B$6/1000,L8461/耗电量关键数据!$B$5/1000))</f>
        <v>1.5420053540000001</v>
      </c>
      <c r="N8461" s="5">
        <f>电气设备逐时使用率计算!H8437</f>
        <v>11.688450000000001</v>
      </c>
      <c r="O8461" s="5">
        <f>灯光逐时使用率计算!H8437</f>
        <v>9.9741440000000008</v>
      </c>
      <c r="P8461" s="19">
        <f t="shared" si="1190"/>
        <v>23.204599354000003</v>
      </c>
      <c r="Q8461" s="19">
        <f t="shared" si="1194"/>
        <v>23.204599354000003</v>
      </c>
      <c r="R8461" s="20">
        <f t="shared" si="1191"/>
        <v>-3.0162493540000028</v>
      </c>
      <c r="S8461" s="20">
        <f t="shared" si="1195"/>
        <v>3.0162493540000028</v>
      </c>
      <c r="T8461" s="20">
        <f>IF((T8460+R8461)&lt;0,0,IF((T8460+R8461)&gt;结论【关键目标】!C$28,结论【关键目标】!C$28,T8460+R8461))</f>
        <v>3.6439116459999958</v>
      </c>
      <c r="U8461" s="19">
        <f>IF((T8460+R8461)&lt;结论【关键目标】!$C$28,0,(发电量计算【计算逻辑页】!R8461+发电量计算【计算逻辑页】!T8460-结论【关键目标】!$C$28))</f>
        <v>0</v>
      </c>
      <c r="V8461" s="5">
        <f t="shared" si="1192"/>
        <v>0</v>
      </c>
      <c r="W8461" s="5">
        <f t="shared" si="1193"/>
        <v>24.767067779999998</v>
      </c>
      <c r="X8461" s="5">
        <f t="shared" si="1196"/>
        <v>2.6446474335872021</v>
      </c>
    </row>
    <row r="8462" spans="1:24" x14ac:dyDescent="0.15">
      <c r="A8462" s="7">
        <v>8461</v>
      </c>
      <c r="B8462" s="7">
        <v>12</v>
      </c>
      <c r="C8462" s="7">
        <v>19</v>
      </c>
      <c r="D8462" s="7">
        <v>13</v>
      </c>
      <c r="E8462" s="7">
        <v>353</v>
      </c>
      <c r="F8462" s="7">
        <v>-2</v>
      </c>
      <c r="G8462" s="7">
        <v>193.7</v>
      </c>
      <c r="H8462" s="7">
        <f t="shared" si="1188"/>
        <v>2</v>
      </c>
      <c r="I8462" s="16">
        <f t="shared" si="1189"/>
        <v>45279</v>
      </c>
      <c r="J8462" s="17">
        <v>1.2267999999999999</v>
      </c>
      <c r="K8462" s="18">
        <f>G8462*结论【关键目标】!C$27*0.7735*0.001</f>
        <v>17.979234000000002</v>
      </c>
      <c r="L8462" s="5">
        <v>-3119.753878</v>
      </c>
      <c r="M8462" s="5">
        <f>ABS(IF(L8462&lt;=0,L8462/耗电量关键数据!$B$6/1000,L8462/耗电量关键数据!$B$5/1000))</f>
        <v>1.2479015512</v>
      </c>
      <c r="N8462" s="5">
        <f>电气设备逐时使用率计算!H8438</f>
        <v>11.688450000000001</v>
      </c>
      <c r="O8462" s="5">
        <f>灯光逐时使用率计算!H8438</f>
        <v>9.9741440000000008</v>
      </c>
      <c r="P8462" s="19">
        <f t="shared" si="1190"/>
        <v>22.9104955512</v>
      </c>
      <c r="Q8462" s="19">
        <f t="shared" si="1194"/>
        <v>22.9104955512</v>
      </c>
      <c r="R8462" s="20">
        <f t="shared" si="1191"/>
        <v>-4.9312615511999986</v>
      </c>
      <c r="S8462" s="20">
        <f t="shared" si="1195"/>
        <v>4.9312615511999986</v>
      </c>
      <c r="T8462" s="20">
        <f>IF((T8461+R8462)&lt;0,0,IF((T8461+R8462)&gt;结论【关键目标】!C$28,结论【关键目标】!C$28,T8461+R8462))</f>
        <v>0</v>
      </c>
      <c r="U8462" s="19">
        <f>IF((T8461+R8462)&lt;结论【关键目标】!$C$28,0,(发电量计算【计算逻辑页】!R8462+发电量计算【计算逻辑页】!T8461-结论【关键目标】!$C$28))</f>
        <v>0</v>
      </c>
      <c r="V8462" s="5">
        <f t="shared" si="1192"/>
        <v>0</v>
      </c>
      <c r="W8462" s="5">
        <f t="shared" si="1193"/>
        <v>22.0569242712</v>
      </c>
      <c r="X8462" s="5">
        <f t="shared" si="1196"/>
        <v>0</v>
      </c>
    </row>
    <row r="8463" spans="1:24" x14ac:dyDescent="0.15">
      <c r="A8463" s="7">
        <v>8462</v>
      </c>
      <c r="B8463" s="7">
        <v>12</v>
      </c>
      <c r="C8463" s="7">
        <v>19</v>
      </c>
      <c r="D8463" s="7">
        <v>14</v>
      </c>
      <c r="E8463" s="7">
        <v>353</v>
      </c>
      <c r="F8463" s="7">
        <v>-2</v>
      </c>
      <c r="G8463" s="7">
        <v>158.6</v>
      </c>
      <c r="H8463" s="7">
        <f t="shared" si="1188"/>
        <v>2</v>
      </c>
      <c r="I8463" s="16">
        <f t="shared" si="1189"/>
        <v>45279</v>
      </c>
      <c r="J8463" s="17">
        <v>1.2267999999999999</v>
      </c>
      <c r="K8463" s="18">
        <f>G8463*结论【关键目标】!C$27*0.7735*0.001</f>
        <v>14.721252</v>
      </c>
      <c r="L8463" s="5">
        <v>0</v>
      </c>
      <c r="M8463" s="5">
        <f>ABS(IF(L8463&lt;=0,L8463/耗电量关键数据!$B$6/1000,L8463/耗电量关键数据!$B$5/1000))</f>
        <v>0</v>
      </c>
      <c r="N8463" s="5">
        <f>电气设备逐时使用率计算!H8439</f>
        <v>22.208055000000002</v>
      </c>
      <c r="O8463" s="5">
        <f>灯光逐时使用率计算!H8439</f>
        <v>11.844296</v>
      </c>
      <c r="P8463" s="19">
        <f t="shared" si="1190"/>
        <v>34.052351000000002</v>
      </c>
      <c r="Q8463" s="19">
        <f t="shared" si="1194"/>
        <v>34.052351000000002</v>
      </c>
      <c r="R8463" s="20">
        <f t="shared" si="1191"/>
        <v>-19.331099000000002</v>
      </c>
      <c r="S8463" s="20">
        <f t="shared" si="1195"/>
        <v>19.331099000000002</v>
      </c>
      <c r="T8463" s="20">
        <f>IF((T8462+R8463)&lt;0,0,IF((T8462+R8463)&gt;结论【关键目标】!C$28,结论【关键目标】!C$28,T8462+R8463))</f>
        <v>0</v>
      </c>
      <c r="U8463" s="19">
        <f>IF((T8462+R8463)&lt;结论【关键目标】!$C$28,0,(发电量计算【计算逻辑页】!R8463+发电量计算【计算逻辑页】!T8462-结论【关键目标】!$C$28))</f>
        <v>0</v>
      </c>
      <c r="V8463" s="5">
        <f t="shared" si="1192"/>
        <v>0</v>
      </c>
      <c r="W8463" s="5">
        <f t="shared" si="1193"/>
        <v>18.060031953599999</v>
      </c>
      <c r="X8463" s="5">
        <f t="shared" si="1196"/>
        <v>0</v>
      </c>
    </row>
    <row r="8464" spans="1:24" x14ac:dyDescent="0.15">
      <c r="A8464" s="7">
        <v>8463</v>
      </c>
      <c r="B8464" s="7">
        <v>12</v>
      </c>
      <c r="C8464" s="7">
        <v>19</v>
      </c>
      <c r="D8464" s="7">
        <v>15</v>
      </c>
      <c r="E8464" s="7">
        <v>353</v>
      </c>
      <c r="F8464" s="7">
        <v>-1</v>
      </c>
      <c r="G8464" s="7">
        <v>104.2</v>
      </c>
      <c r="H8464" s="7">
        <f t="shared" si="1188"/>
        <v>2</v>
      </c>
      <c r="I8464" s="16">
        <f t="shared" si="1189"/>
        <v>45279</v>
      </c>
      <c r="J8464" s="17">
        <v>1.2267999999999999</v>
      </c>
      <c r="K8464" s="18">
        <f>G8464*结论【关键目标】!C$27*0.7735*0.001</f>
        <v>9.6718440000000001</v>
      </c>
      <c r="L8464" s="5">
        <v>0</v>
      </c>
      <c r="M8464" s="5">
        <f>ABS(IF(L8464&lt;=0,L8464/耗电量关键数据!$B$6/1000,L8464/耗电量关键数据!$B$5/1000))</f>
        <v>0</v>
      </c>
      <c r="N8464" s="5">
        <f>电气设备逐时使用率计算!H8440</f>
        <v>22.208055000000002</v>
      </c>
      <c r="O8464" s="5">
        <f>灯光逐时使用率计算!H8440</f>
        <v>11.844296</v>
      </c>
      <c r="P8464" s="19">
        <f t="shared" si="1190"/>
        <v>34.052351000000002</v>
      </c>
      <c r="Q8464" s="19">
        <f t="shared" si="1194"/>
        <v>34.052351000000002</v>
      </c>
      <c r="R8464" s="20">
        <f t="shared" si="1191"/>
        <v>-24.380507000000001</v>
      </c>
      <c r="S8464" s="20">
        <f t="shared" si="1195"/>
        <v>24.380507000000001</v>
      </c>
      <c r="T8464" s="20">
        <f>IF((T8463+R8464)&lt;0,0,IF((T8463+R8464)&gt;结论【关键目标】!C$28,结论【关键目标】!C$28,T8463+R8464))</f>
        <v>0</v>
      </c>
      <c r="U8464" s="19">
        <f>IF((T8463+R8464)&lt;结论【关键目标】!$C$28,0,(发电量计算【计算逻辑页】!R8464+发电量计算【计算逻辑页】!T8463-结论【关键目标】!$C$28))</f>
        <v>0</v>
      </c>
      <c r="V8464" s="5">
        <f t="shared" si="1192"/>
        <v>0</v>
      </c>
      <c r="W8464" s="5">
        <f t="shared" si="1193"/>
        <v>11.865418219199999</v>
      </c>
      <c r="X8464" s="5">
        <f t="shared" si="1196"/>
        <v>0</v>
      </c>
    </row>
    <row r="8465" spans="1:24" x14ac:dyDescent="0.15">
      <c r="A8465" s="7">
        <v>8464</v>
      </c>
      <c r="B8465" s="7">
        <v>12</v>
      </c>
      <c r="C8465" s="7">
        <v>19</v>
      </c>
      <c r="D8465" s="7">
        <v>16</v>
      </c>
      <c r="E8465" s="7">
        <v>353</v>
      </c>
      <c r="F8465" s="7">
        <v>-2</v>
      </c>
      <c r="G8465" s="7">
        <v>0.2</v>
      </c>
      <c r="H8465" s="7">
        <f t="shared" si="1188"/>
        <v>2</v>
      </c>
      <c r="I8465" s="16">
        <f t="shared" si="1189"/>
        <v>45279</v>
      </c>
      <c r="J8465" s="17">
        <v>0.70809999999999995</v>
      </c>
      <c r="K8465" s="18">
        <f>G8465*结论【关键目标】!C$27*0.7735*0.001</f>
        <v>1.8564000000000001E-2</v>
      </c>
      <c r="L8465" s="5">
        <v>-5036.8562320000001</v>
      </c>
      <c r="M8465" s="5">
        <f>ABS(IF(L8465&lt;=0,L8465/耗电量关键数据!$B$6/1000,L8465/耗电量关键数据!$B$5/1000))</f>
        <v>2.0147424928</v>
      </c>
      <c r="N8465" s="5">
        <f>电气设备逐时使用率计算!H8441</f>
        <v>22.208055000000002</v>
      </c>
      <c r="O8465" s="5">
        <f>灯光逐时使用率计算!H8441</f>
        <v>11.844296</v>
      </c>
      <c r="P8465" s="19">
        <f t="shared" si="1190"/>
        <v>36.067093492799998</v>
      </c>
      <c r="Q8465" s="19">
        <f t="shared" si="1194"/>
        <v>0</v>
      </c>
      <c r="R8465" s="20">
        <f t="shared" si="1191"/>
        <v>1.8564000000000001E-2</v>
      </c>
      <c r="S8465" s="20">
        <f t="shared" si="1195"/>
        <v>0</v>
      </c>
      <c r="T8465" s="20">
        <f>IF((T8464+R8465)&lt;0,0,IF((T8464+R8465)&gt;结论【关键目标】!C$28,结论【关键目标】!C$28,T8464+R8465))</f>
        <v>1.8564000000000001E-2</v>
      </c>
      <c r="U8465" s="19">
        <f>IF((T8464+R8465)&lt;结论【关键目标】!$C$28,0,(发电量计算【计算逻辑页】!R8465+发电量计算【计算逻辑页】!T8464-结论【关键目标】!$C$28))</f>
        <v>0</v>
      </c>
      <c r="V8465" s="5">
        <f t="shared" si="1192"/>
        <v>0</v>
      </c>
      <c r="W8465" s="5">
        <f t="shared" si="1193"/>
        <v>1.3145168399999999E-2</v>
      </c>
      <c r="X8465" s="5">
        <f t="shared" si="1196"/>
        <v>0</v>
      </c>
    </row>
    <row r="8466" spans="1:24" x14ac:dyDescent="0.15">
      <c r="A8466" s="7">
        <v>8465</v>
      </c>
      <c r="B8466" s="7">
        <v>12</v>
      </c>
      <c r="C8466" s="7">
        <v>19</v>
      </c>
      <c r="D8466" s="7">
        <v>17</v>
      </c>
      <c r="E8466" s="7">
        <v>353</v>
      </c>
      <c r="F8466" s="7">
        <v>-2</v>
      </c>
      <c r="G8466" s="7">
        <v>0</v>
      </c>
      <c r="H8466" s="7">
        <f t="shared" si="1188"/>
        <v>2</v>
      </c>
      <c r="I8466" s="16">
        <f t="shared" si="1189"/>
        <v>45279</v>
      </c>
      <c r="J8466" s="17">
        <v>0.70809999999999995</v>
      </c>
      <c r="K8466" s="18">
        <f>G8466*结论【关键目标】!C$27*0.7735*0.001</f>
        <v>0</v>
      </c>
      <c r="L8466" s="5">
        <v>-9709.6030929999997</v>
      </c>
      <c r="M8466" s="5">
        <f>ABS(IF(L8466&lt;=0,L8466/耗电量关键数据!$B$6/1000,L8466/耗电量关键数据!$B$5/1000))</f>
        <v>3.8838412372</v>
      </c>
      <c r="N8466" s="5">
        <f>电气设备逐时使用率计算!H8442</f>
        <v>22.208055000000002</v>
      </c>
      <c r="O8466" s="5">
        <f>灯光逐时使用率计算!H8442</f>
        <v>11.844296</v>
      </c>
      <c r="P8466" s="19">
        <f t="shared" si="1190"/>
        <v>37.936192237200004</v>
      </c>
      <c r="Q8466" s="19">
        <f t="shared" si="1194"/>
        <v>0</v>
      </c>
      <c r="R8466" s="20">
        <f t="shared" si="1191"/>
        <v>0</v>
      </c>
      <c r="S8466" s="20">
        <f t="shared" si="1195"/>
        <v>0</v>
      </c>
      <c r="T8466" s="20">
        <f>IF((T8465+R8466)&lt;0,0,IF((T8465+R8466)&gt;结论【关键目标】!C$28,结论【关键目标】!C$28,T8465+R8466))</f>
        <v>1.8564000000000001E-2</v>
      </c>
      <c r="U8466" s="19">
        <f>IF((T8465+R8466)&lt;结论【关键目标】!$C$28,0,(发电量计算【计算逻辑页】!R8466+发电量计算【计算逻辑页】!T8465-结论【关键目标】!$C$28))</f>
        <v>0</v>
      </c>
      <c r="V8466" s="5">
        <f t="shared" si="1192"/>
        <v>0</v>
      </c>
      <c r="W8466" s="5">
        <f t="shared" si="1193"/>
        <v>0</v>
      </c>
      <c r="X8466" s="5">
        <f t="shared" si="1196"/>
        <v>0</v>
      </c>
    </row>
    <row r="8467" spans="1:24" x14ac:dyDescent="0.15">
      <c r="A8467" s="7">
        <v>8466</v>
      </c>
      <c r="B8467" s="7">
        <v>12</v>
      </c>
      <c r="C8467" s="7">
        <v>19</v>
      </c>
      <c r="D8467" s="7">
        <v>18</v>
      </c>
      <c r="E8467" s="7">
        <v>353</v>
      </c>
      <c r="F8467" s="7">
        <v>-1.3</v>
      </c>
      <c r="G8467" s="7">
        <v>0</v>
      </c>
      <c r="H8467" s="7">
        <f t="shared" si="1188"/>
        <v>2</v>
      </c>
      <c r="I8467" s="16">
        <f t="shared" si="1189"/>
        <v>45279</v>
      </c>
      <c r="J8467" s="17">
        <v>0.70809999999999995</v>
      </c>
      <c r="K8467" s="18">
        <f>G8467*结论【关键目标】!C$27*0.7735*0.001</f>
        <v>0</v>
      </c>
      <c r="L8467" s="5">
        <v>-26136.261869999998</v>
      </c>
      <c r="M8467" s="5">
        <f>ABS(IF(L8467&lt;=0,L8467/耗电量关键数据!$B$6/1000,L8467/耗电量关键数据!$B$5/1000))</f>
        <v>10.454504748</v>
      </c>
      <c r="N8467" s="5">
        <f>电气设备逐时使用率计算!H8443</f>
        <v>7.0130699999999999</v>
      </c>
      <c r="O8467" s="5">
        <f>灯光逐时使用率计算!H8443</f>
        <v>3.7403040000000001</v>
      </c>
      <c r="P8467" s="19">
        <f t="shared" si="1190"/>
        <v>21.207878747999999</v>
      </c>
      <c r="Q8467" s="19">
        <f t="shared" si="1194"/>
        <v>0</v>
      </c>
      <c r="R8467" s="20">
        <f t="shared" si="1191"/>
        <v>0</v>
      </c>
      <c r="S8467" s="20">
        <f t="shared" si="1195"/>
        <v>0</v>
      </c>
      <c r="T8467" s="20">
        <f>IF((T8466+R8467)&lt;0,0,IF((T8466+R8467)&gt;结论【关键目标】!C$28,结论【关键目标】!C$28,T8466+R8467))</f>
        <v>1.8564000000000001E-2</v>
      </c>
      <c r="U8467" s="19">
        <f>IF((T8466+R8467)&lt;结论【关键目标】!$C$28,0,(发电量计算【计算逻辑页】!R8467+发电量计算【计算逻辑页】!T8466-结论【关键目标】!$C$28))</f>
        <v>0</v>
      </c>
      <c r="V8467" s="5">
        <f t="shared" si="1192"/>
        <v>0</v>
      </c>
      <c r="W8467" s="5">
        <f t="shared" si="1193"/>
        <v>0</v>
      </c>
      <c r="X8467" s="5">
        <f t="shared" si="1196"/>
        <v>0</v>
      </c>
    </row>
    <row r="8468" spans="1:24" x14ac:dyDescent="0.15">
      <c r="A8468" s="7">
        <v>8467</v>
      </c>
      <c r="B8468" s="7">
        <v>12</v>
      </c>
      <c r="C8468" s="7">
        <v>19</v>
      </c>
      <c r="D8468" s="7">
        <v>19</v>
      </c>
      <c r="E8468" s="7">
        <v>353</v>
      </c>
      <c r="F8468" s="7">
        <v>-2</v>
      </c>
      <c r="G8468" s="7">
        <v>0</v>
      </c>
      <c r="H8468" s="7">
        <f t="shared" si="1188"/>
        <v>2</v>
      </c>
      <c r="I8468" s="16">
        <f t="shared" si="1189"/>
        <v>45279</v>
      </c>
      <c r="J8468" s="17">
        <v>1.2267999999999999</v>
      </c>
      <c r="K8468" s="18">
        <f>G8468*结论【关键目标】!C$27*0.7735*0.001</f>
        <v>0</v>
      </c>
      <c r="L8468" s="5">
        <v>-16927.01369</v>
      </c>
      <c r="M8468" s="5">
        <f>ABS(IF(L8468&lt;=0,L8468/耗电量关键数据!$B$6/1000,L8468/耗电量关键数据!$B$5/1000))</f>
        <v>6.7708054759999996</v>
      </c>
      <c r="N8468" s="5">
        <f>电气设备逐时使用率计算!H8444</f>
        <v>7.0130699999999999</v>
      </c>
      <c r="O8468" s="5">
        <f>灯光逐时使用率计算!H8444</f>
        <v>3.7403040000000001</v>
      </c>
      <c r="P8468" s="19">
        <f t="shared" si="1190"/>
        <v>17.524179476</v>
      </c>
      <c r="Q8468" s="19">
        <f t="shared" si="1194"/>
        <v>17.524179476</v>
      </c>
      <c r="R8468" s="20">
        <f t="shared" si="1191"/>
        <v>-17.524179476</v>
      </c>
      <c r="S8468" s="20">
        <f t="shared" si="1195"/>
        <v>17.524179476</v>
      </c>
      <c r="T8468" s="20">
        <f>IF((T8467+R8468)&lt;0,0,IF((T8467+R8468)&gt;结论【关键目标】!C$28,结论【关键目标】!C$28,T8467+R8468))</f>
        <v>0</v>
      </c>
      <c r="U8468" s="19">
        <f>IF((T8467+R8468)&lt;结论【关键目标】!$C$28,0,(发电量计算【计算逻辑页】!R8468+发电量计算【计算逻辑页】!T8467-结论【关键目标】!$C$28))</f>
        <v>0</v>
      </c>
      <c r="V8468" s="5">
        <f t="shared" si="1192"/>
        <v>0</v>
      </c>
      <c r="W8468" s="5">
        <f t="shared" si="1193"/>
        <v>0</v>
      </c>
      <c r="X8468" s="5">
        <f t="shared" si="1196"/>
        <v>0</v>
      </c>
    </row>
    <row r="8469" spans="1:24" x14ac:dyDescent="0.15">
      <c r="A8469" s="7">
        <v>8468</v>
      </c>
      <c r="B8469" s="7">
        <v>12</v>
      </c>
      <c r="C8469" s="7">
        <v>19</v>
      </c>
      <c r="D8469" s="7">
        <v>20</v>
      </c>
      <c r="E8469" s="7">
        <v>353</v>
      </c>
      <c r="F8469" s="7">
        <v>-2</v>
      </c>
      <c r="G8469" s="7">
        <v>0</v>
      </c>
      <c r="H8469" s="7">
        <f t="shared" si="1188"/>
        <v>2</v>
      </c>
      <c r="I8469" s="16">
        <f t="shared" si="1189"/>
        <v>45279</v>
      </c>
      <c r="J8469" s="17">
        <v>1.2267999999999999</v>
      </c>
      <c r="K8469" s="18">
        <f>G8469*结论【关键目标】!C$27*0.7735*0.001</f>
        <v>0</v>
      </c>
      <c r="L8469" s="5">
        <v>-26645.113310000001</v>
      </c>
      <c r="M8469" s="5">
        <f>ABS(IF(L8469&lt;=0,L8469/耗电量关键数据!$B$6/1000,L8469/耗电量关键数据!$B$5/1000))</f>
        <v>10.658045324000001</v>
      </c>
      <c r="N8469" s="5">
        <f>电气设备逐时使用率计算!H8445</f>
        <v>1.1688450000000001</v>
      </c>
      <c r="O8469" s="5">
        <f>灯光逐时使用率计算!H8445</f>
        <v>0.37403039999999999</v>
      </c>
      <c r="P8469" s="19">
        <f t="shared" si="1190"/>
        <v>12.200920724000001</v>
      </c>
      <c r="Q8469" s="19">
        <f t="shared" si="1194"/>
        <v>12.200920724000001</v>
      </c>
      <c r="R8469" s="20">
        <f t="shared" si="1191"/>
        <v>-12.200920724000001</v>
      </c>
      <c r="S8469" s="20">
        <f t="shared" si="1195"/>
        <v>12.200920724000001</v>
      </c>
      <c r="T8469" s="20">
        <f>IF((T8468+R8469)&lt;0,0,IF((T8468+R8469)&gt;结论【关键目标】!C$28,结论【关键目标】!C$28,T8468+R8469))</f>
        <v>0</v>
      </c>
      <c r="U8469" s="19">
        <f>IF((T8468+R8469)&lt;结论【关键目标】!$C$28,0,(发电量计算【计算逻辑页】!R8469+发电量计算【计算逻辑页】!T8468-结论【关键目标】!$C$28))</f>
        <v>0</v>
      </c>
      <c r="V8469" s="5">
        <f t="shared" si="1192"/>
        <v>0</v>
      </c>
      <c r="W8469" s="5">
        <f t="shared" si="1193"/>
        <v>0</v>
      </c>
      <c r="X8469" s="5">
        <f t="shared" si="1196"/>
        <v>0</v>
      </c>
    </row>
    <row r="8470" spans="1:24" x14ac:dyDescent="0.15">
      <c r="A8470" s="7">
        <v>8469</v>
      </c>
      <c r="B8470" s="7">
        <v>12</v>
      </c>
      <c r="C8470" s="7">
        <v>19</v>
      </c>
      <c r="D8470" s="7">
        <v>21</v>
      </c>
      <c r="E8470" s="7">
        <v>353</v>
      </c>
      <c r="F8470" s="7">
        <v>-1.4</v>
      </c>
      <c r="G8470" s="7">
        <v>0</v>
      </c>
      <c r="H8470" s="7">
        <f t="shared" si="1188"/>
        <v>2</v>
      </c>
      <c r="I8470" s="16">
        <f t="shared" si="1189"/>
        <v>45279</v>
      </c>
      <c r="J8470" s="17">
        <v>1.2267999999999999</v>
      </c>
      <c r="K8470" s="18">
        <f>G8470*结论【关键目标】!C$27*0.7735*0.001</f>
        <v>0</v>
      </c>
      <c r="L8470" s="5">
        <v>-30237.621739999999</v>
      </c>
      <c r="M8470" s="5">
        <f>ABS(IF(L8470&lt;=0,L8470/耗电量关键数据!$B$6/1000,L8470/耗电量关键数据!$B$5/1000))</f>
        <v>12.095048695999999</v>
      </c>
      <c r="N8470" s="5">
        <f>电气设备逐时使用率计算!H8446</f>
        <v>1.1688450000000001</v>
      </c>
      <c r="O8470" s="5">
        <f>灯光逐时使用率计算!H8446</f>
        <v>0.37403039999999999</v>
      </c>
      <c r="P8470" s="19">
        <f t="shared" si="1190"/>
        <v>13.637924096000001</v>
      </c>
      <c r="Q8470" s="19">
        <f t="shared" si="1194"/>
        <v>13.637924096000001</v>
      </c>
      <c r="R8470" s="20">
        <f t="shared" si="1191"/>
        <v>-13.637924096000001</v>
      </c>
      <c r="S8470" s="20">
        <f t="shared" si="1195"/>
        <v>13.637924096000001</v>
      </c>
      <c r="T8470" s="20">
        <f>IF((T8469+R8470)&lt;0,0,IF((T8469+R8470)&gt;结论【关键目标】!C$28,结论【关键目标】!C$28,T8469+R8470))</f>
        <v>0</v>
      </c>
      <c r="U8470" s="19">
        <f>IF((T8469+R8470)&lt;结论【关键目标】!$C$28,0,(发电量计算【计算逻辑页】!R8470+发电量计算【计算逻辑页】!T8469-结论【关键目标】!$C$28))</f>
        <v>0</v>
      </c>
      <c r="V8470" s="5">
        <f t="shared" si="1192"/>
        <v>0</v>
      </c>
      <c r="W8470" s="5">
        <f t="shared" si="1193"/>
        <v>0</v>
      </c>
      <c r="X8470" s="5">
        <f t="shared" si="1196"/>
        <v>0</v>
      </c>
    </row>
    <row r="8471" spans="1:24" x14ac:dyDescent="0.15">
      <c r="A8471" s="7">
        <v>8470</v>
      </c>
      <c r="B8471" s="7">
        <v>12</v>
      </c>
      <c r="C8471" s="7">
        <v>19</v>
      </c>
      <c r="D8471" s="7">
        <v>22</v>
      </c>
      <c r="E8471" s="7">
        <v>353</v>
      </c>
      <c r="F8471" s="7">
        <v>-2</v>
      </c>
      <c r="G8471" s="7">
        <v>0</v>
      </c>
      <c r="H8471" s="7">
        <f t="shared" si="1188"/>
        <v>2</v>
      </c>
      <c r="I8471" s="16">
        <f t="shared" si="1189"/>
        <v>45279</v>
      </c>
      <c r="J8471" s="17">
        <v>0.70809999999999995</v>
      </c>
      <c r="K8471" s="18">
        <f>G8471*结论【关键目标】!C$27*0.7735*0.001</f>
        <v>0</v>
      </c>
      <c r="L8471" s="5">
        <v>-31834.519400000001</v>
      </c>
      <c r="M8471" s="5">
        <f>ABS(IF(L8471&lt;=0,L8471/耗电量关键数据!$B$6/1000,L8471/耗电量关键数据!$B$5/1000))</f>
        <v>12.733807759999999</v>
      </c>
      <c r="N8471" s="5">
        <f>电气设备逐时使用率计算!H8447</f>
        <v>1.1688450000000001</v>
      </c>
      <c r="O8471" s="5">
        <f>灯光逐时使用率计算!H8447</f>
        <v>0.37403039999999999</v>
      </c>
      <c r="P8471" s="19">
        <f t="shared" si="1190"/>
        <v>14.276683159999999</v>
      </c>
      <c r="Q8471" s="19">
        <f t="shared" si="1194"/>
        <v>0</v>
      </c>
      <c r="R8471" s="20">
        <f t="shared" si="1191"/>
        <v>0</v>
      </c>
      <c r="S8471" s="20">
        <f t="shared" si="1195"/>
        <v>0</v>
      </c>
      <c r="T8471" s="20">
        <f>IF((T8470+R8471)&lt;0,0,IF((T8470+R8471)&gt;结论【关键目标】!C$28,结论【关键目标】!C$28,T8470+R8471))</f>
        <v>0</v>
      </c>
      <c r="U8471" s="19">
        <f>IF((T8470+R8471)&lt;结论【关键目标】!$C$28,0,(发电量计算【计算逻辑页】!R8471+发电量计算【计算逻辑页】!T8470-结论【关键目标】!$C$28))</f>
        <v>0</v>
      </c>
      <c r="V8471" s="5">
        <f t="shared" si="1192"/>
        <v>0</v>
      </c>
      <c r="W8471" s="5">
        <f t="shared" si="1193"/>
        <v>0</v>
      </c>
      <c r="X8471" s="5">
        <f t="shared" si="1196"/>
        <v>0</v>
      </c>
    </row>
    <row r="8472" spans="1:24" x14ac:dyDescent="0.15">
      <c r="A8472" s="7">
        <v>8471</v>
      </c>
      <c r="B8472" s="7">
        <v>12</v>
      </c>
      <c r="C8472" s="7">
        <v>19</v>
      </c>
      <c r="D8472" s="7">
        <v>23</v>
      </c>
      <c r="E8472" s="7">
        <v>353</v>
      </c>
      <c r="F8472" s="7">
        <v>-2</v>
      </c>
      <c r="G8472" s="7">
        <v>0</v>
      </c>
      <c r="H8472" s="7">
        <f t="shared" si="1188"/>
        <v>2</v>
      </c>
      <c r="I8472" s="16">
        <f t="shared" si="1189"/>
        <v>45279</v>
      </c>
      <c r="J8472" s="17">
        <v>0.70809999999999995</v>
      </c>
      <c r="K8472" s="18">
        <f>G8472*结论【关键目标】!C$27*0.7735*0.001</f>
        <v>0</v>
      </c>
      <c r="L8472" s="5">
        <v>-33021.397550000002</v>
      </c>
      <c r="M8472" s="5">
        <f>ABS(IF(L8472&lt;=0,L8472/耗电量关键数据!$B$6/1000,L8472/耗电量关键数据!$B$5/1000))</f>
        <v>13.208559020000001</v>
      </c>
      <c r="N8472" s="5">
        <f>电气设备逐时使用率计算!H8448</f>
        <v>1.1688450000000001</v>
      </c>
      <c r="O8472" s="5">
        <f>灯光逐时使用率计算!H8448</f>
        <v>0.37403039999999999</v>
      </c>
      <c r="P8472" s="19">
        <f t="shared" si="1190"/>
        <v>14.751434420000001</v>
      </c>
      <c r="Q8472" s="19">
        <f t="shared" si="1194"/>
        <v>0</v>
      </c>
      <c r="R8472" s="20">
        <f t="shared" si="1191"/>
        <v>0</v>
      </c>
      <c r="S8472" s="20">
        <f t="shared" si="1195"/>
        <v>0</v>
      </c>
      <c r="T8472" s="20">
        <f>IF((T8471+R8472)&lt;0,0,IF((T8471+R8472)&gt;结论【关键目标】!C$28,结论【关键目标】!C$28,T8471+R8472))</f>
        <v>0</v>
      </c>
      <c r="U8472" s="19">
        <f>IF((T8471+R8472)&lt;结论【关键目标】!$C$28,0,(发电量计算【计算逻辑页】!R8472+发电量计算【计算逻辑页】!T8471-结论【关键目标】!$C$28))</f>
        <v>0</v>
      </c>
      <c r="V8472" s="5">
        <f t="shared" si="1192"/>
        <v>0</v>
      </c>
      <c r="W8472" s="5">
        <f t="shared" si="1193"/>
        <v>0</v>
      </c>
      <c r="X8472" s="5">
        <f t="shared" si="1196"/>
        <v>0</v>
      </c>
    </row>
    <row r="8473" spans="1:24" x14ac:dyDescent="0.15">
      <c r="A8473" s="7">
        <v>8472</v>
      </c>
      <c r="B8473" s="7">
        <v>12</v>
      </c>
      <c r="C8473" s="7">
        <v>19</v>
      </c>
      <c r="D8473" s="7">
        <v>24</v>
      </c>
      <c r="E8473" s="7">
        <v>353</v>
      </c>
      <c r="F8473" s="7">
        <v>-1.8</v>
      </c>
      <c r="G8473" s="7">
        <v>0</v>
      </c>
      <c r="H8473" s="7">
        <f t="shared" si="1188"/>
        <v>2</v>
      </c>
      <c r="I8473" s="16">
        <f t="shared" si="1189"/>
        <v>45279</v>
      </c>
      <c r="J8473" s="17">
        <v>0.2407</v>
      </c>
      <c r="K8473" s="18">
        <f>G8473*结论【关键目标】!C$27*0.7735*0.001</f>
        <v>0</v>
      </c>
      <c r="L8473" s="5">
        <v>-34740.225539999999</v>
      </c>
      <c r="M8473" s="5">
        <f>ABS(IF(L8473&lt;=0,L8473/耗电量关键数据!$B$6/1000,L8473/耗电量关键数据!$B$5/1000))</f>
        <v>13.896090216000001</v>
      </c>
      <c r="N8473" s="5">
        <f>电气设备逐时使用率计算!H8449</f>
        <v>1.1688450000000001</v>
      </c>
      <c r="O8473" s="5">
        <f>灯光逐时使用率计算!H8449</f>
        <v>0.37403039999999999</v>
      </c>
      <c r="P8473" s="19">
        <f t="shared" si="1190"/>
        <v>15.438965616000003</v>
      </c>
      <c r="Q8473" s="19">
        <f t="shared" si="1194"/>
        <v>0</v>
      </c>
      <c r="R8473" s="20">
        <f t="shared" si="1191"/>
        <v>0</v>
      </c>
      <c r="S8473" s="20">
        <f t="shared" si="1195"/>
        <v>0</v>
      </c>
      <c r="T8473" s="20">
        <f>IF((T8472+R8473)&lt;0,0,IF((T8472+R8473)&gt;结论【关键目标】!C$28,结论【关键目标】!C$28,T8472+R8473))</f>
        <v>0</v>
      </c>
      <c r="U8473" s="19">
        <f>IF((T8472+R8473)&lt;结论【关键目标】!$C$28,0,(发电量计算【计算逻辑页】!R8473+发电量计算【计算逻辑页】!T8472-结论【关键目标】!$C$28))</f>
        <v>0</v>
      </c>
      <c r="V8473" s="5">
        <f t="shared" si="1192"/>
        <v>0</v>
      </c>
      <c r="W8473" s="5">
        <f t="shared" si="1193"/>
        <v>0</v>
      </c>
      <c r="X8473" s="5">
        <f t="shared" si="1196"/>
        <v>0</v>
      </c>
    </row>
    <row r="8474" spans="1:24" x14ac:dyDescent="0.15">
      <c r="A8474" s="7">
        <v>8473</v>
      </c>
      <c r="B8474" s="7">
        <v>12</v>
      </c>
      <c r="C8474" s="7">
        <v>20</v>
      </c>
      <c r="D8474" s="7">
        <v>1</v>
      </c>
      <c r="E8474" s="7">
        <v>354</v>
      </c>
      <c r="F8474" s="7">
        <v>-2</v>
      </c>
      <c r="G8474" s="7">
        <v>0</v>
      </c>
      <c r="H8474" s="7">
        <f t="shared" si="1188"/>
        <v>3</v>
      </c>
      <c r="I8474" s="16">
        <f t="shared" si="1189"/>
        <v>45280</v>
      </c>
      <c r="J8474" s="17">
        <v>0.2407</v>
      </c>
      <c r="K8474" s="18">
        <f>G8474*结论【关键目标】!C$27*0.7735*0.001</f>
        <v>0</v>
      </c>
      <c r="L8474" s="5">
        <v>-36014.10368</v>
      </c>
      <c r="M8474" s="5">
        <f>ABS(IF(L8474&lt;=0,L8474/耗电量关键数据!$B$6/1000,L8474/耗电量关键数据!$B$5/1000))</f>
        <v>14.405641471999999</v>
      </c>
      <c r="N8474" s="5">
        <f>电气设备逐时使用率计算!H8450</f>
        <v>1.1688450000000001</v>
      </c>
      <c r="O8474" s="5">
        <f>灯光逐时使用率计算!H8450</f>
        <v>0.37403039999999999</v>
      </c>
      <c r="P8474" s="19">
        <f t="shared" si="1190"/>
        <v>15.948516872000001</v>
      </c>
      <c r="Q8474" s="19">
        <f t="shared" si="1194"/>
        <v>0</v>
      </c>
      <c r="R8474" s="20">
        <f t="shared" si="1191"/>
        <v>0</v>
      </c>
      <c r="S8474" s="20">
        <f t="shared" si="1195"/>
        <v>0</v>
      </c>
      <c r="T8474" s="20">
        <f>IF((T8473+R8474)&lt;0,0,IF((T8473+R8474)&gt;结论【关键目标】!C$28,结论【关键目标】!C$28,T8473+R8474))</f>
        <v>0</v>
      </c>
      <c r="U8474" s="19">
        <f>IF((T8473+R8474)&lt;结论【关键目标】!$C$28,0,(发电量计算【计算逻辑页】!R8474+发电量计算【计算逻辑页】!T8473-结论【关键目标】!$C$28))</f>
        <v>0</v>
      </c>
      <c r="V8474" s="5">
        <f t="shared" si="1192"/>
        <v>0</v>
      </c>
      <c r="W8474" s="5">
        <f t="shared" si="1193"/>
        <v>0</v>
      </c>
      <c r="X8474" s="5">
        <f t="shared" si="1196"/>
        <v>0</v>
      </c>
    </row>
    <row r="8475" spans="1:24" x14ac:dyDescent="0.15">
      <c r="A8475" s="7">
        <v>8474</v>
      </c>
      <c r="B8475" s="7">
        <v>12</v>
      </c>
      <c r="C8475" s="7">
        <v>20</v>
      </c>
      <c r="D8475" s="7">
        <v>2</v>
      </c>
      <c r="E8475" s="7">
        <v>354</v>
      </c>
      <c r="F8475" s="7">
        <v>-3</v>
      </c>
      <c r="G8475" s="7">
        <v>0</v>
      </c>
      <c r="H8475" s="7">
        <f t="shared" si="1188"/>
        <v>3</v>
      </c>
      <c r="I8475" s="16">
        <f t="shared" si="1189"/>
        <v>45280</v>
      </c>
      <c r="J8475" s="17">
        <v>0.2407</v>
      </c>
      <c r="K8475" s="18">
        <f>G8475*结论【关键目标】!C$27*0.7735*0.001</f>
        <v>0</v>
      </c>
      <c r="L8475" s="5">
        <v>-37317.994809999997</v>
      </c>
      <c r="M8475" s="5">
        <f>ABS(IF(L8475&lt;=0,L8475/耗电量关键数据!$B$6/1000,L8475/耗电量关键数据!$B$5/1000))</f>
        <v>14.927197923999998</v>
      </c>
      <c r="N8475" s="5">
        <f>电气设备逐时使用率计算!H8451</f>
        <v>1.1688450000000001</v>
      </c>
      <c r="O8475" s="5">
        <f>灯光逐时使用率计算!H8451</f>
        <v>0.37403039999999999</v>
      </c>
      <c r="P8475" s="19">
        <f t="shared" si="1190"/>
        <v>16.470073323999998</v>
      </c>
      <c r="Q8475" s="19">
        <f t="shared" si="1194"/>
        <v>0</v>
      </c>
      <c r="R8475" s="20">
        <f t="shared" si="1191"/>
        <v>0</v>
      </c>
      <c r="S8475" s="20">
        <f t="shared" si="1195"/>
        <v>0</v>
      </c>
      <c r="T8475" s="20">
        <f>IF((T8474+R8475)&lt;0,0,IF((T8474+R8475)&gt;结论【关键目标】!C$28,结论【关键目标】!C$28,T8474+R8475))</f>
        <v>0</v>
      </c>
      <c r="U8475" s="19">
        <f>IF((T8474+R8475)&lt;结论【关键目标】!$C$28,0,(发电量计算【计算逻辑页】!R8475+发电量计算【计算逻辑页】!T8474-结论【关键目标】!$C$28))</f>
        <v>0</v>
      </c>
      <c r="V8475" s="5">
        <f t="shared" si="1192"/>
        <v>0</v>
      </c>
      <c r="W8475" s="5">
        <f t="shared" si="1193"/>
        <v>0</v>
      </c>
      <c r="X8475" s="5">
        <f t="shared" si="1196"/>
        <v>0</v>
      </c>
    </row>
    <row r="8476" spans="1:24" x14ac:dyDescent="0.15">
      <c r="A8476" s="7">
        <v>8475</v>
      </c>
      <c r="B8476" s="7">
        <v>12</v>
      </c>
      <c r="C8476" s="7">
        <v>20</v>
      </c>
      <c r="D8476" s="7">
        <v>3</v>
      </c>
      <c r="E8476" s="7">
        <v>354</v>
      </c>
      <c r="F8476" s="7">
        <v>-2.4</v>
      </c>
      <c r="G8476" s="7">
        <v>0</v>
      </c>
      <c r="H8476" s="7">
        <f t="shared" si="1188"/>
        <v>3</v>
      </c>
      <c r="I8476" s="16">
        <f t="shared" si="1189"/>
        <v>45280</v>
      </c>
      <c r="J8476" s="17">
        <v>0.2407</v>
      </c>
      <c r="K8476" s="18">
        <f>G8476*结论【关键目标】!C$27*0.7735*0.001</f>
        <v>0</v>
      </c>
      <c r="L8476" s="5">
        <v>-38751.809950000003</v>
      </c>
      <c r="M8476" s="5">
        <f>ABS(IF(L8476&lt;=0,L8476/耗电量关键数据!$B$6/1000,L8476/耗电量关键数据!$B$5/1000))</f>
        <v>15.50072398</v>
      </c>
      <c r="N8476" s="5">
        <f>电气设备逐时使用率计算!H8452</f>
        <v>1.1688450000000001</v>
      </c>
      <c r="O8476" s="5">
        <f>灯光逐时使用率计算!H8452</f>
        <v>0.37403039999999999</v>
      </c>
      <c r="P8476" s="19">
        <f t="shared" si="1190"/>
        <v>17.04359938</v>
      </c>
      <c r="Q8476" s="19">
        <f t="shared" si="1194"/>
        <v>0</v>
      </c>
      <c r="R8476" s="20">
        <f t="shared" si="1191"/>
        <v>0</v>
      </c>
      <c r="S8476" s="20">
        <f t="shared" si="1195"/>
        <v>0</v>
      </c>
      <c r="T8476" s="20">
        <f>IF((T8475+R8476)&lt;0,0,IF((T8475+R8476)&gt;结论【关键目标】!C$28,结论【关键目标】!C$28,T8475+R8476))</f>
        <v>0</v>
      </c>
      <c r="U8476" s="19">
        <f>IF((T8475+R8476)&lt;结论【关键目标】!$C$28,0,(发电量计算【计算逻辑页】!R8476+发电量计算【计算逻辑页】!T8475-结论【关键目标】!$C$28))</f>
        <v>0</v>
      </c>
      <c r="V8476" s="5">
        <f t="shared" si="1192"/>
        <v>0</v>
      </c>
      <c r="W8476" s="5">
        <f t="shared" si="1193"/>
        <v>0</v>
      </c>
      <c r="X8476" s="5">
        <f t="shared" si="1196"/>
        <v>0</v>
      </c>
    </row>
    <row r="8477" spans="1:24" x14ac:dyDescent="0.15">
      <c r="A8477" s="7">
        <v>8476</v>
      </c>
      <c r="B8477" s="7">
        <v>12</v>
      </c>
      <c r="C8477" s="7">
        <v>20</v>
      </c>
      <c r="D8477" s="7">
        <v>4</v>
      </c>
      <c r="E8477" s="7">
        <v>354</v>
      </c>
      <c r="F8477" s="7">
        <v>-3</v>
      </c>
      <c r="G8477" s="7">
        <v>0</v>
      </c>
      <c r="H8477" s="7">
        <f t="shared" si="1188"/>
        <v>3</v>
      </c>
      <c r="I8477" s="16">
        <f t="shared" si="1189"/>
        <v>45280</v>
      </c>
      <c r="J8477" s="17">
        <v>0.2407</v>
      </c>
      <c r="K8477" s="18">
        <f>G8477*结论【关键目标】!C$27*0.7735*0.001</f>
        <v>0</v>
      </c>
      <c r="L8477" s="5">
        <v>-40154.378620000003</v>
      </c>
      <c r="M8477" s="5">
        <f>ABS(IF(L8477&lt;=0,L8477/耗电量关键数据!$B$6/1000,L8477/耗电量关键数据!$B$5/1000))</f>
        <v>16.061751448000003</v>
      </c>
      <c r="N8477" s="5">
        <f>电气设备逐时使用率计算!H8453</f>
        <v>1.1688450000000001</v>
      </c>
      <c r="O8477" s="5">
        <f>灯光逐时使用率计算!H8453</f>
        <v>0.37403039999999999</v>
      </c>
      <c r="P8477" s="19">
        <f t="shared" si="1190"/>
        <v>17.604626848000002</v>
      </c>
      <c r="Q8477" s="19">
        <f t="shared" si="1194"/>
        <v>0</v>
      </c>
      <c r="R8477" s="20">
        <f t="shared" si="1191"/>
        <v>0</v>
      </c>
      <c r="S8477" s="20">
        <f t="shared" si="1195"/>
        <v>0</v>
      </c>
      <c r="T8477" s="20">
        <f>IF((T8476+R8477)&lt;0,0,IF((T8476+R8477)&gt;结论【关键目标】!C$28,结论【关键目标】!C$28,T8476+R8477))</f>
        <v>0</v>
      </c>
      <c r="U8477" s="19">
        <f>IF((T8476+R8477)&lt;结论【关键目标】!$C$28,0,(发电量计算【计算逻辑页】!R8477+发电量计算【计算逻辑页】!T8476-结论【关键目标】!$C$28))</f>
        <v>0</v>
      </c>
      <c r="V8477" s="5">
        <f t="shared" si="1192"/>
        <v>0</v>
      </c>
      <c r="W8477" s="5">
        <f t="shared" si="1193"/>
        <v>0</v>
      </c>
      <c r="X8477" s="5">
        <f t="shared" si="1196"/>
        <v>0</v>
      </c>
    </row>
    <row r="8478" spans="1:24" x14ac:dyDescent="0.15">
      <c r="A8478" s="7">
        <v>8477</v>
      </c>
      <c r="B8478" s="7">
        <v>12</v>
      </c>
      <c r="C8478" s="7">
        <v>20</v>
      </c>
      <c r="D8478" s="7">
        <v>5</v>
      </c>
      <c r="E8478" s="7">
        <v>354</v>
      </c>
      <c r="F8478" s="7">
        <v>-3</v>
      </c>
      <c r="G8478" s="7">
        <v>0</v>
      </c>
      <c r="H8478" s="7">
        <f t="shared" si="1188"/>
        <v>3</v>
      </c>
      <c r="I8478" s="16">
        <f t="shared" si="1189"/>
        <v>45280</v>
      </c>
      <c r="J8478" s="17">
        <v>0.2407</v>
      </c>
      <c r="K8478" s="18">
        <f>G8478*结论【关键目标】!C$27*0.7735*0.001</f>
        <v>0</v>
      </c>
      <c r="L8478" s="5">
        <v>-41283.413439999997</v>
      </c>
      <c r="M8478" s="5">
        <f>ABS(IF(L8478&lt;=0,L8478/耗电量关键数据!$B$6/1000,L8478/耗电量关键数据!$B$5/1000))</f>
        <v>16.513365375999999</v>
      </c>
      <c r="N8478" s="5">
        <f>电气设备逐时使用率计算!H8454</f>
        <v>1.1688450000000001</v>
      </c>
      <c r="O8478" s="5">
        <f>灯光逐时使用率计算!H8454</f>
        <v>0.37403039999999999</v>
      </c>
      <c r="P8478" s="19">
        <f t="shared" si="1190"/>
        <v>18.056240775999999</v>
      </c>
      <c r="Q8478" s="19">
        <f t="shared" si="1194"/>
        <v>0</v>
      </c>
      <c r="R8478" s="20">
        <f t="shared" si="1191"/>
        <v>0</v>
      </c>
      <c r="S8478" s="20">
        <f t="shared" si="1195"/>
        <v>0</v>
      </c>
      <c r="T8478" s="20">
        <f>IF((T8477+R8478)&lt;0,0,IF((T8477+R8478)&gt;结论【关键目标】!C$28,结论【关键目标】!C$28,T8477+R8478))</f>
        <v>0</v>
      </c>
      <c r="U8478" s="19">
        <f>IF((T8477+R8478)&lt;结论【关键目标】!$C$28,0,(发电量计算【计算逻辑页】!R8478+发电量计算【计算逻辑页】!T8477-结论【关键目标】!$C$28))</f>
        <v>0</v>
      </c>
      <c r="V8478" s="5">
        <f t="shared" si="1192"/>
        <v>0</v>
      </c>
      <c r="W8478" s="5">
        <f t="shared" si="1193"/>
        <v>0</v>
      </c>
      <c r="X8478" s="5">
        <f t="shared" si="1196"/>
        <v>0</v>
      </c>
    </row>
    <row r="8479" spans="1:24" x14ac:dyDescent="0.15">
      <c r="A8479" s="7">
        <v>8478</v>
      </c>
      <c r="B8479" s="7">
        <v>12</v>
      </c>
      <c r="C8479" s="7">
        <v>20</v>
      </c>
      <c r="D8479" s="7">
        <v>6</v>
      </c>
      <c r="E8479" s="7">
        <v>354</v>
      </c>
      <c r="F8479" s="7">
        <v>-3.4</v>
      </c>
      <c r="G8479" s="7">
        <v>0</v>
      </c>
      <c r="H8479" s="7">
        <f t="shared" si="1188"/>
        <v>3</v>
      </c>
      <c r="I8479" s="16">
        <f t="shared" si="1189"/>
        <v>45280</v>
      </c>
      <c r="J8479" s="17">
        <v>0.2407</v>
      </c>
      <c r="K8479" s="18">
        <f>G8479*结论【关键目标】!C$27*0.7735*0.001</f>
        <v>0</v>
      </c>
      <c r="L8479" s="5">
        <v>-42263.445319999999</v>
      </c>
      <c r="M8479" s="5">
        <f>ABS(IF(L8479&lt;=0,L8479/耗电量关键数据!$B$6/1000,L8479/耗电量关键数据!$B$5/1000))</f>
        <v>16.905378127999999</v>
      </c>
      <c r="N8479" s="5">
        <f>电气设备逐时使用率计算!H8455</f>
        <v>1.1688450000000001</v>
      </c>
      <c r="O8479" s="5">
        <f>灯光逐时使用率计算!H8455</f>
        <v>0.37403039999999999</v>
      </c>
      <c r="P8479" s="19">
        <f t="shared" si="1190"/>
        <v>18.448253527999999</v>
      </c>
      <c r="Q8479" s="19">
        <f t="shared" si="1194"/>
        <v>0</v>
      </c>
      <c r="R8479" s="20">
        <f t="shared" si="1191"/>
        <v>0</v>
      </c>
      <c r="S8479" s="20">
        <f t="shared" si="1195"/>
        <v>0</v>
      </c>
      <c r="T8479" s="20">
        <f>IF((T8478+R8479)&lt;0,0,IF((T8478+R8479)&gt;结论【关键目标】!C$28,结论【关键目标】!C$28,T8478+R8479))</f>
        <v>0</v>
      </c>
      <c r="U8479" s="19">
        <f>IF((T8478+R8479)&lt;结论【关键目标】!$C$28,0,(发电量计算【计算逻辑页】!R8479+发电量计算【计算逻辑页】!T8478-结论【关键目标】!$C$28))</f>
        <v>0</v>
      </c>
      <c r="V8479" s="5">
        <f t="shared" si="1192"/>
        <v>0</v>
      </c>
      <c r="W8479" s="5">
        <f t="shared" si="1193"/>
        <v>0</v>
      </c>
      <c r="X8479" s="5">
        <f t="shared" si="1196"/>
        <v>0</v>
      </c>
    </row>
    <row r="8480" spans="1:24" x14ac:dyDescent="0.15">
      <c r="A8480" s="7">
        <v>8479</v>
      </c>
      <c r="B8480" s="7">
        <v>12</v>
      </c>
      <c r="C8480" s="7">
        <v>20</v>
      </c>
      <c r="D8480" s="7">
        <v>7</v>
      </c>
      <c r="E8480" s="7">
        <v>354</v>
      </c>
      <c r="F8480" s="7">
        <v>-3</v>
      </c>
      <c r="G8480" s="7">
        <v>0</v>
      </c>
      <c r="H8480" s="7">
        <f t="shared" si="1188"/>
        <v>3</v>
      </c>
      <c r="I8480" s="16">
        <f t="shared" si="1189"/>
        <v>45280</v>
      </c>
      <c r="J8480" s="17">
        <v>0.2407</v>
      </c>
      <c r="K8480" s="18">
        <f>G8480*结论【关键目标】!C$27*0.7735*0.001</f>
        <v>0</v>
      </c>
      <c r="L8480" s="5">
        <v>-37632.265359999998</v>
      </c>
      <c r="M8480" s="5">
        <f>ABS(IF(L8480&lt;=0,L8480/耗电量关键数据!$B$6/1000,L8480/耗电量关键数据!$B$5/1000))</f>
        <v>15.052906143999998</v>
      </c>
      <c r="N8480" s="5">
        <f>电气设备逐时使用率计算!H8456</f>
        <v>2.3376900000000003</v>
      </c>
      <c r="O8480" s="5">
        <f>灯光逐时使用率计算!H8456</f>
        <v>1.2467680000000001</v>
      </c>
      <c r="P8480" s="19">
        <f t="shared" si="1190"/>
        <v>18.637364143999999</v>
      </c>
      <c r="Q8480" s="19">
        <f t="shared" si="1194"/>
        <v>0</v>
      </c>
      <c r="R8480" s="20">
        <f t="shared" si="1191"/>
        <v>0</v>
      </c>
      <c r="S8480" s="20">
        <f t="shared" si="1195"/>
        <v>0</v>
      </c>
      <c r="T8480" s="20">
        <f>IF((T8479+R8480)&lt;0,0,IF((T8479+R8480)&gt;结论【关键目标】!C$28,结论【关键目标】!C$28,T8479+R8480))</f>
        <v>0</v>
      </c>
      <c r="U8480" s="19">
        <f>IF((T8479+R8480)&lt;结论【关键目标】!$C$28,0,(发电量计算【计算逻辑页】!R8480+发电量计算【计算逻辑页】!T8479-结论【关键目标】!$C$28))</f>
        <v>0</v>
      </c>
      <c r="V8480" s="5">
        <f t="shared" si="1192"/>
        <v>0</v>
      </c>
      <c r="W8480" s="5">
        <f t="shared" si="1193"/>
        <v>0</v>
      </c>
      <c r="X8480" s="5">
        <f t="shared" si="1196"/>
        <v>0</v>
      </c>
    </row>
    <row r="8481" spans="1:24" x14ac:dyDescent="0.15">
      <c r="A8481" s="7">
        <v>8480</v>
      </c>
      <c r="B8481" s="7">
        <v>12</v>
      </c>
      <c r="C8481" s="7">
        <v>20</v>
      </c>
      <c r="D8481" s="7">
        <v>8</v>
      </c>
      <c r="E8481" s="7">
        <v>354</v>
      </c>
      <c r="F8481" s="7">
        <v>-4</v>
      </c>
      <c r="G8481" s="7">
        <v>24.4</v>
      </c>
      <c r="H8481" s="7">
        <f t="shared" si="1188"/>
        <v>3</v>
      </c>
      <c r="I8481" s="16">
        <f t="shared" si="1189"/>
        <v>45280</v>
      </c>
      <c r="J8481" s="17">
        <v>0.70809999999999995</v>
      </c>
      <c r="K8481" s="18">
        <f>G8481*结论【关键目标】!C$27*0.7735*0.001</f>
        <v>2.2648079999999999</v>
      </c>
      <c r="L8481" s="5">
        <v>-36678.880989999998</v>
      </c>
      <c r="M8481" s="5">
        <f>ABS(IF(L8481&lt;=0,L8481/耗电量关键数据!$B$6/1000,L8481/耗电量关键数据!$B$5/1000))</f>
        <v>14.671552395999999</v>
      </c>
      <c r="N8481" s="5">
        <f>电气设备逐时使用率计算!H8457</f>
        <v>11.688450000000001</v>
      </c>
      <c r="O8481" s="5">
        <f>灯光逐时使用率计算!H8457</f>
        <v>6.2338399999999998</v>
      </c>
      <c r="P8481" s="19">
        <f t="shared" si="1190"/>
        <v>32.593842395999999</v>
      </c>
      <c r="Q8481" s="19">
        <f t="shared" si="1194"/>
        <v>0</v>
      </c>
      <c r="R8481" s="20">
        <f t="shared" si="1191"/>
        <v>2.2648079999999999</v>
      </c>
      <c r="S8481" s="20">
        <f t="shared" si="1195"/>
        <v>0</v>
      </c>
      <c r="T8481" s="20">
        <f>IF((T8480+R8481)&lt;0,0,IF((T8480+R8481)&gt;结论【关键目标】!C$28,结论【关键目标】!C$28,T8480+R8481))</f>
        <v>2.2648079999999999</v>
      </c>
      <c r="U8481" s="19">
        <f>IF((T8480+R8481)&lt;结论【关键目标】!$C$28,0,(发电量计算【计算逻辑页】!R8481+发电量计算【计算逻辑页】!T8480-结论【关键目标】!$C$28))</f>
        <v>0</v>
      </c>
      <c r="V8481" s="5">
        <f t="shared" si="1192"/>
        <v>0</v>
      </c>
      <c r="W8481" s="5">
        <f t="shared" si="1193"/>
        <v>1.6037105447999997</v>
      </c>
      <c r="X8481" s="5">
        <f t="shared" si="1196"/>
        <v>0</v>
      </c>
    </row>
    <row r="8482" spans="1:24" x14ac:dyDescent="0.15">
      <c r="A8482" s="7">
        <v>8481</v>
      </c>
      <c r="B8482" s="7">
        <v>12</v>
      </c>
      <c r="C8482" s="7">
        <v>20</v>
      </c>
      <c r="D8482" s="7">
        <v>9</v>
      </c>
      <c r="E8482" s="7">
        <v>354</v>
      </c>
      <c r="F8482" s="7">
        <v>-3.5</v>
      </c>
      <c r="G8482" s="7">
        <v>125.3</v>
      </c>
      <c r="H8482" s="7">
        <f t="shared" si="1188"/>
        <v>3</v>
      </c>
      <c r="I8482" s="16">
        <f t="shared" si="1189"/>
        <v>45280</v>
      </c>
      <c r="J8482" s="17">
        <v>0.70809999999999995</v>
      </c>
      <c r="K8482" s="18">
        <f>G8482*结论【关键目标】!C$27*0.7735*0.001</f>
        <v>11.630345999999999</v>
      </c>
      <c r="L8482" s="5">
        <v>-16105.640160000001</v>
      </c>
      <c r="M8482" s="5">
        <f>ABS(IF(L8482&lt;=0,L8482/耗电量关键数据!$B$6/1000,L8482/耗电量关键数据!$B$5/1000))</f>
        <v>6.4422560640000004</v>
      </c>
      <c r="N8482" s="5">
        <f>电气设备逐时使用率计算!H8458</f>
        <v>22.208055000000002</v>
      </c>
      <c r="O8482" s="5">
        <f>灯光逐时使用率计算!H8458</f>
        <v>11.844296</v>
      </c>
      <c r="P8482" s="19">
        <f t="shared" si="1190"/>
        <v>40.494607064</v>
      </c>
      <c r="Q8482" s="19">
        <f t="shared" si="1194"/>
        <v>0</v>
      </c>
      <c r="R8482" s="20">
        <f t="shared" si="1191"/>
        <v>11.630345999999999</v>
      </c>
      <c r="S8482" s="20">
        <f t="shared" si="1195"/>
        <v>0</v>
      </c>
      <c r="T8482" s="20">
        <f>IF((T8481+R8482)&lt;0,0,IF((T8481+R8482)&gt;结论【关键目标】!C$28,结论【关键目标】!C$28,T8481+R8482))</f>
        <v>13.895154</v>
      </c>
      <c r="U8482" s="19">
        <f>IF((T8481+R8482)&lt;结论【关键目标】!$C$28,0,(发电量计算【计算逻辑页】!R8482+发电量计算【计算逻辑页】!T8481-结论【关键目标】!$C$28))</f>
        <v>0</v>
      </c>
      <c r="V8482" s="5">
        <f t="shared" si="1192"/>
        <v>0</v>
      </c>
      <c r="W8482" s="5">
        <f t="shared" si="1193"/>
        <v>8.2354480025999983</v>
      </c>
      <c r="X8482" s="5">
        <f t="shared" si="1196"/>
        <v>0</v>
      </c>
    </row>
    <row r="8483" spans="1:24" x14ac:dyDescent="0.15">
      <c r="A8483" s="7">
        <v>8482</v>
      </c>
      <c r="B8483" s="7">
        <v>12</v>
      </c>
      <c r="C8483" s="7">
        <v>20</v>
      </c>
      <c r="D8483" s="7">
        <v>10</v>
      </c>
      <c r="E8483" s="7">
        <v>354</v>
      </c>
      <c r="F8483" s="7">
        <v>-4</v>
      </c>
      <c r="G8483" s="7">
        <v>148.9</v>
      </c>
      <c r="H8483" s="7">
        <f t="shared" si="1188"/>
        <v>3</v>
      </c>
      <c r="I8483" s="16">
        <f t="shared" si="1189"/>
        <v>45280</v>
      </c>
      <c r="J8483" s="17">
        <v>0.70809999999999995</v>
      </c>
      <c r="K8483" s="18">
        <f>G8483*结论【关键目标】!C$27*0.7735*0.001</f>
        <v>13.820898</v>
      </c>
      <c r="L8483" s="5">
        <v>-9065.7531720000006</v>
      </c>
      <c r="M8483" s="5">
        <f>ABS(IF(L8483&lt;=0,L8483/耗电量关键数据!$B$6/1000,L8483/耗电量关键数据!$B$5/1000))</f>
        <v>3.6263012688000003</v>
      </c>
      <c r="N8483" s="5">
        <f>电气设备逐时使用率计算!H8459</f>
        <v>22.208055000000002</v>
      </c>
      <c r="O8483" s="5">
        <f>灯光逐时使用率计算!H8459</f>
        <v>11.844296</v>
      </c>
      <c r="P8483" s="19">
        <f t="shared" si="1190"/>
        <v>37.678652268800001</v>
      </c>
      <c r="Q8483" s="19">
        <f t="shared" si="1194"/>
        <v>0</v>
      </c>
      <c r="R8483" s="20">
        <f t="shared" si="1191"/>
        <v>13.820898</v>
      </c>
      <c r="S8483" s="20">
        <f t="shared" si="1195"/>
        <v>0</v>
      </c>
      <c r="T8483" s="20">
        <f>IF((T8482+R8483)&lt;0,0,IF((T8482+R8483)&gt;结论【关键目标】!C$28,结论【关键目标】!C$28,T8482+R8483))</f>
        <v>22</v>
      </c>
      <c r="U8483" s="19">
        <f>IF((T8482+R8483)&lt;结论【关键目标】!$C$28,0,(发电量计算【计算逻辑页】!R8483+发电量计算【计算逻辑页】!T8482-结论【关键目标】!$C$28))</f>
        <v>5.7160519999999977</v>
      </c>
      <c r="V8483" s="5">
        <f t="shared" si="1192"/>
        <v>2.000618199999999</v>
      </c>
      <c r="W8483" s="5">
        <f t="shared" si="1193"/>
        <v>9.7865778737999989</v>
      </c>
      <c r="X8483" s="5">
        <f t="shared" si="1196"/>
        <v>0</v>
      </c>
    </row>
    <row r="8484" spans="1:24" x14ac:dyDescent="0.15">
      <c r="A8484" s="7">
        <v>8483</v>
      </c>
      <c r="B8484" s="7">
        <v>12</v>
      </c>
      <c r="C8484" s="7">
        <v>20</v>
      </c>
      <c r="D8484" s="7">
        <v>11</v>
      </c>
      <c r="E8484" s="7">
        <v>354</v>
      </c>
      <c r="F8484" s="7">
        <v>-4</v>
      </c>
      <c r="G8484" s="7">
        <v>195</v>
      </c>
      <c r="H8484" s="7">
        <f t="shared" si="1188"/>
        <v>3</v>
      </c>
      <c r="I8484" s="16">
        <f t="shared" si="1189"/>
        <v>45280</v>
      </c>
      <c r="J8484" s="17">
        <v>1.2267999999999999</v>
      </c>
      <c r="K8484" s="18">
        <f>G8484*结论【关键目标】!C$27*0.7735*0.001</f>
        <v>18.099899999999998</v>
      </c>
      <c r="L8484" s="5">
        <v>0</v>
      </c>
      <c r="M8484" s="5">
        <f>ABS(IF(L8484&lt;=0,L8484/耗电量关键数据!$B$6/1000,L8484/耗电量关键数据!$B$5/1000))</f>
        <v>0</v>
      </c>
      <c r="N8484" s="5">
        <f>电气设备逐时使用率计算!H8460</f>
        <v>22.208055000000002</v>
      </c>
      <c r="O8484" s="5">
        <f>灯光逐时使用率计算!H8460</f>
        <v>11.844296</v>
      </c>
      <c r="P8484" s="19">
        <f t="shared" si="1190"/>
        <v>34.052351000000002</v>
      </c>
      <c r="Q8484" s="19">
        <f t="shared" si="1194"/>
        <v>34.052351000000002</v>
      </c>
      <c r="R8484" s="20">
        <f t="shared" si="1191"/>
        <v>-15.952451000000003</v>
      </c>
      <c r="S8484" s="20">
        <f t="shared" si="1195"/>
        <v>15.952451000000003</v>
      </c>
      <c r="T8484" s="20">
        <f>IF((T8483+R8484)&lt;0,0,IF((T8483+R8484)&gt;结论【关键目标】!C$28,结论【关键目标】!C$28,T8483+R8484))</f>
        <v>6.0475489999999965</v>
      </c>
      <c r="U8484" s="19">
        <f>IF((T8483+R8484)&lt;结论【关键目标】!$C$28,0,(发电量计算【计算逻辑页】!R8484+发电量计算【计算逻辑页】!T8483-结论【关键目标】!$C$28))</f>
        <v>0</v>
      </c>
      <c r="V8484" s="5">
        <f t="shared" si="1192"/>
        <v>0</v>
      </c>
      <c r="W8484" s="5">
        <f t="shared" si="1193"/>
        <v>22.204957319999995</v>
      </c>
      <c r="X8484" s="5">
        <f t="shared" si="1196"/>
        <v>5.3024909631999968</v>
      </c>
    </row>
    <row r="8485" spans="1:24" x14ac:dyDescent="0.15">
      <c r="A8485" s="7">
        <v>8484</v>
      </c>
      <c r="B8485" s="7">
        <v>12</v>
      </c>
      <c r="C8485" s="7">
        <v>20</v>
      </c>
      <c r="D8485" s="7">
        <v>12</v>
      </c>
      <c r="E8485" s="7">
        <v>354</v>
      </c>
      <c r="F8485" s="7">
        <v>-2.6</v>
      </c>
      <c r="G8485" s="7">
        <v>246.5</v>
      </c>
      <c r="H8485" s="7">
        <f t="shared" si="1188"/>
        <v>3</v>
      </c>
      <c r="I8485" s="16">
        <f t="shared" si="1189"/>
        <v>45280</v>
      </c>
      <c r="J8485" s="17">
        <v>1.2267999999999999</v>
      </c>
      <c r="K8485" s="18">
        <f>G8485*结论【关键目标】!C$27*0.7735*0.001</f>
        <v>22.880129999999998</v>
      </c>
      <c r="L8485" s="5">
        <v>-4829.9700999999995</v>
      </c>
      <c r="M8485" s="5">
        <f>ABS(IF(L8485&lt;=0,L8485/耗电量关键数据!$B$6/1000,L8485/耗电量关键数据!$B$5/1000))</f>
        <v>1.9319880399999998</v>
      </c>
      <c r="N8485" s="5">
        <f>电气设备逐时使用率计算!H8461</f>
        <v>11.688450000000001</v>
      </c>
      <c r="O8485" s="5">
        <f>灯光逐时使用率计算!H8461</f>
        <v>9.9741440000000008</v>
      </c>
      <c r="P8485" s="19">
        <f t="shared" si="1190"/>
        <v>23.594582040000002</v>
      </c>
      <c r="Q8485" s="19">
        <f t="shared" si="1194"/>
        <v>23.594582040000002</v>
      </c>
      <c r="R8485" s="20">
        <f t="shared" si="1191"/>
        <v>-0.71445204000000473</v>
      </c>
      <c r="S8485" s="20">
        <f t="shared" si="1195"/>
        <v>0.71445204000000473</v>
      </c>
      <c r="T8485" s="20">
        <f>IF((T8484+R8485)&lt;0,0,IF((T8484+R8485)&gt;结论【关键目标】!C$28,结论【关键目标】!C$28,T8484+R8485))</f>
        <v>5.3330969599999918</v>
      </c>
      <c r="U8485" s="19">
        <f>IF((T8484+R8485)&lt;结论【关键目标】!$C$28,0,(发电量计算【计算逻辑页】!R8485+发电量计算【计算逻辑页】!T8484-结论【关键目标】!$C$28))</f>
        <v>0</v>
      </c>
      <c r="V8485" s="5">
        <f t="shared" si="1192"/>
        <v>0</v>
      </c>
      <c r="W8485" s="5">
        <f t="shared" si="1193"/>
        <v>28.069343483999994</v>
      </c>
      <c r="X8485" s="5">
        <f t="shared" si="1196"/>
        <v>0.62643154867200412</v>
      </c>
    </row>
    <row r="8486" spans="1:24" x14ac:dyDescent="0.15">
      <c r="A8486" s="7">
        <v>8485</v>
      </c>
      <c r="B8486" s="7">
        <v>12</v>
      </c>
      <c r="C8486" s="7">
        <v>20</v>
      </c>
      <c r="D8486" s="7">
        <v>13</v>
      </c>
      <c r="E8486" s="7">
        <v>354</v>
      </c>
      <c r="F8486" s="7">
        <v>-2</v>
      </c>
      <c r="G8486" s="7">
        <v>223.4</v>
      </c>
      <c r="H8486" s="7">
        <f t="shared" si="1188"/>
        <v>3</v>
      </c>
      <c r="I8486" s="16">
        <f t="shared" si="1189"/>
        <v>45280</v>
      </c>
      <c r="J8486" s="17">
        <v>1.2267999999999999</v>
      </c>
      <c r="K8486" s="18">
        <f>G8486*结论【关键目标】!C$27*0.7735*0.001</f>
        <v>20.735987999999999</v>
      </c>
      <c r="L8486" s="5">
        <v>-3363.4930570000001</v>
      </c>
      <c r="M8486" s="5">
        <f>ABS(IF(L8486&lt;=0,L8486/耗电量关键数据!$B$6/1000,L8486/耗电量关键数据!$B$5/1000))</f>
        <v>1.3453972228</v>
      </c>
      <c r="N8486" s="5">
        <f>电气设备逐时使用率计算!H8462</f>
        <v>11.688450000000001</v>
      </c>
      <c r="O8486" s="5">
        <f>灯光逐时使用率计算!H8462</f>
        <v>9.9741440000000008</v>
      </c>
      <c r="P8486" s="19">
        <f t="shared" si="1190"/>
        <v>23.007991222800001</v>
      </c>
      <c r="Q8486" s="19">
        <f t="shared" si="1194"/>
        <v>23.007991222800001</v>
      </c>
      <c r="R8486" s="20">
        <f t="shared" si="1191"/>
        <v>-2.2720032228000022</v>
      </c>
      <c r="S8486" s="20">
        <f t="shared" si="1195"/>
        <v>2.2720032228000022</v>
      </c>
      <c r="T8486" s="20">
        <f>IF((T8485+R8486)&lt;0,0,IF((T8485+R8486)&gt;结论【关键目标】!C$28,结论【关键目标】!C$28,T8485+R8486))</f>
        <v>3.0610937371999896</v>
      </c>
      <c r="U8486" s="19">
        <f>IF((T8485+R8486)&lt;结论【关键目标】!$C$28,0,(发电量计算【计算逻辑页】!R8486+发电量计算【计算逻辑页】!T8485-结论【关键目标】!$C$28))</f>
        <v>0</v>
      </c>
      <c r="V8486" s="5">
        <f t="shared" si="1192"/>
        <v>0</v>
      </c>
      <c r="W8486" s="5">
        <f t="shared" si="1193"/>
        <v>25.438910078399996</v>
      </c>
      <c r="X8486" s="5">
        <f t="shared" si="1196"/>
        <v>1.9920924257510417</v>
      </c>
    </row>
    <row r="8487" spans="1:24" x14ac:dyDescent="0.15">
      <c r="A8487" s="7">
        <v>8486</v>
      </c>
      <c r="B8487" s="7">
        <v>12</v>
      </c>
      <c r="C8487" s="7">
        <v>20</v>
      </c>
      <c r="D8487" s="7">
        <v>14</v>
      </c>
      <c r="E8487" s="7">
        <v>354</v>
      </c>
      <c r="F8487" s="7">
        <v>-2</v>
      </c>
      <c r="G8487" s="7">
        <v>170.1</v>
      </c>
      <c r="H8487" s="7">
        <f t="shared" si="1188"/>
        <v>3</v>
      </c>
      <c r="I8487" s="16">
        <f t="shared" si="1189"/>
        <v>45280</v>
      </c>
      <c r="J8487" s="17">
        <v>1.2267999999999999</v>
      </c>
      <c r="K8487" s="18">
        <f>G8487*结论【关键目标】!C$27*0.7735*0.001</f>
        <v>15.788682</v>
      </c>
      <c r="L8487" s="5">
        <v>0</v>
      </c>
      <c r="M8487" s="5">
        <f>ABS(IF(L8487&lt;=0,L8487/耗电量关键数据!$B$6/1000,L8487/耗电量关键数据!$B$5/1000))</f>
        <v>0</v>
      </c>
      <c r="N8487" s="5">
        <f>电气设备逐时使用率计算!H8463</f>
        <v>22.208055000000002</v>
      </c>
      <c r="O8487" s="5">
        <f>灯光逐时使用率计算!H8463</f>
        <v>11.844296</v>
      </c>
      <c r="P8487" s="19">
        <f t="shared" si="1190"/>
        <v>34.052351000000002</v>
      </c>
      <c r="Q8487" s="19">
        <f t="shared" si="1194"/>
        <v>34.052351000000002</v>
      </c>
      <c r="R8487" s="20">
        <f t="shared" si="1191"/>
        <v>-18.263669</v>
      </c>
      <c r="S8487" s="20">
        <f t="shared" si="1195"/>
        <v>18.263669</v>
      </c>
      <c r="T8487" s="20">
        <f>IF((T8486+R8487)&lt;0,0,IF((T8486+R8487)&gt;结论【关键目标】!C$28,结论【关键目标】!C$28,T8486+R8487))</f>
        <v>0</v>
      </c>
      <c r="U8487" s="19">
        <f>IF((T8486+R8487)&lt;结论【关键目标】!$C$28,0,(发电量计算【计算逻辑页】!R8487+发电量计算【计算逻辑页】!T8486-结论【关键目标】!$C$28))</f>
        <v>0</v>
      </c>
      <c r="V8487" s="5">
        <f t="shared" si="1192"/>
        <v>0</v>
      </c>
      <c r="W8487" s="5">
        <f t="shared" si="1193"/>
        <v>19.369555077599998</v>
      </c>
      <c r="X8487" s="5">
        <f t="shared" si="1196"/>
        <v>0</v>
      </c>
    </row>
    <row r="8488" spans="1:24" x14ac:dyDescent="0.15">
      <c r="A8488" s="7">
        <v>8487</v>
      </c>
      <c r="B8488" s="7">
        <v>12</v>
      </c>
      <c r="C8488" s="7">
        <v>20</v>
      </c>
      <c r="D8488" s="7">
        <v>15</v>
      </c>
      <c r="E8488" s="7">
        <v>354</v>
      </c>
      <c r="F8488" s="7">
        <v>-1.1000000000000001</v>
      </c>
      <c r="G8488" s="7">
        <v>96</v>
      </c>
      <c r="H8488" s="7">
        <f t="shared" si="1188"/>
        <v>3</v>
      </c>
      <c r="I8488" s="16">
        <f t="shared" si="1189"/>
        <v>45280</v>
      </c>
      <c r="J8488" s="17">
        <v>1.2267999999999999</v>
      </c>
      <c r="K8488" s="18">
        <f>G8488*结论【关键目标】!C$27*0.7735*0.001</f>
        <v>8.9107199999999995</v>
      </c>
      <c r="L8488" s="5">
        <v>0</v>
      </c>
      <c r="M8488" s="5">
        <f>ABS(IF(L8488&lt;=0,L8488/耗电量关键数据!$B$6/1000,L8488/耗电量关键数据!$B$5/1000))</f>
        <v>0</v>
      </c>
      <c r="N8488" s="5">
        <f>电气设备逐时使用率计算!H8464</f>
        <v>22.208055000000002</v>
      </c>
      <c r="O8488" s="5">
        <f>灯光逐时使用率计算!H8464</f>
        <v>11.844296</v>
      </c>
      <c r="P8488" s="19">
        <f t="shared" si="1190"/>
        <v>34.052351000000002</v>
      </c>
      <c r="Q8488" s="19">
        <f t="shared" si="1194"/>
        <v>34.052351000000002</v>
      </c>
      <c r="R8488" s="20">
        <f t="shared" si="1191"/>
        <v>-25.141631000000004</v>
      </c>
      <c r="S8488" s="20">
        <f t="shared" si="1195"/>
        <v>25.141631000000004</v>
      </c>
      <c r="T8488" s="20">
        <f>IF((T8487+R8488)&lt;0,0,IF((T8487+R8488)&gt;结论【关键目标】!C$28,结论【关键目标】!C$28,T8487+R8488))</f>
        <v>0</v>
      </c>
      <c r="U8488" s="19">
        <f>IF((T8487+R8488)&lt;结论【关键目标】!$C$28,0,(发电量计算【计算逻辑页】!R8488+发电量计算【计算逻辑页】!T8487-结论【关键目标】!$C$28))</f>
        <v>0</v>
      </c>
      <c r="V8488" s="5">
        <f t="shared" si="1192"/>
        <v>0</v>
      </c>
      <c r="W8488" s="5">
        <f t="shared" si="1193"/>
        <v>10.931671295999999</v>
      </c>
      <c r="X8488" s="5">
        <f t="shared" si="1196"/>
        <v>0</v>
      </c>
    </row>
    <row r="8489" spans="1:24" x14ac:dyDescent="0.15">
      <c r="A8489" s="7">
        <v>8488</v>
      </c>
      <c r="B8489" s="7">
        <v>12</v>
      </c>
      <c r="C8489" s="7">
        <v>20</v>
      </c>
      <c r="D8489" s="7">
        <v>16</v>
      </c>
      <c r="E8489" s="7">
        <v>354</v>
      </c>
      <c r="F8489" s="7">
        <v>-2</v>
      </c>
      <c r="G8489" s="7">
        <v>0.2</v>
      </c>
      <c r="H8489" s="7">
        <f t="shared" si="1188"/>
        <v>3</v>
      </c>
      <c r="I8489" s="16">
        <f t="shared" si="1189"/>
        <v>45280</v>
      </c>
      <c r="J8489" s="17">
        <v>0.70809999999999995</v>
      </c>
      <c r="K8489" s="18">
        <f>G8489*结论【关键目标】!C$27*0.7735*0.001</f>
        <v>1.8564000000000001E-2</v>
      </c>
      <c r="L8489" s="5">
        <v>-5280.5954099999999</v>
      </c>
      <c r="M8489" s="5">
        <f>ABS(IF(L8489&lt;=0,L8489/耗电量关键数据!$B$6/1000,L8489/耗电量关键数据!$B$5/1000))</f>
        <v>2.1122381639999999</v>
      </c>
      <c r="N8489" s="5">
        <f>电气设备逐时使用率计算!H8465</f>
        <v>22.208055000000002</v>
      </c>
      <c r="O8489" s="5">
        <f>灯光逐时使用率计算!H8465</f>
        <v>11.844296</v>
      </c>
      <c r="P8489" s="19">
        <f t="shared" si="1190"/>
        <v>36.164589164000006</v>
      </c>
      <c r="Q8489" s="19">
        <f t="shared" si="1194"/>
        <v>0</v>
      </c>
      <c r="R8489" s="20">
        <f t="shared" si="1191"/>
        <v>1.8564000000000001E-2</v>
      </c>
      <c r="S8489" s="20">
        <f t="shared" si="1195"/>
        <v>0</v>
      </c>
      <c r="T8489" s="20">
        <f>IF((T8488+R8489)&lt;0,0,IF((T8488+R8489)&gt;结论【关键目标】!C$28,结论【关键目标】!C$28,T8488+R8489))</f>
        <v>1.8564000000000001E-2</v>
      </c>
      <c r="U8489" s="19">
        <f>IF((T8488+R8489)&lt;结论【关键目标】!$C$28,0,(发电量计算【计算逻辑页】!R8489+发电量计算【计算逻辑页】!T8488-结论【关键目标】!$C$28))</f>
        <v>0</v>
      </c>
      <c r="V8489" s="5">
        <f t="shared" si="1192"/>
        <v>0</v>
      </c>
      <c r="W8489" s="5">
        <f t="shared" si="1193"/>
        <v>1.3145168399999999E-2</v>
      </c>
      <c r="X8489" s="5">
        <f t="shared" si="1196"/>
        <v>0</v>
      </c>
    </row>
    <row r="8490" spans="1:24" x14ac:dyDescent="0.15">
      <c r="A8490" s="7">
        <v>8489</v>
      </c>
      <c r="B8490" s="7">
        <v>12</v>
      </c>
      <c r="C8490" s="7">
        <v>20</v>
      </c>
      <c r="D8490" s="7">
        <v>17</v>
      </c>
      <c r="E8490" s="7">
        <v>354</v>
      </c>
      <c r="F8490" s="7">
        <v>-2</v>
      </c>
      <c r="G8490" s="7">
        <v>0</v>
      </c>
      <c r="H8490" s="7">
        <f t="shared" si="1188"/>
        <v>3</v>
      </c>
      <c r="I8490" s="16">
        <f t="shared" si="1189"/>
        <v>45280</v>
      </c>
      <c r="J8490" s="17">
        <v>0.70809999999999995</v>
      </c>
      <c r="K8490" s="18">
        <f>G8490*结论【关键目标】!C$27*0.7735*0.001</f>
        <v>0</v>
      </c>
      <c r="L8490" s="5">
        <v>-9953.3422719999999</v>
      </c>
      <c r="M8490" s="5">
        <f>ABS(IF(L8490&lt;=0,L8490/耗电量关键数据!$B$6/1000,L8490/耗电量关键数据!$B$5/1000))</f>
        <v>3.9813369087999999</v>
      </c>
      <c r="N8490" s="5">
        <f>电气设备逐时使用率计算!H8466</f>
        <v>22.208055000000002</v>
      </c>
      <c r="O8490" s="5">
        <f>灯光逐时使用率计算!H8466</f>
        <v>11.844296</v>
      </c>
      <c r="P8490" s="19">
        <f t="shared" si="1190"/>
        <v>38.033687908800005</v>
      </c>
      <c r="Q8490" s="19">
        <f t="shared" si="1194"/>
        <v>0</v>
      </c>
      <c r="R8490" s="20">
        <f t="shared" si="1191"/>
        <v>0</v>
      </c>
      <c r="S8490" s="20">
        <f t="shared" si="1195"/>
        <v>0</v>
      </c>
      <c r="T8490" s="20">
        <f>IF((T8489+R8490)&lt;0,0,IF((T8489+R8490)&gt;结论【关键目标】!C$28,结论【关键目标】!C$28,T8489+R8490))</f>
        <v>1.8564000000000001E-2</v>
      </c>
      <c r="U8490" s="19">
        <f>IF((T8489+R8490)&lt;结论【关键目标】!$C$28,0,(发电量计算【计算逻辑页】!R8490+发电量计算【计算逻辑页】!T8489-结论【关键目标】!$C$28))</f>
        <v>0</v>
      </c>
      <c r="V8490" s="5">
        <f t="shared" si="1192"/>
        <v>0</v>
      </c>
      <c r="W8490" s="5">
        <f t="shared" si="1193"/>
        <v>0</v>
      </c>
      <c r="X8490" s="5">
        <f t="shared" si="1196"/>
        <v>0</v>
      </c>
    </row>
    <row r="8491" spans="1:24" x14ac:dyDescent="0.15">
      <c r="A8491" s="7">
        <v>8490</v>
      </c>
      <c r="B8491" s="7">
        <v>12</v>
      </c>
      <c r="C8491" s="7">
        <v>20</v>
      </c>
      <c r="D8491" s="7">
        <v>18</v>
      </c>
      <c r="E8491" s="7">
        <v>354</v>
      </c>
      <c r="F8491" s="7">
        <v>-1.3</v>
      </c>
      <c r="G8491" s="7">
        <v>0</v>
      </c>
      <c r="H8491" s="7">
        <f t="shared" si="1188"/>
        <v>3</v>
      </c>
      <c r="I8491" s="16">
        <f t="shared" si="1189"/>
        <v>45280</v>
      </c>
      <c r="J8491" s="17">
        <v>0.70809999999999995</v>
      </c>
      <c r="K8491" s="18">
        <f>G8491*结论【关键目标】!C$27*0.7735*0.001</f>
        <v>0</v>
      </c>
      <c r="L8491" s="5">
        <v>-26867.47941</v>
      </c>
      <c r="M8491" s="5">
        <f>ABS(IF(L8491&lt;=0,L8491/耗电量关键数据!$B$6/1000,L8491/耗电量关键数据!$B$5/1000))</f>
        <v>10.746991764000001</v>
      </c>
      <c r="N8491" s="5">
        <f>电气设备逐时使用率计算!H8467</f>
        <v>7.0130699999999999</v>
      </c>
      <c r="O8491" s="5">
        <f>灯光逐时使用率计算!H8467</f>
        <v>3.7403040000000001</v>
      </c>
      <c r="P8491" s="19">
        <f t="shared" si="1190"/>
        <v>21.500365764000001</v>
      </c>
      <c r="Q8491" s="19">
        <f t="shared" si="1194"/>
        <v>0</v>
      </c>
      <c r="R8491" s="20">
        <f t="shared" si="1191"/>
        <v>0</v>
      </c>
      <c r="S8491" s="20">
        <f t="shared" si="1195"/>
        <v>0</v>
      </c>
      <c r="T8491" s="20">
        <f>IF((T8490+R8491)&lt;0,0,IF((T8490+R8491)&gt;结论【关键目标】!C$28,结论【关键目标】!C$28,T8490+R8491))</f>
        <v>1.8564000000000001E-2</v>
      </c>
      <c r="U8491" s="19">
        <f>IF((T8490+R8491)&lt;结论【关键目标】!$C$28,0,(发电量计算【计算逻辑页】!R8491+发电量计算【计算逻辑页】!T8490-结论【关键目标】!$C$28))</f>
        <v>0</v>
      </c>
      <c r="V8491" s="5">
        <f t="shared" si="1192"/>
        <v>0</v>
      </c>
      <c r="W8491" s="5">
        <f t="shared" si="1193"/>
        <v>0</v>
      </c>
      <c r="X8491" s="5">
        <f t="shared" si="1196"/>
        <v>0</v>
      </c>
    </row>
    <row r="8492" spans="1:24" x14ac:dyDescent="0.15">
      <c r="A8492" s="7">
        <v>8491</v>
      </c>
      <c r="B8492" s="7">
        <v>12</v>
      </c>
      <c r="C8492" s="7">
        <v>20</v>
      </c>
      <c r="D8492" s="7">
        <v>19</v>
      </c>
      <c r="E8492" s="7">
        <v>354</v>
      </c>
      <c r="F8492" s="7">
        <v>-2</v>
      </c>
      <c r="G8492" s="7">
        <v>0</v>
      </c>
      <c r="H8492" s="7">
        <f t="shared" si="1188"/>
        <v>3</v>
      </c>
      <c r="I8492" s="16">
        <f t="shared" si="1189"/>
        <v>45280</v>
      </c>
      <c r="J8492" s="17">
        <v>1.2267999999999999</v>
      </c>
      <c r="K8492" s="18">
        <f>G8492*结论【关键目标】!C$27*0.7735*0.001</f>
        <v>0</v>
      </c>
      <c r="L8492" s="5">
        <v>-17591.287639999999</v>
      </c>
      <c r="M8492" s="5">
        <f>ABS(IF(L8492&lt;=0,L8492/耗电量关键数据!$B$6/1000,L8492/耗电量关键数据!$B$5/1000))</f>
        <v>7.0365150559999989</v>
      </c>
      <c r="N8492" s="5">
        <f>电气设备逐时使用率计算!H8468</f>
        <v>7.0130699999999999</v>
      </c>
      <c r="O8492" s="5">
        <f>灯光逐时使用率计算!H8468</f>
        <v>3.7403040000000001</v>
      </c>
      <c r="P8492" s="19">
        <f t="shared" si="1190"/>
        <v>17.789889056</v>
      </c>
      <c r="Q8492" s="19">
        <f t="shared" si="1194"/>
        <v>17.789889056</v>
      </c>
      <c r="R8492" s="20">
        <f t="shared" si="1191"/>
        <v>-17.789889056</v>
      </c>
      <c r="S8492" s="20">
        <f t="shared" si="1195"/>
        <v>17.789889056</v>
      </c>
      <c r="T8492" s="20">
        <f>IF((T8491+R8492)&lt;0,0,IF((T8491+R8492)&gt;结论【关键目标】!C$28,结论【关键目标】!C$28,T8491+R8492))</f>
        <v>0</v>
      </c>
      <c r="U8492" s="19">
        <f>IF((T8491+R8492)&lt;结论【关键目标】!$C$28,0,(发电量计算【计算逻辑页】!R8492+发电量计算【计算逻辑页】!T8491-结论【关键目标】!$C$28))</f>
        <v>0</v>
      </c>
      <c r="V8492" s="5">
        <f t="shared" si="1192"/>
        <v>0</v>
      </c>
      <c r="W8492" s="5">
        <f t="shared" si="1193"/>
        <v>0</v>
      </c>
      <c r="X8492" s="5">
        <f t="shared" si="1196"/>
        <v>0</v>
      </c>
    </row>
    <row r="8493" spans="1:24" x14ac:dyDescent="0.15">
      <c r="A8493" s="7">
        <v>8492</v>
      </c>
      <c r="B8493" s="7">
        <v>12</v>
      </c>
      <c r="C8493" s="7">
        <v>20</v>
      </c>
      <c r="D8493" s="7">
        <v>20</v>
      </c>
      <c r="E8493" s="7">
        <v>354</v>
      </c>
      <c r="F8493" s="7">
        <v>-2</v>
      </c>
      <c r="G8493" s="7">
        <v>0</v>
      </c>
      <c r="H8493" s="7">
        <f t="shared" si="1188"/>
        <v>3</v>
      </c>
      <c r="I8493" s="16">
        <f t="shared" si="1189"/>
        <v>45280</v>
      </c>
      <c r="J8493" s="17">
        <v>1.2267999999999999</v>
      </c>
      <c r="K8493" s="18">
        <f>G8493*结论【关键目标】!C$27*0.7735*0.001</f>
        <v>0</v>
      </c>
      <c r="L8493" s="5">
        <v>-27752.236570000001</v>
      </c>
      <c r="M8493" s="5">
        <f>ABS(IF(L8493&lt;=0,L8493/耗电量关键数据!$B$6/1000,L8493/耗电量关键数据!$B$5/1000))</f>
        <v>11.100894628000001</v>
      </c>
      <c r="N8493" s="5">
        <f>电气设备逐时使用率计算!H8469</f>
        <v>1.1688450000000001</v>
      </c>
      <c r="O8493" s="5">
        <f>灯光逐时使用率计算!H8469</f>
        <v>0.37403039999999999</v>
      </c>
      <c r="P8493" s="19">
        <f t="shared" si="1190"/>
        <v>12.643770028</v>
      </c>
      <c r="Q8493" s="19">
        <f t="shared" si="1194"/>
        <v>12.643770028</v>
      </c>
      <c r="R8493" s="20">
        <f t="shared" si="1191"/>
        <v>-12.643770028</v>
      </c>
      <c r="S8493" s="20">
        <f t="shared" si="1195"/>
        <v>12.643770028</v>
      </c>
      <c r="T8493" s="20">
        <f>IF((T8492+R8493)&lt;0,0,IF((T8492+R8493)&gt;结论【关键目标】!C$28,结论【关键目标】!C$28,T8492+R8493))</f>
        <v>0</v>
      </c>
      <c r="U8493" s="19">
        <f>IF((T8492+R8493)&lt;结论【关键目标】!$C$28,0,(发电量计算【计算逻辑页】!R8493+发电量计算【计算逻辑页】!T8492-结论【关键目标】!$C$28))</f>
        <v>0</v>
      </c>
      <c r="V8493" s="5">
        <f t="shared" si="1192"/>
        <v>0</v>
      </c>
      <c r="W8493" s="5">
        <f t="shared" si="1193"/>
        <v>0</v>
      </c>
      <c r="X8493" s="5">
        <f t="shared" si="1196"/>
        <v>0</v>
      </c>
    </row>
    <row r="8494" spans="1:24" x14ac:dyDescent="0.15">
      <c r="A8494" s="7">
        <v>8493</v>
      </c>
      <c r="B8494" s="7">
        <v>12</v>
      </c>
      <c r="C8494" s="7">
        <v>20</v>
      </c>
      <c r="D8494" s="7">
        <v>21</v>
      </c>
      <c r="E8494" s="7">
        <v>354</v>
      </c>
      <c r="F8494" s="7">
        <v>-1.4</v>
      </c>
      <c r="G8494" s="7">
        <v>0</v>
      </c>
      <c r="H8494" s="7">
        <f t="shared" si="1188"/>
        <v>3</v>
      </c>
      <c r="I8494" s="16">
        <f t="shared" si="1189"/>
        <v>45280</v>
      </c>
      <c r="J8494" s="17">
        <v>1.2267999999999999</v>
      </c>
      <c r="K8494" s="18">
        <f>G8494*结论【关键目标】!C$27*0.7735*0.001</f>
        <v>0</v>
      </c>
      <c r="L8494" s="5">
        <v>-31344.744999999999</v>
      </c>
      <c r="M8494" s="5">
        <f>ABS(IF(L8494&lt;=0,L8494/耗电量关键数据!$B$6/1000,L8494/耗电量关键数据!$B$5/1000))</f>
        <v>12.537897999999998</v>
      </c>
      <c r="N8494" s="5">
        <f>电气设备逐时使用率计算!H8470</f>
        <v>1.1688450000000001</v>
      </c>
      <c r="O8494" s="5">
        <f>灯光逐时使用率计算!H8470</f>
        <v>0.37403039999999999</v>
      </c>
      <c r="P8494" s="19">
        <f t="shared" si="1190"/>
        <v>14.0807734</v>
      </c>
      <c r="Q8494" s="19">
        <f t="shared" si="1194"/>
        <v>14.0807734</v>
      </c>
      <c r="R8494" s="20">
        <f t="shared" si="1191"/>
        <v>-14.0807734</v>
      </c>
      <c r="S8494" s="20">
        <f t="shared" si="1195"/>
        <v>14.0807734</v>
      </c>
      <c r="T8494" s="20">
        <f>IF((T8493+R8494)&lt;0,0,IF((T8493+R8494)&gt;结论【关键目标】!C$28,结论【关键目标】!C$28,T8493+R8494))</f>
        <v>0</v>
      </c>
      <c r="U8494" s="19">
        <f>IF((T8493+R8494)&lt;结论【关键目标】!$C$28,0,(发电量计算【计算逻辑页】!R8494+发电量计算【计算逻辑页】!T8493-结论【关键目标】!$C$28))</f>
        <v>0</v>
      </c>
      <c r="V8494" s="5">
        <f t="shared" si="1192"/>
        <v>0</v>
      </c>
      <c r="W8494" s="5">
        <f t="shared" si="1193"/>
        <v>0</v>
      </c>
      <c r="X8494" s="5">
        <f t="shared" si="1196"/>
        <v>0</v>
      </c>
    </row>
    <row r="8495" spans="1:24" x14ac:dyDescent="0.15">
      <c r="A8495" s="7">
        <v>8494</v>
      </c>
      <c r="B8495" s="7">
        <v>12</v>
      </c>
      <c r="C8495" s="7">
        <v>20</v>
      </c>
      <c r="D8495" s="7">
        <v>22</v>
      </c>
      <c r="E8495" s="7">
        <v>354</v>
      </c>
      <c r="F8495" s="7">
        <v>-2</v>
      </c>
      <c r="G8495" s="7">
        <v>0</v>
      </c>
      <c r="H8495" s="7">
        <f t="shared" si="1188"/>
        <v>3</v>
      </c>
      <c r="I8495" s="16">
        <f t="shared" si="1189"/>
        <v>45280</v>
      </c>
      <c r="J8495" s="17">
        <v>0.70809999999999995</v>
      </c>
      <c r="K8495" s="18">
        <f>G8495*结论【关键目标】!C$27*0.7735*0.001</f>
        <v>0</v>
      </c>
      <c r="L8495" s="5">
        <v>-32706.26684</v>
      </c>
      <c r="M8495" s="5">
        <f>ABS(IF(L8495&lt;=0,L8495/耗电量关键数据!$B$6/1000,L8495/耗电量关键数据!$B$5/1000))</f>
        <v>13.082506735999999</v>
      </c>
      <c r="N8495" s="5">
        <f>电气设备逐时使用率计算!H8471</f>
        <v>1.1688450000000001</v>
      </c>
      <c r="O8495" s="5">
        <f>灯光逐时使用率计算!H8471</f>
        <v>0.37403039999999999</v>
      </c>
      <c r="P8495" s="19">
        <f t="shared" si="1190"/>
        <v>14.625382136000001</v>
      </c>
      <c r="Q8495" s="19">
        <f t="shared" si="1194"/>
        <v>0</v>
      </c>
      <c r="R8495" s="20">
        <f t="shared" si="1191"/>
        <v>0</v>
      </c>
      <c r="S8495" s="20">
        <f t="shared" si="1195"/>
        <v>0</v>
      </c>
      <c r="T8495" s="20">
        <f>IF((T8494+R8495)&lt;0,0,IF((T8494+R8495)&gt;结论【关键目标】!C$28,结论【关键目标】!C$28,T8494+R8495))</f>
        <v>0</v>
      </c>
      <c r="U8495" s="19">
        <f>IF((T8494+R8495)&lt;结论【关键目标】!$C$28,0,(发电量计算【计算逻辑页】!R8495+发电量计算【计算逻辑页】!T8494-结论【关键目标】!$C$28))</f>
        <v>0</v>
      </c>
      <c r="V8495" s="5">
        <f t="shared" si="1192"/>
        <v>0</v>
      </c>
      <c r="W8495" s="5">
        <f t="shared" si="1193"/>
        <v>0</v>
      </c>
      <c r="X8495" s="5">
        <f t="shared" si="1196"/>
        <v>0</v>
      </c>
    </row>
    <row r="8496" spans="1:24" x14ac:dyDescent="0.15">
      <c r="A8496" s="7">
        <v>8495</v>
      </c>
      <c r="B8496" s="7">
        <v>12</v>
      </c>
      <c r="C8496" s="7">
        <v>20</v>
      </c>
      <c r="D8496" s="7">
        <v>23</v>
      </c>
      <c r="E8496" s="7">
        <v>354</v>
      </c>
      <c r="F8496" s="7">
        <v>-2</v>
      </c>
      <c r="G8496" s="7">
        <v>0</v>
      </c>
      <c r="H8496" s="7">
        <f t="shared" si="1188"/>
        <v>3</v>
      </c>
      <c r="I8496" s="16">
        <f t="shared" si="1189"/>
        <v>45280</v>
      </c>
      <c r="J8496" s="17">
        <v>0.70809999999999995</v>
      </c>
      <c r="K8496" s="18">
        <f>G8496*结论【关键目标】!C$27*0.7735*0.001</f>
        <v>0</v>
      </c>
      <c r="L8496" s="5">
        <v>-34111.081850000002</v>
      </c>
      <c r="M8496" s="5">
        <f>ABS(IF(L8496&lt;=0,L8496/耗电量关键数据!$B$6/1000,L8496/耗电量关键数据!$B$5/1000))</f>
        <v>13.644432740000001</v>
      </c>
      <c r="N8496" s="5">
        <f>电气设备逐时使用率计算!H8472</f>
        <v>1.1688450000000001</v>
      </c>
      <c r="O8496" s="5">
        <f>灯光逐时使用率计算!H8472</f>
        <v>0.37403039999999999</v>
      </c>
      <c r="P8496" s="19">
        <f t="shared" si="1190"/>
        <v>15.187308140000001</v>
      </c>
      <c r="Q8496" s="19">
        <f t="shared" si="1194"/>
        <v>0</v>
      </c>
      <c r="R8496" s="20">
        <f t="shared" si="1191"/>
        <v>0</v>
      </c>
      <c r="S8496" s="20">
        <f t="shared" si="1195"/>
        <v>0</v>
      </c>
      <c r="T8496" s="20">
        <f>IF((T8495+R8496)&lt;0,0,IF((T8495+R8496)&gt;结论【关键目标】!C$28,结论【关键目标】!C$28,T8495+R8496))</f>
        <v>0</v>
      </c>
      <c r="U8496" s="19">
        <f>IF((T8495+R8496)&lt;结论【关键目标】!$C$28,0,(发电量计算【计算逻辑页】!R8496+发电量计算【计算逻辑页】!T8495-结论【关键目标】!$C$28))</f>
        <v>0</v>
      </c>
      <c r="V8496" s="5">
        <f t="shared" si="1192"/>
        <v>0</v>
      </c>
      <c r="W8496" s="5">
        <f t="shared" si="1193"/>
        <v>0</v>
      </c>
      <c r="X8496" s="5">
        <f t="shared" si="1196"/>
        <v>0</v>
      </c>
    </row>
    <row r="8497" spans="1:24" x14ac:dyDescent="0.15">
      <c r="A8497" s="7">
        <v>8496</v>
      </c>
      <c r="B8497" s="7">
        <v>12</v>
      </c>
      <c r="C8497" s="7">
        <v>20</v>
      </c>
      <c r="D8497" s="7">
        <v>24</v>
      </c>
      <c r="E8497" s="7">
        <v>354</v>
      </c>
      <c r="F8497" s="7">
        <v>-1.6</v>
      </c>
      <c r="G8497" s="7">
        <v>0</v>
      </c>
      <c r="H8497" s="7">
        <f t="shared" si="1188"/>
        <v>3</v>
      </c>
      <c r="I8497" s="16">
        <f t="shared" si="1189"/>
        <v>45280</v>
      </c>
      <c r="J8497" s="17">
        <v>0.2407</v>
      </c>
      <c r="K8497" s="18">
        <f>G8497*结论【关键目标】!C$27*0.7735*0.001</f>
        <v>0</v>
      </c>
      <c r="L8497" s="5">
        <v>-35611.972979999999</v>
      </c>
      <c r="M8497" s="5">
        <f>ABS(IF(L8497&lt;=0,L8497/耗电量关键数据!$B$6/1000,L8497/耗电量关键数据!$B$5/1000))</f>
        <v>14.244789192000001</v>
      </c>
      <c r="N8497" s="5">
        <f>电气设备逐时使用率计算!H8473</f>
        <v>1.1688450000000001</v>
      </c>
      <c r="O8497" s="5">
        <f>灯光逐时使用率计算!H8473</f>
        <v>0.37403039999999999</v>
      </c>
      <c r="P8497" s="19">
        <f t="shared" si="1190"/>
        <v>15.787664592</v>
      </c>
      <c r="Q8497" s="19">
        <f t="shared" si="1194"/>
        <v>0</v>
      </c>
      <c r="R8497" s="20">
        <f t="shared" si="1191"/>
        <v>0</v>
      </c>
      <c r="S8497" s="20">
        <f t="shared" si="1195"/>
        <v>0</v>
      </c>
      <c r="T8497" s="20">
        <f>IF((T8496+R8497)&lt;0,0,IF((T8496+R8497)&gt;结论【关键目标】!C$28,结论【关键目标】!C$28,T8496+R8497))</f>
        <v>0</v>
      </c>
      <c r="U8497" s="19">
        <f>IF((T8496+R8497)&lt;结论【关键目标】!$C$28,0,(发电量计算【计算逻辑页】!R8497+发电量计算【计算逻辑页】!T8496-结论【关键目标】!$C$28))</f>
        <v>0</v>
      </c>
      <c r="V8497" s="5">
        <f t="shared" si="1192"/>
        <v>0</v>
      </c>
      <c r="W8497" s="5">
        <f t="shared" si="1193"/>
        <v>0</v>
      </c>
      <c r="X8497" s="5">
        <f t="shared" si="1196"/>
        <v>0</v>
      </c>
    </row>
    <row r="8498" spans="1:24" x14ac:dyDescent="0.15">
      <c r="A8498" s="7">
        <v>8497</v>
      </c>
      <c r="B8498" s="7">
        <v>12</v>
      </c>
      <c r="C8498" s="7">
        <v>21</v>
      </c>
      <c r="D8498" s="7">
        <v>1</v>
      </c>
      <c r="E8498" s="7">
        <v>355</v>
      </c>
      <c r="F8498" s="7">
        <v>-2</v>
      </c>
      <c r="G8498" s="7">
        <v>0</v>
      </c>
      <c r="H8498" s="7">
        <f t="shared" si="1188"/>
        <v>4</v>
      </c>
      <c r="I8498" s="16">
        <f t="shared" si="1189"/>
        <v>45281</v>
      </c>
      <c r="J8498" s="17">
        <v>0.2407</v>
      </c>
      <c r="K8498" s="18">
        <f>G8498*结论【关键目标】!C$27*0.7735*0.001</f>
        <v>0</v>
      </c>
      <c r="L8498" s="5">
        <v>-36667.914259999998</v>
      </c>
      <c r="M8498" s="5">
        <f>ABS(IF(L8498&lt;=0,L8498/耗电量关键数据!$B$6/1000,L8498/耗电量关键数据!$B$5/1000))</f>
        <v>14.667165703999999</v>
      </c>
      <c r="N8498" s="5">
        <f>电气设备逐时使用率计算!H8474</f>
        <v>1.1688450000000001</v>
      </c>
      <c r="O8498" s="5">
        <f>灯光逐时使用率计算!H8474</f>
        <v>0.37403039999999999</v>
      </c>
      <c r="P8498" s="19">
        <f t="shared" si="1190"/>
        <v>16.210041103999998</v>
      </c>
      <c r="Q8498" s="19">
        <f t="shared" si="1194"/>
        <v>0</v>
      </c>
      <c r="R8498" s="20">
        <f t="shared" si="1191"/>
        <v>0</v>
      </c>
      <c r="S8498" s="20">
        <f t="shared" si="1195"/>
        <v>0</v>
      </c>
      <c r="T8498" s="20">
        <f>IF((T8497+R8498)&lt;0,0,IF((T8497+R8498)&gt;结论【关键目标】!C$28,结论【关键目标】!C$28,T8497+R8498))</f>
        <v>0</v>
      </c>
      <c r="U8498" s="19">
        <f>IF((T8497+R8498)&lt;结论【关键目标】!$C$28,0,(发电量计算【计算逻辑页】!R8498+发电量计算【计算逻辑页】!T8497-结论【关键目标】!$C$28))</f>
        <v>0</v>
      </c>
      <c r="V8498" s="5">
        <f t="shared" si="1192"/>
        <v>0</v>
      </c>
      <c r="W8498" s="5">
        <f t="shared" si="1193"/>
        <v>0</v>
      </c>
      <c r="X8498" s="5">
        <f t="shared" si="1196"/>
        <v>0</v>
      </c>
    </row>
    <row r="8499" spans="1:24" x14ac:dyDescent="0.15">
      <c r="A8499" s="7">
        <v>8498</v>
      </c>
      <c r="B8499" s="7">
        <v>12</v>
      </c>
      <c r="C8499" s="7">
        <v>21</v>
      </c>
      <c r="D8499" s="7">
        <v>2</v>
      </c>
      <c r="E8499" s="7">
        <v>355</v>
      </c>
      <c r="F8499" s="7">
        <v>-2</v>
      </c>
      <c r="G8499" s="7">
        <v>0</v>
      </c>
      <c r="H8499" s="7">
        <f t="shared" si="1188"/>
        <v>4</v>
      </c>
      <c r="I8499" s="16">
        <f t="shared" si="1189"/>
        <v>45281</v>
      </c>
      <c r="J8499" s="17">
        <v>0.2407</v>
      </c>
      <c r="K8499" s="18">
        <f>G8499*结论【关键目标】!C$27*0.7735*0.001</f>
        <v>0</v>
      </c>
      <c r="L8499" s="5">
        <v>-37971.805390000001</v>
      </c>
      <c r="M8499" s="5">
        <f>ABS(IF(L8499&lt;=0,L8499/耗电量关键数据!$B$6/1000,L8499/耗电量关键数据!$B$5/1000))</f>
        <v>15.188722155999999</v>
      </c>
      <c r="N8499" s="5">
        <f>电气设备逐时使用率计算!H8475</f>
        <v>1.1688450000000001</v>
      </c>
      <c r="O8499" s="5">
        <f>灯光逐时使用率计算!H8475</f>
        <v>0.37403039999999999</v>
      </c>
      <c r="P8499" s="19">
        <f t="shared" si="1190"/>
        <v>16.731597555999997</v>
      </c>
      <c r="Q8499" s="19">
        <f t="shared" si="1194"/>
        <v>0</v>
      </c>
      <c r="R8499" s="20">
        <f t="shared" si="1191"/>
        <v>0</v>
      </c>
      <c r="S8499" s="20">
        <f t="shared" si="1195"/>
        <v>0</v>
      </c>
      <c r="T8499" s="20">
        <f>IF((T8498+R8499)&lt;0,0,IF((T8498+R8499)&gt;结论【关键目标】!C$28,结论【关键目标】!C$28,T8498+R8499))</f>
        <v>0</v>
      </c>
      <c r="U8499" s="19">
        <f>IF((T8498+R8499)&lt;结论【关键目标】!$C$28,0,(发电量计算【计算逻辑页】!R8499+发电量计算【计算逻辑页】!T8498-结论【关键目标】!$C$28))</f>
        <v>0</v>
      </c>
      <c r="V8499" s="5">
        <f t="shared" si="1192"/>
        <v>0</v>
      </c>
      <c r="W8499" s="5">
        <f t="shared" si="1193"/>
        <v>0</v>
      </c>
      <c r="X8499" s="5">
        <f t="shared" si="1196"/>
        <v>0</v>
      </c>
    </row>
    <row r="8500" spans="1:24" x14ac:dyDescent="0.15">
      <c r="A8500" s="7">
        <v>8499</v>
      </c>
      <c r="B8500" s="7">
        <v>12</v>
      </c>
      <c r="C8500" s="7">
        <v>21</v>
      </c>
      <c r="D8500" s="7">
        <v>3</v>
      </c>
      <c r="E8500" s="7">
        <v>355</v>
      </c>
      <c r="F8500" s="7">
        <v>-2.1</v>
      </c>
      <c r="G8500" s="7">
        <v>0</v>
      </c>
      <c r="H8500" s="7">
        <f t="shared" si="1188"/>
        <v>4</v>
      </c>
      <c r="I8500" s="16">
        <f t="shared" si="1189"/>
        <v>45281</v>
      </c>
      <c r="J8500" s="17">
        <v>0.2407</v>
      </c>
      <c r="K8500" s="18">
        <f>G8500*结论【关键目标】!C$27*0.7735*0.001</f>
        <v>0</v>
      </c>
      <c r="L8500" s="5">
        <v>-39623.557399999998</v>
      </c>
      <c r="M8500" s="5">
        <f>ABS(IF(L8500&lt;=0,L8500/耗电量关键数据!$B$6/1000,L8500/耗电量关键数据!$B$5/1000))</f>
        <v>15.84942296</v>
      </c>
      <c r="N8500" s="5">
        <f>电气设备逐时使用率计算!H8476</f>
        <v>1.1688450000000001</v>
      </c>
      <c r="O8500" s="5">
        <f>灯光逐时使用率计算!H8476</f>
        <v>0.37403039999999999</v>
      </c>
      <c r="P8500" s="19">
        <f t="shared" si="1190"/>
        <v>17.392298359999998</v>
      </c>
      <c r="Q8500" s="19">
        <f t="shared" si="1194"/>
        <v>0</v>
      </c>
      <c r="R8500" s="20">
        <f t="shared" si="1191"/>
        <v>0</v>
      </c>
      <c r="S8500" s="20">
        <f t="shared" si="1195"/>
        <v>0</v>
      </c>
      <c r="T8500" s="20">
        <f>IF((T8499+R8500)&lt;0,0,IF((T8499+R8500)&gt;结论【关键目标】!C$28,结论【关键目标】!C$28,T8499+R8500))</f>
        <v>0</v>
      </c>
      <c r="U8500" s="19">
        <f>IF((T8499+R8500)&lt;结论【关键目标】!$C$28,0,(发电量计算【计算逻辑页】!R8500+发电量计算【计算逻辑页】!T8499-结论【关键目标】!$C$28))</f>
        <v>0</v>
      </c>
      <c r="V8500" s="5">
        <f t="shared" si="1192"/>
        <v>0</v>
      </c>
      <c r="W8500" s="5">
        <f t="shared" si="1193"/>
        <v>0</v>
      </c>
      <c r="X8500" s="5">
        <f t="shared" si="1196"/>
        <v>0</v>
      </c>
    </row>
    <row r="8501" spans="1:24" x14ac:dyDescent="0.15">
      <c r="A8501" s="7">
        <v>8500</v>
      </c>
      <c r="B8501" s="7">
        <v>12</v>
      </c>
      <c r="C8501" s="7">
        <v>21</v>
      </c>
      <c r="D8501" s="7">
        <v>4</v>
      </c>
      <c r="E8501" s="7">
        <v>355</v>
      </c>
      <c r="F8501" s="7">
        <v>-3</v>
      </c>
      <c r="G8501" s="7">
        <v>0</v>
      </c>
      <c r="H8501" s="7">
        <f t="shared" si="1188"/>
        <v>4</v>
      </c>
      <c r="I8501" s="16">
        <f t="shared" si="1189"/>
        <v>45281</v>
      </c>
      <c r="J8501" s="17">
        <v>0.2407</v>
      </c>
      <c r="K8501" s="18">
        <f>G8501*结论【关键目标】!C$27*0.7735*0.001</f>
        <v>0</v>
      </c>
      <c r="L8501" s="5">
        <v>-41026.126060000002</v>
      </c>
      <c r="M8501" s="5">
        <f>ABS(IF(L8501&lt;=0,L8501/耗电量关键数据!$B$6/1000,L8501/耗电量关键数据!$B$5/1000))</f>
        <v>16.410450424000004</v>
      </c>
      <c r="N8501" s="5">
        <f>电气设备逐时使用率计算!H8477</f>
        <v>1.1688450000000001</v>
      </c>
      <c r="O8501" s="5">
        <f>灯光逐时使用率计算!H8477</f>
        <v>0.37403039999999999</v>
      </c>
      <c r="P8501" s="19">
        <f t="shared" si="1190"/>
        <v>17.953325824000004</v>
      </c>
      <c r="Q8501" s="19">
        <f t="shared" si="1194"/>
        <v>0</v>
      </c>
      <c r="R8501" s="20">
        <f t="shared" si="1191"/>
        <v>0</v>
      </c>
      <c r="S8501" s="20">
        <f t="shared" si="1195"/>
        <v>0</v>
      </c>
      <c r="T8501" s="20">
        <f>IF((T8500+R8501)&lt;0,0,IF((T8500+R8501)&gt;结论【关键目标】!C$28,结论【关键目标】!C$28,T8500+R8501))</f>
        <v>0</v>
      </c>
      <c r="U8501" s="19">
        <f>IF((T8500+R8501)&lt;结论【关键目标】!$C$28,0,(发电量计算【计算逻辑页】!R8501+发电量计算【计算逻辑页】!T8500-结论【关键目标】!$C$28))</f>
        <v>0</v>
      </c>
      <c r="V8501" s="5">
        <f t="shared" si="1192"/>
        <v>0</v>
      </c>
      <c r="W8501" s="5">
        <f t="shared" si="1193"/>
        <v>0</v>
      </c>
      <c r="X8501" s="5">
        <f t="shared" si="1196"/>
        <v>0</v>
      </c>
    </row>
    <row r="8502" spans="1:24" x14ac:dyDescent="0.15">
      <c r="A8502" s="7">
        <v>8501</v>
      </c>
      <c r="B8502" s="7">
        <v>12</v>
      </c>
      <c r="C8502" s="7">
        <v>21</v>
      </c>
      <c r="D8502" s="7">
        <v>5</v>
      </c>
      <c r="E8502" s="7">
        <v>355</v>
      </c>
      <c r="F8502" s="7">
        <v>-2</v>
      </c>
      <c r="G8502" s="7">
        <v>0</v>
      </c>
      <c r="H8502" s="7">
        <f t="shared" si="1188"/>
        <v>4</v>
      </c>
      <c r="I8502" s="16">
        <f t="shared" si="1189"/>
        <v>45281</v>
      </c>
      <c r="J8502" s="17">
        <v>0.2407</v>
      </c>
      <c r="K8502" s="18">
        <f>G8502*结论【关键目标】!C$27*0.7735*0.001</f>
        <v>0</v>
      </c>
      <c r="L8502" s="5">
        <v>-42373.097739999997</v>
      </c>
      <c r="M8502" s="5">
        <f>ABS(IF(L8502&lt;=0,L8502/耗电量关键数据!$B$6/1000,L8502/耗电量关键数据!$B$5/1000))</f>
        <v>16.949239095999996</v>
      </c>
      <c r="N8502" s="5">
        <f>电气设备逐时使用率计算!H8478</f>
        <v>1.1688450000000001</v>
      </c>
      <c r="O8502" s="5">
        <f>灯光逐时使用率计算!H8478</f>
        <v>0.37403039999999999</v>
      </c>
      <c r="P8502" s="19">
        <f t="shared" si="1190"/>
        <v>18.492114495999996</v>
      </c>
      <c r="Q8502" s="19">
        <f t="shared" si="1194"/>
        <v>0</v>
      </c>
      <c r="R8502" s="20">
        <f t="shared" si="1191"/>
        <v>0</v>
      </c>
      <c r="S8502" s="20">
        <f t="shared" si="1195"/>
        <v>0</v>
      </c>
      <c r="T8502" s="20">
        <f>IF((T8501+R8502)&lt;0,0,IF((T8501+R8502)&gt;结论【关键目标】!C$28,结论【关键目标】!C$28,T8501+R8502))</f>
        <v>0</v>
      </c>
      <c r="U8502" s="19">
        <f>IF((T8501+R8502)&lt;结论【关键目标】!$C$28,0,(发电量计算【计算逻辑页】!R8502+发电量计算【计算逻辑页】!T8501-结论【关键目标】!$C$28))</f>
        <v>0</v>
      </c>
      <c r="V8502" s="5">
        <f t="shared" si="1192"/>
        <v>0</v>
      </c>
      <c r="W8502" s="5">
        <f t="shared" si="1193"/>
        <v>0</v>
      </c>
      <c r="X8502" s="5">
        <f t="shared" si="1196"/>
        <v>0</v>
      </c>
    </row>
    <row r="8503" spans="1:24" x14ac:dyDescent="0.15">
      <c r="A8503" s="7">
        <v>8502</v>
      </c>
      <c r="B8503" s="7">
        <v>12</v>
      </c>
      <c r="C8503" s="7">
        <v>21</v>
      </c>
      <c r="D8503" s="7">
        <v>6</v>
      </c>
      <c r="E8503" s="7">
        <v>355</v>
      </c>
      <c r="F8503" s="7">
        <v>-2</v>
      </c>
      <c r="G8503" s="7">
        <v>0</v>
      </c>
      <c r="H8503" s="7">
        <f t="shared" si="1188"/>
        <v>4</v>
      </c>
      <c r="I8503" s="16">
        <f t="shared" si="1189"/>
        <v>45281</v>
      </c>
      <c r="J8503" s="17">
        <v>0.2407</v>
      </c>
      <c r="K8503" s="18">
        <f>G8503*结论【关键目标】!C$27*0.7735*0.001</f>
        <v>0</v>
      </c>
      <c r="L8503" s="5">
        <v>-43591.993240000003</v>
      </c>
      <c r="M8503" s="5">
        <f>ABS(IF(L8503&lt;=0,L8503/耗电量关键数据!$B$6/1000,L8503/耗电量关键数据!$B$5/1000))</f>
        <v>17.436797296000002</v>
      </c>
      <c r="N8503" s="5">
        <f>电气设备逐时使用率计算!H8479</f>
        <v>1.1688450000000001</v>
      </c>
      <c r="O8503" s="5">
        <f>灯光逐时使用率计算!H8479</f>
        <v>0.37403039999999999</v>
      </c>
      <c r="P8503" s="19">
        <f t="shared" si="1190"/>
        <v>18.979672696000002</v>
      </c>
      <c r="Q8503" s="19">
        <f t="shared" si="1194"/>
        <v>0</v>
      </c>
      <c r="R8503" s="20">
        <f t="shared" si="1191"/>
        <v>0</v>
      </c>
      <c r="S8503" s="20">
        <f t="shared" si="1195"/>
        <v>0</v>
      </c>
      <c r="T8503" s="20">
        <f>IF((T8502+R8503)&lt;0,0,IF((T8502+R8503)&gt;结论【关键目标】!C$28,结论【关键目标】!C$28,T8502+R8503))</f>
        <v>0</v>
      </c>
      <c r="U8503" s="19">
        <f>IF((T8502+R8503)&lt;结论【关键目标】!$C$28,0,(发电量计算【计算逻辑页】!R8503+发电量计算【计算逻辑页】!T8502-结论【关键目标】!$C$28))</f>
        <v>0</v>
      </c>
      <c r="V8503" s="5">
        <f t="shared" si="1192"/>
        <v>0</v>
      </c>
      <c r="W8503" s="5">
        <f t="shared" si="1193"/>
        <v>0</v>
      </c>
      <c r="X8503" s="5">
        <f t="shared" si="1196"/>
        <v>0</v>
      </c>
    </row>
    <row r="8504" spans="1:24" x14ac:dyDescent="0.15">
      <c r="A8504" s="7">
        <v>8503</v>
      </c>
      <c r="B8504" s="7">
        <v>12</v>
      </c>
      <c r="C8504" s="7">
        <v>21</v>
      </c>
      <c r="D8504" s="7">
        <v>7</v>
      </c>
      <c r="E8504" s="7">
        <v>355</v>
      </c>
      <c r="F8504" s="7">
        <v>-2</v>
      </c>
      <c r="G8504" s="7">
        <v>0</v>
      </c>
      <c r="H8504" s="7">
        <f t="shared" si="1188"/>
        <v>4</v>
      </c>
      <c r="I8504" s="16">
        <f t="shared" si="1189"/>
        <v>45281</v>
      </c>
      <c r="J8504" s="17">
        <v>0.2407</v>
      </c>
      <c r="K8504" s="18">
        <f>G8504*结论【关键目标】!C$27*0.7735*0.001</f>
        <v>0</v>
      </c>
      <c r="L8504" s="5">
        <v>-38960.813280000002</v>
      </c>
      <c r="M8504" s="5">
        <f>ABS(IF(L8504&lt;=0,L8504/耗电量关键数据!$B$6/1000,L8504/耗电量关键数据!$B$5/1000))</f>
        <v>15.584325312000001</v>
      </c>
      <c r="N8504" s="5">
        <f>电气设备逐时使用率计算!H8480</f>
        <v>2.3376900000000003</v>
      </c>
      <c r="O8504" s="5">
        <f>灯光逐时使用率计算!H8480</f>
        <v>1.2467680000000001</v>
      </c>
      <c r="P8504" s="19">
        <f t="shared" si="1190"/>
        <v>19.168783311999999</v>
      </c>
      <c r="Q8504" s="19">
        <f t="shared" si="1194"/>
        <v>0</v>
      </c>
      <c r="R8504" s="20">
        <f t="shared" si="1191"/>
        <v>0</v>
      </c>
      <c r="S8504" s="20">
        <f t="shared" si="1195"/>
        <v>0</v>
      </c>
      <c r="T8504" s="20">
        <f>IF((T8503+R8504)&lt;0,0,IF((T8503+R8504)&gt;结论【关键目标】!C$28,结论【关键目标】!C$28,T8503+R8504))</f>
        <v>0</v>
      </c>
      <c r="U8504" s="19">
        <f>IF((T8503+R8504)&lt;结论【关键目标】!$C$28,0,(发电量计算【计算逻辑页】!R8504+发电量计算【计算逻辑页】!T8503-结论【关键目标】!$C$28))</f>
        <v>0</v>
      </c>
      <c r="V8504" s="5">
        <f t="shared" si="1192"/>
        <v>0</v>
      </c>
      <c r="W8504" s="5">
        <f t="shared" si="1193"/>
        <v>0</v>
      </c>
      <c r="X8504" s="5">
        <f t="shared" si="1196"/>
        <v>0</v>
      </c>
    </row>
    <row r="8505" spans="1:24" x14ac:dyDescent="0.15">
      <c r="A8505" s="7">
        <v>8504</v>
      </c>
      <c r="B8505" s="7">
        <v>12</v>
      </c>
      <c r="C8505" s="7">
        <v>21</v>
      </c>
      <c r="D8505" s="7">
        <v>8</v>
      </c>
      <c r="E8505" s="7">
        <v>355</v>
      </c>
      <c r="F8505" s="7">
        <v>-2</v>
      </c>
      <c r="G8505" s="7">
        <v>27.1</v>
      </c>
      <c r="H8505" s="7">
        <f t="shared" si="1188"/>
        <v>4</v>
      </c>
      <c r="I8505" s="16">
        <f t="shared" si="1189"/>
        <v>45281</v>
      </c>
      <c r="J8505" s="17">
        <v>0.70809999999999995</v>
      </c>
      <c r="K8505" s="18">
        <f>G8505*结论【关键目标】!C$27*0.7735*0.001</f>
        <v>2.515422</v>
      </c>
      <c r="L8505" s="5">
        <v>-37897.576880000001</v>
      </c>
      <c r="M8505" s="5">
        <f>ABS(IF(L8505&lt;=0,L8505/耗电量关键数据!$B$6/1000,L8505/耗电量关键数据!$B$5/1000))</f>
        <v>15.159030752000001</v>
      </c>
      <c r="N8505" s="5">
        <f>电气设备逐时使用率计算!H8481</f>
        <v>11.688450000000001</v>
      </c>
      <c r="O8505" s="5">
        <f>灯光逐时使用率计算!H8481</f>
        <v>6.2338399999999998</v>
      </c>
      <c r="P8505" s="19">
        <f t="shared" si="1190"/>
        <v>33.081320752000003</v>
      </c>
      <c r="Q8505" s="19">
        <f t="shared" si="1194"/>
        <v>0</v>
      </c>
      <c r="R8505" s="20">
        <f t="shared" si="1191"/>
        <v>2.515422</v>
      </c>
      <c r="S8505" s="20">
        <f t="shared" si="1195"/>
        <v>0</v>
      </c>
      <c r="T8505" s="20">
        <f>IF((T8504+R8505)&lt;0,0,IF((T8504+R8505)&gt;结论【关键目标】!C$28,结论【关键目标】!C$28,T8504+R8505))</f>
        <v>2.515422</v>
      </c>
      <c r="U8505" s="19">
        <f>IF((T8504+R8505)&lt;结论【关键目标】!$C$28,0,(发电量计算【计算逻辑页】!R8505+发电量计算【计算逻辑页】!T8504-结论【关键目标】!$C$28))</f>
        <v>0</v>
      </c>
      <c r="V8505" s="5">
        <f t="shared" si="1192"/>
        <v>0</v>
      </c>
      <c r="W8505" s="5">
        <f t="shared" si="1193"/>
        <v>1.7811703181999998</v>
      </c>
      <c r="X8505" s="5">
        <f t="shared" si="1196"/>
        <v>0</v>
      </c>
    </row>
    <row r="8506" spans="1:24" x14ac:dyDescent="0.15">
      <c r="A8506" s="7">
        <v>8505</v>
      </c>
      <c r="B8506" s="7">
        <v>12</v>
      </c>
      <c r="C8506" s="7">
        <v>21</v>
      </c>
      <c r="D8506" s="7">
        <v>9</v>
      </c>
      <c r="E8506" s="7">
        <v>355</v>
      </c>
      <c r="F8506" s="7">
        <v>-2</v>
      </c>
      <c r="G8506" s="7">
        <v>88.4</v>
      </c>
      <c r="H8506" s="7">
        <f t="shared" si="1188"/>
        <v>4</v>
      </c>
      <c r="I8506" s="16">
        <f t="shared" si="1189"/>
        <v>45281</v>
      </c>
      <c r="J8506" s="17">
        <v>0.70809999999999995</v>
      </c>
      <c r="K8506" s="18">
        <f>G8506*结论【关键目标】!C$27*0.7735*0.001</f>
        <v>8.2052880000000012</v>
      </c>
      <c r="L8506" s="5">
        <v>-17080.596870000001</v>
      </c>
      <c r="M8506" s="5">
        <f>ABS(IF(L8506&lt;=0,L8506/耗电量关键数据!$B$6/1000,L8506/耗电量关键数据!$B$5/1000))</f>
        <v>6.8322387480000009</v>
      </c>
      <c r="N8506" s="5">
        <f>电气设备逐时使用率计算!H8482</f>
        <v>22.208055000000002</v>
      </c>
      <c r="O8506" s="5">
        <f>灯光逐时使用率计算!H8482</f>
        <v>11.844296</v>
      </c>
      <c r="P8506" s="19">
        <f t="shared" si="1190"/>
        <v>40.884589748000003</v>
      </c>
      <c r="Q8506" s="19">
        <f t="shared" si="1194"/>
        <v>0</v>
      </c>
      <c r="R8506" s="20">
        <f t="shared" si="1191"/>
        <v>8.2052880000000012</v>
      </c>
      <c r="S8506" s="20">
        <f t="shared" si="1195"/>
        <v>0</v>
      </c>
      <c r="T8506" s="20">
        <f>IF((T8505+R8506)&lt;0,0,IF((T8505+R8506)&gt;结论【关键目标】!C$28,结论【关键目标】!C$28,T8505+R8506))</f>
        <v>10.72071</v>
      </c>
      <c r="U8506" s="19">
        <f>IF((T8505+R8506)&lt;结论【关键目标】!$C$28,0,(发电量计算【计算逻辑页】!R8506+发电量计算【计算逻辑页】!T8505-结论【关键目标】!$C$28))</f>
        <v>0</v>
      </c>
      <c r="V8506" s="5">
        <f t="shared" si="1192"/>
        <v>0</v>
      </c>
      <c r="W8506" s="5">
        <f t="shared" si="1193"/>
        <v>5.8101644328000006</v>
      </c>
      <c r="X8506" s="5">
        <f t="shared" si="1196"/>
        <v>0</v>
      </c>
    </row>
    <row r="8507" spans="1:24" x14ac:dyDescent="0.15">
      <c r="A8507" s="7">
        <v>8506</v>
      </c>
      <c r="B8507" s="7">
        <v>12</v>
      </c>
      <c r="C8507" s="7">
        <v>21</v>
      </c>
      <c r="D8507" s="7">
        <v>10</v>
      </c>
      <c r="E8507" s="7">
        <v>355</v>
      </c>
      <c r="F8507" s="7">
        <v>-2</v>
      </c>
      <c r="G8507" s="7">
        <v>138.5</v>
      </c>
      <c r="H8507" s="7">
        <f t="shared" si="1188"/>
        <v>4</v>
      </c>
      <c r="I8507" s="16">
        <f t="shared" si="1189"/>
        <v>45281</v>
      </c>
      <c r="J8507" s="17">
        <v>0.70809999999999995</v>
      </c>
      <c r="K8507" s="18">
        <f>G8507*结论【关键目标】!C$27*0.7735*0.001</f>
        <v>12.85557</v>
      </c>
      <c r="L8507" s="5">
        <v>-9309.4923510000008</v>
      </c>
      <c r="M8507" s="5">
        <f>ABS(IF(L8507&lt;=0,L8507/耗电量关键数据!$B$6/1000,L8507/耗电量关键数据!$B$5/1000))</f>
        <v>3.7237969404000006</v>
      </c>
      <c r="N8507" s="5">
        <f>电气设备逐时使用率计算!H8483</f>
        <v>22.208055000000002</v>
      </c>
      <c r="O8507" s="5">
        <f>灯光逐时使用率计算!H8483</f>
        <v>11.844296</v>
      </c>
      <c r="P8507" s="19">
        <f t="shared" si="1190"/>
        <v>37.776147940400001</v>
      </c>
      <c r="Q8507" s="19">
        <f t="shared" si="1194"/>
        <v>0</v>
      </c>
      <c r="R8507" s="20">
        <f t="shared" si="1191"/>
        <v>12.85557</v>
      </c>
      <c r="S8507" s="20">
        <f t="shared" si="1195"/>
        <v>0</v>
      </c>
      <c r="T8507" s="20">
        <f>IF((T8506+R8507)&lt;0,0,IF((T8506+R8507)&gt;结论【关键目标】!C$28,结论【关键目标】!C$28,T8506+R8507))</f>
        <v>22</v>
      </c>
      <c r="U8507" s="19">
        <f>IF((T8506+R8507)&lt;结论【关键目标】!$C$28,0,(发电量计算【计算逻辑页】!R8507+发电量计算【计算逻辑页】!T8506-结论【关键目标】!$C$28))</f>
        <v>1.5762800000000006</v>
      </c>
      <c r="V8507" s="5">
        <f t="shared" si="1192"/>
        <v>0.55169800000000013</v>
      </c>
      <c r="W8507" s="5">
        <f t="shared" si="1193"/>
        <v>9.1030291170000002</v>
      </c>
      <c r="X8507" s="5">
        <f t="shared" si="1196"/>
        <v>0</v>
      </c>
    </row>
    <row r="8508" spans="1:24" x14ac:dyDescent="0.15">
      <c r="A8508" s="7">
        <v>8507</v>
      </c>
      <c r="B8508" s="7">
        <v>12</v>
      </c>
      <c r="C8508" s="7">
        <v>21</v>
      </c>
      <c r="D8508" s="7">
        <v>11</v>
      </c>
      <c r="E8508" s="7">
        <v>355</v>
      </c>
      <c r="F8508" s="7">
        <v>-2</v>
      </c>
      <c r="G8508" s="7">
        <v>167.5</v>
      </c>
      <c r="H8508" s="7">
        <f t="shared" si="1188"/>
        <v>4</v>
      </c>
      <c r="I8508" s="16">
        <f t="shared" si="1189"/>
        <v>45281</v>
      </c>
      <c r="J8508" s="17">
        <v>1.2267999999999999</v>
      </c>
      <c r="K8508" s="18">
        <f>G8508*结论【关键目标】!C$27*0.7735*0.001</f>
        <v>15.547349999999998</v>
      </c>
      <c r="L8508" s="5">
        <v>0</v>
      </c>
      <c r="M8508" s="5">
        <f>ABS(IF(L8508&lt;=0,L8508/耗电量关键数据!$B$6/1000,L8508/耗电量关键数据!$B$5/1000))</f>
        <v>0</v>
      </c>
      <c r="N8508" s="5">
        <f>电气设备逐时使用率计算!H8484</f>
        <v>22.208055000000002</v>
      </c>
      <c r="O8508" s="5">
        <f>灯光逐时使用率计算!H8484</f>
        <v>11.844296</v>
      </c>
      <c r="P8508" s="19">
        <f t="shared" si="1190"/>
        <v>34.052351000000002</v>
      </c>
      <c r="Q8508" s="19">
        <f t="shared" si="1194"/>
        <v>34.052351000000002</v>
      </c>
      <c r="R8508" s="20">
        <f t="shared" si="1191"/>
        <v>-18.505001000000004</v>
      </c>
      <c r="S8508" s="20">
        <f t="shared" si="1195"/>
        <v>18.505001000000004</v>
      </c>
      <c r="T8508" s="20">
        <f>IF((T8507+R8508)&lt;0,0,IF((T8507+R8508)&gt;结论【关键目标】!C$28,结论【关键目标】!C$28,T8507+R8508))</f>
        <v>3.4949989999999964</v>
      </c>
      <c r="U8508" s="19">
        <f>IF((T8507+R8508)&lt;结论【关键目标】!$C$28,0,(发电量计算【计算逻辑页】!R8508+发电量计算【计算逻辑页】!T8507-结论【关键目标】!$C$28))</f>
        <v>0</v>
      </c>
      <c r="V8508" s="5">
        <f t="shared" si="1192"/>
        <v>0</v>
      </c>
      <c r="W8508" s="5">
        <f t="shared" si="1193"/>
        <v>19.073488979999997</v>
      </c>
      <c r="X8508" s="5">
        <f t="shared" si="1196"/>
        <v>3.0644151231999968</v>
      </c>
    </row>
    <row r="8509" spans="1:24" x14ac:dyDescent="0.15">
      <c r="A8509" s="7">
        <v>8508</v>
      </c>
      <c r="B8509" s="7">
        <v>12</v>
      </c>
      <c r="C8509" s="7">
        <v>21</v>
      </c>
      <c r="D8509" s="7">
        <v>12</v>
      </c>
      <c r="E8509" s="7">
        <v>355</v>
      </c>
      <c r="F8509" s="7">
        <v>-1.3</v>
      </c>
      <c r="G8509" s="7">
        <v>222</v>
      </c>
      <c r="H8509" s="7">
        <f t="shared" si="1188"/>
        <v>4</v>
      </c>
      <c r="I8509" s="16">
        <f t="shared" si="1189"/>
        <v>45281</v>
      </c>
      <c r="J8509" s="17">
        <v>1.2267999999999999</v>
      </c>
      <c r="K8509" s="18">
        <f>G8509*结论【关键目标】!C$27*0.7735*0.001</f>
        <v>20.60604</v>
      </c>
      <c r="L8509" s="5">
        <v>-4098.7525640000003</v>
      </c>
      <c r="M8509" s="5">
        <f>ABS(IF(L8509&lt;=0,L8509/耗电量关键数据!$B$6/1000,L8509/耗电量关键数据!$B$5/1000))</f>
        <v>1.6395010256</v>
      </c>
      <c r="N8509" s="5">
        <f>电气设备逐时使用率计算!H8485</f>
        <v>11.688450000000001</v>
      </c>
      <c r="O8509" s="5">
        <f>灯光逐时使用率计算!H8485</f>
        <v>9.9741440000000008</v>
      </c>
      <c r="P8509" s="19">
        <f t="shared" si="1190"/>
        <v>23.302095025600003</v>
      </c>
      <c r="Q8509" s="19">
        <f t="shared" si="1194"/>
        <v>23.302095025600003</v>
      </c>
      <c r="R8509" s="20">
        <f t="shared" si="1191"/>
        <v>-2.6960550256000033</v>
      </c>
      <c r="S8509" s="20">
        <f t="shared" si="1195"/>
        <v>2.6960550256000033</v>
      </c>
      <c r="T8509" s="20">
        <f>IF((T8508+R8509)&lt;0,0,IF((T8508+R8509)&gt;结论【关键目标】!C$28,结论【关键目标】!C$28,T8508+R8509))</f>
        <v>0.7989439743999931</v>
      </c>
      <c r="U8509" s="19">
        <f>IF((T8508+R8509)&lt;结论【关键目标】!$C$28,0,(发电量计算【计算逻辑页】!R8509+发电量计算【计算逻辑页】!T8508-结论【关键目标】!$C$28))</f>
        <v>0</v>
      </c>
      <c r="V8509" s="5">
        <f t="shared" si="1192"/>
        <v>0</v>
      </c>
      <c r="W8509" s="5">
        <f t="shared" si="1193"/>
        <v>25.279489871999999</v>
      </c>
      <c r="X8509" s="5">
        <f t="shared" si="1196"/>
        <v>0.70051407675391386</v>
      </c>
    </row>
    <row r="8510" spans="1:24" x14ac:dyDescent="0.15">
      <c r="A8510" s="7">
        <v>8509</v>
      </c>
      <c r="B8510" s="7">
        <v>12</v>
      </c>
      <c r="C8510" s="7">
        <v>21</v>
      </c>
      <c r="D8510" s="7">
        <v>13</v>
      </c>
      <c r="E8510" s="7">
        <v>355</v>
      </c>
      <c r="F8510" s="7">
        <v>-1</v>
      </c>
      <c r="G8510" s="7">
        <v>186.3</v>
      </c>
      <c r="H8510" s="7">
        <f t="shared" si="1188"/>
        <v>4</v>
      </c>
      <c r="I8510" s="16">
        <f t="shared" si="1189"/>
        <v>45281</v>
      </c>
      <c r="J8510" s="17">
        <v>1.2267999999999999</v>
      </c>
      <c r="K8510" s="18">
        <f>G8510*结论【关键目标】!C$27*0.7735*0.001</f>
        <v>17.292365999999998</v>
      </c>
      <c r="L8510" s="5">
        <v>-2144.7971630000002</v>
      </c>
      <c r="M8510" s="5">
        <f>ABS(IF(L8510&lt;=0,L8510/耗电量关键数据!$B$6/1000,L8510/耗电量关键数据!$B$5/1000))</f>
        <v>0.85791886520000005</v>
      </c>
      <c r="N8510" s="5">
        <f>电气设备逐时使用率计算!H8486</f>
        <v>11.688450000000001</v>
      </c>
      <c r="O8510" s="5">
        <f>灯光逐时使用率计算!H8486</f>
        <v>9.9741440000000008</v>
      </c>
      <c r="P8510" s="19">
        <f t="shared" si="1190"/>
        <v>22.520512865200004</v>
      </c>
      <c r="Q8510" s="19">
        <f t="shared" si="1194"/>
        <v>22.520512865200004</v>
      </c>
      <c r="R8510" s="20">
        <f t="shared" si="1191"/>
        <v>-5.2281468652000065</v>
      </c>
      <c r="S8510" s="20">
        <f t="shared" si="1195"/>
        <v>5.2281468652000065</v>
      </c>
      <c r="T8510" s="20">
        <f>IF((T8509+R8510)&lt;0,0,IF((T8509+R8510)&gt;结论【关键目标】!C$28,结论【关键目标】!C$28,T8509+R8510))</f>
        <v>0</v>
      </c>
      <c r="U8510" s="19">
        <f>IF((T8509+R8510)&lt;结论【关键目标】!$C$28,0,(发电量计算【计算逻辑页】!R8510+发电量计算【计算逻辑页】!T8509-结论【关键目标】!$C$28))</f>
        <v>0</v>
      </c>
      <c r="V8510" s="5">
        <f t="shared" si="1192"/>
        <v>0</v>
      </c>
      <c r="W8510" s="5">
        <f t="shared" si="1193"/>
        <v>21.214274608799997</v>
      </c>
      <c r="X8510" s="5">
        <f t="shared" si="1196"/>
        <v>0</v>
      </c>
    </row>
    <row r="8511" spans="1:24" x14ac:dyDescent="0.15">
      <c r="A8511" s="7">
        <v>8510</v>
      </c>
      <c r="B8511" s="7">
        <v>12</v>
      </c>
      <c r="C8511" s="7">
        <v>21</v>
      </c>
      <c r="D8511" s="7">
        <v>14</v>
      </c>
      <c r="E8511" s="7">
        <v>355</v>
      </c>
      <c r="F8511" s="7">
        <v>-1</v>
      </c>
      <c r="G8511" s="7">
        <v>140.19999999999999</v>
      </c>
      <c r="H8511" s="7">
        <f t="shared" si="1188"/>
        <v>4</v>
      </c>
      <c r="I8511" s="16">
        <f t="shared" si="1189"/>
        <v>45281</v>
      </c>
      <c r="J8511" s="17">
        <v>1.2267999999999999</v>
      </c>
      <c r="K8511" s="18">
        <f>G8511*结论【关键目标】!C$27*0.7735*0.001</f>
        <v>13.013363999999999</v>
      </c>
      <c r="L8511" s="5">
        <v>0</v>
      </c>
      <c r="M8511" s="5">
        <f>ABS(IF(L8511&lt;=0,L8511/耗电量关键数据!$B$6/1000,L8511/耗电量关键数据!$B$5/1000))</f>
        <v>0</v>
      </c>
      <c r="N8511" s="5">
        <f>电气设备逐时使用率计算!H8487</f>
        <v>22.208055000000002</v>
      </c>
      <c r="O8511" s="5">
        <f>灯光逐时使用率计算!H8487</f>
        <v>11.844296</v>
      </c>
      <c r="P8511" s="19">
        <f t="shared" si="1190"/>
        <v>34.052351000000002</v>
      </c>
      <c r="Q8511" s="19">
        <f t="shared" si="1194"/>
        <v>34.052351000000002</v>
      </c>
      <c r="R8511" s="20">
        <f t="shared" si="1191"/>
        <v>-21.038987000000002</v>
      </c>
      <c r="S8511" s="20">
        <f t="shared" si="1195"/>
        <v>21.038987000000002</v>
      </c>
      <c r="T8511" s="20">
        <f>IF((T8510+R8511)&lt;0,0,IF((T8510+R8511)&gt;结论【关键目标】!C$28,结论【关键目标】!C$28,T8510+R8511))</f>
        <v>0</v>
      </c>
      <c r="U8511" s="19">
        <f>IF((T8510+R8511)&lt;结论【关键目标】!$C$28,0,(发电量计算【计算逻辑页】!R8511+发电量计算【计算逻辑页】!T8510-结论【关键目标】!$C$28))</f>
        <v>0</v>
      </c>
      <c r="V8511" s="5">
        <f t="shared" si="1192"/>
        <v>0</v>
      </c>
      <c r="W8511" s="5">
        <f t="shared" si="1193"/>
        <v>15.964794955199997</v>
      </c>
      <c r="X8511" s="5">
        <f t="shared" si="1196"/>
        <v>0</v>
      </c>
    </row>
    <row r="8512" spans="1:24" x14ac:dyDescent="0.15">
      <c r="A8512" s="7">
        <v>8511</v>
      </c>
      <c r="B8512" s="7">
        <v>12</v>
      </c>
      <c r="C8512" s="7">
        <v>21</v>
      </c>
      <c r="D8512" s="7">
        <v>15</v>
      </c>
      <c r="E8512" s="7">
        <v>355</v>
      </c>
      <c r="F8512" s="7">
        <v>-1.7</v>
      </c>
      <c r="G8512" s="7">
        <v>75.7</v>
      </c>
      <c r="H8512" s="7">
        <f t="shared" si="1188"/>
        <v>4</v>
      </c>
      <c r="I8512" s="16">
        <f t="shared" si="1189"/>
        <v>45281</v>
      </c>
      <c r="J8512" s="17">
        <v>1.2267999999999999</v>
      </c>
      <c r="K8512" s="18">
        <f>G8512*结论【关键目标】!C$27*0.7735*0.001</f>
        <v>7.0264739999999994</v>
      </c>
      <c r="L8512" s="5">
        <v>0</v>
      </c>
      <c r="M8512" s="5">
        <f>ABS(IF(L8512&lt;=0,L8512/耗电量关键数据!$B$6/1000,L8512/耗电量关键数据!$B$5/1000))</f>
        <v>0</v>
      </c>
      <c r="N8512" s="5">
        <f>电气设备逐时使用率计算!H8488</f>
        <v>22.208055000000002</v>
      </c>
      <c r="O8512" s="5">
        <f>灯光逐时使用率计算!H8488</f>
        <v>11.844296</v>
      </c>
      <c r="P8512" s="19">
        <f t="shared" si="1190"/>
        <v>34.052351000000002</v>
      </c>
      <c r="Q8512" s="19">
        <f t="shared" si="1194"/>
        <v>34.052351000000002</v>
      </c>
      <c r="R8512" s="20">
        <f t="shared" si="1191"/>
        <v>-27.025877000000001</v>
      </c>
      <c r="S8512" s="20">
        <f t="shared" si="1195"/>
        <v>27.025877000000001</v>
      </c>
      <c r="T8512" s="20">
        <f>IF((T8511+R8512)&lt;0,0,IF((T8511+R8512)&gt;结论【关键目标】!C$28,结论【关键目标】!C$28,T8511+R8512))</f>
        <v>0</v>
      </c>
      <c r="U8512" s="19">
        <f>IF((T8511+R8512)&lt;结论【关键目标】!$C$28,0,(发电量计算【计算逻辑页】!R8512+发电量计算【计算逻辑页】!T8511-结论【关键目标】!$C$28))</f>
        <v>0</v>
      </c>
      <c r="V8512" s="5">
        <f t="shared" si="1192"/>
        <v>0</v>
      </c>
      <c r="W8512" s="5">
        <f t="shared" si="1193"/>
        <v>8.6200783031999979</v>
      </c>
      <c r="X8512" s="5">
        <f t="shared" si="1196"/>
        <v>0</v>
      </c>
    </row>
    <row r="8513" spans="1:24" x14ac:dyDescent="0.15">
      <c r="A8513" s="7">
        <v>8512</v>
      </c>
      <c r="B8513" s="7">
        <v>12</v>
      </c>
      <c r="C8513" s="7">
        <v>21</v>
      </c>
      <c r="D8513" s="7">
        <v>16</v>
      </c>
      <c r="E8513" s="7">
        <v>355</v>
      </c>
      <c r="F8513" s="7">
        <v>-2</v>
      </c>
      <c r="G8513" s="7">
        <v>0.2</v>
      </c>
      <c r="H8513" s="7">
        <f t="shared" si="1188"/>
        <v>4</v>
      </c>
      <c r="I8513" s="16">
        <f t="shared" si="1189"/>
        <v>45281</v>
      </c>
      <c r="J8513" s="17">
        <v>0.70809999999999995</v>
      </c>
      <c r="K8513" s="18">
        <f>G8513*结论【关键目标】!C$27*0.7735*0.001</f>
        <v>1.8564000000000001E-2</v>
      </c>
      <c r="L8513" s="5">
        <v>-3330.6819810000002</v>
      </c>
      <c r="M8513" s="5">
        <f>ABS(IF(L8513&lt;=0,L8513/耗电量关键数据!$B$6/1000,L8513/耗电量关键数据!$B$5/1000))</f>
        <v>1.3322727924</v>
      </c>
      <c r="N8513" s="5">
        <f>电气设备逐时使用率计算!H8489</f>
        <v>22.208055000000002</v>
      </c>
      <c r="O8513" s="5">
        <f>灯光逐时使用率计算!H8489</f>
        <v>11.844296</v>
      </c>
      <c r="P8513" s="19">
        <f t="shared" si="1190"/>
        <v>35.384623792400006</v>
      </c>
      <c r="Q8513" s="19">
        <f t="shared" si="1194"/>
        <v>0</v>
      </c>
      <c r="R8513" s="20">
        <f t="shared" si="1191"/>
        <v>1.8564000000000001E-2</v>
      </c>
      <c r="S8513" s="20">
        <f t="shared" si="1195"/>
        <v>0</v>
      </c>
      <c r="T8513" s="20">
        <f>IF((T8512+R8513)&lt;0,0,IF((T8512+R8513)&gt;结论【关键目标】!C$28,结论【关键目标】!C$28,T8512+R8513))</f>
        <v>1.8564000000000001E-2</v>
      </c>
      <c r="U8513" s="19">
        <f>IF((T8512+R8513)&lt;结论【关键目标】!$C$28,0,(发电量计算【计算逻辑页】!R8513+发电量计算【计算逻辑页】!T8512-结论【关键目标】!$C$28))</f>
        <v>0</v>
      </c>
      <c r="V8513" s="5">
        <f t="shared" si="1192"/>
        <v>0</v>
      </c>
      <c r="W8513" s="5">
        <f t="shared" si="1193"/>
        <v>1.3145168399999999E-2</v>
      </c>
      <c r="X8513" s="5">
        <f t="shared" si="1196"/>
        <v>0</v>
      </c>
    </row>
    <row r="8514" spans="1:24" x14ac:dyDescent="0.15">
      <c r="A8514" s="7">
        <v>8513</v>
      </c>
      <c r="B8514" s="7">
        <v>12</v>
      </c>
      <c r="C8514" s="7">
        <v>21</v>
      </c>
      <c r="D8514" s="7">
        <v>17</v>
      </c>
      <c r="E8514" s="7">
        <v>355</v>
      </c>
      <c r="F8514" s="7">
        <v>-2</v>
      </c>
      <c r="G8514" s="7">
        <v>0</v>
      </c>
      <c r="H8514" s="7">
        <f t="shared" ref="H8514:H8577" si="1197">WEEKDAY(I:I,2)</f>
        <v>4</v>
      </c>
      <c r="I8514" s="16">
        <f t="shared" ref="I8514:I8577" si="1198">DATE(2023,B8514,C8514)</f>
        <v>45281</v>
      </c>
      <c r="J8514" s="17">
        <v>0.70809999999999995</v>
      </c>
      <c r="K8514" s="18">
        <f>G8514*结论【关键目标】!C$27*0.7735*0.001</f>
        <v>0</v>
      </c>
      <c r="L8514" s="5">
        <v>-8247.1680209999995</v>
      </c>
      <c r="M8514" s="5">
        <f>ABS(IF(L8514&lt;=0,L8514/耗电量关键数据!$B$6/1000,L8514/耗电量关键数据!$B$5/1000))</f>
        <v>3.2988672083999999</v>
      </c>
      <c r="N8514" s="5">
        <f>电气设备逐时使用率计算!H8490</f>
        <v>22.208055000000002</v>
      </c>
      <c r="O8514" s="5">
        <f>灯光逐时使用率计算!H8490</f>
        <v>11.844296</v>
      </c>
      <c r="P8514" s="19">
        <f t="shared" ref="P8514:P8577" si="1199">M8514+N8514+O8514</f>
        <v>37.351218208399999</v>
      </c>
      <c r="Q8514" s="19">
        <f t="shared" si="1194"/>
        <v>0</v>
      </c>
      <c r="R8514" s="20">
        <f t="shared" ref="R8514:R8577" si="1200">K8514-Q8514</f>
        <v>0</v>
      </c>
      <c r="S8514" s="20">
        <f t="shared" si="1195"/>
        <v>0</v>
      </c>
      <c r="T8514" s="20">
        <f>IF((T8513+R8514)&lt;0,0,IF((T8513+R8514)&gt;结论【关键目标】!C$28,结论【关键目标】!C$28,T8513+R8514))</f>
        <v>1.8564000000000001E-2</v>
      </c>
      <c r="U8514" s="19">
        <f>IF((T8513+R8514)&lt;结论【关键目标】!$C$28,0,(发电量计算【计算逻辑页】!R8514+发电量计算【计算逻辑页】!T8513-结论【关键目标】!$C$28))</f>
        <v>0</v>
      </c>
      <c r="V8514" s="5">
        <f t="shared" ref="V8514:V8577" si="1201">IF(J8514&gt;0.35,U8514*0.35,0)</f>
        <v>0</v>
      </c>
      <c r="W8514" s="5">
        <f t="shared" ref="W8514:W8577" si="1202">IF(P8514&gt;K8514,K8514*J8514,P8514*J8514)</f>
        <v>0</v>
      </c>
      <c r="X8514" s="5">
        <f t="shared" si="1196"/>
        <v>0</v>
      </c>
    </row>
    <row r="8515" spans="1:24" x14ac:dyDescent="0.15">
      <c r="A8515" s="7">
        <v>8514</v>
      </c>
      <c r="B8515" s="7">
        <v>12</v>
      </c>
      <c r="C8515" s="7">
        <v>21</v>
      </c>
      <c r="D8515" s="7">
        <v>18</v>
      </c>
      <c r="E8515" s="7">
        <v>355</v>
      </c>
      <c r="F8515" s="7">
        <v>-2.1</v>
      </c>
      <c r="G8515" s="7">
        <v>0</v>
      </c>
      <c r="H8515" s="7">
        <f t="shared" si="1197"/>
        <v>4</v>
      </c>
      <c r="I8515" s="16">
        <f t="shared" si="1198"/>
        <v>45281</v>
      </c>
      <c r="J8515" s="17">
        <v>0.70809999999999995</v>
      </c>
      <c r="K8515" s="18">
        <f>G8515*结论【关键目标】!C$27*0.7735*0.001</f>
        <v>0</v>
      </c>
      <c r="L8515" s="5">
        <v>-25161.30516</v>
      </c>
      <c r="M8515" s="5">
        <f>ABS(IF(L8515&lt;=0,L8515/耗电量关键数据!$B$6/1000,L8515/耗电量关键数据!$B$5/1000))</f>
        <v>10.064522064</v>
      </c>
      <c r="N8515" s="5">
        <f>电气设备逐时使用率计算!H8491</f>
        <v>7.0130699999999999</v>
      </c>
      <c r="O8515" s="5">
        <f>灯光逐时使用率计算!H8491</f>
        <v>3.7403040000000001</v>
      </c>
      <c r="P8515" s="19">
        <f t="shared" si="1199"/>
        <v>20.817896064000003</v>
      </c>
      <c r="Q8515" s="19">
        <f t="shared" ref="Q8515:Q8578" si="1203">IF(J8515&gt;0.8,P8515,0)</f>
        <v>0</v>
      </c>
      <c r="R8515" s="20">
        <f t="shared" si="1200"/>
        <v>0</v>
      </c>
      <c r="S8515" s="20">
        <f t="shared" ref="S8515:S8578" si="1204">IF(R8515&lt;0,ABS(R8515),0)</f>
        <v>0</v>
      </c>
      <c r="T8515" s="20">
        <f>IF((T8514+R8515)&lt;0,0,IF((T8514+R8515)&gt;结论【关键目标】!C$28,结论【关键目标】!C$28,T8514+R8515))</f>
        <v>1.8564000000000001E-2</v>
      </c>
      <c r="U8515" s="19">
        <f>IF((T8514+R8515)&lt;结论【关键目标】!$C$28,0,(发电量计算【计算逻辑页】!R8515+发电量计算【计算逻辑页】!T8514-结论【关键目标】!$C$28))</f>
        <v>0</v>
      </c>
      <c r="V8515" s="5">
        <f t="shared" si="1201"/>
        <v>0</v>
      </c>
      <c r="W8515" s="5">
        <f t="shared" si="1202"/>
        <v>0</v>
      </c>
      <c r="X8515" s="5">
        <f t="shared" si="1196"/>
        <v>0</v>
      </c>
    </row>
    <row r="8516" spans="1:24" x14ac:dyDescent="0.15">
      <c r="A8516" s="7">
        <v>8515</v>
      </c>
      <c r="B8516" s="7">
        <v>12</v>
      </c>
      <c r="C8516" s="7">
        <v>21</v>
      </c>
      <c r="D8516" s="7">
        <v>19</v>
      </c>
      <c r="E8516" s="7">
        <v>355</v>
      </c>
      <c r="F8516" s="7">
        <v>-2</v>
      </c>
      <c r="G8516" s="7">
        <v>0</v>
      </c>
      <c r="H8516" s="7">
        <f t="shared" si="1197"/>
        <v>4</v>
      </c>
      <c r="I8516" s="16">
        <f t="shared" si="1198"/>
        <v>45281</v>
      </c>
      <c r="J8516" s="17">
        <v>1.2267999999999999</v>
      </c>
      <c r="K8516" s="18">
        <f>G8516*结论【关键目标】!C$27*0.7735*0.001</f>
        <v>0</v>
      </c>
      <c r="L8516" s="5">
        <v>-16041.31508</v>
      </c>
      <c r="M8516" s="5">
        <f>ABS(IF(L8516&lt;=0,L8516/耗电量关键数据!$B$6/1000,L8516/耗电量关键数据!$B$5/1000))</f>
        <v>6.4165260320000002</v>
      </c>
      <c r="N8516" s="5">
        <f>电气设备逐时使用率计算!H8492</f>
        <v>7.0130699999999999</v>
      </c>
      <c r="O8516" s="5">
        <f>灯光逐时使用率计算!H8492</f>
        <v>3.7403040000000001</v>
      </c>
      <c r="P8516" s="19">
        <f t="shared" si="1199"/>
        <v>17.169900032000001</v>
      </c>
      <c r="Q8516" s="19">
        <f t="shared" si="1203"/>
        <v>17.169900032000001</v>
      </c>
      <c r="R8516" s="20">
        <f t="shared" si="1200"/>
        <v>-17.169900032000001</v>
      </c>
      <c r="S8516" s="20">
        <f t="shared" si="1204"/>
        <v>17.169900032000001</v>
      </c>
      <c r="T8516" s="20">
        <f>IF((T8515+R8516)&lt;0,0,IF((T8515+R8516)&gt;结论【关键目标】!C$28,结论【关键目标】!C$28,T8515+R8516))</f>
        <v>0</v>
      </c>
      <c r="U8516" s="19">
        <f>IF((T8515+R8516)&lt;结论【关键目标】!$C$28,0,(发电量计算【计算逻辑页】!R8516+发电量计算【计算逻辑页】!T8515-结论【关键目标】!$C$28))</f>
        <v>0</v>
      </c>
      <c r="V8516" s="5">
        <f t="shared" si="1201"/>
        <v>0</v>
      </c>
      <c r="W8516" s="5">
        <f t="shared" si="1202"/>
        <v>0</v>
      </c>
      <c r="X8516" s="5">
        <f t="shared" ref="X8516:X8579" si="1205">(J8516-0.35)*IF(T8516&gt;S8516,S8516,T8516)</f>
        <v>0</v>
      </c>
    </row>
    <row r="8517" spans="1:24" x14ac:dyDescent="0.15">
      <c r="A8517" s="7">
        <v>8516</v>
      </c>
      <c r="B8517" s="7">
        <v>12</v>
      </c>
      <c r="C8517" s="7">
        <v>21</v>
      </c>
      <c r="D8517" s="7">
        <v>20</v>
      </c>
      <c r="E8517" s="7">
        <v>355</v>
      </c>
      <c r="F8517" s="7">
        <v>-2</v>
      </c>
      <c r="G8517" s="7">
        <v>0</v>
      </c>
      <c r="H8517" s="7">
        <f t="shared" si="1197"/>
        <v>4</v>
      </c>
      <c r="I8517" s="16">
        <f t="shared" si="1198"/>
        <v>45281</v>
      </c>
      <c r="J8517" s="17">
        <v>1.2267999999999999</v>
      </c>
      <c r="K8517" s="18">
        <f>G8517*结论【关键目标】!C$27*0.7735*0.001</f>
        <v>0</v>
      </c>
      <c r="L8517" s="5">
        <v>-26202.263999999999</v>
      </c>
      <c r="M8517" s="5">
        <f>ABS(IF(L8517&lt;=0,L8517/耗电量关键数据!$B$6/1000,L8517/耗电量关键数据!$B$5/1000))</f>
        <v>10.4809056</v>
      </c>
      <c r="N8517" s="5">
        <f>电气设备逐时使用率计算!H8493</f>
        <v>1.1688450000000001</v>
      </c>
      <c r="O8517" s="5">
        <f>灯光逐时使用率计算!H8493</f>
        <v>0.37403039999999999</v>
      </c>
      <c r="P8517" s="19">
        <f t="shared" si="1199"/>
        <v>12.023781000000001</v>
      </c>
      <c r="Q8517" s="19">
        <f t="shared" si="1203"/>
        <v>12.023781000000001</v>
      </c>
      <c r="R8517" s="20">
        <f t="shared" si="1200"/>
        <v>-12.023781000000001</v>
      </c>
      <c r="S8517" s="20">
        <f t="shared" si="1204"/>
        <v>12.023781000000001</v>
      </c>
      <c r="T8517" s="20">
        <f>IF((T8516+R8517)&lt;0,0,IF((T8516+R8517)&gt;结论【关键目标】!C$28,结论【关键目标】!C$28,T8516+R8517))</f>
        <v>0</v>
      </c>
      <c r="U8517" s="19">
        <f>IF((T8516+R8517)&lt;结论【关键目标】!$C$28,0,(发电量计算【计算逻辑页】!R8517+发电量计算【计算逻辑页】!T8516-结论【关键目标】!$C$28))</f>
        <v>0</v>
      </c>
      <c r="V8517" s="5">
        <f t="shared" si="1201"/>
        <v>0</v>
      </c>
      <c r="W8517" s="5">
        <f t="shared" si="1202"/>
        <v>0</v>
      </c>
      <c r="X8517" s="5">
        <f t="shared" si="1205"/>
        <v>0</v>
      </c>
    </row>
    <row r="8518" spans="1:24" x14ac:dyDescent="0.15">
      <c r="A8518" s="7">
        <v>8517</v>
      </c>
      <c r="B8518" s="7">
        <v>12</v>
      </c>
      <c r="C8518" s="7">
        <v>21</v>
      </c>
      <c r="D8518" s="7">
        <v>21</v>
      </c>
      <c r="E8518" s="7">
        <v>355</v>
      </c>
      <c r="F8518" s="7">
        <v>-2.4</v>
      </c>
      <c r="G8518" s="7">
        <v>0</v>
      </c>
      <c r="H8518" s="7">
        <f t="shared" si="1197"/>
        <v>4</v>
      </c>
      <c r="I8518" s="16">
        <f t="shared" si="1198"/>
        <v>45281</v>
      </c>
      <c r="J8518" s="17">
        <v>1.2267999999999999</v>
      </c>
      <c r="K8518" s="18">
        <f>G8518*结论【关键目标】!C$27*0.7735*0.001</f>
        <v>0</v>
      </c>
      <c r="L8518" s="5">
        <v>-29573.34778</v>
      </c>
      <c r="M8518" s="5">
        <f>ABS(IF(L8518&lt;=0,L8518/耗电量关键数据!$B$6/1000,L8518/耗电量关键数据!$B$5/1000))</f>
        <v>11.829339112</v>
      </c>
      <c r="N8518" s="5">
        <f>电气设备逐时使用率计算!H8494</f>
        <v>1.1688450000000001</v>
      </c>
      <c r="O8518" s="5">
        <f>灯光逐时使用率计算!H8494</f>
        <v>0.37403039999999999</v>
      </c>
      <c r="P8518" s="19">
        <f t="shared" si="1199"/>
        <v>13.372214512000001</v>
      </c>
      <c r="Q8518" s="19">
        <f t="shared" si="1203"/>
        <v>13.372214512000001</v>
      </c>
      <c r="R8518" s="20">
        <f t="shared" si="1200"/>
        <v>-13.372214512000001</v>
      </c>
      <c r="S8518" s="20">
        <f t="shared" si="1204"/>
        <v>13.372214512000001</v>
      </c>
      <c r="T8518" s="20">
        <f>IF((T8517+R8518)&lt;0,0,IF((T8517+R8518)&gt;结论【关键目标】!C$28,结论【关键目标】!C$28,T8517+R8518))</f>
        <v>0</v>
      </c>
      <c r="U8518" s="19">
        <f>IF((T8517+R8518)&lt;结论【关键目标】!$C$28,0,(发电量计算【计算逻辑页】!R8518+发电量计算【计算逻辑页】!T8517-结论【关键目标】!$C$28))</f>
        <v>0</v>
      </c>
      <c r="V8518" s="5">
        <f t="shared" si="1201"/>
        <v>0</v>
      </c>
      <c r="W8518" s="5">
        <f t="shared" si="1202"/>
        <v>0</v>
      </c>
      <c r="X8518" s="5">
        <f t="shared" si="1205"/>
        <v>0</v>
      </c>
    </row>
    <row r="8519" spans="1:24" x14ac:dyDescent="0.15">
      <c r="A8519" s="7">
        <v>8518</v>
      </c>
      <c r="B8519" s="7">
        <v>12</v>
      </c>
      <c r="C8519" s="7">
        <v>21</v>
      </c>
      <c r="D8519" s="7">
        <v>22</v>
      </c>
      <c r="E8519" s="7">
        <v>355</v>
      </c>
      <c r="F8519" s="7">
        <v>-3</v>
      </c>
      <c r="G8519" s="7">
        <v>0</v>
      </c>
      <c r="H8519" s="7">
        <f t="shared" si="1197"/>
        <v>4</v>
      </c>
      <c r="I8519" s="16">
        <f t="shared" si="1198"/>
        <v>45281</v>
      </c>
      <c r="J8519" s="17">
        <v>0.70809999999999995</v>
      </c>
      <c r="K8519" s="18">
        <f>G8519*结论【关键目标】!C$27*0.7735*0.001</f>
        <v>0</v>
      </c>
      <c r="L8519" s="5">
        <v>-30962.771959999998</v>
      </c>
      <c r="M8519" s="5">
        <f>ABS(IF(L8519&lt;=0,L8519/耗电量关键数据!$B$6/1000,L8519/耗电量关键数据!$B$5/1000))</f>
        <v>12.385108784</v>
      </c>
      <c r="N8519" s="5">
        <f>电气设备逐时使用率计算!H8495</f>
        <v>1.1688450000000001</v>
      </c>
      <c r="O8519" s="5">
        <f>灯光逐时使用率计算!H8495</f>
        <v>0.37403039999999999</v>
      </c>
      <c r="P8519" s="19">
        <f t="shared" si="1199"/>
        <v>13.927984184000001</v>
      </c>
      <c r="Q8519" s="19">
        <f t="shared" si="1203"/>
        <v>0</v>
      </c>
      <c r="R8519" s="20">
        <f t="shared" si="1200"/>
        <v>0</v>
      </c>
      <c r="S8519" s="20">
        <f t="shared" si="1204"/>
        <v>0</v>
      </c>
      <c r="T8519" s="20">
        <f>IF((T8518+R8519)&lt;0,0,IF((T8518+R8519)&gt;结论【关键目标】!C$28,结论【关键目标】!C$28,T8518+R8519))</f>
        <v>0</v>
      </c>
      <c r="U8519" s="19">
        <f>IF((T8518+R8519)&lt;结论【关键目标】!$C$28,0,(发电量计算【计算逻辑页】!R8519+发电量计算【计算逻辑页】!T8518-结论【关键目标】!$C$28))</f>
        <v>0</v>
      </c>
      <c r="V8519" s="5">
        <f t="shared" si="1201"/>
        <v>0</v>
      </c>
      <c r="W8519" s="5">
        <f t="shared" si="1202"/>
        <v>0</v>
      </c>
      <c r="X8519" s="5">
        <f t="shared" si="1205"/>
        <v>0</v>
      </c>
    </row>
    <row r="8520" spans="1:24" x14ac:dyDescent="0.15">
      <c r="A8520" s="7">
        <v>8519</v>
      </c>
      <c r="B8520" s="7">
        <v>12</v>
      </c>
      <c r="C8520" s="7">
        <v>21</v>
      </c>
      <c r="D8520" s="7">
        <v>23</v>
      </c>
      <c r="E8520" s="7">
        <v>355</v>
      </c>
      <c r="F8520" s="7">
        <v>-3</v>
      </c>
      <c r="G8520" s="7">
        <v>0</v>
      </c>
      <c r="H8520" s="7">
        <f t="shared" si="1197"/>
        <v>4</v>
      </c>
      <c r="I8520" s="16">
        <f t="shared" si="1198"/>
        <v>45281</v>
      </c>
      <c r="J8520" s="17">
        <v>0.70809999999999995</v>
      </c>
      <c r="K8520" s="18">
        <f>G8520*结论【关键目标】!C$27*0.7735*0.001</f>
        <v>0</v>
      </c>
      <c r="L8520" s="5">
        <v>-31713.776379999999</v>
      </c>
      <c r="M8520" s="5">
        <f>ABS(IF(L8520&lt;=0,L8520/耗电量关键数据!$B$6/1000,L8520/耗电量关键数据!$B$5/1000))</f>
        <v>12.685510552</v>
      </c>
      <c r="N8520" s="5">
        <f>电气设备逐时使用率计算!H8496</f>
        <v>1.1688450000000001</v>
      </c>
      <c r="O8520" s="5">
        <f>灯光逐时使用率计算!H8496</f>
        <v>0.37403039999999999</v>
      </c>
      <c r="P8520" s="19">
        <f t="shared" si="1199"/>
        <v>14.228385952000002</v>
      </c>
      <c r="Q8520" s="19">
        <f t="shared" si="1203"/>
        <v>0</v>
      </c>
      <c r="R8520" s="20">
        <f t="shared" si="1200"/>
        <v>0</v>
      </c>
      <c r="S8520" s="20">
        <f t="shared" si="1204"/>
        <v>0</v>
      </c>
      <c r="T8520" s="20">
        <f>IF((T8519+R8520)&lt;0,0,IF((T8519+R8520)&gt;结论【关键目标】!C$28,结论【关键目标】!C$28,T8519+R8520))</f>
        <v>0</v>
      </c>
      <c r="U8520" s="19">
        <f>IF((T8519+R8520)&lt;结论【关键目标】!$C$28,0,(发电量计算【计算逻辑页】!R8520+发电量计算【计算逻辑页】!T8519-结论【关键目标】!$C$28))</f>
        <v>0</v>
      </c>
      <c r="V8520" s="5">
        <f t="shared" si="1201"/>
        <v>0</v>
      </c>
      <c r="W8520" s="5">
        <f t="shared" si="1202"/>
        <v>0</v>
      </c>
      <c r="X8520" s="5">
        <f t="shared" si="1205"/>
        <v>0</v>
      </c>
    </row>
    <row r="8521" spans="1:24" x14ac:dyDescent="0.15">
      <c r="A8521" s="7">
        <v>8520</v>
      </c>
      <c r="B8521" s="7">
        <v>12</v>
      </c>
      <c r="C8521" s="7">
        <v>21</v>
      </c>
      <c r="D8521" s="7">
        <v>24</v>
      </c>
      <c r="E8521" s="7">
        <v>355</v>
      </c>
      <c r="F8521" s="7">
        <v>-2.2999999999999998</v>
      </c>
      <c r="G8521" s="7">
        <v>0</v>
      </c>
      <c r="H8521" s="7">
        <f t="shared" si="1197"/>
        <v>4</v>
      </c>
      <c r="I8521" s="16">
        <f t="shared" si="1198"/>
        <v>45281</v>
      </c>
      <c r="J8521" s="17">
        <v>0.2407</v>
      </c>
      <c r="K8521" s="18">
        <f>G8521*结论【关键目标】!C$27*0.7735*0.001</f>
        <v>0</v>
      </c>
      <c r="L8521" s="5">
        <v>-32996.730649999998</v>
      </c>
      <c r="M8521" s="5">
        <f>ABS(IF(L8521&lt;=0,L8521/耗电量关键数据!$B$6/1000,L8521/耗电量关键数据!$B$5/1000))</f>
        <v>13.19869226</v>
      </c>
      <c r="N8521" s="5">
        <f>电气设备逐时使用率计算!H8497</f>
        <v>1.1688450000000001</v>
      </c>
      <c r="O8521" s="5">
        <f>灯光逐时使用率计算!H8497</f>
        <v>0.37403039999999999</v>
      </c>
      <c r="P8521" s="19">
        <f t="shared" si="1199"/>
        <v>14.741567659999999</v>
      </c>
      <c r="Q8521" s="19">
        <f t="shared" si="1203"/>
        <v>0</v>
      </c>
      <c r="R8521" s="20">
        <f t="shared" si="1200"/>
        <v>0</v>
      </c>
      <c r="S8521" s="20">
        <f t="shared" si="1204"/>
        <v>0</v>
      </c>
      <c r="T8521" s="20">
        <f>IF((T8520+R8521)&lt;0,0,IF((T8520+R8521)&gt;结论【关键目标】!C$28,结论【关键目标】!C$28,T8520+R8521))</f>
        <v>0</v>
      </c>
      <c r="U8521" s="19">
        <f>IF((T8520+R8521)&lt;结论【关键目标】!$C$28,0,(发电量计算【计算逻辑页】!R8521+发电量计算【计算逻辑页】!T8520-结论【关键目标】!$C$28))</f>
        <v>0</v>
      </c>
      <c r="V8521" s="5">
        <f t="shared" si="1201"/>
        <v>0</v>
      </c>
      <c r="W8521" s="5">
        <f t="shared" si="1202"/>
        <v>0</v>
      </c>
      <c r="X8521" s="5">
        <f t="shared" si="1205"/>
        <v>0</v>
      </c>
    </row>
    <row r="8522" spans="1:24" x14ac:dyDescent="0.15">
      <c r="A8522" s="7">
        <v>8521</v>
      </c>
      <c r="B8522" s="7">
        <v>12</v>
      </c>
      <c r="C8522" s="7">
        <v>22</v>
      </c>
      <c r="D8522" s="7">
        <v>1</v>
      </c>
      <c r="E8522" s="7">
        <v>356</v>
      </c>
      <c r="F8522" s="7">
        <v>-3</v>
      </c>
      <c r="G8522" s="7">
        <v>0</v>
      </c>
      <c r="H8522" s="7">
        <f t="shared" si="1197"/>
        <v>5</v>
      </c>
      <c r="I8522" s="16">
        <f t="shared" si="1198"/>
        <v>45282</v>
      </c>
      <c r="J8522" s="17">
        <v>0.2407</v>
      </c>
      <c r="K8522" s="18">
        <f>G8522*结论【关键目标】!C$27*0.7735*0.001</f>
        <v>0</v>
      </c>
      <c r="L8522" s="5">
        <v>-33834.735079999999</v>
      </c>
      <c r="M8522" s="5">
        <f>ABS(IF(L8522&lt;=0,L8522/耗电量关键数据!$B$6/1000,L8522/耗电量关键数据!$B$5/1000))</f>
        <v>13.533894032000001</v>
      </c>
      <c r="N8522" s="5">
        <f>电气设备逐时使用率计算!H8498</f>
        <v>1.1688450000000001</v>
      </c>
      <c r="O8522" s="5">
        <f>灯光逐时使用率计算!H8498</f>
        <v>0.37403039999999999</v>
      </c>
      <c r="P8522" s="19">
        <f t="shared" si="1199"/>
        <v>15.076769432000001</v>
      </c>
      <c r="Q8522" s="19">
        <f t="shared" si="1203"/>
        <v>0</v>
      </c>
      <c r="R8522" s="20">
        <f t="shared" si="1200"/>
        <v>0</v>
      </c>
      <c r="S8522" s="20">
        <f t="shared" si="1204"/>
        <v>0</v>
      </c>
      <c r="T8522" s="20">
        <f>IF((T8521+R8522)&lt;0,0,IF((T8521+R8522)&gt;结论【关键目标】!C$28,结论【关键目标】!C$28,T8521+R8522))</f>
        <v>0</v>
      </c>
      <c r="U8522" s="19">
        <f>IF((T8521+R8522)&lt;结论【关键目标】!$C$28,0,(发电量计算【计算逻辑页】!R8522+发电量计算【计算逻辑页】!T8521-结论【关键目标】!$C$28))</f>
        <v>0</v>
      </c>
      <c r="V8522" s="5">
        <f t="shared" si="1201"/>
        <v>0</v>
      </c>
      <c r="W8522" s="5">
        <f t="shared" si="1202"/>
        <v>0</v>
      </c>
      <c r="X8522" s="5">
        <f t="shared" si="1205"/>
        <v>0</v>
      </c>
    </row>
    <row r="8523" spans="1:24" x14ac:dyDescent="0.15">
      <c r="A8523" s="7">
        <v>8522</v>
      </c>
      <c r="B8523" s="7">
        <v>12</v>
      </c>
      <c r="C8523" s="7">
        <v>22</v>
      </c>
      <c r="D8523" s="7">
        <v>2</v>
      </c>
      <c r="E8523" s="7">
        <v>356</v>
      </c>
      <c r="F8523" s="7">
        <v>-3</v>
      </c>
      <c r="G8523" s="7">
        <v>0</v>
      </c>
      <c r="H8523" s="7">
        <f t="shared" si="1197"/>
        <v>5</v>
      </c>
      <c r="I8523" s="16">
        <f t="shared" si="1198"/>
        <v>45282</v>
      </c>
      <c r="J8523" s="17">
        <v>0.2407</v>
      </c>
      <c r="K8523" s="18">
        <f>G8523*结论【关键目标】!C$27*0.7735*0.001</f>
        <v>0</v>
      </c>
      <c r="L8523" s="5">
        <v>-34702.752480000003</v>
      </c>
      <c r="M8523" s="5">
        <f>ABS(IF(L8523&lt;=0,L8523/耗电量关键数据!$B$6/1000,L8523/耗电量关键数据!$B$5/1000))</f>
        <v>13.881100992000002</v>
      </c>
      <c r="N8523" s="5">
        <f>电气设备逐时使用率计算!H8499</f>
        <v>1.1688450000000001</v>
      </c>
      <c r="O8523" s="5">
        <f>灯光逐时使用率计算!H8499</f>
        <v>0.37403039999999999</v>
      </c>
      <c r="P8523" s="19">
        <f t="shared" si="1199"/>
        <v>15.423976392000002</v>
      </c>
      <c r="Q8523" s="19">
        <f t="shared" si="1203"/>
        <v>0</v>
      </c>
      <c r="R8523" s="20">
        <f t="shared" si="1200"/>
        <v>0</v>
      </c>
      <c r="S8523" s="20">
        <f t="shared" si="1204"/>
        <v>0</v>
      </c>
      <c r="T8523" s="20">
        <f>IF((T8522+R8523)&lt;0,0,IF((T8522+R8523)&gt;结论【关键目标】!C$28,结论【关键目标】!C$28,T8522+R8523))</f>
        <v>0</v>
      </c>
      <c r="U8523" s="19">
        <f>IF((T8522+R8523)&lt;结论【关键目标】!$C$28,0,(发电量计算【计算逻辑页】!R8523+发电量计算【计算逻辑页】!T8522-结论【关键目标】!$C$28))</f>
        <v>0</v>
      </c>
      <c r="V8523" s="5">
        <f t="shared" si="1201"/>
        <v>0</v>
      </c>
      <c r="W8523" s="5">
        <f t="shared" si="1202"/>
        <v>0</v>
      </c>
      <c r="X8523" s="5">
        <f t="shared" si="1205"/>
        <v>0</v>
      </c>
    </row>
    <row r="8524" spans="1:24" x14ac:dyDescent="0.15">
      <c r="A8524" s="7">
        <v>8523</v>
      </c>
      <c r="B8524" s="7">
        <v>12</v>
      </c>
      <c r="C8524" s="7">
        <v>22</v>
      </c>
      <c r="D8524" s="7">
        <v>3</v>
      </c>
      <c r="E8524" s="7">
        <v>356</v>
      </c>
      <c r="F8524" s="7">
        <v>-2.2000000000000002</v>
      </c>
      <c r="G8524" s="7">
        <v>0</v>
      </c>
      <c r="H8524" s="7">
        <f t="shared" si="1197"/>
        <v>5</v>
      </c>
      <c r="I8524" s="16">
        <f t="shared" si="1198"/>
        <v>45282</v>
      </c>
      <c r="J8524" s="17">
        <v>0.2407</v>
      </c>
      <c r="K8524" s="18">
        <f>G8524*结论【关键目标】!C$27*0.7735*0.001</f>
        <v>0</v>
      </c>
      <c r="L8524" s="5">
        <v>-36136.567629999998</v>
      </c>
      <c r="M8524" s="5">
        <f>ABS(IF(L8524&lt;=0,L8524/耗电量关键数据!$B$6/1000,L8524/耗电量关键数据!$B$5/1000))</f>
        <v>14.454627051999999</v>
      </c>
      <c r="N8524" s="5">
        <f>电气设备逐时使用率计算!H8500</f>
        <v>1.1688450000000001</v>
      </c>
      <c r="O8524" s="5">
        <f>灯光逐时使用率计算!H8500</f>
        <v>0.37403039999999999</v>
      </c>
      <c r="P8524" s="19">
        <f t="shared" si="1199"/>
        <v>15.997502452000001</v>
      </c>
      <c r="Q8524" s="19">
        <f t="shared" si="1203"/>
        <v>0</v>
      </c>
      <c r="R8524" s="20">
        <f t="shared" si="1200"/>
        <v>0</v>
      </c>
      <c r="S8524" s="20">
        <f t="shared" si="1204"/>
        <v>0</v>
      </c>
      <c r="T8524" s="20">
        <f>IF((T8523+R8524)&lt;0,0,IF((T8523+R8524)&gt;结论【关键目标】!C$28,结论【关键目标】!C$28,T8523+R8524))</f>
        <v>0</v>
      </c>
      <c r="U8524" s="19">
        <f>IF((T8523+R8524)&lt;结论【关键目标】!$C$28,0,(发电量计算【计算逻辑页】!R8524+发电量计算【计算逻辑页】!T8523-结论【关键目标】!$C$28))</f>
        <v>0</v>
      </c>
      <c r="V8524" s="5">
        <f t="shared" si="1201"/>
        <v>0</v>
      </c>
      <c r="W8524" s="5">
        <f t="shared" si="1202"/>
        <v>0</v>
      </c>
      <c r="X8524" s="5">
        <f t="shared" si="1205"/>
        <v>0</v>
      </c>
    </row>
    <row r="8525" spans="1:24" x14ac:dyDescent="0.15">
      <c r="A8525" s="7">
        <v>8524</v>
      </c>
      <c r="B8525" s="7">
        <v>12</v>
      </c>
      <c r="C8525" s="7">
        <v>22</v>
      </c>
      <c r="D8525" s="7">
        <v>4</v>
      </c>
      <c r="E8525" s="7">
        <v>356</v>
      </c>
      <c r="F8525" s="7">
        <v>-3</v>
      </c>
      <c r="G8525" s="7">
        <v>0</v>
      </c>
      <c r="H8525" s="7">
        <f t="shared" si="1197"/>
        <v>5</v>
      </c>
      <c r="I8525" s="16">
        <f t="shared" si="1198"/>
        <v>45282</v>
      </c>
      <c r="J8525" s="17">
        <v>0.2407</v>
      </c>
      <c r="K8525" s="18">
        <f>G8525*结论【关键目标】!C$27*0.7735*0.001</f>
        <v>0</v>
      </c>
      <c r="L8525" s="5">
        <v>-37321.199430000001</v>
      </c>
      <c r="M8525" s="5">
        <f>ABS(IF(L8525&lt;=0,L8525/耗电量关键数据!$B$6/1000,L8525/耗电量关键数据!$B$5/1000))</f>
        <v>14.928479772000001</v>
      </c>
      <c r="N8525" s="5">
        <f>电气设备逐时使用率计算!H8501</f>
        <v>1.1688450000000001</v>
      </c>
      <c r="O8525" s="5">
        <f>灯光逐时使用率计算!H8501</f>
        <v>0.37403039999999999</v>
      </c>
      <c r="P8525" s="19">
        <f t="shared" si="1199"/>
        <v>16.471355171999999</v>
      </c>
      <c r="Q8525" s="19">
        <f t="shared" si="1203"/>
        <v>0</v>
      </c>
      <c r="R8525" s="20">
        <f t="shared" si="1200"/>
        <v>0</v>
      </c>
      <c r="S8525" s="20">
        <f t="shared" si="1204"/>
        <v>0</v>
      </c>
      <c r="T8525" s="20">
        <f>IF((T8524+R8525)&lt;0,0,IF((T8524+R8525)&gt;结论【关键目标】!C$28,结论【关键目标】!C$28,T8524+R8525))</f>
        <v>0</v>
      </c>
      <c r="U8525" s="19">
        <f>IF((T8524+R8525)&lt;结论【关键目标】!$C$28,0,(发电量计算【计算逻辑页】!R8525+发电量计算【计算逻辑页】!T8524-结论【关键目标】!$C$28))</f>
        <v>0</v>
      </c>
      <c r="V8525" s="5">
        <f t="shared" si="1201"/>
        <v>0</v>
      </c>
      <c r="W8525" s="5">
        <f t="shared" si="1202"/>
        <v>0</v>
      </c>
      <c r="X8525" s="5">
        <f t="shared" si="1205"/>
        <v>0</v>
      </c>
    </row>
    <row r="8526" spans="1:24" x14ac:dyDescent="0.15">
      <c r="A8526" s="7">
        <v>8525</v>
      </c>
      <c r="B8526" s="7">
        <v>12</v>
      </c>
      <c r="C8526" s="7">
        <v>22</v>
      </c>
      <c r="D8526" s="7">
        <v>5</v>
      </c>
      <c r="E8526" s="7">
        <v>356</v>
      </c>
      <c r="F8526" s="7">
        <v>-3</v>
      </c>
      <c r="G8526" s="7">
        <v>0</v>
      </c>
      <c r="H8526" s="7">
        <f t="shared" si="1197"/>
        <v>5</v>
      </c>
      <c r="I8526" s="16">
        <f t="shared" si="1198"/>
        <v>45282</v>
      </c>
      <c r="J8526" s="17">
        <v>0.2407</v>
      </c>
      <c r="K8526" s="18">
        <f>G8526*结论【关键目标】!C$27*0.7735*0.001</f>
        <v>0</v>
      </c>
      <c r="L8526" s="5">
        <v>-38450.234250000001</v>
      </c>
      <c r="M8526" s="5">
        <f>ABS(IF(L8526&lt;=0,L8526/耗电量关键数据!$B$6/1000,L8526/耗电量关键数据!$B$5/1000))</f>
        <v>15.380093700000002</v>
      </c>
      <c r="N8526" s="5">
        <f>电气设备逐时使用率计算!H8502</f>
        <v>1.1688450000000001</v>
      </c>
      <c r="O8526" s="5">
        <f>灯光逐时使用率计算!H8502</f>
        <v>0.37403039999999999</v>
      </c>
      <c r="P8526" s="19">
        <f t="shared" si="1199"/>
        <v>16.9229691</v>
      </c>
      <c r="Q8526" s="19">
        <f t="shared" si="1203"/>
        <v>0</v>
      </c>
      <c r="R8526" s="20">
        <f t="shared" si="1200"/>
        <v>0</v>
      </c>
      <c r="S8526" s="20">
        <f t="shared" si="1204"/>
        <v>0</v>
      </c>
      <c r="T8526" s="20">
        <f>IF((T8525+R8526)&lt;0,0,IF((T8525+R8526)&gt;结论【关键目标】!C$28,结论【关键目标】!C$28,T8525+R8526))</f>
        <v>0</v>
      </c>
      <c r="U8526" s="19">
        <f>IF((T8525+R8526)&lt;结论【关键目标】!$C$28,0,(发电量计算【计算逻辑页】!R8526+发电量计算【计算逻辑页】!T8525-结论【关键目标】!$C$28))</f>
        <v>0</v>
      </c>
      <c r="V8526" s="5">
        <f t="shared" si="1201"/>
        <v>0</v>
      </c>
      <c r="W8526" s="5">
        <f t="shared" si="1202"/>
        <v>0</v>
      </c>
      <c r="X8526" s="5">
        <f t="shared" si="1205"/>
        <v>0</v>
      </c>
    </row>
    <row r="8527" spans="1:24" x14ac:dyDescent="0.15">
      <c r="A8527" s="7">
        <v>8526</v>
      </c>
      <c r="B8527" s="7">
        <v>12</v>
      </c>
      <c r="C8527" s="7">
        <v>22</v>
      </c>
      <c r="D8527" s="7">
        <v>6</v>
      </c>
      <c r="E8527" s="7">
        <v>356</v>
      </c>
      <c r="F8527" s="7">
        <v>-2.7</v>
      </c>
      <c r="G8527" s="7">
        <v>0</v>
      </c>
      <c r="H8527" s="7">
        <f t="shared" si="1197"/>
        <v>5</v>
      </c>
      <c r="I8527" s="16">
        <f t="shared" si="1198"/>
        <v>45282</v>
      </c>
      <c r="J8527" s="17">
        <v>0.2407</v>
      </c>
      <c r="K8527" s="18">
        <f>G8527*结论【关键目标】!C$27*0.7735*0.001</f>
        <v>0</v>
      </c>
      <c r="L8527" s="5">
        <v>-39606.349490000001</v>
      </c>
      <c r="M8527" s="5">
        <f>ABS(IF(L8527&lt;=0,L8527/耗电量关键数据!$B$6/1000,L8527/耗电量关键数据!$B$5/1000))</f>
        <v>15.842539796000001</v>
      </c>
      <c r="N8527" s="5">
        <f>电气设备逐时使用率计算!H8503</f>
        <v>1.1688450000000001</v>
      </c>
      <c r="O8527" s="5">
        <f>灯光逐时使用率计算!H8503</f>
        <v>0.37403039999999999</v>
      </c>
      <c r="P8527" s="19">
        <f t="shared" si="1199"/>
        <v>17.385415196</v>
      </c>
      <c r="Q8527" s="19">
        <f t="shared" si="1203"/>
        <v>0</v>
      </c>
      <c r="R8527" s="20">
        <f t="shared" si="1200"/>
        <v>0</v>
      </c>
      <c r="S8527" s="20">
        <f t="shared" si="1204"/>
        <v>0</v>
      </c>
      <c r="T8527" s="20">
        <f>IF((T8526+R8527)&lt;0,0,IF((T8526+R8527)&gt;结论【关键目标】!C$28,结论【关键目标】!C$28,T8526+R8527))</f>
        <v>0</v>
      </c>
      <c r="U8527" s="19">
        <f>IF((T8526+R8527)&lt;结论【关键目标】!$C$28,0,(发电量计算【计算逻辑页】!R8527+发电量计算【计算逻辑页】!T8526-结论【关键目标】!$C$28))</f>
        <v>0</v>
      </c>
      <c r="V8527" s="5">
        <f t="shared" si="1201"/>
        <v>0</v>
      </c>
      <c r="W8527" s="5">
        <f t="shared" si="1202"/>
        <v>0</v>
      </c>
      <c r="X8527" s="5">
        <f t="shared" si="1205"/>
        <v>0</v>
      </c>
    </row>
    <row r="8528" spans="1:24" x14ac:dyDescent="0.15">
      <c r="A8528" s="7">
        <v>8527</v>
      </c>
      <c r="B8528" s="7">
        <v>12</v>
      </c>
      <c r="C8528" s="7">
        <v>22</v>
      </c>
      <c r="D8528" s="7">
        <v>7</v>
      </c>
      <c r="E8528" s="7">
        <v>356</v>
      </c>
      <c r="F8528" s="7">
        <v>-3</v>
      </c>
      <c r="G8528" s="7">
        <v>0</v>
      </c>
      <c r="H8528" s="7">
        <f t="shared" si="1197"/>
        <v>5</v>
      </c>
      <c r="I8528" s="16">
        <f t="shared" si="1198"/>
        <v>45282</v>
      </c>
      <c r="J8528" s="17">
        <v>0.2407</v>
      </c>
      <c r="K8528" s="18">
        <f>G8528*结论【关键目标】!C$27*0.7735*0.001</f>
        <v>0</v>
      </c>
      <c r="L8528" s="5">
        <v>-35196.59418</v>
      </c>
      <c r="M8528" s="5">
        <f>ABS(IF(L8528&lt;=0,L8528/耗电量关键数据!$B$6/1000,L8528/耗电量关键数据!$B$5/1000))</f>
        <v>14.078637672000001</v>
      </c>
      <c r="N8528" s="5">
        <f>电气设备逐时使用率计算!H8504</f>
        <v>2.3376900000000003</v>
      </c>
      <c r="O8528" s="5">
        <f>灯光逐时使用率计算!H8504</f>
        <v>1.2467680000000001</v>
      </c>
      <c r="P8528" s="19">
        <f t="shared" si="1199"/>
        <v>17.663095672000001</v>
      </c>
      <c r="Q8528" s="19">
        <f t="shared" si="1203"/>
        <v>0</v>
      </c>
      <c r="R8528" s="20">
        <f t="shared" si="1200"/>
        <v>0</v>
      </c>
      <c r="S8528" s="20">
        <f t="shared" si="1204"/>
        <v>0</v>
      </c>
      <c r="T8528" s="20">
        <f>IF((T8527+R8528)&lt;0,0,IF((T8527+R8528)&gt;结论【关键目标】!C$28,结论【关键目标】!C$28,T8527+R8528))</f>
        <v>0</v>
      </c>
      <c r="U8528" s="19">
        <f>IF((T8527+R8528)&lt;结论【关键目标】!$C$28,0,(发电量计算【计算逻辑页】!R8528+发电量计算【计算逻辑页】!T8527-结论【关键目标】!$C$28))</f>
        <v>0</v>
      </c>
      <c r="V8528" s="5">
        <f t="shared" si="1201"/>
        <v>0</v>
      </c>
      <c r="W8528" s="5">
        <f t="shared" si="1202"/>
        <v>0</v>
      </c>
      <c r="X8528" s="5">
        <f t="shared" si="1205"/>
        <v>0</v>
      </c>
    </row>
    <row r="8529" spans="1:24" x14ac:dyDescent="0.15">
      <c r="A8529" s="7">
        <v>8528</v>
      </c>
      <c r="B8529" s="7">
        <v>12</v>
      </c>
      <c r="C8529" s="7">
        <v>22</v>
      </c>
      <c r="D8529" s="7">
        <v>8</v>
      </c>
      <c r="E8529" s="7">
        <v>356</v>
      </c>
      <c r="F8529" s="7">
        <v>-3</v>
      </c>
      <c r="G8529" s="7">
        <v>20.399999999999999</v>
      </c>
      <c r="H8529" s="7">
        <f t="shared" si="1197"/>
        <v>5</v>
      </c>
      <c r="I8529" s="16">
        <f t="shared" si="1198"/>
        <v>45282</v>
      </c>
      <c r="J8529" s="17">
        <v>0.70809999999999995</v>
      </c>
      <c r="K8529" s="18">
        <f>G8529*结论【关键目标】!C$27*0.7735*0.001</f>
        <v>1.8935280000000001</v>
      </c>
      <c r="L8529" s="5">
        <v>-33997.750019999999</v>
      </c>
      <c r="M8529" s="5">
        <f>ABS(IF(L8529&lt;=0,L8529/耗电量关键数据!$B$6/1000,L8529/耗电量关键数据!$B$5/1000))</f>
        <v>13.599100007999999</v>
      </c>
      <c r="N8529" s="5">
        <f>电气设备逐时使用率计算!H8505</f>
        <v>11.688450000000001</v>
      </c>
      <c r="O8529" s="5">
        <f>灯光逐时使用率计算!H8505</f>
        <v>6.2338399999999998</v>
      </c>
      <c r="P8529" s="19">
        <f t="shared" si="1199"/>
        <v>31.521390008000001</v>
      </c>
      <c r="Q8529" s="19">
        <f t="shared" si="1203"/>
        <v>0</v>
      </c>
      <c r="R8529" s="20">
        <f t="shared" si="1200"/>
        <v>1.8935280000000001</v>
      </c>
      <c r="S8529" s="20">
        <f t="shared" si="1204"/>
        <v>0</v>
      </c>
      <c r="T8529" s="20">
        <f>IF((T8528+R8529)&lt;0,0,IF((T8528+R8529)&gt;结论【关键目标】!C$28,结论【关键目标】!C$28,T8528+R8529))</f>
        <v>1.8935280000000001</v>
      </c>
      <c r="U8529" s="19">
        <f>IF((T8528+R8529)&lt;结论【关键目标】!$C$28,0,(发电量计算【计算逻辑页】!R8529+发电量计算【计算逻辑页】!T8528-结论【关键目标】!$C$28))</f>
        <v>0</v>
      </c>
      <c r="V8529" s="5">
        <f t="shared" si="1201"/>
        <v>0</v>
      </c>
      <c r="W8529" s="5">
        <f t="shared" si="1202"/>
        <v>1.3408071768000001</v>
      </c>
      <c r="X8529" s="5">
        <f t="shared" si="1205"/>
        <v>0</v>
      </c>
    </row>
    <row r="8530" spans="1:24" x14ac:dyDescent="0.15">
      <c r="A8530" s="7">
        <v>8529</v>
      </c>
      <c r="B8530" s="7">
        <v>12</v>
      </c>
      <c r="C8530" s="7">
        <v>22</v>
      </c>
      <c r="D8530" s="7">
        <v>9</v>
      </c>
      <c r="E8530" s="7">
        <v>356</v>
      </c>
      <c r="F8530" s="7">
        <v>-2.2999999999999998</v>
      </c>
      <c r="G8530" s="7">
        <v>113.8</v>
      </c>
      <c r="H8530" s="7">
        <f t="shared" si="1197"/>
        <v>5</v>
      </c>
      <c r="I8530" s="16">
        <f t="shared" si="1198"/>
        <v>45282</v>
      </c>
      <c r="J8530" s="17">
        <v>0.70809999999999995</v>
      </c>
      <c r="K8530" s="18">
        <f>G8530*结论【关键目标】!C$27*0.7735*0.001</f>
        <v>10.562916</v>
      </c>
      <c r="L8530" s="5">
        <v>-13668.248369999999</v>
      </c>
      <c r="M8530" s="5">
        <f>ABS(IF(L8530&lt;=0,L8530/耗电量关键数据!$B$6/1000,L8530/耗电量关键数据!$B$5/1000))</f>
        <v>5.4672993479999992</v>
      </c>
      <c r="N8530" s="5">
        <f>电气设备逐时使用率计算!H8506</f>
        <v>22.208055000000002</v>
      </c>
      <c r="O8530" s="5">
        <f>灯光逐时使用率计算!H8506</f>
        <v>11.844296</v>
      </c>
      <c r="P8530" s="19">
        <f t="shared" si="1199"/>
        <v>39.519650347999999</v>
      </c>
      <c r="Q8530" s="19">
        <f t="shared" si="1203"/>
        <v>0</v>
      </c>
      <c r="R8530" s="20">
        <f t="shared" si="1200"/>
        <v>10.562916</v>
      </c>
      <c r="S8530" s="20">
        <f t="shared" si="1204"/>
        <v>0</v>
      </c>
      <c r="T8530" s="20">
        <f>IF((T8529+R8530)&lt;0,0,IF((T8529+R8530)&gt;结论【关键目标】!C$28,结论【关键目标】!C$28,T8529+R8530))</f>
        <v>12.456443999999999</v>
      </c>
      <c r="U8530" s="19">
        <f>IF((T8529+R8530)&lt;结论【关键目标】!$C$28,0,(发电量计算【计算逻辑页】!R8530+发电量计算【计算逻辑页】!T8529-结论【关键目标】!$C$28))</f>
        <v>0</v>
      </c>
      <c r="V8530" s="5">
        <f t="shared" si="1201"/>
        <v>0</v>
      </c>
      <c r="W8530" s="5">
        <f t="shared" si="1202"/>
        <v>7.479600819599999</v>
      </c>
      <c r="X8530" s="5">
        <f t="shared" si="1205"/>
        <v>0</v>
      </c>
    </row>
    <row r="8531" spans="1:24" x14ac:dyDescent="0.15">
      <c r="A8531" s="7">
        <v>8530</v>
      </c>
      <c r="B8531" s="7">
        <v>12</v>
      </c>
      <c r="C8531" s="7">
        <v>22</v>
      </c>
      <c r="D8531" s="7">
        <v>10</v>
      </c>
      <c r="E8531" s="7">
        <v>356</v>
      </c>
      <c r="F8531" s="7">
        <v>-3</v>
      </c>
      <c r="G8531" s="7">
        <v>138.5</v>
      </c>
      <c r="H8531" s="7">
        <f t="shared" si="1197"/>
        <v>5</v>
      </c>
      <c r="I8531" s="16">
        <f t="shared" si="1198"/>
        <v>45282</v>
      </c>
      <c r="J8531" s="17">
        <v>0.70809999999999995</v>
      </c>
      <c r="K8531" s="18">
        <f>G8531*结论【关键目标】!C$27*0.7735*0.001</f>
        <v>12.85557</v>
      </c>
      <c r="L8531" s="5">
        <v>-6628.3613850000002</v>
      </c>
      <c r="M8531" s="5">
        <f>ABS(IF(L8531&lt;=0,L8531/耗电量关键数据!$B$6/1000,L8531/耗电量关键数据!$B$5/1000))</f>
        <v>2.6513445540000005</v>
      </c>
      <c r="N8531" s="5">
        <f>电气设备逐时使用率计算!H8507</f>
        <v>22.208055000000002</v>
      </c>
      <c r="O8531" s="5">
        <f>灯光逐时使用率计算!H8507</f>
        <v>11.844296</v>
      </c>
      <c r="P8531" s="19">
        <f t="shared" si="1199"/>
        <v>36.703695554000006</v>
      </c>
      <c r="Q8531" s="19">
        <f t="shared" si="1203"/>
        <v>0</v>
      </c>
      <c r="R8531" s="20">
        <f t="shared" si="1200"/>
        <v>12.85557</v>
      </c>
      <c r="S8531" s="20">
        <f t="shared" si="1204"/>
        <v>0</v>
      </c>
      <c r="T8531" s="20">
        <f>IF((T8530+R8531)&lt;0,0,IF((T8530+R8531)&gt;结论【关键目标】!C$28,结论【关键目标】!C$28,T8530+R8531))</f>
        <v>22</v>
      </c>
      <c r="U8531" s="19">
        <f>IF((T8530+R8531)&lt;结论【关键目标】!$C$28,0,(发电量计算【计算逻辑页】!R8531+发电量计算【计算逻辑页】!T8530-结论【关键目标】!$C$28))</f>
        <v>3.3120139999999978</v>
      </c>
      <c r="V8531" s="5">
        <f t="shared" si="1201"/>
        <v>1.1592048999999991</v>
      </c>
      <c r="W8531" s="5">
        <f t="shared" si="1202"/>
        <v>9.1030291170000002</v>
      </c>
      <c r="X8531" s="5">
        <f t="shared" si="1205"/>
        <v>0</v>
      </c>
    </row>
    <row r="8532" spans="1:24" x14ac:dyDescent="0.15">
      <c r="A8532" s="7">
        <v>8531</v>
      </c>
      <c r="B8532" s="7">
        <v>12</v>
      </c>
      <c r="C8532" s="7">
        <v>22</v>
      </c>
      <c r="D8532" s="7">
        <v>11</v>
      </c>
      <c r="E8532" s="7">
        <v>356</v>
      </c>
      <c r="F8532" s="7">
        <v>-2</v>
      </c>
      <c r="G8532" s="7">
        <v>203.8</v>
      </c>
      <c r="H8532" s="7">
        <f t="shared" si="1197"/>
        <v>5</v>
      </c>
      <c r="I8532" s="16">
        <f t="shared" si="1198"/>
        <v>45282</v>
      </c>
      <c r="J8532" s="17">
        <v>1.2267999999999999</v>
      </c>
      <c r="K8532" s="18">
        <f>G8532*结论【关键目标】!C$27*0.7735*0.001</f>
        <v>18.916716000000001</v>
      </c>
      <c r="L8532" s="5">
        <v>0</v>
      </c>
      <c r="M8532" s="5">
        <f>ABS(IF(L8532&lt;=0,L8532/耗电量关键数据!$B$6/1000,L8532/耗电量关键数据!$B$5/1000))</f>
        <v>0</v>
      </c>
      <c r="N8532" s="5">
        <f>电气设备逐时使用率计算!H8508</f>
        <v>22.208055000000002</v>
      </c>
      <c r="O8532" s="5">
        <f>灯光逐时使用率计算!H8508</f>
        <v>11.844296</v>
      </c>
      <c r="P8532" s="19">
        <f t="shared" si="1199"/>
        <v>34.052351000000002</v>
      </c>
      <c r="Q8532" s="19">
        <f t="shared" si="1203"/>
        <v>34.052351000000002</v>
      </c>
      <c r="R8532" s="20">
        <f t="shared" si="1200"/>
        <v>-15.135635000000001</v>
      </c>
      <c r="S8532" s="20">
        <f t="shared" si="1204"/>
        <v>15.135635000000001</v>
      </c>
      <c r="T8532" s="20">
        <f>IF((T8531+R8532)&lt;0,0,IF((T8531+R8532)&gt;结论【关键目标】!C$28,结论【关键目标】!C$28,T8531+R8532))</f>
        <v>6.8643649999999994</v>
      </c>
      <c r="U8532" s="19">
        <f>IF((T8531+R8532)&lt;结论【关键目标】!$C$28,0,(发电量计算【计算逻辑页】!R8532+发电量计算【计算逻辑页】!T8531-结论【关键目标】!$C$28))</f>
        <v>0</v>
      </c>
      <c r="V8532" s="5">
        <f t="shared" si="1201"/>
        <v>0</v>
      </c>
      <c r="W8532" s="5">
        <f t="shared" si="1202"/>
        <v>23.207027188799998</v>
      </c>
      <c r="X8532" s="5">
        <f t="shared" si="1205"/>
        <v>6.0186752319999988</v>
      </c>
    </row>
    <row r="8533" spans="1:24" x14ac:dyDescent="0.15">
      <c r="A8533" s="7">
        <v>8532</v>
      </c>
      <c r="B8533" s="7">
        <v>12</v>
      </c>
      <c r="C8533" s="7">
        <v>22</v>
      </c>
      <c r="D8533" s="7">
        <v>12</v>
      </c>
      <c r="E8533" s="7">
        <v>356</v>
      </c>
      <c r="F8533" s="7">
        <v>-1.6</v>
      </c>
      <c r="G8533" s="7">
        <v>262</v>
      </c>
      <c r="H8533" s="7">
        <f t="shared" si="1197"/>
        <v>5</v>
      </c>
      <c r="I8533" s="16">
        <f t="shared" si="1198"/>
        <v>45282</v>
      </c>
      <c r="J8533" s="17">
        <v>1.2267999999999999</v>
      </c>
      <c r="K8533" s="18">
        <f>G8533*结论【关键目标】!C$27*0.7735*0.001</f>
        <v>24.318840000000002</v>
      </c>
      <c r="L8533" s="5">
        <v>-2880.0566699999999</v>
      </c>
      <c r="M8533" s="5">
        <f>ABS(IF(L8533&lt;=0,L8533/耗电量关键数据!$B$6/1000,L8533/耗电量关键数据!$B$5/1000))</f>
        <v>1.1520226680000001</v>
      </c>
      <c r="N8533" s="5">
        <f>电气设备逐时使用率计算!H8509</f>
        <v>11.688450000000001</v>
      </c>
      <c r="O8533" s="5">
        <f>灯光逐时使用率计算!H8509</f>
        <v>9.9741440000000008</v>
      </c>
      <c r="P8533" s="19">
        <f t="shared" si="1199"/>
        <v>22.814616668000003</v>
      </c>
      <c r="Q8533" s="19">
        <f t="shared" si="1203"/>
        <v>22.814616668000003</v>
      </c>
      <c r="R8533" s="20">
        <f t="shared" si="1200"/>
        <v>1.5042233319999987</v>
      </c>
      <c r="S8533" s="20">
        <f t="shared" si="1204"/>
        <v>0</v>
      </c>
      <c r="T8533" s="20">
        <f>IF((T8532+R8533)&lt;0,0,IF((T8532+R8533)&gt;结论【关键目标】!C$28,结论【关键目标】!C$28,T8532+R8533))</f>
        <v>8.3685883319999981</v>
      </c>
      <c r="U8533" s="19">
        <f>IF((T8532+R8533)&lt;结论【关键目标】!$C$28,0,(发电量计算【计算逻辑页】!R8533+发电量计算【计算逻辑页】!T8532-结论【关键目标】!$C$28))</f>
        <v>0</v>
      </c>
      <c r="V8533" s="5">
        <f t="shared" si="1201"/>
        <v>0</v>
      </c>
      <c r="W8533" s="5">
        <f t="shared" si="1202"/>
        <v>27.988971728302403</v>
      </c>
      <c r="X8533" s="5">
        <f t="shared" si="1205"/>
        <v>0</v>
      </c>
    </row>
    <row r="8534" spans="1:24" x14ac:dyDescent="0.15">
      <c r="A8534" s="7">
        <v>8533</v>
      </c>
      <c r="B8534" s="7">
        <v>12</v>
      </c>
      <c r="C8534" s="7">
        <v>22</v>
      </c>
      <c r="D8534" s="7">
        <v>13</v>
      </c>
      <c r="E8534" s="7">
        <v>356</v>
      </c>
      <c r="F8534" s="7">
        <v>-1</v>
      </c>
      <c r="G8534" s="7">
        <v>225.3</v>
      </c>
      <c r="H8534" s="7">
        <f t="shared" si="1197"/>
        <v>5</v>
      </c>
      <c r="I8534" s="16">
        <f t="shared" si="1198"/>
        <v>45282</v>
      </c>
      <c r="J8534" s="17">
        <v>1.2267999999999999</v>
      </c>
      <c r="K8534" s="18">
        <f>G8534*结论【关键目标】!C$27*0.7735*0.001</f>
        <v>20.912345999999999</v>
      </c>
      <c r="L8534" s="5">
        <v>-1657.318806</v>
      </c>
      <c r="M8534" s="5">
        <f>ABS(IF(L8534&lt;=0,L8534/耗电量关键数据!$B$6/1000,L8534/耗电量关键数据!$B$5/1000))</f>
        <v>0.66292752240000008</v>
      </c>
      <c r="N8534" s="5">
        <f>电气设备逐时使用率计算!H8510</f>
        <v>11.688450000000001</v>
      </c>
      <c r="O8534" s="5">
        <f>灯光逐时使用率计算!H8510</f>
        <v>9.9741440000000008</v>
      </c>
      <c r="P8534" s="19">
        <f t="shared" si="1199"/>
        <v>22.325521522400003</v>
      </c>
      <c r="Q8534" s="19">
        <f t="shared" si="1203"/>
        <v>22.325521522400003</v>
      </c>
      <c r="R8534" s="20">
        <f t="shared" si="1200"/>
        <v>-1.4131755224000031</v>
      </c>
      <c r="S8534" s="20">
        <f t="shared" si="1204"/>
        <v>1.4131755224000031</v>
      </c>
      <c r="T8534" s="20">
        <f>IF((T8533+R8534)&lt;0,0,IF((T8533+R8534)&gt;结论【关键目标】!C$28,结论【关键目标】!C$28,T8533+R8534))</f>
        <v>6.955412809599995</v>
      </c>
      <c r="U8534" s="19">
        <f>IF((T8533+R8534)&lt;结论【关键目标】!$C$28,0,(发电量计算【计算逻辑页】!R8534+发电量计算【计算逻辑页】!T8533-结论【关键目标】!$C$28))</f>
        <v>0</v>
      </c>
      <c r="V8534" s="5">
        <f t="shared" si="1201"/>
        <v>0</v>
      </c>
      <c r="W8534" s="5">
        <f t="shared" si="1202"/>
        <v>25.655266072799996</v>
      </c>
      <c r="X8534" s="5">
        <f t="shared" si="1205"/>
        <v>1.2390722980403226</v>
      </c>
    </row>
    <row r="8535" spans="1:24" x14ac:dyDescent="0.15">
      <c r="A8535" s="7">
        <v>8534</v>
      </c>
      <c r="B8535" s="7">
        <v>12</v>
      </c>
      <c r="C8535" s="7">
        <v>22</v>
      </c>
      <c r="D8535" s="7">
        <v>14</v>
      </c>
      <c r="E8535" s="7">
        <v>356</v>
      </c>
      <c r="F8535" s="7">
        <v>-1</v>
      </c>
      <c r="G8535" s="7">
        <v>173.7</v>
      </c>
      <c r="H8535" s="7">
        <f t="shared" si="1197"/>
        <v>5</v>
      </c>
      <c r="I8535" s="16">
        <f t="shared" si="1198"/>
        <v>45282</v>
      </c>
      <c r="J8535" s="17">
        <v>1.2267999999999999</v>
      </c>
      <c r="K8535" s="18">
        <f>G8535*结论【关键目标】!C$27*0.7735*0.001</f>
        <v>16.122834000000001</v>
      </c>
      <c r="L8535" s="5">
        <v>0</v>
      </c>
      <c r="M8535" s="5">
        <f>ABS(IF(L8535&lt;=0,L8535/耗电量关键数据!$B$6/1000,L8535/耗电量关键数据!$B$5/1000))</f>
        <v>0</v>
      </c>
      <c r="N8535" s="5">
        <f>电气设备逐时使用率计算!H8511</f>
        <v>22.208055000000002</v>
      </c>
      <c r="O8535" s="5">
        <f>灯光逐时使用率计算!H8511</f>
        <v>11.844296</v>
      </c>
      <c r="P8535" s="19">
        <f t="shared" si="1199"/>
        <v>34.052351000000002</v>
      </c>
      <c r="Q8535" s="19">
        <f t="shared" si="1203"/>
        <v>34.052351000000002</v>
      </c>
      <c r="R8535" s="20">
        <f t="shared" si="1200"/>
        <v>-17.929517000000001</v>
      </c>
      <c r="S8535" s="20">
        <f t="shared" si="1204"/>
        <v>17.929517000000001</v>
      </c>
      <c r="T8535" s="20">
        <f>IF((T8534+R8535)&lt;0,0,IF((T8534+R8535)&gt;结论【关键目标】!C$28,结论【关键目标】!C$28,T8534+R8535))</f>
        <v>0</v>
      </c>
      <c r="U8535" s="19">
        <f>IF((T8534+R8535)&lt;结论【关键目标】!$C$28,0,(发电量计算【计算逻辑页】!R8535+发电量计算【计算逻辑页】!T8534-结论【关键目标】!$C$28))</f>
        <v>0</v>
      </c>
      <c r="V8535" s="5">
        <f t="shared" si="1201"/>
        <v>0</v>
      </c>
      <c r="W8535" s="5">
        <f t="shared" si="1202"/>
        <v>19.779492751199999</v>
      </c>
      <c r="X8535" s="5">
        <f t="shared" si="1205"/>
        <v>0</v>
      </c>
    </row>
    <row r="8536" spans="1:24" x14ac:dyDescent="0.15">
      <c r="A8536" s="7">
        <v>8535</v>
      </c>
      <c r="B8536" s="7">
        <v>12</v>
      </c>
      <c r="C8536" s="7">
        <v>22</v>
      </c>
      <c r="D8536" s="7">
        <v>15</v>
      </c>
      <c r="E8536" s="7">
        <v>356</v>
      </c>
      <c r="F8536" s="7">
        <v>-0.8</v>
      </c>
      <c r="G8536" s="7">
        <v>105.4</v>
      </c>
      <c r="H8536" s="7">
        <f t="shared" si="1197"/>
        <v>5</v>
      </c>
      <c r="I8536" s="16">
        <f t="shared" si="1198"/>
        <v>45282</v>
      </c>
      <c r="J8536" s="17">
        <v>1.2267999999999999</v>
      </c>
      <c r="K8536" s="18">
        <f>G8536*结论【关键目标】!C$27*0.7735*0.001</f>
        <v>9.7832279999999994</v>
      </c>
      <c r="L8536" s="5">
        <v>0</v>
      </c>
      <c r="M8536" s="5">
        <f>ABS(IF(L8536&lt;=0,L8536/耗电量关键数据!$B$6/1000,L8536/耗电量关键数据!$B$5/1000))</f>
        <v>0</v>
      </c>
      <c r="N8536" s="5">
        <f>电气设备逐时使用率计算!H8512</f>
        <v>22.208055000000002</v>
      </c>
      <c r="O8536" s="5">
        <f>灯光逐时使用率计算!H8512</f>
        <v>11.844296</v>
      </c>
      <c r="P8536" s="19">
        <f t="shared" si="1199"/>
        <v>34.052351000000002</v>
      </c>
      <c r="Q8536" s="19">
        <f t="shared" si="1203"/>
        <v>34.052351000000002</v>
      </c>
      <c r="R8536" s="20">
        <f t="shared" si="1200"/>
        <v>-24.269123</v>
      </c>
      <c r="S8536" s="20">
        <f t="shared" si="1204"/>
        <v>24.269123</v>
      </c>
      <c r="T8536" s="20">
        <f>IF((T8535+R8536)&lt;0,0,IF((T8535+R8536)&gt;结论【关键目标】!C$28,结论【关键目标】!C$28,T8535+R8536))</f>
        <v>0</v>
      </c>
      <c r="U8536" s="19">
        <f>IF((T8535+R8536)&lt;结论【关键目标】!$C$28,0,(发电量计算【计算逻辑页】!R8536+发电量计算【计算逻辑页】!T8535-结论【关键目标】!$C$28))</f>
        <v>0</v>
      </c>
      <c r="V8536" s="5">
        <f t="shared" si="1201"/>
        <v>0</v>
      </c>
      <c r="W8536" s="5">
        <f t="shared" si="1202"/>
        <v>12.002064110399997</v>
      </c>
      <c r="X8536" s="5">
        <f t="shared" si="1205"/>
        <v>0</v>
      </c>
    </row>
    <row r="8537" spans="1:24" x14ac:dyDescent="0.15">
      <c r="A8537" s="7">
        <v>8536</v>
      </c>
      <c r="B8537" s="7">
        <v>12</v>
      </c>
      <c r="C8537" s="7">
        <v>22</v>
      </c>
      <c r="D8537" s="7">
        <v>16</v>
      </c>
      <c r="E8537" s="7">
        <v>356</v>
      </c>
      <c r="F8537" s="7">
        <v>-1</v>
      </c>
      <c r="G8537" s="7">
        <v>0.2</v>
      </c>
      <c r="H8537" s="7">
        <f t="shared" si="1197"/>
        <v>5</v>
      </c>
      <c r="I8537" s="16">
        <f t="shared" si="1198"/>
        <v>45282</v>
      </c>
      <c r="J8537" s="17">
        <v>0.70809999999999995</v>
      </c>
      <c r="K8537" s="18">
        <f>G8537*结论【关键目标】!C$27*0.7735*0.001</f>
        <v>1.8564000000000001E-2</v>
      </c>
      <c r="L8537" s="5">
        <v>-4549.3778739999998</v>
      </c>
      <c r="M8537" s="5">
        <f>ABS(IF(L8537&lt;=0,L8537/耗电量关键数据!$B$6/1000,L8537/耗电量关键数据!$B$5/1000))</f>
        <v>1.8197511496000001</v>
      </c>
      <c r="N8537" s="5">
        <f>电气设备逐时使用率计算!H8513</f>
        <v>22.208055000000002</v>
      </c>
      <c r="O8537" s="5">
        <f>灯光逐时使用率计算!H8513</f>
        <v>11.844296</v>
      </c>
      <c r="P8537" s="19">
        <f t="shared" si="1199"/>
        <v>35.872102149600003</v>
      </c>
      <c r="Q8537" s="19">
        <f t="shared" si="1203"/>
        <v>0</v>
      </c>
      <c r="R8537" s="20">
        <f t="shared" si="1200"/>
        <v>1.8564000000000001E-2</v>
      </c>
      <c r="S8537" s="20">
        <f t="shared" si="1204"/>
        <v>0</v>
      </c>
      <c r="T8537" s="20">
        <f>IF((T8536+R8537)&lt;0,0,IF((T8536+R8537)&gt;结论【关键目标】!C$28,结论【关键目标】!C$28,T8536+R8537))</f>
        <v>1.8564000000000001E-2</v>
      </c>
      <c r="U8537" s="19">
        <f>IF((T8536+R8537)&lt;结论【关键目标】!$C$28,0,(发电量计算【计算逻辑页】!R8537+发电量计算【计算逻辑页】!T8536-结论【关键目标】!$C$28))</f>
        <v>0</v>
      </c>
      <c r="V8537" s="5">
        <f t="shared" si="1201"/>
        <v>0</v>
      </c>
      <c r="W8537" s="5">
        <f t="shared" si="1202"/>
        <v>1.3145168399999999E-2</v>
      </c>
      <c r="X8537" s="5">
        <f t="shared" si="1205"/>
        <v>0</v>
      </c>
    </row>
    <row r="8538" spans="1:24" x14ac:dyDescent="0.15">
      <c r="A8538" s="7">
        <v>8537</v>
      </c>
      <c r="B8538" s="7">
        <v>12</v>
      </c>
      <c r="C8538" s="7">
        <v>22</v>
      </c>
      <c r="D8538" s="7">
        <v>17</v>
      </c>
      <c r="E8538" s="7">
        <v>356</v>
      </c>
      <c r="F8538" s="7">
        <v>-1</v>
      </c>
      <c r="G8538" s="7">
        <v>0</v>
      </c>
      <c r="H8538" s="7">
        <f t="shared" si="1197"/>
        <v>5</v>
      </c>
      <c r="I8538" s="16">
        <f t="shared" si="1198"/>
        <v>45282</v>
      </c>
      <c r="J8538" s="17">
        <v>0.70809999999999995</v>
      </c>
      <c r="K8538" s="18">
        <f>G8538*结论【关键目标】!C$27*0.7735*0.001</f>
        <v>0</v>
      </c>
      <c r="L8538" s="5">
        <v>-9709.6030929999997</v>
      </c>
      <c r="M8538" s="5">
        <f>ABS(IF(L8538&lt;=0,L8538/耗电量关键数据!$B$6/1000,L8538/耗电量关键数据!$B$5/1000))</f>
        <v>3.8838412372</v>
      </c>
      <c r="N8538" s="5">
        <f>电气设备逐时使用率计算!H8514</f>
        <v>22.208055000000002</v>
      </c>
      <c r="O8538" s="5">
        <f>灯光逐时使用率计算!H8514</f>
        <v>11.844296</v>
      </c>
      <c r="P8538" s="19">
        <f t="shared" si="1199"/>
        <v>37.936192237200004</v>
      </c>
      <c r="Q8538" s="19">
        <f t="shared" si="1203"/>
        <v>0</v>
      </c>
      <c r="R8538" s="20">
        <f t="shared" si="1200"/>
        <v>0</v>
      </c>
      <c r="S8538" s="20">
        <f t="shared" si="1204"/>
        <v>0</v>
      </c>
      <c r="T8538" s="20">
        <f>IF((T8537+R8538)&lt;0,0,IF((T8537+R8538)&gt;结论【关键目标】!C$28,结论【关键目标】!C$28,T8537+R8538))</f>
        <v>1.8564000000000001E-2</v>
      </c>
      <c r="U8538" s="19">
        <f>IF((T8537+R8538)&lt;结论【关键目标】!$C$28,0,(发电量计算【计算逻辑页】!R8538+发电量计算【计算逻辑页】!T8537-结论【关键目标】!$C$28))</f>
        <v>0</v>
      </c>
      <c r="V8538" s="5">
        <f t="shared" si="1201"/>
        <v>0</v>
      </c>
      <c r="W8538" s="5">
        <f t="shared" si="1202"/>
        <v>0</v>
      </c>
      <c r="X8538" s="5">
        <f t="shared" si="1205"/>
        <v>0</v>
      </c>
    </row>
    <row r="8539" spans="1:24" x14ac:dyDescent="0.15">
      <c r="A8539" s="7">
        <v>8538</v>
      </c>
      <c r="B8539" s="7">
        <v>12</v>
      </c>
      <c r="C8539" s="7">
        <v>22</v>
      </c>
      <c r="D8539" s="7">
        <v>18</v>
      </c>
      <c r="E8539" s="7">
        <v>356</v>
      </c>
      <c r="F8539" s="7">
        <v>-1.4</v>
      </c>
      <c r="G8539" s="7">
        <v>0</v>
      </c>
      <c r="H8539" s="7">
        <f t="shared" si="1197"/>
        <v>5</v>
      </c>
      <c r="I8539" s="16">
        <f t="shared" si="1198"/>
        <v>45282</v>
      </c>
      <c r="J8539" s="17">
        <v>0.70809999999999995</v>
      </c>
      <c r="K8539" s="18">
        <f>G8539*结论【关键目标】!C$27*0.7735*0.001</f>
        <v>0</v>
      </c>
      <c r="L8539" s="5">
        <v>-26867.47941</v>
      </c>
      <c r="M8539" s="5">
        <f>ABS(IF(L8539&lt;=0,L8539/耗电量关键数据!$B$6/1000,L8539/耗电量关键数据!$B$5/1000))</f>
        <v>10.746991764000001</v>
      </c>
      <c r="N8539" s="5">
        <f>电气设备逐时使用率计算!H8515</f>
        <v>7.0130699999999999</v>
      </c>
      <c r="O8539" s="5">
        <f>灯光逐时使用率计算!H8515</f>
        <v>3.7403040000000001</v>
      </c>
      <c r="P8539" s="19">
        <f t="shared" si="1199"/>
        <v>21.500365764000001</v>
      </c>
      <c r="Q8539" s="19">
        <f t="shared" si="1203"/>
        <v>0</v>
      </c>
      <c r="R8539" s="20">
        <f t="shared" si="1200"/>
        <v>0</v>
      </c>
      <c r="S8539" s="20">
        <f t="shared" si="1204"/>
        <v>0</v>
      </c>
      <c r="T8539" s="20">
        <f>IF((T8538+R8539)&lt;0,0,IF((T8538+R8539)&gt;结论【关键目标】!C$28,结论【关键目标】!C$28,T8538+R8539))</f>
        <v>1.8564000000000001E-2</v>
      </c>
      <c r="U8539" s="19">
        <f>IF((T8538+R8539)&lt;结论【关键目标】!$C$28,0,(发电量计算【计算逻辑页】!R8539+发电量计算【计算逻辑页】!T8538-结论【关键目标】!$C$28))</f>
        <v>0</v>
      </c>
      <c r="V8539" s="5">
        <f t="shared" si="1201"/>
        <v>0</v>
      </c>
      <c r="W8539" s="5">
        <f t="shared" si="1202"/>
        <v>0</v>
      </c>
      <c r="X8539" s="5">
        <f t="shared" si="1205"/>
        <v>0</v>
      </c>
    </row>
    <row r="8540" spans="1:24" x14ac:dyDescent="0.15">
      <c r="A8540" s="7">
        <v>8539</v>
      </c>
      <c r="B8540" s="7">
        <v>12</v>
      </c>
      <c r="C8540" s="7">
        <v>22</v>
      </c>
      <c r="D8540" s="7">
        <v>19</v>
      </c>
      <c r="E8540" s="7">
        <v>356</v>
      </c>
      <c r="F8540" s="7">
        <v>-1</v>
      </c>
      <c r="G8540" s="7">
        <v>0</v>
      </c>
      <c r="H8540" s="7">
        <f t="shared" si="1197"/>
        <v>5</v>
      </c>
      <c r="I8540" s="16">
        <f t="shared" si="1198"/>
        <v>45282</v>
      </c>
      <c r="J8540" s="17">
        <v>1.2267999999999999</v>
      </c>
      <c r="K8540" s="18">
        <f>G8540*结论【关键目标】!C$27*0.7735*0.001</f>
        <v>0</v>
      </c>
      <c r="L8540" s="5">
        <v>-17812.712299999999</v>
      </c>
      <c r="M8540" s="5">
        <f>ABS(IF(L8540&lt;=0,L8540/耗电量关键数据!$B$6/1000,L8540/耗电量关键数据!$B$5/1000))</f>
        <v>7.125084919999999</v>
      </c>
      <c r="N8540" s="5">
        <f>电气设备逐时使用率计算!H8516</f>
        <v>7.0130699999999999</v>
      </c>
      <c r="O8540" s="5">
        <f>灯光逐时使用率计算!H8516</f>
        <v>3.7403040000000001</v>
      </c>
      <c r="P8540" s="19">
        <f t="shared" si="1199"/>
        <v>17.87845892</v>
      </c>
      <c r="Q8540" s="19">
        <f t="shared" si="1203"/>
        <v>17.87845892</v>
      </c>
      <c r="R8540" s="20">
        <f t="shared" si="1200"/>
        <v>-17.87845892</v>
      </c>
      <c r="S8540" s="20">
        <f t="shared" si="1204"/>
        <v>17.87845892</v>
      </c>
      <c r="T8540" s="20">
        <f>IF((T8539+R8540)&lt;0,0,IF((T8539+R8540)&gt;结论【关键目标】!C$28,结论【关键目标】!C$28,T8539+R8540))</f>
        <v>0</v>
      </c>
      <c r="U8540" s="19">
        <f>IF((T8539+R8540)&lt;结论【关键目标】!$C$28,0,(发电量计算【计算逻辑页】!R8540+发电量计算【计算逻辑页】!T8539-结论【关键目标】!$C$28))</f>
        <v>0</v>
      </c>
      <c r="V8540" s="5">
        <f t="shared" si="1201"/>
        <v>0</v>
      </c>
      <c r="W8540" s="5">
        <f t="shared" si="1202"/>
        <v>0</v>
      </c>
      <c r="X8540" s="5">
        <f t="shared" si="1205"/>
        <v>0</v>
      </c>
    </row>
    <row r="8541" spans="1:24" x14ac:dyDescent="0.15">
      <c r="A8541" s="7">
        <v>8540</v>
      </c>
      <c r="B8541" s="7">
        <v>12</v>
      </c>
      <c r="C8541" s="7">
        <v>22</v>
      </c>
      <c r="D8541" s="7">
        <v>20</v>
      </c>
      <c r="E8541" s="7">
        <v>356</v>
      </c>
      <c r="F8541" s="7">
        <v>-2</v>
      </c>
      <c r="G8541" s="7">
        <v>0</v>
      </c>
      <c r="H8541" s="7">
        <f t="shared" si="1197"/>
        <v>5</v>
      </c>
      <c r="I8541" s="16">
        <f t="shared" si="1198"/>
        <v>45282</v>
      </c>
      <c r="J8541" s="17">
        <v>1.2267999999999999</v>
      </c>
      <c r="K8541" s="18">
        <f>G8541*结论【关键目标】!C$27*0.7735*0.001</f>
        <v>0</v>
      </c>
      <c r="L8541" s="5">
        <v>-27973.661220000002</v>
      </c>
      <c r="M8541" s="5">
        <f>ABS(IF(L8541&lt;=0,L8541/耗电量关键数据!$B$6/1000,L8541/耗电量关键数据!$B$5/1000))</f>
        <v>11.189464488000002</v>
      </c>
      <c r="N8541" s="5">
        <f>电气设备逐时使用率计算!H8517</f>
        <v>1.1688450000000001</v>
      </c>
      <c r="O8541" s="5">
        <f>灯光逐时使用率计算!H8517</f>
        <v>0.37403039999999999</v>
      </c>
      <c r="P8541" s="19">
        <f t="shared" si="1199"/>
        <v>12.732339888000004</v>
      </c>
      <c r="Q8541" s="19">
        <f t="shared" si="1203"/>
        <v>12.732339888000004</v>
      </c>
      <c r="R8541" s="20">
        <f t="shared" si="1200"/>
        <v>-12.732339888000004</v>
      </c>
      <c r="S8541" s="20">
        <f t="shared" si="1204"/>
        <v>12.732339888000004</v>
      </c>
      <c r="T8541" s="20">
        <f>IF((T8540+R8541)&lt;0,0,IF((T8540+R8541)&gt;结论【关键目标】!C$28,结论【关键目标】!C$28,T8540+R8541))</f>
        <v>0</v>
      </c>
      <c r="U8541" s="19">
        <f>IF((T8540+R8541)&lt;结论【关键目标】!$C$28,0,(发电量计算【计算逻辑页】!R8541+发电量计算【计算逻辑页】!T8540-结论【关键目标】!$C$28))</f>
        <v>0</v>
      </c>
      <c r="V8541" s="5">
        <f t="shared" si="1201"/>
        <v>0</v>
      </c>
      <c r="W8541" s="5">
        <f t="shared" si="1202"/>
        <v>0</v>
      </c>
      <c r="X8541" s="5">
        <f t="shared" si="1205"/>
        <v>0</v>
      </c>
    </row>
    <row r="8542" spans="1:24" x14ac:dyDescent="0.15">
      <c r="A8542" s="7">
        <v>8541</v>
      </c>
      <c r="B8542" s="7">
        <v>12</v>
      </c>
      <c r="C8542" s="7">
        <v>22</v>
      </c>
      <c r="D8542" s="7">
        <v>21</v>
      </c>
      <c r="E8542" s="7">
        <v>356</v>
      </c>
      <c r="F8542" s="7">
        <v>-2.4</v>
      </c>
      <c r="G8542" s="7">
        <v>0</v>
      </c>
      <c r="H8542" s="7">
        <f t="shared" si="1197"/>
        <v>5</v>
      </c>
      <c r="I8542" s="16">
        <f t="shared" si="1198"/>
        <v>45282</v>
      </c>
      <c r="J8542" s="17">
        <v>1.2267999999999999</v>
      </c>
      <c r="K8542" s="18">
        <f>G8542*结论【关键目标】!C$27*0.7735*0.001</f>
        <v>0</v>
      </c>
      <c r="L8542" s="5">
        <v>-31566.16965</v>
      </c>
      <c r="M8542" s="5">
        <f>ABS(IF(L8542&lt;=0,L8542/耗电量关键数据!$B$6/1000,L8542/耗电量关键数据!$B$5/1000))</f>
        <v>12.62646786</v>
      </c>
      <c r="N8542" s="5">
        <f>电气设备逐时使用率计算!H8518</f>
        <v>1.1688450000000001</v>
      </c>
      <c r="O8542" s="5">
        <f>灯光逐时使用率计算!H8518</f>
        <v>0.37403039999999999</v>
      </c>
      <c r="P8542" s="19">
        <f t="shared" si="1199"/>
        <v>14.16934326</v>
      </c>
      <c r="Q8542" s="19">
        <f t="shared" si="1203"/>
        <v>14.16934326</v>
      </c>
      <c r="R8542" s="20">
        <f t="shared" si="1200"/>
        <v>-14.16934326</v>
      </c>
      <c r="S8542" s="20">
        <f t="shared" si="1204"/>
        <v>14.16934326</v>
      </c>
      <c r="T8542" s="20">
        <f>IF((T8541+R8542)&lt;0,0,IF((T8541+R8542)&gt;结论【关键目标】!C$28,结论【关键目标】!C$28,T8541+R8542))</f>
        <v>0</v>
      </c>
      <c r="U8542" s="19">
        <f>IF((T8541+R8542)&lt;结论【关键目标】!$C$28,0,(发电量计算【计算逻辑页】!R8542+发电量计算【计算逻辑页】!T8541-结论【关键目标】!$C$28))</f>
        <v>0</v>
      </c>
      <c r="V8542" s="5">
        <f t="shared" si="1201"/>
        <v>0</v>
      </c>
      <c r="W8542" s="5">
        <f t="shared" si="1202"/>
        <v>0</v>
      </c>
      <c r="X8542" s="5">
        <f t="shared" si="1205"/>
        <v>0</v>
      </c>
    </row>
    <row r="8543" spans="1:24" x14ac:dyDescent="0.15">
      <c r="A8543" s="7">
        <v>8542</v>
      </c>
      <c r="B8543" s="7">
        <v>12</v>
      </c>
      <c r="C8543" s="7">
        <v>22</v>
      </c>
      <c r="D8543" s="7">
        <v>22</v>
      </c>
      <c r="E8543" s="7">
        <v>356</v>
      </c>
      <c r="F8543" s="7">
        <v>-2</v>
      </c>
      <c r="G8543" s="7">
        <v>0</v>
      </c>
      <c r="H8543" s="7">
        <f t="shared" si="1197"/>
        <v>5</v>
      </c>
      <c r="I8543" s="16">
        <f t="shared" si="1198"/>
        <v>45282</v>
      </c>
      <c r="J8543" s="17">
        <v>0.70809999999999995</v>
      </c>
      <c r="K8543" s="18">
        <f>G8543*结论【关键目标】!C$27*0.7735*0.001</f>
        <v>0</v>
      </c>
      <c r="L8543" s="5">
        <v>-32924.203699999998</v>
      </c>
      <c r="M8543" s="5">
        <f>ABS(IF(L8543&lt;=0,L8543/耗电量关键数据!$B$6/1000,L8543/耗电量关键数据!$B$5/1000))</f>
        <v>13.169681479999999</v>
      </c>
      <c r="N8543" s="5">
        <f>电气设备逐时使用率计算!H8519</f>
        <v>1.1688450000000001</v>
      </c>
      <c r="O8543" s="5">
        <f>灯光逐时使用率计算!H8519</f>
        <v>0.37403039999999999</v>
      </c>
      <c r="P8543" s="19">
        <f t="shared" si="1199"/>
        <v>14.712556879999999</v>
      </c>
      <c r="Q8543" s="19">
        <f t="shared" si="1203"/>
        <v>0</v>
      </c>
      <c r="R8543" s="20">
        <f t="shared" si="1200"/>
        <v>0</v>
      </c>
      <c r="S8543" s="20">
        <f t="shared" si="1204"/>
        <v>0</v>
      </c>
      <c r="T8543" s="20">
        <f>IF((T8542+R8543)&lt;0,0,IF((T8542+R8543)&gt;结论【关键目标】!C$28,结论【关键目标】!C$28,T8542+R8543))</f>
        <v>0</v>
      </c>
      <c r="U8543" s="19">
        <f>IF((T8542+R8543)&lt;结论【关键目标】!$C$28,0,(发电量计算【计算逻辑页】!R8543+发电量计算【计算逻辑页】!T8542-结论【关键目标】!$C$28))</f>
        <v>0</v>
      </c>
      <c r="V8543" s="5">
        <f t="shared" si="1201"/>
        <v>0</v>
      </c>
      <c r="W8543" s="5">
        <f t="shared" si="1202"/>
        <v>0</v>
      </c>
      <c r="X8543" s="5">
        <f t="shared" si="1205"/>
        <v>0</v>
      </c>
    </row>
    <row r="8544" spans="1:24" x14ac:dyDescent="0.15">
      <c r="A8544" s="7">
        <v>8543</v>
      </c>
      <c r="B8544" s="7">
        <v>12</v>
      </c>
      <c r="C8544" s="7">
        <v>22</v>
      </c>
      <c r="D8544" s="7">
        <v>23</v>
      </c>
      <c r="E8544" s="7">
        <v>356</v>
      </c>
      <c r="F8544" s="7">
        <v>-2</v>
      </c>
      <c r="G8544" s="7">
        <v>0</v>
      </c>
      <c r="H8544" s="7">
        <f t="shared" si="1197"/>
        <v>5</v>
      </c>
      <c r="I8544" s="16">
        <f t="shared" si="1198"/>
        <v>45282</v>
      </c>
      <c r="J8544" s="17">
        <v>0.70809999999999995</v>
      </c>
      <c r="K8544" s="18">
        <f>G8544*结论【关键目标】!C$27*0.7735*0.001</f>
        <v>0</v>
      </c>
      <c r="L8544" s="5">
        <v>-33893.144990000001</v>
      </c>
      <c r="M8544" s="5">
        <f>ABS(IF(L8544&lt;=0,L8544/耗电量关键数据!$B$6/1000,L8544/耗电量关键数据!$B$5/1000))</f>
        <v>13.557257996000001</v>
      </c>
      <c r="N8544" s="5">
        <f>电气设备逐时使用率计算!H8520</f>
        <v>1.1688450000000001</v>
      </c>
      <c r="O8544" s="5">
        <f>灯光逐时使用率计算!H8520</f>
        <v>0.37403039999999999</v>
      </c>
      <c r="P8544" s="19">
        <f t="shared" si="1199"/>
        <v>15.100133396000002</v>
      </c>
      <c r="Q8544" s="19">
        <f t="shared" si="1203"/>
        <v>0</v>
      </c>
      <c r="R8544" s="20">
        <f t="shared" si="1200"/>
        <v>0</v>
      </c>
      <c r="S8544" s="20">
        <f t="shared" si="1204"/>
        <v>0</v>
      </c>
      <c r="T8544" s="20">
        <f>IF((T8543+R8544)&lt;0,0,IF((T8543+R8544)&gt;结论【关键目标】!C$28,结论【关键目标】!C$28,T8543+R8544))</f>
        <v>0</v>
      </c>
      <c r="U8544" s="19">
        <f>IF((T8543+R8544)&lt;结论【关键目标】!$C$28,0,(发电量计算【计算逻辑页】!R8544+发电量计算【计算逻辑页】!T8543-结论【关键目标】!$C$28))</f>
        <v>0</v>
      </c>
      <c r="V8544" s="5">
        <f t="shared" si="1201"/>
        <v>0</v>
      </c>
      <c r="W8544" s="5">
        <f t="shared" si="1202"/>
        <v>0</v>
      </c>
      <c r="X8544" s="5">
        <f t="shared" si="1205"/>
        <v>0</v>
      </c>
    </row>
    <row r="8545" spans="1:24" x14ac:dyDescent="0.15">
      <c r="A8545" s="7">
        <v>8544</v>
      </c>
      <c r="B8545" s="7">
        <v>12</v>
      </c>
      <c r="C8545" s="7">
        <v>22</v>
      </c>
      <c r="D8545" s="7">
        <v>24</v>
      </c>
      <c r="E8545" s="7">
        <v>356</v>
      </c>
      <c r="F8545" s="7">
        <v>-2.2000000000000002</v>
      </c>
      <c r="G8545" s="7">
        <v>0</v>
      </c>
      <c r="H8545" s="7">
        <f t="shared" si="1197"/>
        <v>5</v>
      </c>
      <c r="I8545" s="16">
        <f t="shared" si="1198"/>
        <v>45282</v>
      </c>
      <c r="J8545" s="17">
        <v>0.2407</v>
      </c>
      <c r="K8545" s="18">
        <f>G8545*结论【关键目标】!C$27*0.7735*0.001</f>
        <v>0</v>
      </c>
      <c r="L8545" s="5">
        <v>-35176.099260000003</v>
      </c>
      <c r="M8545" s="5">
        <f>ABS(IF(L8545&lt;=0,L8545/耗电量关键数据!$B$6/1000,L8545/耗电量关键数据!$B$5/1000))</f>
        <v>14.070439704</v>
      </c>
      <c r="N8545" s="5">
        <f>电气设备逐时使用率计算!H8521</f>
        <v>1.1688450000000001</v>
      </c>
      <c r="O8545" s="5">
        <f>灯光逐时使用率计算!H8521</f>
        <v>0.37403039999999999</v>
      </c>
      <c r="P8545" s="19">
        <f t="shared" si="1199"/>
        <v>15.613315104</v>
      </c>
      <c r="Q8545" s="19">
        <f t="shared" si="1203"/>
        <v>0</v>
      </c>
      <c r="R8545" s="20">
        <f t="shared" si="1200"/>
        <v>0</v>
      </c>
      <c r="S8545" s="20">
        <f t="shared" si="1204"/>
        <v>0</v>
      </c>
      <c r="T8545" s="20">
        <f>IF((T8544+R8545)&lt;0,0,IF((T8544+R8545)&gt;结论【关键目标】!C$28,结论【关键目标】!C$28,T8544+R8545))</f>
        <v>0</v>
      </c>
      <c r="U8545" s="19">
        <f>IF((T8544+R8545)&lt;结论【关键目标】!$C$28,0,(发电量计算【计算逻辑页】!R8545+发电量计算【计算逻辑页】!T8544-结论【关键目标】!$C$28))</f>
        <v>0</v>
      </c>
      <c r="V8545" s="5">
        <f t="shared" si="1201"/>
        <v>0</v>
      </c>
      <c r="W8545" s="5">
        <f t="shared" si="1202"/>
        <v>0</v>
      </c>
      <c r="X8545" s="5">
        <f t="shared" si="1205"/>
        <v>0</v>
      </c>
    </row>
    <row r="8546" spans="1:24" x14ac:dyDescent="0.15">
      <c r="A8546" s="7">
        <v>8545</v>
      </c>
      <c r="B8546" s="7">
        <v>12</v>
      </c>
      <c r="C8546" s="7">
        <v>23</v>
      </c>
      <c r="D8546" s="7">
        <v>1</v>
      </c>
      <c r="E8546" s="7">
        <v>357</v>
      </c>
      <c r="F8546" s="7">
        <v>-3</v>
      </c>
      <c r="G8546" s="7">
        <v>0</v>
      </c>
      <c r="H8546" s="7">
        <f t="shared" si="1197"/>
        <v>6</v>
      </c>
      <c r="I8546" s="16">
        <f t="shared" si="1198"/>
        <v>45283</v>
      </c>
      <c r="J8546" s="17">
        <v>0.2407</v>
      </c>
      <c r="K8546" s="18">
        <f>G8546*结论【关键目标】!C$27*0.7735*0.001</f>
        <v>0</v>
      </c>
      <c r="L8546" s="5">
        <v>-39010.698049999999</v>
      </c>
      <c r="M8546" s="5">
        <f>ABS(IF(L8546&lt;=0,L8546/耗电量关键数据!$B$6/1000,L8546/耗电量关键数据!$B$5/1000))</f>
        <v>15.60427922</v>
      </c>
      <c r="N8546" s="19">
        <f>耗电量关键数据!$B$14</f>
        <v>1.1688450000000001</v>
      </c>
      <c r="O8546" s="19">
        <f>耗电量关键数据!$B$15</f>
        <v>0.37403039999999999</v>
      </c>
      <c r="P8546" s="19">
        <f t="shared" si="1199"/>
        <v>17.147154619999998</v>
      </c>
      <c r="Q8546" s="19">
        <f t="shared" si="1203"/>
        <v>0</v>
      </c>
      <c r="R8546" s="20">
        <f t="shared" si="1200"/>
        <v>0</v>
      </c>
      <c r="S8546" s="20">
        <f t="shared" si="1204"/>
        <v>0</v>
      </c>
      <c r="T8546" s="20">
        <f>IF((T8545+R8546)&lt;0,0,IF((T8545+R8546)&gt;结论【关键目标】!C$28,结论【关键目标】!C$28,T8545+R8546))</f>
        <v>0</v>
      </c>
      <c r="U8546" s="19">
        <f>IF((T8545+R8546)&lt;结论【关键目标】!$C$28,0,(发电量计算【计算逻辑页】!R8546+发电量计算【计算逻辑页】!T8545-结论【关键目标】!$C$28))</f>
        <v>0</v>
      </c>
      <c r="V8546" s="5">
        <f t="shared" si="1201"/>
        <v>0</v>
      </c>
      <c r="W8546" s="5">
        <f t="shared" si="1202"/>
        <v>0</v>
      </c>
      <c r="X8546" s="5">
        <f t="shared" si="1205"/>
        <v>0</v>
      </c>
    </row>
    <row r="8547" spans="1:24" x14ac:dyDescent="0.15">
      <c r="A8547" s="7">
        <v>8546</v>
      </c>
      <c r="B8547" s="7">
        <v>12</v>
      </c>
      <c r="C8547" s="7">
        <v>23</v>
      </c>
      <c r="D8547" s="7">
        <v>2</v>
      </c>
      <c r="E8547" s="7">
        <v>357</v>
      </c>
      <c r="F8547" s="7">
        <v>-3</v>
      </c>
      <c r="G8547" s="7">
        <v>0</v>
      </c>
      <c r="H8547" s="7">
        <f t="shared" si="1197"/>
        <v>6</v>
      </c>
      <c r="I8547" s="16">
        <f t="shared" si="1198"/>
        <v>45283</v>
      </c>
      <c r="J8547" s="17">
        <v>0.2407</v>
      </c>
      <c r="K8547" s="18">
        <f>G8547*结论【关键目标】!C$27*0.7735*0.001</f>
        <v>0</v>
      </c>
      <c r="L8547" s="5">
        <v>-39010.698049999999</v>
      </c>
      <c r="M8547" s="5">
        <f>ABS(IF(L8547&lt;=0,L8547/耗电量关键数据!$B$6/1000,L8547/耗电量关键数据!$B$5/1000))</f>
        <v>15.60427922</v>
      </c>
      <c r="N8547" s="19">
        <f>耗电量关键数据!$B$14</f>
        <v>1.1688450000000001</v>
      </c>
      <c r="O8547" s="19">
        <f>耗电量关键数据!$B$15</f>
        <v>0.37403039999999999</v>
      </c>
      <c r="P8547" s="19">
        <f t="shared" si="1199"/>
        <v>17.147154619999998</v>
      </c>
      <c r="Q8547" s="19">
        <f t="shared" si="1203"/>
        <v>0</v>
      </c>
      <c r="R8547" s="20">
        <f t="shared" si="1200"/>
        <v>0</v>
      </c>
      <c r="S8547" s="20">
        <f t="shared" si="1204"/>
        <v>0</v>
      </c>
      <c r="T8547" s="20">
        <f>IF((T8546+R8547)&lt;0,0,IF((T8546+R8547)&gt;结论【关键目标】!C$28,结论【关键目标】!C$28,T8546+R8547))</f>
        <v>0</v>
      </c>
      <c r="U8547" s="19">
        <f>IF((T8546+R8547)&lt;结论【关键目标】!$C$28,0,(发电量计算【计算逻辑页】!R8547+发电量计算【计算逻辑页】!T8546-结论【关键目标】!$C$28))</f>
        <v>0</v>
      </c>
      <c r="V8547" s="5">
        <f t="shared" si="1201"/>
        <v>0</v>
      </c>
      <c r="W8547" s="5">
        <f t="shared" si="1202"/>
        <v>0</v>
      </c>
      <c r="X8547" s="5">
        <f t="shared" si="1205"/>
        <v>0</v>
      </c>
    </row>
    <row r="8548" spans="1:24" x14ac:dyDescent="0.15">
      <c r="A8548" s="7">
        <v>8547</v>
      </c>
      <c r="B8548" s="7">
        <v>12</v>
      </c>
      <c r="C8548" s="7">
        <v>23</v>
      </c>
      <c r="D8548" s="7">
        <v>3</v>
      </c>
      <c r="E8548" s="7">
        <v>357</v>
      </c>
      <c r="F8548" s="7">
        <v>-3</v>
      </c>
      <c r="G8548" s="7">
        <v>0</v>
      </c>
      <c r="H8548" s="7">
        <f t="shared" si="1197"/>
        <v>6</v>
      </c>
      <c r="I8548" s="16">
        <f t="shared" si="1198"/>
        <v>45283</v>
      </c>
      <c r="J8548" s="17">
        <v>0.2407</v>
      </c>
      <c r="K8548" s="18">
        <f>G8548*结论【关键目标】!C$27*0.7735*0.001</f>
        <v>0</v>
      </c>
      <c r="L8548" s="5">
        <v>-39228.634919999997</v>
      </c>
      <c r="M8548" s="5">
        <f>ABS(IF(L8548&lt;=0,L8548/耗电量关键数据!$B$6/1000,L8548/耗电量关键数据!$B$5/1000))</f>
        <v>15.691453967999998</v>
      </c>
      <c r="N8548" s="19">
        <f>耗电量关键数据!$B$14</f>
        <v>1.1688450000000001</v>
      </c>
      <c r="O8548" s="19">
        <f>耗电量关键数据!$B$15</f>
        <v>0.37403039999999999</v>
      </c>
      <c r="P8548" s="19">
        <f t="shared" si="1199"/>
        <v>17.234329367999997</v>
      </c>
      <c r="Q8548" s="19">
        <f t="shared" si="1203"/>
        <v>0</v>
      </c>
      <c r="R8548" s="20">
        <f t="shared" si="1200"/>
        <v>0</v>
      </c>
      <c r="S8548" s="20">
        <f t="shared" si="1204"/>
        <v>0</v>
      </c>
      <c r="T8548" s="20">
        <f>IF((T8547+R8548)&lt;0,0,IF((T8547+R8548)&gt;结论【关键目标】!C$28,结论【关键目标】!C$28,T8547+R8548))</f>
        <v>0</v>
      </c>
      <c r="U8548" s="19">
        <f>IF((T8547+R8548)&lt;结论【关键目标】!$C$28,0,(发电量计算【计算逻辑页】!R8548+发电量计算【计算逻辑页】!T8547-结论【关键目标】!$C$28))</f>
        <v>0</v>
      </c>
      <c r="V8548" s="5">
        <f t="shared" si="1201"/>
        <v>0</v>
      </c>
      <c r="W8548" s="5">
        <f t="shared" si="1202"/>
        <v>0</v>
      </c>
      <c r="X8548" s="5">
        <f t="shared" si="1205"/>
        <v>0</v>
      </c>
    </row>
    <row r="8549" spans="1:24" x14ac:dyDescent="0.15">
      <c r="A8549" s="7">
        <v>8548</v>
      </c>
      <c r="B8549" s="7">
        <v>12</v>
      </c>
      <c r="C8549" s="7">
        <v>23</v>
      </c>
      <c r="D8549" s="7">
        <v>4</v>
      </c>
      <c r="E8549" s="7">
        <v>357</v>
      </c>
      <c r="F8549" s="7">
        <v>-3</v>
      </c>
      <c r="G8549" s="7">
        <v>0</v>
      </c>
      <c r="H8549" s="7">
        <f t="shared" si="1197"/>
        <v>6</v>
      </c>
      <c r="I8549" s="16">
        <f t="shared" si="1198"/>
        <v>45283</v>
      </c>
      <c r="J8549" s="17">
        <v>0.2407</v>
      </c>
      <c r="K8549" s="18">
        <f>G8549*结论【关键目标】!C$27*0.7735*0.001</f>
        <v>0</v>
      </c>
      <c r="L8549" s="5">
        <v>-39446.571779999998</v>
      </c>
      <c r="M8549" s="5">
        <f>ABS(IF(L8549&lt;=0,L8549/耗电量关键数据!$B$6/1000,L8549/耗电量关键数据!$B$5/1000))</f>
        <v>15.778628712</v>
      </c>
      <c r="N8549" s="19">
        <f>耗电量关键数据!$B$14</f>
        <v>1.1688450000000001</v>
      </c>
      <c r="O8549" s="19">
        <f>耗电量关键数据!$B$15</f>
        <v>0.37403039999999999</v>
      </c>
      <c r="P8549" s="19">
        <f t="shared" si="1199"/>
        <v>17.321504112</v>
      </c>
      <c r="Q8549" s="19">
        <f t="shared" si="1203"/>
        <v>0</v>
      </c>
      <c r="R8549" s="20">
        <f t="shared" si="1200"/>
        <v>0</v>
      </c>
      <c r="S8549" s="20">
        <f t="shared" si="1204"/>
        <v>0</v>
      </c>
      <c r="T8549" s="20">
        <f>IF((T8548+R8549)&lt;0,0,IF((T8548+R8549)&gt;结论【关键目标】!C$28,结论【关键目标】!C$28,T8548+R8549))</f>
        <v>0</v>
      </c>
      <c r="U8549" s="19">
        <f>IF((T8548+R8549)&lt;结论【关键目标】!$C$28,0,(发电量计算【计算逻辑页】!R8549+发电量计算【计算逻辑页】!T8548-结论【关键目标】!$C$28))</f>
        <v>0</v>
      </c>
      <c r="V8549" s="5">
        <f t="shared" si="1201"/>
        <v>0</v>
      </c>
      <c r="W8549" s="5">
        <f t="shared" si="1202"/>
        <v>0</v>
      </c>
      <c r="X8549" s="5">
        <f t="shared" si="1205"/>
        <v>0</v>
      </c>
    </row>
    <row r="8550" spans="1:24" x14ac:dyDescent="0.15">
      <c r="A8550" s="7">
        <v>8549</v>
      </c>
      <c r="B8550" s="7">
        <v>12</v>
      </c>
      <c r="C8550" s="7">
        <v>23</v>
      </c>
      <c r="D8550" s="7">
        <v>5</v>
      </c>
      <c r="E8550" s="7">
        <v>357</v>
      </c>
      <c r="F8550" s="7">
        <v>-4</v>
      </c>
      <c r="G8550" s="7">
        <v>0</v>
      </c>
      <c r="H8550" s="7">
        <f t="shared" si="1197"/>
        <v>6</v>
      </c>
      <c r="I8550" s="16">
        <f t="shared" si="1198"/>
        <v>45283</v>
      </c>
      <c r="J8550" s="17">
        <v>0.2407</v>
      </c>
      <c r="K8550" s="18">
        <f>G8550*结论【关键目标】!C$27*0.7735*0.001</f>
        <v>0</v>
      </c>
      <c r="L8550" s="5">
        <v>-39228.634919999997</v>
      </c>
      <c r="M8550" s="5">
        <f>ABS(IF(L8550&lt;=0,L8550/耗电量关键数据!$B$6/1000,L8550/耗电量关键数据!$B$5/1000))</f>
        <v>15.691453967999998</v>
      </c>
      <c r="N8550" s="19">
        <f>耗电量关键数据!$B$14</f>
        <v>1.1688450000000001</v>
      </c>
      <c r="O8550" s="19">
        <f>耗电量关键数据!$B$15</f>
        <v>0.37403039999999999</v>
      </c>
      <c r="P8550" s="19">
        <f t="shared" si="1199"/>
        <v>17.234329367999997</v>
      </c>
      <c r="Q8550" s="19">
        <f t="shared" si="1203"/>
        <v>0</v>
      </c>
      <c r="R8550" s="20">
        <f t="shared" si="1200"/>
        <v>0</v>
      </c>
      <c r="S8550" s="20">
        <f t="shared" si="1204"/>
        <v>0</v>
      </c>
      <c r="T8550" s="20">
        <f>IF((T8549+R8550)&lt;0,0,IF((T8549+R8550)&gt;结论【关键目标】!C$28,结论【关键目标】!C$28,T8549+R8550))</f>
        <v>0</v>
      </c>
      <c r="U8550" s="19">
        <f>IF((T8549+R8550)&lt;结论【关键目标】!$C$28,0,(发电量计算【计算逻辑页】!R8550+发电量计算【计算逻辑页】!T8549-结论【关键目标】!$C$28))</f>
        <v>0</v>
      </c>
      <c r="V8550" s="5">
        <f t="shared" si="1201"/>
        <v>0</v>
      </c>
      <c r="W8550" s="5">
        <f t="shared" si="1202"/>
        <v>0</v>
      </c>
      <c r="X8550" s="5">
        <f t="shared" si="1205"/>
        <v>0</v>
      </c>
    </row>
    <row r="8551" spans="1:24" x14ac:dyDescent="0.15">
      <c r="A8551" s="7">
        <v>8550</v>
      </c>
      <c r="B8551" s="7">
        <v>12</v>
      </c>
      <c r="C8551" s="7">
        <v>23</v>
      </c>
      <c r="D8551" s="7">
        <v>6</v>
      </c>
      <c r="E8551" s="7">
        <v>357</v>
      </c>
      <c r="F8551" s="7">
        <v>-4.0999999999999996</v>
      </c>
      <c r="G8551" s="7">
        <v>0</v>
      </c>
      <c r="H8551" s="7">
        <f t="shared" si="1197"/>
        <v>6</v>
      </c>
      <c r="I8551" s="16">
        <f t="shared" si="1198"/>
        <v>45283</v>
      </c>
      <c r="J8551" s="17">
        <v>0.2407</v>
      </c>
      <c r="K8551" s="18">
        <f>G8551*结论【关键目标】!C$27*0.7735*0.001</f>
        <v>0</v>
      </c>
      <c r="L8551" s="5">
        <v>-39413.588170000003</v>
      </c>
      <c r="M8551" s="5">
        <f>ABS(IF(L8551&lt;=0,L8551/耗电量关键数据!$B$6/1000,L8551/耗电量关键数据!$B$5/1000))</f>
        <v>15.765435268000001</v>
      </c>
      <c r="N8551" s="19">
        <f>耗电量关键数据!$B$14</f>
        <v>1.1688450000000001</v>
      </c>
      <c r="O8551" s="19">
        <f>耗电量关键数据!$B$15</f>
        <v>0.37403039999999999</v>
      </c>
      <c r="P8551" s="19">
        <f t="shared" si="1199"/>
        <v>17.308310668000001</v>
      </c>
      <c r="Q8551" s="19">
        <f t="shared" si="1203"/>
        <v>0</v>
      </c>
      <c r="R8551" s="20">
        <f t="shared" si="1200"/>
        <v>0</v>
      </c>
      <c r="S8551" s="20">
        <f t="shared" si="1204"/>
        <v>0</v>
      </c>
      <c r="T8551" s="20">
        <f>IF((T8550+R8551)&lt;0,0,IF((T8550+R8551)&gt;结论【关键目标】!C$28,结论【关键目标】!C$28,T8550+R8551))</f>
        <v>0</v>
      </c>
      <c r="U8551" s="19">
        <f>IF((T8550+R8551)&lt;结论【关键目标】!$C$28,0,(发电量计算【计算逻辑页】!R8551+发电量计算【计算逻辑页】!T8550-结论【关键目标】!$C$28))</f>
        <v>0</v>
      </c>
      <c r="V8551" s="5">
        <f t="shared" si="1201"/>
        <v>0</v>
      </c>
      <c r="W8551" s="5">
        <f t="shared" si="1202"/>
        <v>0</v>
      </c>
      <c r="X8551" s="5">
        <f t="shared" si="1205"/>
        <v>0</v>
      </c>
    </row>
    <row r="8552" spans="1:24" x14ac:dyDescent="0.15">
      <c r="A8552" s="7">
        <v>8551</v>
      </c>
      <c r="B8552" s="7">
        <v>12</v>
      </c>
      <c r="C8552" s="7">
        <v>23</v>
      </c>
      <c r="D8552" s="7">
        <v>7</v>
      </c>
      <c r="E8552" s="7">
        <v>357</v>
      </c>
      <c r="F8552" s="7">
        <v>-4</v>
      </c>
      <c r="G8552" s="7">
        <v>0</v>
      </c>
      <c r="H8552" s="7">
        <f t="shared" si="1197"/>
        <v>6</v>
      </c>
      <c r="I8552" s="16">
        <f t="shared" si="1198"/>
        <v>45283</v>
      </c>
      <c r="J8552" s="17">
        <v>0.2407</v>
      </c>
      <c r="K8552" s="18">
        <f>G8552*结论【关键目标】!C$27*0.7735*0.001</f>
        <v>0</v>
      </c>
      <c r="L8552" s="5">
        <v>-38399.627979999997</v>
      </c>
      <c r="M8552" s="5">
        <f>ABS(IF(L8552&lt;=0,L8552/耗电量关键数据!$B$6/1000,L8552/耗电量关键数据!$B$5/1000))</f>
        <v>15.359851191999999</v>
      </c>
      <c r="N8552" s="19">
        <f>耗电量关键数据!$B$14</f>
        <v>1.1688450000000001</v>
      </c>
      <c r="O8552" s="19">
        <f>耗电量关键数据!$B$15</f>
        <v>0.37403039999999999</v>
      </c>
      <c r="P8552" s="19">
        <f t="shared" si="1199"/>
        <v>16.902726591999997</v>
      </c>
      <c r="Q8552" s="19">
        <f t="shared" si="1203"/>
        <v>0</v>
      </c>
      <c r="R8552" s="20">
        <f t="shared" si="1200"/>
        <v>0</v>
      </c>
      <c r="S8552" s="20">
        <f t="shared" si="1204"/>
        <v>0</v>
      </c>
      <c r="T8552" s="20">
        <f>IF((T8551+R8552)&lt;0,0,IF((T8551+R8552)&gt;结论【关键目标】!C$28,结论【关键目标】!C$28,T8551+R8552))</f>
        <v>0</v>
      </c>
      <c r="U8552" s="19">
        <f>IF((T8551+R8552)&lt;结论【关键目标】!$C$28,0,(发电量计算【计算逻辑页】!R8552+发电量计算【计算逻辑页】!T8551-结论【关键目标】!$C$28))</f>
        <v>0</v>
      </c>
      <c r="V8552" s="5">
        <f t="shared" si="1201"/>
        <v>0</v>
      </c>
      <c r="W8552" s="5">
        <f t="shared" si="1202"/>
        <v>0</v>
      </c>
      <c r="X8552" s="5">
        <f t="shared" si="1205"/>
        <v>0</v>
      </c>
    </row>
    <row r="8553" spans="1:24" x14ac:dyDescent="0.15">
      <c r="A8553" s="7">
        <v>8552</v>
      </c>
      <c r="B8553" s="7">
        <v>12</v>
      </c>
      <c r="C8553" s="7">
        <v>23</v>
      </c>
      <c r="D8553" s="7">
        <v>8</v>
      </c>
      <c r="E8553" s="7">
        <v>357</v>
      </c>
      <c r="F8553" s="7">
        <v>-4</v>
      </c>
      <c r="G8553" s="7">
        <v>20.399999999999999</v>
      </c>
      <c r="H8553" s="7">
        <f t="shared" si="1197"/>
        <v>6</v>
      </c>
      <c r="I8553" s="16">
        <f t="shared" si="1198"/>
        <v>45283</v>
      </c>
      <c r="J8553" s="17">
        <v>0.70809999999999995</v>
      </c>
      <c r="K8553" s="18">
        <f>G8553*结论【关键目标】!C$27*0.7735*0.001</f>
        <v>1.8935280000000001</v>
      </c>
      <c r="L8553" s="5">
        <v>-35619.48547</v>
      </c>
      <c r="M8553" s="5">
        <f>ABS(IF(L8553&lt;=0,L8553/耗电量关键数据!$B$6/1000,L8553/耗电量关键数据!$B$5/1000))</f>
        <v>14.247794188</v>
      </c>
      <c r="N8553" s="19">
        <f>耗电量关键数据!$B$14</f>
        <v>1.1688450000000001</v>
      </c>
      <c r="O8553" s="19">
        <f>耗电量关键数据!$B$15</f>
        <v>0.37403039999999999</v>
      </c>
      <c r="P8553" s="19">
        <f t="shared" si="1199"/>
        <v>15.790669588000002</v>
      </c>
      <c r="Q8553" s="19">
        <f t="shared" si="1203"/>
        <v>0</v>
      </c>
      <c r="R8553" s="20">
        <f t="shared" si="1200"/>
        <v>1.8935280000000001</v>
      </c>
      <c r="S8553" s="20">
        <f t="shared" si="1204"/>
        <v>0</v>
      </c>
      <c r="T8553" s="20">
        <f>IF((T8552+R8553)&lt;0,0,IF((T8552+R8553)&gt;结论【关键目标】!C$28,结论【关键目标】!C$28,T8552+R8553))</f>
        <v>1.8935280000000001</v>
      </c>
      <c r="U8553" s="19">
        <f>IF((T8552+R8553)&lt;结论【关键目标】!$C$28,0,(发电量计算【计算逻辑页】!R8553+发电量计算【计算逻辑页】!T8552-结论【关键目标】!$C$28))</f>
        <v>0</v>
      </c>
      <c r="V8553" s="5">
        <f t="shared" si="1201"/>
        <v>0</v>
      </c>
      <c r="W8553" s="5">
        <f t="shared" si="1202"/>
        <v>1.3408071768000001</v>
      </c>
      <c r="X8553" s="5">
        <f t="shared" si="1205"/>
        <v>0</v>
      </c>
    </row>
    <row r="8554" spans="1:24" x14ac:dyDescent="0.15">
      <c r="A8554" s="7">
        <v>8553</v>
      </c>
      <c r="B8554" s="7">
        <v>12</v>
      </c>
      <c r="C8554" s="7">
        <v>23</v>
      </c>
      <c r="D8554" s="7">
        <v>9</v>
      </c>
      <c r="E8554" s="7">
        <v>357</v>
      </c>
      <c r="F8554" s="7">
        <v>-4.4000000000000004</v>
      </c>
      <c r="G8554" s="7">
        <v>96.2</v>
      </c>
      <c r="H8554" s="7">
        <f t="shared" si="1197"/>
        <v>6</v>
      </c>
      <c r="I8554" s="16">
        <f t="shared" si="1198"/>
        <v>45283</v>
      </c>
      <c r="J8554" s="17">
        <v>0.70809999999999995</v>
      </c>
      <c r="K8554" s="18">
        <f>G8554*结论【关键目标】!C$27*0.7735*0.001</f>
        <v>8.9292839999999991</v>
      </c>
      <c r="L8554" s="5">
        <v>-27857.58251</v>
      </c>
      <c r="M8554" s="5">
        <f>ABS(IF(L8554&lt;=0,L8554/耗电量关键数据!$B$6/1000,L8554/耗电量关键数据!$B$5/1000))</f>
        <v>11.143033004000001</v>
      </c>
      <c r="N8554" s="19">
        <f>耗电量关键数据!$B$14</f>
        <v>1.1688450000000001</v>
      </c>
      <c r="O8554" s="19">
        <f>耗电量关键数据!$B$15</f>
        <v>0.37403039999999999</v>
      </c>
      <c r="P8554" s="19">
        <f t="shared" si="1199"/>
        <v>12.685908404000001</v>
      </c>
      <c r="Q8554" s="19">
        <f t="shared" si="1203"/>
        <v>0</v>
      </c>
      <c r="R8554" s="20">
        <f t="shared" si="1200"/>
        <v>8.9292839999999991</v>
      </c>
      <c r="S8554" s="20">
        <f t="shared" si="1204"/>
        <v>0</v>
      </c>
      <c r="T8554" s="20">
        <f>IF((T8553+R8554)&lt;0,0,IF((T8553+R8554)&gt;结论【关键目标】!C$28,结论【关键目标】!C$28,T8553+R8554))</f>
        <v>10.822811999999999</v>
      </c>
      <c r="U8554" s="19">
        <f>IF((T8553+R8554)&lt;结论【关键目标】!$C$28,0,(发电量计算【计算逻辑页】!R8554+发电量计算【计算逻辑页】!T8553-结论【关键目标】!$C$28))</f>
        <v>0</v>
      </c>
      <c r="V8554" s="5">
        <f t="shared" si="1201"/>
        <v>0</v>
      </c>
      <c r="W8554" s="5">
        <f t="shared" si="1202"/>
        <v>6.3228260003999992</v>
      </c>
      <c r="X8554" s="5">
        <f t="shared" si="1205"/>
        <v>0</v>
      </c>
    </row>
    <row r="8555" spans="1:24" x14ac:dyDescent="0.15">
      <c r="A8555" s="7">
        <v>8554</v>
      </c>
      <c r="B8555" s="7">
        <v>12</v>
      </c>
      <c r="C8555" s="7">
        <v>23</v>
      </c>
      <c r="D8555" s="7">
        <v>10</v>
      </c>
      <c r="E8555" s="7">
        <v>357</v>
      </c>
      <c r="F8555" s="7">
        <v>-4</v>
      </c>
      <c r="G8555" s="7">
        <v>138.5</v>
      </c>
      <c r="H8555" s="7">
        <f t="shared" si="1197"/>
        <v>6</v>
      </c>
      <c r="I8555" s="16">
        <f t="shared" si="1198"/>
        <v>45283</v>
      </c>
      <c r="J8555" s="17">
        <v>0.70809999999999995</v>
      </c>
      <c r="K8555" s="18">
        <f>G8555*结论【关键目标】!C$27*0.7735*0.001</f>
        <v>12.85557</v>
      </c>
      <c r="L8555" s="5">
        <v>-24362.084200000001</v>
      </c>
      <c r="M8555" s="5">
        <f>ABS(IF(L8555&lt;=0,L8555/耗电量关键数据!$B$6/1000,L8555/耗电量关键数据!$B$5/1000))</f>
        <v>9.7448336799999993</v>
      </c>
      <c r="N8555" s="19">
        <f>耗电量关键数据!$B$14</f>
        <v>1.1688450000000001</v>
      </c>
      <c r="O8555" s="19">
        <f>耗电量关键数据!$B$15</f>
        <v>0.37403039999999999</v>
      </c>
      <c r="P8555" s="19">
        <f t="shared" si="1199"/>
        <v>11.287709080000001</v>
      </c>
      <c r="Q8555" s="19">
        <f t="shared" si="1203"/>
        <v>0</v>
      </c>
      <c r="R8555" s="20">
        <f t="shared" si="1200"/>
        <v>12.85557</v>
      </c>
      <c r="S8555" s="20">
        <f t="shared" si="1204"/>
        <v>0</v>
      </c>
      <c r="T8555" s="20">
        <f>IF((T8554+R8555)&lt;0,0,IF((T8554+R8555)&gt;结论【关键目标】!C$28,结论【关键目标】!C$28,T8554+R8555))</f>
        <v>22</v>
      </c>
      <c r="U8555" s="19">
        <f>IF((T8554+R8555)&lt;结论【关键目标】!$C$28,0,(发电量计算【计算逻辑页】!R8555+发电量计算【计算逻辑页】!T8554-结论【关键目标】!$C$28))</f>
        <v>1.6783819999999992</v>
      </c>
      <c r="V8555" s="5">
        <f t="shared" si="1201"/>
        <v>0.58743369999999961</v>
      </c>
      <c r="W8555" s="5">
        <f t="shared" si="1202"/>
        <v>7.9928267995480002</v>
      </c>
      <c r="X8555" s="5">
        <f t="shared" si="1205"/>
        <v>0</v>
      </c>
    </row>
    <row r="8556" spans="1:24" x14ac:dyDescent="0.15">
      <c r="A8556" s="7">
        <v>8555</v>
      </c>
      <c r="B8556" s="7">
        <v>12</v>
      </c>
      <c r="C8556" s="7">
        <v>23</v>
      </c>
      <c r="D8556" s="7">
        <v>11</v>
      </c>
      <c r="E8556" s="7">
        <v>357</v>
      </c>
      <c r="F8556" s="7">
        <v>-4</v>
      </c>
      <c r="G8556" s="7">
        <v>167.5</v>
      </c>
      <c r="H8556" s="7">
        <f t="shared" si="1197"/>
        <v>6</v>
      </c>
      <c r="I8556" s="16">
        <f t="shared" si="1198"/>
        <v>45283</v>
      </c>
      <c r="J8556" s="17">
        <v>1.2267999999999999</v>
      </c>
      <c r="K8556" s="18">
        <f>G8556*结论【关键目标】!C$27*0.7735*0.001</f>
        <v>15.547349999999998</v>
      </c>
      <c r="L8556" s="5">
        <v>-16650.60529</v>
      </c>
      <c r="M8556" s="5">
        <f>ABS(IF(L8556&lt;=0,L8556/耗电量关键数据!$B$6/1000,L8556/耗电量关键数据!$B$5/1000))</f>
        <v>6.6602421159999992</v>
      </c>
      <c r="N8556" s="19">
        <f>耗电量关键数据!$B$14</f>
        <v>1.1688450000000001</v>
      </c>
      <c r="O8556" s="19">
        <f>耗电量关键数据!$B$15</f>
        <v>0.37403039999999999</v>
      </c>
      <c r="P8556" s="19">
        <f t="shared" si="1199"/>
        <v>8.2031175159999989</v>
      </c>
      <c r="Q8556" s="19">
        <f t="shared" si="1203"/>
        <v>8.2031175159999989</v>
      </c>
      <c r="R8556" s="20">
        <f t="shared" si="1200"/>
        <v>7.3442324839999991</v>
      </c>
      <c r="S8556" s="20">
        <f t="shared" si="1204"/>
        <v>0</v>
      </c>
      <c r="T8556" s="20">
        <f>IF((T8555+R8556)&lt;0,0,IF((T8555+R8556)&gt;结论【关键目标】!C$28,结论【关键目标】!C$28,T8555+R8556))</f>
        <v>22</v>
      </c>
      <c r="U8556" s="19">
        <f>IF((T8555+R8556)&lt;结论【关键目标】!$C$28,0,(发电量计算【计算逻辑页】!R8556+发电量计算【计算逻辑页】!T8555-结论【关键目标】!$C$28))</f>
        <v>7.3442324839999991</v>
      </c>
      <c r="V8556" s="5">
        <f t="shared" si="1201"/>
        <v>2.5704813693999995</v>
      </c>
      <c r="W8556" s="5">
        <f t="shared" si="1202"/>
        <v>10.063584568628798</v>
      </c>
      <c r="X8556" s="5">
        <f t="shared" si="1205"/>
        <v>0</v>
      </c>
    </row>
    <row r="8557" spans="1:24" x14ac:dyDescent="0.15">
      <c r="A8557" s="7">
        <v>8556</v>
      </c>
      <c r="B8557" s="7">
        <v>12</v>
      </c>
      <c r="C8557" s="7">
        <v>23</v>
      </c>
      <c r="D8557" s="7">
        <v>12</v>
      </c>
      <c r="E8557" s="7">
        <v>357</v>
      </c>
      <c r="F8557" s="7">
        <v>-4</v>
      </c>
      <c r="G8557" s="7">
        <v>207.8</v>
      </c>
      <c r="H8557" s="7">
        <f t="shared" si="1197"/>
        <v>6</v>
      </c>
      <c r="I8557" s="16">
        <f t="shared" si="1198"/>
        <v>45283</v>
      </c>
      <c r="J8557" s="17">
        <v>1.2267999999999999</v>
      </c>
      <c r="K8557" s="18">
        <f>G8557*结论【关键目标】!C$27*0.7735*0.001</f>
        <v>19.287996</v>
      </c>
      <c r="L8557" s="5">
        <v>-14050.419040000001</v>
      </c>
      <c r="M8557" s="5">
        <f>ABS(IF(L8557&lt;=0,L8557/耗电量关键数据!$B$6/1000,L8557/耗电量关键数据!$B$5/1000))</f>
        <v>5.6201676160000007</v>
      </c>
      <c r="N8557" s="19">
        <f>耗电量关键数据!$B$14</f>
        <v>1.1688450000000001</v>
      </c>
      <c r="O8557" s="19">
        <f>耗电量关键数据!$B$15</f>
        <v>0.37403039999999999</v>
      </c>
      <c r="P8557" s="19">
        <f t="shared" si="1199"/>
        <v>7.1630430160000005</v>
      </c>
      <c r="Q8557" s="19">
        <f t="shared" si="1203"/>
        <v>7.1630430160000005</v>
      </c>
      <c r="R8557" s="20">
        <f t="shared" si="1200"/>
        <v>12.124952984</v>
      </c>
      <c r="S8557" s="20">
        <f t="shared" si="1204"/>
        <v>0</v>
      </c>
      <c r="T8557" s="20">
        <f>IF((T8556+R8557)&lt;0,0,IF((T8556+R8557)&gt;结论【关键目标】!C$28,结论【关键目标】!C$28,T8556+R8557))</f>
        <v>22</v>
      </c>
      <c r="U8557" s="19">
        <f>IF((T8556+R8557)&lt;结论【关键目标】!$C$28,0,(发电量计算【计算逻辑页】!R8557+发电量计算【计算逻辑页】!T8556-结论【关键目标】!$C$28))</f>
        <v>12.124952984000004</v>
      </c>
      <c r="V8557" s="5">
        <f t="shared" si="1201"/>
        <v>4.2437335444000013</v>
      </c>
      <c r="W8557" s="5">
        <f t="shared" si="1202"/>
        <v>8.7876211720287998</v>
      </c>
      <c r="X8557" s="5">
        <f t="shared" si="1205"/>
        <v>0</v>
      </c>
    </row>
    <row r="8558" spans="1:24" x14ac:dyDescent="0.15">
      <c r="A8558" s="7">
        <v>8557</v>
      </c>
      <c r="B8558" s="7">
        <v>12</v>
      </c>
      <c r="C8558" s="7">
        <v>23</v>
      </c>
      <c r="D8558" s="7">
        <v>13</v>
      </c>
      <c r="E8558" s="7">
        <v>357</v>
      </c>
      <c r="F8558" s="7">
        <v>-4</v>
      </c>
      <c r="G8558" s="7">
        <v>155.69999999999999</v>
      </c>
      <c r="H8558" s="7">
        <f t="shared" si="1197"/>
        <v>6</v>
      </c>
      <c r="I8558" s="16">
        <f t="shared" si="1198"/>
        <v>45283</v>
      </c>
      <c r="J8558" s="17">
        <v>1.2267999999999999</v>
      </c>
      <c r="K8558" s="18">
        <f>G8558*结论【关键目标】!C$27*0.7735*0.001</f>
        <v>14.452074</v>
      </c>
      <c r="L8558" s="5">
        <v>-13436.410889999999</v>
      </c>
      <c r="M8558" s="5">
        <f>ABS(IF(L8558&lt;=0,L8558/耗电量关键数据!$B$6/1000,L8558/耗电量关键数据!$B$5/1000))</f>
        <v>5.3745643559999996</v>
      </c>
      <c r="N8558" s="19">
        <f>耗电量关键数据!$B$14</f>
        <v>1.1688450000000001</v>
      </c>
      <c r="O8558" s="19">
        <f>耗电量关键数据!$B$15</f>
        <v>0.37403039999999999</v>
      </c>
      <c r="P8558" s="19">
        <f t="shared" si="1199"/>
        <v>6.9174397559999994</v>
      </c>
      <c r="Q8558" s="19">
        <f t="shared" si="1203"/>
        <v>6.9174397559999994</v>
      </c>
      <c r="R8558" s="20">
        <f t="shared" si="1200"/>
        <v>7.5346342440000003</v>
      </c>
      <c r="S8558" s="20">
        <f t="shared" si="1204"/>
        <v>0</v>
      </c>
      <c r="T8558" s="20">
        <f>IF((T8557+R8558)&lt;0,0,IF((T8557+R8558)&gt;结论【关键目标】!C$28,结论【关键目标】!C$28,T8557+R8558))</f>
        <v>22</v>
      </c>
      <c r="U8558" s="19">
        <f>IF((T8557+R8558)&lt;结论【关键目标】!$C$28,0,(发电量计算【计算逻辑页】!R8558+发电量计算【计算逻辑页】!T8557-结论【关键目标】!$C$28))</f>
        <v>7.5346342439999994</v>
      </c>
      <c r="V8558" s="5">
        <f t="shared" si="1201"/>
        <v>2.6371219853999994</v>
      </c>
      <c r="W8558" s="5">
        <f t="shared" si="1202"/>
        <v>8.4863150926607993</v>
      </c>
      <c r="X8558" s="5">
        <f t="shared" si="1205"/>
        <v>0</v>
      </c>
    </row>
    <row r="8559" spans="1:24" x14ac:dyDescent="0.15">
      <c r="A8559" s="7">
        <v>8558</v>
      </c>
      <c r="B8559" s="7">
        <v>12</v>
      </c>
      <c r="C8559" s="7">
        <v>23</v>
      </c>
      <c r="D8559" s="7">
        <v>14</v>
      </c>
      <c r="E8559" s="7">
        <v>357</v>
      </c>
      <c r="F8559" s="7">
        <v>-4</v>
      </c>
      <c r="G8559" s="7">
        <v>136.4</v>
      </c>
      <c r="H8559" s="7">
        <f t="shared" si="1197"/>
        <v>6</v>
      </c>
      <c r="I8559" s="16">
        <f t="shared" si="1198"/>
        <v>45283</v>
      </c>
      <c r="J8559" s="17">
        <v>1.2267999999999999</v>
      </c>
      <c r="K8559" s="18">
        <f>G8559*结论【关键目标】!C$27*0.7735*0.001</f>
        <v>12.660648</v>
      </c>
      <c r="L8559" s="5">
        <v>-15214.379080000001</v>
      </c>
      <c r="M8559" s="5">
        <f>ABS(IF(L8559&lt;=0,L8559/耗电量关键数据!$B$6/1000,L8559/耗电量关键数据!$B$5/1000))</f>
        <v>6.085751632</v>
      </c>
      <c r="N8559" s="19">
        <f>耗电量关键数据!$B$14</f>
        <v>1.1688450000000001</v>
      </c>
      <c r="O8559" s="19">
        <f>耗电量关键数据!$B$15</f>
        <v>0.37403039999999999</v>
      </c>
      <c r="P8559" s="19">
        <f t="shared" si="1199"/>
        <v>7.6286270319999998</v>
      </c>
      <c r="Q8559" s="19">
        <f t="shared" si="1203"/>
        <v>7.6286270319999998</v>
      </c>
      <c r="R8559" s="20">
        <f t="shared" si="1200"/>
        <v>5.0320209680000003</v>
      </c>
      <c r="S8559" s="20">
        <f t="shared" si="1204"/>
        <v>0</v>
      </c>
      <c r="T8559" s="20">
        <f>IF((T8558+R8559)&lt;0,0,IF((T8558+R8559)&gt;结论【关键目标】!C$28,结论【关键目标】!C$28,T8558+R8559))</f>
        <v>22</v>
      </c>
      <c r="U8559" s="19">
        <f>IF((T8558+R8559)&lt;结论【关键目标】!$C$28,0,(发电量计算【计算逻辑页】!R8559+发电量计算【计算逻辑页】!T8558-结论【关键目标】!$C$28))</f>
        <v>5.0320209680000012</v>
      </c>
      <c r="V8559" s="5">
        <f t="shared" si="1201"/>
        <v>1.7612073388000002</v>
      </c>
      <c r="W8559" s="5">
        <f t="shared" si="1202"/>
        <v>9.3587996428575995</v>
      </c>
      <c r="X8559" s="5">
        <f t="shared" si="1205"/>
        <v>0</v>
      </c>
    </row>
    <row r="8560" spans="1:24" x14ac:dyDescent="0.15">
      <c r="A8560" s="7">
        <v>8559</v>
      </c>
      <c r="B8560" s="7">
        <v>12</v>
      </c>
      <c r="C8560" s="7">
        <v>23</v>
      </c>
      <c r="D8560" s="7">
        <v>15</v>
      </c>
      <c r="E8560" s="7">
        <v>357</v>
      </c>
      <c r="F8560" s="7">
        <v>-3.3</v>
      </c>
      <c r="G8560" s="7">
        <v>91.9</v>
      </c>
      <c r="H8560" s="7">
        <f t="shared" si="1197"/>
        <v>6</v>
      </c>
      <c r="I8560" s="16">
        <f t="shared" si="1198"/>
        <v>45283</v>
      </c>
      <c r="J8560" s="17">
        <v>1.2267999999999999</v>
      </c>
      <c r="K8560" s="18">
        <f>G8560*结论【关键目标】!C$27*0.7735*0.001</f>
        <v>8.5301580000000001</v>
      </c>
      <c r="L8560" s="5">
        <v>-20894.550039999998</v>
      </c>
      <c r="M8560" s="5">
        <f>ABS(IF(L8560&lt;=0,L8560/耗电量关键数据!$B$6/1000,L8560/耗电量关键数据!$B$5/1000))</f>
        <v>8.3578200159999998</v>
      </c>
      <c r="N8560" s="19">
        <f>耗电量关键数据!$B$14</f>
        <v>1.1688450000000001</v>
      </c>
      <c r="O8560" s="19">
        <f>耗电量关键数据!$B$15</f>
        <v>0.37403039999999999</v>
      </c>
      <c r="P8560" s="19">
        <f t="shared" si="1199"/>
        <v>9.9006954159999996</v>
      </c>
      <c r="Q8560" s="19">
        <f t="shared" si="1203"/>
        <v>9.9006954159999996</v>
      </c>
      <c r="R8560" s="20">
        <f t="shared" si="1200"/>
        <v>-1.3705374159999995</v>
      </c>
      <c r="S8560" s="20">
        <f t="shared" si="1204"/>
        <v>1.3705374159999995</v>
      </c>
      <c r="T8560" s="20">
        <f>IF((T8559+R8560)&lt;0,0,IF((T8559+R8560)&gt;结论【关键目标】!C$28,结论【关键目标】!C$28,T8559+R8560))</f>
        <v>20.629462584000002</v>
      </c>
      <c r="U8560" s="19">
        <f>IF((T8559+R8560)&lt;结论【关键目标】!$C$28,0,(发电量计算【计算逻辑页】!R8560+发电量计算【计算逻辑页】!T8559-结论【关键目标】!$C$28))</f>
        <v>0</v>
      </c>
      <c r="V8560" s="5">
        <f t="shared" si="1201"/>
        <v>0</v>
      </c>
      <c r="W8560" s="5">
        <f t="shared" si="1202"/>
        <v>10.464797834399999</v>
      </c>
      <c r="X8560" s="5">
        <f t="shared" si="1205"/>
        <v>1.2016872063487993</v>
      </c>
    </row>
    <row r="8561" spans="1:24" x14ac:dyDescent="0.15">
      <c r="A8561" s="7">
        <v>8560</v>
      </c>
      <c r="B8561" s="7">
        <v>12</v>
      </c>
      <c r="C8561" s="7">
        <v>23</v>
      </c>
      <c r="D8561" s="7">
        <v>16</v>
      </c>
      <c r="E8561" s="7">
        <v>357</v>
      </c>
      <c r="F8561" s="7">
        <v>-4</v>
      </c>
      <c r="G8561" s="7">
        <v>0.2</v>
      </c>
      <c r="H8561" s="7">
        <f t="shared" si="1197"/>
        <v>6</v>
      </c>
      <c r="I8561" s="16">
        <f t="shared" si="1198"/>
        <v>45283</v>
      </c>
      <c r="J8561" s="17">
        <v>0.70809999999999995</v>
      </c>
      <c r="K8561" s="18">
        <f>G8561*结论【关键目标】!C$27*0.7735*0.001</f>
        <v>1.8564000000000001E-2</v>
      </c>
      <c r="L8561" s="5">
        <v>-27886.591420000001</v>
      </c>
      <c r="M8561" s="5">
        <f>ABS(IF(L8561&lt;=0,L8561/耗电量关键数据!$B$6/1000,L8561/耗电量关键数据!$B$5/1000))</f>
        <v>11.154636567999999</v>
      </c>
      <c r="N8561" s="19">
        <f>耗电量关键数据!$B$14</f>
        <v>1.1688450000000001</v>
      </c>
      <c r="O8561" s="19">
        <f>耗电量关键数据!$B$15</f>
        <v>0.37403039999999999</v>
      </c>
      <c r="P8561" s="19">
        <f t="shared" si="1199"/>
        <v>12.697511967999999</v>
      </c>
      <c r="Q8561" s="19">
        <f t="shared" si="1203"/>
        <v>0</v>
      </c>
      <c r="R8561" s="20">
        <f t="shared" si="1200"/>
        <v>1.8564000000000001E-2</v>
      </c>
      <c r="S8561" s="20">
        <f t="shared" si="1204"/>
        <v>0</v>
      </c>
      <c r="T8561" s="20">
        <f>IF((T8560+R8561)&lt;0,0,IF((T8560+R8561)&gt;结论【关键目标】!C$28,结论【关键目标】!C$28,T8560+R8561))</f>
        <v>20.648026584000004</v>
      </c>
      <c r="U8561" s="19">
        <f>IF((T8560+R8561)&lt;结论【关键目标】!$C$28,0,(发电量计算【计算逻辑页】!R8561+发电量计算【计算逻辑页】!T8560-结论【关键目标】!$C$28))</f>
        <v>0</v>
      </c>
      <c r="V8561" s="5">
        <f t="shared" si="1201"/>
        <v>0</v>
      </c>
      <c r="W8561" s="5">
        <f t="shared" si="1202"/>
        <v>1.3145168399999999E-2</v>
      </c>
      <c r="X8561" s="5">
        <f t="shared" si="1205"/>
        <v>0</v>
      </c>
    </row>
    <row r="8562" spans="1:24" x14ac:dyDescent="0.15">
      <c r="A8562" s="7">
        <v>8561</v>
      </c>
      <c r="B8562" s="7">
        <v>12</v>
      </c>
      <c r="C8562" s="7">
        <v>23</v>
      </c>
      <c r="D8562" s="7">
        <v>17</v>
      </c>
      <c r="E8562" s="7">
        <v>357</v>
      </c>
      <c r="F8562" s="7">
        <v>-4</v>
      </c>
      <c r="G8562" s="7">
        <v>0</v>
      </c>
      <c r="H8562" s="7">
        <f t="shared" si="1197"/>
        <v>6</v>
      </c>
      <c r="I8562" s="16">
        <f t="shared" si="1198"/>
        <v>45283</v>
      </c>
      <c r="J8562" s="17">
        <v>0.70809999999999995</v>
      </c>
      <c r="K8562" s="18">
        <f>G8562*结论【关键目标】!C$27*0.7735*0.001</f>
        <v>0</v>
      </c>
      <c r="L8562" s="5">
        <v>-31442.354050000002</v>
      </c>
      <c r="M8562" s="5">
        <f>ABS(IF(L8562&lt;=0,L8562/耗电量关键数据!$B$6/1000,L8562/耗电量关键数据!$B$5/1000))</f>
        <v>12.576941620000001</v>
      </c>
      <c r="N8562" s="19">
        <f>耗电量关键数据!$B$14</f>
        <v>1.1688450000000001</v>
      </c>
      <c r="O8562" s="19">
        <f>耗电量关键数据!$B$15</f>
        <v>0.37403039999999999</v>
      </c>
      <c r="P8562" s="19">
        <f t="shared" si="1199"/>
        <v>14.119817020000001</v>
      </c>
      <c r="Q8562" s="19">
        <f t="shared" si="1203"/>
        <v>0</v>
      </c>
      <c r="R8562" s="20">
        <f t="shared" si="1200"/>
        <v>0</v>
      </c>
      <c r="S8562" s="20">
        <f t="shared" si="1204"/>
        <v>0</v>
      </c>
      <c r="T8562" s="20">
        <f>IF((T8561+R8562)&lt;0,0,IF((T8561+R8562)&gt;结论【关键目标】!C$28,结论【关键目标】!C$28,T8561+R8562))</f>
        <v>20.648026584000004</v>
      </c>
      <c r="U8562" s="19">
        <f>IF((T8561+R8562)&lt;结论【关键目标】!$C$28,0,(发电量计算【计算逻辑页】!R8562+发电量计算【计算逻辑页】!T8561-结论【关键目标】!$C$28))</f>
        <v>0</v>
      </c>
      <c r="V8562" s="5">
        <f t="shared" si="1201"/>
        <v>0</v>
      </c>
      <c r="W8562" s="5">
        <f t="shared" si="1202"/>
        <v>0</v>
      </c>
      <c r="X8562" s="5">
        <f t="shared" si="1205"/>
        <v>0</v>
      </c>
    </row>
    <row r="8563" spans="1:24" x14ac:dyDescent="0.15">
      <c r="A8563" s="7">
        <v>8562</v>
      </c>
      <c r="B8563" s="7">
        <v>12</v>
      </c>
      <c r="C8563" s="7">
        <v>23</v>
      </c>
      <c r="D8563" s="7">
        <v>18</v>
      </c>
      <c r="E8563" s="7">
        <v>357</v>
      </c>
      <c r="F8563" s="7">
        <v>-4.7</v>
      </c>
      <c r="G8563" s="7">
        <v>0</v>
      </c>
      <c r="H8563" s="7">
        <f t="shared" si="1197"/>
        <v>6</v>
      </c>
      <c r="I8563" s="16">
        <f t="shared" si="1198"/>
        <v>45283</v>
      </c>
      <c r="J8563" s="17">
        <v>0.70809999999999995</v>
      </c>
      <c r="K8563" s="18">
        <f>G8563*结论【关键目标】!C$27*0.7735*0.001</f>
        <v>0</v>
      </c>
      <c r="L8563" s="5">
        <v>-33392.267480000002</v>
      </c>
      <c r="M8563" s="5">
        <f>ABS(IF(L8563&lt;=0,L8563/耗电量关键数据!$B$6/1000,L8563/耗电量关键数据!$B$5/1000))</f>
        <v>13.356906992000001</v>
      </c>
      <c r="N8563" s="19">
        <f>耗电量关键数据!$B$14</f>
        <v>1.1688450000000001</v>
      </c>
      <c r="O8563" s="19">
        <f>耗电量关键数据!$B$15</f>
        <v>0.37403039999999999</v>
      </c>
      <c r="P8563" s="19">
        <f t="shared" si="1199"/>
        <v>14.899782392000001</v>
      </c>
      <c r="Q8563" s="19">
        <f t="shared" si="1203"/>
        <v>0</v>
      </c>
      <c r="R8563" s="20">
        <f t="shared" si="1200"/>
        <v>0</v>
      </c>
      <c r="S8563" s="20">
        <f t="shared" si="1204"/>
        <v>0</v>
      </c>
      <c r="T8563" s="20">
        <f>IF((T8562+R8563)&lt;0,0,IF((T8562+R8563)&gt;结论【关键目标】!C$28,结论【关键目标】!C$28,T8562+R8563))</f>
        <v>20.648026584000004</v>
      </c>
      <c r="U8563" s="19">
        <f>IF((T8562+R8563)&lt;结论【关键目标】!$C$28,0,(发电量计算【计算逻辑页】!R8563+发电量计算【计算逻辑页】!T8562-结论【关键目标】!$C$28))</f>
        <v>0</v>
      </c>
      <c r="V8563" s="5">
        <f t="shared" si="1201"/>
        <v>0</v>
      </c>
      <c r="W8563" s="5">
        <f t="shared" si="1202"/>
        <v>0</v>
      </c>
      <c r="X8563" s="5">
        <f t="shared" si="1205"/>
        <v>0</v>
      </c>
    </row>
    <row r="8564" spans="1:24" x14ac:dyDescent="0.15">
      <c r="A8564" s="7">
        <v>8563</v>
      </c>
      <c r="B8564" s="7">
        <v>12</v>
      </c>
      <c r="C8564" s="7">
        <v>23</v>
      </c>
      <c r="D8564" s="7">
        <v>19</v>
      </c>
      <c r="E8564" s="7">
        <v>357</v>
      </c>
      <c r="F8564" s="7">
        <v>-5</v>
      </c>
      <c r="G8564" s="7">
        <v>0</v>
      </c>
      <c r="H8564" s="7">
        <f t="shared" si="1197"/>
        <v>6</v>
      </c>
      <c r="I8564" s="16">
        <f t="shared" si="1198"/>
        <v>45283</v>
      </c>
      <c r="J8564" s="17">
        <v>1.2267999999999999</v>
      </c>
      <c r="K8564" s="18">
        <f>G8564*结论【关键目标】!C$27*0.7735*0.001</f>
        <v>0</v>
      </c>
      <c r="L8564" s="5">
        <v>-32327.99929</v>
      </c>
      <c r="M8564" s="5">
        <f>ABS(IF(L8564&lt;=0,L8564/耗电量关键数据!$B$6/1000,L8564/耗电量关键数据!$B$5/1000))</f>
        <v>12.931199715999998</v>
      </c>
      <c r="N8564" s="19">
        <f>耗电量关键数据!$B$14</f>
        <v>1.1688450000000001</v>
      </c>
      <c r="O8564" s="19">
        <f>耗电量关键数据!$B$15</f>
        <v>0.37403039999999999</v>
      </c>
      <c r="P8564" s="19">
        <f t="shared" si="1199"/>
        <v>14.474075116</v>
      </c>
      <c r="Q8564" s="19">
        <f t="shared" si="1203"/>
        <v>14.474075116</v>
      </c>
      <c r="R8564" s="20">
        <f t="shared" si="1200"/>
        <v>-14.474075116</v>
      </c>
      <c r="S8564" s="20">
        <f t="shared" si="1204"/>
        <v>14.474075116</v>
      </c>
      <c r="T8564" s="20">
        <f>IF((T8563+R8564)&lt;0,0,IF((T8563+R8564)&gt;结论【关键目标】!C$28,结论【关键目标】!C$28,T8563+R8564))</f>
        <v>6.1739514680000038</v>
      </c>
      <c r="U8564" s="19">
        <f>IF((T8563+R8564)&lt;结论【关键目标】!$C$28,0,(发电量计算【计算逻辑页】!R8564+发电量计算【计算逻辑页】!T8563-结论【关键目标】!$C$28))</f>
        <v>0</v>
      </c>
      <c r="V8564" s="5">
        <f t="shared" si="1201"/>
        <v>0</v>
      </c>
      <c r="W8564" s="5">
        <f t="shared" si="1202"/>
        <v>0</v>
      </c>
      <c r="X8564" s="5">
        <f t="shared" si="1205"/>
        <v>5.4133206471424025</v>
      </c>
    </row>
    <row r="8565" spans="1:24" x14ac:dyDescent="0.15">
      <c r="A8565" s="7">
        <v>8564</v>
      </c>
      <c r="B8565" s="7">
        <v>12</v>
      </c>
      <c r="C8565" s="7">
        <v>23</v>
      </c>
      <c r="D8565" s="7">
        <v>20</v>
      </c>
      <c r="E8565" s="7">
        <v>357</v>
      </c>
      <c r="F8565" s="7">
        <v>-5</v>
      </c>
      <c r="G8565" s="7">
        <v>0</v>
      </c>
      <c r="H8565" s="7">
        <f t="shared" si="1197"/>
        <v>6</v>
      </c>
      <c r="I8565" s="16">
        <f t="shared" si="1198"/>
        <v>45283</v>
      </c>
      <c r="J8565" s="17">
        <v>1.2267999999999999</v>
      </c>
      <c r="K8565" s="18">
        <f>G8565*结论【关键目标】!C$27*0.7735*0.001</f>
        <v>0</v>
      </c>
      <c r="L8565" s="5">
        <v>-34320.82116</v>
      </c>
      <c r="M8565" s="5">
        <f>ABS(IF(L8565&lt;=0,L8565/耗电量关键数据!$B$6/1000,L8565/耗电量关键数据!$B$5/1000))</f>
        <v>13.728328464000001</v>
      </c>
      <c r="N8565" s="19">
        <f>耗电量关键数据!$B$14</f>
        <v>1.1688450000000001</v>
      </c>
      <c r="O8565" s="19">
        <f>耗电量关键数据!$B$15</f>
        <v>0.37403039999999999</v>
      </c>
      <c r="P8565" s="19">
        <f t="shared" si="1199"/>
        <v>15.271203864000002</v>
      </c>
      <c r="Q8565" s="19">
        <f t="shared" si="1203"/>
        <v>15.271203864000002</v>
      </c>
      <c r="R8565" s="20">
        <f t="shared" si="1200"/>
        <v>-15.271203864000002</v>
      </c>
      <c r="S8565" s="20">
        <f t="shared" si="1204"/>
        <v>15.271203864000002</v>
      </c>
      <c r="T8565" s="20">
        <f>IF((T8564+R8565)&lt;0,0,IF((T8564+R8565)&gt;结论【关键目标】!C$28,结论【关键目标】!C$28,T8564+R8565))</f>
        <v>0</v>
      </c>
      <c r="U8565" s="19">
        <f>IF((T8564+R8565)&lt;结论【关键目标】!$C$28,0,(发电量计算【计算逻辑页】!R8565+发电量计算【计算逻辑页】!T8564-结论【关键目标】!$C$28))</f>
        <v>0</v>
      </c>
      <c r="V8565" s="5">
        <f t="shared" si="1201"/>
        <v>0</v>
      </c>
      <c r="W8565" s="5">
        <f t="shared" si="1202"/>
        <v>0</v>
      </c>
      <c r="X8565" s="5">
        <f t="shared" si="1205"/>
        <v>0</v>
      </c>
    </row>
    <row r="8566" spans="1:24" x14ac:dyDescent="0.15">
      <c r="A8566" s="7">
        <v>8565</v>
      </c>
      <c r="B8566" s="7">
        <v>12</v>
      </c>
      <c r="C8566" s="7">
        <v>23</v>
      </c>
      <c r="D8566" s="7">
        <v>21</v>
      </c>
      <c r="E8566" s="7">
        <v>357</v>
      </c>
      <c r="F8566" s="7">
        <v>-4.2</v>
      </c>
      <c r="G8566" s="7">
        <v>0</v>
      </c>
      <c r="H8566" s="7">
        <f t="shared" si="1197"/>
        <v>6</v>
      </c>
      <c r="I8566" s="16">
        <f t="shared" si="1198"/>
        <v>45283</v>
      </c>
      <c r="J8566" s="17">
        <v>1.2267999999999999</v>
      </c>
      <c r="K8566" s="18">
        <f>G8566*结论【关键目标】!C$27*0.7735*0.001</f>
        <v>0</v>
      </c>
      <c r="L8566" s="5">
        <v>-35427.94442</v>
      </c>
      <c r="M8566" s="5">
        <f>ABS(IF(L8566&lt;=0,L8566/耗电量关键数据!$B$6/1000,L8566/耗电量关键数据!$B$5/1000))</f>
        <v>14.171177768</v>
      </c>
      <c r="N8566" s="19">
        <f>耗电量关键数据!$B$14</f>
        <v>1.1688450000000001</v>
      </c>
      <c r="O8566" s="19">
        <f>耗电量关键数据!$B$15</f>
        <v>0.37403039999999999</v>
      </c>
      <c r="P8566" s="19">
        <f t="shared" si="1199"/>
        <v>15.714053168000001</v>
      </c>
      <c r="Q8566" s="19">
        <f t="shared" si="1203"/>
        <v>15.714053168000001</v>
      </c>
      <c r="R8566" s="20">
        <f t="shared" si="1200"/>
        <v>-15.714053168000001</v>
      </c>
      <c r="S8566" s="20">
        <f t="shared" si="1204"/>
        <v>15.714053168000001</v>
      </c>
      <c r="T8566" s="20">
        <f>IF((T8565+R8566)&lt;0,0,IF((T8565+R8566)&gt;结论【关键目标】!C$28,结论【关键目标】!C$28,T8565+R8566))</f>
        <v>0</v>
      </c>
      <c r="U8566" s="19">
        <f>IF((T8565+R8566)&lt;结论【关键目标】!$C$28,0,(发电量计算【计算逻辑页】!R8566+发电量计算【计算逻辑页】!T8565-结论【关键目标】!$C$28))</f>
        <v>0</v>
      </c>
      <c r="V8566" s="5">
        <f t="shared" si="1201"/>
        <v>0</v>
      </c>
      <c r="W8566" s="5">
        <f t="shared" si="1202"/>
        <v>0</v>
      </c>
      <c r="X8566" s="5">
        <f t="shared" si="1205"/>
        <v>0</v>
      </c>
    </row>
    <row r="8567" spans="1:24" x14ac:dyDescent="0.15">
      <c r="A8567" s="7">
        <v>8566</v>
      </c>
      <c r="B8567" s="7">
        <v>12</v>
      </c>
      <c r="C8567" s="7">
        <v>23</v>
      </c>
      <c r="D8567" s="7">
        <v>22</v>
      </c>
      <c r="E8567" s="7">
        <v>357</v>
      </c>
      <c r="F8567" s="7">
        <v>-5</v>
      </c>
      <c r="G8567" s="7">
        <v>0</v>
      </c>
      <c r="H8567" s="7">
        <f t="shared" si="1197"/>
        <v>6</v>
      </c>
      <c r="I8567" s="16">
        <f t="shared" si="1198"/>
        <v>45283</v>
      </c>
      <c r="J8567" s="17">
        <v>0.70809999999999995</v>
      </c>
      <c r="K8567" s="18">
        <f>G8567*结论【关键目标】!C$27*0.7735*0.001</f>
        <v>0</v>
      </c>
      <c r="L8567" s="5">
        <v>-35741.645140000001</v>
      </c>
      <c r="M8567" s="5">
        <f>ABS(IF(L8567&lt;=0,L8567/耗电量关键数据!$B$6/1000,L8567/耗电量关键数据!$B$5/1000))</f>
        <v>14.296658056</v>
      </c>
      <c r="N8567" s="19">
        <f>耗电量关键数据!$B$14</f>
        <v>1.1688450000000001</v>
      </c>
      <c r="O8567" s="19">
        <f>耗电量关键数据!$B$15</f>
        <v>0.37403039999999999</v>
      </c>
      <c r="P8567" s="19">
        <f t="shared" si="1199"/>
        <v>15.839533456</v>
      </c>
      <c r="Q8567" s="19">
        <f t="shared" si="1203"/>
        <v>0</v>
      </c>
      <c r="R8567" s="20">
        <f t="shared" si="1200"/>
        <v>0</v>
      </c>
      <c r="S8567" s="20">
        <f t="shared" si="1204"/>
        <v>0</v>
      </c>
      <c r="T8567" s="20">
        <f>IF((T8566+R8567)&lt;0,0,IF((T8566+R8567)&gt;结论【关键目标】!C$28,结论【关键目标】!C$28,T8566+R8567))</f>
        <v>0</v>
      </c>
      <c r="U8567" s="19">
        <f>IF((T8566+R8567)&lt;结论【关键目标】!$C$28,0,(发电量计算【计算逻辑页】!R8567+发电量计算【计算逻辑页】!T8566-结论【关键目标】!$C$28))</f>
        <v>0</v>
      </c>
      <c r="V8567" s="5">
        <f t="shared" si="1201"/>
        <v>0</v>
      </c>
      <c r="W8567" s="5">
        <f t="shared" si="1202"/>
        <v>0</v>
      </c>
      <c r="X8567" s="5">
        <f t="shared" si="1205"/>
        <v>0</v>
      </c>
    </row>
    <row r="8568" spans="1:24" x14ac:dyDescent="0.15">
      <c r="A8568" s="7">
        <v>8567</v>
      </c>
      <c r="B8568" s="7">
        <v>12</v>
      </c>
      <c r="C8568" s="7">
        <v>23</v>
      </c>
      <c r="D8568" s="7">
        <v>23</v>
      </c>
      <c r="E8568" s="7">
        <v>357</v>
      </c>
      <c r="F8568" s="7">
        <v>-5</v>
      </c>
      <c r="G8568" s="7">
        <v>0</v>
      </c>
      <c r="H8568" s="7">
        <f t="shared" si="1197"/>
        <v>6</v>
      </c>
      <c r="I8568" s="16">
        <f t="shared" si="1198"/>
        <v>45283</v>
      </c>
      <c r="J8568" s="17">
        <v>0.70809999999999995</v>
      </c>
      <c r="K8568" s="18">
        <f>G8568*结论【关键目标】!C$27*0.7735*0.001</f>
        <v>0</v>
      </c>
      <c r="L8568" s="5">
        <v>-36395.455730000001</v>
      </c>
      <c r="M8568" s="5">
        <f>ABS(IF(L8568&lt;=0,L8568/耗电量关键数据!$B$6/1000,L8568/耗电量关键数据!$B$5/1000))</f>
        <v>14.558182292000001</v>
      </c>
      <c r="N8568" s="19">
        <f>耗电量关键数据!$B$14</f>
        <v>1.1688450000000001</v>
      </c>
      <c r="O8568" s="19">
        <f>耗电量关键数据!$B$15</f>
        <v>0.37403039999999999</v>
      </c>
      <c r="P8568" s="19">
        <f t="shared" si="1199"/>
        <v>16.101057692000001</v>
      </c>
      <c r="Q8568" s="19">
        <f t="shared" si="1203"/>
        <v>0</v>
      </c>
      <c r="R8568" s="20">
        <f t="shared" si="1200"/>
        <v>0</v>
      </c>
      <c r="S8568" s="20">
        <f t="shared" si="1204"/>
        <v>0</v>
      </c>
      <c r="T8568" s="20">
        <f>IF((T8567+R8568)&lt;0,0,IF((T8567+R8568)&gt;结论【关键目标】!C$28,结论【关键目标】!C$28,T8567+R8568))</f>
        <v>0</v>
      </c>
      <c r="U8568" s="19">
        <f>IF((T8567+R8568)&lt;结论【关键目标】!$C$28,0,(发电量计算【计算逻辑页】!R8568+发电量计算【计算逻辑页】!T8567-结论【关键目标】!$C$28))</f>
        <v>0</v>
      </c>
      <c r="V8568" s="5">
        <f t="shared" si="1201"/>
        <v>0</v>
      </c>
      <c r="W8568" s="5">
        <f t="shared" si="1202"/>
        <v>0</v>
      </c>
      <c r="X8568" s="5">
        <f t="shared" si="1205"/>
        <v>0</v>
      </c>
    </row>
    <row r="8569" spans="1:24" x14ac:dyDescent="0.15">
      <c r="A8569" s="7">
        <v>8568</v>
      </c>
      <c r="B8569" s="7">
        <v>12</v>
      </c>
      <c r="C8569" s="7">
        <v>23</v>
      </c>
      <c r="D8569" s="7">
        <v>24</v>
      </c>
      <c r="E8569" s="7">
        <v>357</v>
      </c>
      <c r="F8569" s="7">
        <v>-4.0999999999999996</v>
      </c>
      <c r="G8569" s="7">
        <v>0</v>
      </c>
      <c r="H8569" s="7">
        <f t="shared" si="1197"/>
        <v>6</v>
      </c>
      <c r="I8569" s="16">
        <f t="shared" si="1198"/>
        <v>45283</v>
      </c>
      <c r="J8569" s="17">
        <v>0.2407</v>
      </c>
      <c r="K8569" s="18">
        <f>G8569*结论【关键目标】!C$27*0.7735*0.001</f>
        <v>0</v>
      </c>
      <c r="L8569" s="5">
        <v>-37049.266309999999</v>
      </c>
      <c r="M8569" s="5">
        <f>ABS(IF(L8569&lt;=0,L8569/耗电量关键数据!$B$6/1000,L8569/耗电量关键数据!$B$5/1000))</f>
        <v>14.819706523999999</v>
      </c>
      <c r="N8569" s="19">
        <f>耗电量关键数据!$B$14</f>
        <v>1.1688450000000001</v>
      </c>
      <c r="O8569" s="19">
        <f>耗电量关键数据!$B$15</f>
        <v>0.37403039999999999</v>
      </c>
      <c r="P8569" s="19">
        <f t="shared" si="1199"/>
        <v>16.362581923999997</v>
      </c>
      <c r="Q8569" s="19">
        <f t="shared" si="1203"/>
        <v>0</v>
      </c>
      <c r="R8569" s="20">
        <f t="shared" si="1200"/>
        <v>0</v>
      </c>
      <c r="S8569" s="20">
        <f t="shared" si="1204"/>
        <v>0</v>
      </c>
      <c r="T8569" s="20">
        <f>IF((T8568+R8569)&lt;0,0,IF((T8568+R8569)&gt;结论【关键目标】!C$28,结论【关键目标】!C$28,T8568+R8569))</f>
        <v>0</v>
      </c>
      <c r="U8569" s="19">
        <f>IF((T8568+R8569)&lt;结论【关键目标】!$C$28,0,(发电量计算【计算逻辑页】!R8569+发电量计算【计算逻辑页】!T8568-结论【关键目标】!$C$28))</f>
        <v>0</v>
      </c>
      <c r="V8569" s="5">
        <f t="shared" si="1201"/>
        <v>0</v>
      </c>
      <c r="W8569" s="5">
        <f t="shared" si="1202"/>
        <v>0</v>
      </c>
      <c r="X8569" s="5">
        <f t="shared" si="1205"/>
        <v>0</v>
      </c>
    </row>
    <row r="8570" spans="1:24" x14ac:dyDescent="0.15">
      <c r="A8570" s="7">
        <v>8569</v>
      </c>
      <c r="B8570" s="7">
        <v>12</v>
      </c>
      <c r="C8570" s="7">
        <v>24</v>
      </c>
      <c r="D8570" s="7">
        <v>1</v>
      </c>
      <c r="E8570" s="7">
        <v>358</v>
      </c>
      <c r="F8570" s="7">
        <v>-5</v>
      </c>
      <c r="G8570" s="7">
        <v>0</v>
      </c>
      <c r="H8570" s="7">
        <f t="shared" si="1197"/>
        <v>7</v>
      </c>
      <c r="I8570" s="16">
        <f t="shared" si="1198"/>
        <v>45284</v>
      </c>
      <c r="J8570" s="17">
        <v>0.2407</v>
      </c>
      <c r="K8570" s="18">
        <f>G8570*结论【关键目标】!C$27*0.7735*0.001</f>
        <v>0</v>
      </c>
      <c r="L8570" s="5">
        <v>-37921.013749999998</v>
      </c>
      <c r="M8570" s="5">
        <f>ABS(IF(L8570&lt;=0,L8570/耗电量关键数据!$B$6/1000,L8570/耗电量关键数据!$B$5/1000))</f>
        <v>15.168405499999999</v>
      </c>
      <c r="N8570" s="19">
        <f>耗电量关键数据!$B$14</f>
        <v>1.1688450000000001</v>
      </c>
      <c r="O8570" s="19">
        <f>耗电量关键数据!$B$15</f>
        <v>0.37403039999999999</v>
      </c>
      <c r="P8570" s="19">
        <f t="shared" si="1199"/>
        <v>16.711280899999998</v>
      </c>
      <c r="Q8570" s="19">
        <f t="shared" si="1203"/>
        <v>0</v>
      </c>
      <c r="R8570" s="20">
        <f t="shared" si="1200"/>
        <v>0</v>
      </c>
      <c r="S8570" s="20">
        <f t="shared" si="1204"/>
        <v>0</v>
      </c>
      <c r="T8570" s="20">
        <f>IF((T8569+R8570)&lt;0,0,IF((T8569+R8570)&gt;结论【关键目标】!C$28,结论【关键目标】!C$28,T8569+R8570))</f>
        <v>0</v>
      </c>
      <c r="U8570" s="19">
        <f>IF((T8569+R8570)&lt;结论【关键目标】!$C$28,0,(发电量计算【计算逻辑页】!R8570+发电量计算【计算逻辑页】!T8569-结论【关键目标】!$C$28))</f>
        <v>0</v>
      </c>
      <c r="V8570" s="5">
        <f t="shared" si="1201"/>
        <v>0</v>
      </c>
      <c r="W8570" s="5">
        <f t="shared" si="1202"/>
        <v>0</v>
      </c>
      <c r="X8570" s="5">
        <f t="shared" si="1205"/>
        <v>0</v>
      </c>
    </row>
    <row r="8571" spans="1:24" x14ac:dyDescent="0.15">
      <c r="A8571" s="7">
        <v>8570</v>
      </c>
      <c r="B8571" s="7">
        <v>12</v>
      </c>
      <c r="C8571" s="7">
        <v>24</v>
      </c>
      <c r="D8571" s="7">
        <v>2</v>
      </c>
      <c r="E8571" s="7">
        <v>358</v>
      </c>
      <c r="F8571" s="7">
        <v>-5</v>
      </c>
      <c r="G8571" s="7">
        <v>0</v>
      </c>
      <c r="H8571" s="7">
        <f t="shared" si="1197"/>
        <v>7</v>
      </c>
      <c r="I8571" s="16">
        <f t="shared" si="1198"/>
        <v>45284</v>
      </c>
      <c r="J8571" s="17">
        <v>0.2407</v>
      </c>
      <c r="K8571" s="18">
        <f>G8571*结论【关键目标】!C$27*0.7735*0.001</f>
        <v>0</v>
      </c>
      <c r="L8571" s="5">
        <v>-38574.824330000003</v>
      </c>
      <c r="M8571" s="5">
        <f>ABS(IF(L8571&lt;=0,L8571/耗电量关键数据!$B$6/1000,L8571/耗电量关键数据!$B$5/1000))</f>
        <v>15.429929732</v>
      </c>
      <c r="N8571" s="19">
        <f>耗电量关键数据!$B$14</f>
        <v>1.1688450000000001</v>
      </c>
      <c r="O8571" s="19">
        <f>耗电量关键数据!$B$15</f>
        <v>0.37403039999999999</v>
      </c>
      <c r="P8571" s="19">
        <f t="shared" si="1199"/>
        <v>16.972805131999998</v>
      </c>
      <c r="Q8571" s="19">
        <f t="shared" si="1203"/>
        <v>0</v>
      </c>
      <c r="R8571" s="20">
        <f t="shared" si="1200"/>
        <v>0</v>
      </c>
      <c r="S8571" s="20">
        <f t="shared" si="1204"/>
        <v>0</v>
      </c>
      <c r="T8571" s="20">
        <f>IF((T8570+R8571)&lt;0,0,IF((T8570+R8571)&gt;结论【关键目标】!C$28,结论【关键目标】!C$28,T8570+R8571))</f>
        <v>0</v>
      </c>
      <c r="U8571" s="19">
        <f>IF((T8570+R8571)&lt;结论【关键目标】!$C$28,0,(发电量计算【计算逻辑页】!R8571+发电量计算【计算逻辑页】!T8570-结论【关键目标】!$C$28))</f>
        <v>0</v>
      </c>
      <c r="V8571" s="5">
        <f t="shared" si="1201"/>
        <v>0</v>
      </c>
      <c r="W8571" s="5">
        <f t="shared" si="1202"/>
        <v>0</v>
      </c>
      <c r="X8571" s="5">
        <f t="shared" si="1205"/>
        <v>0</v>
      </c>
    </row>
    <row r="8572" spans="1:24" x14ac:dyDescent="0.15">
      <c r="A8572" s="7">
        <v>8571</v>
      </c>
      <c r="B8572" s="7">
        <v>12</v>
      </c>
      <c r="C8572" s="7">
        <v>24</v>
      </c>
      <c r="D8572" s="7">
        <v>3</v>
      </c>
      <c r="E8572" s="7">
        <v>358</v>
      </c>
      <c r="F8572" s="7">
        <v>-4.5999999999999996</v>
      </c>
      <c r="G8572" s="7">
        <v>0</v>
      </c>
      <c r="H8572" s="7">
        <f t="shared" si="1197"/>
        <v>7</v>
      </c>
      <c r="I8572" s="16">
        <f t="shared" si="1198"/>
        <v>45284</v>
      </c>
      <c r="J8572" s="17">
        <v>0.2407</v>
      </c>
      <c r="K8572" s="18">
        <f>G8572*结论【关键目标】!C$27*0.7735*0.001</f>
        <v>0</v>
      </c>
      <c r="L8572" s="5">
        <v>-40100.382360000003</v>
      </c>
      <c r="M8572" s="5">
        <f>ABS(IF(L8572&lt;=0,L8572/耗电量关键数据!$B$6/1000,L8572/耗电量关键数据!$B$5/1000))</f>
        <v>16.040152944000003</v>
      </c>
      <c r="N8572" s="19">
        <f>耗电量关键数据!$B$14</f>
        <v>1.1688450000000001</v>
      </c>
      <c r="O8572" s="19">
        <f>耗电量关键数据!$B$15</f>
        <v>0.37403039999999999</v>
      </c>
      <c r="P8572" s="19">
        <f t="shared" si="1199"/>
        <v>17.583028344000002</v>
      </c>
      <c r="Q8572" s="19">
        <f t="shared" si="1203"/>
        <v>0</v>
      </c>
      <c r="R8572" s="20">
        <f t="shared" si="1200"/>
        <v>0</v>
      </c>
      <c r="S8572" s="20">
        <f t="shared" si="1204"/>
        <v>0</v>
      </c>
      <c r="T8572" s="20">
        <f>IF((T8571+R8572)&lt;0,0,IF((T8571+R8572)&gt;结论【关键目标】!C$28,结论【关键目标】!C$28,T8571+R8572))</f>
        <v>0</v>
      </c>
      <c r="U8572" s="19">
        <f>IF((T8571+R8572)&lt;结论【关键目标】!$C$28,0,(发电量计算【计算逻辑页】!R8572+发电量计算【计算逻辑页】!T8571-结论【关键目标】!$C$28))</f>
        <v>0</v>
      </c>
      <c r="V8572" s="5">
        <f t="shared" si="1201"/>
        <v>0</v>
      </c>
      <c r="W8572" s="5">
        <f t="shared" si="1202"/>
        <v>0</v>
      </c>
      <c r="X8572" s="5">
        <f t="shared" si="1205"/>
        <v>0</v>
      </c>
    </row>
    <row r="8573" spans="1:24" x14ac:dyDescent="0.15">
      <c r="A8573" s="7">
        <v>8572</v>
      </c>
      <c r="B8573" s="7">
        <v>12</v>
      </c>
      <c r="C8573" s="7">
        <v>24</v>
      </c>
      <c r="D8573" s="7">
        <v>4</v>
      </c>
      <c r="E8573" s="7">
        <v>358</v>
      </c>
      <c r="F8573" s="7">
        <v>-5</v>
      </c>
      <c r="G8573" s="7">
        <v>0</v>
      </c>
      <c r="H8573" s="7">
        <f t="shared" si="1197"/>
        <v>7</v>
      </c>
      <c r="I8573" s="16">
        <f t="shared" si="1198"/>
        <v>45284</v>
      </c>
      <c r="J8573" s="17">
        <v>0.2407</v>
      </c>
      <c r="K8573" s="18">
        <f>G8573*结论【关键目标】!C$27*0.7735*0.001</f>
        <v>0</v>
      </c>
      <c r="L8573" s="5">
        <v>-41625.94038</v>
      </c>
      <c r="M8573" s="5">
        <f>ABS(IF(L8573&lt;=0,L8573/耗电量关键数据!$B$6/1000,L8573/耗电量关键数据!$B$5/1000))</f>
        <v>16.650376152</v>
      </c>
      <c r="N8573" s="19">
        <f>耗电量关键数据!$B$14</f>
        <v>1.1688450000000001</v>
      </c>
      <c r="O8573" s="19">
        <f>耗电量关键数据!$B$15</f>
        <v>0.37403039999999999</v>
      </c>
      <c r="P8573" s="19">
        <f t="shared" si="1199"/>
        <v>18.193251552</v>
      </c>
      <c r="Q8573" s="19">
        <f t="shared" si="1203"/>
        <v>0</v>
      </c>
      <c r="R8573" s="20">
        <f t="shared" si="1200"/>
        <v>0</v>
      </c>
      <c r="S8573" s="20">
        <f t="shared" si="1204"/>
        <v>0</v>
      </c>
      <c r="T8573" s="20">
        <f>IF((T8572+R8573)&lt;0,0,IF((T8572+R8573)&gt;结论【关键目标】!C$28,结论【关键目标】!C$28,T8572+R8573))</f>
        <v>0</v>
      </c>
      <c r="U8573" s="19">
        <f>IF((T8572+R8573)&lt;结论【关键目标】!$C$28,0,(发电量计算【计算逻辑页】!R8573+发电量计算【计算逻辑页】!T8572-结论【关键目标】!$C$28))</f>
        <v>0</v>
      </c>
      <c r="V8573" s="5">
        <f t="shared" si="1201"/>
        <v>0</v>
      </c>
      <c r="W8573" s="5">
        <f t="shared" si="1202"/>
        <v>0</v>
      </c>
      <c r="X8573" s="5">
        <f t="shared" si="1205"/>
        <v>0</v>
      </c>
    </row>
    <row r="8574" spans="1:24" x14ac:dyDescent="0.15">
      <c r="A8574" s="7">
        <v>8573</v>
      </c>
      <c r="B8574" s="7">
        <v>12</v>
      </c>
      <c r="C8574" s="7">
        <v>24</v>
      </c>
      <c r="D8574" s="7">
        <v>5</v>
      </c>
      <c r="E8574" s="7">
        <v>358</v>
      </c>
      <c r="F8574" s="7">
        <v>-6</v>
      </c>
      <c r="G8574" s="7">
        <v>0</v>
      </c>
      <c r="H8574" s="7">
        <f t="shared" si="1197"/>
        <v>7</v>
      </c>
      <c r="I8574" s="16">
        <f t="shared" si="1198"/>
        <v>45284</v>
      </c>
      <c r="J8574" s="17">
        <v>0.2407</v>
      </c>
      <c r="K8574" s="18">
        <f>G8574*结论【关键目标】!C$27*0.7735*0.001</f>
        <v>0</v>
      </c>
      <c r="L8574" s="5">
        <v>-42715.624689999997</v>
      </c>
      <c r="M8574" s="5">
        <f>ABS(IF(L8574&lt;=0,L8574/耗电量关键数据!$B$6/1000,L8574/耗电量关键数据!$B$5/1000))</f>
        <v>17.086249875999997</v>
      </c>
      <c r="N8574" s="19">
        <f>耗电量关键数据!$B$14</f>
        <v>1.1688450000000001</v>
      </c>
      <c r="O8574" s="19">
        <f>耗电量关键数据!$B$15</f>
        <v>0.37403039999999999</v>
      </c>
      <c r="P8574" s="19">
        <f t="shared" si="1199"/>
        <v>18.629125275999996</v>
      </c>
      <c r="Q8574" s="19">
        <f t="shared" si="1203"/>
        <v>0</v>
      </c>
      <c r="R8574" s="20">
        <f t="shared" si="1200"/>
        <v>0</v>
      </c>
      <c r="S8574" s="20">
        <f t="shared" si="1204"/>
        <v>0</v>
      </c>
      <c r="T8574" s="20">
        <f>IF((T8573+R8574)&lt;0,0,IF((T8573+R8574)&gt;结论【关键目标】!C$28,结论【关键目标】!C$28,T8573+R8574))</f>
        <v>0</v>
      </c>
      <c r="U8574" s="19">
        <f>IF((T8573+R8574)&lt;结论【关键目标】!$C$28,0,(发电量计算【计算逻辑页】!R8574+发电量计算【计算逻辑页】!T8573-结论【关键目标】!$C$28))</f>
        <v>0</v>
      </c>
      <c r="V8574" s="5">
        <f t="shared" si="1201"/>
        <v>0</v>
      </c>
      <c r="W8574" s="5">
        <f t="shared" si="1202"/>
        <v>0</v>
      </c>
      <c r="X8574" s="5">
        <f t="shared" si="1205"/>
        <v>0</v>
      </c>
    </row>
    <row r="8575" spans="1:24" x14ac:dyDescent="0.15">
      <c r="A8575" s="7">
        <v>8574</v>
      </c>
      <c r="B8575" s="7">
        <v>12</v>
      </c>
      <c r="C8575" s="7">
        <v>24</v>
      </c>
      <c r="D8575" s="7">
        <v>6</v>
      </c>
      <c r="E8575" s="7">
        <v>358</v>
      </c>
      <c r="F8575" s="7">
        <v>-4.0999999999999996</v>
      </c>
      <c r="G8575" s="7">
        <v>0</v>
      </c>
      <c r="H8575" s="7">
        <f t="shared" si="1197"/>
        <v>7</v>
      </c>
      <c r="I8575" s="16">
        <f t="shared" si="1198"/>
        <v>45284</v>
      </c>
      <c r="J8575" s="17">
        <v>0.2407</v>
      </c>
      <c r="K8575" s="18">
        <f>G8575*结论【关键目标】!C$27*0.7735*0.001</f>
        <v>0</v>
      </c>
      <c r="L8575" s="5">
        <v>-44063.505879999997</v>
      </c>
      <c r="M8575" s="5">
        <f>ABS(IF(L8575&lt;=0,L8575/耗电量关键数据!$B$6/1000,L8575/耗电量关键数据!$B$5/1000))</f>
        <v>17.625402351999998</v>
      </c>
      <c r="N8575" s="19">
        <f>耗电量关键数据!$B$14</f>
        <v>1.1688450000000001</v>
      </c>
      <c r="O8575" s="19">
        <f>耗电量关键数据!$B$15</f>
        <v>0.37403039999999999</v>
      </c>
      <c r="P8575" s="19">
        <f t="shared" si="1199"/>
        <v>19.168277751999998</v>
      </c>
      <c r="Q8575" s="19">
        <f t="shared" si="1203"/>
        <v>0</v>
      </c>
      <c r="R8575" s="20">
        <f t="shared" si="1200"/>
        <v>0</v>
      </c>
      <c r="S8575" s="20">
        <f t="shared" si="1204"/>
        <v>0</v>
      </c>
      <c r="T8575" s="20">
        <f>IF((T8574+R8575)&lt;0,0,IF((T8574+R8575)&gt;结论【关键目标】!C$28,结论【关键目标】!C$28,T8574+R8575))</f>
        <v>0</v>
      </c>
      <c r="U8575" s="19">
        <f>IF((T8574+R8575)&lt;结论【关键目标】!$C$28,0,(发电量计算【计算逻辑页】!R8575+发电量计算【计算逻辑页】!T8574-结论【关键目标】!$C$28))</f>
        <v>0</v>
      </c>
      <c r="V8575" s="5">
        <f t="shared" si="1201"/>
        <v>0</v>
      </c>
      <c r="W8575" s="5">
        <f t="shared" si="1202"/>
        <v>0</v>
      </c>
      <c r="X8575" s="5">
        <f t="shared" si="1205"/>
        <v>0</v>
      </c>
    </row>
    <row r="8576" spans="1:24" x14ac:dyDescent="0.15">
      <c r="A8576" s="7">
        <v>8575</v>
      </c>
      <c r="B8576" s="7">
        <v>12</v>
      </c>
      <c r="C8576" s="7">
        <v>24</v>
      </c>
      <c r="D8576" s="7">
        <v>7</v>
      </c>
      <c r="E8576" s="7">
        <v>358</v>
      </c>
      <c r="F8576" s="7">
        <v>-6</v>
      </c>
      <c r="G8576" s="7">
        <v>0</v>
      </c>
      <c r="H8576" s="7">
        <f t="shared" si="1197"/>
        <v>7</v>
      </c>
      <c r="I8576" s="16">
        <f t="shared" si="1198"/>
        <v>45284</v>
      </c>
      <c r="J8576" s="17">
        <v>0.2407</v>
      </c>
      <c r="K8576" s="18">
        <f>G8576*结论【关键目标】!C$27*0.7735*0.001</f>
        <v>0</v>
      </c>
      <c r="L8576" s="5">
        <v>-43713.819649999998</v>
      </c>
      <c r="M8576" s="5">
        <f>ABS(IF(L8576&lt;=0,L8576/耗电量关键数据!$B$6/1000,L8576/耗电量关键数据!$B$5/1000))</f>
        <v>17.485527859999998</v>
      </c>
      <c r="N8576" s="19">
        <f>耗电量关键数据!$B$14</f>
        <v>1.1688450000000001</v>
      </c>
      <c r="O8576" s="19">
        <f>耗电量关键数据!$B$15</f>
        <v>0.37403039999999999</v>
      </c>
      <c r="P8576" s="19">
        <f t="shared" si="1199"/>
        <v>19.028403259999997</v>
      </c>
      <c r="Q8576" s="19">
        <f t="shared" si="1203"/>
        <v>0</v>
      </c>
      <c r="R8576" s="20">
        <f t="shared" si="1200"/>
        <v>0</v>
      </c>
      <c r="S8576" s="20">
        <f t="shared" si="1204"/>
        <v>0</v>
      </c>
      <c r="T8576" s="20">
        <f>IF((T8575+R8576)&lt;0,0,IF((T8575+R8576)&gt;结论【关键目标】!C$28,结论【关键目标】!C$28,T8575+R8576))</f>
        <v>0</v>
      </c>
      <c r="U8576" s="19">
        <f>IF((T8575+R8576)&lt;结论【关键目标】!$C$28,0,(发电量计算【计算逻辑页】!R8576+发电量计算【计算逻辑页】!T8575-结论【关键目标】!$C$28))</f>
        <v>0</v>
      </c>
      <c r="V8576" s="5">
        <f t="shared" si="1201"/>
        <v>0</v>
      </c>
      <c r="W8576" s="5">
        <f t="shared" si="1202"/>
        <v>0</v>
      </c>
      <c r="X8576" s="5">
        <f t="shared" si="1205"/>
        <v>0</v>
      </c>
    </row>
    <row r="8577" spans="1:24" x14ac:dyDescent="0.15">
      <c r="A8577" s="7">
        <v>8576</v>
      </c>
      <c r="B8577" s="7">
        <v>12</v>
      </c>
      <c r="C8577" s="7">
        <v>24</v>
      </c>
      <c r="D8577" s="7">
        <v>8</v>
      </c>
      <c r="E8577" s="7">
        <v>358</v>
      </c>
      <c r="F8577" s="7">
        <v>-6</v>
      </c>
      <c r="G8577" s="7">
        <v>63.2</v>
      </c>
      <c r="H8577" s="7">
        <f t="shared" si="1197"/>
        <v>7</v>
      </c>
      <c r="I8577" s="16">
        <f t="shared" si="1198"/>
        <v>45284</v>
      </c>
      <c r="J8577" s="17">
        <v>0.70809999999999995</v>
      </c>
      <c r="K8577" s="18">
        <f>G8577*结论【关键目标】!C$27*0.7735*0.001</f>
        <v>5.8662239999999999</v>
      </c>
      <c r="L8577" s="5">
        <v>-42200.443299999999</v>
      </c>
      <c r="M8577" s="5">
        <f>ABS(IF(L8577&lt;=0,L8577/耗电量关键数据!$B$6/1000,L8577/耗电量关键数据!$B$5/1000))</f>
        <v>16.880177319999998</v>
      </c>
      <c r="N8577" s="19">
        <f>耗电量关键数据!$B$14</f>
        <v>1.1688450000000001</v>
      </c>
      <c r="O8577" s="19">
        <f>耗电量关键数据!$B$15</f>
        <v>0.37403039999999999</v>
      </c>
      <c r="P8577" s="19">
        <f t="shared" si="1199"/>
        <v>18.423052719999998</v>
      </c>
      <c r="Q8577" s="19">
        <f t="shared" si="1203"/>
        <v>0</v>
      </c>
      <c r="R8577" s="20">
        <f t="shared" si="1200"/>
        <v>5.8662239999999999</v>
      </c>
      <c r="S8577" s="20">
        <f t="shared" si="1204"/>
        <v>0</v>
      </c>
      <c r="T8577" s="20">
        <f>IF((T8576+R8577)&lt;0,0,IF((T8576+R8577)&gt;结论【关键目标】!C$28,结论【关键目标】!C$28,T8576+R8577))</f>
        <v>5.8662239999999999</v>
      </c>
      <c r="U8577" s="19">
        <f>IF((T8576+R8577)&lt;结论【关键目标】!$C$28,0,(发电量计算【计算逻辑页】!R8577+发电量计算【计算逻辑页】!T8576-结论【关键目标】!$C$28))</f>
        <v>0</v>
      </c>
      <c r="V8577" s="5">
        <f t="shared" si="1201"/>
        <v>0</v>
      </c>
      <c r="W8577" s="5">
        <f t="shared" si="1202"/>
        <v>4.1538732143999999</v>
      </c>
      <c r="X8577" s="5">
        <f t="shared" si="1205"/>
        <v>0</v>
      </c>
    </row>
    <row r="8578" spans="1:24" x14ac:dyDescent="0.15">
      <c r="A8578" s="7">
        <v>8577</v>
      </c>
      <c r="B8578" s="7">
        <v>12</v>
      </c>
      <c r="C8578" s="7">
        <v>24</v>
      </c>
      <c r="D8578" s="7">
        <v>9</v>
      </c>
      <c r="E8578" s="7">
        <v>358</v>
      </c>
      <c r="F8578" s="7">
        <v>-5.8</v>
      </c>
      <c r="G8578" s="7">
        <v>184.1</v>
      </c>
      <c r="H8578" s="7">
        <f t="shared" ref="H8578:H8641" si="1206">WEEKDAY(I:I,2)</f>
        <v>7</v>
      </c>
      <c r="I8578" s="16">
        <f t="shared" ref="I8578:I8641" si="1207">DATE(2023,B8578,C8578)</f>
        <v>45284</v>
      </c>
      <c r="J8578" s="17">
        <v>0.70809999999999995</v>
      </c>
      <c r="K8578" s="18">
        <f>G8578*结论【关键目标】!C$27*0.7735*0.001</f>
        <v>17.088162000000001</v>
      </c>
      <c r="L8578" s="5">
        <v>-33951.061970000002</v>
      </c>
      <c r="M8578" s="5">
        <f>ABS(IF(L8578&lt;=0,L8578/耗电量关键数据!$B$6/1000,L8578/耗电量关键数据!$B$5/1000))</f>
        <v>13.580424788</v>
      </c>
      <c r="N8578" s="19">
        <f>耗电量关键数据!$B$14</f>
        <v>1.1688450000000001</v>
      </c>
      <c r="O8578" s="19">
        <f>耗电量关键数据!$B$15</f>
        <v>0.37403039999999999</v>
      </c>
      <c r="P8578" s="19">
        <f t="shared" ref="P8578:P8641" si="1208">M8578+N8578+O8578</f>
        <v>15.123300188</v>
      </c>
      <c r="Q8578" s="19">
        <f t="shared" si="1203"/>
        <v>0</v>
      </c>
      <c r="R8578" s="20">
        <f t="shared" ref="R8578:R8641" si="1209">K8578-Q8578</f>
        <v>17.088162000000001</v>
      </c>
      <c r="S8578" s="20">
        <f t="shared" si="1204"/>
        <v>0</v>
      </c>
      <c r="T8578" s="20">
        <f>IF((T8577+R8578)&lt;0,0,IF((T8577+R8578)&gt;结论【关键目标】!C$28,结论【关键目标】!C$28,T8577+R8578))</f>
        <v>22</v>
      </c>
      <c r="U8578" s="19">
        <f>IF((T8577+R8578)&lt;结论【关键目标】!$C$28,0,(发电量计算【计算逻辑页】!R8578+发电量计算【计算逻辑页】!T8577-结论【关键目标】!$C$28))</f>
        <v>0.95438599999999951</v>
      </c>
      <c r="V8578" s="5">
        <f t="shared" ref="V8578:V8641" si="1210">IF(J8578&gt;0.35,U8578*0.35,0)</f>
        <v>0.33403509999999981</v>
      </c>
      <c r="W8578" s="5">
        <f t="shared" ref="W8578:W8641" si="1211">IF(P8578&gt;K8578,K8578*J8578,P8578*J8578)</f>
        <v>10.708808863122799</v>
      </c>
      <c r="X8578" s="5">
        <f t="shared" si="1205"/>
        <v>0</v>
      </c>
    </row>
    <row r="8579" spans="1:24" x14ac:dyDescent="0.15">
      <c r="A8579" s="7">
        <v>8578</v>
      </c>
      <c r="B8579" s="7">
        <v>12</v>
      </c>
      <c r="C8579" s="7">
        <v>24</v>
      </c>
      <c r="D8579" s="7">
        <v>10</v>
      </c>
      <c r="E8579" s="7">
        <v>358</v>
      </c>
      <c r="F8579" s="7">
        <v>-8</v>
      </c>
      <c r="G8579" s="7">
        <v>244.4</v>
      </c>
      <c r="H8579" s="7">
        <f t="shared" si="1206"/>
        <v>7</v>
      </c>
      <c r="I8579" s="16">
        <f t="shared" si="1207"/>
        <v>45284</v>
      </c>
      <c r="J8579" s="17">
        <v>0.70809999999999995</v>
      </c>
      <c r="K8579" s="18">
        <f>G8579*结论【关键目标】!C$27*0.7735*0.001</f>
        <v>22.685207999999999</v>
      </c>
      <c r="L8579" s="5">
        <v>-29480.606950000001</v>
      </c>
      <c r="M8579" s="5">
        <f>ABS(IF(L8579&lt;=0,L8579/耗电量关键数据!$B$6/1000,L8579/耗电量关键数据!$B$5/1000))</f>
        <v>11.79224278</v>
      </c>
      <c r="N8579" s="19">
        <f>耗电量关键数据!$B$14</f>
        <v>1.1688450000000001</v>
      </c>
      <c r="O8579" s="19">
        <f>耗电量关键数据!$B$15</f>
        <v>0.37403039999999999</v>
      </c>
      <c r="P8579" s="19">
        <f t="shared" si="1208"/>
        <v>13.33511818</v>
      </c>
      <c r="Q8579" s="19">
        <f t="shared" ref="Q8579:Q8642" si="1212">IF(J8579&gt;0.8,P8579,0)</f>
        <v>0</v>
      </c>
      <c r="R8579" s="20">
        <f t="shared" si="1209"/>
        <v>22.685207999999999</v>
      </c>
      <c r="S8579" s="20">
        <f t="shared" ref="S8579:S8642" si="1213">IF(R8579&lt;0,ABS(R8579),0)</f>
        <v>0</v>
      </c>
      <c r="T8579" s="20">
        <f>IF((T8578+R8579)&lt;0,0,IF((T8578+R8579)&gt;结论【关键目标】!C$28,结论【关键目标】!C$28,T8578+R8579))</f>
        <v>22</v>
      </c>
      <c r="U8579" s="19">
        <f>IF((T8578+R8579)&lt;结论【关键目标】!$C$28,0,(发电量计算【计算逻辑页】!R8579+发电量计算【计算逻辑页】!T8578-结论【关键目标】!$C$28))</f>
        <v>22.685208000000003</v>
      </c>
      <c r="V8579" s="5">
        <f t="shared" si="1210"/>
        <v>7.9398228000000008</v>
      </c>
      <c r="W8579" s="5">
        <f t="shared" si="1211"/>
        <v>9.442597183258</v>
      </c>
      <c r="X8579" s="5">
        <f t="shared" si="1205"/>
        <v>0</v>
      </c>
    </row>
    <row r="8580" spans="1:24" x14ac:dyDescent="0.15">
      <c r="A8580" s="7">
        <v>8579</v>
      </c>
      <c r="B8580" s="7">
        <v>12</v>
      </c>
      <c r="C8580" s="7">
        <v>24</v>
      </c>
      <c r="D8580" s="7">
        <v>11</v>
      </c>
      <c r="E8580" s="7">
        <v>358</v>
      </c>
      <c r="F8580" s="7">
        <v>-9</v>
      </c>
      <c r="G8580" s="7">
        <v>278.7</v>
      </c>
      <c r="H8580" s="7">
        <f t="shared" si="1206"/>
        <v>7</v>
      </c>
      <c r="I8580" s="16">
        <f t="shared" si="1207"/>
        <v>45284</v>
      </c>
      <c r="J8580" s="17">
        <v>1.2267999999999999</v>
      </c>
      <c r="K8580" s="18">
        <f>G8580*结论【关键目标】!C$27*0.7735*0.001</f>
        <v>25.868933999999999</v>
      </c>
      <c r="L8580" s="5">
        <v>-20794.171330000001</v>
      </c>
      <c r="M8580" s="5">
        <f>ABS(IF(L8580&lt;=0,L8580/耗电量关键数据!$B$6/1000,L8580/耗电量关键数据!$B$5/1000))</f>
        <v>8.317668531999999</v>
      </c>
      <c r="N8580" s="19">
        <f>耗电量关键数据!$B$14</f>
        <v>1.1688450000000001</v>
      </c>
      <c r="O8580" s="19">
        <f>耗电量关键数据!$B$15</f>
        <v>0.37403039999999999</v>
      </c>
      <c r="P8580" s="19">
        <f t="shared" si="1208"/>
        <v>9.8605439320000006</v>
      </c>
      <c r="Q8580" s="19">
        <f t="shared" si="1212"/>
        <v>9.8605439320000006</v>
      </c>
      <c r="R8580" s="20">
        <f t="shared" si="1209"/>
        <v>16.008390067999997</v>
      </c>
      <c r="S8580" s="20">
        <f t="shared" si="1213"/>
        <v>0</v>
      </c>
      <c r="T8580" s="20">
        <f>IF((T8579+R8580)&lt;0,0,IF((T8579+R8580)&gt;结论【关键目标】!C$28,结论【关键目标】!C$28,T8579+R8580))</f>
        <v>22</v>
      </c>
      <c r="U8580" s="19">
        <f>IF((T8579+R8580)&lt;结论【关键目标】!$C$28,0,(发电量计算【计算逻辑页】!R8580+发电量计算【计算逻辑页】!T8579-结论【关键目标】!$C$28))</f>
        <v>16.008390067999997</v>
      </c>
      <c r="V8580" s="5">
        <f t="shared" si="1210"/>
        <v>5.6029365237999986</v>
      </c>
      <c r="W8580" s="5">
        <f t="shared" si="1211"/>
        <v>12.096915295777599</v>
      </c>
      <c r="X8580" s="5">
        <f t="shared" ref="X8580:X8643" si="1214">(J8580-0.35)*IF(T8580&gt;S8580,S8580,T8580)</f>
        <v>0</v>
      </c>
    </row>
    <row r="8581" spans="1:24" x14ac:dyDescent="0.15">
      <c r="A8581" s="7">
        <v>8580</v>
      </c>
      <c r="B8581" s="7">
        <v>12</v>
      </c>
      <c r="C8581" s="7">
        <v>24</v>
      </c>
      <c r="D8581" s="7">
        <v>12</v>
      </c>
      <c r="E8581" s="7">
        <v>358</v>
      </c>
      <c r="F8581" s="7">
        <v>-7</v>
      </c>
      <c r="G8581" s="7">
        <v>368.3</v>
      </c>
      <c r="H8581" s="7">
        <f t="shared" si="1206"/>
        <v>7</v>
      </c>
      <c r="I8581" s="16">
        <f t="shared" si="1207"/>
        <v>45284</v>
      </c>
      <c r="J8581" s="17">
        <v>1.2267999999999999</v>
      </c>
      <c r="K8581" s="18">
        <f>G8581*结论【关键目标】!C$27*0.7735*0.001</f>
        <v>34.185606</v>
      </c>
      <c r="L8581" s="5">
        <v>-16975.28919</v>
      </c>
      <c r="M8581" s="5">
        <f>ABS(IF(L8581&lt;=0,L8581/耗电量关键数据!$B$6/1000,L8581/耗电量关键数据!$B$5/1000))</f>
        <v>6.7901156759999992</v>
      </c>
      <c r="N8581" s="19">
        <f>耗电量关键数据!$B$14</f>
        <v>1.1688450000000001</v>
      </c>
      <c r="O8581" s="19">
        <f>耗电量关键数据!$B$15</f>
        <v>0.37403039999999999</v>
      </c>
      <c r="P8581" s="19">
        <f t="shared" si="1208"/>
        <v>8.332991075999999</v>
      </c>
      <c r="Q8581" s="19">
        <f t="shared" si="1212"/>
        <v>8.332991075999999</v>
      </c>
      <c r="R8581" s="20">
        <f t="shared" si="1209"/>
        <v>25.852614924000001</v>
      </c>
      <c r="S8581" s="20">
        <f t="shared" si="1213"/>
        <v>0</v>
      </c>
      <c r="T8581" s="20">
        <f>IF((T8580+R8581)&lt;0,0,IF((T8580+R8581)&gt;结论【关键目标】!C$28,结论【关键目标】!C$28,T8580+R8581))</f>
        <v>22</v>
      </c>
      <c r="U8581" s="19">
        <f>IF((T8580+R8581)&lt;结论【关键目标】!$C$28,0,(发电量计算【计算逻辑页】!R8581+发电量计算【计算逻辑页】!T8580-结论【关键目标】!$C$28))</f>
        <v>25.852614924000001</v>
      </c>
      <c r="V8581" s="5">
        <f t="shared" si="1210"/>
        <v>9.0484152233999993</v>
      </c>
      <c r="W8581" s="5">
        <f t="shared" si="1211"/>
        <v>10.222913452036797</v>
      </c>
      <c r="X8581" s="5">
        <f t="shared" si="1214"/>
        <v>0</v>
      </c>
    </row>
    <row r="8582" spans="1:24" x14ac:dyDescent="0.15">
      <c r="A8582" s="7">
        <v>8581</v>
      </c>
      <c r="B8582" s="7">
        <v>12</v>
      </c>
      <c r="C8582" s="7">
        <v>24</v>
      </c>
      <c r="D8582" s="7">
        <v>13</v>
      </c>
      <c r="E8582" s="7">
        <v>358</v>
      </c>
      <c r="F8582" s="7">
        <v>-8</v>
      </c>
      <c r="G8582" s="7">
        <v>315.39999999999998</v>
      </c>
      <c r="H8582" s="7">
        <f t="shared" si="1206"/>
        <v>7</v>
      </c>
      <c r="I8582" s="16">
        <f t="shared" si="1207"/>
        <v>45284</v>
      </c>
      <c r="J8582" s="17">
        <v>1.2267999999999999</v>
      </c>
      <c r="K8582" s="18">
        <f>G8582*结论【关键目标】!C$27*0.7735*0.001</f>
        <v>29.275428000000002</v>
      </c>
      <c r="L8582" s="5">
        <v>-14898.845960000001</v>
      </c>
      <c r="M8582" s="5">
        <f>ABS(IF(L8582&lt;=0,L8582/耗电量关键数据!$B$6/1000,L8582/耗电量关键数据!$B$5/1000))</f>
        <v>5.959538384</v>
      </c>
      <c r="N8582" s="19">
        <f>耗电量关键数据!$B$14</f>
        <v>1.1688450000000001</v>
      </c>
      <c r="O8582" s="19">
        <f>耗电量关键数据!$B$15</f>
        <v>0.37403039999999999</v>
      </c>
      <c r="P8582" s="19">
        <f t="shared" si="1208"/>
        <v>7.5024137839999998</v>
      </c>
      <c r="Q8582" s="19">
        <f t="shared" si="1212"/>
        <v>7.5024137839999998</v>
      </c>
      <c r="R8582" s="20">
        <f t="shared" si="1209"/>
        <v>21.773014216</v>
      </c>
      <c r="S8582" s="20">
        <f t="shared" si="1213"/>
        <v>0</v>
      </c>
      <c r="T8582" s="20">
        <f>IF((T8581+R8582)&lt;0,0,IF((T8581+R8582)&gt;结论【关键目标】!C$28,结论【关键目标】!C$28,T8581+R8582))</f>
        <v>22</v>
      </c>
      <c r="U8582" s="19">
        <f>IF((T8581+R8582)&lt;结论【关键目标】!$C$28,0,(发电量计算【计算逻辑页】!R8582+发电量计算【计算逻辑页】!T8581-结论【关键目标】!$C$28))</f>
        <v>21.773014216</v>
      </c>
      <c r="V8582" s="5">
        <f t="shared" si="1210"/>
        <v>7.6205549755999993</v>
      </c>
      <c r="W8582" s="5">
        <f t="shared" si="1211"/>
        <v>9.2039612302111991</v>
      </c>
      <c r="X8582" s="5">
        <f t="shared" si="1214"/>
        <v>0</v>
      </c>
    </row>
    <row r="8583" spans="1:24" x14ac:dyDescent="0.15">
      <c r="A8583" s="7">
        <v>8582</v>
      </c>
      <c r="B8583" s="7">
        <v>12</v>
      </c>
      <c r="C8583" s="7">
        <v>24</v>
      </c>
      <c r="D8583" s="7">
        <v>14</v>
      </c>
      <c r="E8583" s="7">
        <v>358</v>
      </c>
      <c r="F8583" s="7">
        <v>-7</v>
      </c>
      <c r="G8583" s="7">
        <v>264.2</v>
      </c>
      <c r="H8583" s="7">
        <f t="shared" si="1206"/>
        <v>7</v>
      </c>
      <c r="I8583" s="16">
        <f t="shared" si="1207"/>
        <v>45284</v>
      </c>
      <c r="J8583" s="17">
        <v>1.2267999999999999</v>
      </c>
      <c r="K8583" s="18">
        <f>G8583*结论【关键目标】!C$27*0.7735*0.001</f>
        <v>24.523043999999999</v>
      </c>
      <c r="L8583" s="5">
        <v>-15701.85744</v>
      </c>
      <c r="M8583" s="5">
        <f>ABS(IF(L8583&lt;=0,L8583/耗电量关键数据!$B$6/1000,L8583/耗电量关键数据!$B$5/1000))</f>
        <v>6.280742976</v>
      </c>
      <c r="N8583" s="19">
        <f>耗电量关键数据!$B$14</f>
        <v>1.1688450000000001</v>
      </c>
      <c r="O8583" s="19">
        <f>耗电量关键数据!$B$15</f>
        <v>0.37403039999999999</v>
      </c>
      <c r="P8583" s="19">
        <f t="shared" si="1208"/>
        <v>7.8236183759999998</v>
      </c>
      <c r="Q8583" s="19">
        <f t="shared" si="1212"/>
        <v>7.8236183759999998</v>
      </c>
      <c r="R8583" s="20">
        <f t="shared" si="1209"/>
        <v>16.699425624</v>
      </c>
      <c r="S8583" s="20">
        <f t="shared" si="1213"/>
        <v>0</v>
      </c>
      <c r="T8583" s="20">
        <f>IF((T8582+R8583)&lt;0,0,IF((T8582+R8583)&gt;结论【关键目标】!C$28,结论【关键目标】!C$28,T8582+R8583))</f>
        <v>22</v>
      </c>
      <c r="U8583" s="19">
        <f>IF((T8582+R8583)&lt;结论【关键目标】!$C$28,0,(发电量计算【计算逻辑页】!R8583+发电量计算【计算逻辑页】!T8582-结论【关键目标】!$C$28))</f>
        <v>16.699425624</v>
      </c>
      <c r="V8583" s="5">
        <f t="shared" si="1210"/>
        <v>5.8447989683999992</v>
      </c>
      <c r="W8583" s="5">
        <f t="shared" si="1211"/>
        <v>9.5980150236767994</v>
      </c>
      <c r="X8583" s="5">
        <f t="shared" si="1214"/>
        <v>0</v>
      </c>
    </row>
    <row r="8584" spans="1:24" x14ac:dyDescent="0.15">
      <c r="A8584" s="7">
        <v>8583</v>
      </c>
      <c r="B8584" s="7">
        <v>12</v>
      </c>
      <c r="C8584" s="7">
        <v>24</v>
      </c>
      <c r="D8584" s="7">
        <v>15</v>
      </c>
      <c r="E8584" s="7">
        <v>358</v>
      </c>
      <c r="F8584" s="7">
        <v>-6.3</v>
      </c>
      <c r="G8584" s="7">
        <v>170.5</v>
      </c>
      <c r="H8584" s="7">
        <f t="shared" si="1206"/>
        <v>7</v>
      </c>
      <c r="I8584" s="16">
        <f t="shared" si="1207"/>
        <v>45284</v>
      </c>
      <c r="J8584" s="17">
        <v>1.2267999999999999</v>
      </c>
      <c r="K8584" s="18">
        <f>G8584*结论【关键目标】!C$27*0.7735*0.001</f>
        <v>15.825810000000001</v>
      </c>
      <c r="L8584" s="5">
        <v>-20894.550039999998</v>
      </c>
      <c r="M8584" s="5">
        <f>ABS(IF(L8584&lt;=0,L8584/耗电量关键数据!$B$6/1000,L8584/耗电量关键数据!$B$5/1000))</f>
        <v>8.3578200159999998</v>
      </c>
      <c r="N8584" s="19">
        <f>耗电量关键数据!$B$14</f>
        <v>1.1688450000000001</v>
      </c>
      <c r="O8584" s="19">
        <f>耗电量关键数据!$B$15</f>
        <v>0.37403039999999999</v>
      </c>
      <c r="P8584" s="19">
        <f t="shared" si="1208"/>
        <v>9.9006954159999996</v>
      </c>
      <c r="Q8584" s="19">
        <f t="shared" si="1212"/>
        <v>9.9006954159999996</v>
      </c>
      <c r="R8584" s="20">
        <f t="shared" si="1209"/>
        <v>5.925114584000001</v>
      </c>
      <c r="S8584" s="20">
        <f t="shared" si="1213"/>
        <v>0</v>
      </c>
      <c r="T8584" s="20">
        <f>IF((T8583+R8584)&lt;0,0,IF((T8583+R8584)&gt;结论【关键目标】!C$28,结论【关键目标】!C$28,T8583+R8584))</f>
        <v>22</v>
      </c>
      <c r="U8584" s="19">
        <f>IF((T8583+R8584)&lt;结论【关键目标】!$C$28,0,(发电量计算【计算逻辑页】!R8584+发电量计算【计算逻辑页】!T8583-结论【关键目标】!$C$28))</f>
        <v>5.9251145839999992</v>
      </c>
      <c r="V8584" s="5">
        <f t="shared" si="1210"/>
        <v>2.0737901043999996</v>
      </c>
      <c r="W8584" s="5">
        <f t="shared" si="1211"/>
        <v>12.146173136348798</v>
      </c>
      <c r="X8584" s="5">
        <f t="shared" si="1214"/>
        <v>0</v>
      </c>
    </row>
    <row r="8585" spans="1:24" x14ac:dyDescent="0.15">
      <c r="A8585" s="7">
        <v>8584</v>
      </c>
      <c r="B8585" s="7">
        <v>12</v>
      </c>
      <c r="C8585" s="7">
        <v>24</v>
      </c>
      <c r="D8585" s="7">
        <v>16</v>
      </c>
      <c r="E8585" s="7">
        <v>358</v>
      </c>
      <c r="F8585" s="7">
        <v>-7</v>
      </c>
      <c r="G8585" s="7">
        <v>6.5</v>
      </c>
      <c r="H8585" s="7">
        <f t="shared" si="1206"/>
        <v>7</v>
      </c>
      <c r="I8585" s="16">
        <f t="shared" si="1207"/>
        <v>45284</v>
      </c>
      <c r="J8585" s="17">
        <v>0.70809999999999995</v>
      </c>
      <c r="K8585" s="18">
        <f>G8585*结论【关键目标】!C$27*0.7735*0.001</f>
        <v>0.60332999999999992</v>
      </c>
      <c r="L8585" s="5">
        <v>-27886.591420000001</v>
      </c>
      <c r="M8585" s="5">
        <f>ABS(IF(L8585&lt;=0,L8585/耗电量关键数据!$B$6/1000,L8585/耗电量关键数据!$B$5/1000))</f>
        <v>11.154636567999999</v>
      </c>
      <c r="N8585" s="19">
        <f>耗电量关键数据!$B$14</f>
        <v>1.1688450000000001</v>
      </c>
      <c r="O8585" s="19">
        <f>耗电量关键数据!$B$15</f>
        <v>0.37403039999999999</v>
      </c>
      <c r="P8585" s="19">
        <f t="shared" si="1208"/>
        <v>12.697511967999999</v>
      </c>
      <c r="Q8585" s="19">
        <f t="shared" si="1212"/>
        <v>0</v>
      </c>
      <c r="R8585" s="20">
        <f t="shared" si="1209"/>
        <v>0.60332999999999992</v>
      </c>
      <c r="S8585" s="20">
        <f t="shared" si="1213"/>
        <v>0</v>
      </c>
      <c r="T8585" s="20">
        <f>IF((T8584+R8585)&lt;0,0,IF((T8584+R8585)&gt;结论【关键目标】!C$28,结论【关键目标】!C$28,T8584+R8585))</f>
        <v>22</v>
      </c>
      <c r="U8585" s="19">
        <f>IF((T8584+R8585)&lt;结论【关键目标】!$C$28,0,(发电量计算【计算逻辑页】!R8585+发电量计算【计算逻辑页】!T8584-结论【关键目标】!$C$28))</f>
        <v>0.6033299999999997</v>
      </c>
      <c r="V8585" s="5">
        <f t="shared" si="1210"/>
        <v>0.21116549999999989</v>
      </c>
      <c r="W8585" s="5">
        <f t="shared" si="1211"/>
        <v>0.42721797299999992</v>
      </c>
      <c r="X8585" s="5">
        <f t="shared" si="1214"/>
        <v>0</v>
      </c>
    </row>
    <row r="8586" spans="1:24" x14ac:dyDescent="0.15">
      <c r="A8586" s="7">
        <v>8585</v>
      </c>
      <c r="B8586" s="7">
        <v>12</v>
      </c>
      <c r="C8586" s="7">
        <v>24</v>
      </c>
      <c r="D8586" s="7">
        <v>17</v>
      </c>
      <c r="E8586" s="7">
        <v>358</v>
      </c>
      <c r="F8586" s="7">
        <v>-8</v>
      </c>
      <c r="G8586" s="7">
        <v>0</v>
      </c>
      <c r="H8586" s="7">
        <f t="shared" si="1206"/>
        <v>7</v>
      </c>
      <c r="I8586" s="16">
        <f t="shared" si="1207"/>
        <v>45284</v>
      </c>
      <c r="J8586" s="17">
        <v>0.70809999999999995</v>
      </c>
      <c r="K8586" s="18">
        <f>G8586*结论【关键目标】!C$27*0.7735*0.001</f>
        <v>0</v>
      </c>
      <c r="L8586" s="5">
        <v>-31686.093229999999</v>
      </c>
      <c r="M8586" s="5">
        <f>ABS(IF(L8586&lt;=0,L8586/耗电量关键数据!$B$6/1000,L8586/耗电量关键数据!$B$5/1000))</f>
        <v>12.674437291999999</v>
      </c>
      <c r="N8586" s="19">
        <f>耗电量关键数据!$B$14</f>
        <v>1.1688450000000001</v>
      </c>
      <c r="O8586" s="19">
        <f>耗电量关键数据!$B$15</f>
        <v>0.37403039999999999</v>
      </c>
      <c r="P8586" s="19">
        <f t="shared" si="1208"/>
        <v>14.217312691999998</v>
      </c>
      <c r="Q8586" s="19">
        <f t="shared" si="1212"/>
        <v>0</v>
      </c>
      <c r="R8586" s="20">
        <f t="shared" si="1209"/>
        <v>0</v>
      </c>
      <c r="S8586" s="20">
        <f t="shared" si="1213"/>
        <v>0</v>
      </c>
      <c r="T8586" s="20">
        <f>IF((T8585+R8586)&lt;0,0,IF((T8585+R8586)&gt;结论【关键目标】!C$28,结论【关键目标】!C$28,T8585+R8586))</f>
        <v>22</v>
      </c>
      <c r="U8586" s="19">
        <f>IF((T8585+R8586)&lt;结论【关键目标】!$C$28,0,(发电量计算【计算逻辑页】!R8586+发电量计算【计算逻辑页】!T8585-结论【关键目标】!$C$28))</f>
        <v>0</v>
      </c>
      <c r="V8586" s="5">
        <f t="shared" si="1210"/>
        <v>0</v>
      </c>
      <c r="W8586" s="5">
        <f t="shared" si="1211"/>
        <v>0</v>
      </c>
      <c r="X8586" s="5">
        <f t="shared" si="1214"/>
        <v>0</v>
      </c>
    </row>
    <row r="8587" spans="1:24" x14ac:dyDescent="0.15">
      <c r="A8587" s="7">
        <v>8586</v>
      </c>
      <c r="B8587" s="7">
        <v>12</v>
      </c>
      <c r="C8587" s="7">
        <v>24</v>
      </c>
      <c r="D8587" s="7">
        <v>18</v>
      </c>
      <c r="E8587" s="7">
        <v>358</v>
      </c>
      <c r="F8587" s="7">
        <v>-7.7</v>
      </c>
      <c r="G8587" s="7">
        <v>0</v>
      </c>
      <c r="H8587" s="7">
        <f t="shared" si="1206"/>
        <v>7</v>
      </c>
      <c r="I8587" s="16">
        <f t="shared" si="1207"/>
        <v>45284</v>
      </c>
      <c r="J8587" s="17">
        <v>0.70809999999999995</v>
      </c>
      <c r="K8587" s="18">
        <f>G8587*结论【关键目标】!C$27*0.7735*0.001</f>
        <v>0</v>
      </c>
      <c r="L8587" s="5">
        <v>-33879.745840000003</v>
      </c>
      <c r="M8587" s="5">
        <f>ABS(IF(L8587&lt;=0,L8587/耗电量关键数据!$B$6/1000,L8587/耗电量关键数据!$B$5/1000))</f>
        <v>13.551898336000002</v>
      </c>
      <c r="N8587" s="19">
        <f>耗电量关键数据!$B$14</f>
        <v>1.1688450000000001</v>
      </c>
      <c r="O8587" s="19">
        <f>耗电量关键数据!$B$15</f>
        <v>0.37403039999999999</v>
      </c>
      <c r="P8587" s="19">
        <f t="shared" si="1208"/>
        <v>15.094773736000002</v>
      </c>
      <c r="Q8587" s="19">
        <f t="shared" si="1212"/>
        <v>0</v>
      </c>
      <c r="R8587" s="20">
        <f t="shared" si="1209"/>
        <v>0</v>
      </c>
      <c r="S8587" s="20">
        <f t="shared" si="1213"/>
        <v>0</v>
      </c>
      <c r="T8587" s="20">
        <f>IF((T8586+R8587)&lt;0,0,IF((T8586+R8587)&gt;结论【关键目标】!C$28,结论【关键目标】!C$28,T8586+R8587))</f>
        <v>22</v>
      </c>
      <c r="U8587" s="19">
        <f>IF((T8586+R8587)&lt;结论【关键目标】!$C$28,0,(发电量计算【计算逻辑页】!R8587+发电量计算【计算逻辑页】!T8586-结论【关键目标】!$C$28))</f>
        <v>0</v>
      </c>
      <c r="V8587" s="5">
        <f t="shared" si="1210"/>
        <v>0</v>
      </c>
      <c r="W8587" s="5">
        <f t="shared" si="1211"/>
        <v>0</v>
      </c>
      <c r="X8587" s="5">
        <f t="shared" si="1214"/>
        <v>0</v>
      </c>
    </row>
    <row r="8588" spans="1:24" x14ac:dyDescent="0.15">
      <c r="A8588" s="7">
        <v>8587</v>
      </c>
      <c r="B8588" s="7">
        <v>12</v>
      </c>
      <c r="C8588" s="7">
        <v>24</v>
      </c>
      <c r="D8588" s="7">
        <v>19</v>
      </c>
      <c r="E8588" s="7">
        <v>358</v>
      </c>
      <c r="F8588" s="7">
        <v>-9</v>
      </c>
      <c r="G8588" s="7">
        <v>0</v>
      </c>
      <c r="H8588" s="7">
        <f t="shared" si="1206"/>
        <v>7</v>
      </c>
      <c r="I8588" s="16">
        <f t="shared" si="1207"/>
        <v>45284</v>
      </c>
      <c r="J8588" s="17">
        <v>1.2267999999999999</v>
      </c>
      <c r="K8588" s="18">
        <f>G8588*结论【关键目标】!C$27*0.7735*0.001</f>
        <v>0</v>
      </c>
      <c r="L8588" s="5">
        <v>-33213.697899999999</v>
      </c>
      <c r="M8588" s="5">
        <f>ABS(IF(L8588&lt;=0,L8588/耗电量关键数据!$B$6/1000,L8588/耗电量关键数据!$B$5/1000))</f>
        <v>13.28547916</v>
      </c>
      <c r="N8588" s="19">
        <f>耗电量关键数据!$B$14</f>
        <v>1.1688450000000001</v>
      </c>
      <c r="O8588" s="19">
        <f>耗电量关键数据!$B$15</f>
        <v>0.37403039999999999</v>
      </c>
      <c r="P8588" s="19">
        <f t="shared" si="1208"/>
        <v>14.828354559999999</v>
      </c>
      <c r="Q8588" s="19">
        <f t="shared" si="1212"/>
        <v>14.828354559999999</v>
      </c>
      <c r="R8588" s="20">
        <f t="shared" si="1209"/>
        <v>-14.828354559999999</v>
      </c>
      <c r="S8588" s="20">
        <f t="shared" si="1213"/>
        <v>14.828354559999999</v>
      </c>
      <c r="T8588" s="20">
        <f>IF((T8587+R8588)&lt;0,0,IF((T8587+R8588)&gt;结论【关键目标】!C$28,结论【关键目标】!C$28,T8587+R8588))</f>
        <v>7.1716454400000007</v>
      </c>
      <c r="U8588" s="19">
        <f>IF((T8587+R8588)&lt;结论【关键目标】!$C$28,0,(发电量计算【计算逻辑页】!R8588+发电量计算【计算逻辑页】!T8587-结论【关键目标】!$C$28))</f>
        <v>0</v>
      </c>
      <c r="V8588" s="5">
        <f t="shared" si="1210"/>
        <v>0</v>
      </c>
      <c r="W8588" s="5">
        <f t="shared" si="1211"/>
        <v>0</v>
      </c>
      <c r="X8588" s="5">
        <f t="shared" si="1214"/>
        <v>6.2880987217920001</v>
      </c>
    </row>
    <row r="8589" spans="1:24" x14ac:dyDescent="0.15">
      <c r="A8589" s="7">
        <v>8588</v>
      </c>
      <c r="B8589" s="7">
        <v>12</v>
      </c>
      <c r="C8589" s="7">
        <v>24</v>
      </c>
      <c r="D8589" s="7">
        <v>20</v>
      </c>
      <c r="E8589" s="7">
        <v>358</v>
      </c>
      <c r="F8589" s="7">
        <v>-9</v>
      </c>
      <c r="G8589" s="7">
        <v>0</v>
      </c>
      <c r="H8589" s="7">
        <f t="shared" si="1206"/>
        <v>7</v>
      </c>
      <c r="I8589" s="16">
        <f t="shared" si="1207"/>
        <v>45284</v>
      </c>
      <c r="J8589" s="17">
        <v>1.2267999999999999</v>
      </c>
      <c r="K8589" s="18">
        <f>G8589*结论【关键目标】!C$27*0.7735*0.001</f>
        <v>0</v>
      </c>
      <c r="L8589" s="5">
        <v>-35427.94442</v>
      </c>
      <c r="M8589" s="5">
        <f>ABS(IF(L8589&lt;=0,L8589/耗电量关键数据!$B$6/1000,L8589/耗电量关键数据!$B$5/1000))</f>
        <v>14.171177768</v>
      </c>
      <c r="N8589" s="19">
        <f>耗电量关键数据!$B$14</f>
        <v>1.1688450000000001</v>
      </c>
      <c r="O8589" s="19">
        <f>耗电量关键数据!$B$15</f>
        <v>0.37403039999999999</v>
      </c>
      <c r="P8589" s="19">
        <f t="shared" si="1208"/>
        <v>15.714053168000001</v>
      </c>
      <c r="Q8589" s="19">
        <f t="shared" si="1212"/>
        <v>15.714053168000001</v>
      </c>
      <c r="R8589" s="20">
        <f t="shared" si="1209"/>
        <v>-15.714053168000001</v>
      </c>
      <c r="S8589" s="20">
        <f t="shared" si="1213"/>
        <v>15.714053168000001</v>
      </c>
      <c r="T8589" s="20">
        <f>IF((T8588+R8589)&lt;0,0,IF((T8588+R8589)&gt;结论【关键目标】!C$28,结论【关键目标】!C$28,T8588+R8589))</f>
        <v>0</v>
      </c>
      <c r="U8589" s="19">
        <f>IF((T8588+R8589)&lt;结论【关键目标】!$C$28,0,(发电量计算【计算逻辑页】!R8589+发电量计算【计算逻辑页】!T8588-结论【关键目标】!$C$28))</f>
        <v>0</v>
      </c>
      <c r="V8589" s="5">
        <f t="shared" si="1210"/>
        <v>0</v>
      </c>
      <c r="W8589" s="5">
        <f t="shared" si="1211"/>
        <v>0</v>
      </c>
      <c r="X8589" s="5">
        <f t="shared" si="1214"/>
        <v>0</v>
      </c>
    </row>
    <row r="8590" spans="1:24" x14ac:dyDescent="0.15">
      <c r="A8590" s="7">
        <v>8589</v>
      </c>
      <c r="B8590" s="7">
        <v>12</v>
      </c>
      <c r="C8590" s="7">
        <v>24</v>
      </c>
      <c r="D8590" s="7">
        <v>21</v>
      </c>
      <c r="E8590" s="7">
        <v>358</v>
      </c>
      <c r="F8590" s="7">
        <v>-8.3000000000000007</v>
      </c>
      <c r="G8590" s="7">
        <v>0</v>
      </c>
      <c r="H8590" s="7">
        <f t="shared" si="1206"/>
        <v>7</v>
      </c>
      <c r="I8590" s="16">
        <f t="shared" si="1207"/>
        <v>45284</v>
      </c>
      <c r="J8590" s="17">
        <v>1.2267999999999999</v>
      </c>
      <c r="K8590" s="18">
        <f>G8590*结论【关键目标】!C$27*0.7735*0.001</f>
        <v>0</v>
      </c>
      <c r="L8590" s="5">
        <v>-36535.067690000003</v>
      </c>
      <c r="M8590" s="5">
        <f>ABS(IF(L8590&lt;=0,L8590/耗电量关键数据!$B$6/1000,L8590/耗电量关键数据!$B$5/1000))</f>
        <v>14.614027076000003</v>
      </c>
      <c r="N8590" s="19">
        <f>耗电量关键数据!$B$14</f>
        <v>1.1688450000000001</v>
      </c>
      <c r="O8590" s="19">
        <f>耗电量关键数据!$B$15</f>
        <v>0.37403039999999999</v>
      </c>
      <c r="P8590" s="19">
        <f t="shared" si="1208"/>
        <v>16.156902476000003</v>
      </c>
      <c r="Q8590" s="19">
        <f t="shared" si="1212"/>
        <v>16.156902476000003</v>
      </c>
      <c r="R8590" s="20">
        <f t="shared" si="1209"/>
        <v>-16.156902476000003</v>
      </c>
      <c r="S8590" s="20">
        <f t="shared" si="1213"/>
        <v>16.156902476000003</v>
      </c>
      <c r="T8590" s="20">
        <f>IF((T8589+R8590)&lt;0,0,IF((T8589+R8590)&gt;结论【关键目标】!C$28,结论【关键目标】!C$28,T8589+R8590))</f>
        <v>0</v>
      </c>
      <c r="U8590" s="19">
        <f>IF((T8589+R8590)&lt;结论【关键目标】!$C$28,0,(发电量计算【计算逻辑页】!R8590+发电量计算【计算逻辑页】!T8589-结论【关键目标】!$C$28))</f>
        <v>0</v>
      </c>
      <c r="V8590" s="5">
        <f t="shared" si="1210"/>
        <v>0</v>
      </c>
      <c r="W8590" s="5">
        <f t="shared" si="1211"/>
        <v>0</v>
      </c>
      <c r="X8590" s="5">
        <f t="shared" si="1214"/>
        <v>0</v>
      </c>
    </row>
    <row r="8591" spans="1:24" x14ac:dyDescent="0.15">
      <c r="A8591" s="7">
        <v>8590</v>
      </c>
      <c r="B8591" s="7">
        <v>12</v>
      </c>
      <c r="C8591" s="7">
        <v>24</v>
      </c>
      <c r="D8591" s="7">
        <v>22</v>
      </c>
      <c r="E8591" s="7">
        <v>358</v>
      </c>
      <c r="F8591" s="7">
        <v>-9</v>
      </c>
      <c r="G8591" s="7">
        <v>0</v>
      </c>
      <c r="H8591" s="7">
        <f t="shared" si="1206"/>
        <v>7</v>
      </c>
      <c r="I8591" s="16">
        <f t="shared" si="1207"/>
        <v>45284</v>
      </c>
      <c r="J8591" s="17">
        <v>0.70809999999999995</v>
      </c>
      <c r="K8591" s="18">
        <f>G8591*结论【关键目标】!C$27*0.7735*0.001</f>
        <v>0</v>
      </c>
      <c r="L8591" s="5">
        <v>-36831.329449999997</v>
      </c>
      <c r="M8591" s="5">
        <f>ABS(IF(L8591&lt;=0,L8591/耗电量关键数据!$B$6/1000,L8591/耗电量关键数据!$B$5/1000))</f>
        <v>14.732531779999999</v>
      </c>
      <c r="N8591" s="19">
        <f>耗电量关键数据!$B$14</f>
        <v>1.1688450000000001</v>
      </c>
      <c r="O8591" s="19">
        <f>耗电量关键数据!$B$15</f>
        <v>0.37403039999999999</v>
      </c>
      <c r="P8591" s="19">
        <f t="shared" si="1208"/>
        <v>16.275407179999998</v>
      </c>
      <c r="Q8591" s="19">
        <f t="shared" si="1212"/>
        <v>0</v>
      </c>
      <c r="R8591" s="20">
        <f t="shared" si="1209"/>
        <v>0</v>
      </c>
      <c r="S8591" s="20">
        <f t="shared" si="1213"/>
        <v>0</v>
      </c>
      <c r="T8591" s="20">
        <f>IF((T8590+R8591)&lt;0,0,IF((T8590+R8591)&gt;结论【关键目标】!C$28,结论【关键目标】!C$28,T8590+R8591))</f>
        <v>0</v>
      </c>
      <c r="U8591" s="19">
        <f>IF((T8590+R8591)&lt;结论【关键目标】!$C$28,0,(发电量计算【计算逻辑页】!R8591+发电量计算【计算逻辑页】!T8590-结论【关键目标】!$C$28))</f>
        <v>0</v>
      </c>
      <c r="V8591" s="5">
        <f t="shared" si="1210"/>
        <v>0</v>
      </c>
      <c r="W8591" s="5">
        <f t="shared" si="1211"/>
        <v>0</v>
      </c>
      <c r="X8591" s="5">
        <f t="shared" si="1214"/>
        <v>0</v>
      </c>
    </row>
    <row r="8592" spans="1:24" x14ac:dyDescent="0.15">
      <c r="A8592" s="7">
        <v>8591</v>
      </c>
      <c r="B8592" s="7">
        <v>12</v>
      </c>
      <c r="C8592" s="7">
        <v>24</v>
      </c>
      <c r="D8592" s="7">
        <v>23</v>
      </c>
      <c r="E8592" s="7">
        <v>358</v>
      </c>
      <c r="F8592" s="7">
        <v>-9</v>
      </c>
      <c r="G8592" s="7">
        <v>0</v>
      </c>
      <c r="H8592" s="7">
        <f t="shared" si="1206"/>
        <v>7</v>
      </c>
      <c r="I8592" s="16">
        <f t="shared" si="1207"/>
        <v>45284</v>
      </c>
      <c r="J8592" s="17">
        <v>0.70809999999999995</v>
      </c>
      <c r="K8592" s="18">
        <f>G8592*结论【关键目标】!C$27*0.7735*0.001</f>
        <v>0</v>
      </c>
      <c r="L8592" s="5">
        <v>-37485.140030000002</v>
      </c>
      <c r="M8592" s="5">
        <f>ABS(IF(L8592&lt;=0,L8592/耗电量关键数据!$B$6/1000,L8592/耗电量关键数据!$B$5/1000))</f>
        <v>14.994056012000001</v>
      </c>
      <c r="N8592" s="19">
        <f>耗电量关键数据!$B$14</f>
        <v>1.1688450000000001</v>
      </c>
      <c r="O8592" s="19">
        <f>耗电量关键数据!$B$15</f>
        <v>0.37403039999999999</v>
      </c>
      <c r="P8592" s="19">
        <f t="shared" si="1208"/>
        <v>16.536931412000001</v>
      </c>
      <c r="Q8592" s="19">
        <f t="shared" si="1212"/>
        <v>0</v>
      </c>
      <c r="R8592" s="20">
        <f t="shared" si="1209"/>
        <v>0</v>
      </c>
      <c r="S8592" s="20">
        <f t="shared" si="1213"/>
        <v>0</v>
      </c>
      <c r="T8592" s="20">
        <f>IF((T8591+R8592)&lt;0,0,IF((T8591+R8592)&gt;结论【关键目标】!C$28,结论【关键目标】!C$28,T8591+R8592))</f>
        <v>0</v>
      </c>
      <c r="U8592" s="19">
        <f>IF((T8591+R8592)&lt;结论【关键目标】!$C$28,0,(发电量计算【计算逻辑页】!R8592+发电量计算【计算逻辑页】!T8591-结论【关键目标】!$C$28))</f>
        <v>0</v>
      </c>
      <c r="V8592" s="5">
        <f t="shared" si="1210"/>
        <v>0</v>
      </c>
      <c r="W8592" s="5">
        <f t="shared" si="1211"/>
        <v>0</v>
      </c>
      <c r="X8592" s="5">
        <f t="shared" si="1214"/>
        <v>0</v>
      </c>
    </row>
    <row r="8593" spans="1:24" x14ac:dyDescent="0.15">
      <c r="A8593" s="7">
        <v>8592</v>
      </c>
      <c r="B8593" s="7">
        <v>12</v>
      </c>
      <c r="C8593" s="7">
        <v>24</v>
      </c>
      <c r="D8593" s="7">
        <v>24</v>
      </c>
      <c r="E8593" s="7">
        <v>358</v>
      </c>
      <c r="F8593" s="7">
        <v>-8.5</v>
      </c>
      <c r="G8593" s="7">
        <v>0</v>
      </c>
      <c r="H8593" s="7">
        <f t="shared" si="1206"/>
        <v>7</v>
      </c>
      <c r="I8593" s="16">
        <f t="shared" si="1207"/>
        <v>45284</v>
      </c>
      <c r="J8593" s="17">
        <v>0.2407</v>
      </c>
      <c r="K8593" s="18">
        <f>G8593*结论【关键目标】!C$27*0.7735*0.001</f>
        <v>0</v>
      </c>
      <c r="L8593" s="5">
        <v>-37921.013749999998</v>
      </c>
      <c r="M8593" s="5">
        <f>ABS(IF(L8593&lt;=0,L8593/耗电量关键数据!$B$6/1000,L8593/耗电量关键数据!$B$5/1000))</f>
        <v>15.168405499999999</v>
      </c>
      <c r="N8593" s="19">
        <f>耗电量关键数据!$B$14</f>
        <v>1.1688450000000001</v>
      </c>
      <c r="O8593" s="19">
        <f>耗电量关键数据!$B$15</f>
        <v>0.37403039999999999</v>
      </c>
      <c r="P8593" s="19">
        <f t="shared" si="1208"/>
        <v>16.711280899999998</v>
      </c>
      <c r="Q8593" s="19">
        <f t="shared" si="1212"/>
        <v>0</v>
      </c>
      <c r="R8593" s="20">
        <f t="shared" si="1209"/>
        <v>0</v>
      </c>
      <c r="S8593" s="20">
        <f t="shared" si="1213"/>
        <v>0</v>
      </c>
      <c r="T8593" s="20">
        <f>IF((T8592+R8593)&lt;0,0,IF((T8592+R8593)&gt;结论【关键目标】!C$28,结论【关键目标】!C$28,T8592+R8593))</f>
        <v>0</v>
      </c>
      <c r="U8593" s="19">
        <f>IF((T8592+R8593)&lt;结论【关键目标】!$C$28,0,(发电量计算【计算逻辑页】!R8593+发电量计算【计算逻辑页】!T8592-结论【关键目标】!$C$28))</f>
        <v>0</v>
      </c>
      <c r="V8593" s="5">
        <f t="shared" si="1210"/>
        <v>0</v>
      </c>
      <c r="W8593" s="5">
        <f t="shared" si="1211"/>
        <v>0</v>
      </c>
      <c r="X8593" s="5">
        <f t="shared" si="1214"/>
        <v>0</v>
      </c>
    </row>
    <row r="8594" spans="1:24" x14ac:dyDescent="0.15">
      <c r="A8594" s="7">
        <v>8593</v>
      </c>
      <c r="B8594" s="7">
        <v>12</v>
      </c>
      <c r="C8594" s="7">
        <v>25</v>
      </c>
      <c r="D8594" s="7">
        <v>1</v>
      </c>
      <c r="E8594" s="7">
        <v>359</v>
      </c>
      <c r="F8594" s="7">
        <v>-10</v>
      </c>
      <c r="G8594" s="7">
        <v>0</v>
      </c>
      <c r="H8594" s="7">
        <f t="shared" si="1206"/>
        <v>1</v>
      </c>
      <c r="I8594" s="16">
        <f t="shared" si="1207"/>
        <v>45285</v>
      </c>
      <c r="J8594" s="17">
        <v>0.2407</v>
      </c>
      <c r="K8594" s="18">
        <f>G8594*结论【关键目标】!C$27*0.7735*0.001</f>
        <v>0</v>
      </c>
      <c r="L8594" s="5">
        <v>-34924.419379999999</v>
      </c>
      <c r="M8594" s="5">
        <f>ABS(IF(L8594&lt;=0,L8594/耗电量关键数据!$B$6/1000,L8594/耗电量关键数据!$B$5/1000))</f>
        <v>13.969767751999999</v>
      </c>
      <c r="N8594" s="5">
        <f>电气设备逐时使用率计算!H8570</f>
        <v>1.1688450000000001</v>
      </c>
      <c r="O8594" s="5">
        <f>灯光逐时使用率计算!H8570</f>
        <v>0.37403039999999999</v>
      </c>
      <c r="P8594" s="19">
        <f t="shared" si="1208"/>
        <v>15.512643152000001</v>
      </c>
      <c r="Q8594" s="19">
        <f t="shared" si="1212"/>
        <v>0</v>
      </c>
      <c r="R8594" s="20">
        <f t="shared" si="1209"/>
        <v>0</v>
      </c>
      <c r="S8594" s="20">
        <f t="shared" si="1213"/>
        <v>0</v>
      </c>
      <c r="T8594" s="20">
        <f>IF((T8593+R8594)&lt;0,0,IF((T8593+R8594)&gt;结论【关键目标】!C$28,结论【关键目标】!C$28,T8593+R8594))</f>
        <v>0</v>
      </c>
      <c r="U8594" s="19">
        <f>IF((T8593+R8594)&lt;结论【关键目标】!$C$28,0,(发电量计算【计算逻辑页】!R8594+发电量计算【计算逻辑页】!T8593-结论【关键目标】!$C$28))</f>
        <v>0</v>
      </c>
      <c r="V8594" s="5">
        <f t="shared" si="1210"/>
        <v>0</v>
      </c>
      <c r="W8594" s="5">
        <f t="shared" si="1211"/>
        <v>0</v>
      </c>
      <c r="X8594" s="5">
        <f t="shared" si="1214"/>
        <v>0</v>
      </c>
    </row>
    <row r="8595" spans="1:24" x14ac:dyDescent="0.15">
      <c r="A8595" s="7">
        <v>8594</v>
      </c>
      <c r="B8595" s="7">
        <v>12</v>
      </c>
      <c r="C8595" s="7">
        <v>25</v>
      </c>
      <c r="D8595" s="7">
        <v>2</v>
      </c>
      <c r="E8595" s="7">
        <v>359</v>
      </c>
      <c r="F8595" s="7">
        <v>-10</v>
      </c>
      <c r="G8595" s="7">
        <v>0</v>
      </c>
      <c r="H8595" s="7">
        <f t="shared" si="1206"/>
        <v>1</v>
      </c>
      <c r="I8595" s="16">
        <f t="shared" si="1207"/>
        <v>45285</v>
      </c>
      <c r="J8595" s="17">
        <v>0.2407</v>
      </c>
      <c r="K8595" s="18">
        <f>G8595*结论【关键目标】!C$27*0.7735*0.001</f>
        <v>0</v>
      </c>
      <c r="L8595" s="5">
        <v>-36010.373650000001</v>
      </c>
      <c r="M8595" s="5">
        <f>ABS(IF(L8595&lt;=0,L8595/耗电量关键数据!$B$6/1000,L8595/耗电量关键数据!$B$5/1000))</f>
        <v>14.404149460000001</v>
      </c>
      <c r="N8595" s="5">
        <f>电气设备逐时使用率计算!H8571</f>
        <v>1.1688450000000001</v>
      </c>
      <c r="O8595" s="5">
        <f>灯光逐时使用率计算!H8571</f>
        <v>0.37403039999999999</v>
      </c>
      <c r="P8595" s="19">
        <f t="shared" si="1208"/>
        <v>15.947024860000001</v>
      </c>
      <c r="Q8595" s="19">
        <f t="shared" si="1212"/>
        <v>0</v>
      </c>
      <c r="R8595" s="20">
        <f t="shared" si="1209"/>
        <v>0</v>
      </c>
      <c r="S8595" s="20">
        <f t="shared" si="1213"/>
        <v>0</v>
      </c>
      <c r="T8595" s="20">
        <f>IF((T8594+R8595)&lt;0,0,IF((T8594+R8595)&gt;结论【关键目标】!C$28,结论【关键目标】!C$28,T8594+R8595))</f>
        <v>0</v>
      </c>
      <c r="U8595" s="19">
        <f>IF((T8594+R8595)&lt;结论【关键目标】!$C$28,0,(发电量计算【计算逻辑页】!R8595+发电量计算【计算逻辑页】!T8594-结论【关键目标】!$C$28))</f>
        <v>0</v>
      </c>
      <c r="V8595" s="5">
        <f t="shared" si="1210"/>
        <v>0</v>
      </c>
      <c r="W8595" s="5">
        <f t="shared" si="1211"/>
        <v>0</v>
      </c>
      <c r="X8595" s="5">
        <f t="shared" si="1214"/>
        <v>0</v>
      </c>
    </row>
    <row r="8596" spans="1:24" x14ac:dyDescent="0.15">
      <c r="A8596" s="7">
        <v>8595</v>
      </c>
      <c r="B8596" s="7">
        <v>12</v>
      </c>
      <c r="C8596" s="7">
        <v>25</v>
      </c>
      <c r="D8596" s="7">
        <v>3</v>
      </c>
      <c r="E8596" s="7">
        <v>359</v>
      </c>
      <c r="F8596" s="7">
        <v>-9.6</v>
      </c>
      <c r="G8596" s="7">
        <v>0</v>
      </c>
      <c r="H8596" s="7">
        <f t="shared" si="1206"/>
        <v>1</v>
      </c>
      <c r="I8596" s="16">
        <f t="shared" si="1207"/>
        <v>45285</v>
      </c>
      <c r="J8596" s="17">
        <v>0.2407</v>
      </c>
      <c r="K8596" s="18">
        <f>G8596*结论【关键目标】!C$27*0.7735*0.001</f>
        <v>0</v>
      </c>
      <c r="L8596" s="5">
        <v>-37444.18879</v>
      </c>
      <c r="M8596" s="5">
        <f>ABS(IF(L8596&lt;=0,L8596/耗电量关键数据!$B$6/1000,L8596/耗电量关键数据!$B$5/1000))</f>
        <v>14.977675516</v>
      </c>
      <c r="N8596" s="5">
        <f>电气设备逐时使用率计算!H8572</f>
        <v>1.1688450000000001</v>
      </c>
      <c r="O8596" s="5">
        <f>灯光逐时使用率计算!H8572</f>
        <v>0.37403039999999999</v>
      </c>
      <c r="P8596" s="19">
        <f t="shared" si="1208"/>
        <v>16.520550915999998</v>
      </c>
      <c r="Q8596" s="19">
        <f t="shared" si="1212"/>
        <v>0</v>
      </c>
      <c r="R8596" s="20">
        <f t="shared" si="1209"/>
        <v>0</v>
      </c>
      <c r="S8596" s="20">
        <f t="shared" si="1213"/>
        <v>0</v>
      </c>
      <c r="T8596" s="20">
        <f>IF((T8595+R8596)&lt;0,0,IF((T8595+R8596)&gt;结论【关键目标】!C$28,结论【关键目标】!C$28,T8595+R8596))</f>
        <v>0</v>
      </c>
      <c r="U8596" s="19">
        <f>IF((T8595+R8596)&lt;结论【关键目标】!$C$28,0,(发电量计算【计算逻辑页】!R8596+发电量计算【计算逻辑页】!T8595-结论【关键目标】!$C$28))</f>
        <v>0</v>
      </c>
      <c r="V8596" s="5">
        <f t="shared" si="1210"/>
        <v>0</v>
      </c>
      <c r="W8596" s="5">
        <f t="shared" si="1211"/>
        <v>0</v>
      </c>
      <c r="X8596" s="5">
        <f t="shared" si="1214"/>
        <v>0</v>
      </c>
    </row>
    <row r="8597" spans="1:24" x14ac:dyDescent="0.15">
      <c r="A8597" s="7">
        <v>8596</v>
      </c>
      <c r="B8597" s="7">
        <v>12</v>
      </c>
      <c r="C8597" s="7">
        <v>25</v>
      </c>
      <c r="D8597" s="7">
        <v>4</v>
      </c>
      <c r="E8597" s="7">
        <v>359</v>
      </c>
      <c r="F8597" s="7">
        <v>-11</v>
      </c>
      <c r="G8597" s="7">
        <v>0</v>
      </c>
      <c r="H8597" s="7">
        <f t="shared" si="1206"/>
        <v>1</v>
      </c>
      <c r="I8597" s="16">
        <f t="shared" si="1207"/>
        <v>45285</v>
      </c>
      <c r="J8597" s="17">
        <v>0.2407</v>
      </c>
      <c r="K8597" s="18">
        <f>G8597*结论【关键目标】!C$27*0.7735*0.001</f>
        <v>0</v>
      </c>
      <c r="L8597" s="5">
        <v>-38846.757460000001</v>
      </c>
      <c r="M8597" s="5">
        <f>ABS(IF(L8597&lt;=0,L8597/耗电量关键数据!$B$6/1000,L8597/耗电量关键数据!$B$5/1000))</f>
        <v>15.538702984</v>
      </c>
      <c r="N8597" s="5">
        <f>电气设备逐时使用率计算!H8573</f>
        <v>1.1688450000000001</v>
      </c>
      <c r="O8597" s="5">
        <f>灯光逐时使用率计算!H8573</f>
        <v>0.37403039999999999</v>
      </c>
      <c r="P8597" s="19">
        <f t="shared" si="1208"/>
        <v>17.081578384</v>
      </c>
      <c r="Q8597" s="19">
        <f t="shared" si="1212"/>
        <v>0</v>
      </c>
      <c r="R8597" s="20">
        <f t="shared" si="1209"/>
        <v>0</v>
      </c>
      <c r="S8597" s="20">
        <f t="shared" si="1213"/>
        <v>0</v>
      </c>
      <c r="T8597" s="20">
        <f>IF((T8596+R8597)&lt;0,0,IF((T8596+R8597)&gt;结论【关键目标】!C$28,结论【关键目标】!C$28,T8596+R8597))</f>
        <v>0</v>
      </c>
      <c r="U8597" s="19">
        <f>IF((T8596+R8597)&lt;结论【关键目标】!$C$28,0,(发电量计算【计算逻辑页】!R8597+发电量计算【计算逻辑页】!T8596-结论【关键目标】!$C$28))</f>
        <v>0</v>
      </c>
      <c r="V8597" s="5">
        <f t="shared" si="1210"/>
        <v>0</v>
      </c>
      <c r="W8597" s="5">
        <f t="shared" si="1211"/>
        <v>0</v>
      </c>
      <c r="X8597" s="5">
        <f t="shared" si="1214"/>
        <v>0</v>
      </c>
    </row>
    <row r="8598" spans="1:24" x14ac:dyDescent="0.15">
      <c r="A8598" s="7">
        <v>8597</v>
      </c>
      <c r="B8598" s="7">
        <v>12</v>
      </c>
      <c r="C8598" s="7">
        <v>25</v>
      </c>
      <c r="D8598" s="7">
        <v>5</v>
      </c>
      <c r="E8598" s="7">
        <v>359</v>
      </c>
      <c r="F8598" s="7">
        <v>-11</v>
      </c>
      <c r="G8598" s="7">
        <v>0</v>
      </c>
      <c r="H8598" s="7">
        <f t="shared" si="1206"/>
        <v>1</v>
      </c>
      <c r="I8598" s="16">
        <f t="shared" si="1207"/>
        <v>45285</v>
      </c>
      <c r="J8598" s="17">
        <v>0.2407</v>
      </c>
      <c r="K8598" s="18">
        <f>G8598*结论【关键目标】!C$27*0.7735*0.001</f>
        <v>0</v>
      </c>
      <c r="L8598" s="5">
        <v>-40193.72913</v>
      </c>
      <c r="M8598" s="5">
        <f>ABS(IF(L8598&lt;=0,L8598/耗电量关键数据!$B$6/1000,L8598/耗电量关键数据!$B$5/1000))</f>
        <v>16.077491651999999</v>
      </c>
      <c r="N8598" s="5">
        <f>电气设备逐时使用率计算!H8574</f>
        <v>1.1688450000000001</v>
      </c>
      <c r="O8598" s="5">
        <f>灯光逐时使用率计算!H8574</f>
        <v>0.37403039999999999</v>
      </c>
      <c r="P8598" s="19">
        <f t="shared" si="1208"/>
        <v>17.620367051999999</v>
      </c>
      <c r="Q8598" s="19">
        <f t="shared" si="1212"/>
        <v>0</v>
      </c>
      <c r="R8598" s="20">
        <f t="shared" si="1209"/>
        <v>0</v>
      </c>
      <c r="S8598" s="20">
        <f t="shared" si="1213"/>
        <v>0</v>
      </c>
      <c r="T8598" s="20">
        <f>IF((T8597+R8598)&lt;0,0,IF((T8597+R8598)&gt;结论【关键目标】!C$28,结论【关键目标】!C$28,T8597+R8598))</f>
        <v>0</v>
      </c>
      <c r="U8598" s="19">
        <f>IF((T8597+R8598)&lt;结论【关键目标】!$C$28,0,(发电量计算【计算逻辑页】!R8598+发电量计算【计算逻辑页】!T8597-结论【关键目标】!$C$28))</f>
        <v>0</v>
      </c>
      <c r="V8598" s="5">
        <f t="shared" si="1210"/>
        <v>0</v>
      </c>
      <c r="W8598" s="5">
        <f t="shared" si="1211"/>
        <v>0</v>
      </c>
      <c r="X8598" s="5">
        <f t="shared" si="1214"/>
        <v>0</v>
      </c>
    </row>
    <row r="8599" spans="1:24" x14ac:dyDescent="0.15">
      <c r="A8599" s="7">
        <v>8598</v>
      </c>
      <c r="B8599" s="7">
        <v>12</v>
      </c>
      <c r="C8599" s="7">
        <v>25</v>
      </c>
      <c r="D8599" s="7">
        <v>6</v>
      </c>
      <c r="E8599" s="7">
        <v>359</v>
      </c>
      <c r="F8599" s="7">
        <v>-9.6999999999999993</v>
      </c>
      <c r="G8599" s="7">
        <v>0</v>
      </c>
      <c r="H8599" s="7">
        <f t="shared" si="1206"/>
        <v>1</v>
      </c>
      <c r="I8599" s="16">
        <f t="shared" si="1207"/>
        <v>45285</v>
      </c>
      <c r="J8599" s="17">
        <v>0.2407</v>
      </c>
      <c r="K8599" s="18">
        <f>G8599*结论【关键目标】!C$27*0.7735*0.001</f>
        <v>0</v>
      </c>
      <c r="L8599" s="5">
        <v>-41377.746709999999</v>
      </c>
      <c r="M8599" s="5">
        <f>ABS(IF(L8599&lt;=0,L8599/耗电量关键数据!$B$6/1000,L8599/耗电量关键数据!$B$5/1000))</f>
        <v>16.551098683999999</v>
      </c>
      <c r="N8599" s="5">
        <f>电气设备逐时使用率计算!H8575</f>
        <v>1.1688450000000001</v>
      </c>
      <c r="O8599" s="5">
        <f>灯光逐时使用率计算!H8575</f>
        <v>0.37403039999999999</v>
      </c>
      <c r="P8599" s="19">
        <f t="shared" si="1208"/>
        <v>18.093974083999999</v>
      </c>
      <c r="Q8599" s="19">
        <f t="shared" si="1212"/>
        <v>0</v>
      </c>
      <c r="R8599" s="20">
        <f t="shared" si="1209"/>
        <v>0</v>
      </c>
      <c r="S8599" s="20">
        <f t="shared" si="1213"/>
        <v>0</v>
      </c>
      <c r="T8599" s="20">
        <f>IF((T8598+R8599)&lt;0,0,IF((T8598+R8599)&gt;结论【关键目标】!C$28,结论【关键目标】!C$28,T8598+R8599))</f>
        <v>0</v>
      </c>
      <c r="U8599" s="19">
        <f>IF((T8598+R8599)&lt;结论【关键目标】!$C$28,0,(发电量计算【计算逻辑页】!R8599+发电量计算【计算逻辑页】!T8598-结论【关键目标】!$C$28))</f>
        <v>0</v>
      </c>
      <c r="V8599" s="5">
        <f t="shared" si="1210"/>
        <v>0</v>
      </c>
      <c r="W8599" s="5">
        <f t="shared" si="1211"/>
        <v>0</v>
      </c>
      <c r="X8599" s="5">
        <f t="shared" si="1214"/>
        <v>0</v>
      </c>
    </row>
    <row r="8600" spans="1:24" x14ac:dyDescent="0.15">
      <c r="A8600" s="7">
        <v>8599</v>
      </c>
      <c r="B8600" s="7">
        <v>12</v>
      </c>
      <c r="C8600" s="7">
        <v>25</v>
      </c>
      <c r="D8600" s="7">
        <v>7</v>
      </c>
      <c r="E8600" s="7">
        <v>359</v>
      </c>
      <c r="F8600" s="7">
        <v>-10</v>
      </c>
      <c r="G8600" s="7">
        <v>0</v>
      </c>
      <c r="H8600" s="7">
        <f t="shared" si="1206"/>
        <v>1</v>
      </c>
      <c r="I8600" s="16">
        <f t="shared" si="1207"/>
        <v>45285</v>
      </c>
      <c r="J8600" s="17">
        <v>0.2407</v>
      </c>
      <c r="K8600" s="18">
        <f>G8600*结论【关键目标】!C$27*0.7735*0.001</f>
        <v>0</v>
      </c>
      <c r="L8600" s="5">
        <v>-37189.416060000003</v>
      </c>
      <c r="M8600" s="5">
        <f>ABS(IF(L8600&lt;=0,L8600/耗电量关键数据!$B$6/1000,L8600/耗电量关键数据!$B$5/1000))</f>
        <v>14.875766424000002</v>
      </c>
      <c r="N8600" s="5">
        <f>电气设备逐时使用率计算!H8576</f>
        <v>2.3376900000000003</v>
      </c>
      <c r="O8600" s="5">
        <f>灯光逐时使用率计算!H8576</f>
        <v>1.2467680000000001</v>
      </c>
      <c r="P8600" s="19">
        <f t="shared" si="1208"/>
        <v>18.460224424</v>
      </c>
      <c r="Q8600" s="19">
        <f t="shared" si="1212"/>
        <v>0</v>
      </c>
      <c r="R8600" s="20">
        <f t="shared" si="1209"/>
        <v>0</v>
      </c>
      <c r="S8600" s="20">
        <f t="shared" si="1213"/>
        <v>0</v>
      </c>
      <c r="T8600" s="20">
        <f>IF((T8599+R8600)&lt;0,0,IF((T8599+R8600)&gt;结论【关键目标】!C$28,结论【关键目标】!C$28,T8599+R8600))</f>
        <v>0</v>
      </c>
      <c r="U8600" s="19">
        <f>IF((T8599+R8600)&lt;结论【关键目标】!$C$28,0,(发电量计算【计算逻辑页】!R8600+发电量计算【计算逻辑页】!T8599-结论【关键目标】!$C$28))</f>
        <v>0</v>
      </c>
      <c r="V8600" s="5">
        <f t="shared" si="1210"/>
        <v>0</v>
      </c>
      <c r="W8600" s="5">
        <f t="shared" si="1211"/>
        <v>0</v>
      </c>
      <c r="X8600" s="5">
        <f t="shared" si="1214"/>
        <v>0</v>
      </c>
    </row>
    <row r="8601" spans="1:24" x14ac:dyDescent="0.15">
      <c r="A8601" s="7">
        <v>8600</v>
      </c>
      <c r="B8601" s="7">
        <v>12</v>
      </c>
      <c r="C8601" s="7">
        <v>25</v>
      </c>
      <c r="D8601" s="7">
        <v>8</v>
      </c>
      <c r="E8601" s="7">
        <v>359</v>
      </c>
      <c r="F8601" s="7">
        <v>-10</v>
      </c>
      <c r="G8601" s="7">
        <v>88.5</v>
      </c>
      <c r="H8601" s="7">
        <f t="shared" si="1206"/>
        <v>1</v>
      </c>
      <c r="I8601" s="16">
        <f t="shared" si="1207"/>
        <v>45285</v>
      </c>
      <c r="J8601" s="17">
        <v>0.70809999999999995</v>
      </c>
      <c r="K8601" s="18">
        <f>G8601*结论【关键目标】!C$27*0.7735*0.001</f>
        <v>8.2145700000000001</v>
      </c>
      <c r="L8601" s="5">
        <v>-36435.141810000001</v>
      </c>
      <c r="M8601" s="5">
        <f>ABS(IF(L8601&lt;=0,L8601/耗电量关键数据!$B$6/1000,L8601/耗电量关键数据!$B$5/1000))</f>
        <v>14.574056724</v>
      </c>
      <c r="N8601" s="5">
        <f>电气设备逐时使用率计算!H8577</f>
        <v>11.688450000000001</v>
      </c>
      <c r="O8601" s="5">
        <f>灯光逐时使用率计算!H8577</f>
        <v>6.2338399999999998</v>
      </c>
      <c r="P8601" s="19">
        <f t="shared" si="1208"/>
        <v>32.496346723999999</v>
      </c>
      <c r="Q8601" s="19">
        <f t="shared" si="1212"/>
        <v>0</v>
      </c>
      <c r="R8601" s="20">
        <f t="shared" si="1209"/>
        <v>8.2145700000000001</v>
      </c>
      <c r="S8601" s="20">
        <f t="shared" si="1213"/>
        <v>0</v>
      </c>
      <c r="T8601" s="20">
        <f>IF((T8600+R8601)&lt;0,0,IF((T8600+R8601)&gt;结论【关键目标】!C$28,结论【关键目标】!C$28,T8600+R8601))</f>
        <v>8.2145700000000001</v>
      </c>
      <c r="U8601" s="19">
        <f>IF((T8600+R8601)&lt;结论【关键目标】!$C$28,0,(发电量计算【计算逻辑页】!R8601+发电量计算【计算逻辑页】!T8600-结论【关键目标】!$C$28))</f>
        <v>0</v>
      </c>
      <c r="V8601" s="5">
        <f t="shared" si="1210"/>
        <v>0</v>
      </c>
      <c r="W8601" s="5">
        <f t="shared" si="1211"/>
        <v>5.8167370169999995</v>
      </c>
      <c r="X8601" s="5">
        <f t="shared" si="1214"/>
        <v>0</v>
      </c>
    </row>
    <row r="8602" spans="1:24" x14ac:dyDescent="0.15">
      <c r="A8602" s="7">
        <v>8601</v>
      </c>
      <c r="B8602" s="7">
        <v>12</v>
      </c>
      <c r="C8602" s="7">
        <v>25</v>
      </c>
      <c r="D8602" s="7">
        <v>9</v>
      </c>
      <c r="E8602" s="7">
        <v>359</v>
      </c>
      <c r="F8602" s="7">
        <v>-9.1</v>
      </c>
      <c r="G8602" s="7">
        <v>225.3</v>
      </c>
      <c r="H8602" s="7">
        <f t="shared" si="1206"/>
        <v>1</v>
      </c>
      <c r="I8602" s="16">
        <f t="shared" si="1207"/>
        <v>45285</v>
      </c>
      <c r="J8602" s="17">
        <v>0.70809999999999995</v>
      </c>
      <c r="K8602" s="18">
        <f>G8602*结论【关键目标】!C$27*0.7735*0.001</f>
        <v>20.912345999999999</v>
      </c>
      <c r="L8602" s="5">
        <v>-16105.640160000001</v>
      </c>
      <c r="M8602" s="5">
        <f>ABS(IF(L8602&lt;=0,L8602/耗电量关键数据!$B$6/1000,L8602/耗电量关键数据!$B$5/1000))</f>
        <v>6.4422560640000004</v>
      </c>
      <c r="N8602" s="5">
        <f>电气设备逐时使用率计算!H8578</f>
        <v>22.208055000000002</v>
      </c>
      <c r="O8602" s="5">
        <f>灯光逐时使用率计算!H8578</f>
        <v>11.844296</v>
      </c>
      <c r="P8602" s="19">
        <f t="shared" si="1208"/>
        <v>40.494607064</v>
      </c>
      <c r="Q8602" s="19">
        <f t="shared" si="1212"/>
        <v>0</v>
      </c>
      <c r="R8602" s="20">
        <f t="shared" si="1209"/>
        <v>20.912345999999999</v>
      </c>
      <c r="S8602" s="20">
        <f t="shared" si="1213"/>
        <v>0</v>
      </c>
      <c r="T8602" s="20">
        <f>IF((T8601+R8602)&lt;0,0,IF((T8601+R8602)&gt;结论【关键目标】!C$28,结论【关键目标】!C$28,T8601+R8602))</f>
        <v>22</v>
      </c>
      <c r="U8602" s="19">
        <f>IF((T8601+R8602)&lt;结论【关键目标】!$C$28,0,(发电量计算【计算逻辑页】!R8602+发电量计算【计算逻辑页】!T8601-结论【关键目标】!$C$28))</f>
        <v>7.1269160000000014</v>
      </c>
      <c r="V8602" s="5">
        <f t="shared" si="1210"/>
        <v>2.4944206000000002</v>
      </c>
      <c r="W8602" s="5">
        <f t="shared" si="1211"/>
        <v>14.808032202599998</v>
      </c>
      <c r="X8602" s="5">
        <f t="shared" si="1214"/>
        <v>0</v>
      </c>
    </row>
    <row r="8603" spans="1:24" x14ac:dyDescent="0.15">
      <c r="A8603" s="7">
        <v>8602</v>
      </c>
      <c r="B8603" s="7">
        <v>12</v>
      </c>
      <c r="C8603" s="7">
        <v>25</v>
      </c>
      <c r="D8603" s="7">
        <v>10</v>
      </c>
      <c r="E8603" s="7">
        <v>359</v>
      </c>
      <c r="F8603" s="7">
        <v>-9</v>
      </c>
      <c r="G8603" s="7">
        <v>332.1</v>
      </c>
      <c r="H8603" s="7">
        <f t="shared" si="1206"/>
        <v>1</v>
      </c>
      <c r="I8603" s="16">
        <f t="shared" si="1207"/>
        <v>45285</v>
      </c>
      <c r="J8603" s="17">
        <v>0.70809999999999995</v>
      </c>
      <c r="K8603" s="18">
        <f>G8603*结论【关键目标】!C$27*0.7735*0.001</f>
        <v>30.825521999999999</v>
      </c>
      <c r="L8603" s="5">
        <v>-9309.4923510000008</v>
      </c>
      <c r="M8603" s="5">
        <f>ABS(IF(L8603&lt;=0,L8603/耗电量关键数据!$B$6/1000,L8603/耗电量关键数据!$B$5/1000))</f>
        <v>3.7237969404000006</v>
      </c>
      <c r="N8603" s="5">
        <f>电气设备逐时使用率计算!H8579</f>
        <v>22.208055000000002</v>
      </c>
      <c r="O8603" s="5">
        <f>灯光逐时使用率计算!H8579</f>
        <v>11.844296</v>
      </c>
      <c r="P8603" s="19">
        <f t="shared" si="1208"/>
        <v>37.776147940400001</v>
      </c>
      <c r="Q8603" s="19">
        <f t="shared" si="1212"/>
        <v>0</v>
      </c>
      <c r="R8603" s="20">
        <f t="shared" si="1209"/>
        <v>30.825521999999999</v>
      </c>
      <c r="S8603" s="20">
        <f t="shared" si="1213"/>
        <v>0</v>
      </c>
      <c r="T8603" s="20">
        <f>IF((T8602+R8603)&lt;0,0,IF((T8602+R8603)&gt;结论【关键目标】!C$28,结论【关键目标】!C$28,T8602+R8603))</f>
        <v>22</v>
      </c>
      <c r="U8603" s="19">
        <f>IF((T8602+R8603)&lt;结论【关键目标】!$C$28,0,(发电量计算【计算逻辑页】!R8603+发电量计算【计算逻辑页】!T8602-结论【关键目标】!$C$28))</f>
        <v>30.825521999999999</v>
      </c>
      <c r="V8603" s="5">
        <f t="shared" si="1210"/>
        <v>10.788932699999998</v>
      </c>
      <c r="W8603" s="5">
        <f t="shared" si="1211"/>
        <v>21.827552128199997</v>
      </c>
      <c r="X8603" s="5">
        <f t="shared" si="1214"/>
        <v>0</v>
      </c>
    </row>
    <row r="8604" spans="1:24" x14ac:dyDescent="0.15">
      <c r="A8604" s="7">
        <v>8603</v>
      </c>
      <c r="B8604" s="7">
        <v>12</v>
      </c>
      <c r="C8604" s="7">
        <v>25</v>
      </c>
      <c r="D8604" s="7">
        <v>11</v>
      </c>
      <c r="E8604" s="7">
        <v>359</v>
      </c>
      <c r="F8604" s="7">
        <v>-8</v>
      </c>
      <c r="G8604" s="7">
        <v>398.1</v>
      </c>
      <c r="H8604" s="7">
        <f t="shared" si="1206"/>
        <v>1</v>
      </c>
      <c r="I8604" s="16">
        <f t="shared" si="1207"/>
        <v>45285</v>
      </c>
      <c r="J8604" s="17">
        <v>1.2267999999999999</v>
      </c>
      <c r="K8604" s="18">
        <f>G8604*结论【关键目标】!C$27*0.7735*0.001</f>
        <v>36.951642</v>
      </c>
      <c r="L8604" s="5">
        <v>-418.91711629999998</v>
      </c>
      <c r="M8604" s="5">
        <f>ABS(IF(L8604&lt;=0,L8604/耗电量关键数据!$B$6/1000,L8604/耗电量关键数据!$B$5/1000))</f>
        <v>0.16756684651999998</v>
      </c>
      <c r="N8604" s="5">
        <f>电气设备逐时使用率计算!H8580</f>
        <v>22.208055000000002</v>
      </c>
      <c r="O8604" s="5">
        <f>灯光逐时使用率计算!H8580</f>
        <v>11.844296</v>
      </c>
      <c r="P8604" s="19">
        <f t="shared" si="1208"/>
        <v>34.219917846520005</v>
      </c>
      <c r="Q8604" s="19">
        <f t="shared" si="1212"/>
        <v>34.219917846520005</v>
      </c>
      <c r="R8604" s="20">
        <f t="shared" si="1209"/>
        <v>2.7317241534799948</v>
      </c>
      <c r="S8604" s="20">
        <f t="shared" si="1213"/>
        <v>0</v>
      </c>
      <c r="T8604" s="20">
        <f>IF((T8603+R8604)&lt;0,0,IF((T8603+R8604)&gt;结论【关键目标】!C$28,结论【关键目标】!C$28,T8603+R8604))</f>
        <v>22</v>
      </c>
      <c r="U8604" s="19">
        <f>IF((T8603+R8604)&lt;结论【关键目标】!$C$28,0,(发电量计算【计算逻辑页】!R8604+发电量计算【计算逻辑页】!T8603-结论【关键目标】!$C$28))</f>
        <v>2.7317241534799948</v>
      </c>
      <c r="V8604" s="5">
        <f t="shared" si="1210"/>
        <v>0.9561034537179981</v>
      </c>
      <c r="W8604" s="5">
        <f t="shared" si="1211"/>
        <v>41.980995214110742</v>
      </c>
      <c r="X8604" s="5">
        <f t="shared" si="1214"/>
        <v>0</v>
      </c>
    </row>
    <row r="8605" spans="1:24" x14ac:dyDescent="0.15">
      <c r="A8605" s="7">
        <v>8604</v>
      </c>
      <c r="B8605" s="7">
        <v>12</v>
      </c>
      <c r="C8605" s="7">
        <v>25</v>
      </c>
      <c r="D8605" s="7">
        <v>12</v>
      </c>
      <c r="E8605" s="7">
        <v>359</v>
      </c>
      <c r="F8605" s="7">
        <v>-6.5</v>
      </c>
      <c r="G8605" s="7">
        <v>431.8</v>
      </c>
      <c r="H8605" s="7">
        <f t="shared" si="1206"/>
        <v>1</v>
      </c>
      <c r="I8605" s="16">
        <f t="shared" si="1207"/>
        <v>45285</v>
      </c>
      <c r="J8605" s="17">
        <v>1.2267999999999999</v>
      </c>
      <c r="K8605" s="18">
        <f>G8605*结论【关键目标】!C$27*0.7735*0.001</f>
        <v>40.079675999999999</v>
      </c>
      <c r="L8605" s="5">
        <v>-5561.1876359999997</v>
      </c>
      <c r="M8605" s="5">
        <f>ABS(IF(L8605&lt;=0,L8605/耗电量关键数据!$B$6/1000,L8605/耗电量关键数据!$B$5/1000))</f>
        <v>2.2244750544</v>
      </c>
      <c r="N8605" s="5">
        <f>电气设备逐时使用率计算!H8581</f>
        <v>11.688450000000001</v>
      </c>
      <c r="O8605" s="5">
        <f>灯光逐时使用率计算!H8581</f>
        <v>9.9741440000000008</v>
      </c>
      <c r="P8605" s="19">
        <f t="shared" si="1208"/>
        <v>23.887069054400001</v>
      </c>
      <c r="Q8605" s="19">
        <f t="shared" si="1212"/>
        <v>23.887069054400001</v>
      </c>
      <c r="R8605" s="20">
        <f t="shared" si="1209"/>
        <v>16.192606945599998</v>
      </c>
      <c r="S8605" s="20">
        <f t="shared" si="1213"/>
        <v>0</v>
      </c>
      <c r="T8605" s="20">
        <f>IF((T8604+R8605)&lt;0,0,IF((T8604+R8605)&gt;结论【关键目标】!C$28,结论【关键目标】!C$28,T8604+R8605))</f>
        <v>22</v>
      </c>
      <c r="U8605" s="19">
        <f>IF((T8604+R8605)&lt;结论【关键目标】!$C$28,0,(发电量计算【计算逻辑页】!R8605+发电量计算【计算逻辑页】!T8604-结论【关键目标】!$C$28))</f>
        <v>16.192606945599998</v>
      </c>
      <c r="V8605" s="5">
        <f t="shared" si="1210"/>
        <v>5.6674124309599989</v>
      </c>
      <c r="W8605" s="5">
        <f t="shared" si="1211"/>
        <v>29.304656315937919</v>
      </c>
      <c r="X8605" s="5">
        <f t="shared" si="1214"/>
        <v>0</v>
      </c>
    </row>
    <row r="8606" spans="1:24" x14ac:dyDescent="0.15">
      <c r="A8606" s="7">
        <v>8605</v>
      </c>
      <c r="B8606" s="7">
        <v>12</v>
      </c>
      <c r="C8606" s="7">
        <v>25</v>
      </c>
      <c r="D8606" s="7">
        <v>13</v>
      </c>
      <c r="E8606" s="7">
        <v>359</v>
      </c>
      <c r="F8606" s="7">
        <v>-6</v>
      </c>
      <c r="G8606" s="7">
        <v>402.6</v>
      </c>
      <c r="H8606" s="7">
        <f t="shared" si="1206"/>
        <v>1</v>
      </c>
      <c r="I8606" s="16">
        <f t="shared" si="1207"/>
        <v>45285</v>
      </c>
      <c r="J8606" s="17">
        <v>1.2267999999999999</v>
      </c>
      <c r="K8606" s="18">
        <f>G8606*结论【关键目标】!C$27*0.7735*0.001</f>
        <v>37.369331999999993</v>
      </c>
      <c r="L8606" s="5">
        <v>-4338.4497709999996</v>
      </c>
      <c r="M8606" s="5">
        <f>ABS(IF(L8606&lt;=0,L8606/耗电量关键数据!$B$6/1000,L8606/耗电量关键数据!$B$5/1000))</f>
        <v>1.7353799083999997</v>
      </c>
      <c r="N8606" s="5">
        <f>电气设备逐时使用率计算!H8582</f>
        <v>11.688450000000001</v>
      </c>
      <c r="O8606" s="5">
        <f>灯光逐时使用率计算!H8582</f>
        <v>9.9741440000000008</v>
      </c>
      <c r="P8606" s="19">
        <f t="shared" si="1208"/>
        <v>23.397973908400004</v>
      </c>
      <c r="Q8606" s="19">
        <f t="shared" si="1212"/>
        <v>23.397973908400004</v>
      </c>
      <c r="R8606" s="20">
        <f t="shared" si="1209"/>
        <v>13.971358091599988</v>
      </c>
      <c r="S8606" s="20">
        <f t="shared" si="1213"/>
        <v>0</v>
      </c>
      <c r="T8606" s="20">
        <f>IF((T8605+R8606)&lt;0,0,IF((T8605+R8606)&gt;结论【关键目标】!C$28,结论【关键目标】!C$28,T8605+R8606))</f>
        <v>22</v>
      </c>
      <c r="U8606" s="19">
        <f>IF((T8605+R8606)&lt;结论【关键目标】!$C$28,0,(发电量计算【计算逻辑页】!R8606+发电量计算【计算逻辑页】!T8605-结论【关键目标】!$C$28))</f>
        <v>13.971358091599988</v>
      </c>
      <c r="V8606" s="5">
        <f t="shared" si="1210"/>
        <v>4.8899753320599952</v>
      </c>
      <c r="W8606" s="5">
        <f t="shared" si="1211"/>
        <v>28.704634390825124</v>
      </c>
      <c r="X8606" s="5">
        <f t="shared" si="1214"/>
        <v>0</v>
      </c>
    </row>
    <row r="8607" spans="1:24" x14ac:dyDescent="0.15">
      <c r="A8607" s="7">
        <v>8606</v>
      </c>
      <c r="B8607" s="7">
        <v>12</v>
      </c>
      <c r="C8607" s="7">
        <v>25</v>
      </c>
      <c r="D8607" s="7">
        <v>14</v>
      </c>
      <c r="E8607" s="7">
        <v>359</v>
      </c>
      <c r="F8607" s="7">
        <v>-6</v>
      </c>
      <c r="G8607" s="7">
        <v>282.2</v>
      </c>
      <c r="H8607" s="7">
        <f t="shared" si="1206"/>
        <v>1</v>
      </c>
      <c r="I8607" s="16">
        <f t="shared" si="1207"/>
        <v>45285</v>
      </c>
      <c r="J8607" s="17">
        <v>1.2267999999999999</v>
      </c>
      <c r="K8607" s="18">
        <f>G8607*结论【关键目标】!C$27*0.7735*0.001</f>
        <v>26.193804</v>
      </c>
      <c r="L8607" s="5">
        <v>0</v>
      </c>
      <c r="M8607" s="5">
        <f>ABS(IF(L8607&lt;=0,L8607/耗电量关键数据!$B$6/1000,L8607/耗电量关键数据!$B$5/1000))</f>
        <v>0</v>
      </c>
      <c r="N8607" s="5">
        <f>电气设备逐时使用率计算!H8583</f>
        <v>22.208055000000002</v>
      </c>
      <c r="O8607" s="5">
        <f>灯光逐时使用率计算!H8583</f>
        <v>11.844296</v>
      </c>
      <c r="P8607" s="19">
        <f t="shared" si="1208"/>
        <v>34.052351000000002</v>
      </c>
      <c r="Q8607" s="19">
        <f t="shared" si="1212"/>
        <v>34.052351000000002</v>
      </c>
      <c r="R8607" s="20">
        <f t="shared" si="1209"/>
        <v>-7.8585470000000015</v>
      </c>
      <c r="S8607" s="20">
        <f t="shared" si="1213"/>
        <v>7.8585470000000015</v>
      </c>
      <c r="T8607" s="20">
        <f>IF((T8606+R8607)&lt;0,0,IF((T8606+R8607)&gt;结论【关键目标】!C$28,结论【关键目标】!C$28,T8606+R8607))</f>
        <v>14.141452999999998</v>
      </c>
      <c r="U8607" s="19">
        <f>IF((T8606+R8607)&lt;结论【关键目标】!$C$28,0,(发电量计算【计算逻辑页】!R8607+发电量计算【计算逻辑页】!T8606-结论【关键目标】!$C$28))</f>
        <v>0</v>
      </c>
      <c r="V8607" s="5">
        <f t="shared" si="1210"/>
        <v>0</v>
      </c>
      <c r="W8607" s="5">
        <f t="shared" si="1211"/>
        <v>32.134558747199996</v>
      </c>
      <c r="X8607" s="5">
        <f t="shared" si="1214"/>
        <v>6.8903740096000003</v>
      </c>
    </row>
    <row r="8608" spans="1:24" x14ac:dyDescent="0.15">
      <c r="A8608" s="7">
        <v>8607</v>
      </c>
      <c r="B8608" s="7">
        <v>12</v>
      </c>
      <c r="C8608" s="7">
        <v>25</v>
      </c>
      <c r="D8608" s="7">
        <v>15</v>
      </c>
      <c r="E8608" s="7">
        <v>359</v>
      </c>
      <c r="F8608" s="7">
        <v>-3.9</v>
      </c>
      <c r="G8608" s="7">
        <v>180</v>
      </c>
      <c r="H8608" s="7">
        <f t="shared" si="1206"/>
        <v>1</v>
      </c>
      <c r="I8608" s="16">
        <f t="shared" si="1207"/>
        <v>45285</v>
      </c>
      <c r="J8608" s="17">
        <v>1.2267999999999999</v>
      </c>
      <c r="K8608" s="18">
        <f>G8608*结论【关键目标】!C$27*0.7735*0.001</f>
        <v>16.707599999999999</v>
      </c>
      <c r="L8608" s="5">
        <v>-271.5265144</v>
      </c>
      <c r="M8608" s="5">
        <f>ABS(IF(L8608&lt;=0,L8608/耗电量关键数据!$B$6/1000,L8608/耗电量关键数据!$B$5/1000))</f>
        <v>0.10861060575999999</v>
      </c>
      <c r="N8608" s="5">
        <f>电气设备逐时使用率计算!H8584</f>
        <v>22.208055000000002</v>
      </c>
      <c r="O8608" s="5">
        <f>灯光逐时使用率计算!H8584</f>
        <v>11.844296</v>
      </c>
      <c r="P8608" s="19">
        <f t="shared" si="1208"/>
        <v>34.160961605760001</v>
      </c>
      <c r="Q8608" s="19">
        <f t="shared" si="1212"/>
        <v>34.160961605760001</v>
      </c>
      <c r="R8608" s="20">
        <f t="shared" si="1209"/>
        <v>-17.453361605760001</v>
      </c>
      <c r="S8608" s="20">
        <f t="shared" si="1213"/>
        <v>17.453361605760001</v>
      </c>
      <c r="T8608" s="20">
        <f>IF((T8607+R8608)&lt;0,0,IF((T8607+R8608)&gt;结论【关键目标】!C$28,结论【关键目标】!C$28,T8607+R8608))</f>
        <v>0</v>
      </c>
      <c r="U8608" s="19">
        <f>IF((T8607+R8608)&lt;结论【关键目标】!$C$28,0,(发电量计算【计算逻辑页】!R8608+发电量计算【计算逻辑页】!T8607-结论【关键目标】!$C$28))</f>
        <v>0</v>
      </c>
      <c r="V8608" s="5">
        <f t="shared" si="1210"/>
        <v>0</v>
      </c>
      <c r="W8608" s="5">
        <f t="shared" si="1211"/>
        <v>20.496883679999996</v>
      </c>
      <c r="X8608" s="5">
        <f t="shared" si="1214"/>
        <v>0</v>
      </c>
    </row>
    <row r="8609" spans="1:24" x14ac:dyDescent="0.15">
      <c r="A8609" s="7">
        <v>8608</v>
      </c>
      <c r="B8609" s="7">
        <v>12</v>
      </c>
      <c r="C8609" s="7">
        <v>25</v>
      </c>
      <c r="D8609" s="7">
        <v>16</v>
      </c>
      <c r="E8609" s="7">
        <v>359</v>
      </c>
      <c r="F8609" s="7">
        <v>-4.3</v>
      </c>
      <c r="G8609" s="7">
        <v>11.1</v>
      </c>
      <c r="H8609" s="7">
        <f t="shared" si="1206"/>
        <v>1</v>
      </c>
      <c r="I8609" s="16">
        <f t="shared" si="1207"/>
        <v>45285</v>
      </c>
      <c r="J8609" s="17">
        <v>0.70809999999999995</v>
      </c>
      <c r="K8609" s="18">
        <f>G8609*结论【关键目标】!C$27*0.7735*0.001</f>
        <v>1.0303019999999998</v>
      </c>
      <c r="L8609" s="5">
        <v>-6499.2913040000003</v>
      </c>
      <c r="M8609" s="5">
        <f>ABS(IF(L8609&lt;=0,L8609/耗电量关键数据!$B$6/1000,L8609/耗电量关键数据!$B$5/1000))</f>
        <v>2.5997165216000004</v>
      </c>
      <c r="N8609" s="5">
        <f>电气设备逐时使用率计算!H8585</f>
        <v>22.208055000000002</v>
      </c>
      <c r="O8609" s="5">
        <f>灯光逐时使用率计算!H8585</f>
        <v>11.844296</v>
      </c>
      <c r="P8609" s="19">
        <f t="shared" si="1208"/>
        <v>36.652067521600003</v>
      </c>
      <c r="Q8609" s="19">
        <f t="shared" si="1212"/>
        <v>0</v>
      </c>
      <c r="R8609" s="20">
        <f t="shared" si="1209"/>
        <v>1.0303019999999998</v>
      </c>
      <c r="S8609" s="20">
        <f t="shared" si="1213"/>
        <v>0</v>
      </c>
      <c r="T8609" s="20">
        <f>IF((T8608+R8609)&lt;0,0,IF((T8608+R8609)&gt;结论【关键目标】!C$28,结论【关键目标】!C$28,T8608+R8609))</f>
        <v>1.0303019999999998</v>
      </c>
      <c r="U8609" s="19">
        <f>IF((T8608+R8609)&lt;结论【关键目标】!$C$28,0,(发电量计算【计算逻辑页】!R8609+发电量计算【计算逻辑页】!T8608-结论【关键目标】!$C$28))</f>
        <v>0</v>
      </c>
      <c r="V8609" s="5">
        <f t="shared" si="1210"/>
        <v>0</v>
      </c>
      <c r="W8609" s="5">
        <f t="shared" si="1211"/>
        <v>0.72955684619999983</v>
      </c>
      <c r="X8609" s="5">
        <f t="shared" si="1214"/>
        <v>0</v>
      </c>
    </row>
    <row r="8610" spans="1:24" x14ac:dyDescent="0.15">
      <c r="A8610" s="7">
        <v>8609</v>
      </c>
      <c r="B8610" s="7">
        <v>12</v>
      </c>
      <c r="C8610" s="7">
        <v>25</v>
      </c>
      <c r="D8610" s="7">
        <v>17</v>
      </c>
      <c r="E8610" s="7">
        <v>359</v>
      </c>
      <c r="F8610" s="7">
        <v>-5</v>
      </c>
      <c r="G8610" s="7">
        <v>0</v>
      </c>
      <c r="H8610" s="7">
        <f t="shared" si="1206"/>
        <v>1</v>
      </c>
      <c r="I8610" s="16">
        <f t="shared" si="1207"/>
        <v>45285</v>
      </c>
      <c r="J8610" s="17">
        <v>0.70809999999999995</v>
      </c>
      <c r="K8610" s="18">
        <f>G8610*结论【关键目标】!C$27*0.7735*0.001</f>
        <v>0</v>
      </c>
      <c r="L8610" s="5">
        <v>-11172.03817</v>
      </c>
      <c r="M8610" s="5">
        <f>ABS(IF(L8610&lt;=0,L8610/耗电量关键数据!$B$6/1000,L8610/耗电量关键数据!$B$5/1000))</f>
        <v>4.4688152680000002</v>
      </c>
      <c r="N8610" s="5">
        <f>电气设备逐时使用率计算!H8586</f>
        <v>22.208055000000002</v>
      </c>
      <c r="O8610" s="5">
        <f>灯光逐时使用率计算!H8586</f>
        <v>11.844296</v>
      </c>
      <c r="P8610" s="19">
        <f t="shared" si="1208"/>
        <v>38.521166268000002</v>
      </c>
      <c r="Q8610" s="19">
        <f t="shared" si="1212"/>
        <v>0</v>
      </c>
      <c r="R8610" s="20">
        <f t="shared" si="1209"/>
        <v>0</v>
      </c>
      <c r="S8610" s="20">
        <f t="shared" si="1213"/>
        <v>0</v>
      </c>
      <c r="T8610" s="20">
        <f>IF((T8609+R8610)&lt;0,0,IF((T8609+R8610)&gt;结论【关键目标】!C$28,结论【关键目标】!C$28,T8609+R8610))</f>
        <v>1.0303019999999998</v>
      </c>
      <c r="U8610" s="19">
        <f>IF((T8609+R8610)&lt;结论【关键目标】!$C$28,0,(发电量计算【计算逻辑页】!R8610+发电量计算【计算逻辑页】!T8609-结论【关键目标】!$C$28))</f>
        <v>0</v>
      </c>
      <c r="V8610" s="5">
        <f t="shared" si="1210"/>
        <v>0</v>
      </c>
      <c r="W8610" s="5">
        <f t="shared" si="1211"/>
        <v>0</v>
      </c>
      <c r="X8610" s="5">
        <f t="shared" si="1214"/>
        <v>0</v>
      </c>
    </row>
    <row r="8611" spans="1:24" x14ac:dyDescent="0.15">
      <c r="A8611" s="7">
        <v>8610</v>
      </c>
      <c r="B8611" s="7">
        <v>12</v>
      </c>
      <c r="C8611" s="7">
        <v>25</v>
      </c>
      <c r="D8611" s="7">
        <v>18</v>
      </c>
      <c r="E8611" s="7">
        <v>359</v>
      </c>
      <c r="F8611" s="7">
        <v>-4.2</v>
      </c>
      <c r="G8611" s="7">
        <v>0</v>
      </c>
      <c r="H8611" s="7">
        <f t="shared" si="1206"/>
        <v>1</v>
      </c>
      <c r="I8611" s="16">
        <f t="shared" si="1207"/>
        <v>45285</v>
      </c>
      <c r="J8611" s="17">
        <v>0.70809999999999995</v>
      </c>
      <c r="K8611" s="18">
        <f>G8611*结论【关键目标】!C$27*0.7735*0.001</f>
        <v>0</v>
      </c>
      <c r="L8611" s="5">
        <v>-28086.175299999999</v>
      </c>
      <c r="M8611" s="5">
        <f>ABS(IF(L8611&lt;=0,L8611/耗电量关键数据!$B$6/1000,L8611/耗电量关键数据!$B$5/1000))</f>
        <v>11.234470119999999</v>
      </c>
      <c r="N8611" s="5">
        <f>电气设备逐时使用率计算!H8587</f>
        <v>7.0130699999999999</v>
      </c>
      <c r="O8611" s="5">
        <f>灯光逐时使用率计算!H8587</f>
        <v>3.7403040000000001</v>
      </c>
      <c r="P8611" s="19">
        <f t="shared" si="1208"/>
        <v>21.987844119999998</v>
      </c>
      <c r="Q8611" s="19">
        <f t="shared" si="1212"/>
        <v>0</v>
      </c>
      <c r="R8611" s="20">
        <f t="shared" si="1209"/>
        <v>0</v>
      </c>
      <c r="S8611" s="20">
        <f t="shared" si="1213"/>
        <v>0</v>
      </c>
      <c r="T8611" s="20">
        <f>IF((T8610+R8611)&lt;0,0,IF((T8610+R8611)&gt;结论【关键目标】!C$28,结论【关键目标】!C$28,T8610+R8611))</f>
        <v>1.0303019999999998</v>
      </c>
      <c r="U8611" s="19">
        <f>IF((T8610+R8611)&lt;结论【关键目标】!$C$28,0,(发电量计算【计算逻辑页】!R8611+发电量计算【计算逻辑页】!T8610-结论【关键目标】!$C$28))</f>
        <v>0</v>
      </c>
      <c r="V8611" s="5">
        <f t="shared" si="1210"/>
        <v>0</v>
      </c>
      <c r="W8611" s="5">
        <f t="shared" si="1211"/>
        <v>0</v>
      </c>
      <c r="X8611" s="5">
        <f t="shared" si="1214"/>
        <v>0</v>
      </c>
    </row>
    <row r="8612" spans="1:24" x14ac:dyDescent="0.15">
      <c r="A8612" s="7">
        <v>8611</v>
      </c>
      <c r="B8612" s="7">
        <v>12</v>
      </c>
      <c r="C8612" s="7">
        <v>25</v>
      </c>
      <c r="D8612" s="7">
        <v>19</v>
      </c>
      <c r="E8612" s="7">
        <v>359</v>
      </c>
      <c r="F8612" s="7">
        <v>-6</v>
      </c>
      <c r="G8612" s="7">
        <v>0</v>
      </c>
      <c r="H8612" s="7">
        <f t="shared" si="1206"/>
        <v>1</v>
      </c>
      <c r="I8612" s="16">
        <f t="shared" si="1207"/>
        <v>45285</v>
      </c>
      <c r="J8612" s="17">
        <v>1.2267999999999999</v>
      </c>
      <c r="K8612" s="18">
        <f>G8612*结论【关键目标】!C$27*0.7735*0.001</f>
        <v>0</v>
      </c>
      <c r="L8612" s="5">
        <v>-18919.83556</v>
      </c>
      <c r="M8612" s="5">
        <f>ABS(IF(L8612&lt;=0,L8612/耗电量关键数据!$B$6/1000,L8612/耗电量关键数据!$B$5/1000))</f>
        <v>7.567934224</v>
      </c>
      <c r="N8612" s="5">
        <f>电气设备逐时使用率计算!H8588</f>
        <v>7.0130699999999999</v>
      </c>
      <c r="O8612" s="5">
        <f>灯光逐时使用率计算!H8588</f>
        <v>3.7403040000000001</v>
      </c>
      <c r="P8612" s="19">
        <f t="shared" si="1208"/>
        <v>18.321308223999999</v>
      </c>
      <c r="Q8612" s="19">
        <f t="shared" si="1212"/>
        <v>18.321308223999999</v>
      </c>
      <c r="R8612" s="20">
        <f t="shared" si="1209"/>
        <v>-18.321308223999999</v>
      </c>
      <c r="S8612" s="20">
        <f t="shared" si="1213"/>
        <v>18.321308223999999</v>
      </c>
      <c r="T8612" s="20">
        <f>IF((T8611+R8612)&lt;0,0,IF((T8611+R8612)&gt;结论【关键目标】!C$28,结论【关键目标】!C$28,T8611+R8612))</f>
        <v>0</v>
      </c>
      <c r="U8612" s="19">
        <f>IF((T8611+R8612)&lt;结论【关键目标】!$C$28,0,(发电量计算【计算逻辑页】!R8612+发电量计算【计算逻辑页】!T8611-结论【关键目标】!$C$28))</f>
        <v>0</v>
      </c>
      <c r="V8612" s="5">
        <f t="shared" si="1210"/>
        <v>0</v>
      </c>
      <c r="W8612" s="5">
        <f t="shared" si="1211"/>
        <v>0</v>
      </c>
      <c r="X8612" s="5">
        <f t="shared" si="1214"/>
        <v>0</v>
      </c>
    </row>
    <row r="8613" spans="1:24" x14ac:dyDescent="0.15">
      <c r="A8613" s="7">
        <v>8612</v>
      </c>
      <c r="B8613" s="7">
        <v>12</v>
      </c>
      <c r="C8613" s="7">
        <v>25</v>
      </c>
      <c r="D8613" s="7">
        <v>20</v>
      </c>
      <c r="E8613" s="7">
        <v>359</v>
      </c>
      <c r="F8613" s="7">
        <v>-6</v>
      </c>
      <c r="G8613" s="7">
        <v>0</v>
      </c>
      <c r="H8613" s="7">
        <f t="shared" si="1206"/>
        <v>1</v>
      </c>
      <c r="I8613" s="16">
        <f t="shared" si="1207"/>
        <v>45285</v>
      </c>
      <c r="J8613" s="17">
        <v>1.2267999999999999</v>
      </c>
      <c r="K8613" s="18">
        <f>G8613*结论【关键目标】!C$27*0.7735*0.001</f>
        <v>0</v>
      </c>
      <c r="L8613" s="5">
        <v>-28859.359830000001</v>
      </c>
      <c r="M8613" s="5">
        <f>ABS(IF(L8613&lt;=0,L8613/耗电量关键数据!$B$6/1000,L8613/耗电量关键数据!$B$5/1000))</f>
        <v>11.543743932000002</v>
      </c>
      <c r="N8613" s="5">
        <f>电气设备逐时使用率计算!H8589</f>
        <v>1.1688450000000001</v>
      </c>
      <c r="O8613" s="5">
        <f>灯光逐时使用率计算!H8589</f>
        <v>0.37403039999999999</v>
      </c>
      <c r="P8613" s="19">
        <f t="shared" si="1208"/>
        <v>13.086619332000003</v>
      </c>
      <c r="Q8613" s="19">
        <f t="shared" si="1212"/>
        <v>13.086619332000003</v>
      </c>
      <c r="R8613" s="20">
        <f t="shared" si="1209"/>
        <v>-13.086619332000003</v>
      </c>
      <c r="S8613" s="20">
        <f t="shared" si="1213"/>
        <v>13.086619332000003</v>
      </c>
      <c r="T8613" s="20">
        <f>IF((T8612+R8613)&lt;0,0,IF((T8612+R8613)&gt;结论【关键目标】!C$28,结论【关键目标】!C$28,T8612+R8613))</f>
        <v>0</v>
      </c>
      <c r="U8613" s="19">
        <f>IF((T8612+R8613)&lt;结论【关键目标】!$C$28,0,(发电量计算【计算逻辑页】!R8613+发电量计算【计算逻辑页】!T8612-结论【关键目标】!$C$28))</f>
        <v>0</v>
      </c>
      <c r="V8613" s="5">
        <f t="shared" si="1210"/>
        <v>0</v>
      </c>
      <c r="W8613" s="5">
        <f t="shared" si="1211"/>
        <v>0</v>
      </c>
      <c r="X8613" s="5">
        <f t="shared" si="1214"/>
        <v>0</v>
      </c>
    </row>
    <row r="8614" spans="1:24" x14ac:dyDescent="0.15">
      <c r="A8614" s="7">
        <v>8613</v>
      </c>
      <c r="B8614" s="7">
        <v>12</v>
      </c>
      <c r="C8614" s="7">
        <v>25</v>
      </c>
      <c r="D8614" s="7">
        <v>21</v>
      </c>
      <c r="E8614" s="7">
        <v>359</v>
      </c>
      <c r="F8614" s="7">
        <v>-5.5</v>
      </c>
      <c r="G8614" s="7">
        <v>0</v>
      </c>
      <c r="H8614" s="7">
        <f t="shared" si="1206"/>
        <v>1</v>
      </c>
      <c r="I8614" s="16">
        <f t="shared" si="1207"/>
        <v>45285</v>
      </c>
      <c r="J8614" s="17">
        <v>1.2267999999999999</v>
      </c>
      <c r="K8614" s="18">
        <f>G8614*结论【关键目标】!C$27*0.7735*0.001</f>
        <v>0</v>
      </c>
      <c r="L8614" s="5">
        <v>-32451.868259999999</v>
      </c>
      <c r="M8614" s="5">
        <f>ABS(IF(L8614&lt;=0,L8614/耗电量关键数据!$B$6/1000,L8614/耗电量关键数据!$B$5/1000))</f>
        <v>12.980747304000001</v>
      </c>
      <c r="N8614" s="5">
        <f>电气设备逐时使用率计算!H8590</f>
        <v>1.1688450000000001</v>
      </c>
      <c r="O8614" s="5">
        <f>灯光逐时使用率计算!H8590</f>
        <v>0.37403039999999999</v>
      </c>
      <c r="P8614" s="19">
        <f t="shared" si="1208"/>
        <v>14.523622704000003</v>
      </c>
      <c r="Q8614" s="19">
        <f t="shared" si="1212"/>
        <v>14.523622704000003</v>
      </c>
      <c r="R8614" s="20">
        <f t="shared" si="1209"/>
        <v>-14.523622704000003</v>
      </c>
      <c r="S8614" s="20">
        <f t="shared" si="1213"/>
        <v>14.523622704000003</v>
      </c>
      <c r="T8614" s="20">
        <f>IF((T8613+R8614)&lt;0,0,IF((T8613+R8614)&gt;结论【关键目标】!C$28,结论【关键目标】!C$28,T8613+R8614))</f>
        <v>0</v>
      </c>
      <c r="U8614" s="19">
        <f>IF((T8613+R8614)&lt;结论【关键目标】!$C$28,0,(发电量计算【计算逻辑页】!R8614+发电量计算【计算逻辑页】!T8613-结论【关键目标】!$C$28))</f>
        <v>0</v>
      </c>
      <c r="V8614" s="5">
        <f t="shared" si="1210"/>
        <v>0</v>
      </c>
      <c r="W8614" s="5">
        <f t="shared" si="1211"/>
        <v>0</v>
      </c>
      <c r="X8614" s="5">
        <f t="shared" si="1214"/>
        <v>0</v>
      </c>
    </row>
    <row r="8615" spans="1:24" x14ac:dyDescent="0.15">
      <c r="A8615" s="7">
        <v>8614</v>
      </c>
      <c r="B8615" s="7">
        <v>12</v>
      </c>
      <c r="C8615" s="7">
        <v>25</v>
      </c>
      <c r="D8615" s="7">
        <v>22</v>
      </c>
      <c r="E8615" s="7">
        <v>359</v>
      </c>
      <c r="F8615" s="7">
        <v>-6</v>
      </c>
      <c r="G8615" s="7">
        <v>0</v>
      </c>
      <c r="H8615" s="7">
        <f t="shared" si="1206"/>
        <v>1</v>
      </c>
      <c r="I8615" s="16">
        <f t="shared" si="1207"/>
        <v>45285</v>
      </c>
      <c r="J8615" s="17">
        <v>0.70809999999999995</v>
      </c>
      <c r="K8615" s="18">
        <f>G8615*结论【关键目标】!C$27*0.7735*0.001</f>
        <v>0</v>
      </c>
      <c r="L8615" s="5">
        <v>-33795.951150000001</v>
      </c>
      <c r="M8615" s="5">
        <f>ABS(IF(L8615&lt;=0,L8615/耗电量关键数据!$B$6/1000,L8615/耗电量关键数据!$B$5/1000))</f>
        <v>13.518380459999999</v>
      </c>
      <c r="N8615" s="5">
        <f>电气设备逐时使用率计算!H8591</f>
        <v>1.1688450000000001</v>
      </c>
      <c r="O8615" s="5">
        <f>灯光逐时使用率计算!H8591</f>
        <v>0.37403039999999999</v>
      </c>
      <c r="P8615" s="19">
        <f t="shared" si="1208"/>
        <v>15.061255860000001</v>
      </c>
      <c r="Q8615" s="19">
        <f t="shared" si="1212"/>
        <v>0</v>
      </c>
      <c r="R8615" s="20">
        <f t="shared" si="1209"/>
        <v>0</v>
      </c>
      <c r="S8615" s="20">
        <f t="shared" si="1213"/>
        <v>0</v>
      </c>
      <c r="T8615" s="20">
        <f>IF((T8614+R8615)&lt;0,0,IF((T8614+R8615)&gt;结论【关键目标】!C$28,结论【关键目标】!C$28,T8614+R8615))</f>
        <v>0</v>
      </c>
      <c r="U8615" s="19">
        <f>IF((T8614+R8615)&lt;结论【关键目标】!$C$28,0,(发电量计算【计算逻辑页】!R8615+发电量计算【计算逻辑页】!T8614-结论【关键目标】!$C$28))</f>
        <v>0</v>
      </c>
      <c r="V8615" s="5">
        <f t="shared" si="1210"/>
        <v>0</v>
      </c>
      <c r="W8615" s="5">
        <f t="shared" si="1211"/>
        <v>0</v>
      </c>
      <c r="X8615" s="5">
        <f t="shared" si="1214"/>
        <v>0</v>
      </c>
    </row>
    <row r="8616" spans="1:24" x14ac:dyDescent="0.15">
      <c r="A8616" s="7">
        <v>8615</v>
      </c>
      <c r="B8616" s="7">
        <v>12</v>
      </c>
      <c r="C8616" s="7">
        <v>25</v>
      </c>
      <c r="D8616" s="7">
        <v>23</v>
      </c>
      <c r="E8616" s="7">
        <v>359</v>
      </c>
      <c r="F8616" s="7">
        <v>-7</v>
      </c>
      <c r="G8616" s="7">
        <v>0</v>
      </c>
      <c r="H8616" s="7">
        <f t="shared" si="1206"/>
        <v>1</v>
      </c>
      <c r="I8616" s="16">
        <f t="shared" si="1207"/>
        <v>45285</v>
      </c>
      <c r="J8616" s="17">
        <v>0.70809999999999995</v>
      </c>
      <c r="K8616" s="18">
        <f>G8616*结论【关键目标】!C$27*0.7735*0.001</f>
        <v>0</v>
      </c>
      <c r="L8616" s="5">
        <v>-34982.829290000001</v>
      </c>
      <c r="M8616" s="5">
        <f>ABS(IF(L8616&lt;=0,L8616/耗电量关键数据!$B$6/1000,L8616/耗电量关键数据!$B$5/1000))</f>
        <v>13.993131716000001</v>
      </c>
      <c r="N8616" s="5">
        <f>电气设备逐时使用率计算!H8592</f>
        <v>1.1688450000000001</v>
      </c>
      <c r="O8616" s="5">
        <f>灯光逐时使用率计算!H8592</f>
        <v>0.37403039999999999</v>
      </c>
      <c r="P8616" s="19">
        <f t="shared" si="1208"/>
        <v>15.536007116000002</v>
      </c>
      <c r="Q8616" s="19">
        <f t="shared" si="1212"/>
        <v>0</v>
      </c>
      <c r="R8616" s="20">
        <f t="shared" si="1209"/>
        <v>0</v>
      </c>
      <c r="S8616" s="20">
        <f t="shared" si="1213"/>
        <v>0</v>
      </c>
      <c r="T8616" s="20">
        <f>IF((T8615+R8616)&lt;0,0,IF((T8615+R8616)&gt;结论【关键目标】!C$28,结论【关键目标】!C$28,T8615+R8616))</f>
        <v>0</v>
      </c>
      <c r="U8616" s="19">
        <f>IF((T8615+R8616)&lt;结论【关键目标】!$C$28,0,(发电量计算【计算逻辑页】!R8616+发电量计算【计算逻辑页】!T8615-结论【关键目标】!$C$28))</f>
        <v>0</v>
      </c>
      <c r="V8616" s="5">
        <f t="shared" si="1210"/>
        <v>0</v>
      </c>
      <c r="W8616" s="5">
        <f t="shared" si="1211"/>
        <v>0</v>
      </c>
      <c r="X8616" s="5">
        <f t="shared" si="1214"/>
        <v>0</v>
      </c>
    </row>
    <row r="8617" spans="1:24" x14ac:dyDescent="0.15">
      <c r="A8617" s="7">
        <v>8616</v>
      </c>
      <c r="B8617" s="7">
        <v>12</v>
      </c>
      <c r="C8617" s="7">
        <v>25</v>
      </c>
      <c r="D8617" s="7">
        <v>24</v>
      </c>
      <c r="E8617" s="7">
        <v>359</v>
      </c>
      <c r="F8617" s="7">
        <v>-7</v>
      </c>
      <c r="G8617" s="7">
        <v>0</v>
      </c>
      <c r="H8617" s="7">
        <f t="shared" si="1206"/>
        <v>1</v>
      </c>
      <c r="I8617" s="16">
        <f t="shared" si="1207"/>
        <v>45285</v>
      </c>
      <c r="J8617" s="17">
        <v>0.2407</v>
      </c>
      <c r="K8617" s="18">
        <f>G8617*结论【关键目标】!C$27*0.7735*0.001</f>
        <v>0</v>
      </c>
      <c r="L8617" s="5">
        <v>-36483.720419999998</v>
      </c>
      <c r="M8617" s="5">
        <f>ABS(IF(L8617&lt;=0,L8617/耗电量关键数据!$B$6/1000,L8617/耗电量关键数据!$B$5/1000))</f>
        <v>14.593488168</v>
      </c>
      <c r="N8617" s="5">
        <f>电气设备逐时使用率计算!H8593</f>
        <v>1.1688450000000001</v>
      </c>
      <c r="O8617" s="5">
        <f>灯光逐时使用率计算!H8593</f>
        <v>0.37403039999999999</v>
      </c>
      <c r="P8617" s="19">
        <f t="shared" si="1208"/>
        <v>16.136363568</v>
      </c>
      <c r="Q8617" s="19">
        <f t="shared" si="1212"/>
        <v>0</v>
      </c>
      <c r="R8617" s="20">
        <f t="shared" si="1209"/>
        <v>0</v>
      </c>
      <c r="S8617" s="20">
        <f t="shared" si="1213"/>
        <v>0</v>
      </c>
      <c r="T8617" s="20">
        <f>IF((T8616+R8617)&lt;0,0,IF((T8616+R8617)&gt;结论【关键目标】!C$28,结论【关键目标】!C$28,T8616+R8617))</f>
        <v>0</v>
      </c>
      <c r="U8617" s="19">
        <f>IF((T8616+R8617)&lt;结论【关键目标】!$C$28,0,(发电量计算【计算逻辑页】!R8617+发电量计算【计算逻辑页】!T8616-结论【关键目标】!$C$28))</f>
        <v>0</v>
      </c>
      <c r="V8617" s="5">
        <f t="shared" si="1210"/>
        <v>0</v>
      </c>
      <c r="W8617" s="5">
        <f t="shared" si="1211"/>
        <v>0</v>
      </c>
      <c r="X8617" s="5">
        <f t="shared" si="1214"/>
        <v>0</v>
      </c>
    </row>
    <row r="8618" spans="1:24" x14ac:dyDescent="0.15">
      <c r="A8618" s="7">
        <v>8617</v>
      </c>
      <c r="B8618" s="7">
        <v>12</v>
      </c>
      <c r="C8618" s="7">
        <v>26</v>
      </c>
      <c r="D8618" s="7">
        <v>1</v>
      </c>
      <c r="E8618" s="7">
        <v>360</v>
      </c>
      <c r="F8618" s="7">
        <v>-11</v>
      </c>
      <c r="G8618" s="7">
        <v>0</v>
      </c>
      <c r="H8618" s="7">
        <f t="shared" si="1206"/>
        <v>2</v>
      </c>
      <c r="I8618" s="16">
        <f t="shared" si="1207"/>
        <v>45286</v>
      </c>
      <c r="J8618" s="17">
        <v>0.2407</v>
      </c>
      <c r="K8618" s="18">
        <f>G8618*结论【关键目标】!C$27*0.7735*0.001</f>
        <v>0</v>
      </c>
      <c r="L8618" s="5">
        <v>-37539.66171</v>
      </c>
      <c r="M8618" s="5">
        <f>ABS(IF(L8618&lt;=0,L8618/耗电量关键数据!$B$6/1000,L8618/耗电量关键数据!$B$5/1000))</f>
        <v>15.015864684</v>
      </c>
      <c r="N8618" s="5">
        <f>电气设备逐时使用率计算!H8594</f>
        <v>1.1688450000000001</v>
      </c>
      <c r="O8618" s="5">
        <f>灯光逐时使用率计算!H8594</f>
        <v>0.37403039999999999</v>
      </c>
      <c r="P8618" s="19">
        <f t="shared" si="1208"/>
        <v>16.558740084</v>
      </c>
      <c r="Q8618" s="19">
        <f t="shared" si="1212"/>
        <v>0</v>
      </c>
      <c r="R8618" s="20">
        <f t="shared" si="1209"/>
        <v>0</v>
      </c>
      <c r="S8618" s="20">
        <f t="shared" si="1213"/>
        <v>0</v>
      </c>
      <c r="T8618" s="20">
        <f>IF((T8617+R8618)&lt;0,0,IF((T8617+R8618)&gt;结论【关键目标】!C$28,结论【关键目标】!C$28,T8617+R8618))</f>
        <v>0</v>
      </c>
      <c r="U8618" s="19">
        <f>IF((T8617+R8618)&lt;结论【关键目标】!$C$28,0,(发电量计算【计算逻辑页】!R8618+发电量计算【计算逻辑页】!T8617-结论【关键目标】!$C$28))</f>
        <v>0</v>
      </c>
      <c r="V8618" s="5">
        <f t="shared" si="1210"/>
        <v>0</v>
      </c>
      <c r="W8618" s="5">
        <f t="shared" si="1211"/>
        <v>0</v>
      </c>
      <c r="X8618" s="5">
        <f t="shared" si="1214"/>
        <v>0</v>
      </c>
    </row>
    <row r="8619" spans="1:24" x14ac:dyDescent="0.15">
      <c r="A8619" s="7">
        <v>8618</v>
      </c>
      <c r="B8619" s="7">
        <v>12</v>
      </c>
      <c r="C8619" s="7">
        <v>26</v>
      </c>
      <c r="D8619" s="7">
        <v>2</v>
      </c>
      <c r="E8619" s="7">
        <v>360</v>
      </c>
      <c r="F8619" s="7">
        <v>-9</v>
      </c>
      <c r="G8619" s="7">
        <v>0</v>
      </c>
      <c r="H8619" s="7">
        <f t="shared" si="1206"/>
        <v>2</v>
      </c>
      <c r="I8619" s="16">
        <f t="shared" si="1207"/>
        <v>45286</v>
      </c>
      <c r="J8619" s="17">
        <v>0.2407</v>
      </c>
      <c r="K8619" s="18">
        <f>G8619*结论【关键目标】!C$27*0.7735*0.001</f>
        <v>0</v>
      </c>
      <c r="L8619" s="5">
        <v>-38843.552839999997</v>
      </c>
      <c r="M8619" s="5">
        <f>ABS(IF(L8619&lt;=0,L8619/耗电量关键数据!$B$6/1000,L8619/耗电量关键数据!$B$5/1000))</f>
        <v>15.537421135999999</v>
      </c>
      <c r="N8619" s="5">
        <f>电气设备逐时使用率计算!H8595</f>
        <v>1.1688450000000001</v>
      </c>
      <c r="O8619" s="5">
        <f>灯光逐时使用率计算!H8595</f>
        <v>0.37403039999999999</v>
      </c>
      <c r="P8619" s="19">
        <f t="shared" si="1208"/>
        <v>17.080296535999999</v>
      </c>
      <c r="Q8619" s="19">
        <f t="shared" si="1212"/>
        <v>0</v>
      </c>
      <c r="R8619" s="20">
        <f t="shared" si="1209"/>
        <v>0</v>
      </c>
      <c r="S8619" s="20">
        <f t="shared" si="1213"/>
        <v>0</v>
      </c>
      <c r="T8619" s="20">
        <f>IF((T8618+R8619)&lt;0,0,IF((T8618+R8619)&gt;结论【关键目标】!C$28,结论【关键目标】!C$28,T8618+R8619))</f>
        <v>0</v>
      </c>
      <c r="U8619" s="19">
        <f>IF((T8618+R8619)&lt;结论【关键目标】!$C$28,0,(发电量计算【计算逻辑页】!R8619+发电量计算【计算逻辑页】!T8618-结论【关键目标】!$C$28))</f>
        <v>0</v>
      </c>
      <c r="V8619" s="5">
        <f t="shared" si="1210"/>
        <v>0</v>
      </c>
      <c r="W8619" s="5">
        <f t="shared" si="1211"/>
        <v>0</v>
      </c>
      <c r="X8619" s="5">
        <f t="shared" si="1214"/>
        <v>0</v>
      </c>
    </row>
    <row r="8620" spans="1:24" x14ac:dyDescent="0.15">
      <c r="A8620" s="7">
        <v>8619</v>
      </c>
      <c r="B8620" s="7">
        <v>12</v>
      </c>
      <c r="C8620" s="7">
        <v>26</v>
      </c>
      <c r="D8620" s="7">
        <v>3</v>
      </c>
      <c r="E8620" s="7">
        <v>360</v>
      </c>
      <c r="F8620" s="7">
        <v>-6.6</v>
      </c>
      <c r="G8620" s="7">
        <v>0</v>
      </c>
      <c r="H8620" s="7">
        <f t="shared" si="1206"/>
        <v>2</v>
      </c>
      <c r="I8620" s="16">
        <f t="shared" si="1207"/>
        <v>45286</v>
      </c>
      <c r="J8620" s="17">
        <v>0.2407</v>
      </c>
      <c r="K8620" s="18">
        <f>G8620*结论【关键目标】!C$27*0.7735*0.001</f>
        <v>0</v>
      </c>
      <c r="L8620" s="5">
        <v>-40495.304839999997</v>
      </c>
      <c r="M8620" s="5">
        <f>ABS(IF(L8620&lt;=0,L8620/耗电量关键数据!$B$6/1000,L8620/耗电量关键数据!$B$5/1000))</f>
        <v>16.198121936</v>
      </c>
      <c r="N8620" s="5">
        <f>电气设备逐时使用率计算!H8596</f>
        <v>1.1688450000000001</v>
      </c>
      <c r="O8620" s="5">
        <f>灯光逐时使用率计算!H8596</f>
        <v>0.37403039999999999</v>
      </c>
      <c r="P8620" s="19">
        <f t="shared" si="1208"/>
        <v>17.740997336</v>
      </c>
      <c r="Q8620" s="19">
        <f t="shared" si="1212"/>
        <v>0</v>
      </c>
      <c r="R8620" s="20">
        <f t="shared" si="1209"/>
        <v>0</v>
      </c>
      <c r="S8620" s="20">
        <f t="shared" si="1213"/>
        <v>0</v>
      </c>
      <c r="T8620" s="20">
        <f>IF((T8619+R8620)&lt;0,0,IF((T8619+R8620)&gt;结论【关键目标】!C$28,结论【关键目标】!C$28,T8619+R8620))</f>
        <v>0</v>
      </c>
      <c r="U8620" s="19">
        <f>IF((T8619+R8620)&lt;结论【关键目标】!$C$28,0,(发电量计算【计算逻辑页】!R8620+发电量计算【计算逻辑页】!T8619-结论【关键目标】!$C$28))</f>
        <v>0</v>
      </c>
      <c r="V8620" s="5">
        <f t="shared" si="1210"/>
        <v>0</v>
      </c>
      <c r="W8620" s="5">
        <f t="shared" si="1211"/>
        <v>0</v>
      </c>
      <c r="X8620" s="5">
        <f t="shared" si="1214"/>
        <v>0</v>
      </c>
    </row>
    <row r="8621" spans="1:24" x14ac:dyDescent="0.15">
      <c r="A8621" s="7">
        <v>8620</v>
      </c>
      <c r="B8621" s="7">
        <v>12</v>
      </c>
      <c r="C8621" s="7">
        <v>26</v>
      </c>
      <c r="D8621" s="7">
        <v>4</v>
      </c>
      <c r="E8621" s="7">
        <v>360</v>
      </c>
      <c r="F8621" s="7">
        <v>-12</v>
      </c>
      <c r="G8621" s="7">
        <v>0</v>
      </c>
      <c r="H8621" s="7">
        <f t="shared" si="1206"/>
        <v>2</v>
      </c>
      <c r="I8621" s="16">
        <f t="shared" si="1207"/>
        <v>45286</v>
      </c>
      <c r="J8621" s="17">
        <v>0.2407</v>
      </c>
      <c r="K8621" s="18">
        <f>G8621*结论【关键目标】!C$27*0.7735*0.001</f>
        <v>0</v>
      </c>
      <c r="L8621" s="5">
        <v>-41897.873500000002</v>
      </c>
      <c r="M8621" s="5">
        <f>ABS(IF(L8621&lt;=0,L8621/耗电量关键数据!$B$6/1000,L8621/耗电量关键数据!$B$5/1000))</f>
        <v>16.759149400000002</v>
      </c>
      <c r="N8621" s="5">
        <f>电气设备逐时使用率计算!H8597</f>
        <v>1.1688450000000001</v>
      </c>
      <c r="O8621" s="5">
        <f>灯光逐时使用率计算!H8597</f>
        <v>0.37403039999999999</v>
      </c>
      <c r="P8621" s="19">
        <f t="shared" si="1208"/>
        <v>18.302024800000002</v>
      </c>
      <c r="Q8621" s="19">
        <f t="shared" si="1212"/>
        <v>0</v>
      </c>
      <c r="R8621" s="20">
        <f t="shared" si="1209"/>
        <v>0</v>
      </c>
      <c r="S8621" s="20">
        <f t="shared" si="1213"/>
        <v>0</v>
      </c>
      <c r="T8621" s="20">
        <f>IF((T8620+R8621)&lt;0,0,IF((T8620+R8621)&gt;结论【关键目标】!C$28,结论【关键目标】!C$28,T8620+R8621))</f>
        <v>0</v>
      </c>
      <c r="U8621" s="19">
        <f>IF((T8620+R8621)&lt;结论【关键目标】!$C$28,0,(发电量计算【计算逻辑页】!R8621+发电量计算【计算逻辑页】!T8620-结论【关键目标】!$C$28))</f>
        <v>0</v>
      </c>
      <c r="V8621" s="5">
        <f t="shared" si="1210"/>
        <v>0</v>
      </c>
      <c r="W8621" s="5">
        <f t="shared" si="1211"/>
        <v>0</v>
      </c>
      <c r="X8621" s="5">
        <f t="shared" si="1214"/>
        <v>0</v>
      </c>
    </row>
    <row r="8622" spans="1:24" x14ac:dyDescent="0.15">
      <c r="A8622" s="7">
        <v>8621</v>
      </c>
      <c r="B8622" s="7">
        <v>12</v>
      </c>
      <c r="C8622" s="7">
        <v>26</v>
      </c>
      <c r="D8622" s="7">
        <v>5</v>
      </c>
      <c r="E8622" s="7">
        <v>360</v>
      </c>
      <c r="F8622" s="7">
        <v>-11</v>
      </c>
      <c r="G8622" s="7">
        <v>0</v>
      </c>
      <c r="H8622" s="7">
        <f t="shared" si="1206"/>
        <v>2</v>
      </c>
      <c r="I8622" s="16">
        <f t="shared" si="1207"/>
        <v>45286</v>
      </c>
      <c r="J8622" s="17">
        <v>0.2407</v>
      </c>
      <c r="K8622" s="18">
        <f>G8622*结论【关键目标】!C$27*0.7735*0.001</f>
        <v>0</v>
      </c>
      <c r="L8622" s="5">
        <v>-43244.845179999997</v>
      </c>
      <c r="M8622" s="5">
        <f>ABS(IF(L8622&lt;=0,L8622/耗电量关键数据!$B$6/1000,L8622/耗电量关键数据!$B$5/1000))</f>
        <v>17.297938071999997</v>
      </c>
      <c r="N8622" s="5">
        <f>电气设备逐时使用率计算!H8598</f>
        <v>1.1688450000000001</v>
      </c>
      <c r="O8622" s="5">
        <f>灯光逐时使用率计算!H8598</f>
        <v>0.37403039999999999</v>
      </c>
      <c r="P8622" s="19">
        <f t="shared" si="1208"/>
        <v>18.840813471999997</v>
      </c>
      <c r="Q8622" s="19">
        <f t="shared" si="1212"/>
        <v>0</v>
      </c>
      <c r="R8622" s="20">
        <f t="shared" si="1209"/>
        <v>0</v>
      </c>
      <c r="S8622" s="20">
        <f t="shared" si="1213"/>
        <v>0</v>
      </c>
      <c r="T8622" s="20">
        <f>IF((T8621+R8622)&lt;0,0,IF((T8621+R8622)&gt;结论【关键目标】!C$28,结论【关键目标】!C$28,T8621+R8622))</f>
        <v>0</v>
      </c>
      <c r="U8622" s="19">
        <f>IF((T8621+R8622)&lt;结论【关键目标】!$C$28,0,(发电量计算【计算逻辑页】!R8622+发电量计算【计算逻辑页】!T8621-结论【关键目标】!$C$28))</f>
        <v>0</v>
      </c>
      <c r="V8622" s="5">
        <f t="shared" si="1210"/>
        <v>0</v>
      </c>
      <c r="W8622" s="5">
        <f t="shared" si="1211"/>
        <v>0</v>
      </c>
      <c r="X8622" s="5">
        <f t="shared" si="1214"/>
        <v>0</v>
      </c>
    </row>
    <row r="8623" spans="1:24" x14ac:dyDescent="0.15">
      <c r="A8623" s="7">
        <v>8622</v>
      </c>
      <c r="B8623" s="7">
        <v>12</v>
      </c>
      <c r="C8623" s="7">
        <v>26</v>
      </c>
      <c r="D8623" s="7">
        <v>6</v>
      </c>
      <c r="E8623" s="7">
        <v>360</v>
      </c>
      <c r="F8623" s="7">
        <v>-7.9</v>
      </c>
      <c r="G8623" s="7">
        <v>0</v>
      </c>
      <c r="H8623" s="7">
        <f t="shared" si="1206"/>
        <v>2</v>
      </c>
      <c r="I8623" s="16">
        <f t="shared" si="1207"/>
        <v>45286</v>
      </c>
      <c r="J8623" s="17">
        <v>0.2407</v>
      </c>
      <c r="K8623" s="18">
        <f>G8623*结论【关键目标】!C$27*0.7735*0.001</f>
        <v>0</v>
      </c>
      <c r="L8623" s="5">
        <v>-44477.691850000003</v>
      </c>
      <c r="M8623" s="5">
        <f>ABS(IF(L8623&lt;=0,L8623/耗电量关键数据!$B$6/1000,L8623/耗电量关键数据!$B$5/1000))</f>
        <v>17.791076740000001</v>
      </c>
      <c r="N8623" s="5">
        <f>电气设备逐时使用率计算!H8599</f>
        <v>1.1688450000000001</v>
      </c>
      <c r="O8623" s="5">
        <f>灯光逐时使用率计算!H8599</f>
        <v>0.37403039999999999</v>
      </c>
      <c r="P8623" s="19">
        <f t="shared" si="1208"/>
        <v>19.333952140000001</v>
      </c>
      <c r="Q8623" s="19">
        <f t="shared" si="1212"/>
        <v>0</v>
      </c>
      <c r="R8623" s="20">
        <f t="shared" si="1209"/>
        <v>0</v>
      </c>
      <c r="S8623" s="20">
        <f t="shared" si="1213"/>
        <v>0</v>
      </c>
      <c r="T8623" s="20">
        <f>IF((T8622+R8623)&lt;0,0,IF((T8622+R8623)&gt;结论【关键目标】!C$28,结论【关键目标】!C$28,T8622+R8623))</f>
        <v>0</v>
      </c>
      <c r="U8623" s="19">
        <f>IF((T8622+R8623)&lt;结论【关键目标】!$C$28,0,(发电量计算【计算逻辑页】!R8623+发电量计算【计算逻辑页】!T8622-结论【关键目标】!$C$28))</f>
        <v>0</v>
      </c>
      <c r="V8623" s="5">
        <f t="shared" si="1210"/>
        <v>0</v>
      </c>
      <c r="W8623" s="5">
        <f t="shared" si="1211"/>
        <v>0</v>
      </c>
      <c r="X8623" s="5">
        <f t="shared" si="1214"/>
        <v>0</v>
      </c>
    </row>
    <row r="8624" spans="1:24" x14ac:dyDescent="0.15">
      <c r="A8624" s="7">
        <v>8623</v>
      </c>
      <c r="B8624" s="7">
        <v>12</v>
      </c>
      <c r="C8624" s="7">
        <v>26</v>
      </c>
      <c r="D8624" s="7">
        <v>7</v>
      </c>
      <c r="E8624" s="7">
        <v>360</v>
      </c>
      <c r="F8624" s="7">
        <v>-13</v>
      </c>
      <c r="G8624" s="7">
        <v>0</v>
      </c>
      <c r="H8624" s="7">
        <f t="shared" si="1206"/>
        <v>2</v>
      </c>
      <c r="I8624" s="16">
        <f t="shared" si="1207"/>
        <v>45286</v>
      </c>
      <c r="J8624" s="17">
        <v>0.2407</v>
      </c>
      <c r="K8624" s="18">
        <f>G8624*结论【关键目标】!C$27*0.7735*0.001</f>
        <v>0</v>
      </c>
      <c r="L8624" s="5">
        <v>-39846.511890000002</v>
      </c>
      <c r="M8624" s="5">
        <f>ABS(IF(L8624&lt;=0,L8624/耗电量关键数据!$B$6/1000,L8624/耗电量关键数据!$B$5/1000))</f>
        <v>15.938604756</v>
      </c>
      <c r="N8624" s="5">
        <f>电气设备逐时使用率计算!H8600</f>
        <v>2.3376900000000003</v>
      </c>
      <c r="O8624" s="5">
        <f>灯光逐时使用率计算!H8600</f>
        <v>1.2467680000000001</v>
      </c>
      <c r="P8624" s="19">
        <f t="shared" si="1208"/>
        <v>19.523062755999998</v>
      </c>
      <c r="Q8624" s="19">
        <f t="shared" si="1212"/>
        <v>0</v>
      </c>
      <c r="R8624" s="20">
        <f t="shared" si="1209"/>
        <v>0</v>
      </c>
      <c r="S8624" s="20">
        <f t="shared" si="1213"/>
        <v>0</v>
      </c>
      <c r="T8624" s="20">
        <f>IF((T8623+R8624)&lt;0,0,IF((T8623+R8624)&gt;结论【关键目标】!C$28,结论【关键目标】!C$28,T8623+R8624))</f>
        <v>0</v>
      </c>
      <c r="U8624" s="19">
        <f>IF((T8623+R8624)&lt;结论【关键目标】!$C$28,0,(发电量计算【计算逻辑页】!R8624+发电量计算【计算逻辑页】!T8623-结论【关键目标】!$C$28))</f>
        <v>0</v>
      </c>
      <c r="V8624" s="5">
        <f t="shared" si="1210"/>
        <v>0</v>
      </c>
      <c r="W8624" s="5">
        <f t="shared" si="1211"/>
        <v>0</v>
      </c>
      <c r="X8624" s="5">
        <f t="shared" si="1214"/>
        <v>0</v>
      </c>
    </row>
    <row r="8625" spans="1:24" x14ac:dyDescent="0.15">
      <c r="A8625" s="7">
        <v>8624</v>
      </c>
      <c r="B8625" s="7">
        <v>12</v>
      </c>
      <c r="C8625" s="7">
        <v>26</v>
      </c>
      <c r="D8625" s="7">
        <v>8</v>
      </c>
      <c r="E8625" s="7">
        <v>360</v>
      </c>
      <c r="F8625" s="7">
        <v>-12</v>
      </c>
      <c r="G8625" s="7">
        <v>66</v>
      </c>
      <c r="H8625" s="7">
        <f t="shared" si="1206"/>
        <v>2</v>
      </c>
      <c r="I8625" s="16">
        <f t="shared" si="1207"/>
        <v>45286</v>
      </c>
      <c r="J8625" s="17">
        <v>0.70809999999999995</v>
      </c>
      <c r="K8625" s="18">
        <f>G8625*结论【关键目标】!C$27*0.7735*0.001</f>
        <v>6.1261200000000002</v>
      </c>
      <c r="L8625" s="5">
        <v>-39116.272779999999</v>
      </c>
      <c r="M8625" s="5">
        <f>ABS(IF(L8625&lt;=0,L8625/耗电量关键数据!$B$6/1000,L8625/耗电量关键数据!$B$5/1000))</f>
        <v>15.646509112</v>
      </c>
      <c r="N8625" s="5">
        <f>电气设备逐时使用率计算!H8601</f>
        <v>11.688450000000001</v>
      </c>
      <c r="O8625" s="5">
        <f>灯光逐时使用率计算!H8601</f>
        <v>6.2338399999999998</v>
      </c>
      <c r="P8625" s="19">
        <f t="shared" si="1208"/>
        <v>33.568799112000001</v>
      </c>
      <c r="Q8625" s="19">
        <f t="shared" si="1212"/>
        <v>0</v>
      </c>
      <c r="R8625" s="20">
        <f t="shared" si="1209"/>
        <v>6.1261200000000002</v>
      </c>
      <c r="S8625" s="20">
        <f t="shared" si="1213"/>
        <v>0</v>
      </c>
      <c r="T8625" s="20">
        <f>IF((T8624+R8625)&lt;0,0,IF((T8624+R8625)&gt;结论【关键目标】!C$28,结论【关键目标】!C$28,T8624+R8625))</f>
        <v>6.1261200000000002</v>
      </c>
      <c r="U8625" s="19">
        <f>IF((T8624+R8625)&lt;结论【关键目标】!$C$28,0,(发电量计算【计算逻辑页】!R8625+发电量计算【计算逻辑页】!T8624-结论【关键目标】!$C$28))</f>
        <v>0</v>
      </c>
      <c r="V8625" s="5">
        <f t="shared" si="1210"/>
        <v>0</v>
      </c>
      <c r="W8625" s="5">
        <f t="shared" si="1211"/>
        <v>4.3379055719999995</v>
      </c>
      <c r="X8625" s="5">
        <f t="shared" si="1214"/>
        <v>0</v>
      </c>
    </row>
    <row r="8626" spans="1:24" x14ac:dyDescent="0.15">
      <c r="A8626" s="7">
        <v>8625</v>
      </c>
      <c r="B8626" s="7">
        <v>12</v>
      </c>
      <c r="C8626" s="7">
        <v>26</v>
      </c>
      <c r="D8626" s="7">
        <v>9</v>
      </c>
      <c r="E8626" s="7">
        <v>360</v>
      </c>
      <c r="F8626" s="7">
        <v>-9.9</v>
      </c>
      <c r="G8626" s="7">
        <v>184.6</v>
      </c>
      <c r="H8626" s="7">
        <f t="shared" si="1206"/>
        <v>2</v>
      </c>
      <c r="I8626" s="16">
        <f t="shared" si="1207"/>
        <v>45286</v>
      </c>
      <c r="J8626" s="17">
        <v>0.70809999999999995</v>
      </c>
      <c r="K8626" s="18">
        <f>G8626*结论【关键目标】!C$27*0.7735*0.001</f>
        <v>17.134572000000002</v>
      </c>
      <c r="L8626" s="5">
        <v>-18299.29277</v>
      </c>
      <c r="M8626" s="5">
        <f>ABS(IF(L8626&lt;=0,L8626/耗电量关键数据!$B$6/1000,L8626/耗电量关键数据!$B$5/1000))</f>
        <v>7.3197171079999999</v>
      </c>
      <c r="N8626" s="5">
        <f>电气设备逐时使用率计算!H8602</f>
        <v>22.208055000000002</v>
      </c>
      <c r="O8626" s="5">
        <f>灯光逐时使用率计算!H8602</f>
        <v>11.844296</v>
      </c>
      <c r="P8626" s="19">
        <f t="shared" si="1208"/>
        <v>41.372068108000001</v>
      </c>
      <c r="Q8626" s="19">
        <f t="shared" si="1212"/>
        <v>0</v>
      </c>
      <c r="R8626" s="20">
        <f t="shared" si="1209"/>
        <v>17.134572000000002</v>
      </c>
      <c r="S8626" s="20">
        <f t="shared" si="1213"/>
        <v>0</v>
      </c>
      <c r="T8626" s="20">
        <f>IF((T8625+R8626)&lt;0,0,IF((T8625+R8626)&gt;结论【关键目标】!C$28,结论【关键目标】!C$28,T8625+R8626))</f>
        <v>22</v>
      </c>
      <c r="U8626" s="19">
        <f>IF((T8625+R8626)&lt;结论【关键目标】!$C$28,0,(发电量计算【计算逻辑页】!R8626+发电量计算【计算逻辑页】!T8625-结论【关键目标】!$C$28))</f>
        <v>1.2606920000000024</v>
      </c>
      <c r="V8626" s="5">
        <f t="shared" si="1210"/>
        <v>0.44124220000000081</v>
      </c>
      <c r="W8626" s="5">
        <f t="shared" si="1211"/>
        <v>12.1329904332</v>
      </c>
      <c r="X8626" s="5">
        <f t="shared" si="1214"/>
        <v>0</v>
      </c>
    </row>
    <row r="8627" spans="1:24" x14ac:dyDescent="0.15">
      <c r="A8627" s="7">
        <v>8626</v>
      </c>
      <c r="B8627" s="7">
        <v>12</v>
      </c>
      <c r="C8627" s="7">
        <v>26</v>
      </c>
      <c r="D8627" s="7">
        <v>10</v>
      </c>
      <c r="E8627" s="7">
        <v>360</v>
      </c>
      <c r="F8627" s="7">
        <v>-10</v>
      </c>
      <c r="G8627" s="7">
        <v>319.5</v>
      </c>
      <c r="H8627" s="7">
        <f t="shared" si="1206"/>
        <v>2</v>
      </c>
      <c r="I8627" s="16">
        <f t="shared" si="1207"/>
        <v>45286</v>
      </c>
      <c r="J8627" s="17">
        <v>0.70809999999999995</v>
      </c>
      <c r="K8627" s="18">
        <f>G8627*结论【关键目标】!C$27*0.7735*0.001</f>
        <v>29.655989999999999</v>
      </c>
      <c r="L8627" s="5">
        <v>-11015.6666</v>
      </c>
      <c r="M8627" s="5">
        <f>ABS(IF(L8627&lt;=0,L8627/耗电量关键数据!$B$6/1000,L8627/耗电量关键数据!$B$5/1000))</f>
        <v>4.4062666400000001</v>
      </c>
      <c r="N8627" s="5">
        <f>电气设备逐时使用率计算!H8603</f>
        <v>22.208055000000002</v>
      </c>
      <c r="O8627" s="5">
        <f>灯光逐时使用率计算!H8603</f>
        <v>11.844296</v>
      </c>
      <c r="P8627" s="19">
        <f t="shared" si="1208"/>
        <v>38.45861764</v>
      </c>
      <c r="Q8627" s="19">
        <f t="shared" si="1212"/>
        <v>0</v>
      </c>
      <c r="R8627" s="20">
        <f t="shared" si="1209"/>
        <v>29.655989999999999</v>
      </c>
      <c r="S8627" s="20">
        <f t="shared" si="1213"/>
        <v>0</v>
      </c>
      <c r="T8627" s="20">
        <f>IF((T8626+R8627)&lt;0,0,IF((T8626+R8627)&gt;结论【关键目标】!C$28,结论【关键目标】!C$28,T8626+R8627))</f>
        <v>22</v>
      </c>
      <c r="U8627" s="19">
        <f>IF((T8626+R8627)&lt;结论【关键目标】!$C$28,0,(发电量计算【计算逻辑页】!R8627+发电量计算【计算逻辑页】!T8626-结论【关键目标】!$C$28))</f>
        <v>29.655990000000003</v>
      </c>
      <c r="V8627" s="5">
        <f t="shared" si="1210"/>
        <v>10.3795965</v>
      </c>
      <c r="W8627" s="5">
        <f t="shared" si="1211"/>
        <v>20.999406518999997</v>
      </c>
      <c r="X8627" s="5">
        <f t="shared" si="1214"/>
        <v>0</v>
      </c>
    </row>
    <row r="8628" spans="1:24" x14ac:dyDescent="0.15">
      <c r="A8628" s="7">
        <v>8627</v>
      </c>
      <c r="B8628" s="7">
        <v>12</v>
      </c>
      <c r="C8628" s="7">
        <v>26</v>
      </c>
      <c r="D8628" s="7">
        <v>11</v>
      </c>
      <c r="E8628" s="7">
        <v>360</v>
      </c>
      <c r="F8628" s="7">
        <v>-7</v>
      </c>
      <c r="G8628" s="7">
        <v>438.4</v>
      </c>
      <c r="H8628" s="7">
        <f t="shared" si="1206"/>
        <v>2</v>
      </c>
      <c r="I8628" s="16">
        <f t="shared" si="1207"/>
        <v>45286</v>
      </c>
      <c r="J8628" s="17">
        <v>1.2267999999999999</v>
      </c>
      <c r="K8628" s="18">
        <f>G8628*结论【关键目标】!C$27*0.7735*0.001</f>
        <v>40.692287999999998</v>
      </c>
      <c r="L8628" s="5">
        <v>-1393.8738310000001</v>
      </c>
      <c r="M8628" s="5">
        <f>ABS(IF(L8628&lt;=0,L8628/耗电量关键数据!$B$6/1000,L8628/耗电量关键数据!$B$5/1000))</f>
        <v>0.55754953240000005</v>
      </c>
      <c r="N8628" s="5">
        <f>电气设备逐时使用率计算!H8604</f>
        <v>22.208055000000002</v>
      </c>
      <c r="O8628" s="5">
        <f>灯光逐时使用率计算!H8604</f>
        <v>11.844296</v>
      </c>
      <c r="P8628" s="19">
        <f t="shared" si="1208"/>
        <v>34.609900532400005</v>
      </c>
      <c r="Q8628" s="19">
        <f t="shared" si="1212"/>
        <v>34.609900532400005</v>
      </c>
      <c r="R8628" s="20">
        <f t="shared" si="1209"/>
        <v>6.0823874675999932</v>
      </c>
      <c r="S8628" s="20">
        <f t="shared" si="1213"/>
        <v>0</v>
      </c>
      <c r="T8628" s="20">
        <f>IF((T8627+R8628)&lt;0,0,IF((T8627+R8628)&gt;结论【关键目标】!C$28,结论【关键目标】!C$28,T8627+R8628))</f>
        <v>22</v>
      </c>
      <c r="U8628" s="19">
        <f>IF((T8627+R8628)&lt;结论【关键目标】!$C$28,0,(发电量计算【计算逻辑页】!R8628+发电量计算【计算逻辑页】!T8627-结论【关键目标】!$C$28))</f>
        <v>6.0823874675999932</v>
      </c>
      <c r="V8628" s="5">
        <f t="shared" si="1210"/>
        <v>2.1288356136599975</v>
      </c>
      <c r="W8628" s="5">
        <f t="shared" si="1211"/>
        <v>42.459425973148321</v>
      </c>
      <c r="X8628" s="5">
        <f t="shared" si="1214"/>
        <v>0</v>
      </c>
    </row>
    <row r="8629" spans="1:24" x14ac:dyDescent="0.15">
      <c r="A8629" s="7">
        <v>8628</v>
      </c>
      <c r="B8629" s="7">
        <v>12</v>
      </c>
      <c r="C8629" s="7">
        <v>26</v>
      </c>
      <c r="D8629" s="7">
        <v>12</v>
      </c>
      <c r="E8629" s="7">
        <v>360</v>
      </c>
      <c r="F8629" s="7">
        <v>-4.2</v>
      </c>
      <c r="G8629" s="7">
        <v>473.4</v>
      </c>
      <c r="H8629" s="7">
        <f t="shared" si="1206"/>
        <v>2</v>
      </c>
      <c r="I8629" s="16">
        <f t="shared" si="1207"/>
        <v>45286</v>
      </c>
      <c r="J8629" s="17">
        <v>1.2267999999999999</v>
      </c>
      <c r="K8629" s="18">
        <f>G8629*结论【关键目标】!C$27*0.7735*0.001</f>
        <v>43.940987999999997</v>
      </c>
      <c r="L8629" s="5">
        <v>-5804.9268149999998</v>
      </c>
      <c r="M8629" s="5">
        <f>ABS(IF(L8629&lt;=0,L8629/耗电量关键数据!$B$6/1000,L8629/耗电量关键数据!$B$5/1000))</f>
        <v>2.321970726</v>
      </c>
      <c r="N8629" s="5">
        <f>电气设备逐时使用率计算!H8605</f>
        <v>11.688450000000001</v>
      </c>
      <c r="O8629" s="5">
        <f>灯光逐时使用率计算!H8605</f>
        <v>9.9741440000000008</v>
      </c>
      <c r="P8629" s="19">
        <f t="shared" si="1208"/>
        <v>23.984564726000002</v>
      </c>
      <c r="Q8629" s="19">
        <f t="shared" si="1212"/>
        <v>23.984564726000002</v>
      </c>
      <c r="R8629" s="20">
        <f t="shared" si="1209"/>
        <v>19.956423273999995</v>
      </c>
      <c r="S8629" s="20">
        <f t="shared" si="1213"/>
        <v>0</v>
      </c>
      <c r="T8629" s="20">
        <f>IF((T8628+R8629)&lt;0,0,IF((T8628+R8629)&gt;结论【关键目标】!C$28,结论【关键目标】!C$28,T8628+R8629))</f>
        <v>22</v>
      </c>
      <c r="U8629" s="19">
        <f>IF((T8628+R8629)&lt;结论【关键目标】!$C$28,0,(发电量计算【计算逻辑页】!R8629+发电量计算【计算逻辑页】!T8628-结论【关键目标】!$C$28))</f>
        <v>19.956423273999995</v>
      </c>
      <c r="V8629" s="5">
        <f t="shared" si="1210"/>
        <v>6.9847481458999976</v>
      </c>
      <c r="W8629" s="5">
        <f t="shared" si="1211"/>
        <v>29.424264005856799</v>
      </c>
      <c r="X8629" s="5">
        <f t="shared" si="1214"/>
        <v>0</v>
      </c>
    </row>
    <row r="8630" spans="1:24" x14ac:dyDescent="0.15">
      <c r="A8630" s="7">
        <v>8629</v>
      </c>
      <c r="B8630" s="7">
        <v>12</v>
      </c>
      <c r="C8630" s="7">
        <v>26</v>
      </c>
      <c r="D8630" s="7">
        <v>13</v>
      </c>
      <c r="E8630" s="7">
        <v>360</v>
      </c>
      <c r="F8630" s="7">
        <v>-5</v>
      </c>
      <c r="G8630" s="7">
        <v>415.4</v>
      </c>
      <c r="H8630" s="7">
        <f t="shared" si="1206"/>
        <v>2</v>
      </c>
      <c r="I8630" s="16">
        <f t="shared" si="1207"/>
        <v>45286</v>
      </c>
      <c r="J8630" s="17">
        <v>1.2267999999999999</v>
      </c>
      <c r="K8630" s="18">
        <f>G8630*结论【关键目标】!C$27*0.7735*0.001</f>
        <v>38.557428000000002</v>
      </c>
      <c r="L8630" s="5">
        <v>-4094.7105929999998</v>
      </c>
      <c r="M8630" s="5">
        <f>ABS(IF(L8630&lt;=0,L8630/耗电量关键数据!$B$6/1000,L8630/耗电量关键数据!$B$5/1000))</f>
        <v>1.6378842372</v>
      </c>
      <c r="N8630" s="5">
        <f>电气设备逐时使用率计算!H8606</f>
        <v>11.688450000000001</v>
      </c>
      <c r="O8630" s="5">
        <f>灯光逐时使用率计算!H8606</f>
        <v>9.9741440000000008</v>
      </c>
      <c r="P8630" s="19">
        <f t="shared" si="1208"/>
        <v>23.300478237200004</v>
      </c>
      <c r="Q8630" s="19">
        <f t="shared" si="1212"/>
        <v>23.300478237200004</v>
      </c>
      <c r="R8630" s="20">
        <f t="shared" si="1209"/>
        <v>15.256949762799998</v>
      </c>
      <c r="S8630" s="20">
        <f t="shared" si="1213"/>
        <v>0</v>
      </c>
      <c r="T8630" s="20">
        <f>IF((T8629+R8630)&lt;0,0,IF((T8629+R8630)&gt;结论【关键目标】!C$28,结论【关键目标】!C$28,T8629+R8630))</f>
        <v>22</v>
      </c>
      <c r="U8630" s="19">
        <f>IF((T8629+R8630)&lt;结论【关键目标】!$C$28,0,(发电量计算【计算逻辑页】!R8630+发电量计算【计算逻辑页】!T8629-结论【关键目标】!$C$28))</f>
        <v>15.256949762799998</v>
      </c>
      <c r="V8630" s="5">
        <f t="shared" si="1210"/>
        <v>5.3399324169799991</v>
      </c>
      <c r="W8630" s="5">
        <f t="shared" si="1211"/>
        <v>28.585026701396963</v>
      </c>
      <c r="X8630" s="5">
        <f t="shared" si="1214"/>
        <v>0</v>
      </c>
    </row>
    <row r="8631" spans="1:24" x14ac:dyDescent="0.15">
      <c r="A8631" s="7">
        <v>8630</v>
      </c>
      <c r="B8631" s="7">
        <v>12</v>
      </c>
      <c r="C8631" s="7">
        <v>26</v>
      </c>
      <c r="D8631" s="7">
        <v>14</v>
      </c>
      <c r="E8631" s="7">
        <v>360</v>
      </c>
      <c r="F8631" s="7">
        <v>-4</v>
      </c>
      <c r="G8631" s="7">
        <v>307.10000000000002</v>
      </c>
      <c r="H8631" s="7">
        <f t="shared" si="1206"/>
        <v>2</v>
      </c>
      <c r="I8631" s="16">
        <f t="shared" si="1207"/>
        <v>45286</v>
      </c>
      <c r="J8631" s="17">
        <v>1.2267999999999999</v>
      </c>
      <c r="K8631" s="18">
        <f>G8631*结论【关键目标】!C$27*0.7735*0.001</f>
        <v>28.505021999999997</v>
      </c>
      <c r="L8631" s="5">
        <v>0</v>
      </c>
      <c r="M8631" s="5">
        <f>ABS(IF(L8631&lt;=0,L8631/耗电量关键数据!$B$6/1000,L8631/耗电量关键数据!$B$5/1000))</f>
        <v>0</v>
      </c>
      <c r="N8631" s="5">
        <f>电气设备逐时使用率计算!H8607</f>
        <v>22.208055000000002</v>
      </c>
      <c r="O8631" s="5">
        <f>灯光逐时使用率计算!H8607</f>
        <v>11.844296</v>
      </c>
      <c r="P8631" s="19">
        <f t="shared" si="1208"/>
        <v>34.052351000000002</v>
      </c>
      <c r="Q8631" s="19">
        <f t="shared" si="1212"/>
        <v>34.052351000000002</v>
      </c>
      <c r="R8631" s="20">
        <f t="shared" si="1209"/>
        <v>-5.5473290000000048</v>
      </c>
      <c r="S8631" s="20">
        <f t="shared" si="1213"/>
        <v>5.5473290000000048</v>
      </c>
      <c r="T8631" s="20">
        <f>IF((T8630+R8631)&lt;0,0,IF((T8630+R8631)&gt;结论【关键目标】!C$28,结论【关键目标】!C$28,T8630+R8631))</f>
        <v>16.452670999999995</v>
      </c>
      <c r="U8631" s="19">
        <f>IF((T8630+R8631)&lt;结论【关键目标】!$C$28,0,(发电量计算【计算逻辑页】!R8631+发电量计算【计算逻辑页】!T8630-结论【关键目标】!$C$28))</f>
        <v>0</v>
      </c>
      <c r="V8631" s="5">
        <f t="shared" si="1210"/>
        <v>0</v>
      </c>
      <c r="W8631" s="5">
        <f t="shared" si="1211"/>
        <v>34.96996098959999</v>
      </c>
      <c r="X8631" s="5">
        <f t="shared" si="1214"/>
        <v>4.8638980672000036</v>
      </c>
    </row>
    <row r="8632" spans="1:24" x14ac:dyDescent="0.15">
      <c r="A8632" s="7">
        <v>8631</v>
      </c>
      <c r="B8632" s="7">
        <v>12</v>
      </c>
      <c r="C8632" s="7">
        <v>26</v>
      </c>
      <c r="D8632" s="7">
        <v>15</v>
      </c>
      <c r="E8632" s="7">
        <v>360</v>
      </c>
      <c r="F8632" s="7">
        <v>-1</v>
      </c>
      <c r="G8632" s="7">
        <v>197.2</v>
      </c>
      <c r="H8632" s="7">
        <f t="shared" si="1206"/>
        <v>2</v>
      </c>
      <c r="I8632" s="16">
        <f t="shared" si="1207"/>
        <v>45286</v>
      </c>
      <c r="J8632" s="17">
        <v>1.2267999999999999</v>
      </c>
      <c r="K8632" s="18">
        <f>G8632*结论【关键目标】!C$27*0.7735*0.001</f>
        <v>18.304103999999999</v>
      </c>
      <c r="L8632" s="5">
        <v>0</v>
      </c>
      <c r="M8632" s="5">
        <f>ABS(IF(L8632&lt;=0,L8632/耗电量关键数据!$B$6/1000,L8632/耗电量关键数据!$B$5/1000))</f>
        <v>0</v>
      </c>
      <c r="N8632" s="5">
        <f>电气设备逐时使用率计算!H8608</f>
        <v>22.208055000000002</v>
      </c>
      <c r="O8632" s="5">
        <f>灯光逐时使用率计算!H8608</f>
        <v>11.844296</v>
      </c>
      <c r="P8632" s="19">
        <f t="shared" si="1208"/>
        <v>34.052351000000002</v>
      </c>
      <c r="Q8632" s="19">
        <f t="shared" si="1212"/>
        <v>34.052351000000002</v>
      </c>
      <c r="R8632" s="20">
        <f t="shared" si="1209"/>
        <v>-15.748247000000003</v>
      </c>
      <c r="S8632" s="20">
        <f t="shared" si="1213"/>
        <v>15.748247000000003</v>
      </c>
      <c r="T8632" s="20">
        <f>IF((T8631+R8632)&lt;0,0,IF((T8631+R8632)&gt;结论【关键目标】!C$28,结论【关键目标】!C$28,T8631+R8632))</f>
        <v>0.70442399999999239</v>
      </c>
      <c r="U8632" s="19">
        <f>IF((T8631+R8632)&lt;结论【关键目标】!$C$28,0,(发电量计算【计算逻辑页】!R8632+发电量计算【计算逻辑页】!T8631-结论【关键目标】!$C$28))</f>
        <v>0</v>
      </c>
      <c r="V8632" s="5">
        <f t="shared" si="1210"/>
        <v>0</v>
      </c>
      <c r="W8632" s="5">
        <f t="shared" si="1211"/>
        <v>22.455474787199996</v>
      </c>
      <c r="X8632" s="5">
        <f t="shared" si="1214"/>
        <v>0.61763896319999323</v>
      </c>
    </row>
    <row r="8633" spans="1:24" x14ac:dyDescent="0.15">
      <c r="A8633" s="7">
        <v>8632</v>
      </c>
      <c r="B8633" s="7">
        <v>12</v>
      </c>
      <c r="C8633" s="7">
        <v>26</v>
      </c>
      <c r="D8633" s="7">
        <v>16</v>
      </c>
      <c r="E8633" s="7">
        <v>360</v>
      </c>
      <c r="F8633" s="7">
        <v>-3</v>
      </c>
      <c r="G8633" s="7">
        <v>11.9</v>
      </c>
      <c r="H8633" s="7">
        <f t="shared" si="1206"/>
        <v>2</v>
      </c>
      <c r="I8633" s="16">
        <f t="shared" si="1207"/>
        <v>45286</v>
      </c>
      <c r="J8633" s="17">
        <v>0.70809999999999995</v>
      </c>
      <c r="K8633" s="18">
        <f>G8633*结论【关键目标】!C$27*0.7735*0.001</f>
        <v>1.1045579999999999</v>
      </c>
      <c r="L8633" s="5">
        <v>-5280.5954099999999</v>
      </c>
      <c r="M8633" s="5">
        <f>ABS(IF(L8633&lt;=0,L8633/耗电量关键数据!$B$6/1000,L8633/耗电量关键数据!$B$5/1000))</f>
        <v>2.1122381639999999</v>
      </c>
      <c r="N8633" s="5">
        <f>电气设备逐时使用率计算!H8609</f>
        <v>22.208055000000002</v>
      </c>
      <c r="O8633" s="5">
        <f>灯光逐时使用率计算!H8609</f>
        <v>11.844296</v>
      </c>
      <c r="P8633" s="19">
        <f t="shared" si="1208"/>
        <v>36.164589164000006</v>
      </c>
      <c r="Q8633" s="19">
        <f t="shared" si="1212"/>
        <v>0</v>
      </c>
      <c r="R8633" s="20">
        <f t="shared" si="1209"/>
        <v>1.1045579999999999</v>
      </c>
      <c r="S8633" s="20">
        <f t="shared" si="1213"/>
        <v>0</v>
      </c>
      <c r="T8633" s="20">
        <f>IF((T8632+R8633)&lt;0,0,IF((T8632+R8633)&gt;结论【关键目标】!C$28,结论【关键目标】!C$28,T8632+R8633))</f>
        <v>1.8089819999999923</v>
      </c>
      <c r="U8633" s="19">
        <f>IF((T8632+R8633)&lt;结论【关键目标】!$C$28,0,(发电量计算【计算逻辑页】!R8633+发电量计算【计算逻辑页】!T8632-结论【关键目标】!$C$28))</f>
        <v>0</v>
      </c>
      <c r="V8633" s="5">
        <f t="shared" si="1210"/>
        <v>0</v>
      </c>
      <c r="W8633" s="5">
        <f t="shared" si="1211"/>
        <v>0.7821375197999999</v>
      </c>
      <c r="X8633" s="5">
        <f t="shared" si="1214"/>
        <v>0</v>
      </c>
    </row>
    <row r="8634" spans="1:24" x14ac:dyDescent="0.15">
      <c r="A8634" s="7">
        <v>8633</v>
      </c>
      <c r="B8634" s="7">
        <v>12</v>
      </c>
      <c r="C8634" s="7">
        <v>26</v>
      </c>
      <c r="D8634" s="7">
        <v>17</v>
      </c>
      <c r="E8634" s="7">
        <v>360</v>
      </c>
      <c r="F8634" s="7">
        <v>-3</v>
      </c>
      <c r="G8634" s="7">
        <v>0</v>
      </c>
      <c r="H8634" s="7">
        <f t="shared" si="1206"/>
        <v>2</v>
      </c>
      <c r="I8634" s="16">
        <f t="shared" si="1207"/>
        <v>45286</v>
      </c>
      <c r="J8634" s="17">
        <v>0.70809999999999995</v>
      </c>
      <c r="K8634" s="18">
        <f>G8634*结论【关键目标】!C$27*0.7735*0.001</f>
        <v>0</v>
      </c>
      <c r="L8634" s="5">
        <v>-9953.3422719999999</v>
      </c>
      <c r="M8634" s="5">
        <f>ABS(IF(L8634&lt;=0,L8634/耗电量关键数据!$B$6/1000,L8634/耗电量关键数据!$B$5/1000))</f>
        <v>3.9813369087999999</v>
      </c>
      <c r="N8634" s="5">
        <f>电气设备逐时使用率计算!H8610</f>
        <v>22.208055000000002</v>
      </c>
      <c r="O8634" s="5">
        <f>灯光逐时使用率计算!H8610</f>
        <v>11.844296</v>
      </c>
      <c r="P8634" s="19">
        <f t="shared" si="1208"/>
        <v>38.033687908800005</v>
      </c>
      <c r="Q8634" s="19">
        <f t="shared" si="1212"/>
        <v>0</v>
      </c>
      <c r="R8634" s="20">
        <f t="shared" si="1209"/>
        <v>0</v>
      </c>
      <c r="S8634" s="20">
        <f t="shared" si="1213"/>
        <v>0</v>
      </c>
      <c r="T8634" s="20">
        <f>IF((T8633+R8634)&lt;0,0,IF((T8633+R8634)&gt;结论【关键目标】!C$28,结论【关键目标】!C$28,T8633+R8634))</f>
        <v>1.8089819999999923</v>
      </c>
      <c r="U8634" s="19">
        <f>IF((T8633+R8634)&lt;结论【关键目标】!$C$28,0,(发电量计算【计算逻辑页】!R8634+发电量计算【计算逻辑页】!T8633-结论【关键目标】!$C$28))</f>
        <v>0</v>
      </c>
      <c r="V8634" s="5">
        <f t="shared" si="1210"/>
        <v>0</v>
      </c>
      <c r="W8634" s="5">
        <f t="shared" si="1211"/>
        <v>0</v>
      </c>
      <c r="X8634" s="5">
        <f t="shared" si="1214"/>
        <v>0</v>
      </c>
    </row>
    <row r="8635" spans="1:24" x14ac:dyDescent="0.15">
      <c r="A8635" s="7">
        <v>8634</v>
      </c>
      <c r="B8635" s="7">
        <v>12</v>
      </c>
      <c r="C8635" s="7">
        <v>26</v>
      </c>
      <c r="D8635" s="7">
        <v>18</v>
      </c>
      <c r="E8635" s="7">
        <v>360</v>
      </c>
      <c r="F8635" s="7">
        <v>-2.2000000000000002</v>
      </c>
      <c r="G8635" s="7">
        <v>0</v>
      </c>
      <c r="H8635" s="7">
        <f t="shared" si="1206"/>
        <v>2</v>
      </c>
      <c r="I8635" s="16">
        <f t="shared" si="1207"/>
        <v>45286</v>
      </c>
      <c r="J8635" s="17">
        <v>0.70809999999999995</v>
      </c>
      <c r="K8635" s="18">
        <f>G8635*结论【关键目标】!C$27*0.7735*0.001</f>
        <v>0</v>
      </c>
      <c r="L8635" s="5">
        <v>-26867.47941</v>
      </c>
      <c r="M8635" s="5">
        <f>ABS(IF(L8635&lt;=0,L8635/耗电量关键数据!$B$6/1000,L8635/耗电量关键数据!$B$5/1000))</f>
        <v>10.746991764000001</v>
      </c>
      <c r="N8635" s="5">
        <f>电气设备逐时使用率计算!H8611</f>
        <v>7.0130699999999999</v>
      </c>
      <c r="O8635" s="5">
        <f>灯光逐时使用率计算!H8611</f>
        <v>3.7403040000000001</v>
      </c>
      <c r="P8635" s="19">
        <f t="shared" si="1208"/>
        <v>21.500365764000001</v>
      </c>
      <c r="Q8635" s="19">
        <f t="shared" si="1212"/>
        <v>0</v>
      </c>
      <c r="R8635" s="20">
        <f t="shared" si="1209"/>
        <v>0</v>
      </c>
      <c r="S8635" s="20">
        <f t="shared" si="1213"/>
        <v>0</v>
      </c>
      <c r="T8635" s="20">
        <f>IF((T8634+R8635)&lt;0,0,IF((T8634+R8635)&gt;结论【关键目标】!C$28,结论【关键目标】!C$28,T8634+R8635))</f>
        <v>1.8089819999999923</v>
      </c>
      <c r="U8635" s="19">
        <f>IF((T8634+R8635)&lt;结论【关键目标】!$C$28,0,(发电量计算【计算逻辑页】!R8635+发电量计算【计算逻辑页】!T8634-结论【关键目标】!$C$28))</f>
        <v>0</v>
      </c>
      <c r="V8635" s="5">
        <f t="shared" si="1210"/>
        <v>0</v>
      </c>
      <c r="W8635" s="5">
        <f t="shared" si="1211"/>
        <v>0</v>
      </c>
      <c r="X8635" s="5">
        <f t="shared" si="1214"/>
        <v>0</v>
      </c>
    </row>
    <row r="8636" spans="1:24" x14ac:dyDescent="0.15">
      <c r="A8636" s="7">
        <v>8635</v>
      </c>
      <c r="B8636" s="7">
        <v>12</v>
      </c>
      <c r="C8636" s="7">
        <v>26</v>
      </c>
      <c r="D8636" s="7">
        <v>19</v>
      </c>
      <c r="E8636" s="7">
        <v>360</v>
      </c>
      <c r="F8636" s="7">
        <v>-6</v>
      </c>
      <c r="G8636" s="7">
        <v>0</v>
      </c>
      <c r="H8636" s="7">
        <f t="shared" si="1206"/>
        <v>2</v>
      </c>
      <c r="I8636" s="16">
        <f t="shared" si="1207"/>
        <v>45286</v>
      </c>
      <c r="J8636" s="17">
        <v>1.2267999999999999</v>
      </c>
      <c r="K8636" s="18">
        <f>G8636*结论【关键目标】!C$27*0.7735*0.001</f>
        <v>0</v>
      </c>
      <c r="L8636" s="5">
        <v>-17591.287639999999</v>
      </c>
      <c r="M8636" s="5">
        <f>ABS(IF(L8636&lt;=0,L8636/耗电量关键数据!$B$6/1000,L8636/耗电量关键数据!$B$5/1000))</f>
        <v>7.0365150559999989</v>
      </c>
      <c r="N8636" s="5">
        <f>电气设备逐时使用率计算!H8612</f>
        <v>7.0130699999999999</v>
      </c>
      <c r="O8636" s="5">
        <f>灯光逐时使用率计算!H8612</f>
        <v>3.7403040000000001</v>
      </c>
      <c r="P8636" s="19">
        <f t="shared" si="1208"/>
        <v>17.789889056</v>
      </c>
      <c r="Q8636" s="19">
        <f t="shared" si="1212"/>
        <v>17.789889056</v>
      </c>
      <c r="R8636" s="20">
        <f t="shared" si="1209"/>
        <v>-17.789889056</v>
      </c>
      <c r="S8636" s="20">
        <f t="shared" si="1213"/>
        <v>17.789889056</v>
      </c>
      <c r="T8636" s="20">
        <f>IF((T8635+R8636)&lt;0,0,IF((T8635+R8636)&gt;结论【关键目标】!C$28,结论【关键目标】!C$28,T8635+R8636))</f>
        <v>0</v>
      </c>
      <c r="U8636" s="19">
        <f>IF((T8635+R8636)&lt;结论【关键目标】!$C$28,0,(发电量计算【计算逻辑页】!R8636+发电量计算【计算逻辑页】!T8635-结论【关键目标】!$C$28))</f>
        <v>0</v>
      </c>
      <c r="V8636" s="5">
        <f t="shared" si="1210"/>
        <v>0</v>
      </c>
      <c r="W8636" s="5">
        <f t="shared" si="1211"/>
        <v>0</v>
      </c>
      <c r="X8636" s="5">
        <f t="shared" si="1214"/>
        <v>0</v>
      </c>
    </row>
    <row r="8637" spans="1:24" x14ac:dyDescent="0.15">
      <c r="A8637" s="7">
        <v>8636</v>
      </c>
      <c r="B8637" s="7">
        <v>12</v>
      </c>
      <c r="C8637" s="7">
        <v>26</v>
      </c>
      <c r="D8637" s="7">
        <v>20</v>
      </c>
      <c r="E8637" s="7">
        <v>360</v>
      </c>
      <c r="F8637" s="7">
        <v>-5</v>
      </c>
      <c r="G8637" s="7">
        <v>0</v>
      </c>
      <c r="H8637" s="7">
        <f t="shared" si="1206"/>
        <v>2</v>
      </c>
      <c r="I8637" s="16">
        <f t="shared" si="1207"/>
        <v>45286</v>
      </c>
      <c r="J8637" s="17">
        <v>1.2267999999999999</v>
      </c>
      <c r="K8637" s="18">
        <f>G8637*结论【关键目标】!C$27*0.7735*0.001</f>
        <v>0</v>
      </c>
      <c r="L8637" s="5">
        <v>-27752.236570000001</v>
      </c>
      <c r="M8637" s="5">
        <f>ABS(IF(L8637&lt;=0,L8637/耗电量关键数据!$B$6/1000,L8637/耗电量关键数据!$B$5/1000))</f>
        <v>11.100894628000001</v>
      </c>
      <c r="N8637" s="5">
        <f>电气设备逐时使用率计算!H8613</f>
        <v>1.1688450000000001</v>
      </c>
      <c r="O8637" s="5">
        <f>灯光逐时使用率计算!H8613</f>
        <v>0.37403039999999999</v>
      </c>
      <c r="P8637" s="19">
        <f t="shared" si="1208"/>
        <v>12.643770028</v>
      </c>
      <c r="Q8637" s="19">
        <f t="shared" si="1212"/>
        <v>12.643770028</v>
      </c>
      <c r="R8637" s="20">
        <f t="shared" si="1209"/>
        <v>-12.643770028</v>
      </c>
      <c r="S8637" s="20">
        <f t="shared" si="1213"/>
        <v>12.643770028</v>
      </c>
      <c r="T8637" s="20">
        <f>IF((T8636+R8637)&lt;0,0,IF((T8636+R8637)&gt;结论【关键目标】!C$28,结论【关键目标】!C$28,T8636+R8637))</f>
        <v>0</v>
      </c>
      <c r="U8637" s="19">
        <f>IF((T8636+R8637)&lt;结论【关键目标】!$C$28,0,(发电量计算【计算逻辑页】!R8637+发电量计算【计算逻辑页】!T8636-结论【关键目标】!$C$28))</f>
        <v>0</v>
      </c>
      <c r="V8637" s="5">
        <f t="shared" si="1210"/>
        <v>0</v>
      </c>
      <c r="W8637" s="5">
        <f t="shared" si="1211"/>
        <v>0</v>
      </c>
      <c r="X8637" s="5">
        <f t="shared" si="1214"/>
        <v>0</v>
      </c>
    </row>
    <row r="8638" spans="1:24" x14ac:dyDescent="0.15">
      <c r="A8638" s="7">
        <v>8637</v>
      </c>
      <c r="B8638" s="7">
        <v>12</v>
      </c>
      <c r="C8638" s="7">
        <v>26</v>
      </c>
      <c r="D8638" s="7">
        <v>21</v>
      </c>
      <c r="E8638" s="7">
        <v>360</v>
      </c>
      <c r="F8638" s="7">
        <v>-4.0999999999999996</v>
      </c>
      <c r="G8638" s="7">
        <v>0</v>
      </c>
      <c r="H8638" s="7">
        <f t="shared" si="1206"/>
        <v>2</v>
      </c>
      <c r="I8638" s="16">
        <f t="shared" si="1207"/>
        <v>45286</v>
      </c>
      <c r="J8638" s="17">
        <v>1.2267999999999999</v>
      </c>
      <c r="K8638" s="18">
        <f>G8638*结论【关键目标】!C$27*0.7735*0.001</f>
        <v>0</v>
      </c>
      <c r="L8638" s="5">
        <v>-31123.320350000002</v>
      </c>
      <c r="M8638" s="5">
        <f>ABS(IF(L8638&lt;=0,L8638/耗电量关键数据!$B$6/1000,L8638/耗电量关键数据!$B$5/1000))</f>
        <v>12.449328140000002</v>
      </c>
      <c r="N8638" s="5">
        <f>电气设备逐时使用率计算!H8614</f>
        <v>1.1688450000000001</v>
      </c>
      <c r="O8638" s="5">
        <f>灯光逐时使用率计算!H8614</f>
        <v>0.37403039999999999</v>
      </c>
      <c r="P8638" s="19">
        <f t="shared" si="1208"/>
        <v>13.992203540000004</v>
      </c>
      <c r="Q8638" s="19">
        <f t="shared" si="1212"/>
        <v>13.992203540000004</v>
      </c>
      <c r="R8638" s="20">
        <f t="shared" si="1209"/>
        <v>-13.992203540000004</v>
      </c>
      <c r="S8638" s="20">
        <f t="shared" si="1213"/>
        <v>13.992203540000004</v>
      </c>
      <c r="T8638" s="20">
        <f>IF((T8637+R8638)&lt;0,0,IF((T8637+R8638)&gt;结论【关键目标】!C$28,结论【关键目标】!C$28,T8637+R8638))</f>
        <v>0</v>
      </c>
      <c r="U8638" s="19">
        <f>IF((T8637+R8638)&lt;结论【关键目标】!$C$28,0,(发电量计算【计算逻辑页】!R8638+发电量计算【计算逻辑页】!T8637-结论【关键目标】!$C$28))</f>
        <v>0</v>
      </c>
      <c r="V8638" s="5">
        <f t="shared" si="1210"/>
        <v>0</v>
      </c>
      <c r="W8638" s="5">
        <f t="shared" si="1211"/>
        <v>0</v>
      </c>
      <c r="X8638" s="5">
        <f t="shared" si="1214"/>
        <v>0</v>
      </c>
    </row>
    <row r="8639" spans="1:24" x14ac:dyDescent="0.15">
      <c r="A8639" s="7">
        <v>8638</v>
      </c>
      <c r="B8639" s="7">
        <v>12</v>
      </c>
      <c r="C8639" s="7">
        <v>26</v>
      </c>
      <c r="D8639" s="7">
        <v>22</v>
      </c>
      <c r="E8639" s="7">
        <v>360</v>
      </c>
      <c r="F8639" s="7">
        <v>-5</v>
      </c>
      <c r="G8639" s="7">
        <v>0</v>
      </c>
      <c r="H8639" s="7">
        <f t="shared" si="1206"/>
        <v>2</v>
      </c>
      <c r="I8639" s="16">
        <f t="shared" si="1207"/>
        <v>45286</v>
      </c>
      <c r="J8639" s="17">
        <v>0.70809999999999995</v>
      </c>
      <c r="K8639" s="18">
        <f>G8639*结论【关键目标】!C$27*0.7735*0.001</f>
        <v>0</v>
      </c>
      <c r="L8639" s="5">
        <v>-32488.329979999999</v>
      </c>
      <c r="M8639" s="5">
        <f>ABS(IF(L8639&lt;=0,L8639/耗电量关键数据!$B$6/1000,L8639/耗电量关键数据!$B$5/1000))</f>
        <v>12.995331991999999</v>
      </c>
      <c r="N8639" s="5">
        <f>电气设备逐时使用率计算!H8615</f>
        <v>1.1688450000000001</v>
      </c>
      <c r="O8639" s="5">
        <f>灯光逐时使用率计算!H8615</f>
        <v>0.37403039999999999</v>
      </c>
      <c r="P8639" s="19">
        <f t="shared" si="1208"/>
        <v>14.538207391999999</v>
      </c>
      <c r="Q8639" s="19">
        <f t="shared" si="1212"/>
        <v>0</v>
      </c>
      <c r="R8639" s="20">
        <f t="shared" si="1209"/>
        <v>0</v>
      </c>
      <c r="S8639" s="20">
        <f t="shared" si="1213"/>
        <v>0</v>
      </c>
      <c r="T8639" s="20">
        <f>IF((T8638+R8639)&lt;0,0,IF((T8638+R8639)&gt;结论【关键目标】!C$28,结论【关键目标】!C$28,T8638+R8639))</f>
        <v>0</v>
      </c>
      <c r="U8639" s="19">
        <f>IF((T8638+R8639)&lt;结论【关键目标】!$C$28,0,(发电量计算【计算逻辑页】!R8639+发电量计算【计算逻辑页】!T8638-结论【关键目标】!$C$28))</f>
        <v>0</v>
      </c>
      <c r="V8639" s="5">
        <f t="shared" si="1210"/>
        <v>0</v>
      </c>
      <c r="W8639" s="5">
        <f t="shared" si="1211"/>
        <v>0</v>
      </c>
      <c r="X8639" s="5">
        <f t="shared" si="1214"/>
        <v>0</v>
      </c>
    </row>
    <row r="8640" spans="1:24" x14ac:dyDescent="0.15">
      <c r="A8640" s="7">
        <v>8639</v>
      </c>
      <c r="B8640" s="7">
        <v>12</v>
      </c>
      <c r="C8640" s="7">
        <v>26</v>
      </c>
      <c r="D8640" s="7">
        <v>23</v>
      </c>
      <c r="E8640" s="7">
        <v>360</v>
      </c>
      <c r="F8640" s="7">
        <v>-7</v>
      </c>
      <c r="G8640" s="7">
        <v>0</v>
      </c>
      <c r="H8640" s="7">
        <f t="shared" si="1206"/>
        <v>2</v>
      </c>
      <c r="I8640" s="16">
        <f t="shared" si="1207"/>
        <v>45286</v>
      </c>
      <c r="J8640" s="17">
        <v>0.70809999999999995</v>
      </c>
      <c r="K8640" s="18">
        <f>G8640*结论【关键目标】!C$27*0.7735*0.001</f>
        <v>0</v>
      </c>
      <c r="L8640" s="5">
        <v>-33675.208129999999</v>
      </c>
      <c r="M8640" s="5">
        <f>ABS(IF(L8640&lt;=0,L8640/耗电量关键数据!$B$6/1000,L8640/耗电量关键数据!$B$5/1000))</f>
        <v>13.470083252</v>
      </c>
      <c r="N8640" s="5">
        <f>电气设备逐时使用率计算!H8616</f>
        <v>1.1688450000000001</v>
      </c>
      <c r="O8640" s="5">
        <f>灯光逐时使用率计算!H8616</f>
        <v>0.37403039999999999</v>
      </c>
      <c r="P8640" s="19">
        <f t="shared" si="1208"/>
        <v>15.012958652</v>
      </c>
      <c r="Q8640" s="19">
        <f t="shared" si="1212"/>
        <v>0</v>
      </c>
      <c r="R8640" s="20">
        <f t="shared" si="1209"/>
        <v>0</v>
      </c>
      <c r="S8640" s="20">
        <f t="shared" si="1213"/>
        <v>0</v>
      </c>
      <c r="T8640" s="20">
        <f>IF((T8639+R8640)&lt;0,0,IF((T8639+R8640)&gt;结论【关键目标】!C$28,结论【关键目标】!C$28,T8639+R8640))</f>
        <v>0</v>
      </c>
      <c r="U8640" s="19">
        <f>IF((T8639+R8640)&lt;结论【关键目标】!$C$28,0,(发电量计算【计算逻辑页】!R8640+发电量计算【计算逻辑页】!T8639-结论【关键目标】!$C$28))</f>
        <v>0</v>
      </c>
      <c r="V8640" s="5">
        <f t="shared" si="1210"/>
        <v>0</v>
      </c>
      <c r="W8640" s="5">
        <f t="shared" si="1211"/>
        <v>0</v>
      </c>
      <c r="X8640" s="5">
        <f t="shared" si="1214"/>
        <v>0</v>
      </c>
    </row>
    <row r="8641" spans="1:24" x14ac:dyDescent="0.15">
      <c r="A8641" s="7">
        <v>8640</v>
      </c>
      <c r="B8641" s="7">
        <v>12</v>
      </c>
      <c r="C8641" s="7">
        <v>26</v>
      </c>
      <c r="D8641" s="7">
        <v>24</v>
      </c>
      <c r="E8641" s="7">
        <v>360</v>
      </c>
      <c r="F8641" s="7">
        <v>-4.5999999999999996</v>
      </c>
      <c r="G8641" s="7">
        <v>0</v>
      </c>
      <c r="H8641" s="7">
        <f t="shared" si="1206"/>
        <v>2</v>
      </c>
      <c r="I8641" s="16">
        <f t="shared" si="1207"/>
        <v>45286</v>
      </c>
      <c r="J8641" s="17">
        <v>0.2407</v>
      </c>
      <c r="K8641" s="18">
        <f>G8641*结论【关键目标】!C$27*0.7735*0.001</f>
        <v>0</v>
      </c>
      <c r="L8641" s="5">
        <v>-35176.099260000003</v>
      </c>
      <c r="M8641" s="5">
        <f>ABS(IF(L8641&lt;=0,L8641/耗电量关键数据!$B$6/1000,L8641/耗电量关键数据!$B$5/1000))</f>
        <v>14.070439704</v>
      </c>
      <c r="N8641" s="5">
        <f>电气设备逐时使用率计算!H8617</f>
        <v>1.1688450000000001</v>
      </c>
      <c r="O8641" s="5">
        <f>灯光逐时使用率计算!H8617</f>
        <v>0.37403039999999999</v>
      </c>
      <c r="P8641" s="19">
        <f t="shared" si="1208"/>
        <v>15.613315104</v>
      </c>
      <c r="Q8641" s="19">
        <f t="shared" si="1212"/>
        <v>0</v>
      </c>
      <c r="R8641" s="20">
        <f t="shared" si="1209"/>
        <v>0</v>
      </c>
      <c r="S8641" s="20">
        <f t="shared" si="1213"/>
        <v>0</v>
      </c>
      <c r="T8641" s="20">
        <f>IF((T8640+R8641)&lt;0,0,IF((T8640+R8641)&gt;结论【关键目标】!C$28,结论【关键目标】!C$28,T8640+R8641))</f>
        <v>0</v>
      </c>
      <c r="U8641" s="19">
        <f>IF((T8640+R8641)&lt;结论【关键目标】!$C$28,0,(发电量计算【计算逻辑页】!R8641+发电量计算【计算逻辑页】!T8640-结论【关键目标】!$C$28))</f>
        <v>0</v>
      </c>
      <c r="V8641" s="5">
        <f t="shared" si="1210"/>
        <v>0</v>
      </c>
      <c r="W8641" s="5">
        <f t="shared" si="1211"/>
        <v>0</v>
      </c>
      <c r="X8641" s="5">
        <f t="shared" si="1214"/>
        <v>0</v>
      </c>
    </row>
    <row r="8642" spans="1:24" x14ac:dyDescent="0.15">
      <c r="A8642" s="7">
        <v>8641</v>
      </c>
      <c r="B8642" s="7">
        <v>12</v>
      </c>
      <c r="C8642" s="7">
        <v>27</v>
      </c>
      <c r="D8642" s="7">
        <v>1</v>
      </c>
      <c r="E8642" s="7">
        <v>361</v>
      </c>
      <c r="F8642" s="7">
        <v>-7</v>
      </c>
      <c r="G8642" s="7">
        <v>0</v>
      </c>
      <c r="H8642" s="7">
        <f t="shared" ref="H8642:H8705" si="1215">WEEKDAY(I:I,2)</f>
        <v>3</v>
      </c>
      <c r="I8642" s="16">
        <f t="shared" ref="I8642:I8705" si="1216">DATE(2023,B8642,C8642)</f>
        <v>45287</v>
      </c>
      <c r="J8642" s="17">
        <v>0.2407</v>
      </c>
      <c r="K8642" s="18">
        <f>G8642*结论【关键目标】!C$27*0.7735*0.001</f>
        <v>0</v>
      </c>
      <c r="L8642" s="5">
        <v>-36232.040540000002</v>
      </c>
      <c r="M8642" s="5">
        <f>ABS(IF(L8642&lt;=0,L8642/耗电量关键数据!$B$6/1000,L8642/耗电量关键数据!$B$5/1000))</f>
        <v>14.492816216000001</v>
      </c>
      <c r="N8642" s="5">
        <f>电气设备逐时使用率计算!H8618</f>
        <v>1.1688450000000001</v>
      </c>
      <c r="O8642" s="5">
        <f>灯光逐时使用率计算!H8618</f>
        <v>0.37403039999999999</v>
      </c>
      <c r="P8642" s="19">
        <f t="shared" ref="P8642:P8705" si="1217">M8642+N8642+O8642</f>
        <v>16.035691616000001</v>
      </c>
      <c r="Q8642" s="19">
        <f t="shared" si="1212"/>
        <v>0</v>
      </c>
      <c r="R8642" s="20">
        <f t="shared" ref="R8642:R8705" si="1218">K8642-Q8642</f>
        <v>0</v>
      </c>
      <c r="S8642" s="20">
        <f t="shared" si="1213"/>
        <v>0</v>
      </c>
      <c r="T8642" s="20">
        <f>IF((T8641+R8642)&lt;0,0,IF((T8641+R8642)&gt;结论【关键目标】!C$28,结论【关键目标】!C$28,T8641+R8642))</f>
        <v>0</v>
      </c>
      <c r="U8642" s="19">
        <f>IF((T8641+R8642)&lt;结论【关键目标】!$C$28,0,(发电量计算【计算逻辑页】!R8642+发电量计算【计算逻辑页】!T8641-结论【关键目标】!$C$28))</f>
        <v>0</v>
      </c>
      <c r="V8642" s="5">
        <f t="shared" ref="V8642:V8705" si="1219">IF(J8642&gt;0.35,U8642*0.35,0)</f>
        <v>0</v>
      </c>
      <c r="W8642" s="5">
        <f t="shared" ref="W8642:W8705" si="1220">IF(P8642&gt;K8642,K8642*J8642,P8642*J8642)</f>
        <v>0</v>
      </c>
      <c r="X8642" s="5">
        <f t="shared" si="1214"/>
        <v>0</v>
      </c>
    </row>
    <row r="8643" spans="1:24" x14ac:dyDescent="0.15">
      <c r="A8643" s="7">
        <v>8642</v>
      </c>
      <c r="B8643" s="7">
        <v>12</v>
      </c>
      <c r="C8643" s="7">
        <v>27</v>
      </c>
      <c r="D8643" s="7">
        <v>2</v>
      </c>
      <c r="E8643" s="7">
        <v>361</v>
      </c>
      <c r="F8643" s="7">
        <v>-7</v>
      </c>
      <c r="G8643" s="7">
        <v>0</v>
      </c>
      <c r="H8643" s="7">
        <f t="shared" si="1215"/>
        <v>3</v>
      </c>
      <c r="I8643" s="16">
        <f t="shared" si="1216"/>
        <v>45287</v>
      </c>
      <c r="J8643" s="17">
        <v>0.2407</v>
      </c>
      <c r="K8643" s="18">
        <f>G8643*结论【关键目标】!C$27*0.7735*0.001</f>
        <v>0</v>
      </c>
      <c r="L8643" s="5">
        <v>-37535.931669999998</v>
      </c>
      <c r="M8643" s="5">
        <f>ABS(IF(L8643&lt;=0,L8643/耗电量关键数据!$B$6/1000,L8643/耗电量关键数据!$B$5/1000))</f>
        <v>15.014372668</v>
      </c>
      <c r="N8643" s="5">
        <f>电气设备逐时使用率计算!H8619</f>
        <v>1.1688450000000001</v>
      </c>
      <c r="O8643" s="5">
        <f>灯光逐时使用率计算!H8619</f>
        <v>0.37403039999999999</v>
      </c>
      <c r="P8643" s="19">
        <f t="shared" si="1217"/>
        <v>16.557248068</v>
      </c>
      <c r="Q8643" s="19">
        <f t="shared" ref="Q8643:Q8706" si="1221">IF(J8643&gt;0.8,P8643,0)</f>
        <v>0</v>
      </c>
      <c r="R8643" s="20">
        <f t="shared" si="1218"/>
        <v>0</v>
      </c>
      <c r="S8643" s="20">
        <f t="shared" ref="S8643:S8706" si="1222">IF(R8643&lt;0,ABS(R8643),0)</f>
        <v>0</v>
      </c>
      <c r="T8643" s="20">
        <f>IF((T8642+R8643)&lt;0,0,IF((T8642+R8643)&gt;结论【关键目标】!C$28,结论【关键目标】!C$28,T8642+R8643))</f>
        <v>0</v>
      </c>
      <c r="U8643" s="19">
        <f>IF((T8642+R8643)&lt;结论【关键目标】!$C$28,0,(发电量计算【计算逻辑页】!R8643+发电量计算【计算逻辑页】!T8642-结论【关键目标】!$C$28))</f>
        <v>0</v>
      </c>
      <c r="V8643" s="5">
        <f t="shared" si="1219"/>
        <v>0</v>
      </c>
      <c r="W8643" s="5">
        <f t="shared" si="1220"/>
        <v>0</v>
      </c>
      <c r="X8643" s="5">
        <f t="shared" si="1214"/>
        <v>0</v>
      </c>
    </row>
    <row r="8644" spans="1:24" x14ac:dyDescent="0.15">
      <c r="A8644" s="7">
        <v>8643</v>
      </c>
      <c r="B8644" s="7">
        <v>12</v>
      </c>
      <c r="C8644" s="7">
        <v>27</v>
      </c>
      <c r="D8644" s="7">
        <v>3</v>
      </c>
      <c r="E8644" s="7">
        <v>361</v>
      </c>
      <c r="F8644" s="7">
        <v>-7.4</v>
      </c>
      <c r="G8644" s="7">
        <v>0</v>
      </c>
      <c r="H8644" s="7">
        <f t="shared" si="1215"/>
        <v>3</v>
      </c>
      <c r="I8644" s="16">
        <f t="shared" si="1216"/>
        <v>45287</v>
      </c>
      <c r="J8644" s="17">
        <v>0.2407</v>
      </c>
      <c r="K8644" s="18">
        <f>G8644*结论【关键目标】!C$27*0.7735*0.001</f>
        <v>0</v>
      </c>
      <c r="L8644" s="5">
        <v>-39405.620540000004</v>
      </c>
      <c r="M8644" s="5">
        <f>ABS(IF(L8644&lt;=0,L8644/耗电量关键数据!$B$6/1000,L8644/耗电量关键数据!$B$5/1000))</f>
        <v>15.762248216000001</v>
      </c>
      <c r="N8644" s="5">
        <f>电气设备逐时使用率计算!H8620</f>
        <v>1.1688450000000001</v>
      </c>
      <c r="O8644" s="5">
        <f>灯光逐时使用率计算!H8620</f>
        <v>0.37403039999999999</v>
      </c>
      <c r="P8644" s="19">
        <f t="shared" si="1217"/>
        <v>17.305123615999999</v>
      </c>
      <c r="Q8644" s="19">
        <f t="shared" si="1221"/>
        <v>0</v>
      </c>
      <c r="R8644" s="20">
        <f t="shared" si="1218"/>
        <v>0</v>
      </c>
      <c r="S8644" s="20">
        <f t="shared" si="1222"/>
        <v>0</v>
      </c>
      <c r="T8644" s="20">
        <f>IF((T8643+R8644)&lt;0,0,IF((T8643+R8644)&gt;结论【关键目标】!C$28,结论【关键目标】!C$28,T8643+R8644))</f>
        <v>0</v>
      </c>
      <c r="U8644" s="19">
        <f>IF((T8643+R8644)&lt;结论【关键目标】!$C$28,0,(发电量计算【计算逻辑页】!R8644+发电量计算【计算逻辑页】!T8643-结论【关键目标】!$C$28))</f>
        <v>0</v>
      </c>
      <c r="V8644" s="5">
        <f t="shared" si="1219"/>
        <v>0</v>
      </c>
      <c r="W8644" s="5">
        <f t="shared" si="1220"/>
        <v>0</v>
      </c>
      <c r="X8644" s="5">
        <f t="shared" ref="X8644:X8707" si="1223">(J8644-0.35)*IF(T8644&gt;S8644,S8644,T8644)</f>
        <v>0</v>
      </c>
    </row>
    <row r="8645" spans="1:24" x14ac:dyDescent="0.15">
      <c r="A8645" s="7">
        <v>8644</v>
      </c>
      <c r="B8645" s="7">
        <v>12</v>
      </c>
      <c r="C8645" s="7">
        <v>27</v>
      </c>
      <c r="D8645" s="7">
        <v>4</v>
      </c>
      <c r="E8645" s="7">
        <v>361</v>
      </c>
      <c r="F8645" s="7">
        <v>-8.5</v>
      </c>
      <c r="G8645" s="7">
        <v>0</v>
      </c>
      <c r="H8645" s="7">
        <f t="shared" si="1215"/>
        <v>3</v>
      </c>
      <c r="I8645" s="16">
        <f t="shared" si="1216"/>
        <v>45287</v>
      </c>
      <c r="J8645" s="17">
        <v>0.2407</v>
      </c>
      <c r="K8645" s="18">
        <f>G8645*结论【关键目标】!C$27*0.7735*0.001</f>
        <v>0</v>
      </c>
      <c r="L8645" s="5">
        <v>-41026.126060000002</v>
      </c>
      <c r="M8645" s="5">
        <f>ABS(IF(L8645&lt;=0,L8645/耗电量关键数据!$B$6/1000,L8645/耗电量关键数据!$B$5/1000))</f>
        <v>16.410450424000004</v>
      </c>
      <c r="N8645" s="5">
        <f>电气设备逐时使用率计算!H8621</f>
        <v>1.1688450000000001</v>
      </c>
      <c r="O8645" s="5">
        <f>灯光逐时使用率计算!H8621</f>
        <v>0.37403039999999999</v>
      </c>
      <c r="P8645" s="19">
        <f t="shared" si="1217"/>
        <v>17.953325824000004</v>
      </c>
      <c r="Q8645" s="19">
        <f t="shared" si="1221"/>
        <v>0</v>
      </c>
      <c r="R8645" s="20">
        <f t="shared" si="1218"/>
        <v>0</v>
      </c>
      <c r="S8645" s="20">
        <f t="shared" si="1222"/>
        <v>0</v>
      </c>
      <c r="T8645" s="20">
        <f>IF((T8644+R8645)&lt;0,0,IF((T8644+R8645)&gt;结论【关键目标】!C$28,结论【关键目标】!C$28,T8644+R8645))</f>
        <v>0</v>
      </c>
      <c r="U8645" s="19">
        <f>IF((T8644+R8645)&lt;结论【关键目标】!$C$28,0,(发电量计算【计算逻辑页】!R8645+发电量计算【计算逻辑页】!T8644-结论【关键目标】!$C$28))</f>
        <v>0</v>
      </c>
      <c r="V8645" s="5">
        <f t="shared" si="1219"/>
        <v>0</v>
      </c>
      <c r="W8645" s="5">
        <f t="shared" si="1220"/>
        <v>0</v>
      </c>
      <c r="X8645" s="5">
        <f t="shared" si="1223"/>
        <v>0</v>
      </c>
    </row>
    <row r="8646" spans="1:24" x14ac:dyDescent="0.15">
      <c r="A8646" s="7">
        <v>8645</v>
      </c>
      <c r="B8646" s="7">
        <v>12</v>
      </c>
      <c r="C8646" s="7">
        <v>27</v>
      </c>
      <c r="D8646" s="7">
        <v>5</v>
      </c>
      <c r="E8646" s="7">
        <v>361</v>
      </c>
      <c r="F8646" s="7">
        <v>-9.6999999999999993</v>
      </c>
      <c r="G8646" s="7">
        <v>0</v>
      </c>
      <c r="H8646" s="7">
        <f t="shared" si="1215"/>
        <v>3</v>
      </c>
      <c r="I8646" s="16">
        <f t="shared" si="1216"/>
        <v>45287</v>
      </c>
      <c r="J8646" s="17">
        <v>0.2407</v>
      </c>
      <c r="K8646" s="18">
        <f>G8646*结论【关键目标】!C$27*0.7735*0.001</f>
        <v>0</v>
      </c>
      <c r="L8646" s="5">
        <v>-42808.971460000001</v>
      </c>
      <c r="M8646" s="5">
        <f>ABS(IF(L8646&lt;=0,L8646/耗电量关键数据!$B$6/1000,L8646/耗电量关键数据!$B$5/1000))</f>
        <v>17.123588584</v>
      </c>
      <c r="N8646" s="5">
        <f>电气设备逐时使用率计算!H8622</f>
        <v>1.1688450000000001</v>
      </c>
      <c r="O8646" s="5">
        <f>灯光逐时使用率计算!H8622</f>
        <v>0.37403039999999999</v>
      </c>
      <c r="P8646" s="19">
        <f t="shared" si="1217"/>
        <v>18.666463984</v>
      </c>
      <c r="Q8646" s="19">
        <f t="shared" si="1221"/>
        <v>0</v>
      </c>
      <c r="R8646" s="20">
        <f t="shared" si="1218"/>
        <v>0</v>
      </c>
      <c r="S8646" s="20">
        <f t="shared" si="1222"/>
        <v>0</v>
      </c>
      <c r="T8646" s="20">
        <f>IF((T8645+R8646)&lt;0,0,IF((T8645+R8646)&gt;结论【关键目标】!C$28,结论【关键目标】!C$28,T8645+R8646))</f>
        <v>0</v>
      </c>
      <c r="U8646" s="19">
        <f>IF((T8645+R8646)&lt;结论【关键目标】!$C$28,0,(发电量计算【计算逻辑页】!R8646+发电量计算【计算逻辑页】!T8645-结论【关键目标】!$C$28))</f>
        <v>0</v>
      </c>
      <c r="V8646" s="5">
        <f t="shared" si="1219"/>
        <v>0</v>
      </c>
      <c r="W8646" s="5">
        <f t="shared" si="1220"/>
        <v>0</v>
      </c>
      <c r="X8646" s="5">
        <f t="shared" si="1223"/>
        <v>0</v>
      </c>
    </row>
    <row r="8647" spans="1:24" x14ac:dyDescent="0.15">
      <c r="A8647" s="7">
        <v>8646</v>
      </c>
      <c r="B8647" s="7">
        <v>12</v>
      </c>
      <c r="C8647" s="7">
        <v>27</v>
      </c>
      <c r="D8647" s="7">
        <v>6</v>
      </c>
      <c r="E8647" s="7">
        <v>361</v>
      </c>
      <c r="F8647" s="7">
        <v>-10.8</v>
      </c>
      <c r="G8647" s="7">
        <v>0</v>
      </c>
      <c r="H8647" s="7">
        <f t="shared" si="1215"/>
        <v>3</v>
      </c>
      <c r="I8647" s="16">
        <f t="shared" si="1216"/>
        <v>45287</v>
      </c>
      <c r="J8647" s="17">
        <v>0.2407</v>
      </c>
      <c r="K8647" s="18">
        <f>G8647*结论【关键目标】!C$27*0.7735*0.001</f>
        <v>0</v>
      </c>
      <c r="L8647" s="5">
        <v>-44034.842539999998</v>
      </c>
      <c r="M8647" s="5">
        <f>ABS(IF(L8647&lt;=0,L8647/耗电量关键数据!$B$6/1000,L8647/耗电量关键数据!$B$5/1000))</f>
        <v>17.613937016000001</v>
      </c>
      <c r="N8647" s="5">
        <f>电气设备逐时使用率计算!H8623</f>
        <v>1.1688450000000001</v>
      </c>
      <c r="O8647" s="5">
        <f>灯光逐时使用率计算!H8623</f>
        <v>0.37403039999999999</v>
      </c>
      <c r="P8647" s="19">
        <f t="shared" si="1217"/>
        <v>19.156812416000001</v>
      </c>
      <c r="Q8647" s="19">
        <f t="shared" si="1221"/>
        <v>0</v>
      </c>
      <c r="R8647" s="20">
        <f t="shared" si="1218"/>
        <v>0</v>
      </c>
      <c r="S8647" s="20">
        <f t="shared" si="1222"/>
        <v>0</v>
      </c>
      <c r="T8647" s="20">
        <f>IF((T8646+R8647)&lt;0,0,IF((T8646+R8647)&gt;结论【关键目标】!C$28,结论【关键目标】!C$28,T8646+R8647))</f>
        <v>0</v>
      </c>
      <c r="U8647" s="19">
        <f>IF((T8646+R8647)&lt;结论【关键目标】!$C$28,0,(发电量计算【计算逻辑页】!R8647+发电量计算【计算逻辑页】!T8646-结论【关键目标】!$C$28))</f>
        <v>0</v>
      </c>
      <c r="V8647" s="5">
        <f t="shared" si="1219"/>
        <v>0</v>
      </c>
      <c r="W8647" s="5">
        <f t="shared" si="1220"/>
        <v>0</v>
      </c>
      <c r="X8647" s="5">
        <f t="shared" si="1223"/>
        <v>0</v>
      </c>
    </row>
    <row r="8648" spans="1:24" x14ac:dyDescent="0.15">
      <c r="A8648" s="7">
        <v>8647</v>
      </c>
      <c r="B8648" s="7">
        <v>12</v>
      </c>
      <c r="C8648" s="7">
        <v>27</v>
      </c>
      <c r="D8648" s="7">
        <v>7</v>
      </c>
      <c r="E8648" s="7">
        <v>361</v>
      </c>
      <c r="F8648" s="7">
        <v>-8</v>
      </c>
      <c r="G8648" s="7">
        <v>0</v>
      </c>
      <c r="H8648" s="7">
        <f t="shared" si="1215"/>
        <v>3</v>
      </c>
      <c r="I8648" s="16">
        <f t="shared" si="1216"/>
        <v>45287</v>
      </c>
      <c r="J8648" s="17">
        <v>0.2407</v>
      </c>
      <c r="K8648" s="18">
        <f>G8648*结论【关键目标】!C$27*0.7735*0.001</f>
        <v>0</v>
      </c>
      <c r="L8648" s="5">
        <v>-39625.087229999997</v>
      </c>
      <c r="M8648" s="5">
        <f>ABS(IF(L8648&lt;=0,L8648/耗电量关键数据!$B$6/1000,L8648/耗电量关键数据!$B$5/1000))</f>
        <v>15.850034892</v>
      </c>
      <c r="N8648" s="5">
        <f>电气设备逐时使用率计算!H8624</f>
        <v>2.3376900000000003</v>
      </c>
      <c r="O8648" s="5">
        <f>灯光逐时使用率计算!H8624</f>
        <v>1.2467680000000001</v>
      </c>
      <c r="P8648" s="19">
        <f t="shared" si="1217"/>
        <v>19.434492891999998</v>
      </c>
      <c r="Q8648" s="19">
        <f t="shared" si="1221"/>
        <v>0</v>
      </c>
      <c r="R8648" s="20">
        <f t="shared" si="1218"/>
        <v>0</v>
      </c>
      <c r="S8648" s="20">
        <f t="shared" si="1222"/>
        <v>0</v>
      </c>
      <c r="T8648" s="20">
        <f>IF((T8647+R8648)&lt;0,0,IF((T8647+R8648)&gt;结论【关键目标】!C$28,结论【关键目标】!C$28,T8647+R8648))</f>
        <v>0</v>
      </c>
      <c r="U8648" s="19">
        <f>IF((T8647+R8648)&lt;结论【关键目标】!$C$28,0,(发电量计算【计算逻辑页】!R8648+发电量计算【计算逻辑页】!T8647-结论【关键目标】!$C$28))</f>
        <v>0</v>
      </c>
      <c r="V8648" s="5">
        <f t="shared" si="1219"/>
        <v>0</v>
      </c>
      <c r="W8648" s="5">
        <f t="shared" si="1220"/>
        <v>0</v>
      </c>
      <c r="X8648" s="5">
        <f t="shared" si="1223"/>
        <v>0</v>
      </c>
    </row>
    <row r="8649" spans="1:24" x14ac:dyDescent="0.15">
      <c r="A8649" s="7">
        <v>8648</v>
      </c>
      <c r="B8649" s="7">
        <v>12</v>
      </c>
      <c r="C8649" s="7">
        <v>27</v>
      </c>
      <c r="D8649" s="7">
        <v>8</v>
      </c>
      <c r="E8649" s="7">
        <v>361</v>
      </c>
      <c r="F8649" s="7">
        <v>-8</v>
      </c>
      <c r="G8649" s="7">
        <v>92.5</v>
      </c>
      <c r="H8649" s="7">
        <f t="shared" si="1215"/>
        <v>3</v>
      </c>
      <c r="I8649" s="16">
        <f t="shared" si="1216"/>
        <v>45287</v>
      </c>
      <c r="J8649" s="17">
        <v>0.70809999999999995</v>
      </c>
      <c r="K8649" s="18">
        <f>G8649*结论【关键目标】!C$27*0.7735*0.001</f>
        <v>8.5858500000000006</v>
      </c>
      <c r="L8649" s="5">
        <v>-38628.794419999998</v>
      </c>
      <c r="M8649" s="5">
        <f>ABS(IF(L8649&lt;=0,L8649/耗电量关键数据!$B$6/1000,L8649/耗电量关键数据!$B$5/1000))</f>
        <v>15.451517768</v>
      </c>
      <c r="N8649" s="5">
        <f>电气设备逐时使用率计算!H8625</f>
        <v>11.688450000000001</v>
      </c>
      <c r="O8649" s="5">
        <f>灯光逐时使用率计算!H8625</f>
        <v>6.2338399999999998</v>
      </c>
      <c r="P8649" s="19">
        <f t="shared" si="1217"/>
        <v>33.373807767999999</v>
      </c>
      <c r="Q8649" s="19">
        <f t="shared" si="1221"/>
        <v>0</v>
      </c>
      <c r="R8649" s="20">
        <f t="shared" si="1218"/>
        <v>8.5858500000000006</v>
      </c>
      <c r="S8649" s="20">
        <f t="shared" si="1222"/>
        <v>0</v>
      </c>
      <c r="T8649" s="20">
        <f>IF((T8648+R8649)&lt;0,0,IF((T8648+R8649)&gt;结论【关键目标】!C$28,结论【关键目标】!C$28,T8648+R8649))</f>
        <v>8.5858500000000006</v>
      </c>
      <c r="U8649" s="19">
        <f>IF((T8648+R8649)&lt;结论【关键目标】!$C$28,0,(发电量计算【计算逻辑页】!R8649+发电量计算【计算逻辑页】!T8648-结论【关键目标】!$C$28))</f>
        <v>0</v>
      </c>
      <c r="V8649" s="5">
        <f t="shared" si="1219"/>
        <v>0</v>
      </c>
      <c r="W8649" s="5">
        <f t="shared" si="1220"/>
        <v>6.0796403850000003</v>
      </c>
      <c r="X8649" s="5">
        <f t="shared" si="1223"/>
        <v>0</v>
      </c>
    </row>
    <row r="8650" spans="1:24" x14ac:dyDescent="0.15">
      <c r="A8650" s="7">
        <v>8649</v>
      </c>
      <c r="B8650" s="7">
        <v>12</v>
      </c>
      <c r="C8650" s="7">
        <v>27</v>
      </c>
      <c r="D8650" s="7">
        <v>9</v>
      </c>
      <c r="E8650" s="7">
        <v>361</v>
      </c>
      <c r="F8650" s="7">
        <v>-10</v>
      </c>
      <c r="G8650" s="7">
        <v>211.7</v>
      </c>
      <c r="H8650" s="7">
        <f t="shared" si="1215"/>
        <v>3</v>
      </c>
      <c r="I8650" s="16">
        <f t="shared" si="1216"/>
        <v>45287</v>
      </c>
      <c r="J8650" s="17">
        <v>0.70809999999999995</v>
      </c>
      <c r="K8650" s="18">
        <f>G8650*结论【关键目标】!C$27*0.7735*0.001</f>
        <v>19.649994</v>
      </c>
      <c r="L8650" s="5">
        <v>-17324.336050000002</v>
      </c>
      <c r="M8650" s="5">
        <f>ABS(IF(L8650&lt;=0,L8650/耗电量关键数据!$B$6/1000,L8650/耗电量关键数据!$B$5/1000))</f>
        <v>6.9297344200000008</v>
      </c>
      <c r="N8650" s="5">
        <f>电气设备逐时使用率计算!H8626</f>
        <v>22.208055000000002</v>
      </c>
      <c r="O8650" s="5">
        <f>灯光逐时使用率计算!H8626</f>
        <v>11.844296</v>
      </c>
      <c r="P8650" s="19">
        <f t="shared" si="1217"/>
        <v>40.982085420000004</v>
      </c>
      <c r="Q8650" s="19">
        <f t="shared" si="1221"/>
        <v>0</v>
      </c>
      <c r="R8650" s="20">
        <f t="shared" si="1218"/>
        <v>19.649994</v>
      </c>
      <c r="S8650" s="20">
        <f t="shared" si="1222"/>
        <v>0</v>
      </c>
      <c r="T8650" s="20">
        <f>IF((T8649+R8650)&lt;0,0,IF((T8649+R8650)&gt;结论【关键目标】!C$28,结论【关键目标】!C$28,T8649+R8650))</f>
        <v>22</v>
      </c>
      <c r="U8650" s="19">
        <f>IF((T8649+R8650)&lt;结论【关键目标】!$C$28,0,(发电量计算【计算逻辑页】!R8650+发电量计算【计算逻辑页】!T8649-结论【关键目标】!$C$28))</f>
        <v>6.2358440000000002</v>
      </c>
      <c r="V8650" s="5">
        <f t="shared" si="1219"/>
        <v>2.1825454</v>
      </c>
      <c r="W8650" s="5">
        <f t="shared" si="1220"/>
        <v>13.914160751399999</v>
      </c>
      <c r="X8650" s="5">
        <f t="shared" si="1223"/>
        <v>0</v>
      </c>
    </row>
    <row r="8651" spans="1:24" x14ac:dyDescent="0.15">
      <c r="A8651" s="7">
        <v>8650</v>
      </c>
      <c r="B8651" s="7">
        <v>12</v>
      </c>
      <c r="C8651" s="7">
        <v>27</v>
      </c>
      <c r="D8651" s="7">
        <v>10</v>
      </c>
      <c r="E8651" s="7">
        <v>361</v>
      </c>
      <c r="F8651" s="7">
        <v>-7</v>
      </c>
      <c r="G8651" s="7">
        <v>332.8</v>
      </c>
      <c r="H8651" s="7">
        <f t="shared" si="1215"/>
        <v>3</v>
      </c>
      <c r="I8651" s="16">
        <f t="shared" si="1216"/>
        <v>45287</v>
      </c>
      <c r="J8651" s="17">
        <v>0.70809999999999995</v>
      </c>
      <c r="K8651" s="18">
        <f>G8651*结论【关键目标】!C$27*0.7735*0.001</f>
        <v>30.890495999999999</v>
      </c>
      <c r="L8651" s="5">
        <v>-9309.4923510000008</v>
      </c>
      <c r="M8651" s="5">
        <f>ABS(IF(L8651&lt;=0,L8651/耗电量关键数据!$B$6/1000,L8651/耗电量关键数据!$B$5/1000))</f>
        <v>3.7237969404000006</v>
      </c>
      <c r="N8651" s="5">
        <f>电气设备逐时使用率计算!H8627</f>
        <v>22.208055000000002</v>
      </c>
      <c r="O8651" s="5">
        <f>灯光逐时使用率计算!H8627</f>
        <v>11.844296</v>
      </c>
      <c r="P8651" s="19">
        <f t="shared" si="1217"/>
        <v>37.776147940400001</v>
      </c>
      <c r="Q8651" s="19">
        <f t="shared" si="1221"/>
        <v>0</v>
      </c>
      <c r="R8651" s="20">
        <f t="shared" si="1218"/>
        <v>30.890495999999999</v>
      </c>
      <c r="S8651" s="20">
        <f t="shared" si="1222"/>
        <v>0</v>
      </c>
      <c r="T8651" s="20">
        <f>IF((T8650+R8651)&lt;0,0,IF((T8650+R8651)&gt;结论【关键目标】!C$28,结论【关键目标】!C$28,T8650+R8651))</f>
        <v>22</v>
      </c>
      <c r="U8651" s="19">
        <f>IF((T8650+R8651)&lt;结论【关键目标】!$C$28,0,(发电量计算【计算逻辑页】!R8651+发电量计算【计算逻辑页】!T8650-结论【关键目标】!$C$28))</f>
        <v>30.890495999999999</v>
      </c>
      <c r="V8651" s="5">
        <f t="shared" si="1219"/>
        <v>10.811673599999999</v>
      </c>
      <c r="W8651" s="5">
        <f t="shared" si="1220"/>
        <v>21.873560217599998</v>
      </c>
      <c r="X8651" s="5">
        <f t="shared" si="1223"/>
        <v>0</v>
      </c>
    </row>
    <row r="8652" spans="1:24" x14ac:dyDescent="0.15">
      <c r="A8652" s="7">
        <v>8651</v>
      </c>
      <c r="B8652" s="7">
        <v>12</v>
      </c>
      <c r="C8652" s="7">
        <v>27</v>
      </c>
      <c r="D8652" s="7">
        <v>11</v>
      </c>
      <c r="E8652" s="7">
        <v>361</v>
      </c>
      <c r="F8652" s="7">
        <v>-5</v>
      </c>
      <c r="G8652" s="7">
        <v>424.4</v>
      </c>
      <c r="H8652" s="7">
        <f t="shared" si="1215"/>
        <v>3</v>
      </c>
      <c r="I8652" s="16">
        <f t="shared" si="1216"/>
        <v>45287</v>
      </c>
      <c r="J8652" s="17">
        <v>1.2267999999999999</v>
      </c>
      <c r="K8652" s="18">
        <f>G8652*结论【关键目标】!C$27*0.7735*0.001</f>
        <v>39.392807999999995</v>
      </c>
      <c r="L8652" s="5">
        <v>0</v>
      </c>
      <c r="M8652" s="5">
        <f>ABS(IF(L8652&lt;=0,L8652/耗电量关键数据!$B$6/1000,L8652/耗电量关键数据!$B$5/1000))</f>
        <v>0</v>
      </c>
      <c r="N8652" s="5">
        <f>电气设备逐时使用率计算!H8628</f>
        <v>22.208055000000002</v>
      </c>
      <c r="O8652" s="5">
        <f>灯光逐时使用率计算!H8628</f>
        <v>11.844296</v>
      </c>
      <c r="P8652" s="19">
        <f t="shared" si="1217"/>
        <v>34.052351000000002</v>
      </c>
      <c r="Q8652" s="19">
        <f t="shared" si="1221"/>
        <v>34.052351000000002</v>
      </c>
      <c r="R8652" s="20">
        <f t="shared" si="1218"/>
        <v>5.3404569999999936</v>
      </c>
      <c r="S8652" s="20">
        <f t="shared" si="1222"/>
        <v>0</v>
      </c>
      <c r="T8652" s="20">
        <f>IF((T8651+R8652)&lt;0,0,IF((T8651+R8652)&gt;结论【关键目标】!C$28,结论【关键目标】!C$28,T8651+R8652))</f>
        <v>22</v>
      </c>
      <c r="U8652" s="19">
        <f>IF((T8651+R8652)&lt;结论【关键目标】!$C$28,0,(发电量计算【计算逻辑页】!R8652+发电量计算【计算逻辑页】!T8651-结论【关键目标】!$C$28))</f>
        <v>5.3404569999999936</v>
      </c>
      <c r="V8652" s="5">
        <f t="shared" si="1219"/>
        <v>1.8691599499999976</v>
      </c>
      <c r="W8652" s="5">
        <f t="shared" si="1220"/>
        <v>41.775424206799997</v>
      </c>
      <c r="X8652" s="5">
        <f t="shared" si="1223"/>
        <v>0</v>
      </c>
    </row>
    <row r="8653" spans="1:24" x14ac:dyDescent="0.15">
      <c r="A8653" s="7">
        <v>8652</v>
      </c>
      <c r="B8653" s="7">
        <v>12</v>
      </c>
      <c r="C8653" s="7">
        <v>27</v>
      </c>
      <c r="D8653" s="7">
        <v>12</v>
      </c>
      <c r="E8653" s="7">
        <v>361</v>
      </c>
      <c r="F8653" s="7">
        <v>-2.7</v>
      </c>
      <c r="G8653" s="7">
        <v>531.4</v>
      </c>
      <c r="H8653" s="7">
        <f t="shared" si="1215"/>
        <v>3</v>
      </c>
      <c r="I8653" s="16">
        <f t="shared" si="1216"/>
        <v>45287</v>
      </c>
      <c r="J8653" s="17">
        <v>1.2267999999999999</v>
      </c>
      <c r="K8653" s="18">
        <f>G8653*结论【关键目标】!C$27*0.7735*0.001</f>
        <v>49.324547999999993</v>
      </c>
      <c r="L8653" s="5">
        <v>-2636.3174920000001</v>
      </c>
      <c r="M8653" s="5">
        <f>ABS(IF(L8653&lt;=0,L8653/耗电量关键数据!$B$6/1000,L8653/耗电量关键数据!$B$5/1000))</f>
        <v>1.0545269967999999</v>
      </c>
      <c r="N8653" s="5">
        <f>电气设备逐时使用率计算!H8629</f>
        <v>11.688450000000001</v>
      </c>
      <c r="O8653" s="5">
        <f>灯光逐时使用率计算!H8629</f>
        <v>9.9741440000000008</v>
      </c>
      <c r="P8653" s="19">
        <f t="shared" si="1217"/>
        <v>22.717120996800002</v>
      </c>
      <c r="Q8653" s="19">
        <f t="shared" si="1221"/>
        <v>22.717120996800002</v>
      </c>
      <c r="R8653" s="20">
        <f t="shared" si="1218"/>
        <v>26.607427003199991</v>
      </c>
      <c r="S8653" s="20">
        <f t="shared" si="1222"/>
        <v>0</v>
      </c>
      <c r="T8653" s="20">
        <f>IF((T8652+R8653)&lt;0,0,IF((T8652+R8653)&gt;结论【关键目标】!C$28,结论【关键目标】!C$28,T8652+R8653))</f>
        <v>22</v>
      </c>
      <c r="U8653" s="19">
        <f>IF((T8652+R8653)&lt;结论【关键目标】!$C$28,0,(发电量计算【计算逻辑页】!R8653+发电量计算【计算逻辑页】!T8652-结论【关键目标】!$C$28))</f>
        <v>26.607427003199987</v>
      </c>
      <c r="V8653" s="5">
        <f t="shared" si="1219"/>
        <v>9.3125994511199952</v>
      </c>
      <c r="W8653" s="5">
        <f t="shared" si="1220"/>
        <v>27.869364038874242</v>
      </c>
      <c r="X8653" s="5">
        <f t="shared" si="1223"/>
        <v>0</v>
      </c>
    </row>
    <row r="8654" spans="1:24" x14ac:dyDescent="0.15">
      <c r="A8654" s="7">
        <v>8653</v>
      </c>
      <c r="B8654" s="7">
        <v>12</v>
      </c>
      <c r="C8654" s="7">
        <v>27</v>
      </c>
      <c r="D8654" s="7">
        <v>13</v>
      </c>
      <c r="E8654" s="7">
        <v>361</v>
      </c>
      <c r="F8654" s="7">
        <v>-3</v>
      </c>
      <c r="G8654" s="7">
        <v>406.7</v>
      </c>
      <c r="H8654" s="7">
        <f t="shared" si="1215"/>
        <v>3</v>
      </c>
      <c r="I8654" s="16">
        <f t="shared" si="1216"/>
        <v>45287</v>
      </c>
      <c r="J8654" s="17">
        <v>1.2267999999999999</v>
      </c>
      <c r="K8654" s="18">
        <f>G8654*结论【关键目标】!C$27*0.7735*0.001</f>
        <v>37.749893999999998</v>
      </c>
      <c r="L8654" s="5">
        <v>-438.62291190000002</v>
      </c>
      <c r="M8654" s="5">
        <f>ABS(IF(L8654&lt;=0,L8654/耗电量关键数据!$B$6/1000,L8654/耗电量关键数据!$B$5/1000))</f>
        <v>0.17544916476</v>
      </c>
      <c r="N8654" s="5">
        <f>电气设备逐时使用率计算!H8630</f>
        <v>11.688450000000001</v>
      </c>
      <c r="O8654" s="5">
        <f>灯光逐时使用率计算!H8630</f>
        <v>9.9741440000000008</v>
      </c>
      <c r="P8654" s="19">
        <f t="shared" si="1217"/>
        <v>21.838043164760002</v>
      </c>
      <c r="Q8654" s="19">
        <f t="shared" si="1221"/>
        <v>21.838043164760002</v>
      </c>
      <c r="R8654" s="20">
        <f t="shared" si="1218"/>
        <v>15.911850835239996</v>
      </c>
      <c r="S8654" s="20">
        <f t="shared" si="1222"/>
        <v>0</v>
      </c>
      <c r="T8654" s="20">
        <f>IF((T8653+R8654)&lt;0,0,IF((T8653+R8654)&gt;结论【关键目标】!C$28,结论【关键目标】!C$28,T8653+R8654))</f>
        <v>22</v>
      </c>
      <c r="U8654" s="19">
        <f>IF((T8653+R8654)&lt;结论【关键目标】!$C$28,0,(发电量计算【计算逻辑页】!R8654+发电量计算【计算逻辑页】!T8653-结论【关键目标】!$C$28))</f>
        <v>15.911850835239996</v>
      </c>
      <c r="V8654" s="5">
        <f t="shared" si="1219"/>
        <v>5.5691477923339985</v>
      </c>
      <c r="W8654" s="5">
        <f t="shared" si="1220"/>
        <v>26.790911354527569</v>
      </c>
      <c r="X8654" s="5">
        <f t="shared" si="1223"/>
        <v>0</v>
      </c>
    </row>
    <row r="8655" spans="1:24" x14ac:dyDescent="0.15">
      <c r="A8655" s="7">
        <v>8654</v>
      </c>
      <c r="B8655" s="7">
        <v>12</v>
      </c>
      <c r="C8655" s="7">
        <v>27</v>
      </c>
      <c r="D8655" s="7">
        <v>14</v>
      </c>
      <c r="E8655" s="7">
        <v>361</v>
      </c>
      <c r="F8655" s="7">
        <v>-2</v>
      </c>
      <c r="G8655" s="7">
        <v>311.3</v>
      </c>
      <c r="H8655" s="7">
        <f t="shared" si="1215"/>
        <v>3</v>
      </c>
      <c r="I8655" s="16">
        <f t="shared" si="1216"/>
        <v>45287</v>
      </c>
      <c r="J8655" s="17">
        <v>1.2267999999999999</v>
      </c>
      <c r="K8655" s="18">
        <f>G8655*结论【关键目标】!C$27*0.7735*0.001</f>
        <v>28.894866</v>
      </c>
      <c r="L8655" s="5">
        <v>0</v>
      </c>
      <c r="M8655" s="5">
        <f>ABS(IF(L8655&lt;=0,L8655/耗电量关键数据!$B$6/1000,L8655/耗电量关键数据!$B$5/1000))</f>
        <v>0</v>
      </c>
      <c r="N8655" s="5">
        <f>电气设备逐时使用率计算!H8631</f>
        <v>22.208055000000002</v>
      </c>
      <c r="O8655" s="5">
        <f>灯光逐时使用率计算!H8631</f>
        <v>11.844296</v>
      </c>
      <c r="P8655" s="19">
        <f t="shared" si="1217"/>
        <v>34.052351000000002</v>
      </c>
      <c r="Q8655" s="19">
        <f t="shared" si="1221"/>
        <v>34.052351000000002</v>
      </c>
      <c r="R8655" s="20">
        <f t="shared" si="1218"/>
        <v>-5.1574850000000012</v>
      </c>
      <c r="S8655" s="20">
        <f t="shared" si="1222"/>
        <v>5.1574850000000012</v>
      </c>
      <c r="T8655" s="20">
        <f>IF((T8654+R8655)&lt;0,0,IF((T8654+R8655)&gt;结论【关键目标】!C$28,结论【关键目标】!C$28,T8654+R8655))</f>
        <v>16.842514999999999</v>
      </c>
      <c r="U8655" s="19">
        <f>IF((T8654+R8655)&lt;结论【关键目标】!$C$28,0,(发电量计算【计算逻辑页】!R8655+发电量计算【计算逻辑页】!T8654-结论【关键目标】!$C$28))</f>
        <v>0</v>
      </c>
      <c r="V8655" s="5">
        <f t="shared" si="1219"/>
        <v>0</v>
      </c>
      <c r="W8655" s="5">
        <f t="shared" si="1220"/>
        <v>35.448221608799997</v>
      </c>
      <c r="X8655" s="5">
        <f t="shared" si="1223"/>
        <v>4.522082848000001</v>
      </c>
    </row>
    <row r="8656" spans="1:24" x14ac:dyDescent="0.15">
      <c r="A8656" s="7">
        <v>8655</v>
      </c>
      <c r="B8656" s="7">
        <v>12</v>
      </c>
      <c r="C8656" s="7">
        <v>27</v>
      </c>
      <c r="D8656" s="7">
        <v>15</v>
      </c>
      <c r="E8656" s="7">
        <v>361</v>
      </c>
      <c r="F8656" s="7">
        <v>-1.1000000000000001</v>
      </c>
      <c r="G8656" s="7">
        <v>173.1</v>
      </c>
      <c r="H8656" s="7">
        <f t="shared" si="1215"/>
        <v>3</v>
      </c>
      <c r="I8656" s="16">
        <f t="shared" si="1216"/>
        <v>45287</v>
      </c>
      <c r="J8656" s="17">
        <v>1.2267999999999999</v>
      </c>
      <c r="K8656" s="18">
        <f>G8656*结论【关键目标】!C$27*0.7735*0.001</f>
        <v>16.067142</v>
      </c>
      <c r="L8656" s="5">
        <v>0</v>
      </c>
      <c r="M8656" s="5">
        <f>ABS(IF(L8656&lt;=0,L8656/耗电量关键数据!$B$6/1000,L8656/耗电量关键数据!$B$5/1000))</f>
        <v>0</v>
      </c>
      <c r="N8656" s="5">
        <f>电气设备逐时使用率计算!H8632</f>
        <v>22.208055000000002</v>
      </c>
      <c r="O8656" s="5">
        <f>灯光逐时使用率计算!H8632</f>
        <v>11.844296</v>
      </c>
      <c r="P8656" s="19">
        <f t="shared" si="1217"/>
        <v>34.052351000000002</v>
      </c>
      <c r="Q8656" s="19">
        <f t="shared" si="1221"/>
        <v>34.052351000000002</v>
      </c>
      <c r="R8656" s="20">
        <f t="shared" si="1218"/>
        <v>-17.985209000000001</v>
      </c>
      <c r="S8656" s="20">
        <f t="shared" si="1222"/>
        <v>17.985209000000001</v>
      </c>
      <c r="T8656" s="20">
        <f>IF((T8655+R8656)&lt;0,0,IF((T8655+R8656)&gt;结论【关键目标】!C$28,结论【关键目标】!C$28,T8655+R8656))</f>
        <v>0</v>
      </c>
      <c r="U8656" s="19">
        <f>IF((T8655+R8656)&lt;结论【关键目标】!$C$28,0,(发电量计算【计算逻辑页】!R8656+发电量计算【计算逻辑页】!T8655-结论【关键目标】!$C$28))</f>
        <v>0</v>
      </c>
      <c r="V8656" s="5">
        <f t="shared" si="1219"/>
        <v>0</v>
      </c>
      <c r="W8656" s="5">
        <f t="shared" si="1220"/>
        <v>19.711169805599997</v>
      </c>
      <c r="X8656" s="5">
        <f t="shared" si="1223"/>
        <v>0</v>
      </c>
    </row>
    <row r="8657" spans="1:24" x14ac:dyDescent="0.15">
      <c r="A8657" s="7">
        <v>8656</v>
      </c>
      <c r="B8657" s="7">
        <v>12</v>
      </c>
      <c r="C8657" s="7">
        <v>27</v>
      </c>
      <c r="D8657" s="7">
        <v>16</v>
      </c>
      <c r="E8657" s="7">
        <v>361</v>
      </c>
      <c r="F8657" s="7">
        <v>-1</v>
      </c>
      <c r="G8657" s="7">
        <v>14.4</v>
      </c>
      <c r="H8657" s="7">
        <f t="shared" si="1215"/>
        <v>3</v>
      </c>
      <c r="I8657" s="16">
        <f t="shared" si="1216"/>
        <v>45287</v>
      </c>
      <c r="J8657" s="17">
        <v>0.70809999999999995</v>
      </c>
      <c r="K8657" s="18">
        <f>G8657*结论【关键目标】!C$27*0.7735*0.001</f>
        <v>1.336608</v>
      </c>
      <c r="L8657" s="5">
        <v>-1137.029372</v>
      </c>
      <c r="M8657" s="5">
        <f>ABS(IF(L8657&lt;=0,L8657/耗电量关键数据!$B$6/1000,L8657/耗电量关键数据!$B$5/1000))</f>
        <v>0.45481174879999997</v>
      </c>
      <c r="N8657" s="5">
        <f>电气设备逐时使用率计算!H8633</f>
        <v>22.208055000000002</v>
      </c>
      <c r="O8657" s="5">
        <f>灯光逐时使用率计算!H8633</f>
        <v>11.844296</v>
      </c>
      <c r="P8657" s="19">
        <f t="shared" si="1217"/>
        <v>34.507162748799999</v>
      </c>
      <c r="Q8657" s="19">
        <f t="shared" si="1221"/>
        <v>0</v>
      </c>
      <c r="R8657" s="20">
        <f t="shared" si="1218"/>
        <v>1.336608</v>
      </c>
      <c r="S8657" s="20">
        <f t="shared" si="1222"/>
        <v>0</v>
      </c>
      <c r="T8657" s="20">
        <f>IF((T8656+R8657)&lt;0,0,IF((T8656+R8657)&gt;结论【关键目标】!C$28,结论【关键目标】!C$28,T8656+R8657))</f>
        <v>1.336608</v>
      </c>
      <c r="U8657" s="19">
        <f>IF((T8656+R8657)&lt;结论【关键目标】!$C$28,0,(发电量计算【计算逻辑页】!R8657+发电量计算【计算逻辑页】!T8656-结论【关键目标】!$C$28))</f>
        <v>0</v>
      </c>
      <c r="V8657" s="5">
        <f t="shared" si="1219"/>
        <v>0</v>
      </c>
      <c r="W8657" s="5">
        <f t="shared" si="1220"/>
        <v>0.94645212479999996</v>
      </c>
      <c r="X8657" s="5">
        <f t="shared" si="1223"/>
        <v>0</v>
      </c>
    </row>
    <row r="8658" spans="1:24" x14ac:dyDescent="0.15">
      <c r="A8658" s="7">
        <v>8657</v>
      </c>
      <c r="B8658" s="7">
        <v>12</v>
      </c>
      <c r="C8658" s="7">
        <v>27</v>
      </c>
      <c r="D8658" s="7">
        <v>17</v>
      </c>
      <c r="E8658" s="7">
        <v>361</v>
      </c>
      <c r="F8658" s="7">
        <v>-1</v>
      </c>
      <c r="G8658" s="7">
        <v>0</v>
      </c>
      <c r="H8658" s="7">
        <f t="shared" si="1215"/>
        <v>3</v>
      </c>
      <c r="I8658" s="16">
        <f t="shared" si="1216"/>
        <v>45287</v>
      </c>
      <c r="J8658" s="17">
        <v>0.70809999999999995</v>
      </c>
      <c r="K8658" s="18">
        <f>G8658*结论【关键目标】!C$27*0.7735*0.001</f>
        <v>0</v>
      </c>
      <c r="L8658" s="5">
        <v>-6053.5154119999997</v>
      </c>
      <c r="M8658" s="5">
        <f>ABS(IF(L8658&lt;=0,L8658/耗电量关键数据!$B$6/1000,L8658/耗电量关键数据!$B$5/1000))</f>
        <v>2.4214061647999996</v>
      </c>
      <c r="N8658" s="5">
        <f>电气设备逐时使用率计算!H8634</f>
        <v>22.208055000000002</v>
      </c>
      <c r="O8658" s="5">
        <f>灯光逐时使用率计算!H8634</f>
        <v>11.844296</v>
      </c>
      <c r="P8658" s="19">
        <f t="shared" si="1217"/>
        <v>36.473757164800006</v>
      </c>
      <c r="Q8658" s="19">
        <f t="shared" si="1221"/>
        <v>0</v>
      </c>
      <c r="R8658" s="20">
        <f t="shared" si="1218"/>
        <v>0</v>
      </c>
      <c r="S8658" s="20">
        <f t="shared" si="1222"/>
        <v>0</v>
      </c>
      <c r="T8658" s="20">
        <f>IF((T8657+R8658)&lt;0,0,IF((T8657+R8658)&gt;结论【关键目标】!C$28,结论【关键目标】!C$28,T8657+R8658))</f>
        <v>1.336608</v>
      </c>
      <c r="U8658" s="19">
        <f>IF((T8657+R8658)&lt;结论【关键目标】!$C$28,0,(发电量计算【计算逻辑页】!R8658+发电量计算【计算逻辑页】!T8657-结论【关键目标】!$C$28))</f>
        <v>0</v>
      </c>
      <c r="V8658" s="5">
        <f t="shared" si="1219"/>
        <v>0</v>
      </c>
      <c r="W8658" s="5">
        <f t="shared" si="1220"/>
        <v>0</v>
      </c>
      <c r="X8658" s="5">
        <f t="shared" si="1223"/>
        <v>0</v>
      </c>
    </row>
    <row r="8659" spans="1:24" x14ac:dyDescent="0.15">
      <c r="A8659" s="7">
        <v>8658</v>
      </c>
      <c r="B8659" s="7">
        <v>12</v>
      </c>
      <c r="C8659" s="7">
        <v>27</v>
      </c>
      <c r="D8659" s="7">
        <v>18</v>
      </c>
      <c r="E8659" s="7">
        <v>361</v>
      </c>
      <c r="F8659" s="7">
        <v>-2.9</v>
      </c>
      <c r="G8659" s="7">
        <v>0</v>
      </c>
      <c r="H8659" s="7">
        <f t="shared" si="1215"/>
        <v>3</v>
      </c>
      <c r="I8659" s="16">
        <f t="shared" si="1216"/>
        <v>45287</v>
      </c>
      <c r="J8659" s="17">
        <v>0.70809999999999995</v>
      </c>
      <c r="K8659" s="18">
        <f>G8659*结论【关键目标】!C$27*0.7735*0.001</f>
        <v>0</v>
      </c>
      <c r="L8659" s="5">
        <v>-23211.391729999999</v>
      </c>
      <c r="M8659" s="5">
        <f>ABS(IF(L8659&lt;=0,L8659/耗电量关键数据!$B$6/1000,L8659/耗电量关键数据!$B$5/1000))</f>
        <v>9.2845566920000007</v>
      </c>
      <c r="N8659" s="5">
        <f>电气设备逐时使用率计算!H8635</f>
        <v>7.0130699999999999</v>
      </c>
      <c r="O8659" s="5">
        <f>灯光逐时使用率计算!H8635</f>
        <v>3.7403040000000001</v>
      </c>
      <c r="P8659" s="19">
        <f t="shared" si="1217"/>
        <v>20.037930692000003</v>
      </c>
      <c r="Q8659" s="19">
        <f t="shared" si="1221"/>
        <v>0</v>
      </c>
      <c r="R8659" s="20">
        <f t="shared" si="1218"/>
        <v>0</v>
      </c>
      <c r="S8659" s="20">
        <f t="shared" si="1222"/>
        <v>0</v>
      </c>
      <c r="T8659" s="20">
        <f>IF((T8658+R8659)&lt;0,0,IF((T8658+R8659)&gt;结论【关键目标】!C$28,结论【关键目标】!C$28,T8658+R8659))</f>
        <v>1.336608</v>
      </c>
      <c r="U8659" s="19">
        <f>IF((T8658+R8659)&lt;结论【关键目标】!$C$28,0,(发电量计算【计算逻辑页】!R8659+发电量计算【计算逻辑页】!T8658-结论【关键目标】!$C$28))</f>
        <v>0</v>
      </c>
      <c r="V8659" s="5">
        <f t="shared" si="1219"/>
        <v>0</v>
      </c>
      <c r="W8659" s="5">
        <f t="shared" si="1220"/>
        <v>0</v>
      </c>
      <c r="X8659" s="5">
        <f t="shared" si="1223"/>
        <v>0</v>
      </c>
    </row>
    <row r="8660" spans="1:24" x14ac:dyDescent="0.15">
      <c r="A8660" s="7">
        <v>8659</v>
      </c>
      <c r="B8660" s="7">
        <v>12</v>
      </c>
      <c r="C8660" s="7">
        <v>27</v>
      </c>
      <c r="D8660" s="7">
        <v>19</v>
      </c>
      <c r="E8660" s="7">
        <v>361</v>
      </c>
      <c r="F8660" s="7">
        <v>-4</v>
      </c>
      <c r="G8660" s="7">
        <v>0</v>
      </c>
      <c r="H8660" s="7">
        <f t="shared" si="1215"/>
        <v>3</v>
      </c>
      <c r="I8660" s="16">
        <f t="shared" si="1216"/>
        <v>45287</v>
      </c>
      <c r="J8660" s="17">
        <v>1.2267999999999999</v>
      </c>
      <c r="K8660" s="18">
        <f>G8660*结论【关键目标】!C$27*0.7735*0.001</f>
        <v>0</v>
      </c>
      <c r="L8660" s="5">
        <v>-14934.19181</v>
      </c>
      <c r="M8660" s="5">
        <f>ABS(IF(L8660&lt;=0,L8660/耗电量关键数据!$B$6/1000,L8660/耗电量关键数据!$B$5/1000))</f>
        <v>5.9736767239999997</v>
      </c>
      <c r="N8660" s="5">
        <f>电气设备逐时使用率计算!H8636</f>
        <v>7.0130699999999999</v>
      </c>
      <c r="O8660" s="5">
        <f>灯光逐时使用率计算!H8636</f>
        <v>3.7403040000000001</v>
      </c>
      <c r="P8660" s="19">
        <f t="shared" si="1217"/>
        <v>16.727050724000001</v>
      </c>
      <c r="Q8660" s="19">
        <f t="shared" si="1221"/>
        <v>16.727050724000001</v>
      </c>
      <c r="R8660" s="20">
        <f t="shared" si="1218"/>
        <v>-16.727050724000001</v>
      </c>
      <c r="S8660" s="20">
        <f t="shared" si="1222"/>
        <v>16.727050724000001</v>
      </c>
      <c r="T8660" s="20">
        <f>IF((T8659+R8660)&lt;0,0,IF((T8659+R8660)&gt;结论【关键目标】!C$28,结论【关键目标】!C$28,T8659+R8660))</f>
        <v>0</v>
      </c>
      <c r="U8660" s="19">
        <f>IF((T8659+R8660)&lt;结论【关键目标】!$C$28,0,(发电量计算【计算逻辑页】!R8660+发电量计算【计算逻辑页】!T8659-结论【关键目标】!$C$28))</f>
        <v>0</v>
      </c>
      <c r="V8660" s="5">
        <f t="shared" si="1219"/>
        <v>0</v>
      </c>
      <c r="W8660" s="5">
        <f t="shared" si="1220"/>
        <v>0</v>
      </c>
      <c r="X8660" s="5">
        <f t="shared" si="1223"/>
        <v>0</v>
      </c>
    </row>
    <row r="8661" spans="1:24" x14ac:dyDescent="0.15">
      <c r="A8661" s="7">
        <v>8660</v>
      </c>
      <c r="B8661" s="7">
        <v>12</v>
      </c>
      <c r="C8661" s="7">
        <v>27</v>
      </c>
      <c r="D8661" s="7">
        <v>20</v>
      </c>
      <c r="E8661" s="7">
        <v>361</v>
      </c>
      <c r="F8661" s="7">
        <v>-3</v>
      </c>
      <c r="G8661" s="7">
        <v>0</v>
      </c>
      <c r="H8661" s="7">
        <f t="shared" si="1215"/>
        <v>3</v>
      </c>
      <c r="I8661" s="16">
        <f t="shared" si="1216"/>
        <v>45287</v>
      </c>
      <c r="J8661" s="17">
        <v>1.2267999999999999</v>
      </c>
      <c r="K8661" s="18">
        <f>G8661*结论【关键目标】!C$27*0.7735*0.001</f>
        <v>0</v>
      </c>
      <c r="L8661" s="5">
        <v>-25537.990040000001</v>
      </c>
      <c r="M8661" s="5">
        <f>ABS(IF(L8661&lt;=0,L8661/耗电量关键数据!$B$6/1000,L8661/耗电量关键数据!$B$5/1000))</f>
        <v>10.215196016</v>
      </c>
      <c r="N8661" s="5">
        <f>电气设备逐时使用率计算!H8637</f>
        <v>1.1688450000000001</v>
      </c>
      <c r="O8661" s="5">
        <f>灯光逐时使用率计算!H8637</f>
        <v>0.37403039999999999</v>
      </c>
      <c r="P8661" s="19">
        <f t="shared" si="1217"/>
        <v>11.758071416000002</v>
      </c>
      <c r="Q8661" s="19">
        <f t="shared" si="1221"/>
        <v>11.758071416000002</v>
      </c>
      <c r="R8661" s="20">
        <f t="shared" si="1218"/>
        <v>-11.758071416000002</v>
      </c>
      <c r="S8661" s="20">
        <f t="shared" si="1222"/>
        <v>11.758071416000002</v>
      </c>
      <c r="T8661" s="20">
        <f>IF((T8660+R8661)&lt;0,0,IF((T8660+R8661)&gt;结论【关键目标】!C$28,结论【关键目标】!C$28,T8660+R8661))</f>
        <v>0</v>
      </c>
      <c r="U8661" s="19">
        <f>IF((T8660+R8661)&lt;结论【关键目标】!$C$28,0,(发电量计算【计算逻辑页】!R8661+发电量计算【计算逻辑页】!T8660-结论【关键目标】!$C$28))</f>
        <v>0</v>
      </c>
      <c r="V8661" s="5">
        <f t="shared" si="1219"/>
        <v>0</v>
      </c>
      <c r="W8661" s="5">
        <f t="shared" si="1220"/>
        <v>0</v>
      </c>
      <c r="X8661" s="5">
        <f t="shared" si="1223"/>
        <v>0</v>
      </c>
    </row>
    <row r="8662" spans="1:24" x14ac:dyDescent="0.15">
      <c r="A8662" s="7">
        <v>8661</v>
      </c>
      <c r="B8662" s="7">
        <v>12</v>
      </c>
      <c r="C8662" s="7">
        <v>27</v>
      </c>
      <c r="D8662" s="7">
        <v>21</v>
      </c>
      <c r="E8662" s="7">
        <v>361</v>
      </c>
      <c r="F8662" s="7">
        <v>-5</v>
      </c>
      <c r="G8662" s="7">
        <v>0</v>
      </c>
      <c r="H8662" s="7">
        <f t="shared" si="1215"/>
        <v>3</v>
      </c>
      <c r="I8662" s="16">
        <f t="shared" si="1216"/>
        <v>45287</v>
      </c>
      <c r="J8662" s="17">
        <v>1.2267999999999999</v>
      </c>
      <c r="K8662" s="18">
        <f>G8662*结论【关键目标】!C$27*0.7735*0.001</f>
        <v>0</v>
      </c>
      <c r="L8662" s="5">
        <v>-29573.34778</v>
      </c>
      <c r="M8662" s="5">
        <f>ABS(IF(L8662&lt;=0,L8662/耗电量关键数据!$B$6/1000,L8662/耗电量关键数据!$B$5/1000))</f>
        <v>11.829339112</v>
      </c>
      <c r="N8662" s="5">
        <f>电气设备逐时使用率计算!H8638</f>
        <v>1.1688450000000001</v>
      </c>
      <c r="O8662" s="5">
        <f>灯光逐时使用率计算!H8638</f>
        <v>0.37403039999999999</v>
      </c>
      <c r="P8662" s="19">
        <f t="shared" si="1217"/>
        <v>13.372214512000001</v>
      </c>
      <c r="Q8662" s="19">
        <f t="shared" si="1221"/>
        <v>13.372214512000001</v>
      </c>
      <c r="R8662" s="20">
        <f t="shared" si="1218"/>
        <v>-13.372214512000001</v>
      </c>
      <c r="S8662" s="20">
        <f t="shared" si="1222"/>
        <v>13.372214512000001</v>
      </c>
      <c r="T8662" s="20">
        <f>IF((T8661+R8662)&lt;0,0,IF((T8661+R8662)&gt;结论【关键目标】!C$28,结论【关键目标】!C$28,T8661+R8662))</f>
        <v>0</v>
      </c>
      <c r="U8662" s="19">
        <f>IF((T8661+R8662)&lt;结论【关键目标】!$C$28,0,(发电量计算【计算逻辑页】!R8662+发电量计算【计算逻辑页】!T8661-结论【关键目标】!$C$28))</f>
        <v>0</v>
      </c>
      <c r="V8662" s="5">
        <f t="shared" si="1219"/>
        <v>0</v>
      </c>
      <c r="W8662" s="5">
        <f t="shared" si="1220"/>
        <v>0</v>
      </c>
      <c r="X8662" s="5">
        <f t="shared" si="1223"/>
        <v>0</v>
      </c>
    </row>
    <row r="8663" spans="1:24" x14ac:dyDescent="0.15">
      <c r="A8663" s="7">
        <v>8662</v>
      </c>
      <c r="B8663" s="7">
        <v>12</v>
      </c>
      <c r="C8663" s="7">
        <v>27</v>
      </c>
      <c r="D8663" s="7">
        <v>22</v>
      </c>
      <c r="E8663" s="7">
        <v>361</v>
      </c>
      <c r="F8663" s="7">
        <v>-4</v>
      </c>
      <c r="G8663" s="7">
        <v>0</v>
      </c>
      <c r="H8663" s="7">
        <f t="shared" si="1215"/>
        <v>3</v>
      </c>
      <c r="I8663" s="16">
        <f t="shared" si="1216"/>
        <v>45287</v>
      </c>
      <c r="J8663" s="17">
        <v>0.70809999999999995</v>
      </c>
      <c r="K8663" s="18">
        <f>G8663*结论【关键目标】!C$27*0.7735*0.001</f>
        <v>0</v>
      </c>
      <c r="L8663" s="5">
        <v>-31616.582539999999</v>
      </c>
      <c r="M8663" s="5">
        <f>ABS(IF(L8663&lt;=0,L8663/耗电量关键数据!$B$6/1000,L8663/耗电量关键数据!$B$5/1000))</f>
        <v>12.646633015999999</v>
      </c>
      <c r="N8663" s="5">
        <f>电气设备逐时使用率计算!H8639</f>
        <v>1.1688450000000001</v>
      </c>
      <c r="O8663" s="5">
        <f>灯光逐时使用率计算!H8639</f>
        <v>0.37403039999999999</v>
      </c>
      <c r="P8663" s="19">
        <f t="shared" si="1217"/>
        <v>14.189508416000001</v>
      </c>
      <c r="Q8663" s="19">
        <f t="shared" si="1221"/>
        <v>0</v>
      </c>
      <c r="R8663" s="20">
        <f t="shared" si="1218"/>
        <v>0</v>
      </c>
      <c r="S8663" s="20">
        <f t="shared" si="1222"/>
        <v>0</v>
      </c>
      <c r="T8663" s="20">
        <f>IF((T8662+R8663)&lt;0,0,IF((T8662+R8663)&gt;结论【关键目标】!C$28,结论【关键目标】!C$28,T8662+R8663))</f>
        <v>0</v>
      </c>
      <c r="U8663" s="19">
        <f>IF((T8662+R8663)&lt;结论【关键目标】!$C$28,0,(发电量计算【计算逻辑页】!R8663+发电量计算【计算逻辑页】!T8662-结论【关键目标】!$C$28))</f>
        <v>0</v>
      </c>
      <c r="V8663" s="5">
        <f t="shared" si="1219"/>
        <v>0</v>
      </c>
      <c r="W8663" s="5">
        <f t="shared" si="1220"/>
        <v>0</v>
      </c>
      <c r="X8663" s="5">
        <f t="shared" si="1223"/>
        <v>0</v>
      </c>
    </row>
    <row r="8664" spans="1:24" x14ac:dyDescent="0.15">
      <c r="A8664" s="7">
        <v>8663</v>
      </c>
      <c r="B8664" s="7">
        <v>12</v>
      </c>
      <c r="C8664" s="7">
        <v>27</v>
      </c>
      <c r="D8664" s="7">
        <v>23</v>
      </c>
      <c r="E8664" s="7">
        <v>361</v>
      </c>
      <c r="F8664" s="7">
        <v>-3</v>
      </c>
      <c r="G8664" s="7">
        <v>0</v>
      </c>
      <c r="H8664" s="7">
        <f t="shared" si="1215"/>
        <v>3</v>
      </c>
      <c r="I8664" s="16">
        <f t="shared" si="1216"/>
        <v>45287</v>
      </c>
      <c r="J8664" s="17">
        <v>0.70809999999999995</v>
      </c>
      <c r="K8664" s="18">
        <f>G8664*结论【关键目标】!C$27*0.7735*0.001</f>
        <v>0</v>
      </c>
      <c r="L8664" s="5">
        <v>-33239.334410000003</v>
      </c>
      <c r="M8664" s="5">
        <f>ABS(IF(L8664&lt;=0,L8664/耗电量关键数据!$B$6/1000,L8664/耗电量关键数据!$B$5/1000))</f>
        <v>13.295733764000001</v>
      </c>
      <c r="N8664" s="5">
        <f>电气设备逐时使用率计算!H8640</f>
        <v>1.1688450000000001</v>
      </c>
      <c r="O8664" s="5">
        <f>灯光逐时使用率计算!H8640</f>
        <v>0.37403039999999999</v>
      </c>
      <c r="P8664" s="19">
        <f t="shared" si="1217"/>
        <v>14.838609164000003</v>
      </c>
      <c r="Q8664" s="19">
        <f t="shared" si="1221"/>
        <v>0</v>
      </c>
      <c r="R8664" s="20">
        <f t="shared" si="1218"/>
        <v>0</v>
      </c>
      <c r="S8664" s="20">
        <f t="shared" si="1222"/>
        <v>0</v>
      </c>
      <c r="T8664" s="20">
        <f>IF((T8663+R8664)&lt;0,0,IF((T8663+R8664)&gt;结论【关键目标】!C$28,结论【关键目标】!C$28,T8663+R8664))</f>
        <v>0</v>
      </c>
      <c r="U8664" s="19">
        <f>IF((T8663+R8664)&lt;结论【关键目标】!$C$28,0,(发电量计算【计算逻辑页】!R8664+发电量计算【计算逻辑页】!T8663-结论【关键目标】!$C$28))</f>
        <v>0</v>
      </c>
      <c r="V8664" s="5">
        <f t="shared" si="1219"/>
        <v>0</v>
      </c>
      <c r="W8664" s="5">
        <f t="shared" si="1220"/>
        <v>0</v>
      </c>
      <c r="X8664" s="5">
        <f t="shared" si="1223"/>
        <v>0</v>
      </c>
    </row>
    <row r="8665" spans="1:24" x14ac:dyDescent="0.15">
      <c r="A8665" s="7">
        <v>8664</v>
      </c>
      <c r="B8665" s="7">
        <v>12</v>
      </c>
      <c r="C8665" s="7">
        <v>27</v>
      </c>
      <c r="D8665" s="7">
        <v>24</v>
      </c>
      <c r="E8665" s="7">
        <v>361</v>
      </c>
      <c r="F8665" s="7">
        <v>-6.6</v>
      </c>
      <c r="G8665" s="7">
        <v>0</v>
      </c>
      <c r="H8665" s="7">
        <f t="shared" si="1215"/>
        <v>3</v>
      </c>
      <c r="I8665" s="16">
        <f t="shared" si="1216"/>
        <v>45287</v>
      </c>
      <c r="J8665" s="17">
        <v>0.2407</v>
      </c>
      <c r="K8665" s="18">
        <f>G8665*结论【关键目标】!C$27*0.7735*0.001</f>
        <v>0</v>
      </c>
      <c r="L8665" s="5">
        <v>-34958.162400000001</v>
      </c>
      <c r="M8665" s="5">
        <f>ABS(IF(L8665&lt;=0,L8665/耗电量关键数据!$B$6/1000,L8665/耗电量关键数据!$B$5/1000))</f>
        <v>13.98326496</v>
      </c>
      <c r="N8665" s="5">
        <f>电气设备逐时使用率计算!H8641</f>
        <v>1.1688450000000001</v>
      </c>
      <c r="O8665" s="5">
        <f>灯光逐时使用率计算!H8641</f>
        <v>0.37403039999999999</v>
      </c>
      <c r="P8665" s="19">
        <f t="shared" si="1217"/>
        <v>15.526140360000001</v>
      </c>
      <c r="Q8665" s="19">
        <f t="shared" si="1221"/>
        <v>0</v>
      </c>
      <c r="R8665" s="20">
        <f t="shared" si="1218"/>
        <v>0</v>
      </c>
      <c r="S8665" s="20">
        <f t="shared" si="1222"/>
        <v>0</v>
      </c>
      <c r="T8665" s="20">
        <f>IF((T8664+R8665)&lt;0,0,IF((T8664+R8665)&gt;结论【关键目标】!C$28,结论【关键目标】!C$28,T8664+R8665))</f>
        <v>0</v>
      </c>
      <c r="U8665" s="19">
        <f>IF((T8664+R8665)&lt;结论【关键目标】!$C$28,0,(发电量计算【计算逻辑页】!R8665+发电量计算【计算逻辑页】!T8664-结论【关键目标】!$C$28))</f>
        <v>0</v>
      </c>
      <c r="V8665" s="5">
        <f t="shared" si="1219"/>
        <v>0</v>
      </c>
      <c r="W8665" s="5">
        <f t="shared" si="1220"/>
        <v>0</v>
      </c>
      <c r="X8665" s="5">
        <f t="shared" si="1223"/>
        <v>0</v>
      </c>
    </row>
    <row r="8666" spans="1:24" x14ac:dyDescent="0.15">
      <c r="A8666" s="7">
        <v>8665</v>
      </c>
      <c r="B8666" s="7">
        <v>12</v>
      </c>
      <c r="C8666" s="7">
        <v>28</v>
      </c>
      <c r="D8666" s="7">
        <v>1</v>
      </c>
      <c r="E8666" s="7">
        <v>362</v>
      </c>
      <c r="F8666" s="7">
        <v>-4</v>
      </c>
      <c r="G8666" s="7">
        <v>0</v>
      </c>
      <c r="H8666" s="7">
        <f t="shared" si="1215"/>
        <v>4</v>
      </c>
      <c r="I8666" s="16">
        <f t="shared" si="1216"/>
        <v>45288</v>
      </c>
      <c r="J8666" s="17">
        <v>0.2407</v>
      </c>
      <c r="K8666" s="18">
        <f>G8666*结论【关键目标】!C$27*0.7735*0.001</f>
        <v>0</v>
      </c>
      <c r="L8666" s="5">
        <v>-36232.040540000002</v>
      </c>
      <c r="M8666" s="5">
        <f>ABS(IF(L8666&lt;=0,L8666/耗电量关键数据!$B$6/1000,L8666/耗电量关键数据!$B$5/1000))</f>
        <v>14.492816216000001</v>
      </c>
      <c r="N8666" s="5">
        <f>电气设备逐时使用率计算!H8642</f>
        <v>1.1688450000000001</v>
      </c>
      <c r="O8666" s="5">
        <f>灯光逐时使用率计算!H8642</f>
        <v>0.37403039999999999</v>
      </c>
      <c r="P8666" s="19">
        <f t="shared" si="1217"/>
        <v>16.035691616000001</v>
      </c>
      <c r="Q8666" s="19">
        <f t="shared" si="1221"/>
        <v>0</v>
      </c>
      <c r="R8666" s="20">
        <f t="shared" si="1218"/>
        <v>0</v>
      </c>
      <c r="S8666" s="20">
        <f t="shared" si="1222"/>
        <v>0</v>
      </c>
      <c r="T8666" s="20">
        <f>IF((T8665+R8666)&lt;0,0,IF((T8665+R8666)&gt;结论【关键目标】!C$28,结论【关键目标】!C$28,T8665+R8666))</f>
        <v>0</v>
      </c>
      <c r="U8666" s="19">
        <f>IF((T8665+R8666)&lt;结论【关键目标】!$C$28,0,(发电量计算【计算逻辑页】!R8666+发电量计算【计算逻辑页】!T8665-结论【关键目标】!$C$28))</f>
        <v>0</v>
      </c>
      <c r="V8666" s="5">
        <f t="shared" si="1219"/>
        <v>0</v>
      </c>
      <c r="W8666" s="5">
        <f t="shared" si="1220"/>
        <v>0</v>
      </c>
      <c r="X8666" s="5">
        <f t="shared" si="1223"/>
        <v>0</v>
      </c>
    </row>
    <row r="8667" spans="1:24" x14ac:dyDescent="0.15">
      <c r="A8667" s="7">
        <v>8666</v>
      </c>
      <c r="B8667" s="7">
        <v>12</v>
      </c>
      <c r="C8667" s="7">
        <v>28</v>
      </c>
      <c r="D8667" s="7">
        <v>2</v>
      </c>
      <c r="E8667" s="7">
        <v>362</v>
      </c>
      <c r="F8667" s="7">
        <v>-5</v>
      </c>
      <c r="G8667" s="7">
        <v>0</v>
      </c>
      <c r="H8667" s="7">
        <f t="shared" si="1215"/>
        <v>4</v>
      </c>
      <c r="I8667" s="16">
        <f t="shared" si="1216"/>
        <v>45288</v>
      </c>
      <c r="J8667" s="17">
        <v>0.2407</v>
      </c>
      <c r="K8667" s="18">
        <f>G8667*结论【关键目标】!C$27*0.7735*0.001</f>
        <v>0</v>
      </c>
      <c r="L8667" s="5">
        <v>-37317.994809999997</v>
      </c>
      <c r="M8667" s="5">
        <f>ABS(IF(L8667&lt;=0,L8667/耗电量关键数据!$B$6/1000,L8667/耗电量关键数据!$B$5/1000))</f>
        <v>14.927197923999998</v>
      </c>
      <c r="N8667" s="5">
        <f>电气设备逐时使用率计算!H8643</f>
        <v>1.1688450000000001</v>
      </c>
      <c r="O8667" s="5">
        <f>灯光逐时使用率计算!H8643</f>
        <v>0.37403039999999999</v>
      </c>
      <c r="P8667" s="19">
        <f t="shared" si="1217"/>
        <v>16.470073323999998</v>
      </c>
      <c r="Q8667" s="19">
        <f t="shared" si="1221"/>
        <v>0</v>
      </c>
      <c r="R8667" s="20">
        <f t="shared" si="1218"/>
        <v>0</v>
      </c>
      <c r="S8667" s="20">
        <f t="shared" si="1222"/>
        <v>0</v>
      </c>
      <c r="T8667" s="20">
        <f>IF((T8666+R8667)&lt;0,0,IF((T8666+R8667)&gt;结论【关键目标】!C$28,结论【关键目标】!C$28,T8666+R8667))</f>
        <v>0</v>
      </c>
      <c r="U8667" s="19">
        <f>IF((T8666+R8667)&lt;结论【关键目标】!$C$28,0,(发电量计算【计算逻辑页】!R8667+发电量计算【计算逻辑页】!T8666-结论【关键目标】!$C$28))</f>
        <v>0</v>
      </c>
      <c r="V8667" s="5">
        <f t="shared" si="1219"/>
        <v>0</v>
      </c>
      <c r="W8667" s="5">
        <f t="shared" si="1220"/>
        <v>0</v>
      </c>
      <c r="X8667" s="5">
        <f t="shared" si="1223"/>
        <v>0</v>
      </c>
    </row>
    <row r="8668" spans="1:24" x14ac:dyDescent="0.15">
      <c r="A8668" s="7">
        <v>8667</v>
      </c>
      <c r="B8668" s="7">
        <v>12</v>
      </c>
      <c r="C8668" s="7">
        <v>28</v>
      </c>
      <c r="D8668" s="7">
        <v>3</v>
      </c>
      <c r="E8668" s="7">
        <v>362</v>
      </c>
      <c r="F8668" s="7">
        <v>-8</v>
      </c>
      <c r="G8668" s="7">
        <v>0</v>
      </c>
      <c r="H8668" s="7">
        <f t="shared" si="1215"/>
        <v>4</v>
      </c>
      <c r="I8668" s="16">
        <f t="shared" si="1216"/>
        <v>45288</v>
      </c>
      <c r="J8668" s="17">
        <v>0.2407</v>
      </c>
      <c r="K8668" s="18">
        <f>G8668*结论【关键目标】!C$27*0.7735*0.001</f>
        <v>0</v>
      </c>
      <c r="L8668" s="5">
        <v>-38533.873090000001</v>
      </c>
      <c r="M8668" s="5">
        <f>ABS(IF(L8668&lt;=0,L8668/耗电量关键数据!$B$6/1000,L8668/耗电量关键数据!$B$5/1000))</f>
        <v>15.413549236000001</v>
      </c>
      <c r="N8668" s="5">
        <f>电气设备逐时使用率计算!H8644</f>
        <v>1.1688450000000001</v>
      </c>
      <c r="O8668" s="5">
        <f>灯光逐时使用率计算!H8644</f>
        <v>0.37403039999999999</v>
      </c>
      <c r="P8668" s="19">
        <f t="shared" si="1217"/>
        <v>16.956424636000001</v>
      </c>
      <c r="Q8668" s="19">
        <f t="shared" si="1221"/>
        <v>0</v>
      </c>
      <c r="R8668" s="20">
        <f t="shared" si="1218"/>
        <v>0</v>
      </c>
      <c r="S8668" s="20">
        <f t="shared" si="1222"/>
        <v>0</v>
      </c>
      <c r="T8668" s="20">
        <f>IF((T8667+R8668)&lt;0,0,IF((T8667+R8668)&gt;结论【关键目标】!C$28,结论【关键目标】!C$28,T8667+R8668))</f>
        <v>0</v>
      </c>
      <c r="U8668" s="19">
        <f>IF((T8667+R8668)&lt;结论【关键目标】!$C$28,0,(发电量计算【计算逻辑页】!R8668+发电量计算【计算逻辑页】!T8667-结论【关键目标】!$C$28))</f>
        <v>0</v>
      </c>
      <c r="V8668" s="5">
        <f t="shared" si="1219"/>
        <v>0</v>
      </c>
      <c r="W8668" s="5">
        <f t="shared" si="1220"/>
        <v>0</v>
      </c>
      <c r="X8668" s="5">
        <f t="shared" si="1223"/>
        <v>0</v>
      </c>
    </row>
    <row r="8669" spans="1:24" x14ac:dyDescent="0.15">
      <c r="A8669" s="7">
        <v>8668</v>
      </c>
      <c r="B8669" s="7">
        <v>12</v>
      </c>
      <c r="C8669" s="7">
        <v>28</v>
      </c>
      <c r="D8669" s="7">
        <v>4</v>
      </c>
      <c r="E8669" s="7">
        <v>362</v>
      </c>
      <c r="F8669" s="7">
        <v>-8</v>
      </c>
      <c r="G8669" s="7">
        <v>0</v>
      </c>
      <c r="H8669" s="7">
        <f t="shared" si="1215"/>
        <v>4</v>
      </c>
      <c r="I8669" s="16">
        <f t="shared" si="1216"/>
        <v>45288</v>
      </c>
      <c r="J8669" s="17">
        <v>0.2407</v>
      </c>
      <c r="K8669" s="18">
        <f>G8669*结论【关键目标】!C$27*0.7735*0.001</f>
        <v>0</v>
      </c>
      <c r="L8669" s="5">
        <v>-39282.631179999997</v>
      </c>
      <c r="M8669" s="5">
        <f>ABS(IF(L8669&lt;=0,L8669/耗电量关键数据!$B$6/1000,L8669/耗电量关键数据!$B$5/1000))</f>
        <v>15.713052471999999</v>
      </c>
      <c r="N8669" s="5">
        <f>电气设备逐时使用率计算!H8645</f>
        <v>1.1688450000000001</v>
      </c>
      <c r="O8669" s="5">
        <f>灯光逐时使用率计算!H8645</f>
        <v>0.37403039999999999</v>
      </c>
      <c r="P8669" s="19">
        <f t="shared" si="1217"/>
        <v>17.255927871999997</v>
      </c>
      <c r="Q8669" s="19">
        <f t="shared" si="1221"/>
        <v>0</v>
      </c>
      <c r="R8669" s="20">
        <f t="shared" si="1218"/>
        <v>0</v>
      </c>
      <c r="S8669" s="20">
        <f t="shared" si="1222"/>
        <v>0</v>
      </c>
      <c r="T8669" s="20">
        <f>IF((T8668+R8669)&lt;0,0,IF((T8668+R8669)&gt;结论【关键目标】!C$28,结论【关键目标】!C$28,T8668+R8669))</f>
        <v>0</v>
      </c>
      <c r="U8669" s="19">
        <f>IF((T8668+R8669)&lt;结论【关键目标】!$C$28,0,(发电量计算【计算逻辑页】!R8669+发电量计算【计算逻辑页】!T8668-结论【关键目标】!$C$28))</f>
        <v>0</v>
      </c>
      <c r="V8669" s="5">
        <f t="shared" si="1219"/>
        <v>0</v>
      </c>
      <c r="W8669" s="5">
        <f t="shared" si="1220"/>
        <v>0</v>
      </c>
      <c r="X8669" s="5">
        <f t="shared" si="1223"/>
        <v>0</v>
      </c>
    </row>
    <row r="8670" spans="1:24" x14ac:dyDescent="0.15">
      <c r="A8670" s="7">
        <v>8669</v>
      </c>
      <c r="B8670" s="7">
        <v>12</v>
      </c>
      <c r="C8670" s="7">
        <v>28</v>
      </c>
      <c r="D8670" s="7">
        <v>5</v>
      </c>
      <c r="E8670" s="7">
        <v>362</v>
      </c>
      <c r="F8670" s="7">
        <v>-9</v>
      </c>
      <c r="G8670" s="7">
        <v>0</v>
      </c>
      <c r="H8670" s="7">
        <f t="shared" si="1215"/>
        <v>4</v>
      </c>
      <c r="I8670" s="16">
        <f t="shared" si="1216"/>
        <v>45288</v>
      </c>
      <c r="J8670" s="17">
        <v>0.2407</v>
      </c>
      <c r="K8670" s="18">
        <f>G8670*结论【关键目标】!C$27*0.7735*0.001</f>
        <v>0</v>
      </c>
      <c r="L8670" s="5">
        <v>-40193.72913</v>
      </c>
      <c r="M8670" s="5">
        <f>ABS(IF(L8670&lt;=0,L8670/耗电量关键数据!$B$6/1000,L8670/耗电量关键数据!$B$5/1000))</f>
        <v>16.077491651999999</v>
      </c>
      <c r="N8670" s="5">
        <f>电气设备逐时使用率计算!H8646</f>
        <v>1.1688450000000001</v>
      </c>
      <c r="O8670" s="5">
        <f>灯光逐时使用率计算!H8646</f>
        <v>0.37403039999999999</v>
      </c>
      <c r="P8670" s="19">
        <f t="shared" si="1217"/>
        <v>17.620367051999999</v>
      </c>
      <c r="Q8670" s="19">
        <f t="shared" si="1221"/>
        <v>0</v>
      </c>
      <c r="R8670" s="20">
        <f t="shared" si="1218"/>
        <v>0</v>
      </c>
      <c r="S8670" s="20">
        <f t="shared" si="1222"/>
        <v>0</v>
      </c>
      <c r="T8670" s="20">
        <f>IF((T8669+R8670)&lt;0,0,IF((T8669+R8670)&gt;结论【关键目标】!C$28,结论【关键目标】!C$28,T8669+R8670))</f>
        <v>0</v>
      </c>
      <c r="U8670" s="19">
        <f>IF((T8669+R8670)&lt;结论【关键目标】!$C$28,0,(发电量计算【计算逻辑页】!R8670+发电量计算【计算逻辑页】!T8669-结论【关键目标】!$C$28))</f>
        <v>0</v>
      </c>
      <c r="V8670" s="5">
        <f t="shared" si="1219"/>
        <v>0</v>
      </c>
      <c r="W8670" s="5">
        <f t="shared" si="1220"/>
        <v>0</v>
      </c>
      <c r="X8670" s="5">
        <f t="shared" si="1223"/>
        <v>0</v>
      </c>
    </row>
    <row r="8671" spans="1:24" x14ac:dyDescent="0.15">
      <c r="A8671" s="7">
        <v>8670</v>
      </c>
      <c r="B8671" s="7">
        <v>12</v>
      </c>
      <c r="C8671" s="7">
        <v>28</v>
      </c>
      <c r="D8671" s="7">
        <v>6</v>
      </c>
      <c r="E8671" s="7">
        <v>362</v>
      </c>
      <c r="F8671" s="7">
        <v>-4.7</v>
      </c>
      <c r="G8671" s="7">
        <v>0</v>
      </c>
      <c r="H8671" s="7">
        <f t="shared" si="1215"/>
        <v>4</v>
      </c>
      <c r="I8671" s="16">
        <f t="shared" si="1216"/>
        <v>45288</v>
      </c>
      <c r="J8671" s="17">
        <v>0.2407</v>
      </c>
      <c r="K8671" s="18">
        <f>G8671*结论【关键目标】!C$27*0.7735*0.001</f>
        <v>0</v>
      </c>
      <c r="L8671" s="5">
        <v>-40713.472750000001</v>
      </c>
      <c r="M8671" s="5">
        <f>ABS(IF(L8671&lt;=0,L8671/耗电量关键数据!$B$6/1000,L8671/耗电量关键数据!$B$5/1000))</f>
        <v>16.2853891</v>
      </c>
      <c r="N8671" s="5">
        <f>电气设备逐时使用率计算!H8647</f>
        <v>1.1688450000000001</v>
      </c>
      <c r="O8671" s="5">
        <f>灯光逐时使用率计算!H8647</f>
        <v>0.37403039999999999</v>
      </c>
      <c r="P8671" s="19">
        <f t="shared" si="1217"/>
        <v>17.8282645</v>
      </c>
      <c r="Q8671" s="19">
        <f t="shared" si="1221"/>
        <v>0</v>
      </c>
      <c r="R8671" s="20">
        <f t="shared" si="1218"/>
        <v>0</v>
      </c>
      <c r="S8671" s="20">
        <f t="shared" si="1222"/>
        <v>0</v>
      </c>
      <c r="T8671" s="20">
        <f>IF((T8670+R8671)&lt;0,0,IF((T8670+R8671)&gt;结论【关键目标】!C$28,结论【关键目标】!C$28,T8670+R8671))</f>
        <v>0</v>
      </c>
      <c r="U8671" s="19">
        <f>IF((T8670+R8671)&lt;结论【关键目标】!$C$28,0,(发电量计算【计算逻辑页】!R8671+发电量计算【计算逻辑页】!T8670-结论【关键目标】!$C$28))</f>
        <v>0</v>
      </c>
      <c r="V8671" s="5">
        <f t="shared" si="1219"/>
        <v>0</v>
      </c>
      <c r="W8671" s="5">
        <f t="shared" si="1220"/>
        <v>0</v>
      </c>
      <c r="X8671" s="5">
        <f t="shared" si="1223"/>
        <v>0</v>
      </c>
    </row>
    <row r="8672" spans="1:24" x14ac:dyDescent="0.15">
      <c r="A8672" s="7">
        <v>8671</v>
      </c>
      <c r="B8672" s="7">
        <v>12</v>
      </c>
      <c r="C8672" s="7">
        <v>28</v>
      </c>
      <c r="D8672" s="7">
        <v>7</v>
      </c>
      <c r="E8672" s="7">
        <v>362</v>
      </c>
      <c r="F8672" s="7">
        <v>-7</v>
      </c>
      <c r="G8672" s="7">
        <v>0</v>
      </c>
      <c r="H8672" s="7">
        <f t="shared" si="1215"/>
        <v>4</v>
      </c>
      <c r="I8672" s="16">
        <f t="shared" si="1216"/>
        <v>45288</v>
      </c>
      <c r="J8672" s="17">
        <v>0.2407</v>
      </c>
      <c r="K8672" s="18">
        <f>G8672*结论【关键目标】!C$27*0.7735*0.001</f>
        <v>0</v>
      </c>
      <c r="L8672" s="5">
        <v>-35860.868139999999</v>
      </c>
      <c r="M8672" s="5">
        <f>ABS(IF(L8672&lt;=0,L8672/耗电量关键数据!$B$6/1000,L8672/耗电量关键数据!$B$5/1000))</f>
        <v>14.344347255999999</v>
      </c>
      <c r="N8672" s="5">
        <f>电气设备逐时使用率计算!H8648</f>
        <v>2.3376900000000003</v>
      </c>
      <c r="O8672" s="5">
        <f>灯光逐时使用率计算!H8648</f>
        <v>1.2467680000000001</v>
      </c>
      <c r="P8672" s="19">
        <f t="shared" si="1217"/>
        <v>17.928805256</v>
      </c>
      <c r="Q8672" s="19">
        <f t="shared" si="1221"/>
        <v>0</v>
      </c>
      <c r="R8672" s="20">
        <f t="shared" si="1218"/>
        <v>0</v>
      </c>
      <c r="S8672" s="20">
        <f t="shared" si="1222"/>
        <v>0</v>
      </c>
      <c r="T8672" s="20">
        <f>IF((T8671+R8672)&lt;0,0,IF((T8671+R8672)&gt;结论【关键目标】!C$28,结论【关键目标】!C$28,T8671+R8672))</f>
        <v>0</v>
      </c>
      <c r="U8672" s="19">
        <f>IF((T8671+R8672)&lt;结论【关键目标】!$C$28,0,(发电量计算【计算逻辑页】!R8672+发电量计算【计算逻辑页】!T8671-结论【关键目标】!$C$28))</f>
        <v>0</v>
      </c>
      <c r="V8672" s="5">
        <f t="shared" si="1219"/>
        <v>0</v>
      </c>
      <c r="W8672" s="5">
        <f t="shared" si="1220"/>
        <v>0</v>
      </c>
      <c r="X8672" s="5">
        <f t="shared" si="1223"/>
        <v>0</v>
      </c>
    </row>
    <row r="8673" spans="1:24" x14ac:dyDescent="0.15">
      <c r="A8673" s="7">
        <v>8672</v>
      </c>
      <c r="B8673" s="7">
        <v>12</v>
      </c>
      <c r="C8673" s="7">
        <v>28</v>
      </c>
      <c r="D8673" s="7">
        <v>8</v>
      </c>
      <c r="E8673" s="7">
        <v>362</v>
      </c>
      <c r="F8673" s="7">
        <v>-7</v>
      </c>
      <c r="G8673" s="7">
        <v>92.7</v>
      </c>
      <c r="H8673" s="7">
        <f t="shared" si="1215"/>
        <v>4</v>
      </c>
      <c r="I8673" s="16">
        <f t="shared" si="1216"/>
        <v>45288</v>
      </c>
      <c r="J8673" s="17">
        <v>0.70809999999999995</v>
      </c>
      <c r="K8673" s="18">
        <f>G8673*结论【关键目标】!C$27*0.7735*0.001</f>
        <v>8.6044139999999985</v>
      </c>
      <c r="L8673" s="5">
        <v>-34485.22838</v>
      </c>
      <c r="M8673" s="5">
        <f>ABS(IF(L8673&lt;=0,L8673/耗电量关键数据!$B$6/1000,L8673/耗电量关键数据!$B$5/1000))</f>
        <v>13.794091351999999</v>
      </c>
      <c r="N8673" s="5">
        <f>电气设备逐时使用率计算!H8649</f>
        <v>11.688450000000001</v>
      </c>
      <c r="O8673" s="5">
        <f>灯光逐时使用率计算!H8649</f>
        <v>6.2338399999999998</v>
      </c>
      <c r="P8673" s="19">
        <f t="shared" si="1217"/>
        <v>31.716381351999999</v>
      </c>
      <c r="Q8673" s="19">
        <f t="shared" si="1221"/>
        <v>0</v>
      </c>
      <c r="R8673" s="20">
        <f t="shared" si="1218"/>
        <v>8.6044139999999985</v>
      </c>
      <c r="S8673" s="20">
        <f t="shared" si="1222"/>
        <v>0</v>
      </c>
      <c r="T8673" s="20">
        <f>IF((T8672+R8673)&lt;0,0,IF((T8672+R8673)&gt;结论【关键目标】!C$28,结论【关键目标】!C$28,T8672+R8673))</f>
        <v>8.6044139999999985</v>
      </c>
      <c r="U8673" s="19">
        <f>IF((T8672+R8673)&lt;结论【关键目标】!$C$28,0,(发电量计算【计算逻辑页】!R8673+发电量计算【计算逻辑页】!T8672-结论【关键目标】!$C$28))</f>
        <v>0</v>
      </c>
      <c r="V8673" s="5">
        <f t="shared" si="1219"/>
        <v>0</v>
      </c>
      <c r="W8673" s="5">
        <f t="shared" si="1220"/>
        <v>6.0927855533999988</v>
      </c>
      <c r="X8673" s="5">
        <f t="shared" si="1223"/>
        <v>0</v>
      </c>
    </row>
    <row r="8674" spans="1:24" x14ac:dyDescent="0.15">
      <c r="A8674" s="7">
        <v>8673</v>
      </c>
      <c r="B8674" s="7">
        <v>12</v>
      </c>
      <c r="C8674" s="7">
        <v>28</v>
      </c>
      <c r="D8674" s="7">
        <v>9</v>
      </c>
      <c r="E8674" s="7">
        <v>362</v>
      </c>
      <c r="F8674" s="7">
        <v>-4.2</v>
      </c>
      <c r="G8674" s="7">
        <v>238.3</v>
      </c>
      <c r="H8674" s="7">
        <f t="shared" si="1215"/>
        <v>4</v>
      </c>
      <c r="I8674" s="16">
        <f t="shared" si="1216"/>
        <v>45288</v>
      </c>
      <c r="J8674" s="17">
        <v>0.70809999999999995</v>
      </c>
      <c r="K8674" s="18">
        <f>G8674*结论【关键目标】!C$27*0.7735*0.001</f>
        <v>22.119005999999999</v>
      </c>
      <c r="L8674" s="5">
        <v>-14399.465910000001</v>
      </c>
      <c r="M8674" s="5">
        <f>ABS(IF(L8674&lt;=0,L8674/耗电量关键数据!$B$6/1000,L8674/耗电量关键数据!$B$5/1000))</f>
        <v>5.7597863640000009</v>
      </c>
      <c r="N8674" s="5">
        <f>电气设备逐时使用率计算!H8650</f>
        <v>22.208055000000002</v>
      </c>
      <c r="O8674" s="5">
        <f>灯光逐时使用率计算!H8650</f>
        <v>11.844296</v>
      </c>
      <c r="P8674" s="19">
        <f t="shared" si="1217"/>
        <v>39.812137364000002</v>
      </c>
      <c r="Q8674" s="19">
        <f t="shared" si="1221"/>
        <v>0</v>
      </c>
      <c r="R8674" s="20">
        <f t="shared" si="1218"/>
        <v>22.119005999999999</v>
      </c>
      <c r="S8674" s="20">
        <f t="shared" si="1222"/>
        <v>0</v>
      </c>
      <c r="T8674" s="20">
        <f>IF((T8673+R8674)&lt;0,0,IF((T8673+R8674)&gt;结论【关键目标】!C$28,结论【关键目标】!C$28,T8673+R8674))</f>
        <v>22</v>
      </c>
      <c r="U8674" s="19">
        <f>IF((T8673+R8674)&lt;结论【关键目标】!$C$28,0,(发电量计算【计算逻辑页】!R8674+发电量计算【计算逻辑页】!T8673-结论【关键目标】!$C$28))</f>
        <v>8.7234199999999973</v>
      </c>
      <c r="V8674" s="5">
        <f t="shared" si="1219"/>
        <v>3.0531969999999991</v>
      </c>
      <c r="W8674" s="5">
        <f t="shared" si="1220"/>
        <v>15.662468148599999</v>
      </c>
      <c r="X8674" s="5">
        <f t="shared" si="1223"/>
        <v>0</v>
      </c>
    </row>
    <row r="8675" spans="1:24" x14ac:dyDescent="0.15">
      <c r="A8675" s="7">
        <v>8674</v>
      </c>
      <c r="B8675" s="7">
        <v>12</v>
      </c>
      <c r="C8675" s="7">
        <v>28</v>
      </c>
      <c r="D8675" s="7">
        <v>10</v>
      </c>
      <c r="E8675" s="7">
        <v>362</v>
      </c>
      <c r="F8675" s="7">
        <v>-4.0999999999999996</v>
      </c>
      <c r="G8675" s="7">
        <v>366.3</v>
      </c>
      <c r="H8675" s="7">
        <f t="shared" si="1215"/>
        <v>4</v>
      </c>
      <c r="I8675" s="16">
        <f t="shared" si="1216"/>
        <v>45288</v>
      </c>
      <c r="J8675" s="17">
        <v>0.70809999999999995</v>
      </c>
      <c r="K8675" s="18">
        <f>G8675*结论【关键目标】!C$27*0.7735*0.001</f>
        <v>33.999966000000001</v>
      </c>
      <c r="L8675" s="5">
        <v>-7603.3181000000004</v>
      </c>
      <c r="M8675" s="5">
        <f>ABS(IF(L8675&lt;=0,L8675/耗电量关键数据!$B$6/1000,L8675/耗电量关键数据!$B$5/1000))</f>
        <v>3.0413272400000002</v>
      </c>
      <c r="N8675" s="5">
        <f>电气设备逐时使用率计算!H8651</f>
        <v>22.208055000000002</v>
      </c>
      <c r="O8675" s="5">
        <f>灯光逐时使用率计算!H8651</f>
        <v>11.844296</v>
      </c>
      <c r="P8675" s="19">
        <f t="shared" si="1217"/>
        <v>37.093678240000003</v>
      </c>
      <c r="Q8675" s="19">
        <f t="shared" si="1221"/>
        <v>0</v>
      </c>
      <c r="R8675" s="20">
        <f t="shared" si="1218"/>
        <v>33.999966000000001</v>
      </c>
      <c r="S8675" s="20">
        <f t="shared" si="1222"/>
        <v>0</v>
      </c>
      <c r="T8675" s="20">
        <f>IF((T8674+R8675)&lt;0,0,IF((T8674+R8675)&gt;结论【关键目标】!C$28,结论【关键目标】!C$28,T8674+R8675))</f>
        <v>22</v>
      </c>
      <c r="U8675" s="19">
        <f>IF((T8674+R8675)&lt;结论【关键目标】!$C$28,0,(发电量计算【计算逻辑页】!R8675+发电量计算【计算逻辑页】!T8674-结论【关键目标】!$C$28))</f>
        <v>33.999966000000001</v>
      </c>
      <c r="V8675" s="5">
        <f t="shared" si="1219"/>
        <v>11.8999881</v>
      </c>
      <c r="W8675" s="5">
        <f t="shared" si="1220"/>
        <v>24.075375924599999</v>
      </c>
      <c r="X8675" s="5">
        <f t="shared" si="1223"/>
        <v>0</v>
      </c>
    </row>
    <row r="8676" spans="1:24" x14ac:dyDescent="0.15">
      <c r="A8676" s="7">
        <v>8675</v>
      </c>
      <c r="B8676" s="7">
        <v>12</v>
      </c>
      <c r="C8676" s="7">
        <v>28</v>
      </c>
      <c r="D8676" s="7">
        <v>11</v>
      </c>
      <c r="E8676" s="7">
        <v>362</v>
      </c>
      <c r="F8676" s="7">
        <v>-4</v>
      </c>
      <c r="G8676" s="7">
        <v>432.7</v>
      </c>
      <c r="H8676" s="7">
        <f t="shared" si="1215"/>
        <v>4</v>
      </c>
      <c r="I8676" s="16">
        <f t="shared" si="1216"/>
        <v>45288</v>
      </c>
      <c r="J8676" s="17">
        <v>1.2267999999999999</v>
      </c>
      <c r="K8676" s="18">
        <f>G8676*结论【关键目标】!C$27*0.7735*0.001</f>
        <v>40.163214000000004</v>
      </c>
      <c r="L8676" s="5">
        <v>0</v>
      </c>
      <c r="M8676" s="5">
        <f>ABS(IF(L8676&lt;=0,L8676/耗电量关键数据!$B$6/1000,L8676/耗电量关键数据!$B$5/1000))</f>
        <v>0</v>
      </c>
      <c r="N8676" s="5">
        <f>电气设备逐时使用率计算!H8652</f>
        <v>22.208055000000002</v>
      </c>
      <c r="O8676" s="5">
        <f>灯光逐时使用率计算!H8652</f>
        <v>11.844296</v>
      </c>
      <c r="P8676" s="19">
        <f t="shared" si="1217"/>
        <v>34.052351000000002</v>
      </c>
      <c r="Q8676" s="19">
        <f t="shared" si="1221"/>
        <v>34.052351000000002</v>
      </c>
      <c r="R8676" s="20">
        <f t="shared" si="1218"/>
        <v>6.1108630000000019</v>
      </c>
      <c r="S8676" s="20">
        <f t="shared" si="1222"/>
        <v>0</v>
      </c>
      <c r="T8676" s="20">
        <f>IF((T8675+R8676)&lt;0,0,IF((T8675+R8676)&gt;结论【关键目标】!C$28,结论【关键目标】!C$28,T8675+R8676))</f>
        <v>22</v>
      </c>
      <c r="U8676" s="19">
        <f>IF((T8675+R8676)&lt;结论【关键目标】!$C$28,0,(发电量计算【计算逻辑页】!R8676+发电量计算【计算逻辑页】!T8675-结论【关键目标】!$C$28))</f>
        <v>6.1108630000000019</v>
      </c>
      <c r="V8676" s="5">
        <f t="shared" si="1219"/>
        <v>2.1388020500000007</v>
      </c>
      <c r="W8676" s="5">
        <f t="shared" si="1220"/>
        <v>41.775424206799997</v>
      </c>
      <c r="X8676" s="5">
        <f t="shared" si="1223"/>
        <v>0</v>
      </c>
    </row>
    <row r="8677" spans="1:24" x14ac:dyDescent="0.15">
      <c r="A8677" s="7">
        <v>8676</v>
      </c>
      <c r="B8677" s="7">
        <v>12</v>
      </c>
      <c r="C8677" s="7">
        <v>28</v>
      </c>
      <c r="D8677" s="7">
        <v>12</v>
      </c>
      <c r="E8677" s="7">
        <v>362</v>
      </c>
      <c r="F8677" s="7">
        <v>-0.7</v>
      </c>
      <c r="G8677" s="7">
        <v>490.7</v>
      </c>
      <c r="H8677" s="7">
        <f t="shared" si="1215"/>
        <v>4</v>
      </c>
      <c r="I8677" s="16">
        <f t="shared" si="1216"/>
        <v>45288</v>
      </c>
      <c r="J8677" s="17">
        <v>1.2267999999999999</v>
      </c>
      <c r="K8677" s="18">
        <f>G8677*结论【关键目标】!C$27*0.7735*0.001</f>
        <v>45.546773999999999</v>
      </c>
      <c r="L8677" s="5">
        <v>-4342.4917429999996</v>
      </c>
      <c r="M8677" s="5">
        <f>ABS(IF(L8677&lt;=0,L8677/耗电量关键数据!$B$6/1000,L8677/耗电量关键数据!$B$5/1000))</f>
        <v>1.7369966971999997</v>
      </c>
      <c r="N8677" s="5">
        <f>电气设备逐时使用率计算!H8653</f>
        <v>11.688450000000001</v>
      </c>
      <c r="O8677" s="5">
        <f>灯光逐时使用率计算!H8653</f>
        <v>9.9741440000000008</v>
      </c>
      <c r="P8677" s="19">
        <f t="shared" si="1217"/>
        <v>23.399590697200004</v>
      </c>
      <c r="Q8677" s="19">
        <f t="shared" si="1221"/>
        <v>23.399590697200004</v>
      </c>
      <c r="R8677" s="20">
        <f t="shared" si="1218"/>
        <v>22.147183302799995</v>
      </c>
      <c r="S8677" s="20">
        <f t="shared" si="1222"/>
        <v>0</v>
      </c>
      <c r="T8677" s="20">
        <f>IF((T8676+R8677)&lt;0,0,IF((T8676+R8677)&gt;结论【关键目标】!C$28,结论【关键目标】!C$28,T8676+R8677))</f>
        <v>22</v>
      </c>
      <c r="U8677" s="19">
        <f>IF((T8676+R8677)&lt;结论【关键目标】!$C$28,0,(发电量计算【计算逻辑页】!R8677+发电量计算【计算逻辑页】!T8676-结论【关键目标】!$C$28))</f>
        <v>22.147183302799995</v>
      </c>
      <c r="V8677" s="5">
        <f t="shared" si="1219"/>
        <v>7.751514155979998</v>
      </c>
      <c r="W8677" s="5">
        <f t="shared" si="1220"/>
        <v>28.706617867324962</v>
      </c>
      <c r="X8677" s="5">
        <f t="shared" si="1223"/>
        <v>0</v>
      </c>
    </row>
    <row r="8678" spans="1:24" x14ac:dyDescent="0.15">
      <c r="A8678" s="7">
        <v>8677</v>
      </c>
      <c r="B8678" s="7">
        <v>12</v>
      </c>
      <c r="C8678" s="7">
        <v>28</v>
      </c>
      <c r="D8678" s="7">
        <v>13</v>
      </c>
      <c r="E8678" s="7">
        <v>362</v>
      </c>
      <c r="F8678" s="7">
        <v>-2</v>
      </c>
      <c r="G8678" s="7">
        <v>387</v>
      </c>
      <c r="H8678" s="7">
        <f t="shared" si="1215"/>
        <v>4</v>
      </c>
      <c r="I8678" s="16">
        <f t="shared" si="1216"/>
        <v>45288</v>
      </c>
      <c r="J8678" s="17">
        <v>1.2267999999999999</v>
      </c>
      <c r="K8678" s="18">
        <f>G8678*结论【关键目标】!C$27*0.7735*0.001</f>
        <v>35.921340000000001</v>
      </c>
      <c r="L8678" s="5">
        <v>-3607.2322349999999</v>
      </c>
      <c r="M8678" s="5">
        <f>ABS(IF(L8678&lt;=0,L8678/耗电量关键数据!$B$6/1000,L8678/耗电量关键数据!$B$5/1000))</f>
        <v>1.4428928940000001</v>
      </c>
      <c r="N8678" s="5">
        <f>电气设备逐时使用率计算!H8654</f>
        <v>11.688450000000001</v>
      </c>
      <c r="O8678" s="5">
        <f>灯光逐时使用率计算!H8654</f>
        <v>9.9741440000000008</v>
      </c>
      <c r="P8678" s="19">
        <f t="shared" si="1217"/>
        <v>23.105486894000002</v>
      </c>
      <c r="Q8678" s="19">
        <f t="shared" si="1221"/>
        <v>23.105486894000002</v>
      </c>
      <c r="R8678" s="20">
        <f t="shared" si="1218"/>
        <v>12.815853105999999</v>
      </c>
      <c r="S8678" s="20">
        <f t="shared" si="1222"/>
        <v>0</v>
      </c>
      <c r="T8678" s="20">
        <f>IF((T8677+R8678)&lt;0,0,IF((T8677+R8678)&gt;结论【关键目标】!C$28,结论【关键目标】!C$28,T8677+R8678))</f>
        <v>22</v>
      </c>
      <c r="U8678" s="19">
        <f>IF((T8677+R8678)&lt;结论【关键目标】!$C$28,0,(发电量计算【计算逻辑页】!R8678+发电量计算【计算逻辑页】!T8677-结论【关键目标】!$C$28))</f>
        <v>12.815853105999999</v>
      </c>
      <c r="V8678" s="5">
        <f t="shared" si="1219"/>
        <v>4.4855485870999994</v>
      </c>
      <c r="W8678" s="5">
        <f t="shared" si="1220"/>
        <v>28.3458113215592</v>
      </c>
      <c r="X8678" s="5">
        <f t="shared" si="1223"/>
        <v>0</v>
      </c>
    </row>
    <row r="8679" spans="1:24" x14ac:dyDescent="0.15">
      <c r="A8679" s="7">
        <v>8678</v>
      </c>
      <c r="B8679" s="7">
        <v>12</v>
      </c>
      <c r="C8679" s="7">
        <v>28</v>
      </c>
      <c r="D8679" s="7">
        <v>14</v>
      </c>
      <c r="E8679" s="7">
        <v>362</v>
      </c>
      <c r="F8679" s="7">
        <v>0</v>
      </c>
      <c r="G8679" s="7">
        <v>352.2</v>
      </c>
      <c r="H8679" s="7">
        <f t="shared" si="1215"/>
        <v>4</v>
      </c>
      <c r="I8679" s="16">
        <f t="shared" si="1216"/>
        <v>45288</v>
      </c>
      <c r="J8679" s="17">
        <v>1.2267999999999999</v>
      </c>
      <c r="K8679" s="18">
        <f>G8679*结论【关键目标】!C$27*0.7735*0.001</f>
        <v>32.691203999999999</v>
      </c>
      <c r="L8679" s="5">
        <v>0</v>
      </c>
      <c r="M8679" s="5">
        <f>ABS(IF(L8679&lt;=0,L8679/耗电量关键数据!$B$6/1000,L8679/耗电量关键数据!$B$5/1000))</f>
        <v>0</v>
      </c>
      <c r="N8679" s="5">
        <f>电气设备逐时使用率计算!H8655</f>
        <v>22.208055000000002</v>
      </c>
      <c r="O8679" s="5">
        <f>灯光逐时使用率计算!H8655</f>
        <v>11.844296</v>
      </c>
      <c r="P8679" s="19">
        <f t="shared" si="1217"/>
        <v>34.052351000000002</v>
      </c>
      <c r="Q8679" s="19">
        <f t="shared" si="1221"/>
        <v>34.052351000000002</v>
      </c>
      <c r="R8679" s="20">
        <f t="shared" si="1218"/>
        <v>-1.3611470000000025</v>
      </c>
      <c r="S8679" s="20">
        <f t="shared" si="1222"/>
        <v>1.3611470000000025</v>
      </c>
      <c r="T8679" s="20">
        <f>IF((T8678+R8679)&lt;0,0,IF((T8678+R8679)&gt;结论【关键目标】!C$28,结论【关键目标】!C$28,T8678+R8679))</f>
        <v>20.638852999999997</v>
      </c>
      <c r="U8679" s="19">
        <f>IF((T8678+R8679)&lt;结论【关键目标】!$C$28,0,(发电量计算【计算逻辑页】!R8679+发电量计算【计算逻辑页】!T8678-结论【关键目标】!$C$28))</f>
        <v>0</v>
      </c>
      <c r="V8679" s="5">
        <f t="shared" si="1219"/>
        <v>0</v>
      </c>
      <c r="W8679" s="5">
        <f t="shared" si="1220"/>
        <v>40.105569067199994</v>
      </c>
      <c r="X8679" s="5">
        <f t="shared" si="1223"/>
        <v>1.1934536896000021</v>
      </c>
    </row>
    <row r="8680" spans="1:24" x14ac:dyDescent="0.15">
      <c r="A8680" s="7">
        <v>8679</v>
      </c>
      <c r="B8680" s="7">
        <v>12</v>
      </c>
      <c r="C8680" s="7">
        <v>28</v>
      </c>
      <c r="D8680" s="7">
        <v>15</v>
      </c>
      <c r="E8680" s="7">
        <v>362</v>
      </c>
      <c r="F8680" s="7">
        <v>1.5</v>
      </c>
      <c r="G8680" s="7">
        <v>199.1</v>
      </c>
      <c r="H8680" s="7">
        <f t="shared" si="1215"/>
        <v>4</v>
      </c>
      <c r="I8680" s="16">
        <f t="shared" si="1216"/>
        <v>45288</v>
      </c>
      <c r="J8680" s="17">
        <v>1.2267999999999999</v>
      </c>
      <c r="K8680" s="18">
        <f>G8680*结论【关键目标】!C$27*0.7735*0.001</f>
        <v>18.480461999999999</v>
      </c>
      <c r="L8680" s="5">
        <v>-27.787335649999999</v>
      </c>
      <c r="M8680" s="5">
        <f>ABS(IF(L8680&lt;=0,L8680/耗电量关键数据!$B$6/1000,L8680/耗电量关键数据!$B$5/1000))</f>
        <v>1.1114934260000001E-2</v>
      </c>
      <c r="N8680" s="5">
        <f>电气设备逐时使用率计算!H8656</f>
        <v>22.208055000000002</v>
      </c>
      <c r="O8680" s="5">
        <f>灯光逐时使用率计算!H8656</f>
        <v>11.844296</v>
      </c>
      <c r="P8680" s="19">
        <f t="shared" si="1217"/>
        <v>34.063465934260002</v>
      </c>
      <c r="Q8680" s="19">
        <f t="shared" si="1221"/>
        <v>34.063465934260002</v>
      </c>
      <c r="R8680" s="20">
        <f t="shared" si="1218"/>
        <v>-15.583003934260002</v>
      </c>
      <c r="S8680" s="20">
        <f t="shared" si="1222"/>
        <v>15.583003934260002</v>
      </c>
      <c r="T8680" s="20">
        <f>IF((T8679+R8680)&lt;0,0,IF((T8679+R8680)&gt;结论【关键目标】!C$28,结论【关键目标】!C$28,T8679+R8680))</f>
        <v>5.055849065739995</v>
      </c>
      <c r="U8680" s="19">
        <f>IF((T8679+R8680)&lt;结论【关键目标】!$C$28,0,(发电量计算【计算逻辑页】!R8680+发电量计算【计算逻辑页】!T8679-结论【关键目标】!$C$28))</f>
        <v>0</v>
      </c>
      <c r="V8680" s="5">
        <f t="shared" si="1219"/>
        <v>0</v>
      </c>
      <c r="W8680" s="5">
        <f t="shared" si="1220"/>
        <v>22.671830781599997</v>
      </c>
      <c r="X8680" s="5">
        <f t="shared" si="1223"/>
        <v>4.4329684608408275</v>
      </c>
    </row>
    <row r="8681" spans="1:24" x14ac:dyDescent="0.15">
      <c r="A8681" s="7">
        <v>8680</v>
      </c>
      <c r="B8681" s="7">
        <v>12</v>
      </c>
      <c r="C8681" s="7">
        <v>28</v>
      </c>
      <c r="D8681" s="7">
        <v>16</v>
      </c>
      <c r="E8681" s="7">
        <v>362</v>
      </c>
      <c r="F8681" s="7">
        <v>0</v>
      </c>
      <c r="G8681" s="7">
        <v>15.8</v>
      </c>
      <c r="H8681" s="7">
        <f t="shared" si="1215"/>
        <v>4</v>
      </c>
      <c r="I8681" s="16">
        <f t="shared" si="1216"/>
        <v>45288</v>
      </c>
      <c r="J8681" s="17">
        <v>0.70809999999999995</v>
      </c>
      <c r="K8681" s="18">
        <f>G8681*结论【关键目标】!C$27*0.7735*0.001</f>
        <v>1.466556</v>
      </c>
      <c r="L8681" s="5">
        <v>-6255.5521250000002</v>
      </c>
      <c r="M8681" s="5">
        <f>ABS(IF(L8681&lt;=0,L8681/耗电量关键数据!$B$6/1000,L8681/耗电量关键数据!$B$5/1000))</f>
        <v>2.5022208500000001</v>
      </c>
      <c r="N8681" s="5">
        <f>电气设备逐时使用率计算!H8657</f>
        <v>22.208055000000002</v>
      </c>
      <c r="O8681" s="5">
        <f>灯光逐时使用率计算!H8657</f>
        <v>11.844296</v>
      </c>
      <c r="P8681" s="19">
        <f t="shared" si="1217"/>
        <v>36.554571850000002</v>
      </c>
      <c r="Q8681" s="19">
        <f t="shared" si="1221"/>
        <v>0</v>
      </c>
      <c r="R8681" s="20">
        <f t="shared" si="1218"/>
        <v>1.466556</v>
      </c>
      <c r="S8681" s="20">
        <f t="shared" si="1222"/>
        <v>0</v>
      </c>
      <c r="T8681" s="20">
        <f>IF((T8680+R8681)&lt;0,0,IF((T8680+R8681)&gt;结论【关键目标】!C$28,结论【关键目标】!C$28,T8680+R8681))</f>
        <v>6.5224050657399948</v>
      </c>
      <c r="U8681" s="19">
        <f>IF((T8680+R8681)&lt;结论【关键目标】!$C$28,0,(发电量计算【计算逻辑页】!R8681+发电量计算【计算逻辑页】!T8680-结论【关键目标】!$C$28))</f>
        <v>0</v>
      </c>
      <c r="V8681" s="5">
        <f t="shared" si="1219"/>
        <v>0</v>
      </c>
      <c r="W8681" s="5">
        <f t="shared" si="1220"/>
        <v>1.0384683036</v>
      </c>
      <c r="X8681" s="5">
        <f t="shared" si="1223"/>
        <v>0</v>
      </c>
    </row>
    <row r="8682" spans="1:24" x14ac:dyDescent="0.15">
      <c r="A8682" s="7">
        <v>8681</v>
      </c>
      <c r="B8682" s="7">
        <v>12</v>
      </c>
      <c r="C8682" s="7">
        <v>28</v>
      </c>
      <c r="D8682" s="7">
        <v>17</v>
      </c>
      <c r="E8682" s="7">
        <v>362</v>
      </c>
      <c r="F8682" s="7">
        <v>0</v>
      </c>
      <c r="G8682" s="7">
        <v>0</v>
      </c>
      <c r="H8682" s="7">
        <f t="shared" si="1215"/>
        <v>4</v>
      </c>
      <c r="I8682" s="16">
        <f t="shared" si="1216"/>
        <v>45288</v>
      </c>
      <c r="J8682" s="17">
        <v>0.70809999999999995</v>
      </c>
      <c r="K8682" s="18">
        <f>G8682*结论【关键目标】!C$27*0.7735*0.001</f>
        <v>0</v>
      </c>
      <c r="L8682" s="5">
        <v>-10928.298989999999</v>
      </c>
      <c r="M8682" s="5">
        <f>ABS(IF(L8682&lt;=0,L8682/耗电量关键数据!$B$6/1000,L8682/耗电量关键数据!$B$5/1000))</f>
        <v>4.3713195959999993</v>
      </c>
      <c r="N8682" s="5">
        <f>电气设备逐时使用率计算!H8658</f>
        <v>22.208055000000002</v>
      </c>
      <c r="O8682" s="5">
        <f>灯光逐时使用率计算!H8658</f>
        <v>11.844296</v>
      </c>
      <c r="P8682" s="19">
        <f t="shared" si="1217"/>
        <v>38.423670596000001</v>
      </c>
      <c r="Q8682" s="19">
        <f t="shared" si="1221"/>
        <v>0</v>
      </c>
      <c r="R8682" s="20">
        <f t="shared" si="1218"/>
        <v>0</v>
      </c>
      <c r="S8682" s="20">
        <f t="shared" si="1222"/>
        <v>0</v>
      </c>
      <c r="T8682" s="20">
        <f>IF((T8681+R8682)&lt;0,0,IF((T8681+R8682)&gt;结论【关键目标】!C$28,结论【关键目标】!C$28,T8681+R8682))</f>
        <v>6.5224050657399948</v>
      </c>
      <c r="U8682" s="19">
        <f>IF((T8681+R8682)&lt;结论【关键目标】!$C$28,0,(发电量计算【计算逻辑页】!R8682+发电量计算【计算逻辑页】!T8681-结论【关键目标】!$C$28))</f>
        <v>0</v>
      </c>
      <c r="V8682" s="5">
        <f t="shared" si="1219"/>
        <v>0</v>
      </c>
      <c r="W8682" s="5">
        <f t="shared" si="1220"/>
        <v>0</v>
      </c>
      <c r="X8682" s="5">
        <f t="shared" si="1223"/>
        <v>0</v>
      </c>
    </row>
    <row r="8683" spans="1:24" x14ac:dyDescent="0.15">
      <c r="A8683" s="7">
        <v>8682</v>
      </c>
      <c r="B8683" s="7">
        <v>12</v>
      </c>
      <c r="C8683" s="7">
        <v>28</v>
      </c>
      <c r="D8683" s="7">
        <v>18</v>
      </c>
      <c r="E8683" s="7">
        <v>362</v>
      </c>
      <c r="F8683" s="7">
        <v>0.1</v>
      </c>
      <c r="G8683" s="7">
        <v>0</v>
      </c>
      <c r="H8683" s="7">
        <f t="shared" si="1215"/>
        <v>4</v>
      </c>
      <c r="I8683" s="16">
        <f t="shared" si="1216"/>
        <v>45288</v>
      </c>
      <c r="J8683" s="17">
        <v>0.70809999999999995</v>
      </c>
      <c r="K8683" s="18">
        <f>G8683*结论【关键目标】!C$27*0.7735*0.001</f>
        <v>0</v>
      </c>
      <c r="L8683" s="5">
        <v>-27598.696950000001</v>
      </c>
      <c r="M8683" s="5">
        <f>ABS(IF(L8683&lt;=0,L8683/耗电量关键数据!$B$6/1000,L8683/耗电量关键数据!$B$5/1000))</f>
        <v>11.039478780000001</v>
      </c>
      <c r="N8683" s="5">
        <f>电气设备逐时使用率计算!H8659</f>
        <v>7.0130699999999999</v>
      </c>
      <c r="O8683" s="5">
        <f>灯光逐时使用率计算!H8659</f>
        <v>3.7403040000000001</v>
      </c>
      <c r="P8683" s="19">
        <f t="shared" si="1217"/>
        <v>21.792852780000004</v>
      </c>
      <c r="Q8683" s="19">
        <f t="shared" si="1221"/>
        <v>0</v>
      </c>
      <c r="R8683" s="20">
        <f t="shared" si="1218"/>
        <v>0</v>
      </c>
      <c r="S8683" s="20">
        <f t="shared" si="1222"/>
        <v>0</v>
      </c>
      <c r="T8683" s="20">
        <f>IF((T8682+R8683)&lt;0,0,IF((T8682+R8683)&gt;结论【关键目标】!C$28,结论【关键目标】!C$28,T8682+R8683))</f>
        <v>6.5224050657399948</v>
      </c>
      <c r="U8683" s="19">
        <f>IF((T8682+R8683)&lt;结论【关键目标】!$C$28,0,(发电量计算【计算逻辑页】!R8683+发电量计算【计算逻辑页】!T8682-结论【关键目标】!$C$28))</f>
        <v>0</v>
      </c>
      <c r="V8683" s="5">
        <f t="shared" si="1219"/>
        <v>0</v>
      </c>
      <c r="W8683" s="5">
        <f t="shared" si="1220"/>
        <v>0</v>
      </c>
      <c r="X8683" s="5">
        <f t="shared" si="1223"/>
        <v>0</v>
      </c>
    </row>
    <row r="8684" spans="1:24" x14ac:dyDescent="0.15">
      <c r="A8684" s="7">
        <v>8683</v>
      </c>
      <c r="B8684" s="7">
        <v>12</v>
      </c>
      <c r="C8684" s="7">
        <v>28</v>
      </c>
      <c r="D8684" s="7">
        <v>19</v>
      </c>
      <c r="E8684" s="7">
        <v>362</v>
      </c>
      <c r="F8684" s="7">
        <v>-4</v>
      </c>
      <c r="G8684" s="7">
        <v>0</v>
      </c>
      <c r="H8684" s="7">
        <f t="shared" si="1215"/>
        <v>4</v>
      </c>
      <c r="I8684" s="16">
        <f t="shared" si="1216"/>
        <v>45288</v>
      </c>
      <c r="J8684" s="17">
        <v>1.2267999999999999</v>
      </c>
      <c r="K8684" s="18">
        <f>G8684*结论【关键目标】!C$27*0.7735*0.001</f>
        <v>0</v>
      </c>
      <c r="L8684" s="5">
        <v>-18034.13695</v>
      </c>
      <c r="M8684" s="5">
        <f>ABS(IF(L8684&lt;=0,L8684/耗电量关键数据!$B$6/1000,L8684/耗电量关键数据!$B$5/1000))</f>
        <v>7.2136547799999997</v>
      </c>
      <c r="N8684" s="5">
        <f>电气设备逐时使用率计算!H8660</f>
        <v>7.0130699999999999</v>
      </c>
      <c r="O8684" s="5">
        <f>灯光逐时使用率计算!H8660</f>
        <v>3.7403040000000001</v>
      </c>
      <c r="P8684" s="19">
        <f t="shared" si="1217"/>
        <v>17.96702878</v>
      </c>
      <c r="Q8684" s="19">
        <f t="shared" si="1221"/>
        <v>17.96702878</v>
      </c>
      <c r="R8684" s="20">
        <f t="shared" si="1218"/>
        <v>-17.96702878</v>
      </c>
      <c r="S8684" s="20">
        <f t="shared" si="1222"/>
        <v>17.96702878</v>
      </c>
      <c r="T8684" s="20">
        <f>IF((T8683+R8684)&lt;0,0,IF((T8683+R8684)&gt;结论【关键目标】!C$28,结论【关键目标】!C$28,T8683+R8684))</f>
        <v>0</v>
      </c>
      <c r="U8684" s="19">
        <f>IF((T8683+R8684)&lt;结论【关键目标】!$C$28,0,(发电量计算【计算逻辑页】!R8684+发电量计算【计算逻辑页】!T8683-结论【关键目标】!$C$28))</f>
        <v>0</v>
      </c>
      <c r="V8684" s="5">
        <f t="shared" si="1219"/>
        <v>0</v>
      </c>
      <c r="W8684" s="5">
        <f t="shared" si="1220"/>
        <v>0</v>
      </c>
      <c r="X8684" s="5">
        <f t="shared" si="1223"/>
        <v>0</v>
      </c>
    </row>
    <row r="8685" spans="1:24" x14ac:dyDescent="0.15">
      <c r="A8685" s="7">
        <v>8684</v>
      </c>
      <c r="B8685" s="7">
        <v>12</v>
      </c>
      <c r="C8685" s="7">
        <v>28</v>
      </c>
      <c r="D8685" s="7">
        <v>20</v>
      </c>
      <c r="E8685" s="7">
        <v>362</v>
      </c>
      <c r="F8685" s="7">
        <v>-4</v>
      </c>
      <c r="G8685" s="7">
        <v>0</v>
      </c>
      <c r="H8685" s="7">
        <f t="shared" si="1215"/>
        <v>4</v>
      </c>
      <c r="I8685" s="16">
        <f t="shared" si="1216"/>
        <v>45288</v>
      </c>
      <c r="J8685" s="17">
        <v>1.2267999999999999</v>
      </c>
      <c r="K8685" s="18">
        <f>G8685*结论【关键目标】!C$27*0.7735*0.001</f>
        <v>0</v>
      </c>
      <c r="L8685" s="5">
        <v>-27752.236570000001</v>
      </c>
      <c r="M8685" s="5">
        <f>ABS(IF(L8685&lt;=0,L8685/耗电量关键数据!$B$6/1000,L8685/耗电量关键数据!$B$5/1000))</f>
        <v>11.100894628000001</v>
      </c>
      <c r="N8685" s="5">
        <f>电气设备逐时使用率计算!H8661</f>
        <v>1.1688450000000001</v>
      </c>
      <c r="O8685" s="5">
        <f>灯光逐时使用率计算!H8661</f>
        <v>0.37403039999999999</v>
      </c>
      <c r="P8685" s="19">
        <f t="shared" si="1217"/>
        <v>12.643770028</v>
      </c>
      <c r="Q8685" s="19">
        <f t="shared" si="1221"/>
        <v>12.643770028</v>
      </c>
      <c r="R8685" s="20">
        <f t="shared" si="1218"/>
        <v>-12.643770028</v>
      </c>
      <c r="S8685" s="20">
        <f t="shared" si="1222"/>
        <v>12.643770028</v>
      </c>
      <c r="T8685" s="20">
        <f>IF((T8684+R8685)&lt;0,0,IF((T8684+R8685)&gt;结论【关键目标】!C$28,结论【关键目标】!C$28,T8684+R8685))</f>
        <v>0</v>
      </c>
      <c r="U8685" s="19">
        <f>IF((T8684+R8685)&lt;结论【关键目标】!$C$28,0,(发电量计算【计算逻辑页】!R8685+发电量计算【计算逻辑页】!T8684-结论【关键目标】!$C$28))</f>
        <v>0</v>
      </c>
      <c r="V8685" s="5">
        <f t="shared" si="1219"/>
        <v>0</v>
      </c>
      <c r="W8685" s="5">
        <f t="shared" si="1220"/>
        <v>0</v>
      </c>
      <c r="X8685" s="5">
        <f t="shared" si="1223"/>
        <v>0</v>
      </c>
    </row>
    <row r="8686" spans="1:24" x14ac:dyDescent="0.15">
      <c r="A8686" s="7">
        <v>8685</v>
      </c>
      <c r="B8686" s="7">
        <v>12</v>
      </c>
      <c r="C8686" s="7">
        <v>28</v>
      </c>
      <c r="D8686" s="7">
        <v>21</v>
      </c>
      <c r="E8686" s="7">
        <v>362</v>
      </c>
      <c r="F8686" s="7">
        <v>-3.2</v>
      </c>
      <c r="G8686" s="7">
        <v>0</v>
      </c>
      <c r="H8686" s="7">
        <f t="shared" si="1215"/>
        <v>4</v>
      </c>
      <c r="I8686" s="16">
        <f t="shared" si="1216"/>
        <v>45288</v>
      </c>
      <c r="J8686" s="17">
        <v>1.2267999999999999</v>
      </c>
      <c r="K8686" s="18">
        <f>G8686*结论【关键目标】!C$27*0.7735*0.001</f>
        <v>0</v>
      </c>
      <c r="L8686" s="5">
        <v>-30901.895690000001</v>
      </c>
      <c r="M8686" s="5">
        <f>ABS(IF(L8686&lt;=0,L8686/耗电量关键数据!$B$6/1000,L8686/耗电量关键数据!$B$5/1000))</f>
        <v>12.360758276</v>
      </c>
      <c r="N8686" s="5">
        <f>电气设备逐时使用率计算!H8662</f>
        <v>1.1688450000000001</v>
      </c>
      <c r="O8686" s="5">
        <f>灯光逐时使用率计算!H8662</f>
        <v>0.37403039999999999</v>
      </c>
      <c r="P8686" s="19">
        <f t="shared" si="1217"/>
        <v>13.903633676</v>
      </c>
      <c r="Q8686" s="19">
        <f t="shared" si="1221"/>
        <v>13.903633676</v>
      </c>
      <c r="R8686" s="20">
        <f t="shared" si="1218"/>
        <v>-13.903633676</v>
      </c>
      <c r="S8686" s="20">
        <f t="shared" si="1222"/>
        <v>13.903633676</v>
      </c>
      <c r="T8686" s="20">
        <f>IF((T8685+R8686)&lt;0,0,IF((T8685+R8686)&gt;结论【关键目标】!C$28,结论【关键目标】!C$28,T8685+R8686))</f>
        <v>0</v>
      </c>
      <c r="U8686" s="19">
        <f>IF((T8685+R8686)&lt;结论【关键目标】!$C$28,0,(发电量计算【计算逻辑页】!R8686+发电量计算【计算逻辑页】!T8685-结论【关键目标】!$C$28))</f>
        <v>0</v>
      </c>
      <c r="V8686" s="5">
        <f t="shared" si="1219"/>
        <v>0</v>
      </c>
      <c r="W8686" s="5">
        <f t="shared" si="1220"/>
        <v>0</v>
      </c>
      <c r="X8686" s="5">
        <f t="shared" si="1223"/>
        <v>0</v>
      </c>
    </row>
    <row r="8687" spans="1:24" x14ac:dyDescent="0.15">
      <c r="A8687" s="7">
        <v>8686</v>
      </c>
      <c r="B8687" s="7">
        <v>12</v>
      </c>
      <c r="C8687" s="7">
        <v>28</v>
      </c>
      <c r="D8687" s="7">
        <v>22</v>
      </c>
      <c r="E8687" s="7">
        <v>362</v>
      </c>
      <c r="F8687" s="7">
        <v>-4</v>
      </c>
      <c r="G8687" s="7">
        <v>0</v>
      </c>
      <c r="H8687" s="7">
        <f t="shared" si="1215"/>
        <v>4</v>
      </c>
      <c r="I8687" s="16">
        <f t="shared" si="1216"/>
        <v>45288</v>
      </c>
      <c r="J8687" s="17">
        <v>0.70809999999999995</v>
      </c>
      <c r="K8687" s="18">
        <f>G8687*结论【关键目标】!C$27*0.7735*0.001</f>
        <v>0</v>
      </c>
      <c r="L8687" s="5">
        <v>-32270.393120000001</v>
      </c>
      <c r="M8687" s="5">
        <f>ABS(IF(L8687&lt;=0,L8687/耗电量关键数据!$B$6/1000,L8687/耗电量关键数据!$B$5/1000))</f>
        <v>12.908157248</v>
      </c>
      <c r="N8687" s="5">
        <f>电气设备逐时使用率计算!H8663</f>
        <v>1.1688450000000001</v>
      </c>
      <c r="O8687" s="5">
        <f>灯光逐时使用率计算!H8663</f>
        <v>0.37403039999999999</v>
      </c>
      <c r="P8687" s="19">
        <f t="shared" si="1217"/>
        <v>14.451032648</v>
      </c>
      <c r="Q8687" s="19">
        <f t="shared" si="1221"/>
        <v>0</v>
      </c>
      <c r="R8687" s="20">
        <f t="shared" si="1218"/>
        <v>0</v>
      </c>
      <c r="S8687" s="20">
        <f t="shared" si="1222"/>
        <v>0</v>
      </c>
      <c r="T8687" s="20">
        <f>IF((T8686+R8687)&lt;0,0,IF((T8686+R8687)&gt;结论【关键目标】!C$28,结论【关键目标】!C$28,T8686+R8687))</f>
        <v>0</v>
      </c>
      <c r="U8687" s="19">
        <f>IF((T8686+R8687)&lt;结论【关键目标】!$C$28,0,(发电量计算【计算逻辑页】!R8687+发电量计算【计算逻辑页】!T8686-结论【关键目标】!$C$28))</f>
        <v>0</v>
      </c>
      <c r="V8687" s="5">
        <f t="shared" si="1219"/>
        <v>0</v>
      </c>
      <c r="W8687" s="5">
        <f t="shared" si="1220"/>
        <v>0</v>
      </c>
      <c r="X8687" s="5">
        <f t="shared" si="1223"/>
        <v>0</v>
      </c>
    </row>
    <row r="8688" spans="1:24" x14ac:dyDescent="0.15">
      <c r="A8688" s="7">
        <v>8687</v>
      </c>
      <c r="B8688" s="7">
        <v>12</v>
      </c>
      <c r="C8688" s="7">
        <v>28</v>
      </c>
      <c r="D8688" s="7">
        <v>23</v>
      </c>
      <c r="E8688" s="7">
        <v>362</v>
      </c>
      <c r="F8688" s="7">
        <v>-5</v>
      </c>
      <c r="G8688" s="7">
        <v>0</v>
      </c>
      <c r="H8688" s="7">
        <f t="shared" si="1215"/>
        <v>4</v>
      </c>
      <c r="I8688" s="16">
        <f t="shared" si="1216"/>
        <v>45288</v>
      </c>
      <c r="J8688" s="17">
        <v>0.70809999999999995</v>
      </c>
      <c r="K8688" s="18">
        <f>G8688*结论【关键目标】!C$27*0.7735*0.001</f>
        <v>0</v>
      </c>
      <c r="L8688" s="5">
        <v>-33239.334410000003</v>
      </c>
      <c r="M8688" s="5">
        <f>ABS(IF(L8688&lt;=0,L8688/耗电量关键数据!$B$6/1000,L8688/耗电量关键数据!$B$5/1000))</f>
        <v>13.295733764000001</v>
      </c>
      <c r="N8688" s="5">
        <f>电气设备逐时使用率计算!H8664</f>
        <v>1.1688450000000001</v>
      </c>
      <c r="O8688" s="5">
        <f>灯光逐时使用率计算!H8664</f>
        <v>0.37403039999999999</v>
      </c>
      <c r="P8688" s="19">
        <f t="shared" si="1217"/>
        <v>14.838609164000003</v>
      </c>
      <c r="Q8688" s="19">
        <f t="shared" si="1221"/>
        <v>0</v>
      </c>
      <c r="R8688" s="20">
        <f t="shared" si="1218"/>
        <v>0</v>
      </c>
      <c r="S8688" s="20">
        <f t="shared" si="1222"/>
        <v>0</v>
      </c>
      <c r="T8688" s="20">
        <f>IF((T8687+R8688)&lt;0,0,IF((T8687+R8688)&gt;结论【关键目标】!C$28,结论【关键目标】!C$28,T8687+R8688))</f>
        <v>0</v>
      </c>
      <c r="U8688" s="19">
        <f>IF((T8687+R8688)&lt;结论【关键目标】!$C$28,0,(发电量计算【计算逻辑页】!R8688+发电量计算【计算逻辑页】!T8687-结论【关键目标】!$C$28))</f>
        <v>0</v>
      </c>
      <c r="V8688" s="5">
        <f t="shared" si="1219"/>
        <v>0</v>
      </c>
      <c r="W8688" s="5">
        <f t="shared" si="1220"/>
        <v>0</v>
      </c>
      <c r="X8688" s="5">
        <f t="shared" si="1223"/>
        <v>0</v>
      </c>
    </row>
    <row r="8689" spans="1:24" x14ac:dyDescent="0.15">
      <c r="A8689" s="7">
        <v>8688</v>
      </c>
      <c r="B8689" s="7">
        <v>12</v>
      </c>
      <c r="C8689" s="7">
        <v>28</v>
      </c>
      <c r="D8689" s="7">
        <v>24</v>
      </c>
      <c r="E8689" s="7">
        <v>362</v>
      </c>
      <c r="F8689" s="7">
        <v>-4.9000000000000004</v>
      </c>
      <c r="G8689" s="7">
        <v>0</v>
      </c>
      <c r="H8689" s="7">
        <f t="shared" si="1215"/>
        <v>4</v>
      </c>
      <c r="I8689" s="16">
        <f t="shared" si="1216"/>
        <v>45288</v>
      </c>
      <c r="J8689" s="17">
        <v>0.2407</v>
      </c>
      <c r="K8689" s="18">
        <f>G8689*结论【关键目标】!C$27*0.7735*0.001</f>
        <v>0</v>
      </c>
      <c r="L8689" s="5">
        <v>-34522.288679999998</v>
      </c>
      <c r="M8689" s="5">
        <f>ABS(IF(L8689&lt;=0,L8689/耗电量关键数据!$B$6/1000,L8689/耗电量关键数据!$B$5/1000))</f>
        <v>13.808915471999999</v>
      </c>
      <c r="N8689" s="5">
        <f>电气设备逐时使用率计算!H8665</f>
        <v>1.1688450000000001</v>
      </c>
      <c r="O8689" s="5">
        <f>灯光逐时使用率计算!H8665</f>
        <v>0.37403039999999999</v>
      </c>
      <c r="P8689" s="19">
        <f t="shared" si="1217"/>
        <v>15.351790872</v>
      </c>
      <c r="Q8689" s="19">
        <f t="shared" si="1221"/>
        <v>0</v>
      </c>
      <c r="R8689" s="20">
        <f t="shared" si="1218"/>
        <v>0</v>
      </c>
      <c r="S8689" s="20">
        <f t="shared" si="1222"/>
        <v>0</v>
      </c>
      <c r="T8689" s="20">
        <f>IF((T8688+R8689)&lt;0,0,IF((T8688+R8689)&gt;结论【关键目标】!C$28,结论【关键目标】!C$28,T8688+R8689))</f>
        <v>0</v>
      </c>
      <c r="U8689" s="19">
        <f>IF((T8688+R8689)&lt;结论【关键目标】!$C$28,0,(发电量计算【计算逻辑页】!R8689+发电量计算【计算逻辑页】!T8688-结论【关键目标】!$C$28))</f>
        <v>0</v>
      </c>
      <c r="V8689" s="5">
        <f t="shared" si="1219"/>
        <v>0</v>
      </c>
      <c r="W8689" s="5">
        <f t="shared" si="1220"/>
        <v>0</v>
      </c>
      <c r="X8689" s="5">
        <f t="shared" si="1223"/>
        <v>0</v>
      </c>
    </row>
    <row r="8690" spans="1:24" x14ac:dyDescent="0.15">
      <c r="A8690" s="7">
        <v>8689</v>
      </c>
      <c r="B8690" s="7">
        <v>12</v>
      </c>
      <c r="C8690" s="7">
        <v>29</v>
      </c>
      <c r="D8690" s="7">
        <v>1</v>
      </c>
      <c r="E8690" s="7">
        <v>363</v>
      </c>
      <c r="F8690" s="7">
        <v>-7</v>
      </c>
      <c r="G8690" s="7">
        <v>0</v>
      </c>
      <c r="H8690" s="7">
        <f t="shared" si="1215"/>
        <v>5</v>
      </c>
      <c r="I8690" s="16">
        <f t="shared" si="1216"/>
        <v>45289</v>
      </c>
      <c r="J8690" s="17">
        <v>0.2407</v>
      </c>
      <c r="K8690" s="18">
        <f>G8690*结论【关键目标】!C$27*0.7735*0.001</f>
        <v>0</v>
      </c>
      <c r="L8690" s="5">
        <v>-35578.229959999997</v>
      </c>
      <c r="M8690" s="5">
        <f>ABS(IF(L8690&lt;=0,L8690/耗电量关键数据!$B$6/1000,L8690/耗电量关键数据!$B$5/1000))</f>
        <v>14.231291984</v>
      </c>
      <c r="N8690" s="5">
        <f>电气设备逐时使用率计算!H8666</f>
        <v>1.1688450000000001</v>
      </c>
      <c r="O8690" s="5">
        <f>灯光逐时使用率计算!H8666</f>
        <v>0.37403039999999999</v>
      </c>
      <c r="P8690" s="19">
        <f t="shared" si="1217"/>
        <v>15.774167384</v>
      </c>
      <c r="Q8690" s="19">
        <f t="shared" si="1221"/>
        <v>0</v>
      </c>
      <c r="R8690" s="20">
        <f t="shared" si="1218"/>
        <v>0</v>
      </c>
      <c r="S8690" s="20">
        <f t="shared" si="1222"/>
        <v>0</v>
      </c>
      <c r="T8690" s="20">
        <f>IF((T8689+R8690)&lt;0,0,IF((T8689+R8690)&gt;结论【关键目标】!C$28,结论【关键目标】!C$28,T8689+R8690))</f>
        <v>0</v>
      </c>
      <c r="U8690" s="19">
        <f>IF((T8689+R8690)&lt;结论【关键目标】!$C$28,0,(发电量计算【计算逻辑页】!R8690+发电量计算【计算逻辑页】!T8689-结论【关键目标】!$C$28))</f>
        <v>0</v>
      </c>
      <c r="V8690" s="5">
        <f t="shared" si="1219"/>
        <v>0</v>
      </c>
      <c r="W8690" s="5">
        <f t="shared" si="1220"/>
        <v>0</v>
      </c>
      <c r="X8690" s="5">
        <f t="shared" si="1223"/>
        <v>0</v>
      </c>
    </row>
    <row r="8691" spans="1:24" x14ac:dyDescent="0.15">
      <c r="A8691" s="7">
        <v>8690</v>
      </c>
      <c r="B8691" s="7">
        <v>12</v>
      </c>
      <c r="C8691" s="7">
        <v>29</v>
      </c>
      <c r="D8691" s="7">
        <v>2</v>
      </c>
      <c r="E8691" s="7">
        <v>363</v>
      </c>
      <c r="F8691" s="7">
        <v>-10</v>
      </c>
      <c r="G8691" s="7">
        <v>0</v>
      </c>
      <c r="H8691" s="7">
        <f t="shared" si="1215"/>
        <v>5</v>
      </c>
      <c r="I8691" s="16">
        <f t="shared" si="1216"/>
        <v>45289</v>
      </c>
      <c r="J8691" s="17">
        <v>0.2407</v>
      </c>
      <c r="K8691" s="18">
        <f>G8691*结论【关键目标】!C$27*0.7735*0.001</f>
        <v>0</v>
      </c>
      <c r="L8691" s="5">
        <v>-36882.121090000001</v>
      </c>
      <c r="M8691" s="5">
        <f>ABS(IF(L8691&lt;=0,L8691/耗电量关键数据!$B$6/1000,L8691/耗电量关键数据!$B$5/1000))</f>
        <v>14.752848436000001</v>
      </c>
      <c r="N8691" s="5">
        <f>电气设备逐时使用率计算!H8667</f>
        <v>1.1688450000000001</v>
      </c>
      <c r="O8691" s="5">
        <f>灯光逐时使用率计算!H8667</f>
        <v>0.37403039999999999</v>
      </c>
      <c r="P8691" s="19">
        <f t="shared" si="1217"/>
        <v>16.295723836000001</v>
      </c>
      <c r="Q8691" s="19">
        <f t="shared" si="1221"/>
        <v>0</v>
      </c>
      <c r="R8691" s="20">
        <f t="shared" si="1218"/>
        <v>0</v>
      </c>
      <c r="S8691" s="20">
        <f t="shared" si="1222"/>
        <v>0</v>
      </c>
      <c r="T8691" s="20">
        <f>IF((T8690+R8691)&lt;0,0,IF((T8690+R8691)&gt;结论【关键目标】!C$28,结论【关键目标】!C$28,T8690+R8691))</f>
        <v>0</v>
      </c>
      <c r="U8691" s="19">
        <f>IF((T8690+R8691)&lt;结论【关键目标】!$C$28,0,(发电量计算【计算逻辑页】!R8691+发电量计算【计算逻辑页】!T8690-结论【关键目标】!$C$28))</f>
        <v>0</v>
      </c>
      <c r="V8691" s="5">
        <f t="shared" si="1219"/>
        <v>0</v>
      </c>
      <c r="W8691" s="5">
        <f t="shared" si="1220"/>
        <v>0</v>
      </c>
      <c r="X8691" s="5">
        <f t="shared" si="1223"/>
        <v>0</v>
      </c>
    </row>
    <row r="8692" spans="1:24" x14ac:dyDescent="0.15">
      <c r="A8692" s="7">
        <v>8691</v>
      </c>
      <c r="B8692" s="7">
        <v>12</v>
      </c>
      <c r="C8692" s="7">
        <v>29</v>
      </c>
      <c r="D8692" s="7">
        <v>3</v>
      </c>
      <c r="E8692" s="7">
        <v>363</v>
      </c>
      <c r="F8692" s="7">
        <v>-8.1999999999999993</v>
      </c>
      <c r="G8692" s="7">
        <v>0</v>
      </c>
      <c r="H8692" s="7">
        <f t="shared" si="1215"/>
        <v>5</v>
      </c>
      <c r="I8692" s="16">
        <f t="shared" si="1216"/>
        <v>45289</v>
      </c>
      <c r="J8692" s="17">
        <v>0.2407</v>
      </c>
      <c r="K8692" s="18">
        <f>G8692*结论【关键目标】!C$27*0.7735*0.001</f>
        <v>0</v>
      </c>
      <c r="L8692" s="5">
        <v>-38533.873090000001</v>
      </c>
      <c r="M8692" s="5">
        <f>ABS(IF(L8692&lt;=0,L8692/耗电量关键数据!$B$6/1000,L8692/耗电量关键数据!$B$5/1000))</f>
        <v>15.413549236000001</v>
      </c>
      <c r="N8692" s="5">
        <f>电气设备逐时使用率计算!H8668</f>
        <v>1.1688450000000001</v>
      </c>
      <c r="O8692" s="5">
        <f>灯光逐时使用率计算!H8668</f>
        <v>0.37403039999999999</v>
      </c>
      <c r="P8692" s="19">
        <f t="shared" si="1217"/>
        <v>16.956424636000001</v>
      </c>
      <c r="Q8692" s="19">
        <f t="shared" si="1221"/>
        <v>0</v>
      </c>
      <c r="R8692" s="20">
        <f t="shared" si="1218"/>
        <v>0</v>
      </c>
      <c r="S8692" s="20">
        <f t="shared" si="1222"/>
        <v>0</v>
      </c>
      <c r="T8692" s="20">
        <f>IF((T8691+R8692)&lt;0,0,IF((T8691+R8692)&gt;结论【关键目标】!C$28,结论【关键目标】!C$28,T8691+R8692))</f>
        <v>0</v>
      </c>
      <c r="U8692" s="19">
        <f>IF((T8691+R8692)&lt;结论【关键目标】!$C$28,0,(发电量计算【计算逻辑页】!R8692+发电量计算【计算逻辑页】!T8691-结论【关键目标】!$C$28))</f>
        <v>0</v>
      </c>
      <c r="V8692" s="5">
        <f t="shared" si="1219"/>
        <v>0</v>
      </c>
      <c r="W8692" s="5">
        <f t="shared" si="1220"/>
        <v>0</v>
      </c>
      <c r="X8692" s="5">
        <f t="shared" si="1223"/>
        <v>0</v>
      </c>
    </row>
    <row r="8693" spans="1:24" x14ac:dyDescent="0.15">
      <c r="A8693" s="7">
        <v>8692</v>
      </c>
      <c r="B8693" s="7">
        <v>12</v>
      </c>
      <c r="C8693" s="7">
        <v>29</v>
      </c>
      <c r="D8693" s="7">
        <v>4</v>
      </c>
      <c r="E8693" s="7">
        <v>363</v>
      </c>
      <c r="F8693" s="7">
        <v>-12</v>
      </c>
      <c r="G8693" s="7">
        <v>0</v>
      </c>
      <c r="H8693" s="7">
        <f t="shared" si="1215"/>
        <v>5</v>
      </c>
      <c r="I8693" s="16">
        <f t="shared" si="1216"/>
        <v>45289</v>
      </c>
      <c r="J8693" s="17">
        <v>0.2407</v>
      </c>
      <c r="K8693" s="18">
        <f>G8693*结论【关键目标】!C$27*0.7735*0.001</f>
        <v>0</v>
      </c>
      <c r="L8693" s="5">
        <v>-40154.378620000003</v>
      </c>
      <c r="M8693" s="5">
        <f>ABS(IF(L8693&lt;=0,L8693/耗电量关键数据!$B$6/1000,L8693/耗电量关键数据!$B$5/1000))</f>
        <v>16.061751448000003</v>
      </c>
      <c r="N8693" s="5">
        <f>电气设备逐时使用率计算!H8669</f>
        <v>1.1688450000000001</v>
      </c>
      <c r="O8693" s="5">
        <f>灯光逐时使用率计算!H8669</f>
        <v>0.37403039999999999</v>
      </c>
      <c r="P8693" s="19">
        <f t="shared" si="1217"/>
        <v>17.604626848000002</v>
      </c>
      <c r="Q8693" s="19">
        <f t="shared" si="1221"/>
        <v>0</v>
      </c>
      <c r="R8693" s="20">
        <f t="shared" si="1218"/>
        <v>0</v>
      </c>
      <c r="S8693" s="20">
        <f t="shared" si="1222"/>
        <v>0</v>
      </c>
      <c r="T8693" s="20">
        <f>IF((T8692+R8693)&lt;0,0,IF((T8692+R8693)&gt;结论【关键目标】!C$28,结论【关键目标】!C$28,T8692+R8693))</f>
        <v>0</v>
      </c>
      <c r="U8693" s="19">
        <f>IF((T8692+R8693)&lt;结论【关键目标】!$C$28,0,(发电量计算【计算逻辑页】!R8693+发电量计算【计算逻辑页】!T8692-结论【关键目标】!$C$28))</f>
        <v>0</v>
      </c>
      <c r="V8693" s="5">
        <f t="shared" si="1219"/>
        <v>0</v>
      </c>
      <c r="W8693" s="5">
        <f t="shared" si="1220"/>
        <v>0</v>
      </c>
      <c r="X8693" s="5">
        <f t="shared" si="1223"/>
        <v>0</v>
      </c>
    </row>
    <row r="8694" spans="1:24" x14ac:dyDescent="0.15">
      <c r="A8694" s="7">
        <v>8693</v>
      </c>
      <c r="B8694" s="7">
        <v>12</v>
      </c>
      <c r="C8694" s="7">
        <v>29</v>
      </c>
      <c r="D8694" s="7">
        <v>5</v>
      </c>
      <c r="E8694" s="7">
        <v>363</v>
      </c>
      <c r="F8694" s="7">
        <v>-13</v>
      </c>
      <c r="G8694" s="7">
        <v>0</v>
      </c>
      <c r="H8694" s="7">
        <f t="shared" si="1215"/>
        <v>5</v>
      </c>
      <c r="I8694" s="16">
        <f t="shared" si="1216"/>
        <v>45289</v>
      </c>
      <c r="J8694" s="17">
        <v>0.2407</v>
      </c>
      <c r="K8694" s="18">
        <f>G8694*结论【关键目标】!C$27*0.7735*0.001</f>
        <v>0</v>
      </c>
      <c r="L8694" s="5">
        <v>-41937.224020000001</v>
      </c>
      <c r="M8694" s="5">
        <f>ABS(IF(L8694&lt;=0,L8694/耗电量关键数据!$B$6/1000,L8694/耗电量关键数据!$B$5/1000))</f>
        <v>16.774889608000002</v>
      </c>
      <c r="N8694" s="5">
        <f>电气设备逐时使用率计算!H8670</f>
        <v>1.1688450000000001</v>
      </c>
      <c r="O8694" s="5">
        <f>灯光逐时使用率计算!H8670</f>
        <v>0.37403039999999999</v>
      </c>
      <c r="P8694" s="19">
        <f t="shared" si="1217"/>
        <v>18.317765008000002</v>
      </c>
      <c r="Q8694" s="19">
        <f t="shared" si="1221"/>
        <v>0</v>
      </c>
      <c r="R8694" s="20">
        <f t="shared" si="1218"/>
        <v>0</v>
      </c>
      <c r="S8694" s="20">
        <f t="shared" si="1222"/>
        <v>0</v>
      </c>
      <c r="T8694" s="20">
        <f>IF((T8693+R8694)&lt;0,0,IF((T8693+R8694)&gt;结论【关键目标】!C$28,结论【关键目标】!C$28,T8693+R8694))</f>
        <v>0</v>
      </c>
      <c r="U8694" s="19">
        <f>IF((T8693+R8694)&lt;结论【关键目标】!$C$28,0,(发电量计算【计算逻辑页】!R8694+发电量计算【计算逻辑页】!T8693-结论【关键目标】!$C$28))</f>
        <v>0</v>
      </c>
      <c r="V8694" s="5">
        <f t="shared" si="1219"/>
        <v>0</v>
      </c>
      <c r="W8694" s="5">
        <f t="shared" si="1220"/>
        <v>0</v>
      </c>
      <c r="X8694" s="5">
        <f t="shared" si="1223"/>
        <v>0</v>
      </c>
    </row>
    <row r="8695" spans="1:24" x14ac:dyDescent="0.15">
      <c r="A8695" s="7">
        <v>8694</v>
      </c>
      <c r="B8695" s="7">
        <v>12</v>
      </c>
      <c r="C8695" s="7">
        <v>29</v>
      </c>
      <c r="D8695" s="7">
        <v>6</v>
      </c>
      <c r="E8695" s="7">
        <v>363</v>
      </c>
      <c r="F8695" s="7">
        <v>-10</v>
      </c>
      <c r="G8695" s="7">
        <v>0</v>
      </c>
      <c r="H8695" s="7">
        <f t="shared" si="1215"/>
        <v>5</v>
      </c>
      <c r="I8695" s="16">
        <f t="shared" si="1216"/>
        <v>45289</v>
      </c>
      <c r="J8695" s="17">
        <v>0.2407</v>
      </c>
      <c r="K8695" s="18">
        <f>G8695*结论【关键目标】!C$27*0.7735*0.001</f>
        <v>0</v>
      </c>
      <c r="L8695" s="5">
        <v>-43370.568579999999</v>
      </c>
      <c r="M8695" s="5">
        <f>ABS(IF(L8695&lt;=0,L8695/耗电量关键数据!$B$6/1000,L8695/耗电量关键数据!$B$5/1000))</f>
        <v>17.348227431999998</v>
      </c>
      <c r="N8695" s="5">
        <f>电气设备逐时使用率计算!H8671</f>
        <v>1.1688450000000001</v>
      </c>
      <c r="O8695" s="5">
        <f>灯光逐时使用率计算!H8671</f>
        <v>0.37403039999999999</v>
      </c>
      <c r="P8695" s="19">
        <f t="shared" si="1217"/>
        <v>18.891102831999998</v>
      </c>
      <c r="Q8695" s="19">
        <f t="shared" si="1221"/>
        <v>0</v>
      </c>
      <c r="R8695" s="20">
        <f t="shared" si="1218"/>
        <v>0</v>
      </c>
      <c r="S8695" s="20">
        <f t="shared" si="1222"/>
        <v>0</v>
      </c>
      <c r="T8695" s="20">
        <f>IF((T8694+R8695)&lt;0,0,IF((T8694+R8695)&gt;结论【关键目标】!C$28,结论【关键目标】!C$28,T8694+R8695))</f>
        <v>0</v>
      </c>
      <c r="U8695" s="19">
        <f>IF((T8694+R8695)&lt;结论【关键目标】!$C$28,0,(发电量计算【计算逻辑页】!R8695+发电量计算【计算逻辑页】!T8694-结论【关键目标】!$C$28))</f>
        <v>0</v>
      </c>
      <c r="V8695" s="5">
        <f t="shared" si="1219"/>
        <v>0</v>
      </c>
      <c r="W8695" s="5">
        <f t="shared" si="1220"/>
        <v>0</v>
      </c>
      <c r="X8695" s="5">
        <f t="shared" si="1223"/>
        <v>0</v>
      </c>
    </row>
    <row r="8696" spans="1:24" x14ac:dyDescent="0.15">
      <c r="A8696" s="7">
        <v>8695</v>
      </c>
      <c r="B8696" s="7">
        <v>12</v>
      </c>
      <c r="C8696" s="7">
        <v>29</v>
      </c>
      <c r="D8696" s="7">
        <v>7</v>
      </c>
      <c r="E8696" s="7">
        <v>363</v>
      </c>
      <c r="F8696" s="7">
        <v>-12</v>
      </c>
      <c r="G8696" s="7">
        <v>0</v>
      </c>
      <c r="H8696" s="7">
        <f t="shared" si="1215"/>
        <v>5</v>
      </c>
      <c r="I8696" s="16">
        <f t="shared" si="1216"/>
        <v>45289</v>
      </c>
      <c r="J8696" s="17">
        <v>0.2407</v>
      </c>
      <c r="K8696" s="18">
        <f>G8696*结论【关键目标】!C$27*0.7735*0.001</f>
        <v>0</v>
      </c>
      <c r="L8696" s="5">
        <v>-39182.237930000003</v>
      </c>
      <c r="M8696" s="5">
        <f>ABS(IF(L8696&lt;=0,L8696/耗电量关键数据!$B$6/1000,L8696/耗电量关键数据!$B$5/1000))</f>
        <v>15.672895172</v>
      </c>
      <c r="N8696" s="5">
        <f>电气设备逐时使用率计算!H8672</f>
        <v>2.3376900000000003</v>
      </c>
      <c r="O8696" s="5">
        <f>灯光逐时使用率计算!H8672</f>
        <v>1.2467680000000001</v>
      </c>
      <c r="P8696" s="19">
        <f t="shared" si="1217"/>
        <v>19.257353171999998</v>
      </c>
      <c r="Q8696" s="19">
        <f t="shared" si="1221"/>
        <v>0</v>
      </c>
      <c r="R8696" s="20">
        <f t="shared" si="1218"/>
        <v>0</v>
      </c>
      <c r="S8696" s="20">
        <f t="shared" si="1222"/>
        <v>0</v>
      </c>
      <c r="T8696" s="20">
        <f>IF((T8695+R8696)&lt;0,0,IF((T8695+R8696)&gt;结论【关键目标】!C$28,结论【关键目标】!C$28,T8695+R8696))</f>
        <v>0</v>
      </c>
      <c r="U8696" s="19">
        <f>IF((T8695+R8696)&lt;结论【关键目标】!$C$28,0,(发电量计算【计算逻辑页】!R8696+发电量计算【计算逻辑页】!T8695-结论【关键目标】!$C$28))</f>
        <v>0</v>
      </c>
      <c r="V8696" s="5">
        <f t="shared" si="1219"/>
        <v>0</v>
      </c>
      <c r="W8696" s="5">
        <f t="shared" si="1220"/>
        <v>0</v>
      </c>
      <c r="X8696" s="5">
        <f t="shared" si="1223"/>
        <v>0</v>
      </c>
    </row>
    <row r="8697" spans="1:24" x14ac:dyDescent="0.15">
      <c r="A8697" s="7">
        <v>8696</v>
      </c>
      <c r="B8697" s="7">
        <v>12</v>
      </c>
      <c r="C8697" s="7">
        <v>29</v>
      </c>
      <c r="D8697" s="7">
        <v>8</v>
      </c>
      <c r="E8697" s="7">
        <v>363</v>
      </c>
      <c r="F8697" s="7">
        <v>-13</v>
      </c>
      <c r="G8697" s="7">
        <v>60.7</v>
      </c>
      <c r="H8697" s="7">
        <f t="shared" si="1215"/>
        <v>5</v>
      </c>
      <c r="I8697" s="16">
        <f t="shared" si="1216"/>
        <v>45289</v>
      </c>
      <c r="J8697" s="17">
        <v>0.70809999999999995</v>
      </c>
      <c r="K8697" s="18">
        <f>G8697*结论【关键目标】!C$27*0.7735*0.001</f>
        <v>5.6341739999999998</v>
      </c>
      <c r="L8697" s="5">
        <v>-38628.794419999998</v>
      </c>
      <c r="M8697" s="5">
        <f>ABS(IF(L8697&lt;=0,L8697/耗电量关键数据!$B$6/1000,L8697/耗电量关键数据!$B$5/1000))</f>
        <v>15.451517768</v>
      </c>
      <c r="N8697" s="5">
        <f>电气设备逐时使用率计算!H8673</f>
        <v>11.688450000000001</v>
      </c>
      <c r="O8697" s="5">
        <f>灯光逐时使用率计算!H8673</f>
        <v>6.2338399999999998</v>
      </c>
      <c r="P8697" s="19">
        <f t="shared" si="1217"/>
        <v>33.373807767999999</v>
      </c>
      <c r="Q8697" s="19">
        <f t="shared" si="1221"/>
        <v>0</v>
      </c>
      <c r="R8697" s="20">
        <f t="shared" si="1218"/>
        <v>5.6341739999999998</v>
      </c>
      <c r="S8697" s="20">
        <f t="shared" si="1222"/>
        <v>0</v>
      </c>
      <c r="T8697" s="20">
        <f>IF((T8696+R8697)&lt;0,0,IF((T8696+R8697)&gt;结论【关键目标】!C$28,结论【关键目标】!C$28,T8696+R8697))</f>
        <v>5.6341739999999998</v>
      </c>
      <c r="U8697" s="19">
        <f>IF((T8696+R8697)&lt;结论【关键目标】!$C$28,0,(发电量计算【计算逻辑页】!R8697+发电量计算【计算逻辑页】!T8696-结论【关键目标】!$C$28))</f>
        <v>0</v>
      </c>
      <c r="V8697" s="5">
        <f t="shared" si="1219"/>
        <v>0</v>
      </c>
      <c r="W8697" s="5">
        <f t="shared" si="1220"/>
        <v>3.9895586093999995</v>
      </c>
      <c r="X8697" s="5">
        <f t="shared" si="1223"/>
        <v>0</v>
      </c>
    </row>
    <row r="8698" spans="1:24" x14ac:dyDescent="0.15">
      <c r="A8698" s="7">
        <v>8697</v>
      </c>
      <c r="B8698" s="7">
        <v>12</v>
      </c>
      <c r="C8698" s="7">
        <v>29</v>
      </c>
      <c r="D8698" s="7">
        <v>9</v>
      </c>
      <c r="E8698" s="7">
        <v>363</v>
      </c>
      <c r="F8698" s="7">
        <v>-11.2</v>
      </c>
      <c r="G8698" s="7">
        <v>145.80000000000001</v>
      </c>
      <c r="H8698" s="7">
        <f t="shared" si="1215"/>
        <v>5</v>
      </c>
      <c r="I8698" s="16">
        <f t="shared" si="1216"/>
        <v>45289</v>
      </c>
      <c r="J8698" s="17">
        <v>0.70809999999999995</v>
      </c>
      <c r="K8698" s="18">
        <f>G8698*结论【关键目标】!C$27*0.7735*0.001</f>
        <v>13.533156</v>
      </c>
      <c r="L8698" s="5">
        <v>-18055.55359</v>
      </c>
      <c r="M8698" s="5">
        <f>ABS(IF(L8698&lt;=0,L8698/耗电量关键数据!$B$6/1000,L8698/耗电量关键数据!$B$5/1000))</f>
        <v>7.2222214359999999</v>
      </c>
      <c r="N8698" s="5">
        <f>电气设备逐时使用率计算!H8674</f>
        <v>22.208055000000002</v>
      </c>
      <c r="O8698" s="5">
        <f>灯光逐时使用率计算!H8674</f>
        <v>11.844296</v>
      </c>
      <c r="P8698" s="19">
        <f t="shared" si="1217"/>
        <v>41.274572436</v>
      </c>
      <c r="Q8698" s="19">
        <f t="shared" si="1221"/>
        <v>0</v>
      </c>
      <c r="R8698" s="20">
        <f t="shared" si="1218"/>
        <v>13.533156</v>
      </c>
      <c r="S8698" s="20">
        <f t="shared" si="1222"/>
        <v>0</v>
      </c>
      <c r="T8698" s="20">
        <f>IF((T8697+R8698)&lt;0,0,IF((T8697+R8698)&gt;结论【关键目标】!C$28,结论【关键目标】!C$28,T8697+R8698))</f>
        <v>19.16733</v>
      </c>
      <c r="U8698" s="19">
        <f>IF((T8697+R8698)&lt;结论【关键目标】!$C$28,0,(发电量计算【计算逻辑页】!R8698+发电量计算【计算逻辑页】!T8697-结论【关键目标】!$C$28))</f>
        <v>0</v>
      </c>
      <c r="V8698" s="5">
        <f t="shared" si="1219"/>
        <v>0</v>
      </c>
      <c r="W8698" s="5">
        <f t="shared" si="1220"/>
        <v>9.5828277635999992</v>
      </c>
      <c r="X8698" s="5">
        <f t="shared" si="1223"/>
        <v>0</v>
      </c>
    </row>
    <row r="8699" spans="1:24" x14ac:dyDescent="0.15">
      <c r="A8699" s="7">
        <v>8698</v>
      </c>
      <c r="B8699" s="7">
        <v>12</v>
      </c>
      <c r="C8699" s="7">
        <v>29</v>
      </c>
      <c r="D8699" s="7">
        <v>10</v>
      </c>
      <c r="E8699" s="7">
        <v>363</v>
      </c>
      <c r="F8699" s="7">
        <v>-10</v>
      </c>
      <c r="G8699" s="7">
        <v>308.89999999999998</v>
      </c>
      <c r="H8699" s="7">
        <f t="shared" si="1215"/>
        <v>5</v>
      </c>
      <c r="I8699" s="16">
        <f t="shared" si="1216"/>
        <v>45289</v>
      </c>
      <c r="J8699" s="17">
        <v>0.70809999999999995</v>
      </c>
      <c r="K8699" s="18">
        <f>G8699*结论【关键目标】!C$27*0.7735*0.001</f>
        <v>28.672097999999998</v>
      </c>
      <c r="L8699" s="5">
        <v>-10771.92742</v>
      </c>
      <c r="M8699" s="5">
        <f>ABS(IF(L8699&lt;=0,L8699/耗电量关键数据!$B$6/1000,L8699/耗电量关键数据!$B$5/1000))</f>
        <v>4.3087709680000001</v>
      </c>
      <c r="N8699" s="5">
        <f>电气设备逐时使用率计算!H8675</f>
        <v>22.208055000000002</v>
      </c>
      <c r="O8699" s="5">
        <f>灯光逐时使用率计算!H8675</f>
        <v>11.844296</v>
      </c>
      <c r="P8699" s="19">
        <f t="shared" si="1217"/>
        <v>38.361121968000006</v>
      </c>
      <c r="Q8699" s="19">
        <f t="shared" si="1221"/>
        <v>0</v>
      </c>
      <c r="R8699" s="20">
        <f t="shared" si="1218"/>
        <v>28.672097999999998</v>
      </c>
      <c r="S8699" s="20">
        <f t="shared" si="1222"/>
        <v>0</v>
      </c>
      <c r="T8699" s="20">
        <f>IF((T8698+R8699)&lt;0,0,IF((T8698+R8699)&gt;结论【关键目标】!C$28,结论【关键目标】!C$28,T8698+R8699))</f>
        <v>22</v>
      </c>
      <c r="U8699" s="19">
        <f>IF((T8698+R8699)&lt;结论【关键目标】!$C$28,0,(发电量计算【计算逻辑页】!R8699+发电量计算【计算逻辑页】!T8698-结论【关键目标】!$C$28))</f>
        <v>25.839427999999998</v>
      </c>
      <c r="V8699" s="5">
        <f t="shared" si="1219"/>
        <v>9.0437997999999986</v>
      </c>
      <c r="W8699" s="5">
        <f t="shared" si="1220"/>
        <v>20.302712593799999</v>
      </c>
      <c r="X8699" s="5">
        <f t="shared" si="1223"/>
        <v>0</v>
      </c>
    </row>
    <row r="8700" spans="1:24" x14ac:dyDescent="0.15">
      <c r="A8700" s="7">
        <v>8699</v>
      </c>
      <c r="B8700" s="7">
        <v>12</v>
      </c>
      <c r="C8700" s="7">
        <v>29</v>
      </c>
      <c r="D8700" s="7">
        <v>11</v>
      </c>
      <c r="E8700" s="7">
        <v>363</v>
      </c>
      <c r="F8700" s="7">
        <v>-8</v>
      </c>
      <c r="G8700" s="7">
        <v>432.1</v>
      </c>
      <c r="H8700" s="7">
        <f t="shared" si="1215"/>
        <v>5</v>
      </c>
      <c r="I8700" s="16">
        <f t="shared" si="1216"/>
        <v>45289</v>
      </c>
      <c r="J8700" s="17">
        <v>1.2267999999999999</v>
      </c>
      <c r="K8700" s="18">
        <f>G8700*结论【关键目标】!C$27*0.7735*0.001</f>
        <v>40.107521999999996</v>
      </c>
      <c r="L8700" s="5">
        <v>-1393.8738310000001</v>
      </c>
      <c r="M8700" s="5">
        <f>ABS(IF(L8700&lt;=0,L8700/耗电量关键数据!$B$6/1000,L8700/耗电量关键数据!$B$5/1000))</f>
        <v>0.55754953240000005</v>
      </c>
      <c r="N8700" s="5">
        <f>电气设备逐时使用率计算!H8676</f>
        <v>22.208055000000002</v>
      </c>
      <c r="O8700" s="5">
        <f>灯光逐时使用率计算!H8676</f>
        <v>11.844296</v>
      </c>
      <c r="P8700" s="19">
        <f t="shared" si="1217"/>
        <v>34.609900532400005</v>
      </c>
      <c r="Q8700" s="19">
        <f t="shared" si="1221"/>
        <v>34.609900532400005</v>
      </c>
      <c r="R8700" s="20">
        <f t="shared" si="1218"/>
        <v>5.4976214675999913</v>
      </c>
      <c r="S8700" s="20">
        <f t="shared" si="1222"/>
        <v>0</v>
      </c>
      <c r="T8700" s="20">
        <f>IF((T8699+R8700)&lt;0,0,IF((T8699+R8700)&gt;结论【关键目标】!C$28,结论【关键目标】!C$28,T8699+R8700))</f>
        <v>22</v>
      </c>
      <c r="U8700" s="19">
        <f>IF((T8699+R8700)&lt;结论【关键目标】!$C$28,0,(发电量计算【计算逻辑页】!R8700+发电量计算【计算逻辑页】!T8699-结论【关键目标】!$C$28))</f>
        <v>5.4976214675999913</v>
      </c>
      <c r="V8700" s="5">
        <f t="shared" si="1219"/>
        <v>1.9241675136599967</v>
      </c>
      <c r="W8700" s="5">
        <f t="shared" si="1220"/>
        <v>42.459425973148321</v>
      </c>
      <c r="X8700" s="5">
        <f t="shared" si="1223"/>
        <v>0</v>
      </c>
    </row>
    <row r="8701" spans="1:24" x14ac:dyDescent="0.15">
      <c r="A8701" s="7">
        <v>8700</v>
      </c>
      <c r="B8701" s="7">
        <v>12</v>
      </c>
      <c r="C8701" s="7">
        <v>29</v>
      </c>
      <c r="D8701" s="7">
        <v>12</v>
      </c>
      <c r="E8701" s="7">
        <v>363</v>
      </c>
      <c r="F8701" s="7">
        <v>-4.5999999999999996</v>
      </c>
      <c r="G8701" s="7">
        <v>475.3</v>
      </c>
      <c r="H8701" s="7">
        <f t="shared" si="1215"/>
        <v>5</v>
      </c>
      <c r="I8701" s="16">
        <f t="shared" si="1216"/>
        <v>45289</v>
      </c>
      <c r="J8701" s="17">
        <v>1.2267999999999999</v>
      </c>
      <c r="K8701" s="18">
        <f>G8701*结论【关键目标】!C$27*0.7735*0.001</f>
        <v>44.117345999999998</v>
      </c>
      <c r="L8701" s="5">
        <v>-6048.665994</v>
      </c>
      <c r="M8701" s="5">
        <f>ABS(IF(L8701&lt;=0,L8701/耗电量关键数据!$B$6/1000,L8701/耗电量关键数据!$B$5/1000))</f>
        <v>2.4194663976000004</v>
      </c>
      <c r="N8701" s="5">
        <f>电气设备逐时使用率计算!H8677</f>
        <v>11.688450000000001</v>
      </c>
      <c r="O8701" s="5">
        <f>灯光逐时使用率计算!H8677</f>
        <v>9.9741440000000008</v>
      </c>
      <c r="P8701" s="19">
        <f t="shared" si="1217"/>
        <v>24.082060397600003</v>
      </c>
      <c r="Q8701" s="19">
        <f t="shared" si="1221"/>
        <v>24.082060397600003</v>
      </c>
      <c r="R8701" s="20">
        <f t="shared" si="1218"/>
        <v>20.035285602399995</v>
      </c>
      <c r="S8701" s="20">
        <f t="shared" si="1222"/>
        <v>0</v>
      </c>
      <c r="T8701" s="20">
        <f>IF((T8700+R8701)&lt;0,0,IF((T8700+R8701)&gt;结论【关键目标】!C$28,结论【关键目标】!C$28,T8700+R8701))</f>
        <v>22</v>
      </c>
      <c r="U8701" s="19">
        <f>IF((T8700+R8701)&lt;结论【关键目标】!$C$28,0,(发电量计算【计算逻辑页】!R8701+发电量计算【计算逻辑页】!T8700-结论【关键目标】!$C$28))</f>
        <v>20.035285602399995</v>
      </c>
      <c r="V8701" s="5">
        <f t="shared" si="1219"/>
        <v>7.0123499608399973</v>
      </c>
      <c r="W8701" s="5">
        <f t="shared" si="1220"/>
        <v>29.543871695775682</v>
      </c>
      <c r="X8701" s="5">
        <f t="shared" si="1223"/>
        <v>0</v>
      </c>
    </row>
    <row r="8702" spans="1:24" x14ac:dyDescent="0.15">
      <c r="A8702" s="7">
        <v>8701</v>
      </c>
      <c r="B8702" s="7">
        <v>12</v>
      </c>
      <c r="C8702" s="7">
        <v>29</v>
      </c>
      <c r="D8702" s="7">
        <v>13</v>
      </c>
      <c r="E8702" s="7">
        <v>363</v>
      </c>
      <c r="F8702" s="7">
        <v>-5</v>
      </c>
      <c r="G8702" s="7">
        <v>429.9</v>
      </c>
      <c r="H8702" s="7">
        <f t="shared" si="1215"/>
        <v>5</v>
      </c>
      <c r="I8702" s="16">
        <f t="shared" si="1216"/>
        <v>45289</v>
      </c>
      <c r="J8702" s="17">
        <v>1.2267999999999999</v>
      </c>
      <c r="K8702" s="18">
        <f>G8702*结论【关键目标】!C$27*0.7735*0.001</f>
        <v>39.903317999999999</v>
      </c>
      <c r="L8702" s="5">
        <v>-4338.4497709999996</v>
      </c>
      <c r="M8702" s="5">
        <f>ABS(IF(L8702&lt;=0,L8702/耗电量关键数据!$B$6/1000,L8702/耗电量关键数据!$B$5/1000))</f>
        <v>1.7353799083999997</v>
      </c>
      <c r="N8702" s="5">
        <f>电气设备逐时使用率计算!H8678</f>
        <v>11.688450000000001</v>
      </c>
      <c r="O8702" s="5">
        <f>灯光逐时使用率计算!H8678</f>
        <v>9.9741440000000008</v>
      </c>
      <c r="P8702" s="19">
        <f t="shared" si="1217"/>
        <v>23.397973908400004</v>
      </c>
      <c r="Q8702" s="19">
        <f t="shared" si="1221"/>
        <v>23.397973908400004</v>
      </c>
      <c r="R8702" s="20">
        <f t="shared" si="1218"/>
        <v>16.505344091599994</v>
      </c>
      <c r="S8702" s="20">
        <f t="shared" si="1222"/>
        <v>0</v>
      </c>
      <c r="T8702" s="20">
        <f>IF((T8701+R8702)&lt;0,0,IF((T8701+R8702)&gt;结论【关键目标】!C$28,结论【关键目标】!C$28,T8701+R8702))</f>
        <v>22</v>
      </c>
      <c r="U8702" s="19">
        <f>IF((T8701+R8702)&lt;结论【关键目标】!$C$28,0,(发电量计算【计算逻辑页】!R8702+发电量计算【计算逻辑页】!T8701-结论【关键目标】!$C$28))</f>
        <v>16.505344091599994</v>
      </c>
      <c r="V8702" s="5">
        <f t="shared" si="1219"/>
        <v>5.7768704320599973</v>
      </c>
      <c r="W8702" s="5">
        <f t="shared" si="1220"/>
        <v>28.704634390825124</v>
      </c>
      <c r="X8702" s="5">
        <f t="shared" si="1223"/>
        <v>0</v>
      </c>
    </row>
    <row r="8703" spans="1:24" x14ac:dyDescent="0.15">
      <c r="A8703" s="7">
        <v>8702</v>
      </c>
      <c r="B8703" s="7">
        <v>12</v>
      </c>
      <c r="C8703" s="7">
        <v>29</v>
      </c>
      <c r="D8703" s="7">
        <v>14</v>
      </c>
      <c r="E8703" s="7">
        <v>363</v>
      </c>
      <c r="F8703" s="7">
        <v>-4</v>
      </c>
      <c r="G8703" s="7">
        <v>321.3</v>
      </c>
      <c r="H8703" s="7">
        <f t="shared" si="1215"/>
        <v>5</v>
      </c>
      <c r="I8703" s="16">
        <f t="shared" si="1216"/>
        <v>45289</v>
      </c>
      <c r="J8703" s="17">
        <v>1.2267999999999999</v>
      </c>
      <c r="K8703" s="18">
        <f>G8703*结论【关键目标】!C$27*0.7735*0.001</f>
        <v>29.823066000000001</v>
      </c>
      <c r="L8703" s="5">
        <v>0</v>
      </c>
      <c r="M8703" s="5">
        <f>ABS(IF(L8703&lt;=0,L8703/耗电量关键数据!$B$6/1000,L8703/耗电量关键数据!$B$5/1000))</f>
        <v>0</v>
      </c>
      <c r="N8703" s="5">
        <f>电气设备逐时使用率计算!H8679</f>
        <v>22.208055000000002</v>
      </c>
      <c r="O8703" s="5">
        <f>灯光逐时使用率计算!H8679</f>
        <v>11.844296</v>
      </c>
      <c r="P8703" s="19">
        <f t="shared" si="1217"/>
        <v>34.052351000000002</v>
      </c>
      <c r="Q8703" s="19">
        <f t="shared" si="1221"/>
        <v>34.052351000000002</v>
      </c>
      <c r="R8703" s="20">
        <f t="shared" si="1218"/>
        <v>-4.2292850000000008</v>
      </c>
      <c r="S8703" s="20">
        <f t="shared" si="1222"/>
        <v>4.2292850000000008</v>
      </c>
      <c r="T8703" s="20">
        <f>IF((T8702+R8703)&lt;0,0,IF((T8702+R8703)&gt;结论【关键目标】!C$28,结论【关键目标】!C$28,T8702+R8703))</f>
        <v>17.770714999999999</v>
      </c>
      <c r="U8703" s="19">
        <f>IF((T8702+R8703)&lt;结论【关键目标】!$C$28,0,(发电量计算【计算逻辑页】!R8703+发电量计算【计算逻辑页】!T8702-结论【关键目标】!$C$28))</f>
        <v>0</v>
      </c>
      <c r="V8703" s="5">
        <f t="shared" si="1219"/>
        <v>0</v>
      </c>
      <c r="W8703" s="5">
        <f t="shared" si="1220"/>
        <v>36.586937368800001</v>
      </c>
      <c r="X8703" s="5">
        <f t="shared" si="1223"/>
        <v>3.7082370880000002</v>
      </c>
    </row>
    <row r="8704" spans="1:24" x14ac:dyDescent="0.15">
      <c r="A8704" s="7">
        <v>8703</v>
      </c>
      <c r="B8704" s="7">
        <v>12</v>
      </c>
      <c r="C8704" s="7">
        <v>29</v>
      </c>
      <c r="D8704" s="7">
        <v>15</v>
      </c>
      <c r="E8704" s="7">
        <v>363</v>
      </c>
      <c r="F8704" s="7">
        <v>-1</v>
      </c>
      <c r="G8704" s="7">
        <v>185.6</v>
      </c>
      <c r="H8704" s="7">
        <f t="shared" si="1215"/>
        <v>5</v>
      </c>
      <c r="I8704" s="16">
        <f t="shared" si="1216"/>
        <v>45289</v>
      </c>
      <c r="J8704" s="17">
        <v>1.2267999999999999</v>
      </c>
      <c r="K8704" s="18">
        <f>G8704*结论【关键目标】!C$27*0.7735*0.001</f>
        <v>17.227392000000002</v>
      </c>
      <c r="L8704" s="5">
        <v>-27.787335649999999</v>
      </c>
      <c r="M8704" s="5">
        <f>ABS(IF(L8704&lt;=0,L8704/耗电量关键数据!$B$6/1000,L8704/耗电量关键数据!$B$5/1000))</f>
        <v>1.1114934260000001E-2</v>
      </c>
      <c r="N8704" s="5">
        <f>电气设备逐时使用率计算!H8680</f>
        <v>22.208055000000002</v>
      </c>
      <c r="O8704" s="5">
        <f>灯光逐时使用率计算!H8680</f>
        <v>11.844296</v>
      </c>
      <c r="P8704" s="19">
        <f t="shared" si="1217"/>
        <v>34.063465934260002</v>
      </c>
      <c r="Q8704" s="19">
        <f t="shared" si="1221"/>
        <v>34.063465934260002</v>
      </c>
      <c r="R8704" s="20">
        <f t="shared" si="1218"/>
        <v>-16.83607393426</v>
      </c>
      <c r="S8704" s="20">
        <f t="shared" si="1222"/>
        <v>16.83607393426</v>
      </c>
      <c r="T8704" s="20">
        <f>IF((T8703+R8704)&lt;0,0,IF((T8703+R8704)&gt;结论【关键目标】!C$28,结论【关键目标】!C$28,T8703+R8704))</f>
        <v>0.93464106573999928</v>
      </c>
      <c r="U8704" s="19">
        <f>IF((T8703+R8704)&lt;结论【关键目标】!$C$28,0,(发电量计算【计算逻辑页】!R8704+发电量计算【计算逻辑页】!T8703-结论【关键目标】!$C$28))</f>
        <v>0</v>
      </c>
      <c r="V8704" s="5">
        <f t="shared" si="1219"/>
        <v>0</v>
      </c>
      <c r="W8704" s="5">
        <f t="shared" si="1220"/>
        <v>21.1345645056</v>
      </c>
      <c r="X8704" s="5">
        <f t="shared" si="1223"/>
        <v>0.8194932864408313</v>
      </c>
    </row>
    <row r="8705" spans="1:24" x14ac:dyDescent="0.15">
      <c r="A8705" s="7">
        <v>8704</v>
      </c>
      <c r="B8705" s="7">
        <v>12</v>
      </c>
      <c r="C8705" s="7">
        <v>29</v>
      </c>
      <c r="D8705" s="7">
        <v>16</v>
      </c>
      <c r="E8705" s="7">
        <v>363</v>
      </c>
      <c r="F8705" s="7">
        <v>-3</v>
      </c>
      <c r="G8705" s="7">
        <v>13.7</v>
      </c>
      <c r="H8705" s="7">
        <f t="shared" si="1215"/>
        <v>5</v>
      </c>
      <c r="I8705" s="16">
        <f t="shared" si="1216"/>
        <v>45289</v>
      </c>
      <c r="J8705" s="17">
        <v>0.70809999999999995</v>
      </c>
      <c r="K8705" s="18">
        <f>G8705*结论【关键目标】!C$27*0.7735*0.001</f>
        <v>1.2716339999999999</v>
      </c>
      <c r="L8705" s="5">
        <v>-6255.5521250000002</v>
      </c>
      <c r="M8705" s="5">
        <f>ABS(IF(L8705&lt;=0,L8705/耗电量关键数据!$B$6/1000,L8705/耗电量关键数据!$B$5/1000))</f>
        <v>2.5022208500000001</v>
      </c>
      <c r="N8705" s="5">
        <f>电气设备逐时使用率计算!H8681</f>
        <v>22.208055000000002</v>
      </c>
      <c r="O8705" s="5">
        <f>灯光逐时使用率计算!H8681</f>
        <v>11.844296</v>
      </c>
      <c r="P8705" s="19">
        <f t="shared" si="1217"/>
        <v>36.554571850000002</v>
      </c>
      <c r="Q8705" s="19">
        <f t="shared" si="1221"/>
        <v>0</v>
      </c>
      <c r="R8705" s="20">
        <f t="shared" si="1218"/>
        <v>1.2716339999999999</v>
      </c>
      <c r="S8705" s="20">
        <f t="shared" si="1222"/>
        <v>0</v>
      </c>
      <c r="T8705" s="20">
        <f>IF((T8704+R8705)&lt;0,0,IF((T8704+R8705)&gt;结论【关键目标】!C$28,结论【关键目标】!C$28,T8704+R8705))</f>
        <v>2.206275065739999</v>
      </c>
      <c r="U8705" s="19">
        <f>IF((T8704+R8705)&lt;结论【关键目标】!$C$28,0,(发电量计算【计算逻辑页】!R8705+发电量计算【计算逻辑页】!T8704-结论【关键目标】!$C$28))</f>
        <v>0</v>
      </c>
      <c r="V8705" s="5">
        <f t="shared" si="1219"/>
        <v>0</v>
      </c>
      <c r="W8705" s="5">
        <f t="shared" si="1220"/>
        <v>0.90044403539999984</v>
      </c>
      <c r="X8705" s="5">
        <f t="shared" si="1223"/>
        <v>0</v>
      </c>
    </row>
    <row r="8706" spans="1:24" x14ac:dyDescent="0.15">
      <c r="A8706" s="7">
        <v>8705</v>
      </c>
      <c r="B8706" s="7">
        <v>12</v>
      </c>
      <c r="C8706" s="7">
        <v>29</v>
      </c>
      <c r="D8706" s="7">
        <v>17</v>
      </c>
      <c r="E8706" s="7">
        <v>363</v>
      </c>
      <c r="F8706" s="7">
        <v>-4</v>
      </c>
      <c r="G8706" s="7">
        <v>0</v>
      </c>
      <c r="H8706" s="7">
        <f t="shared" ref="H8706:H8761" si="1224">WEEKDAY(I:I,2)</f>
        <v>5</v>
      </c>
      <c r="I8706" s="16">
        <f t="shared" ref="I8706:I8761" si="1225">DATE(2023,B8706,C8706)</f>
        <v>45289</v>
      </c>
      <c r="J8706" s="17">
        <v>0.70809999999999995</v>
      </c>
      <c r="K8706" s="18">
        <f>G8706*结论【关键目标】!C$27*0.7735*0.001</f>
        <v>0</v>
      </c>
      <c r="L8706" s="5">
        <v>-11172.03817</v>
      </c>
      <c r="M8706" s="5">
        <f>ABS(IF(L8706&lt;=0,L8706/耗电量关键数据!$B$6/1000,L8706/耗电量关键数据!$B$5/1000))</f>
        <v>4.4688152680000002</v>
      </c>
      <c r="N8706" s="5">
        <f>电气设备逐时使用率计算!H8682</f>
        <v>22.208055000000002</v>
      </c>
      <c r="O8706" s="5">
        <f>灯光逐时使用率计算!H8682</f>
        <v>11.844296</v>
      </c>
      <c r="P8706" s="19">
        <f t="shared" ref="P8706:P8761" si="1226">M8706+N8706+O8706</f>
        <v>38.521166268000002</v>
      </c>
      <c r="Q8706" s="19">
        <f t="shared" si="1221"/>
        <v>0</v>
      </c>
      <c r="R8706" s="20">
        <f t="shared" ref="R8706:R8762" si="1227">K8706-Q8706</f>
        <v>0</v>
      </c>
      <c r="S8706" s="20">
        <f t="shared" si="1222"/>
        <v>0</v>
      </c>
      <c r="T8706" s="20">
        <f>IF((T8705+R8706)&lt;0,0,IF((T8705+R8706)&gt;结论【关键目标】!C$28,结论【关键目标】!C$28,T8705+R8706))</f>
        <v>2.206275065739999</v>
      </c>
      <c r="U8706" s="19">
        <f>IF((T8705+R8706)&lt;结论【关键目标】!$C$28,0,(发电量计算【计算逻辑页】!R8706+发电量计算【计算逻辑页】!T8705-结论【关键目标】!$C$28))</f>
        <v>0</v>
      </c>
      <c r="V8706" s="5">
        <f t="shared" ref="V8706:V8763" si="1228">IF(J8706&gt;0.35,U8706*0.35,0)</f>
        <v>0</v>
      </c>
      <c r="W8706" s="5">
        <f t="shared" ref="W8706:W8763" si="1229">IF(P8706&gt;K8706,K8706*J8706,P8706*J8706)</f>
        <v>0</v>
      </c>
      <c r="X8706" s="5">
        <f t="shared" si="1223"/>
        <v>0</v>
      </c>
    </row>
    <row r="8707" spans="1:24" x14ac:dyDescent="0.15">
      <c r="A8707" s="7">
        <v>8706</v>
      </c>
      <c r="B8707" s="7">
        <v>12</v>
      </c>
      <c r="C8707" s="7">
        <v>29</v>
      </c>
      <c r="D8707" s="7">
        <v>18</v>
      </c>
      <c r="E8707" s="7">
        <v>363</v>
      </c>
      <c r="F8707" s="7">
        <v>-2.8</v>
      </c>
      <c r="G8707" s="7">
        <v>0</v>
      </c>
      <c r="H8707" s="7">
        <f t="shared" si="1224"/>
        <v>5</v>
      </c>
      <c r="I8707" s="16">
        <f t="shared" si="1225"/>
        <v>45289</v>
      </c>
      <c r="J8707" s="17">
        <v>0.70809999999999995</v>
      </c>
      <c r="K8707" s="18">
        <f>G8707*结论【关键目标】!C$27*0.7735*0.001</f>
        <v>0</v>
      </c>
      <c r="L8707" s="5">
        <v>-28086.175299999999</v>
      </c>
      <c r="M8707" s="5">
        <f>ABS(IF(L8707&lt;=0,L8707/耗电量关键数据!$B$6/1000,L8707/耗电量关键数据!$B$5/1000))</f>
        <v>11.234470119999999</v>
      </c>
      <c r="N8707" s="5">
        <f>电气设备逐时使用率计算!H8683</f>
        <v>7.0130699999999999</v>
      </c>
      <c r="O8707" s="5">
        <f>灯光逐时使用率计算!H8683</f>
        <v>3.7403040000000001</v>
      </c>
      <c r="P8707" s="19">
        <f t="shared" si="1226"/>
        <v>21.987844119999998</v>
      </c>
      <c r="Q8707" s="19">
        <f t="shared" ref="Q8707:Q8762" si="1230">IF(J8707&gt;0.8,P8707,0)</f>
        <v>0</v>
      </c>
      <c r="R8707" s="20">
        <f t="shared" si="1227"/>
        <v>0</v>
      </c>
      <c r="S8707" s="20">
        <f t="shared" ref="S8707:S8763" si="1231">IF(R8707&lt;0,ABS(R8707),0)</f>
        <v>0</v>
      </c>
      <c r="T8707" s="20">
        <f>IF((T8706+R8707)&lt;0,0,IF((T8706+R8707)&gt;结论【关键目标】!C$28,结论【关键目标】!C$28,T8706+R8707))</f>
        <v>2.206275065739999</v>
      </c>
      <c r="U8707" s="19">
        <f>IF((T8706+R8707)&lt;结论【关键目标】!$C$28,0,(发电量计算【计算逻辑页】!R8707+发电量计算【计算逻辑页】!T8706-结论【关键目标】!$C$28))</f>
        <v>0</v>
      </c>
      <c r="V8707" s="5">
        <f t="shared" si="1228"/>
        <v>0</v>
      </c>
      <c r="W8707" s="5">
        <f t="shared" si="1229"/>
        <v>0</v>
      </c>
      <c r="X8707" s="5">
        <f t="shared" si="1223"/>
        <v>0</v>
      </c>
    </row>
    <row r="8708" spans="1:24" x14ac:dyDescent="0.15">
      <c r="A8708" s="7">
        <v>8707</v>
      </c>
      <c r="B8708" s="7">
        <v>12</v>
      </c>
      <c r="C8708" s="7">
        <v>29</v>
      </c>
      <c r="D8708" s="7">
        <v>19</v>
      </c>
      <c r="E8708" s="7">
        <v>363</v>
      </c>
      <c r="F8708" s="7">
        <v>-6</v>
      </c>
      <c r="G8708" s="7">
        <v>0</v>
      </c>
      <c r="H8708" s="7">
        <f t="shared" si="1224"/>
        <v>5</v>
      </c>
      <c r="I8708" s="16">
        <f t="shared" si="1225"/>
        <v>45289</v>
      </c>
      <c r="J8708" s="17">
        <v>1.2267999999999999</v>
      </c>
      <c r="K8708" s="18">
        <f>G8708*结论【关键目标】!C$27*0.7735*0.001</f>
        <v>0</v>
      </c>
      <c r="L8708" s="5">
        <v>-18919.83556</v>
      </c>
      <c r="M8708" s="5">
        <f>ABS(IF(L8708&lt;=0,L8708/耗电量关键数据!$B$6/1000,L8708/耗电量关键数据!$B$5/1000))</f>
        <v>7.567934224</v>
      </c>
      <c r="N8708" s="5">
        <f>电气设备逐时使用率计算!H8684</f>
        <v>7.0130699999999999</v>
      </c>
      <c r="O8708" s="5">
        <f>灯光逐时使用率计算!H8684</f>
        <v>3.7403040000000001</v>
      </c>
      <c r="P8708" s="19">
        <f t="shared" si="1226"/>
        <v>18.321308223999999</v>
      </c>
      <c r="Q8708" s="19">
        <f t="shared" si="1230"/>
        <v>18.321308223999999</v>
      </c>
      <c r="R8708" s="20">
        <f t="shared" si="1227"/>
        <v>-18.321308223999999</v>
      </c>
      <c r="S8708" s="20">
        <f t="shared" si="1231"/>
        <v>18.321308223999999</v>
      </c>
      <c r="T8708" s="20">
        <f>IF((T8707+R8708)&lt;0,0,IF((T8707+R8708)&gt;结论【关键目标】!C$28,结论【关键目标】!C$28,T8707+R8708))</f>
        <v>0</v>
      </c>
      <c r="U8708" s="19">
        <f>IF((T8707+R8708)&lt;结论【关键目标】!$C$28,0,(发电量计算【计算逻辑页】!R8708+发电量计算【计算逻辑页】!T8707-结论【关键目标】!$C$28))</f>
        <v>0</v>
      </c>
      <c r="V8708" s="5">
        <f t="shared" si="1228"/>
        <v>0</v>
      </c>
      <c r="W8708" s="5">
        <f t="shared" si="1229"/>
        <v>0</v>
      </c>
      <c r="X8708" s="5">
        <f t="shared" ref="X8708:X8763" si="1232">(J8708-0.35)*IF(T8708&gt;S8708,S8708,T8708)</f>
        <v>0</v>
      </c>
    </row>
    <row r="8709" spans="1:24" x14ac:dyDescent="0.15">
      <c r="A8709" s="7">
        <v>8708</v>
      </c>
      <c r="B8709" s="7">
        <v>12</v>
      </c>
      <c r="C8709" s="7">
        <v>29</v>
      </c>
      <c r="D8709" s="7">
        <v>20</v>
      </c>
      <c r="E8709" s="7">
        <v>363</v>
      </c>
      <c r="F8709" s="7">
        <v>-6</v>
      </c>
      <c r="G8709" s="7">
        <v>0</v>
      </c>
      <c r="H8709" s="7">
        <f t="shared" si="1224"/>
        <v>5</v>
      </c>
      <c r="I8709" s="16">
        <f t="shared" si="1225"/>
        <v>45289</v>
      </c>
      <c r="J8709" s="17">
        <v>1.2267999999999999</v>
      </c>
      <c r="K8709" s="18">
        <f>G8709*结论【关键目标】!C$27*0.7735*0.001</f>
        <v>0</v>
      </c>
      <c r="L8709" s="5">
        <v>-29080.784489999998</v>
      </c>
      <c r="M8709" s="5">
        <f>ABS(IF(L8709&lt;=0,L8709/耗电量关键数据!$B$6/1000,L8709/耗电量关键数据!$B$5/1000))</f>
        <v>11.632313795999998</v>
      </c>
      <c r="N8709" s="5">
        <f>电气设备逐时使用率计算!H8685</f>
        <v>1.1688450000000001</v>
      </c>
      <c r="O8709" s="5">
        <f>灯光逐时使用率计算!H8685</f>
        <v>0.37403039999999999</v>
      </c>
      <c r="P8709" s="19">
        <f t="shared" si="1226"/>
        <v>13.175189196</v>
      </c>
      <c r="Q8709" s="19">
        <f t="shared" si="1230"/>
        <v>13.175189196</v>
      </c>
      <c r="R8709" s="20">
        <f t="shared" si="1227"/>
        <v>-13.175189196</v>
      </c>
      <c r="S8709" s="20">
        <f t="shared" si="1231"/>
        <v>13.175189196</v>
      </c>
      <c r="T8709" s="20">
        <f>IF((T8708+R8709)&lt;0,0,IF((T8708+R8709)&gt;结论【关键目标】!C$28,结论【关键目标】!C$28,T8708+R8709))</f>
        <v>0</v>
      </c>
      <c r="U8709" s="19">
        <f>IF((T8708+R8709)&lt;结论【关键目标】!$C$28,0,(发电量计算【计算逻辑页】!R8709+发电量计算【计算逻辑页】!T8708-结论【关键目标】!$C$28))</f>
        <v>0</v>
      </c>
      <c r="V8709" s="5">
        <f t="shared" si="1228"/>
        <v>0</v>
      </c>
      <c r="W8709" s="5">
        <f t="shared" si="1229"/>
        <v>0</v>
      </c>
      <c r="X8709" s="5">
        <f t="shared" si="1232"/>
        <v>0</v>
      </c>
    </row>
    <row r="8710" spans="1:24" x14ac:dyDescent="0.15">
      <c r="A8710" s="7">
        <v>8709</v>
      </c>
      <c r="B8710" s="7">
        <v>12</v>
      </c>
      <c r="C8710" s="7">
        <v>29</v>
      </c>
      <c r="D8710" s="7">
        <v>21</v>
      </c>
      <c r="E8710" s="7">
        <v>363</v>
      </c>
      <c r="F8710" s="7">
        <v>-4.7</v>
      </c>
      <c r="G8710" s="7">
        <v>0</v>
      </c>
      <c r="H8710" s="7">
        <f t="shared" si="1224"/>
        <v>5</v>
      </c>
      <c r="I8710" s="16">
        <f t="shared" si="1225"/>
        <v>45289</v>
      </c>
      <c r="J8710" s="17">
        <v>1.2267999999999999</v>
      </c>
      <c r="K8710" s="18">
        <f>G8710*结论【关键目标】!C$27*0.7735*0.001</f>
        <v>0</v>
      </c>
      <c r="L8710" s="5">
        <v>-32451.868259999999</v>
      </c>
      <c r="M8710" s="5">
        <f>ABS(IF(L8710&lt;=0,L8710/耗电量关键数据!$B$6/1000,L8710/耗电量关键数据!$B$5/1000))</f>
        <v>12.980747304000001</v>
      </c>
      <c r="N8710" s="5">
        <f>电气设备逐时使用率计算!H8686</f>
        <v>1.1688450000000001</v>
      </c>
      <c r="O8710" s="5">
        <f>灯光逐时使用率计算!H8686</f>
        <v>0.37403039999999999</v>
      </c>
      <c r="P8710" s="19">
        <f t="shared" si="1226"/>
        <v>14.523622704000003</v>
      </c>
      <c r="Q8710" s="19">
        <f t="shared" si="1230"/>
        <v>14.523622704000003</v>
      </c>
      <c r="R8710" s="20">
        <f t="shared" si="1227"/>
        <v>-14.523622704000003</v>
      </c>
      <c r="S8710" s="20">
        <f t="shared" si="1231"/>
        <v>14.523622704000003</v>
      </c>
      <c r="T8710" s="20">
        <f>IF((T8709+R8710)&lt;0,0,IF((T8709+R8710)&gt;结论【关键目标】!C$28,结论【关键目标】!C$28,T8709+R8710))</f>
        <v>0</v>
      </c>
      <c r="U8710" s="19">
        <f>IF((T8709+R8710)&lt;结论【关键目标】!$C$28,0,(发电量计算【计算逻辑页】!R8710+发电量计算【计算逻辑页】!T8709-结论【关键目标】!$C$28))</f>
        <v>0</v>
      </c>
      <c r="V8710" s="5">
        <f t="shared" si="1228"/>
        <v>0</v>
      </c>
      <c r="W8710" s="5">
        <f t="shared" si="1229"/>
        <v>0</v>
      </c>
      <c r="X8710" s="5">
        <f t="shared" si="1232"/>
        <v>0</v>
      </c>
    </row>
    <row r="8711" spans="1:24" x14ac:dyDescent="0.15">
      <c r="A8711" s="7">
        <v>8710</v>
      </c>
      <c r="B8711" s="7">
        <v>12</v>
      </c>
      <c r="C8711" s="7">
        <v>29</v>
      </c>
      <c r="D8711" s="7">
        <v>22</v>
      </c>
      <c r="E8711" s="7">
        <v>363</v>
      </c>
      <c r="F8711" s="7">
        <v>-6.9</v>
      </c>
      <c r="G8711" s="7">
        <v>0</v>
      </c>
      <c r="H8711" s="7">
        <f t="shared" si="1224"/>
        <v>5</v>
      </c>
      <c r="I8711" s="16">
        <f t="shared" si="1225"/>
        <v>45289</v>
      </c>
      <c r="J8711" s="17">
        <v>0.70809999999999995</v>
      </c>
      <c r="K8711" s="18">
        <f>G8711*结论【关键目标】!C$27*0.7735*0.001</f>
        <v>0</v>
      </c>
      <c r="L8711" s="5">
        <v>-33795.951150000001</v>
      </c>
      <c r="M8711" s="5">
        <f>ABS(IF(L8711&lt;=0,L8711/耗电量关键数据!$B$6/1000,L8711/耗电量关键数据!$B$5/1000))</f>
        <v>13.518380459999999</v>
      </c>
      <c r="N8711" s="5">
        <f>电气设备逐时使用率计算!H8687</f>
        <v>1.1688450000000001</v>
      </c>
      <c r="O8711" s="5">
        <f>灯光逐时使用率计算!H8687</f>
        <v>0.37403039999999999</v>
      </c>
      <c r="P8711" s="19">
        <f t="shared" si="1226"/>
        <v>15.061255860000001</v>
      </c>
      <c r="Q8711" s="19">
        <f t="shared" si="1230"/>
        <v>0</v>
      </c>
      <c r="R8711" s="20">
        <f t="shared" si="1227"/>
        <v>0</v>
      </c>
      <c r="S8711" s="20">
        <f t="shared" si="1231"/>
        <v>0</v>
      </c>
      <c r="T8711" s="20">
        <f>IF((T8710+R8711)&lt;0,0,IF((T8710+R8711)&gt;结论【关键目标】!C$28,结论【关键目标】!C$28,T8710+R8711))</f>
        <v>0</v>
      </c>
      <c r="U8711" s="19">
        <f>IF((T8710+R8711)&lt;结论【关键目标】!$C$28,0,(发电量计算【计算逻辑页】!R8711+发电量计算【计算逻辑页】!T8710-结论【关键目标】!$C$28))</f>
        <v>0</v>
      </c>
      <c r="V8711" s="5">
        <f t="shared" si="1228"/>
        <v>0</v>
      </c>
      <c r="W8711" s="5">
        <f t="shared" si="1229"/>
        <v>0</v>
      </c>
      <c r="X8711" s="5">
        <f t="shared" si="1232"/>
        <v>0</v>
      </c>
    </row>
    <row r="8712" spans="1:24" x14ac:dyDescent="0.15">
      <c r="A8712" s="7">
        <v>8711</v>
      </c>
      <c r="B8712" s="7">
        <v>12</v>
      </c>
      <c r="C8712" s="7">
        <v>29</v>
      </c>
      <c r="D8712" s="7">
        <v>23</v>
      </c>
      <c r="E8712" s="7">
        <v>363</v>
      </c>
      <c r="F8712" s="7">
        <v>-9</v>
      </c>
      <c r="G8712" s="7">
        <v>0</v>
      </c>
      <c r="H8712" s="7">
        <f t="shared" si="1224"/>
        <v>5</v>
      </c>
      <c r="I8712" s="16">
        <f t="shared" si="1225"/>
        <v>45289</v>
      </c>
      <c r="J8712" s="17">
        <v>0.70809999999999995</v>
      </c>
      <c r="K8712" s="18">
        <f>G8712*结论【关键目标】!C$27*0.7735*0.001</f>
        <v>0</v>
      </c>
      <c r="L8712" s="5">
        <v>-34546.955569999998</v>
      </c>
      <c r="M8712" s="5">
        <f>ABS(IF(L8712&lt;=0,L8712/耗电量关键数据!$B$6/1000,L8712/耗电量关键数据!$B$5/1000))</f>
        <v>13.818782228</v>
      </c>
      <c r="N8712" s="5">
        <f>电气设备逐时使用率计算!H8688</f>
        <v>1.1688450000000001</v>
      </c>
      <c r="O8712" s="5">
        <f>灯光逐时使用率计算!H8688</f>
        <v>0.37403039999999999</v>
      </c>
      <c r="P8712" s="19">
        <f t="shared" si="1226"/>
        <v>15.361657628000001</v>
      </c>
      <c r="Q8712" s="19">
        <f t="shared" si="1230"/>
        <v>0</v>
      </c>
      <c r="R8712" s="20">
        <f t="shared" si="1227"/>
        <v>0</v>
      </c>
      <c r="S8712" s="20">
        <f t="shared" si="1231"/>
        <v>0</v>
      </c>
      <c r="T8712" s="20">
        <f>IF((T8711+R8712)&lt;0,0,IF((T8711+R8712)&gt;结论【关键目标】!C$28,结论【关键目标】!C$28,T8711+R8712))</f>
        <v>0</v>
      </c>
      <c r="U8712" s="19">
        <f>IF((T8711+R8712)&lt;结论【关键目标】!$C$28,0,(发电量计算【计算逻辑页】!R8712+发电量计算【计算逻辑页】!T8711-结论【关键目标】!$C$28))</f>
        <v>0</v>
      </c>
      <c r="V8712" s="5">
        <f t="shared" si="1228"/>
        <v>0</v>
      </c>
      <c r="W8712" s="5">
        <f t="shared" si="1229"/>
        <v>0</v>
      </c>
      <c r="X8712" s="5">
        <f t="shared" si="1232"/>
        <v>0</v>
      </c>
    </row>
    <row r="8713" spans="1:24" x14ac:dyDescent="0.15">
      <c r="A8713" s="7">
        <v>8712</v>
      </c>
      <c r="B8713" s="7">
        <v>12</v>
      </c>
      <c r="C8713" s="7">
        <v>29</v>
      </c>
      <c r="D8713" s="7">
        <v>24</v>
      </c>
      <c r="E8713" s="7">
        <v>363</v>
      </c>
      <c r="F8713" s="7">
        <v>-7.3</v>
      </c>
      <c r="G8713" s="7">
        <v>0</v>
      </c>
      <c r="H8713" s="7">
        <f t="shared" si="1224"/>
        <v>5</v>
      </c>
      <c r="I8713" s="16">
        <f t="shared" si="1225"/>
        <v>45289</v>
      </c>
      <c r="J8713" s="17">
        <v>0.2407</v>
      </c>
      <c r="K8713" s="18">
        <f>G8713*结论【关键目标】!C$27*0.7735*0.001</f>
        <v>0</v>
      </c>
      <c r="L8713" s="5">
        <v>-35829.90984</v>
      </c>
      <c r="M8713" s="5">
        <f>ABS(IF(L8713&lt;=0,L8713/耗电量关键数据!$B$6/1000,L8713/耗电量关键数据!$B$5/1000))</f>
        <v>14.331963935999999</v>
      </c>
      <c r="N8713" s="5">
        <f>电气设备逐时使用率计算!H8689</f>
        <v>1.1688450000000001</v>
      </c>
      <c r="O8713" s="5">
        <f>灯光逐时使用率计算!H8689</f>
        <v>0.37403039999999999</v>
      </c>
      <c r="P8713" s="19">
        <f t="shared" si="1226"/>
        <v>15.874839335999999</v>
      </c>
      <c r="Q8713" s="19">
        <f t="shared" si="1230"/>
        <v>0</v>
      </c>
      <c r="R8713" s="20">
        <f t="shared" si="1227"/>
        <v>0</v>
      </c>
      <c r="S8713" s="20">
        <f t="shared" si="1231"/>
        <v>0</v>
      </c>
      <c r="T8713" s="20">
        <f>IF((T8712+R8713)&lt;0,0,IF((T8712+R8713)&gt;结论【关键目标】!C$28,结论【关键目标】!C$28,T8712+R8713))</f>
        <v>0</v>
      </c>
      <c r="U8713" s="19">
        <f>IF((T8712+R8713)&lt;结论【关键目标】!$C$28,0,(发电量计算【计算逻辑页】!R8713+发电量计算【计算逻辑页】!T8712-结论【关键目标】!$C$28))</f>
        <v>0</v>
      </c>
      <c r="V8713" s="5">
        <f t="shared" si="1228"/>
        <v>0</v>
      </c>
      <c r="W8713" s="5">
        <f t="shared" si="1229"/>
        <v>0</v>
      </c>
      <c r="X8713" s="5">
        <f t="shared" si="1232"/>
        <v>0</v>
      </c>
    </row>
    <row r="8714" spans="1:24" x14ac:dyDescent="0.15">
      <c r="A8714" s="7">
        <v>8713</v>
      </c>
      <c r="B8714" s="7">
        <v>12</v>
      </c>
      <c r="C8714" s="7">
        <v>30</v>
      </c>
      <c r="D8714" s="7">
        <v>1</v>
      </c>
      <c r="E8714" s="7">
        <v>364</v>
      </c>
      <c r="F8714" s="7">
        <v>-10</v>
      </c>
      <c r="G8714" s="7">
        <v>0</v>
      </c>
      <c r="H8714" s="7">
        <f t="shared" si="1224"/>
        <v>6</v>
      </c>
      <c r="I8714" s="16">
        <f t="shared" si="1225"/>
        <v>45290</v>
      </c>
      <c r="J8714" s="17">
        <v>0.2407</v>
      </c>
      <c r="K8714" s="18">
        <f>G8714*结论【关键目标】!C$27*0.7735*0.001</f>
        <v>0</v>
      </c>
      <c r="L8714" s="5">
        <v>-40100.382360000003</v>
      </c>
      <c r="M8714" s="5">
        <f>ABS(IF(L8714&lt;=0,L8714/耗电量关键数据!$B$6/1000,L8714/耗电量关键数据!$B$5/1000))</f>
        <v>16.040152944000003</v>
      </c>
      <c r="N8714" s="19">
        <f>耗电量关键数据!$B$14</f>
        <v>1.1688450000000001</v>
      </c>
      <c r="O8714" s="19">
        <f>耗电量关键数据!$B$15</f>
        <v>0.37403039999999999</v>
      </c>
      <c r="P8714" s="19">
        <f t="shared" si="1226"/>
        <v>17.583028344000002</v>
      </c>
      <c r="Q8714" s="19">
        <f t="shared" si="1230"/>
        <v>0</v>
      </c>
      <c r="R8714" s="20">
        <f t="shared" si="1227"/>
        <v>0</v>
      </c>
      <c r="S8714" s="20">
        <f t="shared" si="1231"/>
        <v>0</v>
      </c>
      <c r="T8714" s="20">
        <f>IF((T8713+R8714)&lt;0,0,IF((T8713+R8714)&gt;结论【关键目标】!C$28,结论【关键目标】!C$28,T8713+R8714))</f>
        <v>0</v>
      </c>
      <c r="U8714" s="19">
        <f>IF((T8713+R8714)&lt;结论【关键目标】!$C$28,0,(发电量计算【计算逻辑页】!R8714+发电量计算【计算逻辑页】!T8713-结论【关键目标】!$C$28))</f>
        <v>0</v>
      </c>
      <c r="V8714" s="5">
        <f t="shared" si="1228"/>
        <v>0</v>
      </c>
      <c r="W8714" s="5">
        <f t="shared" si="1229"/>
        <v>0</v>
      </c>
      <c r="X8714" s="5">
        <f t="shared" si="1232"/>
        <v>0</v>
      </c>
    </row>
    <row r="8715" spans="1:24" x14ac:dyDescent="0.15">
      <c r="A8715" s="7">
        <v>8714</v>
      </c>
      <c r="B8715" s="7">
        <v>12</v>
      </c>
      <c r="C8715" s="7">
        <v>30</v>
      </c>
      <c r="D8715" s="7">
        <v>2</v>
      </c>
      <c r="E8715" s="7">
        <v>364</v>
      </c>
      <c r="F8715" s="7">
        <v>-11</v>
      </c>
      <c r="G8715" s="7">
        <v>0</v>
      </c>
      <c r="H8715" s="7">
        <f t="shared" si="1224"/>
        <v>6</v>
      </c>
      <c r="I8715" s="16">
        <f t="shared" si="1225"/>
        <v>45290</v>
      </c>
      <c r="J8715" s="17">
        <v>0.2407</v>
      </c>
      <c r="K8715" s="18">
        <f>G8715*结论【关键目标】!C$27*0.7735*0.001</f>
        <v>0</v>
      </c>
      <c r="L8715" s="5">
        <v>-40536.256079999999</v>
      </c>
      <c r="M8715" s="5">
        <f>ABS(IF(L8715&lt;=0,L8715/耗电量关键数据!$B$6/1000,L8715/耗电量关键数据!$B$5/1000))</f>
        <v>16.214502432</v>
      </c>
      <c r="N8715" s="19">
        <f>耗电量关键数据!$B$14</f>
        <v>1.1688450000000001</v>
      </c>
      <c r="O8715" s="19">
        <f>耗电量关键数据!$B$15</f>
        <v>0.37403039999999999</v>
      </c>
      <c r="P8715" s="19">
        <f t="shared" si="1226"/>
        <v>17.757377832</v>
      </c>
      <c r="Q8715" s="19">
        <f t="shared" si="1230"/>
        <v>0</v>
      </c>
      <c r="R8715" s="20">
        <f t="shared" si="1227"/>
        <v>0</v>
      </c>
      <c r="S8715" s="20">
        <f t="shared" si="1231"/>
        <v>0</v>
      </c>
      <c r="T8715" s="20">
        <f>IF((T8714+R8715)&lt;0,0,IF((T8714+R8715)&gt;结论【关键目标】!C$28,结论【关键目标】!C$28,T8714+R8715))</f>
        <v>0</v>
      </c>
      <c r="U8715" s="19">
        <f>IF((T8714+R8715)&lt;结论【关键目标】!$C$28,0,(发电量计算【计算逻辑页】!R8715+发电量计算【计算逻辑页】!T8714-结论【关键目标】!$C$28))</f>
        <v>0</v>
      </c>
      <c r="V8715" s="5">
        <f t="shared" si="1228"/>
        <v>0</v>
      </c>
      <c r="W8715" s="5">
        <f t="shared" si="1229"/>
        <v>0</v>
      </c>
      <c r="X8715" s="5">
        <f t="shared" si="1232"/>
        <v>0</v>
      </c>
    </row>
    <row r="8716" spans="1:24" x14ac:dyDescent="0.15">
      <c r="A8716" s="7">
        <v>8715</v>
      </c>
      <c r="B8716" s="7">
        <v>12</v>
      </c>
      <c r="C8716" s="7">
        <v>30</v>
      </c>
      <c r="D8716" s="7">
        <v>3</v>
      </c>
      <c r="E8716" s="7">
        <v>364</v>
      </c>
      <c r="F8716" s="7">
        <v>-10.199999999999999</v>
      </c>
      <c r="G8716" s="7">
        <v>0</v>
      </c>
      <c r="H8716" s="7">
        <f t="shared" si="1224"/>
        <v>6</v>
      </c>
      <c r="I8716" s="16">
        <f t="shared" si="1225"/>
        <v>45290</v>
      </c>
      <c r="J8716" s="17">
        <v>0.2407</v>
      </c>
      <c r="K8716" s="18">
        <f>G8716*结论【关键目标】!C$27*0.7735*0.001</f>
        <v>0</v>
      </c>
      <c r="L8716" s="5">
        <v>-41625.94038</v>
      </c>
      <c r="M8716" s="5">
        <f>ABS(IF(L8716&lt;=0,L8716/耗电量关键数据!$B$6/1000,L8716/耗电量关键数据!$B$5/1000))</f>
        <v>16.650376152</v>
      </c>
      <c r="N8716" s="19">
        <f>耗电量关键数据!$B$14</f>
        <v>1.1688450000000001</v>
      </c>
      <c r="O8716" s="19">
        <f>耗电量关键数据!$B$15</f>
        <v>0.37403039999999999</v>
      </c>
      <c r="P8716" s="19">
        <f t="shared" si="1226"/>
        <v>18.193251552</v>
      </c>
      <c r="Q8716" s="19">
        <f t="shared" si="1230"/>
        <v>0</v>
      </c>
      <c r="R8716" s="20">
        <f t="shared" si="1227"/>
        <v>0</v>
      </c>
      <c r="S8716" s="20">
        <f t="shared" si="1231"/>
        <v>0</v>
      </c>
      <c r="T8716" s="20">
        <f>IF((T8715+R8716)&lt;0,0,IF((T8715+R8716)&gt;结论【关键目标】!C$28,结论【关键目标】!C$28,T8715+R8716))</f>
        <v>0</v>
      </c>
      <c r="U8716" s="19">
        <f>IF((T8715+R8716)&lt;结论【关键目标】!$C$28,0,(发电量计算【计算逻辑页】!R8716+发电量计算【计算逻辑页】!T8715-结论【关键目标】!$C$28))</f>
        <v>0</v>
      </c>
      <c r="V8716" s="5">
        <f t="shared" si="1228"/>
        <v>0</v>
      </c>
      <c r="W8716" s="5">
        <f t="shared" si="1229"/>
        <v>0</v>
      </c>
      <c r="X8716" s="5">
        <f t="shared" si="1232"/>
        <v>0</v>
      </c>
    </row>
    <row r="8717" spans="1:24" x14ac:dyDescent="0.15">
      <c r="A8717" s="7">
        <v>8716</v>
      </c>
      <c r="B8717" s="7">
        <v>12</v>
      </c>
      <c r="C8717" s="7">
        <v>30</v>
      </c>
      <c r="D8717" s="7">
        <v>4</v>
      </c>
      <c r="E8717" s="7">
        <v>364</v>
      </c>
      <c r="F8717" s="7">
        <v>-10</v>
      </c>
      <c r="G8717" s="7">
        <v>0</v>
      </c>
      <c r="H8717" s="7">
        <f t="shared" si="1224"/>
        <v>6</v>
      </c>
      <c r="I8717" s="16">
        <f t="shared" si="1225"/>
        <v>45290</v>
      </c>
      <c r="J8717" s="17">
        <v>0.2407</v>
      </c>
      <c r="K8717" s="18">
        <f>G8717*结论【关键目标】!C$27*0.7735*0.001</f>
        <v>0</v>
      </c>
      <c r="L8717" s="5">
        <v>-42715.624689999997</v>
      </c>
      <c r="M8717" s="5">
        <f>ABS(IF(L8717&lt;=0,L8717/耗电量关键数据!$B$6/1000,L8717/耗电量关键数据!$B$5/1000))</f>
        <v>17.086249875999997</v>
      </c>
      <c r="N8717" s="19">
        <f>耗电量关键数据!$B$14</f>
        <v>1.1688450000000001</v>
      </c>
      <c r="O8717" s="19">
        <f>耗电量关键数据!$B$15</f>
        <v>0.37403039999999999</v>
      </c>
      <c r="P8717" s="19">
        <f t="shared" si="1226"/>
        <v>18.629125275999996</v>
      </c>
      <c r="Q8717" s="19">
        <f t="shared" si="1230"/>
        <v>0</v>
      </c>
      <c r="R8717" s="20">
        <f t="shared" si="1227"/>
        <v>0</v>
      </c>
      <c r="S8717" s="20">
        <f t="shared" si="1231"/>
        <v>0</v>
      </c>
      <c r="T8717" s="20">
        <f>IF((T8716+R8717)&lt;0,0,IF((T8716+R8717)&gt;结论【关键目标】!C$28,结论【关键目标】!C$28,T8716+R8717))</f>
        <v>0</v>
      </c>
      <c r="U8717" s="19">
        <f>IF((T8716+R8717)&lt;结论【关键目标】!$C$28,0,(发电量计算【计算逻辑页】!R8717+发电量计算【计算逻辑页】!T8716-结论【关键目标】!$C$28))</f>
        <v>0</v>
      </c>
      <c r="V8717" s="5">
        <f t="shared" si="1228"/>
        <v>0</v>
      </c>
      <c r="W8717" s="5">
        <f t="shared" si="1229"/>
        <v>0</v>
      </c>
      <c r="X8717" s="5">
        <f t="shared" si="1232"/>
        <v>0</v>
      </c>
    </row>
    <row r="8718" spans="1:24" x14ac:dyDescent="0.15">
      <c r="A8718" s="7">
        <v>8717</v>
      </c>
      <c r="B8718" s="7">
        <v>12</v>
      </c>
      <c r="C8718" s="7">
        <v>30</v>
      </c>
      <c r="D8718" s="7">
        <v>5</v>
      </c>
      <c r="E8718" s="7">
        <v>364</v>
      </c>
      <c r="F8718" s="7">
        <v>-8</v>
      </c>
      <c r="G8718" s="7">
        <v>0</v>
      </c>
      <c r="H8718" s="7">
        <f t="shared" si="1224"/>
        <v>6</v>
      </c>
      <c r="I8718" s="16">
        <f t="shared" si="1225"/>
        <v>45290</v>
      </c>
      <c r="J8718" s="17">
        <v>0.2407</v>
      </c>
      <c r="K8718" s="18">
        <f>G8718*结论【关键目标】!C$27*0.7735*0.001</f>
        <v>0</v>
      </c>
      <c r="L8718" s="5">
        <v>-43587.372130000003</v>
      </c>
      <c r="M8718" s="5">
        <f>ABS(IF(L8718&lt;=0,L8718/耗电量关键数据!$B$6/1000,L8718/耗电量关键数据!$B$5/1000))</f>
        <v>17.434948852000002</v>
      </c>
      <c r="N8718" s="19">
        <f>耗电量关键数据!$B$14</f>
        <v>1.1688450000000001</v>
      </c>
      <c r="O8718" s="19">
        <f>耗电量关键数据!$B$15</f>
        <v>0.37403039999999999</v>
      </c>
      <c r="P8718" s="19">
        <f t="shared" si="1226"/>
        <v>18.977824252000001</v>
      </c>
      <c r="Q8718" s="19">
        <f t="shared" si="1230"/>
        <v>0</v>
      </c>
      <c r="R8718" s="20">
        <f t="shared" si="1227"/>
        <v>0</v>
      </c>
      <c r="S8718" s="20">
        <f t="shared" si="1231"/>
        <v>0</v>
      </c>
      <c r="T8718" s="20">
        <f>IF((T8717+R8718)&lt;0,0,IF((T8717+R8718)&gt;结论【关键目标】!C$28,结论【关键目标】!C$28,T8717+R8718))</f>
        <v>0</v>
      </c>
      <c r="U8718" s="19">
        <f>IF((T8717+R8718)&lt;结论【关键目标】!$C$28,0,(发电量计算【计算逻辑页】!R8718+发电量计算【计算逻辑页】!T8717-结论【关键目标】!$C$28))</f>
        <v>0</v>
      </c>
      <c r="V8718" s="5">
        <f t="shared" si="1228"/>
        <v>0</v>
      </c>
      <c r="W8718" s="5">
        <f t="shared" si="1229"/>
        <v>0</v>
      </c>
      <c r="X8718" s="5">
        <f t="shared" si="1232"/>
        <v>0</v>
      </c>
    </row>
    <row r="8719" spans="1:24" x14ac:dyDescent="0.15">
      <c r="A8719" s="7">
        <v>8718</v>
      </c>
      <c r="B8719" s="7">
        <v>12</v>
      </c>
      <c r="C8719" s="7">
        <v>30</v>
      </c>
      <c r="D8719" s="7">
        <v>6</v>
      </c>
      <c r="E8719" s="7">
        <v>364</v>
      </c>
      <c r="F8719" s="7">
        <v>-8.1999999999999993</v>
      </c>
      <c r="G8719" s="7">
        <v>0</v>
      </c>
      <c r="H8719" s="7">
        <f t="shared" si="1224"/>
        <v>6</v>
      </c>
      <c r="I8719" s="16">
        <f t="shared" si="1225"/>
        <v>45290</v>
      </c>
      <c r="J8719" s="17">
        <v>0.2407</v>
      </c>
      <c r="K8719" s="18">
        <f>G8719*结论【关键目标】!C$27*0.7735*0.001</f>
        <v>0</v>
      </c>
      <c r="L8719" s="5">
        <v>-44727.779829999999</v>
      </c>
      <c r="M8719" s="5">
        <f>ABS(IF(L8719&lt;=0,L8719/耗电量关键数据!$B$6/1000,L8719/耗电量关键数据!$B$5/1000))</f>
        <v>17.891111932000001</v>
      </c>
      <c r="N8719" s="19">
        <f>耗电量关键数据!$B$14</f>
        <v>1.1688450000000001</v>
      </c>
      <c r="O8719" s="19">
        <f>耗电量关键数据!$B$15</f>
        <v>0.37403039999999999</v>
      </c>
      <c r="P8719" s="19">
        <f t="shared" si="1226"/>
        <v>19.433987332000001</v>
      </c>
      <c r="Q8719" s="19">
        <f t="shared" si="1230"/>
        <v>0</v>
      </c>
      <c r="R8719" s="20">
        <f t="shared" si="1227"/>
        <v>0</v>
      </c>
      <c r="S8719" s="20">
        <f t="shared" si="1231"/>
        <v>0</v>
      </c>
      <c r="T8719" s="20">
        <f>IF((T8718+R8719)&lt;0,0,IF((T8718+R8719)&gt;结论【关键目标】!C$28,结论【关键目标】!C$28,T8718+R8719))</f>
        <v>0</v>
      </c>
      <c r="U8719" s="19">
        <f>IF((T8718+R8719)&lt;结论【关键目标】!$C$28,0,(发电量计算【计算逻辑页】!R8719+发电量计算【计算逻辑页】!T8718-结论【关键目标】!$C$28))</f>
        <v>0</v>
      </c>
      <c r="V8719" s="5">
        <f t="shared" si="1228"/>
        <v>0</v>
      </c>
      <c r="W8719" s="5">
        <f t="shared" si="1229"/>
        <v>0</v>
      </c>
      <c r="X8719" s="5">
        <f t="shared" si="1232"/>
        <v>0</v>
      </c>
    </row>
    <row r="8720" spans="1:24" x14ac:dyDescent="0.15">
      <c r="A8720" s="7">
        <v>8719</v>
      </c>
      <c r="B8720" s="7">
        <v>12</v>
      </c>
      <c r="C8720" s="7">
        <v>30</v>
      </c>
      <c r="D8720" s="7">
        <v>7</v>
      </c>
      <c r="E8720" s="7">
        <v>364</v>
      </c>
      <c r="F8720" s="7">
        <v>-8</v>
      </c>
      <c r="G8720" s="7">
        <v>0</v>
      </c>
      <c r="H8720" s="7">
        <f t="shared" si="1224"/>
        <v>6</v>
      </c>
      <c r="I8720" s="16">
        <f t="shared" si="1225"/>
        <v>45290</v>
      </c>
      <c r="J8720" s="17">
        <v>0.2407</v>
      </c>
      <c r="K8720" s="18">
        <f>G8720*结论【关键目标】!C$27*0.7735*0.001</f>
        <v>0</v>
      </c>
      <c r="L8720" s="5">
        <v>-44156.668949999999</v>
      </c>
      <c r="M8720" s="5">
        <f>ABS(IF(L8720&lt;=0,L8720/耗电量关键数据!$B$6/1000,L8720/耗电量关键数据!$B$5/1000))</f>
        <v>17.662667580000001</v>
      </c>
      <c r="N8720" s="19">
        <f>耗电量关键数据!$B$14</f>
        <v>1.1688450000000001</v>
      </c>
      <c r="O8720" s="19">
        <f>耗电量关键数据!$B$15</f>
        <v>0.37403039999999999</v>
      </c>
      <c r="P8720" s="19">
        <f t="shared" si="1226"/>
        <v>19.205542980000001</v>
      </c>
      <c r="Q8720" s="19">
        <f t="shared" si="1230"/>
        <v>0</v>
      </c>
      <c r="R8720" s="20">
        <f t="shared" si="1227"/>
        <v>0</v>
      </c>
      <c r="S8720" s="20">
        <f t="shared" si="1231"/>
        <v>0</v>
      </c>
      <c r="T8720" s="20">
        <f>IF((T8719+R8720)&lt;0,0,IF((T8719+R8720)&gt;结论【关键目标】!C$28,结论【关键目标】!C$28,T8719+R8720))</f>
        <v>0</v>
      </c>
      <c r="U8720" s="19">
        <f>IF((T8719+R8720)&lt;结论【关键目标】!$C$28,0,(发电量计算【计算逻辑页】!R8720+发电量计算【计算逻辑页】!T8719-结论【关键目标】!$C$28))</f>
        <v>0</v>
      </c>
      <c r="V8720" s="5">
        <f t="shared" si="1228"/>
        <v>0</v>
      </c>
      <c r="W8720" s="5">
        <f t="shared" si="1229"/>
        <v>0</v>
      </c>
      <c r="X8720" s="5">
        <f t="shared" si="1232"/>
        <v>0</v>
      </c>
    </row>
    <row r="8721" spans="1:24" x14ac:dyDescent="0.15">
      <c r="A8721" s="7">
        <v>8720</v>
      </c>
      <c r="B8721" s="7">
        <v>12</v>
      </c>
      <c r="C8721" s="7">
        <v>30</v>
      </c>
      <c r="D8721" s="7">
        <v>8</v>
      </c>
      <c r="E8721" s="7">
        <v>364</v>
      </c>
      <c r="F8721" s="7">
        <v>-8</v>
      </c>
      <c r="G8721" s="7">
        <v>86.2</v>
      </c>
      <c r="H8721" s="7">
        <f t="shared" si="1224"/>
        <v>6</v>
      </c>
      <c r="I8721" s="16">
        <f t="shared" si="1225"/>
        <v>45290</v>
      </c>
      <c r="J8721" s="17">
        <v>0.70809999999999995</v>
      </c>
      <c r="K8721" s="18">
        <f>G8721*结论【关键目标】!C$27*0.7735*0.001</f>
        <v>8.0010840000000005</v>
      </c>
      <c r="L8721" s="5">
        <v>-42444.182480000003</v>
      </c>
      <c r="M8721" s="5">
        <f>ABS(IF(L8721&lt;=0,L8721/耗电量关键数据!$B$6/1000,L8721/耗电量关键数据!$B$5/1000))</f>
        <v>16.977672991999999</v>
      </c>
      <c r="N8721" s="19">
        <f>耗电量关键数据!$B$14</f>
        <v>1.1688450000000001</v>
      </c>
      <c r="O8721" s="19">
        <f>耗电量关键数据!$B$15</f>
        <v>0.37403039999999999</v>
      </c>
      <c r="P8721" s="19">
        <f t="shared" si="1226"/>
        <v>18.520548391999998</v>
      </c>
      <c r="Q8721" s="19">
        <f t="shared" si="1230"/>
        <v>0</v>
      </c>
      <c r="R8721" s="20">
        <f t="shared" si="1227"/>
        <v>8.0010840000000005</v>
      </c>
      <c r="S8721" s="20">
        <f t="shared" si="1231"/>
        <v>0</v>
      </c>
      <c r="T8721" s="20">
        <f>IF((T8720+R8721)&lt;0,0,IF((T8720+R8721)&gt;结论【关键目标】!C$28,结论【关键目标】!C$28,T8720+R8721))</f>
        <v>8.0010840000000005</v>
      </c>
      <c r="U8721" s="19">
        <f>IF((T8720+R8721)&lt;结论【关键目标】!$C$28,0,(发电量计算【计算逻辑页】!R8721+发电量计算【计算逻辑页】!T8720-结论【关键目标】!$C$28))</f>
        <v>0</v>
      </c>
      <c r="V8721" s="5">
        <f t="shared" si="1228"/>
        <v>0</v>
      </c>
      <c r="W8721" s="5">
        <f t="shared" si="1229"/>
        <v>5.6655675804000003</v>
      </c>
      <c r="X8721" s="5">
        <f t="shared" si="1232"/>
        <v>0</v>
      </c>
    </row>
    <row r="8722" spans="1:24" x14ac:dyDescent="0.15">
      <c r="A8722" s="7">
        <v>8721</v>
      </c>
      <c r="B8722" s="7">
        <v>12</v>
      </c>
      <c r="C8722" s="7">
        <v>30</v>
      </c>
      <c r="D8722" s="7">
        <v>9</v>
      </c>
      <c r="E8722" s="7">
        <v>364</v>
      </c>
      <c r="F8722" s="7">
        <v>-7.6</v>
      </c>
      <c r="G8722" s="7">
        <v>225.7</v>
      </c>
      <c r="H8722" s="7">
        <f t="shared" si="1224"/>
        <v>6</v>
      </c>
      <c r="I8722" s="16">
        <f t="shared" si="1225"/>
        <v>45290</v>
      </c>
      <c r="J8722" s="17">
        <v>0.70809999999999995</v>
      </c>
      <c r="K8722" s="18">
        <f>G8722*结论【关键目标】!C$27*0.7735*0.001</f>
        <v>20.949473999999999</v>
      </c>
      <c r="L8722" s="5">
        <v>-34438.540330000003</v>
      </c>
      <c r="M8722" s="5">
        <f>ABS(IF(L8722&lt;=0,L8722/耗电量关键数据!$B$6/1000,L8722/耗电量关键数据!$B$5/1000))</f>
        <v>13.775416132000002</v>
      </c>
      <c r="N8722" s="19">
        <f>耗电量关键数据!$B$14</f>
        <v>1.1688450000000001</v>
      </c>
      <c r="O8722" s="19">
        <f>耗电量关键数据!$B$15</f>
        <v>0.37403039999999999</v>
      </c>
      <c r="P8722" s="19">
        <f t="shared" si="1226"/>
        <v>15.318291532000002</v>
      </c>
      <c r="Q8722" s="19">
        <f t="shared" si="1230"/>
        <v>0</v>
      </c>
      <c r="R8722" s="20">
        <f t="shared" si="1227"/>
        <v>20.949473999999999</v>
      </c>
      <c r="S8722" s="20">
        <f t="shared" si="1231"/>
        <v>0</v>
      </c>
      <c r="T8722" s="20">
        <f>IF((T8721+R8722)&lt;0,0,IF((T8721+R8722)&gt;结论【关键目标】!C$28,结论【关键目标】!C$28,T8721+R8722))</f>
        <v>22</v>
      </c>
      <c r="U8722" s="19">
        <f>IF((T8721+R8722)&lt;结论【关键目标】!$C$28,0,(发电量计算【计算逻辑页】!R8722+发电量计算【计算逻辑页】!T8721-结论【关键目标】!$C$28))</f>
        <v>6.9505580000000009</v>
      </c>
      <c r="V8722" s="5">
        <f t="shared" si="1228"/>
        <v>2.4326953000000002</v>
      </c>
      <c r="W8722" s="5">
        <f t="shared" si="1229"/>
        <v>10.8468822338092</v>
      </c>
      <c r="X8722" s="5">
        <f t="shared" si="1232"/>
        <v>0</v>
      </c>
    </row>
    <row r="8723" spans="1:24" x14ac:dyDescent="0.15">
      <c r="A8723" s="7">
        <v>8722</v>
      </c>
      <c r="B8723" s="7">
        <v>12</v>
      </c>
      <c r="C8723" s="7">
        <v>30</v>
      </c>
      <c r="D8723" s="7">
        <v>10</v>
      </c>
      <c r="E8723" s="7">
        <v>364</v>
      </c>
      <c r="F8723" s="7">
        <v>-8</v>
      </c>
      <c r="G8723" s="7">
        <v>315.10000000000002</v>
      </c>
      <c r="H8723" s="7">
        <f t="shared" si="1224"/>
        <v>6</v>
      </c>
      <c r="I8723" s="16">
        <f t="shared" si="1225"/>
        <v>45290</v>
      </c>
      <c r="J8723" s="17">
        <v>0.70809999999999995</v>
      </c>
      <c r="K8723" s="18">
        <f>G8723*结论【关键目标】!C$27*0.7735*0.001</f>
        <v>29.247581999999998</v>
      </c>
      <c r="L8723" s="5">
        <v>-29968.085309999999</v>
      </c>
      <c r="M8723" s="5">
        <f>ABS(IF(L8723&lt;=0,L8723/耗电量关键数据!$B$6/1000,L8723/耗电量关键数据!$B$5/1000))</f>
        <v>11.987234123999999</v>
      </c>
      <c r="N8723" s="19">
        <f>耗电量关键数据!$B$14</f>
        <v>1.1688450000000001</v>
      </c>
      <c r="O8723" s="19">
        <f>耗电量关键数据!$B$15</f>
        <v>0.37403039999999999</v>
      </c>
      <c r="P8723" s="19">
        <f t="shared" si="1226"/>
        <v>13.530109523999998</v>
      </c>
      <c r="Q8723" s="19">
        <f t="shared" si="1230"/>
        <v>0</v>
      </c>
      <c r="R8723" s="20">
        <f t="shared" si="1227"/>
        <v>29.247581999999998</v>
      </c>
      <c r="S8723" s="20">
        <f t="shared" si="1231"/>
        <v>0</v>
      </c>
      <c r="T8723" s="20">
        <f>IF((T8722+R8723)&lt;0,0,IF((T8722+R8723)&gt;结论【关键目标】!C$28,结论【关键目标】!C$28,T8722+R8723))</f>
        <v>22</v>
      </c>
      <c r="U8723" s="19">
        <f>IF((T8722+R8723)&lt;结论【关键目标】!$C$28,0,(发电量计算【计算逻辑页】!R8723+发电量计算【计算逻辑页】!T8722-结论【关键目标】!$C$28))</f>
        <v>29.247581999999994</v>
      </c>
      <c r="V8723" s="5">
        <f t="shared" si="1228"/>
        <v>10.236653699999998</v>
      </c>
      <c r="W8723" s="5">
        <f t="shared" si="1229"/>
        <v>9.5806705539443975</v>
      </c>
      <c r="X8723" s="5">
        <f t="shared" si="1232"/>
        <v>0</v>
      </c>
    </row>
    <row r="8724" spans="1:24" x14ac:dyDescent="0.15">
      <c r="A8724" s="7">
        <v>8723</v>
      </c>
      <c r="B8724" s="7">
        <v>12</v>
      </c>
      <c r="C8724" s="7">
        <v>30</v>
      </c>
      <c r="D8724" s="7">
        <v>11</v>
      </c>
      <c r="E8724" s="7">
        <v>364</v>
      </c>
      <c r="F8724" s="7">
        <v>-6</v>
      </c>
      <c r="G8724" s="7">
        <v>404.1</v>
      </c>
      <c r="H8724" s="7">
        <f t="shared" si="1224"/>
        <v>6</v>
      </c>
      <c r="I8724" s="16">
        <f t="shared" si="1225"/>
        <v>45290</v>
      </c>
      <c r="J8724" s="17">
        <v>1.2267999999999999</v>
      </c>
      <c r="K8724" s="18">
        <f>G8724*结论【关键目标】!C$27*0.7735*0.001</f>
        <v>37.508561999999998</v>
      </c>
      <c r="L8724" s="5">
        <v>-21525.388859999999</v>
      </c>
      <c r="M8724" s="5">
        <f>ABS(IF(L8724&lt;=0,L8724/耗电量关键数据!$B$6/1000,L8724/耗电量关键数据!$B$5/1000))</f>
        <v>8.6101555439999995</v>
      </c>
      <c r="N8724" s="19">
        <f>耗电量关键数据!$B$14</f>
        <v>1.1688450000000001</v>
      </c>
      <c r="O8724" s="19">
        <f>耗电量关键数据!$B$15</f>
        <v>0.37403039999999999</v>
      </c>
      <c r="P8724" s="19">
        <f t="shared" si="1226"/>
        <v>10.153030943999999</v>
      </c>
      <c r="Q8724" s="19">
        <f t="shared" si="1230"/>
        <v>10.153030943999999</v>
      </c>
      <c r="R8724" s="20">
        <f t="shared" si="1227"/>
        <v>27.355531055999997</v>
      </c>
      <c r="S8724" s="20">
        <f t="shared" si="1231"/>
        <v>0</v>
      </c>
      <c r="T8724" s="20">
        <f>IF((T8723+R8724)&lt;0,0,IF((T8723+R8724)&gt;结论【关键目标】!C$28,结论【关键目标】!C$28,T8723+R8724))</f>
        <v>22</v>
      </c>
      <c r="U8724" s="19">
        <f>IF((T8723+R8724)&lt;结论【关键目标】!$C$28,0,(发电量计算【计算逻辑页】!R8724+发电量计算【计算逻辑页】!T8723-结论【关键目标】!$C$28))</f>
        <v>27.355531055999997</v>
      </c>
      <c r="V8724" s="5">
        <f t="shared" si="1228"/>
        <v>9.5744358695999985</v>
      </c>
      <c r="W8724" s="5">
        <f t="shared" si="1229"/>
        <v>12.455738362099199</v>
      </c>
      <c r="X8724" s="5">
        <f t="shared" si="1232"/>
        <v>0</v>
      </c>
    </row>
    <row r="8725" spans="1:24" x14ac:dyDescent="0.15">
      <c r="A8725" s="7">
        <v>8724</v>
      </c>
      <c r="B8725" s="7">
        <v>12</v>
      </c>
      <c r="C8725" s="7">
        <v>30</v>
      </c>
      <c r="D8725" s="7">
        <v>12</v>
      </c>
      <c r="E8725" s="7">
        <v>364</v>
      </c>
      <c r="F8725" s="7">
        <v>-3.8</v>
      </c>
      <c r="G8725" s="7">
        <v>450.2</v>
      </c>
      <c r="H8725" s="7">
        <f t="shared" si="1224"/>
        <v>6</v>
      </c>
      <c r="I8725" s="16">
        <f t="shared" si="1225"/>
        <v>45290</v>
      </c>
      <c r="J8725" s="17">
        <v>1.2267999999999999</v>
      </c>
      <c r="K8725" s="18">
        <f>G8725*结论【关键目标】!C$27*0.7735*0.001</f>
        <v>41.787563999999996</v>
      </c>
      <c r="L8725" s="5">
        <v>-18193.985079999999</v>
      </c>
      <c r="M8725" s="5">
        <f>ABS(IF(L8725&lt;=0,L8725/耗电量关键数据!$B$6/1000,L8725/耗电量关键数据!$B$5/1000))</f>
        <v>7.2775940319999988</v>
      </c>
      <c r="N8725" s="19">
        <f>耗电量关键数据!$B$14</f>
        <v>1.1688450000000001</v>
      </c>
      <c r="O8725" s="19">
        <f>耗电量关键数据!$B$15</f>
        <v>0.37403039999999999</v>
      </c>
      <c r="P8725" s="19">
        <f t="shared" si="1226"/>
        <v>8.8204694319999994</v>
      </c>
      <c r="Q8725" s="19">
        <f t="shared" si="1230"/>
        <v>8.8204694319999994</v>
      </c>
      <c r="R8725" s="20">
        <f t="shared" si="1227"/>
        <v>32.967094567999993</v>
      </c>
      <c r="S8725" s="20">
        <f t="shared" si="1231"/>
        <v>0</v>
      </c>
      <c r="T8725" s="20">
        <f>IF((T8724+R8725)&lt;0,0,IF((T8724+R8725)&gt;结论【关键目标】!C$28,结论【关键目标】!C$28,T8724+R8725))</f>
        <v>22</v>
      </c>
      <c r="U8725" s="19">
        <f>IF((T8724+R8725)&lt;结论【关键目标】!$C$28,0,(发电量计算【计算逻辑页】!R8725+发电量计算【计算逻辑页】!T8724-结论【关键目标】!$C$28))</f>
        <v>32.967094567999993</v>
      </c>
      <c r="V8725" s="5">
        <f t="shared" si="1228"/>
        <v>11.538483098799997</v>
      </c>
      <c r="W8725" s="5">
        <f t="shared" si="1229"/>
        <v>10.820951899177599</v>
      </c>
      <c r="X8725" s="5">
        <f t="shared" si="1232"/>
        <v>0</v>
      </c>
    </row>
    <row r="8726" spans="1:24" x14ac:dyDescent="0.15">
      <c r="A8726" s="7">
        <v>8725</v>
      </c>
      <c r="B8726" s="7">
        <v>12</v>
      </c>
      <c r="C8726" s="7">
        <v>30</v>
      </c>
      <c r="D8726" s="7">
        <v>13</v>
      </c>
      <c r="E8726" s="7">
        <v>364</v>
      </c>
      <c r="F8726" s="7">
        <v>-4</v>
      </c>
      <c r="G8726" s="7">
        <v>412.1</v>
      </c>
      <c r="H8726" s="7">
        <f t="shared" si="1224"/>
        <v>6</v>
      </c>
      <c r="I8726" s="16">
        <f t="shared" si="1225"/>
        <v>45290</v>
      </c>
      <c r="J8726" s="17">
        <v>1.2267999999999999</v>
      </c>
      <c r="K8726" s="18">
        <f>G8726*结论【关键目标】!C$27*0.7735*0.001</f>
        <v>38.251121999999995</v>
      </c>
      <c r="L8726" s="5">
        <v>-16361.28103</v>
      </c>
      <c r="M8726" s="5">
        <f>ABS(IF(L8726&lt;=0,L8726/耗电量关键数据!$B$6/1000,L8726/耗电量关键数据!$B$5/1000))</f>
        <v>6.5445124120000004</v>
      </c>
      <c r="N8726" s="19">
        <f>耗电量关键数据!$B$14</f>
        <v>1.1688450000000001</v>
      </c>
      <c r="O8726" s="19">
        <f>耗电量关键数据!$B$15</f>
        <v>0.37403039999999999</v>
      </c>
      <c r="P8726" s="19">
        <f t="shared" si="1226"/>
        <v>8.0873878120000011</v>
      </c>
      <c r="Q8726" s="19">
        <f t="shared" si="1230"/>
        <v>8.0873878120000011</v>
      </c>
      <c r="R8726" s="20">
        <f t="shared" si="1227"/>
        <v>30.163734187999992</v>
      </c>
      <c r="S8726" s="20">
        <f t="shared" si="1231"/>
        <v>0</v>
      </c>
      <c r="T8726" s="20">
        <f>IF((T8725+R8726)&lt;0,0,IF((T8725+R8726)&gt;结论【关键目标】!C$28,结论【关键目标】!C$28,T8725+R8726))</f>
        <v>22</v>
      </c>
      <c r="U8726" s="19">
        <f>IF((T8725+R8726)&lt;结论【关键目标】!$C$28,0,(发电量计算【计算逻辑页】!R8726+发电量计算【计算逻辑页】!T8725-结论【关键目标】!$C$28))</f>
        <v>30.163734187999992</v>
      </c>
      <c r="V8726" s="5">
        <f t="shared" si="1228"/>
        <v>10.557306965799997</v>
      </c>
      <c r="W8726" s="5">
        <f t="shared" si="1229"/>
        <v>9.9216073677616006</v>
      </c>
      <c r="X8726" s="5">
        <f t="shared" si="1232"/>
        <v>0</v>
      </c>
    </row>
    <row r="8727" spans="1:24" x14ac:dyDescent="0.15">
      <c r="A8727" s="7">
        <v>8726</v>
      </c>
      <c r="B8727" s="7">
        <v>12</v>
      </c>
      <c r="C8727" s="7">
        <v>30</v>
      </c>
      <c r="D8727" s="7">
        <v>14</v>
      </c>
      <c r="E8727" s="7">
        <v>364</v>
      </c>
      <c r="F8727" s="7">
        <v>-3</v>
      </c>
      <c r="G8727" s="7">
        <v>308.10000000000002</v>
      </c>
      <c r="H8727" s="7">
        <f t="shared" si="1224"/>
        <v>6</v>
      </c>
      <c r="I8727" s="16">
        <f t="shared" si="1225"/>
        <v>45290</v>
      </c>
      <c r="J8727" s="17">
        <v>1.2267999999999999</v>
      </c>
      <c r="K8727" s="18">
        <f>G8727*结论【关键目标】!C$27*0.7735*0.001</f>
        <v>28.597841999999996</v>
      </c>
      <c r="L8727" s="5">
        <v>-17408.03169</v>
      </c>
      <c r="M8727" s="5">
        <f>ABS(IF(L8727&lt;=0,L8727/耗电量关键数据!$B$6/1000,L8727/耗电量关键数据!$B$5/1000))</f>
        <v>6.9632126760000004</v>
      </c>
      <c r="N8727" s="19">
        <f>耗电量关键数据!$B$14</f>
        <v>1.1688450000000001</v>
      </c>
      <c r="O8727" s="19">
        <f>耗电量关键数据!$B$15</f>
        <v>0.37403039999999999</v>
      </c>
      <c r="P8727" s="19">
        <f t="shared" si="1226"/>
        <v>8.5060880760000011</v>
      </c>
      <c r="Q8727" s="19">
        <f t="shared" si="1230"/>
        <v>8.5060880760000011</v>
      </c>
      <c r="R8727" s="20">
        <f t="shared" si="1227"/>
        <v>20.091753923999995</v>
      </c>
      <c r="S8727" s="20">
        <f t="shared" si="1231"/>
        <v>0</v>
      </c>
      <c r="T8727" s="20">
        <f>IF((T8726+R8727)&lt;0,0,IF((T8726+R8727)&gt;结论【关键目标】!C$28,结论【关键目标】!C$28,T8726+R8727))</f>
        <v>22</v>
      </c>
      <c r="U8727" s="19">
        <f>IF((T8726+R8727)&lt;结论【关键目标】!$C$28,0,(发电量计算【计算逻辑页】!R8727+发电量计算【计算逻辑页】!T8726-结论【关键目标】!$C$28))</f>
        <v>20.091753923999995</v>
      </c>
      <c r="V8727" s="5">
        <f t="shared" si="1228"/>
        <v>7.0321138733999975</v>
      </c>
      <c r="W8727" s="5">
        <f t="shared" si="1229"/>
        <v>10.435268851636801</v>
      </c>
      <c r="X8727" s="5">
        <f t="shared" si="1232"/>
        <v>0</v>
      </c>
    </row>
    <row r="8728" spans="1:24" x14ac:dyDescent="0.15">
      <c r="A8728" s="7">
        <v>8727</v>
      </c>
      <c r="B8728" s="7">
        <v>12</v>
      </c>
      <c r="C8728" s="7">
        <v>30</v>
      </c>
      <c r="D8728" s="7">
        <v>15</v>
      </c>
      <c r="E8728" s="7">
        <v>364</v>
      </c>
      <c r="F8728" s="7">
        <v>-2</v>
      </c>
      <c r="G8728" s="7">
        <v>183</v>
      </c>
      <c r="H8728" s="7">
        <f t="shared" si="1224"/>
        <v>6</v>
      </c>
      <c r="I8728" s="16">
        <f t="shared" si="1225"/>
        <v>45290</v>
      </c>
      <c r="J8728" s="17">
        <v>1.2267999999999999</v>
      </c>
      <c r="K8728" s="18">
        <f>G8728*结论【关键目标】!C$27*0.7735*0.001</f>
        <v>16.986059999999998</v>
      </c>
      <c r="L8728" s="5">
        <v>-22600.724289999998</v>
      </c>
      <c r="M8728" s="5">
        <f>ABS(IF(L8728&lt;=0,L8728/耗电量关键数据!$B$6/1000,L8728/耗电量关键数据!$B$5/1000))</f>
        <v>9.0402897160000002</v>
      </c>
      <c r="N8728" s="19">
        <f>耗电量关键数据!$B$14</f>
        <v>1.1688450000000001</v>
      </c>
      <c r="O8728" s="19">
        <f>耗电量关键数据!$B$15</f>
        <v>0.37403039999999999</v>
      </c>
      <c r="P8728" s="19">
        <f t="shared" si="1226"/>
        <v>10.583165116000002</v>
      </c>
      <c r="Q8728" s="19">
        <f t="shared" si="1230"/>
        <v>10.583165116000002</v>
      </c>
      <c r="R8728" s="20">
        <f t="shared" si="1227"/>
        <v>6.4028948839999966</v>
      </c>
      <c r="S8728" s="20">
        <f t="shared" si="1231"/>
        <v>0</v>
      </c>
      <c r="T8728" s="20">
        <f>IF((T8727+R8728)&lt;0,0,IF((T8727+R8728)&gt;结论【关键目标】!C$28,结论【关键目标】!C$28,T8727+R8728))</f>
        <v>22</v>
      </c>
      <c r="U8728" s="19">
        <f>IF((T8727+R8728)&lt;结论【关键目标】!$C$28,0,(发电量计算【计算逻辑页】!R8728+发电量计算【计算逻辑页】!T8727-结论【关键目标】!$C$28))</f>
        <v>6.4028948839999984</v>
      </c>
      <c r="V8728" s="5">
        <f t="shared" si="1228"/>
        <v>2.2410132093999993</v>
      </c>
      <c r="W8728" s="5">
        <f t="shared" si="1229"/>
        <v>12.983426964308801</v>
      </c>
      <c r="X8728" s="5">
        <f t="shared" si="1232"/>
        <v>0</v>
      </c>
    </row>
    <row r="8729" spans="1:24" x14ac:dyDescent="0.15">
      <c r="A8729" s="7">
        <v>8728</v>
      </c>
      <c r="B8729" s="7">
        <v>12</v>
      </c>
      <c r="C8729" s="7">
        <v>30</v>
      </c>
      <c r="D8729" s="7">
        <v>16</v>
      </c>
      <c r="E8729" s="7">
        <v>364</v>
      </c>
      <c r="F8729" s="7">
        <v>-3</v>
      </c>
      <c r="G8729" s="7">
        <v>12.3</v>
      </c>
      <c r="H8729" s="7">
        <f t="shared" si="1224"/>
        <v>6</v>
      </c>
      <c r="I8729" s="16">
        <f t="shared" si="1225"/>
        <v>45290</v>
      </c>
      <c r="J8729" s="17">
        <v>0.70809999999999995</v>
      </c>
      <c r="K8729" s="18">
        <f>G8729*结论【关键目标】!C$27*0.7735*0.001</f>
        <v>1.141686</v>
      </c>
      <c r="L8729" s="5">
        <v>-29592.765670000001</v>
      </c>
      <c r="M8729" s="5">
        <f>ABS(IF(L8729&lt;=0,L8729/耗电量关键数据!$B$6/1000,L8729/耗电量关键数据!$B$5/1000))</f>
        <v>11.837106267999999</v>
      </c>
      <c r="N8729" s="19">
        <f>耗电量关键数据!$B$14</f>
        <v>1.1688450000000001</v>
      </c>
      <c r="O8729" s="19">
        <f>耗电量关键数据!$B$15</f>
        <v>0.37403039999999999</v>
      </c>
      <c r="P8729" s="19">
        <f t="shared" si="1226"/>
        <v>13.379981668000001</v>
      </c>
      <c r="Q8729" s="19">
        <f t="shared" si="1230"/>
        <v>0</v>
      </c>
      <c r="R8729" s="20">
        <f t="shared" si="1227"/>
        <v>1.141686</v>
      </c>
      <c r="S8729" s="20">
        <f t="shared" si="1231"/>
        <v>0</v>
      </c>
      <c r="T8729" s="20">
        <f>IF((T8728+R8729)&lt;0,0,IF((T8728+R8729)&gt;结论【关键目标】!C$28,结论【关键目标】!C$28,T8728+R8729))</f>
        <v>22</v>
      </c>
      <c r="U8729" s="19">
        <f>IF((T8728+R8729)&lt;结论【关键目标】!$C$28,0,(发电量计算【计算逻辑页】!R8729+发电量计算【计算逻辑页】!T8728-结论【关键目标】!$C$28))</f>
        <v>1.141686</v>
      </c>
      <c r="V8729" s="5">
        <f t="shared" si="1228"/>
        <v>0.39959009999999995</v>
      </c>
      <c r="W8729" s="5">
        <f t="shared" si="1229"/>
        <v>0.80842785659999994</v>
      </c>
      <c r="X8729" s="5">
        <f t="shared" si="1232"/>
        <v>0</v>
      </c>
    </row>
    <row r="8730" spans="1:24" x14ac:dyDescent="0.15">
      <c r="A8730" s="7">
        <v>8729</v>
      </c>
      <c r="B8730" s="7">
        <v>12</v>
      </c>
      <c r="C8730" s="7">
        <v>30</v>
      </c>
      <c r="D8730" s="7">
        <v>17</v>
      </c>
      <c r="E8730" s="7">
        <v>364</v>
      </c>
      <c r="F8730" s="7">
        <v>-3</v>
      </c>
      <c r="G8730" s="7">
        <v>0</v>
      </c>
      <c r="H8730" s="7">
        <f t="shared" si="1224"/>
        <v>6</v>
      </c>
      <c r="I8730" s="16">
        <f t="shared" si="1225"/>
        <v>45290</v>
      </c>
      <c r="J8730" s="17">
        <v>0.70809999999999995</v>
      </c>
      <c r="K8730" s="18">
        <f>G8730*结论【关键目标】!C$27*0.7735*0.001</f>
        <v>0</v>
      </c>
      <c r="L8730" s="5">
        <v>-33392.267480000002</v>
      </c>
      <c r="M8730" s="5">
        <f>ABS(IF(L8730&lt;=0,L8730/耗电量关键数据!$B$6/1000,L8730/耗电量关键数据!$B$5/1000))</f>
        <v>13.356906992000001</v>
      </c>
      <c r="N8730" s="19">
        <f>耗电量关键数据!$B$14</f>
        <v>1.1688450000000001</v>
      </c>
      <c r="O8730" s="19">
        <f>耗电量关键数据!$B$15</f>
        <v>0.37403039999999999</v>
      </c>
      <c r="P8730" s="19">
        <f t="shared" si="1226"/>
        <v>14.899782392000001</v>
      </c>
      <c r="Q8730" s="19">
        <f t="shared" si="1230"/>
        <v>0</v>
      </c>
      <c r="R8730" s="20">
        <f t="shared" si="1227"/>
        <v>0</v>
      </c>
      <c r="S8730" s="20">
        <f t="shared" si="1231"/>
        <v>0</v>
      </c>
      <c r="T8730" s="20">
        <f>IF((T8729+R8730)&lt;0,0,IF((T8729+R8730)&gt;结论【关键目标】!C$28,结论【关键目标】!C$28,T8729+R8730))</f>
        <v>22</v>
      </c>
      <c r="U8730" s="19">
        <f>IF((T8729+R8730)&lt;结论【关键目标】!$C$28,0,(发电量计算【计算逻辑页】!R8730+发电量计算【计算逻辑页】!T8729-结论【关键目标】!$C$28))</f>
        <v>0</v>
      </c>
      <c r="V8730" s="5">
        <f t="shared" si="1228"/>
        <v>0</v>
      </c>
      <c r="W8730" s="5">
        <f t="shared" si="1229"/>
        <v>0</v>
      </c>
      <c r="X8730" s="5">
        <f t="shared" si="1232"/>
        <v>0</v>
      </c>
    </row>
    <row r="8731" spans="1:24" x14ac:dyDescent="0.15">
      <c r="A8731" s="7">
        <v>8730</v>
      </c>
      <c r="B8731" s="7">
        <v>12</v>
      </c>
      <c r="C8731" s="7">
        <v>30</v>
      </c>
      <c r="D8731" s="7">
        <v>18</v>
      </c>
      <c r="E8731" s="7">
        <v>364</v>
      </c>
      <c r="F8731" s="7">
        <v>-2</v>
      </c>
      <c r="G8731" s="7">
        <v>0</v>
      </c>
      <c r="H8731" s="7">
        <f t="shared" si="1224"/>
        <v>6</v>
      </c>
      <c r="I8731" s="16">
        <f t="shared" si="1225"/>
        <v>45290</v>
      </c>
      <c r="J8731" s="17">
        <v>0.70809999999999995</v>
      </c>
      <c r="K8731" s="18">
        <f>G8731*结论【关键目标】!C$27*0.7735*0.001</f>
        <v>0</v>
      </c>
      <c r="L8731" s="5">
        <v>-35585.92009</v>
      </c>
      <c r="M8731" s="5">
        <f>ABS(IF(L8731&lt;=0,L8731/耗电量关键数据!$B$6/1000,L8731/耗电量关键数据!$B$5/1000))</f>
        <v>14.234368035999999</v>
      </c>
      <c r="N8731" s="19">
        <f>耗电量关键数据!$B$14</f>
        <v>1.1688450000000001</v>
      </c>
      <c r="O8731" s="19">
        <f>耗电量关键数据!$B$15</f>
        <v>0.37403039999999999</v>
      </c>
      <c r="P8731" s="19">
        <f t="shared" si="1226"/>
        <v>15.777243436000001</v>
      </c>
      <c r="Q8731" s="19">
        <f t="shared" si="1230"/>
        <v>0</v>
      </c>
      <c r="R8731" s="20">
        <f t="shared" si="1227"/>
        <v>0</v>
      </c>
      <c r="S8731" s="20">
        <f t="shared" si="1231"/>
        <v>0</v>
      </c>
      <c r="T8731" s="20">
        <f>IF((T8730+R8731)&lt;0,0,IF((T8730+R8731)&gt;结论【关键目标】!C$28,结论【关键目标】!C$28,T8730+R8731))</f>
        <v>22</v>
      </c>
      <c r="U8731" s="19">
        <f>IF((T8730+R8731)&lt;结论【关键目标】!$C$28,0,(发电量计算【计算逻辑页】!R8731+发电量计算【计算逻辑页】!T8730-结论【关键目标】!$C$28))</f>
        <v>0</v>
      </c>
      <c r="V8731" s="5">
        <f t="shared" si="1228"/>
        <v>0</v>
      </c>
      <c r="W8731" s="5">
        <f t="shared" si="1229"/>
        <v>0</v>
      </c>
      <c r="X8731" s="5">
        <f t="shared" si="1232"/>
        <v>0</v>
      </c>
    </row>
    <row r="8732" spans="1:24" x14ac:dyDescent="0.15">
      <c r="A8732" s="7">
        <v>8731</v>
      </c>
      <c r="B8732" s="7">
        <v>12</v>
      </c>
      <c r="C8732" s="7">
        <v>30</v>
      </c>
      <c r="D8732" s="7">
        <v>19</v>
      </c>
      <c r="E8732" s="7">
        <v>364</v>
      </c>
      <c r="F8732" s="7">
        <v>-6</v>
      </c>
      <c r="G8732" s="7">
        <v>0</v>
      </c>
      <c r="H8732" s="7">
        <f t="shared" si="1224"/>
        <v>6</v>
      </c>
      <c r="I8732" s="16">
        <f t="shared" si="1225"/>
        <v>45290</v>
      </c>
      <c r="J8732" s="17">
        <v>1.2267999999999999</v>
      </c>
      <c r="K8732" s="18">
        <f>G8732*结论【关键目标】!C$27*0.7735*0.001</f>
        <v>0</v>
      </c>
      <c r="L8732" s="5">
        <v>-34542.24581</v>
      </c>
      <c r="M8732" s="5">
        <f>ABS(IF(L8732&lt;=0,L8732/耗电量关键数据!$B$6/1000,L8732/耗电量关键数据!$B$5/1000))</f>
        <v>13.816898324</v>
      </c>
      <c r="N8732" s="19">
        <f>耗电量关键数据!$B$14</f>
        <v>1.1688450000000001</v>
      </c>
      <c r="O8732" s="19">
        <f>耗电量关键数据!$B$15</f>
        <v>0.37403039999999999</v>
      </c>
      <c r="P8732" s="19">
        <f t="shared" si="1226"/>
        <v>15.359773724000002</v>
      </c>
      <c r="Q8732" s="19">
        <f t="shared" si="1230"/>
        <v>15.359773724000002</v>
      </c>
      <c r="R8732" s="20">
        <f t="shared" si="1227"/>
        <v>-15.359773724000002</v>
      </c>
      <c r="S8732" s="20">
        <f t="shared" si="1231"/>
        <v>15.359773724000002</v>
      </c>
      <c r="T8732" s="20">
        <f>IF((T8731+R8732)&lt;0,0,IF((T8731+R8732)&gt;结论【关键目标】!C$28,结论【关键目标】!C$28,T8731+R8732))</f>
        <v>6.6402262759999982</v>
      </c>
      <c r="U8732" s="19">
        <f>IF((T8731+R8732)&lt;结论【关键目标】!$C$28,0,(发电量计算【计算逻辑页】!R8732+发电量计算【计算逻辑页】!T8731-结论【关键目标】!$C$28))</f>
        <v>0</v>
      </c>
      <c r="V8732" s="5">
        <f t="shared" si="1228"/>
        <v>0</v>
      </c>
      <c r="W8732" s="5">
        <f t="shared" si="1229"/>
        <v>0</v>
      </c>
      <c r="X8732" s="5">
        <f t="shared" si="1232"/>
        <v>5.822150398796798</v>
      </c>
    </row>
    <row r="8733" spans="1:24" x14ac:dyDescent="0.15">
      <c r="A8733" s="7">
        <v>8732</v>
      </c>
      <c r="B8733" s="7">
        <v>12</v>
      </c>
      <c r="C8733" s="7">
        <v>30</v>
      </c>
      <c r="D8733" s="7">
        <v>20</v>
      </c>
      <c r="E8733" s="7">
        <v>364</v>
      </c>
      <c r="F8733" s="7">
        <v>-7</v>
      </c>
      <c r="G8733" s="7">
        <v>0</v>
      </c>
      <c r="H8733" s="7">
        <f t="shared" si="1224"/>
        <v>6</v>
      </c>
      <c r="I8733" s="16">
        <f t="shared" si="1225"/>
        <v>45290</v>
      </c>
      <c r="J8733" s="17">
        <v>1.2267999999999999</v>
      </c>
      <c r="K8733" s="18">
        <f>G8733*结论【关键目标】!C$27*0.7735*0.001</f>
        <v>0</v>
      </c>
      <c r="L8733" s="5">
        <v>-36977.916989999998</v>
      </c>
      <c r="M8733" s="5">
        <f>ABS(IF(L8733&lt;=0,L8733/耗电量关键数据!$B$6/1000,L8733/耗电量关键数据!$B$5/1000))</f>
        <v>14.791166795999999</v>
      </c>
      <c r="N8733" s="19">
        <f>耗电量关键数据!$B$14</f>
        <v>1.1688450000000001</v>
      </c>
      <c r="O8733" s="19">
        <f>耗电量关键数据!$B$15</f>
        <v>0.37403039999999999</v>
      </c>
      <c r="P8733" s="19">
        <f t="shared" si="1226"/>
        <v>16.334042195999999</v>
      </c>
      <c r="Q8733" s="19">
        <f t="shared" si="1230"/>
        <v>16.334042195999999</v>
      </c>
      <c r="R8733" s="20">
        <f t="shared" si="1227"/>
        <v>-16.334042195999999</v>
      </c>
      <c r="S8733" s="20">
        <f t="shared" si="1231"/>
        <v>16.334042195999999</v>
      </c>
      <c r="T8733" s="20">
        <f>IF((T8732+R8733)&lt;0,0,IF((T8732+R8733)&gt;结论【关键目标】!C$28,结论【关键目标】!C$28,T8732+R8733))</f>
        <v>0</v>
      </c>
      <c r="U8733" s="19">
        <f>IF((T8732+R8733)&lt;结论【关键目标】!$C$28,0,(发电量计算【计算逻辑页】!R8733+发电量计算【计算逻辑页】!T8732-结论【关键目标】!$C$28))</f>
        <v>0</v>
      </c>
      <c r="V8733" s="5">
        <f t="shared" si="1228"/>
        <v>0</v>
      </c>
      <c r="W8733" s="5">
        <f t="shared" si="1229"/>
        <v>0</v>
      </c>
      <c r="X8733" s="5">
        <f t="shared" si="1232"/>
        <v>0</v>
      </c>
    </row>
    <row r="8734" spans="1:24" x14ac:dyDescent="0.15">
      <c r="A8734" s="7">
        <v>8733</v>
      </c>
      <c r="B8734" s="7">
        <v>12</v>
      </c>
      <c r="C8734" s="7">
        <v>30</v>
      </c>
      <c r="D8734" s="7">
        <v>21</v>
      </c>
      <c r="E8734" s="7">
        <v>364</v>
      </c>
      <c r="F8734" s="7">
        <v>-5.4</v>
      </c>
      <c r="G8734" s="7">
        <v>0</v>
      </c>
      <c r="H8734" s="7">
        <f t="shared" si="1224"/>
        <v>6</v>
      </c>
      <c r="I8734" s="16">
        <f t="shared" si="1225"/>
        <v>45290</v>
      </c>
      <c r="J8734" s="17">
        <v>1.2267999999999999</v>
      </c>
      <c r="K8734" s="18">
        <f>G8734*结论【关键目标】!C$27*0.7735*0.001</f>
        <v>0</v>
      </c>
      <c r="L8734" s="5">
        <v>-38306.464910000002</v>
      </c>
      <c r="M8734" s="5">
        <f>ABS(IF(L8734&lt;=0,L8734/耗电量关键数据!$B$6/1000,L8734/耗电量关键数据!$B$5/1000))</f>
        <v>15.322585964000002</v>
      </c>
      <c r="N8734" s="19">
        <f>耗电量关键数据!$B$14</f>
        <v>1.1688450000000001</v>
      </c>
      <c r="O8734" s="19">
        <f>耗电量关键数据!$B$15</f>
        <v>0.37403039999999999</v>
      </c>
      <c r="P8734" s="19">
        <f t="shared" si="1226"/>
        <v>16.865461364000002</v>
      </c>
      <c r="Q8734" s="19">
        <f t="shared" si="1230"/>
        <v>16.865461364000002</v>
      </c>
      <c r="R8734" s="20">
        <f t="shared" si="1227"/>
        <v>-16.865461364000002</v>
      </c>
      <c r="S8734" s="20">
        <f t="shared" si="1231"/>
        <v>16.865461364000002</v>
      </c>
      <c r="T8734" s="20">
        <f>IF((T8733+R8734)&lt;0,0,IF((T8733+R8734)&gt;结论【关键目标】!C$28,结论【关键目标】!C$28,T8733+R8734))</f>
        <v>0</v>
      </c>
      <c r="U8734" s="19">
        <f>IF((T8733+R8734)&lt;结论【关键目标】!$C$28,0,(发电量计算【计算逻辑页】!R8734+发电量计算【计算逻辑页】!T8733-结论【关键目标】!$C$28))</f>
        <v>0</v>
      </c>
      <c r="V8734" s="5">
        <f t="shared" si="1228"/>
        <v>0</v>
      </c>
      <c r="W8734" s="5">
        <f t="shared" si="1229"/>
        <v>0</v>
      </c>
      <c r="X8734" s="5">
        <f t="shared" si="1232"/>
        <v>0</v>
      </c>
    </row>
    <row r="8735" spans="1:24" x14ac:dyDescent="0.15">
      <c r="A8735" s="7">
        <v>8734</v>
      </c>
      <c r="B8735" s="7">
        <v>12</v>
      </c>
      <c r="C8735" s="7">
        <v>30</v>
      </c>
      <c r="D8735" s="7">
        <v>22</v>
      </c>
      <c r="E8735" s="7">
        <v>364</v>
      </c>
      <c r="F8735" s="7">
        <v>-8</v>
      </c>
      <c r="G8735" s="7">
        <v>0</v>
      </c>
      <c r="H8735" s="7">
        <f t="shared" si="1224"/>
        <v>6</v>
      </c>
      <c r="I8735" s="16">
        <f t="shared" si="1225"/>
        <v>45290</v>
      </c>
      <c r="J8735" s="17">
        <v>0.70809999999999995</v>
      </c>
      <c r="K8735" s="18">
        <f>G8735*结论【关键目标】!C$27*0.7735*0.001</f>
        <v>0</v>
      </c>
      <c r="L8735" s="5">
        <v>-39010.698049999999</v>
      </c>
      <c r="M8735" s="5">
        <f>ABS(IF(L8735&lt;=0,L8735/耗电量关键数据!$B$6/1000,L8735/耗电量关键数据!$B$5/1000))</f>
        <v>15.60427922</v>
      </c>
      <c r="N8735" s="19">
        <f>耗电量关键数据!$B$14</f>
        <v>1.1688450000000001</v>
      </c>
      <c r="O8735" s="19">
        <f>耗电量关键数据!$B$15</f>
        <v>0.37403039999999999</v>
      </c>
      <c r="P8735" s="19">
        <f t="shared" si="1226"/>
        <v>17.147154619999998</v>
      </c>
      <c r="Q8735" s="19">
        <f t="shared" si="1230"/>
        <v>0</v>
      </c>
      <c r="R8735" s="20">
        <f t="shared" si="1227"/>
        <v>0</v>
      </c>
      <c r="S8735" s="20">
        <f t="shared" si="1231"/>
        <v>0</v>
      </c>
      <c r="T8735" s="20">
        <f>IF((T8734+R8735)&lt;0,0,IF((T8734+R8735)&gt;结论【关键目标】!C$28,结论【关键目标】!C$28,T8734+R8735))</f>
        <v>0</v>
      </c>
      <c r="U8735" s="19">
        <f>IF((T8734+R8735)&lt;结论【关键目标】!$C$28,0,(发电量计算【计算逻辑页】!R8735+发电量计算【计算逻辑页】!T8734-结论【关键目标】!$C$28))</f>
        <v>0</v>
      </c>
      <c r="V8735" s="5">
        <f t="shared" si="1228"/>
        <v>0</v>
      </c>
      <c r="W8735" s="5">
        <f t="shared" si="1229"/>
        <v>0</v>
      </c>
      <c r="X8735" s="5">
        <f t="shared" si="1232"/>
        <v>0</v>
      </c>
    </row>
    <row r="8736" spans="1:24" x14ac:dyDescent="0.15">
      <c r="A8736" s="7">
        <v>8735</v>
      </c>
      <c r="B8736" s="7">
        <v>12</v>
      </c>
      <c r="C8736" s="7">
        <v>30</v>
      </c>
      <c r="D8736" s="7">
        <v>23</v>
      </c>
      <c r="E8736" s="7">
        <v>364</v>
      </c>
      <c r="F8736" s="7">
        <v>-7</v>
      </c>
      <c r="G8736" s="7">
        <v>0</v>
      </c>
      <c r="H8736" s="7">
        <f t="shared" si="1224"/>
        <v>6</v>
      </c>
      <c r="I8736" s="16">
        <f t="shared" si="1225"/>
        <v>45290</v>
      </c>
      <c r="J8736" s="17">
        <v>0.70809999999999995</v>
      </c>
      <c r="K8736" s="18">
        <f>G8736*结论【关键目标】!C$27*0.7735*0.001</f>
        <v>0</v>
      </c>
      <c r="L8736" s="5">
        <v>-39882.445500000002</v>
      </c>
      <c r="M8736" s="5">
        <f>ABS(IF(L8736&lt;=0,L8736/耗电量关键数据!$B$6/1000,L8736/耗电量关键数据!$B$5/1000))</f>
        <v>15.952978200000002</v>
      </c>
      <c r="N8736" s="19">
        <f>耗电量关键数据!$B$14</f>
        <v>1.1688450000000001</v>
      </c>
      <c r="O8736" s="19">
        <f>耗电量关键数据!$B$15</f>
        <v>0.37403039999999999</v>
      </c>
      <c r="P8736" s="19">
        <f t="shared" si="1226"/>
        <v>17.4958536</v>
      </c>
      <c r="Q8736" s="19">
        <f t="shared" si="1230"/>
        <v>0</v>
      </c>
      <c r="R8736" s="20">
        <f t="shared" si="1227"/>
        <v>0</v>
      </c>
      <c r="S8736" s="20">
        <f t="shared" si="1231"/>
        <v>0</v>
      </c>
      <c r="T8736" s="20">
        <f>IF((T8735+R8736)&lt;0,0,IF((T8735+R8736)&gt;结论【关键目标】!C$28,结论【关键目标】!C$28,T8735+R8736))</f>
        <v>0</v>
      </c>
      <c r="U8736" s="19">
        <f>IF((T8735+R8736)&lt;结论【关键目标】!$C$28,0,(发电量计算【计算逻辑页】!R8736+发电量计算【计算逻辑页】!T8735-结论【关键目标】!$C$28))</f>
        <v>0</v>
      </c>
      <c r="V8736" s="5">
        <f t="shared" si="1228"/>
        <v>0</v>
      </c>
      <c r="W8736" s="5">
        <f t="shared" si="1229"/>
        <v>0</v>
      </c>
      <c r="X8736" s="5">
        <f t="shared" si="1232"/>
        <v>0</v>
      </c>
    </row>
    <row r="8737" spans="1:24" x14ac:dyDescent="0.15">
      <c r="A8737" s="7">
        <v>8736</v>
      </c>
      <c r="B8737" s="7">
        <v>12</v>
      </c>
      <c r="C8737" s="7">
        <v>30</v>
      </c>
      <c r="D8737" s="7">
        <v>24</v>
      </c>
      <c r="E8737" s="7">
        <v>364</v>
      </c>
      <c r="F8737" s="7">
        <v>-5.8</v>
      </c>
      <c r="G8737" s="7">
        <v>0</v>
      </c>
      <c r="H8737" s="7">
        <f t="shared" si="1224"/>
        <v>6</v>
      </c>
      <c r="I8737" s="16">
        <f t="shared" si="1225"/>
        <v>45290</v>
      </c>
      <c r="J8737" s="17">
        <v>0.2407</v>
      </c>
      <c r="K8737" s="18">
        <f>G8737*结论【关键目标】!C$27*0.7735*0.001</f>
        <v>0</v>
      </c>
      <c r="L8737" s="5">
        <v>-40754.192940000001</v>
      </c>
      <c r="M8737" s="5">
        <f>ABS(IF(L8737&lt;=0,L8737/耗电量关键数据!$B$6/1000,L8737/耗电量关键数据!$B$5/1000))</f>
        <v>16.301677176000002</v>
      </c>
      <c r="N8737" s="19">
        <f>耗电量关键数据!$B$14</f>
        <v>1.1688450000000001</v>
      </c>
      <c r="O8737" s="19">
        <f>耗电量关键数据!$B$15</f>
        <v>0.37403039999999999</v>
      </c>
      <c r="P8737" s="19">
        <f t="shared" si="1226"/>
        <v>17.844552576000002</v>
      </c>
      <c r="Q8737" s="19">
        <f t="shared" si="1230"/>
        <v>0</v>
      </c>
      <c r="R8737" s="20">
        <f t="shared" si="1227"/>
        <v>0</v>
      </c>
      <c r="S8737" s="20">
        <f t="shared" si="1231"/>
        <v>0</v>
      </c>
      <c r="T8737" s="20">
        <f>IF((T8736+R8737)&lt;0,0,IF((T8736+R8737)&gt;结论【关键目标】!C$28,结论【关键目标】!C$28,T8736+R8737))</f>
        <v>0</v>
      </c>
      <c r="U8737" s="19">
        <f>IF((T8736+R8737)&lt;结论【关键目标】!$C$28,0,(发电量计算【计算逻辑页】!R8737+发电量计算【计算逻辑页】!T8736-结论【关键目标】!$C$28))</f>
        <v>0</v>
      </c>
      <c r="V8737" s="5">
        <f t="shared" si="1228"/>
        <v>0</v>
      </c>
      <c r="W8737" s="5">
        <f t="shared" si="1229"/>
        <v>0</v>
      </c>
      <c r="X8737" s="5">
        <f t="shared" si="1232"/>
        <v>0</v>
      </c>
    </row>
    <row r="8738" spans="1:24" x14ac:dyDescent="0.15">
      <c r="A8738" s="7">
        <v>8737</v>
      </c>
      <c r="B8738" s="7">
        <v>12</v>
      </c>
      <c r="C8738" s="7">
        <v>31</v>
      </c>
      <c r="D8738" s="7">
        <v>1</v>
      </c>
      <c r="E8738" s="7">
        <v>365</v>
      </c>
      <c r="F8738" s="7">
        <v>-10</v>
      </c>
      <c r="G8738" s="7">
        <v>0</v>
      </c>
      <c r="H8738" s="7">
        <f t="shared" si="1224"/>
        <v>7</v>
      </c>
      <c r="I8738" s="16">
        <f t="shared" si="1225"/>
        <v>45291</v>
      </c>
      <c r="J8738" s="17">
        <v>0.2407</v>
      </c>
      <c r="K8738" s="18">
        <f>G8738*结论【关键目标】!C$27*0.7735*0.001</f>
        <v>0</v>
      </c>
      <c r="L8738" s="5">
        <v>-41408.003519999998</v>
      </c>
      <c r="M8738" s="5">
        <f>ABS(IF(L8738&lt;=0,L8738/耗电量关键数据!$B$6/1000,L8738/耗电量关键数据!$B$5/1000))</f>
        <v>16.563201408000001</v>
      </c>
      <c r="N8738" s="19">
        <f>耗电量关键数据!$B$14</f>
        <v>1.1688450000000001</v>
      </c>
      <c r="O8738" s="19">
        <f>耗电量关键数据!$B$15</f>
        <v>0.37403039999999999</v>
      </c>
      <c r="P8738" s="19">
        <f t="shared" si="1226"/>
        <v>18.106076808000001</v>
      </c>
      <c r="Q8738" s="19">
        <f t="shared" si="1230"/>
        <v>0</v>
      </c>
      <c r="R8738" s="20">
        <f t="shared" si="1227"/>
        <v>0</v>
      </c>
      <c r="S8738" s="20">
        <f t="shared" si="1231"/>
        <v>0</v>
      </c>
      <c r="T8738" s="20">
        <f>IF((T8737+R8738)&lt;0,0,IF((T8737+R8738)&gt;结论【关键目标】!C$28,结论【关键目标】!C$28,T8737+R8738))</f>
        <v>0</v>
      </c>
      <c r="U8738" s="19">
        <f>IF((T8737+R8738)&lt;结论【关键目标】!$C$28,0,(发电量计算【计算逻辑页】!R8738+发电量计算【计算逻辑页】!T8737-结论【关键目标】!$C$28))</f>
        <v>0</v>
      </c>
      <c r="V8738" s="5">
        <f t="shared" si="1228"/>
        <v>0</v>
      </c>
      <c r="W8738" s="5">
        <f t="shared" si="1229"/>
        <v>0</v>
      </c>
      <c r="X8738" s="5">
        <f t="shared" si="1232"/>
        <v>0</v>
      </c>
    </row>
    <row r="8739" spans="1:24" x14ac:dyDescent="0.15">
      <c r="A8739" s="7">
        <v>8738</v>
      </c>
      <c r="B8739" s="7">
        <v>12</v>
      </c>
      <c r="C8739" s="7">
        <v>31</v>
      </c>
      <c r="D8739" s="7">
        <v>2</v>
      </c>
      <c r="E8739" s="7">
        <v>365</v>
      </c>
      <c r="F8739" s="7">
        <v>-11</v>
      </c>
      <c r="G8739" s="7">
        <v>0</v>
      </c>
      <c r="H8739" s="7">
        <f t="shared" si="1224"/>
        <v>7</v>
      </c>
      <c r="I8739" s="16">
        <f t="shared" si="1225"/>
        <v>45291</v>
      </c>
      <c r="J8739" s="17">
        <v>0.2407</v>
      </c>
      <c r="K8739" s="18">
        <f>G8739*结论【关键目标】!C$27*0.7735*0.001</f>
        <v>0</v>
      </c>
      <c r="L8739" s="5">
        <v>-41843.877240000002</v>
      </c>
      <c r="M8739" s="5">
        <f>ABS(IF(L8739&lt;=0,L8739/耗电量关键数据!$B$6/1000,L8739/耗电量关键数据!$B$5/1000))</f>
        <v>16.737550896000002</v>
      </c>
      <c r="N8739" s="19">
        <f>耗电量关键数据!$B$14</f>
        <v>1.1688450000000001</v>
      </c>
      <c r="O8739" s="19">
        <f>耗电量关键数据!$B$15</f>
        <v>0.37403039999999999</v>
      </c>
      <c r="P8739" s="19">
        <f t="shared" si="1226"/>
        <v>18.280426296000002</v>
      </c>
      <c r="Q8739" s="19">
        <f t="shared" si="1230"/>
        <v>0</v>
      </c>
      <c r="R8739" s="20">
        <f t="shared" si="1227"/>
        <v>0</v>
      </c>
      <c r="S8739" s="20">
        <f t="shared" si="1231"/>
        <v>0</v>
      </c>
      <c r="T8739" s="20">
        <f>IF((T8738+R8739)&lt;0,0,IF((T8738+R8739)&gt;结论【关键目标】!C$28,结论【关键目标】!C$28,T8738+R8739))</f>
        <v>0</v>
      </c>
      <c r="U8739" s="19">
        <f>IF((T8738+R8739)&lt;结论【关键目标】!$C$28,0,(发电量计算【计算逻辑页】!R8739+发电量计算【计算逻辑页】!T8738-结论【关键目标】!$C$28))</f>
        <v>0</v>
      </c>
      <c r="V8739" s="5">
        <f t="shared" si="1228"/>
        <v>0</v>
      </c>
      <c r="W8739" s="5">
        <f t="shared" si="1229"/>
        <v>0</v>
      </c>
      <c r="X8739" s="5">
        <f t="shared" si="1232"/>
        <v>0</v>
      </c>
    </row>
    <row r="8740" spans="1:24" x14ac:dyDescent="0.15">
      <c r="A8740" s="7">
        <v>8739</v>
      </c>
      <c r="B8740" s="7">
        <v>12</v>
      </c>
      <c r="C8740" s="7">
        <v>31</v>
      </c>
      <c r="D8740" s="7">
        <v>3</v>
      </c>
      <c r="E8740" s="7">
        <v>365</v>
      </c>
      <c r="F8740" s="7">
        <v>-9.9</v>
      </c>
      <c r="G8740" s="7">
        <v>0</v>
      </c>
      <c r="H8740" s="7">
        <f t="shared" si="1224"/>
        <v>7</v>
      </c>
      <c r="I8740" s="16">
        <f t="shared" si="1225"/>
        <v>45291</v>
      </c>
      <c r="J8740" s="17">
        <v>0.2407</v>
      </c>
      <c r="K8740" s="18">
        <f>G8740*结论【关键目标】!C$27*0.7735*0.001</f>
        <v>0</v>
      </c>
      <c r="L8740" s="5">
        <v>-42933.561549999999</v>
      </c>
      <c r="M8740" s="5">
        <f>ABS(IF(L8740&lt;=0,L8740/耗电量关键数据!$B$6/1000,L8740/耗电量关键数据!$B$5/1000))</f>
        <v>17.173424619999999</v>
      </c>
      <c r="N8740" s="19">
        <f>耗电量关键数据!$B$14</f>
        <v>1.1688450000000001</v>
      </c>
      <c r="O8740" s="19">
        <f>耗电量关键数据!$B$15</f>
        <v>0.37403039999999999</v>
      </c>
      <c r="P8740" s="19">
        <f t="shared" si="1226"/>
        <v>18.716300019999998</v>
      </c>
      <c r="Q8740" s="19">
        <f t="shared" si="1230"/>
        <v>0</v>
      </c>
      <c r="R8740" s="20">
        <f t="shared" si="1227"/>
        <v>0</v>
      </c>
      <c r="S8740" s="20">
        <f t="shared" si="1231"/>
        <v>0</v>
      </c>
      <c r="T8740" s="20">
        <f>IF((T8739+R8740)&lt;0,0,IF((T8739+R8740)&gt;结论【关键目标】!C$28,结论【关键目标】!C$28,T8739+R8740))</f>
        <v>0</v>
      </c>
      <c r="U8740" s="19">
        <f>IF((T8739+R8740)&lt;结论【关键目标】!$C$28,0,(发电量计算【计算逻辑页】!R8740+发电量计算【计算逻辑页】!T8739-结论【关键目标】!$C$28))</f>
        <v>0</v>
      </c>
      <c r="V8740" s="5">
        <f t="shared" si="1228"/>
        <v>0</v>
      </c>
      <c r="W8740" s="5">
        <f t="shared" si="1229"/>
        <v>0</v>
      </c>
      <c r="X8740" s="5">
        <f t="shared" si="1232"/>
        <v>0</v>
      </c>
    </row>
    <row r="8741" spans="1:24" x14ac:dyDescent="0.15">
      <c r="A8741" s="7">
        <v>8740</v>
      </c>
      <c r="B8741" s="7">
        <v>12</v>
      </c>
      <c r="C8741" s="7">
        <v>31</v>
      </c>
      <c r="D8741" s="7">
        <v>4</v>
      </c>
      <c r="E8741" s="7">
        <v>365</v>
      </c>
      <c r="F8741" s="7">
        <v>-12</v>
      </c>
      <c r="G8741" s="7">
        <v>0</v>
      </c>
      <c r="H8741" s="7">
        <f t="shared" si="1224"/>
        <v>7</v>
      </c>
      <c r="I8741" s="16">
        <f t="shared" si="1225"/>
        <v>45291</v>
      </c>
      <c r="J8741" s="17">
        <v>0.2407</v>
      </c>
      <c r="K8741" s="18">
        <f>G8741*结论【关键目标】!C$27*0.7735*0.001</f>
        <v>0</v>
      </c>
      <c r="L8741" s="5">
        <v>-43805.308989999998</v>
      </c>
      <c r="M8741" s="5">
        <f>ABS(IF(L8741&lt;=0,L8741/耗电量关键数据!$B$6/1000,L8741/耗电量关键数据!$B$5/1000))</f>
        <v>17.522123595999997</v>
      </c>
      <c r="N8741" s="19">
        <f>耗电量关键数据!$B$14</f>
        <v>1.1688450000000001</v>
      </c>
      <c r="O8741" s="19">
        <f>耗电量关键数据!$B$15</f>
        <v>0.37403039999999999</v>
      </c>
      <c r="P8741" s="19">
        <f t="shared" si="1226"/>
        <v>19.064998995999996</v>
      </c>
      <c r="Q8741" s="19">
        <f t="shared" si="1230"/>
        <v>0</v>
      </c>
      <c r="R8741" s="20">
        <f t="shared" si="1227"/>
        <v>0</v>
      </c>
      <c r="S8741" s="20">
        <f t="shared" si="1231"/>
        <v>0</v>
      </c>
      <c r="T8741" s="20">
        <f>IF((T8740+R8741)&lt;0,0,IF((T8740+R8741)&gt;结论【关键目标】!C$28,结论【关键目标】!C$28,T8740+R8741))</f>
        <v>0</v>
      </c>
      <c r="U8741" s="19">
        <f>IF((T8740+R8741)&lt;结论【关键目标】!$C$28,0,(发电量计算【计算逻辑页】!R8741+发电量计算【计算逻辑页】!T8740-结论【关键目标】!$C$28))</f>
        <v>0</v>
      </c>
      <c r="V8741" s="5">
        <f t="shared" si="1228"/>
        <v>0</v>
      </c>
      <c r="W8741" s="5">
        <f t="shared" si="1229"/>
        <v>0</v>
      </c>
      <c r="X8741" s="5">
        <f t="shared" si="1232"/>
        <v>0</v>
      </c>
    </row>
    <row r="8742" spans="1:24" x14ac:dyDescent="0.15">
      <c r="A8742" s="7">
        <v>8741</v>
      </c>
      <c r="B8742" s="7">
        <v>12</v>
      </c>
      <c r="C8742" s="7">
        <v>31</v>
      </c>
      <c r="D8742" s="7">
        <v>5</v>
      </c>
      <c r="E8742" s="7">
        <v>365</v>
      </c>
      <c r="F8742" s="7">
        <v>-12</v>
      </c>
      <c r="G8742" s="7">
        <v>0</v>
      </c>
      <c r="H8742" s="7">
        <f t="shared" si="1224"/>
        <v>7</v>
      </c>
      <c r="I8742" s="16">
        <f t="shared" si="1225"/>
        <v>45291</v>
      </c>
      <c r="J8742" s="17">
        <v>0.2407</v>
      </c>
      <c r="K8742" s="18">
        <f>G8742*结论【关键目标】!C$27*0.7735*0.001</f>
        <v>0</v>
      </c>
      <c r="L8742" s="5">
        <v>-44241.182710000001</v>
      </c>
      <c r="M8742" s="5">
        <f>ABS(IF(L8742&lt;=0,L8742/耗电量关键数据!$B$6/1000,L8742/耗电量关键数据!$B$5/1000))</f>
        <v>17.696473084000001</v>
      </c>
      <c r="N8742" s="19">
        <f>耗电量关键数据!$B$14</f>
        <v>1.1688450000000001</v>
      </c>
      <c r="O8742" s="19">
        <f>耗电量关键数据!$B$15</f>
        <v>0.37403039999999999</v>
      </c>
      <c r="P8742" s="19">
        <f t="shared" si="1226"/>
        <v>19.239348484000001</v>
      </c>
      <c r="Q8742" s="19">
        <f t="shared" si="1230"/>
        <v>0</v>
      </c>
      <c r="R8742" s="20">
        <f t="shared" si="1227"/>
        <v>0</v>
      </c>
      <c r="S8742" s="20">
        <f t="shared" si="1231"/>
        <v>0</v>
      </c>
      <c r="T8742" s="20">
        <f>IF((T8741+R8742)&lt;0,0,IF((T8741+R8742)&gt;结论【关键目标】!C$28,结论【关键目标】!C$28,T8741+R8742))</f>
        <v>0</v>
      </c>
      <c r="U8742" s="19">
        <f>IF((T8741+R8742)&lt;结论【关键目标】!$C$28,0,(发电量计算【计算逻辑页】!R8742+发电量计算【计算逻辑页】!T8741-结论【关键目标】!$C$28))</f>
        <v>0</v>
      </c>
      <c r="V8742" s="5">
        <f t="shared" si="1228"/>
        <v>0</v>
      </c>
      <c r="W8742" s="5">
        <f t="shared" si="1229"/>
        <v>0</v>
      </c>
      <c r="X8742" s="5">
        <f t="shared" si="1232"/>
        <v>0</v>
      </c>
    </row>
    <row r="8743" spans="1:24" x14ac:dyDescent="0.15">
      <c r="A8743" s="7">
        <v>8742</v>
      </c>
      <c r="B8743" s="7">
        <v>12</v>
      </c>
      <c r="C8743" s="7">
        <v>31</v>
      </c>
      <c r="D8743" s="7">
        <v>6</v>
      </c>
      <c r="E8743" s="7">
        <v>365</v>
      </c>
      <c r="F8743" s="7">
        <v>-9.6999999999999993</v>
      </c>
      <c r="G8743" s="7">
        <v>0</v>
      </c>
      <c r="H8743" s="7">
        <f t="shared" si="1224"/>
        <v>7</v>
      </c>
      <c r="I8743" s="16">
        <f t="shared" si="1225"/>
        <v>45291</v>
      </c>
      <c r="J8743" s="17">
        <v>0.2407</v>
      </c>
      <c r="K8743" s="18">
        <f>G8743*结论【关键目标】!C$27*0.7735*0.001</f>
        <v>0</v>
      </c>
      <c r="L8743" s="5">
        <v>-45170.629139999997</v>
      </c>
      <c r="M8743" s="5">
        <f>ABS(IF(L8743&lt;=0,L8743/耗电量关键数据!$B$6/1000,L8743/耗电量关键数据!$B$5/1000))</f>
        <v>18.068251656000001</v>
      </c>
      <c r="N8743" s="19">
        <f>耗电量关键数据!$B$14</f>
        <v>1.1688450000000001</v>
      </c>
      <c r="O8743" s="19">
        <f>耗电量关键数据!$B$15</f>
        <v>0.37403039999999999</v>
      </c>
      <c r="P8743" s="19">
        <f t="shared" si="1226"/>
        <v>19.611127056000001</v>
      </c>
      <c r="Q8743" s="19">
        <f t="shared" si="1230"/>
        <v>0</v>
      </c>
      <c r="R8743" s="20">
        <f t="shared" si="1227"/>
        <v>0</v>
      </c>
      <c r="S8743" s="20">
        <f t="shared" si="1231"/>
        <v>0</v>
      </c>
      <c r="T8743" s="20">
        <f>IF((T8742+R8743)&lt;0,0,IF((T8742+R8743)&gt;结论【关键目标】!C$28,结论【关键目标】!C$28,T8742+R8743))</f>
        <v>0</v>
      </c>
      <c r="U8743" s="19">
        <f>IF((T8742+R8743)&lt;结论【关键目标】!$C$28,0,(发电量计算【计算逻辑页】!R8743+发电量计算【计算逻辑页】!T8742-结论【关键目标】!$C$28))</f>
        <v>0</v>
      </c>
      <c r="V8743" s="5">
        <f t="shared" si="1228"/>
        <v>0</v>
      </c>
      <c r="W8743" s="5">
        <f t="shared" si="1229"/>
        <v>0</v>
      </c>
      <c r="X8743" s="5">
        <f t="shared" si="1232"/>
        <v>0</v>
      </c>
    </row>
    <row r="8744" spans="1:24" x14ac:dyDescent="0.15">
      <c r="A8744" s="7">
        <v>8743</v>
      </c>
      <c r="B8744" s="7">
        <v>12</v>
      </c>
      <c r="C8744" s="7">
        <v>31</v>
      </c>
      <c r="D8744" s="7">
        <v>7</v>
      </c>
      <c r="E8744" s="7">
        <v>365</v>
      </c>
      <c r="F8744" s="7">
        <v>-12</v>
      </c>
      <c r="G8744" s="7">
        <v>0</v>
      </c>
      <c r="H8744" s="7">
        <f t="shared" si="1224"/>
        <v>7</v>
      </c>
      <c r="I8744" s="16">
        <f t="shared" si="1225"/>
        <v>45291</v>
      </c>
      <c r="J8744" s="17">
        <v>0.2407</v>
      </c>
      <c r="K8744" s="18">
        <f>G8744*结论【关键目标】!C$27*0.7735*0.001</f>
        <v>0</v>
      </c>
      <c r="L8744" s="5">
        <v>-44378.093610000004</v>
      </c>
      <c r="M8744" s="5">
        <f>ABS(IF(L8744&lt;=0,L8744/耗电量关键数据!$B$6/1000,L8744/耗电量关键数据!$B$5/1000))</f>
        <v>17.751237444000001</v>
      </c>
      <c r="N8744" s="19">
        <f>耗电量关键数据!$B$14</f>
        <v>1.1688450000000001</v>
      </c>
      <c r="O8744" s="19">
        <f>耗电量关键数据!$B$15</f>
        <v>0.37403039999999999</v>
      </c>
      <c r="P8744" s="19">
        <f t="shared" si="1226"/>
        <v>19.294112844000001</v>
      </c>
      <c r="Q8744" s="19">
        <f t="shared" si="1230"/>
        <v>0</v>
      </c>
      <c r="R8744" s="20">
        <f t="shared" si="1227"/>
        <v>0</v>
      </c>
      <c r="S8744" s="20">
        <f t="shared" si="1231"/>
        <v>0</v>
      </c>
      <c r="T8744" s="20">
        <f>IF((T8743+R8744)&lt;0,0,IF((T8743+R8744)&gt;结论【关键目标】!C$28,结论【关键目标】!C$28,T8743+R8744))</f>
        <v>0</v>
      </c>
      <c r="U8744" s="19">
        <f>IF((T8743+R8744)&lt;结论【关键目标】!$C$28,0,(发电量计算【计算逻辑页】!R8744+发电量计算【计算逻辑页】!T8743-结论【关键目标】!$C$28))</f>
        <v>0</v>
      </c>
      <c r="V8744" s="5">
        <f t="shared" si="1228"/>
        <v>0</v>
      </c>
      <c r="W8744" s="5">
        <f t="shared" si="1229"/>
        <v>0</v>
      </c>
      <c r="X8744" s="5">
        <f t="shared" si="1232"/>
        <v>0</v>
      </c>
    </row>
    <row r="8745" spans="1:24" x14ac:dyDescent="0.15">
      <c r="A8745" s="7">
        <v>8744</v>
      </c>
      <c r="B8745" s="7">
        <v>12</v>
      </c>
      <c r="C8745" s="7">
        <v>31</v>
      </c>
      <c r="D8745" s="7">
        <v>8</v>
      </c>
      <c r="E8745" s="7">
        <v>365</v>
      </c>
      <c r="F8745" s="7">
        <v>-12</v>
      </c>
      <c r="G8745" s="7">
        <v>73.900000000000006</v>
      </c>
      <c r="H8745" s="7">
        <f t="shared" si="1224"/>
        <v>7</v>
      </c>
      <c r="I8745" s="16">
        <f t="shared" si="1225"/>
        <v>45291</v>
      </c>
      <c r="J8745" s="17">
        <v>0.70809999999999995</v>
      </c>
      <c r="K8745" s="18">
        <f>G8745*结论【关键目标】!C$27*0.7735*0.001</f>
        <v>6.8593980000000006</v>
      </c>
      <c r="L8745" s="5">
        <v>-42687.92166</v>
      </c>
      <c r="M8745" s="5">
        <f>ABS(IF(L8745&lt;=0,L8745/耗电量关键数据!$B$6/1000,L8745/耗电量关键数据!$B$5/1000))</f>
        <v>17.075168664</v>
      </c>
      <c r="N8745" s="19">
        <f>耗电量关键数据!$B$14</f>
        <v>1.1688450000000001</v>
      </c>
      <c r="O8745" s="19">
        <f>耗电量关键数据!$B$15</f>
        <v>0.37403039999999999</v>
      </c>
      <c r="P8745" s="19">
        <f t="shared" si="1226"/>
        <v>18.618044063999999</v>
      </c>
      <c r="Q8745" s="19">
        <f t="shared" si="1230"/>
        <v>0</v>
      </c>
      <c r="R8745" s="20">
        <f t="shared" si="1227"/>
        <v>6.8593980000000006</v>
      </c>
      <c r="S8745" s="20">
        <f t="shared" si="1231"/>
        <v>0</v>
      </c>
      <c r="T8745" s="20">
        <f>IF((T8744+R8745)&lt;0,0,IF((T8744+R8745)&gt;结论【关键目标】!C$28,结论【关键目标】!C$28,T8744+R8745))</f>
        <v>6.8593980000000006</v>
      </c>
      <c r="U8745" s="19">
        <f>IF((T8744+R8745)&lt;结论【关键目标】!$C$28,0,(发电量计算【计算逻辑页】!R8745+发电量计算【计算逻辑页】!T8744-结论【关键目标】!$C$28))</f>
        <v>0</v>
      </c>
      <c r="V8745" s="5">
        <f t="shared" si="1228"/>
        <v>0</v>
      </c>
      <c r="W8745" s="5">
        <f t="shared" si="1229"/>
        <v>4.8571397238000005</v>
      </c>
      <c r="X8745" s="5">
        <f t="shared" si="1232"/>
        <v>0</v>
      </c>
    </row>
    <row r="8746" spans="1:24" x14ac:dyDescent="0.15">
      <c r="A8746" s="7">
        <v>8745</v>
      </c>
      <c r="B8746" s="7">
        <v>12</v>
      </c>
      <c r="C8746" s="7">
        <v>31</v>
      </c>
      <c r="D8746" s="7">
        <v>9</v>
      </c>
      <c r="E8746" s="7">
        <v>365</v>
      </c>
      <c r="F8746" s="7">
        <v>-10.4</v>
      </c>
      <c r="G8746" s="7">
        <v>172.6</v>
      </c>
      <c r="H8746" s="7">
        <f t="shared" si="1224"/>
        <v>7</v>
      </c>
      <c r="I8746" s="16">
        <f t="shared" si="1225"/>
        <v>45291</v>
      </c>
      <c r="J8746" s="17">
        <v>0.70809999999999995</v>
      </c>
      <c r="K8746" s="18">
        <f>G8746*结论【关键目标】!C$27*0.7735*0.001</f>
        <v>16.020731999999999</v>
      </c>
      <c r="L8746" s="5">
        <v>-34926.018689999997</v>
      </c>
      <c r="M8746" s="5">
        <f>ABS(IF(L8746&lt;=0,L8746/耗电量关键数据!$B$6/1000,L8746/耗电量关键数据!$B$5/1000))</f>
        <v>13.970407475999998</v>
      </c>
      <c r="N8746" s="19">
        <f>耗电量关键数据!$B$14</f>
        <v>1.1688450000000001</v>
      </c>
      <c r="O8746" s="19">
        <f>耗电量关键数据!$B$15</f>
        <v>0.37403039999999999</v>
      </c>
      <c r="P8746" s="19">
        <f t="shared" si="1226"/>
        <v>15.513282876</v>
      </c>
      <c r="Q8746" s="19">
        <f t="shared" si="1230"/>
        <v>0</v>
      </c>
      <c r="R8746" s="20">
        <f t="shared" si="1227"/>
        <v>16.020731999999999</v>
      </c>
      <c r="S8746" s="20">
        <f t="shared" si="1231"/>
        <v>0</v>
      </c>
      <c r="T8746" s="20">
        <f>IF((T8745+R8746)&lt;0,0,IF((T8745+R8746)&gt;结论【关键目标】!C$28,结论【关键目标】!C$28,T8745+R8746))</f>
        <v>22</v>
      </c>
      <c r="U8746" s="19">
        <f>IF((T8745+R8746)&lt;结论【关键目标】!$C$28,0,(发电量计算【计算逻辑页】!R8746+发电量计算【计算逻辑页】!T8745-结论【关键目标】!$C$28))</f>
        <v>0.88013000000000119</v>
      </c>
      <c r="V8746" s="5">
        <f t="shared" si="1228"/>
        <v>0.30804550000000042</v>
      </c>
      <c r="W8746" s="5">
        <f t="shared" si="1229"/>
        <v>10.9849556044956</v>
      </c>
      <c r="X8746" s="5">
        <f t="shared" si="1232"/>
        <v>0</v>
      </c>
    </row>
    <row r="8747" spans="1:24" x14ac:dyDescent="0.15">
      <c r="A8747" s="7">
        <v>8746</v>
      </c>
      <c r="B8747" s="7">
        <v>12</v>
      </c>
      <c r="C8747" s="7">
        <v>31</v>
      </c>
      <c r="D8747" s="7">
        <v>10</v>
      </c>
      <c r="E8747" s="7">
        <v>365</v>
      </c>
      <c r="F8747" s="7">
        <v>-11</v>
      </c>
      <c r="G8747" s="7">
        <v>286.39999999999998</v>
      </c>
      <c r="H8747" s="7">
        <f t="shared" si="1224"/>
        <v>7</v>
      </c>
      <c r="I8747" s="16">
        <f t="shared" si="1225"/>
        <v>45291</v>
      </c>
      <c r="J8747" s="17">
        <v>0.70809999999999995</v>
      </c>
      <c r="K8747" s="18">
        <f>G8747*结论【关键目标】!C$27*0.7735*0.001</f>
        <v>26.583647999999997</v>
      </c>
      <c r="L8747" s="5">
        <v>-31186.781210000001</v>
      </c>
      <c r="M8747" s="5">
        <f>ABS(IF(L8747&lt;=0,L8747/耗电量关键数据!$B$6/1000,L8747/耗电量关键数据!$B$5/1000))</f>
        <v>12.474712483999999</v>
      </c>
      <c r="N8747" s="19">
        <f>耗电量关键数据!$B$14</f>
        <v>1.1688450000000001</v>
      </c>
      <c r="O8747" s="19">
        <f>耗电量关键数据!$B$15</f>
        <v>0.37403039999999999</v>
      </c>
      <c r="P8747" s="19">
        <f t="shared" si="1226"/>
        <v>14.017587883999999</v>
      </c>
      <c r="Q8747" s="19">
        <f t="shared" si="1230"/>
        <v>0</v>
      </c>
      <c r="R8747" s="20">
        <f t="shared" si="1227"/>
        <v>26.583647999999997</v>
      </c>
      <c r="S8747" s="20">
        <f t="shared" si="1231"/>
        <v>0</v>
      </c>
      <c r="T8747" s="20">
        <f>IF((T8746+R8747)&lt;0,0,IF((T8746+R8747)&gt;结论【关键目标】!C$28,结论【关键目标】!C$28,T8746+R8747))</f>
        <v>22</v>
      </c>
      <c r="U8747" s="19">
        <f>IF((T8746+R8747)&lt;结论【关键目标】!$C$28,0,(发电量计算【计算逻辑页】!R8747+发电量计算【计算逻辑页】!T8746-结论【关键目标】!$C$28))</f>
        <v>26.583647999999997</v>
      </c>
      <c r="V8747" s="5">
        <f t="shared" si="1228"/>
        <v>9.3042767999999985</v>
      </c>
      <c r="W8747" s="5">
        <f t="shared" si="1229"/>
        <v>9.9258539806603991</v>
      </c>
      <c r="X8747" s="5">
        <f t="shared" si="1232"/>
        <v>0</v>
      </c>
    </row>
    <row r="8748" spans="1:24" x14ac:dyDescent="0.15">
      <c r="A8748" s="7">
        <v>8747</v>
      </c>
      <c r="B8748" s="7">
        <v>12</v>
      </c>
      <c r="C8748" s="7">
        <v>31</v>
      </c>
      <c r="D8748" s="7">
        <v>11</v>
      </c>
      <c r="E8748" s="7">
        <v>365</v>
      </c>
      <c r="F8748" s="7">
        <v>-8</v>
      </c>
      <c r="G8748" s="7">
        <v>434.1</v>
      </c>
      <c r="H8748" s="7">
        <f t="shared" si="1224"/>
        <v>7</v>
      </c>
      <c r="I8748" s="16">
        <f t="shared" si="1225"/>
        <v>45291</v>
      </c>
      <c r="J8748" s="17">
        <v>1.2267999999999999</v>
      </c>
      <c r="K8748" s="18">
        <f>G8748*结论【关键目标】!C$27*0.7735*0.001</f>
        <v>40.293161999999995</v>
      </c>
      <c r="L8748" s="5">
        <v>-23231.563109999999</v>
      </c>
      <c r="M8748" s="5">
        <f>ABS(IF(L8748&lt;=0,L8748/耗电量关键数据!$B$6/1000,L8748/耗电量关键数据!$B$5/1000))</f>
        <v>9.2926252439999981</v>
      </c>
      <c r="N8748" s="19">
        <f>耗电量关键数据!$B$14</f>
        <v>1.1688450000000001</v>
      </c>
      <c r="O8748" s="19">
        <f>耗电量关键数据!$B$15</f>
        <v>0.37403039999999999</v>
      </c>
      <c r="P8748" s="19">
        <f t="shared" si="1226"/>
        <v>10.835500643999998</v>
      </c>
      <c r="Q8748" s="19">
        <f t="shared" si="1230"/>
        <v>10.835500643999998</v>
      </c>
      <c r="R8748" s="20">
        <f t="shared" si="1227"/>
        <v>29.457661355999996</v>
      </c>
      <c r="S8748" s="20">
        <f t="shared" si="1231"/>
        <v>0</v>
      </c>
      <c r="T8748" s="20">
        <f>IF((T8747+R8748)&lt;0,0,IF((T8747+R8748)&gt;结论【关键目标】!C$28,结论【关键目标】!C$28,T8747+R8748))</f>
        <v>22</v>
      </c>
      <c r="U8748" s="19">
        <f>IF((T8747+R8748)&lt;结论【关键目标】!$C$28,0,(发电量计算【计算逻辑页】!R8748+发电量计算【计算逻辑页】!T8747-结论【关键目标】!$C$28))</f>
        <v>29.457661355999996</v>
      </c>
      <c r="V8748" s="5">
        <f t="shared" si="1228"/>
        <v>10.310181474599998</v>
      </c>
      <c r="W8748" s="5">
        <f t="shared" si="1229"/>
        <v>13.292992190059197</v>
      </c>
      <c r="X8748" s="5">
        <f t="shared" si="1232"/>
        <v>0</v>
      </c>
    </row>
    <row r="8749" spans="1:24" x14ac:dyDescent="0.15">
      <c r="A8749" s="7">
        <v>8748</v>
      </c>
      <c r="B8749" s="7">
        <v>12</v>
      </c>
      <c r="C8749" s="7">
        <v>31</v>
      </c>
      <c r="D8749" s="7">
        <v>12</v>
      </c>
      <c r="E8749" s="7">
        <v>365</v>
      </c>
      <c r="F8749" s="7">
        <v>-5.4</v>
      </c>
      <c r="G8749" s="7">
        <v>482.9</v>
      </c>
      <c r="H8749" s="7">
        <f t="shared" si="1224"/>
        <v>7</v>
      </c>
      <c r="I8749" s="16">
        <f t="shared" si="1225"/>
        <v>45291</v>
      </c>
      <c r="J8749" s="17">
        <v>1.2267999999999999</v>
      </c>
      <c r="K8749" s="18">
        <f>G8749*结论【关键目标】!C$27*0.7735*0.001</f>
        <v>44.822778</v>
      </c>
      <c r="L8749" s="5">
        <v>-20143.898509999999</v>
      </c>
      <c r="M8749" s="5">
        <f>ABS(IF(L8749&lt;=0,L8749/耗电量关键数据!$B$6/1000,L8749/耗电量关键数据!$B$5/1000))</f>
        <v>8.0575594039999991</v>
      </c>
      <c r="N8749" s="19">
        <f>耗电量关键数据!$B$14</f>
        <v>1.1688450000000001</v>
      </c>
      <c r="O8749" s="19">
        <f>耗电量关键数据!$B$15</f>
        <v>0.37403039999999999</v>
      </c>
      <c r="P8749" s="19">
        <f t="shared" si="1226"/>
        <v>9.6004348040000007</v>
      </c>
      <c r="Q8749" s="19">
        <f t="shared" si="1230"/>
        <v>9.6004348040000007</v>
      </c>
      <c r="R8749" s="20">
        <f t="shared" si="1227"/>
        <v>35.222343195999997</v>
      </c>
      <c r="S8749" s="20">
        <f t="shared" si="1231"/>
        <v>0</v>
      </c>
      <c r="T8749" s="20">
        <f>IF((T8748+R8749)&lt;0,0,IF((T8748+R8749)&gt;结论【关键目标】!C$28,结论【关键目标】!C$28,T8748+R8749))</f>
        <v>22</v>
      </c>
      <c r="U8749" s="19">
        <f>IF((T8748+R8749)&lt;结论【关键目标】!$C$28,0,(发电量计算【计算逻辑页】!R8749+发电量计算【计算逻辑页】!T8748-结论【关键目标】!$C$28))</f>
        <v>35.222343195999997</v>
      </c>
      <c r="V8749" s="5">
        <f t="shared" si="1228"/>
        <v>12.327820118599998</v>
      </c>
      <c r="W8749" s="5">
        <f t="shared" si="1229"/>
        <v>11.7778134175472</v>
      </c>
      <c r="X8749" s="5">
        <f t="shared" si="1232"/>
        <v>0</v>
      </c>
    </row>
    <row r="8750" spans="1:24" x14ac:dyDescent="0.15">
      <c r="A8750" s="7">
        <v>8749</v>
      </c>
      <c r="B8750" s="7">
        <v>12</v>
      </c>
      <c r="C8750" s="7">
        <v>31</v>
      </c>
      <c r="D8750" s="7">
        <v>13</v>
      </c>
      <c r="E8750" s="7">
        <v>365</v>
      </c>
      <c r="F8750" s="7">
        <v>-5</v>
      </c>
      <c r="G8750" s="7">
        <v>435</v>
      </c>
      <c r="H8750" s="7">
        <f t="shared" si="1224"/>
        <v>7</v>
      </c>
      <c r="I8750" s="16">
        <f t="shared" si="1225"/>
        <v>45291</v>
      </c>
      <c r="J8750" s="17">
        <v>1.2267999999999999</v>
      </c>
      <c r="K8750" s="18">
        <f>G8750*结论【关键目标】!C$27*0.7735*0.001</f>
        <v>40.3767</v>
      </c>
      <c r="L8750" s="5">
        <v>-19042.412</v>
      </c>
      <c r="M8750" s="5">
        <f>ABS(IF(L8750&lt;=0,L8750/耗电量关键数据!$B$6/1000,L8750/耗电量关键数据!$B$5/1000))</f>
        <v>7.6169647999999999</v>
      </c>
      <c r="N8750" s="19">
        <f>耗电量关键数据!$B$14</f>
        <v>1.1688450000000001</v>
      </c>
      <c r="O8750" s="19">
        <f>耗电量关键数据!$B$15</f>
        <v>0.37403039999999999</v>
      </c>
      <c r="P8750" s="19">
        <f t="shared" si="1226"/>
        <v>9.1598401999999997</v>
      </c>
      <c r="Q8750" s="19">
        <f t="shared" si="1230"/>
        <v>9.1598401999999997</v>
      </c>
      <c r="R8750" s="20">
        <f t="shared" si="1227"/>
        <v>31.216859800000002</v>
      </c>
      <c r="S8750" s="20">
        <f t="shared" si="1231"/>
        <v>0</v>
      </c>
      <c r="T8750" s="20">
        <f>IF((T8749+R8750)&lt;0,0,IF((T8749+R8750)&gt;结论【关键目标】!C$28,结论【关键目标】!C$28,T8749+R8750))</f>
        <v>22</v>
      </c>
      <c r="U8750" s="19">
        <f>IF((T8749+R8750)&lt;结论【关键目标】!$C$28,0,(发电量计算【计算逻辑页】!R8750+发电量计算【计算逻辑页】!T8749-结论【关键目标】!$C$28))</f>
        <v>31.216859800000002</v>
      </c>
      <c r="V8750" s="5">
        <f t="shared" si="1228"/>
        <v>10.925900929999999</v>
      </c>
      <c r="W8750" s="5">
        <f t="shared" si="1229"/>
        <v>11.237291957359998</v>
      </c>
      <c r="X8750" s="5">
        <f t="shared" si="1232"/>
        <v>0</v>
      </c>
    </row>
    <row r="8751" spans="1:24" x14ac:dyDescent="0.15">
      <c r="A8751" s="7">
        <v>8750</v>
      </c>
      <c r="B8751" s="7">
        <v>12</v>
      </c>
      <c r="C8751" s="7">
        <v>31</v>
      </c>
      <c r="D8751" s="7">
        <v>14</v>
      </c>
      <c r="E8751" s="7">
        <v>365</v>
      </c>
      <c r="F8751" s="7">
        <v>-5</v>
      </c>
      <c r="G8751" s="7">
        <v>314.60000000000002</v>
      </c>
      <c r="H8751" s="7">
        <f t="shared" si="1224"/>
        <v>7</v>
      </c>
      <c r="I8751" s="16">
        <f t="shared" si="1225"/>
        <v>45291</v>
      </c>
      <c r="J8751" s="17">
        <v>1.2267999999999999</v>
      </c>
      <c r="K8751" s="18">
        <f>G8751*结论【关键目标】!C$27*0.7735*0.001</f>
        <v>29.201172</v>
      </c>
      <c r="L8751" s="5">
        <v>-20332.901829999999</v>
      </c>
      <c r="M8751" s="5">
        <f>ABS(IF(L8751&lt;=0,L8751/耗电量关键数据!$B$6/1000,L8751/耗电量关键数据!$B$5/1000))</f>
        <v>8.1331607319999986</v>
      </c>
      <c r="N8751" s="19">
        <f>耗电量关键数据!$B$14</f>
        <v>1.1688450000000001</v>
      </c>
      <c r="O8751" s="19">
        <f>耗电量关键数据!$B$15</f>
        <v>0.37403039999999999</v>
      </c>
      <c r="P8751" s="19">
        <f t="shared" si="1226"/>
        <v>9.6760361319999983</v>
      </c>
      <c r="Q8751" s="19">
        <f t="shared" si="1230"/>
        <v>9.6760361319999983</v>
      </c>
      <c r="R8751" s="20">
        <f t="shared" si="1227"/>
        <v>19.525135868</v>
      </c>
      <c r="S8751" s="20">
        <f t="shared" si="1231"/>
        <v>0</v>
      </c>
      <c r="T8751" s="20">
        <f>IF((T8750+R8751)&lt;0,0,IF((T8750+R8751)&gt;结论【关键目标】!C$28,结论【关键目标】!C$28,T8750+R8751))</f>
        <v>22</v>
      </c>
      <c r="U8751" s="19">
        <f>IF((T8750+R8751)&lt;结论【关键目标】!$C$28,0,(发电量计算【计算逻辑页】!R8751+发电量计算【计算逻辑页】!T8750-结论【关键目标】!$C$28))</f>
        <v>19.525135868</v>
      </c>
      <c r="V8751" s="5">
        <f t="shared" si="1228"/>
        <v>6.8337975537999993</v>
      </c>
      <c r="W8751" s="5">
        <f t="shared" si="1229"/>
        <v>11.870561126737597</v>
      </c>
      <c r="X8751" s="5">
        <f t="shared" si="1232"/>
        <v>0</v>
      </c>
    </row>
    <row r="8752" spans="1:24" x14ac:dyDescent="0.15">
      <c r="A8752" s="7">
        <v>8751</v>
      </c>
      <c r="B8752" s="7">
        <v>12</v>
      </c>
      <c r="C8752" s="7">
        <v>31</v>
      </c>
      <c r="D8752" s="7">
        <v>15</v>
      </c>
      <c r="E8752" s="7">
        <v>365</v>
      </c>
      <c r="F8752" s="7">
        <v>-3</v>
      </c>
      <c r="G8752" s="7">
        <v>180.5</v>
      </c>
      <c r="H8752" s="7">
        <f t="shared" si="1224"/>
        <v>7</v>
      </c>
      <c r="I8752" s="16">
        <f t="shared" si="1225"/>
        <v>45291</v>
      </c>
      <c r="J8752" s="17">
        <v>1.2267999999999999</v>
      </c>
      <c r="K8752" s="18">
        <f>G8752*结论【关键目标】!C$27*0.7735*0.001</f>
        <v>16.754009999999997</v>
      </c>
      <c r="L8752" s="5">
        <v>-25525.594430000001</v>
      </c>
      <c r="M8752" s="5">
        <f>ABS(IF(L8752&lt;=0,L8752/耗电量关键数据!$B$6/1000,L8752/耗电量关键数据!$B$5/1000))</f>
        <v>10.210237772000001</v>
      </c>
      <c r="N8752" s="19">
        <f>耗电量关键数据!$B$14</f>
        <v>1.1688450000000001</v>
      </c>
      <c r="O8752" s="19">
        <f>耗电量关键数据!$B$15</f>
        <v>0.37403039999999999</v>
      </c>
      <c r="P8752" s="19">
        <f t="shared" si="1226"/>
        <v>11.753113172000001</v>
      </c>
      <c r="Q8752" s="19">
        <f t="shared" si="1230"/>
        <v>11.753113172000001</v>
      </c>
      <c r="R8752" s="20">
        <f t="shared" si="1227"/>
        <v>5.0008968279999966</v>
      </c>
      <c r="S8752" s="20">
        <f t="shared" si="1231"/>
        <v>0</v>
      </c>
      <c r="T8752" s="20">
        <f>IF((T8751+R8752)&lt;0,0,IF((T8751+R8752)&gt;结论【关键目标】!C$28,结论【关键目标】!C$28,T8751+R8752))</f>
        <v>22</v>
      </c>
      <c r="U8752" s="19">
        <f>IF((T8751+R8752)&lt;结论【关键目标】!$C$28,0,(发电量计算【计算逻辑页】!R8752+发电量计算【计算逻辑页】!T8751-结论【关键目标】!$C$28))</f>
        <v>5.0008968279999948</v>
      </c>
      <c r="V8752" s="5">
        <f t="shared" si="1228"/>
        <v>1.7503138897999981</v>
      </c>
      <c r="W8752" s="5">
        <f t="shared" si="1229"/>
        <v>14.418719239409599</v>
      </c>
      <c r="X8752" s="5">
        <f t="shared" si="1232"/>
        <v>0</v>
      </c>
    </row>
    <row r="8753" spans="1:24" x14ac:dyDescent="0.15">
      <c r="A8753" s="7">
        <v>8752</v>
      </c>
      <c r="B8753" s="7">
        <v>12</v>
      </c>
      <c r="C8753" s="7">
        <v>31</v>
      </c>
      <c r="D8753" s="7">
        <v>16</v>
      </c>
      <c r="E8753" s="7">
        <v>365</v>
      </c>
      <c r="F8753" s="7">
        <v>-3</v>
      </c>
      <c r="G8753" s="7">
        <v>15.2</v>
      </c>
      <c r="H8753" s="7">
        <f t="shared" si="1224"/>
        <v>7</v>
      </c>
      <c r="I8753" s="16">
        <f t="shared" si="1225"/>
        <v>45291</v>
      </c>
      <c r="J8753" s="17">
        <v>0.70809999999999995</v>
      </c>
      <c r="K8753" s="18">
        <f>G8753*结论【关键目标】!C$27*0.7735*0.001</f>
        <v>1.4108640000000001</v>
      </c>
      <c r="L8753" s="5">
        <v>-32517.63582</v>
      </c>
      <c r="M8753" s="5">
        <f>ABS(IF(L8753&lt;=0,L8753/耗电量关键数据!$B$6/1000,L8753/耗电量关键数据!$B$5/1000))</f>
        <v>13.007054328000001</v>
      </c>
      <c r="N8753" s="19">
        <f>耗电量关键数据!$B$14</f>
        <v>1.1688450000000001</v>
      </c>
      <c r="O8753" s="19">
        <f>耗电量关键数据!$B$15</f>
        <v>0.37403039999999999</v>
      </c>
      <c r="P8753" s="19">
        <f t="shared" si="1226"/>
        <v>14.549929728</v>
      </c>
      <c r="Q8753" s="19">
        <f t="shared" si="1230"/>
        <v>0</v>
      </c>
      <c r="R8753" s="20">
        <f t="shared" si="1227"/>
        <v>1.4108640000000001</v>
      </c>
      <c r="S8753" s="20">
        <f t="shared" si="1231"/>
        <v>0</v>
      </c>
      <c r="T8753" s="20">
        <f>IF((T8752+R8753)&lt;0,0,IF((T8752+R8753)&gt;结论【关键目标】!C$28,结论【关键目标】!C$28,T8752+R8753))</f>
        <v>22</v>
      </c>
      <c r="U8753" s="19">
        <f>IF((T8752+R8753)&lt;结论【关键目标】!$C$28,0,(发电量计算【计算逻辑页】!R8753+发电量计算【计算逻辑页】!T8752-结论【关键目标】!$C$28))</f>
        <v>1.4108640000000001</v>
      </c>
      <c r="V8753" s="5">
        <f t="shared" si="1228"/>
        <v>0.49380240000000003</v>
      </c>
      <c r="W8753" s="5">
        <f t="shared" si="1229"/>
        <v>0.99903279840000003</v>
      </c>
      <c r="X8753" s="5">
        <f t="shared" si="1232"/>
        <v>0</v>
      </c>
    </row>
    <row r="8754" spans="1:24" x14ac:dyDescent="0.15">
      <c r="A8754" s="7">
        <v>8753</v>
      </c>
      <c r="B8754" s="7">
        <v>12</v>
      </c>
      <c r="C8754" s="7">
        <v>31</v>
      </c>
      <c r="D8754" s="7">
        <v>17</v>
      </c>
      <c r="E8754" s="7">
        <v>365</v>
      </c>
      <c r="F8754" s="7">
        <v>-3</v>
      </c>
      <c r="G8754" s="7">
        <v>0</v>
      </c>
      <c r="H8754" s="7">
        <f t="shared" si="1224"/>
        <v>7</v>
      </c>
      <c r="I8754" s="16">
        <f t="shared" si="1225"/>
        <v>45291</v>
      </c>
      <c r="J8754" s="17">
        <v>0.70809999999999995</v>
      </c>
      <c r="K8754" s="18">
        <f>G8754*结论【关键目标】!C$27*0.7735*0.001</f>
        <v>0</v>
      </c>
      <c r="L8754" s="5">
        <v>-35829.659269999996</v>
      </c>
      <c r="M8754" s="5">
        <f>ABS(IF(L8754&lt;=0,L8754/耗电量关键数据!$B$6/1000,L8754/耗电量关键数据!$B$5/1000))</f>
        <v>14.331863707999998</v>
      </c>
      <c r="N8754" s="19">
        <f>耗电量关键数据!$B$14</f>
        <v>1.1688450000000001</v>
      </c>
      <c r="O8754" s="19">
        <f>耗电量关键数据!$B$15</f>
        <v>0.37403039999999999</v>
      </c>
      <c r="P8754" s="19">
        <f t="shared" si="1226"/>
        <v>15.874739107999998</v>
      </c>
      <c r="Q8754" s="19">
        <f t="shared" si="1230"/>
        <v>0</v>
      </c>
      <c r="R8754" s="20">
        <f t="shared" si="1227"/>
        <v>0</v>
      </c>
      <c r="S8754" s="20">
        <f t="shared" si="1231"/>
        <v>0</v>
      </c>
      <c r="T8754" s="20">
        <f>IF((T8753+R8754)&lt;0,0,IF((T8753+R8754)&gt;结论【关键目标】!C$28,结论【关键目标】!C$28,T8753+R8754))</f>
        <v>22</v>
      </c>
      <c r="U8754" s="19">
        <f>IF((T8753+R8754)&lt;结论【关键目标】!$C$28,0,(发电量计算【计算逻辑页】!R8754+发电量计算【计算逻辑页】!T8753-结论【关键目标】!$C$28))</f>
        <v>0</v>
      </c>
      <c r="V8754" s="5">
        <f t="shared" si="1228"/>
        <v>0</v>
      </c>
      <c r="W8754" s="5">
        <f t="shared" si="1229"/>
        <v>0</v>
      </c>
      <c r="X8754" s="5">
        <f t="shared" si="1232"/>
        <v>0</v>
      </c>
    </row>
    <row r="8755" spans="1:24" x14ac:dyDescent="0.15">
      <c r="A8755" s="7">
        <v>8754</v>
      </c>
      <c r="B8755" s="7">
        <v>12</v>
      </c>
      <c r="C8755" s="7">
        <v>31</v>
      </c>
      <c r="D8755" s="7">
        <v>18</v>
      </c>
      <c r="E8755" s="7">
        <v>365</v>
      </c>
      <c r="F8755" s="7">
        <v>-3</v>
      </c>
      <c r="G8755" s="7">
        <v>0</v>
      </c>
      <c r="H8755" s="7">
        <f t="shared" si="1224"/>
        <v>7</v>
      </c>
      <c r="I8755" s="16">
        <f t="shared" si="1225"/>
        <v>45291</v>
      </c>
      <c r="J8755" s="17">
        <v>0.70809999999999995</v>
      </c>
      <c r="K8755" s="18">
        <f>G8755*结论【关键目标】!C$27*0.7735*0.001</f>
        <v>0</v>
      </c>
      <c r="L8755" s="5">
        <v>-37779.572699999997</v>
      </c>
      <c r="M8755" s="5">
        <f>ABS(IF(L8755&lt;=0,L8755/耗电量关键数据!$B$6/1000,L8755/耗电量关键数据!$B$5/1000))</f>
        <v>15.11182908</v>
      </c>
      <c r="N8755" s="19">
        <f>耗电量关键数据!$B$14</f>
        <v>1.1688450000000001</v>
      </c>
      <c r="O8755" s="19">
        <f>耗电量关键数据!$B$15</f>
        <v>0.37403039999999999</v>
      </c>
      <c r="P8755" s="19">
        <f t="shared" si="1226"/>
        <v>16.654704479999999</v>
      </c>
      <c r="Q8755" s="19">
        <f t="shared" si="1230"/>
        <v>0</v>
      </c>
      <c r="R8755" s="20">
        <f t="shared" si="1227"/>
        <v>0</v>
      </c>
      <c r="S8755" s="20">
        <f t="shared" si="1231"/>
        <v>0</v>
      </c>
      <c r="T8755" s="20">
        <f>IF((T8754+R8755)&lt;0,0,IF((T8754+R8755)&gt;结论【关键目标】!C$28,结论【关键目标】!C$28,T8754+R8755))</f>
        <v>22</v>
      </c>
      <c r="U8755" s="19">
        <f>IF((T8754+R8755)&lt;结论【关键目标】!$C$28,0,(发电量计算【计算逻辑页】!R8755+发电量计算【计算逻辑页】!T8754-结论【关键目标】!$C$28))</f>
        <v>0</v>
      </c>
      <c r="V8755" s="5">
        <f t="shared" si="1228"/>
        <v>0</v>
      </c>
      <c r="W8755" s="5">
        <f t="shared" si="1229"/>
        <v>0</v>
      </c>
      <c r="X8755" s="5">
        <f t="shared" si="1232"/>
        <v>0</v>
      </c>
    </row>
    <row r="8756" spans="1:24" x14ac:dyDescent="0.15">
      <c r="A8756" s="7">
        <v>8755</v>
      </c>
      <c r="B8756" s="7">
        <v>12</v>
      </c>
      <c r="C8756" s="7">
        <v>31</v>
      </c>
      <c r="D8756" s="7">
        <v>19</v>
      </c>
      <c r="E8756" s="7">
        <v>365</v>
      </c>
      <c r="F8756" s="7">
        <v>-3</v>
      </c>
      <c r="G8756" s="7">
        <v>0</v>
      </c>
      <c r="H8756" s="7">
        <f t="shared" si="1224"/>
        <v>7</v>
      </c>
      <c r="I8756" s="16">
        <f t="shared" si="1225"/>
        <v>45291</v>
      </c>
      <c r="J8756" s="17">
        <v>1.2267999999999999</v>
      </c>
      <c r="K8756" s="18">
        <f>G8756*结论【关键目标】!C$27*0.7735*0.001</f>
        <v>0</v>
      </c>
      <c r="L8756" s="5">
        <v>-36535.067690000003</v>
      </c>
      <c r="M8756" s="5">
        <f>ABS(IF(L8756&lt;=0,L8756/耗电量关键数据!$B$6/1000,L8756/耗电量关键数据!$B$5/1000))</f>
        <v>14.614027076000003</v>
      </c>
      <c r="N8756" s="19">
        <f>耗电量关键数据!$B$14</f>
        <v>1.1688450000000001</v>
      </c>
      <c r="O8756" s="19">
        <f>耗电量关键数据!$B$15</f>
        <v>0.37403039999999999</v>
      </c>
      <c r="P8756" s="19">
        <f t="shared" si="1226"/>
        <v>16.156902476000003</v>
      </c>
      <c r="Q8756" s="19">
        <f t="shared" si="1230"/>
        <v>16.156902476000003</v>
      </c>
      <c r="R8756" s="20">
        <f t="shared" si="1227"/>
        <v>-16.156902476000003</v>
      </c>
      <c r="S8756" s="20">
        <f t="shared" si="1231"/>
        <v>16.156902476000003</v>
      </c>
      <c r="T8756" s="20">
        <f>IF((T8755+R8756)&lt;0,0,IF((T8755+R8756)&gt;结论【关键目标】!C$28,结论【关键目标】!C$28,T8755+R8756))</f>
        <v>5.8430975239999974</v>
      </c>
      <c r="U8756" s="19">
        <f>IF((T8755+R8756)&lt;结论【关键目标】!$C$28,0,(发电量计算【计算逻辑页】!R8756+发电量计算【计算逻辑页】!T8755-结论【关键目标】!$C$28))</f>
        <v>0</v>
      </c>
      <c r="V8756" s="5">
        <f t="shared" si="1228"/>
        <v>0</v>
      </c>
      <c r="W8756" s="5">
        <f t="shared" si="1229"/>
        <v>0</v>
      </c>
      <c r="X8756" s="5">
        <f t="shared" si="1232"/>
        <v>5.1232279090431971</v>
      </c>
    </row>
    <row r="8757" spans="1:24" x14ac:dyDescent="0.15">
      <c r="A8757" s="7">
        <v>8756</v>
      </c>
      <c r="B8757" s="7">
        <v>12</v>
      </c>
      <c r="C8757" s="7">
        <v>31</v>
      </c>
      <c r="D8757" s="7">
        <v>20</v>
      </c>
      <c r="E8757" s="7">
        <v>365</v>
      </c>
      <c r="F8757" s="7">
        <v>-3</v>
      </c>
      <c r="G8757" s="7">
        <v>0</v>
      </c>
      <c r="H8757" s="7">
        <f t="shared" si="1224"/>
        <v>7</v>
      </c>
      <c r="I8757" s="16">
        <f t="shared" si="1225"/>
        <v>45291</v>
      </c>
      <c r="J8757" s="17">
        <v>1.2267999999999999</v>
      </c>
      <c r="K8757" s="18">
        <f>G8757*结论【关键目标】!C$27*0.7735*0.001</f>
        <v>0</v>
      </c>
      <c r="L8757" s="5">
        <v>-38527.889560000003</v>
      </c>
      <c r="M8757" s="5">
        <f>ABS(IF(L8757&lt;=0,L8757/耗电量关键数据!$B$6/1000,L8757/耗电量关键数据!$B$5/1000))</f>
        <v>15.411155824000002</v>
      </c>
      <c r="N8757" s="19">
        <f>耗电量关键数据!$B$14</f>
        <v>1.1688450000000001</v>
      </c>
      <c r="O8757" s="19">
        <f>耗电量关键数据!$B$15</f>
        <v>0.37403039999999999</v>
      </c>
      <c r="P8757" s="19">
        <f t="shared" si="1226"/>
        <v>16.954031224000001</v>
      </c>
      <c r="Q8757" s="19">
        <f t="shared" si="1230"/>
        <v>16.954031224000001</v>
      </c>
      <c r="R8757" s="20">
        <f t="shared" si="1227"/>
        <v>-16.954031224000001</v>
      </c>
      <c r="S8757" s="20">
        <f t="shared" si="1231"/>
        <v>16.954031224000001</v>
      </c>
      <c r="T8757" s="20">
        <f>IF((T8756+R8757)&lt;0,0,IF((T8756+R8757)&gt;结论【关键目标】!C$28,结论【关键目标】!C$28,T8756+R8757))</f>
        <v>0</v>
      </c>
      <c r="U8757" s="19">
        <f>IF((T8756+R8757)&lt;结论【关键目标】!$C$28,0,(发电量计算【计算逻辑页】!R8757+发电量计算【计算逻辑页】!T8756-结论【关键目标】!$C$28))</f>
        <v>0</v>
      </c>
      <c r="V8757" s="5">
        <f t="shared" si="1228"/>
        <v>0</v>
      </c>
      <c r="W8757" s="5">
        <f t="shared" si="1229"/>
        <v>0</v>
      </c>
      <c r="X8757" s="5">
        <f t="shared" si="1232"/>
        <v>0</v>
      </c>
    </row>
    <row r="8758" spans="1:24" x14ac:dyDescent="0.15">
      <c r="A8758" s="7">
        <v>8757</v>
      </c>
      <c r="B8758" s="7">
        <v>12</v>
      </c>
      <c r="C8758" s="7">
        <v>31</v>
      </c>
      <c r="D8758" s="7">
        <v>21</v>
      </c>
      <c r="E8758" s="7">
        <v>365</v>
      </c>
      <c r="F8758" s="7">
        <v>-3</v>
      </c>
      <c r="G8758" s="7">
        <v>0</v>
      </c>
      <c r="H8758" s="7">
        <f t="shared" si="1224"/>
        <v>7</v>
      </c>
      <c r="I8758" s="16">
        <f t="shared" si="1225"/>
        <v>45291</v>
      </c>
      <c r="J8758" s="17">
        <v>1.2267999999999999</v>
      </c>
      <c r="K8758" s="18">
        <f>G8758*结论【关键目标】!C$27*0.7735*0.001</f>
        <v>0</v>
      </c>
      <c r="L8758" s="5">
        <v>-39856.437480000001</v>
      </c>
      <c r="M8758" s="5">
        <f>ABS(IF(L8758&lt;=0,L8758/耗电量关键数据!$B$6/1000,L8758/耗电量关键数据!$B$5/1000))</f>
        <v>15.942574991999999</v>
      </c>
      <c r="N8758" s="19">
        <f>耗电量关键数据!$B$14</f>
        <v>1.1688450000000001</v>
      </c>
      <c r="O8758" s="19">
        <f>耗电量关键数据!$B$15</f>
        <v>0.37403039999999999</v>
      </c>
      <c r="P8758" s="19">
        <f t="shared" si="1226"/>
        <v>17.485450391999997</v>
      </c>
      <c r="Q8758" s="19">
        <f t="shared" si="1230"/>
        <v>17.485450391999997</v>
      </c>
      <c r="R8758" s="20">
        <f t="shared" si="1227"/>
        <v>-17.485450391999997</v>
      </c>
      <c r="S8758" s="20">
        <f t="shared" si="1231"/>
        <v>17.485450391999997</v>
      </c>
      <c r="T8758" s="20">
        <f>IF((T8757+R8758)&lt;0,0,IF((T8757+R8758)&gt;结论【关键目标】!C$28,结论【关键目标】!C$28,T8757+R8758))</f>
        <v>0</v>
      </c>
      <c r="U8758" s="19">
        <f>IF((T8757+R8758)&lt;结论【关键目标】!$C$28,0,(发电量计算【计算逻辑页】!R8758+发电量计算【计算逻辑页】!T8757-结论【关键目标】!$C$28))</f>
        <v>0</v>
      </c>
      <c r="V8758" s="5">
        <f t="shared" si="1228"/>
        <v>0</v>
      </c>
      <c r="W8758" s="5">
        <f t="shared" si="1229"/>
        <v>0</v>
      </c>
      <c r="X8758" s="5">
        <f t="shared" si="1232"/>
        <v>0</v>
      </c>
    </row>
    <row r="8759" spans="1:24" x14ac:dyDescent="0.15">
      <c r="A8759" s="7">
        <v>8758</v>
      </c>
      <c r="B8759" s="7">
        <v>12</v>
      </c>
      <c r="C8759" s="7">
        <v>31</v>
      </c>
      <c r="D8759" s="7">
        <v>22</v>
      </c>
      <c r="E8759" s="7">
        <v>365</v>
      </c>
      <c r="F8759" s="7">
        <v>-3</v>
      </c>
      <c r="G8759" s="7">
        <v>0</v>
      </c>
      <c r="H8759" s="7">
        <f t="shared" si="1224"/>
        <v>7</v>
      </c>
      <c r="I8759" s="16">
        <f t="shared" si="1225"/>
        <v>45291</v>
      </c>
      <c r="J8759" s="17">
        <v>0.70809999999999995</v>
      </c>
      <c r="K8759" s="18">
        <f>G8759*结论【关键目标】!C$27*0.7735*0.001</f>
        <v>0</v>
      </c>
      <c r="L8759" s="5">
        <v>-40536.256079999999</v>
      </c>
      <c r="M8759" s="5">
        <f>ABS(IF(L8759&lt;=0,L8759/耗电量关键数据!$B$6/1000,L8759/耗电量关键数据!$B$5/1000))</f>
        <v>16.214502432</v>
      </c>
      <c r="N8759" s="19">
        <f>耗电量关键数据!$B$14</f>
        <v>1.1688450000000001</v>
      </c>
      <c r="O8759" s="19">
        <f>耗电量关键数据!$B$15</f>
        <v>0.37403039999999999</v>
      </c>
      <c r="P8759" s="19">
        <f t="shared" si="1226"/>
        <v>17.757377832</v>
      </c>
      <c r="Q8759" s="19">
        <f t="shared" si="1230"/>
        <v>0</v>
      </c>
      <c r="R8759" s="20">
        <f t="shared" si="1227"/>
        <v>0</v>
      </c>
      <c r="S8759" s="20">
        <f t="shared" si="1231"/>
        <v>0</v>
      </c>
      <c r="T8759" s="20">
        <f>IF((T8758+R8759)&lt;0,0,IF((T8758+R8759)&gt;结论【关键目标】!C$28,结论【关键目标】!C$28,T8758+R8759))</f>
        <v>0</v>
      </c>
      <c r="U8759" s="19">
        <f>IF((T8758+R8759)&lt;结论【关键目标】!$C$28,0,(发电量计算【计算逻辑页】!R8759+发电量计算【计算逻辑页】!T8758-结论【关键目标】!$C$28))</f>
        <v>0</v>
      </c>
      <c r="V8759" s="5">
        <f t="shared" si="1228"/>
        <v>0</v>
      </c>
      <c r="W8759" s="5">
        <f t="shared" si="1229"/>
        <v>0</v>
      </c>
      <c r="X8759" s="5">
        <f t="shared" si="1232"/>
        <v>0</v>
      </c>
    </row>
    <row r="8760" spans="1:24" x14ac:dyDescent="0.15">
      <c r="A8760" s="7">
        <v>8759</v>
      </c>
      <c r="B8760" s="7">
        <v>12</v>
      </c>
      <c r="C8760" s="7">
        <v>31</v>
      </c>
      <c r="D8760" s="7">
        <v>23</v>
      </c>
      <c r="E8760" s="7">
        <v>365</v>
      </c>
      <c r="F8760" s="7">
        <v>-3</v>
      </c>
      <c r="G8760" s="7">
        <v>0</v>
      </c>
      <c r="H8760" s="7">
        <f t="shared" si="1224"/>
        <v>7</v>
      </c>
      <c r="I8760" s="16">
        <f t="shared" si="1225"/>
        <v>45291</v>
      </c>
      <c r="J8760" s="17">
        <v>0.70809999999999995</v>
      </c>
      <c r="K8760" s="18">
        <f>G8760*结论【关键目标】!C$27*0.7735*0.001</f>
        <v>0</v>
      </c>
      <c r="L8760" s="5">
        <v>-41408.003519999998</v>
      </c>
      <c r="M8760" s="5">
        <f>ABS(IF(L8760&lt;=0,L8760/耗电量关键数据!$B$6/1000,L8760/耗电量关键数据!$B$5/1000))</f>
        <v>16.563201408000001</v>
      </c>
      <c r="N8760" s="19">
        <f>耗电量关键数据!$B$14</f>
        <v>1.1688450000000001</v>
      </c>
      <c r="O8760" s="19">
        <f>耗电量关键数据!$B$15</f>
        <v>0.37403039999999999</v>
      </c>
      <c r="P8760" s="19">
        <f t="shared" si="1226"/>
        <v>18.106076808000001</v>
      </c>
      <c r="Q8760" s="19">
        <f t="shared" si="1230"/>
        <v>0</v>
      </c>
      <c r="R8760" s="20">
        <f t="shared" si="1227"/>
        <v>0</v>
      </c>
      <c r="S8760" s="20">
        <f t="shared" si="1231"/>
        <v>0</v>
      </c>
      <c r="T8760" s="20">
        <f>IF((T8759+R8760)&lt;0,0,IF((T8759+R8760)&gt;结论【关键目标】!C$28,结论【关键目标】!C$28,T8759+R8760))</f>
        <v>0</v>
      </c>
      <c r="U8760" s="19">
        <f>IF((T8759+R8760)&lt;结论【关键目标】!$C$28,0,(发电量计算【计算逻辑页】!R8760+发电量计算【计算逻辑页】!T8759-结论【关键目标】!$C$28))</f>
        <v>0</v>
      </c>
      <c r="V8760" s="5">
        <f t="shared" si="1228"/>
        <v>0</v>
      </c>
      <c r="W8760" s="5">
        <f t="shared" si="1229"/>
        <v>0</v>
      </c>
      <c r="X8760" s="5">
        <f t="shared" si="1232"/>
        <v>0</v>
      </c>
    </row>
    <row r="8761" spans="1:24" x14ac:dyDescent="0.15">
      <c r="A8761" s="41">
        <v>8760</v>
      </c>
      <c r="B8761" s="41">
        <v>12</v>
      </c>
      <c r="C8761" s="41">
        <v>31</v>
      </c>
      <c r="D8761" s="7">
        <v>24</v>
      </c>
      <c r="E8761" s="7">
        <v>365</v>
      </c>
      <c r="F8761" s="7">
        <v>-3</v>
      </c>
      <c r="G8761" s="7">
        <v>0</v>
      </c>
      <c r="H8761" s="7">
        <f t="shared" si="1224"/>
        <v>7</v>
      </c>
      <c r="I8761" s="16">
        <f t="shared" si="1225"/>
        <v>45291</v>
      </c>
      <c r="J8761" s="17">
        <v>0.2407</v>
      </c>
      <c r="K8761" s="18">
        <f>G8761*结论【关键目标】!C$27*0.7735*0.001</f>
        <v>0</v>
      </c>
      <c r="L8761" s="5">
        <v>-42279.750959999998</v>
      </c>
      <c r="M8761" s="5">
        <f>ABS(IF(L8761&lt;=0,L8761/耗电量关键数据!$B$6/1000,L8761/耗电量关键数据!$B$5/1000))</f>
        <v>16.911900383999999</v>
      </c>
      <c r="N8761" s="19">
        <f>耗电量关键数据!$B$14</f>
        <v>1.1688450000000001</v>
      </c>
      <c r="O8761" s="19">
        <f>耗电量关键数据!$B$15</f>
        <v>0.37403039999999999</v>
      </c>
      <c r="P8761" s="19">
        <f t="shared" si="1226"/>
        <v>18.454775783999999</v>
      </c>
      <c r="Q8761" s="19">
        <f t="shared" si="1230"/>
        <v>0</v>
      </c>
      <c r="R8761" s="20">
        <f t="shared" si="1227"/>
        <v>0</v>
      </c>
      <c r="S8761" s="20">
        <f t="shared" si="1231"/>
        <v>0</v>
      </c>
      <c r="T8761" s="20">
        <f>IF((T8760+R8761)&lt;0,0,IF((T8760+R8761)&gt;结论【关键目标】!C$28,结论【关键目标】!C$28,T8760+R8761))</f>
        <v>0</v>
      </c>
      <c r="U8761" s="19">
        <f>IF((T8760+R8761)&lt;结论【关键目标】!$C$28,0,(发电量计算【计算逻辑页】!R8761+发电量计算【计算逻辑页】!T8760-结论【关键目标】!$C$28))</f>
        <v>0</v>
      </c>
      <c r="V8761" s="5">
        <f t="shared" si="1228"/>
        <v>0</v>
      </c>
      <c r="W8761" s="5">
        <f t="shared" si="1229"/>
        <v>0</v>
      </c>
      <c r="X8761" s="5">
        <f t="shared" si="1232"/>
        <v>0</v>
      </c>
    </row>
    <row r="8762" spans="1:24" x14ac:dyDescent="0.15">
      <c r="A8762" s="7"/>
      <c r="B8762" s="7"/>
      <c r="C8762" s="7"/>
      <c r="D8762" s="42"/>
      <c r="E8762" s="5"/>
      <c r="F8762" s="5"/>
      <c r="G8762" s="5"/>
      <c r="H8762" s="5"/>
      <c r="I8762" s="29"/>
      <c r="J8762" s="18"/>
      <c r="K8762" s="5"/>
      <c r="L8762" s="5"/>
      <c r="M8762" s="5"/>
      <c r="N8762" s="5"/>
      <c r="O8762" s="5"/>
      <c r="P8762" s="19">
        <f>MAX(P1:P7297)</f>
        <v>52.457143322857142</v>
      </c>
      <c r="Q8762" s="19">
        <f t="shared" si="1230"/>
        <v>0</v>
      </c>
      <c r="R8762" s="20">
        <f t="shared" si="1227"/>
        <v>0</v>
      </c>
      <c r="S8762" s="20">
        <f t="shared" si="1231"/>
        <v>0</v>
      </c>
      <c r="T8762" s="20">
        <f>IF((T8761+R8762)&lt;0,0,IF((T8761+R8762)&gt;结论【关键目标】!C$28,结论【关键目标】!C$28,T8761+R8762))</f>
        <v>0</v>
      </c>
      <c r="U8762" s="19">
        <f>IF((T8761+R8762)&lt;结论【关键目标】!$C$28,0,(发电量计算【计算逻辑页】!R8762+发电量计算【计算逻辑页】!T8761-结论【关键目标】!$C$28))</f>
        <v>0</v>
      </c>
      <c r="V8762" s="5">
        <f t="shared" si="1228"/>
        <v>0</v>
      </c>
      <c r="W8762" s="5">
        <f t="shared" si="1229"/>
        <v>0</v>
      </c>
      <c r="X8762" s="5">
        <f t="shared" si="1232"/>
        <v>0</v>
      </c>
    </row>
    <row r="8763" spans="1:24" x14ac:dyDescent="0.15">
      <c r="A8763" s="7"/>
      <c r="B8763" s="7"/>
      <c r="C8763" s="7"/>
      <c r="D8763" s="42"/>
      <c r="E8763" s="5"/>
      <c r="F8763" s="5"/>
      <c r="G8763" s="5"/>
      <c r="H8763" s="5"/>
      <c r="I8763" s="5"/>
      <c r="J8763" s="18"/>
      <c r="K8763" s="18"/>
      <c r="L8763" s="18"/>
      <c r="M8763" s="18"/>
      <c r="N8763" s="20"/>
      <c r="O8763" s="20"/>
      <c r="P8763" s="20"/>
      <c r="Q8763" s="19"/>
      <c r="R8763" s="20"/>
      <c r="S8763" s="20">
        <f t="shared" si="1231"/>
        <v>0</v>
      </c>
      <c r="T8763" s="20"/>
      <c r="U8763" s="19"/>
      <c r="V8763" s="5">
        <f t="shared" si="1228"/>
        <v>0</v>
      </c>
      <c r="W8763" s="5">
        <f t="shared" si="1229"/>
        <v>0</v>
      </c>
      <c r="X8763" s="5">
        <f t="shared" si="1232"/>
        <v>0</v>
      </c>
    </row>
    <row r="8764" spans="1:24" x14ac:dyDescent="0.15">
      <c r="J8764" s="12"/>
      <c r="V8764" s="30">
        <f>SUM(V1:V8763)</f>
        <v>30100.501385715907</v>
      </c>
      <c r="W8764" s="30">
        <f>SUM(W1:W8763)</f>
        <v>70723.589973088951</v>
      </c>
      <c r="X8764" s="30">
        <f>SUM(X1:X8763)</f>
        <v>3794.0644700792127</v>
      </c>
    </row>
    <row r="8765" spans="1:24" x14ac:dyDescent="0.15">
      <c r="J8765" s="12"/>
      <c r="M8765" s="12"/>
    </row>
    <row r="8770" spans="11:21" x14ac:dyDescent="0.15">
      <c r="K8770" s="12"/>
      <c r="L8770" s="12"/>
      <c r="M8770" s="12"/>
      <c r="N8770" s="13"/>
      <c r="O8770" s="13"/>
      <c r="P8770" s="13"/>
      <c r="Q8770" s="13"/>
      <c r="R8770" s="13"/>
      <c r="S8770" s="13"/>
      <c r="T8770" s="13"/>
      <c r="U8770" s="13"/>
    </row>
    <row r="8771" spans="11:21" x14ac:dyDescent="0.15">
      <c r="M8771" s="12"/>
    </row>
    <row r="8772" spans="11:21" x14ac:dyDescent="0.15">
      <c r="M8772" s="12"/>
    </row>
  </sheetData>
  <autoFilter ref="A1:AD8763" xr:uid="{00000000-0001-0000-0000-000000000000}"/>
  <phoneticPr fontId="1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0907-2B1E-456F-8216-04C9DEFB86EE}">
  <dimension ref="A1:C9"/>
  <sheetViews>
    <sheetView zoomScaleNormal="100" workbookViewId="0">
      <selection activeCell="C12" sqref="C12"/>
    </sheetView>
  </sheetViews>
  <sheetFormatPr defaultColWidth="8.875" defaultRowHeight="13.5" x14ac:dyDescent="0.15"/>
  <cols>
    <col min="1" max="1" width="18.375" bestFit="1" customWidth="1"/>
    <col min="2" max="2" width="8.875" style="9"/>
    <col min="3" max="3" width="28.625" bestFit="1" customWidth="1"/>
  </cols>
  <sheetData>
    <row r="1" spans="1:3" ht="13.5" customHeight="1" x14ac:dyDescent="0.15">
      <c r="A1" s="8" t="s">
        <v>5</v>
      </c>
      <c r="B1" s="8">
        <v>120</v>
      </c>
      <c r="C1" s="8" t="s">
        <v>9</v>
      </c>
    </row>
    <row r="2" spans="1:3" x14ac:dyDescent="0.15">
      <c r="A2" s="8" t="s">
        <v>10</v>
      </c>
      <c r="B2" s="10">
        <f>0.85</f>
        <v>0.85</v>
      </c>
      <c r="C2" s="8" t="s">
        <v>11</v>
      </c>
    </row>
    <row r="3" spans="1:3" x14ac:dyDescent="0.15">
      <c r="A3" s="8" t="s">
        <v>12</v>
      </c>
      <c r="B3" s="8">
        <v>3500</v>
      </c>
      <c r="C3" s="8" t="s">
        <v>57</v>
      </c>
    </row>
    <row r="4" spans="1:3" x14ac:dyDescent="0.15">
      <c r="A4" s="8" t="s">
        <v>61</v>
      </c>
      <c r="B4" s="8">
        <v>1700</v>
      </c>
      <c r="C4" s="8" t="s">
        <v>60</v>
      </c>
    </row>
    <row r="5" spans="1:3" x14ac:dyDescent="0.15">
      <c r="A5" s="8" t="s">
        <v>13</v>
      </c>
      <c r="B5" s="8">
        <v>2200</v>
      </c>
      <c r="C5" s="8" t="s">
        <v>62</v>
      </c>
    </row>
    <row r="6" spans="1:3" x14ac:dyDescent="0.15">
      <c r="A6" s="56" t="s">
        <v>63</v>
      </c>
      <c r="B6" s="11">
        <v>1.3551</v>
      </c>
      <c r="C6" s="11" t="s">
        <v>64</v>
      </c>
    </row>
    <row r="7" spans="1:3" x14ac:dyDescent="0.15">
      <c r="A7" s="56"/>
      <c r="B7" s="8">
        <v>1.2267999999999999</v>
      </c>
      <c r="C7" s="8" t="s">
        <v>65</v>
      </c>
    </row>
    <row r="8" spans="1:3" x14ac:dyDescent="0.15">
      <c r="A8" s="56"/>
      <c r="B8" s="8">
        <v>0.70809999999999995</v>
      </c>
      <c r="C8" s="8" t="s">
        <v>66</v>
      </c>
    </row>
    <row r="9" spans="1:3" x14ac:dyDescent="0.15">
      <c r="A9" s="56"/>
      <c r="B9" s="8">
        <v>0.2407</v>
      </c>
      <c r="C9" s="8" t="s">
        <v>67</v>
      </c>
    </row>
  </sheetData>
  <mergeCells count="1">
    <mergeCell ref="A6:A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33E7F-661F-4CB2-8F5C-5365A06C4924}">
  <dimension ref="A1:C13"/>
  <sheetViews>
    <sheetView zoomScale="85" zoomScaleNormal="85" workbookViewId="0">
      <selection activeCell="F9" sqref="F9"/>
    </sheetView>
  </sheetViews>
  <sheetFormatPr defaultRowHeight="13.5" x14ac:dyDescent="0.15"/>
  <cols>
    <col min="2" max="3" width="15.125" bestFit="1" customWidth="1"/>
  </cols>
  <sheetData>
    <row r="1" spans="1:3" x14ac:dyDescent="0.15">
      <c r="A1" t="s">
        <v>90</v>
      </c>
      <c r="B1" t="s">
        <v>88</v>
      </c>
      <c r="C1" t="s">
        <v>89</v>
      </c>
    </row>
    <row r="2" spans="1:3" x14ac:dyDescent="0.15">
      <c r="A2">
        <v>1</v>
      </c>
      <c r="B2">
        <v>5948.5730000000003</v>
      </c>
      <c r="C2">
        <v>13637.59072</v>
      </c>
    </row>
    <row r="3" spans="1:3" x14ac:dyDescent="0.15">
      <c r="A3">
        <v>2</v>
      </c>
      <c r="B3">
        <v>8722.3870000000006</v>
      </c>
      <c r="C3">
        <v>13097.59441</v>
      </c>
    </row>
    <row r="4" spans="1:3" x14ac:dyDescent="0.15">
      <c r="A4">
        <v>3</v>
      </c>
      <c r="B4">
        <v>11815.591</v>
      </c>
      <c r="C4">
        <v>9991.3222110000006</v>
      </c>
    </row>
    <row r="5" spans="1:3" x14ac:dyDescent="0.15">
      <c r="A5">
        <v>4</v>
      </c>
      <c r="B5">
        <v>12501.33</v>
      </c>
      <c r="C5">
        <v>7203.8255040000004</v>
      </c>
    </row>
    <row r="6" spans="1:3" x14ac:dyDescent="0.15">
      <c r="A6">
        <v>5</v>
      </c>
      <c r="B6">
        <v>13996.433999999999</v>
      </c>
      <c r="C6">
        <v>6936.2067530000004</v>
      </c>
    </row>
    <row r="7" spans="1:3" x14ac:dyDescent="0.15">
      <c r="A7">
        <v>6</v>
      </c>
      <c r="B7">
        <v>15650.19572</v>
      </c>
      <c r="C7">
        <v>10864.389069999999</v>
      </c>
    </row>
    <row r="8" spans="1:3" x14ac:dyDescent="0.15">
      <c r="A8">
        <v>7</v>
      </c>
      <c r="B8">
        <v>13150.08152</v>
      </c>
      <c r="C8">
        <v>10750.540209999999</v>
      </c>
    </row>
    <row r="9" spans="1:3" x14ac:dyDescent="0.15">
      <c r="A9">
        <v>8</v>
      </c>
      <c r="B9">
        <v>12386.30364</v>
      </c>
      <c r="C9">
        <v>11387.8441</v>
      </c>
    </row>
    <row r="10" spans="1:3" x14ac:dyDescent="0.15">
      <c r="A10">
        <v>9</v>
      </c>
      <c r="B10">
        <v>10323.007320000001</v>
      </c>
      <c r="C10">
        <v>7508.4732649999996</v>
      </c>
    </row>
    <row r="11" spans="1:3" x14ac:dyDescent="0.15">
      <c r="A11">
        <v>10</v>
      </c>
      <c r="B11">
        <v>8709.3273630000003</v>
      </c>
      <c r="C11">
        <v>6326.911231</v>
      </c>
    </row>
    <row r="12" spans="1:3" x14ac:dyDescent="0.15">
      <c r="A12">
        <v>11</v>
      </c>
      <c r="B12">
        <v>5245.1701759999996</v>
      </c>
      <c r="C12">
        <v>10466.83761</v>
      </c>
    </row>
    <row r="13" spans="1:3" x14ac:dyDescent="0.15">
      <c r="A13">
        <v>12</v>
      </c>
      <c r="B13">
        <v>4898.5150119999998</v>
      </c>
      <c r="C13">
        <v>15158.14676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EFF9-5BAA-4BBA-9419-EB61C8028F7A}">
  <dimension ref="C6:U175"/>
  <sheetViews>
    <sheetView topLeftCell="A8" zoomScale="85" zoomScaleNormal="85" workbookViewId="0">
      <selection activeCell="G18" sqref="G18"/>
    </sheetView>
  </sheetViews>
  <sheetFormatPr defaultRowHeight="13.5" x14ac:dyDescent="0.15"/>
  <cols>
    <col min="3" max="3" width="17.375" bestFit="1" customWidth="1"/>
    <col min="4" max="4" width="17.375" customWidth="1"/>
    <col min="7" max="7" width="12.75" bestFit="1" customWidth="1"/>
    <col min="17" max="17" width="19.5" bestFit="1" customWidth="1"/>
  </cols>
  <sheetData>
    <row r="6" spans="3:21" x14ac:dyDescent="0.15">
      <c r="Q6" t="s">
        <v>93</v>
      </c>
      <c r="R6" t="s">
        <v>91</v>
      </c>
      <c r="S6" s="5" t="s">
        <v>94</v>
      </c>
      <c r="T6" s="5" t="s">
        <v>95</v>
      </c>
      <c r="U6" s="5" t="s">
        <v>92</v>
      </c>
    </row>
    <row r="7" spans="3:21" x14ac:dyDescent="0.15">
      <c r="C7" t="s">
        <v>96</v>
      </c>
      <c r="D7" t="s">
        <v>91</v>
      </c>
      <c r="E7" s="5" t="s">
        <v>94</v>
      </c>
      <c r="F7" s="5" t="s">
        <v>95</v>
      </c>
      <c r="G7" s="5" t="s">
        <v>92</v>
      </c>
      <c r="Q7" s="7">
        <v>1</v>
      </c>
      <c r="R7" s="17">
        <v>0.2407</v>
      </c>
      <c r="S7">
        <v>0</v>
      </c>
      <c r="T7">
        <v>0</v>
      </c>
      <c r="U7">
        <v>0</v>
      </c>
    </row>
    <row r="8" spans="3:21" x14ac:dyDescent="0.15">
      <c r="C8">
        <v>1</v>
      </c>
      <c r="D8" s="17">
        <v>0.2407</v>
      </c>
      <c r="E8">
        <v>0</v>
      </c>
      <c r="F8">
        <v>17.371373800000001</v>
      </c>
      <c r="G8">
        <v>0</v>
      </c>
      <c r="Q8" s="7">
        <v>2</v>
      </c>
      <c r="R8" s="17">
        <v>0.2407</v>
      </c>
      <c r="S8">
        <v>0</v>
      </c>
      <c r="T8">
        <v>0</v>
      </c>
      <c r="U8">
        <v>0</v>
      </c>
    </row>
    <row r="9" spans="3:21" x14ac:dyDescent="0.15">
      <c r="C9">
        <v>2</v>
      </c>
      <c r="D9" s="17">
        <v>0.2407</v>
      </c>
      <c r="E9">
        <v>0</v>
      </c>
      <c r="F9">
        <v>17.371373800000001</v>
      </c>
      <c r="G9">
        <v>0</v>
      </c>
      <c r="Q9" s="7">
        <v>3</v>
      </c>
      <c r="R9" s="17">
        <v>0.2407</v>
      </c>
      <c r="S9">
        <v>0</v>
      </c>
      <c r="T9">
        <v>0</v>
      </c>
      <c r="U9">
        <v>0</v>
      </c>
    </row>
    <row r="10" spans="3:21" x14ac:dyDescent="0.15">
      <c r="C10">
        <v>3</v>
      </c>
      <c r="D10" s="17">
        <v>0.2407</v>
      </c>
      <c r="E10">
        <v>0</v>
      </c>
      <c r="F10">
        <v>17.371373800000001</v>
      </c>
      <c r="G10">
        <v>0</v>
      </c>
      <c r="Q10" s="7">
        <v>4</v>
      </c>
      <c r="R10" s="17">
        <v>0.2407</v>
      </c>
      <c r="S10">
        <v>0</v>
      </c>
      <c r="T10">
        <v>0</v>
      </c>
      <c r="U10">
        <v>0</v>
      </c>
    </row>
    <row r="11" spans="3:21" x14ac:dyDescent="0.15">
      <c r="C11">
        <v>4</v>
      </c>
      <c r="D11" s="17">
        <v>0.2407</v>
      </c>
      <c r="E11">
        <v>0</v>
      </c>
      <c r="F11">
        <v>17.371373800000001</v>
      </c>
      <c r="G11">
        <v>0</v>
      </c>
      <c r="Q11" s="7">
        <v>5</v>
      </c>
      <c r="R11" s="17">
        <v>0.2407</v>
      </c>
      <c r="S11">
        <v>0</v>
      </c>
      <c r="T11">
        <v>0</v>
      </c>
      <c r="U11">
        <v>0</v>
      </c>
    </row>
    <row r="12" spans="3:21" x14ac:dyDescent="0.15">
      <c r="C12">
        <v>5</v>
      </c>
      <c r="D12" s="17">
        <v>0.2407</v>
      </c>
      <c r="E12">
        <v>0</v>
      </c>
      <c r="F12">
        <v>17.389937800000002</v>
      </c>
      <c r="G12">
        <v>0</v>
      </c>
      <c r="Q12" s="7">
        <v>6</v>
      </c>
      <c r="R12" s="17">
        <v>0.2407</v>
      </c>
      <c r="S12">
        <v>0</v>
      </c>
      <c r="T12">
        <v>0</v>
      </c>
      <c r="U12">
        <v>0</v>
      </c>
    </row>
    <row r="13" spans="3:21" x14ac:dyDescent="0.15">
      <c r="C13">
        <v>6</v>
      </c>
      <c r="D13" s="17">
        <v>0.2407</v>
      </c>
      <c r="E13">
        <v>0</v>
      </c>
      <c r="F13">
        <v>22</v>
      </c>
      <c r="G13">
        <v>8.3661738000000021</v>
      </c>
      <c r="Q13" s="7">
        <v>7</v>
      </c>
      <c r="R13" s="17">
        <v>0.2407</v>
      </c>
      <c r="S13">
        <v>0</v>
      </c>
      <c r="T13">
        <v>0</v>
      </c>
      <c r="U13">
        <v>0</v>
      </c>
    </row>
    <row r="14" spans="3:21" x14ac:dyDescent="0.15">
      <c r="C14">
        <v>7</v>
      </c>
      <c r="D14" s="17">
        <v>0.2407</v>
      </c>
      <c r="E14">
        <v>0</v>
      </c>
      <c r="F14">
        <v>22</v>
      </c>
      <c r="G14">
        <v>22.054031999999999</v>
      </c>
      <c r="Q14" s="7">
        <v>8</v>
      </c>
      <c r="R14" s="17">
        <v>0.70809999999999995</v>
      </c>
      <c r="S14">
        <v>0</v>
      </c>
      <c r="T14">
        <v>4.2233099999999997</v>
      </c>
      <c r="U14">
        <v>0</v>
      </c>
    </row>
    <row r="15" spans="3:21" x14ac:dyDescent="0.15">
      <c r="C15">
        <v>8</v>
      </c>
      <c r="D15" s="17">
        <v>0.70809999999999995</v>
      </c>
      <c r="E15">
        <v>0</v>
      </c>
      <c r="F15">
        <v>22</v>
      </c>
      <c r="G15">
        <v>37.387896000000005</v>
      </c>
      <c r="Q15" s="7">
        <v>9</v>
      </c>
      <c r="R15" s="17">
        <v>0.70809999999999995</v>
      </c>
      <c r="S15">
        <v>0</v>
      </c>
      <c r="T15">
        <v>16.067142</v>
      </c>
      <c r="U15">
        <v>0</v>
      </c>
    </row>
    <row r="16" spans="3:21" x14ac:dyDescent="0.15">
      <c r="C16">
        <v>9</v>
      </c>
      <c r="D16" s="17">
        <v>0.70809999999999995</v>
      </c>
      <c r="E16">
        <v>0</v>
      </c>
      <c r="F16">
        <v>22</v>
      </c>
      <c r="G16">
        <v>60.741408000000007</v>
      </c>
      <c r="Q16" s="7">
        <v>10</v>
      </c>
      <c r="R16" s="17">
        <v>0.70809999999999995</v>
      </c>
      <c r="S16">
        <v>0</v>
      </c>
      <c r="T16">
        <v>22</v>
      </c>
      <c r="U16">
        <v>7.2661459999999991</v>
      </c>
    </row>
    <row r="17" spans="3:21" x14ac:dyDescent="0.15">
      <c r="C17">
        <v>10</v>
      </c>
      <c r="D17" s="17">
        <v>0.70809999999999995</v>
      </c>
      <c r="E17">
        <v>0</v>
      </c>
      <c r="F17">
        <v>22</v>
      </c>
      <c r="G17">
        <v>72.074730000000002</v>
      </c>
      <c r="Q17" s="46">
        <v>11</v>
      </c>
      <c r="R17" s="45">
        <v>1.2267999999999999</v>
      </c>
      <c r="S17">
        <v>0</v>
      </c>
      <c r="T17">
        <v>22</v>
      </c>
      <c r="U17">
        <v>11.315921923200001</v>
      </c>
    </row>
    <row r="18" spans="3:21" x14ac:dyDescent="0.15">
      <c r="C18" s="44">
        <v>11</v>
      </c>
      <c r="D18" s="45">
        <v>1.3551</v>
      </c>
      <c r="E18" s="44">
        <v>0</v>
      </c>
      <c r="F18" s="44">
        <v>22</v>
      </c>
      <c r="G18" s="44">
        <v>66.633414599999995</v>
      </c>
      <c r="H18" s="44"/>
      <c r="Q18" s="46">
        <v>12</v>
      </c>
      <c r="R18" s="45">
        <v>1.2267999999999999</v>
      </c>
      <c r="S18">
        <v>0</v>
      </c>
      <c r="T18">
        <v>22</v>
      </c>
      <c r="U18">
        <v>15.660354898000001</v>
      </c>
    </row>
    <row r="19" spans="3:21" x14ac:dyDescent="0.15">
      <c r="C19" s="44">
        <v>12</v>
      </c>
      <c r="D19" s="45">
        <v>1.3551</v>
      </c>
      <c r="E19" s="44">
        <v>0</v>
      </c>
      <c r="F19" s="44">
        <v>22</v>
      </c>
      <c r="G19" s="44">
        <v>67.747254599999991</v>
      </c>
      <c r="H19" s="44"/>
      <c r="Q19" s="46">
        <v>13</v>
      </c>
      <c r="R19" s="45">
        <v>1.2267999999999999</v>
      </c>
      <c r="S19">
        <v>0</v>
      </c>
      <c r="T19">
        <v>22</v>
      </c>
      <c r="U19">
        <v>11.868435998799995</v>
      </c>
    </row>
    <row r="20" spans="3:21" x14ac:dyDescent="0.15">
      <c r="C20" s="44">
        <v>13</v>
      </c>
      <c r="D20" s="45">
        <v>1.2267999999999999</v>
      </c>
      <c r="E20" s="44">
        <v>0</v>
      </c>
      <c r="F20" s="44">
        <v>22</v>
      </c>
      <c r="G20" s="44">
        <v>70.355496600000009</v>
      </c>
      <c r="H20" s="44"/>
      <c r="Q20" s="46">
        <v>14</v>
      </c>
      <c r="R20" s="45">
        <v>1.2267999999999999</v>
      </c>
      <c r="S20">
        <v>0</v>
      </c>
      <c r="T20">
        <v>22</v>
      </c>
      <c r="U20">
        <v>9.593678741599998</v>
      </c>
    </row>
    <row r="21" spans="3:21" x14ac:dyDescent="0.15">
      <c r="C21" s="44">
        <v>14</v>
      </c>
      <c r="D21" s="45">
        <v>1.2267999999999999</v>
      </c>
      <c r="E21" s="44">
        <v>0</v>
      </c>
      <c r="F21" s="44">
        <v>22</v>
      </c>
      <c r="G21" s="44">
        <v>56.089062600000005</v>
      </c>
      <c r="H21" s="44"/>
      <c r="Q21" s="46">
        <v>15</v>
      </c>
      <c r="R21" s="45">
        <v>1.2267999999999999</v>
      </c>
      <c r="S21">
        <v>0</v>
      </c>
      <c r="T21">
        <v>22</v>
      </c>
      <c r="U21">
        <v>4.7513379651999976</v>
      </c>
    </row>
    <row r="22" spans="3:21" x14ac:dyDescent="0.15">
      <c r="C22" s="44">
        <v>15</v>
      </c>
      <c r="D22" s="45">
        <v>1.2267999999999999</v>
      </c>
      <c r="E22" s="44">
        <v>0</v>
      </c>
      <c r="F22" s="44">
        <v>22</v>
      </c>
      <c r="G22" s="44">
        <v>55.355784599999993</v>
      </c>
      <c r="H22" s="44"/>
      <c r="Q22" s="7">
        <v>16</v>
      </c>
      <c r="R22" s="17">
        <v>0.70809999999999995</v>
      </c>
      <c r="S22">
        <v>0</v>
      </c>
      <c r="T22">
        <v>22</v>
      </c>
      <c r="U22">
        <v>1.3830179999999999</v>
      </c>
    </row>
    <row r="23" spans="3:21" x14ac:dyDescent="0.15">
      <c r="C23" s="44">
        <v>16</v>
      </c>
      <c r="D23" s="45">
        <v>1.3551</v>
      </c>
      <c r="E23" s="44">
        <v>0</v>
      </c>
      <c r="F23" s="44">
        <v>22</v>
      </c>
      <c r="G23" s="44">
        <v>35.380920599999996</v>
      </c>
      <c r="H23" s="44"/>
      <c r="Q23" s="7">
        <v>17</v>
      </c>
      <c r="R23" s="17">
        <v>0.70809999999999995</v>
      </c>
      <c r="S23">
        <v>0</v>
      </c>
      <c r="T23">
        <v>22</v>
      </c>
      <c r="U23">
        <v>0</v>
      </c>
    </row>
    <row r="24" spans="3:21" x14ac:dyDescent="0.15">
      <c r="C24">
        <v>17</v>
      </c>
      <c r="D24" s="17">
        <v>0.70809999999999995</v>
      </c>
      <c r="E24">
        <v>0</v>
      </c>
      <c r="F24">
        <v>22</v>
      </c>
      <c r="G24">
        <v>23.864022000000006</v>
      </c>
      <c r="Q24" s="7">
        <v>18</v>
      </c>
      <c r="R24" s="17">
        <v>0.70809999999999995</v>
      </c>
      <c r="S24">
        <v>0</v>
      </c>
      <c r="T24">
        <v>22</v>
      </c>
      <c r="U24">
        <v>0</v>
      </c>
    </row>
    <row r="25" spans="3:21" x14ac:dyDescent="0.15">
      <c r="C25">
        <v>18</v>
      </c>
      <c r="D25" s="17">
        <v>0.70809999999999995</v>
      </c>
      <c r="E25">
        <v>0</v>
      </c>
      <c r="F25">
        <v>22</v>
      </c>
      <c r="G25">
        <v>7.7875979999999991</v>
      </c>
      <c r="Q25" s="46">
        <v>19</v>
      </c>
      <c r="R25" s="45">
        <v>1.2267999999999999</v>
      </c>
      <c r="S25">
        <v>10.488431368000002</v>
      </c>
      <c r="T25">
        <v>11.511568631999998</v>
      </c>
      <c r="U25">
        <v>0</v>
      </c>
    </row>
    <row r="26" spans="3:21" x14ac:dyDescent="0.15">
      <c r="C26" s="44">
        <v>19</v>
      </c>
      <c r="D26" s="45">
        <v>1.2267999999999999</v>
      </c>
      <c r="E26" s="44">
        <v>1.5428754000000002</v>
      </c>
      <c r="F26" s="44">
        <v>20.4571246</v>
      </c>
      <c r="G26" s="44">
        <v>0</v>
      </c>
      <c r="H26" s="44"/>
      <c r="Q26" s="46">
        <v>20</v>
      </c>
      <c r="R26" s="45">
        <v>1.2267999999999999</v>
      </c>
      <c r="S26">
        <v>11.285560116000001</v>
      </c>
      <c r="T26">
        <v>0.22600851599999672</v>
      </c>
      <c r="U26">
        <v>0</v>
      </c>
    </row>
    <row r="27" spans="3:21" x14ac:dyDescent="0.15">
      <c r="C27" s="44">
        <v>20</v>
      </c>
      <c r="D27" s="45">
        <v>1.2267999999999999</v>
      </c>
      <c r="E27" s="44">
        <v>1.5428754000000002</v>
      </c>
      <c r="F27" s="44">
        <v>18.9142492</v>
      </c>
      <c r="G27" s="44">
        <v>0</v>
      </c>
      <c r="H27" s="44"/>
      <c r="Q27" s="46">
        <v>21</v>
      </c>
      <c r="R27" s="45">
        <v>1.2267999999999999</v>
      </c>
      <c r="S27">
        <v>11.72840942</v>
      </c>
      <c r="T27">
        <v>0</v>
      </c>
      <c r="U27">
        <v>0</v>
      </c>
    </row>
    <row r="28" spans="3:21" x14ac:dyDescent="0.15">
      <c r="C28" s="44">
        <v>21</v>
      </c>
      <c r="D28" s="45">
        <v>1.2267999999999999</v>
      </c>
      <c r="E28" s="44">
        <v>1.5428754000000002</v>
      </c>
      <c r="F28" s="44">
        <v>17.371373800000001</v>
      </c>
      <c r="G28" s="44">
        <v>0</v>
      </c>
      <c r="H28" s="44"/>
      <c r="Q28" s="7">
        <v>22</v>
      </c>
      <c r="R28" s="17">
        <v>0.70809999999999995</v>
      </c>
      <c r="S28">
        <v>0</v>
      </c>
      <c r="T28">
        <v>0</v>
      </c>
      <c r="U28">
        <v>0</v>
      </c>
    </row>
    <row r="29" spans="3:21" x14ac:dyDescent="0.15">
      <c r="C29">
        <v>22</v>
      </c>
      <c r="D29" s="17">
        <v>0.70809999999999995</v>
      </c>
      <c r="E29">
        <v>0</v>
      </c>
      <c r="F29">
        <v>17.371373800000001</v>
      </c>
      <c r="G29">
        <v>0</v>
      </c>
      <c r="Q29" s="7">
        <v>23</v>
      </c>
      <c r="R29" s="17">
        <v>0.70809999999999995</v>
      </c>
      <c r="S29">
        <v>0</v>
      </c>
      <c r="T29">
        <v>0</v>
      </c>
      <c r="U29">
        <v>0</v>
      </c>
    </row>
    <row r="30" spans="3:21" x14ac:dyDescent="0.15">
      <c r="C30">
        <v>23</v>
      </c>
      <c r="D30" s="17">
        <v>0.70809999999999995</v>
      </c>
      <c r="E30">
        <v>0</v>
      </c>
      <c r="F30">
        <v>17.371373800000001</v>
      </c>
      <c r="G30">
        <v>0</v>
      </c>
      <c r="Q30" s="7">
        <v>24</v>
      </c>
      <c r="R30" s="17">
        <v>0.2407</v>
      </c>
      <c r="S30">
        <v>0</v>
      </c>
      <c r="T30">
        <v>0</v>
      </c>
      <c r="U30">
        <v>0</v>
      </c>
    </row>
    <row r="31" spans="3:21" x14ac:dyDescent="0.15">
      <c r="C31">
        <v>24</v>
      </c>
      <c r="D31" s="17">
        <v>0.2407</v>
      </c>
      <c r="E31">
        <v>0</v>
      </c>
      <c r="F31">
        <v>17.371373800000001</v>
      </c>
      <c r="G31">
        <v>0</v>
      </c>
    </row>
    <row r="32" spans="3:21" x14ac:dyDescent="0.15">
      <c r="C32">
        <v>1</v>
      </c>
      <c r="E32">
        <v>0</v>
      </c>
      <c r="F32">
        <v>17.371373800000001</v>
      </c>
      <c r="G32">
        <v>0</v>
      </c>
    </row>
    <row r="33" spans="3:7" x14ac:dyDescent="0.15">
      <c r="C33">
        <v>2</v>
      </c>
      <c r="E33">
        <v>0</v>
      </c>
      <c r="F33">
        <v>17.371373800000001</v>
      </c>
      <c r="G33">
        <v>0</v>
      </c>
    </row>
    <row r="34" spans="3:7" x14ac:dyDescent="0.15">
      <c r="C34">
        <v>3</v>
      </c>
      <c r="E34">
        <v>0</v>
      </c>
      <c r="F34">
        <v>17.371373800000001</v>
      </c>
      <c r="G34">
        <v>0</v>
      </c>
    </row>
    <row r="35" spans="3:7" x14ac:dyDescent="0.15">
      <c r="C35">
        <v>4</v>
      </c>
      <c r="E35">
        <v>0</v>
      </c>
      <c r="F35">
        <v>17.371373800000001</v>
      </c>
      <c r="G35">
        <v>0</v>
      </c>
    </row>
    <row r="36" spans="3:7" x14ac:dyDescent="0.15">
      <c r="C36">
        <v>5</v>
      </c>
      <c r="E36">
        <v>0</v>
      </c>
      <c r="F36">
        <v>17.389937800000002</v>
      </c>
      <c r="G36">
        <v>0</v>
      </c>
    </row>
    <row r="37" spans="3:7" x14ac:dyDescent="0.15">
      <c r="C37">
        <v>6</v>
      </c>
      <c r="E37">
        <v>0</v>
      </c>
      <c r="F37">
        <v>22</v>
      </c>
      <c r="G37">
        <v>5.4701898</v>
      </c>
    </row>
    <row r="38" spans="3:7" x14ac:dyDescent="0.15">
      <c r="C38">
        <v>7</v>
      </c>
      <c r="E38">
        <v>0</v>
      </c>
      <c r="F38">
        <v>22</v>
      </c>
      <c r="G38">
        <v>18.758921999999998</v>
      </c>
    </row>
    <row r="39" spans="3:7" x14ac:dyDescent="0.15">
      <c r="C39">
        <v>8</v>
      </c>
      <c r="E39">
        <v>0</v>
      </c>
      <c r="F39">
        <v>22</v>
      </c>
      <c r="G39">
        <v>35.800674000000001</v>
      </c>
    </row>
    <row r="40" spans="3:7" x14ac:dyDescent="0.15">
      <c r="C40">
        <v>9</v>
      </c>
      <c r="E40">
        <v>0</v>
      </c>
      <c r="F40">
        <v>22</v>
      </c>
      <c r="G40">
        <v>55.998305999999999</v>
      </c>
    </row>
    <row r="41" spans="3:7" x14ac:dyDescent="0.15">
      <c r="C41">
        <v>10</v>
      </c>
      <c r="E41">
        <v>0</v>
      </c>
      <c r="F41">
        <v>22</v>
      </c>
      <c r="G41">
        <v>63.061907999999988</v>
      </c>
    </row>
    <row r="42" spans="3:7" x14ac:dyDescent="0.15">
      <c r="C42" s="44">
        <v>11</v>
      </c>
      <c r="E42">
        <v>0</v>
      </c>
      <c r="F42">
        <v>22</v>
      </c>
      <c r="G42">
        <v>21.702234314285704</v>
      </c>
    </row>
    <row r="43" spans="3:7" x14ac:dyDescent="0.15">
      <c r="C43" s="44">
        <v>12</v>
      </c>
      <c r="E43">
        <v>0</v>
      </c>
      <c r="F43">
        <v>22</v>
      </c>
      <c r="G43">
        <v>35.384434845714289</v>
      </c>
    </row>
    <row r="44" spans="3:7" x14ac:dyDescent="0.15">
      <c r="C44" s="44">
        <v>13</v>
      </c>
      <c r="E44">
        <v>0</v>
      </c>
      <c r="F44">
        <v>22</v>
      </c>
      <c r="G44">
        <v>32.871018620000001</v>
      </c>
    </row>
    <row r="45" spans="3:7" x14ac:dyDescent="0.15">
      <c r="C45" s="44">
        <v>14</v>
      </c>
      <c r="E45">
        <v>0</v>
      </c>
      <c r="F45">
        <v>22</v>
      </c>
      <c r="G45">
        <v>5.405125151428571</v>
      </c>
    </row>
    <row r="46" spans="3:7" x14ac:dyDescent="0.15">
      <c r="C46" s="44">
        <v>15</v>
      </c>
      <c r="E46">
        <v>0.13591881142857432</v>
      </c>
      <c r="F46">
        <v>21.864081188571426</v>
      </c>
      <c r="G46">
        <v>0</v>
      </c>
    </row>
    <row r="47" spans="3:7" x14ac:dyDescent="0.15">
      <c r="C47" s="44">
        <v>16</v>
      </c>
      <c r="E47">
        <v>10.742734040000009</v>
      </c>
      <c r="F47">
        <v>11.121347148571417</v>
      </c>
      <c r="G47">
        <v>0</v>
      </c>
    </row>
    <row r="48" spans="3:7" x14ac:dyDescent="0.15">
      <c r="C48">
        <v>17</v>
      </c>
      <c r="E48">
        <v>0</v>
      </c>
      <c r="F48">
        <v>22</v>
      </c>
      <c r="G48">
        <v>11.80655514857142</v>
      </c>
    </row>
    <row r="49" spans="3:7" x14ac:dyDescent="0.15">
      <c r="C49">
        <v>18</v>
      </c>
      <c r="E49">
        <v>0</v>
      </c>
      <c r="F49">
        <v>22</v>
      </c>
      <c r="G49">
        <v>5.1607920000000007</v>
      </c>
    </row>
    <row r="50" spans="3:7" x14ac:dyDescent="0.15">
      <c r="C50" s="44">
        <v>19</v>
      </c>
      <c r="E50">
        <v>10.753374000000001</v>
      </c>
      <c r="F50">
        <v>11.246625999999999</v>
      </c>
      <c r="G50">
        <v>0</v>
      </c>
    </row>
    <row r="51" spans="3:7" x14ac:dyDescent="0.15">
      <c r="C51" s="44">
        <v>20</v>
      </c>
      <c r="E51">
        <v>1.5428754000000002</v>
      </c>
      <c r="F51">
        <v>9.7037505999999993</v>
      </c>
      <c r="G51">
        <v>0</v>
      </c>
    </row>
    <row r="52" spans="3:7" x14ac:dyDescent="0.15">
      <c r="C52" s="44">
        <v>21</v>
      </c>
      <c r="E52">
        <v>1.5428754000000002</v>
      </c>
      <c r="F52">
        <v>8.1608751999999996</v>
      </c>
      <c r="G52">
        <v>0</v>
      </c>
    </row>
    <row r="53" spans="3:7" x14ac:dyDescent="0.15">
      <c r="C53">
        <v>22</v>
      </c>
      <c r="E53">
        <v>0</v>
      </c>
      <c r="F53">
        <v>8.1608751999999996</v>
      </c>
      <c r="G53">
        <v>0</v>
      </c>
    </row>
    <row r="54" spans="3:7" x14ac:dyDescent="0.15">
      <c r="C54">
        <v>23</v>
      </c>
      <c r="E54">
        <v>0</v>
      </c>
      <c r="F54">
        <v>8.1608751999999996</v>
      </c>
      <c r="G54">
        <v>0</v>
      </c>
    </row>
    <row r="55" spans="3:7" x14ac:dyDescent="0.15">
      <c r="C55">
        <v>24</v>
      </c>
      <c r="E55">
        <v>0</v>
      </c>
      <c r="F55">
        <v>8.1608751999999996</v>
      </c>
      <c r="G55">
        <v>0</v>
      </c>
    </row>
    <row r="56" spans="3:7" x14ac:dyDescent="0.15">
      <c r="C56">
        <v>1</v>
      </c>
      <c r="E56">
        <v>0</v>
      </c>
      <c r="F56">
        <v>8.1608751999999996</v>
      </c>
      <c r="G56">
        <v>0</v>
      </c>
    </row>
    <row r="57" spans="3:7" x14ac:dyDescent="0.15">
      <c r="C57">
        <v>2</v>
      </c>
      <c r="E57">
        <v>0</v>
      </c>
      <c r="F57">
        <v>8.1608751999999996</v>
      </c>
      <c r="G57">
        <v>0</v>
      </c>
    </row>
    <row r="58" spans="3:7" x14ac:dyDescent="0.15">
      <c r="C58">
        <v>3</v>
      </c>
      <c r="E58">
        <v>0</v>
      </c>
      <c r="F58">
        <v>8.1608751999999996</v>
      </c>
      <c r="G58">
        <v>0</v>
      </c>
    </row>
    <row r="59" spans="3:7" x14ac:dyDescent="0.15">
      <c r="C59">
        <v>4</v>
      </c>
      <c r="E59">
        <v>0</v>
      </c>
      <c r="F59">
        <v>8.1608751999999996</v>
      </c>
      <c r="G59">
        <v>0</v>
      </c>
    </row>
    <row r="60" spans="3:7" x14ac:dyDescent="0.15">
      <c r="C60">
        <v>5</v>
      </c>
      <c r="E60">
        <v>0</v>
      </c>
      <c r="F60">
        <v>8.1794391999999991</v>
      </c>
      <c r="G60">
        <v>0</v>
      </c>
    </row>
    <row r="61" spans="3:7" x14ac:dyDescent="0.15">
      <c r="C61">
        <v>6</v>
      </c>
      <c r="E61">
        <v>0</v>
      </c>
      <c r="F61">
        <v>16.032011199999999</v>
      </c>
      <c r="G61">
        <v>0</v>
      </c>
    </row>
    <row r="62" spans="3:7" x14ac:dyDescent="0.15">
      <c r="C62">
        <v>7</v>
      </c>
      <c r="E62">
        <v>0</v>
      </c>
      <c r="F62">
        <v>22</v>
      </c>
      <c r="G62">
        <v>11.0273532</v>
      </c>
    </row>
    <row r="63" spans="3:7" x14ac:dyDescent="0.15">
      <c r="C63">
        <v>8</v>
      </c>
      <c r="E63">
        <v>0</v>
      </c>
      <c r="F63">
        <v>22</v>
      </c>
      <c r="G63">
        <v>25.71114</v>
      </c>
    </row>
    <row r="64" spans="3:7" x14ac:dyDescent="0.15">
      <c r="C64">
        <v>9</v>
      </c>
      <c r="E64">
        <v>0</v>
      </c>
      <c r="F64">
        <v>22</v>
      </c>
      <c r="G64">
        <v>57.604092000000009</v>
      </c>
    </row>
    <row r="65" spans="3:7" x14ac:dyDescent="0.15">
      <c r="C65">
        <v>10</v>
      </c>
      <c r="E65">
        <v>0</v>
      </c>
      <c r="F65">
        <v>22</v>
      </c>
      <c r="G65">
        <v>59.933874000000003</v>
      </c>
    </row>
    <row r="66" spans="3:7" x14ac:dyDescent="0.15">
      <c r="C66" s="44">
        <v>11</v>
      </c>
      <c r="E66">
        <v>0</v>
      </c>
      <c r="F66">
        <v>22</v>
      </c>
      <c r="G66">
        <v>21.259606959999999</v>
      </c>
    </row>
    <row r="67" spans="3:7" x14ac:dyDescent="0.15">
      <c r="C67" s="44">
        <v>12</v>
      </c>
      <c r="E67">
        <v>0</v>
      </c>
      <c r="F67">
        <v>22</v>
      </c>
      <c r="G67">
        <v>29.243241219999987</v>
      </c>
    </row>
    <row r="68" spans="3:7" x14ac:dyDescent="0.15">
      <c r="C68" s="44">
        <v>13</v>
      </c>
      <c r="E68">
        <v>0</v>
      </c>
      <c r="F68">
        <v>22</v>
      </c>
      <c r="G68">
        <v>27.695152994285714</v>
      </c>
    </row>
    <row r="69" spans="3:7" x14ac:dyDescent="0.15">
      <c r="C69" s="44">
        <v>14</v>
      </c>
      <c r="E69">
        <v>0</v>
      </c>
      <c r="F69">
        <v>22</v>
      </c>
      <c r="G69">
        <v>5.6920073914285751</v>
      </c>
    </row>
    <row r="70" spans="3:7" x14ac:dyDescent="0.15">
      <c r="C70" s="44">
        <v>15</v>
      </c>
      <c r="E70">
        <v>26.961758571428575</v>
      </c>
      <c r="F70">
        <v>0</v>
      </c>
      <c r="G70">
        <v>0</v>
      </c>
    </row>
    <row r="71" spans="3:7" x14ac:dyDescent="0.15">
      <c r="C71" s="44">
        <v>16</v>
      </c>
      <c r="E71">
        <v>14.665529665714281</v>
      </c>
      <c r="F71">
        <v>0</v>
      </c>
      <c r="G71">
        <v>0</v>
      </c>
    </row>
    <row r="72" spans="3:7" x14ac:dyDescent="0.15">
      <c r="C72">
        <v>17</v>
      </c>
      <c r="E72">
        <v>0</v>
      </c>
      <c r="F72">
        <v>18.248412000000002</v>
      </c>
      <c r="G72">
        <v>0</v>
      </c>
    </row>
    <row r="73" spans="3:7" x14ac:dyDescent="0.15">
      <c r="C73">
        <v>18</v>
      </c>
      <c r="E73">
        <v>0</v>
      </c>
      <c r="F73">
        <v>22</v>
      </c>
      <c r="G73">
        <v>2.9592980000000004</v>
      </c>
    </row>
    <row r="74" spans="3:7" x14ac:dyDescent="0.15">
      <c r="C74" s="44">
        <v>19</v>
      </c>
      <c r="E74">
        <v>10.753374000000001</v>
      </c>
      <c r="F74">
        <v>11.246625999999999</v>
      </c>
      <c r="G74">
        <v>0</v>
      </c>
    </row>
    <row r="75" spans="3:7" x14ac:dyDescent="0.15">
      <c r="C75" s="44">
        <v>20</v>
      </c>
      <c r="E75">
        <v>1.5428754000000002</v>
      </c>
      <c r="F75">
        <v>9.7037505999999993</v>
      </c>
      <c r="G75">
        <v>0</v>
      </c>
    </row>
    <row r="76" spans="3:7" x14ac:dyDescent="0.15">
      <c r="C76" s="44">
        <v>21</v>
      </c>
      <c r="E76">
        <v>1.5428754000000002</v>
      </c>
      <c r="F76">
        <v>8.1608751999999996</v>
      </c>
      <c r="G76">
        <v>0</v>
      </c>
    </row>
    <row r="77" spans="3:7" x14ac:dyDescent="0.15">
      <c r="C77">
        <v>22</v>
      </c>
      <c r="E77">
        <v>0</v>
      </c>
      <c r="F77">
        <v>8.1608751999999996</v>
      </c>
      <c r="G77">
        <v>0</v>
      </c>
    </row>
    <row r="78" spans="3:7" x14ac:dyDescent="0.15">
      <c r="C78">
        <v>23</v>
      </c>
      <c r="E78">
        <v>0</v>
      </c>
      <c r="F78">
        <v>8.1608751999999996</v>
      </c>
      <c r="G78">
        <v>0</v>
      </c>
    </row>
    <row r="79" spans="3:7" x14ac:dyDescent="0.15">
      <c r="C79">
        <v>24</v>
      </c>
      <c r="E79">
        <v>0</v>
      </c>
      <c r="F79">
        <v>8.1608751999999996</v>
      </c>
      <c r="G79">
        <v>0</v>
      </c>
    </row>
    <row r="80" spans="3:7" x14ac:dyDescent="0.15">
      <c r="C80">
        <v>1</v>
      </c>
      <c r="E80">
        <v>0</v>
      </c>
      <c r="F80">
        <v>8.1608751999999996</v>
      </c>
      <c r="G80">
        <v>0</v>
      </c>
    </row>
    <row r="81" spans="3:7" x14ac:dyDescent="0.15">
      <c r="C81">
        <v>2</v>
      </c>
      <c r="E81">
        <v>0</v>
      </c>
      <c r="F81">
        <v>8.1608751999999996</v>
      </c>
      <c r="G81">
        <v>0</v>
      </c>
    </row>
    <row r="82" spans="3:7" x14ac:dyDescent="0.15">
      <c r="C82">
        <v>3</v>
      </c>
      <c r="E82">
        <v>0</v>
      </c>
      <c r="F82">
        <v>8.1608751999999996</v>
      </c>
      <c r="G82">
        <v>0</v>
      </c>
    </row>
    <row r="83" spans="3:7" x14ac:dyDescent="0.15">
      <c r="C83">
        <v>4</v>
      </c>
      <c r="E83">
        <v>0</v>
      </c>
      <c r="F83">
        <v>8.1608751999999996</v>
      </c>
      <c r="G83">
        <v>0</v>
      </c>
    </row>
    <row r="84" spans="3:7" x14ac:dyDescent="0.15">
      <c r="C84">
        <v>5</v>
      </c>
      <c r="E84">
        <v>0</v>
      </c>
      <c r="F84">
        <v>8.1608751999999996</v>
      </c>
      <c r="G84">
        <v>0</v>
      </c>
    </row>
    <row r="85" spans="3:7" x14ac:dyDescent="0.15">
      <c r="C85">
        <v>6</v>
      </c>
      <c r="E85">
        <v>0</v>
      </c>
      <c r="F85">
        <v>14.760377199999999</v>
      </c>
      <c r="G85">
        <v>0</v>
      </c>
    </row>
    <row r="86" spans="3:7" x14ac:dyDescent="0.15">
      <c r="C86">
        <v>7</v>
      </c>
      <c r="E86">
        <v>0</v>
      </c>
      <c r="F86">
        <v>22</v>
      </c>
      <c r="G86">
        <v>7.639423199999996</v>
      </c>
    </row>
    <row r="87" spans="3:7" x14ac:dyDescent="0.15">
      <c r="C87">
        <v>8</v>
      </c>
      <c r="E87">
        <v>0</v>
      </c>
      <c r="F87">
        <v>22</v>
      </c>
      <c r="G87">
        <v>24.235302000000004</v>
      </c>
    </row>
    <row r="88" spans="3:7" x14ac:dyDescent="0.15">
      <c r="C88">
        <v>9</v>
      </c>
      <c r="E88">
        <v>0</v>
      </c>
      <c r="F88">
        <v>22</v>
      </c>
      <c r="G88">
        <v>46.669895999999994</v>
      </c>
    </row>
    <row r="89" spans="3:7" x14ac:dyDescent="0.15">
      <c r="C89">
        <v>10</v>
      </c>
      <c r="E89">
        <v>0</v>
      </c>
      <c r="F89">
        <v>22</v>
      </c>
      <c r="G89">
        <v>55.172207999999998</v>
      </c>
    </row>
    <row r="90" spans="3:7" x14ac:dyDescent="0.15">
      <c r="C90" s="44">
        <v>11</v>
      </c>
      <c r="E90">
        <v>0</v>
      </c>
      <c r="F90">
        <v>22</v>
      </c>
      <c r="G90">
        <v>19.755341228571432</v>
      </c>
    </row>
    <row r="91" spans="3:7" x14ac:dyDescent="0.15">
      <c r="C91" s="44">
        <v>12</v>
      </c>
      <c r="E91">
        <v>0</v>
      </c>
      <c r="F91">
        <v>22</v>
      </c>
      <c r="G91">
        <v>33.246969897142847</v>
      </c>
    </row>
    <row r="92" spans="3:7" x14ac:dyDescent="0.15">
      <c r="C92" s="44">
        <v>13</v>
      </c>
      <c r="E92">
        <v>0</v>
      </c>
      <c r="F92">
        <v>22</v>
      </c>
      <c r="G92">
        <v>37.675907942857144</v>
      </c>
    </row>
    <row r="93" spans="3:7" x14ac:dyDescent="0.15">
      <c r="C93" s="44">
        <v>14</v>
      </c>
      <c r="E93">
        <v>0</v>
      </c>
      <c r="F93">
        <v>22</v>
      </c>
      <c r="G93">
        <v>15.732804474285707</v>
      </c>
    </row>
    <row r="94" spans="3:7" x14ac:dyDescent="0.15">
      <c r="C94" s="44">
        <v>15</v>
      </c>
      <c r="E94">
        <v>0.6681794885714254</v>
      </c>
      <c r="F94">
        <v>21.331820511428575</v>
      </c>
      <c r="G94">
        <v>0</v>
      </c>
    </row>
    <row r="95" spans="3:7" x14ac:dyDescent="0.15">
      <c r="C95" s="44">
        <v>16</v>
      </c>
      <c r="E95">
        <v>15.451894717142864</v>
      </c>
      <c r="F95">
        <v>5.879925794285711</v>
      </c>
      <c r="G95">
        <v>0</v>
      </c>
    </row>
    <row r="96" spans="3:7" x14ac:dyDescent="0.15">
      <c r="C96">
        <v>17</v>
      </c>
      <c r="E96">
        <v>0</v>
      </c>
      <c r="F96">
        <v>22</v>
      </c>
      <c r="G96">
        <v>5.9525217942857083</v>
      </c>
    </row>
    <row r="97" spans="3:7" x14ac:dyDescent="0.15">
      <c r="C97">
        <v>18</v>
      </c>
      <c r="E97">
        <v>0</v>
      </c>
      <c r="F97">
        <v>22</v>
      </c>
      <c r="G97">
        <v>5.7455579999999991</v>
      </c>
    </row>
    <row r="98" spans="3:7" x14ac:dyDescent="0.15">
      <c r="C98" s="44">
        <v>19</v>
      </c>
      <c r="E98">
        <v>10.753374000000001</v>
      </c>
      <c r="F98">
        <v>11.246625999999999</v>
      </c>
      <c r="G98">
        <v>0</v>
      </c>
    </row>
    <row r="99" spans="3:7" x14ac:dyDescent="0.15">
      <c r="C99" s="44">
        <v>20</v>
      </c>
      <c r="E99">
        <v>1.5428754000000002</v>
      </c>
      <c r="F99">
        <v>9.7037505999999993</v>
      </c>
      <c r="G99">
        <v>0</v>
      </c>
    </row>
    <row r="100" spans="3:7" x14ac:dyDescent="0.15">
      <c r="C100" s="44">
        <v>21</v>
      </c>
      <c r="E100">
        <v>1.5428754000000002</v>
      </c>
      <c r="F100">
        <v>8.1608751999999996</v>
      </c>
      <c r="G100">
        <v>0</v>
      </c>
    </row>
    <row r="101" spans="3:7" x14ac:dyDescent="0.15">
      <c r="C101">
        <v>22</v>
      </c>
      <c r="E101">
        <v>0</v>
      </c>
      <c r="F101">
        <v>8.1608751999999996</v>
      </c>
      <c r="G101">
        <v>0</v>
      </c>
    </row>
    <row r="102" spans="3:7" x14ac:dyDescent="0.15">
      <c r="C102">
        <v>23</v>
      </c>
      <c r="E102">
        <v>0</v>
      </c>
      <c r="F102">
        <v>8.1608751999999996</v>
      </c>
      <c r="G102">
        <v>0</v>
      </c>
    </row>
    <row r="103" spans="3:7" x14ac:dyDescent="0.15">
      <c r="C103">
        <v>24</v>
      </c>
      <c r="E103">
        <v>0</v>
      </c>
      <c r="F103">
        <v>8.1608751999999996</v>
      </c>
      <c r="G103">
        <v>0</v>
      </c>
    </row>
    <row r="104" spans="3:7" x14ac:dyDescent="0.15">
      <c r="C104">
        <v>1</v>
      </c>
      <c r="E104">
        <v>0</v>
      </c>
      <c r="F104">
        <v>8.1608751999999996</v>
      </c>
      <c r="G104">
        <v>0</v>
      </c>
    </row>
    <row r="105" spans="3:7" x14ac:dyDescent="0.15">
      <c r="C105">
        <v>2</v>
      </c>
      <c r="E105">
        <v>0</v>
      </c>
      <c r="F105">
        <v>8.1608751999999996</v>
      </c>
      <c r="G105">
        <v>0</v>
      </c>
    </row>
    <row r="106" spans="3:7" x14ac:dyDescent="0.15">
      <c r="C106">
        <v>3</v>
      </c>
      <c r="E106">
        <v>0</v>
      </c>
      <c r="F106">
        <v>8.1608751999999996</v>
      </c>
      <c r="G106">
        <v>0</v>
      </c>
    </row>
    <row r="107" spans="3:7" x14ac:dyDescent="0.15">
      <c r="C107">
        <v>4</v>
      </c>
      <c r="E107">
        <v>0</v>
      </c>
      <c r="F107">
        <v>8.1608751999999996</v>
      </c>
      <c r="G107">
        <v>0</v>
      </c>
    </row>
    <row r="108" spans="3:7" x14ac:dyDescent="0.15">
      <c r="C108">
        <v>5</v>
      </c>
      <c r="E108">
        <v>0</v>
      </c>
      <c r="F108">
        <v>8.1608751999999996</v>
      </c>
      <c r="G108">
        <v>0</v>
      </c>
    </row>
    <row r="109" spans="3:7" x14ac:dyDescent="0.15">
      <c r="C109">
        <v>6</v>
      </c>
      <c r="E109">
        <v>0</v>
      </c>
      <c r="F109">
        <v>17.025185199999999</v>
      </c>
      <c r="G109">
        <v>0</v>
      </c>
    </row>
    <row r="110" spans="3:7" x14ac:dyDescent="0.15">
      <c r="C110">
        <v>7</v>
      </c>
      <c r="E110">
        <v>0</v>
      </c>
      <c r="F110">
        <v>22</v>
      </c>
      <c r="G110">
        <v>8.6975711999999987</v>
      </c>
    </row>
    <row r="111" spans="3:7" x14ac:dyDescent="0.15">
      <c r="C111">
        <v>8</v>
      </c>
      <c r="E111">
        <v>0</v>
      </c>
      <c r="F111">
        <v>22</v>
      </c>
      <c r="G111">
        <v>24.365250000000003</v>
      </c>
    </row>
    <row r="112" spans="3:7" x14ac:dyDescent="0.15">
      <c r="C112">
        <v>9</v>
      </c>
      <c r="E112">
        <v>0</v>
      </c>
      <c r="F112">
        <v>22</v>
      </c>
      <c r="G112">
        <v>52.935246000000006</v>
      </c>
    </row>
    <row r="113" spans="3:7" x14ac:dyDescent="0.15">
      <c r="C113">
        <v>10</v>
      </c>
      <c r="E113">
        <v>0</v>
      </c>
      <c r="F113">
        <v>22</v>
      </c>
      <c r="G113">
        <v>61.391147999999987</v>
      </c>
    </row>
    <row r="114" spans="3:7" x14ac:dyDescent="0.15">
      <c r="C114" s="44">
        <v>11</v>
      </c>
      <c r="E114">
        <v>0</v>
      </c>
      <c r="F114">
        <v>22</v>
      </c>
      <c r="G114">
        <v>23.785752448571422</v>
      </c>
    </row>
    <row r="115" spans="3:7" x14ac:dyDescent="0.15">
      <c r="C115" s="44">
        <v>12</v>
      </c>
      <c r="E115">
        <v>0</v>
      </c>
      <c r="F115">
        <v>22</v>
      </c>
      <c r="G115">
        <v>32.027537522857145</v>
      </c>
    </row>
    <row r="116" spans="3:7" x14ac:dyDescent="0.15">
      <c r="C116" s="44">
        <v>13</v>
      </c>
      <c r="E116">
        <v>0</v>
      </c>
      <c r="F116">
        <v>22</v>
      </c>
      <c r="G116">
        <v>33.703489977142851</v>
      </c>
    </row>
    <row r="117" spans="3:7" x14ac:dyDescent="0.15">
      <c r="C117" s="44">
        <v>14</v>
      </c>
      <c r="E117">
        <v>0</v>
      </c>
      <c r="F117">
        <v>22</v>
      </c>
      <c r="G117">
        <v>15.314810780000002</v>
      </c>
    </row>
    <row r="118" spans="3:7" x14ac:dyDescent="0.15">
      <c r="C118" s="44">
        <v>15</v>
      </c>
      <c r="E118">
        <v>1.2024890485714295</v>
      </c>
      <c r="F118">
        <v>20.797510951428571</v>
      </c>
      <c r="G118">
        <v>0</v>
      </c>
    </row>
    <row r="119" spans="3:7" x14ac:dyDescent="0.15">
      <c r="C119" s="44">
        <v>16</v>
      </c>
      <c r="E119">
        <v>18.218234414285718</v>
      </c>
      <c r="F119">
        <v>2.579276537142853</v>
      </c>
      <c r="G119">
        <v>0</v>
      </c>
    </row>
    <row r="120" spans="3:7" x14ac:dyDescent="0.15">
      <c r="C120">
        <v>17</v>
      </c>
      <c r="E120">
        <v>0</v>
      </c>
      <c r="F120">
        <v>20.874098537142853</v>
      </c>
      <c r="G120">
        <v>0</v>
      </c>
    </row>
    <row r="121" spans="3:7" x14ac:dyDescent="0.15">
      <c r="C121">
        <v>18</v>
      </c>
      <c r="E121">
        <v>0</v>
      </c>
      <c r="F121">
        <v>22</v>
      </c>
      <c r="G121">
        <v>4.2947865371428549</v>
      </c>
    </row>
    <row r="122" spans="3:7" x14ac:dyDescent="0.15">
      <c r="C122" s="44">
        <v>19</v>
      </c>
      <c r="E122">
        <v>10.753374000000001</v>
      </c>
      <c r="F122">
        <v>11.246625999999999</v>
      </c>
      <c r="G122">
        <v>0</v>
      </c>
    </row>
    <row r="123" spans="3:7" x14ac:dyDescent="0.15">
      <c r="C123" s="44">
        <v>20</v>
      </c>
      <c r="E123">
        <v>1.5428754000000002</v>
      </c>
      <c r="F123">
        <v>9.7037505999999993</v>
      </c>
      <c r="G123">
        <v>0</v>
      </c>
    </row>
    <row r="124" spans="3:7" x14ac:dyDescent="0.15">
      <c r="C124" s="44">
        <v>21</v>
      </c>
      <c r="E124">
        <v>1.5428754000000002</v>
      </c>
      <c r="F124">
        <v>8.1608751999999996</v>
      </c>
      <c r="G124">
        <v>0</v>
      </c>
    </row>
    <row r="125" spans="3:7" x14ac:dyDescent="0.15">
      <c r="C125">
        <v>22</v>
      </c>
      <c r="E125">
        <v>0</v>
      </c>
      <c r="F125">
        <v>8.1608751999999996</v>
      </c>
      <c r="G125">
        <v>0</v>
      </c>
    </row>
    <row r="126" spans="3:7" x14ac:dyDescent="0.15">
      <c r="C126">
        <v>23</v>
      </c>
      <c r="E126">
        <v>0</v>
      </c>
      <c r="F126">
        <v>8.1608751999999996</v>
      </c>
      <c r="G126">
        <v>0</v>
      </c>
    </row>
    <row r="127" spans="3:7" x14ac:dyDescent="0.15">
      <c r="C127">
        <v>24</v>
      </c>
      <c r="E127">
        <v>0</v>
      </c>
      <c r="F127">
        <v>8.1608751999999996</v>
      </c>
      <c r="G127">
        <v>0</v>
      </c>
    </row>
    <row r="128" spans="3:7" x14ac:dyDescent="0.15">
      <c r="C128">
        <v>1</v>
      </c>
      <c r="E128">
        <v>0</v>
      </c>
      <c r="F128">
        <v>8.1608751999999996</v>
      </c>
      <c r="G128">
        <v>0</v>
      </c>
    </row>
    <row r="129" spans="3:7" x14ac:dyDescent="0.15">
      <c r="C129">
        <v>2</v>
      </c>
      <c r="E129">
        <v>0</v>
      </c>
      <c r="F129">
        <v>8.1608751999999996</v>
      </c>
      <c r="G129">
        <v>0</v>
      </c>
    </row>
    <row r="130" spans="3:7" x14ac:dyDescent="0.15">
      <c r="C130">
        <v>3</v>
      </c>
      <c r="E130">
        <v>0</v>
      </c>
      <c r="F130">
        <v>8.1608751999999996</v>
      </c>
      <c r="G130">
        <v>0</v>
      </c>
    </row>
    <row r="131" spans="3:7" x14ac:dyDescent="0.15">
      <c r="C131">
        <v>4</v>
      </c>
      <c r="E131">
        <v>0</v>
      </c>
      <c r="F131">
        <v>8.1608751999999996</v>
      </c>
      <c r="G131">
        <v>0</v>
      </c>
    </row>
    <row r="132" spans="3:7" x14ac:dyDescent="0.15">
      <c r="C132">
        <v>5</v>
      </c>
      <c r="E132">
        <v>0</v>
      </c>
      <c r="F132">
        <v>8.1608751999999996</v>
      </c>
      <c r="G132">
        <v>0</v>
      </c>
    </row>
    <row r="133" spans="3:7" x14ac:dyDescent="0.15">
      <c r="C133">
        <v>6</v>
      </c>
      <c r="E133">
        <v>0</v>
      </c>
      <c r="F133">
        <v>14.658275199999999</v>
      </c>
      <c r="G133">
        <v>0</v>
      </c>
    </row>
    <row r="134" spans="3:7" x14ac:dyDescent="0.15">
      <c r="C134">
        <v>7</v>
      </c>
      <c r="E134">
        <v>0</v>
      </c>
      <c r="F134">
        <v>22</v>
      </c>
      <c r="G134">
        <v>7.1196312000000006</v>
      </c>
    </row>
    <row r="135" spans="3:7" x14ac:dyDescent="0.15">
      <c r="C135">
        <v>8</v>
      </c>
      <c r="E135">
        <v>0</v>
      </c>
      <c r="F135">
        <v>22</v>
      </c>
      <c r="G135">
        <v>23.687663999999998</v>
      </c>
    </row>
    <row r="136" spans="3:7" x14ac:dyDescent="0.15">
      <c r="C136">
        <v>9</v>
      </c>
      <c r="E136">
        <v>0</v>
      </c>
      <c r="F136">
        <v>22</v>
      </c>
      <c r="G136">
        <v>37.322921999999998</v>
      </c>
    </row>
    <row r="137" spans="3:7" x14ac:dyDescent="0.15">
      <c r="C137">
        <v>10</v>
      </c>
      <c r="E137">
        <v>0</v>
      </c>
      <c r="F137">
        <v>22</v>
      </c>
      <c r="G137">
        <v>49.881468000000012</v>
      </c>
    </row>
    <row r="138" spans="3:7" x14ac:dyDescent="0.15">
      <c r="C138" s="44">
        <v>11</v>
      </c>
      <c r="E138">
        <v>0</v>
      </c>
      <c r="F138">
        <v>22</v>
      </c>
      <c r="G138">
        <v>10.919155262857146</v>
      </c>
    </row>
    <row r="139" spans="3:7" x14ac:dyDescent="0.15">
      <c r="C139" s="44">
        <v>12</v>
      </c>
      <c r="E139">
        <v>0</v>
      </c>
      <c r="F139">
        <v>22</v>
      </c>
      <c r="G139">
        <v>30.489912202857141</v>
      </c>
    </row>
    <row r="140" spans="3:7" x14ac:dyDescent="0.15">
      <c r="C140" s="44">
        <v>13</v>
      </c>
      <c r="E140">
        <v>0</v>
      </c>
      <c r="F140">
        <v>22</v>
      </c>
      <c r="G140">
        <v>23.348546382857144</v>
      </c>
    </row>
    <row r="141" spans="3:7" x14ac:dyDescent="0.15">
      <c r="C141" s="44">
        <v>14</v>
      </c>
      <c r="E141">
        <v>0</v>
      </c>
      <c r="F141">
        <v>22</v>
      </c>
      <c r="G141">
        <v>1.4889809142857118</v>
      </c>
    </row>
    <row r="142" spans="3:7" x14ac:dyDescent="0.15">
      <c r="C142" s="44">
        <v>15</v>
      </c>
      <c r="E142">
        <v>0</v>
      </c>
      <c r="F142">
        <v>22</v>
      </c>
      <c r="G142">
        <v>0.13905081428571009</v>
      </c>
    </row>
    <row r="143" spans="3:7" x14ac:dyDescent="0.15">
      <c r="C143" s="44">
        <v>16</v>
      </c>
      <c r="E143">
        <v>12.318650820000009</v>
      </c>
      <c r="F143">
        <v>9.6813491799999909</v>
      </c>
      <c r="G143">
        <v>0</v>
      </c>
    </row>
    <row r="144" spans="3:7" x14ac:dyDescent="0.15">
      <c r="C144">
        <v>17</v>
      </c>
      <c r="E144">
        <v>0</v>
      </c>
      <c r="F144">
        <v>22</v>
      </c>
      <c r="G144">
        <v>5.2614571799999901</v>
      </c>
    </row>
    <row r="145" spans="3:7" x14ac:dyDescent="0.15">
      <c r="C145">
        <v>18</v>
      </c>
      <c r="E145">
        <v>0</v>
      </c>
      <c r="F145">
        <v>22</v>
      </c>
      <c r="G145">
        <v>4.8730499999999992</v>
      </c>
    </row>
    <row r="146" spans="3:7" x14ac:dyDescent="0.15">
      <c r="C146" s="44">
        <v>19</v>
      </c>
      <c r="E146">
        <v>10.753374000000001</v>
      </c>
      <c r="F146">
        <v>11.246625999999999</v>
      </c>
      <c r="G146">
        <v>0</v>
      </c>
    </row>
    <row r="147" spans="3:7" x14ac:dyDescent="0.15">
      <c r="C147" s="44">
        <v>20</v>
      </c>
      <c r="E147">
        <v>1.5428754000000002</v>
      </c>
      <c r="F147">
        <v>9.7037505999999993</v>
      </c>
      <c r="G147">
        <v>0</v>
      </c>
    </row>
    <row r="148" spans="3:7" x14ac:dyDescent="0.15">
      <c r="C148" s="44">
        <v>21</v>
      </c>
      <c r="E148">
        <v>1.5428754000000002</v>
      </c>
      <c r="F148">
        <v>8.1608751999999996</v>
      </c>
      <c r="G148">
        <v>0</v>
      </c>
    </row>
    <row r="149" spans="3:7" x14ac:dyDescent="0.15">
      <c r="C149">
        <v>22</v>
      </c>
      <c r="E149">
        <v>0</v>
      </c>
      <c r="F149">
        <v>8.1608751999999996</v>
      </c>
      <c r="G149">
        <v>0</v>
      </c>
    </row>
    <row r="150" spans="3:7" x14ac:dyDescent="0.15">
      <c r="C150">
        <v>23</v>
      </c>
      <c r="E150">
        <v>0</v>
      </c>
      <c r="F150">
        <v>8.1608751999999996</v>
      </c>
      <c r="G150">
        <v>0</v>
      </c>
    </row>
    <row r="151" spans="3:7" x14ac:dyDescent="0.15">
      <c r="C151">
        <v>24</v>
      </c>
      <c r="E151">
        <v>0</v>
      </c>
      <c r="F151">
        <v>8.1608751999999996</v>
      </c>
      <c r="G151">
        <v>0</v>
      </c>
    </row>
    <row r="152" spans="3:7" x14ac:dyDescent="0.15">
      <c r="C152">
        <v>1</v>
      </c>
      <c r="E152">
        <v>0</v>
      </c>
      <c r="F152">
        <v>8.1608751999999996</v>
      </c>
      <c r="G152">
        <v>0</v>
      </c>
    </row>
    <row r="153" spans="3:7" x14ac:dyDescent="0.15">
      <c r="C153">
        <v>2</v>
      </c>
      <c r="E153">
        <v>0</v>
      </c>
      <c r="F153">
        <v>8.1608751999999996</v>
      </c>
      <c r="G153">
        <v>0</v>
      </c>
    </row>
    <row r="154" spans="3:7" x14ac:dyDescent="0.15">
      <c r="C154">
        <v>3</v>
      </c>
      <c r="E154">
        <v>0</v>
      </c>
      <c r="F154">
        <v>8.1608751999999996</v>
      </c>
      <c r="G154">
        <v>0</v>
      </c>
    </row>
    <row r="155" spans="3:7" x14ac:dyDescent="0.15">
      <c r="C155">
        <v>4</v>
      </c>
      <c r="E155">
        <v>0</v>
      </c>
      <c r="F155">
        <v>8.1608751999999996</v>
      </c>
      <c r="G155">
        <v>0</v>
      </c>
    </row>
    <row r="156" spans="3:7" x14ac:dyDescent="0.15">
      <c r="C156">
        <v>5</v>
      </c>
      <c r="E156">
        <v>0</v>
      </c>
      <c r="F156">
        <v>8.1608751999999996</v>
      </c>
      <c r="G156">
        <v>0</v>
      </c>
    </row>
    <row r="157" spans="3:7" x14ac:dyDescent="0.15">
      <c r="C157">
        <v>6</v>
      </c>
      <c r="E157">
        <v>0</v>
      </c>
      <c r="F157">
        <v>13.544435199999999</v>
      </c>
      <c r="G157">
        <v>0</v>
      </c>
    </row>
    <row r="158" spans="3:7" x14ac:dyDescent="0.15">
      <c r="C158">
        <v>7</v>
      </c>
      <c r="E158">
        <v>0</v>
      </c>
      <c r="F158">
        <v>22</v>
      </c>
      <c r="G158">
        <v>5.5509731999999978</v>
      </c>
    </row>
    <row r="159" spans="3:7" x14ac:dyDescent="0.15">
      <c r="C159">
        <v>8</v>
      </c>
      <c r="E159">
        <v>0</v>
      </c>
      <c r="F159">
        <v>22</v>
      </c>
      <c r="G159">
        <v>27.530411999999998</v>
      </c>
    </row>
    <row r="160" spans="3:7" x14ac:dyDescent="0.15">
      <c r="C160">
        <v>9</v>
      </c>
      <c r="E160">
        <v>0</v>
      </c>
      <c r="F160">
        <v>22</v>
      </c>
      <c r="G160">
        <v>48.108605999999995</v>
      </c>
    </row>
    <row r="161" spans="3:7" x14ac:dyDescent="0.15">
      <c r="C161">
        <v>10</v>
      </c>
      <c r="E161">
        <v>0</v>
      </c>
      <c r="F161">
        <v>22</v>
      </c>
      <c r="G161">
        <v>54.27185399999999</v>
      </c>
    </row>
    <row r="162" spans="3:7" x14ac:dyDescent="0.15">
      <c r="C162" s="44">
        <v>11</v>
      </c>
      <c r="E162">
        <v>0</v>
      </c>
      <c r="F162">
        <v>22</v>
      </c>
      <c r="G162">
        <v>61.7789286</v>
      </c>
    </row>
    <row r="163" spans="3:7" x14ac:dyDescent="0.15">
      <c r="C163" s="44">
        <v>12</v>
      </c>
      <c r="E163">
        <v>0</v>
      </c>
      <c r="F163">
        <v>22</v>
      </c>
      <c r="G163">
        <v>69.844986599999999</v>
      </c>
    </row>
    <row r="164" spans="3:7" x14ac:dyDescent="0.15">
      <c r="C164" s="44">
        <v>13</v>
      </c>
      <c r="E164">
        <v>0</v>
      </c>
      <c r="F164">
        <v>22</v>
      </c>
      <c r="G164">
        <v>63.421842599999991</v>
      </c>
    </row>
    <row r="165" spans="3:7" x14ac:dyDescent="0.15">
      <c r="C165" s="44">
        <v>14</v>
      </c>
      <c r="E165">
        <v>0</v>
      </c>
      <c r="F165">
        <v>22</v>
      </c>
      <c r="G165">
        <v>59.365608600000002</v>
      </c>
    </row>
    <row r="166" spans="3:7" x14ac:dyDescent="0.15">
      <c r="C166" s="44">
        <v>15</v>
      </c>
      <c r="E166">
        <v>0</v>
      </c>
      <c r="F166">
        <v>22</v>
      </c>
      <c r="G166">
        <v>46.231578600000006</v>
      </c>
    </row>
    <row r="167" spans="3:7" x14ac:dyDescent="0.15">
      <c r="C167" s="44">
        <v>16</v>
      </c>
      <c r="E167">
        <v>0</v>
      </c>
      <c r="F167">
        <v>22</v>
      </c>
      <c r="G167">
        <v>33.812262599999997</v>
      </c>
    </row>
    <row r="168" spans="3:7" x14ac:dyDescent="0.15">
      <c r="C168">
        <v>17</v>
      </c>
      <c r="E168">
        <v>0</v>
      </c>
      <c r="F168">
        <v>22</v>
      </c>
      <c r="G168">
        <v>18.656819999999996</v>
      </c>
    </row>
    <row r="169" spans="3:7" x14ac:dyDescent="0.15">
      <c r="C169">
        <v>18</v>
      </c>
      <c r="E169">
        <v>0</v>
      </c>
      <c r="F169">
        <v>22</v>
      </c>
      <c r="G169">
        <v>4.8730499999999992</v>
      </c>
    </row>
    <row r="170" spans="3:7" x14ac:dyDescent="0.15">
      <c r="C170" s="44">
        <v>19</v>
      </c>
      <c r="E170">
        <v>1.5428754000000002</v>
      </c>
      <c r="F170">
        <v>20.4571246</v>
      </c>
      <c r="G170">
        <v>0</v>
      </c>
    </row>
    <row r="171" spans="3:7" x14ac:dyDescent="0.15">
      <c r="C171" s="44">
        <v>20</v>
      </c>
      <c r="E171">
        <v>1.5428754000000002</v>
      </c>
      <c r="F171">
        <v>18.9142492</v>
      </c>
      <c r="G171">
        <v>0</v>
      </c>
    </row>
    <row r="172" spans="3:7" x14ac:dyDescent="0.15">
      <c r="C172" s="44">
        <v>21</v>
      </c>
      <c r="E172">
        <v>1.5428754000000002</v>
      </c>
      <c r="F172">
        <v>17.371373800000001</v>
      </c>
      <c r="G172">
        <v>0</v>
      </c>
    </row>
    <row r="173" spans="3:7" x14ac:dyDescent="0.15">
      <c r="C173">
        <v>22</v>
      </c>
      <c r="E173">
        <v>0</v>
      </c>
      <c r="F173">
        <v>17.371373800000001</v>
      </c>
      <c r="G173">
        <v>0</v>
      </c>
    </row>
    <row r="174" spans="3:7" x14ac:dyDescent="0.15">
      <c r="C174">
        <v>23</v>
      </c>
      <c r="E174">
        <v>0</v>
      </c>
      <c r="F174">
        <v>17.371373800000001</v>
      </c>
      <c r="G174">
        <v>0</v>
      </c>
    </row>
    <row r="175" spans="3:7" x14ac:dyDescent="0.15">
      <c r="C175">
        <v>24</v>
      </c>
      <c r="E175">
        <v>0</v>
      </c>
      <c r="F175">
        <v>17.371373800000001</v>
      </c>
      <c r="G175">
        <v>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0A2F-F982-4D0D-AADA-29509152071D}">
  <dimension ref="A1:D15"/>
  <sheetViews>
    <sheetView workbookViewId="0">
      <selection activeCell="B15" sqref="B15"/>
    </sheetView>
  </sheetViews>
  <sheetFormatPr defaultColWidth="8.875" defaultRowHeight="13.5" x14ac:dyDescent="0.15"/>
  <cols>
    <col min="1" max="1" width="23.5" bestFit="1" customWidth="1"/>
    <col min="2" max="2" width="8.5" bestFit="1" customWidth="1"/>
    <col min="3" max="3" width="15.125" bestFit="1" customWidth="1"/>
    <col min="4" max="4" width="19.375" bestFit="1" customWidth="1"/>
  </cols>
  <sheetData>
    <row r="1" spans="1:4" x14ac:dyDescent="0.15">
      <c r="A1" s="1" t="s">
        <v>6</v>
      </c>
      <c r="B1" s="1" t="s">
        <v>7</v>
      </c>
      <c r="C1" s="1" t="s">
        <v>8</v>
      </c>
      <c r="D1" s="1" t="s">
        <v>24</v>
      </c>
    </row>
    <row r="2" spans="1:4" x14ac:dyDescent="0.15">
      <c r="A2" t="s">
        <v>15</v>
      </c>
      <c r="B2">
        <v>1558.46</v>
      </c>
      <c r="C2" t="s">
        <v>16</v>
      </c>
    </row>
    <row r="3" spans="1:4" x14ac:dyDescent="0.15">
      <c r="A3" t="s">
        <v>17</v>
      </c>
      <c r="B3">
        <f>15</f>
        <v>15</v>
      </c>
      <c r="C3" t="s">
        <v>18</v>
      </c>
    </row>
    <row r="4" spans="1:4" x14ac:dyDescent="0.15">
      <c r="A4" t="s">
        <v>19</v>
      </c>
      <c r="B4">
        <f>8</f>
        <v>8</v>
      </c>
      <c r="C4" t="s">
        <v>18</v>
      </c>
    </row>
    <row r="5" spans="1:4" x14ac:dyDescent="0.15">
      <c r="A5" t="s">
        <v>20</v>
      </c>
      <c r="B5">
        <v>3.5</v>
      </c>
      <c r="C5" t="s">
        <v>21</v>
      </c>
    </row>
    <row r="6" spans="1:4" x14ac:dyDescent="0.15">
      <c r="A6" t="s">
        <v>22</v>
      </c>
      <c r="B6">
        <v>2.5</v>
      </c>
      <c r="C6" t="s">
        <v>21</v>
      </c>
    </row>
    <row r="7" spans="1:4" x14ac:dyDescent="0.15">
      <c r="A7" t="s">
        <v>23</v>
      </c>
      <c r="B7">
        <v>5</v>
      </c>
      <c r="C7" t="s">
        <v>27</v>
      </c>
      <c r="D7" t="s">
        <v>25</v>
      </c>
    </row>
    <row r="8" spans="1:4" x14ac:dyDescent="0.15">
      <c r="A8" t="s">
        <v>26</v>
      </c>
      <c r="B8">
        <v>3</v>
      </c>
      <c r="C8" t="s">
        <v>27</v>
      </c>
      <c r="D8" t="s">
        <v>25</v>
      </c>
    </row>
    <row r="14" spans="1:4" x14ac:dyDescent="0.15">
      <c r="A14" t="s">
        <v>39</v>
      </c>
      <c r="B14">
        <f>电气设备逐时使用率计算!C28</f>
        <v>1.1688450000000001</v>
      </c>
      <c r="C14" t="s">
        <v>40</v>
      </c>
    </row>
    <row r="15" spans="1:4" x14ac:dyDescent="0.15">
      <c r="A15" t="s">
        <v>41</v>
      </c>
      <c r="B15">
        <f>灯光逐时使用率计算!C28</f>
        <v>0.37403039999999999</v>
      </c>
      <c r="C15" t="s">
        <v>40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2157-2344-43A5-A674-236BB9275B73}">
  <dimension ref="A1:M8793"/>
  <sheetViews>
    <sheetView topLeftCell="A7" workbookViewId="0">
      <selection activeCell="E33" sqref="E33"/>
    </sheetView>
  </sheetViews>
  <sheetFormatPr defaultColWidth="8.875" defaultRowHeight="13.5" x14ac:dyDescent="0.15"/>
  <cols>
    <col min="1" max="1" width="11" bestFit="1" customWidth="1"/>
    <col min="2" max="2" width="12.125" bestFit="1" customWidth="1"/>
    <col min="3" max="3" width="16.5" bestFit="1" customWidth="1"/>
    <col min="8" max="8" width="10.5" bestFit="1" customWidth="1"/>
  </cols>
  <sheetData>
    <row r="1" spans="1:13" x14ac:dyDescent="0.15">
      <c r="A1" t="s">
        <v>28</v>
      </c>
      <c r="B1" t="s">
        <v>35</v>
      </c>
      <c r="C1" t="s">
        <v>38</v>
      </c>
      <c r="H1" t="s">
        <v>42</v>
      </c>
      <c r="L1">
        <f>219.74*51</f>
        <v>11206.74</v>
      </c>
      <c r="M1">
        <f>28*23</f>
        <v>644</v>
      </c>
    </row>
    <row r="2" spans="1:13" x14ac:dyDescent="0.15">
      <c r="A2">
        <v>1</v>
      </c>
      <c r="B2">
        <f>耗电量关键数据!$B$7</f>
        <v>5</v>
      </c>
      <c r="C2">
        <f>B2/100*耗电量关键数据!$B$2*耗电量关键数据!$B$3/1000</f>
        <v>1.1688450000000001</v>
      </c>
      <c r="H2">
        <f>C2</f>
        <v>1.1688450000000001</v>
      </c>
    </row>
    <row r="3" spans="1:13" x14ac:dyDescent="0.15">
      <c r="A3">
        <v>2</v>
      </c>
      <c r="B3">
        <f>耗电量关键数据!$B$7</f>
        <v>5</v>
      </c>
      <c r="C3">
        <f>B3/100*耗电量关键数据!$B$2*耗电量关键数据!$B$3/1000</f>
        <v>1.1688450000000001</v>
      </c>
      <c r="H3">
        <f t="shared" ref="H3:H25" si="0">C3</f>
        <v>1.1688450000000001</v>
      </c>
    </row>
    <row r="4" spans="1:13" x14ac:dyDescent="0.15">
      <c r="A4">
        <v>3</v>
      </c>
      <c r="B4">
        <f>耗电量关键数据!$B$7</f>
        <v>5</v>
      </c>
      <c r="C4">
        <f>B4/100*耗电量关键数据!$B$2*耗电量关键数据!$B$3/1000</f>
        <v>1.1688450000000001</v>
      </c>
      <c r="H4">
        <f t="shared" si="0"/>
        <v>1.1688450000000001</v>
      </c>
    </row>
    <row r="5" spans="1:13" x14ac:dyDescent="0.15">
      <c r="A5">
        <v>4</v>
      </c>
      <c r="B5">
        <f>耗电量关键数据!$B$7</f>
        <v>5</v>
      </c>
      <c r="C5">
        <f>B5/100*耗电量关键数据!$B$2*耗电量关键数据!$B$3/1000</f>
        <v>1.1688450000000001</v>
      </c>
      <c r="H5">
        <f t="shared" si="0"/>
        <v>1.1688450000000001</v>
      </c>
    </row>
    <row r="6" spans="1:13" x14ac:dyDescent="0.15">
      <c r="A6">
        <v>5</v>
      </c>
      <c r="B6">
        <f>耗电量关键数据!$B$7</f>
        <v>5</v>
      </c>
      <c r="C6">
        <f>B6/100*耗电量关键数据!$B$2*耗电量关键数据!$B$3/1000</f>
        <v>1.1688450000000001</v>
      </c>
      <c r="H6">
        <f t="shared" si="0"/>
        <v>1.1688450000000001</v>
      </c>
    </row>
    <row r="7" spans="1:13" x14ac:dyDescent="0.15">
      <c r="A7">
        <v>6</v>
      </c>
      <c r="B7">
        <f>耗电量关键数据!$B$7</f>
        <v>5</v>
      </c>
      <c r="C7">
        <f>B7/100*耗电量关键数据!$B$2*耗电量关键数据!$B$3/1000</f>
        <v>1.1688450000000001</v>
      </c>
      <c r="H7">
        <f t="shared" si="0"/>
        <v>1.1688450000000001</v>
      </c>
    </row>
    <row r="8" spans="1:13" x14ac:dyDescent="0.15">
      <c r="A8">
        <v>7</v>
      </c>
      <c r="B8">
        <v>10</v>
      </c>
      <c r="C8">
        <f>B8/100*耗电量关键数据!$B$2*耗电量关键数据!$B$3/1000</f>
        <v>2.3376900000000003</v>
      </c>
      <c r="H8">
        <f t="shared" si="0"/>
        <v>2.3376900000000003</v>
      </c>
    </row>
    <row r="9" spans="1:13" x14ac:dyDescent="0.15">
      <c r="A9">
        <v>8</v>
      </c>
      <c r="B9">
        <v>50</v>
      </c>
      <c r="C9">
        <f>B9/100*耗电量关键数据!$B$2*耗电量关键数据!$B$3/1000</f>
        <v>11.688450000000001</v>
      </c>
      <c r="H9">
        <f t="shared" si="0"/>
        <v>11.688450000000001</v>
      </c>
    </row>
    <row r="10" spans="1:13" x14ac:dyDescent="0.15">
      <c r="A10">
        <v>9</v>
      </c>
      <c r="B10">
        <v>95</v>
      </c>
      <c r="C10">
        <f>B10/100*耗电量关键数据!$B$2*耗电量关键数据!$B$3/1000</f>
        <v>22.208055000000002</v>
      </c>
      <c r="H10">
        <f t="shared" si="0"/>
        <v>22.208055000000002</v>
      </c>
    </row>
    <row r="11" spans="1:13" x14ac:dyDescent="0.15">
      <c r="A11">
        <v>10</v>
      </c>
      <c r="B11">
        <v>95</v>
      </c>
      <c r="C11">
        <f>B11/100*耗电量关键数据!$B$2*耗电量关键数据!$B$3/1000</f>
        <v>22.208055000000002</v>
      </c>
      <c r="H11">
        <f t="shared" si="0"/>
        <v>22.208055000000002</v>
      </c>
    </row>
    <row r="12" spans="1:13" x14ac:dyDescent="0.15">
      <c r="A12">
        <v>11</v>
      </c>
      <c r="B12">
        <v>95</v>
      </c>
      <c r="C12">
        <f>B12/100*耗电量关键数据!$B$2*耗电量关键数据!$B$3/1000</f>
        <v>22.208055000000002</v>
      </c>
      <c r="H12">
        <f t="shared" si="0"/>
        <v>22.208055000000002</v>
      </c>
    </row>
    <row r="13" spans="1:13" x14ac:dyDescent="0.15">
      <c r="A13">
        <v>12</v>
      </c>
      <c r="B13">
        <v>50</v>
      </c>
      <c r="C13">
        <f>B13/100*耗电量关键数据!$B$2*耗电量关键数据!$B$3/1000</f>
        <v>11.688450000000001</v>
      </c>
      <c r="H13">
        <f t="shared" si="0"/>
        <v>11.688450000000001</v>
      </c>
    </row>
    <row r="14" spans="1:13" x14ac:dyDescent="0.15">
      <c r="A14">
        <v>13</v>
      </c>
      <c r="B14">
        <v>50</v>
      </c>
      <c r="C14">
        <f>B14/100*耗电量关键数据!$B$2*耗电量关键数据!$B$3/1000</f>
        <v>11.688450000000001</v>
      </c>
      <c r="H14">
        <f t="shared" si="0"/>
        <v>11.688450000000001</v>
      </c>
    </row>
    <row r="15" spans="1:13" x14ac:dyDescent="0.15">
      <c r="A15">
        <v>14</v>
      </c>
      <c r="B15">
        <v>95</v>
      </c>
      <c r="C15">
        <f>B15/100*耗电量关键数据!$B$2*耗电量关键数据!$B$3/1000</f>
        <v>22.208055000000002</v>
      </c>
      <c r="H15">
        <f t="shared" si="0"/>
        <v>22.208055000000002</v>
      </c>
    </row>
    <row r="16" spans="1:13" x14ac:dyDescent="0.15">
      <c r="A16">
        <v>15</v>
      </c>
      <c r="B16">
        <v>95</v>
      </c>
      <c r="C16">
        <f>B16/100*耗电量关键数据!$B$2*耗电量关键数据!$B$3/1000</f>
        <v>22.208055000000002</v>
      </c>
      <c r="H16">
        <f t="shared" si="0"/>
        <v>22.208055000000002</v>
      </c>
    </row>
    <row r="17" spans="1:8" x14ac:dyDescent="0.15">
      <c r="A17">
        <v>16</v>
      </c>
      <c r="B17">
        <v>95</v>
      </c>
      <c r="C17">
        <f>B17/100*耗电量关键数据!$B$2*耗电量关键数据!$B$3/1000</f>
        <v>22.208055000000002</v>
      </c>
      <c r="H17">
        <f t="shared" si="0"/>
        <v>22.208055000000002</v>
      </c>
    </row>
    <row r="18" spans="1:8" x14ac:dyDescent="0.15">
      <c r="A18">
        <v>17</v>
      </c>
      <c r="B18">
        <v>95</v>
      </c>
      <c r="C18">
        <f>B18/100*耗电量关键数据!$B$2*耗电量关键数据!$B$3/1000</f>
        <v>22.208055000000002</v>
      </c>
      <c r="H18">
        <f t="shared" si="0"/>
        <v>22.208055000000002</v>
      </c>
    </row>
    <row r="19" spans="1:8" x14ac:dyDescent="0.15">
      <c r="A19">
        <v>18</v>
      </c>
      <c r="B19">
        <v>30</v>
      </c>
      <c r="C19">
        <f>B19/100*耗电量关键数据!$B$2*耗电量关键数据!$B$3/1000</f>
        <v>7.0130699999999999</v>
      </c>
      <c r="H19">
        <f t="shared" si="0"/>
        <v>7.0130699999999999</v>
      </c>
    </row>
    <row r="20" spans="1:8" x14ac:dyDescent="0.15">
      <c r="A20">
        <v>19</v>
      </c>
      <c r="B20">
        <v>30</v>
      </c>
      <c r="C20">
        <f>B20/100*耗电量关键数据!$B$2*耗电量关键数据!$B$3/1000</f>
        <v>7.0130699999999999</v>
      </c>
      <c r="H20">
        <f t="shared" si="0"/>
        <v>7.0130699999999999</v>
      </c>
    </row>
    <row r="21" spans="1:8" x14ac:dyDescent="0.15">
      <c r="A21">
        <v>20</v>
      </c>
      <c r="B21">
        <f>耗电量关键数据!$B$7</f>
        <v>5</v>
      </c>
      <c r="C21">
        <f>B21/100*耗电量关键数据!$B$2*耗电量关键数据!$B$3/1000</f>
        <v>1.1688450000000001</v>
      </c>
      <c r="H21">
        <f t="shared" si="0"/>
        <v>1.1688450000000001</v>
      </c>
    </row>
    <row r="22" spans="1:8" x14ac:dyDescent="0.15">
      <c r="A22">
        <v>21</v>
      </c>
      <c r="B22">
        <f>耗电量关键数据!$B$7</f>
        <v>5</v>
      </c>
      <c r="C22">
        <f>B22/100*耗电量关键数据!$B$2*耗电量关键数据!$B$3/1000</f>
        <v>1.1688450000000001</v>
      </c>
      <c r="H22">
        <f t="shared" si="0"/>
        <v>1.1688450000000001</v>
      </c>
    </row>
    <row r="23" spans="1:8" x14ac:dyDescent="0.15">
      <c r="A23">
        <v>22</v>
      </c>
      <c r="B23">
        <f>耗电量关键数据!$B$7</f>
        <v>5</v>
      </c>
      <c r="C23">
        <f>B23/100*耗电量关键数据!$B$2*耗电量关键数据!$B$3/1000</f>
        <v>1.1688450000000001</v>
      </c>
      <c r="H23">
        <f t="shared" si="0"/>
        <v>1.1688450000000001</v>
      </c>
    </row>
    <row r="24" spans="1:8" x14ac:dyDescent="0.15">
      <c r="A24">
        <v>23</v>
      </c>
      <c r="B24">
        <f>耗电量关键数据!$B$7</f>
        <v>5</v>
      </c>
      <c r="C24">
        <f>B24/100*耗电量关键数据!$B$2*耗电量关键数据!$B$3/1000</f>
        <v>1.1688450000000001</v>
      </c>
      <c r="H24">
        <f t="shared" si="0"/>
        <v>1.1688450000000001</v>
      </c>
    </row>
    <row r="25" spans="1:8" x14ac:dyDescent="0.15">
      <c r="A25">
        <v>24</v>
      </c>
      <c r="B25">
        <f>耗电量关键数据!$B$7</f>
        <v>5</v>
      </c>
      <c r="C25">
        <f>B25/100*耗电量关键数据!$B$2*耗电量关键数据!$B$3/1000</f>
        <v>1.1688450000000001</v>
      </c>
      <c r="H25">
        <f t="shared" si="0"/>
        <v>1.1688450000000001</v>
      </c>
    </row>
    <row r="26" spans="1:8" x14ac:dyDescent="0.15">
      <c r="H26">
        <f>$H2</f>
        <v>1.1688450000000001</v>
      </c>
    </row>
    <row r="27" spans="1:8" x14ac:dyDescent="0.15">
      <c r="A27" t="s">
        <v>29</v>
      </c>
      <c r="B27" t="s">
        <v>30</v>
      </c>
      <c r="C27" t="s">
        <v>38</v>
      </c>
      <c r="H27">
        <f t="shared" ref="H27:H90" si="1">$H3</f>
        <v>1.1688450000000001</v>
      </c>
    </row>
    <row r="28" spans="1:8" x14ac:dyDescent="0.15">
      <c r="A28">
        <v>1</v>
      </c>
      <c r="B28">
        <f>耗电量关键数据!$B$7</f>
        <v>5</v>
      </c>
      <c r="C28">
        <f>B28/100*耗电量关键数据!$B$2*耗电量关键数据!$B$3/1000</f>
        <v>1.1688450000000001</v>
      </c>
      <c r="H28">
        <f t="shared" si="1"/>
        <v>1.1688450000000001</v>
      </c>
    </row>
    <row r="29" spans="1:8" x14ac:dyDescent="0.15">
      <c r="A29">
        <v>2</v>
      </c>
      <c r="B29">
        <f>耗电量关键数据!$B$7</f>
        <v>5</v>
      </c>
      <c r="C29">
        <f>B29/100*耗电量关键数据!$B$2*耗电量关键数据!$B$3/1000</f>
        <v>1.1688450000000001</v>
      </c>
      <c r="H29">
        <f t="shared" si="1"/>
        <v>1.1688450000000001</v>
      </c>
    </row>
    <row r="30" spans="1:8" x14ac:dyDescent="0.15">
      <c r="A30">
        <v>3</v>
      </c>
      <c r="B30">
        <f>耗电量关键数据!$B$7</f>
        <v>5</v>
      </c>
      <c r="C30">
        <f>B30/100*耗电量关键数据!$B$2*耗电量关键数据!$B$3/1000</f>
        <v>1.1688450000000001</v>
      </c>
      <c r="H30">
        <f t="shared" si="1"/>
        <v>1.1688450000000001</v>
      </c>
    </row>
    <row r="31" spans="1:8" x14ac:dyDescent="0.15">
      <c r="A31">
        <v>4</v>
      </c>
      <c r="B31">
        <f>耗电量关键数据!$B$7</f>
        <v>5</v>
      </c>
      <c r="C31">
        <f>B31/100*耗电量关键数据!$B$2*耗电量关键数据!$B$3/1000</f>
        <v>1.1688450000000001</v>
      </c>
      <c r="H31">
        <f t="shared" si="1"/>
        <v>1.1688450000000001</v>
      </c>
    </row>
    <row r="32" spans="1:8" x14ac:dyDescent="0.15">
      <c r="A32">
        <v>5</v>
      </c>
      <c r="B32">
        <f>耗电量关键数据!$B$7</f>
        <v>5</v>
      </c>
      <c r="C32">
        <f>B32/100*耗电量关键数据!$B$2*耗电量关键数据!$B$3/1000</f>
        <v>1.1688450000000001</v>
      </c>
      <c r="H32">
        <f t="shared" si="1"/>
        <v>2.3376900000000003</v>
      </c>
    </row>
    <row r="33" spans="1:8" x14ac:dyDescent="0.15">
      <c r="A33">
        <v>6</v>
      </c>
      <c r="B33">
        <f>耗电量关键数据!$B$7</f>
        <v>5</v>
      </c>
      <c r="C33">
        <f>B33/100*耗电量关键数据!$B$2*耗电量关键数据!$B$3/1000</f>
        <v>1.1688450000000001</v>
      </c>
      <c r="H33">
        <f t="shared" si="1"/>
        <v>11.688450000000001</v>
      </c>
    </row>
    <row r="34" spans="1:8" x14ac:dyDescent="0.15">
      <c r="A34">
        <v>7</v>
      </c>
      <c r="B34">
        <f>耗电量关键数据!$B$7</f>
        <v>5</v>
      </c>
      <c r="C34">
        <f>B34/100*耗电量关键数据!$B$2*耗电量关键数据!$B$3/1000</f>
        <v>1.1688450000000001</v>
      </c>
      <c r="H34">
        <f t="shared" si="1"/>
        <v>22.208055000000002</v>
      </c>
    </row>
    <row r="35" spans="1:8" x14ac:dyDescent="0.15">
      <c r="A35">
        <v>8</v>
      </c>
      <c r="B35">
        <f>耗电量关键数据!$B$7</f>
        <v>5</v>
      </c>
      <c r="C35">
        <f>B35/100*耗电量关键数据!$B$2*耗电量关键数据!$B$3/1000</f>
        <v>1.1688450000000001</v>
      </c>
      <c r="H35">
        <f t="shared" si="1"/>
        <v>22.208055000000002</v>
      </c>
    </row>
    <row r="36" spans="1:8" x14ac:dyDescent="0.15">
      <c r="A36">
        <v>9</v>
      </c>
      <c r="B36">
        <f>耗电量关键数据!$B$7</f>
        <v>5</v>
      </c>
      <c r="C36">
        <f>B36/100*耗电量关键数据!$B$2*耗电量关键数据!$B$3/1000</f>
        <v>1.1688450000000001</v>
      </c>
      <c r="H36">
        <f t="shared" si="1"/>
        <v>22.208055000000002</v>
      </c>
    </row>
    <row r="37" spans="1:8" x14ac:dyDescent="0.15">
      <c r="A37">
        <v>10</v>
      </c>
      <c r="B37">
        <f>耗电量关键数据!$B$7</f>
        <v>5</v>
      </c>
      <c r="C37">
        <f>B37/100*耗电量关键数据!$B$2*耗电量关键数据!$B$3/1000</f>
        <v>1.1688450000000001</v>
      </c>
      <c r="H37">
        <f t="shared" si="1"/>
        <v>11.688450000000001</v>
      </c>
    </row>
    <row r="38" spans="1:8" x14ac:dyDescent="0.15">
      <c r="A38">
        <v>11</v>
      </c>
      <c r="B38">
        <f>耗电量关键数据!$B$7</f>
        <v>5</v>
      </c>
      <c r="C38">
        <f>B38/100*耗电量关键数据!$B$2*耗电量关键数据!$B$3/1000</f>
        <v>1.1688450000000001</v>
      </c>
      <c r="H38">
        <f t="shared" si="1"/>
        <v>11.688450000000001</v>
      </c>
    </row>
    <row r="39" spans="1:8" x14ac:dyDescent="0.15">
      <c r="A39">
        <v>12</v>
      </c>
      <c r="B39">
        <f>耗电量关键数据!$B$7</f>
        <v>5</v>
      </c>
      <c r="C39">
        <f>B39/100*耗电量关键数据!$B$2*耗电量关键数据!$B$3/1000</f>
        <v>1.1688450000000001</v>
      </c>
      <c r="H39">
        <f t="shared" si="1"/>
        <v>22.208055000000002</v>
      </c>
    </row>
    <row r="40" spans="1:8" x14ac:dyDescent="0.15">
      <c r="A40">
        <v>13</v>
      </c>
      <c r="B40">
        <f>耗电量关键数据!$B$7</f>
        <v>5</v>
      </c>
      <c r="C40">
        <f>B40/100*耗电量关键数据!$B$2*耗电量关键数据!$B$3/1000</f>
        <v>1.1688450000000001</v>
      </c>
      <c r="H40">
        <f t="shared" si="1"/>
        <v>22.208055000000002</v>
      </c>
    </row>
    <row r="41" spans="1:8" x14ac:dyDescent="0.15">
      <c r="A41">
        <v>14</v>
      </c>
      <c r="B41">
        <f>耗电量关键数据!$B$7</f>
        <v>5</v>
      </c>
      <c r="C41">
        <f>B41/100*耗电量关键数据!$B$2*耗电量关键数据!$B$3/1000</f>
        <v>1.1688450000000001</v>
      </c>
      <c r="H41">
        <f t="shared" si="1"/>
        <v>22.208055000000002</v>
      </c>
    </row>
    <row r="42" spans="1:8" x14ac:dyDescent="0.15">
      <c r="A42">
        <v>15</v>
      </c>
      <c r="B42">
        <f>耗电量关键数据!$B$7</f>
        <v>5</v>
      </c>
      <c r="C42">
        <f>B42/100*耗电量关键数据!$B$2*耗电量关键数据!$B$3/1000</f>
        <v>1.1688450000000001</v>
      </c>
      <c r="H42">
        <f t="shared" si="1"/>
        <v>22.208055000000002</v>
      </c>
    </row>
    <row r="43" spans="1:8" x14ac:dyDescent="0.15">
      <c r="A43">
        <v>16</v>
      </c>
      <c r="B43">
        <f>耗电量关键数据!$B$7</f>
        <v>5</v>
      </c>
      <c r="C43">
        <f>B43/100*耗电量关键数据!$B$2*耗电量关键数据!$B$3/1000</f>
        <v>1.1688450000000001</v>
      </c>
      <c r="H43">
        <f t="shared" si="1"/>
        <v>7.0130699999999999</v>
      </c>
    </row>
    <row r="44" spans="1:8" x14ac:dyDescent="0.15">
      <c r="A44">
        <v>17</v>
      </c>
      <c r="B44">
        <f>耗电量关键数据!$B$7</f>
        <v>5</v>
      </c>
      <c r="C44">
        <f>B44/100*耗电量关键数据!$B$2*耗电量关键数据!$B$3/1000</f>
        <v>1.1688450000000001</v>
      </c>
      <c r="H44">
        <f t="shared" si="1"/>
        <v>7.0130699999999999</v>
      </c>
    </row>
    <row r="45" spans="1:8" x14ac:dyDescent="0.15">
      <c r="A45">
        <v>18</v>
      </c>
      <c r="B45">
        <f>耗电量关键数据!$B$7</f>
        <v>5</v>
      </c>
      <c r="C45">
        <f>B45/100*耗电量关键数据!$B$2*耗电量关键数据!$B$3/1000</f>
        <v>1.1688450000000001</v>
      </c>
      <c r="H45">
        <f t="shared" si="1"/>
        <v>1.1688450000000001</v>
      </c>
    </row>
    <row r="46" spans="1:8" x14ac:dyDescent="0.15">
      <c r="A46">
        <v>19</v>
      </c>
      <c r="B46">
        <f>耗电量关键数据!$B$7</f>
        <v>5</v>
      </c>
      <c r="C46">
        <f>B46/100*耗电量关键数据!$B$2*耗电量关键数据!$B$3/1000</f>
        <v>1.1688450000000001</v>
      </c>
      <c r="H46">
        <f t="shared" si="1"/>
        <v>1.1688450000000001</v>
      </c>
    </row>
    <row r="47" spans="1:8" x14ac:dyDescent="0.15">
      <c r="A47">
        <v>20</v>
      </c>
      <c r="B47">
        <f>耗电量关键数据!$B$7</f>
        <v>5</v>
      </c>
      <c r="C47">
        <f>B47/100*耗电量关键数据!$B$2*耗电量关键数据!$B$3/1000</f>
        <v>1.1688450000000001</v>
      </c>
      <c r="H47">
        <f t="shared" si="1"/>
        <v>1.1688450000000001</v>
      </c>
    </row>
    <row r="48" spans="1:8" x14ac:dyDescent="0.15">
      <c r="A48">
        <v>21</v>
      </c>
      <c r="B48">
        <f>耗电量关键数据!$B$7</f>
        <v>5</v>
      </c>
      <c r="C48">
        <f>B48/100*耗电量关键数据!$B$2*耗电量关键数据!$B$3/1000</f>
        <v>1.1688450000000001</v>
      </c>
      <c r="H48">
        <f t="shared" si="1"/>
        <v>1.1688450000000001</v>
      </c>
    </row>
    <row r="49" spans="1:8" x14ac:dyDescent="0.15">
      <c r="A49">
        <v>22</v>
      </c>
      <c r="B49">
        <f>耗电量关键数据!$B$7</f>
        <v>5</v>
      </c>
      <c r="C49">
        <f>B49/100*耗电量关键数据!$B$2*耗电量关键数据!$B$3/1000</f>
        <v>1.1688450000000001</v>
      </c>
      <c r="H49">
        <f t="shared" si="1"/>
        <v>1.1688450000000001</v>
      </c>
    </row>
    <row r="50" spans="1:8" x14ac:dyDescent="0.15">
      <c r="A50">
        <v>23</v>
      </c>
      <c r="B50">
        <f>耗电量关键数据!$B$7</f>
        <v>5</v>
      </c>
      <c r="C50">
        <f>B50/100*耗电量关键数据!$B$2*耗电量关键数据!$B$3/1000</f>
        <v>1.1688450000000001</v>
      </c>
      <c r="H50">
        <f t="shared" si="1"/>
        <v>1.1688450000000001</v>
      </c>
    </row>
    <row r="51" spans="1:8" x14ac:dyDescent="0.15">
      <c r="A51">
        <v>24</v>
      </c>
      <c r="B51">
        <f>耗电量关键数据!$B$7</f>
        <v>5</v>
      </c>
      <c r="C51">
        <f>B51/100*耗电量关键数据!$B$2*耗电量关键数据!$B$3/1000</f>
        <v>1.1688450000000001</v>
      </c>
      <c r="H51">
        <f t="shared" si="1"/>
        <v>1.1688450000000001</v>
      </c>
    </row>
    <row r="52" spans="1:8" x14ac:dyDescent="0.15">
      <c r="H52">
        <f t="shared" si="1"/>
        <v>1.1688450000000001</v>
      </c>
    </row>
    <row r="53" spans="1:8" x14ac:dyDescent="0.15">
      <c r="H53">
        <f t="shared" si="1"/>
        <v>1.1688450000000001</v>
      </c>
    </row>
    <row r="54" spans="1:8" x14ac:dyDescent="0.15">
      <c r="H54">
        <f t="shared" si="1"/>
        <v>1.1688450000000001</v>
      </c>
    </row>
    <row r="55" spans="1:8" x14ac:dyDescent="0.15">
      <c r="H55">
        <f t="shared" si="1"/>
        <v>1.1688450000000001</v>
      </c>
    </row>
    <row r="56" spans="1:8" x14ac:dyDescent="0.15">
      <c r="H56">
        <f t="shared" si="1"/>
        <v>2.3376900000000003</v>
      </c>
    </row>
    <row r="57" spans="1:8" x14ac:dyDescent="0.15">
      <c r="H57">
        <f t="shared" si="1"/>
        <v>11.688450000000001</v>
      </c>
    </row>
    <row r="58" spans="1:8" x14ac:dyDescent="0.15">
      <c r="H58">
        <f t="shared" si="1"/>
        <v>22.208055000000002</v>
      </c>
    </row>
    <row r="59" spans="1:8" x14ac:dyDescent="0.15">
      <c r="H59">
        <f t="shared" si="1"/>
        <v>22.208055000000002</v>
      </c>
    </row>
    <row r="60" spans="1:8" x14ac:dyDescent="0.15">
      <c r="H60">
        <f t="shared" si="1"/>
        <v>22.208055000000002</v>
      </c>
    </row>
    <row r="61" spans="1:8" x14ac:dyDescent="0.15">
      <c r="H61">
        <f t="shared" si="1"/>
        <v>11.688450000000001</v>
      </c>
    </row>
    <row r="62" spans="1:8" x14ac:dyDescent="0.15">
      <c r="H62">
        <f t="shared" si="1"/>
        <v>11.688450000000001</v>
      </c>
    </row>
    <row r="63" spans="1:8" x14ac:dyDescent="0.15">
      <c r="H63">
        <f t="shared" si="1"/>
        <v>22.208055000000002</v>
      </c>
    </row>
    <row r="64" spans="1:8" x14ac:dyDescent="0.15">
      <c r="H64">
        <f t="shared" si="1"/>
        <v>22.208055000000002</v>
      </c>
    </row>
    <row r="65" spans="8:8" x14ac:dyDescent="0.15">
      <c r="H65">
        <f t="shared" si="1"/>
        <v>22.208055000000002</v>
      </c>
    </row>
    <row r="66" spans="8:8" x14ac:dyDescent="0.15">
      <c r="H66">
        <f t="shared" si="1"/>
        <v>22.208055000000002</v>
      </c>
    </row>
    <row r="67" spans="8:8" x14ac:dyDescent="0.15">
      <c r="H67">
        <f t="shared" si="1"/>
        <v>7.0130699999999999</v>
      </c>
    </row>
    <row r="68" spans="8:8" x14ac:dyDescent="0.15">
      <c r="H68">
        <f t="shared" si="1"/>
        <v>7.0130699999999999</v>
      </c>
    </row>
    <row r="69" spans="8:8" x14ac:dyDescent="0.15">
      <c r="H69">
        <f t="shared" si="1"/>
        <v>1.1688450000000001</v>
      </c>
    </row>
    <row r="70" spans="8:8" x14ac:dyDescent="0.15">
      <c r="H70">
        <f t="shared" si="1"/>
        <v>1.1688450000000001</v>
      </c>
    </row>
    <row r="71" spans="8:8" x14ac:dyDescent="0.15">
      <c r="H71">
        <f t="shared" si="1"/>
        <v>1.1688450000000001</v>
      </c>
    </row>
    <row r="72" spans="8:8" x14ac:dyDescent="0.15">
      <c r="H72">
        <f t="shared" si="1"/>
        <v>1.1688450000000001</v>
      </c>
    </row>
    <row r="73" spans="8:8" x14ac:dyDescent="0.15">
      <c r="H73">
        <f t="shared" si="1"/>
        <v>1.1688450000000001</v>
      </c>
    </row>
    <row r="74" spans="8:8" x14ac:dyDescent="0.15">
      <c r="H74">
        <f t="shared" si="1"/>
        <v>1.1688450000000001</v>
      </c>
    </row>
    <row r="75" spans="8:8" x14ac:dyDescent="0.15">
      <c r="H75">
        <f t="shared" si="1"/>
        <v>1.1688450000000001</v>
      </c>
    </row>
    <row r="76" spans="8:8" x14ac:dyDescent="0.15">
      <c r="H76">
        <f t="shared" si="1"/>
        <v>1.1688450000000001</v>
      </c>
    </row>
    <row r="77" spans="8:8" x14ac:dyDescent="0.15">
      <c r="H77">
        <f t="shared" si="1"/>
        <v>1.1688450000000001</v>
      </c>
    </row>
    <row r="78" spans="8:8" x14ac:dyDescent="0.15">
      <c r="H78">
        <f t="shared" si="1"/>
        <v>1.1688450000000001</v>
      </c>
    </row>
    <row r="79" spans="8:8" x14ac:dyDescent="0.15">
      <c r="H79">
        <f t="shared" si="1"/>
        <v>1.1688450000000001</v>
      </c>
    </row>
    <row r="80" spans="8:8" x14ac:dyDescent="0.15">
      <c r="H80">
        <f t="shared" si="1"/>
        <v>2.3376900000000003</v>
      </c>
    </row>
    <row r="81" spans="8:8" x14ac:dyDescent="0.15">
      <c r="H81">
        <f t="shared" si="1"/>
        <v>11.688450000000001</v>
      </c>
    </row>
    <row r="82" spans="8:8" x14ac:dyDescent="0.15">
      <c r="H82">
        <f t="shared" si="1"/>
        <v>22.208055000000002</v>
      </c>
    </row>
    <row r="83" spans="8:8" x14ac:dyDescent="0.15">
      <c r="H83">
        <f t="shared" si="1"/>
        <v>22.208055000000002</v>
      </c>
    </row>
    <row r="84" spans="8:8" x14ac:dyDescent="0.15">
      <c r="H84">
        <f t="shared" si="1"/>
        <v>22.208055000000002</v>
      </c>
    </row>
    <row r="85" spans="8:8" x14ac:dyDescent="0.15">
      <c r="H85">
        <f t="shared" si="1"/>
        <v>11.688450000000001</v>
      </c>
    </row>
    <row r="86" spans="8:8" x14ac:dyDescent="0.15">
      <c r="H86">
        <f t="shared" si="1"/>
        <v>11.688450000000001</v>
      </c>
    </row>
    <row r="87" spans="8:8" x14ac:dyDescent="0.15">
      <c r="H87">
        <f t="shared" si="1"/>
        <v>22.208055000000002</v>
      </c>
    </row>
    <row r="88" spans="8:8" x14ac:dyDescent="0.15">
      <c r="H88">
        <f t="shared" si="1"/>
        <v>22.208055000000002</v>
      </c>
    </row>
    <row r="89" spans="8:8" x14ac:dyDescent="0.15">
      <c r="H89">
        <f t="shared" si="1"/>
        <v>22.208055000000002</v>
      </c>
    </row>
    <row r="90" spans="8:8" x14ac:dyDescent="0.15">
      <c r="H90">
        <f t="shared" si="1"/>
        <v>22.208055000000002</v>
      </c>
    </row>
    <row r="91" spans="8:8" x14ac:dyDescent="0.15">
      <c r="H91">
        <f t="shared" ref="H91:H154" si="2">$H67</f>
        <v>7.0130699999999999</v>
      </c>
    </row>
    <row r="92" spans="8:8" x14ac:dyDescent="0.15">
      <c r="H92">
        <f t="shared" si="2"/>
        <v>7.0130699999999999</v>
      </c>
    </row>
    <row r="93" spans="8:8" x14ac:dyDescent="0.15">
      <c r="H93">
        <f t="shared" si="2"/>
        <v>1.1688450000000001</v>
      </c>
    </row>
    <row r="94" spans="8:8" x14ac:dyDescent="0.15">
      <c r="H94">
        <f t="shared" si="2"/>
        <v>1.1688450000000001</v>
      </c>
    </row>
    <row r="95" spans="8:8" x14ac:dyDescent="0.15">
      <c r="H95">
        <f t="shared" si="2"/>
        <v>1.1688450000000001</v>
      </c>
    </row>
    <row r="96" spans="8:8" x14ac:dyDescent="0.15">
      <c r="H96">
        <f t="shared" si="2"/>
        <v>1.1688450000000001</v>
      </c>
    </row>
    <row r="97" spans="8:8" x14ac:dyDescent="0.15">
      <c r="H97">
        <f t="shared" si="2"/>
        <v>1.1688450000000001</v>
      </c>
    </row>
    <row r="98" spans="8:8" x14ac:dyDescent="0.15">
      <c r="H98">
        <f t="shared" si="2"/>
        <v>1.1688450000000001</v>
      </c>
    </row>
    <row r="99" spans="8:8" x14ac:dyDescent="0.15">
      <c r="H99">
        <f t="shared" si="2"/>
        <v>1.1688450000000001</v>
      </c>
    </row>
    <row r="100" spans="8:8" x14ac:dyDescent="0.15">
      <c r="H100">
        <f t="shared" si="2"/>
        <v>1.1688450000000001</v>
      </c>
    </row>
    <row r="101" spans="8:8" x14ac:dyDescent="0.15">
      <c r="H101">
        <f t="shared" si="2"/>
        <v>1.1688450000000001</v>
      </c>
    </row>
    <row r="102" spans="8:8" x14ac:dyDescent="0.15">
      <c r="H102">
        <f t="shared" si="2"/>
        <v>1.1688450000000001</v>
      </c>
    </row>
    <row r="103" spans="8:8" x14ac:dyDescent="0.15">
      <c r="H103">
        <f t="shared" si="2"/>
        <v>1.1688450000000001</v>
      </c>
    </row>
    <row r="104" spans="8:8" x14ac:dyDescent="0.15">
      <c r="H104">
        <f t="shared" si="2"/>
        <v>2.3376900000000003</v>
      </c>
    </row>
    <row r="105" spans="8:8" x14ac:dyDescent="0.15">
      <c r="H105">
        <f t="shared" si="2"/>
        <v>11.688450000000001</v>
      </c>
    </row>
    <row r="106" spans="8:8" x14ac:dyDescent="0.15">
      <c r="H106">
        <f t="shared" si="2"/>
        <v>22.208055000000002</v>
      </c>
    </row>
    <row r="107" spans="8:8" x14ac:dyDescent="0.15">
      <c r="H107">
        <f t="shared" si="2"/>
        <v>22.208055000000002</v>
      </c>
    </row>
    <row r="108" spans="8:8" x14ac:dyDescent="0.15">
      <c r="H108">
        <f t="shared" si="2"/>
        <v>22.208055000000002</v>
      </c>
    </row>
    <row r="109" spans="8:8" x14ac:dyDescent="0.15">
      <c r="H109">
        <f t="shared" si="2"/>
        <v>11.688450000000001</v>
      </c>
    </row>
    <row r="110" spans="8:8" x14ac:dyDescent="0.15">
      <c r="H110">
        <f t="shared" si="2"/>
        <v>11.688450000000001</v>
      </c>
    </row>
    <row r="111" spans="8:8" x14ac:dyDescent="0.15">
      <c r="H111">
        <f t="shared" si="2"/>
        <v>22.208055000000002</v>
      </c>
    </row>
    <row r="112" spans="8:8" x14ac:dyDescent="0.15">
      <c r="H112">
        <f t="shared" si="2"/>
        <v>22.208055000000002</v>
      </c>
    </row>
    <row r="113" spans="8:8" x14ac:dyDescent="0.15">
      <c r="H113">
        <f t="shared" si="2"/>
        <v>22.208055000000002</v>
      </c>
    </row>
    <row r="114" spans="8:8" x14ac:dyDescent="0.15">
      <c r="H114">
        <f t="shared" si="2"/>
        <v>22.208055000000002</v>
      </c>
    </row>
    <row r="115" spans="8:8" x14ac:dyDescent="0.15">
      <c r="H115">
        <f t="shared" si="2"/>
        <v>7.0130699999999999</v>
      </c>
    </row>
    <row r="116" spans="8:8" x14ac:dyDescent="0.15">
      <c r="H116">
        <f t="shared" si="2"/>
        <v>7.0130699999999999</v>
      </c>
    </row>
    <row r="117" spans="8:8" x14ac:dyDescent="0.15">
      <c r="H117">
        <f t="shared" si="2"/>
        <v>1.1688450000000001</v>
      </c>
    </row>
    <row r="118" spans="8:8" x14ac:dyDescent="0.15">
      <c r="H118">
        <f t="shared" si="2"/>
        <v>1.1688450000000001</v>
      </c>
    </row>
    <row r="119" spans="8:8" x14ac:dyDescent="0.15">
      <c r="H119">
        <f t="shared" si="2"/>
        <v>1.1688450000000001</v>
      </c>
    </row>
    <row r="120" spans="8:8" x14ac:dyDescent="0.15">
      <c r="H120">
        <f t="shared" si="2"/>
        <v>1.1688450000000001</v>
      </c>
    </row>
    <row r="121" spans="8:8" x14ac:dyDescent="0.15">
      <c r="H121">
        <f t="shared" si="2"/>
        <v>1.1688450000000001</v>
      </c>
    </row>
    <row r="122" spans="8:8" x14ac:dyDescent="0.15">
      <c r="H122">
        <f t="shared" si="2"/>
        <v>1.1688450000000001</v>
      </c>
    </row>
    <row r="123" spans="8:8" x14ac:dyDescent="0.15">
      <c r="H123">
        <f t="shared" si="2"/>
        <v>1.1688450000000001</v>
      </c>
    </row>
    <row r="124" spans="8:8" x14ac:dyDescent="0.15">
      <c r="H124">
        <f t="shared" si="2"/>
        <v>1.1688450000000001</v>
      </c>
    </row>
    <row r="125" spans="8:8" x14ac:dyDescent="0.15">
      <c r="H125">
        <f t="shared" si="2"/>
        <v>1.1688450000000001</v>
      </c>
    </row>
    <row r="126" spans="8:8" x14ac:dyDescent="0.15">
      <c r="H126">
        <f t="shared" si="2"/>
        <v>1.1688450000000001</v>
      </c>
    </row>
    <row r="127" spans="8:8" x14ac:dyDescent="0.15">
      <c r="H127">
        <f t="shared" si="2"/>
        <v>1.1688450000000001</v>
      </c>
    </row>
    <row r="128" spans="8:8" x14ac:dyDescent="0.15">
      <c r="H128">
        <f t="shared" si="2"/>
        <v>2.3376900000000003</v>
      </c>
    </row>
    <row r="129" spans="8:8" x14ac:dyDescent="0.15">
      <c r="H129">
        <f t="shared" si="2"/>
        <v>11.688450000000001</v>
      </c>
    </row>
    <row r="130" spans="8:8" x14ac:dyDescent="0.15">
      <c r="H130">
        <f t="shared" si="2"/>
        <v>22.208055000000002</v>
      </c>
    </row>
    <row r="131" spans="8:8" x14ac:dyDescent="0.15">
      <c r="H131">
        <f t="shared" si="2"/>
        <v>22.208055000000002</v>
      </c>
    </row>
    <row r="132" spans="8:8" x14ac:dyDescent="0.15">
      <c r="H132">
        <f t="shared" si="2"/>
        <v>22.208055000000002</v>
      </c>
    </row>
    <row r="133" spans="8:8" x14ac:dyDescent="0.15">
      <c r="H133">
        <f t="shared" si="2"/>
        <v>11.688450000000001</v>
      </c>
    </row>
    <row r="134" spans="8:8" x14ac:dyDescent="0.15">
      <c r="H134">
        <f t="shared" si="2"/>
        <v>11.688450000000001</v>
      </c>
    </row>
    <row r="135" spans="8:8" x14ac:dyDescent="0.15">
      <c r="H135">
        <f t="shared" si="2"/>
        <v>22.208055000000002</v>
      </c>
    </row>
    <row r="136" spans="8:8" x14ac:dyDescent="0.15">
      <c r="H136">
        <f t="shared" si="2"/>
        <v>22.208055000000002</v>
      </c>
    </row>
    <row r="137" spans="8:8" x14ac:dyDescent="0.15">
      <c r="H137">
        <f t="shared" si="2"/>
        <v>22.208055000000002</v>
      </c>
    </row>
    <row r="138" spans="8:8" x14ac:dyDescent="0.15">
      <c r="H138">
        <f t="shared" si="2"/>
        <v>22.208055000000002</v>
      </c>
    </row>
    <row r="139" spans="8:8" x14ac:dyDescent="0.15">
      <c r="H139">
        <f t="shared" si="2"/>
        <v>7.0130699999999999</v>
      </c>
    </row>
    <row r="140" spans="8:8" x14ac:dyDescent="0.15">
      <c r="H140">
        <f t="shared" si="2"/>
        <v>7.0130699999999999</v>
      </c>
    </row>
    <row r="141" spans="8:8" x14ac:dyDescent="0.15">
      <c r="H141">
        <f t="shared" si="2"/>
        <v>1.1688450000000001</v>
      </c>
    </row>
    <row r="142" spans="8:8" x14ac:dyDescent="0.15">
      <c r="H142">
        <f t="shared" si="2"/>
        <v>1.1688450000000001</v>
      </c>
    </row>
    <row r="143" spans="8:8" x14ac:dyDescent="0.15">
      <c r="H143">
        <f t="shared" si="2"/>
        <v>1.1688450000000001</v>
      </c>
    </row>
    <row r="144" spans="8:8" x14ac:dyDescent="0.15">
      <c r="H144">
        <f t="shared" si="2"/>
        <v>1.1688450000000001</v>
      </c>
    </row>
    <row r="145" spans="8:8" x14ac:dyDescent="0.15">
      <c r="H145">
        <f t="shared" si="2"/>
        <v>1.1688450000000001</v>
      </c>
    </row>
    <row r="146" spans="8:8" x14ac:dyDescent="0.15">
      <c r="H146">
        <f t="shared" si="2"/>
        <v>1.1688450000000001</v>
      </c>
    </row>
    <row r="147" spans="8:8" x14ac:dyDescent="0.15">
      <c r="H147">
        <f t="shared" si="2"/>
        <v>1.1688450000000001</v>
      </c>
    </row>
    <row r="148" spans="8:8" x14ac:dyDescent="0.15">
      <c r="H148">
        <f t="shared" si="2"/>
        <v>1.1688450000000001</v>
      </c>
    </row>
    <row r="149" spans="8:8" x14ac:dyDescent="0.15">
      <c r="H149">
        <f t="shared" si="2"/>
        <v>1.1688450000000001</v>
      </c>
    </row>
    <row r="150" spans="8:8" x14ac:dyDescent="0.15">
      <c r="H150">
        <f t="shared" si="2"/>
        <v>1.1688450000000001</v>
      </c>
    </row>
    <row r="151" spans="8:8" x14ac:dyDescent="0.15">
      <c r="H151">
        <f t="shared" si="2"/>
        <v>1.1688450000000001</v>
      </c>
    </row>
    <row r="152" spans="8:8" x14ac:dyDescent="0.15">
      <c r="H152">
        <f t="shared" si="2"/>
        <v>2.3376900000000003</v>
      </c>
    </row>
    <row r="153" spans="8:8" x14ac:dyDescent="0.15">
      <c r="H153">
        <f t="shared" si="2"/>
        <v>11.688450000000001</v>
      </c>
    </row>
    <row r="154" spans="8:8" x14ac:dyDescent="0.15">
      <c r="H154">
        <f t="shared" si="2"/>
        <v>22.208055000000002</v>
      </c>
    </row>
    <row r="155" spans="8:8" x14ac:dyDescent="0.15">
      <c r="H155">
        <f t="shared" ref="H155:H218" si="3">$H131</f>
        <v>22.208055000000002</v>
      </c>
    </row>
    <row r="156" spans="8:8" x14ac:dyDescent="0.15">
      <c r="H156">
        <f t="shared" si="3"/>
        <v>22.208055000000002</v>
      </c>
    </row>
    <row r="157" spans="8:8" x14ac:dyDescent="0.15">
      <c r="H157">
        <f t="shared" si="3"/>
        <v>11.688450000000001</v>
      </c>
    </row>
    <row r="158" spans="8:8" x14ac:dyDescent="0.15">
      <c r="H158">
        <f t="shared" si="3"/>
        <v>11.688450000000001</v>
      </c>
    </row>
    <row r="159" spans="8:8" x14ac:dyDescent="0.15">
      <c r="H159">
        <f t="shared" si="3"/>
        <v>22.208055000000002</v>
      </c>
    </row>
    <row r="160" spans="8:8" x14ac:dyDescent="0.15">
      <c r="H160">
        <f t="shared" si="3"/>
        <v>22.208055000000002</v>
      </c>
    </row>
    <row r="161" spans="8:8" x14ac:dyDescent="0.15">
      <c r="H161">
        <f t="shared" si="3"/>
        <v>22.208055000000002</v>
      </c>
    </row>
    <row r="162" spans="8:8" x14ac:dyDescent="0.15">
      <c r="H162">
        <f t="shared" si="3"/>
        <v>22.208055000000002</v>
      </c>
    </row>
    <row r="163" spans="8:8" x14ac:dyDescent="0.15">
      <c r="H163">
        <f t="shared" si="3"/>
        <v>7.0130699999999999</v>
      </c>
    </row>
    <row r="164" spans="8:8" x14ac:dyDescent="0.15">
      <c r="H164">
        <f t="shared" si="3"/>
        <v>7.0130699999999999</v>
      </c>
    </row>
    <row r="165" spans="8:8" x14ac:dyDescent="0.15">
      <c r="H165">
        <f t="shared" si="3"/>
        <v>1.1688450000000001</v>
      </c>
    </row>
    <row r="166" spans="8:8" x14ac:dyDescent="0.15">
      <c r="H166">
        <f t="shared" si="3"/>
        <v>1.1688450000000001</v>
      </c>
    </row>
    <row r="167" spans="8:8" x14ac:dyDescent="0.15">
      <c r="H167">
        <f t="shared" si="3"/>
        <v>1.1688450000000001</v>
      </c>
    </row>
    <row r="168" spans="8:8" x14ac:dyDescent="0.15">
      <c r="H168">
        <f t="shared" si="3"/>
        <v>1.1688450000000001</v>
      </c>
    </row>
    <row r="169" spans="8:8" x14ac:dyDescent="0.15">
      <c r="H169">
        <f t="shared" si="3"/>
        <v>1.1688450000000001</v>
      </c>
    </row>
    <row r="170" spans="8:8" x14ac:dyDescent="0.15">
      <c r="H170">
        <f t="shared" si="3"/>
        <v>1.1688450000000001</v>
      </c>
    </row>
    <row r="171" spans="8:8" x14ac:dyDescent="0.15">
      <c r="H171">
        <f t="shared" si="3"/>
        <v>1.1688450000000001</v>
      </c>
    </row>
    <row r="172" spans="8:8" x14ac:dyDescent="0.15">
      <c r="H172">
        <f t="shared" si="3"/>
        <v>1.1688450000000001</v>
      </c>
    </row>
    <row r="173" spans="8:8" x14ac:dyDescent="0.15">
      <c r="H173">
        <f t="shared" si="3"/>
        <v>1.1688450000000001</v>
      </c>
    </row>
    <row r="174" spans="8:8" x14ac:dyDescent="0.15">
      <c r="H174">
        <f t="shared" si="3"/>
        <v>1.1688450000000001</v>
      </c>
    </row>
    <row r="175" spans="8:8" x14ac:dyDescent="0.15">
      <c r="H175">
        <f t="shared" si="3"/>
        <v>1.1688450000000001</v>
      </c>
    </row>
    <row r="176" spans="8:8" x14ac:dyDescent="0.15">
      <c r="H176">
        <f t="shared" si="3"/>
        <v>2.3376900000000003</v>
      </c>
    </row>
    <row r="177" spans="8:8" x14ac:dyDescent="0.15">
      <c r="H177">
        <f t="shared" si="3"/>
        <v>11.688450000000001</v>
      </c>
    </row>
    <row r="178" spans="8:8" x14ac:dyDescent="0.15">
      <c r="H178">
        <f t="shared" si="3"/>
        <v>22.208055000000002</v>
      </c>
    </row>
    <row r="179" spans="8:8" x14ac:dyDescent="0.15">
      <c r="H179">
        <f t="shared" si="3"/>
        <v>22.208055000000002</v>
      </c>
    </row>
    <row r="180" spans="8:8" x14ac:dyDescent="0.15">
      <c r="H180">
        <f t="shared" si="3"/>
        <v>22.208055000000002</v>
      </c>
    </row>
    <row r="181" spans="8:8" x14ac:dyDescent="0.15">
      <c r="H181">
        <f t="shared" si="3"/>
        <v>11.688450000000001</v>
      </c>
    </row>
    <row r="182" spans="8:8" x14ac:dyDescent="0.15">
      <c r="H182">
        <f t="shared" si="3"/>
        <v>11.688450000000001</v>
      </c>
    </row>
    <row r="183" spans="8:8" x14ac:dyDescent="0.15">
      <c r="H183">
        <f t="shared" si="3"/>
        <v>22.208055000000002</v>
      </c>
    </row>
    <row r="184" spans="8:8" x14ac:dyDescent="0.15">
      <c r="H184">
        <f t="shared" si="3"/>
        <v>22.208055000000002</v>
      </c>
    </row>
    <row r="185" spans="8:8" x14ac:dyDescent="0.15">
      <c r="H185">
        <f t="shared" si="3"/>
        <v>22.208055000000002</v>
      </c>
    </row>
    <row r="186" spans="8:8" x14ac:dyDescent="0.15">
      <c r="H186">
        <f t="shared" si="3"/>
        <v>22.208055000000002</v>
      </c>
    </row>
    <row r="187" spans="8:8" x14ac:dyDescent="0.15">
      <c r="H187">
        <f t="shared" si="3"/>
        <v>7.0130699999999999</v>
      </c>
    </row>
    <row r="188" spans="8:8" x14ac:dyDescent="0.15">
      <c r="H188">
        <f t="shared" si="3"/>
        <v>7.0130699999999999</v>
      </c>
    </row>
    <row r="189" spans="8:8" x14ac:dyDescent="0.15">
      <c r="H189">
        <f t="shared" si="3"/>
        <v>1.1688450000000001</v>
      </c>
    </row>
    <row r="190" spans="8:8" x14ac:dyDescent="0.15">
      <c r="H190">
        <f t="shared" si="3"/>
        <v>1.1688450000000001</v>
      </c>
    </row>
    <row r="191" spans="8:8" x14ac:dyDescent="0.15">
      <c r="H191">
        <f t="shared" si="3"/>
        <v>1.1688450000000001</v>
      </c>
    </row>
    <row r="192" spans="8:8" x14ac:dyDescent="0.15">
      <c r="H192">
        <f t="shared" si="3"/>
        <v>1.1688450000000001</v>
      </c>
    </row>
    <row r="193" spans="8:8" x14ac:dyDescent="0.15">
      <c r="H193">
        <f t="shared" si="3"/>
        <v>1.1688450000000001</v>
      </c>
    </row>
    <row r="194" spans="8:8" x14ac:dyDescent="0.15">
      <c r="H194">
        <f t="shared" si="3"/>
        <v>1.1688450000000001</v>
      </c>
    </row>
    <row r="195" spans="8:8" x14ac:dyDescent="0.15">
      <c r="H195">
        <f t="shared" si="3"/>
        <v>1.1688450000000001</v>
      </c>
    </row>
    <row r="196" spans="8:8" x14ac:dyDescent="0.15">
      <c r="H196">
        <f t="shared" si="3"/>
        <v>1.1688450000000001</v>
      </c>
    </row>
    <row r="197" spans="8:8" x14ac:dyDescent="0.15">
      <c r="H197">
        <f t="shared" si="3"/>
        <v>1.1688450000000001</v>
      </c>
    </row>
    <row r="198" spans="8:8" x14ac:dyDescent="0.15">
      <c r="H198">
        <f t="shared" si="3"/>
        <v>1.1688450000000001</v>
      </c>
    </row>
    <row r="199" spans="8:8" x14ac:dyDescent="0.15">
      <c r="H199">
        <f t="shared" si="3"/>
        <v>1.1688450000000001</v>
      </c>
    </row>
    <row r="200" spans="8:8" x14ac:dyDescent="0.15">
      <c r="H200">
        <f t="shared" si="3"/>
        <v>2.3376900000000003</v>
      </c>
    </row>
    <row r="201" spans="8:8" x14ac:dyDescent="0.15">
      <c r="H201">
        <f t="shared" si="3"/>
        <v>11.688450000000001</v>
      </c>
    </row>
    <row r="202" spans="8:8" x14ac:dyDescent="0.15">
      <c r="H202">
        <f t="shared" si="3"/>
        <v>22.208055000000002</v>
      </c>
    </row>
    <row r="203" spans="8:8" x14ac:dyDescent="0.15">
      <c r="H203">
        <f t="shared" si="3"/>
        <v>22.208055000000002</v>
      </c>
    </row>
    <row r="204" spans="8:8" x14ac:dyDescent="0.15">
      <c r="H204">
        <f t="shared" si="3"/>
        <v>22.208055000000002</v>
      </c>
    </row>
    <row r="205" spans="8:8" x14ac:dyDescent="0.15">
      <c r="H205">
        <f t="shared" si="3"/>
        <v>11.688450000000001</v>
      </c>
    </row>
    <row r="206" spans="8:8" x14ac:dyDescent="0.15">
      <c r="H206">
        <f t="shared" si="3"/>
        <v>11.688450000000001</v>
      </c>
    </row>
    <row r="207" spans="8:8" x14ac:dyDescent="0.15">
      <c r="H207">
        <f t="shared" si="3"/>
        <v>22.208055000000002</v>
      </c>
    </row>
    <row r="208" spans="8:8" x14ac:dyDescent="0.15">
      <c r="H208">
        <f t="shared" si="3"/>
        <v>22.208055000000002</v>
      </c>
    </row>
    <row r="209" spans="8:8" x14ac:dyDescent="0.15">
      <c r="H209">
        <f t="shared" si="3"/>
        <v>22.208055000000002</v>
      </c>
    </row>
    <row r="210" spans="8:8" x14ac:dyDescent="0.15">
      <c r="H210">
        <f t="shared" si="3"/>
        <v>22.208055000000002</v>
      </c>
    </row>
    <row r="211" spans="8:8" x14ac:dyDescent="0.15">
      <c r="H211">
        <f t="shared" si="3"/>
        <v>7.0130699999999999</v>
      </c>
    </row>
    <row r="212" spans="8:8" x14ac:dyDescent="0.15">
      <c r="H212">
        <f t="shared" si="3"/>
        <v>7.0130699999999999</v>
      </c>
    </row>
    <row r="213" spans="8:8" x14ac:dyDescent="0.15">
      <c r="H213">
        <f t="shared" si="3"/>
        <v>1.1688450000000001</v>
      </c>
    </row>
    <row r="214" spans="8:8" x14ac:dyDescent="0.15">
      <c r="H214">
        <f t="shared" si="3"/>
        <v>1.1688450000000001</v>
      </c>
    </row>
    <row r="215" spans="8:8" x14ac:dyDescent="0.15">
      <c r="H215">
        <f t="shared" si="3"/>
        <v>1.1688450000000001</v>
      </c>
    </row>
    <row r="216" spans="8:8" x14ac:dyDescent="0.15">
      <c r="H216">
        <f t="shared" si="3"/>
        <v>1.1688450000000001</v>
      </c>
    </row>
    <row r="217" spans="8:8" x14ac:dyDescent="0.15">
      <c r="H217">
        <f t="shared" si="3"/>
        <v>1.1688450000000001</v>
      </c>
    </row>
    <row r="218" spans="8:8" x14ac:dyDescent="0.15">
      <c r="H218">
        <f t="shared" si="3"/>
        <v>1.1688450000000001</v>
      </c>
    </row>
    <row r="219" spans="8:8" x14ac:dyDescent="0.15">
      <c r="H219">
        <f t="shared" ref="H219:H282" si="4">$H195</f>
        <v>1.1688450000000001</v>
      </c>
    </row>
    <row r="220" spans="8:8" x14ac:dyDescent="0.15">
      <c r="H220">
        <f t="shared" si="4"/>
        <v>1.1688450000000001</v>
      </c>
    </row>
    <row r="221" spans="8:8" x14ac:dyDescent="0.15">
      <c r="H221">
        <f t="shared" si="4"/>
        <v>1.1688450000000001</v>
      </c>
    </row>
    <row r="222" spans="8:8" x14ac:dyDescent="0.15">
      <c r="H222">
        <f t="shared" si="4"/>
        <v>1.1688450000000001</v>
      </c>
    </row>
    <row r="223" spans="8:8" x14ac:dyDescent="0.15">
      <c r="H223">
        <f t="shared" si="4"/>
        <v>1.1688450000000001</v>
      </c>
    </row>
    <row r="224" spans="8:8" x14ac:dyDescent="0.15">
      <c r="H224">
        <f t="shared" si="4"/>
        <v>2.3376900000000003</v>
      </c>
    </row>
    <row r="225" spans="8:8" x14ac:dyDescent="0.15">
      <c r="H225">
        <f t="shared" si="4"/>
        <v>11.688450000000001</v>
      </c>
    </row>
    <row r="226" spans="8:8" x14ac:dyDescent="0.15">
      <c r="H226">
        <f t="shared" si="4"/>
        <v>22.208055000000002</v>
      </c>
    </row>
    <row r="227" spans="8:8" x14ac:dyDescent="0.15">
      <c r="H227">
        <f t="shared" si="4"/>
        <v>22.208055000000002</v>
      </c>
    </row>
    <row r="228" spans="8:8" x14ac:dyDescent="0.15">
      <c r="H228">
        <f t="shared" si="4"/>
        <v>22.208055000000002</v>
      </c>
    </row>
    <row r="229" spans="8:8" x14ac:dyDescent="0.15">
      <c r="H229">
        <f t="shared" si="4"/>
        <v>11.688450000000001</v>
      </c>
    </row>
    <row r="230" spans="8:8" x14ac:dyDescent="0.15">
      <c r="H230">
        <f t="shared" si="4"/>
        <v>11.688450000000001</v>
      </c>
    </row>
    <row r="231" spans="8:8" x14ac:dyDescent="0.15">
      <c r="H231">
        <f t="shared" si="4"/>
        <v>22.208055000000002</v>
      </c>
    </row>
    <row r="232" spans="8:8" x14ac:dyDescent="0.15">
      <c r="H232">
        <f t="shared" si="4"/>
        <v>22.208055000000002</v>
      </c>
    </row>
    <row r="233" spans="8:8" x14ac:dyDescent="0.15">
      <c r="H233">
        <f t="shared" si="4"/>
        <v>22.208055000000002</v>
      </c>
    </row>
    <row r="234" spans="8:8" x14ac:dyDescent="0.15">
      <c r="H234">
        <f t="shared" si="4"/>
        <v>22.208055000000002</v>
      </c>
    </row>
    <row r="235" spans="8:8" x14ac:dyDescent="0.15">
      <c r="H235">
        <f t="shared" si="4"/>
        <v>7.0130699999999999</v>
      </c>
    </row>
    <row r="236" spans="8:8" x14ac:dyDescent="0.15">
      <c r="H236">
        <f t="shared" si="4"/>
        <v>7.0130699999999999</v>
      </c>
    </row>
    <row r="237" spans="8:8" x14ac:dyDescent="0.15">
      <c r="H237">
        <f t="shared" si="4"/>
        <v>1.1688450000000001</v>
      </c>
    </row>
    <row r="238" spans="8:8" x14ac:dyDescent="0.15">
      <c r="H238">
        <f t="shared" si="4"/>
        <v>1.1688450000000001</v>
      </c>
    </row>
    <row r="239" spans="8:8" x14ac:dyDescent="0.15">
      <c r="H239">
        <f t="shared" si="4"/>
        <v>1.1688450000000001</v>
      </c>
    </row>
    <row r="240" spans="8:8" x14ac:dyDescent="0.15">
      <c r="H240">
        <f t="shared" si="4"/>
        <v>1.1688450000000001</v>
      </c>
    </row>
    <row r="241" spans="8:8" x14ac:dyDescent="0.15">
      <c r="H241">
        <f t="shared" si="4"/>
        <v>1.1688450000000001</v>
      </c>
    </row>
    <row r="242" spans="8:8" x14ac:dyDescent="0.15">
      <c r="H242">
        <f t="shared" si="4"/>
        <v>1.1688450000000001</v>
      </c>
    </row>
    <row r="243" spans="8:8" x14ac:dyDescent="0.15">
      <c r="H243">
        <f t="shared" si="4"/>
        <v>1.1688450000000001</v>
      </c>
    </row>
    <row r="244" spans="8:8" x14ac:dyDescent="0.15">
      <c r="H244">
        <f t="shared" si="4"/>
        <v>1.1688450000000001</v>
      </c>
    </row>
    <row r="245" spans="8:8" x14ac:dyDescent="0.15">
      <c r="H245">
        <f t="shared" si="4"/>
        <v>1.1688450000000001</v>
      </c>
    </row>
    <row r="246" spans="8:8" x14ac:dyDescent="0.15">
      <c r="H246">
        <f t="shared" si="4"/>
        <v>1.1688450000000001</v>
      </c>
    </row>
    <row r="247" spans="8:8" x14ac:dyDescent="0.15">
      <c r="H247">
        <f t="shared" si="4"/>
        <v>1.1688450000000001</v>
      </c>
    </row>
    <row r="248" spans="8:8" x14ac:dyDescent="0.15">
      <c r="H248">
        <f t="shared" si="4"/>
        <v>2.3376900000000003</v>
      </c>
    </row>
    <row r="249" spans="8:8" x14ac:dyDescent="0.15">
      <c r="H249">
        <f t="shared" si="4"/>
        <v>11.688450000000001</v>
      </c>
    </row>
    <row r="250" spans="8:8" x14ac:dyDescent="0.15">
      <c r="H250">
        <f t="shared" si="4"/>
        <v>22.208055000000002</v>
      </c>
    </row>
    <row r="251" spans="8:8" x14ac:dyDescent="0.15">
      <c r="H251">
        <f t="shared" si="4"/>
        <v>22.208055000000002</v>
      </c>
    </row>
    <row r="252" spans="8:8" x14ac:dyDescent="0.15">
      <c r="H252">
        <f t="shared" si="4"/>
        <v>22.208055000000002</v>
      </c>
    </row>
    <row r="253" spans="8:8" x14ac:dyDescent="0.15">
      <c r="H253">
        <f t="shared" si="4"/>
        <v>11.688450000000001</v>
      </c>
    </row>
    <row r="254" spans="8:8" x14ac:dyDescent="0.15">
      <c r="H254">
        <f t="shared" si="4"/>
        <v>11.688450000000001</v>
      </c>
    </row>
    <row r="255" spans="8:8" x14ac:dyDescent="0.15">
      <c r="H255">
        <f t="shared" si="4"/>
        <v>22.208055000000002</v>
      </c>
    </row>
    <row r="256" spans="8:8" x14ac:dyDescent="0.15">
      <c r="H256">
        <f t="shared" si="4"/>
        <v>22.208055000000002</v>
      </c>
    </row>
    <row r="257" spans="8:8" x14ac:dyDescent="0.15">
      <c r="H257">
        <f t="shared" si="4"/>
        <v>22.208055000000002</v>
      </c>
    </row>
    <row r="258" spans="8:8" x14ac:dyDescent="0.15">
      <c r="H258">
        <f t="shared" si="4"/>
        <v>22.208055000000002</v>
      </c>
    </row>
    <row r="259" spans="8:8" x14ac:dyDescent="0.15">
      <c r="H259">
        <f t="shared" si="4"/>
        <v>7.0130699999999999</v>
      </c>
    </row>
    <row r="260" spans="8:8" x14ac:dyDescent="0.15">
      <c r="H260">
        <f t="shared" si="4"/>
        <v>7.0130699999999999</v>
      </c>
    </row>
    <row r="261" spans="8:8" x14ac:dyDescent="0.15">
      <c r="H261">
        <f t="shared" si="4"/>
        <v>1.1688450000000001</v>
      </c>
    </row>
    <row r="262" spans="8:8" x14ac:dyDescent="0.15">
      <c r="H262">
        <f t="shared" si="4"/>
        <v>1.1688450000000001</v>
      </c>
    </row>
    <row r="263" spans="8:8" x14ac:dyDescent="0.15">
      <c r="H263">
        <f t="shared" si="4"/>
        <v>1.1688450000000001</v>
      </c>
    </row>
    <row r="264" spans="8:8" x14ac:dyDescent="0.15">
      <c r="H264">
        <f t="shared" si="4"/>
        <v>1.1688450000000001</v>
      </c>
    </row>
    <row r="265" spans="8:8" x14ac:dyDescent="0.15">
      <c r="H265">
        <f t="shared" si="4"/>
        <v>1.1688450000000001</v>
      </c>
    </row>
    <row r="266" spans="8:8" x14ac:dyDescent="0.15">
      <c r="H266">
        <f t="shared" si="4"/>
        <v>1.1688450000000001</v>
      </c>
    </row>
    <row r="267" spans="8:8" x14ac:dyDescent="0.15">
      <c r="H267">
        <f t="shared" si="4"/>
        <v>1.1688450000000001</v>
      </c>
    </row>
    <row r="268" spans="8:8" x14ac:dyDescent="0.15">
      <c r="H268">
        <f t="shared" si="4"/>
        <v>1.1688450000000001</v>
      </c>
    </row>
    <row r="269" spans="8:8" x14ac:dyDescent="0.15">
      <c r="H269">
        <f t="shared" si="4"/>
        <v>1.1688450000000001</v>
      </c>
    </row>
    <row r="270" spans="8:8" x14ac:dyDescent="0.15">
      <c r="H270">
        <f t="shared" si="4"/>
        <v>1.1688450000000001</v>
      </c>
    </row>
    <row r="271" spans="8:8" x14ac:dyDescent="0.15">
      <c r="H271">
        <f t="shared" si="4"/>
        <v>1.1688450000000001</v>
      </c>
    </row>
    <row r="272" spans="8:8" x14ac:dyDescent="0.15">
      <c r="H272">
        <f t="shared" si="4"/>
        <v>2.3376900000000003</v>
      </c>
    </row>
    <row r="273" spans="8:8" x14ac:dyDescent="0.15">
      <c r="H273">
        <f t="shared" si="4"/>
        <v>11.688450000000001</v>
      </c>
    </row>
    <row r="274" spans="8:8" x14ac:dyDescent="0.15">
      <c r="H274">
        <f t="shared" si="4"/>
        <v>22.208055000000002</v>
      </c>
    </row>
    <row r="275" spans="8:8" x14ac:dyDescent="0.15">
      <c r="H275">
        <f t="shared" si="4"/>
        <v>22.208055000000002</v>
      </c>
    </row>
    <row r="276" spans="8:8" x14ac:dyDescent="0.15">
      <c r="H276">
        <f t="shared" si="4"/>
        <v>22.208055000000002</v>
      </c>
    </row>
    <row r="277" spans="8:8" x14ac:dyDescent="0.15">
      <c r="H277">
        <f t="shared" si="4"/>
        <v>11.688450000000001</v>
      </c>
    </row>
    <row r="278" spans="8:8" x14ac:dyDescent="0.15">
      <c r="H278">
        <f t="shared" si="4"/>
        <v>11.688450000000001</v>
      </c>
    </row>
    <row r="279" spans="8:8" x14ac:dyDescent="0.15">
      <c r="H279">
        <f t="shared" si="4"/>
        <v>22.208055000000002</v>
      </c>
    </row>
    <row r="280" spans="8:8" x14ac:dyDescent="0.15">
      <c r="H280">
        <f t="shared" si="4"/>
        <v>22.208055000000002</v>
      </c>
    </row>
    <row r="281" spans="8:8" x14ac:dyDescent="0.15">
      <c r="H281">
        <f t="shared" si="4"/>
        <v>22.208055000000002</v>
      </c>
    </row>
    <row r="282" spans="8:8" x14ac:dyDescent="0.15">
      <c r="H282">
        <f t="shared" si="4"/>
        <v>22.208055000000002</v>
      </c>
    </row>
    <row r="283" spans="8:8" x14ac:dyDescent="0.15">
      <c r="H283">
        <f t="shared" ref="H283:H346" si="5">$H259</f>
        <v>7.0130699999999999</v>
      </c>
    </row>
    <row r="284" spans="8:8" x14ac:dyDescent="0.15">
      <c r="H284">
        <f t="shared" si="5"/>
        <v>7.0130699999999999</v>
      </c>
    </row>
    <row r="285" spans="8:8" x14ac:dyDescent="0.15">
      <c r="H285">
        <f t="shared" si="5"/>
        <v>1.1688450000000001</v>
      </c>
    </row>
    <row r="286" spans="8:8" x14ac:dyDescent="0.15">
      <c r="H286">
        <f t="shared" si="5"/>
        <v>1.1688450000000001</v>
      </c>
    </row>
    <row r="287" spans="8:8" x14ac:dyDescent="0.15">
      <c r="H287">
        <f t="shared" si="5"/>
        <v>1.1688450000000001</v>
      </c>
    </row>
    <row r="288" spans="8:8" x14ac:dyDescent="0.15">
      <c r="H288">
        <f t="shared" si="5"/>
        <v>1.1688450000000001</v>
      </c>
    </row>
    <row r="289" spans="8:8" x14ac:dyDescent="0.15">
      <c r="H289">
        <f t="shared" si="5"/>
        <v>1.1688450000000001</v>
      </c>
    </row>
    <row r="290" spans="8:8" x14ac:dyDescent="0.15">
      <c r="H290">
        <f t="shared" si="5"/>
        <v>1.1688450000000001</v>
      </c>
    </row>
    <row r="291" spans="8:8" x14ac:dyDescent="0.15">
      <c r="H291">
        <f t="shared" si="5"/>
        <v>1.1688450000000001</v>
      </c>
    </row>
    <row r="292" spans="8:8" x14ac:dyDescent="0.15">
      <c r="H292">
        <f t="shared" si="5"/>
        <v>1.1688450000000001</v>
      </c>
    </row>
    <row r="293" spans="8:8" x14ac:dyDescent="0.15">
      <c r="H293">
        <f t="shared" si="5"/>
        <v>1.1688450000000001</v>
      </c>
    </row>
    <row r="294" spans="8:8" x14ac:dyDescent="0.15">
      <c r="H294">
        <f t="shared" si="5"/>
        <v>1.1688450000000001</v>
      </c>
    </row>
    <row r="295" spans="8:8" x14ac:dyDescent="0.15">
      <c r="H295">
        <f t="shared" si="5"/>
        <v>1.1688450000000001</v>
      </c>
    </row>
    <row r="296" spans="8:8" x14ac:dyDescent="0.15">
      <c r="H296">
        <f t="shared" si="5"/>
        <v>2.3376900000000003</v>
      </c>
    </row>
    <row r="297" spans="8:8" x14ac:dyDescent="0.15">
      <c r="H297">
        <f t="shared" si="5"/>
        <v>11.688450000000001</v>
      </c>
    </row>
    <row r="298" spans="8:8" x14ac:dyDescent="0.15">
      <c r="H298">
        <f t="shared" si="5"/>
        <v>22.208055000000002</v>
      </c>
    </row>
    <row r="299" spans="8:8" x14ac:dyDescent="0.15">
      <c r="H299">
        <f t="shared" si="5"/>
        <v>22.208055000000002</v>
      </c>
    </row>
    <row r="300" spans="8:8" x14ac:dyDescent="0.15">
      <c r="H300">
        <f t="shared" si="5"/>
        <v>22.208055000000002</v>
      </c>
    </row>
    <row r="301" spans="8:8" x14ac:dyDescent="0.15">
      <c r="H301">
        <f t="shared" si="5"/>
        <v>11.688450000000001</v>
      </c>
    </row>
    <row r="302" spans="8:8" x14ac:dyDescent="0.15">
      <c r="H302">
        <f t="shared" si="5"/>
        <v>11.688450000000001</v>
      </c>
    </row>
    <row r="303" spans="8:8" x14ac:dyDescent="0.15">
      <c r="H303">
        <f t="shared" si="5"/>
        <v>22.208055000000002</v>
      </c>
    </row>
    <row r="304" spans="8:8" x14ac:dyDescent="0.15">
      <c r="H304">
        <f t="shared" si="5"/>
        <v>22.208055000000002</v>
      </c>
    </row>
    <row r="305" spans="8:8" x14ac:dyDescent="0.15">
      <c r="H305">
        <f t="shared" si="5"/>
        <v>22.208055000000002</v>
      </c>
    </row>
    <row r="306" spans="8:8" x14ac:dyDescent="0.15">
      <c r="H306">
        <f t="shared" si="5"/>
        <v>22.208055000000002</v>
      </c>
    </row>
    <row r="307" spans="8:8" x14ac:dyDescent="0.15">
      <c r="H307">
        <f t="shared" si="5"/>
        <v>7.0130699999999999</v>
      </c>
    </row>
    <row r="308" spans="8:8" x14ac:dyDescent="0.15">
      <c r="H308">
        <f t="shared" si="5"/>
        <v>7.0130699999999999</v>
      </c>
    </row>
    <row r="309" spans="8:8" x14ac:dyDescent="0.15">
      <c r="H309">
        <f t="shared" si="5"/>
        <v>1.1688450000000001</v>
      </c>
    </row>
    <row r="310" spans="8:8" x14ac:dyDescent="0.15">
      <c r="H310">
        <f t="shared" si="5"/>
        <v>1.1688450000000001</v>
      </c>
    </row>
    <row r="311" spans="8:8" x14ac:dyDescent="0.15">
      <c r="H311">
        <f t="shared" si="5"/>
        <v>1.1688450000000001</v>
      </c>
    </row>
    <row r="312" spans="8:8" x14ac:dyDescent="0.15">
      <c r="H312">
        <f t="shared" si="5"/>
        <v>1.1688450000000001</v>
      </c>
    </row>
    <row r="313" spans="8:8" x14ac:dyDescent="0.15">
      <c r="H313">
        <f t="shared" si="5"/>
        <v>1.1688450000000001</v>
      </c>
    </row>
    <row r="314" spans="8:8" x14ac:dyDescent="0.15">
      <c r="H314">
        <f t="shared" si="5"/>
        <v>1.1688450000000001</v>
      </c>
    </row>
    <row r="315" spans="8:8" x14ac:dyDescent="0.15">
      <c r="H315">
        <f t="shared" si="5"/>
        <v>1.1688450000000001</v>
      </c>
    </row>
    <row r="316" spans="8:8" x14ac:dyDescent="0.15">
      <c r="H316">
        <f t="shared" si="5"/>
        <v>1.1688450000000001</v>
      </c>
    </row>
    <row r="317" spans="8:8" x14ac:dyDescent="0.15">
      <c r="H317">
        <f t="shared" si="5"/>
        <v>1.1688450000000001</v>
      </c>
    </row>
    <row r="318" spans="8:8" x14ac:dyDescent="0.15">
      <c r="H318">
        <f t="shared" si="5"/>
        <v>1.1688450000000001</v>
      </c>
    </row>
    <row r="319" spans="8:8" x14ac:dyDescent="0.15">
      <c r="H319">
        <f t="shared" si="5"/>
        <v>1.1688450000000001</v>
      </c>
    </row>
    <row r="320" spans="8:8" x14ac:dyDescent="0.15">
      <c r="H320">
        <f t="shared" si="5"/>
        <v>2.3376900000000003</v>
      </c>
    </row>
    <row r="321" spans="8:8" x14ac:dyDescent="0.15">
      <c r="H321">
        <f t="shared" si="5"/>
        <v>11.688450000000001</v>
      </c>
    </row>
    <row r="322" spans="8:8" x14ac:dyDescent="0.15">
      <c r="H322">
        <f t="shared" si="5"/>
        <v>22.208055000000002</v>
      </c>
    </row>
    <row r="323" spans="8:8" x14ac:dyDescent="0.15">
      <c r="H323">
        <f t="shared" si="5"/>
        <v>22.208055000000002</v>
      </c>
    </row>
    <row r="324" spans="8:8" x14ac:dyDescent="0.15">
      <c r="H324">
        <f t="shared" si="5"/>
        <v>22.208055000000002</v>
      </c>
    </row>
    <row r="325" spans="8:8" x14ac:dyDescent="0.15">
      <c r="H325">
        <f t="shared" si="5"/>
        <v>11.688450000000001</v>
      </c>
    </row>
    <row r="326" spans="8:8" x14ac:dyDescent="0.15">
      <c r="H326">
        <f t="shared" si="5"/>
        <v>11.688450000000001</v>
      </c>
    </row>
    <row r="327" spans="8:8" x14ac:dyDescent="0.15">
      <c r="H327">
        <f t="shared" si="5"/>
        <v>22.208055000000002</v>
      </c>
    </row>
    <row r="328" spans="8:8" x14ac:dyDescent="0.15">
      <c r="H328">
        <f t="shared" si="5"/>
        <v>22.208055000000002</v>
      </c>
    </row>
    <row r="329" spans="8:8" x14ac:dyDescent="0.15">
      <c r="H329">
        <f t="shared" si="5"/>
        <v>22.208055000000002</v>
      </c>
    </row>
    <row r="330" spans="8:8" x14ac:dyDescent="0.15">
      <c r="H330">
        <f t="shared" si="5"/>
        <v>22.208055000000002</v>
      </c>
    </row>
    <row r="331" spans="8:8" x14ac:dyDescent="0.15">
      <c r="H331">
        <f t="shared" si="5"/>
        <v>7.0130699999999999</v>
      </c>
    </row>
    <row r="332" spans="8:8" x14ac:dyDescent="0.15">
      <c r="H332">
        <f t="shared" si="5"/>
        <v>7.0130699999999999</v>
      </c>
    </row>
    <row r="333" spans="8:8" x14ac:dyDescent="0.15">
      <c r="H333">
        <f t="shared" si="5"/>
        <v>1.1688450000000001</v>
      </c>
    </row>
    <row r="334" spans="8:8" x14ac:dyDescent="0.15">
      <c r="H334">
        <f t="shared" si="5"/>
        <v>1.1688450000000001</v>
      </c>
    </row>
    <row r="335" spans="8:8" x14ac:dyDescent="0.15">
      <c r="H335">
        <f t="shared" si="5"/>
        <v>1.1688450000000001</v>
      </c>
    </row>
    <row r="336" spans="8:8" x14ac:dyDescent="0.15">
      <c r="H336">
        <f t="shared" si="5"/>
        <v>1.1688450000000001</v>
      </c>
    </row>
    <row r="337" spans="8:8" x14ac:dyDescent="0.15">
      <c r="H337">
        <f t="shared" si="5"/>
        <v>1.1688450000000001</v>
      </c>
    </row>
    <row r="338" spans="8:8" x14ac:dyDescent="0.15">
      <c r="H338">
        <f t="shared" si="5"/>
        <v>1.1688450000000001</v>
      </c>
    </row>
    <row r="339" spans="8:8" x14ac:dyDescent="0.15">
      <c r="H339">
        <f t="shared" si="5"/>
        <v>1.1688450000000001</v>
      </c>
    </row>
    <row r="340" spans="8:8" x14ac:dyDescent="0.15">
      <c r="H340">
        <f t="shared" si="5"/>
        <v>1.1688450000000001</v>
      </c>
    </row>
    <row r="341" spans="8:8" x14ac:dyDescent="0.15">
      <c r="H341">
        <f t="shared" si="5"/>
        <v>1.1688450000000001</v>
      </c>
    </row>
    <row r="342" spans="8:8" x14ac:dyDescent="0.15">
      <c r="H342">
        <f t="shared" si="5"/>
        <v>1.1688450000000001</v>
      </c>
    </row>
    <row r="343" spans="8:8" x14ac:dyDescent="0.15">
      <c r="H343">
        <f t="shared" si="5"/>
        <v>1.1688450000000001</v>
      </c>
    </row>
    <row r="344" spans="8:8" x14ac:dyDescent="0.15">
      <c r="H344">
        <f t="shared" si="5"/>
        <v>2.3376900000000003</v>
      </c>
    </row>
    <row r="345" spans="8:8" x14ac:dyDescent="0.15">
      <c r="H345">
        <f t="shared" si="5"/>
        <v>11.688450000000001</v>
      </c>
    </row>
    <row r="346" spans="8:8" x14ac:dyDescent="0.15">
      <c r="H346">
        <f t="shared" si="5"/>
        <v>22.208055000000002</v>
      </c>
    </row>
    <row r="347" spans="8:8" x14ac:dyDescent="0.15">
      <c r="H347">
        <f t="shared" ref="H347:H410" si="6">$H323</f>
        <v>22.208055000000002</v>
      </c>
    </row>
    <row r="348" spans="8:8" x14ac:dyDescent="0.15">
      <c r="H348">
        <f t="shared" si="6"/>
        <v>22.208055000000002</v>
      </c>
    </row>
    <row r="349" spans="8:8" x14ac:dyDescent="0.15">
      <c r="H349">
        <f t="shared" si="6"/>
        <v>11.688450000000001</v>
      </c>
    </row>
    <row r="350" spans="8:8" x14ac:dyDescent="0.15">
      <c r="H350">
        <f t="shared" si="6"/>
        <v>11.688450000000001</v>
      </c>
    </row>
    <row r="351" spans="8:8" x14ac:dyDescent="0.15">
      <c r="H351">
        <f t="shared" si="6"/>
        <v>22.208055000000002</v>
      </c>
    </row>
    <row r="352" spans="8:8" x14ac:dyDescent="0.15">
      <c r="H352">
        <f t="shared" si="6"/>
        <v>22.208055000000002</v>
      </c>
    </row>
    <row r="353" spans="8:8" x14ac:dyDescent="0.15">
      <c r="H353">
        <f t="shared" si="6"/>
        <v>22.208055000000002</v>
      </c>
    </row>
    <row r="354" spans="8:8" x14ac:dyDescent="0.15">
      <c r="H354">
        <f t="shared" si="6"/>
        <v>22.208055000000002</v>
      </c>
    </row>
    <row r="355" spans="8:8" x14ac:dyDescent="0.15">
      <c r="H355">
        <f t="shared" si="6"/>
        <v>7.0130699999999999</v>
      </c>
    </row>
    <row r="356" spans="8:8" x14ac:dyDescent="0.15">
      <c r="H356">
        <f t="shared" si="6"/>
        <v>7.0130699999999999</v>
      </c>
    </row>
    <row r="357" spans="8:8" x14ac:dyDescent="0.15">
      <c r="H357">
        <f t="shared" si="6"/>
        <v>1.1688450000000001</v>
      </c>
    </row>
    <row r="358" spans="8:8" x14ac:dyDescent="0.15">
      <c r="H358">
        <f t="shared" si="6"/>
        <v>1.1688450000000001</v>
      </c>
    </row>
    <row r="359" spans="8:8" x14ac:dyDescent="0.15">
      <c r="H359">
        <f t="shared" si="6"/>
        <v>1.1688450000000001</v>
      </c>
    </row>
    <row r="360" spans="8:8" x14ac:dyDescent="0.15">
      <c r="H360">
        <f t="shared" si="6"/>
        <v>1.1688450000000001</v>
      </c>
    </row>
    <row r="361" spans="8:8" x14ac:dyDescent="0.15">
      <c r="H361">
        <f t="shared" si="6"/>
        <v>1.1688450000000001</v>
      </c>
    </row>
    <row r="362" spans="8:8" x14ac:dyDescent="0.15">
      <c r="H362">
        <f t="shared" si="6"/>
        <v>1.1688450000000001</v>
      </c>
    </row>
    <row r="363" spans="8:8" x14ac:dyDescent="0.15">
      <c r="H363">
        <f t="shared" si="6"/>
        <v>1.1688450000000001</v>
      </c>
    </row>
    <row r="364" spans="8:8" x14ac:dyDescent="0.15">
      <c r="H364">
        <f t="shared" si="6"/>
        <v>1.1688450000000001</v>
      </c>
    </row>
    <row r="365" spans="8:8" x14ac:dyDescent="0.15">
      <c r="H365">
        <f t="shared" si="6"/>
        <v>1.1688450000000001</v>
      </c>
    </row>
    <row r="366" spans="8:8" x14ac:dyDescent="0.15">
      <c r="H366">
        <f t="shared" si="6"/>
        <v>1.1688450000000001</v>
      </c>
    </row>
    <row r="367" spans="8:8" x14ac:dyDescent="0.15">
      <c r="H367">
        <f t="shared" si="6"/>
        <v>1.1688450000000001</v>
      </c>
    </row>
    <row r="368" spans="8:8" x14ac:dyDescent="0.15">
      <c r="H368">
        <f t="shared" si="6"/>
        <v>2.3376900000000003</v>
      </c>
    </row>
    <row r="369" spans="8:8" x14ac:dyDescent="0.15">
      <c r="H369">
        <f t="shared" si="6"/>
        <v>11.688450000000001</v>
      </c>
    </row>
    <row r="370" spans="8:8" x14ac:dyDescent="0.15">
      <c r="H370">
        <f t="shared" si="6"/>
        <v>22.208055000000002</v>
      </c>
    </row>
    <row r="371" spans="8:8" x14ac:dyDescent="0.15">
      <c r="H371">
        <f t="shared" si="6"/>
        <v>22.208055000000002</v>
      </c>
    </row>
    <row r="372" spans="8:8" x14ac:dyDescent="0.15">
      <c r="H372">
        <f t="shared" si="6"/>
        <v>22.208055000000002</v>
      </c>
    </row>
    <row r="373" spans="8:8" x14ac:dyDescent="0.15">
      <c r="H373">
        <f t="shared" si="6"/>
        <v>11.688450000000001</v>
      </c>
    </row>
    <row r="374" spans="8:8" x14ac:dyDescent="0.15">
      <c r="H374">
        <f t="shared" si="6"/>
        <v>11.688450000000001</v>
      </c>
    </row>
    <row r="375" spans="8:8" x14ac:dyDescent="0.15">
      <c r="H375">
        <f t="shared" si="6"/>
        <v>22.208055000000002</v>
      </c>
    </row>
    <row r="376" spans="8:8" x14ac:dyDescent="0.15">
      <c r="H376">
        <f t="shared" si="6"/>
        <v>22.208055000000002</v>
      </c>
    </row>
    <row r="377" spans="8:8" x14ac:dyDescent="0.15">
      <c r="H377">
        <f t="shared" si="6"/>
        <v>22.208055000000002</v>
      </c>
    </row>
    <row r="378" spans="8:8" x14ac:dyDescent="0.15">
      <c r="H378">
        <f t="shared" si="6"/>
        <v>22.208055000000002</v>
      </c>
    </row>
    <row r="379" spans="8:8" x14ac:dyDescent="0.15">
      <c r="H379">
        <f t="shared" si="6"/>
        <v>7.0130699999999999</v>
      </c>
    </row>
    <row r="380" spans="8:8" x14ac:dyDescent="0.15">
      <c r="H380">
        <f t="shared" si="6"/>
        <v>7.0130699999999999</v>
      </c>
    </row>
    <row r="381" spans="8:8" x14ac:dyDescent="0.15">
      <c r="H381">
        <f t="shared" si="6"/>
        <v>1.1688450000000001</v>
      </c>
    </row>
    <row r="382" spans="8:8" x14ac:dyDescent="0.15">
      <c r="H382">
        <f t="shared" si="6"/>
        <v>1.1688450000000001</v>
      </c>
    </row>
    <row r="383" spans="8:8" x14ac:dyDescent="0.15">
      <c r="H383">
        <f t="shared" si="6"/>
        <v>1.1688450000000001</v>
      </c>
    </row>
    <row r="384" spans="8:8" x14ac:dyDescent="0.15">
      <c r="H384">
        <f t="shared" si="6"/>
        <v>1.1688450000000001</v>
      </c>
    </row>
    <row r="385" spans="8:8" x14ac:dyDescent="0.15">
      <c r="H385">
        <f t="shared" si="6"/>
        <v>1.1688450000000001</v>
      </c>
    </row>
    <row r="386" spans="8:8" x14ac:dyDescent="0.15">
      <c r="H386">
        <f t="shared" si="6"/>
        <v>1.1688450000000001</v>
      </c>
    </row>
    <row r="387" spans="8:8" x14ac:dyDescent="0.15">
      <c r="H387">
        <f t="shared" si="6"/>
        <v>1.1688450000000001</v>
      </c>
    </row>
    <row r="388" spans="8:8" x14ac:dyDescent="0.15">
      <c r="H388">
        <f t="shared" si="6"/>
        <v>1.1688450000000001</v>
      </c>
    </row>
    <row r="389" spans="8:8" x14ac:dyDescent="0.15">
      <c r="H389">
        <f t="shared" si="6"/>
        <v>1.1688450000000001</v>
      </c>
    </row>
    <row r="390" spans="8:8" x14ac:dyDescent="0.15">
      <c r="H390">
        <f t="shared" si="6"/>
        <v>1.1688450000000001</v>
      </c>
    </row>
    <row r="391" spans="8:8" x14ac:dyDescent="0.15">
      <c r="H391">
        <f t="shared" si="6"/>
        <v>1.1688450000000001</v>
      </c>
    </row>
    <row r="392" spans="8:8" x14ac:dyDescent="0.15">
      <c r="H392">
        <f t="shared" si="6"/>
        <v>2.3376900000000003</v>
      </c>
    </row>
    <row r="393" spans="8:8" x14ac:dyDescent="0.15">
      <c r="H393">
        <f t="shared" si="6"/>
        <v>11.688450000000001</v>
      </c>
    </row>
    <row r="394" spans="8:8" x14ac:dyDescent="0.15">
      <c r="H394">
        <f t="shared" si="6"/>
        <v>22.208055000000002</v>
      </c>
    </row>
    <row r="395" spans="8:8" x14ac:dyDescent="0.15">
      <c r="H395">
        <f t="shared" si="6"/>
        <v>22.208055000000002</v>
      </c>
    </row>
    <row r="396" spans="8:8" x14ac:dyDescent="0.15">
      <c r="H396">
        <f t="shared" si="6"/>
        <v>22.208055000000002</v>
      </c>
    </row>
    <row r="397" spans="8:8" x14ac:dyDescent="0.15">
      <c r="H397">
        <f t="shared" si="6"/>
        <v>11.688450000000001</v>
      </c>
    </row>
    <row r="398" spans="8:8" x14ac:dyDescent="0.15">
      <c r="H398">
        <f t="shared" si="6"/>
        <v>11.688450000000001</v>
      </c>
    </row>
    <row r="399" spans="8:8" x14ac:dyDescent="0.15">
      <c r="H399">
        <f t="shared" si="6"/>
        <v>22.208055000000002</v>
      </c>
    </row>
    <row r="400" spans="8:8" x14ac:dyDescent="0.15">
      <c r="H400">
        <f t="shared" si="6"/>
        <v>22.208055000000002</v>
      </c>
    </row>
    <row r="401" spans="8:8" x14ac:dyDescent="0.15">
      <c r="H401">
        <f t="shared" si="6"/>
        <v>22.208055000000002</v>
      </c>
    </row>
    <row r="402" spans="8:8" x14ac:dyDescent="0.15">
      <c r="H402">
        <f t="shared" si="6"/>
        <v>22.208055000000002</v>
      </c>
    </row>
    <row r="403" spans="8:8" x14ac:dyDescent="0.15">
      <c r="H403">
        <f t="shared" si="6"/>
        <v>7.0130699999999999</v>
      </c>
    </row>
    <row r="404" spans="8:8" x14ac:dyDescent="0.15">
      <c r="H404">
        <f t="shared" si="6"/>
        <v>7.0130699999999999</v>
      </c>
    </row>
    <row r="405" spans="8:8" x14ac:dyDescent="0.15">
      <c r="H405">
        <f t="shared" si="6"/>
        <v>1.1688450000000001</v>
      </c>
    </row>
    <row r="406" spans="8:8" x14ac:dyDescent="0.15">
      <c r="H406">
        <f t="shared" si="6"/>
        <v>1.1688450000000001</v>
      </c>
    </row>
    <row r="407" spans="8:8" x14ac:dyDescent="0.15">
      <c r="H407">
        <f t="shared" si="6"/>
        <v>1.1688450000000001</v>
      </c>
    </row>
    <row r="408" spans="8:8" x14ac:dyDescent="0.15">
      <c r="H408">
        <f t="shared" si="6"/>
        <v>1.1688450000000001</v>
      </c>
    </row>
    <row r="409" spans="8:8" x14ac:dyDescent="0.15">
      <c r="H409">
        <f t="shared" si="6"/>
        <v>1.1688450000000001</v>
      </c>
    </row>
    <row r="410" spans="8:8" x14ac:dyDescent="0.15">
      <c r="H410">
        <f t="shared" si="6"/>
        <v>1.1688450000000001</v>
      </c>
    </row>
    <row r="411" spans="8:8" x14ac:dyDescent="0.15">
      <c r="H411">
        <f t="shared" ref="H411:H474" si="7">$H387</f>
        <v>1.1688450000000001</v>
      </c>
    </row>
    <row r="412" spans="8:8" x14ac:dyDescent="0.15">
      <c r="H412">
        <f t="shared" si="7"/>
        <v>1.1688450000000001</v>
      </c>
    </row>
    <row r="413" spans="8:8" x14ac:dyDescent="0.15">
      <c r="H413">
        <f t="shared" si="7"/>
        <v>1.1688450000000001</v>
      </c>
    </row>
    <row r="414" spans="8:8" x14ac:dyDescent="0.15">
      <c r="H414">
        <f t="shared" si="7"/>
        <v>1.1688450000000001</v>
      </c>
    </row>
    <row r="415" spans="8:8" x14ac:dyDescent="0.15">
      <c r="H415">
        <f t="shared" si="7"/>
        <v>1.1688450000000001</v>
      </c>
    </row>
    <row r="416" spans="8:8" x14ac:dyDescent="0.15">
      <c r="H416">
        <f t="shared" si="7"/>
        <v>2.3376900000000003</v>
      </c>
    </row>
    <row r="417" spans="8:8" x14ac:dyDescent="0.15">
      <c r="H417">
        <f t="shared" si="7"/>
        <v>11.688450000000001</v>
      </c>
    </row>
    <row r="418" spans="8:8" x14ac:dyDescent="0.15">
      <c r="H418">
        <f t="shared" si="7"/>
        <v>22.208055000000002</v>
      </c>
    </row>
    <row r="419" spans="8:8" x14ac:dyDescent="0.15">
      <c r="H419">
        <f t="shared" si="7"/>
        <v>22.208055000000002</v>
      </c>
    </row>
    <row r="420" spans="8:8" x14ac:dyDescent="0.15">
      <c r="H420">
        <f t="shared" si="7"/>
        <v>22.208055000000002</v>
      </c>
    </row>
    <row r="421" spans="8:8" x14ac:dyDescent="0.15">
      <c r="H421">
        <f t="shared" si="7"/>
        <v>11.688450000000001</v>
      </c>
    </row>
    <row r="422" spans="8:8" x14ac:dyDescent="0.15">
      <c r="H422">
        <f t="shared" si="7"/>
        <v>11.688450000000001</v>
      </c>
    </row>
    <row r="423" spans="8:8" x14ac:dyDescent="0.15">
      <c r="H423">
        <f t="shared" si="7"/>
        <v>22.208055000000002</v>
      </c>
    </row>
    <row r="424" spans="8:8" x14ac:dyDescent="0.15">
      <c r="H424">
        <f t="shared" si="7"/>
        <v>22.208055000000002</v>
      </c>
    </row>
    <row r="425" spans="8:8" x14ac:dyDescent="0.15">
      <c r="H425">
        <f t="shared" si="7"/>
        <v>22.208055000000002</v>
      </c>
    </row>
    <row r="426" spans="8:8" x14ac:dyDescent="0.15">
      <c r="H426">
        <f t="shared" si="7"/>
        <v>22.208055000000002</v>
      </c>
    </row>
    <row r="427" spans="8:8" x14ac:dyDescent="0.15">
      <c r="H427">
        <f t="shared" si="7"/>
        <v>7.0130699999999999</v>
      </c>
    </row>
    <row r="428" spans="8:8" x14ac:dyDescent="0.15">
      <c r="H428">
        <f t="shared" si="7"/>
        <v>7.0130699999999999</v>
      </c>
    </row>
    <row r="429" spans="8:8" x14ac:dyDescent="0.15">
      <c r="H429">
        <f t="shared" si="7"/>
        <v>1.1688450000000001</v>
      </c>
    </row>
    <row r="430" spans="8:8" x14ac:dyDescent="0.15">
      <c r="H430">
        <f t="shared" si="7"/>
        <v>1.1688450000000001</v>
      </c>
    </row>
    <row r="431" spans="8:8" x14ac:dyDescent="0.15">
      <c r="H431">
        <f t="shared" si="7"/>
        <v>1.1688450000000001</v>
      </c>
    </row>
    <row r="432" spans="8:8" x14ac:dyDescent="0.15">
      <c r="H432">
        <f t="shared" si="7"/>
        <v>1.1688450000000001</v>
      </c>
    </row>
    <row r="433" spans="8:8" x14ac:dyDescent="0.15">
      <c r="H433">
        <f t="shared" si="7"/>
        <v>1.1688450000000001</v>
      </c>
    </row>
    <row r="434" spans="8:8" x14ac:dyDescent="0.15">
      <c r="H434">
        <f t="shared" si="7"/>
        <v>1.1688450000000001</v>
      </c>
    </row>
    <row r="435" spans="8:8" x14ac:dyDescent="0.15">
      <c r="H435">
        <f t="shared" si="7"/>
        <v>1.1688450000000001</v>
      </c>
    </row>
    <row r="436" spans="8:8" x14ac:dyDescent="0.15">
      <c r="H436">
        <f t="shared" si="7"/>
        <v>1.1688450000000001</v>
      </c>
    </row>
    <row r="437" spans="8:8" x14ac:dyDescent="0.15">
      <c r="H437">
        <f t="shared" si="7"/>
        <v>1.1688450000000001</v>
      </c>
    </row>
    <row r="438" spans="8:8" x14ac:dyDescent="0.15">
      <c r="H438">
        <f t="shared" si="7"/>
        <v>1.1688450000000001</v>
      </c>
    </row>
    <row r="439" spans="8:8" x14ac:dyDescent="0.15">
      <c r="H439">
        <f t="shared" si="7"/>
        <v>1.1688450000000001</v>
      </c>
    </row>
    <row r="440" spans="8:8" x14ac:dyDescent="0.15">
      <c r="H440">
        <f t="shared" si="7"/>
        <v>2.3376900000000003</v>
      </c>
    </row>
    <row r="441" spans="8:8" x14ac:dyDescent="0.15">
      <c r="H441">
        <f t="shared" si="7"/>
        <v>11.688450000000001</v>
      </c>
    </row>
    <row r="442" spans="8:8" x14ac:dyDescent="0.15">
      <c r="H442">
        <f t="shared" si="7"/>
        <v>22.208055000000002</v>
      </c>
    </row>
    <row r="443" spans="8:8" x14ac:dyDescent="0.15">
      <c r="H443">
        <f t="shared" si="7"/>
        <v>22.208055000000002</v>
      </c>
    </row>
    <row r="444" spans="8:8" x14ac:dyDescent="0.15">
      <c r="H444">
        <f t="shared" si="7"/>
        <v>22.208055000000002</v>
      </c>
    </row>
    <row r="445" spans="8:8" x14ac:dyDescent="0.15">
      <c r="H445">
        <f t="shared" si="7"/>
        <v>11.688450000000001</v>
      </c>
    </row>
    <row r="446" spans="8:8" x14ac:dyDescent="0.15">
      <c r="H446">
        <f t="shared" si="7"/>
        <v>11.688450000000001</v>
      </c>
    </row>
    <row r="447" spans="8:8" x14ac:dyDescent="0.15">
      <c r="H447">
        <f t="shared" si="7"/>
        <v>22.208055000000002</v>
      </c>
    </row>
    <row r="448" spans="8:8" x14ac:dyDescent="0.15">
      <c r="H448">
        <f t="shared" si="7"/>
        <v>22.208055000000002</v>
      </c>
    </row>
    <row r="449" spans="8:8" x14ac:dyDescent="0.15">
      <c r="H449">
        <f t="shared" si="7"/>
        <v>22.208055000000002</v>
      </c>
    </row>
    <row r="450" spans="8:8" x14ac:dyDescent="0.15">
      <c r="H450">
        <f t="shared" si="7"/>
        <v>22.208055000000002</v>
      </c>
    </row>
    <row r="451" spans="8:8" x14ac:dyDescent="0.15">
      <c r="H451">
        <f t="shared" si="7"/>
        <v>7.0130699999999999</v>
      </c>
    </row>
    <row r="452" spans="8:8" x14ac:dyDescent="0.15">
      <c r="H452">
        <f t="shared" si="7"/>
        <v>7.0130699999999999</v>
      </c>
    </row>
    <row r="453" spans="8:8" x14ac:dyDescent="0.15">
      <c r="H453">
        <f t="shared" si="7"/>
        <v>1.1688450000000001</v>
      </c>
    </row>
    <row r="454" spans="8:8" x14ac:dyDescent="0.15">
      <c r="H454">
        <f t="shared" si="7"/>
        <v>1.1688450000000001</v>
      </c>
    </row>
    <row r="455" spans="8:8" x14ac:dyDescent="0.15">
      <c r="H455">
        <f t="shared" si="7"/>
        <v>1.1688450000000001</v>
      </c>
    </row>
    <row r="456" spans="8:8" x14ac:dyDescent="0.15">
      <c r="H456">
        <f t="shared" si="7"/>
        <v>1.1688450000000001</v>
      </c>
    </row>
    <row r="457" spans="8:8" x14ac:dyDescent="0.15">
      <c r="H457">
        <f t="shared" si="7"/>
        <v>1.1688450000000001</v>
      </c>
    </row>
    <row r="458" spans="8:8" x14ac:dyDescent="0.15">
      <c r="H458">
        <f t="shared" si="7"/>
        <v>1.1688450000000001</v>
      </c>
    </row>
    <row r="459" spans="8:8" x14ac:dyDescent="0.15">
      <c r="H459">
        <f t="shared" si="7"/>
        <v>1.1688450000000001</v>
      </c>
    </row>
    <row r="460" spans="8:8" x14ac:dyDescent="0.15">
      <c r="H460">
        <f t="shared" si="7"/>
        <v>1.1688450000000001</v>
      </c>
    </row>
    <row r="461" spans="8:8" x14ac:dyDescent="0.15">
      <c r="H461">
        <f t="shared" si="7"/>
        <v>1.1688450000000001</v>
      </c>
    </row>
    <row r="462" spans="8:8" x14ac:dyDescent="0.15">
      <c r="H462">
        <f t="shared" si="7"/>
        <v>1.1688450000000001</v>
      </c>
    </row>
    <row r="463" spans="8:8" x14ac:dyDescent="0.15">
      <c r="H463">
        <f t="shared" si="7"/>
        <v>1.1688450000000001</v>
      </c>
    </row>
    <row r="464" spans="8:8" x14ac:dyDescent="0.15">
      <c r="H464">
        <f t="shared" si="7"/>
        <v>2.3376900000000003</v>
      </c>
    </row>
    <row r="465" spans="8:8" x14ac:dyDescent="0.15">
      <c r="H465">
        <f t="shared" si="7"/>
        <v>11.688450000000001</v>
      </c>
    </row>
    <row r="466" spans="8:8" x14ac:dyDescent="0.15">
      <c r="H466">
        <f t="shared" si="7"/>
        <v>22.208055000000002</v>
      </c>
    </row>
    <row r="467" spans="8:8" x14ac:dyDescent="0.15">
      <c r="H467">
        <f t="shared" si="7"/>
        <v>22.208055000000002</v>
      </c>
    </row>
    <row r="468" spans="8:8" x14ac:dyDescent="0.15">
      <c r="H468">
        <f t="shared" si="7"/>
        <v>22.208055000000002</v>
      </c>
    </row>
    <row r="469" spans="8:8" x14ac:dyDescent="0.15">
      <c r="H469">
        <f t="shared" si="7"/>
        <v>11.688450000000001</v>
      </c>
    </row>
    <row r="470" spans="8:8" x14ac:dyDescent="0.15">
      <c r="H470">
        <f t="shared" si="7"/>
        <v>11.688450000000001</v>
      </c>
    </row>
    <row r="471" spans="8:8" x14ac:dyDescent="0.15">
      <c r="H471">
        <f t="shared" si="7"/>
        <v>22.208055000000002</v>
      </c>
    </row>
    <row r="472" spans="8:8" x14ac:dyDescent="0.15">
      <c r="H472">
        <f t="shared" si="7"/>
        <v>22.208055000000002</v>
      </c>
    </row>
    <row r="473" spans="8:8" x14ac:dyDescent="0.15">
      <c r="H473">
        <f t="shared" si="7"/>
        <v>22.208055000000002</v>
      </c>
    </row>
    <row r="474" spans="8:8" x14ac:dyDescent="0.15">
      <c r="H474">
        <f t="shared" si="7"/>
        <v>22.208055000000002</v>
      </c>
    </row>
    <row r="475" spans="8:8" x14ac:dyDescent="0.15">
      <c r="H475">
        <f t="shared" ref="H475:H538" si="8">$H451</f>
        <v>7.0130699999999999</v>
      </c>
    </row>
    <row r="476" spans="8:8" x14ac:dyDescent="0.15">
      <c r="H476">
        <f t="shared" si="8"/>
        <v>7.0130699999999999</v>
      </c>
    </row>
    <row r="477" spans="8:8" x14ac:dyDescent="0.15">
      <c r="H477">
        <f t="shared" si="8"/>
        <v>1.1688450000000001</v>
      </c>
    </row>
    <row r="478" spans="8:8" x14ac:dyDescent="0.15">
      <c r="H478">
        <f t="shared" si="8"/>
        <v>1.1688450000000001</v>
      </c>
    </row>
    <row r="479" spans="8:8" x14ac:dyDescent="0.15">
      <c r="H479">
        <f t="shared" si="8"/>
        <v>1.1688450000000001</v>
      </c>
    </row>
    <row r="480" spans="8:8" x14ac:dyDescent="0.15">
      <c r="H480">
        <f t="shared" si="8"/>
        <v>1.1688450000000001</v>
      </c>
    </row>
    <row r="481" spans="8:8" x14ac:dyDescent="0.15">
      <c r="H481">
        <f t="shared" si="8"/>
        <v>1.1688450000000001</v>
      </c>
    </row>
    <row r="482" spans="8:8" x14ac:dyDescent="0.15">
      <c r="H482">
        <f t="shared" si="8"/>
        <v>1.1688450000000001</v>
      </c>
    </row>
    <row r="483" spans="8:8" x14ac:dyDescent="0.15">
      <c r="H483">
        <f t="shared" si="8"/>
        <v>1.1688450000000001</v>
      </c>
    </row>
    <row r="484" spans="8:8" x14ac:dyDescent="0.15">
      <c r="H484">
        <f t="shared" si="8"/>
        <v>1.1688450000000001</v>
      </c>
    </row>
    <row r="485" spans="8:8" x14ac:dyDescent="0.15">
      <c r="H485">
        <f t="shared" si="8"/>
        <v>1.1688450000000001</v>
      </c>
    </row>
    <row r="486" spans="8:8" x14ac:dyDescent="0.15">
      <c r="H486">
        <f t="shared" si="8"/>
        <v>1.1688450000000001</v>
      </c>
    </row>
    <row r="487" spans="8:8" x14ac:dyDescent="0.15">
      <c r="H487">
        <f t="shared" si="8"/>
        <v>1.1688450000000001</v>
      </c>
    </row>
    <row r="488" spans="8:8" x14ac:dyDescent="0.15">
      <c r="H488">
        <f t="shared" si="8"/>
        <v>2.3376900000000003</v>
      </c>
    </row>
    <row r="489" spans="8:8" x14ac:dyDescent="0.15">
      <c r="H489">
        <f t="shared" si="8"/>
        <v>11.688450000000001</v>
      </c>
    </row>
    <row r="490" spans="8:8" x14ac:dyDescent="0.15">
      <c r="H490">
        <f t="shared" si="8"/>
        <v>22.208055000000002</v>
      </c>
    </row>
    <row r="491" spans="8:8" x14ac:dyDescent="0.15">
      <c r="H491">
        <f t="shared" si="8"/>
        <v>22.208055000000002</v>
      </c>
    </row>
    <row r="492" spans="8:8" x14ac:dyDescent="0.15">
      <c r="H492">
        <f t="shared" si="8"/>
        <v>22.208055000000002</v>
      </c>
    </row>
    <row r="493" spans="8:8" x14ac:dyDescent="0.15">
      <c r="H493">
        <f t="shared" si="8"/>
        <v>11.688450000000001</v>
      </c>
    </row>
    <row r="494" spans="8:8" x14ac:dyDescent="0.15">
      <c r="H494">
        <f t="shared" si="8"/>
        <v>11.688450000000001</v>
      </c>
    </row>
    <row r="495" spans="8:8" x14ac:dyDescent="0.15">
      <c r="H495">
        <f t="shared" si="8"/>
        <v>22.208055000000002</v>
      </c>
    </row>
    <row r="496" spans="8:8" x14ac:dyDescent="0.15">
      <c r="H496">
        <f t="shared" si="8"/>
        <v>22.208055000000002</v>
      </c>
    </row>
    <row r="497" spans="8:8" x14ac:dyDescent="0.15">
      <c r="H497">
        <f t="shared" si="8"/>
        <v>22.208055000000002</v>
      </c>
    </row>
    <row r="498" spans="8:8" x14ac:dyDescent="0.15">
      <c r="H498">
        <f t="shared" si="8"/>
        <v>22.208055000000002</v>
      </c>
    </row>
    <row r="499" spans="8:8" x14ac:dyDescent="0.15">
      <c r="H499">
        <f t="shared" si="8"/>
        <v>7.0130699999999999</v>
      </c>
    </row>
    <row r="500" spans="8:8" x14ac:dyDescent="0.15">
      <c r="H500">
        <f t="shared" si="8"/>
        <v>7.0130699999999999</v>
      </c>
    </row>
    <row r="501" spans="8:8" x14ac:dyDescent="0.15">
      <c r="H501">
        <f t="shared" si="8"/>
        <v>1.1688450000000001</v>
      </c>
    </row>
    <row r="502" spans="8:8" x14ac:dyDescent="0.15">
      <c r="H502">
        <f t="shared" si="8"/>
        <v>1.1688450000000001</v>
      </c>
    </row>
    <row r="503" spans="8:8" x14ac:dyDescent="0.15">
      <c r="H503">
        <f t="shared" si="8"/>
        <v>1.1688450000000001</v>
      </c>
    </row>
    <row r="504" spans="8:8" x14ac:dyDescent="0.15">
      <c r="H504">
        <f t="shared" si="8"/>
        <v>1.1688450000000001</v>
      </c>
    </row>
    <row r="505" spans="8:8" x14ac:dyDescent="0.15">
      <c r="H505">
        <f t="shared" si="8"/>
        <v>1.1688450000000001</v>
      </c>
    </row>
    <row r="506" spans="8:8" x14ac:dyDescent="0.15">
      <c r="H506">
        <f t="shared" si="8"/>
        <v>1.1688450000000001</v>
      </c>
    </row>
    <row r="507" spans="8:8" x14ac:dyDescent="0.15">
      <c r="H507">
        <f t="shared" si="8"/>
        <v>1.1688450000000001</v>
      </c>
    </row>
    <row r="508" spans="8:8" x14ac:dyDescent="0.15">
      <c r="H508">
        <f t="shared" si="8"/>
        <v>1.1688450000000001</v>
      </c>
    </row>
    <row r="509" spans="8:8" x14ac:dyDescent="0.15">
      <c r="H509">
        <f t="shared" si="8"/>
        <v>1.1688450000000001</v>
      </c>
    </row>
    <row r="510" spans="8:8" x14ac:dyDescent="0.15">
      <c r="H510">
        <f t="shared" si="8"/>
        <v>1.1688450000000001</v>
      </c>
    </row>
    <row r="511" spans="8:8" x14ac:dyDescent="0.15">
      <c r="H511">
        <f t="shared" si="8"/>
        <v>1.1688450000000001</v>
      </c>
    </row>
    <row r="512" spans="8:8" x14ac:dyDescent="0.15">
      <c r="H512">
        <f t="shared" si="8"/>
        <v>2.3376900000000003</v>
      </c>
    </row>
    <row r="513" spans="8:8" x14ac:dyDescent="0.15">
      <c r="H513">
        <f t="shared" si="8"/>
        <v>11.688450000000001</v>
      </c>
    </row>
    <row r="514" spans="8:8" x14ac:dyDescent="0.15">
      <c r="H514">
        <f t="shared" si="8"/>
        <v>22.208055000000002</v>
      </c>
    </row>
    <row r="515" spans="8:8" x14ac:dyDescent="0.15">
      <c r="H515">
        <f t="shared" si="8"/>
        <v>22.208055000000002</v>
      </c>
    </row>
    <row r="516" spans="8:8" x14ac:dyDescent="0.15">
      <c r="H516">
        <f t="shared" si="8"/>
        <v>22.208055000000002</v>
      </c>
    </row>
    <row r="517" spans="8:8" x14ac:dyDescent="0.15">
      <c r="H517">
        <f t="shared" si="8"/>
        <v>11.688450000000001</v>
      </c>
    </row>
    <row r="518" spans="8:8" x14ac:dyDescent="0.15">
      <c r="H518">
        <f t="shared" si="8"/>
        <v>11.688450000000001</v>
      </c>
    </row>
    <row r="519" spans="8:8" x14ac:dyDescent="0.15">
      <c r="H519">
        <f t="shared" si="8"/>
        <v>22.208055000000002</v>
      </c>
    </row>
    <row r="520" spans="8:8" x14ac:dyDescent="0.15">
      <c r="H520">
        <f t="shared" si="8"/>
        <v>22.208055000000002</v>
      </c>
    </row>
    <row r="521" spans="8:8" x14ac:dyDescent="0.15">
      <c r="H521">
        <f t="shared" si="8"/>
        <v>22.208055000000002</v>
      </c>
    </row>
    <row r="522" spans="8:8" x14ac:dyDescent="0.15">
      <c r="H522">
        <f t="shared" si="8"/>
        <v>22.208055000000002</v>
      </c>
    </row>
    <row r="523" spans="8:8" x14ac:dyDescent="0.15">
      <c r="H523">
        <f t="shared" si="8"/>
        <v>7.0130699999999999</v>
      </c>
    </row>
    <row r="524" spans="8:8" x14ac:dyDescent="0.15">
      <c r="H524">
        <f t="shared" si="8"/>
        <v>7.0130699999999999</v>
      </c>
    </row>
    <row r="525" spans="8:8" x14ac:dyDescent="0.15">
      <c r="H525">
        <f t="shared" si="8"/>
        <v>1.1688450000000001</v>
      </c>
    </row>
    <row r="526" spans="8:8" x14ac:dyDescent="0.15">
      <c r="H526">
        <f t="shared" si="8"/>
        <v>1.1688450000000001</v>
      </c>
    </row>
    <row r="527" spans="8:8" x14ac:dyDescent="0.15">
      <c r="H527">
        <f t="shared" si="8"/>
        <v>1.1688450000000001</v>
      </c>
    </row>
    <row r="528" spans="8:8" x14ac:dyDescent="0.15">
      <c r="H528">
        <f t="shared" si="8"/>
        <v>1.1688450000000001</v>
      </c>
    </row>
    <row r="529" spans="8:8" x14ac:dyDescent="0.15">
      <c r="H529">
        <f t="shared" si="8"/>
        <v>1.1688450000000001</v>
      </c>
    </row>
    <row r="530" spans="8:8" x14ac:dyDescent="0.15">
      <c r="H530">
        <f t="shared" si="8"/>
        <v>1.1688450000000001</v>
      </c>
    </row>
    <row r="531" spans="8:8" x14ac:dyDescent="0.15">
      <c r="H531">
        <f t="shared" si="8"/>
        <v>1.1688450000000001</v>
      </c>
    </row>
    <row r="532" spans="8:8" x14ac:dyDescent="0.15">
      <c r="H532">
        <f t="shared" si="8"/>
        <v>1.1688450000000001</v>
      </c>
    </row>
    <row r="533" spans="8:8" x14ac:dyDescent="0.15">
      <c r="H533">
        <f t="shared" si="8"/>
        <v>1.1688450000000001</v>
      </c>
    </row>
    <row r="534" spans="8:8" x14ac:dyDescent="0.15">
      <c r="H534">
        <f t="shared" si="8"/>
        <v>1.1688450000000001</v>
      </c>
    </row>
    <row r="535" spans="8:8" x14ac:dyDescent="0.15">
      <c r="H535">
        <f t="shared" si="8"/>
        <v>1.1688450000000001</v>
      </c>
    </row>
    <row r="536" spans="8:8" x14ac:dyDescent="0.15">
      <c r="H536">
        <f t="shared" si="8"/>
        <v>2.3376900000000003</v>
      </c>
    </row>
    <row r="537" spans="8:8" x14ac:dyDescent="0.15">
      <c r="H537">
        <f t="shared" si="8"/>
        <v>11.688450000000001</v>
      </c>
    </row>
    <row r="538" spans="8:8" x14ac:dyDescent="0.15">
      <c r="H538">
        <f t="shared" si="8"/>
        <v>22.208055000000002</v>
      </c>
    </row>
    <row r="539" spans="8:8" x14ac:dyDescent="0.15">
      <c r="H539">
        <f t="shared" ref="H539:H602" si="9">$H515</f>
        <v>22.208055000000002</v>
      </c>
    </row>
    <row r="540" spans="8:8" x14ac:dyDescent="0.15">
      <c r="H540">
        <f t="shared" si="9"/>
        <v>22.208055000000002</v>
      </c>
    </row>
    <row r="541" spans="8:8" x14ac:dyDescent="0.15">
      <c r="H541">
        <f t="shared" si="9"/>
        <v>11.688450000000001</v>
      </c>
    </row>
    <row r="542" spans="8:8" x14ac:dyDescent="0.15">
      <c r="H542">
        <f t="shared" si="9"/>
        <v>11.688450000000001</v>
      </c>
    </row>
    <row r="543" spans="8:8" x14ac:dyDescent="0.15">
      <c r="H543">
        <f t="shared" si="9"/>
        <v>22.208055000000002</v>
      </c>
    </row>
    <row r="544" spans="8:8" x14ac:dyDescent="0.15">
      <c r="H544">
        <f t="shared" si="9"/>
        <v>22.208055000000002</v>
      </c>
    </row>
    <row r="545" spans="8:8" x14ac:dyDescent="0.15">
      <c r="H545">
        <f t="shared" si="9"/>
        <v>22.208055000000002</v>
      </c>
    </row>
    <row r="546" spans="8:8" x14ac:dyDescent="0.15">
      <c r="H546">
        <f t="shared" si="9"/>
        <v>22.208055000000002</v>
      </c>
    </row>
    <row r="547" spans="8:8" x14ac:dyDescent="0.15">
      <c r="H547">
        <f t="shared" si="9"/>
        <v>7.0130699999999999</v>
      </c>
    </row>
    <row r="548" spans="8:8" x14ac:dyDescent="0.15">
      <c r="H548">
        <f t="shared" si="9"/>
        <v>7.0130699999999999</v>
      </c>
    </row>
    <row r="549" spans="8:8" x14ac:dyDescent="0.15">
      <c r="H549">
        <f t="shared" si="9"/>
        <v>1.1688450000000001</v>
      </c>
    </row>
    <row r="550" spans="8:8" x14ac:dyDescent="0.15">
      <c r="H550">
        <f t="shared" si="9"/>
        <v>1.1688450000000001</v>
      </c>
    </row>
    <row r="551" spans="8:8" x14ac:dyDescent="0.15">
      <c r="H551">
        <f t="shared" si="9"/>
        <v>1.1688450000000001</v>
      </c>
    </row>
    <row r="552" spans="8:8" x14ac:dyDescent="0.15">
      <c r="H552">
        <f t="shared" si="9"/>
        <v>1.1688450000000001</v>
      </c>
    </row>
    <row r="553" spans="8:8" x14ac:dyDescent="0.15">
      <c r="H553">
        <f t="shared" si="9"/>
        <v>1.1688450000000001</v>
      </c>
    </row>
    <row r="554" spans="8:8" x14ac:dyDescent="0.15">
      <c r="H554">
        <f t="shared" si="9"/>
        <v>1.1688450000000001</v>
      </c>
    </row>
    <row r="555" spans="8:8" x14ac:dyDescent="0.15">
      <c r="H555">
        <f t="shared" si="9"/>
        <v>1.1688450000000001</v>
      </c>
    </row>
    <row r="556" spans="8:8" x14ac:dyDescent="0.15">
      <c r="H556">
        <f t="shared" si="9"/>
        <v>1.1688450000000001</v>
      </c>
    </row>
    <row r="557" spans="8:8" x14ac:dyDescent="0.15">
      <c r="H557">
        <f t="shared" si="9"/>
        <v>1.1688450000000001</v>
      </c>
    </row>
    <row r="558" spans="8:8" x14ac:dyDescent="0.15">
      <c r="H558">
        <f t="shared" si="9"/>
        <v>1.1688450000000001</v>
      </c>
    </row>
    <row r="559" spans="8:8" x14ac:dyDescent="0.15">
      <c r="H559">
        <f t="shared" si="9"/>
        <v>1.1688450000000001</v>
      </c>
    </row>
    <row r="560" spans="8:8" x14ac:dyDescent="0.15">
      <c r="H560">
        <f t="shared" si="9"/>
        <v>2.3376900000000003</v>
      </c>
    </row>
    <row r="561" spans="8:8" x14ac:dyDescent="0.15">
      <c r="H561">
        <f t="shared" si="9"/>
        <v>11.688450000000001</v>
      </c>
    </row>
    <row r="562" spans="8:8" x14ac:dyDescent="0.15">
      <c r="H562">
        <f t="shared" si="9"/>
        <v>22.208055000000002</v>
      </c>
    </row>
    <row r="563" spans="8:8" x14ac:dyDescent="0.15">
      <c r="H563">
        <f t="shared" si="9"/>
        <v>22.208055000000002</v>
      </c>
    </row>
    <row r="564" spans="8:8" x14ac:dyDescent="0.15">
      <c r="H564">
        <f t="shared" si="9"/>
        <v>22.208055000000002</v>
      </c>
    </row>
    <row r="565" spans="8:8" x14ac:dyDescent="0.15">
      <c r="H565">
        <f t="shared" si="9"/>
        <v>11.688450000000001</v>
      </c>
    </row>
    <row r="566" spans="8:8" x14ac:dyDescent="0.15">
      <c r="H566">
        <f t="shared" si="9"/>
        <v>11.688450000000001</v>
      </c>
    </row>
    <row r="567" spans="8:8" x14ac:dyDescent="0.15">
      <c r="H567">
        <f t="shared" si="9"/>
        <v>22.208055000000002</v>
      </c>
    </row>
    <row r="568" spans="8:8" x14ac:dyDescent="0.15">
      <c r="H568">
        <f t="shared" si="9"/>
        <v>22.208055000000002</v>
      </c>
    </row>
    <row r="569" spans="8:8" x14ac:dyDescent="0.15">
      <c r="H569">
        <f t="shared" si="9"/>
        <v>22.208055000000002</v>
      </c>
    </row>
    <row r="570" spans="8:8" x14ac:dyDescent="0.15">
      <c r="H570">
        <f t="shared" si="9"/>
        <v>22.208055000000002</v>
      </c>
    </row>
    <row r="571" spans="8:8" x14ac:dyDescent="0.15">
      <c r="H571">
        <f t="shared" si="9"/>
        <v>7.0130699999999999</v>
      </c>
    </row>
    <row r="572" spans="8:8" x14ac:dyDescent="0.15">
      <c r="H572">
        <f t="shared" si="9"/>
        <v>7.0130699999999999</v>
      </c>
    </row>
    <row r="573" spans="8:8" x14ac:dyDescent="0.15">
      <c r="H573">
        <f t="shared" si="9"/>
        <v>1.1688450000000001</v>
      </c>
    </row>
    <row r="574" spans="8:8" x14ac:dyDescent="0.15">
      <c r="H574">
        <f t="shared" si="9"/>
        <v>1.1688450000000001</v>
      </c>
    </row>
    <row r="575" spans="8:8" x14ac:dyDescent="0.15">
      <c r="H575">
        <f t="shared" si="9"/>
        <v>1.1688450000000001</v>
      </c>
    </row>
    <row r="576" spans="8:8" x14ac:dyDescent="0.15">
      <c r="H576">
        <f t="shared" si="9"/>
        <v>1.1688450000000001</v>
      </c>
    </row>
    <row r="577" spans="8:8" x14ac:dyDescent="0.15">
      <c r="H577">
        <f t="shared" si="9"/>
        <v>1.1688450000000001</v>
      </c>
    </row>
    <row r="578" spans="8:8" x14ac:dyDescent="0.15">
      <c r="H578">
        <f t="shared" si="9"/>
        <v>1.1688450000000001</v>
      </c>
    </row>
    <row r="579" spans="8:8" x14ac:dyDescent="0.15">
      <c r="H579">
        <f t="shared" si="9"/>
        <v>1.1688450000000001</v>
      </c>
    </row>
    <row r="580" spans="8:8" x14ac:dyDescent="0.15">
      <c r="H580">
        <f t="shared" si="9"/>
        <v>1.1688450000000001</v>
      </c>
    </row>
    <row r="581" spans="8:8" x14ac:dyDescent="0.15">
      <c r="H581">
        <f t="shared" si="9"/>
        <v>1.1688450000000001</v>
      </c>
    </row>
    <row r="582" spans="8:8" x14ac:dyDescent="0.15">
      <c r="H582">
        <f t="shared" si="9"/>
        <v>1.1688450000000001</v>
      </c>
    </row>
    <row r="583" spans="8:8" x14ac:dyDescent="0.15">
      <c r="H583">
        <f t="shared" si="9"/>
        <v>1.1688450000000001</v>
      </c>
    </row>
    <row r="584" spans="8:8" x14ac:dyDescent="0.15">
      <c r="H584">
        <f t="shared" si="9"/>
        <v>2.3376900000000003</v>
      </c>
    </row>
    <row r="585" spans="8:8" x14ac:dyDescent="0.15">
      <c r="H585">
        <f t="shared" si="9"/>
        <v>11.688450000000001</v>
      </c>
    </row>
    <row r="586" spans="8:8" x14ac:dyDescent="0.15">
      <c r="H586">
        <f t="shared" si="9"/>
        <v>22.208055000000002</v>
      </c>
    </row>
    <row r="587" spans="8:8" x14ac:dyDescent="0.15">
      <c r="H587">
        <f t="shared" si="9"/>
        <v>22.208055000000002</v>
      </c>
    </row>
    <row r="588" spans="8:8" x14ac:dyDescent="0.15">
      <c r="H588">
        <f t="shared" si="9"/>
        <v>22.208055000000002</v>
      </c>
    </row>
    <row r="589" spans="8:8" x14ac:dyDescent="0.15">
      <c r="H589">
        <f t="shared" si="9"/>
        <v>11.688450000000001</v>
      </c>
    </row>
    <row r="590" spans="8:8" x14ac:dyDescent="0.15">
      <c r="H590">
        <f t="shared" si="9"/>
        <v>11.688450000000001</v>
      </c>
    </row>
    <row r="591" spans="8:8" x14ac:dyDescent="0.15">
      <c r="H591">
        <f t="shared" si="9"/>
        <v>22.208055000000002</v>
      </c>
    </row>
    <row r="592" spans="8:8" x14ac:dyDescent="0.15">
      <c r="H592">
        <f t="shared" si="9"/>
        <v>22.208055000000002</v>
      </c>
    </row>
    <row r="593" spans="8:8" x14ac:dyDescent="0.15">
      <c r="H593">
        <f t="shared" si="9"/>
        <v>22.208055000000002</v>
      </c>
    </row>
    <row r="594" spans="8:8" x14ac:dyDescent="0.15">
      <c r="H594">
        <f t="shared" si="9"/>
        <v>22.208055000000002</v>
      </c>
    </row>
    <row r="595" spans="8:8" x14ac:dyDescent="0.15">
      <c r="H595">
        <f t="shared" si="9"/>
        <v>7.0130699999999999</v>
      </c>
    </row>
    <row r="596" spans="8:8" x14ac:dyDescent="0.15">
      <c r="H596">
        <f t="shared" si="9"/>
        <v>7.0130699999999999</v>
      </c>
    </row>
    <row r="597" spans="8:8" x14ac:dyDescent="0.15">
      <c r="H597">
        <f t="shared" si="9"/>
        <v>1.1688450000000001</v>
      </c>
    </row>
    <row r="598" spans="8:8" x14ac:dyDescent="0.15">
      <c r="H598">
        <f t="shared" si="9"/>
        <v>1.1688450000000001</v>
      </c>
    </row>
    <row r="599" spans="8:8" x14ac:dyDescent="0.15">
      <c r="H599">
        <f t="shared" si="9"/>
        <v>1.1688450000000001</v>
      </c>
    </row>
    <row r="600" spans="8:8" x14ac:dyDescent="0.15">
      <c r="H600">
        <f t="shared" si="9"/>
        <v>1.1688450000000001</v>
      </c>
    </row>
    <row r="601" spans="8:8" x14ac:dyDescent="0.15">
      <c r="H601">
        <f t="shared" si="9"/>
        <v>1.1688450000000001</v>
      </c>
    </row>
    <row r="602" spans="8:8" x14ac:dyDescent="0.15">
      <c r="H602">
        <f t="shared" si="9"/>
        <v>1.1688450000000001</v>
      </c>
    </row>
    <row r="603" spans="8:8" x14ac:dyDescent="0.15">
      <c r="H603">
        <f t="shared" ref="H603:H666" si="10">$H579</f>
        <v>1.1688450000000001</v>
      </c>
    </row>
    <row r="604" spans="8:8" x14ac:dyDescent="0.15">
      <c r="H604">
        <f t="shared" si="10"/>
        <v>1.1688450000000001</v>
      </c>
    </row>
    <row r="605" spans="8:8" x14ac:dyDescent="0.15">
      <c r="H605">
        <f t="shared" si="10"/>
        <v>1.1688450000000001</v>
      </c>
    </row>
    <row r="606" spans="8:8" x14ac:dyDescent="0.15">
      <c r="H606">
        <f t="shared" si="10"/>
        <v>1.1688450000000001</v>
      </c>
    </row>
    <row r="607" spans="8:8" x14ac:dyDescent="0.15">
      <c r="H607">
        <f t="shared" si="10"/>
        <v>1.1688450000000001</v>
      </c>
    </row>
    <row r="608" spans="8:8" x14ac:dyDescent="0.15">
      <c r="H608">
        <f t="shared" si="10"/>
        <v>2.3376900000000003</v>
      </c>
    </row>
    <row r="609" spans="8:8" x14ac:dyDescent="0.15">
      <c r="H609">
        <f t="shared" si="10"/>
        <v>11.688450000000001</v>
      </c>
    </row>
    <row r="610" spans="8:8" x14ac:dyDescent="0.15">
      <c r="H610">
        <f t="shared" si="10"/>
        <v>22.208055000000002</v>
      </c>
    </row>
    <row r="611" spans="8:8" x14ac:dyDescent="0.15">
      <c r="H611">
        <f t="shared" si="10"/>
        <v>22.208055000000002</v>
      </c>
    </row>
    <row r="612" spans="8:8" x14ac:dyDescent="0.15">
      <c r="H612">
        <f t="shared" si="10"/>
        <v>22.208055000000002</v>
      </c>
    </row>
    <row r="613" spans="8:8" x14ac:dyDescent="0.15">
      <c r="H613">
        <f t="shared" si="10"/>
        <v>11.688450000000001</v>
      </c>
    </row>
    <row r="614" spans="8:8" x14ac:dyDescent="0.15">
      <c r="H614">
        <f t="shared" si="10"/>
        <v>11.688450000000001</v>
      </c>
    </row>
    <row r="615" spans="8:8" x14ac:dyDescent="0.15">
      <c r="H615">
        <f t="shared" si="10"/>
        <v>22.208055000000002</v>
      </c>
    </row>
    <row r="616" spans="8:8" x14ac:dyDescent="0.15">
      <c r="H616">
        <f t="shared" si="10"/>
        <v>22.208055000000002</v>
      </c>
    </row>
    <row r="617" spans="8:8" x14ac:dyDescent="0.15">
      <c r="H617">
        <f t="shared" si="10"/>
        <v>22.208055000000002</v>
      </c>
    </row>
    <row r="618" spans="8:8" x14ac:dyDescent="0.15">
      <c r="H618">
        <f t="shared" si="10"/>
        <v>22.208055000000002</v>
      </c>
    </row>
    <row r="619" spans="8:8" x14ac:dyDescent="0.15">
      <c r="H619">
        <f t="shared" si="10"/>
        <v>7.0130699999999999</v>
      </c>
    </row>
    <row r="620" spans="8:8" x14ac:dyDescent="0.15">
      <c r="H620">
        <f t="shared" si="10"/>
        <v>7.0130699999999999</v>
      </c>
    </row>
    <row r="621" spans="8:8" x14ac:dyDescent="0.15">
      <c r="H621">
        <f t="shared" si="10"/>
        <v>1.1688450000000001</v>
      </c>
    </row>
    <row r="622" spans="8:8" x14ac:dyDescent="0.15">
      <c r="H622">
        <f t="shared" si="10"/>
        <v>1.1688450000000001</v>
      </c>
    </row>
    <row r="623" spans="8:8" x14ac:dyDescent="0.15">
      <c r="H623">
        <f t="shared" si="10"/>
        <v>1.1688450000000001</v>
      </c>
    </row>
    <row r="624" spans="8:8" x14ac:dyDescent="0.15">
      <c r="H624">
        <f t="shared" si="10"/>
        <v>1.1688450000000001</v>
      </c>
    </row>
    <row r="625" spans="8:8" x14ac:dyDescent="0.15">
      <c r="H625">
        <f t="shared" si="10"/>
        <v>1.1688450000000001</v>
      </c>
    </row>
    <row r="626" spans="8:8" x14ac:dyDescent="0.15">
      <c r="H626">
        <f t="shared" si="10"/>
        <v>1.1688450000000001</v>
      </c>
    </row>
    <row r="627" spans="8:8" x14ac:dyDescent="0.15">
      <c r="H627">
        <f t="shared" si="10"/>
        <v>1.1688450000000001</v>
      </c>
    </row>
    <row r="628" spans="8:8" x14ac:dyDescent="0.15">
      <c r="H628">
        <f t="shared" si="10"/>
        <v>1.1688450000000001</v>
      </c>
    </row>
    <row r="629" spans="8:8" x14ac:dyDescent="0.15">
      <c r="H629">
        <f t="shared" si="10"/>
        <v>1.1688450000000001</v>
      </c>
    </row>
    <row r="630" spans="8:8" x14ac:dyDescent="0.15">
      <c r="H630">
        <f t="shared" si="10"/>
        <v>1.1688450000000001</v>
      </c>
    </row>
    <row r="631" spans="8:8" x14ac:dyDescent="0.15">
      <c r="H631">
        <f t="shared" si="10"/>
        <v>1.1688450000000001</v>
      </c>
    </row>
    <row r="632" spans="8:8" x14ac:dyDescent="0.15">
      <c r="H632">
        <f t="shared" si="10"/>
        <v>2.3376900000000003</v>
      </c>
    </row>
    <row r="633" spans="8:8" x14ac:dyDescent="0.15">
      <c r="H633">
        <f t="shared" si="10"/>
        <v>11.688450000000001</v>
      </c>
    </row>
    <row r="634" spans="8:8" x14ac:dyDescent="0.15">
      <c r="H634">
        <f t="shared" si="10"/>
        <v>22.208055000000002</v>
      </c>
    </row>
    <row r="635" spans="8:8" x14ac:dyDescent="0.15">
      <c r="H635">
        <f t="shared" si="10"/>
        <v>22.208055000000002</v>
      </c>
    </row>
    <row r="636" spans="8:8" x14ac:dyDescent="0.15">
      <c r="H636">
        <f t="shared" si="10"/>
        <v>22.208055000000002</v>
      </c>
    </row>
    <row r="637" spans="8:8" x14ac:dyDescent="0.15">
      <c r="H637">
        <f t="shared" si="10"/>
        <v>11.688450000000001</v>
      </c>
    </row>
    <row r="638" spans="8:8" x14ac:dyDescent="0.15">
      <c r="H638">
        <f t="shared" si="10"/>
        <v>11.688450000000001</v>
      </c>
    </row>
    <row r="639" spans="8:8" x14ac:dyDescent="0.15">
      <c r="H639">
        <f t="shared" si="10"/>
        <v>22.208055000000002</v>
      </c>
    </row>
    <row r="640" spans="8:8" x14ac:dyDescent="0.15">
      <c r="H640">
        <f t="shared" si="10"/>
        <v>22.208055000000002</v>
      </c>
    </row>
    <row r="641" spans="8:8" x14ac:dyDescent="0.15">
      <c r="H641">
        <f t="shared" si="10"/>
        <v>22.208055000000002</v>
      </c>
    </row>
    <row r="642" spans="8:8" x14ac:dyDescent="0.15">
      <c r="H642">
        <f t="shared" si="10"/>
        <v>22.208055000000002</v>
      </c>
    </row>
    <row r="643" spans="8:8" x14ac:dyDescent="0.15">
      <c r="H643">
        <f t="shared" si="10"/>
        <v>7.0130699999999999</v>
      </c>
    </row>
    <row r="644" spans="8:8" x14ac:dyDescent="0.15">
      <c r="H644">
        <f t="shared" si="10"/>
        <v>7.0130699999999999</v>
      </c>
    </row>
    <row r="645" spans="8:8" x14ac:dyDescent="0.15">
      <c r="H645">
        <f t="shared" si="10"/>
        <v>1.1688450000000001</v>
      </c>
    </row>
    <row r="646" spans="8:8" x14ac:dyDescent="0.15">
      <c r="H646">
        <f t="shared" si="10"/>
        <v>1.1688450000000001</v>
      </c>
    </row>
    <row r="647" spans="8:8" x14ac:dyDescent="0.15">
      <c r="H647">
        <f t="shared" si="10"/>
        <v>1.1688450000000001</v>
      </c>
    </row>
    <row r="648" spans="8:8" x14ac:dyDescent="0.15">
      <c r="H648">
        <f t="shared" si="10"/>
        <v>1.1688450000000001</v>
      </c>
    </row>
    <row r="649" spans="8:8" x14ac:dyDescent="0.15">
      <c r="H649">
        <f t="shared" si="10"/>
        <v>1.1688450000000001</v>
      </c>
    </row>
    <row r="650" spans="8:8" x14ac:dyDescent="0.15">
      <c r="H650">
        <f t="shared" si="10"/>
        <v>1.1688450000000001</v>
      </c>
    </row>
    <row r="651" spans="8:8" x14ac:dyDescent="0.15">
      <c r="H651">
        <f t="shared" si="10"/>
        <v>1.1688450000000001</v>
      </c>
    </row>
    <row r="652" spans="8:8" x14ac:dyDescent="0.15">
      <c r="H652">
        <f t="shared" si="10"/>
        <v>1.1688450000000001</v>
      </c>
    </row>
    <row r="653" spans="8:8" x14ac:dyDescent="0.15">
      <c r="H653">
        <f t="shared" si="10"/>
        <v>1.1688450000000001</v>
      </c>
    </row>
    <row r="654" spans="8:8" x14ac:dyDescent="0.15">
      <c r="H654">
        <f t="shared" si="10"/>
        <v>1.1688450000000001</v>
      </c>
    </row>
    <row r="655" spans="8:8" x14ac:dyDescent="0.15">
      <c r="H655">
        <f t="shared" si="10"/>
        <v>1.1688450000000001</v>
      </c>
    </row>
    <row r="656" spans="8:8" x14ac:dyDescent="0.15">
      <c r="H656">
        <f t="shared" si="10"/>
        <v>2.3376900000000003</v>
      </c>
    </row>
    <row r="657" spans="8:8" x14ac:dyDescent="0.15">
      <c r="H657">
        <f t="shared" si="10"/>
        <v>11.688450000000001</v>
      </c>
    </row>
    <row r="658" spans="8:8" x14ac:dyDescent="0.15">
      <c r="H658">
        <f t="shared" si="10"/>
        <v>22.208055000000002</v>
      </c>
    </row>
    <row r="659" spans="8:8" x14ac:dyDescent="0.15">
      <c r="H659">
        <f t="shared" si="10"/>
        <v>22.208055000000002</v>
      </c>
    </row>
    <row r="660" spans="8:8" x14ac:dyDescent="0.15">
      <c r="H660">
        <f t="shared" si="10"/>
        <v>22.208055000000002</v>
      </c>
    </row>
    <row r="661" spans="8:8" x14ac:dyDescent="0.15">
      <c r="H661">
        <f t="shared" si="10"/>
        <v>11.688450000000001</v>
      </c>
    </row>
    <row r="662" spans="8:8" x14ac:dyDescent="0.15">
      <c r="H662">
        <f t="shared" si="10"/>
        <v>11.688450000000001</v>
      </c>
    </row>
    <row r="663" spans="8:8" x14ac:dyDescent="0.15">
      <c r="H663">
        <f t="shared" si="10"/>
        <v>22.208055000000002</v>
      </c>
    </row>
    <row r="664" spans="8:8" x14ac:dyDescent="0.15">
      <c r="H664">
        <f t="shared" si="10"/>
        <v>22.208055000000002</v>
      </c>
    </row>
    <row r="665" spans="8:8" x14ac:dyDescent="0.15">
      <c r="H665">
        <f t="shared" si="10"/>
        <v>22.208055000000002</v>
      </c>
    </row>
    <row r="666" spans="8:8" x14ac:dyDescent="0.15">
      <c r="H666">
        <f t="shared" si="10"/>
        <v>22.208055000000002</v>
      </c>
    </row>
    <row r="667" spans="8:8" x14ac:dyDescent="0.15">
      <c r="H667">
        <f t="shared" ref="H667:H730" si="11">$H643</f>
        <v>7.0130699999999999</v>
      </c>
    </row>
    <row r="668" spans="8:8" x14ac:dyDescent="0.15">
      <c r="H668">
        <f t="shared" si="11"/>
        <v>7.0130699999999999</v>
      </c>
    </row>
    <row r="669" spans="8:8" x14ac:dyDescent="0.15">
      <c r="H669">
        <f t="shared" si="11"/>
        <v>1.1688450000000001</v>
      </c>
    </row>
    <row r="670" spans="8:8" x14ac:dyDescent="0.15">
      <c r="H670">
        <f t="shared" si="11"/>
        <v>1.1688450000000001</v>
      </c>
    </row>
    <row r="671" spans="8:8" x14ac:dyDescent="0.15">
      <c r="H671">
        <f t="shared" si="11"/>
        <v>1.1688450000000001</v>
      </c>
    </row>
    <row r="672" spans="8:8" x14ac:dyDescent="0.15">
      <c r="H672">
        <f t="shared" si="11"/>
        <v>1.1688450000000001</v>
      </c>
    </row>
    <row r="673" spans="8:8" x14ac:dyDescent="0.15">
      <c r="H673">
        <f t="shared" si="11"/>
        <v>1.1688450000000001</v>
      </c>
    </row>
    <row r="674" spans="8:8" x14ac:dyDescent="0.15">
      <c r="H674">
        <f t="shared" si="11"/>
        <v>1.1688450000000001</v>
      </c>
    </row>
    <row r="675" spans="8:8" x14ac:dyDescent="0.15">
      <c r="H675">
        <f t="shared" si="11"/>
        <v>1.1688450000000001</v>
      </c>
    </row>
    <row r="676" spans="8:8" x14ac:dyDescent="0.15">
      <c r="H676">
        <f t="shared" si="11"/>
        <v>1.1688450000000001</v>
      </c>
    </row>
    <row r="677" spans="8:8" x14ac:dyDescent="0.15">
      <c r="H677">
        <f t="shared" si="11"/>
        <v>1.1688450000000001</v>
      </c>
    </row>
    <row r="678" spans="8:8" x14ac:dyDescent="0.15">
      <c r="H678">
        <f t="shared" si="11"/>
        <v>1.1688450000000001</v>
      </c>
    </row>
    <row r="679" spans="8:8" x14ac:dyDescent="0.15">
      <c r="H679">
        <f t="shared" si="11"/>
        <v>1.1688450000000001</v>
      </c>
    </row>
    <row r="680" spans="8:8" x14ac:dyDescent="0.15">
      <c r="H680">
        <f t="shared" si="11"/>
        <v>2.3376900000000003</v>
      </c>
    </row>
    <row r="681" spans="8:8" x14ac:dyDescent="0.15">
      <c r="H681">
        <f t="shared" si="11"/>
        <v>11.688450000000001</v>
      </c>
    </row>
    <row r="682" spans="8:8" x14ac:dyDescent="0.15">
      <c r="H682">
        <f t="shared" si="11"/>
        <v>22.208055000000002</v>
      </c>
    </row>
    <row r="683" spans="8:8" x14ac:dyDescent="0.15">
      <c r="H683">
        <f t="shared" si="11"/>
        <v>22.208055000000002</v>
      </c>
    </row>
    <row r="684" spans="8:8" x14ac:dyDescent="0.15">
      <c r="H684">
        <f t="shared" si="11"/>
        <v>22.208055000000002</v>
      </c>
    </row>
    <row r="685" spans="8:8" x14ac:dyDescent="0.15">
      <c r="H685">
        <f t="shared" si="11"/>
        <v>11.688450000000001</v>
      </c>
    </row>
    <row r="686" spans="8:8" x14ac:dyDescent="0.15">
      <c r="H686">
        <f t="shared" si="11"/>
        <v>11.688450000000001</v>
      </c>
    </row>
    <row r="687" spans="8:8" x14ac:dyDescent="0.15">
      <c r="H687">
        <f t="shared" si="11"/>
        <v>22.208055000000002</v>
      </c>
    </row>
    <row r="688" spans="8:8" x14ac:dyDescent="0.15">
      <c r="H688">
        <f t="shared" si="11"/>
        <v>22.208055000000002</v>
      </c>
    </row>
    <row r="689" spans="8:8" x14ac:dyDescent="0.15">
      <c r="H689">
        <f t="shared" si="11"/>
        <v>22.208055000000002</v>
      </c>
    </row>
    <row r="690" spans="8:8" x14ac:dyDescent="0.15">
      <c r="H690">
        <f t="shared" si="11"/>
        <v>22.208055000000002</v>
      </c>
    </row>
    <row r="691" spans="8:8" x14ac:dyDescent="0.15">
      <c r="H691">
        <f t="shared" si="11"/>
        <v>7.0130699999999999</v>
      </c>
    </row>
    <row r="692" spans="8:8" x14ac:dyDescent="0.15">
      <c r="H692">
        <f t="shared" si="11"/>
        <v>7.0130699999999999</v>
      </c>
    </row>
    <row r="693" spans="8:8" x14ac:dyDescent="0.15">
      <c r="H693">
        <f t="shared" si="11"/>
        <v>1.1688450000000001</v>
      </c>
    </row>
    <row r="694" spans="8:8" x14ac:dyDescent="0.15">
      <c r="H694">
        <f t="shared" si="11"/>
        <v>1.1688450000000001</v>
      </c>
    </row>
    <row r="695" spans="8:8" x14ac:dyDescent="0.15">
      <c r="H695">
        <f t="shared" si="11"/>
        <v>1.1688450000000001</v>
      </c>
    </row>
    <row r="696" spans="8:8" x14ac:dyDescent="0.15">
      <c r="H696">
        <f t="shared" si="11"/>
        <v>1.1688450000000001</v>
      </c>
    </row>
    <row r="697" spans="8:8" x14ac:dyDescent="0.15">
      <c r="H697">
        <f t="shared" si="11"/>
        <v>1.1688450000000001</v>
      </c>
    </row>
    <row r="698" spans="8:8" x14ac:dyDescent="0.15">
      <c r="H698">
        <f t="shared" si="11"/>
        <v>1.1688450000000001</v>
      </c>
    </row>
    <row r="699" spans="8:8" x14ac:dyDescent="0.15">
      <c r="H699">
        <f t="shared" si="11"/>
        <v>1.1688450000000001</v>
      </c>
    </row>
    <row r="700" spans="8:8" x14ac:dyDescent="0.15">
      <c r="H700">
        <f t="shared" si="11"/>
        <v>1.1688450000000001</v>
      </c>
    </row>
    <row r="701" spans="8:8" x14ac:dyDescent="0.15">
      <c r="H701">
        <f t="shared" si="11"/>
        <v>1.1688450000000001</v>
      </c>
    </row>
    <row r="702" spans="8:8" x14ac:dyDescent="0.15">
      <c r="H702">
        <f t="shared" si="11"/>
        <v>1.1688450000000001</v>
      </c>
    </row>
    <row r="703" spans="8:8" x14ac:dyDescent="0.15">
      <c r="H703">
        <f t="shared" si="11"/>
        <v>1.1688450000000001</v>
      </c>
    </row>
    <row r="704" spans="8:8" x14ac:dyDescent="0.15">
      <c r="H704">
        <f t="shared" si="11"/>
        <v>2.3376900000000003</v>
      </c>
    </row>
    <row r="705" spans="8:8" x14ac:dyDescent="0.15">
      <c r="H705">
        <f t="shared" si="11"/>
        <v>11.688450000000001</v>
      </c>
    </row>
    <row r="706" spans="8:8" x14ac:dyDescent="0.15">
      <c r="H706">
        <f t="shared" si="11"/>
        <v>22.208055000000002</v>
      </c>
    </row>
    <row r="707" spans="8:8" x14ac:dyDescent="0.15">
      <c r="H707">
        <f t="shared" si="11"/>
        <v>22.208055000000002</v>
      </c>
    </row>
    <row r="708" spans="8:8" x14ac:dyDescent="0.15">
      <c r="H708">
        <f t="shared" si="11"/>
        <v>22.208055000000002</v>
      </c>
    </row>
    <row r="709" spans="8:8" x14ac:dyDescent="0.15">
      <c r="H709">
        <f t="shared" si="11"/>
        <v>11.688450000000001</v>
      </c>
    </row>
    <row r="710" spans="8:8" x14ac:dyDescent="0.15">
      <c r="H710">
        <f t="shared" si="11"/>
        <v>11.688450000000001</v>
      </c>
    </row>
    <row r="711" spans="8:8" x14ac:dyDescent="0.15">
      <c r="H711">
        <f t="shared" si="11"/>
        <v>22.208055000000002</v>
      </c>
    </row>
    <row r="712" spans="8:8" x14ac:dyDescent="0.15">
      <c r="H712">
        <f t="shared" si="11"/>
        <v>22.208055000000002</v>
      </c>
    </row>
    <row r="713" spans="8:8" x14ac:dyDescent="0.15">
      <c r="H713">
        <f t="shared" si="11"/>
        <v>22.208055000000002</v>
      </c>
    </row>
    <row r="714" spans="8:8" x14ac:dyDescent="0.15">
      <c r="H714">
        <f t="shared" si="11"/>
        <v>22.208055000000002</v>
      </c>
    </row>
    <row r="715" spans="8:8" x14ac:dyDescent="0.15">
      <c r="H715">
        <f t="shared" si="11"/>
        <v>7.0130699999999999</v>
      </c>
    </row>
    <row r="716" spans="8:8" x14ac:dyDescent="0.15">
      <c r="H716">
        <f t="shared" si="11"/>
        <v>7.0130699999999999</v>
      </c>
    </row>
    <row r="717" spans="8:8" x14ac:dyDescent="0.15">
      <c r="H717">
        <f t="shared" si="11"/>
        <v>1.1688450000000001</v>
      </c>
    </row>
    <row r="718" spans="8:8" x14ac:dyDescent="0.15">
      <c r="H718">
        <f t="shared" si="11"/>
        <v>1.1688450000000001</v>
      </c>
    </row>
    <row r="719" spans="8:8" x14ac:dyDescent="0.15">
      <c r="H719">
        <f t="shared" si="11"/>
        <v>1.1688450000000001</v>
      </c>
    </row>
    <row r="720" spans="8:8" x14ac:dyDescent="0.15">
      <c r="H720">
        <f t="shared" si="11"/>
        <v>1.1688450000000001</v>
      </c>
    </row>
    <row r="721" spans="8:8" x14ac:dyDescent="0.15">
      <c r="H721">
        <f t="shared" si="11"/>
        <v>1.1688450000000001</v>
      </c>
    </row>
    <row r="722" spans="8:8" x14ac:dyDescent="0.15">
      <c r="H722">
        <f t="shared" si="11"/>
        <v>1.1688450000000001</v>
      </c>
    </row>
    <row r="723" spans="8:8" x14ac:dyDescent="0.15">
      <c r="H723">
        <f t="shared" si="11"/>
        <v>1.1688450000000001</v>
      </c>
    </row>
    <row r="724" spans="8:8" x14ac:dyDescent="0.15">
      <c r="H724">
        <f t="shared" si="11"/>
        <v>1.1688450000000001</v>
      </c>
    </row>
    <row r="725" spans="8:8" x14ac:dyDescent="0.15">
      <c r="H725">
        <f t="shared" si="11"/>
        <v>1.1688450000000001</v>
      </c>
    </row>
    <row r="726" spans="8:8" x14ac:dyDescent="0.15">
      <c r="H726">
        <f t="shared" si="11"/>
        <v>1.1688450000000001</v>
      </c>
    </row>
    <row r="727" spans="8:8" x14ac:dyDescent="0.15">
      <c r="H727">
        <f t="shared" si="11"/>
        <v>1.1688450000000001</v>
      </c>
    </row>
    <row r="728" spans="8:8" x14ac:dyDescent="0.15">
      <c r="H728">
        <f t="shared" si="11"/>
        <v>2.3376900000000003</v>
      </c>
    </row>
    <row r="729" spans="8:8" x14ac:dyDescent="0.15">
      <c r="H729">
        <f t="shared" si="11"/>
        <v>11.688450000000001</v>
      </c>
    </row>
    <row r="730" spans="8:8" x14ac:dyDescent="0.15">
      <c r="H730">
        <f t="shared" si="11"/>
        <v>22.208055000000002</v>
      </c>
    </row>
    <row r="731" spans="8:8" x14ac:dyDescent="0.15">
      <c r="H731">
        <f t="shared" ref="H731:H794" si="12">$H707</f>
        <v>22.208055000000002</v>
      </c>
    </row>
    <row r="732" spans="8:8" x14ac:dyDescent="0.15">
      <c r="H732">
        <f t="shared" si="12"/>
        <v>22.208055000000002</v>
      </c>
    </row>
    <row r="733" spans="8:8" x14ac:dyDescent="0.15">
      <c r="H733">
        <f t="shared" si="12"/>
        <v>11.688450000000001</v>
      </c>
    </row>
    <row r="734" spans="8:8" x14ac:dyDescent="0.15">
      <c r="H734">
        <f t="shared" si="12"/>
        <v>11.688450000000001</v>
      </c>
    </row>
    <row r="735" spans="8:8" x14ac:dyDescent="0.15">
      <c r="H735">
        <f t="shared" si="12"/>
        <v>22.208055000000002</v>
      </c>
    </row>
    <row r="736" spans="8:8" x14ac:dyDescent="0.15">
      <c r="H736">
        <f t="shared" si="12"/>
        <v>22.208055000000002</v>
      </c>
    </row>
    <row r="737" spans="8:8" x14ac:dyDescent="0.15">
      <c r="H737">
        <f t="shared" si="12"/>
        <v>22.208055000000002</v>
      </c>
    </row>
    <row r="738" spans="8:8" x14ac:dyDescent="0.15">
      <c r="H738">
        <f t="shared" si="12"/>
        <v>22.208055000000002</v>
      </c>
    </row>
    <row r="739" spans="8:8" x14ac:dyDescent="0.15">
      <c r="H739">
        <f t="shared" si="12"/>
        <v>7.0130699999999999</v>
      </c>
    </row>
    <row r="740" spans="8:8" x14ac:dyDescent="0.15">
      <c r="H740">
        <f t="shared" si="12"/>
        <v>7.0130699999999999</v>
      </c>
    </row>
    <row r="741" spans="8:8" x14ac:dyDescent="0.15">
      <c r="H741">
        <f t="shared" si="12"/>
        <v>1.1688450000000001</v>
      </c>
    </row>
    <row r="742" spans="8:8" x14ac:dyDescent="0.15">
      <c r="H742">
        <f t="shared" si="12"/>
        <v>1.1688450000000001</v>
      </c>
    </row>
    <row r="743" spans="8:8" x14ac:dyDescent="0.15">
      <c r="H743">
        <f t="shared" si="12"/>
        <v>1.1688450000000001</v>
      </c>
    </row>
    <row r="744" spans="8:8" x14ac:dyDescent="0.15">
      <c r="H744">
        <f t="shared" si="12"/>
        <v>1.1688450000000001</v>
      </c>
    </row>
    <row r="745" spans="8:8" x14ac:dyDescent="0.15">
      <c r="H745">
        <f t="shared" si="12"/>
        <v>1.1688450000000001</v>
      </c>
    </row>
    <row r="746" spans="8:8" x14ac:dyDescent="0.15">
      <c r="H746">
        <f t="shared" si="12"/>
        <v>1.1688450000000001</v>
      </c>
    </row>
    <row r="747" spans="8:8" x14ac:dyDescent="0.15">
      <c r="H747">
        <f t="shared" si="12"/>
        <v>1.1688450000000001</v>
      </c>
    </row>
    <row r="748" spans="8:8" x14ac:dyDescent="0.15">
      <c r="H748">
        <f t="shared" si="12"/>
        <v>1.1688450000000001</v>
      </c>
    </row>
    <row r="749" spans="8:8" x14ac:dyDescent="0.15">
      <c r="H749">
        <f t="shared" si="12"/>
        <v>1.1688450000000001</v>
      </c>
    </row>
    <row r="750" spans="8:8" x14ac:dyDescent="0.15">
      <c r="H750">
        <f t="shared" si="12"/>
        <v>1.1688450000000001</v>
      </c>
    </row>
    <row r="751" spans="8:8" x14ac:dyDescent="0.15">
      <c r="H751">
        <f t="shared" si="12"/>
        <v>1.1688450000000001</v>
      </c>
    </row>
    <row r="752" spans="8:8" x14ac:dyDescent="0.15">
      <c r="H752">
        <f t="shared" si="12"/>
        <v>2.3376900000000003</v>
      </c>
    </row>
    <row r="753" spans="8:8" x14ac:dyDescent="0.15">
      <c r="H753">
        <f t="shared" si="12"/>
        <v>11.688450000000001</v>
      </c>
    </row>
    <row r="754" spans="8:8" x14ac:dyDescent="0.15">
      <c r="H754">
        <f t="shared" si="12"/>
        <v>22.208055000000002</v>
      </c>
    </row>
    <row r="755" spans="8:8" x14ac:dyDescent="0.15">
      <c r="H755">
        <f t="shared" si="12"/>
        <v>22.208055000000002</v>
      </c>
    </row>
    <row r="756" spans="8:8" x14ac:dyDescent="0.15">
      <c r="H756">
        <f t="shared" si="12"/>
        <v>22.208055000000002</v>
      </c>
    </row>
    <row r="757" spans="8:8" x14ac:dyDescent="0.15">
      <c r="H757">
        <f t="shared" si="12"/>
        <v>11.688450000000001</v>
      </c>
    </row>
    <row r="758" spans="8:8" x14ac:dyDescent="0.15">
      <c r="H758">
        <f t="shared" si="12"/>
        <v>11.688450000000001</v>
      </c>
    </row>
    <row r="759" spans="8:8" x14ac:dyDescent="0.15">
      <c r="H759">
        <f t="shared" si="12"/>
        <v>22.208055000000002</v>
      </c>
    </row>
    <row r="760" spans="8:8" x14ac:dyDescent="0.15">
      <c r="H760">
        <f t="shared" si="12"/>
        <v>22.208055000000002</v>
      </c>
    </row>
    <row r="761" spans="8:8" x14ac:dyDescent="0.15">
      <c r="H761">
        <f t="shared" si="12"/>
        <v>22.208055000000002</v>
      </c>
    </row>
    <row r="762" spans="8:8" x14ac:dyDescent="0.15">
      <c r="H762">
        <f t="shared" si="12"/>
        <v>22.208055000000002</v>
      </c>
    </row>
    <row r="763" spans="8:8" x14ac:dyDescent="0.15">
      <c r="H763">
        <f t="shared" si="12"/>
        <v>7.0130699999999999</v>
      </c>
    </row>
    <row r="764" spans="8:8" x14ac:dyDescent="0.15">
      <c r="H764">
        <f t="shared" si="12"/>
        <v>7.0130699999999999</v>
      </c>
    </row>
    <row r="765" spans="8:8" x14ac:dyDescent="0.15">
      <c r="H765">
        <f t="shared" si="12"/>
        <v>1.1688450000000001</v>
      </c>
    </row>
    <row r="766" spans="8:8" x14ac:dyDescent="0.15">
      <c r="H766">
        <f t="shared" si="12"/>
        <v>1.1688450000000001</v>
      </c>
    </row>
    <row r="767" spans="8:8" x14ac:dyDescent="0.15">
      <c r="H767">
        <f t="shared" si="12"/>
        <v>1.1688450000000001</v>
      </c>
    </row>
    <row r="768" spans="8:8" x14ac:dyDescent="0.15">
      <c r="H768">
        <f t="shared" si="12"/>
        <v>1.1688450000000001</v>
      </c>
    </row>
    <row r="769" spans="8:8" x14ac:dyDescent="0.15">
      <c r="H769">
        <f t="shared" si="12"/>
        <v>1.1688450000000001</v>
      </c>
    </row>
    <row r="770" spans="8:8" x14ac:dyDescent="0.15">
      <c r="H770">
        <f t="shared" si="12"/>
        <v>1.1688450000000001</v>
      </c>
    </row>
    <row r="771" spans="8:8" x14ac:dyDescent="0.15">
      <c r="H771">
        <f t="shared" si="12"/>
        <v>1.1688450000000001</v>
      </c>
    </row>
    <row r="772" spans="8:8" x14ac:dyDescent="0.15">
      <c r="H772">
        <f t="shared" si="12"/>
        <v>1.1688450000000001</v>
      </c>
    </row>
    <row r="773" spans="8:8" x14ac:dyDescent="0.15">
      <c r="H773">
        <f t="shared" si="12"/>
        <v>1.1688450000000001</v>
      </c>
    </row>
    <row r="774" spans="8:8" x14ac:dyDescent="0.15">
      <c r="H774">
        <f t="shared" si="12"/>
        <v>1.1688450000000001</v>
      </c>
    </row>
    <row r="775" spans="8:8" x14ac:dyDescent="0.15">
      <c r="H775">
        <f t="shared" si="12"/>
        <v>1.1688450000000001</v>
      </c>
    </row>
    <row r="776" spans="8:8" x14ac:dyDescent="0.15">
      <c r="H776">
        <f t="shared" si="12"/>
        <v>2.3376900000000003</v>
      </c>
    </row>
    <row r="777" spans="8:8" x14ac:dyDescent="0.15">
      <c r="H777">
        <f t="shared" si="12"/>
        <v>11.688450000000001</v>
      </c>
    </row>
    <row r="778" spans="8:8" x14ac:dyDescent="0.15">
      <c r="H778">
        <f t="shared" si="12"/>
        <v>22.208055000000002</v>
      </c>
    </row>
    <row r="779" spans="8:8" x14ac:dyDescent="0.15">
      <c r="H779">
        <f t="shared" si="12"/>
        <v>22.208055000000002</v>
      </c>
    </row>
    <row r="780" spans="8:8" x14ac:dyDescent="0.15">
      <c r="H780">
        <f t="shared" si="12"/>
        <v>22.208055000000002</v>
      </c>
    </row>
    <row r="781" spans="8:8" x14ac:dyDescent="0.15">
      <c r="H781">
        <f t="shared" si="12"/>
        <v>11.688450000000001</v>
      </c>
    </row>
    <row r="782" spans="8:8" x14ac:dyDescent="0.15">
      <c r="H782">
        <f t="shared" si="12"/>
        <v>11.688450000000001</v>
      </c>
    </row>
    <row r="783" spans="8:8" x14ac:dyDescent="0.15">
      <c r="H783">
        <f t="shared" si="12"/>
        <v>22.208055000000002</v>
      </c>
    </row>
    <row r="784" spans="8:8" x14ac:dyDescent="0.15">
      <c r="H784">
        <f t="shared" si="12"/>
        <v>22.208055000000002</v>
      </c>
    </row>
    <row r="785" spans="8:8" x14ac:dyDescent="0.15">
      <c r="H785">
        <f t="shared" si="12"/>
        <v>22.208055000000002</v>
      </c>
    </row>
    <row r="786" spans="8:8" x14ac:dyDescent="0.15">
      <c r="H786">
        <f t="shared" si="12"/>
        <v>22.208055000000002</v>
      </c>
    </row>
    <row r="787" spans="8:8" x14ac:dyDescent="0.15">
      <c r="H787">
        <f t="shared" si="12"/>
        <v>7.0130699999999999</v>
      </c>
    </row>
    <row r="788" spans="8:8" x14ac:dyDescent="0.15">
      <c r="H788">
        <f t="shared" si="12"/>
        <v>7.0130699999999999</v>
      </c>
    </row>
    <row r="789" spans="8:8" x14ac:dyDescent="0.15">
      <c r="H789">
        <f t="shared" si="12"/>
        <v>1.1688450000000001</v>
      </c>
    </row>
    <row r="790" spans="8:8" x14ac:dyDescent="0.15">
      <c r="H790">
        <f t="shared" si="12"/>
        <v>1.1688450000000001</v>
      </c>
    </row>
    <row r="791" spans="8:8" x14ac:dyDescent="0.15">
      <c r="H791">
        <f t="shared" si="12"/>
        <v>1.1688450000000001</v>
      </c>
    </row>
    <row r="792" spans="8:8" x14ac:dyDescent="0.15">
      <c r="H792">
        <f t="shared" si="12"/>
        <v>1.1688450000000001</v>
      </c>
    </row>
    <row r="793" spans="8:8" x14ac:dyDescent="0.15">
      <c r="H793">
        <f t="shared" si="12"/>
        <v>1.1688450000000001</v>
      </c>
    </row>
    <row r="794" spans="8:8" x14ac:dyDescent="0.15">
      <c r="H794">
        <f t="shared" si="12"/>
        <v>1.1688450000000001</v>
      </c>
    </row>
    <row r="795" spans="8:8" x14ac:dyDescent="0.15">
      <c r="H795">
        <f t="shared" ref="H795:H858" si="13">$H771</f>
        <v>1.1688450000000001</v>
      </c>
    </row>
    <row r="796" spans="8:8" x14ac:dyDescent="0.15">
      <c r="H796">
        <f t="shared" si="13"/>
        <v>1.1688450000000001</v>
      </c>
    </row>
    <row r="797" spans="8:8" x14ac:dyDescent="0.15">
      <c r="H797">
        <f t="shared" si="13"/>
        <v>1.1688450000000001</v>
      </c>
    </row>
    <row r="798" spans="8:8" x14ac:dyDescent="0.15">
      <c r="H798">
        <f t="shared" si="13"/>
        <v>1.1688450000000001</v>
      </c>
    </row>
    <row r="799" spans="8:8" x14ac:dyDescent="0.15">
      <c r="H799">
        <f t="shared" si="13"/>
        <v>1.1688450000000001</v>
      </c>
    </row>
    <row r="800" spans="8:8" x14ac:dyDescent="0.15">
      <c r="H800">
        <f t="shared" si="13"/>
        <v>2.3376900000000003</v>
      </c>
    </row>
    <row r="801" spans="8:8" x14ac:dyDescent="0.15">
      <c r="H801">
        <f t="shared" si="13"/>
        <v>11.688450000000001</v>
      </c>
    </row>
    <row r="802" spans="8:8" x14ac:dyDescent="0.15">
      <c r="H802">
        <f t="shared" si="13"/>
        <v>22.208055000000002</v>
      </c>
    </row>
    <row r="803" spans="8:8" x14ac:dyDescent="0.15">
      <c r="H803">
        <f t="shared" si="13"/>
        <v>22.208055000000002</v>
      </c>
    </row>
    <row r="804" spans="8:8" x14ac:dyDescent="0.15">
      <c r="H804">
        <f t="shared" si="13"/>
        <v>22.208055000000002</v>
      </c>
    </row>
    <row r="805" spans="8:8" x14ac:dyDescent="0.15">
      <c r="H805">
        <f t="shared" si="13"/>
        <v>11.688450000000001</v>
      </c>
    </row>
    <row r="806" spans="8:8" x14ac:dyDescent="0.15">
      <c r="H806">
        <f t="shared" si="13"/>
        <v>11.688450000000001</v>
      </c>
    </row>
    <row r="807" spans="8:8" x14ac:dyDescent="0.15">
      <c r="H807">
        <f t="shared" si="13"/>
        <v>22.208055000000002</v>
      </c>
    </row>
    <row r="808" spans="8:8" x14ac:dyDescent="0.15">
      <c r="H808">
        <f t="shared" si="13"/>
        <v>22.208055000000002</v>
      </c>
    </row>
    <row r="809" spans="8:8" x14ac:dyDescent="0.15">
      <c r="H809">
        <f t="shared" si="13"/>
        <v>22.208055000000002</v>
      </c>
    </row>
    <row r="810" spans="8:8" x14ac:dyDescent="0.15">
      <c r="H810">
        <f t="shared" si="13"/>
        <v>22.208055000000002</v>
      </c>
    </row>
    <row r="811" spans="8:8" x14ac:dyDescent="0.15">
      <c r="H811">
        <f t="shared" si="13"/>
        <v>7.0130699999999999</v>
      </c>
    </row>
    <row r="812" spans="8:8" x14ac:dyDescent="0.15">
      <c r="H812">
        <f t="shared" si="13"/>
        <v>7.0130699999999999</v>
      </c>
    </row>
    <row r="813" spans="8:8" x14ac:dyDescent="0.15">
      <c r="H813">
        <f t="shared" si="13"/>
        <v>1.1688450000000001</v>
      </c>
    </row>
    <row r="814" spans="8:8" x14ac:dyDescent="0.15">
      <c r="H814">
        <f t="shared" si="13"/>
        <v>1.1688450000000001</v>
      </c>
    </row>
    <row r="815" spans="8:8" x14ac:dyDescent="0.15">
      <c r="H815">
        <f t="shared" si="13"/>
        <v>1.1688450000000001</v>
      </c>
    </row>
    <row r="816" spans="8:8" x14ac:dyDescent="0.15">
      <c r="H816">
        <f t="shared" si="13"/>
        <v>1.1688450000000001</v>
      </c>
    </row>
    <row r="817" spans="8:8" x14ac:dyDescent="0.15">
      <c r="H817">
        <f t="shared" si="13"/>
        <v>1.1688450000000001</v>
      </c>
    </row>
    <row r="818" spans="8:8" x14ac:dyDescent="0.15">
      <c r="H818">
        <f t="shared" si="13"/>
        <v>1.1688450000000001</v>
      </c>
    </row>
    <row r="819" spans="8:8" x14ac:dyDescent="0.15">
      <c r="H819">
        <f t="shared" si="13"/>
        <v>1.1688450000000001</v>
      </c>
    </row>
    <row r="820" spans="8:8" x14ac:dyDescent="0.15">
      <c r="H820">
        <f t="shared" si="13"/>
        <v>1.1688450000000001</v>
      </c>
    </row>
    <row r="821" spans="8:8" x14ac:dyDescent="0.15">
      <c r="H821">
        <f t="shared" si="13"/>
        <v>1.1688450000000001</v>
      </c>
    </row>
    <row r="822" spans="8:8" x14ac:dyDescent="0.15">
      <c r="H822">
        <f t="shared" si="13"/>
        <v>1.1688450000000001</v>
      </c>
    </row>
    <row r="823" spans="8:8" x14ac:dyDescent="0.15">
      <c r="H823">
        <f t="shared" si="13"/>
        <v>1.1688450000000001</v>
      </c>
    </row>
    <row r="824" spans="8:8" x14ac:dyDescent="0.15">
      <c r="H824">
        <f t="shared" si="13"/>
        <v>2.3376900000000003</v>
      </c>
    </row>
    <row r="825" spans="8:8" x14ac:dyDescent="0.15">
      <c r="H825">
        <f t="shared" si="13"/>
        <v>11.688450000000001</v>
      </c>
    </row>
    <row r="826" spans="8:8" x14ac:dyDescent="0.15">
      <c r="H826">
        <f t="shared" si="13"/>
        <v>22.208055000000002</v>
      </c>
    </row>
    <row r="827" spans="8:8" x14ac:dyDescent="0.15">
      <c r="H827">
        <f t="shared" si="13"/>
        <v>22.208055000000002</v>
      </c>
    </row>
    <row r="828" spans="8:8" x14ac:dyDescent="0.15">
      <c r="H828">
        <f t="shared" si="13"/>
        <v>22.208055000000002</v>
      </c>
    </row>
    <row r="829" spans="8:8" x14ac:dyDescent="0.15">
      <c r="H829">
        <f t="shared" si="13"/>
        <v>11.688450000000001</v>
      </c>
    </row>
    <row r="830" spans="8:8" x14ac:dyDescent="0.15">
      <c r="H830">
        <f t="shared" si="13"/>
        <v>11.688450000000001</v>
      </c>
    </row>
    <row r="831" spans="8:8" x14ac:dyDescent="0.15">
      <c r="H831">
        <f t="shared" si="13"/>
        <v>22.208055000000002</v>
      </c>
    </row>
    <row r="832" spans="8:8" x14ac:dyDescent="0.15">
      <c r="H832">
        <f t="shared" si="13"/>
        <v>22.208055000000002</v>
      </c>
    </row>
    <row r="833" spans="8:8" x14ac:dyDescent="0.15">
      <c r="H833">
        <f t="shared" si="13"/>
        <v>22.208055000000002</v>
      </c>
    </row>
    <row r="834" spans="8:8" x14ac:dyDescent="0.15">
      <c r="H834">
        <f t="shared" si="13"/>
        <v>22.208055000000002</v>
      </c>
    </row>
    <row r="835" spans="8:8" x14ac:dyDescent="0.15">
      <c r="H835">
        <f t="shared" si="13"/>
        <v>7.0130699999999999</v>
      </c>
    </row>
    <row r="836" spans="8:8" x14ac:dyDescent="0.15">
      <c r="H836">
        <f t="shared" si="13"/>
        <v>7.0130699999999999</v>
      </c>
    </row>
    <row r="837" spans="8:8" x14ac:dyDescent="0.15">
      <c r="H837">
        <f t="shared" si="13"/>
        <v>1.1688450000000001</v>
      </c>
    </row>
    <row r="838" spans="8:8" x14ac:dyDescent="0.15">
      <c r="H838">
        <f t="shared" si="13"/>
        <v>1.1688450000000001</v>
      </c>
    </row>
    <row r="839" spans="8:8" x14ac:dyDescent="0.15">
      <c r="H839">
        <f t="shared" si="13"/>
        <v>1.1688450000000001</v>
      </c>
    </row>
    <row r="840" spans="8:8" x14ac:dyDescent="0.15">
      <c r="H840">
        <f t="shared" si="13"/>
        <v>1.1688450000000001</v>
      </c>
    </row>
    <row r="841" spans="8:8" x14ac:dyDescent="0.15">
      <c r="H841">
        <f t="shared" si="13"/>
        <v>1.1688450000000001</v>
      </c>
    </row>
    <row r="842" spans="8:8" x14ac:dyDescent="0.15">
      <c r="H842">
        <f t="shared" si="13"/>
        <v>1.1688450000000001</v>
      </c>
    </row>
    <row r="843" spans="8:8" x14ac:dyDescent="0.15">
      <c r="H843">
        <f t="shared" si="13"/>
        <v>1.1688450000000001</v>
      </c>
    </row>
    <row r="844" spans="8:8" x14ac:dyDescent="0.15">
      <c r="H844">
        <f t="shared" si="13"/>
        <v>1.1688450000000001</v>
      </c>
    </row>
    <row r="845" spans="8:8" x14ac:dyDescent="0.15">
      <c r="H845">
        <f t="shared" si="13"/>
        <v>1.1688450000000001</v>
      </c>
    </row>
    <row r="846" spans="8:8" x14ac:dyDescent="0.15">
      <c r="H846">
        <f t="shared" si="13"/>
        <v>1.1688450000000001</v>
      </c>
    </row>
    <row r="847" spans="8:8" x14ac:dyDescent="0.15">
      <c r="H847">
        <f t="shared" si="13"/>
        <v>1.1688450000000001</v>
      </c>
    </row>
    <row r="848" spans="8:8" x14ac:dyDescent="0.15">
      <c r="H848">
        <f t="shared" si="13"/>
        <v>2.3376900000000003</v>
      </c>
    </row>
    <row r="849" spans="8:8" x14ac:dyDescent="0.15">
      <c r="H849">
        <f t="shared" si="13"/>
        <v>11.688450000000001</v>
      </c>
    </row>
    <row r="850" spans="8:8" x14ac:dyDescent="0.15">
      <c r="H850">
        <f t="shared" si="13"/>
        <v>22.208055000000002</v>
      </c>
    </row>
    <row r="851" spans="8:8" x14ac:dyDescent="0.15">
      <c r="H851">
        <f t="shared" si="13"/>
        <v>22.208055000000002</v>
      </c>
    </row>
    <row r="852" spans="8:8" x14ac:dyDescent="0.15">
      <c r="H852">
        <f t="shared" si="13"/>
        <v>22.208055000000002</v>
      </c>
    </row>
    <row r="853" spans="8:8" x14ac:dyDescent="0.15">
      <c r="H853">
        <f t="shared" si="13"/>
        <v>11.688450000000001</v>
      </c>
    </row>
    <row r="854" spans="8:8" x14ac:dyDescent="0.15">
      <c r="H854">
        <f t="shared" si="13"/>
        <v>11.688450000000001</v>
      </c>
    </row>
    <row r="855" spans="8:8" x14ac:dyDescent="0.15">
      <c r="H855">
        <f t="shared" si="13"/>
        <v>22.208055000000002</v>
      </c>
    </row>
    <row r="856" spans="8:8" x14ac:dyDescent="0.15">
      <c r="H856">
        <f t="shared" si="13"/>
        <v>22.208055000000002</v>
      </c>
    </row>
    <row r="857" spans="8:8" x14ac:dyDescent="0.15">
      <c r="H857">
        <f t="shared" si="13"/>
        <v>22.208055000000002</v>
      </c>
    </row>
    <row r="858" spans="8:8" x14ac:dyDescent="0.15">
      <c r="H858">
        <f t="shared" si="13"/>
        <v>22.208055000000002</v>
      </c>
    </row>
    <row r="859" spans="8:8" x14ac:dyDescent="0.15">
      <c r="H859">
        <f t="shared" ref="H859:H922" si="14">$H835</f>
        <v>7.0130699999999999</v>
      </c>
    </row>
    <row r="860" spans="8:8" x14ac:dyDescent="0.15">
      <c r="H860">
        <f t="shared" si="14"/>
        <v>7.0130699999999999</v>
      </c>
    </row>
    <row r="861" spans="8:8" x14ac:dyDescent="0.15">
      <c r="H861">
        <f t="shared" si="14"/>
        <v>1.1688450000000001</v>
      </c>
    </row>
    <row r="862" spans="8:8" x14ac:dyDescent="0.15">
      <c r="H862">
        <f t="shared" si="14"/>
        <v>1.1688450000000001</v>
      </c>
    </row>
    <row r="863" spans="8:8" x14ac:dyDescent="0.15">
      <c r="H863">
        <f t="shared" si="14"/>
        <v>1.1688450000000001</v>
      </c>
    </row>
    <row r="864" spans="8:8" x14ac:dyDescent="0.15">
      <c r="H864">
        <f t="shared" si="14"/>
        <v>1.1688450000000001</v>
      </c>
    </row>
    <row r="865" spans="8:8" x14ac:dyDescent="0.15">
      <c r="H865">
        <f t="shared" si="14"/>
        <v>1.1688450000000001</v>
      </c>
    </row>
    <row r="866" spans="8:8" x14ac:dyDescent="0.15">
      <c r="H866">
        <f t="shared" si="14"/>
        <v>1.1688450000000001</v>
      </c>
    </row>
    <row r="867" spans="8:8" x14ac:dyDescent="0.15">
      <c r="H867">
        <f t="shared" si="14"/>
        <v>1.1688450000000001</v>
      </c>
    </row>
    <row r="868" spans="8:8" x14ac:dyDescent="0.15">
      <c r="H868">
        <f t="shared" si="14"/>
        <v>1.1688450000000001</v>
      </c>
    </row>
    <row r="869" spans="8:8" x14ac:dyDescent="0.15">
      <c r="H869">
        <f t="shared" si="14"/>
        <v>1.1688450000000001</v>
      </c>
    </row>
    <row r="870" spans="8:8" x14ac:dyDescent="0.15">
      <c r="H870">
        <f t="shared" si="14"/>
        <v>1.1688450000000001</v>
      </c>
    </row>
    <row r="871" spans="8:8" x14ac:dyDescent="0.15">
      <c r="H871">
        <f t="shared" si="14"/>
        <v>1.1688450000000001</v>
      </c>
    </row>
    <row r="872" spans="8:8" x14ac:dyDescent="0.15">
      <c r="H872">
        <f t="shared" si="14"/>
        <v>2.3376900000000003</v>
      </c>
    </row>
    <row r="873" spans="8:8" x14ac:dyDescent="0.15">
      <c r="H873">
        <f t="shared" si="14"/>
        <v>11.688450000000001</v>
      </c>
    </row>
    <row r="874" spans="8:8" x14ac:dyDescent="0.15">
      <c r="H874">
        <f t="shared" si="14"/>
        <v>22.208055000000002</v>
      </c>
    </row>
    <row r="875" spans="8:8" x14ac:dyDescent="0.15">
      <c r="H875">
        <f t="shared" si="14"/>
        <v>22.208055000000002</v>
      </c>
    </row>
    <row r="876" spans="8:8" x14ac:dyDescent="0.15">
      <c r="H876">
        <f t="shared" si="14"/>
        <v>22.208055000000002</v>
      </c>
    </row>
    <row r="877" spans="8:8" x14ac:dyDescent="0.15">
      <c r="H877">
        <f t="shared" si="14"/>
        <v>11.688450000000001</v>
      </c>
    </row>
    <row r="878" spans="8:8" x14ac:dyDescent="0.15">
      <c r="H878">
        <f t="shared" si="14"/>
        <v>11.688450000000001</v>
      </c>
    </row>
    <row r="879" spans="8:8" x14ac:dyDescent="0.15">
      <c r="H879">
        <f t="shared" si="14"/>
        <v>22.208055000000002</v>
      </c>
    </row>
    <row r="880" spans="8:8" x14ac:dyDescent="0.15">
      <c r="H880">
        <f t="shared" si="14"/>
        <v>22.208055000000002</v>
      </c>
    </row>
    <row r="881" spans="8:8" x14ac:dyDescent="0.15">
      <c r="H881">
        <f t="shared" si="14"/>
        <v>22.208055000000002</v>
      </c>
    </row>
    <row r="882" spans="8:8" x14ac:dyDescent="0.15">
      <c r="H882">
        <f t="shared" si="14"/>
        <v>22.208055000000002</v>
      </c>
    </row>
    <row r="883" spans="8:8" x14ac:dyDescent="0.15">
      <c r="H883">
        <f t="shared" si="14"/>
        <v>7.0130699999999999</v>
      </c>
    </row>
    <row r="884" spans="8:8" x14ac:dyDescent="0.15">
      <c r="H884">
        <f t="shared" si="14"/>
        <v>7.0130699999999999</v>
      </c>
    </row>
    <row r="885" spans="8:8" x14ac:dyDescent="0.15">
      <c r="H885">
        <f t="shared" si="14"/>
        <v>1.1688450000000001</v>
      </c>
    </row>
    <row r="886" spans="8:8" x14ac:dyDescent="0.15">
      <c r="H886">
        <f t="shared" si="14"/>
        <v>1.1688450000000001</v>
      </c>
    </row>
    <row r="887" spans="8:8" x14ac:dyDescent="0.15">
      <c r="H887">
        <f t="shared" si="14"/>
        <v>1.1688450000000001</v>
      </c>
    </row>
    <row r="888" spans="8:8" x14ac:dyDescent="0.15">
      <c r="H888">
        <f t="shared" si="14"/>
        <v>1.1688450000000001</v>
      </c>
    </row>
    <row r="889" spans="8:8" x14ac:dyDescent="0.15">
      <c r="H889">
        <f t="shared" si="14"/>
        <v>1.1688450000000001</v>
      </c>
    </row>
    <row r="890" spans="8:8" x14ac:dyDescent="0.15">
      <c r="H890">
        <f t="shared" si="14"/>
        <v>1.1688450000000001</v>
      </c>
    </row>
    <row r="891" spans="8:8" x14ac:dyDescent="0.15">
      <c r="H891">
        <f t="shared" si="14"/>
        <v>1.1688450000000001</v>
      </c>
    </row>
    <row r="892" spans="8:8" x14ac:dyDescent="0.15">
      <c r="H892">
        <f t="shared" si="14"/>
        <v>1.1688450000000001</v>
      </c>
    </row>
    <row r="893" spans="8:8" x14ac:dyDescent="0.15">
      <c r="H893">
        <f t="shared" si="14"/>
        <v>1.1688450000000001</v>
      </c>
    </row>
    <row r="894" spans="8:8" x14ac:dyDescent="0.15">
      <c r="H894">
        <f t="shared" si="14"/>
        <v>1.1688450000000001</v>
      </c>
    </row>
    <row r="895" spans="8:8" x14ac:dyDescent="0.15">
      <c r="H895">
        <f t="shared" si="14"/>
        <v>1.1688450000000001</v>
      </c>
    </row>
    <row r="896" spans="8:8" x14ac:dyDescent="0.15">
      <c r="H896">
        <f t="shared" si="14"/>
        <v>2.3376900000000003</v>
      </c>
    </row>
    <row r="897" spans="8:8" x14ac:dyDescent="0.15">
      <c r="H897">
        <f t="shared" si="14"/>
        <v>11.688450000000001</v>
      </c>
    </row>
    <row r="898" spans="8:8" x14ac:dyDescent="0.15">
      <c r="H898">
        <f t="shared" si="14"/>
        <v>22.208055000000002</v>
      </c>
    </row>
    <row r="899" spans="8:8" x14ac:dyDescent="0.15">
      <c r="H899">
        <f t="shared" si="14"/>
        <v>22.208055000000002</v>
      </c>
    </row>
    <row r="900" spans="8:8" x14ac:dyDescent="0.15">
      <c r="H900">
        <f t="shared" si="14"/>
        <v>22.208055000000002</v>
      </c>
    </row>
    <row r="901" spans="8:8" x14ac:dyDescent="0.15">
      <c r="H901">
        <f t="shared" si="14"/>
        <v>11.688450000000001</v>
      </c>
    </row>
    <row r="902" spans="8:8" x14ac:dyDescent="0.15">
      <c r="H902">
        <f t="shared" si="14"/>
        <v>11.688450000000001</v>
      </c>
    </row>
    <row r="903" spans="8:8" x14ac:dyDescent="0.15">
      <c r="H903">
        <f t="shared" si="14"/>
        <v>22.208055000000002</v>
      </c>
    </row>
    <row r="904" spans="8:8" x14ac:dyDescent="0.15">
      <c r="H904">
        <f t="shared" si="14"/>
        <v>22.208055000000002</v>
      </c>
    </row>
    <row r="905" spans="8:8" x14ac:dyDescent="0.15">
      <c r="H905">
        <f t="shared" si="14"/>
        <v>22.208055000000002</v>
      </c>
    </row>
    <row r="906" spans="8:8" x14ac:dyDescent="0.15">
      <c r="H906">
        <f t="shared" si="14"/>
        <v>22.208055000000002</v>
      </c>
    </row>
    <row r="907" spans="8:8" x14ac:dyDescent="0.15">
      <c r="H907">
        <f t="shared" si="14"/>
        <v>7.0130699999999999</v>
      </c>
    </row>
    <row r="908" spans="8:8" x14ac:dyDescent="0.15">
      <c r="H908">
        <f t="shared" si="14"/>
        <v>7.0130699999999999</v>
      </c>
    </row>
    <row r="909" spans="8:8" x14ac:dyDescent="0.15">
      <c r="H909">
        <f t="shared" si="14"/>
        <v>1.1688450000000001</v>
      </c>
    </row>
    <row r="910" spans="8:8" x14ac:dyDescent="0.15">
      <c r="H910">
        <f t="shared" si="14"/>
        <v>1.1688450000000001</v>
      </c>
    </row>
    <row r="911" spans="8:8" x14ac:dyDescent="0.15">
      <c r="H911">
        <f t="shared" si="14"/>
        <v>1.1688450000000001</v>
      </c>
    </row>
    <row r="912" spans="8:8" x14ac:dyDescent="0.15">
      <c r="H912">
        <f t="shared" si="14"/>
        <v>1.1688450000000001</v>
      </c>
    </row>
    <row r="913" spans="8:8" x14ac:dyDescent="0.15">
      <c r="H913">
        <f t="shared" si="14"/>
        <v>1.1688450000000001</v>
      </c>
    </row>
    <row r="914" spans="8:8" x14ac:dyDescent="0.15">
      <c r="H914">
        <f t="shared" si="14"/>
        <v>1.1688450000000001</v>
      </c>
    </row>
    <row r="915" spans="8:8" x14ac:dyDescent="0.15">
      <c r="H915">
        <f t="shared" si="14"/>
        <v>1.1688450000000001</v>
      </c>
    </row>
    <row r="916" spans="8:8" x14ac:dyDescent="0.15">
      <c r="H916">
        <f t="shared" si="14"/>
        <v>1.1688450000000001</v>
      </c>
    </row>
    <row r="917" spans="8:8" x14ac:dyDescent="0.15">
      <c r="H917">
        <f t="shared" si="14"/>
        <v>1.1688450000000001</v>
      </c>
    </row>
    <row r="918" spans="8:8" x14ac:dyDescent="0.15">
      <c r="H918">
        <f t="shared" si="14"/>
        <v>1.1688450000000001</v>
      </c>
    </row>
    <row r="919" spans="8:8" x14ac:dyDescent="0.15">
      <c r="H919">
        <f t="shared" si="14"/>
        <v>1.1688450000000001</v>
      </c>
    </row>
    <row r="920" spans="8:8" x14ac:dyDescent="0.15">
      <c r="H920">
        <f t="shared" si="14"/>
        <v>2.3376900000000003</v>
      </c>
    </row>
    <row r="921" spans="8:8" x14ac:dyDescent="0.15">
      <c r="H921">
        <f t="shared" si="14"/>
        <v>11.688450000000001</v>
      </c>
    </row>
    <row r="922" spans="8:8" x14ac:dyDescent="0.15">
      <c r="H922">
        <f t="shared" si="14"/>
        <v>22.208055000000002</v>
      </c>
    </row>
    <row r="923" spans="8:8" x14ac:dyDescent="0.15">
      <c r="H923">
        <f t="shared" ref="H923:H986" si="15">$H899</f>
        <v>22.208055000000002</v>
      </c>
    </row>
    <row r="924" spans="8:8" x14ac:dyDescent="0.15">
      <c r="H924">
        <f t="shared" si="15"/>
        <v>22.208055000000002</v>
      </c>
    </row>
    <row r="925" spans="8:8" x14ac:dyDescent="0.15">
      <c r="H925">
        <f t="shared" si="15"/>
        <v>11.688450000000001</v>
      </c>
    </row>
    <row r="926" spans="8:8" x14ac:dyDescent="0.15">
      <c r="H926">
        <f t="shared" si="15"/>
        <v>11.688450000000001</v>
      </c>
    </row>
    <row r="927" spans="8:8" x14ac:dyDescent="0.15">
      <c r="H927">
        <f t="shared" si="15"/>
        <v>22.208055000000002</v>
      </c>
    </row>
    <row r="928" spans="8:8" x14ac:dyDescent="0.15">
      <c r="H928">
        <f t="shared" si="15"/>
        <v>22.208055000000002</v>
      </c>
    </row>
    <row r="929" spans="8:8" x14ac:dyDescent="0.15">
      <c r="H929">
        <f t="shared" si="15"/>
        <v>22.208055000000002</v>
      </c>
    </row>
    <row r="930" spans="8:8" x14ac:dyDescent="0.15">
      <c r="H930">
        <f t="shared" si="15"/>
        <v>22.208055000000002</v>
      </c>
    </row>
    <row r="931" spans="8:8" x14ac:dyDescent="0.15">
      <c r="H931">
        <f t="shared" si="15"/>
        <v>7.0130699999999999</v>
      </c>
    </row>
    <row r="932" spans="8:8" x14ac:dyDescent="0.15">
      <c r="H932">
        <f t="shared" si="15"/>
        <v>7.0130699999999999</v>
      </c>
    </row>
    <row r="933" spans="8:8" x14ac:dyDescent="0.15">
      <c r="H933">
        <f t="shared" si="15"/>
        <v>1.1688450000000001</v>
      </c>
    </row>
    <row r="934" spans="8:8" x14ac:dyDescent="0.15">
      <c r="H934">
        <f t="shared" si="15"/>
        <v>1.1688450000000001</v>
      </c>
    </row>
    <row r="935" spans="8:8" x14ac:dyDescent="0.15">
      <c r="H935">
        <f t="shared" si="15"/>
        <v>1.1688450000000001</v>
      </c>
    </row>
    <row r="936" spans="8:8" x14ac:dyDescent="0.15">
      <c r="H936">
        <f t="shared" si="15"/>
        <v>1.1688450000000001</v>
      </c>
    </row>
    <row r="937" spans="8:8" x14ac:dyDescent="0.15">
      <c r="H937">
        <f t="shared" si="15"/>
        <v>1.1688450000000001</v>
      </c>
    </row>
    <row r="938" spans="8:8" x14ac:dyDescent="0.15">
      <c r="H938">
        <f t="shared" si="15"/>
        <v>1.1688450000000001</v>
      </c>
    </row>
    <row r="939" spans="8:8" x14ac:dyDescent="0.15">
      <c r="H939">
        <f t="shared" si="15"/>
        <v>1.1688450000000001</v>
      </c>
    </row>
    <row r="940" spans="8:8" x14ac:dyDescent="0.15">
      <c r="H940">
        <f t="shared" si="15"/>
        <v>1.1688450000000001</v>
      </c>
    </row>
    <row r="941" spans="8:8" x14ac:dyDescent="0.15">
      <c r="H941">
        <f t="shared" si="15"/>
        <v>1.1688450000000001</v>
      </c>
    </row>
    <row r="942" spans="8:8" x14ac:dyDescent="0.15">
      <c r="H942">
        <f t="shared" si="15"/>
        <v>1.1688450000000001</v>
      </c>
    </row>
    <row r="943" spans="8:8" x14ac:dyDescent="0.15">
      <c r="H943">
        <f t="shared" si="15"/>
        <v>1.1688450000000001</v>
      </c>
    </row>
    <row r="944" spans="8:8" x14ac:dyDescent="0.15">
      <c r="H944">
        <f t="shared" si="15"/>
        <v>2.3376900000000003</v>
      </c>
    </row>
    <row r="945" spans="8:8" x14ac:dyDescent="0.15">
      <c r="H945">
        <f t="shared" si="15"/>
        <v>11.688450000000001</v>
      </c>
    </row>
    <row r="946" spans="8:8" x14ac:dyDescent="0.15">
      <c r="H946">
        <f t="shared" si="15"/>
        <v>22.208055000000002</v>
      </c>
    </row>
    <row r="947" spans="8:8" x14ac:dyDescent="0.15">
      <c r="H947">
        <f t="shared" si="15"/>
        <v>22.208055000000002</v>
      </c>
    </row>
    <row r="948" spans="8:8" x14ac:dyDescent="0.15">
      <c r="H948">
        <f t="shared" si="15"/>
        <v>22.208055000000002</v>
      </c>
    </row>
    <row r="949" spans="8:8" x14ac:dyDescent="0.15">
      <c r="H949">
        <f t="shared" si="15"/>
        <v>11.688450000000001</v>
      </c>
    </row>
    <row r="950" spans="8:8" x14ac:dyDescent="0.15">
      <c r="H950">
        <f t="shared" si="15"/>
        <v>11.688450000000001</v>
      </c>
    </row>
    <row r="951" spans="8:8" x14ac:dyDescent="0.15">
      <c r="H951">
        <f t="shared" si="15"/>
        <v>22.208055000000002</v>
      </c>
    </row>
    <row r="952" spans="8:8" x14ac:dyDescent="0.15">
      <c r="H952">
        <f t="shared" si="15"/>
        <v>22.208055000000002</v>
      </c>
    </row>
    <row r="953" spans="8:8" x14ac:dyDescent="0.15">
      <c r="H953">
        <f t="shared" si="15"/>
        <v>22.208055000000002</v>
      </c>
    </row>
    <row r="954" spans="8:8" x14ac:dyDescent="0.15">
      <c r="H954">
        <f t="shared" si="15"/>
        <v>22.208055000000002</v>
      </c>
    </row>
    <row r="955" spans="8:8" x14ac:dyDescent="0.15">
      <c r="H955">
        <f t="shared" si="15"/>
        <v>7.0130699999999999</v>
      </c>
    </row>
    <row r="956" spans="8:8" x14ac:dyDescent="0.15">
      <c r="H956">
        <f t="shared" si="15"/>
        <v>7.0130699999999999</v>
      </c>
    </row>
    <row r="957" spans="8:8" x14ac:dyDescent="0.15">
      <c r="H957">
        <f t="shared" si="15"/>
        <v>1.1688450000000001</v>
      </c>
    </row>
    <row r="958" spans="8:8" x14ac:dyDescent="0.15">
      <c r="H958">
        <f t="shared" si="15"/>
        <v>1.1688450000000001</v>
      </c>
    </row>
    <row r="959" spans="8:8" x14ac:dyDescent="0.15">
      <c r="H959">
        <f t="shared" si="15"/>
        <v>1.1688450000000001</v>
      </c>
    </row>
    <row r="960" spans="8:8" x14ac:dyDescent="0.15">
      <c r="H960">
        <f t="shared" si="15"/>
        <v>1.1688450000000001</v>
      </c>
    </row>
    <row r="961" spans="8:8" x14ac:dyDescent="0.15">
      <c r="H961">
        <f t="shared" si="15"/>
        <v>1.1688450000000001</v>
      </c>
    </row>
    <row r="962" spans="8:8" x14ac:dyDescent="0.15">
      <c r="H962">
        <f t="shared" si="15"/>
        <v>1.1688450000000001</v>
      </c>
    </row>
    <row r="963" spans="8:8" x14ac:dyDescent="0.15">
      <c r="H963">
        <f t="shared" si="15"/>
        <v>1.1688450000000001</v>
      </c>
    </row>
    <row r="964" spans="8:8" x14ac:dyDescent="0.15">
      <c r="H964">
        <f t="shared" si="15"/>
        <v>1.1688450000000001</v>
      </c>
    </row>
    <row r="965" spans="8:8" x14ac:dyDescent="0.15">
      <c r="H965">
        <f t="shared" si="15"/>
        <v>1.1688450000000001</v>
      </c>
    </row>
    <row r="966" spans="8:8" x14ac:dyDescent="0.15">
      <c r="H966">
        <f t="shared" si="15"/>
        <v>1.1688450000000001</v>
      </c>
    </row>
    <row r="967" spans="8:8" x14ac:dyDescent="0.15">
      <c r="H967">
        <f t="shared" si="15"/>
        <v>1.1688450000000001</v>
      </c>
    </row>
    <row r="968" spans="8:8" x14ac:dyDescent="0.15">
      <c r="H968">
        <f t="shared" si="15"/>
        <v>2.3376900000000003</v>
      </c>
    </row>
    <row r="969" spans="8:8" x14ac:dyDescent="0.15">
      <c r="H969">
        <f t="shared" si="15"/>
        <v>11.688450000000001</v>
      </c>
    </row>
    <row r="970" spans="8:8" x14ac:dyDescent="0.15">
      <c r="H970">
        <f t="shared" si="15"/>
        <v>22.208055000000002</v>
      </c>
    </row>
    <row r="971" spans="8:8" x14ac:dyDescent="0.15">
      <c r="H971">
        <f t="shared" si="15"/>
        <v>22.208055000000002</v>
      </c>
    </row>
    <row r="972" spans="8:8" x14ac:dyDescent="0.15">
      <c r="H972">
        <f t="shared" si="15"/>
        <v>22.208055000000002</v>
      </c>
    </row>
    <row r="973" spans="8:8" x14ac:dyDescent="0.15">
      <c r="H973">
        <f t="shared" si="15"/>
        <v>11.688450000000001</v>
      </c>
    </row>
    <row r="974" spans="8:8" x14ac:dyDescent="0.15">
      <c r="H974">
        <f t="shared" si="15"/>
        <v>11.688450000000001</v>
      </c>
    </row>
    <row r="975" spans="8:8" x14ac:dyDescent="0.15">
      <c r="H975">
        <f t="shared" si="15"/>
        <v>22.208055000000002</v>
      </c>
    </row>
    <row r="976" spans="8:8" x14ac:dyDescent="0.15">
      <c r="H976">
        <f t="shared" si="15"/>
        <v>22.208055000000002</v>
      </c>
    </row>
    <row r="977" spans="8:8" x14ac:dyDescent="0.15">
      <c r="H977">
        <f t="shared" si="15"/>
        <v>22.208055000000002</v>
      </c>
    </row>
    <row r="978" spans="8:8" x14ac:dyDescent="0.15">
      <c r="H978">
        <f t="shared" si="15"/>
        <v>22.208055000000002</v>
      </c>
    </row>
    <row r="979" spans="8:8" x14ac:dyDescent="0.15">
      <c r="H979">
        <f t="shared" si="15"/>
        <v>7.0130699999999999</v>
      </c>
    </row>
    <row r="980" spans="8:8" x14ac:dyDescent="0.15">
      <c r="H980">
        <f t="shared" si="15"/>
        <v>7.0130699999999999</v>
      </c>
    </row>
    <row r="981" spans="8:8" x14ac:dyDescent="0.15">
      <c r="H981">
        <f t="shared" si="15"/>
        <v>1.1688450000000001</v>
      </c>
    </row>
    <row r="982" spans="8:8" x14ac:dyDescent="0.15">
      <c r="H982">
        <f t="shared" si="15"/>
        <v>1.1688450000000001</v>
      </c>
    </row>
    <row r="983" spans="8:8" x14ac:dyDescent="0.15">
      <c r="H983">
        <f t="shared" si="15"/>
        <v>1.1688450000000001</v>
      </c>
    </row>
    <row r="984" spans="8:8" x14ac:dyDescent="0.15">
      <c r="H984">
        <f t="shared" si="15"/>
        <v>1.1688450000000001</v>
      </c>
    </row>
    <row r="985" spans="8:8" x14ac:dyDescent="0.15">
      <c r="H985">
        <f t="shared" si="15"/>
        <v>1.1688450000000001</v>
      </c>
    </row>
    <row r="986" spans="8:8" x14ac:dyDescent="0.15">
      <c r="H986">
        <f t="shared" si="15"/>
        <v>1.1688450000000001</v>
      </c>
    </row>
    <row r="987" spans="8:8" x14ac:dyDescent="0.15">
      <c r="H987">
        <f t="shared" ref="H987:H1050" si="16">$H963</f>
        <v>1.1688450000000001</v>
      </c>
    </row>
    <row r="988" spans="8:8" x14ac:dyDescent="0.15">
      <c r="H988">
        <f t="shared" si="16"/>
        <v>1.1688450000000001</v>
      </c>
    </row>
    <row r="989" spans="8:8" x14ac:dyDescent="0.15">
      <c r="H989">
        <f t="shared" si="16"/>
        <v>1.1688450000000001</v>
      </c>
    </row>
    <row r="990" spans="8:8" x14ac:dyDescent="0.15">
      <c r="H990">
        <f t="shared" si="16"/>
        <v>1.1688450000000001</v>
      </c>
    </row>
    <row r="991" spans="8:8" x14ac:dyDescent="0.15">
      <c r="H991">
        <f t="shared" si="16"/>
        <v>1.1688450000000001</v>
      </c>
    </row>
    <row r="992" spans="8:8" x14ac:dyDescent="0.15">
      <c r="H992">
        <f t="shared" si="16"/>
        <v>2.3376900000000003</v>
      </c>
    </row>
    <row r="993" spans="8:8" x14ac:dyDescent="0.15">
      <c r="H993">
        <f t="shared" si="16"/>
        <v>11.688450000000001</v>
      </c>
    </row>
    <row r="994" spans="8:8" x14ac:dyDescent="0.15">
      <c r="H994">
        <f t="shared" si="16"/>
        <v>22.208055000000002</v>
      </c>
    </row>
    <row r="995" spans="8:8" x14ac:dyDescent="0.15">
      <c r="H995">
        <f t="shared" si="16"/>
        <v>22.208055000000002</v>
      </c>
    </row>
    <row r="996" spans="8:8" x14ac:dyDescent="0.15">
      <c r="H996">
        <f t="shared" si="16"/>
        <v>22.208055000000002</v>
      </c>
    </row>
    <row r="997" spans="8:8" x14ac:dyDescent="0.15">
      <c r="H997">
        <f t="shared" si="16"/>
        <v>11.688450000000001</v>
      </c>
    </row>
    <row r="998" spans="8:8" x14ac:dyDescent="0.15">
      <c r="H998">
        <f t="shared" si="16"/>
        <v>11.688450000000001</v>
      </c>
    </row>
    <row r="999" spans="8:8" x14ac:dyDescent="0.15">
      <c r="H999">
        <f t="shared" si="16"/>
        <v>22.208055000000002</v>
      </c>
    </row>
    <row r="1000" spans="8:8" x14ac:dyDescent="0.15">
      <c r="H1000">
        <f t="shared" si="16"/>
        <v>22.208055000000002</v>
      </c>
    </row>
    <row r="1001" spans="8:8" x14ac:dyDescent="0.15">
      <c r="H1001">
        <f t="shared" si="16"/>
        <v>22.208055000000002</v>
      </c>
    </row>
    <row r="1002" spans="8:8" x14ac:dyDescent="0.15">
      <c r="H1002">
        <f t="shared" si="16"/>
        <v>22.208055000000002</v>
      </c>
    </row>
    <row r="1003" spans="8:8" x14ac:dyDescent="0.15">
      <c r="H1003">
        <f t="shared" si="16"/>
        <v>7.0130699999999999</v>
      </c>
    </row>
    <row r="1004" spans="8:8" x14ac:dyDescent="0.15">
      <c r="H1004">
        <f t="shared" si="16"/>
        <v>7.0130699999999999</v>
      </c>
    </row>
    <row r="1005" spans="8:8" x14ac:dyDescent="0.15">
      <c r="H1005">
        <f t="shared" si="16"/>
        <v>1.1688450000000001</v>
      </c>
    </row>
    <row r="1006" spans="8:8" x14ac:dyDescent="0.15">
      <c r="H1006">
        <f t="shared" si="16"/>
        <v>1.1688450000000001</v>
      </c>
    </row>
    <row r="1007" spans="8:8" x14ac:dyDescent="0.15">
      <c r="H1007">
        <f t="shared" si="16"/>
        <v>1.1688450000000001</v>
      </c>
    </row>
    <row r="1008" spans="8:8" x14ac:dyDescent="0.15">
      <c r="H1008">
        <f t="shared" si="16"/>
        <v>1.1688450000000001</v>
      </c>
    </row>
    <row r="1009" spans="8:8" x14ac:dyDescent="0.15">
      <c r="H1009">
        <f t="shared" si="16"/>
        <v>1.1688450000000001</v>
      </c>
    </row>
    <row r="1010" spans="8:8" x14ac:dyDescent="0.15">
      <c r="H1010">
        <f t="shared" si="16"/>
        <v>1.1688450000000001</v>
      </c>
    </row>
    <row r="1011" spans="8:8" x14ac:dyDescent="0.15">
      <c r="H1011">
        <f t="shared" si="16"/>
        <v>1.1688450000000001</v>
      </c>
    </row>
    <row r="1012" spans="8:8" x14ac:dyDescent="0.15">
      <c r="H1012">
        <f t="shared" si="16"/>
        <v>1.1688450000000001</v>
      </c>
    </row>
    <row r="1013" spans="8:8" x14ac:dyDescent="0.15">
      <c r="H1013">
        <f t="shared" si="16"/>
        <v>1.1688450000000001</v>
      </c>
    </row>
    <row r="1014" spans="8:8" x14ac:dyDescent="0.15">
      <c r="H1014">
        <f t="shared" si="16"/>
        <v>1.1688450000000001</v>
      </c>
    </row>
    <row r="1015" spans="8:8" x14ac:dyDescent="0.15">
      <c r="H1015">
        <f t="shared" si="16"/>
        <v>1.1688450000000001</v>
      </c>
    </row>
    <row r="1016" spans="8:8" x14ac:dyDescent="0.15">
      <c r="H1016">
        <f t="shared" si="16"/>
        <v>2.3376900000000003</v>
      </c>
    </row>
    <row r="1017" spans="8:8" x14ac:dyDescent="0.15">
      <c r="H1017">
        <f t="shared" si="16"/>
        <v>11.688450000000001</v>
      </c>
    </row>
    <row r="1018" spans="8:8" x14ac:dyDescent="0.15">
      <c r="H1018">
        <f t="shared" si="16"/>
        <v>22.208055000000002</v>
      </c>
    </row>
    <row r="1019" spans="8:8" x14ac:dyDescent="0.15">
      <c r="H1019">
        <f t="shared" si="16"/>
        <v>22.208055000000002</v>
      </c>
    </row>
    <row r="1020" spans="8:8" x14ac:dyDescent="0.15">
      <c r="H1020">
        <f t="shared" si="16"/>
        <v>22.208055000000002</v>
      </c>
    </row>
    <row r="1021" spans="8:8" x14ac:dyDescent="0.15">
      <c r="H1021">
        <f t="shared" si="16"/>
        <v>11.688450000000001</v>
      </c>
    </row>
    <row r="1022" spans="8:8" x14ac:dyDescent="0.15">
      <c r="H1022">
        <f t="shared" si="16"/>
        <v>11.688450000000001</v>
      </c>
    </row>
    <row r="1023" spans="8:8" x14ac:dyDescent="0.15">
      <c r="H1023">
        <f t="shared" si="16"/>
        <v>22.208055000000002</v>
      </c>
    </row>
    <row r="1024" spans="8:8" x14ac:dyDescent="0.15">
      <c r="H1024">
        <f t="shared" si="16"/>
        <v>22.208055000000002</v>
      </c>
    </row>
    <row r="1025" spans="8:8" x14ac:dyDescent="0.15">
      <c r="H1025">
        <f t="shared" si="16"/>
        <v>22.208055000000002</v>
      </c>
    </row>
    <row r="1026" spans="8:8" x14ac:dyDescent="0.15">
      <c r="H1026">
        <f t="shared" si="16"/>
        <v>22.208055000000002</v>
      </c>
    </row>
    <row r="1027" spans="8:8" x14ac:dyDescent="0.15">
      <c r="H1027">
        <f t="shared" si="16"/>
        <v>7.0130699999999999</v>
      </c>
    </row>
    <row r="1028" spans="8:8" x14ac:dyDescent="0.15">
      <c r="H1028">
        <f t="shared" si="16"/>
        <v>7.0130699999999999</v>
      </c>
    </row>
    <row r="1029" spans="8:8" x14ac:dyDescent="0.15">
      <c r="H1029">
        <f t="shared" si="16"/>
        <v>1.1688450000000001</v>
      </c>
    </row>
    <row r="1030" spans="8:8" x14ac:dyDescent="0.15">
      <c r="H1030">
        <f t="shared" si="16"/>
        <v>1.1688450000000001</v>
      </c>
    </row>
    <row r="1031" spans="8:8" x14ac:dyDescent="0.15">
      <c r="H1031">
        <f t="shared" si="16"/>
        <v>1.1688450000000001</v>
      </c>
    </row>
    <row r="1032" spans="8:8" x14ac:dyDescent="0.15">
      <c r="H1032">
        <f t="shared" si="16"/>
        <v>1.1688450000000001</v>
      </c>
    </row>
    <row r="1033" spans="8:8" x14ac:dyDescent="0.15">
      <c r="H1033">
        <f t="shared" si="16"/>
        <v>1.1688450000000001</v>
      </c>
    </row>
    <row r="1034" spans="8:8" x14ac:dyDescent="0.15">
      <c r="H1034">
        <f t="shared" si="16"/>
        <v>1.1688450000000001</v>
      </c>
    </row>
    <row r="1035" spans="8:8" x14ac:dyDescent="0.15">
      <c r="H1035">
        <f t="shared" si="16"/>
        <v>1.1688450000000001</v>
      </c>
    </row>
    <row r="1036" spans="8:8" x14ac:dyDescent="0.15">
      <c r="H1036">
        <f t="shared" si="16"/>
        <v>1.1688450000000001</v>
      </c>
    </row>
    <row r="1037" spans="8:8" x14ac:dyDescent="0.15">
      <c r="H1037">
        <f t="shared" si="16"/>
        <v>1.1688450000000001</v>
      </c>
    </row>
    <row r="1038" spans="8:8" x14ac:dyDescent="0.15">
      <c r="H1038">
        <f t="shared" si="16"/>
        <v>1.1688450000000001</v>
      </c>
    </row>
    <row r="1039" spans="8:8" x14ac:dyDescent="0.15">
      <c r="H1039">
        <f t="shared" si="16"/>
        <v>1.1688450000000001</v>
      </c>
    </row>
    <row r="1040" spans="8:8" x14ac:dyDescent="0.15">
      <c r="H1040">
        <f t="shared" si="16"/>
        <v>2.3376900000000003</v>
      </c>
    </row>
    <row r="1041" spans="8:8" x14ac:dyDescent="0.15">
      <c r="H1041">
        <f t="shared" si="16"/>
        <v>11.688450000000001</v>
      </c>
    </row>
    <row r="1042" spans="8:8" x14ac:dyDescent="0.15">
      <c r="H1042">
        <f t="shared" si="16"/>
        <v>22.208055000000002</v>
      </c>
    </row>
    <row r="1043" spans="8:8" x14ac:dyDescent="0.15">
      <c r="H1043">
        <f t="shared" si="16"/>
        <v>22.208055000000002</v>
      </c>
    </row>
    <row r="1044" spans="8:8" x14ac:dyDescent="0.15">
      <c r="H1044">
        <f t="shared" si="16"/>
        <v>22.208055000000002</v>
      </c>
    </row>
    <row r="1045" spans="8:8" x14ac:dyDescent="0.15">
      <c r="H1045">
        <f t="shared" si="16"/>
        <v>11.688450000000001</v>
      </c>
    </row>
    <row r="1046" spans="8:8" x14ac:dyDescent="0.15">
      <c r="H1046">
        <f t="shared" si="16"/>
        <v>11.688450000000001</v>
      </c>
    </row>
    <row r="1047" spans="8:8" x14ac:dyDescent="0.15">
      <c r="H1047">
        <f t="shared" si="16"/>
        <v>22.208055000000002</v>
      </c>
    </row>
    <row r="1048" spans="8:8" x14ac:dyDescent="0.15">
      <c r="H1048">
        <f t="shared" si="16"/>
        <v>22.208055000000002</v>
      </c>
    </row>
    <row r="1049" spans="8:8" x14ac:dyDescent="0.15">
      <c r="H1049">
        <f t="shared" si="16"/>
        <v>22.208055000000002</v>
      </c>
    </row>
    <row r="1050" spans="8:8" x14ac:dyDescent="0.15">
      <c r="H1050">
        <f t="shared" si="16"/>
        <v>22.208055000000002</v>
      </c>
    </row>
    <row r="1051" spans="8:8" x14ac:dyDescent="0.15">
      <c r="H1051">
        <f t="shared" ref="H1051:H1114" si="17">$H1027</f>
        <v>7.0130699999999999</v>
      </c>
    </row>
    <row r="1052" spans="8:8" x14ac:dyDescent="0.15">
      <c r="H1052">
        <f t="shared" si="17"/>
        <v>7.0130699999999999</v>
      </c>
    </row>
    <row r="1053" spans="8:8" x14ac:dyDescent="0.15">
      <c r="H1053">
        <f t="shared" si="17"/>
        <v>1.1688450000000001</v>
      </c>
    </row>
    <row r="1054" spans="8:8" x14ac:dyDescent="0.15">
      <c r="H1054">
        <f t="shared" si="17"/>
        <v>1.1688450000000001</v>
      </c>
    </row>
    <row r="1055" spans="8:8" x14ac:dyDescent="0.15">
      <c r="H1055">
        <f t="shared" si="17"/>
        <v>1.1688450000000001</v>
      </c>
    </row>
    <row r="1056" spans="8:8" x14ac:dyDescent="0.15">
      <c r="H1056">
        <f t="shared" si="17"/>
        <v>1.1688450000000001</v>
      </c>
    </row>
    <row r="1057" spans="8:8" x14ac:dyDescent="0.15">
      <c r="H1057">
        <f t="shared" si="17"/>
        <v>1.1688450000000001</v>
      </c>
    </row>
    <row r="1058" spans="8:8" x14ac:dyDescent="0.15">
      <c r="H1058">
        <f t="shared" si="17"/>
        <v>1.1688450000000001</v>
      </c>
    </row>
    <row r="1059" spans="8:8" x14ac:dyDescent="0.15">
      <c r="H1059">
        <f t="shared" si="17"/>
        <v>1.1688450000000001</v>
      </c>
    </row>
    <row r="1060" spans="8:8" x14ac:dyDescent="0.15">
      <c r="H1060">
        <f t="shared" si="17"/>
        <v>1.1688450000000001</v>
      </c>
    </row>
    <row r="1061" spans="8:8" x14ac:dyDescent="0.15">
      <c r="H1061">
        <f t="shared" si="17"/>
        <v>1.1688450000000001</v>
      </c>
    </row>
    <row r="1062" spans="8:8" x14ac:dyDescent="0.15">
      <c r="H1062">
        <f t="shared" si="17"/>
        <v>1.1688450000000001</v>
      </c>
    </row>
    <row r="1063" spans="8:8" x14ac:dyDescent="0.15">
      <c r="H1063">
        <f t="shared" si="17"/>
        <v>1.1688450000000001</v>
      </c>
    </row>
    <row r="1064" spans="8:8" x14ac:dyDescent="0.15">
      <c r="H1064">
        <f t="shared" si="17"/>
        <v>2.3376900000000003</v>
      </c>
    </row>
    <row r="1065" spans="8:8" x14ac:dyDescent="0.15">
      <c r="H1065">
        <f t="shared" si="17"/>
        <v>11.688450000000001</v>
      </c>
    </row>
    <row r="1066" spans="8:8" x14ac:dyDescent="0.15">
      <c r="H1066">
        <f t="shared" si="17"/>
        <v>22.208055000000002</v>
      </c>
    </row>
    <row r="1067" spans="8:8" x14ac:dyDescent="0.15">
      <c r="H1067">
        <f t="shared" si="17"/>
        <v>22.208055000000002</v>
      </c>
    </row>
    <row r="1068" spans="8:8" x14ac:dyDescent="0.15">
      <c r="H1068">
        <f t="shared" si="17"/>
        <v>22.208055000000002</v>
      </c>
    </row>
    <row r="1069" spans="8:8" x14ac:dyDescent="0.15">
      <c r="H1069">
        <f t="shared" si="17"/>
        <v>11.688450000000001</v>
      </c>
    </row>
    <row r="1070" spans="8:8" x14ac:dyDescent="0.15">
      <c r="H1070">
        <f t="shared" si="17"/>
        <v>11.688450000000001</v>
      </c>
    </row>
    <row r="1071" spans="8:8" x14ac:dyDescent="0.15">
      <c r="H1071">
        <f t="shared" si="17"/>
        <v>22.208055000000002</v>
      </c>
    </row>
    <row r="1072" spans="8:8" x14ac:dyDescent="0.15">
      <c r="H1072">
        <f t="shared" si="17"/>
        <v>22.208055000000002</v>
      </c>
    </row>
    <row r="1073" spans="8:8" x14ac:dyDescent="0.15">
      <c r="H1073">
        <f t="shared" si="17"/>
        <v>22.208055000000002</v>
      </c>
    </row>
    <row r="1074" spans="8:8" x14ac:dyDescent="0.15">
      <c r="H1074">
        <f t="shared" si="17"/>
        <v>22.208055000000002</v>
      </c>
    </row>
    <row r="1075" spans="8:8" x14ac:dyDescent="0.15">
      <c r="H1075">
        <f t="shared" si="17"/>
        <v>7.0130699999999999</v>
      </c>
    </row>
    <row r="1076" spans="8:8" x14ac:dyDescent="0.15">
      <c r="H1076">
        <f t="shared" si="17"/>
        <v>7.0130699999999999</v>
      </c>
    </row>
    <row r="1077" spans="8:8" x14ac:dyDescent="0.15">
      <c r="H1077">
        <f t="shared" si="17"/>
        <v>1.1688450000000001</v>
      </c>
    </row>
    <row r="1078" spans="8:8" x14ac:dyDescent="0.15">
      <c r="H1078">
        <f t="shared" si="17"/>
        <v>1.1688450000000001</v>
      </c>
    </row>
    <row r="1079" spans="8:8" x14ac:dyDescent="0.15">
      <c r="H1079">
        <f t="shared" si="17"/>
        <v>1.1688450000000001</v>
      </c>
    </row>
    <row r="1080" spans="8:8" x14ac:dyDescent="0.15">
      <c r="H1080">
        <f t="shared" si="17"/>
        <v>1.1688450000000001</v>
      </c>
    </row>
    <row r="1081" spans="8:8" x14ac:dyDescent="0.15">
      <c r="H1081">
        <f t="shared" si="17"/>
        <v>1.1688450000000001</v>
      </c>
    </row>
    <row r="1082" spans="8:8" x14ac:dyDescent="0.15">
      <c r="H1082">
        <f t="shared" si="17"/>
        <v>1.1688450000000001</v>
      </c>
    </row>
    <row r="1083" spans="8:8" x14ac:dyDescent="0.15">
      <c r="H1083">
        <f t="shared" si="17"/>
        <v>1.1688450000000001</v>
      </c>
    </row>
    <row r="1084" spans="8:8" x14ac:dyDescent="0.15">
      <c r="H1084">
        <f t="shared" si="17"/>
        <v>1.1688450000000001</v>
      </c>
    </row>
    <row r="1085" spans="8:8" x14ac:dyDescent="0.15">
      <c r="H1085">
        <f t="shared" si="17"/>
        <v>1.1688450000000001</v>
      </c>
    </row>
    <row r="1086" spans="8:8" x14ac:dyDescent="0.15">
      <c r="H1086">
        <f t="shared" si="17"/>
        <v>1.1688450000000001</v>
      </c>
    </row>
    <row r="1087" spans="8:8" x14ac:dyDescent="0.15">
      <c r="H1087">
        <f t="shared" si="17"/>
        <v>1.1688450000000001</v>
      </c>
    </row>
    <row r="1088" spans="8:8" x14ac:dyDescent="0.15">
      <c r="H1088">
        <f t="shared" si="17"/>
        <v>2.3376900000000003</v>
      </c>
    </row>
    <row r="1089" spans="8:8" x14ac:dyDescent="0.15">
      <c r="H1089">
        <f t="shared" si="17"/>
        <v>11.688450000000001</v>
      </c>
    </row>
    <row r="1090" spans="8:8" x14ac:dyDescent="0.15">
      <c r="H1090">
        <f t="shared" si="17"/>
        <v>22.208055000000002</v>
      </c>
    </row>
    <row r="1091" spans="8:8" x14ac:dyDescent="0.15">
      <c r="H1091">
        <f t="shared" si="17"/>
        <v>22.208055000000002</v>
      </c>
    </row>
    <row r="1092" spans="8:8" x14ac:dyDescent="0.15">
      <c r="H1092">
        <f t="shared" si="17"/>
        <v>22.208055000000002</v>
      </c>
    </row>
    <row r="1093" spans="8:8" x14ac:dyDescent="0.15">
      <c r="H1093">
        <f t="shared" si="17"/>
        <v>11.688450000000001</v>
      </c>
    </row>
    <row r="1094" spans="8:8" x14ac:dyDescent="0.15">
      <c r="H1094">
        <f t="shared" si="17"/>
        <v>11.688450000000001</v>
      </c>
    </row>
    <row r="1095" spans="8:8" x14ac:dyDescent="0.15">
      <c r="H1095">
        <f t="shared" si="17"/>
        <v>22.208055000000002</v>
      </c>
    </row>
    <row r="1096" spans="8:8" x14ac:dyDescent="0.15">
      <c r="H1096">
        <f t="shared" si="17"/>
        <v>22.208055000000002</v>
      </c>
    </row>
    <row r="1097" spans="8:8" x14ac:dyDescent="0.15">
      <c r="H1097">
        <f t="shared" si="17"/>
        <v>22.208055000000002</v>
      </c>
    </row>
    <row r="1098" spans="8:8" x14ac:dyDescent="0.15">
      <c r="H1098">
        <f t="shared" si="17"/>
        <v>22.208055000000002</v>
      </c>
    </row>
    <row r="1099" spans="8:8" x14ac:dyDescent="0.15">
      <c r="H1099">
        <f t="shared" si="17"/>
        <v>7.0130699999999999</v>
      </c>
    </row>
    <row r="1100" spans="8:8" x14ac:dyDescent="0.15">
      <c r="H1100">
        <f t="shared" si="17"/>
        <v>7.0130699999999999</v>
      </c>
    </row>
    <row r="1101" spans="8:8" x14ac:dyDescent="0.15">
      <c r="H1101">
        <f t="shared" si="17"/>
        <v>1.1688450000000001</v>
      </c>
    </row>
    <row r="1102" spans="8:8" x14ac:dyDescent="0.15">
      <c r="H1102">
        <f t="shared" si="17"/>
        <v>1.1688450000000001</v>
      </c>
    </row>
    <row r="1103" spans="8:8" x14ac:dyDescent="0.15">
      <c r="H1103">
        <f t="shared" si="17"/>
        <v>1.1688450000000001</v>
      </c>
    </row>
    <row r="1104" spans="8:8" x14ac:dyDescent="0.15">
      <c r="H1104">
        <f t="shared" si="17"/>
        <v>1.1688450000000001</v>
      </c>
    </row>
    <row r="1105" spans="8:8" x14ac:dyDescent="0.15">
      <c r="H1105">
        <f t="shared" si="17"/>
        <v>1.1688450000000001</v>
      </c>
    </row>
    <row r="1106" spans="8:8" x14ac:dyDescent="0.15">
      <c r="H1106">
        <f t="shared" si="17"/>
        <v>1.1688450000000001</v>
      </c>
    </row>
    <row r="1107" spans="8:8" x14ac:dyDescent="0.15">
      <c r="H1107">
        <f t="shared" si="17"/>
        <v>1.1688450000000001</v>
      </c>
    </row>
    <row r="1108" spans="8:8" x14ac:dyDescent="0.15">
      <c r="H1108">
        <f t="shared" si="17"/>
        <v>1.1688450000000001</v>
      </c>
    </row>
    <row r="1109" spans="8:8" x14ac:dyDescent="0.15">
      <c r="H1109">
        <f t="shared" si="17"/>
        <v>1.1688450000000001</v>
      </c>
    </row>
    <row r="1110" spans="8:8" x14ac:dyDescent="0.15">
      <c r="H1110">
        <f t="shared" si="17"/>
        <v>1.1688450000000001</v>
      </c>
    </row>
    <row r="1111" spans="8:8" x14ac:dyDescent="0.15">
      <c r="H1111">
        <f t="shared" si="17"/>
        <v>1.1688450000000001</v>
      </c>
    </row>
    <row r="1112" spans="8:8" x14ac:dyDescent="0.15">
      <c r="H1112">
        <f t="shared" si="17"/>
        <v>2.3376900000000003</v>
      </c>
    </row>
    <row r="1113" spans="8:8" x14ac:dyDescent="0.15">
      <c r="H1113">
        <f t="shared" si="17"/>
        <v>11.688450000000001</v>
      </c>
    </row>
    <row r="1114" spans="8:8" x14ac:dyDescent="0.15">
      <c r="H1114">
        <f t="shared" si="17"/>
        <v>22.208055000000002</v>
      </c>
    </row>
    <row r="1115" spans="8:8" x14ac:dyDescent="0.15">
      <c r="H1115">
        <f t="shared" ref="H1115:H1178" si="18">$H1091</f>
        <v>22.208055000000002</v>
      </c>
    </row>
    <row r="1116" spans="8:8" x14ac:dyDescent="0.15">
      <c r="H1116">
        <f t="shared" si="18"/>
        <v>22.208055000000002</v>
      </c>
    </row>
    <row r="1117" spans="8:8" x14ac:dyDescent="0.15">
      <c r="H1117">
        <f t="shared" si="18"/>
        <v>11.688450000000001</v>
      </c>
    </row>
    <row r="1118" spans="8:8" x14ac:dyDescent="0.15">
      <c r="H1118">
        <f t="shared" si="18"/>
        <v>11.688450000000001</v>
      </c>
    </row>
    <row r="1119" spans="8:8" x14ac:dyDescent="0.15">
      <c r="H1119">
        <f t="shared" si="18"/>
        <v>22.208055000000002</v>
      </c>
    </row>
    <row r="1120" spans="8:8" x14ac:dyDescent="0.15">
      <c r="H1120">
        <f t="shared" si="18"/>
        <v>22.208055000000002</v>
      </c>
    </row>
    <row r="1121" spans="8:8" x14ac:dyDescent="0.15">
      <c r="H1121">
        <f t="shared" si="18"/>
        <v>22.208055000000002</v>
      </c>
    </row>
    <row r="1122" spans="8:8" x14ac:dyDescent="0.15">
      <c r="H1122">
        <f t="shared" si="18"/>
        <v>22.208055000000002</v>
      </c>
    </row>
    <row r="1123" spans="8:8" x14ac:dyDescent="0.15">
      <c r="H1123">
        <f t="shared" si="18"/>
        <v>7.0130699999999999</v>
      </c>
    </row>
    <row r="1124" spans="8:8" x14ac:dyDescent="0.15">
      <c r="H1124">
        <f t="shared" si="18"/>
        <v>7.0130699999999999</v>
      </c>
    </row>
    <row r="1125" spans="8:8" x14ac:dyDescent="0.15">
      <c r="H1125">
        <f t="shared" si="18"/>
        <v>1.1688450000000001</v>
      </c>
    </row>
    <row r="1126" spans="8:8" x14ac:dyDescent="0.15">
      <c r="H1126">
        <f t="shared" si="18"/>
        <v>1.1688450000000001</v>
      </c>
    </row>
    <row r="1127" spans="8:8" x14ac:dyDescent="0.15">
      <c r="H1127">
        <f t="shared" si="18"/>
        <v>1.1688450000000001</v>
      </c>
    </row>
    <row r="1128" spans="8:8" x14ac:dyDescent="0.15">
      <c r="H1128">
        <f t="shared" si="18"/>
        <v>1.1688450000000001</v>
      </c>
    </row>
    <row r="1129" spans="8:8" x14ac:dyDescent="0.15">
      <c r="H1129">
        <f t="shared" si="18"/>
        <v>1.1688450000000001</v>
      </c>
    </row>
    <row r="1130" spans="8:8" x14ac:dyDescent="0.15">
      <c r="H1130">
        <f t="shared" si="18"/>
        <v>1.1688450000000001</v>
      </c>
    </row>
    <row r="1131" spans="8:8" x14ac:dyDescent="0.15">
      <c r="H1131">
        <f t="shared" si="18"/>
        <v>1.1688450000000001</v>
      </c>
    </row>
    <row r="1132" spans="8:8" x14ac:dyDescent="0.15">
      <c r="H1132">
        <f t="shared" si="18"/>
        <v>1.1688450000000001</v>
      </c>
    </row>
    <row r="1133" spans="8:8" x14ac:dyDescent="0.15">
      <c r="H1133">
        <f t="shared" si="18"/>
        <v>1.1688450000000001</v>
      </c>
    </row>
    <row r="1134" spans="8:8" x14ac:dyDescent="0.15">
      <c r="H1134">
        <f t="shared" si="18"/>
        <v>1.1688450000000001</v>
      </c>
    </row>
    <row r="1135" spans="8:8" x14ac:dyDescent="0.15">
      <c r="H1135">
        <f t="shared" si="18"/>
        <v>1.1688450000000001</v>
      </c>
    </row>
    <row r="1136" spans="8:8" x14ac:dyDescent="0.15">
      <c r="H1136">
        <f t="shared" si="18"/>
        <v>2.3376900000000003</v>
      </c>
    </row>
    <row r="1137" spans="8:8" x14ac:dyDescent="0.15">
      <c r="H1137">
        <f t="shared" si="18"/>
        <v>11.688450000000001</v>
      </c>
    </row>
    <row r="1138" spans="8:8" x14ac:dyDescent="0.15">
      <c r="H1138">
        <f t="shared" si="18"/>
        <v>22.208055000000002</v>
      </c>
    </row>
    <row r="1139" spans="8:8" x14ac:dyDescent="0.15">
      <c r="H1139">
        <f t="shared" si="18"/>
        <v>22.208055000000002</v>
      </c>
    </row>
    <row r="1140" spans="8:8" x14ac:dyDescent="0.15">
      <c r="H1140">
        <f t="shared" si="18"/>
        <v>22.208055000000002</v>
      </c>
    </row>
    <row r="1141" spans="8:8" x14ac:dyDescent="0.15">
      <c r="H1141">
        <f t="shared" si="18"/>
        <v>11.688450000000001</v>
      </c>
    </row>
    <row r="1142" spans="8:8" x14ac:dyDescent="0.15">
      <c r="H1142">
        <f t="shared" si="18"/>
        <v>11.688450000000001</v>
      </c>
    </row>
    <row r="1143" spans="8:8" x14ac:dyDescent="0.15">
      <c r="H1143">
        <f t="shared" si="18"/>
        <v>22.208055000000002</v>
      </c>
    </row>
    <row r="1144" spans="8:8" x14ac:dyDescent="0.15">
      <c r="H1144">
        <f t="shared" si="18"/>
        <v>22.208055000000002</v>
      </c>
    </row>
    <row r="1145" spans="8:8" x14ac:dyDescent="0.15">
      <c r="H1145">
        <f t="shared" si="18"/>
        <v>22.208055000000002</v>
      </c>
    </row>
    <row r="1146" spans="8:8" x14ac:dyDescent="0.15">
      <c r="H1146">
        <f t="shared" si="18"/>
        <v>22.208055000000002</v>
      </c>
    </row>
    <row r="1147" spans="8:8" x14ac:dyDescent="0.15">
      <c r="H1147">
        <f t="shared" si="18"/>
        <v>7.0130699999999999</v>
      </c>
    </row>
    <row r="1148" spans="8:8" x14ac:dyDescent="0.15">
      <c r="H1148">
        <f t="shared" si="18"/>
        <v>7.0130699999999999</v>
      </c>
    </row>
    <row r="1149" spans="8:8" x14ac:dyDescent="0.15">
      <c r="H1149">
        <f t="shared" si="18"/>
        <v>1.1688450000000001</v>
      </c>
    </row>
    <row r="1150" spans="8:8" x14ac:dyDescent="0.15">
      <c r="H1150">
        <f t="shared" si="18"/>
        <v>1.1688450000000001</v>
      </c>
    </row>
    <row r="1151" spans="8:8" x14ac:dyDescent="0.15">
      <c r="H1151">
        <f t="shared" si="18"/>
        <v>1.1688450000000001</v>
      </c>
    </row>
    <row r="1152" spans="8:8" x14ac:dyDescent="0.15">
      <c r="H1152">
        <f t="shared" si="18"/>
        <v>1.1688450000000001</v>
      </c>
    </row>
    <row r="1153" spans="8:8" x14ac:dyDescent="0.15">
      <c r="H1153">
        <f t="shared" si="18"/>
        <v>1.1688450000000001</v>
      </c>
    </row>
    <row r="1154" spans="8:8" x14ac:dyDescent="0.15">
      <c r="H1154">
        <f t="shared" si="18"/>
        <v>1.1688450000000001</v>
      </c>
    </row>
    <row r="1155" spans="8:8" x14ac:dyDescent="0.15">
      <c r="H1155">
        <f t="shared" si="18"/>
        <v>1.1688450000000001</v>
      </c>
    </row>
    <row r="1156" spans="8:8" x14ac:dyDescent="0.15">
      <c r="H1156">
        <f t="shared" si="18"/>
        <v>1.1688450000000001</v>
      </c>
    </row>
    <row r="1157" spans="8:8" x14ac:dyDescent="0.15">
      <c r="H1157">
        <f t="shared" si="18"/>
        <v>1.1688450000000001</v>
      </c>
    </row>
    <row r="1158" spans="8:8" x14ac:dyDescent="0.15">
      <c r="H1158">
        <f t="shared" si="18"/>
        <v>1.1688450000000001</v>
      </c>
    </row>
    <row r="1159" spans="8:8" x14ac:dyDescent="0.15">
      <c r="H1159">
        <f t="shared" si="18"/>
        <v>1.1688450000000001</v>
      </c>
    </row>
    <row r="1160" spans="8:8" x14ac:dyDescent="0.15">
      <c r="H1160">
        <f t="shared" si="18"/>
        <v>2.3376900000000003</v>
      </c>
    </row>
    <row r="1161" spans="8:8" x14ac:dyDescent="0.15">
      <c r="H1161">
        <f t="shared" si="18"/>
        <v>11.688450000000001</v>
      </c>
    </row>
    <row r="1162" spans="8:8" x14ac:dyDescent="0.15">
      <c r="H1162">
        <f t="shared" si="18"/>
        <v>22.208055000000002</v>
      </c>
    </row>
    <row r="1163" spans="8:8" x14ac:dyDescent="0.15">
      <c r="H1163">
        <f t="shared" si="18"/>
        <v>22.208055000000002</v>
      </c>
    </row>
    <row r="1164" spans="8:8" x14ac:dyDescent="0.15">
      <c r="H1164">
        <f t="shared" si="18"/>
        <v>22.208055000000002</v>
      </c>
    </row>
    <row r="1165" spans="8:8" x14ac:dyDescent="0.15">
      <c r="H1165">
        <f t="shared" si="18"/>
        <v>11.688450000000001</v>
      </c>
    </row>
    <row r="1166" spans="8:8" x14ac:dyDescent="0.15">
      <c r="H1166">
        <f t="shared" si="18"/>
        <v>11.688450000000001</v>
      </c>
    </row>
    <row r="1167" spans="8:8" x14ac:dyDescent="0.15">
      <c r="H1167">
        <f t="shared" si="18"/>
        <v>22.208055000000002</v>
      </c>
    </row>
    <row r="1168" spans="8:8" x14ac:dyDescent="0.15">
      <c r="H1168">
        <f t="shared" si="18"/>
        <v>22.208055000000002</v>
      </c>
    </row>
    <row r="1169" spans="8:8" x14ac:dyDescent="0.15">
      <c r="H1169">
        <f t="shared" si="18"/>
        <v>22.208055000000002</v>
      </c>
    </row>
    <row r="1170" spans="8:8" x14ac:dyDescent="0.15">
      <c r="H1170">
        <f t="shared" si="18"/>
        <v>22.208055000000002</v>
      </c>
    </row>
    <row r="1171" spans="8:8" x14ac:dyDescent="0.15">
      <c r="H1171">
        <f t="shared" si="18"/>
        <v>7.0130699999999999</v>
      </c>
    </row>
    <row r="1172" spans="8:8" x14ac:dyDescent="0.15">
      <c r="H1172">
        <f t="shared" si="18"/>
        <v>7.0130699999999999</v>
      </c>
    </row>
    <row r="1173" spans="8:8" x14ac:dyDescent="0.15">
      <c r="H1173">
        <f t="shared" si="18"/>
        <v>1.1688450000000001</v>
      </c>
    </row>
    <row r="1174" spans="8:8" x14ac:dyDescent="0.15">
      <c r="H1174">
        <f t="shared" si="18"/>
        <v>1.1688450000000001</v>
      </c>
    </row>
    <row r="1175" spans="8:8" x14ac:dyDescent="0.15">
      <c r="H1175">
        <f t="shared" si="18"/>
        <v>1.1688450000000001</v>
      </c>
    </row>
    <row r="1176" spans="8:8" x14ac:dyDescent="0.15">
      <c r="H1176">
        <f t="shared" si="18"/>
        <v>1.1688450000000001</v>
      </c>
    </row>
    <row r="1177" spans="8:8" x14ac:dyDescent="0.15">
      <c r="H1177">
        <f t="shared" si="18"/>
        <v>1.1688450000000001</v>
      </c>
    </row>
    <row r="1178" spans="8:8" x14ac:dyDescent="0.15">
      <c r="H1178">
        <f t="shared" si="18"/>
        <v>1.1688450000000001</v>
      </c>
    </row>
    <row r="1179" spans="8:8" x14ac:dyDescent="0.15">
      <c r="H1179">
        <f t="shared" ref="H1179:H1242" si="19">$H1155</f>
        <v>1.1688450000000001</v>
      </c>
    </row>
    <row r="1180" spans="8:8" x14ac:dyDescent="0.15">
      <c r="H1180">
        <f t="shared" si="19"/>
        <v>1.1688450000000001</v>
      </c>
    </row>
    <row r="1181" spans="8:8" x14ac:dyDescent="0.15">
      <c r="H1181">
        <f t="shared" si="19"/>
        <v>1.1688450000000001</v>
      </c>
    </row>
    <row r="1182" spans="8:8" x14ac:dyDescent="0.15">
      <c r="H1182">
        <f t="shared" si="19"/>
        <v>1.1688450000000001</v>
      </c>
    </row>
    <row r="1183" spans="8:8" x14ac:dyDescent="0.15">
      <c r="H1183">
        <f t="shared" si="19"/>
        <v>1.1688450000000001</v>
      </c>
    </row>
    <row r="1184" spans="8:8" x14ac:dyDescent="0.15">
      <c r="H1184">
        <f t="shared" si="19"/>
        <v>2.3376900000000003</v>
      </c>
    </row>
    <row r="1185" spans="8:8" x14ac:dyDescent="0.15">
      <c r="H1185">
        <f t="shared" si="19"/>
        <v>11.688450000000001</v>
      </c>
    </row>
    <row r="1186" spans="8:8" x14ac:dyDescent="0.15">
      <c r="H1186">
        <f t="shared" si="19"/>
        <v>22.208055000000002</v>
      </c>
    </row>
    <row r="1187" spans="8:8" x14ac:dyDescent="0.15">
      <c r="H1187">
        <f t="shared" si="19"/>
        <v>22.208055000000002</v>
      </c>
    </row>
    <row r="1188" spans="8:8" x14ac:dyDescent="0.15">
      <c r="H1188">
        <f t="shared" si="19"/>
        <v>22.208055000000002</v>
      </c>
    </row>
    <row r="1189" spans="8:8" x14ac:dyDescent="0.15">
      <c r="H1189">
        <f t="shared" si="19"/>
        <v>11.688450000000001</v>
      </c>
    </row>
    <row r="1190" spans="8:8" x14ac:dyDescent="0.15">
      <c r="H1190">
        <f t="shared" si="19"/>
        <v>11.688450000000001</v>
      </c>
    </row>
    <row r="1191" spans="8:8" x14ac:dyDescent="0.15">
      <c r="H1191">
        <f t="shared" si="19"/>
        <v>22.208055000000002</v>
      </c>
    </row>
    <row r="1192" spans="8:8" x14ac:dyDescent="0.15">
      <c r="H1192">
        <f t="shared" si="19"/>
        <v>22.208055000000002</v>
      </c>
    </row>
    <row r="1193" spans="8:8" x14ac:dyDescent="0.15">
      <c r="H1193">
        <f t="shared" si="19"/>
        <v>22.208055000000002</v>
      </c>
    </row>
    <row r="1194" spans="8:8" x14ac:dyDescent="0.15">
      <c r="H1194">
        <f t="shared" si="19"/>
        <v>22.208055000000002</v>
      </c>
    </row>
    <row r="1195" spans="8:8" x14ac:dyDescent="0.15">
      <c r="H1195">
        <f t="shared" si="19"/>
        <v>7.0130699999999999</v>
      </c>
    </row>
    <row r="1196" spans="8:8" x14ac:dyDescent="0.15">
      <c r="H1196">
        <f t="shared" si="19"/>
        <v>7.0130699999999999</v>
      </c>
    </row>
    <row r="1197" spans="8:8" x14ac:dyDescent="0.15">
      <c r="H1197">
        <f t="shared" si="19"/>
        <v>1.1688450000000001</v>
      </c>
    </row>
    <row r="1198" spans="8:8" x14ac:dyDescent="0.15">
      <c r="H1198">
        <f t="shared" si="19"/>
        <v>1.1688450000000001</v>
      </c>
    </row>
    <row r="1199" spans="8:8" x14ac:dyDescent="0.15">
      <c r="H1199">
        <f t="shared" si="19"/>
        <v>1.1688450000000001</v>
      </c>
    </row>
    <row r="1200" spans="8:8" x14ac:dyDescent="0.15">
      <c r="H1200">
        <f t="shared" si="19"/>
        <v>1.1688450000000001</v>
      </c>
    </row>
    <row r="1201" spans="8:8" x14ac:dyDescent="0.15">
      <c r="H1201">
        <f t="shared" si="19"/>
        <v>1.1688450000000001</v>
      </c>
    </row>
    <row r="1202" spans="8:8" x14ac:dyDescent="0.15">
      <c r="H1202">
        <f t="shared" si="19"/>
        <v>1.1688450000000001</v>
      </c>
    </row>
    <row r="1203" spans="8:8" x14ac:dyDescent="0.15">
      <c r="H1203">
        <f t="shared" si="19"/>
        <v>1.1688450000000001</v>
      </c>
    </row>
    <row r="1204" spans="8:8" x14ac:dyDescent="0.15">
      <c r="H1204">
        <f t="shared" si="19"/>
        <v>1.1688450000000001</v>
      </c>
    </row>
    <row r="1205" spans="8:8" x14ac:dyDescent="0.15">
      <c r="H1205">
        <f t="shared" si="19"/>
        <v>1.1688450000000001</v>
      </c>
    </row>
    <row r="1206" spans="8:8" x14ac:dyDescent="0.15">
      <c r="H1206">
        <f t="shared" si="19"/>
        <v>1.1688450000000001</v>
      </c>
    </row>
    <row r="1207" spans="8:8" x14ac:dyDescent="0.15">
      <c r="H1207">
        <f t="shared" si="19"/>
        <v>1.1688450000000001</v>
      </c>
    </row>
    <row r="1208" spans="8:8" x14ac:dyDescent="0.15">
      <c r="H1208">
        <f t="shared" si="19"/>
        <v>2.3376900000000003</v>
      </c>
    </row>
    <row r="1209" spans="8:8" x14ac:dyDescent="0.15">
      <c r="H1209">
        <f t="shared" si="19"/>
        <v>11.688450000000001</v>
      </c>
    </row>
    <row r="1210" spans="8:8" x14ac:dyDescent="0.15">
      <c r="H1210">
        <f t="shared" si="19"/>
        <v>22.208055000000002</v>
      </c>
    </row>
    <row r="1211" spans="8:8" x14ac:dyDescent="0.15">
      <c r="H1211">
        <f t="shared" si="19"/>
        <v>22.208055000000002</v>
      </c>
    </row>
    <row r="1212" spans="8:8" x14ac:dyDescent="0.15">
      <c r="H1212">
        <f t="shared" si="19"/>
        <v>22.208055000000002</v>
      </c>
    </row>
    <row r="1213" spans="8:8" x14ac:dyDescent="0.15">
      <c r="H1213">
        <f t="shared" si="19"/>
        <v>11.688450000000001</v>
      </c>
    </row>
    <row r="1214" spans="8:8" x14ac:dyDescent="0.15">
      <c r="H1214">
        <f t="shared" si="19"/>
        <v>11.688450000000001</v>
      </c>
    </row>
    <row r="1215" spans="8:8" x14ac:dyDescent="0.15">
      <c r="H1215">
        <f t="shared" si="19"/>
        <v>22.208055000000002</v>
      </c>
    </row>
    <row r="1216" spans="8:8" x14ac:dyDescent="0.15">
      <c r="H1216">
        <f t="shared" si="19"/>
        <v>22.208055000000002</v>
      </c>
    </row>
    <row r="1217" spans="8:8" x14ac:dyDescent="0.15">
      <c r="H1217">
        <f t="shared" si="19"/>
        <v>22.208055000000002</v>
      </c>
    </row>
    <row r="1218" spans="8:8" x14ac:dyDescent="0.15">
      <c r="H1218">
        <f t="shared" si="19"/>
        <v>22.208055000000002</v>
      </c>
    </row>
    <row r="1219" spans="8:8" x14ac:dyDescent="0.15">
      <c r="H1219">
        <f t="shared" si="19"/>
        <v>7.0130699999999999</v>
      </c>
    </row>
    <row r="1220" spans="8:8" x14ac:dyDescent="0.15">
      <c r="H1220">
        <f t="shared" si="19"/>
        <v>7.0130699999999999</v>
      </c>
    </row>
    <row r="1221" spans="8:8" x14ac:dyDescent="0.15">
      <c r="H1221">
        <f t="shared" si="19"/>
        <v>1.1688450000000001</v>
      </c>
    </row>
    <row r="1222" spans="8:8" x14ac:dyDescent="0.15">
      <c r="H1222">
        <f t="shared" si="19"/>
        <v>1.1688450000000001</v>
      </c>
    </row>
    <row r="1223" spans="8:8" x14ac:dyDescent="0.15">
      <c r="H1223">
        <f t="shared" si="19"/>
        <v>1.1688450000000001</v>
      </c>
    </row>
    <row r="1224" spans="8:8" x14ac:dyDescent="0.15">
      <c r="H1224">
        <f t="shared" si="19"/>
        <v>1.1688450000000001</v>
      </c>
    </row>
    <row r="1225" spans="8:8" x14ac:dyDescent="0.15">
      <c r="H1225">
        <f t="shared" si="19"/>
        <v>1.1688450000000001</v>
      </c>
    </row>
    <row r="1226" spans="8:8" x14ac:dyDescent="0.15">
      <c r="H1226">
        <f t="shared" si="19"/>
        <v>1.1688450000000001</v>
      </c>
    </row>
    <row r="1227" spans="8:8" x14ac:dyDescent="0.15">
      <c r="H1227">
        <f t="shared" si="19"/>
        <v>1.1688450000000001</v>
      </c>
    </row>
    <row r="1228" spans="8:8" x14ac:dyDescent="0.15">
      <c r="H1228">
        <f t="shared" si="19"/>
        <v>1.1688450000000001</v>
      </c>
    </row>
    <row r="1229" spans="8:8" x14ac:dyDescent="0.15">
      <c r="H1229">
        <f t="shared" si="19"/>
        <v>1.1688450000000001</v>
      </c>
    </row>
    <row r="1230" spans="8:8" x14ac:dyDescent="0.15">
      <c r="H1230">
        <f t="shared" si="19"/>
        <v>1.1688450000000001</v>
      </c>
    </row>
    <row r="1231" spans="8:8" x14ac:dyDescent="0.15">
      <c r="H1231">
        <f t="shared" si="19"/>
        <v>1.1688450000000001</v>
      </c>
    </row>
    <row r="1232" spans="8:8" x14ac:dyDescent="0.15">
      <c r="H1232">
        <f t="shared" si="19"/>
        <v>2.3376900000000003</v>
      </c>
    </row>
    <row r="1233" spans="8:8" x14ac:dyDescent="0.15">
      <c r="H1233">
        <f t="shared" si="19"/>
        <v>11.688450000000001</v>
      </c>
    </row>
    <row r="1234" spans="8:8" x14ac:dyDescent="0.15">
      <c r="H1234">
        <f t="shared" si="19"/>
        <v>22.208055000000002</v>
      </c>
    </row>
    <row r="1235" spans="8:8" x14ac:dyDescent="0.15">
      <c r="H1235">
        <f t="shared" si="19"/>
        <v>22.208055000000002</v>
      </c>
    </row>
    <row r="1236" spans="8:8" x14ac:dyDescent="0.15">
      <c r="H1236">
        <f t="shared" si="19"/>
        <v>22.208055000000002</v>
      </c>
    </row>
    <row r="1237" spans="8:8" x14ac:dyDescent="0.15">
      <c r="H1237">
        <f t="shared" si="19"/>
        <v>11.688450000000001</v>
      </c>
    </row>
    <row r="1238" spans="8:8" x14ac:dyDescent="0.15">
      <c r="H1238">
        <f t="shared" si="19"/>
        <v>11.688450000000001</v>
      </c>
    </row>
    <row r="1239" spans="8:8" x14ac:dyDescent="0.15">
      <c r="H1239">
        <f t="shared" si="19"/>
        <v>22.208055000000002</v>
      </c>
    </row>
    <row r="1240" spans="8:8" x14ac:dyDescent="0.15">
      <c r="H1240">
        <f t="shared" si="19"/>
        <v>22.208055000000002</v>
      </c>
    </row>
    <row r="1241" spans="8:8" x14ac:dyDescent="0.15">
      <c r="H1241">
        <f t="shared" si="19"/>
        <v>22.208055000000002</v>
      </c>
    </row>
    <row r="1242" spans="8:8" x14ac:dyDescent="0.15">
      <c r="H1242">
        <f t="shared" si="19"/>
        <v>22.208055000000002</v>
      </c>
    </row>
    <row r="1243" spans="8:8" x14ac:dyDescent="0.15">
      <c r="H1243">
        <f t="shared" ref="H1243:H1306" si="20">$H1219</f>
        <v>7.0130699999999999</v>
      </c>
    </row>
    <row r="1244" spans="8:8" x14ac:dyDescent="0.15">
      <c r="H1244">
        <f t="shared" si="20"/>
        <v>7.0130699999999999</v>
      </c>
    </row>
    <row r="1245" spans="8:8" x14ac:dyDescent="0.15">
      <c r="H1245">
        <f t="shared" si="20"/>
        <v>1.1688450000000001</v>
      </c>
    </row>
    <row r="1246" spans="8:8" x14ac:dyDescent="0.15">
      <c r="H1246">
        <f t="shared" si="20"/>
        <v>1.1688450000000001</v>
      </c>
    </row>
    <row r="1247" spans="8:8" x14ac:dyDescent="0.15">
      <c r="H1247">
        <f t="shared" si="20"/>
        <v>1.1688450000000001</v>
      </c>
    </row>
    <row r="1248" spans="8:8" x14ac:dyDescent="0.15">
      <c r="H1248">
        <f t="shared" si="20"/>
        <v>1.1688450000000001</v>
      </c>
    </row>
    <row r="1249" spans="8:8" x14ac:dyDescent="0.15">
      <c r="H1249">
        <f t="shared" si="20"/>
        <v>1.1688450000000001</v>
      </c>
    </row>
    <row r="1250" spans="8:8" x14ac:dyDescent="0.15">
      <c r="H1250">
        <f t="shared" si="20"/>
        <v>1.1688450000000001</v>
      </c>
    </row>
    <row r="1251" spans="8:8" x14ac:dyDescent="0.15">
      <c r="H1251">
        <f t="shared" si="20"/>
        <v>1.1688450000000001</v>
      </c>
    </row>
    <row r="1252" spans="8:8" x14ac:dyDescent="0.15">
      <c r="H1252">
        <f t="shared" si="20"/>
        <v>1.1688450000000001</v>
      </c>
    </row>
    <row r="1253" spans="8:8" x14ac:dyDescent="0.15">
      <c r="H1253">
        <f t="shared" si="20"/>
        <v>1.1688450000000001</v>
      </c>
    </row>
    <row r="1254" spans="8:8" x14ac:dyDescent="0.15">
      <c r="H1254">
        <f t="shared" si="20"/>
        <v>1.1688450000000001</v>
      </c>
    </row>
    <row r="1255" spans="8:8" x14ac:dyDescent="0.15">
      <c r="H1255">
        <f t="shared" si="20"/>
        <v>1.1688450000000001</v>
      </c>
    </row>
    <row r="1256" spans="8:8" x14ac:dyDescent="0.15">
      <c r="H1256">
        <f t="shared" si="20"/>
        <v>2.3376900000000003</v>
      </c>
    </row>
    <row r="1257" spans="8:8" x14ac:dyDescent="0.15">
      <c r="H1257">
        <f t="shared" si="20"/>
        <v>11.688450000000001</v>
      </c>
    </row>
    <row r="1258" spans="8:8" x14ac:dyDescent="0.15">
      <c r="H1258">
        <f t="shared" si="20"/>
        <v>22.208055000000002</v>
      </c>
    </row>
    <row r="1259" spans="8:8" x14ac:dyDescent="0.15">
      <c r="H1259">
        <f t="shared" si="20"/>
        <v>22.208055000000002</v>
      </c>
    </row>
    <row r="1260" spans="8:8" x14ac:dyDescent="0.15">
      <c r="H1260">
        <f t="shared" si="20"/>
        <v>22.208055000000002</v>
      </c>
    </row>
    <row r="1261" spans="8:8" x14ac:dyDescent="0.15">
      <c r="H1261">
        <f t="shared" si="20"/>
        <v>11.688450000000001</v>
      </c>
    </row>
    <row r="1262" spans="8:8" x14ac:dyDescent="0.15">
      <c r="H1262">
        <f t="shared" si="20"/>
        <v>11.688450000000001</v>
      </c>
    </row>
    <row r="1263" spans="8:8" x14ac:dyDescent="0.15">
      <c r="H1263">
        <f t="shared" si="20"/>
        <v>22.208055000000002</v>
      </c>
    </row>
    <row r="1264" spans="8:8" x14ac:dyDescent="0.15">
      <c r="H1264">
        <f t="shared" si="20"/>
        <v>22.208055000000002</v>
      </c>
    </row>
    <row r="1265" spans="8:8" x14ac:dyDescent="0.15">
      <c r="H1265">
        <f t="shared" si="20"/>
        <v>22.208055000000002</v>
      </c>
    </row>
    <row r="1266" spans="8:8" x14ac:dyDescent="0.15">
      <c r="H1266">
        <f t="shared" si="20"/>
        <v>22.208055000000002</v>
      </c>
    </row>
    <row r="1267" spans="8:8" x14ac:dyDescent="0.15">
      <c r="H1267">
        <f t="shared" si="20"/>
        <v>7.0130699999999999</v>
      </c>
    </row>
    <row r="1268" spans="8:8" x14ac:dyDescent="0.15">
      <c r="H1268">
        <f t="shared" si="20"/>
        <v>7.0130699999999999</v>
      </c>
    </row>
    <row r="1269" spans="8:8" x14ac:dyDescent="0.15">
      <c r="H1269">
        <f t="shared" si="20"/>
        <v>1.1688450000000001</v>
      </c>
    </row>
    <row r="1270" spans="8:8" x14ac:dyDescent="0.15">
      <c r="H1270">
        <f t="shared" si="20"/>
        <v>1.1688450000000001</v>
      </c>
    </row>
    <row r="1271" spans="8:8" x14ac:dyDescent="0.15">
      <c r="H1271">
        <f t="shared" si="20"/>
        <v>1.1688450000000001</v>
      </c>
    </row>
    <row r="1272" spans="8:8" x14ac:dyDescent="0.15">
      <c r="H1272">
        <f t="shared" si="20"/>
        <v>1.1688450000000001</v>
      </c>
    </row>
    <row r="1273" spans="8:8" x14ac:dyDescent="0.15">
      <c r="H1273">
        <f t="shared" si="20"/>
        <v>1.1688450000000001</v>
      </c>
    </row>
    <row r="1274" spans="8:8" x14ac:dyDescent="0.15">
      <c r="H1274">
        <f t="shared" si="20"/>
        <v>1.1688450000000001</v>
      </c>
    </row>
    <row r="1275" spans="8:8" x14ac:dyDescent="0.15">
      <c r="H1275">
        <f t="shared" si="20"/>
        <v>1.1688450000000001</v>
      </c>
    </row>
    <row r="1276" spans="8:8" x14ac:dyDescent="0.15">
      <c r="H1276">
        <f t="shared" si="20"/>
        <v>1.1688450000000001</v>
      </c>
    </row>
    <row r="1277" spans="8:8" x14ac:dyDescent="0.15">
      <c r="H1277">
        <f t="shared" si="20"/>
        <v>1.1688450000000001</v>
      </c>
    </row>
    <row r="1278" spans="8:8" x14ac:dyDescent="0.15">
      <c r="H1278">
        <f t="shared" si="20"/>
        <v>1.1688450000000001</v>
      </c>
    </row>
    <row r="1279" spans="8:8" x14ac:dyDescent="0.15">
      <c r="H1279">
        <f t="shared" si="20"/>
        <v>1.1688450000000001</v>
      </c>
    </row>
    <row r="1280" spans="8:8" x14ac:dyDescent="0.15">
      <c r="H1280">
        <f t="shared" si="20"/>
        <v>2.3376900000000003</v>
      </c>
    </row>
    <row r="1281" spans="8:8" x14ac:dyDescent="0.15">
      <c r="H1281">
        <f t="shared" si="20"/>
        <v>11.688450000000001</v>
      </c>
    </row>
    <row r="1282" spans="8:8" x14ac:dyDescent="0.15">
      <c r="H1282">
        <f t="shared" si="20"/>
        <v>22.208055000000002</v>
      </c>
    </row>
    <row r="1283" spans="8:8" x14ac:dyDescent="0.15">
      <c r="H1283">
        <f t="shared" si="20"/>
        <v>22.208055000000002</v>
      </c>
    </row>
    <row r="1284" spans="8:8" x14ac:dyDescent="0.15">
      <c r="H1284">
        <f t="shared" si="20"/>
        <v>22.208055000000002</v>
      </c>
    </row>
    <row r="1285" spans="8:8" x14ac:dyDescent="0.15">
      <c r="H1285">
        <f t="shared" si="20"/>
        <v>11.688450000000001</v>
      </c>
    </row>
    <row r="1286" spans="8:8" x14ac:dyDescent="0.15">
      <c r="H1286">
        <f t="shared" si="20"/>
        <v>11.688450000000001</v>
      </c>
    </row>
    <row r="1287" spans="8:8" x14ac:dyDescent="0.15">
      <c r="H1287">
        <f t="shared" si="20"/>
        <v>22.208055000000002</v>
      </c>
    </row>
    <row r="1288" spans="8:8" x14ac:dyDescent="0.15">
      <c r="H1288">
        <f t="shared" si="20"/>
        <v>22.208055000000002</v>
      </c>
    </row>
    <row r="1289" spans="8:8" x14ac:dyDescent="0.15">
      <c r="H1289">
        <f t="shared" si="20"/>
        <v>22.208055000000002</v>
      </c>
    </row>
    <row r="1290" spans="8:8" x14ac:dyDescent="0.15">
      <c r="H1290">
        <f t="shared" si="20"/>
        <v>22.208055000000002</v>
      </c>
    </row>
    <row r="1291" spans="8:8" x14ac:dyDescent="0.15">
      <c r="H1291">
        <f t="shared" si="20"/>
        <v>7.0130699999999999</v>
      </c>
    </row>
    <row r="1292" spans="8:8" x14ac:dyDescent="0.15">
      <c r="H1292">
        <f t="shared" si="20"/>
        <v>7.0130699999999999</v>
      </c>
    </row>
    <row r="1293" spans="8:8" x14ac:dyDescent="0.15">
      <c r="H1293">
        <f t="shared" si="20"/>
        <v>1.1688450000000001</v>
      </c>
    </row>
    <row r="1294" spans="8:8" x14ac:dyDescent="0.15">
      <c r="H1294">
        <f t="shared" si="20"/>
        <v>1.1688450000000001</v>
      </c>
    </row>
    <row r="1295" spans="8:8" x14ac:dyDescent="0.15">
      <c r="H1295">
        <f t="shared" si="20"/>
        <v>1.1688450000000001</v>
      </c>
    </row>
    <row r="1296" spans="8:8" x14ac:dyDescent="0.15">
      <c r="H1296">
        <f t="shared" si="20"/>
        <v>1.1688450000000001</v>
      </c>
    </row>
    <row r="1297" spans="8:8" x14ac:dyDescent="0.15">
      <c r="H1297">
        <f t="shared" si="20"/>
        <v>1.1688450000000001</v>
      </c>
    </row>
    <row r="1298" spans="8:8" x14ac:dyDescent="0.15">
      <c r="H1298">
        <f t="shared" si="20"/>
        <v>1.1688450000000001</v>
      </c>
    </row>
    <row r="1299" spans="8:8" x14ac:dyDescent="0.15">
      <c r="H1299">
        <f t="shared" si="20"/>
        <v>1.1688450000000001</v>
      </c>
    </row>
    <row r="1300" spans="8:8" x14ac:dyDescent="0.15">
      <c r="H1300">
        <f t="shared" si="20"/>
        <v>1.1688450000000001</v>
      </c>
    </row>
    <row r="1301" spans="8:8" x14ac:dyDescent="0.15">
      <c r="H1301">
        <f t="shared" si="20"/>
        <v>1.1688450000000001</v>
      </c>
    </row>
    <row r="1302" spans="8:8" x14ac:dyDescent="0.15">
      <c r="H1302">
        <f t="shared" si="20"/>
        <v>1.1688450000000001</v>
      </c>
    </row>
    <row r="1303" spans="8:8" x14ac:dyDescent="0.15">
      <c r="H1303">
        <f t="shared" si="20"/>
        <v>1.1688450000000001</v>
      </c>
    </row>
    <row r="1304" spans="8:8" x14ac:dyDescent="0.15">
      <c r="H1304">
        <f t="shared" si="20"/>
        <v>2.3376900000000003</v>
      </c>
    </row>
    <row r="1305" spans="8:8" x14ac:dyDescent="0.15">
      <c r="H1305">
        <f t="shared" si="20"/>
        <v>11.688450000000001</v>
      </c>
    </row>
    <row r="1306" spans="8:8" x14ac:dyDescent="0.15">
      <c r="H1306">
        <f t="shared" si="20"/>
        <v>22.208055000000002</v>
      </c>
    </row>
    <row r="1307" spans="8:8" x14ac:dyDescent="0.15">
      <c r="H1307">
        <f t="shared" ref="H1307:H1370" si="21">$H1283</f>
        <v>22.208055000000002</v>
      </c>
    </row>
    <row r="1308" spans="8:8" x14ac:dyDescent="0.15">
      <c r="H1308">
        <f t="shared" si="21"/>
        <v>22.208055000000002</v>
      </c>
    </row>
    <row r="1309" spans="8:8" x14ac:dyDescent="0.15">
      <c r="H1309">
        <f t="shared" si="21"/>
        <v>11.688450000000001</v>
      </c>
    </row>
    <row r="1310" spans="8:8" x14ac:dyDescent="0.15">
      <c r="H1310">
        <f t="shared" si="21"/>
        <v>11.688450000000001</v>
      </c>
    </row>
    <row r="1311" spans="8:8" x14ac:dyDescent="0.15">
      <c r="H1311">
        <f t="shared" si="21"/>
        <v>22.208055000000002</v>
      </c>
    </row>
    <row r="1312" spans="8:8" x14ac:dyDescent="0.15">
      <c r="H1312">
        <f t="shared" si="21"/>
        <v>22.208055000000002</v>
      </c>
    </row>
    <row r="1313" spans="8:8" x14ac:dyDescent="0.15">
      <c r="H1313">
        <f t="shared" si="21"/>
        <v>22.208055000000002</v>
      </c>
    </row>
    <row r="1314" spans="8:8" x14ac:dyDescent="0.15">
      <c r="H1314">
        <f t="shared" si="21"/>
        <v>22.208055000000002</v>
      </c>
    </row>
    <row r="1315" spans="8:8" x14ac:dyDescent="0.15">
      <c r="H1315">
        <f t="shared" si="21"/>
        <v>7.0130699999999999</v>
      </c>
    </row>
    <row r="1316" spans="8:8" x14ac:dyDescent="0.15">
      <c r="H1316">
        <f t="shared" si="21"/>
        <v>7.0130699999999999</v>
      </c>
    </row>
    <row r="1317" spans="8:8" x14ac:dyDescent="0.15">
      <c r="H1317">
        <f t="shared" si="21"/>
        <v>1.1688450000000001</v>
      </c>
    </row>
    <row r="1318" spans="8:8" x14ac:dyDescent="0.15">
      <c r="H1318">
        <f t="shared" si="21"/>
        <v>1.1688450000000001</v>
      </c>
    </row>
    <row r="1319" spans="8:8" x14ac:dyDescent="0.15">
      <c r="H1319">
        <f t="shared" si="21"/>
        <v>1.1688450000000001</v>
      </c>
    </row>
    <row r="1320" spans="8:8" x14ac:dyDescent="0.15">
      <c r="H1320">
        <f t="shared" si="21"/>
        <v>1.1688450000000001</v>
      </c>
    </row>
    <row r="1321" spans="8:8" x14ac:dyDescent="0.15">
      <c r="H1321">
        <f t="shared" si="21"/>
        <v>1.1688450000000001</v>
      </c>
    </row>
    <row r="1322" spans="8:8" x14ac:dyDescent="0.15">
      <c r="H1322">
        <f t="shared" si="21"/>
        <v>1.1688450000000001</v>
      </c>
    </row>
    <row r="1323" spans="8:8" x14ac:dyDescent="0.15">
      <c r="H1323">
        <f t="shared" si="21"/>
        <v>1.1688450000000001</v>
      </c>
    </row>
    <row r="1324" spans="8:8" x14ac:dyDescent="0.15">
      <c r="H1324">
        <f t="shared" si="21"/>
        <v>1.1688450000000001</v>
      </c>
    </row>
    <row r="1325" spans="8:8" x14ac:dyDescent="0.15">
      <c r="H1325">
        <f t="shared" si="21"/>
        <v>1.1688450000000001</v>
      </c>
    </row>
    <row r="1326" spans="8:8" x14ac:dyDescent="0.15">
      <c r="H1326">
        <f t="shared" si="21"/>
        <v>1.1688450000000001</v>
      </c>
    </row>
    <row r="1327" spans="8:8" x14ac:dyDescent="0.15">
      <c r="H1327">
        <f t="shared" si="21"/>
        <v>1.1688450000000001</v>
      </c>
    </row>
    <row r="1328" spans="8:8" x14ac:dyDescent="0.15">
      <c r="H1328">
        <f t="shared" si="21"/>
        <v>2.3376900000000003</v>
      </c>
    </row>
    <row r="1329" spans="8:8" x14ac:dyDescent="0.15">
      <c r="H1329">
        <f t="shared" si="21"/>
        <v>11.688450000000001</v>
      </c>
    </row>
    <row r="1330" spans="8:8" x14ac:dyDescent="0.15">
      <c r="H1330">
        <f t="shared" si="21"/>
        <v>22.208055000000002</v>
      </c>
    </row>
    <row r="1331" spans="8:8" x14ac:dyDescent="0.15">
      <c r="H1331">
        <f t="shared" si="21"/>
        <v>22.208055000000002</v>
      </c>
    </row>
    <row r="1332" spans="8:8" x14ac:dyDescent="0.15">
      <c r="H1332">
        <f t="shared" si="21"/>
        <v>22.208055000000002</v>
      </c>
    </row>
    <row r="1333" spans="8:8" x14ac:dyDescent="0.15">
      <c r="H1333">
        <f t="shared" si="21"/>
        <v>11.688450000000001</v>
      </c>
    </row>
    <row r="1334" spans="8:8" x14ac:dyDescent="0.15">
      <c r="H1334">
        <f t="shared" si="21"/>
        <v>11.688450000000001</v>
      </c>
    </row>
    <row r="1335" spans="8:8" x14ac:dyDescent="0.15">
      <c r="H1335">
        <f t="shared" si="21"/>
        <v>22.208055000000002</v>
      </c>
    </row>
    <row r="1336" spans="8:8" x14ac:dyDescent="0.15">
      <c r="H1336">
        <f t="shared" si="21"/>
        <v>22.208055000000002</v>
      </c>
    </row>
    <row r="1337" spans="8:8" x14ac:dyDescent="0.15">
      <c r="H1337">
        <f t="shared" si="21"/>
        <v>22.208055000000002</v>
      </c>
    </row>
    <row r="1338" spans="8:8" x14ac:dyDescent="0.15">
      <c r="H1338">
        <f t="shared" si="21"/>
        <v>22.208055000000002</v>
      </c>
    </row>
    <row r="1339" spans="8:8" x14ac:dyDescent="0.15">
      <c r="H1339">
        <f t="shared" si="21"/>
        <v>7.0130699999999999</v>
      </c>
    </row>
    <row r="1340" spans="8:8" x14ac:dyDescent="0.15">
      <c r="H1340">
        <f t="shared" si="21"/>
        <v>7.0130699999999999</v>
      </c>
    </row>
    <row r="1341" spans="8:8" x14ac:dyDescent="0.15">
      <c r="H1341">
        <f t="shared" si="21"/>
        <v>1.1688450000000001</v>
      </c>
    </row>
    <row r="1342" spans="8:8" x14ac:dyDescent="0.15">
      <c r="H1342">
        <f t="shared" si="21"/>
        <v>1.1688450000000001</v>
      </c>
    </row>
    <row r="1343" spans="8:8" x14ac:dyDescent="0.15">
      <c r="H1343">
        <f t="shared" si="21"/>
        <v>1.1688450000000001</v>
      </c>
    </row>
    <row r="1344" spans="8:8" x14ac:dyDescent="0.15">
      <c r="H1344">
        <f t="shared" si="21"/>
        <v>1.1688450000000001</v>
      </c>
    </row>
    <row r="1345" spans="8:8" x14ac:dyDescent="0.15">
      <c r="H1345">
        <f t="shared" si="21"/>
        <v>1.1688450000000001</v>
      </c>
    </row>
    <row r="1346" spans="8:8" x14ac:dyDescent="0.15">
      <c r="H1346">
        <f t="shared" si="21"/>
        <v>1.1688450000000001</v>
      </c>
    </row>
    <row r="1347" spans="8:8" x14ac:dyDescent="0.15">
      <c r="H1347">
        <f t="shared" si="21"/>
        <v>1.1688450000000001</v>
      </c>
    </row>
    <row r="1348" spans="8:8" x14ac:dyDescent="0.15">
      <c r="H1348">
        <f t="shared" si="21"/>
        <v>1.1688450000000001</v>
      </c>
    </row>
    <row r="1349" spans="8:8" x14ac:dyDescent="0.15">
      <c r="H1349">
        <f t="shared" si="21"/>
        <v>1.1688450000000001</v>
      </c>
    </row>
    <row r="1350" spans="8:8" x14ac:dyDescent="0.15">
      <c r="H1350">
        <f t="shared" si="21"/>
        <v>1.1688450000000001</v>
      </c>
    </row>
    <row r="1351" spans="8:8" x14ac:dyDescent="0.15">
      <c r="H1351">
        <f t="shared" si="21"/>
        <v>1.1688450000000001</v>
      </c>
    </row>
    <row r="1352" spans="8:8" x14ac:dyDescent="0.15">
      <c r="H1352">
        <f t="shared" si="21"/>
        <v>2.3376900000000003</v>
      </c>
    </row>
    <row r="1353" spans="8:8" x14ac:dyDescent="0.15">
      <c r="H1353">
        <f t="shared" si="21"/>
        <v>11.688450000000001</v>
      </c>
    </row>
    <row r="1354" spans="8:8" x14ac:dyDescent="0.15">
      <c r="H1354">
        <f t="shared" si="21"/>
        <v>22.208055000000002</v>
      </c>
    </row>
    <row r="1355" spans="8:8" x14ac:dyDescent="0.15">
      <c r="H1355">
        <f t="shared" si="21"/>
        <v>22.208055000000002</v>
      </c>
    </row>
    <row r="1356" spans="8:8" x14ac:dyDescent="0.15">
      <c r="H1356">
        <f t="shared" si="21"/>
        <v>22.208055000000002</v>
      </c>
    </row>
    <row r="1357" spans="8:8" x14ac:dyDescent="0.15">
      <c r="H1357">
        <f t="shared" si="21"/>
        <v>11.688450000000001</v>
      </c>
    </row>
    <row r="1358" spans="8:8" x14ac:dyDescent="0.15">
      <c r="H1358">
        <f t="shared" si="21"/>
        <v>11.688450000000001</v>
      </c>
    </row>
    <row r="1359" spans="8:8" x14ac:dyDescent="0.15">
      <c r="H1359">
        <f t="shared" si="21"/>
        <v>22.208055000000002</v>
      </c>
    </row>
    <row r="1360" spans="8:8" x14ac:dyDescent="0.15">
      <c r="H1360">
        <f t="shared" si="21"/>
        <v>22.208055000000002</v>
      </c>
    </row>
    <row r="1361" spans="8:8" x14ac:dyDescent="0.15">
      <c r="H1361">
        <f t="shared" si="21"/>
        <v>22.208055000000002</v>
      </c>
    </row>
    <row r="1362" spans="8:8" x14ac:dyDescent="0.15">
      <c r="H1362">
        <f t="shared" si="21"/>
        <v>22.208055000000002</v>
      </c>
    </row>
    <row r="1363" spans="8:8" x14ac:dyDescent="0.15">
      <c r="H1363">
        <f t="shared" si="21"/>
        <v>7.0130699999999999</v>
      </c>
    </row>
    <row r="1364" spans="8:8" x14ac:dyDescent="0.15">
      <c r="H1364">
        <f t="shared" si="21"/>
        <v>7.0130699999999999</v>
      </c>
    </row>
    <row r="1365" spans="8:8" x14ac:dyDescent="0.15">
      <c r="H1365">
        <f t="shared" si="21"/>
        <v>1.1688450000000001</v>
      </c>
    </row>
    <row r="1366" spans="8:8" x14ac:dyDescent="0.15">
      <c r="H1366">
        <f t="shared" si="21"/>
        <v>1.1688450000000001</v>
      </c>
    </row>
    <row r="1367" spans="8:8" x14ac:dyDescent="0.15">
      <c r="H1367">
        <f t="shared" si="21"/>
        <v>1.1688450000000001</v>
      </c>
    </row>
    <row r="1368" spans="8:8" x14ac:dyDescent="0.15">
      <c r="H1368">
        <f t="shared" si="21"/>
        <v>1.1688450000000001</v>
      </c>
    </row>
    <row r="1369" spans="8:8" x14ac:dyDescent="0.15">
      <c r="H1369">
        <f t="shared" si="21"/>
        <v>1.1688450000000001</v>
      </c>
    </row>
    <row r="1370" spans="8:8" x14ac:dyDescent="0.15">
      <c r="H1370">
        <f t="shared" si="21"/>
        <v>1.1688450000000001</v>
      </c>
    </row>
    <row r="1371" spans="8:8" x14ac:dyDescent="0.15">
      <c r="H1371">
        <f t="shared" ref="H1371:H1434" si="22">$H1347</f>
        <v>1.1688450000000001</v>
      </c>
    </row>
    <row r="1372" spans="8:8" x14ac:dyDescent="0.15">
      <c r="H1372">
        <f t="shared" si="22"/>
        <v>1.1688450000000001</v>
      </c>
    </row>
    <row r="1373" spans="8:8" x14ac:dyDescent="0.15">
      <c r="H1373">
        <f t="shared" si="22"/>
        <v>1.1688450000000001</v>
      </c>
    </row>
    <row r="1374" spans="8:8" x14ac:dyDescent="0.15">
      <c r="H1374">
        <f t="shared" si="22"/>
        <v>1.1688450000000001</v>
      </c>
    </row>
    <row r="1375" spans="8:8" x14ac:dyDescent="0.15">
      <c r="H1375">
        <f t="shared" si="22"/>
        <v>1.1688450000000001</v>
      </c>
    </row>
    <row r="1376" spans="8:8" x14ac:dyDescent="0.15">
      <c r="H1376">
        <f t="shared" si="22"/>
        <v>2.3376900000000003</v>
      </c>
    </row>
    <row r="1377" spans="8:8" x14ac:dyDescent="0.15">
      <c r="H1377">
        <f t="shared" si="22"/>
        <v>11.688450000000001</v>
      </c>
    </row>
    <row r="1378" spans="8:8" x14ac:dyDescent="0.15">
      <c r="H1378">
        <f t="shared" si="22"/>
        <v>22.208055000000002</v>
      </c>
    </row>
    <row r="1379" spans="8:8" x14ac:dyDescent="0.15">
      <c r="H1379">
        <f t="shared" si="22"/>
        <v>22.208055000000002</v>
      </c>
    </row>
    <row r="1380" spans="8:8" x14ac:dyDescent="0.15">
      <c r="H1380">
        <f t="shared" si="22"/>
        <v>22.208055000000002</v>
      </c>
    </row>
    <row r="1381" spans="8:8" x14ac:dyDescent="0.15">
      <c r="H1381">
        <f t="shared" si="22"/>
        <v>11.688450000000001</v>
      </c>
    </row>
    <row r="1382" spans="8:8" x14ac:dyDescent="0.15">
      <c r="H1382">
        <f t="shared" si="22"/>
        <v>11.688450000000001</v>
      </c>
    </row>
    <row r="1383" spans="8:8" x14ac:dyDescent="0.15">
      <c r="H1383">
        <f t="shared" si="22"/>
        <v>22.208055000000002</v>
      </c>
    </row>
    <row r="1384" spans="8:8" x14ac:dyDescent="0.15">
      <c r="H1384">
        <f t="shared" si="22"/>
        <v>22.208055000000002</v>
      </c>
    </row>
    <row r="1385" spans="8:8" x14ac:dyDescent="0.15">
      <c r="H1385">
        <f t="shared" si="22"/>
        <v>22.208055000000002</v>
      </c>
    </row>
    <row r="1386" spans="8:8" x14ac:dyDescent="0.15">
      <c r="H1386">
        <f t="shared" si="22"/>
        <v>22.208055000000002</v>
      </c>
    </row>
    <row r="1387" spans="8:8" x14ac:dyDescent="0.15">
      <c r="H1387">
        <f t="shared" si="22"/>
        <v>7.0130699999999999</v>
      </c>
    </row>
    <row r="1388" spans="8:8" x14ac:dyDescent="0.15">
      <c r="H1388">
        <f t="shared" si="22"/>
        <v>7.0130699999999999</v>
      </c>
    </row>
    <row r="1389" spans="8:8" x14ac:dyDescent="0.15">
      <c r="H1389">
        <f t="shared" si="22"/>
        <v>1.1688450000000001</v>
      </c>
    </row>
    <row r="1390" spans="8:8" x14ac:dyDescent="0.15">
      <c r="H1390">
        <f t="shared" si="22"/>
        <v>1.1688450000000001</v>
      </c>
    </row>
    <row r="1391" spans="8:8" x14ac:dyDescent="0.15">
      <c r="H1391">
        <f t="shared" si="22"/>
        <v>1.1688450000000001</v>
      </c>
    </row>
    <row r="1392" spans="8:8" x14ac:dyDescent="0.15">
      <c r="H1392">
        <f t="shared" si="22"/>
        <v>1.1688450000000001</v>
      </c>
    </row>
    <row r="1393" spans="8:8" x14ac:dyDescent="0.15">
      <c r="H1393">
        <f t="shared" si="22"/>
        <v>1.1688450000000001</v>
      </c>
    </row>
    <row r="1394" spans="8:8" x14ac:dyDescent="0.15">
      <c r="H1394">
        <f t="shared" si="22"/>
        <v>1.1688450000000001</v>
      </c>
    </row>
    <row r="1395" spans="8:8" x14ac:dyDescent="0.15">
      <c r="H1395">
        <f t="shared" si="22"/>
        <v>1.1688450000000001</v>
      </c>
    </row>
    <row r="1396" spans="8:8" x14ac:dyDescent="0.15">
      <c r="H1396">
        <f t="shared" si="22"/>
        <v>1.1688450000000001</v>
      </c>
    </row>
    <row r="1397" spans="8:8" x14ac:dyDescent="0.15">
      <c r="H1397">
        <f t="shared" si="22"/>
        <v>1.1688450000000001</v>
      </c>
    </row>
    <row r="1398" spans="8:8" x14ac:dyDescent="0.15">
      <c r="H1398">
        <f t="shared" si="22"/>
        <v>1.1688450000000001</v>
      </c>
    </row>
    <row r="1399" spans="8:8" x14ac:dyDescent="0.15">
      <c r="H1399">
        <f t="shared" si="22"/>
        <v>1.1688450000000001</v>
      </c>
    </row>
    <row r="1400" spans="8:8" x14ac:dyDescent="0.15">
      <c r="H1400">
        <f t="shared" si="22"/>
        <v>2.3376900000000003</v>
      </c>
    </row>
    <row r="1401" spans="8:8" x14ac:dyDescent="0.15">
      <c r="H1401">
        <f t="shared" si="22"/>
        <v>11.688450000000001</v>
      </c>
    </row>
    <row r="1402" spans="8:8" x14ac:dyDescent="0.15">
      <c r="H1402">
        <f t="shared" si="22"/>
        <v>22.208055000000002</v>
      </c>
    </row>
    <row r="1403" spans="8:8" x14ac:dyDescent="0.15">
      <c r="H1403">
        <f t="shared" si="22"/>
        <v>22.208055000000002</v>
      </c>
    </row>
    <row r="1404" spans="8:8" x14ac:dyDescent="0.15">
      <c r="H1404">
        <f t="shared" si="22"/>
        <v>22.208055000000002</v>
      </c>
    </row>
    <row r="1405" spans="8:8" x14ac:dyDescent="0.15">
      <c r="H1405">
        <f t="shared" si="22"/>
        <v>11.688450000000001</v>
      </c>
    </row>
    <row r="1406" spans="8:8" x14ac:dyDescent="0.15">
      <c r="H1406">
        <f t="shared" si="22"/>
        <v>11.688450000000001</v>
      </c>
    </row>
    <row r="1407" spans="8:8" x14ac:dyDescent="0.15">
      <c r="H1407">
        <f t="shared" si="22"/>
        <v>22.208055000000002</v>
      </c>
    </row>
    <row r="1408" spans="8:8" x14ac:dyDescent="0.15">
      <c r="H1408">
        <f t="shared" si="22"/>
        <v>22.208055000000002</v>
      </c>
    </row>
    <row r="1409" spans="8:8" x14ac:dyDescent="0.15">
      <c r="H1409">
        <f t="shared" si="22"/>
        <v>22.208055000000002</v>
      </c>
    </row>
    <row r="1410" spans="8:8" x14ac:dyDescent="0.15">
      <c r="H1410">
        <f t="shared" si="22"/>
        <v>22.208055000000002</v>
      </c>
    </row>
    <row r="1411" spans="8:8" x14ac:dyDescent="0.15">
      <c r="H1411">
        <f t="shared" si="22"/>
        <v>7.0130699999999999</v>
      </c>
    </row>
    <row r="1412" spans="8:8" x14ac:dyDescent="0.15">
      <c r="H1412">
        <f t="shared" si="22"/>
        <v>7.0130699999999999</v>
      </c>
    </row>
    <row r="1413" spans="8:8" x14ac:dyDescent="0.15">
      <c r="H1413">
        <f t="shared" si="22"/>
        <v>1.1688450000000001</v>
      </c>
    </row>
    <row r="1414" spans="8:8" x14ac:dyDescent="0.15">
      <c r="H1414">
        <f t="shared" si="22"/>
        <v>1.1688450000000001</v>
      </c>
    </row>
    <row r="1415" spans="8:8" x14ac:dyDescent="0.15">
      <c r="H1415">
        <f t="shared" si="22"/>
        <v>1.1688450000000001</v>
      </c>
    </row>
    <row r="1416" spans="8:8" x14ac:dyDescent="0.15">
      <c r="H1416">
        <f t="shared" si="22"/>
        <v>1.1688450000000001</v>
      </c>
    </row>
    <row r="1417" spans="8:8" x14ac:dyDescent="0.15">
      <c r="H1417">
        <f t="shared" si="22"/>
        <v>1.1688450000000001</v>
      </c>
    </row>
    <row r="1418" spans="8:8" x14ac:dyDescent="0.15">
      <c r="H1418">
        <f t="shared" si="22"/>
        <v>1.1688450000000001</v>
      </c>
    </row>
    <row r="1419" spans="8:8" x14ac:dyDescent="0.15">
      <c r="H1419">
        <f t="shared" si="22"/>
        <v>1.1688450000000001</v>
      </c>
    </row>
    <row r="1420" spans="8:8" x14ac:dyDescent="0.15">
      <c r="H1420">
        <f t="shared" si="22"/>
        <v>1.1688450000000001</v>
      </c>
    </row>
    <row r="1421" spans="8:8" x14ac:dyDescent="0.15">
      <c r="H1421">
        <f t="shared" si="22"/>
        <v>1.1688450000000001</v>
      </c>
    </row>
    <row r="1422" spans="8:8" x14ac:dyDescent="0.15">
      <c r="H1422">
        <f t="shared" si="22"/>
        <v>1.1688450000000001</v>
      </c>
    </row>
    <row r="1423" spans="8:8" x14ac:dyDescent="0.15">
      <c r="H1423">
        <f t="shared" si="22"/>
        <v>1.1688450000000001</v>
      </c>
    </row>
    <row r="1424" spans="8:8" x14ac:dyDescent="0.15">
      <c r="H1424">
        <f t="shared" si="22"/>
        <v>2.3376900000000003</v>
      </c>
    </row>
    <row r="1425" spans="8:8" x14ac:dyDescent="0.15">
      <c r="H1425">
        <f t="shared" si="22"/>
        <v>11.688450000000001</v>
      </c>
    </row>
    <row r="1426" spans="8:8" x14ac:dyDescent="0.15">
      <c r="H1426">
        <f t="shared" si="22"/>
        <v>22.208055000000002</v>
      </c>
    </row>
    <row r="1427" spans="8:8" x14ac:dyDescent="0.15">
      <c r="H1427">
        <f t="shared" si="22"/>
        <v>22.208055000000002</v>
      </c>
    </row>
    <row r="1428" spans="8:8" x14ac:dyDescent="0.15">
      <c r="H1428">
        <f t="shared" si="22"/>
        <v>22.208055000000002</v>
      </c>
    </row>
    <row r="1429" spans="8:8" x14ac:dyDescent="0.15">
      <c r="H1429">
        <f t="shared" si="22"/>
        <v>11.688450000000001</v>
      </c>
    </row>
    <row r="1430" spans="8:8" x14ac:dyDescent="0.15">
      <c r="H1430">
        <f t="shared" si="22"/>
        <v>11.688450000000001</v>
      </c>
    </row>
    <row r="1431" spans="8:8" x14ac:dyDescent="0.15">
      <c r="H1431">
        <f t="shared" si="22"/>
        <v>22.208055000000002</v>
      </c>
    </row>
    <row r="1432" spans="8:8" x14ac:dyDescent="0.15">
      <c r="H1432">
        <f t="shared" si="22"/>
        <v>22.208055000000002</v>
      </c>
    </row>
    <row r="1433" spans="8:8" x14ac:dyDescent="0.15">
      <c r="H1433">
        <f t="shared" si="22"/>
        <v>22.208055000000002</v>
      </c>
    </row>
    <row r="1434" spans="8:8" x14ac:dyDescent="0.15">
      <c r="H1434">
        <f t="shared" si="22"/>
        <v>22.208055000000002</v>
      </c>
    </row>
    <row r="1435" spans="8:8" x14ac:dyDescent="0.15">
      <c r="H1435">
        <f t="shared" ref="H1435:H1498" si="23">$H1411</f>
        <v>7.0130699999999999</v>
      </c>
    </row>
    <row r="1436" spans="8:8" x14ac:dyDescent="0.15">
      <c r="H1436">
        <f t="shared" si="23"/>
        <v>7.0130699999999999</v>
      </c>
    </row>
    <row r="1437" spans="8:8" x14ac:dyDescent="0.15">
      <c r="H1437">
        <f t="shared" si="23"/>
        <v>1.1688450000000001</v>
      </c>
    </row>
    <row r="1438" spans="8:8" x14ac:dyDescent="0.15">
      <c r="H1438">
        <f t="shared" si="23"/>
        <v>1.1688450000000001</v>
      </c>
    </row>
    <row r="1439" spans="8:8" x14ac:dyDescent="0.15">
      <c r="H1439">
        <f t="shared" si="23"/>
        <v>1.1688450000000001</v>
      </c>
    </row>
    <row r="1440" spans="8:8" x14ac:dyDescent="0.15">
      <c r="H1440">
        <f t="shared" si="23"/>
        <v>1.1688450000000001</v>
      </c>
    </row>
    <row r="1441" spans="8:8" x14ac:dyDescent="0.15">
      <c r="H1441">
        <f t="shared" si="23"/>
        <v>1.1688450000000001</v>
      </c>
    </row>
    <row r="1442" spans="8:8" x14ac:dyDescent="0.15">
      <c r="H1442">
        <f t="shared" si="23"/>
        <v>1.1688450000000001</v>
      </c>
    </row>
    <row r="1443" spans="8:8" x14ac:dyDescent="0.15">
      <c r="H1443">
        <f t="shared" si="23"/>
        <v>1.1688450000000001</v>
      </c>
    </row>
    <row r="1444" spans="8:8" x14ac:dyDescent="0.15">
      <c r="H1444">
        <f t="shared" si="23"/>
        <v>1.1688450000000001</v>
      </c>
    </row>
    <row r="1445" spans="8:8" x14ac:dyDescent="0.15">
      <c r="H1445">
        <f t="shared" si="23"/>
        <v>1.1688450000000001</v>
      </c>
    </row>
    <row r="1446" spans="8:8" x14ac:dyDescent="0.15">
      <c r="H1446">
        <f t="shared" si="23"/>
        <v>1.1688450000000001</v>
      </c>
    </row>
    <row r="1447" spans="8:8" x14ac:dyDescent="0.15">
      <c r="H1447">
        <f t="shared" si="23"/>
        <v>1.1688450000000001</v>
      </c>
    </row>
    <row r="1448" spans="8:8" x14ac:dyDescent="0.15">
      <c r="H1448">
        <f t="shared" si="23"/>
        <v>2.3376900000000003</v>
      </c>
    </row>
    <row r="1449" spans="8:8" x14ac:dyDescent="0.15">
      <c r="H1449">
        <f t="shared" si="23"/>
        <v>11.688450000000001</v>
      </c>
    </row>
    <row r="1450" spans="8:8" x14ac:dyDescent="0.15">
      <c r="H1450">
        <f t="shared" si="23"/>
        <v>22.208055000000002</v>
      </c>
    </row>
    <row r="1451" spans="8:8" x14ac:dyDescent="0.15">
      <c r="H1451">
        <f t="shared" si="23"/>
        <v>22.208055000000002</v>
      </c>
    </row>
    <row r="1452" spans="8:8" x14ac:dyDescent="0.15">
      <c r="H1452">
        <f t="shared" si="23"/>
        <v>22.208055000000002</v>
      </c>
    </row>
    <row r="1453" spans="8:8" x14ac:dyDescent="0.15">
      <c r="H1453">
        <f t="shared" si="23"/>
        <v>11.688450000000001</v>
      </c>
    </row>
    <row r="1454" spans="8:8" x14ac:dyDescent="0.15">
      <c r="H1454">
        <f t="shared" si="23"/>
        <v>11.688450000000001</v>
      </c>
    </row>
    <row r="1455" spans="8:8" x14ac:dyDescent="0.15">
      <c r="H1455">
        <f t="shared" si="23"/>
        <v>22.208055000000002</v>
      </c>
    </row>
    <row r="1456" spans="8:8" x14ac:dyDescent="0.15">
      <c r="H1456">
        <f t="shared" si="23"/>
        <v>22.208055000000002</v>
      </c>
    </row>
    <row r="1457" spans="8:8" x14ac:dyDescent="0.15">
      <c r="H1457">
        <f t="shared" si="23"/>
        <v>22.208055000000002</v>
      </c>
    </row>
    <row r="1458" spans="8:8" x14ac:dyDescent="0.15">
      <c r="H1458">
        <f t="shared" si="23"/>
        <v>22.208055000000002</v>
      </c>
    </row>
    <row r="1459" spans="8:8" x14ac:dyDescent="0.15">
      <c r="H1459">
        <f t="shared" si="23"/>
        <v>7.0130699999999999</v>
      </c>
    </row>
    <row r="1460" spans="8:8" x14ac:dyDescent="0.15">
      <c r="H1460">
        <f t="shared" si="23"/>
        <v>7.0130699999999999</v>
      </c>
    </row>
    <row r="1461" spans="8:8" x14ac:dyDescent="0.15">
      <c r="H1461">
        <f t="shared" si="23"/>
        <v>1.1688450000000001</v>
      </c>
    </row>
    <row r="1462" spans="8:8" x14ac:dyDescent="0.15">
      <c r="H1462">
        <f t="shared" si="23"/>
        <v>1.1688450000000001</v>
      </c>
    </row>
    <row r="1463" spans="8:8" x14ac:dyDescent="0.15">
      <c r="H1463">
        <f t="shared" si="23"/>
        <v>1.1688450000000001</v>
      </c>
    </row>
    <row r="1464" spans="8:8" x14ac:dyDescent="0.15">
      <c r="H1464">
        <f t="shared" si="23"/>
        <v>1.1688450000000001</v>
      </c>
    </row>
    <row r="1465" spans="8:8" x14ac:dyDescent="0.15">
      <c r="H1465">
        <f t="shared" si="23"/>
        <v>1.1688450000000001</v>
      </c>
    </row>
    <row r="1466" spans="8:8" x14ac:dyDescent="0.15">
      <c r="H1466">
        <f t="shared" si="23"/>
        <v>1.1688450000000001</v>
      </c>
    </row>
    <row r="1467" spans="8:8" x14ac:dyDescent="0.15">
      <c r="H1467">
        <f t="shared" si="23"/>
        <v>1.1688450000000001</v>
      </c>
    </row>
    <row r="1468" spans="8:8" x14ac:dyDescent="0.15">
      <c r="H1468">
        <f t="shared" si="23"/>
        <v>1.1688450000000001</v>
      </c>
    </row>
    <row r="1469" spans="8:8" x14ac:dyDescent="0.15">
      <c r="H1469">
        <f t="shared" si="23"/>
        <v>1.1688450000000001</v>
      </c>
    </row>
    <row r="1470" spans="8:8" x14ac:dyDescent="0.15">
      <c r="H1470">
        <f t="shared" si="23"/>
        <v>1.1688450000000001</v>
      </c>
    </row>
    <row r="1471" spans="8:8" x14ac:dyDescent="0.15">
      <c r="H1471">
        <f t="shared" si="23"/>
        <v>1.1688450000000001</v>
      </c>
    </row>
    <row r="1472" spans="8:8" x14ac:dyDescent="0.15">
      <c r="H1472">
        <f t="shared" si="23"/>
        <v>2.3376900000000003</v>
      </c>
    </row>
    <row r="1473" spans="8:8" x14ac:dyDescent="0.15">
      <c r="H1473">
        <f t="shared" si="23"/>
        <v>11.688450000000001</v>
      </c>
    </row>
    <row r="1474" spans="8:8" x14ac:dyDescent="0.15">
      <c r="H1474">
        <f t="shared" si="23"/>
        <v>22.208055000000002</v>
      </c>
    </row>
    <row r="1475" spans="8:8" x14ac:dyDescent="0.15">
      <c r="H1475">
        <f t="shared" si="23"/>
        <v>22.208055000000002</v>
      </c>
    </row>
    <row r="1476" spans="8:8" x14ac:dyDescent="0.15">
      <c r="H1476">
        <f t="shared" si="23"/>
        <v>22.208055000000002</v>
      </c>
    </row>
    <row r="1477" spans="8:8" x14ac:dyDescent="0.15">
      <c r="H1477">
        <f t="shared" si="23"/>
        <v>11.688450000000001</v>
      </c>
    </row>
    <row r="1478" spans="8:8" x14ac:dyDescent="0.15">
      <c r="H1478">
        <f t="shared" si="23"/>
        <v>11.688450000000001</v>
      </c>
    </row>
    <row r="1479" spans="8:8" x14ac:dyDescent="0.15">
      <c r="H1479">
        <f t="shared" si="23"/>
        <v>22.208055000000002</v>
      </c>
    </row>
    <row r="1480" spans="8:8" x14ac:dyDescent="0.15">
      <c r="H1480">
        <f t="shared" si="23"/>
        <v>22.208055000000002</v>
      </c>
    </row>
    <row r="1481" spans="8:8" x14ac:dyDescent="0.15">
      <c r="H1481">
        <f t="shared" si="23"/>
        <v>22.208055000000002</v>
      </c>
    </row>
    <row r="1482" spans="8:8" x14ac:dyDescent="0.15">
      <c r="H1482">
        <f t="shared" si="23"/>
        <v>22.208055000000002</v>
      </c>
    </row>
    <row r="1483" spans="8:8" x14ac:dyDescent="0.15">
      <c r="H1483">
        <f t="shared" si="23"/>
        <v>7.0130699999999999</v>
      </c>
    </row>
    <row r="1484" spans="8:8" x14ac:dyDescent="0.15">
      <c r="H1484">
        <f t="shared" si="23"/>
        <v>7.0130699999999999</v>
      </c>
    </row>
    <row r="1485" spans="8:8" x14ac:dyDescent="0.15">
      <c r="H1485">
        <f t="shared" si="23"/>
        <v>1.1688450000000001</v>
      </c>
    </row>
    <row r="1486" spans="8:8" x14ac:dyDescent="0.15">
      <c r="H1486">
        <f t="shared" si="23"/>
        <v>1.1688450000000001</v>
      </c>
    </row>
    <row r="1487" spans="8:8" x14ac:dyDescent="0.15">
      <c r="H1487">
        <f t="shared" si="23"/>
        <v>1.1688450000000001</v>
      </c>
    </row>
    <row r="1488" spans="8:8" x14ac:dyDescent="0.15">
      <c r="H1488">
        <f t="shared" si="23"/>
        <v>1.1688450000000001</v>
      </c>
    </row>
    <row r="1489" spans="8:8" x14ac:dyDescent="0.15">
      <c r="H1489">
        <f t="shared" si="23"/>
        <v>1.1688450000000001</v>
      </c>
    </row>
    <row r="1490" spans="8:8" x14ac:dyDescent="0.15">
      <c r="H1490">
        <f t="shared" si="23"/>
        <v>1.1688450000000001</v>
      </c>
    </row>
    <row r="1491" spans="8:8" x14ac:dyDescent="0.15">
      <c r="H1491">
        <f t="shared" si="23"/>
        <v>1.1688450000000001</v>
      </c>
    </row>
    <row r="1492" spans="8:8" x14ac:dyDescent="0.15">
      <c r="H1492">
        <f t="shared" si="23"/>
        <v>1.1688450000000001</v>
      </c>
    </row>
    <row r="1493" spans="8:8" x14ac:dyDescent="0.15">
      <c r="H1493">
        <f t="shared" si="23"/>
        <v>1.1688450000000001</v>
      </c>
    </row>
    <row r="1494" spans="8:8" x14ac:dyDescent="0.15">
      <c r="H1494">
        <f t="shared" si="23"/>
        <v>1.1688450000000001</v>
      </c>
    </row>
    <row r="1495" spans="8:8" x14ac:dyDescent="0.15">
      <c r="H1495">
        <f t="shared" si="23"/>
        <v>1.1688450000000001</v>
      </c>
    </row>
    <row r="1496" spans="8:8" x14ac:dyDescent="0.15">
      <c r="H1496">
        <f t="shared" si="23"/>
        <v>2.3376900000000003</v>
      </c>
    </row>
    <row r="1497" spans="8:8" x14ac:dyDescent="0.15">
      <c r="H1497">
        <f t="shared" si="23"/>
        <v>11.688450000000001</v>
      </c>
    </row>
    <row r="1498" spans="8:8" x14ac:dyDescent="0.15">
      <c r="H1498">
        <f t="shared" si="23"/>
        <v>22.208055000000002</v>
      </c>
    </row>
    <row r="1499" spans="8:8" x14ac:dyDescent="0.15">
      <c r="H1499">
        <f t="shared" ref="H1499:H1562" si="24">$H1475</f>
        <v>22.208055000000002</v>
      </c>
    </row>
    <row r="1500" spans="8:8" x14ac:dyDescent="0.15">
      <c r="H1500">
        <f t="shared" si="24"/>
        <v>22.208055000000002</v>
      </c>
    </row>
    <row r="1501" spans="8:8" x14ac:dyDescent="0.15">
      <c r="H1501">
        <f t="shared" si="24"/>
        <v>11.688450000000001</v>
      </c>
    </row>
    <row r="1502" spans="8:8" x14ac:dyDescent="0.15">
      <c r="H1502">
        <f t="shared" si="24"/>
        <v>11.688450000000001</v>
      </c>
    </row>
    <row r="1503" spans="8:8" x14ac:dyDescent="0.15">
      <c r="H1503">
        <f t="shared" si="24"/>
        <v>22.208055000000002</v>
      </c>
    </row>
    <row r="1504" spans="8:8" x14ac:dyDescent="0.15">
      <c r="H1504">
        <f t="shared" si="24"/>
        <v>22.208055000000002</v>
      </c>
    </row>
    <row r="1505" spans="8:8" x14ac:dyDescent="0.15">
      <c r="H1505">
        <f t="shared" si="24"/>
        <v>22.208055000000002</v>
      </c>
    </row>
    <row r="1506" spans="8:8" x14ac:dyDescent="0.15">
      <c r="H1506">
        <f t="shared" si="24"/>
        <v>22.208055000000002</v>
      </c>
    </row>
    <row r="1507" spans="8:8" x14ac:dyDescent="0.15">
      <c r="H1507">
        <f t="shared" si="24"/>
        <v>7.0130699999999999</v>
      </c>
    </row>
    <row r="1508" spans="8:8" x14ac:dyDescent="0.15">
      <c r="H1508">
        <f t="shared" si="24"/>
        <v>7.0130699999999999</v>
      </c>
    </row>
    <row r="1509" spans="8:8" x14ac:dyDescent="0.15">
      <c r="H1509">
        <f t="shared" si="24"/>
        <v>1.1688450000000001</v>
      </c>
    </row>
    <row r="1510" spans="8:8" x14ac:dyDescent="0.15">
      <c r="H1510">
        <f t="shared" si="24"/>
        <v>1.1688450000000001</v>
      </c>
    </row>
    <row r="1511" spans="8:8" x14ac:dyDescent="0.15">
      <c r="H1511">
        <f t="shared" si="24"/>
        <v>1.1688450000000001</v>
      </c>
    </row>
    <row r="1512" spans="8:8" x14ac:dyDescent="0.15">
      <c r="H1512">
        <f t="shared" si="24"/>
        <v>1.1688450000000001</v>
      </c>
    </row>
    <row r="1513" spans="8:8" x14ac:dyDescent="0.15">
      <c r="H1513">
        <f t="shared" si="24"/>
        <v>1.1688450000000001</v>
      </c>
    </row>
    <row r="1514" spans="8:8" x14ac:dyDescent="0.15">
      <c r="H1514">
        <f t="shared" si="24"/>
        <v>1.1688450000000001</v>
      </c>
    </row>
    <row r="1515" spans="8:8" x14ac:dyDescent="0.15">
      <c r="H1515">
        <f t="shared" si="24"/>
        <v>1.1688450000000001</v>
      </c>
    </row>
    <row r="1516" spans="8:8" x14ac:dyDescent="0.15">
      <c r="H1516">
        <f t="shared" si="24"/>
        <v>1.1688450000000001</v>
      </c>
    </row>
    <row r="1517" spans="8:8" x14ac:dyDescent="0.15">
      <c r="H1517">
        <f t="shared" si="24"/>
        <v>1.1688450000000001</v>
      </c>
    </row>
    <row r="1518" spans="8:8" x14ac:dyDescent="0.15">
      <c r="H1518">
        <f t="shared" si="24"/>
        <v>1.1688450000000001</v>
      </c>
    </row>
    <row r="1519" spans="8:8" x14ac:dyDescent="0.15">
      <c r="H1519">
        <f t="shared" si="24"/>
        <v>1.1688450000000001</v>
      </c>
    </row>
    <row r="1520" spans="8:8" x14ac:dyDescent="0.15">
      <c r="H1520">
        <f t="shared" si="24"/>
        <v>2.3376900000000003</v>
      </c>
    </row>
    <row r="1521" spans="8:8" x14ac:dyDescent="0.15">
      <c r="H1521">
        <f t="shared" si="24"/>
        <v>11.688450000000001</v>
      </c>
    </row>
    <row r="1522" spans="8:8" x14ac:dyDescent="0.15">
      <c r="H1522">
        <f t="shared" si="24"/>
        <v>22.208055000000002</v>
      </c>
    </row>
    <row r="1523" spans="8:8" x14ac:dyDescent="0.15">
      <c r="H1523">
        <f t="shared" si="24"/>
        <v>22.208055000000002</v>
      </c>
    </row>
    <row r="1524" spans="8:8" x14ac:dyDescent="0.15">
      <c r="H1524">
        <f t="shared" si="24"/>
        <v>22.208055000000002</v>
      </c>
    </row>
    <row r="1525" spans="8:8" x14ac:dyDescent="0.15">
      <c r="H1525">
        <f t="shared" si="24"/>
        <v>11.688450000000001</v>
      </c>
    </row>
    <row r="1526" spans="8:8" x14ac:dyDescent="0.15">
      <c r="H1526">
        <f t="shared" si="24"/>
        <v>11.688450000000001</v>
      </c>
    </row>
    <row r="1527" spans="8:8" x14ac:dyDescent="0.15">
      <c r="H1527">
        <f t="shared" si="24"/>
        <v>22.208055000000002</v>
      </c>
    </row>
    <row r="1528" spans="8:8" x14ac:dyDescent="0.15">
      <c r="H1528">
        <f t="shared" si="24"/>
        <v>22.208055000000002</v>
      </c>
    </row>
    <row r="1529" spans="8:8" x14ac:dyDescent="0.15">
      <c r="H1529">
        <f t="shared" si="24"/>
        <v>22.208055000000002</v>
      </c>
    </row>
    <row r="1530" spans="8:8" x14ac:dyDescent="0.15">
      <c r="H1530">
        <f t="shared" si="24"/>
        <v>22.208055000000002</v>
      </c>
    </row>
    <row r="1531" spans="8:8" x14ac:dyDescent="0.15">
      <c r="H1531">
        <f t="shared" si="24"/>
        <v>7.0130699999999999</v>
      </c>
    </row>
    <row r="1532" spans="8:8" x14ac:dyDescent="0.15">
      <c r="H1532">
        <f t="shared" si="24"/>
        <v>7.0130699999999999</v>
      </c>
    </row>
    <row r="1533" spans="8:8" x14ac:dyDescent="0.15">
      <c r="H1533">
        <f t="shared" si="24"/>
        <v>1.1688450000000001</v>
      </c>
    </row>
    <row r="1534" spans="8:8" x14ac:dyDescent="0.15">
      <c r="H1534">
        <f t="shared" si="24"/>
        <v>1.1688450000000001</v>
      </c>
    </row>
    <row r="1535" spans="8:8" x14ac:dyDescent="0.15">
      <c r="H1535">
        <f t="shared" si="24"/>
        <v>1.1688450000000001</v>
      </c>
    </row>
    <row r="1536" spans="8:8" x14ac:dyDescent="0.15">
      <c r="H1536">
        <f t="shared" si="24"/>
        <v>1.1688450000000001</v>
      </c>
    </row>
    <row r="1537" spans="8:8" x14ac:dyDescent="0.15">
      <c r="H1537">
        <f t="shared" si="24"/>
        <v>1.1688450000000001</v>
      </c>
    </row>
    <row r="1538" spans="8:8" x14ac:dyDescent="0.15">
      <c r="H1538">
        <f t="shared" si="24"/>
        <v>1.1688450000000001</v>
      </c>
    </row>
    <row r="1539" spans="8:8" x14ac:dyDescent="0.15">
      <c r="H1539">
        <f t="shared" si="24"/>
        <v>1.1688450000000001</v>
      </c>
    </row>
    <row r="1540" spans="8:8" x14ac:dyDescent="0.15">
      <c r="H1540">
        <f t="shared" si="24"/>
        <v>1.1688450000000001</v>
      </c>
    </row>
    <row r="1541" spans="8:8" x14ac:dyDescent="0.15">
      <c r="H1541">
        <f t="shared" si="24"/>
        <v>1.1688450000000001</v>
      </c>
    </row>
    <row r="1542" spans="8:8" x14ac:dyDescent="0.15">
      <c r="H1542">
        <f t="shared" si="24"/>
        <v>1.1688450000000001</v>
      </c>
    </row>
    <row r="1543" spans="8:8" x14ac:dyDescent="0.15">
      <c r="H1543">
        <f t="shared" si="24"/>
        <v>1.1688450000000001</v>
      </c>
    </row>
    <row r="1544" spans="8:8" x14ac:dyDescent="0.15">
      <c r="H1544">
        <f t="shared" si="24"/>
        <v>2.3376900000000003</v>
      </c>
    </row>
    <row r="1545" spans="8:8" x14ac:dyDescent="0.15">
      <c r="H1545">
        <f t="shared" si="24"/>
        <v>11.688450000000001</v>
      </c>
    </row>
    <row r="1546" spans="8:8" x14ac:dyDescent="0.15">
      <c r="H1546">
        <f t="shared" si="24"/>
        <v>22.208055000000002</v>
      </c>
    </row>
    <row r="1547" spans="8:8" x14ac:dyDescent="0.15">
      <c r="H1547">
        <f t="shared" si="24"/>
        <v>22.208055000000002</v>
      </c>
    </row>
    <row r="1548" spans="8:8" x14ac:dyDescent="0.15">
      <c r="H1548">
        <f t="shared" si="24"/>
        <v>22.208055000000002</v>
      </c>
    </row>
    <row r="1549" spans="8:8" x14ac:dyDescent="0.15">
      <c r="H1549">
        <f t="shared" si="24"/>
        <v>11.688450000000001</v>
      </c>
    </row>
    <row r="1550" spans="8:8" x14ac:dyDescent="0.15">
      <c r="H1550">
        <f t="shared" si="24"/>
        <v>11.688450000000001</v>
      </c>
    </row>
    <row r="1551" spans="8:8" x14ac:dyDescent="0.15">
      <c r="H1551">
        <f t="shared" si="24"/>
        <v>22.208055000000002</v>
      </c>
    </row>
    <row r="1552" spans="8:8" x14ac:dyDescent="0.15">
      <c r="H1552">
        <f t="shared" si="24"/>
        <v>22.208055000000002</v>
      </c>
    </row>
    <row r="1553" spans="8:8" x14ac:dyDescent="0.15">
      <c r="H1553">
        <f t="shared" si="24"/>
        <v>22.208055000000002</v>
      </c>
    </row>
    <row r="1554" spans="8:8" x14ac:dyDescent="0.15">
      <c r="H1554">
        <f t="shared" si="24"/>
        <v>22.208055000000002</v>
      </c>
    </row>
    <row r="1555" spans="8:8" x14ac:dyDescent="0.15">
      <c r="H1555">
        <f t="shared" si="24"/>
        <v>7.0130699999999999</v>
      </c>
    </row>
    <row r="1556" spans="8:8" x14ac:dyDescent="0.15">
      <c r="H1556">
        <f t="shared" si="24"/>
        <v>7.0130699999999999</v>
      </c>
    </row>
    <row r="1557" spans="8:8" x14ac:dyDescent="0.15">
      <c r="H1557">
        <f t="shared" si="24"/>
        <v>1.1688450000000001</v>
      </c>
    </row>
    <row r="1558" spans="8:8" x14ac:dyDescent="0.15">
      <c r="H1558">
        <f t="shared" si="24"/>
        <v>1.1688450000000001</v>
      </c>
    </row>
    <row r="1559" spans="8:8" x14ac:dyDescent="0.15">
      <c r="H1559">
        <f t="shared" si="24"/>
        <v>1.1688450000000001</v>
      </c>
    </row>
    <row r="1560" spans="8:8" x14ac:dyDescent="0.15">
      <c r="H1560">
        <f t="shared" si="24"/>
        <v>1.1688450000000001</v>
      </c>
    </row>
    <row r="1561" spans="8:8" x14ac:dyDescent="0.15">
      <c r="H1561">
        <f t="shared" si="24"/>
        <v>1.1688450000000001</v>
      </c>
    </row>
    <row r="1562" spans="8:8" x14ac:dyDescent="0.15">
      <c r="H1562">
        <f t="shared" si="24"/>
        <v>1.1688450000000001</v>
      </c>
    </row>
    <row r="1563" spans="8:8" x14ac:dyDescent="0.15">
      <c r="H1563">
        <f t="shared" ref="H1563:H1626" si="25">$H1539</f>
        <v>1.1688450000000001</v>
      </c>
    </row>
    <row r="1564" spans="8:8" x14ac:dyDescent="0.15">
      <c r="H1564">
        <f t="shared" si="25"/>
        <v>1.1688450000000001</v>
      </c>
    </row>
    <row r="1565" spans="8:8" x14ac:dyDescent="0.15">
      <c r="H1565">
        <f t="shared" si="25"/>
        <v>1.1688450000000001</v>
      </c>
    </row>
    <row r="1566" spans="8:8" x14ac:dyDescent="0.15">
      <c r="H1566">
        <f t="shared" si="25"/>
        <v>1.1688450000000001</v>
      </c>
    </row>
    <row r="1567" spans="8:8" x14ac:dyDescent="0.15">
      <c r="H1567">
        <f t="shared" si="25"/>
        <v>1.1688450000000001</v>
      </c>
    </row>
    <row r="1568" spans="8:8" x14ac:dyDescent="0.15">
      <c r="H1568">
        <f t="shared" si="25"/>
        <v>2.3376900000000003</v>
      </c>
    </row>
    <row r="1569" spans="8:8" x14ac:dyDescent="0.15">
      <c r="H1569">
        <f t="shared" si="25"/>
        <v>11.688450000000001</v>
      </c>
    </row>
    <row r="1570" spans="8:8" x14ac:dyDescent="0.15">
      <c r="H1570">
        <f t="shared" si="25"/>
        <v>22.208055000000002</v>
      </c>
    </row>
    <row r="1571" spans="8:8" x14ac:dyDescent="0.15">
      <c r="H1571">
        <f t="shared" si="25"/>
        <v>22.208055000000002</v>
      </c>
    </row>
    <row r="1572" spans="8:8" x14ac:dyDescent="0.15">
      <c r="H1572">
        <f t="shared" si="25"/>
        <v>22.208055000000002</v>
      </c>
    </row>
    <row r="1573" spans="8:8" x14ac:dyDescent="0.15">
      <c r="H1573">
        <f t="shared" si="25"/>
        <v>11.688450000000001</v>
      </c>
    </row>
    <row r="1574" spans="8:8" x14ac:dyDescent="0.15">
      <c r="H1574">
        <f t="shared" si="25"/>
        <v>11.688450000000001</v>
      </c>
    </row>
    <row r="1575" spans="8:8" x14ac:dyDescent="0.15">
      <c r="H1575">
        <f t="shared" si="25"/>
        <v>22.208055000000002</v>
      </c>
    </row>
    <row r="1576" spans="8:8" x14ac:dyDescent="0.15">
      <c r="H1576">
        <f t="shared" si="25"/>
        <v>22.208055000000002</v>
      </c>
    </row>
    <row r="1577" spans="8:8" x14ac:dyDescent="0.15">
      <c r="H1577">
        <f t="shared" si="25"/>
        <v>22.208055000000002</v>
      </c>
    </row>
    <row r="1578" spans="8:8" x14ac:dyDescent="0.15">
      <c r="H1578">
        <f t="shared" si="25"/>
        <v>22.208055000000002</v>
      </c>
    </row>
    <row r="1579" spans="8:8" x14ac:dyDescent="0.15">
      <c r="H1579">
        <f t="shared" si="25"/>
        <v>7.0130699999999999</v>
      </c>
    </row>
    <row r="1580" spans="8:8" x14ac:dyDescent="0.15">
      <c r="H1580">
        <f t="shared" si="25"/>
        <v>7.0130699999999999</v>
      </c>
    </row>
    <row r="1581" spans="8:8" x14ac:dyDescent="0.15">
      <c r="H1581">
        <f t="shared" si="25"/>
        <v>1.1688450000000001</v>
      </c>
    </row>
    <row r="1582" spans="8:8" x14ac:dyDescent="0.15">
      <c r="H1582">
        <f t="shared" si="25"/>
        <v>1.1688450000000001</v>
      </c>
    </row>
    <row r="1583" spans="8:8" x14ac:dyDescent="0.15">
      <c r="H1583">
        <f t="shared" si="25"/>
        <v>1.1688450000000001</v>
      </c>
    </row>
    <row r="1584" spans="8:8" x14ac:dyDescent="0.15">
      <c r="H1584">
        <f t="shared" si="25"/>
        <v>1.1688450000000001</v>
      </c>
    </row>
    <row r="1585" spans="8:8" x14ac:dyDescent="0.15">
      <c r="H1585">
        <f t="shared" si="25"/>
        <v>1.1688450000000001</v>
      </c>
    </row>
    <row r="1586" spans="8:8" x14ac:dyDescent="0.15">
      <c r="H1586">
        <f t="shared" si="25"/>
        <v>1.1688450000000001</v>
      </c>
    </row>
    <row r="1587" spans="8:8" x14ac:dyDescent="0.15">
      <c r="H1587">
        <f t="shared" si="25"/>
        <v>1.1688450000000001</v>
      </c>
    </row>
    <row r="1588" spans="8:8" x14ac:dyDescent="0.15">
      <c r="H1588">
        <f t="shared" si="25"/>
        <v>1.1688450000000001</v>
      </c>
    </row>
    <row r="1589" spans="8:8" x14ac:dyDescent="0.15">
      <c r="H1589">
        <f t="shared" si="25"/>
        <v>1.1688450000000001</v>
      </c>
    </row>
    <row r="1590" spans="8:8" x14ac:dyDescent="0.15">
      <c r="H1590">
        <f t="shared" si="25"/>
        <v>1.1688450000000001</v>
      </c>
    </row>
    <row r="1591" spans="8:8" x14ac:dyDescent="0.15">
      <c r="H1591">
        <f t="shared" si="25"/>
        <v>1.1688450000000001</v>
      </c>
    </row>
    <row r="1592" spans="8:8" x14ac:dyDescent="0.15">
      <c r="H1592">
        <f t="shared" si="25"/>
        <v>2.3376900000000003</v>
      </c>
    </row>
    <row r="1593" spans="8:8" x14ac:dyDescent="0.15">
      <c r="H1593">
        <f t="shared" si="25"/>
        <v>11.688450000000001</v>
      </c>
    </row>
    <row r="1594" spans="8:8" x14ac:dyDescent="0.15">
      <c r="H1594">
        <f t="shared" si="25"/>
        <v>22.208055000000002</v>
      </c>
    </row>
    <row r="1595" spans="8:8" x14ac:dyDescent="0.15">
      <c r="H1595">
        <f t="shared" si="25"/>
        <v>22.208055000000002</v>
      </c>
    </row>
    <row r="1596" spans="8:8" x14ac:dyDescent="0.15">
      <c r="H1596">
        <f t="shared" si="25"/>
        <v>22.208055000000002</v>
      </c>
    </row>
    <row r="1597" spans="8:8" x14ac:dyDescent="0.15">
      <c r="H1597">
        <f t="shared" si="25"/>
        <v>11.688450000000001</v>
      </c>
    </row>
    <row r="1598" spans="8:8" x14ac:dyDescent="0.15">
      <c r="H1598">
        <f t="shared" si="25"/>
        <v>11.688450000000001</v>
      </c>
    </row>
    <row r="1599" spans="8:8" x14ac:dyDescent="0.15">
      <c r="H1599">
        <f t="shared" si="25"/>
        <v>22.208055000000002</v>
      </c>
    </row>
    <row r="1600" spans="8:8" x14ac:dyDescent="0.15">
      <c r="H1600">
        <f t="shared" si="25"/>
        <v>22.208055000000002</v>
      </c>
    </row>
    <row r="1601" spans="8:8" x14ac:dyDescent="0.15">
      <c r="H1601">
        <f t="shared" si="25"/>
        <v>22.208055000000002</v>
      </c>
    </row>
    <row r="1602" spans="8:8" x14ac:dyDescent="0.15">
      <c r="H1602">
        <f t="shared" si="25"/>
        <v>22.208055000000002</v>
      </c>
    </row>
    <row r="1603" spans="8:8" x14ac:dyDescent="0.15">
      <c r="H1603">
        <f t="shared" si="25"/>
        <v>7.0130699999999999</v>
      </c>
    </row>
    <row r="1604" spans="8:8" x14ac:dyDescent="0.15">
      <c r="H1604">
        <f t="shared" si="25"/>
        <v>7.0130699999999999</v>
      </c>
    </row>
    <row r="1605" spans="8:8" x14ac:dyDescent="0.15">
      <c r="H1605">
        <f t="shared" si="25"/>
        <v>1.1688450000000001</v>
      </c>
    </row>
    <row r="1606" spans="8:8" x14ac:dyDescent="0.15">
      <c r="H1606">
        <f t="shared" si="25"/>
        <v>1.1688450000000001</v>
      </c>
    </row>
    <row r="1607" spans="8:8" x14ac:dyDescent="0.15">
      <c r="H1607">
        <f t="shared" si="25"/>
        <v>1.1688450000000001</v>
      </c>
    </row>
    <row r="1608" spans="8:8" x14ac:dyDescent="0.15">
      <c r="H1608">
        <f t="shared" si="25"/>
        <v>1.1688450000000001</v>
      </c>
    </row>
    <row r="1609" spans="8:8" x14ac:dyDescent="0.15">
      <c r="H1609">
        <f t="shared" si="25"/>
        <v>1.1688450000000001</v>
      </c>
    </row>
    <row r="1610" spans="8:8" x14ac:dyDescent="0.15">
      <c r="H1610">
        <f t="shared" si="25"/>
        <v>1.1688450000000001</v>
      </c>
    </row>
    <row r="1611" spans="8:8" x14ac:dyDescent="0.15">
      <c r="H1611">
        <f t="shared" si="25"/>
        <v>1.1688450000000001</v>
      </c>
    </row>
    <row r="1612" spans="8:8" x14ac:dyDescent="0.15">
      <c r="H1612">
        <f t="shared" si="25"/>
        <v>1.1688450000000001</v>
      </c>
    </row>
    <row r="1613" spans="8:8" x14ac:dyDescent="0.15">
      <c r="H1613">
        <f t="shared" si="25"/>
        <v>1.1688450000000001</v>
      </c>
    </row>
    <row r="1614" spans="8:8" x14ac:dyDescent="0.15">
      <c r="H1614">
        <f t="shared" si="25"/>
        <v>1.1688450000000001</v>
      </c>
    </row>
    <row r="1615" spans="8:8" x14ac:dyDescent="0.15">
      <c r="H1615">
        <f t="shared" si="25"/>
        <v>1.1688450000000001</v>
      </c>
    </row>
    <row r="1616" spans="8:8" x14ac:dyDescent="0.15">
      <c r="H1616">
        <f t="shared" si="25"/>
        <v>2.3376900000000003</v>
      </c>
    </row>
    <row r="1617" spans="8:8" x14ac:dyDescent="0.15">
      <c r="H1617">
        <f t="shared" si="25"/>
        <v>11.688450000000001</v>
      </c>
    </row>
    <row r="1618" spans="8:8" x14ac:dyDescent="0.15">
      <c r="H1618">
        <f t="shared" si="25"/>
        <v>22.208055000000002</v>
      </c>
    </row>
    <row r="1619" spans="8:8" x14ac:dyDescent="0.15">
      <c r="H1619">
        <f t="shared" si="25"/>
        <v>22.208055000000002</v>
      </c>
    </row>
    <row r="1620" spans="8:8" x14ac:dyDescent="0.15">
      <c r="H1620">
        <f t="shared" si="25"/>
        <v>22.208055000000002</v>
      </c>
    </row>
    <row r="1621" spans="8:8" x14ac:dyDescent="0.15">
      <c r="H1621">
        <f t="shared" si="25"/>
        <v>11.688450000000001</v>
      </c>
    </row>
    <row r="1622" spans="8:8" x14ac:dyDescent="0.15">
      <c r="H1622">
        <f t="shared" si="25"/>
        <v>11.688450000000001</v>
      </c>
    </row>
    <row r="1623" spans="8:8" x14ac:dyDescent="0.15">
      <c r="H1623">
        <f t="shared" si="25"/>
        <v>22.208055000000002</v>
      </c>
    </row>
    <row r="1624" spans="8:8" x14ac:dyDescent="0.15">
      <c r="H1624">
        <f t="shared" si="25"/>
        <v>22.208055000000002</v>
      </c>
    </row>
    <row r="1625" spans="8:8" x14ac:dyDescent="0.15">
      <c r="H1625">
        <f t="shared" si="25"/>
        <v>22.208055000000002</v>
      </c>
    </row>
    <row r="1626" spans="8:8" x14ac:dyDescent="0.15">
      <c r="H1626">
        <f t="shared" si="25"/>
        <v>22.208055000000002</v>
      </c>
    </row>
    <row r="1627" spans="8:8" x14ac:dyDescent="0.15">
      <c r="H1627">
        <f t="shared" ref="H1627:H1690" si="26">$H1603</f>
        <v>7.0130699999999999</v>
      </c>
    </row>
    <row r="1628" spans="8:8" x14ac:dyDescent="0.15">
      <c r="H1628">
        <f t="shared" si="26"/>
        <v>7.0130699999999999</v>
      </c>
    </row>
    <row r="1629" spans="8:8" x14ac:dyDescent="0.15">
      <c r="H1629">
        <f t="shared" si="26"/>
        <v>1.1688450000000001</v>
      </c>
    </row>
    <row r="1630" spans="8:8" x14ac:dyDescent="0.15">
      <c r="H1630">
        <f t="shared" si="26"/>
        <v>1.1688450000000001</v>
      </c>
    </row>
    <row r="1631" spans="8:8" x14ac:dyDescent="0.15">
      <c r="H1631">
        <f t="shared" si="26"/>
        <v>1.1688450000000001</v>
      </c>
    </row>
    <row r="1632" spans="8:8" x14ac:dyDescent="0.15">
      <c r="H1632">
        <f t="shared" si="26"/>
        <v>1.1688450000000001</v>
      </c>
    </row>
    <row r="1633" spans="8:8" x14ac:dyDescent="0.15">
      <c r="H1633">
        <f t="shared" si="26"/>
        <v>1.1688450000000001</v>
      </c>
    </row>
    <row r="1634" spans="8:8" x14ac:dyDescent="0.15">
      <c r="H1634">
        <f t="shared" si="26"/>
        <v>1.1688450000000001</v>
      </c>
    </row>
    <row r="1635" spans="8:8" x14ac:dyDescent="0.15">
      <c r="H1635">
        <f t="shared" si="26"/>
        <v>1.1688450000000001</v>
      </c>
    </row>
    <row r="1636" spans="8:8" x14ac:dyDescent="0.15">
      <c r="H1636">
        <f t="shared" si="26"/>
        <v>1.1688450000000001</v>
      </c>
    </row>
    <row r="1637" spans="8:8" x14ac:dyDescent="0.15">
      <c r="H1637">
        <f t="shared" si="26"/>
        <v>1.1688450000000001</v>
      </c>
    </row>
    <row r="1638" spans="8:8" x14ac:dyDescent="0.15">
      <c r="H1638">
        <f t="shared" si="26"/>
        <v>1.1688450000000001</v>
      </c>
    </row>
    <row r="1639" spans="8:8" x14ac:dyDescent="0.15">
      <c r="H1639">
        <f t="shared" si="26"/>
        <v>1.1688450000000001</v>
      </c>
    </row>
    <row r="1640" spans="8:8" x14ac:dyDescent="0.15">
      <c r="H1640">
        <f t="shared" si="26"/>
        <v>2.3376900000000003</v>
      </c>
    </row>
    <row r="1641" spans="8:8" x14ac:dyDescent="0.15">
      <c r="H1641">
        <f t="shared" si="26"/>
        <v>11.688450000000001</v>
      </c>
    </row>
    <row r="1642" spans="8:8" x14ac:dyDescent="0.15">
      <c r="H1642">
        <f t="shared" si="26"/>
        <v>22.208055000000002</v>
      </c>
    </row>
    <row r="1643" spans="8:8" x14ac:dyDescent="0.15">
      <c r="H1643">
        <f t="shared" si="26"/>
        <v>22.208055000000002</v>
      </c>
    </row>
    <row r="1644" spans="8:8" x14ac:dyDescent="0.15">
      <c r="H1644">
        <f t="shared" si="26"/>
        <v>22.208055000000002</v>
      </c>
    </row>
    <row r="1645" spans="8:8" x14ac:dyDescent="0.15">
      <c r="H1645">
        <f t="shared" si="26"/>
        <v>11.688450000000001</v>
      </c>
    </row>
    <row r="1646" spans="8:8" x14ac:dyDescent="0.15">
      <c r="H1646">
        <f t="shared" si="26"/>
        <v>11.688450000000001</v>
      </c>
    </row>
    <row r="1647" spans="8:8" x14ac:dyDescent="0.15">
      <c r="H1647">
        <f t="shared" si="26"/>
        <v>22.208055000000002</v>
      </c>
    </row>
    <row r="1648" spans="8:8" x14ac:dyDescent="0.15">
      <c r="H1648">
        <f t="shared" si="26"/>
        <v>22.208055000000002</v>
      </c>
    </row>
    <row r="1649" spans="8:8" x14ac:dyDescent="0.15">
      <c r="H1649">
        <f t="shared" si="26"/>
        <v>22.208055000000002</v>
      </c>
    </row>
    <row r="1650" spans="8:8" x14ac:dyDescent="0.15">
      <c r="H1650">
        <f t="shared" si="26"/>
        <v>22.208055000000002</v>
      </c>
    </row>
    <row r="1651" spans="8:8" x14ac:dyDescent="0.15">
      <c r="H1651">
        <f t="shared" si="26"/>
        <v>7.0130699999999999</v>
      </c>
    </row>
    <row r="1652" spans="8:8" x14ac:dyDescent="0.15">
      <c r="H1652">
        <f t="shared" si="26"/>
        <v>7.0130699999999999</v>
      </c>
    </row>
    <row r="1653" spans="8:8" x14ac:dyDescent="0.15">
      <c r="H1653">
        <f t="shared" si="26"/>
        <v>1.1688450000000001</v>
      </c>
    </row>
    <row r="1654" spans="8:8" x14ac:dyDescent="0.15">
      <c r="H1654">
        <f t="shared" si="26"/>
        <v>1.1688450000000001</v>
      </c>
    </row>
    <row r="1655" spans="8:8" x14ac:dyDescent="0.15">
      <c r="H1655">
        <f t="shared" si="26"/>
        <v>1.1688450000000001</v>
      </c>
    </row>
    <row r="1656" spans="8:8" x14ac:dyDescent="0.15">
      <c r="H1656">
        <f t="shared" si="26"/>
        <v>1.1688450000000001</v>
      </c>
    </row>
    <row r="1657" spans="8:8" x14ac:dyDescent="0.15">
      <c r="H1657">
        <f t="shared" si="26"/>
        <v>1.1688450000000001</v>
      </c>
    </row>
    <row r="1658" spans="8:8" x14ac:dyDescent="0.15">
      <c r="H1658">
        <f t="shared" si="26"/>
        <v>1.1688450000000001</v>
      </c>
    </row>
    <row r="1659" spans="8:8" x14ac:dyDescent="0.15">
      <c r="H1659">
        <f t="shared" si="26"/>
        <v>1.1688450000000001</v>
      </c>
    </row>
    <row r="1660" spans="8:8" x14ac:dyDescent="0.15">
      <c r="H1660">
        <f t="shared" si="26"/>
        <v>1.1688450000000001</v>
      </c>
    </row>
    <row r="1661" spans="8:8" x14ac:dyDescent="0.15">
      <c r="H1661">
        <f t="shared" si="26"/>
        <v>1.1688450000000001</v>
      </c>
    </row>
    <row r="1662" spans="8:8" x14ac:dyDescent="0.15">
      <c r="H1662">
        <f t="shared" si="26"/>
        <v>1.1688450000000001</v>
      </c>
    </row>
    <row r="1663" spans="8:8" x14ac:dyDescent="0.15">
      <c r="H1663">
        <f t="shared" si="26"/>
        <v>1.1688450000000001</v>
      </c>
    </row>
    <row r="1664" spans="8:8" x14ac:dyDescent="0.15">
      <c r="H1664">
        <f t="shared" si="26"/>
        <v>2.3376900000000003</v>
      </c>
    </row>
    <row r="1665" spans="8:8" x14ac:dyDescent="0.15">
      <c r="H1665">
        <f t="shared" si="26"/>
        <v>11.688450000000001</v>
      </c>
    </row>
    <row r="1666" spans="8:8" x14ac:dyDescent="0.15">
      <c r="H1666">
        <f t="shared" si="26"/>
        <v>22.208055000000002</v>
      </c>
    </row>
    <row r="1667" spans="8:8" x14ac:dyDescent="0.15">
      <c r="H1667">
        <f t="shared" si="26"/>
        <v>22.208055000000002</v>
      </c>
    </row>
    <row r="1668" spans="8:8" x14ac:dyDescent="0.15">
      <c r="H1668">
        <f t="shared" si="26"/>
        <v>22.208055000000002</v>
      </c>
    </row>
    <row r="1669" spans="8:8" x14ac:dyDescent="0.15">
      <c r="H1669">
        <f t="shared" si="26"/>
        <v>11.688450000000001</v>
      </c>
    </row>
    <row r="1670" spans="8:8" x14ac:dyDescent="0.15">
      <c r="H1670">
        <f t="shared" si="26"/>
        <v>11.688450000000001</v>
      </c>
    </row>
    <row r="1671" spans="8:8" x14ac:dyDescent="0.15">
      <c r="H1671">
        <f t="shared" si="26"/>
        <v>22.208055000000002</v>
      </c>
    </row>
    <row r="1672" spans="8:8" x14ac:dyDescent="0.15">
      <c r="H1672">
        <f t="shared" si="26"/>
        <v>22.208055000000002</v>
      </c>
    </row>
    <row r="1673" spans="8:8" x14ac:dyDescent="0.15">
      <c r="H1673">
        <f t="shared" si="26"/>
        <v>22.208055000000002</v>
      </c>
    </row>
    <row r="1674" spans="8:8" x14ac:dyDescent="0.15">
      <c r="H1674">
        <f t="shared" si="26"/>
        <v>22.208055000000002</v>
      </c>
    </row>
    <row r="1675" spans="8:8" x14ac:dyDescent="0.15">
      <c r="H1675">
        <f t="shared" si="26"/>
        <v>7.0130699999999999</v>
      </c>
    </row>
    <row r="1676" spans="8:8" x14ac:dyDescent="0.15">
      <c r="H1676">
        <f t="shared" si="26"/>
        <v>7.0130699999999999</v>
      </c>
    </row>
    <row r="1677" spans="8:8" x14ac:dyDescent="0.15">
      <c r="H1677">
        <f t="shared" si="26"/>
        <v>1.1688450000000001</v>
      </c>
    </row>
    <row r="1678" spans="8:8" x14ac:dyDescent="0.15">
      <c r="H1678">
        <f t="shared" si="26"/>
        <v>1.1688450000000001</v>
      </c>
    </row>
    <row r="1679" spans="8:8" x14ac:dyDescent="0.15">
      <c r="H1679">
        <f t="shared" si="26"/>
        <v>1.1688450000000001</v>
      </c>
    </row>
    <row r="1680" spans="8:8" x14ac:dyDescent="0.15">
      <c r="H1680">
        <f t="shared" si="26"/>
        <v>1.1688450000000001</v>
      </c>
    </row>
    <row r="1681" spans="8:8" x14ac:dyDescent="0.15">
      <c r="H1681">
        <f t="shared" si="26"/>
        <v>1.1688450000000001</v>
      </c>
    </row>
    <row r="1682" spans="8:8" x14ac:dyDescent="0.15">
      <c r="H1682">
        <f t="shared" si="26"/>
        <v>1.1688450000000001</v>
      </c>
    </row>
    <row r="1683" spans="8:8" x14ac:dyDescent="0.15">
      <c r="H1683">
        <f t="shared" si="26"/>
        <v>1.1688450000000001</v>
      </c>
    </row>
    <row r="1684" spans="8:8" x14ac:dyDescent="0.15">
      <c r="H1684">
        <f t="shared" si="26"/>
        <v>1.1688450000000001</v>
      </c>
    </row>
    <row r="1685" spans="8:8" x14ac:dyDescent="0.15">
      <c r="H1685">
        <f t="shared" si="26"/>
        <v>1.1688450000000001</v>
      </c>
    </row>
    <row r="1686" spans="8:8" x14ac:dyDescent="0.15">
      <c r="H1686">
        <f t="shared" si="26"/>
        <v>1.1688450000000001</v>
      </c>
    </row>
    <row r="1687" spans="8:8" x14ac:dyDescent="0.15">
      <c r="H1687">
        <f t="shared" si="26"/>
        <v>1.1688450000000001</v>
      </c>
    </row>
    <row r="1688" spans="8:8" x14ac:dyDescent="0.15">
      <c r="H1688">
        <f t="shared" si="26"/>
        <v>2.3376900000000003</v>
      </c>
    </row>
    <row r="1689" spans="8:8" x14ac:dyDescent="0.15">
      <c r="H1689">
        <f t="shared" si="26"/>
        <v>11.688450000000001</v>
      </c>
    </row>
    <row r="1690" spans="8:8" x14ac:dyDescent="0.15">
      <c r="H1690">
        <f t="shared" si="26"/>
        <v>22.208055000000002</v>
      </c>
    </row>
    <row r="1691" spans="8:8" x14ac:dyDescent="0.15">
      <c r="H1691">
        <f t="shared" ref="H1691:H1754" si="27">$H1667</f>
        <v>22.208055000000002</v>
      </c>
    </row>
    <row r="1692" spans="8:8" x14ac:dyDescent="0.15">
      <c r="H1692">
        <f t="shared" si="27"/>
        <v>22.208055000000002</v>
      </c>
    </row>
    <row r="1693" spans="8:8" x14ac:dyDescent="0.15">
      <c r="H1693">
        <f t="shared" si="27"/>
        <v>11.688450000000001</v>
      </c>
    </row>
    <row r="1694" spans="8:8" x14ac:dyDescent="0.15">
      <c r="H1694">
        <f t="shared" si="27"/>
        <v>11.688450000000001</v>
      </c>
    </row>
    <row r="1695" spans="8:8" x14ac:dyDescent="0.15">
      <c r="H1695">
        <f t="shared" si="27"/>
        <v>22.208055000000002</v>
      </c>
    </row>
    <row r="1696" spans="8:8" x14ac:dyDescent="0.15">
      <c r="H1696">
        <f t="shared" si="27"/>
        <v>22.208055000000002</v>
      </c>
    </row>
    <row r="1697" spans="8:8" x14ac:dyDescent="0.15">
      <c r="H1697">
        <f t="shared" si="27"/>
        <v>22.208055000000002</v>
      </c>
    </row>
    <row r="1698" spans="8:8" x14ac:dyDescent="0.15">
      <c r="H1698">
        <f t="shared" si="27"/>
        <v>22.208055000000002</v>
      </c>
    </row>
    <row r="1699" spans="8:8" x14ac:dyDescent="0.15">
      <c r="H1699">
        <f t="shared" si="27"/>
        <v>7.0130699999999999</v>
      </c>
    </row>
    <row r="1700" spans="8:8" x14ac:dyDescent="0.15">
      <c r="H1700">
        <f t="shared" si="27"/>
        <v>7.0130699999999999</v>
      </c>
    </row>
    <row r="1701" spans="8:8" x14ac:dyDescent="0.15">
      <c r="H1701">
        <f t="shared" si="27"/>
        <v>1.1688450000000001</v>
      </c>
    </row>
    <row r="1702" spans="8:8" x14ac:dyDescent="0.15">
      <c r="H1702">
        <f t="shared" si="27"/>
        <v>1.1688450000000001</v>
      </c>
    </row>
    <row r="1703" spans="8:8" x14ac:dyDescent="0.15">
      <c r="H1703">
        <f t="shared" si="27"/>
        <v>1.1688450000000001</v>
      </c>
    </row>
    <row r="1704" spans="8:8" x14ac:dyDescent="0.15">
      <c r="H1704">
        <f t="shared" si="27"/>
        <v>1.1688450000000001</v>
      </c>
    </row>
    <row r="1705" spans="8:8" x14ac:dyDescent="0.15">
      <c r="H1705">
        <f t="shared" si="27"/>
        <v>1.1688450000000001</v>
      </c>
    </row>
    <row r="1706" spans="8:8" x14ac:dyDescent="0.15">
      <c r="H1706">
        <f t="shared" si="27"/>
        <v>1.1688450000000001</v>
      </c>
    </row>
    <row r="1707" spans="8:8" x14ac:dyDescent="0.15">
      <c r="H1707">
        <f t="shared" si="27"/>
        <v>1.1688450000000001</v>
      </c>
    </row>
    <row r="1708" spans="8:8" x14ac:dyDescent="0.15">
      <c r="H1708">
        <f t="shared" si="27"/>
        <v>1.1688450000000001</v>
      </c>
    </row>
    <row r="1709" spans="8:8" x14ac:dyDescent="0.15">
      <c r="H1709">
        <f t="shared" si="27"/>
        <v>1.1688450000000001</v>
      </c>
    </row>
    <row r="1710" spans="8:8" x14ac:dyDescent="0.15">
      <c r="H1710">
        <f t="shared" si="27"/>
        <v>1.1688450000000001</v>
      </c>
    </row>
    <row r="1711" spans="8:8" x14ac:dyDescent="0.15">
      <c r="H1711">
        <f t="shared" si="27"/>
        <v>1.1688450000000001</v>
      </c>
    </row>
    <row r="1712" spans="8:8" x14ac:dyDescent="0.15">
      <c r="H1712">
        <f t="shared" si="27"/>
        <v>2.3376900000000003</v>
      </c>
    </row>
    <row r="1713" spans="8:8" x14ac:dyDescent="0.15">
      <c r="H1713">
        <f t="shared" si="27"/>
        <v>11.688450000000001</v>
      </c>
    </row>
    <row r="1714" spans="8:8" x14ac:dyDescent="0.15">
      <c r="H1714">
        <f t="shared" si="27"/>
        <v>22.208055000000002</v>
      </c>
    </row>
    <row r="1715" spans="8:8" x14ac:dyDescent="0.15">
      <c r="H1715">
        <f t="shared" si="27"/>
        <v>22.208055000000002</v>
      </c>
    </row>
    <row r="1716" spans="8:8" x14ac:dyDescent="0.15">
      <c r="H1716">
        <f t="shared" si="27"/>
        <v>22.208055000000002</v>
      </c>
    </row>
    <row r="1717" spans="8:8" x14ac:dyDescent="0.15">
      <c r="H1717">
        <f t="shared" si="27"/>
        <v>11.688450000000001</v>
      </c>
    </row>
    <row r="1718" spans="8:8" x14ac:dyDescent="0.15">
      <c r="H1718">
        <f t="shared" si="27"/>
        <v>11.688450000000001</v>
      </c>
    </row>
    <row r="1719" spans="8:8" x14ac:dyDescent="0.15">
      <c r="H1719">
        <f t="shared" si="27"/>
        <v>22.208055000000002</v>
      </c>
    </row>
    <row r="1720" spans="8:8" x14ac:dyDescent="0.15">
      <c r="H1720">
        <f t="shared" si="27"/>
        <v>22.208055000000002</v>
      </c>
    </row>
    <row r="1721" spans="8:8" x14ac:dyDescent="0.15">
      <c r="H1721">
        <f t="shared" si="27"/>
        <v>22.208055000000002</v>
      </c>
    </row>
    <row r="1722" spans="8:8" x14ac:dyDescent="0.15">
      <c r="H1722">
        <f t="shared" si="27"/>
        <v>22.208055000000002</v>
      </c>
    </row>
    <row r="1723" spans="8:8" x14ac:dyDescent="0.15">
      <c r="H1723">
        <f t="shared" si="27"/>
        <v>7.0130699999999999</v>
      </c>
    </row>
    <row r="1724" spans="8:8" x14ac:dyDescent="0.15">
      <c r="H1724">
        <f t="shared" si="27"/>
        <v>7.0130699999999999</v>
      </c>
    </row>
    <row r="1725" spans="8:8" x14ac:dyDescent="0.15">
      <c r="H1725">
        <f t="shared" si="27"/>
        <v>1.1688450000000001</v>
      </c>
    </row>
    <row r="1726" spans="8:8" x14ac:dyDescent="0.15">
      <c r="H1726">
        <f t="shared" si="27"/>
        <v>1.1688450000000001</v>
      </c>
    </row>
    <row r="1727" spans="8:8" x14ac:dyDescent="0.15">
      <c r="H1727">
        <f t="shared" si="27"/>
        <v>1.1688450000000001</v>
      </c>
    </row>
    <row r="1728" spans="8:8" x14ac:dyDescent="0.15">
      <c r="H1728">
        <f t="shared" si="27"/>
        <v>1.1688450000000001</v>
      </c>
    </row>
    <row r="1729" spans="8:8" x14ac:dyDescent="0.15">
      <c r="H1729">
        <f t="shared" si="27"/>
        <v>1.1688450000000001</v>
      </c>
    </row>
    <row r="1730" spans="8:8" x14ac:dyDescent="0.15">
      <c r="H1730">
        <f t="shared" si="27"/>
        <v>1.1688450000000001</v>
      </c>
    </row>
    <row r="1731" spans="8:8" x14ac:dyDescent="0.15">
      <c r="H1731">
        <f t="shared" si="27"/>
        <v>1.1688450000000001</v>
      </c>
    </row>
    <row r="1732" spans="8:8" x14ac:dyDescent="0.15">
      <c r="H1732">
        <f t="shared" si="27"/>
        <v>1.1688450000000001</v>
      </c>
    </row>
    <row r="1733" spans="8:8" x14ac:dyDescent="0.15">
      <c r="H1733">
        <f t="shared" si="27"/>
        <v>1.1688450000000001</v>
      </c>
    </row>
    <row r="1734" spans="8:8" x14ac:dyDescent="0.15">
      <c r="H1734">
        <f t="shared" si="27"/>
        <v>1.1688450000000001</v>
      </c>
    </row>
    <row r="1735" spans="8:8" x14ac:dyDescent="0.15">
      <c r="H1735">
        <f t="shared" si="27"/>
        <v>1.1688450000000001</v>
      </c>
    </row>
    <row r="1736" spans="8:8" x14ac:dyDescent="0.15">
      <c r="H1736">
        <f t="shared" si="27"/>
        <v>2.3376900000000003</v>
      </c>
    </row>
    <row r="1737" spans="8:8" x14ac:dyDescent="0.15">
      <c r="H1737">
        <f t="shared" si="27"/>
        <v>11.688450000000001</v>
      </c>
    </row>
    <row r="1738" spans="8:8" x14ac:dyDescent="0.15">
      <c r="H1738">
        <f t="shared" si="27"/>
        <v>22.208055000000002</v>
      </c>
    </row>
    <row r="1739" spans="8:8" x14ac:dyDescent="0.15">
      <c r="H1739">
        <f t="shared" si="27"/>
        <v>22.208055000000002</v>
      </c>
    </row>
    <row r="1740" spans="8:8" x14ac:dyDescent="0.15">
      <c r="H1740">
        <f t="shared" si="27"/>
        <v>22.208055000000002</v>
      </c>
    </row>
    <row r="1741" spans="8:8" x14ac:dyDescent="0.15">
      <c r="H1741">
        <f t="shared" si="27"/>
        <v>11.688450000000001</v>
      </c>
    </row>
    <row r="1742" spans="8:8" x14ac:dyDescent="0.15">
      <c r="H1742">
        <f t="shared" si="27"/>
        <v>11.688450000000001</v>
      </c>
    </row>
    <row r="1743" spans="8:8" x14ac:dyDescent="0.15">
      <c r="H1743">
        <f t="shared" si="27"/>
        <v>22.208055000000002</v>
      </c>
    </row>
    <row r="1744" spans="8:8" x14ac:dyDescent="0.15">
      <c r="H1744">
        <f t="shared" si="27"/>
        <v>22.208055000000002</v>
      </c>
    </row>
    <row r="1745" spans="8:8" x14ac:dyDescent="0.15">
      <c r="H1745">
        <f t="shared" si="27"/>
        <v>22.208055000000002</v>
      </c>
    </row>
    <row r="1746" spans="8:8" x14ac:dyDescent="0.15">
      <c r="H1746">
        <f t="shared" si="27"/>
        <v>22.208055000000002</v>
      </c>
    </row>
    <row r="1747" spans="8:8" x14ac:dyDescent="0.15">
      <c r="H1747">
        <f t="shared" si="27"/>
        <v>7.0130699999999999</v>
      </c>
    </row>
    <row r="1748" spans="8:8" x14ac:dyDescent="0.15">
      <c r="H1748">
        <f t="shared" si="27"/>
        <v>7.0130699999999999</v>
      </c>
    </row>
    <row r="1749" spans="8:8" x14ac:dyDescent="0.15">
      <c r="H1749">
        <f t="shared" si="27"/>
        <v>1.1688450000000001</v>
      </c>
    </row>
    <row r="1750" spans="8:8" x14ac:dyDescent="0.15">
      <c r="H1750">
        <f t="shared" si="27"/>
        <v>1.1688450000000001</v>
      </c>
    </row>
    <row r="1751" spans="8:8" x14ac:dyDescent="0.15">
      <c r="H1751">
        <f t="shared" si="27"/>
        <v>1.1688450000000001</v>
      </c>
    </row>
    <row r="1752" spans="8:8" x14ac:dyDescent="0.15">
      <c r="H1752">
        <f t="shared" si="27"/>
        <v>1.1688450000000001</v>
      </c>
    </row>
    <row r="1753" spans="8:8" x14ac:dyDescent="0.15">
      <c r="H1753">
        <f t="shared" si="27"/>
        <v>1.1688450000000001</v>
      </c>
    </row>
    <row r="1754" spans="8:8" x14ac:dyDescent="0.15">
      <c r="H1754">
        <f t="shared" si="27"/>
        <v>1.1688450000000001</v>
      </c>
    </row>
    <row r="1755" spans="8:8" x14ac:dyDescent="0.15">
      <c r="H1755">
        <f t="shared" ref="H1755:H1818" si="28">$H1731</f>
        <v>1.1688450000000001</v>
      </c>
    </row>
    <row r="1756" spans="8:8" x14ac:dyDescent="0.15">
      <c r="H1756">
        <f t="shared" si="28"/>
        <v>1.1688450000000001</v>
      </c>
    </row>
    <row r="1757" spans="8:8" x14ac:dyDescent="0.15">
      <c r="H1757">
        <f t="shared" si="28"/>
        <v>1.1688450000000001</v>
      </c>
    </row>
    <row r="1758" spans="8:8" x14ac:dyDescent="0.15">
      <c r="H1758">
        <f t="shared" si="28"/>
        <v>1.1688450000000001</v>
      </c>
    </row>
    <row r="1759" spans="8:8" x14ac:dyDescent="0.15">
      <c r="H1759">
        <f t="shared" si="28"/>
        <v>1.1688450000000001</v>
      </c>
    </row>
    <row r="1760" spans="8:8" x14ac:dyDescent="0.15">
      <c r="H1760">
        <f t="shared" si="28"/>
        <v>2.3376900000000003</v>
      </c>
    </row>
    <row r="1761" spans="8:8" x14ac:dyDescent="0.15">
      <c r="H1761">
        <f t="shared" si="28"/>
        <v>11.688450000000001</v>
      </c>
    </row>
    <row r="1762" spans="8:8" x14ac:dyDescent="0.15">
      <c r="H1762">
        <f t="shared" si="28"/>
        <v>22.208055000000002</v>
      </c>
    </row>
    <row r="1763" spans="8:8" x14ac:dyDescent="0.15">
      <c r="H1763">
        <f t="shared" si="28"/>
        <v>22.208055000000002</v>
      </c>
    </row>
    <row r="1764" spans="8:8" x14ac:dyDescent="0.15">
      <c r="H1764">
        <f t="shared" si="28"/>
        <v>22.208055000000002</v>
      </c>
    </row>
    <row r="1765" spans="8:8" x14ac:dyDescent="0.15">
      <c r="H1765">
        <f t="shared" si="28"/>
        <v>11.688450000000001</v>
      </c>
    </row>
    <row r="1766" spans="8:8" x14ac:dyDescent="0.15">
      <c r="H1766">
        <f t="shared" si="28"/>
        <v>11.688450000000001</v>
      </c>
    </row>
    <row r="1767" spans="8:8" x14ac:dyDescent="0.15">
      <c r="H1767">
        <f t="shared" si="28"/>
        <v>22.208055000000002</v>
      </c>
    </row>
    <row r="1768" spans="8:8" x14ac:dyDescent="0.15">
      <c r="H1768">
        <f t="shared" si="28"/>
        <v>22.208055000000002</v>
      </c>
    </row>
    <row r="1769" spans="8:8" x14ac:dyDescent="0.15">
      <c r="H1769">
        <f t="shared" si="28"/>
        <v>22.208055000000002</v>
      </c>
    </row>
    <row r="1770" spans="8:8" x14ac:dyDescent="0.15">
      <c r="H1770">
        <f t="shared" si="28"/>
        <v>22.208055000000002</v>
      </c>
    </row>
    <row r="1771" spans="8:8" x14ac:dyDescent="0.15">
      <c r="H1771">
        <f t="shared" si="28"/>
        <v>7.0130699999999999</v>
      </c>
    </row>
    <row r="1772" spans="8:8" x14ac:dyDescent="0.15">
      <c r="H1772">
        <f t="shared" si="28"/>
        <v>7.0130699999999999</v>
      </c>
    </row>
    <row r="1773" spans="8:8" x14ac:dyDescent="0.15">
      <c r="H1773">
        <f t="shared" si="28"/>
        <v>1.1688450000000001</v>
      </c>
    </row>
    <row r="1774" spans="8:8" x14ac:dyDescent="0.15">
      <c r="H1774">
        <f t="shared" si="28"/>
        <v>1.1688450000000001</v>
      </c>
    </row>
    <row r="1775" spans="8:8" x14ac:dyDescent="0.15">
      <c r="H1775">
        <f t="shared" si="28"/>
        <v>1.1688450000000001</v>
      </c>
    </row>
    <row r="1776" spans="8:8" x14ac:dyDescent="0.15">
      <c r="H1776">
        <f t="shared" si="28"/>
        <v>1.1688450000000001</v>
      </c>
    </row>
    <row r="1777" spans="8:8" x14ac:dyDescent="0.15">
      <c r="H1777">
        <f t="shared" si="28"/>
        <v>1.1688450000000001</v>
      </c>
    </row>
    <row r="1778" spans="8:8" x14ac:dyDescent="0.15">
      <c r="H1778">
        <f t="shared" si="28"/>
        <v>1.1688450000000001</v>
      </c>
    </row>
    <row r="1779" spans="8:8" x14ac:dyDescent="0.15">
      <c r="H1779">
        <f t="shared" si="28"/>
        <v>1.1688450000000001</v>
      </c>
    </row>
    <row r="1780" spans="8:8" x14ac:dyDescent="0.15">
      <c r="H1780">
        <f t="shared" si="28"/>
        <v>1.1688450000000001</v>
      </c>
    </row>
    <row r="1781" spans="8:8" x14ac:dyDescent="0.15">
      <c r="H1781">
        <f t="shared" si="28"/>
        <v>1.1688450000000001</v>
      </c>
    </row>
    <row r="1782" spans="8:8" x14ac:dyDescent="0.15">
      <c r="H1782">
        <f t="shared" si="28"/>
        <v>1.1688450000000001</v>
      </c>
    </row>
    <row r="1783" spans="8:8" x14ac:dyDescent="0.15">
      <c r="H1783">
        <f t="shared" si="28"/>
        <v>1.1688450000000001</v>
      </c>
    </row>
    <row r="1784" spans="8:8" x14ac:dyDescent="0.15">
      <c r="H1784">
        <f t="shared" si="28"/>
        <v>2.3376900000000003</v>
      </c>
    </row>
    <row r="1785" spans="8:8" x14ac:dyDescent="0.15">
      <c r="H1785">
        <f t="shared" si="28"/>
        <v>11.688450000000001</v>
      </c>
    </row>
    <row r="1786" spans="8:8" x14ac:dyDescent="0.15">
      <c r="H1786">
        <f t="shared" si="28"/>
        <v>22.208055000000002</v>
      </c>
    </row>
    <row r="1787" spans="8:8" x14ac:dyDescent="0.15">
      <c r="H1787">
        <f t="shared" si="28"/>
        <v>22.208055000000002</v>
      </c>
    </row>
    <row r="1788" spans="8:8" x14ac:dyDescent="0.15">
      <c r="H1788">
        <f t="shared" si="28"/>
        <v>22.208055000000002</v>
      </c>
    </row>
    <row r="1789" spans="8:8" x14ac:dyDescent="0.15">
      <c r="H1789">
        <f t="shared" si="28"/>
        <v>11.688450000000001</v>
      </c>
    </row>
    <row r="1790" spans="8:8" x14ac:dyDescent="0.15">
      <c r="H1790">
        <f t="shared" si="28"/>
        <v>11.688450000000001</v>
      </c>
    </row>
    <row r="1791" spans="8:8" x14ac:dyDescent="0.15">
      <c r="H1791">
        <f t="shared" si="28"/>
        <v>22.208055000000002</v>
      </c>
    </row>
    <row r="1792" spans="8:8" x14ac:dyDescent="0.15">
      <c r="H1792">
        <f t="shared" si="28"/>
        <v>22.208055000000002</v>
      </c>
    </row>
    <row r="1793" spans="8:8" x14ac:dyDescent="0.15">
      <c r="H1793">
        <f t="shared" si="28"/>
        <v>22.208055000000002</v>
      </c>
    </row>
    <row r="1794" spans="8:8" x14ac:dyDescent="0.15">
      <c r="H1794">
        <f t="shared" si="28"/>
        <v>22.208055000000002</v>
      </c>
    </row>
    <row r="1795" spans="8:8" x14ac:dyDescent="0.15">
      <c r="H1795">
        <f t="shared" si="28"/>
        <v>7.0130699999999999</v>
      </c>
    </row>
    <row r="1796" spans="8:8" x14ac:dyDescent="0.15">
      <c r="H1796">
        <f t="shared" si="28"/>
        <v>7.0130699999999999</v>
      </c>
    </row>
    <row r="1797" spans="8:8" x14ac:dyDescent="0.15">
      <c r="H1797">
        <f t="shared" si="28"/>
        <v>1.1688450000000001</v>
      </c>
    </row>
    <row r="1798" spans="8:8" x14ac:dyDescent="0.15">
      <c r="H1798">
        <f t="shared" si="28"/>
        <v>1.1688450000000001</v>
      </c>
    </row>
    <row r="1799" spans="8:8" x14ac:dyDescent="0.15">
      <c r="H1799">
        <f t="shared" si="28"/>
        <v>1.1688450000000001</v>
      </c>
    </row>
    <row r="1800" spans="8:8" x14ac:dyDescent="0.15">
      <c r="H1800">
        <f t="shared" si="28"/>
        <v>1.1688450000000001</v>
      </c>
    </row>
    <row r="1801" spans="8:8" x14ac:dyDescent="0.15">
      <c r="H1801">
        <f t="shared" si="28"/>
        <v>1.1688450000000001</v>
      </c>
    </row>
    <row r="1802" spans="8:8" x14ac:dyDescent="0.15">
      <c r="H1802">
        <f t="shared" si="28"/>
        <v>1.1688450000000001</v>
      </c>
    </row>
    <row r="1803" spans="8:8" x14ac:dyDescent="0.15">
      <c r="H1803">
        <f t="shared" si="28"/>
        <v>1.1688450000000001</v>
      </c>
    </row>
    <row r="1804" spans="8:8" x14ac:dyDescent="0.15">
      <c r="H1804">
        <f t="shared" si="28"/>
        <v>1.1688450000000001</v>
      </c>
    </row>
    <row r="1805" spans="8:8" x14ac:dyDescent="0.15">
      <c r="H1805">
        <f t="shared" si="28"/>
        <v>1.1688450000000001</v>
      </c>
    </row>
    <row r="1806" spans="8:8" x14ac:dyDescent="0.15">
      <c r="H1806">
        <f t="shared" si="28"/>
        <v>1.1688450000000001</v>
      </c>
    </row>
    <row r="1807" spans="8:8" x14ac:dyDescent="0.15">
      <c r="H1807">
        <f t="shared" si="28"/>
        <v>1.1688450000000001</v>
      </c>
    </row>
    <row r="1808" spans="8:8" x14ac:dyDescent="0.15">
      <c r="H1808">
        <f t="shared" si="28"/>
        <v>2.3376900000000003</v>
      </c>
    </row>
    <row r="1809" spans="8:8" x14ac:dyDescent="0.15">
      <c r="H1809">
        <f t="shared" si="28"/>
        <v>11.688450000000001</v>
      </c>
    </row>
    <row r="1810" spans="8:8" x14ac:dyDescent="0.15">
      <c r="H1810">
        <f t="shared" si="28"/>
        <v>22.208055000000002</v>
      </c>
    </row>
    <row r="1811" spans="8:8" x14ac:dyDescent="0.15">
      <c r="H1811">
        <f t="shared" si="28"/>
        <v>22.208055000000002</v>
      </c>
    </row>
    <row r="1812" spans="8:8" x14ac:dyDescent="0.15">
      <c r="H1812">
        <f t="shared" si="28"/>
        <v>22.208055000000002</v>
      </c>
    </row>
    <row r="1813" spans="8:8" x14ac:dyDescent="0.15">
      <c r="H1813">
        <f t="shared" si="28"/>
        <v>11.688450000000001</v>
      </c>
    </row>
    <row r="1814" spans="8:8" x14ac:dyDescent="0.15">
      <c r="H1814">
        <f t="shared" si="28"/>
        <v>11.688450000000001</v>
      </c>
    </row>
    <row r="1815" spans="8:8" x14ac:dyDescent="0.15">
      <c r="H1815">
        <f t="shared" si="28"/>
        <v>22.208055000000002</v>
      </c>
    </row>
    <row r="1816" spans="8:8" x14ac:dyDescent="0.15">
      <c r="H1816">
        <f t="shared" si="28"/>
        <v>22.208055000000002</v>
      </c>
    </row>
    <row r="1817" spans="8:8" x14ac:dyDescent="0.15">
      <c r="H1817">
        <f t="shared" si="28"/>
        <v>22.208055000000002</v>
      </c>
    </row>
    <row r="1818" spans="8:8" x14ac:dyDescent="0.15">
      <c r="H1818">
        <f t="shared" si="28"/>
        <v>22.208055000000002</v>
      </c>
    </row>
    <row r="1819" spans="8:8" x14ac:dyDescent="0.15">
      <c r="H1819">
        <f t="shared" ref="H1819:H1882" si="29">$H1795</f>
        <v>7.0130699999999999</v>
      </c>
    </row>
    <row r="1820" spans="8:8" x14ac:dyDescent="0.15">
      <c r="H1820">
        <f t="shared" si="29"/>
        <v>7.0130699999999999</v>
      </c>
    </row>
    <row r="1821" spans="8:8" x14ac:dyDescent="0.15">
      <c r="H1821">
        <f t="shared" si="29"/>
        <v>1.1688450000000001</v>
      </c>
    </row>
    <row r="1822" spans="8:8" x14ac:dyDescent="0.15">
      <c r="H1822">
        <f t="shared" si="29"/>
        <v>1.1688450000000001</v>
      </c>
    </row>
    <row r="1823" spans="8:8" x14ac:dyDescent="0.15">
      <c r="H1823">
        <f t="shared" si="29"/>
        <v>1.1688450000000001</v>
      </c>
    </row>
    <row r="1824" spans="8:8" x14ac:dyDescent="0.15">
      <c r="H1824">
        <f t="shared" si="29"/>
        <v>1.1688450000000001</v>
      </c>
    </row>
    <row r="1825" spans="8:8" x14ac:dyDescent="0.15">
      <c r="H1825">
        <f t="shared" si="29"/>
        <v>1.1688450000000001</v>
      </c>
    </row>
    <row r="1826" spans="8:8" x14ac:dyDescent="0.15">
      <c r="H1826">
        <f t="shared" si="29"/>
        <v>1.1688450000000001</v>
      </c>
    </row>
    <row r="1827" spans="8:8" x14ac:dyDescent="0.15">
      <c r="H1827">
        <f t="shared" si="29"/>
        <v>1.1688450000000001</v>
      </c>
    </row>
    <row r="1828" spans="8:8" x14ac:dyDescent="0.15">
      <c r="H1828">
        <f t="shared" si="29"/>
        <v>1.1688450000000001</v>
      </c>
    </row>
    <row r="1829" spans="8:8" x14ac:dyDescent="0.15">
      <c r="H1829">
        <f t="shared" si="29"/>
        <v>1.1688450000000001</v>
      </c>
    </row>
    <row r="1830" spans="8:8" x14ac:dyDescent="0.15">
      <c r="H1830">
        <f t="shared" si="29"/>
        <v>1.1688450000000001</v>
      </c>
    </row>
    <row r="1831" spans="8:8" x14ac:dyDescent="0.15">
      <c r="H1831">
        <f t="shared" si="29"/>
        <v>1.1688450000000001</v>
      </c>
    </row>
    <row r="1832" spans="8:8" x14ac:dyDescent="0.15">
      <c r="H1832">
        <f t="shared" si="29"/>
        <v>2.3376900000000003</v>
      </c>
    </row>
    <row r="1833" spans="8:8" x14ac:dyDescent="0.15">
      <c r="H1833">
        <f t="shared" si="29"/>
        <v>11.688450000000001</v>
      </c>
    </row>
    <row r="1834" spans="8:8" x14ac:dyDescent="0.15">
      <c r="H1834">
        <f t="shared" si="29"/>
        <v>22.208055000000002</v>
      </c>
    </row>
    <row r="1835" spans="8:8" x14ac:dyDescent="0.15">
      <c r="H1835">
        <f t="shared" si="29"/>
        <v>22.208055000000002</v>
      </c>
    </row>
    <row r="1836" spans="8:8" x14ac:dyDescent="0.15">
      <c r="H1836">
        <f t="shared" si="29"/>
        <v>22.208055000000002</v>
      </c>
    </row>
    <row r="1837" spans="8:8" x14ac:dyDescent="0.15">
      <c r="H1837">
        <f t="shared" si="29"/>
        <v>11.688450000000001</v>
      </c>
    </row>
    <row r="1838" spans="8:8" x14ac:dyDescent="0.15">
      <c r="H1838">
        <f t="shared" si="29"/>
        <v>11.688450000000001</v>
      </c>
    </row>
    <row r="1839" spans="8:8" x14ac:dyDescent="0.15">
      <c r="H1839">
        <f t="shared" si="29"/>
        <v>22.208055000000002</v>
      </c>
    </row>
    <row r="1840" spans="8:8" x14ac:dyDescent="0.15">
      <c r="H1840">
        <f t="shared" si="29"/>
        <v>22.208055000000002</v>
      </c>
    </row>
    <row r="1841" spans="8:8" x14ac:dyDescent="0.15">
      <c r="H1841">
        <f t="shared" si="29"/>
        <v>22.208055000000002</v>
      </c>
    </row>
    <row r="1842" spans="8:8" x14ac:dyDescent="0.15">
      <c r="H1842">
        <f t="shared" si="29"/>
        <v>22.208055000000002</v>
      </c>
    </row>
    <row r="1843" spans="8:8" x14ac:dyDescent="0.15">
      <c r="H1843">
        <f t="shared" si="29"/>
        <v>7.0130699999999999</v>
      </c>
    </row>
    <row r="1844" spans="8:8" x14ac:dyDescent="0.15">
      <c r="H1844">
        <f t="shared" si="29"/>
        <v>7.0130699999999999</v>
      </c>
    </row>
    <row r="1845" spans="8:8" x14ac:dyDescent="0.15">
      <c r="H1845">
        <f t="shared" si="29"/>
        <v>1.1688450000000001</v>
      </c>
    </row>
    <row r="1846" spans="8:8" x14ac:dyDescent="0.15">
      <c r="H1846">
        <f t="shared" si="29"/>
        <v>1.1688450000000001</v>
      </c>
    </row>
    <row r="1847" spans="8:8" x14ac:dyDescent="0.15">
      <c r="H1847">
        <f t="shared" si="29"/>
        <v>1.1688450000000001</v>
      </c>
    </row>
    <row r="1848" spans="8:8" x14ac:dyDescent="0.15">
      <c r="H1848">
        <f t="shared" si="29"/>
        <v>1.1688450000000001</v>
      </c>
    </row>
    <row r="1849" spans="8:8" x14ac:dyDescent="0.15">
      <c r="H1849">
        <f t="shared" si="29"/>
        <v>1.1688450000000001</v>
      </c>
    </row>
    <row r="1850" spans="8:8" x14ac:dyDescent="0.15">
      <c r="H1850">
        <f t="shared" si="29"/>
        <v>1.1688450000000001</v>
      </c>
    </row>
    <row r="1851" spans="8:8" x14ac:dyDescent="0.15">
      <c r="H1851">
        <f t="shared" si="29"/>
        <v>1.1688450000000001</v>
      </c>
    </row>
    <row r="1852" spans="8:8" x14ac:dyDescent="0.15">
      <c r="H1852">
        <f t="shared" si="29"/>
        <v>1.1688450000000001</v>
      </c>
    </row>
    <row r="1853" spans="8:8" x14ac:dyDescent="0.15">
      <c r="H1853">
        <f t="shared" si="29"/>
        <v>1.1688450000000001</v>
      </c>
    </row>
    <row r="1854" spans="8:8" x14ac:dyDescent="0.15">
      <c r="H1854">
        <f t="shared" si="29"/>
        <v>1.1688450000000001</v>
      </c>
    </row>
    <row r="1855" spans="8:8" x14ac:dyDescent="0.15">
      <c r="H1855">
        <f t="shared" si="29"/>
        <v>1.1688450000000001</v>
      </c>
    </row>
    <row r="1856" spans="8:8" x14ac:dyDescent="0.15">
      <c r="H1856">
        <f t="shared" si="29"/>
        <v>2.3376900000000003</v>
      </c>
    </row>
    <row r="1857" spans="8:8" x14ac:dyDescent="0.15">
      <c r="H1857">
        <f t="shared" si="29"/>
        <v>11.688450000000001</v>
      </c>
    </row>
    <row r="1858" spans="8:8" x14ac:dyDescent="0.15">
      <c r="H1858">
        <f t="shared" si="29"/>
        <v>22.208055000000002</v>
      </c>
    </row>
    <row r="1859" spans="8:8" x14ac:dyDescent="0.15">
      <c r="H1859">
        <f t="shared" si="29"/>
        <v>22.208055000000002</v>
      </c>
    </row>
    <row r="1860" spans="8:8" x14ac:dyDescent="0.15">
      <c r="H1860">
        <f t="shared" si="29"/>
        <v>22.208055000000002</v>
      </c>
    </row>
    <row r="1861" spans="8:8" x14ac:dyDescent="0.15">
      <c r="H1861">
        <f t="shared" si="29"/>
        <v>11.688450000000001</v>
      </c>
    </row>
    <row r="1862" spans="8:8" x14ac:dyDescent="0.15">
      <c r="H1862">
        <f t="shared" si="29"/>
        <v>11.688450000000001</v>
      </c>
    </row>
    <row r="1863" spans="8:8" x14ac:dyDescent="0.15">
      <c r="H1863">
        <f t="shared" si="29"/>
        <v>22.208055000000002</v>
      </c>
    </row>
    <row r="1864" spans="8:8" x14ac:dyDescent="0.15">
      <c r="H1864">
        <f t="shared" si="29"/>
        <v>22.208055000000002</v>
      </c>
    </row>
    <row r="1865" spans="8:8" x14ac:dyDescent="0.15">
      <c r="H1865">
        <f t="shared" si="29"/>
        <v>22.208055000000002</v>
      </c>
    </row>
    <row r="1866" spans="8:8" x14ac:dyDescent="0.15">
      <c r="H1866">
        <f t="shared" si="29"/>
        <v>22.208055000000002</v>
      </c>
    </row>
    <row r="1867" spans="8:8" x14ac:dyDescent="0.15">
      <c r="H1867">
        <f t="shared" si="29"/>
        <v>7.0130699999999999</v>
      </c>
    </row>
    <row r="1868" spans="8:8" x14ac:dyDescent="0.15">
      <c r="H1868">
        <f t="shared" si="29"/>
        <v>7.0130699999999999</v>
      </c>
    </row>
    <row r="1869" spans="8:8" x14ac:dyDescent="0.15">
      <c r="H1869">
        <f t="shared" si="29"/>
        <v>1.1688450000000001</v>
      </c>
    </row>
    <row r="1870" spans="8:8" x14ac:dyDescent="0.15">
      <c r="H1870">
        <f t="shared" si="29"/>
        <v>1.1688450000000001</v>
      </c>
    </row>
    <row r="1871" spans="8:8" x14ac:dyDescent="0.15">
      <c r="H1871">
        <f t="shared" si="29"/>
        <v>1.1688450000000001</v>
      </c>
    </row>
    <row r="1872" spans="8:8" x14ac:dyDescent="0.15">
      <c r="H1872">
        <f t="shared" si="29"/>
        <v>1.1688450000000001</v>
      </c>
    </row>
    <row r="1873" spans="8:8" x14ac:dyDescent="0.15">
      <c r="H1873">
        <f t="shared" si="29"/>
        <v>1.1688450000000001</v>
      </c>
    </row>
    <row r="1874" spans="8:8" x14ac:dyDescent="0.15">
      <c r="H1874">
        <f t="shared" si="29"/>
        <v>1.1688450000000001</v>
      </c>
    </row>
    <row r="1875" spans="8:8" x14ac:dyDescent="0.15">
      <c r="H1875">
        <f t="shared" si="29"/>
        <v>1.1688450000000001</v>
      </c>
    </row>
    <row r="1876" spans="8:8" x14ac:dyDescent="0.15">
      <c r="H1876">
        <f t="shared" si="29"/>
        <v>1.1688450000000001</v>
      </c>
    </row>
    <row r="1877" spans="8:8" x14ac:dyDescent="0.15">
      <c r="H1877">
        <f t="shared" si="29"/>
        <v>1.1688450000000001</v>
      </c>
    </row>
    <row r="1878" spans="8:8" x14ac:dyDescent="0.15">
      <c r="H1878">
        <f t="shared" si="29"/>
        <v>1.1688450000000001</v>
      </c>
    </row>
    <row r="1879" spans="8:8" x14ac:dyDescent="0.15">
      <c r="H1879">
        <f t="shared" si="29"/>
        <v>1.1688450000000001</v>
      </c>
    </row>
    <row r="1880" spans="8:8" x14ac:dyDescent="0.15">
      <c r="H1880">
        <f t="shared" si="29"/>
        <v>2.3376900000000003</v>
      </c>
    </row>
    <row r="1881" spans="8:8" x14ac:dyDescent="0.15">
      <c r="H1881">
        <f t="shared" si="29"/>
        <v>11.688450000000001</v>
      </c>
    </row>
    <row r="1882" spans="8:8" x14ac:dyDescent="0.15">
      <c r="H1882">
        <f t="shared" si="29"/>
        <v>22.208055000000002</v>
      </c>
    </row>
    <row r="1883" spans="8:8" x14ac:dyDescent="0.15">
      <c r="H1883">
        <f t="shared" ref="H1883:H1946" si="30">$H1859</f>
        <v>22.208055000000002</v>
      </c>
    </row>
    <row r="1884" spans="8:8" x14ac:dyDescent="0.15">
      <c r="H1884">
        <f t="shared" si="30"/>
        <v>22.208055000000002</v>
      </c>
    </row>
    <row r="1885" spans="8:8" x14ac:dyDescent="0.15">
      <c r="H1885">
        <f t="shared" si="30"/>
        <v>11.688450000000001</v>
      </c>
    </row>
    <row r="1886" spans="8:8" x14ac:dyDescent="0.15">
      <c r="H1886">
        <f t="shared" si="30"/>
        <v>11.688450000000001</v>
      </c>
    </row>
    <row r="1887" spans="8:8" x14ac:dyDescent="0.15">
      <c r="H1887">
        <f t="shared" si="30"/>
        <v>22.208055000000002</v>
      </c>
    </row>
    <row r="1888" spans="8:8" x14ac:dyDescent="0.15">
      <c r="H1888">
        <f t="shared" si="30"/>
        <v>22.208055000000002</v>
      </c>
    </row>
    <row r="1889" spans="8:8" x14ac:dyDescent="0.15">
      <c r="H1889">
        <f t="shared" si="30"/>
        <v>22.208055000000002</v>
      </c>
    </row>
    <row r="1890" spans="8:8" x14ac:dyDescent="0.15">
      <c r="H1890">
        <f t="shared" si="30"/>
        <v>22.208055000000002</v>
      </c>
    </row>
    <row r="1891" spans="8:8" x14ac:dyDescent="0.15">
      <c r="H1891">
        <f t="shared" si="30"/>
        <v>7.0130699999999999</v>
      </c>
    </row>
    <row r="1892" spans="8:8" x14ac:dyDescent="0.15">
      <c r="H1892">
        <f t="shared" si="30"/>
        <v>7.0130699999999999</v>
      </c>
    </row>
    <row r="1893" spans="8:8" x14ac:dyDescent="0.15">
      <c r="H1893">
        <f t="shared" si="30"/>
        <v>1.1688450000000001</v>
      </c>
    </row>
    <row r="1894" spans="8:8" x14ac:dyDescent="0.15">
      <c r="H1894">
        <f t="shared" si="30"/>
        <v>1.1688450000000001</v>
      </c>
    </row>
    <row r="1895" spans="8:8" x14ac:dyDescent="0.15">
      <c r="H1895">
        <f t="shared" si="30"/>
        <v>1.1688450000000001</v>
      </c>
    </row>
    <row r="1896" spans="8:8" x14ac:dyDescent="0.15">
      <c r="H1896">
        <f t="shared" si="30"/>
        <v>1.1688450000000001</v>
      </c>
    </row>
    <row r="1897" spans="8:8" x14ac:dyDescent="0.15">
      <c r="H1897">
        <f t="shared" si="30"/>
        <v>1.1688450000000001</v>
      </c>
    </row>
    <row r="1898" spans="8:8" x14ac:dyDescent="0.15">
      <c r="H1898">
        <f t="shared" si="30"/>
        <v>1.1688450000000001</v>
      </c>
    </row>
    <row r="1899" spans="8:8" x14ac:dyDescent="0.15">
      <c r="H1899">
        <f t="shared" si="30"/>
        <v>1.1688450000000001</v>
      </c>
    </row>
    <row r="1900" spans="8:8" x14ac:dyDescent="0.15">
      <c r="H1900">
        <f t="shared" si="30"/>
        <v>1.1688450000000001</v>
      </c>
    </row>
    <row r="1901" spans="8:8" x14ac:dyDescent="0.15">
      <c r="H1901">
        <f t="shared" si="30"/>
        <v>1.1688450000000001</v>
      </c>
    </row>
    <row r="1902" spans="8:8" x14ac:dyDescent="0.15">
      <c r="H1902">
        <f t="shared" si="30"/>
        <v>1.1688450000000001</v>
      </c>
    </row>
    <row r="1903" spans="8:8" x14ac:dyDescent="0.15">
      <c r="H1903">
        <f t="shared" si="30"/>
        <v>1.1688450000000001</v>
      </c>
    </row>
    <row r="1904" spans="8:8" x14ac:dyDescent="0.15">
      <c r="H1904">
        <f t="shared" si="30"/>
        <v>2.3376900000000003</v>
      </c>
    </row>
    <row r="1905" spans="8:8" x14ac:dyDescent="0.15">
      <c r="H1905">
        <f t="shared" si="30"/>
        <v>11.688450000000001</v>
      </c>
    </row>
    <row r="1906" spans="8:8" x14ac:dyDescent="0.15">
      <c r="H1906">
        <f t="shared" si="30"/>
        <v>22.208055000000002</v>
      </c>
    </row>
    <row r="1907" spans="8:8" x14ac:dyDescent="0.15">
      <c r="H1907">
        <f t="shared" si="30"/>
        <v>22.208055000000002</v>
      </c>
    </row>
    <row r="1908" spans="8:8" x14ac:dyDescent="0.15">
      <c r="H1908">
        <f t="shared" si="30"/>
        <v>22.208055000000002</v>
      </c>
    </row>
    <row r="1909" spans="8:8" x14ac:dyDescent="0.15">
      <c r="H1909">
        <f t="shared" si="30"/>
        <v>11.688450000000001</v>
      </c>
    </row>
    <row r="1910" spans="8:8" x14ac:dyDescent="0.15">
      <c r="H1910">
        <f t="shared" si="30"/>
        <v>11.688450000000001</v>
      </c>
    </row>
    <row r="1911" spans="8:8" x14ac:dyDescent="0.15">
      <c r="H1911">
        <f t="shared" si="30"/>
        <v>22.208055000000002</v>
      </c>
    </row>
    <row r="1912" spans="8:8" x14ac:dyDescent="0.15">
      <c r="H1912">
        <f t="shared" si="30"/>
        <v>22.208055000000002</v>
      </c>
    </row>
    <row r="1913" spans="8:8" x14ac:dyDescent="0.15">
      <c r="H1913">
        <f t="shared" si="30"/>
        <v>22.208055000000002</v>
      </c>
    </row>
    <row r="1914" spans="8:8" x14ac:dyDescent="0.15">
      <c r="H1914">
        <f t="shared" si="30"/>
        <v>22.208055000000002</v>
      </c>
    </row>
    <row r="1915" spans="8:8" x14ac:dyDescent="0.15">
      <c r="H1915">
        <f t="shared" si="30"/>
        <v>7.0130699999999999</v>
      </c>
    </row>
    <row r="1916" spans="8:8" x14ac:dyDescent="0.15">
      <c r="H1916">
        <f t="shared" si="30"/>
        <v>7.0130699999999999</v>
      </c>
    </row>
    <row r="1917" spans="8:8" x14ac:dyDescent="0.15">
      <c r="H1917">
        <f t="shared" si="30"/>
        <v>1.1688450000000001</v>
      </c>
    </row>
    <row r="1918" spans="8:8" x14ac:dyDescent="0.15">
      <c r="H1918">
        <f t="shared" si="30"/>
        <v>1.1688450000000001</v>
      </c>
    </row>
    <row r="1919" spans="8:8" x14ac:dyDescent="0.15">
      <c r="H1919">
        <f t="shared" si="30"/>
        <v>1.1688450000000001</v>
      </c>
    </row>
    <row r="1920" spans="8:8" x14ac:dyDescent="0.15">
      <c r="H1920">
        <f t="shared" si="30"/>
        <v>1.1688450000000001</v>
      </c>
    </row>
    <row r="1921" spans="8:8" x14ac:dyDescent="0.15">
      <c r="H1921">
        <f t="shared" si="30"/>
        <v>1.1688450000000001</v>
      </c>
    </row>
    <row r="1922" spans="8:8" x14ac:dyDescent="0.15">
      <c r="H1922">
        <f t="shared" si="30"/>
        <v>1.1688450000000001</v>
      </c>
    </row>
    <row r="1923" spans="8:8" x14ac:dyDescent="0.15">
      <c r="H1923">
        <f t="shared" si="30"/>
        <v>1.1688450000000001</v>
      </c>
    </row>
    <row r="1924" spans="8:8" x14ac:dyDescent="0.15">
      <c r="H1924">
        <f t="shared" si="30"/>
        <v>1.1688450000000001</v>
      </c>
    </row>
    <row r="1925" spans="8:8" x14ac:dyDescent="0.15">
      <c r="H1925">
        <f t="shared" si="30"/>
        <v>1.1688450000000001</v>
      </c>
    </row>
    <row r="1926" spans="8:8" x14ac:dyDescent="0.15">
      <c r="H1926">
        <f t="shared" si="30"/>
        <v>1.1688450000000001</v>
      </c>
    </row>
    <row r="1927" spans="8:8" x14ac:dyDescent="0.15">
      <c r="H1927">
        <f t="shared" si="30"/>
        <v>1.1688450000000001</v>
      </c>
    </row>
    <row r="1928" spans="8:8" x14ac:dyDescent="0.15">
      <c r="H1928">
        <f t="shared" si="30"/>
        <v>2.3376900000000003</v>
      </c>
    </row>
    <row r="1929" spans="8:8" x14ac:dyDescent="0.15">
      <c r="H1929">
        <f t="shared" si="30"/>
        <v>11.688450000000001</v>
      </c>
    </row>
    <row r="1930" spans="8:8" x14ac:dyDescent="0.15">
      <c r="H1930">
        <f t="shared" si="30"/>
        <v>22.208055000000002</v>
      </c>
    </row>
    <row r="1931" spans="8:8" x14ac:dyDescent="0.15">
      <c r="H1931">
        <f t="shared" si="30"/>
        <v>22.208055000000002</v>
      </c>
    </row>
    <row r="1932" spans="8:8" x14ac:dyDescent="0.15">
      <c r="H1932">
        <f t="shared" si="30"/>
        <v>22.208055000000002</v>
      </c>
    </row>
    <row r="1933" spans="8:8" x14ac:dyDescent="0.15">
      <c r="H1933">
        <f t="shared" si="30"/>
        <v>11.688450000000001</v>
      </c>
    </row>
    <row r="1934" spans="8:8" x14ac:dyDescent="0.15">
      <c r="H1934">
        <f t="shared" si="30"/>
        <v>11.688450000000001</v>
      </c>
    </row>
    <row r="1935" spans="8:8" x14ac:dyDescent="0.15">
      <c r="H1935">
        <f t="shared" si="30"/>
        <v>22.208055000000002</v>
      </c>
    </row>
    <row r="1936" spans="8:8" x14ac:dyDescent="0.15">
      <c r="H1936">
        <f t="shared" si="30"/>
        <v>22.208055000000002</v>
      </c>
    </row>
    <row r="1937" spans="8:8" x14ac:dyDescent="0.15">
      <c r="H1937">
        <f t="shared" si="30"/>
        <v>22.208055000000002</v>
      </c>
    </row>
    <row r="1938" spans="8:8" x14ac:dyDescent="0.15">
      <c r="H1938">
        <f t="shared" si="30"/>
        <v>22.208055000000002</v>
      </c>
    </row>
    <row r="1939" spans="8:8" x14ac:dyDescent="0.15">
      <c r="H1939">
        <f t="shared" si="30"/>
        <v>7.0130699999999999</v>
      </c>
    </row>
    <row r="1940" spans="8:8" x14ac:dyDescent="0.15">
      <c r="H1940">
        <f t="shared" si="30"/>
        <v>7.0130699999999999</v>
      </c>
    </row>
    <row r="1941" spans="8:8" x14ac:dyDescent="0.15">
      <c r="H1941">
        <f t="shared" si="30"/>
        <v>1.1688450000000001</v>
      </c>
    </row>
    <row r="1942" spans="8:8" x14ac:dyDescent="0.15">
      <c r="H1942">
        <f t="shared" si="30"/>
        <v>1.1688450000000001</v>
      </c>
    </row>
    <row r="1943" spans="8:8" x14ac:dyDescent="0.15">
      <c r="H1943">
        <f t="shared" si="30"/>
        <v>1.1688450000000001</v>
      </c>
    </row>
    <row r="1944" spans="8:8" x14ac:dyDescent="0.15">
      <c r="H1944">
        <f t="shared" si="30"/>
        <v>1.1688450000000001</v>
      </c>
    </row>
    <row r="1945" spans="8:8" x14ac:dyDescent="0.15">
      <c r="H1945">
        <f t="shared" si="30"/>
        <v>1.1688450000000001</v>
      </c>
    </row>
    <row r="1946" spans="8:8" x14ac:dyDescent="0.15">
      <c r="H1946">
        <f t="shared" si="30"/>
        <v>1.1688450000000001</v>
      </c>
    </row>
    <row r="1947" spans="8:8" x14ac:dyDescent="0.15">
      <c r="H1947">
        <f t="shared" ref="H1947:H2010" si="31">$H1923</f>
        <v>1.1688450000000001</v>
      </c>
    </row>
    <row r="1948" spans="8:8" x14ac:dyDescent="0.15">
      <c r="H1948">
        <f t="shared" si="31"/>
        <v>1.1688450000000001</v>
      </c>
    </row>
    <row r="1949" spans="8:8" x14ac:dyDescent="0.15">
      <c r="H1949">
        <f t="shared" si="31"/>
        <v>1.1688450000000001</v>
      </c>
    </row>
    <row r="1950" spans="8:8" x14ac:dyDescent="0.15">
      <c r="H1950">
        <f t="shared" si="31"/>
        <v>1.1688450000000001</v>
      </c>
    </row>
    <row r="1951" spans="8:8" x14ac:dyDescent="0.15">
      <c r="H1951">
        <f t="shared" si="31"/>
        <v>1.1688450000000001</v>
      </c>
    </row>
    <row r="1952" spans="8:8" x14ac:dyDescent="0.15">
      <c r="H1952">
        <f t="shared" si="31"/>
        <v>2.3376900000000003</v>
      </c>
    </row>
    <row r="1953" spans="8:8" x14ac:dyDescent="0.15">
      <c r="H1953">
        <f t="shared" si="31"/>
        <v>11.688450000000001</v>
      </c>
    </row>
    <row r="1954" spans="8:8" x14ac:dyDescent="0.15">
      <c r="H1954">
        <f t="shared" si="31"/>
        <v>22.208055000000002</v>
      </c>
    </row>
    <row r="1955" spans="8:8" x14ac:dyDescent="0.15">
      <c r="H1955">
        <f t="shared" si="31"/>
        <v>22.208055000000002</v>
      </c>
    </row>
    <row r="1956" spans="8:8" x14ac:dyDescent="0.15">
      <c r="H1956">
        <f t="shared" si="31"/>
        <v>22.208055000000002</v>
      </c>
    </row>
    <row r="1957" spans="8:8" x14ac:dyDescent="0.15">
      <c r="H1957">
        <f t="shared" si="31"/>
        <v>11.688450000000001</v>
      </c>
    </row>
    <row r="1958" spans="8:8" x14ac:dyDescent="0.15">
      <c r="H1958">
        <f t="shared" si="31"/>
        <v>11.688450000000001</v>
      </c>
    </row>
    <row r="1959" spans="8:8" x14ac:dyDescent="0.15">
      <c r="H1959">
        <f t="shared" si="31"/>
        <v>22.208055000000002</v>
      </c>
    </row>
    <row r="1960" spans="8:8" x14ac:dyDescent="0.15">
      <c r="H1960">
        <f t="shared" si="31"/>
        <v>22.208055000000002</v>
      </c>
    </row>
    <row r="1961" spans="8:8" x14ac:dyDescent="0.15">
      <c r="H1961">
        <f t="shared" si="31"/>
        <v>22.208055000000002</v>
      </c>
    </row>
    <row r="1962" spans="8:8" x14ac:dyDescent="0.15">
      <c r="H1962">
        <f t="shared" si="31"/>
        <v>22.208055000000002</v>
      </c>
    </row>
    <row r="1963" spans="8:8" x14ac:dyDescent="0.15">
      <c r="H1963">
        <f t="shared" si="31"/>
        <v>7.0130699999999999</v>
      </c>
    </row>
    <row r="1964" spans="8:8" x14ac:dyDescent="0.15">
      <c r="H1964">
        <f t="shared" si="31"/>
        <v>7.0130699999999999</v>
      </c>
    </row>
    <row r="1965" spans="8:8" x14ac:dyDescent="0.15">
      <c r="H1965">
        <f t="shared" si="31"/>
        <v>1.1688450000000001</v>
      </c>
    </row>
    <row r="1966" spans="8:8" x14ac:dyDescent="0.15">
      <c r="H1966">
        <f t="shared" si="31"/>
        <v>1.1688450000000001</v>
      </c>
    </row>
    <row r="1967" spans="8:8" x14ac:dyDescent="0.15">
      <c r="H1967">
        <f t="shared" si="31"/>
        <v>1.1688450000000001</v>
      </c>
    </row>
    <row r="1968" spans="8:8" x14ac:dyDescent="0.15">
      <c r="H1968">
        <f t="shared" si="31"/>
        <v>1.1688450000000001</v>
      </c>
    </row>
    <row r="1969" spans="8:8" x14ac:dyDescent="0.15">
      <c r="H1969">
        <f t="shared" si="31"/>
        <v>1.1688450000000001</v>
      </c>
    </row>
    <row r="1970" spans="8:8" x14ac:dyDescent="0.15">
      <c r="H1970">
        <f t="shared" si="31"/>
        <v>1.1688450000000001</v>
      </c>
    </row>
    <row r="1971" spans="8:8" x14ac:dyDescent="0.15">
      <c r="H1971">
        <f t="shared" si="31"/>
        <v>1.1688450000000001</v>
      </c>
    </row>
    <row r="1972" spans="8:8" x14ac:dyDescent="0.15">
      <c r="H1972">
        <f t="shared" si="31"/>
        <v>1.1688450000000001</v>
      </c>
    </row>
    <row r="1973" spans="8:8" x14ac:dyDescent="0.15">
      <c r="H1973">
        <f t="shared" si="31"/>
        <v>1.1688450000000001</v>
      </c>
    </row>
    <row r="1974" spans="8:8" x14ac:dyDescent="0.15">
      <c r="H1974">
        <f t="shared" si="31"/>
        <v>1.1688450000000001</v>
      </c>
    </row>
    <row r="1975" spans="8:8" x14ac:dyDescent="0.15">
      <c r="H1975">
        <f t="shared" si="31"/>
        <v>1.1688450000000001</v>
      </c>
    </row>
    <row r="1976" spans="8:8" x14ac:dyDescent="0.15">
      <c r="H1976">
        <f t="shared" si="31"/>
        <v>2.3376900000000003</v>
      </c>
    </row>
    <row r="1977" spans="8:8" x14ac:dyDescent="0.15">
      <c r="H1977">
        <f t="shared" si="31"/>
        <v>11.688450000000001</v>
      </c>
    </row>
    <row r="1978" spans="8:8" x14ac:dyDescent="0.15">
      <c r="H1978">
        <f t="shared" si="31"/>
        <v>22.208055000000002</v>
      </c>
    </row>
    <row r="1979" spans="8:8" x14ac:dyDescent="0.15">
      <c r="H1979">
        <f t="shared" si="31"/>
        <v>22.208055000000002</v>
      </c>
    </row>
    <row r="1980" spans="8:8" x14ac:dyDescent="0.15">
      <c r="H1980">
        <f t="shared" si="31"/>
        <v>22.208055000000002</v>
      </c>
    </row>
    <row r="1981" spans="8:8" x14ac:dyDescent="0.15">
      <c r="H1981">
        <f t="shared" si="31"/>
        <v>11.688450000000001</v>
      </c>
    </row>
    <row r="1982" spans="8:8" x14ac:dyDescent="0.15">
      <c r="H1982">
        <f t="shared" si="31"/>
        <v>11.688450000000001</v>
      </c>
    </row>
    <row r="1983" spans="8:8" x14ac:dyDescent="0.15">
      <c r="H1983">
        <f t="shared" si="31"/>
        <v>22.208055000000002</v>
      </c>
    </row>
    <row r="1984" spans="8:8" x14ac:dyDescent="0.15">
      <c r="H1984">
        <f t="shared" si="31"/>
        <v>22.208055000000002</v>
      </c>
    </row>
    <row r="1985" spans="8:8" x14ac:dyDescent="0.15">
      <c r="H1985">
        <f t="shared" si="31"/>
        <v>22.208055000000002</v>
      </c>
    </row>
    <row r="1986" spans="8:8" x14ac:dyDescent="0.15">
      <c r="H1986">
        <f t="shared" si="31"/>
        <v>22.208055000000002</v>
      </c>
    </row>
    <row r="1987" spans="8:8" x14ac:dyDescent="0.15">
      <c r="H1987">
        <f t="shared" si="31"/>
        <v>7.0130699999999999</v>
      </c>
    </row>
    <row r="1988" spans="8:8" x14ac:dyDescent="0.15">
      <c r="H1988">
        <f t="shared" si="31"/>
        <v>7.0130699999999999</v>
      </c>
    </row>
    <row r="1989" spans="8:8" x14ac:dyDescent="0.15">
      <c r="H1989">
        <f t="shared" si="31"/>
        <v>1.1688450000000001</v>
      </c>
    </row>
    <row r="1990" spans="8:8" x14ac:dyDescent="0.15">
      <c r="H1990">
        <f t="shared" si="31"/>
        <v>1.1688450000000001</v>
      </c>
    </row>
    <row r="1991" spans="8:8" x14ac:dyDescent="0.15">
      <c r="H1991">
        <f t="shared" si="31"/>
        <v>1.1688450000000001</v>
      </c>
    </row>
    <row r="1992" spans="8:8" x14ac:dyDescent="0.15">
      <c r="H1992">
        <f t="shared" si="31"/>
        <v>1.1688450000000001</v>
      </c>
    </row>
    <row r="1993" spans="8:8" x14ac:dyDescent="0.15">
      <c r="H1993">
        <f t="shared" si="31"/>
        <v>1.1688450000000001</v>
      </c>
    </row>
    <row r="1994" spans="8:8" x14ac:dyDescent="0.15">
      <c r="H1994">
        <f t="shared" si="31"/>
        <v>1.1688450000000001</v>
      </c>
    </row>
    <row r="1995" spans="8:8" x14ac:dyDescent="0.15">
      <c r="H1995">
        <f t="shared" si="31"/>
        <v>1.1688450000000001</v>
      </c>
    </row>
    <row r="1996" spans="8:8" x14ac:dyDescent="0.15">
      <c r="H1996">
        <f t="shared" si="31"/>
        <v>1.1688450000000001</v>
      </c>
    </row>
    <row r="1997" spans="8:8" x14ac:dyDescent="0.15">
      <c r="H1997">
        <f t="shared" si="31"/>
        <v>1.1688450000000001</v>
      </c>
    </row>
    <row r="1998" spans="8:8" x14ac:dyDescent="0.15">
      <c r="H1998">
        <f t="shared" si="31"/>
        <v>1.1688450000000001</v>
      </c>
    </row>
    <row r="1999" spans="8:8" x14ac:dyDescent="0.15">
      <c r="H1999">
        <f t="shared" si="31"/>
        <v>1.1688450000000001</v>
      </c>
    </row>
    <row r="2000" spans="8:8" x14ac:dyDescent="0.15">
      <c r="H2000">
        <f t="shared" si="31"/>
        <v>2.3376900000000003</v>
      </c>
    </row>
    <row r="2001" spans="8:8" x14ac:dyDescent="0.15">
      <c r="H2001">
        <f t="shared" si="31"/>
        <v>11.688450000000001</v>
      </c>
    </row>
    <row r="2002" spans="8:8" x14ac:dyDescent="0.15">
      <c r="H2002">
        <f t="shared" si="31"/>
        <v>22.208055000000002</v>
      </c>
    </row>
    <row r="2003" spans="8:8" x14ac:dyDescent="0.15">
      <c r="H2003">
        <f t="shared" si="31"/>
        <v>22.208055000000002</v>
      </c>
    </row>
    <row r="2004" spans="8:8" x14ac:dyDescent="0.15">
      <c r="H2004">
        <f t="shared" si="31"/>
        <v>22.208055000000002</v>
      </c>
    </row>
    <row r="2005" spans="8:8" x14ac:dyDescent="0.15">
      <c r="H2005">
        <f t="shared" si="31"/>
        <v>11.688450000000001</v>
      </c>
    </row>
    <row r="2006" spans="8:8" x14ac:dyDescent="0.15">
      <c r="H2006">
        <f t="shared" si="31"/>
        <v>11.688450000000001</v>
      </c>
    </row>
    <row r="2007" spans="8:8" x14ac:dyDescent="0.15">
      <c r="H2007">
        <f t="shared" si="31"/>
        <v>22.208055000000002</v>
      </c>
    </row>
    <row r="2008" spans="8:8" x14ac:dyDescent="0.15">
      <c r="H2008">
        <f t="shared" si="31"/>
        <v>22.208055000000002</v>
      </c>
    </row>
    <row r="2009" spans="8:8" x14ac:dyDescent="0.15">
      <c r="H2009">
        <f t="shared" si="31"/>
        <v>22.208055000000002</v>
      </c>
    </row>
    <row r="2010" spans="8:8" x14ac:dyDescent="0.15">
      <c r="H2010">
        <f t="shared" si="31"/>
        <v>22.208055000000002</v>
      </c>
    </row>
    <row r="2011" spans="8:8" x14ac:dyDescent="0.15">
      <c r="H2011">
        <f t="shared" ref="H2011:H2074" si="32">$H1987</f>
        <v>7.0130699999999999</v>
      </c>
    </row>
    <row r="2012" spans="8:8" x14ac:dyDescent="0.15">
      <c r="H2012">
        <f t="shared" si="32"/>
        <v>7.0130699999999999</v>
      </c>
    </row>
    <row r="2013" spans="8:8" x14ac:dyDescent="0.15">
      <c r="H2013">
        <f t="shared" si="32"/>
        <v>1.1688450000000001</v>
      </c>
    </row>
    <row r="2014" spans="8:8" x14ac:dyDescent="0.15">
      <c r="H2014">
        <f t="shared" si="32"/>
        <v>1.1688450000000001</v>
      </c>
    </row>
    <row r="2015" spans="8:8" x14ac:dyDescent="0.15">
      <c r="H2015">
        <f t="shared" si="32"/>
        <v>1.1688450000000001</v>
      </c>
    </row>
    <row r="2016" spans="8:8" x14ac:dyDescent="0.15">
      <c r="H2016">
        <f t="shared" si="32"/>
        <v>1.1688450000000001</v>
      </c>
    </row>
    <row r="2017" spans="8:8" x14ac:dyDescent="0.15">
      <c r="H2017">
        <f t="shared" si="32"/>
        <v>1.1688450000000001</v>
      </c>
    </row>
    <row r="2018" spans="8:8" x14ac:dyDescent="0.15">
      <c r="H2018">
        <f t="shared" si="32"/>
        <v>1.1688450000000001</v>
      </c>
    </row>
    <row r="2019" spans="8:8" x14ac:dyDescent="0.15">
      <c r="H2019">
        <f t="shared" si="32"/>
        <v>1.1688450000000001</v>
      </c>
    </row>
    <row r="2020" spans="8:8" x14ac:dyDescent="0.15">
      <c r="H2020">
        <f t="shared" si="32"/>
        <v>1.1688450000000001</v>
      </c>
    </row>
    <row r="2021" spans="8:8" x14ac:dyDescent="0.15">
      <c r="H2021">
        <f t="shared" si="32"/>
        <v>1.1688450000000001</v>
      </c>
    </row>
    <row r="2022" spans="8:8" x14ac:dyDescent="0.15">
      <c r="H2022">
        <f t="shared" si="32"/>
        <v>1.1688450000000001</v>
      </c>
    </row>
    <row r="2023" spans="8:8" x14ac:dyDescent="0.15">
      <c r="H2023">
        <f t="shared" si="32"/>
        <v>1.1688450000000001</v>
      </c>
    </row>
    <row r="2024" spans="8:8" x14ac:dyDescent="0.15">
      <c r="H2024">
        <f t="shared" si="32"/>
        <v>2.3376900000000003</v>
      </c>
    </row>
    <row r="2025" spans="8:8" x14ac:dyDescent="0.15">
      <c r="H2025">
        <f t="shared" si="32"/>
        <v>11.688450000000001</v>
      </c>
    </row>
    <row r="2026" spans="8:8" x14ac:dyDescent="0.15">
      <c r="H2026">
        <f t="shared" si="32"/>
        <v>22.208055000000002</v>
      </c>
    </row>
    <row r="2027" spans="8:8" x14ac:dyDescent="0.15">
      <c r="H2027">
        <f t="shared" si="32"/>
        <v>22.208055000000002</v>
      </c>
    </row>
    <row r="2028" spans="8:8" x14ac:dyDescent="0.15">
      <c r="H2028">
        <f t="shared" si="32"/>
        <v>22.208055000000002</v>
      </c>
    </row>
    <row r="2029" spans="8:8" x14ac:dyDescent="0.15">
      <c r="H2029">
        <f t="shared" si="32"/>
        <v>11.688450000000001</v>
      </c>
    </row>
    <row r="2030" spans="8:8" x14ac:dyDescent="0.15">
      <c r="H2030">
        <f t="shared" si="32"/>
        <v>11.688450000000001</v>
      </c>
    </row>
    <row r="2031" spans="8:8" x14ac:dyDescent="0.15">
      <c r="H2031">
        <f t="shared" si="32"/>
        <v>22.208055000000002</v>
      </c>
    </row>
    <row r="2032" spans="8:8" x14ac:dyDescent="0.15">
      <c r="H2032">
        <f t="shared" si="32"/>
        <v>22.208055000000002</v>
      </c>
    </row>
    <row r="2033" spans="8:8" x14ac:dyDescent="0.15">
      <c r="H2033">
        <f t="shared" si="32"/>
        <v>22.208055000000002</v>
      </c>
    </row>
    <row r="2034" spans="8:8" x14ac:dyDescent="0.15">
      <c r="H2034">
        <f t="shared" si="32"/>
        <v>22.208055000000002</v>
      </c>
    </row>
    <row r="2035" spans="8:8" x14ac:dyDescent="0.15">
      <c r="H2035">
        <f t="shared" si="32"/>
        <v>7.0130699999999999</v>
      </c>
    </row>
    <row r="2036" spans="8:8" x14ac:dyDescent="0.15">
      <c r="H2036">
        <f t="shared" si="32"/>
        <v>7.0130699999999999</v>
      </c>
    </row>
    <row r="2037" spans="8:8" x14ac:dyDescent="0.15">
      <c r="H2037">
        <f t="shared" si="32"/>
        <v>1.1688450000000001</v>
      </c>
    </row>
    <row r="2038" spans="8:8" x14ac:dyDescent="0.15">
      <c r="H2038">
        <f t="shared" si="32"/>
        <v>1.1688450000000001</v>
      </c>
    </row>
    <row r="2039" spans="8:8" x14ac:dyDescent="0.15">
      <c r="H2039">
        <f t="shared" si="32"/>
        <v>1.1688450000000001</v>
      </c>
    </row>
    <row r="2040" spans="8:8" x14ac:dyDescent="0.15">
      <c r="H2040">
        <f t="shared" si="32"/>
        <v>1.1688450000000001</v>
      </c>
    </row>
    <row r="2041" spans="8:8" x14ac:dyDescent="0.15">
      <c r="H2041">
        <f t="shared" si="32"/>
        <v>1.1688450000000001</v>
      </c>
    </row>
    <row r="2042" spans="8:8" x14ac:dyDescent="0.15">
      <c r="H2042">
        <f t="shared" si="32"/>
        <v>1.1688450000000001</v>
      </c>
    </row>
    <row r="2043" spans="8:8" x14ac:dyDescent="0.15">
      <c r="H2043">
        <f t="shared" si="32"/>
        <v>1.1688450000000001</v>
      </c>
    </row>
    <row r="2044" spans="8:8" x14ac:dyDescent="0.15">
      <c r="H2044">
        <f t="shared" si="32"/>
        <v>1.1688450000000001</v>
      </c>
    </row>
    <row r="2045" spans="8:8" x14ac:dyDescent="0.15">
      <c r="H2045">
        <f t="shared" si="32"/>
        <v>1.1688450000000001</v>
      </c>
    </row>
    <row r="2046" spans="8:8" x14ac:dyDescent="0.15">
      <c r="H2046">
        <f t="shared" si="32"/>
        <v>1.1688450000000001</v>
      </c>
    </row>
    <row r="2047" spans="8:8" x14ac:dyDescent="0.15">
      <c r="H2047">
        <f t="shared" si="32"/>
        <v>1.1688450000000001</v>
      </c>
    </row>
    <row r="2048" spans="8:8" x14ac:dyDescent="0.15">
      <c r="H2048">
        <f t="shared" si="32"/>
        <v>2.3376900000000003</v>
      </c>
    </row>
    <row r="2049" spans="8:8" x14ac:dyDescent="0.15">
      <c r="H2049">
        <f t="shared" si="32"/>
        <v>11.688450000000001</v>
      </c>
    </row>
    <row r="2050" spans="8:8" x14ac:dyDescent="0.15">
      <c r="H2050">
        <f t="shared" si="32"/>
        <v>22.208055000000002</v>
      </c>
    </row>
    <row r="2051" spans="8:8" x14ac:dyDescent="0.15">
      <c r="H2051">
        <f t="shared" si="32"/>
        <v>22.208055000000002</v>
      </c>
    </row>
    <row r="2052" spans="8:8" x14ac:dyDescent="0.15">
      <c r="H2052">
        <f t="shared" si="32"/>
        <v>22.208055000000002</v>
      </c>
    </row>
    <row r="2053" spans="8:8" x14ac:dyDescent="0.15">
      <c r="H2053">
        <f t="shared" si="32"/>
        <v>11.688450000000001</v>
      </c>
    </row>
    <row r="2054" spans="8:8" x14ac:dyDescent="0.15">
      <c r="H2054">
        <f t="shared" si="32"/>
        <v>11.688450000000001</v>
      </c>
    </row>
    <row r="2055" spans="8:8" x14ac:dyDescent="0.15">
      <c r="H2055">
        <f t="shared" si="32"/>
        <v>22.208055000000002</v>
      </c>
    </row>
    <row r="2056" spans="8:8" x14ac:dyDescent="0.15">
      <c r="H2056">
        <f t="shared" si="32"/>
        <v>22.208055000000002</v>
      </c>
    </row>
    <row r="2057" spans="8:8" x14ac:dyDescent="0.15">
      <c r="H2057">
        <f t="shared" si="32"/>
        <v>22.208055000000002</v>
      </c>
    </row>
    <row r="2058" spans="8:8" x14ac:dyDescent="0.15">
      <c r="H2058">
        <f t="shared" si="32"/>
        <v>22.208055000000002</v>
      </c>
    </row>
    <row r="2059" spans="8:8" x14ac:dyDescent="0.15">
      <c r="H2059">
        <f t="shared" si="32"/>
        <v>7.0130699999999999</v>
      </c>
    </row>
    <row r="2060" spans="8:8" x14ac:dyDescent="0.15">
      <c r="H2060">
        <f t="shared" si="32"/>
        <v>7.0130699999999999</v>
      </c>
    </row>
    <row r="2061" spans="8:8" x14ac:dyDescent="0.15">
      <c r="H2061">
        <f t="shared" si="32"/>
        <v>1.1688450000000001</v>
      </c>
    </row>
    <row r="2062" spans="8:8" x14ac:dyDescent="0.15">
      <c r="H2062">
        <f t="shared" si="32"/>
        <v>1.1688450000000001</v>
      </c>
    </row>
    <row r="2063" spans="8:8" x14ac:dyDescent="0.15">
      <c r="H2063">
        <f t="shared" si="32"/>
        <v>1.1688450000000001</v>
      </c>
    </row>
    <row r="2064" spans="8:8" x14ac:dyDescent="0.15">
      <c r="H2064">
        <f t="shared" si="32"/>
        <v>1.1688450000000001</v>
      </c>
    </row>
    <row r="2065" spans="8:8" x14ac:dyDescent="0.15">
      <c r="H2065">
        <f t="shared" si="32"/>
        <v>1.1688450000000001</v>
      </c>
    </row>
    <row r="2066" spans="8:8" x14ac:dyDescent="0.15">
      <c r="H2066">
        <f t="shared" si="32"/>
        <v>1.1688450000000001</v>
      </c>
    </row>
    <row r="2067" spans="8:8" x14ac:dyDescent="0.15">
      <c r="H2067">
        <f t="shared" si="32"/>
        <v>1.1688450000000001</v>
      </c>
    </row>
    <row r="2068" spans="8:8" x14ac:dyDescent="0.15">
      <c r="H2068">
        <f t="shared" si="32"/>
        <v>1.1688450000000001</v>
      </c>
    </row>
    <row r="2069" spans="8:8" x14ac:dyDescent="0.15">
      <c r="H2069">
        <f t="shared" si="32"/>
        <v>1.1688450000000001</v>
      </c>
    </row>
    <row r="2070" spans="8:8" x14ac:dyDescent="0.15">
      <c r="H2070">
        <f t="shared" si="32"/>
        <v>1.1688450000000001</v>
      </c>
    </row>
    <row r="2071" spans="8:8" x14ac:dyDescent="0.15">
      <c r="H2071">
        <f t="shared" si="32"/>
        <v>1.1688450000000001</v>
      </c>
    </row>
    <row r="2072" spans="8:8" x14ac:dyDescent="0.15">
      <c r="H2072">
        <f t="shared" si="32"/>
        <v>2.3376900000000003</v>
      </c>
    </row>
    <row r="2073" spans="8:8" x14ac:dyDescent="0.15">
      <c r="H2073">
        <f t="shared" si="32"/>
        <v>11.688450000000001</v>
      </c>
    </row>
    <row r="2074" spans="8:8" x14ac:dyDescent="0.15">
      <c r="H2074">
        <f t="shared" si="32"/>
        <v>22.208055000000002</v>
      </c>
    </row>
    <row r="2075" spans="8:8" x14ac:dyDescent="0.15">
      <c r="H2075">
        <f t="shared" ref="H2075:H2138" si="33">$H2051</f>
        <v>22.208055000000002</v>
      </c>
    </row>
    <row r="2076" spans="8:8" x14ac:dyDescent="0.15">
      <c r="H2076">
        <f t="shared" si="33"/>
        <v>22.208055000000002</v>
      </c>
    </row>
    <row r="2077" spans="8:8" x14ac:dyDescent="0.15">
      <c r="H2077">
        <f t="shared" si="33"/>
        <v>11.688450000000001</v>
      </c>
    </row>
    <row r="2078" spans="8:8" x14ac:dyDescent="0.15">
      <c r="H2078">
        <f t="shared" si="33"/>
        <v>11.688450000000001</v>
      </c>
    </row>
    <row r="2079" spans="8:8" x14ac:dyDescent="0.15">
      <c r="H2079">
        <f t="shared" si="33"/>
        <v>22.208055000000002</v>
      </c>
    </row>
    <row r="2080" spans="8:8" x14ac:dyDescent="0.15">
      <c r="H2080">
        <f t="shared" si="33"/>
        <v>22.208055000000002</v>
      </c>
    </row>
    <row r="2081" spans="8:8" x14ac:dyDescent="0.15">
      <c r="H2081">
        <f t="shared" si="33"/>
        <v>22.208055000000002</v>
      </c>
    </row>
    <row r="2082" spans="8:8" x14ac:dyDescent="0.15">
      <c r="H2082">
        <f t="shared" si="33"/>
        <v>22.208055000000002</v>
      </c>
    </row>
    <row r="2083" spans="8:8" x14ac:dyDescent="0.15">
      <c r="H2083">
        <f t="shared" si="33"/>
        <v>7.0130699999999999</v>
      </c>
    </row>
    <row r="2084" spans="8:8" x14ac:dyDescent="0.15">
      <c r="H2084">
        <f t="shared" si="33"/>
        <v>7.0130699999999999</v>
      </c>
    </row>
    <row r="2085" spans="8:8" x14ac:dyDescent="0.15">
      <c r="H2085">
        <f t="shared" si="33"/>
        <v>1.1688450000000001</v>
      </c>
    </row>
    <row r="2086" spans="8:8" x14ac:dyDescent="0.15">
      <c r="H2086">
        <f t="shared" si="33"/>
        <v>1.1688450000000001</v>
      </c>
    </row>
    <row r="2087" spans="8:8" x14ac:dyDescent="0.15">
      <c r="H2087">
        <f t="shared" si="33"/>
        <v>1.1688450000000001</v>
      </c>
    </row>
    <row r="2088" spans="8:8" x14ac:dyDescent="0.15">
      <c r="H2088">
        <f t="shared" si="33"/>
        <v>1.1688450000000001</v>
      </c>
    </row>
    <row r="2089" spans="8:8" x14ac:dyDescent="0.15">
      <c r="H2089">
        <f t="shared" si="33"/>
        <v>1.1688450000000001</v>
      </c>
    </row>
    <row r="2090" spans="8:8" x14ac:dyDescent="0.15">
      <c r="H2090">
        <f t="shared" si="33"/>
        <v>1.1688450000000001</v>
      </c>
    </row>
    <row r="2091" spans="8:8" x14ac:dyDescent="0.15">
      <c r="H2091">
        <f t="shared" si="33"/>
        <v>1.1688450000000001</v>
      </c>
    </row>
    <row r="2092" spans="8:8" x14ac:dyDescent="0.15">
      <c r="H2092">
        <f t="shared" si="33"/>
        <v>1.1688450000000001</v>
      </c>
    </row>
    <row r="2093" spans="8:8" x14ac:dyDescent="0.15">
      <c r="H2093">
        <f t="shared" si="33"/>
        <v>1.1688450000000001</v>
      </c>
    </row>
    <row r="2094" spans="8:8" x14ac:dyDescent="0.15">
      <c r="H2094">
        <f t="shared" si="33"/>
        <v>1.1688450000000001</v>
      </c>
    </row>
    <row r="2095" spans="8:8" x14ac:dyDescent="0.15">
      <c r="H2095">
        <f t="shared" si="33"/>
        <v>1.1688450000000001</v>
      </c>
    </row>
    <row r="2096" spans="8:8" x14ac:dyDescent="0.15">
      <c r="H2096">
        <f t="shared" si="33"/>
        <v>2.3376900000000003</v>
      </c>
    </row>
    <row r="2097" spans="8:8" x14ac:dyDescent="0.15">
      <c r="H2097">
        <f t="shared" si="33"/>
        <v>11.688450000000001</v>
      </c>
    </row>
    <row r="2098" spans="8:8" x14ac:dyDescent="0.15">
      <c r="H2098">
        <f t="shared" si="33"/>
        <v>22.208055000000002</v>
      </c>
    </row>
    <row r="2099" spans="8:8" x14ac:dyDescent="0.15">
      <c r="H2099">
        <f t="shared" si="33"/>
        <v>22.208055000000002</v>
      </c>
    </row>
    <row r="2100" spans="8:8" x14ac:dyDescent="0.15">
      <c r="H2100">
        <f t="shared" si="33"/>
        <v>22.208055000000002</v>
      </c>
    </row>
    <row r="2101" spans="8:8" x14ac:dyDescent="0.15">
      <c r="H2101">
        <f t="shared" si="33"/>
        <v>11.688450000000001</v>
      </c>
    </row>
    <row r="2102" spans="8:8" x14ac:dyDescent="0.15">
      <c r="H2102">
        <f t="shared" si="33"/>
        <v>11.688450000000001</v>
      </c>
    </row>
    <row r="2103" spans="8:8" x14ac:dyDescent="0.15">
      <c r="H2103">
        <f t="shared" si="33"/>
        <v>22.208055000000002</v>
      </c>
    </row>
    <row r="2104" spans="8:8" x14ac:dyDescent="0.15">
      <c r="H2104">
        <f t="shared" si="33"/>
        <v>22.208055000000002</v>
      </c>
    </row>
    <row r="2105" spans="8:8" x14ac:dyDescent="0.15">
      <c r="H2105">
        <f t="shared" si="33"/>
        <v>22.208055000000002</v>
      </c>
    </row>
    <row r="2106" spans="8:8" x14ac:dyDescent="0.15">
      <c r="H2106">
        <f t="shared" si="33"/>
        <v>22.208055000000002</v>
      </c>
    </row>
    <row r="2107" spans="8:8" x14ac:dyDescent="0.15">
      <c r="H2107">
        <f t="shared" si="33"/>
        <v>7.0130699999999999</v>
      </c>
    </row>
    <row r="2108" spans="8:8" x14ac:dyDescent="0.15">
      <c r="H2108">
        <f t="shared" si="33"/>
        <v>7.0130699999999999</v>
      </c>
    </row>
    <row r="2109" spans="8:8" x14ac:dyDescent="0.15">
      <c r="H2109">
        <f t="shared" si="33"/>
        <v>1.1688450000000001</v>
      </c>
    </row>
    <row r="2110" spans="8:8" x14ac:dyDescent="0.15">
      <c r="H2110">
        <f t="shared" si="33"/>
        <v>1.1688450000000001</v>
      </c>
    </row>
    <row r="2111" spans="8:8" x14ac:dyDescent="0.15">
      <c r="H2111">
        <f t="shared" si="33"/>
        <v>1.1688450000000001</v>
      </c>
    </row>
    <row r="2112" spans="8:8" x14ac:dyDescent="0.15">
      <c r="H2112">
        <f t="shared" si="33"/>
        <v>1.1688450000000001</v>
      </c>
    </row>
    <row r="2113" spans="8:8" x14ac:dyDescent="0.15">
      <c r="H2113">
        <f t="shared" si="33"/>
        <v>1.1688450000000001</v>
      </c>
    </row>
    <row r="2114" spans="8:8" x14ac:dyDescent="0.15">
      <c r="H2114">
        <f t="shared" si="33"/>
        <v>1.1688450000000001</v>
      </c>
    </row>
    <row r="2115" spans="8:8" x14ac:dyDescent="0.15">
      <c r="H2115">
        <f t="shared" si="33"/>
        <v>1.1688450000000001</v>
      </c>
    </row>
    <row r="2116" spans="8:8" x14ac:dyDescent="0.15">
      <c r="H2116">
        <f t="shared" si="33"/>
        <v>1.1688450000000001</v>
      </c>
    </row>
    <row r="2117" spans="8:8" x14ac:dyDescent="0.15">
      <c r="H2117">
        <f t="shared" si="33"/>
        <v>1.1688450000000001</v>
      </c>
    </row>
    <row r="2118" spans="8:8" x14ac:dyDescent="0.15">
      <c r="H2118">
        <f t="shared" si="33"/>
        <v>1.1688450000000001</v>
      </c>
    </row>
    <row r="2119" spans="8:8" x14ac:dyDescent="0.15">
      <c r="H2119">
        <f t="shared" si="33"/>
        <v>1.1688450000000001</v>
      </c>
    </row>
    <row r="2120" spans="8:8" x14ac:dyDescent="0.15">
      <c r="H2120">
        <f t="shared" si="33"/>
        <v>2.3376900000000003</v>
      </c>
    </row>
    <row r="2121" spans="8:8" x14ac:dyDescent="0.15">
      <c r="H2121">
        <f t="shared" si="33"/>
        <v>11.688450000000001</v>
      </c>
    </row>
    <row r="2122" spans="8:8" x14ac:dyDescent="0.15">
      <c r="H2122">
        <f t="shared" si="33"/>
        <v>22.208055000000002</v>
      </c>
    </row>
    <row r="2123" spans="8:8" x14ac:dyDescent="0.15">
      <c r="H2123">
        <f t="shared" si="33"/>
        <v>22.208055000000002</v>
      </c>
    </row>
    <row r="2124" spans="8:8" x14ac:dyDescent="0.15">
      <c r="H2124">
        <f t="shared" si="33"/>
        <v>22.208055000000002</v>
      </c>
    </row>
    <row r="2125" spans="8:8" x14ac:dyDescent="0.15">
      <c r="H2125">
        <f t="shared" si="33"/>
        <v>11.688450000000001</v>
      </c>
    </row>
    <row r="2126" spans="8:8" x14ac:dyDescent="0.15">
      <c r="H2126">
        <f t="shared" si="33"/>
        <v>11.688450000000001</v>
      </c>
    </row>
    <row r="2127" spans="8:8" x14ac:dyDescent="0.15">
      <c r="H2127">
        <f t="shared" si="33"/>
        <v>22.208055000000002</v>
      </c>
    </row>
    <row r="2128" spans="8:8" x14ac:dyDescent="0.15">
      <c r="H2128">
        <f t="shared" si="33"/>
        <v>22.208055000000002</v>
      </c>
    </row>
    <row r="2129" spans="8:8" x14ac:dyDescent="0.15">
      <c r="H2129">
        <f t="shared" si="33"/>
        <v>22.208055000000002</v>
      </c>
    </row>
    <row r="2130" spans="8:8" x14ac:dyDescent="0.15">
      <c r="H2130">
        <f t="shared" si="33"/>
        <v>22.208055000000002</v>
      </c>
    </row>
    <row r="2131" spans="8:8" x14ac:dyDescent="0.15">
      <c r="H2131">
        <f t="shared" si="33"/>
        <v>7.0130699999999999</v>
      </c>
    </row>
    <row r="2132" spans="8:8" x14ac:dyDescent="0.15">
      <c r="H2132">
        <f t="shared" si="33"/>
        <v>7.0130699999999999</v>
      </c>
    </row>
    <row r="2133" spans="8:8" x14ac:dyDescent="0.15">
      <c r="H2133">
        <f t="shared" si="33"/>
        <v>1.1688450000000001</v>
      </c>
    </row>
    <row r="2134" spans="8:8" x14ac:dyDescent="0.15">
      <c r="H2134">
        <f t="shared" si="33"/>
        <v>1.1688450000000001</v>
      </c>
    </row>
    <row r="2135" spans="8:8" x14ac:dyDescent="0.15">
      <c r="H2135">
        <f t="shared" si="33"/>
        <v>1.1688450000000001</v>
      </c>
    </row>
    <row r="2136" spans="8:8" x14ac:dyDescent="0.15">
      <c r="H2136">
        <f t="shared" si="33"/>
        <v>1.1688450000000001</v>
      </c>
    </row>
    <row r="2137" spans="8:8" x14ac:dyDescent="0.15">
      <c r="H2137">
        <f t="shared" si="33"/>
        <v>1.1688450000000001</v>
      </c>
    </row>
    <row r="2138" spans="8:8" x14ac:dyDescent="0.15">
      <c r="H2138">
        <f t="shared" si="33"/>
        <v>1.1688450000000001</v>
      </c>
    </row>
    <row r="2139" spans="8:8" x14ac:dyDescent="0.15">
      <c r="H2139">
        <f t="shared" ref="H2139:H2202" si="34">$H2115</f>
        <v>1.1688450000000001</v>
      </c>
    </row>
    <row r="2140" spans="8:8" x14ac:dyDescent="0.15">
      <c r="H2140">
        <f t="shared" si="34"/>
        <v>1.1688450000000001</v>
      </c>
    </row>
    <row r="2141" spans="8:8" x14ac:dyDescent="0.15">
      <c r="H2141">
        <f t="shared" si="34"/>
        <v>1.1688450000000001</v>
      </c>
    </row>
    <row r="2142" spans="8:8" x14ac:dyDescent="0.15">
      <c r="H2142">
        <f t="shared" si="34"/>
        <v>1.1688450000000001</v>
      </c>
    </row>
    <row r="2143" spans="8:8" x14ac:dyDescent="0.15">
      <c r="H2143">
        <f t="shared" si="34"/>
        <v>1.1688450000000001</v>
      </c>
    </row>
    <row r="2144" spans="8:8" x14ac:dyDescent="0.15">
      <c r="H2144">
        <f t="shared" si="34"/>
        <v>2.3376900000000003</v>
      </c>
    </row>
    <row r="2145" spans="8:8" x14ac:dyDescent="0.15">
      <c r="H2145">
        <f t="shared" si="34"/>
        <v>11.688450000000001</v>
      </c>
    </row>
    <row r="2146" spans="8:8" x14ac:dyDescent="0.15">
      <c r="H2146">
        <f t="shared" si="34"/>
        <v>22.208055000000002</v>
      </c>
    </row>
    <row r="2147" spans="8:8" x14ac:dyDescent="0.15">
      <c r="H2147">
        <f t="shared" si="34"/>
        <v>22.208055000000002</v>
      </c>
    </row>
    <row r="2148" spans="8:8" x14ac:dyDescent="0.15">
      <c r="H2148">
        <f t="shared" si="34"/>
        <v>22.208055000000002</v>
      </c>
    </row>
    <row r="2149" spans="8:8" x14ac:dyDescent="0.15">
      <c r="H2149">
        <f t="shared" si="34"/>
        <v>11.688450000000001</v>
      </c>
    </row>
    <row r="2150" spans="8:8" x14ac:dyDescent="0.15">
      <c r="H2150">
        <f t="shared" si="34"/>
        <v>11.688450000000001</v>
      </c>
    </row>
    <row r="2151" spans="8:8" x14ac:dyDescent="0.15">
      <c r="H2151">
        <f t="shared" si="34"/>
        <v>22.208055000000002</v>
      </c>
    </row>
    <row r="2152" spans="8:8" x14ac:dyDescent="0.15">
      <c r="H2152">
        <f t="shared" si="34"/>
        <v>22.208055000000002</v>
      </c>
    </row>
    <row r="2153" spans="8:8" x14ac:dyDescent="0.15">
      <c r="H2153">
        <f t="shared" si="34"/>
        <v>22.208055000000002</v>
      </c>
    </row>
    <row r="2154" spans="8:8" x14ac:dyDescent="0.15">
      <c r="H2154">
        <f t="shared" si="34"/>
        <v>22.208055000000002</v>
      </c>
    </row>
    <row r="2155" spans="8:8" x14ac:dyDescent="0.15">
      <c r="H2155">
        <f t="shared" si="34"/>
        <v>7.0130699999999999</v>
      </c>
    </row>
    <row r="2156" spans="8:8" x14ac:dyDescent="0.15">
      <c r="H2156">
        <f t="shared" si="34"/>
        <v>7.0130699999999999</v>
      </c>
    </row>
    <row r="2157" spans="8:8" x14ac:dyDescent="0.15">
      <c r="H2157">
        <f t="shared" si="34"/>
        <v>1.1688450000000001</v>
      </c>
    </row>
    <row r="2158" spans="8:8" x14ac:dyDescent="0.15">
      <c r="H2158">
        <f t="shared" si="34"/>
        <v>1.1688450000000001</v>
      </c>
    </row>
    <row r="2159" spans="8:8" x14ac:dyDescent="0.15">
      <c r="H2159">
        <f t="shared" si="34"/>
        <v>1.1688450000000001</v>
      </c>
    </row>
    <row r="2160" spans="8:8" x14ac:dyDescent="0.15">
      <c r="H2160">
        <f t="shared" si="34"/>
        <v>1.1688450000000001</v>
      </c>
    </row>
    <row r="2161" spans="8:8" x14ac:dyDescent="0.15">
      <c r="H2161">
        <f t="shared" si="34"/>
        <v>1.1688450000000001</v>
      </c>
    </row>
    <row r="2162" spans="8:8" x14ac:dyDescent="0.15">
      <c r="H2162">
        <f t="shared" si="34"/>
        <v>1.1688450000000001</v>
      </c>
    </row>
    <row r="2163" spans="8:8" x14ac:dyDescent="0.15">
      <c r="H2163">
        <f t="shared" si="34"/>
        <v>1.1688450000000001</v>
      </c>
    </row>
    <row r="2164" spans="8:8" x14ac:dyDescent="0.15">
      <c r="H2164">
        <f t="shared" si="34"/>
        <v>1.1688450000000001</v>
      </c>
    </row>
    <row r="2165" spans="8:8" x14ac:dyDescent="0.15">
      <c r="H2165">
        <f t="shared" si="34"/>
        <v>1.1688450000000001</v>
      </c>
    </row>
    <row r="2166" spans="8:8" x14ac:dyDescent="0.15">
      <c r="H2166">
        <f t="shared" si="34"/>
        <v>1.1688450000000001</v>
      </c>
    </row>
    <row r="2167" spans="8:8" x14ac:dyDescent="0.15">
      <c r="H2167">
        <f t="shared" si="34"/>
        <v>1.1688450000000001</v>
      </c>
    </row>
    <row r="2168" spans="8:8" x14ac:dyDescent="0.15">
      <c r="H2168">
        <f t="shared" si="34"/>
        <v>2.3376900000000003</v>
      </c>
    </row>
    <row r="2169" spans="8:8" x14ac:dyDescent="0.15">
      <c r="H2169">
        <f t="shared" si="34"/>
        <v>11.688450000000001</v>
      </c>
    </row>
    <row r="2170" spans="8:8" x14ac:dyDescent="0.15">
      <c r="H2170">
        <f t="shared" si="34"/>
        <v>22.208055000000002</v>
      </c>
    </row>
    <row r="2171" spans="8:8" x14ac:dyDescent="0.15">
      <c r="H2171">
        <f t="shared" si="34"/>
        <v>22.208055000000002</v>
      </c>
    </row>
    <row r="2172" spans="8:8" x14ac:dyDescent="0.15">
      <c r="H2172">
        <f t="shared" si="34"/>
        <v>22.208055000000002</v>
      </c>
    </row>
    <row r="2173" spans="8:8" x14ac:dyDescent="0.15">
      <c r="H2173">
        <f t="shared" si="34"/>
        <v>11.688450000000001</v>
      </c>
    </row>
    <row r="2174" spans="8:8" x14ac:dyDescent="0.15">
      <c r="H2174">
        <f t="shared" si="34"/>
        <v>11.688450000000001</v>
      </c>
    </row>
    <row r="2175" spans="8:8" x14ac:dyDescent="0.15">
      <c r="H2175">
        <f t="shared" si="34"/>
        <v>22.208055000000002</v>
      </c>
    </row>
    <row r="2176" spans="8:8" x14ac:dyDescent="0.15">
      <c r="H2176">
        <f t="shared" si="34"/>
        <v>22.208055000000002</v>
      </c>
    </row>
    <row r="2177" spans="8:8" x14ac:dyDescent="0.15">
      <c r="H2177">
        <f t="shared" si="34"/>
        <v>22.208055000000002</v>
      </c>
    </row>
    <row r="2178" spans="8:8" x14ac:dyDescent="0.15">
      <c r="H2178">
        <f t="shared" si="34"/>
        <v>22.208055000000002</v>
      </c>
    </row>
    <row r="2179" spans="8:8" x14ac:dyDescent="0.15">
      <c r="H2179">
        <f t="shared" si="34"/>
        <v>7.0130699999999999</v>
      </c>
    </row>
    <row r="2180" spans="8:8" x14ac:dyDescent="0.15">
      <c r="H2180">
        <f t="shared" si="34"/>
        <v>7.0130699999999999</v>
      </c>
    </row>
    <row r="2181" spans="8:8" x14ac:dyDescent="0.15">
      <c r="H2181">
        <f t="shared" si="34"/>
        <v>1.1688450000000001</v>
      </c>
    </row>
    <row r="2182" spans="8:8" x14ac:dyDescent="0.15">
      <c r="H2182">
        <f t="shared" si="34"/>
        <v>1.1688450000000001</v>
      </c>
    </row>
    <row r="2183" spans="8:8" x14ac:dyDescent="0.15">
      <c r="H2183">
        <f t="shared" si="34"/>
        <v>1.1688450000000001</v>
      </c>
    </row>
    <row r="2184" spans="8:8" x14ac:dyDescent="0.15">
      <c r="H2184">
        <f t="shared" si="34"/>
        <v>1.1688450000000001</v>
      </c>
    </row>
    <row r="2185" spans="8:8" x14ac:dyDescent="0.15">
      <c r="H2185">
        <f t="shared" si="34"/>
        <v>1.1688450000000001</v>
      </c>
    </row>
    <row r="2186" spans="8:8" x14ac:dyDescent="0.15">
      <c r="H2186">
        <f t="shared" si="34"/>
        <v>1.1688450000000001</v>
      </c>
    </row>
    <row r="2187" spans="8:8" x14ac:dyDescent="0.15">
      <c r="H2187">
        <f t="shared" si="34"/>
        <v>1.1688450000000001</v>
      </c>
    </row>
    <row r="2188" spans="8:8" x14ac:dyDescent="0.15">
      <c r="H2188">
        <f t="shared" si="34"/>
        <v>1.1688450000000001</v>
      </c>
    </row>
    <row r="2189" spans="8:8" x14ac:dyDescent="0.15">
      <c r="H2189">
        <f t="shared" si="34"/>
        <v>1.1688450000000001</v>
      </c>
    </row>
    <row r="2190" spans="8:8" x14ac:dyDescent="0.15">
      <c r="H2190">
        <f t="shared" si="34"/>
        <v>1.1688450000000001</v>
      </c>
    </row>
    <row r="2191" spans="8:8" x14ac:dyDescent="0.15">
      <c r="H2191">
        <f t="shared" si="34"/>
        <v>1.1688450000000001</v>
      </c>
    </row>
    <row r="2192" spans="8:8" x14ac:dyDescent="0.15">
      <c r="H2192">
        <f t="shared" si="34"/>
        <v>2.3376900000000003</v>
      </c>
    </row>
    <row r="2193" spans="8:8" x14ac:dyDescent="0.15">
      <c r="H2193">
        <f t="shared" si="34"/>
        <v>11.688450000000001</v>
      </c>
    </row>
    <row r="2194" spans="8:8" x14ac:dyDescent="0.15">
      <c r="H2194">
        <f t="shared" si="34"/>
        <v>22.208055000000002</v>
      </c>
    </row>
    <row r="2195" spans="8:8" x14ac:dyDescent="0.15">
      <c r="H2195">
        <f t="shared" si="34"/>
        <v>22.208055000000002</v>
      </c>
    </row>
    <row r="2196" spans="8:8" x14ac:dyDescent="0.15">
      <c r="H2196">
        <f t="shared" si="34"/>
        <v>22.208055000000002</v>
      </c>
    </row>
    <row r="2197" spans="8:8" x14ac:dyDescent="0.15">
      <c r="H2197">
        <f t="shared" si="34"/>
        <v>11.688450000000001</v>
      </c>
    </row>
    <row r="2198" spans="8:8" x14ac:dyDescent="0.15">
      <c r="H2198">
        <f t="shared" si="34"/>
        <v>11.688450000000001</v>
      </c>
    </row>
    <row r="2199" spans="8:8" x14ac:dyDescent="0.15">
      <c r="H2199">
        <f t="shared" si="34"/>
        <v>22.208055000000002</v>
      </c>
    </row>
    <row r="2200" spans="8:8" x14ac:dyDescent="0.15">
      <c r="H2200">
        <f t="shared" si="34"/>
        <v>22.208055000000002</v>
      </c>
    </row>
    <row r="2201" spans="8:8" x14ac:dyDescent="0.15">
      <c r="H2201">
        <f t="shared" si="34"/>
        <v>22.208055000000002</v>
      </c>
    </row>
    <row r="2202" spans="8:8" x14ac:dyDescent="0.15">
      <c r="H2202">
        <f t="shared" si="34"/>
        <v>22.208055000000002</v>
      </c>
    </row>
    <row r="2203" spans="8:8" x14ac:dyDescent="0.15">
      <c r="H2203">
        <f t="shared" ref="H2203:H2266" si="35">$H2179</f>
        <v>7.0130699999999999</v>
      </c>
    </row>
    <row r="2204" spans="8:8" x14ac:dyDescent="0.15">
      <c r="H2204">
        <f t="shared" si="35"/>
        <v>7.0130699999999999</v>
      </c>
    </row>
    <row r="2205" spans="8:8" x14ac:dyDescent="0.15">
      <c r="H2205">
        <f t="shared" si="35"/>
        <v>1.1688450000000001</v>
      </c>
    </row>
    <row r="2206" spans="8:8" x14ac:dyDescent="0.15">
      <c r="H2206">
        <f t="shared" si="35"/>
        <v>1.1688450000000001</v>
      </c>
    </row>
    <row r="2207" spans="8:8" x14ac:dyDescent="0.15">
      <c r="H2207">
        <f t="shared" si="35"/>
        <v>1.1688450000000001</v>
      </c>
    </row>
    <row r="2208" spans="8:8" x14ac:dyDescent="0.15">
      <c r="H2208">
        <f t="shared" si="35"/>
        <v>1.1688450000000001</v>
      </c>
    </row>
    <row r="2209" spans="8:8" x14ac:dyDescent="0.15">
      <c r="H2209">
        <f t="shared" si="35"/>
        <v>1.1688450000000001</v>
      </c>
    </row>
    <row r="2210" spans="8:8" x14ac:dyDescent="0.15">
      <c r="H2210">
        <f t="shared" si="35"/>
        <v>1.1688450000000001</v>
      </c>
    </row>
    <row r="2211" spans="8:8" x14ac:dyDescent="0.15">
      <c r="H2211">
        <f t="shared" si="35"/>
        <v>1.1688450000000001</v>
      </c>
    </row>
    <row r="2212" spans="8:8" x14ac:dyDescent="0.15">
      <c r="H2212">
        <f t="shared" si="35"/>
        <v>1.1688450000000001</v>
      </c>
    </row>
    <row r="2213" spans="8:8" x14ac:dyDescent="0.15">
      <c r="H2213">
        <f t="shared" si="35"/>
        <v>1.1688450000000001</v>
      </c>
    </row>
    <row r="2214" spans="8:8" x14ac:dyDescent="0.15">
      <c r="H2214">
        <f t="shared" si="35"/>
        <v>1.1688450000000001</v>
      </c>
    </row>
    <row r="2215" spans="8:8" x14ac:dyDescent="0.15">
      <c r="H2215">
        <f t="shared" si="35"/>
        <v>1.1688450000000001</v>
      </c>
    </row>
    <row r="2216" spans="8:8" x14ac:dyDescent="0.15">
      <c r="H2216">
        <f t="shared" si="35"/>
        <v>2.3376900000000003</v>
      </c>
    </row>
    <row r="2217" spans="8:8" x14ac:dyDescent="0.15">
      <c r="H2217">
        <f t="shared" si="35"/>
        <v>11.688450000000001</v>
      </c>
    </row>
    <row r="2218" spans="8:8" x14ac:dyDescent="0.15">
      <c r="H2218">
        <f t="shared" si="35"/>
        <v>22.208055000000002</v>
      </c>
    </row>
    <row r="2219" spans="8:8" x14ac:dyDescent="0.15">
      <c r="H2219">
        <f t="shared" si="35"/>
        <v>22.208055000000002</v>
      </c>
    </row>
    <row r="2220" spans="8:8" x14ac:dyDescent="0.15">
      <c r="H2220">
        <f t="shared" si="35"/>
        <v>22.208055000000002</v>
      </c>
    </row>
    <row r="2221" spans="8:8" x14ac:dyDescent="0.15">
      <c r="H2221">
        <f t="shared" si="35"/>
        <v>11.688450000000001</v>
      </c>
    </row>
    <row r="2222" spans="8:8" x14ac:dyDescent="0.15">
      <c r="H2222">
        <f t="shared" si="35"/>
        <v>11.688450000000001</v>
      </c>
    </row>
    <row r="2223" spans="8:8" x14ac:dyDescent="0.15">
      <c r="H2223">
        <f t="shared" si="35"/>
        <v>22.208055000000002</v>
      </c>
    </row>
    <row r="2224" spans="8:8" x14ac:dyDescent="0.15">
      <c r="H2224">
        <f t="shared" si="35"/>
        <v>22.208055000000002</v>
      </c>
    </row>
    <row r="2225" spans="8:8" x14ac:dyDescent="0.15">
      <c r="H2225">
        <f t="shared" si="35"/>
        <v>22.208055000000002</v>
      </c>
    </row>
    <row r="2226" spans="8:8" x14ac:dyDescent="0.15">
      <c r="H2226">
        <f t="shared" si="35"/>
        <v>22.208055000000002</v>
      </c>
    </row>
    <row r="2227" spans="8:8" x14ac:dyDescent="0.15">
      <c r="H2227">
        <f t="shared" si="35"/>
        <v>7.0130699999999999</v>
      </c>
    </row>
    <row r="2228" spans="8:8" x14ac:dyDescent="0.15">
      <c r="H2228">
        <f t="shared" si="35"/>
        <v>7.0130699999999999</v>
      </c>
    </row>
    <row r="2229" spans="8:8" x14ac:dyDescent="0.15">
      <c r="H2229">
        <f t="shared" si="35"/>
        <v>1.1688450000000001</v>
      </c>
    </row>
    <row r="2230" spans="8:8" x14ac:dyDescent="0.15">
      <c r="H2230">
        <f t="shared" si="35"/>
        <v>1.1688450000000001</v>
      </c>
    </row>
    <row r="2231" spans="8:8" x14ac:dyDescent="0.15">
      <c r="H2231">
        <f t="shared" si="35"/>
        <v>1.1688450000000001</v>
      </c>
    </row>
    <row r="2232" spans="8:8" x14ac:dyDescent="0.15">
      <c r="H2232">
        <f t="shared" si="35"/>
        <v>1.1688450000000001</v>
      </c>
    </row>
    <row r="2233" spans="8:8" x14ac:dyDescent="0.15">
      <c r="H2233">
        <f t="shared" si="35"/>
        <v>1.1688450000000001</v>
      </c>
    </row>
    <row r="2234" spans="8:8" x14ac:dyDescent="0.15">
      <c r="H2234">
        <f t="shared" si="35"/>
        <v>1.1688450000000001</v>
      </c>
    </row>
    <row r="2235" spans="8:8" x14ac:dyDescent="0.15">
      <c r="H2235">
        <f t="shared" si="35"/>
        <v>1.1688450000000001</v>
      </c>
    </row>
    <row r="2236" spans="8:8" x14ac:dyDescent="0.15">
      <c r="H2236">
        <f t="shared" si="35"/>
        <v>1.1688450000000001</v>
      </c>
    </row>
    <row r="2237" spans="8:8" x14ac:dyDescent="0.15">
      <c r="H2237">
        <f t="shared" si="35"/>
        <v>1.1688450000000001</v>
      </c>
    </row>
    <row r="2238" spans="8:8" x14ac:dyDescent="0.15">
      <c r="H2238">
        <f t="shared" si="35"/>
        <v>1.1688450000000001</v>
      </c>
    </row>
    <row r="2239" spans="8:8" x14ac:dyDescent="0.15">
      <c r="H2239">
        <f t="shared" si="35"/>
        <v>1.1688450000000001</v>
      </c>
    </row>
    <row r="2240" spans="8:8" x14ac:dyDescent="0.15">
      <c r="H2240">
        <f t="shared" si="35"/>
        <v>2.3376900000000003</v>
      </c>
    </row>
    <row r="2241" spans="8:8" x14ac:dyDescent="0.15">
      <c r="H2241">
        <f t="shared" si="35"/>
        <v>11.688450000000001</v>
      </c>
    </row>
    <row r="2242" spans="8:8" x14ac:dyDescent="0.15">
      <c r="H2242">
        <f t="shared" si="35"/>
        <v>22.208055000000002</v>
      </c>
    </row>
    <row r="2243" spans="8:8" x14ac:dyDescent="0.15">
      <c r="H2243">
        <f t="shared" si="35"/>
        <v>22.208055000000002</v>
      </c>
    </row>
    <row r="2244" spans="8:8" x14ac:dyDescent="0.15">
      <c r="H2244">
        <f t="shared" si="35"/>
        <v>22.208055000000002</v>
      </c>
    </row>
    <row r="2245" spans="8:8" x14ac:dyDescent="0.15">
      <c r="H2245">
        <f t="shared" si="35"/>
        <v>11.688450000000001</v>
      </c>
    </row>
    <row r="2246" spans="8:8" x14ac:dyDescent="0.15">
      <c r="H2246">
        <f t="shared" si="35"/>
        <v>11.688450000000001</v>
      </c>
    </row>
    <row r="2247" spans="8:8" x14ac:dyDescent="0.15">
      <c r="H2247">
        <f t="shared" si="35"/>
        <v>22.208055000000002</v>
      </c>
    </row>
    <row r="2248" spans="8:8" x14ac:dyDescent="0.15">
      <c r="H2248">
        <f t="shared" si="35"/>
        <v>22.208055000000002</v>
      </c>
    </row>
    <row r="2249" spans="8:8" x14ac:dyDescent="0.15">
      <c r="H2249">
        <f t="shared" si="35"/>
        <v>22.208055000000002</v>
      </c>
    </row>
    <row r="2250" spans="8:8" x14ac:dyDescent="0.15">
      <c r="H2250">
        <f t="shared" si="35"/>
        <v>22.208055000000002</v>
      </c>
    </row>
    <row r="2251" spans="8:8" x14ac:dyDescent="0.15">
      <c r="H2251">
        <f t="shared" si="35"/>
        <v>7.0130699999999999</v>
      </c>
    </row>
    <row r="2252" spans="8:8" x14ac:dyDescent="0.15">
      <c r="H2252">
        <f t="shared" si="35"/>
        <v>7.0130699999999999</v>
      </c>
    </row>
    <row r="2253" spans="8:8" x14ac:dyDescent="0.15">
      <c r="H2253">
        <f t="shared" si="35"/>
        <v>1.1688450000000001</v>
      </c>
    </row>
    <row r="2254" spans="8:8" x14ac:dyDescent="0.15">
      <c r="H2254">
        <f t="shared" si="35"/>
        <v>1.1688450000000001</v>
      </c>
    </row>
    <row r="2255" spans="8:8" x14ac:dyDescent="0.15">
      <c r="H2255">
        <f t="shared" si="35"/>
        <v>1.1688450000000001</v>
      </c>
    </row>
    <row r="2256" spans="8:8" x14ac:dyDescent="0.15">
      <c r="H2256">
        <f t="shared" si="35"/>
        <v>1.1688450000000001</v>
      </c>
    </row>
    <row r="2257" spans="8:8" x14ac:dyDescent="0.15">
      <c r="H2257">
        <f t="shared" si="35"/>
        <v>1.1688450000000001</v>
      </c>
    </row>
    <row r="2258" spans="8:8" x14ac:dyDescent="0.15">
      <c r="H2258">
        <f t="shared" si="35"/>
        <v>1.1688450000000001</v>
      </c>
    </row>
    <row r="2259" spans="8:8" x14ac:dyDescent="0.15">
      <c r="H2259">
        <f t="shared" si="35"/>
        <v>1.1688450000000001</v>
      </c>
    </row>
    <row r="2260" spans="8:8" x14ac:dyDescent="0.15">
      <c r="H2260">
        <f t="shared" si="35"/>
        <v>1.1688450000000001</v>
      </c>
    </row>
    <row r="2261" spans="8:8" x14ac:dyDescent="0.15">
      <c r="H2261">
        <f t="shared" si="35"/>
        <v>1.1688450000000001</v>
      </c>
    </row>
    <row r="2262" spans="8:8" x14ac:dyDescent="0.15">
      <c r="H2262">
        <f t="shared" si="35"/>
        <v>1.1688450000000001</v>
      </c>
    </row>
    <row r="2263" spans="8:8" x14ac:dyDescent="0.15">
      <c r="H2263">
        <f t="shared" si="35"/>
        <v>1.1688450000000001</v>
      </c>
    </row>
    <row r="2264" spans="8:8" x14ac:dyDescent="0.15">
      <c r="H2264">
        <f t="shared" si="35"/>
        <v>2.3376900000000003</v>
      </c>
    </row>
    <row r="2265" spans="8:8" x14ac:dyDescent="0.15">
      <c r="H2265">
        <f t="shared" si="35"/>
        <v>11.688450000000001</v>
      </c>
    </row>
    <row r="2266" spans="8:8" x14ac:dyDescent="0.15">
      <c r="H2266">
        <f t="shared" si="35"/>
        <v>22.208055000000002</v>
      </c>
    </row>
    <row r="2267" spans="8:8" x14ac:dyDescent="0.15">
      <c r="H2267">
        <f t="shared" ref="H2267:H2330" si="36">$H2243</f>
        <v>22.208055000000002</v>
      </c>
    </row>
    <row r="2268" spans="8:8" x14ac:dyDescent="0.15">
      <c r="H2268">
        <f t="shared" si="36"/>
        <v>22.208055000000002</v>
      </c>
    </row>
    <row r="2269" spans="8:8" x14ac:dyDescent="0.15">
      <c r="H2269">
        <f t="shared" si="36"/>
        <v>11.688450000000001</v>
      </c>
    </row>
    <row r="2270" spans="8:8" x14ac:dyDescent="0.15">
      <c r="H2270">
        <f t="shared" si="36"/>
        <v>11.688450000000001</v>
      </c>
    </row>
    <row r="2271" spans="8:8" x14ac:dyDescent="0.15">
      <c r="H2271">
        <f t="shared" si="36"/>
        <v>22.208055000000002</v>
      </c>
    </row>
    <row r="2272" spans="8:8" x14ac:dyDescent="0.15">
      <c r="H2272">
        <f t="shared" si="36"/>
        <v>22.208055000000002</v>
      </c>
    </row>
    <row r="2273" spans="8:8" x14ac:dyDescent="0.15">
      <c r="H2273">
        <f t="shared" si="36"/>
        <v>22.208055000000002</v>
      </c>
    </row>
    <row r="2274" spans="8:8" x14ac:dyDescent="0.15">
      <c r="H2274">
        <f t="shared" si="36"/>
        <v>22.208055000000002</v>
      </c>
    </row>
    <row r="2275" spans="8:8" x14ac:dyDescent="0.15">
      <c r="H2275">
        <f t="shared" si="36"/>
        <v>7.0130699999999999</v>
      </c>
    </row>
    <row r="2276" spans="8:8" x14ac:dyDescent="0.15">
      <c r="H2276">
        <f t="shared" si="36"/>
        <v>7.0130699999999999</v>
      </c>
    </row>
    <row r="2277" spans="8:8" x14ac:dyDescent="0.15">
      <c r="H2277">
        <f t="shared" si="36"/>
        <v>1.1688450000000001</v>
      </c>
    </row>
    <row r="2278" spans="8:8" x14ac:dyDescent="0.15">
      <c r="H2278">
        <f t="shared" si="36"/>
        <v>1.1688450000000001</v>
      </c>
    </row>
    <row r="2279" spans="8:8" x14ac:dyDescent="0.15">
      <c r="H2279">
        <f t="shared" si="36"/>
        <v>1.1688450000000001</v>
      </c>
    </row>
    <row r="2280" spans="8:8" x14ac:dyDescent="0.15">
      <c r="H2280">
        <f t="shared" si="36"/>
        <v>1.1688450000000001</v>
      </c>
    </row>
    <row r="2281" spans="8:8" x14ac:dyDescent="0.15">
      <c r="H2281">
        <f t="shared" si="36"/>
        <v>1.1688450000000001</v>
      </c>
    </row>
    <row r="2282" spans="8:8" x14ac:dyDescent="0.15">
      <c r="H2282">
        <f t="shared" si="36"/>
        <v>1.1688450000000001</v>
      </c>
    </row>
    <row r="2283" spans="8:8" x14ac:dyDescent="0.15">
      <c r="H2283">
        <f t="shared" si="36"/>
        <v>1.1688450000000001</v>
      </c>
    </row>
    <row r="2284" spans="8:8" x14ac:dyDescent="0.15">
      <c r="H2284">
        <f t="shared" si="36"/>
        <v>1.1688450000000001</v>
      </c>
    </row>
    <row r="2285" spans="8:8" x14ac:dyDescent="0.15">
      <c r="H2285">
        <f t="shared" si="36"/>
        <v>1.1688450000000001</v>
      </c>
    </row>
    <row r="2286" spans="8:8" x14ac:dyDescent="0.15">
      <c r="H2286">
        <f t="shared" si="36"/>
        <v>1.1688450000000001</v>
      </c>
    </row>
    <row r="2287" spans="8:8" x14ac:dyDescent="0.15">
      <c r="H2287">
        <f t="shared" si="36"/>
        <v>1.1688450000000001</v>
      </c>
    </row>
    <row r="2288" spans="8:8" x14ac:dyDescent="0.15">
      <c r="H2288">
        <f t="shared" si="36"/>
        <v>2.3376900000000003</v>
      </c>
    </row>
    <row r="2289" spans="8:8" x14ac:dyDescent="0.15">
      <c r="H2289">
        <f t="shared" si="36"/>
        <v>11.688450000000001</v>
      </c>
    </row>
    <row r="2290" spans="8:8" x14ac:dyDescent="0.15">
      <c r="H2290">
        <f t="shared" si="36"/>
        <v>22.208055000000002</v>
      </c>
    </row>
    <row r="2291" spans="8:8" x14ac:dyDescent="0.15">
      <c r="H2291">
        <f t="shared" si="36"/>
        <v>22.208055000000002</v>
      </c>
    </row>
    <row r="2292" spans="8:8" x14ac:dyDescent="0.15">
      <c r="H2292">
        <f t="shared" si="36"/>
        <v>22.208055000000002</v>
      </c>
    </row>
    <row r="2293" spans="8:8" x14ac:dyDescent="0.15">
      <c r="H2293">
        <f t="shared" si="36"/>
        <v>11.688450000000001</v>
      </c>
    </row>
    <row r="2294" spans="8:8" x14ac:dyDescent="0.15">
      <c r="H2294">
        <f t="shared" si="36"/>
        <v>11.688450000000001</v>
      </c>
    </row>
    <row r="2295" spans="8:8" x14ac:dyDescent="0.15">
      <c r="H2295">
        <f t="shared" si="36"/>
        <v>22.208055000000002</v>
      </c>
    </row>
    <row r="2296" spans="8:8" x14ac:dyDescent="0.15">
      <c r="H2296">
        <f t="shared" si="36"/>
        <v>22.208055000000002</v>
      </c>
    </row>
    <row r="2297" spans="8:8" x14ac:dyDescent="0.15">
      <c r="H2297">
        <f t="shared" si="36"/>
        <v>22.208055000000002</v>
      </c>
    </row>
    <row r="2298" spans="8:8" x14ac:dyDescent="0.15">
      <c r="H2298">
        <f t="shared" si="36"/>
        <v>22.208055000000002</v>
      </c>
    </row>
    <row r="2299" spans="8:8" x14ac:dyDescent="0.15">
      <c r="H2299">
        <f t="shared" si="36"/>
        <v>7.0130699999999999</v>
      </c>
    </row>
    <row r="2300" spans="8:8" x14ac:dyDescent="0.15">
      <c r="H2300">
        <f t="shared" si="36"/>
        <v>7.0130699999999999</v>
      </c>
    </row>
    <row r="2301" spans="8:8" x14ac:dyDescent="0.15">
      <c r="H2301">
        <f t="shared" si="36"/>
        <v>1.1688450000000001</v>
      </c>
    </row>
    <row r="2302" spans="8:8" x14ac:dyDescent="0.15">
      <c r="H2302">
        <f t="shared" si="36"/>
        <v>1.1688450000000001</v>
      </c>
    </row>
    <row r="2303" spans="8:8" x14ac:dyDescent="0.15">
      <c r="H2303">
        <f t="shared" si="36"/>
        <v>1.1688450000000001</v>
      </c>
    </row>
    <row r="2304" spans="8:8" x14ac:dyDescent="0.15">
      <c r="H2304">
        <f t="shared" si="36"/>
        <v>1.1688450000000001</v>
      </c>
    </row>
    <row r="2305" spans="8:8" x14ac:dyDescent="0.15">
      <c r="H2305">
        <f t="shared" si="36"/>
        <v>1.1688450000000001</v>
      </c>
    </row>
    <row r="2306" spans="8:8" x14ac:dyDescent="0.15">
      <c r="H2306">
        <f t="shared" si="36"/>
        <v>1.1688450000000001</v>
      </c>
    </row>
    <row r="2307" spans="8:8" x14ac:dyDescent="0.15">
      <c r="H2307">
        <f t="shared" si="36"/>
        <v>1.1688450000000001</v>
      </c>
    </row>
    <row r="2308" spans="8:8" x14ac:dyDescent="0.15">
      <c r="H2308">
        <f t="shared" si="36"/>
        <v>1.1688450000000001</v>
      </c>
    </row>
    <row r="2309" spans="8:8" x14ac:dyDescent="0.15">
      <c r="H2309">
        <f t="shared" si="36"/>
        <v>1.1688450000000001</v>
      </c>
    </row>
    <row r="2310" spans="8:8" x14ac:dyDescent="0.15">
      <c r="H2310">
        <f t="shared" si="36"/>
        <v>1.1688450000000001</v>
      </c>
    </row>
    <row r="2311" spans="8:8" x14ac:dyDescent="0.15">
      <c r="H2311">
        <f t="shared" si="36"/>
        <v>1.1688450000000001</v>
      </c>
    </row>
    <row r="2312" spans="8:8" x14ac:dyDescent="0.15">
      <c r="H2312">
        <f t="shared" si="36"/>
        <v>2.3376900000000003</v>
      </c>
    </row>
    <row r="2313" spans="8:8" x14ac:dyDescent="0.15">
      <c r="H2313">
        <f t="shared" si="36"/>
        <v>11.688450000000001</v>
      </c>
    </row>
    <row r="2314" spans="8:8" x14ac:dyDescent="0.15">
      <c r="H2314">
        <f t="shared" si="36"/>
        <v>22.208055000000002</v>
      </c>
    </row>
    <row r="2315" spans="8:8" x14ac:dyDescent="0.15">
      <c r="H2315">
        <f t="shared" si="36"/>
        <v>22.208055000000002</v>
      </c>
    </row>
    <row r="2316" spans="8:8" x14ac:dyDescent="0.15">
      <c r="H2316">
        <f t="shared" si="36"/>
        <v>22.208055000000002</v>
      </c>
    </row>
    <row r="2317" spans="8:8" x14ac:dyDescent="0.15">
      <c r="H2317">
        <f t="shared" si="36"/>
        <v>11.688450000000001</v>
      </c>
    </row>
    <row r="2318" spans="8:8" x14ac:dyDescent="0.15">
      <c r="H2318">
        <f t="shared" si="36"/>
        <v>11.688450000000001</v>
      </c>
    </row>
    <row r="2319" spans="8:8" x14ac:dyDescent="0.15">
      <c r="H2319">
        <f t="shared" si="36"/>
        <v>22.208055000000002</v>
      </c>
    </row>
    <row r="2320" spans="8:8" x14ac:dyDescent="0.15">
      <c r="H2320">
        <f t="shared" si="36"/>
        <v>22.208055000000002</v>
      </c>
    </row>
    <row r="2321" spans="8:8" x14ac:dyDescent="0.15">
      <c r="H2321">
        <f t="shared" si="36"/>
        <v>22.208055000000002</v>
      </c>
    </row>
    <row r="2322" spans="8:8" x14ac:dyDescent="0.15">
      <c r="H2322">
        <f t="shared" si="36"/>
        <v>22.208055000000002</v>
      </c>
    </row>
    <row r="2323" spans="8:8" x14ac:dyDescent="0.15">
      <c r="H2323">
        <f t="shared" si="36"/>
        <v>7.0130699999999999</v>
      </c>
    </row>
    <row r="2324" spans="8:8" x14ac:dyDescent="0.15">
      <c r="H2324">
        <f t="shared" si="36"/>
        <v>7.0130699999999999</v>
      </c>
    </row>
    <row r="2325" spans="8:8" x14ac:dyDescent="0.15">
      <c r="H2325">
        <f t="shared" si="36"/>
        <v>1.1688450000000001</v>
      </c>
    </row>
    <row r="2326" spans="8:8" x14ac:dyDescent="0.15">
      <c r="H2326">
        <f t="shared" si="36"/>
        <v>1.1688450000000001</v>
      </c>
    </row>
    <row r="2327" spans="8:8" x14ac:dyDescent="0.15">
      <c r="H2327">
        <f t="shared" si="36"/>
        <v>1.1688450000000001</v>
      </c>
    </row>
    <row r="2328" spans="8:8" x14ac:dyDescent="0.15">
      <c r="H2328">
        <f t="shared" si="36"/>
        <v>1.1688450000000001</v>
      </c>
    </row>
    <row r="2329" spans="8:8" x14ac:dyDescent="0.15">
      <c r="H2329">
        <f t="shared" si="36"/>
        <v>1.1688450000000001</v>
      </c>
    </row>
    <row r="2330" spans="8:8" x14ac:dyDescent="0.15">
      <c r="H2330">
        <f t="shared" si="36"/>
        <v>1.1688450000000001</v>
      </c>
    </row>
    <row r="2331" spans="8:8" x14ac:dyDescent="0.15">
      <c r="H2331">
        <f t="shared" ref="H2331:H2394" si="37">$H2307</f>
        <v>1.1688450000000001</v>
      </c>
    </row>
    <row r="2332" spans="8:8" x14ac:dyDescent="0.15">
      <c r="H2332">
        <f t="shared" si="37"/>
        <v>1.1688450000000001</v>
      </c>
    </row>
    <row r="2333" spans="8:8" x14ac:dyDescent="0.15">
      <c r="H2333">
        <f t="shared" si="37"/>
        <v>1.1688450000000001</v>
      </c>
    </row>
    <row r="2334" spans="8:8" x14ac:dyDescent="0.15">
      <c r="H2334">
        <f t="shared" si="37"/>
        <v>1.1688450000000001</v>
      </c>
    </row>
    <row r="2335" spans="8:8" x14ac:dyDescent="0.15">
      <c r="H2335">
        <f t="shared" si="37"/>
        <v>1.1688450000000001</v>
      </c>
    </row>
    <row r="2336" spans="8:8" x14ac:dyDescent="0.15">
      <c r="H2336">
        <f t="shared" si="37"/>
        <v>2.3376900000000003</v>
      </c>
    </row>
    <row r="2337" spans="8:8" x14ac:dyDescent="0.15">
      <c r="H2337">
        <f t="shared" si="37"/>
        <v>11.688450000000001</v>
      </c>
    </row>
    <row r="2338" spans="8:8" x14ac:dyDescent="0.15">
      <c r="H2338">
        <f t="shared" si="37"/>
        <v>22.208055000000002</v>
      </c>
    </row>
    <row r="2339" spans="8:8" x14ac:dyDescent="0.15">
      <c r="H2339">
        <f t="shared" si="37"/>
        <v>22.208055000000002</v>
      </c>
    </row>
    <row r="2340" spans="8:8" x14ac:dyDescent="0.15">
      <c r="H2340">
        <f t="shared" si="37"/>
        <v>22.208055000000002</v>
      </c>
    </row>
    <row r="2341" spans="8:8" x14ac:dyDescent="0.15">
      <c r="H2341">
        <f t="shared" si="37"/>
        <v>11.688450000000001</v>
      </c>
    </row>
    <row r="2342" spans="8:8" x14ac:dyDescent="0.15">
      <c r="H2342">
        <f t="shared" si="37"/>
        <v>11.688450000000001</v>
      </c>
    </row>
    <row r="2343" spans="8:8" x14ac:dyDescent="0.15">
      <c r="H2343">
        <f t="shared" si="37"/>
        <v>22.208055000000002</v>
      </c>
    </row>
    <row r="2344" spans="8:8" x14ac:dyDescent="0.15">
      <c r="H2344">
        <f t="shared" si="37"/>
        <v>22.208055000000002</v>
      </c>
    </row>
    <row r="2345" spans="8:8" x14ac:dyDescent="0.15">
      <c r="H2345">
        <f t="shared" si="37"/>
        <v>22.208055000000002</v>
      </c>
    </row>
    <row r="2346" spans="8:8" x14ac:dyDescent="0.15">
      <c r="H2346">
        <f t="shared" si="37"/>
        <v>22.208055000000002</v>
      </c>
    </row>
    <row r="2347" spans="8:8" x14ac:dyDescent="0.15">
      <c r="H2347">
        <f t="shared" si="37"/>
        <v>7.0130699999999999</v>
      </c>
    </row>
    <row r="2348" spans="8:8" x14ac:dyDescent="0.15">
      <c r="H2348">
        <f t="shared" si="37"/>
        <v>7.0130699999999999</v>
      </c>
    </row>
    <row r="2349" spans="8:8" x14ac:dyDescent="0.15">
      <c r="H2349">
        <f t="shared" si="37"/>
        <v>1.1688450000000001</v>
      </c>
    </row>
    <row r="2350" spans="8:8" x14ac:dyDescent="0.15">
      <c r="H2350">
        <f t="shared" si="37"/>
        <v>1.1688450000000001</v>
      </c>
    </row>
    <row r="2351" spans="8:8" x14ac:dyDescent="0.15">
      <c r="H2351">
        <f t="shared" si="37"/>
        <v>1.1688450000000001</v>
      </c>
    </row>
    <row r="2352" spans="8:8" x14ac:dyDescent="0.15">
      <c r="H2352">
        <f t="shared" si="37"/>
        <v>1.1688450000000001</v>
      </c>
    </row>
    <row r="2353" spans="8:8" x14ac:dyDescent="0.15">
      <c r="H2353">
        <f t="shared" si="37"/>
        <v>1.1688450000000001</v>
      </c>
    </row>
    <row r="2354" spans="8:8" x14ac:dyDescent="0.15">
      <c r="H2354">
        <f t="shared" si="37"/>
        <v>1.1688450000000001</v>
      </c>
    </row>
    <row r="2355" spans="8:8" x14ac:dyDescent="0.15">
      <c r="H2355">
        <f t="shared" si="37"/>
        <v>1.1688450000000001</v>
      </c>
    </row>
    <row r="2356" spans="8:8" x14ac:dyDescent="0.15">
      <c r="H2356">
        <f t="shared" si="37"/>
        <v>1.1688450000000001</v>
      </c>
    </row>
    <row r="2357" spans="8:8" x14ac:dyDescent="0.15">
      <c r="H2357">
        <f t="shared" si="37"/>
        <v>1.1688450000000001</v>
      </c>
    </row>
    <row r="2358" spans="8:8" x14ac:dyDescent="0.15">
      <c r="H2358">
        <f t="shared" si="37"/>
        <v>1.1688450000000001</v>
      </c>
    </row>
    <row r="2359" spans="8:8" x14ac:dyDescent="0.15">
      <c r="H2359">
        <f t="shared" si="37"/>
        <v>1.1688450000000001</v>
      </c>
    </row>
    <row r="2360" spans="8:8" x14ac:dyDescent="0.15">
      <c r="H2360">
        <f t="shared" si="37"/>
        <v>2.3376900000000003</v>
      </c>
    </row>
    <row r="2361" spans="8:8" x14ac:dyDescent="0.15">
      <c r="H2361">
        <f t="shared" si="37"/>
        <v>11.688450000000001</v>
      </c>
    </row>
    <row r="2362" spans="8:8" x14ac:dyDescent="0.15">
      <c r="H2362">
        <f t="shared" si="37"/>
        <v>22.208055000000002</v>
      </c>
    </row>
    <row r="2363" spans="8:8" x14ac:dyDescent="0.15">
      <c r="H2363">
        <f t="shared" si="37"/>
        <v>22.208055000000002</v>
      </c>
    </row>
    <row r="2364" spans="8:8" x14ac:dyDescent="0.15">
      <c r="H2364">
        <f t="shared" si="37"/>
        <v>22.208055000000002</v>
      </c>
    </row>
    <row r="2365" spans="8:8" x14ac:dyDescent="0.15">
      <c r="H2365">
        <f t="shared" si="37"/>
        <v>11.688450000000001</v>
      </c>
    </row>
    <row r="2366" spans="8:8" x14ac:dyDescent="0.15">
      <c r="H2366">
        <f t="shared" si="37"/>
        <v>11.688450000000001</v>
      </c>
    </row>
    <row r="2367" spans="8:8" x14ac:dyDescent="0.15">
      <c r="H2367">
        <f t="shared" si="37"/>
        <v>22.208055000000002</v>
      </c>
    </row>
    <row r="2368" spans="8:8" x14ac:dyDescent="0.15">
      <c r="H2368">
        <f t="shared" si="37"/>
        <v>22.208055000000002</v>
      </c>
    </row>
    <row r="2369" spans="8:8" x14ac:dyDescent="0.15">
      <c r="H2369">
        <f t="shared" si="37"/>
        <v>22.208055000000002</v>
      </c>
    </row>
    <row r="2370" spans="8:8" x14ac:dyDescent="0.15">
      <c r="H2370">
        <f t="shared" si="37"/>
        <v>22.208055000000002</v>
      </c>
    </row>
    <row r="2371" spans="8:8" x14ac:dyDescent="0.15">
      <c r="H2371">
        <f t="shared" si="37"/>
        <v>7.0130699999999999</v>
      </c>
    </row>
    <row r="2372" spans="8:8" x14ac:dyDescent="0.15">
      <c r="H2372">
        <f t="shared" si="37"/>
        <v>7.0130699999999999</v>
      </c>
    </row>
    <row r="2373" spans="8:8" x14ac:dyDescent="0.15">
      <c r="H2373">
        <f t="shared" si="37"/>
        <v>1.1688450000000001</v>
      </c>
    </row>
    <row r="2374" spans="8:8" x14ac:dyDescent="0.15">
      <c r="H2374">
        <f t="shared" si="37"/>
        <v>1.1688450000000001</v>
      </c>
    </row>
    <row r="2375" spans="8:8" x14ac:dyDescent="0.15">
      <c r="H2375">
        <f t="shared" si="37"/>
        <v>1.1688450000000001</v>
      </c>
    </row>
    <row r="2376" spans="8:8" x14ac:dyDescent="0.15">
      <c r="H2376">
        <f t="shared" si="37"/>
        <v>1.1688450000000001</v>
      </c>
    </row>
    <row r="2377" spans="8:8" x14ac:dyDescent="0.15">
      <c r="H2377">
        <f t="shared" si="37"/>
        <v>1.1688450000000001</v>
      </c>
    </row>
    <row r="2378" spans="8:8" x14ac:dyDescent="0.15">
      <c r="H2378">
        <f t="shared" si="37"/>
        <v>1.1688450000000001</v>
      </c>
    </row>
    <row r="2379" spans="8:8" x14ac:dyDescent="0.15">
      <c r="H2379">
        <f t="shared" si="37"/>
        <v>1.1688450000000001</v>
      </c>
    </row>
    <row r="2380" spans="8:8" x14ac:dyDescent="0.15">
      <c r="H2380">
        <f t="shared" si="37"/>
        <v>1.1688450000000001</v>
      </c>
    </row>
    <row r="2381" spans="8:8" x14ac:dyDescent="0.15">
      <c r="H2381">
        <f t="shared" si="37"/>
        <v>1.1688450000000001</v>
      </c>
    </row>
    <row r="2382" spans="8:8" x14ac:dyDescent="0.15">
      <c r="H2382">
        <f t="shared" si="37"/>
        <v>1.1688450000000001</v>
      </c>
    </row>
    <row r="2383" spans="8:8" x14ac:dyDescent="0.15">
      <c r="H2383">
        <f t="shared" si="37"/>
        <v>1.1688450000000001</v>
      </c>
    </row>
    <row r="2384" spans="8:8" x14ac:dyDescent="0.15">
      <c r="H2384">
        <f t="shared" si="37"/>
        <v>2.3376900000000003</v>
      </c>
    </row>
    <row r="2385" spans="8:8" x14ac:dyDescent="0.15">
      <c r="H2385">
        <f t="shared" si="37"/>
        <v>11.688450000000001</v>
      </c>
    </row>
    <row r="2386" spans="8:8" x14ac:dyDescent="0.15">
      <c r="H2386">
        <f t="shared" si="37"/>
        <v>22.208055000000002</v>
      </c>
    </row>
    <row r="2387" spans="8:8" x14ac:dyDescent="0.15">
      <c r="H2387">
        <f t="shared" si="37"/>
        <v>22.208055000000002</v>
      </c>
    </row>
    <row r="2388" spans="8:8" x14ac:dyDescent="0.15">
      <c r="H2388">
        <f t="shared" si="37"/>
        <v>22.208055000000002</v>
      </c>
    </row>
    <row r="2389" spans="8:8" x14ac:dyDescent="0.15">
      <c r="H2389">
        <f t="shared" si="37"/>
        <v>11.688450000000001</v>
      </c>
    </row>
    <row r="2390" spans="8:8" x14ac:dyDescent="0.15">
      <c r="H2390">
        <f t="shared" si="37"/>
        <v>11.688450000000001</v>
      </c>
    </row>
    <row r="2391" spans="8:8" x14ac:dyDescent="0.15">
      <c r="H2391">
        <f t="shared" si="37"/>
        <v>22.208055000000002</v>
      </c>
    </row>
    <row r="2392" spans="8:8" x14ac:dyDescent="0.15">
      <c r="H2392">
        <f t="shared" si="37"/>
        <v>22.208055000000002</v>
      </c>
    </row>
    <row r="2393" spans="8:8" x14ac:dyDescent="0.15">
      <c r="H2393">
        <f t="shared" si="37"/>
        <v>22.208055000000002</v>
      </c>
    </row>
    <row r="2394" spans="8:8" x14ac:dyDescent="0.15">
      <c r="H2394">
        <f t="shared" si="37"/>
        <v>22.208055000000002</v>
      </c>
    </row>
    <row r="2395" spans="8:8" x14ac:dyDescent="0.15">
      <c r="H2395">
        <f t="shared" ref="H2395:H2458" si="38">$H2371</f>
        <v>7.0130699999999999</v>
      </c>
    </row>
    <row r="2396" spans="8:8" x14ac:dyDescent="0.15">
      <c r="H2396">
        <f t="shared" si="38"/>
        <v>7.0130699999999999</v>
      </c>
    </row>
    <row r="2397" spans="8:8" x14ac:dyDescent="0.15">
      <c r="H2397">
        <f t="shared" si="38"/>
        <v>1.1688450000000001</v>
      </c>
    </row>
    <row r="2398" spans="8:8" x14ac:dyDescent="0.15">
      <c r="H2398">
        <f t="shared" si="38"/>
        <v>1.1688450000000001</v>
      </c>
    </row>
    <row r="2399" spans="8:8" x14ac:dyDescent="0.15">
      <c r="H2399">
        <f t="shared" si="38"/>
        <v>1.1688450000000001</v>
      </c>
    </row>
    <row r="2400" spans="8:8" x14ac:dyDescent="0.15">
      <c r="H2400">
        <f t="shared" si="38"/>
        <v>1.1688450000000001</v>
      </c>
    </row>
    <row r="2401" spans="8:8" x14ac:dyDescent="0.15">
      <c r="H2401">
        <f t="shared" si="38"/>
        <v>1.1688450000000001</v>
      </c>
    </row>
    <row r="2402" spans="8:8" x14ac:dyDescent="0.15">
      <c r="H2402">
        <f t="shared" si="38"/>
        <v>1.1688450000000001</v>
      </c>
    </row>
    <row r="2403" spans="8:8" x14ac:dyDescent="0.15">
      <c r="H2403">
        <f t="shared" si="38"/>
        <v>1.1688450000000001</v>
      </c>
    </row>
    <row r="2404" spans="8:8" x14ac:dyDescent="0.15">
      <c r="H2404">
        <f t="shared" si="38"/>
        <v>1.1688450000000001</v>
      </c>
    </row>
    <row r="2405" spans="8:8" x14ac:dyDescent="0.15">
      <c r="H2405">
        <f t="shared" si="38"/>
        <v>1.1688450000000001</v>
      </c>
    </row>
    <row r="2406" spans="8:8" x14ac:dyDescent="0.15">
      <c r="H2406">
        <f t="shared" si="38"/>
        <v>1.1688450000000001</v>
      </c>
    </row>
    <row r="2407" spans="8:8" x14ac:dyDescent="0.15">
      <c r="H2407">
        <f t="shared" si="38"/>
        <v>1.1688450000000001</v>
      </c>
    </row>
    <row r="2408" spans="8:8" x14ac:dyDescent="0.15">
      <c r="H2408">
        <f t="shared" si="38"/>
        <v>2.3376900000000003</v>
      </c>
    </row>
    <row r="2409" spans="8:8" x14ac:dyDescent="0.15">
      <c r="H2409">
        <f t="shared" si="38"/>
        <v>11.688450000000001</v>
      </c>
    </row>
    <row r="2410" spans="8:8" x14ac:dyDescent="0.15">
      <c r="H2410">
        <f t="shared" si="38"/>
        <v>22.208055000000002</v>
      </c>
    </row>
    <row r="2411" spans="8:8" x14ac:dyDescent="0.15">
      <c r="H2411">
        <f t="shared" si="38"/>
        <v>22.208055000000002</v>
      </c>
    </row>
    <row r="2412" spans="8:8" x14ac:dyDescent="0.15">
      <c r="H2412">
        <f t="shared" si="38"/>
        <v>22.208055000000002</v>
      </c>
    </row>
    <row r="2413" spans="8:8" x14ac:dyDescent="0.15">
      <c r="H2413">
        <f t="shared" si="38"/>
        <v>11.688450000000001</v>
      </c>
    </row>
    <row r="2414" spans="8:8" x14ac:dyDescent="0.15">
      <c r="H2414">
        <f t="shared" si="38"/>
        <v>11.688450000000001</v>
      </c>
    </row>
    <row r="2415" spans="8:8" x14ac:dyDescent="0.15">
      <c r="H2415">
        <f t="shared" si="38"/>
        <v>22.208055000000002</v>
      </c>
    </row>
    <row r="2416" spans="8:8" x14ac:dyDescent="0.15">
      <c r="H2416">
        <f t="shared" si="38"/>
        <v>22.208055000000002</v>
      </c>
    </row>
    <row r="2417" spans="8:8" x14ac:dyDescent="0.15">
      <c r="H2417">
        <f t="shared" si="38"/>
        <v>22.208055000000002</v>
      </c>
    </row>
    <row r="2418" spans="8:8" x14ac:dyDescent="0.15">
      <c r="H2418">
        <f t="shared" si="38"/>
        <v>22.208055000000002</v>
      </c>
    </row>
    <row r="2419" spans="8:8" x14ac:dyDescent="0.15">
      <c r="H2419">
        <f t="shared" si="38"/>
        <v>7.0130699999999999</v>
      </c>
    </row>
    <row r="2420" spans="8:8" x14ac:dyDescent="0.15">
      <c r="H2420">
        <f t="shared" si="38"/>
        <v>7.0130699999999999</v>
      </c>
    </row>
    <row r="2421" spans="8:8" x14ac:dyDescent="0.15">
      <c r="H2421">
        <f t="shared" si="38"/>
        <v>1.1688450000000001</v>
      </c>
    </row>
    <row r="2422" spans="8:8" x14ac:dyDescent="0.15">
      <c r="H2422">
        <f t="shared" si="38"/>
        <v>1.1688450000000001</v>
      </c>
    </row>
    <row r="2423" spans="8:8" x14ac:dyDescent="0.15">
      <c r="H2423">
        <f t="shared" si="38"/>
        <v>1.1688450000000001</v>
      </c>
    </row>
    <row r="2424" spans="8:8" x14ac:dyDescent="0.15">
      <c r="H2424">
        <f t="shared" si="38"/>
        <v>1.1688450000000001</v>
      </c>
    </row>
    <row r="2425" spans="8:8" x14ac:dyDescent="0.15">
      <c r="H2425">
        <f t="shared" si="38"/>
        <v>1.1688450000000001</v>
      </c>
    </row>
    <row r="2426" spans="8:8" x14ac:dyDescent="0.15">
      <c r="H2426">
        <f t="shared" si="38"/>
        <v>1.1688450000000001</v>
      </c>
    </row>
    <row r="2427" spans="8:8" x14ac:dyDescent="0.15">
      <c r="H2427">
        <f t="shared" si="38"/>
        <v>1.1688450000000001</v>
      </c>
    </row>
    <row r="2428" spans="8:8" x14ac:dyDescent="0.15">
      <c r="H2428">
        <f t="shared" si="38"/>
        <v>1.1688450000000001</v>
      </c>
    </row>
    <row r="2429" spans="8:8" x14ac:dyDescent="0.15">
      <c r="H2429">
        <f t="shared" si="38"/>
        <v>1.1688450000000001</v>
      </c>
    </row>
    <row r="2430" spans="8:8" x14ac:dyDescent="0.15">
      <c r="H2430">
        <f t="shared" si="38"/>
        <v>1.1688450000000001</v>
      </c>
    </row>
    <row r="2431" spans="8:8" x14ac:dyDescent="0.15">
      <c r="H2431">
        <f t="shared" si="38"/>
        <v>1.1688450000000001</v>
      </c>
    </row>
    <row r="2432" spans="8:8" x14ac:dyDescent="0.15">
      <c r="H2432">
        <f t="shared" si="38"/>
        <v>2.3376900000000003</v>
      </c>
    </row>
    <row r="2433" spans="8:8" x14ac:dyDescent="0.15">
      <c r="H2433">
        <f t="shared" si="38"/>
        <v>11.688450000000001</v>
      </c>
    </row>
    <row r="2434" spans="8:8" x14ac:dyDescent="0.15">
      <c r="H2434">
        <f t="shared" si="38"/>
        <v>22.208055000000002</v>
      </c>
    </row>
    <row r="2435" spans="8:8" x14ac:dyDescent="0.15">
      <c r="H2435">
        <f t="shared" si="38"/>
        <v>22.208055000000002</v>
      </c>
    </row>
    <row r="2436" spans="8:8" x14ac:dyDescent="0.15">
      <c r="H2436">
        <f t="shared" si="38"/>
        <v>22.208055000000002</v>
      </c>
    </row>
    <row r="2437" spans="8:8" x14ac:dyDescent="0.15">
      <c r="H2437">
        <f t="shared" si="38"/>
        <v>11.688450000000001</v>
      </c>
    </row>
    <row r="2438" spans="8:8" x14ac:dyDescent="0.15">
      <c r="H2438">
        <f t="shared" si="38"/>
        <v>11.688450000000001</v>
      </c>
    </row>
    <row r="2439" spans="8:8" x14ac:dyDescent="0.15">
      <c r="H2439">
        <f t="shared" si="38"/>
        <v>22.208055000000002</v>
      </c>
    </row>
    <row r="2440" spans="8:8" x14ac:dyDescent="0.15">
      <c r="H2440">
        <f t="shared" si="38"/>
        <v>22.208055000000002</v>
      </c>
    </row>
    <row r="2441" spans="8:8" x14ac:dyDescent="0.15">
      <c r="H2441">
        <f t="shared" si="38"/>
        <v>22.208055000000002</v>
      </c>
    </row>
    <row r="2442" spans="8:8" x14ac:dyDescent="0.15">
      <c r="H2442">
        <f t="shared" si="38"/>
        <v>22.208055000000002</v>
      </c>
    </row>
    <row r="2443" spans="8:8" x14ac:dyDescent="0.15">
      <c r="H2443">
        <f t="shared" si="38"/>
        <v>7.0130699999999999</v>
      </c>
    </row>
    <row r="2444" spans="8:8" x14ac:dyDescent="0.15">
      <c r="H2444">
        <f t="shared" si="38"/>
        <v>7.0130699999999999</v>
      </c>
    </row>
    <row r="2445" spans="8:8" x14ac:dyDescent="0.15">
      <c r="H2445">
        <f t="shared" si="38"/>
        <v>1.1688450000000001</v>
      </c>
    </row>
    <row r="2446" spans="8:8" x14ac:dyDescent="0.15">
      <c r="H2446">
        <f t="shared" si="38"/>
        <v>1.1688450000000001</v>
      </c>
    </row>
    <row r="2447" spans="8:8" x14ac:dyDescent="0.15">
      <c r="H2447">
        <f t="shared" si="38"/>
        <v>1.1688450000000001</v>
      </c>
    </row>
    <row r="2448" spans="8:8" x14ac:dyDescent="0.15">
      <c r="H2448">
        <f t="shared" si="38"/>
        <v>1.1688450000000001</v>
      </c>
    </row>
    <row r="2449" spans="8:8" x14ac:dyDescent="0.15">
      <c r="H2449">
        <f t="shared" si="38"/>
        <v>1.1688450000000001</v>
      </c>
    </row>
    <row r="2450" spans="8:8" x14ac:dyDescent="0.15">
      <c r="H2450">
        <f t="shared" si="38"/>
        <v>1.1688450000000001</v>
      </c>
    </row>
    <row r="2451" spans="8:8" x14ac:dyDescent="0.15">
      <c r="H2451">
        <f t="shared" si="38"/>
        <v>1.1688450000000001</v>
      </c>
    </row>
    <row r="2452" spans="8:8" x14ac:dyDescent="0.15">
      <c r="H2452">
        <f t="shared" si="38"/>
        <v>1.1688450000000001</v>
      </c>
    </row>
    <row r="2453" spans="8:8" x14ac:dyDescent="0.15">
      <c r="H2453">
        <f t="shared" si="38"/>
        <v>1.1688450000000001</v>
      </c>
    </row>
    <row r="2454" spans="8:8" x14ac:dyDescent="0.15">
      <c r="H2454">
        <f t="shared" si="38"/>
        <v>1.1688450000000001</v>
      </c>
    </row>
    <row r="2455" spans="8:8" x14ac:dyDescent="0.15">
      <c r="H2455">
        <f t="shared" si="38"/>
        <v>1.1688450000000001</v>
      </c>
    </row>
    <row r="2456" spans="8:8" x14ac:dyDescent="0.15">
      <c r="H2456">
        <f t="shared" si="38"/>
        <v>2.3376900000000003</v>
      </c>
    </row>
    <row r="2457" spans="8:8" x14ac:dyDescent="0.15">
      <c r="H2457">
        <f t="shared" si="38"/>
        <v>11.688450000000001</v>
      </c>
    </row>
    <row r="2458" spans="8:8" x14ac:dyDescent="0.15">
      <c r="H2458">
        <f t="shared" si="38"/>
        <v>22.208055000000002</v>
      </c>
    </row>
    <row r="2459" spans="8:8" x14ac:dyDescent="0.15">
      <c r="H2459">
        <f t="shared" ref="H2459:H2522" si="39">$H2435</f>
        <v>22.208055000000002</v>
      </c>
    </row>
    <row r="2460" spans="8:8" x14ac:dyDescent="0.15">
      <c r="H2460">
        <f t="shared" si="39"/>
        <v>22.208055000000002</v>
      </c>
    </row>
    <row r="2461" spans="8:8" x14ac:dyDescent="0.15">
      <c r="H2461">
        <f t="shared" si="39"/>
        <v>11.688450000000001</v>
      </c>
    </row>
    <row r="2462" spans="8:8" x14ac:dyDescent="0.15">
      <c r="H2462">
        <f t="shared" si="39"/>
        <v>11.688450000000001</v>
      </c>
    </row>
    <row r="2463" spans="8:8" x14ac:dyDescent="0.15">
      <c r="H2463">
        <f t="shared" si="39"/>
        <v>22.208055000000002</v>
      </c>
    </row>
    <row r="2464" spans="8:8" x14ac:dyDescent="0.15">
      <c r="H2464">
        <f t="shared" si="39"/>
        <v>22.208055000000002</v>
      </c>
    </row>
    <row r="2465" spans="8:8" x14ac:dyDescent="0.15">
      <c r="H2465">
        <f t="shared" si="39"/>
        <v>22.208055000000002</v>
      </c>
    </row>
    <row r="2466" spans="8:8" x14ac:dyDescent="0.15">
      <c r="H2466">
        <f t="shared" si="39"/>
        <v>22.208055000000002</v>
      </c>
    </row>
    <row r="2467" spans="8:8" x14ac:dyDescent="0.15">
      <c r="H2467">
        <f t="shared" si="39"/>
        <v>7.0130699999999999</v>
      </c>
    </row>
    <row r="2468" spans="8:8" x14ac:dyDescent="0.15">
      <c r="H2468">
        <f t="shared" si="39"/>
        <v>7.0130699999999999</v>
      </c>
    </row>
    <row r="2469" spans="8:8" x14ac:dyDescent="0.15">
      <c r="H2469">
        <f t="shared" si="39"/>
        <v>1.1688450000000001</v>
      </c>
    </row>
    <row r="2470" spans="8:8" x14ac:dyDescent="0.15">
      <c r="H2470">
        <f t="shared" si="39"/>
        <v>1.1688450000000001</v>
      </c>
    </row>
    <row r="2471" spans="8:8" x14ac:dyDescent="0.15">
      <c r="H2471">
        <f t="shared" si="39"/>
        <v>1.1688450000000001</v>
      </c>
    </row>
    <row r="2472" spans="8:8" x14ac:dyDescent="0.15">
      <c r="H2472">
        <f t="shared" si="39"/>
        <v>1.1688450000000001</v>
      </c>
    </row>
    <row r="2473" spans="8:8" x14ac:dyDescent="0.15">
      <c r="H2473">
        <f t="shared" si="39"/>
        <v>1.1688450000000001</v>
      </c>
    </row>
    <row r="2474" spans="8:8" x14ac:dyDescent="0.15">
      <c r="H2474">
        <f t="shared" si="39"/>
        <v>1.1688450000000001</v>
      </c>
    </row>
    <row r="2475" spans="8:8" x14ac:dyDescent="0.15">
      <c r="H2475">
        <f t="shared" si="39"/>
        <v>1.1688450000000001</v>
      </c>
    </row>
    <row r="2476" spans="8:8" x14ac:dyDescent="0.15">
      <c r="H2476">
        <f t="shared" si="39"/>
        <v>1.1688450000000001</v>
      </c>
    </row>
    <row r="2477" spans="8:8" x14ac:dyDescent="0.15">
      <c r="H2477">
        <f t="shared" si="39"/>
        <v>1.1688450000000001</v>
      </c>
    </row>
    <row r="2478" spans="8:8" x14ac:dyDescent="0.15">
      <c r="H2478">
        <f t="shared" si="39"/>
        <v>1.1688450000000001</v>
      </c>
    </row>
    <row r="2479" spans="8:8" x14ac:dyDescent="0.15">
      <c r="H2479">
        <f t="shared" si="39"/>
        <v>1.1688450000000001</v>
      </c>
    </row>
    <row r="2480" spans="8:8" x14ac:dyDescent="0.15">
      <c r="H2480">
        <f t="shared" si="39"/>
        <v>2.3376900000000003</v>
      </c>
    </row>
    <row r="2481" spans="8:8" x14ac:dyDescent="0.15">
      <c r="H2481">
        <f t="shared" si="39"/>
        <v>11.688450000000001</v>
      </c>
    </row>
    <row r="2482" spans="8:8" x14ac:dyDescent="0.15">
      <c r="H2482">
        <f t="shared" si="39"/>
        <v>22.208055000000002</v>
      </c>
    </row>
    <row r="2483" spans="8:8" x14ac:dyDescent="0.15">
      <c r="H2483">
        <f t="shared" si="39"/>
        <v>22.208055000000002</v>
      </c>
    </row>
    <row r="2484" spans="8:8" x14ac:dyDescent="0.15">
      <c r="H2484">
        <f t="shared" si="39"/>
        <v>22.208055000000002</v>
      </c>
    </row>
    <row r="2485" spans="8:8" x14ac:dyDescent="0.15">
      <c r="H2485">
        <f t="shared" si="39"/>
        <v>11.688450000000001</v>
      </c>
    </row>
    <row r="2486" spans="8:8" x14ac:dyDescent="0.15">
      <c r="H2486">
        <f t="shared" si="39"/>
        <v>11.688450000000001</v>
      </c>
    </row>
    <row r="2487" spans="8:8" x14ac:dyDescent="0.15">
      <c r="H2487">
        <f t="shared" si="39"/>
        <v>22.208055000000002</v>
      </c>
    </row>
    <row r="2488" spans="8:8" x14ac:dyDescent="0.15">
      <c r="H2488">
        <f t="shared" si="39"/>
        <v>22.208055000000002</v>
      </c>
    </row>
    <row r="2489" spans="8:8" x14ac:dyDescent="0.15">
      <c r="H2489">
        <f t="shared" si="39"/>
        <v>22.208055000000002</v>
      </c>
    </row>
    <row r="2490" spans="8:8" x14ac:dyDescent="0.15">
      <c r="H2490">
        <f t="shared" si="39"/>
        <v>22.208055000000002</v>
      </c>
    </row>
    <row r="2491" spans="8:8" x14ac:dyDescent="0.15">
      <c r="H2491">
        <f t="shared" si="39"/>
        <v>7.0130699999999999</v>
      </c>
    </row>
    <row r="2492" spans="8:8" x14ac:dyDescent="0.15">
      <c r="H2492">
        <f t="shared" si="39"/>
        <v>7.0130699999999999</v>
      </c>
    </row>
    <row r="2493" spans="8:8" x14ac:dyDescent="0.15">
      <c r="H2493">
        <f t="shared" si="39"/>
        <v>1.1688450000000001</v>
      </c>
    </row>
    <row r="2494" spans="8:8" x14ac:dyDescent="0.15">
      <c r="H2494">
        <f t="shared" si="39"/>
        <v>1.1688450000000001</v>
      </c>
    </row>
    <row r="2495" spans="8:8" x14ac:dyDescent="0.15">
      <c r="H2495">
        <f t="shared" si="39"/>
        <v>1.1688450000000001</v>
      </c>
    </row>
    <row r="2496" spans="8:8" x14ac:dyDescent="0.15">
      <c r="H2496">
        <f t="shared" si="39"/>
        <v>1.1688450000000001</v>
      </c>
    </row>
    <row r="2497" spans="8:8" x14ac:dyDescent="0.15">
      <c r="H2497">
        <f t="shared" si="39"/>
        <v>1.1688450000000001</v>
      </c>
    </row>
    <row r="2498" spans="8:8" x14ac:dyDescent="0.15">
      <c r="H2498">
        <f t="shared" si="39"/>
        <v>1.1688450000000001</v>
      </c>
    </row>
    <row r="2499" spans="8:8" x14ac:dyDescent="0.15">
      <c r="H2499">
        <f t="shared" si="39"/>
        <v>1.1688450000000001</v>
      </c>
    </row>
    <row r="2500" spans="8:8" x14ac:dyDescent="0.15">
      <c r="H2500">
        <f t="shared" si="39"/>
        <v>1.1688450000000001</v>
      </c>
    </row>
    <row r="2501" spans="8:8" x14ac:dyDescent="0.15">
      <c r="H2501">
        <f t="shared" si="39"/>
        <v>1.1688450000000001</v>
      </c>
    </row>
    <row r="2502" spans="8:8" x14ac:dyDescent="0.15">
      <c r="H2502">
        <f t="shared" si="39"/>
        <v>1.1688450000000001</v>
      </c>
    </row>
    <row r="2503" spans="8:8" x14ac:dyDescent="0.15">
      <c r="H2503">
        <f t="shared" si="39"/>
        <v>1.1688450000000001</v>
      </c>
    </row>
    <row r="2504" spans="8:8" x14ac:dyDescent="0.15">
      <c r="H2504">
        <f t="shared" si="39"/>
        <v>2.3376900000000003</v>
      </c>
    </row>
    <row r="2505" spans="8:8" x14ac:dyDescent="0.15">
      <c r="H2505">
        <f t="shared" si="39"/>
        <v>11.688450000000001</v>
      </c>
    </row>
    <row r="2506" spans="8:8" x14ac:dyDescent="0.15">
      <c r="H2506">
        <f t="shared" si="39"/>
        <v>22.208055000000002</v>
      </c>
    </row>
    <row r="2507" spans="8:8" x14ac:dyDescent="0.15">
      <c r="H2507">
        <f t="shared" si="39"/>
        <v>22.208055000000002</v>
      </c>
    </row>
    <row r="2508" spans="8:8" x14ac:dyDescent="0.15">
      <c r="H2508">
        <f t="shared" si="39"/>
        <v>22.208055000000002</v>
      </c>
    </row>
    <row r="2509" spans="8:8" x14ac:dyDescent="0.15">
      <c r="H2509">
        <f t="shared" si="39"/>
        <v>11.688450000000001</v>
      </c>
    </row>
    <row r="2510" spans="8:8" x14ac:dyDescent="0.15">
      <c r="H2510">
        <f t="shared" si="39"/>
        <v>11.688450000000001</v>
      </c>
    </row>
    <row r="2511" spans="8:8" x14ac:dyDescent="0.15">
      <c r="H2511">
        <f t="shared" si="39"/>
        <v>22.208055000000002</v>
      </c>
    </row>
    <row r="2512" spans="8:8" x14ac:dyDescent="0.15">
      <c r="H2512">
        <f t="shared" si="39"/>
        <v>22.208055000000002</v>
      </c>
    </row>
    <row r="2513" spans="8:8" x14ac:dyDescent="0.15">
      <c r="H2513">
        <f t="shared" si="39"/>
        <v>22.208055000000002</v>
      </c>
    </row>
    <row r="2514" spans="8:8" x14ac:dyDescent="0.15">
      <c r="H2514">
        <f t="shared" si="39"/>
        <v>22.208055000000002</v>
      </c>
    </row>
    <row r="2515" spans="8:8" x14ac:dyDescent="0.15">
      <c r="H2515">
        <f t="shared" si="39"/>
        <v>7.0130699999999999</v>
      </c>
    </row>
    <row r="2516" spans="8:8" x14ac:dyDescent="0.15">
      <c r="H2516">
        <f t="shared" si="39"/>
        <v>7.0130699999999999</v>
      </c>
    </row>
    <row r="2517" spans="8:8" x14ac:dyDescent="0.15">
      <c r="H2517">
        <f t="shared" si="39"/>
        <v>1.1688450000000001</v>
      </c>
    </row>
    <row r="2518" spans="8:8" x14ac:dyDescent="0.15">
      <c r="H2518">
        <f t="shared" si="39"/>
        <v>1.1688450000000001</v>
      </c>
    </row>
    <row r="2519" spans="8:8" x14ac:dyDescent="0.15">
      <c r="H2519">
        <f t="shared" si="39"/>
        <v>1.1688450000000001</v>
      </c>
    </row>
    <row r="2520" spans="8:8" x14ac:dyDescent="0.15">
      <c r="H2520">
        <f t="shared" si="39"/>
        <v>1.1688450000000001</v>
      </c>
    </row>
    <row r="2521" spans="8:8" x14ac:dyDescent="0.15">
      <c r="H2521">
        <f t="shared" si="39"/>
        <v>1.1688450000000001</v>
      </c>
    </row>
    <row r="2522" spans="8:8" x14ac:dyDescent="0.15">
      <c r="H2522">
        <f t="shared" si="39"/>
        <v>1.1688450000000001</v>
      </c>
    </row>
    <row r="2523" spans="8:8" x14ac:dyDescent="0.15">
      <c r="H2523">
        <f t="shared" ref="H2523:H2586" si="40">$H2499</f>
        <v>1.1688450000000001</v>
      </c>
    </row>
    <row r="2524" spans="8:8" x14ac:dyDescent="0.15">
      <c r="H2524">
        <f t="shared" si="40"/>
        <v>1.1688450000000001</v>
      </c>
    </row>
    <row r="2525" spans="8:8" x14ac:dyDescent="0.15">
      <c r="H2525">
        <f t="shared" si="40"/>
        <v>1.1688450000000001</v>
      </c>
    </row>
    <row r="2526" spans="8:8" x14ac:dyDescent="0.15">
      <c r="H2526">
        <f t="shared" si="40"/>
        <v>1.1688450000000001</v>
      </c>
    </row>
    <row r="2527" spans="8:8" x14ac:dyDescent="0.15">
      <c r="H2527">
        <f t="shared" si="40"/>
        <v>1.1688450000000001</v>
      </c>
    </row>
    <row r="2528" spans="8:8" x14ac:dyDescent="0.15">
      <c r="H2528">
        <f t="shared" si="40"/>
        <v>2.3376900000000003</v>
      </c>
    </row>
    <row r="2529" spans="8:8" x14ac:dyDescent="0.15">
      <c r="H2529">
        <f t="shared" si="40"/>
        <v>11.688450000000001</v>
      </c>
    </row>
    <row r="2530" spans="8:8" x14ac:dyDescent="0.15">
      <c r="H2530">
        <f t="shared" si="40"/>
        <v>22.208055000000002</v>
      </c>
    </row>
    <row r="2531" spans="8:8" x14ac:dyDescent="0.15">
      <c r="H2531">
        <f t="shared" si="40"/>
        <v>22.208055000000002</v>
      </c>
    </row>
    <row r="2532" spans="8:8" x14ac:dyDescent="0.15">
      <c r="H2532">
        <f t="shared" si="40"/>
        <v>22.208055000000002</v>
      </c>
    </row>
    <row r="2533" spans="8:8" x14ac:dyDescent="0.15">
      <c r="H2533">
        <f t="shared" si="40"/>
        <v>11.688450000000001</v>
      </c>
    </row>
    <row r="2534" spans="8:8" x14ac:dyDescent="0.15">
      <c r="H2534">
        <f t="shared" si="40"/>
        <v>11.688450000000001</v>
      </c>
    </row>
    <row r="2535" spans="8:8" x14ac:dyDescent="0.15">
      <c r="H2535">
        <f t="shared" si="40"/>
        <v>22.208055000000002</v>
      </c>
    </row>
    <row r="2536" spans="8:8" x14ac:dyDescent="0.15">
      <c r="H2536">
        <f t="shared" si="40"/>
        <v>22.208055000000002</v>
      </c>
    </row>
    <row r="2537" spans="8:8" x14ac:dyDescent="0.15">
      <c r="H2537">
        <f t="shared" si="40"/>
        <v>22.208055000000002</v>
      </c>
    </row>
    <row r="2538" spans="8:8" x14ac:dyDescent="0.15">
      <c r="H2538">
        <f t="shared" si="40"/>
        <v>22.208055000000002</v>
      </c>
    </row>
    <row r="2539" spans="8:8" x14ac:dyDescent="0.15">
      <c r="H2539">
        <f t="shared" si="40"/>
        <v>7.0130699999999999</v>
      </c>
    </row>
    <row r="2540" spans="8:8" x14ac:dyDescent="0.15">
      <c r="H2540">
        <f t="shared" si="40"/>
        <v>7.0130699999999999</v>
      </c>
    </row>
    <row r="2541" spans="8:8" x14ac:dyDescent="0.15">
      <c r="H2541">
        <f t="shared" si="40"/>
        <v>1.1688450000000001</v>
      </c>
    </row>
    <row r="2542" spans="8:8" x14ac:dyDescent="0.15">
      <c r="H2542">
        <f t="shared" si="40"/>
        <v>1.1688450000000001</v>
      </c>
    </row>
    <row r="2543" spans="8:8" x14ac:dyDescent="0.15">
      <c r="H2543">
        <f t="shared" si="40"/>
        <v>1.1688450000000001</v>
      </c>
    </row>
    <row r="2544" spans="8:8" x14ac:dyDescent="0.15">
      <c r="H2544">
        <f t="shared" si="40"/>
        <v>1.1688450000000001</v>
      </c>
    </row>
    <row r="2545" spans="8:8" x14ac:dyDescent="0.15">
      <c r="H2545">
        <f t="shared" si="40"/>
        <v>1.1688450000000001</v>
      </c>
    </row>
    <row r="2546" spans="8:8" x14ac:dyDescent="0.15">
      <c r="H2546">
        <f t="shared" si="40"/>
        <v>1.1688450000000001</v>
      </c>
    </row>
    <row r="2547" spans="8:8" x14ac:dyDescent="0.15">
      <c r="H2547">
        <f t="shared" si="40"/>
        <v>1.1688450000000001</v>
      </c>
    </row>
    <row r="2548" spans="8:8" x14ac:dyDescent="0.15">
      <c r="H2548">
        <f t="shared" si="40"/>
        <v>1.1688450000000001</v>
      </c>
    </row>
    <row r="2549" spans="8:8" x14ac:dyDescent="0.15">
      <c r="H2549">
        <f t="shared" si="40"/>
        <v>1.1688450000000001</v>
      </c>
    </row>
    <row r="2550" spans="8:8" x14ac:dyDescent="0.15">
      <c r="H2550">
        <f t="shared" si="40"/>
        <v>1.1688450000000001</v>
      </c>
    </row>
    <row r="2551" spans="8:8" x14ac:dyDescent="0.15">
      <c r="H2551">
        <f t="shared" si="40"/>
        <v>1.1688450000000001</v>
      </c>
    </row>
    <row r="2552" spans="8:8" x14ac:dyDescent="0.15">
      <c r="H2552">
        <f t="shared" si="40"/>
        <v>2.3376900000000003</v>
      </c>
    </row>
    <row r="2553" spans="8:8" x14ac:dyDescent="0.15">
      <c r="H2553">
        <f t="shared" si="40"/>
        <v>11.688450000000001</v>
      </c>
    </row>
    <row r="2554" spans="8:8" x14ac:dyDescent="0.15">
      <c r="H2554">
        <f t="shared" si="40"/>
        <v>22.208055000000002</v>
      </c>
    </row>
    <row r="2555" spans="8:8" x14ac:dyDescent="0.15">
      <c r="H2555">
        <f t="shared" si="40"/>
        <v>22.208055000000002</v>
      </c>
    </row>
    <row r="2556" spans="8:8" x14ac:dyDescent="0.15">
      <c r="H2556">
        <f t="shared" si="40"/>
        <v>22.208055000000002</v>
      </c>
    </row>
    <row r="2557" spans="8:8" x14ac:dyDescent="0.15">
      <c r="H2557">
        <f t="shared" si="40"/>
        <v>11.688450000000001</v>
      </c>
    </row>
    <row r="2558" spans="8:8" x14ac:dyDescent="0.15">
      <c r="H2558">
        <f t="shared" si="40"/>
        <v>11.688450000000001</v>
      </c>
    </row>
    <row r="2559" spans="8:8" x14ac:dyDescent="0.15">
      <c r="H2559">
        <f t="shared" si="40"/>
        <v>22.208055000000002</v>
      </c>
    </row>
    <row r="2560" spans="8:8" x14ac:dyDescent="0.15">
      <c r="H2560">
        <f t="shared" si="40"/>
        <v>22.208055000000002</v>
      </c>
    </row>
    <row r="2561" spans="8:8" x14ac:dyDescent="0.15">
      <c r="H2561">
        <f t="shared" si="40"/>
        <v>22.208055000000002</v>
      </c>
    </row>
    <row r="2562" spans="8:8" x14ac:dyDescent="0.15">
      <c r="H2562">
        <f t="shared" si="40"/>
        <v>22.208055000000002</v>
      </c>
    </row>
    <row r="2563" spans="8:8" x14ac:dyDescent="0.15">
      <c r="H2563">
        <f t="shared" si="40"/>
        <v>7.0130699999999999</v>
      </c>
    </row>
    <row r="2564" spans="8:8" x14ac:dyDescent="0.15">
      <c r="H2564">
        <f t="shared" si="40"/>
        <v>7.0130699999999999</v>
      </c>
    </row>
    <row r="2565" spans="8:8" x14ac:dyDescent="0.15">
      <c r="H2565">
        <f t="shared" si="40"/>
        <v>1.1688450000000001</v>
      </c>
    </row>
    <row r="2566" spans="8:8" x14ac:dyDescent="0.15">
      <c r="H2566">
        <f t="shared" si="40"/>
        <v>1.1688450000000001</v>
      </c>
    </row>
    <row r="2567" spans="8:8" x14ac:dyDescent="0.15">
      <c r="H2567">
        <f t="shared" si="40"/>
        <v>1.1688450000000001</v>
      </c>
    </row>
    <row r="2568" spans="8:8" x14ac:dyDescent="0.15">
      <c r="H2568">
        <f t="shared" si="40"/>
        <v>1.1688450000000001</v>
      </c>
    </row>
    <row r="2569" spans="8:8" x14ac:dyDescent="0.15">
      <c r="H2569">
        <f t="shared" si="40"/>
        <v>1.1688450000000001</v>
      </c>
    </row>
    <row r="2570" spans="8:8" x14ac:dyDescent="0.15">
      <c r="H2570">
        <f t="shared" si="40"/>
        <v>1.1688450000000001</v>
      </c>
    </row>
    <row r="2571" spans="8:8" x14ac:dyDescent="0.15">
      <c r="H2571">
        <f t="shared" si="40"/>
        <v>1.1688450000000001</v>
      </c>
    </row>
    <row r="2572" spans="8:8" x14ac:dyDescent="0.15">
      <c r="H2572">
        <f t="shared" si="40"/>
        <v>1.1688450000000001</v>
      </c>
    </row>
    <row r="2573" spans="8:8" x14ac:dyDescent="0.15">
      <c r="H2573">
        <f t="shared" si="40"/>
        <v>1.1688450000000001</v>
      </c>
    </row>
    <row r="2574" spans="8:8" x14ac:dyDescent="0.15">
      <c r="H2574">
        <f t="shared" si="40"/>
        <v>1.1688450000000001</v>
      </c>
    </row>
    <row r="2575" spans="8:8" x14ac:dyDescent="0.15">
      <c r="H2575">
        <f t="shared" si="40"/>
        <v>1.1688450000000001</v>
      </c>
    </row>
    <row r="2576" spans="8:8" x14ac:dyDescent="0.15">
      <c r="H2576">
        <f t="shared" si="40"/>
        <v>2.3376900000000003</v>
      </c>
    </row>
    <row r="2577" spans="8:8" x14ac:dyDescent="0.15">
      <c r="H2577">
        <f t="shared" si="40"/>
        <v>11.688450000000001</v>
      </c>
    </row>
    <row r="2578" spans="8:8" x14ac:dyDescent="0.15">
      <c r="H2578">
        <f t="shared" si="40"/>
        <v>22.208055000000002</v>
      </c>
    </row>
    <row r="2579" spans="8:8" x14ac:dyDescent="0.15">
      <c r="H2579">
        <f t="shared" si="40"/>
        <v>22.208055000000002</v>
      </c>
    </row>
    <row r="2580" spans="8:8" x14ac:dyDescent="0.15">
      <c r="H2580">
        <f t="shared" si="40"/>
        <v>22.208055000000002</v>
      </c>
    </row>
    <row r="2581" spans="8:8" x14ac:dyDescent="0.15">
      <c r="H2581">
        <f t="shared" si="40"/>
        <v>11.688450000000001</v>
      </c>
    </row>
    <row r="2582" spans="8:8" x14ac:dyDescent="0.15">
      <c r="H2582">
        <f t="shared" si="40"/>
        <v>11.688450000000001</v>
      </c>
    </row>
    <row r="2583" spans="8:8" x14ac:dyDescent="0.15">
      <c r="H2583">
        <f t="shared" si="40"/>
        <v>22.208055000000002</v>
      </c>
    </row>
    <row r="2584" spans="8:8" x14ac:dyDescent="0.15">
      <c r="H2584">
        <f t="shared" si="40"/>
        <v>22.208055000000002</v>
      </c>
    </row>
    <row r="2585" spans="8:8" x14ac:dyDescent="0.15">
      <c r="H2585">
        <f t="shared" si="40"/>
        <v>22.208055000000002</v>
      </c>
    </row>
    <row r="2586" spans="8:8" x14ac:dyDescent="0.15">
      <c r="H2586">
        <f t="shared" si="40"/>
        <v>22.208055000000002</v>
      </c>
    </row>
    <row r="2587" spans="8:8" x14ac:dyDescent="0.15">
      <c r="H2587">
        <f t="shared" ref="H2587:H2650" si="41">$H2563</f>
        <v>7.0130699999999999</v>
      </c>
    </row>
    <row r="2588" spans="8:8" x14ac:dyDescent="0.15">
      <c r="H2588">
        <f t="shared" si="41"/>
        <v>7.0130699999999999</v>
      </c>
    </row>
    <row r="2589" spans="8:8" x14ac:dyDescent="0.15">
      <c r="H2589">
        <f t="shared" si="41"/>
        <v>1.1688450000000001</v>
      </c>
    </row>
    <row r="2590" spans="8:8" x14ac:dyDescent="0.15">
      <c r="H2590">
        <f t="shared" si="41"/>
        <v>1.1688450000000001</v>
      </c>
    </row>
    <row r="2591" spans="8:8" x14ac:dyDescent="0.15">
      <c r="H2591">
        <f t="shared" si="41"/>
        <v>1.1688450000000001</v>
      </c>
    </row>
    <row r="2592" spans="8:8" x14ac:dyDescent="0.15">
      <c r="H2592">
        <f t="shared" si="41"/>
        <v>1.1688450000000001</v>
      </c>
    </row>
    <row r="2593" spans="8:8" x14ac:dyDescent="0.15">
      <c r="H2593">
        <f t="shared" si="41"/>
        <v>1.1688450000000001</v>
      </c>
    </row>
    <row r="2594" spans="8:8" x14ac:dyDescent="0.15">
      <c r="H2594">
        <f t="shared" si="41"/>
        <v>1.1688450000000001</v>
      </c>
    </row>
    <row r="2595" spans="8:8" x14ac:dyDescent="0.15">
      <c r="H2595">
        <f t="shared" si="41"/>
        <v>1.1688450000000001</v>
      </c>
    </row>
    <row r="2596" spans="8:8" x14ac:dyDescent="0.15">
      <c r="H2596">
        <f t="shared" si="41"/>
        <v>1.1688450000000001</v>
      </c>
    </row>
    <row r="2597" spans="8:8" x14ac:dyDescent="0.15">
      <c r="H2597">
        <f t="shared" si="41"/>
        <v>1.1688450000000001</v>
      </c>
    </row>
    <row r="2598" spans="8:8" x14ac:dyDescent="0.15">
      <c r="H2598">
        <f t="shared" si="41"/>
        <v>1.1688450000000001</v>
      </c>
    </row>
    <row r="2599" spans="8:8" x14ac:dyDescent="0.15">
      <c r="H2599">
        <f t="shared" si="41"/>
        <v>1.1688450000000001</v>
      </c>
    </row>
    <row r="2600" spans="8:8" x14ac:dyDescent="0.15">
      <c r="H2600">
        <f t="shared" si="41"/>
        <v>2.3376900000000003</v>
      </c>
    </row>
    <row r="2601" spans="8:8" x14ac:dyDescent="0.15">
      <c r="H2601">
        <f t="shared" si="41"/>
        <v>11.688450000000001</v>
      </c>
    </row>
    <row r="2602" spans="8:8" x14ac:dyDescent="0.15">
      <c r="H2602">
        <f t="shared" si="41"/>
        <v>22.208055000000002</v>
      </c>
    </row>
    <row r="2603" spans="8:8" x14ac:dyDescent="0.15">
      <c r="H2603">
        <f t="shared" si="41"/>
        <v>22.208055000000002</v>
      </c>
    </row>
    <row r="2604" spans="8:8" x14ac:dyDescent="0.15">
      <c r="H2604">
        <f t="shared" si="41"/>
        <v>22.208055000000002</v>
      </c>
    </row>
    <row r="2605" spans="8:8" x14ac:dyDescent="0.15">
      <c r="H2605">
        <f t="shared" si="41"/>
        <v>11.688450000000001</v>
      </c>
    </row>
    <row r="2606" spans="8:8" x14ac:dyDescent="0.15">
      <c r="H2606">
        <f t="shared" si="41"/>
        <v>11.688450000000001</v>
      </c>
    </row>
    <row r="2607" spans="8:8" x14ac:dyDescent="0.15">
      <c r="H2607">
        <f t="shared" si="41"/>
        <v>22.208055000000002</v>
      </c>
    </row>
    <row r="2608" spans="8:8" x14ac:dyDescent="0.15">
      <c r="H2608">
        <f t="shared" si="41"/>
        <v>22.208055000000002</v>
      </c>
    </row>
    <row r="2609" spans="8:8" x14ac:dyDescent="0.15">
      <c r="H2609">
        <f t="shared" si="41"/>
        <v>22.208055000000002</v>
      </c>
    </row>
    <row r="2610" spans="8:8" x14ac:dyDescent="0.15">
      <c r="H2610">
        <f t="shared" si="41"/>
        <v>22.208055000000002</v>
      </c>
    </row>
    <row r="2611" spans="8:8" x14ac:dyDescent="0.15">
      <c r="H2611">
        <f t="shared" si="41"/>
        <v>7.0130699999999999</v>
      </c>
    </row>
    <row r="2612" spans="8:8" x14ac:dyDescent="0.15">
      <c r="H2612">
        <f t="shared" si="41"/>
        <v>7.0130699999999999</v>
      </c>
    </row>
    <row r="2613" spans="8:8" x14ac:dyDescent="0.15">
      <c r="H2613">
        <f t="shared" si="41"/>
        <v>1.1688450000000001</v>
      </c>
    </row>
    <row r="2614" spans="8:8" x14ac:dyDescent="0.15">
      <c r="H2614">
        <f t="shared" si="41"/>
        <v>1.1688450000000001</v>
      </c>
    </row>
    <row r="2615" spans="8:8" x14ac:dyDescent="0.15">
      <c r="H2615">
        <f t="shared" si="41"/>
        <v>1.1688450000000001</v>
      </c>
    </row>
    <row r="2616" spans="8:8" x14ac:dyDescent="0.15">
      <c r="H2616">
        <f t="shared" si="41"/>
        <v>1.1688450000000001</v>
      </c>
    </row>
    <row r="2617" spans="8:8" x14ac:dyDescent="0.15">
      <c r="H2617">
        <f t="shared" si="41"/>
        <v>1.1688450000000001</v>
      </c>
    </row>
    <row r="2618" spans="8:8" x14ac:dyDescent="0.15">
      <c r="H2618">
        <f t="shared" si="41"/>
        <v>1.1688450000000001</v>
      </c>
    </row>
    <row r="2619" spans="8:8" x14ac:dyDescent="0.15">
      <c r="H2619">
        <f t="shared" si="41"/>
        <v>1.1688450000000001</v>
      </c>
    </row>
    <row r="2620" spans="8:8" x14ac:dyDescent="0.15">
      <c r="H2620">
        <f t="shared" si="41"/>
        <v>1.1688450000000001</v>
      </c>
    </row>
    <row r="2621" spans="8:8" x14ac:dyDescent="0.15">
      <c r="H2621">
        <f t="shared" si="41"/>
        <v>1.1688450000000001</v>
      </c>
    </row>
    <row r="2622" spans="8:8" x14ac:dyDescent="0.15">
      <c r="H2622">
        <f t="shared" si="41"/>
        <v>1.1688450000000001</v>
      </c>
    </row>
    <row r="2623" spans="8:8" x14ac:dyDescent="0.15">
      <c r="H2623">
        <f t="shared" si="41"/>
        <v>1.1688450000000001</v>
      </c>
    </row>
    <row r="2624" spans="8:8" x14ac:dyDescent="0.15">
      <c r="H2624">
        <f t="shared" si="41"/>
        <v>2.3376900000000003</v>
      </c>
    </row>
    <row r="2625" spans="8:8" x14ac:dyDescent="0.15">
      <c r="H2625">
        <f t="shared" si="41"/>
        <v>11.688450000000001</v>
      </c>
    </row>
    <row r="2626" spans="8:8" x14ac:dyDescent="0.15">
      <c r="H2626">
        <f t="shared" si="41"/>
        <v>22.208055000000002</v>
      </c>
    </row>
    <row r="2627" spans="8:8" x14ac:dyDescent="0.15">
      <c r="H2627">
        <f t="shared" si="41"/>
        <v>22.208055000000002</v>
      </c>
    </row>
    <row r="2628" spans="8:8" x14ac:dyDescent="0.15">
      <c r="H2628">
        <f t="shared" si="41"/>
        <v>22.208055000000002</v>
      </c>
    </row>
    <row r="2629" spans="8:8" x14ac:dyDescent="0.15">
      <c r="H2629">
        <f t="shared" si="41"/>
        <v>11.688450000000001</v>
      </c>
    </row>
    <row r="2630" spans="8:8" x14ac:dyDescent="0.15">
      <c r="H2630">
        <f t="shared" si="41"/>
        <v>11.688450000000001</v>
      </c>
    </row>
    <row r="2631" spans="8:8" x14ac:dyDescent="0.15">
      <c r="H2631">
        <f t="shared" si="41"/>
        <v>22.208055000000002</v>
      </c>
    </row>
    <row r="2632" spans="8:8" x14ac:dyDescent="0.15">
      <c r="H2632">
        <f t="shared" si="41"/>
        <v>22.208055000000002</v>
      </c>
    </row>
    <row r="2633" spans="8:8" x14ac:dyDescent="0.15">
      <c r="H2633">
        <f t="shared" si="41"/>
        <v>22.208055000000002</v>
      </c>
    </row>
    <row r="2634" spans="8:8" x14ac:dyDescent="0.15">
      <c r="H2634">
        <f t="shared" si="41"/>
        <v>22.208055000000002</v>
      </c>
    </row>
    <row r="2635" spans="8:8" x14ac:dyDescent="0.15">
      <c r="H2635">
        <f t="shared" si="41"/>
        <v>7.0130699999999999</v>
      </c>
    </row>
    <row r="2636" spans="8:8" x14ac:dyDescent="0.15">
      <c r="H2636">
        <f t="shared" si="41"/>
        <v>7.0130699999999999</v>
      </c>
    </row>
    <row r="2637" spans="8:8" x14ac:dyDescent="0.15">
      <c r="H2637">
        <f t="shared" si="41"/>
        <v>1.1688450000000001</v>
      </c>
    </row>
    <row r="2638" spans="8:8" x14ac:dyDescent="0.15">
      <c r="H2638">
        <f t="shared" si="41"/>
        <v>1.1688450000000001</v>
      </c>
    </row>
    <row r="2639" spans="8:8" x14ac:dyDescent="0.15">
      <c r="H2639">
        <f t="shared" si="41"/>
        <v>1.1688450000000001</v>
      </c>
    </row>
    <row r="2640" spans="8:8" x14ac:dyDescent="0.15">
      <c r="H2640">
        <f t="shared" si="41"/>
        <v>1.1688450000000001</v>
      </c>
    </row>
    <row r="2641" spans="8:8" x14ac:dyDescent="0.15">
      <c r="H2641">
        <f t="shared" si="41"/>
        <v>1.1688450000000001</v>
      </c>
    </row>
    <row r="2642" spans="8:8" x14ac:dyDescent="0.15">
      <c r="H2642">
        <f t="shared" si="41"/>
        <v>1.1688450000000001</v>
      </c>
    </row>
    <row r="2643" spans="8:8" x14ac:dyDescent="0.15">
      <c r="H2643">
        <f t="shared" si="41"/>
        <v>1.1688450000000001</v>
      </c>
    </row>
    <row r="2644" spans="8:8" x14ac:dyDescent="0.15">
      <c r="H2644">
        <f t="shared" si="41"/>
        <v>1.1688450000000001</v>
      </c>
    </row>
    <row r="2645" spans="8:8" x14ac:dyDescent="0.15">
      <c r="H2645">
        <f t="shared" si="41"/>
        <v>1.1688450000000001</v>
      </c>
    </row>
    <row r="2646" spans="8:8" x14ac:dyDescent="0.15">
      <c r="H2646">
        <f t="shared" si="41"/>
        <v>1.1688450000000001</v>
      </c>
    </row>
    <row r="2647" spans="8:8" x14ac:dyDescent="0.15">
      <c r="H2647">
        <f t="shared" si="41"/>
        <v>1.1688450000000001</v>
      </c>
    </row>
    <row r="2648" spans="8:8" x14ac:dyDescent="0.15">
      <c r="H2648">
        <f t="shared" si="41"/>
        <v>2.3376900000000003</v>
      </c>
    </row>
    <row r="2649" spans="8:8" x14ac:dyDescent="0.15">
      <c r="H2649">
        <f t="shared" si="41"/>
        <v>11.688450000000001</v>
      </c>
    </row>
    <row r="2650" spans="8:8" x14ac:dyDescent="0.15">
      <c r="H2650">
        <f t="shared" si="41"/>
        <v>22.208055000000002</v>
      </c>
    </row>
    <row r="2651" spans="8:8" x14ac:dyDescent="0.15">
      <c r="H2651">
        <f t="shared" ref="H2651:H2714" si="42">$H2627</f>
        <v>22.208055000000002</v>
      </c>
    </row>
    <row r="2652" spans="8:8" x14ac:dyDescent="0.15">
      <c r="H2652">
        <f t="shared" si="42"/>
        <v>22.208055000000002</v>
      </c>
    </row>
    <row r="2653" spans="8:8" x14ac:dyDescent="0.15">
      <c r="H2653">
        <f t="shared" si="42"/>
        <v>11.688450000000001</v>
      </c>
    </row>
    <row r="2654" spans="8:8" x14ac:dyDescent="0.15">
      <c r="H2654">
        <f t="shared" si="42"/>
        <v>11.688450000000001</v>
      </c>
    </row>
    <row r="2655" spans="8:8" x14ac:dyDescent="0.15">
      <c r="H2655">
        <f t="shared" si="42"/>
        <v>22.208055000000002</v>
      </c>
    </row>
    <row r="2656" spans="8:8" x14ac:dyDescent="0.15">
      <c r="H2656">
        <f t="shared" si="42"/>
        <v>22.208055000000002</v>
      </c>
    </row>
    <row r="2657" spans="8:8" x14ac:dyDescent="0.15">
      <c r="H2657">
        <f t="shared" si="42"/>
        <v>22.208055000000002</v>
      </c>
    </row>
    <row r="2658" spans="8:8" x14ac:dyDescent="0.15">
      <c r="H2658">
        <f t="shared" si="42"/>
        <v>22.208055000000002</v>
      </c>
    </row>
    <row r="2659" spans="8:8" x14ac:dyDescent="0.15">
      <c r="H2659">
        <f t="shared" si="42"/>
        <v>7.0130699999999999</v>
      </c>
    </row>
    <row r="2660" spans="8:8" x14ac:dyDescent="0.15">
      <c r="H2660">
        <f t="shared" si="42"/>
        <v>7.0130699999999999</v>
      </c>
    </row>
    <row r="2661" spans="8:8" x14ac:dyDescent="0.15">
      <c r="H2661">
        <f t="shared" si="42"/>
        <v>1.1688450000000001</v>
      </c>
    </row>
    <row r="2662" spans="8:8" x14ac:dyDescent="0.15">
      <c r="H2662">
        <f t="shared" si="42"/>
        <v>1.1688450000000001</v>
      </c>
    </row>
    <row r="2663" spans="8:8" x14ac:dyDescent="0.15">
      <c r="H2663">
        <f t="shared" si="42"/>
        <v>1.1688450000000001</v>
      </c>
    </row>
    <row r="2664" spans="8:8" x14ac:dyDescent="0.15">
      <c r="H2664">
        <f t="shared" si="42"/>
        <v>1.1688450000000001</v>
      </c>
    </row>
    <row r="2665" spans="8:8" x14ac:dyDescent="0.15">
      <c r="H2665">
        <f t="shared" si="42"/>
        <v>1.1688450000000001</v>
      </c>
    </row>
    <row r="2666" spans="8:8" x14ac:dyDescent="0.15">
      <c r="H2666">
        <f t="shared" si="42"/>
        <v>1.1688450000000001</v>
      </c>
    </row>
    <row r="2667" spans="8:8" x14ac:dyDescent="0.15">
      <c r="H2667">
        <f t="shared" si="42"/>
        <v>1.1688450000000001</v>
      </c>
    </row>
    <row r="2668" spans="8:8" x14ac:dyDescent="0.15">
      <c r="H2668">
        <f t="shared" si="42"/>
        <v>1.1688450000000001</v>
      </c>
    </row>
    <row r="2669" spans="8:8" x14ac:dyDescent="0.15">
      <c r="H2669">
        <f t="shared" si="42"/>
        <v>1.1688450000000001</v>
      </c>
    </row>
    <row r="2670" spans="8:8" x14ac:dyDescent="0.15">
      <c r="H2670">
        <f t="shared" si="42"/>
        <v>1.1688450000000001</v>
      </c>
    </row>
    <row r="2671" spans="8:8" x14ac:dyDescent="0.15">
      <c r="H2671">
        <f t="shared" si="42"/>
        <v>1.1688450000000001</v>
      </c>
    </row>
    <row r="2672" spans="8:8" x14ac:dyDescent="0.15">
      <c r="H2672">
        <f t="shared" si="42"/>
        <v>2.3376900000000003</v>
      </c>
    </row>
    <row r="2673" spans="8:8" x14ac:dyDescent="0.15">
      <c r="H2673">
        <f t="shared" si="42"/>
        <v>11.688450000000001</v>
      </c>
    </row>
    <row r="2674" spans="8:8" x14ac:dyDescent="0.15">
      <c r="H2674">
        <f t="shared" si="42"/>
        <v>22.208055000000002</v>
      </c>
    </row>
    <row r="2675" spans="8:8" x14ac:dyDescent="0.15">
      <c r="H2675">
        <f t="shared" si="42"/>
        <v>22.208055000000002</v>
      </c>
    </row>
    <row r="2676" spans="8:8" x14ac:dyDescent="0.15">
      <c r="H2676">
        <f t="shared" si="42"/>
        <v>22.208055000000002</v>
      </c>
    </row>
    <row r="2677" spans="8:8" x14ac:dyDescent="0.15">
      <c r="H2677">
        <f t="shared" si="42"/>
        <v>11.688450000000001</v>
      </c>
    </row>
    <row r="2678" spans="8:8" x14ac:dyDescent="0.15">
      <c r="H2678">
        <f t="shared" si="42"/>
        <v>11.688450000000001</v>
      </c>
    </row>
    <row r="2679" spans="8:8" x14ac:dyDescent="0.15">
      <c r="H2679">
        <f t="shared" si="42"/>
        <v>22.208055000000002</v>
      </c>
    </row>
    <row r="2680" spans="8:8" x14ac:dyDescent="0.15">
      <c r="H2680">
        <f t="shared" si="42"/>
        <v>22.208055000000002</v>
      </c>
    </row>
    <row r="2681" spans="8:8" x14ac:dyDescent="0.15">
      <c r="H2681">
        <f t="shared" si="42"/>
        <v>22.208055000000002</v>
      </c>
    </row>
    <row r="2682" spans="8:8" x14ac:dyDescent="0.15">
      <c r="H2682">
        <f t="shared" si="42"/>
        <v>22.208055000000002</v>
      </c>
    </row>
    <row r="2683" spans="8:8" x14ac:dyDescent="0.15">
      <c r="H2683">
        <f t="shared" si="42"/>
        <v>7.0130699999999999</v>
      </c>
    </row>
    <row r="2684" spans="8:8" x14ac:dyDescent="0.15">
      <c r="H2684">
        <f t="shared" si="42"/>
        <v>7.0130699999999999</v>
      </c>
    </row>
    <row r="2685" spans="8:8" x14ac:dyDescent="0.15">
      <c r="H2685">
        <f t="shared" si="42"/>
        <v>1.1688450000000001</v>
      </c>
    </row>
    <row r="2686" spans="8:8" x14ac:dyDescent="0.15">
      <c r="H2686">
        <f t="shared" si="42"/>
        <v>1.1688450000000001</v>
      </c>
    </row>
    <row r="2687" spans="8:8" x14ac:dyDescent="0.15">
      <c r="H2687">
        <f t="shared" si="42"/>
        <v>1.1688450000000001</v>
      </c>
    </row>
    <row r="2688" spans="8:8" x14ac:dyDescent="0.15">
      <c r="H2688">
        <f t="shared" si="42"/>
        <v>1.1688450000000001</v>
      </c>
    </row>
    <row r="2689" spans="8:8" x14ac:dyDescent="0.15">
      <c r="H2689">
        <f t="shared" si="42"/>
        <v>1.1688450000000001</v>
      </c>
    </row>
    <row r="2690" spans="8:8" x14ac:dyDescent="0.15">
      <c r="H2690">
        <f t="shared" si="42"/>
        <v>1.1688450000000001</v>
      </c>
    </row>
    <row r="2691" spans="8:8" x14ac:dyDescent="0.15">
      <c r="H2691">
        <f t="shared" si="42"/>
        <v>1.1688450000000001</v>
      </c>
    </row>
    <row r="2692" spans="8:8" x14ac:dyDescent="0.15">
      <c r="H2692">
        <f t="shared" si="42"/>
        <v>1.1688450000000001</v>
      </c>
    </row>
    <row r="2693" spans="8:8" x14ac:dyDescent="0.15">
      <c r="H2693">
        <f t="shared" si="42"/>
        <v>1.1688450000000001</v>
      </c>
    </row>
    <row r="2694" spans="8:8" x14ac:dyDescent="0.15">
      <c r="H2694">
        <f t="shared" si="42"/>
        <v>1.1688450000000001</v>
      </c>
    </row>
    <row r="2695" spans="8:8" x14ac:dyDescent="0.15">
      <c r="H2695">
        <f t="shared" si="42"/>
        <v>1.1688450000000001</v>
      </c>
    </row>
    <row r="2696" spans="8:8" x14ac:dyDescent="0.15">
      <c r="H2696">
        <f t="shared" si="42"/>
        <v>2.3376900000000003</v>
      </c>
    </row>
    <row r="2697" spans="8:8" x14ac:dyDescent="0.15">
      <c r="H2697">
        <f t="shared" si="42"/>
        <v>11.688450000000001</v>
      </c>
    </row>
    <row r="2698" spans="8:8" x14ac:dyDescent="0.15">
      <c r="H2698">
        <f t="shared" si="42"/>
        <v>22.208055000000002</v>
      </c>
    </row>
    <row r="2699" spans="8:8" x14ac:dyDescent="0.15">
      <c r="H2699">
        <f t="shared" si="42"/>
        <v>22.208055000000002</v>
      </c>
    </row>
    <row r="2700" spans="8:8" x14ac:dyDescent="0.15">
      <c r="H2700">
        <f t="shared" si="42"/>
        <v>22.208055000000002</v>
      </c>
    </row>
    <row r="2701" spans="8:8" x14ac:dyDescent="0.15">
      <c r="H2701">
        <f t="shared" si="42"/>
        <v>11.688450000000001</v>
      </c>
    </row>
    <row r="2702" spans="8:8" x14ac:dyDescent="0.15">
      <c r="H2702">
        <f t="shared" si="42"/>
        <v>11.688450000000001</v>
      </c>
    </row>
    <row r="2703" spans="8:8" x14ac:dyDescent="0.15">
      <c r="H2703">
        <f t="shared" si="42"/>
        <v>22.208055000000002</v>
      </c>
    </row>
    <row r="2704" spans="8:8" x14ac:dyDescent="0.15">
      <c r="H2704">
        <f t="shared" si="42"/>
        <v>22.208055000000002</v>
      </c>
    </row>
    <row r="2705" spans="8:8" x14ac:dyDescent="0.15">
      <c r="H2705">
        <f t="shared" si="42"/>
        <v>22.208055000000002</v>
      </c>
    </row>
    <row r="2706" spans="8:8" x14ac:dyDescent="0.15">
      <c r="H2706">
        <f t="shared" si="42"/>
        <v>22.208055000000002</v>
      </c>
    </row>
    <row r="2707" spans="8:8" x14ac:dyDescent="0.15">
      <c r="H2707">
        <f t="shared" si="42"/>
        <v>7.0130699999999999</v>
      </c>
    </row>
    <row r="2708" spans="8:8" x14ac:dyDescent="0.15">
      <c r="H2708">
        <f t="shared" si="42"/>
        <v>7.0130699999999999</v>
      </c>
    </row>
    <row r="2709" spans="8:8" x14ac:dyDescent="0.15">
      <c r="H2709">
        <f t="shared" si="42"/>
        <v>1.1688450000000001</v>
      </c>
    </row>
    <row r="2710" spans="8:8" x14ac:dyDescent="0.15">
      <c r="H2710">
        <f t="shared" si="42"/>
        <v>1.1688450000000001</v>
      </c>
    </row>
    <row r="2711" spans="8:8" x14ac:dyDescent="0.15">
      <c r="H2711">
        <f t="shared" si="42"/>
        <v>1.1688450000000001</v>
      </c>
    </row>
    <row r="2712" spans="8:8" x14ac:dyDescent="0.15">
      <c r="H2712">
        <f t="shared" si="42"/>
        <v>1.1688450000000001</v>
      </c>
    </row>
    <row r="2713" spans="8:8" x14ac:dyDescent="0.15">
      <c r="H2713">
        <f t="shared" si="42"/>
        <v>1.1688450000000001</v>
      </c>
    </row>
    <row r="2714" spans="8:8" x14ac:dyDescent="0.15">
      <c r="H2714">
        <f t="shared" si="42"/>
        <v>1.1688450000000001</v>
      </c>
    </row>
    <row r="2715" spans="8:8" x14ac:dyDescent="0.15">
      <c r="H2715">
        <f t="shared" ref="H2715:H2778" si="43">$H2691</f>
        <v>1.1688450000000001</v>
      </c>
    </row>
    <row r="2716" spans="8:8" x14ac:dyDescent="0.15">
      <c r="H2716">
        <f t="shared" si="43"/>
        <v>1.1688450000000001</v>
      </c>
    </row>
    <row r="2717" spans="8:8" x14ac:dyDescent="0.15">
      <c r="H2717">
        <f t="shared" si="43"/>
        <v>1.1688450000000001</v>
      </c>
    </row>
    <row r="2718" spans="8:8" x14ac:dyDescent="0.15">
      <c r="H2718">
        <f t="shared" si="43"/>
        <v>1.1688450000000001</v>
      </c>
    </row>
    <row r="2719" spans="8:8" x14ac:dyDescent="0.15">
      <c r="H2719">
        <f t="shared" si="43"/>
        <v>1.1688450000000001</v>
      </c>
    </row>
    <row r="2720" spans="8:8" x14ac:dyDescent="0.15">
      <c r="H2720">
        <f t="shared" si="43"/>
        <v>2.3376900000000003</v>
      </c>
    </row>
    <row r="2721" spans="8:8" x14ac:dyDescent="0.15">
      <c r="H2721">
        <f t="shared" si="43"/>
        <v>11.688450000000001</v>
      </c>
    </row>
    <row r="2722" spans="8:8" x14ac:dyDescent="0.15">
      <c r="H2722">
        <f t="shared" si="43"/>
        <v>22.208055000000002</v>
      </c>
    </row>
    <row r="2723" spans="8:8" x14ac:dyDescent="0.15">
      <c r="H2723">
        <f t="shared" si="43"/>
        <v>22.208055000000002</v>
      </c>
    </row>
    <row r="2724" spans="8:8" x14ac:dyDescent="0.15">
      <c r="H2724">
        <f t="shared" si="43"/>
        <v>22.208055000000002</v>
      </c>
    </row>
    <row r="2725" spans="8:8" x14ac:dyDescent="0.15">
      <c r="H2725">
        <f t="shared" si="43"/>
        <v>11.688450000000001</v>
      </c>
    </row>
    <row r="2726" spans="8:8" x14ac:dyDescent="0.15">
      <c r="H2726">
        <f t="shared" si="43"/>
        <v>11.688450000000001</v>
      </c>
    </row>
    <row r="2727" spans="8:8" x14ac:dyDescent="0.15">
      <c r="H2727">
        <f t="shared" si="43"/>
        <v>22.208055000000002</v>
      </c>
    </row>
    <row r="2728" spans="8:8" x14ac:dyDescent="0.15">
      <c r="H2728">
        <f t="shared" si="43"/>
        <v>22.208055000000002</v>
      </c>
    </row>
    <row r="2729" spans="8:8" x14ac:dyDescent="0.15">
      <c r="H2729">
        <f t="shared" si="43"/>
        <v>22.208055000000002</v>
      </c>
    </row>
    <row r="2730" spans="8:8" x14ac:dyDescent="0.15">
      <c r="H2730">
        <f t="shared" si="43"/>
        <v>22.208055000000002</v>
      </c>
    </row>
    <row r="2731" spans="8:8" x14ac:dyDescent="0.15">
      <c r="H2731">
        <f t="shared" si="43"/>
        <v>7.0130699999999999</v>
      </c>
    </row>
    <row r="2732" spans="8:8" x14ac:dyDescent="0.15">
      <c r="H2732">
        <f t="shared" si="43"/>
        <v>7.0130699999999999</v>
      </c>
    </row>
    <row r="2733" spans="8:8" x14ac:dyDescent="0.15">
      <c r="H2733">
        <f t="shared" si="43"/>
        <v>1.1688450000000001</v>
      </c>
    </row>
    <row r="2734" spans="8:8" x14ac:dyDescent="0.15">
      <c r="H2734">
        <f t="shared" si="43"/>
        <v>1.1688450000000001</v>
      </c>
    </row>
    <row r="2735" spans="8:8" x14ac:dyDescent="0.15">
      <c r="H2735">
        <f t="shared" si="43"/>
        <v>1.1688450000000001</v>
      </c>
    </row>
    <row r="2736" spans="8:8" x14ac:dyDescent="0.15">
      <c r="H2736">
        <f t="shared" si="43"/>
        <v>1.1688450000000001</v>
      </c>
    </row>
    <row r="2737" spans="8:8" x14ac:dyDescent="0.15">
      <c r="H2737">
        <f t="shared" si="43"/>
        <v>1.1688450000000001</v>
      </c>
    </row>
    <row r="2738" spans="8:8" x14ac:dyDescent="0.15">
      <c r="H2738">
        <f t="shared" si="43"/>
        <v>1.1688450000000001</v>
      </c>
    </row>
    <row r="2739" spans="8:8" x14ac:dyDescent="0.15">
      <c r="H2739">
        <f t="shared" si="43"/>
        <v>1.1688450000000001</v>
      </c>
    </row>
    <row r="2740" spans="8:8" x14ac:dyDescent="0.15">
      <c r="H2740">
        <f t="shared" si="43"/>
        <v>1.1688450000000001</v>
      </c>
    </row>
    <row r="2741" spans="8:8" x14ac:dyDescent="0.15">
      <c r="H2741">
        <f t="shared" si="43"/>
        <v>1.1688450000000001</v>
      </c>
    </row>
    <row r="2742" spans="8:8" x14ac:dyDescent="0.15">
      <c r="H2742">
        <f t="shared" si="43"/>
        <v>1.1688450000000001</v>
      </c>
    </row>
    <row r="2743" spans="8:8" x14ac:dyDescent="0.15">
      <c r="H2743">
        <f t="shared" si="43"/>
        <v>1.1688450000000001</v>
      </c>
    </row>
    <row r="2744" spans="8:8" x14ac:dyDescent="0.15">
      <c r="H2744">
        <f t="shared" si="43"/>
        <v>2.3376900000000003</v>
      </c>
    </row>
    <row r="2745" spans="8:8" x14ac:dyDescent="0.15">
      <c r="H2745">
        <f t="shared" si="43"/>
        <v>11.688450000000001</v>
      </c>
    </row>
    <row r="2746" spans="8:8" x14ac:dyDescent="0.15">
      <c r="H2746">
        <f t="shared" si="43"/>
        <v>22.208055000000002</v>
      </c>
    </row>
    <row r="2747" spans="8:8" x14ac:dyDescent="0.15">
      <c r="H2747">
        <f t="shared" si="43"/>
        <v>22.208055000000002</v>
      </c>
    </row>
    <row r="2748" spans="8:8" x14ac:dyDescent="0.15">
      <c r="H2748">
        <f t="shared" si="43"/>
        <v>22.208055000000002</v>
      </c>
    </row>
    <row r="2749" spans="8:8" x14ac:dyDescent="0.15">
      <c r="H2749">
        <f t="shared" si="43"/>
        <v>11.688450000000001</v>
      </c>
    </row>
    <row r="2750" spans="8:8" x14ac:dyDescent="0.15">
      <c r="H2750">
        <f t="shared" si="43"/>
        <v>11.688450000000001</v>
      </c>
    </row>
    <row r="2751" spans="8:8" x14ac:dyDescent="0.15">
      <c r="H2751">
        <f t="shared" si="43"/>
        <v>22.208055000000002</v>
      </c>
    </row>
    <row r="2752" spans="8:8" x14ac:dyDescent="0.15">
      <c r="H2752">
        <f t="shared" si="43"/>
        <v>22.208055000000002</v>
      </c>
    </row>
    <row r="2753" spans="8:8" x14ac:dyDescent="0.15">
      <c r="H2753">
        <f t="shared" si="43"/>
        <v>22.208055000000002</v>
      </c>
    </row>
    <row r="2754" spans="8:8" x14ac:dyDescent="0.15">
      <c r="H2754">
        <f t="shared" si="43"/>
        <v>22.208055000000002</v>
      </c>
    </row>
    <row r="2755" spans="8:8" x14ac:dyDescent="0.15">
      <c r="H2755">
        <f t="shared" si="43"/>
        <v>7.0130699999999999</v>
      </c>
    </row>
    <row r="2756" spans="8:8" x14ac:dyDescent="0.15">
      <c r="H2756">
        <f t="shared" si="43"/>
        <v>7.0130699999999999</v>
      </c>
    </row>
    <row r="2757" spans="8:8" x14ac:dyDescent="0.15">
      <c r="H2757">
        <f t="shared" si="43"/>
        <v>1.1688450000000001</v>
      </c>
    </row>
    <row r="2758" spans="8:8" x14ac:dyDescent="0.15">
      <c r="H2758">
        <f t="shared" si="43"/>
        <v>1.1688450000000001</v>
      </c>
    </row>
    <row r="2759" spans="8:8" x14ac:dyDescent="0.15">
      <c r="H2759">
        <f t="shared" si="43"/>
        <v>1.1688450000000001</v>
      </c>
    </row>
    <row r="2760" spans="8:8" x14ac:dyDescent="0.15">
      <c r="H2760">
        <f t="shared" si="43"/>
        <v>1.1688450000000001</v>
      </c>
    </row>
    <row r="2761" spans="8:8" x14ac:dyDescent="0.15">
      <c r="H2761">
        <f t="shared" si="43"/>
        <v>1.1688450000000001</v>
      </c>
    </row>
    <row r="2762" spans="8:8" x14ac:dyDescent="0.15">
      <c r="H2762">
        <f t="shared" si="43"/>
        <v>1.1688450000000001</v>
      </c>
    </row>
    <row r="2763" spans="8:8" x14ac:dyDescent="0.15">
      <c r="H2763">
        <f t="shared" si="43"/>
        <v>1.1688450000000001</v>
      </c>
    </row>
    <row r="2764" spans="8:8" x14ac:dyDescent="0.15">
      <c r="H2764">
        <f t="shared" si="43"/>
        <v>1.1688450000000001</v>
      </c>
    </row>
    <row r="2765" spans="8:8" x14ac:dyDescent="0.15">
      <c r="H2765">
        <f t="shared" si="43"/>
        <v>1.1688450000000001</v>
      </c>
    </row>
    <row r="2766" spans="8:8" x14ac:dyDescent="0.15">
      <c r="H2766">
        <f t="shared" si="43"/>
        <v>1.1688450000000001</v>
      </c>
    </row>
    <row r="2767" spans="8:8" x14ac:dyDescent="0.15">
      <c r="H2767">
        <f t="shared" si="43"/>
        <v>1.1688450000000001</v>
      </c>
    </row>
    <row r="2768" spans="8:8" x14ac:dyDescent="0.15">
      <c r="H2768">
        <f t="shared" si="43"/>
        <v>2.3376900000000003</v>
      </c>
    </row>
    <row r="2769" spans="8:8" x14ac:dyDescent="0.15">
      <c r="H2769">
        <f t="shared" si="43"/>
        <v>11.688450000000001</v>
      </c>
    </row>
    <row r="2770" spans="8:8" x14ac:dyDescent="0.15">
      <c r="H2770">
        <f t="shared" si="43"/>
        <v>22.208055000000002</v>
      </c>
    </row>
    <row r="2771" spans="8:8" x14ac:dyDescent="0.15">
      <c r="H2771">
        <f t="shared" si="43"/>
        <v>22.208055000000002</v>
      </c>
    </row>
    <row r="2772" spans="8:8" x14ac:dyDescent="0.15">
      <c r="H2772">
        <f t="shared" si="43"/>
        <v>22.208055000000002</v>
      </c>
    </row>
    <row r="2773" spans="8:8" x14ac:dyDescent="0.15">
      <c r="H2773">
        <f t="shared" si="43"/>
        <v>11.688450000000001</v>
      </c>
    </row>
    <row r="2774" spans="8:8" x14ac:dyDescent="0.15">
      <c r="H2774">
        <f t="shared" si="43"/>
        <v>11.688450000000001</v>
      </c>
    </row>
    <row r="2775" spans="8:8" x14ac:dyDescent="0.15">
      <c r="H2775">
        <f t="shared" si="43"/>
        <v>22.208055000000002</v>
      </c>
    </row>
    <row r="2776" spans="8:8" x14ac:dyDescent="0.15">
      <c r="H2776">
        <f t="shared" si="43"/>
        <v>22.208055000000002</v>
      </c>
    </row>
    <row r="2777" spans="8:8" x14ac:dyDescent="0.15">
      <c r="H2777">
        <f t="shared" si="43"/>
        <v>22.208055000000002</v>
      </c>
    </row>
    <row r="2778" spans="8:8" x14ac:dyDescent="0.15">
      <c r="H2778">
        <f t="shared" si="43"/>
        <v>22.208055000000002</v>
      </c>
    </row>
    <row r="2779" spans="8:8" x14ac:dyDescent="0.15">
      <c r="H2779">
        <f t="shared" ref="H2779:H2842" si="44">$H2755</f>
        <v>7.0130699999999999</v>
      </c>
    </row>
    <row r="2780" spans="8:8" x14ac:dyDescent="0.15">
      <c r="H2780">
        <f t="shared" si="44"/>
        <v>7.0130699999999999</v>
      </c>
    </row>
    <row r="2781" spans="8:8" x14ac:dyDescent="0.15">
      <c r="H2781">
        <f t="shared" si="44"/>
        <v>1.1688450000000001</v>
      </c>
    </row>
    <row r="2782" spans="8:8" x14ac:dyDescent="0.15">
      <c r="H2782">
        <f t="shared" si="44"/>
        <v>1.1688450000000001</v>
      </c>
    </row>
    <row r="2783" spans="8:8" x14ac:dyDescent="0.15">
      <c r="H2783">
        <f t="shared" si="44"/>
        <v>1.1688450000000001</v>
      </c>
    </row>
    <row r="2784" spans="8:8" x14ac:dyDescent="0.15">
      <c r="H2784">
        <f t="shared" si="44"/>
        <v>1.1688450000000001</v>
      </c>
    </row>
    <row r="2785" spans="8:8" x14ac:dyDescent="0.15">
      <c r="H2785">
        <f t="shared" si="44"/>
        <v>1.1688450000000001</v>
      </c>
    </row>
    <row r="2786" spans="8:8" x14ac:dyDescent="0.15">
      <c r="H2786">
        <f t="shared" si="44"/>
        <v>1.1688450000000001</v>
      </c>
    </row>
    <row r="2787" spans="8:8" x14ac:dyDescent="0.15">
      <c r="H2787">
        <f t="shared" si="44"/>
        <v>1.1688450000000001</v>
      </c>
    </row>
    <row r="2788" spans="8:8" x14ac:dyDescent="0.15">
      <c r="H2788">
        <f t="shared" si="44"/>
        <v>1.1688450000000001</v>
      </c>
    </row>
    <row r="2789" spans="8:8" x14ac:dyDescent="0.15">
      <c r="H2789">
        <f t="shared" si="44"/>
        <v>1.1688450000000001</v>
      </c>
    </row>
    <row r="2790" spans="8:8" x14ac:dyDescent="0.15">
      <c r="H2790">
        <f t="shared" si="44"/>
        <v>1.1688450000000001</v>
      </c>
    </row>
    <row r="2791" spans="8:8" x14ac:dyDescent="0.15">
      <c r="H2791">
        <f t="shared" si="44"/>
        <v>1.1688450000000001</v>
      </c>
    </row>
    <row r="2792" spans="8:8" x14ac:dyDescent="0.15">
      <c r="H2792">
        <f t="shared" si="44"/>
        <v>2.3376900000000003</v>
      </c>
    </row>
    <row r="2793" spans="8:8" x14ac:dyDescent="0.15">
      <c r="H2793">
        <f t="shared" si="44"/>
        <v>11.688450000000001</v>
      </c>
    </row>
    <row r="2794" spans="8:8" x14ac:dyDescent="0.15">
      <c r="H2794">
        <f t="shared" si="44"/>
        <v>22.208055000000002</v>
      </c>
    </row>
    <row r="2795" spans="8:8" x14ac:dyDescent="0.15">
      <c r="H2795">
        <f t="shared" si="44"/>
        <v>22.208055000000002</v>
      </c>
    </row>
    <row r="2796" spans="8:8" x14ac:dyDescent="0.15">
      <c r="H2796">
        <f t="shared" si="44"/>
        <v>22.208055000000002</v>
      </c>
    </row>
    <row r="2797" spans="8:8" x14ac:dyDescent="0.15">
      <c r="H2797">
        <f t="shared" si="44"/>
        <v>11.688450000000001</v>
      </c>
    </row>
    <row r="2798" spans="8:8" x14ac:dyDescent="0.15">
      <c r="H2798">
        <f t="shared" si="44"/>
        <v>11.688450000000001</v>
      </c>
    </row>
    <row r="2799" spans="8:8" x14ac:dyDescent="0.15">
      <c r="H2799">
        <f t="shared" si="44"/>
        <v>22.208055000000002</v>
      </c>
    </row>
    <row r="2800" spans="8:8" x14ac:dyDescent="0.15">
      <c r="H2800">
        <f t="shared" si="44"/>
        <v>22.208055000000002</v>
      </c>
    </row>
    <row r="2801" spans="8:8" x14ac:dyDescent="0.15">
      <c r="H2801">
        <f t="shared" si="44"/>
        <v>22.208055000000002</v>
      </c>
    </row>
    <row r="2802" spans="8:8" x14ac:dyDescent="0.15">
      <c r="H2802">
        <f t="shared" si="44"/>
        <v>22.208055000000002</v>
      </c>
    </row>
    <row r="2803" spans="8:8" x14ac:dyDescent="0.15">
      <c r="H2803">
        <f t="shared" si="44"/>
        <v>7.0130699999999999</v>
      </c>
    </row>
    <row r="2804" spans="8:8" x14ac:dyDescent="0.15">
      <c r="H2804">
        <f t="shared" si="44"/>
        <v>7.0130699999999999</v>
      </c>
    </row>
    <row r="2805" spans="8:8" x14ac:dyDescent="0.15">
      <c r="H2805">
        <f t="shared" si="44"/>
        <v>1.1688450000000001</v>
      </c>
    </row>
    <row r="2806" spans="8:8" x14ac:dyDescent="0.15">
      <c r="H2806">
        <f t="shared" si="44"/>
        <v>1.1688450000000001</v>
      </c>
    </row>
    <row r="2807" spans="8:8" x14ac:dyDescent="0.15">
      <c r="H2807">
        <f t="shared" si="44"/>
        <v>1.1688450000000001</v>
      </c>
    </row>
    <row r="2808" spans="8:8" x14ac:dyDescent="0.15">
      <c r="H2808">
        <f t="shared" si="44"/>
        <v>1.1688450000000001</v>
      </c>
    </row>
    <row r="2809" spans="8:8" x14ac:dyDescent="0.15">
      <c r="H2809">
        <f t="shared" si="44"/>
        <v>1.1688450000000001</v>
      </c>
    </row>
    <row r="2810" spans="8:8" x14ac:dyDescent="0.15">
      <c r="H2810">
        <f t="shared" si="44"/>
        <v>1.1688450000000001</v>
      </c>
    </row>
    <row r="2811" spans="8:8" x14ac:dyDescent="0.15">
      <c r="H2811">
        <f t="shared" si="44"/>
        <v>1.1688450000000001</v>
      </c>
    </row>
    <row r="2812" spans="8:8" x14ac:dyDescent="0.15">
      <c r="H2812">
        <f t="shared" si="44"/>
        <v>1.1688450000000001</v>
      </c>
    </row>
    <row r="2813" spans="8:8" x14ac:dyDescent="0.15">
      <c r="H2813">
        <f t="shared" si="44"/>
        <v>1.1688450000000001</v>
      </c>
    </row>
    <row r="2814" spans="8:8" x14ac:dyDescent="0.15">
      <c r="H2814">
        <f t="shared" si="44"/>
        <v>1.1688450000000001</v>
      </c>
    </row>
    <row r="2815" spans="8:8" x14ac:dyDescent="0.15">
      <c r="H2815">
        <f t="shared" si="44"/>
        <v>1.1688450000000001</v>
      </c>
    </row>
    <row r="2816" spans="8:8" x14ac:dyDescent="0.15">
      <c r="H2816">
        <f t="shared" si="44"/>
        <v>2.3376900000000003</v>
      </c>
    </row>
    <row r="2817" spans="8:8" x14ac:dyDescent="0.15">
      <c r="H2817">
        <f t="shared" si="44"/>
        <v>11.688450000000001</v>
      </c>
    </row>
    <row r="2818" spans="8:8" x14ac:dyDescent="0.15">
      <c r="H2818">
        <f t="shared" si="44"/>
        <v>22.208055000000002</v>
      </c>
    </row>
    <row r="2819" spans="8:8" x14ac:dyDescent="0.15">
      <c r="H2819">
        <f t="shared" si="44"/>
        <v>22.208055000000002</v>
      </c>
    </row>
    <row r="2820" spans="8:8" x14ac:dyDescent="0.15">
      <c r="H2820">
        <f t="shared" si="44"/>
        <v>22.208055000000002</v>
      </c>
    </row>
    <row r="2821" spans="8:8" x14ac:dyDescent="0.15">
      <c r="H2821">
        <f t="shared" si="44"/>
        <v>11.688450000000001</v>
      </c>
    </row>
    <row r="2822" spans="8:8" x14ac:dyDescent="0.15">
      <c r="H2822">
        <f t="shared" si="44"/>
        <v>11.688450000000001</v>
      </c>
    </row>
    <row r="2823" spans="8:8" x14ac:dyDescent="0.15">
      <c r="H2823">
        <f t="shared" si="44"/>
        <v>22.208055000000002</v>
      </c>
    </row>
    <row r="2824" spans="8:8" x14ac:dyDescent="0.15">
      <c r="H2824">
        <f t="shared" si="44"/>
        <v>22.208055000000002</v>
      </c>
    </row>
    <row r="2825" spans="8:8" x14ac:dyDescent="0.15">
      <c r="H2825">
        <f t="shared" si="44"/>
        <v>22.208055000000002</v>
      </c>
    </row>
    <row r="2826" spans="8:8" x14ac:dyDescent="0.15">
      <c r="H2826">
        <f t="shared" si="44"/>
        <v>22.208055000000002</v>
      </c>
    </row>
    <row r="2827" spans="8:8" x14ac:dyDescent="0.15">
      <c r="H2827">
        <f t="shared" si="44"/>
        <v>7.0130699999999999</v>
      </c>
    </row>
    <row r="2828" spans="8:8" x14ac:dyDescent="0.15">
      <c r="H2828">
        <f t="shared" si="44"/>
        <v>7.0130699999999999</v>
      </c>
    </row>
    <row r="2829" spans="8:8" x14ac:dyDescent="0.15">
      <c r="H2829">
        <f t="shared" si="44"/>
        <v>1.1688450000000001</v>
      </c>
    </row>
    <row r="2830" spans="8:8" x14ac:dyDescent="0.15">
      <c r="H2830">
        <f t="shared" si="44"/>
        <v>1.1688450000000001</v>
      </c>
    </row>
    <row r="2831" spans="8:8" x14ac:dyDescent="0.15">
      <c r="H2831">
        <f t="shared" si="44"/>
        <v>1.1688450000000001</v>
      </c>
    </row>
    <row r="2832" spans="8:8" x14ac:dyDescent="0.15">
      <c r="H2832">
        <f t="shared" si="44"/>
        <v>1.1688450000000001</v>
      </c>
    </row>
    <row r="2833" spans="8:8" x14ac:dyDescent="0.15">
      <c r="H2833">
        <f t="shared" si="44"/>
        <v>1.1688450000000001</v>
      </c>
    </row>
    <row r="2834" spans="8:8" x14ac:dyDescent="0.15">
      <c r="H2834">
        <f t="shared" si="44"/>
        <v>1.1688450000000001</v>
      </c>
    </row>
    <row r="2835" spans="8:8" x14ac:dyDescent="0.15">
      <c r="H2835">
        <f t="shared" si="44"/>
        <v>1.1688450000000001</v>
      </c>
    </row>
    <row r="2836" spans="8:8" x14ac:dyDescent="0.15">
      <c r="H2836">
        <f t="shared" si="44"/>
        <v>1.1688450000000001</v>
      </c>
    </row>
    <row r="2837" spans="8:8" x14ac:dyDescent="0.15">
      <c r="H2837">
        <f t="shared" si="44"/>
        <v>1.1688450000000001</v>
      </c>
    </row>
    <row r="2838" spans="8:8" x14ac:dyDescent="0.15">
      <c r="H2838">
        <f t="shared" si="44"/>
        <v>1.1688450000000001</v>
      </c>
    </row>
    <row r="2839" spans="8:8" x14ac:dyDescent="0.15">
      <c r="H2839">
        <f t="shared" si="44"/>
        <v>1.1688450000000001</v>
      </c>
    </row>
    <row r="2840" spans="8:8" x14ac:dyDescent="0.15">
      <c r="H2840">
        <f t="shared" si="44"/>
        <v>2.3376900000000003</v>
      </c>
    </row>
    <row r="2841" spans="8:8" x14ac:dyDescent="0.15">
      <c r="H2841">
        <f t="shared" si="44"/>
        <v>11.688450000000001</v>
      </c>
    </row>
    <row r="2842" spans="8:8" x14ac:dyDescent="0.15">
      <c r="H2842">
        <f t="shared" si="44"/>
        <v>22.208055000000002</v>
      </c>
    </row>
    <row r="2843" spans="8:8" x14ac:dyDescent="0.15">
      <c r="H2843">
        <f t="shared" ref="H2843:H2906" si="45">$H2819</f>
        <v>22.208055000000002</v>
      </c>
    </row>
    <row r="2844" spans="8:8" x14ac:dyDescent="0.15">
      <c r="H2844">
        <f t="shared" si="45"/>
        <v>22.208055000000002</v>
      </c>
    </row>
    <row r="2845" spans="8:8" x14ac:dyDescent="0.15">
      <c r="H2845">
        <f t="shared" si="45"/>
        <v>11.688450000000001</v>
      </c>
    </row>
    <row r="2846" spans="8:8" x14ac:dyDescent="0.15">
      <c r="H2846">
        <f t="shared" si="45"/>
        <v>11.688450000000001</v>
      </c>
    </row>
    <row r="2847" spans="8:8" x14ac:dyDescent="0.15">
      <c r="H2847">
        <f t="shared" si="45"/>
        <v>22.208055000000002</v>
      </c>
    </row>
    <row r="2848" spans="8:8" x14ac:dyDescent="0.15">
      <c r="H2848">
        <f t="shared" si="45"/>
        <v>22.208055000000002</v>
      </c>
    </row>
    <row r="2849" spans="8:8" x14ac:dyDescent="0.15">
      <c r="H2849">
        <f t="shared" si="45"/>
        <v>22.208055000000002</v>
      </c>
    </row>
    <row r="2850" spans="8:8" x14ac:dyDescent="0.15">
      <c r="H2850">
        <f t="shared" si="45"/>
        <v>22.208055000000002</v>
      </c>
    </row>
    <row r="2851" spans="8:8" x14ac:dyDescent="0.15">
      <c r="H2851">
        <f t="shared" si="45"/>
        <v>7.0130699999999999</v>
      </c>
    </row>
    <row r="2852" spans="8:8" x14ac:dyDescent="0.15">
      <c r="H2852">
        <f t="shared" si="45"/>
        <v>7.0130699999999999</v>
      </c>
    </row>
    <row r="2853" spans="8:8" x14ac:dyDescent="0.15">
      <c r="H2853">
        <f t="shared" si="45"/>
        <v>1.1688450000000001</v>
      </c>
    </row>
    <row r="2854" spans="8:8" x14ac:dyDescent="0.15">
      <c r="H2854">
        <f t="shared" si="45"/>
        <v>1.1688450000000001</v>
      </c>
    </row>
    <row r="2855" spans="8:8" x14ac:dyDescent="0.15">
      <c r="H2855">
        <f t="shared" si="45"/>
        <v>1.1688450000000001</v>
      </c>
    </row>
    <row r="2856" spans="8:8" x14ac:dyDescent="0.15">
      <c r="H2856">
        <f t="shared" si="45"/>
        <v>1.1688450000000001</v>
      </c>
    </row>
    <row r="2857" spans="8:8" x14ac:dyDescent="0.15">
      <c r="H2857">
        <f t="shared" si="45"/>
        <v>1.1688450000000001</v>
      </c>
    </row>
    <row r="2858" spans="8:8" x14ac:dyDescent="0.15">
      <c r="H2858">
        <f t="shared" si="45"/>
        <v>1.1688450000000001</v>
      </c>
    </row>
    <row r="2859" spans="8:8" x14ac:dyDescent="0.15">
      <c r="H2859">
        <f t="shared" si="45"/>
        <v>1.1688450000000001</v>
      </c>
    </row>
    <row r="2860" spans="8:8" x14ac:dyDescent="0.15">
      <c r="H2860">
        <f t="shared" si="45"/>
        <v>1.1688450000000001</v>
      </c>
    </row>
    <row r="2861" spans="8:8" x14ac:dyDescent="0.15">
      <c r="H2861">
        <f t="shared" si="45"/>
        <v>1.1688450000000001</v>
      </c>
    </row>
    <row r="2862" spans="8:8" x14ac:dyDescent="0.15">
      <c r="H2862">
        <f t="shared" si="45"/>
        <v>1.1688450000000001</v>
      </c>
    </row>
    <row r="2863" spans="8:8" x14ac:dyDescent="0.15">
      <c r="H2863">
        <f t="shared" si="45"/>
        <v>1.1688450000000001</v>
      </c>
    </row>
    <row r="2864" spans="8:8" x14ac:dyDescent="0.15">
      <c r="H2864">
        <f t="shared" si="45"/>
        <v>2.3376900000000003</v>
      </c>
    </row>
    <row r="2865" spans="8:8" x14ac:dyDescent="0.15">
      <c r="H2865">
        <f t="shared" si="45"/>
        <v>11.688450000000001</v>
      </c>
    </row>
    <row r="2866" spans="8:8" x14ac:dyDescent="0.15">
      <c r="H2866">
        <f t="shared" si="45"/>
        <v>22.208055000000002</v>
      </c>
    </row>
    <row r="2867" spans="8:8" x14ac:dyDescent="0.15">
      <c r="H2867">
        <f t="shared" si="45"/>
        <v>22.208055000000002</v>
      </c>
    </row>
    <row r="2868" spans="8:8" x14ac:dyDescent="0.15">
      <c r="H2868">
        <f t="shared" si="45"/>
        <v>22.208055000000002</v>
      </c>
    </row>
    <row r="2869" spans="8:8" x14ac:dyDescent="0.15">
      <c r="H2869">
        <f t="shared" si="45"/>
        <v>11.688450000000001</v>
      </c>
    </row>
    <row r="2870" spans="8:8" x14ac:dyDescent="0.15">
      <c r="H2870">
        <f t="shared" si="45"/>
        <v>11.688450000000001</v>
      </c>
    </row>
    <row r="2871" spans="8:8" x14ac:dyDescent="0.15">
      <c r="H2871">
        <f t="shared" si="45"/>
        <v>22.208055000000002</v>
      </c>
    </row>
    <row r="2872" spans="8:8" x14ac:dyDescent="0.15">
      <c r="H2872">
        <f t="shared" si="45"/>
        <v>22.208055000000002</v>
      </c>
    </row>
    <row r="2873" spans="8:8" x14ac:dyDescent="0.15">
      <c r="H2873">
        <f t="shared" si="45"/>
        <v>22.208055000000002</v>
      </c>
    </row>
    <row r="2874" spans="8:8" x14ac:dyDescent="0.15">
      <c r="H2874">
        <f t="shared" si="45"/>
        <v>22.208055000000002</v>
      </c>
    </row>
    <row r="2875" spans="8:8" x14ac:dyDescent="0.15">
      <c r="H2875">
        <f t="shared" si="45"/>
        <v>7.0130699999999999</v>
      </c>
    </row>
    <row r="2876" spans="8:8" x14ac:dyDescent="0.15">
      <c r="H2876">
        <f t="shared" si="45"/>
        <v>7.0130699999999999</v>
      </c>
    </row>
    <row r="2877" spans="8:8" x14ac:dyDescent="0.15">
      <c r="H2877">
        <f t="shared" si="45"/>
        <v>1.1688450000000001</v>
      </c>
    </row>
    <row r="2878" spans="8:8" x14ac:dyDescent="0.15">
      <c r="H2878">
        <f t="shared" si="45"/>
        <v>1.1688450000000001</v>
      </c>
    </row>
    <row r="2879" spans="8:8" x14ac:dyDescent="0.15">
      <c r="H2879">
        <f t="shared" si="45"/>
        <v>1.1688450000000001</v>
      </c>
    </row>
    <row r="2880" spans="8:8" x14ac:dyDescent="0.15">
      <c r="H2880">
        <f t="shared" si="45"/>
        <v>1.1688450000000001</v>
      </c>
    </row>
    <row r="2881" spans="8:8" x14ac:dyDescent="0.15">
      <c r="H2881">
        <f t="shared" si="45"/>
        <v>1.1688450000000001</v>
      </c>
    </row>
    <row r="2882" spans="8:8" x14ac:dyDescent="0.15">
      <c r="H2882">
        <f t="shared" si="45"/>
        <v>1.1688450000000001</v>
      </c>
    </row>
    <row r="2883" spans="8:8" x14ac:dyDescent="0.15">
      <c r="H2883">
        <f t="shared" si="45"/>
        <v>1.1688450000000001</v>
      </c>
    </row>
    <row r="2884" spans="8:8" x14ac:dyDescent="0.15">
      <c r="H2884">
        <f t="shared" si="45"/>
        <v>1.1688450000000001</v>
      </c>
    </row>
    <row r="2885" spans="8:8" x14ac:dyDescent="0.15">
      <c r="H2885">
        <f t="shared" si="45"/>
        <v>1.1688450000000001</v>
      </c>
    </row>
    <row r="2886" spans="8:8" x14ac:dyDescent="0.15">
      <c r="H2886">
        <f t="shared" si="45"/>
        <v>1.1688450000000001</v>
      </c>
    </row>
    <row r="2887" spans="8:8" x14ac:dyDescent="0.15">
      <c r="H2887">
        <f t="shared" si="45"/>
        <v>1.1688450000000001</v>
      </c>
    </row>
    <row r="2888" spans="8:8" x14ac:dyDescent="0.15">
      <c r="H2888">
        <f t="shared" si="45"/>
        <v>2.3376900000000003</v>
      </c>
    </row>
    <row r="2889" spans="8:8" x14ac:dyDescent="0.15">
      <c r="H2889">
        <f t="shared" si="45"/>
        <v>11.688450000000001</v>
      </c>
    </row>
    <row r="2890" spans="8:8" x14ac:dyDescent="0.15">
      <c r="H2890">
        <f t="shared" si="45"/>
        <v>22.208055000000002</v>
      </c>
    </row>
    <row r="2891" spans="8:8" x14ac:dyDescent="0.15">
      <c r="H2891">
        <f t="shared" si="45"/>
        <v>22.208055000000002</v>
      </c>
    </row>
    <row r="2892" spans="8:8" x14ac:dyDescent="0.15">
      <c r="H2892">
        <f t="shared" si="45"/>
        <v>22.208055000000002</v>
      </c>
    </row>
    <row r="2893" spans="8:8" x14ac:dyDescent="0.15">
      <c r="H2893">
        <f t="shared" si="45"/>
        <v>11.688450000000001</v>
      </c>
    </row>
    <row r="2894" spans="8:8" x14ac:dyDescent="0.15">
      <c r="H2894">
        <f t="shared" si="45"/>
        <v>11.688450000000001</v>
      </c>
    </row>
    <row r="2895" spans="8:8" x14ac:dyDescent="0.15">
      <c r="H2895">
        <f t="shared" si="45"/>
        <v>22.208055000000002</v>
      </c>
    </row>
    <row r="2896" spans="8:8" x14ac:dyDescent="0.15">
      <c r="H2896">
        <f t="shared" si="45"/>
        <v>22.208055000000002</v>
      </c>
    </row>
    <row r="2897" spans="8:8" x14ac:dyDescent="0.15">
      <c r="H2897">
        <f t="shared" si="45"/>
        <v>22.208055000000002</v>
      </c>
    </row>
    <row r="2898" spans="8:8" x14ac:dyDescent="0.15">
      <c r="H2898">
        <f t="shared" si="45"/>
        <v>22.208055000000002</v>
      </c>
    </row>
    <row r="2899" spans="8:8" x14ac:dyDescent="0.15">
      <c r="H2899">
        <f t="shared" si="45"/>
        <v>7.0130699999999999</v>
      </c>
    </row>
    <row r="2900" spans="8:8" x14ac:dyDescent="0.15">
      <c r="H2900">
        <f t="shared" si="45"/>
        <v>7.0130699999999999</v>
      </c>
    </row>
    <row r="2901" spans="8:8" x14ac:dyDescent="0.15">
      <c r="H2901">
        <f t="shared" si="45"/>
        <v>1.1688450000000001</v>
      </c>
    </row>
    <row r="2902" spans="8:8" x14ac:dyDescent="0.15">
      <c r="H2902">
        <f t="shared" si="45"/>
        <v>1.1688450000000001</v>
      </c>
    </row>
    <row r="2903" spans="8:8" x14ac:dyDescent="0.15">
      <c r="H2903">
        <f t="shared" si="45"/>
        <v>1.1688450000000001</v>
      </c>
    </row>
    <row r="2904" spans="8:8" x14ac:dyDescent="0.15">
      <c r="H2904">
        <f t="shared" si="45"/>
        <v>1.1688450000000001</v>
      </c>
    </row>
    <row r="2905" spans="8:8" x14ac:dyDescent="0.15">
      <c r="H2905">
        <f t="shared" si="45"/>
        <v>1.1688450000000001</v>
      </c>
    </row>
    <row r="2906" spans="8:8" x14ac:dyDescent="0.15">
      <c r="H2906">
        <f t="shared" si="45"/>
        <v>1.1688450000000001</v>
      </c>
    </row>
    <row r="2907" spans="8:8" x14ac:dyDescent="0.15">
      <c r="H2907">
        <f t="shared" ref="H2907:H2970" si="46">$H2883</f>
        <v>1.1688450000000001</v>
      </c>
    </row>
    <row r="2908" spans="8:8" x14ac:dyDescent="0.15">
      <c r="H2908">
        <f t="shared" si="46"/>
        <v>1.1688450000000001</v>
      </c>
    </row>
    <row r="2909" spans="8:8" x14ac:dyDescent="0.15">
      <c r="H2909">
        <f t="shared" si="46"/>
        <v>1.1688450000000001</v>
      </c>
    </row>
    <row r="2910" spans="8:8" x14ac:dyDescent="0.15">
      <c r="H2910">
        <f t="shared" si="46"/>
        <v>1.1688450000000001</v>
      </c>
    </row>
    <row r="2911" spans="8:8" x14ac:dyDescent="0.15">
      <c r="H2911">
        <f t="shared" si="46"/>
        <v>1.1688450000000001</v>
      </c>
    </row>
    <row r="2912" spans="8:8" x14ac:dyDescent="0.15">
      <c r="H2912">
        <f t="shared" si="46"/>
        <v>2.3376900000000003</v>
      </c>
    </row>
    <row r="2913" spans="8:8" x14ac:dyDescent="0.15">
      <c r="H2913">
        <f t="shared" si="46"/>
        <v>11.688450000000001</v>
      </c>
    </row>
    <row r="2914" spans="8:8" x14ac:dyDescent="0.15">
      <c r="H2914">
        <f t="shared" si="46"/>
        <v>22.208055000000002</v>
      </c>
    </row>
    <row r="2915" spans="8:8" x14ac:dyDescent="0.15">
      <c r="H2915">
        <f t="shared" si="46"/>
        <v>22.208055000000002</v>
      </c>
    </row>
    <row r="2916" spans="8:8" x14ac:dyDescent="0.15">
      <c r="H2916">
        <f t="shared" si="46"/>
        <v>22.208055000000002</v>
      </c>
    </row>
    <row r="2917" spans="8:8" x14ac:dyDescent="0.15">
      <c r="H2917">
        <f t="shared" si="46"/>
        <v>11.688450000000001</v>
      </c>
    </row>
    <row r="2918" spans="8:8" x14ac:dyDescent="0.15">
      <c r="H2918">
        <f t="shared" si="46"/>
        <v>11.688450000000001</v>
      </c>
    </row>
    <row r="2919" spans="8:8" x14ac:dyDescent="0.15">
      <c r="H2919">
        <f t="shared" si="46"/>
        <v>22.208055000000002</v>
      </c>
    </row>
    <row r="2920" spans="8:8" x14ac:dyDescent="0.15">
      <c r="H2920">
        <f t="shared" si="46"/>
        <v>22.208055000000002</v>
      </c>
    </row>
    <row r="2921" spans="8:8" x14ac:dyDescent="0.15">
      <c r="H2921">
        <f t="shared" si="46"/>
        <v>22.208055000000002</v>
      </c>
    </row>
    <row r="2922" spans="8:8" x14ac:dyDescent="0.15">
      <c r="H2922">
        <f t="shared" si="46"/>
        <v>22.208055000000002</v>
      </c>
    </row>
    <row r="2923" spans="8:8" x14ac:dyDescent="0.15">
      <c r="H2923">
        <f t="shared" si="46"/>
        <v>7.0130699999999999</v>
      </c>
    </row>
    <row r="2924" spans="8:8" x14ac:dyDescent="0.15">
      <c r="H2924">
        <f t="shared" si="46"/>
        <v>7.0130699999999999</v>
      </c>
    </row>
    <row r="2925" spans="8:8" x14ac:dyDescent="0.15">
      <c r="H2925">
        <f t="shared" si="46"/>
        <v>1.1688450000000001</v>
      </c>
    </row>
    <row r="2926" spans="8:8" x14ac:dyDescent="0.15">
      <c r="H2926">
        <f t="shared" si="46"/>
        <v>1.1688450000000001</v>
      </c>
    </row>
    <row r="2927" spans="8:8" x14ac:dyDescent="0.15">
      <c r="H2927">
        <f t="shared" si="46"/>
        <v>1.1688450000000001</v>
      </c>
    </row>
    <row r="2928" spans="8:8" x14ac:dyDescent="0.15">
      <c r="H2928">
        <f t="shared" si="46"/>
        <v>1.1688450000000001</v>
      </c>
    </row>
    <row r="2929" spans="8:8" x14ac:dyDescent="0.15">
      <c r="H2929">
        <f t="shared" si="46"/>
        <v>1.1688450000000001</v>
      </c>
    </row>
    <row r="2930" spans="8:8" x14ac:dyDescent="0.15">
      <c r="H2930">
        <f t="shared" si="46"/>
        <v>1.1688450000000001</v>
      </c>
    </row>
    <row r="2931" spans="8:8" x14ac:dyDescent="0.15">
      <c r="H2931">
        <f t="shared" si="46"/>
        <v>1.1688450000000001</v>
      </c>
    </row>
    <row r="2932" spans="8:8" x14ac:dyDescent="0.15">
      <c r="H2932">
        <f t="shared" si="46"/>
        <v>1.1688450000000001</v>
      </c>
    </row>
    <row r="2933" spans="8:8" x14ac:dyDescent="0.15">
      <c r="H2933">
        <f t="shared" si="46"/>
        <v>1.1688450000000001</v>
      </c>
    </row>
    <row r="2934" spans="8:8" x14ac:dyDescent="0.15">
      <c r="H2934">
        <f t="shared" si="46"/>
        <v>1.1688450000000001</v>
      </c>
    </row>
    <row r="2935" spans="8:8" x14ac:dyDescent="0.15">
      <c r="H2935">
        <f t="shared" si="46"/>
        <v>1.1688450000000001</v>
      </c>
    </row>
    <row r="2936" spans="8:8" x14ac:dyDescent="0.15">
      <c r="H2936">
        <f t="shared" si="46"/>
        <v>2.3376900000000003</v>
      </c>
    </row>
    <row r="2937" spans="8:8" x14ac:dyDescent="0.15">
      <c r="H2937">
        <f t="shared" si="46"/>
        <v>11.688450000000001</v>
      </c>
    </row>
    <row r="2938" spans="8:8" x14ac:dyDescent="0.15">
      <c r="H2938">
        <f t="shared" si="46"/>
        <v>22.208055000000002</v>
      </c>
    </row>
    <row r="2939" spans="8:8" x14ac:dyDescent="0.15">
      <c r="H2939">
        <f t="shared" si="46"/>
        <v>22.208055000000002</v>
      </c>
    </row>
    <row r="2940" spans="8:8" x14ac:dyDescent="0.15">
      <c r="H2940">
        <f t="shared" si="46"/>
        <v>22.208055000000002</v>
      </c>
    </row>
    <row r="2941" spans="8:8" x14ac:dyDescent="0.15">
      <c r="H2941">
        <f t="shared" si="46"/>
        <v>11.688450000000001</v>
      </c>
    </row>
    <row r="2942" spans="8:8" x14ac:dyDescent="0.15">
      <c r="H2942">
        <f t="shared" si="46"/>
        <v>11.688450000000001</v>
      </c>
    </row>
    <row r="2943" spans="8:8" x14ac:dyDescent="0.15">
      <c r="H2943">
        <f t="shared" si="46"/>
        <v>22.208055000000002</v>
      </c>
    </row>
    <row r="2944" spans="8:8" x14ac:dyDescent="0.15">
      <c r="H2944">
        <f t="shared" si="46"/>
        <v>22.208055000000002</v>
      </c>
    </row>
    <row r="2945" spans="8:8" x14ac:dyDescent="0.15">
      <c r="H2945">
        <f t="shared" si="46"/>
        <v>22.208055000000002</v>
      </c>
    </row>
    <row r="2946" spans="8:8" x14ac:dyDescent="0.15">
      <c r="H2946">
        <f t="shared" si="46"/>
        <v>22.208055000000002</v>
      </c>
    </row>
    <row r="2947" spans="8:8" x14ac:dyDescent="0.15">
      <c r="H2947">
        <f t="shared" si="46"/>
        <v>7.0130699999999999</v>
      </c>
    </row>
    <row r="2948" spans="8:8" x14ac:dyDescent="0.15">
      <c r="H2948">
        <f t="shared" si="46"/>
        <v>7.0130699999999999</v>
      </c>
    </row>
    <row r="2949" spans="8:8" x14ac:dyDescent="0.15">
      <c r="H2949">
        <f t="shared" si="46"/>
        <v>1.1688450000000001</v>
      </c>
    </row>
    <row r="2950" spans="8:8" x14ac:dyDescent="0.15">
      <c r="H2950">
        <f t="shared" si="46"/>
        <v>1.1688450000000001</v>
      </c>
    </row>
    <row r="2951" spans="8:8" x14ac:dyDescent="0.15">
      <c r="H2951">
        <f t="shared" si="46"/>
        <v>1.1688450000000001</v>
      </c>
    </row>
    <row r="2952" spans="8:8" x14ac:dyDescent="0.15">
      <c r="H2952">
        <f t="shared" si="46"/>
        <v>1.1688450000000001</v>
      </c>
    </row>
    <row r="2953" spans="8:8" x14ac:dyDescent="0.15">
      <c r="H2953">
        <f t="shared" si="46"/>
        <v>1.1688450000000001</v>
      </c>
    </row>
    <row r="2954" spans="8:8" x14ac:dyDescent="0.15">
      <c r="H2954">
        <f t="shared" si="46"/>
        <v>1.1688450000000001</v>
      </c>
    </row>
    <row r="2955" spans="8:8" x14ac:dyDescent="0.15">
      <c r="H2955">
        <f t="shared" si="46"/>
        <v>1.1688450000000001</v>
      </c>
    </row>
    <row r="2956" spans="8:8" x14ac:dyDescent="0.15">
      <c r="H2956">
        <f t="shared" si="46"/>
        <v>1.1688450000000001</v>
      </c>
    </row>
    <row r="2957" spans="8:8" x14ac:dyDescent="0.15">
      <c r="H2957">
        <f t="shared" si="46"/>
        <v>1.1688450000000001</v>
      </c>
    </row>
    <row r="2958" spans="8:8" x14ac:dyDescent="0.15">
      <c r="H2958">
        <f t="shared" si="46"/>
        <v>1.1688450000000001</v>
      </c>
    </row>
    <row r="2959" spans="8:8" x14ac:dyDescent="0.15">
      <c r="H2959">
        <f t="shared" si="46"/>
        <v>1.1688450000000001</v>
      </c>
    </row>
    <row r="2960" spans="8:8" x14ac:dyDescent="0.15">
      <c r="H2960">
        <f t="shared" si="46"/>
        <v>2.3376900000000003</v>
      </c>
    </row>
    <row r="2961" spans="8:8" x14ac:dyDescent="0.15">
      <c r="H2961">
        <f t="shared" si="46"/>
        <v>11.688450000000001</v>
      </c>
    </row>
    <row r="2962" spans="8:8" x14ac:dyDescent="0.15">
      <c r="H2962">
        <f t="shared" si="46"/>
        <v>22.208055000000002</v>
      </c>
    </row>
    <row r="2963" spans="8:8" x14ac:dyDescent="0.15">
      <c r="H2963">
        <f t="shared" si="46"/>
        <v>22.208055000000002</v>
      </c>
    </row>
    <row r="2964" spans="8:8" x14ac:dyDescent="0.15">
      <c r="H2964">
        <f t="shared" si="46"/>
        <v>22.208055000000002</v>
      </c>
    </row>
    <row r="2965" spans="8:8" x14ac:dyDescent="0.15">
      <c r="H2965">
        <f t="shared" si="46"/>
        <v>11.688450000000001</v>
      </c>
    </row>
    <row r="2966" spans="8:8" x14ac:dyDescent="0.15">
      <c r="H2966">
        <f t="shared" si="46"/>
        <v>11.688450000000001</v>
      </c>
    </row>
    <row r="2967" spans="8:8" x14ac:dyDescent="0.15">
      <c r="H2967">
        <f t="shared" si="46"/>
        <v>22.208055000000002</v>
      </c>
    </row>
    <row r="2968" spans="8:8" x14ac:dyDescent="0.15">
      <c r="H2968">
        <f t="shared" si="46"/>
        <v>22.208055000000002</v>
      </c>
    </row>
    <row r="2969" spans="8:8" x14ac:dyDescent="0.15">
      <c r="H2969">
        <f t="shared" si="46"/>
        <v>22.208055000000002</v>
      </c>
    </row>
    <row r="2970" spans="8:8" x14ac:dyDescent="0.15">
      <c r="H2970">
        <f t="shared" si="46"/>
        <v>22.208055000000002</v>
      </c>
    </row>
    <row r="2971" spans="8:8" x14ac:dyDescent="0.15">
      <c r="H2971">
        <f t="shared" ref="H2971:H3034" si="47">$H2947</f>
        <v>7.0130699999999999</v>
      </c>
    </row>
    <row r="2972" spans="8:8" x14ac:dyDescent="0.15">
      <c r="H2972">
        <f t="shared" si="47"/>
        <v>7.0130699999999999</v>
      </c>
    </row>
    <row r="2973" spans="8:8" x14ac:dyDescent="0.15">
      <c r="H2973">
        <f t="shared" si="47"/>
        <v>1.1688450000000001</v>
      </c>
    </row>
    <row r="2974" spans="8:8" x14ac:dyDescent="0.15">
      <c r="H2974">
        <f t="shared" si="47"/>
        <v>1.1688450000000001</v>
      </c>
    </row>
    <row r="2975" spans="8:8" x14ac:dyDescent="0.15">
      <c r="H2975">
        <f t="shared" si="47"/>
        <v>1.1688450000000001</v>
      </c>
    </row>
    <row r="2976" spans="8:8" x14ac:dyDescent="0.15">
      <c r="H2976">
        <f t="shared" si="47"/>
        <v>1.1688450000000001</v>
      </c>
    </row>
    <row r="2977" spans="8:8" x14ac:dyDescent="0.15">
      <c r="H2977">
        <f t="shared" si="47"/>
        <v>1.1688450000000001</v>
      </c>
    </row>
    <row r="2978" spans="8:8" x14ac:dyDescent="0.15">
      <c r="H2978">
        <f t="shared" si="47"/>
        <v>1.1688450000000001</v>
      </c>
    </row>
    <row r="2979" spans="8:8" x14ac:dyDescent="0.15">
      <c r="H2979">
        <f t="shared" si="47"/>
        <v>1.1688450000000001</v>
      </c>
    </row>
    <row r="2980" spans="8:8" x14ac:dyDescent="0.15">
      <c r="H2980">
        <f t="shared" si="47"/>
        <v>1.1688450000000001</v>
      </c>
    </row>
    <row r="2981" spans="8:8" x14ac:dyDescent="0.15">
      <c r="H2981">
        <f t="shared" si="47"/>
        <v>1.1688450000000001</v>
      </c>
    </row>
    <row r="2982" spans="8:8" x14ac:dyDescent="0.15">
      <c r="H2982">
        <f t="shared" si="47"/>
        <v>1.1688450000000001</v>
      </c>
    </row>
    <row r="2983" spans="8:8" x14ac:dyDescent="0.15">
      <c r="H2983">
        <f t="shared" si="47"/>
        <v>1.1688450000000001</v>
      </c>
    </row>
    <row r="2984" spans="8:8" x14ac:dyDescent="0.15">
      <c r="H2984">
        <f t="shared" si="47"/>
        <v>2.3376900000000003</v>
      </c>
    </row>
    <row r="2985" spans="8:8" x14ac:dyDescent="0.15">
      <c r="H2985">
        <f t="shared" si="47"/>
        <v>11.688450000000001</v>
      </c>
    </row>
    <row r="2986" spans="8:8" x14ac:dyDescent="0.15">
      <c r="H2986">
        <f t="shared" si="47"/>
        <v>22.208055000000002</v>
      </c>
    </row>
    <row r="2987" spans="8:8" x14ac:dyDescent="0.15">
      <c r="H2987">
        <f t="shared" si="47"/>
        <v>22.208055000000002</v>
      </c>
    </row>
    <row r="2988" spans="8:8" x14ac:dyDescent="0.15">
      <c r="H2988">
        <f t="shared" si="47"/>
        <v>22.208055000000002</v>
      </c>
    </row>
    <row r="2989" spans="8:8" x14ac:dyDescent="0.15">
      <c r="H2989">
        <f t="shared" si="47"/>
        <v>11.688450000000001</v>
      </c>
    </row>
    <row r="2990" spans="8:8" x14ac:dyDescent="0.15">
      <c r="H2990">
        <f t="shared" si="47"/>
        <v>11.688450000000001</v>
      </c>
    </row>
    <row r="2991" spans="8:8" x14ac:dyDescent="0.15">
      <c r="H2991">
        <f t="shared" si="47"/>
        <v>22.208055000000002</v>
      </c>
    </row>
    <row r="2992" spans="8:8" x14ac:dyDescent="0.15">
      <c r="H2992">
        <f t="shared" si="47"/>
        <v>22.208055000000002</v>
      </c>
    </row>
    <row r="2993" spans="8:8" x14ac:dyDescent="0.15">
      <c r="H2993">
        <f t="shared" si="47"/>
        <v>22.208055000000002</v>
      </c>
    </row>
    <row r="2994" spans="8:8" x14ac:dyDescent="0.15">
      <c r="H2994">
        <f t="shared" si="47"/>
        <v>22.208055000000002</v>
      </c>
    </row>
    <row r="2995" spans="8:8" x14ac:dyDescent="0.15">
      <c r="H2995">
        <f t="shared" si="47"/>
        <v>7.0130699999999999</v>
      </c>
    </row>
    <row r="2996" spans="8:8" x14ac:dyDescent="0.15">
      <c r="H2996">
        <f t="shared" si="47"/>
        <v>7.0130699999999999</v>
      </c>
    </row>
    <row r="2997" spans="8:8" x14ac:dyDescent="0.15">
      <c r="H2997">
        <f t="shared" si="47"/>
        <v>1.1688450000000001</v>
      </c>
    </row>
    <row r="2998" spans="8:8" x14ac:dyDescent="0.15">
      <c r="H2998">
        <f t="shared" si="47"/>
        <v>1.1688450000000001</v>
      </c>
    </row>
    <row r="2999" spans="8:8" x14ac:dyDescent="0.15">
      <c r="H2999">
        <f t="shared" si="47"/>
        <v>1.1688450000000001</v>
      </c>
    </row>
    <row r="3000" spans="8:8" x14ac:dyDescent="0.15">
      <c r="H3000">
        <f t="shared" si="47"/>
        <v>1.1688450000000001</v>
      </c>
    </row>
    <row r="3001" spans="8:8" x14ac:dyDescent="0.15">
      <c r="H3001">
        <f t="shared" si="47"/>
        <v>1.1688450000000001</v>
      </c>
    </row>
    <row r="3002" spans="8:8" x14ac:dyDescent="0.15">
      <c r="H3002">
        <f t="shared" si="47"/>
        <v>1.1688450000000001</v>
      </c>
    </row>
    <row r="3003" spans="8:8" x14ac:dyDescent="0.15">
      <c r="H3003">
        <f t="shared" si="47"/>
        <v>1.1688450000000001</v>
      </c>
    </row>
    <row r="3004" spans="8:8" x14ac:dyDescent="0.15">
      <c r="H3004">
        <f t="shared" si="47"/>
        <v>1.1688450000000001</v>
      </c>
    </row>
    <row r="3005" spans="8:8" x14ac:dyDescent="0.15">
      <c r="H3005">
        <f t="shared" si="47"/>
        <v>1.1688450000000001</v>
      </c>
    </row>
    <row r="3006" spans="8:8" x14ac:dyDescent="0.15">
      <c r="H3006">
        <f t="shared" si="47"/>
        <v>1.1688450000000001</v>
      </c>
    </row>
    <row r="3007" spans="8:8" x14ac:dyDescent="0.15">
      <c r="H3007">
        <f t="shared" si="47"/>
        <v>1.1688450000000001</v>
      </c>
    </row>
    <row r="3008" spans="8:8" x14ac:dyDescent="0.15">
      <c r="H3008">
        <f t="shared" si="47"/>
        <v>2.3376900000000003</v>
      </c>
    </row>
    <row r="3009" spans="8:8" x14ac:dyDescent="0.15">
      <c r="H3009">
        <f t="shared" si="47"/>
        <v>11.688450000000001</v>
      </c>
    </row>
    <row r="3010" spans="8:8" x14ac:dyDescent="0.15">
      <c r="H3010">
        <f t="shared" si="47"/>
        <v>22.208055000000002</v>
      </c>
    </row>
    <row r="3011" spans="8:8" x14ac:dyDescent="0.15">
      <c r="H3011">
        <f t="shared" si="47"/>
        <v>22.208055000000002</v>
      </c>
    </row>
    <row r="3012" spans="8:8" x14ac:dyDescent="0.15">
      <c r="H3012">
        <f t="shared" si="47"/>
        <v>22.208055000000002</v>
      </c>
    </row>
    <row r="3013" spans="8:8" x14ac:dyDescent="0.15">
      <c r="H3013">
        <f t="shared" si="47"/>
        <v>11.688450000000001</v>
      </c>
    </row>
    <row r="3014" spans="8:8" x14ac:dyDescent="0.15">
      <c r="H3014">
        <f t="shared" si="47"/>
        <v>11.688450000000001</v>
      </c>
    </row>
    <row r="3015" spans="8:8" x14ac:dyDescent="0.15">
      <c r="H3015">
        <f t="shared" si="47"/>
        <v>22.208055000000002</v>
      </c>
    </row>
    <row r="3016" spans="8:8" x14ac:dyDescent="0.15">
      <c r="H3016">
        <f t="shared" si="47"/>
        <v>22.208055000000002</v>
      </c>
    </row>
    <row r="3017" spans="8:8" x14ac:dyDescent="0.15">
      <c r="H3017">
        <f t="shared" si="47"/>
        <v>22.208055000000002</v>
      </c>
    </row>
    <row r="3018" spans="8:8" x14ac:dyDescent="0.15">
      <c r="H3018">
        <f t="shared" si="47"/>
        <v>22.208055000000002</v>
      </c>
    </row>
    <row r="3019" spans="8:8" x14ac:dyDescent="0.15">
      <c r="H3019">
        <f t="shared" si="47"/>
        <v>7.0130699999999999</v>
      </c>
    </row>
    <row r="3020" spans="8:8" x14ac:dyDescent="0.15">
      <c r="H3020">
        <f t="shared" si="47"/>
        <v>7.0130699999999999</v>
      </c>
    </row>
    <row r="3021" spans="8:8" x14ac:dyDescent="0.15">
      <c r="H3021">
        <f t="shared" si="47"/>
        <v>1.1688450000000001</v>
      </c>
    </row>
    <row r="3022" spans="8:8" x14ac:dyDescent="0.15">
      <c r="H3022">
        <f t="shared" si="47"/>
        <v>1.1688450000000001</v>
      </c>
    </row>
    <row r="3023" spans="8:8" x14ac:dyDescent="0.15">
      <c r="H3023">
        <f t="shared" si="47"/>
        <v>1.1688450000000001</v>
      </c>
    </row>
    <row r="3024" spans="8:8" x14ac:dyDescent="0.15">
      <c r="H3024">
        <f t="shared" si="47"/>
        <v>1.1688450000000001</v>
      </c>
    </row>
    <row r="3025" spans="8:8" x14ac:dyDescent="0.15">
      <c r="H3025">
        <f t="shared" si="47"/>
        <v>1.1688450000000001</v>
      </c>
    </row>
    <row r="3026" spans="8:8" x14ac:dyDescent="0.15">
      <c r="H3026">
        <f t="shared" si="47"/>
        <v>1.1688450000000001</v>
      </c>
    </row>
    <row r="3027" spans="8:8" x14ac:dyDescent="0.15">
      <c r="H3027">
        <f t="shared" si="47"/>
        <v>1.1688450000000001</v>
      </c>
    </row>
    <row r="3028" spans="8:8" x14ac:dyDescent="0.15">
      <c r="H3028">
        <f t="shared" si="47"/>
        <v>1.1688450000000001</v>
      </c>
    </row>
    <row r="3029" spans="8:8" x14ac:dyDescent="0.15">
      <c r="H3029">
        <f t="shared" si="47"/>
        <v>1.1688450000000001</v>
      </c>
    </row>
    <row r="3030" spans="8:8" x14ac:dyDescent="0.15">
      <c r="H3030">
        <f t="shared" si="47"/>
        <v>1.1688450000000001</v>
      </c>
    </row>
    <row r="3031" spans="8:8" x14ac:dyDescent="0.15">
      <c r="H3031">
        <f t="shared" si="47"/>
        <v>1.1688450000000001</v>
      </c>
    </row>
    <row r="3032" spans="8:8" x14ac:dyDescent="0.15">
      <c r="H3032">
        <f t="shared" si="47"/>
        <v>2.3376900000000003</v>
      </c>
    </row>
    <row r="3033" spans="8:8" x14ac:dyDescent="0.15">
      <c r="H3033">
        <f t="shared" si="47"/>
        <v>11.688450000000001</v>
      </c>
    </row>
    <row r="3034" spans="8:8" x14ac:dyDescent="0.15">
      <c r="H3034">
        <f t="shared" si="47"/>
        <v>22.208055000000002</v>
      </c>
    </row>
    <row r="3035" spans="8:8" x14ac:dyDescent="0.15">
      <c r="H3035">
        <f t="shared" ref="H3035:H3098" si="48">$H3011</f>
        <v>22.208055000000002</v>
      </c>
    </row>
    <row r="3036" spans="8:8" x14ac:dyDescent="0.15">
      <c r="H3036">
        <f t="shared" si="48"/>
        <v>22.208055000000002</v>
      </c>
    </row>
    <row r="3037" spans="8:8" x14ac:dyDescent="0.15">
      <c r="H3037">
        <f t="shared" si="48"/>
        <v>11.688450000000001</v>
      </c>
    </row>
    <row r="3038" spans="8:8" x14ac:dyDescent="0.15">
      <c r="H3038">
        <f t="shared" si="48"/>
        <v>11.688450000000001</v>
      </c>
    </row>
    <row r="3039" spans="8:8" x14ac:dyDescent="0.15">
      <c r="H3039">
        <f t="shared" si="48"/>
        <v>22.208055000000002</v>
      </c>
    </row>
    <row r="3040" spans="8:8" x14ac:dyDescent="0.15">
      <c r="H3040">
        <f t="shared" si="48"/>
        <v>22.208055000000002</v>
      </c>
    </row>
    <row r="3041" spans="8:8" x14ac:dyDescent="0.15">
      <c r="H3041">
        <f t="shared" si="48"/>
        <v>22.208055000000002</v>
      </c>
    </row>
    <row r="3042" spans="8:8" x14ac:dyDescent="0.15">
      <c r="H3042">
        <f t="shared" si="48"/>
        <v>22.208055000000002</v>
      </c>
    </row>
    <row r="3043" spans="8:8" x14ac:dyDescent="0.15">
      <c r="H3043">
        <f t="shared" si="48"/>
        <v>7.0130699999999999</v>
      </c>
    </row>
    <row r="3044" spans="8:8" x14ac:dyDescent="0.15">
      <c r="H3044">
        <f t="shared" si="48"/>
        <v>7.0130699999999999</v>
      </c>
    </row>
    <row r="3045" spans="8:8" x14ac:dyDescent="0.15">
      <c r="H3045">
        <f t="shared" si="48"/>
        <v>1.1688450000000001</v>
      </c>
    </row>
    <row r="3046" spans="8:8" x14ac:dyDescent="0.15">
      <c r="H3046">
        <f t="shared" si="48"/>
        <v>1.1688450000000001</v>
      </c>
    </row>
    <row r="3047" spans="8:8" x14ac:dyDescent="0.15">
      <c r="H3047">
        <f t="shared" si="48"/>
        <v>1.1688450000000001</v>
      </c>
    </row>
    <row r="3048" spans="8:8" x14ac:dyDescent="0.15">
      <c r="H3048">
        <f t="shared" si="48"/>
        <v>1.1688450000000001</v>
      </c>
    </row>
    <row r="3049" spans="8:8" x14ac:dyDescent="0.15">
      <c r="H3049">
        <f t="shared" si="48"/>
        <v>1.1688450000000001</v>
      </c>
    </row>
    <row r="3050" spans="8:8" x14ac:dyDescent="0.15">
      <c r="H3050">
        <f t="shared" si="48"/>
        <v>1.1688450000000001</v>
      </c>
    </row>
    <row r="3051" spans="8:8" x14ac:dyDescent="0.15">
      <c r="H3051">
        <f t="shared" si="48"/>
        <v>1.1688450000000001</v>
      </c>
    </row>
    <row r="3052" spans="8:8" x14ac:dyDescent="0.15">
      <c r="H3052">
        <f t="shared" si="48"/>
        <v>1.1688450000000001</v>
      </c>
    </row>
    <row r="3053" spans="8:8" x14ac:dyDescent="0.15">
      <c r="H3053">
        <f t="shared" si="48"/>
        <v>1.1688450000000001</v>
      </c>
    </row>
    <row r="3054" spans="8:8" x14ac:dyDescent="0.15">
      <c r="H3054">
        <f t="shared" si="48"/>
        <v>1.1688450000000001</v>
      </c>
    </row>
    <row r="3055" spans="8:8" x14ac:dyDescent="0.15">
      <c r="H3055">
        <f t="shared" si="48"/>
        <v>1.1688450000000001</v>
      </c>
    </row>
    <row r="3056" spans="8:8" x14ac:dyDescent="0.15">
      <c r="H3056">
        <f t="shared" si="48"/>
        <v>2.3376900000000003</v>
      </c>
    </row>
    <row r="3057" spans="8:8" x14ac:dyDescent="0.15">
      <c r="H3057">
        <f t="shared" si="48"/>
        <v>11.688450000000001</v>
      </c>
    </row>
    <row r="3058" spans="8:8" x14ac:dyDescent="0.15">
      <c r="H3058">
        <f t="shared" si="48"/>
        <v>22.208055000000002</v>
      </c>
    </row>
    <row r="3059" spans="8:8" x14ac:dyDescent="0.15">
      <c r="H3059">
        <f t="shared" si="48"/>
        <v>22.208055000000002</v>
      </c>
    </row>
    <row r="3060" spans="8:8" x14ac:dyDescent="0.15">
      <c r="H3060">
        <f t="shared" si="48"/>
        <v>22.208055000000002</v>
      </c>
    </row>
    <row r="3061" spans="8:8" x14ac:dyDescent="0.15">
      <c r="H3061">
        <f t="shared" si="48"/>
        <v>11.688450000000001</v>
      </c>
    </row>
    <row r="3062" spans="8:8" x14ac:dyDescent="0.15">
      <c r="H3062">
        <f t="shared" si="48"/>
        <v>11.688450000000001</v>
      </c>
    </row>
    <row r="3063" spans="8:8" x14ac:dyDescent="0.15">
      <c r="H3063">
        <f t="shared" si="48"/>
        <v>22.208055000000002</v>
      </c>
    </row>
    <row r="3064" spans="8:8" x14ac:dyDescent="0.15">
      <c r="H3064">
        <f t="shared" si="48"/>
        <v>22.208055000000002</v>
      </c>
    </row>
    <row r="3065" spans="8:8" x14ac:dyDescent="0.15">
      <c r="H3065">
        <f t="shared" si="48"/>
        <v>22.208055000000002</v>
      </c>
    </row>
    <row r="3066" spans="8:8" x14ac:dyDescent="0.15">
      <c r="H3066">
        <f t="shared" si="48"/>
        <v>22.208055000000002</v>
      </c>
    </row>
    <row r="3067" spans="8:8" x14ac:dyDescent="0.15">
      <c r="H3067">
        <f t="shared" si="48"/>
        <v>7.0130699999999999</v>
      </c>
    </row>
    <row r="3068" spans="8:8" x14ac:dyDescent="0.15">
      <c r="H3068">
        <f t="shared" si="48"/>
        <v>7.0130699999999999</v>
      </c>
    </row>
    <row r="3069" spans="8:8" x14ac:dyDescent="0.15">
      <c r="H3069">
        <f t="shared" si="48"/>
        <v>1.1688450000000001</v>
      </c>
    </row>
    <row r="3070" spans="8:8" x14ac:dyDescent="0.15">
      <c r="H3070">
        <f t="shared" si="48"/>
        <v>1.1688450000000001</v>
      </c>
    </row>
    <row r="3071" spans="8:8" x14ac:dyDescent="0.15">
      <c r="H3071">
        <f t="shared" si="48"/>
        <v>1.1688450000000001</v>
      </c>
    </row>
    <row r="3072" spans="8:8" x14ac:dyDescent="0.15">
      <c r="H3072">
        <f t="shared" si="48"/>
        <v>1.1688450000000001</v>
      </c>
    </row>
    <row r="3073" spans="8:8" x14ac:dyDescent="0.15">
      <c r="H3073">
        <f t="shared" si="48"/>
        <v>1.1688450000000001</v>
      </c>
    </row>
    <row r="3074" spans="8:8" x14ac:dyDescent="0.15">
      <c r="H3074">
        <f t="shared" si="48"/>
        <v>1.1688450000000001</v>
      </c>
    </row>
    <row r="3075" spans="8:8" x14ac:dyDescent="0.15">
      <c r="H3075">
        <f t="shared" si="48"/>
        <v>1.1688450000000001</v>
      </c>
    </row>
    <row r="3076" spans="8:8" x14ac:dyDescent="0.15">
      <c r="H3076">
        <f t="shared" si="48"/>
        <v>1.1688450000000001</v>
      </c>
    </row>
    <row r="3077" spans="8:8" x14ac:dyDescent="0.15">
      <c r="H3077">
        <f t="shared" si="48"/>
        <v>1.1688450000000001</v>
      </c>
    </row>
    <row r="3078" spans="8:8" x14ac:dyDescent="0.15">
      <c r="H3078">
        <f t="shared" si="48"/>
        <v>1.1688450000000001</v>
      </c>
    </row>
    <row r="3079" spans="8:8" x14ac:dyDescent="0.15">
      <c r="H3079">
        <f t="shared" si="48"/>
        <v>1.1688450000000001</v>
      </c>
    </row>
    <row r="3080" spans="8:8" x14ac:dyDescent="0.15">
      <c r="H3080">
        <f t="shared" si="48"/>
        <v>2.3376900000000003</v>
      </c>
    </row>
    <row r="3081" spans="8:8" x14ac:dyDescent="0.15">
      <c r="H3081">
        <f t="shared" si="48"/>
        <v>11.688450000000001</v>
      </c>
    </row>
    <row r="3082" spans="8:8" x14ac:dyDescent="0.15">
      <c r="H3082">
        <f t="shared" si="48"/>
        <v>22.208055000000002</v>
      </c>
    </row>
    <row r="3083" spans="8:8" x14ac:dyDescent="0.15">
      <c r="H3083">
        <f t="shared" si="48"/>
        <v>22.208055000000002</v>
      </c>
    </row>
    <row r="3084" spans="8:8" x14ac:dyDescent="0.15">
      <c r="H3084">
        <f t="shared" si="48"/>
        <v>22.208055000000002</v>
      </c>
    </row>
    <row r="3085" spans="8:8" x14ac:dyDescent="0.15">
      <c r="H3085">
        <f t="shared" si="48"/>
        <v>11.688450000000001</v>
      </c>
    </row>
    <row r="3086" spans="8:8" x14ac:dyDescent="0.15">
      <c r="H3086">
        <f t="shared" si="48"/>
        <v>11.688450000000001</v>
      </c>
    </row>
    <row r="3087" spans="8:8" x14ac:dyDescent="0.15">
      <c r="H3087">
        <f t="shared" si="48"/>
        <v>22.208055000000002</v>
      </c>
    </row>
    <row r="3088" spans="8:8" x14ac:dyDescent="0.15">
      <c r="H3088">
        <f t="shared" si="48"/>
        <v>22.208055000000002</v>
      </c>
    </row>
    <row r="3089" spans="8:8" x14ac:dyDescent="0.15">
      <c r="H3089">
        <f t="shared" si="48"/>
        <v>22.208055000000002</v>
      </c>
    </row>
    <row r="3090" spans="8:8" x14ac:dyDescent="0.15">
      <c r="H3090">
        <f t="shared" si="48"/>
        <v>22.208055000000002</v>
      </c>
    </row>
    <row r="3091" spans="8:8" x14ac:dyDescent="0.15">
      <c r="H3091">
        <f t="shared" si="48"/>
        <v>7.0130699999999999</v>
      </c>
    </row>
    <row r="3092" spans="8:8" x14ac:dyDescent="0.15">
      <c r="H3092">
        <f t="shared" si="48"/>
        <v>7.0130699999999999</v>
      </c>
    </row>
    <row r="3093" spans="8:8" x14ac:dyDescent="0.15">
      <c r="H3093">
        <f t="shared" si="48"/>
        <v>1.1688450000000001</v>
      </c>
    </row>
    <row r="3094" spans="8:8" x14ac:dyDescent="0.15">
      <c r="H3094">
        <f t="shared" si="48"/>
        <v>1.1688450000000001</v>
      </c>
    </row>
    <row r="3095" spans="8:8" x14ac:dyDescent="0.15">
      <c r="H3095">
        <f t="shared" si="48"/>
        <v>1.1688450000000001</v>
      </c>
    </row>
    <row r="3096" spans="8:8" x14ac:dyDescent="0.15">
      <c r="H3096">
        <f t="shared" si="48"/>
        <v>1.1688450000000001</v>
      </c>
    </row>
    <row r="3097" spans="8:8" x14ac:dyDescent="0.15">
      <c r="H3097">
        <f t="shared" si="48"/>
        <v>1.1688450000000001</v>
      </c>
    </row>
    <row r="3098" spans="8:8" x14ac:dyDescent="0.15">
      <c r="H3098">
        <f t="shared" si="48"/>
        <v>1.1688450000000001</v>
      </c>
    </row>
    <row r="3099" spans="8:8" x14ac:dyDescent="0.15">
      <c r="H3099">
        <f t="shared" ref="H3099:H3162" si="49">$H3075</f>
        <v>1.1688450000000001</v>
      </c>
    </row>
    <row r="3100" spans="8:8" x14ac:dyDescent="0.15">
      <c r="H3100">
        <f t="shared" si="49"/>
        <v>1.1688450000000001</v>
      </c>
    </row>
    <row r="3101" spans="8:8" x14ac:dyDescent="0.15">
      <c r="H3101">
        <f t="shared" si="49"/>
        <v>1.1688450000000001</v>
      </c>
    </row>
    <row r="3102" spans="8:8" x14ac:dyDescent="0.15">
      <c r="H3102">
        <f t="shared" si="49"/>
        <v>1.1688450000000001</v>
      </c>
    </row>
    <row r="3103" spans="8:8" x14ac:dyDescent="0.15">
      <c r="H3103">
        <f t="shared" si="49"/>
        <v>1.1688450000000001</v>
      </c>
    </row>
    <row r="3104" spans="8:8" x14ac:dyDescent="0.15">
      <c r="H3104">
        <f t="shared" si="49"/>
        <v>2.3376900000000003</v>
      </c>
    </row>
    <row r="3105" spans="8:8" x14ac:dyDescent="0.15">
      <c r="H3105">
        <f t="shared" si="49"/>
        <v>11.688450000000001</v>
      </c>
    </row>
    <row r="3106" spans="8:8" x14ac:dyDescent="0.15">
      <c r="H3106">
        <f t="shared" si="49"/>
        <v>22.208055000000002</v>
      </c>
    </row>
    <row r="3107" spans="8:8" x14ac:dyDescent="0.15">
      <c r="H3107">
        <f t="shared" si="49"/>
        <v>22.208055000000002</v>
      </c>
    </row>
    <row r="3108" spans="8:8" x14ac:dyDescent="0.15">
      <c r="H3108">
        <f t="shared" si="49"/>
        <v>22.208055000000002</v>
      </c>
    </row>
    <row r="3109" spans="8:8" x14ac:dyDescent="0.15">
      <c r="H3109">
        <f t="shared" si="49"/>
        <v>11.688450000000001</v>
      </c>
    </row>
    <row r="3110" spans="8:8" x14ac:dyDescent="0.15">
      <c r="H3110">
        <f t="shared" si="49"/>
        <v>11.688450000000001</v>
      </c>
    </row>
    <row r="3111" spans="8:8" x14ac:dyDescent="0.15">
      <c r="H3111">
        <f t="shared" si="49"/>
        <v>22.208055000000002</v>
      </c>
    </row>
    <row r="3112" spans="8:8" x14ac:dyDescent="0.15">
      <c r="H3112">
        <f t="shared" si="49"/>
        <v>22.208055000000002</v>
      </c>
    </row>
    <row r="3113" spans="8:8" x14ac:dyDescent="0.15">
      <c r="H3113">
        <f t="shared" si="49"/>
        <v>22.208055000000002</v>
      </c>
    </row>
    <row r="3114" spans="8:8" x14ac:dyDescent="0.15">
      <c r="H3114">
        <f t="shared" si="49"/>
        <v>22.208055000000002</v>
      </c>
    </row>
    <row r="3115" spans="8:8" x14ac:dyDescent="0.15">
      <c r="H3115">
        <f t="shared" si="49"/>
        <v>7.0130699999999999</v>
      </c>
    </row>
    <row r="3116" spans="8:8" x14ac:dyDescent="0.15">
      <c r="H3116">
        <f t="shared" si="49"/>
        <v>7.0130699999999999</v>
      </c>
    </row>
    <row r="3117" spans="8:8" x14ac:dyDescent="0.15">
      <c r="H3117">
        <f t="shared" si="49"/>
        <v>1.1688450000000001</v>
      </c>
    </row>
    <row r="3118" spans="8:8" x14ac:dyDescent="0.15">
      <c r="H3118">
        <f t="shared" si="49"/>
        <v>1.1688450000000001</v>
      </c>
    </row>
    <row r="3119" spans="8:8" x14ac:dyDescent="0.15">
      <c r="H3119">
        <f t="shared" si="49"/>
        <v>1.1688450000000001</v>
      </c>
    </row>
    <row r="3120" spans="8:8" x14ac:dyDescent="0.15">
      <c r="H3120">
        <f t="shared" si="49"/>
        <v>1.1688450000000001</v>
      </c>
    </row>
    <row r="3121" spans="8:8" x14ac:dyDescent="0.15">
      <c r="H3121">
        <f t="shared" si="49"/>
        <v>1.1688450000000001</v>
      </c>
    </row>
    <row r="3122" spans="8:8" x14ac:dyDescent="0.15">
      <c r="H3122">
        <f t="shared" si="49"/>
        <v>1.1688450000000001</v>
      </c>
    </row>
    <row r="3123" spans="8:8" x14ac:dyDescent="0.15">
      <c r="H3123">
        <f t="shared" si="49"/>
        <v>1.1688450000000001</v>
      </c>
    </row>
    <row r="3124" spans="8:8" x14ac:dyDescent="0.15">
      <c r="H3124">
        <f t="shared" si="49"/>
        <v>1.1688450000000001</v>
      </c>
    </row>
    <row r="3125" spans="8:8" x14ac:dyDescent="0.15">
      <c r="H3125">
        <f t="shared" si="49"/>
        <v>1.1688450000000001</v>
      </c>
    </row>
    <row r="3126" spans="8:8" x14ac:dyDescent="0.15">
      <c r="H3126">
        <f t="shared" si="49"/>
        <v>1.1688450000000001</v>
      </c>
    </row>
    <row r="3127" spans="8:8" x14ac:dyDescent="0.15">
      <c r="H3127">
        <f t="shared" si="49"/>
        <v>1.1688450000000001</v>
      </c>
    </row>
    <row r="3128" spans="8:8" x14ac:dyDescent="0.15">
      <c r="H3128">
        <f t="shared" si="49"/>
        <v>2.3376900000000003</v>
      </c>
    </row>
    <row r="3129" spans="8:8" x14ac:dyDescent="0.15">
      <c r="H3129">
        <f t="shared" si="49"/>
        <v>11.688450000000001</v>
      </c>
    </row>
    <row r="3130" spans="8:8" x14ac:dyDescent="0.15">
      <c r="H3130">
        <f t="shared" si="49"/>
        <v>22.208055000000002</v>
      </c>
    </row>
    <row r="3131" spans="8:8" x14ac:dyDescent="0.15">
      <c r="H3131">
        <f t="shared" si="49"/>
        <v>22.208055000000002</v>
      </c>
    </row>
    <row r="3132" spans="8:8" x14ac:dyDescent="0.15">
      <c r="H3132">
        <f t="shared" si="49"/>
        <v>22.208055000000002</v>
      </c>
    </row>
    <row r="3133" spans="8:8" x14ac:dyDescent="0.15">
      <c r="H3133">
        <f t="shared" si="49"/>
        <v>11.688450000000001</v>
      </c>
    </row>
    <row r="3134" spans="8:8" x14ac:dyDescent="0.15">
      <c r="H3134">
        <f t="shared" si="49"/>
        <v>11.688450000000001</v>
      </c>
    </row>
    <row r="3135" spans="8:8" x14ac:dyDescent="0.15">
      <c r="H3135">
        <f t="shared" si="49"/>
        <v>22.208055000000002</v>
      </c>
    </row>
    <row r="3136" spans="8:8" x14ac:dyDescent="0.15">
      <c r="H3136">
        <f t="shared" si="49"/>
        <v>22.208055000000002</v>
      </c>
    </row>
    <row r="3137" spans="8:8" x14ac:dyDescent="0.15">
      <c r="H3137">
        <f t="shared" si="49"/>
        <v>22.208055000000002</v>
      </c>
    </row>
    <row r="3138" spans="8:8" x14ac:dyDescent="0.15">
      <c r="H3138">
        <f t="shared" si="49"/>
        <v>22.208055000000002</v>
      </c>
    </row>
    <row r="3139" spans="8:8" x14ac:dyDescent="0.15">
      <c r="H3139">
        <f t="shared" si="49"/>
        <v>7.0130699999999999</v>
      </c>
    </row>
    <row r="3140" spans="8:8" x14ac:dyDescent="0.15">
      <c r="H3140">
        <f t="shared" si="49"/>
        <v>7.0130699999999999</v>
      </c>
    </row>
    <row r="3141" spans="8:8" x14ac:dyDescent="0.15">
      <c r="H3141">
        <f t="shared" si="49"/>
        <v>1.1688450000000001</v>
      </c>
    </row>
    <row r="3142" spans="8:8" x14ac:dyDescent="0.15">
      <c r="H3142">
        <f t="shared" si="49"/>
        <v>1.1688450000000001</v>
      </c>
    </row>
    <row r="3143" spans="8:8" x14ac:dyDescent="0.15">
      <c r="H3143">
        <f t="shared" si="49"/>
        <v>1.1688450000000001</v>
      </c>
    </row>
    <row r="3144" spans="8:8" x14ac:dyDescent="0.15">
      <c r="H3144">
        <f t="shared" si="49"/>
        <v>1.1688450000000001</v>
      </c>
    </row>
    <row r="3145" spans="8:8" x14ac:dyDescent="0.15">
      <c r="H3145">
        <f t="shared" si="49"/>
        <v>1.1688450000000001</v>
      </c>
    </row>
    <row r="3146" spans="8:8" x14ac:dyDescent="0.15">
      <c r="H3146">
        <f t="shared" si="49"/>
        <v>1.1688450000000001</v>
      </c>
    </row>
    <row r="3147" spans="8:8" x14ac:dyDescent="0.15">
      <c r="H3147">
        <f t="shared" si="49"/>
        <v>1.1688450000000001</v>
      </c>
    </row>
    <row r="3148" spans="8:8" x14ac:dyDescent="0.15">
      <c r="H3148">
        <f t="shared" si="49"/>
        <v>1.1688450000000001</v>
      </c>
    </row>
    <row r="3149" spans="8:8" x14ac:dyDescent="0.15">
      <c r="H3149">
        <f t="shared" si="49"/>
        <v>1.1688450000000001</v>
      </c>
    </row>
    <row r="3150" spans="8:8" x14ac:dyDescent="0.15">
      <c r="H3150">
        <f t="shared" si="49"/>
        <v>1.1688450000000001</v>
      </c>
    </row>
    <row r="3151" spans="8:8" x14ac:dyDescent="0.15">
      <c r="H3151">
        <f t="shared" si="49"/>
        <v>1.1688450000000001</v>
      </c>
    </row>
    <row r="3152" spans="8:8" x14ac:dyDescent="0.15">
      <c r="H3152">
        <f t="shared" si="49"/>
        <v>2.3376900000000003</v>
      </c>
    </row>
    <row r="3153" spans="8:8" x14ac:dyDescent="0.15">
      <c r="H3153">
        <f t="shared" si="49"/>
        <v>11.688450000000001</v>
      </c>
    </row>
    <row r="3154" spans="8:8" x14ac:dyDescent="0.15">
      <c r="H3154">
        <f t="shared" si="49"/>
        <v>22.208055000000002</v>
      </c>
    </row>
    <row r="3155" spans="8:8" x14ac:dyDescent="0.15">
      <c r="H3155">
        <f t="shared" si="49"/>
        <v>22.208055000000002</v>
      </c>
    </row>
    <row r="3156" spans="8:8" x14ac:dyDescent="0.15">
      <c r="H3156">
        <f t="shared" si="49"/>
        <v>22.208055000000002</v>
      </c>
    </row>
    <row r="3157" spans="8:8" x14ac:dyDescent="0.15">
      <c r="H3157">
        <f t="shared" si="49"/>
        <v>11.688450000000001</v>
      </c>
    </row>
    <row r="3158" spans="8:8" x14ac:dyDescent="0.15">
      <c r="H3158">
        <f t="shared" si="49"/>
        <v>11.688450000000001</v>
      </c>
    </row>
    <row r="3159" spans="8:8" x14ac:dyDescent="0.15">
      <c r="H3159">
        <f t="shared" si="49"/>
        <v>22.208055000000002</v>
      </c>
    </row>
    <row r="3160" spans="8:8" x14ac:dyDescent="0.15">
      <c r="H3160">
        <f t="shared" si="49"/>
        <v>22.208055000000002</v>
      </c>
    </row>
    <row r="3161" spans="8:8" x14ac:dyDescent="0.15">
      <c r="H3161">
        <f t="shared" si="49"/>
        <v>22.208055000000002</v>
      </c>
    </row>
    <row r="3162" spans="8:8" x14ac:dyDescent="0.15">
      <c r="H3162">
        <f t="shared" si="49"/>
        <v>22.208055000000002</v>
      </c>
    </row>
    <row r="3163" spans="8:8" x14ac:dyDescent="0.15">
      <c r="H3163">
        <f t="shared" ref="H3163:H3226" si="50">$H3139</f>
        <v>7.0130699999999999</v>
      </c>
    </row>
    <row r="3164" spans="8:8" x14ac:dyDescent="0.15">
      <c r="H3164">
        <f t="shared" si="50"/>
        <v>7.0130699999999999</v>
      </c>
    </row>
    <row r="3165" spans="8:8" x14ac:dyDescent="0.15">
      <c r="H3165">
        <f t="shared" si="50"/>
        <v>1.1688450000000001</v>
      </c>
    </row>
    <row r="3166" spans="8:8" x14ac:dyDescent="0.15">
      <c r="H3166">
        <f t="shared" si="50"/>
        <v>1.1688450000000001</v>
      </c>
    </row>
    <row r="3167" spans="8:8" x14ac:dyDescent="0.15">
      <c r="H3167">
        <f t="shared" si="50"/>
        <v>1.1688450000000001</v>
      </c>
    </row>
    <row r="3168" spans="8:8" x14ac:dyDescent="0.15">
      <c r="H3168">
        <f t="shared" si="50"/>
        <v>1.1688450000000001</v>
      </c>
    </row>
    <row r="3169" spans="8:8" x14ac:dyDescent="0.15">
      <c r="H3169">
        <f t="shared" si="50"/>
        <v>1.1688450000000001</v>
      </c>
    </row>
    <row r="3170" spans="8:8" x14ac:dyDescent="0.15">
      <c r="H3170">
        <f t="shared" si="50"/>
        <v>1.1688450000000001</v>
      </c>
    </row>
    <row r="3171" spans="8:8" x14ac:dyDescent="0.15">
      <c r="H3171">
        <f t="shared" si="50"/>
        <v>1.1688450000000001</v>
      </c>
    </row>
    <row r="3172" spans="8:8" x14ac:dyDescent="0.15">
      <c r="H3172">
        <f t="shared" si="50"/>
        <v>1.1688450000000001</v>
      </c>
    </row>
    <row r="3173" spans="8:8" x14ac:dyDescent="0.15">
      <c r="H3173">
        <f t="shared" si="50"/>
        <v>1.1688450000000001</v>
      </c>
    </row>
    <row r="3174" spans="8:8" x14ac:dyDescent="0.15">
      <c r="H3174">
        <f t="shared" si="50"/>
        <v>1.1688450000000001</v>
      </c>
    </row>
    <row r="3175" spans="8:8" x14ac:dyDescent="0.15">
      <c r="H3175">
        <f t="shared" si="50"/>
        <v>1.1688450000000001</v>
      </c>
    </row>
    <row r="3176" spans="8:8" x14ac:dyDescent="0.15">
      <c r="H3176">
        <f t="shared" si="50"/>
        <v>2.3376900000000003</v>
      </c>
    </row>
    <row r="3177" spans="8:8" x14ac:dyDescent="0.15">
      <c r="H3177">
        <f t="shared" si="50"/>
        <v>11.688450000000001</v>
      </c>
    </row>
    <row r="3178" spans="8:8" x14ac:dyDescent="0.15">
      <c r="H3178">
        <f t="shared" si="50"/>
        <v>22.208055000000002</v>
      </c>
    </row>
    <row r="3179" spans="8:8" x14ac:dyDescent="0.15">
      <c r="H3179">
        <f t="shared" si="50"/>
        <v>22.208055000000002</v>
      </c>
    </row>
    <row r="3180" spans="8:8" x14ac:dyDescent="0.15">
      <c r="H3180">
        <f t="shared" si="50"/>
        <v>22.208055000000002</v>
      </c>
    </row>
    <row r="3181" spans="8:8" x14ac:dyDescent="0.15">
      <c r="H3181">
        <f t="shared" si="50"/>
        <v>11.688450000000001</v>
      </c>
    </row>
    <row r="3182" spans="8:8" x14ac:dyDescent="0.15">
      <c r="H3182">
        <f t="shared" si="50"/>
        <v>11.688450000000001</v>
      </c>
    </row>
    <row r="3183" spans="8:8" x14ac:dyDescent="0.15">
      <c r="H3183">
        <f t="shared" si="50"/>
        <v>22.208055000000002</v>
      </c>
    </row>
    <row r="3184" spans="8:8" x14ac:dyDescent="0.15">
      <c r="H3184">
        <f t="shared" si="50"/>
        <v>22.208055000000002</v>
      </c>
    </row>
    <row r="3185" spans="8:8" x14ac:dyDescent="0.15">
      <c r="H3185">
        <f t="shared" si="50"/>
        <v>22.208055000000002</v>
      </c>
    </row>
    <row r="3186" spans="8:8" x14ac:dyDescent="0.15">
      <c r="H3186">
        <f t="shared" si="50"/>
        <v>22.208055000000002</v>
      </c>
    </row>
    <row r="3187" spans="8:8" x14ac:dyDescent="0.15">
      <c r="H3187">
        <f t="shared" si="50"/>
        <v>7.0130699999999999</v>
      </c>
    </row>
    <row r="3188" spans="8:8" x14ac:dyDescent="0.15">
      <c r="H3188">
        <f t="shared" si="50"/>
        <v>7.0130699999999999</v>
      </c>
    </row>
    <row r="3189" spans="8:8" x14ac:dyDescent="0.15">
      <c r="H3189">
        <f t="shared" si="50"/>
        <v>1.1688450000000001</v>
      </c>
    </row>
    <row r="3190" spans="8:8" x14ac:dyDescent="0.15">
      <c r="H3190">
        <f t="shared" si="50"/>
        <v>1.1688450000000001</v>
      </c>
    </row>
    <row r="3191" spans="8:8" x14ac:dyDescent="0.15">
      <c r="H3191">
        <f t="shared" si="50"/>
        <v>1.1688450000000001</v>
      </c>
    </row>
    <row r="3192" spans="8:8" x14ac:dyDescent="0.15">
      <c r="H3192">
        <f t="shared" si="50"/>
        <v>1.1688450000000001</v>
      </c>
    </row>
    <row r="3193" spans="8:8" x14ac:dyDescent="0.15">
      <c r="H3193">
        <f t="shared" si="50"/>
        <v>1.1688450000000001</v>
      </c>
    </row>
    <row r="3194" spans="8:8" x14ac:dyDescent="0.15">
      <c r="H3194">
        <f t="shared" si="50"/>
        <v>1.1688450000000001</v>
      </c>
    </row>
    <row r="3195" spans="8:8" x14ac:dyDescent="0.15">
      <c r="H3195">
        <f t="shared" si="50"/>
        <v>1.1688450000000001</v>
      </c>
    </row>
    <row r="3196" spans="8:8" x14ac:dyDescent="0.15">
      <c r="H3196">
        <f t="shared" si="50"/>
        <v>1.1688450000000001</v>
      </c>
    </row>
    <row r="3197" spans="8:8" x14ac:dyDescent="0.15">
      <c r="H3197">
        <f t="shared" si="50"/>
        <v>1.1688450000000001</v>
      </c>
    </row>
    <row r="3198" spans="8:8" x14ac:dyDescent="0.15">
      <c r="H3198">
        <f t="shared" si="50"/>
        <v>1.1688450000000001</v>
      </c>
    </row>
    <row r="3199" spans="8:8" x14ac:dyDescent="0.15">
      <c r="H3199">
        <f t="shared" si="50"/>
        <v>1.1688450000000001</v>
      </c>
    </row>
    <row r="3200" spans="8:8" x14ac:dyDescent="0.15">
      <c r="H3200">
        <f t="shared" si="50"/>
        <v>2.3376900000000003</v>
      </c>
    </row>
    <row r="3201" spans="8:8" x14ac:dyDescent="0.15">
      <c r="H3201">
        <f t="shared" si="50"/>
        <v>11.688450000000001</v>
      </c>
    </row>
    <row r="3202" spans="8:8" x14ac:dyDescent="0.15">
      <c r="H3202">
        <f t="shared" si="50"/>
        <v>22.208055000000002</v>
      </c>
    </row>
    <row r="3203" spans="8:8" x14ac:dyDescent="0.15">
      <c r="H3203">
        <f t="shared" si="50"/>
        <v>22.208055000000002</v>
      </c>
    </row>
    <row r="3204" spans="8:8" x14ac:dyDescent="0.15">
      <c r="H3204">
        <f t="shared" si="50"/>
        <v>22.208055000000002</v>
      </c>
    </row>
    <row r="3205" spans="8:8" x14ac:dyDescent="0.15">
      <c r="H3205">
        <f t="shared" si="50"/>
        <v>11.688450000000001</v>
      </c>
    </row>
    <row r="3206" spans="8:8" x14ac:dyDescent="0.15">
      <c r="H3206">
        <f t="shared" si="50"/>
        <v>11.688450000000001</v>
      </c>
    </row>
    <row r="3207" spans="8:8" x14ac:dyDescent="0.15">
      <c r="H3207">
        <f t="shared" si="50"/>
        <v>22.208055000000002</v>
      </c>
    </row>
    <row r="3208" spans="8:8" x14ac:dyDescent="0.15">
      <c r="H3208">
        <f t="shared" si="50"/>
        <v>22.208055000000002</v>
      </c>
    </row>
    <row r="3209" spans="8:8" x14ac:dyDescent="0.15">
      <c r="H3209">
        <f t="shared" si="50"/>
        <v>22.208055000000002</v>
      </c>
    </row>
    <row r="3210" spans="8:8" x14ac:dyDescent="0.15">
      <c r="H3210">
        <f t="shared" si="50"/>
        <v>22.208055000000002</v>
      </c>
    </row>
    <row r="3211" spans="8:8" x14ac:dyDescent="0.15">
      <c r="H3211">
        <f t="shared" si="50"/>
        <v>7.0130699999999999</v>
      </c>
    </row>
    <row r="3212" spans="8:8" x14ac:dyDescent="0.15">
      <c r="H3212">
        <f t="shared" si="50"/>
        <v>7.0130699999999999</v>
      </c>
    </row>
    <row r="3213" spans="8:8" x14ac:dyDescent="0.15">
      <c r="H3213">
        <f t="shared" si="50"/>
        <v>1.1688450000000001</v>
      </c>
    </row>
    <row r="3214" spans="8:8" x14ac:dyDescent="0.15">
      <c r="H3214">
        <f t="shared" si="50"/>
        <v>1.1688450000000001</v>
      </c>
    </row>
    <row r="3215" spans="8:8" x14ac:dyDescent="0.15">
      <c r="H3215">
        <f t="shared" si="50"/>
        <v>1.1688450000000001</v>
      </c>
    </row>
    <row r="3216" spans="8:8" x14ac:dyDescent="0.15">
      <c r="H3216">
        <f t="shared" si="50"/>
        <v>1.1688450000000001</v>
      </c>
    </row>
    <row r="3217" spans="8:8" x14ac:dyDescent="0.15">
      <c r="H3217">
        <f t="shared" si="50"/>
        <v>1.1688450000000001</v>
      </c>
    </row>
    <row r="3218" spans="8:8" x14ac:dyDescent="0.15">
      <c r="H3218">
        <f t="shared" si="50"/>
        <v>1.1688450000000001</v>
      </c>
    </row>
    <row r="3219" spans="8:8" x14ac:dyDescent="0.15">
      <c r="H3219">
        <f t="shared" si="50"/>
        <v>1.1688450000000001</v>
      </c>
    </row>
    <row r="3220" spans="8:8" x14ac:dyDescent="0.15">
      <c r="H3220">
        <f t="shared" si="50"/>
        <v>1.1688450000000001</v>
      </c>
    </row>
    <row r="3221" spans="8:8" x14ac:dyDescent="0.15">
      <c r="H3221">
        <f t="shared" si="50"/>
        <v>1.1688450000000001</v>
      </c>
    </row>
    <row r="3222" spans="8:8" x14ac:dyDescent="0.15">
      <c r="H3222">
        <f t="shared" si="50"/>
        <v>1.1688450000000001</v>
      </c>
    </row>
    <row r="3223" spans="8:8" x14ac:dyDescent="0.15">
      <c r="H3223">
        <f t="shared" si="50"/>
        <v>1.1688450000000001</v>
      </c>
    </row>
    <row r="3224" spans="8:8" x14ac:dyDescent="0.15">
      <c r="H3224">
        <f t="shared" si="50"/>
        <v>2.3376900000000003</v>
      </c>
    </row>
    <row r="3225" spans="8:8" x14ac:dyDescent="0.15">
      <c r="H3225">
        <f t="shared" si="50"/>
        <v>11.688450000000001</v>
      </c>
    </row>
    <row r="3226" spans="8:8" x14ac:dyDescent="0.15">
      <c r="H3226">
        <f t="shared" si="50"/>
        <v>22.208055000000002</v>
      </c>
    </row>
    <row r="3227" spans="8:8" x14ac:dyDescent="0.15">
      <c r="H3227">
        <f t="shared" ref="H3227:H3290" si="51">$H3203</f>
        <v>22.208055000000002</v>
      </c>
    </row>
    <row r="3228" spans="8:8" x14ac:dyDescent="0.15">
      <c r="H3228">
        <f t="shared" si="51"/>
        <v>22.208055000000002</v>
      </c>
    </row>
    <row r="3229" spans="8:8" x14ac:dyDescent="0.15">
      <c r="H3229">
        <f t="shared" si="51"/>
        <v>11.688450000000001</v>
      </c>
    </row>
    <row r="3230" spans="8:8" x14ac:dyDescent="0.15">
      <c r="H3230">
        <f t="shared" si="51"/>
        <v>11.688450000000001</v>
      </c>
    </row>
    <row r="3231" spans="8:8" x14ac:dyDescent="0.15">
      <c r="H3231">
        <f t="shared" si="51"/>
        <v>22.208055000000002</v>
      </c>
    </row>
    <row r="3232" spans="8:8" x14ac:dyDescent="0.15">
      <c r="H3232">
        <f t="shared" si="51"/>
        <v>22.208055000000002</v>
      </c>
    </row>
    <row r="3233" spans="8:8" x14ac:dyDescent="0.15">
      <c r="H3233">
        <f t="shared" si="51"/>
        <v>22.208055000000002</v>
      </c>
    </row>
    <row r="3234" spans="8:8" x14ac:dyDescent="0.15">
      <c r="H3234">
        <f t="shared" si="51"/>
        <v>22.208055000000002</v>
      </c>
    </row>
    <row r="3235" spans="8:8" x14ac:dyDescent="0.15">
      <c r="H3235">
        <f t="shared" si="51"/>
        <v>7.0130699999999999</v>
      </c>
    </row>
    <row r="3236" spans="8:8" x14ac:dyDescent="0.15">
      <c r="H3236">
        <f t="shared" si="51"/>
        <v>7.0130699999999999</v>
      </c>
    </row>
    <row r="3237" spans="8:8" x14ac:dyDescent="0.15">
      <c r="H3237">
        <f t="shared" si="51"/>
        <v>1.1688450000000001</v>
      </c>
    </row>
    <row r="3238" spans="8:8" x14ac:dyDescent="0.15">
      <c r="H3238">
        <f t="shared" si="51"/>
        <v>1.1688450000000001</v>
      </c>
    </row>
    <row r="3239" spans="8:8" x14ac:dyDescent="0.15">
      <c r="H3239">
        <f t="shared" si="51"/>
        <v>1.1688450000000001</v>
      </c>
    </row>
    <row r="3240" spans="8:8" x14ac:dyDescent="0.15">
      <c r="H3240">
        <f t="shared" si="51"/>
        <v>1.1688450000000001</v>
      </c>
    </row>
    <row r="3241" spans="8:8" x14ac:dyDescent="0.15">
      <c r="H3241">
        <f t="shared" si="51"/>
        <v>1.1688450000000001</v>
      </c>
    </row>
    <row r="3242" spans="8:8" x14ac:dyDescent="0.15">
      <c r="H3242">
        <f t="shared" si="51"/>
        <v>1.1688450000000001</v>
      </c>
    </row>
    <row r="3243" spans="8:8" x14ac:dyDescent="0.15">
      <c r="H3243">
        <f t="shared" si="51"/>
        <v>1.1688450000000001</v>
      </c>
    </row>
    <row r="3244" spans="8:8" x14ac:dyDescent="0.15">
      <c r="H3244">
        <f t="shared" si="51"/>
        <v>1.1688450000000001</v>
      </c>
    </row>
    <row r="3245" spans="8:8" x14ac:dyDescent="0.15">
      <c r="H3245">
        <f t="shared" si="51"/>
        <v>1.1688450000000001</v>
      </c>
    </row>
    <row r="3246" spans="8:8" x14ac:dyDescent="0.15">
      <c r="H3246">
        <f t="shared" si="51"/>
        <v>1.1688450000000001</v>
      </c>
    </row>
    <row r="3247" spans="8:8" x14ac:dyDescent="0.15">
      <c r="H3247">
        <f t="shared" si="51"/>
        <v>1.1688450000000001</v>
      </c>
    </row>
    <row r="3248" spans="8:8" x14ac:dyDescent="0.15">
      <c r="H3248">
        <f t="shared" si="51"/>
        <v>2.3376900000000003</v>
      </c>
    </row>
    <row r="3249" spans="8:8" x14ac:dyDescent="0.15">
      <c r="H3249">
        <f t="shared" si="51"/>
        <v>11.688450000000001</v>
      </c>
    </row>
    <row r="3250" spans="8:8" x14ac:dyDescent="0.15">
      <c r="H3250">
        <f t="shared" si="51"/>
        <v>22.208055000000002</v>
      </c>
    </row>
    <row r="3251" spans="8:8" x14ac:dyDescent="0.15">
      <c r="H3251">
        <f t="shared" si="51"/>
        <v>22.208055000000002</v>
      </c>
    </row>
    <row r="3252" spans="8:8" x14ac:dyDescent="0.15">
      <c r="H3252">
        <f t="shared" si="51"/>
        <v>22.208055000000002</v>
      </c>
    </row>
    <row r="3253" spans="8:8" x14ac:dyDescent="0.15">
      <c r="H3253">
        <f t="shared" si="51"/>
        <v>11.688450000000001</v>
      </c>
    </row>
    <row r="3254" spans="8:8" x14ac:dyDescent="0.15">
      <c r="H3254">
        <f t="shared" si="51"/>
        <v>11.688450000000001</v>
      </c>
    </row>
    <row r="3255" spans="8:8" x14ac:dyDescent="0.15">
      <c r="H3255">
        <f t="shared" si="51"/>
        <v>22.208055000000002</v>
      </c>
    </row>
    <row r="3256" spans="8:8" x14ac:dyDescent="0.15">
      <c r="H3256">
        <f t="shared" si="51"/>
        <v>22.208055000000002</v>
      </c>
    </row>
    <row r="3257" spans="8:8" x14ac:dyDescent="0.15">
      <c r="H3257">
        <f t="shared" si="51"/>
        <v>22.208055000000002</v>
      </c>
    </row>
    <row r="3258" spans="8:8" x14ac:dyDescent="0.15">
      <c r="H3258">
        <f t="shared" si="51"/>
        <v>22.208055000000002</v>
      </c>
    </row>
    <row r="3259" spans="8:8" x14ac:dyDescent="0.15">
      <c r="H3259">
        <f t="shared" si="51"/>
        <v>7.0130699999999999</v>
      </c>
    </row>
    <row r="3260" spans="8:8" x14ac:dyDescent="0.15">
      <c r="H3260">
        <f t="shared" si="51"/>
        <v>7.0130699999999999</v>
      </c>
    </row>
    <row r="3261" spans="8:8" x14ac:dyDescent="0.15">
      <c r="H3261">
        <f t="shared" si="51"/>
        <v>1.1688450000000001</v>
      </c>
    </row>
    <row r="3262" spans="8:8" x14ac:dyDescent="0.15">
      <c r="H3262">
        <f t="shared" si="51"/>
        <v>1.1688450000000001</v>
      </c>
    </row>
    <row r="3263" spans="8:8" x14ac:dyDescent="0.15">
      <c r="H3263">
        <f t="shared" si="51"/>
        <v>1.1688450000000001</v>
      </c>
    </row>
    <row r="3264" spans="8:8" x14ac:dyDescent="0.15">
      <c r="H3264">
        <f t="shared" si="51"/>
        <v>1.1688450000000001</v>
      </c>
    </row>
    <row r="3265" spans="8:8" x14ac:dyDescent="0.15">
      <c r="H3265">
        <f t="shared" si="51"/>
        <v>1.1688450000000001</v>
      </c>
    </row>
    <row r="3266" spans="8:8" x14ac:dyDescent="0.15">
      <c r="H3266">
        <f t="shared" si="51"/>
        <v>1.1688450000000001</v>
      </c>
    </row>
    <row r="3267" spans="8:8" x14ac:dyDescent="0.15">
      <c r="H3267">
        <f t="shared" si="51"/>
        <v>1.1688450000000001</v>
      </c>
    </row>
    <row r="3268" spans="8:8" x14ac:dyDescent="0.15">
      <c r="H3268">
        <f t="shared" si="51"/>
        <v>1.1688450000000001</v>
      </c>
    </row>
    <row r="3269" spans="8:8" x14ac:dyDescent="0.15">
      <c r="H3269">
        <f t="shared" si="51"/>
        <v>1.1688450000000001</v>
      </c>
    </row>
    <row r="3270" spans="8:8" x14ac:dyDescent="0.15">
      <c r="H3270">
        <f t="shared" si="51"/>
        <v>1.1688450000000001</v>
      </c>
    </row>
    <row r="3271" spans="8:8" x14ac:dyDescent="0.15">
      <c r="H3271">
        <f t="shared" si="51"/>
        <v>1.1688450000000001</v>
      </c>
    </row>
    <row r="3272" spans="8:8" x14ac:dyDescent="0.15">
      <c r="H3272">
        <f t="shared" si="51"/>
        <v>2.3376900000000003</v>
      </c>
    </row>
    <row r="3273" spans="8:8" x14ac:dyDescent="0.15">
      <c r="H3273">
        <f t="shared" si="51"/>
        <v>11.688450000000001</v>
      </c>
    </row>
    <row r="3274" spans="8:8" x14ac:dyDescent="0.15">
      <c r="H3274">
        <f t="shared" si="51"/>
        <v>22.208055000000002</v>
      </c>
    </row>
    <row r="3275" spans="8:8" x14ac:dyDescent="0.15">
      <c r="H3275">
        <f t="shared" si="51"/>
        <v>22.208055000000002</v>
      </c>
    </row>
    <row r="3276" spans="8:8" x14ac:dyDescent="0.15">
      <c r="H3276">
        <f t="shared" si="51"/>
        <v>22.208055000000002</v>
      </c>
    </row>
    <row r="3277" spans="8:8" x14ac:dyDescent="0.15">
      <c r="H3277">
        <f t="shared" si="51"/>
        <v>11.688450000000001</v>
      </c>
    </row>
    <row r="3278" spans="8:8" x14ac:dyDescent="0.15">
      <c r="H3278">
        <f t="shared" si="51"/>
        <v>11.688450000000001</v>
      </c>
    </row>
    <row r="3279" spans="8:8" x14ac:dyDescent="0.15">
      <c r="H3279">
        <f t="shared" si="51"/>
        <v>22.208055000000002</v>
      </c>
    </row>
    <row r="3280" spans="8:8" x14ac:dyDescent="0.15">
      <c r="H3280">
        <f t="shared" si="51"/>
        <v>22.208055000000002</v>
      </c>
    </row>
    <row r="3281" spans="8:8" x14ac:dyDescent="0.15">
      <c r="H3281">
        <f t="shared" si="51"/>
        <v>22.208055000000002</v>
      </c>
    </row>
    <row r="3282" spans="8:8" x14ac:dyDescent="0.15">
      <c r="H3282">
        <f t="shared" si="51"/>
        <v>22.208055000000002</v>
      </c>
    </row>
    <row r="3283" spans="8:8" x14ac:dyDescent="0.15">
      <c r="H3283">
        <f t="shared" si="51"/>
        <v>7.0130699999999999</v>
      </c>
    </row>
    <row r="3284" spans="8:8" x14ac:dyDescent="0.15">
      <c r="H3284">
        <f t="shared" si="51"/>
        <v>7.0130699999999999</v>
      </c>
    </row>
    <row r="3285" spans="8:8" x14ac:dyDescent="0.15">
      <c r="H3285">
        <f t="shared" si="51"/>
        <v>1.1688450000000001</v>
      </c>
    </row>
    <row r="3286" spans="8:8" x14ac:dyDescent="0.15">
      <c r="H3286">
        <f t="shared" si="51"/>
        <v>1.1688450000000001</v>
      </c>
    </row>
    <row r="3287" spans="8:8" x14ac:dyDescent="0.15">
      <c r="H3287">
        <f t="shared" si="51"/>
        <v>1.1688450000000001</v>
      </c>
    </row>
    <row r="3288" spans="8:8" x14ac:dyDescent="0.15">
      <c r="H3288">
        <f t="shared" si="51"/>
        <v>1.1688450000000001</v>
      </c>
    </row>
    <row r="3289" spans="8:8" x14ac:dyDescent="0.15">
      <c r="H3289">
        <f t="shared" si="51"/>
        <v>1.1688450000000001</v>
      </c>
    </row>
    <row r="3290" spans="8:8" x14ac:dyDescent="0.15">
      <c r="H3290">
        <f t="shared" si="51"/>
        <v>1.1688450000000001</v>
      </c>
    </row>
    <row r="3291" spans="8:8" x14ac:dyDescent="0.15">
      <c r="H3291">
        <f t="shared" ref="H3291:H3354" si="52">$H3267</f>
        <v>1.1688450000000001</v>
      </c>
    </row>
    <row r="3292" spans="8:8" x14ac:dyDescent="0.15">
      <c r="H3292">
        <f t="shared" si="52"/>
        <v>1.1688450000000001</v>
      </c>
    </row>
    <row r="3293" spans="8:8" x14ac:dyDescent="0.15">
      <c r="H3293">
        <f t="shared" si="52"/>
        <v>1.1688450000000001</v>
      </c>
    </row>
    <row r="3294" spans="8:8" x14ac:dyDescent="0.15">
      <c r="H3294">
        <f t="shared" si="52"/>
        <v>1.1688450000000001</v>
      </c>
    </row>
    <row r="3295" spans="8:8" x14ac:dyDescent="0.15">
      <c r="H3295">
        <f t="shared" si="52"/>
        <v>1.1688450000000001</v>
      </c>
    </row>
    <row r="3296" spans="8:8" x14ac:dyDescent="0.15">
      <c r="H3296">
        <f t="shared" si="52"/>
        <v>2.3376900000000003</v>
      </c>
    </row>
    <row r="3297" spans="8:8" x14ac:dyDescent="0.15">
      <c r="H3297">
        <f t="shared" si="52"/>
        <v>11.688450000000001</v>
      </c>
    </row>
    <row r="3298" spans="8:8" x14ac:dyDescent="0.15">
      <c r="H3298">
        <f t="shared" si="52"/>
        <v>22.208055000000002</v>
      </c>
    </row>
    <row r="3299" spans="8:8" x14ac:dyDescent="0.15">
      <c r="H3299">
        <f t="shared" si="52"/>
        <v>22.208055000000002</v>
      </c>
    </row>
    <row r="3300" spans="8:8" x14ac:dyDescent="0.15">
      <c r="H3300">
        <f t="shared" si="52"/>
        <v>22.208055000000002</v>
      </c>
    </row>
    <row r="3301" spans="8:8" x14ac:dyDescent="0.15">
      <c r="H3301">
        <f t="shared" si="52"/>
        <v>11.688450000000001</v>
      </c>
    </row>
    <row r="3302" spans="8:8" x14ac:dyDescent="0.15">
      <c r="H3302">
        <f t="shared" si="52"/>
        <v>11.688450000000001</v>
      </c>
    </row>
    <row r="3303" spans="8:8" x14ac:dyDescent="0.15">
      <c r="H3303">
        <f t="shared" si="52"/>
        <v>22.208055000000002</v>
      </c>
    </row>
    <row r="3304" spans="8:8" x14ac:dyDescent="0.15">
      <c r="H3304">
        <f t="shared" si="52"/>
        <v>22.208055000000002</v>
      </c>
    </row>
    <row r="3305" spans="8:8" x14ac:dyDescent="0.15">
      <c r="H3305">
        <f t="shared" si="52"/>
        <v>22.208055000000002</v>
      </c>
    </row>
    <row r="3306" spans="8:8" x14ac:dyDescent="0.15">
      <c r="H3306">
        <f t="shared" si="52"/>
        <v>22.208055000000002</v>
      </c>
    </row>
    <row r="3307" spans="8:8" x14ac:dyDescent="0.15">
      <c r="H3307">
        <f t="shared" si="52"/>
        <v>7.0130699999999999</v>
      </c>
    </row>
    <row r="3308" spans="8:8" x14ac:dyDescent="0.15">
      <c r="H3308">
        <f t="shared" si="52"/>
        <v>7.0130699999999999</v>
      </c>
    </row>
    <row r="3309" spans="8:8" x14ac:dyDescent="0.15">
      <c r="H3309">
        <f t="shared" si="52"/>
        <v>1.1688450000000001</v>
      </c>
    </row>
    <row r="3310" spans="8:8" x14ac:dyDescent="0.15">
      <c r="H3310">
        <f t="shared" si="52"/>
        <v>1.1688450000000001</v>
      </c>
    </row>
    <row r="3311" spans="8:8" x14ac:dyDescent="0.15">
      <c r="H3311">
        <f t="shared" si="52"/>
        <v>1.1688450000000001</v>
      </c>
    </row>
    <row r="3312" spans="8:8" x14ac:dyDescent="0.15">
      <c r="H3312">
        <f t="shared" si="52"/>
        <v>1.1688450000000001</v>
      </c>
    </row>
    <row r="3313" spans="8:8" x14ac:dyDescent="0.15">
      <c r="H3313">
        <f t="shared" si="52"/>
        <v>1.1688450000000001</v>
      </c>
    </row>
    <row r="3314" spans="8:8" x14ac:dyDescent="0.15">
      <c r="H3314">
        <f t="shared" si="52"/>
        <v>1.1688450000000001</v>
      </c>
    </row>
    <row r="3315" spans="8:8" x14ac:dyDescent="0.15">
      <c r="H3315">
        <f t="shared" si="52"/>
        <v>1.1688450000000001</v>
      </c>
    </row>
    <row r="3316" spans="8:8" x14ac:dyDescent="0.15">
      <c r="H3316">
        <f t="shared" si="52"/>
        <v>1.1688450000000001</v>
      </c>
    </row>
    <row r="3317" spans="8:8" x14ac:dyDescent="0.15">
      <c r="H3317">
        <f t="shared" si="52"/>
        <v>1.1688450000000001</v>
      </c>
    </row>
    <row r="3318" spans="8:8" x14ac:dyDescent="0.15">
      <c r="H3318">
        <f t="shared" si="52"/>
        <v>1.1688450000000001</v>
      </c>
    </row>
    <row r="3319" spans="8:8" x14ac:dyDescent="0.15">
      <c r="H3319">
        <f t="shared" si="52"/>
        <v>1.1688450000000001</v>
      </c>
    </row>
    <row r="3320" spans="8:8" x14ac:dyDescent="0.15">
      <c r="H3320">
        <f t="shared" si="52"/>
        <v>2.3376900000000003</v>
      </c>
    </row>
    <row r="3321" spans="8:8" x14ac:dyDescent="0.15">
      <c r="H3321">
        <f t="shared" si="52"/>
        <v>11.688450000000001</v>
      </c>
    </row>
    <row r="3322" spans="8:8" x14ac:dyDescent="0.15">
      <c r="H3322">
        <f t="shared" si="52"/>
        <v>22.208055000000002</v>
      </c>
    </row>
    <row r="3323" spans="8:8" x14ac:dyDescent="0.15">
      <c r="H3323">
        <f t="shared" si="52"/>
        <v>22.208055000000002</v>
      </c>
    </row>
    <row r="3324" spans="8:8" x14ac:dyDescent="0.15">
      <c r="H3324">
        <f t="shared" si="52"/>
        <v>22.208055000000002</v>
      </c>
    </row>
    <row r="3325" spans="8:8" x14ac:dyDescent="0.15">
      <c r="H3325">
        <f t="shared" si="52"/>
        <v>11.688450000000001</v>
      </c>
    </row>
    <row r="3326" spans="8:8" x14ac:dyDescent="0.15">
      <c r="H3326">
        <f t="shared" si="52"/>
        <v>11.688450000000001</v>
      </c>
    </row>
    <row r="3327" spans="8:8" x14ac:dyDescent="0.15">
      <c r="H3327">
        <f t="shared" si="52"/>
        <v>22.208055000000002</v>
      </c>
    </row>
    <row r="3328" spans="8:8" x14ac:dyDescent="0.15">
      <c r="H3328">
        <f t="shared" si="52"/>
        <v>22.208055000000002</v>
      </c>
    </row>
    <row r="3329" spans="8:8" x14ac:dyDescent="0.15">
      <c r="H3329">
        <f t="shared" si="52"/>
        <v>22.208055000000002</v>
      </c>
    </row>
    <row r="3330" spans="8:8" x14ac:dyDescent="0.15">
      <c r="H3330">
        <f t="shared" si="52"/>
        <v>22.208055000000002</v>
      </c>
    </row>
    <row r="3331" spans="8:8" x14ac:dyDescent="0.15">
      <c r="H3331">
        <f t="shared" si="52"/>
        <v>7.0130699999999999</v>
      </c>
    </row>
    <row r="3332" spans="8:8" x14ac:dyDescent="0.15">
      <c r="H3332">
        <f t="shared" si="52"/>
        <v>7.0130699999999999</v>
      </c>
    </row>
    <row r="3333" spans="8:8" x14ac:dyDescent="0.15">
      <c r="H3333">
        <f t="shared" si="52"/>
        <v>1.1688450000000001</v>
      </c>
    </row>
    <row r="3334" spans="8:8" x14ac:dyDescent="0.15">
      <c r="H3334">
        <f t="shared" si="52"/>
        <v>1.1688450000000001</v>
      </c>
    </row>
    <row r="3335" spans="8:8" x14ac:dyDescent="0.15">
      <c r="H3335">
        <f t="shared" si="52"/>
        <v>1.1688450000000001</v>
      </c>
    </row>
    <row r="3336" spans="8:8" x14ac:dyDescent="0.15">
      <c r="H3336">
        <f t="shared" si="52"/>
        <v>1.1688450000000001</v>
      </c>
    </row>
    <row r="3337" spans="8:8" x14ac:dyDescent="0.15">
      <c r="H3337">
        <f t="shared" si="52"/>
        <v>1.1688450000000001</v>
      </c>
    </row>
    <row r="3338" spans="8:8" x14ac:dyDescent="0.15">
      <c r="H3338">
        <f t="shared" si="52"/>
        <v>1.1688450000000001</v>
      </c>
    </row>
    <row r="3339" spans="8:8" x14ac:dyDescent="0.15">
      <c r="H3339">
        <f t="shared" si="52"/>
        <v>1.1688450000000001</v>
      </c>
    </row>
    <row r="3340" spans="8:8" x14ac:dyDescent="0.15">
      <c r="H3340">
        <f t="shared" si="52"/>
        <v>1.1688450000000001</v>
      </c>
    </row>
    <row r="3341" spans="8:8" x14ac:dyDescent="0.15">
      <c r="H3341">
        <f t="shared" si="52"/>
        <v>1.1688450000000001</v>
      </c>
    </row>
    <row r="3342" spans="8:8" x14ac:dyDescent="0.15">
      <c r="H3342">
        <f t="shared" si="52"/>
        <v>1.1688450000000001</v>
      </c>
    </row>
    <row r="3343" spans="8:8" x14ac:dyDescent="0.15">
      <c r="H3343">
        <f t="shared" si="52"/>
        <v>1.1688450000000001</v>
      </c>
    </row>
    <row r="3344" spans="8:8" x14ac:dyDescent="0.15">
      <c r="H3344">
        <f t="shared" si="52"/>
        <v>2.3376900000000003</v>
      </c>
    </row>
    <row r="3345" spans="8:8" x14ac:dyDescent="0.15">
      <c r="H3345">
        <f t="shared" si="52"/>
        <v>11.688450000000001</v>
      </c>
    </row>
    <row r="3346" spans="8:8" x14ac:dyDescent="0.15">
      <c r="H3346">
        <f t="shared" si="52"/>
        <v>22.208055000000002</v>
      </c>
    </row>
    <row r="3347" spans="8:8" x14ac:dyDescent="0.15">
      <c r="H3347">
        <f t="shared" si="52"/>
        <v>22.208055000000002</v>
      </c>
    </row>
    <row r="3348" spans="8:8" x14ac:dyDescent="0.15">
      <c r="H3348">
        <f t="shared" si="52"/>
        <v>22.208055000000002</v>
      </c>
    </row>
    <row r="3349" spans="8:8" x14ac:dyDescent="0.15">
      <c r="H3349">
        <f t="shared" si="52"/>
        <v>11.688450000000001</v>
      </c>
    </row>
    <row r="3350" spans="8:8" x14ac:dyDescent="0.15">
      <c r="H3350">
        <f t="shared" si="52"/>
        <v>11.688450000000001</v>
      </c>
    </row>
    <row r="3351" spans="8:8" x14ac:dyDescent="0.15">
      <c r="H3351">
        <f t="shared" si="52"/>
        <v>22.208055000000002</v>
      </c>
    </row>
    <row r="3352" spans="8:8" x14ac:dyDescent="0.15">
      <c r="H3352">
        <f t="shared" si="52"/>
        <v>22.208055000000002</v>
      </c>
    </row>
    <row r="3353" spans="8:8" x14ac:dyDescent="0.15">
      <c r="H3353">
        <f t="shared" si="52"/>
        <v>22.208055000000002</v>
      </c>
    </row>
    <row r="3354" spans="8:8" x14ac:dyDescent="0.15">
      <c r="H3354">
        <f t="shared" si="52"/>
        <v>22.208055000000002</v>
      </c>
    </row>
    <row r="3355" spans="8:8" x14ac:dyDescent="0.15">
      <c r="H3355">
        <f t="shared" ref="H3355:H3418" si="53">$H3331</f>
        <v>7.0130699999999999</v>
      </c>
    </row>
    <row r="3356" spans="8:8" x14ac:dyDescent="0.15">
      <c r="H3356">
        <f t="shared" si="53"/>
        <v>7.0130699999999999</v>
      </c>
    </row>
    <row r="3357" spans="8:8" x14ac:dyDescent="0.15">
      <c r="H3357">
        <f t="shared" si="53"/>
        <v>1.1688450000000001</v>
      </c>
    </row>
    <row r="3358" spans="8:8" x14ac:dyDescent="0.15">
      <c r="H3358">
        <f t="shared" si="53"/>
        <v>1.1688450000000001</v>
      </c>
    </row>
    <row r="3359" spans="8:8" x14ac:dyDescent="0.15">
      <c r="H3359">
        <f t="shared" si="53"/>
        <v>1.1688450000000001</v>
      </c>
    </row>
    <row r="3360" spans="8:8" x14ac:dyDescent="0.15">
      <c r="H3360">
        <f t="shared" si="53"/>
        <v>1.1688450000000001</v>
      </c>
    </row>
    <row r="3361" spans="8:8" x14ac:dyDescent="0.15">
      <c r="H3361">
        <f t="shared" si="53"/>
        <v>1.1688450000000001</v>
      </c>
    </row>
    <row r="3362" spans="8:8" x14ac:dyDescent="0.15">
      <c r="H3362">
        <f t="shared" si="53"/>
        <v>1.1688450000000001</v>
      </c>
    </row>
    <row r="3363" spans="8:8" x14ac:dyDescent="0.15">
      <c r="H3363">
        <f t="shared" si="53"/>
        <v>1.1688450000000001</v>
      </c>
    </row>
    <row r="3364" spans="8:8" x14ac:dyDescent="0.15">
      <c r="H3364">
        <f t="shared" si="53"/>
        <v>1.1688450000000001</v>
      </c>
    </row>
    <row r="3365" spans="8:8" x14ac:dyDescent="0.15">
      <c r="H3365">
        <f t="shared" si="53"/>
        <v>1.1688450000000001</v>
      </c>
    </row>
    <row r="3366" spans="8:8" x14ac:dyDescent="0.15">
      <c r="H3366">
        <f t="shared" si="53"/>
        <v>1.1688450000000001</v>
      </c>
    </row>
    <row r="3367" spans="8:8" x14ac:dyDescent="0.15">
      <c r="H3367">
        <f t="shared" si="53"/>
        <v>1.1688450000000001</v>
      </c>
    </row>
    <row r="3368" spans="8:8" x14ac:dyDescent="0.15">
      <c r="H3368">
        <f t="shared" si="53"/>
        <v>2.3376900000000003</v>
      </c>
    </row>
    <row r="3369" spans="8:8" x14ac:dyDescent="0.15">
      <c r="H3369">
        <f t="shared" si="53"/>
        <v>11.688450000000001</v>
      </c>
    </row>
    <row r="3370" spans="8:8" x14ac:dyDescent="0.15">
      <c r="H3370">
        <f t="shared" si="53"/>
        <v>22.208055000000002</v>
      </c>
    </row>
    <row r="3371" spans="8:8" x14ac:dyDescent="0.15">
      <c r="H3371">
        <f t="shared" si="53"/>
        <v>22.208055000000002</v>
      </c>
    </row>
    <row r="3372" spans="8:8" x14ac:dyDescent="0.15">
      <c r="H3372">
        <f t="shared" si="53"/>
        <v>22.208055000000002</v>
      </c>
    </row>
    <row r="3373" spans="8:8" x14ac:dyDescent="0.15">
      <c r="H3373">
        <f t="shared" si="53"/>
        <v>11.688450000000001</v>
      </c>
    </row>
    <row r="3374" spans="8:8" x14ac:dyDescent="0.15">
      <c r="H3374">
        <f t="shared" si="53"/>
        <v>11.688450000000001</v>
      </c>
    </row>
    <row r="3375" spans="8:8" x14ac:dyDescent="0.15">
      <c r="H3375">
        <f t="shared" si="53"/>
        <v>22.208055000000002</v>
      </c>
    </row>
    <row r="3376" spans="8:8" x14ac:dyDescent="0.15">
      <c r="H3376">
        <f t="shared" si="53"/>
        <v>22.208055000000002</v>
      </c>
    </row>
    <row r="3377" spans="8:8" x14ac:dyDescent="0.15">
      <c r="H3377">
        <f t="shared" si="53"/>
        <v>22.208055000000002</v>
      </c>
    </row>
    <row r="3378" spans="8:8" x14ac:dyDescent="0.15">
      <c r="H3378">
        <f t="shared" si="53"/>
        <v>22.208055000000002</v>
      </c>
    </row>
    <row r="3379" spans="8:8" x14ac:dyDescent="0.15">
      <c r="H3379">
        <f t="shared" si="53"/>
        <v>7.0130699999999999</v>
      </c>
    </row>
    <row r="3380" spans="8:8" x14ac:dyDescent="0.15">
      <c r="H3380">
        <f t="shared" si="53"/>
        <v>7.0130699999999999</v>
      </c>
    </row>
    <row r="3381" spans="8:8" x14ac:dyDescent="0.15">
      <c r="H3381">
        <f t="shared" si="53"/>
        <v>1.1688450000000001</v>
      </c>
    </row>
    <row r="3382" spans="8:8" x14ac:dyDescent="0.15">
      <c r="H3382">
        <f t="shared" si="53"/>
        <v>1.1688450000000001</v>
      </c>
    </row>
    <row r="3383" spans="8:8" x14ac:dyDescent="0.15">
      <c r="H3383">
        <f t="shared" si="53"/>
        <v>1.1688450000000001</v>
      </c>
    </row>
    <row r="3384" spans="8:8" x14ac:dyDescent="0.15">
      <c r="H3384">
        <f t="shared" si="53"/>
        <v>1.1688450000000001</v>
      </c>
    </row>
    <row r="3385" spans="8:8" x14ac:dyDescent="0.15">
      <c r="H3385">
        <f t="shared" si="53"/>
        <v>1.1688450000000001</v>
      </c>
    </row>
    <row r="3386" spans="8:8" x14ac:dyDescent="0.15">
      <c r="H3386">
        <f t="shared" si="53"/>
        <v>1.1688450000000001</v>
      </c>
    </row>
    <row r="3387" spans="8:8" x14ac:dyDescent="0.15">
      <c r="H3387">
        <f t="shared" si="53"/>
        <v>1.1688450000000001</v>
      </c>
    </row>
    <row r="3388" spans="8:8" x14ac:dyDescent="0.15">
      <c r="H3388">
        <f t="shared" si="53"/>
        <v>1.1688450000000001</v>
      </c>
    </row>
    <row r="3389" spans="8:8" x14ac:dyDescent="0.15">
      <c r="H3389">
        <f t="shared" si="53"/>
        <v>1.1688450000000001</v>
      </c>
    </row>
    <row r="3390" spans="8:8" x14ac:dyDescent="0.15">
      <c r="H3390">
        <f t="shared" si="53"/>
        <v>1.1688450000000001</v>
      </c>
    </row>
    <row r="3391" spans="8:8" x14ac:dyDescent="0.15">
      <c r="H3391">
        <f t="shared" si="53"/>
        <v>1.1688450000000001</v>
      </c>
    </row>
    <row r="3392" spans="8:8" x14ac:dyDescent="0.15">
      <c r="H3392">
        <f t="shared" si="53"/>
        <v>2.3376900000000003</v>
      </c>
    </row>
    <row r="3393" spans="8:8" x14ac:dyDescent="0.15">
      <c r="H3393">
        <f t="shared" si="53"/>
        <v>11.688450000000001</v>
      </c>
    </row>
    <row r="3394" spans="8:8" x14ac:dyDescent="0.15">
      <c r="H3394">
        <f t="shared" si="53"/>
        <v>22.208055000000002</v>
      </c>
    </row>
    <row r="3395" spans="8:8" x14ac:dyDescent="0.15">
      <c r="H3395">
        <f t="shared" si="53"/>
        <v>22.208055000000002</v>
      </c>
    </row>
    <row r="3396" spans="8:8" x14ac:dyDescent="0.15">
      <c r="H3396">
        <f t="shared" si="53"/>
        <v>22.208055000000002</v>
      </c>
    </row>
    <row r="3397" spans="8:8" x14ac:dyDescent="0.15">
      <c r="H3397">
        <f t="shared" si="53"/>
        <v>11.688450000000001</v>
      </c>
    </row>
    <row r="3398" spans="8:8" x14ac:dyDescent="0.15">
      <c r="H3398">
        <f t="shared" si="53"/>
        <v>11.688450000000001</v>
      </c>
    </row>
    <row r="3399" spans="8:8" x14ac:dyDescent="0.15">
      <c r="H3399">
        <f t="shared" si="53"/>
        <v>22.208055000000002</v>
      </c>
    </row>
    <row r="3400" spans="8:8" x14ac:dyDescent="0.15">
      <c r="H3400">
        <f t="shared" si="53"/>
        <v>22.208055000000002</v>
      </c>
    </row>
    <row r="3401" spans="8:8" x14ac:dyDescent="0.15">
      <c r="H3401">
        <f t="shared" si="53"/>
        <v>22.208055000000002</v>
      </c>
    </row>
    <row r="3402" spans="8:8" x14ac:dyDescent="0.15">
      <c r="H3402">
        <f t="shared" si="53"/>
        <v>22.208055000000002</v>
      </c>
    </row>
    <row r="3403" spans="8:8" x14ac:dyDescent="0.15">
      <c r="H3403">
        <f t="shared" si="53"/>
        <v>7.0130699999999999</v>
      </c>
    </row>
    <row r="3404" spans="8:8" x14ac:dyDescent="0.15">
      <c r="H3404">
        <f t="shared" si="53"/>
        <v>7.0130699999999999</v>
      </c>
    </row>
    <row r="3405" spans="8:8" x14ac:dyDescent="0.15">
      <c r="H3405">
        <f t="shared" si="53"/>
        <v>1.1688450000000001</v>
      </c>
    </row>
    <row r="3406" spans="8:8" x14ac:dyDescent="0.15">
      <c r="H3406">
        <f t="shared" si="53"/>
        <v>1.1688450000000001</v>
      </c>
    </row>
    <row r="3407" spans="8:8" x14ac:dyDescent="0.15">
      <c r="H3407">
        <f t="shared" si="53"/>
        <v>1.1688450000000001</v>
      </c>
    </row>
    <row r="3408" spans="8:8" x14ac:dyDescent="0.15">
      <c r="H3408">
        <f t="shared" si="53"/>
        <v>1.1688450000000001</v>
      </c>
    </row>
    <row r="3409" spans="8:8" x14ac:dyDescent="0.15">
      <c r="H3409">
        <f t="shared" si="53"/>
        <v>1.1688450000000001</v>
      </c>
    </row>
    <row r="3410" spans="8:8" x14ac:dyDescent="0.15">
      <c r="H3410">
        <f t="shared" si="53"/>
        <v>1.1688450000000001</v>
      </c>
    </row>
    <row r="3411" spans="8:8" x14ac:dyDescent="0.15">
      <c r="H3411">
        <f t="shared" si="53"/>
        <v>1.1688450000000001</v>
      </c>
    </row>
    <row r="3412" spans="8:8" x14ac:dyDescent="0.15">
      <c r="H3412">
        <f t="shared" si="53"/>
        <v>1.1688450000000001</v>
      </c>
    </row>
    <row r="3413" spans="8:8" x14ac:dyDescent="0.15">
      <c r="H3413">
        <f t="shared" si="53"/>
        <v>1.1688450000000001</v>
      </c>
    </row>
    <row r="3414" spans="8:8" x14ac:dyDescent="0.15">
      <c r="H3414">
        <f t="shared" si="53"/>
        <v>1.1688450000000001</v>
      </c>
    </row>
    <row r="3415" spans="8:8" x14ac:dyDescent="0.15">
      <c r="H3415">
        <f t="shared" si="53"/>
        <v>1.1688450000000001</v>
      </c>
    </row>
    <row r="3416" spans="8:8" x14ac:dyDescent="0.15">
      <c r="H3416">
        <f t="shared" si="53"/>
        <v>2.3376900000000003</v>
      </c>
    </row>
    <row r="3417" spans="8:8" x14ac:dyDescent="0.15">
      <c r="H3417">
        <f t="shared" si="53"/>
        <v>11.688450000000001</v>
      </c>
    </row>
    <row r="3418" spans="8:8" x14ac:dyDescent="0.15">
      <c r="H3418">
        <f t="shared" si="53"/>
        <v>22.208055000000002</v>
      </c>
    </row>
    <row r="3419" spans="8:8" x14ac:dyDescent="0.15">
      <c r="H3419">
        <f t="shared" ref="H3419:H3482" si="54">$H3395</f>
        <v>22.208055000000002</v>
      </c>
    </row>
    <row r="3420" spans="8:8" x14ac:dyDescent="0.15">
      <c r="H3420">
        <f t="shared" si="54"/>
        <v>22.208055000000002</v>
      </c>
    </row>
    <row r="3421" spans="8:8" x14ac:dyDescent="0.15">
      <c r="H3421">
        <f t="shared" si="54"/>
        <v>11.688450000000001</v>
      </c>
    </row>
    <row r="3422" spans="8:8" x14ac:dyDescent="0.15">
      <c r="H3422">
        <f t="shared" si="54"/>
        <v>11.688450000000001</v>
      </c>
    </row>
    <row r="3423" spans="8:8" x14ac:dyDescent="0.15">
      <c r="H3423">
        <f t="shared" si="54"/>
        <v>22.208055000000002</v>
      </c>
    </row>
    <row r="3424" spans="8:8" x14ac:dyDescent="0.15">
      <c r="H3424">
        <f t="shared" si="54"/>
        <v>22.208055000000002</v>
      </c>
    </row>
    <row r="3425" spans="8:8" x14ac:dyDescent="0.15">
      <c r="H3425">
        <f t="shared" si="54"/>
        <v>22.208055000000002</v>
      </c>
    </row>
    <row r="3426" spans="8:8" x14ac:dyDescent="0.15">
      <c r="H3426">
        <f t="shared" si="54"/>
        <v>22.208055000000002</v>
      </c>
    </row>
    <row r="3427" spans="8:8" x14ac:dyDescent="0.15">
      <c r="H3427">
        <f t="shared" si="54"/>
        <v>7.0130699999999999</v>
      </c>
    </row>
    <row r="3428" spans="8:8" x14ac:dyDescent="0.15">
      <c r="H3428">
        <f t="shared" si="54"/>
        <v>7.0130699999999999</v>
      </c>
    </row>
    <row r="3429" spans="8:8" x14ac:dyDescent="0.15">
      <c r="H3429">
        <f t="shared" si="54"/>
        <v>1.1688450000000001</v>
      </c>
    </row>
    <row r="3430" spans="8:8" x14ac:dyDescent="0.15">
      <c r="H3430">
        <f t="shared" si="54"/>
        <v>1.1688450000000001</v>
      </c>
    </row>
    <row r="3431" spans="8:8" x14ac:dyDescent="0.15">
      <c r="H3431">
        <f t="shared" si="54"/>
        <v>1.1688450000000001</v>
      </c>
    </row>
    <row r="3432" spans="8:8" x14ac:dyDescent="0.15">
      <c r="H3432">
        <f t="shared" si="54"/>
        <v>1.1688450000000001</v>
      </c>
    </row>
    <row r="3433" spans="8:8" x14ac:dyDescent="0.15">
      <c r="H3433">
        <f t="shared" si="54"/>
        <v>1.1688450000000001</v>
      </c>
    </row>
    <row r="3434" spans="8:8" x14ac:dyDescent="0.15">
      <c r="H3434">
        <f t="shared" si="54"/>
        <v>1.1688450000000001</v>
      </c>
    </row>
    <row r="3435" spans="8:8" x14ac:dyDescent="0.15">
      <c r="H3435">
        <f t="shared" si="54"/>
        <v>1.1688450000000001</v>
      </c>
    </row>
    <row r="3436" spans="8:8" x14ac:dyDescent="0.15">
      <c r="H3436">
        <f t="shared" si="54"/>
        <v>1.1688450000000001</v>
      </c>
    </row>
    <row r="3437" spans="8:8" x14ac:dyDescent="0.15">
      <c r="H3437">
        <f t="shared" si="54"/>
        <v>1.1688450000000001</v>
      </c>
    </row>
    <row r="3438" spans="8:8" x14ac:dyDescent="0.15">
      <c r="H3438">
        <f t="shared" si="54"/>
        <v>1.1688450000000001</v>
      </c>
    </row>
    <row r="3439" spans="8:8" x14ac:dyDescent="0.15">
      <c r="H3439">
        <f t="shared" si="54"/>
        <v>1.1688450000000001</v>
      </c>
    </row>
    <row r="3440" spans="8:8" x14ac:dyDescent="0.15">
      <c r="H3440">
        <f t="shared" si="54"/>
        <v>2.3376900000000003</v>
      </c>
    </row>
    <row r="3441" spans="8:8" x14ac:dyDescent="0.15">
      <c r="H3441">
        <f t="shared" si="54"/>
        <v>11.688450000000001</v>
      </c>
    </row>
    <row r="3442" spans="8:8" x14ac:dyDescent="0.15">
      <c r="H3442">
        <f t="shared" si="54"/>
        <v>22.208055000000002</v>
      </c>
    </row>
    <row r="3443" spans="8:8" x14ac:dyDescent="0.15">
      <c r="H3443">
        <f t="shared" si="54"/>
        <v>22.208055000000002</v>
      </c>
    </row>
    <row r="3444" spans="8:8" x14ac:dyDescent="0.15">
      <c r="H3444">
        <f t="shared" si="54"/>
        <v>22.208055000000002</v>
      </c>
    </row>
    <row r="3445" spans="8:8" x14ac:dyDescent="0.15">
      <c r="H3445">
        <f t="shared" si="54"/>
        <v>11.688450000000001</v>
      </c>
    </row>
    <row r="3446" spans="8:8" x14ac:dyDescent="0.15">
      <c r="H3446">
        <f t="shared" si="54"/>
        <v>11.688450000000001</v>
      </c>
    </row>
    <row r="3447" spans="8:8" x14ac:dyDescent="0.15">
      <c r="H3447">
        <f t="shared" si="54"/>
        <v>22.208055000000002</v>
      </c>
    </row>
    <row r="3448" spans="8:8" x14ac:dyDescent="0.15">
      <c r="H3448">
        <f t="shared" si="54"/>
        <v>22.208055000000002</v>
      </c>
    </row>
    <row r="3449" spans="8:8" x14ac:dyDescent="0.15">
      <c r="H3449">
        <f t="shared" si="54"/>
        <v>22.208055000000002</v>
      </c>
    </row>
    <row r="3450" spans="8:8" x14ac:dyDescent="0.15">
      <c r="H3450">
        <f t="shared" si="54"/>
        <v>22.208055000000002</v>
      </c>
    </row>
    <row r="3451" spans="8:8" x14ac:dyDescent="0.15">
      <c r="H3451">
        <f t="shared" si="54"/>
        <v>7.0130699999999999</v>
      </c>
    </row>
    <row r="3452" spans="8:8" x14ac:dyDescent="0.15">
      <c r="H3452">
        <f t="shared" si="54"/>
        <v>7.0130699999999999</v>
      </c>
    </row>
    <row r="3453" spans="8:8" x14ac:dyDescent="0.15">
      <c r="H3453">
        <f t="shared" si="54"/>
        <v>1.1688450000000001</v>
      </c>
    </row>
    <row r="3454" spans="8:8" x14ac:dyDescent="0.15">
      <c r="H3454">
        <f t="shared" si="54"/>
        <v>1.1688450000000001</v>
      </c>
    </row>
    <row r="3455" spans="8:8" x14ac:dyDescent="0.15">
      <c r="H3455">
        <f t="shared" si="54"/>
        <v>1.1688450000000001</v>
      </c>
    </row>
    <row r="3456" spans="8:8" x14ac:dyDescent="0.15">
      <c r="H3456">
        <f t="shared" si="54"/>
        <v>1.1688450000000001</v>
      </c>
    </row>
    <row r="3457" spans="8:8" x14ac:dyDescent="0.15">
      <c r="H3457">
        <f t="shared" si="54"/>
        <v>1.1688450000000001</v>
      </c>
    </row>
    <row r="3458" spans="8:8" x14ac:dyDescent="0.15">
      <c r="H3458">
        <f t="shared" si="54"/>
        <v>1.1688450000000001</v>
      </c>
    </row>
    <row r="3459" spans="8:8" x14ac:dyDescent="0.15">
      <c r="H3459">
        <f t="shared" si="54"/>
        <v>1.1688450000000001</v>
      </c>
    </row>
    <row r="3460" spans="8:8" x14ac:dyDescent="0.15">
      <c r="H3460">
        <f t="shared" si="54"/>
        <v>1.1688450000000001</v>
      </c>
    </row>
    <row r="3461" spans="8:8" x14ac:dyDescent="0.15">
      <c r="H3461">
        <f t="shared" si="54"/>
        <v>1.1688450000000001</v>
      </c>
    </row>
    <row r="3462" spans="8:8" x14ac:dyDescent="0.15">
      <c r="H3462">
        <f t="shared" si="54"/>
        <v>1.1688450000000001</v>
      </c>
    </row>
    <row r="3463" spans="8:8" x14ac:dyDescent="0.15">
      <c r="H3463">
        <f t="shared" si="54"/>
        <v>1.1688450000000001</v>
      </c>
    </row>
    <row r="3464" spans="8:8" x14ac:dyDescent="0.15">
      <c r="H3464">
        <f t="shared" si="54"/>
        <v>2.3376900000000003</v>
      </c>
    </row>
    <row r="3465" spans="8:8" x14ac:dyDescent="0.15">
      <c r="H3465">
        <f t="shared" si="54"/>
        <v>11.688450000000001</v>
      </c>
    </row>
    <row r="3466" spans="8:8" x14ac:dyDescent="0.15">
      <c r="H3466">
        <f t="shared" si="54"/>
        <v>22.208055000000002</v>
      </c>
    </row>
    <row r="3467" spans="8:8" x14ac:dyDescent="0.15">
      <c r="H3467">
        <f t="shared" si="54"/>
        <v>22.208055000000002</v>
      </c>
    </row>
    <row r="3468" spans="8:8" x14ac:dyDescent="0.15">
      <c r="H3468">
        <f t="shared" si="54"/>
        <v>22.208055000000002</v>
      </c>
    </row>
    <row r="3469" spans="8:8" x14ac:dyDescent="0.15">
      <c r="H3469">
        <f t="shared" si="54"/>
        <v>11.688450000000001</v>
      </c>
    </row>
    <row r="3470" spans="8:8" x14ac:dyDescent="0.15">
      <c r="H3470">
        <f t="shared" si="54"/>
        <v>11.688450000000001</v>
      </c>
    </row>
    <row r="3471" spans="8:8" x14ac:dyDescent="0.15">
      <c r="H3471">
        <f t="shared" si="54"/>
        <v>22.208055000000002</v>
      </c>
    </row>
    <row r="3472" spans="8:8" x14ac:dyDescent="0.15">
      <c r="H3472">
        <f t="shared" si="54"/>
        <v>22.208055000000002</v>
      </c>
    </row>
    <row r="3473" spans="8:8" x14ac:dyDescent="0.15">
      <c r="H3473">
        <f t="shared" si="54"/>
        <v>22.208055000000002</v>
      </c>
    </row>
    <row r="3474" spans="8:8" x14ac:dyDescent="0.15">
      <c r="H3474">
        <f t="shared" si="54"/>
        <v>22.208055000000002</v>
      </c>
    </row>
    <row r="3475" spans="8:8" x14ac:dyDescent="0.15">
      <c r="H3475">
        <f t="shared" si="54"/>
        <v>7.0130699999999999</v>
      </c>
    </row>
    <row r="3476" spans="8:8" x14ac:dyDescent="0.15">
      <c r="H3476">
        <f t="shared" si="54"/>
        <v>7.0130699999999999</v>
      </c>
    </row>
    <row r="3477" spans="8:8" x14ac:dyDescent="0.15">
      <c r="H3477">
        <f t="shared" si="54"/>
        <v>1.1688450000000001</v>
      </c>
    </row>
    <row r="3478" spans="8:8" x14ac:dyDescent="0.15">
      <c r="H3478">
        <f t="shared" si="54"/>
        <v>1.1688450000000001</v>
      </c>
    </row>
    <row r="3479" spans="8:8" x14ac:dyDescent="0.15">
      <c r="H3479">
        <f t="shared" si="54"/>
        <v>1.1688450000000001</v>
      </c>
    </row>
    <row r="3480" spans="8:8" x14ac:dyDescent="0.15">
      <c r="H3480">
        <f t="shared" si="54"/>
        <v>1.1688450000000001</v>
      </c>
    </row>
    <row r="3481" spans="8:8" x14ac:dyDescent="0.15">
      <c r="H3481">
        <f t="shared" si="54"/>
        <v>1.1688450000000001</v>
      </c>
    </row>
    <row r="3482" spans="8:8" x14ac:dyDescent="0.15">
      <c r="H3482">
        <f t="shared" si="54"/>
        <v>1.1688450000000001</v>
      </c>
    </row>
    <row r="3483" spans="8:8" x14ac:dyDescent="0.15">
      <c r="H3483">
        <f t="shared" ref="H3483:H3546" si="55">$H3459</f>
        <v>1.1688450000000001</v>
      </c>
    </row>
    <row r="3484" spans="8:8" x14ac:dyDescent="0.15">
      <c r="H3484">
        <f t="shared" si="55"/>
        <v>1.1688450000000001</v>
      </c>
    </row>
    <row r="3485" spans="8:8" x14ac:dyDescent="0.15">
      <c r="H3485">
        <f t="shared" si="55"/>
        <v>1.1688450000000001</v>
      </c>
    </row>
    <row r="3486" spans="8:8" x14ac:dyDescent="0.15">
      <c r="H3486">
        <f t="shared" si="55"/>
        <v>1.1688450000000001</v>
      </c>
    </row>
    <row r="3487" spans="8:8" x14ac:dyDescent="0.15">
      <c r="H3487">
        <f t="shared" si="55"/>
        <v>1.1688450000000001</v>
      </c>
    </row>
    <row r="3488" spans="8:8" x14ac:dyDescent="0.15">
      <c r="H3488">
        <f t="shared" si="55"/>
        <v>2.3376900000000003</v>
      </c>
    </row>
    <row r="3489" spans="8:8" x14ac:dyDescent="0.15">
      <c r="H3489">
        <f t="shared" si="55"/>
        <v>11.688450000000001</v>
      </c>
    </row>
    <row r="3490" spans="8:8" x14ac:dyDescent="0.15">
      <c r="H3490">
        <f t="shared" si="55"/>
        <v>22.208055000000002</v>
      </c>
    </row>
    <row r="3491" spans="8:8" x14ac:dyDescent="0.15">
      <c r="H3491">
        <f t="shared" si="55"/>
        <v>22.208055000000002</v>
      </c>
    </row>
    <row r="3492" spans="8:8" x14ac:dyDescent="0.15">
      <c r="H3492">
        <f t="shared" si="55"/>
        <v>22.208055000000002</v>
      </c>
    </row>
    <row r="3493" spans="8:8" x14ac:dyDescent="0.15">
      <c r="H3493">
        <f t="shared" si="55"/>
        <v>11.688450000000001</v>
      </c>
    </row>
    <row r="3494" spans="8:8" x14ac:dyDescent="0.15">
      <c r="H3494">
        <f t="shared" si="55"/>
        <v>11.688450000000001</v>
      </c>
    </row>
    <row r="3495" spans="8:8" x14ac:dyDescent="0.15">
      <c r="H3495">
        <f t="shared" si="55"/>
        <v>22.208055000000002</v>
      </c>
    </row>
    <row r="3496" spans="8:8" x14ac:dyDescent="0.15">
      <c r="H3496">
        <f t="shared" si="55"/>
        <v>22.208055000000002</v>
      </c>
    </row>
    <row r="3497" spans="8:8" x14ac:dyDescent="0.15">
      <c r="H3497">
        <f t="shared" si="55"/>
        <v>22.208055000000002</v>
      </c>
    </row>
    <row r="3498" spans="8:8" x14ac:dyDescent="0.15">
      <c r="H3498">
        <f t="shared" si="55"/>
        <v>22.208055000000002</v>
      </c>
    </row>
    <row r="3499" spans="8:8" x14ac:dyDescent="0.15">
      <c r="H3499">
        <f t="shared" si="55"/>
        <v>7.0130699999999999</v>
      </c>
    </row>
    <row r="3500" spans="8:8" x14ac:dyDescent="0.15">
      <c r="H3500">
        <f t="shared" si="55"/>
        <v>7.0130699999999999</v>
      </c>
    </row>
    <row r="3501" spans="8:8" x14ac:dyDescent="0.15">
      <c r="H3501">
        <f t="shared" si="55"/>
        <v>1.1688450000000001</v>
      </c>
    </row>
    <row r="3502" spans="8:8" x14ac:dyDescent="0.15">
      <c r="H3502">
        <f t="shared" si="55"/>
        <v>1.1688450000000001</v>
      </c>
    </row>
    <row r="3503" spans="8:8" x14ac:dyDescent="0.15">
      <c r="H3503">
        <f t="shared" si="55"/>
        <v>1.1688450000000001</v>
      </c>
    </row>
    <row r="3504" spans="8:8" x14ac:dyDescent="0.15">
      <c r="H3504">
        <f t="shared" si="55"/>
        <v>1.1688450000000001</v>
      </c>
    </row>
    <row r="3505" spans="8:8" x14ac:dyDescent="0.15">
      <c r="H3505">
        <f t="shared" si="55"/>
        <v>1.1688450000000001</v>
      </c>
    </row>
    <row r="3506" spans="8:8" x14ac:dyDescent="0.15">
      <c r="H3506">
        <f t="shared" si="55"/>
        <v>1.1688450000000001</v>
      </c>
    </row>
    <row r="3507" spans="8:8" x14ac:dyDescent="0.15">
      <c r="H3507">
        <f t="shared" si="55"/>
        <v>1.1688450000000001</v>
      </c>
    </row>
    <row r="3508" spans="8:8" x14ac:dyDescent="0.15">
      <c r="H3508">
        <f t="shared" si="55"/>
        <v>1.1688450000000001</v>
      </c>
    </row>
    <row r="3509" spans="8:8" x14ac:dyDescent="0.15">
      <c r="H3509">
        <f t="shared" si="55"/>
        <v>1.1688450000000001</v>
      </c>
    </row>
    <row r="3510" spans="8:8" x14ac:dyDescent="0.15">
      <c r="H3510">
        <f t="shared" si="55"/>
        <v>1.1688450000000001</v>
      </c>
    </row>
    <row r="3511" spans="8:8" x14ac:dyDescent="0.15">
      <c r="H3511">
        <f t="shared" si="55"/>
        <v>1.1688450000000001</v>
      </c>
    </row>
    <row r="3512" spans="8:8" x14ac:dyDescent="0.15">
      <c r="H3512">
        <f t="shared" si="55"/>
        <v>2.3376900000000003</v>
      </c>
    </row>
    <row r="3513" spans="8:8" x14ac:dyDescent="0.15">
      <c r="H3513">
        <f t="shared" si="55"/>
        <v>11.688450000000001</v>
      </c>
    </row>
    <row r="3514" spans="8:8" x14ac:dyDescent="0.15">
      <c r="H3514">
        <f t="shared" si="55"/>
        <v>22.208055000000002</v>
      </c>
    </row>
    <row r="3515" spans="8:8" x14ac:dyDescent="0.15">
      <c r="H3515">
        <f t="shared" si="55"/>
        <v>22.208055000000002</v>
      </c>
    </row>
    <row r="3516" spans="8:8" x14ac:dyDescent="0.15">
      <c r="H3516">
        <f t="shared" si="55"/>
        <v>22.208055000000002</v>
      </c>
    </row>
    <row r="3517" spans="8:8" x14ac:dyDescent="0.15">
      <c r="H3517">
        <f t="shared" si="55"/>
        <v>11.688450000000001</v>
      </c>
    </row>
    <row r="3518" spans="8:8" x14ac:dyDescent="0.15">
      <c r="H3518">
        <f t="shared" si="55"/>
        <v>11.688450000000001</v>
      </c>
    </row>
    <row r="3519" spans="8:8" x14ac:dyDescent="0.15">
      <c r="H3519">
        <f t="shared" si="55"/>
        <v>22.208055000000002</v>
      </c>
    </row>
    <row r="3520" spans="8:8" x14ac:dyDescent="0.15">
      <c r="H3520">
        <f t="shared" si="55"/>
        <v>22.208055000000002</v>
      </c>
    </row>
    <row r="3521" spans="8:8" x14ac:dyDescent="0.15">
      <c r="H3521">
        <f t="shared" si="55"/>
        <v>22.208055000000002</v>
      </c>
    </row>
    <row r="3522" spans="8:8" x14ac:dyDescent="0.15">
      <c r="H3522">
        <f t="shared" si="55"/>
        <v>22.208055000000002</v>
      </c>
    </row>
    <row r="3523" spans="8:8" x14ac:dyDescent="0.15">
      <c r="H3523">
        <f t="shared" si="55"/>
        <v>7.0130699999999999</v>
      </c>
    </row>
    <row r="3524" spans="8:8" x14ac:dyDescent="0.15">
      <c r="H3524">
        <f t="shared" si="55"/>
        <v>7.0130699999999999</v>
      </c>
    </row>
    <row r="3525" spans="8:8" x14ac:dyDescent="0.15">
      <c r="H3525">
        <f t="shared" si="55"/>
        <v>1.1688450000000001</v>
      </c>
    </row>
    <row r="3526" spans="8:8" x14ac:dyDescent="0.15">
      <c r="H3526">
        <f t="shared" si="55"/>
        <v>1.1688450000000001</v>
      </c>
    </row>
    <row r="3527" spans="8:8" x14ac:dyDescent="0.15">
      <c r="H3527">
        <f t="shared" si="55"/>
        <v>1.1688450000000001</v>
      </c>
    </row>
    <row r="3528" spans="8:8" x14ac:dyDescent="0.15">
      <c r="H3528">
        <f t="shared" si="55"/>
        <v>1.1688450000000001</v>
      </c>
    </row>
    <row r="3529" spans="8:8" x14ac:dyDescent="0.15">
      <c r="H3529">
        <f t="shared" si="55"/>
        <v>1.1688450000000001</v>
      </c>
    </row>
    <row r="3530" spans="8:8" x14ac:dyDescent="0.15">
      <c r="H3530">
        <f t="shared" si="55"/>
        <v>1.1688450000000001</v>
      </c>
    </row>
    <row r="3531" spans="8:8" x14ac:dyDescent="0.15">
      <c r="H3531">
        <f t="shared" si="55"/>
        <v>1.1688450000000001</v>
      </c>
    </row>
    <row r="3532" spans="8:8" x14ac:dyDescent="0.15">
      <c r="H3532">
        <f t="shared" si="55"/>
        <v>1.1688450000000001</v>
      </c>
    </row>
    <row r="3533" spans="8:8" x14ac:dyDescent="0.15">
      <c r="H3533">
        <f t="shared" si="55"/>
        <v>1.1688450000000001</v>
      </c>
    </row>
    <row r="3534" spans="8:8" x14ac:dyDescent="0.15">
      <c r="H3534">
        <f t="shared" si="55"/>
        <v>1.1688450000000001</v>
      </c>
    </row>
    <row r="3535" spans="8:8" x14ac:dyDescent="0.15">
      <c r="H3535">
        <f t="shared" si="55"/>
        <v>1.1688450000000001</v>
      </c>
    </row>
    <row r="3536" spans="8:8" x14ac:dyDescent="0.15">
      <c r="H3536">
        <f t="shared" si="55"/>
        <v>2.3376900000000003</v>
      </c>
    </row>
    <row r="3537" spans="8:8" x14ac:dyDescent="0.15">
      <c r="H3537">
        <f t="shared" si="55"/>
        <v>11.688450000000001</v>
      </c>
    </row>
    <row r="3538" spans="8:8" x14ac:dyDescent="0.15">
      <c r="H3538">
        <f t="shared" si="55"/>
        <v>22.208055000000002</v>
      </c>
    </row>
    <row r="3539" spans="8:8" x14ac:dyDescent="0.15">
      <c r="H3539">
        <f t="shared" si="55"/>
        <v>22.208055000000002</v>
      </c>
    </row>
    <row r="3540" spans="8:8" x14ac:dyDescent="0.15">
      <c r="H3540">
        <f t="shared" si="55"/>
        <v>22.208055000000002</v>
      </c>
    </row>
    <row r="3541" spans="8:8" x14ac:dyDescent="0.15">
      <c r="H3541">
        <f t="shared" si="55"/>
        <v>11.688450000000001</v>
      </c>
    </row>
    <row r="3542" spans="8:8" x14ac:dyDescent="0.15">
      <c r="H3542">
        <f t="shared" si="55"/>
        <v>11.688450000000001</v>
      </c>
    </row>
    <row r="3543" spans="8:8" x14ac:dyDescent="0.15">
      <c r="H3543">
        <f t="shared" si="55"/>
        <v>22.208055000000002</v>
      </c>
    </row>
    <row r="3544" spans="8:8" x14ac:dyDescent="0.15">
      <c r="H3544">
        <f t="shared" si="55"/>
        <v>22.208055000000002</v>
      </c>
    </row>
    <row r="3545" spans="8:8" x14ac:dyDescent="0.15">
      <c r="H3545">
        <f t="shared" si="55"/>
        <v>22.208055000000002</v>
      </c>
    </row>
    <row r="3546" spans="8:8" x14ac:dyDescent="0.15">
      <c r="H3546">
        <f t="shared" si="55"/>
        <v>22.208055000000002</v>
      </c>
    </row>
    <row r="3547" spans="8:8" x14ac:dyDescent="0.15">
      <c r="H3547">
        <f t="shared" ref="H3547:H3610" si="56">$H3523</f>
        <v>7.0130699999999999</v>
      </c>
    </row>
    <row r="3548" spans="8:8" x14ac:dyDescent="0.15">
      <c r="H3548">
        <f t="shared" si="56"/>
        <v>7.0130699999999999</v>
      </c>
    </row>
    <row r="3549" spans="8:8" x14ac:dyDescent="0.15">
      <c r="H3549">
        <f t="shared" si="56"/>
        <v>1.1688450000000001</v>
      </c>
    </row>
    <row r="3550" spans="8:8" x14ac:dyDescent="0.15">
      <c r="H3550">
        <f t="shared" si="56"/>
        <v>1.1688450000000001</v>
      </c>
    </row>
    <row r="3551" spans="8:8" x14ac:dyDescent="0.15">
      <c r="H3551">
        <f t="shared" si="56"/>
        <v>1.1688450000000001</v>
      </c>
    </row>
    <row r="3552" spans="8:8" x14ac:dyDescent="0.15">
      <c r="H3552">
        <f t="shared" si="56"/>
        <v>1.1688450000000001</v>
      </c>
    </row>
    <row r="3553" spans="8:8" x14ac:dyDescent="0.15">
      <c r="H3553">
        <f t="shared" si="56"/>
        <v>1.1688450000000001</v>
      </c>
    </row>
    <row r="3554" spans="8:8" x14ac:dyDescent="0.15">
      <c r="H3554">
        <f t="shared" si="56"/>
        <v>1.1688450000000001</v>
      </c>
    </row>
    <row r="3555" spans="8:8" x14ac:dyDescent="0.15">
      <c r="H3555">
        <f t="shared" si="56"/>
        <v>1.1688450000000001</v>
      </c>
    </row>
    <row r="3556" spans="8:8" x14ac:dyDescent="0.15">
      <c r="H3556">
        <f t="shared" si="56"/>
        <v>1.1688450000000001</v>
      </c>
    </row>
    <row r="3557" spans="8:8" x14ac:dyDescent="0.15">
      <c r="H3557">
        <f t="shared" si="56"/>
        <v>1.1688450000000001</v>
      </c>
    </row>
    <row r="3558" spans="8:8" x14ac:dyDescent="0.15">
      <c r="H3558">
        <f t="shared" si="56"/>
        <v>1.1688450000000001</v>
      </c>
    </row>
    <row r="3559" spans="8:8" x14ac:dyDescent="0.15">
      <c r="H3559">
        <f t="shared" si="56"/>
        <v>1.1688450000000001</v>
      </c>
    </row>
    <row r="3560" spans="8:8" x14ac:dyDescent="0.15">
      <c r="H3560">
        <f t="shared" si="56"/>
        <v>2.3376900000000003</v>
      </c>
    </row>
    <row r="3561" spans="8:8" x14ac:dyDescent="0.15">
      <c r="H3561">
        <f t="shared" si="56"/>
        <v>11.688450000000001</v>
      </c>
    </row>
    <row r="3562" spans="8:8" x14ac:dyDescent="0.15">
      <c r="H3562">
        <f t="shared" si="56"/>
        <v>22.208055000000002</v>
      </c>
    </row>
    <row r="3563" spans="8:8" x14ac:dyDescent="0.15">
      <c r="H3563">
        <f t="shared" si="56"/>
        <v>22.208055000000002</v>
      </c>
    </row>
    <row r="3564" spans="8:8" x14ac:dyDescent="0.15">
      <c r="H3564">
        <f t="shared" si="56"/>
        <v>22.208055000000002</v>
      </c>
    </row>
    <row r="3565" spans="8:8" x14ac:dyDescent="0.15">
      <c r="H3565">
        <f t="shared" si="56"/>
        <v>11.688450000000001</v>
      </c>
    </row>
    <row r="3566" spans="8:8" x14ac:dyDescent="0.15">
      <c r="H3566">
        <f t="shared" si="56"/>
        <v>11.688450000000001</v>
      </c>
    </row>
    <row r="3567" spans="8:8" x14ac:dyDescent="0.15">
      <c r="H3567">
        <f t="shared" si="56"/>
        <v>22.208055000000002</v>
      </c>
    </row>
    <row r="3568" spans="8:8" x14ac:dyDescent="0.15">
      <c r="H3568">
        <f t="shared" si="56"/>
        <v>22.208055000000002</v>
      </c>
    </row>
    <row r="3569" spans="8:8" x14ac:dyDescent="0.15">
      <c r="H3569">
        <f t="shared" si="56"/>
        <v>22.208055000000002</v>
      </c>
    </row>
    <row r="3570" spans="8:8" x14ac:dyDescent="0.15">
      <c r="H3570">
        <f t="shared" si="56"/>
        <v>22.208055000000002</v>
      </c>
    </row>
    <row r="3571" spans="8:8" x14ac:dyDescent="0.15">
      <c r="H3571">
        <f t="shared" si="56"/>
        <v>7.0130699999999999</v>
      </c>
    </row>
    <row r="3572" spans="8:8" x14ac:dyDescent="0.15">
      <c r="H3572">
        <f t="shared" si="56"/>
        <v>7.0130699999999999</v>
      </c>
    </row>
    <row r="3573" spans="8:8" x14ac:dyDescent="0.15">
      <c r="H3573">
        <f t="shared" si="56"/>
        <v>1.1688450000000001</v>
      </c>
    </row>
    <row r="3574" spans="8:8" x14ac:dyDescent="0.15">
      <c r="H3574">
        <f t="shared" si="56"/>
        <v>1.1688450000000001</v>
      </c>
    </row>
    <row r="3575" spans="8:8" x14ac:dyDescent="0.15">
      <c r="H3575">
        <f t="shared" si="56"/>
        <v>1.1688450000000001</v>
      </c>
    </row>
    <row r="3576" spans="8:8" x14ac:dyDescent="0.15">
      <c r="H3576">
        <f t="shared" si="56"/>
        <v>1.1688450000000001</v>
      </c>
    </row>
    <row r="3577" spans="8:8" x14ac:dyDescent="0.15">
      <c r="H3577">
        <f t="shared" si="56"/>
        <v>1.1688450000000001</v>
      </c>
    </row>
    <row r="3578" spans="8:8" x14ac:dyDescent="0.15">
      <c r="H3578">
        <f t="shared" si="56"/>
        <v>1.1688450000000001</v>
      </c>
    </row>
    <row r="3579" spans="8:8" x14ac:dyDescent="0.15">
      <c r="H3579">
        <f t="shared" si="56"/>
        <v>1.1688450000000001</v>
      </c>
    </row>
    <row r="3580" spans="8:8" x14ac:dyDescent="0.15">
      <c r="H3580">
        <f t="shared" si="56"/>
        <v>1.1688450000000001</v>
      </c>
    </row>
    <row r="3581" spans="8:8" x14ac:dyDescent="0.15">
      <c r="H3581">
        <f t="shared" si="56"/>
        <v>1.1688450000000001</v>
      </c>
    </row>
    <row r="3582" spans="8:8" x14ac:dyDescent="0.15">
      <c r="H3582">
        <f t="shared" si="56"/>
        <v>1.1688450000000001</v>
      </c>
    </row>
    <row r="3583" spans="8:8" x14ac:dyDescent="0.15">
      <c r="H3583">
        <f t="shared" si="56"/>
        <v>1.1688450000000001</v>
      </c>
    </row>
    <row r="3584" spans="8:8" x14ac:dyDescent="0.15">
      <c r="H3584">
        <f t="shared" si="56"/>
        <v>2.3376900000000003</v>
      </c>
    </row>
    <row r="3585" spans="8:8" x14ac:dyDescent="0.15">
      <c r="H3585">
        <f t="shared" si="56"/>
        <v>11.688450000000001</v>
      </c>
    </row>
    <row r="3586" spans="8:8" x14ac:dyDescent="0.15">
      <c r="H3586">
        <f t="shared" si="56"/>
        <v>22.208055000000002</v>
      </c>
    </row>
    <row r="3587" spans="8:8" x14ac:dyDescent="0.15">
      <c r="H3587">
        <f t="shared" si="56"/>
        <v>22.208055000000002</v>
      </c>
    </row>
    <row r="3588" spans="8:8" x14ac:dyDescent="0.15">
      <c r="H3588">
        <f t="shared" si="56"/>
        <v>22.208055000000002</v>
      </c>
    </row>
    <row r="3589" spans="8:8" x14ac:dyDescent="0.15">
      <c r="H3589">
        <f t="shared" si="56"/>
        <v>11.688450000000001</v>
      </c>
    </row>
    <row r="3590" spans="8:8" x14ac:dyDescent="0.15">
      <c r="H3590">
        <f t="shared" si="56"/>
        <v>11.688450000000001</v>
      </c>
    </row>
    <row r="3591" spans="8:8" x14ac:dyDescent="0.15">
      <c r="H3591">
        <f t="shared" si="56"/>
        <v>22.208055000000002</v>
      </c>
    </row>
    <row r="3592" spans="8:8" x14ac:dyDescent="0.15">
      <c r="H3592">
        <f t="shared" si="56"/>
        <v>22.208055000000002</v>
      </c>
    </row>
    <row r="3593" spans="8:8" x14ac:dyDescent="0.15">
      <c r="H3593">
        <f t="shared" si="56"/>
        <v>22.208055000000002</v>
      </c>
    </row>
    <row r="3594" spans="8:8" x14ac:dyDescent="0.15">
      <c r="H3594">
        <f t="shared" si="56"/>
        <v>22.208055000000002</v>
      </c>
    </row>
    <row r="3595" spans="8:8" x14ac:dyDescent="0.15">
      <c r="H3595">
        <f t="shared" si="56"/>
        <v>7.0130699999999999</v>
      </c>
    </row>
    <row r="3596" spans="8:8" x14ac:dyDescent="0.15">
      <c r="H3596">
        <f t="shared" si="56"/>
        <v>7.0130699999999999</v>
      </c>
    </row>
    <row r="3597" spans="8:8" x14ac:dyDescent="0.15">
      <c r="H3597">
        <f t="shared" si="56"/>
        <v>1.1688450000000001</v>
      </c>
    </row>
    <row r="3598" spans="8:8" x14ac:dyDescent="0.15">
      <c r="H3598">
        <f t="shared" si="56"/>
        <v>1.1688450000000001</v>
      </c>
    </row>
    <row r="3599" spans="8:8" x14ac:dyDescent="0.15">
      <c r="H3599">
        <f t="shared" si="56"/>
        <v>1.1688450000000001</v>
      </c>
    </row>
    <row r="3600" spans="8:8" x14ac:dyDescent="0.15">
      <c r="H3600">
        <f t="shared" si="56"/>
        <v>1.1688450000000001</v>
      </c>
    </row>
    <row r="3601" spans="8:8" x14ac:dyDescent="0.15">
      <c r="H3601">
        <f t="shared" si="56"/>
        <v>1.1688450000000001</v>
      </c>
    </row>
    <row r="3602" spans="8:8" x14ac:dyDescent="0.15">
      <c r="H3602">
        <f t="shared" si="56"/>
        <v>1.1688450000000001</v>
      </c>
    </row>
    <row r="3603" spans="8:8" x14ac:dyDescent="0.15">
      <c r="H3603">
        <f t="shared" si="56"/>
        <v>1.1688450000000001</v>
      </c>
    </row>
    <row r="3604" spans="8:8" x14ac:dyDescent="0.15">
      <c r="H3604">
        <f t="shared" si="56"/>
        <v>1.1688450000000001</v>
      </c>
    </row>
    <row r="3605" spans="8:8" x14ac:dyDescent="0.15">
      <c r="H3605">
        <f t="shared" si="56"/>
        <v>1.1688450000000001</v>
      </c>
    </row>
    <row r="3606" spans="8:8" x14ac:dyDescent="0.15">
      <c r="H3606">
        <f t="shared" si="56"/>
        <v>1.1688450000000001</v>
      </c>
    </row>
    <row r="3607" spans="8:8" x14ac:dyDescent="0.15">
      <c r="H3607">
        <f t="shared" si="56"/>
        <v>1.1688450000000001</v>
      </c>
    </row>
    <row r="3608" spans="8:8" x14ac:dyDescent="0.15">
      <c r="H3608">
        <f t="shared" si="56"/>
        <v>2.3376900000000003</v>
      </c>
    </row>
    <row r="3609" spans="8:8" x14ac:dyDescent="0.15">
      <c r="H3609">
        <f t="shared" si="56"/>
        <v>11.688450000000001</v>
      </c>
    </row>
    <row r="3610" spans="8:8" x14ac:dyDescent="0.15">
      <c r="H3610">
        <f t="shared" si="56"/>
        <v>22.208055000000002</v>
      </c>
    </row>
    <row r="3611" spans="8:8" x14ac:dyDescent="0.15">
      <c r="H3611">
        <f t="shared" ref="H3611:H3674" si="57">$H3587</f>
        <v>22.208055000000002</v>
      </c>
    </row>
    <row r="3612" spans="8:8" x14ac:dyDescent="0.15">
      <c r="H3612">
        <f t="shared" si="57"/>
        <v>22.208055000000002</v>
      </c>
    </row>
    <row r="3613" spans="8:8" x14ac:dyDescent="0.15">
      <c r="H3613">
        <f t="shared" si="57"/>
        <v>11.688450000000001</v>
      </c>
    </row>
    <row r="3614" spans="8:8" x14ac:dyDescent="0.15">
      <c r="H3614">
        <f t="shared" si="57"/>
        <v>11.688450000000001</v>
      </c>
    </row>
    <row r="3615" spans="8:8" x14ac:dyDescent="0.15">
      <c r="H3615">
        <f t="shared" si="57"/>
        <v>22.208055000000002</v>
      </c>
    </row>
    <row r="3616" spans="8:8" x14ac:dyDescent="0.15">
      <c r="H3616">
        <f t="shared" si="57"/>
        <v>22.208055000000002</v>
      </c>
    </row>
    <row r="3617" spans="8:8" x14ac:dyDescent="0.15">
      <c r="H3617">
        <f t="shared" si="57"/>
        <v>22.208055000000002</v>
      </c>
    </row>
    <row r="3618" spans="8:8" x14ac:dyDescent="0.15">
      <c r="H3618">
        <f t="shared" si="57"/>
        <v>22.208055000000002</v>
      </c>
    </row>
    <row r="3619" spans="8:8" x14ac:dyDescent="0.15">
      <c r="H3619">
        <f t="shared" si="57"/>
        <v>7.0130699999999999</v>
      </c>
    </row>
    <row r="3620" spans="8:8" x14ac:dyDescent="0.15">
      <c r="H3620">
        <f t="shared" si="57"/>
        <v>7.0130699999999999</v>
      </c>
    </row>
    <row r="3621" spans="8:8" x14ac:dyDescent="0.15">
      <c r="H3621">
        <f t="shared" si="57"/>
        <v>1.1688450000000001</v>
      </c>
    </row>
    <row r="3622" spans="8:8" x14ac:dyDescent="0.15">
      <c r="H3622">
        <f t="shared" si="57"/>
        <v>1.1688450000000001</v>
      </c>
    </row>
    <row r="3623" spans="8:8" x14ac:dyDescent="0.15">
      <c r="H3623">
        <f t="shared" si="57"/>
        <v>1.1688450000000001</v>
      </c>
    </row>
    <row r="3624" spans="8:8" x14ac:dyDescent="0.15">
      <c r="H3624">
        <f t="shared" si="57"/>
        <v>1.1688450000000001</v>
      </c>
    </row>
    <row r="3625" spans="8:8" x14ac:dyDescent="0.15">
      <c r="H3625">
        <f t="shared" si="57"/>
        <v>1.1688450000000001</v>
      </c>
    </row>
    <row r="3626" spans="8:8" x14ac:dyDescent="0.15">
      <c r="H3626">
        <f t="shared" si="57"/>
        <v>1.1688450000000001</v>
      </c>
    </row>
    <row r="3627" spans="8:8" x14ac:dyDescent="0.15">
      <c r="H3627">
        <f t="shared" si="57"/>
        <v>1.1688450000000001</v>
      </c>
    </row>
    <row r="3628" spans="8:8" x14ac:dyDescent="0.15">
      <c r="H3628">
        <f t="shared" si="57"/>
        <v>1.1688450000000001</v>
      </c>
    </row>
    <row r="3629" spans="8:8" x14ac:dyDescent="0.15">
      <c r="H3629">
        <f t="shared" si="57"/>
        <v>1.1688450000000001</v>
      </c>
    </row>
    <row r="3630" spans="8:8" x14ac:dyDescent="0.15">
      <c r="H3630">
        <f t="shared" si="57"/>
        <v>1.1688450000000001</v>
      </c>
    </row>
    <row r="3631" spans="8:8" x14ac:dyDescent="0.15">
      <c r="H3631">
        <f t="shared" si="57"/>
        <v>1.1688450000000001</v>
      </c>
    </row>
    <row r="3632" spans="8:8" x14ac:dyDescent="0.15">
      <c r="H3632">
        <f t="shared" si="57"/>
        <v>2.3376900000000003</v>
      </c>
    </row>
    <row r="3633" spans="8:8" x14ac:dyDescent="0.15">
      <c r="H3633">
        <f t="shared" si="57"/>
        <v>11.688450000000001</v>
      </c>
    </row>
    <row r="3634" spans="8:8" x14ac:dyDescent="0.15">
      <c r="H3634">
        <f t="shared" si="57"/>
        <v>22.208055000000002</v>
      </c>
    </row>
    <row r="3635" spans="8:8" x14ac:dyDescent="0.15">
      <c r="H3635">
        <f t="shared" si="57"/>
        <v>22.208055000000002</v>
      </c>
    </row>
    <row r="3636" spans="8:8" x14ac:dyDescent="0.15">
      <c r="H3636">
        <f t="shared" si="57"/>
        <v>22.208055000000002</v>
      </c>
    </row>
    <row r="3637" spans="8:8" x14ac:dyDescent="0.15">
      <c r="H3637">
        <f t="shared" si="57"/>
        <v>11.688450000000001</v>
      </c>
    </row>
    <row r="3638" spans="8:8" x14ac:dyDescent="0.15">
      <c r="H3638">
        <f t="shared" si="57"/>
        <v>11.688450000000001</v>
      </c>
    </row>
    <row r="3639" spans="8:8" x14ac:dyDescent="0.15">
      <c r="H3639">
        <f t="shared" si="57"/>
        <v>22.208055000000002</v>
      </c>
    </row>
    <row r="3640" spans="8:8" x14ac:dyDescent="0.15">
      <c r="H3640">
        <f t="shared" si="57"/>
        <v>22.208055000000002</v>
      </c>
    </row>
    <row r="3641" spans="8:8" x14ac:dyDescent="0.15">
      <c r="H3641">
        <f t="shared" si="57"/>
        <v>22.208055000000002</v>
      </c>
    </row>
    <row r="3642" spans="8:8" x14ac:dyDescent="0.15">
      <c r="H3642">
        <f t="shared" si="57"/>
        <v>22.208055000000002</v>
      </c>
    </row>
    <row r="3643" spans="8:8" x14ac:dyDescent="0.15">
      <c r="H3643">
        <f t="shared" si="57"/>
        <v>7.0130699999999999</v>
      </c>
    </row>
    <row r="3644" spans="8:8" x14ac:dyDescent="0.15">
      <c r="H3644">
        <f t="shared" si="57"/>
        <v>7.0130699999999999</v>
      </c>
    </row>
    <row r="3645" spans="8:8" x14ac:dyDescent="0.15">
      <c r="H3645">
        <f t="shared" si="57"/>
        <v>1.1688450000000001</v>
      </c>
    </row>
    <row r="3646" spans="8:8" x14ac:dyDescent="0.15">
      <c r="H3646">
        <f t="shared" si="57"/>
        <v>1.1688450000000001</v>
      </c>
    </row>
    <row r="3647" spans="8:8" x14ac:dyDescent="0.15">
      <c r="H3647">
        <f t="shared" si="57"/>
        <v>1.1688450000000001</v>
      </c>
    </row>
    <row r="3648" spans="8:8" x14ac:dyDescent="0.15">
      <c r="H3648">
        <f t="shared" si="57"/>
        <v>1.1688450000000001</v>
      </c>
    </row>
    <row r="3649" spans="8:8" x14ac:dyDescent="0.15">
      <c r="H3649">
        <f t="shared" si="57"/>
        <v>1.1688450000000001</v>
      </c>
    </row>
    <row r="3650" spans="8:8" x14ac:dyDescent="0.15">
      <c r="H3650">
        <f t="shared" si="57"/>
        <v>1.1688450000000001</v>
      </c>
    </row>
    <row r="3651" spans="8:8" x14ac:dyDescent="0.15">
      <c r="H3651">
        <f t="shared" si="57"/>
        <v>1.1688450000000001</v>
      </c>
    </row>
    <row r="3652" spans="8:8" x14ac:dyDescent="0.15">
      <c r="H3652">
        <f t="shared" si="57"/>
        <v>1.1688450000000001</v>
      </c>
    </row>
    <row r="3653" spans="8:8" x14ac:dyDescent="0.15">
      <c r="H3653">
        <f t="shared" si="57"/>
        <v>1.1688450000000001</v>
      </c>
    </row>
    <row r="3654" spans="8:8" x14ac:dyDescent="0.15">
      <c r="H3654">
        <f t="shared" si="57"/>
        <v>1.1688450000000001</v>
      </c>
    </row>
    <row r="3655" spans="8:8" x14ac:dyDescent="0.15">
      <c r="H3655">
        <f t="shared" si="57"/>
        <v>1.1688450000000001</v>
      </c>
    </row>
    <row r="3656" spans="8:8" x14ac:dyDescent="0.15">
      <c r="H3656">
        <f t="shared" si="57"/>
        <v>2.3376900000000003</v>
      </c>
    </row>
    <row r="3657" spans="8:8" x14ac:dyDescent="0.15">
      <c r="H3657">
        <f t="shared" si="57"/>
        <v>11.688450000000001</v>
      </c>
    </row>
    <row r="3658" spans="8:8" x14ac:dyDescent="0.15">
      <c r="H3658">
        <f t="shared" si="57"/>
        <v>22.208055000000002</v>
      </c>
    </row>
    <row r="3659" spans="8:8" x14ac:dyDescent="0.15">
      <c r="H3659">
        <f t="shared" si="57"/>
        <v>22.208055000000002</v>
      </c>
    </row>
    <row r="3660" spans="8:8" x14ac:dyDescent="0.15">
      <c r="H3660">
        <f t="shared" si="57"/>
        <v>22.208055000000002</v>
      </c>
    </row>
    <row r="3661" spans="8:8" x14ac:dyDescent="0.15">
      <c r="H3661">
        <f t="shared" si="57"/>
        <v>11.688450000000001</v>
      </c>
    </row>
    <row r="3662" spans="8:8" x14ac:dyDescent="0.15">
      <c r="H3662">
        <f t="shared" si="57"/>
        <v>11.688450000000001</v>
      </c>
    </row>
    <row r="3663" spans="8:8" x14ac:dyDescent="0.15">
      <c r="H3663">
        <f t="shared" si="57"/>
        <v>22.208055000000002</v>
      </c>
    </row>
    <row r="3664" spans="8:8" x14ac:dyDescent="0.15">
      <c r="H3664">
        <f t="shared" si="57"/>
        <v>22.208055000000002</v>
      </c>
    </row>
    <row r="3665" spans="8:8" x14ac:dyDescent="0.15">
      <c r="H3665">
        <f t="shared" si="57"/>
        <v>22.208055000000002</v>
      </c>
    </row>
    <row r="3666" spans="8:8" x14ac:dyDescent="0.15">
      <c r="H3666">
        <f t="shared" si="57"/>
        <v>22.208055000000002</v>
      </c>
    </row>
    <row r="3667" spans="8:8" x14ac:dyDescent="0.15">
      <c r="H3667">
        <f t="shared" si="57"/>
        <v>7.0130699999999999</v>
      </c>
    </row>
    <row r="3668" spans="8:8" x14ac:dyDescent="0.15">
      <c r="H3668">
        <f t="shared" si="57"/>
        <v>7.0130699999999999</v>
      </c>
    </row>
    <row r="3669" spans="8:8" x14ac:dyDescent="0.15">
      <c r="H3669">
        <f t="shared" si="57"/>
        <v>1.1688450000000001</v>
      </c>
    </row>
    <row r="3670" spans="8:8" x14ac:dyDescent="0.15">
      <c r="H3670">
        <f t="shared" si="57"/>
        <v>1.1688450000000001</v>
      </c>
    </row>
    <row r="3671" spans="8:8" x14ac:dyDescent="0.15">
      <c r="H3671">
        <f t="shared" si="57"/>
        <v>1.1688450000000001</v>
      </c>
    </row>
    <row r="3672" spans="8:8" x14ac:dyDescent="0.15">
      <c r="H3672">
        <f t="shared" si="57"/>
        <v>1.1688450000000001</v>
      </c>
    </row>
    <row r="3673" spans="8:8" x14ac:dyDescent="0.15">
      <c r="H3673">
        <f t="shared" si="57"/>
        <v>1.1688450000000001</v>
      </c>
    </row>
    <row r="3674" spans="8:8" x14ac:dyDescent="0.15">
      <c r="H3674">
        <f t="shared" si="57"/>
        <v>1.1688450000000001</v>
      </c>
    </row>
    <row r="3675" spans="8:8" x14ac:dyDescent="0.15">
      <c r="H3675">
        <f t="shared" ref="H3675:H3738" si="58">$H3651</f>
        <v>1.1688450000000001</v>
      </c>
    </row>
    <row r="3676" spans="8:8" x14ac:dyDescent="0.15">
      <c r="H3676">
        <f t="shared" si="58"/>
        <v>1.1688450000000001</v>
      </c>
    </row>
    <row r="3677" spans="8:8" x14ac:dyDescent="0.15">
      <c r="H3677">
        <f t="shared" si="58"/>
        <v>1.1688450000000001</v>
      </c>
    </row>
    <row r="3678" spans="8:8" x14ac:dyDescent="0.15">
      <c r="H3678">
        <f t="shared" si="58"/>
        <v>1.1688450000000001</v>
      </c>
    </row>
    <row r="3679" spans="8:8" x14ac:dyDescent="0.15">
      <c r="H3679">
        <f t="shared" si="58"/>
        <v>1.1688450000000001</v>
      </c>
    </row>
    <row r="3680" spans="8:8" x14ac:dyDescent="0.15">
      <c r="H3680">
        <f t="shared" si="58"/>
        <v>2.3376900000000003</v>
      </c>
    </row>
    <row r="3681" spans="8:8" x14ac:dyDescent="0.15">
      <c r="H3681">
        <f t="shared" si="58"/>
        <v>11.688450000000001</v>
      </c>
    </row>
    <row r="3682" spans="8:8" x14ac:dyDescent="0.15">
      <c r="H3682">
        <f t="shared" si="58"/>
        <v>22.208055000000002</v>
      </c>
    </row>
    <row r="3683" spans="8:8" x14ac:dyDescent="0.15">
      <c r="H3683">
        <f t="shared" si="58"/>
        <v>22.208055000000002</v>
      </c>
    </row>
    <row r="3684" spans="8:8" x14ac:dyDescent="0.15">
      <c r="H3684">
        <f t="shared" si="58"/>
        <v>22.208055000000002</v>
      </c>
    </row>
    <row r="3685" spans="8:8" x14ac:dyDescent="0.15">
      <c r="H3685">
        <f t="shared" si="58"/>
        <v>11.688450000000001</v>
      </c>
    </row>
    <row r="3686" spans="8:8" x14ac:dyDescent="0.15">
      <c r="H3686">
        <f t="shared" si="58"/>
        <v>11.688450000000001</v>
      </c>
    </row>
    <row r="3687" spans="8:8" x14ac:dyDescent="0.15">
      <c r="H3687">
        <f t="shared" si="58"/>
        <v>22.208055000000002</v>
      </c>
    </row>
    <row r="3688" spans="8:8" x14ac:dyDescent="0.15">
      <c r="H3688">
        <f t="shared" si="58"/>
        <v>22.208055000000002</v>
      </c>
    </row>
    <row r="3689" spans="8:8" x14ac:dyDescent="0.15">
      <c r="H3689">
        <f t="shared" si="58"/>
        <v>22.208055000000002</v>
      </c>
    </row>
    <row r="3690" spans="8:8" x14ac:dyDescent="0.15">
      <c r="H3690">
        <f t="shared" si="58"/>
        <v>22.208055000000002</v>
      </c>
    </row>
    <row r="3691" spans="8:8" x14ac:dyDescent="0.15">
      <c r="H3691">
        <f t="shared" si="58"/>
        <v>7.0130699999999999</v>
      </c>
    </row>
    <row r="3692" spans="8:8" x14ac:dyDescent="0.15">
      <c r="H3692">
        <f t="shared" si="58"/>
        <v>7.0130699999999999</v>
      </c>
    </row>
    <row r="3693" spans="8:8" x14ac:dyDescent="0.15">
      <c r="H3693">
        <f t="shared" si="58"/>
        <v>1.1688450000000001</v>
      </c>
    </row>
    <row r="3694" spans="8:8" x14ac:dyDescent="0.15">
      <c r="H3694">
        <f t="shared" si="58"/>
        <v>1.1688450000000001</v>
      </c>
    </row>
    <row r="3695" spans="8:8" x14ac:dyDescent="0.15">
      <c r="H3695">
        <f t="shared" si="58"/>
        <v>1.1688450000000001</v>
      </c>
    </row>
    <row r="3696" spans="8:8" x14ac:dyDescent="0.15">
      <c r="H3696">
        <f t="shared" si="58"/>
        <v>1.1688450000000001</v>
      </c>
    </row>
    <row r="3697" spans="8:8" x14ac:dyDescent="0.15">
      <c r="H3697">
        <f t="shared" si="58"/>
        <v>1.1688450000000001</v>
      </c>
    </row>
    <row r="3698" spans="8:8" x14ac:dyDescent="0.15">
      <c r="H3698">
        <f t="shared" si="58"/>
        <v>1.1688450000000001</v>
      </c>
    </row>
    <row r="3699" spans="8:8" x14ac:dyDescent="0.15">
      <c r="H3699">
        <f t="shared" si="58"/>
        <v>1.1688450000000001</v>
      </c>
    </row>
    <row r="3700" spans="8:8" x14ac:dyDescent="0.15">
      <c r="H3700">
        <f t="shared" si="58"/>
        <v>1.1688450000000001</v>
      </c>
    </row>
    <row r="3701" spans="8:8" x14ac:dyDescent="0.15">
      <c r="H3701">
        <f t="shared" si="58"/>
        <v>1.1688450000000001</v>
      </c>
    </row>
    <row r="3702" spans="8:8" x14ac:dyDescent="0.15">
      <c r="H3702">
        <f t="shared" si="58"/>
        <v>1.1688450000000001</v>
      </c>
    </row>
    <row r="3703" spans="8:8" x14ac:dyDescent="0.15">
      <c r="H3703">
        <f t="shared" si="58"/>
        <v>1.1688450000000001</v>
      </c>
    </row>
    <row r="3704" spans="8:8" x14ac:dyDescent="0.15">
      <c r="H3704">
        <f t="shared" si="58"/>
        <v>2.3376900000000003</v>
      </c>
    </row>
    <row r="3705" spans="8:8" x14ac:dyDescent="0.15">
      <c r="H3705">
        <f t="shared" si="58"/>
        <v>11.688450000000001</v>
      </c>
    </row>
    <row r="3706" spans="8:8" x14ac:dyDescent="0.15">
      <c r="H3706">
        <f t="shared" si="58"/>
        <v>22.208055000000002</v>
      </c>
    </row>
    <row r="3707" spans="8:8" x14ac:dyDescent="0.15">
      <c r="H3707">
        <f t="shared" si="58"/>
        <v>22.208055000000002</v>
      </c>
    </row>
    <row r="3708" spans="8:8" x14ac:dyDescent="0.15">
      <c r="H3708">
        <f t="shared" si="58"/>
        <v>22.208055000000002</v>
      </c>
    </row>
    <row r="3709" spans="8:8" x14ac:dyDescent="0.15">
      <c r="H3709">
        <f t="shared" si="58"/>
        <v>11.688450000000001</v>
      </c>
    </row>
    <row r="3710" spans="8:8" x14ac:dyDescent="0.15">
      <c r="H3710">
        <f t="shared" si="58"/>
        <v>11.688450000000001</v>
      </c>
    </row>
    <row r="3711" spans="8:8" x14ac:dyDescent="0.15">
      <c r="H3711">
        <f t="shared" si="58"/>
        <v>22.208055000000002</v>
      </c>
    </row>
    <row r="3712" spans="8:8" x14ac:dyDescent="0.15">
      <c r="H3712">
        <f t="shared" si="58"/>
        <v>22.208055000000002</v>
      </c>
    </row>
    <row r="3713" spans="8:8" x14ac:dyDescent="0.15">
      <c r="H3713">
        <f t="shared" si="58"/>
        <v>22.208055000000002</v>
      </c>
    </row>
    <row r="3714" spans="8:8" x14ac:dyDescent="0.15">
      <c r="H3714">
        <f t="shared" si="58"/>
        <v>22.208055000000002</v>
      </c>
    </row>
    <row r="3715" spans="8:8" x14ac:dyDescent="0.15">
      <c r="H3715">
        <f t="shared" si="58"/>
        <v>7.0130699999999999</v>
      </c>
    </row>
    <row r="3716" spans="8:8" x14ac:dyDescent="0.15">
      <c r="H3716">
        <f t="shared" si="58"/>
        <v>7.0130699999999999</v>
      </c>
    </row>
    <row r="3717" spans="8:8" x14ac:dyDescent="0.15">
      <c r="H3717">
        <f t="shared" si="58"/>
        <v>1.1688450000000001</v>
      </c>
    </row>
    <row r="3718" spans="8:8" x14ac:dyDescent="0.15">
      <c r="H3718">
        <f t="shared" si="58"/>
        <v>1.1688450000000001</v>
      </c>
    </row>
    <row r="3719" spans="8:8" x14ac:dyDescent="0.15">
      <c r="H3719">
        <f t="shared" si="58"/>
        <v>1.1688450000000001</v>
      </c>
    </row>
    <row r="3720" spans="8:8" x14ac:dyDescent="0.15">
      <c r="H3720">
        <f t="shared" si="58"/>
        <v>1.1688450000000001</v>
      </c>
    </row>
    <row r="3721" spans="8:8" x14ac:dyDescent="0.15">
      <c r="H3721">
        <f t="shared" si="58"/>
        <v>1.1688450000000001</v>
      </c>
    </row>
    <row r="3722" spans="8:8" x14ac:dyDescent="0.15">
      <c r="H3722">
        <f t="shared" si="58"/>
        <v>1.1688450000000001</v>
      </c>
    </row>
    <row r="3723" spans="8:8" x14ac:dyDescent="0.15">
      <c r="H3723">
        <f t="shared" si="58"/>
        <v>1.1688450000000001</v>
      </c>
    </row>
    <row r="3724" spans="8:8" x14ac:dyDescent="0.15">
      <c r="H3724">
        <f t="shared" si="58"/>
        <v>1.1688450000000001</v>
      </c>
    </row>
    <row r="3725" spans="8:8" x14ac:dyDescent="0.15">
      <c r="H3725">
        <f t="shared" si="58"/>
        <v>1.1688450000000001</v>
      </c>
    </row>
    <row r="3726" spans="8:8" x14ac:dyDescent="0.15">
      <c r="H3726">
        <f t="shared" si="58"/>
        <v>1.1688450000000001</v>
      </c>
    </row>
    <row r="3727" spans="8:8" x14ac:dyDescent="0.15">
      <c r="H3727">
        <f t="shared" si="58"/>
        <v>1.1688450000000001</v>
      </c>
    </row>
    <row r="3728" spans="8:8" x14ac:dyDescent="0.15">
      <c r="H3728">
        <f t="shared" si="58"/>
        <v>2.3376900000000003</v>
      </c>
    </row>
    <row r="3729" spans="8:8" x14ac:dyDescent="0.15">
      <c r="H3729">
        <f t="shared" si="58"/>
        <v>11.688450000000001</v>
      </c>
    </row>
    <row r="3730" spans="8:8" x14ac:dyDescent="0.15">
      <c r="H3730">
        <f t="shared" si="58"/>
        <v>22.208055000000002</v>
      </c>
    </row>
    <row r="3731" spans="8:8" x14ac:dyDescent="0.15">
      <c r="H3731">
        <f t="shared" si="58"/>
        <v>22.208055000000002</v>
      </c>
    </row>
    <row r="3732" spans="8:8" x14ac:dyDescent="0.15">
      <c r="H3732">
        <f t="shared" si="58"/>
        <v>22.208055000000002</v>
      </c>
    </row>
    <row r="3733" spans="8:8" x14ac:dyDescent="0.15">
      <c r="H3733">
        <f t="shared" si="58"/>
        <v>11.688450000000001</v>
      </c>
    </row>
    <row r="3734" spans="8:8" x14ac:dyDescent="0.15">
      <c r="H3734">
        <f t="shared" si="58"/>
        <v>11.688450000000001</v>
      </c>
    </row>
    <row r="3735" spans="8:8" x14ac:dyDescent="0.15">
      <c r="H3735">
        <f t="shared" si="58"/>
        <v>22.208055000000002</v>
      </c>
    </row>
    <row r="3736" spans="8:8" x14ac:dyDescent="0.15">
      <c r="H3736">
        <f t="shared" si="58"/>
        <v>22.208055000000002</v>
      </c>
    </row>
    <row r="3737" spans="8:8" x14ac:dyDescent="0.15">
      <c r="H3737">
        <f t="shared" si="58"/>
        <v>22.208055000000002</v>
      </c>
    </row>
    <row r="3738" spans="8:8" x14ac:dyDescent="0.15">
      <c r="H3738">
        <f t="shared" si="58"/>
        <v>22.208055000000002</v>
      </c>
    </row>
    <row r="3739" spans="8:8" x14ac:dyDescent="0.15">
      <c r="H3739">
        <f t="shared" ref="H3739:H3802" si="59">$H3715</f>
        <v>7.0130699999999999</v>
      </c>
    </row>
    <row r="3740" spans="8:8" x14ac:dyDescent="0.15">
      <c r="H3740">
        <f t="shared" si="59"/>
        <v>7.0130699999999999</v>
      </c>
    </row>
    <row r="3741" spans="8:8" x14ac:dyDescent="0.15">
      <c r="H3741">
        <f t="shared" si="59"/>
        <v>1.1688450000000001</v>
      </c>
    </row>
    <row r="3742" spans="8:8" x14ac:dyDescent="0.15">
      <c r="H3742">
        <f t="shared" si="59"/>
        <v>1.1688450000000001</v>
      </c>
    </row>
    <row r="3743" spans="8:8" x14ac:dyDescent="0.15">
      <c r="H3743">
        <f t="shared" si="59"/>
        <v>1.1688450000000001</v>
      </c>
    </row>
    <row r="3744" spans="8:8" x14ac:dyDescent="0.15">
      <c r="H3744">
        <f t="shared" si="59"/>
        <v>1.1688450000000001</v>
      </c>
    </row>
    <row r="3745" spans="8:8" x14ac:dyDescent="0.15">
      <c r="H3745">
        <f t="shared" si="59"/>
        <v>1.1688450000000001</v>
      </c>
    </row>
    <row r="3746" spans="8:8" x14ac:dyDescent="0.15">
      <c r="H3746">
        <f t="shared" si="59"/>
        <v>1.1688450000000001</v>
      </c>
    </row>
    <row r="3747" spans="8:8" x14ac:dyDescent="0.15">
      <c r="H3747">
        <f t="shared" si="59"/>
        <v>1.1688450000000001</v>
      </c>
    </row>
    <row r="3748" spans="8:8" x14ac:dyDescent="0.15">
      <c r="H3748">
        <f t="shared" si="59"/>
        <v>1.1688450000000001</v>
      </c>
    </row>
    <row r="3749" spans="8:8" x14ac:dyDescent="0.15">
      <c r="H3749">
        <f t="shared" si="59"/>
        <v>1.1688450000000001</v>
      </c>
    </row>
    <row r="3750" spans="8:8" x14ac:dyDescent="0.15">
      <c r="H3750">
        <f t="shared" si="59"/>
        <v>1.1688450000000001</v>
      </c>
    </row>
    <row r="3751" spans="8:8" x14ac:dyDescent="0.15">
      <c r="H3751">
        <f t="shared" si="59"/>
        <v>1.1688450000000001</v>
      </c>
    </row>
    <row r="3752" spans="8:8" x14ac:dyDescent="0.15">
      <c r="H3752">
        <f t="shared" si="59"/>
        <v>2.3376900000000003</v>
      </c>
    </row>
    <row r="3753" spans="8:8" x14ac:dyDescent="0.15">
      <c r="H3753">
        <f t="shared" si="59"/>
        <v>11.688450000000001</v>
      </c>
    </row>
    <row r="3754" spans="8:8" x14ac:dyDescent="0.15">
      <c r="H3754">
        <f t="shared" si="59"/>
        <v>22.208055000000002</v>
      </c>
    </row>
    <row r="3755" spans="8:8" x14ac:dyDescent="0.15">
      <c r="H3755">
        <f t="shared" si="59"/>
        <v>22.208055000000002</v>
      </c>
    </row>
    <row r="3756" spans="8:8" x14ac:dyDescent="0.15">
      <c r="H3756">
        <f t="shared" si="59"/>
        <v>22.208055000000002</v>
      </c>
    </row>
    <row r="3757" spans="8:8" x14ac:dyDescent="0.15">
      <c r="H3757">
        <f t="shared" si="59"/>
        <v>11.688450000000001</v>
      </c>
    </row>
    <row r="3758" spans="8:8" x14ac:dyDescent="0.15">
      <c r="H3758">
        <f t="shared" si="59"/>
        <v>11.688450000000001</v>
      </c>
    </row>
    <row r="3759" spans="8:8" x14ac:dyDescent="0.15">
      <c r="H3759">
        <f t="shared" si="59"/>
        <v>22.208055000000002</v>
      </c>
    </row>
    <row r="3760" spans="8:8" x14ac:dyDescent="0.15">
      <c r="H3760">
        <f t="shared" si="59"/>
        <v>22.208055000000002</v>
      </c>
    </row>
    <row r="3761" spans="8:8" x14ac:dyDescent="0.15">
      <c r="H3761">
        <f t="shared" si="59"/>
        <v>22.208055000000002</v>
      </c>
    </row>
    <row r="3762" spans="8:8" x14ac:dyDescent="0.15">
      <c r="H3762">
        <f t="shared" si="59"/>
        <v>22.208055000000002</v>
      </c>
    </row>
    <row r="3763" spans="8:8" x14ac:dyDescent="0.15">
      <c r="H3763">
        <f t="shared" si="59"/>
        <v>7.0130699999999999</v>
      </c>
    </row>
    <row r="3764" spans="8:8" x14ac:dyDescent="0.15">
      <c r="H3764">
        <f t="shared" si="59"/>
        <v>7.0130699999999999</v>
      </c>
    </row>
    <row r="3765" spans="8:8" x14ac:dyDescent="0.15">
      <c r="H3765">
        <f t="shared" si="59"/>
        <v>1.1688450000000001</v>
      </c>
    </row>
    <row r="3766" spans="8:8" x14ac:dyDescent="0.15">
      <c r="H3766">
        <f t="shared" si="59"/>
        <v>1.1688450000000001</v>
      </c>
    </row>
    <row r="3767" spans="8:8" x14ac:dyDescent="0.15">
      <c r="H3767">
        <f t="shared" si="59"/>
        <v>1.1688450000000001</v>
      </c>
    </row>
    <row r="3768" spans="8:8" x14ac:dyDescent="0.15">
      <c r="H3768">
        <f t="shared" si="59"/>
        <v>1.1688450000000001</v>
      </c>
    </row>
    <row r="3769" spans="8:8" x14ac:dyDescent="0.15">
      <c r="H3769">
        <f t="shared" si="59"/>
        <v>1.1688450000000001</v>
      </c>
    </row>
    <row r="3770" spans="8:8" x14ac:dyDescent="0.15">
      <c r="H3770">
        <f t="shared" si="59"/>
        <v>1.1688450000000001</v>
      </c>
    </row>
    <row r="3771" spans="8:8" x14ac:dyDescent="0.15">
      <c r="H3771">
        <f t="shared" si="59"/>
        <v>1.1688450000000001</v>
      </c>
    </row>
    <row r="3772" spans="8:8" x14ac:dyDescent="0.15">
      <c r="H3772">
        <f t="shared" si="59"/>
        <v>1.1688450000000001</v>
      </c>
    </row>
    <row r="3773" spans="8:8" x14ac:dyDescent="0.15">
      <c r="H3773">
        <f t="shared" si="59"/>
        <v>1.1688450000000001</v>
      </c>
    </row>
    <row r="3774" spans="8:8" x14ac:dyDescent="0.15">
      <c r="H3774">
        <f t="shared" si="59"/>
        <v>1.1688450000000001</v>
      </c>
    </row>
    <row r="3775" spans="8:8" x14ac:dyDescent="0.15">
      <c r="H3775">
        <f t="shared" si="59"/>
        <v>1.1688450000000001</v>
      </c>
    </row>
    <row r="3776" spans="8:8" x14ac:dyDescent="0.15">
      <c r="H3776">
        <f t="shared" si="59"/>
        <v>2.3376900000000003</v>
      </c>
    </row>
    <row r="3777" spans="8:8" x14ac:dyDescent="0.15">
      <c r="H3777">
        <f t="shared" si="59"/>
        <v>11.688450000000001</v>
      </c>
    </row>
    <row r="3778" spans="8:8" x14ac:dyDescent="0.15">
      <c r="H3778">
        <f t="shared" si="59"/>
        <v>22.208055000000002</v>
      </c>
    </row>
    <row r="3779" spans="8:8" x14ac:dyDescent="0.15">
      <c r="H3779">
        <f t="shared" si="59"/>
        <v>22.208055000000002</v>
      </c>
    </row>
    <row r="3780" spans="8:8" x14ac:dyDescent="0.15">
      <c r="H3780">
        <f t="shared" si="59"/>
        <v>22.208055000000002</v>
      </c>
    </row>
    <row r="3781" spans="8:8" x14ac:dyDescent="0.15">
      <c r="H3781">
        <f t="shared" si="59"/>
        <v>11.688450000000001</v>
      </c>
    </row>
    <row r="3782" spans="8:8" x14ac:dyDescent="0.15">
      <c r="H3782">
        <f t="shared" si="59"/>
        <v>11.688450000000001</v>
      </c>
    </row>
    <row r="3783" spans="8:8" x14ac:dyDescent="0.15">
      <c r="H3783">
        <f t="shared" si="59"/>
        <v>22.208055000000002</v>
      </c>
    </row>
    <row r="3784" spans="8:8" x14ac:dyDescent="0.15">
      <c r="H3784">
        <f t="shared" si="59"/>
        <v>22.208055000000002</v>
      </c>
    </row>
    <row r="3785" spans="8:8" x14ac:dyDescent="0.15">
      <c r="H3785">
        <f t="shared" si="59"/>
        <v>22.208055000000002</v>
      </c>
    </row>
    <row r="3786" spans="8:8" x14ac:dyDescent="0.15">
      <c r="H3786">
        <f t="shared" si="59"/>
        <v>22.208055000000002</v>
      </c>
    </row>
    <row r="3787" spans="8:8" x14ac:dyDescent="0.15">
      <c r="H3787">
        <f t="shared" si="59"/>
        <v>7.0130699999999999</v>
      </c>
    </row>
    <row r="3788" spans="8:8" x14ac:dyDescent="0.15">
      <c r="H3788">
        <f t="shared" si="59"/>
        <v>7.0130699999999999</v>
      </c>
    </row>
    <row r="3789" spans="8:8" x14ac:dyDescent="0.15">
      <c r="H3789">
        <f t="shared" si="59"/>
        <v>1.1688450000000001</v>
      </c>
    </row>
    <row r="3790" spans="8:8" x14ac:dyDescent="0.15">
      <c r="H3790">
        <f t="shared" si="59"/>
        <v>1.1688450000000001</v>
      </c>
    </row>
    <row r="3791" spans="8:8" x14ac:dyDescent="0.15">
      <c r="H3791">
        <f t="shared" si="59"/>
        <v>1.1688450000000001</v>
      </c>
    </row>
    <row r="3792" spans="8:8" x14ac:dyDescent="0.15">
      <c r="H3792">
        <f t="shared" si="59"/>
        <v>1.1688450000000001</v>
      </c>
    </row>
    <row r="3793" spans="8:8" x14ac:dyDescent="0.15">
      <c r="H3793">
        <f t="shared" si="59"/>
        <v>1.1688450000000001</v>
      </c>
    </row>
    <row r="3794" spans="8:8" x14ac:dyDescent="0.15">
      <c r="H3794">
        <f t="shared" si="59"/>
        <v>1.1688450000000001</v>
      </c>
    </row>
    <row r="3795" spans="8:8" x14ac:dyDescent="0.15">
      <c r="H3795">
        <f t="shared" si="59"/>
        <v>1.1688450000000001</v>
      </c>
    </row>
    <row r="3796" spans="8:8" x14ac:dyDescent="0.15">
      <c r="H3796">
        <f t="shared" si="59"/>
        <v>1.1688450000000001</v>
      </c>
    </row>
    <row r="3797" spans="8:8" x14ac:dyDescent="0.15">
      <c r="H3797">
        <f t="shared" si="59"/>
        <v>1.1688450000000001</v>
      </c>
    </row>
    <row r="3798" spans="8:8" x14ac:dyDescent="0.15">
      <c r="H3798">
        <f t="shared" si="59"/>
        <v>1.1688450000000001</v>
      </c>
    </row>
    <row r="3799" spans="8:8" x14ac:dyDescent="0.15">
      <c r="H3799">
        <f t="shared" si="59"/>
        <v>1.1688450000000001</v>
      </c>
    </row>
    <row r="3800" spans="8:8" x14ac:dyDescent="0.15">
      <c r="H3800">
        <f t="shared" si="59"/>
        <v>2.3376900000000003</v>
      </c>
    </row>
    <row r="3801" spans="8:8" x14ac:dyDescent="0.15">
      <c r="H3801">
        <f t="shared" si="59"/>
        <v>11.688450000000001</v>
      </c>
    </row>
    <row r="3802" spans="8:8" x14ac:dyDescent="0.15">
      <c r="H3802">
        <f t="shared" si="59"/>
        <v>22.208055000000002</v>
      </c>
    </row>
    <row r="3803" spans="8:8" x14ac:dyDescent="0.15">
      <c r="H3803">
        <f t="shared" ref="H3803:H3866" si="60">$H3779</f>
        <v>22.208055000000002</v>
      </c>
    </row>
    <row r="3804" spans="8:8" x14ac:dyDescent="0.15">
      <c r="H3804">
        <f t="shared" si="60"/>
        <v>22.208055000000002</v>
      </c>
    </row>
    <row r="3805" spans="8:8" x14ac:dyDescent="0.15">
      <c r="H3805">
        <f t="shared" si="60"/>
        <v>11.688450000000001</v>
      </c>
    </row>
    <row r="3806" spans="8:8" x14ac:dyDescent="0.15">
      <c r="H3806">
        <f t="shared" si="60"/>
        <v>11.688450000000001</v>
      </c>
    </row>
    <row r="3807" spans="8:8" x14ac:dyDescent="0.15">
      <c r="H3807">
        <f t="shared" si="60"/>
        <v>22.208055000000002</v>
      </c>
    </row>
    <row r="3808" spans="8:8" x14ac:dyDescent="0.15">
      <c r="H3808">
        <f t="shared" si="60"/>
        <v>22.208055000000002</v>
      </c>
    </row>
    <row r="3809" spans="8:8" x14ac:dyDescent="0.15">
      <c r="H3809">
        <f t="shared" si="60"/>
        <v>22.208055000000002</v>
      </c>
    </row>
    <row r="3810" spans="8:8" x14ac:dyDescent="0.15">
      <c r="H3810">
        <f t="shared" si="60"/>
        <v>22.208055000000002</v>
      </c>
    </row>
    <row r="3811" spans="8:8" x14ac:dyDescent="0.15">
      <c r="H3811">
        <f t="shared" si="60"/>
        <v>7.0130699999999999</v>
      </c>
    </row>
    <row r="3812" spans="8:8" x14ac:dyDescent="0.15">
      <c r="H3812">
        <f t="shared" si="60"/>
        <v>7.0130699999999999</v>
      </c>
    </row>
    <row r="3813" spans="8:8" x14ac:dyDescent="0.15">
      <c r="H3813">
        <f t="shared" si="60"/>
        <v>1.1688450000000001</v>
      </c>
    </row>
    <row r="3814" spans="8:8" x14ac:dyDescent="0.15">
      <c r="H3814">
        <f t="shared" si="60"/>
        <v>1.1688450000000001</v>
      </c>
    </row>
    <row r="3815" spans="8:8" x14ac:dyDescent="0.15">
      <c r="H3815">
        <f t="shared" si="60"/>
        <v>1.1688450000000001</v>
      </c>
    </row>
    <row r="3816" spans="8:8" x14ac:dyDescent="0.15">
      <c r="H3816">
        <f t="shared" si="60"/>
        <v>1.1688450000000001</v>
      </c>
    </row>
    <row r="3817" spans="8:8" x14ac:dyDescent="0.15">
      <c r="H3817">
        <f t="shared" si="60"/>
        <v>1.1688450000000001</v>
      </c>
    </row>
    <row r="3818" spans="8:8" x14ac:dyDescent="0.15">
      <c r="H3818">
        <f t="shared" si="60"/>
        <v>1.1688450000000001</v>
      </c>
    </row>
    <row r="3819" spans="8:8" x14ac:dyDescent="0.15">
      <c r="H3819">
        <f t="shared" si="60"/>
        <v>1.1688450000000001</v>
      </c>
    </row>
    <row r="3820" spans="8:8" x14ac:dyDescent="0.15">
      <c r="H3820">
        <f t="shared" si="60"/>
        <v>1.1688450000000001</v>
      </c>
    </row>
    <row r="3821" spans="8:8" x14ac:dyDescent="0.15">
      <c r="H3821">
        <f t="shared" si="60"/>
        <v>1.1688450000000001</v>
      </c>
    </row>
    <row r="3822" spans="8:8" x14ac:dyDescent="0.15">
      <c r="H3822">
        <f t="shared" si="60"/>
        <v>1.1688450000000001</v>
      </c>
    </row>
    <row r="3823" spans="8:8" x14ac:dyDescent="0.15">
      <c r="H3823">
        <f t="shared" si="60"/>
        <v>1.1688450000000001</v>
      </c>
    </row>
    <row r="3824" spans="8:8" x14ac:dyDescent="0.15">
      <c r="H3824">
        <f t="shared" si="60"/>
        <v>2.3376900000000003</v>
      </c>
    </row>
    <row r="3825" spans="8:8" x14ac:dyDescent="0.15">
      <c r="H3825">
        <f t="shared" si="60"/>
        <v>11.688450000000001</v>
      </c>
    </row>
    <row r="3826" spans="8:8" x14ac:dyDescent="0.15">
      <c r="H3826">
        <f t="shared" si="60"/>
        <v>22.208055000000002</v>
      </c>
    </row>
    <row r="3827" spans="8:8" x14ac:dyDescent="0.15">
      <c r="H3827">
        <f t="shared" si="60"/>
        <v>22.208055000000002</v>
      </c>
    </row>
    <row r="3828" spans="8:8" x14ac:dyDescent="0.15">
      <c r="H3828">
        <f t="shared" si="60"/>
        <v>22.208055000000002</v>
      </c>
    </row>
    <row r="3829" spans="8:8" x14ac:dyDescent="0.15">
      <c r="H3829">
        <f t="shared" si="60"/>
        <v>11.688450000000001</v>
      </c>
    </row>
    <row r="3830" spans="8:8" x14ac:dyDescent="0.15">
      <c r="H3830">
        <f t="shared" si="60"/>
        <v>11.688450000000001</v>
      </c>
    </row>
    <row r="3831" spans="8:8" x14ac:dyDescent="0.15">
      <c r="H3831">
        <f t="shared" si="60"/>
        <v>22.208055000000002</v>
      </c>
    </row>
    <row r="3832" spans="8:8" x14ac:dyDescent="0.15">
      <c r="H3832">
        <f t="shared" si="60"/>
        <v>22.208055000000002</v>
      </c>
    </row>
    <row r="3833" spans="8:8" x14ac:dyDescent="0.15">
      <c r="H3833">
        <f t="shared" si="60"/>
        <v>22.208055000000002</v>
      </c>
    </row>
    <row r="3834" spans="8:8" x14ac:dyDescent="0.15">
      <c r="H3834">
        <f t="shared" si="60"/>
        <v>22.208055000000002</v>
      </c>
    </row>
    <row r="3835" spans="8:8" x14ac:dyDescent="0.15">
      <c r="H3835">
        <f t="shared" si="60"/>
        <v>7.0130699999999999</v>
      </c>
    </row>
    <row r="3836" spans="8:8" x14ac:dyDescent="0.15">
      <c r="H3836">
        <f t="shared" si="60"/>
        <v>7.0130699999999999</v>
      </c>
    </row>
    <row r="3837" spans="8:8" x14ac:dyDescent="0.15">
      <c r="H3837">
        <f t="shared" si="60"/>
        <v>1.1688450000000001</v>
      </c>
    </row>
    <row r="3838" spans="8:8" x14ac:dyDescent="0.15">
      <c r="H3838">
        <f t="shared" si="60"/>
        <v>1.1688450000000001</v>
      </c>
    </row>
    <row r="3839" spans="8:8" x14ac:dyDescent="0.15">
      <c r="H3839">
        <f t="shared" si="60"/>
        <v>1.1688450000000001</v>
      </c>
    </row>
    <row r="3840" spans="8:8" x14ac:dyDescent="0.15">
      <c r="H3840">
        <f t="shared" si="60"/>
        <v>1.1688450000000001</v>
      </c>
    </row>
    <row r="3841" spans="8:8" x14ac:dyDescent="0.15">
      <c r="H3841">
        <f t="shared" si="60"/>
        <v>1.1688450000000001</v>
      </c>
    </row>
    <row r="3842" spans="8:8" x14ac:dyDescent="0.15">
      <c r="H3842">
        <f t="shared" si="60"/>
        <v>1.1688450000000001</v>
      </c>
    </row>
    <row r="3843" spans="8:8" x14ac:dyDescent="0.15">
      <c r="H3843">
        <f t="shared" si="60"/>
        <v>1.1688450000000001</v>
      </c>
    </row>
    <row r="3844" spans="8:8" x14ac:dyDescent="0.15">
      <c r="H3844">
        <f t="shared" si="60"/>
        <v>1.1688450000000001</v>
      </c>
    </row>
    <row r="3845" spans="8:8" x14ac:dyDescent="0.15">
      <c r="H3845">
        <f t="shared" si="60"/>
        <v>1.1688450000000001</v>
      </c>
    </row>
    <row r="3846" spans="8:8" x14ac:dyDescent="0.15">
      <c r="H3846">
        <f t="shared" si="60"/>
        <v>1.1688450000000001</v>
      </c>
    </row>
    <row r="3847" spans="8:8" x14ac:dyDescent="0.15">
      <c r="H3847">
        <f t="shared" si="60"/>
        <v>1.1688450000000001</v>
      </c>
    </row>
    <row r="3848" spans="8:8" x14ac:dyDescent="0.15">
      <c r="H3848">
        <f t="shared" si="60"/>
        <v>2.3376900000000003</v>
      </c>
    </row>
    <row r="3849" spans="8:8" x14ac:dyDescent="0.15">
      <c r="H3849">
        <f t="shared" si="60"/>
        <v>11.688450000000001</v>
      </c>
    </row>
    <row r="3850" spans="8:8" x14ac:dyDescent="0.15">
      <c r="H3850">
        <f t="shared" si="60"/>
        <v>22.208055000000002</v>
      </c>
    </row>
    <row r="3851" spans="8:8" x14ac:dyDescent="0.15">
      <c r="H3851">
        <f t="shared" si="60"/>
        <v>22.208055000000002</v>
      </c>
    </row>
    <row r="3852" spans="8:8" x14ac:dyDescent="0.15">
      <c r="H3852">
        <f t="shared" si="60"/>
        <v>22.208055000000002</v>
      </c>
    </row>
    <row r="3853" spans="8:8" x14ac:dyDescent="0.15">
      <c r="H3853">
        <f t="shared" si="60"/>
        <v>11.688450000000001</v>
      </c>
    </row>
    <row r="3854" spans="8:8" x14ac:dyDescent="0.15">
      <c r="H3854">
        <f t="shared" si="60"/>
        <v>11.688450000000001</v>
      </c>
    </row>
    <row r="3855" spans="8:8" x14ac:dyDescent="0.15">
      <c r="H3855">
        <f t="shared" si="60"/>
        <v>22.208055000000002</v>
      </c>
    </row>
    <row r="3856" spans="8:8" x14ac:dyDescent="0.15">
      <c r="H3856">
        <f t="shared" si="60"/>
        <v>22.208055000000002</v>
      </c>
    </row>
    <row r="3857" spans="8:8" x14ac:dyDescent="0.15">
      <c r="H3857">
        <f t="shared" si="60"/>
        <v>22.208055000000002</v>
      </c>
    </row>
    <row r="3858" spans="8:8" x14ac:dyDescent="0.15">
      <c r="H3858">
        <f t="shared" si="60"/>
        <v>22.208055000000002</v>
      </c>
    </row>
    <row r="3859" spans="8:8" x14ac:dyDescent="0.15">
      <c r="H3859">
        <f t="shared" si="60"/>
        <v>7.0130699999999999</v>
      </c>
    </row>
    <row r="3860" spans="8:8" x14ac:dyDescent="0.15">
      <c r="H3860">
        <f t="shared" si="60"/>
        <v>7.0130699999999999</v>
      </c>
    </row>
    <row r="3861" spans="8:8" x14ac:dyDescent="0.15">
      <c r="H3861">
        <f t="shared" si="60"/>
        <v>1.1688450000000001</v>
      </c>
    </row>
    <row r="3862" spans="8:8" x14ac:dyDescent="0.15">
      <c r="H3862">
        <f t="shared" si="60"/>
        <v>1.1688450000000001</v>
      </c>
    </row>
    <row r="3863" spans="8:8" x14ac:dyDescent="0.15">
      <c r="H3863">
        <f t="shared" si="60"/>
        <v>1.1688450000000001</v>
      </c>
    </row>
    <row r="3864" spans="8:8" x14ac:dyDescent="0.15">
      <c r="H3864">
        <f t="shared" si="60"/>
        <v>1.1688450000000001</v>
      </c>
    </row>
    <row r="3865" spans="8:8" x14ac:dyDescent="0.15">
      <c r="H3865">
        <f t="shared" si="60"/>
        <v>1.1688450000000001</v>
      </c>
    </row>
    <row r="3866" spans="8:8" x14ac:dyDescent="0.15">
      <c r="H3866">
        <f t="shared" si="60"/>
        <v>1.1688450000000001</v>
      </c>
    </row>
    <row r="3867" spans="8:8" x14ac:dyDescent="0.15">
      <c r="H3867">
        <f t="shared" ref="H3867:H3930" si="61">$H3843</f>
        <v>1.1688450000000001</v>
      </c>
    </row>
    <row r="3868" spans="8:8" x14ac:dyDescent="0.15">
      <c r="H3868">
        <f t="shared" si="61"/>
        <v>1.1688450000000001</v>
      </c>
    </row>
    <row r="3869" spans="8:8" x14ac:dyDescent="0.15">
      <c r="H3869">
        <f t="shared" si="61"/>
        <v>1.1688450000000001</v>
      </c>
    </row>
    <row r="3870" spans="8:8" x14ac:dyDescent="0.15">
      <c r="H3870">
        <f t="shared" si="61"/>
        <v>1.1688450000000001</v>
      </c>
    </row>
    <row r="3871" spans="8:8" x14ac:dyDescent="0.15">
      <c r="H3871">
        <f t="shared" si="61"/>
        <v>1.1688450000000001</v>
      </c>
    </row>
    <row r="3872" spans="8:8" x14ac:dyDescent="0.15">
      <c r="H3872">
        <f t="shared" si="61"/>
        <v>2.3376900000000003</v>
      </c>
    </row>
    <row r="3873" spans="8:8" x14ac:dyDescent="0.15">
      <c r="H3873">
        <f t="shared" si="61"/>
        <v>11.688450000000001</v>
      </c>
    </row>
    <row r="3874" spans="8:8" x14ac:dyDescent="0.15">
      <c r="H3874">
        <f t="shared" si="61"/>
        <v>22.208055000000002</v>
      </c>
    </row>
    <row r="3875" spans="8:8" x14ac:dyDescent="0.15">
      <c r="H3875">
        <f t="shared" si="61"/>
        <v>22.208055000000002</v>
      </c>
    </row>
    <row r="3876" spans="8:8" x14ac:dyDescent="0.15">
      <c r="H3876">
        <f t="shared" si="61"/>
        <v>22.208055000000002</v>
      </c>
    </row>
    <row r="3877" spans="8:8" x14ac:dyDescent="0.15">
      <c r="H3877">
        <f t="shared" si="61"/>
        <v>11.688450000000001</v>
      </c>
    </row>
    <row r="3878" spans="8:8" x14ac:dyDescent="0.15">
      <c r="H3878">
        <f t="shared" si="61"/>
        <v>11.688450000000001</v>
      </c>
    </row>
    <row r="3879" spans="8:8" x14ac:dyDescent="0.15">
      <c r="H3879">
        <f t="shared" si="61"/>
        <v>22.208055000000002</v>
      </c>
    </row>
    <row r="3880" spans="8:8" x14ac:dyDescent="0.15">
      <c r="H3880">
        <f t="shared" si="61"/>
        <v>22.208055000000002</v>
      </c>
    </row>
    <row r="3881" spans="8:8" x14ac:dyDescent="0.15">
      <c r="H3881">
        <f t="shared" si="61"/>
        <v>22.208055000000002</v>
      </c>
    </row>
    <row r="3882" spans="8:8" x14ac:dyDescent="0.15">
      <c r="H3882">
        <f t="shared" si="61"/>
        <v>22.208055000000002</v>
      </c>
    </row>
    <row r="3883" spans="8:8" x14ac:dyDescent="0.15">
      <c r="H3883">
        <f t="shared" si="61"/>
        <v>7.0130699999999999</v>
      </c>
    </row>
    <row r="3884" spans="8:8" x14ac:dyDescent="0.15">
      <c r="H3884">
        <f t="shared" si="61"/>
        <v>7.0130699999999999</v>
      </c>
    </row>
    <row r="3885" spans="8:8" x14ac:dyDescent="0.15">
      <c r="H3885">
        <f t="shared" si="61"/>
        <v>1.1688450000000001</v>
      </c>
    </row>
    <row r="3886" spans="8:8" x14ac:dyDescent="0.15">
      <c r="H3886">
        <f t="shared" si="61"/>
        <v>1.1688450000000001</v>
      </c>
    </row>
    <row r="3887" spans="8:8" x14ac:dyDescent="0.15">
      <c r="H3887">
        <f t="shared" si="61"/>
        <v>1.1688450000000001</v>
      </c>
    </row>
    <row r="3888" spans="8:8" x14ac:dyDescent="0.15">
      <c r="H3888">
        <f t="shared" si="61"/>
        <v>1.1688450000000001</v>
      </c>
    </row>
    <row r="3889" spans="8:8" x14ac:dyDescent="0.15">
      <c r="H3889">
        <f t="shared" si="61"/>
        <v>1.1688450000000001</v>
      </c>
    </row>
    <row r="3890" spans="8:8" x14ac:dyDescent="0.15">
      <c r="H3890">
        <f t="shared" si="61"/>
        <v>1.1688450000000001</v>
      </c>
    </row>
    <row r="3891" spans="8:8" x14ac:dyDescent="0.15">
      <c r="H3891">
        <f t="shared" si="61"/>
        <v>1.1688450000000001</v>
      </c>
    </row>
    <row r="3892" spans="8:8" x14ac:dyDescent="0.15">
      <c r="H3892">
        <f t="shared" si="61"/>
        <v>1.1688450000000001</v>
      </c>
    </row>
    <row r="3893" spans="8:8" x14ac:dyDescent="0.15">
      <c r="H3893">
        <f t="shared" si="61"/>
        <v>1.1688450000000001</v>
      </c>
    </row>
    <row r="3894" spans="8:8" x14ac:dyDescent="0.15">
      <c r="H3894">
        <f t="shared" si="61"/>
        <v>1.1688450000000001</v>
      </c>
    </row>
    <row r="3895" spans="8:8" x14ac:dyDescent="0.15">
      <c r="H3895">
        <f t="shared" si="61"/>
        <v>1.1688450000000001</v>
      </c>
    </row>
    <row r="3896" spans="8:8" x14ac:dyDescent="0.15">
      <c r="H3896">
        <f t="shared" si="61"/>
        <v>2.3376900000000003</v>
      </c>
    </row>
    <row r="3897" spans="8:8" x14ac:dyDescent="0.15">
      <c r="H3897">
        <f t="shared" si="61"/>
        <v>11.688450000000001</v>
      </c>
    </row>
    <row r="3898" spans="8:8" x14ac:dyDescent="0.15">
      <c r="H3898">
        <f t="shared" si="61"/>
        <v>22.208055000000002</v>
      </c>
    </row>
    <row r="3899" spans="8:8" x14ac:dyDescent="0.15">
      <c r="H3899">
        <f t="shared" si="61"/>
        <v>22.208055000000002</v>
      </c>
    </row>
    <row r="3900" spans="8:8" x14ac:dyDescent="0.15">
      <c r="H3900">
        <f t="shared" si="61"/>
        <v>22.208055000000002</v>
      </c>
    </row>
    <row r="3901" spans="8:8" x14ac:dyDescent="0.15">
      <c r="H3901">
        <f t="shared" si="61"/>
        <v>11.688450000000001</v>
      </c>
    </row>
    <row r="3902" spans="8:8" x14ac:dyDescent="0.15">
      <c r="H3902">
        <f t="shared" si="61"/>
        <v>11.688450000000001</v>
      </c>
    </row>
    <row r="3903" spans="8:8" x14ac:dyDescent="0.15">
      <c r="H3903">
        <f t="shared" si="61"/>
        <v>22.208055000000002</v>
      </c>
    </row>
    <row r="3904" spans="8:8" x14ac:dyDescent="0.15">
      <c r="H3904">
        <f t="shared" si="61"/>
        <v>22.208055000000002</v>
      </c>
    </row>
    <row r="3905" spans="8:8" x14ac:dyDescent="0.15">
      <c r="H3905">
        <f t="shared" si="61"/>
        <v>22.208055000000002</v>
      </c>
    </row>
    <row r="3906" spans="8:8" x14ac:dyDescent="0.15">
      <c r="H3906">
        <f t="shared" si="61"/>
        <v>22.208055000000002</v>
      </c>
    </row>
    <row r="3907" spans="8:8" x14ac:dyDescent="0.15">
      <c r="H3907">
        <f t="shared" si="61"/>
        <v>7.0130699999999999</v>
      </c>
    </row>
    <row r="3908" spans="8:8" x14ac:dyDescent="0.15">
      <c r="H3908">
        <f t="shared" si="61"/>
        <v>7.0130699999999999</v>
      </c>
    </row>
    <row r="3909" spans="8:8" x14ac:dyDescent="0.15">
      <c r="H3909">
        <f t="shared" si="61"/>
        <v>1.1688450000000001</v>
      </c>
    </row>
    <row r="3910" spans="8:8" x14ac:dyDescent="0.15">
      <c r="H3910">
        <f t="shared" si="61"/>
        <v>1.1688450000000001</v>
      </c>
    </row>
    <row r="3911" spans="8:8" x14ac:dyDescent="0.15">
      <c r="H3911">
        <f t="shared" si="61"/>
        <v>1.1688450000000001</v>
      </c>
    </row>
    <row r="3912" spans="8:8" x14ac:dyDescent="0.15">
      <c r="H3912">
        <f t="shared" si="61"/>
        <v>1.1688450000000001</v>
      </c>
    </row>
    <row r="3913" spans="8:8" x14ac:dyDescent="0.15">
      <c r="H3913">
        <f t="shared" si="61"/>
        <v>1.1688450000000001</v>
      </c>
    </row>
    <row r="3914" spans="8:8" x14ac:dyDescent="0.15">
      <c r="H3914">
        <f t="shared" si="61"/>
        <v>1.1688450000000001</v>
      </c>
    </row>
    <row r="3915" spans="8:8" x14ac:dyDescent="0.15">
      <c r="H3915">
        <f t="shared" si="61"/>
        <v>1.1688450000000001</v>
      </c>
    </row>
    <row r="3916" spans="8:8" x14ac:dyDescent="0.15">
      <c r="H3916">
        <f t="shared" si="61"/>
        <v>1.1688450000000001</v>
      </c>
    </row>
    <row r="3917" spans="8:8" x14ac:dyDescent="0.15">
      <c r="H3917">
        <f t="shared" si="61"/>
        <v>1.1688450000000001</v>
      </c>
    </row>
    <row r="3918" spans="8:8" x14ac:dyDescent="0.15">
      <c r="H3918">
        <f t="shared" si="61"/>
        <v>1.1688450000000001</v>
      </c>
    </row>
    <row r="3919" spans="8:8" x14ac:dyDescent="0.15">
      <c r="H3919">
        <f t="shared" si="61"/>
        <v>1.1688450000000001</v>
      </c>
    </row>
    <row r="3920" spans="8:8" x14ac:dyDescent="0.15">
      <c r="H3920">
        <f t="shared" si="61"/>
        <v>2.3376900000000003</v>
      </c>
    </row>
    <row r="3921" spans="8:8" x14ac:dyDescent="0.15">
      <c r="H3921">
        <f t="shared" si="61"/>
        <v>11.688450000000001</v>
      </c>
    </row>
    <row r="3922" spans="8:8" x14ac:dyDescent="0.15">
      <c r="H3922">
        <f t="shared" si="61"/>
        <v>22.208055000000002</v>
      </c>
    </row>
    <row r="3923" spans="8:8" x14ac:dyDescent="0.15">
      <c r="H3923">
        <f t="shared" si="61"/>
        <v>22.208055000000002</v>
      </c>
    </row>
    <row r="3924" spans="8:8" x14ac:dyDescent="0.15">
      <c r="H3924">
        <f t="shared" si="61"/>
        <v>22.208055000000002</v>
      </c>
    </row>
    <row r="3925" spans="8:8" x14ac:dyDescent="0.15">
      <c r="H3925">
        <f t="shared" si="61"/>
        <v>11.688450000000001</v>
      </c>
    </row>
    <row r="3926" spans="8:8" x14ac:dyDescent="0.15">
      <c r="H3926">
        <f t="shared" si="61"/>
        <v>11.688450000000001</v>
      </c>
    </row>
    <row r="3927" spans="8:8" x14ac:dyDescent="0.15">
      <c r="H3927">
        <f t="shared" si="61"/>
        <v>22.208055000000002</v>
      </c>
    </row>
    <row r="3928" spans="8:8" x14ac:dyDescent="0.15">
      <c r="H3928">
        <f t="shared" si="61"/>
        <v>22.208055000000002</v>
      </c>
    </row>
    <row r="3929" spans="8:8" x14ac:dyDescent="0.15">
      <c r="H3929">
        <f t="shared" si="61"/>
        <v>22.208055000000002</v>
      </c>
    </row>
    <row r="3930" spans="8:8" x14ac:dyDescent="0.15">
      <c r="H3930">
        <f t="shared" si="61"/>
        <v>22.208055000000002</v>
      </c>
    </row>
    <row r="3931" spans="8:8" x14ac:dyDescent="0.15">
      <c r="H3931">
        <f t="shared" ref="H3931:H3994" si="62">$H3907</f>
        <v>7.0130699999999999</v>
      </c>
    </row>
    <row r="3932" spans="8:8" x14ac:dyDescent="0.15">
      <c r="H3932">
        <f t="shared" si="62"/>
        <v>7.0130699999999999</v>
      </c>
    </row>
    <row r="3933" spans="8:8" x14ac:dyDescent="0.15">
      <c r="H3933">
        <f t="shared" si="62"/>
        <v>1.1688450000000001</v>
      </c>
    </row>
    <row r="3934" spans="8:8" x14ac:dyDescent="0.15">
      <c r="H3934">
        <f t="shared" si="62"/>
        <v>1.1688450000000001</v>
      </c>
    </row>
    <row r="3935" spans="8:8" x14ac:dyDescent="0.15">
      <c r="H3935">
        <f t="shared" si="62"/>
        <v>1.1688450000000001</v>
      </c>
    </row>
    <row r="3936" spans="8:8" x14ac:dyDescent="0.15">
      <c r="H3936">
        <f t="shared" si="62"/>
        <v>1.1688450000000001</v>
      </c>
    </row>
    <row r="3937" spans="8:8" x14ac:dyDescent="0.15">
      <c r="H3937">
        <f t="shared" si="62"/>
        <v>1.1688450000000001</v>
      </c>
    </row>
    <row r="3938" spans="8:8" x14ac:dyDescent="0.15">
      <c r="H3938">
        <f t="shared" si="62"/>
        <v>1.1688450000000001</v>
      </c>
    </row>
    <row r="3939" spans="8:8" x14ac:dyDescent="0.15">
      <c r="H3939">
        <f t="shared" si="62"/>
        <v>1.1688450000000001</v>
      </c>
    </row>
    <row r="3940" spans="8:8" x14ac:dyDescent="0.15">
      <c r="H3940">
        <f t="shared" si="62"/>
        <v>1.1688450000000001</v>
      </c>
    </row>
    <row r="3941" spans="8:8" x14ac:dyDescent="0.15">
      <c r="H3941">
        <f t="shared" si="62"/>
        <v>1.1688450000000001</v>
      </c>
    </row>
    <row r="3942" spans="8:8" x14ac:dyDescent="0.15">
      <c r="H3942">
        <f t="shared" si="62"/>
        <v>1.1688450000000001</v>
      </c>
    </row>
    <row r="3943" spans="8:8" x14ac:dyDescent="0.15">
      <c r="H3943">
        <f t="shared" si="62"/>
        <v>1.1688450000000001</v>
      </c>
    </row>
    <row r="3944" spans="8:8" x14ac:dyDescent="0.15">
      <c r="H3944">
        <f t="shared" si="62"/>
        <v>2.3376900000000003</v>
      </c>
    </row>
    <row r="3945" spans="8:8" x14ac:dyDescent="0.15">
      <c r="H3945">
        <f t="shared" si="62"/>
        <v>11.688450000000001</v>
      </c>
    </row>
    <row r="3946" spans="8:8" x14ac:dyDescent="0.15">
      <c r="H3946">
        <f t="shared" si="62"/>
        <v>22.208055000000002</v>
      </c>
    </row>
    <row r="3947" spans="8:8" x14ac:dyDescent="0.15">
      <c r="H3947">
        <f t="shared" si="62"/>
        <v>22.208055000000002</v>
      </c>
    </row>
    <row r="3948" spans="8:8" x14ac:dyDescent="0.15">
      <c r="H3948">
        <f t="shared" si="62"/>
        <v>22.208055000000002</v>
      </c>
    </row>
    <row r="3949" spans="8:8" x14ac:dyDescent="0.15">
      <c r="H3949">
        <f t="shared" si="62"/>
        <v>11.688450000000001</v>
      </c>
    </row>
    <row r="3950" spans="8:8" x14ac:dyDescent="0.15">
      <c r="H3950">
        <f t="shared" si="62"/>
        <v>11.688450000000001</v>
      </c>
    </row>
    <row r="3951" spans="8:8" x14ac:dyDescent="0.15">
      <c r="H3951">
        <f t="shared" si="62"/>
        <v>22.208055000000002</v>
      </c>
    </row>
    <row r="3952" spans="8:8" x14ac:dyDescent="0.15">
      <c r="H3952">
        <f t="shared" si="62"/>
        <v>22.208055000000002</v>
      </c>
    </row>
    <row r="3953" spans="8:8" x14ac:dyDescent="0.15">
      <c r="H3953">
        <f t="shared" si="62"/>
        <v>22.208055000000002</v>
      </c>
    </row>
    <row r="3954" spans="8:8" x14ac:dyDescent="0.15">
      <c r="H3954">
        <f t="shared" si="62"/>
        <v>22.208055000000002</v>
      </c>
    </row>
    <row r="3955" spans="8:8" x14ac:dyDescent="0.15">
      <c r="H3955">
        <f t="shared" si="62"/>
        <v>7.0130699999999999</v>
      </c>
    </row>
    <row r="3956" spans="8:8" x14ac:dyDescent="0.15">
      <c r="H3956">
        <f t="shared" si="62"/>
        <v>7.0130699999999999</v>
      </c>
    </row>
    <row r="3957" spans="8:8" x14ac:dyDescent="0.15">
      <c r="H3957">
        <f t="shared" si="62"/>
        <v>1.1688450000000001</v>
      </c>
    </row>
    <row r="3958" spans="8:8" x14ac:dyDescent="0.15">
      <c r="H3958">
        <f t="shared" si="62"/>
        <v>1.1688450000000001</v>
      </c>
    </row>
    <row r="3959" spans="8:8" x14ac:dyDescent="0.15">
      <c r="H3959">
        <f t="shared" si="62"/>
        <v>1.1688450000000001</v>
      </c>
    </row>
    <row r="3960" spans="8:8" x14ac:dyDescent="0.15">
      <c r="H3960">
        <f t="shared" si="62"/>
        <v>1.1688450000000001</v>
      </c>
    </row>
    <row r="3961" spans="8:8" x14ac:dyDescent="0.15">
      <c r="H3961">
        <f t="shared" si="62"/>
        <v>1.1688450000000001</v>
      </c>
    </row>
    <row r="3962" spans="8:8" x14ac:dyDescent="0.15">
      <c r="H3962">
        <f t="shared" si="62"/>
        <v>1.1688450000000001</v>
      </c>
    </row>
    <row r="3963" spans="8:8" x14ac:dyDescent="0.15">
      <c r="H3963">
        <f t="shared" si="62"/>
        <v>1.1688450000000001</v>
      </c>
    </row>
    <row r="3964" spans="8:8" x14ac:dyDescent="0.15">
      <c r="H3964">
        <f t="shared" si="62"/>
        <v>1.1688450000000001</v>
      </c>
    </row>
    <row r="3965" spans="8:8" x14ac:dyDescent="0.15">
      <c r="H3965">
        <f t="shared" si="62"/>
        <v>1.1688450000000001</v>
      </c>
    </row>
    <row r="3966" spans="8:8" x14ac:dyDescent="0.15">
      <c r="H3966">
        <f t="shared" si="62"/>
        <v>1.1688450000000001</v>
      </c>
    </row>
    <row r="3967" spans="8:8" x14ac:dyDescent="0.15">
      <c r="H3967">
        <f t="shared" si="62"/>
        <v>1.1688450000000001</v>
      </c>
    </row>
    <row r="3968" spans="8:8" x14ac:dyDescent="0.15">
      <c r="H3968">
        <f t="shared" si="62"/>
        <v>2.3376900000000003</v>
      </c>
    </row>
    <row r="3969" spans="8:8" x14ac:dyDescent="0.15">
      <c r="H3969">
        <f t="shared" si="62"/>
        <v>11.688450000000001</v>
      </c>
    </row>
    <row r="3970" spans="8:8" x14ac:dyDescent="0.15">
      <c r="H3970">
        <f t="shared" si="62"/>
        <v>22.208055000000002</v>
      </c>
    </row>
    <row r="3971" spans="8:8" x14ac:dyDescent="0.15">
      <c r="H3971">
        <f t="shared" si="62"/>
        <v>22.208055000000002</v>
      </c>
    </row>
    <row r="3972" spans="8:8" x14ac:dyDescent="0.15">
      <c r="H3972">
        <f t="shared" si="62"/>
        <v>22.208055000000002</v>
      </c>
    </row>
    <row r="3973" spans="8:8" x14ac:dyDescent="0.15">
      <c r="H3973">
        <f t="shared" si="62"/>
        <v>11.688450000000001</v>
      </c>
    </row>
    <row r="3974" spans="8:8" x14ac:dyDescent="0.15">
      <c r="H3974">
        <f t="shared" si="62"/>
        <v>11.688450000000001</v>
      </c>
    </row>
    <row r="3975" spans="8:8" x14ac:dyDescent="0.15">
      <c r="H3975">
        <f t="shared" si="62"/>
        <v>22.208055000000002</v>
      </c>
    </row>
    <row r="3976" spans="8:8" x14ac:dyDescent="0.15">
      <c r="H3976">
        <f t="shared" si="62"/>
        <v>22.208055000000002</v>
      </c>
    </row>
    <row r="3977" spans="8:8" x14ac:dyDescent="0.15">
      <c r="H3977">
        <f t="shared" si="62"/>
        <v>22.208055000000002</v>
      </c>
    </row>
    <row r="3978" spans="8:8" x14ac:dyDescent="0.15">
      <c r="H3978">
        <f t="shared" si="62"/>
        <v>22.208055000000002</v>
      </c>
    </row>
    <row r="3979" spans="8:8" x14ac:dyDescent="0.15">
      <c r="H3979">
        <f t="shared" si="62"/>
        <v>7.0130699999999999</v>
      </c>
    </row>
    <row r="3980" spans="8:8" x14ac:dyDescent="0.15">
      <c r="H3980">
        <f t="shared" si="62"/>
        <v>7.0130699999999999</v>
      </c>
    </row>
    <row r="3981" spans="8:8" x14ac:dyDescent="0.15">
      <c r="H3981">
        <f t="shared" si="62"/>
        <v>1.1688450000000001</v>
      </c>
    </row>
    <row r="3982" spans="8:8" x14ac:dyDescent="0.15">
      <c r="H3982">
        <f t="shared" si="62"/>
        <v>1.1688450000000001</v>
      </c>
    </row>
    <row r="3983" spans="8:8" x14ac:dyDescent="0.15">
      <c r="H3983">
        <f t="shared" si="62"/>
        <v>1.1688450000000001</v>
      </c>
    </row>
    <row r="3984" spans="8:8" x14ac:dyDescent="0.15">
      <c r="H3984">
        <f t="shared" si="62"/>
        <v>1.1688450000000001</v>
      </c>
    </row>
    <row r="3985" spans="8:8" x14ac:dyDescent="0.15">
      <c r="H3985">
        <f t="shared" si="62"/>
        <v>1.1688450000000001</v>
      </c>
    </row>
    <row r="3986" spans="8:8" x14ac:dyDescent="0.15">
      <c r="H3986">
        <f t="shared" si="62"/>
        <v>1.1688450000000001</v>
      </c>
    </row>
    <row r="3987" spans="8:8" x14ac:dyDescent="0.15">
      <c r="H3987">
        <f t="shared" si="62"/>
        <v>1.1688450000000001</v>
      </c>
    </row>
    <row r="3988" spans="8:8" x14ac:dyDescent="0.15">
      <c r="H3988">
        <f t="shared" si="62"/>
        <v>1.1688450000000001</v>
      </c>
    </row>
    <row r="3989" spans="8:8" x14ac:dyDescent="0.15">
      <c r="H3989">
        <f t="shared" si="62"/>
        <v>1.1688450000000001</v>
      </c>
    </row>
    <row r="3990" spans="8:8" x14ac:dyDescent="0.15">
      <c r="H3990">
        <f t="shared" si="62"/>
        <v>1.1688450000000001</v>
      </c>
    </row>
    <row r="3991" spans="8:8" x14ac:dyDescent="0.15">
      <c r="H3991">
        <f t="shared" si="62"/>
        <v>1.1688450000000001</v>
      </c>
    </row>
    <row r="3992" spans="8:8" x14ac:dyDescent="0.15">
      <c r="H3992">
        <f t="shared" si="62"/>
        <v>2.3376900000000003</v>
      </c>
    </row>
    <row r="3993" spans="8:8" x14ac:dyDescent="0.15">
      <c r="H3993">
        <f t="shared" si="62"/>
        <v>11.688450000000001</v>
      </c>
    </row>
    <row r="3994" spans="8:8" x14ac:dyDescent="0.15">
      <c r="H3994">
        <f t="shared" si="62"/>
        <v>22.208055000000002</v>
      </c>
    </row>
    <row r="3995" spans="8:8" x14ac:dyDescent="0.15">
      <c r="H3995">
        <f t="shared" ref="H3995:H4058" si="63">$H3971</f>
        <v>22.208055000000002</v>
      </c>
    </row>
    <row r="3996" spans="8:8" x14ac:dyDescent="0.15">
      <c r="H3996">
        <f t="shared" si="63"/>
        <v>22.208055000000002</v>
      </c>
    </row>
    <row r="3997" spans="8:8" x14ac:dyDescent="0.15">
      <c r="H3997">
        <f t="shared" si="63"/>
        <v>11.688450000000001</v>
      </c>
    </row>
    <row r="3998" spans="8:8" x14ac:dyDescent="0.15">
      <c r="H3998">
        <f t="shared" si="63"/>
        <v>11.688450000000001</v>
      </c>
    </row>
    <row r="3999" spans="8:8" x14ac:dyDescent="0.15">
      <c r="H3999">
        <f t="shared" si="63"/>
        <v>22.208055000000002</v>
      </c>
    </row>
    <row r="4000" spans="8:8" x14ac:dyDescent="0.15">
      <c r="H4000">
        <f t="shared" si="63"/>
        <v>22.208055000000002</v>
      </c>
    </row>
    <row r="4001" spans="8:8" x14ac:dyDescent="0.15">
      <c r="H4001">
        <f t="shared" si="63"/>
        <v>22.208055000000002</v>
      </c>
    </row>
    <row r="4002" spans="8:8" x14ac:dyDescent="0.15">
      <c r="H4002">
        <f t="shared" si="63"/>
        <v>22.208055000000002</v>
      </c>
    </row>
    <row r="4003" spans="8:8" x14ac:dyDescent="0.15">
      <c r="H4003">
        <f t="shared" si="63"/>
        <v>7.0130699999999999</v>
      </c>
    </row>
    <row r="4004" spans="8:8" x14ac:dyDescent="0.15">
      <c r="H4004">
        <f t="shared" si="63"/>
        <v>7.0130699999999999</v>
      </c>
    </row>
    <row r="4005" spans="8:8" x14ac:dyDescent="0.15">
      <c r="H4005">
        <f t="shared" si="63"/>
        <v>1.1688450000000001</v>
      </c>
    </row>
    <row r="4006" spans="8:8" x14ac:dyDescent="0.15">
      <c r="H4006">
        <f t="shared" si="63"/>
        <v>1.1688450000000001</v>
      </c>
    </row>
    <row r="4007" spans="8:8" x14ac:dyDescent="0.15">
      <c r="H4007">
        <f t="shared" si="63"/>
        <v>1.1688450000000001</v>
      </c>
    </row>
    <row r="4008" spans="8:8" x14ac:dyDescent="0.15">
      <c r="H4008">
        <f t="shared" si="63"/>
        <v>1.1688450000000001</v>
      </c>
    </row>
    <row r="4009" spans="8:8" x14ac:dyDescent="0.15">
      <c r="H4009">
        <f t="shared" si="63"/>
        <v>1.1688450000000001</v>
      </c>
    </row>
    <row r="4010" spans="8:8" x14ac:dyDescent="0.15">
      <c r="H4010">
        <f t="shared" si="63"/>
        <v>1.1688450000000001</v>
      </c>
    </row>
    <row r="4011" spans="8:8" x14ac:dyDescent="0.15">
      <c r="H4011">
        <f t="shared" si="63"/>
        <v>1.1688450000000001</v>
      </c>
    </row>
    <row r="4012" spans="8:8" x14ac:dyDescent="0.15">
      <c r="H4012">
        <f t="shared" si="63"/>
        <v>1.1688450000000001</v>
      </c>
    </row>
    <row r="4013" spans="8:8" x14ac:dyDescent="0.15">
      <c r="H4013">
        <f t="shared" si="63"/>
        <v>1.1688450000000001</v>
      </c>
    </row>
    <row r="4014" spans="8:8" x14ac:dyDescent="0.15">
      <c r="H4014">
        <f t="shared" si="63"/>
        <v>1.1688450000000001</v>
      </c>
    </row>
    <row r="4015" spans="8:8" x14ac:dyDescent="0.15">
      <c r="H4015">
        <f t="shared" si="63"/>
        <v>1.1688450000000001</v>
      </c>
    </row>
    <row r="4016" spans="8:8" x14ac:dyDescent="0.15">
      <c r="H4016">
        <f t="shared" si="63"/>
        <v>2.3376900000000003</v>
      </c>
    </row>
    <row r="4017" spans="8:8" x14ac:dyDescent="0.15">
      <c r="H4017">
        <f t="shared" si="63"/>
        <v>11.688450000000001</v>
      </c>
    </row>
    <row r="4018" spans="8:8" x14ac:dyDescent="0.15">
      <c r="H4018">
        <f t="shared" si="63"/>
        <v>22.208055000000002</v>
      </c>
    </row>
    <row r="4019" spans="8:8" x14ac:dyDescent="0.15">
      <c r="H4019">
        <f t="shared" si="63"/>
        <v>22.208055000000002</v>
      </c>
    </row>
    <row r="4020" spans="8:8" x14ac:dyDescent="0.15">
      <c r="H4020">
        <f t="shared" si="63"/>
        <v>22.208055000000002</v>
      </c>
    </row>
    <row r="4021" spans="8:8" x14ac:dyDescent="0.15">
      <c r="H4021">
        <f t="shared" si="63"/>
        <v>11.688450000000001</v>
      </c>
    </row>
    <row r="4022" spans="8:8" x14ac:dyDescent="0.15">
      <c r="H4022">
        <f t="shared" si="63"/>
        <v>11.688450000000001</v>
      </c>
    </row>
    <row r="4023" spans="8:8" x14ac:dyDescent="0.15">
      <c r="H4023">
        <f t="shared" si="63"/>
        <v>22.208055000000002</v>
      </c>
    </row>
    <row r="4024" spans="8:8" x14ac:dyDescent="0.15">
      <c r="H4024">
        <f t="shared" si="63"/>
        <v>22.208055000000002</v>
      </c>
    </row>
    <row r="4025" spans="8:8" x14ac:dyDescent="0.15">
      <c r="H4025">
        <f t="shared" si="63"/>
        <v>22.208055000000002</v>
      </c>
    </row>
    <row r="4026" spans="8:8" x14ac:dyDescent="0.15">
      <c r="H4026">
        <f t="shared" si="63"/>
        <v>22.208055000000002</v>
      </c>
    </row>
    <row r="4027" spans="8:8" x14ac:dyDescent="0.15">
      <c r="H4027">
        <f t="shared" si="63"/>
        <v>7.0130699999999999</v>
      </c>
    </row>
    <row r="4028" spans="8:8" x14ac:dyDescent="0.15">
      <c r="H4028">
        <f t="shared" si="63"/>
        <v>7.0130699999999999</v>
      </c>
    </row>
    <row r="4029" spans="8:8" x14ac:dyDescent="0.15">
      <c r="H4029">
        <f t="shared" si="63"/>
        <v>1.1688450000000001</v>
      </c>
    </row>
    <row r="4030" spans="8:8" x14ac:dyDescent="0.15">
      <c r="H4030">
        <f t="shared" si="63"/>
        <v>1.1688450000000001</v>
      </c>
    </row>
    <row r="4031" spans="8:8" x14ac:dyDescent="0.15">
      <c r="H4031">
        <f t="shared" si="63"/>
        <v>1.1688450000000001</v>
      </c>
    </row>
    <row r="4032" spans="8:8" x14ac:dyDescent="0.15">
      <c r="H4032">
        <f t="shared" si="63"/>
        <v>1.1688450000000001</v>
      </c>
    </row>
    <row r="4033" spans="8:8" x14ac:dyDescent="0.15">
      <c r="H4033">
        <f t="shared" si="63"/>
        <v>1.1688450000000001</v>
      </c>
    </row>
    <row r="4034" spans="8:8" x14ac:dyDescent="0.15">
      <c r="H4034">
        <f t="shared" si="63"/>
        <v>1.1688450000000001</v>
      </c>
    </row>
    <row r="4035" spans="8:8" x14ac:dyDescent="0.15">
      <c r="H4035">
        <f t="shared" si="63"/>
        <v>1.1688450000000001</v>
      </c>
    </row>
    <row r="4036" spans="8:8" x14ac:dyDescent="0.15">
      <c r="H4036">
        <f t="shared" si="63"/>
        <v>1.1688450000000001</v>
      </c>
    </row>
    <row r="4037" spans="8:8" x14ac:dyDescent="0.15">
      <c r="H4037">
        <f t="shared" si="63"/>
        <v>1.1688450000000001</v>
      </c>
    </row>
    <row r="4038" spans="8:8" x14ac:dyDescent="0.15">
      <c r="H4038">
        <f t="shared" si="63"/>
        <v>1.1688450000000001</v>
      </c>
    </row>
    <row r="4039" spans="8:8" x14ac:dyDescent="0.15">
      <c r="H4039">
        <f t="shared" si="63"/>
        <v>1.1688450000000001</v>
      </c>
    </row>
    <row r="4040" spans="8:8" x14ac:dyDescent="0.15">
      <c r="H4040">
        <f t="shared" si="63"/>
        <v>2.3376900000000003</v>
      </c>
    </row>
    <row r="4041" spans="8:8" x14ac:dyDescent="0.15">
      <c r="H4041">
        <f t="shared" si="63"/>
        <v>11.688450000000001</v>
      </c>
    </row>
    <row r="4042" spans="8:8" x14ac:dyDescent="0.15">
      <c r="H4042">
        <f t="shared" si="63"/>
        <v>22.208055000000002</v>
      </c>
    </row>
    <row r="4043" spans="8:8" x14ac:dyDescent="0.15">
      <c r="H4043">
        <f t="shared" si="63"/>
        <v>22.208055000000002</v>
      </c>
    </row>
    <row r="4044" spans="8:8" x14ac:dyDescent="0.15">
      <c r="H4044">
        <f t="shared" si="63"/>
        <v>22.208055000000002</v>
      </c>
    </row>
    <row r="4045" spans="8:8" x14ac:dyDescent="0.15">
      <c r="H4045">
        <f t="shared" si="63"/>
        <v>11.688450000000001</v>
      </c>
    </row>
    <row r="4046" spans="8:8" x14ac:dyDescent="0.15">
      <c r="H4046">
        <f t="shared" si="63"/>
        <v>11.688450000000001</v>
      </c>
    </row>
    <row r="4047" spans="8:8" x14ac:dyDescent="0.15">
      <c r="H4047">
        <f t="shared" si="63"/>
        <v>22.208055000000002</v>
      </c>
    </row>
    <row r="4048" spans="8:8" x14ac:dyDescent="0.15">
      <c r="H4048">
        <f t="shared" si="63"/>
        <v>22.208055000000002</v>
      </c>
    </row>
    <row r="4049" spans="8:8" x14ac:dyDescent="0.15">
      <c r="H4049">
        <f t="shared" si="63"/>
        <v>22.208055000000002</v>
      </c>
    </row>
    <row r="4050" spans="8:8" x14ac:dyDescent="0.15">
      <c r="H4050">
        <f t="shared" si="63"/>
        <v>22.208055000000002</v>
      </c>
    </row>
    <row r="4051" spans="8:8" x14ac:dyDescent="0.15">
      <c r="H4051">
        <f t="shared" si="63"/>
        <v>7.0130699999999999</v>
      </c>
    </row>
    <row r="4052" spans="8:8" x14ac:dyDescent="0.15">
      <c r="H4052">
        <f t="shared" si="63"/>
        <v>7.0130699999999999</v>
      </c>
    </row>
    <row r="4053" spans="8:8" x14ac:dyDescent="0.15">
      <c r="H4053">
        <f t="shared" si="63"/>
        <v>1.1688450000000001</v>
      </c>
    </row>
    <row r="4054" spans="8:8" x14ac:dyDescent="0.15">
      <c r="H4054">
        <f t="shared" si="63"/>
        <v>1.1688450000000001</v>
      </c>
    </row>
    <row r="4055" spans="8:8" x14ac:dyDescent="0.15">
      <c r="H4055">
        <f t="shared" si="63"/>
        <v>1.1688450000000001</v>
      </c>
    </row>
    <row r="4056" spans="8:8" x14ac:dyDescent="0.15">
      <c r="H4056">
        <f t="shared" si="63"/>
        <v>1.1688450000000001</v>
      </c>
    </row>
    <row r="4057" spans="8:8" x14ac:dyDescent="0.15">
      <c r="H4057">
        <f t="shared" si="63"/>
        <v>1.1688450000000001</v>
      </c>
    </row>
    <row r="4058" spans="8:8" x14ac:dyDescent="0.15">
      <c r="H4058">
        <f t="shared" si="63"/>
        <v>1.1688450000000001</v>
      </c>
    </row>
    <row r="4059" spans="8:8" x14ac:dyDescent="0.15">
      <c r="H4059">
        <f t="shared" ref="H4059:H4122" si="64">$H4035</f>
        <v>1.1688450000000001</v>
      </c>
    </row>
    <row r="4060" spans="8:8" x14ac:dyDescent="0.15">
      <c r="H4060">
        <f t="shared" si="64"/>
        <v>1.1688450000000001</v>
      </c>
    </row>
    <row r="4061" spans="8:8" x14ac:dyDescent="0.15">
      <c r="H4061">
        <f t="shared" si="64"/>
        <v>1.1688450000000001</v>
      </c>
    </row>
    <row r="4062" spans="8:8" x14ac:dyDescent="0.15">
      <c r="H4062">
        <f t="shared" si="64"/>
        <v>1.1688450000000001</v>
      </c>
    </row>
    <row r="4063" spans="8:8" x14ac:dyDescent="0.15">
      <c r="H4063">
        <f t="shared" si="64"/>
        <v>1.1688450000000001</v>
      </c>
    </row>
    <row r="4064" spans="8:8" x14ac:dyDescent="0.15">
      <c r="H4064">
        <f t="shared" si="64"/>
        <v>2.3376900000000003</v>
      </c>
    </row>
    <row r="4065" spans="8:8" x14ac:dyDescent="0.15">
      <c r="H4065">
        <f t="shared" si="64"/>
        <v>11.688450000000001</v>
      </c>
    </row>
    <row r="4066" spans="8:8" x14ac:dyDescent="0.15">
      <c r="H4066">
        <f t="shared" si="64"/>
        <v>22.208055000000002</v>
      </c>
    </row>
    <row r="4067" spans="8:8" x14ac:dyDescent="0.15">
      <c r="H4067">
        <f t="shared" si="64"/>
        <v>22.208055000000002</v>
      </c>
    </row>
    <row r="4068" spans="8:8" x14ac:dyDescent="0.15">
      <c r="H4068">
        <f t="shared" si="64"/>
        <v>22.208055000000002</v>
      </c>
    </row>
    <row r="4069" spans="8:8" x14ac:dyDescent="0.15">
      <c r="H4069">
        <f t="shared" si="64"/>
        <v>11.688450000000001</v>
      </c>
    </row>
    <row r="4070" spans="8:8" x14ac:dyDescent="0.15">
      <c r="H4070">
        <f t="shared" si="64"/>
        <v>11.688450000000001</v>
      </c>
    </row>
    <row r="4071" spans="8:8" x14ac:dyDescent="0.15">
      <c r="H4071">
        <f t="shared" si="64"/>
        <v>22.208055000000002</v>
      </c>
    </row>
    <row r="4072" spans="8:8" x14ac:dyDescent="0.15">
      <c r="H4072">
        <f t="shared" si="64"/>
        <v>22.208055000000002</v>
      </c>
    </row>
    <row r="4073" spans="8:8" x14ac:dyDescent="0.15">
      <c r="H4073">
        <f t="shared" si="64"/>
        <v>22.208055000000002</v>
      </c>
    </row>
    <row r="4074" spans="8:8" x14ac:dyDescent="0.15">
      <c r="H4074">
        <f t="shared" si="64"/>
        <v>22.208055000000002</v>
      </c>
    </row>
    <row r="4075" spans="8:8" x14ac:dyDescent="0.15">
      <c r="H4075">
        <f t="shared" si="64"/>
        <v>7.0130699999999999</v>
      </c>
    </row>
    <row r="4076" spans="8:8" x14ac:dyDescent="0.15">
      <c r="H4076">
        <f t="shared" si="64"/>
        <v>7.0130699999999999</v>
      </c>
    </row>
    <row r="4077" spans="8:8" x14ac:dyDescent="0.15">
      <c r="H4077">
        <f t="shared" si="64"/>
        <v>1.1688450000000001</v>
      </c>
    </row>
    <row r="4078" spans="8:8" x14ac:dyDescent="0.15">
      <c r="H4078">
        <f t="shared" si="64"/>
        <v>1.1688450000000001</v>
      </c>
    </row>
    <row r="4079" spans="8:8" x14ac:dyDescent="0.15">
      <c r="H4079">
        <f t="shared" si="64"/>
        <v>1.1688450000000001</v>
      </c>
    </row>
    <row r="4080" spans="8:8" x14ac:dyDescent="0.15">
      <c r="H4080">
        <f t="shared" si="64"/>
        <v>1.1688450000000001</v>
      </c>
    </row>
    <row r="4081" spans="8:8" x14ac:dyDescent="0.15">
      <c r="H4081">
        <f t="shared" si="64"/>
        <v>1.1688450000000001</v>
      </c>
    </row>
    <row r="4082" spans="8:8" x14ac:dyDescent="0.15">
      <c r="H4082">
        <f t="shared" si="64"/>
        <v>1.1688450000000001</v>
      </c>
    </row>
    <row r="4083" spans="8:8" x14ac:dyDescent="0.15">
      <c r="H4083">
        <f t="shared" si="64"/>
        <v>1.1688450000000001</v>
      </c>
    </row>
    <row r="4084" spans="8:8" x14ac:dyDescent="0.15">
      <c r="H4084">
        <f t="shared" si="64"/>
        <v>1.1688450000000001</v>
      </c>
    </row>
    <row r="4085" spans="8:8" x14ac:dyDescent="0.15">
      <c r="H4085">
        <f t="shared" si="64"/>
        <v>1.1688450000000001</v>
      </c>
    </row>
    <row r="4086" spans="8:8" x14ac:dyDescent="0.15">
      <c r="H4086">
        <f t="shared" si="64"/>
        <v>1.1688450000000001</v>
      </c>
    </row>
    <row r="4087" spans="8:8" x14ac:dyDescent="0.15">
      <c r="H4087">
        <f t="shared" si="64"/>
        <v>1.1688450000000001</v>
      </c>
    </row>
    <row r="4088" spans="8:8" x14ac:dyDescent="0.15">
      <c r="H4088">
        <f t="shared" si="64"/>
        <v>2.3376900000000003</v>
      </c>
    </row>
    <row r="4089" spans="8:8" x14ac:dyDescent="0.15">
      <c r="H4089">
        <f t="shared" si="64"/>
        <v>11.688450000000001</v>
      </c>
    </row>
    <row r="4090" spans="8:8" x14ac:dyDescent="0.15">
      <c r="H4090">
        <f t="shared" si="64"/>
        <v>22.208055000000002</v>
      </c>
    </row>
    <row r="4091" spans="8:8" x14ac:dyDescent="0.15">
      <c r="H4091">
        <f t="shared" si="64"/>
        <v>22.208055000000002</v>
      </c>
    </row>
    <row r="4092" spans="8:8" x14ac:dyDescent="0.15">
      <c r="H4092">
        <f t="shared" si="64"/>
        <v>22.208055000000002</v>
      </c>
    </row>
    <row r="4093" spans="8:8" x14ac:dyDescent="0.15">
      <c r="H4093">
        <f t="shared" si="64"/>
        <v>11.688450000000001</v>
      </c>
    </row>
    <row r="4094" spans="8:8" x14ac:dyDescent="0.15">
      <c r="H4094">
        <f t="shared" si="64"/>
        <v>11.688450000000001</v>
      </c>
    </row>
    <row r="4095" spans="8:8" x14ac:dyDescent="0.15">
      <c r="H4095">
        <f t="shared" si="64"/>
        <v>22.208055000000002</v>
      </c>
    </row>
    <row r="4096" spans="8:8" x14ac:dyDescent="0.15">
      <c r="H4096">
        <f t="shared" si="64"/>
        <v>22.208055000000002</v>
      </c>
    </row>
    <row r="4097" spans="8:8" x14ac:dyDescent="0.15">
      <c r="H4097">
        <f t="shared" si="64"/>
        <v>22.208055000000002</v>
      </c>
    </row>
    <row r="4098" spans="8:8" x14ac:dyDescent="0.15">
      <c r="H4098">
        <f t="shared" si="64"/>
        <v>22.208055000000002</v>
      </c>
    </row>
    <row r="4099" spans="8:8" x14ac:dyDescent="0.15">
      <c r="H4099">
        <f t="shared" si="64"/>
        <v>7.0130699999999999</v>
      </c>
    </row>
    <row r="4100" spans="8:8" x14ac:dyDescent="0.15">
      <c r="H4100">
        <f t="shared" si="64"/>
        <v>7.0130699999999999</v>
      </c>
    </row>
    <row r="4101" spans="8:8" x14ac:dyDescent="0.15">
      <c r="H4101">
        <f t="shared" si="64"/>
        <v>1.1688450000000001</v>
      </c>
    </row>
    <row r="4102" spans="8:8" x14ac:dyDescent="0.15">
      <c r="H4102">
        <f t="shared" si="64"/>
        <v>1.1688450000000001</v>
      </c>
    </row>
    <row r="4103" spans="8:8" x14ac:dyDescent="0.15">
      <c r="H4103">
        <f t="shared" si="64"/>
        <v>1.1688450000000001</v>
      </c>
    </row>
    <row r="4104" spans="8:8" x14ac:dyDescent="0.15">
      <c r="H4104">
        <f t="shared" si="64"/>
        <v>1.1688450000000001</v>
      </c>
    </row>
    <row r="4105" spans="8:8" x14ac:dyDescent="0.15">
      <c r="H4105">
        <f t="shared" si="64"/>
        <v>1.1688450000000001</v>
      </c>
    </row>
    <row r="4106" spans="8:8" x14ac:dyDescent="0.15">
      <c r="H4106">
        <f t="shared" si="64"/>
        <v>1.1688450000000001</v>
      </c>
    </row>
    <row r="4107" spans="8:8" x14ac:dyDescent="0.15">
      <c r="H4107">
        <f t="shared" si="64"/>
        <v>1.1688450000000001</v>
      </c>
    </row>
    <row r="4108" spans="8:8" x14ac:dyDescent="0.15">
      <c r="H4108">
        <f t="shared" si="64"/>
        <v>1.1688450000000001</v>
      </c>
    </row>
    <row r="4109" spans="8:8" x14ac:dyDescent="0.15">
      <c r="H4109">
        <f t="shared" si="64"/>
        <v>1.1688450000000001</v>
      </c>
    </row>
    <row r="4110" spans="8:8" x14ac:dyDescent="0.15">
      <c r="H4110">
        <f t="shared" si="64"/>
        <v>1.1688450000000001</v>
      </c>
    </row>
    <row r="4111" spans="8:8" x14ac:dyDescent="0.15">
      <c r="H4111">
        <f t="shared" si="64"/>
        <v>1.1688450000000001</v>
      </c>
    </row>
    <row r="4112" spans="8:8" x14ac:dyDescent="0.15">
      <c r="H4112">
        <f t="shared" si="64"/>
        <v>2.3376900000000003</v>
      </c>
    </row>
    <row r="4113" spans="8:8" x14ac:dyDescent="0.15">
      <c r="H4113">
        <f t="shared" si="64"/>
        <v>11.688450000000001</v>
      </c>
    </row>
    <row r="4114" spans="8:8" x14ac:dyDescent="0.15">
      <c r="H4114">
        <f t="shared" si="64"/>
        <v>22.208055000000002</v>
      </c>
    </row>
    <row r="4115" spans="8:8" x14ac:dyDescent="0.15">
      <c r="H4115">
        <f t="shared" si="64"/>
        <v>22.208055000000002</v>
      </c>
    </row>
    <row r="4116" spans="8:8" x14ac:dyDescent="0.15">
      <c r="H4116">
        <f t="shared" si="64"/>
        <v>22.208055000000002</v>
      </c>
    </row>
    <row r="4117" spans="8:8" x14ac:dyDescent="0.15">
      <c r="H4117">
        <f t="shared" si="64"/>
        <v>11.688450000000001</v>
      </c>
    </row>
    <row r="4118" spans="8:8" x14ac:dyDescent="0.15">
      <c r="H4118">
        <f t="shared" si="64"/>
        <v>11.688450000000001</v>
      </c>
    </row>
    <row r="4119" spans="8:8" x14ac:dyDescent="0.15">
      <c r="H4119">
        <f t="shared" si="64"/>
        <v>22.208055000000002</v>
      </c>
    </row>
    <row r="4120" spans="8:8" x14ac:dyDescent="0.15">
      <c r="H4120">
        <f t="shared" si="64"/>
        <v>22.208055000000002</v>
      </c>
    </row>
    <row r="4121" spans="8:8" x14ac:dyDescent="0.15">
      <c r="H4121">
        <f t="shared" si="64"/>
        <v>22.208055000000002</v>
      </c>
    </row>
    <row r="4122" spans="8:8" x14ac:dyDescent="0.15">
      <c r="H4122">
        <f t="shared" si="64"/>
        <v>22.208055000000002</v>
      </c>
    </row>
    <row r="4123" spans="8:8" x14ac:dyDescent="0.15">
      <c r="H4123">
        <f t="shared" ref="H4123:H4186" si="65">$H4099</f>
        <v>7.0130699999999999</v>
      </c>
    </row>
    <row r="4124" spans="8:8" x14ac:dyDescent="0.15">
      <c r="H4124">
        <f t="shared" si="65"/>
        <v>7.0130699999999999</v>
      </c>
    </row>
    <row r="4125" spans="8:8" x14ac:dyDescent="0.15">
      <c r="H4125">
        <f t="shared" si="65"/>
        <v>1.1688450000000001</v>
      </c>
    </row>
    <row r="4126" spans="8:8" x14ac:dyDescent="0.15">
      <c r="H4126">
        <f t="shared" si="65"/>
        <v>1.1688450000000001</v>
      </c>
    </row>
    <row r="4127" spans="8:8" x14ac:dyDescent="0.15">
      <c r="H4127">
        <f t="shared" si="65"/>
        <v>1.1688450000000001</v>
      </c>
    </row>
    <row r="4128" spans="8:8" x14ac:dyDescent="0.15">
      <c r="H4128">
        <f t="shared" si="65"/>
        <v>1.1688450000000001</v>
      </c>
    </row>
    <row r="4129" spans="8:8" x14ac:dyDescent="0.15">
      <c r="H4129">
        <f t="shared" si="65"/>
        <v>1.1688450000000001</v>
      </c>
    </row>
    <row r="4130" spans="8:8" x14ac:dyDescent="0.15">
      <c r="H4130">
        <f t="shared" si="65"/>
        <v>1.1688450000000001</v>
      </c>
    </row>
    <row r="4131" spans="8:8" x14ac:dyDescent="0.15">
      <c r="H4131">
        <f t="shared" si="65"/>
        <v>1.1688450000000001</v>
      </c>
    </row>
    <row r="4132" spans="8:8" x14ac:dyDescent="0.15">
      <c r="H4132">
        <f t="shared" si="65"/>
        <v>1.1688450000000001</v>
      </c>
    </row>
    <row r="4133" spans="8:8" x14ac:dyDescent="0.15">
      <c r="H4133">
        <f t="shared" si="65"/>
        <v>1.1688450000000001</v>
      </c>
    </row>
    <row r="4134" spans="8:8" x14ac:dyDescent="0.15">
      <c r="H4134">
        <f t="shared" si="65"/>
        <v>1.1688450000000001</v>
      </c>
    </row>
    <row r="4135" spans="8:8" x14ac:dyDescent="0.15">
      <c r="H4135">
        <f t="shared" si="65"/>
        <v>1.1688450000000001</v>
      </c>
    </row>
    <row r="4136" spans="8:8" x14ac:dyDescent="0.15">
      <c r="H4136">
        <f t="shared" si="65"/>
        <v>2.3376900000000003</v>
      </c>
    </row>
    <row r="4137" spans="8:8" x14ac:dyDescent="0.15">
      <c r="H4137">
        <f t="shared" si="65"/>
        <v>11.688450000000001</v>
      </c>
    </row>
    <row r="4138" spans="8:8" x14ac:dyDescent="0.15">
      <c r="H4138">
        <f t="shared" si="65"/>
        <v>22.208055000000002</v>
      </c>
    </row>
    <row r="4139" spans="8:8" x14ac:dyDescent="0.15">
      <c r="H4139">
        <f t="shared" si="65"/>
        <v>22.208055000000002</v>
      </c>
    </row>
    <row r="4140" spans="8:8" x14ac:dyDescent="0.15">
      <c r="H4140">
        <f t="shared" si="65"/>
        <v>22.208055000000002</v>
      </c>
    </row>
    <row r="4141" spans="8:8" x14ac:dyDescent="0.15">
      <c r="H4141">
        <f t="shared" si="65"/>
        <v>11.688450000000001</v>
      </c>
    </row>
    <row r="4142" spans="8:8" x14ac:dyDescent="0.15">
      <c r="H4142">
        <f t="shared" si="65"/>
        <v>11.688450000000001</v>
      </c>
    </row>
    <row r="4143" spans="8:8" x14ac:dyDescent="0.15">
      <c r="H4143">
        <f t="shared" si="65"/>
        <v>22.208055000000002</v>
      </c>
    </row>
    <row r="4144" spans="8:8" x14ac:dyDescent="0.15">
      <c r="H4144">
        <f t="shared" si="65"/>
        <v>22.208055000000002</v>
      </c>
    </row>
    <row r="4145" spans="8:8" x14ac:dyDescent="0.15">
      <c r="H4145">
        <f t="shared" si="65"/>
        <v>22.208055000000002</v>
      </c>
    </row>
    <row r="4146" spans="8:8" x14ac:dyDescent="0.15">
      <c r="H4146">
        <f t="shared" si="65"/>
        <v>22.208055000000002</v>
      </c>
    </row>
    <row r="4147" spans="8:8" x14ac:dyDescent="0.15">
      <c r="H4147">
        <f t="shared" si="65"/>
        <v>7.0130699999999999</v>
      </c>
    </row>
    <row r="4148" spans="8:8" x14ac:dyDescent="0.15">
      <c r="H4148">
        <f t="shared" si="65"/>
        <v>7.0130699999999999</v>
      </c>
    </row>
    <row r="4149" spans="8:8" x14ac:dyDescent="0.15">
      <c r="H4149">
        <f t="shared" si="65"/>
        <v>1.1688450000000001</v>
      </c>
    </row>
    <row r="4150" spans="8:8" x14ac:dyDescent="0.15">
      <c r="H4150">
        <f t="shared" si="65"/>
        <v>1.1688450000000001</v>
      </c>
    </row>
    <row r="4151" spans="8:8" x14ac:dyDescent="0.15">
      <c r="H4151">
        <f t="shared" si="65"/>
        <v>1.1688450000000001</v>
      </c>
    </row>
    <row r="4152" spans="8:8" x14ac:dyDescent="0.15">
      <c r="H4152">
        <f t="shared" si="65"/>
        <v>1.1688450000000001</v>
      </c>
    </row>
    <row r="4153" spans="8:8" x14ac:dyDescent="0.15">
      <c r="H4153">
        <f t="shared" si="65"/>
        <v>1.1688450000000001</v>
      </c>
    </row>
    <row r="4154" spans="8:8" x14ac:dyDescent="0.15">
      <c r="H4154">
        <f t="shared" si="65"/>
        <v>1.1688450000000001</v>
      </c>
    </row>
    <row r="4155" spans="8:8" x14ac:dyDescent="0.15">
      <c r="H4155">
        <f t="shared" si="65"/>
        <v>1.1688450000000001</v>
      </c>
    </row>
    <row r="4156" spans="8:8" x14ac:dyDescent="0.15">
      <c r="H4156">
        <f t="shared" si="65"/>
        <v>1.1688450000000001</v>
      </c>
    </row>
    <row r="4157" spans="8:8" x14ac:dyDescent="0.15">
      <c r="H4157">
        <f t="shared" si="65"/>
        <v>1.1688450000000001</v>
      </c>
    </row>
    <row r="4158" spans="8:8" x14ac:dyDescent="0.15">
      <c r="H4158">
        <f t="shared" si="65"/>
        <v>1.1688450000000001</v>
      </c>
    </row>
    <row r="4159" spans="8:8" x14ac:dyDescent="0.15">
      <c r="H4159">
        <f t="shared" si="65"/>
        <v>1.1688450000000001</v>
      </c>
    </row>
    <row r="4160" spans="8:8" x14ac:dyDescent="0.15">
      <c r="H4160">
        <f t="shared" si="65"/>
        <v>2.3376900000000003</v>
      </c>
    </row>
    <row r="4161" spans="8:8" x14ac:dyDescent="0.15">
      <c r="H4161">
        <f t="shared" si="65"/>
        <v>11.688450000000001</v>
      </c>
    </row>
    <row r="4162" spans="8:8" x14ac:dyDescent="0.15">
      <c r="H4162">
        <f t="shared" si="65"/>
        <v>22.208055000000002</v>
      </c>
    </row>
    <row r="4163" spans="8:8" x14ac:dyDescent="0.15">
      <c r="H4163">
        <f t="shared" si="65"/>
        <v>22.208055000000002</v>
      </c>
    </row>
    <row r="4164" spans="8:8" x14ac:dyDescent="0.15">
      <c r="H4164">
        <f t="shared" si="65"/>
        <v>22.208055000000002</v>
      </c>
    </row>
    <row r="4165" spans="8:8" x14ac:dyDescent="0.15">
      <c r="H4165">
        <f t="shared" si="65"/>
        <v>11.688450000000001</v>
      </c>
    </row>
    <row r="4166" spans="8:8" x14ac:dyDescent="0.15">
      <c r="H4166">
        <f t="shared" si="65"/>
        <v>11.688450000000001</v>
      </c>
    </row>
    <row r="4167" spans="8:8" x14ac:dyDescent="0.15">
      <c r="H4167">
        <f t="shared" si="65"/>
        <v>22.208055000000002</v>
      </c>
    </row>
    <row r="4168" spans="8:8" x14ac:dyDescent="0.15">
      <c r="H4168">
        <f t="shared" si="65"/>
        <v>22.208055000000002</v>
      </c>
    </row>
    <row r="4169" spans="8:8" x14ac:dyDescent="0.15">
      <c r="H4169">
        <f t="shared" si="65"/>
        <v>22.208055000000002</v>
      </c>
    </row>
    <row r="4170" spans="8:8" x14ac:dyDescent="0.15">
      <c r="H4170">
        <f t="shared" si="65"/>
        <v>22.208055000000002</v>
      </c>
    </row>
    <row r="4171" spans="8:8" x14ac:dyDescent="0.15">
      <c r="H4171">
        <f t="shared" si="65"/>
        <v>7.0130699999999999</v>
      </c>
    </row>
    <row r="4172" spans="8:8" x14ac:dyDescent="0.15">
      <c r="H4172">
        <f t="shared" si="65"/>
        <v>7.0130699999999999</v>
      </c>
    </row>
    <row r="4173" spans="8:8" x14ac:dyDescent="0.15">
      <c r="H4173">
        <f t="shared" si="65"/>
        <v>1.1688450000000001</v>
      </c>
    </row>
    <row r="4174" spans="8:8" x14ac:dyDescent="0.15">
      <c r="H4174">
        <f t="shared" si="65"/>
        <v>1.1688450000000001</v>
      </c>
    </row>
    <row r="4175" spans="8:8" x14ac:dyDescent="0.15">
      <c r="H4175">
        <f t="shared" si="65"/>
        <v>1.1688450000000001</v>
      </c>
    </row>
    <row r="4176" spans="8:8" x14ac:dyDescent="0.15">
      <c r="H4176">
        <f t="shared" si="65"/>
        <v>1.1688450000000001</v>
      </c>
    </row>
    <row r="4177" spans="8:8" x14ac:dyDescent="0.15">
      <c r="H4177">
        <f t="shared" si="65"/>
        <v>1.1688450000000001</v>
      </c>
    </row>
    <row r="4178" spans="8:8" x14ac:dyDescent="0.15">
      <c r="H4178">
        <f t="shared" si="65"/>
        <v>1.1688450000000001</v>
      </c>
    </row>
    <row r="4179" spans="8:8" x14ac:dyDescent="0.15">
      <c r="H4179">
        <f t="shared" si="65"/>
        <v>1.1688450000000001</v>
      </c>
    </row>
    <row r="4180" spans="8:8" x14ac:dyDescent="0.15">
      <c r="H4180">
        <f t="shared" si="65"/>
        <v>1.1688450000000001</v>
      </c>
    </row>
    <row r="4181" spans="8:8" x14ac:dyDescent="0.15">
      <c r="H4181">
        <f t="shared" si="65"/>
        <v>1.1688450000000001</v>
      </c>
    </row>
    <row r="4182" spans="8:8" x14ac:dyDescent="0.15">
      <c r="H4182">
        <f t="shared" si="65"/>
        <v>1.1688450000000001</v>
      </c>
    </row>
    <row r="4183" spans="8:8" x14ac:dyDescent="0.15">
      <c r="H4183">
        <f t="shared" si="65"/>
        <v>1.1688450000000001</v>
      </c>
    </row>
    <row r="4184" spans="8:8" x14ac:dyDescent="0.15">
      <c r="H4184">
        <f t="shared" si="65"/>
        <v>2.3376900000000003</v>
      </c>
    </row>
    <row r="4185" spans="8:8" x14ac:dyDescent="0.15">
      <c r="H4185">
        <f t="shared" si="65"/>
        <v>11.688450000000001</v>
      </c>
    </row>
    <row r="4186" spans="8:8" x14ac:dyDescent="0.15">
      <c r="H4186">
        <f t="shared" si="65"/>
        <v>22.208055000000002</v>
      </c>
    </row>
    <row r="4187" spans="8:8" x14ac:dyDescent="0.15">
      <c r="H4187">
        <f t="shared" ref="H4187:H4250" si="66">$H4163</f>
        <v>22.208055000000002</v>
      </c>
    </row>
    <row r="4188" spans="8:8" x14ac:dyDescent="0.15">
      <c r="H4188">
        <f t="shared" si="66"/>
        <v>22.208055000000002</v>
      </c>
    </row>
    <row r="4189" spans="8:8" x14ac:dyDescent="0.15">
      <c r="H4189">
        <f t="shared" si="66"/>
        <v>11.688450000000001</v>
      </c>
    </row>
    <row r="4190" spans="8:8" x14ac:dyDescent="0.15">
      <c r="H4190">
        <f t="shared" si="66"/>
        <v>11.688450000000001</v>
      </c>
    </row>
    <row r="4191" spans="8:8" x14ac:dyDescent="0.15">
      <c r="H4191">
        <f t="shared" si="66"/>
        <v>22.208055000000002</v>
      </c>
    </row>
    <row r="4192" spans="8:8" x14ac:dyDescent="0.15">
      <c r="H4192">
        <f t="shared" si="66"/>
        <v>22.208055000000002</v>
      </c>
    </row>
    <row r="4193" spans="8:8" x14ac:dyDescent="0.15">
      <c r="H4193">
        <f t="shared" si="66"/>
        <v>22.208055000000002</v>
      </c>
    </row>
    <row r="4194" spans="8:8" x14ac:dyDescent="0.15">
      <c r="H4194">
        <f t="shared" si="66"/>
        <v>22.208055000000002</v>
      </c>
    </row>
    <row r="4195" spans="8:8" x14ac:dyDescent="0.15">
      <c r="H4195">
        <f t="shared" si="66"/>
        <v>7.0130699999999999</v>
      </c>
    </row>
    <row r="4196" spans="8:8" x14ac:dyDescent="0.15">
      <c r="H4196">
        <f t="shared" si="66"/>
        <v>7.0130699999999999</v>
      </c>
    </row>
    <row r="4197" spans="8:8" x14ac:dyDescent="0.15">
      <c r="H4197">
        <f t="shared" si="66"/>
        <v>1.1688450000000001</v>
      </c>
    </row>
    <row r="4198" spans="8:8" x14ac:dyDescent="0.15">
      <c r="H4198">
        <f t="shared" si="66"/>
        <v>1.1688450000000001</v>
      </c>
    </row>
    <row r="4199" spans="8:8" x14ac:dyDescent="0.15">
      <c r="H4199">
        <f t="shared" si="66"/>
        <v>1.1688450000000001</v>
      </c>
    </row>
    <row r="4200" spans="8:8" x14ac:dyDescent="0.15">
      <c r="H4200">
        <f t="shared" si="66"/>
        <v>1.1688450000000001</v>
      </c>
    </row>
    <row r="4201" spans="8:8" x14ac:dyDescent="0.15">
      <c r="H4201">
        <f t="shared" si="66"/>
        <v>1.1688450000000001</v>
      </c>
    </row>
    <row r="4202" spans="8:8" x14ac:dyDescent="0.15">
      <c r="H4202">
        <f t="shared" si="66"/>
        <v>1.1688450000000001</v>
      </c>
    </row>
    <row r="4203" spans="8:8" x14ac:dyDescent="0.15">
      <c r="H4203">
        <f t="shared" si="66"/>
        <v>1.1688450000000001</v>
      </c>
    </row>
    <row r="4204" spans="8:8" x14ac:dyDescent="0.15">
      <c r="H4204">
        <f t="shared" si="66"/>
        <v>1.1688450000000001</v>
      </c>
    </row>
    <row r="4205" spans="8:8" x14ac:dyDescent="0.15">
      <c r="H4205">
        <f t="shared" si="66"/>
        <v>1.1688450000000001</v>
      </c>
    </row>
    <row r="4206" spans="8:8" x14ac:dyDescent="0.15">
      <c r="H4206">
        <f t="shared" si="66"/>
        <v>1.1688450000000001</v>
      </c>
    </row>
    <row r="4207" spans="8:8" x14ac:dyDescent="0.15">
      <c r="H4207">
        <f t="shared" si="66"/>
        <v>1.1688450000000001</v>
      </c>
    </row>
    <row r="4208" spans="8:8" x14ac:dyDescent="0.15">
      <c r="H4208">
        <f t="shared" si="66"/>
        <v>2.3376900000000003</v>
      </c>
    </row>
    <row r="4209" spans="8:8" x14ac:dyDescent="0.15">
      <c r="H4209">
        <f t="shared" si="66"/>
        <v>11.688450000000001</v>
      </c>
    </row>
    <row r="4210" spans="8:8" x14ac:dyDescent="0.15">
      <c r="H4210">
        <f t="shared" si="66"/>
        <v>22.208055000000002</v>
      </c>
    </row>
    <row r="4211" spans="8:8" x14ac:dyDescent="0.15">
      <c r="H4211">
        <f t="shared" si="66"/>
        <v>22.208055000000002</v>
      </c>
    </row>
    <row r="4212" spans="8:8" x14ac:dyDescent="0.15">
      <c r="H4212">
        <f t="shared" si="66"/>
        <v>22.208055000000002</v>
      </c>
    </row>
    <row r="4213" spans="8:8" x14ac:dyDescent="0.15">
      <c r="H4213">
        <f t="shared" si="66"/>
        <v>11.688450000000001</v>
      </c>
    </row>
    <row r="4214" spans="8:8" x14ac:dyDescent="0.15">
      <c r="H4214">
        <f t="shared" si="66"/>
        <v>11.688450000000001</v>
      </c>
    </row>
    <row r="4215" spans="8:8" x14ac:dyDescent="0.15">
      <c r="H4215">
        <f t="shared" si="66"/>
        <v>22.208055000000002</v>
      </c>
    </row>
    <row r="4216" spans="8:8" x14ac:dyDescent="0.15">
      <c r="H4216">
        <f t="shared" si="66"/>
        <v>22.208055000000002</v>
      </c>
    </row>
    <row r="4217" spans="8:8" x14ac:dyDescent="0.15">
      <c r="H4217">
        <f t="shared" si="66"/>
        <v>22.208055000000002</v>
      </c>
    </row>
    <row r="4218" spans="8:8" x14ac:dyDescent="0.15">
      <c r="H4218">
        <f t="shared" si="66"/>
        <v>22.208055000000002</v>
      </c>
    </row>
    <row r="4219" spans="8:8" x14ac:dyDescent="0.15">
      <c r="H4219">
        <f t="shared" si="66"/>
        <v>7.0130699999999999</v>
      </c>
    </row>
    <row r="4220" spans="8:8" x14ac:dyDescent="0.15">
      <c r="H4220">
        <f t="shared" si="66"/>
        <v>7.0130699999999999</v>
      </c>
    </row>
    <row r="4221" spans="8:8" x14ac:dyDescent="0.15">
      <c r="H4221">
        <f t="shared" si="66"/>
        <v>1.1688450000000001</v>
      </c>
    </row>
    <row r="4222" spans="8:8" x14ac:dyDescent="0.15">
      <c r="H4222">
        <f t="shared" si="66"/>
        <v>1.1688450000000001</v>
      </c>
    </row>
    <row r="4223" spans="8:8" x14ac:dyDescent="0.15">
      <c r="H4223">
        <f t="shared" si="66"/>
        <v>1.1688450000000001</v>
      </c>
    </row>
    <row r="4224" spans="8:8" x14ac:dyDescent="0.15">
      <c r="H4224">
        <f t="shared" si="66"/>
        <v>1.1688450000000001</v>
      </c>
    </row>
    <row r="4225" spans="8:8" x14ac:dyDescent="0.15">
      <c r="H4225">
        <f t="shared" si="66"/>
        <v>1.1688450000000001</v>
      </c>
    </row>
    <row r="4226" spans="8:8" x14ac:dyDescent="0.15">
      <c r="H4226">
        <f t="shared" si="66"/>
        <v>1.1688450000000001</v>
      </c>
    </row>
    <row r="4227" spans="8:8" x14ac:dyDescent="0.15">
      <c r="H4227">
        <f t="shared" si="66"/>
        <v>1.1688450000000001</v>
      </c>
    </row>
    <row r="4228" spans="8:8" x14ac:dyDescent="0.15">
      <c r="H4228">
        <f t="shared" si="66"/>
        <v>1.1688450000000001</v>
      </c>
    </row>
    <row r="4229" spans="8:8" x14ac:dyDescent="0.15">
      <c r="H4229">
        <f t="shared" si="66"/>
        <v>1.1688450000000001</v>
      </c>
    </row>
    <row r="4230" spans="8:8" x14ac:dyDescent="0.15">
      <c r="H4230">
        <f t="shared" si="66"/>
        <v>1.1688450000000001</v>
      </c>
    </row>
    <row r="4231" spans="8:8" x14ac:dyDescent="0.15">
      <c r="H4231">
        <f t="shared" si="66"/>
        <v>1.1688450000000001</v>
      </c>
    </row>
    <row r="4232" spans="8:8" x14ac:dyDescent="0.15">
      <c r="H4232">
        <f t="shared" si="66"/>
        <v>2.3376900000000003</v>
      </c>
    </row>
    <row r="4233" spans="8:8" x14ac:dyDescent="0.15">
      <c r="H4233">
        <f t="shared" si="66"/>
        <v>11.688450000000001</v>
      </c>
    </row>
    <row r="4234" spans="8:8" x14ac:dyDescent="0.15">
      <c r="H4234">
        <f t="shared" si="66"/>
        <v>22.208055000000002</v>
      </c>
    </row>
    <row r="4235" spans="8:8" x14ac:dyDescent="0.15">
      <c r="H4235">
        <f t="shared" si="66"/>
        <v>22.208055000000002</v>
      </c>
    </row>
    <row r="4236" spans="8:8" x14ac:dyDescent="0.15">
      <c r="H4236">
        <f t="shared" si="66"/>
        <v>22.208055000000002</v>
      </c>
    </row>
    <row r="4237" spans="8:8" x14ac:dyDescent="0.15">
      <c r="H4237">
        <f t="shared" si="66"/>
        <v>11.688450000000001</v>
      </c>
    </row>
    <row r="4238" spans="8:8" x14ac:dyDescent="0.15">
      <c r="H4238">
        <f t="shared" si="66"/>
        <v>11.688450000000001</v>
      </c>
    </row>
    <row r="4239" spans="8:8" x14ac:dyDescent="0.15">
      <c r="H4239">
        <f t="shared" si="66"/>
        <v>22.208055000000002</v>
      </c>
    </row>
    <row r="4240" spans="8:8" x14ac:dyDescent="0.15">
      <c r="H4240">
        <f t="shared" si="66"/>
        <v>22.208055000000002</v>
      </c>
    </row>
    <row r="4241" spans="8:8" x14ac:dyDescent="0.15">
      <c r="H4241">
        <f t="shared" si="66"/>
        <v>22.208055000000002</v>
      </c>
    </row>
    <row r="4242" spans="8:8" x14ac:dyDescent="0.15">
      <c r="H4242">
        <f t="shared" si="66"/>
        <v>22.208055000000002</v>
      </c>
    </row>
    <row r="4243" spans="8:8" x14ac:dyDescent="0.15">
      <c r="H4243">
        <f t="shared" si="66"/>
        <v>7.0130699999999999</v>
      </c>
    </row>
    <row r="4244" spans="8:8" x14ac:dyDescent="0.15">
      <c r="H4244">
        <f t="shared" si="66"/>
        <v>7.0130699999999999</v>
      </c>
    </row>
    <row r="4245" spans="8:8" x14ac:dyDescent="0.15">
      <c r="H4245">
        <f t="shared" si="66"/>
        <v>1.1688450000000001</v>
      </c>
    </row>
    <row r="4246" spans="8:8" x14ac:dyDescent="0.15">
      <c r="H4246">
        <f t="shared" si="66"/>
        <v>1.1688450000000001</v>
      </c>
    </row>
    <row r="4247" spans="8:8" x14ac:dyDescent="0.15">
      <c r="H4247">
        <f t="shared" si="66"/>
        <v>1.1688450000000001</v>
      </c>
    </row>
    <row r="4248" spans="8:8" x14ac:dyDescent="0.15">
      <c r="H4248">
        <f t="shared" si="66"/>
        <v>1.1688450000000001</v>
      </c>
    </row>
    <row r="4249" spans="8:8" x14ac:dyDescent="0.15">
      <c r="H4249">
        <f t="shared" si="66"/>
        <v>1.1688450000000001</v>
      </c>
    </row>
    <row r="4250" spans="8:8" x14ac:dyDescent="0.15">
      <c r="H4250">
        <f t="shared" si="66"/>
        <v>1.1688450000000001</v>
      </c>
    </row>
    <row r="4251" spans="8:8" x14ac:dyDescent="0.15">
      <c r="H4251">
        <f t="shared" ref="H4251:H4314" si="67">$H4227</f>
        <v>1.1688450000000001</v>
      </c>
    </row>
    <row r="4252" spans="8:8" x14ac:dyDescent="0.15">
      <c r="H4252">
        <f t="shared" si="67"/>
        <v>1.1688450000000001</v>
      </c>
    </row>
    <row r="4253" spans="8:8" x14ac:dyDescent="0.15">
      <c r="H4253">
        <f t="shared" si="67"/>
        <v>1.1688450000000001</v>
      </c>
    </row>
    <row r="4254" spans="8:8" x14ac:dyDescent="0.15">
      <c r="H4254">
        <f t="shared" si="67"/>
        <v>1.1688450000000001</v>
      </c>
    </row>
    <row r="4255" spans="8:8" x14ac:dyDescent="0.15">
      <c r="H4255">
        <f t="shared" si="67"/>
        <v>1.1688450000000001</v>
      </c>
    </row>
    <row r="4256" spans="8:8" x14ac:dyDescent="0.15">
      <c r="H4256">
        <f t="shared" si="67"/>
        <v>2.3376900000000003</v>
      </c>
    </row>
    <row r="4257" spans="8:8" x14ac:dyDescent="0.15">
      <c r="H4257">
        <f t="shared" si="67"/>
        <v>11.688450000000001</v>
      </c>
    </row>
    <row r="4258" spans="8:8" x14ac:dyDescent="0.15">
      <c r="H4258">
        <f t="shared" si="67"/>
        <v>22.208055000000002</v>
      </c>
    </row>
    <row r="4259" spans="8:8" x14ac:dyDescent="0.15">
      <c r="H4259">
        <f t="shared" si="67"/>
        <v>22.208055000000002</v>
      </c>
    </row>
    <row r="4260" spans="8:8" x14ac:dyDescent="0.15">
      <c r="H4260">
        <f t="shared" si="67"/>
        <v>22.208055000000002</v>
      </c>
    </row>
    <row r="4261" spans="8:8" x14ac:dyDescent="0.15">
      <c r="H4261">
        <f t="shared" si="67"/>
        <v>11.688450000000001</v>
      </c>
    </row>
    <row r="4262" spans="8:8" x14ac:dyDescent="0.15">
      <c r="H4262">
        <f t="shared" si="67"/>
        <v>11.688450000000001</v>
      </c>
    </row>
    <row r="4263" spans="8:8" x14ac:dyDescent="0.15">
      <c r="H4263">
        <f t="shared" si="67"/>
        <v>22.208055000000002</v>
      </c>
    </row>
    <row r="4264" spans="8:8" x14ac:dyDescent="0.15">
      <c r="H4264">
        <f t="shared" si="67"/>
        <v>22.208055000000002</v>
      </c>
    </row>
    <row r="4265" spans="8:8" x14ac:dyDescent="0.15">
      <c r="H4265">
        <f t="shared" si="67"/>
        <v>22.208055000000002</v>
      </c>
    </row>
    <row r="4266" spans="8:8" x14ac:dyDescent="0.15">
      <c r="H4266">
        <f t="shared" si="67"/>
        <v>22.208055000000002</v>
      </c>
    </row>
    <row r="4267" spans="8:8" x14ac:dyDescent="0.15">
      <c r="H4267">
        <f t="shared" si="67"/>
        <v>7.0130699999999999</v>
      </c>
    </row>
    <row r="4268" spans="8:8" x14ac:dyDescent="0.15">
      <c r="H4268">
        <f t="shared" si="67"/>
        <v>7.0130699999999999</v>
      </c>
    </row>
    <row r="4269" spans="8:8" x14ac:dyDescent="0.15">
      <c r="H4269">
        <f t="shared" si="67"/>
        <v>1.1688450000000001</v>
      </c>
    </row>
    <row r="4270" spans="8:8" x14ac:dyDescent="0.15">
      <c r="H4270">
        <f t="shared" si="67"/>
        <v>1.1688450000000001</v>
      </c>
    </row>
    <row r="4271" spans="8:8" x14ac:dyDescent="0.15">
      <c r="H4271">
        <f t="shared" si="67"/>
        <v>1.1688450000000001</v>
      </c>
    </row>
    <row r="4272" spans="8:8" x14ac:dyDescent="0.15">
      <c r="H4272">
        <f t="shared" si="67"/>
        <v>1.1688450000000001</v>
      </c>
    </row>
    <row r="4273" spans="8:8" x14ac:dyDescent="0.15">
      <c r="H4273">
        <f t="shared" si="67"/>
        <v>1.1688450000000001</v>
      </c>
    </row>
    <row r="4274" spans="8:8" x14ac:dyDescent="0.15">
      <c r="H4274">
        <f t="shared" si="67"/>
        <v>1.1688450000000001</v>
      </c>
    </row>
    <row r="4275" spans="8:8" x14ac:dyDescent="0.15">
      <c r="H4275">
        <f t="shared" si="67"/>
        <v>1.1688450000000001</v>
      </c>
    </row>
    <row r="4276" spans="8:8" x14ac:dyDescent="0.15">
      <c r="H4276">
        <f t="shared" si="67"/>
        <v>1.1688450000000001</v>
      </c>
    </row>
    <row r="4277" spans="8:8" x14ac:dyDescent="0.15">
      <c r="H4277">
        <f t="shared" si="67"/>
        <v>1.1688450000000001</v>
      </c>
    </row>
    <row r="4278" spans="8:8" x14ac:dyDescent="0.15">
      <c r="H4278">
        <f t="shared" si="67"/>
        <v>1.1688450000000001</v>
      </c>
    </row>
    <row r="4279" spans="8:8" x14ac:dyDescent="0.15">
      <c r="H4279">
        <f t="shared" si="67"/>
        <v>1.1688450000000001</v>
      </c>
    </row>
    <row r="4280" spans="8:8" x14ac:dyDescent="0.15">
      <c r="H4280">
        <f t="shared" si="67"/>
        <v>2.3376900000000003</v>
      </c>
    </row>
    <row r="4281" spans="8:8" x14ac:dyDescent="0.15">
      <c r="H4281">
        <f t="shared" si="67"/>
        <v>11.688450000000001</v>
      </c>
    </row>
    <row r="4282" spans="8:8" x14ac:dyDescent="0.15">
      <c r="H4282">
        <f t="shared" si="67"/>
        <v>22.208055000000002</v>
      </c>
    </row>
    <row r="4283" spans="8:8" x14ac:dyDescent="0.15">
      <c r="H4283">
        <f t="shared" si="67"/>
        <v>22.208055000000002</v>
      </c>
    </row>
    <row r="4284" spans="8:8" x14ac:dyDescent="0.15">
      <c r="H4284">
        <f t="shared" si="67"/>
        <v>22.208055000000002</v>
      </c>
    </row>
    <row r="4285" spans="8:8" x14ac:dyDescent="0.15">
      <c r="H4285">
        <f t="shared" si="67"/>
        <v>11.688450000000001</v>
      </c>
    </row>
    <row r="4286" spans="8:8" x14ac:dyDescent="0.15">
      <c r="H4286">
        <f t="shared" si="67"/>
        <v>11.688450000000001</v>
      </c>
    </row>
    <row r="4287" spans="8:8" x14ac:dyDescent="0.15">
      <c r="H4287">
        <f t="shared" si="67"/>
        <v>22.208055000000002</v>
      </c>
    </row>
    <row r="4288" spans="8:8" x14ac:dyDescent="0.15">
      <c r="H4288">
        <f t="shared" si="67"/>
        <v>22.208055000000002</v>
      </c>
    </row>
    <row r="4289" spans="8:8" x14ac:dyDescent="0.15">
      <c r="H4289">
        <f t="shared" si="67"/>
        <v>22.208055000000002</v>
      </c>
    </row>
    <row r="4290" spans="8:8" x14ac:dyDescent="0.15">
      <c r="H4290">
        <f t="shared" si="67"/>
        <v>22.208055000000002</v>
      </c>
    </row>
    <row r="4291" spans="8:8" x14ac:dyDescent="0.15">
      <c r="H4291">
        <f t="shared" si="67"/>
        <v>7.0130699999999999</v>
      </c>
    </row>
    <row r="4292" spans="8:8" x14ac:dyDescent="0.15">
      <c r="H4292">
        <f t="shared" si="67"/>
        <v>7.0130699999999999</v>
      </c>
    </row>
    <row r="4293" spans="8:8" x14ac:dyDescent="0.15">
      <c r="H4293">
        <f t="shared" si="67"/>
        <v>1.1688450000000001</v>
      </c>
    </row>
    <row r="4294" spans="8:8" x14ac:dyDescent="0.15">
      <c r="H4294">
        <f t="shared" si="67"/>
        <v>1.1688450000000001</v>
      </c>
    </row>
    <row r="4295" spans="8:8" x14ac:dyDescent="0.15">
      <c r="H4295">
        <f t="shared" si="67"/>
        <v>1.1688450000000001</v>
      </c>
    </row>
    <row r="4296" spans="8:8" x14ac:dyDescent="0.15">
      <c r="H4296">
        <f t="shared" si="67"/>
        <v>1.1688450000000001</v>
      </c>
    </row>
    <row r="4297" spans="8:8" x14ac:dyDescent="0.15">
      <c r="H4297">
        <f t="shared" si="67"/>
        <v>1.1688450000000001</v>
      </c>
    </row>
    <row r="4298" spans="8:8" x14ac:dyDescent="0.15">
      <c r="H4298">
        <f t="shared" si="67"/>
        <v>1.1688450000000001</v>
      </c>
    </row>
    <row r="4299" spans="8:8" x14ac:dyDescent="0.15">
      <c r="H4299">
        <f t="shared" si="67"/>
        <v>1.1688450000000001</v>
      </c>
    </row>
    <row r="4300" spans="8:8" x14ac:dyDescent="0.15">
      <c r="H4300">
        <f t="shared" si="67"/>
        <v>1.1688450000000001</v>
      </c>
    </row>
    <row r="4301" spans="8:8" x14ac:dyDescent="0.15">
      <c r="H4301">
        <f t="shared" si="67"/>
        <v>1.1688450000000001</v>
      </c>
    </row>
    <row r="4302" spans="8:8" x14ac:dyDescent="0.15">
      <c r="H4302">
        <f t="shared" si="67"/>
        <v>1.1688450000000001</v>
      </c>
    </row>
    <row r="4303" spans="8:8" x14ac:dyDescent="0.15">
      <c r="H4303">
        <f t="shared" si="67"/>
        <v>1.1688450000000001</v>
      </c>
    </row>
    <row r="4304" spans="8:8" x14ac:dyDescent="0.15">
      <c r="H4304">
        <f t="shared" si="67"/>
        <v>2.3376900000000003</v>
      </c>
    </row>
    <row r="4305" spans="8:8" x14ac:dyDescent="0.15">
      <c r="H4305">
        <f t="shared" si="67"/>
        <v>11.688450000000001</v>
      </c>
    </row>
    <row r="4306" spans="8:8" x14ac:dyDescent="0.15">
      <c r="H4306">
        <f t="shared" si="67"/>
        <v>22.208055000000002</v>
      </c>
    </row>
    <row r="4307" spans="8:8" x14ac:dyDescent="0.15">
      <c r="H4307">
        <f t="shared" si="67"/>
        <v>22.208055000000002</v>
      </c>
    </row>
    <row r="4308" spans="8:8" x14ac:dyDescent="0.15">
      <c r="H4308">
        <f t="shared" si="67"/>
        <v>22.208055000000002</v>
      </c>
    </row>
    <row r="4309" spans="8:8" x14ac:dyDescent="0.15">
      <c r="H4309">
        <f t="shared" si="67"/>
        <v>11.688450000000001</v>
      </c>
    </row>
    <row r="4310" spans="8:8" x14ac:dyDescent="0.15">
      <c r="H4310">
        <f t="shared" si="67"/>
        <v>11.688450000000001</v>
      </c>
    </row>
    <row r="4311" spans="8:8" x14ac:dyDescent="0.15">
      <c r="H4311">
        <f t="shared" si="67"/>
        <v>22.208055000000002</v>
      </c>
    </row>
    <row r="4312" spans="8:8" x14ac:dyDescent="0.15">
      <c r="H4312">
        <f t="shared" si="67"/>
        <v>22.208055000000002</v>
      </c>
    </row>
    <row r="4313" spans="8:8" x14ac:dyDescent="0.15">
      <c r="H4313">
        <f t="shared" si="67"/>
        <v>22.208055000000002</v>
      </c>
    </row>
    <row r="4314" spans="8:8" x14ac:dyDescent="0.15">
      <c r="H4314">
        <f t="shared" si="67"/>
        <v>22.208055000000002</v>
      </c>
    </row>
    <row r="4315" spans="8:8" x14ac:dyDescent="0.15">
      <c r="H4315">
        <f t="shared" ref="H4315:H4378" si="68">$H4291</f>
        <v>7.0130699999999999</v>
      </c>
    </row>
    <row r="4316" spans="8:8" x14ac:dyDescent="0.15">
      <c r="H4316">
        <f t="shared" si="68"/>
        <v>7.0130699999999999</v>
      </c>
    </row>
    <row r="4317" spans="8:8" x14ac:dyDescent="0.15">
      <c r="H4317">
        <f t="shared" si="68"/>
        <v>1.1688450000000001</v>
      </c>
    </row>
    <row r="4318" spans="8:8" x14ac:dyDescent="0.15">
      <c r="H4318">
        <f t="shared" si="68"/>
        <v>1.1688450000000001</v>
      </c>
    </row>
    <row r="4319" spans="8:8" x14ac:dyDescent="0.15">
      <c r="H4319">
        <f t="shared" si="68"/>
        <v>1.1688450000000001</v>
      </c>
    </row>
    <row r="4320" spans="8:8" x14ac:dyDescent="0.15">
      <c r="H4320">
        <f t="shared" si="68"/>
        <v>1.1688450000000001</v>
      </c>
    </row>
    <row r="4321" spans="8:8" x14ac:dyDescent="0.15">
      <c r="H4321">
        <f t="shared" si="68"/>
        <v>1.1688450000000001</v>
      </c>
    </row>
    <row r="4322" spans="8:8" x14ac:dyDescent="0.15">
      <c r="H4322">
        <f t="shared" si="68"/>
        <v>1.1688450000000001</v>
      </c>
    </row>
    <row r="4323" spans="8:8" x14ac:dyDescent="0.15">
      <c r="H4323">
        <f t="shared" si="68"/>
        <v>1.1688450000000001</v>
      </c>
    </row>
    <row r="4324" spans="8:8" x14ac:dyDescent="0.15">
      <c r="H4324">
        <f t="shared" si="68"/>
        <v>1.1688450000000001</v>
      </c>
    </row>
    <row r="4325" spans="8:8" x14ac:dyDescent="0.15">
      <c r="H4325">
        <f t="shared" si="68"/>
        <v>1.1688450000000001</v>
      </c>
    </row>
    <row r="4326" spans="8:8" x14ac:dyDescent="0.15">
      <c r="H4326">
        <f t="shared" si="68"/>
        <v>1.1688450000000001</v>
      </c>
    </row>
    <row r="4327" spans="8:8" x14ac:dyDescent="0.15">
      <c r="H4327">
        <f t="shared" si="68"/>
        <v>1.1688450000000001</v>
      </c>
    </row>
    <row r="4328" spans="8:8" x14ac:dyDescent="0.15">
      <c r="H4328">
        <f t="shared" si="68"/>
        <v>2.3376900000000003</v>
      </c>
    </row>
    <row r="4329" spans="8:8" x14ac:dyDescent="0.15">
      <c r="H4329">
        <f t="shared" si="68"/>
        <v>11.688450000000001</v>
      </c>
    </row>
    <row r="4330" spans="8:8" x14ac:dyDescent="0.15">
      <c r="H4330">
        <f t="shared" si="68"/>
        <v>22.208055000000002</v>
      </c>
    </row>
    <row r="4331" spans="8:8" x14ac:dyDescent="0.15">
      <c r="H4331">
        <f t="shared" si="68"/>
        <v>22.208055000000002</v>
      </c>
    </row>
    <row r="4332" spans="8:8" x14ac:dyDescent="0.15">
      <c r="H4332">
        <f t="shared" si="68"/>
        <v>22.208055000000002</v>
      </c>
    </row>
    <row r="4333" spans="8:8" x14ac:dyDescent="0.15">
      <c r="H4333">
        <f t="shared" si="68"/>
        <v>11.688450000000001</v>
      </c>
    </row>
    <row r="4334" spans="8:8" x14ac:dyDescent="0.15">
      <c r="H4334">
        <f t="shared" si="68"/>
        <v>11.688450000000001</v>
      </c>
    </row>
    <row r="4335" spans="8:8" x14ac:dyDescent="0.15">
      <c r="H4335">
        <f t="shared" si="68"/>
        <v>22.208055000000002</v>
      </c>
    </row>
    <row r="4336" spans="8:8" x14ac:dyDescent="0.15">
      <c r="H4336">
        <f t="shared" si="68"/>
        <v>22.208055000000002</v>
      </c>
    </row>
    <row r="4337" spans="8:8" x14ac:dyDescent="0.15">
      <c r="H4337">
        <f t="shared" si="68"/>
        <v>22.208055000000002</v>
      </c>
    </row>
    <row r="4338" spans="8:8" x14ac:dyDescent="0.15">
      <c r="H4338">
        <f t="shared" si="68"/>
        <v>22.208055000000002</v>
      </c>
    </row>
    <row r="4339" spans="8:8" x14ac:dyDescent="0.15">
      <c r="H4339">
        <f t="shared" si="68"/>
        <v>7.0130699999999999</v>
      </c>
    </row>
    <row r="4340" spans="8:8" x14ac:dyDescent="0.15">
      <c r="H4340">
        <f t="shared" si="68"/>
        <v>7.0130699999999999</v>
      </c>
    </row>
    <row r="4341" spans="8:8" x14ac:dyDescent="0.15">
      <c r="H4341">
        <f t="shared" si="68"/>
        <v>1.1688450000000001</v>
      </c>
    </row>
    <row r="4342" spans="8:8" x14ac:dyDescent="0.15">
      <c r="H4342">
        <f t="shared" si="68"/>
        <v>1.1688450000000001</v>
      </c>
    </row>
    <row r="4343" spans="8:8" x14ac:dyDescent="0.15">
      <c r="H4343">
        <f t="shared" si="68"/>
        <v>1.1688450000000001</v>
      </c>
    </row>
    <row r="4344" spans="8:8" x14ac:dyDescent="0.15">
      <c r="H4344">
        <f t="shared" si="68"/>
        <v>1.1688450000000001</v>
      </c>
    </row>
    <row r="4345" spans="8:8" x14ac:dyDescent="0.15">
      <c r="H4345">
        <f t="shared" si="68"/>
        <v>1.1688450000000001</v>
      </c>
    </row>
    <row r="4346" spans="8:8" x14ac:dyDescent="0.15">
      <c r="H4346">
        <f t="shared" si="68"/>
        <v>1.1688450000000001</v>
      </c>
    </row>
    <row r="4347" spans="8:8" x14ac:dyDescent="0.15">
      <c r="H4347">
        <f t="shared" si="68"/>
        <v>1.1688450000000001</v>
      </c>
    </row>
    <row r="4348" spans="8:8" x14ac:dyDescent="0.15">
      <c r="H4348">
        <f t="shared" si="68"/>
        <v>1.1688450000000001</v>
      </c>
    </row>
    <row r="4349" spans="8:8" x14ac:dyDescent="0.15">
      <c r="H4349">
        <f t="shared" si="68"/>
        <v>1.1688450000000001</v>
      </c>
    </row>
    <row r="4350" spans="8:8" x14ac:dyDescent="0.15">
      <c r="H4350">
        <f t="shared" si="68"/>
        <v>1.1688450000000001</v>
      </c>
    </row>
    <row r="4351" spans="8:8" x14ac:dyDescent="0.15">
      <c r="H4351">
        <f t="shared" si="68"/>
        <v>1.1688450000000001</v>
      </c>
    </row>
    <row r="4352" spans="8:8" x14ac:dyDescent="0.15">
      <c r="H4352">
        <f t="shared" si="68"/>
        <v>2.3376900000000003</v>
      </c>
    </row>
    <row r="4353" spans="8:8" x14ac:dyDescent="0.15">
      <c r="H4353">
        <f t="shared" si="68"/>
        <v>11.688450000000001</v>
      </c>
    </row>
    <row r="4354" spans="8:8" x14ac:dyDescent="0.15">
      <c r="H4354">
        <f t="shared" si="68"/>
        <v>22.208055000000002</v>
      </c>
    </row>
    <row r="4355" spans="8:8" x14ac:dyDescent="0.15">
      <c r="H4355">
        <f t="shared" si="68"/>
        <v>22.208055000000002</v>
      </c>
    </row>
    <row r="4356" spans="8:8" x14ac:dyDescent="0.15">
      <c r="H4356">
        <f t="shared" si="68"/>
        <v>22.208055000000002</v>
      </c>
    </row>
    <row r="4357" spans="8:8" x14ac:dyDescent="0.15">
      <c r="H4357">
        <f t="shared" si="68"/>
        <v>11.688450000000001</v>
      </c>
    </row>
    <row r="4358" spans="8:8" x14ac:dyDescent="0.15">
      <c r="H4358">
        <f t="shared" si="68"/>
        <v>11.688450000000001</v>
      </c>
    </row>
    <row r="4359" spans="8:8" x14ac:dyDescent="0.15">
      <c r="H4359">
        <f t="shared" si="68"/>
        <v>22.208055000000002</v>
      </c>
    </row>
    <row r="4360" spans="8:8" x14ac:dyDescent="0.15">
      <c r="H4360">
        <f t="shared" si="68"/>
        <v>22.208055000000002</v>
      </c>
    </row>
    <row r="4361" spans="8:8" x14ac:dyDescent="0.15">
      <c r="H4361">
        <f t="shared" si="68"/>
        <v>22.208055000000002</v>
      </c>
    </row>
    <row r="4362" spans="8:8" x14ac:dyDescent="0.15">
      <c r="H4362">
        <f t="shared" si="68"/>
        <v>22.208055000000002</v>
      </c>
    </row>
    <row r="4363" spans="8:8" x14ac:dyDescent="0.15">
      <c r="H4363">
        <f t="shared" si="68"/>
        <v>7.0130699999999999</v>
      </c>
    </row>
    <row r="4364" spans="8:8" x14ac:dyDescent="0.15">
      <c r="H4364">
        <f t="shared" si="68"/>
        <v>7.0130699999999999</v>
      </c>
    </row>
    <row r="4365" spans="8:8" x14ac:dyDescent="0.15">
      <c r="H4365">
        <f t="shared" si="68"/>
        <v>1.1688450000000001</v>
      </c>
    </row>
    <row r="4366" spans="8:8" x14ac:dyDescent="0.15">
      <c r="H4366">
        <f t="shared" si="68"/>
        <v>1.1688450000000001</v>
      </c>
    </row>
    <row r="4367" spans="8:8" x14ac:dyDescent="0.15">
      <c r="H4367">
        <f t="shared" si="68"/>
        <v>1.1688450000000001</v>
      </c>
    </row>
    <row r="4368" spans="8:8" x14ac:dyDescent="0.15">
      <c r="H4368">
        <f t="shared" si="68"/>
        <v>1.1688450000000001</v>
      </c>
    </row>
    <row r="4369" spans="8:8" x14ac:dyDescent="0.15">
      <c r="H4369">
        <f t="shared" si="68"/>
        <v>1.1688450000000001</v>
      </c>
    </row>
    <row r="4370" spans="8:8" x14ac:dyDescent="0.15">
      <c r="H4370">
        <f t="shared" si="68"/>
        <v>1.1688450000000001</v>
      </c>
    </row>
    <row r="4371" spans="8:8" x14ac:dyDescent="0.15">
      <c r="H4371">
        <f t="shared" si="68"/>
        <v>1.1688450000000001</v>
      </c>
    </row>
    <row r="4372" spans="8:8" x14ac:dyDescent="0.15">
      <c r="H4372">
        <f t="shared" si="68"/>
        <v>1.1688450000000001</v>
      </c>
    </row>
    <row r="4373" spans="8:8" x14ac:dyDescent="0.15">
      <c r="H4373">
        <f t="shared" si="68"/>
        <v>1.1688450000000001</v>
      </c>
    </row>
    <row r="4374" spans="8:8" x14ac:dyDescent="0.15">
      <c r="H4374">
        <f t="shared" si="68"/>
        <v>1.1688450000000001</v>
      </c>
    </row>
    <row r="4375" spans="8:8" x14ac:dyDescent="0.15">
      <c r="H4375">
        <f t="shared" si="68"/>
        <v>1.1688450000000001</v>
      </c>
    </row>
    <row r="4376" spans="8:8" x14ac:dyDescent="0.15">
      <c r="H4376">
        <f t="shared" si="68"/>
        <v>2.3376900000000003</v>
      </c>
    </row>
    <row r="4377" spans="8:8" x14ac:dyDescent="0.15">
      <c r="H4377">
        <f t="shared" si="68"/>
        <v>11.688450000000001</v>
      </c>
    </row>
    <row r="4378" spans="8:8" x14ac:dyDescent="0.15">
      <c r="H4378">
        <f t="shared" si="68"/>
        <v>22.208055000000002</v>
      </c>
    </row>
    <row r="4379" spans="8:8" x14ac:dyDescent="0.15">
      <c r="H4379">
        <f t="shared" ref="H4379:H4442" si="69">$H4355</f>
        <v>22.208055000000002</v>
      </c>
    </row>
    <row r="4380" spans="8:8" x14ac:dyDescent="0.15">
      <c r="H4380">
        <f t="shared" si="69"/>
        <v>22.208055000000002</v>
      </c>
    </row>
    <row r="4381" spans="8:8" x14ac:dyDescent="0.15">
      <c r="H4381">
        <f t="shared" si="69"/>
        <v>11.688450000000001</v>
      </c>
    </row>
    <row r="4382" spans="8:8" x14ac:dyDescent="0.15">
      <c r="H4382">
        <f t="shared" si="69"/>
        <v>11.688450000000001</v>
      </c>
    </row>
    <row r="4383" spans="8:8" x14ac:dyDescent="0.15">
      <c r="H4383">
        <f t="shared" si="69"/>
        <v>22.208055000000002</v>
      </c>
    </row>
    <row r="4384" spans="8:8" x14ac:dyDescent="0.15">
      <c r="H4384">
        <f t="shared" si="69"/>
        <v>22.208055000000002</v>
      </c>
    </row>
    <row r="4385" spans="8:8" x14ac:dyDescent="0.15">
      <c r="H4385">
        <f t="shared" si="69"/>
        <v>22.208055000000002</v>
      </c>
    </row>
    <row r="4386" spans="8:8" x14ac:dyDescent="0.15">
      <c r="H4386">
        <f t="shared" si="69"/>
        <v>22.208055000000002</v>
      </c>
    </row>
    <row r="4387" spans="8:8" x14ac:dyDescent="0.15">
      <c r="H4387">
        <f t="shared" si="69"/>
        <v>7.0130699999999999</v>
      </c>
    </row>
    <row r="4388" spans="8:8" x14ac:dyDescent="0.15">
      <c r="H4388">
        <f t="shared" si="69"/>
        <v>7.0130699999999999</v>
      </c>
    </row>
    <row r="4389" spans="8:8" x14ac:dyDescent="0.15">
      <c r="H4389">
        <f t="shared" si="69"/>
        <v>1.1688450000000001</v>
      </c>
    </row>
    <row r="4390" spans="8:8" x14ac:dyDescent="0.15">
      <c r="H4390">
        <f t="shared" si="69"/>
        <v>1.1688450000000001</v>
      </c>
    </row>
    <row r="4391" spans="8:8" x14ac:dyDescent="0.15">
      <c r="H4391">
        <f t="shared" si="69"/>
        <v>1.1688450000000001</v>
      </c>
    </row>
    <row r="4392" spans="8:8" x14ac:dyDescent="0.15">
      <c r="H4392">
        <f t="shared" si="69"/>
        <v>1.1688450000000001</v>
      </c>
    </row>
    <row r="4393" spans="8:8" x14ac:dyDescent="0.15">
      <c r="H4393">
        <f t="shared" si="69"/>
        <v>1.1688450000000001</v>
      </c>
    </row>
    <row r="4394" spans="8:8" x14ac:dyDescent="0.15">
      <c r="H4394">
        <f t="shared" si="69"/>
        <v>1.1688450000000001</v>
      </c>
    </row>
    <row r="4395" spans="8:8" x14ac:dyDescent="0.15">
      <c r="H4395">
        <f t="shared" si="69"/>
        <v>1.1688450000000001</v>
      </c>
    </row>
    <row r="4396" spans="8:8" x14ac:dyDescent="0.15">
      <c r="H4396">
        <f t="shared" si="69"/>
        <v>1.1688450000000001</v>
      </c>
    </row>
    <row r="4397" spans="8:8" x14ac:dyDescent="0.15">
      <c r="H4397">
        <f t="shared" si="69"/>
        <v>1.1688450000000001</v>
      </c>
    </row>
    <row r="4398" spans="8:8" x14ac:dyDescent="0.15">
      <c r="H4398">
        <f t="shared" si="69"/>
        <v>1.1688450000000001</v>
      </c>
    </row>
    <row r="4399" spans="8:8" x14ac:dyDescent="0.15">
      <c r="H4399">
        <f t="shared" si="69"/>
        <v>1.1688450000000001</v>
      </c>
    </row>
    <row r="4400" spans="8:8" x14ac:dyDescent="0.15">
      <c r="H4400">
        <f t="shared" si="69"/>
        <v>2.3376900000000003</v>
      </c>
    </row>
    <row r="4401" spans="8:8" x14ac:dyDescent="0.15">
      <c r="H4401">
        <f t="shared" si="69"/>
        <v>11.688450000000001</v>
      </c>
    </row>
    <row r="4402" spans="8:8" x14ac:dyDescent="0.15">
      <c r="H4402">
        <f t="shared" si="69"/>
        <v>22.208055000000002</v>
      </c>
    </row>
    <row r="4403" spans="8:8" x14ac:dyDescent="0.15">
      <c r="H4403">
        <f t="shared" si="69"/>
        <v>22.208055000000002</v>
      </c>
    </row>
    <row r="4404" spans="8:8" x14ac:dyDescent="0.15">
      <c r="H4404">
        <f t="shared" si="69"/>
        <v>22.208055000000002</v>
      </c>
    </row>
    <row r="4405" spans="8:8" x14ac:dyDescent="0.15">
      <c r="H4405">
        <f t="shared" si="69"/>
        <v>11.688450000000001</v>
      </c>
    </row>
    <row r="4406" spans="8:8" x14ac:dyDescent="0.15">
      <c r="H4406">
        <f t="shared" si="69"/>
        <v>11.688450000000001</v>
      </c>
    </row>
    <row r="4407" spans="8:8" x14ac:dyDescent="0.15">
      <c r="H4407">
        <f t="shared" si="69"/>
        <v>22.208055000000002</v>
      </c>
    </row>
    <row r="4408" spans="8:8" x14ac:dyDescent="0.15">
      <c r="H4408">
        <f t="shared" si="69"/>
        <v>22.208055000000002</v>
      </c>
    </row>
    <row r="4409" spans="8:8" x14ac:dyDescent="0.15">
      <c r="H4409">
        <f t="shared" si="69"/>
        <v>22.208055000000002</v>
      </c>
    </row>
    <row r="4410" spans="8:8" x14ac:dyDescent="0.15">
      <c r="H4410">
        <f t="shared" si="69"/>
        <v>22.208055000000002</v>
      </c>
    </row>
    <row r="4411" spans="8:8" x14ac:dyDescent="0.15">
      <c r="H4411">
        <f t="shared" si="69"/>
        <v>7.0130699999999999</v>
      </c>
    </row>
    <row r="4412" spans="8:8" x14ac:dyDescent="0.15">
      <c r="H4412">
        <f t="shared" si="69"/>
        <v>7.0130699999999999</v>
      </c>
    </row>
    <row r="4413" spans="8:8" x14ac:dyDescent="0.15">
      <c r="H4413">
        <f t="shared" si="69"/>
        <v>1.1688450000000001</v>
      </c>
    </row>
    <row r="4414" spans="8:8" x14ac:dyDescent="0.15">
      <c r="H4414">
        <f t="shared" si="69"/>
        <v>1.1688450000000001</v>
      </c>
    </row>
    <row r="4415" spans="8:8" x14ac:dyDescent="0.15">
      <c r="H4415">
        <f t="shared" si="69"/>
        <v>1.1688450000000001</v>
      </c>
    </row>
    <row r="4416" spans="8:8" x14ac:dyDescent="0.15">
      <c r="H4416">
        <f t="shared" si="69"/>
        <v>1.1688450000000001</v>
      </c>
    </row>
    <row r="4417" spans="8:8" x14ac:dyDescent="0.15">
      <c r="H4417">
        <f t="shared" si="69"/>
        <v>1.1688450000000001</v>
      </c>
    </row>
    <row r="4418" spans="8:8" x14ac:dyDescent="0.15">
      <c r="H4418">
        <f t="shared" si="69"/>
        <v>1.1688450000000001</v>
      </c>
    </row>
    <row r="4419" spans="8:8" x14ac:dyDescent="0.15">
      <c r="H4419">
        <f t="shared" si="69"/>
        <v>1.1688450000000001</v>
      </c>
    </row>
    <row r="4420" spans="8:8" x14ac:dyDescent="0.15">
      <c r="H4420">
        <f t="shared" si="69"/>
        <v>1.1688450000000001</v>
      </c>
    </row>
    <row r="4421" spans="8:8" x14ac:dyDescent="0.15">
      <c r="H4421">
        <f t="shared" si="69"/>
        <v>1.1688450000000001</v>
      </c>
    </row>
    <row r="4422" spans="8:8" x14ac:dyDescent="0.15">
      <c r="H4422">
        <f t="shared" si="69"/>
        <v>1.1688450000000001</v>
      </c>
    </row>
    <row r="4423" spans="8:8" x14ac:dyDescent="0.15">
      <c r="H4423">
        <f t="shared" si="69"/>
        <v>1.1688450000000001</v>
      </c>
    </row>
    <row r="4424" spans="8:8" x14ac:dyDescent="0.15">
      <c r="H4424">
        <f t="shared" si="69"/>
        <v>2.3376900000000003</v>
      </c>
    </row>
    <row r="4425" spans="8:8" x14ac:dyDescent="0.15">
      <c r="H4425">
        <f t="shared" si="69"/>
        <v>11.688450000000001</v>
      </c>
    </row>
    <row r="4426" spans="8:8" x14ac:dyDescent="0.15">
      <c r="H4426">
        <f t="shared" si="69"/>
        <v>22.208055000000002</v>
      </c>
    </row>
    <row r="4427" spans="8:8" x14ac:dyDescent="0.15">
      <c r="H4427">
        <f t="shared" si="69"/>
        <v>22.208055000000002</v>
      </c>
    </row>
    <row r="4428" spans="8:8" x14ac:dyDescent="0.15">
      <c r="H4428">
        <f t="shared" si="69"/>
        <v>22.208055000000002</v>
      </c>
    </row>
    <row r="4429" spans="8:8" x14ac:dyDescent="0.15">
      <c r="H4429">
        <f t="shared" si="69"/>
        <v>11.688450000000001</v>
      </c>
    </row>
    <row r="4430" spans="8:8" x14ac:dyDescent="0.15">
      <c r="H4430">
        <f t="shared" si="69"/>
        <v>11.688450000000001</v>
      </c>
    </row>
    <row r="4431" spans="8:8" x14ac:dyDescent="0.15">
      <c r="H4431">
        <f t="shared" si="69"/>
        <v>22.208055000000002</v>
      </c>
    </row>
    <row r="4432" spans="8:8" x14ac:dyDescent="0.15">
      <c r="H4432">
        <f t="shared" si="69"/>
        <v>22.208055000000002</v>
      </c>
    </row>
    <row r="4433" spans="8:8" x14ac:dyDescent="0.15">
      <c r="H4433">
        <f t="shared" si="69"/>
        <v>22.208055000000002</v>
      </c>
    </row>
    <row r="4434" spans="8:8" x14ac:dyDescent="0.15">
      <c r="H4434">
        <f t="shared" si="69"/>
        <v>22.208055000000002</v>
      </c>
    </row>
    <row r="4435" spans="8:8" x14ac:dyDescent="0.15">
      <c r="H4435">
        <f t="shared" si="69"/>
        <v>7.0130699999999999</v>
      </c>
    </row>
    <row r="4436" spans="8:8" x14ac:dyDescent="0.15">
      <c r="H4436">
        <f t="shared" si="69"/>
        <v>7.0130699999999999</v>
      </c>
    </row>
    <row r="4437" spans="8:8" x14ac:dyDescent="0.15">
      <c r="H4437">
        <f t="shared" si="69"/>
        <v>1.1688450000000001</v>
      </c>
    </row>
    <row r="4438" spans="8:8" x14ac:dyDescent="0.15">
      <c r="H4438">
        <f t="shared" si="69"/>
        <v>1.1688450000000001</v>
      </c>
    </row>
    <row r="4439" spans="8:8" x14ac:dyDescent="0.15">
      <c r="H4439">
        <f t="shared" si="69"/>
        <v>1.1688450000000001</v>
      </c>
    </row>
    <row r="4440" spans="8:8" x14ac:dyDescent="0.15">
      <c r="H4440">
        <f t="shared" si="69"/>
        <v>1.1688450000000001</v>
      </c>
    </row>
    <row r="4441" spans="8:8" x14ac:dyDescent="0.15">
      <c r="H4441">
        <f t="shared" si="69"/>
        <v>1.1688450000000001</v>
      </c>
    </row>
    <row r="4442" spans="8:8" x14ac:dyDescent="0.15">
      <c r="H4442">
        <f t="shared" si="69"/>
        <v>1.1688450000000001</v>
      </c>
    </row>
    <row r="4443" spans="8:8" x14ac:dyDescent="0.15">
      <c r="H4443">
        <f t="shared" ref="H4443:H4506" si="70">$H4419</f>
        <v>1.1688450000000001</v>
      </c>
    </row>
    <row r="4444" spans="8:8" x14ac:dyDescent="0.15">
      <c r="H4444">
        <f t="shared" si="70"/>
        <v>1.1688450000000001</v>
      </c>
    </row>
    <row r="4445" spans="8:8" x14ac:dyDescent="0.15">
      <c r="H4445">
        <f t="shared" si="70"/>
        <v>1.1688450000000001</v>
      </c>
    </row>
    <row r="4446" spans="8:8" x14ac:dyDescent="0.15">
      <c r="H4446">
        <f t="shared" si="70"/>
        <v>1.1688450000000001</v>
      </c>
    </row>
    <row r="4447" spans="8:8" x14ac:dyDescent="0.15">
      <c r="H4447">
        <f t="shared" si="70"/>
        <v>1.1688450000000001</v>
      </c>
    </row>
    <row r="4448" spans="8:8" x14ac:dyDescent="0.15">
      <c r="H4448">
        <f t="shared" si="70"/>
        <v>2.3376900000000003</v>
      </c>
    </row>
    <row r="4449" spans="8:8" x14ac:dyDescent="0.15">
      <c r="H4449">
        <f t="shared" si="70"/>
        <v>11.688450000000001</v>
      </c>
    </row>
    <row r="4450" spans="8:8" x14ac:dyDescent="0.15">
      <c r="H4450">
        <f t="shared" si="70"/>
        <v>22.208055000000002</v>
      </c>
    </row>
    <row r="4451" spans="8:8" x14ac:dyDescent="0.15">
      <c r="H4451">
        <f t="shared" si="70"/>
        <v>22.208055000000002</v>
      </c>
    </row>
    <row r="4452" spans="8:8" x14ac:dyDescent="0.15">
      <c r="H4452">
        <f t="shared" si="70"/>
        <v>22.208055000000002</v>
      </c>
    </row>
    <row r="4453" spans="8:8" x14ac:dyDescent="0.15">
      <c r="H4453">
        <f t="shared" si="70"/>
        <v>11.688450000000001</v>
      </c>
    </row>
    <row r="4454" spans="8:8" x14ac:dyDescent="0.15">
      <c r="H4454">
        <f t="shared" si="70"/>
        <v>11.688450000000001</v>
      </c>
    </row>
    <row r="4455" spans="8:8" x14ac:dyDescent="0.15">
      <c r="H4455">
        <f t="shared" si="70"/>
        <v>22.208055000000002</v>
      </c>
    </row>
    <row r="4456" spans="8:8" x14ac:dyDescent="0.15">
      <c r="H4456">
        <f t="shared" si="70"/>
        <v>22.208055000000002</v>
      </c>
    </row>
    <row r="4457" spans="8:8" x14ac:dyDescent="0.15">
      <c r="H4457">
        <f t="shared" si="70"/>
        <v>22.208055000000002</v>
      </c>
    </row>
    <row r="4458" spans="8:8" x14ac:dyDescent="0.15">
      <c r="H4458">
        <f t="shared" si="70"/>
        <v>22.208055000000002</v>
      </c>
    </row>
    <row r="4459" spans="8:8" x14ac:dyDescent="0.15">
      <c r="H4459">
        <f t="shared" si="70"/>
        <v>7.0130699999999999</v>
      </c>
    </row>
    <row r="4460" spans="8:8" x14ac:dyDescent="0.15">
      <c r="H4460">
        <f t="shared" si="70"/>
        <v>7.0130699999999999</v>
      </c>
    </row>
    <row r="4461" spans="8:8" x14ac:dyDescent="0.15">
      <c r="H4461">
        <f t="shared" si="70"/>
        <v>1.1688450000000001</v>
      </c>
    </row>
    <row r="4462" spans="8:8" x14ac:dyDescent="0.15">
      <c r="H4462">
        <f t="shared" si="70"/>
        <v>1.1688450000000001</v>
      </c>
    </row>
    <row r="4463" spans="8:8" x14ac:dyDescent="0.15">
      <c r="H4463">
        <f t="shared" si="70"/>
        <v>1.1688450000000001</v>
      </c>
    </row>
    <row r="4464" spans="8:8" x14ac:dyDescent="0.15">
      <c r="H4464">
        <f t="shared" si="70"/>
        <v>1.1688450000000001</v>
      </c>
    </row>
    <row r="4465" spans="8:8" x14ac:dyDescent="0.15">
      <c r="H4465">
        <f t="shared" si="70"/>
        <v>1.1688450000000001</v>
      </c>
    </row>
    <row r="4466" spans="8:8" x14ac:dyDescent="0.15">
      <c r="H4466">
        <f t="shared" si="70"/>
        <v>1.1688450000000001</v>
      </c>
    </row>
    <row r="4467" spans="8:8" x14ac:dyDescent="0.15">
      <c r="H4467">
        <f t="shared" si="70"/>
        <v>1.1688450000000001</v>
      </c>
    </row>
    <row r="4468" spans="8:8" x14ac:dyDescent="0.15">
      <c r="H4468">
        <f t="shared" si="70"/>
        <v>1.1688450000000001</v>
      </c>
    </row>
    <row r="4469" spans="8:8" x14ac:dyDescent="0.15">
      <c r="H4469">
        <f t="shared" si="70"/>
        <v>1.1688450000000001</v>
      </c>
    </row>
    <row r="4470" spans="8:8" x14ac:dyDescent="0.15">
      <c r="H4470">
        <f t="shared" si="70"/>
        <v>1.1688450000000001</v>
      </c>
    </row>
    <row r="4471" spans="8:8" x14ac:dyDescent="0.15">
      <c r="H4471">
        <f t="shared" si="70"/>
        <v>1.1688450000000001</v>
      </c>
    </row>
    <row r="4472" spans="8:8" x14ac:dyDescent="0.15">
      <c r="H4472">
        <f t="shared" si="70"/>
        <v>2.3376900000000003</v>
      </c>
    </row>
    <row r="4473" spans="8:8" x14ac:dyDescent="0.15">
      <c r="H4473">
        <f t="shared" si="70"/>
        <v>11.688450000000001</v>
      </c>
    </row>
    <row r="4474" spans="8:8" x14ac:dyDescent="0.15">
      <c r="H4474">
        <f t="shared" si="70"/>
        <v>22.208055000000002</v>
      </c>
    </row>
    <row r="4475" spans="8:8" x14ac:dyDescent="0.15">
      <c r="H4475">
        <f t="shared" si="70"/>
        <v>22.208055000000002</v>
      </c>
    </row>
    <row r="4476" spans="8:8" x14ac:dyDescent="0.15">
      <c r="H4476">
        <f t="shared" si="70"/>
        <v>22.208055000000002</v>
      </c>
    </row>
    <row r="4477" spans="8:8" x14ac:dyDescent="0.15">
      <c r="H4477">
        <f t="shared" si="70"/>
        <v>11.688450000000001</v>
      </c>
    </row>
    <row r="4478" spans="8:8" x14ac:dyDescent="0.15">
      <c r="H4478">
        <f t="shared" si="70"/>
        <v>11.688450000000001</v>
      </c>
    </row>
    <row r="4479" spans="8:8" x14ac:dyDescent="0.15">
      <c r="H4479">
        <f t="shared" si="70"/>
        <v>22.208055000000002</v>
      </c>
    </row>
    <row r="4480" spans="8:8" x14ac:dyDescent="0.15">
      <c r="H4480">
        <f t="shared" si="70"/>
        <v>22.208055000000002</v>
      </c>
    </row>
    <row r="4481" spans="8:8" x14ac:dyDescent="0.15">
      <c r="H4481">
        <f t="shared" si="70"/>
        <v>22.208055000000002</v>
      </c>
    </row>
    <row r="4482" spans="8:8" x14ac:dyDescent="0.15">
      <c r="H4482">
        <f t="shared" si="70"/>
        <v>22.208055000000002</v>
      </c>
    </row>
    <row r="4483" spans="8:8" x14ac:dyDescent="0.15">
      <c r="H4483">
        <f t="shared" si="70"/>
        <v>7.0130699999999999</v>
      </c>
    </row>
    <row r="4484" spans="8:8" x14ac:dyDescent="0.15">
      <c r="H4484">
        <f t="shared" si="70"/>
        <v>7.0130699999999999</v>
      </c>
    </row>
    <row r="4485" spans="8:8" x14ac:dyDescent="0.15">
      <c r="H4485">
        <f t="shared" si="70"/>
        <v>1.1688450000000001</v>
      </c>
    </row>
    <row r="4486" spans="8:8" x14ac:dyDescent="0.15">
      <c r="H4486">
        <f t="shared" si="70"/>
        <v>1.1688450000000001</v>
      </c>
    </row>
    <row r="4487" spans="8:8" x14ac:dyDescent="0.15">
      <c r="H4487">
        <f t="shared" si="70"/>
        <v>1.1688450000000001</v>
      </c>
    </row>
    <row r="4488" spans="8:8" x14ac:dyDescent="0.15">
      <c r="H4488">
        <f t="shared" si="70"/>
        <v>1.1688450000000001</v>
      </c>
    </row>
    <row r="4489" spans="8:8" x14ac:dyDescent="0.15">
      <c r="H4489">
        <f t="shared" si="70"/>
        <v>1.1688450000000001</v>
      </c>
    </row>
    <row r="4490" spans="8:8" x14ac:dyDescent="0.15">
      <c r="H4490">
        <f t="shared" si="70"/>
        <v>1.1688450000000001</v>
      </c>
    </row>
    <row r="4491" spans="8:8" x14ac:dyDescent="0.15">
      <c r="H4491">
        <f t="shared" si="70"/>
        <v>1.1688450000000001</v>
      </c>
    </row>
    <row r="4492" spans="8:8" x14ac:dyDescent="0.15">
      <c r="H4492">
        <f t="shared" si="70"/>
        <v>1.1688450000000001</v>
      </c>
    </row>
    <row r="4493" spans="8:8" x14ac:dyDescent="0.15">
      <c r="H4493">
        <f t="shared" si="70"/>
        <v>1.1688450000000001</v>
      </c>
    </row>
    <row r="4494" spans="8:8" x14ac:dyDescent="0.15">
      <c r="H4494">
        <f t="shared" si="70"/>
        <v>1.1688450000000001</v>
      </c>
    </row>
    <row r="4495" spans="8:8" x14ac:dyDescent="0.15">
      <c r="H4495">
        <f t="shared" si="70"/>
        <v>1.1688450000000001</v>
      </c>
    </row>
    <row r="4496" spans="8:8" x14ac:dyDescent="0.15">
      <c r="H4496">
        <f t="shared" si="70"/>
        <v>2.3376900000000003</v>
      </c>
    </row>
    <row r="4497" spans="8:8" x14ac:dyDescent="0.15">
      <c r="H4497">
        <f t="shared" si="70"/>
        <v>11.688450000000001</v>
      </c>
    </row>
    <row r="4498" spans="8:8" x14ac:dyDescent="0.15">
      <c r="H4498">
        <f t="shared" si="70"/>
        <v>22.208055000000002</v>
      </c>
    </row>
    <row r="4499" spans="8:8" x14ac:dyDescent="0.15">
      <c r="H4499">
        <f t="shared" si="70"/>
        <v>22.208055000000002</v>
      </c>
    </row>
    <row r="4500" spans="8:8" x14ac:dyDescent="0.15">
      <c r="H4500">
        <f t="shared" si="70"/>
        <v>22.208055000000002</v>
      </c>
    </row>
    <row r="4501" spans="8:8" x14ac:dyDescent="0.15">
      <c r="H4501">
        <f t="shared" si="70"/>
        <v>11.688450000000001</v>
      </c>
    </row>
    <row r="4502" spans="8:8" x14ac:dyDescent="0.15">
      <c r="H4502">
        <f t="shared" si="70"/>
        <v>11.688450000000001</v>
      </c>
    </row>
    <row r="4503" spans="8:8" x14ac:dyDescent="0.15">
      <c r="H4503">
        <f t="shared" si="70"/>
        <v>22.208055000000002</v>
      </c>
    </row>
    <row r="4504" spans="8:8" x14ac:dyDescent="0.15">
      <c r="H4504">
        <f t="shared" si="70"/>
        <v>22.208055000000002</v>
      </c>
    </row>
    <row r="4505" spans="8:8" x14ac:dyDescent="0.15">
      <c r="H4505">
        <f t="shared" si="70"/>
        <v>22.208055000000002</v>
      </c>
    </row>
    <row r="4506" spans="8:8" x14ac:dyDescent="0.15">
      <c r="H4506">
        <f t="shared" si="70"/>
        <v>22.208055000000002</v>
      </c>
    </row>
    <row r="4507" spans="8:8" x14ac:dyDescent="0.15">
      <c r="H4507">
        <f t="shared" ref="H4507:H4570" si="71">$H4483</f>
        <v>7.0130699999999999</v>
      </c>
    </row>
    <row r="4508" spans="8:8" x14ac:dyDescent="0.15">
      <c r="H4508">
        <f t="shared" si="71"/>
        <v>7.0130699999999999</v>
      </c>
    </row>
    <row r="4509" spans="8:8" x14ac:dyDescent="0.15">
      <c r="H4509">
        <f t="shared" si="71"/>
        <v>1.1688450000000001</v>
      </c>
    </row>
    <row r="4510" spans="8:8" x14ac:dyDescent="0.15">
      <c r="H4510">
        <f t="shared" si="71"/>
        <v>1.1688450000000001</v>
      </c>
    </row>
    <row r="4511" spans="8:8" x14ac:dyDescent="0.15">
      <c r="H4511">
        <f t="shared" si="71"/>
        <v>1.1688450000000001</v>
      </c>
    </row>
    <row r="4512" spans="8:8" x14ac:dyDescent="0.15">
      <c r="H4512">
        <f t="shared" si="71"/>
        <v>1.1688450000000001</v>
      </c>
    </row>
    <row r="4513" spans="8:8" x14ac:dyDescent="0.15">
      <c r="H4513">
        <f t="shared" si="71"/>
        <v>1.1688450000000001</v>
      </c>
    </row>
    <row r="4514" spans="8:8" x14ac:dyDescent="0.15">
      <c r="H4514">
        <f t="shared" si="71"/>
        <v>1.1688450000000001</v>
      </c>
    </row>
    <row r="4515" spans="8:8" x14ac:dyDescent="0.15">
      <c r="H4515">
        <f t="shared" si="71"/>
        <v>1.1688450000000001</v>
      </c>
    </row>
    <row r="4516" spans="8:8" x14ac:dyDescent="0.15">
      <c r="H4516">
        <f t="shared" si="71"/>
        <v>1.1688450000000001</v>
      </c>
    </row>
    <row r="4517" spans="8:8" x14ac:dyDescent="0.15">
      <c r="H4517">
        <f t="shared" si="71"/>
        <v>1.1688450000000001</v>
      </c>
    </row>
    <row r="4518" spans="8:8" x14ac:dyDescent="0.15">
      <c r="H4518">
        <f t="shared" si="71"/>
        <v>1.1688450000000001</v>
      </c>
    </row>
    <row r="4519" spans="8:8" x14ac:dyDescent="0.15">
      <c r="H4519">
        <f t="shared" si="71"/>
        <v>1.1688450000000001</v>
      </c>
    </row>
    <row r="4520" spans="8:8" x14ac:dyDescent="0.15">
      <c r="H4520">
        <f t="shared" si="71"/>
        <v>2.3376900000000003</v>
      </c>
    </row>
    <row r="4521" spans="8:8" x14ac:dyDescent="0.15">
      <c r="H4521">
        <f t="shared" si="71"/>
        <v>11.688450000000001</v>
      </c>
    </row>
    <row r="4522" spans="8:8" x14ac:dyDescent="0.15">
      <c r="H4522">
        <f t="shared" si="71"/>
        <v>22.208055000000002</v>
      </c>
    </row>
    <row r="4523" spans="8:8" x14ac:dyDescent="0.15">
      <c r="H4523">
        <f t="shared" si="71"/>
        <v>22.208055000000002</v>
      </c>
    </row>
    <row r="4524" spans="8:8" x14ac:dyDescent="0.15">
      <c r="H4524">
        <f t="shared" si="71"/>
        <v>22.208055000000002</v>
      </c>
    </row>
    <row r="4525" spans="8:8" x14ac:dyDescent="0.15">
      <c r="H4525">
        <f t="shared" si="71"/>
        <v>11.688450000000001</v>
      </c>
    </row>
    <row r="4526" spans="8:8" x14ac:dyDescent="0.15">
      <c r="H4526">
        <f t="shared" si="71"/>
        <v>11.688450000000001</v>
      </c>
    </row>
    <row r="4527" spans="8:8" x14ac:dyDescent="0.15">
      <c r="H4527">
        <f t="shared" si="71"/>
        <v>22.208055000000002</v>
      </c>
    </row>
    <row r="4528" spans="8:8" x14ac:dyDescent="0.15">
      <c r="H4528">
        <f t="shared" si="71"/>
        <v>22.208055000000002</v>
      </c>
    </row>
    <row r="4529" spans="8:8" x14ac:dyDescent="0.15">
      <c r="H4529">
        <f t="shared" si="71"/>
        <v>22.208055000000002</v>
      </c>
    </row>
    <row r="4530" spans="8:8" x14ac:dyDescent="0.15">
      <c r="H4530">
        <f t="shared" si="71"/>
        <v>22.208055000000002</v>
      </c>
    </row>
    <row r="4531" spans="8:8" x14ac:dyDescent="0.15">
      <c r="H4531">
        <f t="shared" si="71"/>
        <v>7.0130699999999999</v>
      </c>
    </row>
    <row r="4532" spans="8:8" x14ac:dyDescent="0.15">
      <c r="H4532">
        <f t="shared" si="71"/>
        <v>7.0130699999999999</v>
      </c>
    </row>
    <row r="4533" spans="8:8" x14ac:dyDescent="0.15">
      <c r="H4533">
        <f t="shared" si="71"/>
        <v>1.1688450000000001</v>
      </c>
    </row>
    <row r="4534" spans="8:8" x14ac:dyDescent="0.15">
      <c r="H4534">
        <f t="shared" si="71"/>
        <v>1.1688450000000001</v>
      </c>
    </row>
    <row r="4535" spans="8:8" x14ac:dyDescent="0.15">
      <c r="H4535">
        <f t="shared" si="71"/>
        <v>1.1688450000000001</v>
      </c>
    </row>
    <row r="4536" spans="8:8" x14ac:dyDescent="0.15">
      <c r="H4536">
        <f t="shared" si="71"/>
        <v>1.1688450000000001</v>
      </c>
    </row>
    <row r="4537" spans="8:8" x14ac:dyDescent="0.15">
      <c r="H4537">
        <f t="shared" si="71"/>
        <v>1.1688450000000001</v>
      </c>
    </row>
    <row r="4538" spans="8:8" x14ac:dyDescent="0.15">
      <c r="H4538">
        <f t="shared" si="71"/>
        <v>1.1688450000000001</v>
      </c>
    </row>
    <row r="4539" spans="8:8" x14ac:dyDescent="0.15">
      <c r="H4539">
        <f t="shared" si="71"/>
        <v>1.1688450000000001</v>
      </c>
    </row>
    <row r="4540" spans="8:8" x14ac:dyDescent="0.15">
      <c r="H4540">
        <f t="shared" si="71"/>
        <v>1.1688450000000001</v>
      </c>
    </row>
    <row r="4541" spans="8:8" x14ac:dyDescent="0.15">
      <c r="H4541">
        <f t="shared" si="71"/>
        <v>1.1688450000000001</v>
      </c>
    </row>
    <row r="4542" spans="8:8" x14ac:dyDescent="0.15">
      <c r="H4542">
        <f t="shared" si="71"/>
        <v>1.1688450000000001</v>
      </c>
    </row>
    <row r="4543" spans="8:8" x14ac:dyDescent="0.15">
      <c r="H4543">
        <f t="shared" si="71"/>
        <v>1.1688450000000001</v>
      </c>
    </row>
    <row r="4544" spans="8:8" x14ac:dyDescent="0.15">
      <c r="H4544">
        <f t="shared" si="71"/>
        <v>2.3376900000000003</v>
      </c>
    </row>
    <row r="4545" spans="8:8" x14ac:dyDescent="0.15">
      <c r="H4545">
        <f t="shared" si="71"/>
        <v>11.688450000000001</v>
      </c>
    </row>
    <row r="4546" spans="8:8" x14ac:dyDescent="0.15">
      <c r="H4546">
        <f t="shared" si="71"/>
        <v>22.208055000000002</v>
      </c>
    </row>
    <row r="4547" spans="8:8" x14ac:dyDescent="0.15">
      <c r="H4547">
        <f t="shared" si="71"/>
        <v>22.208055000000002</v>
      </c>
    </row>
    <row r="4548" spans="8:8" x14ac:dyDescent="0.15">
      <c r="H4548">
        <f t="shared" si="71"/>
        <v>22.208055000000002</v>
      </c>
    </row>
    <row r="4549" spans="8:8" x14ac:dyDescent="0.15">
      <c r="H4549">
        <f t="shared" si="71"/>
        <v>11.688450000000001</v>
      </c>
    </row>
    <row r="4550" spans="8:8" x14ac:dyDescent="0.15">
      <c r="H4550">
        <f t="shared" si="71"/>
        <v>11.688450000000001</v>
      </c>
    </row>
    <row r="4551" spans="8:8" x14ac:dyDescent="0.15">
      <c r="H4551">
        <f t="shared" si="71"/>
        <v>22.208055000000002</v>
      </c>
    </row>
    <row r="4552" spans="8:8" x14ac:dyDescent="0.15">
      <c r="H4552">
        <f t="shared" si="71"/>
        <v>22.208055000000002</v>
      </c>
    </row>
    <row r="4553" spans="8:8" x14ac:dyDescent="0.15">
      <c r="H4553">
        <f t="shared" si="71"/>
        <v>22.208055000000002</v>
      </c>
    </row>
    <row r="4554" spans="8:8" x14ac:dyDescent="0.15">
      <c r="H4554">
        <f t="shared" si="71"/>
        <v>22.208055000000002</v>
      </c>
    </row>
    <row r="4555" spans="8:8" x14ac:dyDescent="0.15">
      <c r="H4555">
        <f t="shared" si="71"/>
        <v>7.0130699999999999</v>
      </c>
    </row>
    <row r="4556" spans="8:8" x14ac:dyDescent="0.15">
      <c r="H4556">
        <f t="shared" si="71"/>
        <v>7.0130699999999999</v>
      </c>
    </row>
    <row r="4557" spans="8:8" x14ac:dyDescent="0.15">
      <c r="H4557">
        <f t="shared" si="71"/>
        <v>1.1688450000000001</v>
      </c>
    </row>
    <row r="4558" spans="8:8" x14ac:dyDescent="0.15">
      <c r="H4558">
        <f t="shared" si="71"/>
        <v>1.1688450000000001</v>
      </c>
    </row>
    <row r="4559" spans="8:8" x14ac:dyDescent="0.15">
      <c r="H4559">
        <f t="shared" si="71"/>
        <v>1.1688450000000001</v>
      </c>
    </row>
    <row r="4560" spans="8:8" x14ac:dyDescent="0.15">
      <c r="H4560">
        <f t="shared" si="71"/>
        <v>1.1688450000000001</v>
      </c>
    </row>
    <row r="4561" spans="8:8" x14ac:dyDescent="0.15">
      <c r="H4561">
        <f t="shared" si="71"/>
        <v>1.1688450000000001</v>
      </c>
    </row>
    <row r="4562" spans="8:8" x14ac:dyDescent="0.15">
      <c r="H4562">
        <f t="shared" si="71"/>
        <v>1.1688450000000001</v>
      </c>
    </row>
    <row r="4563" spans="8:8" x14ac:dyDescent="0.15">
      <c r="H4563">
        <f t="shared" si="71"/>
        <v>1.1688450000000001</v>
      </c>
    </row>
    <row r="4564" spans="8:8" x14ac:dyDescent="0.15">
      <c r="H4564">
        <f t="shared" si="71"/>
        <v>1.1688450000000001</v>
      </c>
    </row>
    <row r="4565" spans="8:8" x14ac:dyDescent="0.15">
      <c r="H4565">
        <f t="shared" si="71"/>
        <v>1.1688450000000001</v>
      </c>
    </row>
    <row r="4566" spans="8:8" x14ac:dyDescent="0.15">
      <c r="H4566">
        <f t="shared" si="71"/>
        <v>1.1688450000000001</v>
      </c>
    </row>
    <row r="4567" spans="8:8" x14ac:dyDescent="0.15">
      <c r="H4567">
        <f t="shared" si="71"/>
        <v>1.1688450000000001</v>
      </c>
    </row>
    <row r="4568" spans="8:8" x14ac:dyDescent="0.15">
      <c r="H4568">
        <f t="shared" si="71"/>
        <v>2.3376900000000003</v>
      </c>
    </row>
    <row r="4569" spans="8:8" x14ac:dyDescent="0.15">
      <c r="H4569">
        <f t="shared" si="71"/>
        <v>11.688450000000001</v>
      </c>
    </row>
    <row r="4570" spans="8:8" x14ac:dyDescent="0.15">
      <c r="H4570">
        <f t="shared" si="71"/>
        <v>22.208055000000002</v>
      </c>
    </row>
    <row r="4571" spans="8:8" x14ac:dyDescent="0.15">
      <c r="H4571">
        <f t="shared" ref="H4571:H4634" si="72">$H4547</f>
        <v>22.208055000000002</v>
      </c>
    </row>
    <row r="4572" spans="8:8" x14ac:dyDescent="0.15">
      <c r="H4572">
        <f t="shared" si="72"/>
        <v>22.208055000000002</v>
      </c>
    </row>
    <row r="4573" spans="8:8" x14ac:dyDescent="0.15">
      <c r="H4573">
        <f t="shared" si="72"/>
        <v>11.688450000000001</v>
      </c>
    </row>
    <row r="4574" spans="8:8" x14ac:dyDescent="0.15">
      <c r="H4574">
        <f t="shared" si="72"/>
        <v>11.688450000000001</v>
      </c>
    </row>
    <row r="4575" spans="8:8" x14ac:dyDescent="0.15">
      <c r="H4575">
        <f t="shared" si="72"/>
        <v>22.208055000000002</v>
      </c>
    </row>
    <row r="4576" spans="8:8" x14ac:dyDescent="0.15">
      <c r="H4576">
        <f t="shared" si="72"/>
        <v>22.208055000000002</v>
      </c>
    </row>
    <row r="4577" spans="8:8" x14ac:dyDescent="0.15">
      <c r="H4577">
        <f t="shared" si="72"/>
        <v>22.208055000000002</v>
      </c>
    </row>
    <row r="4578" spans="8:8" x14ac:dyDescent="0.15">
      <c r="H4578">
        <f t="shared" si="72"/>
        <v>22.208055000000002</v>
      </c>
    </row>
    <row r="4579" spans="8:8" x14ac:dyDescent="0.15">
      <c r="H4579">
        <f t="shared" si="72"/>
        <v>7.0130699999999999</v>
      </c>
    </row>
    <row r="4580" spans="8:8" x14ac:dyDescent="0.15">
      <c r="H4580">
        <f t="shared" si="72"/>
        <v>7.0130699999999999</v>
      </c>
    </row>
    <row r="4581" spans="8:8" x14ac:dyDescent="0.15">
      <c r="H4581">
        <f t="shared" si="72"/>
        <v>1.1688450000000001</v>
      </c>
    </row>
    <row r="4582" spans="8:8" x14ac:dyDescent="0.15">
      <c r="H4582">
        <f t="shared" si="72"/>
        <v>1.1688450000000001</v>
      </c>
    </row>
    <row r="4583" spans="8:8" x14ac:dyDescent="0.15">
      <c r="H4583">
        <f t="shared" si="72"/>
        <v>1.1688450000000001</v>
      </c>
    </row>
    <row r="4584" spans="8:8" x14ac:dyDescent="0.15">
      <c r="H4584">
        <f t="shared" si="72"/>
        <v>1.1688450000000001</v>
      </c>
    </row>
    <row r="4585" spans="8:8" x14ac:dyDescent="0.15">
      <c r="H4585">
        <f t="shared" si="72"/>
        <v>1.1688450000000001</v>
      </c>
    </row>
    <row r="4586" spans="8:8" x14ac:dyDescent="0.15">
      <c r="H4586">
        <f t="shared" si="72"/>
        <v>1.1688450000000001</v>
      </c>
    </row>
    <row r="4587" spans="8:8" x14ac:dyDescent="0.15">
      <c r="H4587">
        <f t="shared" si="72"/>
        <v>1.1688450000000001</v>
      </c>
    </row>
    <row r="4588" spans="8:8" x14ac:dyDescent="0.15">
      <c r="H4588">
        <f t="shared" si="72"/>
        <v>1.1688450000000001</v>
      </c>
    </row>
    <row r="4589" spans="8:8" x14ac:dyDescent="0.15">
      <c r="H4589">
        <f t="shared" si="72"/>
        <v>1.1688450000000001</v>
      </c>
    </row>
    <row r="4590" spans="8:8" x14ac:dyDescent="0.15">
      <c r="H4590">
        <f t="shared" si="72"/>
        <v>1.1688450000000001</v>
      </c>
    </row>
    <row r="4591" spans="8:8" x14ac:dyDescent="0.15">
      <c r="H4591">
        <f t="shared" si="72"/>
        <v>1.1688450000000001</v>
      </c>
    </row>
    <row r="4592" spans="8:8" x14ac:dyDescent="0.15">
      <c r="H4592">
        <f t="shared" si="72"/>
        <v>2.3376900000000003</v>
      </c>
    </row>
    <row r="4593" spans="8:8" x14ac:dyDescent="0.15">
      <c r="H4593">
        <f t="shared" si="72"/>
        <v>11.688450000000001</v>
      </c>
    </row>
    <row r="4594" spans="8:8" x14ac:dyDescent="0.15">
      <c r="H4594">
        <f t="shared" si="72"/>
        <v>22.208055000000002</v>
      </c>
    </row>
    <row r="4595" spans="8:8" x14ac:dyDescent="0.15">
      <c r="H4595">
        <f t="shared" si="72"/>
        <v>22.208055000000002</v>
      </c>
    </row>
    <row r="4596" spans="8:8" x14ac:dyDescent="0.15">
      <c r="H4596">
        <f t="shared" si="72"/>
        <v>22.208055000000002</v>
      </c>
    </row>
    <row r="4597" spans="8:8" x14ac:dyDescent="0.15">
      <c r="H4597">
        <f t="shared" si="72"/>
        <v>11.688450000000001</v>
      </c>
    </row>
    <row r="4598" spans="8:8" x14ac:dyDescent="0.15">
      <c r="H4598">
        <f t="shared" si="72"/>
        <v>11.688450000000001</v>
      </c>
    </row>
    <row r="4599" spans="8:8" x14ac:dyDescent="0.15">
      <c r="H4599">
        <f t="shared" si="72"/>
        <v>22.208055000000002</v>
      </c>
    </row>
    <row r="4600" spans="8:8" x14ac:dyDescent="0.15">
      <c r="H4600">
        <f t="shared" si="72"/>
        <v>22.208055000000002</v>
      </c>
    </row>
    <row r="4601" spans="8:8" x14ac:dyDescent="0.15">
      <c r="H4601">
        <f t="shared" si="72"/>
        <v>22.208055000000002</v>
      </c>
    </row>
    <row r="4602" spans="8:8" x14ac:dyDescent="0.15">
      <c r="H4602">
        <f t="shared" si="72"/>
        <v>22.208055000000002</v>
      </c>
    </row>
    <row r="4603" spans="8:8" x14ac:dyDescent="0.15">
      <c r="H4603">
        <f t="shared" si="72"/>
        <v>7.0130699999999999</v>
      </c>
    </row>
    <row r="4604" spans="8:8" x14ac:dyDescent="0.15">
      <c r="H4604">
        <f t="shared" si="72"/>
        <v>7.0130699999999999</v>
      </c>
    </row>
    <row r="4605" spans="8:8" x14ac:dyDescent="0.15">
      <c r="H4605">
        <f t="shared" si="72"/>
        <v>1.1688450000000001</v>
      </c>
    </row>
    <row r="4606" spans="8:8" x14ac:dyDescent="0.15">
      <c r="H4606">
        <f t="shared" si="72"/>
        <v>1.1688450000000001</v>
      </c>
    </row>
    <row r="4607" spans="8:8" x14ac:dyDescent="0.15">
      <c r="H4607">
        <f t="shared" si="72"/>
        <v>1.1688450000000001</v>
      </c>
    </row>
    <row r="4608" spans="8:8" x14ac:dyDescent="0.15">
      <c r="H4608">
        <f t="shared" si="72"/>
        <v>1.1688450000000001</v>
      </c>
    </row>
    <row r="4609" spans="8:8" x14ac:dyDescent="0.15">
      <c r="H4609">
        <f t="shared" si="72"/>
        <v>1.1688450000000001</v>
      </c>
    </row>
    <row r="4610" spans="8:8" x14ac:dyDescent="0.15">
      <c r="H4610">
        <f t="shared" si="72"/>
        <v>1.1688450000000001</v>
      </c>
    </row>
    <row r="4611" spans="8:8" x14ac:dyDescent="0.15">
      <c r="H4611">
        <f t="shared" si="72"/>
        <v>1.1688450000000001</v>
      </c>
    </row>
    <row r="4612" spans="8:8" x14ac:dyDescent="0.15">
      <c r="H4612">
        <f t="shared" si="72"/>
        <v>1.1688450000000001</v>
      </c>
    </row>
    <row r="4613" spans="8:8" x14ac:dyDescent="0.15">
      <c r="H4613">
        <f t="shared" si="72"/>
        <v>1.1688450000000001</v>
      </c>
    </row>
    <row r="4614" spans="8:8" x14ac:dyDescent="0.15">
      <c r="H4614">
        <f t="shared" si="72"/>
        <v>1.1688450000000001</v>
      </c>
    </row>
    <row r="4615" spans="8:8" x14ac:dyDescent="0.15">
      <c r="H4615">
        <f t="shared" si="72"/>
        <v>1.1688450000000001</v>
      </c>
    </row>
    <row r="4616" spans="8:8" x14ac:dyDescent="0.15">
      <c r="H4616">
        <f t="shared" si="72"/>
        <v>2.3376900000000003</v>
      </c>
    </row>
    <row r="4617" spans="8:8" x14ac:dyDescent="0.15">
      <c r="H4617">
        <f t="shared" si="72"/>
        <v>11.688450000000001</v>
      </c>
    </row>
    <row r="4618" spans="8:8" x14ac:dyDescent="0.15">
      <c r="H4618">
        <f t="shared" si="72"/>
        <v>22.208055000000002</v>
      </c>
    </row>
    <row r="4619" spans="8:8" x14ac:dyDescent="0.15">
      <c r="H4619">
        <f t="shared" si="72"/>
        <v>22.208055000000002</v>
      </c>
    </row>
    <row r="4620" spans="8:8" x14ac:dyDescent="0.15">
      <c r="H4620">
        <f t="shared" si="72"/>
        <v>22.208055000000002</v>
      </c>
    </row>
    <row r="4621" spans="8:8" x14ac:dyDescent="0.15">
      <c r="H4621">
        <f t="shared" si="72"/>
        <v>11.688450000000001</v>
      </c>
    </row>
    <row r="4622" spans="8:8" x14ac:dyDescent="0.15">
      <c r="H4622">
        <f t="shared" si="72"/>
        <v>11.688450000000001</v>
      </c>
    </row>
    <row r="4623" spans="8:8" x14ac:dyDescent="0.15">
      <c r="H4623">
        <f t="shared" si="72"/>
        <v>22.208055000000002</v>
      </c>
    </row>
    <row r="4624" spans="8:8" x14ac:dyDescent="0.15">
      <c r="H4624">
        <f t="shared" si="72"/>
        <v>22.208055000000002</v>
      </c>
    </row>
    <row r="4625" spans="8:8" x14ac:dyDescent="0.15">
      <c r="H4625">
        <f t="shared" si="72"/>
        <v>22.208055000000002</v>
      </c>
    </row>
    <row r="4626" spans="8:8" x14ac:dyDescent="0.15">
      <c r="H4626">
        <f t="shared" si="72"/>
        <v>22.208055000000002</v>
      </c>
    </row>
    <row r="4627" spans="8:8" x14ac:dyDescent="0.15">
      <c r="H4627">
        <f t="shared" si="72"/>
        <v>7.0130699999999999</v>
      </c>
    </row>
    <row r="4628" spans="8:8" x14ac:dyDescent="0.15">
      <c r="H4628">
        <f t="shared" si="72"/>
        <v>7.0130699999999999</v>
      </c>
    </row>
    <row r="4629" spans="8:8" x14ac:dyDescent="0.15">
      <c r="H4629">
        <f t="shared" si="72"/>
        <v>1.1688450000000001</v>
      </c>
    </row>
    <row r="4630" spans="8:8" x14ac:dyDescent="0.15">
      <c r="H4630">
        <f t="shared" si="72"/>
        <v>1.1688450000000001</v>
      </c>
    </row>
    <row r="4631" spans="8:8" x14ac:dyDescent="0.15">
      <c r="H4631">
        <f t="shared" si="72"/>
        <v>1.1688450000000001</v>
      </c>
    </row>
    <row r="4632" spans="8:8" x14ac:dyDescent="0.15">
      <c r="H4632">
        <f t="shared" si="72"/>
        <v>1.1688450000000001</v>
      </c>
    </row>
    <row r="4633" spans="8:8" x14ac:dyDescent="0.15">
      <c r="H4633">
        <f t="shared" si="72"/>
        <v>1.1688450000000001</v>
      </c>
    </row>
    <row r="4634" spans="8:8" x14ac:dyDescent="0.15">
      <c r="H4634">
        <f t="shared" si="72"/>
        <v>1.1688450000000001</v>
      </c>
    </row>
    <row r="4635" spans="8:8" x14ac:dyDescent="0.15">
      <c r="H4635">
        <f t="shared" ref="H4635:H4698" si="73">$H4611</f>
        <v>1.1688450000000001</v>
      </c>
    </row>
    <row r="4636" spans="8:8" x14ac:dyDescent="0.15">
      <c r="H4636">
        <f t="shared" si="73"/>
        <v>1.1688450000000001</v>
      </c>
    </row>
    <row r="4637" spans="8:8" x14ac:dyDescent="0.15">
      <c r="H4637">
        <f t="shared" si="73"/>
        <v>1.1688450000000001</v>
      </c>
    </row>
    <row r="4638" spans="8:8" x14ac:dyDescent="0.15">
      <c r="H4638">
        <f t="shared" si="73"/>
        <v>1.1688450000000001</v>
      </c>
    </row>
    <row r="4639" spans="8:8" x14ac:dyDescent="0.15">
      <c r="H4639">
        <f t="shared" si="73"/>
        <v>1.1688450000000001</v>
      </c>
    </row>
    <row r="4640" spans="8:8" x14ac:dyDescent="0.15">
      <c r="H4640">
        <f t="shared" si="73"/>
        <v>2.3376900000000003</v>
      </c>
    </row>
    <row r="4641" spans="8:8" x14ac:dyDescent="0.15">
      <c r="H4641">
        <f t="shared" si="73"/>
        <v>11.688450000000001</v>
      </c>
    </row>
    <row r="4642" spans="8:8" x14ac:dyDescent="0.15">
      <c r="H4642">
        <f t="shared" si="73"/>
        <v>22.208055000000002</v>
      </c>
    </row>
    <row r="4643" spans="8:8" x14ac:dyDescent="0.15">
      <c r="H4643">
        <f t="shared" si="73"/>
        <v>22.208055000000002</v>
      </c>
    </row>
    <row r="4644" spans="8:8" x14ac:dyDescent="0.15">
      <c r="H4644">
        <f t="shared" si="73"/>
        <v>22.208055000000002</v>
      </c>
    </row>
    <row r="4645" spans="8:8" x14ac:dyDescent="0.15">
      <c r="H4645">
        <f t="shared" si="73"/>
        <v>11.688450000000001</v>
      </c>
    </row>
    <row r="4646" spans="8:8" x14ac:dyDescent="0.15">
      <c r="H4646">
        <f t="shared" si="73"/>
        <v>11.688450000000001</v>
      </c>
    </row>
    <row r="4647" spans="8:8" x14ac:dyDescent="0.15">
      <c r="H4647">
        <f t="shared" si="73"/>
        <v>22.208055000000002</v>
      </c>
    </row>
    <row r="4648" spans="8:8" x14ac:dyDescent="0.15">
      <c r="H4648">
        <f t="shared" si="73"/>
        <v>22.208055000000002</v>
      </c>
    </row>
    <row r="4649" spans="8:8" x14ac:dyDescent="0.15">
      <c r="H4649">
        <f t="shared" si="73"/>
        <v>22.208055000000002</v>
      </c>
    </row>
    <row r="4650" spans="8:8" x14ac:dyDescent="0.15">
      <c r="H4650">
        <f t="shared" si="73"/>
        <v>22.208055000000002</v>
      </c>
    </row>
    <row r="4651" spans="8:8" x14ac:dyDescent="0.15">
      <c r="H4651">
        <f t="shared" si="73"/>
        <v>7.0130699999999999</v>
      </c>
    </row>
    <row r="4652" spans="8:8" x14ac:dyDescent="0.15">
      <c r="H4652">
        <f t="shared" si="73"/>
        <v>7.0130699999999999</v>
      </c>
    </row>
    <row r="4653" spans="8:8" x14ac:dyDescent="0.15">
      <c r="H4653">
        <f t="shared" si="73"/>
        <v>1.1688450000000001</v>
      </c>
    </row>
    <row r="4654" spans="8:8" x14ac:dyDescent="0.15">
      <c r="H4654">
        <f t="shared" si="73"/>
        <v>1.1688450000000001</v>
      </c>
    </row>
    <row r="4655" spans="8:8" x14ac:dyDescent="0.15">
      <c r="H4655">
        <f t="shared" si="73"/>
        <v>1.1688450000000001</v>
      </c>
    </row>
    <row r="4656" spans="8:8" x14ac:dyDescent="0.15">
      <c r="H4656">
        <f t="shared" si="73"/>
        <v>1.1688450000000001</v>
      </c>
    </row>
    <row r="4657" spans="8:8" x14ac:dyDescent="0.15">
      <c r="H4657">
        <f t="shared" si="73"/>
        <v>1.1688450000000001</v>
      </c>
    </row>
    <row r="4658" spans="8:8" x14ac:dyDescent="0.15">
      <c r="H4658">
        <f t="shared" si="73"/>
        <v>1.1688450000000001</v>
      </c>
    </row>
    <row r="4659" spans="8:8" x14ac:dyDescent="0.15">
      <c r="H4659">
        <f t="shared" si="73"/>
        <v>1.1688450000000001</v>
      </c>
    </row>
    <row r="4660" spans="8:8" x14ac:dyDescent="0.15">
      <c r="H4660">
        <f t="shared" si="73"/>
        <v>1.1688450000000001</v>
      </c>
    </row>
    <row r="4661" spans="8:8" x14ac:dyDescent="0.15">
      <c r="H4661">
        <f t="shared" si="73"/>
        <v>1.1688450000000001</v>
      </c>
    </row>
    <row r="4662" spans="8:8" x14ac:dyDescent="0.15">
      <c r="H4662">
        <f t="shared" si="73"/>
        <v>1.1688450000000001</v>
      </c>
    </row>
    <row r="4663" spans="8:8" x14ac:dyDescent="0.15">
      <c r="H4663">
        <f t="shared" si="73"/>
        <v>1.1688450000000001</v>
      </c>
    </row>
    <row r="4664" spans="8:8" x14ac:dyDescent="0.15">
      <c r="H4664">
        <f t="shared" si="73"/>
        <v>2.3376900000000003</v>
      </c>
    </row>
    <row r="4665" spans="8:8" x14ac:dyDescent="0.15">
      <c r="H4665">
        <f t="shared" si="73"/>
        <v>11.688450000000001</v>
      </c>
    </row>
    <row r="4666" spans="8:8" x14ac:dyDescent="0.15">
      <c r="H4666">
        <f t="shared" si="73"/>
        <v>22.208055000000002</v>
      </c>
    </row>
    <row r="4667" spans="8:8" x14ac:dyDescent="0.15">
      <c r="H4667">
        <f t="shared" si="73"/>
        <v>22.208055000000002</v>
      </c>
    </row>
    <row r="4668" spans="8:8" x14ac:dyDescent="0.15">
      <c r="H4668">
        <f t="shared" si="73"/>
        <v>22.208055000000002</v>
      </c>
    </row>
    <row r="4669" spans="8:8" x14ac:dyDescent="0.15">
      <c r="H4669">
        <f t="shared" si="73"/>
        <v>11.688450000000001</v>
      </c>
    </row>
    <row r="4670" spans="8:8" x14ac:dyDescent="0.15">
      <c r="H4670">
        <f t="shared" si="73"/>
        <v>11.688450000000001</v>
      </c>
    </row>
    <row r="4671" spans="8:8" x14ac:dyDescent="0.15">
      <c r="H4671">
        <f t="shared" si="73"/>
        <v>22.208055000000002</v>
      </c>
    </row>
    <row r="4672" spans="8:8" x14ac:dyDescent="0.15">
      <c r="H4672">
        <f t="shared" si="73"/>
        <v>22.208055000000002</v>
      </c>
    </row>
    <row r="4673" spans="8:8" x14ac:dyDescent="0.15">
      <c r="H4673">
        <f t="shared" si="73"/>
        <v>22.208055000000002</v>
      </c>
    </row>
    <row r="4674" spans="8:8" x14ac:dyDescent="0.15">
      <c r="H4674">
        <f t="shared" si="73"/>
        <v>22.208055000000002</v>
      </c>
    </row>
    <row r="4675" spans="8:8" x14ac:dyDescent="0.15">
      <c r="H4675">
        <f t="shared" si="73"/>
        <v>7.0130699999999999</v>
      </c>
    </row>
    <row r="4676" spans="8:8" x14ac:dyDescent="0.15">
      <c r="H4676">
        <f t="shared" si="73"/>
        <v>7.0130699999999999</v>
      </c>
    </row>
    <row r="4677" spans="8:8" x14ac:dyDescent="0.15">
      <c r="H4677">
        <f t="shared" si="73"/>
        <v>1.1688450000000001</v>
      </c>
    </row>
    <row r="4678" spans="8:8" x14ac:dyDescent="0.15">
      <c r="H4678">
        <f t="shared" si="73"/>
        <v>1.1688450000000001</v>
      </c>
    </row>
    <row r="4679" spans="8:8" x14ac:dyDescent="0.15">
      <c r="H4679">
        <f t="shared" si="73"/>
        <v>1.1688450000000001</v>
      </c>
    </row>
    <row r="4680" spans="8:8" x14ac:dyDescent="0.15">
      <c r="H4680">
        <f t="shared" si="73"/>
        <v>1.1688450000000001</v>
      </c>
    </row>
    <row r="4681" spans="8:8" x14ac:dyDescent="0.15">
      <c r="H4681">
        <f t="shared" si="73"/>
        <v>1.1688450000000001</v>
      </c>
    </row>
    <row r="4682" spans="8:8" x14ac:dyDescent="0.15">
      <c r="H4682">
        <f t="shared" si="73"/>
        <v>1.1688450000000001</v>
      </c>
    </row>
    <row r="4683" spans="8:8" x14ac:dyDescent="0.15">
      <c r="H4683">
        <f t="shared" si="73"/>
        <v>1.1688450000000001</v>
      </c>
    </row>
    <row r="4684" spans="8:8" x14ac:dyDescent="0.15">
      <c r="H4684">
        <f t="shared" si="73"/>
        <v>1.1688450000000001</v>
      </c>
    </row>
    <row r="4685" spans="8:8" x14ac:dyDescent="0.15">
      <c r="H4685">
        <f t="shared" si="73"/>
        <v>1.1688450000000001</v>
      </c>
    </row>
    <row r="4686" spans="8:8" x14ac:dyDescent="0.15">
      <c r="H4686">
        <f t="shared" si="73"/>
        <v>1.1688450000000001</v>
      </c>
    </row>
    <row r="4687" spans="8:8" x14ac:dyDescent="0.15">
      <c r="H4687">
        <f t="shared" si="73"/>
        <v>1.1688450000000001</v>
      </c>
    </row>
    <row r="4688" spans="8:8" x14ac:dyDescent="0.15">
      <c r="H4688">
        <f t="shared" si="73"/>
        <v>2.3376900000000003</v>
      </c>
    </row>
    <row r="4689" spans="8:8" x14ac:dyDescent="0.15">
      <c r="H4689">
        <f t="shared" si="73"/>
        <v>11.688450000000001</v>
      </c>
    </row>
    <row r="4690" spans="8:8" x14ac:dyDescent="0.15">
      <c r="H4690">
        <f t="shared" si="73"/>
        <v>22.208055000000002</v>
      </c>
    </row>
    <row r="4691" spans="8:8" x14ac:dyDescent="0.15">
      <c r="H4691">
        <f t="shared" si="73"/>
        <v>22.208055000000002</v>
      </c>
    </row>
    <row r="4692" spans="8:8" x14ac:dyDescent="0.15">
      <c r="H4692">
        <f t="shared" si="73"/>
        <v>22.208055000000002</v>
      </c>
    </row>
    <row r="4693" spans="8:8" x14ac:dyDescent="0.15">
      <c r="H4693">
        <f t="shared" si="73"/>
        <v>11.688450000000001</v>
      </c>
    </row>
    <row r="4694" spans="8:8" x14ac:dyDescent="0.15">
      <c r="H4694">
        <f t="shared" si="73"/>
        <v>11.688450000000001</v>
      </c>
    </row>
    <row r="4695" spans="8:8" x14ac:dyDescent="0.15">
      <c r="H4695">
        <f t="shared" si="73"/>
        <v>22.208055000000002</v>
      </c>
    </row>
    <row r="4696" spans="8:8" x14ac:dyDescent="0.15">
      <c r="H4696">
        <f t="shared" si="73"/>
        <v>22.208055000000002</v>
      </c>
    </row>
    <row r="4697" spans="8:8" x14ac:dyDescent="0.15">
      <c r="H4697">
        <f t="shared" si="73"/>
        <v>22.208055000000002</v>
      </c>
    </row>
    <row r="4698" spans="8:8" x14ac:dyDescent="0.15">
      <c r="H4698">
        <f t="shared" si="73"/>
        <v>22.208055000000002</v>
      </c>
    </row>
    <row r="4699" spans="8:8" x14ac:dyDescent="0.15">
      <c r="H4699">
        <f t="shared" ref="H4699:H4762" si="74">$H4675</f>
        <v>7.0130699999999999</v>
      </c>
    </row>
    <row r="4700" spans="8:8" x14ac:dyDescent="0.15">
      <c r="H4700">
        <f t="shared" si="74"/>
        <v>7.0130699999999999</v>
      </c>
    </row>
    <row r="4701" spans="8:8" x14ac:dyDescent="0.15">
      <c r="H4701">
        <f t="shared" si="74"/>
        <v>1.1688450000000001</v>
      </c>
    </row>
    <row r="4702" spans="8:8" x14ac:dyDescent="0.15">
      <c r="H4702">
        <f t="shared" si="74"/>
        <v>1.1688450000000001</v>
      </c>
    </row>
    <row r="4703" spans="8:8" x14ac:dyDescent="0.15">
      <c r="H4703">
        <f t="shared" si="74"/>
        <v>1.1688450000000001</v>
      </c>
    </row>
    <row r="4704" spans="8:8" x14ac:dyDescent="0.15">
      <c r="H4704">
        <f t="shared" si="74"/>
        <v>1.1688450000000001</v>
      </c>
    </row>
    <row r="4705" spans="8:8" x14ac:dyDescent="0.15">
      <c r="H4705">
        <f t="shared" si="74"/>
        <v>1.1688450000000001</v>
      </c>
    </row>
    <row r="4706" spans="8:8" x14ac:dyDescent="0.15">
      <c r="H4706">
        <f t="shared" si="74"/>
        <v>1.1688450000000001</v>
      </c>
    </row>
    <row r="4707" spans="8:8" x14ac:dyDescent="0.15">
      <c r="H4707">
        <f t="shared" si="74"/>
        <v>1.1688450000000001</v>
      </c>
    </row>
    <row r="4708" spans="8:8" x14ac:dyDescent="0.15">
      <c r="H4708">
        <f t="shared" si="74"/>
        <v>1.1688450000000001</v>
      </c>
    </row>
    <row r="4709" spans="8:8" x14ac:dyDescent="0.15">
      <c r="H4709">
        <f t="shared" si="74"/>
        <v>1.1688450000000001</v>
      </c>
    </row>
    <row r="4710" spans="8:8" x14ac:dyDescent="0.15">
      <c r="H4710">
        <f t="shared" si="74"/>
        <v>1.1688450000000001</v>
      </c>
    </row>
    <row r="4711" spans="8:8" x14ac:dyDescent="0.15">
      <c r="H4711">
        <f t="shared" si="74"/>
        <v>1.1688450000000001</v>
      </c>
    </row>
    <row r="4712" spans="8:8" x14ac:dyDescent="0.15">
      <c r="H4712">
        <f t="shared" si="74"/>
        <v>2.3376900000000003</v>
      </c>
    </row>
    <row r="4713" spans="8:8" x14ac:dyDescent="0.15">
      <c r="H4713">
        <f t="shared" si="74"/>
        <v>11.688450000000001</v>
      </c>
    </row>
    <row r="4714" spans="8:8" x14ac:dyDescent="0.15">
      <c r="H4714">
        <f t="shared" si="74"/>
        <v>22.208055000000002</v>
      </c>
    </row>
    <row r="4715" spans="8:8" x14ac:dyDescent="0.15">
      <c r="H4715">
        <f t="shared" si="74"/>
        <v>22.208055000000002</v>
      </c>
    </row>
    <row r="4716" spans="8:8" x14ac:dyDescent="0.15">
      <c r="H4716">
        <f t="shared" si="74"/>
        <v>22.208055000000002</v>
      </c>
    </row>
    <row r="4717" spans="8:8" x14ac:dyDescent="0.15">
      <c r="H4717">
        <f t="shared" si="74"/>
        <v>11.688450000000001</v>
      </c>
    </row>
    <row r="4718" spans="8:8" x14ac:dyDescent="0.15">
      <c r="H4718">
        <f t="shared" si="74"/>
        <v>11.688450000000001</v>
      </c>
    </row>
    <row r="4719" spans="8:8" x14ac:dyDescent="0.15">
      <c r="H4719">
        <f t="shared" si="74"/>
        <v>22.208055000000002</v>
      </c>
    </row>
    <row r="4720" spans="8:8" x14ac:dyDescent="0.15">
      <c r="H4720">
        <f t="shared" si="74"/>
        <v>22.208055000000002</v>
      </c>
    </row>
    <row r="4721" spans="8:8" x14ac:dyDescent="0.15">
      <c r="H4721">
        <f t="shared" si="74"/>
        <v>22.208055000000002</v>
      </c>
    </row>
    <row r="4722" spans="8:8" x14ac:dyDescent="0.15">
      <c r="H4722">
        <f t="shared" si="74"/>
        <v>22.208055000000002</v>
      </c>
    </row>
    <row r="4723" spans="8:8" x14ac:dyDescent="0.15">
      <c r="H4723">
        <f t="shared" si="74"/>
        <v>7.0130699999999999</v>
      </c>
    </row>
    <row r="4724" spans="8:8" x14ac:dyDescent="0.15">
      <c r="H4724">
        <f t="shared" si="74"/>
        <v>7.0130699999999999</v>
      </c>
    </row>
    <row r="4725" spans="8:8" x14ac:dyDescent="0.15">
      <c r="H4725">
        <f t="shared" si="74"/>
        <v>1.1688450000000001</v>
      </c>
    </row>
    <row r="4726" spans="8:8" x14ac:dyDescent="0.15">
      <c r="H4726">
        <f t="shared" si="74"/>
        <v>1.1688450000000001</v>
      </c>
    </row>
    <row r="4727" spans="8:8" x14ac:dyDescent="0.15">
      <c r="H4727">
        <f t="shared" si="74"/>
        <v>1.1688450000000001</v>
      </c>
    </row>
    <row r="4728" spans="8:8" x14ac:dyDescent="0.15">
      <c r="H4728">
        <f t="shared" si="74"/>
        <v>1.1688450000000001</v>
      </c>
    </row>
    <row r="4729" spans="8:8" x14ac:dyDescent="0.15">
      <c r="H4729">
        <f t="shared" si="74"/>
        <v>1.1688450000000001</v>
      </c>
    </row>
    <row r="4730" spans="8:8" x14ac:dyDescent="0.15">
      <c r="H4730">
        <f t="shared" si="74"/>
        <v>1.1688450000000001</v>
      </c>
    </row>
    <row r="4731" spans="8:8" x14ac:dyDescent="0.15">
      <c r="H4731">
        <f t="shared" si="74"/>
        <v>1.1688450000000001</v>
      </c>
    </row>
    <row r="4732" spans="8:8" x14ac:dyDescent="0.15">
      <c r="H4732">
        <f t="shared" si="74"/>
        <v>1.1688450000000001</v>
      </c>
    </row>
    <row r="4733" spans="8:8" x14ac:dyDescent="0.15">
      <c r="H4733">
        <f t="shared" si="74"/>
        <v>1.1688450000000001</v>
      </c>
    </row>
    <row r="4734" spans="8:8" x14ac:dyDescent="0.15">
      <c r="H4734">
        <f t="shared" si="74"/>
        <v>1.1688450000000001</v>
      </c>
    </row>
    <row r="4735" spans="8:8" x14ac:dyDescent="0.15">
      <c r="H4735">
        <f t="shared" si="74"/>
        <v>1.1688450000000001</v>
      </c>
    </row>
    <row r="4736" spans="8:8" x14ac:dyDescent="0.15">
      <c r="H4736">
        <f t="shared" si="74"/>
        <v>2.3376900000000003</v>
      </c>
    </row>
    <row r="4737" spans="8:8" x14ac:dyDescent="0.15">
      <c r="H4737">
        <f t="shared" si="74"/>
        <v>11.688450000000001</v>
      </c>
    </row>
    <row r="4738" spans="8:8" x14ac:dyDescent="0.15">
      <c r="H4738">
        <f t="shared" si="74"/>
        <v>22.208055000000002</v>
      </c>
    </row>
    <row r="4739" spans="8:8" x14ac:dyDescent="0.15">
      <c r="H4739">
        <f t="shared" si="74"/>
        <v>22.208055000000002</v>
      </c>
    </row>
    <row r="4740" spans="8:8" x14ac:dyDescent="0.15">
      <c r="H4740">
        <f t="shared" si="74"/>
        <v>22.208055000000002</v>
      </c>
    </row>
    <row r="4741" spans="8:8" x14ac:dyDescent="0.15">
      <c r="H4741">
        <f t="shared" si="74"/>
        <v>11.688450000000001</v>
      </c>
    </row>
    <row r="4742" spans="8:8" x14ac:dyDescent="0.15">
      <c r="H4742">
        <f t="shared" si="74"/>
        <v>11.688450000000001</v>
      </c>
    </row>
    <row r="4743" spans="8:8" x14ac:dyDescent="0.15">
      <c r="H4743">
        <f t="shared" si="74"/>
        <v>22.208055000000002</v>
      </c>
    </row>
    <row r="4744" spans="8:8" x14ac:dyDescent="0.15">
      <c r="H4744">
        <f t="shared" si="74"/>
        <v>22.208055000000002</v>
      </c>
    </row>
    <row r="4745" spans="8:8" x14ac:dyDescent="0.15">
      <c r="H4745">
        <f t="shared" si="74"/>
        <v>22.208055000000002</v>
      </c>
    </row>
    <row r="4746" spans="8:8" x14ac:dyDescent="0.15">
      <c r="H4746">
        <f t="shared" si="74"/>
        <v>22.208055000000002</v>
      </c>
    </row>
    <row r="4747" spans="8:8" x14ac:dyDescent="0.15">
      <c r="H4747">
        <f t="shared" si="74"/>
        <v>7.0130699999999999</v>
      </c>
    </row>
    <row r="4748" spans="8:8" x14ac:dyDescent="0.15">
      <c r="H4748">
        <f t="shared" si="74"/>
        <v>7.0130699999999999</v>
      </c>
    </row>
    <row r="4749" spans="8:8" x14ac:dyDescent="0.15">
      <c r="H4749">
        <f t="shared" si="74"/>
        <v>1.1688450000000001</v>
      </c>
    </row>
    <row r="4750" spans="8:8" x14ac:dyDescent="0.15">
      <c r="H4750">
        <f t="shared" si="74"/>
        <v>1.1688450000000001</v>
      </c>
    </row>
    <row r="4751" spans="8:8" x14ac:dyDescent="0.15">
      <c r="H4751">
        <f t="shared" si="74"/>
        <v>1.1688450000000001</v>
      </c>
    </row>
    <row r="4752" spans="8:8" x14ac:dyDescent="0.15">
      <c r="H4752">
        <f t="shared" si="74"/>
        <v>1.1688450000000001</v>
      </c>
    </row>
    <row r="4753" spans="8:8" x14ac:dyDescent="0.15">
      <c r="H4753">
        <f t="shared" si="74"/>
        <v>1.1688450000000001</v>
      </c>
    </row>
    <row r="4754" spans="8:8" x14ac:dyDescent="0.15">
      <c r="H4754">
        <f t="shared" si="74"/>
        <v>1.1688450000000001</v>
      </c>
    </row>
    <row r="4755" spans="8:8" x14ac:dyDescent="0.15">
      <c r="H4755">
        <f t="shared" si="74"/>
        <v>1.1688450000000001</v>
      </c>
    </row>
    <row r="4756" spans="8:8" x14ac:dyDescent="0.15">
      <c r="H4756">
        <f t="shared" si="74"/>
        <v>1.1688450000000001</v>
      </c>
    </row>
    <row r="4757" spans="8:8" x14ac:dyDescent="0.15">
      <c r="H4757">
        <f t="shared" si="74"/>
        <v>1.1688450000000001</v>
      </c>
    </row>
    <row r="4758" spans="8:8" x14ac:dyDescent="0.15">
      <c r="H4758">
        <f t="shared" si="74"/>
        <v>1.1688450000000001</v>
      </c>
    </row>
    <row r="4759" spans="8:8" x14ac:dyDescent="0.15">
      <c r="H4759">
        <f t="shared" si="74"/>
        <v>1.1688450000000001</v>
      </c>
    </row>
    <row r="4760" spans="8:8" x14ac:dyDescent="0.15">
      <c r="H4760">
        <f t="shared" si="74"/>
        <v>2.3376900000000003</v>
      </c>
    </row>
    <row r="4761" spans="8:8" x14ac:dyDescent="0.15">
      <c r="H4761">
        <f t="shared" si="74"/>
        <v>11.688450000000001</v>
      </c>
    </row>
    <row r="4762" spans="8:8" x14ac:dyDescent="0.15">
      <c r="H4762">
        <f t="shared" si="74"/>
        <v>22.208055000000002</v>
      </c>
    </row>
    <row r="4763" spans="8:8" x14ac:dyDescent="0.15">
      <c r="H4763">
        <f t="shared" ref="H4763:H4826" si="75">$H4739</f>
        <v>22.208055000000002</v>
      </c>
    </row>
    <row r="4764" spans="8:8" x14ac:dyDescent="0.15">
      <c r="H4764">
        <f t="shared" si="75"/>
        <v>22.208055000000002</v>
      </c>
    </row>
    <row r="4765" spans="8:8" x14ac:dyDescent="0.15">
      <c r="H4765">
        <f t="shared" si="75"/>
        <v>11.688450000000001</v>
      </c>
    </row>
    <row r="4766" spans="8:8" x14ac:dyDescent="0.15">
      <c r="H4766">
        <f t="shared" si="75"/>
        <v>11.688450000000001</v>
      </c>
    </row>
    <row r="4767" spans="8:8" x14ac:dyDescent="0.15">
      <c r="H4767">
        <f t="shared" si="75"/>
        <v>22.208055000000002</v>
      </c>
    </row>
    <row r="4768" spans="8:8" x14ac:dyDescent="0.15">
      <c r="H4768">
        <f t="shared" si="75"/>
        <v>22.208055000000002</v>
      </c>
    </row>
    <row r="4769" spans="8:8" x14ac:dyDescent="0.15">
      <c r="H4769">
        <f t="shared" si="75"/>
        <v>22.208055000000002</v>
      </c>
    </row>
    <row r="4770" spans="8:8" x14ac:dyDescent="0.15">
      <c r="H4770">
        <f t="shared" si="75"/>
        <v>22.208055000000002</v>
      </c>
    </row>
    <row r="4771" spans="8:8" x14ac:dyDescent="0.15">
      <c r="H4771">
        <f t="shared" si="75"/>
        <v>7.0130699999999999</v>
      </c>
    </row>
    <row r="4772" spans="8:8" x14ac:dyDescent="0.15">
      <c r="H4772">
        <f t="shared" si="75"/>
        <v>7.0130699999999999</v>
      </c>
    </row>
    <row r="4773" spans="8:8" x14ac:dyDescent="0.15">
      <c r="H4773">
        <f t="shared" si="75"/>
        <v>1.1688450000000001</v>
      </c>
    </row>
    <row r="4774" spans="8:8" x14ac:dyDescent="0.15">
      <c r="H4774">
        <f t="shared" si="75"/>
        <v>1.1688450000000001</v>
      </c>
    </row>
    <row r="4775" spans="8:8" x14ac:dyDescent="0.15">
      <c r="H4775">
        <f t="shared" si="75"/>
        <v>1.1688450000000001</v>
      </c>
    </row>
    <row r="4776" spans="8:8" x14ac:dyDescent="0.15">
      <c r="H4776">
        <f t="shared" si="75"/>
        <v>1.1688450000000001</v>
      </c>
    </row>
    <row r="4777" spans="8:8" x14ac:dyDescent="0.15">
      <c r="H4777">
        <f t="shared" si="75"/>
        <v>1.1688450000000001</v>
      </c>
    </row>
    <row r="4778" spans="8:8" x14ac:dyDescent="0.15">
      <c r="H4778">
        <f t="shared" si="75"/>
        <v>1.1688450000000001</v>
      </c>
    </row>
    <row r="4779" spans="8:8" x14ac:dyDescent="0.15">
      <c r="H4779">
        <f t="shared" si="75"/>
        <v>1.1688450000000001</v>
      </c>
    </row>
    <row r="4780" spans="8:8" x14ac:dyDescent="0.15">
      <c r="H4780">
        <f t="shared" si="75"/>
        <v>1.1688450000000001</v>
      </c>
    </row>
    <row r="4781" spans="8:8" x14ac:dyDescent="0.15">
      <c r="H4781">
        <f t="shared" si="75"/>
        <v>1.1688450000000001</v>
      </c>
    </row>
    <row r="4782" spans="8:8" x14ac:dyDescent="0.15">
      <c r="H4782">
        <f t="shared" si="75"/>
        <v>1.1688450000000001</v>
      </c>
    </row>
    <row r="4783" spans="8:8" x14ac:dyDescent="0.15">
      <c r="H4783">
        <f t="shared" si="75"/>
        <v>1.1688450000000001</v>
      </c>
    </row>
    <row r="4784" spans="8:8" x14ac:dyDescent="0.15">
      <c r="H4784">
        <f t="shared" si="75"/>
        <v>2.3376900000000003</v>
      </c>
    </row>
    <row r="4785" spans="8:8" x14ac:dyDescent="0.15">
      <c r="H4785">
        <f t="shared" si="75"/>
        <v>11.688450000000001</v>
      </c>
    </row>
    <row r="4786" spans="8:8" x14ac:dyDescent="0.15">
      <c r="H4786">
        <f t="shared" si="75"/>
        <v>22.208055000000002</v>
      </c>
    </row>
    <row r="4787" spans="8:8" x14ac:dyDescent="0.15">
      <c r="H4787">
        <f t="shared" si="75"/>
        <v>22.208055000000002</v>
      </c>
    </row>
    <row r="4788" spans="8:8" x14ac:dyDescent="0.15">
      <c r="H4788">
        <f t="shared" si="75"/>
        <v>22.208055000000002</v>
      </c>
    </row>
    <row r="4789" spans="8:8" x14ac:dyDescent="0.15">
      <c r="H4789">
        <f t="shared" si="75"/>
        <v>11.688450000000001</v>
      </c>
    </row>
    <row r="4790" spans="8:8" x14ac:dyDescent="0.15">
      <c r="H4790">
        <f t="shared" si="75"/>
        <v>11.688450000000001</v>
      </c>
    </row>
    <row r="4791" spans="8:8" x14ac:dyDescent="0.15">
      <c r="H4791">
        <f t="shared" si="75"/>
        <v>22.208055000000002</v>
      </c>
    </row>
    <row r="4792" spans="8:8" x14ac:dyDescent="0.15">
      <c r="H4792">
        <f t="shared" si="75"/>
        <v>22.208055000000002</v>
      </c>
    </row>
    <row r="4793" spans="8:8" x14ac:dyDescent="0.15">
      <c r="H4793">
        <f t="shared" si="75"/>
        <v>22.208055000000002</v>
      </c>
    </row>
    <row r="4794" spans="8:8" x14ac:dyDescent="0.15">
      <c r="H4794">
        <f t="shared" si="75"/>
        <v>22.208055000000002</v>
      </c>
    </row>
    <row r="4795" spans="8:8" x14ac:dyDescent="0.15">
      <c r="H4795">
        <f t="shared" si="75"/>
        <v>7.0130699999999999</v>
      </c>
    </row>
    <row r="4796" spans="8:8" x14ac:dyDescent="0.15">
      <c r="H4796">
        <f t="shared" si="75"/>
        <v>7.0130699999999999</v>
      </c>
    </row>
    <row r="4797" spans="8:8" x14ac:dyDescent="0.15">
      <c r="H4797">
        <f t="shared" si="75"/>
        <v>1.1688450000000001</v>
      </c>
    </row>
    <row r="4798" spans="8:8" x14ac:dyDescent="0.15">
      <c r="H4798">
        <f t="shared" si="75"/>
        <v>1.1688450000000001</v>
      </c>
    </row>
    <row r="4799" spans="8:8" x14ac:dyDescent="0.15">
      <c r="H4799">
        <f t="shared" si="75"/>
        <v>1.1688450000000001</v>
      </c>
    </row>
    <row r="4800" spans="8:8" x14ac:dyDescent="0.15">
      <c r="H4800">
        <f t="shared" si="75"/>
        <v>1.1688450000000001</v>
      </c>
    </row>
    <row r="4801" spans="8:8" x14ac:dyDescent="0.15">
      <c r="H4801">
        <f t="shared" si="75"/>
        <v>1.1688450000000001</v>
      </c>
    </row>
    <row r="4802" spans="8:8" x14ac:dyDescent="0.15">
      <c r="H4802">
        <f t="shared" si="75"/>
        <v>1.1688450000000001</v>
      </c>
    </row>
    <row r="4803" spans="8:8" x14ac:dyDescent="0.15">
      <c r="H4803">
        <f t="shared" si="75"/>
        <v>1.1688450000000001</v>
      </c>
    </row>
    <row r="4804" spans="8:8" x14ac:dyDescent="0.15">
      <c r="H4804">
        <f t="shared" si="75"/>
        <v>1.1688450000000001</v>
      </c>
    </row>
    <row r="4805" spans="8:8" x14ac:dyDescent="0.15">
      <c r="H4805">
        <f t="shared" si="75"/>
        <v>1.1688450000000001</v>
      </c>
    </row>
    <row r="4806" spans="8:8" x14ac:dyDescent="0.15">
      <c r="H4806">
        <f t="shared" si="75"/>
        <v>1.1688450000000001</v>
      </c>
    </row>
    <row r="4807" spans="8:8" x14ac:dyDescent="0.15">
      <c r="H4807">
        <f t="shared" si="75"/>
        <v>1.1688450000000001</v>
      </c>
    </row>
    <row r="4808" spans="8:8" x14ac:dyDescent="0.15">
      <c r="H4808">
        <f t="shared" si="75"/>
        <v>2.3376900000000003</v>
      </c>
    </row>
    <row r="4809" spans="8:8" x14ac:dyDescent="0.15">
      <c r="H4809">
        <f t="shared" si="75"/>
        <v>11.688450000000001</v>
      </c>
    </row>
    <row r="4810" spans="8:8" x14ac:dyDescent="0.15">
      <c r="H4810">
        <f t="shared" si="75"/>
        <v>22.208055000000002</v>
      </c>
    </row>
    <row r="4811" spans="8:8" x14ac:dyDescent="0.15">
      <c r="H4811">
        <f t="shared" si="75"/>
        <v>22.208055000000002</v>
      </c>
    </row>
    <row r="4812" spans="8:8" x14ac:dyDescent="0.15">
      <c r="H4812">
        <f t="shared" si="75"/>
        <v>22.208055000000002</v>
      </c>
    </row>
    <row r="4813" spans="8:8" x14ac:dyDescent="0.15">
      <c r="H4813">
        <f t="shared" si="75"/>
        <v>11.688450000000001</v>
      </c>
    </row>
    <row r="4814" spans="8:8" x14ac:dyDescent="0.15">
      <c r="H4814">
        <f t="shared" si="75"/>
        <v>11.688450000000001</v>
      </c>
    </row>
    <row r="4815" spans="8:8" x14ac:dyDescent="0.15">
      <c r="H4815">
        <f t="shared" si="75"/>
        <v>22.208055000000002</v>
      </c>
    </row>
    <row r="4816" spans="8:8" x14ac:dyDescent="0.15">
      <c r="H4816">
        <f t="shared" si="75"/>
        <v>22.208055000000002</v>
      </c>
    </row>
    <row r="4817" spans="8:8" x14ac:dyDescent="0.15">
      <c r="H4817">
        <f t="shared" si="75"/>
        <v>22.208055000000002</v>
      </c>
    </row>
    <row r="4818" spans="8:8" x14ac:dyDescent="0.15">
      <c r="H4818">
        <f t="shared" si="75"/>
        <v>22.208055000000002</v>
      </c>
    </row>
    <row r="4819" spans="8:8" x14ac:dyDescent="0.15">
      <c r="H4819">
        <f t="shared" si="75"/>
        <v>7.0130699999999999</v>
      </c>
    </row>
    <row r="4820" spans="8:8" x14ac:dyDescent="0.15">
      <c r="H4820">
        <f t="shared" si="75"/>
        <v>7.0130699999999999</v>
      </c>
    </row>
    <row r="4821" spans="8:8" x14ac:dyDescent="0.15">
      <c r="H4821">
        <f t="shared" si="75"/>
        <v>1.1688450000000001</v>
      </c>
    </row>
    <row r="4822" spans="8:8" x14ac:dyDescent="0.15">
      <c r="H4822">
        <f t="shared" si="75"/>
        <v>1.1688450000000001</v>
      </c>
    </row>
    <row r="4823" spans="8:8" x14ac:dyDescent="0.15">
      <c r="H4823">
        <f t="shared" si="75"/>
        <v>1.1688450000000001</v>
      </c>
    </row>
    <row r="4824" spans="8:8" x14ac:dyDescent="0.15">
      <c r="H4824">
        <f t="shared" si="75"/>
        <v>1.1688450000000001</v>
      </c>
    </row>
    <row r="4825" spans="8:8" x14ac:dyDescent="0.15">
      <c r="H4825">
        <f t="shared" si="75"/>
        <v>1.1688450000000001</v>
      </c>
    </row>
    <row r="4826" spans="8:8" x14ac:dyDescent="0.15">
      <c r="H4826">
        <f t="shared" si="75"/>
        <v>1.1688450000000001</v>
      </c>
    </row>
    <row r="4827" spans="8:8" x14ac:dyDescent="0.15">
      <c r="H4827">
        <f t="shared" ref="H4827:H4890" si="76">$H4803</f>
        <v>1.1688450000000001</v>
      </c>
    </row>
    <row r="4828" spans="8:8" x14ac:dyDescent="0.15">
      <c r="H4828">
        <f t="shared" si="76"/>
        <v>1.1688450000000001</v>
      </c>
    </row>
    <row r="4829" spans="8:8" x14ac:dyDescent="0.15">
      <c r="H4829">
        <f t="shared" si="76"/>
        <v>1.1688450000000001</v>
      </c>
    </row>
    <row r="4830" spans="8:8" x14ac:dyDescent="0.15">
      <c r="H4830">
        <f t="shared" si="76"/>
        <v>1.1688450000000001</v>
      </c>
    </row>
    <row r="4831" spans="8:8" x14ac:dyDescent="0.15">
      <c r="H4831">
        <f t="shared" si="76"/>
        <v>1.1688450000000001</v>
      </c>
    </row>
    <row r="4832" spans="8:8" x14ac:dyDescent="0.15">
      <c r="H4832">
        <f t="shared" si="76"/>
        <v>2.3376900000000003</v>
      </c>
    </row>
    <row r="4833" spans="8:8" x14ac:dyDescent="0.15">
      <c r="H4833">
        <f t="shared" si="76"/>
        <v>11.688450000000001</v>
      </c>
    </row>
    <row r="4834" spans="8:8" x14ac:dyDescent="0.15">
      <c r="H4834">
        <f t="shared" si="76"/>
        <v>22.208055000000002</v>
      </c>
    </row>
    <row r="4835" spans="8:8" x14ac:dyDescent="0.15">
      <c r="H4835">
        <f t="shared" si="76"/>
        <v>22.208055000000002</v>
      </c>
    </row>
    <row r="4836" spans="8:8" x14ac:dyDescent="0.15">
      <c r="H4836">
        <f t="shared" si="76"/>
        <v>22.208055000000002</v>
      </c>
    </row>
    <row r="4837" spans="8:8" x14ac:dyDescent="0.15">
      <c r="H4837">
        <f t="shared" si="76"/>
        <v>11.688450000000001</v>
      </c>
    </row>
    <row r="4838" spans="8:8" x14ac:dyDescent="0.15">
      <c r="H4838">
        <f t="shared" si="76"/>
        <v>11.688450000000001</v>
      </c>
    </row>
    <row r="4839" spans="8:8" x14ac:dyDescent="0.15">
      <c r="H4839">
        <f t="shared" si="76"/>
        <v>22.208055000000002</v>
      </c>
    </row>
    <row r="4840" spans="8:8" x14ac:dyDescent="0.15">
      <c r="H4840">
        <f t="shared" si="76"/>
        <v>22.208055000000002</v>
      </c>
    </row>
    <row r="4841" spans="8:8" x14ac:dyDescent="0.15">
      <c r="H4841">
        <f t="shared" si="76"/>
        <v>22.208055000000002</v>
      </c>
    </row>
    <row r="4842" spans="8:8" x14ac:dyDescent="0.15">
      <c r="H4842">
        <f t="shared" si="76"/>
        <v>22.208055000000002</v>
      </c>
    </row>
    <row r="4843" spans="8:8" x14ac:dyDescent="0.15">
      <c r="H4843">
        <f t="shared" si="76"/>
        <v>7.0130699999999999</v>
      </c>
    </row>
    <row r="4844" spans="8:8" x14ac:dyDescent="0.15">
      <c r="H4844">
        <f t="shared" si="76"/>
        <v>7.0130699999999999</v>
      </c>
    </row>
    <row r="4845" spans="8:8" x14ac:dyDescent="0.15">
      <c r="H4845">
        <f t="shared" si="76"/>
        <v>1.1688450000000001</v>
      </c>
    </row>
    <row r="4846" spans="8:8" x14ac:dyDescent="0.15">
      <c r="H4846">
        <f t="shared" si="76"/>
        <v>1.1688450000000001</v>
      </c>
    </row>
    <row r="4847" spans="8:8" x14ac:dyDescent="0.15">
      <c r="H4847">
        <f t="shared" si="76"/>
        <v>1.1688450000000001</v>
      </c>
    </row>
    <row r="4848" spans="8:8" x14ac:dyDescent="0.15">
      <c r="H4848">
        <f t="shared" si="76"/>
        <v>1.1688450000000001</v>
      </c>
    </row>
    <row r="4849" spans="8:8" x14ac:dyDescent="0.15">
      <c r="H4849">
        <f t="shared" si="76"/>
        <v>1.1688450000000001</v>
      </c>
    </row>
    <row r="4850" spans="8:8" x14ac:dyDescent="0.15">
      <c r="H4850">
        <f t="shared" si="76"/>
        <v>1.1688450000000001</v>
      </c>
    </row>
    <row r="4851" spans="8:8" x14ac:dyDescent="0.15">
      <c r="H4851">
        <f t="shared" si="76"/>
        <v>1.1688450000000001</v>
      </c>
    </row>
    <row r="4852" spans="8:8" x14ac:dyDescent="0.15">
      <c r="H4852">
        <f t="shared" si="76"/>
        <v>1.1688450000000001</v>
      </c>
    </row>
    <row r="4853" spans="8:8" x14ac:dyDescent="0.15">
      <c r="H4853">
        <f t="shared" si="76"/>
        <v>1.1688450000000001</v>
      </c>
    </row>
    <row r="4854" spans="8:8" x14ac:dyDescent="0.15">
      <c r="H4854">
        <f t="shared" si="76"/>
        <v>1.1688450000000001</v>
      </c>
    </row>
    <row r="4855" spans="8:8" x14ac:dyDescent="0.15">
      <c r="H4855">
        <f t="shared" si="76"/>
        <v>1.1688450000000001</v>
      </c>
    </row>
    <row r="4856" spans="8:8" x14ac:dyDescent="0.15">
      <c r="H4856">
        <f t="shared" si="76"/>
        <v>2.3376900000000003</v>
      </c>
    </row>
    <row r="4857" spans="8:8" x14ac:dyDescent="0.15">
      <c r="H4857">
        <f t="shared" si="76"/>
        <v>11.688450000000001</v>
      </c>
    </row>
    <row r="4858" spans="8:8" x14ac:dyDescent="0.15">
      <c r="H4858">
        <f t="shared" si="76"/>
        <v>22.208055000000002</v>
      </c>
    </row>
    <row r="4859" spans="8:8" x14ac:dyDescent="0.15">
      <c r="H4859">
        <f t="shared" si="76"/>
        <v>22.208055000000002</v>
      </c>
    </row>
    <row r="4860" spans="8:8" x14ac:dyDescent="0.15">
      <c r="H4860">
        <f t="shared" si="76"/>
        <v>22.208055000000002</v>
      </c>
    </row>
    <row r="4861" spans="8:8" x14ac:dyDescent="0.15">
      <c r="H4861">
        <f t="shared" si="76"/>
        <v>11.688450000000001</v>
      </c>
    </row>
    <row r="4862" spans="8:8" x14ac:dyDescent="0.15">
      <c r="H4862">
        <f t="shared" si="76"/>
        <v>11.688450000000001</v>
      </c>
    </row>
    <row r="4863" spans="8:8" x14ac:dyDescent="0.15">
      <c r="H4863">
        <f t="shared" si="76"/>
        <v>22.208055000000002</v>
      </c>
    </row>
    <row r="4864" spans="8:8" x14ac:dyDescent="0.15">
      <c r="H4864">
        <f t="shared" si="76"/>
        <v>22.208055000000002</v>
      </c>
    </row>
    <row r="4865" spans="8:8" x14ac:dyDescent="0.15">
      <c r="H4865">
        <f t="shared" si="76"/>
        <v>22.208055000000002</v>
      </c>
    </row>
    <row r="4866" spans="8:8" x14ac:dyDescent="0.15">
      <c r="H4866">
        <f t="shared" si="76"/>
        <v>22.208055000000002</v>
      </c>
    </row>
    <row r="4867" spans="8:8" x14ac:dyDescent="0.15">
      <c r="H4867">
        <f t="shared" si="76"/>
        <v>7.0130699999999999</v>
      </c>
    </row>
    <row r="4868" spans="8:8" x14ac:dyDescent="0.15">
      <c r="H4868">
        <f t="shared" si="76"/>
        <v>7.0130699999999999</v>
      </c>
    </row>
    <row r="4869" spans="8:8" x14ac:dyDescent="0.15">
      <c r="H4869">
        <f t="shared" si="76"/>
        <v>1.1688450000000001</v>
      </c>
    </row>
    <row r="4870" spans="8:8" x14ac:dyDescent="0.15">
      <c r="H4870">
        <f t="shared" si="76"/>
        <v>1.1688450000000001</v>
      </c>
    </row>
    <row r="4871" spans="8:8" x14ac:dyDescent="0.15">
      <c r="H4871">
        <f t="shared" si="76"/>
        <v>1.1688450000000001</v>
      </c>
    </row>
    <row r="4872" spans="8:8" x14ac:dyDescent="0.15">
      <c r="H4872">
        <f t="shared" si="76"/>
        <v>1.1688450000000001</v>
      </c>
    </row>
    <row r="4873" spans="8:8" x14ac:dyDescent="0.15">
      <c r="H4873">
        <f t="shared" si="76"/>
        <v>1.1688450000000001</v>
      </c>
    </row>
    <row r="4874" spans="8:8" x14ac:dyDescent="0.15">
      <c r="H4874">
        <f t="shared" si="76"/>
        <v>1.1688450000000001</v>
      </c>
    </row>
    <row r="4875" spans="8:8" x14ac:dyDescent="0.15">
      <c r="H4875">
        <f t="shared" si="76"/>
        <v>1.1688450000000001</v>
      </c>
    </row>
    <row r="4876" spans="8:8" x14ac:dyDescent="0.15">
      <c r="H4876">
        <f t="shared" si="76"/>
        <v>1.1688450000000001</v>
      </c>
    </row>
    <row r="4877" spans="8:8" x14ac:dyDescent="0.15">
      <c r="H4877">
        <f t="shared" si="76"/>
        <v>1.1688450000000001</v>
      </c>
    </row>
    <row r="4878" spans="8:8" x14ac:dyDescent="0.15">
      <c r="H4878">
        <f t="shared" si="76"/>
        <v>1.1688450000000001</v>
      </c>
    </row>
    <row r="4879" spans="8:8" x14ac:dyDescent="0.15">
      <c r="H4879">
        <f t="shared" si="76"/>
        <v>1.1688450000000001</v>
      </c>
    </row>
    <row r="4880" spans="8:8" x14ac:dyDescent="0.15">
      <c r="H4880">
        <f t="shared" si="76"/>
        <v>2.3376900000000003</v>
      </c>
    </row>
    <row r="4881" spans="8:8" x14ac:dyDescent="0.15">
      <c r="H4881">
        <f t="shared" si="76"/>
        <v>11.688450000000001</v>
      </c>
    </row>
    <row r="4882" spans="8:8" x14ac:dyDescent="0.15">
      <c r="H4882">
        <f t="shared" si="76"/>
        <v>22.208055000000002</v>
      </c>
    </row>
    <row r="4883" spans="8:8" x14ac:dyDescent="0.15">
      <c r="H4883">
        <f t="shared" si="76"/>
        <v>22.208055000000002</v>
      </c>
    </row>
    <row r="4884" spans="8:8" x14ac:dyDescent="0.15">
      <c r="H4884">
        <f t="shared" si="76"/>
        <v>22.208055000000002</v>
      </c>
    </row>
    <row r="4885" spans="8:8" x14ac:dyDescent="0.15">
      <c r="H4885">
        <f t="shared" si="76"/>
        <v>11.688450000000001</v>
      </c>
    </row>
    <row r="4886" spans="8:8" x14ac:dyDescent="0.15">
      <c r="H4886">
        <f t="shared" si="76"/>
        <v>11.688450000000001</v>
      </c>
    </row>
    <row r="4887" spans="8:8" x14ac:dyDescent="0.15">
      <c r="H4887">
        <f t="shared" si="76"/>
        <v>22.208055000000002</v>
      </c>
    </row>
    <row r="4888" spans="8:8" x14ac:dyDescent="0.15">
      <c r="H4888">
        <f t="shared" si="76"/>
        <v>22.208055000000002</v>
      </c>
    </row>
    <row r="4889" spans="8:8" x14ac:dyDescent="0.15">
      <c r="H4889">
        <f t="shared" si="76"/>
        <v>22.208055000000002</v>
      </c>
    </row>
    <row r="4890" spans="8:8" x14ac:dyDescent="0.15">
      <c r="H4890">
        <f t="shared" si="76"/>
        <v>22.208055000000002</v>
      </c>
    </row>
    <row r="4891" spans="8:8" x14ac:dyDescent="0.15">
      <c r="H4891">
        <f t="shared" ref="H4891:H4954" si="77">$H4867</f>
        <v>7.0130699999999999</v>
      </c>
    </row>
    <row r="4892" spans="8:8" x14ac:dyDescent="0.15">
      <c r="H4892">
        <f t="shared" si="77"/>
        <v>7.0130699999999999</v>
      </c>
    </row>
    <row r="4893" spans="8:8" x14ac:dyDescent="0.15">
      <c r="H4893">
        <f t="shared" si="77"/>
        <v>1.1688450000000001</v>
      </c>
    </row>
    <row r="4894" spans="8:8" x14ac:dyDescent="0.15">
      <c r="H4894">
        <f t="shared" si="77"/>
        <v>1.1688450000000001</v>
      </c>
    </row>
    <row r="4895" spans="8:8" x14ac:dyDescent="0.15">
      <c r="H4895">
        <f t="shared" si="77"/>
        <v>1.1688450000000001</v>
      </c>
    </row>
    <row r="4896" spans="8:8" x14ac:dyDescent="0.15">
      <c r="H4896">
        <f t="shared" si="77"/>
        <v>1.1688450000000001</v>
      </c>
    </row>
    <row r="4897" spans="8:8" x14ac:dyDescent="0.15">
      <c r="H4897">
        <f t="shared" si="77"/>
        <v>1.1688450000000001</v>
      </c>
    </row>
    <row r="4898" spans="8:8" x14ac:dyDescent="0.15">
      <c r="H4898">
        <f t="shared" si="77"/>
        <v>1.1688450000000001</v>
      </c>
    </row>
    <row r="4899" spans="8:8" x14ac:dyDescent="0.15">
      <c r="H4899">
        <f t="shared" si="77"/>
        <v>1.1688450000000001</v>
      </c>
    </row>
    <row r="4900" spans="8:8" x14ac:dyDescent="0.15">
      <c r="H4900">
        <f t="shared" si="77"/>
        <v>1.1688450000000001</v>
      </c>
    </row>
    <row r="4901" spans="8:8" x14ac:dyDescent="0.15">
      <c r="H4901">
        <f t="shared" si="77"/>
        <v>1.1688450000000001</v>
      </c>
    </row>
    <row r="4902" spans="8:8" x14ac:dyDescent="0.15">
      <c r="H4902">
        <f t="shared" si="77"/>
        <v>1.1688450000000001</v>
      </c>
    </row>
    <row r="4903" spans="8:8" x14ac:dyDescent="0.15">
      <c r="H4903">
        <f t="shared" si="77"/>
        <v>1.1688450000000001</v>
      </c>
    </row>
    <row r="4904" spans="8:8" x14ac:dyDescent="0.15">
      <c r="H4904">
        <f t="shared" si="77"/>
        <v>2.3376900000000003</v>
      </c>
    </row>
    <row r="4905" spans="8:8" x14ac:dyDescent="0.15">
      <c r="H4905">
        <f t="shared" si="77"/>
        <v>11.688450000000001</v>
      </c>
    </row>
    <row r="4906" spans="8:8" x14ac:dyDescent="0.15">
      <c r="H4906">
        <f t="shared" si="77"/>
        <v>22.208055000000002</v>
      </c>
    </row>
    <row r="4907" spans="8:8" x14ac:dyDescent="0.15">
      <c r="H4907">
        <f t="shared" si="77"/>
        <v>22.208055000000002</v>
      </c>
    </row>
    <row r="4908" spans="8:8" x14ac:dyDescent="0.15">
      <c r="H4908">
        <f t="shared" si="77"/>
        <v>22.208055000000002</v>
      </c>
    </row>
    <row r="4909" spans="8:8" x14ac:dyDescent="0.15">
      <c r="H4909">
        <f t="shared" si="77"/>
        <v>11.688450000000001</v>
      </c>
    </row>
    <row r="4910" spans="8:8" x14ac:dyDescent="0.15">
      <c r="H4910">
        <f t="shared" si="77"/>
        <v>11.688450000000001</v>
      </c>
    </row>
    <row r="4911" spans="8:8" x14ac:dyDescent="0.15">
      <c r="H4911">
        <f t="shared" si="77"/>
        <v>22.208055000000002</v>
      </c>
    </row>
    <row r="4912" spans="8:8" x14ac:dyDescent="0.15">
      <c r="H4912">
        <f t="shared" si="77"/>
        <v>22.208055000000002</v>
      </c>
    </row>
    <row r="4913" spans="8:8" x14ac:dyDescent="0.15">
      <c r="H4913">
        <f t="shared" si="77"/>
        <v>22.208055000000002</v>
      </c>
    </row>
    <row r="4914" spans="8:8" x14ac:dyDescent="0.15">
      <c r="H4914">
        <f t="shared" si="77"/>
        <v>22.208055000000002</v>
      </c>
    </row>
    <row r="4915" spans="8:8" x14ac:dyDescent="0.15">
      <c r="H4915">
        <f t="shared" si="77"/>
        <v>7.0130699999999999</v>
      </c>
    </row>
    <row r="4916" spans="8:8" x14ac:dyDescent="0.15">
      <c r="H4916">
        <f t="shared" si="77"/>
        <v>7.0130699999999999</v>
      </c>
    </row>
    <row r="4917" spans="8:8" x14ac:dyDescent="0.15">
      <c r="H4917">
        <f t="shared" si="77"/>
        <v>1.1688450000000001</v>
      </c>
    </row>
    <row r="4918" spans="8:8" x14ac:dyDescent="0.15">
      <c r="H4918">
        <f t="shared" si="77"/>
        <v>1.1688450000000001</v>
      </c>
    </row>
    <row r="4919" spans="8:8" x14ac:dyDescent="0.15">
      <c r="H4919">
        <f t="shared" si="77"/>
        <v>1.1688450000000001</v>
      </c>
    </row>
    <row r="4920" spans="8:8" x14ac:dyDescent="0.15">
      <c r="H4920">
        <f t="shared" si="77"/>
        <v>1.1688450000000001</v>
      </c>
    </row>
    <row r="4921" spans="8:8" x14ac:dyDescent="0.15">
      <c r="H4921">
        <f t="shared" si="77"/>
        <v>1.1688450000000001</v>
      </c>
    </row>
    <row r="4922" spans="8:8" x14ac:dyDescent="0.15">
      <c r="H4922">
        <f t="shared" si="77"/>
        <v>1.1688450000000001</v>
      </c>
    </row>
    <row r="4923" spans="8:8" x14ac:dyDescent="0.15">
      <c r="H4923">
        <f t="shared" si="77"/>
        <v>1.1688450000000001</v>
      </c>
    </row>
    <row r="4924" spans="8:8" x14ac:dyDescent="0.15">
      <c r="H4924">
        <f t="shared" si="77"/>
        <v>1.1688450000000001</v>
      </c>
    </row>
    <row r="4925" spans="8:8" x14ac:dyDescent="0.15">
      <c r="H4925">
        <f t="shared" si="77"/>
        <v>1.1688450000000001</v>
      </c>
    </row>
    <row r="4926" spans="8:8" x14ac:dyDescent="0.15">
      <c r="H4926">
        <f t="shared" si="77"/>
        <v>1.1688450000000001</v>
      </c>
    </row>
    <row r="4927" spans="8:8" x14ac:dyDescent="0.15">
      <c r="H4927">
        <f t="shared" si="77"/>
        <v>1.1688450000000001</v>
      </c>
    </row>
    <row r="4928" spans="8:8" x14ac:dyDescent="0.15">
      <c r="H4928">
        <f t="shared" si="77"/>
        <v>2.3376900000000003</v>
      </c>
    </row>
    <row r="4929" spans="8:8" x14ac:dyDescent="0.15">
      <c r="H4929">
        <f t="shared" si="77"/>
        <v>11.688450000000001</v>
      </c>
    </row>
    <row r="4930" spans="8:8" x14ac:dyDescent="0.15">
      <c r="H4930">
        <f t="shared" si="77"/>
        <v>22.208055000000002</v>
      </c>
    </row>
    <row r="4931" spans="8:8" x14ac:dyDescent="0.15">
      <c r="H4931">
        <f t="shared" si="77"/>
        <v>22.208055000000002</v>
      </c>
    </row>
    <row r="4932" spans="8:8" x14ac:dyDescent="0.15">
      <c r="H4932">
        <f t="shared" si="77"/>
        <v>22.208055000000002</v>
      </c>
    </row>
    <row r="4933" spans="8:8" x14ac:dyDescent="0.15">
      <c r="H4933">
        <f t="shared" si="77"/>
        <v>11.688450000000001</v>
      </c>
    </row>
    <row r="4934" spans="8:8" x14ac:dyDescent="0.15">
      <c r="H4934">
        <f t="shared" si="77"/>
        <v>11.688450000000001</v>
      </c>
    </row>
    <row r="4935" spans="8:8" x14ac:dyDescent="0.15">
      <c r="H4935">
        <f t="shared" si="77"/>
        <v>22.208055000000002</v>
      </c>
    </row>
    <row r="4936" spans="8:8" x14ac:dyDescent="0.15">
      <c r="H4936">
        <f t="shared" si="77"/>
        <v>22.208055000000002</v>
      </c>
    </row>
    <row r="4937" spans="8:8" x14ac:dyDescent="0.15">
      <c r="H4937">
        <f t="shared" si="77"/>
        <v>22.208055000000002</v>
      </c>
    </row>
    <row r="4938" spans="8:8" x14ac:dyDescent="0.15">
      <c r="H4938">
        <f t="shared" si="77"/>
        <v>22.208055000000002</v>
      </c>
    </row>
    <row r="4939" spans="8:8" x14ac:dyDescent="0.15">
      <c r="H4939">
        <f t="shared" si="77"/>
        <v>7.0130699999999999</v>
      </c>
    </row>
    <row r="4940" spans="8:8" x14ac:dyDescent="0.15">
      <c r="H4940">
        <f t="shared" si="77"/>
        <v>7.0130699999999999</v>
      </c>
    </row>
    <row r="4941" spans="8:8" x14ac:dyDescent="0.15">
      <c r="H4941">
        <f t="shared" si="77"/>
        <v>1.1688450000000001</v>
      </c>
    </row>
    <row r="4942" spans="8:8" x14ac:dyDescent="0.15">
      <c r="H4942">
        <f t="shared" si="77"/>
        <v>1.1688450000000001</v>
      </c>
    </row>
    <row r="4943" spans="8:8" x14ac:dyDescent="0.15">
      <c r="H4943">
        <f t="shared" si="77"/>
        <v>1.1688450000000001</v>
      </c>
    </row>
    <row r="4944" spans="8:8" x14ac:dyDescent="0.15">
      <c r="H4944">
        <f t="shared" si="77"/>
        <v>1.1688450000000001</v>
      </c>
    </row>
    <row r="4945" spans="8:8" x14ac:dyDescent="0.15">
      <c r="H4945">
        <f t="shared" si="77"/>
        <v>1.1688450000000001</v>
      </c>
    </row>
    <row r="4946" spans="8:8" x14ac:dyDescent="0.15">
      <c r="H4946">
        <f t="shared" si="77"/>
        <v>1.1688450000000001</v>
      </c>
    </row>
    <row r="4947" spans="8:8" x14ac:dyDescent="0.15">
      <c r="H4947">
        <f t="shared" si="77"/>
        <v>1.1688450000000001</v>
      </c>
    </row>
    <row r="4948" spans="8:8" x14ac:dyDescent="0.15">
      <c r="H4948">
        <f t="shared" si="77"/>
        <v>1.1688450000000001</v>
      </c>
    </row>
    <row r="4949" spans="8:8" x14ac:dyDescent="0.15">
      <c r="H4949">
        <f t="shared" si="77"/>
        <v>1.1688450000000001</v>
      </c>
    </row>
    <row r="4950" spans="8:8" x14ac:dyDescent="0.15">
      <c r="H4950">
        <f t="shared" si="77"/>
        <v>1.1688450000000001</v>
      </c>
    </row>
    <row r="4951" spans="8:8" x14ac:dyDescent="0.15">
      <c r="H4951">
        <f t="shared" si="77"/>
        <v>1.1688450000000001</v>
      </c>
    </row>
    <row r="4952" spans="8:8" x14ac:dyDescent="0.15">
      <c r="H4952">
        <f t="shared" si="77"/>
        <v>2.3376900000000003</v>
      </c>
    </row>
    <row r="4953" spans="8:8" x14ac:dyDescent="0.15">
      <c r="H4953">
        <f t="shared" si="77"/>
        <v>11.688450000000001</v>
      </c>
    </row>
    <row r="4954" spans="8:8" x14ac:dyDescent="0.15">
      <c r="H4954">
        <f t="shared" si="77"/>
        <v>22.208055000000002</v>
      </c>
    </row>
    <row r="4955" spans="8:8" x14ac:dyDescent="0.15">
      <c r="H4955">
        <f t="shared" ref="H4955:H5018" si="78">$H4931</f>
        <v>22.208055000000002</v>
      </c>
    </row>
    <row r="4956" spans="8:8" x14ac:dyDescent="0.15">
      <c r="H4956">
        <f t="shared" si="78"/>
        <v>22.208055000000002</v>
      </c>
    </row>
    <row r="4957" spans="8:8" x14ac:dyDescent="0.15">
      <c r="H4957">
        <f t="shared" si="78"/>
        <v>11.688450000000001</v>
      </c>
    </row>
    <row r="4958" spans="8:8" x14ac:dyDescent="0.15">
      <c r="H4958">
        <f t="shared" si="78"/>
        <v>11.688450000000001</v>
      </c>
    </row>
    <row r="4959" spans="8:8" x14ac:dyDescent="0.15">
      <c r="H4959">
        <f t="shared" si="78"/>
        <v>22.208055000000002</v>
      </c>
    </row>
    <row r="4960" spans="8:8" x14ac:dyDescent="0.15">
      <c r="H4960">
        <f t="shared" si="78"/>
        <v>22.208055000000002</v>
      </c>
    </row>
    <row r="4961" spans="8:8" x14ac:dyDescent="0.15">
      <c r="H4961">
        <f t="shared" si="78"/>
        <v>22.208055000000002</v>
      </c>
    </row>
    <row r="4962" spans="8:8" x14ac:dyDescent="0.15">
      <c r="H4962">
        <f t="shared" si="78"/>
        <v>22.208055000000002</v>
      </c>
    </row>
    <row r="4963" spans="8:8" x14ac:dyDescent="0.15">
      <c r="H4963">
        <f t="shared" si="78"/>
        <v>7.0130699999999999</v>
      </c>
    </row>
    <row r="4964" spans="8:8" x14ac:dyDescent="0.15">
      <c r="H4964">
        <f t="shared" si="78"/>
        <v>7.0130699999999999</v>
      </c>
    </row>
    <row r="4965" spans="8:8" x14ac:dyDescent="0.15">
      <c r="H4965">
        <f t="shared" si="78"/>
        <v>1.1688450000000001</v>
      </c>
    </row>
    <row r="4966" spans="8:8" x14ac:dyDescent="0.15">
      <c r="H4966">
        <f t="shared" si="78"/>
        <v>1.1688450000000001</v>
      </c>
    </row>
    <row r="4967" spans="8:8" x14ac:dyDescent="0.15">
      <c r="H4967">
        <f t="shared" si="78"/>
        <v>1.1688450000000001</v>
      </c>
    </row>
    <row r="4968" spans="8:8" x14ac:dyDescent="0.15">
      <c r="H4968">
        <f t="shared" si="78"/>
        <v>1.1688450000000001</v>
      </c>
    </row>
    <row r="4969" spans="8:8" x14ac:dyDescent="0.15">
      <c r="H4969">
        <f t="shared" si="78"/>
        <v>1.1688450000000001</v>
      </c>
    </row>
    <row r="4970" spans="8:8" x14ac:dyDescent="0.15">
      <c r="H4970">
        <f t="shared" si="78"/>
        <v>1.1688450000000001</v>
      </c>
    </row>
    <row r="4971" spans="8:8" x14ac:dyDescent="0.15">
      <c r="H4971">
        <f t="shared" si="78"/>
        <v>1.1688450000000001</v>
      </c>
    </row>
    <row r="4972" spans="8:8" x14ac:dyDescent="0.15">
      <c r="H4972">
        <f t="shared" si="78"/>
        <v>1.1688450000000001</v>
      </c>
    </row>
    <row r="4973" spans="8:8" x14ac:dyDescent="0.15">
      <c r="H4973">
        <f t="shared" si="78"/>
        <v>1.1688450000000001</v>
      </c>
    </row>
    <row r="4974" spans="8:8" x14ac:dyDescent="0.15">
      <c r="H4974">
        <f t="shared" si="78"/>
        <v>1.1688450000000001</v>
      </c>
    </row>
    <row r="4975" spans="8:8" x14ac:dyDescent="0.15">
      <c r="H4975">
        <f t="shared" si="78"/>
        <v>1.1688450000000001</v>
      </c>
    </row>
    <row r="4976" spans="8:8" x14ac:dyDescent="0.15">
      <c r="H4976">
        <f t="shared" si="78"/>
        <v>2.3376900000000003</v>
      </c>
    </row>
    <row r="4977" spans="8:8" x14ac:dyDescent="0.15">
      <c r="H4977">
        <f t="shared" si="78"/>
        <v>11.688450000000001</v>
      </c>
    </row>
    <row r="4978" spans="8:8" x14ac:dyDescent="0.15">
      <c r="H4978">
        <f t="shared" si="78"/>
        <v>22.208055000000002</v>
      </c>
    </row>
    <row r="4979" spans="8:8" x14ac:dyDescent="0.15">
      <c r="H4979">
        <f t="shared" si="78"/>
        <v>22.208055000000002</v>
      </c>
    </row>
    <row r="4980" spans="8:8" x14ac:dyDescent="0.15">
      <c r="H4980">
        <f t="shared" si="78"/>
        <v>22.208055000000002</v>
      </c>
    </row>
    <row r="4981" spans="8:8" x14ac:dyDescent="0.15">
      <c r="H4981">
        <f t="shared" si="78"/>
        <v>11.688450000000001</v>
      </c>
    </row>
    <row r="4982" spans="8:8" x14ac:dyDescent="0.15">
      <c r="H4982">
        <f t="shared" si="78"/>
        <v>11.688450000000001</v>
      </c>
    </row>
    <row r="4983" spans="8:8" x14ac:dyDescent="0.15">
      <c r="H4983">
        <f t="shared" si="78"/>
        <v>22.208055000000002</v>
      </c>
    </row>
    <row r="4984" spans="8:8" x14ac:dyDescent="0.15">
      <c r="H4984">
        <f t="shared" si="78"/>
        <v>22.208055000000002</v>
      </c>
    </row>
    <row r="4985" spans="8:8" x14ac:dyDescent="0.15">
      <c r="H4985">
        <f t="shared" si="78"/>
        <v>22.208055000000002</v>
      </c>
    </row>
    <row r="4986" spans="8:8" x14ac:dyDescent="0.15">
      <c r="H4986">
        <f t="shared" si="78"/>
        <v>22.208055000000002</v>
      </c>
    </row>
    <row r="4987" spans="8:8" x14ac:dyDescent="0.15">
      <c r="H4987">
        <f t="shared" si="78"/>
        <v>7.0130699999999999</v>
      </c>
    </row>
    <row r="4988" spans="8:8" x14ac:dyDescent="0.15">
      <c r="H4988">
        <f t="shared" si="78"/>
        <v>7.0130699999999999</v>
      </c>
    </row>
    <row r="4989" spans="8:8" x14ac:dyDescent="0.15">
      <c r="H4989">
        <f t="shared" si="78"/>
        <v>1.1688450000000001</v>
      </c>
    </row>
    <row r="4990" spans="8:8" x14ac:dyDescent="0.15">
      <c r="H4990">
        <f t="shared" si="78"/>
        <v>1.1688450000000001</v>
      </c>
    </row>
    <row r="4991" spans="8:8" x14ac:dyDescent="0.15">
      <c r="H4991">
        <f t="shared" si="78"/>
        <v>1.1688450000000001</v>
      </c>
    </row>
    <row r="4992" spans="8:8" x14ac:dyDescent="0.15">
      <c r="H4992">
        <f t="shared" si="78"/>
        <v>1.1688450000000001</v>
      </c>
    </row>
    <row r="4993" spans="8:8" x14ac:dyDescent="0.15">
      <c r="H4993">
        <f t="shared" si="78"/>
        <v>1.1688450000000001</v>
      </c>
    </row>
    <row r="4994" spans="8:8" x14ac:dyDescent="0.15">
      <c r="H4994">
        <f t="shared" si="78"/>
        <v>1.1688450000000001</v>
      </c>
    </row>
    <row r="4995" spans="8:8" x14ac:dyDescent="0.15">
      <c r="H4995">
        <f t="shared" si="78"/>
        <v>1.1688450000000001</v>
      </c>
    </row>
    <row r="4996" spans="8:8" x14ac:dyDescent="0.15">
      <c r="H4996">
        <f t="shared" si="78"/>
        <v>1.1688450000000001</v>
      </c>
    </row>
    <row r="4997" spans="8:8" x14ac:dyDescent="0.15">
      <c r="H4997">
        <f t="shared" si="78"/>
        <v>1.1688450000000001</v>
      </c>
    </row>
    <row r="4998" spans="8:8" x14ac:dyDescent="0.15">
      <c r="H4998">
        <f t="shared" si="78"/>
        <v>1.1688450000000001</v>
      </c>
    </row>
    <row r="4999" spans="8:8" x14ac:dyDescent="0.15">
      <c r="H4999">
        <f t="shared" si="78"/>
        <v>1.1688450000000001</v>
      </c>
    </row>
    <row r="5000" spans="8:8" x14ac:dyDescent="0.15">
      <c r="H5000">
        <f t="shared" si="78"/>
        <v>2.3376900000000003</v>
      </c>
    </row>
    <row r="5001" spans="8:8" x14ac:dyDescent="0.15">
      <c r="H5001">
        <f t="shared" si="78"/>
        <v>11.688450000000001</v>
      </c>
    </row>
    <row r="5002" spans="8:8" x14ac:dyDescent="0.15">
      <c r="H5002">
        <f t="shared" si="78"/>
        <v>22.208055000000002</v>
      </c>
    </row>
    <row r="5003" spans="8:8" x14ac:dyDescent="0.15">
      <c r="H5003">
        <f t="shared" si="78"/>
        <v>22.208055000000002</v>
      </c>
    </row>
    <row r="5004" spans="8:8" x14ac:dyDescent="0.15">
      <c r="H5004">
        <f t="shared" si="78"/>
        <v>22.208055000000002</v>
      </c>
    </row>
    <row r="5005" spans="8:8" x14ac:dyDescent="0.15">
      <c r="H5005">
        <f t="shared" si="78"/>
        <v>11.688450000000001</v>
      </c>
    </row>
    <row r="5006" spans="8:8" x14ac:dyDescent="0.15">
      <c r="H5006">
        <f t="shared" si="78"/>
        <v>11.688450000000001</v>
      </c>
    </row>
    <row r="5007" spans="8:8" x14ac:dyDescent="0.15">
      <c r="H5007">
        <f t="shared" si="78"/>
        <v>22.208055000000002</v>
      </c>
    </row>
    <row r="5008" spans="8:8" x14ac:dyDescent="0.15">
      <c r="H5008">
        <f t="shared" si="78"/>
        <v>22.208055000000002</v>
      </c>
    </row>
    <row r="5009" spans="8:8" x14ac:dyDescent="0.15">
      <c r="H5009">
        <f t="shared" si="78"/>
        <v>22.208055000000002</v>
      </c>
    </row>
    <row r="5010" spans="8:8" x14ac:dyDescent="0.15">
      <c r="H5010">
        <f t="shared" si="78"/>
        <v>22.208055000000002</v>
      </c>
    </row>
    <row r="5011" spans="8:8" x14ac:dyDescent="0.15">
      <c r="H5011">
        <f t="shared" si="78"/>
        <v>7.0130699999999999</v>
      </c>
    </row>
    <row r="5012" spans="8:8" x14ac:dyDescent="0.15">
      <c r="H5012">
        <f t="shared" si="78"/>
        <v>7.0130699999999999</v>
      </c>
    </row>
    <row r="5013" spans="8:8" x14ac:dyDescent="0.15">
      <c r="H5013">
        <f t="shared" si="78"/>
        <v>1.1688450000000001</v>
      </c>
    </row>
    <row r="5014" spans="8:8" x14ac:dyDescent="0.15">
      <c r="H5014">
        <f t="shared" si="78"/>
        <v>1.1688450000000001</v>
      </c>
    </row>
    <row r="5015" spans="8:8" x14ac:dyDescent="0.15">
      <c r="H5015">
        <f t="shared" si="78"/>
        <v>1.1688450000000001</v>
      </c>
    </row>
    <row r="5016" spans="8:8" x14ac:dyDescent="0.15">
      <c r="H5016">
        <f t="shared" si="78"/>
        <v>1.1688450000000001</v>
      </c>
    </row>
    <row r="5017" spans="8:8" x14ac:dyDescent="0.15">
      <c r="H5017">
        <f t="shared" si="78"/>
        <v>1.1688450000000001</v>
      </c>
    </row>
    <row r="5018" spans="8:8" x14ac:dyDescent="0.15">
      <c r="H5018">
        <f t="shared" si="78"/>
        <v>1.1688450000000001</v>
      </c>
    </row>
    <row r="5019" spans="8:8" x14ac:dyDescent="0.15">
      <c r="H5019">
        <f t="shared" ref="H5019:H5082" si="79">$H4995</f>
        <v>1.1688450000000001</v>
      </c>
    </row>
    <row r="5020" spans="8:8" x14ac:dyDescent="0.15">
      <c r="H5020">
        <f t="shared" si="79"/>
        <v>1.1688450000000001</v>
      </c>
    </row>
    <row r="5021" spans="8:8" x14ac:dyDescent="0.15">
      <c r="H5021">
        <f t="shared" si="79"/>
        <v>1.1688450000000001</v>
      </c>
    </row>
    <row r="5022" spans="8:8" x14ac:dyDescent="0.15">
      <c r="H5022">
        <f t="shared" si="79"/>
        <v>1.1688450000000001</v>
      </c>
    </row>
    <row r="5023" spans="8:8" x14ac:dyDescent="0.15">
      <c r="H5023">
        <f t="shared" si="79"/>
        <v>1.1688450000000001</v>
      </c>
    </row>
    <row r="5024" spans="8:8" x14ac:dyDescent="0.15">
      <c r="H5024">
        <f t="shared" si="79"/>
        <v>2.3376900000000003</v>
      </c>
    </row>
    <row r="5025" spans="8:8" x14ac:dyDescent="0.15">
      <c r="H5025">
        <f t="shared" si="79"/>
        <v>11.688450000000001</v>
      </c>
    </row>
    <row r="5026" spans="8:8" x14ac:dyDescent="0.15">
      <c r="H5026">
        <f t="shared" si="79"/>
        <v>22.208055000000002</v>
      </c>
    </row>
    <row r="5027" spans="8:8" x14ac:dyDescent="0.15">
      <c r="H5027">
        <f t="shared" si="79"/>
        <v>22.208055000000002</v>
      </c>
    </row>
    <row r="5028" spans="8:8" x14ac:dyDescent="0.15">
      <c r="H5028">
        <f t="shared" si="79"/>
        <v>22.208055000000002</v>
      </c>
    </row>
    <row r="5029" spans="8:8" x14ac:dyDescent="0.15">
      <c r="H5029">
        <f t="shared" si="79"/>
        <v>11.688450000000001</v>
      </c>
    </row>
    <row r="5030" spans="8:8" x14ac:dyDescent="0.15">
      <c r="H5030">
        <f t="shared" si="79"/>
        <v>11.688450000000001</v>
      </c>
    </row>
    <row r="5031" spans="8:8" x14ac:dyDescent="0.15">
      <c r="H5031">
        <f t="shared" si="79"/>
        <v>22.208055000000002</v>
      </c>
    </row>
    <row r="5032" spans="8:8" x14ac:dyDescent="0.15">
      <c r="H5032">
        <f t="shared" si="79"/>
        <v>22.208055000000002</v>
      </c>
    </row>
    <row r="5033" spans="8:8" x14ac:dyDescent="0.15">
      <c r="H5033">
        <f t="shared" si="79"/>
        <v>22.208055000000002</v>
      </c>
    </row>
    <row r="5034" spans="8:8" x14ac:dyDescent="0.15">
      <c r="H5034">
        <f t="shared" si="79"/>
        <v>22.208055000000002</v>
      </c>
    </row>
    <row r="5035" spans="8:8" x14ac:dyDescent="0.15">
      <c r="H5035">
        <f t="shared" si="79"/>
        <v>7.0130699999999999</v>
      </c>
    </row>
    <row r="5036" spans="8:8" x14ac:dyDescent="0.15">
      <c r="H5036">
        <f t="shared" si="79"/>
        <v>7.0130699999999999</v>
      </c>
    </row>
    <row r="5037" spans="8:8" x14ac:dyDescent="0.15">
      <c r="H5037">
        <f t="shared" si="79"/>
        <v>1.1688450000000001</v>
      </c>
    </row>
    <row r="5038" spans="8:8" x14ac:dyDescent="0.15">
      <c r="H5038">
        <f t="shared" si="79"/>
        <v>1.1688450000000001</v>
      </c>
    </row>
    <row r="5039" spans="8:8" x14ac:dyDescent="0.15">
      <c r="H5039">
        <f t="shared" si="79"/>
        <v>1.1688450000000001</v>
      </c>
    </row>
    <row r="5040" spans="8:8" x14ac:dyDescent="0.15">
      <c r="H5040">
        <f t="shared" si="79"/>
        <v>1.1688450000000001</v>
      </c>
    </row>
    <row r="5041" spans="8:8" x14ac:dyDescent="0.15">
      <c r="H5041">
        <f t="shared" si="79"/>
        <v>1.1688450000000001</v>
      </c>
    </row>
    <row r="5042" spans="8:8" x14ac:dyDescent="0.15">
      <c r="H5042">
        <f t="shared" si="79"/>
        <v>1.1688450000000001</v>
      </c>
    </row>
    <row r="5043" spans="8:8" x14ac:dyDescent="0.15">
      <c r="H5043">
        <f t="shared" si="79"/>
        <v>1.1688450000000001</v>
      </c>
    </row>
    <row r="5044" spans="8:8" x14ac:dyDescent="0.15">
      <c r="H5044">
        <f t="shared" si="79"/>
        <v>1.1688450000000001</v>
      </c>
    </row>
    <row r="5045" spans="8:8" x14ac:dyDescent="0.15">
      <c r="H5045">
        <f t="shared" si="79"/>
        <v>1.1688450000000001</v>
      </c>
    </row>
    <row r="5046" spans="8:8" x14ac:dyDescent="0.15">
      <c r="H5046">
        <f t="shared" si="79"/>
        <v>1.1688450000000001</v>
      </c>
    </row>
    <row r="5047" spans="8:8" x14ac:dyDescent="0.15">
      <c r="H5047">
        <f t="shared" si="79"/>
        <v>1.1688450000000001</v>
      </c>
    </row>
    <row r="5048" spans="8:8" x14ac:dyDescent="0.15">
      <c r="H5048">
        <f t="shared" si="79"/>
        <v>2.3376900000000003</v>
      </c>
    </row>
    <row r="5049" spans="8:8" x14ac:dyDescent="0.15">
      <c r="H5049">
        <f t="shared" si="79"/>
        <v>11.688450000000001</v>
      </c>
    </row>
    <row r="5050" spans="8:8" x14ac:dyDescent="0.15">
      <c r="H5050">
        <f t="shared" si="79"/>
        <v>22.208055000000002</v>
      </c>
    </row>
    <row r="5051" spans="8:8" x14ac:dyDescent="0.15">
      <c r="H5051">
        <f t="shared" si="79"/>
        <v>22.208055000000002</v>
      </c>
    </row>
    <row r="5052" spans="8:8" x14ac:dyDescent="0.15">
      <c r="H5052">
        <f t="shared" si="79"/>
        <v>22.208055000000002</v>
      </c>
    </row>
    <row r="5053" spans="8:8" x14ac:dyDescent="0.15">
      <c r="H5053">
        <f t="shared" si="79"/>
        <v>11.688450000000001</v>
      </c>
    </row>
    <row r="5054" spans="8:8" x14ac:dyDescent="0.15">
      <c r="H5054">
        <f t="shared" si="79"/>
        <v>11.688450000000001</v>
      </c>
    </row>
    <row r="5055" spans="8:8" x14ac:dyDescent="0.15">
      <c r="H5055">
        <f t="shared" si="79"/>
        <v>22.208055000000002</v>
      </c>
    </row>
    <row r="5056" spans="8:8" x14ac:dyDescent="0.15">
      <c r="H5056">
        <f t="shared" si="79"/>
        <v>22.208055000000002</v>
      </c>
    </row>
    <row r="5057" spans="8:8" x14ac:dyDescent="0.15">
      <c r="H5057">
        <f t="shared" si="79"/>
        <v>22.208055000000002</v>
      </c>
    </row>
    <row r="5058" spans="8:8" x14ac:dyDescent="0.15">
      <c r="H5058">
        <f t="shared" si="79"/>
        <v>22.208055000000002</v>
      </c>
    </row>
    <row r="5059" spans="8:8" x14ac:dyDescent="0.15">
      <c r="H5059">
        <f t="shared" si="79"/>
        <v>7.0130699999999999</v>
      </c>
    </row>
    <row r="5060" spans="8:8" x14ac:dyDescent="0.15">
      <c r="H5060">
        <f t="shared" si="79"/>
        <v>7.0130699999999999</v>
      </c>
    </row>
    <row r="5061" spans="8:8" x14ac:dyDescent="0.15">
      <c r="H5061">
        <f t="shared" si="79"/>
        <v>1.1688450000000001</v>
      </c>
    </row>
    <row r="5062" spans="8:8" x14ac:dyDescent="0.15">
      <c r="H5062">
        <f t="shared" si="79"/>
        <v>1.1688450000000001</v>
      </c>
    </row>
    <row r="5063" spans="8:8" x14ac:dyDescent="0.15">
      <c r="H5063">
        <f t="shared" si="79"/>
        <v>1.1688450000000001</v>
      </c>
    </row>
    <row r="5064" spans="8:8" x14ac:dyDescent="0.15">
      <c r="H5064">
        <f t="shared" si="79"/>
        <v>1.1688450000000001</v>
      </c>
    </row>
    <row r="5065" spans="8:8" x14ac:dyDescent="0.15">
      <c r="H5065">
        <f t="shared" si="79"/>
        <v>1.1688450000000001</v>
      </c>
    </row>
    <row r="5066" spans="8:8" x14ac:dyDescent="0.15">
      <c r="H5066">
        <f t="shared" si="79"/>
        <v>1.1688450000000001</v>
      </c>
    </row>
    <row r="5067" spans="8:8" x14ac:dyDescent="0.15">
      <c r="H5067">
        <f t="shared" si="79"/>
        <v>1.1688450000000001</v>
      </c>
    </row>
    <row r="5068" spans="8:8" x14ac:dyDescent="0.15">
      <c r="H5068">
        <f t="shared" si="79"/>
        <v>1.1688450000000001</v>
      </c>
    </row>
    <row r="5069" spans="8:8" x14ac:dyDescent="0.15">
      <c r="H5069">
        <f t="shared" si="79"/>
        <v>1.1688450000000001</v>
      </c>
    </row>
    <row r="5070" spans="8:8" x14ac:dyDescent="0.15">
      <c r="H5070">
        <f t="shared" si="79"/>
        <v>1.1688450000000001</v>
      </c>
    </row>
    <row r="5071" spans="8:8" x14ac:dyDescent="0.15">
      <c r="H5071">
        <f t="shared" si="79"/>
        <v>1.1688450000000001</v>
      </c>
    </row>
    <row r="5072" spans="8:8" x14ac:dyDescent="0.15">
      <c r="H5072">
        <f t="shared" si="79"/>
        <v>2.3376900000000003</v>
      </c>
    </row>
    <row r="5073" spans="8:8" x14ac:dyDescent="0.15">
      <c r="H5073">
        <f t="shared" si="79"/>
        <v>11.688450000000001</v>
      </c>
    </row>
    <row r="5074" spans="8:8" x14ac:dyDescent="0.15">
      <c r="H5074">
        <f t="shared" si="79"/>
        <v>22.208055000000002</v>
      </c>
    </row>
    <row r="5075" spans="8:8" x14ac:dyDescent="0.15">
      <c r="H5075">
        <f t="shared" si="79"/>
        <v>22.208055000000002</v>
      </c>
    </row>
    <row r="5076" spans="8:8" x14ac:dyDescent="0.15">
      <c r="H5076">
        <f t="shared" si="79"/>
        <v>22.208055000000002</v>
      </c>
    </row>
    <row r="5077" spans="8:8" x14ac:dyDescent="0.15">
      <c r="H5077">
        <f t="shared" si="79"/>
        <v>11.688450000000001</v>
      </c>
    </row>
    <row r="5078" spans="8:8" x14ac:dyDescent="0.15">
      <c r="H5078">
        <f t="shared" si="79"/>
        <v>11.688450000000001</v>
      </c>
    </row>
    <row r="5079" spans="8:8" x14ac:dyDescent="0.15">
      <c r="H5079">
        <f t="shared" si="79"/>
        <v>22.208055000000002</v>
      </c>
    </row>
    <row r="5080" spans="8:8" x14ac:dyDescent="0.15">
      <c r="H5080">
        <f t="shared" si="79"/>
        <v>22.208055000000002</v>
      </c>
    </row>
    <row r="5081" spans="8:8" x14ac:dyDescent="0.15">
      <c r="H5081">
        <f t="shared" si="79"/>
        <v>22.208055000000002</v>
      </c>
    </row>
    <row r="5082" spans="8:8" x14ac:dyDescent="0.15">
      <c r="H5082">
        <f t="shared" si="79"/>
        <v>22.208055000000002</v>
      </c>
    </row>
    <row r="5083" spans="8:8" x14ac:dyDescent="0.15">
      <c r="H5083">
        <f t="shared" ref="H5083:H5146" si="80">$H5059</f>
        <v>7.0130699999999999</v>
      </c>
    </row>
    <row r="5084" spans="8:8" x14ac:dyDescent="0.15">
      <c r="H5084">
        <f t="shared" si="80"/>
        <v>7.0130699999999999</v>
      </c>
    </row>
    <row r="5085" spans="8:8" x14ac:dyDescent="0.15">
      <c r="H5085">
        <f t="shared" si="80"/>
        <v>1.1688450000000001</v>
      </c>
    </row>
    <row r="5086" spans="8:8" x14ac:dyDescent="0.15">
      <c r="H5086">
        <f t="shared" si="80"/>
        <v>1.1688450000000001</v>
      </c>
    </row>
    <row r="5087" spans="8:8" x14ac:dyDescent="0.15">
      <c r="H5087">
        <f t="shared" si="80"/>
        <v>1.1688450000000001</v>
      </c>
    </row>
    <row r="5088" spans="8:8" x14ac:dyDescent="0.15">
      <c r="H5088">
        <f t="shared" si="80"/>
        <v>1.1688450000000001</v>
      </c>
    </row>
    <row r="5089" spans="8:8" x14ac:dyDescent="0.15">
      <c r="H5089">
        <f t="shared" si="80"/>
        <v>1.1688450000000001</v>
      </c>
    </row>
    <row r="5090" spans="8:8" x14ac:dyDescent="0.15">
      <c r="H5090">
        <f t="shared" si="80"/>
        <v>1.1688450000000001</v>
      </c>
    </row>
    <row r="5091" spans="8:8" x14ac:dyDescent="0.15">
      <c r="H5091">
        <f t="shared" si="80"/>
        <v>1.1688450000000001</v>
      </c>
    </row>
    <row r="5092" spans="8:8" x14ac:dyDescent="0.15">
      <c r="H5092">
        <f t="shared" si="80"/>
        <v>1.1688450000000001</v>
      </c>
    </row>
    <row r="5093" spans="8:8" x14ac:dyDescent="0.15">
      <c r="H5093">
        <f t="shared" si="80"/>
        <v>1.1688450000000001</v>
      </c>
    </row>
    <row r="5094" spans="8:8" x14ac:dyDescent="0.15">
      <c r="H5094">
        <f t="shared" si="80"/>
        <v>1.1688450000000001</v>
      </c>
    </row>
    <row r="5095" spans="8:8" x14ac:dyDescent="0.15">
      <c r="H5095">
        <f t="shared" si="80"/>
        <v>1.1688450000000001</v>
      </c>
    </row>
    <row r="5096" spans="8:8" x14ac:dyDescent="0.15">
      <c r="H5096">
        <f t="shared" si="80"/>
        <v>2.3376900000000003</v>
      </c>
    </row>
    <row r="5097" spans="8:8" x14ac:dyDescent="0.15">
      <c r="H5097">
        <f t="shared" si="80"/>
        <v>11.688450000000001</v>
      </c>
    </row>
    <row r="5098" spans="8:8" x14ac:dyDescent="0.15">
      <c r="H5098">
        <f t="shared" si="80"/>
        <v>22.208055000000002</v>
      </c>
    </row>
    <row r="5099" spans="8:8" x14ac:dyDescent="0.15">
      <c r="H5099">
        <f t="shared" si="80"/>
        <v>22.208055000000002</v>
      </c>
    </row>
    <row r="5100" spans="8:8" x14ac:dyDescent="0.15">
      <c r="H5100">
        <f t="shared" si="80"/>
        <v>22.208055000000002</v>
      </c>
    </row>
    <row r="5101" spans="8:8" x14ac:dyDescent="0.15">
      <c r="H5101">
        <f t="shared" si="80"/>
        <v>11.688450000000001</v>
      </c>
    </row>
    <row r="5102" spans="8:8" x14ac:dyDescent="0.15">
      <c r="H5102">
        <f t="shared" si="80"/>
        <v>11.688450000000001</v>
      </c>
    </row>
    <row r="5103" spans="8:8" x14ac:dyDescent="0.15">
      <c r="H5103">
        <f t="shared" si="80"/>
        <v>22.208055000000002</v>
      </c>
    </row>
    <row r="5104" spans="8:8" x14ac:dyDescent="0.15">
      <c r="H5104">
        <f t="shared" si="80"/>
        <v>22.208055000000002</v>
      </c>
    </row>
    <row r="5105" spans="8:8" x14ac:dyDescent="0.15">
      <c r="H5105">
        <f t="shared" si="80"/>
        <v>22.208055000000002</v>
      </c>
    </row>
    <row r="5106" spans="8:8" x14ac:dyDescent="0.15">
      <c r="H5106">
        <f t="shared" si="80"/>
        <v>22.208055000000002</v>
      </c>
    </row>
    <row r="5107" spans="8:8" x14ac:dyDescent="0.15">
      <c r="H5107">
        <f t="shared" si="80"/>
        <v>7.0130699999999999</v>
      </c>
    </row>
    <row r="5108" spans="8:8" x14ac:dyDescent="0.15">
      <c r="H5108">
        <f t="shared" si="80"/>
        <v>7.0130699999999999</v>
      </c>
    </row>
    <row r="5109" spans="8:8" x14ac:dyDescent="0.15">
      <c r="H5109">
        <f t="shared" si="80"/>
        <v>1.1688450000000001</v>
      </c>
    </row>
    <row r="5110" spans="8:8" x14ac:dyDescent="0.15">
      <c r="H5110">
        <f t="shared" si="80"/>
        <v>1.1688450000000001</v>
      </c>
    </row>
    <row r="5111" spans="8:8" x14ac:dyDescent="0.15">
      <c r="H5111">
        <f t="shared" si="80"/>
        <v>1.1688450000000001</v>
      </c>
    </row>
    <row r="5112" spans="8:8" x14ac:dyDescent="0.15">
      <c r="H5112">
        <f t="shared" si="80"/>
        <v>1.1688450000000001</v>
      </c>
    </row>
    <row r="5113" spans="8:8" x14ac:dyDescent="0.15">
      <c r="H5113">
        <f t="shared" si="80"/>
        <v>1.1688450000000001</v>
      </c>
    </row>
    <row r="5114" spans="8:8" x14ac:dyDescent="0.15">
      <c r="H5114">
        <f t="shared" si="80"/>
        <v>1.1688450000000001</v>
      </c>
    </row>
    <row r="5115" spans="8:8" x14ac:dyDescent="0.15">
      <c r="H5115">
        <f t="shared" si="80"/>
        <v>1.1688450000000001</v>
      </c>
    </row>
    <row r="5116" spans="8:8" x14ac:dyDescent="0.15">
      <c r="H5116">
        <f t="shared" si="80"/>
        <v>1.1688450000000001</v>
      </c>
    </row>
    <row r="5117" spans="8:8" x14ac:dyDescent="0.15">
      <c r="H5117">
        <f t="shared" si="80"/>
        <v>1.1688450000000001</v>
      </c>
    </row>
    <row r="5118" spans="8:8" x14ac:dyDescent="0.15">
      <c r="H5118">
        <f t="shared" si="80"/>
        <v>1.1688450000000001</v>
      </c>
    </row>
    <row r="5119" spans="8:8" x14ac:dyDescent="0.15">
      <c r="H5119">
        <f t="shared" si="80"/>
        <v>1.1688450000000001</v>
      </c>
    </row>
    <row r="5120" spans="8:8" x14ac:dyDescent="0.15">
      <c r="H5120">
        <f t="shared" si="80"/>
        <v>2.3376900000000003</v>
      </c>
    </row>
    <row r="5121" spans="8:8" x14ac:dyDescent="0.15">
      <c r="H5121">
        <f t="shared" si="80"/>
        <v>11.688450000000001</v>
      </c>
    </row>
    <row r="5122" spans="8:8" x14ac:dyDescent="0.15">
      <c r="H5122">
        <f t="shared" si="80"/>
        <v>22.208055000000002</v>
      </c>
    </row>
    <row r="5123" spans="8:8" x14ac:dyDescent="0.15">
      <c r="H5123">
        <f t="shared" si="80"/>
        <v>22.208055000000002</v>
      </c>
    </row>
    <row r="5124" spans="8:8" x14ac:dyDescent="0.15">
      <c r="H5124">
        <f t="shared" si="80"/>
        <v>22.208055000000002</v>
      </c>
    </row>
    <row r="5125" spans="8:8" x14ac:dyDescent="0.15">
      <c r="H5125">
        <f t="shared" si="80"/>
        <v>11.688450000000001</v>
      </c>
    </row>
    <row r="5126" spans="8:8" x14ac:dyDescent="0.15">
      <c r="H5126">
        <f t="shared" si="80"/>
        <v>11.688450000000001</v>
      </c>
    </row>
    <row r="5127" spans="8:8" x14ac:dyDescent="0.15">
      <c r="H5127">
        <f t="shared" si="80"/>
        <v>22.208055000000002</v>
      </c>
    </row>
    <row r="5128" spans="8:8" x14ac:dyDescent="0.15">
      <c r="H5128">
        <f t="shared" si="80"/>
        <v>22.208055000000002</v>
      </c>
    </row>
    <row r="5129" spans="8:8" x14ac:dyDescent="0.15">
      <c r="H5129">
        <f t="shared" si="80"/>
        <v>22.208055000000002</v>
      </c>
    </row>
    <row r="5130" spans="8:8" x14ac:dyDescent="0.15">
      <c r="H5130">
        <f t="shared" si="80"/>
        <v>22.208055000000002</v>
      </c>
    </row>
    <row r="5131" spans="8:8" x14ac:dyDescent="0.15">
      <c r="H5131">
        <f t="shared" si="80"/>
        <v>7.0130699999999999</v>
      </c>
    </row>
    <row r="5132" spans="8:8" x14ac:dyDescent="0.15">
      <c r="H5132">
        <f t="shared" si="80"/>
        <v>7.0130699999999999</v>
      </c>
    </row>
    <row r="5133" spans="8:8" x14ac:dyDescent="0.15">
      <c r="H5133">
        <f t="shared" si="80"/>
        <v>1.1688450000000001</v>
      </c>
    </row>
    <row r="5134" spans="8:8" x14ac:dyDescent="0.15">
      <c r="H5134">
        <f t="shared" si="80"/>
        <v>1.1688450000000001</v>
      </c>
    </row>
    <row r="5135" spans="8:8" x14ac:dyDescent="0.15">
      <c r="H5135">
        <f t="shared" si="80"/>
        <v>1.1688450000000001</v>
      </c>
    </row>
    <row r="5136" spans="8:8" x14ac:dyDescent="0.15">
      <c r="H5136">
        <f t="shared" si="80"/>
        <v>1.1688450000000001</v>
      </c>
    </row>
    <row r="5137" spans="8:8" x14ac:dyDescent="0.15">
      <c r="H5137">
        <f t="shared" si="80"/>
        <v>1.1688450000000001</v>
      </c>
    </row>
    <row r="5138" spans="8:8" x14ac:dyDescent="0.15">
      <c r="H5138">
        <f t="shared" si="80"/>
        <v>1.1688450000000001</v>
      </c>
    </row>
    <row r="5139" spans="8:8" x14ac:dyDescent="0.15">
      <c r="H5139">
        <f t="shared" si="80"/>
        <v>1.1688450000000001</v>
      </c>
    </row>
    <row r="5140" spans="8:8" x14ac:dyDescent="0.15">
      <c r="H5140">
        <f t="shared" si="80"/>
        <v>1.1688450000000001</v>
      </c>
    </row>
    <row r="5141" spans="8:8" x14ac:dyDescent="0.15">
      <c r="H5141">
        <f t="shared" si="80"/>
        <v>1.1688450000000001</v>
      </c>
    </row>
    <row r="5142" spans="8:8" x14ac:dyDescent="0.15">
      <c r="H5142">
        <f t="shared" si="80"/>
        <v>1.1688450000000001</v>
      </c>
    </row>
    <row r="5143" spans="8:8" x14ac:dyDescent="0.15">
      <c r="H5143">
        <f t="shared" si="80"/>
        <v>1.1688450000000001</v>
      </c>
    </row>
    <row r="5144" spans="8:8" x14ac:dyDescent="0.15">
      <c r="H5144">
        <f t="shared" si="80"/>
        <v>2.3376900000000003</v>
      </c>
    </row>
    <row r="5145" spans="8:8" x14ac:dyDescent="0.15">
      <c r="H5145">
        <f t="shared" si="80"/>
        <v>11.688450000000001</v>
      </c>
    </row>
    <row r="5146" spans="8:8" x14ac:dyDescent="0.15">
      <c r="H5146">
        <f t="shared" si="80"/>
        <v>22.208055000000002</v>
      </c>
    </row>
    <row r="5147" spans="8:8" x14ac:dyDescent="0.15">
      <c r="H5147">
        <f t="shared" ref="H5147:H5210" si="81">$H5123</f>
        <v>22.208055000000002</v>
      </c>
    </row>
    <row r="5148" spans="8:8" x14ac:dyDescent="0.15">
      <c r="H5148">
        <f t="shared" si="81"/>
        <v>22.208055000000002</v>
      </c>
    </row>
    <row r="5149" spans="8:8" x14ac:dyDescent="0.15">
      <c r="H5149">
        <f t="shared" si="81"/>
        <v>11.688450000000001</v>
      </c>
    </row>
    <row r="5150" spans="8:8" x14ac:dyDescent="0.15">
      <c r="H5150">
        <f t="shared" si="81"/>
        <v>11.688450000000001</v>
      </c>
    </row>
    <row r="5151" spans="8:8" x14ac:dyDescent="0.15">
      <c r="H5151">
        <f t="shared" si="81"/>
        <v>22.208055000000002</v>
      </c>
    </row>
    <row r="5152" spans="8:8" x14ac:dyDescent="0.15">
      <c r="H5152">
        <f t="shared" si="81"/>
        <v>22.208055000000002</v>
      </c>
    </row>
    <row r="5153" spans="8:8" x14ac:dyDescent="0.15">
      <c r="H5153">
        <f t="shared" si="81"/>
        <v>22.208055000000002</v>
      </c>
    </row>
    <row r="5154" spans="8:8" x14ac:dyDescent="0.15">
      <c r="H5154">
        <f t="shared" si="81"/>
        <v>22.208055000000002</v>
      </c>
    </row>
    <row r="5155" spans="8:8" x14ac:dyDescent="0.15">
      <c r="H5155">
        <f t="shared" si="81"/>
        <v>7.0130699999999999</v>
      </c>
    </row>
    <row r="5156" spans="8:8" x14ac:dyDescent="0.15">
      <c r="H5156">
        <f t="shared" si="81"/>
        <v>7.0130699999999999</v>
      </c>
    </row>
    <row r="5157" spans="8:8" x14ac:dyDescent="0.15">
      <c r="H5157">
        <f t="shared" si="81"/>
        <v>1.1688450000000001</v>
      </c>
    </row>
    <row r="5158" spans="8:8" x14ac:dyDescent="0.15">
      <c r="H5158">
        <f t="shared" si="81"/>
        <v>1.1688450000000001</v>
      </c>
    </row>
    <row r="5159" spans="8:8" x14ac:dyDescent="0.15">
      <c r="H5159">
        <f t="shared" si="81"/>
        <v>1.1688450000000001</v>
      </c>
    </row>
    <row r="5160" spans="8:8" x14ac:dyDescent="0.15">
      <c r="H5160">
        <f t="shared" si="81"/>
        <v>1.1688450000000001</v>
      </c>
    </row>
    <row r="5161" spans="8:8" x14ac:dyDescent="0.15">
      <c r="H5161">
        <f t="shared" si="81"/>
        <v>1.1688450000000001</v>
      </c>
    </row>
    <row r="5162" spans="8:8" x14ac:dyDescent="0.15">
      <c r="H5162">
        <f t="shared" si="81"/>
        <v>1.1688450000000001</v>
      </c>
    </row>
    <row r="5163" spans="8:8" x14ac:dyDescent="0.15">
      <c r="H5163">
        <f t="shared" si="81"/>
        <v>1.1688450000000001</v>
      </c>
    </row>
    <row r="5164" spans="8:8" x14ac:dyDescent="0.15">
      <c r="H5164">
        <f t="shared" si="81"/>
        <v>1.1688450000000001</v>
      </c>
    </row>
    <row r="5165" spans="8:8" x14ac:dyDescent="0.15">
      <c r="H5165">
        <f t="shared" si="81"/>
        <v>1.1688450000000001</v>
      </c>
    </row>
    <row r="5166" spans="8:8" x14ac:dyDescent="0.15">
      <c r="H5166">
        <f t="shared" si="81"/>
        <v>1.1688450000000001</v>
      </c>
    </row>
    <row r="5167" spans="8:8" x14ac:dyDescent="0.15">
      <c r="H5167">
        <f t="shared" si="81"/>
        <v>1.1688450000000001</v>
      </c>
    </row>
    <row r="5168" spans="8:8" x14ac:dyDescent="0.15">
      <c r="H5168">
        <f t="shared" si="81"/>
        <v>2.3376900000000003</v>
      </c>
    </row>
    <row r="5169" spans="8:8" x14ac:dyDescent="0.15">
      <c r="H5169">
        <f t="shared" si="81"/>
        <v>11.688450000000001</v>
      </c>
    </row>
    <row r="5170" spans="8:8" x14ac:dyDescent="0.15">
      <c r="H5170">
        <f t="shared" si="81"/>
        <v>22.208055000000002</v>
      </c>
    </row>
    <row r="5171" spans="8:8" x14ac:dyDescent="0.15">
      <c r="H5171">
        <f t="shared" si="81"/>
        <v>22.208055000000002</v>
      </c>
    </row>
    <row r="5172" spans="8:8" x14ac:dyDescent="0.15">
      <c r="H5172">
        <f t="shared" si="81"/>
        <v>22.208055000000002</v>
      </c>
    </row>
    <row r="5173" spans="8:8" x14ac:dyDescent="0.15">
      <c r="H5173">
        <f t="shared" si="81"/>
        <v>11.688450000000001</v>
      </c>
    </row>
    <row r="5174" spans="8:8" x14ac:dyDescent="0.15">
      <c r="H5174">
        <f t="shared" si="81"/>
        <v>11.688450000000001</v>
      </c>
    </row>
    <row r="5175" spans="8:8" x14ac:dyDescent="0.15">
      <c r="H5175">
        <f t="shared" si="81"/>
        <v>22.208055000000002</v>
      </c>
    </row>
    <row r="5176" spans="8:8" x14ac:dyDescent="0.15">
      <c r="H5176">
        <f t="shared" si="81"/>
        <v>22.208055000000002</v>
      </c>
    </row>
    <row r="5177" spans="8:8" x14ac:dyDescent="0.15">
      <c r="H5177">
        <f t="shared" si="81"/>
        <v>22.208055000000002</v>
      </c>
    </row>
    <row r="5178" spans="8:8" x14ac:dyDescent="0.15">
      <c r="H5178">
        <f t="shared" si="81"/>
        <v>22.208055000000002</v>
      </c>
    </row>
    <row r="5179" spans="8:8" x14ac:dyDescent="0.15">
      <c r="H5179">
        <f t="shared" si="81"/>
        <v>7.0130699999999999</v>
      </c>
    </row>
    <row r="5180" spans="8:8" x14ac:dyDescent="0.15">
      <c r="H5180">
        <f t="shared" si="81"/>
        <v>7.0130699999999999</v>
      </c>
    </row>
    <row r="5181" spans="8:8" x14ac:dyDescent="0.15">
      <c r="H5181">
        <f t="shared" si="81"/>
        <v>1.1688450000000001</v>
      </c>
    </row>
    <row r="5182" spans="8:8" x14ac:dyDescent="0.15">
      <c r="H5182">
        <f t="shared" si="81"/>
        <v>1.1688450000000001</v>
      </c>
    </row>
    <row r="5183" spans="8:8" x14ac:dyDescent="0.15">
      <c r="H5183">
        <f t="shared" si="81"/>
        <v>1.1688450000000001</v>
      </c>
    </row>
    <row r="5184" spans="8:8" x14ac:dyDescent="0.15">
      <c r="H5184">
        <f t="shared" si="81"/>
        <v>1.1688450000000001</v>
      </c>
    </row>
    <row r="5185" spans="8:8" x14ac:dyDescent="0.15">
      <c r="H5185">
        <f t="shared" si="81"/>
        <v>1.1688450000000001</v>
      </c>
    </row>
    <row r="5186" spans="8:8" x14ac:dyDescent="0.15">
      <c r="H5186">
        <f t="shared" si="81"/>
        <v>1.1688450000000001</v>
      </c>
    </row>
    <row r="5187" spans="8:8" x14ac:dyDescent="0.15">
      <c r="H5187">
        <f t="shared" si="81"/>
        <v>1.1688450000000001</v>
      </c>
    </row>
    <row r="5188" spans="8:8" x14ac:dyDescent="0.15">
      <c r="H5188">
        <f t="shared" si="81"/>
        <v>1.1688450000000001</v>
      </c>
    </row>
    <row r="5189" spans="8:8" x14ac:dyDescent="0.15">
      <c r="H5189">
        <f t="shared" si="81"/>
        <v>1.1688450000000001</v>
      </c>
    </row>
    <row r="5190" spans="8:8" x14ac:dyDescent="0.15">
      <c r="H5190">
        <f t="shared" si="81"/>
        <v>1.1688450000000001</v>
      </c>
    </row>
    <row r="5191" spans="8:8" x14ac:dyDescent="0.15">
      <c r="H5191">
        <f t="shared" si="81"/>
        <v>1.1688450000000001</v>
      </c>
    </row>
    <row r="5192" spans="8:8" x14ac:dyDescent="0.15">
      <c r="H5192">
        <f t="shared" si="81"/>
        <v>2.3376900000000003</v>
      </c>
    </row>
    <row r="5193" spans="8:8" x14ac:dyDescent="0.15">
      <c r="H5193">
        <f t="shared" si="81"/>
        <v>11.688450000000001</v>
      </c>
    </row>
    <row r="5194" spans="8:8" x14ac:dyDescent="0.15">
      <c r="H5194">
        <f t="shared" si="81"/>
        <v>22.208055000000002</v>
      </c>
    </row>
    <row r="5195" spans="8:8" x14ac:dyDescent="0.15">
      <c r="H5195">
        <f t="shared" si="81"/>
        <v>22.208055000000002</v>
      </c>
    </row>
    <row r="5196" spans="8:8" x14ac:dyDescent="0.15">
      <c r="H5196">
        <f t="shared" si="81"/>
        <v>22.208055000000002</v>
      </c>
    </row>
    <row r="5197" spans="8:8" x14ac:dyDescent="0.15">
      <c r="H5197">
        <f t="shared" si="81"/>
        <v>11.688450000000001</v>
      </c>
    </row>
    <row r="5198" spans="8:8" x14ac:dyDescent="0.15">
      <c r="H5198">
        <f t="shared" si="81"/>
        <v>11.688450000000001</v>
      </c>
    </row>
    <row r="5199" spans="8:8" x14ac:dyDescent="0.15">
      <c r="H5199">
        <f t="shared" si="81"/>
        <v>22.208055000000002</v>
      </c>
    </row>
    <row r="5200" spans="8:8" x14ac:dyDescent="0.15">
      <c r="H5200">
        <f t="shared" si="81"/>
        <v>22.208055000000002</v>
      </c>
    </row>
    <row r="5201" spans="8:8" x14ac:dyDescent="0.15">
      <c r="H5201">
        <f t="shared" si="81"/>
        <v>22.208055000000002</v>
      </c>
    </row>
    <row r="5202" spans="8:8" x14ac:dyDescent="0.15">
      <c r="H5202">
        <f t="shared" si="81"/>
        <v>22.208055000000002</v>
      </c>
    </row>
    <row r="5203" spans="8:8" x14ac:dyDescent="0.15">
      <c r="H5203">
        <f t="shared" si="81"/>
        <v>7.0130699999999999</v>
      </c>
    </row>
    <row r="5204" spans="8:8" x14ac:dyDescent="0.15">
      <c r="H5204">
        <f t="shared" si="81"/>
        <v>7.0130699999999999</v>
      </c>
    </row>
    <row r="5205" spans="8:8" x14ac:dyDescent="0.15">
      <c r="H5205">
        <f t="shared" si="81"/>
        <v>1.1688450000000001</v>
      </c>
    </row>
    <row r="5206" spans="8:8" x14ac:dyDescent="0.15">
      <c r="H5206">
        <f t="shared" si="81"/>
        <v>1.1688450000000001</v>
      </c>
    </row>
    <row r="5207" spans="8:8" x14ac:dyDescent="0.15">
      <c r="H5207">
        <f t="shared" si="81"/>
        <v>1.1688450000000001</v>
      </c>
    </row>
    <row r="5208" spans="8:8" x14ac:dyDescent="0.15">
      <c r="H5208">
        <f t="shared" si="81"/>
        <v>1.1688450000000001</v>
      </c>
    </row>
    <row r="5209" spans="8:8" x14ac:dyDescent="0.15">
      <c r="H5209">
        <f t="shared" si="81"/>
        <v>1.1688450000000001</v>
      </c>
    </row>
    <row r="5210" spans="8:8" x14ac:dyDescent="0.15">
      <c r="H5210">
        <f t="shared" si="81"/>
        <v>1.1688450000000001</v>
      </c>
    </row>
    <row r="5211" spans="8:8" x14ac:dyDescent="0.15">
      <c r="H5211">
        <f t="shared" ref="H5211:H5274" si="82">$H5187</f>
        <v>1.1688450000000001</v>
      </c>
    </row>
    <row r="5212" spans="8:8" x14ac:dyDescent="0.15">
      <c r="H5212">
        <f t="shared" si="82"/>
        <v>1.1688450000000001</v>
      </c>
    </row>
    <row r="5213" spans="8:8" x14ac:dyDescent="0.15">
      <c r="H5213">
        <f t="shared" si="82"/>
        <v>1.1688450000000001</v>
      </c>
    </row>
    <row r="5214" spans="8:8" x14ac:dyDescent="0.15">
      <c r="H5214">
        <f t="shared" si="82"/>
        <v>1.1688450000000001</v>
      </c>
    </row>
    <row r="5215" spans="8:8" x14ac:dyDescent="0.15">
      <c r="H5215">
        <f t="shared" si="82"/>
        <v>1.1688450000000001</v>
      </c>
    </row>
    <row r="5216" spans="8:8" x14ac:dyDescent="0.15">
      <c r="H5216">
        <f t="shared" si="82"/>
        <v>2.3376900000000003</v>
      </c>
    </row>
    <row r="5217" spans="8:8" x14ac:dyDescent="0.15">
      <c r="H5217">
        <f t="shared" si="82"/>
        <v>11.688450000000001</v>
      </c>
    </row>
    <row r="5218" spans="8:8" x14ac:dyDescent="0.15">
      <c r="H5218">
        <f t="shared" si="82"/>
        <v>22.208055000000002</v>
      </c>
    </row>
    <row r="5219" spans="8:8" x14ac:dyDescent="0.15">
      <c r="H5219">
        <f t="shared" si="82"/>
        <v>22.208055000000002</v>
      </c>
    </row>
    <row r="5220" spans="8:8" x14ac:dyDescent="0.15">
      <c r="H5220">
        <f t="shared" si="82"/>
        <v>22.208055000000002</v>
      </c>
    </row>
    <row r="5221" spans="8:8" x14ac:dyDescent="0.15">
      <c r="H5221">
        <f t="shared" si="82"/>
        <v>11.688450000000001</v>
      </c>
    </row>
    <row r="5222" spans="8:8" x14ac:dyDescent="0.15">
      <c r="H5222">
        <f t="shared" si="82"/>
        <v>11.688450000000001</v>
      </c>
    </row>
    <row r="5223" spans="8:8" x14ac:dyDescent="0.15">
      <c r="H5223">
        <f t="shared" si="82"/>
        <v>22.208055000000002</v>
      </c>
    </row>
    <row r="5224" spans="8:8" x14ac:dyDescent="0.15">
      <c r="H5224">
        <f t="shared" si="82"/>
        <v>22.208055000000002</v>
      </c>
    </row>
    <row r="5225" spans="8:8" x14ac:dyDescent="0.15">
      <c r="H5225">
        <f t="shared" si="82"/>
        <v>22.208055000000002</v>
      </c>
    </row>
    <row r="5226" spans="8:8" x14ac:dyDescent="0.15">
      <c r="H5226">
        <f t="shared" si="82"/>
        <v>22.208055000000002</v>
      </c>
    </row>
    <row r="5227" spans="8:8" x14ac:dyDescent="0.15">
      <c r="H5227">
        <f t="shared" si="82"/>
        <v>7.0130699999999999</v>
      </c>
    </row>
    <row r="5228" spans="8:8" x14ac:dyDescent="0.15">
      <c r="H5228">
        <f t="shared" si="82"/>
        <v>7.0130699999999999</v>
      </c>
    </row>
    <row r="5229" spans="8:8" x14ac:dyDescent="0.15">
      <c r="H5229">
        <f t="shared" si="82"/>
        <v>1.1688450000000001</v>
      </c>
    </row>
    <row r="5230" spans="8:8" x14ac:dyDescent="0.15">
      <c r="H5230">
        <f t="shared" si="82"/>
        <v>1.1688450000000001</v>
      </c>
    </row>
    <row r="5231" spans="8:8" x14ac:dyDescent="0.15">
      <c r="H5231">
        <f t="shared" si="82"/>
        <v>1.1688450000000001</v>
      </c>
    </row>
    <row r="5232" spans="8:8" x14ac:dyDescent="0.15">
      <c r="H5232">
        <f t="shared" si="82"/>
        <v>1.1688450000000001</v>
      </c>
    </row>
    <row r="5233" spans="8:8" x14ac:dyDescent="0.15">
      <c r="H5233">
        <f t="shared" si="82"/>
        <v>1.1688450000000001</v>
      </c>
    </row>
    <row r="5234" spans="8:8" x14ac:dyDescent="0.15">
      <c r="H5234">
        <f t="shared" si="82"/>
        <v>1.1688450000000001</v>
      </c>
    </row>
    <row r="5235" spans="8:8" x14ac:dyDescent="0.15">
      <c r="H5235">
        <f t="shared" si="82"/>
        <v>1.1688450000000001</v>
      </c>
    </row>
    <row r="5236" spans="8:8" x14ac:dyDescent="0.15">
      <c r="H5236">
        <f t="shared" si="82"/>
        <v>1.1688450000000001</v>
      </c>
    </row>
    <row r="5237" spans="8:8" x14ac:dyDescent="0.15">
      <c r="H5237">
        <f t="shared" si="82"/>
        <v>1.1688450000000001</v>
      </c>
    </row>
    <row r="5238" spans="8:8" x14ac:dyDescent="0.15">
      <c r="H5238">
        <f t="shared" si="82"/>
        <v>1.1688450000000001</v>
      </c>
    </row>
    <row r="5239" spans="8:8" x14ac:dyDescent="0.15">
      <c r="H5239">
        <f t="shared" si="82"/>
        <v>1.1688450000000001</v>
      </c>
    </row>
    <row r="5240" spans="8:8" x14ac:dyDescent="0.15">
      <c r="H5240">
        <f t="shared" si="82"/>
        <v>2.3376900000000003</v>
      </c>
    </row>
    <row r="5241" spans="8:8" x14ac:dyDescent="0.15">
      <c r="H5241">
        <f t="shared" si="82"/>
        <v>11.688450000000001</v>
      </c>
    </row>
    <row r="5242" spans="8:8" x14ac:dyDescent="0.15">
      <c r="H5242">
        <f t="shared" si="82"/>
        <v>22.208055000000002</v>
      </c>
    </row>
    <row r="5243" spans="8:8" x14ac:dyDescent="0.15">
      <c r="H5243">
        <f t="shared" si="82"/>
        <v>22.208055000000002</v>
      </c>
    </row>
    <row r="5244" spans="8:8" x14ac:dyDescent="0.15">
      <c r="H5244">
        <f t="shared" si="82"/>
        <v>22.208055000000002</v>
      </c>
    </row>
    <row r="5245" spans="8:8" x14ac:dyDescent="0.15">
      <c r="H5245">
        <f t="shared" si="82"/>
        <v>11.688450000000001</v>
      </c>
    </row>
    <row r="5246" spans="8:8" x14ac:dyDescent="0.15">
      <c r="H5246">
        <f t="shared" si="82"/>
        <v>11.688450000000001</v>
      </c>
    </row>
    <row r="5247" spans="8:8" x14ac:dyDescent="0.15">
      <c r="H5247">
        <f t="shared" si="82"/>
        <v>22.208055000000002</v>
      </c>
    </row>
    <row r="5248" spans="8:8" x14ac:dyDescent="0.15">
      <c r="H5248">
        <f t="shared" si="82"/>
        <v>22.208055000000002</v>
      </c>
    </row>
    <row r="5249" spans="8:8" x14ac:dyDescent="0.15">
      <c r="H5249">
        <f t="shared" si="82"/>
        <v>22.208055000000002</v>
      </c>
    </row>
    <row r="5250" spans="8:8" x14ac:dyDescent="0.15">
      <c r="H5250">
        <f t="shared" si="82"/>
        <v>22.208055000000002</v>
      </c>
    </row>
    <row r="5251" spans="8:8" x14ac:dyDescent="0.15">
      <c r="H5251">
        <f t="shared" si="82"/>
        <v>7.0130699999999999</v>
      </c>
    </row>
    <row r="5252" spans="8:8" x14ac:dyDescent="0.15">
      <c r="H5252">
        <f t="shared" si="82"/>
        <v>7.0130699999999999</v>
      </c>
    </row>
    <row r="5253" spans="8:8" x14ac:dyDescent="0.15">
      <c r="H5253">
        <f t="shared" si="82"/>
        <v>1.1688450000000001</v>
      </c>
    </row>
    <row r="5254" spans="8:8" x14ac:dyDescent="0.15">
      <c r="H5254">
        <f t="shared" si="82"/>
        <v>1.1688450000000001</v>
      </c>
    </row>
    <row r="5255" spans="8:8" x14ac:dyDescent="0.15">
      <c r="H5255">
        <f t="shared" si="82"/>
        <v>1.1688450000000001</v>
      </c>
    </row>
    <row r="5256" spans="8:8" x14ac:dyDescent="0.15">
      <c r="H5256">
        <f t="shared" si="82"/>
        <v>1.1688450000000001</v>
      </c>
    </row>
    <row r="5257" spans="8:8" x14ac:dyDescent="0.15">
      <c r="H5257">
        <f t="shared" si="82"/>
        <v>1.1688450000000001</v>
      </c>
    </row>
    <row r="5258" spans="8:8" x14ac:dyDescent="0.15">
      <c r="H5258">
        <f t="shared" si="82"/>
        <v>1.1688450000000001</v>
      </c>
    </row>
    <row r="5259" spans="8:8" x14ac:dyDescent="0.15">
      <c r="H5259">
        <f t="shared" si="82"/>
        <v>1.1688450000000001</v>
      </c>
    </row>
    <row r="5260" spans="8:8" x14ac:dyDescent="0.15">
      <c r="H5260">
        <f t="shared" si="82"/>
        <v>1.1688450000000001</v>
      </c>
    </row>
    <row r="5261" spans="8:8" x14ac:dyDescent="0.15">
      <c r="H5261">
        <f t="shared" si="82"/>
        <v>1.1688450000000001</v>
      </c>
    </row>
    <row r="5262" spans="8:8" x14ac:dyDescent="0.15">
      <c r="H5262">
        <f t="shared" si="82"/>
        <v>1.1688450000000001</v>
      </c>
    </row>
    <row r="5263" spans="8:8" x14ac:dyDescent="0.15">
      <c r="H5263">
        <f t="shared" si="82"/>
        <v>1.1688450000000001</v>
      </c>
    </row>
    <row r="5264" spans="8:8" x14ac:dyDescent="0.15">
      <c r="H5264">
        <f t="shared" si="82"/>
        <v>2.3376900000000003</v>
      </c>
    </row>
    <row r="5265" spans="8:8" x14ac:dyDescent="0.15">
      <c r="H5265">
        <f t="shared" si="82"/>
        <v>11.688450000000001</v>
      </c>
    </row>
    <row r="5266" spans="8:8" x14ac:dyDescent="0.15">
      <c r="H5266">
        <f t="shared" si="82"/>
        <v>22.208055000000002</v>
      </c>
    </row>
    <row r="5267" spans="8:8" x14ac:dyDescent="0.15">
      <c r="H5267">
        <f t="shared" si="82"/>
        <v>22.208055000000002</v>
      </c>
    </row>
    <row r="5268" spans="8:8" x14ac:dyDescent="0.15">
      <c r="H5268">
        <f t="shared" si="82"/>
        <v>22.208055000000002</v>
      </c>
    </row>
    <row r="5269" spans="8:8" x14ac:dyDescent="0.15">
      <c r="H5269">
        <f t="shared" si="82"/>
        <v>11.688450000000001</v>
      </c>
    </row>
    <row r="5270" spans="8:8" x14ac:dyDescent="0.15">
      <c r="H5270">
        <f t="shared" si="82"/>
        <v>11.688450000000001</v>
      </c>
    </row>
    <row r="5271" spans="8:8" x14ac:dyDescent="0.15">
      <c r="H5271">
        <f t="shared" si="82"/>
        <v>22.208055000000002</v>
      </c>
    </row>
    <row r="5272" spans="8:8" x14ac:dyDescent="0.15">
      <c r="H5272">
        <f t="shared" si="82"/>
        <v>22.208055000000002</v>
      </c>
    </row>
    <row r="5273" spans="8:8" x14ac:dyDescent="0.15">
      <c r="H5273">
        <f t="shared" si="82"/>
        <v>22.208055000000002</v>
      </c>
    </row>
    <row r="5274" spans="8:8" x14ac:dyDescent="0.15">
      <c r="H5274">
        <f t="shared" si="82"/>
        <v>22.208055000000002</v>
      </c>
    </row>
    <row r="5275" spans="8:8" x14ac:dyDescent="0.15">
      <c r="H5275">
        <f t="shared" ref="H5275:H5338" si="83">$H5251</f>
        <v>7.0130699999999999</v>
      </c>
    </row>
    <row r="5276" spans="8:8" x14ac:dyDescent="0.15">
      <c r="H5276">
        <f t="shared" si="83"/>
        <v>7.0130699999999999</v>
      </c>
    </row>
    <row r="5277" spans="8:8" x14ac:dyDescent="0.15">
      <c r="H5277">
        <f t="shared" si="83"/>
        <v>1.1688450000000001</v>
      </c>
    </row>
    <row r="5278" spans="8:8" x14ac:dyDescent="0.15">
      <c r="H5278">
        <f t="shared" si="83"/>
        <v>1.1688450000000001</v>
      </c>
    </row>
    <row r="5279" spans="8:8" x14ac:dyDescent="0.15">
      <c r="H5279">
        <f t="shared" si="83"/>
        <v>1.1688450000000001</v>
      </c>
    </row>
    <row r="5280" spans="8:8" x14ac:dyDescent="0.15">
      <c r="H5280">
        <f t="shared" si="83"/>
        <v>1.1688450000000001</v>
      </c>
    </row>
    <row r="5281" spans="8:8" x14ac:dyDescent="0.15">
      <c r="H5281">
        <f t="shared" si="83"/>
        <v>1.1688450000000001</v>
      </c>
    </row>
    <row r="5282" spans="8:8" x14ac:dyDescent="0.15">
      <c r="H5282">
        <f t="shared" si="83"/>
        <v>1.1688450000000001</v>
      </c>
    </row>
    <row r="5283" spans="8:8" x14ac:dyDescent="0.15">
      <c r="H5283">
        <f t="shared" si="83"/>
        <v>1.1688450000000001</v>
      </c>
    </row>
    <row r="5284" spans="8:8" x14ac:dyDescent="0.15">
      <c r="H5284">
        <f t="shared" si="83"/>
        <v>1.1688450000000001</v>
      </c>
    </row>
    <row r="5285" spans="8:8" x14ac:dyDescent="0.15">
      <c r="H5285">
        <f t="shared" si="83"/>
        <v>1.1688450000000001</v>
      </c>
    </row>
    <row r="5286" spans="8:8" x14ac:dyDescent="0.15">
      <c r="H5286">
        <f t="shared" si="83"/>
        <v>1.1688450000000001</v>
      </c>
    </row>
    <row r="5287" spans="8:8" x14ac:dyDescent="0.15">
      <c r="H5287">
        <f t="shared" si="83"/>
        <v>1.1688450000000001</v>
      </c>
    </row>
    <row r="5288" spans="8:8" x14ac:dyDescent="0.15">
      <c r="H5288">
        <f t="shared" si="83"/>
        <v>2.3376900000000003</v>
      </c>
    </row>
    <row r="5289" spans="8:8" x14ac:dyDescent="0.15">
      <c r="H5289">
        <f t="shared" si="83"/>
        <v>11.688450000000001</v>
      </c>
    </row>
    <row r="5290" spans="8:8" x14ac:dyDescent="0.15">
      <c r="H5290">
        <f t="shared" si="83"/>
        <v>22.208055000000002</v>
      </c>
    </row>
    <row r="5291" spans="8:8" x14ac:dyDescent="0.15">
      <c r="H5291">
        <f t="shared" si="83"/>
        <v>22.208055000000002</v>
      </c>
    </row>
    <row r="5292" spans="8:8" x14ac:dyDescent="0.15">
      <c r="H5292">
        <f t="shared" si="83"/>
        <v>22.208055000000002</v>
      </c>
    </row>
    <row r="5293" spans="8:8" x14ac:dyDescent="0.15">
      <c r="H5293">
        <f t="shared" si="83"/>
        <v>11.688450000000001</v>
      </c>
    </row>
    <row r="5294" spans="8:8" x14ac:dyDescent="0.15">
      <c r="H5294">
        <f t="shared" si="83"/>
        <v>11.688450000000001</v>
      </c>
    </row>
    <row r="5295" spans="8:8" x14ac:dyDescent="0.15">
      <c r="H5295">
        <f t="shared" si="83"/>
        <v>22.208055000000002</v>
      </c>
    </row>
    <row r="5296" spans="8:8" x14ac:dyDescent="0.15">
      <c r="H5296">
        <f t="shared" si="83"/>
        <v>22.208055000000002</v>
      </c>
    </row>
    <row r="5297" spans="8:8" x14ac:dyDescent="0.15">
      <c r="H5297">
        <f t="shared" si="83"/>
        <v>22.208055000000002</v>
      </c>
    </row>
    <row r="5298" spans="8:8" x14ac:dyDescent="0.15">
      <c r="H5298">
        <f t="shared" si="83"/>
        <v>22.208055000000002</v>
      </c>
    </row>
    <row r="5299" spans="8:8" x14ac:dyDescent="0.15">
      <c r="H5299">
        <f t="shared" si="83"/>
        <v>7.0130699999999999</v>
      </c>
    </row>
    <row r="5300" spans="8:8" x14ac:dyDescent="0.15">
      <c r="H5300">
        <f t="shared" si="83"/>
        <v>7.0130699999999999</v>
      </c>
    </row>
    <row r="5301" spans="8:8" x14ac:dyDescent="0.15">
      <c r="H5301">
        <f t="shared" si="83"/>
        <v>1.1688450000000001</v>
      </c>
    </row>
    <row r="5302" spans="8:8" x14ac:dyDescent="0.15">
      <c r="H5302">
        <f t="shared" si="83"/>
        <v>1.1688450000000001</v>
      </c>
    </row>
    <row r="5303" spans="8:8" x14ac:dyDescent="0.15">
      <c r="H5303">
        <f t="shared" si="83"/>
        <v>1.1688450000000001</v>
      </c>
    </row>
    <row r="5304" spans="8:8" x14ac:dyDescent="0.15">
      <c r="H5304">
        <f t="shared" si="83"/>
        <v>1.1688450000000001</v>
      </c>
    </row>
    <row r="5305" spans="8:8" x14ac:dyDescent="0.15">
      <c r="H5305">
        <f t="shared" si="83"/>
        <v>1.1688450000000001</v>
      </c>
    </row>
    <row r="5306" spans="8:8" x14ac:dyDescent="0.15">
      <c r="H5306">
        <f t="shared" si="83"/>
        <v>1.1688450000000001</v>
      </c>
    </row>
    <row r="5307" spans="8:8" x14ac:dyDescent="0.15">
      <c r="H5307">
        <f t="shared" si="83"/>
        <v>1.1688450000000001</v>
      </c>
    </row>
    <row r="5308" spans="8:8" x14ac:dyDescent="0.15">
      <c r="H5308">
        <f t="shared" si="83"/>
        <v>1.1688450000000001</v>
      </c>
    </row>
    <row r="5309" spans="8:8" x14ac:dyDescent="0.15">
      <c r="H5309">
        <f t="shared" si="83"/>
        <v>1.1688450000000001</v>
      </c>
    </row>
    <row r="5310" spans="8:8" x14ac:dyDescent="0.15">
      <c r="H5310">
        <f t="shared" si="83"/>
        <v>1.1688450000000001</v>
      </c>
    </row>
    <row r="5311" spans="8:8" x14ac:dyDescent="0.15">
      <c r="H5311">
        <f t="shared" si="83"/>
        <v>1.1688450000000001</v>
      </c>
    </row>
    <row r="5312" spans="8:8" x14ac:dyDescent="0.15">
      <c r="H5312">
        <f t="shared" si="83"/>
        <v>2.3376900000000003</v>
      </c>
    </row>
    <row r="5313" spans="8:8" x14ac:dyDescent="0.15">
      <c r="H5313">
        <f t="shared" si="83"/>
        <v>11.688450000000001</v>
      </c>
    </row>
    <row r="5314" spans="8:8" x14ac:dyDescent="0.15">
      <c r="H5314">
        <f t="shared" si="83"/>
        <v>22.208055000000002</v>
      </c>
    </row>
    <row r="5315" spans="8:8" x14ac:dyDescent="0.15">
      <c r="H5315">
        <f t="shared" si="83"/>
        <v>22.208055000000002</v>
      </c>
    </row>
    <row r="5316" spans="8:8" x14ac:dyDescent="0.15">
      <c r="H5316">
        <f t="shared" si="83"/>
        <v>22.208055000000002</v>
      </c>
    </row>
    <row r="5317" spans="8:8" x14ac:dyDescent="0.15">
      <c r="H5317">
        <f t="shared" si="83"/>
        <v>11.688450000000001</v>
      </c>
    </row>
    <row r="5318" spans="8:8" x14ac:dyDescent="0.15">
      <c r="H5318">
        <f t="shared" si="83"/>
        <v>11.688450000000001</v>
      </c>
    </row>
    <row r="5319" spans="8:8" x14ac:dyDescent="0.15">
      <c r="H5319">
        <f t="shared" si="83"/>
        <v>22.208055000000002</v>
      </c>
    </row>
    <row r="5320" spans="8:8" x14ac:dyDescent="0.15">
      <c r="H5320">
        <f t="shared" si="83"/>
        <v>22.208055000000002</v>
      </c>
    </row>
    <row r="5321" spans="8:8" x14ac:dyDescent="0.15">
      <c r="H5321">
        <f t="shared" si="83"/>
        <v>22.208055000000002</v>
      </c>
    </row>
    <row r="5322" spans="8:8" x14ac:dyDescent="0.15">
      <c r="H5322">
        <f t="shared" si="83"/>
        <v>22.208055000000002</v>
      </c>
    </row>
    <row r="5323" spans="8:8" x14ac:dyDescent="0.15">
      <c r="H5323">
        <f t="shared" si="83"/>
        <v>7.0130699999999999</v>
      </c>
    </row>
    <row r="5324" spans="8:8" x14ac:dyDescent="0.15">
      <c r="H5324">
        <f t="shared" si="83"/>
        <v>7.0130699999999999</v>
      </c>
    </row>
    <row r="5325" spans="8:8" x14ac:dyDescent="0.15">
      <c r="H5325">
        <f t="shared" si="83"/>
        <v>1.1688450000000001</v>
      </c>
    </row>
    <row r="5326" spans="8:8" x14ac:dyDescent="0.15">
      <c r="H5326">
        <f t="shared" si="83"/>
        <v>1.1688450000000001</v>
      </c>
    </row>
    <row r="5327" spans="8:8" x14ac:dyDescent="0.15">
      <c r="H5327">
        <f t="shared" si="83"/>
        <v>1.1688450000000001</v>
      </c>
    </row>
    <row r="5328" spans="8:8" x14ac:dyDescent="0.15">
      <c r="H5328">
        <f t="shared" si="83"/>
        <v>1.1688450000000001</v>
      </c>
    </row>
    <row r="5329" spans="8:8" x14ac:dyDescent="0.15">
      <c r="H5329">
        <f t="shared" si="83"/>
        <v>1.1688450000000001</v>
      </c>
    </row>
    <row r="5330" spans="8:8" x14ac:dyDescent="0.15">
      <c r="H5330">
        <f t="shared" si="83"/>
        <v>1.1688450000000001</v>
      </c>
    </row>
    <row r="5331" spans="8:8" x14ac:dyDescent="0.15">
      <c r="H5331">
        <f t="shared" si="83"/>
        <v>1.1688450000000001</v>
      </c>
    </row>
    <row r="5332" spans="8:8" x14ac:dyDescent="0.15">
      <c r="H5332">
        <f t="shared" si="83"/>
        <v>1.1688450000000001</v>
      </c>
    </row>
    <row r="5333" spans="8:8" x14ac:dyDescent="0.15">
      <c r="H5333">
        <f t="shared" si="83"/>
        <v>1.1688450000000001</v>
      </c>
    </row>
    <row r="5334" spans="8:8" x14ac:dyDescent="0.15">
      <c r="H5334">
        <f t="shared" si="83"/>
        <v>1.1688450000000001</v>
      </c>
    </row>
    <row r="5335" spans="8:8" x14ac:dyDescent="0.15">
      <c r="H5335">
        <f t="shared" si="83"/>
        <v>1.1688450000000001</v>
      </c>
    </row>
    <row r="5336" spans="8:8" x14ac:dyDescent="0.15">
      <c r="H5336">
        <f t="shared" si="83"/>
        <v>2.3376900000000003</v>
      </c>
    </row>
    <row r="5337" spans="8:8" x14ac:dyDescent="0.15">
      <c r="H5337">
        <f t="shared" si="83"/>
        <v>11.688450000000001</v>
      </c>
    </row>
    <row r="5338" spans="8:8" x14ac:dyDescent="0.15">
      <c r="H5338">
        <f t="shared" si="83"/>
        <v>22.208055000000002</v>
      </c>
    </row>
    <row r="5339" spans="8:8" x14ac:dyDescent="0.15">
      <c r="H5339">
        <f t="shared" ref="H5339:H5402" si="84">$H5315</f>
        <v>22.208055000000002</v>
      </c>
    </row>
    <row r="5340" spans="8:8" x14ac:dyDescent="0.15">
      <c r="H5340">
        <f t="shared" si="84"/>
        <v>22.208055000000002</v>
      </c>
    </row>
    <row r="5341" spans="8:8" x14ac:dyDescent="0.15">
      <c r="H5341">
        <f t="shared" si="84"/>
        <v>11.688450000000001</v>
      </c>
    </row>
    <row r="5342" spans="8:8" x14ac:dyDescent="0.15">
      <c r="H5342">
        <f t="shared" si="84"/>
        <v>11.688450000000001</v>
      </c>
    </row>
    <row r="5343" spans="8:8" x14ac:dyDescent="0.15">
      <c r="H5343">
        <f t="shared" si="84"/>
        <v>22.208055000000002</v>
      </c>
    </row>
    <row r="5344" spans="8:8" x14ac:dyDescent="0.15">
      <c r="H5344">
        <f t="shared" si="84"/>
        <v>22.208055000000002</v>
      </c>
    </row>
    <row r="5345" spans="8:8" x14ac:dyDescent="0.15">
      <c r="H5345">
        <f t="shared" si="84"/>
        <v>22.208055000000002</v>
      </c>
    </row>
    <row r="5346" spans="8:8" x14ac:dyDescent="0.15">
      <c r="H5346">
        <f t="shared" si="84"/>
        <v>22.208055000000002</v>
      </c>
    </row>
    <row r="5347" spans="8:8" x14ac:dyDescent="0.15">
      <c r="H5347">
        <f t="shared" si="84"/>
        <v>7.0130699999999999</v>
      </c>
    </row>
    <row r="5348" spans="8:8" x14ac:dyDescent="0.15">
      <c r="H5348">
        <f t="shared" si="84"/>
        <v>7.0130699999999999</v>
      </c>
    </row>
    <row r="5349" spans="8:8" x14ac:dyDescent="0.15">
      <c r="H5349">
        <f t="shared" si="84"/>
        <v>1.1688450000000001</v>
      </c>
    </row>
    <row r="5350" spans="8:8" x14ac:dyDescent="0.15">
      <c r="H5350">
        <f t="shared" si="84"/>
        <v>1.1688450000000001</v>
      </c>
    </row>
    <row r="5351" spans="8:8" x14ac:dyDescent="0.15">
      <c r="H5351">
        <f t="shared" si="84"/>
        <v>1.1688450000000001</v>
      </c>
    </row>
    <row r="5352" spans="8:8" x14ac:dyDescent="0.15">
      <c r="H5352">
        <f t="shared" si="84"/>
        <v>1.1688450000000001</v>
      </c>
    </row>
    <row r="5353" spans="8:8" x14ac:dyDescent="0.15">
      <c r="H5353">
        <f t="shared" si="84"/>
        <v>1.1688450000000001</v>
      </c>
    </row>
    <row r="5354" spans="8:8" x14ac:dyDescent="0.15">
      <c r="H5354">
        <f t="shared" si="84"/>
        <v>1.1688450000000001</v>
      </c>
    </row>
    <row r="5355" spans="8:8" x14ac:dyDescent="0.15">
      <c r="H5355">
        <f t="shared" si="84"/>
        <v>1.1688450000000001</v>
      </c>
    </row>
    <row r="5356" spans="8:8" x14ac:dyDescent="0.15">
      <c r="H5356">
        <f t="shared" si="84"/>
        <v>1.1688450000000001</v>
      </c>
    </row>
    <row r="5357" spans="8:8" x14ac:dyDescent="0.15">
      <c r="H5357">
        <f t="shared" si="84"/>
        <v>1.1688450000000001</v>
      </c>
    </row>
    <row r="5358" spans="8:8" x14ac:dyDescent="0.15">
      <c r="H5358">
        <f t="shared" si="84"/>
        <v>1.1688450000000001</v>
      </c>
    </row>
    <row r="5359" spans="8:8" x14ac:dyDescent="0.15">
      <c r="H5359">
        <f t="shared" si="84"/>
        <v>1.1688450000000001</v>
      </c>
    </row>
    <row r="5360" spans="8:8" x14ac:dyDescent="0.15">
      <c r="H5360">
        <f t="shared" si="84"/>
        <v>2.3376900000000003</v>
      </c>
    </row>
    <row r="5361" spans="8:8" x14ac:dyDescent="0.15">
      <c r="H5361">
        <f t="shared" si="84"/>
        <v>11.688450000000001</v>
      </c>
    </row>
    <row r="5362" spans="8:8" x14ac:dyDescent="0.15">
      <c r="H5362">
        <f t="shared" si="84"/>
        <v>22.208055000000002</v>
      </c>
    </row>
    <row r="5363" spans="8:8" x14ac:dyDescent="0.15">
      <c r="H5363">
        <f t="shared" si="84"/>
        <v>22.208055000000002</v>
      </c>
    </row>
    <row r="5364" spans="8:8" x14ac:dyDescent="0.15">
      <c r="H5364">
        <f t="shared" si="84"/>
        <v>22.208055000000002</v>
      </c>
    </row>
    <row r="5365" spans="8:8" x14ac:dyDescent="0.15">
      <c r="H5365">
        <f t="shared" si="84"/>
        <v>11.688450000000001</v>
      </c>
    </row>
    <row r="5366" spans="8:8" x14ac:dyDescent="0.15">
      <c r="H5366">
        <f t="shared" si="84"/>
        <v>11.688450000000001</v>
      </c>
    </row>
    <row r="5367" spans="8:8" x14ac:dyDescent="0.15">
      <c r="H5367">
        <f t="shared" si="84"/>
        <v>22.208055000000002</v>
      </c>
    </row>
    <row r="5368" spans="8:8" x14ac:dyDescent="0.15">
      <c r="H5368">
        <f t="shared" si="84"/>
        <v>22.208055000000002</v>
      </c>
    </row>
    <row r="5369" spans="8:8" x14ac:dyDescent="0.15">
      <c r="H5369">
        <f t="shared" si="84"/>
        <v>22.208055000000002</v>
      </c>
    </row>
    <row r="5370" spans="8:8" x14ac:dyDescent="0.15">
      <c r="H5370">
        <f t="shared" si="84"/>
        <v>22.208055000000002</v>
      </c>
    </row>
    <row r="5371" spans="8:8" x14ac:dyDescent="0.15">
      <c r="H5371">
        <f t="shared" si="84"/>
        <v>7.0130699999999999</v>
      </c>
    </row>
    <row r="5372" spans="8:8" x14ac:dyDescent="0.15">
      <c r="H5372">
        <f t="shared" si="84"/>
        <v>7.0130699999999999</v>
      </c>
    </row>
    <row r="5373" spans="8:8" x14ac:dyDescent="0.15">
      <c r="H5373">
        <f t="shared" si="84"/>
        <v>1.1688450000000001</v>
      </c>
    </row>
    <row r="5374" spans="8:8" x14ac:dyDescent="0.15">
      <c r="H5374">
        <f t="shared" si="84"/>
        <v>1.1688450000000001</v>
      </c>
    </row>
    <row r="5375" spans="8:8" x14ac:dyDescent="0.15">
      <c r="H5375">
        <f t="shared" si="84"/>
        <v>1.1688450000000001</v>
      </c>
    </row>
    <row r="5376" spans="8:8" x14ac:dyDescent="0.15">
      <c r="H5376">
        <f t="shared" si="84"/>
        <v>1.1688450000000001</v>
      </c>
    </row>
    <row r="5377" spans="8:8" x14ac:dyDescent="0.15">
      <c r="H5377">
        <f t="shared" si="84"/>
        <v>1.1688450000000001</v>
      </c>
    </row>
    <row r="5378" spans="8:8" x14ac:dyDescent="0.15">
      <c r="H5378">
        <f t="shared" si="84"/>
        <v>1.1688450000000001</v>
      </c>
    </row>
    <row r="5379" spans="8:8" x14ac:dyDescent="0.15">
      <c r="H5379">
        <f t="shared" si="84"/>
        <v>1.1688450000000001</v>
      </c>
    </row>
    <row r="5380" spans="8:8" x14ac:dyDescent="0.15">
      <c r="H5380">
        <f t="shared" si="84"/>
        <v>1.1688450000000001</v>
      </c>
    </row>
    <row r="5381" spans="8:8" x14ac:dyDescent="0.15">
      <c r="H5381">
        <f t="shared" si="84"/>
        <v>1.1688450000000001</v>
      </c>
    </row>
    <row r="5382" spans="8:8" x14ac:dyDescent="0.15">
      <c r="H5382">
        <f t="shared" si="84"/>
        <v>1.1688450000000001</v>
      </c>
    </row>
    <row r="5383" spans="8:8" x14ac:dyDescent="0.15">
      <c r="H5383">
        <f t="shared" si="84"/>
        <v>1.1688450000000001</v>
      </c>
    </row>
    <row r="5384" spans="8:8" x14ac:dyDescent="0.15">
      <c r="H5384">
        <f t="shared" si="84"/>
        <v>2.3376900000000003</v>
      </c>
    </row>
    <row r="5385" spans="8:8" x14ac:dyDescent="0.15">
      <c r="H5385">
        <f t="shared" si="84"/>
        <v>11.688450000000001</v>
      </c>
    </row>
    <row r="5386" spans="8:8" x14ac:dyDescent="0.15">
      <c r="H5386">
        <f t="shared" si="84"/>
        <v>22.208055000000002</v>
      </c>
    </row>
    <row r="5387" spans="8:8" x14ac:dyDescent="0.15">
      <c r="H5387">
        <f t="shared" si="84"/>
        <v>22.208055000000002</v>
      </c>
    </row>
    <row r="5388" spans="8:8" x14ac:dyDescent="0.15">
      <c r="H5388">
        <f t="shared" si="84"/>
        <v>22.208055000000002</v>
      </c>
    </row>
    <row r="5389" spans="8:8" x14ac:dyDescent="0.15">
      <c r="H5389">
        <f t="shared" si="84"/>
        <v>11.688450000000001</v>
      </c>
    </row>
    <row r="5390" spans="8:8" x14ac:dyDescent="0.15">
      <c r="H5390">
        <f t="shared" si="84"/>
        <v>11.688450000000001</v>
      </c>
    </row>
    <row r="5391" spans="8:8" x14ac:dyDescent="0.15">
      <c r="H5391">
        <f t="shared" si="84"/>
        <v>22.208055000000002</v>
      </c>
    </row>
    <row r="5392" spans="8:8" x14ac:dyDescent="0.15">
      <c r="H5392">
        <f t="shared" si="84"/>
        <v>22.208055000000002</v>
      </c>
    </row>
    <row r="5393" spans="8:8" x14ac:dyDescent="0.15">
      <c r="H5393">
        <f t="shared" si="84"/>
        <v>22.208055000000002</v>
      </c>
    </row>
    <row r="5394" spans="8:8" x14ac:dyDescent="0.15">
      <c r="H5394">
        <f t="shared" si="84"/>
        <v>22.208055000000002</v>
      </c>
    </row>
    <row r="5395" spans="8:8" x14ac:dyDescent="0.15">
      <c r="H5395">
        <f t="shared" si="84"/>
        <v>7.0130699999999999</v>
      </c>
    </row>
    <row r="5396" spans="8:8" x14ac:dyDescent="0.15">
      <c r="H5396">
        <f t="shared" si="84"/>
        <v>7.0130699999999999</v>
      </c>
    </row>
    <row r="5397" spans="8:8" x14ac:dyDescent="0.15">
      <c r="H5397">
        <f t="shared" si="84"/>
        <v>1.1688450000000001</v>
      </c>
    </row>
    <row r="5398" spans="8:8" x14ac:dyDescent="0.15">
      <c r="H5398">
        <f t="shared" si="84"/>
        <v>1.1688450000000001</v>
      </c>
    </row>
    <row r="5399" spans="8:8" x14ac:dyDescent="0.15">
      <c r="H5399">
        <f t="shared" si="84"/>
        <v>1.1688450000000001</v>
      </c>
    </row>
    <row r="5400" spans="8:8" x14ac:dyDescent="0.15">
      <c r="H5400">
        <f t="shared" si="84"/>
        <v>1.1688450000000001</v>
      </c>
    </row>
    <row r="5401" spans="8:8" x14ac:dyDescent="0.15">
      <c r="H5401">
        <f t="shared" si="84"/>
        <v>1.1688450000000001</v>
      </c>
    </row>
    <row r="5402" spans="8:8" x14ac:dyDescent="0.15">
      <c r="H5402">
        <f t="shared" si="84"/>
        <v>1.1688450000000001</v>
      </c>
    </row>
    <row r="5403" spans="8:8" x14ac:dyDescent="0.15">
      <c r="H5403">
        <f t="shared" ref="H5403:H5466" si="85">$H5379</f>
        <v>1.1688450000000001</v>
      </c>
    </row>
    <row r="5404" spans="8:8" x14ac:dyDescent="0.15">
      <c r="H5404">
        <f t="shared" si="85"/>
        <v>1.1688450000000001</v>
      </c>
    </row>
    <row r="5405" spans="8:8" x14ac:dyDescent="0.15">
      <c r="H5405">
        <f t="shared" si="85"/>
        <v>1.1688450000000001</v>
      </c>
    </row>
    <row r="5406" spans="8:8" x14ac:dyDescent="0.15">
      <c r="H5406">
        <f t="shared" si="85"/>
        <v>1.1688450000000001</v>
      </c>
    </row>
    <row r="5407" spans="8:8" x14ac:dyDescent="0.15">
      <c r="H5407">
        <f t="shared" si="85"/>
        <v>1.1688450000000001</v>
      </c>
    </row>
    <row r="5408" spans="8:8" x14ac:dyDescent="0.15">
      <c r="H5408">
        <f t="shared" si="85"/>
        <v>2.3376900000000003</v>
      </c>
    </row>
    <row r="5409" spans="8:8" x14ac:dyDescent="0.15">
      <c r="H5409">
        <f t="shared" si="85"/>
        <v>11.688450000000001</v>
      </c>
    </row>
    <row r="5410" spans="8:8" x14ac:dyDescent="0.15">
      <c r="H5410">
        <f t="shared" si="85"/>
        <v>22.208055000000002</v>
      </c>
    </row>
    <row r="5411" spans="8:8" x14ac:dyDescent="0.15">
      <c r="H5411">
        <f t="shared" si="85"/>
        <v>22.208055000000002</v>
      </c>
    </row>
    <row r="5412" spans="8:8" x14ac:dyDescent="0.15">
      <c r="H5412">
        <f t="shared" si="85"/>
        <v>22.208055000000002</v>
      </c>
    </row>
    <row r="5413" spans="8:8" x14ac:dyDescent="0.15">
      <c r="H5413">
        <f t="shared" si="85"/>
        <v>11.688450000000001</v>
      </c>
    </row>
    <row r="5414" spans="8:8" x14ac:dyDescent="0.15">
      <c r="H5414">
        <f t="shared" si="85"/>
        <v>11.688450000000001</v>
      </c>
    </row>
    <row r="5415" spans="8:8" x14ac:dyDescent="0.15">
      <c r="H5415">
        <f t="shared" si="85"/>
        <v>22.208055000000002</v>
      </c>
    </row>
    <row r="5416" spans="8:8" x14ac:dyDescent="0.15">
      <c r="H5416">
        <f t="shared" si="85"/>
        <v>22.208055000000002</v>
      </c>
    </row>
    <row r="5417" spans="8:8" x14ac:dyDescent="0.15">
      <c r="H5417">
        <f t="shared" si="85"/>
        <v>22.208055000000002</v>
      </c>
    </row>
    <row r="5418" spans="8:8" x14ac:dyDescent="0.15">
      <c r="H5418">
        <f t="shared" si="85"/>
        <v>22.208055000000002</v>
      </c>
    </row>
    <row r="5419" spans="8:8" x14ac:dyDescent="0.15">
      <c r="H5419">
        <f t="shared" si="85"/>
        <v>7.0130699999999999</v>
      </c>
    </row>
    <row r="5420" spans="8:8" x14ac:dyDescent="0.15">
      <c r="H5420">
        <f t="shared" si="85"/>
        <v>7.0130699999999999</v>
      </c>
    </row>
    <row r="5421" spans="8:8" x14ac:dyDescent="0.15">
      <c r="H5421">
        <f t="shared" si="85"/>
        <v>1.1688450000000001</v>
      </c>
    </row>
    <row r="5422" spans="8:8" x14ac:dyDescent="0.15">
      <c r="H5422">
        <f t="shared" si="85"/>
        <v>1.1688450000000001</v>
      </c>
    </row>
    <row r="5423" spans="8:8" x14ac:dyDescent="0.15">
      <c r="H5423">
        <f t="shared" si="85"/>
        <v>1.1688450000000001</v>
      </c>
    </row>
    <row r="5424" spans="8:8" x14ac:dyDescent="0.15">
      <c r="H5424">
        <f t="shared" si="85"/>
        <v>1.1688450000000001</v>
      </c>
    </row>
    <row r="5425" spans="8:8" x14ac:dyDescent="0.15">
      <c r="H5425">
        <f t="shared" si="85"/>
        <v>1.1688450000000001</v>
      </c>
    </row>
    <row r="5426" spans="8:8" x14ac:dyDescent="0.15">
      <c r="H5426">
        <f t="shared" si="85"/>
        <v>1.1688450000000001</v>
      </c>
    </row>
    <row r="5427" spans="8:8" x14ac:dyDescent="0.15">
      <c r="H5427">
        <f t="shared" si="85"/>
        <v>1.1688450000000001</v>
      </c>
    </row>
    <row r="5428" spans="8:8" x14ac:dyDescent="0.15">
      <c r="H5428">
        <f t="shared" si="85"/>
        <v>1.1688450000000001</v>
      </c>
    </row>
    <row r="5429" spans="8:8" x14ac:dyDescent="0.15">
      <c r="H5429">
        <f t="shared" si="85"/>
        <v>1.1688450000000001</v>
      </c>
    </row>
    <row r="5430" spans="8:8" x14ac:dyDescent="0.15">
      <c r="H5430">
        <f t="shared" si="85"/>
        <v>1.1688450000000001</v>
      </c>
    </row>
    <row r="5431" spans="8:8" x14ac:dyDescent="0.15">
      <c r="H5431">
        <f t="shared" si="85"/>
        <v>1.1688450000000001</v>
      </c>
    </row>
    <row r="5432" spans="8:8" x14ac:dyDescent="0.15">
      <c r="H5432">
        <f t="shared" si="85"/>
        <v>2.3376900000000003</v>
      </c>
    </row>
    <row r="5433" spans="8:8" x14ac:dyDescent="0.15">
      <c r="H5433">
        <f t="shared" si="85"/>
        <v>11.688450000000001</v>
      </c>
    </row>
    <row r="5434" spans="8:8" x14ac:dyDescent="0.15">
      <c r="H5434">
        <f t="shared" si="85"/>
        <v>22.208055000000002</v>
      </c>
    </row>
    <row r="5435" spans="8:8" x14ac:dyDescent="0.15">
      <c r="H5435">
        <f t="shared" si="85"/>
        <v>22.208055000000002</v>
      </c>
    </row>
    <row r="5436" spans="8:8" x14ac:dyDescent="0.15">
      <c r="H5436">
        <f t="shared" si="85"/>
        <v>22.208055000000002</v>
      </c>
    </row>
    <row r="5437" spans="8:8" x14ac:dyDescent="0.15">
      <c r="H5437">
        <f t="shared" si="85"/>
        <v>11.688450000000001</v>
      </c>
    </row>
    <row r="5438" spans="8:8" x14ac:dyDescent="0.15">
      <c r="H5438">
        <f t="shared" si="85"/>
        <v>11.688450000000001</v>
      </c>
    </row>
    <row r="5439" spans="8:8" x14ac:dyDescent="0.15">
      <c r="H5439">
        <f t="shared" si="85"/>
        <v>22.208055000000002</v>
      </c>
    </row>
    <row r="5440" spans="8:8" x14ac:dyDescent="0.15">
      <c r="H5440">
        <f t="shared" si="85"/>
        <v>22.208055000000002</v>
      </c>
    </row>
    <row r="5441" spans="8:8" x14ac:dyDescent="0.15">
      <c r="H5441">
        <f t="shared" si="85"/>
        <v>22.208055000000002</v>
      </c>
    </row>
    <row r="5442" spans="8:8" x14ac:dyDescent="0.15">
      <c r="H5442">
        <f t="shared" si="85"/>
        <v>22.208055000000002</v>
      </c>
    </row>
    <row r="5443" spans="8:8" x14ac:dyDescent="0.15">
      <c r="H5443">
        <f t="shared" si="85"/>
        <v>7.0130699999999999</v>
      </c>
    </row>
    <row r="5444" spans="8:8" x14ac:dyDescent="0.15">
      <c r="H5444">
        <f t="shared" si="85"/>
        <v>7.0130699999999999</v>
      </c>
    </row>
    <row r="5445" spans="8:8" x14ac:dyDescent="0.15">
      <c r="H5445">
        <f t="shared" si="85"/>
        <v>1.1688450000000001</v>
      </c>
    </row>
    <row r="5446" spans="8:8" x14ac:dyDescent="0.15">
      <c r="H5446">
        <f t="shared" si="85"/>
        <v>1.1688450000000001</v>
      </c>
    </row>
    <row r="5447" spans="8:8" x14ac:dyDescent="0.15">
      <c r="H5447">
        <f t="shared" si="85"/>
        <v>1.1688450000000001</v>
      </c>
    </row>
    <row r="5448" spans="8:8" x14ac:dyDescent="0.15">
      <c r="H5448">
        <f t="shared" si="85"/>
        <v>1.1688450000000001</v>
      </c>
    </row>
    <row r="5449" spans="8:8" x14ac:dyDescent="0.15">
      <c r="H5449">
        <f t="shared" si="85"/>
        <v>1.1688450000000001</v>
      </c>
    </row>
    <row r="5450" spans="8:8" x14ac:dyDescent="0.15">
      <c r="H5450">
        <f t="shared" si="85"/>
        <v>1.1688450000000001</v>
      </c>
    </row>
    <row r="5451" spans="8:8" x14ac:dyDescent="0.15">
      <c r="H5451">
        <f t="shared" si="85"/>
        <v>1.1688450000000001</v>
      </c>
    </row>
    <row r="5452" spans="8:8" x14ac:dyDescent="0.15">
      <c r="H5452">
        <f t="shared" si="85"/>
        <v>1.1688450000000001</v>
      </c>
    </row>
    <row r="5453" spans="8:8" x14ac:dyDescent="0.15">
      <c r="H5453">
        <f t="shared" si="85"/>
        <v>1.1688450000000001</v>
      </c>
    </row>
    <row r="5454" spans="8:8" x14ac:dyDescent="0.15">
      <c r="H5454">
        <f t="shared" si="85"/>
        <v>1.1688450000000001</v>
      </c>
    </row>
    <row r="5455" spans="8:8" x14ac:dyDescent="0.15">
      <c r="H5455">
        <f t="shared" si="85"/>
        <v>1.1688450000000001</v>
      </c>
    </row>
    <row r="5456" spans="8:8" x14ac:dyDescent="0.15">
      <c r="H5456">
        <f t="shared" si="85"/>
        <v>2.3376900000000003</v>
      </c>
    </row>
    <row r="5457" spans="8:8" x14ac:dyDescent="0.15">
      <c r="H5457">
        <f t="shared" si="85"/>
        <v>11.688450000000001</v>
      </c>
    </row>
    <row r="5458" spans="8:8" x14ac:dyDescent="0.15">
      <c r="H5458">
        <f t="shared" si="85"/>
        <v>22.208055000000002</v>
      </c>
    </row>
    <row r="5459" spans="8:8" x14ac:dyDescent="0.15">
      <c r="H5459">
        <f t="shared" si="85"/>
        <v>22.208055000000002</v>
      </c>
    </row>
    <row r="5460" spans="8:8" x14ac:dyDescent="0.15">
      <c r="H5460">
        <f t="shared" si="85"/>
        <v>22.208055000000002</v>
      </c>
    </row>
    <row r="5461" spans="8:8" x14ac:dyDescent="0.15">
      <c r="H5461">
        <f t="shared" si="85"/>
        <v>11.688450000000001</v>
      </c>
    </row>
    <row r="5462" spans="8:8" x14ac:dyDescent="0.15">
      <c r="H5462">
        <f t="shared" si="85"/>
        <v>11.688450000000001</v>
      </c>
    </row>
    <row r="5463" spans="8:8" x14ac:dyDescent="0.15">
      <c r="H5463">
        <f t="shared" si="85"/>
        <v>22.208055000000002</v>
      </c>
    </row>
    <row r="5464" spans="8:8" x14ac:dyDescent="0.15">
      <c r="H5464">
        <f t="shared" si="85"/>
        <v>22.208055000000002</v>
      </c>
    </row>
    <row r="5465" spans="8:8" x14ac:dyDescent="0.15">
      <c r="H5465">
        <f t="shared" si="85"/>
        <v>22.208055000000002</v>
      </c>
    </row>
    <row r="5466" spans="8:8" x14ac:dyDescent="0.15">
      <c r="H5466">
        <f t="shared" si="85"/>
        <v>22.208055000000002</v>
      </c>
    </row>
    <row r="5467" spans="8:8" x14ac:dyDescent="0.15">
      <c r="H5467">
        <f t="shared" ref="H5467:H5530" si="86">$H5443</f>
        <v>7.0130699999999999</v>
      </c>
    </row>
    <row r="5468" spans="8:8" x14ac:dyDescent="0.15">
      <c r="H5468">
        <f t="shared" si="86"/>
        <v>7.0130699999999999</v>
      </c>
    </row>
    <row r="5469" spans="8:8" x14ac:dyDescent="0.15">
      <c r="H5469">
        <f t="shared" si="86"/>
        <v>1.1688450000000001</v>
      </c>
    </row>
    <row r="5470" spans="8:8" x14ac:dyDescent="0.15">
      <c r="H5470">
        <f t="shared" si="86"/>
        <v>1.1688450000000001</v>
      </c>
    </row>
    <row r="5471" spans="8:8" x14ac:dyDescent="0.15">
      <c r="H5471">
        <f t="shared" si="86"/>
        <v>1.1688450000000001</v>
      </c>
    </row>
    <row r="5472" spans="8:8" x14ac:dyDescent="0.15">
      <c r="H5472">
        <f t="shared" si="86"/>
        <v>1.1688450000000001</v>
      </c>
    </row>
    <row r="5473" spans="8:8" x14ac:dyDescent="0.15">
      <c r="H5473">
        <f t="shared" si="86"/>
        <v>1.1688450000000001</v>
      </c>
    </row>
    <row r="5474" spans="8:8" x14ac:dyDescent="0.15">
      <c r="H5474">
        <f t="shared" si="86"/>
        <v>1.1688450000000001</v>
      </c>
    </row>
    <row r="5475" spans="8:8" x14ac:dyDescent="0.15">
      <c r="H5475">
        <f t="shared" si="86"/>
        <v>1.1688450000000001</v>
      </c>
    </row>
    <row r="5476" spans="8:8" x14ac:dyDescent="0.15">
      <c r="H5476">
        <f t="shared" si="86"/>
        <v>1.1688450000000001</v>
      </c>
    </row>
    <row r="5477" spans="8:8" x14ac:dyDescent="0.15">
      <c r="H5477">
        <f t="shared" si="86"/>
        <v>1.1688450000000001</v>
      </c>
    </row>
    <row r="5478" spans="8:8" x14ac:dyDescent="0.15">
      <c r="H5478">
        <f t="shared" si="86"/>
        <v>1.1688450000000001</v>
      </c>
    </row>
    <row r="5479" spans="8:8" x14ac:dyDescent="0.15">
      <c r="H5479">
        <f t="shared" si="86"/>
        <v>1.1688450000000001</v>
      </c>
    </row>
    <row r="5480" spans="8:8" x14ac:dyDescent="0.15">
      <c r="H5480">
        <f t="shared" si="86"/>
        <v>2.3376900000000003</v>
      </c>
    </row>
    <row r="5481" spans="8:8" x14ac:dyDescent="0.15">
      <c r="H5481">
        <f t="shared" si="86"/>
        <v>11.688450000000001</v>
      </c>
    </row>
    <row r="5482" spans="8:8" x14ac:dyDescent="0.15">
      <c r="H5482">
        <f t="shared" si="86"/>
        <v>22.208055000000002</v>
      </c>
    </row>
    <row r="5483" spans="8:8" x14ac:dyDescent="0.15">
      <c r="H5483">
        <f t="shared" si="86"/>
        <v>22.208055000000002</v>
      </c>
    </row>
    <row r="5484" spans="8:8" x14ac:dyDescent="0.15">
      <c r="H5484">
        <f t="shared" si="86"/>
        <v>22.208055000000002</v>
      </c>
    </row>
    <row r="5485" spans="8:8" x14ac:dyDescent="0.15">
      <c r="H5485">
        <f t="shared" si="86"/>
        <v>11.688450000000001</v>
      </c>
    </row>
    <row r="5486" spans="8:8" x14ac:dyDescent="0.15">
      <c r="H5486">
        <f t="shared" si="86"/>
        <v>11.688450000000001</v>
      </c>
    </row>
    <row r="5487" spans="8:8" x14ac:dyDescent="0.15">
      <c r="H5487">
        <f t="shared" si="86"/>
        <v>22.208055000000002</v>
      </c>
    </row>
    <row r="5488" spans="8:8" x14ac:dyDescent="0.15">
      <c r="H5488">
        <f t="shared" si="86"/>
        <v>22.208055000000002</v>
      </c>
    </row>
    <row r="5489" spans="8:8" x14ac:dyDescent="0.15">
      <c r="H5489">
        <f t="shared" si="86"/>
        <v>22.208055000000002</v>
      </c>
    </row>
    <row r="5490" spans="8:8" x14ac:dyDescent="0.15">
      <c r="H5490">
        <f t="shared" si="86"/>
        <v>22.208055000000002</v>
      </c>
    </row>
    <row r="5491" spans="8:8" x14ac:dyDescent="0.15">
      <c r="H5491">
        <f t="shared" si="86"/>
        <v>7.0130699999999999</v>
      </c>
    </row>
    <row r="5492" spans="8:8" x14ac:dyDescent="0.15">
      <c r="H5492">
        <f t="shared" si="86"/>
        <v>7.0130699999999999</v>
      </c>
    </row>
    <row r="5493" spans="8:8" x14ac:dyDescent="0.15">
      <c r="H5493">
        <f t="shared" si="86"/>
        <v>1.1688450000000001</v>
      </c>
    </row>
    <row r="5494" spans="8:8" x14ac:dyDescent="0.15">
      <c r="H5494">
        <f t="shared" si="86"/>
        <v>1.1688450000000001</v>
      </c>
    </row>
    <row r="5495" spans="8:8" x14ac:dyDescent="0.15">
      <c r="H5495">
        <f t="shared" si="86"/>
        <v>1.1688450000000001</v>
      </c>
    </row>
    <row r="5496" spans="8:8" x14ac:dyDescent="0.15">
      <c r="H5496">
        <f t="shared" si="86"/>
        <v>1.1688450000000001</v>
      </c>
    </row>
    <row r="5497" spans="8:8" x14ac:dyDescent="0.15">
      <c r="H5497">
        <f t="shared" si="86"/>
        <v>1.1688450000000001</v>
      </c>
    </row>
    <row r="5498" spans="8:8" x14ac:dyDescent="0.15">
      <c r="H5498">
        <f t="shared" si="86"/>
        <v>1.1688450000000001</v>
      </c>
    </row>
    <row r="5499" spans="8:8" x14ac:dyDescent="0.15">
      <c r="H5499">
        <f t="shared" si="86"/>
        <v>1.1688450000000001</v>
      </c>
    </row>
    <row r="5500" spans="8:8" x14ac:dyDescent="0.15">
      <c r="H5500">
        <f t="shared" si="86"/>
        <v>1.1688450000000001</v>
      </c>
    </row>
    <row r="5501" spans="8:8" x14ac:dyDescent="0.15">
      <c r="H5501">
        <f t="shared" si="86"/>
        <v>1.1688450000000001</v>
      </c>
    </row>
    <row r="5502" spans="8:8" x14ac:dyDescent="0.15">
      <c r="H5502">
        <f t="shared" si="86"/>
        <v>1.1688450000000001</v>
      </c>
    </row>
    <row r="5503" spans="8:8" x14ac:dyDescent="0.15">
      <c r="H5503">
        <f t="shared" si="86"/>
        <v>1.1688450000000001</v>
      </c>
    </row>
    <row r="5504" spans="8:8" x14ac:dyDescent="0.15">
      <c r="H5504">
        <f t="shared" si="86"/>
        <v>2.3376900000000003</v>
      </c>
    </row>
    <row r="5505" spans="8:8" x14ac:dyDescent="0.15">
      <c r="H5505">
        <f t="shared" si="86"/>
        <v>11.688450000000001</v>
      </c>
    </row>
    <row r="5506" spans="8:8" x14ac:dyDescent="0.15">
      <c r="H5506">
        <f t="shared" si="86"/>
        <v>22.208055000000002</v>
      </c>
    </row>
    <row r="5507" spans="8:8" x14ac:dyDescent="0.15">
      <c r="H5507">
        <f t="shared" si="86"/>
        <v>22.208055000000002</v>
      </c>
    </row>
    <row r="5508" spans="8:8" x14ac:dyDescent="0.15">
      <c r="H5508">
        <f t="shared" si="86"/>
        <v>22.208055000000002</v>
      </c>
    </row>
    <row r="5509" spans="8:8" x14ac:dyDescent="0.15">
      <c r="H5509">
        <f t="shared" si="86"/>
        <v>11.688450000000001</v>
      </c>
    </row>
    <row r="5510" spans="8:8" x14ac:dyDescent="0.15">
      <c r="H5510">
        <f t="shared" si="86"/>
        <v>11.688450000000001</v>
      </c>
    </row>
    <row r="5511" spans="8:8" x14ac:dyDescent="0.15">
      <c r="H5511">
        <f t="shared" si="86"/>
        <v>22.208055000000002</v>
      </c>
    </row>
    <row r="5512" spans="8:8" x14ac:dyDescent="0.15">
      <c r="H5512">
        <f t="shared" si="86"/>
        <v>22.208055000000002</v>
      </c>
    </row>
    <row r="5513" spans="8:8" x14ac:dyDescent="0.15">
      <c r="H5513">
        <f t="shared" si="86"/>
        <v>22.208055000000002</v>
      </c>
    </row>
    <row r="5514" spans="8:8" x14ac:dyDescent="0.15">
      <c r="H5514">
        <f t="shared" si="86"/>
        <v>22.208055000000002</v>
      </c>
    </row>
    <row r="5515" spans="8:8" x14ac:dyDescent="0.15">
      <c r="H5515">
        <f t="shared" si="86"/>
        <v>7.0130699999999999</v>
      </c>
    </row>
    <row r="5516" spans="8:8" x14ac:dyDescent="0.15">
      <c r="H5516">
        <f t="shared" si="86"/>
        <v>7.0130699999999999</v>
      </c>
    </row>
    <row r="5517" spans="8:8" x14ac:dyDescent="0.15">
      <c r="H5517">
        <f t="shared" si="86"/>
        <v>1.1688450000000001</v>
      </c>
    </row>
    <row r="5518" spans="8:8" x14ac:dyDescent="0.15">
      <c r="H5518">
        <f t="shared" si="86"/>
        <v>1.1688450000000001</v>
      </c>
    </row>
    <row r="5519" spans="8:8" x14ac:dyDescent="0.15">
      <c r="H5519">
        <f t="shared" si="86"/>
        <v>1.1688450000000001</v>
      </c>
    </row>
    <row r="5520" spans="8:8" x14ac:dyDescent="0.15">
      <c r="H5520">
        <f t="shared" si="86"/>
        <v>1.1688450000000001</v>
      </c>
    </row>
    <row r="5521" spans="8:8" x14ac:dyDescent="0.15">
      <c r="H5521">
        <f t="shared" si="86"/>
        <v>1.1688450000000001</v>
      </c>
    </row>
    <row r="5522" spans="8:8" x14ac:dyDescent="0.15">
      <c r="H5522">
        <f t="shared" si="86"/>
        <v>1.1688450000000001</v>
      </c>
    </row>
    <row r="5523" spans="8:8" x14ac:dyDescent="0.15">
      <c r="H5523">
        <f t="shared" si="86"/>
        <v>1.1688450000000001</v>
      </c>
    </row>
    <row r="5524" spans="8:8" x14ac:dyDescent="0.15">
      <c r="H5524">
        <f t="shared" si="86"/>
        <v>1.1688450000000001</v>
      </c>
    </row>
    <row r="5525" spans="8:8" x14ac:dyDescent="0.15">
      <c r="H5525">
        <f t="shared" si="86"/>
        <v>1.1688450000000001</v>
      </c>
    </row>
    <row r="5526" spans="8:8" x14ac:dyDescent="0.15">
      <c r="H5526">
        <f t="shared" si="86"/>
        <v>1.1688450000000001</v>
      </c>
    </row>
    <row r="5527" spans="8:8" x14ac:dyDescent="0.15">
      <c r="H5527">
        <f t="shared" si="86"/>
        <v>1.1688450000000001</v>
      </c>
    </row>
    <row r="5528" spans="8:8" x14ac:dyDescent="0.15">
      <c r="H5528">
        <f t="shared" si="86"/>
        <v>2.3376900000000003</v>
      </c>
    </row>
    <row r="5529" spans="8:8" x14ac:dyDescent="0.15">
      <c r="H5529">
        <f t="shared" si="86"/>
        <v>11.688450000000001</v>
      </c>
    </row>
    <row r="5530" spans="8:8" x14ac:dyDescent="0.15">
      <c r="H5530">
        <f t="shared" si="86"/>
        <v>22.208055000000002</v>
      </c>
    </row>
    <row r="5531" spans="8:8" x14ac:dyDescent="0.15">
      <c r="H5531">
        <f t="shared" ref="H5531:H5594" si="87">$H5507</f>
        <v>22.208055000000002</v>
      </c>
    </row>
    <row r="5532" spans="8:8" x14ac:dyDescent="0.15">
      <c r="H5532">
        <f t="shared" si="87"/>
        <v>22.208055000000002</v>
      </c>
    </row>
    <row r="5533" spans="8:8" x14ac:dyDescent="0.15">
      <c r="H5533">
        <f t="shared" si="87"/>
        <v>11.688450000000001</v>
      </c>
    </row>
    <row r="5534" spans="8:8" x14ac:dyDescent="0.15">
      <c r="H5534">
        <f t="shared" si="87"/>
        <v>11.688450000000001</v>
      </c>
    </row>
    <row r="5535" spans="8:8" x14ac:dyDescent="0.15">
      <c r="H5535">
        <f t="shared" si="87"/>
        <v>22.208055000000002</v>
      </c>
    </row>
    <row r="5536" spans="8:8" x14ac:dyDescent="0.15">
      <c r="H5536">
        <f t="shared" si="87"/>
        <v>22.208055000000002</v>
      </c>
    </row>
    <row r="5537" spans="8:8" x14ac:dyDescent="0.15">
      <c r="H5537">
        <f t="shared" si="87"/>
        <v>22.208055000000002</v>
      </c>
    </row>
    <row r="5538" spans="8:8" x14ac:dyDescent="0.15">
      <c r="H5538">
        <f t="shared" si="87"/>
        <v>22.208055000000002</v>
      </c>
    </row>
    <row r="5539" spans="8:8" x14ac:dyDescent="0.15">
      <c r="H5539">
        <f t="shared" si="87"/>
        <v>7.0130699999999999</v>
      </c>
    </row>
    <row r="5540" spans="8:8" x14ac:dyDescent="0.15">
      <c r="H5540">
        <f t="shared" si="87"/>
        <v>7.0130699999999999</v>
      </c>
    </row>
    <row r="5541" spans="8:8" x14ac:dyDescent="0.15">
      <c r="H5541">
        <f t="shared" si="87"/>
        <v>1.1688450000000001</v>
      </c>
    </row>
    <row r="5542" spans="8:8" x14ac:dyDescent="0.15">
      <c r="H5542">
        <f t="shared" si="87"/>
        <v>1.1688450000000001</v>
      </c>
    </row>
    <row r="5543" spans="8:8" x14ac:dyDescent="0.15">
      <c r="H5543">
        <f t="shared" si="87"/>
        <v>1.1688450000000001</v>
      </c>
    </row>
    <row r="5544" spans="8:8" x14ac:dyDescent="0.15">
      <c r="H5544">
        <f t="shared" si="87"/>
        <v>1.1688450000000001</v>
      </c>
    </row>
    <row r="5545" spans="8:8" x14ac:dyDescent="0.15">
      <c r="H5545">
        <f t="shared" si="87"/>
        <v>1.1688450000000001</v>
      </c>
    </row>
    <row r="5546" spans="8:8" x14ac:dyDescent="0.15">
      <c r="H5546">
        <f t="shared" si="87"/>
        <v>1.1688450000000001</v>
      </c>
    </row>
    <row r="5547" spans="8:8" x14ac:dyDescent="0.15">
      <c r="H5547">
        <f t="shared" si="87"/>
        <v>1.1688450000000001</v>
      </c>
    </row>
    <row r="5548" spans="8:8" x14ac:dyDescent="0.15">
      <c r="H5548">
        <f t="shared" si="87"/>
        <v>1.1688450000000001</v>
      </c>
    </row>
    <row r="5549" spans="8:8" x14ac:dyDescent="0.15">
      <c r="H5549">
        <f t="shared" si="87"/>
        <v>1.1688450000000001</v>
      </c>
    </row>
    <row r="5550" spans="8:8" x14ac:dyDescent="0.15">
      <c r="H5550">
        <f t="shared" si="87"/>
        <v>1.1688450000000001</v>
      </c>
    </row>
    <row r="5551" spans="8:8" x14ac:dyDescent="0.15">
      <c r="H5551">
        <f t="shared" si="87"/>
        <v>1.1688450000000001</v>
      </c>
    </row>
    <row r="5552" spans="8:8" x14ac:dyDescent="0.15">
      <c r="H5552">
        <f t="shared" si="87"/>
        <v>2.3376900000000003</v>
      </c>
    </row>
    <row r="5553" spans="8:8" x14ac:dyDescent="0.15">
      <c r="H5553">
        <f t="shared" si="87"/>
        <v>11.688450000000001</v>
      </c>
    </row>
    <row r="5554" spans="8:8" x14ac:dyDescent="0.15">
      <c r="H5554">
        <f t="shared" si="87"/>
        <v>22.208055000000002</v>
      </c>
    </row>
    <row r="5555" spans="8:8" x14ac:dyDescent="0.15">
      <c r="H5555">
        <f t="shared" si="87"/>
        <v>22.208055000000002</v>
      </c>
    </row>
    <row r="5556" spans="8:8" x14ac:dyDescent="0.15">
      <c r="H5556">
        <f t="shared" si="87"/>
        <v>22.208055000000002</v>
      </c>
    </row>
    <row r="5557" spans="8:8" x14ac:dyDescent="0.15">
      <c r="H5557">
        <f t="shared" si="87"/>
        <v>11.688450000000001</v>
      </c>
    </row>
    <row r="5558" spans="8:8" x14ac:dyDescent="0.15">
      <c r="H5558">
        <f t="shared" si="87"/>
        <v>11.688450000000001</v>
      </c>
    </row>
    <row r="5559" spans="8:8" x14ac:dyDescent="0.15">
      <c r="H5559">
        <f t="shared" si="87"/>
        <v>22.208055000000002</v>
      </c>
    </row>
    <row r="5560" spans="8:8" x14ac:dyDescent="0.15">
      <c r="H5560">
        <f t="shared" si="87"/>
        <v>22.208055000000002</v>
      </c>
    </row>
    <row r="5561" spans="8:8" x14ac:dyDescent="0.15">
      <c r="H5561">
        <f t="shared" si="87"/>
        <v>22.208055000000002</v>
      </c>
    </row>
    <row r="5562" spans="8:8" x14ac:dyDescent="0.15">
      <c r="H5562">
        <f t="shared" si="87"/>
        <v>22.208055000000002</v>
      </c>
    </row>
    <row r="5563" spans="8:8" x14ac:dyDescent="0.15">
      <c r="H5563">
        <f t="shared" si="87"/>
        <v>7.0130699999999999</v>
      </c>
    </row>
    <row r="5564" spans="8:8" x14ac:dyDescent="0.15">
      <c r="H5564">
        <f t="shared" si="87"/>
        <v>7.0130699999999999</v>
      </c>
    </row>
    <row r="5565" spans="8:8" x14ac:dyDescent="0.15">
      <c r="H5565">
        <f t="shared" si="87"/>
        <v>1.1688450000000001</v>
      </c>
    </row>
    <row r="5566" spans="8:8" x14ac:dyDescent="0.15">
      <c r="H5566">
        <f t="shared" si="87"/>
        <v>1.1688450000000001</v>
      </c>
    </row>
    <row r="5567" spans="8:8" x14ac:dyDescent="0.15">
      <c r="H5567">
        <f t="shared" si="87"/>
        <v>1.1688450000000001</v>
      </c>
    </row>
    <row r="5568" spans="8:8" x14ac:dyDescent="0.15">
      <c r="H5568">
        <f t="shared" si="87"/>
        <v>1.1688450000000001</v>
      </c>
    </row>
    <row r="5569" spans="8:8" x14ac:dyDescent="0.15">
      <c r="H5569">
        <f t="shared" si="87"/>
        <v>1.1688450000000001</v>
      </c>
    </row>
    <row r="5570" spans="8:8" x14ac:dyDescent="0.15">
      <c r="H5570">
        <f t="shared" si="87"/>
        <v>1.1688450000000001</v>
      </c>
    </row>
    <row r="5571" spans="8:8" x14ac:dyDescent="0.15">
      <c r="H5571">
        <f t="shared" si="87"/>
        <v>1.1688450000000001</v>
      </c>
    </row>
    <row r="5572" spans="8:8" x14ac:dyDescent="0.15">
      <c r="H5572">
        <f t="shared" si="87"/>
        <v>1.1688450000000001</v>
      </c>
    </row>
    <row r="5573" spans="8:8" x14ac:dyDescent="0.15">
      <c r="H5573">
        <f t="shared" si="87"/>
        <v>1.1688450000000001</v>
      </c>
    </row>
    <row r="5574" spans="8:8" x14ac:dyDescent="0.15">
      <c r="H5574">
        <f t="shared" si="87"/>
        <v>1.1688450000000001</v>
      </c>
    </row>
    <row r="5575" spans="8:8" x14ac:dyDescent="0.15">
      <c r="H5575">
        <f t="shared" si="87"/>
        <v>1.1688450000000001</v>
      </c>
    </row>
    <row r="5576" spans="8:8" x14ac:dyDescent="0.15">
      <c r="H5576">
        <f t="shared" si="87"/>
        <v>2.3376900000000003</v>
      </c>
    </row>
    <row r="5577" spans="8:8" x14ac:dyDescent="0.15">
      <c r="H5577">
        <f t="shared" si="87"/>
        <v>11.688450000000001</v>
      </c>
    </row>
    <row r="5578" spans="8:8" x14ac:dyDescent="0.15">
      <c r="H5578">
        <f t="shared" si="87"/>
        <v>22.208055000000002</v>
      </c>
    </row>
    <row r="5579" spans="8:8" x14ac:dyDescent="0.15">
      <c r="H5579">
        <f t="shared" si="87"/>
        <v>22.208055000000002</v>
      </c>
    </row>
    <row r="5580" spans="8:8" x14ac:dyDescent="0.15">
      <c r="H5580">
        <f t="shared" si="87"/>
        <v>22.208055000000002</v>
      </c>
    </row>
    <row r="5581" spans="8:8" x14ac:dyDescent="0.15">
      <c r="H5581">
        <f t="shared" si="87"/>
        <v>11.688450000000001</v>
      </c>
    </row>
    <row r="5582" spans="8:8" x14ac:dyDescent="0.15">
      <c r="H5582">
        <f t="shared" si="87"/>
        <v>11.688450000000001</v>
      </c>
    </row>
    <row r="5583" spans="8:8" x14ac:dyDescent="0.15">
      <c r="H5583">
        <f t="shared" si="87"/>
        <v>22.208055000000002</v>
      </c>
    </row>
    <row r="5584" spans="8:8" x14ac:dyDescent="0.15">
      <c r="H5584">
        <f t="shared" si="87"/>
        <v>22.208055000000002</v>
      </c>
    </row>
    <row r="5585" spans="8:8" x14ac:dyDescent="0.15">
      <c r="H5585">
        <f t="shared" si="87"/>
        <v>22.208055000000002</v>
      </c>
    </row>
    <row r="5586" spans="8:8" x14ac:dyDescent="0.15">
      <c r="H5586">
        <f t="shared" si="87"/>
        <v>22.208055000000002</v>
      </c>
    </row>
    <row r="5587" spans="8:8" x14ac:dyDescent="0.15">
      <c r="H5587">
        <f t="shared" si="87"/>
        <v>7.0130699999999999</v>
      </c>
    </row>
    <row r="5588" spans="8:8" x14ac:dyDescent="0.15">
      <c r="H5588">
        <f t="shared" si="87"/>
        <v>7.0130699999999999</v>
      </c>
    </row>
    <row r="5589" spans="8:8" x14ac:dyDescent="0.15">
      <c r="H5589">
        <f t="shared" si="87"/>
        <v>1.1688450000000001</v>
      </c>
    </row>
    <row r="5590" spans="8:8" x14ac:dyDescent="0.15">
      <c r="H5590">
        <f t="shared" si="87"/>
        <v>1.1688450000000001</v>
      </c>
    </row>
    <row r="5591" spans="8:8" x14ac:dyDescent="0.15">
      <c r="H5591">
        <f t="shared" si="87"/>
        <v>1.1688450000000001</v>
      </c>
    </row>
    <row r="5592" spans="8:8" x14ac:dyDescent="0.15">
      <c r="H5592">
        <f t="shared" si="87"/>
        <v>1.1688450000000001</v>
      </c>
    </row>
    <row r="5593" spans="8:8" x14ac:dyDescent="0.15">
      <c r="H5593">
        <f t="shared" si="87"/>
        <v>1.1688450000000001</v>
      </c>
    </row>
    <row r="5594" spans="8:8" x14ac:dyDescent="0.15">
      <c r="H5594">
        <f t="shared" si="87"/>
        <v>1.1688450000000001</v>
      </c>
    </row>
    <row r="5595" spans="8:8" x14ac:dyDescent="0.15">
      <c r="H5595">
        <f t="shared" ref="H5595:H5658" si="88">$H5571</f>
        <v>1.1688450000000001</v>
      </c>
    </row>
    <row r="5596" spans="8:8" x14ac:dyDescent="0.15">
      <c r="H5596">
        <f t="shared" si="88"/>
        <v>1.1688450000000001</v>
      </c>
    </row>
    <row r="5597" spans="8:8" x14ac:dyDescent="0.15">
      <c r="H5597">
        <f t="shared" si="88"/>
        <v>1.1688450000000001</v>
      </c>
    </row>
    <row r="5598" spans="8:8" x14ac:dyDescent="0.15">
      <c r="H5598">
        <f t="shared" si="88"/>
        <v>1.1688450000000001</v>
      </c>
    </row>
    <row r="5599" spans="8:8" x14ac:dyDescent="0.15">
      <c r="H5599">
        <f t="shared" si="88"/>
        <v>1.1688450000000001</v>
      </c>
    </row>
    <row r="5600" spans="8:8" x14ac:dyDescent="0.15">
      <c r="H5600">
        <f t="shared" si="88"/>
        <v>2.3376900000000003</v>
      </c>
    </row>
    <row r="5601" spans="8:8" x14ac:dyDescent="0.15">
      <c r="H5601">
        <f t="shared" si="88"/>
        <v>11.688450000000001</v>
      </c>
    </row>
    <row r="5602" spans="8:8" x14ac:dyDescent="0.15">
      <c r="H5602">
        <f t="shared" si="88"/>
        <v>22.208055000000002</v>
      </c>
    </row>
    <row r="5603" spans="8:8" x14ac:dyDescent="0.15">
      <c r="H5603">
        <f t="shared" si="88"/>
        <v>22.208055000000002</v>
      </c>
    </row>
    <row r="5604" spans="8:8" x14ac:dyDescent="0.15">
      <c r="H5604">
        <f t="shared" si="88"/>
        <v>22.208055000000002</v>
      </c>
    </row>
    <row r="5605" spans="8:8" x14ac:dyDescent="0.15">
      <c r="H5605">
        <f t="shared" si="88"/>
        <v>11.688450000000001</v>
      </c>
    </row>
    <row r="5606" spans="8:8" x14ac:dyDescent="0.15">
      <c r="H5606">
        <f t="shared" si="88"/>
        <v>11.688450000000001</v>
      </c>
    </row>
    <row r="5607" spans="8:8" x14ac:dyDescent="0.15">
      <c r="H5607">
        <f t="shared" si="88"/>
        <v>22.208055000000002</v>
      </c>
    </row>
    <row r="5608" spans="8:8" x14ac:dyDescent="0.15">
      <c r="H5608">
        <f t="shared" si="88"/>
        <v>22.208055000000002</v>
      </c>
    </row>
    <row r="5609" spans="8:8" x14ac:dyDescent="0.15">
      <c r="H5609">
        <f t="shared" si="88"/>
        <v>22.208055000000002</v>
      </c>
    </row>
    <row r="5610" spans="8:8" x14ac:dyDescent="0.15">
      <c r="H5610">
        <f t="shared" si="88"/>
        <v>22.208055000000002</v>
      </c>
    </row>
    <row r="5611" spans="8:8" x14ac:dyDescent="0.15">
      <c r="H5611">
        <f t="shared" si="88"/>
        <v>7.0130699999999999</v>
      </c>
    </row>
    <row r="5612" spans="8:8" x14ac:dyDescent="0.15">
      <c r="H5612">
        <f t="shared" si="88"/>
        <v>7.0130699999999999</v>
      </c>
    </row>
    <row r="5613" spans="8:8" x14ac:dyDescent="0.15">
      <c r="H5613">
        <f t="shared" si="88"/>
        <v>1.1688450000000001</v>
      </c>
    </row>
    <row r="5614" spans="8:8" x14ac:dyDescent="0.15">
      <c r="H5614">
        <f t="shared" si="88"/>
        <v>1.1688450000000001</v>
      </c>
    </row>
    <row r="5615" spans="8:8" x14ac:dyDescent="0.15">
      <c r="H5615">
        <f t="shared" si="88"/>
        <v>1.1688450000000001</v>
      </c>
    </row>
    <row r="5616" spans="8:8" x14ac:dyDescent="0.15">
      <c r="H5616">
        <f t="shared" si="88"/>
        <v>1.1688450000000001</v>
      </c>
    </row>
    <row r="5617" spans="8:8" x14ac:dyDescent="0.15">
      <c r="H5617">
        <f t="shared" si="88"/>
        <v>1.1688450000000001</v>
      </c>
    </row>
    <row r="5618" spans="8:8" x14ac:dyDescent="0.15">
      <c r="H5618">
        <f t="shared" si="88"/>
        <v>1.1688450000000001</v>
      </c>
    </row>
    <row r="5619" spans="8:8" x14ac:dyDescent="0.15">
      <c r="H5619">
        <f t="shared" si="88"/>
        <v>1.1688450000000001</v>
      </c>
    </row>
    <row r="5620" spans="8:8" x14ac:dyDescent="0.15">
      <c r="H5620">
        <f t="shared" si="88"/>
        <v>1.1688450000000001</v>
      </c>
    </row>
    <row r="5621" spans="8:8" x14ac:dyDescent="0.15">
      <c r="H5621">
        <f t="shared" si="88"/>
        <v>1.1688450000000001</v>
      </c>
    </row>
    <row r="5622" spans="8:8" x14ac:dyDescent="0.15">
      <c r="H5622">
        <f t="shared" si="88"/>
        <v>1.1688450000000001</v>
      </c>
    </row>
    <row r="5623" spans="8:8" x14ac:dyDescent="0.15">
      <c r="H5623">
        <f t="shared" si="88"/>
        <v>1.1688450000000001</v>
      </c>
    </row>
    <row r="5624" spans="8:8" x14ac:dyDescent="0.15">
      <c r="H5624">
        <f t="shared" si="88"/>
        <v>2.3376900000000003</v>
      </c>
    </row>
    <row r="5625" spans="8:8" x14ac:dyDescent="0.15">
      <c r="H5625">
        <f t="shared" si="88"/>
        <v>11.688450000000001</v>
      </c>
    </row>
    <row r="5626" spans="8:8" x14ac:dyDescent="0.15">
      <c r="H5626">
        <f t="shared" si="88"/>
        <v>22.208055000000002</v>
      </c>
    </row>
    <row r="5627" spans="8:8" x14ac:dyDescent="0.15">
      <c r="H5627">
        <f t="shared" si="88"/>
        <v>22.208055000000002</v>
      </c>
    </row>
    <row r="5628" spans="8:8" x14ac:dyDescent="0.15">
      <c r="H5628">
        <f t="shared" si="88"/>
        <v>22.208055000000002</v>
      </c>
    </row>
    <row r="5629" spans="8:8" x14ac:dyDescent="0.15">
      <c r="H5629">
        <f t="shared" si="88"/>
        <v>11.688450000000001</v>
      </c>
    </row>
    <row r="5630" spans="8:8" x14ac:dyDescent="0.15">
      <c r="H5630">
        <f t="shared" si="88"/>
        <v>11.688450000000001</v>
      </c>
    </row>
    <row r="5631" spans="8:8" x14ac:dyDescent="0.15">
      <c r="H5631">
        <f t="shared" si="88"/>
        <v>22.208055000000002</v>
      </c>
    </row>
    <row r="5632" spans="8:8" x14ac:dyDescent="0.15">
      <c r="H5632">
        <f t="shared" si="88"/>
        <v>22.208055000000002</v>
      </c>
    </row>
    <row r="5633" spans="8:8" x14ac:dyDescent="0.15">
      <c r="H5633">
        <f t="shared" si="88"/>
        <v>22.208055000000002</v>
      </c>
    </row>
    <row r="5634" spans="8:8" x14ac:dyDescent="0.15">
      <c r="H5634">
        <f t="shared" si="88"/>
        <v>22.208055000000002</v>
      </c>
    </row>
    <row r="5635" spans="8:8" x14ac:dyDescent="0.15">
      <c r="H5635">
        <f t="shared" si="88"/>
        <v>7.0130699999999999</v>
      </c>
    </row>
    <row r="5636" spans="8:8" x14ac:dyDescent="0.15">
      <c r="H5636">
        <f t="shared" si="88"/>
        <v>7.0130699999999999</v>
      </c>
    </row>
    <row r="5637" spans="8:8" x14ac:dyDescent="0.15">
      <c r="H5637">
        <f t="shared" si="88"/>
        <v>1.1688450000000001</v>
      </c>
    </row>
    <row r="5638" spans="8:8" x14ac:dyDescent="0.15">
      <c r="H5638">
        <f t="shared" si="88"/>
        <v>1.1688450000000001</v>
      </c>
    </row>
    <row r="5639" spans="8:8" x14ac:dyDescent="0.15">
      <c r="H5639">
        <f t="shared" si="88"/>
        <v>1.1688450000000001</v>
      </c>
    </row>
    <row r="5640" spans="8:8" x14ac:dyDescent="0.15">
      <c r="H5640">
        <f t="shared" si="88"/>
        <v>1.1688450000000001</v>
      </c>
    </row>
    <row r="5641" spans="8:8" x14ac:dyDescent="0.15">
      <c r="H5641">
        <f t="shared" si="88"/>
        <v>1.1688450000000001</v>
      </c>
    </row>
    <row r="5642" spans="8:8" x14ac:dyDescent="0.15">
      <c r="H5642">
        <f t="shared" si="88"/>
        <v>1.1688450000000001</v>
      </c>
    </row>
    <row r="5643" spans="8:8" x14ac:dyDescent="0.15">
      <c r="H5643">
        <f t="shared" si="88"/>
        <v>1.1688450000000001</v>
      </c>
    </row>
    <row r="5644" spans="8:8" x14ac:dyDescent="0.15">
      <c r="H5644">
        <f t="shared" si="88"/>
        <v>1.1688450000000001</v>
      </c>
    </row>
    <row r="5645" spans="8:8" x14ac:dyDescent="0.15">
      <c r="H5645">
        <f t="shared" si="88"/>
        <v>1.1688450000000001</v>
      </c>
    </row>
    <row r="5646" spans="8:8" x14ac:dyDescent="0.15">
      <c r="H5646">
        <f t="shared" si="88"/>
        <v>1.1688450000000001</v>
      </c>
    </row>
    <row r="5647" spans="8:8" x14ac:dyDescent="0.15">
      <c r="H5647">
        <f t="shared" si="88"/>
        <v>1.1688450000000001</v>
      </c>
    </row>
    <row r="5648" spans="8:8" x14ac:dyDescent="0.15">
      <c r="H5648">
        <f t="shared" si="88"/>
        <v>2.3376900000000003</v>
      </c>
    </row>
    <row r="5649" spans="8:8" x14ac:dyDescent="0.15">
      <c r="H5649">
        <f t="shared" si="88"/>
        <v>11.688450000000001</v>
      </c>
    </row>
    <row r="5650" spans="8:8" x14ac:dyDescent="0.15">
      <c r="H5650">
        <f t="shared" si="88"/>
        <v>22.208055000000002</v>
      </c>
    </row>
    <row r="5651" spans="8:8" x14ac:dyDescent="0.15">
      <c r="H5651">
        <f t="shared" si="88"/>
        <v>22.208055000000002</v>
      </c>
    </row>
    <row r="5652" spans="8:8" x14ac:dyDescent="0.15">
      <c r="H5652">
        <f t="shared" si="88"/>
        <v>22.208055000000002</v>
      </c>
    </row>
    <row r="5653" spans="8:8" x14ac:dyDescent="0.15">
      <c r="H5653">
        <f t="shared" si="88"/>
        <v>11.688450000000001</v>
      </c>
    </row>
    <row r="5654" spans="8:8" x14ac:dyDescent="0.15">
      <c r="H5654">
        <f t="shared" si="88"/>
        <v>11.688450000000001</v>
      </c>
    </row>
    <row r="5655" spans="8:8" x14ac:dyDescent="0.15">
      <c r="H5655">
        <f t="shared" si="88"/>
        <v>22.208055000000002</v>
      </c>
    </row>
    <row r="5656" spans="8:8" x14ac:dyDescent="0.15">
      <c r="H5656">
        <f t="shared" si="88"/>
        <v>22.208055000000002</v>
      </c>
    </row>
    <row r="5657" spans="8:8" x14ac:dyDescent="0.15">
      <c r="H5657">
        <f t="shared" si="88"/>
        <v>22.208055000000002</v>
      </c>
    </row>
    <row r="5658" spans="8:8" x14ac:dyDescent="0.15">
      <c r="H5658">
        <f t="shared" si="88"/>
        <v>22.208055000000002</v>
      </c>
    </row>
    <row r="5659" spans="8:8" x14ac:dyDescent="0.15">
      <c r="H5659">
        <f t="shared" ref="H5659:H5722" si="89">$H5635</f>
        <v>7.0130699999999999</v>
      </c>
    </row>
    <row r="5660" spans="8:8" x14ac:dyDescent="0.15">
      <c r="H5660">
        <f t="shared" si="89"/>
        <v>7.0130699999999999</v>
      </c>
    </row>
    <row r="5661" spans="8:8" x14ac:dyDescent="0.15">
      <c r="H5661">
        <f t="shared" si="89"/>
        <v>1.1688450000000001</v>
      </c>
    </row>
    <row r="5662" spans="8:8" x14ac:dyDescent="0.15">
      <c r="H5662">
        <f t="shared" si="89"/>
        <v>1.1688450000000001</v>
      </c>
    </row>
    <row r="5663" spans="8:8" x14ac:dyDescent="0.15">
      <c r="H5663">
        <f t="shared" si="89"/>
        <v>1.1688450000000001</v>
      </c>
    </row>
    <row r="5664" spans="8:8" x14ac:dyDescent="0.15">
      <c r="H5664">
        <f t="shared" si="89"/>
        <v>1.1688450000000001</v>
      </c>
    </row>
    <row r="5665" spans="8:8" x14ac:dyDescent="0.15">
      <c r="H5665">
        <f t="shared" si="89"/>
        <v>1.1688450000000001</v>
      </c>
    </row>
    <row r="5666" spans="8:8" x14ac:dyDescent="0.15">
      <c r="H5666">
        <f t="shared" si="89"/>
        <v>1.1688450000000001</v>
      </c>
    </row>
    <row r="5667" spans="8:8" x14ac:dyDescent="0.15">
      <c r="H5667">
        <f t="shared" si="89"/>
        <v>1.1688450000000001</v>
      </c>
    </row>
    <row r="5668" spans="8:8" x14ac:dyDescent="0.15">
      <c r="H5668">
        <f t="shared" si="89"/>
        <v>1.1688450000000001</v>
      </c>
    </row>
    <row r="5669" spans="8:8" x14ac:dyDescent="0.15">
      <c r="H5669">
        <f t="shared" si="89"/>
        <v>1.1688450000000001</v>
      </c>
    </row>
    <row r="5670" spans="8:8" x14ac:dyDescent="0.15">
      <c r="H5670">
        <f t="shared" si="89"/>
        <v>1.1688450000000001</v>
      </c>
    </row>
    <row r="5671" spans="8:8" x14ac:dyDescent="0.15">
      <c r="H5671">
        <f t="shared" si="89"/>
        <v>1.1688450000000001</v>
      </c>
    </row>
    <row r="5672" spans="8:8" x14ac:dyDescent="0.15">
      <c r="H5672">
        <f t="shared" si="89"/>
        <v>2.3376900000000003</v>
      </c>
    </row>
    <row r="5673" spans="8:8" x14ac:dyDescent="0.15">
      <c r="H5673">
        <f t="shared" si="89"/>
        <v>11.688450000000001</v>
      </c>
    </row>
    <row r="5674" spans="8:8" x14ac:dyDescent="0.15">
      <c r="H5674">
        <f t="shared" si="89"/>
        <v>22.208055000000002</v>
      </c>
    </row>
    <row r="5675" spans="8:8" x14ac:dyDescent="0.15">
      <c r="H5675">
        <f t="shared" si="89"/>
        <v>22.208055000000002</v>
      </c>
    </row>
    <row r="5676" spans="8:8" x14ac:dyDescent="0.15">
      <c r="H5676">
        <f t="shared" si="89"/>
        <v>22.208055000000002</v>
      </c>
    </row>
    <row r="5677" spans="8:8" x14ac:dyDescent="0.15">
      <c r="H5677">
        <f t="shared" si="89"/>
        <v>11.688450000000001</v>
      </c>
    </row>
    <row r="5678" spans="8:8" x14ac:dyDescent="0.15">
      <c r="H5678">
        <f t="shared" si="89"/>
        <v>11.688450000000001</v>
      </c>
    </row>
    <row r="5679" spans="8:8" x14ac:dyDescent="0.15">
      <c r="H5679">
        <f t="shared" si="89"/>
        <v>22.208055000000002</v>
      </c>
    </row>
    <row r="5680" spans="8:8" x14ac:dyDescent="0.15">
      <c r="H5680">
        <f t="shared" si="89"/>
        <v>22.208055000000002</v>
      </c>
    </row>
    <row r="5681" spans="8:8" x14ac:dyDescent="0.15">
      <c r="H5681">
        <f t="shared" si="89"/>
        <v>22.208055000000002</v>
      </c>
    </row>
    <row r="5682" spans="8:8" x14ac:dyDescent="0.15">
      <c r="H5682">
        <f t="shared" si="89"/>
        <v>22.208055000000002</v>
      </c>
    </row>
    <row r="5683" spans="8:8" x14ac:dyDescent="0.15">
      <c r="H5683">
        <f t="shared" si="89"/>
        <v>7.0130699999999999</v>
      </c>
    </row>
    <row r="5684" spans="8:8" x14ac:dyDescent="0.15">
      <c r="H5684">
        <f t="shared" si="89"/>
        <v>7.0130699999999999</v>
      </c>
    </row>
    <row r="5685" spans="8:8" x14ac:dyDescent="0.15">
      <c r="H5685">
        <f t="shared" si="89"/>
        <v>1.1688450000000001</v>
      </c>
    </row>
    <row r="5686" spans="8:8" x14ac:dyDescent="0.15">
      <c r="H5686">
        <f t="shared" si="89"/>
        <v>1.1688450000000001</v>
      </c>
    </row>
    <row r="5687" spans="8:8" x14ac:dyDescent="0.15">
      <c r="H5687">
        <f t="shared" si="89"/>
        <v>1.1688450000000001</v>
      </c>
    </row>
    <row r="5688" spans="8:8" x14ac:dyDescent="0.15">
      <c r="H5688">
        <f t="shared" si="89"/>
        <v>1.1688450000000001</v>
      </c>
    </row>
    <row r="5689" spans="8:8" x14ac:dyDescent="0.15">
      <c r="H5689">
        <f t="shared" si="89"/>
        <v>1.1688450000000001</v>
      </c>
    </row>
    <row r="5690" spans="8:8" x14ac:dyDescent="0.15">
      <c r="H5690">
        <f t="shared" si="89"/>
        <v>1.1688450000000001</v>
      </c>
    </row>
    <row r="5691" spans="8:8" x14ac:dyDescent="0.15">
      <c r="H5691">
        <f t="shared" si="89"/>
        <v>1.1688450000000001</v>
      </c>
    </row>
    <row r="5692" spans="8:8" x14ac:dyDescent="0.15">
      <c r="H5692">
        <f t="shared" si="89"/>
        <v>1.1688450000000001</v>
      </c>
    </row>
    <row r="5693" spans="8:8" x14ac:dyDescent="0.15">
      <c r="H5693">
        <f t="shared" si="89"/>
        <v>1.1688450000000001</v>
      </c>
    </row>
    <row r="5694" spans="8:8" x14ac:dyDescent="0.15">
      <c r="H5694">
        <f t="shared" si="89"/>
        <v>1.1688450000000001</v>
      </c>
    </row>
    <row r="5695" spans="8:8" x14ac:dyDescent="0.15">
      <c r="H5695">
        <f t="shared" si="89"/>
        <v>1.1688450000000001</v>
      </c>
    </row>
    <row r="5696" spans="8:8" x14ac:dyDescent="0.15">
      <c r="H5696">
        <f t="shared" si="89"/>
        <v>2.3376900000000003</v>
      </c>
    </row>
    <row r="5697" spans="8:8" x14ac:dyDescent="0.15">
      <c r="H5697">
        <f t="shared" si="89"/>
        <v>11.688450000000001</v>
      </c>
    </row>
    <row r="5698" spans="8:8" x14ac:dyDescent="0.15">
      <c r="H5698">
        <f t="shared" si="89"/>
        <v>22.208055000000002</v>
      </c>
    </row>
    <row r="5699" spans="8:8" x14ac:dyDescent="0.15">
      <c r="H5699">
        <f t="shared" si="89"/>
        <v>22.208055000000002</v>
      </c>
    </row>
    <row r="5700" spans="8:8" x14ac:dyDescent="0.15">
      <c r="H5700">
        <f t="shared" si="89"/>
        <v>22.208055000000002</v>
      </c>
    </row>
    <row r="5701" spans="8:8" x14ac:dyDescent="0.15">
      <c r="H5701">
        <f t="shared" si="89"/>
        <v>11.688450000000001</v>
      </c>
    </row>
    <row r="5702" spans="8:8" x14ac:dyDescent="0.15">
      <c r="H5702">
        <f t="shared" si="89"/>
        <v>11.688450000000001</v>
      </c>
    </row>
    <row r="5703" spans="8:8" x14ac:dyDescent="0.15">
      <c r="H5703">
        <f t="shared" si="89"/>
        <v>22.208055000000002</v>
      </c>
    </row>
    <row r="5704" spans="8:8" x14ac:dyDescent="0.15">
      <c r="H5704">
        <f t="shared" si="89"/>
        <v>22.208055000000002</v>
      </c>
    </row>
    <row r="5705" spans="8:8" x14ac:dyDescent="0.15">
      <c r="H5705">
        <f t="shared" si="89"/>
        <v>22.208055000000002</v>
      </c>
    </row>
    <row r="5706" spans="8:8" x14ac:dyDescent="0.15">
      <c r="H5706">
        <f t="shared" si="89"/>
        <v>22.208055000000002</v>
      </c>
    </row>
    <row r="5707" spans="8:8" x14ac:dyDescent="0.15">
      <c r="H5707">
        <f t="shared" si="89"/>
        <v>7.0130699999999999</v>
      </c>
    </row>
    <row r="5708" spans="8:8" x14ac:dyDescent="0.15">
      <c r="H5708">
        <f t="shared" si="89"/>
        <v>7.0130699999999999</v>
      </c>
    </row>
    <row r="5709" spans="8:8" x14ac:dyDescent="0.15">
      <c r="H5709">
        <f t="shared" si="89"/>
        <v>1.1688450000000001</v>
      </c>
    </row>
    <row r="5710" spans="8:8" x14ac:dyDescent="0.15">
      <c r="H5710">
        <f t="shared" si="89"/>
        <v>1.1688450000000001</v>
      </c>
    </row>
    <row r="5711" spans="8:8" x14ac:dyDescent="0.15">
      <c r="H5711">
        <f t="shared" si="89"/>
        <v>1.1688450000000001</v>
      </c>
    </row>
    <row r="5712" spans="8:8" x14ac:dyDescent="0.15">
      <c r="H5712">
        <f t="shared" si="89"/>
        <v>1.1688450000000001</v>
      </c>
    </row>
    <row r="5713" spans="8:8" x14ac:dyDescent="0.15">
      <c r="H5713">
        <f t="shared" si="89"/>
        <v>1.1688450000000001</v>
      </c>
    </row>
    <row r="5714" spans="8:8" x14ac:dyDescent="0.15">
      <c r="H5714">
        <f t="shared" si="89"/>
        <v>1.1688450000000001</v>
      </c>
    </row>
    <row r="5715" spans="8:8" x14ac:dyDescent="0.15">
      <c r="H5715">
        <f t="shared" si="89"/>
        <v>1.1688450000000001</v>
      </c>
    </row>
    <row r="5716" spans="8:8" x14ac:dyDescent="0.15">
      <c r="H5716">
        <f t="shared" si="89"/>
        <v>1.1688450000000001</v>
      </c>
    </row>
    <row r="5717" spans="8:8" x14ac:dyDescent="0.15">
      <c r="H5717">
        <f t="shared" si="89"/>
        <v>1.1688450000000001</v>
      </c>
    </row>
    <row r="5718" spans="8:8" x14ac:dyDescent="0.15">
      <c r="H5718">
        <f t="shared" si="89"/>
        <v>1.1688450000000001</v>
      </c>
    </row>
    <row r="5719" spans="8:8" x14ac:dyDescent="0.15">
      <c r="H5719">
        <f t="shared" si="89"/>
        <v>1.1688450000000001</v>
      </c>
    </row>
    <row r="5720" spans="8:8" x14ac:dyDescent="0.15">
      <c r="H5720">
        <f t="shared" si="89"/>
        <v>2.3376900000000003</v>
      </c>
    </row>
    <row r="5721" spans="8:8" x14ac:dyDescent="0.15">
      <c r="H5721">
        <f t="shared" si="89"/>
        <v>11.688450000000001</v>
      </c>
    </row>
    <row r="5722" spans="8:8" x14ac:dyDescent="0.15">
      <c r="H5722">
        <f t="shared" si="89"/>
        <v>22.208055000000002</v>
      </c>
    </row>
    <row r="5723" spans="8:8" x14ac:dyDescent="0.15">
      <c r="H5723">
        <f t="shared" ref="H5723:H5786" si="90">$H5699</f>
        <v>22.208055000000002</v>
      </c>
    </row>
    <row r="5724" spans="8:8" x14ac:dyDescent="0.15">
      <c r="H5724">
        <f t="shared" si="90"/>
        <v>22.208055000000002</v>
      </c>
    </row>
    <row r="5725" spans="8:8" x14ac:dyDescent="0.15">
      <c r="H5725">
        <f t="shared" si="90"/>
        <v>11.688450000000001</v>
      </c>
    </row>
    <row r="5726" spans="8:8" x14ac:dyDescent="0.15">
      <c r="H5726">
        <f t="shared" si="90"/>
        <v>11.688450000000001</v>
      </c>
    </row>
    <row r="5727" spans="8:8" x14ac:dyDescent="0.15">
      <c r="H5727">
        <f t="shared" si="90"/>
        <v>22.208055000000002</v>
      </c>
    </row>
    <row r="5728" spans="8:8" x14ac:dyDescent="0.15">
      <c r="H5728">
        <f t="shared" si="90"/>
        <v>22.208055000000002</v>
      </c>
    </row>
    <row r="5729" spans="8:8" x14ac:dyDescent="0.15">
      <c r="H5729">
        <f t="shared" si="90"/>
        <v>22.208055000000002</v>
      </c>
    </row>
    <row r="5730" spans="8:8" x14ac:dyDescent="0.15">
      <c r="H5730">
        <f t="shared" si="90"/>
        <v>22.208055000000002</v>
      </c>
    </row>
    <row r="5731" spans="8:8" x14ac:dyDescent="0.15">
      <c r="H5731">
        <f t="shared" si="90"/>
        <v>7.0130699999999999</v>
      </c>
    </row>
    <row r="5732" spans="8:8" x14ac:dyDescent="0.15">
      <c r="H5732">
        <f t="shared" si="90"/>
        <v>7.0130699999999999</v>
      </c>
    </row>
    <row r="5733" spans="8:8" x14ac:dyDescent="0.15">
      <c r="H5733">
        <f t="shared" si="90"/>
        <v>1.1688450000000001</v>
      </c>
    </row>
    <row r="5734" spans="8:8" x14ac:dyDescent="0.15">
      <c r="H5734">
        <f t="shared" si="90"/>
        <v>1.1688450000000001</v>
      </c>
    </row>
    <row r="5735" spans="8:8" x14ac:dyDescent="0.15">
      <c r="H5735">
        <f t="shared" si="90"/>
        <v>1.1688450000000001</v>
      </c>
    </row>
    <row r="5736" spans="8:8" x14ac:dyDescent="0.15">
      <c r="H5736">
        <f t="shared" si="90"/>
        <v>1.1688450000000001</v>
      </c>
    </row>
    <row r="5737" spans="8:8" x14ac:dyDescent="0.15">
      <c r="H5737">
        <f t="shared" si="90"/>
        <v>1.1688450000000001</v>
      </c>
    </row>
    <row r="5738" spans="8:8" x14ac:dyDescent="0.15">
      <c r="H5738">
        <f t="shared" si="90"/>
        <v>1.1688450000000001</v>
      </c>
    </row>
    <row r="5739" spans="8:8" x14ac:dyDescent="0.15">
      <c r="H5739">
        <f t="shared" si="90"/>
        <v>1.1688450000000001</v>
      </c>
    </row>
    <row r="5740" spans="8:8" x14ac:dyDescent="0.15">
      <c r="H5740">
        <f t="shared" si="90"/>
        <v>1.1688450000000001</v>
      </c>
    </row>
    <row r="5741" spans="8:8" x14ac:dyDescent="0.15">
      <c r="H5741">
        <f t="shared" si="90"/>
        <v>1.1688450000000001</v>
      </c>
    </row>
    <row r="5742" spans="8:8" x14ac:dyDescent="0.15">
      <c r="H5742">
        <f t="shared" si="90"/>
        <v>1.1688450000000001</v>
      </c>
    </row>
    <row r="5743" spans="8:8" x14ac:dyDescent="0.15">
      <c r="H5743">
        <f t="shared" si="90"/>
        <v>1.1688450000000001</v>
      </c>
    </row>
    <row r="5744" spans="8:8" x14ac:dyDescent="0.15">
      <c r="H5744">
        <f t="shared" si="90"/>
        <v>2.3376900000000003</v>
      </c>
    </row>
    <row r="5745" spans="8:8" x14ac:dyDescent="0.15">
      <c r="H5745">
        <f t="shared" si="90"/>
        <v>11.688450000000001</v>
      </c>
    </row>
    <row r="5746" spans="8:8" x14ac:dyDescent="0.15">
      <c r="H5746">
        <f t="shared" si="90"/>
        <v>22.208055000000002</v>
      </c>
    </row>
    <row r="5747" spans="8:8" x14ac:dyDescent="0.15">
      <c r="H5747">
        <f t="shared" si="90"/>
        <v>22.208055000000002</v>
      </c>
    </row>
    <row r="5748" spans="8:8" x14ac:dyDescent="0.15">
      <c r="H5748">
        <f t="shared" si="90"/>
        <v>22.208055000000002</v>
      </c>
    </row>
    <row r="5749" spans="8:8" x14ac:dyDescent="0.15">
      <c r="H5749">
        <f t="shared" si="90"/>
        <v>11.688450000000001</v>
      </c>
    </row>
    <row r="5750" spans="8:8" x14ac:dyDescent="0.15">
      <c r="H5750">
        <f t="shared" si="90"/>
        <v>11.688450000000001</v>
      </c>
    </row>
    <row r="5751" spans="8:8" x14ac:dyDescent="0.15">
      <c r="H5751">
        <f t="shared" si="90"/>
        <v>22.208055000000002</v>
      </c>
    </row>
    <row r="5752" spans="8:8" x14ac:dyDescent="0.15">
      <c r="H5752">
        <f t="shared" si="90"/>
        <v>22.208055000000002</v>
      </c>
    </row>
    <row r="5753" spans="8:8" x14ac:dyDescent="0.15">
      <c r="H5753">
        <f t="shared" si="90"/>
        <v>22.208055000000002</v>
      </c>
    </row>
    <row r="5754" spans="8:8" x14ac:dyDescent="0.15">
      <c r="H5754">
        <f t="shared" si="90"/>
        <v>22.208055000000002</v>
      </c>
    </row>
    <row r="5755" spans="8:8" x14ac:dyDescent="0.15">
      <c r="H5755">
        <f t="shared" si="90"/>
        <v>7.0130699999999999</v>
      </c>
    </row>
    <row r="5756" spans="8:8" x14ac:dyDescent="0.15">
      <c r="H5756">
        <f t="shared" si="90"/>
        <v>7.0130699999999999</v>
      </c>
    </row>
    <row r="5757" spans="8:8" x14ac:dyDescent="0.15">
      <c r="H5757">
        <f t="shared" si="90"/>
        <v>1.1688450000000001</v>
      </c>
    </row>
    <row r="5758" spans="8:8" x14ac:dyDescent="0.15">
      <c r="H5758">
        <f t="shared" si="90"/>
        <v>1.1688450000000001</v>
      </c>
    </row>
    <row r="5759" spans="8:8" x14ac:dyDescent="0.15">
      <c r="H5759">
        <f t="shared" si="90"/>
        <v>1.1688450000000001</v>
      </c>
    </row>
    <row r="5760" spans="8:8" x14ac:dyDescent="0.15">
      <c r="H5760">
        <f t="shared" si="90"/>
        <v>1.1688450000000001</v>
      </c>
    </row>
    <row r="5761" spans="8:8" x14ac:dyDescent="0.15">
      <c r="H5761">
        <f t="shared" si="90"/>
        <v>1.1688450000000001</v>
      </c>
    </row>
    <row r="5762" spans="8:8" x14ac:dyDescent="0.15">
      <c r="H5762">
        <f t="shared" si="90"/>
        <v>1.1688450000000001</v>
      </c>
    </row>
    <row r="5763" spans="8:8" x14ac:dyDescent="0.15">
      <c r="H5763">
        <f t="shared" si="90"/>
        <v>1.1688450000000001</v>
      </c>
    </row>
    <row r="5764" spans="8:8" x14ac:dyDescent="0.15">
      <c r="H5764">
        <f t="shared" si="90"/>
        <v>1.1688450000000001</v>
      </c>
    </row>
    <row r="5765" spans="8:8" x14ac:dyDescent="0.15">
      <c r="H5765">
        <f t="shared" si="90"/>
        <v>1.1688450000000001</v>
      </c>
    </row>
    <row r="5766" spans="8:8" x14ac:dyDescent="0.15">
      <c r="H5766">
        <f t="shared" si="90"/>
        <v>1.1688450000000001</v>
      </c>
    </row>
    <row r="5767" spans="8:8" x14ac:dyDescent="0.15">
      <c r="H5767">
        <f t="shared" si="90"/>
        <v>1.1688450000000001</v>
      </c>
    </row>
    <row r="5768" spans="8:8" x14ac:dyDescent="0.15">
      <c r="H5768">
        <f t="shared" si="90"/>
        <v>2.3376900000000003</v>
      </c>
    </row>
    <row r="5769" spans="8:8" x14ac:dyDescent="0.15">
      <c r="H5769">
        <f t="shared" si="90"/>
        <v>11.688450000000001</v>
      </c>
    </row>
    <row r="5770" spans="8:8" x14ac:dyDescent="0.15">
      <c r="H5770">
        <f t="shared" si="90"/>
        <v>22.208055000000002</v>
      </c>
    </row>
    <row r="5771" spans="8:8" x14ac:dyDescent="0.15">
      <c r="H5771">
        <f t="shared" si="90"/>
        <v>22.208055000000002</v>
      </c>
    </row>
    <row r="5772" spans="8:8" x14ac:dyDescent="0.15">
      <c r="H5772">
        <f t="shared" si="90"/>
        <v>22.208055000000002</v>
      </c>
    </row>
    <row r="5773" spans="8:8" x14ac:dyDescent="0.15">
      <c r="H5773">
        <f t="shared" si="90"/>
        <v>11.688450000000001</v>
      </c>
    </row>
    <row r="5774" spans="8:8" x14ac:dyDescent="0.15">
      <c r="H5774">
        <f t="shared" si="90"/>
        <v>11.688450000000001</v>
      </c>
    </row>
    <row r="5775" spans="8:8" x14ac:dyDescent="0.15">
      <c r="H5775">
        <f t="shared" si="90"/>
        <v>22.208055000000002</v>
      </c>
    </row>
    <row r="5776" spans="8:8" x14ac:dyDescent="0.15">
      <c r="H5776">
        <f t="shared" si="90"/>
        <v>22.208055000000002</v>
      </c>
    </row>
    <row r="5777" spans="8:8" x14ac:dyDescent="0.15">
      <c r="H5777">
        <f t="shared" si="90"/>
        <v>22.208055000000002</v>
      </c>
    </row>
    <row r="5778" spans="8:8" x14ac:dyDescent="0.15">
      <c r="H5778">
        <f t="shared" si="90"/>
        <v>22.208055000000002</v>
      </c>
    </row>
    <row r="5779" spans="8:8" x14ac:dyDescent="0.15">
      <c r="H5779">
        <f t="shared" si="90"/>
        <v>7.0130699999999999</v>
      </c>
    </row>
    <row r="5780" spans="8:8" x14ac:dyDescent="0.15">
      <c r="H5780">
        <f t="shared" si="90"/>
        <v>7.0130699999999999</v>
      </c>
    </row>
    <row r="5781" spans="8:8" x14ac:dyDescent="0.15">
      <c r="H5781">
        <f t="shared" si="90"/>
        <v>1.1688450000000001</v>
      </c>
    </row>
    <row r="5782" spans="8:8" x14ac:dyDescent="0.15">
      <c r="H5782">
        <f t="shared" si="90"/>
        <v>1.1688450000000001</v>
      </c>
    </row>
    <row r="5783" spans="8:8" x14ac:dyDescent="0.15">
      <c r="H5783">
        <f t="shared" si="90"/>
        <v>1.1688450000000001</v>
      </c>
    </row>
    <row r="5784" spans="8:8" x14ac:dyDescent="0.15">
      <c r="H5784">
        <f t="shared" si="90"/>
        <v>1.1688450000000001</v>
      </c>
    </row>
    <row r="5785" spans="8:8" x14ac:dyDescent="0.15">
      <c r="H5785">
        <f t="shared" si="90"/>
        <v>1.1688450000000001</v>
      </c>
    </row>
    <row r="5786" spans="8:8" x14ac:dyDescent="0.15">
      <c r="H5786">
        <f t="shared" si="90"/>
        <v>1.1688450000000001</v>
      </c>
    </row>
    <row r="5787" spans="8:8" x14ac:dyDescent="0.15">
      <c r="H5787">
        <f t="shared" ref="H5787:H5850" si="91">$H5763</f>
        <v>1.1688450000000001</v>
      </c>
    </row>
    <row r="5788" spans="8:8" x14ac:dyDescent="0.15">
      <c r="H5788">
        <f t="shared" si="91"/>
        <v>1.1688450000000001</v>
      </c>
    </row>
    <row r="5789" spans="8:8" x14ac:dyDescent="0.15">
      <c r="H5789">
        <f t="shared" si="91"/>
        <v>1.1688450000000001</v>
      </c>
    </row>
    <row r="5790" spans="8:8" x14ac:dyDescent="0.15">
      <c r="H5790">
        <f t="shared" si="91"/>
        <v>1.1688450000000001</v>
      </c>
    </row>
    <row r="5791" spans="8:8" x14ac:dyDescent="0.15">
      <c r="H5791">
        <f t="shared" si="91"/>
        <v>1.1688450000000001</v>
      </c>
    </row>
    <row r="5792" spans="8:8" x14ac:dyDescent="0.15">
      <c r="H5792">
        <f t="shared" si="91"/>
        <v>2.3376900000000003</v>
      </c>
    </row>
    <row r="5793" spans="8:8" x14ac:dyDescent="0.15">
      <c r="H5793">
        <f t="shared" si="91"/>
        <v>11.688450000000001</v>
      </c>
    </row>
    <row r="5794" spans="8:8" x14ac:dyDescent="0.15">
      <c r="H5794">
        <f t="shared" si="91"/>
        <v>22.208055000000002</v>
      </c>
    </row>
    <row r="5795" spans="8:8" x14ac:dyDescent="0.15">
      <c r="H5795">
        <f t="shared" si="91"/>
        <v>22.208055000000002</v>
      </c>
    </row>
    <row r="5796" spans="8:8" x14ac:dyDescent="0.15">
      <c r="H5796">
        <f t="shared" si="91"/>
        <v>22.208055000000002</v>
      </c>
    </row>
    <row r="5797" spans="8:8" x14ac:dyDescent="0.15">
      <c r="H5797">
        <f t="shared" si="91"/>
        <v>11.688450000000001</v>
      </c>
    </row>
    <row r="5798" spans="8:8" x14ac:dyDescent="0.15">
      <c r="H5798">
        <f t="shared" si="91"/>
        <v>11.688450000000001</v>
      </c>
    </row>
    <row r="5799" spans="8:8" x14ac:dyDescent="0.15">
      <c r="H5799">
        <f t="shared" si="91"/>
        <v>22.208055000000002</v>
      </c>
    </row>
    <row r="5800" spans="8:8" x14ac:dyDescent="0.15">
      <c r="H5800">
        <f t="shared" si="91"/>
        <v>22.208055000000002</v>
      </c>
    </row>
    <row r="5801" spans="8:8" x14ac:dyDescent="0.15">
      <c r="H5801">
        <f t="shared" si="91"/>
        <v>22.208055000000002</v>
      </c>
    </row>
    <row r="5802" spans="8:8" x14ac:dyDescent="0.15">
      <c r="H5802">
        <f t="shared" si="91"/>
        <v>22.208055000000002</v>
      </c>
    </row>
    <row r="5803" spans="8:8" x14ac:dyDescent="0.15">
      <c r="H5803">
        <f t="shared" si="91"/>
        <v>7.0130699999999999</v>
      </c>
    </row>
    <row r="5804" spans="8:8" x14ac:dyDescent="0.15">
      <c r="H5804">
        <f t="shared" si="91"/>
        <v>7.0130699999999999</v>
      </c>
    </row>
    <row r="5805" spans="8:8" x14ac:dyDescent="0.15">
      <c r="H5805">
        <f t="shared" si="91"/>
        <v>1.1688450000000001</v>
      </c>
    </row>
    <row r="5806" spans="8:8" x14ac:dyDescent="0.15">
      <c r="H5806">
        <f t="shared" si="91"/>
        <v>1.1688450000000001</v>
      </c>
    </row>
    <row r="5807" spans="8:8" x14ac:dyDescent="0.15">
      <c r="H5807">
        <f t="shared" si="91"/>
        <v>1.1688450000000001</v>
      </c>
    </row>
    <row r="5808" spans="8:8" x14ac:dyDescent="0.15">
      <c r="H5808">
        <f t="shared" si="91"/>
        <v>1.1688450000000001</v>
      </c>
    </row>
    <row r="5809" spans="8:8" x14ac:dyDescent="0.15">
      <c r="H5809">
        <f t="shared" si="91"/>
        <v>1.1688450000000001</v>
      </c>
    </row>
    <row r="5810" spans="8:8" x14ac:dyDescent="0.15">
      <c r="H5810">
        <f t="shared" si="91"/>
        <v>1.1688450000000001</v>
      </c>
    </row>
    <row r="5811" spans="8:8" x14ac:dyDescent="0.15">
      <c r="H5811">
        <f t="shared" si="91"/>
        <v>1.1688450000000001</v>
      </c>
    </row>
    <row r="5812" spans="8:8" x14ac:dyDescent="0.15">
      <c r="H5812">
        <f t="shared" si="91"/>
        <v>1.1688450000000001</v>
      </c>
    </row>
    <row r="5813" spans="8:8" x14ac:dyDescent="0.15">
      <c r="H5813">
        <f t="shared" si="91"/>
        <v>1.1688450000000001</v>
      </c>
    </row>
    <row r="5814" spans="8:8" x14ac:dyDescent="0.15">
      <c r="H5814">
        <f t="shared" si="91"/>
        <v>1.1688450000000001</v>
      </c>
    </row>
    <row r="5815" spans="8:8" x14ac:dyDescent="0.15">
      <c r="H5815">
        <f t="shared" si="91"/>
        <v>1.1688450000000001</v>
      </c>
    </row>
    <row r="5816" spans="8:8" x14ac:dyDescent="0.15">
      <c r="H5816">
        <f t="shared" si="91"/>
        <v>2.3376900000000003</v>
      </c>
    </row>
    <row r="5817" spans="8:8" x14ac:dyDescent="0.15">
      <c r="H5817">
        <f t="shared" si="91"/>
        <v>11.688450000000001</v>
      </c>
    </row>
    <row r="5818" spans="8:8" x14ac:dyDescent="0.15">
      <c r="H5818">
        <f t="shared" si="91"/>
        <v>22.208055000000002</v>
      </c>
    </row>
    <row r="5819" spans="8:8" x14ac:dyDescent="0.15">
      <c r="H5819">
        <f t="shared" si="91"/>
        <v>22.208055000000002</v>
      </c>
    </row>
    <row r="5820" spans="8:8" x14ac:dyDescent="0.15">
      <c r="H5820">
        <f t="shared" si="91"/>
        <v>22.208055000000002</v>
      </c>
    </row>
    <row r="5821" spans="8:8" x14ac:dyDescent="0.15">
      <c r="H5821">
        <f t="shared" si="91"/>
        <v>11.688450000000001</v>
      </c>
    </row>
    <row r="5822" spans="8:8" x14ac:dyDescent="0.15">
      <c r="H5822">
        <f t="shared" si="91"/>
        <v>11.688450000000001</v>
      </c>
    </row>
    <row r="5823" spans="8:8" x14ac:dyDescent="0.15">
      <c r="H5823">
        <f t="shared" si="91"/>
        <v>22.208055000000002</v>
      </c>
    </row>
    <row r="5824" spans="8:8" x14ac:dyDescent="0.15">
      <c r="H5824">
        <f t="shared" si="91"/>
        <v>22.208055000000002</v>
      </c>
    </row>
    <row r="5825" spans="8:8" x14ac:dyDescent="0.15">
      <c r="H5825">
        <f t="shared" si="91"/>
        <v>22.208055000000002</v>
      </c>
    </row>
    <row r="5826" spans="8:8" x14ac:dyDescent="0.15">
      <c r="H5826">
        <f t="shared" si="91"/>
        <v>22.208055000000002</v>
      </c>
    </row>
    <row r="5827" spans="8:8" x14ac:dyDescent="0.15">
      <c r="H5827">
        <f t="shared" si="91"/>
        <v>7.0130699999999999</v>
      </c>
    </row>
    <row r="5828" spans="8:8" x14ac:dyDescent="0.15">
      <c r="H5828">
        <f t="shared" si="91"/>
        <v>7.0130699999999999</v>
      </c>
    </row>
    <row r="5829" spans="8:8" x14ac:dyDescent="0.15">
      <c r="H5829">
        <f t="shared" si="91"/>
        <v>1.1688450000000001</v>
      </c>
    </row>
    <row r="5830" spans="8:8" x14ac:dyDescent="0.15">
      <c r="H5830">
        <f t="shared" si="91"/>
        <v>1.1688450000000001</v>
      </c>
    </row>
    <row r="5831" spans="8:8" x14ac:dyDescent="0.15">
      <c r="H5831">
        <f t="shared" si="91"/>
        <v>1.1688450000000001</v>
      </c>
    </row>
    <row r="5832" spans="8:8" x14ac:dyDescent="0.15">
      <c r="H5832">
        <f t="shared" si="91"/>
        <v>1.1688450000000001</v>
      </c>
    </row>
    <row r="5833" spans="8:8" x14ac:dyDescent="0.15">
      <c r="H5833">
        <f t="shared" si="91"/>
        <v>1.1688450000000001</v>
      </c>
    </row>
    <row r="5834" spans="8:8" x14ac:dyDescent="0.15">
      <c r="H5834">
        <f t="shared" si="91"/>
        <v>1.1688450000000001</v>
      </c>
    </row>
    <row r="5835" spans="8:8" x14ac:dyDescent="0.15">
      <c r="H5835">
        <f t="shared" si="91"/>
        <v>1.1688450000000001</v>
      </c>
    </row>
    <row r="5836" spans="8:8" x14ac:dyDescent="0.15">
      <c r="H5836">
        <f t="shared" si="91"/>
        <v>1.1688450000000001</v>
      </c>
    </row>
    <row r="5837" spans="8:8" x14ac:dyDescent="0.15">
      <c r="H5837">
        <f t="shared" si="91"/>
        <v>1.1688450000000001</v>
      </c>
    </row>
    <row r="5838" spans="8:8" x14ac:dyDescent="0.15">
      <c r="H5838">
        <f t="shared" si="91"/>
        <v>1.1688450000000001</v>
      </c>
    </row>
    <row r="5839" spans="8:8" x14ac:dyDescent="0.15">
      <c r="H5839">
        <f t="shared" si="91"/>
        <v>1.1688450000000001</v>
      </c>
    </row>
    <row r="5840" spans="8:8" x14ac:dyDescent="0.15">
      <c r="H5840">
        <f t="shared" si="91"/>
        <v>2.3376900000000003</v>
      </c>
    </row>
    <row r="5841" spans="8:8" x14ac:dyDescent="0.15">
      <c r="H5841">
        <f t="shared" si="91"/>
        <v>11.688450000000001</v>
      </c>
    </row>
    <row r="5842" spans="8:8" x14ac:dyDescent="0.15">
      <c r="H5842">
        <f t="shared" si="91"/>
        <v>22.208055000000002</v>
      </c>
    </row>
    <row r="5843" spans="8:8" x14ac:dyDescent="0.15">
      <c r="H5843">
        <f t="shared" si="91"/>
        <v>22.208055000000002</v>
      </c>
    </row>
    <row r="5844" spans="8:8" x14ac:dyDescent="0.15">
      <c r="H5844">
        <f t="shared" si="91"/>
        <v>22.208055000000002</v>
      </c>
    </row>
    <row r="5845" spans="8:8" x14ac:dyDescent="0.15">
      <c r="H5845">
        <f t="shared" si="91"/>
        <v>11.688450000000001</v>
      </c>
    </row>
    <row r="5846" spans="8:8" x14ac:dyDescent="0.15">
      <c r="H5846">
        <f t="shared" si="91"/>
        <v>11.688450000000001</v>
      </c>
    </row>
    <row r="5847" spans="8:8" x14ac:dyDescent="0.15">
      <c r="H5847">
        <f t="shared" si="91"/>
        <v>22.208055000000002</v>
      </c>
    </row>
    <row r="5848" spans="8:8" x14ac:dyDescent="0.15">
      <c r="H5848">
        <f t="shared" si="91"/>
        <v>22.208055000000002</v>
      </c>
    </row>
    <row r="5849" spans="8:8" x14ac:dyDescent="0.15">
      <c r="H5849">
        <f t="shared" si="91"/>
        <v>22.208055000000002</v>
      </c>
    </row>
    <row r="5850" spans="8:8" x14ac:dyDescent="0.15">
      <c r="H5850">
        <f t="shared" si="91"/>
        <v>22.208055000000002</v>
      </c>
    </row>
    <row r="5851" spans="8:8" x14ac:dyDescent="0.15">
      <c r="H5851">
        <f t="shared" ref="H5851:H5914" si="92">$H5827</f>
        <v>7.0130699999999999</v>
      </c>
    </row>
    <row r="5852" spans="8:8" x14ac:dyDescent="0.15">
      <c r="H5852">
        <f t="shared" si="92"/>
        <v>7.0130699999999999</v>
      </c>
    </row>
    <row r="5853" spans="8:8" x14ac:dyDescent="0.15">
      <c r="H5853">
        <f t="shared" si="92"/>
        <v>1.1688450000000001</v>
      </c>
    </row>
    <row r="5854" spans="8:8" x14ac:dyDescent="0.15">
      <c r="H5854">
        <f t="shared" si="92"/>
        <v>1.1688450000000001</v>
      </c>
    </row>
    <row r="5855" spans="8:8" x14ac:dyDescent="0.15">
      <c r="H5855">
        <f t="shared" si="92"/>
        <v>1.1688450000000001</v>
      </c>
    </row>
    <row r="5856" spans="8:8" x14ac:dyDescent="0.15">
      <c r="H5856">
        <f t="shared" si="92"/>
        <v>1.1688450000000001</v>
      </c>
    </row>
    <row r="5857" spans="8:8" x14ac:dyDescent="0.15">
      <c r="H5857">
        <f t="shared" si="92"/>
        <v>1.1688450000000001</v>
      </c>
    </row>
    <row r="5858" spans="8:8" x14ac:dyDescent="0.15">
      <c r="H5858">
        <f t="shared" si="92"/>
        <v>1.1688450000000001</v>
      </c>
    </row>
    <row r="5859" spans="8:8" x14ac:dyDescent="0.15">
      <c r="H5859">
        <f t="shared" si="92"/>
        <v>1.1688450000000001</v>
      </c>
    </row>
    <row r="5860" spans="8:8" x14ac:dyDescent="0.15">
      <c r="H5860">
        <f t="shared" si="92"/>
        <v>1.1688450000000001</v>
      </c>
    </row>
    <row r="5861" spans="8:8" x14ac:dyDescent="0.15">
      <c r="H5861">
        <f t="shared" si="92"/>
        <v>1.1688450000000001</v>
      </c>
    </row>
    <row r="5862" spans="8:8" x14ac:dyDescent="0.15">
      <c r="H5862">
        <f t="shared" si="92"/>
        <v>1.1688450000000001</v>
      </c>
    </row>
    <row r="5863" spans="8:8" x14ac:dyDescent="0.15">
      <c r="H5863">
        <f t="shared" si="92"/>
        <v>1.1688450000000001</v>
      </c>
    </row>
    <row r="5864" spans="8:8" x14ac:dyDescent="0.15">
      <c r="H5864">
        <f t="shared" si="92"/>
        <v>2.3376900000000003</v>
      </c>
    </row>
    <row r="5865" spans="8:8" x14ac:dyDescent="0.15">
      <c r="H5865">
        <f t="shared" si="92"/>
        <v>11.688450000000001</v>
      </c>
    </row>
    <row r="5866" spans="8:8" x14ac:dyDescent="0.15">
      <c r="H5866">
        <f t="shared" si="92"/>
        <v>22.208055000000002</v>
      </c>
    </row>
    <row r="5867" spans="8:8" x14ac:dyDescent="0.15">
      <c r="H5867">
        <f t="shared" si="92"/>
        <v>22.208055000000002</v>
      </c>
    </row>
    <row r="5868" spans="8:8" x14ac:dyDescent="0.15">
      <c r="H5868">
        <f t="shared" si="92"/>
        <v>22.208055000000002</v>
      </c>
    </row>
    <row r="5869" spans="8:8" x14ac:dyDescent="0.15">
      <c r="H5869">
        <f t="shared" si="92"/>
        <v>11.688450000000001</v>
      </c>
    </row>
    <row r="5870" spans="8:8" x14ac:dyDescent="0.15">
      <c r="H5870">
        <f t="shared" si="92"/>
        <v>11.688450000000001</v>
      </c>
    </row>
    <row r="5871" spans="8:8" x14ac:dyDescent="0.15">
      <c r="H5871">
        <f t="shared" si="92"/>
        <v>22.208055000000002</v>
      </c>
    </row>
    <row r="5872" spans="8:8" x14ac:dyDescent="0.15">
      <c r="H5872">
        <f t="shared" si="92"/>
        <v>22.208055000000002</v>
      </c>
    </row>
    <row r="5873" spans="8:8" x14ac:dyDescent="0.15">
      <c r="H5873">
        <f t="shared" si="92"/>
        <v>22.208055000000002</v>
      </c>
    </row>
    <row r="5874" spans="8:8" x14ac:dyDescent="0.15">
      <c r="H5874">
        <f t="shared" si="92"/>
        <v>22.208055000000002</v>
      </c>
    </row>
    <row r="5875" spans="8:8" x14ac:dyDescent="0.15">
      <c r="H5875">
        <f t="shared" si="92"/>
        <v>7.0130699999999999</v>
      </c>
    </row>
    <row r="5876" spans="8:8" x14ac:dyDescent="0.15">
      <c r="H5876">
        <f t="shared" si="92"/>
        <v>7.0130699999999999</v>
      </c>
    </row>
    <row r="5877" spans="8:8" x14ac:dyDescent="0.15">
      <c r="H5877">
        <f t="shared" si="92"/>
        <v>1.1688450000000001</v>
      </c>
    </row>
    <row r="5878" spans="8:8" x14ac:dyDescent="0.15">
      <c r="H5878">
        <f t="shared" si="92"/>
        <v>1.1688450000000001</v>
      </c>
    </row>
    <row r="5879" spans="8:8" x14ac:dyDescent="0.15">
      <c r="H5879">
        <f t="shared" si="92"/>
        <v>1.1688450000000001</v>
      </c>
    </row>
    <row r="5880" spans="8:8" x14ac:dyDescent="0.15">
      <c r="H5880">
        <f t="shared" si="92"/>
        <v>1.1688450000000001</v>
      </c>
    </row>
    <row r="5881" spans="8:8" x14ac:dyDescent="0.15">
      <c r="H5881">
        <f t="shared" si="92"/>
        <v>1.1688450000000001</v>
      </c>
    </row>
    <row r="5882" spans="8:8" x14ac:dyDescent="0.15">
      <c r="H5882">
        <f t="shared" si="92"/>
        <v>1.1688450000000001</v>
      </c>
    </row>
    <row r="5883" spans="8:8" x14ac:dyDescent="0.15">
      <c r="H5883">
        <f t="shared" si="92"/>
        <v>1.1688450000000001</v>
      </c>
    </row>
    <row r="5884" spans="8:8" x14ac:dyDescent="0.15">
      <c r="H5884">
        <f t="shared" si="92"/>
        <v>1.1688450000000001</v>
      </c>
    </row>
    <row r="5885" spans="8:8" x14ac:dyDescent="0.15">
      <c r="H5885">
        <f t="shared" si="92"/>
        <v>1.1688450000000001</v>
      </c>
    </row>
    <row r="5886" spans="8:8" x14ac:dyDescent="0.15">
      <c r="H5886">
        <f t="shared" si="92"/>
        <v>1.1688450000000001</v>
      </c>
    </row>
    <row r="5887" spans="8:8" x14ac:dyDescent="0.15">
      <c r="H5887">
        <f t="shared" si="92"/>
        <v>1.1688450000000001</v>
      </c>
    </row>
    <row r="5888" spans="8:8" x14ac:dyDescent="0.15">
      <c r="H5888">
        <f t="shared" si="92"/>
        <v>2.3376900000000003</v>
      </c>
    </row>
    <row r="5889" spans="8:8" x14ac:dyDescent="0.15">
      <c r="H5889">
        <f t="shared" si="92"/>
        <v>11.688450000000001</v>
      </c>
    </row>
    <row r="5890" spans="8:8" x14ac:dyDescent="0.15">
      <c r="H5890">
        <f t="shared" si="92"/>
        <v>22.208055000000002</v>
      </c>
    </row>
    <row r="5891" spans="8:8" x14ac:dyDescent="0.15">
      <c r="H5891">
        <f t="shared" si="92"/>
        <v>22.208055000000002</v>
      </c>
    </row>
    <row r="5892" spans="8:8" x14ac:dyDescent="0.15">
      <c r="H5892">
        <f t="shared" si="92"/>
        <v>22.208055000000002</v>
      </c>
    </row>
    <row r="5893" spans="8:8" x14ac:dyDescent="0.15">
      <c r="H5893">
        <f t="shared" si="92"/>
        <v>11.688450000000001</v>
      </c>
    </row>
    <row r="5894" spans="8:8" x14ac:dyDescent="0.15">
      <c r="H5894">
        <f t="shared" si="92"/>
        <v>11.688450000000001</v>
      </c>
    </row>
    <row r="5895" spans="8:8" x14ac:dyDescent="0.15">
      <c r="H5895">
        <f t="shared" si="92"/>
        <v>22.208055000000002</v>
      </c>
    </row>
    <row r="5896" spans="8:8" x14ac:dyDescent="0.15">
      <c r="H5896">
        <f t="shared" si="92"/>
        <v>22.208055000000002</v>
      </c>
    </row>
    <row r="5897" spans="8:8" x14ac:dyDescent="0.15">
      <c r="H5897">
        <f t="shared" si="92"/>
        <v>22.208055000000002</v>
      </c>
    </row>
    <row r="5898" spans="8:8" x14ac:dyDescent="0.15">
      <c r="H5898">
        <f t="shared" si="92"/>
        <v>22.208055000000002</v>
      </c>
    </row>
    <row r="5899" spans="8:8" x14ac:dyDescent="0.15">
      <c r="H5899">
        <f t="shared" si="92"/>
        <v>7.0130699999999999</v>
      </c>
    </row>
    <row r="5900" spans="8:8" x14ac:dyDescent="0.15">
      <c r="H5900">
        <f t="shared" si="92"/>
        <v>7.0130699999999999</v>
      </c>
    </row>
    <row r="5901" spans="8:8" x14ac:dyDescent="0.15">
      <c r="H5901">
        <f t="shared" si="92"/>
        <v>1.1688450000000001</v>
      </c>
    </row>
    <row r="5902" spans="8:8" x14ac:dyDescent="0.15">
      <c r="H5902">
        <f t="shared" si="92"/>
        <v>1.1688450000000001</v>
      </c>
    </row>
    <row r="5903" spans="8:8" x14ac:dyDescent="0.15">
      <c r="H5903">
        <f t="shared" si="92"/>
        <v>1.1688450000000001</v>
      </c>
    </row>
    <row r="5904" spans="8:8" x14ac:dyDescent="0.15">
      <c r="H5904">
        <f t="shared" si="92"/>
        <v>1.1688450000000001</v>
      </c>
    </row>
    <row r="5905" spans="8:8" x14ac:dyDescent="0.15">
      <c r="H5905">
        <f t="shared" si="92"/>
        <v>1.1688450000000001</v>
      </c>
    </row>
    <row r="5906" spans="8:8" x14ac:dyDescent="0.15">
      <c r="H5906">
        <f t="shared" si="92"/>
        <v>1.1688450000000001</v>
      </c>
    </row>
    <row r="5907" spans="8:8" x14ac:dyDescent="0.15">
      <c r="H5907">
        <f t="shared" si="92"/>
        <v>1.1688450000000001</v>
      </c>
    </row>
    <row r="5908" spans="8:8" x14ac:dyDescent="0.15">
      <c r="H5908">
        <f t="shared" si="92"/>
        <v>1.1688450000000001</v>
      </c>
    </row>
    <row r="5909" spans="8:8" x14ac:dyDescent="0.15">
      <c r="H5909">
        <f t="shared" si="92"/>
        <v>1.1688450000000001</v>
      </c>
    </row>
    <row r="5910" spans="8:8" x14ac:dyDescent="0.15">
      <c r="H5910">
        <f t="shared" si="92"/>
        <v>1.1688450000000001</v>
      </c>
    </row>
    <row r="5911" spans="8:8" x14ac:dyDescent="0.15">
      <c r="H5911">
        <f t="shared" si="92"/>
        <v>1.1688450000000001</v>
      </c>
    </row>
    <row r="5912" spans="8:8" x14ac:dyDescent="0.15">
      <c r="H5912">
        <f t="shared" si="92"/>
        <v>2.3376900000000003</v>
      </c>
    </row>
    <row r="5913" spans="8:8" x14ac:dyDescent="0.15">
      <c r="H5913">
        <f t="shared" si="92"/>
        <v>11.688450000000001</v>
      </c>
    </row>
    <row r="5914" spans="8:8" x14ac:dyDescent="0.15">
      <c r="H5914">
        <f t="shared" si="92"/>
        <v>22.208055000000002</v>
      </c>
    </row>
    <row r="5915" spans="8:8" x14ac:dyDescent="0.15">
      <c r="H5915">
        <f t="shared" ref="H5915:H5978" si="93">$H5891</f>
        <v>22.208055000000002</v>
      </c>
    </row>
    <row r="5916" spans="8:8" x14ac:dyDescent="0.15">
      <c r="H5916">
        <f t="shared" si="93"/>
        <v>22.208055000000002</v>
      </c>
    </row>
    <row r="5917" spans="8:8" x14ac:dyDescent="0.15">
      <c r="H5917">
        <f t="shared" si="93"/>
        <v>11.688450000000001</v>
      </c>
    </row>
    <row r="5918" spans="8:8" x14ac:dyDescent="0.15">
      <c r="H5918">
        <f t="shared" si="93"/>
        <v>11.688450000000001</v>
      </c>
    </row>
    <row r="5919" spans="8:8" x14ac:dyDescent="0.15">
      <c r="H5919">
        <f t="shared" si="93"/>
        <v>22.208055000000002</v>
      </c>
    </row>
    <row r="5920" spans="8:8" x14ac:dyDescent="0.15">
      <c r="H5920">
        <f t="shared" si="93"/>
        <v>22.208055000000002</v>
      </c>
    </row>
    <row r="5921" spans="8:8" x14ac:dyDescent="0.15">
      <c r="H5921">
        <f t="shared" si="93"/>
        <v>22.208055000000002</v>
      </c>
    </row>
    <row r="5922" spans="8:8" x14ac:dyDescent="0.15">
      <c r="H5922">
        <f t="shared" si="93"/>
        <v>22.208055000000002</v>
      </c>
    </row>
    <row r="5923" spans="8:8" x14ac:dyDescent="0.15">
      <c r="H5923">
        <f t="shared" si="93"/>
        <v>7.0130699999999999</v>
      </c>
    </row>
    <row r="5924" spans="8:8" x14ac:dyDescent="0.15">
      <c r="H5924">
        <f t="shared" si="93"/>
        <v>7.0130699999999999</v>
      </c>
    </row>
    <row r="5925" spans="8:8" x14ac:dyDescent="0.15">
      <c r="H5925">
        <f t="shared" si="93"/>
        <v>1.1688450000000001</v>
      </c>
    </row>
    <row r="5926" spans="8:8" x14ac:dyDescent="0.15">
      <c r="H5926">
        <f t="shared" si="93"/>
        <v>1.1688450000000001</v>
      </c>
    </row>
    <row r="5927" spans="8:8" x14ac:dyDescent="0.15">
      <c r="H5927">
        <f t="shared" si="93"/>
        <v>1.1688450000000001</v>
      </c>
    </row>
    <row r="5928" spans="8:8" x14ac:dyDescent="0.15">
      <c r="H5928">
        <f t="shared" si="93"/>
        <v>1.1688450000000001</v>
      </c>
    </row>
    <row r="5929" spans="8:8" x14ac:dyDescent="0.15">
      <c r="H5929">
        <f t="shared" si="93"/>
        <v>1.1688450000000001</v>
      </c>
    </row>
    <row r="5930" spans="8:8" x14ac:dyDescent="0.15">
      <c r="H5930">
        <f t="shared" si="93"/>
        <v>1.1688450000000001</v>
      </c>
    </row>
    <row r="5931" spans="8:8" x14ac:dyDescent="0.15">
      <c r="H5931">
        <f t="shared" si="93"/>
        <v>1.1688450000000001</v>
      </c>
    </row>
    <row r="5932" spans="8:8" x14ac:dyDescent="0.15">
      <c r="H5932">
        <f t="shared" si="93"/>
        <v>1.1688450000000001</v>
      </c>
    </row>
    <row r="5933" spans="8:8" x14ac:dyDescent="0.15">
      <c r="H5933">
        <f t="shared" si="93"/>
        <v>1.1688450000000001</v>
      </c>
    </row>
    <row r="5934" spans="8:8" x14ac:dyDescent="0.15">
      <c r="H5934">
        <f t="shared" si="93"/>
        <v>1.1688450000000001</v>
      </c>
    </row>
    <row r="5935" spans="8:8" x14ac:dyDescent="0.15">
      <c r="H5935">
        <f t="shared" si="93"/>
        <v>1.1688450000000001</v>
      </c>
    </row>
    <row r="5936" spans="8:8" x14ac:dyDescent="0.15">
      <c r="H5936">
        <f t="shared" si="93"/>
        <v>2.3376900000000003</v>
      </c>
    </row>
    <row r="5937" spans="8:8" x14ac:dyDescent="0.15">
      <c r="H5937">
        <f t="shared" si="93"/>
        <v>11.688450000000001</v>
      </c>
    </row>
    <row r="5938" spans="8:8" x14ac:dyDescent="0.15">
      <c r="H5938">
        <f t="shared" si="93"/>
        <v>22.208055000000002</v>
      </c>
    </row>
    <row r="5939" spans="8:8" x14ac:dyDescent="0.15">
      <c r="H5939">
        <f t="shared" si="93"/>
        <v>22.208055000000002</v>
      </c>
    </row>
    <row r="5940" spans="8:8" x14ac:dyDescent="0.15">
      <c r="H5940">
        <f t="shared" si="93"/>
        <v>22.208055000000002</v>
      </c>
    </row>
    <row r="5941" spans="8:8" x14ac:dyDescent="0.15">
      <c r="H5941">
        <f t="shared" si="93"/>
        <v>11.688450000000001</v>
      </c>
    </row>
    <row r="5942" spans="8:8" x14ac:dyDescent="0.15">
      <c r="H5942">
        <f t="shared" si="93"/>
        <v>11.688450000000001</v>
      </c>
    </row>
    <row r="5943" spans="8:8" x14ac:dyDescent="0.15">
      <c r="H5943">
        <f t="shared" si="93"/>
        <v>22.208055000000002</v>
      </c>
    </row>
    <row r="5944" spans="8:8" x14ac:dyDescent="0.15">
      <c r="H5944">
        <f t="shared" si="93"/>
        <v>22.208055000000002</v>
      </c>
    </row>
    <row r="5945" spans="8:8" x14ac:dyDescent="0.15">
      <c r="H5945">
        <f t="shared" si="93"/>
        <v>22.208055000000002</v>
      </c>
    </row>
    <row r="5946" spans="8:8" x14ac:dyDescent="0.15">
      <c r="H5946">
        <f t="shared" si="93"/>
        <v>22.208055000000002</v>
      </c>
    </row>
    <row r="5947" spans="8:8" x14ac:dyDescent="0.15">
      <c r="H5947">
        <f t="shared" si="93"/>
        <v>7.0130699999999999</v>
      </c>
    </row>
    <row r="5948" spans="8:8" x14ac:dyDescent="0.15">
      <c r="H5948">
        <f t="shared" si="93"/>
        <v>7.0130699999999999</v>
      </c>
    </row>
    <row r="5949" spans="8:8" x14ac:dyDescent="0.15">
      <c r="H5949">
        <f t="shared" si="93"/>
        <v>1.1688450000000001</v>
      </c>
    </row>
    <row r="5950" spans="8:8" x14ac:dyDescent="0.15">
      <c r="H5950">
        <f t="shared" si="93"/>
        <v>1.1688450000000001</v>
      </c>
    </row>
    <row r="5951" spans="8:8" x14ac:dyDescent="0.15">
      <c r="H5951">
        <f t="shared" si="93"/>
        <v>1.1688450000000001</v>
      </c>
    </row>
    <row r="5952" spans="8:8" x14ac:dyDescent="0.15">
      <c r="H5952">
        <f t="shared" si="93"/>
        <v>1.1688450000000001</v>
      </c>
    </row>
    <row r="5953" spans="8:8" x14ac:dyDescent="0.15">
      <c r="H5953">
        <f t="shared" si="93"/>
        <v>1.1688450000000001</v>
      </c>
    </row>
    <row r="5954" spans="8:8" x14ac:dyDescent="0.15">
      <c r="H5954">
        <f t="shared" si="93"/>
        <v>1.1688450000000001</v>
      </c>
    </row>
    <row r="5955" spans="8:8" x14ac:dyDescent="0.15">
      <c r="H5955">
        <f t="shared" si="93"/>
        <v>1.1688450000000001</v>
      </c>
    </row>
    <row r="5956" spans="8:8" x14ac:dyDescent="0.15">
      <c r="H5956">
        <f t="shared" si="93"/>
        <v>1.1688450000000001</v>
      </c>
    </row>
    <row r="5957" spans="8:8" x14ac:dyDescent="0.15">
      <c r="H5957">
        <f t="shared" si="93"/>
        <v>1.1688450000000001</v>
      </c>
    </row>
    <row r="5958" spans="8:8" x14ac:dyDescent="0.15">
      <c r="H5958">
        <f t="shared" si="93"/>
        <v>1.1688450000000001</v>
      </c>
    </row>
    <row r="5959" spans="8:8" x14ac:dyDescent="0.15">
      <c r="H5959">
        <f t="shared" si="93"/>
        <v>1.1688450000000001</v>
      </c>
    </row>
    <row r="5960" spans="8:8" x14ac:dyDescent="0.15">
      <c r="H5960">
        <f t="shared" si="93"/>
        <v>2.3376900000000003</v>
      </c>
    </row>
    <row r="5961" spans="8:8" x14ac:dyDescent="0.15">
      <c r="H5961">
        <f t="shared" si="93"/>
        <v>11.688450000000001</v>
      </c>
    </row>
    <row r="5962" spans="8:8" x14ac:dyDescent="0.15">
      <c r="H5962">
        <f t="shared" si="93"/>
        <v>22.208055000000002</v>
      </c>
    </row>
    <row r="5963" spans="8:8" x14ac:dyDescent="0.15">
      <c r="H5963">
        <f t="shared" si="93"/>
        <v>22.208055000000002</v>
      </c>
    </row>
    <row r="5964" spans="8:8" x14ac:dyDescent="0.15">
      <c r="H5964">
        <f t="shared" si="93"/>
        <v>22.208055000000002</v>
      </c>
    </row>
    <row r="5965" spans="8:8" x14ac:dyDescent="0.15">
      <c r="H5965">
        <f t="shared" si="93"/>
        <v>11.688450000000001</v>
      </c>
    </row>
    <row r="5966" spans="8:8" x14ac:dyDescent="0.15">
      <c r="H5966">
        <f t="shared" si="93"/>
        <v>11.688450000000001</v>
      </c>
    </row>
    <row r="5967" spans="8:8" x14ac:dyDescent="0.15">
      <c r="H5967">
        <f t="shared" si="93"/>
        <v>22.208055000000002</v>
      </c>
    </row>
    <row r="5968" spans="8:8" x14ac:dyDescent="0.15">
      <c r="H5968">
        <f t="shared" si="93"/>
        <v>22.208055000000002</v>
      </c>
    </row>
    <row r="5969" spans="8:8" x14ac:dyDescent="0.15">
      <c r="H5969">
        <f t="shared" si="93"/>
        <v>22.208055000000002</v>
      </c>
    </row>
    <row r="5970" spans="8:8" x14ac:dyDescent="0.15">
      <c r="H5970">
        <f t="shared" si="93"/>
        <v>22.208055000000002</v>
      </c>
    </row>
    <row r="5971" spans="8:8" x14ac:dyDescent="0.15">
      <c r="H5971">
        <f t="shared" si="93"/>
        <v>7.0130699999999999</v>
      </c>
    </row>
    <row r="5972" spans="8:8" x14ac:dyDescent="0.15">
      <c r="H5972">
        <f t="shared" si="93"/>
        <v>7.0130699999999999</v>
      </c>
    </row>
    <row r="5973" spans="8:8" x14ac:dyDescent="0.15">
      <c r="H5973">
        <f t="shared" si="93"/>
        <v>1.1688450000000001</v>
      </c>
    </row>
    <row r="5974" spans="8:8" x14ac:dyDescent="0.15">
      <c r="H5974">
        <f t="shared" si="93"/>
        <v>1.1688450000000001</v>
      </c>
    </row>
    <row r="5975" spans="8:8" x14ac:dyDescent="0.15">
      <c r="H5975">
        <f t="shared" si="93"/>
        <v>1.1688450000000001</v>
      </c>
    </row>
    <row r="5976" spans="8:8" x14ac:dyDescent="0.15">
      <c r="H5976">
        <f t="shared" si="93"/>
        <v>1.1688450000000001</v>
      </c>
    </row>
    <row r="5977" spans="8:8" x14ac:dyDescent="0.15">
      <c r="H5977">
        <f t="shared" si="93"/>
        <v>1.1688450000000001</v>
      </c>
    </row>
    <row r="5978" spans="8:8" x14ac:dyDescent="0.15">
      <c r="H5978">
        <f t="shared" si="93"/>
        <v>1.1688450000000001</v>
      </c>
    </row>
    <row r="5979" spans="8:8" x14ac:dyDescent="0.15">
      <c r="H5979">
        <f t="shared" ref="H5979:H6042" si="94">$H5955</f>
        <v>1.1688450000000001</v>
      </c>
    </row>
    <row r="5980" spans="8:8" x14ac:dyDescent="0.15">
      <c r="H5980">
        <f t="shared" si="94"/>
        <v>1.1688450000000001</v>
      </c>
    </row>
    <row r="5981" spans="8:8" x14ac:dyDescent="0.15">
      <c r="H5981">
        <f t="shared" si="94"/>
        <v>1.1688450000000001</v>
      </c>
    </row>
    <row r="5982" spans="8:8" x14ac:dyDescent="0.15">
      <c r="H5982">
        <f t="shared" si="94"/>
        <v>1.1688450000000001</v>
      </c>
    </row>
    <row r="5983" spans="8:8" x14ac:dyDescent="0.15">
      <c r="H5983">
        <f t="shared" si="94"/>
        <v>1.1688450000000001</v>
      </c>
    </row>
    <row r="5984" spans="8:8" x14ac:dyDescent="0.15">
      <c r="H5984">
        <f t="shared" si="94"/>
        <v>2.3376900000000003</v>
      </c>
    </row>
    <row r="5985" spans="8:8" x14ac:dyDescent="0.15">
      <c r="H5985">
        <f t="shared" si="94"/>
        <v>11.688450000000001</v>
      </c>
    </row>
    <row r="5986" spans="8:8" x14ac:dyDescent="0.15">
      <c r="H5986">
        <f t="shared" si="94"/>
        <v>22.208055000000002</v>
      </c>
    </row>
    <row r="5987" spans="8:8" x14ac:dyDescent="0.15">
      <c r="H5987">
        <f t="shared" si="94"/>
        <v>22.208055000000002</v>
      </c>
    </row>
    <row r="5988" spans="8:8" x14ac:dyDescent="0.15">
      <c r="H5988">
        <f t="shared" si="94"/>
        <v>22.208055000000002</v>
      </c>
    </row>
    <row r="5989" spans="8:8" x14ac:dyDescent="0.15">
      <c r="H5989">
        <f t="shared" si="94"/>
        <v>11.688450000000001</v>
      </c>
    </row>
    <row r="5990" spans="8:8" x14ac:dyDescent="0.15">
      <c r="H5990">
        <f t="shared" si="94"/>
        <v>11.688450000000001</v>
      </c>
    </row>
    <row r="5991" spans="8:8" x14ac:dyDescent="0.15">
      <c r="H5991">
        <f t="shared" si="94"/>
        <v>22.208055000000002</v>
      </c>
    </row>
    <row r="5992" spans="8:8" x14ac:dyDescent="0.15">
      <c r="H5992">
        <f t="shared" si="94"/>
        <v>22.208055000000002</v>
      </c>
    </row>
    <row r="5993" spans="8:8" x14ac:dyDescent="0.15">
      <c r="H5993">
        <f t="shared" si="94"/>
        <v>22.208055000000002</v>
      </c>
    </row>
    <row r="5994" spans="8:8" x14ac:dyDescent="0.15">
      <c r="H5994">
        <f t="shared" si="94"/>
        <v>22.208055000000002</v>
      </c>
    </row>
    <row r="5995" spans="8:8" x14ac:dyDescent="0.15">
      <c r="H5995">
        <f t="shared" si="94"/>
        <v>7.0130699999999999</v>
      </c>
    </row>
    <row r="5996" spans="8:8" x14ac:dyDescent="0.15">
      <c r="H5996">
        <f t="shared" si="94"/>
        <v>7.0130699999999999</v>
      </c>
    </row>
    <row r="5997" spans="8:8" x14ac:dyDescent="0.15">
      <c r="H5997">
        <f t="shared" si="94"/>
        <v>1.1688450000000001</v>
      </c>
    </row>
    <row r="5998" spans="8:8" x14ac:dyDescent="0.15">
      <c r="H5998">
        <f t="shared" si="94"/>
        <v>1.1688450000000001</v>
      </c>
    </row>
    <row r="5999" spans="8:8" x14ac:dyDescent="0.15">
      <c r="H5999">
        <f t="shared" si="94"/>
        <v>1.1688450000000001</v>
      </c>
    </row>
    <row r="6000" spans="8:8" x14ac:dyDescent="0.15">
      <c r="H6000">
        <f t="shared" si="94"/>
        <v>1.1688450000000001</v>
      </c>
    </row>
    <row r="6001" spans="8:8" x14ac:dyDescent="0.15">
      <c r="H6001">
        <f t="shared" si="94"/>
        <v>1.1688450000000001</v>
      </c>
    </row>
    <row r="6002" spans="8:8" x14ac:dyDescent="0.15">
      <c r="H6002">
        <f t="shared" si="94"/>
        <v>1.1688450000000001</v>
      </c>
    </row>
    <row r="6003" spans="8:8" x14ac:dyDescent="0.15">
      <c r="H6003">
        <f t="shared" si="94"/>
        <v>1.1688450000000001</v>
      </c>
    </row>
    <row r="6004" spans="8:8" x14ac:dyDescent="0.15">
      <c r="H6004">
        <f t="shared" si="94"/>
        <v>1.1688450000000001</v>
      </c>
    </row>
    <row r="6005" spans="8:8" x14ac:dyDescent="0.15">
      <c r="H6005">
        <f t="shared" si="94"/>
        <v>1.1688450000000001</v>
      </c>
    </row>
    <row r="6006" spans="8:8" x14ac:dyDescent="0.15">
      <c r="H6006">
        <f t="shared" si="94"/>
        <v>1.1688450000000001</v>
      </c>
    </row>
    <row r="6007" spans="8:8" x14ac:dyDescent="0.15">
      <c r="H6007">
        <f t="shared" si="94"/>
        <v>1.1688450000000001</v>
      </c>
    </row>
    <row r="6008" spans="8:8" x14ac:dyDescent="0.15">
      <c r="H6008">
        <f t="shared" si="94"/>
        <v>2.3376900000000003</v>
      </c>
    </row>
    <row r="6009" spans="8:8" x14ac:dyDescent="0.15">
      <c r="H6009">
        <f t="shared" si="94"/>
        <v>11.688450000000001</v>
      </c>
    </row>
    <row r="6010" spans="8:8" x14ac:dyDescent="0.15">
      <c r="H6010">
        <f t="shared" si="94"/>
        <v>22.208055000000002</v>
      </c>
    </row>
    <row r="6011" spans="8:8" x14ac:dyDescent="0.15">
      <c r="H6011">
        <f t="shared" si="94"/>
        <v>22.208055000000002</v>
      </c>
    </row>
    <row r="6012" spans="8:8" x14ac:dyDescent="0.15">
      <c r="H6012">
        <f t="shared" si="94"/>
        <v>22.208055000000002</v>
      </c>
    </row>
    <row r="6013" spans="8:8" x14ac:dyDescent="0.15">
      <c r="H6013">
        <f t="shared" si="94"/>
        <v>11.688450000000001</v>
      </c>
    </row>
    <row r="6014" spans="8:8" x14ac:dyDescent="0.15">
      <c r="H6014">
        <f t="shared" si="94"/>
        <v>11.688450000000001</v>
      </c>
    </row>
    <row r="6015" spans="8:8" x14ac:dyDescent="0.15">
      <c r="H6015">
        <f t="shared" si="94"/>
        <v>22.208055000000002</v>
      </c>
    </row>
    <row r="6016" spans="8:8" x14ac:dyDescent="0.15">
      <c r="H6016">
        <f t="shared" si="94"/>
        <v>22.208055000000002</v>
      </c>
    </row>
    <row r="6017" spans="8:8" x14ac:dyDescent="0.15">
      <c r="H6017">
        <f t="shared" si="94"/>
        <v>22.208055000000002</v>
      </c>
    </row>
    <row r="6018" spans="8:8" x14ac:dyDescent="0.15">
      <c r="H6018">
        <f t="shared" si="94"/>
        <v>22.208055000000002</v>
      </c>
    </row>
    <row r="6019" spans="8:8" x14ac:dyDescent="0.15">
      <c r="H6019">
        <f t="shared" si="94"/>
        <v>7.0130699999999999</v>
      </c>
    </row>
    <row r="6020" spans="8:8" x14ac:dyDescent="0.15">
      <c r="H6020">
        <f t="shared" si="94"/>
        <v>7.0130699999999999</v>
      </c>
    </row>
    <row r="6021" spans="8:8" x14ac:dyDescent="0.15">
      <c r="H6021">
        <f t="shared" si="94"/>
        <v>1.1688450000000001</v>
      </c>
    </row>
    <row r="6022" spans="8:8" x14ac:dyDescent="0.15">
      <c r="H6022">
        <f t="shared" si="94"/>
        <v>1.1688450000000001</v>
      </c>
    </row>
    <row r="6023" spans="8:8" x14ac:dyDescent="0.15">
      <c r="H6023">
        <f t="shared" si="94"/>
        <v>1.1688450000000001</v>
      </c>
    </row>
    <row r="6024" spans="8:8" x14ac:dyDescent="0.15">
      <c r="H6024">
        <f t="shared" si="94"/>
        <v>1.1688450000000001</v>
      </c>
    </row>
    <row r="6025" spans="8:8" x14ac:dyDescent="0.15">
      <c r="H6025">
        <f t="shared" si="94"/>
        <v>1.1688450000000001</v>
      </c>
    </row>
    <row r="6026" spans="8:8" x14ac:dyDescent="0.15">
      <c r="H6026">
        <f t="shared" si="94"/>
        <v>1.1688450000000001</v>
      </c>
    </row>
    <row r="6027" spans="8:8" x14ac:dyDescent="0.15">
      <c r="H6027">
        <f t="shared" si="94"/>
        <v>1.1688450000000001</v>
      </c>
    </row>
    <row r="6028" spans="8:8" x14ac:dyDescent="0.15">
      <c r="H6028">
        <f t="shared" si="94"/>
        <v>1.1688450000000001</v>
      </c>
    </row>
    <row r="6029" spans="8:8" x14ac:dyDescent="0.15">
      <c r="H6029">
        <f t="shared" si="94"/>
        <v>1.1688450000000001</v>
      </c>
    </row>
    <row r="6030" spans="8:8" x14ac:dyDescent="0.15">
      <c r="H6030">
        <f t="shared" si="94"/>
        <v>1.1688450000000001</v>
      </c>
    </row>
    <row r="6031" spans="8:8" x14ac:dyDescent="0.15">
      <c r="H6031">
        <f t="shared" si="94"/>
        <v>1.1688450000000001</v>
      </c>
    </row>
    <row r="6032" spans="8:8" x14ac:dyDescent="0.15">
      <c r="H6032">
        <f t="shared" si="94"/>
        <v>2.3376900000000003</v>
      </c>
    </row>
    <row r="6033" spans="8:8" x14ac:dyDescent="0.15">
      <c r="H6033">
        <f t="shared" si="94"/>
        <v>11.688450000000001</v>
      </c>
    </row>
    <row r="6034" spans="8:8" x14ac:dyDescent="0.15">
      <c r="H6034">
        <f t="shared" si="94"/>
        <v>22.208055000000002</v>
      </c>
    </row>
    <row r="6035" spans="8:8" x14ac:dyDescent="0.15">
      <c r="H6035">
        <f t="shared" si="94"/>
        <v>22.208055000000002</v>
      </c>
    </row>
    <row r="6036" spans="8:8" x14ac:dyDescent="0.15">
      <c r="H6036">
        <f t="shared" si="94"/>
        <v>22.208055000000002</v>
      </c>
    </row>
    <row r="6037" spans="8:8" x14ac:dyDescent="0.15">
      <c r="H6037">
        <f t="shared" si="94"/>
        <v>11.688450000000001</v>
      </c>
    </row>
    <row r="6038" spans="8:8" x14ac:dyDescent="0.15">
      <c r="H6038">
        <f t="shared" si="94"/>
        <v>11.688450000000001</v>
      </c>
    </row>
    <row r="6039" spans="8:8" x14ac:dyDescent="0.15">
      <c r="H6039">
        <f t="shared" si="94"/>
        <v>22.208055000000002</v>
      </c>
    </row>
    <row r="6040" spans="8:8" x14ac:dyDescent="0.15">
      <c r="H6040">
        <f t="shared" si="94"/>
        <v>22.208055000000002</v>
      </c>
    </row>
    <row r="6041" spans="8:8" x14ac:dyDescent="0.15">
      <c r="H6041">
        <f t="shared" si="94"/>
        <v>22.208055000000002</v>
      </c>
    </row>
    <row r="6042" spans="8:8" x14ac:dyDescent="0.15">
      <c r="H6042">
        <f t="shared" si="94"/>
        <v>22.208055000000002</v>
      </c>
    </row>
    <row r="6043" spans="8:8" x14ac:dyDescent="0.15">
      <c r="H6043">
        <f t="shared" ref="H6043:H6106" si="95">$H6019</f>
        <v>7.0130699999999999</v>
      </c>
    </row>
    <row r="6044" spans="8:8" x14ac:dyDescent="0.15">
      <c r="H6044">
        <f t="shared" si="95"/>
        <v>7.0130699999999999</v>
      </c>
    </row>
    <row r="6045" spans="8:8" x14ac:dyDescent="0.15">
      <c r="H6045">
        <f t="shared" si="95"/>
        <v>1.1688450000000001</v>
      </c>
    </row>
    <row r="6046" spans="8:8" x14ac:dyDescent="0.15">
      <c r="H6046">
        <f t="shared" si="95"/>
        <v>1.1688450000000001</v>
      </c>
    </row>
    <row r="6047" spans="8:8" x14ac:dyDescent="0.15">
      <c r="H6047">
        <f t="shared" si="95"/>
        <v>1.1688450000000001</v>
      </c>
    </row>
    <row r="6048" spans="8:8" x14ac:dyDescent="0.15">
      <c r="H6048">
        <f t="shared" si="95"/>
        <v>1.1688450000000001</v>
      </c>
    </row>
    <row r="6049" spans="8:8" x14ac:dyDescent="0.15">
      <c r="H6049">
        <f t="shared" si="95"/>
        <v>1.1688450000000001</v>
      </c>
    </row>
    <row r="6050" spans="8:8" x14ac:dyDescent="0.15">
      <c r="H6050">
        <f t="shared" si="95"/>
        <v>1.1688450000000001</v>
      </c>
    </row>
    <row r="6051" spans="8:8" x14ac:dyDescent="0.15">
      <c r="H6051">
        <f t="shared" si="95"/>
        <v>1.1688450000000001</v>
      </c>
    </row>
    <row r="6052" spans="8:8" x14ac:dyDescent="0.15">
      <c r="H6052">
        <f t="shared" si="95"/>
        <v>1.1688450000000001</v>
      </c>
    </row>
    <row r="6053" spans="8:8" x14ac:dyDescent="0.15">
      <c r="H6053">
        <f t="shared" si="95"/>
        <v>1.1688450000000001</v>
      </c>
    </row>
    <row r="6054" spans="8:8" x14ac:dyDescent="0.15">
      <c r="H6054">
        <f t="shared" si="95"/>
        <v>1.1688450000000001</v>
      </c>
    </row>
    <row r="6055" spans="8:8" x14ac:dyDescent="0.15">
      <c r="H6055">
        <f t="shared" si="95"/>
        <v>1.1688450000000001</v>
      </c>
    </row>
    <row r="6056" spans="8:8" x14ac:dyDescent="0.15">
      <c r="H6056">
        <f t="shared" si="95"/>
        <v>2.3376900000000003</v>
      </c>
    </row>
    <row r="6057" spans="8:8" x14ac:dyDescent="0.15">
      <c r="H6057">
        <f t="shared" si="95"/>
        <v>11.688450000000001</v>
      </c>
    </row>
    <row r="6058" spans="8:8" x14ac:dyDescent="0.15">
      <c r="H6058">
        <f t="shared" si="95"/>
        <v>22.208055000000002</v>
      </c>
    </row>
    <row r="6059" spans="8:8" x14ac:dyDescent="0.15">
      <c r="H6059">
        <f t="shared" si="95"/>
        <v>22.208055000000002</v>
      </c>
    </row>
    <row r="6060" spans="8:8" x14ac:dyDescent="0.15">
      <c r="H6060">
        <f t="shared" si="95"/>
        <v>22.208055000000002</v>
      </c>
    </row>
    <row r="6061" spans="8:8" x14ac:dyDescent="0.15">
      <c r="H6061">
        <f t="shared" si="95"/>
        <v>11.688450000000001</v>
      </c>
    </row>
    <row r="6062" spans="8:8" x14ac:dyDescent="0.15">
      <c r="H6062">
        <f t="shared" si="95"/>
        <v>11.688450000000001</v>
      </c>
    </row>
    <row r="6063" spans="8:8" x14ac:dyDescent="0.15">
      <c r="H6063">
        <f t="shared" si="95"/>
        <v>22.208055000000002</v>
      </c>
    </row>
    <row r="6064" spans="8:8" x14ac:dyDescent="0.15">
      <c r="H6064">
        <f t="shared" si="95"/>
        <v>22.208055000000002</v>
      </c>
    </row>
    <row r="6065" spans="8:8" x14ac:dyDescent="0.15">
      <c r="H6065">
        <f t="shared" si="95"/>
        <v>22.208055000000002</v>
      </c>
    </row>
    <row r="6066" spans="8:8" x14ac:dyDescent="0.15">
      <c r="H6066">
        <f t="shared" si="95"/>
        <v>22.208055000000002</v>
      </c>
    </row>
    <row r="6067" spans="8:8" x14ac:dyDescent="0.15">
      <c r="H6067">
        <f t="shared" si="95"/>
        <v>7.0130699999999999</v>
      </c>
    </row>
    <row r="6068" spans="8:8" x14ac:dyDescent="0.15">
      <c r="H6068">
        <f t="shared" si="95"/>
        <v>7.0130699999999999</v>
      </c>
    </row>
    <row r="6069" spans="8:8" x14ac:dyDescent="0.15">
      <c r="H6069">
        <f t="shared" si="95"/>
        <v>1.1688450000000001</v>
      </c>
    </row>
    <row r="6070" spans="8:8" x14ac:dyDescent="0.15">
      <c r="H6070">
        <f t="shared" si="95"/>
        <v>1.1688450000000001</v>
      </c>
    </row>
    <row r="6071" spans="8:8" x14ac:dyDescent="0.15">
      <c r="H6071">
        <f t="shared" si="95"/>
        <v>1.1688450000000001</v>
      </c>
    </row>
    <row r="6072" spans="8:8" x14ac:dyDescent="0.15">
      <c r="H6072">
        <f t="shared" si="95"/>
        <v>1.1688450000000001</v>
      </c>
    </row>
    <row r="6073" spans="8:8" x14ac:dyDescent="0.15">
      <c r="H6073">
        <f t="shared" si="95"/>
        <v>1.1688450000000001</v>
      </c>
    </row>
    <row r="6074" spans="8:8" x14ac:dyDescent="0.15">
      <c r="H6074">
        <f t="shared" si="95"/>
        <v>1.1688450000000001</v>
      </c>
    </row>
    <row r="6075" spans="8:8" x14ac:dyDescent="0.15">
      <c r="H6075">
        <f t="shared" si="95"/>
        <v>1.1688450000000001</v>
      </c>
    </row>
    <row r="6076" spans="8:8" x14ac:dyDescent="0.15">
      <c r="H6076">
        <f t="shared" si="95"/>
        <v>1.1688450000000001</v>
      </c>
    </row>
    <row r="6077" spans="8:8" x14ac:dyDescent="0.15">
      <c r="H6077">
        <f t="shared" si="95"/>
        <v>1.1688450000000001</v>
      </c>
    </row>
    <row r="6078" spans="8:8" x14ac:dyDescent="0.15">
      <c r="H6078">
        <f t="shared" si="95"/>
        <v>1.1688450000000001</v>
      </c>
    </row>
    <row r="6079" spans="8:8" x14ac:dyDescent="0.15">
      <c r="H6079">
        <f t="shared" si="95"/>
        <v>1.1688450000000001</v>
      </c>
    </row>
    <row r="6080" spans="8:8" x14ac:dyDescent="0.15">
      <c r="H6080">
        <f t="shared" si="95"/>
        <v>2.3376900000000003</v>
      </c>
    </row>
    <row r="6081" spans="8:8" x14ac:dyDescent="0.15">
      <c r="H6081">
        <f t="shared" si="95"/>
        <v>11.688450000000001</v>
      </c>
    </row>
    <row r="6082" spans="8:8" x14ac:dyDescent="0.15">
      <c r="H6082">
        <f t="shared" si="95"/>
        <v>22.208055000000002</v>
      </c>
    </row>
    <row r="6083" spans="8:8" x14ac:dyDescent="0.15">
      <c r="H6083">
        <f t="shared" si="95"/>
        <v>22.208055000000002</v>
      </c>
    </row>
    <row r="6084" spans="8:8" x14ac:dyDescent="0.15">
      <c r="H6084">
        <f t="shared" si="95"/>
        <v>22.208055000000002</v>
      </c>
    </row>
    <row r="6085" spans="8:8" x14ac:dyDescent="0.15">
      <c r="H6085">
        <f t="shared" si="95"/>
        <v>11.688450000000001</v>
      </c>
    </row>
    <row r="6086" spans="8:8" x14ac:dyDescent="0.15">
      <c r="H6086">
        <f t="shared" si="95"/>
        <v>11.688450000000001</v>
      </c>
    </row>
    <row r="6087" spans="8:8" x14ac:dyDescent="0.15">
      <c r="H6087">
        <f t="shared" si="95"/>
        <v>22.208055000000002</v>
      </c>
    </row>
    <row r="6088" spans="8:8" x14ac:dyDescent="0.15">
      <c r="H6088">
        <f t="shared" si="95"/>
        <v>22.208055000000002</v>
      </c>
    </row>
    <row r="6089" spans="8:8" x14ac:dyDescent="0.15">
      <c r="H6089">
        <f t="shared" si="95"/>
        <v>22.208055000000002</v>
      </c>
    </row>
    <row r="6090" spans="8:8" x14ac:dyDescent="0.15">
      <c r="H6090">
        <f t="shared" si="95"/>
        <v>22.208055000000002</v>
      </c>
    </row>
    <row r="6091" spans="8:8" x14ac:dyDescent="0.15">
      <c r="H6091">
        <f t="shared" si="95"/>
        <v>7.0130699999999999</v>
      </c>
    </row>
    <row r="6092" spans="8:8" x14ac:dyDescent="0.15">
      <c r="H6092">
        <f t="shared" si="95"/>
        <v>7.0130699999999999</v>
      </c>
    </row>
    <row r="6093" spans="8:8" x14ac:dyDescent="0.15">
      <c r="H6093">
        <f t="shared" si="95"/>
        <v>1.1688450000000001</v>
      </c>
    </row>
    <row r="6094" spans="8:8" x14ac:dyDescent="0.15">
      <c r="H6094">
        <f t="shared" si="95"/>
        <v>1.1688450000000001</v>
      </c>
    </row>
    <row r="6095" spans="8:8" x14ac:dyDescent="0.15">
      <c r="H6095">
        <f t="shared" si="95"/>
        <v>1.1688450000000001</v>
      </c>
    </row>
    <row r="6096" spans="8:8" x14ac:dyDescent="0.15">
      <c r="H6096">
        <f t="shared" si="95"/>
        <v>1.1688450000000001</v>
      </c>
    </row>
    <row r="6097" spans="8:8" x14ac:dyDescent="0.15">
      <c r="H6097">
        <f t="shared" si="95"/>
        <v>1.1688450000000001</v>
      </c>
    </row>
    <row r="6098" spans="8:8" x14ac:dyDescent="0.15">
      <c r="H6098">
        <f t="shared" si="95"/>
        <v>1.1688450000000001</v>
      </c>
    </row>
    <row r="6099" spans="8:8" x14ac:dyDescent="0.15">
      <c r="H6099">
        <f t="shared" si="95"/>
        <v>1.1688450000000001</v>
      </c>
    </row>
    <row r="6100" spans="8:8" x14ac:dyDescent="0.15">
      <c r="H6100">
        <f t="shared" si="95"/>
        <v>1.1688450000000001</v>
      </c>
    </row>
    <row r="6101" spans="8:8" x14ac:dyDescent="0.15">
      <c r="H6101">
        <f t="shared" si="95"/>
        <v>1.1688450000000001</v>
      </c>
    </row>
    <row r="6102" spans="8:8" x14ac:dyDescent="0.15">
      <c r="H6102">
        <f t="shared" si="95"/>
        <v>1.1688450000000001</v>
      </c>
    </row>
    <row r="6103" spans="8:8" x14ac:dyDescent="0.15">
      <c r="H6103">
        <f t="shared" si="95"/>
        <v>1.1688450000000001</v>
      </c>
    </row>
    <row r="6104" spans="8:8" x14ac:dyDescent="0.15">
      <c r="H6104">
        <f t="shared" si="95"/>
        <v>2.3376900000000003</v>
      </c>
    </row>
    <row r="6105" spans="8:8" x14ac:dyDescent="0.15">
      <c r="H6105">
        <f t="shared" si="95"/>
        <v>11.688450000000001</v>
      </c>
    </row>
    <row r="6106" spans="8:8" x14ac:dyDescent="0.15">
      <c r="H6106">
        <f t="shared" si="95"/>
        <v>22.208055000000002</v>
      </c>
    </row>
    <row r="6107" spans="8:8" x14ac:dyDescent="0.15">
      <c r="H6107">
        <f t="shared" ref="H6107:H6170" si="96">$H6083</f>
        <v>22.208055000000002</v>
      </c>
    </row>
    <row r="6108" spans="8:8" x14ac:dyDescent="0.15">
      <c r="H6108">
        <f t="shared" si="96"/>
        <v>22.208055000000002</v>
      </c>
    </row>
    <row r="6109" spans="8:8" x14ac:dyDescent="0.15">
      <c r="H6109">
        <f t="shared" si="96"/>
        <v>11.688450000000001</v>
      </c>
    </row>
    <row r="6110" spans="8:8" x14ac:dyDescent="0.15">
      <c r="H6110">
        <f t="shared" si="96"/>
        <v>11.688450000000001</v>
      </c>
    </row>
    <row r="6111" spans="8:8" x14ac:dyDescent="0.15">
      <c r="H6111">
        <f t="shared" si="96"/>
        <v>22.208055000000002</v>
      </c>
    </row>
    <row r="6112" spans="8:8" x14ac:dyDescent="0.15">
      <c r="H6112">
        <f t="shared" si="96"/>
        <v>22.208055000000002</v>
      </c>
    </row>
    <row r="6113" spans="8:8" x14ac:dyDescent="0.15">
      <c r="H6113">
        <f t="shared" si="96"/>
        <v>22.208055000000002</v>
      </c>
    </row>
    <row r="6114" spans="8:8" x14ac:dyDescent="0.15">
      <c r="H6114">
        <f t="shared" si="96"/>
        <v>22.208055000000002</v>
      </c>
    </row>
    <row r="6115" spans="8:8" x14ac:dyDescent="0.15">
      <c r="H6115">
        <f t="shared" si="96"/>
        <v>7.0130699999999999</v>
      </c>
    </row>
    <row r="6116" spans="8:8" x14ac:dyDescent="0.15">
      <c r="H6116">
        <f t="shared" si="96"/>
        <v>7.0130699999999999</v>
      </c>
    </row>
    <row r="6117" spans="8:8" x14ac:dyDescent="0.15">
      <c r="H6117">
        <f t="shared" si="96"/>
        <v>1.1688450000000001</v>
      </c>
    </row>
    <row r="6118" spans="8:8" x14ac:dyDescent="0.15">
      <c r="H6118">
        <f t="shared" si="96"/>
        <v>1.1688450000000001</v>
      </c>
    </row>
    <row r="6119" spans="8:8" x14ac:dyDescent="0.15">
      <c r="H6119">
        <f t="shared" si="96"/>
        <v>1.1688450000000001</v>
      </c>
    </row>
    <row r="6120" spans="8:8" x14ac:dyDescent="0.15">
      <c r="H6120">
        <f t="shared" si="96"/>
        <v>1.1688450000000001</v>
      </c>
    </row>
    <row r="6121" spans="8:8" x14ac:dyDescent="0.15">
      <c r="H6121">
        <f t="shared" si="96"/>
        <v>1.1688450000000001</v>
      </c>
    </row>
    <row r="6122" spans="8:8" x14ac:dyDescent="0.15">
      <c r="H6122">
        <f t="shared" si="96"/>
        <v>1.1688450000000001</v>
      </c>
    </row>
    <row r="6123" spans="8:8" x14ac:dyDescent="0.15">
      <c r="H6123">
        <f t="shared" si="96"/>
        <v>1.1688450000000001</v>
      </c>
    </row>
    <row r="6124" spans="8:8" x14ac:dyDescent="0.15">
      <c r="H6124">
        <f t="shared" si="96"/>
        <v>1.1688450000000001</v>
      </c>
    </row>
    <row r="6125" spans="8:8" x14ac:dyDescent="0.15">
      <c r="H6125">
        <f t="shared" si="96"/>
        <v>1.1688450000000001</v>
      </c>
    </row>
    <row r="6126" spans="8:8" x14ac:dyDescent="0.15">
      <c r="H6126">
        <f t="shared" si="96"/>
        <v>1.1688450000000001</v>
      </c>
    </row>
    <row r="6127" spans="8:8" x14ac:dyDescent="0.15">
      <c r="H6127">
        <f t="shared" si="96"/>
        <v>1.1688450000000001</v>
      </c>
    </row>
    <row r="6128" spans="8:8" x14ac:dyDescent="0.15">
      <c r="H6128">
        <f t="shared" si="96"/>
        <v>2.3376900000000003</v>
      </c>
    </row>
    <row r="6129" spans="8:8" x14ac:dyDescent="0.15">
      <c r="H6129">
        <f t="shared" si="96"/>
        <v>11.688450000000001</v>
      </c>
    </row>
    <row r="6130" spans="8:8" x14ac:dyDescent="0.15">
      <c r="H6130">
        <f t="shared" si="96"/>
        <v>22.208055000000002</v>
      </c>
    </row>
    <row r="6131" spans="8:8" x14ac:dyDescent="0.15">
      <c r="H6131">
        <f t="shared" si="96"/>
        <v>22.208055000000002</v>
      </c>
    </row>
    <row r="6132" spans="8:8" x14ac:dyDescent="0.15">
      <c r="H6132">
        <f t="shared" si="96"/>
        <v>22.208055000000002</v>
      </c>
    </row>
    <row r="6133" spans="8:8" x14ac:dyDescent="0.15">
      <c r="H6133">
        <f t="shared" si="96"/>
        <v>11.688450000000001</v>
      </c>
    </row>
    <row r="6134" spans="8:8" x14ac:dyDescent="0.15">
      <c r="H6134">
        <f t="shared" si="96"/>
        <v>11.688450000000001</v>
      </c>
    </row>
    <row r="6135" spans="8:8" x14ac:dyDescent="0.15">
      <c r="H6135">
        <f t="shared" si="96"/>
        <v>22.208055000000002</v>
      </c>
    </row>
    <row r="6136" spans="8:8" x14ac:dyDescent="0.15">
      <c r="H6136">
        <f t="shared" si="96"/>
        <v>22.208055000000002</v>
      </c>
    </row>
    <row r="6137" spans="8:8" x14ac:dyDescent="0.15">
      <c r="H6137">
        <f t="shared" si="96"/>
        <v>22.208055000000002</v>
      </c>
    </row>
    <row r="6138" spans="8:8" x14ac:dyDescent="0.15">
      <c r="H6138">
        <f t="shared" si="96"/>
        <v>22.208055000000002</v>
      </c>
    </row>
    <row r="6139" spans="8:8" x14ac:dyDescent="0.15">
      <c r="H6139">
        <f t="shared" si="96"/>
        <v>7.0130699999999999</v>
      </c>
    </row>
    <row r="6140" spans="8:8" x14ac:dyDescent="0.15">
      <c r="H6140">
        <f t="shared" si="96"/>
        <v>7.0130699999999999</v>
      </c>
    </row>
    <row r="6141" spans="8:8" x14ac:dyDescent="0.15">
      <c r="H6141">
        <f t="shared" si="96"/>
        <v>1.1688450000000001</v>
      </c>
    </row>
    <row r="6142" spans="8:8" x14ac:dyDescent="0.15">
      <c r="H6142">
        <f t="shared" si="96"/>
        <v>1.1688450000000001</v>
      </c>
    </row>
    <row r="6143" spans="8:8" x14ac:dyDescent="0.15">
      <c r="H6143">
        <f t="shared" si="96"/>
        <v>1.1688450000000001</v>
      </c>
    </row>
    <row r="6144" spans="8:8" x14ac:dyDescent="0.15">
      <c r="H6144">
        <f t="shared" si="96"/>
        <v>1.1688450000000001</v>
      </c>
    </row>
    <row r="6145" spans="8:8" x14ac:dyDescent="0.15">
      <c r="H6145">
        <f t="shared" si="96"/>
        <v>1.1688450000000001</v>
      </c>
    </row>
    <row r="6146" spans="8:8" x14ac:dyDescent="0.15">
      <c r="H6146">
        <f t="shared" si="96"/>
        <v>1.1688450000000001</v>
      </c>
    </row>
    <row r="6147" spans="8:8" x14ac:dyDescent="0.15">
      <c r="H6147">
        <f t="shared" si="96"/>
        <v>1.1688450000000001</v>
      </c>
    </row>
    <row r="6148" spans="8:8" x14ac:dyDescent="0.15">
      <c r="H6148">
        <f t="shared" si="96"/>
        <v>1.1688450000000001</v>
      </c>
    </row>
    <row r="6149" spans="8:8" x14ac:dyDescent="0.15">
      <c r="H6149">
        <f t="shared" si="96"/>
        <v>1.1688450000000001</v>
      </c>
    </row>
    <row r="6150" spans="8:8" x14ac:dyDescent="0.15">
      <c r="H6150">
        <f t="shared" si="96"/>
        <v>1.1688450000000001</v>
      </c>
    </row>
    <row r="6151" spans="8:8" x14ac:dyDescent="0.15">
      <c r="H6151">
        <f t="shared" si="96"/>
        <v>1.1688450000000001</v>
      </c>
    </row>
    <row r="6152" spans="8:8" x14ac:dyDescent="0.15">
      <c r="H6152">
        <f t="shared" si="96"/>
        <v>2.3376900000000003</v>
      </c>
    </row>
    <row r="6153" spans="8:8" x14ac:dyDescent="0.15">
      <c r="H6153">
        <f t="shared" si="96"/>
        <v>11.688450000000001</v>
      </c>
    </row>
    <row r="6154" spans="8:8" x14ac:dyDescent="0.15">
      <c r="H6154">
        <f t="shared" si="96"/>
        <v>22.208055000000002</v>
      </c>
    </row>
    <row r="6155" spans="8:8" x14ac:dyDescent="0.15">
      <c r="H6155">
        <f t="shared" si="96"/>
        <v>22.208055000000002</v>
      </c>
    </row>
    <row r="6156" spans="8:8" x14ac:dyDescent="0.15">
      <c r="H6156">
        <f t="shared" si="96"/>
        <v>22.208055000000002</v>
      </c>
    </row>
    <row r="6157" spans="8:8" x14ac:dyDescent="0.15">
      <c r="H6157">
        <f t="shared" si="96"/>
        <v>11.688450000000001</v>
      </c>
    </row>
    <row r="6158" spans="8:8" x14ac:dyDescent="0.15">
      <c r="H6158">
        <f t="shared" si="96"/>
        <v>11.688450000000001</v>
      </c>
    </row>
    <row r="6159" spans="8:8" x14ac:dyDescent="0.15">
      <c r="H6159">
        <f t="shared" si="96"/>
        <v>22.208055000000002</v>
      </c>
    </row>
    <row r="6160" spans="8:8" x14ac:dyDescent="0.15">
      <c r="H6160">
        <f t="shared" si="96"/>
        <v>22.208055000000002</v>
      </c>
    </row>
    <row r="6161" spans="8:8" x14ac:dyDescent="0.15">
      <c r="H6161">
        <f t="shared" si="96"/>
        <v>22.208055000000002</v>
      </c>
    </row>
    <row r="6162" spans="8:8" x14ac:dyDescent="0.15">
      <c r="H6162">
        <f t="shared" si="96"/>
        <v>22.208055000000002</v>
      </c>
    </row>
    <row r="6163" spans="8:8" x14ac:dyDescent="0.15">
      <c r="H6163">
        <f t="shared" si="96"/>
        <v>7.0130699999999999</v>
      </c>
    </row>
    <row r="6164" spans="8:8" x14ac:dyDescent="0.15">
      <c r="H6164">
        <f t="shared" si="96"/>
        <v>7.0130699999999999</v>
      </c>
    </row>
    <row r="6165" spans="8:8" x14ac:dyDescent="0.15">
      <c r="H6165">
        <f t="shared" si="96"/>
        <v>1.1688450000000001</v>
      </c>
    </row>
    <row r="6166" spans="8:8" x14ac:dyDescent="0.15">
      <c r="H6166">
        <f t="shared" si="96"/>
        <v>1.1688450000000001</v>
      </c>
    </row>
    <row r="6167" spans="8:8" x14ac:dyDescent="0.15">
      <c r="H6167">
        <f t="shared" si="96"/>
        <v>1.1688450000000001</v>
      </c>
    </row>
    <row r="6168" spans="8:8" x14ac:dyDescent="0.15">
      <c r="H6168">
        <f t="shared" si="96"/>
        <v>1.1688450000000001</v>
      </c>
    </row>
    <row r="6169" spans="8:8" x14ac:dyDescent="0.15">
      <c r="H6169">
        <f t="shared" si="96"/>
        <v>1.1688450000000001</v>
      </c>
    </row>
    <row r="6170" spans="8:8" x14ac:dyDescent="0.15">
      <c r="H6170">
        <f t="shared" si="96"/>
        <v>1.1688450000000001</v>
      </c>
    </row>
    <row r="6171" spans="8:8" x14ac:dyDescent="0.15">
      <c r="H6171">
        <f t="shared" ref="H6171:H6234" si="97">$H6147</f>
        <v>1.1688450000000001</v>
      </c>
    </row>
    <row r="6172" spans="8:8" x14ac:dyDescent="0.15">
      <c r="H6172">
        <f t="shared" si="97"/>
        <v>1.1688450000000001</v>
      </c>
    </row>
    <row r="6173" spans="8:8" x14ac:dyDescent="0.15">
      <c r="H6173">
        <f t="shared" si="97"/>
        <v>1.1688450000000001</v>
      </c>
    </row>
    <row r="6174" spans="8:8" x14ac:dyDescent="0.15">
      <c r="H6174">
        <f t="shared" si="97"/>
        <v>1.1688450000000001</v>
      </c>
    </row>
    <row r="6175" spans="8:8" x14ac:dyDescent="0.15">
      <c r="H6175">
        <f t="shared" si="97"/>
        <v>1.1688450000000001</v>
      </c>
    </row>
    <row r="6176" spans="8:8" x14ac:dyDescent="0.15">
      <c r="H6176">
        <f t="shared" si="97"/>
        <v>2.3376900000000003</v>
      </c>
    </row>
    <row r="6177" spans="8:8" x14ac:dyDescent="0.15">
      <c r="H6177">
        <f t="shared" si="97"/>
        <v>11.688450000000001</v>
      </c>
    </row>
    <row r="6178" spans="8:8" x14ac:dyDescent="0.15">
      <c r="H6178">
        <f t="shared" si="97"/>
        <v>22.208055000000002</v>
      </c>
    </row>
    <row r="6179" spans="8:8" x14ac:dyDescent="0.15">
      <c r="H6179">
        <f t="shared" si="97"/>
        <v>22.208055000000002</v>
      </c>
    </row>
    <row r="6180" spans="8:8" x14ac:dyDescent="0.15">
      <c r="H6180">
        <f t="shared" si="97"/>
        <v>22.208055000000002</v>
      </c>
    </row>
    <row r="6181" spans="8:8" x14ac:dyDescent="0.15">
      <c r="H6181">
        <f t="shared" si="97"/>
        <v>11.688450000000001</v>
      </c>
    </row>
    <row r="6182" spans="8:8" x14ac:dyDescent="0.15">
      <c r="H6182">
        <f t="shared" si="97"/>
        <v>11.688450000000001</v>
      </c>
    </row>
    <row r="6183" spans="8:8" x14ac:dyDescent="0.15">
      <c r="H6183">
        <f t="shared" si="97"/>
        <v>22.208055000000002</v>
      </c>
    </row>
    <row r="6184" spans="8:8" x14ac:dyDescent="0.15">
      <c r="H6184">
        <f t="shared" si="97"/>
        <v>22.208055000000002</v>
      </c>
    </row>
    <row r="6185" spans="8:8" x14ac:dyDescent="0.15">
      <c r="H6185">
        <f t="shared" si="97"/>
        <v>22.208055000000002</v>
      </c>
    </row>
    <row r="6186" spans="8:8" x14ac:dyDescent="0.15">
      <c r="H6186">
        <f t="shared" si="97"/>
        <v>22.208055000000002</v>
      </c>
    </row>
    <row r="6187" spans="8:8" x14ac:dyDescent="0.15">
      <c r="H6187">
        <f t="shared" si="97"/>
        <v>7.0130699999999999</v>
      </c>
    </row>
    <row r="6188" spans="8:8" x14ac:dyDescent="0.15">
      <c r="H6188">
        <f t="shared" si="97"/>
        <v>7.0130699999999999</v>
      </c>
    </row>
    <row r="6189" spans="8:8" x14ac:dyDescent="0.15">
      <c r="H6189">
        <f t="shared" si="97"/>
        <v>1.1688450000000001</v>
      </c>
    </row>
    <row r="6190" spans="8:8" x14ac:dyDescent="0.15">
      <c r="H6190">
        <f t="shared" si="97"/>
        <v>1.1688450000000001</v>
      </c>
    </row>
    <row r="6191" spans="8:8" x14ac:dyDescent="0.15">
      <c r="H6191">
        <f t="shared" si="97"/>
        <v>1.1688450000000001</v>
      </c>
    </row>
    <row r="6192" spans="8:8" x14ac:dyDescent="0.15">
      <c r="H6192">
        <f t="shared" si="97"/>
        <v>1.1688450000000001</v>
      </c>
    </row>
    <row r="6193" spans="8:8" x14ac:dyDescent="0.15">
      <c r="H6193">
        <f t="shared" si="97"/>
        <v>1.1688450000000001</v>
      </c>
    </row>
    <row r="6194" spans="8:8" x14ac:dyDescent="0.15">
      <c r="H6194">
        <f t="shared" si="97"/>
        <v>1.1688450000000001</v>
      </c>
    </row>
    <row r="6195" spans="8:8" x14ac:dyDescent="0.15">
      <c r="H6195">
        <f t="shared" si="97"/>
        <v>1.1688450000000001</v>
      </c>
    </row>
    <row r="6196" spans="8:8" x14ac:dyDescent="0.15">
      <c r="H6196">
        <f t="shared" si="97"/>
        <v>1.1688450000000001</v>
      </c>
    </row>
    <row r="6197" spans="8:8" x14ac:dyDescent="0.15">
      <c r="H6197">
        <f t="shared" si="97"/>
        <v>1.1688450000000001</v>
      </c>
    </row>
    <row r="6198" spans="8:8" x14ac:dyDescent="0.15">
      <c r="H6198">
        <f t="shared" si="97"/>
        <v>1.1688450000000001</v>
      </c>
    </row>
    <row r="6199" spans="8:8" x14ac:dyDescent="0.15">
      <c r="H6199">
        <f t="shared" si="97"/>
        <v>1.1688450000000001</v>
      </c>
    </row>
    <row r="6200" spans="8:8" x14ac:dyDescent="0.15">
      <c r="H6200">
        <f t="shared" si="97"/>
        <v>2.3376900000000003</v>
      </c>
    </row>
    <row r="6201" spans="8:8" x14ac:dyDescent="0.15">
      <c r="H6201">
        <f t="shared" si="97"/>
        <v>11.688450000000001</v>
      </c>
    </row>
    <row r="6202" spans="8:8" x14ac:dyDescent="0.15">
      <c r="H6202">
        <f t="shared" si="97"/>
        <v>22.208055000000002</v>
      </c>
    </row>
    <row r="6203" spans="8:8" x14ac:dyDescent="0.15">
      <c r="H6203">
        <f t="shared" si="97"/>
        <v>22.208055000000002</v>
      </c>
    </row>
    <row r="6204" spans="8:8" x14ac:dyDescent="0.15">
      <c r="H6204">
        <f t="shared" si="97"/>
        <v>22.208055000000002</v>
      </c>
    </row>
    <row r="6205" spans="8:8" x14ac:dyDescent="0.15">
      <c r="H6205">
        <f t="shared" si="97"/>
        <v>11.688450000000001</v>
      </c>
    </row>
    <row r="6206" spans="8:8" x14ac:dyDescent="0.15">
      <c r="H6206">
        <f t="shared" si="97"/>
        <v>11.688450000000001</v>
      </c>
    </row>
    <row r="6207" spans="8:8" x14ac:dyDescent="0.15">
      <c r="H6207">
        <f t="shared" si="97"/>
        <v>22.208055000000002</v>
      </c>
    </row>
    <row r="6208" spans="8:8" x14ac:dyDescent="0.15">
      <c r="H6208">
        <f t="shared" si="97"/>
        <v>22.208055000000002</v>
      </c>
    </row>
    <row r="6209" spans="8:8" x14ac:dyDescent="0.15">
      <c r="H6209">
        <f t="shared" si="97"/>
        <v>22.208055000000002</v>
      </c>
    </row>
    <row r="6210" spans="8:8" x14ac:dyDescent="0.15">
      <c r="H6210">
        <f t="shared" si="97"/>
        <v>22.208055000000002</v>
      </c>
    </row>
    <row r="6211" spans="8:8" x14ac:dyDescent="0.15">
      <c r="H6211">
        <f t="shared" si="97"/>
        <v>7.0130699999999999</v>
      </c>
    </row>
    <row r="6212" spans="8:8" x14ac:dyDescent="0.15">
      <c r="H6212">
        <f t="shared" si="97"/>
        <v>7.0130699999999999</v>
      </c>
    </row>
    <row r="6213" spans="8:8" x14ac:dyDescent="0.15">
      <c r="H6213">
        <f t="shared" si="97"/>
        <v>1.1688450000000001</v>
      </c>
    </row>
    <row r="6214" spans="8:8" x14ac:dyDescent="0.15">
      <c r="H6214">
        <f t="shared" si="97"/>
        <v>1.1688450000000001</v>
      </c>
    </row>
    <row r="6215" spans="8:8" x14ac:dyDescent="0.15">
      <c r="H6215">
        <f t="shared" si="97"/>
        <v>1.1688450000000001</v>
      </c>
    </row>
    <row r="6216" spans="8:8" x14ac:dyDescent="0.15">
      <c r="H6216">
        <f t="shared" si="97"/>
        <v>1.1688450000000001</v>
      </c>
    </row>
    <row r="6217" spans="8:8" x14ac:dyDescent="0.15">
      <c r="H6217">
        <f t="shared" si="97"/>
        <v>1.1688450000000001</v>
      </c>
    </row>
    <row r="6218" spans="8:8" x14ac:dyDescent="0.15">
      <c r="H6218">
        <f t="shared" si="97"/>
        <v>1.1688450000000001</v>
      </c>
    </row>
    <row r="6219" spans="8:8" x14ac:dyDescent="0.15">
      <c r="H6219">
        <f t="shared" si="97"/>
        <v>1.1688450000000001</v>
      </c>
    </row>
    <row r="6220" spans="8:8" x14ac:dyDescent="0.15">
      <c r="H6220">
        <f t="shared" si="97"/>
        <v>1.1688450000000001</v>
      </c>
    </row>
    <row r="6221" spans="8:8" x14ac:dyDescent="0.15">
      <c r="H6221">
        <f t="shared" si="97"/>
        <v>1.1688450000000001</v>
      </c>
    </row>
    <row r="6222" spans="8:8" x14ac:dyDescent="0.15">
      <c r="H6222">
        <f t="shared" si="97"/>
        <v>1.1688450000000001</v>
      </c>
    </row>
    <row r="6223" spans="8:8" x14ac:dyDescent="0.15">
      <c r="H6223">
        <f t="shared" si="97"/>
        <v>1.1688450000000001</v>
      </c>
    </row>
    <row r="6224" spans="8:8" x14ac:dyDescent="0.15">
      <c r="H6224">
        <f t="shared" si="97"/>
        <v>2.3376900000000003</v>
      </c>
    </row>
    <row r="6225" spans="8:8" x14ac:dyDescent="0.15">
      <c r="H6225">
        <f t="shared" si="97"/>
        <v>11.688450000000001</v>
      </c>
    </row>
    <row r="6226" spans="8:8" x14ac:dyDescent="0.15">
      <c r="H6226">
        <f t="shared" si="97"/>
        <v>22.208055000000002</v>
      </c>
    </row>
    <row r="6227" spans="8:8" x14ac:dyDescent="0.15">
      <c r="H6227">
        <f t="shared" si="97"/>
        <v>22.208055000000002</v>
      </c>
    </row>
    <row r="6228" spans="8:8" x14ac:dyDescent="0.15">
      <c r="H6228">
        <f t="shared" si="97"/>
        <v>22.208055000000002</v>
      </c>
    </row>
    <row r="6229" spans="8:8" x14ac:dyDescent="0.15">
      <c r="H6229">
        <f t="shared" si="97"/>
        <v>11.688450000000001</v>
      </c>
    </row>
    <row r="6230" spans="8:8" x14ac:dyDescent="0.15">
      <c r="H6230">
        <f t="shared" si="97"/>
        <v>11.688450000000001</v>
      </c>
    </row>
    <row r="6231" spans="8:8" x14ac:dyDescent="0.15">
      <c r="H6231">
        <f t="shared" si="97"/>
        <v>22.208055000000002</v>
      </c>
    </row>
    <row r="6232" spans="8:8" x14ac:dyDescent="0.15">
      <c r="H6232">
        <f t="shared" si="97"/>
        <v>22.208055000000002</v>
      </c>
    </row>
    <row r="6233" spans="8:8" x14ac:dyDescent="0.15">
      <c r="H6233">
        <f t="shared" si="97"/>
        <v>22.208055000000002</v>
      </c>
    </row>
    <row r="6234" spans="8:8" x14ac:dyDescent="0.15">
      <c r="H6234">
        <f t="shared" si="97"/>
        <v>22.208055000000002</v>
      </c>
    </row>
    <row r="6235" spans="8:8" x14ac:dyDescent="0.15">
      <c r="H6235">
        <f t="shared" ref="H6235:H6298" si="98">$H6211</f>
        <v>7.0130699999999999</v>
      </c>
    </row>
    <row r="6236" spans="8:8" x14ac:dyDescent="0.15">
      <c r="H6236">
        <f t="shared" si="98"/>
        <v>7.0130699999999999</v>
      </c>
    </row>
    <row r="6237" spans="8:8" x14ac:dyDescent="0.15">
      <c r="H6237">
        <f t="shared" si="98"/>
        <v>1.1688450000000001</v>
      </c>
    </row>
    <row r="6238" spans="8:8" x14ac:dyDescent="0.15">
      <c r="H6238">
        <f t="shared" si="98"/>
        <v>1.1688450000000001</v>
      </c>
    </row>
    <row r="6239" spans="8:8" x14ac:dyDescent="0.15">
      <c r="H6239">
        <f t="shared" si="98"/>
        <v>1.1688450000000001</v>
      </c>
    </row>
    <row r="6240" spans="8:8" x14ac:dyDescent="0.15">
      <c r="H6240">
        <f t="shared" si="98"/>
        <v>1.1688450000000001</v>
      </c>
    </row>
    <row r="6241" spans="8:8" x14ac:dyDescent="0.15">
      <c r="H6241">
        <f t="shared" si="98"/>
        <v>1.1688450000000001</v>
      </c>
    </row>
    <row r="6242" spans="8:8" x14ac:dyDescent="0.15">
      <c r="H6242">
        <f t="shared" si="98"/>
        <v>1.1688450000000001</v>
      </c>
    </row>
    <row r="6243" spans="8:8" x14ac:dyDescent="0.15">
      <c r="H6243">
        <f t="shared" si="98"/>
        <v>1.1688450000000001</v>
      </c>
    </row>
    <row r="6244" spans="8:8" x14ac:dyDescent="0.15">
      <c r="H6244">
        <f t="shared" si="98"/>
        <v>1.1688450000000001</v>
      </c>
    </row>
    <row r="6245" spans="8:8" x14ac:dyDescent="0.15">
      <c r="H6245">
        <f t="shared" si="98"/>
        <v>1.1688450000000001</v>
      </c>
    </row>
    <row r="6246" spans="8:8" x14ac:dyDescent="0.15">
      <c r="H6246">
        <f t="shared" si="98"/>
        <v>1.1688450000000001</v>
      </c>
    </row>
    <row r="6247" spans="8:8" x14ac:dyDescent="0.15">
      <c r="H6247">
        <f t="shared" si="98"/>
        <v>1.1688450000000001</v>
      </c>
    </row>
    <row r="6248" spans="8:8" x14ac:dyDescent="0.15">
      <c r="H6248">
        <f t="shared" si="98"/>
        <v>2.3376900000000003</v>
      </c>
    </row>
    <row r="6249" spans="8:8" x14ac:dyDescent="0.15">
      <c r="H6249">
        <f t="shared" si="98"/>
        <v>11.688450000000001</v>
      </c>
    </row>
    <row r="6250" spans="8:8" x14ac:dyDescent="0.15">
      <c r="H6250">
        <f t="shared" si="98"/>
        <v>22.208055000000002</v>
      </c>
    </row>
    <row r="6251" spans="8:8" x14ac:dyDescent="0.15">
      <c r="H6251">
        <f t="shared" si="98"/>
        <v>22.208055000000002</v>
      </c>
    </row>
    <row r="6252" spans="8:8" x14ac:dyDescent="0.15">
      <c r="H6252">
        <f t="shared" si="98"/>
        <v>22.208055000000002</v>
      </c>
    </row>
    <row r="6253" spans="8:8" x14ac:dyDescent="0.15">
      <c r="H6253">
        <f t="shared" si="98"/>
        <v>11.688450000000001</v>
      </c>
    </row>
    <row r="6254" spans="8:8" x14ac:dyDescent="0.15">
      <c r="H6254">
        <f t="shared" si="98"/>
        <v>11.688450000000001</v>
      </c>
    </row>
    <row r="6255" spans="8:8" x14ac:dyDescent="0.15">
      <c r="H6255">
        <f t="shared" si="98"/>
        <v>22.208055000000002</v>
      </c>
    </row>
    <row r="6256" spans="8:8" x14ac:dyDescent="0.15">
      <c r="H6256">
        <f t="shared" si="98"/>
        <v>22.208055000000002</v>
      </c>
    </row>
    <row r="6257" spans="8:8" x14ac:dyDescent="0.15">
      <c r="H6257">
        <f t="shared" si="98"/>
        <v>22.208055000000002</v>
      </c>
    </row>
    <row r="6258" spans="8:8" x14ac:dyDescent="0.15">
      <c r="H6258">
        <f t="shared" si="98"/>
        <v>22.208055000000002</v>
      </c>
    </row>
    <row r="6259" spans="8:8" x14ac:dyDescent="0.15">
      <c r="H6259">
        <f t="shared" si="98"/>
        <v>7.0130699999999999</v>
      </c>
    </row>
    <row r="6260" spans="8:8" x14ac:dyDescent="0.15">
      <c r="H6260">
        <f t="shared" si="98"/>
        <v>7.0130699999999999</v>
      </c>
    </row>
    <row r="6261" spans="8:8" x14ac:dyDescent="0.15">
      <c r="H6261">
        <f t="shared" si="98"/>
        <v>1.1688450000000001</v>
      </c>
    </row>
    <row r="6262" spans="8:8" x14ac:dyDescent="0.15">
      <c r="H6262">
        <f t="shared" si="98"/>
        <v>1.1688450000000001</v>
      </c>
    </row>
    <row r="6263" spans="8:8" x14ac:dyDescent="0.15">
      <c r="H6263">
        <f t="shared" si="98"/>
        <v>1.1688450000000001</v>
      </c>
    </row>
    <row r="6264" spans="8:8" x14ac:dyDescent="0.15">
      <c r="H6264">
        <f t="shared" si="98"/>
        <v>1.1688450000000001</v>
      </c>
    </row>
    <row r="6265" spans="8:8" x14ac:dyDescent="0.15">
      <c r="H6265">
        <f t="shared" si="98"/>
        <v>1.1688450000000001</v>
      </c>
    </row>
    <row r="6266" spans="8:8" x14ac:dyDescent="0.15">
      <c r="H6266">
        <f t="shared" si="98"/>
        <v>1.1688450000000001</v>
      </c>
    </row>
    <row r="6267" spans="8:8" x14ac:dyDescent="0.15">
      <c r="H6267">
        <f t="shared" si="98"/>
        <v>1.1688450000000001</v>
      </c>
    </row>
    <row r="6268" spans="8:8" x14ac:dyDescent="0.15">
      <c r="H6268">
        <f t="shared" si="98"/>
        <v>1.1688450000000001</v>
      </c>
    </row>
    <row r="6269" spans="8:8" x14ac:dyDescent="0.15">
      <c r="H6269">
        <f t="shared" si="98"/>
        <v>1.1688450000000001</v>
      </c>
    </row>
    <row r="6270" spans="8:8" x14ac:dyDescent="0.15">
      <c r="H6270">
        <f t="shared" si="98"/>
        <v>1.1688450000000001</v>
      </c>
    </row>
    <row r="6271" spans="8:8" x14ac:dyDescent="0.15">
      <c r="H6271">
        <f t="shared" si="98"/>
        <v>1.1688450000000001</v>
      </c>
    </row>
    <row r="6272" spans="8:8" x14ac:dyDescent="0.15">
      <c r="H6272">
        <f t="shared" si="98"/>
        <v>2.3376900000000003</v>
      </c>
    </row>
    <row r="6273" spans="8:8" x14ac:dyDescent="0.15">
      <c r="H6273">
        <f t="shared" si="98"/>
        <v>11.688450000000001</v>
      </c>
    </row>
    <row r="6274" spans="8:8" x14ac:dyDescent="0.15">
      <c r="H6274">
        <f t="shared" si="98"/>
        <v>22.208055000000002</v>
      </c>
    </row>
    <row r="6275" spans="8:8" x14ac:dyDescent="0.15">
      <c r="H6275">
        <f t="shared" si="98"/>
        <v>22.208055000000002</v>
      </c>
    </row>
    <row r="6276" spans="8:8" x14ac:dyDescent="0.15">
      <c r="H6276">
        <f t="shared" si="98"/>
        <v>22.208055000000002</v>
      </c>
    </row>
    <row r="6277" spans="8:8" x14ac:dyDescent="0.15">
      <c r="H6277">
        <f t="shared" si="98"/>
        <v>11.688450000000001</v>
      </c>
    </row>
    <row r="6278" spans="8:8" x14ac:dyDescent="0.15">
      <c r="H6278">
        <f t="shared" si="98"/>
        <v>11.688450000000001</v>
      </c>
    </row>
    <row r="6279" spans="8:8" x14ac:dyDescent="0.15">
      <c r="H6279">
        <f t="shared" si="98"/>
        <v>22.208055000000002</v>
      </c>
    </row>
    <row r="6280" spans="8:8" x14ac:dyDescent="0.15">
      <c r="H6280">
        <f t="shared" si="98"/>
        <v>22.208055000000002</v>
      </c>
    </row>
    <row r="6281" spans="8:8" x14ac:dyDescent="0.15">
      <c r="H6281">
        <f t="shared" si="98"/>
        <v>22.208055000000002</v>
      </c>
    </row>
    <row r="6282" spans="8:8" x14ac:dyDescent="0.15">
      <c r="H6282">
        <f t="shared" si="98"/>
        <v>22.208055000000002</v>
      </c>
    </row>
    <row r="6283" spans="8:8" x14ac:dyDescent="0.15">
      <c r="H6283">
        <f t="shared" si="98"/>
        <v>7.0130699999999999</v>
      </c>
    </row>
    <row r="6284" spans="8:8" x14ac:dyDescent="0.15">
      <c r="H6284">
        <f t="shared" si="98"/>
        <v>7.0130699999999999</v>
      </c>
    </row>
    <row r="6285" spans="8:8" x14ac:dyDescent="0.15">
      <c r="H6285">
        <f t="shared" si="98"/>
        <v>1.1688450000000001</v>
      </c>
    </row>
    <row r="6286" spans="8:8" x14ac:dyDescent="0.15">
      <c r="H6286">
        <f t="shared" si="98"/>
        <v>1.1688450000000001</v>
      </c>
    </row>
    <row r="6287" spans="8:8" x14ac:dyDescent="0.15">
      <c r="H6287">
        <f t="shared" si="98"/>
        <v>1.1688450000000001</v>
      </c>
    </row>
    <row r="6288" spans="8:8" x14ac:dyDescent="0.15">
      <c r="H6288">
        <f t="shared" si="98"/>
        <v>1.1688450000000001</v>
      </c>
    </row>
    <row r="6289" spans="8:8" x14ac:dyDescent="0.15">
      <c r="H6289">
        <f t="shared" si="98"/>
        <v>1.1688450000000001</v>
      </c>
    </row>
    <row r="6290" spans="8:8" x14ac:dyDescent="0.15">
      <c r="H6290">
        <f t="shared" si="98"/>
        <v>1.1688450000000001</v>
      </c>
    </row>
    <row r="6291" spans="8:8" x14ac:dyDescent="0.15">
      <c r="H6291">
        <f t="shared" si="98"/>
        <v>1.1688450000000001</v>
      </c>
    </row>
    <row r="6292" spans="8:8" x14ac:dyDescent="0.15">
      <c r="H6292">
        <f t="shared" si="98"/>
        <v>1.1688450000000001</v>
      </c>
    </row>
    <row r="6293" spans="8:8" x14ac:dyDescent="0.15">
      <c r="H6293">
        <f t="shared" si="98"/>
        <v>1.1688450000000001</v>
      </c>
    </row>
    <row r="6294" spans="8:8" x14ac:dyDescent="0.15">
      <c r="H6294">
        <f t="shared" si="98"/>
        <v>1.1688450000000001</v>
      </c>
    </row>
    <row r="6295" spans="8:8" x14ac:dyDescent="0.15">
      <c r="H6295">
        <f t="shared" si="98"/>
        <v>1.1688450000000001</v>
      </c>
    </row>
    <row r="6296" spans="8:8" x14ac:dyDescent="0.15">
      <c r="H6296">
        <f t="shared" si="98"/>
        <v>2.3376900000000003</v>
      </c>
    </row>
    <row r="6297" spans="8:8" x14ac:dyDescent="0.15">
      <c r="H6297">
        <f t="shared" si="98"/>
        <v>11.688450000000001</v>
      </c>
    </row>
    <row r="6298" spans="8:8" x14ac:dyDescent="0.15">
      <c r="H6298">
        <f t="shared" si="98"/>
        <v>22.208055000000002</v>
      </c>
    </row>
    <row r="6299" spans="8:8" x14ac:dyDescent="0.15">
      <c r="H6299">
        <f t="shared" ref="H6299:H6362" si="99">$H6275</f>
        <v>22.208055000000002</v>
      </c>
    </row>
    <row r="6300" spans="8:8" x14ac:dyDescent="0.15">
      <c r="H6300">
        <f t="shared" si="99"/>
        <v>22.208055000000002</v>
      </c>
    </row>
    <row r="6301" spans="8:8" x14ac:dyDescent="0.15">
      <c r="H6301">
        <f t="shared" si="99"/>
        <v>11.688450000000001</v>
      </c>
    </row>
    <row r="6302" spans="8:8" x14ac:dyDescent="0.15">
      <c r="H6302">
        <f t="shared" si="99"/>
        <v>11.688450000000001</v>
      </c>
    </row>
    <row r="6303" spans="8:8" x14ac:dyDescent="0.15">
      <c r="H6303">
        <f t="shared" si="99"/>
        <v>22.208055000000002</v>
      </c>
    </row>
    <row r="6304" spans="8:8" x14ac:dyDescent="0.15">
      <c r="H6304">
        <f t="shared" si="99"/>
        <v>22.208055000000002</v>
      </c>
    </row>
    <row r="6305" spans="8:8" x14ac:dyDescent="0.15">
      <c r="H6305">
        <f t="shared" si="99"/>
        <v>22.208055000000002</v>
      </c>
    </row>
    <row r="6306" spans="8:8" x14ac:dyDescent="0.15">
      <c r="H6306">
        <f t="shared" si="99"/>
        <v>22.208055000000002</v>
      </c>
    </row>
    <row r="6307" spans="8:8" x14ac:dyDescent="0.15">
      <c r="H6307">
        <f t="shared" si="99"/>
        <v>7.0130699999999999</v>
      </c>
    </row>
    <row r="6308" spans="8:8" x14ac:dyDescent="0.15">
      <c r="H6308">
        <f t="shared" si="99"/>
        <v>7.0130699999999999</v>
      </c>
    </row>
    <row r="6309" spans="8:8" x14ac:dyDescent="0.15">
      <c r="H6309">
        <f t="shared" si="99"/>
        <v>1.1688450000000001</v>
      </c>
    </row>
    <row r="6310" spans="8:8" x14ac:dyDescent="0.15">
      <c r="H6310">
        <f t="shared" si="99"/>
        <v>1.1688450000000001</v>
      </c>
    </row>
    <row r="6311" spans="8:8" x14ac:dyDescent="0.15">
      <c r="H6311">
        <f t="shared" si="99"/>
        <v>1.1688450000000001</v>
      </c>
    </row>
    <row r="6312" spans="8:8" x14ac:dyDescent="0.15">
      <c r="H6312">
        <f t="shared" si="99"/>
        <v>1.1688450000000001</v>
      </c>
    </row>
    <row r="6313" spans="8:8" x14ac:dyDescent="0.15">
      <c r="H6313">
        <f t="shared" si="99"/>
        <v>1.1688450000000001</v>
      </c>
    </row>
    <row r="6314" spans="8:8" x14ac:dyDescent="0.15">
      <c r="H6314">
        <f t="shared" si="99"/>
        <v>1.1688450000000001</v>
      </c>
    </row>
    <row r="6315" spans="8:8" x14ac:dyDescent="0.15">
      <c r="H6315">
        <f t="shared" si="99"/>
        <v>1.1688450000000001</v>
      </c>
    </row>
    <row r="6316" spans="8:8" x14ac:dyDescent="0.15">
      <c r="H6316">
        <f t="shared" si="99"/>
        <v>1.1688450000000001</v>
      </c>
    </row>
    <row r="6317" spans="8:8" x14ac:dyDescent="0.15">
      <c r="H6317">
        <f t="shared" si="99"/>
        <v>1.1688450000000001</v>
      </c>
    </row>
    <row r="6318" spans="8:8" x14ac:dyDescent="0.15">
      <c r="H6318">
        <f t="shared" si="99"/>
        <v>1.1688450000000001</v>
      </c>
    </row>
    <row r="6319" spans="8:8" x14ac:dyDescent="0.15">
      <c r="H6319">
        <f t="shared" si="99"/>
        <v>1.1688450000000001</v>
      </c>
    </row>
    <row r="6320" spans="8:8" x14ac:dyDescent="0.15">
      <c r="H6320">
        <f t="shared" si="99"/>
        <v>2.3376900000000003</v>
      </c>
    </row>
    <row r="6321" spans="8:8" x14ac:dyDescent="0.15">
      <c r="H6321">
        <f t="shared" si="99"/>
        <v>11.688450000000001</v>
      </c>
    </row>
    <row r="6322" spans="8:8" x14ac:dyDescent="0.15">
      <c r="H6322">
        <f t="shared" si="99"/>
        <v>22.208055000000002</v>
      </c>
    </row>
    <row r="6323" spans="8:8" x14ac:dyDescent="0.15">
      <c r="H6323">
        <f t="shared" si="99"/>
        <v>22.208055000000002</v>
      </c>
    </row>
    <row r="6324" spans="8:8" x14ac:dyDescent="0.15">
      <c r="H6324">
        <f t="shared" si="99"/>
        <v>22.208055000000002</v>
      </c>
    </row>
    <row r="6325" spans="8:8" x14ac:dyDescent="0.15">
      <c r="H6325">
        <f t="shared" si="99"/>
        <v>11.688450000000001</v>
      </c>
    </row>
    <row r="6326" spans="8:8" x14ac:dyDescent="0.15">
      <c r="H6326">
        <f t="shared" si="99"/>
        <v>11.688450000000001</v>
      </c>
    </row>
    <row r="6327" spans="8:8" x14ac:dyDescent="0.15">
      <c r="H6327">
        <f t="shared" si="99"/>
        <v>22.208055000000002</v>
      </c>
    </row>
    <row r="6328" spans="8:8" x14ac:dyDescent="0.15">
      <c r="H6328">
        <f t="shared" si="99"/>
        <v>22.208055000000002</v>
      </c>
    </row>
    <row r="6329" spans="8:8" x14ac:dyDescent="0.15">
      <c r="H6329">
        <f t="shared" si="99"/>
        <v>22.208055000000002</v>
      </c>
    </row>
    <row r="6330" spans="8:8" x14ac:dyDescent="0.15">
      <c r="H6330">
        <f t="shared" si="99"/>
        <v>22.208055000000002</v>
      </c>
    </row>
    <row r="6331" spans="8:8" x14ac:dyDescent="0.15">
      <c r="H6331">
        <f t="shared" si="99"/>
        <v>7.0130699999999999</v>
      </c>
    </row>
    <row r="6332" spans="8:8" x14ac:dyDescent="0.15">
      <c r="H6332">
        <f t="shared" si="99"/>
        <v>7.0130699999999999</v>
      </c>
    </row>
    <row r="6333" spans="8:8" x14ac:dyDescent="0.15">
      <c r="H6333">
        <f t="shared" si="99"/>
        <v>1.1688450000000001</v>
      </c>
    </row>
    <row r="6334" spans="8:8" x14ac:dyDescent="0.15">
      <c r="H6334">
        <f t="shared" si="99"/>
        <v>1.1688450000000001</v>
      </c>
    </row>
    <row r="6335" spans="8:8" x14ac:dyDescent="0.15">
      <c r="H6335">
        <f t="shared" si="99"/>
        <v>1.1688450000000001</v>
      </c>
    </row>
    <row r="6336" spans="8:8" x14ac:dyDescent="0.15">
      <c r="H6336">
        <f t="shared" si="99"/>
        <v>1.1688450000000001</v>
      </c>
    </row>
    <row r="6337" spans="8:8" x14ac:dyDescent="0.15">
      <c r="H6337">
        <f t="shared" si="99"/>
        <v>1.1688450000000001</v>
      </c>
    </row>
    <row r="6338" spans="8:8" x14ac:dyDescent="0.15">
      <c r="H6338">
        <f t="shared" si="99"/>
        <v>1.1688450000000001</v>
      </c>
    </row>
    <row r="6339" spans="8:8" x14ac:dyDescent="0.15">
      <c r="H6339">
        <f t="shared" si="99"/>
        <v>1.1688450000000001</v>
      </c>
    </row>
    <row r="6340" spans="8:8" x14ac:dyDescent="0.15">
      <c r="H6340">
        <f t="shared" si="99"/>
        <v>1.1688450000000001</v>
      </c>
    </row>
    <row r="6341" spans="8:8" x14ac:dyDescent="0.15">
      <c r="H6341">
        <f t="shared" si="99"/>
        <v>1.1688450000000001</v>
      </c>
    </row>
    <row r="6342" spans="8:8" x14ac:dyDescent="0.15">
      <c r="H6342">
        <f t="shared" si="99"/>
        <v>1.1688450000000001</v>
      </c>
    </row>
    <row r="6343" spans="8:8" x14ac:dyDescent="0.15">
      <c r="H6343">
        <f t="shared" si="99"/>
        <v>1.1688450000000001</v>
      </c>
    </row>
    <row r="6344" spans="8:8" x14ac:dyDescent="0.15">
      <c r="H6344">
        <f t="shared" si="99"/>
        <v>2.3376900000000003</v>
      </c>
    </row>
    <row r="6345" spans="8:8" x14ac:dyDescent="0.15">
      <c r="H6345">
        <f t="shared" si="99"/>
        <v>11.688450000000001</v>
      </c>
    </row>
    <row r="6346" spans="8:8" x14ac:dyDescent="0.15">
      <c r="H6346">
        <f t="shared" si="99"/>
        <v>22.208055000000002</v>
      </c>
    </row>
    <row r="6347" spans="8:8" x14ac:dyDescent="0.15">
      <c r="H6347">
        <f t="shared" si="99"/>
        <v>22.208055000000002</v>
      </c>
    </row>
    <row r="6348" spans="8:8" x14ac:dyDescent="0.15">
      <c r="H6348">
        <f t="shared" si="99"/>
        <v>22.208055000000002</v>
      </c>
    </row>
    <row r="6349" spans="8:8" x14ac:dyDescent="0.15">
      <c r="H6349">
        <f t="shared" si="99"/>
        <v>11.688450000000001</v>
      </c>
    </row>
    <row r="6350" spans="8:8" x14ac:dyDescent="0.15">
      <c r="H6350">
        <f t="shared" si="99"/>
        <v>11.688450000000001</v>
      </c>
    </row>
    <row r="6351" spans="8:8" x14ac:dyDescent="0.15">
      <c r="H6351">
        <f t="shared" si="99"/>
        <v>22.208055000000002</v>
      </c>
    </row>
    <row r="6352" spans="8:8" x14ac:dyDescent="0.15">
      <c r="H6352">
        <f t="shared" si="99"/>
        <v>22.208055000000002</v>
      </c>
    </row>
    <row r="6353" spans="8:8" x14ac:dyDescent="0.15">
      <c r="H6353">
        <f t="shared" si="99"/>
        <v>22.208055000000002</v>
      </c>
    </row>
    <row r="6354" spans="8:8" x14ac:dyDescent="0.15">
      <c r="H6354">
        <f t="shared" si="99"/>
        <v>22.208055000000002</v>
      </c>
    </row>
    <row r="6355" spans="8:8" x14ac:dyDescent="0.15">
      <c r="H6355">
        <f t="shared" si="99"/>
        <v>7.0130699999999999</v>
      </c>
    </row>
    <row r="6356" spans="8:8" x14ac:dyDescent="0.15">
      <c r="H6356">
        <f t="shared" si="99"/>
        <v>7.0130699999999999</v>
      </c>
    </row>
    <row r="6357" spans="8:8" x14ac:dyDescent="0.15">
      <c r="H6357">
        <f t="shared" si="99"/>
        <v>1.1688450000000001</v>
      </c>
    </row>
    <row r="6358" spans="8:8" x14ac:dyDescent="0.15">
      <c r="H6358">
        <f t="shared" si="99"/>
        <v>1.1688450000000001</v>
      </c>
    </row>
    <row r="6359" spans="8:8" x14ac:dyDescent="0.15">
      <c r="H6359">
        <f t="shared" si="99"/>
        <v>1.1688450000000001</v>
      </c>
    </row>
    <row r="6360" spans="8:8" x14ac:dyDescent="0.15">
      <c r="H6360">
        <f t="shared" si="99"/>
        <v>1.1688450000000001</v>
      </c>
    </row>
    <row r="6361" spans="8:8" x14ac:dyDescent="0.15">
      <c r="H6361">
        <f t="shared" si="99"/>
        <v>1.1688450000000001</v>
      </c>
    </row>
    <row r="6362" spans="8:8" x14ac:dyDescent="0.15">
      <c r="H6362">
        <f t="shared" si="99"/>
        <v>1.1688450000000001</v>
      </c>
    </row>
    <row r="6363" spans="8:8" x14ac:dyDescent="0.15">
      <c r="H6363">
        <f t="shared" ref="H6363:H6426" si="100">$H6339</f>
        <v>1.1688450000000001</v>
      </c>
    </row>
    <row r="6364" spans="8:8" x14ac:dyDescent="0.15">
      <c r="H6364">
        <f t="shared" si="100"/>
        <v>1.1688450000000001</v>
      </c>
    </row>
    <row r="6365" spans="8:8" x14ac:dyDescent="0.15">
      <c r="H6365">
        <f t="shared" si="100"/>
        <v>1.1688450000000001</v>
      </c>
    </row>
    <row r="6366" spans="8:8" x14ac:dyDescent="0.15">
      <c r="H6366">
        <f t="shared" si="100"/>
        <v>1.1688450000000001</v>
      </c>
    </row>
    <row r="6367" spans="8:8" x14ac:dyDescent="0.15">
      <c r="H6367">
        <f t="shared" si="100"/>
        <v>1.1688450000000001</v>
      </c>
    </row>
    <row r="6368" spans="8:8" x14ac:dyDescent="0.15">
      <c r="H6368">
        <f t="shared" si="100"/>
        <v>2.3376900000000003</v>
      </c>
    </row>
    <row r="6369" spans="8:8" x14ac:dyDescent="0.15">
      <c r="H6369">
        <f t="shared" si="100"/>
        <v>11.688450000000001</v>
      </c>
    </row>
    <row r="6370" spans="8:8" x14ac:dyDescent="0.15">
      <c r="H6370">
        <f t="shared" si="100"/>
        <v>22.208055000000002</v>
      </c>
    </row>
    <row r="6371" spans="8:8" x14ac:dyDescent="0.15">
      <c r="H6371">
        <f t="shared" si="100"/>
        <v>22.208055000000002</v>
      </c>
    </row>
    <row r="6372" spans="8:8" x14ac:dyDescent="0.15">
      <c r="H6372">
        <f t="shared" si="100"/>
        <v>22.208055000000002</v>
      </c>
    </row>
    <row r="6373" spans="8:8" x14ac:dyDescent="0.15">
      <c r="H6373">
        <f t="shared" si="100"/>
        <v>11.688450000000001</v>
      </c>
    </row>
    <row r="6374" spans="8:8" x14ac:dyDescent="0.15">
      <c r="H6374">
        <f t="shared" si="100"/>
        <v>11.688450000000001</v>
      </c>
    </row>
    <row r="6375" spans="8:8" x14ac:dyDescent="0.15">
      <c r="H6375">
        <f t="shared" si="100"/>
        <v>22.208055000000002</v>
      </c>
    </row>
    <row r="6376" spans="8:8" x14ac:dyDescent="0.15">
      <c r="H6376">
        <f t="shared" si="100"/>
        <v>22.208055000000002</v>
      </c>
    </row>
    <row r="6377" spans="8:8" x14ac:dyDescent="0.15">
      <c r="H6377">
        <f t="shared" si="100"/>
        <v>22.208055000000002</v>
      </c>
    </row>
    <row r="6378" spans="8:8" x14ac:dyDescent="0.15">
      <c r="H6378">
        <f t="shared" si="100"/>
        <v>22.208055000000002</v>
      </c>
    </row>
    <row r="6379" spans="8:8" x14ac:dyDescent="0.15">
      <c r="H6379">
        <f t="shared" si="100"/>
        <v>7.0130699999999999</v>
      </c>
    </row>
    <row r="6380" spans="8:8" x14ac:dyDescent="0.15">
      <c r="H6380">
        <f t="shared" si="100"/>
        <v>7.0130699999999999</v>
      </c>
    </row>
    <row r="6381" spans="8:8" x14ac:dyDescent="0.15">
      <c r="H6381">
        <f t="shared" si="100"/>
        <v>1.1688450000000001</v>
      </c>
    </row>
    <row r="6382" spans="8:8" x14ac:dyDescent="0.15">
      <c r="H6382">
        <f t="shared" si="100"/>
        <v>1.1688450000000001</v>
      </c>
    </row>
    <row r="6383" spans="8:8" x14ac:dyDescent="0.15">
      <c r="H6383">
        <f t="shared" si="100"/>
        <v>1.1688450000000001</v>
      </c>
    </row>
    <row r="6384" spans="8:8" x14ac:dyDescent="0.15">
      <c r="H6384">
        <f t="shared" si="100"/>
        <v>1.1688450000000001</v>
      </c>
    </row>
    <row r="6385" spans="8:8" x14ac:dyDescent="0.15">
      <c r="H6385">
        <f t="shared" si="100"/>
        <v>1.1688450000000001</v>
      </c>
    </row>
    <row r="6386" spans="8:8" x14ac:dyDescent="0.15">
      <c r="H6386">
        <f t="shared" si="100"/>
        <v>1.1688450000000001</v>
      </c>
    </row>
    <row r="6387" spans="8:8" x14ac:dyDescent="0.15">
      <c r="H6387">
        <f t="shared" si="100"/>
        <v>1.1688450000000001</v>
      </c>
    </row>
    <row r="6388" spans="8:8" x14ac:dyDescent="0.15">
      <c r="H6388">
        <f t="shared" si="100"/>
        <v>1.1688450000000001</v>
      </c>
    </row>
    <row r="6389" spans="8:8" x14ac:dyDescent="0.15">
      <c r="H6389">
        <f t="shared" si="100"/>
        <v>1.1688450000000001</v>
      </c>
    </row>
    <row r="6390" spans="8:8" x14ac:dyDescent="0.15">
      <c r="H6390">
        <f t="shared" si="100"/>
        <v>1.1688450000000001</v>
      </c>
    </row>
    <row r="6391" spans="8:8" x14ac:dyDescent="0.15">
      <c r="H6391">
        <f t="shared" si="100"/>
        <v>1.1688450000000001</v>
      </c>
    </row>
    <row r="6392" spans="8:8" x14ac:dyDescent="0.15">
      <c r="H6392">
        <f t="shared" si="100"/>
        <v>2.3376900000000003</v>
      </c>
    </row>
    <row r="6393" spans="8:8" x14ac:dyDescent="0.15">
      <c r="H6393">
        <f t="shared" si="100"/>
        <v>11.688450000000001</v>
      </c>
    </row>
    <row r="6394" spans="8:8" x14ac:dyDescent="0.15">
      <c r="H6394">
        <f t="shared" si="100"/>
        <v>22.208055000000002</v>
      </c>
    </row>
    <row r="6395" spans="8:8" x14ac:dyDescent="0.15">
      <c r="H6395">
        <f t="shared" si="100"/>
        <v>22.208055000000002</v>
      </c>
    </row>
    <row r="6396" spans="8:8" x14ac:dyDescent="0.15">
      <c r="H6396">
        <f t="shared" si="100"/>
        <v>22.208055000000002</v>
      </c>
    </row>
    <row r="6397" spans="8:8" x14ac:dyDescent="0.15">
      <c r="H6397">
        <f t="shared" si="100"/>
        <v>11.688450000000001</v>
      </c>
    </row>
    <row r="6398" spans="8:8" x14ac:dyDescent="0.15">
      <c r="H6398">
        <f t="shared" si="100"/>
        <v>11.688450000000001</v>
      </c>
    </row>
    <row r="6399" spans="8:8" x14ac:dyDescent="0.15">
      <c r="H6399">
        <f t="shared" si="100"/>
        <v>22.208055000000002</v>
      </c>
    </row>
    <row r="6400" spans="8:8" x14ac:dyDescent="0.15">
      <c r="H6400">
        <f t="shared" si="100"/>
        <v>22.208055000000002</v>
      </c>
    </row>
    <row r="6401" spans="8:8" x14ac:dyDescent="0.15">
      <c r="H6401">
        <f t="shared" si="100"/>
        <v>22.208055000000002</v>
      </c>
    </row>
    <row r="6402" spans="8:8" x14ac:dyDescent="0.15">
      <c r="H6402">
        <f t="shared" si="100"/>
        <v>22.208055000000002</v>
      </c>
    </row>
    <row r="6403" spans="8:8" x14ac:dyDescent="0.15">
      <c r="H6403">
        <f t="shared" si="100"/>
        <v>7.0130699999999999</v>
      </c>
    </row>
    <row r="6404" spans="8:8" x14ac:dyDescent="0.15">
      <c r="H6404">
        <f t="shared" si="100"/>
        <v>7.0130699999999999</v>
      </c>
    </row>
    <row r="6405" spans="8:8" x14ac:dyDescent="0.15">
      <c r="H6405">
        <f t="shared" si="100"/>
        <v>1.1688450000000001</v>
      </c>
    </row>
    <row r="6406" spans="8:8" x14ac:dyDescent="0.15">
      <c r="H6406">
        <f t="shared" si="100"/>
        <v>1.1688450000000001</v>
      </c>
    </row>
    <row r="6407" spans="8:8" x14ac:dyDescent="0.15">
      <c r="H6407">
        <f t="shared" si="100"/>
        <v>1.1688450000000001</v>
      </c>
    </row>
    <row r="6408" spans="8:8" x14ac:dyDescent="0.15">
      <c r="H6408">
        <f t="shared" si="100"/>
        <v>1.1688450000000001</v>
      </c>
    </row>
    <row r="6409" spans="8:8" x14ac:dyDescent="0.15">
      <c r="H6409">
        <f t="shared" si="100"/>
        <v>1.1688450000000001</v>
      </c>
    </row>
    <row r="6410" spans="8:8" x14ac:dyDescent="0.15">
      <c r="H6410">
        <f t="shared" si="100"/>
        <v>1.1688450000000001</v>
      </c>
    </row>
    <row r="6411" spans="8:8" x14ac:dyDescent="0.15">
      <c r="H6411">
        <f t="shared" si="100"/>
        <v>1.1688450000000001</v>
      </c>
    </row>
    <row r="6412" spans="8:8" x14ac:dyDescent="0.15">
      <c r="H6412">
        <f t="shared" si="100"/>
        <v>1.1688450000000001</v>
      </c>
    </row>
    <row r="6413" spans="8:8" x14ac:dyDescent="0.15">
      <c r="H6413">
        <f t="shared" si="100"/>
        <v>1.1688450000000001</v>
      </c>
    </row>
    <row r="6414" spans="8:8" x14ac:dyDescent="0.15">
      <c r="H6414">
        <f t="shared" si="100"/>
        <v>1.1688450000000001</v>
      </c>
    </row>
    <row r="6415" spans="8:8" x14ac:dyDescent="0.15">
      <c r="H6415">
        <f t="shared" si="100"/>
        <v>1.1688450000000001</v>
      </c>
    </row>
    <row r="6416" spans="8:8" x14ac:dyDescent="0.15">
      <c r="H6416">
        <f t="shared" si="100"/>
        <v>2.3376900000000003</v>
      </c>
    </row>
    <row r="6417" spans="8:8" x14ac:dyDescent="0.15">
      <c r="H6417">
        <f t="shared" si="100"/>
        <v>11.688450000000001</v>
      </c>
    </row>
    <row r="6418" spans="8:8" x14ac:dyDescent="0.15">
      <c r="H6418">
        <f t="shared" si="100"/>
        <v>22.208055000000002</v>
      </c>
    </row>
    <row r="6419" spans="8:8" x14ac:dyDescent="0.15">
      <c r="H6419">
        <f t="shared" si="100"/>
        <v>22.208055000000002</v>
      </c>
    </row>
    <row r="6420" spans="8:8" x14ac:dyDescent="0.15">
      <c r="H6420">
        <f t="shared" si="100"/>
        <v>22.208055000000002</v>
      </c>
    </row>
    <row r="6421" spans="8:8" x14ac:dyDescent="0.15">
      <c r="H6421">
        <f t="shared" si="100"/>
        <v>11.688450000000001</v>
      </c>
    </row>
    <row r="6422" spans="8:8" x14ac:dyDescent="0.15">
      <c r="H6422">
        <f t="shared" si="100"/>
        <v>11.688450000000001</v>
      </c>
    </row>
    <row r="6423" spans="8:8" x14ac:dyDescent="0.15">
      <c r="H6423">
        <f t="shared" si="100"/>
        <v>22.208055000000002</v>
      </c>
    </row>
    <row r="6424" spans="8:8" x14ac:dyDescent="0.15">
      <c r="H6424">
        <f t="shared" si="100"/>
        <v>22.208055000000002</v>
      </c>
    </row>
    <row r="6425" spans="8:8" x14ac:dyDescent="0.15">
      <c r="H6425">
        <f t="shared" si="100"/>
        <v>22.208055000000002</v>
      </c>
    </row>
    <row r="6426" spans="8:8" x14ac:dyDescent="0.15">
      <c r="H6426">
        <f t="shared" si="100"/>
        <v>22.208055000000002</v>
      </c>
    </row>
    <row r="6427" spans="8:8" x14ac:dyDescent="0.15">
      <c r="H6427">
        <f t="shared" ref="H6427:H6490" si="101">$H6403</f>
        <v>7.0130699999999999</v>
      </c>
    </row>
    <row r="6428" spans="8:8" x14ac:dyDescent="0.15">
      <c r="H6428">
        <f t="shared" si="101"/>
        <v>7.0130699999999999</v>
      </c>
    </row>
    <row r="6429" spans="8:8" x14ac:dyDescent="0.15">
      <c r="H6429">
        <f t="shared" si="101"/>
        <v>1.1688450000000001</v>
      </c>
    </row>
    <row r="6430" spans="8:8" x14ac:dyDescent="0.15">
      <c r="H6430">
        <f t="shared" si="101"/>
        <v>1.1688450000000001</v>
      </c>
    </row>
    <row r="6431" spans="8:8" x14ac:dyDescent="0.15">
      <c r="H6431">
        <f t="shared" si="101"/>
        <v>1.1688450000000001</v>
      </c>
    </row>
    <row r="6432" spans="8:8" x14ac:dyDescent="0.15">
      <c r="H6432">
        <f t="shared" si="101"/>
        <v>1.1688450000000001</v>
      </c>
    </row>
    <row r="6433" spans="8:8" x14ac:dyDescent="0.15">
      <c r="H6433">
        <f t="shared" si="101"/>
        <v>1.1688450000000001</v>
      </c>
    </row>
    <row r="6434" spans="8:8" x14ac:dyDescent="0.15">
      <c r="H6434">
        <f t="shared" si="101"/>
        <v>1.1688450000000001</v>
      </c>
    </row>
    <row r="6435" spans="8:8" x14ac:dyDescent="0.15">
      <c r="H6435">
        <f t="shared" si="101"/>
        <v>1.1688450000000001</v>
      </c>
    </row>
    <row r="6436" spans="8:8" x14ac:dyDescent="0.15">
      <c r="H6436">
        <f t="shared" si="101"/>
        <v>1.1688450000000001</v>
      </c>
    </row>
    <row r="6437" spans="8:8" x14ac:dyDescent="0.15">
      <c r="H6437">
        <f t="shared" si="101"/>
        <v>1.1688450000000001</v>
      </c>
    </row>
    <row r="6438" spans="8:8" x14ac:dyDescent="0.15">
      <c r="H6438">
        <f t="shared" si="101"/>
        <v>1.1688450000000001</v>
      </c>
    </row>
    <row r="6439" spans="8:8" x14ac:dyDescent="0.15">
      <c r="H6439">
        <f t="shared" si="101"/>
        <v>1.1688450000000001</v>
      </c>
    </row>
    <row r="6440" spans="8:8" x14ac:dyDescent="0.15">
      <c r="H6440">
        <f t="shared" si="101"/>
        <v>2.3376900000000003</v>
      </c>
    </row>
    <row r="6441" spans="8:8" x14ac:dyDescent="0.15">
      <c r="H6441">
        <f t="shared" si="101"/>
        <v>11.688450000000001</v>
      </c>
    </row>
    <row r="6442" spans="8:8" x14ac:dyDescent="0.15">
      <c r="H6442">
        <f t="shared" si="101"/>
        <v>22.208055000000002</v>
      </c>
    </row>
    <row r="6443" spans="8:8" x14ac:dyDescent="0.15">
      <c r="H6443">
        <f t="shared" si="101"/>
        <v>22.208055000000002</v>
      </c>
    </row>
    <row r="6444" spans="8:8" x14ac:dyDescent="0.15">
      <c r="H6444">
        <f t="shared" si="101"/>
        <v>22.208055000000002</v>
      </c>
    </row>
    <row r="6445" spans="8:8" x14ac:dyDescent="0.15">
      <c r="H6445">
        <f t="shared" si="101"/>
        <v>11.688450000000001</v>
      </c>
    </row>
    <row r="6446" spans="8:8" x14ac:dyDescent="0.15">
      <c r="H6446">
        <f t="shared" si="101"/>
        <v>11.688450000000001</v>
      </c>
    </row>
    <row r="6447" spans="8:8" x14ac:dyDescent="0.15">
      <c r="H6447">
        <f t="shared" si="101"/>
        <v>22.208055000000002</v>
      </c>
    </row>
    <row r="6448" spans="8:8" x14ac:dyDescent="0.15">
      <c r="H6448">
        <f t="shared" si="101"/>
        <v>22.208055000000002</v>
      </c>
    </row>
    <row r="6449" spans="8:8" x14ac:dyDescent="0.15">
      <c r="H6449">
        <f t="shared" si="101"/>
        <v>22.208055000000002</v>
      </c>
    </row>
    <row r="6450" spans="8:8" x14ac:dyDescent="0.15">
      <c r="H6450">
        <f t="shared" si="101"/>
        <v>22.208055000000002</v>
      </c>
    </row>
    <row r="6451" spans="8:8" x14ac:dyDescent="0.15">
      <c r="H6451">
        <f t="shared" si="101"/>
        <v>7.0130699999999999</v>
      </c>
    </row>
    <row r="6452" spans="8:8" x14ac:dyDescent="0.15">
      <c r="H6452">
        <f t="shared" si="101"/>
        <v>7.0130699999999999</v>
      </c>
    </row>
    <row r="6453" spans="8:8" x14ac:dyDescent="0.15">
      <c r="H6453">
        <f t="shared" si="101"/>
        <v>1.1688450000000001</v>
      </c>
    </row>
    <row r="6454" spans="8:8" x14ac:dyDescent="0.15">
      <c r="H6454">
        <f t="shared" si="101"/>
        <v>1.1688450000000001</v>
      </c>
    </row>
    <row r="6455" spans="8:8" x14ac:dyDescent="0.15">
      <c r="H6455">
        <f t="shared" si="101"/>
        <v>1.1688450000000001</v>
      </c>
    </row>
    <row r="6456" spans="8:8" x14ac:dyDescent="0.15">
      <c r="H6456">
        <f t="shared" si="101"/>
        <v>1.1688450000000001</v>
      </c>
    </row>
    <row r="6457" spans="8:8" x14ac:dyDescent="0.15">
      <c r="H6457">
        <f t="shared" si="101"/>
        <v>1.1688450000000001</v>
      </c>
    </row>
    <row r="6458" spans="8:8" x14ac:dyDescent="0.15">
      <c r="H6458">
        <f t="shared" si="101"/>
        <v>1.1688450000000001</v>
      </c>
    </row>
    <row r="6459" spans="8:8" x14ac:dyDescent="0.15">
      <c r="H6459">
        <f t="shared" si="101"/>
        <v>1.1688450000000001</v>
      </c>
    </row>
    <row r="6460" spans="8:8" x14ac:dyDescent="0.15">
      <c r="H6460">
        <f t="shared" si="101"/>
        <v>1.1688450000000001</v>
      </c>
    </row>
    <row r="6461" spans="8:8" x14ac:dyDescent="0.15">
      <c r="H6461">
        <f t="shared" si="101"/>
        <v>1.1688450000000001</v>
      </c>
    </row>
    <row r="6462" spans="8:8" x14ac:dyDescent="0.15">
      <c r="H6462">
        <f t="shared" si="101"/>
        <v>1.1688450000000001</v>
      </c>
    </row>
    <row r="6463" spans="8:8" x14ac:dyDescent="0.15">
      <c r="H6463">
        <f t="shared" si="101"/>
        <v>1.1688450000000001</v>
      </c>
    </row>
    <row r="6464" spans="8:8" x14ac:dyDescent="0.15">
      <c r="H6464">
        <f t="shared" si="101"/>
        <v>2.3376900000000003</v>
      </c>
    </row>
    <row r="6465" spans="8:8" x14ac:dyDescent="0.15">
      <c r="H6465">
        <f t="shared" si="101"/>
        <v>11.688450000000001</v>
      </c>
    </row>
    <row r="6466" spans="8:8" x14ac:dyDescent="0.15">
      <c r="H6466">
        <f t="shared" si="101"/>
        <v>22.208055000000002</v>
      </c>
    </row>
    <row r="6467" spans="8:8" x14ac:dyDescent="0.15">
      <c r="H6467">
        <f t="shared" si="101"/>
        <v>22.208055000000002</v>
      </c>
    </row>
    <row r="6468" spans="8:8" x14ac:dyDescent="0.15">
      <c r="H6468">
        <f t="shared" si="101"/>
        <v>22.208055000000002</v>
      </c>
    </row>
    <row r="6469" spans="8:8" x14ac:dyDescent="0.15">
      <c r="H6469">
        <f t="shared" si="101"/>
        <v>11.688450000000001</v>
      </c>
    </row>
    <row r="6470" spans="8:8" x14ac:dyDescent="0.15">
      <c r="H6470">
        <f t="shared" si="101"/>
        <v>11.688450000000001</v>
      </c>
    </row>
    <row r="6471" spans="8:8" x14ac:dyDescent="0.15">
      <c r="H6471">
        <f t="shared" si="101"/>
        <v>22.208055000000002</v>
      </c>
    </row>
    <row r="6472" spans="8:8" x14ac:dyDescent="0.15">
      <c r="H6472">
        <f t="shared" si="101"/>
        <v>22.208055000000002</v>
      </c>
    </row>
    <row r="6473" spans="8:8" x14ac:dyDescent="0.15">
      <c r="H6473">
        <f t="shared" si="101"/>
        <v>22.208055000000002</v>
      </c>
    </row>
    <row r="6474" spans="8:8" x14ac:dyDescent="0.15">
      <c r="H6474">
        <f t="shared" si="101"/>
        <v>22.208055000000002</v>
      </c>
    </row>
    <row r="6475" spans="8:8" x14ac:dyDescent="0.15">
      <c r="H6475">
        <f t="shared" si="101"/>
        <v>7.0130699999999999</v>
      </c>
    </row>
    <row r="6476" spans="8:8" x14ac:dyDescent="0.15">
      <c r="H6476">
        <f t="shared" si="101"/>
        <v>7.0130699999999999</v>
      </c>
    </row>
    <row r="6477" spans="8:8" x14ac:dyDescent="0.15">
      <c r="H6477">
        <f t="shared" si="101"/>
        <v>1.1688450000000001</v>
      </c>
    </row>
    <row r="6478" spans="8:8" x14ac:dyDescent="0.15">
      <c r="H6478">
        <f t="shared" si="101"/>
        <v>1.1688450000000001</v>
      </c>
    </row>
    <row r="6479" spans="8:8" x14ac:dyDescent="0.15">
      <c r="H6479">
        <f t="shared" si="101"/>
        <v>1.1688450000000001</v>
      </c>
    </row>
    <row r="6480" spans="8:8" x14ac:dyDescent="0.15">
      <c r="H6480">
        <f t="shared" si="101"/>
        <v>1.1688450000000001</v>
      </c>
    </row>
    <row r="6481" spans="8:8" x14ac:dyDescent="0.15">
      <c r="H6481">
        <f t="shared" si="101"/>
        <v>1.1688450000000001</v>
      </c>
    </row>
    <row r="6482" spans="8:8" x14ac:dyDescent="0.15">
      <c r="H6482">
        <f t="shared" si="101"/>
        <v>1.1688450000000001</v>
      </c>
    </row>
    <row r="6483" spans="8:8" x14ac:dyDescent="0.15">
      <c r="H6483">
        <f t="shared" si="101"/>
        <v>1.1688450000000001</v>
      </c>
    </row>
    <row r="6484" spans="8:8" x14ac:dyDescent="0.15">
      <c r="H6484">
        <f t="shared" si="101"/>
        <v>1.1688450000000001</v>
      </c>
    </row>
    <row r="6485" spans="8:8" x14ac:dyDescent="0.15">
      <c r="H6485">
        <f t="shared" si="101"/>
        <v>1.1688450000000001</v>
      </c>
    </row>
    <row r="6486" spans="8:8" x14ac:dyDescent="0.15">
      <c r="H6486">
        <f t="shared" si="101"/>
        <v>1.1688450000000001</v>
      </c>
    </row>
    <row r="6487" spans="8:8" x14ac:dyDescent="0.15">
      <c r="H6487">
        <f t="shared" si="101"/>
        <v>1.1688450000000001</v>
      </c>
    </row>
    <row r="6488" spans="8:8" x14ac:dyDescent="0.15">
      <c r="H6488">
        <f t="shared" si="101"/>
        <v>2.3376900000000003</v>
      </c>
    </row>
    <row r="6489" spans="8:8" x14ac:dyDescent="0.15">
      <c r="H6489">
        <f t="shared" si="101"/>
        <v>11.688450000000001</v>
      </c>
    </row>
    <row r="6490" spans="8:8" x14ac:dyDescent="0.15">
      <c r="H6490">
        <f t="shared" si="101"/>
        <v>22.208055000000002</v>
      </c>
    </row>
    <row r="6491" spans="8:8" x14ac:dyDescent="0.15">
      <c r="H6491">
        <f t="shared" ref="H6491:H6554" si="102">$H6467</f>
        <v>22.208055000000002</v>
      </c>
    </row>
    <row r="6492" spans="8:8" x14ac:dyDescent="0.15">
      <c r="H6492">
        <f t="shared" si="102"/>
        <v>22.208055000000002</v>
      </c>
    </row>
    <row r="6493" spans="8:8" x14ac:dyDescent="0.15">
      <c r="H6493">
        <f t="shared" si="102"/>
        <v>11.688450000000001</v>
      </c>
    </row>
    <row r="6494" spans="8:8" x14ac:dyDescent="0.15">
      <c r="H6494">
        <f t="shared" si="102"/>
        <v>11.688450000000001</v>
      </c>
    </row>
    <row r="6495" spans="8:8" x14ac:dyDescent="0.15">
      <c r="H6495">
        <f t="shared" si="102"/>
        <v>22.208055000000002</v>
      </c>
    </row>
    <row r="6496" spans="8:8" x14ac:dyDescent="0.15">
      <c r="H6496">
        <f t="shared" si="102"/>
        <v>22.208055000000002</v>
      </c>
    </row>
    <row r="6497" spans="8:8" x14ac:dyDescent="0.15">
      <c r="H6497">
        <f t="shared" si="102"/>
        <v>22.208055000000002</v>
      </c>
    </row>
    <row r="6498" spans="8:8" x14ac:dyDescent="0.15">
      <c r="H6498">
        <f t="shared" si="102"/>
        <v>22.208055000000002</v>
      </c>
    </row>
    <row r="6499" spans="8:8" x14ac:dyDescent="0.15">
      <c r="H6499">
        <f t="shared" si="102"/>
        <v>7.0130699999999999</v>
      </c>
    </row>
    <row r="6500" spans="8:8" x14ac:dyDescent="0.15">
      <c r="H6500">
        <f t="shared" si="102"/>
        <v>7.0130699999999999</v>
      </c>
    </row>
    <row r="6501" spans="8:8" x14ac:dyDescent="0.15">
      <c r="H6501">
        <f t="shared" si="102"/>
        <v>1.1688450000000001</v>
      </c>
    </row>
    <row r="6502" spans="8:8" x14ac:dyDescent="0.15">
      <c r="H6502">
        <f t="shared" si="102"/>
        <v>1.1688450000000001</v>
      </c>
    </row>
    <row r="6503" spans="8:8" x14ac:dyDescent="0.15">
      <c r="H6503">
        <f t="shared" si="102"/>
        <v>1.1688450000000001</v>
      </c>
    </row>
    <row r="6504" spans="8:8" x14ac:dyDescent="0.15">
      <c r="H6504">
        <f t="shared" si="102"/>
        <v>1.1688450000000001</v>
      </c>
    </row>
    <row r="6505" spans="8:8" x14ac:dyDescent="0.15">
      <c r="H6505">
        <f t="shared" si="102"/>
        <v>1.1688450000000001</v>
      </c>
    </row>
    <row r="6506" spans="8:8" x14ac:dyDescent="0.15">
      <c r="H6506">
        <f t="shared" si="102"/>
        <v>1.1688450000000001</v>
      </c>
    </row>
    <row r="6507" spans="8:8" x14ac:dyDescent="0.15">
      <c r="H6507">
        <f t="shared" si="102"/>
        <v>1.1688450000000001</v>
      </c>
    </row>
    <row r="6508" spans="8:8" x14ac:dyDescent="0.15">
      <c r="H6508">
        <f t="shared" si="102"/>
        <v>1.1688450000000001</v>
      </c>
    </row>
    <row r="6509" spans="8:8" x14ac:dyDescent="0.15">
      <c r="H6509">
        <f t="shared" si="102"/>
        <v>1.1688450000000001</v>
      </c>
    </row>
    <row r="6510" spans="8:8" x14ac:dyDescent="0.15">
      <c r="H6510">
        <f t="shared" si="102"/>
        <v>1.1688450000000001</v>
      </c>
    </row>
    <row r="6511" spans="8:8" x14ac:dyDescent="0.15">
      <c r="H6511">
        <f t="shared" si="102"/>
        <v>1.1688450000000001</v>
      </c>
    </row>
    <row r="6512" spans="8:8" x14ac:dyDescent="0.15">
      <c r="H6512">
        <f t="shared" si="102"/>
        <v>2.3376900000000003</v>
      </c>
    </row>
    <row r="6513" spans="8:8" x14ac:dyDescent="0.15">
      <c r="H6513">
        <f t="shared" si="102"/>
        <v>11.688450000000001</v>
      </c>
    </row>
    <row r="6514" spans="8:8" x14ac:dyDescent="0.15">
      <c r="H6514">
        <f t="shared" si="102"/>
        <v>22.208055000000002</v>
      </c>
    </row>
    <row r="6515" spans="8:8" x14ac:dyDescent="0.15">
      <c r="H6515">
        <f t="shared" si="102"/>
        <v>22.208055000000002</v>
      </c>
    </row>
    <row r="6516" spans="8:8" x14ac:dyDescent="0.15">
      <c r="H6516">
        <f t="shared" si="102"/>
        <v>22.208055000000002</v>
      </c>
    </row>
    <row r="6517" spans="8:8" x14ac:dyDescent="0.15">
      <c r="H6517">
        <f t="shared" si="102"/>
        <v>11.688450000000001</v>
      </c>
    </row>
    <row r="6518" spans="8:8" x14ac:dyDescent="0.15">
      <c r="H6518">
        <f t="shared" si="102"/>
        <v>11.688450000000001</v>
      </c>
    </row>
    <row r="6519" spans="8:8" x14ac:dyDescent="0.15">
      <c r="H6519">
        <f t="shared" si="102"/>
        <v>22.208055000000002</v>
      </c>
    </row>
    <row r="6520" spans="8:8" x14ac:dyDescent="0.15">
      <c r="H6520">
        <f t="shared" si="102"/>
        <v>22.208055000000002</v>
      </c>
    </row>
    <row r="6521" spans="8:8" x14ac:dyDescent="0.15">
      <c r="H6521">
        <f t="shared" si="102"/>
        <v>22.208055000000002</v>
      </c>
    </row>
    <row r="6522" spans="8:8" x14ac:dyDescent="0.15">
      <c r="H6522">
        <f t="shared" si="102"/>
        <v>22.208055000000002</v>
      </c>
    </row>
    <row r="6523" spans="8:8" x14ac:dyDescent="0.15">
      <c r="H6523">
        <f t="shared" si="102"/>
        <v>7.0130699999999999</v>
      </c>
    </row>
    <row r="6524" spans="8:8" x14ac:dyDescent="0.15">
      <c r="H6524">
        <f t="shared" si="102"/>
        <v>7.0130699999999999</v>
      </c>
    </row>
    <row r="6525" spans="8:8" x14ac:dyDescent="0.15">
      <c r="H6525">
        <f t="shared" si="102"/>
        <v>1.1688450000000001</v>
      </c>
    </row>
    <row r="6526" spans="8:8" x14ac:dyDescent="0.15">
      <c r="H6526">
        <f t="shared" si="102"/>
        <v>1.1688450000000001</v>
      </c>
    </row>
    <row r="6527" spans="8:8" x14ac:dyDescent="0.15">
      <c r="H6527">
        <f t="shared" si="102"/>
        <v>1.1688450000000001</v>
      </c>
    </row>
    <row r="6528" spans="8:8" x14ac:dyDescent="0.15">
      <c r="H6528">
        <f t="shared" si="102"/>
        <v>1.1688450000000001</v>
      </c>
    </row>
    <row r="6529" spans="8:8" x14ac:dyDescent="0.15">
      <c r="H6529">
        <f t="shared" si="102"/>
        <v>1.1688450000000001</v>
      </c>
    </row>
    <row r="6530" spans="8:8" x14ac:dyDescent="0.15">
      <c r="H6530">
        <f t="shared" si="102"/>
        <v>1.1688450000000001</v>
      </c>
    </row>
    <row r="6531" spans="8:8" x14ac:dyDescent="0.15">
      <c r="H6531">
        <f t="shared" si="102"/>
        <v>1.1688450000000001</v>
      </c>
    </row>
    <row r="6532" spans="8:8" x14ac:dyDescent="0.15">
      <c r="H6532">
        <f t="shared" si="102"/>
        <v>1.1688450000000001</v>
      </c>
    </row>
    <row r="6533" spans="8:8" x14ac:dyDescent="0.15">
      <c r="H6533">
        <f t="shared" si="102"/>
        <v>1.1688450000000001</v>
      </c>
    </row>
    <row r="6534" spans="8:8" x14ac:dyDescent="0.15">
      <c r="H6534">
        <f t="shared" si="102"/>
        <v>1.1688450000000001</v>
      </c>
    </row>
    <row r="6535" spans="8:8" x14ac:dyDescent="0.15">
      <c r="H6535">
        <f t="shared" si="102"/>
        <v>1.1688450000000001</v>
      </c>
    </row>
    <row r="6536" spans="8:8" x14ac:dyDescent="0.15">
      <c r="H6536">
        <f t="shared" si="102"/>
        <v>2.3376900000000003</v>
      </c>
    </row>
    <row r="6537" spans="8:8" x14ac:dyDescent="0.15">
      <c r="H6537">
        <f t="shared" si="102"/>
        <v>11.688450000000001</v>
      </c>
    </row>
    <row r="6538" spans="8:8" x14ac:dyDescent="0.15">
      <c r="H6538">
        <f t="shared" si="102"/>
        <v>22.208055000000002</v>
      </c>
    </row>
    <row r="6539" spans="8:8" x14ac:dyDescent="0.15">
      <c r="H6539">
        <f t="shared" si="102"/>
        <v>22.208055000000002</v>
      </c>
    </row>
    <row r="6540" spans="8:8" x14ac:dyDescent="0.15">
      <c r="H6540">
        <f t="shared" si="102"/>
        <v>22.208055000000002</v>
      </c>
    </row>
    <row r="6541" spans="8:8" x14ac:dyDescent="0.15">
      <c r="H6541">
        <f t="shared" si="102"/>
        <v>11.688450000000001</v>
      </c>
    </row>
    <row r="6542" spans="8:8" x14ac:dyDescent="0.15">
      <c r="H6542">
        <f t="shared" si="102"/>
        <v>11.688450000000001</v>
      </c>
    </row>
    <row r="6543" spans="8:8" x14ac:dyDescent="0.15">
      <c r="H6543">
        <f t="shared" si="102"/>
        <v>22.208055000000002</v>
      </c>
    </row>
    <row r="6544" spans="8:8" x14ac:dyDescent="0.15">
      <c r="H6544">
        <f t="shared" si="102"/>
        <v>22.208055000000002</v>
      </c>
    </row>
    <row r="6545" spans="8:8" x14ac:dyDescent="0.15">
      <c r="H6545">
        <f t="shared" si="102"/>
        <v>22.208055000000002</v>
      </c>
    </row>
    <row r="6546" spans="8:8" x14ac:dyDescent="0.15">
      <c r="H6546">
        <f t="shared" si="102"/>
        <v>22.208055000000002</v>
      </c>
    </row>
    <row r="6547" spans="8:8" x14ac:dyDescent="0.15">
      <c r="H6547">
        <f t="shared" si="102"/>
        <v>7.0130699999999999</v>
      </c>
    </row>
    <row r="6548" spans="8:8" x14ac:dyDescent="0.15">
      <c r="H6548">
        <f t="shared" si="102"/>
        <v>7.0130699999999999</v>
      </c>
    </row>
    <row r="6549" spans="8:8" x14ac:dyDescent="0.15">
      <c r="H6549">
        <f t="shared" si="102"/>
        <v>1.1688450000000001</v>
      </c>
    </row>
    <row r="6550" spans="8:8" x14ac:dyDescent="0.15">
      <c r="H6550">
        <f t="shared" si="102"/>
        <v>1.1688450000000001</v>
      </c>
    </row>
    <row r="6551" spans="8:8" x14ac:dyDescent="0.15">
      <c r="H6551">
        <f t="shared" si="102"/>
        <v>1.1688450000000001</v>
      </c>
    </row>
    <row r="6552" spans="8:8" x14ac:dyDescent="0.15">
      <c r="H6552">
        <f t="shared" si="102"/>
        <v>1.1688450000000001</v>
      </c>
    </row>
    <row r="6553" spans="8:8" x14ac:dyDescent="0.15">
      <c r="H6553">
        <f t="shared" si="102"/>
        <v>1.1688450000000001</v>
      </c>
    </row>
    <row r="6554" spans="8:8" x14ac:dyDescent="0.15">
      <c r="H6554">
        <f t="shared" si="102"/>
        <v>1.1688450000000001</v>
      </c>
    </row>
    <row r="6555" spans="8:8" x14ac:dyDescent="0.15">
      <c r="H6555">
        <f t="shared" ref="H6555:H6618" si="103">$H6531</f>
        <v>1.1688450000000001</v>
      </c>
    </row>
    <row r="6556" spans="8:8" x14ac:dyDescent="0.15">
      <c r="H6556">
        <f t="shared" si="103"/>
        <v>1.1688450000000001</v>
      </c>
    </row>
    <row r="6557" spans="8:8" x14ac:dyDescent="0.15">
      <c r="H6557">
        <f t="shared" si="103"/>
        <v>1.1688450000000001</v>
      </c>
    </row>
    <row r="6558" spans="8:8" x14ac:dyDescent="0.15">
      <c r="H6558">
        <f t="shared" si="103"/>
        <v>1.1688450000000001</v>
      </c>
    </row>
    <row r="6559" spans="8:8" x14ac:dyDescent="0.15">
      <c r="H6559">
        <f t="shared" si="103"/>
        <v>1.1688450000000001</v>
      </c>
    </row>
    <row r="6560" spans="8:8" x14ac:dyDescent="0.15">
      <c r="H6560">
        <f t="shared" si="103"/>
        <v>2.3376900000000003</v>
      </c>
    </row>
    <row r="6561" spans="8:8" x14ac:dyDescent="0.15">
      <c r="H6561">
        <f t="shared" si="103"/>
        <v>11.688450000000001</v>
      </c>
    </row>
    <row r="6562" spans="8:8" x14ac:dyDescent="0.15">
      <c r="H6562">
        <f t="shared" si="103"/>
        <v>22.208055000000002</v>
      </c>
    </row>
    <row r="6563" spans="8:8" x14ac:dyDescent="0.15">
      <c r="H6563">
        <f t="shared" si="103"/>
        <v>22.208055000000002</v>
      </c>
    </row>
    <row r="6564" spans="8:8" x14ac:dyDescent="0.15">
      <c r="H6564">
        <f t="shared" si="103"/>
        <v>22.208055000000002</v>
      </c>
    </row>
    <row r="6565" spans="8:8" x14ac:dyDescent="0.15">
      <c r="H6565">
        <f t="shared" si="103"/>
        <v>11.688450000000001</v>
      </c>
    </row>
    <row r="6566" spans="8:8" x14ac:dyDescent="0.15">
      <c r="H6566">
        <f t="shared" si="103"/>
        <v>11.688450000000001</v>
      </c>
    </row>
    <row r="6567" spans="8:8" x14ac:dyDescent="0.15">
      <c r="H6567">
        <f t="shared" si="103"/>
        <v>22.208055000000002</v>
      </c>
    </row>
    <row r="6568" spans="8:8" x14ac:dyDescent="0.15">
      <c r="H6568">
        <f t="shared" si="103"/>
        <v>22.208055000000002</v>
      </c>
    </row>
    <row r="6569" spans="8:8" x14ac:dyDescent="0.15">
      <c r="H6569">
        <f t="shared" si="103"/>
        <v>22.208055000000002</v>
      </c>
    </row>
    <row r="6570" spans="8:8" x14ac:dyDescent="0.15">
      <c r="H6570">
        <f t="shared" si="103"/>
        <v>22.208055000000002</v>
      </c>
    </row>
    <row r="6571" spans="8:8" x14ac:dyDescent="0.15">
      <c r="H6571">
        <f t="shared" si="103"/>
        <v>7.0130699999999999</v>
      </c>
    </row>
    <row r="6572" spans="8:8" x14ac:dyDescent="0.15">
      <c r="H6572">
        <f t="shared" si="103"/>
        <v>7.0130699999999999</v>
      </c>
    </row>
    <row r="6573" spans="8:8" x14ac:dyDescent="0.15">
      <c r="H6573">
        <f t="shared" si="103"/>
        <v>1.1688450000000001</v>
      </c>
    </row>
    <row r="6574" spans="8:8" x14ac:dyDescent="0.15">
      <c r="H6574">
        <f t="shared" si="103"/>
        <v>1.1688450000000001</v>
      </c>
    </row>
    <row r="6575" spans="8:8" x14ac:dyDescent="0.15">
      <c r="H6575">
        <f t="shared" si="103"/>
        <v>1.1688450000000001</v>
      </c>
    </row>
    <row r="6576" spans="8:8" x14ac:dyDescent="0.15">
      <c r="H6576">
        <f t="shared" si="103"/>
        <v>1.1688450000000001</v>
      </c>
    </row>
    <row r="6577" spans="8:8" x14ac:dyDescent="0.15">
      <c r="H6577">
        <f t="shared" si="103"/>
        <v>1.1688450000000001</v>
      </c>
    </row>
    <row r="6578" spans="8:8" x14ac:dyDescent="0.15">
      <c r="H6578">
        <f t="shared" si="103"/>
        <v>1.1688450000000001</v>
      </c>
    </row>
    <row r="6579" spans="8:8" x14ac:dyDescent="0.15">
      <c r="H6579">
        <f t="shared" si="103"/>
        <v>1.1688450000000001</v>
      </c>
    </row>
    <row r="6580" spans="8:8" x14ac:dyDescent="0.15">
      <c r="H6580">
        <f t="shared" si="103"/>
        <v>1.1688450000000001</v>
      </c>
    </row>
    <row r="6581" spans="8:8" x14ac:dyDescent="0.15">
      <c r="H6581">
        <f t="shared" si="103"/>
        <v>1.1688450000000001</v>
      </c>
    </row>
    <row r="6582" spans="8:8" x14ac:dyDescent="0.15">
      <c r="H6582">
        <f t="shared" si="103"/>
        <v>1.1688450000000001</v>
      </c>
    </row>
    <row r="6583" spans="8:8" x14ac:dyDescent="0.15">
      <c r="H6583">
        <f t="shared" si="103"/>
        <v>1.1688450000000001</v>
      </c>
    </row>
    <row r="6584" spans="8:8" x14ac:dyDescent="0.15">
      <c r="H6584">
        <f t="shared" si="103"/>
        <v>2.3376900000000003</v>
      </c>
    </row>
    <row r="6585" spans="8:8" x14ac:dyDescent="0.15">
      <c r="H6585">
        <f t="shared" si="103"/>
        <v>11.688450000000001</v>
      </c>
    </row>
    <row r="6586" spans="8:8" x14ac:dyDescent="0.15">
      <c r="H6586">
        <f t="shared" si="103"/>
        <v>22.208055000000002</v>
      </c>
    </row>
    <row r="6587" spans="8:8" x14ac:dyDescent="0.15">
      <c r="H6587">
        <f t="shared" si="103"/>
        <v>22.208055000000002</v>
      </c>
    </row>
    <row r="6588" spans="8:8" x14ac:dyDescent="0.15">
      <c r="H6588">
        <f t="shared" si="103"/>
        <v>22.208055000000002</v>
      </c>
    </row>
    <row r="6589" spans="8:8" x14ac:dyDescent="0.15">
      <c r="H6589">
        <f t="shared" si="103"/>
        <v>11.688450000000001</v>
      </c>
    </row>
    <row r="6590" spans="8:8" x14ac:dyDescent="0.15">
      <c r="H6590">
        <f t="shared" si="103"/>
        <v>11.688450000000001</v>
      </c>
    </row>
    <row r="6591" spans="8:8" x14ac:dyDescent="0.15">
      <c r="H6591">
        <f t="shared" si="103"/>
        <v>22.208055000000002</v>
      </c>
    </row>
    <row r="6592" spans="8:8" x14ac:dyDescent="0.15">
      <c r="H6592">
        <f t="shared" si="103"/>
        <v>22.208055000000002</v>
      </c>
    </row>
    <row r="6593" spans="8:8" x14ac:dyDescent="0.15">
      <c r="H6593">
        <f t="shared" si="103"/>
        <v>22.208055000000002</v>
      </c>
    </row>
    <row r="6594" spans="8:8" x14ac:dyDescent="0.15">
      <c r="H6594">
        <f t="shared" si="103"/>
        <v>22.208055000000002</v>
      </c>
    </row>
    <row r="6595" spans="8:8" x14ac:dyDescent="0.15">
      <c r="H6595">
        <f t="shared" si="103"/>
        <v>7.0130699999999999</v>
      </c>
    </row>
    <row r="6596" spans="8:8" x14ac:dyDescent="0.15">
      <c r="H6596">
        <f t="shared" si="103"/>
        <v>7.0130699999999999</v>
      </c>
    </row>
    <row r="6597" spans="8:8" x14ac:dyDescent="0.15">
      <c r="H6597">
        <f t="shared" si="103"/>
        <v>1.1688450000000001</v>
      </c>
    </row>
    <row r="6598" spans="8:8" x14ac:dyDescent="0.15">
      <c r="H6598">
        <f t="shared" si="103"/>
        <v>1.1688450000000001</v>
      </c>
    </row>
    <row r="6599" spans="8:8" x14ac:dyDescent="0.15">
      <c r="H6599">
        <f t="shared" si="103"/>
        <v>1.1688450000000001</v>
      </c>
    </row>
    <row r="6600" spans="8:8" x14ac:dyDescent="0.15">
      <c r="H6600">
        <f t="shared" si="103"/>
        <v>1.1688450000000001</v>
      </c>
    </row>
    <row r="6601" spans="8:8" x14ac:dyDescent="0.15">
      <c r="H6601">
        <f t="shared" si="103"/>
        <v>1.1688450000000001</v>
      </c>
    </row>
    <row r="6602" spans="8:8" x14ac:dyDescent="0.15">
      <c r="H6602">
        <f t="shared" si="103"/>
        <v>1.1688450000000001</v>
      </c>
    </row>
    <row r="6603" spans="8:8" x14ac:dyDescent="0.15">
      <c r="H6603">
        <f t="shared" si="103"/>
        <v>1.1688450000000001</v>
      </c>
    </row>
    <row r="6604" spans="8:8" x14ac:dyDescent="0.15">
      <c r="H6604">
        <f t="shared" si="103"/>
        <v>1.1688450000000001</v>
      </c>
    </row>
    <row r="6605" spans="8:8" x14ac:dyDescent="0.15">
      <c r="H6605">
        <f t="shared" si="103"/>
        <v>1.1688450000000001</v>
      </c>
    </row>
    <row r="6606" spans="8:8" x14ac:dyDescent="0.15">
      <c r="H6606">
        <f t="shared" si="103"/>
        <v>1.1688450000000001</v>
      </c>
    </row>
    <row r="6607" spans="8:8" x14ac:dyDescent="0.15">
      <c r="H6607">
        <f t="shared" si="103"/>
        <v>1.1688450000000001</v>
      </c>
    </row>
    <row r="6608" spans="8:8" x14ac:dyDescent="0.15">
      <c r="H6608">
        <f t="shared" si="103"/>
        <v>2.3376900000000003</v>
      </c>
    </row>
    <row r="6609" spans="8:8" x14ac:dyDescent="0.15">
      <c r="H6609">
        <f t="shared" si="103"/>
        <v>11.688450000000001</v>
      </c>
    </row>
    <row r="6610" spans="8:8" x14ac:dyDescent="0.15">
      <c r="H6610">
        <f t="shared" si="103"/>
        <v>22.208055000000002</v>
      </c>
    </row>
    <row r="6611" spans="8:8" x14ac:dyDescent="0.15">
      <c r="H6611">
        <f t="shared" si="103"/>
        <v>22.208055000000002</v>
      </c>
    </row>
    <row r="6612" spans="8:8" x14ac:dyDescent="0.15">
      <c r="H6612">
        <f t="shared" si="103"/>
        <v>22.208055000000002</v>
      </c>
    </row>
    <row r="6613" spans="8:8" x14ac:dyDescent="0.15">
      <c r="H6613">
        <f t="shared" si="103"/>
        <v>11.688450000000001</v>
      </c>
    </row>
    <row r="6614" spans="8:8" x14ac:dyDescent="0.15">
      <c r="H6614">
        <f t="shared" si="103"/>
        <v>11.688450000000001</v>
      </c>
    </row>
    <row r="6615" spans="8:8" x14ac:dyDescent="0.15">
      <c r="H6615">
        <f t="shared" si="103"/>
        <v>22.208055000000002</v>
      </c>
    </row>
    <row r="6616" spans="8:8" x14ac:dyDescent="0.15">
      <c r="H6616">
        <f t="shared" si="103"/>
        <v>22.208055000000002</v>
      </c>
    </row>
    <row r="6617" spans="8:8" x14ac:dyDescent="0.15">
      <c r="H6617">
        <f t="shared" si="103"/>
        <v>22.208055000000002</v>
      </c>
    </row>
    <row r="6618" spans="8:8" x14ac:dyDescent="0.15">
      <c r="H6618">
        <f t="shared" si="103"/>
        <v>22.208055000000002</v>
      </c>
    </row>
    <row r="6619" spans="8:8" x14ac:dyDescent="0.15">
      <c r="H6619">
        <f t="shared" ref="H6619:H6682" si="104">$H6595</f>
        <v>7.0130699999999999</v>
      </c>
    </row>
    <row r="6620" spans="8:8" x14ac:dyDescent="0.15">
      <c r="H6620">
        <f t="shared" si="104"/>
        <v>7.0130699999999999</v>
      </c>
    </row>
    <row r="6621" spans="8:8" x14ac:dyDescent="0.15">
      <c r="H6621">
        <f t="shared" si="104"/>
        <v>1.1688450000000001</v>
      </c>
    </row>
    <row r="6622" spans="8:8" x14ac:dyDescent="0.15">
      <c r="H6622">
        <f t="shared" si="104"/>
        <v>1.1688450000000001</v>
      </c>
    </row>
    <row r="6623" spans="8:8" x14ac:dyDescent="0.15">
      <c r="H6623">
        <f t="shared" si="104"/>
        <v>1.1688450000000001</v>
      </c>
    </row>
    <row r="6624" spans="8:8" x14ac:dyDescent="0.15">
      <c r="H6624">
        <f t="shared" si="104"/>
        <v>1.1688450000000001</v>
      </c>
    </row>
    <row r="6625" spans="8:8" x14ac:dyDescent="0.15">
      <c r="H6625">
        <f t="shared" si="104"/>
        <v>1.1688450000000001</v>
      </c>
    </row>
    <row r="6626" spans="8:8" x14ac:dyDescent="0.15">
      <c r="H6626">
        <f t="shared" si="104"/>
        <v>1.1688450000000001</v>
      </c>
    </row>
    <row r="6627" spans="8:8" x14ac:dyDescent="0.15">
      <c r="H6627">
        <f t="shared" si="104"/>
        <v>1.1688450000000001</v>
      </c>
    </row>
    <row r="6628" spans="8:8" x14ac:dyDescent="0.15">
      <c r="H6628">
        <f t="shared" si="104"/>
        <v>1.1688450000000001</v>
      </c>
    </row>
    <row r="6629" spans="8:8" x14ac:dyDescent="0.15">
      <c r="H6629">
        <f t="shared" si="104"/>
        <v>1.1688450000000001</v>
      </c>
    </row>
    <row r="6630" spans="8:8" x14ac:dyDescent="0.15">
      <c r="H6630">
        <f t="shared" si="104"/>
        <v>1.1688450000000001</v>
      </c>
    </row>
    <row r="6631" spans="8:8" x14ac:dyDescent="0.15">
      <c r="H6631">
        <f t="shared" si="104"/>
        <v>1.1688450000000001</v>
      </c>
    </row>
    <row r="6632" spans="8:8" x14ac:dyDescent="0.15">
      <c r="H6632">
        <f t="shared" si="104"/>
        <v>2.3376900000000003</v>
      </c>
    </row>
    <row r="6633" spans="8:8" x14ac:dyDescent="0.15">
      <c r="H6633">
        <f t="shared" si="104"/>
        <v>11.688450000000001</v>
      </c>
    </row>
    <row r="6634" spans="8:8" x14ac:dyDescent="0.15">
      <c r="H6634">
        <f t="shared" si="104"/>
        <v>22.208055000000002</v>
      </c>
    </row>
    <row r="6635" spans="8:8" x14ac:dyDescent="0.15">
      <c r="H6635">
        <f t="shared" si="104"/>
        <v>22.208055000000002</v>
      </c>
    </row>
    <row r="6636" spans="8:8" x14ac:dyDescent="0.15">
      <c r="H6636">
        <f t="shared" si="104"/>
        <v>22.208055000000002</v>
      </c>
    </row>
    <row r="6637" spans="8:8" x14ac:dyDescent="0.15">
      <c r="H6637">
        <f t="shared" si="104"/>
        <v>11.688450000000001</v>
      </c>
    </row>
    <row r="6638" spans="8:8" x14ac:dyDescent="0.15">
      <c r="H6638">
        <f t="shared" si="104"/>
        <v>11.688450000000001</v>
      </c>
    </row>
    <row r="6639" spans="8:8" x14ac:dyDescent="0.15">
      <c r="H6639">
        <f t="shared" si="104"/>
        <v>22.208055000000002</v>
      </c>
    </row>
    <row r="6640" spans="8:8" x14ac:dyDescent="0.15">
      <c r="H6640">
        <f t="shared" si="104"/>
        <v>22.208055000000002</v>
      </c>
    </row>
    <row r="6641" spans="8:8" x14ac:dyDescent="0.15">
      <c r="H6641">
        <f t="shared" si="104"/>
        <v>22.208055000000002</v>
      </c>
    </row>
    <row r="6642" spans="8:8" x14ac:dyDescent="0.15">
      <c r="H6642">
        <f t="shared" si="104"/>
        <v>22.208055000000002</v>
      </c>
    </row>
    <row r="6643" spans="8:8" x14ac:dyDescent="0.15">
      <c r="H6643">
        <f t="shared" si="104"/>
        <v>7.0130699999999999</v>
      </c>
    </row>
    <row r="6644" spans="8:8" x14ac:dyDescent="0.15">
      <c r="H6644">
        <f t="shared" si="104"/>
        <v>7.0130699999999999</v>
      </c>
    </row>
    <row r="6645" spans="8:8" x14ac:dyDescent="0.15">
      <c r="H6645">
        <f t="shared" si="104"/>
        <v>1.1688450000000001</v>
      </c>
    </row>
    <row r="6646" spans="8:8" x14ac:dyDescent="0.15">
      <c r="H6646">
        <f t="shared" si="104"/>
        <v>1.1688450000000001</v>
      </c>
    </row>
    <row r="6647" spans="8:8" x14ac:dyDescent="0.15">
      <c r="H6647">
        <f t="shared" si="104"/>
        <v>1.1688450000000001</v>
      </c>
    </row>
    <row r="6648" spans="8:8" x14ac:dyDescent="0.15">
      <c r="H6648">
        <f t="shared" si="104"/>
        <v>1.1688450000000001</v>
      </c>
    </row>
    <row r="6649" spans="8:8" x14ac:dyDescent="0.15">
      <c r="H6649">
        <f t="shared" si="104"/>
        <v>1.1688450000000001</v>
      </c>
    </row>
    <row r="6650" spans="8:8" x14ac:dyDescent="0.15">
      <c r="H6650">
        <f t="shared" si="104"/>
        <v>1.1688450000000001</v>
      </c>
    </row>
    <row r="6651" spans="8:8" x14ac:dyDescent="0.15">
      <c r="H6651">
        <f t="shared" si="104"/>
        <v>1.1688450000000001</v>
      </c>
    </row>
    <row r="6652" spans="8:8" x14ac:dyDescent="0.15">
      <c r="H6652">
        <f t="shared" si="104"/>
        <v>1.1688450000000001</v>
      </c>
    </row>
    <row r="6653" spans="8:8" x14ac:dyDescent="0.15">
      <c r="H6653">
        <f t="shared" si="104"/>
        <v>1.1688450000000001</v>
      </c>
    </row>
    <row r="6654" spans="8:8" x14ac:dyDescent="0.15">
      <c r="H6654">
        <f t="shared" si="104"/>
        <v>1.1688450000000001</v>
      </c>
    </row>
    <row r="6655" spans="8:8" x14ac:dyDescent="0.15">
      <c r="H6655">
        <f t="shared" si="104"/>
        <v>1.1688450000000001</v>
      </c>
    </row>
    <row r="6656" spans="8:8" x14ac:dyDescent="0.15">
      <c r="H6656">
        <f t="shared" si="104"/>
        <v>2.3376900000000003</v>
      </c>
    </row>
    <row r="6657" spans="8:8" x14ac:dyDescent="0.15">
      <c r="H6657">
        <f t="shared" si="104"/>
        <v>11.688450000000001</v>
      </c>
    </row>
    <row r="6658" spans="8:8" x14ac:dyDescent="0.15">
      <c r="H6658">
        <f t="shared" si="104"/>
        <v>22.208055000000002</v>
      </c>
    </row>
    <row r="6659" spans="8:8" x14ac:dyDescent="0.15">
      <c r="H6659">
        <f t="shared" si="104"/>
        <v>22.208055000000002</v>
      </c>
    </row>
    <row r="6660" spans="8:8" x14ac:dyDescent="0.15">
      <c r="H6660">
        <f t="shared" si="104"/>
        <v>22.208055000000002</v>
      </c>
    </row>
    <row r="6661" spans="8:8" x14ac:dyDescent="0.15">
      <c r="H6661">
        <f t="shared" si="104"/>
        <v>11.688450000000001</v>
      </c>
    </row>
    <row r="6662" spans="8:8" x14ac:dyDescent="0.15">
      <c r="H6662">
        <f t="shared" si="104"/>
        <v>11.688450000000001</v>
      </c>
    </row>
    <row r="6663" spans="8:8" x14ac:dyDescent="0.15">
      <c r="H6663">
        <f t="shared" si="104"/>
        <v>22.208055000000002</v>
      </c>
    </row>
    <row r="6664" spans="8:8" x14ac:dyDescent="0.15">
      <c r="H6664">
        <f t="shared" si="104"/>
        <v>22.208055000000002</v>
      </c>
    </row>
    <row r="6665" spans="8:8" x14ac:dyDescent="0.15">
      <c r="H6665">
        <f t="shared" si="104"/>
        <v>22.208055000000002</v>
      </c>
    </row>
    <row r="6666" spans="8:8" x14ac:dyDescent="0.15">
      <c r="H6666">
        <f t="shared" si="104"/>
        <v>22.208055000000002</v>
      </c>
    </row>
    <row r="6667" spans="8:8" x14ac:dyDescent="0.15">
      <c r="H6667">
        <f t="shared" si="104"/>
        <v>7.0130699999999999</v>
      </c>
    </row>
    <row r="6668" spans="8:8" x14ac:dyDescent="0.15">
      <c r="H6668">
        <f t="shared" si="104"/>
        <v>7.0130699999999999</v>
      </c>
    </row>
    <row r="6669" spans="8:8" x14ac:dyDescent="0.15">
      <c r="H6669">
        <f t="shared" si="104"/>
        <v>1.1688450000000001</v>
      </c>
    </row>
    <row r="6670" spans="8:8" x14ac:dyDescent="0.15">
      <c r="H6670">
        <f t="shared" si="104"/>
        <v>1.1688450000000001</v>
      </c>
    </row>
    <row r="6671" spans="8:8" x14ac:dyDescent="0.15">
      <c r="H6671">
        <f t="shared" si="104"/>
        <v>1.1688450000000001</v>
      </c>
    </row>
    <row r="6672" spans="8:8" x14ac:dyDescent="0.15">
      <c r="H6672">
        <f t="shared" si="104"/>
        <v>1.1688450000000001</v>
      </c>
    </row>
    <row r="6673" spans="8:8" x14ac:dyDescent="0.15">
      <c r="H6673">
        <f t="shared" si="104"/>
        <v>1.1688450000000001</v>
      </c>
    </row>
    <row r="6674" spans="8:8" x14ac:dyDescent="0.15">
      <c r="H6674">
        <f t="shared" si="104"/>
        <v>1.1688450000000001</v>
      </c>
    </row>
    <row r="6675" spans="8:8" x14ac:dyDescent="0.15">
      <c r="H6675">
        <f t="shared" si="104"/>
        <v>1.1688450000000001</v>
      </c>
    </row>
    <row r="6676" spans="8:8" x14ac:dyDescent="0.15">
      <c r="H6676">
        <f t="shared" si="104"/>
        <v>1.1688450000000001</v>
      </c>
    </row>
    <row r="6677" spans="8:8" x14ac:dyDescent="0.15">
      <c r="H6677">
        <f t="shared" si="104"/>
        <v>1.1688450000000001</v>
      </c>
    </row>
    <row r="6678" spans="8:8" x14ac:dyDescent="0.15">
      <c r="H6678">
        <f t="shared" si="104"/>
        <v>1.1688450000000001</v>
      </c>
    </row>
    <row r="6679" spans="8:8" x14ac:dyDescent="0.15">
      <c r="H6679">
        <f t="shared" si="104"/>
        <v>1.1688450000000001</v>
      </c>
    </row>
    <row r="6680" spans="8:8" x14ac:dyDescent="0.15">
      <c r="H6680">
        <f t="shared" si="104"/>
        <v>2.3376900000000003</v>
      </c>
    </row>
    <row r="6681" spans="8:8" x14ac:dyDescent="0.15">
      <c r="H6681">
        <f t="shared" si="104"/>
        <v>11.688450000000001</v>
      </c>
    </row>
    <row r="6682" spans="8:8" x14ac:dyDescent="0.15">
      <c r="H6682">
        <f t="shared" si="104"/>
        <v>22.208055000000002</v>
      </c>
    </row>
    <row r="6683" spans="8:8" x14ac:dyDescent="0.15">
      <c r="H6683">
        <f t="shared" ref="H6683:H6746" si="105">$H6659</f>
        <v>22.208055000000002</v>
      </c>
    </row>
    <row r="6684" spans="8:8" x14ac:dyDescent="0.15">
      <c r="H6684">
        <f t="shared" si="105"/>
        <v>22.208055000000002</v>
      </c>
    </row>
    <row r="6685" spans="8:8" x14ac:dyDescent="0.15">
      <c r="H6685">
        <f t="shared" si="105"/>
        <v>11.688450000000001</v>
      </c>
    </row>
    <row r="6686" spans="8:8" x14ac:dyDescent="0.15">
      <c r="H6686">
        <f t="shared" si="105"/>
        <v>11.688450000000001</v>
      </c>
    </row>
    <row r="6687" spans="8:8" x14ac:dyDescent="0.15">
      <c r="H6687">
        <f t="shared" si="105"/>
        <v>22.208055000000002</v>
      </c>
    </row>
    <row r="6688" spans="8:8" x14ac:dyDescent="0.15">
      <c r="H6688">
        <f t="shared" si="105"/>
        <v>22.208055000000002</v>
      </c>
    </row>
    <row r="6689" spans="8:8" x14ac:dyDescent="0.15">
      <c r="H6689">
        <f t="shared" si="105"/>
        <v>22.208055000000002</v>
      </c>
    </row>
    <row r="6690" spans="8:8" x14ac:dyDescent="0.15">
      <c r="H6690">
        <f t="shared" si="105"/>
        <v>22.208055000000002</v>
      </c>
    </row>
    <row r="6691" spans="8:8" x14ac:dyDescent="0.15">
      <c r="H6691">
        <f t="shared" si="105"/>
        <v>7.0130699999999999</v>
      </c>
    </row>
    <row r="6692" spans="8:8" x14ac:dyDescent="0.15">
      <c r="H6692">
        <f t="shared" si="105"/>
        <v>7.0130699999999999</v>
      </c>
    </row>
    <row r="6693" spans="8:8" x14ac:dyDescent="0.15">
      <c r="H6693">
        <f t="shared" si="105"/>
        <v>1.1688450000000001</v>
      </c>
    </row>
    <row r="6694" spans="8:8" x14ac:dyDescent="0.15">
      <c r="H6694">
        <f t="shared" si="105"/>
        <v>1.1688450000000001</v>
      </c>
    </row>
    <row r="6695" spans="8:8" x14ac:dyDescent="0.15">
      <c r="H6695">
        <f t="shared" si="105"/>
        <v>1.1688450000000001</v>
      </c>
    </row>
    <row r="6696" spans="8:8" x14ac:dyDescent="0.15">
      <c r="H6696">
        <f t="shared" si="105"/>
        <v>1.1688450000000001</v>
      </c>
    </row>
    <row r="6697" spans="8:8" x14ac:dyDescent="0.15">
      <c r="H6697">
        <f t="shared" si="105"/>
        <v>1.1688450000000001</v>
      </c>
    </row>
    <row r="6698" spans="8:8" x14ac:dyDescent="0.15">
      <c r="H6698">
        <f t="shared" si="105"/>
        <v>1.1688450000000001</v>
      </c>
    </row>
    <row r="6699" spans="8:8" x14ac:dyDescent="0.15">
      <c r="H6699">
        <f t="shared" si="105"/>
        <v>1.1688450000000001</v>
      </c>
    </row>
    <row r="6700" spans="8:8" x14ac:dyDescent="0.15">
      <c r="H6700">
        <f t="shared" si="105"/>
        <v>1.1688450000000001</v>
      </c>
    </row>
    <row r="6701" spans="8:8" x14ac:dyDescent="0.15">
      <c r="H6701">
        <f t="shared" si="105"/>
        <v>1.1688450000000001</v>
      </c>
    </row>
    <row r="6702" spans="8:8" x14ac:dyDescent="0.15">
      <c r="H6702">
        <f t="shared" si="105"/>
        <v>1.1688450000000001</v>
      </c>
    </row>
    <row r="6703" spans="8:8" x14ac:dyDescent="0.15">
      <c r="H6703">
        <f t="shared" si="105"/>
        <v>1.1688450000000001</v>
      </c>
    </row>
    <row r="6704" spans="8:8" x14ac:dyDescent="0.15">
      <c r="H6704">
        <f t="shared" si="105"/>
        <v>2.3376900000000003</v>
      </c>
    </row>
    <row r="6705" spans="8:8" x14ac:dyDescent="0.15">
      <c r="H6705">
        <f t="shared" si="105"/>
        <v>11.688450000000001</v>
      </c>
    </row>
    <row r="6706" spans="8:8" x14ac:dyDescent="0.15">
      <c r="H6706">
        <f t="shared" si="105"/>
        <v>22.208055000000002</v>
      </c>
    </row>
    <row r="6707" spans="8:8" x14ac:dyDescent="0.15">
      <c r="H6707">
        <f t="shared" si="105"/>
        <v>22.208055000000002</v>
      </c>
    </row>
    <row r="6708" spans="8:8" x14ac:dyDescent="0.15">
      <c r="H6708">
        <f t="shared" si="105"/>
        <v>22.208055000000002</v>
      </c>
    </row>
    <row r="6709" spans="8:8" x14ac:dyDescent="0.15">
      <c r="H6709">
        <f t="shared" si="105"/>
        <v>11.688450000000001</v>
      </c>
    </row>
    <row r="6710" spans="8:8" x14ac:dyDescent="0.15">
      <c r="H6710">
        <f t="shared" si="105"/>
        <v>11.688450000000001</v>
      </c>
    </row>
    <row r="6711" spans="8:8" x14ac:dyDescent="0.15">
      <c r="H6711">
        <f t="shared" si="105"/>
        <v>22.208055000000002</v>
      </c>
    </row>
    <row r="6712" spans="8:8" x14ac:dyDescent="0.15">
      <c r="H6712">
        <f t="shared" si="105"/>
        <v>22.208055000000002</v>
      </c>
    </row>
    <row r="6713" spans="8:8" x14ac:dyDescent="0.15">
      <c r="H6713">
        <f t="shared" si="105"/>
        <v>22.208055000000002</v>
      </c>
    </row>
    <row r="6714" spans="8:8" x14ac:dyDescent="0.15">
      <c r="H6714">
        <f t="shared" si="105"/>
        <v>22.208055000000002</v>
      </c>
    </row>
    <row r="6715" spans="8:8" x14ac:dyDescent="0.15">
      <c r="H6715">
        <f t="shared" si="105"/>
        <v>7.0130699999999999</v>
      </c>
    </row>
    <row r="6716" spans="8:8" x14ac:dyDescent="0.15">
      <c r="H6716">
        <f t="shared" si="105"/>
        <v>7.0130699999999999</v>
      </c>
    </row>
    <row r="6717" spans="8:8" x14ac:dyDescent="0.15">
      <c r="H6717">
        <f t="shared" si="105"/>
        <v>1.1688450000000001</v>
      </c>
    </row>
    <row r="6718" spans="8:8" x14ac:dyDescent="0.15">
      <c r="H6718">
        <f t="shared" si="105"/>
        <v>1.1688450000000001</v>
      </c>
    </row>
    <row r="6719" spans="8:8" x14ac:dyDescent="0.15">
      <c r="H6719">
        <f t="shared" si="105"/>
        <v>1.1688450000000001</v>
      </c>
    </row>
    <row r="6720" spans="8:8" x14ac:dyDescent="0.15">
      <c r="H6720">
        <f t="shared" si="105"/>
        <v>1.1688450000000001</v>
      </c>
    </row>
    <row r="6721" spans="8:8" x14ac:dyDescent="0.15">
      <c r="H6721">
        <f t="shared" si="105"/>
        <v>1.1688450000000001</v>
      </c>
    </row>
    <row r="6722" spans="8:8" x14ac:dyDescent="0.15">
      <c r="H6722">
        <f t="shared" si="105"/>
        <v>1.1688450000000001</v>
      </c>
    </row>
    <row r="6723" spans="8:8" x14ac:dyDescent="0.15">
      <c r="H6723">
        <f t="shared" si="105"/>
        <v>1.1688450000000001</v>
      </c>
    </row>
    <row r="6724" spans="8:8" x14ac:dyDescent="0.15">
      <c r="H6724">
        <f t="shared" si="105"/>
        <v>1.1688450000000001</v>
      </c>
    </row>
    <row r="6725" spans="8:8" x14ac:dyDescent="0.15">
      <c r="H6725">
        <f t="shared" si="105"/>
        <v>1.1688450000000001</v>
      </c>
    </row>
    <row r="6726" spans="8:8" x14ac:dyDescent="0.15">
      <c r="H6726">
        <f t="shared" si="105"/>
        <v>1.1688450000000001</v>
      </c>
    </row>
    <row r="6727" spans="8:8" x14ac:dyDescent="0.15">
      <c r="H6727">
        <f t="shared" si="105"/>
        <v>1.1688450000000001</v>
      </c>
    </row>
    <row r="6728" spans="8:8" x14ac:dyDescent="0.15">
      <c r="H6728">
        <f t="shared" si="105"/>
        <v>2.3376900000000003</v>
      </c>
    </row>
    <row r="6729" spans="8:8" x14ac:dyDescent="0.15">
      <c r="H6729">
        <f t="shared" si="105"/>
        <v>11.688450000000001</v>
      </c>
    </row>
    <row r="6730" spans="8:8" x14ac:dyDescent="0.15">
      <c r="H6730">
        <f t="shared" si="105"/>
        <v>22.208055000000002</v>
      </c>
    </row>
    <row r="6731" spans="8:8" x14ac:dyDescent="0.15">
      <c r="H6731">
        <f t="shared" si="105"/>
        <v>22.208055000000002</v>
      </c>
    </row>
    <row r="6732" spans="8:8" x14ac:dyDescent="0.15">
      <c r="H6732">
        <f t="shared" si="105"/>
        <v>22.208055000000002</v>
      </c>
    </row>
    <row r="6733" spans="8:8" x14ac:dyDescent="0.15">
      <c r="H6733">
        <f t="shared" si="105"/>
        <v>11.688450000000001</v>
      </c>
    </row>
    <row r="6734" spans="8:8" x14ac:dyDescent="0.15">
      <c r="H6734">
        <f t="shared" si="105"/>
        <v>11.688450000000001</v>
      </c>
    </row>
    <row r="6735" spans="8:8" x14ac:dyDescent="0.15">
      <c r="H6735">
        <f t="shared" si="105"/>
        <v>22.208055000000002</v>
      </c>
    </row>
    <row r="6736" spans="8:8" x14ac:dyDescent="0.15">
      <c r="H6736">
        <f t="shared" si="105"/>
        <v>22.208055000000002</v>
      </c>
    </row>
    <row r="6737" spans="8:8" x14ac:dyDescent="0.15">
      <c r="H6737">
        <f t="shared" si="105"/>
        <v>22.208055000000002</v>
      </c>
    </row>
    <row r="6738" spans="8:8" x14ac:dyDescent="0.15">
      <c r="H6738">
        <f t="shared" si="105"/>
        <v>22.208055000000002</v>
      </c>
    </row>
    <row r="6739" spans="8:8" x14ac:dyDescent="0.15">
      <c r="H6739">
        <f t="shared" si="105"/>
        <v>7.0130699999999999</v>
      </c>
    </row>
    <row r="6740" spans="8:8" x14ac:dyDescent="0.15">
      <c r="H6740">
        <f t="shared" si="105"/>
        <v>7.0130699999999999</v>
      </c>
    </row>
    <row r="6741" spans="8:8" x14ac:dyDescent="0.15">
      <c r="H6741">
        <f t="shared" si="105"/>
        <v>1.1688450000000001</v>
      </c>
    </row>
    <row r="6742" spans="8:8" x14ac:dyDescent="0.15">
      <c r="H6742">
        <f t="shared" si="105"/>
        <v>1.1688450000000001</v>
      </c>
    </row>
    <row r="6743" spans="8:8" x14ac:dyDescent="0.15">
      <c r="H6743">
        <f t="shared" si="105"/>
        <v>1.1688450000000001</v>
      </c>
    </row>
    <row r="6744" spans="8:8" x14ac:dyDescent="0.15">
      <c r="H6744">
        <f t="shared" si="105"/>
        <v>1.1688450000000001</v>
      </c>
    </row>
    <row r="6745" spans="8:8" x14ac:dyDescent="0.15">
      <c r="H6745">
        <f t="shared" si="105"/>
        <v>1.1688450000000001</v>
      </c>
    </row>
    <row r="6746" spans="8:8" x14ac:dyDescent="0.15">
      <c r="H6746">
        <f t="shared" si="105"/>
        <v>1.1688450000000001</v>
      </c>
    </row>
    <row r="6747" spans="8:8" x14ac:dyDescent="0.15">
      <c r="H6747">
        <f t="shared" ref="H6747:H6810" si="106">$H6723</f>
        <v>1.1688450000000001</v>
      </c>
    </row>
    <row r="6748" spans="8:8" x14ac:dyDescent="0.15">
      <c r="H6748">
        <f t="shared" si="106"/>
        <v>1.1688450000000001</v>
      </c>
    </row>
    <row r="6749" spans="8:8" x14ac:dyDescent="0.15">
      <c r="H6749">
        <f t="shared" si="106"/>
        <v>1.1688450000000001</v>
      </c>
    </row>
    <row r="6750" spans="8:8" x14ac:dyDescent="0.15">
      <c r="H6750">
        <f t="shared" si="106"/>
        <v>1.1688450000000001</v>
      </c>
    </row>
    <row r="6751" spans="8:8" x14ac:dyDescent="0.15">
      <c r="H6751">
        <f t="shared" si="106"/>
        <v>1.1688450000000001</v>
      </c>
    </row>
    <row r="6752" spans="8:8" x14ac:dyDescent="0.15">
      <c r="H6752">
        <f t="shared" si="106"/>
        <v>2.3376900000000003</v>
      </c>
    </row>
    <row r="6753" spans="8:8" x14ac:dyDescent="0.15">
      <c r="H6753">
        <f t="shared" si="106"/>
        <v>11.688450000000001</v>
      </c>
    </row>
    <row r="6754" spans="8:8" x14ac:dyDescent="0.15">
      <c r="H6754">
        <f t="shared" si="106"/>
        <v>22.208055000000002</v>
      </c>
    </row>
    <row r="6755" spans="8:8" x14ac:dyDescent="0.15">
      <c r="H6755">
        <f t="shared" si="106"/>
        <v>22.208055000000002</v>
      </c>
    </row>
    <row r="6756" spans="8:8" x14ac:dyDescent="0.15">
      <c r="H6756">
        <f t="shared" si="106"/>
        <v>22.208055000000002</v>
      </c>
    </row>
    <row r="6757" spans="8:8" x14ac:dyDescent="0.15">
      <c r="H6757">
        <f t="shared" si="106"/>
        <v>11.688450000000001</v>
      </c>
    </row>
    <row r="6758" spans="8:8" x14ac:dyDescent="0.15">
      <c r="H6758">
        <f t="shared" si="106"/>
        <v>11.688450000000001</v>
      </c>
    </row>
    <row r="6759" spans="8:8" x14ac:dyDescent="0.15">
      <c r="H6759">
        <f t="shared" si="106"/>
        <v>22.208055000000002</v>
      </c>
    </row>
    <row r="6760" spans="8:8" x14ac:dyDescent="0.15">
      <c r="H6760">
        <f t="shared" si="106"/>
        <v>22.208055000000002</v>
      </c>
    </row>
    <row r="6761" spans="8:8" x14ac:dyDescent="0.15">
      <c r="H6761">
        <f t="shared" si="106"/>
        <v>22.208055000000002</v>
      </c>
    </row>
    <row r="6762" spans="8:8" x14ac:dyDescent="0.15">
      <c r="H6762">
        <f t="shared" si="106"/>
        <v>22.208055000000002</v>
      </c>
    </row>
    <row r="6763" spans="8:8" x14ac:dyDescent="0.15">
      <c r="H6763">
        <f t="shared" si="106"/>
        <v>7.0130699999999999</v>
      </c>
    </row>
    <row r="6764" spans="8:8" x14ac:dyDescent="0.15">
      <c r="H6764">
        <f t="shared" si="106"/>
        <v>7.0130699999999999</v>
      </c>
    </row>
    <row r="6765" spans="8:8" x14ac:dyDescent="0.15">
      <c r="H6765">
        <f t="shared" si="106"/>
        <v>1.1688450000000001</v>
      </c>
    </row>
    <row r="6766" spans="8:8" x14ac:dyDescent="0.15">
      <c r="H6766">
        <f t="shared" si="106"/>
        <v>1.1688450000000001</v>
      </c>
    </row>
    <row r="6767" spans="8:8" x14ac:dyDescent="0.15">
      <c r="H6767">
        <f t="shared" si="106"/>
        <v>1.1688450000000001</v>
      </c>
    </row>
    <row r="6768" spans="8:8" x14ac:dyDescent="0.15">
      <c r="H6768">
        <f t="shared" si="106"/>
        <v>1.1688450000000001</v>
      </c>
    </row>
    <row r="6769" spans="8:8" x14ac:dyDescent="0.15">
      <c r="H6769">
        <f t="shared" si="106"/>
        <v>1.1688450000000001</v>
      </c>
    </row>
    <row r="6770" spans="8:8" x14ac:dyDescent="0.15">
      <c r="H6770">
        <f t="shared" si="106"/>
        <v>1.1688450000000001</v>
      </c>
    </row>
    <row r="6771" spans="8:8" x14ac:dyDescent="0.15">
      <c r="H6771">
        <f t="shared" si="106"/>
        <v>1.1688450000000001</v>
      </c>
    </row>
    <row r="6772" spans="8:8" x14ac:dyDescent="0.15">
      <c r="H6772">
        <f t="shared" si="106"/>
        <v>1.1688450000000001</v>
      </c>
    </row>
    <row r="6773" spans="8:8" x14ac:dyDescent="0.15">
      <c r="H6773">
        <f t="shared" si="106"/>
        <v>1.1688450000000001</v>
      </c>
    </row>
    <row r="6774" spans="8:8" x14ac:dyDescent="0.15">
      <c r="H6774">
        <f t="shared" si="106"/>
        <v>1.1688450000000001</v>
      </c>
    </row>
    <row r="6775" spans="8:8" x14ac:dyDescent="0.15">
      <c r="H6775">
        <f t="shared" si="106"/>
        <v>1.1688450000000001</v>
      </c>
    </row>
    <row r="6776" spans="8:8" x14ac:dyDescent="0.15">
      <c r="H6776">
        <f t="shared" si="106"/>
        <v>2.3376900000000003</v>
      </c>
    </row>
    <row r="6777" spans="8:8" x14ac:dyDescent="0.15">
      <c r="H6777">
        <f t="shared" si="106"/>
        <v>11.688450000000001</v>
      </c>
    </row>
    <row r="6778" spans="8:8" x14ac:dyDescent="0.15">
      <c r="H6778">
        <f t="shared" si="106"/>
        <v>22.208055000000002</v>
      </c>
    </row>
    <row r="6779" spans="8:8" x14ac:dyDescent="0.15">
      <c r="H6779">
        <f t="shared" si="106"/>
        <v>22.208055000000002</v>
      </c>
    </row>
    <row r="6780" spans="8:8" x14ac:dyDescent="0.15">
      <c r="H6780">
        <f t="shared" si="106"/>
        <v>22.208055000000002</v>
      </c>
    </row>
    <row r="6781" spans="8:8" x14ac:dyDescent="0.15">
      <c r="H6781">
        <f t="shared" si="106"/>
        <v>11.688450000000001</v>
      </c>
    </row>
    <row r="6782" spans="8:8" x14ac:dyDescent="0.15">
      <c r="H6782">
        <f t="shared" si="106"/>
        <v>11.688450000000001</v>
      </c>
    </row>
    <row r="6783" spans="8:8" x14ac:dyDescent="0.15">
      <c r="H6783">
        <f t="shared" si="106"/>
        <v>22.208055000000002</v>
      </c>
    </row>
    <row r="6784" spans="8:8" x14ac:dyDescent="0.15">
      <c r="H6784">
        <f t="shared" si="106"/>
        <v>22.208055000000002</v>
      </c>
    </row>
    <row r="6785" spans="8:8" x14ac:dyDescent="0.15">
      <c r="H6785">
        <f t="shared" si="106"/>
        <v>22.208055000000002</v>
      </c>
    </row>
    <row r="6786" spans="8:8" x14ac:dyDescent="0.15">
      <c r="H6786">
        <f t="shared" si="106"/>
        <v>22.208055000000002</v>
      </c>
    </row>
    <row r="6787" spans="8:8" x14ac:dyDescent="0.15">
      <c r="H6787">
        <f t="shared" si="106"/>
        <v>7.0130699999999999</v>
      </c>
    </row>
    <row r="6788" spans="8:8" x14ac:dyDescent="0.15">
      <c r="H6788">
        <f t="shared" si="106"/>
        <v>7.0130699999999999</v>
      </c>
    </row>
    <row r="6789" spans="8:8" x14ac:dyDescent="0.15">
      <c r="H6789">
        <f t="shared" si="106"/>
        <v>1.1688450000000001</v>
      </c>
    </row>
    <row r="6790" spans="8:8" x14ac:dyDescent="0.15">
      <c r="H6790">
        <f t="shared" si="106"/>
        <v>1.1688450000000001</v>
      </c>
    </row>
    <row r="6791" spans="8:8" x14ac:dyDescent="0.15">
      <c r="H6791">
        <f t="shared" si="106"/>
        <v>1.1688450000000001</v>
      </c>
    </row>
    <row r="6792" spans="8:8" x14ac:dyDescent="0.15">
      <c r="H6792">
        <f t="shared" si="106"/>
        <v>1.1688450000000001</v>
      </c>
    </row>
    <row r="6793" spans="8:8" x14ac:dyDescent="0.15">
      <c r="H6793">
        <f t="shared" si="106"/>
        <v>1.1688450000000001</v>
      </c>
    </row>
    <row r="6794" spans="8:8" x14ac:dyDescent="0.15">
      <c r="H6794">
        <f t="shared" si="106"/>
        <v>1.1688450000000001</v>
      </c>
    </row>
    <row r="6795" spans="8:8" x14ac:dyDescent="0.15">
      <c r="H6795">
        <f t="shared" si="106"/>
        <v>1.1688450000000001</v>
      </c>
    </row>
    <row r="6796" spans="8:8" x14ac:dyDescent="0.15">
      <c r="H6796">
        <f t="shared" si="106"/>
        <v>1.1688450000000001</v>
      </c>
    </row>
    <row r="6797" spans="8:8" x14ac:dyDescent="0.15">
      <c r="H6797">
        <f t="shared" si="106"/>
        <v>1.1688450000000001</v>
      </c>
    </row>
    <row r="6798" spans="8:8" x14ac:dyDescent="0.15">
      <c r="H6798">
        <f t="shared" si="106"/>
        <v>1.1688450000000001</v>
      </c>
    </row>
    <row r="6799" spans="8:8" x14ac:dyDescent="0.15">
      <c r="H6799">
        <f t="shared" si="106"/>
        <v>1.1688450000000001</v>
      </c>
    </row>
    <row r="6800" spans="8:8" x14ac:dyDescent="0.15">
      <c r="H6800">
        <f t="shared" si="106"/>
        <v>2.3376900000000003</v>
      </c>
    </row>
    <row r="6801" spans="8:8" x14ac:dyDescent="0.15">
      <c r="H6801">
        <f t="shared" si="106"/>
        <v>11.688450000000001</v>
      </c>
    </row>
    <row r="6802" spans="8:8" x14ac:dyDescent="0.15">
      <c r="H6802">
        <f t="shared" si="106"/>
        <v>22.208055000000002</v>
      </c>
    </row>
    <row r="6803" spans="8:8" x14ac:dyDescent="0.15">
      <c r="H6803">
        <f t="shared" si="106"/>
        <v>22.208055000000002</v>
      </c>
    </row>
    <row r="6804" spans="8:8" x14ac:dyDescent="0.15">
      <c r="H6804">
        <f t="shared" si="106"/>
        <v>22.208055000000002</v>
      </c>
    </row>
    <row r="6805" spans="8:8" x14ac:dyDescent="0.15">
      <c r="H6805">
        <f t="shared" si="106"/>
        <v>11.688450000000001</v>
      </c>
    </row>
    <row r="6806" spans="8:8" x14ac:dyDescent="0.15">
      <c r="H6806">
        <f t="shared" si="106"/>
        <v>11.688450000000001</v>
      </c>
    </row>
    <row r="6807" spans="8:8" x14ac:dyDescent="0.15">
      <c r="H6807">
        <f t="shared" si="106"/>
        <v>22.208055000000002</v>
      </c>
    </row>
    <row r="6808" spans="8:8" x14ac:dyDescent="0.15">
      <c r="H6808">
        <f t="shared" si="106"/>
        <v>22.208055000000002</v>
      </c>
    </row>
    <row r="6809" spans="8:8" x14ac:dyDescent="0.15">
      <c r="H6809">
        <f t="shared" si="106"/>
        <v>22.208055000000002</v>
      </c>
    </row>
    <row r="6810" spans="8:8" x14ac:dyDescent="0.15">
      <c r="H6810">
        <f t="shared" si="106"/>
        <v>22.208055000000002</v>
      </c>
    </row>
    <row r="6811" spans="8:8" x14ac:dyDescent="0.15">
      <c r="H6811">
        <f t="shared" ref="H6811:H6874" si="107">$H6787</f>
        <v>7.0130699999999999</v>
      </c>
    </row>
    <row r="6812" spans="8:8" x14ac:dyDescent="0.15">
      <c r="H6812">
        <f t="shared" si="107"/>
        <v>7.0130699999999999</v>
      </c>
    </row>
    <row r="6813" spans="8:8" x14ac:dyDescent="0.15">
      <c r="H6813">
        <f t="shared" si="107"/>
        <v>1.1688450000000001</v>
      </c>
    </row>
    <row r="6814" spans="8:8" x14ac:dyDescent="0.15">
      <c r="H6814">
        <f t="shared" si="107"/>
        <v>1.1688450000000001</v>
      </c>
    </row>
    <row r="6815" spans="8:8" x14ac:dyDescent="0.15">
      <c r="H6815">
        <f t="shared" si="107"/>
        <v>1.1688450000000001</v>
      </c>
    </row>
    <row r="6816" spans="8:8" x14ac:dyDescent="0.15">
      <c r="H6816">
        <f t="shared" si="107"/>
        <v>1.1688450000000001</v>
      </c>
    </row>
    <row r="6817" spans="8:8" x14ac:dyDescent="0.15">
      <c r="H6817">
        <f t="shared" si="107"/>
        <v>1.1688450000000001</v>
      </c>
    </row>
    <row r="6818" spans="8:8" x14ac:dyDescent="0.15">
      <c r="H6818">
        <f t="shared" si="107"/>
        <v>1.1688450000000001</v>
      </c>
    </row>
    <row r="6819" spans="8:8" x14ac:dyDescent="0.15">
      <c r="H6819">
        <f t="shared" si="107"/>
        <v>1.1688450000000001</v>
      </c>
    </row>
    <row r="6820" spans="8:8" x14ac:dyDescent="0.15">
      <c r="H6820">
        <f t="shared" si="107"/>
        <v>1.1688450000000001</v>
      </c>
    </row>
    <row r="6821" spans="8:8" x14ac:dyDescent="0.15">
      <c r="H6821">
        <f t="shared" si="107"/>
        <v>1.1688450000000001</v>
      </c>
    </row>
    <row r="6822" spans="8:8" x14ac:dyDescent="0.15">
      <c r="H6822">
        <f t="shared" si="107"/>
        <v>1.1688450000000001</v>
      </c>
    </row>
    <row r="6823" spans="8:8" x14ac:dyDescent="0.15">
      <c r="H6823">
        <f t="shared" si="107"/>
        <v>1.1688450000000001</v>
      </c>
    </row>
    <row r="6824" spans="8:8" x14ac:dyDescent="0.15">
      <c r="H6824">
        <f t="shared" si="107"/>
        <v>2.3376900000000003</v>
      </c>
    </row>
    <row r="6825" spans="8:8" x14ac:dyDescent="0.15">
      <c r="H6825">
        <f t="shared" si="107"/>
        <v>11.688450000000001</v>
      </c>
    </row>
    <row r="6826" spans="8:8" x14ac:dyDescent="0.15">
      <c r="H6826">
        <f t="shared" si="107"/>
        <v>22.208055000000002</v>
      </c>
    </row>
    <row r="6827" spans="8:8" x14ac:dyDescent="0.15">
      <c r="H6827">
        <f t="shared" si="107"/>
        <v>22.208055000000002</v>
      </c>
    </row>
    <row r="6828" spans="8:8" x14ac:dyDescent="0.15">
      <c r="H6828">
        <f t="shared" si="107"/>
        <v>22.208055000000002</v>
      </c>
    </row>
    <row r="6829" spans="8:8" x14ac:dyDescent="0.15">
      <c r="H6829">
        <f t="shared" si="107"/>
        <v>11.688450000000001</v>
      </c>
    </row>
    <row r="6830" spans="8:8" x14ac:dyDescent="0.15">
      <c r="H6830">
        <f t="shared" si="107"/>
        <v>11.688450000000001</v>
      </c>
    </row>
    <row r="6831" spans="8:8" x14ac:dyDescent="0.15">
      <c r="H6831">
        <f t="shared" si="107"/>
        <v>22.208055000000002</v>
      </c>
    </row>
    <row r="6832" spans="8:8" x14ac:dyDescent="0.15">
      <c r="H6832">
        <f t="shared" si="107"/>
        <v>22.208055000000002</v>
      </c>
    </row>
    <row r="6833" spans="8:8" x14ac:dyDescent="0.15">
      <c r="H6833">
        <f t="shared" si="107"/>
        <v>22.208055000000002</v>
      </c>
    </row>
    <row r="6834" spans="8:8" x14ac:dyDescent="0.15">
      <c r="H6834">
        <f t="shared" si="107"/>
        <v>22.208055000000002</v>
      </c>
    </row>
    <row r="6835" spans="8:8" x14ac:dyDescent="0.15">
      <c r="H6835">
        <f t="shared" si="107"/>
        <v>7.0130699999999999</v>
      </c>
    </row>
    <row r="6836" spans="8:8" x14ac:dyDescent="0.15">
      <c r="H6836">
        <f t="shared" si="107"/>
        <v>7.0130699999999999</v>
      </c>
    </row>
    <row r="6837" spans="8:8" x14ac:dyDescent="0.15">
      <c r="H6837">
        <f t="shared" si="107"/>
        <v>1.1688450000000001</v>
      </c>
    </row>
    <row r="6838" spans="8:8" x14ac:dyDescent="0.15">
      <c r="H6838">
        <f t="shared" si="107"/>
        <v>1.1688450000000001</v>
      </c>
    </row>
    <row r="6839" spans="8:8" x14ac:dyDescent="0.15">
      <c r="H6839">
        <f t="shared" si="107"/>
        <v>1.1688450000000001</v>
      </c>
    </row>
    <row r="6840" spans="8:8" x14ac:dyDescent="0.15">
      <c r="H6840">
        <f t="shared" si="107"/>
        <v>1.1688450000000001</v>
      </c>
    </row>
    <row r="6841" spans="8:8" x14ac:dyDescent="0.15">
      <c r="H6841">
        <f t="shared" si="107"/>
        <v>1.1688450000000001</v>
      </c>
    </row>
    <row r="6842" spans="8:8" x14ac:dyDescent="0.15">
      <c r="H6842">
        <f t="shared" si="107"/>
        <v>1.1688450000000001</v>
      </c>
    </row>
    <row r="6843" spans="8:8" x14ac:dyDescent="0.15">
      <c r="H6843">
        <f t="shared" si="107"/>
        <v>1.1688450000000001</v>
      </c>
    </row>
    <row r="6844" spans="8:8" x14ac:dyDescent="0.15">
      <c r="H6844">
        <f t="shared" si="107"/>
        <v>1.1688450000000001</v>
      </c>
    </row>
    <row r="6845" spans="8:8" x14ac:dyDescent="0.15">
      <c r="H6845">
        <f t="shared" si="107"/>
        <v>1.1688450000000001</v>
      </c>
    </row>
    <row r="6846" spans="8:8" x14ac:dyDescent="0.15">
      <c r="H6846">
        <f t="shared" si="107"/>
        <v>1.1688450000000001</v>
      </c>
    </row>
    <row r="6847" spans="8:8" x14ac:dyDescent="0.15">
      <c r="H6847">
        <f t="shared" si="107"/>
        <v>1.1688450000000001</v>
      </c>
    </row>
    <row r="6848" spans="8:8" x14ac:dyDescent="0.15">
      <c r="H6848">
        <f t="shared" si="107"/>
        <v>2.3376900000000003</v>
      </c>
    </row>
    <row r="6849" spans="8:8" x14ac:dyDescent="0.15">
      <c r="H6849">
        <f t="shared" si="107"/>
        <v>11.688450000000001</v>
      </c>
    </row>
    <row r="6850" spans="8:8" x14ac:dyDescent="0.15">
      <c r="H6850">
        <f t="shared" si="107"/>
        <v>22.208055000000002</v>
      </c>
    </row>
    <row r="6851" spans="8:8" x14ac:dyDescent="0.15">
      <c r="H6851">
        <f t="shared" si="107"/>
        <v>22.208055000000002</v>
      </c>
    </row>
    <row r="6852" spans="8:8" x14ac:dyDescent="0.15">
      <c r="H6852">
        <f t="shared" si="107"/>
        <v>22.208055000000002</v>
      </c>
    </row>
    <row r="6853" spans="8:8" x14ac:dyDescent="0.15">
      <c r="H6853">
        <f t="shared" si="107"/>
        <v>11.688450000000001</v>
      </c>
    </row>
    <row r="6854" spans="8:8" x14ac:dyDescent="0.15">
      <c r="H6854">
        <f t="shared" si="107"/>
        <v>11.688450000000001</v>
      </c>
    </row>
    <row r="6855" spans="8:8" x14ac:dyDescent="0.15">
      <c r="H6855">
        <f t="shared" si="107"/>
        <v>22.208055000000002</v>
      </c>
    </row>
    <row r="6856" spans="8:8" x14ac:dyDescent="0.15">
      <c r="H6856">
        <f t="shared" si="107"/>
        <v>22.208055000000002</v>
      </c>
    </row>
    <row r="6857" spans="8:8" x14ac:dyDescent="0.15">
      <c r="H6857">
        <f t="shared" si="107"/>
        <v>22.208055000000002</v>
      </c>
    </row>
    <row r="6858" spans="8:8" x14ac:dyDescent="0.15">
      <c r="H6858">
        <f t="shared" si="107"/>
        <v>22.208055000000002</v>
      </c>
    </row>
    <row r="6859" spans="8:8" x14ac:dyDescent="0.15">
      <c r="H6859">
        <f t="shared" si="107"/>
        <v>7.0130699999999999</v>
      </c>
    </row>
    <row r="6860" spans="8:8" x14ac:dyDescent="0.15">
      <c r="H6860">
        <f t="shared" si="107"/>
        <v>7.0130699999999999</v>
      </c>
    </row>
    <row r="6861" spans="8:8" x14ac:dyDescent="0.15">
      <c r="H6861">
        <f t="shared" si="107"/>
        <v>1.1688450000000001</v>
      </c>
    </row>
    <row r="6862" spans="8:8" x14ac:dyDescent="0.15">
      <c r="H6862">
        <f t="shared" si="107"/>
        <v>1.1688450000000001</v>
      </c>
    </row>
    <row r="6863" spans="8:8" x14ac:dyDescent="0.15">
      <c r="H6863">
        <f t="shared" si="107"/>
        <v>1.1688450000000001</v>
      </c>
    </row>
    <row r="6864" spans="8:8" x14ac:dyDescent="0.15">
      <c r="H6864">
        <f t="shared" si="107"/>
        <v>1.1688450000000001</v>
      </c>
    </row>
    <row r="6865" spans="8:8" x14ac:dyDescent="0.15">
      <c r="H6865">
        <f t="shared" si="107"/>
        <v>1.1688450000000001</v>
      </c>
    </row>
    <row r="6866" spans="8:8" x14ac:dyDescent="0.15">
      <c r="H6866">
        <f t="shared" si="107"/>
        <v>1.1688450000000001</v>
      </c>
    </row>
    <row r="6867" spans="8:8" x14ac:dyDescent="0.15">
      <c r="H6867">
        <f t="shared" si="107"/>
        <v>1.1688450000000001</v>
      </c>
    </row>
    <row r="6868" spans="8:8" x14ac:dyDescent="0.15">
      <c r="H6868">
        <f t="shared" si="107"/>
        <v>1.1688450000000001</v>
      </c>
    </row>
    <row r="6869" spans="8:8" x14ac:dyDescent="0.15">
      <c r="H6869">
        <f t="shared" si="107"/>
        <v>1.1688450000000001</v>
      </c>
    </row>
    <row r="6870" spans="8:8" x14ac:dyDescent="0.15">
      <c r="H6870">
        <f t="shared" si="107"/>
        <v>1.1688450000000001</v>
      </c>
    </row>
    <row r="6871" spans="8:8" x14ac:dyDescent="0.15">
      <c r="H6871">
        <f t="shared" si="107"/>
        <v>1.1688450000000001</v>
      </c>
    </row>
    <row r="6872" spans="8:8" x14ac:dyDescent="0.15">
      <c r="H6872">
        <f t="shared" si="107"/>
        <v>2.3376900000000003</v>
      </c>
    </row>
    <row r="6873" spans="8:8" x14ac:dyDescent="0.15">
      <c r="H6873">
        <f t="shared" si="107"/>
        <v>11.688450000000001</v>
      </c>
    </row>
    <row r="6874" spans="8:8" x14ac:dyDescent="0.15">
      <c r="H6874">
        <f t="shared" si="107"/>
        <v>22.208055000000002</v>
      </c>
    </row>
    <row r="6875" spans="8:8" x14ac:dyDescent="0.15">
      <c r="H6875">
        <f t="shared" ref="H6875:H6938" si="108">$H6851</f>
        <v>22.208055000000002</v>
      </c>
    </row>
    <row r="6876" spans="8:8" x14ac:dyDescent="0.15">
      <c r="H6876">
        <f t="shared" si="108"/>
        <v>22.208055000000002</v>
      </c>
    </row>
    <row r="6877" spans="8:8" x14ac:dyDescent="0.15">
      <c r="H6877">
        <f t="shared" si="108"/>
        <v>11.688450000000001</v>
      </c>
    </row>
    <row r="6878" spans="8:8" x14ac:dyDescent="0.15">
      <c r="H6878">
        <f t="shared" si="108"/>
        <v>11.688450000000001</v>
      </c>
    </row>
    <row r="6879" spans="8:8" x14ac:dyDescent="0.15">
      <c r="H6879">
        <f t="shared" si="108"/>
        <v>22.208055000000002</v>
      </c>
    </row>
    <row r="6880" spans="8:8" x14ac:dyDescent="0.15">
      <c r="H6880">
        <f t="shared" si="108"/>
        <v>22.208055000000002</v>
      </c>
    </row>
    <row r="6881" spans="8:8" x14ac:dyDescent="0.15">
      <c r="H6881">
        <f t="shared" si="108"/>
        <v>22.208055000000002</v>
      </c>
    </row>
    <row r="6882" spans="8:8" x14ac:dyDescent="0.15">
      <c r="H6882">
        <f t="shared" si="108"/>
        <v>22.208055000000002</v>
      </c>
    </row>
    <row r="6883" spans="8:8" x14ac:dyDescent="0.15">
      <c r="H6883">
        <f t="shared" si="108"/>
        <v>7.0130699999999999</v>
      </c>
    </row>
    <row r="6884" spans="8:8" x14ac:dyDescent="0.15">
      <c r="H6884">
        <f t="shared" si="108"/>
        <v>7.0130699999999999</v>
      </c>
    </row>
    <row r="6885" spans="8:8" x14ac:dyDescent="0.15">
      <c r="H6885">
        <f t="shared" si="108"/>
        <v>1.1688450000000001</v>
      </c>
    </row>
    <row r="6886" spans="8:8" x14ac:dyDescent="0.15">
      <c r="H6886">
        <f t="shared" si="108"/>
        <v>1.1688450000000001</v>
      </c>
    </row>
    <row r="6887" spans="8:8" x14ac:dyDescent="0.15">
      <c r="H6887">
        <f t="shared" si="108"/>
        <v>1.1688450000000001</v>
      </c>
    </row>
    <row r="6888" spans="8:8" x14ac:dyDescent="0.15">
      <c r="H6888">
        <f t="shared" si="108"/>
        <v>1.1688450000000001</v>
      </c>
    </row>
    <row r="6889" spans="8:8" x14ac:dyDescent="0.15">
      <c r="H6889">
        <f t="shared" si="108"/>
        <v>1.1688450000000001</v>
      </c>
    </row>
    <row r="6890" spans="8:8" x14ac:dyDescent="0.15">
      <c r="H6890">
        <f t="shared" si="108"/>
        <v>1.1688450000000001</v>
      </c>
    </row>
    <row r="6891" spans="8:8" x14ac:dyDescent="0.15">
      <c r="H6891">
        <f t="shared" si="108"/>
        <v>1.1688450000000001</v>
      </c>
    </row>
    <row r="6892" spans="8:8" x14ac:dyDescent="0.15">
      <c r="H6892">
        <f t="shared" si="108"/>
        <v>1.1688450000000001</v>
      </c>
    </row>
    <row r="6893" spans="8:8" x14ac:dyDescent="0.15">
      <c r="H6893">
        <f t="shared" si="108"/>
        <v>1.1688450000000001</v>
      </c>
    </row>
    <row r="6894" spans="8:8" x14ac:dyDescent="0.15">
      <c r="H6894">
        <f t="shared" si="108"/>
        <v>1.1688450000000001</v>
      </c>
    </row>
    <row r="6895" spans="8:8" x14ac:dyDescent="0.15">
      <c r="H6895">
        <f t="shared" si="108"/>
        <v>1.1688450000000001</v>
      </c>
    </row>
    <row r="6896" spans="8:8" x14ac:dyDescent="0.15">
      <c r="H6896">
        <f t="shared" si="108"/>
        <v>2.3376900000000003</v>
      </c>
    </row>
    <row r="6897" spans="8:8" x14ac:dyDescent="0.15">
      <c r="H6897">
        <f t="shared" si="108"/>
        <v>11.688450000000001</v>
      </c>
    </row>
    <row r="6898" spans="8:8" x14ac:dyDescent="0.15">
      <c r="H6898">
        <f t="shared" si="108"/>
        <v>22.208055000000002</v>
      </c>
    </row>
    <row r="6899" spans="8:8" x14ac:dyDescent="0.15">
      <c r="H6899">
        <f t="shared" si="108"/>
        <v>22.208055000000002</v>
      </c>
    </row>
    <row r="6900" spans="8:8" x14ac:dyDescent="0.15">
      <c r="H6900">
        <f t="shared" si="108"/>
        <v>22.208055000000002</v>
      </c>
    </row>
    <row r="6901" spans="8:8" x14ac:dyDescent="0.15">
      <c r="H6901">
        <f t="shared" si="108"/>
        <v>11.688450000000001</v>
      </c>
    </row>
    <row r="6902" spans="8:8" x14ac:dyDescent="0.15">
      <c r="H6902">
        <f t="shared" si="108"/>
        <v>11.688450000000001</v>
      </c>
    </row>
    <row r="6903" spans="8:8" x14ac:dyDescent="0.15">
      <c r="H6903">
        <f t="shared" si="108"/>
        <v>22.208055000000002</v>
      </c>
    </row>
    <row r="6904" spans="8:8" x14ac:dyDescent="0.15">
      <c r="H6904">
        <f t="shared" si="108"/>
        <v>22.208055000000002</v>
      </c>
    </row>
    <row r="6905" spans="8:8" x14ac:dyDescent="0.15">
      <c r="H6905">
        <f t="shared" si="108"/>
        <v>22.208055000000002</v>
      </c>
    </row>
    <row r="6906" spans="8:8" x14ac:dyDescent="0.15">
      <c r="H6906">
        <f t="shared" si="108"/>
        <v>22.208055000000002</v>
      </c>
    </row>
    <row r="6907" spans="8:8" x14ac:dyDescent="0.15">
      <c r="H6907">
        <f t="shared" si="108"/>
        <v>7.0130699999999999</v>
      </c>
    </row>
    <row r="6908" spans="8:8" x14ac:dyDescent="0.15">
      <c r="H6908">
        <f t="shared" si="108"/>
        <v>7.0130699999999999</v>
      </c>
    </row>
    <row r="6909" spans="8:8" x14ac:dyDescent="0.15">
      <c r="H6909">
        <f t="shared" si="108"/>
        <v>1.1688450000000001</v>
      </c>
    </row>
    <row r="6910" spans="8:8" x14ac:dyDescent="0.15">
      <c r="H6910">
        <f t="shared" si="108"/>
        <v>1.1688450000000001</v>
      </c>
    </row>
    <row r="6911" spans="8:8" x14ac:dyDescent="0.15">
      <c r="H6911">
        <f t="shared" si="108"/>
        <v>1.1688450000000001</v>
      </c>
    </row>
    <row r="6912" spans="8:8" x14ac:dyDescent="0.15">
      <c r="H6912">
        <f t="shared" si="108"/>
        <v>1.1688450000000001</v>
      </c>
    </row>
    <row r="6913" spans="8:8" x14ac:dyDescent="0.15">
      <c r="H6913">
        <f t="shared" si="108"/>
        <v>1.1688450000000001</v>
      </c>
    </row>
    <row r="6914" spans="8:8" x14ac:dyDescent="0.15">
      <c r="H6914">
        <f t="shared" si="108"/>
        <v>1.1688450000000001</v>
      </c>
    </row>
    <row r="6915" spans="8:8" x14ac:dyDescent="0.15">
      <c r="H6915">
        <f t="shared" si="108"/>
        <v>1.1688450000000001</v>
      </c>
    </row>
    <row r="6916" spans="8:8" x14ac:dyDescent="0.15">
      <c r="H6916">
        <f t="shared" si="108"/>
        <v>1.1688450000000001</v>
      </c>
    </row>
    <row r="6917" spans="8:8" x14ac:dyDescent="0.15">
      <c r="H6917">
        <f t="shared" si="108"/>
        <v>1.1688450000000001</v>
      </c>
    </row>
    <row r="6918" spans="8:8" x14ac:dyDescent="0.15">
      <c r="H6918">
        <f t="shared" si="108"/>
        <v>1.1688450000000001</v>
      </c>
    </row>
    <row r="6919" spans="8:8" x14ac:dyDescent="0.15">
      <c r="H6919">
        <f t="shared" si="108"/>
        <v>1.1688450000000001</v>
      </c>
    </row>
    <row r="6920" spans="8:8" x14ac:dyDescent="0.15">
      <c r="H6920">
        <f t="shared" si="108"/>
        <v>2.3376900000000003</v>
      </c>
    </row>
    <row r="6921" spans="8:8" x14ac:dyDescent="0.15">
      <c r="H6921">
        <f t="shared" si="108"/>
        <v>11.688450000000001</v>
      </c>
    </row>
    <row r="6922" spans="8:8" x14ac:dyDescent="0.15">
      <c r="H6922">
        <f t="shared" si="108"/>
        <v>22.208055000000002</v>
      </c>
    </row>
    <row r="6923" spans="8:8" x14ac:dyDescent="0.15">
      <c r="H6923">
        <f t="shared" si="108"/>
        <v>22.208055000000002</v>
      </c>
    </row>
    <row r="6924" spans="8:8" x14ac:dyDescent="0.15">
      <c r="H6924">
        <f t="shared" si="108"/>
        <v>22.208055000000002</v>
      </c>
    </row>
    <row r="6925" spans="8:8" x14ac:dyDescent="0.15">
      <c r="H6925">
        <f t="shared" si="108"/>
        <v>11.688450000000001</v>
      </c>
    </row>
    <row r="6926" spans="8:8" x14ac:dyDescent="0.15">
      <c r="H6926">
        <f t="shared" si="108"/>
        <v>11.688450000000001</v>
      </c>
    </row>
    <row r="6927" spans="8:8" x14ac:dyDescent="0.15">
      <c r="H6927">
        <f t="shared" si="108"/>
        <v>22.208055000000002</v>
      </c>
    </row>
    <row r="6928" spans="8:8" x14ac:dyDescent="0.15">
      <c r="H6928">
        <f t="shared" si="108"/>
        <v>22.208055000000002</v>
      </c>
    </row>
    <row r="6929" spans="8:8" x14ac:dyDescent="0.15">
      <c r="H6929">
        <f t="shared" si="108"/>
        <v>22.208055000000002</v>
      </c>
    </row>
    <row r="6930" spans="8:8" x14ac:dyDescent="0.15">
      <c r="H6930">
        <f t="shared" si="108"/>
        <v>22.208055000000002</v>
      </c>
    </row>
    <row r="6931" spans="8:8" x14ac:dyDescent="0.15">
      <c r="H6931">
        <f t="shared" si="108"/>
        <v>7.0130699999999999</v>
      </c>
    </row>
    <row r="6932" spans="8:8" x14ac:dyDescent="0.15">
      <c r="H6932">
        <f t="shared" si="108"/>
        <v>7.0130699999999999</v>
      </c>
    </row>
    <row r="6933" spans="8:8" x14ac:dyDescent="0.15">
      <c r="H6933">
        <f t="shared" si="108"/>
        <v>1.1688450000000001</v>
      </c>
    </row>
    <row r="6934" spans="8:8" x14ac:dyDescent="0.15">
      <c r="H6934">
        <f t="shared" si="108"/>
        <v>1.1688450000000001</v>
      </c>
    </row>
    <row r="6935" spans="8:8" x14ac:dyDescent="0.15">
      <c r="H6935">
        <f t="shared" si="108"/>
        <v>1.1688450000000001</v>
      </c>
    </row>
    <row r="6936" spans="8:8" x14ac:dyDescent="0.15">
      <c r="H6936">
        <f t="shared" si="108"/>
        <v>1.1688450000000001</v>
      </c>
    </row>
    <row r="6937" spans="8:8" x14ac:dyDescent="0.15">
      <c r="H6937">
        <f t="shared" si="108"/>
        <v>1.1688450000000001</v>
      </c>
    </row>
    <row r="6938" spans="8:8" x14ac:dyDescent="0.15">
      <c r="H6938">
        <f t="shared" si="108"/>
        <v>1.1688450000000001</v>
      </c>
    </row>
    <row r="6939" spans="8:8" x14ac:dyDescent="0.15">
      <c r="H6939">
        <f t="shared" ref="H6939:H7002" si="109">$H6915</f>
        <v>1.1688450000000001</v>
      </c>
    </row>
    <row r="6940" spans="8:8" x14ac:dyDescent="0.15">
      <c r="H6940">
        <f t="shared" si="109"/>
        <v>1.1688450000000001</v>
      </c>
    </row>
    <row r="6941" spans="8:8" x14ac:dyDescent="0.15">
      <c r="H6941">
        <f t="shared" si="109"/>
        <v>1.1688450000000001</v>
      </c>
    </row>
    <row r="6942" spans="8:8" x14ac:dyDescent="0.15">
      <c r="H6942">
        <f t="shared" si="109"/>
        <v>1.1688450000000001</v>
      </c>
    </row>
    <row r="6943" spans="8:8" x14ac:dyDescent="0.15">
      <c r="H6943">
        <f t="shared" si="109"/>
        <v>1.1688450000000001</v>
      </c>
    </row>
    <row r="6944" spans="8:8" x14ac:dyDescent="0.15">
      <c r="H6944">
        <f t="shared" si="109"/>
        <v>2.3376900000000003</v>
      </c>
    </row>
    <row r="6945" spans="8:8" x14ac:dyDescent="0.15">
      <c r="H6945">
        <f t="shared" si="109"/>
        <v>11.688450000000001</v>
      </c>
    </row>
    <row r="6946" spans="8:8" x14ac:dyDescent="0.15">
      <c r="H6946">
        <f t="shared" si="109"/>
        <v>22.208055000000002</v>
      </c>
    </row>
    <row r="6947" spans="8:8" x14ac:dyDescent="0.15">
      <c r="H6947">
        <f t="shared" si="109"/>
        <v>22.208055000000002</v>
      </c>
    </row>
    <row r="6948" spans="8:8" x14ac:dyDescent="0.15">
      <c r="H6948">
        <f t="shared" si="109"/>
        <v>22.208055000000002</v>
      </c>
    </row>
    <row r="6949" spans="8:8" x14ac:dyDescent="0.15">
      <c r="H6949">
        <f t="shared" si="109"/>
        <v>11.688450000000001</v>
      </c>
    </row>
    <row r="6950" spans="8:8" x14ac:dyDescent="0.15">
      <c r="H6950">
        <f t="shared" si="109"/>
        <v>11.688450000000001</v>
      </c>
    </row>
    <row r="6951" spans="8:8" x14ac:dyDescent="0.15">
      <c r="H6951">
        <f t="shared" si="109"/>
        <v>22.208055000000002</v>
      </c>
    </row>
    <row r="6952" spans="8:8" x14ac:dyDescent="0.15">
      <c r="H6952">
        <f t="shared" si="109"/>
        <v>22.208055000000002</v>
      </c>
    </row>
    <row r="6953" spans="8:8" x14ac:dyDescent="0.15">
      <c r="H6953">
        <f t="shared" si="109"/>
        <v>22.208055000000002</v>
      </c>
    </row>
    <row r="6954" spans="8:8" x14ac:dyDescent="0.15">
      <c r="H6954">
        <f t="shared" si="109"/>
        <v>22.208055000000002</v>
      </c>
    </row>
    <row r="6955" spans="8:8" x14ac:dyDescent="0.15">
      <c r="H6955">
        <f t="shared" si="109"/>
        <v>7.0130699999999999</v>
      </c>
    </row>
    <row r="6956" spans="8:8" x14ac:dyDescent="0.15">
      <c r="H6956">
        <f t="shared" si="109"/>
        <v>7.0130699999999999</v>
      </c>
    </row>
    <row r="6957" spans="8:8" x14ac:dyDescent="0.15">
      <c r="H6957">
        <f t="shared" si="109"/>
        <v>1.1688450000000001</v>
      </c>
    </row>
    <row r="6958" spans="8:8" x14ac:dyDescent="0.15">
      <c r="H6958">
        <f t="shared" si="109"/>
        <v>1.1688450000000001</v>
      </c>
    </row>
    <row r="6959" spans="8:8" x14ac:dyDescent="0.15">
      <c r="H6959">
        <f t="shared" si="109"/>
        <v>1.1688450000000001</v>
      </c>
    </row>
    <row r="6960" spans="8:8" x14ac:dyDescent="0.15">
      <c r="H6960">
        <f t="shared" si="109"/>
        <v>1.1688450000000001</v>
      </c>
    </row>
    <row r="6961" spans="8:8" x14ac:dyDescent="0.15">
      <c r="H6961">
        <f t="shared" si="109"/>
        <v>1.1688450000000001</v>
      </c>
    </row>
    <row r="6962" spans="8:8" x14ac:dyDescent="0.15">
      <c r="H6962">
        <f t="shared" si="109"/>
        <v>1.1688450000000001</v>
      </c>
    </row>
    <row r="6963" spans="8:8" x14ac:dyDescent="0.15">
      <c r="H6963">
        <f t="shared" si="109"/>
        <v>1.1688450000000001</v>
      </c>
    </row>
    <row r="6964" spans="8:8" x14ac:dyDescent="0.15">
      <c r="H6964">
        <f t="shared" si="109"/>
        <v>1.1688450000000001</v>
      </c>
    </row>
    <row r="6965" spans="8:8" x14ac:dyDescent="0.15">
      <c r="H6965">
        <f t="shared" si="109"/>
        <v>1.1688450000000001</v>
      </c>
    </row>
    <row r="6966" spans="8:8" x14ac:dyDescent="0.15">
      <c r="H6966">
        <f t="shared" si="109"/>
        <v>1.1688450000000001</v>
      </c>
    </row>
    <row r="6967" spans="8:8" x14ac:dyDescent="0.15">
      <c r="H6967">
        <f t="shared" si="109"/>
        <v>1.1688450000000001</v>
      </c>
    </row>
    <row r="6968" spans="8:8" x14ac:dyDescent="0.15">
      <c r="H6968">
        <f t="shared" si="109"/>
        <v>2.3376900000000003</v>
      </c>
    </row>
    <row r="6969" spans="8:8" x14ac:dyDescent="0.15">
      <c r="H6969">
        <f t="shared" si="109"/>
        <v>11.688450000000001</v>
      </c>
    </row>
    <row r="6970" spans="8:8" x14ac:dyDescent="0.15">
      <c r="H6970">
        <f t="shared" si="109"/>
        <v>22.208055000000002</v>
      </c>
    </row>
    <row r="6971" spans="8:8" x14ac:dyDescent="0.15">
      <c r="H6971">
        <f t="shared" si="109"/>
        <v>22.208055000000002</v>
      </c>
    </row>
    <row r="6972" spans="8:8" x14ac:dyDescent="0.15">
      <c r="H6972">
        <f t="shared" si="109"/>
        <v>22.208055000000002</v>
      </c>
    </row>
    <row r="6973" spans="8:8" x14ac:dyDescent="0.15">
      <c r="H6973">
        <f t="shared" si="109"/>
        <v>11.688450000000001</v>
      </c>
    </row>
    <row r="6974" spans="8:8" x14ac:dyDescent="0.15">
      <c r="H6974">
        <f t="shared" si="109"/>
        <v>11.688450000000001</v>
      </c>
    </row>
    <row r="6975" spans="8:8" x14ac:dyDescent="0.15">
      <c r="H6975">
        <f t="shared" si="109"/>
        <v>22.208055000000002</v>
      </c>
    </row>
    <row r="6976" spans="8:8" x14ac:dyDescent="0.15">
      <c r="H6976">
        <f t="shared" si="109"/>
        <v>22.208055000000002</v>
      </c>
    </row>
    <row r="6977" spans="8:8" x14ac:dyDescent="0.15">
      <c r="H6977">
        <f t="shared" si="109"/>
        <v>22.208055000000002</v>
      </c>
    </row>
    <row r="6978" spans="8:8" x14ac:dyDescent="0.15">
      <c r="H6978">
        <f t="shared" si="109"/>
        <v>22.208055000000002</v>
      </c>
    </row>
    <row r="6979" spans="8:8" x14ac:dyDescent="0.15">
      <c r="H6979">
        <f t="shared" si="109"/>
        <v>7.0130699999999999</v>
      </c>
    </row>
    <row r="6980" spans="8:8" x14ac:dyDescent="0.15">
      <c r="H6980">
        <f t="shared" si="109"/>
        <v>7.0130699999999999</v>
      </c>
    </row>
    <row r="6981" spans="8:8" x14ac:dyDescent="0.15">
      <c r="H6981">
        <f t="shared" si="109"/>
        <v>1.1688450000000001</v>
      </c>
    </row>
    <row r="6982" spans="8:8" x14ac:dyDescent="0.15">
      <c r="H6982">
        <f t="shared" si="109"/>
        <v>1.1688450000000001</v>
      </c>
    </row>
    <row r="6983" spans="8:8" x14ac:dyDescent="0.15">
      <c r="H6983">
        <f t="shared" si="109"/>
        <v>1.1688450000000001</v>
      </c>
    </row>
    <row r="6984" spans="8:8" x14ac:dyDescent="0.15">
      <c r="H6984">
        <f t="shared" si="109"/>
        <v>1.1688450000000001</v>
      </c>
    </row>
    <row r="6985" spans="8:8" x14ac:dyDescent="0.15">
      <c r="H6985">
        <f t="shared" si="109"/>
        <v>1.1688450000000001</v>
      </c>
    </row>
    <row r="6986" spans="8:8" x14ac:dyDescent="0.15">
      <c r="H6986">
        <f t="shared" si="109"/>
        <v>1.1688450000000001</v>
      </c>
    </row>
    <row r="6987" spans="8:8" x14ac:dyDescent="0.15">
      <c r="H6987">
        <f t="shared" si="109"/>
        <v>1.1688450000000001</v>
      </c>
    </row>
    <row r="6988" spans="8:8" x14ac:dyDescent="0.15">
      <c r="H6988">
        <f t="shared" si="109"/>
        <v>1.1688450000000001</v>
      </c>
    </row>
    <row r="6989" spans="8:8" x14ac:dyDescent="0.15">
      <c r="H6989">
        <f t="shared" si="109"/>
        <v>1.1688450000000001</v>
      </c>
    </row>
    <row r="6990" spans="8:8" x14ac:dyDescent="0.15">
      <c r="H6990">
        <f t="shared" si="109"/>
        <v>1.1688450000000001</v>
      </c>
    </row>
    <row r="6991" spans="8:8" x14ac:dyDescent="0.15">
      <c r="H6991">
        <f t="shared" si="109"/>
        <v>1.1688450000000001</v>
      </c>
    </row>
    <row r="6992" spans="8:8" x14ac:dyDescent="0.15">
      <c r="H6992">
        <f t="shared" si="109"/>
        <v>2.3376900000000003</v>
      </c>
    </row>
    <row r="6993" spans="8:8" x14ac:dyDescent="0.15">
      <c r="H6993">
        <f t="shared" si="109"/>
        <v>11.688450000000001</v>
      </c>
    </row>
    <row r="6994" spans="8:8" x14ac:dyDescent="0.15">
      <c r="H6994">
        <f t="shared" si="109"/>
        <v>22.208055000000002</v>
      </c>
    </row>
    <row r="6995" spans="8:8" x14ac:dyDescent="0.15">
      <c r="H6995">
        <f t="shared" si="109"/>
        <v>22.208055000000002</v>
      </c>
    </row>
    <row r="6996" spans="8:8" x14ac:dyDescent="0.15">
      <c r="H6996">
        <f t="shared" si="109"/>
        <v>22.208055000000002</v>
      </c>
    </row>
    <row r="6997" spans="8:8" x14ac:dyDescent="0.15">
      <c r="H6997">
        <f t="shared" si="109"/>
        <v>11.688450000000001</v>
      </c>
    </row>
    <row r="6998" spans="8:8" x14ac:dyDescent="0.15">
      <c r="H6998">
        <f t="shared" si="109"/>
        <v>11.688450000000001</v>
      </c>
    </row>
    <row r="6999" spans="8:8" x14ac:dyDescent="0.15">
      <c r="H6999">
        <f t="shared" si="109"/>
        <v>22.208055000000002</v>
      </c>
    </row>
    <row r="7000" spans="8:8" x14ac:dyDescent="0.15">
      <c r="H7000">
        <f t="shared" si="109"/>
        <v>22.208055000000002</v>
      </c>
    </row>
    <row r="7001" spans="8:8" x14ac:dyDescent="0.15">
      <c r="H7001">
        <f t="shared" si="109"/>
        <v>22.208055000000002</v>
      </c>
    </row>
    <row r="7002" spans="8:8" x14ac:dyDescent="0.15">
      <c r="H7002">
        <f t="shared" si="109"/>
        <v>22.208055000000002</v>
      </c>
    </row>
    <row r="7003" spans="8:8" x14ac:dyDescent="0.15">
      <c r="H7003">
        <f t="shared" ref="H7003:H7066" si="110">$H6979</f>
        <v>7.0130699999999999</v>
      </c>
    </row>
    <row r="7004" spans="8:8" x14ac:dyDescent="0.15">
      <c r="H7004">
        <f t="shared" si="110"/>
        <v>7.0130699999999999</v>
      </c>
    </row>
    <row r="7005" spans="8:8" x14ac:dyDescent="0.15">
      <c r="H7005">
        <f t="shared" si="110"/>
        <v>1.1688450000000001</v>
      </c>
    </row>
    <row r="7006" spans="8:8" x14ac:dyDescent="0.15">
      <c r="H7006">
        <f t="shared" si="110"/>
        <v>1.1688450000000001</v>
      </c>
    </row>
    <row r="7007" spans="8:8" x14ac:dyDescent="0.15">
      <c r="H7007">
        <f t="shared" si="110"/>
        <v>1.1688450000000001</v>
      </c>
    </row>
    <row r="7008" spans="8:8" x14ac:dyDescent="0.15">
      <c r="H7008">
        <f t="shared" si="110"/>
        <v>1.1688450000000001</v>
      </c>
    </row>
    <row r="7009" spans="8:8" x14ac:dyDescent="0.15">
      <c r="H7009">
        <f t="shared" si="110"/>
        <v>1.1688450000000001</v>
      </c>
    </row>
    <row r="7010" spans="8:8" x14ac:dyDescent="0.15">
      <c r="H7010">
        <f t="shared" si="110"/>
        <v>1.1688450000000001</v>
      </c>
    </row>
    <row r="7011" spans="8:8" x14ac:dyDescent="0.15">
      <c r="H7011">
        <f t="shared" si="110"/>
        <v>1.1688450000000001</v>
      </c>
    </row>
    <row r="7012" spans="8:8" x14ac:dyDescent="0.15">
      <c r="H7012">
        <f t="shared" si="110"/>
        <v>1.1688450000000001</v>
      </c>
    </row>
    <row r="7013" spans="8:8" x14ac:dyDescent="0.15">
      <c r="H7013">
        <f t="shared" si="110"/>
        <v>1.1688450000000001</v>
      </c>
    </row>
    <row r="7014" spans="8:8" x14ac:dyDescent="0.15">
      <c r="H7014">
        <f t="shared" si="110"/>
        <v>1.1688450000000001</v>
      </c>
    </row>
    <row r="7015" spans="8:8" x14ac:dyDescent="0.15">
      <c r="H7015">
        <f t="shared" si="110"/>
        <v>1.1688450000000001</v>
      </c>
    </row>
    <row r="7016" spans="8:8" x14ac:dyDescent="0.15">
      <c r="H7016">
        <f t="shared" si="110"/>
        <v>2.3376900000000003</v>
      </c>
    </row>
    <row r="7017" spans="8:8" x14ac:dyDescent="0.15">
      <c r="H7017">
        <f t="shared" si="110"/>
        <v>11.688450000000001</v>
      </c>
    </row>
    <row r="7018" spans="8:8" x14ac:dyDescent="0.15">
      <c r="H7018">
        <f t="shared" si="110"/>
        <v>22.208055000000002</v>
      </c>
    </row>
    <row r="7019" spans="8:8" x14ac:dyDescent="0.15">
      <c r="H7019">
        <f t="shared" si="110"/>
        <v>22.208055000000002</v>
      </c>
    </row>
    <row r="7020" spans="8:8" x14ac:dyDescent="0.15">
      <c r="H7020">
        <f t="shared" si="110"/>
        <v>22.208055000000002</v>
      </c>
    </row>
    <row r="7021" spans="8:8" x14ac:dyDescent="0.15">
      <c r="H7021">
        <f t="shared" si="110"/>
        <v>11.688450000000001</v>
      </c>
    </row>
    <row r="7022" spans="8:8" x14ac:dyDescent="0.15">
      <c r="H7022">
        <f t="shared" si="110"/>
        <v>11.688450000000001</v>
      </c>
    </row>
    <row r="7023" spans="8:8" x14ac:dyDescent="0.15">
      <c r="H7023">
        <f t="shared" si="110"/>
        <v>22.208055000000002</v>
      </c>
    </row>
    <row r="7024" spans="8:8" x14ac:dyDescent="0.15">
      <c r="H7024">
        <f t="shared" si="110"/>
        <v>22.208055000000002</v>
      </c>
    </row>
    <row r="7025" spans="8:8" x14ac:dyDescent="0.15">
      <c r="H7025">
        <f t="shared" si="110"/>
        <v>22.208055000000002</v>
      </c>
    </row>
    <row r="7026" spans="8:8" x14ac:dyDescent="0.15">
      <c r="H7026">
        <f t="shared" si="110"/>
        <v>22.208055000000002</v>
      </c>
    </row>
    <row r="7027" spans="8:8" x14ac:dyDescent="0.15">
      <c r="H7027">
        <f t="shared" si="110"/>
        <v>7.0130699999999999</v>
      </c>
    </row>
    <row r="7028" spans="8:8" x14ac:dyDescent="0.15">
      <c r="H7028">
        <f t="shared" si="110"/>
        <v>7.0130699999999999</v>
      </c>
    </row>
    <row r="7029" spans="8:8" x14ac:dyDescent="0.15">
      <c r="H7029">
        <f t="shared" si="110"/>
        <v>1.1688450000000001</v>
      </c>
    </row>
    <row r="7030" spans="8:8" x14ac:dyDescent="0.15">
      <c r="H7030">
        <f t="shared" si="110"/>
        <v>1.1688450000000001</v>
      </c>
    </row>
    <row r="7031" spans="8:8" x14ac:dyDescent="0.15">
      <c r="H7031">
        <f t="shared" si="110"/>
        <v>1.1688450000000001</v>
      </c>
    </row>
    <row r="7032" spans="8:8" x14ac:dyDescent="0.15">
      <c r="H7032">
        <f t="shared" si="110"/>
        <v>1.1688450000000001</v>
      </c>
    </row>
    <row r="7033" spans="8:8" x14ac:dyDescent="0.15">
      <c r="H7033">
        <f t="shared" si="110"/>
        <v>1.1688450000000001</v>
      </c>
    </row>
    <row r="7034" spans="8:8" x14ac:dyDescent="0.15">
      <c r="H7034">
        <f t="shared" si="110"/>
        <v>1.1688450000000001</v>
      </c>
    </row>
    <row r="7035" spans="8:8" x14ac:dyDescent="0.15">
      <c r="H7035">
        <f t="shared" si="110"/>
        <v>1.1688450000000001</v>
      </c>
    </row>
    <row r="7036" spans="8:8" x14ac:dyDescent="0.15">
      <c r="H7036">
        <f t="shared" si="110"/>
        <v>1.1688450000000001</v>
      </c>
    </row>
    <row r="7037" spans="8:8" x14ac:dyDescent="0.15">
      <c r="H7037">
        <f t="shared" si="110"/>
        <v>1.1688450000000001</v>
      </c>
    </row>
    <row r="7038" spans="8:8" x14ac:dyDescent="0.15">
      <c r="H7038">
        <f t="shared" si="110"/>
        <v>1.1688450000000001</v>
      </c>
    </row>
    <row r="7039" spans="8:8" x14ac:dyDescent="0.15">
      <c r="H7039">
        <f t="shared" si="110"/>
        <v>1.1688450000000001</v>
      </c>
    </row>
    <row r="7040" spans="8:8" x14ac:dyDescent="0.15">
      <c r="H7040">
        <f t="shared" si="110"/>
        <v>2.3376900000000003</v>
      </c>
    </row>
    <row r="7041" spans="8:8" x14ac:dyDescent="0.15">
      <c r="H7041">
        <f t="shared" si="110"/>
        <v>11.688450000000001</v>
      </c>
    </row>
    <row r="7042" spans="8:8" x14ac:dyDescent="0.15">
      <c r="H7042">
        <f t="shared" si="110"/>
        <v>22.208055000000002</v>
      </c>
    </row>
    <row r="7043" spans="8:8" x14ac:dyDescent="0.15">
      <c r="H7043">
        <f t="shared" si="110"/>
        <v>22.208055000000002</v>
      </c>
    </row>
    <row r="7044" spans="8:8" x14ac:dyDescent="0.15">
      <c r="H7044">
        <f t="shared" si="110"/>
        <v>22.208055000000002</v>
      </c>
    </row>
    <row r="7045" spans="8:8" x14ac:dyDescent="0.15">
      <c r="H7045">
        <f t="shared" si="110"/>
        <v>11.688450000000001</v>
      </c>
    </row>
    <row r="7046" spans="8:8" x14ac:dyDescent="0.15">
      <c r="H7046">
        <f t="shared" si="110"/>
        <v>11.688450000000001</v>
      </c>
    </row>
    <row r="7047" spans="8:8" x14ac:dyDescent="0.15">
      <c r="H7047">
        <f t="shared" si="110"/>
        <v>22.208055000000002</v>
      </c>
    </row>
    <row r="7048" spans="8:8" x14ac:dyDescent="0.15">
      <c r="H7048">
        <f t="shared" si="110"/>
        <v>22.208055000000002</v>
      </c>
    </row>
    <row r="7049" spans="8:8" x14ac:dyDescent="0.15">
      <c r="H7049">
        <f t="shared" si="110"/>
        <v>22.208055000000002</v>
      </c>
    </row>
    <row r="7050" spans="8:8" x14ac:dyDescent="0.15">
      <c r="H7050">
        <f t="shared" si="110"/>
        <v>22.208055000000002</v>
      </c>
    </row>
    <row r="7051" spans="8:8" x14ac:dyDescent="0.15">
      <c r="H7051">
        <f t="shared" si="110"/>
        <v>7.0130699999999999</v>
      </c>
    </row>
    <row r="7052" spans="8:8" x14ac:dyDescent="0.15">
      <c r="H7052">
        <f t="shared" si="110"/>
        <v>7.0130699999999999</v>
      </c>
    </row>
    <row r="7053" spans="8:8" x14ac:dyDescent="0.15">
      <c r="H7053">
        <f t="shared" si="110"/>
        <v>1.1688450000000001</v>
      </c>
    </row>
    <row r="7054" spans="8:8" x14ac:dyDescent="0.15">
      <c r="H7054">
        <f t="shared" si="110"/>
        <v>1.1688450000000001</v>
      </c>
    </row>
    <row r="7055" spans="8:8" x14ac:dyDescent="0.15">
      <c r="H7055">
        <f t="shared" si="110"/>
        <v>1.1688450000000001</v>
      </c>
    </row>
    <row r="7056" spans="8:8" x14ac:dyDescent="0.15">
      <c r="H7056">
        <f t="shared" si="110"/>
        <v>1.1688450000000001</v>
      </c>
    </row>
    <row r="7057" spans="8:8" x14ac:dyDescent="0.15">
      <c r="H7057">
        <f t="shared" si="110"/>
        <v>1.1688450000000001</v>
      </c>
    </row>
    <row r="7058" spans="8:8" x14ac:dyDescent="0.15">
      <c r="H7058">
        <f t="shared" si="110"/>
        <v>1.1688450000000001</v>
      </c>
    </row>
    <row r="7059" spans="8:8" x14ac:dyDescent="0.15">
      <c r="H7059">
        <f t="shared" si="110"/>
        <v>1.1688450000000001</v>
      </c>
    </row>
    <row r="7060" spans="8:8" x14ac:dyDescent="0.15">
      <c r="H7060">
        <f t="shared" si="110"/>
        <v>1.1688450000000001</v>
      </c>
    </row>
    <row r="7061" spans="8:8" x14ac:dyDescent="0.15">
      <c r="H7061">
        <f t="shared" si="110"/>
        <v>1.1688450000000001</v>
      </c>
    </row>
    <row r="7062" spans="8:8" x14ac:dyDescent="0.15">
      <c r="H7062">
        <f t="shared" si="110"/>
        <v>1.1688450000000001</v>
      </c>
    </row>
    <row r="7063" spans="8:8" x14ac:dyDescent="0.15">
      <c r="H7063">
        <f t="shared" si="110"/>
        <v>1.1688450000000001</v>
      </c>
    </row>
    <row r="7064" spans="8:8" x14ac:dyDescent="0.15">
      <c r="H7064">
        <f t="shared" si="110"/>
        <v>2.3376900000000003</v>
      </c>
    </row>
    <row r="7065" spans="8:8" x14ac:dyDescent="0.15">
      <c r="H7065">
        <f t="shared" si="110"/>
        <v>11.688450000000001</v>
      </c>
    </row>
    <row r="7066" spans="8:8" x14ac:dyDescent="0.15">
      <c r="H7066">
        <f t="shared" si="110"/>
        <v>22.208055000000002</v>
      </c>
    </row>
    <row r="7067" spans="8:8" x14ac:dyDescent="0.15">
      <c r="H7067">
        <f t="shared" ref="H7067:H7130" si="111">$H7043</f>
        <v>22.208055000000002</v>
      </c>
    </row>
    <row r="7068" spans="8:8" x14ac:dyDescent="0.15">
      <c r="H7068">
        <f t="shared" si="111"/>
        <v>22.208055000000002</v>
      </c>
    </row>
    <row r="7069" spans="8:8" x14ac:dyDescent="0.15">
      <c r="H7069">
        <f t="shared" si="111"/>
        <v>11.688450000000001</v>
      </c>
    </row>
    <row r="7070" spans="8:8" x14ac:dyDescent="0.15">
      <c r="H7070">
        <f t="shared" si="111"/>
        <v>11.688450000000001</v>
      </c>
    </row>
    <row r="7071" spans="8:8" x14ac:dyDescent="0.15">
      <c r="H7071">
        <f t="shared" si="111"/>
        <v>22.208055000000002</v>
      </c>
    </row>
    <row r="7072" spans="8:8" x14ac:dyDescent="0.15">
      <c r="H7072">
        <f t="shared" si="111"/>
        <v>22.208055000000002</v>
      </c>
    </row>
    <row r="7073" spans="8:8" x14ac:dyDescent="0.15">
      <c r="H7073">
        <f t="shared" si="111"/>
        <v>22.208055000000002</v>
      </c>
    </row>
    <row r="7074" spans="8:8" x14ac:dyDescent="0.15">
      <c r="H7074">
        <f t="shared" si="111"/>
        <v>22.208055000000002</v>
      </c>
    </row>
    <row r="7075" spans="8:8" x14ac:dyDescent="0.15">
      <c r="H7075">
        <f t="shared" si="111"/>
        <v>7.0130699999999999</v>
      </c>
    </row>
    <row r="7076" spans="8:8" x14ac:dyDescent="0.15">
      <c r="H7076">
        <f t="shared" si="111"/>
        <v>7.0130699999999999</v>
      </c>
    </row>
    <row r="7077" spans="8:8" x14ac:dyDescent="0.15">
      <c r="H7077">
        <f t="shared" si="111"/>
        <v>1.1688450000000001</v>
      </c>
    </row>
    <row r="7078" spans="8:8" x14ac:dyDescent="0.15">
      <c r="H7078">
        <f t="shared" si="111"/>
        <v>1.1688450000000001</v>
      </c>
    </row>
    <row r="7079" spans="8:8" x14ac:dyDescent="0.15">
      <c r="H7079">
        <f t="shared" si="111"/>
        <v>1.1688450000000001</v>
      </c>
    </row>
    <row r="7080" spans="8:8" x14ac:dyDescent="0.15">
      <c r="H7080">
        <f t="shared" si="111"/>
        <v>1.1688450000000001</v>
      </c>
    </row>
    <row r="7081" spans="8:8" x14ac:dyDescent="0.15">
      <c r="H7081">
        <f t="shared" si="111"/>
        <v>1.1688450000000001</v>
      </c>
    </row>
    <row r="7082" spans="8:8" x14ac:dyDescent="0.15">
      <c r="H7082">
        <f t="shared" si="111"/>
        <v>1.1688450000000001</v>
      </c>
    </row>
    <row r="7083" spans="8:8" x14ac:dyDescent="0.15">
      <c r="H7083">
        <f t="shared" si="111"/>
        <v>1.1688450000000001</v>
      </c>
    </row>
    <row r="7084" spans="8:8" x14ac:dyDescent="0.15">
      <c r="H7084">
        <f t="shared" si="111"/>
        <v>1.1688450000000001</v>
      </c>
    </row>
    <row r="7085" spans="8:8" x14ac:dyDescent="0.15">
      <c r="H7085">
        <f t="shared" si="111"/>
        <v>1.1688450000000001</v>
      </c>
    </row>
    <row r="7086" spans="8:8" x14ac:dyDescent="0.15">
      <c r="H7086">
        <f t="shared" si="111"/>
        <v>1.1688450000000001</v>
      </c>
    </row>
    <row r="7087" spans="8:8" x14ac:dyDescent="0.15">
      <c r="H7087">
        <f t="shared" si="111"/>
        <v>1.1688450000000001</v>
      </c>
    </row>
    <row r="7088" spans="8:8" x14ac:dyDescent="0.15">
      <c r="H7088">
        <f t="shared" si="111"/>
        <v>2.3376900000000003</v>
      </c>
    </row>
    <row r="7089" spans="8:8" x14ac:dyDescent="0.15">
      <c r="H7089">
        <f t="shared" si="111"/>
        <v>11.688450000000001</v>
      </c>
    </row>
    <row r="7090" spans="8:8" x14ac:dyDescent="0.15">
      <c r="H7090">
        <f t="shared" si="111"/>
        <v>22.208055000000002</v>
      </c>
    </row>
    <row r="7091" spans="8:8" x14ac:dyDescent="0.15">
      <c r="H7091">
        <f t="shared" si="111"/>
        <v>22.208055000000002</v>
      </c>
    </row>
    <row r="7092" spans="8:8" x14ac:dyDescent="0.15">
      <c r="H7092">
        <f t="shared" si="111"/>
        <v>22.208055000000002</v>
      </c>
    </row>
    <row r="7093" spans="8:8" x14ac:dyDescent="0.15">
      <c r="H7093">
        <f t="shared" si="111"/>
        <v>11.688450000000001</v>
      </c>
    </row>
    <row r="7094" spans="8:8" x14ac:dyDescent="0.15">
      <c r="H7094">
        <f t="shared" si="111"/>
        <v>11.688450000000001</v>
      </c>
    </row>
    <row r="7095" spans="8:8" x14ac:dyDescent="0.15">
      <c r="H7095">
        <f t="shared" si="111"/>
        <v>22.208055000000002</v>
      </c>
    </row>
    <row r="7096" spans="8:8" x14ac:dyDescent="0.15">
      <c r="H7096">
        <f t="shared" si="111"/>
        <v>22.208055000000002</v>
      </c>
    </row>
    <row r="7097" spans="8:8" x14ac:dyDescent="0.15">
      <c r="H7097">
        <f t="shared" si="111"/>
        <v>22.208055000000002</v>
      </c>
    </row>
    <row r="7098" spans="8:8" x14ac:dyDescent="0.15">
      <c r="H7098">
        <f t="shared" si="111"/>
        <v>22.208055000000002</v>
      </c>
    </row>
    <row r="7099" spans="8:8" x14ac:dyDescent="0.15">
      <c r="H7099">
        <f t="shared" si="111"/>
        <v>7.0130699999999999</v>
      </c>
    </row>
    <row r="7100" spans="8:8" x14ac:dyDescent="0.15">
      <c r="H7100">
        <f t="shared" si="111"/>
        <v>7.0130699999999999</v>
      </c>
    </row>
    <row r="7101" spans="8:8" x14ac:dyDescent="0.15">
      <c r="H7101">
        <f t="shared" si="111"/>
        <v>1.1688450000000001</v>
      </c>
    </row>
    <row r="7102" spans="8:8" x14ac:dyDescent="0.15">
      <c r="H7102">
        <f t="shared" si="111"/>
        <v>1.1688450000000001</v>
      </c>
    </row>
    <row r="7103" spans="8:8" x14ac:dyDescent="0.15">
      <c r="H7103">
        <f t="shared" si="111"/>
        <v>1.1688450000000001</v>
      </c>
    </row>
    <row r="7104" spans="8:8" x14ac:dyDescent="0.15">
      <c r="H7104">
        <f t="shared" si="111"/>
        <v>1.1688450000000001</v>
      </c>
    </row>
    <row r="7105" spans="8:8" x14ac:dyDescent="0.15">
      <c r="H7105">
        <f t="shared" si="111"/>
        <v>1.1688450000000001</v>
      </c>
    </row>
    <row r="7106" spans="8:8" x14ac:dyDescent="0.15">
      <c r="H7106">
        <f t="shared" si="111"/>
        <v>1.1688450000000001</v>
      </c>
    </row>
    <row r="7107" spans="8:8" x14ac:dyDescent="0.15">
      <c r="H7107">
        <f t="shared" si="111"/>
        <v>1.1688450000000001</v>
      </c>
    </row>
    <row r="7108" spans="8:8" x14ac:dyDescent="0.15">
      <c r="H7108">
        <f t="shared" si="111"/>
        <v>1.1688450000000001</v>
      </c>
    </row>
    <row r="7109" spans="8:8" x14ac:dyDescent="0.15">
      <c r="H7109">
        <f t="shared" si="111"/>
        <v>1.1688450000000001</v>
      </c>
    </row>
    <row r="7110" spans="8:8" x14ac:dyDescent="0.15">
      <c r="H7110">
        <f t="shared" si="111"/>
        <v>1.1688450000000001</v>
      </c>
    </row>
    <row r="7111" spans="8:8" x14ac:dyDescent="0.15">
      <c r="H7111">
        <f t="shared" si="111"/>
        <v>1.1688450000000001</v>
      </c>
    </row>
    <row r="7112" spans="8:8" x14ac:dyDescent="0.15">
      <c r="H7112">
        <f t="shared" si="111"/>
        <v>2.3376900000000003</v>
      </c>
    </row>
    <row r="7113" spans="8:8" x14ac:dyDescent="0.15">
      <c r="H7113">
        <f t="shared" si="111"/>
        <v>11.688450000000001</v>
      </c>
    </row>
    <row r="7114" spans="8:8" x14ac:dyDescent="0.15">
      <c r="H7114">
        <f t="shared" si="111"/>
        <v>22.208055000000002</v>
      </c>
    </row>
    <row r="7115" spans="8:8" x14ac:dyDescent="0.15">
      <c r="H7115">
        <f t="shared" si="111"/>
        <v>22.208055000000002</v>
      </c>
    </row>
    <row r="7116" spans="8:8" x14ac:dyDescent="0.15">
      <c r="H7116">
        <f t="shared" si="111"/>
        <v>22.208055000000002</v>
      </c>
    </row>
    <row r="7117" spans="8:8" x14ac:dyDescent="0.15">
      <c r="H7117">
        <f t="shared" si="111"/>
        <v>11.688450000000001</v>
      </c>
    </row>
    <row r="7118" spans="8:8" x14ac:dyDescent="0.15">
      <c r="H7118">
        <f t="shared" si="111"/>
        <v>11.688450000000001</v>
      </c>
    </row>
    <row r="7119" spans="8:8" x14ac:dyDescent="0.15">
      <c r="H7119">
        <f t="shared" si="111"/>
        <v>22.208055000000002</v>
      </c>
    </row>
    <row r="7120" spans="8:8" x14ac:dyDescent="0.15">
      <c r="H7120">
        <f t="shared" si="111"/>
        <v>22.208055000000002</v>
      </c>
    </row>
    <row r="7121" spans="8:8" x14ac:dyDescent="0.15">
      <c r="H7121">
        <f t="shared" si="111"/>
        <v>22.208055000000002</v>
      </c>
    </row>
    <row r="7122" spans="8:8" x14ac:dyDescent="0.15">
      <c r="H7122">
        <f t="shared" si="111"/>
        <v>22.208055000000002</v>
      </c>
    </row>
    <row r="7123" spans="8:8" x14ac:dyDescent="0.15">
      <c r="H7123">
        <f t="shared" si="111"/>
        <v>7.0130699999999999</v>
      </c>
    </row>
    <row r="7124" spans="8:8" x14ac:dyDescent="0.15">
      <c r="H7124">
        <f t="shared" si="111"/>
        <v>7.0130699999999999</v>
      </c>
    </row>
    <row r="7125" spans="8:8" x14ac:dyDescent="0.15">
      <c r="H7125">
        <f t="shared" si="111"/>
        <v>1.1688450000000001</v>
      </c>
    </row>
    <row r="7126" spans="8:8" x14ac:dyDescent="0.15">
      <c r="H7126">
        <f t="shared" si="111"/>
        <v>1.1688450000000001</v>
      </c>
    </row>
    <row r="7127" spans="8:8" x14ac:dyDescent="0.15">
      <c r="H7127">
        <f t="shared" si="111"/>
        <v>1.1688450000000001</v>
      </c>
    </row>
    <row r="7128" spans="8:8" x14ac:dyDescent="0.15">
      <c r="H7128">
        <f t="shared" si="111"/>
        <v>1.1688450000000001</v>
      </c>
    </row>
    <row r="7129" spans="8:8" x14ac:dyDescent="0.15">
      <c r="H7129">
        <f t="shared" si="111"/>
        <v>1.1688450000000001</v>
      </c>
    </row>
    <row r="7130" spans="8:8" x14ac:dyDescent="0.15">
      <c r="H7130">
        <f t="shared" si="111"/>
        <v>1.1688450000000001</v>
      </c>
    </row>
    <row r="7131" spans="8:8" x14ac:dyDescent="0.15">
      <c r="H7131">
        <f t="shared" ref="H7131:H7194" si="112">$H7107</f>
        <v>1.1688450000000001</v>
      </c>
    </row>
    <row r="7132" spans="8:8" x14ac:dyDescent="0.15">
      <c r="H7132">
        <f t="shared" si="112"/>
        <v>1.1688450000000001</v>
      </c>
    </row>
    <row r="7133" spans="8:8" x14ac:dyDescent="0.15">
      <c r="H7133">
        <f t="shared" si="112"/>
        <v>1.1688450000000001</v>
      </c>
    </row>
    <row r="7134" spans="8:8" x14ac:dyDescent="0.15">
      <c r="H7134">
        <f t="shared" si="112"/>
        <v>1.1688450000000001</v>
      </c>
    </row>
    <row r="7135" spans="8:8" x14ac:dyDescent="0.15">
      <c r="H7135">
        <f t="shared" si="112"/>
        <v>1.1688450000000001</v>
      </c>
    </row>
    <row r="7136" spans="8:8" x14ac:dyDescent="0.15">
      <c r="H7136">
        <f t="shared" si="112"/>
        <v>2.3376900000000003</v>
      </c>
    </row>
    <row r="7137" spans="8:8" x14ac:dyDescent="0.15">
      <c r="H7137">
        <f t="shared" si="112"/>
        <v>11.688450000000001</v>
      </c>
    </row>
    <row r="7138" spans="8:8" x14ac:dyDescent="0.15">
      <c r="H7138">
        <f t="shared" si="112"/>
        <v>22.208055000000002</v>
      </c>
    </row>
    <row r="7139" spans="8:8" x14ac:dyDescent="0.15">
      <c r="H7139">
        <f t="shared" si="112"/>
        <v>22.208055000000002</v>
      </c>
    </row>
    <row r="7140" spans="8:8" x14ac:dyDescent="0.15">
      <c r="H7140">
        <f t="shared" si="112"/>
        <v>22.208055000000002</v>
      </c>
    </row>
    <row r="7141" spans="8:8" x14ac:dyDescent="0.15">
      <c r="H7141">
        <f t="shared" si="112"/>
        <v>11.688450000000001</v>
      </c>
    </row>
    <row r="7142" spans="8:8" x14ac:dyDescent="0.15">
      <c r="H7142">
        <f t="shared" si="112"/>
        <v>11.688450000000001</v>
      </c>
    </row>
    <row r="7143" spans="8:8" x14ac:dyDescent="0.15">
      <c r="H7143">
        <f t="shared" si="112"/>
        <v>22.208055000000002</v>
      </c>
    </row>
    <row r="7144" spans="8:8" x14ac:dyDescent="0.15">
      <c r="H7144">
        <f t="shared" si="112"/>
        <v>22.208055000000002</v>
      </c>
    </row>
    <row r="7145" spans="8:8" x14ac:dyDescent="0.15">
      <c r="H7145">
        <f t="shared" si="112"/>
        <v>22.208055000000002</v>
      </c>
    </row>
    <row r="7146" spans="8:8" x14ac:dyDescent="0.15">
      <c r="H7146">
        <f t="shared" si="112"/>
        <v>22.208055000000002</v>
      </c>
    </row>
    <row r="7147" spans="8:8" x14ac:dyDescent="0.15">
      <c r="H7147">
        <f t="shared" si="112"/>
        <v>7.0130699999999999</v>
      </c>
    </row>
    <row r="7148" spans="8:8" x14ac:dyDescent="0.15">
      <c r="H7148">
        <f t="shared" si="112"/>
        <v>7.0130699999999999</v>
      </c>
    </row>
    <row r="7149" spans="8:8" x14ac:dyDescent="0.15">
      <c r="H7149">
        <f t="shared" si="112"/>
        <v>1.1688450000000001</v>
      </c>
    </row>
    <row r="7150" spans="8:8" x14ac:dyDescent="0.15">
      <c r="H7150">
        <f t="shared" si="112"/>
        <v>1.1688450000000001</v>
      </c>
    </row>
    <row r="7151" spans="8:8" x14ac:dyDescent="0.15">
      <c r="H7151">
        <f t="shared" si="112"/>
        <v>1.1688450000000001</v>
      </c>
    </row>
    <row r="7152" spans="8:8" x14ac:dyDescent="0.15">
      <c r="H7152">
        <f t="shared" si="112"/>
        <v>1.1688450000000001</v>
      </c>
    </row>
    <row r="7153" spans="8:8" x14ac:dyDescent="0.15">
      <c r="H7153">
        <f t="shared" si="112"/>
        <v>1.1688450000000001</v>
      </c>
    </row>
    <row r="7154" spans="8:8" x14ac:dyDescent="0.15">
      <c r="H7154">
        <f t="shared" si="112"/>
        <v>1.1688450000000001</v>
      </c>
    </row>
    <row r="7155" spans="8:8" x14ac:dyDescent="0.15">
      <c r="H7155">
        <f t="shared" si="112"/>
        <v>1.1688450000000001</v>
      </c>
    </row>
    <row r="7156" spans="8:8" x14ac:dyDescent="0.15">
      <c r="H7156">
        <f t="shared" si="112"/>
        <v>1.1688450000000001</v>
      </c>
    </row>
    <row r="7157" spans="8:8" x14ac:dyDescent="0.15">
      <c r="H7157">
        <f t="shared" si="112"/>
        <v>1.1688450000000001</v>
      </c>
    </row>
    <row r="7158" spans="8:8" x14ac:dyDescent="0.15">
      <c r="H7158">
        <f t="shared" si="112"/>
        <v>1.1688450000000001</v>
      </c>
    </row>
    <row r="7159" spans="8:8" x14ac:dyDescent="0.15">
      <c r="H7159">
        <f t="shared" si="112"/>
        <v>1.1688450000000001</v>
      </c>
    </row>
    <row r="7160" spans="8:8" x14ac:dyDescent="0.15">
      <c r="H7160">
        <f t="shared" si="112"/>
        <v>2.3376900000000003</v>
      </c>
    </row>
    <row r="7161" spans="8:8" x14ac:dyDescent="0.15">
      <c r="H7161">
        <f t="shared" si="112"/>
        <v>11.688450000000001</v>
      </c>
    </row>
    <row r="7162" spans="8:8" x14ac:dyDescent="0.15">
      <c r="H7162">
        <f t="shared" si="112"/>
        <v>22.208055000000002</v>
      </c>
    </row>
    <row r="7163" spans="8:8" x14ac:dyDescent="0.15">
      <c r="H7163">
        <f t="shared" si="112"/>
        <v>22.208055000000002</v>
      </c>
    </row>
    <row r="7164" spans="8:8" x14ac:dyDescent="0.15">
      <c r="H7164">
        <f t="shared" si="112"/>
        <v>22.208055000000002</v>
      </c>
    </row>
    <row r="7165" spans="8:8" x14ac:dyDescent="0.15">
      <c r="H7165">
        <f t="shared" si="112"/>
        <v>11.688450000000001</v>
      </c>
    </row>
    <row r="7166" spans="8:8" x14ac:dyDescent="0.15">
      <c r="H7166">
        <f t="shared" si="112"/>
        <v>11.688450000000001</v>
      </c>
    </row>
    <row r="7167" spans="8:8" x14ac:dyDescent="0.15">
      <c r="H7167">
        <f t="shared" si="112"/>
        <v>22.208055000000002</v>
      </c>
    </row>
    <row r="7168" spans="8:8" x14ac:dyDescent="0.15">
      <c r="H7168">
        <f t="shared" si="112"/>
        <v>22.208055000000002</v>
      </c>
    </row>
    <row r="7169" spans="8:8" x14ac:dyDescent="0.15">
      <c r="H7169">
        <f t="shared" si="112"/>
        <v>22.208055000000002</v>
      </c>
    </row>
    <row r="7170" spans="8:8" x14ac:dyDescent="0.15">
      <c r="H7170">
        <f t="shared" si="112"/>
        <v>22.208055000000002</v>
      </c>
    </row>
    <row r="7171" spans="8:8" x14ac:dyDescent="0.15">
      <c r="H7171">
        <f t="shared" si="112"/>
        <v>7.0130699999999999</v>
      </c>
    </row>
    <row r="7172" spans="8:8" x14ac:dyDescent="0.15">
      <c r="H7172">
        <f t="shared" si="112"/>
        <v>7.0130699999999999</v>
      </c>
    </row>
    <row r="7173" spans="8:8" x14ac:dyDescent="0.15">
      <c r="H7173">
        <f t="shared" si="112"/>
        <v>1.1688450000000001</v>
      </c>
    </row>
    <row r="7174" spans="8:8" x14ac:dyDescent="0.15">
      <c r="H7174">
        <f t="shared" si="112"/>
        <v>1.1688450000000001</v>
      </c>
    </row>
    <row r="7175" spans="8:8" x14ac:dyDescent="0.15">
      <c r="H7175">
        <f t="shared" si="112"/>
        <v>1.1688450000000001</v>
      </c>
    </row>
    <row r="7176" spans="8:8" x14ac:dyDescent="0.15">
      <c r="H7176">
        <f t="shared" si="112"/>
        <v>1.1688450000000001</v>
      </c>
    </row>
    <row r="7177" spans="8:8" x14ac:dyDescent="0.15">
      <c r="H7177">
        <f t="shared" si="112"/>
        <v>1.1688450000000001</v>
      </c>
    </row>
    <row r="7178" spans="8:8" x14ac:dyDescent="0.15">
      <c r="H7178">
        <f t="shared" si="112"/>
        <v>1.1688450000000001</v>
      </c>
    </row>
    <row r="7179" spans="8:8" x14ac:dyDescent="0.15">
      <c r="H7179">
        <f t="shared" si="112"/>
        <v>1.1688450000000001</v>
      </c>
    </row>
    <row r="7180" spans="8:8" x14ac:dyDescent="0.15">
      <c r="H7180">
        <f t="shared" si="112"/>
        <v>1.1688450000000001</v>
      </c>
    </row>
    <row r="7181" spans="8:8" x14ac:dyDescent="0.15">
      <c r="H7181">
        <f t="shared" si="112"/>
        <v>1.1688450000000001</v>
      </c>
    </row>
    <row r="7182" spans="8:8" x14ac:dyDescent="0.15">
      <c r="H7182">
        <f t="shared" si="112"/>
        <v>1.1688450000000001</v>
      </c>
    </row>
    <row r="7183" spans="8:8" x14ac:dyDescent="0.15">
      <c r="H7183">
        <f t="shared" si="112"/>
        <v>1.1688450000000001</v>
      </c>
    </row>
    <row r="7184" spans="8:8" x14ac:dyDescent="0.15">
      <c r="H7184">
        <f t="shared" si="112"/>
        <v>2.3376900000000003</v>
      </c>
    </row>
    <row r="7185" spans="8:8" x14ac:dyDescent="0.15">
      <c r="H7185">
        <f t="shared" si="112"/>
        <v>11.688450000000001</v>
      </c>
    </row>
    <row r="7186" spans="8:8" x14ac:dyDescent="0.15">
      <c r="H7186">
        <f t="shared" si="112"/>
        <v>22.208055000000002</v>
      </c>
    </row>
    <row r="7187" spans="8:8" x14ac:dyDescent="0.15">
      <c r="H7187">
        <f t="shared" si="112"/>
        <v>22.208055000000002</v>
      </c>
    </row>
    <row r="7188" spans="8:8" x14ac:dyDescent="0.15">
      <c r="H7188">
        <f t="shared" si="112"/>
        <v>22.208055000000002</v>
      </c>
    </row>
    <row r="7189" spans="8:8" x14ac:dyDescent="0.15">
      <c r="H7189">
        <f t="shared" si="112"/>
        <v>11.688450000000001</v>
      </c>
    </row>
    <row r="7190" spans="8:8" x14ac:dyDescent="0.15">
      <c r="H7190">
        <f t="shared" si="112"/>
        <v>11.688450000000001</v>
      </c>
    </row>
    <row r="7191" spans="8:8" x14ac:dyDescent="0.15">
      <c r="H7191">
        <f t="shared" si="112"/>
        <v>22.208055000000002</v>
      </c>
    </row>
    <row r="7192" spans="8:8" x14ac:dyDescent="0.15">
      <c r="H7192">
        <f t="shared" si="112"/>
        <v>22.208055000000002</v>
      </c>
    </row>
    <row r="7193" spans="8:8" x14ac:dyDescent="0.15">
      <c r="H7193">
        <f t="shared" si="112"/>
        <v>22.208055000000002</v>
      </c>
    </row>
    <row r="7194" spans="8:8" x14ac:dyDescent="0.15">
      <c r="H7194">
        <f t="shared" si="112"/>
        <v>22.208055000000002</v>
      </c>
    </row>
    <row r="7195" spans="8:8" x14ac:dyDescent="0.15">
      <c r="H7195">
        <f t="shared" ref="H7195:H7258" si="113">$H7171</f>
        <v>7.0130699999999999</v>
      </c>
    </row>
    <row r="7196" spans="8:8" x14ac:dyDescent="0.15">
      <c r="H7196">
        <f t="shared" si="113"/>
        <v>7.0130699999999999</v>
      </c>
    </row>
    <row r="7197" spans="8:8" x14ac:dyDescent="0.15">
      <c r="H7197">
        <f t="shared" si="113"/>
        <v>1.1688450000000001</v>
      </c>
    </row>
    <row r="7198" spans="8:8" x14ac:dyDescent="0.15">
      <c r="H7198">
        <f t="shared" si="113"/>
        <v>1.1688450000000001</v>
      </c>
    </row>
    <row r="7199" spans="8:8" x14ac:dyDescent="0.15">
      <c r="H7199">
        <f t="shared" si="113"/>
        <v>1.1688450000000001</v>
      </c>
    </row>
    <row r="7200" spans="8:8" x14ac:dyDescent="0.15">
      <c r="H7200">
        <f t="shared" si="113"/>
        <v>1.1688450000000001</v>
      </c>
    </row>
    <row r="7201" spans="8:8" x14ac:dyDescent="0.15">
      <c r="H7201">
        <f t="shared" si="113"/>
        <v>1.1688450000000001</v>
      </c>
    </row>
    <row r="7202" spans="8:8" x14ac:dyDescent="0.15">
      <c r="H7202">
        <f t="shared" si="113"/>
        <v>1.1688450000000001</v>
      </c>
    </row>
    <row r="7203" spans="8:8" x14ac:dyDescent="0.15">
      <c r="H7203">
        <f t="shared" si="113"/>
        <v>1.1688450000000001</v>
      </c>
    </row>
    <row r="7204" spans="8:8" x14ac:dyDescent="0.15">
      <c r="H7204">
        <f t="shared" si="113"/>
        <v>1.1688450000000001</v>
      </c>
    </row>
    <row r="7205" spans="8:8" x14ac:dyDescent="0.15">
      <c r="H7205">
        <f t="shared" si="113"/>
        <v>1.1688450000000001</v>
      </c>
    </row>
    <row r="7206" spans="8:8" x14ac:dyDescent="0.15">
      <c r="H7206">
        <f t="shared" si="113"/>
        <v>1.1688450000000001</v>
      </c>
    </row>
    <row r="7207" spans="8:8" x14ac:dyDescent="0.15">
      <c r="H7207">
        <f t="shared" si="113"/>
        <v>1.1688450000000001</v>
      </c>
    </row>
    <row r="7208" spans="8:8" x14ac:dyDescent="0.15">
      <c r="H7208">
        <f t="shared" si="113"/>
        <v>2.3376900000000003</v>
      </c>
    </row>
    <row r="7209" spans="8:8" x14ac:dyDescent="0.15">
      <c r="H7209">
        <f t="shared" si="113"/>
        <v>11.688450000000001</v>
      </c>
    </row>
    <row r="7210" spans="8:8" x14ac:dyDescent="0.15">
      <c r="H7210">
        <f t="shared" si="113"/>
        <v>22.208055000000002</v>
      </c>
    </row>
    <row r="7211" spans="8:8" x14ac:dyDescent="0.15">
      <c r="H7211">
        <f t="shared" si="113"/>
        <v>22.208055000000002</v>
      </c>
    </row>
    <row r="7212" spans="8:8" x14ac:dyDescent="0.15">
      <c r="H7212">
        <f t="shared" si="113"/>
        <v>22.208055000000002</v>
      </c>
    </row>
    <row r="7213" spans="8:8" x14ac:dyDescent="0.15">
      <c r="H7213">
        <f t="shared" si="113"/>
        <v>11.688450000000001</v>
      </c>
    </row>
    <row r="7214" spans="8:8" x14ac:dyDescent="0.15">
      <c r="H7214">
        <f t="shared" si="113"/>
        <v>11.688450000000001</v>
      </c>
    </row>
    <row r="7215" spans="8:8" x14ac:dyDescent="0.15">
      <c r="H7215">
        <f t="shared" si="113"/>
        <v>22.208055000000002</v>
      </c>
    </row>
    <row r="7216" spans="8:8" x14ac:dyDescent="0.15">
      <c r="H7216">
        <f t="shared" si="113"/>
        <v>22.208055000000002</v>
      </c>
    </row>
    <row r="7217" spans="8:8" x14ac:dyDescent="0.15">
      <c r="H7217">
        <f t="shared" si="113"/>
        <v>22.208055000000002</v>
      </c>
    </row>
    <row r="7218" spans="8:8" x14ac:dyDescent="0.15">
      <c r="H7218">
        <f t="shared" si="113"/>
        <v>22.208055000000002</v>
      </c>
    </row>
    <row r="7219" spans="8:8" x14ac:dyDescent="0.15">
      <c r="H7219">
        <f t="shared" si="113"/>
        <v>7.0130699999999999</v>
      </c>
    </row>
    <row r="7220" spans="8:8" x14ac:dyDescent="0.15">
      <c r="H7220">
        <f t="shared" si="113"/>
        <v>7.0130699999999999</v>
      </c>
    </row>
    <row r="7221" spans="8:8" x14ac:dyDescent="0.15">
      <c r="H7221">
        <f t="shared" si="113"/>
        <v>1.1688450000000001</v>
      </c>
    </row>
    <row r="7222" spans="8:8" x14ac:dyDescent="0.15">
      <c r="H7222">
        <f t="shared" si="113"/>
        <v>1.1688450000000001</v>
      </c>
    </row>
    <row r="7223" spans="8:8" x14ac:dyDescent="0.15">
      <c r="H7223">
        <f t="shared" si="113"/>
        <v>1.1688450000000001</v>
      </c>
    </row>
    <row r="7224" spans="8:8" x14ac:dyDescent="0.15">
      <c r="H7224">
        <f t="shared" si="113"/>
        <v>1.1688450000000001</v>
      </c>
    </row>
    <row r="7225" spans="8:8" x14ac:dyDescent="0.15">
      <c r="H7225">
        <f t="shared" si="113"/>
        <v>1.1688450000000001</v>
      </c>
    </row>
    <row r="7226" spans="8:8" x14ac:dyDescent="0.15">
      <c r="H7226">
        <f t="shared" si="113"/>
        <v>1.1688450000000001</v>
      </c>
    </row>
    <row r="7227" spans="8:8" x14ac:dyDescent="0.15">
      <c r="H7227">
        <f t="shared" si="113"/>
        <v>1.1688450000000001</v>
      </c>
    </row>
    <row r="7228" spans="8:8" x14ac:dyDescent="0.15">
      <c r="H7228">
        <f t="shared" si="113"/>
        <v>1.1688450000000001</v>
      </c>
    </row>
    <row r="7229" spans="8:8" x14ac:dyDescent="0.15">
      <c r="H7229">
        <f t="shared" si="113"/>
        <v>1.1688450000000001</v>
      </c>
    </row>
    <row r="7230" spans="8:8" x14ac:dyDescent="0.15">
      <c r="H7230">
        <f t="shared" si="113"/>
        <v>1.1688450000000001</v>
      </c>
    </row>
    <row r="7231" spans="8:8" x14ac:dyDescent="0.15">
      <c r="H7231">
        <f t="shared" si="113"/>
        <v>1.1688450000000001</v>
      </c>
    </row>
    <row r="7232" spans="8:8" x14ac:dyDescent="0.15">
      <c r="H7232">
        <f t="shared" si="113"/>
        <v>2.3376900000000003</v>
      </c>
    </row>
    <row r="7233" spans="8:8" x14ac:dyDescent="0.15">
      <c r="H7233">
        <f t="shared" si="113"/>
        <v>11.688450000000001</v>
      </c>
    </row>
    <row r="7234" spans="8:8" x14ac:dyDescent="0.15">
      <c r="H7234">
        <f t="shared" si="113"/>
        <v>22.208055000000002</v>
      </c>
    </row>
    <row r="7235" spans="8:8" x14ac:dyDescent="0.15">
      <c r="H7235">
        <f t="shared" si="113"/>
        <v>22.208055000000002</v>
      </c>
    </row>
    <row r="7236" spans="8:8" x14ac:dyDescent="0.15">
      <c r="H7236">
        <f t="shared" si="113"/>
        <v>22.208055000000002</v>
      </c>
    </row>
    <row r="7237" spans="8:8" x14ac:dyDescent="0.15">
      <c r="H7237">
        <f t="shared" si="113"/>
        <v>11.688450000000001</v>
      </c>
    </row>
    <row r="7238" spans="8:8" x14ac:dyDescent="0.15">
      <c r="H7238">
        <f t="shared" si="113"/>
        <v>11.688450000000001</v>
      </c>
    </row>
    <row r="7239" spans="8:8" x14ac:dyDescent="0.15">
      <c r="H7239">
        <f t="shared" si="113"/>
        <v>22.208055000000002</v>
      </c>
    </row>
    <row r="7240" spans="8:8" x14ac:dyDescent="0.15">
      <c r="H7240">
        <f t="shared" si="113"/>
        <v>22.208055000000002</v>
      </c>
    </row>
    <row r="7241" spans="8:8" x14ac:dyDescent="0.15">
      <c r="H7241">
        <f t="shared" si="113"/>
        <v>22.208055000000002</v>
      </c>
    </row>
    <row r="7242" spans="8:8" x14ac:dyDescent="0.15">
      <c r="H7242">
        <f t="shared" si="113"/>
        <v>22.208055000000002</v>
      </c>
    </row>
    <row r="7243" spans="8:8" x14ac:dyDescent="0.15">
      <c r="H7243">
        <f t="shared" si="113"/>
        <v>7.0130699999999999</v>
      </c>
    </row>
    <row r="7244" spans="8:8" x14ac:dyDescent="0.15">
      <c r="H7244">
        <f t="shared" si="113"/>
        <v>7.0130699999999999</v>
      </c>
    </row>
    <row r="7245" spans="8:8" x14ac:dyDescent="0.15">
      <c r="H7245">
        <f t="shared" si="113"/>
        <v>1.1688450000000001</v>
      </c>
    </row>
    <row r="7246" spans="8:8" x14ac:dyDescent="0.15">
      <c r="H7246">
        <f t="shared" si="113"/>
        <v>1.1688450000000001</v>
      </c>
    </row>
    <row r="7247" spans="8:8" x14ac:dyDescent="0.15">
      <c r="H7247">
        <f t="shared" si="113"/>
        <v>1.1688450000000001</v>
      </c>
    </row>
    <row r="7248" spans="8:8" x14ac:dyDescent="0.15">
      <c r="H7248">
        <f t="shared" si="113"/>
        <v>1.1688450000000001</v>
      </c>
    </row>
    <row r="7249" spans="8:8" x14ac:dyDescent="0.15">
      <c r="H7249">
        <f t="shared" si="113"/>
        <v>1.1688450000000001</v>
      </c>
    </row>
    <row r="7250" spans="8:8" x14ac:dyDescent="0.15">
      <c r="H7250">
        <f t="shared" si="113"/>
        <v>1.1688450000000001</v>
      </c>
    </row>
    <row r="7251" spans="8:8" x14ac:dyDescent="0.15">
      <c r="H7251">
        <f t="shared" si="113"/>
        <v>1.1688450000000001</v>
      </c>
    </row>
    <row r="7252" spans="8:8" x14ac:dyDescent="0.15">
      <c r="H7252">
        <f t="shared" si="113"/>
        <v>1.1688450000000001</v>
      </c>
    </row>
    <row r="7253" spans="8:8" x14ac:dyDescent="0.15">
      <c r="H7253">
        <f t="shared" si="113"/>
        <v>1.1688450000000001</v>
      </c>
    </row>
    <row r="7254" spans="8:8" x14ac:dyDescent="0.15">
      <c r="H7254">
        <f t="shared" si="113"/>
        <v>1.1688450000000001</v>
      </c>
    </row>
    <row r="7255" spans="8:8" x14ac:dyDescent="0.15">
      <c r="H7255">
        <f t="shared" si="113"/>
        <v>1.1688450000000001</v>
      </c>
    </row>
    <row r="7256" spans="8:8" x14ac:dyDescent="0.15">
      <c r="H7256">
        <f t="shared" si="113"/>
        <v>2.3376900000000003</v>
      </c>
    </row>
    <row r="7257" spans="8:8" x14ac:dyDescent="0.15">
      <c r="H7257">
        <f t="shared" si="113"/>
        <v>11.688450000000001</v>
      </c>
    </row>
    <row r="7258" spans="8:8" x14ac:dyDescent="0.15">
      <c r="H7258">
        <f t="shared" si="113"/>
        <v>22.208055000000002</v>
      </c>
    </row>
    <row r="7259" spans="8:8" x14ac:dyDescent="0.15">
      <c r="H7259">
        <f t="shared" ref="H7259:H7322" si="114">$H7235</f>
        <v>22.208055000000002</v>
      </c>
    </row>
    <row r="7260" spans="8:8" x14ac:dyDescent="0.15">
      <c r="H7260">
        <f t="shared" si="114"/>
        <v>22.208055000000002</v>
      </c>
    </row>
    <row r="7261" spans="8:8" x14ac:dyDescent="0.15">
      <c r="H7261">
        <f t="shared" si="114"/>
        <v>11.688450000000001</v>
      </c>
    </row>
    <row r="7262" spans="8:8" x14ac:dyDescent="0.15">
      <c r="H7262">
        <f t="shared" si="114"/>
        <v>11.688450000000001</v>
      </c>
    </row>
    <row r="7263" spans="8:8" x14ac:dyDescent="0.15">
      <c r="H7263">
        <f t="shared" si="114"/>
        <v>22.208055000000002</v>
      </c>
    </row>
    <row r="7264" spans="8:8" x14ac:dyDescent="0.15">
      <c r="H7264">
        <f t="shared" si="114"/>
        <v>22.208055000000002</v>
      </c>
    </row>
    <row r="7265" spans="8:8" x14ac:dyDescent="0.15">
      <c r="H7265">
        <f t="shared" si="114"/>
        <v>22.208055000000002</v>
      </c>
    </row>
    <row r="7266" spans="8:8" x14ac:dyDescent="0.15">
      <c r="H7266">
        <f t="shared" si="114"/>
        <v>22.208055000000002</v>
      </c>
    </row>
    <row r="7267" spans="8:8" x14ac:dyDescent="0.15">
      <c r="H7267">
        <f t="shared" si="114"/>
        <v>7.0130699999999999</v>
      </c>
    </row>
    <row r="7268" spans="8:8" x14ac:dyDescent="0.15">
      <c r="H7268">
        <f t="shared" si="114"/>
        <v>7.0130699999999999</v>
      </c>
    </row>
    <row r="7269" spans="8:8" x14ac:dyDescent="0.15">
      <c r="H7269">
        <f t="shared" si="114"/>
        <v>1.1688450000000001</v>
      </c>
    </row>
    <row r="7270" spans="8:8" x14ac:dyDescent="0.15">
      <c r="H7270">
        <f t="shared" si="114"/>
        <v>1.1688450000000001</v>
      </c>
    </row>
    <row r="7271" spans="8:8" x14ac:dyDescent="0.15">
      <c r="H7271">
        <f t="shared" si="114"/>
        <v>1.1688450000000001</v>
      </c>
    </row>
    <row r="7272" spans="8:8" x14ac:dyDescent="0.15">
      <c r="H7272">
        <f t="shared" si="114"/>
        <v>1.1688450000000001</v>
      </c>
    </row>
    <row r="7273" spans="8:8" x14ac:dyDescent="0.15">
      <c r="H7273">
        <f t="shared" si="114"/>
        <v>1.1688450000000001</v>
      </c>
    </row>
    <row r="7274" spans="8:8" x14ac:dyDescent="0.15">
      <c r="H7274">
        <f t="shared" si="114"/>
        <v>1.1688450000000001</v>
      </c>
    </row>
    <row r="7275" spans="8:8" x14ac:dyDescent="0.15">
      <c r="H7275">
        <f t="shared" si="114"/>
        <v>1.1688450000000001</v>
      </c>
    </row>
    <row r="7276" spans="8:8" x14ac:dyDescent="0.15">
      <c r="H7276">
        <f t="shared" si="114"/>
        <v>1.1688450000000001</v>
      </c>
    </row>
    <row r="7277" spans="8:8" x14ac:dyDescent="0.15">
      <c r="H7277">
        <f t="shared" si="114"/>
        <v>1.1688450000000001</v>
      </c>
    </row>
    <row r="7278" spans="8:8" x14ac:dyDescent="0.15">
      <c r="H7278">
        <f t="shared" si="114"/>
        <v>1.1688450000000001</v>
      </c>
    </row>
    <row r="7279" spans="8:8" x14ac:dyDescent="0.15">
      <c r="H7279">
        <f t="shared" si="114"/>
        <v>1.1688450000000001</v>
      </c>
    </row>
    <row r="7280" spans="8:8" x14ac:dyDescent="0.15">
      <c r="H7280">
        <f t="shared" si="114"/>
        <v>2.3376900000000003</v>
      </c>
    </row>
    <row r="7281" spans="8:8" x14ac:dyDescent="0.15">
      <c r="H7281">
        <f t="shared" si="114"/>
        <v>11.688450000000001</v>
      </c>
    </row>
    <row r="7282" spans="8:8" x14ac:dyDescent="0.15">
      <c r="H7282">
        <f t="shared" si="114"/>
        <v>22.208055000000002</v>
      </c>
    </row>
    <row r="7283" spans="8:8" x14ac:dyDescent="0.15">
      <c r="H7283">
        <f t="shared" si="114"/>
        <v>22.208055000000002</v>
      </c>
    </row>
    <row r="7284" spans="8:8" x14ac:dyDescent="0.15">
      <c r="H7284">
        <f t="shared" si="114"/>
        <v>22.208055000000002</v>
      </c>
    </row>
    <row r="7285" spans="8:8" x14ac:dyDescent="0.15">
      <c r="H7285">
        <f t="shared" si="114"/>
        <v>11.688450000000001</v>
      </c>
    </row>
    <row r="7286" spans="8:8" x14ac:dyDescent="0.15">
      <c r="H7286">
        <f t="shared" si="114"/>
        <v>11.688450000000001</v>
      </c>
    </row>
    <row r="7287" spans="8:8" x14ac:dyDescent="0.15">
      <c r="H7287">
        <f t="shared" si="114"/>
        <v>22.208055000000002</v>
      </c>
    </row>
    <row r="7288" spans="8:8" x14ac:dyDescent="0.15">
      <c r="H7288">
        <f t="shared" si="114"/>
        <v>22.208055000000002</v>
      </c>
    </row>
    <row r="7289" spans="8:8" x14ac:dyDescent="0.15">
      <c r="H7289">
        <f t="shared" si="114"/>
        <v>22.208055000000002</v>
      </c>
    </row>
    <row r="7290" spans="8:8" x14ac:dyDescent="0.15">
      <c r="H7290">
        <f t="shared" si="114"/>
        <v>22.208055000000002</v>
      </c>
    </row>
    <row r="7291" spans="8:8" x14ac:dyDescent="0.15">
      <c r="H7291">
        <f t="shared" si="114"/>
        <v>7.0130699999999999</v>
      </c>
    </row>
    <row r="7292" spans="8:8" x14ac:dyDescent="0.15">
      <c r="H7292">
        <f t="shared" si="114"/>
        <v>7.0130699999999999</v>
      </c>
    </row>
    <row r="7293" spans="8:8" x14ac:dyDescent="0.15">
      <c r="H7293">
        <f t="shared" si="114"/>
        <v>1.1688450000000001</v>
      </c>
    </row>
    <row r="7294" spans="8:8" x14ac:dyDescent="0.15">
      <c r="H7294">
        <f t="shared" si="114"/>
        <v>1.1688450000000001</v>
      </c>
    </row>
    <row r="7295" spans="8:8" x14ac:dyDescent="0.15">
      <c r="H7295">
        <f t="shared" si="114"/>
        <v>1.1688450000000001</v>
      </c>
    </row>
    <row r="7296" spans="8:8" x14ac:dyDescent="0.15">
      <c r="H7296">
        <f t="shared" si="114"/>
        <v>1.1688450000000001</v>
      </c>
    </row>
    <row r="7297" spans="8:8" x14ac:dyDescent="0.15">
      <c r="H7297">
        <f t="shared" si="114"/>
        <v>1.1688450000000001</v>
      </c>
    </row>
    <row r="7298" spans="8:8" x14ac:dyDescent="0.15">
      <c r="H7298">
        <f t="shared" si="114"/>
        <v>1.1688450000000001</v>
      </c>
    </row>
    <row r="7299" spans="8:8" x14ac:dyDescent="0.15">
      <c r="H7299">
        <f t="shared" si="114"/>
        <v>1.1688450000000001</v>
      </c>
    </row>
    <row r="7300" spans="8:8" x14ac:dyDescent="0.15">
      <c r="H7300">
        <f t="shared" si="114"/>
        <v>1.1688450000000001</v>
      </c>
    </row>
    <row r="7301" spans="8:8" x14ac:dyDescent="0.15">
      <c r="H7301">
        <f t="shared" si="114"/>
        <v>1.1688450000000001</v>
      </c>
    </row>
    <row r="7302" spans="8:8" x14ac:dyDescent="0.15">
      <c r="H7302">
        <f t="shared" si="114"/>
        <v>1.1688450000000001</v>
      </c>
    </row>
    <row r="7303" spans="8:8" x14ac:dyDescent="0.15">
      <c r="H7303">
        <f t="shared" si="114"/>
        <v>1.1688450000000001</v>
      </c>
    </row>
    <row r="7304" spans="8:8" x14ac:dyDescent="0.15">
      <c r="H7304">
        <f t="shared" si="114"/>
        <v>2.3376900000000003</v>
      </c>
    </row>
    <row r="7305" spans="8:8" x14ac:dyDescent="0.15">
      <c r="H7305">
        <f t="shared" si="114"/>
        <v>11.688450000000001</v>
      </c>
    </row>
    <row r="7306" spans="8:8" x14ac:dyDescent="0.15">
      <c r="H7306">
        <f t="shared" si="114"/>
        <v>22.208055000000002</v>
      </c>
    </row>
    <row r="7307" spans="8:8" x14ac:dyDescent="0.15">
      <c r="H7307">
        <f t="shared" si="114"/>
        <v>22.208055000000002</v>
      </c>
    </row>
    <row r="7308" spans="8:8" x14ac:dyDescent="0.15">
      <c r="H7308">
        <f t="shared" si="114"/>
        <v>22.208055000000002</v>
      </c>
    </row>
    <row r="7309" spans="8:8" x14ac:dyDescent="0.15">
      <c r="H7309">
        <f t="shared" si="114"/>
        <v>11.688450000000001</v>
      </c>
    </row>
    <row r="7310" spans="8:8" x14ac:dyDescent="0.15">
      <c r="H7310">
        <f t="shared" si="114"/>
        <v>11.688450000000001</v>
      </c>
    </row>
    <row r="7311" spans="8:8" x14ac:dyDescent="0.15">
      <c r="H7311">
        <f t="shared" si="114"/>
        <v>22.208055000000002</v>
      </c>
    </row>
    <row r="7312" spans="8:8" x14ac:dyDescent="0.15">
      <c r="H7312">
        <f t="shared" si="114"/>
        <v>22.208055000000002</v>
      </c>
    </row>
    <row r="7313" spans="8:8" x14ac:dyDescent="0.15">
      <c r="H7313">
        <f t="shared" si="114"/>
        <v>22.208055000000002</v>
      </c>
    </row>
    <row r="7314" spans="8:8" x14ac:dyDescent="0.15">
      <c r="H7314">
        <f t="shared" si="114"/>
        <v>22.208055000000002</v>
      </c>
    </row>
    <row r="7315" spans="8:8" x14ac:dyDescent="0.15">
      <c r="H7315">
        <f t="shared" si="114"/>
        <v>7.0130699999999999</v>
      </c>
    </row>
    <row r="7316" spans="8:8" x14ac:dyDescent="0.15">
      <c r="H7316">
        <f t="shared" si="114"/>
        <v>7.0130699999999999</v>
      </c>
    </row>
    <row r="7317" spans="8:8" x14ac:dyDescent="0.15">
      <c r="H7317">
        <f t="shared" si="114"/>
        <v>1.1688450000000001</v>
      </c>
    </row>
    <row r="7318" spans="8:8" x14ac:dyDescent="0.15">
      <c r="H7318">
        <f t="shared" si="114"/>
        <v>1.1688450000000001</v>
      </c>
    </row>
    <row r="7319" spans="8:8" x14ac:dyDescent="0.15">
      <c r="H7319">
        <f t="shared" si="114"/>
        <v>1.1688450000000001</v>
      </c>
    </row>
    <row r="7320" spans="8:8" x14ac:dyDescent="0.15">
      <c r="H7320">
        <f t="shared" si="114"/>
        <v>1.1688450000000001</v>
      </c>
    </row>
    <row r="7321" spans="8:8" x14ac:dyDescent="0.15">
      <c r="H7321">
        <f t="shared" si="114"/>
        <v>1.1688450000000001</v>
      </c>
    </row>
    <row r="7322" spans="8:8" x14ac:dyDescent="0.15">
      <c r="H7322">
        <f t="shared" si="114"/>
        <v>1.1688450000000001</v>
      </c>
    </row>
    <row r="7323" spans="8:8" x14ac:dyDescent="0.15">
      <c r="H7323">
        <f t="shared" ref="H7323:H7386" si="115">$H7299</f>
        <v>1.1688450000000001</v>
      </c>
    </row>
    <row r="7324" spans="8:8" x14ac:dyDescent="0.15">
      <c r="H7324">
        <f t="shared" si="115"/>
        <v>1.1688450000000001</v>
      </c>
    </row>
    <row r="7325" spans="8:8" x14ac:dyDescent="0.15">
      <c r="H7325">
        <f t="shared" si="115"/>
        <v>1.1688450000000001</v>
      </c>
    </row>
    <row r="7326" spans="8:8" x14ac:dyDescent="0.15">
      <c r="H7326">
        <f t="shared" si="115"/>
        <v>1.1688450000000001</v>
      </c>
    </row>
    <row r="7327" spans="8:8" x14ac:dyDescent="0.15">
      <c r="H7327">
        <f t="shared" si="115"/>
        <v>1.1688450000000001</v>
      </c>
    </row>
    <row r="7328" spans="8:8" x14ac:dyDescent="0.15">
      <c r="H7328">
        <f t="shared" si="115"/>
        <v>2.3376900000000003</v>
      </c>
    </row>
    <row r="7329" spans="8:8" x14ac:dyDescent="0.15">
      <c r="H7329">
        <f t="shared" si="115"/>
        <v>11.688450000000001</v>
      </c>
    </row>
    <row r="7330" spans="8:8" x14ac:dyDescent="0.15">
      <c r="H7330">
        <f t="shared" si="115"/>
        <v>22.208055000000002</v>
      </c>
    </row>
    <row r="7331" spans="8:8" x14ac:dyDescent="0.15">
      <c r="H7331">
        <f t="shared" si="115"/>
        <v>22.208055000000002</v>
      </c>
    </row>
    <row r="7332" spans="8:8" x14ac:dyDescent="0.15">
      <c r="H7332">
        <f t="shared" si="115"/>
        <v>22.208055000000002</v>
      </c>
    </row>
    <row r="7333" spans="8:8" x14ac:dyDescent="0.15">
      <c r="H7333">
        <f t="shared" si="115"/>
        <v>11.688450000000001</v>
      </c>
    </row>
    <row r="7334" spans="8:8" x14ac:dyDescent="0.15">
      <c r="H7334">
        <f t="shared" si="115"/>
        <v>11.688450000000001</v>
      </c>
    </row>
    <row r="7335" spans="8:8" x14ac:dyDescent="0.15">
      <c r="H7335">
        <f t="shared" si="115"/>
        <v>22.208055000000002</v>
      </c>
    </row>
    <row r="7336" spans="8:8" x14ac:dyDescent="0.15">
      <c r="H7336">
        <f t="shared" si="115"/>
        <v>22.208055000000002</v>
      </c>
    </row>
    <row r="7337" spans="8:8" x14ac:dyDescent="0.15">
      <c r="H7337">
        <f t="shared" si="115"/>
        <v>22.208055000000002</v>
      </c>
    </row>
    <row r="7338" spans="8:8" x14ac:dyDescent="0.15">
      <c r="H7338">
        <f t="shared" si="115"/>
        <v>22.208055000000002</v>
      </c>
    </row>
    <row r="7339" spans="8:8" x14ac:dyDescent="0.15">
      <c r="H7339">
        <f t="shared" si="115"/>
        <v>7.0130699999999999</v>
      </c>
    </row>
    <row r="7340" spans="8:8" x14ac:dyDescent="0.15">
      <c r="H7340">
        <f t="shared" si="115"/>
        <v>7.0130699999999999</v>
      </c>
    </row>
    <row r="7341" spans="8:8" x14ac:dyDescent="0.15">
      <c r="H7341">
        <f t="shared" si="115"/>
        <v>1.1688450000000001</v>
      </c>
    </row>
    <row r="7342" spans="8:8" x14ac:dyDescent="0.15">
      <c r="H7342">
        <f t="shared" si="115"/>
        <v>1.1688450000000001</v>
      </c>
    </row>
    <row r="7343" spans="8:8" x14ac:dyDescent="0.15">
      <c r="H7343">
        <f t="shared" si="115"/>
        <v>1.1688450000000001</v>
      </c>
    </row>
    <row r="7344" spans="8:8" x14ac:dyDescent="0.15">
      <c r="H7344">
        <f t="shared" si="115"/>
        <v>1.1688450000000001</v>
      </c>
    </row>
    <row r="7345" spans="8:8" x14ac:dyDescent="0.15">
      <c r="H7345">
        <f t="shared" si="115"/>
        <v>1.1688450000000001</v>
      </c>
    </row>
    <row r="7346" spans="8:8" x14ac:dyDescent="0.15">
      <c r="H7346">
        <f t="shared" si="115"/>
        <v>1.1688450000000001</v>
      </c>
    </row>
    <row r="7347" spans="8:8" x14ac:dyDescent="0.15">
      <c r="H7347">
        <f t="shared" si="115"/>
        <v>1.1688450000000001</v>
      </c>
    </row>
    <row r="7348" spans="8:8" x14ac:dyDescent="0.15">
      <c r="H7348">
        <f t="shared" si="115"/>
        <v>1.1688450000000001</v>
      </c>
    </row>
    <row r="7349" spans="8:8" x14ac:dyDescent="0.15">
      <c r="H7349">
        <f t="shared" si="115"/>
        <v>1.1688450000000001</v>
      </c>
    </row>
    <row r="7350" spans="8:8" x14ac:dyDescent="0.15">
      <c r="H7350">
        <f t="shared" si="115"/>
        <v>1.1688450000000001</v>
      </c>
    </row>
    <row r="7351" spans="8:8" x14ac:dyDescent="0.15">
      <c r="H7351">
        <f t="shared" si="115"/>
        <v>1.1688450000000001</v>
      </c>
    </row>
    <row r="7352" spans="8:8" x14ac:dyDescent="0.15">
      <c r="H7352">
        <f t="shared" si="115"/>
        <v>2.3376900000000003</v>
      </c>
    </row>
    <row r="7353" spans="8:8" x14ac:dyDescent="0.15">
      <c r="H7353">
        <f t="shared" si="115"/>
        <v>11.688450000000001</v>
      </c>
    </row>
    <row r="7354" spans="8:8" x14ac:dyDescent="0.15">
      <c r="H7354">
        <f t="shared" si="115"/>
        <v>22.208055000000002</v>
      </c>
    </row>
    <row r="7355" spans="8:8" x14ac:dyDescent="0.15">
      <c r="H7355">
        <f t="shared" si="115"/>
        <v>22.208055000000002</v>
      </c>
    </row>
    <row r="7356" spans="8:8" x14ac:dyDescent="0.15">
      <c r="H7356">
        <f t="shared" si="115"/>
        <v>22.208055000000002</v>
      </c>
    </row>
    <row r="7357" spans="8:8" x14ac:dyDescent="0.15">
      <c r="H7357">
        <f t="shared" si="115"/>
        <v>11.688450000000001</v>
      </c>
    </row>
    <row r="7358" spans="8:8" x14ac:dyDescent="0.15">
      <c r="H7358">
        <f t="shared" si="115"/>
        <v>11.688450000000001</v>
      </c>
    </row>
    <row r="7359" spans="8:8" x14ac:dyDescent="0.15">
      <c r="H7359">
        <f t="shared" si="115"/>
        <v>22.208055000000002</v>
      </c>
    </row>
    <row r="7360" spans="8:8" x14ac:dyDescent="0.15">
      <c r="H7360">
        <f t="shared" si="115"/>
        <v>22.208055000000002</v>
      </c>
    </row>
    <row r="7361" spans="8:8" x14ac:dyDescent="0.15">
      <c r="H7361">
        <f t="shared" si="115"/>
        <v>22.208055000000002</v>
      </c>
    </row>
    <row r="7362" spans="8:8" x14ac:dyDescent="0.15">
      <c r="H7362">
        <f t="shared" si="115"/>
        <v>22.208055000000002</v>
      </c>
    </row>
    <row r="7363" spans="8:8" x14ac:dyDescent="0.15">
      <c r="H7363">
        <f t="shared" si="115"/>
        <v>7.0130699999999999</v>
      </c>
    </row>
    <row r="7364" spans="8:8" x14ac:dyDescent="0.15">
      <c r="H7364">
        <f t="shared" si="115"/>
        <v>7.0130699999999999</v>
      </c>
    </row>
    <row r="7365" spans="8:8" x14ac:dyDescent="0.15">
      <c r="H7365">
        <f t="shared" si="115"/>
        <v>1.1688450000000001</v>
      </c>
    </row>
    <row r="7366" spans="8:8" x14ac:dyDescent="0.15">
      <c r="H7366">
        <f t="shared" si="115"/>
        <v>1.1688450000000001</v>
      </c>
    </row>
    <row r="7367" spans="8:8" x14ac:dyDescent="0.15">
      <c r="H7367">
        <f t="shared" si="115"/>
        <v>1.1688450000000001</v>
      </c>
    </row>
    <row r="7368" spans="8:8" x14ac:dyDescent="0.15">
      <c r="H7368">
        <f t="shared" si="115"/>
        <v>1.1688450000000001</v>
      </c>
    </row>
    <row r="7369" spans="8:8" x14ac:dyDescent="0.15">
      <c r="H7369">
        <f t="shared" si="115"/>
        <v>1.1688450000000001</v>
      </c>
    </row>
    <row r="7370" spans="8:8" x14ac:dyDescent="0.15">
      <c r="H7370">
        <f t="shared" si="115"/>
        <v>1.1688450000000001</v>
      </c>
    </row>
    <row r="7371" spans="8:8" x14ac:dyDescent="0.15">
      <c r="H7371">
        <f t="shared" si="115"/>
        <v>1.1688450000000001</v>
      </c>
    </row>
    <row r="7372" spans="8:8" x14ac:dyDescent="0.15">
      <c r="H7372">
        <f t="shared" si="115"/>
        <v>1.1688450000000001</v>
      </c>
    </row>
    <row r="7373" spans="8:8" x14ac:dyDescent="0.15">
      <c r="H7373">
        <f t="shared" si="115"/>
        <v>1.1688450000000001</v>
      </c>
    </row>
    <row r="7374" spans="8:8" x14ac:dyDescent="0.15">
      <c r="H7374">
        <f t="shared" si="115"/>
        <v>1.1688450000000001</v>
      </c>
    </row>
    <row r="7375" spans="8:8" x14ac:dyDescent="0.15">
      <c r="H7375">
        <f t="shared" si="115"/>
        <v>1.1688450000000001</v>
      </c>
    </row>
    <row r="7376" spans="8:8" x14ac:dyDescent="0.15">
      <c r="H7376">
        <f t="shared" si="115"/>
        <v>2.3376900000000003</v>
      </c>
    </row>
    <row r="7377" spans="8:8" x14ac:dyDescent="0.15">
      <c r="H7377">
        <f t="shared" si="115"/>
        <v>11.688450000000001</v>
      </c>
    </row>
    <row r="7378" spans="8:8" x14ac:dyDescent="0.15">
      <c r="H7378">
        <f t="shared" si="115"/>
        <v>22.208055000000002</v>
      </c>
    </row>
    <row r="7379" spans="8:8" x14ac:dyDescent="0.15">
      <c r="H7379">
        <f t="shared" si="115"/>
        <v>22.208055000000002</v>
      </c>
    </row>
    <row r="7380" spans="8:8" x14ac:dyDescent="0.15">
      <c r="H7380">
        <f t="shared" si="115"/>
        <v>22.208055000000002</v>
      </c>
    </row>
    <row r="7381" spans="8:8" x14ac:dyDescent="0.15">
      <c r="H7381">
        <f t="shared" si="115"/>
        <v>11.688450000000001</v>
      </c>
    </row>
    <row r="7382" spans="8:8" x14ac:dyDescent="0.15">
      <c r="H7382">
        <f t="shared" si="115"/>
        <v>11.688450000000001</v>
      </c>
    </row>
    <row r="7383" spans="8:8" x14ac:dyDescent="0.15">
      <c r="H7383">
        <f t="shared" si="115"/>
        <v>22.208055000000002</v>
      </c>
    </row>
    <row r="7384" spans="8:8" x14ac:dyDescent="0.15">
      <c r="H7384">
        <f t="shared" si="115"/>
        <v>22.208055000000002</v>
      </c>
    </row>
    <row r="7385" spans="8:8" x14ac:dyDescent="0.15">
      <c r="H7385">
        <f t="shared" si="115"/>
        <v>22.208055000000002</v>
      </c>
    </row>
    <row r="7386" spans="8:8" x14ac:dyDescent="0.15">
      <c r="H7386">
        <f t="shared" si="115"/>
        <v>22.208055000000002</v>
      </c>
    </row>
    <row r="7387" spans="8:8" x14ac:dyDescent="0.15">
      <c r="H7387">
        <f t="shared" ref="H7387:H7450" si="116">$H7363</f>
        <v>7.0130699999999999</v>
      </c>
    </row>
    <row r="7388" spans="8:8" x14ac:dyDescent="0.15">
      <c r="H7388">
        <f t="shared" si="116"/>
        <v>7.0130699999999999</v>
      </c>
    </row>
    <row r="7389" spans="8:8" x14ac:dyDescent="0.15">
      <c r="H7389">
        <f t="shared" si="116"/>
        <v>1.1688450000000001</v>
      </c>
    </row>
    <row r="7390" spans="8:8" x14ac:dyDescent="0.15">
      <c r="H7390">
        <f t="shared" si="116"/>
        <v>1.1688450000000001</v>
      </c>
    </row>
    <row r="7391" spans="8:8" x14ac:dyDescent="0.15">
      <c r="H7391">
        <f t="shared" si="116"/>
        <v>1.1688450000000001</v>
      </c>
    </row>
    <row r="7392" spans="8:8" x14ac:dyDescent="0.15">
      <c r="H7392">
        <f t="shared" si="116"/>
        <v>1.1688450000000001</v>
      </c>
    </row>
    <row r="7393" spans="8:8" x14ac:dyDescent="0.15">
      <c r="H7393">
        <f t="shared" si="116"/>
        <v>1.1688450000000001</v>
      </c>
    </row>
    <row r="7394" spans="8:8" x14ac:dyDescent="0.15">
      <c r="H7394">
        <f t="shared" si="116"/>
        <v>1.1688450000000001</v>
      </c>
    </row>
    <row r="7395" spans="8:8" x14ac:dyDescent="0.15">
      <c r="H7395">
        <f t="shared" si="116"/>
        <v>1.1688450000000001</v>
      </c>
    </row>
    <row r="7396" spans="8:8" x14ac:dyDescent="0.15">
      <c r="H7396">
        <f t="shared" si="116"/>
        <v>1.1688450000000001</v>
      </c>
    </row>
    <row r="7397" spans="8:8" x14ac:dyDescent="0.15">
      <c r="H7397">
        <f t="shared" si="116"/>
        <v>1.1688450000000001</v>
      </c>
    </row>
    <row r="7398" spans="8:8" x14ac:dyDescent="0.15">
      <c r="H7398">
        <f t="shared" si="116"/>
        <v>1.1688450000000001</v>
      </c>
    </row>
    <row r="7399" spans="8:8" x14ac:dyDescent="0.15">
      <c r="H7399">
        <f t="shared" si="116"/>
        <v>1.1688450000000001</v>
      </c>
    </row>
    <row r="7400" spans="8:8" x14ac:dyDescent="0.15">
      <c r="H7400">
        <f t="shared" si="116"/>
        <v>2.3376900000000003</v>
      </c>
    </row>
    <row r="7401" spans="8:8" x14ac:dyDescent="0.15">
      <c r="H7401">
        <f t="shared" si="116"/>
        <v>11.688450000000001</v>
      </c>
    </row>
    <row r="7402" spans="8:8" x14ac:dyDescent="0.15">
      <c r="H7402">
        <f t="shared" si="116"/>
        <v>22.208055000000002</v>
      </c>
    </row>
    <row r="7403" spans="8:8" x14ac:dyDescent="0.15">
      <c r="H7403">
        <f t="shared" si="116"/>
        <v>22.208055000000002</v>
      </c>
    </row>
    <row r="7404" spans="8:8" x14ac:dyDescent="0.15">
      <c r="H7404">
        <f t="shared" si="116"/>
        <v>22.208055000000002</v>
      </c>
    </row>
    <row r="7405" spans="8:8" x14ac:dyDescent="0.15">
      <c r="H7405">
        <f t="shared" si="116"/>
        <v>11.688450000000001</v>
      </c>
    </row>
    <row r="7406" spans="8:8" x14ac:dyDescent="0.15">
      <c r="H7406">
        <f t="shared" si="116"/>
        <v>11.688450000000001</v>
      </c>
    </row>
    <row r="7407" spans="8:8" x14ac:dyDescent="0.15">
      <c r="H7407">
        <f t="shared" si="116"/>
        <v>22.208055000000002</v>
      </c>
    </row>
    <row r="7408" spans="8:8" x14ac:dyDescent="0.15">
      <c r="H7408">
        <f t="shared" si="116"/>
        <v>22.208055000000002</v>
      </c>
    </row>
    <row r="7409" spans="8:8" x14ac:dyDescent="0.15">
      <c r="H7409">
        <f t="shared" si="116"/>
        <v>22.208055000000002</v>
      </c>
    </row>
    <row r="7410" spans="8:8" x14ac:dyDescent="0.15">
      <c r="H7410">
        <f t="shared" si="116"/>
        <v>22.208055000000002</v>
      </c>
    </row>
    <row r="7411" spans="8:8" x14ac:dyDescent="0.15">
      <c r="H7411">
        <f t="shared" si="116"/>
        <v>7.0130699999999999</v>
      </c>
    </row>
    <row r="7412" spans="8:8" x14ac:dyDescent="0.15">
      <c r="H7412">
        <f t="shared" si="116"/>
        <v>7.0130699999999999</v>
      </c>
    </row>
    <row r="7413" spans="8:8" x14ac:dyDescent="0.15">
      <c r="H7413">
        <f t="shared" si="116"/>
        <v>1.1688450000000001</v>
      </c>
    </row>
    <row r="7414" spans="8:8" x14ac:dyDescent="0.15">
      <c r="H7414">
        <f t="shared" si="116"/>
        <v>1.1688450000000001</v>
      </c>
    </row>
    <row r="7415" spans="8:8" x14ac:dyDescent="0.15">
      <c r="H7415">
        <f t="shared" si="116"/>
        <v>1.1688450000000001</v>
      </c>
    </row>
    <row r="7416" spans="8:8" x14ac:dyDescent="0.15">
      <c r="H7416">
        <f t="shared" si="116"/>
        <v>1.1688450000000001</v>
      </c>
    </row>
    <row r="7417" spans="8:8" x14ac:dyDescent="0.15">
      <c r="H7417">
        <f t="shared" si="116"/>
        <v>1.1688450000000001</v>
      </c>
    </row>
    <row r="7418" spans="8:8" x14ac:dyDescent="0.15">
      <c r="H7418">
        <f t="shared" si="116"/>
        <v>1.1688450000000001</v>
      </c>
    </row>
    <row r="7419" spans="8:8" x14ac:dyDescent="0.15">
      <c r="H7419">
        <f t="shared" si="116"/>
        <v>1.1688450000000001</v>
      </c>
    </row>
    <row r="7420" spans="8:8" x14ac:dyDescent="0.15">
      <c r="H7420">
        <f t="shared" si="116"/>
        <v>1.1688450000000001</v>
      </c>
    </row>
    <row r="7421" spans="8:8" x14ac:dyDescent="0.15">
      <c r="H7421">
        <f t="shared" si="116"/>
        <v>1.1688450000000001</v>
      </c>
    </row>
    <row r="7422" spans="8:8" x14ac:dyDescent="0.15">
      <c r="H7422">
        <f t="shared" si="116"/>
        <v>1.1688450000000001</v>
      </c>
    </row>
    <row r="7423" spans="8:8" x14ac:dyDescent="0.15">
      <c r="H7423">
        <f t="shared" si="116"/>
        <v>1.1688450000000001</v>
      </c>
    </row>
    <row r="7424" spans="8:8" x14ac:dyDescent="0.15">
      <c r="H7424">
        <f t="shared" si="116"/>
        <v>2.3376900000000003</v>
      </c>
    </row>
    <row r="7425" spans="8:8" x14ac:dyDescent="0.15">
      <c r="H7425">
        <f t="shared" si="116"/>
        <v>11.688450000000001</v>
      </c>
    </row>
    <row r="7426" spans="8:8" x14ac:dyDescent="0.15">
      <c r="H7426">
        <f t="shared" si="116"/>
        <v>22.208055000000002</v>
      </c>
    </row>
    <row r="7427" spans="8:8" x14ac:dyDescent="0.15">
      <c r="H7427">
        <f t="shared" si="116"/>
        <v>22.208055000000002</v>
      </c>
    </row>
    <row r="7428" spans="8:8" x14ac:dyDescent="0.15">
      <c r="H7428">
        <f t="shared" si="116"/>
        <v>22.208055000000002</v>
      </c>
    </row>
    <row r="7429" spans="8:8" x14ac:dyDescent="0.15">
      <c r="H7429">
        <f t="shared" si="116"/>
        <v>11.688450000000001</v>
      </c>
    </row>
    <row r="7430" spans="8:8" x14ac:dyDescent="0.15">
      <c r="H7430">
        <f t="shared" si="116"/>
        <v>11.688450000000001</v>
      </c>
    </row>
    <row r="7431" spans="8:8" x14ac:dyDescent="0.15">
      <c r="H7431">
        <f t="shared" si="116"/>
        <v>22.208055000000002</v>
      </c>
    </row>
    <row r="7432" spans="8:8" x14ac:dyDescent="0.15">
      <c r="H7432">
        <f t="shared" si="116"/>
        <v>22.208055000000002</v>
      </c>
    </row>
    <row r="7433" spans="8:8" x14ac:dyDescent="0.15">
      <c r="H7433">
        <f t="shared" si="116"/>
        <v>22.208055000000002</v>
      </c>
    </row>
    <row r="7434" spans="8:8" x14ac:dyDescent="0.15">
      <c r="H7434">
        <f t="shared" si="116"/>
        <v>22.208055000000002</v>
      </c>
    </row>
    <row r="7435" spans="8:8" x14ac:dyDescent="0.15">
      <c r="H7435">
        <f t="shared" si="116"/>
        <v>7.0130699999999999</v>
      </c>
    </row>
    <row r="7436" spans="8:8" x14ac:dyDescent="0.15">
      <c r="H7436">
        <f t="shared" si="116"/>
        <v>7.0130699999999999</v>
      </c>
    </row>
    <row r="7437" spans="8:8" x14ac:dyDescent="0.15">
      <c r="H7437">
        <f t="shared" si="116"/>
        <v>1.1688450000000001</v>
      </c>
    </row>
    <row r="7438" spans="8:8" x14ac:dyDescent="0.15">
      <c r="H7438">
        <f t="shared" si="116"/>
        <v>1.1688450000000001</v>
      </c>
    </row>
    <row r="7439" spans="8:8" x14ac:dyDescent="0.15">
      <c r="H7439">
        <f t="shared" si="116"/>
        <v>1.1688450000000001</v>
      </c>
    </row>
    <row r="7440" spans="8:8" x14ac:dyDescent="0.15">
      <c r="H7440">
        <f t="shared" si="116"/>
        <v>1.1688450000000001</v>
      </c>
    </row>
    <row r="7441" spans="8:8" x14ac:dyDescent="0.15">
      <c r="H7441">
        <f t="shared" si="116"/>
        <v>1.1688450000000001</v>
      </c>
    </row>
    <row r="7442" spans="8:8" x14ac:dyDescent="0.15">
      <c r="H7442">
        <f t="shared" si="116"/>
        <v>1.1688450000000001</v>
      </c>
    </row>
    <row r="7443" spans="8:8" x14ac:dyDescent="0.15">
      <c r="H7443">
        <f t="shared" si="116"/>
        <v>1.1688450000000001</v>
      </c>
    </row>
    <row r="7444" spans="8:8" x14ac:dyDescent="0.15">
      <c r="H7444">
        <f t="shared" si="116"/>
        <v>1.1688450000000001</v>
      </c>
    </row>
    <row r="7445" spans="8:8" x14ac:dyDescent="0.15">
      <c r="H7445">
        <f t="shared" si="116"/>
        <v>1.1688450000000001</v>
      </c>
    </row>
    <row r="7446" spans="8:8" x14ac:dyDescent="0.15">
      <c r="H7446">
        <f t="shared" si="116"/>
        <v>1.1688450000000001</v>
      </c>
    </row>
    <row r="7447" spans="8:8" x14ac:dyDescent="0.15">
      <c r="H7447">
        <f t="shared" si="116"/>
        <v>1.1688450000000001</v>
      </c>
    </row>
    <row r="7448" spans="8:8" x14ac:dyDescent="0.15">
      <c r="H7448">
        <f t="shared" si="116"/>
        <v>2.3376900000000003</v>
      </c>
    </row>
    <row r="7449" spans="8:8" x14ac:dyDescent="0.15">
      <c r="H7449">
        <f t="shared" si="116"/>
        <v>11.688450000000001</v>
      </c>
    </row>
    <row r="7450" spans="8:8" x14ac:dyDescent="0.15">
      <c r="H7450">
        <f t="shared" si="116"/>
        <v>22.208055000000002</v>
      </c>
    </row>
    <row r="7451" spans="8:8" x14ac:dyDescent="0.15">
      <c r="H7451">
        <f t="shared" ref="H7451:H7514" si="117">$H7427</f>
        <v>22.208055000000002</v>
      </c>
    </row>
    <row r="7452" spans="8:8" x14ac:dyDescent="0.15">
      <c r="H7452">
        <f t="shared" si="117"/>
        <v>22.208055000000002</v>
      </c>
    </row>
    <row r="7453" spans="8:8" x14ac:dyDescent="0.15">
      <c r="H7453">
        <f t="shared" si="117"/>
        <v>11.688450000000001</v>
      </c>
    </row>
    <row r="7454" spans="8:8" x14ac:dyDescent="0.15">
      <c r="H7454">
        <f t="shared" si="117"/>
        <v>11.688450000000001</v>
      </c>
    </row>
    <row r="7455" spans="8:8" x14ac:dyDescent="0.15">
      <c r="H7455">
        <f t="shared" si="117"/>
        <v>22.208055000000002</v>
      </c>
    </row>
    <row r="7456" spans="8:8" x14ac:dyDescent="0.15">
      <c r="H7456">
        <f t="shared" si="117"/>
        <v>22.208055000000002</v>
      </c>
    </row>
    <row r="7457" spans="8:8" x14ac:dyDescent="0.15">
      <c r="H7457">
        <f t="shared" si="117"/>
        <v>22.208055000000002</v>
      </c>
    </row>
    <row r="7458" spans="8:8" x14ac:dyDescent="0.15">
      <c r="H7458">
        <f t="shared" si="117"/>
        <v>22.208055000000002</v>
      </c>
    </row>
    <row r="7459" spans="8:8" x14ac:dyDescent="0.15">
      <c r="H7459">
        <f t="shared" si="117"/>
        <v>7.0130699999999999</v>
      </c>
    </row>
    <row r="7460" spans="8:8" x14ac:dyDescent="0.15">
      <c r="H7460">
        <f t="shared" si="117"/>
        <v>7.0130699999999999</v>
      </c>
    </row>
    <row r="7461" spans="8:8" x14ac:dyDescent="0.15">
      <c r="H7461">
        <f t="shared" si="117"/>
        <v>1.1688450000000001</v>
      </c>
    </row>
    <row r="7462" spans="8:8" x14ac:dyDescent="0.15">
      <c r="H7462">
        <f t="shared" si="117"/>
        <v>1.1688450000000001</v>
      </c>
    </row>
    <row r="7463" spans="8:8" x14ac:dyDescent="0.15">
      <c r="H7463">
        <f t="shared" si="117"/>
        <v>1.1688450000000001</v>
      </c>
    </row>
    <row r="7464" spans="8:8" x14ac:dyDescent="0.15">
      <c r="H7464">
        <f t="shared" si="117"/>
        <v>1.1688450000000001</v>
      </c>
    </row>
    <row r="7465" spans="8:8" x14ac:dyDescent="0.15">
      <c r="H7465">
        <f t="shared" si="117"/>
        <v>1.1688450000000001</v>
      </c>
    </row>
    <row r="7466" spans="8:8" x14ac:dyDescent="0.15">
      <c r="H7466">
        <f t="shared" si="117"/>
        <v>1.1688450000000001</v>
      </c>
    </row>
    <row r="7467" spans="8:8" x14ac:dyDescent="0.15">
      <c r="H7467">
        <f t="shared" si="117"/>
        <v>1.1688450000000001</v>
      </c>
    </row>
    <row r="7468" spans="8:8" x14ac:dyDescent="0.15">
      <c r="H7468">
        <f t="shared" si="117"/>
        <v>1.1688450000000001</v>
      </c>
    </row>
    <row r="7469" spans="8:8" x14ac:dyDescent="0.15">
      <c r="H7469">
        <f t="shared" si="117"/>
        <v>1.1688450000000001</v>
      </c>
    </row>
    <row r="7470" spans="8:8" x14ac:dyDescent="0.15">
      <c r="H7470">
        <f t="shared" si="117"/>
        <v>1.1688450000000001</v>
      </c>
    </row>
    <row r="7471" spans="8:8" x14ac:dyDescent="0.15">
      <c r="H7471">
        <f t="shared" si="117"/>
        <v>1.1688450000000001</v>
      </c>
    </row>
    <row r="7472" spans="8:8" x14ac:dyDescent="0.15">
      <c r="H7472">
        <f t="shared" si="117"/>
        <v>2.3376900000000003</v>
      </c>
    </row>
    <row r="7473" spans="8:8" x14ac:dyDescent="0.15">
      <c r="H7473">
        <f t="shared" si="117"/>
        <v>11.688450000000001</v>
      </c>
    </row>
    <row r="7474" spans="8:8" x14ac:dyDescent="0.15">
      <c r="H7474">
        <f t="shared" si="117"/>
        <v>22.208055000000002</v>
      </c>
    </row>
    <row r="7475" spans="8:8" x14ac:dyDescent="0.15">
      <c r="H7475">
        <f t="shared" si="117"/>
        <v>22.208055000000002</v>
      </c>
    </row>
    <row r="7476" spans="8:8" x14ac:dyDescent="0.15">
      <c r="H7476">
        <f t="shared" si="117"/>
        <v>22.208055000000002</v>
      </c>
    </row>
    <row r="7477" spans="8:8" x14ac:dyDescent="0.15">
      <c r="H7477">
        <f t="shared" si="117"/>
        <v>11.688450000000001</v>
      </c>
    </row>
    <row r="7478" spans="8:8" x14ac:dyDescent="0.15">
      <c r="H7478">
        <f t="shared" si="117"/>
        <v>11.688450000000001</v>
      </c>
    </row>
    <row r="7479" spans="8:8" x14ac:dyDescent="0.15">
      <c r="H7479">
        <f t="shared" si="117"/>
        <v>22.208055000000002</v>
      </c>
    </row>
    <row r="7480" spans="8:8" x14ac:dyDescent="0.15">
      <c r="H7480">
        <f t="shared" si="117"/>
        <v>22.208055000000002</v>
      </c>
    </row>
    <row r="7481" spans="8:8" x14ac:dyDescent="0.15">
      <c r="H7481">
        <f t="shared" si="117"/>
        <v>22.208055000000002</v>
      </c>
    </row>
    <row r="7482" spans="8:8" x14ac:dyDescent="0.15">
      <c r="H7482">
        <f t="shared" si="117"/>
        <v>22.208055000000002</v>
      </c>
    </row>
    <row r="7483" spans="8:8" x14ac:dyDescent="0.15">
      <c r="H7483">
        <f t="shared" si="117"/>
        <v>7.0130699999999999</v>
      </c>
    </row>
    <row r="7484" spans="8:8" x14ac:dyDescent="0.15">
      <c r="H7484">
        <f t="shared" si="117"/>
        <v>7.0130699999999999</v>
      </c>
    </row>
    <row r="7485" spans="8:8" x14ac:dyDescent="0.15">
      <c r="H7485">
        <f t="shared" si="117"/>
        <v>1.1688450000000001</v>
      </c>
    </row>
    <row r="7486" spans="8:8" x14ac:dyDescent="0.15">
      <c r="H7486">
        <f t="shared" si="117"/>
        <v>1.1688450000000001</v>
      </c>
    </row>
    <row r="7487" spans="8:8" x14ac:dyDescent="0.15">
      <c r="H7487">
        <f t="shared" si="117"/>
        <v>1.1688450000000001</v>
      </c>
    </row>
    <row r="7488" spans="8:8" x14ac:dyDescent="0.15">
      <c r="H7488">
        <f t="shared" si="117"/>
        <v>1.1688450000000001</v>
      </c>
    </row>
    <row r="7489" spans="8:8" x14ac:dyDescent="0.15">
      <c r="H7489">
        <f t="shared" si="117"/>
        <v>1.1688450000000001</v>
      </c>
    </row>
    <row r="7490" spans="8:8" x14ac:dyDescent="0.15">
      <c r="H7490">
        <f t="shared" si="117"/>
        <v>1.1688450000000001</v>
      </c>
    </row>
    <row r="7491" spans="8:8" x14ac:dyDescent="0.15">
      <c r="H7491">
        <f t="shared" si="117"/>
        <v>1.1688450000000001</v>
      </c>
    </row>
    <row r="7492" spans="8:8" x14ac:dyDescent="0.15">
      <c r="H7492">
        <f t="shared" si="117"/>
        <v>1.1688450000000001</v>
      </c>
    </row>
    <row r="7493" spans="8:8" x14ac:dyDescent="0.15">
      <c r="H7493">
        <f t="shared" si="117"/>
        <v>1.1688450000000001</v>
      </c>
    </row>
    <row r="7494" spans="8:8" x14ac:dyDescent="0.15">
      <c r="H7494">
        <f t="shared" si="117"/>
        <v>1.1688450000000001</v>
      </c>
    </row>
    <row r="7495" spans="8:8" x14ac:dyDescent="0.15">
      <c r="H7495">
        <f t="shared" si="117"/>
        <v>1.1688450000000001</v>
      </c>
    </row>
    <row r="7496" spans="8:8" x14ac:dyDescent="0.15">
      <c r="H7496">
        <f t="shared" si="117"/>
        <v>2.3376900000000003</v>
      </c>
    </row>
    <row r="7497" spans="8:8" x14ac:dyDescent="0.15">
      <c r="H7497">
        <f t="shared" si="117"/>
        <v>11.688450000000001</v>
      </c>
    </row>
    <row r="7498" spans="8:8" x14ac:dyDescent="0.15">
      <c r="H7498">
        <f t="shared" si="117"/>
        <v>22.208055000000002</v>
      </c>
    </row>
    <row r="7499" spans="8:8" x14ac:dyDescent="0.15">
      <c r="H7499">
        <f t="shared" si="117"/>
        <v>22.208055000000002</v>
      </c>
    </row>
    <row r="7500" spans="8:8" x14ac:dyDescent="0.15">
      <c r="H7500">
        <f t="shared" si="117"/>
        <v>22.208055000000002</v>
      </c>
    </row>
    <row r="7501" spans="8:8" x14ac:dyDescent="0.15">
      <c r="H7501">
        <f t="shared" si="117"/>
        <v>11.688450000000001</v>
      </c>
    </row>
    <row r="7502" spans="8:8" x14ac:dyDescent="0.15">
      <c r="H7502">
        <f t="shared" si="117"/>
        <v>11.688450000000001</v>
      </c>
    </row>
    <row r="7503" spans="8:8" x14ac:dyDescent="0.15">
      <c r="H7503">
        <f t="shared" si="117"/>
        <v>22.208055000000002</v>
      </c>
    </row>
    <row r="7504" spans="8:8" x14ac:dyDescent="0.15">
      <c r="H7504">
        <f t="shared" si="117"/>
        <v>22.208055000000002</v>
      </c>
    </row>
    <row r="7505" spans="8:8" x14ac:dyDescent="0.15">
      <c r="H7505">
        <f t="shared" si="117"/>
        <v>22.208055000000002</v>
      </c>
    </row>
    <row r="7506" spans="8:8" x14ac:dyDescent="0.15">
      <c r="H7506">
        <f t="shared" si="117"/>
        <v>22.208055000000002</v>
      </c>
    </row>
    <row r="7507" spans="8:8" x14ac:dyDescent="0.15">
      <c r="H7507">
        <f t="shared" si="117"/>
        <v>7.0130699999999999</v>
      </c>
    </row>
    <row r="7508" spans="8:8" x14ac:dyDescent="0.15">
      <c r="H7508">
        <f t="shared" si="117"/>
        <v>7.0130699999999999</v>
      </c>
    </row>
    <row r="7509" spans="8:8" x14ac:dyDescent="0.15">
      <c r="H7509">
        <f t="shared" si="117"/>
        <v>1.1688450000000001</v>
      </c>
    </row>
    <row r="7510" spans="8:8" x14ac:dyDescent="0.15">
      <c r="H7510">
        <f t="shared" si="117"/>
        <v>1.1688450000000001</v>
      </c>
    </row>
    <row r="7511" spans="8:8" x14ac:dyDescent="0.15">
      <c r="H7511">
        <f t="shared" si="117"/>
        <v>1.1688450000000001</v>
      </c>
    </row>
    <row r="7512" spans="8:8" x14ac:dyDescent="0.15">
      <c r="H7512">
        <f t="shared" si="117"/>
        <v>1.1688450000000001</v>
      </c>
    </row>
    <row r="7513" spans="8:8" x14ac:dyDescent="0.15">
      <c r="H7513">
        <f t="shared" si="117"/>
        <v>1.1688450000000001</v>
      </c>
    </row>
    <row r="7514" spans="8:8" x14ac:dyDescent="0.15">
      <c r="H7514">
        <f t="shared" si="117"/>
        <v>1.1688450000000001</v>
      </c>
    </row>
    <row r="7515" spans="8:8" x14ac:dyDescent="0.15">
      <c r="H7515">
        <f t="shared" ref="H7515:H7578" si="118">$H7491</f>
        <v>1.1688450000000001</v>
      </c>
    </row>
    <row r="7516" spans="8:8" x14ac:dyDescent="0.15">
      <c r="H7516">
        <f t="shared" si="118"/>
        <v>1.1688450000000001</v>
      </c>
    </row>
    <row r="7517" spans="8:8" x14ac:dyDescent="0.15">
      <c r="H7517">
        <f t="shared" si="118"/>
        <v>1.1688450000000001</v>
      </c>
    </row>
    <row r="7518" spans="8:8" x14ac:dyDescent="0.15">
      <c r="H7518">
        <f t="shared" si="118"/>
        <v>1.1688450000000001</v>
      </c>
    </row>
    <row r="7519" spans="8:8" x14ac:dyDescent="0.15">
      <c r="H7519">
        <f t="shared" si="118"/>
        <v>1.1688450000000001</v>
      </c>
    </row>
    <row r="7520" spans="8:8" x14ac:dyDescent="0.15">
      <c r="H7520">
        <f t="shared" si="118"/>
        <v>2.3376900000000003</v>
      </c>
    </row>
    <row r="7521" spans="8:8" x14ac:dyDescent="0.15">
      <c r="H7521">
        <f t="shared" si="118"/>
        <v>11.688450000000001</v>
      </c>
    </row>
    <row r="7522" spans="8:8" x14ac:dyDescent="0.15">
      <c r="H7522">
        <f t="shared" si="118"/>
        <v>22.208055000000002</v>
      </c>
    </row>
    <row r="7523" spans="8:8" x14ac:dyDescent="0.15">
      <c r="H7523">
        <f t="shared" si="118"/>
        <v>22.208055000000002</v>
      </c>
    </row>
    <row r="7524" spans="8:8" x14ac:dyDescent="0.15">
      <c r="H7524">
        <f t="shared" si="118"/>
        <v>22.208055000000002</v>
      </c>
    </row>
    <row r="7525" spans="8:8" x14ac:dyDescent="0.15">
      <c r="H7525">
        <f t="shared" si="118"/>
        <v>11.688450000000001</v>
      </c>
    </row>
    <row r="7526" spans="8:8" x14ac:dyDescent="0.15">
      <c r="H7526">
        <f t="shared" si="118"/>
        <v>11.688450000000001</v>
      </c>
    </row>
    <row r="7527" spans="8:8" x14ac:dyDescent="0.15">
      <c r="H7527">
        <f t="shared" si="118"/>
        <v>22.208055000000002</v>
      </c>
    </row>
    <row r="7528" spans="8:8" x14ac:dyDescent="0.15">
      <c r="H7528">
        <f t="shared" si="118"/>
        <v>22.208055000000002</v>
      </c>
    </row>
    <row r="7529" spans="8:8" x14ac:dyDescent="0.15">
      <c r="H7529">
        <f t="shared" si="118"/>
        <v>22.208055000000002</v>
      </c>
    </row>
    <row r="7530" spans="8:8" x14ac:dyDescent="0.15">
      <c r="H7530">
        <f t="shared" si="118"/>
        <v>22.208055000000002</v>
      </c>
    </row>
    <row r="7531" spans="8:8" x14ac:dyDescent="0.15">
      <c r="H7531">
        <f t="shared" si="118"/>
        <v>7.0130699999999999</v>
      </c>
    </row>
    <row r="7532" spans="8:8" x14ac:dyDescent="0.15">
      <c r="H7532">
        <f t="shared" si="118"/>
        <v>7.0130699999999999</v>
      </c>
    </row>
    <row r="7533" spans="8:8" x14ac:dyDescent="0.15">
      <c r="H7533">
        <f t="shared" si="118"/>
        <v>1.1688450000000001</v>
      </c>
    </row>
    <row r="7534" spans="8:8" x14ac:dyDescent="0.15">
      <c r="H7534">
        <f t="shared" si="118"/>
        <v>1.1688450000000001</v>
      </c>
    </row>
    <row r="7535" spans="8:8" x14ac:dyDescent="0.15">
      <c r="H7535">
        <f t="shared" si="118"/>
        <v>1.1688450000000001</v>
      </c>
    </row>
    <row r="7536" spans="8:8" x14ac:dyDescent="0.15">
      <c r="H7536">
        <f t="shared" si="118"/>
        <v>1.1688450000000001</v>
      </c>
    </row>
    <row r="7537" spans="8:8" x14ac:dyDescent="0.15">
      <c r="H7537">
        <f t="shared" si="118"/>
        <v>1.1688450000000001</v>
      </c>
    </row>
    <row r="7538" spans="8:8" x14ac:dyDescent="0.15">
      <c r="H7538">
        <f t="shared" si="118"/>
        <v>1.1688450000000001</v>
      </c>
    </row>
    <row r="7539" spans="8:8" x14ac:dyDescent="0.15">
      <c r="H7539">
        <f t="shared" si="118"/>
        <v>1.1688450000000001</v>
      </c>
    </row>
    <row r="7540" spans="8:8" x14ac:dyDescent="0.15">
      <c r="H7540">
        <f t="shared" si="118"/>
        <v>1.1688450000000001</v>
      </c>
    </row>
    <row r="7541" spans="8:8" x14ac:dyDescent="0.15">
      <c r="H7541">
        <f t="shared" si="118"/>
        <v>1.1688450000000001</v>
      </c>
    </row>
    <row r="7542" spans="8:8" x14ac:dyDescent="0.15">
      <c r="H7542">
        <f t="shared" si="118"/>
        <v>1.1688450000000001</v>
      </c>
    </row>
    <row r="7543" spans="8:8" x14ac:dyDescent="0.15">
      <c r="H7543">
        <f t="shared" si="118"/>
        <v>1.1688450000000001</v>
      </c>
    </row>
    <row r="7544" spans="8:8" x14ac:dyDescent="0.15">
      <c r="H7544">
        <f t="shared" si="118"/>
        <v>2.3376900000000003</v>
      </c>
    </row>
    <row r="7545" spans="8:8" x14ac:dyDescent="0.15">
      <c r="H7545">
        <f t="shared" si="118"/>
        <v>11.688450000000001</v>
      </c>
    </row>
    <row r="7546" spans="8:8" x14ac:dyDescent="0.15">
      <c r="H7546">
        <f t="shared" si="118"/>
        <v>22.208055000000002</v>
      </c>
    </row>
    <row r="7547" spans="8:8" x14ac:dyDescent="0.15">
      <c r="H7547">
        <f t="shared" si="118"/>
        <v>22.208055000000002</v>
      </c>
    </row>
    <row r="7548" spans="8:8" x14ac:dyDescent="0.15">
      <c r="H7548">
        <f t="shared" si="118"/>
        <v>22.208055000000002</v>
      </c>
    </row>
    <row r="7549" spans="8:8" x14ac:dyDescent="0.15">
      <c r="H7549">
        <f t="shared" si="118"/>
        <v>11.688450000000001</v>
      </c>
    </row>
    <row r="7550" spans="8:8" x14ac:dyDescent="0.15">
      <c r="H7550">
        <f t="shared" si="118"/>
        <v>11.688450000000001</v>
      </c>
    </row>
    <row r="7551" spans="8:8" x14ac:dyDescent="0.15">
      <c r="H7551">
        <f t="shared" si="118"/>
        <v>22.208055000000002</v>
      </c>
    </row>
    <row r="7552" spans="8:8" x14ac:dyDescent="0.15">
      <c r="H7552">
        <f t="shared" si="118"/>
        <v>22.208055000000002</v>
      </c>
    </row>
    <row r="7553" spans="8:8" x14ac:dyDescent="0.15">
      <c r="H7553">
        <f t="shared" si="118"/>
        <v>22.208055000000002</v>
      </c>
    </row>
    <row r="7554" spans="8:8" x14ac:dyDescent="0.15">
      <c r="H7554">
        <f t="shared" si="118"/>
        <v>22.208055000000002</v>
      </c>
    </row>
    <row r="7555" spans="8:8" x14ac:dyDescent="0.15">
      <c r="H7555">
        <f t="shared" si="118"/>
        <v>7.0130699999999999</v>
      </c>
    </row>
    <row r="7556" spans="8:8" x14ac:dyDescent="0.15">
      <c r="H7556">
        <f t="shared" si="118"/>
        <v>7.0130699999999999</v>
      </c>
    </row>
    <row r="7557" spans="8:8" x14ac:dyDescent="0.15">
      <c r="H7557">
        <f t="shared" si="118"/>
        <v>1.1688450000000001</v>
      </c>
    </row>
    <row r="7558" spans="8:8" x14ac:dyDescent="0.15">
      <c r="H7558">
        <f t="shared" si="118"/>
        <v>1.1688450000000001</v>
      </c>
    </row>
    <row r="7559" spans="8:8" x14ac:dyDescent="0.15">
      <c r="H7559">
        <f t="shared" si="118"/>
        <v>1.1688450000000001</v>
      </c>
    </row>
    <row r="7560" spans="8:8" x14ac:dyDescent="0.15">
      <c r="H7560">
        <f t="shared" si="118"/>
        <v>1.1688450000000001</v>
      </c>
    </row>
    <row r="7561" spans="8:8" x14ac:dyDescent="0.15">
      <c r="H7561">
        <f t="shared" si="118"/>
        <v>1.1688450000000001</v>
      </c>
    </row>
    <row r="7562" spans="8:8" x14ac:dyDescent="0.15">
      <c r="H7562">
        <f t="shared" si="118"/>
        <v>1.1688450000000001</v>
      </c>
    </row>
    <row r="7563" spans="8:8" x14ac:dyDescent="0.15">
      <c r="H7563">
        <f t="shared" si="118"/>
        <v>1.1688450000000001</v>
      </c>
    </row>
    <row r="7564" spans="8:8" x14ac:dyDescent="0.15">
      <c r="H7564">
        <f t="shared" si="118"/>
        <v>1.1688450000000001</v>
      </c>
    </row>
    <row r="7565" spans="8:8" x14ac:dyDescent="0.15">
      <c r="H7565">
        <f t="shared" si="118"/>
        <v>1.1688450000000001</v>
      </c>
    </row>
    <row r="7566" spans="8:8" x14ac:dyDescent="0.15">
      <c r="H7566">
        <f t="shared" si="118"/>
        <v>1.1688450000000001</v>
      </c>
    </row>
    <row r="7567" spans="8:8" x14ac:dyDescent="0.15">
      <c r="H7567">
        <f t="shared" si="118"/>
        <v>1.1688450000000001</v>
      </c>
    </row>
    <row r="7568" spans="8:8" x14ac:dyDescent="0.15">
      <c r="H7568">
        <f t="shared" si="118"/>
        <v>2.3376900000000003</v>
      </c>
    </row>
    <row r="7569" spans="8:8" x14ac:dyDescent="0.15">
      <c r="H7569">
        <f t="shared" si="118"/>
        <v>11.688450000000001</v>
      </c>
    </row>
    <row r="7570" spans="8:8" x14ac:dyDescent="0.15">
      <c r="H7570">
        <f t="shared" si="118"/>
        <v>22.208055000000002</v>
      </c>
    </row>
    <row r="7571" spans="8:8" x14ac:dyDescent="0.15">
      <c r="H7571">
        <f t="shared" si="118"/>
        <v>22.208055000000002</v>
      </c>
    </row>
    <row r="7572" spans="8:8" x14ac:dyDescent="0.15">
      <c r="H7572">
        <f t="shared" si="118"/>
        <v>22.208055000000002</v>
      </c>
    </row>
    <row r="7573" spans="8:8" x14ac:dyDescent="0.15">
      <c r="H7573">
        <f t="shared" si="118"/>
        <v>11.688450000000001</v>
      </c>
    </row>
    <row r="7574" spans="8:8" x14ac:dyDescent="0.15">
      <c r="H7574">
        <f t="shared" si="118"/>
        <v>11.688450000000001</v>
      </c>
    </row>
    <row r="7575" spans="8:8" x14ac:dyDescent="0.15">
      <c r="H7575">
        <f t="shared" si="118"/>
        <v>22.208055000000002</v>
      </c>
    </row>
    <row r="7576" spans="8:8" x14ac:dyDescent="0.15">
      <c r="H7576">
        <f t="shared" si="118"/>
        <v>22.208055000000002</v>
      </c>
    </row>
    <row r="7577" spans="8:8" x14ac:dyDescent="0.15">
      <c r="H7577">
        <f t="shared" si="118"/>
        <v>22.208055000000002</v>
      </c>
    </row>
    <row r="7578" spans="8:8" x14ac:dyDescent="0.15">
      <c r="H7578">
        <f t="shared" si="118"/>
        <v>22.208055000000002</v>
      </c>
    </row>
    <row r="7579" spans="8:8" x14ac:dyDescent="0.15">
      <c r="H7579">
        <f t="shared" ref="H7579:H7642" si="119">$H7555</f>
        <v>7.0130699999999999</v>
      </c>
    </row>
    <row r="7580" spans="8:8" x14ac:dyDescent="0.15">
      <c r="H7580">
        <f t="shared" si="119"/>
        <v>7.0130699999999999</v>
      </c>
    </row>
    <row r="7581" spans="8:8" x14ac:dyDescent="0.15">
      <c r="H7581">
        <f t="shared" si="119"/>
        <v>1.1688450000000001</v>
      </c>
    </row>
    <row r="7582" spans="8:8" x14ac:dyDescent="0.15">
      <c r="H7582">
        <f t="shared" si="119"/>
        <v>1.1688450000000001</v>
      </c>
    </row>
    <row r="7583" spans="8:8" x14ac:dyDescent="0.15">
      <c r="H7583">
        <f t="shared" si="119"/>
        <v>1.1688450000000001</v>
      </c>
    </row>
    <row r="7584" spans="8:8" x14ac:dyDescent="0.15">
      <c r="H7584">
        <f t="shared" si="119"/>
        <v>1.1688450000000001</v>
      </c>
    </row>
    <row r="7585" spans="8:8" x14ac:dyDescent="0.15">
      <c r="H7585">
        <f t="shared" si="119"/>
        <v>1.1688450000000001</v>
      </c>
    </row>
    <row r="7586" spans="8:8" x14ac:dyDescent="0.15">
      <c r="H7586">
        <f t="shared" si="119"/>
        <v>1.1688450000000001</v>
      </c>
    </row>
    <row r="7587" spans="8:8" x14ac:dyDescent="0.15">
      <c r="H7587">
        <f t="shared" si="119"/>
        <v>1.1688450000000001</v>
      </c>
    </row>
    <row r="7588" spans="8:8" x14ac:dyDescent="0.15">
      <c r="H7588">
        <f t="shared" si="119"/>
        <v>1.1688450000000001</v>
      </c>
    </row>
    <row r="7589" spans="8:8" x14ac:dyDescent="0.15">
      <c r="H7589">
        <f t="shared" si="119"/>
        <v>1.1688450000000001</v>
      </c>
    </row>
    <row r="7590" spans="8:8" x14ac:dyDescent="0.15">
      <c r="H7590">
        <f t="shared" si="119"/>
        <v>1.1688450000000001</v>
      </c>
    </row>
    <row r="7591" spans="8:8" x14ac:dyDescent="0.15">
      <c r="H7591">
        <f t="shared" si="119"/>
        <v>1.1688450000000001</v>
      </c>
    </row>
    <row r="7592" spans="8:8" x14ac:dyDescent="0.15">
      <c r="H7592">
        <f t="shared" si="119"/>
        <v>2.3376900000000003</v>
      </c>
    </row>
    <row r="7593" spans="8:8" x14ac:dyDescent="0.15">
      <c r="H7593">
        <f t="shared" si="119"/>
        <v>11.688450000000001</v>
      </c>
    </row>
    <row r="7594" spans="8:8" x14ac:dyDescent="0.15">
      <c r="H7594">
        <f t="shared" si="119"/>
        <v>22.208055000000002</v>
      </c>
    </row>
    <row r="7595" spans="8:8" x14ac:dyDescent="0.15">
      <c r="H7595">
        <f t="shared" si="119"/>
        <v>22.208055000000002</v>
      </c>
    </row>
    <row r="7596" spans="8:8" x14ac:dyDescent="0.15">
      <c r="H7596">
        <f t="shared" si="119"/>
        <v>22.208055000000002</v>
      </c>
    </row>
    <row r="7597" spans="8:8" x14ac:dyDescent="0.15">
      <c r="H7597">
        <f t="shared" si="119"/>
        <v>11.688450000000001</v>
      </c>
    </row>
    <row r="7598" spans="8:8" x14ac:dyDescent="0.15">
      <c r="H7598">
        <f t="shared" si="119"/>
        <v>11.688450000000001</v>
      </c>
    </row>
    <row r="7599" spans="8:8" x14ac:dyDescent="0.15">
      <c r="H7599">
        <f t="shared" si="119"/>
        <v>22.208055000000002</v>
      </c>
    </row>
    <row r="7600" spans="8:8" x14ac:dyDescent="0.15">
      <c r="H7600">
        <f t="shared" si="119"/>
        <v>22.208055000000002</v>
      </c>
    </row>
    <row r="7601" spans="8:8" x14ac:dyDescent="0.15">
      <c r="H7601">
        <f t="shared" si="119"/>
        <v>22.208055000000002</v>
      </c>
    </row>
    <row r="7602" spans="8:8" x14ac:dyDescent="0.15">
      <c r="H7602">
        <f t="shared" si="119"/>
        <v>22.208055000000002</v>
      </c>
    </row>
    <row r="7603" spans="8:8" x14ac:dyDescent="0.15">
      <c r="H7603">
        <f t="shared" si="119"/>
        <v>7.0130699999999999</v>
      </c>
    </row>
    <row r="7604" spans="8:8" x14ac:dyDescent="0.15">
      <c r="H7604">
        <f t="shared" si="119"/>
        <v>7.0130699999999999</v>
      </c>
    </row>
    <row r="7605" spans="8:8" x14ac:dyDescent="0.15">
      <c r="H7605">
        <f t="shared" si="119"/>
        <v>1.1688450000000001</v>
      </c>
    </row>
    <row r="7606" spans="8:8" x14ac:dyDescent="0.15">
      <c r="H7606">
        <f t="shared" si="119"/>
        <v>1.1688450000000001</v>
      </c>
    </row>
    <row r="7607" spans="8:8" x14ac:dyDescent="0.15">
      <c r="H7607">
        <f t="shared" si="119"/>
        <v>1.1688450000000001</v>
      </c>
    </row>
    <row r="7608" spans="8:8" x14ac:dyDescent="0.15">
      <c r="H7608">
        <f t="shared" si="119"/>
        <v>1.1688450000000001</v>
      </c>
    </row>
    <row r="7609" spans="8:8" x14ac:dyDescent="0.15">
      <c r="H7609">
        <f t="shared" si="119"/>
        <v>1.1688450000000001</v>
      </c>
    </row>
    <row r="7610" spans="8:8" x14ac:dyDescent="0.15">
      <c r="H7610">
        <f t="shared" si="119"/>
        <v>1.1688450000000001</v>
      </c>
    </row>
    <row r="7611" spans="8:8" x14ac:dyDescent="0.15">
      <c r="H7611">
        <f t="shared" si="119"/>
        <v>1.1688450000000001</v>
      </c>
    </row>
    <row r="7612" spans="8:8" x14ac:dyDescent="0.15">
      <c r="H7612">
        <f t="shared" si="119"/>
        <v>1.1688450000000001</v>
      </c>
    </row>
    <row r="7613" spans="8:8" x14ac:dyDescent="0.15">
      <c r="H7613">
        <f t="shared" si="119"/>
        <v>1.1688450000000001</v>
      </c>
    </row>
    <row r="7614" spans="8:8" x14ac:dyDescent="0.15">
      <c r="H7614">
        <f t="shared" si="119"/>
        <v>1.1688450000000001</v>
      </c>
    </row>
    <row r="7615" spans="8:8" x14ac:dyDescent="0.15">
      <c r="H7615">
        <f t="shared" si="119"/>
        <v>1.1688450000000001</v>
      </c>
    </row>
    <row r="7616" spans="8:8" x14ac:dyDescent="0.15">
      <c r="H7616">
        <f t="shared" si="119"/>
        <v>2.3376900000000003</v>
      </c>
    </row>
    <row r="7617" spans="8:8" x14ac:dyDescent="0.15">
      <c r="H7617">
        <f t="shared" si="119"/>
        <v>11.688450000000001</v>
      </c>
    </row>
    <row r="7618" spans="8:8" x14ac:dyDescent="0.15">
      <c r="H7618">
        <f t="shared" si="119"/>
        <v>22.208055000000002</v>
      </c>
    </row>
    <row r="7619" spans="8:8" x14ac:dyDescent="0.15">
      <c r="H7619">
        <f t="shared" si="119"/>
        <v>22.208055000000002</v>
      </c>
    </row>
    <row r="7620" spans="8:8" x14ac:dyDescent="0.15">
      <c r="H7620">
        <f t="shared" si="119"/>
        <v>22.208055000000002</v>
      </c>
    </row>
    <row r="7621" spans="8:8" x14ac:dyDescent="0.15">
      <c r="H7621">
        <f t="shared" si="119"/>
        <v>11.688450000000001</v>
      </c>
    </row>
    <row r="7622" spans="8:8" x14ac:dyDescent="0.15">
      <c r="H7622">
        <f t="shared" si="119"/>
        <v>11.688450000000001</v>
      </c>
    </row>
    <row r="7623" spans="8:8" x14ac:dyDescent="0.15">
      <c r="H7623">
        <f t="shared" si="119"/>
        <v>22.208055000000002</v>
      </c>
    </row>
    <row r="7624" spans="8:8" x14ac:dyDescent="0.15">
      <c r="H7624">
        <f t="shared" si="119"/>
        <v>22.208055000000002</v>
      </c>
    </row>
    <row r="7625" spans="8:8" x14ac:dyDescent="0.15">
      <c r="H7625">
        <f t="shared" si="119"/>
        <v>22.208055000000002</v>
      </c>
    </row>
    <row r="7626" spans="8:8" x14ac:dyDescent="0.15">
      <c r="H7626">
        <f t="shared" si="119"/>
        <v>22.208055000000002</v>
      </c>
    </row>
    <row r="7627" spans="8:8" x14ac:dyDescent="0.15">
      <c r="H7627">
        <f t="shared" si="119"/>
        <v>7.0130699999999999</v>
      </c>
    </row>
    <row r="7628" spans="8:8" x14ac:dyDescent="0.15">
      <c r="H7628">
        <f t="shared" si="119"/>
        <v>7.0130699999999999</v>
      </c>
    </row>
    <row r="7629" spans="8:8" x14ac:dyDescent="0.15">
      <c r="H7629">
        <f t="shared" si="119"/>
        <v>1.1688450000000001</v>
      </c>
    </row>
    <row r="7630" spans="8:8" x14ac:dyDescent="0.15">
      <c r="H7630">
        <f t="shared" si="119"/>
        <v>1.1688450000000001</v>
      </c>
    </row>
    <row r="7631" spans="8:8" x14ac:dyDescent="0.15">
      <c r="H7631">
        <f t="shared" si="119"/>
        <v>1.1688450000000001</v>
      </c>
    </row>
    <row r="7632" spans="8:8" x14ac:dyDescent="0.15">
      <c r="H7632">
        <f t="shared" si="119"/>
        <v>1.1688450000000001</v>
      </c>
    </row>
    <row r="7633" spans="8:8" x14ac:dyDescent="0.15">
      <c r="H7633">
        <f t="shared" si="119"/>
        <v>1.1688450000000001</v>
      </c>
    </row>
    <row r="7634" spans="8:8" x14ac:dyDescent="0.15">
      <c r="H7634">
        <f t="shared" si="119"/>
        <v>1.1688450000000001</v>
      </c>
    </row>
    <row r="7635" spans="8:8" x14ac:dyDescent="0.15">
      <c r="H7635">
        <f t="shared" si="119"/>
        <v>1.1688450000000001</v>
      </c>
    </row>
    <row r="7636" spans="8:8" x14ac:dyDescent="0.15">
      <c r="H7636">
        <f t="shared" si="119"/>
        <v>1.1688450000000001</v>
      </c>
    </row>
    <row r="7637" spans="8:8" x14ac:dyDescent="0.15">
      <c r="H7637">
        <f t="shared" si="119"/>
        <v>1.1688450000000001</v>
      </c>
    </row>
    <row r="7638" spans="8:8" x14ac:dyDescent="0.15">
      <c r="H7638">
        <f t="shared" si="119"/>
        <v>1.1688450000000001</v>
      </c>
    </row>
    <row r="7639" spans="8:8" x14ac:dyDescent="0.15">
      <c r="H7639">
        <f t="shared" si="119"/>
        <v>1.1688450000000001</v>
      </c>
    </row>
    <row r="7640" spans="8:8" x14ac:dyDescent="0.15">
      <c r="H7640">
        <f t="shared" si="119"/>
        <v>2.3376900000000003</v>
      </c>
    </row>
    <row r="7641" spans="8:8" x14ac:dyDescent="0.15">
      <c r="H7641">
        <f t="shared" si="119"/>
        <v>11.688450000000001</v>
      </c>
    </row>
    <row r="7642" spans="8:8" x14ac:dyDescent="0.15">
      <c r="H7642">
        <f t="shared" si="119"/>
        <v>22.208055000000002</v>
      </c>
    </row>
    <row r="7643" spans="8:8" x14ac:dyDescent="0.15">
      <c r="H7643">
        <f t="shared" ref="H7643:H7706" si="120">$H7619</f>
        <v>22.208055000000002</v>
      </c>
    </row>
    <row r="7644" spans="8:8" x14ac:dyDescent="0.15">
      <c r="H7644">
        <f t="shared" si="120"/>
        <v>22.208055000000002</v>
      </c>
    </row>
    <row r="7645" spans="8:8" x14ac:dyDescent="0.15">
      <c r="H7645">
        <f t="shared" si="120"/>
        <v>11.688450000000001</v>
      </c>
    </row>
    <row r="7646" spans="8:8" x14ac:dyDescent="0.15">
      <c r="H7646">
        <f t="shared" si="120"/>
        <v>11.688450000000001</v>
      </c>
    </row>
    <row r="7647" spans="8:8" x14ac:dyDescent="0.15">
      <c r="H7647">
        <f t="shared" si="120"/>
        <v>22.208055000000002</v>
      </c>
    </row>
    <row r="7648" spans="8:8" x14ac:dyDescent="0.15">
      <c r="H7648">
        <f t="shared" si="120"/>
        <v>22.208055000000002</v>
      </c>
    </row>
    <row r="7649" spans="8:8" x14ac:dyDescent="0.15">
      <c r="H7649">
        <f t="shared" si="120"/>
        <v>22.208055000000002</v>
      </c>
    </row>
    <row r="7650" spans="8:8" x14ac:dyDescent="0.15">
      <c r="H7650">
        <f t="shared" si="120"/>
        <v>22.208055000000002</v>
      </c>
    </row>
    <row r="7651" spans="8:8" x14ac:dyDescent="0.15">
      <c r="H7651">
        <f t="shared" si="120"/>
        <v>7.0130699999999999</v>
      </c>
    </row>
    <row r="7652" spans="8:8" x14ac:dyDescent="0.15">
      <c r="H7652">
        <f t="shared" si="120"/>
        <v>7.0130699999999999</v>
      </c>
    </row>
    <row r="7653" spans="8:8" x14ac:dyDescent="0.15">
      <c r="H7653">
        <f t="shared" si="120"/>
        <v>1.1688450000000001</v>
      </c>
    </row>
    <row r="7654" spans="8:8" x14ac:dyDescent="0.15">
      <c r="H7654">
        <f t="shared" si="120"/>
        <v>1.1688450000000001</v>
      </c>
    </row>
    <row r="7655" spans="8:8" x14ac:dyDescent="0.15">
      <c r="H7655">
        <f t="shared" si="120"/>
        <v>1.1688450000000001</v>
      </c>
    </row>
    <row r="7656" spans="8:8" x14ac:dyDescent="0.15">
      <c r="H7656">
        <f t="shared" si="120"/>
        <v>1.1688450000000001</v>
      </c>
    </row>
    <row r="7657" spans="8:8" x14ac:dyDescent="0.15">
      <c r="H7657">
        <f t="shared" si="120"/>
        <v>1.1688450000000001</v>
      </c>
    </row>
    <row r="7658" spans="8:8" x14ac:dyDescent="0.15">
      <c r="H7658">
        <f t="shared" si="120"/>
        <v>1.1688450000000001</v>
      </c>
    </row>
    <row r="7659" spans="8:8" x14ac:dyDescent="0.15">
      <c r="H7659">
        <f t="shared" si="120"/>
        <v>1.1688450000000001</v>
      </c>
    </row>
    <row r="7660" spans="8:8" x14ac:dyDescent="0.15">
      <c r="H7660">
        <f t="shared" si="120"/>
        <v>1.1688450000000001</v>
      </c>
    </row>
    <row r="7661" spans="8:8" x14ac:dyDescent="0.15">
      <c r="H7661">
        <f t="shared" si="120"/>
        <v>1.1688450000000001</v>
      </c>
    </row>
    <row r="7662" spans="8:8" x14ac:dyDescent="0.15">
      <c r="H7662">
        <f t="shared" si="120"/>
        <v>1.1688450000000001</v>
      </c>
    </row>
    <row r="7663" spans="8:8" x14ac:dyDescent="0.15">
      <c r="H7663">
        <f t="shared" si="120"/>
        <v>1.1688450000000001</v>
      </c>
    </row>
    <row r="7664" spans="8:8" x14ac:dyDescent="0.15">
      <c r="H7664">
        <f t="shared" si="120"/>
        <v>2.3376900000000003</v>
      </c>
    </row>
    <row r="7665" spans="8:8" x14ac:dyDescent="0.15">
      <c r="H7665">
        <f t="shared" si="120"/>
        <v>11.688450000000001</v>
      </c>
    </row>
    <row r="7666" spans="8:8" x14ac:dyDescent="0.15">
      <c r="H7666">
        <f t="shared" si="120"/>
        <v>22.208055000000002</v>
      </c>
    </row>
    <row r="7667" spans="8:8" x14ac:dyDescent="0.15">
      <c r="H7667">
        <f t="shared" si="120"/>
        <v>22.208055000000002</v>
      </c>
    </row>
    <row r="7668" spans="8:8" x14ac:dyDescent="0.15">
      <c r="H7668">
        <f t="shared" si="120"/>
        <v>22.208055000000002</v>
      </c>
    </row>
    <row r="7669" spans="8:8" x14ac:dyDescent="0.15">
      <c r="H7669">
        <f t="shared" si="120"/>
        <v>11.688450000000001</v>
      </c>
    </row>
    <row r="7670" spans="8:8" x14ac:dyDescent="0.15">
      <c r="H7670">
        <f t="shared" si="120"/>
        <v>11.688450000000001</v>
      </c>
    </row>
    <row r="7671" spans="8:8" x14ac:dyDescent="0.15">
      <c r="H7671">
        <f t="shared" si="120"/>
        <v>22.208055000000002</v>
      </c>
    </row>
    <row r="7672" spans="8:8" x14ac:dyDescent="0.15">
      <c r="H7672">
        <f t="shared" si="120"/>
        <v>22.208055000000002</v>
      </c>
    </row>
    <row r="7673" spans="8:8" x14ac:dyDescent="0.15">
      <c r="H7673">
        <f t="shared" si="120"/>
        <v>22.208055000000002</v>
      </c>
    </row>
    <row r="7674" spans="8:8" x14ac:dyDescent="0.15">
      <c r="H7674">
        <f t="shared" si="120"/>
        <v>22.208055000000002</v>
      </c>
    </row>
    <row r="7675" spans="8:8" x14ac:dyDescent="0.15">
      <c r="H7675">
        <f t="shared" si="120"/>
        <v>7.0130699999999999</v>
      </c>
    </row>
    <row r="7676" spans="8:8" x14ac:dyDescent="0.15">
      <c r="H7676">
        <f t="shared" si="120"/>
        <v>7.0130699999999999</v>
      </c>
    </row>
    <row r="7677" spans="8:8" x14ac:dyDescent="0.15">
      <c r="H7677">
        <f t="shared" si="120"/>
        <v>1.1688450000000001</v>
      </c>
    </row>
    <row r="7678" spans="8:8" x14ac:dyDescent="0.15">
      <c r="H7678">
        <f t="shared" si="120"/>
        <v>1.1688450000000001</v>
      </c>
    </row>
    <row r="7679" spans="8:8" x14ac:dyDescent="0.15">
      <c r="H7679">
        <f t="shared" si="120"/>
        <v>1.1688450000000001</v>
      </c>
    </row>
    <row r="7680" spans="8:8" x14ac:dyDescent="0.15">
      <c r="H7680">
        <f t="shared" si="120"/>
        <v>1.1688450000000001</v>
      </c>
    </row>
    <row r="7681" spans="8:8" x14ac:dyDescent="0.15">
      <c r="H7681">
        <f t="shared" si="120"/>
        <v>1.1688450000000001</v>
      </c>
    </row>
    <row r="7682" spans="8:8" x14ac:dyDescent="0.15">
      <c r="H7682">
        <f t="shared" si="120"/>
        <v>1.1688450000000001</v>
      </c>
    </row>
    <row r="7683" spans="8:8" x14ac:dyDescent="0.15">
      <c r="H7683">
        <f t="shared" si="120"/>
        <v>1.1688450000000001</v>
      </c>
    </row>
    <row r="7684" spans="8:8" x14ac:dyDescent="0.15">
      <c r="H7684">
        <f t="shared" si="120"/>
        <v>1.1688450000000001</v>
      </c>
    </row>
    <row r="7685" spans="8:8" x14ac:dyDescent="0.15">
      <c r="H7685">
        <f t="shared" si="120"/>
        <v>1.1688450000000001</v>
      </c>
    </row>
    <row r="7686" spans="8:8" x14ac:dyDescent="0.15">
      <c r="H7686">
        <f t="shared" si="120"/>
        <v>1.1688450000000001</v>
      </c>
    </row>
    <row r="7687" spans="8:8" x14ac:dyDescent="0.15">
      <c r="H7687">
        <f t="shared" si="120"/>
        <v>1.1688450000000001</v>
      </c>
    </row>
    <row r="7688" spans="8:8" x14ac:dyDescent="0.15">
      <c r="H7688">
        <f t="shared" si="120"/>
        <v>2.3376900000000003</v>
      </c>
    </row>
    <row r="7689" spans="8:8" x14ac:dyDescent="0.15">
      <c r="H7689">
        <f t="shared" si="120"/>
        <v>11.688450000000001</v>
      </c>
    </row>
    <row r="7690" spans="8:8" x14ac:dyDescent="0.15">
      <c r="H7690">
        <f t="shared" si="120"/>
        <v>22.208055000000002</v>
      </c>
    </row>
    <row r="7691" spans="8:8" x14ac:dyDescent="0.15">
      <c r="H7691">
        <f t="shared" si="120"/>
        <v>22.208055000000002</v>
      </c>
    </row>
    <row r="7692" spans="8:8" x14ac:dyDescent="0.15">
      <c r="H7692">
        <f t="shared" si="120"/>
        <v>22.208055000000002</v>
      </c>
    </row>
    <row r="7693" spans="8:8" x14ac:dyDescent="0.15">
      <c r="H7693">
        <f t="shared" si="120"/>
        <v>11.688450000000001</v>
      </c>
    </row>
    <row r="7694" spans="8:8" x14ac:dyDescent="0.15">
      <c r="H7694">
        <f t="shared" si="120"/>
        <v>11.688450000000001</v>
      </c>
    </row>
    <row r="7695" spans="8:8" x14ac:dyDescent="0.15">
      <c r="H7695">
        <f t="shared" si="120"/>
        <v>22.208055000000002</v>
      </c>
    </row>
    <row r="7696" spans="8:8" x14ac:dyDescent="0.15">
      <c r="H7696">
        <f t="shared" si="120"/>
        <v>22.208055000000002</v>
      </c>
    </row>
    <row r="7697" spans="8:8" x14ac:dyDescent="0.15">
      <c r="H7697">
        <f t="shared" si="120"/>
        <v>22.208055000000002</v>
      </c>
    </row>
    <row r="7698" spans="8:8" x14ac:dyDescent="0.15">
      <c r="H7698">
        <f t="shared" si="120"/>
        <v>22.208055000000002</v>
      </c>
    </row>
    <row r="7699" spans="8:8" x14ac:dyDescent="0.15">
      <c r="H7699">
        <f t="shared" si="120"/>
        <v>7.0130699999999999</v>
      </c>
    </row>
    <row r="7700" spans="8:8" x14ac:dyDescent="0.15">
      <c r="H7700">
        <f t="shared" si="120"/>
        <v>7.0130699999999999</v>
      </c>
    </row>
    <row r="7701" spans="8:8" x14ac:dyDescent="0.15">
      <c r="H7701">
        <f t="shared" si="120"/>
        <v>1.1688450000000001</v>
      </c>
    </row>
    <row r="7702" spans="8:8" x14ac:dyDescent="0.15">
      <c r="H7702">
        <f t="shared" si="120"/>
        <v>1.1688450000000001</v>
      </c>
    </row>
    <row r="7703" spans="8:8" x14ac:dyDescent="0.15">
      <c r="H7703">
        <f t="shared" si="120"/>
        <v>1.1688450000000001</v>
      </c>
    </row>
    <row r="7704" spans="8:8" x14ac:dyDescent="0.15">
      <c r="H7704">
        <f t="shared" si="120"/>
        <v>1.1688450000000001</v>
      </c>
    </row>
    <row r="7705" spans="8:8" x14ac:dyDescent="0.15">
      <c r="H7705">
        <f t="shared" si="120"/>
        <v>1.1688450000000001</v>
      </c>
    </row>
    <row r="7706" spans="8:8" x14ac:dyDescent="0.15">
      <c r="H7706">
        <f t="shared" si="120"/>
        <v>1.1688450000000001</v>
      </c>
    </row>
    <row r="7707" spans="8:8" x14ac:dyDescent="0.15">
      <c r="H7707">
        <f t="shared" ref="H7707:H7770" si="121">$H7683</f>
        <v>1.1688450000000001</v>
      </c>
    </row>
    <row r="7708" spans="8:8" x14ac:dyDescent="0.15">
      <c r="H7708">
        <f t="shared" si="121"/>
        <v>1.1688450000000001</v>
      </c>
    </row>
    <row r="7709" spans="8:8" x14ac:dyDescent="0.15">
      <c r="H7709">
        <f t="shared" si="121"/>
        <v>1.1688450000000001</v>
      </c>
    </row>
    <row r="7710" spans="8:8" x14ac:dyDescent="0.15">
      <c r="H7710">
        <f t="shared" si="121"/>
        <v>1.1688450000000001</v>
      </c>
    </row>
    <row r="7711" spans="8:8" x14ac:dyDescent="0.15">
      <c r="H7711">
        <f t="shared" si="121"/>
        <v>1.1688450000000001</v>
      </c>
    </row>
    <row r="7712" spans="8:8" x14ac:dyDescent="0.15">
      <c r="H7712">
        <f t="shared" si="121"/>
        <v>2.3376900000000003</v>
      </c>
    </row>
    <row r="7713" spans="8:8" x14ac:dyDescent="0.15">
      <c r="H7713">
        <f t="shared" si="121"/>
        <v>11.688450000000001</v>
      </c>
    </row>
    <row r="7714" spans="8:8" x14ac:dyDescent="0.15">
      <c r="H7714">
        <f t="shared" si="121"/>
        <v>22.208055000000002</v>
      </c>
    </row>
    <row r="7715" spans="8:8" x14ac:dyDescent="0.15">
      <c r="H7715">
        <f t="shared" si="121"/>
        <v>22.208055000000002</v>
      </c>
    </row>
    <row r="7716" spans="8:8" x14ac:dyDescent="0.15">
      <c r="H7716">
        <f t="shared" si="121"/>
        <v>22.208055000000002</v>
      </c>
    </row>
    <row r="7717" spans="8:8" x14ac:dyDescent="0.15">
      <c r="H7717">
        <f t="shared" si="121"/>
        <v>11.688450000000001</v>
      </c>
    </row>
    <row r="7718" spans="8:8" x14ac:dyDescent="0.15">
      <c r="H7718">
        <f t="shared" si="121"/>
        <v>11.688450000000001</v>
      </c>
    </row>
    <row r="7719" spans="8:8" x14ac:dyDescent="0.15">
      <c r="H7719">
        <f t="shared" si="121"/>
        <v>22.208055000000002</v>
      </c>
    </row>
    <row r="7720" spans="8:8" x14ac:dyDescent="0.15">
      <c r="H7720">
        <f t="shared" si="121"/>
        <v>22.208055000000002</v>
      </c>
    </row>
    <row r="7721" spans="8:8" x14ac:dyDescent="0.15">
      <c r="H7721">
        <f t="shared" si="121"/>
        <v>22.208055000000002</v>
      </c>
    </row>
    <row r="7722" spans="8:8" x14ac:dyDescent="0.15">
      <c r="H7722">
        <f t="shared" si="121"/>
        <v>22.208055000000002</v>
      </c>
    </row>
    <row r="7723" spans="8:8" x14ac:dyDescent="0.15">
      <c r="H7723">
        <f t="shared" si="121"/>
        <v>7.0130699999999999</v>
      </c>
    </row>
    <row r="7724" spans="8:8" x14ac:dyDescent="0.15">
      <c r="H7724">
        <f t="shared" si="121"/>
        <v>7.0130699999999999</v>
      </c>
    </row>
    <row r="7725" spans="8:8" x14ac:dyDescent="0.15">
      <c r="H7725">
        <f t="shared" si="121"/>
        <v>1.1688450000000001</v>
      </c>
    </row>
    <row r="7726" spans="8:8" x14ac:dyDescent="0.15">
      <c r="H7726">
        <f t="shared" si="121"/>
        <v>1.1688450000000001</v>
      </c>
    </row>
    <row r="7727" spans="8:8" x14ac:dyDescent="0.15">
      <c r="H7727">
        <f t="shared" si="121"/>
        <v>1.1688450000000001</v>
      </c>
    </row>
    <row r="7728" spans="8:8" x14ac:dyDescent="0.15">
      <c r="H7728">
        <f t="shared" si="121"/>
        <v>1.1688450000000001</v>
      </c>
    </row>
    <row r="7729" spans="8:8" x14ac:dyDescent="0.15">
      <c r="H7729">
        <f t="shared" si="121"/>
        <v>1.1688450000000001</v>
      </c>
    </row>
    <row r="7730" spans="8:8" x14ac:dyDescent="0.15">
      <c r="H7730">
        <f t="shared" si="121"/>
        <v>1.1688450000000001</v>
      </c>
    </row>
    <row r="7731" spans="8:8" x14ac:dyDescent="0.15">
      <c r="H7731">
        <f t="shared" si="121"/>
        <v>1.1688450000000001</v>
      </c>
    </row>
    <row r="7732" spans="8:8" x14ac:dyDescent="0.15">
      <c r="H7732">
        <f t="shared" si="121"/>
        <v>1.1688450000000001</v>
      </c>
    </row>
    <row r="7733" spans="8:8" x14ac:dyDescent="0.15">
      <c r="H7733">
        <f t="shared" si="121"/>
        <v>1.1688450000000001</v>
      </c>
    </row>
    <row r="7734" spans="8:8" x14ac:dyDescent="0.15">
      <c r="H7734">
        <f t="shared" si="121"/>
        <v>1.1688450000000001</v>
      </c>
    </row>
    <row r="7735" spans="8:8" x14ac:dyDescent="0.15">
      <c r="H7735">
        <f t="shared" si="121"/>
        <v>1.1688450000000001</v>
      </c>
    </row>
    <row r="7736" spans="8:8" x14ac:dyDescent="0.15">
      <c r="H7736">
        <f t="shared" si="121"/>
        <v>2.3376900000000003</v>
      </c>
    </row>
    <row r="7737" spans="8:8" x14ac:dyDescent="0.15">
      <c r="H7737">
        <f t="shared" si="121"/>
        <v>11.688450000000001</v>
      </c>
    </row>
    <row r="7738" spans="8:8" x14ac:dyDescent="0.15">
      <c r="H7738">
        <f t="shared" si="121"/>
        <v>22.208055000000002</v>
      </c>
    </row>
    <row r="7739" spans="8:8" x14ac:dyDescent="0.15">
      <c r="H7739">
        <f t="shared" si="121"/>
        <v>22.208055000000002</v>
      </c>
    </row>
    <row r="7740" spans="8:8" x14ac:dyDescent="0.15">
      <c r="H7740">
        <f t="shared" si="121"/>
        <v>22.208055000000002</v>
      </c>
    </row>
    <row r="7741" spans="8:8" x14ac:dyDescent="0.15">
      <c r="H7741">
        <f t="shared" si="121"/>
        <v>11.688450000000001</v>
      </c>
    </row>
    <row r="7742" spans="8:8" x14ac:dyDescent="0.15">
      <c r="H7742">
        <f t="shared" si="121"/>
        <v>11.688450000000001</v>
      </c>
    </row>
    <row r="7743" spans="8:8" x14ac:dyDescent="0.15">
      <c r="H7743">
        <f t="shared" si="121"/>
        <v>22.208055000000002</v>
      </c>
    </row>
    <row r="7744" spans="8:8" x14ac:dyDescent="0.15">
      <c r="H7744">
        <f t="shared" si="121"/>
        <v>22.208055000000002</v>
      </c>
    </row>
    <row r="7745" spans="8:8" x14ac:dyDescent="0.15">
      <c r="H7745">
        <f t="shared" si="121"/>
        <v>22.208055000000002</v>
      </c>
    </row>
    <row r="7746" spans="8:8" x14ac:dyDescent="0.15">
      <c r="H7746">
        <f t="shared" si="121"/>
        <v>22.208055000000002</v>
      </c>
    </row>
    <row r="7747" spans="8:8" x14ac:dyDescent="0.15">
      <c r="H7747">
        <f t="shared" si="121"/>
        <v>7.0130699999999999</v>
      </c>
    </row>
    <row r="7748" spans="8:8" x14ac:dyDescent="0.15">
      <c r="H7748">
        <f t="shared" si="121"/>
        <v>7.0130699999999999</v>
      </c>
    </row>
    <row r="7749" spans="8:8" x14ac:dyDescent="0.15">
      <c r="H7749">
        <f t="shared" si="121"/>
        <v>1.1688450000000001</v>
      </c>
    </row>
    <row r="7750" spans="8:8" x14ac:dyDescent="0.15">
      <c r="H7750">
        <f t="shared" si="121"/>
        <v>1.1688450000000001</v>
      </c>
    </row>
    <row r="7751" spans="8:8" x14ac:dyDescent="0.15">
      <c r="H7751">
        <f t="shared" si="121"/>
        <v>1.1688450000000001</v>
      </c>
    </row>
    <row r="7752" spans="8:8" x14ac:dyDescent="0.15">
      <c r="H7752">
        <f t="shared" si="121"/>
        <v>1.1688450000000001</v>
      </c>
    </row>
    <row r="7753" spans="8:8" x14ac:dyDescent="0.15">
      <c r="H7753">
        <f t="shared" si="121"/>
        <v>1.1688450000000001</v>
      </c>
    </row>
    <row r="7754" spans="8:8" x14ac:dyDescent="0.15">
      <c r="H7754">
        <f t="shared" si="121"/>
        <v>1.1688450000000001</v>
      </c>
    </row>
    <row r="7755" spans="8:8" x14ac:dyDescent="0.15">
      <c r="H7755">
        <f t="shared" si="121"/>
        <v>1.1688450000000001</v>
      </c>
    </row>
    <row r="7756" spans="8:8" x14ac:dyDescent="0.15">
      <c r="H7756">
        <f t="shared" si="121"/>
        <v>1.1688450000000001</v>
      </c>
    </row>
    <row r="7757" spans="8:8" x14ac:dyDescent="0.15">
      <c r="H7757">
        <f t="shared" si="121"/>
        <v>1.1688450000000001</v>
      </c>
    </row>
    <row r="7758" spans="8:8" x14ac:dyDescent="0.15">
      <c r="H7758">
        <f t="shared" si="121"/>
        <v>1.1688450000000001</v>
      </c>
    </row>
    <row r="7759" spans="8:8" x14ac:dyDescent="0.15">
      <c r="H7759">
        <f t="shared" si="121"/>
        <v>1.1688450000000001</v>
      </c>
    </row>
    <row r="7760" spans="8:8" x14ac:dyDescent="0.15">
      <c r="H7760">
        <f t="shared" si="121"/>
        <v>2.3376900000000003</v>
      </c>
    </row>
    <row r="7761" spans="8:8" x14ac:dyDescent="0.15">
      <c r="H7761">
        <f t="shared" si="121"/>
        <v>11.688450000000001</v>
      </c>
    </row>
    <row r="7762" spans="8:8" x14ac:dyDescent="0.15">
      <c r="H7762">
        <f t="shared" si="121"/>
        <v>22.208055000000002</v>
      </c>
    </row>
    <row r="7763" spans="8:8" x14ac:dyDescent="0.15">
      <c r="H7763">
        <f t="shared" si="121"/>
        <v>22.208055000000002</v>
      </c>
    </row>
    <row r="7764" spans="8:8" x14ac:dyDescent="0.15">
      <c r="H7764">
        <f t="shared" si="121"/>
        <v>22.208055000000002</v>
      </c>
    </row>
    <row r="7765" spans="8:8" x14ac:dyDescent="0.15">
      <c r="H7765">
        <f t="shared" si="121"/>
        <v>11.688450000000001</v>
      </c>
    </row>
    <row r="7766" spans="8:8" x14ac:dyDescent="0.15">
      <c r="H7766">
        <f t="shared" si="121"/>
        <v>11.688450000000001</v>
      </c>
    </row>
    <row r="7767" spans="8:8" x14ac:dyDescent="0.15">
      <c r="H7767">
        <f t="shared" si="121"/>
        <v>22.208055000000002</v>
      </c>
    </row>
    <row r="7768" spans="8:8" x14ac:dyDescent="0.15">
      <c r="H7768">
        <f t="shared" si="121"/>
        <v>22.208055000000002</v>
      </c>
    </row>
    <row r="7769" spans="8:8" x14ac:dyDescent="0.15">
      <c r="H7769">
        <f t="shared" si="121"/>
        <v>22.208055000000002</v>
      </c>
    </row>
    <row r="7770" spans="8:8" x14ac:dyDescent="0.15">
      <c r="H7770">
        <f t="shared" si="121"/>
        <v>22.208055000000002</v>
      </c>
    </row>
    <row r="7771" spans="8:8" x14ac:dyDescent="0.15">
      <c r="H7771">
        <f t="shared" ref="H7771:H7834" si="122">$H7747</f>
        <v>7.0130699999999999</v>
      </c>
    </row>
    <row r="7772" spans="8:8" x14ac:dyDescent="0.15">
      <c r="H7772">
        <f t="shared" si="122"/>
        <v>7.0130699999999999</v>
      </c>
    </row>
    <row r="7773" spans="8:8" x14ac:dyDescent="0.15">
      <c r="H7773">
        <f t="shared" si="122"/>
        <v>1.1688450000000001</v>
      </c>
    </row>
    <row r="7774" spans="8:8" x14ac:dyDescent="0.15">
      <c r="H7774">
        <f t="shared" si="122"/>
        <v>1.1688450000000001</v>
      </c>
    </row>
    <row r="7775" spans="8:8" x14ac:dyDescent="0.15">
      <c r="H7775">
        <f t="shared" si="122"/>
        <v>1.1688450000000001</v>
      </c>
    </row>
    <row r="7776" spans="8:8" x14ac:dyDescent="0.15">
      <c r="H7776">
        <f t="shared" si="122"/>
        <v>1.1688450000000001</v>
      </c>
    </row>
    <row r="7777" spans="8:8" x14ac:dyDescent="0.15">
      <c r="H7777">
        <f t="shared" si="122"/>
        <v>1.1688450000000001</v>
      </c>
    </row>
    <row r="7778" spans="8:8" x14ac:dyDescent="0.15">
      <c r="H7778">
        <f t="shared" si="122"/>
        <v>1.1688450000000001</v>
      </c>
    </row>
    <row r="7779" spans="8:8" x14ac:dyDescent="0.15">
      <c r="H7779">
        <f t="shared" si="122"/>
        <v>1.1688450000000001</v>
      </c>
    </row>
    <row r="7780" spans="8:8" x14ac:dyDescent="0.15">
      <c r="H7780">
        <f t="shared" si="122"/>
        <v>1.1688450000000001</v>
      </c>
    </row>
    <row r="7781" spans="8:8" x14ac:dyDescent="0.15">
      <c r="H7781">
        <f t="shared" si="122"/>
        <v>1.1688450000000001</v>
      </c>
    </row>
    <row r="7782" spans="8:8" x14ac:dyDescent="0.15">
      <c r="H7782">
        <f t="shared" si="122"/>
        <v>1.1688450000000001</v>
      </c>
    </row>
    <row r="7783" spans="8:8" x14ac:dyDescent="0.15">
      <c r="H7783">
        <f t="shared" si="122"/>
        <v>1.1688450000000001</v>
      </c>
    </row>
    <row r="7784" spans="8:8" x14ac:dyDescent="0.15">
      <c r="H7784">
        <f t="shared" si="122"/>
        <v>2.3376900000000003</v>
      </c>
    </row>
    <row r="7785" spans="8:8" x14ac:dyDescent="0.15">
      <c r="H7785">
        <f t="shared" si="122"/>
        <v>11.688450000000001</v>
      </c>
    </row>
    <row r="7786" spans="8:8" x14ac:dyDescent="0.15">
      <c r="H7786">
        <f t="shared" si="122"/>
        <v>22.208055000000002</v>
      </c>
    </row>
    <row r="7787" spans="8:8" x14ac:dyDescent="0.15">
      <c r="H7787">
        <f t="shared" si="122"/>
        <v>22.208055000000002</v>
      </c>
    </row>
    <row r="7788" spans="8:8" x14ac:dyDescent="0.15">
      <c r="H7788">
        <f t="shared" si="122"/>
        <v>22.208055000000002</v>
      </c>
    </row>
    <row r="7789" spans="8:8" x14ac:dyDescent="0.15">
      <c r="H7789">
        <f t="shared" si="122"/>
        <v>11.688450000000001</v>
      </c>
    </row>
    <row r="7790" spans="8:8" x14ac:dyDescent="0.15">
      <c r="H7790">
        <f t="shared" si="122"/>
        <v>11.688450000000001</v>
      </c>
    </row>
    <row r="7791" spans="8:8" x14ac:dyDescent="0.15">
      <c r="H7791">
        <f t="shared" si="122"/>
        <v>22.208055000000002</v>
      </c>
    </row>
    <row r="7792" spans="8:8" x14ac:dyDescent="0.15">
      <c r="H7792">
        <f t="shared" si="122"/>
        <v>22.208055000000002</v>
      </c>
    </row>
    <row r="7793" spans="8:8" x14ac:dyDescent="0.15">
      <c r="H7793">
        <f t="shared" si="122"/>
        <v>22.208055000000002</v>
      </c>
    </row>
    <row r="7794" spans="8:8" x14ac:dyDescent="0.15">
      <c r="H7794">
        <f t="shared" si="122"/>
        <v>22.208055000000002</v>
      </c>
    </row>
    <row r="7795" spans="8:8" x14ac:dyDescent="0.15">
      <c r="H7795">
        <f t="shared" si="122"/>
        <v>7.0130699999999999</v>
      </c>
    </row>
    <row r="7796" spans="8:8" x14ac:dyDescent="0.15">
      <c r="H7796">
        <f t="shared" si="122"/>
        <v>7.0130699999999999</v>
      </c>
    </row>
    <row r="7797" spans="8:8" x14ac:dyDescent="0.15">
      <c r="H7797">
        <f t="shared" si="122"/>
        <v>1.1688450000000001</v>
      </c>
    </row>
    <row r="7798" spans="8:8" x14ac:dyDescent="0.15">
      <c r="H7798">
        <f t="shared" si="122"/>
        <v>1.1688450000000001</v>
      </c>
    </row>
    <row r="7799" spans="8:8" x14ac:dyDescent="0.15">
      <c r="H7799">
        <f t="shared" si="122"/>
        <v>1.1688450000000001</v>
      </c>
    </row>
    <row r="7800" spans="8:8" x14ac:dyDescent="0.15">
      <c r="H7800">
        <f t="shared" si="122"/>
        <v>1.1688450000000001</v>
      </c>
    </row>
    <row r="7801" spans="8:8" x14ac:dyDescent="0.15">
      <c r="H7801">
        <f t="shared" si="122"/>
        <v>1.1688450000000001</v>
      </c>
    </row>
    <row r="7802" spans="8:8" x14ac:dyDescent="0.15">
      <c r="H7802">
        <f t="shared" si="122"/>
        <v>1.1688450000000001</v>
      </c>
    </row>
    <row r="7803" spans="8:8" x14ac:dyDescent="0.15">
      <c r="H7803">
        <f t="shared" si="122"/>
        <v>1.1688450000000001</v>
      </c>
    </row>
    <row r="7804" spans="8:8" x14ac:dyDescent="0.15">
      <c r="H7804">
        <f t="shared" si="122"/>
        <v>1.1688450000000001</v>
      </c>
    </row>
    <row r="7805" spans="8:8" x14ac:dyDescent="0.15">
      <c r="H7805">
        <f t="shared" si="122"/>
        <v>1.1688450000000001</v>
      </c>
    </row>
    <row r="7806" spans="8:8" x14ac:dyDescent="0.15">
      <c r="H7806">
        <f t="shared" si="122"/>
        <v>1.1688450000000001</v>
      </c>
    </row>
    <row r="7807" spans="8:8" x14ac:dyDescent="0.15">
      <c r="H7807">
        <f t="shared" si="122"/>
        <v>1.1688450000000001</v>
      </c>
    </row>
    <row r="7808" spans="8:8" x14ac:dyDescent="0.15">
      <c r="H7808">
        <f t="shared" si="122"/>
        <v>2.3376900000000003</v>
      </c>
    </row>
    <row r="7809" spans="8:8" x14ac:dyDescent="0.15">
      <c r="H7809">
        <f t="shared" si="122"/>
        <v>11.688450000000001</v>
      </c>
    </row>
    <row r="7810" spans="8:8" x14ac:dyDescent="0.15">
      <c r="H7810">
        <f t="shared" si="122"/>
        <v>22.208055000000002</v>
      </c>
    </row>
    <row r="7811" spans="8:8" x14ac:dyDescent="0.15">
      <c r="H7811">
        <f t="shared" si="122"/>
        <v>22.208055000000002</v>
      </c>
    </row>
    <row r="7812" spans="8:8" x14ac:dyDescent="0.15">
      <c r="H7812">
        <f t="shared" si="122"/>
        <v>22.208055000000002</v>
      </c>
    </row>
    <row r="7813" spans="8:8" x14ac:dyDescent="0.15">
      <c r="H7813">
        <f t="shared" si="122"/>
        <v>11.688450000000001</v>
      </c>
    </row>
    <row r="7814" spans="8:8" x14ac:dyDescent="0.15">
      <c r="H7814">
        <f t="shared" si="122"/>
        <v>11.688450000000001</v>
      </c>
    </row>
    <row r="7815" spans="8:8" x14ac:dyDescent="0.15">
      <c r="H7815">
        <f t="shared" si="122"/>
        <v>22.208055000000002</v>
      </c>
    </row>
    <row r="7816" spans="8:8" x14ac:dyDescent="0.15">
      <c r="H7816">
        <f t="shared" si="122"/>
        <v>22.208055000000002</v>
      </c>
    </row>
    <row r="7817" spans="8:8" x14ac:dyDescent="0.15">
      <c r="H7817">
        <f t="shared" si="122"/>
        <v>22.208055000000002</v>
      </c>
    </row>
    <row r="7818" spans="8:8" x14ac:dyDescent="0.15">
      <c r="H7818">
        <f t="shared" si="122"/>
        <v>22.208055000000002</v>
      </c>
    </row>
    <row r="7819" spans="8:8" x14ac:dyDescent="0.15">
      <c r="H7819">
        <f t="shared" si="122"/>
        <v>7.0130699999999999</v>
      </c>
    </row>
    <row r="7820" spans="8:8" x14ac:dyDescent="0.15">
      <c r="H7820">
        <f t="shared" si="122"/>
        <v>7.0130699999999999</v>
      </c>
    </row>
    <row r="7821" spans="8:8" x14ac:dyDescent="0.15">
      <c r="H7821">
        <f t="shared" si="122"/>
        <v>1.1688450000000001</v>
      </c>
    </row>
    <row r="7822" spans="8:8" x14ac:dyDescent="0.15">
      <c r="H7822">
        <f t="shared" si="122"/>
        <v>1.1688450000000001</v>
      </c>
    </row>
    <row r="7823" spans="8:8" x14ac:dyDescent="0.15">
      <c r="H7823">
        <f t="shared" si="122"/>
        <v>1.1688450000000001</v>
      </c>
    </row>
    <row r="7824" spans="8:8" x14ac:dyDescent="0.15">
      <c r="H7824">
        <f t="shared" si="122"/>
        <v>1.1688450000000001</v>
      </c>
    </row>
    <row r="7825" spans="8:8" x14ac:dyDescent="0.15">
      <c r="H7825">
        <f t="shared" si="122"/>
        <v>1.1688450000000001</v>
      </c>
    </row>
    <row r="7826" spans="8:8" x14ac:dyDescent="0.15">
      <c r="H7826">
        <f t="shared" si="122"/>
        <v>1.1688450000000001</v>
      </c>
    </row>
    <row r="7827" spans="8:8" x14ac:dyDescent="0.15">
      <c r="H7827">
        <f t="shared" si="122"/>
        <v>1.1688450000000001</v>
      </c>
    </row>
    <row r="7828" spans="8:8" x14ac:dyDescent="0.15">
      <c r="H7828">
        <f t="shared" si="122"/>
        <v>1.1688450000000001</v>
      </c>
    </row>
    <row r="7829" spans="8:8" x14ac:dyDescent="0.15">
      <c r="H7829">
        <f t="shared" si="122"/>
        <v>1.1688450000000001</v>
      </c>
    </row>
    <row r="7830" spans="8:8" x14ac:dyDescent="0.15">
      <c r="H7830">
        <f t="shared" si="122"/>
        <v>1.1688450000000001</v>
      </c>
    </row>
    <row r="7831" spans="8:8" x14ac:dyDescent="0.15">
      <c r="H7831">
        <f t="shared" si="122"/>
        <v>1.1688450000000001</v>
      </c>
    </row>
    <row r="7832" spans="8:8" x14ac:dyDescent="0.15">
      <c r="H7832">
        <f t="shared" si="122"/>
        <v>2.3376900000000003</v>
      </c>
    </row>
    <row r="7833" spans="8:8" x14ac:dyDescent="0.15">
      <c r="H7833">
        <f t="shared" si="122"/>
        <v>11.688450000000001</v>
      </c>
    </row>
    <row r="7834" spans="8:8" x14ac:dyDescent="0.15">
      <c r="H7834">
        <f t="shared" si="122"/>
        <v>22.208055000000002</v>
      </c>
    </row>
    <row r="7835" spans="8:8" x14ac:dyDescent="0.15">
      <c r="H7835">
        <f t="shared" ref="H7835:H7898" si="123">$H7811</f>
        <v>22.208055000000002</v>
      </c>
    </row>
    <row r="7836" spans="8:8" x14ac:dyDescent="0.15">
      <c r="H7836">
        <f t="shared" si="123"/>
        <v>22.208055000000002</v>
      </c>
    </row>
    <row r="7837" spans="8:8" x14ac:dyDescent="0.15">
      <c r="H7837">
        <f t="shared" si="123"/>
        <v>11.688450000000001</v>
      </c>
    </row>
    <row r="7838" spans="8:8" x14ac:dyDescent="0.15">
      <c r="H7838">
        <f t="shared" si="123"/>
        <v>11.688450000000001</v>
      </c>
    </row>
    <row r="7839" spans="8:8" x14ac:dyDescent="0.15">
      <c r="H7839">
        <f t="shared" si="123"/>
        <v>22.208055000000002</v>
      </c>
    </row>
    <row r="7840" spans="8:8" x14ac:dyDescent="0.15">
      <c r="H7840">
        <f t="shared" si="123"/>
        <v>22.208055000000002</v>
      </c>
    </row>
    <row r="7841" spans="8:8" x14ac:dyDescent="0.15">
      <c r="H7841">
        <f t="shared" si="123"/>
        <v>22.208055000000002</v>
      </c>
    </row>
    <row r="7842" spans="8:8" x14ac:dyDescent="0.15">
      <c r="H7842">
        <f t="shared" si="123"/>
        <v>22.208055000000002</v>
      </c>
    </row>
    <row r="7843" spans="8:8" x14ac:dyDescent="0.15">
      <c r="H7843">
        <f t="shared" si="123"/>
        <v>7.0130699999999999</v>
      </c>
    </row>
    <row r="7844" spans="8:8" x14ac:dyDescent="0.15">
      <c r="H7844">
        <f t="shared" si="123"/>
        <v>7.0130699999999999</v>
      </c>
    </row>
    <row r="7845" spans="8:8" x14ac:dyDescent="0.15">
      <c r="H7845">
        <f t="shared" si="123"/>
        <v>1.1688450000000001</v>
      </c>
    </row>
    <row r="7846" spans="8:8" x14ac:dyDescent="0.15">
      <c r="H7846">
        <f t="shared" si="123"/>
        <v>1.1688450000000001</v>
      </c>
    </row>
    <row r="7847" spans="8:8" x14ac:dyDescent="0.15">
      <c r="H7847">
        <f t="shared" si="123"/>
        <v>1.1688450000000001</v>
      </c>
    </row>
    <row r="7848" spans="8:8" x14ac:dyDescent="0.15">
      <c r="H7848">
        <f t="shared" si="123"/>
        <v>1.1688450000000001</v>
      </c>
    </row>
    <row r="7849" spans="8:8" x14ac:dyDescent="0.15">
      <c r="H7849">
        <f t="shared" si="123"/>
        <v>1.1688450000000001</v>
      </c>
    </row>
    <row r="7850" spans="8:8" x14ac:dyDescent="0.15">
      <c r="H7850">
        <f t="shared" si="123"/>
        <v>1.1688450000000001</v>
      </c>
    </row>
    <row r="7851" spans="8:8" x14ac:dyDescent="0.15">
      <c r="H7851">
        <f t="shared" si="123"/>
        <v>1.1688450000000001</v>
      </c>
    </row>
    <row r="7852" spans="8:8" x14ac:dyDescent="0.15">
      <c r="H7852">
        <f t="shared" si="123"/>
        <v>1.1688450000000001</v>
      </c>
    </row>
    <row r="7853" spans="8:8" x14ac:dyDescent="0.15">
      <c r="H7853">
        <f t="shared" si="123"/>
        <v>1.1688450000000001</v>
      </c>
    </row>
    <row r="7854" spans="8:8" x14ac:dyDescent="0.15">
      <c r="H7854">
        <f t="shared" si="123"/>
        <v>1.1688450000000001</v>
      </c>
    </row>
    <row r="7855" spans="8:8" x14ac:dyDescent="0.15">
      <c r="H7855">
        <f t="shared" si="123"/>
        <v>1.1688450000000001</v>
      </c>
    </row>
    <row r="7856" spans="8:8" x14ac:dyDescent="0.15">
      <c r="H7856">
        <f t="shared" si="123"/>
        <v>2.3376900000000003</v>
      </c>
    </row>
    <row r="7857" spans="8:8" x14ac:dyDescent="0.15">
      <c r="H7857">
        <f t="shared" si="123"/>
        <v>11.688450000000001</v>
      </c>
    </row>
    <row r="7858" spans="8:8" x14ac:dyDescent="0.15">
      <c r="H7858">
        <f t="shared" si="123"/>
        <v>22.208055000000002</v>
      </c>
    </row>
    <row r="7859" spans="8:8" x14ac:dyDescent="0.15">
      <c r="H7859">
        <f t="shared" si="123"/>
        <v>22.208055000000002</v>
      </c>
    </row>
    <row r="7860" spans="8:8" x14ac:dyDescent="0.15">
      <c r="H7860">
        <f t="shared" si="123"/>
        <v>22.208055000000002</v>
      </c>
    </row>
    <row r="7861" spans="8:8" x14ac:dyDescent="0.15">
      <c r="H7861">
        <f t="shared" si="123"/>
        <v>11.688450000000001</v>
      </c>
    </row>
    <row r="7862" spans="8:8" x14ac:dyDescent="0.15">
      <c r="H7862">
        <f t="shared" si="123"/>
        <v>11.688450000000001</v>
      </c>
    </row>
    <row r="7863" spans="8:8" x14ac:dyDescent="0.15">
      <c r="H7863">
        <f t="shared" si="123"/>
        <v>22.208055000000002</v>
      </c>
    </row>
    <row r="7864" spans="8:8" x14ac:dyDescent="0.15">
      <c r="H7864">
        <f t="shared" si="123"/>
        <v>22.208055000000002</v>
      </c>
    </row>
    <row r="7865" spans="8:8" x14ac:dyDescent="0.15">
      <c r="H7865">
        <f t="shared" si="123"/>
        <v>22.208055000000002</v>
      </c>
    </row>
    <row r="7866" spans="8:8" x14ac:dyDescent="0.15">
      <c r="H7866">
        <f t="shared" si="123"/>
        <v>22.208055000000002</v>
      </c>
    </row>
    <row r="7867" spans="8:8" x14ac:dyDescent="0.15">
      <c r="H7867">
        <f t="shared" si="123"/>
        <v>7.0130699999999999</v>
      </c>
    </row>
    <row r="7868" spans="8:8" x14ac:dyDescent="0.15">
      <c r="H7868">
        <f t="shared" si="123"/>
        <v>7.0130699999999999</v>
      </c>
    </row>
    <row r="7869" spans="8:8" x14ac:dyDescent="0.15">
      <c r="H7869">
        <f t="shared" si="123"/>
        <v>1.1688450000000001</v>
      </c>
    </row>
    <row r="7870" spans="8:8" x14ac:dyDescent="0.15">
      <c r="H7870">
        <f t="shared" si="123"/>
        <v>1.1688450000000001</v>
      </c>
    </row>
    <row r="7871" spans="8:8" x14ac:dyDescent="0.15">
      <c r="H7871">
        <f t="shared" si="123"/>
        <v>1.1688450000000001</v>
      </c>
    </row>
    <row r="7872" spans="8:8" x14ac:dyDescent="0.15">
      <c r="H7872">
        <f t="shared" si="123"/>
        <v>1.1688450000000001</v>
      </c>
    </row>
    <row r="7873" spans="8:8" x14ac:dyDescent="0.15">
      <c r="H7873">
        <f t="shared" si="123"/>
        <v>1.1688450000000001</v>
      </c>
    </row>
    <row r="7874" spans="8:8" x14ac:dyDescent="0.15">
      <c r="H7874">
        <f t="shared" si="123"/>
        <v>1.1688450000000001</v>
      </c>
    </row>
    <row r="7875" spans="8:8" x14ac:dyDescent="0.15">
      <c r="H7875">
        <f t="shared" si="123"/>
        <v>1.1688450000000001</v>
      </c>
    </row>
    <row r="7876" spans="8:8" x14ac:dyDescent="0.15">
      <c r="H7876">
        <f t="shared" si="123"/>
        <v>1.1688450000000001</v>
      </c>
    </row>
    <row r="7877" spans="8:8" x14ac:dyDescent="0.15">
      <c r="H7877">
        <f t="shared" si="123"/>
        <v>1.1688450000000001</v>
      </c>
    </row>
    <row r="7878" spans="8:8" x14ac:dyDescent="0.15">
      <c r="H7878">
        <f t="shared" si="123"/>
        <v>1.1688450000000001</v>
      </c>
    </row>
    <row r="7879" spans="8:8" x14ac:dyDescent="0.15">
      <c r="H7879">
        <f t="shared" si="123"/>
        <v>1.1688450000000001</v>
      </c>
    </row>
    <row r="7880" spans="8:8" x14ac:dyDescent="0.15">
      <c r="H7880">
        <f t="shared" si="123"/>
        <v>2.3376900000000003</v>
      </c>
    </row>
    <row r="7881" spans="8:8" x14ac:dyDescent="0.15">
      <c r="H7881">
        <f t="shared" si="123"/>
        <v>11.688450000000001</v>
      </c>
    </row>
    <row r="7882" spans="8:8" x14ac:dyDescent="0.15">
      <c r="H7882">
        <f t="shared" si="123"/>
        <v>22.208055000000002</v>
      </c>
    </row>
    <row r="7883" spans="8:8" x14ac:dyDescent="0.15">
      <c r="H7883">
        <f t="shared" si="123"/>
        <v>22.208055000000002</v>
      </c>
    </row>
    <row r="7884" spans="8:8" x14ac:dyDescent="0.15">
      <c r="H7884">
        <f t="shared" si="123"/>
        <v>22.208055000000002</v>
      </c>
    </row>
    <row r="7885" spans="8:8" x14ac:dyDescent="0.15">
      <c r="H7885">
        <f t="shared" si="123"/>
        <v>11.688450000000001</v>
      </c>
    </row>
    <row r="7886" spans="8:8" x14ac:dyDescent="0.15">
      <c r="H7886">
        <f t="shared" si="123"/>
        <v>11.688450000000001</v>
      </c>
    </row>
    <row r="7887" spans="8:8" x14ac:dyDescent="0.15">
      <c r="H7887">
        <f t="shared" si="123"/>
        <v>22.208055000000002</v>
      </c>
    </row>
    <row r="7888" spans="8:8" x14ac:dyDescent="0.15">
      <c r="H7888">
        <f t="shared" si="123"/>
        <v>22.208055000000002</v>
      </c>
    </row>
    <row r="7889" spans="8:8" x14ac:dyDescent="0.15">
      <c r="H7889">
        <f t="shared" si="123"/>
        <v>22.208055000000002</v>
      </c>
    </row>
    <row r="7890" spans="8:8" x14ac:dyDescent="0.15">
      <c r="H7890">
        <f t="shared" si="123"/>
        <v>22.208055000000002</v>
      </c>
    </row>
    <row r="7891" spans="8:8" x14ac:dyDescent="0.15">
      <c r="H7891">
        <f t="shared" si="123"/>
        <v>7.0130699999999999</v>
      </c>
    </row>
    <row r="7892" spans="8:8" x14ac:dyDescent="0.15">
      <c r="H7892">
        <f t="shared" si="123"/>
        <v>7.0130699999999999</v>
      </c>
    </row>
    <row r="7893" spans="8:8" x14ac:dyDescent="0.15">
      <c r="H7893">
        <f t="shared" si="123"/>
        <v>1.1688450000000001</v>
      </c>
    </row>
    <row r="7894" spans="8:8" x14ac:dyDescent="0.15">
      <c r="H7894">
        <f t="shared" si="123"/>
        <v>1.1688450000000001</v>
      </c>
    </row>
    <row r="7895" spans="8:8" x14ac:dyDescent="0.15">
      <c r="H7895">
        <f t="shared" si="123"/>
        <v>1.1688450000000001</v>
      </c>
    </row>
    <row r="7896" spans="8:8" x14ac:dyDescent="0.15">
      <c r="H7896">
        <f t="shared" si="123"/>
        <v>1.1688450000000001</v>
      </c>
    </row>
    <row r="7897" spans="8:8" x14ac:dyDescent="0.15">
      <c r="H7897">
        <f t="shared" si="123"/>
        <v>1.1688450000000001</v>
      </c>
    </row>
    <row r="7898" spans="8:8" x14ac:dyDescent="0.15">
      <c r="H7898">
        <f t="shared" si="123"/>
        <v>1.1688450000000001</v>
      </c>
    </row>
    <row r="7899" spans="8:8" x14ac:dyDescent="0.15">
      <c r="H7899">
        <f t="shared" ref="H7899:H7962" si="124">$H7875</f>
        <v>1.1688450000000001</v>
      </c>
    </row>
    <row r="7900" spans="8:8" x14ac:dyDescent="0.15">
      <c r="H7900">
        <f t="shared" si="124"/>
        <v>1.1688450000000001</v>
      </c>
    </row>
    <row r="7901" spans="8:8" x14ac:dyDescent="0.15">
      <c r="H7901">
        <f t="shared" si="124"/>
        <v>1.1688450000000001</v>
      </c>
    </row>
    <row r="7902" spans="8:8" x14ac:dyDescent="0.15">
      <c r="H7902">
        <f t="shared" si="124"/>
        <v>1.1688450000000001</v>
      </c>
    </row>
    <row r="7903" spans="8:8" x14ac:dyDescent="0.15">
      <c r="H7903">
        <f t="shared" si="124"/>
        <v>1.1688450000000001</v>
      </c>
    </row>
    <row r="7904" spans="8:8" x14ac:dyDescent="0.15">
      <c r="H7904">
        <f t="shared" si="124"/>
        <v>2.3376900000000003</v>
      </c>
    </row>
    <row r="7905" spans="8:8" x14ac:dyDescent="0.15">
      <c r="H7905">
        <f t="shared" si="124"/>
        <v>11.688450000000001</v>
      </c>
    </row>
    <row r="7906" spans="8:8" x14ac:dyDescent="0.15">
      <c r="H7906">
        <f t="shared" si="124"/>
        <v>22.208055000000002</v>
      </c>
    </row>
    <row r="7907" spans="8:8" x14ac:dyDescent="0.15">
      <c r="H7907">
        <f t="shared" si="124"/>
        <v>22.208055000000002</v>
      </c>
    </row>
    <row r="7908" spans="8:8" x14ac:dyDescent="0.15">
      <c r="H7908">
        <f t="shared" si="124"/>
        <v>22.208055000000002</v>
      </c>
    </row>
    <row r="7909" spans="8:8" x14ac:dyDescent="0.15">
      <c r="H7909">
        <f t="shared" si="124"/>
        <v>11.688450000000001</v>
      </c>
    </row>
    <row r="7910" spans="8:8" x14ac:dyDescent="0.15">
      <c r="H7910">
        <f t="shared" si="124"/>
        <v>11.688450000000001</v>
      </c>
    </row>
    <row r="7911" spans="8:8" x14ac:dyDescent="0.15">
      <c r="H7911">
        <f t="shared" si="124"/>
        <v>22.208055000000002</v>
      </c>
    </row>
    <row r="7912" spans="8:8" x14ac:dyDescent="0.15">
      <c r="H7912">
        <f t="shared" si="124"/>
        <v>22.208055000000002</v>
      </c>
    </row>
    <row r="7913" spans="8:8" x14ac:dyDescent="0.15">
      <c r="H7913">
        <f t="shared" si="124"/>
        <v>22.208055000000002</v>
      </c>
    </row>
    <row r="7914" spans="8:8" x14ac:dyDescent="0.15">
      <c r="H7914">
        <f t="shared" si="124"/>
        <v>22.208055000000002</v>
      </c>
    </row>
    <row r="7915" spans="8:8" x14ac:dyDescent="0.15">
      <c r="H7915">
        <f t="shared" si="124"/>
        <v>7.0130699999999999</v>
      </c>
    </row>
    <row r="7916" spans="8:8" x14ac:dyDescent="0.15">
      <c r="H7916">
        <f t="shared" si="124"/>
        <v>7.0130699999999999</v>
      </c>
    </row>
    <row r="7917" spans="8:8" x14ac:dyDescent="0.15">
      <c r="H7917">
        <f t="shared" si="124"/>
        <v>1.1688450000000001</v>
      </c>
    </row>
    <row r="7918" spans="8:8" x14ac:dyDescent="0.15">
      <c r="H7918">
        <f t="shared" si="124"/>
        <v>1.1688450000000001</v>
      </c>
    </row>
    <row r="7919" spans="8:8" x14ac:dyDescent="0.15">
      <c r="H7919">
        <f t="shared" si="124"/>
        <v>1.1688450000000001</v>
      </c>
    </row>
    <row r="7920" spans="8:8" x14ac:dyDescent="0.15">
      <c r="H7920">
        <f t="shared" si="124"/>
        <v>1.1688450000000001</v>
      </c>
    </row>
    <row r="7921" spans="8:8" x14ac:dyDescent="0.15">
      <c r="H7921">
        <f t="shared" si="124"/>
        <v>1.1688450000000001</v>
      </c>
    </row>
    <row r="7922" spans="8:8" x14ac:dyDescent="0.15">
      <c r="H7922">
        <f t="shared" si="124"/>
        <v>1.1688450000000001</v>
      </c>
    </row>
    <row r="7923" spans="8:8" x14ac:dyDescent="0.15">
      <c r="H7923">
        <f t="shared" si="124"/>
        <v>1.1688450000000001</v>
      </c>
    </row>
    <row r="7924" spans="8:8" x14ac:dyDescent="0.15">
      <c r="H7924">
        <f t="shared" si="124"/>
        <v>1.1688450000000001</v>
      </c>
    </row>
    <row r="7925" spans="8:8" x14ac:dyDescent="0.15">
      <c r="H7925">
        <f t="shared" si="124"/>
        <v>1.1688450000000001</v>
      </c>
    </row>
    <row r="7926" spans="8:8" x14ac:dyDescent="0.15">
      <c r="H7926">
        <f t="shared" si="124"/>
        <v>1.1688450000000001</v>
      </c>
    </row>
    <row r="7927" spans="8:8" x14ac:dyDescent="0.15">
      <c r="H7927">
        <f t="shared" si="124"/>
        <v>1.1688450000000001</v>
      </c>
    </row>
    <row r="7928" spans="8:8" x14ac:dyDescent="0.15">
      <c r="H7928">
        <f t="shared" si="124"/>
        <v>2.3376900000000003</v>
      </c>
    </row>
    <row r="7929" spans="8:8" x14ac:dyDescent="0.15">
      <c r="H7929">
        <f t="shared" si="124"/>
        <v>11.688450000000001</v>
      </c>
    </row>
    <row r="7930" spans="8:8" x14ac:dyDescent="0.15">
      <c r="H7930">
        <f t="shared" si="124"/>
        <v>22.208055000000002</v>
      </c>
    </row>
    <row r="7931" spans="8:8" x14ac:dyDescent="0.15">
      <c r="H7931">
        <f t="shared" si="124"/>
        <v>22.208055000000002</v>
      </c>
    </row>
    <row r="7932" spans="8:8" x14ac:dyDescent="0.15">
      <c r="H7932">
        <f t="shared" si="124"/>
        <v>22.208055000000002</v>
      </c>
    </row>
    <row r="7933" spans="8:8" x14ac:dyDescent="0.15">
      <c r="H7933">
        <f t="shared" si="124"/>
        <v>11.688450000000001</v>
      </c>
    </row>
    <row r="7934" spans="8:8" x14ac:dyDescent="0.15">
      <c r="H7934">
        <f t="shared" si="124"/>
        <v>11.688450000000001</v>
      </c>
    </row>
    <row r="7935" spans="8:8" x14ac:dyDescent="0.15">
      <c r="H7935">
        <f t="shared" si="124"/>
        <v>22.208055000000002</v>
      </c>
    </row>
    <row r="7936" spans="8:8" x14ac:dyDescent="0.15">
      <c r="H7936">
        <f t="shared" si="124"/>
        <v>22.208055000000002</v>
      </c>
    </row>
    <row r="7937" spans="8:8" x14ac:dyDescent="0.15">
      <c r="H7937">
        <f t="shared" si="124"/>
        <v>22.208055000000002</v>
      </c>
    </row>
    <row r="7938" spans="8:8" x14ac:dyDescent="0.15">
      <c r="H7938">
        <f t="shared" si="124"/>
        <v>22.208055000000002</v>
      </c>
    </row>
    <row r="7939" spans="8:8" x14ac:dyDescent="0.15">
      <c r="H7939">
        <f t="shared" si="124"/>
        <v>7.0130699999999999</v>
      </c>
    </row>
    <row r="7940" spans="8:8" x14ac:dyDescent="0.15">
      <c r="H7940">
        <f t="shared" si="124"/>
        <v>7.0130699999999999</v>
      </c>
    </row>
    <row r="7941" spans="8:8" x14ac:dyDescent="0.15">
      <c r="H7941">
        <f t="shared" si="124"/>
        <v>1.1688450000000001</v>
      </c>
    </row>
    <row r="7942" spans="8:8" x14ac:dyDescent="0.15">
      <c r="H7942">
        <f t="shared" si="124"/>
        <v>1.1688450000000001</v>
      </c>
    </row>
    <row r="7943" spans="8:8" x14ac:dyDescent="0.15">
      <c r="H7943">
        <f t="shared" si="124"/>
        <v>1.1688450000000001</v>
      </c>
    </row>
    <row r="7944" spans="8:8" x14ac:dyDescent="0.15">
      <c r="H7944">
        <f t="shared" si="124"/>
        <v>1.1688450000000001</v>
      </c>
    </row>
    <row r="7945" spans="8:8" x14ac:dyDescent="0.15">
      <c r="H7945">
        <f t="shared" si="124"/>
        <v>1.1688450000000001</v>
      </c>
    </row>
    <row r="7946" spans="8:8" x14ac:dyDescent="0.15">
      <c r="H7946">
        <f t="shared" si="124"/>
        <v>1.1688450000000001</v>
      </c>
    </row>
    <row r="7947" spans="8:8" x14ac:dyDescent="0.15">
      <c r="H7947">
        <f t="shared" si="124"/>
        <v>1.1688450000000001</v>
      </c>
    </row>
    <row r="7948" spans="8:8" x14ac:dyDescent="0.15">
      <c r="H7948">
        <f t="shared" si="124"/>
        <v>1.1688450000000001</v>
      </c>
    </row>
    <row r="7949" spans="8:8" x14ac:dyDescent="0.15">
      <c r="H7949">
        <f t="shared" si="124"/>
        <v>1.1688450000000001</v>
      </c>
    </row>
    <row r="7950" spans="8:8" x14ac:dyDescent="0.15">
      <c r="H7950">
        <f t="shared" si="124"/>
        <v>1.1688450000000001</v>
      </c>
    </row>
    <row r="7951" spans="8:8" x14ac:dyDescent="0.15">
      <c r="H7951">
        <f t="shared" si="124"/>
        <v>1.1688450000000001</v>
      </c>
    </row>
    <row r="7952" spans="8:8" x14ac:dyDescent="0.15">
      <c r="H7952">
        <f t="shared" si="124"/>
        <v>2.3376900000000003</v>
      </c>
    </row>
    <row r="7953" spans="8:8" x14ac:dyDescent="0.15">
      <c r="H7953">
        <f t="shared" si="124"/>
        <v>11.688450000000001</v>
      </c>
    </row>
    <row r="7954" spans="8:8" x14ac:dyDescent="0.15">
      <c r="H7954">
        <f t="shared" si="124"/>
        <v>22.208055000000002</v>
      </c>
    </row>
    <row r="7955" spans="8:8" x14ac:dyDescent="0.15">
      <c r="H7955">
        <f t="shared" si="124"/>
        <v>22.208055000000002</v>
      </c>
    </row>
    <row r="7956" spans="8:8" x14ac:dyDescent="0.15">
      <c r="H7956">
        <f t="shared" si="124"/>
        <v>22.208055000000002</v>
      </c>
    </row>
    <row r="7957" spans="8:8" x14ac:dyDescent="0.15">
      <c r="H7957">
        <f t="shared" si="124"/>
        <v>11.688450000000001</v>
      </c>
    </row>
    <row r="7958" spans="8:8" x14ac:dyDescent="0.15">
      <c r="H7958">
        <f t="shared" si="124"/>
        <v>11.688450000000001</v>
      </c>
    </row>
    <row r="7959" spans="8:8" x14ac:dyDescent="0.15">
      <c r="H7959">
        <f t="shared" si="124"/>
        <v>22.208055000000002</v>
      </c>
    </row>
    <row r="7960" spans="8:8" x14ac:dyDescent="0.15">
      <c r="H7960">
        <f t="shared" si="124"/>
        <v>22.208055000000002</v>
      </c>
    </row>
    <row r="7961" spans="8:8" x14ac:dyDescent="0.15">
      <c r="H7961">
        <f t="shared" si="124"/>
        <v>22.208055000000002</v>
      </c>
    </row>
    <row r="7962" spans="8:8" x14ac:dyDescent="0.15">
      <c r="H7962">
        <f t="shared" si="124"/>
        <v>22.208055000000002</v>
      </c>
    </row>
    <row r="7963" spans="8:8" x14ac:dyDescent="0.15">
      <c r="H7963">
        <f t="shared" ref="H7963:H8026" si="125">$H7939</f>
        <v>7.0130699999999999</v>
      </c>
    </row>
    <row r="7964" spans="8:8" x14ac:dyDescent="0.15">
      <c r="H7964">
        <f t="shared" si="125"/>
        <v>7.0130699999999999</v>
      </c>
    </row>
    <row r="7965" spans="8:8" x14ac:dyDescent="0.15">
      <c r="H7965">
        <f t="shared" si="125"/>
        <v>1.1688450000000001</v>
      </c>
    </row>
    <row r="7966" spans="8:8" x14ac:dyDescent="0.15">
      <c r="H7966">
        <f t="shared" si="125"/>
        <v>1.1688450000000001</v>
      </c>
    </row>
    <row r="7967" spans="8:8" x14ac:dyDescent="0.15">
      <c r="H7967">
        <f t="shared" si="125"/>
        <v>1.1688450000000001</v>
      </c>
    </row>
    <row r="7968" spans="8:8" x14ac:dyDescent="0.15">
      <c r="H7968">
        <f t="shared" si="125"/>
        <v>1.1688450000000001</v>
      </c>
    </row>
    <row r="7969" spans="8:8" x14ac:dyDescent="0.15">
      <c r="H7969">
        <f t="shared" si="125"/>
        <v>1.1688450000000001</v>
      </c>
    </row>
    <row r="7970" spans="8:8" x14ac:dyDescent="0.15">
      <c r="H7970">
        <f t="shared" si="125"/>
        <v>1.1688450000000001</v>
      </c>
    </row>
    <row r="7971" spans="8:8" x14ac:dyDescent="0.15">
      <c r="H7971">
        <f t="shared" si="125"/>
        <v>1.1688450000000001</v>
      </c>
    </row>
    <row r="7972" spans="8:8" x14ac:dyDescent="0.15">
      <c r="H7972">
        <f t="shared" si="125"/>
        <v>1.1688450000000001</v>
      </c>
    </row>
    <row r="7973" spans="8:8" x14ac:dyDescent="0.15">
      <c r="H7973">
        <f t="shared" si="125"/>
        <v>1.1688450000000001</v>
      </c>
    </row>
    <row r="7974" spans="8:8" x14ac:dyDescent="0.15">
      <c r="H7974">
        <f t="shared" si="125"/>
        <v>1.1688450000000001</v>
      </c>
    </row>
    <row r="7975" spans="8:8" x14ac:dyDescent="0.15">
      <c r="H7975">
        <f t="shared" si="125"/>
        <v>1.1688450000000001</v>
      </c>
    </row>
    <row r="7976" spans="8:8" x14ac:dyDescent="0.15">
      <c r="H7976">
        <f t="shared" si="125"/>
        <v>2.3376900000000003</v>
      </c>
    </row>
    <row r="7977" spans="8:8" x14ac:dyDescent="0.15">
      <c r="H7977">
        <f t="shared" si="125"/>
        <v>11.688450000000001</v>
      </c>
    </row>
    <row r="7978" spans="8:8" x14ac:dyDescent="0.15">
      <c r="H7978">
        <f t="shared" si="125"/>
        <v>22.208055000000002</v>
      </c>
    </row>
    <row r="7979" spans="8:8" x14ac:dyDescent="0.15">
      <c r="H7979">
        <f t="shared" si="125"/>
        <v>22.208055000000002</v>
      </c>
    </row>
    <row r="7980" spans="8:8" x14ac:dyDescent="0.15">
      <c r="H7980">
        <f t="shared" si="125"/>
        <v>22.208055000000002</v>
      </c>
    </row>
    <row r="7981" spans="8:8" x14ac:dyDescent="0.15">
      <c r="H7981">
        <f t="shared" si="125"/>
        <v>11.688450000000001</v>
      </c>
    </row>
    <row r="7982" spans="8:8" x14ac:dyDescent="0.15">
      <c r="H7982">
        <f t="shared" si="125"/>
        <v>11.688450000000001</v>
      </c>
    </row>
    <row r="7983" spans="8:8" x14ac:dyDescent="0.15">
      <c r="H7983">
        <f t="shared" si="125"/>
        <v>22.208055000000002</v>
      </c>
    </row>
    <row r="7984" spans="8:8" x14ac:dyDescent="0.15">
      <c r="H7984">
        <f t="shared" si="125"/>
        <v>22.208055000000002</v>
      </c>
    </row>
    <row r="7985" spans="8:8" x14ac:dyDescent="0.15">
      <c r="H7985">
        <f t="shared" si="125"/>
        <v>22.208055000000002</v>
      </c>
    </row>
    <row r="7986" spans="8:8" x14ac:dyDescent="0.15">
      <c r="H7986">
        <f t="shared" si="125"/>
        <v>22.208055000000002</v>
      </c>
    </row>
    <row r="7987" spans="8:8" x14ac:dyDescent="0.15">
      <c r="H7987">
        <f t="shared" si="125"/>
        <v>7.0130699999999999</v>
      </c>
    </row>
    <row r="7988" spans="8:8" x14ac:dyDescent="0.15">
      <c r="H7988">
        <f t="shared" si="125"/>
        <v>7.0130699999999999</v>
      </c>
    </row>
    <row r="7989" spans="8:8" x14ac:dyDescent="0.15">
      <c r="H7989">
        <f t="shared" si="125"/>
        <v>1.1688450000000001</v>
      </c>
    </row>
    <row r="7990" spans="8:8" x14ac:dyDescent="0.15">
      <c r="H7990">
        <f t="shared" si="125"/>
        <v>1.1688450000000001</v>
      </c>
    </row>
    <row r="7991" spans="8:8" x14ac:dyDescent="0.15">
      <c r="H7991">
        <f t="shared" si="125"/>
        <v>1.1688450000000001</v>
      </c>
    </row>
    <row r="7992" spans="8:8" x14ac:dyDescent="0.15">
      <c r="H7992">
        <f t="shared" si="125"/>
        <v>1.1688450000000001</v>
      </c>
    </row>
    <row r="7993" spans="8:8" x14ac:dyDescent="0.15">
      <c r="H7993">
        <f t="shared" si="125"/>
        <v>1.1688450000000001</v>
      </c>
    </row>
    <row r="7994" spans="8:8" x14ac:dyDescent="0.15">
      <c r="H7994">
        <f t="shared" si="125"/>
        <v>1.1688450000000001</v>
      </c>
    </row>
    <row r="7995" spans="8:8" x14ac:dyDescent="0.15">
      <c r="H7995">
        <f t="shared" si="125"/>
        <v>1.1688450000000001</v>
      </c>
    </row>
    <row r="7996" spans="8:8" x14ac:dyDescent="0.15">
      <c r="H7996">
        <f t="shared" si="125"/>
        <v>1.1688450000000001</v>
      </c>
    </row>
    <row r="7997" spans="8:8" x14ac:dyDescent="0.15">
      <c r="H7997">
        <f t="shared" si="125"/>
        <v>1.1688450000000001</v>
      </c>
    </row>
    <row r="7998" spans="8:8" x14ac:dyDescent="0.15">
      <c r="H7998">
        <f t="shared" si="125"/>
        <v>1.1688450000000001</v>
      </c>
    </row>
    <row r="7999" spans="8:8" x14ac:dyDescent="0.15">
      <c r="H7999">
        <f t="shared" si="125"/>
        <v>1.1688450000000001</v>
      </c>
    </row>
    <row r="8000" spans="8:8" x14ac:dyDescent="0.15">
      <c r="H8000">
        <f t="shared" si="125"/>
        <v>2.3376900000000003</v>
      </c>
    </row>
    <row r="8001" spans="8:8" x14ac:dyDescent="0.15">
      <c r="H8001">
        <f t="shared" si="125"/>
        <v>11.688450000000001</v>
      </c>
    </row>
    <row r="8002" spans="8:8" x14ac:dyDescent="0.15">
      <c r="H8002">
        <f t="shared" si="125"/>
        <v>22.208055000000002</v>
      </c>
    </row>
    <row r="8003" spans="8:8" x14ac:dyDescent="0.15">
      <c r="H8003">
        <f t="shared" si="125"/>
        <v>22.208055000000002</v>
      </c>
    </row>
    <row r="8004" spans="8:8" x14ac:dyDescent="0.15">
      <c r="H8004">
        <f t="shared" si="125"/>
        <v>22.208055000000002</v>
      </c>
    </row>
    <row r="8005" spans="8:8" x14ac:dyDescent="0.15">
      <c r="H8005">
        <f t="shared" si="125"/>
        <v>11.688450000000001</v>
      </c>
    </row>
    <row r="8006" spans="8:8" x14ac:dyDescent="0.15">
      <c r="H8006">
        <f t="shared" si="125"/>
        <v>11.688450000000001</v>
      </c>
    </row>
    <row r="8007" spans="8:8" x14ac:dyDescent="0.15">
      <c r="H8007">
        <f t="shared" si="125"/>
        <v>22.208055000000002</v>
      </c>
    </row>
    <row r="8008" spans="8:8" x14ac:dyDescent="0.15">
      <c r="H8008">
        <f t="shared" si="125"/>
        <v>22.208055000000002</v>
      </c>
    </row>
    <row r="8009" spans="8:8" x14ac:dyDescent="0.15">
      <c r="H8009">
        <f t="shared" si="125"/>
        <v>22.208055000000002</v>
      </c>
    </row>
    <row r="8010" spans="8:8" x14ac:dyDescent="0.15">
      <c r="H8010">
        <f t="shared" si="125"/>
        <v>22.208055000000002</v>
      </c>
    </row>
    <row r="8011" spans="8:8" x14ac:dyDescent="0.15">
      <c r="H8011">
        <f t="shared" si="125"/>
        <v>7.0130699999999999</v>
      </c>
    </row>
    <row r="8012" spans="8:8" x14ac:dyDescent="0.15">
      <c r="H8012">
        <f t="shared" si="125"/>
        <v>7.0130699999999999</v>
      </c>
    </row>
    <row r="8013" spans="8:8" x14ac:dyDescent="0.15">
      <c r="H8013">
        <f t="shared" si="125"/>
        <v>1.1688450000000001</v>
      </c>
    </row>
    <row r="8014" spans="8:8" x14ac:dyDescent="0.15">
      <c r="H8014">
        <f t="shared" si="125"/>
        <v>1.1688450000000001</v>
      </c>
    </row>
    <row r="8015" spans="8:8" x14ac:dyDescent="0.15">
      <c r="H8015">
        <f t="shared" si="125"/>
        <v>1.1688450000000001</v>
      </c>
    </row>
    <row r="8016" spans="8:8" x14ac:dyDescent="0.15">
      <c r="H8016">
        <f t="shared" si="125"/>
        <v>1.1688450000000001</v>
      </c>
    </row>
    <row r="8017" spans="8:8" x14ac:dyDescent="0.15">
      <c r="H8017">
        <f t="shared" si="125"/>
        <v>1.1688450000000001</v>
      </c>
    </row>
    <row r="8018" spans="8:8" x14ac:dyDescent="0.15">
      <c r="H8018">
        <f t="shared" si="125"/>
        <v>1.1688450000000001</v>
      </c>
    </row>
    <row r="8019" spans="8:8" x14ac:dyDescent="0.15">
      <c r="H8019">
        <f t="shared" si="125"/>
        <v>1.1688450000000001</v>
      </c>
    </row>
    <row r="8020" spans="8:8" x14ac:dyDescent="0.15">
      <c r="H8020">
        <f t="shared" si="125"/>
        <v>1.1688450000000001</v>
      </c>
    </row>
    <row r="8021" spans="8:8" x14ac:dyDescent="0.15">
      <c r="H8021">
        <f t="shared" si="125"/>
        <v>1.1688450000000001</v>
      </c>
    </row>
    <row r="8022" spans="8:8" x14ac:dyDescent="0.15">
      <c r="H8022">
        <f t="shared" si="125"/>
        <v>1.1688450000000001</v>
      </c>
    </row>
    <row r="8023" spans="8:8" x14ac:dyDescent="0.15">
      <c r="H8023">
        <f t="shared" si="125"/>
        <v>1.1688450000000001</v>
      </c>
    </row>
    <row r="8024" spans="8:8" x14ac:dyDescent="0.15">
      <c r="H8024">
        <f t="shared" si="125"/>
        <v>2.3376900000000003</v>
      </c>
    </row>
    <row r="8025" spans="8:8" x14ac:dyDescent="0.15">
      <c r="H8025">
        <f t="shared" si="125"/>
        <v>11.688450000000001</v>
      </c>
    </row>
    <row r="8026" spans="8:8" x14ac:dyDescent="0.15">
      <c r="H8026">
        <f t="shared" si="125"/>
        <v>22.208055000000002</v>
      </c>
    </row>
    <row r="8027" spans="8:8" x14ac:dyDescent="0.15">
      <c r="H8027">
        <f t="shared" ref="H8027:H8090" si="126">$H8003</f>
        <v>22.208055000000002</v>
      </c>
    </row>
    <row r="8028" spans="8:8" x14ac:dyDescent="0.15">
      <c r="H8028">
        <f t="shared" si="126"/>
        <v>22.208055000000002</v>
      </c>
    </row>
    <row r="8029" spans="8:8" x14ac:dyDescent="0.15">
      <c r="H8029">
        <f t="shared" si="126"/>
        <v>11.688450000000001</v>
      </c>
    </row>
    <row r="8030" spans="8:8" x14ac:dyDescent="0.15">
      <c r="H8030">
        <f t="shared" si="126"/>
        <v>11.688450000000001</v>
      </c>
    </row>
    <row r="8031" spans="8:8" x14ac:dyDescent="0.15">
      <c r="H8031">
        <f t="shared" si="126"/>
        <v>22.208055000000002</v>
      </c>
    </row>
    <row r="8032" spans="8:8" x14ac:dyDescent="0.15">
      <c r="H8032">
        <f t="shared" si="126"/>
        <v>22.208055000000002</v>
      </c>
    </row>
    <row r="8033" spans="8:8" x14ac:dyDescent="0.15">
      <c r="H8033">
        <f t="shared" si="126"/>
        <v>22.208055000000002</v>
      </c>
    </row>
    <row r="8034" spans="8:8" x14ac:dyDescent="0.15">
      <c r="H8034">
        <f t="shared" si="126"/>
        <v>22.208055000000002</v>
      </c>
    </row>
    <row r="8035" spans="8:8" x14ac:dyDescent="0.15">
      <c r="H8035">
        <f t="shared" si="126"/>
        <v>7.0130699999999999</v>
      </c>
    </row>
    <row r="8036" spans="8:8" x14ac:dyDescent="0.15">
      <c r="H8036">
        <f t="shared" si="126"/>
        <v>7.0130699999999999</v>
      </c>
    </row>
    <row r="8037" spans="8:8" x14ac:dyDescent="0.15">
      <c r="H8037">
        <f t="shared" si="126"/>
        <v>1.1688450000000001</v>
      </c>
    </row>
    <row r="8038" spans="8:8" x14ac:dyDescent="0.15">
      <c r="H8038">
        <f t="shared" si="126"/>
        <v>1.1688450000000001</v>
      </c>
    </row>
    <row r="8039" spans="8:8" x14ac:dyDescent="0.15">
      <c r="H8039">
        <f t="shared" si="126"/>
        <v>1.1688450000000001</v>
      </c>
    </row>
    <row r="8040" spans="8:8" x14ac:dyDescent="0.15">
      <c r="H8040">
        <f t="shared" si="126"/>
        <v>1.1688450000000001</v>
      </c>
    </row>
    <row r="8041" spans="8:8" x14ac:dyDescent="0.15">
      <c r="H8041">
        <f t="shared" si="126"/>
        <v>1.1688450000000001</v>
      </c>
    </row>
    <row r="8042" spans="8:8" x14ac:dyDescent="0.15">
      <c r="H8042">
        <f t="shared" si="126"/>
        <v>1.1688450000000001</v>
      </c>
    </row>
    <row r="8043" spans="8:8" x14ac:dyDescent="0.15">
      <c r="H8043">
        <f t="shared" si="126"/>
        <v>1.1688450000000001</v>
      </c>
    </row>
    <row r="8044" spans="8:8" x14ac:dyDescent="0.15">
      <c r="H8044">
        <f t="shared" si="126"/>
        <v>1.1688450000000001</v>
      </c>
    </row>
    <row r="8045" spans="8:8" x14ac:dyDescent="0.15">
      <c r="H8045">
        <f t="shared" si="126"/>
        <v>1.1688450000000001</v>
      </c>
    </row>
    <row r="8046" spans="8:8" x14ac:dyDescent="0.15">
      <c r="H8046">
        <f t="shared" si="126"/>
        <v>1.1688450000000001</v>
      </c>
    </row>
    <row r="8047" spans="8:8" x14ac:dyDescent="0.15">
      <c r="H8047">
        <f t="shared" si="126"/>
        <v>1.1688450000000001</v>
      </c>
    </row>
    <row r="8048" spans="8:8" x14ac:dyDescent="0.15">
      <c r="H8048">
        <f t="shared" si="126"/>
        <v>2.3376900000000003</v>
      </c>
    </row>
    <row r="8049" spans="8:8" x14ac:dyDescent="0.15">
      <c r="H8049">
        <f t="shared" si="126"/>
        <v>11.688450000000001</v>
      </c>
    </row>
    <row r="8050" spans="8:8" x14ac:dyDescent="0.15">
      <c r="H8050">
        <f t="shared" si="126"/>
        <v>22.208055000000002</v>
      </c>
    </row>
    <row r="8051" spans="8:8" x14ac:dyDescent="0.15">
      <c r="H8051">
        <f t="shared" si="126"/>
        <v>22.208055000000002</v>
      </c>
    </row>
    <row r="8052" spans="8:8" x14ac:dyDescent="0.15">
      <c r="H8052">
        <f t="shared" si="126"/>
        <v>22.208055000000002</v>
      </c>
    </row>
    <row r="8053" spans="8:8" x14ac:dyDescent="0.15">
      <c r="H8053">
        <f t="shared" si="126"/>
        <v>11.688450000000001</v>
      </c>
    </row>
    <row r="8054" spans="8:8" x14ac:dyDescent="0.15">
      <c r="H8054">
        <f t="shared" si="126"/>
        <v>11.688450000000001</v>
      </c>
    </row>
    <row r="8055" spans="8:8" x14ac:dyDescent="0.15">
      <c r="H8055">
        <f t="shared" si="126"/>
        <v>22.208055000000002</v>
      </c>
    </row>
    <row r="8056" spans="8:8" x14ac:dyDescent="0.15">
      <c r="H8056">
        <f t="shared" si="126"/>
        <v>22.208055000000002</v>
      </c>
    </row>
    <row r="8057" spans="8:8" x14ac:dyDescent="0.15">
      <c r="H8057">
        <f t="shared" si="126"/>
        <v>22.208055000000002</v>
      </c>
    </row>
    <row r="8058" spans="8:8" x14ac:dyDescent="0.15">
      <c r="H8058">
        <f t="shared" si="126"/>
        <v>22.208055000000002</v>
      </c>
    </row>
    <row r="8059" spans="8:8" x14ac:dyDescent="0.15">
      <c r="H8059">
        <f t="shared" si="126"/>
        <v>7.0130699999999999</v>
      </c>
    </row>
    <row r="8060" spans="8:8" x14ac:dyDescent="0.15">
      <c r="H8060">
        <f t="shared" si="126"/>
        <v>7.0130699999999999</v>
      </c>
    </row>
    <row r="8061" spans="8:8" x14ac:dyDescent="0.15">
      <c r="H8061">
        <f t="shared" si="126"/>
        <v>1.1688450000000001</v>
      </c>
    </row>
    <row r="8062" spans="8:8" x14ac:dyDescent="0.15">
      <c r="H8062">
        <f t="shared" si="126"/>
        <v>1.1688450000000001</v>
      </c>
    </row>
    <row r="8063" spans="8:8" x14ac:dyDescent="0.15">
      <c r="H8063">
        <f t="shared" si="126"/>
        <v>1.1688450000000001</v>
      </c>
    </row>
    <row r="8064" spans="8:8" x14ac:dyDescent="0.15">
      <c r="H8064">
        <f t="shared" si="126"/>
        <v>1.1688450000000001</v>
      </c>
    </row>
    <row r="8065" spans="8:8" x14ac:dyDescent="0.15">
      <c r="H8065">
        <f t="shared" si="126"/>
        <v>1.1688450000000001</v>
      </c>
    </row>
    <row r="8066" spans="8:8" x14ac:dyDescent="0.15">
      <c r="H8066">
        <f t="shared" si="126"/>
        <v>1.1688450000000001</v>
      </c>
    </row>
    <row r="8067" spans="8:8" x14ac:dyDescent="0.15">
      <c r="H8067">
        <f t="shared" si="126"/>
        <v>1.1688450000000001</v>
      </c>
    </row>
    <row r="8068" spans="8:8" x14ac:dyDescent="0.15">
      <c r="H8068">
        <f t="shared" si="126"/>
        <v>1.1688450000000001</v>
      </c>
    </row>
    <row r="8069" spans="8:8" x14ac:dyDescent="0.15">
      <c r="H8069">
        <f t="shared" si="126"/>
        <v>1.1688450000000001</v>
      </c>
    </row>
    <row r="8070" spans="8:8" x14ac:dyDescent="0.15">
      <c r="H8070">
        <f t="shared" si="126"/>
        <v>1.1688450000000001</v>
      </c>
    </row>
    <row r="8071" spans="8:8" x14ac:dyDescent="0.15">
      <c r="H8071">
        <f t="shared" si="126"/>
        <v>1.1688450000000001</v>
      </c>
    </row>
    <row r="8072" spans="8:8" x14ac:dyDescent="0.15">
      <c r="H8072">
        <f t="shared" si="126"/>
        <v>2.3376900000000003</v>
      </c>
    </row>
    <row r="8073" spans="8:8" x14ac:dyDescent="0.15">
      <c r="H8073">
        <f t="shared" si="126"/>
        <v>11.688450000000001</v>
      </c>
    </row>
    <row r="8074" spans="8:8" x14ac:dyDescent="0.15">
      <c r="H8074">
        <f t="shared" si="126"/>
        <v>22.208055000000002</v>
      </c>
    </row>
    <row r="8075" spans="8:8" x14ac:dyDescent="0.15">
      <c r="H8075">
        <f t="shared" si="126"/>
        <v>22.208055000000002</v>
      </c>
    </row>
    <row r="8076" spans="8:8" x14ac:dyDescent="0.15">
      <c r="H8076">
        <f t="shared" si="126"/>
        <v>22.208055000000002</v>
      </c>
    </row>
    <row r="8077" spans="8:8" x14ac:dyDescent="0.15">
      <c r="H8077">
        <f t="shared" si="126"/>
        <v>11.688450000000001</v>
      </c>
    </row>
    <row r="8078" spans="8:8" x14ac:dyDescent="0.15">
      <c r="H8078">
        <f t="shared" si="126"/>
        <v>11.688450000000001</v>
      </c>
    </row>
    <row r="8079" spans="8:8" x14ac:dyDescent="0.15">
      <c r="H8079">
        <f t="shared" si="126"/>
        <v>22.208055000000002</v>
      </c>
    </row>
    <row r="8080" spans="8:8" x14ac:dyDescent="0.15">
      <c r="H8080">
        <f t="shared" si="126"/>
        <v>22.208055000000002</v>
      </c>
    </row>
    <row r="8081" spans="8:8" x14ac:dyDescent="0.15">
      <c r="H8081">
        <f t="shared" si="126"/>
        <v>22.208055000000002</v>
      </c>
    </row>
    <row r="8082" spans="8:8" x14ac:dyDescent="0.15">
      <c r="H8082">
        <f t="shared" si="126"/>
        <v>22.208055000000002</v>
      </c>
    </row>
    <row r="8083" spans="8:8" x14ac:dyDescent="0.15">
      <c r="H8083">
        <f t="shared" si="126"/>
        <v>7.0130699999999999</v>
      </c>
    </row>
    <row r="8084" spans="8:8" x14ac:dyDescent="0.15">
      <c r="H8084">
        <f t="shared" si="126"/>
        <v>7.0130699999999999</v>
      </c>
    </row>
    <row r="8085" spans="8:8" x14ac:dyDescent="0.15">
      <c r="H8085">
        <f t="shared" si="126"/>
        <v>1.1688450000000001</v>
      </c>
    </row>
    <row r="8086" spans="8:8" x14ac:dyDescent="0.15">
      <c r="H8086">
        <f t="shared" si="126"/>
        <v>1.1688450000000001</v>
      </c>
    </row>
    <row r="8087" spans="8:8" x14ac:dyDescent="0.15">
      <c r="H8087">
        <f t="shared" si="126"/>
        <v>1.1688450000000001</v>
      </c>
    </row>
    <row r="8088" spans="8:8" x14ac:dyDescent="0.15">
      <c r="H8088">
        <f t="shared" si="126"/>
        <v>1.1688450000000001</v>
      </c>
    </row>
    <row r="8089" spans="8:8" x14ac:dyDescent="0.15">
      <c r="H8089">
        <f t="shared" si="126"/>
        <v>1.1688450000000001</v>
      </c>
    </row>
    <row r="8090" spans="8:8" x14ac:dyDescent="0.15">
      <c r="H8090">
        <f t="shared" si="126"/>
        <v>1.1688450000000001</v>
      </c>
    </row>
    <row r="8091" spans="8:8" x14ac:dyDescent="0.15">
      <c r="H8091">
        <f t="shared" ref="H8091:H8154" si="127">$H8067</f>
        <v>1.1688450000000001</v>
      </c>
    </row>
    <row r="8092" spans="8:8" x14ac:dyDescent="0.15">
      <c r="H8092">
        <f t="shared" si="127"/>
        <v>1.1688450000000001</v>
      </c>
    </row>
    <row r="8093" spans="8:8" x14ac:dyDescent="0.15">
      <c r="H8093">
        <f t="shared" si="127"/>
        <v>1.1688450000000001</v>
      </c>
    </row>
    <row r="8094" spans="8:8" x14ac:dyDescent="0.15">
      <c r="H8094">
        <f t="shared" si="127"/>
        <v>1.1688450000000001</v>
      </c>
    </row>
    <row r="8095" spans="8:8" x14ac:dyDescent="0.15">
      <c r="H8095">
        <f t="shared" si="127"/>
        <v>1.1688450000000001</v>
      </c>
    </row>
    <row r="8096" spans="8:8" x14ac:dyDescent="0.15">
      <c r="H8096">
        <f t="shared" si="127"/>
        <v>2.3376900000000003</v>
      </c>
    </row>
    <row r="8097" spans="8:8" x14ac:dyDescent="0.15">
      <c r="H8097">
        <f t="shared" si="127"/>
        <v>11.688450000000001</v>
      </c>
    </row>
    <row r="8098" spans="8:8" x14ac:dyDescent="0.15">
      <c r="H8098">
        <f t="shared" si="127"/>
        <v>22.208055000000002</v>
      </c>
    </row>
    <row r="8099" spans="8:8" x14ac:dyDescent="0.15">
      <c r="H8099">
        <f t="shared" si="127"/>
        <v>22.208055000000002</v>
      </c>
    </row>
    <row r="8100" spans="8:8" x14ac:dyDescent="0.15">
      <c r="H8100">
        <f t="shared" si="127"/>
        <v>22.208055000000002</v>
      </c>
    </row>
    <row r="8101" spans="8:8" x14ac:dyDescent="0.15">
      <c r="H8101">
        <f t="shared" si="127"/>
        <v>11.688450000000001</v>
      </c>
    </row>
    <row r="8102" spans="8:8" x14ac:dyDescent="0.15">
      <c r="H8102">
        <f t="shared" si="127"/>
        <v>11.688450000000001</v>
      </c>
    </row>
    <row r="8103" spans="8:8" x14ac:dyDescent="0.15">
      <c r="H8103">
        <f t="shared" si="127"/>
        <v>22.208055000000002</v>
      </c>
    </row>
    <row r="8104" spans="8:8" x14ac:dyDescent="0.15">
      <c r="H8104">
        <f t="shared" si="127"/>
        <v>22.208055000000002</v>
      </c>
    </row>
    <row r="8105" spans="8:8" x14ac:dyDescent="0.15">
      <c r="H8105">
        <f t="shared" si="127"/>
        <v>22.208055000000002</v>
      </c>
    </row>
    <row r="8106" spans="8:8" x14ac:dyDescent="0.15">
      <c r="H8106">
        <f t="shared" si="127"/>
        <v>22.208055000000002</v>
      </c>
    </row>
    <row r="8107" spans="8:8" x14ac:dyDescent="0.15">
      <c r="H8107">
        <f t="shared" si="127"/>
        <v>7.0130699999999999</v>
      </c>
    </row>
    <row r="8108" spans="8:8" x14ac:dyDescent="0.15">
      <c r="H8108">
        <f t="shared" si="127"/>
        <v>7.0130699999999999</v>
      </c>
    </row>
    <row r="8109" spans="8:8" x14ac:dyDescent="0.15">
      <c r="H8109">
        <f t="shared" si="127"/>
        <v>1.1688450000000001</v>
      </c>
    </row>
    <row r="8110" spans="8:8" x14ac:dyDescent="0.15">
      <c r="H8110">
        <f t="shared" si="127"/>
        <v>1.1688450000000001</v>
      </c>
    </row>
    <row r="8111" spans="8:8" x14ac:dyDescent="0.15">
      <c r="H8111">
        <f t="shared" si="127"/>
        <v>1.1688450000000001</v>
      </c>
    </row>
    <row r="8112" spans="8:8" x14ac:dyDescent="0.15">
      <c r="H8112">
        <f t="shared" si="127"/>
        <v>1.1688450000000001</v>
      </c>
    </row>
    <row r="8113" spans="8:8" x14ac:dyDescent="0.15">
      <c r="H8113">
        <f t="shared" si="127"/>
        <v>1.1688450000000001</v>
      </c>
    </row>
    <row r="8114" spans="8:8" x14ac:dyDescent="0.15">
      <c r="H8114">
        <f t="shared" si="127"/>
        <v>1.1688450000000001</v>
      </c>
    </row>
    <row r="8115" spans="8:8" x14ac:dyDescent="0.15">
      <c r="H8115">
        <f t="shared" si="127"/>
        <v>1.1688450000000001</v>
      </c>
    </row>
    <row r="8116" spans="8:8" x14ac:dyDescent="0.15">
      <c r="H8116">
        <f t="shared" si="127"/>
        <v>1.1688450000000001</v>
      </c>
    </row>
    <row r="8117" spans="8:8" x14ac:dyDescent="0.15">
      <c r="H8117">
        <f t="shared" si="127"/>
        <v>1.1688450000000001</v>
      </c>
    </row>
    <row r="8118" spans="8:8" x14ac:dyDescent="0.15">
      <c r="H8118">
        <f t="shared" si="127"/>
        <v>1.1688450000000001</v>
      </c>
    </row>
    <row r="8119" spans="8:8" x14ac:dyDescent="0.15">
      <c r="H8119">
        <f t="shared" si="127"/>
        <v>1.1688450000000001</v>
      </c>
    </row>
    <row r="8120" spans="8:8" x14ac:dyDescent="0.15">
      <c r="H8120">
        <f t="shared" si="127"/>
        <v>2.3376900000000003</v>
      </c>
    </row>
    <row r="8121" spans="8:8" x14ac:dyDescent="0.15">
      <c r="H8121">
        <f t="shared" si="127"/>
        <v>11.688450000000001</v>
      </c>
    </row>
    <row r="8122" spans="8:8" x14ac:dyDescent="0.15">
      <c r="H8122">
        <f t="shared" si="127"/>
        <v>22.208055000000002</v>
      </c>
    </row>
    <row r="8123" spans="8:8" x14ac:dyDescent="0.15">
      <c r="H8123">
        <f t="shared" si="127"/>
        <v>22.208055000000002</v>
      </c>
    </row>
    <row r="8124" spans="8:8" x14ac:dyDescent="0.15">
      <c r="H8124">
        <f t="shared" si="127"/>
        <v>22.208055000000002</v>
      </c>
    </row>
    <row r="8125" spans="8:8" x14ac:dyDescent="0.15">
      <c r="H8125">
        <f t="shared" si="127"/>
        <v>11.688450000000001</v>
      </c>
    </row>
    <row r="8126" spans="8:8" x14ac:dyDescent="0.15">
      <c r="H8126">
        <f t="shared" si="127"/>
        <v>11.688450000000001</v>
      </c>
    </row>
    <row r="8127" spans="8:8" x14ac:dyDescent="0.15">
      <c r="H8127">
        <f t="shared" si="127"/>
        <v>22.208055000000002</v>
      </c>
    </row>
    <row r="8128" spans="8:8" x14ac:dyDescent="0.15">
      <c r="H8128">
        <f t="shared" si="127"/>
        <v>22.208055000000002</v>
      </c>
    </row>
    <row r="8129" spans="8:8" x14ac:dyDescent="0.15">
      <c r="H8129">
        <f t="shared" si="127"/>
        <v>22.208055000000002</v>
      </c>
    </row>
    <row r="8130" spans="8:8" x14ac:dyDescent="0.15">
      <c r="H8130">
        <f t="shared" si="127"/>
        <v>22.208055000000002</v>
      </c>
    </row>
    <row r="8131" spans="8:8" x14ac:dyDescent="0.15">
      <c r="H8131">
        <f t="shared" si="127"/>
        <v>7.0130699999999999</v>
      </c>
    </row>
    <row r="8132" spans="8:8" x14ac:dyDescent="0.15">
      <c r="H8132">
        <f t="shared" si="127"/>
        <v>7.0130699999999999</v>
      </c>
    </row>
    <row r="8133" spans="8:8" x14ac:dyDescent="0.15">
      <c r="H8133">
        <f t="shared" si="127"/>
        <v>1.1688450000000001</v>
      </c>
    </row>
    <row r="8134" spans="8:8" x14ac:dyDescent="0.15">
      <c r="H8134">
        <f t="shared" si="127"/>
        <v>1.1688450000000001</v>
      </c>
    </row>
    <row r="8135" spans="8:8" x14ac:dyDescent="0.15">
      <c r="H8135">
        <f t="shared" si="127"/>
        <v>1.1688450000000001</v>
      </c>
    </row>
    <row r="8136" spans="8:8" x14ac:dyDescent="0.15">
      <c r="H8136">
        <f t="shared" si="127"/>
        <v>1.1688450000000001</v>
      </c>
    </row>
    <row r="8137" spans="8:8" x14ac:dyDescent="0.15">
      <c r="H8137">
        <f t="shared" si="127"/>
        <v>1.1688450000000001</v>
      </c>
    </row>
    <row r="8138" spans="8:8" x14ac:dyDescent="0.15">
      <c r="H8138">
        <f t="shared" si="127"/>
        <v>1.1688450000000001</v>
      </c>
    </row>
    <row r="8139" spans="8:8" x14ac:dyDescent="0.15">
      <c r="H8139">
        <f t="shared" si="127"/>
        <v>1.1688450000000001</v>
      </c>
    </row>
    <row r="8140" spans="8:8" x14ac:dyDescent="0.15">
      <c r="H8140">
        <f t="shared" si="127"/>
        <v>1.1688450000000001</v>
      </c>
    </row>
    <row r="8141" spans="8:8" x14ac:dyDescent="0.15">
      <c r="H8141">
        <f t="shared" si="127"/>
        <v>1.1688450000000001</v>
      </c>
    </row>
    <row r="8142" spans="8:8" x14ac:dyDescent="0.15">
      <c r="H8142">
        <f t="shared" si="127"/>
        <v>1.1688450000000001</v>
      </c>
    </row>
    <row r="8143" spans="8:8" x14ac:dyDescent="0.15">
      <c r="H8143">
        <f t="shared" si="127"/>
        <v>1.1688450000000001</v>
      </c>
    </row>
    <row r="8144" spans="8:8" x14ac:dyDescent="0.15">
      <c r="H8144">
        <f t="shared" si="127"/>
        <v>2.3376900000000003</v>
      </c>
    </row>
    <row r="8145" spans="8:8" x14ac:dyDescent="0.15">
      <c r="H8145">
        <f t="shared" si="127"/>
        <v>11.688450000000001</v>
      </c>
    </row>
    <row r="8146" spans="8:8" x14ac:dyDescent="0.15">
      <c r="H8146">
        <f t="shared" si="127"/>
        <v>22.208055000000002</v>
      </c>
    </row>
    <row r="8147" spans="8:8" x14ac:dyDescent="0.15">
      <c r="H8147">
        <f t="shared" si="127"/>
        <v>22.208055000000002</v>
      </c>
    </row>
    <row r="8148" spans="8:8" x14ac:dyDescent="0.15">
      <c r="H8148">
        <f t="shared" si="127"/>
        <v>22.208055000000002</v>
      </c>
    </row>
    <row r="8149" spans="8:8" x14ac:dyDescent="0.15">
      <c r="H8149">
        <f t="shared" si="127"/>
        <v>11.688450000000001</v>
      </c>
    </row>
    <row r="8150" spans="8:8" x14ac:dyDescent="0.15">
      <c r="H8150">
        <f t="shared" si="127"/>
        <v>11.688450000000001</v>
      </c>
    </row>
    <row r="8151" spans="8:8" x14ac:dyDescent="0.15">
      <c r="H8151">
        <f t="shared" si="127"/>
        <v>22.208055000000002</v>
      </c>
    </row>
    <row r="8152" spans="8:8" x14ac:dyDescent="0.15">
      <c r="H8152">
        <f t="shared" si="127"/>
        <v>22.208055000000002</v>
      </c>
    </row>
    <row r="8153" spans="8:8" x14ac:dyDescent="0.15">
      <c r="H8153">
        <f t="shared" si="127"/>
        <v>22.208055000000002</v>
      </c>
    </row>
    <row r="8154" spans="8:8" x14ac:dyDescent="0.15">
      <c r="H8154">
        <f t="shared" si="127"/>
        <v>22.208055000000002</v>
      </c>
    </row>
    <row r="8155" spans="8:8" x14ac:dyDescent="0.15">
      <c r="H8155">
        <f t="shared" ref="H8155:H8218" si="128">$H8131</f>
        <v>7.0130699999999999</v>
      </c>
    </row>
    <row r="8156" spans="8:8" x14ac:dyDescent="0.15">
      <c r="H8156">
        <f t="shared" si="128"/>
        <v>7.0130699999999999</v>
      </c>
    </row>
    <row r="8157" spans="8:8" x14ac:dyDescent="0.15">
      <c r="H8157">
        <f t="shared" si="128"/>
        <v>1.1688450000000001</v>
      </c>
    </row>
    <row r="8158" spans="8:8" x14ac:dyDescent="0.15">
      <c r="H8158">
        <f t="shared" si="128"/>
        <v>1.1688450000000001</v>
      </c>
    </row>
    <row r="8159" spans="8:8" x14ac:dyDescent="0.15">
      <c r="H8159">
        <f t="shared" si="128"/>
        <v>1.1688450000000001</v>
      </c>
    </row>
    <row r="8160" spans="8:8" x14ac:dyDescent="0.15">
      <c r="H8160">
        <f t="shared" si="128"/>
        <v>1.1688450000000001</v>
      </c>
    </row>
    <row r="8161" spans="8:8" x14ac:dyDescent="0.15">
      <c r="H8161">
        <f t="shared" si="128"/>
        <v>1.1688450000000001</v>
      </c>
    </row>
    <row r="8162" spans="8:8" x14ac:dyDescent="0.15">
      <c r="H8162">
        <f t="shared" si="128"/>
        <v>1.1688450000000001</v>
      </c>
    </row>
    <row r="8163" spans="8:8" x14ac:dyDescent="0.15">
      <c r="H8163">
        <f t="shared" si="128"/>
        <v>1.1688450000000001</v>
      </c>
    </row>
    <row r="8164" spans="8:8" x14ac:dyDescent="0.15">
      <c r="H8164">
        <f t="shared" si="128"/>
        <v>1.1688450000000001</v>
      </c>
    </row>
    <row r="8165" spans="8:8" x14ac:dyDescent="0.15">
      <c r="H8165">
        <f t="shared" si="128"/>
        <v>1.1688450000000001</v>
      </c>
    </row>
    <row r="8166" spans="8:8" x14ac:dyDescent="0.15">
      <c r="H8166">
        <f t="shared" si="128"/>
        <v>1.1688450000000001</v>
      </c>
    </row>
    <row r="8167" spans="8:8" x14ac:dyDescent="0.15">
      <c r="H8167">
        <f t="shared" si="128"/>
        <v>1.1688450000000001</v>
      </c>
    </row>
    <row r="8168" spans="8:8" x14ac:dyDescent="0.15">
      <c r="H8168">
        <f t="shared" si="128"/>
        <v>2.3376900000000003</v>
      </c>
    </row>
    <row r="8169" spans="8:8" x14ac:dyDescent="0.15">
      <c r="H8169">
        <f t="shared" si="128"/>
        <v>11.688450000000001</v>
      </c>
    </row>
    <row r="8170" spans="8:8" x14ac:dyDescent="0.15">
      <c r="H8170">
        <f t="shared" si="128"/>
        <v>22.208055000000002</v>
      </c>
    </row>
    <row r="8171" spans="8:8" x14ac:dyDescent="0.15">
      <c r="H8171">
        <f t="shared" si="128"/>
        <v>22.208055000000002</v>
      </c>
    </row>
    <row r="8172" spans="8:8" x14ac:dyDescent="0.15">
      <c r="H8172">
        <f t="shared" si="128"/>
        <v>22.208055000000002</v>
      </c>
    </row>
    <row r="8173" spans="8:8" x14ac:dyDescent="0.15">
      <c r="H8173">
        <f t="shared" si="128"/>
        <v>11.688450000000001</v>
      </c>
    </row>
    <row r="8174" spans="8:8" x14ac:dyDescent="0.15">
      <c r="H8174">
        <f t="shared" si="128"/>
        <v>11.688450000000001</v>
      </c>
    </row>
    <row r="8175" spans="8:8" x14ac:dyDescent="0.15">
      <c r="H8175">
        <f t="shared" si="128"/>
        <v>22.208055000000002</v>
      </c>
    </row>
    <row r="8176" spans="8:8" x14ac:dyDescent="0.15">
      <c r="H8176">
        <f t="shared" si="128"/>
        <v>22.208055000000002</v>
      </c>
    </row>
    <row r="8177" spans="8:8" x14ac:dyDescent="0.15">
      <c r="H8177">
        <f t="shared" si="128"/>
        <v>22.208055000000002</v>
      </c>
    </row>
    <row r="8178" spans="8:8" x14ac:dyDescent="0.15">
      <c r="H8178">
        <f t="shared" si="128"/>
        <v>22.208055000000002</v>
      </c>
    </row>
    <row r="8179" spans="8:8" x14ac:dyDescent="0.15">
      <c r="H8179">
        <f t="shared" si="128"/>
        <v>7.0130699999999999</v>
      </c>
    </row>
    <row r="8180" spans="8:8" x14ac:dyDescent="0.15">
      <c r="H8180">
        <f t="shared" si="128"/>
        <v>7.0130699999999999</v>
      </c>
    </row>
    <row r="8181" spans="8:8" x14ac:dyDescent="0.15">
      <c r="H8181">
        <f t="shared" si="128"/>
        <v>1.1688450000000001</v>
      </c>
    </row>
    <row r="8182" spans="8:8" x14ac:dyDescent="0.15">
      <c r="H8182">
        <f t="shared" si="128"/>
        <v>1.1688450000000001</v>
      </c>
    </row>
    <row r="8183" spans="8:8" x14ac:dyDescent="0.15">
      <c r="H8183">
        <f t="shared" si="128"/>
        <v>1.1688450000000001</v>
      </c>
    </row>
    <row r="8184" spans="8:8" x14ac:dyDescent="0.15">
      <c r="H8184">
        <f t="shared" si="128"/>
        <v>1.1688450000000001</v>
      </c>
    </row>
    <row r="8185" spans="8:8" x14ac:dyDescent="0.15">
      <c r="H8185">
        <f t="shared" si="128"/>
        <v>1.1688450000000001</v>
      </c>
    </row>
    <row r="8186" spans="8:8" x14ac:dyDescent="0.15">
      <c r="H8186">
        <f t="shared" si="128"/>
        <v>1.1688450000000001</v>
      </c>
    </row>
    <row r="8187" spans="8:8" x14ac:dyDescent="0.15">
      <c r="H8187">
        <f t="shared" si="128"/>
        <v>1.1688450000000001</v>
      </c>
    </row>
    <row r="8188" spans="8:8" x14ac:dyDescent="0.15">
      <c r="H8188">
        <f t="shared" si="128"/>
        <v>1.1688450000000001</v>
      </c>
    </row>
    <row r="8189" spans="8:8" x14ac:dyDescent="0.15">
      <c r="H8189">
        <f t="shared" si="128"/>
        <v>1.1688450000000001</v>
      </c>
    </row>
    <row r="8190" spans="8:8" x14ac:dyDescent="0.15">
      <c r="H8190">
        <f t="shared" si="128"/>
        <v>1.1688450000000001</v>
      </c>
    </row>
    <row r="8191" spans="8:8" x14ac:dyDescent="0.15">
      <c r="H8191">
        <f t="shared" si="128"/>
        <v>1.1688450000000001</v>
      </c>
    </row>
    <row r="8192" spans="8:8" x14ac:dyDescent="0.15">
      <c r="H8192">
        <f t="shared" si="128"/>
        <v>2.3376900000000003</v>
      </c>
    </row>
    <row r="8193" spans="8:8" x14ac:dyDescent="0.15">
      <c r="H8193">
        <f t="shared" si="128"/>
        <v>11.688450000000001</v>
      </c>
    </row>
    <row r="8194" spans="8:8" x14ac:dyDescent="0.15">
      <c r="H8194">
        <f t="shared" si="128"/>
        <v>22.208055000000002</v>
      </c>
    </row>
    <row r="8195" spans="8:8" x14ac:dyDescent="0.15">
      <c r="H8195">
        <f t="shared" si="128"/>
        <v>22.208055000000002</v>
      </c>
    </row>
    <row r="8196" spans="8:8" x14ac:dyDescent="0.15">
      <c r="H8196">
        <f t="shared" si="128"/>
        <v>22.208055000000002</v>
      </c>
    </row>
    <row r="8197" spans="8:8" x14ac:dyDescent="0.15">
      <c r="H8197">
        <f t="shared" si="128"/>
        <v>11.688450000000001</v>
      </c>
    </row>
    <row r="8198" spans="8:8" x14ac:dyDescent="0.15">
      <c r="H8198">
        <f t="shared" si="128"/>
        <v>11.688450000000001</v>
      </c>
    </row>
    <row r="8199" spans="8:8" x14ac:dyDescent="0.15">
      <c r="H8199">
        <f t="shared" si="128"/>
        <v>22.208055000000002</v>
      </c>
    </row>
    <row r="8200" spans="8:8" x14ac:dyDescent="0.15">
      <c r="H8200">
        <f t="shared" si="128"/>
        <v>22.208055000000002</v>
      </c>
    </row>
    <row r="8201" spans="8:8" x14ac:dyDescent="0.15">
      <c r="H8201">
        <f t="shared" si="128"/>
        <v>22.208055000000002</v>
      </c>
    </row>
    <row r="8202" spans="8:8" x14ac:dyDescent="0.15">
      <c r="H8202">
        <f t="shared" si="128"/>
        <v>22.208055000000002</v>
      </c>
    </row>
    <row r="8203" spans="8:8" x14ac:dyDescent="0.15">
      <c r="H8203">
        <f t="shared" si="128"/>
        <v>7.0130699999999999</v>
      </c>
    </row>
    <row r="8204" spans="8:8" x14ac:dyDescent="0.15">
      <c r="H8204">
        <f t="shared" si="128"/>
        <v>7.0130699999999999</v>
      </c>
    </row>
    <row r="8205" spans="8:8" x14ac:dyDescent="0.15">
      <c r="H8205">
        <f t="shared" si="128"/>
        <v>1.1688450000000001</v>
      </c>
    </row>
    <row r="8206" spans="8:8" x14ac:dyDescent="0.15">
      <c r="H8206">
        <f t="shared" si="128"/>
        <v>1.1688450000000001</v>
      </c>
    </row>
    <row r="8207" spans="8:8" x14ac:dyDescent="0.15">
      <c r="H8207">
        <f t="shared" si="128"/>
        <v>1.1688450000000001</v>
      </c>
    </row>
    <row r="8208" spans="8:8" x14ac:dyDescent="0.15">
      <c r="H8208">
        <f t="shared" si="128"/>
        <v>1.1688450000000001</v>
      </c>
    </row>
    <row r="8209" spans="8:8" x14ac:dyDescent="0.15">
      <c r="H8209">
        <f t="shared" si="128"/>
        <v>1.1688450000000001</v>
      </c>
    </row>
    <row r="8210" spans="8:8" x14ac:dyDescent="0.15">
      <c r="H8210">
        <f t="shared" si="128"/>
        <v>1.1688450000000001</v>
      </c>
    </row>
    <row r="8211" spans="8:8" x14ac:dyDescent="0.15">
      <c r="H8211">
        <f t="shared" si="128"/>
        <v>1.1688450000000001</v>
      </c>
    </row>
    <row r="8212" spans="8:8" x14ac:dyDescent="0.15">
      <c r="H8212">
        <f t="shared" si="128"/>
        <v>1.1688450000000001</v>
      </c>
    </row>
    <row r="8213" spans="8:8" x14ac:dyDescent="0.15">
      <c r="H8213">
        <f t="shared" si="128"/>
        <v>1.1688450000000001</v>
      </c>
    </row>
    <row r="8214" spans="8:8" x14ac:dyDescent="0.15">
      <c r="H8214">
        <f t="shared" si="128"/>
        <v>1.1688450000000001</v>
      </c>
    </row>
    <row r="8215" spans="8:8" x14ac:dyDescent="0.15">
      <c r="H8215">
        <f t="shared" si="128"/>
        <v>1.1688450000000001</v>
      </c>
    </row>
    <row r="8216" spans="8:8" x14ac:dyDescent="0.15">
      <c r="H8216">
        <f t="shared" si="128"/>
        <v>2.3376900000000003</v>
      </c>
    </row>
    <row r="8217" spans="8:8" x14ac:dyDescent="0.15">
      <c r="H8217">
        <f t="shared" si="128"/>
        <v>11.688450000000001</v>
      </c>
    </row>
    <row r="8218" spans="8:8" x14ac:dyDescent="0.15">
      <c r="H8218">
        <f t="shared" si="128"/>
        <v>22.208055000000002</v>
      </c>
    </row>
    <row r="8219" spans="8:8" x14ac:dyDescent="0.15">
      <c r="H8219">
        <f t="shared" ref="H8219:H8282" si="129">$H8195</f>
        <v>22.208055000000002</v>
      </c>
    </row>
    <row r="8220" spans="8:8" x14ac:dyDescent="0.15">
      <c r="H8220">
        <f t="shared" si="129"/>
        <v>22.208055000000002</v>
      </c>
    </row>
    <row r="8221" spans="8:8" x14ac:dyDescent="0.15">
      <c r="H8221">
        <f t="shared" si="129"/>
        <v>11.688450000000001</v>
      </c>
    </row>
    <row r="8222" spans="8:8" x14ac:dyDescent="0.15">
      <c r="H8222">
        <f t="shared" si="129"/>
        <v>11.688450000000001</v>
      </c>
    </row>
    <row r="8223" spans="8:8" x14ac:dyDescent="0.15">
      <c r="H8223">
        <f t="shared" si="129"/>
        <v>22.208055000000002</v>
      </c>
    </row>
    <row r="8224" spans="8:8" x14ac:dyDescent="0.15">
      <c r="H8224">
        <f t="shared" si="129"/>
        <v>22.208055000000002</v>
      </c>
    </row>
    <row r="8225" spans="8:8" x14ac:dyDescent="0.15">
      <c r="H8225">
        <f t="shared" si="129"/>
        <v>22.208055000000002</v>
      </c>
    </row>
    <row r="8226" spans="8:8" x14ac:dyDescent="0.15">
      <c r="H8226">
        <f t="shared" si="129"/>
        <v>22.208055000000002</v>
      </c>
    </row>
    <row r="8227" spans="8:8" x14ac:dyDescent="0.15">
      <c r="H8227">
        <f t="shared" si="129"/>
        <v>7.0130699999999999</v>
      </c>
    </row>
    <row r="8228" spans="8:8" x14ac:dyDescent="0.15">
      <c r="H8228">
        <f t="shared" si="129"/>
        <v>7.0130699999999999</v>
      </c>
    </row>
    <row r="8229" spans="8:8" x14ac:dyDescent="0.15">
      <c r="H8229">
        <f t="shared" si="129"/>
        <v>1.1688450000000001</v>
      </c>
    </row>
    <row r="8230" spans="8:8" x14ac:dyDescent="0.15">
      <c r="H8230">
        <f t="shared" si="129"/>
        <v>1.1688450000000001</v>
      </c>
    </row>
    <row r="8231" spans="8:8" x14ac:dyDescent="0.15">
      <c r="H8231">
        <f t="shared" si="129"/>
        <v>1.1688450000000001</v>
      </c>
    </row>
    <row r="8232" spans="8:8" x14ac:dyDescent="0.15">
      <c r="H8232">
        <f t="shared" si="129"/>
        <v>1.1688450000000001</v>
      </c>
    </row>
    <row r="8233" spans="8:8" x14ac:dyDescent="0.15">
      <c r="H8233">
        <f t="shared" si="129"/>
        <v>1.1688450000000001</v>
      </c>
    </row>
    <row r="8234" spans="8:8" x14ac:dyDescent="0.15">
      <c r="H8234">
        <f t="shared" si="129"/>
        <v>1.1688450000000001</v>
      </c>
    </row>
    <row r="8235" spans="8:8" x14ac:dyDescent="0.15">
      <c r="H8235">
        <f t="shared" si="129"/>
        <v>1.1688450000000001</v>
      </c>
    </row>
    <row r="8236" spans="8:8" x14ac:dyDescent="0.15">
      <c r="H8236">
        <f t="shared" si="129"/>
        <v>1.1688450000000001</v>
      </c>
    </row>
    <row r="8237" spans="8:8" x14ac:dyDescent="0.15">
      <c r="H8237">
        <f t="shared" si="129"/>
        <v>1.1688450000000001</v>
      </c>
    </row>
    <row r="8238" spans="8:8" x14ac:dyDescent="0.15">
      <c r="H8238">
        <f t="shared" si="129"/>
        <v>1.1688450000000001</v>
      </c>
    </row>
    <row r="8239" spans="8:8" x14ac:dyDescent="0.15">
      <c r="H8239">
        <f t="shared" si="129"/>
        <v>1.1688450000000001</v>
      </c>
    </row>
    <row r="8240" spans="8:8" x14ac:dyDescent="0.15">
      <c r="H8240">
        <f t="shared" si="129"/>
        <v>2.3376900000000003</v>
      </c>
    </row>
    <row r="8241" spans="8:8" x14ac:dyDescent="0.15">
      <c r="H8241">
        <f t="shared" si="129"/>
        <v>11.688450000000001</v>
      </c>
    </row>
    <row r="8242" spans="8:8" x14ac:dyDescent="0.15">
      <c r="H8242">
        <f t="shared" si="129"/>
        <v>22.208055000000002</v>
      </c>
    </row>
    <row r="8243" spans="8:8" x14ac:dyDescent="0.15">
      <c r="H8243">
        <f t="shared" si="129"/>
        <v>22.208055000000002</v>
      </c>
    </row>
    <row r="8244" spans="8:8" x14ac:dyDescent="0.15">
      <c r="H8244">
        <f t="shared" si="129"/>
        <v>22.208055000000002</v>
      </c>
    </row>
    <row r="8245" spans="8:8" x14ac:dyDescent="0.15">
      <c r="H8245">
        <f t="shared" si="129"/>
        <v>11.688450000000001</v>
      </c>
    </row>
    <row r="8246" spans="8:8" x14ac:dyDescent="0.15">
      <c r="H8246">
        <f t="shared" si="129"/>
        <v>11.688450000000001</v>
      </c>
    </row>
    <row r="8247" spans="8:8" x14ac:dyDescent="0.15">
      <c r="H8247">
        <f t="shared" si="129"/>
        <v>22.208055000000002</v>
      </c>
    </row>
    <row r="8248" spans="8:8" x14ac:dyDescent="0.15">
      <c r="H8248">
        <f t="shared" si="129"/>
        <v>22.208055000000002</v>
      </c>
    </row>
    <row r="8249" spans="8:8" x14ac:dyDescent="0.15">
      <c r="H8249">
        <f t="shared" si="129"/>
        <v>22.208055000000002</v>
      </c>
    </row>
    <row r="8250" spans="8:8" x14ac:dyDescent="0.15">
      <c r="H8250">
        <f t="shared" si="129"/>
        <v>22.208055000000002</v>
      </c>
    </row>
    <row r="8251" spans="8:8" x14ac:dyDescent="0.15">
      <c r="H8251">
        <f t="shared" si="129"/>
        <v>7.0130699999999999</v>
      </c>
    </row>
    <row r="8252" spans="8:8" x14ac:dyDescent="0.15">
      <c r="H8252">
        <f t="shared" si="129"/>
        <v>7.0130699999999999</v>
      </c>
    </row>
    <row r="8253" spans="8:8" x14ac:dyDescent="0.15">
      <c r="H8253">
        <f t="shared" si="129"/>
        <v>1.1688450000000001</v>
      </c>
    </row>
    <row r="8254" spans="8:8" x14ac:dyDescent="0.15">
      <c r="H8254">
        <f t="shared" si="129"/>
        <v>1.1688450000000001</v>
      </c>
    </row>
    <row r="8255" spans="8:8" x14ac:dyDescent="0.15">
      <c r="H8255">
        <f t="shared" si="129"/>
        <v>1.1688450000000001</v>
      </c>
    </row>
    <row r="8256" spans="8:8" x14ac:dyDescent="0.15">
      <c r="H8256">
        <f t="shared" si="129"/>
        <v>1.1688450000000001</v>
      </c>
    </row>
    <row r="8257" spans="8:8" x14ac:dyDescent="0.15">
      <c r="H8257">
        <f t="shared" si="129"/>
        <v>1.1688450000000001</v>
      </c>
    </row>
    <row r="8258" spans="8:8" x14ac:dyDescent="0.15">
      <c r="H8258">
        <f t="shared" si="129"/>
        <v>1.1688450000000001</v>
      </c>
    </row>
    <row r="8259" spans="8:8" x14ac:dyDescent="0.15">
      <c r="H8259">
        <f t="shared" si="129"/>
        <v>1.1688450000000001</v>
      </c>
    </row>
    <row r="8260" spans="8:8" x14ac:dyDescent="0.15">
      <c r="H8260">
        <f t="shared" si="129"/>
        <v>1.1688450000000001</v>
      </c>
    </row>
    <row r="8261" spans="8:8" x14ac:dyDescent="0.15">
      <c r="H8261">
        <f t="shared" si="129"/>
        <v>1.1688450000000001</v>
      </c>
    </row>
    <row r="8262" spans="8:8" x14ac:dyDescent="0.15">
      <c r="H8262">
        <f t="shared" si="129"/>
        <v>1.1688450000000001</v>
      </c>
    </row>
    <row r="8263" spans="8:8" x14ac:dyDescent="0.15">
      <c r="H8263">
        <f t="shared" si="129"/>
        <v>1.1688450000000001</v>
      </c>
    </row>
    <row r="8264" spans="8:8" x14ac:dyDescent="0.15">
      <c r="H8264">
        <f t="shared" si="129"/>
        <v>2.3376900000000003</v>
      </c>
    </row>
    <row r="8265" spans="8:8" x14ac:dyDescent="0.15">
      <c r="H8265">
        <f t="shared" si="129"/>
        <v>11.688450000000001</v>
      </c>
    </row>
    <row r="8266" spans="8:8" x14ac:dyDescent="0.15">
      <c r="H8266">
        <f t="shared" si="129"/>
        <v>22.208055000000002</v>
      </c>
    </row>
    <row r="8267" spans="8:8" x14ac:dyDescent="0.15">
      <c r="H8267">
        <f t="shared" si="129"/>
        <v>22.208055000000002</v>
      </c>
    </row>
    <row r="8268" spans="8:8" x14ac:dyDescent="0.15">
      <c r="H8268">
        <f t="shared" si="129"/>
        <v>22.208055000000002</v>
      </c>
    </row>
    <row r="8269" spans="8:8" x14ac:dyDescent="0.15">
      <c r="H8269">
        <f t="shared" si="129"/>
        <v>11.688450000000001</v>
      </c>
    </row>
    <row r="8270" spans="8:8" x14ac:dyDescent="0.15">
      <c r="H8270">
        <f t="shared" si="129"/>
        <v>11.688450000000001</v>
      </c>
    </row>
    <row r="8271" spans="8:8" x14ac:dyDescent="0.15">
      <c r="H8271">
        <f t="shared" si="129"/>
        <v>22.208055000000002</v>
      </c>
    </row>
    <row r="8272" spans="8:8" x14ac:dyDescent="0.15">
      <c r="H8272">
        <f t="shared" si="129"/>
        <v>22.208055000000002</v>
      </c>
    </row>
    <row r="8273" spans="8:8" x14ac:dyDescent="0.15">
      <c r="H8273">
        <f t="shared" si="129"/>
        <v>22.208055000000002</v>
      </c>
    </row>
    <row r="8274" spans="8:8" x14ac:dyDescent="0.15">
      <c r="H8274">
        <f t="shared" si="129"/>
        <v>22.208055000000002</v>
      </c>
    </row>
    <row r="8275" spans="8:8" x14ac:dyDescent="0.15">
      <c r="H8275">
        <f t="shared" si="129"/>
        <v>7.0130699999999999</v>
      </c>
    </row>
    <row r="8276" spans="8:8" x14ac:dyDescent="0.15">
      <c r="H8276">
        <f t="shared" si="129"/>
        <v>7.0130699999999999</v>
      </c>
    </row>
    <row r="8277" spans="8:8" x14ac:dyDescent="0.15">
      <c r="H8277">
        <f t="shared" si="129"/>
        <v>1.1688450000000001</v>
      </c>
    </row>
    <row r="8278" spans="8:8" x14ac:dyDescent="0.15">
      <c r="H8278">
        <f t="shared" si="129"/>
        <v>1.1688450000000001</v>
      </c>
    </row>
    <row r="8279" spans="8:8" x14ac:dyDescent="0.15">
      <c r="H8279">
        <f t="shared" si="129"/>
        <v>1.1688450000000001</v>
      </c>
    </row>
    <row r="8280" spans="8:8" x14ac:dyDescent="0.15">
      <c r="H8280">
        <f t="shared" si="129"/>
        <v>1.1688450000000001</v>
      </c>
    </row>
    <row r="8281" spans="8:8" x14ac:dyDescent="0.15">
      <c r="H8281">
        <f t="shared" si="129"/>
        <v>1.1688450000000001</v>
      </c>
    </row>
    <row r="8282" spans="8:8" x14ac:dyDescent="0.15">
      <c r="H8282">
        <f t="shared" si="129"/>
        <v>1.1688450000000001</v>
      </c>
    </row>
    <row r="8283" spans="8:8" x14ac:dyDescent="0.15">
      <c r="H8283">
        <f t="shared" ref="H8283:H8346" si="130">$H8259</f>
        <v>1.1688450000000001</v>
      </c>
    </row>
    <row r="8284" spans="8:8" x14ac:dyDescent="0.15">
      <c r="H8284">
        <f t="shared" si="130"/>
        <v>1.1688450000000001</v>
      </c>
    </row>
    <row r="8285" spans="8:8" x14ac:dyDescent="0.15">
      <c r="H8285">
        <f t="shared" si="130"/>
        <v>1.1688450000000001</v>
      </c>
    </row>
    <row r="8286" spans="8:8" x14ac:dyDescent="0.15">
      <c r="H8286">
        <f t="shared" si="130"/>
        <v>1.1688450000000001</v>
      </c>
    </row>
    <row r="8287" spans="8:8" x14ac:dyDescent="0.15">
      <c r="H8287">
        <f t="shared" si="130"/>
        <v>1.1688450000000001</v>
      </c>
    </row>
    <row r="8288" spans="8:8" x14ac:dyDescent="0.15">
      <c r="H8288">
        <f t="shared" si="130"/>
        <v>2.3376900000000003</v>
      </c>
    </row>
    <row r="8289" spans="8:8" x14ac:dyDescent="0.15">
      <c r="H8289">
        <f t="shared" si="130"/>
        <v>11.688450000000001</v>
      </c>
    </row>
    <row r="8290" spans="8:8" x14ac:dyDescent="0.15">
      <c r="H8290">
        <f t="shared" si="130"/>
        <v>22.208055000000002</v>
      </c>
    </row>
    <row r="8291" spans="8:8" x14ac:dyDescent="0.15">
      <c r="H8291">
        <f t="shared" si="130"/>
        <v>22.208055000000002</v>
      </c>
    </row>
    <row r="8292" spans="8:8" x14ac:dyDescent="0.15">
      <c r="H8292">
        <f t="shared" si="130"/>
        <v>22.208055000000002</v>
      </c>
    </row>
    <row r="8293" spans="8:8" x14ac:dyDescent="0.15">
      <c r="H8293">
        <f t="shared" si="130"/>
        <v>11.688450000000001</v>
      </c>
    </row>
    <row r="8294" spans="8:8" x14ac:dyDescent="0.15">
      <c r="H8294">
        <f t="shared" si="130"/>
        <v>11.688450000000001</v>
      </c>
    </row>
    <row r="8295" spans="8:8" x14ac:dyDescent="0.15">
      <c r="H8295">
        <f t="shared" si="130"/>
        <v>22.208055000000002</v>
      </c>
    </row>
    <row r="8296" spans="8:8" x14ac:dyDescent="0.15">
      <c r="H8296">
        <f t="shared" si="130"/>
        <v>22.208055000000002</v>
      </c>
    </row>
    <row r="8297" spans="8:8" x14ac:dyDescent="0.15">
      <c r="H8297">
        <f t="shared" si="130"/>
        <v>22.208055000000002</v>
      </c>
    </row>
    <row r="8298" spans="8:8" x14ac:dyDescent="0.15">
      <c r="H8298">
        <f t="shared" si="130"/>
        <v>22.208055000000002</v>
      </c>
    </row>
    <row r="8299" spans="8:8" x14ac:dyDescent="0.15">
      <c r="H8299">
        <f t="shared" si="130"/>
        <v>7.0130699999999999</v>
      </c>
    </row>
    <row r="8300" spans="8:8" x14ac:dyDescent="0.15">
      <c r="H8300">
        <f t="shared" si="130"/>
        <v>7.0130699999999999</v>
      </c>
    </row>
    <row r="8301" spans="8:8" x14ac:dyDescent="0.15">
      <c r="H8301">
        <f t="shared" si="130"/>
        <v>1.1688450000000001</v>
      </c>
    </row>
    <row r="8302" spans="8:8" x14ac:dyDescent="0.15">
      <c r="H8302">
        <f t="shared" si="130"/>
        <v>1.1688450000000001</v>
      </c>
    </row>
    <row r="8303" spans="8:8" x14ac:dyDescent="0.15">
      <c r="H8303">
        <f t="shared" si="130"/>
        <v>1.1688450000000001</v>
      </c>
    </row>
    <row r="8304" spans="8:8" x14ac:dyDescent="0.15">
      <c r="H8304">
        <f t="shared" si="130"/>
        <v>1.1688450000000001</v>
      </c>
    </row>
    <row r="8305" spans="8:8" x14ac:dyDescent="0.15">
      <c r="H8305">
        <f t="shared" si="130"/>
        <v>1.1688450000000001</v>
      </c>
    </row>
    <row r="8306" spans="8:8" x14ac:dyDescent="0.15">
      <c r="H8306">
        <f t="shared" si="130"/>
        <v>1.1688450000000001</v>
      </c>
    </row>
    <row r="8307" spans="8:8" x14ac:dyDescent="0.15">
      <c r="H8307">
        <f t="shared" si="130"/>
        <v>1.1688450000000001</v>
      </c>
    </row>
    <row r="8308" spans="8:8" x14ac:dyDescent="0.15">
      <c r="H8308">
        <f t="shared" si="130"/>
        <v>1.1688450000000001</v>
      </c>
    </row>
    <row r="8309" spans="8:8" x14ac:dyDescent="0.15">
      <c r="H8309">
        <f t="shared" si="130"/>
        <v>1.1688450000000001</v>
      </c>
    </row>
    <row r="8310" spans="8:8" x14ac:dyDescent="0.15">
      <c r="H8310">
        <f t="shared" si="130"/>
        <v>1.1688450000000001</v>
      </c>
    </row>
    <row r="8311" spans="8:8" x14ac:dyDescent="0.15">
      <c r="H8311">
        <f t="shared" si="130"/>
        <v>1.1688450000000001</v>
      </c>
    </row>
    <row r="8312" spans="8:8" x14ac:dyDescent="0.15">
      <c r="H8312">
        <f t="shared" si="130"/>
        <v>2.3376900000000003</v>
      </c>
    </row>
    <row r="8313" spans="8:8" x14ac:dyDescent="0.15">
      <c r="H8313">
        <f t="shared" si="130"/>
        <v>11.688450000000001</v>
      </c>
    </row>
    <row r="8314" spans="8:8" x14ac:dyDescent="0.15">
      <c r="H8314">
        <f t="shared" si="130"/>
        <v>22.208055000000002</v>
      </c>
    </row>
    <row r="8315" spans="8:8" x14ac:dyDescent="0.15">
      <c r="H8315">
        <f t="shared" si="130"/>
        <v>22.208055000000002</v>
      </c>
    </row>
    <row r="8316" spans="8:8" x14ac:dyDescent="0.15">
      <c r="H8316">
        <f t="shared" si="130"/>
        <v>22.208055000000002</v>
      </c>
    </row>
    <row r="8317" spans="8:8" x14ac:dyDescent="0.15">
      <c r="H8317">
        <f t="shared" si="130"/>
        <v>11.688450000000001</v>
      </c>
    </row>
    <row r="8318" spans="8:8" x14ac:dyDescent="0.15">
      <c r="H8318">
        <f t="shared" si="130"/>
        <v>11.688450000000001</v>
      </c>
    </row>
    <row r="8319" spans="8:8" x14ac:dyDescent="0.15">
      <c r="H8319">
        <f t="shared" si="130"/>
        <v>22.208055000000002</v>
      </c>
    </row>
    <row r="8320" spans="8:8" x14ac:dyDescent="0.15">
      <c r="H8320">
        <f t="shared" si="130"/>
        <v>22.208055000000002</v>
      </c>
    </row>
    <row r="8321" spans="8:8" x14ac:dyDescent="0.15">
      <c r="H8321">
        <f t="shared" si="130"/>
        <v>22.208055000000002</v>
      </c>
    </row>
    <row r="8322" spans="8:8" x14ac:dyDescent="0.15">
      <c r="H8322">
        <f t="shared" si="130"/>
        <v>22.208055000000002</v>
      </c>
    </row>
    <row r="8323" spans="8:8" x14ac:dyDescent="0.15">
      <c r="H8323">
        <f t="shared" si="130"/>
        <v>7.0130699999999999</v>
      </c>
    </row>
    <row r="8324" spans="8:8" x14ac:dyDescent="0.15">
      <c r="H8324">
        <f t="shared" si="130"/>
        <v>7.0130699999999999</v>
      </c>
    </row>
    <row r="8325" spans="8:8" x14ac:dyDescent="0.15">
      <c r="H8325">
        <f t="shared" si="130"/>
        <v>1.1688450000000001</v>
      </c>
    </row>
    <row r="8326" spans="8:8" x14ac:dyDescent="0.15">
      <c r="H8326">
        <f t="shared" si="130"/>
        <v>1.1688450000000001</v>
      </c>
    </row>
    <row r="8327" spans="8:8" x14ac:dyDescent="0.15">
      <c r="H8327">
        <f t="shared" si="130"/>
        <v>1.1688450000000001</v>
      </c>
    </row>
    <row r="8328" spans="8:8" x14ac:dyDescent="0.15">
      <c r="H8328">
        <f t="shared" si="130"/>
        <v>1.1688450000000001</v>
      </c>
    </row>
    <row r="8329" spans="8:8" x14ac:dyDescent="0.15">
      <c r="H8329">
        <f t="shared" si="130"/>
        <v>1.1688450000000001</v>
      </c>
    </row>
    <row r="8330" spans="8:8" x14ac:dyDescent="0.15">
      <c r="H8330">
        <f t="shared" si="130"/>
        <v>1.1688450000000001</v>
      </c>
    </row>
    <row r="8331" spans="8:8" x14ac:dyDescent="0.15">
      <c r="H8331">
        <f t="shared" si="130"/>
        <v>1.1688450000000001</v>
      </c>
    </row>
    <row r="8332" spans="8:8" x14ac:dyDescent="0.15">
      <c r="H8332">
        <f t="shared" si="130"/>
        <v>1.1688450000000001</v>
      </c>
    </row>
    <row r="8333" spans="8:8" x14ac:dyDescent="0.15">
      <c r="H8333">
        <f t="shared" si="130"/>
        <v>1.1688450000000001</v>
      </c>
    </row>
    <row r="8334" spans="8:8" x14ac:dyDescent="0.15">
      <c r="H8334">
        <f t="shared" si="130"/>
        <v>1.1688450000000001</v>
      </c>
    </row>
    <row r="8335" spans="8:8" x14ac:dyDescent="0.15">
      <c r="H8335">
        <f t="shared" si="130"/>
        <v>1.1688450000000001</v>
      </c>
    </row>
    <row r="8336" spans="8:8" x14ac:dyDescent="0.15">
      <c r="H8336">
        <f t="shared" si="130"/>
        <v>2.3376900000000003</v>
      </c>
    </row>
    <row r="8337" spans="8:8" x14ac:dyDescent="0.15">
      <c r="H8337">
        <f t="shared" si="130"/>
        <v>11.688450000000001</v>
      </c>
    </row>
    <row r="8338" spans="8:8" x14ac:dyDescent="0.15">
      <c r="H8338">
        <f t="shared" si="130"/>
        <v>22.208055000000002</v>
      </c>
    </row>
    <row r="8339" spans="8:8" x14ac:dyDescent="0.15">
      <c r="H8339">
        <f t="shared" si="130"/>
        <v>22.208055000000002</v>
      </c>
    </row>
    <row r="8340" spans="8:8" x14ac:dyDescent="0.15">
      <c r="H8340">
        <f t="shared" si="130"/>
        <v>22.208055000000002</v>
      </c>
    </row>
    <row r="8341" spans="8:8" x14ac:dyDescent="0.15">
      <c r="H8341">
        <f t="shared" si="130"/>
        <v>11.688450000000001</v>
      </c>
    </row>
    <row r="8342" spans="8:8" x14ac:dyDescent="0.15">
      <c r="H8342">
        <f t="shared" si="130"/>
        <v>11.688450000000001</v>
      </c>
    </row>
    <row r="8343" spans="8:8" x14ac:dyDescent="0.15">
      <c r="H8343">
        <f t="shared" si="130"/>
        <v>22.208055000000002</v>
      </c>
    </row>
    <row r="8344" spans="8:8" x14ac:dyDescent="0.15">
      <c r="H8344">
        <f t="shared" si="130"/>
        <v>22.208055000000002</v>
      </c>
    </row>
    <row r="8345" spans="8:8" x14ac:dyDescent="0.15">
      <c r="H8345">
        <f t="shared" si="130"/>
        <v>22.208055000000002</v>
      </c>
    </row>
    <row r="8346" spans="8:8" x14ac:dyDescent="0.15">
      <c r="H8346">
        <f t="shared" si="130"/>
        <v>22.208055000000002</v>
      </c>
    </row>
    <row r="8347" spans="8:8" x14ac:dyDescent="0.15">
      <c r="H8347">
        <f t="shared" ref="H8347:H8410" si="131">$H8323</f>
        <v>7.0130699999999999</v>
      </c>
    </row>
    <row r="8348" spans="8:8" x14ac:dyDescent="0.15">
      <c r="H8348">
        <f t="shared" si="131"/>
        <v>7.0130699999999999</v>
      </c>
    </row>
    <row r="8349" spans="8:8" x14ac:dyDescent="0.15">
      <c r="H8349">
        <f t="shared" si="131"/>
        <v>1.1688450000000001</v>
      </c>
    </row>
    <row r="8350" spans="8:8" x14ac:dyDescent="0.15">
      <c r="H8350">
        <f t="shared" si="131"/>
        <v>1.1688450000000001</v>
      </c>
    </row>
    <row r="8351" spans="8:8" x14ac:dyDescent="0.15">
      <c r="H8351">
        <f t="shared" si="131"/>
        <v>1.1688450000000001</v>
      </c>
    </row>
    <row r="8352" spans="8:8" x14ac:dyDescent="0.15">
      <c r="H8352">
        <f t="shared" si="131"/>
        <v>1.1688450000000001</v>
      </c>
    </row>
    <row r="8353" spans="8:8" x14ac:dyDescent="0.15">
      <c r="H8353">
        <f t="shared" si="131"/>
        <v>1.1688450000000001</v>
      </c>
    </row>
    <row r="8354" spans="8:8" x14ac:dyDescent="0.15">
      <c r="H8354">
        <f t="shared" si="131"/>
        <v>1.1688450000000001</v>
      </c>
    </row>
    <row r="8355" spans="8:8" x14ac:dyDescent="0.15">
      <c r="H8355">
        <f t="shared" si="131"/>
        <v>1.1688450000000001</v>
      </c>
    </row>
    <row r="8356" spans="8:8" x14ac:dyDescent="0.15">
      <c r="H8356">
        <f t="shared" si="131"/>
        <v>1.1688450000000001</v>
      </c>
    </row>
    <row r="8357" spans="8:8" x14ac:dyDescent="0.15">
      <c r="H8357">
        <f t="shared" si="131"/>
        <v>1.1688450000000001</v>
      </c>
    </row>
    <row r="8358" spans="8:8" x14ac:dyDescent="0.15">
      <c r="H8358">
        <f t="shared" si="131"/>
        <v>1.1688450000000001</v>
      </c>
    </row>
    <row r="8359" spans="8:8" x14ac:dyDescent="0.15">
      <c r="H8359">
        <f t="shared" si="131"/>
        <v>1.1688450000000001</v>
      </c>
    </row>
    <row r="8360" spans="8:8" x14ac:dyDescent="0.15">
      <c r="H8360">
        <f t="shared" si="131"/>
        <v>2.3376900000000003</v>
      </c>
    </row>
    <row r="8361" spans="8:8" x14ac:dyDescent="0.15">
      <c r="H8361">
        <f t="shared" si="131"/>
        <v>11.688450000000001</v>
      </c>
    </row>
    <row r="8362" spans="8:8" x14ac:dyDescent="0.15">
      <c r="H8362">
        <f t="shared" si="131"/>
        <v>22.208055000000002</v>
      </c>
    </row>
    <row r="8363" spans="8:8" x14ac:dyDescent="0.15">
      <c r="H8363">
        <f t="shared" si="131"/>
        <v>22.208055000000002</v>
      </c>
    </row>
    <row r="8364" spans="8:8" x14ac:dyDescent="0.15">
      <c r="H8364">
        <f t="shared" si="131"/>
        <v>22.208055000000002</v>
      </c>
    </row>
    <row r="8365" spans="8:8" x14ac:dyDescent="0.15">
      <c r="H8365">
        <f t="shared" si="131"/>
        <v>11.688450000000001</v>
      </c>
    </row>
    <row r="8366" spans="8:8" x14ac:dyDescent="0.15">
      <c r="H8366">
        <f t="shared" si="131"/>
        <v>11.688450000000001</v>
      </c>
    </row>
    <row r="8367" spans="8:8" x14ac:dyDescent="0.15">
      <c r="H8367">
        <f t="shared" si="131"/>
        <v>22.208055000000002</v>
      </c>
    </row>
    <row r="8368" spans="8:8" x14ac:dyDescent="0.15">
      <c r="H8368">
        <f t="shared" si="131"/>
        <v>22.208055000000002</v>
      </c>
    </row>
    <row r="8369" spans="8:8" x14ac:dyDescent="0.15">
      <c r="H8369">
        <f t="shared" si="131"/>
        <v>22.208055000000002</v>
      </c>
    </row>
    <row r="8370" spans="8:8" x14ac:dyDescent="0.15">
      <c r="H8370">
        <f t="shared" si="131"/>
        <v>22.208055000000002</v>
      </c>
    </row>
    <row r="8371" spans="8:8" x14ac:dyDescent="0.15">
      <c r="H8371">
        <f t="shared" si="131"/>
        <v>7.0130699999999999</v>
      </c>
    </row>
    <row r="8372" spans="8:8" x14ac:dyDescent="0.15">
      <c r="H8372">
        <f t="shared" si="131"/>
        <v>7.0130699999999999</v>
      </c>
    </row>
    <row r="8373" spans="8:8" x14ac:dyDescent="0.15">
      <c r="H8373">
        <f t="shared" si="131"/>
        <v>1.1688450000000001</v>
      </c>
    </row>
    <row r="8374" spans="8:8" x14ac:dyDescent="0.15">
      <c r="H8374">
        <f t="shared" si="131"/>
        <v>1.1688450000000001</v>
      </c>
    </row>
    <row r="8375" spans="8:8" x14ac:dyDescent="0.15">
      <c r="H8375">
        <f t="shared" si="131"/>
        <v>1.1688450000000001</v>
      </c>
    </row>
    <row r="8376" spans="8:8" x14ac:dyDescent="0.15">
      <c r="H8376">
        <f t="shared" si="131"/>
        <v>1.1688450000000001</v>
      </c>
    </row>
    <row r="8377" spans="8:8" x14ac:dyDescent="0.15">
      <c r="H8377">
        <f t="shared" si="131"/>
        <v>1.1688450000000001</v>
      </c>
    </row>
    <row r="8378" spans="8:8" x14ac:dyDescent="0.15">
      <c r="H8378">
        <f t="shared" si="131"/>
        <v>1.1688450000000001</v>
      </c>
    </row>
    <row r="8379" spans="8:8" x14ac:dyDescent="0.15">
      <c r="H8379">
        <f t="shared" si="131"/>
        <v>1.1688450000000001</v>
      </c>
    </row>
    <row r="8380" spans="8:8" x14ac:dyDescent="0.15">
      <c r="H8380">
        <f t="shared" si="131"/>
        <v>1.1688450000000001</v>
      </c>
    </row>
    <row r="8381" spans="8:8" x14ac:dyDescent="0.15">
      <c r="H8381">
        <f t="shared" si="131"/>
        <v>1.1688450000000001</v>
      </c>
    </row>
    <row r="8382" spans="8:8" x14ac:dyDescent="0.15">
      <c r="H8382">
        <f t="shared" si="131"/>
        <v>1.1688450000000001</v>
      </c>
    </row>
    <row r="8383" spans="8:8" x14ac:dyDescent="0.15">
      <c r="H8383">
        <f t="shared" si="131"/>
        <v>1.1688450000000001</v>
      </c>
    </row>
    <row r="8384" spans="8:8" x14ac:dyDescent="0.15">
      <c r="H8384">
        <f t="shared" si="131"/>
        <v>2.3376900000000003</v>
      </c>
    </row>
    <row r="8385" spans="8:8" x14ac:dyDescent="0.15">
      <c r="H8385">
        <f t="shared" si="131"/>
        <v>11.688450000000001</v>
      </c>
    </row>
    <row r="8386" spans="8:8" x14ac:dyDescent="0.15">
      <c r="H8386">
        <f t="shared" si="131"/>
        <v>22.208055000000002</v>
      </c>
    </row>
    <row r="8387" spans="8:8" x14ac:dyDescent="0.15">
      <c r="H8387">
        <f t="shared" si="131"/>
        <v>22.208055000000002</v>
      </c>
    </row>
    <row r="8388" spans="8:8" x14ac:dyDescent="0.15">
      <c r="H8388">
        <f t="shared" si="131"/>
        <v>22.208055000000002</v>
      </c>
    </row>
    <row r="8389" spans="8:8" x14ac:dyDescent="0.15">
      <c r="H8389">
        <f t="shared" si="131"/>
        <v>11.688450000000001</v>
      </c>
    </row>
    <row r="8390" spans="8:8" x14ac:dyDescent="0.15">
      <c r="H8390">
        <f t="shared" si="131"/>
        <v>11.688450000000001</v>
      </c>
    </row>
    <row r="8391" spans="8:8" x14ac:dyDescent="0.15">
      <c r="H8391">
        <f t="shared" si="131"/>
        <v>22.208055000000002</v>
      </c>
    </row>
    <row r="8392" spans="8:8" x14ac:dyDescent="0.15">
      <c r="H8392">
        <f t="shared" si="131"/>
        <v>22.208055000000002</v>
      </c>
    </row>
    <row r="8393" spans="8:8" x14ac:dyDescent="0.15">
      <c r="H8393">
        <f t="shared" si="131"/>
        <v>22.208055000000002</v>
      </c>
    </row>
    <row r="8394" spans="8:8" x14ac:dyDescent="0.15">
      <c r="H8394">
        <f t="shared" si="131"/>
        <v>22.208055000000002</v>
      </c>
    </row>
    <row r="8395" spans="8:8" x14ac:dyDescent="0.15">
      <c r="H8395">
        <f t="shared" si="131"/>
        <v>7.0130699999999999</v>
      </c>
    </row>
    <row r="8396" spans="8:8" x14ac:dyDescent="0.15">
      <c r="H8396">
        <f t="shared" si="131"/>
        <v>7.0130699999999999</v>
      </c>
    </row>
    <row r="8397" spans="8:8" x14ac:dyDescent="0.15">
      <c r="H8397">
        <f t="shared" si="131"/>
        <v>1.1688450000000001</v>
      </c>
    </row>
    <row r="8398" spans="8:8" x14ac:dyDescent="0.15">
      <c r="H8398">
        <f t="shared" si="131"/>
        <v>1.1688450000000001</v>
      </c>
    </row>
    <row r="8399" spans="8:8" x14ac:dyDescent="0.15">
      <c r="H8399">
        <f t="shared" si="131"/>
        <v>1.1688450000000001</v>
      </c>
    </row>
    <row r="8400" spans="8:8" x14ac:dyDescent="0.15">
      <c r="H8400">
        <f t="shared" si="131"/>
        <v>1.1688450000000001</v>
      </c>
    </row>
    <row r="8401" spans="8:8" x14ac:dyDescent="0.15">
      <c r="H8401">
        <f t="shared" si="131"/>
        <v>1.1688450000000001</v>
      </c>
    </row>
    <row r="8402" spans="8:8" x14ac:dyDescent="0.15">
      <c r="H8402">
        <f t="shared" si="131"/>
        <v>1.1688450000000001</v>
      </c>
    </row>
    <row r="8403" spans="8:8" x14ac:dyDescent="0.15">
      <c r="H8403">
        <f t="shared" si="131"/>
        <v>1.1688450000000001</v>
      </c>
    </row>
    <row r="8404" spans="8:8" x14ac:dyDescent="0.15">
      <c r="H8404">
        <f t="shared" si="131"/>
        <v>1.1688450000000001</v>
      </c>
    </row>
    <row r="8405" spans="8:8" x14ac:dyDescent="0.15">
      <c r="H8405">
        <f t="shared" si="131"/>
        <v>1.1688450000000001</v>
      </c>
    </row>
    <row r="8406" spans="8:8" x14ac:dyDescent="0.15">
      <c r="H8406">
        <f t="shared" si="131"/>
        <v>1.1688450000000001</v>
      </c>
    </row>
    <row r="8407" spans="8:8" x14ac:dyDescent="0.15">
      <c r="H8407">
        <f t="shared" si="131"/>
        <v>1.1688450000000001</v>
      </c>
    </row>
    <row r="8408" spans="8:8" x14ac:dyDescent="0.15">
      <c r="H8408">
        <f t="shared" si="131"/>
        <v>2.3376900000000003</v>
      </c>
    </row>
    <row r="8409" spans="8:8" x14ac:dyDescent="0.15">
      <c r="H8409">
        <f t="shared" si="131"/>
        <v>11.688450000000001</v>
      </c>
    </row>
    <row r="8410" spans="8:8" x14ac:dyDescent="0.15">
      <c r="H8410">
        <f t="shared" si="131"/>
        <v>22.208055000000002</v>
      </c>
    </row>
    <row r="8411" spans="8:8" x14ac:dyDescent="0.15">
      <c r="H8411">
        <f t="shared" ref="H8411:H8474" si="132">$H8387</f>
        <v>22.208055000000002</v>
      </c>
    </row>
    <row r="8412" spans="8:8" x14ac:dyDescent="0.15">
      <c r="H8412">
        <f t="shared" si="132"/>
        <v>22.208055000000002</v>
      </c>
    </row>
    <row r="8413" spans="8:8" x14ac:dyDescent="0.15">
      <c r="H8413">
        <f t="shared" si="132"/>
        <v>11.688450000000001</v>
      </c>
    </row>
    <row r="8414" spans="8:8" x14ac:dyDescent="0.15">
      <c r="H8414">
        <f t="shared" si="132"/>
        <v>11.688450000000001</v>
      </c>
    </row>
    <row r="8415" spans="8:8" x14ac:dyDescent="0.15">
      <c r="H8415">
        <f t="shared" si="132"/>
        <v>22.208055000000002</v>
      </c>
    </row>
    <row r="8416" spans="8:8" x14ac:dyDescent="0.15">
      <c r="H8416">
        <f t="shared" si="132"/>
        <v>22.208055000000002</v>
      </c>
    </row>
    <row r="8417" spans="8:8" x14ac:dyDescent="0.15">
      <c r="H8417">
        <f t="shared" si="132"/>
        <v>22.208055000000002</v>
      </c>
    </row>
    <row r="8418" spans="8:8" x14ac:dyDescent="0.15">
      <c r="H8418">
        <f t="shared" si="132"/>
        <v>22.208055000000002</v>
      </c>
    </row>
    <row r="8419" spans="8:8" x14ac:dyDescent="0.15">
      <c r="H8419">
        <f t="shared" si="132"/>
        <v>7.0130699999999999</v>
      </c>
    </row>
    <row r="8420" spans="8:8" x14ac:dyDescent="0.15">
      <c r="H8420">
        <f t="shared" si="132"/>
        <v>7.0130699999999999</v>
      </c>
    </row>
    <row r="8421" spans="8:8" x14ac:dyDescent="0.15">
      <c r="H8421">
        <f t="shared" si="132"/>
        <v>1.1688450000000001</v>
      </c>
    </row>
    <row r="8422" spans="8:8" x14ac:dyDescent="0.15">
      <c r="H8422">
        <f t="shared" si="132"/>
        <v>1.1688450000000001</v>
      </c>
    </row>
    <row r="8423" spans="8:8" x14ac:dyDescent="0.15">
      <c r="H8423">
        <f t="shared" si="132"/>
        <v>1.1688450000000001</v>
      </c>
    </row>
    <row r="8424" spans="8:8" x14ac:dyDescent="0.15">
      <c r="H8424">
        <f t="shared" si="132"/>
        <v>1.1688450000000001</v>
      </c>
    </row>
    <row r="8425" spans="8:8" x14ac:dyDescent="0.15">
      <c r="H8425">
        <f t="shared" si="132"/>
        <v>1.1688450000000001</v>
      </c>
    </row>
    <row r="8426" spans="8:8" x14ac:dyDescent="0.15">
      <c r="H8426">
        <f t="shared" si="132"/>
        <v>1.1688450000000001</v>
      </c>
    </row>
    <row r="8427" spans="8:8" x14ac:dyDescent="0.15">
      <c r="H8427">
        <f t="shared" si="132"/>
        <v>1.1688450000000001</v>
      </c>
    </row>
    <row r="8428" spans="8:8" x14ac:dyDescent="0.15">
      <c r="H8428">
        <f t="shared" si="132"/>
        <v>1.1688450000000001</v>
      </c>
    </row>
    <row r="8429" spans="8:8" x14ac:dyDescent="0.15">
      <c r="H8429">
        <f t="shared" si="132"/>
        <v>1.1688450000000001</v>
      </c>
    </row>
    <row r="8430" spans="8:8" x14ac:dyDescent="0.15">
      <c r="H8430">
        <f t="shared" si="132"/>
        <v>1.1688450000000001</v>
      </c>
    </row>
    <row r="8431" spans="8:8" x14ac:dyDescent="0.15">
      <c r="H8431">
        <f t="shared" si="132"/>
        <v>1.1688450000000001</v>
      </c>
    </row>
    <row r="8432" spans="8:8" x14ac:dyDescent="0.15">
      <c r="H8432">
        <f t="shared" si="132"/>
        <v>2.3376900000000003</v>
      </c>
    </row>
    <row r="8433" spans="8:8" x14ac:dyDescent="0.15">
      <c r="H8433">
        <f t="shared" si="132"/>
        <v>11.688450000000001</v>
      </c>
    </row>
    <row r="8434" spans="8:8" x14ac:dyDescent="0.15">
      <c r="H8434">
        <f t="shared" si="132"/>
        <v>22.208055000000002</v>
      </c>
    </row>
    <row r="8435" spans="8:8" x14ac:dyDescent="0.15">
      <c r="H8435">
        <f t="shared" si="132"/>
        <v>22.208055000000002</v>
      </c>
    </row>
    <row r="8436" spans="8:8" x14ac:dyDescent="0.15">
      <c r="H8436">
        <f t="shared" si="132"/>
        <v>22.208055000000002</v>
      </c>
    </row>
    <row r="8437" spans="8:8" x14ac:dyDescent="0.15">
      <c r="H8437">
        <f t="shared" si="132"/>
        <v>11.688450000000001</v>
      </c>
    </row>
    <row r="8438" spans="8:8" x14ac:dyDescent="0.15">
      <c r="H8438">
        <f t="shared" si="132"/>
        <v>11.688450000000001</v>
      </c>
    </row>
    <row r="8439" spans="8:8" x14ac:dyDescent="0.15">
      <c r="H8439">
        <f t="shared" si="132"/>
        <v>22.208055000000002</v>
      </c>
    </row>
    <row r="8440" spans="8:8" x14ac:dyDescent="0.15">
      <c r="H8440">
        <f t="shared" si="132"/>
        <v>22.208055000000002</v>
      </c>
    </row>
    <row r="8441" spans="8:8" x14ac:dyDescent="0.15">
      <c r="H8441">
        <f t="shared" si="132"/>
        <v>22.208055000000002</v>
      </c>
    </row>
    <row r="8442" spans="8:8" x14ac:dyDescent="0.15">
      <c r="H8442">
        <f t="shared" si="132"/>
        <v>22.208055000000002</v>
      </c>
    </row>
    <row r="8443" spans="8:8" x14ac:dyDescent="0.15">
      <c r="H8443">
        <f t="shared" si="132"/>
        <v>7.0130699999999999</v>
      </c>
    </row>
    <row r="8444" spans="8:8" x14ac:dyDescent="0.15">
      <c r="H8444">
        <f t="shared" si="132"/>
        <v>7.0130699999999999</v>
      </c>
    </row>
    <row r="8445" spans="8:8" x14ac:dyDescent="0.15">
      <c r="H8445">
        <f t="shared" si="132"/>
        <v>1.1688450000000001</v>
      </c>
    </row>
    <row r="8446" spans="8:8" x14ac:dyDescent="0.15">
      <c r="H8446">
        <f t="shared" si="132"/>
        <v>1.1688450000000001</v>
      </c>
    </row>
    <row r="8447" spans="8:8" x14ac:dyDescent="0.15">
      <c r="H8447">
        <f t="shared" si="132"/>
        <v>1.1688450000000001</v>
      </c>
    </row>
    <row r="8448" spans="8:8" x14ac:dyDescent="0.15">
      <c r="H8448">
        <f t="shared" si="132"/>
        <v>1.1688450000000001</v>
      </c>
    </row>
    <row r="8449" spans="8:8" x14ac:dyDescent="0.15">
      <c r="H8449">
        <f t="shared" si="132"/>
        <v>1.1688450000000001</v>
      </c>
    </row>
    <row r="8450" spans="8:8" x14ac:dyDescent="0.15">
      <c r="H8450">
        <f t="shared" si="132"/>
        <v>1.1688450000000001</v>
      </c>
    </row>
    <row r="8451" spans="8:8" x14ac:dyDescent="0.15">
      <c r="H8451">
        <f t="shared" si="132"/>
        <v>1.1688450000000001</v>
      </c>
    </row>
    <row r="8452" spans="8:8" x14ac:dyDescent="0.15">
      <c r="H8452">
        <f t="shared" si="132"/>
        <v>1.1688450000000001</v>
      </c>
    </row>
    <row r="8453" spans="8:8" x14ac:dyDescent="0.15">
      <c r="H8453">
        <f t="shared" si="132"/>
        <v>1.1688450000000001</v>
      </c>
    </row>
    <row r="8454" spans="8:8" x14ac:dyDescent="0.15">
      <c r="H8454">
        <f t="shared" si="132"/>
        <v>1.1688450000000001</v>
      </c>
    </row>
    <row r="8455" spans="8:8" x14ac:dyDescent="0.15">
      <c r="H8455">
        <f t="shared" si="132"/>
        <v>1.1688450000000001</v>
      </c>
    </row>
    <row r="8456" spans="8:8" x14ac:dyDescent="0.15">
      <c r="H8456">
        <f t="shared" si="132"/>
        <v>2.3376900000000003</v>
      </c>
    </row>
    <row r="8457" spans="8:8" x14ac:dyDescent="0.15">
      <c r="H8457">
        <f t="shared" si="132"/>
        <v>11.688450000000001</v>
      </c>
    </row>
    <row r="8458" spans="8:8" x14ac:dyDescent="0.15">
      <c r="H8458">
        <f t="shared" si="132"/>
        <v>22.208055000000002</v>
      </c>
    </row>
    <row r="8459" spans="8:8" x14ac:dyDescent="0.15">
      <c r="H8459">
        <f t="shared" si="132"/>
        <v>22.208055000000002</v>
      </c>
    </row>
    <row r="8460" spans="8:8" x14ac:dyDescent="0.15">
      <c r="H8460">
        <f t="shared" si="132"/>
        <v>22.208055000000002</v>
      </c>
    </row>
    <row r="8461" spans="8:8" x14ac:dyDescent="0.15">
      <c r="H8461">
        <f t="shared" si="132"/>
        <v>11.688450000000001</v>
      </c>
    </row>
    <row r="8462" spans="8:8" x14ac:dyDescent="0.15">
      <c r="H8462">
        <f t="shared" si="132"/>
        <v>11.688450000000001</v>
      </c>
    </row>
    <row r="8463" spans="8:8" x14ac:dyDescent="0.15">
      <c r="H8463">
        <f t="shared" si="132"/>
        <v>22.208055000000002</v>
      </c>
    </row>
    <row r="8464" spans="8:8" x14ac:dyDescent="0.15">
      <c r="H8464">
        <f t="shared" si="132"/>
        <v>22.208055000000002</v>
      </c>
    </row>
    <row r="8465" spans="8:8" x14ac:dyDescent="0.15">
      <c r="H8465">
        <f t="shared" si="132"/>
        <v>22.208055000000002</v>
      </c>
    </row>
    <row r="8466" spans="8:8" x14ac:dyDescent="0.15">
      <c r="H8466">
        <f t="shared" si="132"/>
        <v>22.208055000000002</v>
      </c>
    </row>
    <row r="8467" spans="8:8" x14ac:dyDescent="0.15">
      <c r="H8467">
        <f t="shared" si="132"/>
        <v>7.0130699999999999</v>
      </c>
    </row>
    <row r="8468" spans="8:8" x14ac:dyDescent="0.15">
      <c r="H8468">
        <f t="shared" si="132"/>
        <v>7.0130699999999999</v>
      </c>
    </row>
    <row r="8469" spans="8:8" x14ac:dyDescent="0.15">
      <c r="H8469">
        <f t="shared" si="132"/>
        <v>1.1688450000000001</v>
      </c>
    </row>
    <row r="8470" spans="8:8" x14ac:dyDescent="0.15">
      <c r="H8470">
        <f t="shared" si="132"/>
        <v>1.1688450000000001</v>
      </c>
    </row>
    <row r="8471" spans="8:8" x14ac:dyDescent="0.15">
      <c r="H8471">
        <f t="shared" si="132"/>
        <v>1.1688450000000001</v>
      </c>
    </row>
    <row r="8472" spans="8:8" x14ac:dyDescent="0.15">
      <c r="H8472">
        <f t="shared" si="132"/>
        <v>1.1688450000000001</v>
      </c>
    </row>
    <row r="8473" spans="8:8" x14ac:dyDescent="0.15">
      <c r="H8473">
        <f t="shared" si="132"/>
        <v>1.1688450000000001</v>
      </c>
    </row>
    <row r="8474" spans="8:8" x14ac:dyDescent="0.15">
      <c r="H8474">
        <f t="shared" si="132"/>
        <v>1.1688450000000001</v>
      </c>
    </row>
    <row r="8475" spans="8:8" x14ac:dyDescent="0.15">
      <c r="H8475">
        <f t="shared" ref="H8475:H8538" si="133">$H8451</f>
        <v>1.1688450000000001</v>
      </c>
    </row>
    <row r="8476" spans="8:8" x14ac:dyDescent="0.15">
      <c r="H8476">
        <f t="shared" si="133"/>
        <v>1.1688450000000001</v>
      </c>
    </row>
    <row r="8477" spans="8:8" x14ac:dyDescent="0.15">
      <c r="H8477">
        <f t="shared" si="133"/>
        <v>1.1688450000000001</v>
      </c>
    </row>
    <row r="8478" spans="8:8" x14ac:dyDescent="0.15">
      <c r="H8478">
        <f t="shared" si="133"/>
        <v>1.1688450000000001</v>
      </c>
    </row>
    <row r="8479" spans="8:8" x14ac:dyDescent="0.15">
      <c r="H8479">
        <f t="shared" si="133"/>
        <v>1.1688450000000001</v>
      </c>
    </row>
    <row r="8480" spans="8:8" x14ac:dyDescent="0.15">
      <c r="H8480">
        <f t="shared" si="133"/>
        <v>2.3376900000000003</v>
      </c>
    </row>
    <row r="8481" spans="8:8" x14ac:dyDescent="0.15">
      <c r="H8481">
        <f t="shared" si="133"/>
        <v>11.688450000000001</v>
      </c>
    </row>
    <row r="8482" spans="8:8" x14ac:dyDescent="0.15">
      <c r="H8482">
        <f t="shared" si="133"/>
        <v>22.208055000000002</v>
      </c>
    </row>
    <row r="8483" spans="8:8" x14ac:dyDescent="0.15">
      <c r="H8483">
        <f t="shared" si="133"/>
        <v>22.208055000000002</v>
      </c>
    </row>
    <row r="8484" spans="8:8" x14ac:dyDescent="0.15">
      <c r="H8484">
        <f t="shared" si="133"/>
        <v>22.208055000000002</v>
      </c>
    </row>
    <row r="8485" spans="8:8" x14ac:dyDescent="0.15">
      <c r="H8485">
        <f t="shared" si="133"/>
        <v>11.688450000000001</v>
      </c>
    </row>
    <row r="8486" spans="8:8" x14ac:dyDescent="0.15">
      <c r="H8486">
        <f t="shared" si="133"/>
        <v>11.688450000000001</v>
      </c>
    </row>
    <row r="8487" spans="8:8" x14ac:dyDescent="0.15">
      <c r="H8487">
        <f t="shared" si="133"/>
        <v>22.208055000000002</v>
      </c>
    </row>
    <row r="8488" spans="8:8" x14ac:dyDescent="0.15">
      <c r="H8488">
        <f t="shared" si="133"/>
        <v>22.208055000000002</v>
      </c>
    </row>
    <row r="8489" spans="8:8" x14ac:dyDescent="0.15">
      <c r="H8489">
        <f t="shared" si="133"/>
        <v>22.208055000000002</v>
      </c>
    </row>
    <row r="8490" spans="8:8" x14ac:dyDescent="0.15">
      <c r="H8490">
        <f t="shared" si="133"/>
        <v>22.208055000000002</v>
      </c>
    </row>
    <row r="8491" spans="8:8" x14ac:dyDescent="0.15">
      <c r="H8491">
        <f t="shared" si="133"/>
        <v>7.0130699999999999</v>
      </c>
    </row>
    <row r="8492" spans="8:8" x14ac:dyDescent="0.15">
      <c r="H8492">
        <f t="shared" si="133"/>
        <v>7.0130699999999999</v>
      </c>
    </row>
    <row r="8493" spans="8:8" x14ac:dyDescent="0.15">
      <c r="H8493">
        <f t="shared" si="133"/>
        <v>1.1688450000000001</v>
      </c>
    </row>
    <row r="8494" spans="8:8" x14ac:dyDescent="0.15">
      <c r="H8494">
        <f t="shared" si="133"/>
        <v>1.1688450000000001</v>
      </c>
    </row>
    <row r="8495" spans="8:8" x14ac:dyDescent="0.15">
      <c r="H8495">
        <f t="shared" si="133"/>
        <v>1.1688450000000001</v>
      </c>
    </row>
    <row r="8496" spans="8:8" x14ac:dyDescent="0.15">
      <c r="H8496">
        <f t="shared" si="133"/>
        <v>1.1688450000000001</v>
      </c>
    </row>
    <row r="8497" spans="8:8" x14ac:dyDescent="0.15">
      <c r="H8497">
        <f t="shared" si="133"/>
        <v>1.1688450000000001</v>
      </c>
    </row>
    <row r="8498" spans="8:8" x14ac:dyDescent="0.15">
      <c r="H8498">
        <f t="shared" si="133"/>
        <v>1.1688450000000001</v>
      </c>
    </row>
    <row r="8499" spans="8:8" x14ac:dyDescent="0.15">
      <c r="H8499">
        <f t="shared" si="133"/>
        <v>1.1688450000000001</v>
      </c>
    </row>
    <row r="8500" spans="8:8" x14ac:dyDescent="0.15">
      <c r="H8500">
        <f t="shared" si="133"/>
        <v>1.1688450000000001</v>
      </c>
    </row>
    <row r="8501" spans="8:8" x14ac:dyDescent="0.15">
      <c r="H8501">
        <f t="shared" si="133"/>
        <v>1.1688450000000001</v>
      </c>
    </row>
    <row r="8502" spans="8:8" x14ac:dyDescent="0.15">
      <c r="H8502">
        <f t="shared" si="133"/>
        <v>1.1688450000000001</v>
      </c>
    </row>
    <row r="8503" spans="8:8" x14ac:dyDescent="0.15">
      <c r="H8503">
        <f t="shared" si="133"/>
        <v>1.1688450000000001</v>
      </c>
    </row>
    <row r="8504" spans="8:8" x14ac:dyDescent="0.15">
      <c r="H8504">
        <f t="shared" si="133"/>
        <v>2.3376900000000003</v>
      </c>
    </row>
    <row r="8505" spans="8:8" x14ac:dyDescent="0.15">
      <c r="H8505">
        <f t="shared" si="133"/>
        <v>11.688450000000001</v>
      </c>
    </row>
    <row r="8506" spans="8:8" x14ac:dyDescent="0.15">
      <c r="H8506">
        <f t="shared" si="133"/>
        <v>22.208055000000002</v>
      </c>
    </row>
    <row r="8507" spans="8:8" x14ac:dyDescent="0.15">
      <c r="H8507">
        <f t="shared" si="133"/>
        <v>22.208055000000002</v>
      </c>
    </row>
    <row r="8508" spans="8:8" x14ac:dyDescent="0.15">
      <c r="H8508">
        <f t="shared" si="133"/>
        <v>22.208055000000002</v>
      </c>
    </row>
    <row r="8509" spans="8:8" x14ac:dyDescent="0.15">
      <c r="H8509">
        <f t="shared" si="133"/>
        <v>11.688450000000001</v>
      </c>
    </row>
    <row r="8510" spans="8:8" x14ac:dyDescent="0.15">
      <c r="H8510">
        <f t="shared" si="133"/>
        <v>11.688450000000001</v>
      </c>
    </row>
    <row r="8511" spans="8:8" x14ac:dyDescent="0.15">
      <c r="H8511">
        <f t="shared" si="133"/>
        <v>22.208055000000002</v>
      </c>
    </row>
    <row r="8512" spans="8:8" x14ac:dyDescent="0.15">
      <c r="H8512">
        <f t="shared" si="133"/>
        <v>22.208055000000002</v>
      </c>
    </row>
    <row r="8513" spans="8:8" x14ac:dyDescent="0.15">
      <c r="H8513">
        <f t="shared" si="133"/>
        <v>22.208055000000002</v>
      </c>
    </row>
    <row r="8514" spans="8:8" x14ac:dyDescent="0.15">
      <c r="H8514">
        <f t="shared" si="133"/>
        <v>22.208055000000002</v>
      </c>
    </row>
    <row r="8515" spans="8:8" x14ac:dyDescent="0.15">
      <c r="H8515">
        <f t="shared" si="133"/>
        <v>7.0130699999999999</v>
      </c>
    </row>
    <row r="8516" spans="8:8" x14ac:dyDescent="0.15">
      <c r="H8516">
        <f t="shared" si="133"/>
        <v>7.0130699999999999</v>
      </c>
    </row>
    <row r="8517" spans="8:8" x14ac:dyDescent="0.15">
      <c r="H8517">
        <f t="shared" si="133"/>
        <v>1.1688450000000001</v>
      </c>
    </row>
    <row r="8518" spans="8:8" x14ac:dyDescent="0.15">
      <c r="H8518">
        <f t="shared" si="133"/>
        <v>1.1688450000000001</v>
      </c>
    </row>
    <row r="8519" spans="8:8" x14ac:dyDescent="0.15">
      <c r="H8519">
        <f t="shared" si="133"/>
        <v>1.1688450000000001</v>
      </c>
    </row>
    <row r="8520" spans="8:8" x14ac:dyDescent="0.15">
      <c r="H8520">
        <f t="shared" si="133"/>
        <v>1.1688450000000001</v>
      </c>
    </row>
    <row r="8521" spans="8:8" x14ac:dyDescent="0.15">
      <c r="H8521">
        <f t="shared" si="133"/>
        <v>1.1688450000000001</v>
      </c>
    </row>
    <row r="8522" spans="8:8" x14ac:dyDescent="0.15">
      <c r="H8522">
        <f t="shared" si="133"/>
        <v>1.1688450000000001</v>
      </c>
    </row>
    <row r="8523" spans="8:8" x14ac:dyDescent="0.15">
      <c r="H8523">
        <f t="shared" si="133"/>
        <v>1.1688450000000001</v>
      </c>
    </row>
    <row r="8524" spans="8:8" x14ac:dyDescent="0.15">
      <c r="H8524">
        <f t="shared" si="133"/>
        <v>1.1688450000000001</v>
      </c>
    </row>
    <row r="8525" spans="8:8" x14ac:dyDescent="0.15">
      <c r="H8525">
        <f t="shared" si="133"/>
        <v>1.1688450000000001</v>
      </c>
    </row>
    <row r="8526" spans="8:8" x14ac:dyDescent="0.15">
      <c r="H8526">
        <f t="shared" si="133"/>
        <v>1.1688450000000001</v>
      </c>
    </row>
    <row r="8527" spans="8:8" x14ac:dyDescent="0.15">
      <c r="H8527">
        <f t="shared" si="133"/>
        <v>1.1688450000000001</v>
      </c>
    </row>
    <row r="8528" spans="8:8" x14ac:dyDescent="0.15">
      <c r="H8528">
        <f t="shared" si="133"/>
        <v>2.3376900000000003</v>
      </c>
    </row>
    <row r="8529" spans="8:8" x14ac:dyDescent="0.15">
      <c r="H8529">
        <f t="shared" si="133"/>
        <v>11.688450000000001</v>
      </c>
    </row>
    <row r="8530" spans="8:8" x14ac:dyDescent="0.15">
      <c r="H8530">
        <f t="shared" si="133"/>
        <v>22.208055000000002</v>
      </c>
    </row>
    <row r="8531" spans="8:8" x14ac:dyDescent="0.15">
      <c r="H8531">
        <f t="shared" si="133"/>
        <v>22.208055000000002</v>
      </c>
    </row>
    <row r="8532" spans="8:8" x14ac:dyDescent="0.15">
      <c r="H8532">
        <f t="shared" si="133"/>
        <v>22.208055000000002</v>
      </c>
    </row>
    <row r="8533" spans="8:8" x14ac:dyDescent="0.15">
      <c r="H8533">
        <f t="shared" si="133"/>
        <v>11.688450000000001</v>
      </c>
    </row>
    <row r="8534" spans="8:8" x14ac:dyDescent="0.15">
      <c r="H8534">
        <f t="shared" si="133"/>
        <v>11.688450000000001</v>
      </c>
    </row>
    <row r="8535" spans="8:8" x14ac:dyDescent="0.15">
      <c r="H8535">
        <f t="shared" si="133"/>
        <v>22.208055000000002</v>
      </c>
    </row>
    <row r="8536" spans="8:8" x14ac:dyDescent="0.15">
      <c r="H8536">
        <f t="shared" si="133"/>
        <v>22.208055000000002</v>
      </c>
    </row>
    <row r="8537" spans="8:8" x14ac:dyDescent="0.15">
      <c r="H8537">
        <f t="shared" si="133"/>
        <v>22.208055000000002</v>
      </c>
    </row>
    <row r="8538" spans="8:8" x14ac:dyDescent="0.15">
      <c r="H8538">
        <f t="shared" si="133"/>
        <v>22.208055000000002</v>
      </c>
    </row>
    <row r="8539" spans="8:8" x14ac:dyDescent="0.15">
      <c r="H8539">
        <f t="shared" ref="H8539:H8602" si="134">$H8515</f>
        <v>7.0130699999999999</v>
      </c>
    </row>
    <row r="8540" spans="8:8" x14ac:dyDescent="0.15">
      <c r="H8540">
        <f t="shared" si="134"/>
        <v>7.0130699999999999</v>
      </c>
    </row>
    <row r="8541" spans="8:8" x14ac:dyDescent="0.15">
      <c r="H8541">
        <f t="shared" si="134"/>
        <v>1.1688450000000001</v>
      </c>
    </row>
    <row r="8542" spans="8:8" x14ac:dyDescent="0.15">
      <c r="H8542">
        <f t="shared" si="134"/>
        <v>1.1688450000000001</v>
      </c>
    </row>
    <row r="8543" spans="8:8" x14ac:dyDescent="0.15">
      <c r="H8543">
        <f t="shared" si="134"/>
        <v>1.1688450000000001</v>
      </c>
    </row>
    <row r="8544" spans="8:8" x14ac:dyDescent="0.15">
      <c r="H8544">
        <f t="shared" si="134"/>
        <v>1.1688450000000001</v>
      </c>
    </row>
    <row r="8545" spans="8:8" x14ac:dyDescent="0.15">
      <c r="H8545">
        <f t="shared" si="134"/>
        <v>1.1688450000000001</v>
      </c>
    </row>
    <row r="8546" spans="8:8" x14ac:dyDescent="0.15">
      <c r="H8546">
        <f t="shared" si="134"/>
        <v>1.1688450000000001</v>
      </c>
    </row>
    <row r="8547" spans="8:8" x14ac:dyDescent="0.15">
      <c r="H8547">
        <f t="shared" si="134"/>
        <v>1.1688450000000001</v>
      </c>
    </row>
    <row r="8548" spans="8:8" x14ac:dyDescent="0.15">
      <c r="H8548">
        <f t="shared" si="134"/>
        <v>1.1688450000000001</v>
      </c>
    </row>
    <row r="8549" spans="8:8" x14ac:dyDescent="0.15">
      <c r="H8549">
        <f t="shared" si="134"/>
        <v>1.1688450000000001</v>
      </c>
    </row>
    <row r="8550" spans="8:8" x14ac:dyDescent="0.15">
      <c r="H8550">
        <f t="shared" si="134"/>
        <v>1.1688450000000001</v>
      </c>
    </row>
    <row r="8551" spans="8:8" x14ac:dyDescent="0.15">
      <c r="H8551">
        <f t="shared" si="134"/>
        <v>1.1688450000000001</v>
      </c>
    </row>
    <row r="8552" spans="8:8" x14ac:dyDescent="0.15">
      <c r="H8552">
        <f t="shared" si="134"/>
        <v>2.3376900000000003</v>
      </c>
    </row>
    <row r="8553" spans="8:8" x14ac:dyDescent="0.15">
      <c r="H8553">
        <f t="shared" si="134"/>
        <v>11.688450000000001</v>
      </c>
    </row>
    <row r="8554" spans="8:8" x14ac:dyDescent="0.15">
      <c r="H8554">
        <f t="shared" si="134"/>
        <v>22.208055000000002</v>
      </c>
    </row>
    <row r="8555" spans="8:8" x14ac:dyDescent="0.15">
      <c r="H8555">
        <f t="shared" si="134"/>
        <v>22.208055000000002</v>
      </c>
    </row>
    <row r="8556" spans="8:8" x14ac:dyDescent="0.15">
      <c r="H8556">
        <f t="shared" si="134"/>
        <v>22.208055000000002</v>
      </c>
    </row>
    <row r="8557" spans="8:8" x14ac:dyDescent="0.15">
      <c r="H8557">
        <f t="shared" si="134"/>
        <v>11.688450000000001</v>
      </c>
    </row>
    <row r="8558" spans="8:8" x14ac:dyDescent="0.15">
      <c r="H8558">
        <f t="shared" si="134"/>
        <v>11.688450000000001</v>
      </c>
    </row>
    <row r="8559" spans="8:8" x14ac:dyDescent="0.15">
      <c r="H8559">
        <f t="shared" si="134"/>
        <v>22.208055000000002</v>
      </c>
    </row>
    <row r="8560" spans="8:8" x14ac:dyDescent="0.15">
      <c r="H8560">
        <f t="shared" si="134"/>
        <v>22.208055000000002</v>
      </c>
    </row>
    <row r="8561" spans="8:8" x14ac:dyDescent="0.15">
      <c r="H8561">
        <f t="shared" si="134"/>
        <v>22.208055000000002</v>
      </c>
    </row>
    <row r="8562" spans="8:8" x14ac:dyDescent="0.15">
      <c r="H8562">
        <f t="shared" si="134"/>
        <v>22.208055000000002</v>
      </c>
    </row>
    <row r="8563" spans="8:8" x14ac:dyDescent="0.15">
      <c r="H8563">
        <f t="shared" si="134"/>
        <v>7.0130699999999999</v>
      </c>
    </row>
    <row r="8564" spans="8:8" x14ac:dyDescent="0.15">
      <c r="H8564">
        <f t="shared" si="134"/>
        <v>7.0130699999999999</v>
      </c>
    </row>
    <row r="8565" spans="8:8" x14ac:dyDescent="0.15">
      <c r="H8565">
        <f t="shared" si="134"/>
        <v>1.1688450000000001</v>
      </c>
    </row>
    <row r="8566" spans="8:8" x14ac:dyDescent="0.15">
      <c r="H8566">
        <f t="shared" si="134"/>
        <v>1.1688450000000001</v>
      </c>
    </row>
    <row r="8567" spans="8:8" x14ac:dyDescent="0.15">
      <c r="H8567">
        <f t="shared" si="134"/>
        <v>1.1688450000000001</v>
      </c>
    </row>
    <row r="8568" spans="8:8" x14ac:dyDescent="0.15">
      <c r="H8568">
        <f t="shared" si="134"/>
        <v>1.1688450000000001</v>
      </c>
    </row>
    <row r="8569" spans="8:8" x14ac:dyDescent="0.15">
      <c r="H8569">
        <f t="shared" si="134"/>
        <v>1.1688450000000001</v>
      </c>
    </row>
    <row r="8570" spans="8:8" x14ac:dyDescent="0.15">
      <c r="H8570">
        <f t="shared" si="134"/>
        <v>1.1688450000000001</v>
      </c>
    </row>
    <row r="8571" spans="8:8" x14ac:dyDescent="0.15">
      <c r="H8571">
        <f t="shared" si="134"/>
        <v>1.1688450000000001</v>
      </c>
    </row>
    <row r="8572" spans="8:8" x14ac:dyDescent="0.15">
      <c r="H8572">
        <f t="shared" si="134"/>
        <v>1.1688450000000001</v>
      </c>
    </row>
    <row r="8573" spans="8:8" x14ac:dyDescent="0.15">
      <c r="H8573">
        <f t="shared" si="134"/>
        <v>1.1688450000000001</v>
      </c>
    </row>
    <row r="8574" spans="8:8" x14ac:dyDescent="0.15">
      <c r="H8574">
        <f t="shared" si="134"/>
        <v>1.1688450000000001</v>
      </c>
    </row>
    <row r="8575" spans="8:8" x14ac:dyDescent="0.15">
      <c r="H8575">
        <f t="shared" si="134"/>
        <v>1.1688450000000001</v>
      </c>
    </row>
    <row r="8576" spans="8:8" x14ac:dyDescent="0.15">
      <c r="H8576">
        <f t="shared" si="134"/>
        <v>2.3376900000000003</v>
      </c>
    </row>
    <row r="8577" spans="8:8" x14ac:dyDescent="0.15">
      <c r="H8577">
        <f t="shared" si="134"/>
        <v>11.688450000000001</v>
      </c>
    </row>
    <row r="8578" spans="8:8" x14ac:dyDescent="0.15">
      <c r="H8578">
        <f t="shared" si="134"/>
        <v>22.208055000000002</v>
      </c>
    </row>
    <row r="8579" spans="8:8" x14ac:dyDescent="0.15">
      <c r="H8579">
        <f t="shared" si="134"/>
        <v>22.208055000000002</v>
      </c>
    </row>
    <row r="8580" spans="8:8" x14ac:dyDescent="0.15">
      <c r="H8580">
        <f t="shared" si="134"/>
        <v>22.208055000000002</v>
      </c>
    </row>
    <row r="8581" spans="8:8" x14ac:dyDescent="0.15">
      <c r="H8581">
        <f t="shared" si="134"/>
        <v>11.688450000000001</v>
      </c>
    </row>
    <row r="8582" spans="8:8" x14ac:dyDescent="0.15">
      <c r="H8582">
        <f t="shared" si="134"/>
        <v>11.688450000000001</v>
      </c>
    </row>
    <row r="8583" spans="8:8" x14ac:dyDescent="0.15">
      <c r="H8583">
        <f t="shared" si="134"/>
        <v>22.208055000000002</v>
      </c>
    </row>
    <row r="8584" spans="8:8" x14ac:dyDescent="0.15">
      <c r="H8584">
        <f t="shared" si="134"/>
        <v>22.208055000000002</v>
      </c>
    </row>
    <row r="8585" spans="8:8" x14ac:dyDescent="0.15">
      <c r="H8585">
        <f t="shared" si="134"/>
        <v>22.208055000000002</v>
      </c>
    </row>
    <row r="8586" spans="8:8" x14ac:dyDescent="0.15">
      <c r="H8586">
        <f t="shared" si="134"/>
        <v>22.208055000000002</v>
      </c>
    </row>
    <row r="8587" spans="8:8" x14ac:dyDescent="0.15">
      <c r="H8587">
        <f t="shared" si="134"/>
        <v>7.0130699999999999</v>
      </c>
    </row>
    <row r="8588" spans="8:8" x14ac:dyDescent="0.15">
      <c r="H8588">
        <f t="shared" si="134"/>
        <v>7.0130699999999999</v>
      </c>
    </row>
    <row r="8589" spans="8:8" x14ac:dyDescent="0.15">
      <c r="H8589">
        <f t="shared" si="134"/>
        <v>1.1688450000000001</v>
      </c>
    </row>
    <row r="8590" spans="8:8" x14ac:dyDescent="0.15">
      <c r="H8590">
        <f t="shared" si="134"/>
        <v>1.1688450000000001</v>
      </c>
    </row>
    <row r="8591" spans="8:8" x14ac:dyDescent="0.15">
      <c r="H8591">
        <f t="shared" si="134"/>
        <v>1.1688450000000001</v>
      </c>
    </row>
    <row r="8592" spans="8:8" x14ac:dyDescent="0.15">
      <c r="H8592">
        <f t="shared" si="134"/>
        <v>1.1688450000000001</v>
      </c>
    </row>
    <row r="8593" spans="8:8" x14ac:dyDescent="0.15">
      <c r="H8593">
        <f t="shared" si="134"/>
        <v>1.1688450000000001</v>
      </c>
    </row>
    <row r="8594" spans="8:8" x14ac:dyDescent="0.15">
      <c r="H8594">
        <f t="shared" si="134"/>
        <v>1.1688450000000001</v>
      </c>
    </row>
    <row r="8595" spans="8:8" x14ac:dyDescent="0.15">
      <c r="H8595">
        <f t="shared" si="134"/>
        <v>1.1688450000000001</v>
      </c>
    </row>
    <row r="8596" spans="8:8" x14ac:dyDescent="0.15">
      <c r="H8596">
        <f t="shared" si="134"/>
        <v>1.1688450000000001</v>
      </c>
    </row>
    <row r="8597" spans="8:8" x14ac:dyDescent="0.15">
      <c r="H8597">
        <f t="shared" si="134"/>
        <v>1.1688450000000001</v>
      </c>
    </row>
    <row r="8598" spans="8:8" x14ac:dyDescent="0.15">
      <c r="H8598">
        <f t="shared" si="134"/>
        <v>1.1688450000000001</v>
      </c>
    </row>
    <row r="8599" spans="8:8" x14ac:dyDescent="0.15">
      <c r="H8599">
        <f t="shared" si="134"/>
        <v>1.1688450000000001</v>
      </c>
    </row>
    <row r="8600" spans="8:8" x14ac:dyDescent="0.15">
      <c r="H8600">
        <f t="shared" si="134"/>
        <v>2.3376900000000003</v>
      </c>
    </row>
    <row r="8601" spans="8:8" x14ac:dyDescent="0.15">
      <c r="H8601">
        <f t="shared" si="134"/>
        <v>11.688450000000001</v>
      </c>
    </row>
    <row r="8602" spans="8:8" x14ac:dyDescent="0.15">
      <c r="H8602">
        <f t="shared" si="134"/>
        <v>22.208055000000002</v>
      </c>
    </row>
    <row r="8603" spans="8:8" x14ac:dyDescent="0.15">
      <c r="H8603">
        <f t="shared" ref="H8603:H8666" si="135">$H8579</f>
        <v>22.208055000000002</v>
      </c>
    </row>
    <row r="8604" spans="8:8" x14ac:dyDescent="0.15">
      <c r="H8604">
        <f t="shared" si="135"/>
        <v>22.208055000000002</v>
      </c>
    </row>
    <row r="8605" spans="8:8" x14ac:dyDescent="0.15">
      <c r="H8605">
        <f t="shared" si="135"/>
        <v>11.688450000000001</v>
      </c>
    </row>
    <row r="8606" spans="8:8" x14ac:dyDescent="0.15">
      <c r="H8606">
        <f t="shared" si="135"/>
        <v>11.688450000000001</v>
      </c>
    </row>
    <row r="8607" spans="8:8" x14ac:dyDescent="0.15">
      <c r="H8607">
        <f t="shared" si="135"/>
        <v>22.208055000000002</v>
      </c>
    </row>
    <row r="8608" spans="8:8" x14ac:dyDescent="0.15">
      <c r="H8608">
        <f t="shared" si="135"/>
        <v>22.208055000000002</v>
      </c>
    </row>
    <row r="8609" spans="8:8" x14ac:dyDescent="0.15">
      <c r="H8609">
        <f t="shared" si="135"/>
        <v>22.208055000000002</v>
      </c>
    </row>
    <row r="8610" spans="8:8" x14ac:dyDescent="0.15">
      <c r="H8610">
        <f t="shared" si="135"/>
        <v>22.208055000000002</v>
      </c>
    </row>
    <row r="8611" spans="8:8" x14ac:dyDescent="0.15">
      <c r="H8611">
        <f t="shared" si="135"/>
        <v>7.0130699999999999</v>
      </c>
    </row>
    <row r="8612" spans="8:8" x14ac:dyDescent="0.15">
      <c r="H8612">
        <f t="shared" si="135"/>
        <v>7.0130699999999999</v>
      </c>
    </row>
    <row r="8613" spans="8:8" x14ac:dyDescent="0.15">
      <c r="H8613">
        <f t="shared" si="135"/>
        <v>1.1688450000000001</v>
      </c>
    </row>
    <row r="8614" spans="8:8" x14ac:dyDescent="0.15">
      <c r="H8614">
        <f t="shared" si="135"/>
        <v>1.1688450000000001</v>
      </c>
    </row>
    <row r="8615" spans="8:8" x14ac:dyDescent="0.15">
      <c r="H8615">
        <f t="shared" si="135"/>
        <v>1.1688450000000001</v>
      </c>
    </row>
    <row r="8616" spans="8:8" x14ac:dyDescent="0.15">
      <c r="H8616">
        <f t="shared" si="135"/>
        <v>1.1688450000000001</v>
      </c>
    </row>
    <row r="8617" spans="8:8" x14ac:dyDescent="0.15">
      <c r="H8617">
        <f t="shared" si="135"/>
        <v>1.1688450000000001</v>
      </c>
    </row>
    <row r="8618" spans="8:8" x14ac:dyDescent="0.15">
      <c r="H8618">
        <f t="shared" si="135"/>
        <v>1.1688450000000001</v>
      </c>
    </row>
    <row r="8619" spans="8:8" x14ac:dyDescent="0.15">
      <c r="H8619">
        <f t="shared" si="135"/>
        <v>1.1688450000000001</v>
      </c>
    </row>
    <row r="8620" spans="8:8" x14ac:dyDescent="0.15">
      <c r="H8620">
        <f t="shared" si="135"/>
        <v>1.1688450000000001</v>
      </c>
    </row>
    <row r="8621" spans="8:8" x14ac:dyDescent="0.15">
      <c r="H8621">
        <f t="shared" si="135"/>
        <v>1.1688450000000001</v>
      </c>
    </row>
    <row r="8622" spans="8:8" x14ac:dyDescent="0.15">
      <c r="H8622">
        <f t="shared" si="135"/>
        <v>1.1688450000000001</v>
      </c>
    </row>
    <row r="8623" spans="8:8" x14ac:dyDescent="0.15">
      <c r="H8623">
        <f t="shared" si="135"/>
        <v>1.1688450000000001</v>
      </c>
    </row>
    <row r="8624" spans="8:8" x14ac:dyDescent="0.15">
      <c r="H8624">
        <f t="shared" si="135"/>
        <v>2.3376900000000003</v>
      </c>
    </row>
    <row r="8625" spans="8:8" x14ac:dyDescent="0.15">
      <c r="H8625">
        <f t="shared" si="135"/>
        <v>11.688450000000001</v>
      </c>
    </row>
    <row r="8626" spans="8:8" x14ac:dyDescent="0.15">
      <c r="H8626">
        <f t="shared" si="135"/>
        <v>22.208055000000002</v>
      </c>
    </row>
    <row r="8627" spans="8:8" x14ac:dyDescent="0.15">
      <c r="H8627">
        <f t="shared" si="135"/>
        <v>22.208055000000002</v>
      </c>
    </row>
    <row r="8628" spans="8:8" x14ac:dyDescent="0.15">
      <c r="H8628">
        <f t="shared" si="135"/>
        <v>22.208055000000002</v>
      </c>
    </row>
    <row r="8629" spans="8:8" x14ac:dyDescent="0.15">
      <c r="H8629">
        <f t="shared" si="135"/>
        <v>11.688450000000001</v>
      </c>
    </row>
    <row r="8630" spans="8:8" x14ac:dyDescent="0.15">
      <c r="H8630">
        <f t="shared" si="135"/>
        <v>11.688450000000001</v>
      </c>
    </row>
    <row r="8631" spans="8:8" x14ac:dyDescent="0.15">
      <c r="H8631">
        <f t="shared" si="135"/>
        <v>22.208055000000002</v>
      </c>
    </row>
    <row r="8632" spans="8:8" x14ac:dyDescent="0.15">
      <c r="H8632">
        <f t="shared" si="135"/>
        <v>22.208055000000002</v>
      </c>
    </row>
    <row r="8633" spans="8:8" x14ac:dyDescent="0.15">
      <c r="H8633">
        <f t="shared" si="135"/>
        <v>22.208055000000002</v>
      </c>
    </row>
    <row r="8634" spans="8:8" x14ac:dyDescent="0.15">
      <c r="H8634">
        <f t="shared" si="135"/>
        <v>22.208055000000002</v>
      </c>
    </row>
    <row r="8635" spans="8:8" x14ac:dyDescent="0.15">
      <c r="H8635">
        <f t="shared" si="135"/>
        <v>7.0130699999999999</v>
      </c>
    </row>
    <row r="8636" spans="8:8" x14ac:dyDescent="0.15">
      <c r="H8636">
        <f t="shared" si="135"/>
        <v>7.0130699999999999</v>
      </c>
    </row>
    <row r="8637" spans="8:8" x14ac:dyDescent="0.15">
      <c r="H8637">
        <f t="shared" si="135"/>
        <v>1.1688450000000001</v>
      </c>
    </row>
    <row r="8638" spans="8:8" x14ac:dyDescent="0.15">
      <c r="H8638">
        <f t="shared" si="135"/>
        <v>1.1688450000000001</v>
      </c>
    </row>
    <row r="8639" spans="8:8" x14ac:dyDescent="0.15">
      <c r="H8639">
        <f t="shared" si="135"/>
        <v>1.1688450000000001</v>
      </c>
    </row>
    <row r="8640" spans="8:8" x14ac:dyDescent="0.15">
      <c r="H8640">
        <f t="shared" si="135"/>
        <v>1.1688450000000001</v>
      </c>
    </row>
    <row r="8641" spans="8:8" x14ac:dyDescent="0.15">
      <c r="H8641">
        <f t="shared" si="135"/>
        <v>1.1688450000000001</v>
      </c>
    </row>
    <row r="8642" spans="8:8" x14ac:dyDescent="0.15">
      <c r="H8642">
        <f t="shared" si="135"/>
        <v>1.1688450000000001</v>
      </c>
    </row>
    <row r="8643" spans="8:8" x14ac:dyDescent="0.15">
      <c r="H8643">
        <f t="shared" si="135"/>
        <v>1.1688450000000001</v>
      </c>
    </row>
    <row r="8644" spans="8:8" x14ac:dyDescent="0.15">
      <c r="H8644">
        <f t="shared" si="135"/>
        <v>1.1688450000000001</v>
      </c>
    </row>
    <row r="8645" spans="8:8" x14ac:dyDescent="0.15">
      <c r="H8645">
        <f t="shared" si="135"/>
        <v>1.1688450000000001</v>
      </c>
    </row>
    <row r="8646" spans="8:8" x14ac:dyDescent="0.15">
      <c r="H8646">
        <f t="shared" si="135"/>
        <v>1.1688450000000001</v>
      </c>
    </row>
    <row r="8647" spans="8:8" x14ac:dyDescent="0.15">
      <c r="H8647">
        <f t="shared" si="135"/>
        <v>1.1688450000000001</v>
      </c>
    </row>
    <row r="8648" spans="8:8" x14ac:dyDescent="0.15">
      <c r="H8648">
        <f t="shared" si="135"/>
        <v>2.3376900000000003</v>
      </c>
    </row>
    <row r="8649" spans="8:8" x14ac:dyDescent="0.15">
      <c r="H8649">
        <f t="shared" si="135"/>
        <v>11.688450000000001</v>
      </c>
    </row>
    <row r="8650" spans="8:8" x14ac:dyDescent="0.15">
      <c r="H8650">
        <f t="shared" si="135"/>
        <v>22.208055000000002</v>
      </c>
    </row>
    <row r="8651" spans="8:8" x14ac:dyDescent="0.15">
      <c r="H8651">
        <f t="shared" si="135"/>
        <v>22.208055000000002</v>
      </c>
    </row>
    <row r="8652" spans="8:8" x14ac:dyDescent="0.15">
      <c r="H8652">
        <f t="shared" si="135"/>
        <v>22.208055000000002</v>
      </c>
    </row>
    <row r="8653" spans="8:8" x14ac:dyDescent="0.15">
      <c r="H8653">
        <f t="shared" si="135"/>
        <v>11.688450000000001</v>
      </c>
    </row>
    <row r="8654" spans="8:8" x14ac:dyDescent="0.15">
      <c r="H8654">
        <f t="shared" si="135"/>
        <v>11.688450000000001</v>
      </c>
    </row>
    <row r="8655" spans="8:8" x14ac:dyDescent="0.15">
      <c r="H8655">
        <f t="shared" si="135"/>
        <v>22.208055000000002</v>
      </c>
    </row>
    <row r="8656" spans="8:8" x14ac:dyDescent="0.15">
      <c r="H8656">
        <f t="shared" si="135"/>
        <v>22.208055000000002</v>
      </c>
    </row>
    <row r="8657" spans="8:8" x14ac:dyDescent="0.15">
      <c r="H8657">
        <f t="shared" si="135"/>
        <v>22.208055000000002</v>
      </c>
    </row>
    <row r="8658" spans="8:8" x14ac:dyDescent="0.15">
      <c r="H8658">
        <f t="shared" si="135"/>
        <v>22.208055000000002</v>
      </c>
    </row>
    <row r="8659" spans="8:8" x14ac:dyDescent="0.15">
      <c r="H8659">
        <f t="shared" si="135"/>
        <v>7.0130699999999999</v>
      </c>
    </row>
    <row r="8660" spans="8:8" x14ac:dyDescent="0.15">
      <c r="H8660">
        <f t="shared" si="135"/>
        <v>7.0130699999999999</v>
      </c>
    </row>
    <row r="8661" spans="8:8" x14ac:dyDescent="0.15">
      <c r="H8661">
        <f t="shared" si="135"/>
        <v>1.1688450000000001</v>
      </c>
    </row>
    <row r="8662" spans="8:8" x14ac:dyDescent="0.15">
      <c r="H8662">
        <f t="shared" si="135"/>
        <v>1.1688450000000001</v>
      </c>
    </row>
    <row r="8663" spans="8:8" x14ac:dyDescent="0.15">
      <c r="H8663">
        <f t="shared" si="135"/>
        <v>1.1688450000000001</v>
      </c>
    </row>
    <row r="8664" spans="8:8" x14ac:dyDescent="0.15">
      <c r="H8664">
        <f t="shared" si="135"/>
        <v>1.1688450000000001</v>
      </c>
    </row>
    <row r="8665" spans="8:8" x14ac:dyDescent="0.15">
      <c r="H8665">
        <f t="shared" si="135"/>
        <v>1.1688450000000001</v>
      </c>
    </row>
    <row r="8666" spans="8:8" x14ac:dyDescent="0.15">
      <c r="H8666">
        <f t="shared" si="135"/>
        <v>1.1688450000000001</v>
      </c>
    </row>
    <row r="8667" spans="8:8" x14ac:dyDescent="0.15">
      <c r="H8667">
        <f t="shared" ref="H8667:H8730" si="136">$H8643</f>
        <v>1.1688450000000001</v>
      </c>
    </row>
    <row r="8668" spans="8:8" x14ac:dyDescent="0.15">
      <c r="H8668">
        <f t="shared" si="136"/>
        <v>1.1688450000000001</v>
      </c>
    </row>
    <row r="8669" spans="8:8" x14ac:dyDescent="0.15">
      <c r="H8669">
        <f t="shared" si="136"/>
        <v>1.1688450000000001</v>
      </c>
    </row>
    <row r="8670" spans="8:8" x14ac:dyDescent="0.15">
      <c r="H8670">
        <f t="shared" si="136"/>
        <v>1.1688450000000001</v>
      </c>
    </row>
    <row r="8671" spans="8:8" x14ac:dyDescent="0.15">
      <c r="H8671">
        <f t="shared" si="136"/>
        <v>1.1688450000000001</v>
      </c>
    </row>
    <row r="8672" spans="8:8" x14ac:dyDescent="0.15">
      <c r="H8672">
        <f t="shared" si="136"/>
        <v>2.3376900000000003</v>
      </c>
    </row>
    <row r="8673" spans="8:8" x14ac:dyDescent="0.15">
      <c r="H8673">
        <f t="shared" si="136"/>
        <v>11.688450000000001</v>
      </c>
    </row>
    <row r="8674" spans="8:8" x14ac:dyDescent="0.15">
      <c r="H8674">
        <f t="shared" si="136"/>
        <v>22.208055000000002</v>
      </c>
    </row>
    <row r="8675" spans="8:8" x14ac:dyDescent="0.15">
      <c r="H8675">
        <f t="shared" si="136"/>
        <v>22.208055000000002</v>
      </c>
    </row>
    <row r="8676" spans="8:8" x14ac:dyDescent="0.15">
      <c r="H8676">
        <f t="shared" si="136"/>
        <v>22.208055000000002</v>
      </c>
    </row>
    <row r="8677" spans="8:8" x14ac:dyDescent="0.15">
      <c r="H8677">
        <f t="shared" si="136"/>
        <v>11.688450000000001</v>
      </c>
    </row>
    <row r="8678" spans="8:8" x14ac:dyDescent="0.15">
      <c r="H8678">
        <f t="shared" si="136"/>
        <v>11.688450000000001</v>
      </c>
    </row>
    <row r="8679" spans="8:8" x14ac:dyDescent="0.15">
      <c r="H8679">
        <f t="shared" si="136"/>
        <v>22.208055000000002</v>
      </c>
    </row>
    <row r="8680" spans="8:8" x14ac:dyDescent="0.15">
      <c r="H8680">
        <f t="shared" si="136"/>
        <v>22.208055000000002</v>
      </c>
    </row>
    <row r="8681" spans="8:8" x14ac:dyDescent="0.15">
      <c r="H8681">
        <f t="shared" si="136"/>
        <v>22.208055000000002</v>
      </c>
    </row>
    <row r="8682" spans="8:8" x14ac:dyDescent="0.15">
      <c r="H8682">
        <f t="shared" si="136"/>
        <v>22.208055000000002</v>
      </c>
    </row>
    <row r="8683" spans="8:8" x14ac:dyDescent="0.15">
      <c r="H8683">
        <f t="shared" si="136"/>
        <v>7.0130699999999999</v>
      </c>
    </row>
    <row r="8684" spans="8:8" x14ac:dyDescent="0.15">
      <c r="H8684">
        <f t="shared" si="136"/>
        <v>7.0130699999999999</v>
      </c>
    </row>
    <row r="8685" spans="8:8" x14ac:dyDescent="0.15">
      <c r="H8685">
        <f t="shared" si="136"/>
        <v>1.1688450000000001</v>
      </c>
    </row>
    <row r="8686" spans="8:8" x14ac:dyDescent="0.15">
      <c r="H8686">
        <f t="shared" si="136"/>
        <v>1.1688450000000001</v>
      </c>
    </row>
    <row r="8687" spans="8:8" x14ac:dyDescent="0.15">
      <c r="H8687">
        <f t="shared" si="136"/>
        <v>1.1688450000000001</v>
      </c>
    </row>
    <row r="8688" spans="8:8" x14ac:dyDescent="0.15">
      <c r="H8688">
        <f t="shared" si="136"/>
        <v>1.1688450000000001</v>
      </c>
    </row>
    <row r="8689" spans="8:8" x14ac:dyDescent="0.15">
      <c r="H8689">
        <f t="shared" si="136"/>
        <v>1.1688450000000001</v>
      </c>
    </row>
    <row r="8690" spans="8:8" x14ac:dyDescent="0.15">
      <c r="H8690">
        <f t="shared" si="136"/>
        <v>1.1688450000000001</v>
      </c>
    </row>
    <row r="8691" spans="8:8" x14ac:dyDescent="0.15">
      <c r="H8691">
        <f t="shared" si="136"/>
        <v>1.1688450000000001</v>
      </c>
    </row>
    <row r="8692" spans="8:8" x14ac:dyDescent="0.15">
      <c r="H8692">
        <f t="shared" si="136"/>
        <v>1.1688450000000001</v>
      </c>
    </row>
    <row r="8693" spans="8:8" x14ac:dyDescent="0.15">
      <c r="H8693">
        <f t="shared" si="136"/>
        <v>1.1688450000000001</v>
      </c>
    </row>
    <row r="8694" spans="8:8" x14ac:dyDescent="0.15">
      <c r="H8694">
        <f t="shared" si="136"/>
        <v>1.1688450000000001</v>
      </c>
    </row>
    <row r="8695" spans="8:8" x14ac:dyDescent="0.15">
      <c r="H8695">
        <f t="shared" si="136"/>
        <v>1.1688450000000001</v>
      </c>
    </row>
    <row r="8696" spans="8:8" x14ac:dyDescent="0.15">
      <c r="H8696">
        <f t="shared" si="136"/>
        <v>2.3376900000000003</v>
      </c>
    </row>
    <row r="8697" spans="8:8" x14ac:dyDescent="0.15">
      <c r="H8697">
        <f t="shared" si="136"/>
        <v>11.688450000000001</v>
      </c>
    </row>
    <row r="8698" spans="8:8" x14ac:dyDescent="0.15">
      <c r="H8698">
        <f t="shared" si="136"/>
        <v>22.208055000000002</v>
      </c>
    </row>
    <row r="8699" spans="8:8" x14ac:dyDescent="0.15">
      <c r="H8699">
        <f t="shared" si="136"/>
        <v>22.208055000000002</v>
      </c>
    </row>
    <row r="8700" spans="8:8" x14ac:dyDescent="0.15">
      <c r="H8700">
        <f t="shared" si="136"/>
        <v>22.208055000000002</v>
      </c>
    </row>
    <row r="8701" spans="8:8" x14ac:dyDescent="0.15">
      <c r="H8701">
        <f t="shared" si="136"/>
        <v>11.688450000000001</v>
      </c>
    </row>
    <row r="8702" spans="8:8" x14ac:dyDescent="0.15">
      <c r="H8702">
        <f t="shared" si="136"/>
        <v>11.688450000000001</v>
      </c>
    </row>
    <row r="8703" spans="8:8" x14ac:dyDescent="0.15">
      <c r="H8703">
        <f t="shared" si="136"/>
        <v>22.208055000000002</v>
      </c>
    </row>
    <row r="8704" spans="8:8" x14ac:dyDescent="0.15">
      <c r="H8704">
        <f t="shared" si="136"/>
        <v>22.208055000000002</v>
      </c>
    </row>
    <row r="8705" spans="8:8" x14ac:dyDescent="0.15">
      <c r="H8705">
        <f t="shared" si="136"/>
        <v>22.208055000000002</v>
      </c>
    </row>
    <row r="8706" spans="8:8" x14ac:dyDescent="0.15">
      <c r="H8706">
        <f t="shared" si="136"/>
        <v>22.208055000000002</v>
      </c>
    </row>
    <row r="8707" spans="8:8" x14ac:dyDescent="0.15">
      <c r="H8707">
        <f t="shared" si="136"/>
        <v>7.0130699999999999</v>
      </c>
    </row>
    <row r="8708" spans="8:8" x14ac:dyDescent="0.15">
      <c r="H8708">
        <f t="shared" si="136"/>
        <v>7.0130699999999999</v>
      </c>
    </row>
    <row r="8709" spans="8:8" x14ac:dyDescent="0.15">
      <c r="H8709">
        <f t="shared" si="136"/>
        <v>1.1688450000000001</v>
      </c>
    </row>
    <row r="8710" spans="8:8" x14ac:dyDescent="0.15">
      <c r="H8710">
        <f t="shared" si="136"/>
        <v>1.1688450000000001</v>
      </c>
    </row>
    <row r="8711" spans="8:8" x14ac:dyDescent="0.15">
      <c r="H8711">
        <f t="shared" si="136"/>
        <v>1.1688450000000001</v>
      </c>
    </row>
    <row r="8712" spans="8:8" x14ac:dyDescent="0.15">
      <c r="H8712">
        <f t="shared" si="136"/>
        <v>1.1688450000000001</v>
      </c>
    </row>
    <row r="8713" spans="8:8" x14ac:dyDescent="0.15">
      <c r="H8713">
        <f t="shared" si="136"/>
        <v>1.1688450000000001</v>
      </c>
    </row>
    <row r="8714" spans="8:8" x14ac:dyDescent="0.15">
      <c r="H8714">
        <f t="shared" si="136"/>
        <v>1.1688450000000001</v>
      </c>
    </row>
    <row r="8715" spans="8:8" x14ac:dyDescent="0.15">
      <c r="H8715">
        <f t="shared" si="136"/>
        <v>1.1688450000000001</v>
      </c>
    </row>
    <row r="8716" spans="8:8" x14ac:dyDescent="0.15">
      <c r="H8716">
        <f t="shared" si="136"/>
        <v>1.1688450000000001</v>
      </c>
    </row>
    <row r="8717" spans="8:8" x14ac:dyDescent="0.15">
      <c r="H8717">
        <f t="shared" si="136"/>
        <v>1.1688450000000001</v>
      </c>
    </row>
    <row r="8718" spans="8:8" x14ac:dyDescent="0.15">
      <c r="H8718">
        <f t="shared" si="136"/>
        <v>1.1688450000000001</v>
      </c>
    </row>
    <row r="8719" spans="8:8" x14ac:dyDescent="0.15">
      <c r="H8719">
        <f t="shared" si="136"/>
        <v>1.1688450000000001</v>
      </c>
    </row>
    <row r="8720" spans="8:8" x14ac:dyDescent="0.15">
      <c r="H8720">
        <f t="shared" si="136"/>
        <v>2.3376900000000003</v>
      </c>
    </row>
    <row r="8721" spans="8:8" x14ac:dyDescent="0.15">
      <c r="H8721">
        <f t="shared" si="136"/>
        <v>11.688450000000001</v>
      </c>
    </row>
    <row r="8722" spans="8:8" x14ac:dyDescent="0.15">
      <c r="H8722">
        <f t="shared" si="136"/>
        <v>22.208055000000002</v>
      </c>
    </row>
    <row r="8723" spans="8:8" x14ac:dyDescent="0.15">
      <c r="H8723">
        <f t="shared" si="136"/>
        <v>22.208055000000002</v>
      </c>
    </row>
    <row r="8724" spans="8:8" x14ac:dyDescent="0.15">
      <c r="H8724">
        <f t="shared" si="136"/>
        <v>22.208055000000002</v>
      </c>
    </row>
    <row r="8725" spans="8:8" x14ac:dyDescent="0.15">
      <c r="H8725">
        <f t="shared" si="136"/>
        <v>11.688450000000001</v>
      </c>
    </row>
    <row r="8726" spans="8:8" x14ac:dyDescent="0.15">
      <c r="H8726">
        <f t="shared" si="136"/>
        <v>11.688450000000001</v>
      </c>
    </row>
    <row r="8727" spans="8:8" x14ac:dyDescent="0.15">
      <c r="H8727">
        <f t="shared" si="136"/>
        <v>22.208055000000002</v>
      </c>
    </row>
    <row r="8728" spans="8:8" x14ac:dyDescent="0.15">
      <c r="H8728">
        <f t="shared" si="136"/>
        <v>22.208055000000002</v>
      </c>
    </row>
    <row r="8729" spans="8:8" x14ac:dyDescent="0.15">
      <c r="H8729">
        <f t="shared" si="136"/>
        <v>22.208055000000002</v>
      </c>
    </row>
    <row r="8730" spans="8:8" x14ac:dyDescent="0.15">
      <c r="H8730">
        <f t="shared" si="136"/>
        <v>22.208055000000002</v>
      </c>
    </row>
    <row r="8731" spans="8:8" x14ac:dyDescent="0.15">
      <c r="H8731">
        <f t="shared" ref="H8731:H8783" si="137">$H8707</f>
        <v>7.0130699999999999</v>
      </c>
    </row>
    <row r="8732" spans="8:8" x14ac:dyDescent="0.15">
      <c r="H8732">
        <f t="shared" si="137"/>
        <v>7.0130699999999999</v>
      </c>
    </row>
    <row r="8733" spans="8:8" x14ac:dyDescent="0.15">
      <c r="H8733">
        <f t="shared" si="137"/>
        <v>1.1688450000000001</v>
      </c>
    </row>
    <row r="8734" spans="8:8" x14ac:dyDescent="0.15">
      <c r="H8734">
        <f t="shared" si="137"/>
        <v>1.1688450000000001</v>
      </c>
    </row>
    <row r="8735" spans="8:8" x14ac:dyDescent="0.15">
      <c r="H8735">
        <f t="shared" si="137"/>
        <v>1.1688450000000001</v>
      </c>
    </row>
    <row r="8736" spans="8:8" x14ac:dyDescent="0.15">
      <c r="H8736">
        <f t="shared" si="137"/>
        <v>1.1688450000000001</v>
      </c>
    </row>
    <row r="8737" spans="8:8" x14ac:dyDescent="0.15">
      <c r="H8737">
        <f t="shared" si="137"/>
        <v>1.1688450000000001</v>
      </c>
    </row>
    <row r="8738" spans="8:8" x14ac:dyDescent="0.15">
      <c r="H8738">
        <f t="shared" si="137"/>
        <v>1.1688450000000001</v>
      </c>
    </row>
    <row r="8739" spans="8:8" x14ac:dyDescent="0.15">
      <c r="H8739">
        <f t="shared" si="137"/>
        <v>1.1688450000000001</v>
      </c>
    </row>
    <row r="8740" spans="8:8" x14ac:dyDescent="0.15">
      <c r="H8740">
        <f t="shared" si="137"/>
        <v>1.1688450000000001</v>
      </c>
    </row>
    <row r="8741" spans="8:8" x14ac:dyDescent="0.15">
      <c r="H8741">
        <f t="shared" si="137"/>
        <v>1.1688450000000001</v>
      </c>
    </row>
    <row r="8742" spans="8:8" x14ac:dyDescent="0.15">
      <c r="H8742">
        <f t="shared" si="137"/>
        <v>1.1688450000000001</v>
      </c>
    </row>
    <row r="8743" spans="8:8" x14ac:dyDescent="0.15">
      <c r="H8743">
        <f t="shared" si="137"/>
        <v>1.1688450000000001</v>
      </c>
    </row>
    <row r="8744" spans="8:8" x14ac:dyDescent="0.15">
      <c r="H8744">
        <f t="shared" si="137"/>
        <v>2.3376900000000003</v>
      </c>
    </row>
    <row r="8745" spans="8:8" x14ac:dyDescent="0.15">
      <c r="H8745">
        <f t="shared" si="137"/>
        <v>11.688450000000001</v>
      </c>
    </row>
    <row r="8746" spans="8:8" x14ac:dyDescent="0.15">
      <c r="H8746">
        <f t="shared" si="137"/>
        <v>22.208055000000002</v>
      </c>
    </row>
    <row r="8747" spans="8:8" x14ac:dyDescent="0.15">
      <c r="H8747">
        <f t="shared" si="137"/>
        <v>22.208055000000002</v>
      </c>
    </row>
    <row r="8748" spans="8:8" x14ac:dyDescent="0.15">
      <c r="H8748">
        <f t="shared" si="137"/>
        <v>22.208055000000002</v>
      </c>
    </row>
    <row r="8749" spans="8:8" x14ac:dyDescent="0.15">
      <c r="H8749">
        <f t="shared" si="137"/>
        <v>11.688450000000001</v>
      </c>
    </row>
    <row r="8750" spans="8:8" x14ac:dyDescent="0.15">
      <c r="H8750">
        <f t="shared" si="137"/>
        <v>11.688450000000001</v>
      </c>
    </row>
    <row r="8751" spans="8:8" x14ac:dyDescent="0.15">
      <c r="H8751">
        <f t="shared" si="137"/>
        <v>22.208055000000002</v>
      </c>
    </row>
    <row r="8752" spans="8:8" x14ac:dyDescent="0.15">
      <c r="H8752">
        <f t="shared" si="137"/>
        <v>22.208055000000002</v>
      </c>
    </row>
    <row r="8753" spans="8:8" x14ac:dyDescent="0.15">
      <c r="H8753">
        <f t="shared" si="137"/>
        <v>22.208055000000002</v>
      </c>
    </row>
    <row r="8754" spans="8:8" x14ac:dyDescent="0.15">
      <c r="H8754">
        <f t="shared" si="137"/>
        <v>22.208055000000002</v>
      </c>
    </row>
    <row r="8755" spans="8:8" x14ac:dyDescent="0.15">
      <c r="H8755">
        <f t="shared" si="137"/>
        <v>7.0130699999999999</v>
      </c>
    </row>
    <row r="8756" spans="8:8" x14ac:dyDescent="0.15">
      <c r="H8756">
        <f t="shared" si="137"/>
        <v>7.0130699999999999</v>
      </c>
    </row>
    <row r="8757" spans="8:8" x14ac:dyDescent="0.15">
      <c r="H8757">
        <f t="shared" si="137"/>
        <v>1.1688450000000001</v>
      </c>
    </row>
    <row r="8758" spans="8:8" x14ac:dyDescent="0.15">
      <c r="H8758">
        <f t="shared" si="137"/>
        <v>1.1688450000000001</v>
      </c>
    </row>
    <row r="8759" spans="8:8" x14ac:dyDescent="0.15">
      <c r="H8759">
        <f t="shared" si="137"/>
        <v>1.1688450000000001</v>
      </c>
    </row>
    <row r="8760" spans="8:8" x14ac:dyDescent="0.15">
      <c r="H8760">
        <f t="shared" si="137"/>
        <v>1.1688450000000001</v>
      </c>
    </row>
    <row r="8761" spans="8:8" x14ac:dyDescent="0.15">
      <c r="H8761">
        <f t="shared" si="137"/>
        <v>1.1688450000000001</v>
      </c>
    </row>
    <row r="8762" spans="8:8" x14ac:dyDescent="0.15">
      <c r="H8762">
        <f t="shared" si="137"/>
        <v>1.1688450000000001</v>
      </c>
    </row>
    <row r="8763" spans="8:8" x14ac:dyDescent="0.15">
      <c r="H8763">
        <f t="shared" si="137"/>
        <v>1.1688450000000001</v>
      </c>
    </row>
    <row r="8764" spans="8:8" x14ac:dyDescent="0.15">
      <c r="H8764">
        <f t="shared" si="137"/>
        <v>1.1688450000000001</v>
      </c>
    </row>
    <row r="8765" spans="8:8" x14ac:dyDescent="0.15">
      <c r="H8765">
        <f t="shared" si="137"/>
        <v>1.1688450000000001</v>
      </c>
    </row>
    <row r="8766" spans="8:8" x14ac:dyDescent="0.15">
      <c r="H8766">
        <f t="shared" si="137"/>
        <v>1.1688450000000001</v>
      </c>
    </row>
    <row r="8767" spans="8:8" x14ac:dyDescent="0.15">
      <c r="H8767">
        <f t="shared" si="137"/>
        <v>1.1688450000000001</v>
      </c>
    </row>
    <row r="8768" spans="8:8" x14ac:dyDescent="0.15">
      <c r="H8768">
        <f t="shared" si="137"/>
        <v>2.3376900000000003</v>
      </c>
    </row>
    <row r="8769" spans="8:8" x14ac:dyDescent="0.15">
      <c r="H8769">
        <f t="shared" si="137"/>
        <v>11.688450000000001</v>
      </c>
    </row>
    <row r="8770" spans="8:8" x14ac:dyDescent="0.15">
      <c r="H8770">
        <f t="shared" si="137"/>
        <v>22.208055000000002</v>
      </c>
    </row>
    <row r="8771" spans="8:8" x14ac:dyDescent="0.15">
      <c r="H8771">
        <f t="shared" si="137"/>
        <v>22.208055000000002</v>
      </c>
    </row>
    <row r="8772" spans="8:8" x14ac:dyDescent="0.15">
      <c r="H8772">
        <f t="shared" si="137"/>
        <v>22.208055000000002</v>
      </c>
    </row>
    <row r="8773" spans="8:8" x14ac:dyDescent="0.15">
      <c r="H8773">
        <f t="shared" si="137"/>
        <v>11.688450000000001</v>
      </c>
    </row>
    <row r="8774" spans="8:8" x14ac:dyDescent="0.15">
      <c r="H8774">
        <f t="shared" si="137"/>
        <v>11.688450000000001</v>
      </c>
    </row>
    <row r="8775" spans="8:8" x14ac:dyDescent="0.15">
      <c r="H8775">
        <f t="shared" si="137"/>
        <v>22.208055000000002</v>
      </c>
    </row>
    <row r="8776" spans="8:8" x14ac:dyDescent="0.15">
      <c r="H8776">
        <f t="shared" si="137"/>
        <v>22.208055000000002</v>
      </c>
    </row>
    <row r="8777" spans="8:8" x14ac:dyDescent="0.15">
      <c r="H8777">
        <f t="shared" si="137"/>
        <v>22.208055000000002</v>
      </c>
    </row>
    <row r="8778" spans="8:8" x14ac:dyDescent="0.15">
      <c r="H8778">
        <f t="shared" si="137"/>
        <v>22.208055000000002</v>
      </c>
    </row>
    <row r="8779" spans="8:8" x14ac:dyDescent="0.15">
      <c r="H8779">
        <f t="shared" si="137"/>
        <v>7.0130699999999999</v>
      </c>
    </row>
    <row r="8780" spans="8:8" x14ac:dyDescent="0.15">
      <c r="H8780">
        <f t="shared" si="137"/>
        <v>7.0130699999999999</v>
      </c>
    </row>
    <row r="8781" spans="8:8" x14ac:dyDescent="0.15">
      <c r="H8781">
        <f t="shared" si="137"/>
        <v>1.1688450000000001</v>
      </c>
    </row>
    <row r="8782" spans="8:8" x14ac:dyDescent="0.15">
      <c r="H8782">
        <f t="shared" si="137"/>
        <v>1.1688450000000001</v>
      </c>
    </row>
    <row r="8783" spans="8:8" x14ac:dyDescent="0.15">
      <c r="H8783">
        <f t="shared" si="137"/>
        <v>1.1688450000000001</v>
      </c>
    </row>
    <row r="8793" spans="8:8" x14ac:dyDescent="0.15">
      <c r="H8793">
        <v>1</v>
      </c>
    </row>
  </sheetData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1EFB6-A058-4C29-BF5F-BFFC49939814}">
  <dimension ref="A1:H8793"/>
  <sheetViews>
    <sheetView workbookViewId="0">
      <selection activeCell="E33" sqref="E33"/>
    </sheetView>
  </sheetViews>
  <sheetFormatPr defaultColWidth="8.875" defaultRowHeight="13.5" x14ac:dyDescent="0.15"/>
  <cols>
    <col min="1" max="2" width="11" bestFit="1" customWidth="1"/>
    <col min="3" max="3" width="14.125" bestFit="1" customWidth="1"/>
    <col min="8" max="8" width="10.5" bestFit="1" customWidth="1"/>
  </cols>
  <sheetData>
    <row r="1" spans="1:8" x14ac:dyDescent="0.15">
      <c r="A1" t="s">
        <v>28</v>
      </c>
      <c r="B1" t="s">
        <v>35</v>
      </c>
      <c r="C1" t="s">
        <v>36</v>
      </c>
      <c r="H1" t="s">
        <v>42</v>
      </c>
    </row>
    <row r="2" spans="1:8" x14ac:dyDescent="0.15">
      <c r="A2">
        <v>1</v>
      </c>
      <c r="B2">
        <f>耗电量关键数据!$B$8</f>
        <v>3</v>
      </c>
      <c r="C2">
        <f>B2/100*耗电量关键数据!$B$2/1000*耗电量关键数据!$B$4</f>
        <v>0.37403039999999999</v>
      </c>
      <c r="H2">
        <f>C2</f>
        <v>0.37403039999999999</v>
      </c>
    </row>
    <row r="3" spans="1:8" x14ac:dyDescent="0.15">
      <c r="A3">
        <v>2</v>
      </c>
      <c r="B3">
        <f>耗电量关键数据!$B$8</f>
        <v>3</v>
      </c>
      <c r="C3">
        <f>B3/100*耗电量关键数据!$B$2/1000*耗电量关键数据!$B$4</f>
        <v>0.37403039999999999</v>
      </c>
      <c r="H3">
        <f t="shared" ref="H3:H25" si="0">C3</f>
        <v>0.37403039999999999</v>
      </c>
    </row>
    <row r="4" spans="1:8" x14ac:dyDescent="0.15">
      <c r="A4">
        <v>3</v>
      </c>
      <c r="B4">
        <f>耗电量关键数据!$B$8</f>
        <v>3</v>
      </c>
      <c r="C4">
        <f>B4/100*耗电量关键数据!$B$2/1000*耗电量关键数据!$B$4</f>
        <v>0.37403039999999999</v>
      </c>
      <c r="H4">
        <f t="shared" si="0"/>
        <v>0.37403039999999999</v>
      </c>
    </row>
    <row r="5" spans="1:8" x14ac:dyDescent="0.15">
      <c r="A5">
        <v>4</v>
      </c>
      <c r="B5">
        <f>耗电量关键数据!$B$8</f>
        <v>3</v>
      </c>
      <c r="C5">
        <f>B5/100*耗电量关键数据!$B$2/1000*耗电量关键数据!$B$4</f>
        <v>0.37403039999999999</v>
      </c>
      <c r="H5">
        <f t="shared" si="0"/>
        <v>0.37403039999999999</v>
      </c>
    </row>
    <row r="6" spans="1:8" x14ac:dyDescent="0.15">
      <c r="A6">
        <v>5</v>
      </c>
      <c r="B6">
        <f>耗电量关键数据!$B$8</f>
        <v>3</v>
      </c>
      <c r="C6">
        <f>B6/100*耗电量关键数据!$B$2/1000*耗电量关键数据!$B$4</f>
        <v>0.37403039999999999</v>
      </c>
      <c r="H6">
        <f t="shared" si="0"/>
        <v>0.37403039999999999</v>
      </c>
    </row>
    <row r="7" spans="1:8" x14ac:dyDescent="0.15">
      <c r="A7">
        <v>6</v>
      </c>
      <c r="B7">
        <f>耗电量关键数据!$B$8</f>
        <v>3</v>
      </c>
      <c r="C7">
        <f>B7/100*耗电量关键数据!$B$2/1000*耗电量关键数据!$B$4</f>
        <v>0.37403039999999999</v>
      </c>
      <c r="H7">
        <f t="shared" si="0"/>
        <v>0.37403039999999999</v>
      </c>
    </row>
    <row r="8" spans="1:8" x14ac:dyDescent="0.15">
      <c r="A8">
        <v>7</v>
      </c>
      <c r="B8">
        <v>10</v>
      </c>
      <c r="C8">
        <f>B8/100*耗电量关键数据!$B$2/1000*耗电量关键数据!$B$4</f>
        <v>1.2467680000000001</v>
      </c>
      <c r="H8">
        <f t="shared" si="0"/>
        <v>1.2467680000000001</v>
      </c>
    </row>
    <row r="9" spans="1:8" x14ac:dyDescent="0.15">
      <c r="A9">
        <v>8</v>
      </c>
      <c r="B9">
        <v>50</v>
      </c>
      <c r="C9">
        <f>B9/100*耗电量关键数据!$B$2/1000*耗电量关键数据!$B$4</f>
        <v>6.2338399999999998</v>
      </c>
      <c r="H9">
        <f t="shared" si="0"/>
        <v>6.2338399999999998</v>
      </c>
    </row>
    <row r="10" spans="1:8" x14ac:dyDescent="0.15">
      <c r="A10">
        <v>9</v>
      </c>
      <c r="B10">
        <v>95</v>
      </c>
      <c r="C10">
        <f>B10/100*耗电量关键数据!$B$2/1000*耗电量关键数据!$B$4</f>
        <v>11.844296</v>
      </c>
      <c r="H10">
        <f t="shared" si="0"/>
        <v>11.844296</v>
      </c>
    </row>
    <row r="11" spans="1:8" x14ac:dyDescent="0.15">
      <c r="A11">
        <v>10</v>
      </c>
      <c r="B11">
        <v>95</v>
      </c>
      <c r="C11">
        <f>B11/100*耗电量关键数据!$B$2/1000*耗电量关键数据!$B$4</f>
        <v>11.844296</v>
      </c>
      <c r="H11">
        <f t="shared" si="0"/>
        <v>11.844296</v>
      </c>
    </row>
    <row r="12" spans="1:8" x14ac:dyDescent="0.15">
      <c r="A12">
        <v>11</v>
      </c>
      <c r="B12">
        <v>95</v>
      </c>
      <c r="C12">
        <f>B12/100*耗电量关键数据!$B$2/1000*耗电量关键数据!$B$4</f>
        <v>11.844296</v>
      </c>
      <c r="H12">
        <f t="shared" si="0"/>
        <v>11.844296</v>
      </c>
    </row>
    <row r="13" spans="1:8" x14ac:dyDescent="0.15">
      <c r="A13">
        <v>12</v>
      </c>
      <c r="B13">
        <v>80</v>
      </c>
      <c r="C13">
        <f>B13/100*耗电量关键数据!$B$2/1000*耗电量关键数据!$B$4</f>
        <v>9.9741440000000008</v>
      </c>
      <c r="H13">
        <f t="shared" si="0"/>
        <v>9.9741440000000008</v>
      </c>
    </row>
    <row r="14" spans="1:8" x14ac:dyDescent="0.15">
      <c r="A14">
        <v>13</v>
      </c>
      <c r="B14">
        <v>80</v>
      </c>
      <c r="C14">
        <f>B14/100*耗电量关键数据!$B$2/1000*耗电量关键数据!$B$4</f>
        <v>9.9741440000000008</v>
      </c>
      <c r="H14">
        <f t="shared" si="0"/>
        <v>9.9741440000000008</v>
      </c>
    </row>
    <row r="15" spans="1:8" x14ac:dyDescent="0.15">
      <c r="A15">
        <v>14</v>
      </c>
      <c r="B15">
        <v>95</v>
      </c>
      <c r="C15">
        <f>B15/100*耗电量关键数据!$B$2/1000*耗电量关键数据!$B$4</f>
        <v>11.844296</v>
      </c>
      <c r="H15">
        <f t="shared" si="0"/>
        <v>11.844296</v>
      </c>
    </row>
    <row r="16" spans="1:8" x14ac:dyDescent="0.15">
      <c r="A16">
        <v>15</v>
      </c>
      <c r="B16">
        <v>95</v>
      </c>
      <c r="C16">
        <f>B16/100*耗电量关键数据!$B$2/1000*耗电量关键数据!$B$4</f>
        <v>11.844296</v>
      </c>
      <c r="H16">
        <f t="shared" si="0"/>
        <v>11.844296</v>
      </c>
    </row>
    <row r="17" spans="1:8" x14ac:dyDescent="0.15">
      <c r="A17">
        <v>16</v>
      </c>
      <c r="B17">
        <v>95</v>
      </c>
      <c r="C17">
        <f>B17/100*耗电量关键数据!$B$2/1000*耗电量关键数据!$B$4</f>
        <v>11.844296</v>
      </c>
      <c r="H17">
        <f t="shared" si="0"/>
        <v>11.844296</v>
      </c>
    </row>
    <row r="18" spans="1:8" x14ac:dyDescent="0.15">
      <c r="A18">
        <v>17</v>
      </c>
      <c r="B18">
        <v>95</v>
      </c>
      <c r="C18">
        <f>B18/100*耗电量关键数据!$B$2/1000*耗电量关键数据!$B$4</f>
        <v>11.844296</v>
      </c>
      <c r="H18">
        <f t="shared" si="0"/>
        <v>11.844296</v>
      </c>
    </row>
    <row r="19" spans="1:8" x14ac:dyDescent="0.15">
      <c r="A19">
        <v>18</v>
      </c>
      <c r="B19">
        <v>30</v>
      </c>
      <c r="C19">
        <f>B19/100*耗电量关键数据!$B$2/1000*耗电量关键数据!$B$4</f>
        <v>3.7403040000000001</v>
      </c>
      <c r="H19">
        <f t="shared" si="0"/>
        <v>3.7403040000000001</v>
      </c>
    </row>
    <row r="20" spans="1:8" x14ac:dyDescent="0.15">
      <c r="A20">
        <v>19</v>
      </c>
      <c r="B20">
        <v>30</v>
      </c>
      <c r="C20">
        <f>B20/100*耗电量关键数据!$B$2/1000*耗电量关键数据!$B$4</f>
        <v>3.7403040000000001</v>
      </c>
      <c r="H20">
        <f t="shared" si="0"/>
        <v>3.7403040000000001</v>
      </c>
    </row>
    <row r="21" spans="1:8" x14ac:dyDescent="0.15">
      <c r="A21">
        <v>20</v>
      </c>
      <c r="B21">
        <f>耗电量关键数据!$B$8</f>
        <v>3</v>
      </c>
      <c r="C21">
        <f>B21/100*耗电量关键数据!$B$2/1000*耗电量关键数据!$B$4</f>
        <v>0.37403039999999999</v>
      </c>
      <c r="H21">
        <f t="shared" si="0"/>
        <v>0.37403039999999999</v>
      </c>
    </row>
    <row r="22" spans="1:8" x14ac:dyDescent="0.15">
      <c r="A22">
        <v>21</v>
      </c>
      <c r="B22">
        <f>耗电量关键数据!$B$8</f>
        <v>3</v>
      </c>
      <c r="C22">
        <f>B22/100*耗电量关键数据!$B$2/1000*耗电量关键数据!$B$4</f>
        <v>0.37403039999999999</v>
      </c>
      <c r="H22">
        <f t="shared" si="0"/>
        <v>0.37403039999999999</v>
      </c>
    </row>
    <row r="23" spans="1:8" x14ac:dyDescent="0.15">
      <c r="A23">
        <v>22</v>
      </c>
      <c r="B23">
        <f>耗电量关键数据!$B$8</f>
        <v>3</v>
      </c>
      <c r="C23">
        <f>B23/100*耗电量关键数据!$B$2/1000*耗电量关键数据!$B$4</f>
        <v>0.37403039999999999</v>
      </c>
      <c r="H23">
        <f t="shared" si="0"/>
        <v>0.37403039999999999</v>
      </c>
    </row>
    <row r="24" spans="1:8" x14ac:dyDescent="0.15">
      <c r="A24">
        <v>23</v>
      </c>
      <c r="B24">
        <f>耗电量关键数据!$B$8</f>
        <v>3</v>
      </c>
      <c r="C24">
        <f>B24/100*耗电量关键数据!$B$2/1000*耗电量关键数据!$B$4</f>
        <v>0.37403039999999999</v>
      </c>
      <c r="H24">
        <f t="shared" si="0"/>
        <v>0.37403039999999999</v>
      </c>
    </row>
    <row r="25" spans="1:8" x14ac:dyDescent="0.15">
      <c r="A25">
        <v>24</v>
      </c>
      <c r="B25">
        <f>耗电量关键数据!$B$8</f>
        <v>3</v>
      </c>
      <c r="C25">
        <f>B25/100*耗电量关键数据!$B$2/1000*耗电量关键数据!$B$4</f>
        <v>0.37403039999999999</v>
      </c>
      <c r="H25">
        <f t="shared" si="0"/>
        <v>0.37403039999999999</v>
      </c>
    </row>
    <row r="26" spans="1:8" x14ac:dyDescent="0.15">
      <c r="H26">
        <f>$H2</f>
        <v>0.37403039999999999</v>
      </c>
    </row>
    <row r="27" spans="1:8" x14ac:dyDescent="0.15">
      <c r="A27" t="s">
        <v>29</v>
      </c>
      <c r="B27" t="s">
        <v>35</v>
      </c>
      <c r="C27" t="s">
        <v>37</v>
      </c>
      <c r="H27">
        <f t="shared" ref="H27:H90" si="1">$H3</f>
        <v>0.37403039999999999</v>
      </c>
    </row>
    <row r="28" spans="1:8" x14ac:dyDescent="0.15">
      <c r="A28">
        <v>1</v>
      </c>
      <c r="B28">
        <f>耗电量关键数据!$B$8</f>
        <v>3</v>
      </c>
      <c r="C28">
        <f>B28/100*耗电量关键数据!$B$2/1000*耗电量关键数据!$B$4</f>
        <v>0.37403039999999999</v>
      </c>
      <c r="H28">
        <f t="shared" si="1"/>
        <v>0.37403039999999999</v>
      </c>
    </row>
    <row r="29" spans="1:8" x14ac:dyDescent="0.15">
      <c r="A29">
        <v>2</v>
      </c>
      <c r="B29">
        <f>耗电量关键数据!$B$8</f>
        <v>3</v>
      </c>
      <c r="C29">
        <f>B29/100*耗电量关键数据!$B$2/1000*耗电量关键数据!$B$4</f>
        <v>0.37403039999999999</v>
      </c>
      <c r="H29">
        <f t="shared" si="1"/>
        <v>0.37403039999999999</v>
      </c>
    </row>
    <row r="30" spans="1:8" x14ac:dyDescent="0.15">
      <c r="A30">
        <v>3</v>
      </c>
      <c r="B30">
        <f>耗电量关键数据!$B$8</f>
        <v>3</v>
      </c>
      <c r="C30">
        <f>B30/100*耗电量关键数据!$B$2/1000*耗电量关键数据!$B$4</f>
        <v>0.37403039999999999</v>
      </c>
      <c r="H30">
        <f t="shared" si="1"/>
        <v>0.37403039999999999</v>
      </c>
    </row>
    <row r="31" spans="1:8" x14ac:dyDescent="0.15">
      <c r="A31">
        <v>4</v>
      </c>
      <c r="B31">
        <f>耗电量关键数据!$B$8</f>
        <v>3</v>
      </c>
      <c r="C31">
        <f>B31/100*耗电量关键数据!$B$2/1000*耗电量关键数据!$B$4</f>
        <v>0.37403039999999999</v>
      </c>
      <c r="H31">
        <f t="shared" si="1"/>
        <v>0.37403039999999999</v>
      </c>
    </row>
    <row r="32" spans="1:8" x14ac:dyDescent="0.15">
      <c r="A32">
        <v>5</v>
      </c>
      <c r="B32">
        <f>耗电量关键数据!$B$8</f>
        <v>3</v>
      </c>
      <c r="C32">
        <f>B32/100*耗电量关键数据!$B$2/1000*耗电量关键数据!$B$4</f>
        <v>0.37403039999999999</v>
      </c>
      <c r="H32">
        <f t="shared" si="1"/>
        <v>1.2467680000000001</v>
      </c>
    </row>
    <row r="33" spans="1:8" x14ac:dyDescent="0.15">
      <c r="A33">
        <v>6</v>
      </c>
      <c r="B33">
        <f>耗电量关键数据!$B$8</f>
        <v>3</v>
      </c>
      <c r="C33">
        <f>B33/100*耗电量关键数据!$B$2/1000*耗电量关键数据!$B$4</f>
        <v>0.37403039999999999</v>
      </c>
      <c r="H33">
        <f t="shared" si="1"/>
        <v>6.2338399999999998</v>
      </c>
    </row>
    <row r="34" spans="1:8" x14ac:dyDescent="0.15">
      <c r="A34">
        <v>7</v>
      </c>
      <c r="B34">
        <f>耗电量关键数据!$B$8</f>
        <v>3</v>
      </c>
      <c r="C34">
        <f>B34/100*耗电量关键数据!$B$2/1000*耗电量关键数据!$B$4</f>
        <v>0.37403039999999999</v>
      </c>
      <c r="H34">
        <f t="shared" si="1"/>
        <v>11.844296</v>
      </c>
    </row>
    <row r="35" spans="1:8" x14ac:dyDescent="0.15">
      <c r="A35">
        <v>8</v>
      </c>
      <c r="B35">
        <f>耗电量关键数据!$B$8</f>
        <v>3</v>
      </c>
      <c r="C35">
        <f>B35/100*耗电量关键数据!$B$2/1000*耗电量关键数据!$B$4</f>
        <v>0.37403039999999999</v>
      </c>
      <c r="H35">
        <f t="shared" si="1"/>
        <v>11.844296</v>
      </c>
    </row>
    <row r="36" spans="1:8" x14ac:dyDescent="0.15">
      <c r="A36">
        <v>9</v>
      </c>
      <c r="B36">
        <f>耗电量关键数据!$B$8</f>
        <v>3</v>
      </c>
      <c r="C36">
        <f>B36/100*耗电量关键数据!$B$2/1000*耗电量关键数据!$B$4</f>
        <v>0.37403039999999999</v>
      </c>
      <c r="H36">
        <f t="shared" si="1"/>
        <v>11.844296</v>
      </c>
    </row>
    <row r="37" spans="1:8" x14ac:dyDescent="0.15">
      <c r="A37">
        <v>10</v>
      </c>
      <c r="B37">
        <f>耗电量关键数据!$B$8</f>
        <v>3</v>
      </c>
      <c r="C37">
        <f>B37/100*耗电量关键数据!$B$2/1000*耗电量关键数据!$B$4</f>
        <v>0.37403039999999999</v>
      </c>
      <c r="H37">
        <f t="shared" si="1"/>
        <v>9.9741440000000008</v>
      </c>
    </row>
    <row r="38" spans="1:8" x14ac:dyDescent="0.15">
      <c r="A38">
        <v>11</v>
      </c>
      <c r="B38">
        <f>耗电量关键数据!$B$8</f>
        <v>3</v>
      </c>
      <c r="C38">
        <f>B38/100*耗电量关键数据!$B$2/1000*耗电量关键数据!$B$4</f>
        <v>0.37403039999999999</v>
      </c>
      <c r="H38">
        <f t="shared" si="1"/>
        <v>9.9741440000000008</v>
      </c>
    </row>
    <row r="39" spans="1:8" x14ac:dyDescent="0.15">
      <c r="A39">
        <v>12</v>
      </c>
      <c r="B39">
        <f>耗电量关键数据!$B$8</f>
        <v>3</v>
      </c>
      <c r="C39">
        <f>B39/100*耗电量关键数据!$B$2/1000*耗电量关键数据!$B$4</f>
        <v>0.37403039999999999</v>
      </c>
      <c r="H39">
        <f t="shared" si="1"/>
        <v>11.844296</v>
      </c>
    </row>
    <row r="40" spans="1:8" x14ac:dyDescent="0.15">
      <c r="A40">
        <v>13</v>
      </c>
      <c r="B40">
        <f>耗电量关键数据!$B$8</f>
        <v>3</v>
      </c>
      <c r="C40">
        <f>B40/100*耗电量关键数据!$B$2/1000*耗电量关键数据!$B$4</f>
        <v>0.37403039999999999</v>
      </c>
      <c r="H40">
        <f t="shared" si="1"/>
        <v>11.844296</v>
      </c>
    </row>
    <row r="41" spans="1:8" x14ac:dyDescent="0.15">
      <c r="A41">
        <v>14</v>
      </c>
      <c r="B41">
        <f>耗电量关键数据!$B$8</f>
        <v>3</v>
      </c>
      <c r="C41">
        <f>B41/100*耗电量关键数据!$B$2/1000*耗电量关键数据!$B$4</f>
        <v>0.37403039999999999</v>
      </c>
      <c r="H41">
        <f t="shared" si="1"/>
        <v>11.844296</v>
      </c>
    </row>
    <row r="42" spans="1:8" x14ac:dyDescent="0.15">
      <c r="A42">
        <v>15</v>
      </c>
      <c r="B42">
        <f>耗电量关键数据!$B$8</f>
        <v>3</v>
      </c>
      <c r="C42">
        <f>B42/100*耗电量关键数据!$B$2/1000*耗电量关键数据!$B$4</f>
        <v>0.37403039999999999</v>
      </c>
      <c r="H42">
        <f t="shared" si="1"/>
        <v>11.844296</v>
      </c>
    </row>
    <row r="43" spans="1:8" x14ac:dyDescent="0.15">
      <c r="A43">
        <v>16</v>
      </c>
      <c r="B43">
        <f>耗电量关键数据!$B$8</f>
        <v>3</v>
      </c>
      <c r="C43">
        <f>B43/100*耗电量关键数据!$B$2/1000*耗电量关键数据!$B$4</f>
        <v>0.37403039999999999</v>
      </c>
      <c r="H43">
        <f t="shared" si="1"/>
        <v>3.7403040000000001</v>
      </c>
    </row>
    <row r="44" spans="1:8" x14ac:dyDescent="0.15">
      <c r="A44">
        <v>17</v>
      </c>
      <c r="B44">
        <f>耗电量关键数据!$B$8</f>
        <v>3</v>
      </c>
      <c r="C44">
        <f>B44/100*耗电量关键数据!$B$2/1000*耗电量关键数据!$B$4</f>
        <v>0.37403039999999999</v>
      </c>
      <c r="H44">
        <f t="shared" si="1"/>
        <v>3.7403040000000001</v>
      </c>
    </row>
    <row r="45" spans="1:8" x14ac:dyDescent="0.15">
      <c r="A45">
        <v>18</v>
      </c>
      <c r="B45">
        <f>耗电量关键数据!$B$8</f>
        <v>3</v>
      </c>
      <c r="C45">
        <f>B45/100*耗电量关键数据!$B$2/1000*耗电量关键数据!$B$4</f>
        <v>0.37403039999999999</v>
      </c>
      <c r="H45">
        <f t="shared" si="1"/>
        <v>0.37403039999999999</v>
      </c>
    </row>
    <row r="46" spans="1:8" x14ac:dyDescent="0.15">
      <c r="A46">
        <v>19</v>
      </c>
      <c r="B46">
        <f>耗电量关键数据!$B$8</f>
        <v>3</v>
      </c>
      <c r="C46">
        <f>B46/100*耗电量关键数据!$B$2/1000*耗电量关键数据!$B$4</f>
        <v>0.37403039999999999</v>
      </c>
      <c r="H46">
        <f t="shared" si="1"/>
        <v>0.37403039999999999</v>
      </c>
    </row>
    <row r="47" spans="1:8" x14ac:dyDescent="0.15">
      <c r="A47">
        <v>20</v>
      </c>
      <c r="B47">
        <f>耗电量关键数据!$B$8</f>
        <v>3</v>
      </c>
      <c r="C47">
        <f>B47/100*耗电量关键数据!$B$2/1000*耗电量关键数据!$B$4</f>
        <v>0.37403039999999999</v>
      </c>
      <c r="H47">
        <f t="shared" si="1"/>
        <v>0.37403039999999999</v>
      </c>
    </row>
    <row r="48" spans="1:8" x14ac:dyDescent="0.15">
      <c r="A48">
        <v>21</v>
      </c>
      <c r="B48">
        <f>耗电量关键数据!$B$8</f>
        <v>3</v>
      </c>
      <c r="C48">
        <f>B48/100*耗电量关键数据!$B$2/1000*耗电量关键数据!$B$4</f>
        <v>0.37403039999999999</v>
      </c>
      <c r="H48">
        <f t="shared" si="1"/>
        <v>0.37403039999999999</v>
      </c>
    </row>
    <row r="49" spans="1:8" x14ac:dyDescent="0.15">
      <c r="A49">
        <v>22</v>
      </c>
      <c r="B49">
        <f>耗电量关键数据!$B$8</f>
        <v>3</v>
      </c>
      <c r="C49">
        <f>B49/100*耗电量关键数据!$B$2/1000*耗电量关键数据!$B$4</f>
        <v>0.37403039999999999</v>
      </c>
      <c r="H49">
        <f t="shared" si="1"/>
        <v>0.37403039999999999</v>
      </c>
    </row>
    <row r="50" spans="1:8" x14ac:dyDescent="0.15">
      <c r="A50">
        <v>23</v>
      </c>
      <c r="B50">
        <f>耗电量关键数据!$B$8</f>
        <v>3</v>
      </c>
      <c r="C50">
        <f>B50/100*耗电量关键数据!$B$2/1000*耗电量关键数据!$B$4</f>
        <v>0.37403039999999999</v>
      </c>
      <c r="H50">
        <f t="shared" si="1"/>
        <v>0.37403039999999999</v>
      </c>
    </row>
    <row r="51" spans="1:8" x14ac:dyDescent="0.15">
      <c r="A51">
        <v>24</v>
      </c>
      <c r="B51">
        <f>耗电量关键数据!$B$8</f>
        <v>3</v>
      </c>
      <c r="C51">
        <f>B51/100*耗电量关键数据!$B$2/1000*耗电量关键数据!$B$4</f>
        <v>0.37403039999999999</v>
      </c>
      <c r="H51">
        <f t="shared" si="1"/>
        <v>0.37403039999999999</v>
      </c>
    </row>
    <row r="52" spans="1:8" x14ac:dyDescent="0.15">
      <c r="H52">
        <f t="shared" si="1"/>
        <v>0.37403039999999999</v>
      </c>
    </row>
    <row r="53" spans="1:8" x14ac:dyDescent="0.15">
      <c r="H53">
        <f t="shared" si="1"/>
        <v>0.37403039999999999</v>
      </c>
    </row>
    <row r="54" spans="1:8" x14ac:dyDescent="0.15">
      <c r="H54">
        <f t="shared" si="1"/>
        <v>0.37403039999999999</v>
      </c>
    </row>
    <row r="55" spans="1:8" x14ac:dyDescent="0.15">
      <c r="H55">
        <f t="shared" si="1"/>
        <v>0.37403039999999999</v>
      </c>
    </row>
    <row r="56" spans="1:8" x14ac:dyDescent="0.15">
      <c r="H56">
        <f t="shared" si="1"/>
        <v>1.2467680000000001</v>
      </c>
    </row>
    <row r="57" spans="1:8" x14ac:dyDescent="0.15">
      <c r="H57">
        <f t="shared" si="1"/>
        <v>6.2338399999999998</v>
      </c>
    </row>
    <row r="58" spans="1:8" x14ac:dyDescent="0.15">
      <c r="H58">
        <f t="shared" si="1"/>
        <v>11.844296</v>
      </c>
    </row>
    <row r="59" spans="1:8" x14ac:dyDescent="0.15">
      <c r="H59">
        <f t="shared" si="1"/>
        <v>11.844296</v>
      </c>
    </row>
    <row r="60" spans="1:8" x14ac:dyDescent="0.15">
      <c r="H60">
        <f t="shared" si="1"/>
        <v>11.844296</v>
      </c>
    </row>
    <row r="61" spans="1:8" x14ac:dyDescent="0.15">
      <c r="H61">
        <f t="shared" si="1"/>
        <v>9.9741440000000008</v>
      </c>
    </row>
    <row r="62" spans="1:8" x14ac:dyDescent="0.15">
      <c r="H62">
        <f t="shared" si="1"/>
        <v>9.9741440000000008</v>
      </c>
    </row>
    <row r="63" spans="1:8" x14ac:dyDescent="0.15">
      <c r="H63">
        <f t="shared" si="1"/>
        <v>11.844296</v>
      </c>
    </row>
    <row r="64" spans="1:8" x14ac:dyDescent="0.15">
      <c r="H64">
        <f t="shared" si="1"/>
        <v>11.844296</v>
      </c>
    </row>
    <row r="65" spans="8:8" x14ac:dyDescent="0.15">
      <c r="H65">
        <f t="shared" si="1"/>
        <v>11.844296</v>
      </c>
    </row>
    <row r="66" spans="8:8" x14ac:dyDescent="0.15">
      <c r="H66">
        <f t="shared" si="1"/>
        <v>11.844296</v>
      </c>
    </row>
    <row r="67" spans="8:8" x14ac:dyDescent="0.15">
      <c r="H67">
        <f t="shared" si="1"/>
        <v>3.7403040000000001</v>
      </c>
    </row>
    <row r="68" spans="8:8" x14ac:dyDescent="0.15">
      <c r="H68">
        <f t="shared" si="1"/>
        <v>3.7403040000000001</v>
      </c>
    </row>
    <row r="69" spans="8:8" x14ac:dyDescent="0.15">
      <c r="H69">
        <f t="shared" si="1"/>
        <v>0.37403039999999999</v>
      </c>
    </row>
    <row r="70" spans="8:8" x14ac:dyDescent="0.15">
      <c r="H70">
        <f t="shared" si="1"/>
        <v>0.37403039999999999</v>
      </c>
    </row>
    <row r="71" spans="8:8" x14ac:dyDescent="0.15">
      <c r="H71">
        <f t="shared" si="1"/>
        <v>0.37403039999999999</v>
      </c>
    </row>
    <row r="72" spans="8:8" x14ac:dyDescent="0.15">
      <c r="H72">
        <f t="shared" si="1"/>
        <v>0.37403039999999999</v>
      </c>
    </row>
    <row r="73" spans="8:8" x14ac:dyDescent="0.15">
      <c r="H73">
        <f t="shared" si="1"/>
        <v>0.37403039999999999</v>
      </c>
    </row>
    <row r="74" spans="8:8" x14ac:dyDescent="0.15">
      <c r="H74">
        <f t="shared" si="1"/>
        <v>0.37403039999999999</v>
      </c>
    </row>
    <row r="75" spans="8:8" x14ac:dyDescent="0.15">
      <c r="H75">
        <f t="shared" si="1"/>
        <v>0.37403039999999999</v>
      </c>
    </row>
    <row r="76" spans="8:8" x14ac:dyDescent="0.15">
      <c r="H76">
        <f t="shared" si="1"/>
        <v>0.37403039999999999</v>
      </c>
    </row>
    <row r="77" spans="8:8" x14ac:dyDescent="0.15">
      <c r="H77">
        <f t="shared" si="1"/>
        <v>0.37403039999999999</v>
      </c>
    </row>
    <row r="78" spans="8:8" x14ac:dyDescent="0.15">
      <c r="H78">
        <f t="shared" si="1"/>
        <v>0.37403039999999999</v>
      </c>
    </row>
    <row r="79" spans="8:8" x14ac:dyDescent="0.15">
      <c r="H79">
        <f t="shared" si="1"/>
        <v>0.37403039999999999</v>
      </c>
    </row>
    <row r="80" spans="8:8" x14ac:dyDescent="0.15">
      <c r="H80">
        <f t="shared" si="1"/>
        <v>1.2467680000000001</v>
      </c>
    </row>
    <row r="81" spans="8:8" x14ac:dyDescent="0.15">
      <c r="H81">
        <f t="shared" si="1"/>
        <v>6.2338399999999998</v>
      </c>
    </row>
    <row r="82" spans="8:8" x14ac:dyDescent="0.15">
      <c r="H82">
        <f t="shared" si="1"/>
        <v>11.844296</v>
      </c>
    </row>
    <row r="83" spans="8:8" x14ac:dyDescent="0.15">
      <c r="H83">
        <f t="shared" si="1"/>
        <v>11.844296</v>
      </c>
    </row>
    <row r="84" spans="8:8" x14ac:dyDescent="0.15">
      <c r="H84">
        <f t="shared" si="1"/>
        <v>11.844296</v>
      </c>
    </row>
    <row r="85" spans="8:8" x14ac:dyDescent="0.15">
      <c r="H85">
        <f t="shared" si="1"/>
        <v>9.9741440000000008</v>
      </c>
    </row>
    <row r="86" spans="8:8" x14ac:dyDescent="0.15">
      <c r="H86">
        <f t="shared" si="1"/>
        <v>9.9741440000000008</v>
      </c>
    </row>
    <row r="87" spans="8:8" x14ac:dyDescent="0.15">
      <c r="H87">
        <f t="shared" si="1"/>
        <v>11.844296</v>
      </c>
    </row>
    <row r="88" spans="8:8" x14ac:dyDescent="0.15">
      <c r="H88">
        <f t="shared" si="1"/>
        <v>11.844296</v>
      </c>
    </row>
    <row r="89" spans="8:8" x14ac:dyDescent="0.15">
      <c r="H89">
        <f t="shared" si="1"/>
        <v>11.844296</v>
      </c>
    </row>
    <row r="90" spans="8:8" x14ac:dyDescent="0.15">
      <c r="H90">
        <f t="shared" si="1"/>
        <v>11.844296</v>
      </c>
    </row>
    <row r="91" spans="8:8" x14ac:dyDescent="0.15">
      <c r="H91">
        <f t="shared" ref="H91:H154" si="2">$H67</f>
        <v>3.7403040000000001</v>
      </c>
    </row>
    <row r="92" spans="8:8" x14ac:dyDescent="0.15">
      <c r="H92">
        <f t="shared" si="2"/>
        <v>3.7403040000000001</v>
      </c>
    </row>
    <row r="93" spans="8:8" x14ac:dyDescent="0.15">
      <c r="H93">
        <f t="shared" si="2"/>
        <v>0.37403039999999999</v>
      </c>
    </row>
    <row r="94" spans="8:8" x14ac:dyDescent="0.15">
      <c r="H94">
        <f t="shared" si="2"/>
        <v>0.37403039999999999</v>
      </c>
    </row>
    <row r="95" spans="8:8" x14ac:dyDescent="0.15">
      <c r="H95">
        <f t="shared" si="2"/>
        <v>0.37403039999999999</v>
      </c>
    </row>
    <row r="96" spans="8:8" x14ac:dyDescent="0.15">
      <c r="H96">
        <f t="shared" si="2"/>
        <v>0.37403039999999999</v>
      </c>
    </row>
    <row r="97" spans="8:8" x14ac:dyDescent="0.15">
      <c r="H97">
        <f t="shared" si="2"/>
        <v>0.37403039999999999</v>
      </c>
    </row>
    <row r="98" spans="8:8" x14ac:dyDescent="0.15">
      <c r="H98">
        <f t="shared" si="2"/>
        <v>0.37403039999999999</v>
      </c>
    </row>
    <row r="99" spans="8:8" x14ac:dyDescent="0.15">
      <c r="H99">
        <f t="shared" si="2"/>
        <v>0.37403039999999999</v>
      </c>
    </row>
    <row r="100" spans="8:8" x14ac:dyDescent="0.15">
      <c r="H100">
        <f t="shared" si="2"/>
        <v>0.37403039999999999</v>
      </c>
    </row>
    <row r="101" spans="8:8" x14ac:dyDescent="0.15">
      <c r="H101">
        <f t="shared" si="2"/>
        <v>0.37403039999999999</v>
      </c>
    </row>
    <row r="102" spans="8:8" x14ac:dyDescent="0.15">
      <c r="H102">
        <f t="shared" si="2"/>
        <v>0.37403039999999999</v>
      </c>
    </row>
    <row r="103" spans="8:8" x14ac:dyDescent="0.15">
      <c r="H103">
        <f t="shared" si="2"/>
        <v>0.37403039999999999</v>
      </c>
    </row>
    <row r="104" spans="8:8" x14ac:dyDescent="0.15">
      <c r="H104">
        <f t="shared" si="2"/>
        <v>1.2467680000000001</v>
      </c>
    </row>
    <row r="105" spans="8:8" x14ac:dyDescent="0.15">
      <c r="H105">
        <f t="shared" si="2"/>
        <v>6.2338399999999998</v>
      </c>
    </row>
    <row r="106" spans="8:8" x14ac:dyDescent="0.15">
      <c r="H106">
        <f t="shared" si="2"/>
        <v>11.844296</v>
      </c>
    </row>
    <row r="107" spans="8:8" x14ac:dyDescent="0.15">
      <c r="H107">
        <f t="shared" si="2"/>
        <v>11.844296</v>
      </c>
    </row>
    <row r="108" spans="8:8" x14ac:dyDescent="0.15">
      <c r="H108">
        <f t="shared" si="2"/>
        <v>11.844296</v>
      </c>
    </row>
    <row r="109" spans="8:8" x14ac:dyDescent="0.15">
      <c r="H109">
        <f t="shared" si="2"/>
        <v>9.9741440000000008</v>
      </c>
    </row>
    <row r="110" spans="8:8" x14ac:dyDescent="0.15">
      <c r="H110">
        <f t="shared" si="2"/>
        <v>9.9741440000000008</v>
      </c>
    </row>
    <row r="111" spans="8:8" x14ac:dyDescent="0.15">
      <c r="H111">
        <f t="shared" si="2"/>
        <v>11.844296</v>
      </c>
    </row>
    <row r="112" spans="8:8" x14ac:dyDescent="0.15">
      <c r="H112">
        <f t="shared" si="2"/>
        <v>11.844296</v>
      </c>
    </row>
    <row r="113" spans="8:8" x14ac:dyDescent="0.15">
      <c r="H113">
        <f t="shared" si="2"/>
        <v>11.844296</v>
      </c>
    </row>
    <row r="114" spans="8:8" x14ac:dyDescent="0.15">
      <c r="H114">
        <f t="shared" si="2"/>
        <v>11.844296</v>
      </c>
    </row>
    <row r="115" spans="8:8" x14ac:dyDescent="0.15">
      <c r="H115">
        <f t="shared" si="2"/>
        <v>3.7403040000000001</v>
      </c>
    </row>
    <row r="116" spans="8:8" x14ac:dyDescent="0.15">
      <c r="H116">
        <f t="shared" si="2"/>
        <v>3.7403040000000001</v>
      </c>
    </row>
    <row r="117" spans="8:8" x14ac:dyDescent="0.15">
      <c r="H117">
        <f t="shared" si="2"/>
        <v>0.37403039999999999</v>
      </c>
    </row>
    <row r="118" spans="8:8" x14ac:dyDescent="0.15">
      <c r="H118">
        <f t="shared" si="2"/>
        <v>0.37403039999999999</v>
      </c>
    </row>
    <row r="119" spans="8:8" x14ac:dyDescent="0.15">
      <c r="H119">
        <f t="shared" si="2"/>
        <v>0.37403039999999999</v>
      </c>
    </row>
    <row r="120" spans="8:8" x14ac:dyDescent="0.15">
      <c r="H120">
        <f t="shared" si="2"/>
        <v>0.37403039999999999</v>
      </c>
    </row>
    <row r="121" spans="8:8" x14ac:dyDescent="0.15">
      <c r="H121">
        <f t="shared" si="2"/>
        <v>0.37403039999999999</v>
      </c>
    </row>
    <row r="122" spans="8:8" x14ac:dyDescent="0.15">
      <c r="H122">
        <f t="shared" si="2"/>
        <v>0.37403039999999999</v>
      </c>
    </row>
    <row r="123" spans="8:8" x14ac:dyDescent="0.15">
      <c r="H123">
        <f t="shared" si="2"/>
        <v>0.37403039999999999</v>
      </c>
    </row>
    <row r="124" spans="8:8" x14ac:dyDescent="0.15">
      <c r="H124">
        <f t="shared" si="2"/>
        <v>0.37403039999999999</v>
      </c>
    </row>
    <row r="125" spans="8:8" x14ac:dyDescent="0.15">
      <c r="H125">
        <f t="shared" si="2"/>
        <v>0.37403039999999999</v>
      </c>
    </row>
    <row r="126" spans="8:8" x14ac:dyDescent="0.15">
      <c r="H126">
        <f t="shared" si="2"/>
        <v>0.37403039999999999</v>
      </c>
    </row>
    <row r="127" spans="8:8" x14ac:dyDescent="0.15">
      <c r="H127">
        <f t="shared" si="2"/>
        <v>0.37403039999999999</v>
      </c>
    </row>
    <row r="128" spans="8:8" x14ac:dyDescent="0.15">
      <c r="H128">
        <f t="shared" si="2"/>
        <v>1.2467680000000001</v>
      </c>
    </row>
    <row r="129" spans="8:8" x14ac:dyDescent="0.15">
      <c r="H129">
        <f t="shared" si="2"/>
        <v>6.2338399999999998</v>
      </c>
    </row>
    <row r="130" spans="8:8" x14ac:dyDescent="0.15">
      <c r="H130">
        <f t="shared" si="2"/>
        <v>11.844296</v>
      </c>
    </row>
    <row r="131" spans="8:8" x14ac:dyDescent="0.15">
      <c r="H131">
        <f t="shared" si="2"/>
        <v>11.844296</v>
      </c>
    </row>
    <row r="132" spans="8:8" x14ac:dyDescent="0.15">
      <c r="H132">
        <f t="shared" si="2"/>
        <v>11.844296</v>
      </c>
    </row>
    <row r="133" spans="8:8" x14ac:dyDescent="0.15">
      <c r="H133">
        <f t="shared" si="2"/>
        <v>9.9741440000000008</v>
      </c>
    </row>
    <row r="134" spans="8:8" x14ac:dyDescent="0.15">
      <c r="H134">
        <f t="shared" si="2"/>
        <v>9.9741440000000008</v>
      </c>
    </row>
    <row r="135" spans="8:8" x14ac:dyDescent="0.15">
      <c r="H135">
        <f t="shared" si="2"/>
        <v>11.844296</v>
      </c>
    </row>
    <row r="136" spans="8:8" x14ac:dyDescent="0.15">
      <c r="H136">
        <f t="shared" si="2"/>
        <v>11.844296</v>
      </c>
    </row>
    <row r="137" spans="8:8" x14ac:dyDescent="0.15">
      <c r="H137">
        <f t="shared" si="2"/>
        <v>11.844296</v>
      </c>
    </row>
    <row r="138" spans="8:8" x14ac:dyDescent="0.15">
      <c r="H138">
        <f t="shared" si="2"/>
        <v>11.844296</v>
      </c>
    </row>
    <row r="139" spans="8:8" x14ac:dyDescent="0.15">
      <c r="H139">
        <f t="shared" si="2"/>
        <v>3.7403040000000001</v>
      </c>
    </row>
    <row r="140" spans="8:8" x14ac:dyDescent="0.15">
      <c r="H140">
        <f t="shared" si="2"/>
        <v>3.7403040000000001</v>
      </c>
    </row>
    <row r="141" spans="8:8" x14ac:dyDescent="0.15">
      <c r="H141">
        <f t="shared" si="2"/>
        <v>0.37403039999999999</v>
      </c>
    </row>
    <row r="142" spans="8:8" x14ac:dyDescent="0.15">
      <c r="H142">
        <f t="shared" si="2"/>
        <v>0.37403039999999999</v>
      </c>
    </row>
    <row r="143" spans="8:8" x14ac:dyDescent="0.15">
      <c r="H143">
        <f t="shared" si="2"/>
        <v>0.37403039999999999</v>
      </c>
    </row>
    <row r="144" spans="8:8" x14ac:dyDescent="0.15">
      <c r="H144">
        <f t="shared" si="2"/>
        <v>0.37403039999999999</v>
      </c>
    </row>
    <row r="145" spans="8:8" x14ac:dyDescent="0.15">
      <c r="H145">
        <f t="shared" si="2"/>
        <v>0.37403039999999999</v>
      </c>
    </row>
    <row r="146" spans="8:8" x14ac:dyDescent="0.15">
      <c r="H146">
        <f t="shared" si="2"/>
        <v>0.37403039999999999</v>
      </c>
    </row>
    <row r="147" spans="8:8" x14ac:dyDescent="0.15">
      <c r="H147">
        <f t="shared" si="2"/>
        <v>0.37403039999999999</v>
      </c>
    </row>
    <row r="148" spans="8:8" x14ac:dyDescent="0.15">
      <c r="H148">
        <f t="shared" si="2"/>
        <v>0.37403039999999999</v>
      </c>
    </row>
    <row r="149" spans="8:8" x14ac:dyDescent="0.15">
      <c r="H149">
        <f t="shared" si="2"/>
        <v>0.37403039999999999</v>
      </c>
    </row>
    <row r="150" spans="8:8" x14ac:dyDescent="0.15">
      <c r="H150">
        <f t="shared" si="2"/>
        <v>0.37403039999999999</v>
      </c>
    </row>
    <row r="151" spans="8:8" x14ac:dyDescent="0.15">
      <c r="H151">
        <f t="shared" si="2"/>
        <v>0.37403039999999999</v>
      </c>
    </row>
    <row r="152" spans="8:8" x14ac:dyDescent="0.15">
      <c r="H152">
        <f t="shared" si="2"/>
        <v>1.2467680000000001</v>
      </c>
    </row>
    <row r="153" spans="8:8" x14ac:dyDescent="0.15">
      <c r="H153">
        <f t="shared" si="2"/>
        <v>6.2338399999999998</v>
      </c>
    </row>
    <row r="154" spans="8:8" x14ac:dyDescent="0.15">
      <c r="H154">
        <f t="shared" si="2"/>
        <v>11.844296</v>
      </c>
    </row>
    <row r="155" spans="8:8" x14ac:dyDescent="0.15">
      <c r="H155">
        <f t="shared" ref="H155:H218" si="3">$H131</f>
        <v>11.844296</v>
      </c>
    </row>
    <row r="156" spans="8:8" x14ac:dyDescent="0.15">
      <c r="H156">
        <f t="shared" si="3"/>
        <v>11.844296</v>
      </c>
    </row>
    <row r="157" spans="8:8" x14ac:dyDescent="0.15">
      <c r="H157">
        <f t="shared" si="3"/>
        <v>9.9741440000000008</v>
      </c>
    </row>
    <row r="158" spans="8:8" x14ac:dyDescent="0.15">
      <c r="H158">
        <f t="shared" si="3"/>
        <v>9.9741440000000008</v>
      </c>
    </row>
    <row r="159" spans="8:8" x14ac:dyDescent="0.15">
      <c r="H159">
        <f t="shared" si="3"/>
        <v>11.844296</v>
      </c>
    </row>
    <row r="160" spans="8:8" x14ac:dyDescent="0.15">
      <c r="H160">
        <f t="shared" si="3"/>
        <v>11.844296</v>
      </c>
    </row>
    <row r="161" spans="8:8" x14ac:dyDescent="0.15">
      <c r="H161">
        <f t="shared" si="3"/>
        <v>11.844296</v>
      </c>
    </row>
    <row r="162" spans="8:8" x14ac:dyDescent="0.15">
      <c r="H162">
        <f t="shared" si="3"/>
        <v>11.844296</v>
      </c>
    </row>
    <row r="163" spans="8:8" x14ac:dyDescent="0.15">
      <c r="H163">
        <f t="shared" si="3"/>
        <v>3.7403040000000001</v>
      </c>
    </row>
    <row r="164" spans="8:8" x14ac:dyDescent="0.15">
      <c r="H164">
        <f t="shared" si="3"/>
        <v>3.7403040000000001</v>
      </c>
    </row>
    <row r="165" spans="8:8" x14ac:dyDescent="0.15">
      <c r="H165">
        <f t="shared" si="3"/>
        <v>0.37403039999999999</v>
      </c>
    </row>
    <row r="166" spans="8:8" x14ac:dyDescent="0.15">
      <c r="H166">
        <f t="shared" si="3"/>
        <v>0.37403039999999999</v>
      </c>
    </row>
    <row r="167" spans="8:8" x14ac:dyDescent="0.15">
      <c r="H167">
        <f t="shared" si="3"/>
        <v>0.37403039999999999</v>
      </c>
    </row>
    <row r="168" spans="8:8" x14ac:dyDescent="0.15">
      <c r="H168">
        <f t="shared" si="3"/>
        <v>0.37403039999999999</v>
      </c>
    </row>
    <row r="169" spans="8:8" x14ac:dyDescent="0.15">
      <c r="H169">
        <f t="shared" si="3"/>
        <v>0.37403039999999999</v>
      </c>
    </row>
    <row r="170" spans="8:8" x14ac:dyDescent="0.15">
      <c r="H170">
        <f t="shared" si="3"/>
        <v>0.37403039999999999</v>
      </c>
    </row>
    <row r="171" spans="8:8" x14ac:dyDescent="0.15">
      <c r="H171">
        <f t="shared" si="3"/>
        <v>0.37403039999999999</v>
      </c>
    </row>
    <row r="172" spans="8:8" x14ac:dyDescent="0.15">
      <c r="H172">
        <f t="shared" si="3"/>
        <v>0.37403039999999999</v>
      </c>
    </row>
    <row r="173" spans="8:8" x14ac:dyDescent="0.15">
      <c r="H173">
        <f t="shared" si="3"/>
        <v>0.37403039999999999</v>
      </c>
    </row>
    <row r="174" spans="8:8" x14ac:dyDescent="0.15">
      <c r="H174">
        <f t="shared" si="3"/>
        <v>0.37403039999999999</v>
      </c>
    </row>
    <row r="175" spans="8:8" x14ac:dyDescent="0.15">
      <c r="H175">
        <f t="shared" si="3"/>
        <v>0.37403039999999999</v>
      </c>
    </row>
    <row r="176" spans="8:8" x14ac:dyDescent="0.15">
      <c r="H176">
        <f t="shared" si="3"/>
        <v>1.2467680000000001</v>
      </c>
    </row>
    <row r="177" spans="8:8" x14ac:dyDescent="0.15">
      <c r="H177">
        <f t="shared" si="3"/>
        <v>6.2338399999999998</v>
      </c>
    </row>
    <row r="178" spans="8:8" x14ac:dyDescent="0.15">
      <c r="H178">
        <f t="shared" si="3"/>
        <v>11.844296</v>
      </c>
    </row>
    <row r="179" spans="8:8" x14ac:dyDescent="0.15">
      <c r="H179">
        <f t="shared" si="3"/>
        <v>11.844296</v>
      </c>
    </row>
    <row r="180" spans="8:8" x14ac:dyDescent="0.15">
      <c r="H180">
        <f t="shared" si="3"/>
        <v>11.844296</v>
      </c>
    </row>
    <row r="181" spans="8:8" x14ac:dyDescent="0.15">
      <c r="H181">
        <f t="shared" si="3"/>
        <v>9.9741440000000008</v>
      </c>
    </row>
    <row r="182" spans="8:8" x14ac:dyDescent="0.15">
      <c r="H182">
        <f t="shared" si="3"/>
        <v>9.9741440000000008</v>
      </c>
    </row>
    <row r="183" spans="8:8" x14ac:dyDescent="0.15">
      <c r="H183">
        <f t="shared" si="3"/>
        <v>11.844296</v>
      </c>
    </row>
    <row r="184" spans="8:8" x14ac:dyDescent="0.15">
      <c r="H184">
        <f t="shared" si="3"/>
        <v>11.844296</v>
      </c>
    </row>
    <row r="185" spans="8:8" x14ac:dyDescent="0.15">
      <c r="H185">
        <f t="shared" si="3"/>
        <v>11.844296</v>
      </c>
    </row>
    <row r="186" spans="8:8" x14ac:dyDescent="0.15">
      <c r="H186">
        <f t="shared" si="3"/>
        <v>11.844296</v>
      </c>
    </row>
    <row r="187" spans="8:8" x14ac:dyDescent="0.15">
      <c r="H187">
        <f t="shared" si="3"/>
        <v>3.7403040000000001</v>
      </c>
    </row>
    <row r="188" spans="8:8" x14ac:dyDescent="0.15">
      <c r="H188">
        <f t="shared" si="3"/>
        <v>3.7403040000000001</v>
      </c>
    </row>
    <row r="189" spans="8:8" x14ac:dyDescent="0.15">
      <c r="H189">
        <f t="shared" si="3"/>
        <v>0.37403039999999999</v>
      </c>
    </row>
    <row r="190" spans="8:8" x14ac:dyDescent="0.15">
      <c r="H190">
        <f t="shared" si="3"/>
        <v>0.37403039999999999</v>
      </c>
    </row>
    <row r="191" spans="8:8" x14ac:dyDescent="0.15">
      <c r="H191">
        <f t="shared" si="3"/>
        <v>0.37403039999999999</v>
      </c>
    </row>
    <row r="192" spans="8:8" x14ac:dyDescent="0.15">
      <c r="H192">
        <f t="shared" si="3"/>
        <v>0.37403039999999999</v>
      </c>
    </row>
    <row r="193" spans="8:8" x14ac:dyDescent="0.15">
      <c r="H193">
        <f t="shared" si="3"/>
        <v>0.37403039999999999</v>
      </c>
    </row>
    <row r="194" spans="8:8" x14ac:dyDescent="0.15">
      <c r="H194">
        <f t="shared" si="3"/>
        <v>0.37403039999999999</v>
      </c>
    </row>
    <row r="195" spans="8:8" x14ac:dyDescent="0.15">
      <c r="H195">
        <f t="shared" si="3"/>
        <v>0.37403039999999999</v>
      </c>
    </row>
    <row r="196" spans="8:8" x14ac:dyDescent="0.15">
      <c r="H196">
        <f t="shared" si="3"/>
        <v>0.37403039999999999</v>
      </c>
    </row>
    <row r="197" spans="8:8" x14ac:dyDescent="0.15">
      <c r="H197">
        <f t="shared" si="3"/>
        <v>0.37403039999999999</v>
      </c>
    </row>
    <row r="198" spans="8:8" x14ac:dyDescent="0.15">
      <c r="H198">
        <f t="shared" si="3"/>
        <v>0.37403039999999999</v>
      </c>
    </row>
    <row r="199" spans="8:8" x14ac:dyDescent="0.15">
      <c r="H199">
        <f t="shared" si="3"/>
        <v>0.37403039999999999</v>
      </c>
    </row>
    <row r="200" spans="8:8" x14ac:dyDescent="0.15">
      <c r="H200">
        <f t="shared" si="3"/>
        <v>1.2467680000000001</v>
      </c>
    </row>
    <row r="201" spans="8:8" x14ac:dyDescent="0.15">
      <c r="H201">
        <f t="shared" si="3"/>
        <v>6.2338399999999998</v>
      </c>
    </row>
    <row r="202" spans="8:8" x14ac:dyDescent="0.15">
      <c r="H202">
        <f t="shared" si="3"/>
        <v>11.844296</v>
      </c>
    </row>
    <row r="203" spans="8:8" x14ac:dyDescent="0.15">
      <c r="H203">
        <f t="shared" si="3"/>
        <v>11.844296</v>
      </c>
    </row>
    <row r="204" spans="8:8" x14ac:dyDescent="0.15">
      <c r="H204">
        <f t="shared" si="3"/>
        <v>11.844296</v>
      </c>
    </row>
    <row r="205" spans="8:8" x14ac:dyDescent="0.15">
      <c r="H205">
        <f t="shared" si="3"/>
        <v>9.9741440000000008</v>
      </c>
    </row>
    <row r="206" spans="8:8" x14ac:dyDescent="0.15">
      <c r="H206">
        <f t="shared" si="3"/>
        <v>9.9741440000000008</v>
      </c>
    </row>
    <row r="207" spans="8:8" x14ac:dyDescent="0.15">
      <c r="H207">
        <f t="shared" si="3"/>
        <v>11.844296</v>
      </c>
    </row>
    <row r="208" spans="8:8" x14ac:dyDescent="0.15">
      <c r="H208">
        <f t="shared" si="3"/>
        <v>11.844296</v>
      </c>
    </row>
    <row r="209" spans="8:8" x14ac:dyDescent="0.15">
      <c r="H209">
        <f t="shared" si="3"/>
        <v>11.844296</v>
      </c>
    </row>
    <row r="210" spans="8:8" x14ac:dyDescent="0.15">
      <c r="H210">
        <f t="shared" si="3"/>
        <v>11.844296</v>
      </c>
    </row>
    <row r="211" spans="8:8" x14ac:dyDescent="0.15">
      <c r="H211">
        <f t="shared" si="3"/>
        <v>3.7403040000000001</v>
      </c>
    </row>
    <row r="212" spans="8:8" x14ac:dyDescent="0.15">
      <c r="H212">
        <f t="shared" si="3"/>
        <v>3.7403040000000001</v>
      </c>
    </row>
    <row r="213" spans="8:8" x14ac:dyDescent="0.15">
      <c r="H213">
        <f t="shared" si="3"/>
        <v>0.37403039999999999</v>
      </c>
    </row>
    <row r="214" spans="8:8" x14ac:dyDescent="0.15">
      <c r="H214">
        <f t="shared" si="3"/>
        <v>0.37403039999999999</v>
      </c>
    </row>
    <row r="215" spans="8:8" x14ac:dyDescent="0.15">
      <c r="H215">
        <f t="shared" si="3"/>
        <v>0.37403039999999999</v>
      </c>
    </row>
    <row r="216" spans="8:8" x14ac:dyDescent="0.15">
      <c r="H216">
        <f t="shared" si="3"/>
        <v>0.37403039999999999</v>
      </c>
    </row>
    <row r="217" spans="8:8" x14ac:dyDescent="0.15">
      <c r="H217">
        <f t="shared" si="3"/>
        <v>0.37403039999999999</v>
      </c>
    </row>
    <row r="218" spans="8:8" x14ac:dyDescent="0.15">
      <c r="H218">
        <f t="shared" si="3"/>
        <v>0.37403039999999999</v>
      </c>
    </row>
    <row r="219" spans="8:8" x14ac:dyDescent="0.15">
      <c r="H219">
        <f t="shared" ref="H219:H282" si="4">$H195</f>
        <v>0.37403039999999999</v>
      </c>
    </row>
    <row r="220" spans="8:8" x14ac:dyDescent="0.15">
      <c r="H220">
        <f t="shared" si="4"/>
        <v>0.37403039999999999</v>
      </c>
    </row>
    <row r="221" spans="8:8" x14ac:dyDescent="0.15">
      <c r="H221">
        <f t="shared" si="4"/>
        <v>0.37403039999999999</v>
      </c>
    </row>
    <row r="222" spans="8:8" x14ac:dyDescent="0.15">
      <c r="H222">
        <f t="shared" si="4"/>
        <v>0.37403039999999999</v>
      </c>
    </row>
    <row r="223" spans="8:8" x14ac:dyDescent="0.15">
      <c r="H223">
        <f t="shared" si="4"/>
        <v>0.37403039999999999</v>
      </c>
    </row>
    <row r="224" spans="8:8" x14ac:dyDescent="0.15">
      <c r="H224">
        <f t="shared" si="4"/>
        <v>1.2467680000000001</v>
      </c>
    </row>
    <row r="225" spans="8:8" x14ac:dyDescent="0.15">
      <c r="H225">
        <f t="shared" si="4"/>
        <v>6.2338399999999998</v>
      </c>
    </row>
    <row r="226" spans="8:8" x14ac:dyDescent="0.15">
      <c r="H226">
        <f t="shared" si="4"/>
        <v>11.844296</v>
      </c>
    </row>
    <row r="227" spans="8:8" x14ac:dyDescent="0.15">
      <c r="H227">
        <f t="shared" si="4"/>
        <v>11.844296</v>
      </c>
    </row>
    <row r="228" spans="8:8" x14ac:dyDescent="0.15">
      <c r="H228">
        <f t="shared" si="4"/>
        <v>11.844296</v>
      </c>
    </row>
    <row r="229" spans="8:8" x14ac:dyDescent="0.15">
      <c r="H229">
        <f t="shared" si="4"/>
        <v>9.9741440000000008</v>
      </c>
    </row>
    <row r="230" spans="8:8" x14ac:dyDescent="0.15">
      <c r="H230">
        <f t="shared" si="4"/>
        <v>9.9741440000000008</v>
      </c>
    </row>
    <row r="231" spans="8:8" x14ac:dyDescent="0.15">
      <c r="H231">
        <f t="shared" si="4"/>
        <v>11.844296</v>
      </c>
    </row>
    <row r="232" spans="8:8" x14ac:dyDescent="0.15">
      <c r="H232">
        <f t="shared" si="4"/>
        <v>11.844296</v>
      </c>
    </row>
    <row r="233" spans="8:8" x14ac:dyDescent="0.15">
      <c r="H233">
        <f t="shared" si="4"/>
        <v>11.844296</v>
      </c>
    </row>
    <row r="234" spans="8:8" x14ac:dyDescent="0.15">
      <c r="H234">
        <f t="shared" si="4"/>
        <v>11.844296</v>
      </c>
    </row>
    <row r="235" spans="8:8" x14ac:dyDescent="0.15">
      <c r="H235">
        <f t="shared" si="4"/>
        <v>3.7403040000000001</v>
      </c>
    </row>
    <row r="236" spans="8:8" x14ac:dyDescent="0.15">
      <c r="H236">
        <f t="shared" si="4"/>
        <v>3.7403040000000001</v>
      </c>
    </row>
    <row r="237" spans="8:8" x14ac:dyDescent="0.15">
      <c r="H237">
        <f t="shared" si="4"/>
        <v>0.37403039999999999</v>
      </c>
    </row>
    <row r="238" spans="8:8" x14ac:dyDescent="0.15">
      <c r="H238">
        <f t="shared" si="4"/>
        <v>0.37403039999999999</v>
      </c>
    </row>
    <row r="239" spans="8:8" x14ac:dyDescent="0.15">
      <c r="H239">
        <f t="shared" si="4"/>
        <v>0.37403039999999999</v>
      </c>
    </row>
    <row r="240" spans="8:8" x14ac:dyDescent="0.15">
      <c r="H240">
        <f t="shared" si="4"/>
        <v>0.37403039999999999</v>
      </c>
    </row>
    <row r="241" spans="8:8" x14ac:dyDescent="0.15">
      <c r="H241">
        <f t="shared" si="4"/>
        <v>0.37403039999999999</v>
      </c>
    </row>
    <row r="242" spans="8:8" x14ac:dyDescent="0.15">
      <c r="H242">
        <f t="shared" si="4"/>
        <v>0.37403039999999999</v>
      </c>
    </row>
    <row r="243" spans="8:8" x14ac:dyDescent="0.15">
      <c r="H243">
        <f t="shared" si="4"/>
        <v>0.37403039999999999</v>
      </c>
    </row>
    <row r="244" spans="8:8" x14ac:dyDescent="0.15">
      <c r="H244">
        <f t="shared" si="4"/>
        <v>0.37403039999999999</v>
      </c>
    </row>
    <row r="245" spans="8:8" x14ac:dyDescent="0.15">
      <c r="H245">
        <f t="shared" si="4"/>
        <v>0.37403039999999999</v>
      </c>
    </row>
    <row r="246" spans="8:8" x14ac:dyDescent="0.15">
      <c r="H246">
        <f t="shared" si="4"/>
        <v>0.37403039999999999</v>
      </c>
    </row>
    <row r="247" spans="8:8" x14ac:dyDescent="0.15">
      <c r="H247">
        <f t="shared" si="4"/>
        <v>0.37403039999999999</v>
      </c>
    </row>
    <row r="248" spans="8:8" x14ac:dyDescent="0.15">
      <c r="H248">
        <f t="shared" si="4"/>
        <v>1.2467680000000001</v>
      </c>
    </row>
    <row r="249" spans="8:8" x14ac:dyDescent="0.15">
      <c r="H249">
        <f t="shared" si="4"/>
        <v>6.2338399999999998</v>
      </c>
    </row>
    <row r="250" spans="8:8" x14ac:dyDescent="0.15">
      <c r="H250">
        <f t="shared" si="4"/>
        <v>11.844296</v>
      </c>
    </row>
    <row r="251" spans="8:8" x14ac:dyDescent="0.15">
      <c r="H251">
        <f t="shared" si="4"/>
        <v>11.844296</v>
      </c>
    </row>
    <row r="252" spans="8:8" x14ac:dyDescent="0.15">
      <c r="H252">
        <f t="shared" si="4"/>
        <v>11.844296</v>
      </c>
    </row>
    <row r="253" spans="8:8" x14ac:dyDescent="0.15">
      <c r="H253">
        <f t="shared" si="4"/>
        <v>9.9741440000000008</v>
      </c>
    </row>
    <row r="254" spans="8:8" x14ac:dyDescent="0.15">
      <c r="H254">
        <f t="shared" si="4"/>
        <v>9.9741440000000008</v>
      </c>
    </row>
    <row r="255" spans="8:8" x14ac:dyDescent="0.15">
      <c r="H255">
        <f t="shared" si="4"/>
        <v>11.844296</v>
      </c>
    </row>
    <row r="256" spans="8:8" x14ac:dyDescent="0.15">
      <c r="H256">
        <f t="shared" si="4"/>
        <v>11.844296</v>
      </c>
    </row>
    <row r="257" spans="8:8" x14ac:dyDescent="0.15">
      <c r="H257">
        <f t="shared" si="4"/>
        <v>11.844296</v>
      </c>
    </row>
    <row r="258" spans="8:8" x14ac:dyDescent="0.15">
      <c r="H258">
        <f t="shared" si="4"/>
        <v>11.844296</v>
      </c>
    </row>
    <row r="259" spans="8:8" x14ac:dyDescent="0.15">
      <c r="H259">
        <f t="shared" si="4"/>
        <v>3.7403040000000001</v>
      </c>
    </row>
    <row r="260" spans="8:8" x14ac:dyDescent="0.15">
      <c r="H260">
        <f t="shared" si="4"/>
        <v>3.7403040000000001</v>
      </c>
    </row>
    <row r="261" spans="8:8" x14ac:dyDescent="0.15">
      <c r="H261">
        <f t="shared" si="4"/>
        <v>0.37403039999999999</v>
      </c>
    </row>
    <row r="262" spans="8:8" x14ac:dyDescent="0.15">
      <c r="H262">
        <f t="shared" si="4"/>
        <v>0.37403039999999999</v>
      </c>
    </row>
    <row r="263" spans="8:8" x14ac:dyDescent="0.15">
      <c r="H263">
        <f t="shared" si="4"/>
        <v>0.37403039999999999</v>
      </c>
    </row>
    <row r="264" spans="8:8" x14ac:dyDescent="0.15">
      <c r="H264">
        <f t="shared" si="4"/>
        <v>0.37403039999999999</v>
      </c>
    </row>
    <row r="265" spans="8:8" x14ac:dyDescent="0.15">
      <c r="H265">
        <f t="shared" si="4"/>
        <v>0.37403039999999999</v>
      </c>
    </row>
    <row r="266" spans="8:8" x14ac:dyDescent="0.15">
      <c r="H266">
        <f t="shared" si="4"/>
        <v>0.37403039999999999</v>
      </c>
    </row>
    <row r="267" spans="8:8" x14ac:dyDescent="0.15">
      <c r="H267">
        <f t="shared" si="4"/>
        <v>0.37403039999999999</v>
      </c>
    </row>
    <row r="268" spans="8:8" x14ac:dyDescent="0.15">
      <c r="H268">
        <f t="shared" si="4"/>
        <v>0.37403039999999999</v>
      </c>
    </row>
    <row r="269" spans="8:8" x14ac:dyDescent="0.15">
      <c r="H269">
        <f t="shared" si="4"/>
        <v>0.37403039999999999</v>
      </c>
    </row>
    <row r="270" spans="8:8" x14ac:dyDescent="0.15">
      <c r="H270">
        <f t="shared" si="4"/>
        <v>0.37403039999999999</v>
      </c>
    </row>
    <row r="271" spans="8:8" x14ac:dyDescent="0.15">
      <c r="H271">
        <f t="shared" si="4"/>
        <v>0.37403039999999999</v>
      </c>
    </row>
    <row r="272" spans="8:8" x14ac:dyDescent="0.15">
      <c r="H272">
        <f t="shared" si="4"/>
        <v>1.2467680000000001</v>
      </c>
    </row>
    <row r="273" spans="8:8" x14ac:dyDescent="0.15">
      <c r="H273">
        <f t="shared" si="4"/>
        <v>6.2338399999999998</v>
      </c>
    </row>
    <row r="274" spans="8:8" x14ac:dyDescent="0.15">
      <c r="H274">
        <f t="shared" si="4"/>
        <v>11.844296</v>
      </c>
    </row>
    <row r="275" spans="8:8" x14ac:dyDescent="0.15">
      <c r="H275">
        <f t="shared" si="4"/>
        <v>11.844296</v>
      </c>
    </row>
    <row r="276" spans="8:8" x14ac:dyDescent="0.15">
      <c r="H276">
        <f t="shared" si="4"/>
        <v>11.844296</v>
      </c>
    </row>
    <row r="277" spans="8:8" x14ac:dyDescent="0.15">
      <c r="H277">
        <f t="shared" si="4"/>
        <v>9.9741440000000008</v>
      </c>
    </row>
    <row r="278" spans="8:8" x14ac:dyDescent="0.15">
      <c r="H278">
        <f t="shared" si="4"/>
        <v>9.9741440000000008</v>
      </c>
    </row>
    <row r="279" spans="8:8" x14ac:dyDescent="0.15">
      <c r="H279">
        <f t="shared" si="4"/>
        <v>11.844296</v>
      </c>
    </row>
    <row r="280" spans="8:8" x14ac:dyDescent="0.15">
      <c r="H280">
        <f t="shared" si="4"/>
        <v>11.844296</v>
      </c>
    </row>
    <row r="281" spans="8:8" x14ac:dyDescent="0.15">
      <c r="H281">
        <f t="shared" si="4"/>
        <v>11.844296</v>
      </c>
    </row>
    <row r="282" spans="8:8" x14ac:dyDescent="0.15">
      <c r="H282">
        <f t="shared" si="4"/>
        <v>11.844296</v>
      </c>
    </row>
    <row r="283" spans="8:8" x14ac:dyDescent="0.15">
      <c r="H283">
        <f t="shared" ref="H283:H346" si="5">$H259</f>
        <v>3.7403040000000001</v>
      </c>
    </row>
    <row r="284" spans="8:8" x14ac:dyDescent="0.15">
      <c r="H284">
        <f t="shared" si="5"/>
        <v>3.7403040000000001</v>
      </c>
    </row>
    <row r="285" spans="8:8" x14ac:dyDescent="0.15">
      <c r="H285">
        <f t="shared" si="5"/>
        <v>0.37403039999999999</v>
      </c>
    </row>
    <row r="286" spans="8:8" x14ac:dyDescent="0.15">
      <c r="H286">
        <f t="shared" si="5"/>
        <v>0.37403039999999999</v>
      </c>
    </row>
    <row r="287" spans="8:8" x14ac:dyDescent="0.15">
      <c r="H287">
        <f t="shared" si="5"/>
        <v>0.37403039999999999</v>
      </c>
    </row>
    <row r="288" spans="8:8" x14ac:dyDescent="0.15">
      <c r="H288">
        <f t="shared" si="5"/>
        <v>0.37403039999999999</v>
      </c>
    </row>
    <row r="289" spans="8:8" x14ac:dyDescent="0.15">
      <c r="H289">
        <f t="shared" si="5"/>
        <v>0.37403039999999999</v>
      </c>
    </row>
    <row r="290" spans="8:8" x14ac:dyDescent="0.15">
      <c r="H290">
        <f t="shared" si="5"/>
        <v>0.37403039999999999</v>
      </c>
    </row>
    <row r="291" spans="8:8" x14ac:dyDescent="0.15">
      <c r="H291">
        <f t="shared" si="5"/>
        <v>0.37403039999999999</v>
      </c>
    </row>
    <row r="292" spans="8:8" x14ac:dyDescent="0.15">
      <c r="H292">
        <f t="shared" si="5"/>
        <v>0.37403039999999999</v>
      </c>
    </row>
    <row r="293" spans="8:8" x14ac:dyDescent="0.15">
      <c r="H293">
        <f t="shared" si="5"/>
        <v>0.37403039999999999</v>
      </c>
    </row>
    <row r="294" spans="8:8" x14ac:dyDescent="0.15">
      <c r="H294">
        <f t="shared" si="5"/>
        <v>0.37403039999999999</v>
      </c>
    </row>
    <row r="295" spans="8:8" x14ac:dyDescent="0.15">
      <c r="H295">
        <f t="shared" si="5"/>
        <v>0.37403039999999999</v>
      </c>
    </row>
    <row r="296" spans="8:8" x14ac:dyDescent="0.15">
      <c r="H296">
        <f t="shared" si="5"/>
        <v>1.2467680000000001</v>
      </c>
    </row>
    <row r="297" spans="8:8" x14ac:dyDescent="0.15">
      <c r="H297">
        <f t="shared" si="5"/>
        <v>6.2338399999999998</v>
      </c>
    </row>
    <row r="298" spans="8:8" x14ac:dyDescent="0.15">
      <c r="H298">
        <f t="shared" si="5"/>
        <v>11.844296</v>
      </c>
    </row>
    <row r="299" spans="8:8" x14ac:dyDescent="0.15">
      <c r="H299">
        <f t="shared" si="5"/>
        <v>11.844296</v>
      </c>
    </row>
    <row r="300" spans="8:8" x14ac:dyDescent="0.15">
      <c r="H300">
        <f t="shared" si="5"/>
        <v>11.844296</v>
      </c>
    </row>
    <row r="301" spans="8:8" x14ac:dyDescent="0.15">
      <c r="H301">
        <f t="shared" si="5"/>
        <v>9.9741440000000008</v>
      </c>
    </row>
    <row r="302" spans="8:8" x14ac:dyDescent="0.15">
      <c r="H302">
        <f t="shared" si="5"/>
        <v>9.9741440000000008</v>
      </c>
    </row>
    <row r="303" spans="8:8" x14ac:dyDescent="0.15">
      <c r="H303">
        <f t="shared" si="5"/>
        <v>11.844296</v>
      </c>
    </row>
    <row r="304" spans="8:8" x14ac:dyDescent="0.15">
      <c r="H304">
        <f t="shared" si="5"/>
        <v>11.844296</v>
      </c>
    </row>
    <row r="305" spans="8:8" x14ac:dyDescent="0.15">
      <c r="H305">
        <f t="shared" si="5"/>
        <v>11.844296</v>
      </c>
    </row>
    <row r="306" spans="8:8" x14ac:dyDescent="0.15">
      <c r="H306">
        <f t="shared" si="5"/>
        <v>11.844296</v>
      </c>
    </row>
    <row r="307" spans="8:8" x14ac:dyDescent="0.15">
      <c r="H307">
        <f t="shared" si="5"/>
        <v>3.7403040000000001</v>
      </c>
    </row>
    <row r="308" spans="8:8" x14ac:dyDescent="0.15">
      <c r="H308">
        <f t="shared" si="5"/>
        <v>3.7403040000000001</v>
      </c>
    </row>
    <row r="309" spans="8:8" x14ac:dyDescent="0.15">
      <c r="H309">
        <f t="shared" si="5"/>
        <v>0.37403039999999999</v>
      </c>
    </row>
    <row r="310" spans="8:8" x14ac:dyDescent="0.15">
      <c r="H310">
        <f t="shared" si="5"/>
        <v>0.37403039999999999</v>
      </c>
    </row>
    <row r="311" spans="8:8" x14ac:dyDescent="0.15">
      <c r="H311">
        <f t="shared" si="5"/>
        <v>0.37403039999999999</v>
      </c>
    </row>
    <row r="312" spans="8:8" x14ac:dyDescent="0.15">
      <c r="H312">
        <f t="shared" si="5"/>
        <v>0.37403039999999999</v>
      </c>
    </row>
    <row r="313" spans="8:8" x14ac:dyDescent="0.15">
      <c r="H313">
        <f t="shared" si="5"/>
        <v>0.37403039999999999</v>
      </c>
    </row>
    <row r="314" spans="8:8" x14ac:dyDescent="0.15">
      <c r="H314">
        <f t="shared" si="5"/>
        <v>0.37403039999999999</v>
      </c>
    </row>
    <row r="315" spans="8:8" x14ac:dyDescent="0.15">
      <c r="H315">
        <f t="shared" si="5"/>
        <v>0.37403039999999999</v>
      </c>
    </row>
    <row r="316" spans="8:8" x14ac:dyDescent="0.15">
      <c r="H316">
        <f t="shared" si="5"/>
        <v>0.37403039999999999</v>
      </c>
    </row>
    <row r="317" spans="8:8" x14ac:dyDescent="0.15">
      <c r="H317">
        <f t="shared" si="5"/>
        <v>0.37403039999999999</v>
      </c>
    </row>
    <row r="318" spans="8:8" x14ac:dyDescent="0.15">
      <c r="H318">
        <f t="shared" si="5"/>
        <v>0.37403039999999999</v>
      </c>
    </row>
    <row r="319" spans="8:8" x14ac:dyDescent="0.15">
      <c r="H319">
        <f t="shared" si="5"/>
        <v>0.37403039999999999</v>
      </c>
    </row>
    <row r="320" spans="8:8" x14ac:dyDescent="0.15">
      <c r="H320">
        <f t="shared" si="5"/>
        <v>1.2467680000000001</v>
      </c>
    </row>
    <row r="321" spans="8:8" x14ac:dyDescent="0.15">
      <c r="H321">
        <f t="shared" si="5"/>
        <v>6.2338399999999998</v>
      </c>
    </row>
    <row r="322" spans="8:8" x14ac:dyDescent="0.15">
      <c r="H322">
        <f t="shared" si="5"/>
        <v>11.844296</v>
      </c>
    </row>
    <row r="323" spans="8:8" x14ac:dyDescent="0.15">
      <c r="H323">
        <f t="shared" si="5"/>
        <v>11.844296</v>
      </c>
    </row>
    <row r="324" spans="8:8" x14ac:dyDescent="0.15">
      <c r="H324">
        <f t="shared" si="5"/>
        <v>11.844296</v>
      </c>
    </row>
    <row r="325" spans="8:8" x14ac:dyDescent="0.15">
      <c r="H325">
        <f t="shared" si="5"/>
        <v>9.9741440000000008</v>
      </c>
    </row>
    <row r="326" spans="8:8" x14ac:dyDescent="0.15">
      <c r="H326">
        <f t="shared" si="5"/>
        <v>9.9741440000000008</v>
      </c>
    </row>
    <row r="327" spans="8:8" x14ac:dyDescent="0.15">
      <c r="H327">
        <f t="shared" si="5"/>
        <v>11.844296</v>
      </c>
    </row>
    <row r="328" spans="8:8" x14ac:dyDescent="0.15">
      <c r="H328">
        <f t="shared" si="5"/>
        <v>11.844296</v>
      </c>
    </row>
    <row r="329" spans="8:8" x14ac:dyDescent="0.15">
      <c r="H329">
        <f t="shared" si="5"/>
        <v>11.844296</v>
      </c>
    </row>
    <row r="330" spans="8:8" x14ac:dyDescent="0.15">
      <c r="H330">
        <f t="shared" si="5"/>
        <v>11.844296</v>
      </c>
    </row>
    <row r="331" spans="8:8" x14ac:dyDescent="0.15">
      <c r="H331">
        <f t="shared" si="5"/>
        <v>3.7403040000000001</v>
      </c>
    </row>
    <row r="332" spans="8:8" x14ac:dyDescent="0.15">
      <c r="H332">
        <f t="shared" si="5"/>
        <v>3.7403040000000001</v>
      </c>
    </row>
    <row r="333" spans="8:8" x14ac:dyDescent="0.15">
      <c r="H333">
        <f t="shared" si="5"/>
        <v>0.37403039999999999</v>
      </c>
    </row>
    <row r="334" spans="8:8" x14ac:dyDescent="0.15">
      <c r="H334">
        <f t="shared" si="5"/>
        <v>0.37403039999999999</v>
      </c>
    </row>
    <row r="335" spans="8:8" x14ac:dyDescent="0.15">
      <c r="H335">
        <f t="shared" si="5"/>
        <v>0.37403039999999999</v>
      </c>
    </row>
    <row r="336" spans="8:8" x14ac:dyDescent="0.15">
      <c r="H336">
        <f t="shared" si="5"/>
        <v>0.37403039999999999</v>
      </c>
    </row>
    <row r="337" spans="8:8" x14ac:dyDescent="0.15">
      <c r="H337">
        <f t="shared" si="5"/>
        <v>0.37403039999999999</v>
      </c>
    </row>
    <row r="338" spans="8:8" x14ac:dyDescent="0.15">
      <c r="H338">
        <f t="shared" si="5"/>
        <v>0.37403039999999999</v>
      </c>
    </row>
    <row r="339" spans="8:8" x14ac:dyDescent="0.15">
      <c r="H339">
        <f t="shared" si="5"/>
        <v>0.37403039999999999</v>
      </c>
    </row>
    <row r="340" spans="8:8" x14ac:dyDescent="0.15">
      <c r="H340">
        <f t="shared" si="5"/>
        <v>0.37403039999999999</v>
      </c>
    </row>
    <row r="341" spans="8:8" x14ac:dyDescent="0.15">
      <c r="H341">
        <f t="shared" si="5"/>
        <v>0.37403039999999999</v>
      </c>
    </row>
    <row r="342" spans="8:8" x14ac:dyDescent="0.15">
      <c r="H342">
        <f t="shared" si="5"/>
        <v>0.37403039999999999</v>
      </c>
    </row>
    <row r="343" spans="8:8" x14ac:dyDescent="0.15">
      <c r="H343">
        <f t="shared" si="5"/>
        <v>0.37403039999999999</v>
      </c>
    </row>
    <row r="344" spans="8:8" x14ac:dyDescent="0.15">
      <c r="H344">
        <f t="shared" si="5"/>
        <v>1.2467680000000001</v>
      </c>
    </row>
    <row r="345" spans="8:8" x14ac:dyDescent="0.15">
      <c r="H345">
        <f t="shared" si="5"/>
        <v>6.2338399999999998</v>
      </c>
    </row>
    <row r="346" spans="8:8" x14ac:dyDescent="0.15">
      <c r="H346">
        <f t="shared" si="5"/>
        <v>11.844296</v>
      </c>
    </row>
    <row r="347" spans="8:8" x14ac:dyDescent="0.15">
      <c r="H347">
        <f t="shared" ref="H347:H410" si="6">$H323</f>
        <v>11.844296</v>
      </c>
    </row>
    <row r="348" spans="8:8" x14ac:dyDescent="0.15">
      <c r="H348">
        <f t="shared" si="6"/>
        <v>11.844296</v>
      </c>
    </row>
    <row r="349" spans="8:8" x14ac:dyDescent="0.15">
      <c r="H349">
        <f t="shared" si="6"/>
        <v>9.9741440000000008</v>
      </c>
    </row>
    <row r="350" spans="8:8" x14ac:dyDescent="0.15">
      <c r="H350">
        <f t="shared" si="6"/>
        <v>9.9741440000000008</v>
      </c>
    </row>
    <row r="351" spans="8:8" x14ac:dyDescent="0.15">
      <c r="H351">
        <f t="shared" si="6"/>
        <v>11.844296</v>
      </c>
    </row>
    <row r="352" spans="8:8" x14ac:dyDescent="0.15">
      <c r="H352">
        <f t="shared" si="6"/>
        <v>11.844296</v>
      </c>
    </row>
    <row r="353" spans="8:8" x14ac:dyDescent="0.15">
      <c r="H353">
        <f t="shared" si="6"/>
        <v>11.844296</v>
      </c>
    </row>
    <row r="354" spans="8:8" x14ac:dyDescent="0.15">
      <c r="H354">
        <f t="shared" si="6"/>
        <v>11.844296</v>
      </c>
    </row>
    <row r="355" spans="8:8" x14ac:dyDescent="0.15">
      <c r="H355">
        <f t="shared" si="6"/>
        <v>3.7403040000000001</v>
      </c>
    </row>
    <row r="356" spans="8:8" x14ac:dyDescent="0.15">
      <c r="H356">
        <f t="shared" si="6"/>
        <v>3.7403040000000001</v>
      </c>
    </row>
    <row r="357" spans="8:8" x14ac:dyDescent="0.15">
      <c r="H357">
        <f t="shared" si="6"/>
        <v>0.37403039999999999</v>
      </c>
    </row>
    <row r="358" spans="8:8" x14ac:dyDescent="0.15">
      <c r="H358">
        <f t="shared" si="6"/>
        <v>0.37403039999999999</v>
      </c>
    </row>
    <row r="359" spans="8:8" x14ac:dyDescent="0.15">
      <c r="H359">
        <f t="shared" si="6"/>
        <v>0.37403039999999999</v>
      </c>
    </row>
    <row r="360" spans="8:8" x14ac:dyDescent="0.15">
      <c r="H360">
        <f t="shared" si="6"/>
        <v>0.37403039999999999</v>
      </c>
    </row>
    <row r="361" spans="8:8" x14ac:dyDescent="0.15">
      <c r="H361">
        <f t="shared" si="6"/>
        <v>0.37403039999999999</v>
      </c>
    </row>
    <row r="362" spans="8:8" x14ac:dyDescent="0.15">
      <c r="H362">
        <f t="shared" si="6"/>
        <v>0.37403039999999999</v>
      </c>
    </row>
    <row r="363" spans="8:8" x14ac:dyDescent="0.15">
      <c r="H363">
        <f t="shared" si="6"/>
        <v>0.37403039999999999</v>
      </c>
    </row>
    <row r="364" spans="8:8" x14ac:dyDescent="0.15">
      <c r="H364">
        <f t="shared" si="6"/>
        <v>0.37403039999999999</v>
      </c>
    </row>
    <row r="365" spans="8:8" x14ac:dyDescent="0.15">
      <c r="H365">
        <f t="shared" si="6"/>
        <v>0.37403039999999999</v>
      </c>
    </row>
    <row r="366" spans="8:8" x14ac:dyDescent="0.15">
      <c r="H366">
        <f t="shared" si="6"/>
        <v>0.37403039999999999</v>
      </c>
    </row>
    <row r="367" spans="8:8" x14ac:dyDescent="0.15">
      <c r="H367">
        <f t="shared" si="6"/>
        <v>0.37403039999999999</v>
      </c>
    </row>
    <row r="368" spans="8:8" x14ac:dyDescent="0.15">
      <c r="H368">
        <f t="shared" si="6"/>
        <v>1.2467680000000001</v>
      </c>
    </row>
    <row r="369" spans="8:8" x14ac:dyDescent="0.15">
      <c r="H369">
        <f t="shared" si="6"/>
        <v>6.2338399999999998</v>
      </c>
    </row>
    <row r="370" spans="8:8" x14ac:dyDescent="0.15">
      <c r="H370">
        <f t="shared" si="6"/>
        <v>11.844296</v>
      </c>
    </row>
    <row r="371" spans="8:8" x14ac:dyDescent="0.15">
      <c r="H371">
        <f t="shared" si="6"/>
        <v>11.844296</v>
      </c>
    </row>
    <row r="372" spans="8:8" x14ac:dyDescent="0.15">
      <c r="H372">
        <f t="shared" si="6"/>
        <v>11.844296</v>
      </c>
    </row>
    <row r="373" spans="8:8" x14ac:dyDescent="0.15">
      <c r="H373">
        <f t="shared" si="6"/>
        <v>9.9741440000000008</v>
      </c>
    </row>
    <row r="374" spans="8:8" x14ac:dyDescent="0.15">
      <c r="H374">
        <f t="shared" si="6"/>
        <v>9.9741440000000008</v>
      </c>
    </row>
    <row r="375" spans="8:8" x14ac:dyDescent="0.15">
      <c r="H375">
        <f t="shared" si="6"/>
        <v>11.844296</v>
      </c>
    </row>
    <row r="376" spans="8:8" x14ac:dyDescent="0.15">
      <c r="H376">
        <f t="shared" si="6"/>
        <v>11.844296</v>
      </c>
    </row>
    <row r="377" spans="8:8" x14ac:dyDescent="0.15">
      <c r="H377">
        <f t="shared" si="6"/>
        <v>11.844296</v>
      </c>
    </row>
    <row r="378" spans="8:8" x14ac:dyDescent="0.15">
      <c r="H378">
        <f t="shared" si="6"/>
        <v>11.844296</v>
      </c>
    </row>
    <row r="379" spans="8:8" x14ac:dyDescent="0.15">
      <c r="H379">
        <f t="shared" si="6"/>
        <v>3.7403040000000001</v>
      </c>
    </row>
    <row r="380" spans="8:8" x14ac:dyDescent="0.15">
      <c r="H380">
        <f t="shared" si="6"/>
        <v>3.7403040000000001</v>
      </c>
    </row>
    <row r="381" spans="8:8" x14ac:dyDescent="0.15">
      <c r="H381">
        <f t="shared" si="6"/>
        <v>0.37403039999999999</v>
      </c>
    </row>
    <row r="382" spans="8:8" x14ac:dyDescent="0.15">
      <c r="H382">
        <f t="shared" si="6"/>
        <v>0.37403039999999999</v>
      </c>
    </row>
    <row r="383" spans="8:8" x14ac:dyDescent="0.15">
      <c r="H383">
        <f t="shared" si="6"/>
        <v>0.37403039999999999</v>
      </c>
    </row>
    <row r="384" spans="8:8" x14ac:dyDescent="0.15">
      <c r="H384">
        <f t="shared" si="6"/>
        <v>0.37403039999999999</v>
      </c>
    </row>
    <row r="385" spans="8:8" x14ac:dyDescent="0.15">
      <c r="H385">
        <f t="shared" si="6"/>
        <v>0.37403039999999999</v>
      </c>
    </row>
    <row r="386" spans="8:8" x14ac:dyDescent="0.15">
      <c r="H386">
        <f t="shared" si="6"/>
        <v>0.37403039999999999</v>
      </c>
    </row>
    <row r="387" spans="8:8" x14ac:dyDescent="0.15">
      <c r="H387">
        <f t="shared" si="6"/>
        <v>0.37403039999999999</v>
      </c>
    </row>
    <row r="388" spans="8:8" x14ac:dyDescent="0.15">
      <c r="H388">
        <f t="shared" si="6"/>
        <v>0.37403039999999999</v>
      </c>
    </row>
    <row r="389" spans="8:8" x14ac:dyDescent="0.15">
      <c r="H389">
        <f t="shared" si="6"/>
        <v>0.37403039999999999</v>
      </c>
    </row>
    <row r="390" spans="8:8" x14ac:dyDescent="0.15">
      <c r="H390">
        <f t="shared" si="6"/>
        <v>0.37403039999999999</v>
      </c>
    </row>
    <row r="391" spans="8:8" x14ac:dyDescent="0.15">
      <c r="H391">
        <f t="shared" si="6"/>
        <v>0.37403039999999999</v>
      </c>
    </row>
    <row r="392" spans="8:8" x14ac:dyDescent="0.15">
      <c r="H392">
        <f t="shared" si="6"/>
        <v>1.2467680000000001</v>
      </c>
    </row>
    <row r="393" spans="8:8" x14ac:dyDescent="0.15">
      <c r="H393">
        <f t="shared" si="6"/>
        <v>6.2338399999999998</v>
      </c>
    </row>
    <row r="394" spans="8:8" x14ac:dyDescent="0.15">
      <c r="H394">
        <f t="shared" si="6"/>
        <v>11.844296</v>
      </c>
    </row>
    <row r="395" spans="8:8" x14ac:dyDescent="0.15">
      <c r="H395">
        <f t="shared" si="6"/>
        <v>11.844296</v>
      </c>
    </row>
    <row r="396" spans="8:8" x14ac:dyDescent="0.15">
      <c r="H396">
        <f t="shared" si="6"/>
        <v>11.844296</v>
      </c>
    </row>
    <row r="397" spans="8:8" x14ac:dyDescent="0.15">
      <c r="H397">
        <f t="shared" si="6"/>
        <v>9.9741440000000008</v>
      </c>
    </row>
    <row r="398" spans="8:8" x14ac:dyDescent="0.15">
      <c r="H398">
        <f t="shared" si="6"/>
        <v>9.9741440000000008</v>
      </c>
    </row>
    <row r="399" spans="8:8" x14ac:dyDescent="0.15">
      <c r="H399">
        <f t="shared" si="6"/>
        <v>11.844296</v>
      </c>
    </row>
    <row r="400" spans="8:8" x14ac:dyDescent="0.15">
      <c r="H400">
        <f t="shared" si="6"/>
        <v>11.844296</v>
      </c>
    </row>
    <row r="401" spans="8:8" x14ac:dyDescent="0.15">
      <c r="H401">
        <f t="shared" si="6"/>
        <v>11.844296</v>
      </c>
    </row>
    <row r="402" spans="8:8" x14ac:dyDescent="0.15">
      <c r="H402">
        <f t="shared" si="6"/>
        <v>11.844296</v>
      </c>
    </row>
    <row r="403" spans="8:8" x14ac:dyDescent="0.15">
      <c r="H403">
        <f t="shared" si="6"/>
        <v>3.7403040000000001</v>
      </c>
    </row>
    <row r="404" spans="8:8" x14ac:dyDescent="0.15">
      <c r="H404">
        <f t="shared" si="6"/>
        <v>3.7403040000000001</v>
      </c>
    </row>
    <row r="405" spans="8:8" x14ac:dyDescent="0.15">
      <c r="H405">
        <f t="shared" si="6"/>
        <v>0.37403039999999999</v>
      </c>
    </row>
    <row r="406" spans="8:8" x14ac:dyDescent="0.15">
      <c r="H406">
        <f t="shared" si="6"/>
        <v>0.37403039999999999</v>
      </c>
    </row>
    <row r="407" spans="8:8" x14ac:dyDescent="0.15">
      <c r="H407">
        <f t="shared" si="6"/>
        <v>0.37403039999999999</v>
      </c>
    </row>
    <row r="408" spans="8:8" x14ac:dyDescent="0.15">
      <c r="H408">
        <f t="shared" si="6"/>
        <v>0.37403039999999999</v>
      </c>
    </row>
    <row r="409" spans="8:8" x14ac:dyDescent="0.15">
      <c r="H409">
        <f t="shared" si="6"/>
        <v>0.37403039999999999</v>
      </c>
    </row>
    <row r="410" spans="8:8" x14ac:dyDescent="0.15">
      <c r="H410">
        <f t="shared" si="6"/>
        <v>0.37403039999999999</v>
      </c>
    </row>
    <row r="411" spans="8:8" x14ac:dyDescent="0.15">
      <c r="H411">
        <f t="shared" ref="H411:H474" si="7">$H387</f>
        <v>0.37403039999999999</v>
      </c>
    </row>
    <row r="412" spans="8:8" x14ac:dyDescent="0.15">
      <c r="H412">
        <f t="shared" si="7"/>
        <v>0.37403039999999999</v>
      </c>
    </row>
    <row r="413" spans="8:8" x14ac:dyDescent="0.15">
      <c r="H413">
        <f t="shared" si="7"/>
        <v>0.37403039999999999</v>
      </c>
    </row>
    <row r="414" spans="8:8" x14ac:dyDescent="0.15">
      <c r="H414">
        <f t="shared" si="7"/>
        <v>0.37403039999999999</v>
      </c>
    </row>
    <row r="415" spans="8:8" x14ac:dyDescent="0.15">
      <c r="H415">
        <f t="shared" si="7"/>
        <v>0.37403039999999999</v>
      </c>
    </row>
    <row r="416" spans="8:8" x14ac:dyDescent="0.15">
      <c r="H416">
        <f t="shared" si="7"/>
        <v>1.2467680000000001</v>
      </c>
    </row>
    <row r="417" spans="8:8" x14ac:dyDescent="0.15">
      <c r="H417">
        <f t="shared" si="7"/>
        <v>6.2338399999999998</v>
      </c>
    </row>
    <row r="418" spans="8:8" x14ac:dyDescent="0.15">
      <c r="H418">
        <f t="shared" si="7"/>
        <v>11.844296</v>
      </c>
    </row>
    <row r="419" spans="8:8" x14ac:dyDescent="0.15">
      <c r="H419">
        <f t="shared" si="7"/>
        <v>11.844296</v>
      </c>
    </row>
    <row r="420" spans="8:8" x14ac:dyDescent="0.15">
      <c r="H420">
        <f t="shared" si="7"/>
        <v>11.844296</v>
      </c>
    </row>
    <row r="421" spans="8:8" x14ac:dyDescent="0.15">
      <c r="H421">
        <f t="shared" si="7"/>
        <v>9.9741440000000008</v>
      </c>
    </row>
    <row r="422" spans="8:8" x14ac:dyDescent="0.15">
      <c r="H422">
        <f t="shared" si="7"/>
        <v>9.9741440000000008</v>
      </c>
    </row>
    <row r="423" spans="8:8" x14ac:dyDescent="0.15">
      <c r="H423">
        <f t="shared" si="7"/>
        <v>11.844296</v>
      </c>
    </row>
    <row r="424" spans="8:8" x14ac:dyDescent="0.15">
      <c r="H424">
        <f t="shared" si="7"/>
        <v>11.844296</v>
      </c>
    </row>
    <row r="425" spans="8:8" x14ac:dyDescent="0.15">
      <c r="H425">
        <f t="shared" si="7"/>
        <v>11.844296</v>
      </c>
    </row>
    <row r="426" spans="8:8" x14ac:dyDescent="0.15">
      <c r="H426">
        <f t="shared" si="7"/>
        <v>11.844296</v>
      </c>
    </row>
    <row r="427" spans="8:8" x14ac:dyDescent="0.15">
      <c r="H427">
        <f t="shared" si="7"/>
        <v>3.7403040000000001</v>
      </c>
    </row>
    <row r="428" spans="8:8" x14ac:dyDescent="0.15">
      <c r="H428">
        <f t="shared" si="7"/>
        <v>3.7403040000000001</v>
      </c>
    </row>
    <row r="429" spans="8:8" x14ac:dyDescent="0.15">
      <c r="H429">
        <f t="shared" si="7"/>
        <v>0.37403039999999999</v>
      </c>
    </row>
    <row r="430" spans="8:8" x14ac:dyDescent="0.15">
      <c r="H430">
        <f t="shared" si="7"/>
        <v>0.37403039999999999</v>
      </c>
    </row>
    <row r="431" spans="8:8" x14ac:dyDescent="0.15">
      <c r="H431">
        <f t="shared" si="7"/>
        <v>0.37403039999999999</v>
      </c>
    </row>
    <row r="432" spans="8:8" x14ac:dyDescent="0.15">
      <c r="H432">
        <f t="shared" si="7"/>
        <v>0.37403039999999999</v>
      </c>
    </row>
    <row r="433" spans="8:8" x14ac:dyDescent="0.15">
      <c r="H433">
        <f t="shared" si="7"/>
        <v>0.37403039999999999</v>
      </c>
    </row>
    <row r="434" spans="8:8" x14ac:dyDescent="0.15">
      <c r="H434">
        <f t="shared" si="7"/>
        <v>0.37403039999999999</v>
      </c>
    </row>
    <row r="435" spans="8:8" x14ac:dyDescent="0.15">
      <c r="H435">
        <f t="shared" si="7"/>
        <v>0.37403039999999999</v>
      </c>
    </row>
    <row r="436" spans="8:8" x14ac:dyDescent="0.15">
      <c r="H436">
        <f t="shared" si="7"/>
        <v>0.37403039999999999</v>
      </c>
    </row>
    <row r="437" spans="8:8" x14ac:dyDescent="0.15">
      <c r="H437">
        <f t="shared" si="7"/>
        <v>0.37403039999999999</v>
      </c>
    </row>
    <row r="438" spans="8:8" x14ac:dyDescent="0.15">
      <c r="H438">
        <f t="shared" si="7"/>
        <v>0.37403039999999999</v>
      </c>
    </row>
    <row r="439" spans="8:8" x14ac:dyDescent="0.15">
      <c r="H439">
        <f t="shared" si="7"/>
        <v>0.37403039999999999</v>
      </c>
    </row>
    <row r="440" spans="8:8" x14ac:dyDescent="0.15">
      <c r="H440">
        <f t="shared" si="7"/>
        <v>1.2467680000000001</v>
      </c>
    </row>
    <row r="441" spans="8:8" x14ac:dyDescent="0.15">
      <c r="H441">
        <f t="shared" si="7"/>
        <v>6.2338399999999998</v>
      </c>
    </row>
    <row r="442" spans="8:8" x14ac:dyDescent="0.15">
      <c r="H442">
        <f t="shared" si="7"/>
        <v>11.844296</v>
      </c>
    </row>
    <row r="443" spans="8:8" x14ac:dyDescent="0.15">
      <c r="H443">
        <f t="shared" si="7"/>
        <v>11.844296</v>
      </c>
    </row>
    <row r="444" spans="8:8" x14ac:dyDescent="0.15">
      <c r="H444">
        <f t="shared" si="7"/>
        <v>11.844296</v>
      </c>
    </row>
    <row r="445" spans="8:8" x14ac:dyDescent="0.15">
      <c r="H445">
        <f t="shared" si="7"/>
        <v>9.9741440000000008</v>
      </c>
    </row>
    <row r="446" spans="8:8" x14ac:dyDescent="0.15">
      <c r="H446">
        <f t="shared" si="7"/>
        <v>9.9741440000000008</v>
      </c>
    </row>
    <row r="447" spans="8:8" x14ac:dyDescent="0.15">
      <c r="H447">
        <f t="shared" si="7"/>
        <v>11.844296</v>
      </c>
    </row>
    <row r="448" spans="8:8" x14ac:dyDescent="0.15">
      <c r="H448">
        <f t="shared" si="7"/>
        <v>11.844296</v>
      </c>
    </row>
    <row r="449" spans="8:8" x14ac:dyDescent="0.15">
      <c r="H449">
        <f t="shared" si="7"/>
        <v>11.844296</v>
      </c>
    </row>
    <row r="450" spans="8:8" x14ac:dyDescent="0.15">
      <c r="H450">
        <f t="shared" si="7"/>
        <v>11.844296</v>
      </c>
    </row>
    <row r="451" spans="8:8" x14ac:dyDescent="0.15">
      <c r="H451">
        <f t="shared" si="7"/>
        <v>3.7403040000000001</v>
      </c>
    </row>
    <row r="452" spans="8:8" x14ac:dyDescent="0.15">
      <c r="H452">
        <f t="shared" si="7"/>
        <v>3.7403040000000001</v>
      </c>
    </row>
    <row r="453" spans="8:8" x14ac:dyDescent="0.15">
      <c r="H453">
        <f t="shared" si="7"/>
        <v>0.37403039999999999</v>
      </c>
    </row>
    <row r="454" spans="8:8" x14ac:dyDescent="0.15">
      <c r="H454">
        <f t="shared" si="7"/>
        <v>0.37403039999999999</v>
      </c>
    </row>
    <row r="455" spans="8:8" x14ac:dyDescent="0.15">
      <c r="H455">
        <f t="shared" si="7"/>
        <v>0.37403039999999999</v>
      </c>
    </row>
    <row r="456" spans="8:8" x14ac:dyDescent="0.15">
      <c r="H456">
        <f t="shared" si="7"/>
        <v>0.37403039999999999</v>
      </c>
    </row>
    <row r="457" spans="8:8" x14ac:dyDescent="0.15">
      <c r="H457">
        <f t="shared" si="7"/>
        <v>0.37403039999999999</v>
      </c>
    </row>
    <row r="458" spans="8:8" x14ac:dyDescent="0.15">
      <c r="H458">
        <f t="shared" si="7"/>
        <v>0.37403039999999999</v>
      </c>
    </row>
    <row r="459" spans="8:8" x14ac:dyDescent="0.15">
      <c r="H459">
        <f t="shared" si="7"/>
        <v>0.37403039999999999</v>
      </c>
    </row>
    <row r="460" spans="8:8" x14ac:dyDescent="0.15">
      <c r="H460">
        <f t="shared" si="7"/>
        <v>0.37403039999999999</v>
      </c>
    </row>
    <row r="461" spans="8:8" x14ac:dyDescent="0.15">
      <c r="H461">
        <f t="shared" si="7"/>
        <v>0.37403039999999999</v>
      </c>
    </row>
    <row r="462" spans="8:8" x14ac:dyDescent="0.15">
      <c r="H462">
        <f t="shared" si="7"/>
        <v>0.37403039999999999</v>
      </c>
    </row>
    <row r="463" spans="8:8" x14ac:dyDescent="0.15">
      <c r="H463">
        <f t="shared" si="7"/>
        <v>0.37403039999999999</v>
      </c>
    </row>
    <row r="464" spans="8:8" x14ac:dyDescent="0.15">
      <c r="H464">
        <f t="shared" si="7"/>
        <v>1.2467680000000001</v>
      </c>
    </row>
    <row r="465" spans="8:8" x14ac:dyDescent="0.15">
      <c r="H465">
        <f t="shared" si="7"/>
        <v>6.2338399999999998</v>
      </c>
    </row>
    <row r="466" spans="8:8" x14ac:dyDescent="0.15">
      <c r="H466">
        <f t="shared" si="7"/>
        <v>11.844296</v>
      </c>
    </row>
    <row r="467" spans="8:8" x14ac:dyDescent="0.15">
      <c r="H467">
        <f t="shared" si="7"/>
        <v>11.844296</v>
      </c>
    </row>
    <row r="468" spans="8:8" x14ac:dyDescent="0.15">
      <c r="H468">
        <f t="shared" si="7"/>
        <v>11.844296</v>
      </c>
    </row>
    <row r="469" spans="8:8" x14ac:dyDescent="0.15">
      <c r="H469">
        <f t="shared" si="7"/>
        <v>9.9741440000000008</v>
      </c>
    </row>
    <row r="470" spans="8:8" x14ac:dyDescent="0.15">
      <c r="H470">
        <f t="shared" si="7"/>
        <v>9.9741440000000008</v>
      </c>
    </row>
    <row r="471" spans="8:8" x14ac:dyDescent="0.15">
      <c r="H471">
        <f t="shared" si="7"/>
        <v>11.844296</v>
      </c>
    </row>
    <row r="472" spans="8:8" x14ac:dyDescent="0.15">
      <c r="H472">
        <f t="shared" si="7"/>
        <v>11.844296</v>
      </c>
    </row>
    <row r="473" spans="8:8" x14ac:dyDescent="0.15">
      <c r="H473">
        <f t="shared" si="7"/>
        <v>11.844296</v>
      </c>
    </row>
    <row r="474" spans="8:8" x14ac:dyDescent="0.15">
      <c r="H474">
        <f t="shared" si="7"/>
        <v>11.844296</v>
      </c>
    </row>
    <row r="475" spans="8:8" x14ac:dyDescent="0.15">
      <c r="H475">
        <f t="shared" ref="H475:H538" si="8">$H451</f>
        <v>3.7403040000000001</v>
      </c>
    </row>
    <row r="476" spans="8:8" x14ac:dyDescent="0.15">
      <c r="H476">
        <f t="shared" si="8"/>
        <v>3.7403040000000001</v>
      </c>
    </row>
    <row r="477" spans="8:8" x14ac:dyDescent="0.15">
      <c r="H477">
        <f t="shared" si="8"/>
        <v>0.37403039999999999</v>
      </c>
    </row>
    <row r="478" spans="8:8" x14ac:dyDescent="0.15">
      <c r="H478">
        <f t="shared" si="8"/>
        <v>0.37403039999999999</v>
      </c>
    </row>
    <row r="479" spans="8:8" x14ac:dyDescent="0.15">
      <c r="H479">
        <f t="shared" si="8"/>
        <v>0.37403039999999999</v>
      </c>
    </row>
    <row r="480" spans="8:8" x14ac:dyDescent="0.15">
      <c r="H480">
        <f t="shared" si="8"/>
        <v>0.37403039999999999</v>
      </c>
    </row>
    <row r="481" spans="8:8" x14ac:dyDescent="0.15">
      <c r="H481">
        <f t="shared" si="8"/>
        <v>0.37403039999999999</v>
      </c>
    </row>
    <row r="482" spans="8:8" x14ac:dyDescent="0.15">
      <c r="H482">
        <f t="shared" si="8"/>
        <v>0.37403039999999999</v>
      </c>
    </row>
    <row r="483" spans="8:8" x14ac:dyDescent="0.15">
      <c r="H483">
        <f t="shared" si="8"/>
        <v>0.37403039999999999</v>
      </c>
    </row>
    <row r="484" spans="8:8" x14ac:dyDescent="0.15">
      <c r="H484">
        <f t="shared" si="8"/>
        <v>0.37403039999999999</v>
      </c>
    </row>
    <row r="485" spans="8:8" x14ac:dyDescent="0.15">
      <c r="H485">
        <f t="shared" si="8"/>
        <v>0.37403039999999999</v>
      </c>
    </row>
    <row r="486" spans="8:8" x14ac:dyDescent="0.15">
      <c r="H486">
        <f t="shared" si="8"/>
        <v>0.37403039999999999</v>
      </c>
    </row>
    <row r="487" spans="8:8" x14ac:dyDescent="0.15">
      <c r="H487">
        <f t="shared" si="8"/>
        <v>0.37403039999999999</v>
      </c>
    </row>
    <row r="488" spans="8:8" x14ac:dyDescent="0.15">
      <c r="H488">
        <f t="shared" si="8"/>
        <v>1.2467680000000001</v>
      </c>
    </row>
    <row r="489" spans="8:8" x14ac:dyDescent="0.15">
      <c r="H489">
        <f t="shared" si="8"/>
        <v>6.2338399999999998</v>
      </c>
    </row>
    <row r="490" spans="8:8" x14ac:dyDescent="0.15">
      <c r="H490">
        <f t="shared" si="8"/>
        <v>11.844296</v>
      </c>
    </row>
    <row r="491" spans="8:8" x14ac:dyDescent="0.15">
      <c r="H491">
        <f t="shared" si="8"/>
        <v>11.844296</v>
      </c>
    </row>
    <row r="492" spans="8:8" x14ac:dyDescent="0.15">
      <c r="H492">
        <f t="shared" si="8"/>
        <v>11.844296</v>
      </c>
    </row>
    <row r="493" spans="8:8" x14ac:dyDescent="0.15">
      <c r="H493">
        <f t="shared" si="8"/>
        <v>9.9741440000000008</v>
      </c>
    </row>
    <row r="494" spans="8:8" x14ac:dyDescent="0.15">
      <c r="H494">
        <f t="shared" si="8"/>
        <v>9.9741440000000008</v>
      </c>
    </row>
    <row r="495" spans="8:8" x14ac:dyDescent="0.15">
      <c r="H495">
        <f t="shared" si="8"/>
        <v>11.844296</v>
      </c>
    </row>
    <row r="496" spans="8:8" x14ac:dyDescent="0.15">
      <c r="H496">
        <f t="shared" si="8"/>
        <v>11.844296</v>
      </c>
    </row>
    <row r="497" spans="8:8" x14ac:dyDescent="0.15">
      <c r="H497">
        <f t="shared" si="8"/>
        <v>11.844296</v>
      </c>
    </row>
    <row r="498" spans="8:8" x14ac:dyDescent="0.15">
      <c r="H498">
        <f t="shared" si="8"/>
        <v>11.844296</v>
      </c>
    </row>
    <row r="499" spans="8:8" x14ac:dyDescent="0.15">
      <c r="H499">
        <f t="shared" si="8"/>
        <v>3.7403040000000001</v>
      </c>
    </row>
    <row r="500" spans="8:8" x14ac:dyDescent="0.15">
      <c r="H500">
        <f t="shared" si="8"/>
        <v>3.7403040000000001</v>
      </c>
    </row>
    <row r="501" spans="8:8" x14ac:dyDescent="0.15">
      <c r="H501">
        <f t="shared" si="8"/>
        <v>0.37403039999999999</v>
      </c>
    </row>
    <row r="502" spans="8:8" x14ac:dyDescent="0.15">
      <c r="H502">
        <f t="shared" si="8"/>
        <v>0.37403039999999999</v>
      </c>
    </row>
    <row r="503" spans="8:8" x14ac:dyDescent="0.15">
      <c r="H503">
        <f t="shared" si="8"/>
        <v>0.37403039999999999</v>
      </c>
    </row>
    <row r="504" spans="8:8" x14ac:dyDescent="0.15">
      <c r="H504">
        <f t="shared" si="8"/>
        <v>0.37403039999999999</v>
      </c>
    </row>
    <row r="505" spans="8:8" x14ac:dyDescent="0.15">
      <c r="H505">
        <f t="shared" si="8"/>
        <v>0.37403039999999999</v>
      </c>
    </row>
    <row r="506" spans="8:8" x14ac:dyDescent="0.15">
      <c r="H506">
        <f t="shared" si="8"/>
        <v>0.37403039999999999</v>
      </c>
    </row>
    <row r="507" spans="8:8" x14ac:dyDescent="0.15">
      <c r="H507">
        <f t="shared" si="8"/>
        <v>0.37403039999999999</v>
      </c>
    </row>
    <row r="508" spans="8:8" x14ac:dyDescent="0.15">
      <c r="H508">
        <f t="shared" si="8"/>
        <v>0.37403039999999999</v>
      </c>
    </row>
    <row r="509" spans="8:8" x14ac:dyDescent="0.15">
      <c r="H509">
        <f t="shared" si="8"/>
        <v>0.37403039999999999</v>
      </c>
    </row>
    <row r="510" spans="8:8" x14ac:dyDescent="0.15">
      <c r="H510">
        <f t="shared" si="8"/>
        <v>0.37403039999999999</v>
      </c>
    </row>
    <row r="511" spans="8:8" x14ac:dyDescent="0.15">
      <c r="H511">
        <f t="shared" si="8"/>
        <v>0.37403039999999999</v>
      </c>
    </row>
    <row r="512" spans="8:8" x14ac:dyDescent="0.15">
      <c r="H512">
        <f t="shared" si="8"/>
        <v>1.2467680000000001</v>
      </c>
    </row>
    <row r="513" spans="8:8" x14ac:dyDescent="0.15">
      <c r="H513">
        <f t="shared" si="8"/>
        <v>6.2338399999999998</v>
      </c>
    </row>
    <row r="514" spans="8:8" x14ac:dyDescent="0.15">
      <c r="H514">
        <f t="shared" si="8"/>
        <v>11.844296</v>
      </c>
    </row>
    <row r="515" spans="8:8" x14ac:dyDescent="0.15">
      <c r="H515">
        <f t="shared" si="8"/>
        <v>11.844296</v>
      </c>
    </row>
    <row r="516" spans="8:8" x14ac:dyDescent="0.15">
      <c r="H516">
        <f t="shared" si="8"/>
        <v>11.844296</v>
      </c>
    </row>
    <row r="517" spans="8:8" x14ac:dyDescent="0.15">
      <c r="H517">
        <f t="shared" si="8"/>
        <v>9.9741440000000008</v>
      </c>
    </row>
    <row r="518" spans="8:8" x14ac:dyDescent="0.15">
      <c r="H518">
        <f t="shared" si="8"/>
        <v>9.9741440000000008</v>
      </c>
    </row>
    <row r="519" spans="8:8" x14ac:dyDescent="0.15">
      <c r="H519">
        <f t="shared" si="8"/>
        <v>11.844296</v>
      </c>
    </row>
    <row r="520" spans="8:8" x14ac:dyDescent="0.15">
      <c r="H520">
        <f t="shared" si="8"/>
        <v>11.844296</v>
      </c>
    </row>
    <row r="521" spans="8:8" x14ac:dyDescent="0.15">
      <c r="H521">
        <f t="shared" si="8"/>
        <v>11.844296</v>
      </c>
    </row>
    <row r="522" spans="8:8" x14ac:dyDescent="0.15">
      <c r="H522">
        <f t="shared" si="8"/>
        <v>11.844296</v>
      </c>
    </row>
    <row r="523" spans="8:8" x14ac:dyDescent="0.15">
      <c r="H523">
        <f t="shared" si="8"/>
        <v>3.7403040000000001</v>
      </c>
    </row>
    <row r="524" spans="8:8" x14ac:dyDescent="0.15">
      <c r="H524">
        <f t="shared" si="8"/>
        <v>3.7403040000000001</v>
      </c>
    </row>
    <row r="525" spans="8:8" x14ac:dyDescent="0.15">
      <c r="H525">
        <f t="shared" si="8"/>
        <v>0.37403039999999999</v>
      </c>
    </row>
    <row r="526" spans="8:8" x14ac:dyDescent="0.15">
      <c r="H526">
        <f t="shared" si="8"/>
        <v>0.37403039999999999</v>
      </c>
    </row>
    <row r="527" spans="8:8" x14ac:dyDescent="0.15">
      <c r="H527">
        <f t="shared" si="8"/>
        <v>0.37403039999999999</v>
      </c>
    </row>
    <row r="528" spans="8:8" x14ac:dyDescent="0.15">
      <c r="H528">
        <f t="shared" si="8"/>
        <v>0.37403039999999999</v>
      </c>
    </row>
    <row r="529" spans="8:8" x14ac:dyDescent="0.15">
      <c r="H529">
        <f t="shared" si="8"/>
        <v>0.37403039999999999</v>
      </c>
    </row>
    <row r="530" spans="8:8" x14ac:dyDescent="0.15">
      <c r="H530">
        <f t="shared" si="8"/>
        <v>0.37403039999999999</v>
      </c>
    </row>
    <row r="531" spans="8:8" x14ac:dyDescent="0.15">
      <c r="H531">
        <f t="shared" si="8"/>
        <v>0.37403039999999999</v>
      </c>
    </row>
    <row r="532" spans="8:8" x14ac:dyDescent="0.15">
      <c r="H532">
        <f t="shared" si="8"/>
        <v>0.37403039999999999</v>
      </c>
    </row>
    <row r="533" spans="8:8" x14ac:dyDescent="0.15">
      <c r="H533">
        <f t="shared" si="8"/>
        <v>0.37403039999999999</v>
      </c>
    </row>
    <row r="534" spans="8:8" x14ac:dyDescent="0.15">
      <c r="H534">
        <f t="shared" si="8"/>
        <v>0.37403039999999999</v>
      </c>
    </row>
    <row r="535" spans="8:8" x14ac:dyDescent="0.15">
      <c r="H535">
        <f t="shared" si="8"/>
        <v>0.37403039999999999</v>
      </c>
    </row>
    <row r="536" spans="8:8" x14ac:dyDescent="0.15">
      <c r="H536">
        <f t="shared" si="8"/>
        <v>1.2467680000000001</v>
      </c>
    </row>
    <row r="537" spans="8:8" x14ac:dyDescent="0.15">
      <c r="H537">
        <f t="shared" si="8"/>
        <v>6.2338399999999998</v>
      </c>
    </row>
    <row r="538" spans="8:8" x14ac:dyDescent="0.15">
      <c r="H538">
        <f t="shared" si="8"/>
        <v>11.844296</v>
      </c>
    </row>
    <row r="539" spans="8:8" x14ac:dyDescent="0.15">
      <c r="H539">
        <f t="shared" ref="H539:H602" si="9">$H515</f>
        <v>11.844296</v>
      </c>
    </row>
    <row r="540" spans="8:8" x14ac:dyDescent="0.15">
      <c r="H540">
        <f t="shared" si="9"/>
        <v>11.844296</v>
      </c>
    </row>
    <row r="541" spans="8:8" x14ac:dyDescent="0.15">
      <c r="H541">
        <f t="shared" si="9"/>
        <v>9.9741440000000008</v>
      </c>
    </row>
    <row r="542" spans="8:8" x14ac:dyDescent="0.15">
      <c r="H542">
        <f t="shared" si="9"/>
        <v>9.9741440000000008</v>
      </c>
    </row>
    <row r="543" spans="8:8" x14ac:dyDescent="0.15">
      <c r="H543">
        <f t="shared" si="9"/>
        <v>11.844296</v>
      </c>
    </row>
    <row r="544" spans="8:8" x14ac:dyDescent="0.15">
      <c r="H544">
        <f t="shared" si="9"/>
        <v>11.844296</v>
      </c>
    </row>
    <row r="545" spans="8:8" x14ac:dyDescent="0.15">
      <c r="H545">
        <f t="shared" si="9"/>
        <v>11.844296</v>
      </c>
    </row>
    <row r="546" spans="8:8" x14ac:dyDescent="0.15">
      <c r="H546">
        <f t="shared" si="9"/>
        <v>11.844296</v>
      </c>
    </row>
    <row r="547" spans="8:8" x14ac:dyDescent="0.15">
      <c r="H547">
        <f t="shared" si="9"/>
        <v>3.7403040000000001</v>
      </c>
    </row>
    <row r="548" spans="8:8" x14ac:dyDescent="0.15">
      <c r="H548">
        <f t="shared" si="9"/>
        <v>3.7403040000000001</v>
      </c>
    </row>
    <row r="549" spans="8:8" x14ac:dyDescent="0.15">
      <c r="H549">
        <f t="shared" si="9"/>
        <v>0.37403039999999999</v>
      </c>
    </row>
    <row r="550" spans="8:8" x14ac:dyDescent="0.15">
      <c r="H550">
        <f t="shared" si="9"/>
        <v>0.37403039999999999</v>
      </c>
    </row>
    <row r="551" spans="8:8" x14ac:dyDescent="0.15">
      <c r="H551">
        <f t="shared" si="9"/>
        <v>0.37403039999999999</v>
      </c>
    </row>
    <row r="552" spans="8:8" x14ac:dyDescent="0.15">
      <c r="H552">
        <f t="shared" si="9"/>
        <v>0.37403039999999999</v>
      </c>
    </row>
    <row r="553" spans="8:8" x14ac:dyDescent="0.15">
      <c r="H553">
        <f t="shared" si="9"/>
        <v>0.37403039999999999</v>
      </c>
    </row>
    <row r="554" spans="8:8" x14ac:dyDescent="0.15">
      <c r="H554">
        <f t="shared" si="9"/>
        <v>0.37403039999999999</v>
      </c>
    </row>
    <row r="555" spans="8:8" x14ac:dyDescent="0.15">
      <c r="H555">
        <f t="shared" si="9"/>
        <v>0.37403039999999999</v>
      </c>
    </row>
    <row r="556" spans="8:8" x14ac:dyDescent="0.15">
      <c r="H556">
        <f t="shared" si="9"/>
        <v>0.37403039999999999</v>
      </c>
    </row>
    <row r="557" spans="8:8" x14ac:dyDescent="0.15">
      <c r="H557">
        <f t="shared" si="9"/>
        <v>0.37403039999999999</v>
      </c>
    </row>
    <row r="558" spans="8:8" x14ac:dyDescent="0.15">
      <c r="H558">
        <f t="shared" si="9"/>
        <v>0.37403039999999999</v>
      </c>
    </row>
    <row r="559" spans="8:8" x14ac:dyDescent="0.15">
      <c r="H559">
        <f t="shared" si="9"/>
        <v>0.37403039999999999</v>
      </c>
    </row>
    <row r="560" spans="8:8" x14ac:dyDescent="0.15">
      <c r="H560">
        <f t="shared" si="9"/>
        <v>1.2467680000000001</v>
      </c>
    </row>
    <row r="561" spans="8:8" x14ac:dyDescent="0.15">
      <c r="H561">
        <f t="shared" si="9"/>
        <v>6.2338399999999998</v>
      </c>
    </row>
    <row r="562" spans="8:8" x14ac:dyDescent="0.15">
      <c r="H562">
        <f t="shared" si="9"/>
        <v>11.844296</v>
      </c>
    </row>
    <row r="563" spans="8:8" x14ac:dyDescent="0.15">
      <c r="H563">
        <f t="shared" si="9"/>
        <v>11.844296</v>
      </c>
    </row>
    <row r="564" spans="8:8" x14ac:dyDescent="0.15">
      <c r="H564">
        <f t="shared" si="9"/>
        <v>11.844296</v>
      </c>
    </row>
    <row r="565" spans="8:8" x14ac:dyDescent="0.15">
      <c r="H565">
        <f t="shared" si="9"/>
        <v>9.9741440000000008</v>
      </c>
    </row>
    <row r="566" spans="8:8" x14ac:dyDescent="0.15">
      <c r="H566">
        <f t="shared" si="9"/>
        <v>9.9741440000000008</v>
      </c>
    </row>
    <row r="567" spans="8:8" x14ac:dyDescent="0.15">
      <c r="H567">
        <f t="shared" si="9"/>
        <v>11.844296</v>
      </c>
    </row>
    <row r="568" spans="8:8" x14ac:dyDescent="0.15">
      <c r="H568">
        <f t="shared" si="9"/>
        <v>11.844296</v>
      </c>
    </row>
    <row r="569" spans="8:8" x14ac:dyDescent="0.15">
      <c r="H569">
        <f t="shared" si="9"/>
        <v>11.844296</v>
      </c>
    </row>
    <row r="570" spans="8:8" x14ac:dyDescent="0.15">
      <c r="H570">
        <f t="shared" si="9"/>
        <v>11.844296</v>
      </c>
    </row>
    <row r="571" spans="8:8" x14ac:dyDescent="0.15">
      <c r="H571">
        <f t="shared" si="9"/>
        <v>3.7403040000000001</v>
      </c>
    </row>
    <row r="572" spans="8:8" x14ac:dyDescent="0.15">
      <c r="H572">
        <f t="shared" si="9"/>
        <v>3.7403040000000001</v>
      </c>
    </row>
    <row r="573" spans="8:8" x14ac:dyDescent="0.15">
      <c r="H573">
        <f t="shared" si="9"/>
        <v>0.37403039999999999</v>
      </c>
    </row>
    <row r="574" spans="8:8" x14ac:dyDescent="0.15">
      <c r="H574">
        <f t="shared" si="9"/>
        <v>0.37403039999999999</v>
      </c>
    </row>
    <row r="575" spans="8:8" x14ac:dyDescent="0.15">
      <c r="H575">
        <f t="shared" si="9"/>
        <v>0.37403039999999999</v>
      </c>
    </row>
    <row r="576" spans="8:8" x14ac:dyDescent="0.15">
      <c r="H576">
        <f t="shared" si="9"/>
        <v>0.37403039999999999</v>
      </c>
    </row>
    <row r="577" spans="8:8" x14ac:dyDescent="0.15">
      <c r="H577">
        <f t="shared" si="9"/>
        <v>0.37403039999999999</v>
      </c>
    </row>
    <row r="578" spans="8:8" x14ac:dyDescent="0.15">
      <c r="H578">
        <f t="shared" si="9"/>
        <v>0.37403039999999999</v>
      </c>
    </row>
    <row r="579" spans="8:8" x14ac:dyDescent="0.15">
      <c r="H579">
        <f t="shared" si="9"/>
        <v>0.37403039999999999</v>
      </c>
    </row>
    <row r="580" spans="8:8" x14ac:dyDescent="0.15">
      <c r="H580">
        <f t="shared" si="9"/>
        <v>0.37403039999999999</v>
      </c>
    </row>
    <row r="581" spans="8:8" x14ac:dyDescent="0.15">
      <c r="H581">
        <f t="shared" si="9"/>
        <v>0.37403039999999999</v>
      </c>
    </row>
    <row r="582" spans="8:8" x14ac:dyDescent="0.15">
      <c r="H582">
        <f t="shared" si="9"/>
        <v>0.37403039999999999</v>
      </c>
    </row>
    <row r="583" spans="8:8" x14ac:dyDescent="0.15">
      <c r="H583">
        <f t="shared" si="9"/>
        <v>0.37403039999999999</v>
      </c>
    </row>
    <row r="584" spans="8:8" x14ac:dyDescent="0.15">
      <c r="H584">
        <f t="shared" si="9"/>
        <v>1.2467680000000001</v>
      </c>
    </row>
    <row r="585" spans="8:8" x14ac:dyDescent="0.15">
      <c r="H585">
        <f t="shared" si="9"/>
        <v>6.2338399999999998</v>
      </c>
    </row>
    <row r="586" spans="8:8" x14ac:dyDescent="0.15">
      <c r="H586">
        <f t="shared" si="9"/>
        <v>11.844296</v>
      </c>
    </row>
    <row r="587" spans="8:8" x14ac:dyDescent="0.15">
      <c r="H587">
        <f t="shared" si="9"/>
        <v>11.844296</v>
      </c>
    </row>
    <row r="588" spans="8:8" x14ac:dyDescent="0.15">
      <c r="H588">
        <f t="shared" si="9"/>
        <v>11.844296</v>
      </c>
    </row>
    <row r="589" spans="8:8" x14ac:dyDescent="0.15">
      <c r="H589">
        <f t="shared" si="9"/>
        <v>9.9741440000000008</v>
      </c>
    </row>
    <row r="590" spans="8:8" x14ac:dyDescent="0.15">
      <c r="H590">
        <f t="shared" si="9"/>
        <v>9.9741440000000008</v>
      </c>
    </row>
    <row r="591" spans="8:8" x14ac:dyDescent="0.15">
      <c r="H591">
        <f t="shared" si="9"/>
        <v>11.844296</v>
      </c>
    </row>
    <row r="592" spans="8:8" x14ac:dyDescent="0.15">
      <c r="H592">
        <f t="shared" si="9"/>
        <v>11.844296</v>
      </c>
    </row>
    <row r="593" spans="8:8" x14ac:dyDescent="0.15">
      <c r="H593">
        <f t="shared" si="9"/>
        <v>11.844296</v>
      </c>
    </row>
    <row r="594" spans="8:8" x14ac:dyDescent="0.15">
      <c r="H594">
        <f t="shared" si="9"/>
        <v>11.844296</v>
      </c>
    </row>
    <row r="595" spans="8:8" x14ac:dyDescent="0.15">
      <c r="H595">
        <f t="shared" si="9"/>
        <v>3.7403040000000001</v>
      </c>
    </row>
    <row r="596" spans="8:8" x14ac:dyDescent="0.15">
      <c r="H596">
        <f t="shared" si="9"/>
        <v>3.7403040000000001</v>
      </c>
    </row>
    <row r="597" spans="8:8" x14ac:dyDescent="0.15">
      <c r="H597">
        <f t="shared" si="9"/>
        <v>0.37403039999999999</v>
      </c>
    </row>
    <row r="598" spans="8:8" x14ac:dyDescent="0.15">
      <c r="H598">
        <f t="shared" si="9"/>
        <v>0.37403039999999999</v>
      </c>
    </row>
    <row r="599" spans="8:8" x14ac:dyDescent="0.15">
      <c r="H599">
        <f t="shared" si="9"/>
        <v>0.37403039999999999</v>
      </c>
    </row>
    <row r="600" spans="8:8" x14ac:dyDescent="0.15">
      <c r="H600">
        <f t="shared" si="9"/>
        <v>0.37403039999999999</v>
      </c>
    </row>
    <row r="601" spans="8:8" x14ac:dyDescent="0.15">
      <c r="H601">
        <f t="shared" si="9"/>
        <v>0.37403039999999999</v>
      </c>
    </row>
    <row r="602" spans="8:8" x14ac:dyDescent="0.15">
      <c r="H602">
        <f t="shared" si="9"/>
        <v>0.37403039999999999</v>
      </c>
    </row>
    <row r="603" spans="8:8" x14ac:dyDescent="0.15">
      <c r="H603">
        <f t="shared" ref="H603:H666" si="10">$H579</f>
        <v>0.37403039999999999</v>
      </c>
    </row>
    <row r="604" spans="8:8" x14ac:dyDescent="0.15">
      <c r="H604">
        <f t="shared" si="10"/>
        <v>0.37403039999999999</v>
      </c>
    </row>
    <row r="605" spans="8:8" x14ac:dyDescent="0.15">
      <c r="H605">
        <f t="shared" si="10"/>
        <v>0.37403039999999999</v>
      </c>
    </row>
    <row r="606" spans="8:8" x14ac:dyDescent="0.15">
      <c r="H606">
        <f t="shared" si="10"/>
        <v>0.37403039999999999</v>
      </c>
    </row>
    <row r="607" spans="8:8" x14ac:dyDescent="0.15">
      <c r="H607">
        <f t="shared" si="10"/>
        <v>0.37403039999999999</v>
      </c>
    </row>
    <row r="608" spans="8:8" x14ac:dyDescent="0.15">
      <c r="H608">
        <f t="shared" si="10"/>
        <v>1.2467680000000001</v>
      </c>
    </row>
    <row r="609" spans="8:8" x14ac:dyDescent="0.15">
      <c r="H609">
        <f t="shared" si="10"/>
        <v>6.2338399999999998</v>
      </c>
    </row>
    <row r="610" spans="8:8" x14ac:dyDescent="0.15">
      <c r="H610">
        <f t="shared" si="10"/>
        <v>11.844296</v>
      </c>
    </row>
    <row r="611" spans="8:8" x14ac:dyDescent="0.15">
      <c r="H611">
        <f t="shared" si="10"/>
        <v>11.844296</v>
      </c>
    </row>
    <row r="612" spans="8:8" x14ac:dyDescent="0.15">
      <c r="H612">
        <f t="shared" si="10"/>
        <v>11.844296</v>
      </c>
    </row>
    <row r="613" spans="8:8" x14ac:dyDescent="0.15">
      <c r="H613">
        <f t="shared" si="10"/>
        <v>9.9741440000000008</v>
      </c>
    </row>
    <row r="614" spans="8:8" x14ac:dyDescent="0.15">
      <c r="H614">
        <f t="shared" si="10"/>
        <v>9.9741440000000008</v>
      </c>
    </row>
    <row r="615" spans="8:8" x14ac:dyDescent="0.15">
      <c r="H615">
        <f t="shared" si="10"/>
        <v>11.844296</v>
      </c>
    </row>
    <row r="616" spans="8:8" x14ac:dyDescent="0.15">
      <c r="H616">
        <f t="shared" si="10"/>
        <v>11.844296</v>
      </c>
    </row>
    <row r="617" spans="8:8" x14ac:dyDescent="0.15">
      <c r="H617">
        <f t="shared" si="10"/>
        <v>11.844296</v>
      </c>
    </row>
    <row r="618" spans="8:8" x14ac:dyDescent="0.15">
      <c r="H618">
        <f t="shared" si="10"/>
        <v>11.844296</v>
      </c>
    </row>
    <row r="619" spans="8:8" x14ac:dyDescent="0.15">
      <c r="H619">
        <f t="shared" si="10"/>
        <v>3.7403040000000001</v>
      </c>
    </row>
    <row r="620" spans="8:8" x14ac:dyDescent="0.15">
      <c r="H620">
        <f t="shared" si="10"/>
        <v>3.7403040000000001</v>
      </c>
    </row>
    <row r="621" spans="8:8" x14ac:dyDescent="0.15">
      <c r="H621">
        <f t="shared" si="10"/>
        <v>0.37403039999999999</v>
      </c>
    </row>
    <row r="622" spans="8:8" x14ac:dyDescent="0.15">
      <c r="H622">
        <f t="shared" si="10"/>
        <v>0.37403039999999999</v>
      </c>
    </row>
    <row r="623" spans="8:8" x14ac:dyDescent="0.15">
      <c r="H623">
        <f t="shared" si="10"/>
        <v>0.37403039999999999</v>
      </c>
    </row>
    <row r="624" spans="8:8" x14ac:dyDescent="0.15">
      <c r="H624">
        <f t="shared" si="10"/>
        <v>0.37403039999999999</v>
      </c>
    </row>
    <row r="625" spans="8:8" x14ac:dyDescent="0.15">
      <c r="H625">
        <f t="shared" si="10"/>
        <v>0.37403039999999999</v>
      </c>
    </row>
    <row r="626" spans="8:8" x14ac:dyDescent="0.15">
      <c r="H626">
        <f t="shared" si="10"/>
        <v>0.37403039999999999</v>
      </c>
    </row>
    <row r="627" spans="8:8" x14ac:dyDescent="0.15">
      <c r="H627">
        <f t="shared" si="10"/>
        <v>0.37403039999999999</v>
      </c>
    </row>
    <row r="628" spans="8:8" x14ac:dyDescent="0.15">
      <c r="H628">
        <f t="shared" si="10"/>
        <v>0.37403039999999999</v>
      </c>
    </row>
    <row r="629" spans="8:8" x14ac:dyDescent="0.15">
      <c r="H629">
        <f t="shared" si="10"/>
        <v>0.37403039999999999</v>
      </c>
    </row>
    <row r="630" spans="8:8" x14ac:dyDescent="0.15">
      <c r="H630">
        <f t="shared" si="10"/>
        <v>0.37403039999999999</v>
      </c>
    </row>
    <row r="631" spans="8:8" x14ac:dyDescent="0.15">
      <c r="H631">
        <f t="shared" si="10"/>
        <v>0.37403039999999999</v>
      </c>
    </row>
    <row r="632" spans="8:8" x14ac:dyDescent="0.15">
      <c r="H632">
        <f t="shared" si="10"/>
        <v>1.2467680000000001</v>
      </c>
    </row>
    <row r="633" spans="8:8" x14ac:dyDescent="0.15">
      <c r="H633">
        <f t="shared" si="10"/>
        <v>6.2338399999999998</v>
      </c>
    </row>
    <row r="634" spans="8:8" x14ac:dyDescent="0.15">
      <c r="H634">
        <f t="shared" si="10"/>
        <v>11.844296</v>
      </c>
    </row>
    <row r="635" spans="8:8" x14ac:dyDescent="0.15">
      <c r="H635">
        <f t="shared" si="10"/>
        <v>11.844296</v>
      </c>
    </row>
    <row r="636" spans="8:8" x14ac:dyDescent="0.15">
      <c r="H636">
        <f t="shared" si="10"/>
        <v>11.844296</v>
      </c>
    </row>
    <row r="637" spans="8:8" x14ac:dyDescent="0.15">
      <c r="H637">
        <f t="shared" si="10"/>
        <v>9.9741440000000008</v>
      </c>
    </row>
    <row r="638" spans="8:8" x14ac:dyDescent="0.15">
      <c r="H638">
        <f t="shared" si="10"/>
        <v>9.9741440000000008</v>
      </c>
    </row>
    <row r="639" spans="8:8" x14ac:dyDescent="0.15">
      <c r="H639">
        <f t="shared" si="10"/>
        <v>11.844296</v>
      </c>
    </row>
    <row r="640" spans="8:8" x14ac:dyDescent="0.15">
      <c r="H640">
        <f t="shared" si="10"/>
        <v>11.844296</v>
      </c>
    </row>
    <row r="641" spans="8:8" x14ac:dyDescent="0.15">
      <c r="H641">
        <f t="shared" si="10"/>
        <v>11.844296</v>
      </c>
    </row>
    <row r="642" spans="8:8" x14ac:dyDescent="0.15">
      <c r="H642">
        <f t="shared" si="10"/>
        <v>11.844296</v>
      </c>
    </row>
    <row r="643" spans="8:8" x14ac:dyDescent="0.15">
      <c r="H643">
        <f t="shared" si="10"/>
        <v>3.7403040000000001</v>
      </c>
    </row>
    <row r="644" spans="8:8" x14ac:dyDescent="0.15">
      <c r="H644">
        <f t="shared" si="10"/>
        <v>3.7403040000000001</v>
      </c>
    </row>
    <row r="645" spans="8:8" x14ac:dyDescent="0.15">
      <c r="H645">
        <f t="shared" si="10"/>
        <v>0.37403039999999999</v>
      </c>
    </row>
    <row r="646" spans="8:8" x14ac:dyDescent="0.15">
      <c r="H646">
        <f t="shared" si="10"/>
        <v>0.37403039999999999</v>
      </c>
    </row>
    <row r="647" spans="8:8" x14ac:dyDescent="0.15">
      <c r="H647">
        <f t="shared" si="10"/>
        <v>0.37403039999999999</v>
      </c>
    </row>
    <row r="648" spans="8:8" x14ac:dyDescent="0.15">
      <c r="H648">
        <f t="shared" si="10"/>
        <v>0.37403039999999999</v>
      </c>
    </row>
    <row r="649" spans="8:8" x14ac:dyDescent="0.15">
      <c r="H649">
        <f t="shared" si="10"/>
        <v>0.37403039999999999</v>
      </c>
    </row>
    <row r="650" spans="8:8" x14ac:dyDescent="0.15">
      <c r="H650">
        <f t="shared" si="10"/>
        <v>0.37403039999999999</v>
      </c>
    </row>
    <row r="651" spans="8:8" x14ac:dyDescent="0.15">
      <c r="H651">
        <f t="shared" si="10"/>
        <v>0.37403039999999999</v>
      </c>
    </row>
    <row r="652" spans="8:8" x14ac:dyDescent="0.15">
      <c r="H652">
        <f t="shared" si="10"/>
        <v>0.37403039999999999</v>
      </c>
    </row>
    <row r="653" spans="8:8" x14ac:dyDescent="0.15">
      <c r="H653">
        <f t="shared" si="10"/>
        <v>0.37403039999999999</v>
      </c>
    </row>
    <row r="654" spans="8:8" x14ac:dyDescent="0.15">
      <c r="H654">
        <f t="shared" si="10"/>
        <v>0.37403039999999999</v>
      </c>
    </row>
    <row r="655" spans="8:8" x14ac:dyDescent="0.15">
      <c r="H655">
        <f t="shared" si="10"/>
        <v>0.37403039999999999</v>
      </c>
    </row>
    <row r="656" spans="8:8" x14ac:dyDescent="0.15">
      <c r="H656">
        <f t="shared" si="10"/>
        <v>1.2467680000000001</v>
      </c>
    </row>
    <row r="657" spans="8:8" x14ac:dyDescent="0.15">
      <c r="H657">
        <f t="shared" si="10"/>
        <v>6.2338399999999998</v>
      </c>
    </row>
    <row r="658" spans="8:8" x14ac:dyDescent="0.15">
      <c r="H658">
        <f t="shared" si="10"/>
        <v>11.844296</v>
      </c>
    </row>
    <row r="659" spans="8:8" x14ac:dyDescent="0.15">
      <c r="H659">
        <f t="shared" si="10"/>
        <v>11.844296</v>
      </c>
    </row>
    <row r="660" spans="8:8" x14ac:dyDescent="0.15">
      <c r="H660">
        <f t="shared" si="10"/>
        <v>11.844296</v>
      </c>
    </row>
    <row r="661" spans="8:8" x14ac:dyDescent="0.15">
      <c r="H661">
        <f t="shared" si="10"/>
        <v>9.9741440000000008</v>
      </c>
    </row>
    <row r="662" spans="8:8" x14ac:dyDescent="0.15">
      <c r="H662">
        <f t="shared" si="10"/>
        <v>9.9741440000000008</v>
      </c>
    </row>
    <row r="663" spans="8:8" x14ac:dyDescent="0.15">
      <c r="H663">
        <f t="shared" si="10"/>
        <v>11.844296</v>
      </c>
    </row>
    <row r="664" spans="8:8" x14ac:dyDescent="0.15">
      <c r="H664">
        <f t="shared" si="10"/>
        <v>11.844296</v>
      </c>
    </row>
    <row r="665" spans="8:8" x14ac:dyDescent="0.15">
      <c r="H665">
        <f t="shared" si="10"/>
        <v>11.844296</v>
      </c>
    </row>
    <row r="666" spans="8:8" x14ac:dyDescent="0.15">
      <c r="H666">
        <f t="shared" si="10"/>
        <v>11.844296</v>
      </c>
    </row>
    <row r="667" spans="8:8" x14ac:dyDescent="0.15">
      <c r="H667">
        <f t="shared" ref="H667:H730" si="11">$H643</f>
        <v>3.7403040000000001</v>
      </c>
    </row>
    <row r="668" spans="8:8" x14ac:dyDescent="0.15">
      <c r="H668">
        <f t="shared" si="11"/>
        <v>3.7403040000000001</v>
      </c>
    </row>
    <row r="669" spans="8:8" x14ac:dyDescent="0.15">
      <c r="H669">
        <f t="shared" si="11"/>
        <v>0.37403039999999999</v>
      </c>
    </row>
    <row r="670" spans="8:8" x14ac:dyDescent="0.15">
      <c r="H670">
        <f t="shared" si="11"/>
        <v>0.37403039999999999</v>
      </c>
    </row>
    <row r="671" spans="8:8" x14ac:dyDescent="0.15">
      <c r="H671">
        <f t="shared" si="11"/>
        <v>0.37403039999999999</v>
      </c>
    </row>
    <row r="672" spans="8:8" x14ac:dyDescent="0.15">
      <c r="H672">
        <f t="shared" si="11"/>
        <v>0.37403039999999999</v>
      </c>
    </row>
    <row r="673" spans="8:8" x14ac:dyDescent="0.15">
      <c r="H673">
        <f t="shared" si="11"/>
        <v>0.37403039999999999</v>
      </c>
    </row>
    <row r="674" spans="8:8" x14ac:dyDescent="0.15">
      <c r="H674">
        <f t="shared" si="11"/>
        <v>0.37403039999999999</v>
      </c>
    </row>
    <row r="675" spans="8:8" x14ac:dyDescent="0.15">
      <c r="H675">
        <f t="shared" si="11"/>
        <v>0.37403039999999999</v>
      </c>
    </row>
    <row r="676" spans="8:8" x14ac:dyDescent="0.15">
      <c r="H676">
        <f t="shared" si="11"/>
        <v>0.37403039999999999</v>
      </c>
    </row>
    <row r="677" spans="8:8" x14ac:dyDescent="0.15">
      <c r="H677">
        <f t="shared" si="11"/>
        <v>0.37403039999999999</v>
      </c>
    </row>
    <row r="678" spans="8:8" x14ac:dyDescent="0.15">
      <c r="H678">
        <f t="shared" si="11"/>
        <v>0.37403039999999999</v>
      </c>
    </row>
    <row r="679" spans="8:8" x14ac:dyDescent="0.15">
      <c r="H679">
        <f t="shared" si="11"/>
        <v>0.37403039999999999</v>
      </c>
    </row>
    <row r="680" spans="8:8" x14ac:dyDescent="0.15">
      <c r="H680">
        <f t="shared" si="11"/>
        <v>1.2467680000000001</v>
      </c>
    </row>
    <row r="681" spans="8:8" x14ac:dyDescent="0.15">
      <c r="H681">
        <f t="shared" si="11"/>
        <v>6.2338399999999998</v>
      </c>
    </row>
    <row r="682" spans="8:8" x14ac:dyDescent="0.15">
      <c r="H682">
        <f t="shared" si="11"/>
        <v>11.844296</v>
      </c>
    </row>
    <row r="683" spans="8:8" x14ac:dyDescent="0.15">
      <c r="H683">
        <f t="shared" si="11"/>
        <v>11.844296</v>
      </c>
    </row>
    <row r="684" spans="8:8" x14ac:dyDescent="0.15">
      <c r="H684">
        <f t="shared" si="11"/>
        <v>11.844296</v>
      </c>
    </row>
    <row r="685" spans="8:8" x14ac:dyDescent="0.15">
      <c r="H685">
        <f t="shared" si="11"/>
        <v>9.9741440000000008</v>
      </c>
    </row>
    <row r="686" spans="8:8" x14ac:dyDescent="0.15">
      <c r="H686">
        <f t="shared" si="11"/>
        <v>9.9741440000000008</v>
      </c>
    </row>
    <row r="687" spans="8:8" x14ac:dyDescent="0.15">
      <c r="H687">
        <f t="shared" si="11"/>
        <v>11.844296</v>
      </c>
    </row>
    <row r="688" spans="8:8" x14ac:dyDescent="0.15">
      <c r="H688">
        <f t="shared" si="11"/>
        <v>11.844296</v>
      </c>
    </row>
    <row r="689" spans="8:8" x14ac:dyDescent="0.15">
      <c r="H689">
        <f t="shared" si="11"/>
        <v>11.844296</v>
      </c>
    </row>
    <row r="690" spans="8:8" x14ac:dyDescent="0.15">
      <c r="H690">
        <f t="shared" si="11"/>
        <v>11.844296</v>
      </c>
    </row>
    <row r="691" spans="8:8" x14ac:dyDescent="0.15">
      <c r="H691">
        <f t="shared" si="11"/>
        <v>3.7403040000000001</v>
      </c>
    </row>
    <row r="692" spans="8:8" x14ac:dyDescent="0.15">
      <c r="H692">
        <f t="shared" si="11"/>
        <v>3.7403040000000001</v>
      </c>
    </row>
    <row r="693" spans="8:8" x14ac:dyDescent="0.15">
      <c r="H693">
        <f t="shared" si="11"/>
        <v>0.37403039999999999</v>
      </c>
    </row>
    <row r="694" spans="8:8" x14ac:dyDescent="0.15">
      <c r="H694">
        <f t="shared" si="11"/>
        <v>0.37403039999999999</v>
      </c>
    </row>
    <row r="695" spans="8:8" x14ac:dyDescent="0.15">
      <c r="H695">
        <f t="shared" si="11"/>
        <v>0.37403039999999999</v>
      </c>
    </row>
    <row r="696" spans="8:8" x14ac:dyDescent="0.15">
      <c r="H696">
        <f t="shared" si="11"/>
        <v>0.37403039999999999</v>
      </c>
    </row>
    <row r="697" spans="8:8" x14ac:dyDescent="0.15">
      <c r="H697">
        <f t="shared" si="11"/>
        <v>0.37403039999999999</v>
      </c>
    </row>
    <row r="698" spans="8:8" x14ac:dyDescent="0.15">
      <c r="H698">
        <f t="shared" si="11"/>
        <v>0.37403039999999999</v>
      </c>
    </row>
    <row r="699" spans="8:8" x14ac:dyDescent="0.15">
      <c r="H699">
        <f t="shared" si="11"/>
        <v>0.37403039999999999</v>
      </c>
    </row>
    <row r="700" spans="8:8" x14ac:dyDescent="0.15">
      <c r="H700">
        <f t="shared" si="11"/>
        <v>0.37403039999999999</v>
      </c>
    </row>
    <row r="701" spans="8:8" x14ac:dyDescent="0.15">
      <c r="H701">
        <f t="shared" si="11"/>
        <v>0.37403039999999999</v>
      </c>
    </row>
    <row r="702" spans="8:8" x14ac:dyDescent="0.15">
      <c r="H702">
        <f t="shared" si="11"/>
        <v>0.37403039999999999</v>
      </c>
    </row>
    <row r="703" spans="8:8" x14ac:dyDescent="0.15">
      <c r="H703">
        <f t="shared" si="11"/>
        <v>0.37403039999999999</v>
      </c>
    </row>
    <row r="704" spans="8:8" x14ac:dyDescent="0.15">
      <c r="H704">
        <f t="shared" si="11"/>
        <v>1.2467680000000001</v>
      </c>
    </row>
    <row r="705" spans="8:8" x14ac:dyDescent="0.15">
      <c r="H705">
        <f t="shared" si="11"/>
        <v>6.2338399999999998</v>
      </c>
    </row>
    <row r="706" spans="8:8" x14ac:dyDescent="0.15">
      <c r="H706">
        <f t="shared" si="11"/>
        <v>11.844296</v>
      </c>
    </row>
    <row r="707" spans="8:8" x14ac:dyDescent="0.15">
      <c r="H707">
        <f t="shared" si="11"/>
        <v>11.844296</v>
      </c>
    </row>
    <row r="708" spans="8:8" x14ac:dyDescent="0.15">
      <c r="H708">
        <f t="shared" si="11"/>
        <v>11.844296</v>
      </c>
    </row>
    <row r="709" spans="8:8" x14ac:dyDescent="0.15">
      <c r="H709">
        <f t="shared" si="11"/>
        <v>9.9741440000000008</v>
      </c>
    </row>
    <row r="710" spans="8:8" x14ac:dyDescent="0.15">
      <c r="H710">
        <f t="shared" si="11"/>
        <v>9.9741440000000008</v>
      </c>
    </row>
    <row r="711" spans="8:8" x14ac:dyDescent="0.15">
      <c r="H711">
        <f t="shared" si="11"/>
        <v>11.844296</v>
      </c>
    </row>
    <row r="712" spans="8:8" x14ac:dyDescent="0.15">
      <c r="H712">
        <f t="shared" si="11"/>
        <v>11.844296</v>
      </c>
    </row>
    <row r="713" spans="8:8" x14ac:dyDescent="0.15">
      <c r="H713">
        <f t="shared" si="11"/>
        <v>11.844296</v>
      </c>
    </row>
    <row r="714" spans="8:8" x14ac:dyDescent="0.15">
      <c r="H714">
        <f t="shared" si="11"/>
        <v>11.844296</v>
      </c>
    </row>
    <row r="715" spans="8:8" x14ac:dyDescent="0.15">
      <c r="H715">
        <f t="shared" si="11"/>
        <v>3.7403040000000001</v>
      </c>
    </row>
    <row r="716" spans="8:8" x14ac:dyDescent="0.15">
      <c r="H716">
        <f t="shared" si="11"/>
        <v>3.7403040000000001</v>
      </c>
    </row>
    <row r="717" spans="8:8" x14ac:dyDescent="0.15">
      <c r="H717">
        <f t="shared" si="11"/>
        <v>0.37403039999999999</v>
      </c>
    </row>
    <row r="718" spans="8:8" x14ac:dyDescent="0.15">
      <c r="H718">
        <f t="shared" si="11"/>
        <v>0.37403039999999999</v>
      </c>
    </row>
    <row r="719" spans="8:8" x14ac:dyDescent="0.15">
      <c r="H719">
        <f t="shared" si="11"/>
        <v>0.37403039999999999</v>
      </c>
    </row>
    <row r="720" spans="8:8" x14ac:dyDescent="0.15">
      <c r="H720">
        <f t="shared" si="11"/>
        <v>0.37403039999999999</v>
      </c>
    </row>
    <row r="721" spans="8:8" x14ac:dyDescent="0.15">
      <c r="H721">
        <f t="shared" si="11"/>
        <v>0.37403039999999999</v>
      </c>
    </row>
    <row r="722" spans="8:8" x14ac:dyDescent="0.15">
      <c r="H722">
        <f t="shared" si="11"/>
        <v>0.37403039999999999</v>
      </c>
    </row>
    <row r="723" spans="8:8" x14ac:dyDescent="0.15">
      <c r="H723">
        <f t="shared" si="11"/>
        <v>0.37403039999999999</v>
      </c>
    </row>
    <row r="724" spans="8:8" x14ac:dyDescent="0.15">
      <c r="H724">
        <f t="shared" si="11"/>
        <v>0.37403039999999999</v>
      </c>
    </row>
    <row r="725" spans="8:8" x14ac:dyDescent="0.15">
      <c r="H725">
        <f t="shared" si="11"/>
        <v>0.37403039999999999</v>
      </c>
    </row>
    <row r="726" spans="8:8" x14ac:dyDescent="0.15">
      <c r="H726">
        <f t="shared" si="11"/>
        <v>0.37403039999999999</v>
      </c>
    </row>
    <row r="727" spans="8:8" x14ac:dyDescent="0.15">
      <c r="H727">
        <f t="shared" si="11"/>
        <v>0.37403039999999999</v>
      </c>
    </row>
    <row r="728" spans="8:8" x14ac:dyDescent="0.15">
      <c r="H728">
        <f t="shared" si="11"/>
        <v>1.2467680000000001</v>
      </c>
    </row>
    <row r="729" spans="8:8" x14ac:dyDescent="0.15">
      <c r="H729">
        <f t="shared" si="11"/>
        <v>6.2338399999999998</v>
      </c>
    </row>
    <row r="730" spans="8:8" x14ac:dyDescent="0.15">
      <c r="H730">
        <f t="shared" si="11"/>
        <v>11.844296</v>
      </c>
    </row>
    <row r="731" spans="8:8" x14ac:dyDescent="0.15">
      <c r="H731">
        <f t="shared" ref="H731:H794" si="12">$H707</f>
        <v>11.844296</v>
      </c>
    </row>
    <row r="732" spans="8:8" x14ac:dyDescent="0.15">
      <c r="H732">
        <f t="shared" si="12"/>
        <v>11.844296</v>
      </c>
    </row>
    <row r="733" spans="8:8" x14ac:dyDescent="0.15">
      <c r="H733">
        <f t="shared" si="12"/>
        <v>9.9741440000000008</v>
      </c>
    </row>
    <row r="734" spans="8:8" x14ac:dyDescent="0.15">
      <c r="H734">
        <f t="shared" si="12"/>
        <v>9.9741440000000008</v>
      </c>
    </row>
    <row r="735" spans="8:8" x14ac:dyDescent="0.15">
      <c r="H735">
        <f t="shared" si="12"/>
        <v>11.844296</v>
      </c>
    </row>
    <row r="736" spans="8:8" x14ac:dyDescent="0.15">
      <c r="H736">
        <f t="shared" si="12"/>
        <v>11.844296</v>
      </c>
    </row>
    <row r="737" spans="8:8" x14ac:dyDescent="0.15">
      <c r="H737">
        <f t="shared" si="12"/>
        <v>11.844296</v>
      </c>
    </row>
    <row r="738" spans="8:8" x14ac:dyDescent="0.15">
      <c r="H738">
        <f t="shared" si="12"/>
        <v>11.844296</v>
      </c>
    </row>
    <row r="739" spans="8:8" x14ac:dyDescent="0.15">
      <c r="H739">
        <f t="shared" si="12"/>
        <v>3.7403040000000001</v>
      </c>
    </row>
    <row r="740" spans="8:8" x14ac:dyDescent="0.15">
      <c r="H740">
        <f t="shared" si="12"/>
        <v>3.7403040000000001</v>
      </c>
    </row>
    <row r="741" spans="8:8" x14ac:dyDescent="0.15">
      <c r="H741">
        <f t="shared" si="12"/>
        <v>0.37403039999999999</v>
      </c>
    </row>
    <row r="742" spans="8:8" x14ac:dyDescent="0.15">
      <c r="H742">
        <f t="shared" si="12"/>
        <v>0.37403039999999999</v>
      </c>
    </row>
    <row r="743" spans="8:8" x14ac:dyDescent="0.15">
      <c r="H743">
        <f t="shared" si="12"/>
        <v>0.37403039999999999</v>
      </c>
    </row>
    <row r="744" spans="8:8" x14ac:dyDescent="0.15">
      <c r="H744">
        <f t="shared" si="12"/>
        <v>0.37403039999999999</v>
      </c>
    </row>
    <row r="745" spans="8:8" x14ac:dyDescent="0.15">
      <c r="H745">
        <f t="shared" si="12"/>
        <v>0.37403039999999999</v>
      </c>
    </row>
    <row r="746" spans="8:8" x14ac:dyDescent="0.15">
      <c r="H746">
        <f t="shared" si="12"/>
        <v>0.37403039999999999</v>
      </c>
    </row>
    <row r="747" spans="8:8" x14ac:dyDescent="0.15">
      <c r="H747">
        <f t="shared" si="12"/>
        <v>0.37403039999999999</v>
      </c>
    </row>
    <row r="748" spans="8:8" x14ac:dyDescent="0.15">
      <c r="H748">
        <f t="shared" si="12"/>
        <v>0.37403039999999999</v>
      </c>
    </row>
    <row r="749" spans="8:8" x14ac:dyDescent="0.15">
      <c r="H749">
        <f t="shared" si="12"/>
        <v>0.37403039999999999</v>
      </c>
    </row>
    <row r="750" spans="8:8" x14ac:dyDescent="0.15">
      <c r="H750">
        <f t="shared" si="12"/>
        <v>0.37403039999999999</v>
      </c>
    </row>
    <row r="751" spans="8:8" x14ac:dyDescent="0.15">
      <c r="H751">
        <f t="shared" si="12"/>
        <v>0.37403039999999999</v>
      </c>
    </row>
    <row r="752" spans="8:8" x14ac:dyDescent="0.15">
      <c r="H752">
        <f t="shared" si="12"/>
        <v>1.2467680000000001</v>
      </c>
    </row>
    <row r="753" spans="8:8" x14ac:dyDescent="0.15">
      <c r="H753">
        <f t="shared" si="12"/>
        <v>6.2338399999999998</v>
      </c>
    </row>
    <row r="754" spans="8:8" x14ac:dyDescent="0.15">
      <c r="H754">
        <f t="shared" si="12"/>
        <v>11.844296</v>
      </c>
    </row>
    <row r="755" spans="8:8" x14ac:dyDescent="0.15">
      <c r="H755">
        <f t="shared" si="12"/>
        <v>11.844296</v>
      </c>
    </row>
    <row r="756" spans="8:8" x14ac:dyDescent="0.15">
      <c r="H756">
        <f t="shared" si="12"/>
        <v>11.844296</v>
      </c>
    </row>
    <row r="757" spans="8:8" x14ac:dyDescent="0.15">
      <c r="H757">
        <f t="shared" si="12"/>
        <v>9.9741440000000008</v>
      </c>
    </row>
    <row r="758" spans="8:8" x14ac:dyDescent="0.15">
      <c r="H758">
        <f t="shared" si="12"/>
        <v>9.9741440000000008</v>
      </c>
    </row>
    <row r="759" spans="8:8" x14ac:dyDescent="0.15">
      <c r="H759">
        <f t="shared" si="12"/>
        <v>11.844296</v>
      </c>
    </row>
    <row r="760" spans="8:8" x14ac:dyDescent="0.15">
      <c r="H760">
        <f t="shared" si="12"/>
        <v>11.844296</v>
      </c>
    </row>
    <row r="761" spans="8:8" x14ac:dyDescent="0.15">
      <c r="H761">
        <f t="shared" si="12"/>
        <v>11.844296</v>
      </c>
    </row>
    <row r="762" spans="8:8" x14ac:dyDescent="0.15">
      <c r="H762">
        <f t="shared" si="12"/>
        <v>11.844296</v>
      </c>
    </row>
    <row r="763" spans="8:8" x14ac:dyDescent="0.15">
      <c r="H763">
        <f t="shared" si="12"/>
        <v>3.7403040000000001</v>
      </c>
    </row>
    <row r="764" spans="8:8" x14ac:dyDescent="0.15">
      <c r="H764">
        <f t="shared" si="12"/>
        <v>3.7403040000000001</v>
      </c>
    </row>
    <row r="765" spans="8:8" x14ac:dyDescent="0.15">
      <c r="H765">
        <f t="shared" si="12"/>
        <v>0.37403039999999999</v>
      </c>
    </row>
    <row r="766" spans="8:8" x14ac:dyDescent="0.15">
      <c r="H766">
        <f t="shared" si="12"/>
        <v>0.37403039999999999</v>
      </c>
    </row>
    <row r="767" spans="8:8" x14ac:dyDescent="0.15">
      <c r="H767">
        <f t="shared" si="12"/>
        <v>0.37403039999999999</v>
      </c>
    </row>
    <row r="768" spans="8:8" x14ac:dyDescent="0.15">
      <c r="H768">
        <f t="shared" si="12"/>
        <v>0.37403039999999999</v>
      </c>
    </row>
    <row r="769" spans="8:8" x14ac:dyDescent="0.15">
      <c r="H769">
        <f t="shared" si="12"/>
        <v>0.37403039999999999</v>
      </c>
    </row>
    <row r="770" spans="8:8" x14ac:dyDescent="0.15">
      <c r="H770">
        <f t="shared" si="12"/>
        <v>0.37403039999999999</v>
      </c>
    </row>
    <row r="771" spans="8:8" x14ac:dyDescent="0.15">
      <c r="H771">
        <f t="shared" si="12"/>
        <v>0.37403039999999999</v>
      </c>
    </row>
    <row r="772" spans="8:8" x14ac:dyDescent="0.15">
      <c r="H772">
        <f t="shared" si="12"/>
        <v>0.37403039999999999</v>
      </c>
    </row>
    <row r="773" spans="8:8" x14ac:dyDescent="0.15">
      <c r="H773">
        <f t="shared" si="12"/>
        <v>0.37403039999999999</v>
      </c>
    </row>
    <row r="774" spans="8:8" x14ac:dyDescent="0.15">
      <c r="H774">
        <f t="shared" si="12"/>
        <v>0.37403039999999999</v>
      </c>
    </row>
    <row r="775" spans="8:8" x14ac:dyDescent="0.15">
      <c r="H775">
        <f t="shared" si="12"/>
        <v>0.37403039999999999</v>
      </c>
    </row>
    <row r="776" spans="8:8" x14ac:dyDescent="0.15">
      <c r="H776">
        <f t="shared" si="12"/>
        <v>1.2467680000000001</v>
      </c>
    </row>
    <row r="777" spans="8:8" x14ac:dyDescent="0.15">
      <c r="H777">
        <f t="shared" si="12"/>
        <v>6.2338399999999998</v>
      </c>
    </row>
    <row r="778" spans="8:8" x14ac:dyDescent="0.15">
      <c r="H778">
        <f t="shared" si="12"/>
        <v>11.844296</v>
      </c>
    </row>
    <row r="779" spans="8:8" x14ac:dyDescent="0.15">
      <c r="H779">
        <f t="shared" si="12"/>
        <v>11.844296</v>
      </c>
    </row>
    <row r="780" spans="8:8" x14ac:dyDescent="0.15">
      <c r="H780">
        <f t="shared" si="12"/>
        <v>11.844296</v>
      </c>
    </row>
    <row r="781" spans="8:8" x14ac:dyDescent="0.15">
      <c r="H781">
        <f t="shared" si="12"/>
        <v>9.9741440000000008</v>
      </c>
    </row>
    <row r="782" spans="8:8" x14ac:dyDescent="0.15">
      <c r="H782">
        <f t="shared" si="12"/>
        <v>9.9741440000000008</v>
      </c>
    </row>
    <row r="783" spans="8:8" x14ac:dyDescent="0.15">
      <c r="H783">
        <f t="shared" si="12"/>
        <v>11.844296</v>
      </c>
    </row>
    <row r="784" spans="8:8" x14ac:dyDescent="0.15">
      <c r="H784">
        <f t="shared" si="12"/>
        <v>11.844296</v>
      </c>
    </row>
    <row r="785" spans="8:8" x14ac:dyDescent="0.15">
      <c r="H785">
        <f t="shared" si="12"/>
        <v>11.844296</v>
      </c>
    </row>
    <row r="786" spans="8:8" x14ac:dyDescent="0.15">
      <c r="H786">
        <f t="shared" si="12"/>
        <v>11.844296</v>
      </c>
    </row>
    <row r="787" spans="8:8" x14ac:dyDescent="0.15">
      <c r="H787">
        <f t="shared" si="12"/>
        <v>3.7403040000000001</v>
      </c>
    </row>
    <row r="788" spans="8:8" x14ac:dyDescent="0.15">
      <c r="H788">
        <f t="shared" si="12"/>
        <v>3.7403040000000001</v>
      </c>
    </row>
    <row r="789" spans="8:8" x14ac:dyDescent="0.15">
      <c r="H789">
        <f t="shared" si="12"/>
        <v>0.37403039999999999</v>
      </c>
    </row>
    <row r="790" spans="8:8" x14ac:dyDescent="0.15">
      <c r="H790">
        <f t="shared" si="12"/>
        <v>0.37403039999999999</v>
      </c>
    </row>
    <row r="791" spans="8:8" x14ac:dyDescent="0.15">
      <c r="H791">
        <f t="shared" si="12"/>
        <v>0.37403039999999999</v>
      </c>
    </row>
    <row r="792" spans="8:8" x14ac:dyDescent="0.15">
      <c r="H792">
        <f t="shared" si="12"/>
        <v>0.37403039999999999</v>
      </c>
    </row>
    <row r="793" spans="8:8" x14ac:dyDescent="0.15">
      <c r="H793">
        <f t="shared" si="12"/>
        <v>0.37403039999999999</v>
      </c>
    </row>
    <row r="794" spans="8:8" x14ac:dyDescent="0.15">
      <c r="H794">
        <f t="shared" si="12"/>
        <v>0.37403039999999999</v>
      </c>
    </row>
    <row r="795" spans="8:8" x14ac:dyDescent="0.15">
      <c r="H795">
        <f t="shared" ref="H795:H858" si="13">$H771</f>
        <v>0.37403039999999999</v>
      </c>
    </row>
    <row r="796" spans="8:8" x14ac:dyDescent="0.15">
      <c r="H796">
        <f t="shared" si="13"/>
        <v>0.37403039999999999</v>
      </c>
    </row>
    <row r="797" spans="8:8" x14ac:dyDescent="0.15">
      <c r="H797">
        <f t="shared" si="13"/>
        <v>0.37403039999999999</v>
      </c>
    </row>
    <row r="798" spans="8:8" x14ac:dyDescent="0.15">
      <c r="H798">
        <f t="shared" si="13"/>
        <v>0.37403039999999999</v>
      </c>
    </row>
    <row r="799" spans="8:8" x14ac:dyDescent="0.15">
      <c r="H799">
        <f t="shared" si="13"/>
        <v>0.37403039999999999</v>
      </c>
    </row>
    <row r="800" spans="8:8" x14ac:dyDescent="0.15">
      <c r="H800">
        <f t="shared" si="13"/>
        <v>1.2467680000000001</v>
      </c>
    </row>
    <row r="801" spans="8:8" x14ac:dyDescent="0.15">
      <c r="H801">
        <f t="shared" si="13"/>
        <v>6.2338399999999998</v>
      </c>
    </row>
    <row r="802" spans="8:8" x14ac:dyDescent="0.15">
      <c r="H802">
        <f t="shared" si="13"/>
        <v>11.844296</v>
      </c>
    </row>
    <row r="803" spans="8:8" x14ac:dyDescent="0.15">
      <c r="H803">
        <f t="shared" si="13"/>
        <v>11.844296</v>
      </c>
    </row>
    <row r="804" spans="8:8" x14ac:dyDescent="0.15">
      <c r="H804">
        <f t="shared" si="13"/>
        <v>11.844296</v>
      </c>
    </row>
    <row r="805" spans="8:8" x14ac:dyDescent="0.15">
      <c r="H805">
        <f t="shared" si="13"/>
        <v>9.9741440000000008</v>
      </c>
    </row>
    <row r="806" spans="8:8" x14ac:dyDescent="0.15">
      <c r="H806">
        <f t="shared" si="13"/>
        <v>9.9741440000000008</v>
      </c>
    </row>
    <row r="807" spans="8:8" x14ac:dyDescent="0.15">
      <c r="H807">
        <f t="shared" si="13"/>
        <v>11.844296</v>
      </c>
    </row>
    <row r="808" spans="8:8" x14ac:dyDescent="0.15">
      <c r="H808">
        <f t="shared" si="13"/>
        <v>11.844296</v>
      </c>
    </row>
    <row r="809" spans="8:8" x14ac:dyDescent="0.15">
      <c r="H809">
        <f t="shared" si="13"/>
        <v>11.844296</v>
      </c>
    </row>
    <row r="810" spans="8:8" x14ac:dyDescent="0.15">
      <c r="H810">
        <f t="shared" si="13"/>
        <v>11.844296</v>
      </c>
    </row>
    <row r="811" spans="8:8" x14ac:dyDescent="0.15">
      <c r="H811">
        <f t="shared" si="13"/>
        <v>3.7403040000000001</v>
      </c>
    </row>
    <row r="812" spans="8:8" x14ac:dyDescent="0.15">
      <c r="H812">
        <f t="shared" si="13"/>
        <v>3.7403040000000001</v>
      </c>
    </row>
    <row r="813" spans="8:8" x14ac:dyDescent="0.15">
      <c r="H813">
        <f t="shared" si="13"/>
        <v>0.37403039999999999</v>
      </c>
    </row>
    <row r="814" spans="8:8" x14ac:dyDescent="0.15">
      <c r="H814">
        <f t="shared" si="13"/>
        <v>0.37403039999999999</v>
      </c>
    </row>
    <row r="815" spans="8:8" x14ac:dyDescent="0.15">
      <c r="H815">
        <f t="shared" si="13"/>
        <v>0.37403039999999999</v>
      </c>
    </row>
    <row r="816" spans="8:8" x14ac:dyDescent="0.15">
      <c r="H816">
        <f t="shared" si="13"/>
        <v>0.37403039999999999</v>
      </c>
    </row>
    <row r="817" spans="8:8" x14ac:dyDescent="0.15">
      <c r="H817">
        <f t="shared" si="13"/>
        <v>0.37403039999999999</v>
      </c>
    </row>
    <row r="818" spans="8:8" x14ac:dyDescent="0.15">
      <c r="H818">
        <f t="shared" si="13"/>
        <v>0.37403039999999999</v>
      </c>
    </row>
    <row r="819" spans="8:8" x14ac:dyDescent="0.15">
      <c r="H819">
        <f t="shared" si="13"/>
        <v>0.37403039999999999</v>
      </c>
    </row>
    <row r="820" spans="8:8" x14ac:dyDescent="0.15">
      <c r="H820">
        <f t="shared" si="13"/>
        <v>0.37403039999999999</v>
      </c>
    </row>
    <row r="821" spans="8:8" x14ac:dyDescent="0.15">
      <c r="H821">
        <f t="shared" si="13"/>
        <v>0.37403039999999999</v>
      </c>
    </row>
    <row r="822" spans="8:8" x14ac:dyDescent="0.15">
      <c r="H822">
        <f t="shared" si="13"/>
        <v>0.37403039999999999</v>
      </c>
    </row>
    <row r="823" spans="8:8" x14ac:dyDescent="0.15">
      <c r="H823">
        <f t="shared" si="13"/>
        <v>0.37403039999999999</v>
      </c>
    </row>
    <row r="824" spans="8:8" x14ac:dyDescent="0.15">
      <c r="H824">
        <f t="shared" si="13"/>
        <v>1.2467680000000001</v>
      </c>
    </row>
    <row r="825" spans="8:8" x14ac:dyDescent="0.15">
      <c r="H825">
        <f t="shared" si="13"/>
        <v>6.2338399999999998</v>
      </c>
    </row>
    <row r="826" spans="8:8" x14ac:dyDescent="0.15">
      <c r="H826">
        <f t="shared" si="13"/>
        <v>11.844296</v>
      </c>
    </row>
    <row r="827" spans="8:8" x14ac:dyDescent="0.15">
      <c r="H827">
        <f t="shared" si="13"/>
        <v>11.844296</v>
      </c>
    </row>
    <row r="828" spans="8:8" x14ac:dyDescent="0.15">
      <c r="H828">
        <f t="shared" si="13"/>
        <v>11.844296</v>
      </c>
    </row>
    <row r="829" spans="8:8" x14ac:dyDescent="0.15">
      <c r="H829">
        <f t="shared" si="13"/>
        <v>9.9741440000000008</v>
      </c>
    </row>
    <row r="830" spans="8:8" x14ac:dyDescent="0.15">
      <c r="H830">
        <f t="shared" si="13"/>
        <v>9.9741440000000008</v>
      </c>
    </row>
    <row r="831" spans="8:8" x14ac:dyDescent="0.15">
      <c r="H831">
        <f t="shared" si="13"/>
        <v>11.844296</v>
      </c>
    </row>
    <row r="832" spans="8:8" x14ac:dyDescent="0.15">
      <c r="H832">
        <f t="shared" si="13"/>
        <v>11.844296</v>
      </c>
    </row>
    <row r="833" spans="8:8" x14ac:dyDescent="0.15">
      <c r="H833">
        <f t="shared" si="13"/>
        <v>11.844296</v>
      </c>
    </row>
    <row r="834" spans="8:8" x14ac:dyDescent="0.15">
      <c r="H834">
        <f t="shared" si="13"/>
        <v>11.844296</v>
      </c>
    </row>
    <row r="835" spans="8:8" x14ac:dyDescent="0.15">
      <c r="H835">
        <f t="shared" si="13"/>
        <v>3.7403040000000001</v>
      </c>
    </row>
    <row r="836" spans="8:8" x14ac:dyDescent="0.15">
      <c r="H836">
        <f t="shared" si="13"/>
        <v>3.7403040000000001</v>
      </c>
    </row>
    <row r="837" spans="8:8" x14ac:dyDescent="0.15">
      <c r="H837">
        <f t="shared" si="13"/>
        <v>0.37403039999999999</v>
      </c>
    </row>
    <row r="838" spans="8:8" x14ac:dyDescent="0.15">
      <c r="H838">
        <f t="shared" si="13"/>
        <v>0.37403039999999999</v>
      </c>
    </row>
    <row r="839" spans="8:8" x14ac:dyDescent="0.15">
      <c r="H839">
        <f t="shared" si="13"/>
        <v>0.37403039999999999</v>
      </c>
    </row>
    <row r="840" spans="8:8" x14ac:dyDescent="0.15">
      <c r="H840">
        <f t="shared" si="13"/>
        <v>0.37403039999999999</v>
      </c>
    </row>
    <row r="841" spans="8:8" x14ac:dyDescent="0.15">
      <c r="H841">
        <f t="shared" si="13"/>
        <v>0.37403039999999999</v>
      </c>
    </row>
    <row r="842" spans="8:8" x14ac:dyDescent="0.15">
      <c r="H842">
        <f t="shared" si="13"/>
        <v>0.37403039999999999</v>
      </c>
    </row>
    <row r="843" spans="8:8" x14ac:dyDescent="0.15">
      <c r="H843">
        <f t="shared" si="13"/>
        <v>0.37403039999999999</v>
      </c>
    </row>
    <row r="844" spans="8:8" x14ac:dyDescent="0.15">
      <c r="H844">
        <f t="shared" si="13"/>
        <v>0.37403039999999999</v>
      </c>
    </row>
    <row r="845" spans="8:8" x14ac:dyDescent="0.15">
      <c r="H845">
        <f t="shared" si="13"/>
        <v>0.37403039999999999</v>
      </c>
    </row>
    <row r="846" spans="8:8" x14ac:dyDescent="0.15">
      <c r="H846">
        <f t="shared" si="13"/>
        <v>0.37403039999999999</v>
      </c>
    </row>
    <row r="847" spans="8:8" x14ac:dyDescent="0.15">
      <c r="H847">
        <f t="shared" si="13"/>
        <v>0.37403039999999999</v>
      </c>
    </row>
    <row r="848" spans="8:8" x14ac:dyDescent="0.15">
      <c r="H848">
        <f t="shared" si="13"/>
        <v>1.2467680000000001</v>
      </c>
    </row>
    <row r="849" spans="8:8" x14ac:dyDescent="0.15">
      <c r="H849">
        <f t="shared" si="13"/>
        <v>6.2338399999999998</v>
      </c>
    </row>
    <row r="850" spans="8:8" x14ac:dyDescent="0.15">
      <c r="H850">
        <f t="shared" si="13"/>
        <v>11.844296</v>
      </c>
    </row>
    <row r="851" spans="8:8" x14ac:dyDescent="0.15">
      <c r="H851">
        <f t="shared" si="13"/>
        <v>11.844296</v>
      </c>
    </row>
    <row r="852" spans="8:8" x14ac:dyDescent="0.15">
      <c r="H852">
        <f t="shared" si="13"/>
        <v>11.844296</v>
      </c>
    </row>
    <row r="853" spans="8:8" x14ac:dyDescent="0.15">
      <c r="H853">
        <f t="shared" si="13"/>
        <v>9.9741440000000008</v>
      </c>
    </row>
    <row r="854" spans="8:8" x14ac:dyDescent="0.15">
      <c r="H854">
        <f t="shared" si="13"/>
        <v>9.9741440000000008</v>
      </c>
    </row>
    <row r="855" spans="8:8" x14ac:dyDescent="0.15">
      <c r="H855">
        <f t="shared" si="13"/>
        <v>11.844296</v>
      </c>
    </row>
    <row r="856" spans="8:8" x14ac:dyDescent="0.15">
      <c r="H856">
        <f t="shared" si="13"/>
        <v>11.844296</v>
      </c>
    </row>
    <row r="857" spans="8:8" x14ac:dyDescent="0.15">
      <c r="H857">
        <f t="shared" si="13"/>
        <v>11.844296</v>
      </c>
    </row>
    <row r="858" spans="8:8" x14ac:dyDescent="0.15">
      <c r="H858">
        <f t="shared" si="13"/>
        <v>11.844296</v>
      </c>
    </row>
    <row r="859" spans="8:8" x14ac:dyDescent="0.15">
      <c r="H859">
        <f t="shared" ref="H859:H922" si="14">$H835</f>
        <v>3.7403040000000001</v>
      </c>
    </row>
    <row r="860" spans="8:8" x14ac:dyDescent="0.15">
      <c r="H860">
        <f t="shared" si="14"/>
        <v>3.7403040000000001</v>
      </c>
    </row>
    <row r="861" spans="8:8" x14ac:dyDescent="0.15">
      <c r="H861">
        <f t="shared" si="14"/>
        <v>0.37403039999999999</v>
      </c>
    </row>
    <row r="862" spans="8:8" x14ac:dyDescent="0.15">
      <c r="H862">
        <f t="shared" si="14"/>
        <v>0.37403039999999999</v>
      </c>
    </row>
    <row r="863" spans="8:8" x14ac:dyDescent="0.15">
      <c r="H863">
        <f t="shared" si="14"/>
        <v>0.37403039999999999</v>
      </c>
    </row>
    <row r="864" spans="8:8" x14ac:dyDescent="0.15">
      <c r="H864">
        <f t="shared" si="14"/>
        <v>0.37403039999999999</v>
      </c>
    </row>
    <row r="865" spans="8:8" x14ac:dyDescent="0.15">
      <c r="H865">
        <f t="shared" si="14"/>
        <v>0.37403039999999999</v>
      </c>
    </row>
    <row r="866" spans="8:8" x14ac:dyDescent="0.15">
      <c r="H866">
        <f t="shared" si="14"/>
        <v>0.37403039999999999</v>
      </c>
    </row>
    <row r="867" spans="8:8" x14ac:dyDescent="0.15">
      <c r="H867">
        <f t="shared" si="14"/>
        <v>0.37403039999999999</v>
      </c>
    </row>
    <row r="868" spans="8:8" x14ac:dyDescent="0.15">
      <c r="H868">
        <f t="shared" si="14"/>
        <v>0.37403039999999999</v>
      </c>
    </row>
    <row r="869" spans="8:8" x14ac:dyDescent="0.15">
      <c r="H869">
        <f t="shared" si="14"/>
        <v>0.37403039999999999</v>
      </c>
    </row>
    <row r="870" spans="8:8" x14ac:dyDescent="0.15">
      <c r="H870">
        <f t="shared" si="14"/>
        <v>0.37403039999999999</v>
      </c>
    </row>
    <row r="871" spans="8:8" x14ac:dyDescent="0.15">
      <c r="H871">
        <f t="shared" si="14"/>
        <v>0.37403039999999999</v>
      </c>
    </row>
    <row r="872" spans="8:8" x14ac:dyDescent="0.15">
      <c r="H872">
        <f t="shared" si="14"/>
        <v>1.2467680000000001</v>
      </c>
    </row>
    <row r="873" spans="8:8" x14ac:dyDescent="0.15">
      <c r="H873">
        <f t="shared" si="14"/>
        <v>6.2338399999999998</v>
      </c>
    </row>
    <row r="874" spans="8:8" x14ac:dyDescent="0.15">
      <c r="H874">
        <f t="shared" si="14"/>
        <v>11.844296</v>
      </c>
    </row>
    <row r="875" spans="8:8" x14ac:dyDescent="0.15">
      <c r="H875">
        <f t="shared" si="14"/>
        <v>11.844296</v>
      </c>
    </row>
    <row r="876" spans="8:8" x14ac:dyDescent="0.15">
      <c r="H876">
        <f t="shared" si="14"/>
        <v>11.844296</v>
      </c>
    </row>
    <row r="877" spans="8:8" x14ac:dyDescent="0.15">
      <c r="H877">
        <f t="shared" si="14"/>
        <v>9.9741440000000008</v>
      </c>
    </row>
    <row r="878" spans="8:8" x14ac:dyDescent="0.15">
      <c r="H878">
        <f t="shared" si="14"/>
        <v>9.9741440000000008</v>
      </c>
    </row>
    <row r="879" spans="8:8" x14ac:dyDescent="0.15">
      <c r="H879">
        <f t="shared" si="14"/>
        <v>11.844296</v>
      </c>
    </row>
    <row r="880" spans="8:8" x14ac:dyDescent="0.15">
      <c r="H880">
        <f t="shared" si="14"/>
        <v>11.844296</v>
      </c>
    </row>
    <row r="881" spans="8:8" x14ac:dyDescent="0.15">
      <c r="H881">
        <f t="shared" si="14"/>
        <v>11.844296</v>
      </c>
    </row>
    <row r="882" spans="8:8" x14ac:dyDescent="0.15">
      <c r="H882">
        <f t="shared" si="14"/>
        <v>11.844296</v>
      </c>
    </row>
    <row r="883" spans="8:8" x14ac:dyDescent="0.15">
      <c r="H883">
        <f t="shared" si="14"/>
        <v>3.7403040000000001</v>
      </c>
    </row>
    <row r="884" spans="8:8" x14ac:dyDescent="0.15">
      <c r="H884">
        <f t="shared" si="14"/>
        <v>3.7403040000000001</v>
      </c>
    </row>
    <row r="885" spans="8:8" x14ac:dyDescent="0.15">
      <c r="H885">
        <f t="shared" si="14"/>
        <v>0.37403039999999999</v>
      </c>
    </row>
    <row r="886" spans="8:8" x14ac:dyDescent="0.15">
      <c r="H886">
        <f t="shared" si="14"/>
        <v>0.37403039999999999</v>
      </c>
    </row>
    <row r="887" spans="8:8" x14ac:dyDescent="0.15">
      <c r="H887">
        <f t="shared" si="14"/>
        <v>0.37403039999999999</v>
      </c>
    </row>
    <row r="888" spans="8:8" x14ac:dyDescent="0.15">
      <c r="H888">
        <f t="shared" si="14"/>
        <v>0.37403039999999999</v>
      </c>
    </row>
    <row r="889" spans="8:8" x14ac:dyDescent="0.15">
      <c r="H889">
        <f t="shared" si="14"/>
        <v>0.37403039999999999</v>
      </c>
    </row>
    <row r="890" spans="8:8" x14ac:dyDescent="0.15">
      <c r="H890">
        <f t="shared" si="14"/>
        <v>0.37403039999999999</v>
      </c>
    </row>
    <row r="891" spans="8:8" x14ac:dyDescent="0.15">
      <c r="H891">
        <f t="shared" si="14"/>
        <v>0.37403039999999999</v>
      </c>
    </row>
    <row r="892" spans="8:8" x14ac:dyDescent="0.15">
      <c r="H892">
        <f t="shared" si="14"/>
        <v>0.37403039999999999</v>
      </c>
    </row>
    <row r="893" spans="8:8" x14ac:dyDescent="0.15">
      <c r="H893">
        <f t="shared" si="14"/>
        <v>0.37403039999999999</v>
      </c>
    </row>
    <row r="894" spans="8:8" x14ac:dyDescent="0.15">
      <c r="H894">
        <f t="shared" si="14"/>
        <v>0.37403039999999999</v>
      </c>
    </row>
    <row r="895" spans="8:8" x14ac:dyDescent="0.15">
      <c r="H895">
        <f t="shared" si="14"/>
        <v>0.37403039999999999</v>
      </c>
    </row>
    <row r="896" spans="8:8" x14ac:dyDescent="0.15">
      <c r="H896">
        <f t="shared" si="14"/>
        <v>1.2467680000000001</v>
      </c>
    </row>
    <row r="897" spans="8:8" x14ac:dyDescent="0.15">
      <c r="H897">
        <f t="shared" si="14"/>
        <v>6.2338399999999998</v>
      </c>
    </row>
    <row r="898" spans="8:8" x14ac:dyDescent="0.15">
      <c r="H898">
        <f t="shared" si="14"/>
        <v>11.844296</v>
      </c>
    </row>
    <row r="899" spans="8:8" x14ac:dyDescent="0.15">
      <c r="H899">
        <f t="shared" si="14"/>
        <v>11.844296</v>
      </c>
    </row>
    <row r="900" spans="8:8" x14ac:dyDescent="0.15">
      <c r="H900">
        <f t="shared" si="14"/>
        <v>11.844296</v>
      </c>
    </row>
    <row r="901" spans="8:8" x14ac:dyDescent="0.15">
      <c r="H901">
        <f t="shared" si="14"/>
        <v>9.9741440000000008</v>
      </c>
    </row>
    <row r="902" spans="8:8" x14ac:dyDescent="0.15">
      <c r="H902">
        <f t="shared" si="14"/>
        <v>9.9741440000000008</v>
      </c>
    </row>
    <row r="903" spans="8:8" x14ac:dyDescent="0.15">
      <c r="H903">
        <f t="shared" si="14"/>
        <v>11.844296</v>
      </c>
    </row>
    <row r="904" spans="8:8" x14ac:dyDescent="0.15">
      <c r="H904">
        <f t="shared" si="14"/>
        <v>11.844296</v>
      </c>
    </row>
    <row r="905" spans="8:8" x14ac:dyDescent="0.15">
      <c r="H905">
        <f t="shared" si="14"/>
        <v>11.844296</v>
      </c>
    </row>
    <row r="906" spans="8:8" x14ac:dyDescent="0.15">
      <c r="H906">
        <f t="shared" si="14"/>
        <v>11.844296</v>
      </c>
    </row>
    <row r="907" spans="8:8" x14ac:dyDescent="0.15">
      <c r="H907">
        <f t="shared" si="14"/>
        <v>3.7403040000000001</v>
      </c>
    </row>
    <row r="908" spans="8:8" x14ac:dyDescent="0.15">
      <c r="H908">
        <f t="shared" si="14"/>
        <v>3.7403040000000001</v>
      </c>
    </row>
    <row r="909" spans="8:8" x14ac:dyDescent="0.15">
      <c r="H909">
        <f t="shared" si="14"/>
        <v>0.37403039999999999</v>
      </c>
    </row>
    <row r="910" spans="8:8" x14ac:dyDescent="0.15">
      <c r="H910">
        <f t="shared" si="14"/>
        <v>0.37403039999999999</v>
      </c>
    </row>
    <row r="911" spans="8:8" x14ac:dyDescent="0.15">
      <c r="H911">
        <f t="shared" si="14"/>
        <v>0.37403039999999999</v>
      </c>
    </row>
    <row r="912" spans="8:8" x14ac:dyDescent="0.15">
      <c r="H912">
        <f t="shared" si="14"/>
        <v>0.37403039999999999</v>
      </c>
    </row>
    <row r="913" spans="8:8" x14ac:dyDescent="0.15">
      <c r="H913">
        <f t="shared" si="14"/>
        <v>0.37403039999999999</v>
      </c>
    </row>
    <row r="914" spans="8:8" x14ac:dyDescent="0.15">
      <c r="H914">
        <f t="shared" si="14"/>
        <v>0.37403039999999999</v>
      </c>
    </row>
    <row r="915" spans="8:8" x14ac:dyDescent="0.15">
      <c r="H915">
        <f t="shared" si="14"/>
        <v>0.37403039999999999</v>
      </c>
    </row>
    <row r="916" spans="8:8" x14ac:dyDescent="0.15">
      <c r="H916">
        <f t="shared" si="14"/>
        <v>0.37403039999999999</v>
      </c>
    </row>
    <row r="917" spans="8:8" x14ac:dyDescent="0.15">
      <c r="H917">
        <f t="shared" si="14"/>
        <v>0.37403039999999999</v>
      </c>
    </row>
    <row r="918" spans="8:8" x14ac:dyDescent="0.15">
      <c r="H918">
        <f t="shared" si="14"/>
        <v>0.37403039999999999</v>
      </c>
    </row>
    <row r="919" spans="8:8" x14ac:dyDescent="0.15">
      <c r="H919">
        <f t="shared" si="14"/>
        <v>0.37403039999999999</v>
      </c>
    </row>
    <row r="920" spans="8:8" x14ac:dyDescent="0.15">
      <c r="H920">
        <f t="shared" si="14"/>
        <v>1.2467680000000001</v>
      </c>
    </row>
    <row r="921" spans="8:8" x14ac:dyDescent="0.15">
      <c r="H921">
        <f t="shared" si="14"/>
        <v>6.2338399999999998</v>
      </c>
    </row>
    <row r="922" spans="8:8" x14ac:dyDescent="0.15">
      <c r="H922">
        <f t="shared" si="14"/>
        <v>11.844296</v>
      </c>
    </row>
    <row r="923" spans="8:8" x14ac:dyDescent="0.15">
      <c r="H923">
        <f t="shared" ref="H923:H986" si="15">$H899</f>
        <v>11.844296</v>
      </c>
    </row>
    <row r="924" spans="8:8" x14ac:dyDescent="0.15">
      <c r="H924">
        <f t="shared" si="15"/>
        <v>11.844296</v>
      </c>
    </row>
    <row r="925" spans="8:8" x14ac:dyDescent="0.15">
      <c r="H925">
        <f t="shared" si="15"/>
        <v>9.9741440000000008</v>
      </c>
    </row>
    <row r="926" spans="8:8" x14ac:dyDescent="0.15">
      <c r="H926">
        <f t="shared" si="15"/>
        <v>9.9741440000000008</v>
      </c>
    </row>
    <row r="927" spans="8:8" x14ac:dyDescent="0.15">
      <c r="H927">
        <f t="shared" si="15"/>
        <v>11.844296</v>
      </c>
    </row>
    <row r="928" spans="8:8" x14ac:dyDescent="0.15">
      <c r="H928">
        <f t="shared" si="15"/>
        <v>11.844296</v>
      </c>
    </row>
    <row r="929" spans="8:8" x14ac:dyDescent="0.15">
      <c r="H929">
        <f t="shared" si="15"/>
        <v>11.844296</v>
      </c>
    </row>
    <row r="930" spans="8:8" x14ac:dyDescent="0.15">
      <c r="H930">
        <f t="shared" si="15"/>
        <v>11.844296</v>
      </c>
    </row>
    <row r="931" spans="8:8" x14ac:dyDescent="0.15">
      <c r="H931">
        <f t="shared" si="15"/>
        <v>3.7403040000000001</v>
      </c>
    </row>
    <row r="932" spans="8:8" x14ac:dyDescent="0.15">
      <c r="H932">
        <f t="shared" si="15"/>
        <v>3.7403040000000001</v>
      </c>
    </row>
    <row r="933" spans="8:8" x14ac:dyDescent="0.15">
      <c r="H933">
        <f t="shared" si="15"/>
        <v>0.37403039999999999</v>
      </c>
    </row>
    <row r="934" spans="8:8" x14ac:dyDescent="0.15">
      <c r="H934">
        <f t="shared" si="15"/>
        <v>0.37403039999999999</v>
      </c>
    </row>
    <row r="935" spans="8:8" x14ac:dyDescent="0.15">
      <c r="H935">
        <f t="shared" si="15"/>
        <v>0.37403039999999999</v>
      </c>
    </row>
    <row r="936" spans="8:8" x14ac:dyDescent="0.15">
      <c r="H936">
        <f t="shared" si="15"/>
        <v>0.37403039999999999</v>
      </c>
    </row>
    <row r="937" spans="8:8" x14ac:dyDescent="0.15">
      <c r="H937">
        <f t="shared" si="15"/>
        <v>0.37403039999999999</v>
      </c>
    </row>
    <row r="938" spans="8:8" x14ac:dyDescent="0.15">
      <c r="H938">
        <f t="shared" si="15"/>
        <v>0.37403039999999999</v>
      </c>
    </row>
    <row r="939" spans="8:8" x14ac:dyDescent="0.15">
      <c r="H939">
        <f t="shared" si="15"/>
        <v>0.37403039999999999</v>
      </c>
    </row>
    <row r="940" spans="8:8" x14ac:dyDescent="0.15">
      <c r="H940">
        <f t="shared" si="15"/>
        <v>0.37403039999999999</v>
      </c>
    </row>
    <row r="941" spans="8:8" x14ac:dyDescent="0.15">
      <c r="H941">
        <f t="shared" si="15"/>
        <v>0.37403039999999999</v>
      </c>
    </row>
    <row r="942" spans="8:8" x14ac:dyDescent="0.15">
      <c r="H942">
        <f t="shared" si="15"/>
        <v>0.37403039999999999</v>
      </c>
    </row>
    <row r="943" spans="8:8" x14ac:dyDescent="0.15">
      <c r="H943">
        <f t="shared" si="15"/>
        <v>0.37403039999999999</v>
      </c>
    </row>
    <row r="944" spans="8:8" x14ac:dyDescent="0.15">
      <c r="H944">
        <f t="shared" si="15"/>
        <v>1.2467680000000001</v>
      </c>
    </row>
    <row r="945" spans="8:8" x14ac:dyDescent="0.15">
      <c r="H945">
        <f t="shared" si="15"/>
        <v>6.2338399999999998</v>
      </c>
    </row>
    <row r="946" spans="8:8" x14ac:dyDescent="0.15">
      <c r="H946">
        <f t="shared" si="15"/>
        <v>11.844296</v>
      </c>
    </row>
    <row r="947" spans="8:8" x14ac:dyDescent="0.15">
      <c r="H947">
        <f t="shared" si="15"/>
        <v>11.844296</v>
      </c>
    </row>
    <row r="948" spans="8:8" x14ac:dyDescent="0.15">
      <c r="H948">
        <f t="shared" si="15"/>
        <v>11.844296</v>
      </c>
    </row>
    <row r="949" spans="8:8" x14ac:dyDescent="0.15">
      <c r="H949">
        <f t="shared" si="15"/>
        <v>9.9741440000000008</v>
      </c>
    </row>
    <row r="950" spans="8:8" x14ac:dyDescent="0.15">
      <c r="H950">
        <f t="shared" si="15"/>
        <v>9.9741440000000008</v>
      </c>
    </row>
    <row r="951" spans="8:8" x14ac:dyDescent="0.15">
      <c r="H951">
        <f t="shared" si="15"/>
        <v>11.844296</v>
      </c>
    </row>
    <row r="952" spans="8:8" x14ac:dyDescent="0.15">
      <c r="H952">
        <f t="shared" si="15"/>
        <v>11.844296</v>
      </c>
    </row>
    <row r="953" spans="8:8" x14ac:dyDescent="0.15">
      <c r="H953">
        <f t="shared" si="15"/>
        <v>11.844296</v>
      </c>
    </row>
    <row r="954" spans="8:8" x14ac:dyDescent="0.15">
      <c r="H954">
        <f t="shared" si="15"/>
        <v>11.844296</v>
      </c>
    </row>
    <row r="955" spans="8:8" x14ac:dyDescent="0.15">
      <c r="H955">
        <f t="shared" si="15"/>
        <v>3.7403040000000001</v>
      </c>
    </row>
    <row r="956" spans="8:8" x14ac:dyDescent="0.15">
      <c r="H956">
        <f t="shared" si="15"/>
        <v>3.7403040000000001</v>
      </c>
    </row>
    <row r="957" spans="8:8" x14ac:dyDescent="0.15">
      <c r="H957">
        <f t="shared" si="15"/>
        <v>0.37403039999999999</v>
      </c>
    </row>
    <row r="958" spans="8:8" x14ac:dyDescent="0.15">
      <c r="H958">
        <f t="shared" si="15"/>
        <v>0.37403039999999999</v>
      </c>
    </row>
    <row r="959" spans="8:8" x14ac:dyDescent="0.15">
      <c r="H959">
        <f t="shared" si="15"/>
        <v>0.37403039999999999</v>
      </c>
    </row>
    <row r="960" spans="8:8" x14ac:dyDescent="0.15">
      <c r="H960">
        <f t="shared" si="15"/>
        <v>0.37403039999999999</v>
      </c>
    </row>
    <row r="961" spans="8:8" x14ac:dyDescent="0.15">
      <c r="H961">
        <f t="shared" si="15"/>
        <v>0.37403039999999999</v>
      </c>
    </row>
    <row r="962" spans="8:8" x14ac:dyDescent="0.15">
      <c r="H962">
        <f t="shared" si="15"/>
        <v>0.37403039999999999</v>
      </c>
    </row>
    <row r="963" spans="8:8" x14ac:dyDescent="0.15">
      <c r="H963">
        <f t="shared" si="15"/>
        <v>0.37403039999999999</v>
      </c>
    </row>
    <row r="964" spans="8:8" x14ac:dyDescent="0.15">
      <c r="H964">
        <f t="shared" si="15"/>
        <v>0.37403039999999999</v>
      </c>
    </row>
    <row r="965" spans="8:8" x14ac:dyDescent="0.15">
      <c r="H965">
        <f t="shared" si="15"/>
        <v>0.37403039999999999</v>
      </c>
    </row>
    <row r="966" spans="8:8" x14ac:dyDescent="0.15">
      <c r="H966">
        <f t="shared" si="15"/>
        <v>0.37403039999999999</v>
      </c>
    </row>
    <row r="967" spans="8:8" x14ac:dyDescent="0.15">
      <c r="H967">
        <f t="shared" si="15"/>
        <v>0.37403039999999999</v>
      </c>
    </row>
    <row r="968" spans="8:8" x14ac:dyDescent="0.15">
      <c r="H968">
        <f t="shared" si="15"/>
        <v>1.2467680000000001</v>
      </c>
    </row>
    <row r="969" spans="8:8" x14ac:dyDescent="0.15">
      <c r="H969">
        <f t="shared" si="15"/>
        <v>6.2338399999999998</v>
      </c>
    </row>
    <row r="970" spans="8:8" x14ac:dyDescent="0.15">
      <c r="H970">
        <f t="shared" si="15"/>
        <v>11.844296</v>
      </c>
    </row>
    <row r="971" spans="8:8" x14ac:dyDescent="0.15">
      <c r="H971">
        <f t="shared" si="15"/>
        <v>11.844296</v>
      </c>
    </row>
    <row r="972" spans="8:8" x14ac:dyDescent="0.15">
      <c r="H972">
        <f t="shared" si="15"/>
        <v>11.844296</v>
      </c>
    </row>
    <row r="973" spans="8:8" x14ac:dyDescent="0.15">
      <c r="H973">
        <f t="shared" si="15"/>
        <v>9.9741440000000008</v>
      </c>
    </row>
    <row r="974" spans="8:8" x14ac:dyDescent="0.15">
      <c r="H974">
        <f t="shared" si="15"/>
        <v>9.9741440000000008</v>
      </c>
    </row>
    <row r="975" spans="8:8" x14ac:dyDescent="0.15">
      <c r="H975">
        <f t="shared" si="15"/>
        <v>11.844296</v>
      </c>
    </row>
    <row r="976" spans="8:8" x14ac:dyDescent="0.15">
      <c r="H976">
        <f t="shared" si="15"/>
        <v>11.844296</v>
      </c>
    </row>
    <row r="977" spans="8:8" x14ac:dyDescent="0.15">
      <c r="H977">
        <f t="shared" si="15"/>
        <v>11.844296</v>
      </c>
    </row>
    <row r="978" spans="8:8" x14ac:dyDescent="0.15">
      <c r="H978">
        <f t="shared" si="15"/>
        <v>11.844296</v>
      </c>
    </row>
    <row r="979" spans="8:8" x14ac:dyDescent="0.15">
      <c r="H979">
        <f t="shared" si="15"/>
        <v>3.7403040000000001</v>
      </c>
    </row>
    <row r="980" spans="8:8" x14ac:dyDescent="0.15">
      <c r="H980">
        <f t="shared" si="15"/>
        <v>3.7403040000000001</v>
      </c>
    </row>
    <row r="981" spans="8:8" x14ac:dyDescent="0.15">
      <c r="H981">
        <f t="shared" si="15"/>
        <v>0.37403039999999999</v>
      </c>
    </row>
    <row r="982" spans="8:8" x14ac:dyDescent="0.15">
      <c r="H982">
        <f t="shared" si="15"/>
        <v>0.37403039999999999</v>
      </c>
    </row>
    <row r="983" spans="8:8" x14ac:dyDescent="0.15">
      <c r="H983">
        <f t="shared" si="15"/>
        <v>0.37403039999999999</v>
      </c>
    </row>
    <row r="984" spans="8:8" x14ac:dyDescent="0.15">
      <c r="H984">
        <f t="shared" si="15"/>
        <v>0.37403039999999999</v>
      </c>
    </row>
    <row r="985" spans="8:8" x14ac:dyDescent="0.15">
      <c r="H985">
        <f t="shared" si="15"/>
        <v>0.37403039999999999</v>
      </c>
    </row>
    <row r="986" spans="8:8" x14ac:dyDescent="0.15">
      <c r="H986">
        <f t="shared" si="15"/>
        <v>0.37403039999999999</v>
      </c>
    </row>
    <row r="987" spans="8:8" x14ac:dyDescent="0.15">
      <c r="H987">
        <f t="shared" ref="H987:H1050" si="16">$H963</f>
        <v>0.37403039999999999</v>
      </c>
    </row>
    <row r="988" spans="8:8" x14ac:dyDescent="0.15">
      <c r="H988">
        <f t="shared" si="16"/>
        <v>0.37403039999999999</v>
      </c>
    </row>
    <row r="989" spans="8:8" x14ac:dyDescent="0.15">
      <c r="H989">
        <f t="shared" si="16"/>
        <v>0.37403039999999999</v>
      </c>
    </row>
    <row r="990" spans="8:8" x14ac:dyDescent="0.15">
      <c r="H990">
        <f t="shared" si="16"/>
        <v>0.37403039999999999</v>
      </c>
    </row>
    <row r="991" spans="8:8" x14ac:dyDescent="0.15">
      <c r="H991">
        <f t="shared" si="16"/>
        <v>0.37403039999999999</v>
      </c>
    </row>
    <row r="992" spans="8:8" x14ac:dyDescent="0.15">
      <c r="H992">
        <f t="shared" si="16"/>
        <v>1.2467680000000001</v>
      </c>
    </row>
    <row r="993" spans="8:8" x14ac:dyDescent="0.15">
      <c r="H993">
        <f t="shared" si="16"/>
        <v>6.2338399999999998</v>
      </c>
    </row>
    <row r="994" spans="8:8" x14ac:dyDescent="0.15">
      <c r="H994">
        <f t="shared" si="16"/>
        <v>11.844296</v>
      </c>
    </row>
    <row r="995" spans="8:8" x14ac:dyDescent="0.15">
      <c r="H995">
        <f t="shared" si="16"/>
        <v>11.844296</v>
      </c>
    </row>
    <row r="996" spans="8:8" x14ac:dyDescent="0.15">
      <c r="H996">
        <f t="shared" si="16"/>
        <v>11.844296</v>
      </c>
    </row>
    <row r="997" spans="8:8" x14ac:dyDescent="0.15">
      <c r="H997">
        <f t="shared" si="16"/>
        <v>9.9741440000000008</v>
      </c>
    </row>
    <row r="998" spans="8:8" x14ac:dyDescent="0.15">
      <c r="H998">
        <f t="shared" si="16"/>
        <v>9.9741440000000008</v>
      </c>
    </row>
    <row r="999" spans="8:8" x14ac:dyDescent="0.15">
      <c r="H999">
        <f t="shared" si="16"/>
        <v>11.844296</v>
      </c>
    </row>
    <row r="1000" spans="8:8" x14ac:dyDescent="0.15">
      <c r="H1000">
        <f t="shared" si="16"/>
        <v>11.844296</v>
      </c>
    </row>
    <row r="1001" spans="8:8" x14ac:dyDescent="0.15">
      <c r="H1001">
        <f t="shared" si="16"/>
        <v>11.844296</v>
      </c>
    </row>
    <row r="1002" spans="8:8" x14ac:dyDescent="0.15">
      <c r="H1002">
        <f t="shared" si="16"/>
        <v>11.844296</v>
      </c>
    </row>
    <row r="1003" spans="8:8" x14ac:dyDescent="0.15">
      <c r="H1003">
        <f t="shared" si="16"/>
        <v>3.7403040000000001</v>
      </c>
    </row>
    <row r="1004" spans="8:8" x14ac:dyDescent="0.15">
      <c r="H1004">
        <f t="shared" si="16"/>
        <v>3.7403040000000001</v>
      </c>
    </row>
    <row r="1005" spans="8:8" x14ac:dyDescent="0.15">
      <c r="H1005">
        <f t="shared" si="16"/>
        <v>0.37403039999999999</v>
      </c>
    </row>
    <row r="1006" spans="8:8" x14ac:dyDescent="0.15">
      <c r="H1006">
        <f t="shared" si="16"/>
        <v>0.37403039999999999</v>
      </c>
    </row>
    <row r="1007" spans="8:8" x14ac:dyDescent="0.15">
      <c r="H1007">
        <f t="shared" si="16"/>
        <v>0.37403039999999999</v>
      </c>
    </row>
    <row r="1008" spans="8:8" x14ac:dyDescent="0.15">
      <c r="H1008">
        <f t="shared" si="16"/>
        <v>0.37403039999999999</v>
      </c>
    </row>
    <row r="1009" spans="8:8" x14ac:dyDescent="0.15">
      <c r="H1009">
        <f t="shared" si="16"/>
        <v>0.37403039999999999</v>
      </c>
    </row>
    <row r="1010" spans="8:8" x14ac:dyDescent="0.15">
      <c r="H1010">
        <f t="shared" si="16"/>
        <v>0.37403039999999999</v>
      </c>
    </row>
    <row r="1011" spans="8:8" x14ac:dyDescent="0.15">
      <c r="H1011">
        <f t="shared" si="16"/>
        <v>0.37403039999999999</v>
      </c>
    </row>
    <row r="1012" spans="8:8" x14ac:dyDescent="0.15">
      <c r="H1012">
        <f t="shared" si="16"/>
        <v>0.37403039999999999</v>
      </c>
    </row>
    <row r="1013" spans="8:8" x14ac:dyDescent="0.15">
      <c r="H1013">
        <f t="shared" si="16"/>
        <v>0.37403039999999999</v>
      </c>
    </row>
    <row r="1014" spans="8:8" x14ac:dyDescent="0.15">
      <c r="H1014">
        <f t="shared" si="16"/>
        <v>0.37403039999999999</v>
      </c>
    </row>
    <row r="1015" spans="8:8" x14ac:dyDescent="0.15">
      <c r="H1015">
        <f t="shared" si="16"/>
        <v>0.37403039999999999</v>
      </c>
    </row>
    <row r="1016" spans="8:8" x14ac:dyDescent="0.15">
      <c r="H1016">
        <f t="shared" si="16"/>
        <v>1.2467680000000001</v>
      </c>
    </row>
    <row r="1017" spans="8:8" x14ac:dyDescent="0.15">
      <c r="H1017">
        <f t="shared" si="16"/>
        <v>6.2338399999999998</v>
      </c>
    </row>
    <row r="1018" spans="8:8" x14ac:dyDescent="0.15">
      <c r="H1018">
        <f t="shared" si="16"/>
        <v>11.844296</v>
      </c>
    </row>
    <row r="1019" spans="8:8" x14ac:dyDescent="0.15">
      <c r="H1019">
        <f t="shared" si="16"/>
        <v>11.844296</v>
      </c>
    </row>
    <row r="1020" spans="8:8" x14ac:dyDescent="0.15">
      <c r="H1020">
        <f t="shared" si="16"/>
        <v>11.844296</v>
      </c>
    </row>
    <row r="1021" spans="8:8" x14ac:dyDescent="0.15">
      <c r="H1021">
        <f t="shared" si="16"/>
        <v>9.9741440000000008</v>
      </c>
    </row>
    <row r="1022" spans="8:8" x14ac:dyDescent="0.15">
      <c r="H1022">
        <f t="shared" si="16"/>
        <v>9.9741440000000008</v>
      </c>
    </row>
    <row r="1023" spans="8:8" x14ac:dyDescent="0.15">
      <c r="H1023">
        <f t="shared" si="16"/>
        <v>11.844296</v>
      </c>
    </row>
    <row r="1024" spans="8:8" x14ac:dyDescent="0.15">
      <c r="H1024">
        <f t="shared" si="16"/>
        <v>11.844296</v>
      </c>
    </row>
    <row r="1025" spans="8:8" x14ac:dyDescent="0.15">
      <c r="H1025">
        <f t="shared" si="16"/>
        <v>11.844296</v>
      </c>
    </row>
    <row r="1026" spans="8:8" x14ac:dyDescent="0.15">
      <c r="H1026">
        <f t="shared" si="16"/>
        <v>11.844296</v>
      </c>
    </row>
    <row r="1027" spans="8:8" x14ac:dyDescent="0.15">
      <c r="H1027">
        <f t="shared" si="16"/>
        <v>3.7403040000000001</v>
      </c>
    </row>
    <row r="1028" spans="8:8" x14ac:dyDescent="0.15">
      <c r="H1028">
        <f t="shared" si="16"/>
        <v>3.7403040000000001</v>
      </c>
    </row>
    <row r="1029" spans="8:8" x14ac:dyDescent="0.15">
      <c r="H1029">
        <f t="shared" si="16"/>
        <v>0.37403039999999999</v>
      </c>
    </row>
    <row r="1030" spans="8:8" x14ac:dyDescent="0.15">
      <c r="H1030">
        <f t="shared" si="16"/>
        <v>0.37403039999999999</v>
      </c>
    </row>
    <row r="1031" spans="8:8" x14ac:dyDescent="0.15">
      <c r="H1031">
        <f t="shared" si="16"/>
        <v>0.37403039999999999</v>
      </c>
    </row>
    <row r="1032" spans="8:8" x14ac:dyDescent="0.15">
      <c r="H1032">
        <f t="shared" si="16"/>
        <v>0.37403039999999999</v>
      </c>
    </row>
    <row r="1033" spans="8:8" x14ac:dyDescent="0.15">
      <c r="H1033">
        <f t="shared" si="16"/>
        <v>0.37403039999999999</v>
      </c>
    </row>
    <row r="1034" spans="8:8" x14ac:dyDescent="0.15">
      <c r="H1034">
        <f t="shared" si="16"/>
        <v>0.37403039999999999</v>
      </c>
    </row>
    <row r="1035" spans="8:8" x14ac:dyDescent="0.15">
      <c r="H1035">
        <f t="shared" si="16"/>
        <v>0.37403039999999999</v>
      </c>
    </row>
    <row r="1036" spans="8:8" x14ac:dyDescent="0.15">
      <c r="H1036">
        <f t="shared" si="16"/>
        <v>0.37403039999999999</v>
      </c>
    </row>
    <row r="1037" spans="8:8" x14ac:dyDescent="0.15">
      <c r="H1037">
        <f t="shared" si="16"/>
        <v>0.37403039999999999</v>
      </c>
    </row>
    <row r="1038" spans="8:8" x14ac:dyDescent="0.15">
      <c r="H1038">
        <f t="shared" si="16"/>
        <v>0.37403039999999999</v>
      </c>
    </row>
    <row r="1039" spans="8:8" x14ac:dyDescent="0.15">
      <c r="H1039">
        <f t="shared" si="16"/>
        <v>0.37403039999999999</v>
      </c>
    </row>
    <row r="1040" spans="8:8" x14ac:dyDescent="0.15">
      <c r="H1040">
        <f t="shared" si="16"/>
        <v>1.2467680000000001</v>
      </c>
    </row>
    <row r="1041" spans="8:8" x14ac:dyDescent="0.15">
      <c r="H1041">
        <f t="shared" si="16"/>
        <v>6.2338399999999998</v>
      </c>
    </row>
    <row r="1042" spans="8:8" x14ac:dyDescent="0.15">
      <c r="H1042">
        <f t="shared" si="16"/>
        <v>11.844296</v>
      </c>
    </row>
    <row r="1043" spans="8:8" x14ac:dyDescent="0.15">
      <c r="H1043">
        <f t="shared" si="16"/>
        <v>11.844296</v>
      </c>
    </row>
    <row r="1044" spans="8:8" x14ac:dyDescent="0.15">
      <c r="H1044">
        <f t="shared" si="16"/>
        <v>11.844296</v>
      </c>
    </row>
    <row r="1045" spans="8:8" x14ac:dyDescent="0.15">
      <c r="H1045">
        <f t="shared" si="16"/>
        <v>9.9741440000000008</v>
      </c>
    </row>
    <row r="1046" spans="8:8" x14ac:dyDescent="0.15">
      <c r="H1046">
        <f t="shared" si="16"/>
        <v>9.9741440000000008</v>
      </c>
    </row>
    <row r="1047" spans="8:8" x14ac:dyDescent="0.15">
      <c r="H1047">
        <f t="shared" si="16"/>
        <v>11.844296</v>
      </c>
    </row>
    <row r="1048" spans="8:8" x14ac:dyDescent="0.15">
      <c r="H1048">
        <f t="shared" si="16"/>
        <v>11.844296</v>
      </c>
    </row>
    <row r="1049" spans="8:8" x14ac:dyDescent="0.15">
      <c r="H1049">
        <f t="shared" si="16"/>
        <v>11.844296</v>
      </c>
    </row>
    <row r="1050" spans="8:8" x14ac:dyDescent="0.15">
      <c r="H1050">
        <f t="shared" si="16"/>
        <v>11.844296</v>
      </c>
    </row>
    <row r="1051" spans="8:8" x14ac:dyDescent="0.15">
      <c r="H1051">
        <f t="shared" ref="H1051:H1114" si="17">$H1027</f>
        <v>3.7403040000000001</v>
      </c>
    </row>
    <row r="1052" spans="8:8" x14ac:dyDescent="0.15">
      <c r="H1052">
        <f t="shared" si="17"/>
        <v>3.7403040000000001</v>
      </c>
    </row>
    <row r="1053" spans="8:8" x14ac:dyDescent="0.15">
      <c r="H1053">
        <f t="shared" si="17"/>
        <v>0.37403039999999999</v>
      </c>
    </row>
    <row r="1054" spans="8:8" x14ac:dyDescent="0.15">
      <c r="H1054">
        <f t="shared" si="17"/>
        <v>0.37403039999999999</v>
      </c>
    </row>
    <row r="1055" spans="8:8" x14ac:dyDescent="0.15">
      <c r="H1055">
        <f t="shared" si="17"/>
        <v>0.37403039999999999</v>
      </c>
    </row>
    <row r="1056" spans="8:8" x14ac:dyDescent="0.15">
      <c r="H1056">
        <f t="shared" si="17"/>
        <v>0.37403039999999999</v>
      </c>
    </row>
    <row r="1057" spans="8:8" x14ac:dyDescent="0.15">
      <c r="H1057">
        <f t="shared" si="17"/>
        <v>0.37403039999999999</v>
      </c>
    </row>
    <row r="1058" spans="8:8" x14ac:dyDescent="0.15">
      <c r="H1058">
        <f t="shared" si="17"/>
        <v>0.37403039999999999</v>
      </c>
    </row>
    <row r="1059" spans="8:8" x14ac:dyDescent="0.15">
      <c r="H1059">
        <f t="shared" si="17"/>
        <v>0.37403039999999999</v>
      </c>
    </row>
    <row r="1060" spans="8:8" x14ac:dyDescent="0.15">
      <c r="H1060">
        <f t="shared" si="17"/>
        <v>0.37403039999999999</v>
      </c>
    </row>
    <row r="1061" spans="8:8" x14ac:dyDescent="0.15">
      <c r="H1061">
        <f t="shared" si="17"/>
        <v>0.37403039999999999</v>
      </c>
    </row>
    <row r="1062" spans="8:8" x14ac:dyDescent="0.15">
      <c r="H1062">
        <f t="shared" si="17"/>
        <v>0.37403039999999999</v>
      </c>
    </row>
    <row r="1063" spans="8:8" x14ac:dyDescent="0.15">
      <c r="H1063">
        <f t="shared" si="17"/>
        <v>0.37403039999999999</v>
      </c>
    </row>
    <row r="1064" spans="8:8" x14ac:dyDescent="0.15">
      <c r="H1064">
        <f t="shared" si="17"/>
        <v>1.2467680000000001</v>
      </c>
    </row>
    <row r="1065" spans="8:8" x14ac:dyDescent="0.15">
      <c r="H1065">
        <f t="shared" si="17"/>
        <v>6.2338399999999998</v>
      </c>
    </row>
    <row r="1066" spans="8:8" x14ac:dyDescent="0.15">
      <c r="H1066">
        <f t="shared" si="17"/>
        <v>11.844296</v>
      </c>
    </row>
    <row r="1067" spans="8:8" x14ac:dyDescent="0.15">
      <c r="H1067">
        <f t="shared" si="17"/>
        <v>11.844296</v>
      </c>
    </row>
    <row r="1068" spans="8:8" x14ac:dyDescent="0.15">
      <c r="H1068">
        <f t="shared" si="17"/>
        <v>11.844296</v>
      </c>
    </row>
    <row r="1069" spans="8:8" x14ac:dyDescent="0.15">
      <c r="H1069">
        <f t="shared" si="17"/>
        <v>9.9741440000000008</v>
      </c>
    </row>
    <row r="1070" spans="8:8" x14ac:dyDescent="0.15">
      <c r="H1070">
        <f t="shared" si="17"/>
        <v>9.9741440000000008</v>
      </c>
    </row>
    <row r="1071" spans="8:8" x14ac:dyDescent="0.15">
      <c r="H1071">
        <f t="shared" si="17"/>
        <v>11.844296</v>
      </c>
    </row>
    <row r="1072" spans="8:8" x14ac:dyDescent="0.15">
      <c r="H1072">
        <f t="shared" si="17"/>
        <v>11.844296</v>
      </c>
    </row>
    <row r="1073" spans="8:8" x14ac:dyDescent="0.15">
      <c r="H1073">
        <f t="shared" si="17"/>
        <v>11.844296</v>
      </c>
    </row>
    <row r="1074" spans="8:8" x14ac:dyDescent="0.15">
      <c r="H1074">
        <f t="shared" si="17"/>
        <v>11.844296</v>
      </c>
    </row>
    <row r="1075" spans="8:8" x14ac:dyDescent="0.15">
      <c r="H1075">
        <f t="shared" si="17"/>
        <v>3.7403040000000001</v>
      </c>
    </row>
    <row r="1076" spans="8:8" x14ac:dyDescent="0.15">
      <c r="H1076">
        <f t="shared" si="17"/>
        <v>3.7403040000000001</v>
      </c>
    </row>
    <row r="1077" spans="8:8" x14ac:dyDescent="0.15">
      <c r="H1077">
        <f t="shared" si="17"/>
        <v>0.37403039999999999</v>
      </c>
    </row>
    <row r="1078" spans="8:8" x14ac:dyDescent="0.15">
      <c r="H1078">
        <f t="shared" si="17"/>
        <v>0.37403039999999999</v>
      </c>
    </row>
    <row r="1079" spans="8:8" x14ac:dyDescent="0.15">
      <c r="H1079">
        <f t="shared" si="17"/>
        <v>0.37403039999999999</v>
      </c>
    </row>
    <row r="1080" spans="8:8" x14ac:dyDescent="0.15">
      <c r="H1080">
        <f t="shared" si="17"/>
        <v>0.37403039999999999</v>
      </c>
    </row>
    <row r="1081" spans="8:8" x14ac:dyDescent="0.15">
      <c r="H1081">
        <f t="shared" si="17"/>
        <v>0.37403039999999999</v>
      </c>
    </row>
    <row r="1082" spans="8:8" x14ac:dyDescent="0.15">
      <c r="H1082">
        <f t="shared" si="17"/>
        <v>0.37403039999999999</v>
      </c>
    </row>
    <row r="1083" spans="8:8" x14ac:dyDescent="0.15">
      <c r="H1083">
        <f t="shared" si="17"/>
        <v>0.37403039999999999</v>
      </c>
    </row>
    <row r="1084" spans="8:8" x14ac:dyDescent="0.15">
      <c r="H1084">
        <f t="shared" si="17"/>
        <v>0.37403039999999999</v>
      </c>
    </row>
    <row r="1085" spans="8:8" x14ac:dyDescent="0.15">
      <c r="H1085">
        <f t="shared" si="17"/>
        <v>0.37403039999999999</v>
      </c>
    </row>
    <row r="1086" spans="8:8" x14ac:dyDescent="0.15">
      <c r="H1086">
        <f t="shared" si="17"/>
        <v>0.37403039999999999</v>
      </c>
    </row>
    <row r="1087" spans="8:8" x14ac:dyDescent="0.15">
      <c r="H1087">
        <f t="shared" si="17"/>
        <v>0.37403039999999999</v>
      </c>
    </row>
    <row r="1088" spans="8:8" x14ac:dyDescent="0.15">
      <c r="H1088">
        <f t="shared" si="17"/>
        <v>1.2467680000000001</v>
      </c>
    </row>
    <row r="1089" spans="8:8" x14ac:dyDescent="0.15">
      <c r="H1089">
        <f t="shared" si="17"/>
        <v>6.2338399999999998</v>
      </c>
    </row>
    <row r="1090" spans="8:8" x14ac:dyDescent="0.15">
      <c r="H1090">
        <f t="shared" si="17"/>
        <v>11.844296</v>
      </c>
    </row>
    <row r="1091" spans="8:8" x14ac:dyDescent="0.15">
      <c r="H1091">
        <f t="shared" si="17"/>
        <v>11.844296</v>
      </c>
    </row>
    <row r="1092" spans="8:8" x14ac:dyDescent="0.15">
      <c r="H1092">
        <f t="shared" si="17"/>
        <v>11.844296</v>
      </c>
    </row>
    <row r="1093" spans="8:8" x14ac:dyDescent="0.15">
      <c r="H1093">
        <f t="shared" si="17"/>
        <v>9.9741440000000008</v>
      </c>
    </row>
    <row r="1094" spans="8:8" x14ac:dyDescent="0.15">
      <c r="H1094">
        <f t="shared" si="17"/>
        <v>9.9741440000000008</v>
      </c>
    </row>
    <row r="1095" spans="8:8" x14ac:dyDescent="0.15">
      <c r="H1095">
        <f t="shared" si="17"/>
        <v>11.844296</v>
      </c>
    </row>
    <row r="1096" spans="8:8" x14ac:dyDescent="0.15">
      <c r="H1096">
        <f t="shared" si="17"/>
        <v>11.844296</v>
      </c>
    </row>
    <row r="1097" spans="8:8" x14ac:dyDescent="0.15">
      <c r="H1097">
        <f t="shared" si="17"/>
        <v>11.844296</v>
      </c>
    </row>
    <row r="1098" spans="8:8" x14ac:dyDescent="0.15">
      <c r="H1098">
        <f t="shared" si="17"/>
        <v>11.844296</v>
      </c>
    </row>
    <row r="1099" spans="8:8" x14ac:dyDescent="0.15">
      <c r="H1099">
        <f t="shared" si="17"/>
        <v>3.7403040000000001</v>
      </c>
    </row>
    <row r="1100" spans="8:8" x14ac:dyDescent="0.15">
      <c r="H1100">
        <f t="shared" si="17"/>
        <v>3.7403040000000001</v>
      </c>
    </row>
    <row r="1101" spans="8:8" x14ac:dyDescent="0.15">
      <c r="H1101">
        <f t="shared" si="17"/>
        <v>0.37403039999999999</v>
      </c>
    </row>
    <row r="1102" spans="8:8" x14ac:dyDescent="0.15">
      <c r="H1102">
        <f t="shared" si="17"/>
        <v>0.37403039999999999</v>
      </c>
    </row>
    <row r="1103" spans="8:8" x14ac:dyDescent="0.15">
      <c r="H1103">
        <f t="shared" si="17"/>
        <v>0.37403039999999999</v>
      </c>
    </row>
    <row r="1104" spans="8:8" x14ac:dyDescent="0.15">
      <c r="H1104">
        <f t="shared" si="17"/>
        <v>0.37403039999999999</v>
      </c>
    </row>
    <row r="1105" spans="8:8" x14ac:dyDescent="0.15">
      <c r="H1105">
        <f t="shared" si="17"/>
        <v>0.37403039999999999</v>
      </c>
    </row>
    <row r="1106" spans="8:8" x14ac:dyDescent="0.15">
      <c r="H1106">
        <f t="shared" si="17"/>
        <v>0.37403039999999999</v>
      </c>
    </row>
    <row r="1107" spans="8:8" x14ac:dyDescent="0.15">
      <c r="H1107">
        <f t="shared" si="17"/>
        <v>0.37403039999999999</v>
      </c>
    </row>
    <row r="1108" spans="8:8" x14ac:dyDescent="0.15">
      <c r="H1108">
        <f t="shared" si="17"/>
        <v>0.37403039999999999</v>
      </c>
    </row>
    <row r="1109" spans="8:8" x14ac:dyDescent="0.15">
      <c r="H1109">
        <f t="shared" si="17"/>
        <v>0.37403039999999999</v>
      </c>
    </row>
    <row r="1110" spans="8:8" x14ac:dyDescent="0.15">
      <c r="H1110">
        <f t="shared" si="17"/>
        <v>0.37403039999999999</v>
      </c>
    </row>
    <row r="1111" spans="8:8" x14ac:dyDescent="0.15">
      <c r="H1111">
        <f t="shared" si="17"/>
        <v>0.37403039999999999</v>
      </c>
    </row>
    <row r="1112" spans="8:8" x14ac:dyDescent="0.15">
      <c r="H1112">
        <f t="shared" si="17"/>
        <v>1.2467680000000001</v>
      </c>
    </row>
    <row r="1113" spans="8:8" x14ac:dyDescent="0.15">
      <c r="H1113">
        <f t="shared" si="17"/>
        <v>6.2338399999999998</v>
      </c>
    </row>
    <row r="1114" spans="8:8" x14ac:dyDescent="0.15">
      <c r="H1114">
        <f t="shared" si="17"/>
        <v>11.844296</v>
      </c>
    </row>
    <row r="1115" spans="8:8" x14ac:dyDescent="0.15">
      <c r="H1115">
        <f t="shared" ref="H1115:H1178" si="18">$H1091</f>
        <v>11.844296</v>
      </c>
    </row>
    <row r="1116" spans="8:8" x14ac:dyDescent="0.15">
      <c r="H1116">
        <f t="shared" si="18"/>
        <v>11.844296</v>
      </c>
    </row>
    <row r="1117" spans="8:8" x14ac:dyDescent="0.15">
      <c r="H1117">
        <f t="shared" si="18"/>
        <v>9.9741440000000008</v>
      </c>
    </row>
    <row r="1118" spans="8:8" x14ac:dyDescent="0.15">
      <c r="H1118">
        <f t="shared" si="18"/>
        <v>9.9741440000000008</v>
      </c>
    </row>
    <row r="1119" spans="8:8" x14ac:dyDescent="0.15">
      <c r="H1119">
        <f t="shared" si="18"/>
        <v>11.844296</v>
      </c>
    </row>
    <row r="1120" spans="8:8" x14ac:dyDescent="0.15">
      <c r="H1120">
        <f t="shared" si="18"/>
        <v>11.844296</v>
      </c>
    </row>
    <row r="1121" spans="8:8" x14ac:dyDescent="0.15">
      <c r="H1121">
        <f t="shared" si="18"/>
        <v>11.844296</v>
      </c>
    </row>
    <row r="1122" spans="8:8" x14ac:dyDescent="0.15">
      <c r="H1122">
        <f t="shared" si="18"/>
        <v>11.844296</v>
      </c>
    </row>
    <row r="1123" spans="8:8" x14ac:dyDescent="0.15">
      <c r="H1123">
        <f t="shared" si="18"/>
        <v>3.7403040000000001</v>
      </c>
    </row>
    <row r="1124" spans="8:8" x14ac:dyDescent="0.15">
      <c r="H1124">
        <f t="shared" si="18"/>
        <v>3.7403040000000001</v>
      </c>
    </row>
    <row r="1125" spans="8:8" x14ac:dyDescent="0.15">
      <c r="H1125">
        <f t="shared" si="18"/>
        <v>0.37403039999999999</v>
      </c>
    </row>
    <row r="1126" spans="8:8" x14ac:dyDescent="0.15">
      <c r="H1126">
        <f t="shared" si="18"/>
        <v>0.37403039999999999</v>
      </c>
    </row>
    <row r="1127" spans="8:8" x14ac:dyDescent="0.15">
      <c r="H1127">
        <f t="shared" si="18"/>
        <v>0.37403039999999999</v>
      </c>
    </row>
    <row r="1128" spans="8:8" x14ac:dyDescent="0.15">
      <c r="H1128">
        <f t="shared" si="18"/>
        <v>0.37403039999999999</v>
      </c>
    </row>
    <row r="1129" spans="8:8" x14ac:dyDescent="0.15">
      <c r="H1129">
        <f t="shared" si="18"/>
        <v>0.37403039999999999</v>
      </c>
    </row>
    <row r="1130" spans="8:8" x14ac:dyDescent="0.15">
      <c r="H1130">
        <f t="shared" si="18"/>
        <v>0.37403039999999999</v>
      </c>
    </row>
    <row r="1131" spans="8:8" x14ac:dyDescent="0.15">
      <c r="H1131">
        <f t="shared" si="18"/>
        <v>0.37403039999999999</v>
      </c>
    </row>
    <row r="1132" spans="8:8" x14ac:dyDescent="0.15">
      <c r="H1132">
        <f t="shared" si="18"/>
        <v>0.37403039999999999</v>
      </c>
    </row>
    <row r="1133" spans="8:8" x14ac:dyDescent="0.15">
      <c r="H1133">
        <f t="shared" si="18"/>
        <v>0.37403039999999999</v>
      </c>
    </row>
    <row r="1134" spans="8:8" x14ac:dyDescent="0.15">
      <c r="H1134">
        <f t="shared" si="18"/>
        <v>0.37403039999999999</v>
      </c>
    </row>
    <row r="1135" spans="8:8" x14ac:dyDescent="0.15">
      <c r="H1135">
        <f t="shared" si="18"/>
        <v>0.37403039999999999</v>
      </c>
    </row>
    <row r="1136" spans="8:8" x14ac:dyDescent="0.15">
      <c r="H1136">
        <f t="shared" si="18"/>
        <v>1.2467680000000001</v>
      </c>
    </row>
    <row r="1137" spans="8:8" x14ac:dyDescent="0.15">
      <c r="H1137">
        <f t="shared" si="18"/>
        <v>6.2338399999999998</v>
      </c>
    </row>
    <row r="1138" spans="8:8" x14ac:dyDescent="0.15">
      <c r="H1138">
        <f t="shared" si="18"/>
        <v>11.844296</v>
      </c>
    </row>
    <row r="1139" spans="8:8" x14ac:dyDescent="0.15">
      <c r="H1139">
        <f t="shared" si="18"/>
        <v>11.844296</v>
      </c>
    </row>
    <row r="1140" spans="8:8" x14ac:dyDescent="0.15">
      <c r="H1140">
        <f t="shared" si="18"/>
        <v>11.844296</v>
      </c>
    </row>
    <row r="1141" spans="8:8" x14ac:dyDescent="0.15">
      <c r="H1141">
        <f t="shared" si="18"/>
        <v>9.9741440000000008</v>
      </c>
    </row>
    <row r="1142" spans="8:8" x14ac:dyDescent="0.15">
      <c r="H1142">
        <f t="shared" si="18"/>
        <v>9.9741440000000008</v>
      </c>
    </row>
    <row r="1143" spans="8:8" x14ac:dyDescent="0.15">
      <c r="H1143">
        <f t="shared" si="18"/>
        <v>11.844296</v>
      </c>
    </row>
    <row r="1144" spans="8:8" x14ac:dyDescent="0.15">
      <c r="H1144">
        <f t="shared" si="18"/>
        <v>11.844296</v>
      </c>
    </row>
    <row r="1145" spans="8:8" x14ac:dyDescent="0.15">
      <c r="H1145">
        <f t="shared" si="18"/>
        <v>11.844296</v>
      </c>
    </row>
    <row r="1146" spans="8:8" x14ac:dyDescent="0.15">
      <c r="H1146">
        <f t="shared" si="18"/>
        <v>11.844296</v>
      </c>
    </row>
    <row r="1147" spans="8:8" x14ac:dyDescent="0.15">
      <c r="H1147">
        <f t="shared" si="18"/>
        <v>3.7403040000000001</v>
      </c>
    </row>
    <row r="1148" spans="8:8" x14ac:dyDescent="0.15">
      <c r="H1148">
        <f t="shared" si="18"/>
        <v>3.7403040000000001</v>
      </c>
    </row>
    <row r="1149" spans="8:8" x14ac:dyDescent="0.15">
      <c r="H1149">
        <f t="shared" si="18"/>
        <v>0.37403039999999999</v>
      </c>
    </row>
    <row r="1150" spans="8:8" x14ac:dyDescent="0.15">
      <c r="H1150">
        <f t="shared" si="18"/>
        <v>0.37403039999999999</v>
      </c>
    </row>
    <row r="1151" spans="8:8" x14ac:dyDescent="0.15">
      <c r="H1151">
        <f t="shared" si="18"/>
        <v>0.37403039999999999</v>
      </c>
    </row>
    <row r="1152" spans="8:8" x14ac:dyDescent="0.15">
      <c r="H1152">
        <f t="shared" si="18"/>
        <v>0.37403039999999999</v>
      </c>
    </row>
    <row r="1153" spans="8:8" x14ac:dyDescent="0.15">
      <c r="H1153">
        <f t="shared" si="18"/>
        <v>0.37403039999999999</v>
      </c>
    </row>
    <row r="1154" spans="8:8" x14ac:dyDescent="0.15">
      <c r="H1154">
        <f t="shared" si="18"/>
        <v>0.37403039999999999</v>
      </c>
    </row>
    <row r="1155" spans="8:8" x14ac:dyDescent="0.15">
      <c r="H1155">
        <f t="shared" si="18"/>
        <v>0.37403039999999999</v>
      </c>
    </row>
    <row r="1156" spans="8:8" x14ac:dyDescent="0.15">
      <c r="H1156">
        <f t="shared" si="18"/>
        <v>0.37403039999999999</v>
      </c>
    </row>
    <row r="1157" spans="8:8" x14ac:dyDescent="0.15">
      <c r="H1157">
        <f t="shared" si="18"/>
        <v>0.37403039999999999</v>
      </c>
    </row>
    <row r="1158" spans="8:8" x14ac:dyDescent="0.15">
      <c r="H1158">
        <f t="shared" si="18"/>
        <v>0.37403039999999999</v>
      </c>
    </row>
    <row r="1159" spans="8:8" x14ac:dyDescent="0.15">
      <c r="H1159">
        <f t="shared" si="18"/>
        <v>0.37403039999999999</v>
      </c>
    </row>
    <row r="1160" spans="8:8" x14ac:dyDescent="0.15">
      <c r="H1160">
        <f t="shared" si="18"/>
        <v>1.2467680000000001</v>
      </c>
    </row>
    <row r="1161" spans="8:8" x14ac:dyDescent="0.15">
      <c r="H1161">
        <f t="shared" si="18"/>
        <v>6.2338399999999998</v>
      </c>
    </row>
    <row r="1162" spans="8:8" x14ac:dyDescent="0.15">
      <c r="H1162">
        <f t="shared" si="18"/>
        <v>11.844296</v>
      </c>
    </row>
    <row r="1163" spans="8:8" x14ac:dyDescent="0.15">
      <c r="H1163">
        <f t="shared" si="18"/>
        <v>11.844296</v>
      </c>
    </row>
    <row r="1164" spans="8:8" x14ac:dyDescent="0.15">
      <c r="H1164">
        <f t="shared" si="18"/>
        <v>11.844296</v>
      </c>
    </row>
    <row r="1165" spans="8:8" x14ac:dyDescent="0.15">
      <c r="H1165">
        <f t="shared" si="18"/>
        <v>9.9741440000000008</v>
      </c>
    </row>
    <row r="1166" spans="8:8" x14ac:dyDescent="0.15">
      <c r="H1166">
        <f t="shared" si="18"/>
        <v>9.9741440000000008</v>
      </c>
    </row>
    <row r="1167" spans="8:8" x14ac:dyDescent="0.15">
      <c r="H1167">
        <f t="shared" si="18"/>
        <v>11.844296</v>
      </c>
    </row>
    <row r="1168" spans="8:8" x14ac:dyDescent="0.15">
      <c r="H1168">
        <f t="shared" si="18"/>
        <v>11.844296</v>
      </c>
    </row>
    <row r="1169" spans="8:8" x14ac:dyDescent="0.15">
      <c r="H1169">
        <f t="shared" si="18"/>
        <v>11.844296</v>
      </c>
    </row>
    <row r="1170" spans="8:8" x14ac:dyDescent="0.15">
      <c r="H1170">
        <f t="shared" si="18"/>
        <v>11.844296</v>
      </c>
    </row>
    <row r="1171" spans="8:8" x14ac:dyDescent="0.15">
      <c r="H1171">
        <f t="shared" si="18"/>
        <v>3.7403040000000001</v>
      </c>
    </row>
    <row r="1172" spans="8:8" x14ac:dyDescent="0.15">
      <c r="H1172">
        <f t="shared" si="18"/>
        <v>3.7403040000000001</v>
      </c>
    </row>
    <row r="1173" spans="8:8" x14ac:dyDescent="0.15">
      <c r="H1173">
        <f t="shared" si="18"/>
        <v>0.37403039999999999</v>
      </c>
    </row>
    <row r="1174" spans="8:8" x14ac:dyDescent="0.15">
      <c r="H1174">
        <f t="shared" si="18"/>
        <v>0.37403039999999999</v>
      </c>
    </row>
    <row r="1175" spans="8:8" x14ac:dyDescent="0.15">
      <c r="H1175">
        <f t="shared" si="18"/>
        <v>0.37403039999999999</v>
      </c>
    </row>
    <row r="1176" spans="8:8" x14ac:dyDescent="0.15">
      <c r="H1176">
        <f t="shared" si="18"/>
        <v>0.37403039999999999</v>
      </c>
    </row>
    <row r="1177" spans="8:8" x14ac:dyDescent="0.15">
      <c r="H1177">
        <f t="shared" si="18"/>
        <v>0.37403039999999999</v>
      </c>
    </row>
    <row r="1178" spans="8:8" x14ac:dyDescent="0.15">
      <c r="H1178">
        <f t="shared" si="18"/>
        <v>0.37403039999999999</v>
      </c>
    </row>
    <row r="1179" spans="8:8" x14ac:dyDescent="0.15">
      <c r="H1179">
        <f t="shared" ref="H1179:H1242" si="19">$H1155</f>
        <v>0.37403039999999999</v>
      </c>
    </row>
    <row r="1180" spans="8:8" x14ac:dyDescent="0.15">
      <c r="H1180">
        <f t="shared" si="19"/>
        <v>0.37403039999999999</v>
      </c>
    </row>
    <row r="1181" spans="8:8" x14ac:dyDescent="0.15">
      <c r="H1181">
        <f t="shared" si="19"/>
        <v>0.37403039999999999</v>
      </c>
    </row>
    <row r="1182" spans="8:8" x14ac:dyDescent="0.15">
      <c r="H1182">
        <f t="shared" si="19"/>
        <v>0.37403039999999999</v>
      </c>
    </row>
    <row r="1183" spans="8:8" x14ac:dyDescent="0.15">
      <c r="H1183">
        <f t="shared" si="19"/>
        <v>0.37403039999999999</v>
      </c>
    </row>
    <row r="1184" spans="8:8" x14ac:dyDescent="0.15">
      <c r="H1184">
        <f t="shared" si="19"/>
        <v>1.2467680000000001</v>
      </c>
    </row>
    <row r="1185" spans="8:8" x14ac:dyDescent="0.15">
      <c r="H1185">
        <f t="shared" si="19"/>
        <v>6.2338399999999998</v>
      </c>
    </row>
    <row r="1186" spans="8:8" x14ac:dyDescent="0.15">
      <c r="H1186">
        <f t="shared" si="19"/>
        <v>11.844296</v>
      </c>
    </row>
    <row r="1187" spans="8:8" x14ac:dyDescent="0.15">
      <c r="H1187">
        <f t="shared" si="19"/>
        <v>11.844296</v>
      </c>
    </row>
    <row r="1188" spans="8:8" x14ac:dyDescent="0.15">
      <c r="H1188">
        <f t="shared" si="19"/>
        <v>11.844296</v>
      </c>
    </row>
    <row r="1189" spans="8:8" x14ac:dyDescent="0.15">
      <c r="H1189">
        <f t="shared" si="19"/>
        <v>9.9741440000000008</v>
      </c>
    </row>
    <row r="1190" spans="8:8" x14ac:dyDescent="0.15">
      <c r="H1190">
        <f t="shared" si="19"/>
        <v>9.9741440000000008</v>
      </c>
    </row>
    <row r="1191" spans="8:8" x14ac:dyDescent="0.15">
      <c r="H1191">
        <f t="shared" si="19"/>
        <v>11.844296</v>
      </c>
    </row>
    <row r="1192" spans="8:8" x14ac:dyDescent="0.15">
      <c r="H1192">
        <f t="shared" si="19"/>
        <v>11.844296</v>
      </c>
    </row>
    <row r="1193" spans="8:8" x14ac:dyDescent="0.15">
      <c r="H1193">
        <f t="shared" si="19"/>
        <v>11.844296</v>
      </c>
    </row>
    <row r="1194" spans="8:8" x14ac:dyDescent="0.15">
      <c r="H1194">
        <f t="shared" si="19"/>
        <v>11.844296</v>
      </c>
    </row>
    <row r="1195" spans="8:8" x14ac:dyDescent="0.15">
      <c r="H1195">
        <f t="shared" si="19"/>
        <v>3.7403040000000001</v>
      </c>
    </row>
    <row r="1196" spans="8:8" x14ac:dyDescent="0.15">
      <c r="H1196">
        <f t="shared" si="19"/>
        <v>3.7403040000000001</v>
      </c>
    </row>
    <row r="1197" spans="8:8" x14ac:dyDescent="0.15">
      <c r="H1197">
        <f t="shared" si="19"/>
        <v>0.37403039999999999</v>
      </c>
    </row>
    <row r="1198" spans="8:8" x14ac:dyDescent="0.15">
      <c r="H1198">
        <f t="shared" si="19"/>
        <v>0.37403039999999999</v>
      </c>
    </row>
    <row r="1199" spans="8:8" x14ac:dyDescent="0.15">
      <c r="H1199">
        <f t="shared" si="19"/>
        <v>0.37403039999999999</v>
      </c>
    </row>
    <row r="1200" spans="8:8" x14ac:dyDescent="0.15">
      <c r="H1200">
        <f t="shared" si="19"/>
        <v>0.37403039999999999</v>
      </c>
    </row>
    <row r="1201" spans="8:8" x14ac:dyDescent="0.15">
      <c r="H1201">
        <f t="shared" si="19"/>
        <v>0.37403039999999999</v>
      </c>
    </row>
    <row r="1202" spans="8:8" x14ac:dyDescent="0.15">
      <c r="H1202">
        <f t="shared" si="19"/>
        <v>0.37403039999999999</v>
      </c>
    </row>
    <row r="1203" spans="8:8" x14ac:dyDescent="0.15">
      <c r="H1203">
        <f t="shared" si="19"/>
        <v>0.37403039999999999</v>
      </c>
    </row>
    <row r="1204" spans="8:8" x14ac:dyDescent="0.15">
      <c r="H1204">
        <f t="shared" si="19"/>
        <v>0.37403039999999999</v>
      </c>
    </row>
    <row r="1205" spans="8:8" x14ac:dyDescent="0.15">
      <c r="H1205">
        <f t="shared" si="19"/>
        <v>0.37403039999999999</v>
      </c>
    </row>
    <row r="1206" spans="8:8" x14ac:dyDescent="0.15">
      <c r="H1206">
        <f t="shared" si="19"/>
        <v>0.37403039999999999</v>
      </c>
    </row>
    <row r="1207" spans="8:8" x14ac:dyDescent="0.15">
      <c r="H1207">
        <f t="shared" si="19"/>
        <v>0.37403039999999999</v>
      </c>
    </row>
    <row r="1208" spans="8:8" x14ac:dyDescent="0.15">
      <c r="H1208">
        <f t="shared" si="19"/>
        <v>1.2467680000000001</v>
      </c>
    </row>
    <row r="1209" spans="8:8" x14ac:dyDescent="0.15">
      <c r="H1209">
        <f t="shared" si="19"/>
        <v>6.2338399999999998</v>
      </c>
    </row>
    <row r="1210" spans="8:8" x14ac:dyDescent="0.15">
      <c r="H1210">
        <f t="shared" si="19"/>
        <v>11.844296</v>
      </c>
    </row>
    <row r="1211" spans="8:8" x14ac:dyDescent="0.15">
      <c r="H1211">
        <f t="shared" si="19"/>
        <v>11.844296</v>
      </c>
    </row>
    <row r="1212" spans="8:8" x14ac:dyDescent="0.15">
      <c r="H1212">
        <f t="shared" si="19"/>
        <v>11.844296</v>
      </c>
    </row>
    <row r="1213" spans="8:8" x14ac:dyDescent="0.15">
      <c r="H1213">
        <f t="shared" si="19"/>
        <v>9.9741440000000008</v>
      </c>
    </row>
    <row r="1214" spans="8:8" x14ac:dyDescent="0.15">
      <c r="H1214">
        <f t="shared" si="19"/>
        <v>9.9741440000000008</v>
      </c>
    </row>
    <row r="1215" spans="8:8" x14ac:dyDescent="0.15">
      <c r="H1215">
        <f t="shared" si="19"/>
        <v>11.844296</v>
      </c>
    </row>
    <row r="1216" spans="8:8" x14ac:dyDescent="0.15">
      <c r="H1216">
        <f t="shared" si="19"/>
        <v>11.844296</v>
      </c>
    </row>
    <row r="1217" spans="8:8" x14ac:dyDescent="0.15">
      <c r="H1217">
        <f t="shared" si="19"/>
        <v>11.844296</v>
      </c>
    </row>
    <row r="1218" spans="8:8" x14ac:dyDescent="0.15">
      <c r="H1218">
        <f t="shared" si="19"/>
        <v>11.844296</v>
      </c>
    </row>
    <row r="1219" spans="8:8" x14ac:dyDescent="0.15">
      <c r="H1219">
        <f t="shared" si="19"/>
        <v>3.7403040000000001</v>
      </c>
    </row>
    <row r="1220" spans="8:8" x14ac:dyDescent="0.15">
      <c r="H1220">
        <f t="shared" si="19"/>
        <v>3.7403040000000001</v>
      </c>
    </row>
    <row r="1221" spans="8:8" x14ac:dyDescent="0.15">
      <c r="H1221">
        <f t="shared" si="19"/>
        <v>0.37403039999999999</v>
      </c>
    </row>
    <row r="1222" spans="8:8" x14ac:dyDescent="0.15">
      <c r="H1222">
        <f t="shared" si="19"/>
        <v>0.37403039999999999</v>
      </c>
    </row>
    <row r="1223" spans="8:8" x14ac:dyDescent="0.15">
      <c r="H1223">
        <f t="shared" si="19"/>
        <v>0.37403039999999999</v>
      </c>
    </row>
    <row r="1224" spans="8:8" x14ac:dyDescent="0.15">
      <c r="H1224">
        <f t="shared" si="19"/>
        <v>0.37403039999999999</v>
      </c>
    </row>
    <row r="1225" spans="8:8" x14ac:dyDescent="0.15">
      <c r="H1225">
        <f t="shared" si="19"/>
        <v>0.37403039999999999</v>
      </c>
    </row>
    <row r="1226" spans="8:8" x14ac:dyDescent="0.15">
      <c r="H1226">
        <f t="shared" si="19"/>
        <v>0.37403039999999999</v>
      </c>
    </row>
    <row r="1227" spans="8:8" x14ac:dyDescent="0.15">
      <c r="H1227">
        <f t="shared" si="19"/>
        <v>0.37403039999999999</v>
      </c>
    </row>
    <row r="1228" spans="8:8" x14ac:dyDescent="0.15">
      <c r="H1228">
        <f t="shared" si="19"/>
        <v>0.37403039999999999</v>
      </c>
    </row>
    <row r="1229" spans="8:8" x14ac:dyDescent="0.15">
      <c r="H1229">
        <f t="shared" si="19"/>
        <v>0.37403039999999999</v>
      </c>
    </row>
    <row r="1230" spans="8:8" x14ac:dyDescent="0.15">
      <c r="H1230">
        <f t="shared" si="19"/>
        <v>0.37403039999999999</v>
      </c>
    </row>
    <row r="1231" spans="8:8" x14ac:dyDescent="0.15">
      <c r="H1231">
        <f t="shared" si="19"/>
        <v>0.37403039999999999</v>
      </c>
    </row>
    <row r="1232" spans="8:8" x14ac:dyDescent="0.15">
      <c r="H1232">
        <f t="shared" si="19"/>
        <v>1.2467680000000001</v>
      </c>
    </row>
    <row r="1233" spans="8:8" x14ac:dyDescent="0.15">
      <c r="H1233">
        <f t="shared" si="19"/>
        <v>6.2338399999999998</v>
      </c>
    </row>
    <row r="1234" spans="8:8" x14ac:dyDescent="0.15">
      <c r="H1234">
        <f t="shared" si="19"/>
        <v>11.844296</v>
      </c>
    </row>
    <row r="1235" spans="8:8" x14ac:dyDescent="0.15">
      <c r="H1235">
        <f t="shared" si="19"/>
        <v>11.844296</v>
      </c>
    </row>
    <row r="1236" spans="8:8" x14ac:dyDescent="0.15">
      <c r="H1236">
        <f t="shared" si="19"/>
        <v>11.844296</v>
      </c>
    </row>
    <row r="1237" spans="8:8" x14ac:dyDescent="0.15">
      <c r="H1237">
        <f t="shared" si="19"/>
        <v>9.9741440000000008</v>
      </c>
    </row>
    <row r="1238" spans="8:8" x14ac:dyDescent="0.15">
      <c r="H1238">
        <f t="shared" si="19"/>
        <v>9.9741440000000008</v>
      </c>
    </row>
    <row r="1239" spans="8:8" x14ac:dyDescent="0.15">
      <c r="H1239">
        <f t="shared" si="19"/>
        <v>11.844296</v>
      </c>
    </row>
    <row r="1240" spans="8:8" x14ac:dyDescent="0.15">
      <c r="H1240">
        <f t="shared" si="19"/>
        <v>11.844296</v>
      </c>
    </row>
    <row r="1241" spans="8:8" x14ac:dyDescent="0.15">
      <c r="H1241">
        <f t="shared" si="19"/>
        <v>11.844296</v>
      </c>
    </row>
    <row r="1242" spans="8:8" x14ac:dyDescent="0.15">
      <c r="H1242">
        <f t="shared" si="19"/>
        <v>11.844296</v>
      </c>
    </row>
    <row r="1243" spans="8:8" x14ac:dyDescent="0.15">
      <c r="H1243">
        <f t="shared" ref="H1243:H1306" si="20">$H1219</f>
        <v>3.7403040000000001</v>
      </c>
    </row>
    <row r="1244" spans="8:8" x14ac:dyDescent="0.15">
      <c r="H1244">
        <f t="shared" si="20"/>
        <v>3.7403040000000001</v>
      </c>
    </row>
    <row r="1245" spans="8:8" x14ac:dyDescent="0.15">
      <c r="H1245">
        <f t="shared" si="20"/>
        <v>0.37403039999999999</v>
      </c>
    </row>
    <row r="1246" spans="8:8" x14ac:dyDescent="0.15">
      <c r="H1246">
        <f t="shared" si="20"/>
        <v>0.37403039999999999</v>
      </c>
    </row>
    <row r="1247" spans="8:8" x14ac:dyDescent="0.15">
      <c r="H1247">
        <f t="shared" si="20"/>
        <v>0.37403039999999999</v>
      </c>
    </row>
    <row r="1248" spans="8:8" x14ac:dyDescent="0.15">
      <c r="H1248">
        <f t="shared" si="20"/>
        <v>0.37403039999999999</v>
      </c>
    </row>
    <row r="1249" spans="8:8" x14ac:dyDescent="0.15">
      <c r="H1249">
        <f t="shared" si="20"/>
        <v>0.37403039999999999</v>
      </c>
    </row>
    <row r="1250" spans="8:8" x14ac:dyDescent="0.15">
      <c r="H1250">
        <f t="shared" si="20"/>
        <v>0.37403039999999999</v>
      </c>
    </row>
    <row r="1251" spans="8:8" x14ac:dyDescent="0.15">
      <c r="H1251">
        <f t="shared" si="20"/>
        <v>0.37403039999999999</v>
      </c>
    </row>
    <row r="1252" spans="8:8" x14ac:dyDescent="0.15">
      <c r="H1252">
        <f t="shared" si="20"/>
        <v>0.37403039999999999</v>
      </c>
    </row>
    <row r="1253" spans="8:8" x14ac:dyDescent="0.15">
      <c r="H1253">
        <f t="shared" si="20"/>
        <v>0.37403039999999999</v>
      </c>
    </row>
    <row r="1254" spans="8:8" x14ac:dyDescent="0.15">
      <c r="H1254">
        <f t="shared" si="20"/>
        <v>0.37403039999999999</v>
      </c>
    </row>
    <row r="1255" spans="8:8" x14ac:dyDescent="0.15">
      <c r="H1255">
        <f t="shared" si="20"/>
        <v>0.37403039999999999</v>
      </c>
    </row>
    <row r="1256" spans="8:8" x14ac:dyDescent="0.15">
      <c r="H1256">
        <f t="shared" si="20"/>
        <v>1.2467680000000001</v>
      </c>
    </row>
    <row r="1257" spans="8:8" x14ac:dyDescent="0.15">
      <c r="H1257">
        <f t="shared" si="20"/>
        <v>6.2338399999999998</v>
      </c>
    </row>
    <row r="1258" spans="8:8" x14ac:dyDescent="0.15">
      <c r="H1258">
        <f t="shared" si="20"/>
        <v>11.844296</v>
      </c>
    </row>
    <row r="1259" spans="8:8" x14ac:dyDescent="0.15">
      <c r="H1259">
        <f t="shared" si="20"/>
        <v>11.844296</v>
      </c>
    </row>
    <row r="1260" spans="8:8" x14ac:dyDescent="0.15">
      <c r="H1260">
        <f t="shared" si="20"/>
        <v>11.844296</v>
      </c>
    </row>
    <row r="1261" spans="8:8" x14ac:dyDescent="0.15">
      <c r="H1261">
        <f t="shared" si="20"/>
        <v>9.9741440000000008</v>
      </c>
    </row>
    <row r="1262" spans="8:8" x14ac:dyDescent="0.15">
      <c r="H1262">
        <f t="shared" si="20"/>
        <v>9.9741440000000008</v>
      </c>
    </row>
    <row r="1263" spans="8:8" x14ac:dyDescent="0.15">
      <c r="H1263">
        <f t="shared" si="20"/>
        <v>11.844296</v>
      </c>
    </row>
    <row r="1264" spans="8:8" x14ac:dyDescent="0.15">
      <c r="H1264">
        <f t="shared" si="20"/>
        <v>11.844296</v>
      </c>
    </row>
    <row r="1265" spans="8:8" x14ac:dyDescent="0.15">
      <c r="H1265">
        <f t="shared" si="20"/>
        <v>11.844296</v>
      </c>
    </row>
    <row r="1266" spans="8:8" x14ac:dyDescent="0.15">
      <c r="H1266">
        <f t="shared" si="20"/>
        <v>11.844296</v>
      </c>
    </row>
    <row r="1267" spans="8:8" x14ac:dyDescent="0.15">
      <c r="H1267">
        <f t="shared" si="20"/>
        <v>3.7403040000000001</v>
      </c>
    </row>
    <row r="1268" spans="8:8" x14ac:dyDescent="0.15">
      <c r="H1268">
        <f t="shared" si="20"/>
        <v>3.7403040000000001</v>
      </c>
    </row>
    <row r="1269" spans="8:8" x14ac:dyDescent="0.15">
      <c r="H1269">
        <f t="shared" si="20"/>
        <v>0.37403039999999999</v>
      </c>
    </row>
    <row r="1270" spans="8:8" x14ac:dyDescent="0.15">
      <c r="H1270">
        <f t="shared" si="20"/>
        <v>0.37403039999999999</v>
      </c>
    </row>
    <row r="1271" spans="8:8" x14ac:dyDescent="0.15">
      <c r="H1271">
        <f t="shared" si="20"/>
        <v>0.37403039999999999</v>
      </c>
    </row>
    <row r="1272" spans="8:8" x14ac:dyDescent="0.15">
      <c r="H1272">
        <f t="shared" si="20"/>
        <v>0.37403039999999999</v>
      </c>
    </row>
    <row r="1273" spans="8:8" x14ac:dyDescent="0.15">
      <c r="H1273">
        <f t="shared" si="20"/>
        <v>0.37403039999999999</v>
      </c>
    </row>
    <row r="1274" spans="8:8" x14ac:dyDescent="0.15">
      <c r="H1274">
        <f t="shared" si="20"/>
        <v>0.37403039999999999</v>
      </c>
    </row>
    <row r="1275" spans="8:8" x14ac:dyDescent="0.15">
      <c r="H1275">
        <f t="shared" si="20"/>
        <v>0.37403039999999999</v>
      </c>
    </row>
    <row r="1276" spans="8:8" x14ac:dyDescent="0.15">
      <c r="H1276">
        <f t="shared" si="20"/>
        <v>0.37403039999999999</v>
      </c>
    </row>
    <row r="1277" spans="8:8" x14ac:dyDescent="0.15">
      <c r="H1277">
        <f t="shared" si="20"/>
        <v>0.37403039999999999</v>
      </c>
    </row>
    <row r="1278" spans="8:8" x14ac:dyDescent="0.15">
      <c r="H1278">
        <f t="shared" si="20"/>
        <v>0.37403039999999999</v>
      </c>
    </row>
    <row r="1279" spans="8:8" x14ac:dyDescent="0.15">
      <c r="H1279">
        <f t="shared" si="20"/>
        <v>0.37403039999999999</v>
      </c>
    </row>
    <row r="1280" spans="8:8" x14ac:dyDescent="0.15">
      <c r="H1280">
        <f t="shared" si="20"/>
        <v>1.2467680000000001</v>
      </c>
    </row>
    <row r="1281" spans="8:8" x14ac:dyDescent="0.15">
      <c r="H1281">
        <f t="shared" si="20"/>
        <v>6.2338399999999998</v>
      </c>
    </row>
    <row r="1282" spans="8:8" x14ac:dyDescent="0.15">
      <c r="H1282">
        <f t="shared" si="20"/>
        <v>11.844296</v>
      </c>
    </row>
    <row r="1283" spans="8:8" x14ac:dyDescent="0.15">
      <c r="H1283">
        <f t="shared" si="20"/>
        <v>11.844296</v>
      </c>
    </row>
    <row r="1284" spans="8:8" x14ac:dyDescent="0.15">
      <c r="H1284">
        <f t="shared" si="20"/>
        <v>11.844296</v>
      </c>
    </row>
    <row r="1285" spans="8:8" x14ac:dyDescent="0.15">
      <c r="H1285">
        <f t="shared" si="20"/>
        <v>9.9741440000000008</v>
      </c>
    </row>
    <row r="1286" spans="8:8" x14ac:dyDescent="0.15">
      <c r="H1286">
        <f t="shared" si="20"/>
        <v>9.9741440000000008</v>
      </c>
    </row>
    <row r="1287" spans="8:8" x14ac:dyDescent="0.15">
      <c r="H1287">
        <f t="shared" si="20"/>
        <v>11.844296</v>
      </c>
    </row>
    <row r="1288" spans="8:8" x14ac:dyDescent="0.15">
      <c r="H1288">
        <f t="shared" si="20"/>
        <v>11.844296</v>
      </c>
    </row>
    <row r="1289" spans="8:8" x14ac:dyDescent="0.15">
      <c r="H1289">
        <f t="shared" si="20"/>
        <v>11.844296</v>
      </c>
    </row>
    <row r="1290" spans="8:8" x14ac:dyDescent="0.15">
      <c r="H1290">
        <f t="shared" si="20"/>
        <v>11.844296</v>
      </c>
    </row>
    <row r="1291" spans="8:8" x14ac:dyDescent="0.15">
      <c r="H1291">
        <f t="shared" si="20"/>
        <v>3.7403040000000001</v>
      </c>
    </row>
    <row r="1292" spans="8:8" x14ac:dyDescent="0.15">
      <c r="H1292">
        <f t="shared" si="20"/>
        <v>3.7403040000000001</v>
      </c>
    </row>
    <row r="1293" spans="8:8" x14ac:dyDescent="0.15">
      <c r="H1293">
        <f t="shared" si="20"/>
        <v>0.37403039999999999</v>
      </c>
    </row>
    <row r="1294" spans="8:8" x14ac:dyDescent="0.15">
      <c r="H1294">
        <f t="shared" si="20"/>
        <v>0.37403039999999999</v>
      </c>
    </row>
    <row r="1295" spans="8:8" x14ac:dyDescent="0.15">
      <c r="H1295">
        <f t="shared" si="20"/>
        <v>0.37403039999999999</v>
      </c>
    </row>
    <row r="1296" spans="8:8" x14ac:dyDescent="0.15">
      <c r="H1296">
        <f t="shared" si="20"/>
        <v>0.37403039999999999</v>
      </c>
    </row>
    <row r="1297" spans="8:8" x14ac:dyDescent="0.15">
      <c r="H1297">
        <f t="shared" si="20"/>
        <v>0.37403039999999999</v>
      </c>
    </row>
    <row r="1298" spans="8:8" x14ac:dyDescent="0.15">
      <c r="H1298">
        <f t="shared" si="20"/>
        <v>0.37403039999999999</v>
      </c>
    </row>
    <row r="1299" spans="8:8" x14ac:dyDescent="0.15">
      <c r="H1299">
        <f t="shared" si="20"/>
        <v>0.37403039999999999</v>
      </c>
    </row>
    <row r="1300" spans="8:8" x14ac:dyDescent="0.15">
      <c r="H1300">
        <f t="shared" si="20"/>
        <v>0.37403039999999999</v>
      </c>
    </row>
    <row r="1301" spans="8:8" x14ac:dyDescent="0.15">
      <c r="H1301">
        <f t="shared" si="20"/>
        <v>0.37403039999999999</v>
      </c>
    </row>
    <row r="1302" spans="8:8" x14ac:dyDescent="0.15">
      <c r="H1302">
        <f t="shared" si="20"/>
        <v>0.37403039999999999</v>
      </c>
    </row>
    <row r="1303" spans="8:8" x14ac:dyDescent="0.15">
      <c r="H1303">
        <f t="shared" si="20"/>
        <v>0.37403039999999999</v>
      </c>
    </row>
    <row r="1304" spans="8:8" x14ac:dyDescent="0.15">
      <c r="H1304">
        <f t="shared" si="20"/>
        <v>1.2467680000000001</v>
      </c>
    </row>
    <row r="1305" spans="8:8" x14ac:dyDescent="0.15">
      <c r="H1305">
        <f t="shared" si="20"/>
        <v>6.2338399999999998</v>
      </c>
    </row>
    <row r="1306" spans="8:8" x14ac:dyDescent="0.15">
      <c r="H1306">
        <f t="shared" si="20"/>
        <v>11.844296</v>
      </c>
    </row>
    <row r="1307" spans="8:8" x14ac:dyDescent="0.15">
      <c r="H1307">
        <f t="shared" ref="H1307:H1370" si="21">$H1283</f>
        <v>11.844296</v>
      </c>
    </row>
    <row r="1308" spans="8:8" x14ac:dyDescent="0.15">
      <c r="H1308">
        <f t="shared" si="21"/>
        <v>11.844296</v>
      </c>
    </row>
    <row r="1309" spans="8:8" x14ac:dyDescent="0.15">
      <c r="H1309">
        <f t="shared" si="21"/>
        <v>9.9741440000000008</v>
      </c>
    </row>
    <row r="1310" spans="8:8" x14ac:dyDescent="0.15">
      <c r="H1310">
        <f t="shared" si="21"/>
        <v>9.9741440000000008</v>
      </c>
    </row>
    <row r="1311" spans="8:8" x14ac:dyDescent="0.15">
      <c r="H1311">
        <f t="shared" si="21"/>
        <v>11.844296</v>
      </c>
    </row>
    <row r="1312" spans="8:8" x14ac:dyDescent="0.15">
      <c r="H1312">
        <f t="shared" si="21"/>
        <v>11.844296</v>
      </c>
    </row>
    <row r="1313" spans="8:8" x14ac:dyDescent="0.15">
      <c r="H1313">
        <f t="shared" si="21"/>
        <v>11.844296</v>
      </c>
    </row>
    <row r="1314" spans="8:8" x14ac:dyDescent="0.15">
      <c r="H1314">
        <f t="shared" si="21"/>
        <v>11.844296</v>
      </c>
    </row>
    <row r="1315" spans="8:8" x14ac:dyDescent="0.15">
      <c r="H1315">
        <f t="shared" si="21"/>
        <v>3.7403040000000001</v>
      </c>
    </row>
    <row r="1316" spans="8:8" x14ac:dyDescent="0.15">
      <c r="H1316">
        <f t="shared" si="21"/>
        <v>3.7403040000000001</v>
      </c>
    </row>
    <row r="1317" spans="8:8" x14ac:dyDescent="0.15">
      <c r="H1317">
        <f t="shared" si="21"/>
        <v>0.37403039999999999</v>
      </c>
    </row>
    <row r="1318" spans="8:8" x14ac:dyDescent="0.15">
      <c r="H1318">
        <f t="shared" si="21"/>
        <v>0.37403039999999999</v>
      </c>
    </row>
    <row r="1319" spans="8:8" x14ac:dyDescent="0.15">
      <c r="H1319">
        <f t="shared" si="21"/>
        <v>0.37403039999999999</v>
      </c>
    </row>
    <row r="1320" spans="8:8" x14ac:dyDescent="0.15">
      <c r="H1320">
        <f t="shared" si="21"/>
        <v>0.37403039999999999</v>
      </c>
    </row>
    <row r="1321" spans="8:8" x14ac:dyDescent="0.15">
      <c r="H1321">
        <f t="shared" si="21"/>
        <v>0.37403039999999999</v>
      </c>
    </row>
    <row r="1322" spans="8:8" x14ac:dyDescent="0.15">
      <c r="H1322">
        <f t="shared" si="21"/>
        <v>0.37403039999999999</v>
      </c>
    </row>
    <row r="1323" spans="8:8" x14ac:dyDescent="0.15">
      <c r="H1323">
        <f t="shared" si="21"/>
        <v>0.37403039999999999</v>
      </c>
    </row>
    <row r="1324" spans="8:8" x14ac:dyDescent="0.15">
      <c r="H1324">
        <f t="shared" si="21"/>
        <v>0.37403039999999999</v>
      </c>
    </row>
    <row r="1325" spans="8:8" x14ac:dyDescent="0.15">
      <c r="H1325">
        <f t="shared" si="21"/>
        <v>0.37403039999999999</v>
      </c>
    </row>
    <row r="1326" spans="8:8" x14ac:dyDescent="0.15">
      <c r="H1326">
        <f t="shared" si="21"/>
        <v>0.37403039999999999</v>
      </c>
    </row>
    <row r="1327" spans="8:8" x14ac:dyDescent="0.15">
      <c r="H1327">
        <f t="shared" si="21"/>
        <v>0.37403039999999999</v>
      </c>
    </row>
    <row r="1328" spans="8:8" x14ac:dyDescent="0.15">
      <c r="H1328">
        <f t="shared" si="21"/>
        <v>1.2467680000000001</v>
      </c>
    </row>
    <row r="1329" spans="8:8" x14ac:dyDescent="0.15">
      <c r="H1329">
        <f t="shared" si="21"/>
        <v>6.2338399999999998</v>
      </c>
    </row>
    <row r="1330" spans="8:8" x14ac:dyDescent="0.15">
      <c r="H1330">
        <f t="shared" si="21"/>
        <v>11.844296</v>
      </c>
    </row>
    <row r="1331" spans="8:8" x14ac:dyDescent="0.15">
      <c r="H1331">
        <f t="shared" si="21"/>
        <v>11.844296</v>
      </c>
    </row>
    <row r="1332" spans="8:8" x14ac:dyDescent="0.15">
      <c r="H1332">
        <f t="shared" si="21"/>
        <v>11.844296</v>
      </c>
    </row>
    <row r="1333" spans="8:8" x14ac:dyDescent="0.15">
      <c r="H1333">
        <f t="shared" si="21"/>
        <v>9.9741440000000008</v>
      </c>
    </row>
    <row r="1334" spans="8:8" x14ac:dyDescent="0.15">
      <c r="H1334">
        <f t="shared" si="21"/>
        <v>9.9741440000000008</v>
      </c>
    </row>
    <row r="1335" spans="8:8" x14ac:dyDescent="0.15">
      <c r="H1335">
        <f t="shared" si="21"/>
        <v>11.844296</v>
      </c>
    </row>
    <row r="1336" spans="8:8" x14ac:dyDescent="0.15">
      <c r="H1336">
        <f t="shared" si="21"/>
        <v>11.844296</v>
      </c>
    </row>
    <row r="1337" spans="8:8" x14ac:dyDescent="0.15">
      <c r="H1337">
        <f t="shared" si="21"/>
        <v>11.844296</v>
      </c>
    </row>
    <row r="1338" spans="8:8" x14ac:dyDescent="0.15">
      <c r="H1338">
        <f t="shared" si="21"/>
        <v>11.844296</v>
      </c>
    </row>
    <row r="1339" spans="8:8" x14ac:dyDescent="0.15">
      <c r="H1339">
        <f t="shared" si="21"/>
        <v>3.7403040000000001</v>
      </c>
    </row>
    <row r="1340" spans="8:8" x14ac:dyDescent="0.15">
      <c r="H1340">
        <f t="shared" si="21"/>
        <v>3.7403040000000001</v>
      </c>
    </row>
    <row r="1341" spans="8:8" x14ac:dyDescent="0.15">
      <c r="H1341">
        <f t="shared" si="21"/>
        <v>0.37403039999999999</v>
      </c>
    </row>
    <row r="1342" spans="8:8" x14ac:dyDescent="0.15">
      <c r="H1342">
        <f t="shared" si="21"/>
        <v>0.37403039999999999</v>
      </c>
    </row>
    <row r="1343" spans="8:8" x14ac:dyDescent="0.15">
      <c r="H1343">
        <f t="shared" si="21"/>
        <v>0.37403039999999999</v>
      </c>
    </row>
    <row r="1344" spans="8:8" x14ac:dyDescent="0.15">
      <c r="H1344">
        <f t="shared" si="21"/>
        <v>0.37403039999999999</v>
      </c>
    </row>
    <row r="1345" spans="8:8" x14ac:dyDescent="0.15">
      <c r="H1345">
        <f t="shared" si="21"/>
        <v>0.37403039999999999</v>
      </c>
    </row>
    <row r="1346" spans="8:8" x14ac:dyDescent="0.15">
      <c r="H1346">
        <f t="shared" si="21"/>
        <v>0.37403039999999999</v>
      </c>
    </row>
    <row r="1347" spans="8:8" x14ac:dyDescent="0.15">
      <c r="H1347">
        <f t="shared" si="21"/>
        <v>0.37403039999999999</v>
      </c>
    </row>
    <row r="1348" spans="8:8" x14ac:dyDescent="0.15">
      <c r="H1348">
        <f t="shared" si="21"/>
        <v>0.37403039999999999</v>
      </c>
    </row>
    <row r="1349" spans="8:8" x14ac:dyDescent="0.15">
      <c r="H1349">
        <f t="shared" si="21"/>
        <v>0.37403039999999999</v>
      </c>
    </row>
    <row r="1350" spans="8:8" x14ac:dyDescent="0.15">
      <c r="H1350">
        <f t="shared" si="21"/>
        <v>0.37403039999999999</v>
      </c>
    </row>
    <row r="1351" spans="8:8" x14ac:dyDescent="0.15">
      <c r="H1351">
        <f t="shared" si="21"/>
        <v>0.37403039999999999</v>
      </c>
    </row>
    <row r="1352" spans="8:8" x14ac:dyDescent="0.15">
      <c r="H1352">
        <f t="shared" si="21"/>
        <v>1.2467680000000001</v>
      </c>
    </row>
    <row r="1353" spans="8:8" x14ac:dyDescent="0.15">
      <c r="H1353">
        <f t="shared" si="21"/>
        <v>6.2338399999999998</v>
      </c>
    </row>
    <row r="1354" spans="8:8" x14ac:dyDescent="0.15">
      <c r="H1354">
        <f t="shared" si="21"/>
        <v>11.844296</v>
      </c>
    </row>
    <row r="1355" spans="8:8" x14ac:dyDescent="0.15">
      <c r="H1355">
        <f t="shared" si="21"/>
        <v>11.844296</v>
      </c>
    </row>
    <row r="1356" spans="8:8" x14ac:dyDescent="0.15">
      <c r="H1356">
        <f t="shared" si="21"/>
        <v>11.844296</v>
      </c>
    </row>
    <row r="1357" spans="8:8" x14ac:dyDescent="0.15">
      <c r="H1357">
        <f t="shared" si="21"/>
        <v>9.9741440000000008</v>
      </c>
    </row>
    <row r="1358" spans="8:8" x14ac:dyDescent="0.15">
      <c r="H1358">
        <f t="shared" si="21"/>
        <v>9.9741440000000008</v>
      </c>
    </row>
    <row r="1359" spans="8:8" x14ac:dyDescent="0.15">
      <c r="H1359">
        <f t="shared" si="21"/>
        <v>11.844296</v>
      </c>
    </row>
    <row r="1360" spans="8:8" x14ac:dyDescent="0.15">
      <c r="H1360">
        <f t="shared" si="21"/>
        <v>11.844296</v>
      </c>
    </row>
    <row r="1361" spans="8:8" x14ac:dyDescent="0.15">
      <c r="H1361">
        <f t="shared" si="21"/>
        <v>11.844296</v>
      </c>
    </row>
    <row r="1362" spans="8:8" x14ac:dyDescent="0.15">
      <c r="H1362">
        <f t="shared" si="21"/>
        <v>11.844296</v>
      </c>
    </row>
    <row r="1363" spans="8:8" x14ac:dyDescent="0.15">
      <c r="H1363">
        <f t="shared" si="21"/>
        <v>3.7403040000000001</v>
      </c>
    </row>
    <row r="1364" spans="8:8" x14ac:dyDescent="0.15">
      <c r="H1364">
        <f t="shared" si="21"/>
        <v>3.7403040000000001</v>
      </c>
    </row>
    <row r="1365" spans="8:8" x14ac:dyDescent="0.15">
      <c r="H1365">
        <f t="shared" si="21"/>
        <v>0.37403039999999999</v>
      </c>
    </row>
    <row r="1366" spans="8:8" x14ac:dyDescent="0.15">
      <c r="H1366">
        <f t="shared" si="21"/>
        <v>0.37403039999999999</v>
      </c>
    </row>
    <row r="1367" spans="8:8" x14ac:dyDescent="0.15">
      <c r="H1367">
        <f t="shared" si="21"/>
        <v>0.37403039999999999</v>
      </c>
    </row>
    <row r="1368" spans="8:8" x14ac:dyDescent="0.15">
      <c r="H1368">
        <f t="shared" si="21"/>
        <v>0.37403039999999999</v>
      </c>
    </row>
    <row r="1369" spans="8:8" x14ac:dyDescent="0.15">
      <c r="H1369">
        <f t="shared" si="21"/>
        <v>0.37403039999999999</v>
      </c>
    </row>
    <row r="1370" spans="8:8" x14ac:dyDescent="0.15">
      <c r="H1370">
        <f t="shared" si="21"/>
        <v>0.37403039999999999</v>
      </c>
    </row>
    <row r="1371" spans="8:8" x14ac:dyDescent="0.15">
      <c r="H1371">
        <f t="shared" ref="H1371:H1434" si="22">$H1347</f>
        <v>0.37403039999999999</v>
      </c>
    </row>
    <row r="1372" spans="8:8" x14ac:dyDescent="0.15">
      <c r="H1372">
        <f t="shared" si="22"/>
        <v>0.37403039999999999</v>
      </c>
    </row>
    <row r="1373" spans="8:8" x14ac:dyDescent="0.15">
      <c r="H1373">
        <f t="shared" si="22"/>
        <v>0.37403039999999999</v>
      </c>
    </row>
    <row r="1374" spans="8:8" x14ac:dyDescent="0.15">
      <c r="H1374">
        <f t="shared" si="22"/>
        <v>0.37403039999999999</v>
      </c>
    </row>
    <row r="1375" spans="8:8" x14ac:dyDescent="0.15">
      <c r="H1375">
        <f t="shared" si="22"/>
        <v>0.37403039999999999</v>
      </c>
    </row>
    <row r="1376" spans="8:8" x14ac:dyDescent="0.15">
      <c r="H1376">
        <f t="shared" si="22"/>
        <v>1.2467680000000001</v>
      </c>
    </row>
    <row r="1377" spans="8:8" x14ac:dyDescent="0.15">
      <c r="H1377">
        <f t="shared" si="22"/>
        <v>6.2338399999999998</v>
      </c>
    </row>
    <row r="1378" spans="8:8" x14ac:dyDescent="0.15">
      <c r="H1378">
        <f t="shared" si="22"/>
        <v>11.844296</v>
      </c>
    </row>
    <row r="1379" spans="8:8" x14ac:dyDescent="0.15">
      <c r="H1379">
        <f t="shared" si="22"/>
        <v>11.844296</v>
      </c>
    </row>
    <row r="1380" spans="8:8" x14ac:dyDescent="0.15">
      <c r="H1380">
        <f t="shared" si="22"/>
        <v>11.844296</v>
      </c>
    </row>
    <row r="1381" spans="8:8" x14ac:dyDescent="0.15">
      <c r="H1381">
        <f t="shared" si="22"/>
        <v>9.9741440000000008</v>
      </c>
    </row>
    <row r="1382" spans="8:8" x14ac:dyDescent="0.15">
      <c r="H1382">
        <f t="shared" si="22"/>
        <v>9.9741440000000008</v>
      </c>
    </row>
    <row r="1383" spans="8:8" x14ac:dyDescent="0.15">
      <c r="H1383">
        <f t="shared" si="22"/>
        <v>11.844296</v>
      </c>
    </row>
    <row r="1384" spans="8:8" x14ac:dyDescent="0.15">
      <c r="H1384">
        <f t="shared" si="22"/>
        <v>11.844296</v>
      </c>
    </row>
    <row r="1385" spans="8:8" x14ac:dyDescent="0.15">
      <c r="H1385">
        <f t="shared" si="22"/>
        <v>11.844296</v>
      </c>
    </row>
    <row r="1386" spans="8:8" x14ac:dyDescent="0.15">
      <c r="H1386">
        <f t="shared" si="22"/>
        <v>11.844296</v>
      </c>
    </row>
    <row r="1387" spans="8:8" x14ac:dyDescent="0.15">
      <c r="H1387">
        <f t="shared" si="22"/>
        <v>3.7403040000000001</v>
      </c>
    </row>
    <row r="1388" spans="8:8" x14ac:dyDescent="0.15">
      <c r="H1388">
        <f t="shared" si="22"/>
        <v>3.7403040000000001</v>
      </c>
    </row>
    <row r="1389" spans="8:8" x14ac:dyDescent="0.15">
      <c r="H1389">
        <f t="shared" si="22"/>
        <v>0.37403039999999999</v>
      </c>
    </row>
    <row r="1390" spans="8:8" x14ac:dyDescent="0.15">
      <c r="H1390">
        <f t="shared" si="22"/>
        <v>0.37403039999999999</v>
      </c>
    </row>
    <row r="1391" spans="8:8" x14ac:dyDescent="0.15">
      <c r="H1391">
        <f t="shared" si="22"/>
        <v>0.37403039999999999</v>
      </c>
    </row>
    <row r="1392" spans="8:8" x14ac:dyDescent="0.15">
      <c r="H1392">
        <f t="shared" si="22"/>
        <v>0.37403039999999999</v>
      </c>
    </row>
    <row r="1393" spans="8:8" x14ac:dyDescent="0.15">
      <c r="H1393">
        <f t="shared" si="22"/>
        <v>0.37403039999999999</v>
      </c>
    </row>
    <row r="1394" spans="8:8" x14ac:dyDescent="0.15">
      <c r="H1394">
        <f t="shared" si="22"/>
        <v>0.37403039999999999</v>
      </c>
    </row>
    <row r="1395" spans="8:8" x14ac:dyDescent="0.15">
      <c r="H1395">
        <f t="shared" si="22"/>
        <v>0.37403039999999999</v>
      </c>
    </row>
    <row r="1396" spans="8:8" x14ac:dyDescent="0.15">
      <c r="H1396">
        <f t="shared" si="22"/>
        <v>0.37403039999999999</v>
      </c>
    </row>
    <row r="1397" spans="8:8" x14ac:dyDescent="0.15">
      <c r="H1397">
        <f t="shared" si="22"/>
        <v>0.37403039999999999</v>
      </c>
    </row>
    <row r="1398" spans="8:8" x14ac:dyDescent="0.15">
      <c r="H1398">
        <f t="shared" si="22"/>
        <v>0.37403039999999999</v>
      </c>
    </row>
    <row r="1399" spans="8:8" x14ac:dyDescent="0.15">
      <c r="H1399">
        <f t="shared" si="22"/>
        <v>0.37403039999999999</v>
      </c>
    </row>
    <row r="1400" spans="8:8" x14ac:dyDescent="0.15">
      <c r="H1400">
        <f t="shared" si="22"/>
        <v>1.2467680000000001</v>
      </c>
    </row>
    <row r="1401" spans="8:8" x14ac:dyDescent="0.15">
      <c r="H1401">
        <f t="shared" si="22"/>
        <v>6.2338399999999998</v>
      </c>
    </row>
    <row r="1402" spans="8:8" x14ac:dyDescent="0.15">
      <c r="H1402">
        <f t="shared" si="22"/>
        <v>11.844296</v>
      </c>
    </row>
    <row r="1403" spans="8:8" x14ac:dyDescent="0.15">
      <c r="H1403">
        <f t="shared" si="22"/>
        <v>11.844296</v>
      </c>
    </row>
    <row r="1404" spans="8:8" x14ac:dyDescent="0.15">
      <c r="H1404">
        <f t="shared" si="22"/>
        <v>11.844296</v>
      </c>
    </row>
    <row r="1405" spans="8:8" x14ac:dyDescent="0.15">
      <c r="H1405">
        <f t="shared" si="22"/>
        <v>9.9741440000000008</v>
      </c>
    </row>
    <row r="1406" spans="8:8" x14ac:dyDescent="0.15">
      <c r="H1406">
        <f t="shared" si="22"/>
        <v>9.9741440000000008</v>
      </c>
    </row>
    <row r="1407" spans="8:8" x14ac:dyDescent="0.15">
      <c r="H1407">
        <f t="shared" si="22"/>
        <v>11.844296</v>
      </c>
    </row>
    <row r="1408" spans="8:8" x14ac:dyDescent="0.15">
      <c r="H1408">
        <f t="shared" si="22"/>
        <v>11.844296</v>
      </c>
    </row>
    <row r="1409" spans="8:8" x14ac:dyDescent="0.15">
      <c r="H1409">
        <f t="shared" si="22"/>
        <v>11.844296</v>
      </c>
    </row>
    <row r="1410" spans="8:8" x14ac:dyDescent="0.15">
      <c r="H1410">
        <f t="shared" si="22"/>
        <v>11.844296</v>
      </c>
    </row>
    <row r="1411" spans="8:8" x14ac:dyDescent="0.15">
      <c r="H1411">
        <f t="shared" si="22"/>
        <v>3.7403040000000001</v>
      </c>
    </row>
    <row r="1412" spans="8:8" x14ac:dyDescent="0.15">
      <c r="H1412">
        <f t="shared" si="22"/>
        <v>3.7403040000000001</v>
      </c>
    </row>
    <row r="1413" spans="8:8" x14ac:dyDescent="0.15">
      <c r="H1413">
        <f t="shared" si="22"/>
        <v>0.37403039999999999</v>
      </c>
    </row>
    <row r="1414" spans="8:8" x14ac:dyDescent="0.15">
      <c r="H1414">
        <f t="shared" si="22"/>
        <v>0.37403039999999999</v>
      </c>
    </row>
    <row r="1415" spans="8:8" x14ac:dyDescent="0.15">
      <c r="H1415">
        <f t="shared" si="22"/>
        <v>0.37403039999999999</v>
      </c>
    </row>
    <row r="1416" spans="8:8" x14ac:dyDescent="0.15">
      <c r="H1416">
        <f t="shared" si="22"/>
        <v>0.37403039999999999</v>
      </c>
    </row>
    <row r="1417" spans="8:8" x14ac:dyDescent="0.15">
      <c r="H1417">
        <f t="shared" si="22"/>
        <v>0.37403039999999999</v>
      </c>
    </row>
    <row r="1418" spans="8:8" x14ac:dyDescent="0.15">
      <c r="H1418">
        <f t="shared" si="22"/>
        <v>0.37403039999999999</v>
      </c>
    </row>
    <row r="1419" spans="8:8" x14ac:dyDescent="0.15">
      <c r="H1419">
        <f t="shared" si="22"/>
        <v>0.37403039999999999</v>
      </c>
    </row>
    <row r="1420" spans="8:8" x14ac:dyDescent="0.15">
      <c r="H1420">
        <f t="shared" si="22"/>
        <v>0.37403039999999999</v>
      </c>
    </row>
    <row r="1421" spans="8:8" x14ac:dyDescent="0.15">
      <c r="H1421">
        <f t="shared" si="22"/>
        <v>0.37403039999999999</v>
      </c>
    </row>
    <row r="1422" spans="8:8" x14ac:dyDescent="0.15">
      <c r="H1422">
        <f t="shared" si="22"/>
        <v>0.37403039999999999</v>
      </c>
    </row>
    <row r="1423" spans="8:8" x14ac:dyDescent="0.15">
      <c r="H1423">
        <f t="shared" si="22"/>
        <v>0.37403039999999999</v>
      </c>
    </row>
    <row r="1424" spans="8:8" x14ac:dyDescent="0.15">
      <c r="H1424">
        <f t="shared" si="22"/>
        <v>1.2467680000000001</v>
      </c>
    </row>
    <row r="1425" spans="8:8" x14ac:dyDescent="0.15">
      <c r="H1425">
        <f t="shared" si="22"/>
        <v>6.2338399999999998</v>
      </c>
    </row>
    <row r="1426" spans="8:8" x14ac:dyDescent="0.15">
      <c r="H1426">
        <f t="shared" si="22"/>
        <v>11.844296</v>
      </c>
    </row>
    <row r="1427" spans="8:8" x14ac:dyDescent="0.15">
      <c r="H1427">
        <f t="shared" si="22"/>
        <v>11.844296</v>
      </c>
    </row>
    <row r="1428" spans="8:8" x14ac:dyDescent="0.15">
      <c r="H1428">
        <f t="shared" si="22"/>
        <v>11.844296</v>
      </c>
    </row>
    <row r="1429" spans="8:8" x14ac:dyDescent="0.15">
      <c r="H1429">
        <f t="shared" si="22"/>
        <v>9.9741440000000008</v>
      </c>
    </row>
    <row r="1430" spans="8:8" x14ac:dyDescent="0.15">
      <c r="H1430">
        <f t="shared" si="22"/>
        <v>9.9741440000000008</v>
      </c>
    </row>
    <row r="1431" spans="8:8" x14ac:dyDescent="0.15">
      <c r="H1431">
        <f t="shared" si="22"/>
        <v>11.844296</v>
      </c>
    </row>
    <row r="1432" spans="8:8" x14ac:dyDescent="0.15">
      <c r="H1432">
        <f t="shared" si="22"/>
        <v>11.844296</v>
      </c>
    </row>
    <row r="1433" spans="8:8" x14ac:dyDescent="0.15">
      <c r="H1433">
        <f t="shared" si="22"/>
        <v>11.844296</v>
      </c>
    </row>
    <row r="1434" spans="8:8" x14ac:dyDescent="0.15">
      <c r="H1434">
        <f t="shared" si="22"/>
        <v>11.844296</v>
      </c>
    </row>
    <row r="1435" spans="8:8" x14ac:dyDescent="0.15">
      <c r="H1435">
        <f t="shared" ref="H1435:H1498" si="23">$H1411</f>
        <v>3.7403040000000001</v>
      </c>
    </row>
    <row r="1436" spans="8:8" x14ac:dyDescent="0.15">
      <c r="H1436">
        <f t="shared" si="23"/>
        <v>3.7403040000000001</v>
      </c>
    </row>
    <row r="1437" spans="8:8" x14ac:dyDescent="0.15">
      <c r="H1437">
        <f t="shared" si="23"/>
        <v>0.37403039999999999</v>
      </c>
    </row>
    <row r="1438" spans="8:8" x14ac:dyDescent="0.15">
      <c r="H1438">
        <f t="shared" si="23"/>
        <v>0.37403039999999999</v>
      </c>
    </row>
    <row r="1439" spans="8:8" x14ac:dyDescent="0.15">
      <c r="H1439">
        <f t="shared" si="23"/>
        <v>0.37403039999999999</v>
      </c>
    </row>
    <row r="1440" spans="8:8" x14ac:dyDescent="0.15">
      <c r="H1440">
        <f t="shared" si="23"/>
        <v>0.37403039999999999</v>
      </c>
    </row>
    <row r="1441" spans="8:8" x14ac:dyDescent="0.15">
      <c r="H1441">
        <f t="shared" si="23"/>
        <v>0.37403039999999999</v>
      </c>
    </row>
    <row r="1442" spans="8:8" x14ac:dyDescent="0.15">
      <c r="H1442">
        <f t="shared" si="23"/>
        <v>0.37403039999999999</v>
      </c>
    </row>
    <row r="1443" spans="8:8" x14ac:dyDescent="0.15">
      <c r="H1443">
        <f t="shared" si="23"/>
        <v>0.37403039999999999</v>
      </c>
    </row>
    <row r="1444" spans="8:8" x14ac:dyDescent="0.15">
      <c r="H1444">
        <f t="shared" si="23"/>
        <v>0.37403039999999999</v>
      </c>
    </row>
    <row r="1445" spans="8:8" x14ac:dyDescent="0.15">
      <c r="H1445">
        <f t="shared" si="23"/>
        <v>0.37403039999999999</v>
      </c>
    </row>
    <row r="1446" spans="8:8" x14ac:dyDescent="0.15">
      <c r="H1446">
        <f t="shared" si="23"/>
        <v>0.37403039999999999</v>
      </c>
    </row>
    <row r="1447" spans="8:8" x14ac:dyDescent="0.15">
      <c r="H1447">
        <f t="shared" si="23"/>
        <v>0.37403039999999999</v>
      </c>
    </row>
    <row r="1448" spans="8:8" x14ac:dyDescent="0.15">
      <c r="H1448">
        <f t="shared" si="23"/>
        <v>1.2467680000000001</v>
      </c>
    </row>
    <row r="1449" spans="8:8" x14ac:dyDescent="0.15">
      <c r="H1449">
        <f t="shared" si="23"/>
        <v>6.2338399999999998</v>
      </c>
    </row>
    <row r="1450" spans="8:8" x14ac:dyDescent="0.15">
      <c r="H1450">
        <f t="shared" si="23"/>
        <v>11.844296</v>
      </c>
    </row>
    <row r="1451" spans="8:8" x14ac:dyDescent="0.15">
      <c r="H1451">
        <f t="shared" si="23"/>
        <v>11.844296</v>
      </c>
    </row>
    <row r="1452" spans="8:8" x14ac:dyDescent="0.15">
      <c r="H1452">
        <f t="shared" si="23"/>
        <v>11.844296</v>
      </c>
    </row>
    <row r="1453" spans="8:8" x14ac:dyDescent="0.15">
      <c r="H1453">
        <f t="shared" si="23"/>
        <v>9.9741440000000008</v>
      </c>
    </row>
    <row r="1454" spans="8:8" x14ac:dyDescent="0.15">
      <c r="H1454">
        <f t="shared" si="23"/>
        <v>9.9741440000000008</v>
      </c>
    </row>
    <row r="1455" spans="8:8" x14ac:dyDescent="0.15">
      <c r="H1455">
        <f t="shared" si="23"/>
        <v>11.844296</v>
      </c>
    </row>
    <row r="1456" spans="8:8" x14ac:dyDescent="0.15">
      <c r="H1456">
        <f t="shared" si="23"/>
        <v>11.844296</v>
      </c>
    </row>
    <row r="1457" spans="8:8" x14ac:dyDescent="0.15">
      <c r="H1457">
        <f t="shared" si="23"/>
        <v>11.844296</v>
      </c>
    </row>
    <row r="1458" spans="8:8" x14ac:dyDescent="0.15">
      <c r="H1458">
        <f t="shared" si="23"/>
        <v>11.844296</v>
      </c>
    </row>
    <row r="1459" spans="8:8" x14ac:dyDescent="0.15">
      <c r="H1459">
        <f t="shared" si="23"/>
        <v>3.7403040000000001</v>
      </c>
    </row>
    <row r="1460" spans="8:8" x14ac:dyDescent="0.15">
      <c r="H1460">
        <f t="shared" si="23"/>
        <v>3.7403040000000001</v>
      </c>
    </row>
    <row r="1461" spans="8:8" x14ac:dyDescent="0.15">
      <c r="H1461">
        <f t="shared" si="23"/>
        <v>0.37403039999999999</v>
      </c>
    </row>
    <row r="1462" spans="8:8" x14ac:dyDescent="0.15">
      <c r="H1462">
        <f t="shared" si="23"/>
        <v>0.37403039999999999</v>
      </c>
    </row>
    <row r="1463" spans="8:8" x14ac:dyDescent="0.15">
      <c r="H1463">
        <f t="shared" si="23"/>
        <v>0.37403039999999999</v>
      </c>
    </row>
    <row r="1464" spans="8:8" x14ac:dyDescent="0.15">
      <c r="H1464">
        <f t="shared" si="23"/>
        <v>0.37403039999999999</v>
      </c>
    </row>
    <row r="1465" spans="8:8" x14ac:dyDescent="0.15">
      <c r="H1465">
        <f t="shared" si="23"/>
        <v>0.37403039999999999</v>
      </c>
    </row>
    <row r="1466" spans="8:8" x14ac:dyDescent="0.15">
      <c r="H1466">
        <f t="shared" si="23"/>
        <v>0.37403039999999999</v>
      </c>
    </row>
    <row r="1467" spans="8:8" x14ac:dyDescent="0.15">
      <c r="H1467">
        <f t="shared" si="23"/>
        <v>0.37403039999999999</v>
      </c>
    </row>
    <row r="1468" spans="8:8" x14ac:dyDescent="0.15">
      <c r="H1468">
        <f t="shared" si="23"/>
        <v>0.37403039999999999</v>
      </c>
    </row>
    <row r="1469" spans="8:8" x14ac:dyDescent="0.15">
      <c r="H1469">
        <f t="shared" si="23"/>
        <v>0.37403039999999999</v>
      </c>
    </row>
    <row r="1470" spans="8:8" x14ac:dyDescent="0.15">
      <c r="H1470">
        <f t="shared" si="23"/>
        <v>0.37403039999999999</v>
      </c>
    </row>
    <row r="1471" spans="8:8" x14ac:dyDescent="0.15">
      <c r="H1471">
        <f t="shared" si="23"/>
        <v>0.37403039999999999</v>
      </c>
    </row>
    <row r="1472" spans="8:8" x14ac:dyDescent="0.15">
      <c r="H1472">
        <f t="shared" si="23"/>
        <v>1.2467680000000001</v>
      </c>
    </row>
    <row r="1473" spans="8:8" x14ac:dyDescent="0.15">
      <c r="H1473">
        <f t="shared" si="23"/>
        <v>6.2338399999999998</v>
      </c>
    </row>
    <row r="1474" spans="8:8" x14ac:dyDescent="0.15">
      <c r="H1474">
        <f t="shared" si="23"/>
        <v>11.844296</v>
      </c>
    </row>
    <row r="1475" spans="8:8" x14ac:dyDescent="0.15">
      <c r="H1475">
        <f t="shared" si="23"/>
        <v>11.844296</v>
      </c>
    </row>
    <row r="1476" spans="8:8" x14ac:dyDescent="0.15">
      <c r="H1476">
        <f t="shared" si="23"/>
        <v>11.844296</v>
      </c>
    </row>
    <row r="1477" spans="8:8" x14ac:dyDescent="0.15">
      <c r="H1477">
        <f t="shared" si="23"/>
        <v>9.9741440000000008</v>
      </c>
    </row>
    <row r="1478" spans="8:8" x14ac:dyDescent="0.15">
      <c r="H1478">
        <f t="shared" si="23"/>
        <v>9.9741440000000008</v>
      </c>
    </row>
    <row r="1479" spans="8:8" x14ac:dyDescent="0.15">
      <c r="H1479">
        <f t="shared" si="23"/>
        <v>11.844296</v>
      </c>
    </row>
    <row r="1480" spans="8:8" x14ac:dyDescent="0.15">
      <c r="H1480">
        <f t="shared" si="23"/>
        <v>11.844296</v>
      </c>
    </row>
    <row r="1481" spans="8:8" x14ac:dyDescent="0.15">
      <c r="H1481">
        <f t="shared" si="23"/>
        <v>11.844296</v>
      </c>
    </row>
    <row r="1482" spans="8:8" x14ac:dyDescent="0.15">
      <c r="H1482">
        <f t="shared" si="23"/>
        <v>11.844296</v>
      </c>
    </row>
    <row r="1483" spans="8:8" x14ac:dyDescent="0.15">
      <c r="H1483">
        <f t="shared" si="23"/>
        <v>3.7403040000000001</v>
      </c>
    </row>
    <row r="1484" spans="8:8" x14ac:dyDescent="0.15">
      <c r="H1484">
        <f t="shared" si="23"/>
        <v>3.7403040000000001</v>
      </c>
    </row>
    <row r="1485" spans="8:8" x14ac:dyDescent="0.15">
      <c r="H1485">
        <f t="shared" si="23"/>
        <v>0.37403039999999999</v>
      </c>
    </row>
    <row r="1486" spans="8:8" x14ac:dyDescent="0.15">
      <c r="H1486">
        <f t="shared" si="23"/>
        <v>0.37403039999999999</v>
      </c>
    </row>
    <row r="1487" spans="8:8" x14ac:dyDescent="0.15">
      <c r="H1487">
        <f t="shared" si="23"/>
        <v>0.37403039999999999</v>
      </c>
    </row>
    <row r="1488" spans="8:8" x14ac:dyDescent="0.15">
      <c r="H1488">
        <f t="shared" si="23"/>
        <v>0.37403039999999999</v>
      </c>
    </row>
    <row r="1489" spans="8:8" x14ac:dyDescent="0.15">
      <c r="H1489">
        <f t="shared" si="23"/>
        <v>0.37403039999999999</v>
      </c>
    </row>
    <row r="1490" spans="8:8" x14ac:dyDescent="0.15">
      <c r="H1490">
        <f t="shared" si="23"/>
        <v>0.37403039999999999</v>
      </c>
    </row>
    <row r="1491" spans="8:8" x14ac:dyDescent="0.15">
      <c r="H1491">
        <f t="shared" si="23"/>
        <v>0.37403039999999999</v>
      </c>
    </row>
    <row r="1492" spans="8:8" x14ac:dyDescent="0.15">
      <c r="H1492">
        <f t="shared" si="23"/>
        <v>0.37403039999999999</v>
      </c>
    </row>
    <row r="1493" spans="8:8" x14ac:dyDescent="0.15">
      <c r="H1493">
        <f t="shared" si="23"/>
        <v>0.37403039999999999</v>
      </c>
    </row>
    <row r="1494" spans="8:8" x14ac:dyDescent="0.15">
      <c r="H1494">
        <f t="shared" si="23"/>
        <v>0.37403039999999999</v>
      </c>
    </row>
    <row r="1495" spans="8:8" x14ac:dyDescent="0.15">
      <c r="H1495">
        <f t="shared" si="23"/>
        <v>0.37403039999999999</v>
      </c>
    </row>
    <row r="1496" spans="8:8" x14ac:dyDescent="0.15">
      <c r="H1496">
        <f t="shared" si="23"/>
        <v>1.2467680000000001</v>
      </c>
    </row>
    <row r="1497" spans="8:8" x14ac:dyDescent="0.15">
      <c r="H1497">
        <f t="shared" si="23"/>
        <v>6.2338399999999998</v>
      </c>
    </row>
    <row r="1498" spans="8:8" x14ac:dyDescent="0.15">
      <c r="H1498">
        <f t="shared" si="23"/>
        <v>11.844296</v>
      </c>
    </row>
    <row r="1499" spans="8:8" x14ac:dyDescent="0.15">
      <c r="H1499">
        <f t="shared" ref="H1499:H1562" si="24">$H1475</f>
        <v>11.844296</v>
      </c>
    </row>
    <row r="1500" spans="8:8" x14ac:dyDescent="0.15">
      <c r="H1500">
        <f t="shared" si="24"/>
        <v>11.844296</v>
      </c>
    </row>
    <row r="1501" spans="8:8" x14ac:dyDescent="0.15">
      <c r="H1501">
        <f t="shared" si="24"/>
        <v>9.9741440000000008</v>
      </c>
    </row>
    <row r="1502" spans="8:8" x14ac:dyDescent="0.15">
      <c r="H1502">
        <f t="shared" si="24"/>
        <v>9.9741440000000008</v>
      </c>
    </row>
    <row r="1503" spans="8:8" x14ac:dyDescent="0.15">
      <c r="H1503">
        <f t="shared" si="24"/>
        <v>11.844296</v>
      </c>
    </row>
    <row r="1504" spans="8:8" x14ac:dyDescent="0.15">
      <c r="H1504">
        <f t="shared" si="24"/>
        <v>11.844296</v>
      </c>
    </row>
    <row r="1505" spans="8:8" x14ac:dyDescent="0.15">
      <c r="H1505">
        <f t="shared" si="24"/>
        <v>11.844296</v>
      </c>
    </row>
    <row r="1506" spans="8:8" x14ac:dyDescent="0.15">
      <c r="H1506">
        <f t="shared" si="24"/>
        <v>11.844296</v>
      </c>
    </row>
    <row r="1507" spans="8:8" x14ac:dyDescent="0.15">
      <c r="H1507">
        <f t="shared" si="24"/>
        <v>3.7403040000000001</v>
      </c>
    </row>
    <row r="1508" spans="8:8" x14ac:dyDescent="0.15">
      <c r="H1508">
        <f t="shared" si="24"/>
        <v>3.7403040000000001</v>
      </c>
    </row>
    <row r="1509" spans="8:8" x14ac:dyDescent="0.15">
      <c r="H1509">
        <f t="shared" si="24"/>
        <v>0.37403039999999999</v>
      </c>
    </row>
    <row r="1510" spans="8:8" x14ac:dyDescent="0.15">
      <c r="H1510">
        <f t="shared" si="24"/>
        <v>0.37403039999999999</v>
      </c>
    </row>
    <row r="1511" spans="8:8" x14ac:dyDescent="0.15">
      <c r="H1511">
        <f t="shared" si="24"/>
        <v>0.37403039999999999</v>
      </c>
    </row>
    <row r="1512" spans="8:8" x14ac:dyDescent="0.15">
      <c r="H1512">
        <f t="shared" si="24"/>
        <v>0.37403039999999999</v>
      </c>
    </row>
    <row r="1513" spans="8:8" x14ac:dyDescent="0.15">
      <c r="H1513">
        <f t="shared" si="24"/>
        <v>0.37403039999999999</v>
      </c>
    </row>
    <row r="1514" spans="8:8" x14ac:dyDescent="0.15">
      <c r="H1514">
        <f t="shared" si="24"/>
        <v>0.37403039999999999</v>
      </c>
    </row>
    <row r="1515" spans="8:8" x14ac:dyDescent="0.15">
      <c r="H1515">
        <f t="shared" si="24"/>
        <v>0.37403039999999999</v>
      </c>
    </row>
    <row r="1516" spans="8:8" x14ac:dyDescent="0.15">
      <c r="H1516">
        <f t="shared" si="24"/>
        <v>0.37403039999999999</v>
      </c>
    </row>
    <row r="1517" spans="8:8" x14ac:dyDescent="0.15">
      <c r="H1517">
        <f t="shared" si="24"/>
        <v>0.37403039999999999</v>
      </c>
    </row>
    <row r="1518" spans="8:8" x14ac:dyDescent="0.15">
      <c r="H1518">
        <f t="shared" si="24"/>
        <v>0.37403039999999999</v>
      </c>
    </row>
    <row r="1519" spans="8:8" x14ac:dyDescent="0.15">
      <c r="H1519">
        <f t="shared" si="24"/>
        <v>0.37403039999999999</v>
      </c>
    </row>
    <row r="1520" spans="8:8" x14ac:dyDescent="0.15">
      <c r="H1520">
        <f t="shared" si="24"/>
        <v>1.2467680000000001</v>
      </c>
    </row>
    <row r="1521" spans="8:8" x14ac:dyDescent="0.15">
      <c r="H1521">
        <f t="shared" si="24"/>
        <v>6.2338399999999998</v>
      </c>
    </row>
    <row r="1522" spans="8:8" x14ac:dyDescent="0.15">
      <c r="H1522">
        <f t="shared" si="24"/>
        <v>11.844296</v>
      </c>
    </row>
    <row r="1523" spans="8:8" x14ac:dyDescent="0.15">
      <c r="H1523">
        <f t="shared" si="24"/>
        <v>11.844296</v>
      </c>
    </row>
    <row r="1524" spans="8:8" x14ac:dyDescent="0.15">
      <c r="H1524">
        <f t="shared" si="24"/>
        <v>11.844296</v>
      </c>
    </row>
    <row r="1525" spans="8:8" x14ac:dyDescent="0.15">
      <c r="H1525">
        <f t="shared" si="24"/>
        <v>9.9741440000000008</v>
      </c>
    </row>
    <row r="1526" spans="8:8" x14ac:dyDescent="0.15">
      <c r="H1526">
        <f t="shared" si="24"/>
        <v>9.9741440000000008</v>
      </c>
    </row>
    <row r="1527" spans="8:8" x14ac:dyDescent="0.15">
      <c r="H1527">
        <f t="shared" si="24"/>
        <v>11.844296</v>
      </c>
    </row>
    <row r="1528" spans="8:8" x14ac:dyDescent="0.15">
      <c r="H1528">
        <f t="shared" si="24"/>
        <v>11.844296</v>
      </c>
    </row>
    <row r="1529" spans="8:8" x14ac:dyDescent="0.15">
      <c r="H1529">
        <f t="shared" si="24"/>
        <v>11.844296</v>
      </c>
    </row>
    <row r="1530" spans="8:8" x14ac:dyDescent="0.15">
      <c r="H1530">
        <f t="shared" si="24"/>
        <v>11.844296</v>
      </c>
    </row>
    <row r="1531" spans="8:8" x14ac:dyDescent="0.15">
      <c r="H1531">
        <f t="shared" si="24"/>
        <v>3.7403040000000001</v>
      </c>
    </row>
    <row r="1532" spans="8:8" x14ac:dyDescent="0.15">
      <c r="H1532">
        <f t="shared" si="24"/>
        <v>3.7403040000000001</v>
      </c>
    </row>
    <row r="1533" spans="8:8" x14ac:dyDescent="0.15">
      <c r="H1533">
        <f t="shared" si="24"/>
        <v>0.37403039999999999</v>
      </c>
    </row>
    <row r="1534" spans="8:8" x14ac:dyDescent="0.15">
      <c r="H1534">
        <f t="shared" si="24"/>
        <v>0.37403039999999999</v>
      </c>
    </row>
    <row r="1535" spans="8:8" x14ac:dyDescent="0.15">
      <c r="H1535">
        <f t="shared" si="24"/>
        <v>0.37403039999999999</v>
      </c>
    </row>
    <row r="1536" spans="8:8" x14ac:dyDescent="0.15">
      <c r="H1536">
        <f t="shared" si="24"/>
        <v>0.37403039999999999</v>
      </c>
    </row>
    <row r="1537" spans="8:8" x14ac:dyDescent="0.15">
      <c r="H1537">
        <f t="shared" si="24"/>
        <v>0.37403039999999999</v>
      </c>
    </row>
    <row r="1538" spans="8:8" x14ac:dyDescent="0.15">
      <c r="H1538">
        <f t="shared" si="24"/>
        <v>0.37403039999999999</v>
      </c>
    </row>
    <row r="1539" spans="8:8" x14ac:dyDescent="0.15">
      <c r="H1539">
        <f t="shared" si="24"/>
        <v>0.37403039999999999</v>
      </c>
    </row>
    <row r="1540" spans="8:8" x14ac:dyDescent="0.15">
      <c r="H1540">
        <f t="shared" si="24"/>
        <v>0.37403039999999999</v>
      </c>
    </row>
    <row r="1541" spans="8:8" x14ac:dyDescent="0.15">
      <c r="H1541">
        <f t="shared" si="24"/>
        <v>0.37403039999999999</v>
      </c>
    </row>
    <row r="1542" spans="8:8" x14ac:dyDescent="0.15">
      <c r="H1542">
        <f t="shared" si="24"/>
        <v>0.37403039999999999</v>
      </c>
    </row>
    <row r="1543" spans="8:8" x14ac:dyDescent="0.15">
      <c r="H1543">
        <f t="shared" si="24"/>
        <v>0.37403039999999999</v>
      </c>
    </row>
    <row r="1544" spans="8:8" x14ac:dyDescent="0.15">
      <c r="H1544">
        <f t="shared" si="24"/>
        <v>1.2467680000000001</v>
      </c>
    </row>
    <row r="1545" spans="8:8" x14ac:dyDescent="0.15">
      <c r="H1545">
        <f t="shared" si="24"/>
        <v>6.2338399999999998</v>
      </c>
    </row>
    <row r="1546" spans="8:8" x14ac:dyDescent="0.15">
      <c r="H1546">
        <f t="shared" si="24"/>
        <v>11.844296</v>
      </c>
    </row>
    <row r="1547" spans="8:8" x14ac:dyDescent="0.15">
      <c r="H1547">
        <f t="shared" si="24"/>
        <v>11.844296</v>
      </c>
    </row>
    <row r="1548" spans="8:8" x14ac:dyDescent="0.15">
      <c r="H1548">
        <f t="shared" si="24"/>
        <v>11.844296</v>
      </c>
    </row>
    <row r="1549" spans="8:8" x14ac:dyDescent="0.15">
      <c r="H1549">
        <f t="shared" si="24"/>
        <v>9.9741440000000008</v>
      </c>
    </row>
    <row r="1550" spans="8:8" x14ac:dyDescent="0.15">
      <c r="H1550">
        <f t="shared" si="24"/>
        <v>9.9741440000000008</v>
      </c>
    </row>
    <row r="1551" spans="8:8" x14ac:dyDescent="0.15">
      <c r="H1551">
        <f t="shared" si="24"/>
        <v>11.844296</v>
      </c>
    </row>
    <row r="1552" spans="8:8" x14ac:dyDescent="0.15">
      <c r="H1552">
        <f t="shared" si="24"/>
        <v>11.844296</v>
      </c>
    </row>
    <row r="1553" spans="8:8" x14ac:dyDescent="0.15">
      <c r="H1553">
        <f t="shared" si="24"/>
        <v>11.844296</v>
      </c>
    </row>
    <row r="1554" spans="8:8" x14ac:dyDescent="0.15">
      <c r="H1554">
        <f t="shared" si="24"/>
        <v>11.844296</v>
      </c>
    </row>
    <row r="1555" spans="8:8" x14ac:dyDescent="0.15">
      <c r="H1555">
        <f t="shared" si="24"/>
        <v>3.7403040000000001</v>
      </c>
    </row>
    <row r="1556" spans="8:8" x14ac:dyDescent="0.15">
      <c r="H1556">
        <f t="shared" si="24"/>
        <v>3.7403040000000001</v>
      </c>
    </row>
    <row r="1557" spans="8:8" x14ac:dyDescent="0.15">
      <c r="H1557">
        <f t="shared" si="24"/>
        <v>0.37403039999999999</v>
      </c>
    </row>
    <row r="1558" spans="8:8" x14ac:dyDescent="0.15">
      <c r="H1558">
        <f t="shared" si="24"/>
        <v>0.37403039999999999</v>
      </c>
    </row>
    <row r="1559" spans="8:8" x14ac:dyDescent="0.15">
      <c r="H1559">
        <f t="shared" si="24"/>
        <v>0.37403039999999999</v>
      </c>
    </row>
    <row r="1560" spans="8:8" x14ac:dyDescent="0.15">
      <c r="H1560">
        <f t="shared" si="24"/>
        <v>0.37403039999999999</v>
      </c>
    </row>
    <row r="1561" spans="8:8" x14ac:dyDescent="0.15">
      <c r="H1561">
        <f t="shared" si="24"/>
        <v>0.37403039999999999</v>
      </c>
    </row>
    <row r="1562" spans="8:8" x14ac:dyDescent="0.15">
      <c r="H1562">
        <f t="shared" si="24"/>
        <v>0.37403039999999999</v>
      </c>
    </row>
    <row r="1563" spans="8:8" x14ac:dyDescent="0.15">
      <c r="H1563">
        <f t="shared" ref="H1563:H1626" si="25">$H1539</f>
        <v>0.37403039999999999</v>
      </c>
    </row>
    <row r="1564" spans="8:8" x14ac:dyDescent="0.15">
      <c r="H1564">
        <f t="shared" si="25"/>
        <v>0.37403039999999999</v>
      </c>
    </row>
    <row r="1565" spans="8:8" x14ac:dyDescent="0.15">
      <c r="H1565">
        <f t="shared" si="25"/>
        <v>0.37403039999999999</v>
      </c>
    </row>
    <row r="1566" spans="8:8" x14ac:dyDescent="0.15">
      <c r="H1566">
        <f t="shared" si="25"/>
        <v>0.37403039999999999</v>
      </c>
    </row>
    <row r="1567" spans="8:8" x14ac:dyDescent="0.15">
      <c r="H1567">
        <f t="shared" si="25"/>
        <v>0.37403039999999999</v>
      </c>
    </row>
    <row r="1568" spans="8:8" x14ac:dyDescent="0.15">
      <c r="H1568">
        <f t="shared" si="25"/>
        <v>1.2467680000000001</v>
      </c>
    </row>
    <row r="1569" spans="8:8" x14ac:dyDescent="0.15">
      <c r="H1569">
        <f t="shared" si="25"/>
        <v>6.2338399999999998</v>
      </c>
    </row>
    <row r="1570" spans="8:8" x14ac:dyDescent="0.15">
      <c r="H1570">
        <f t="shared" si="25"/>
        <v>11.844296</v>
      </c>
    </row>
    <row r="1571" spans="8:8" x14ac:dyDescent="0.15">
      <c r="H1571">
        <f t="shared" si="25"/>
        <v>11.844296</v>
      </c>
    </row>
    <row r="1572" spans="8:8" x14ac:dyDescent="0.15">
      <c r="H1572">
        <f t="shared" si="25"/>
        <v>11.844296</v>
      </c>
    </row>
    <row r="1573" spans="8:8" x14ac:dyDescent="0.15">
      <c r="H1573">
        <f t="shared" si="25"/>
        <v>9.9741440000000008</v>
      </c>
    </row>
    <row r="1574" spans="8:8" x14ac:dyDescent="0.15">
      <c r="H1574">
        <f t="shared" si="25"/>
        <v>9.9741440000000008</v>
      </c>
    </row>
    <row r="1575" spans="8:8" x14ac:dyDescent="0.15">
      <c r="H1575">
        <f t="shared" si="25"/>
        <v>11.844296</v>
      </c>
    </row>
    <row r="1576" spans="8:8" x14ac:dyDescent="0.15">
      <c r="H1576">
        <f t="shared" si="25"/>
        <v>11.844296</v>
      </c>
    </row>
    <row r="1577" spans="8:8" x14ac:dyDescent="0.15">
      <c r="H1577">
        <f t="shared" si="25"/>
        <v>11.844296</v>
      </c>
    </row>
    <row r="1578" spans="8:8" x14ac:dyDescent="0.15">
      <c r="H1578">
        <f t="shared" si="25"/>
        <v>11.844296</v>
      </c>
    </row>
    <row r="1579" spans="8:8" x14ac:dyDescent="0.15">
      <c r="H1579">
        <f t="shared" si="25"/>
        <v>3.7403040000000001</v>
      </c>
    </row>
    <row r="1580" spans="8:8" x14ac:dyDescent="0.15">
      <c r="H1580">
        <f t="shared" si="25"/>
        <v>3.7403040000000001</v>
      </c>
    </row>
    <row r="1581" spans="8:8" x14ac:dyDescent="0.15">
      <c r="H1581">
        <f t="shared" si="25"/>
        <v>0.37403039999999999</v>
      </c>
    </row>
    <row r="1582" spans="8:8" x14ac:dyDescent="0.15">
      <c r="H1582">
        <f t="shared" si="25"/>
        <v>0.37403039999999999</v>
      </c>
    </row>
    <row r="1583" spans="8:8" x14ac:dyDescent="0.15">
      <c r="H1583">
        <f t="shared" si="25"/>
        <v>0.37403039999999999</v>
      </c>
    </row>
    <row r="1584" spans="8:8" x14ac:dyDescent="0.15">
      <c r="H1584">
        <f t="shared" si="25"/>
        <v>0.37403039999999999</v>
      </c>
    </row>
    <row r="1585" spans="8:8" x14ac:dyDescent="0.15">
      <c r="H1585">
        <f t="shared" si="25"/>
        <v>0.37403039999999999</v>
      </c>
    </row>
    <row r="1586" spans="8:8" x14ac:dyDescent="0.15">
      <c r="H1586">
        <f t="shared" si="25"/>
        <v>0.37403039999999999</v>
      </c>
    </row>
    <row r="1587" spans="8:8" x14ac:dyDescent="0.15">
      <c r="H1587">
        <f t="shared" si="25"/>
        <v>0.37403039999999999</v>
      </c>
    </row>
    <row r="1588" spans="8:8" x14ac:dyDescent="0.15">
      <c r="H1588">
        <f t="shared" si="25"/>
        <v>0.37403039999999999</v>
      </c>
    </row>
    <row r="1589" spans="8:8" x14ac:dyDescent="0.15">
      <c r="H1589">
        <f t="shared" si="25"/>
        <v>0.37403039999999999</v>
      </c>
    </row>
    <row r="1590" spans="8:8" x14ac:dyDescent="0.15">
      <c r="H1590">
        <f t="shared" si="25"/>
        <v>0.37403039999999999</v>
      </c>
    </row>
    <row r="1591" spans="8:8" x14ac:dyDescent="0.15">
      <c r="H1591">
        <f t="shared" si="25"/>
        <v>0.37403039999999999</v>
      </c>
    </row>
    <row r="1592" spans="8:8" x14ac:dyDescent="0.15">
      <c r="H1592">
        <f t="shared" si="25"/>
        <v>1.2467680000000001</v>
      </c>
    </row>
    <row r="1593" spans="8:8" x14ac:dyDescent="0.15">
      <c r="H1593">
        <f t="shared" si="25"/>
        <v>6.2338399999999998</v>
      </c>
    </row>
    <row r="1594" spans="8:8" x14ac:dyDescent="0.15">
      <c r="H1594">
        <f t="shared" si="25"/>
        <v>11.844296</v>
      </c>
    </row>
    <row r="1595" spans="8:8" x14ac:dyDescent="0.15">
      <c r="H1595">
        <f t="shared" si="25"/>
        <v>11.844296</v>
      </c>
    </row>
    <row r="1596" spans="8:8" x14ac:dyDescent="0.15">
      <c r="H1596">
        <f t="shared" si="25"/>
        <v>11.844296</v>
      </c>
    </row>
    <row r="1597" spans="8:8" x14ac:dyDescent="0.15">
      <c r="H1597">
        <f t="shared" si="25"/>
        <v>9.9741440000000008</v>
      </c>
    </row>
    <row r="1598" spans="8:8" x14ac:dyDescent="0.15">
      <c r="H1598">
        <f t="shared" si="25"/>
        <v>9.9741440000000008</v>
      </c>
    </row>
    <row r="1599" spans="8:8" x14ac:dyDescent="0.15">
      <c r="H1599">
        <f t="shared" si="25"/>
        <v>11.844296</v>
      </c>
    </row>
    <row r="1600" spans="8:8" x14ac:dyDescent="0.15">
      <c r="H1600">
        <f t="shared" si="25"/>
        <v>11.844296</v>
      </c>
    </row>
    <row r="1601" spans="8:8" x14ac:dyDescent="0.15">
      <c r="H1601">
        <f t="shared" si="25"/>
        <v>11.844296</v>
      </c>
    </row>
    <row r="1602" spans="8:8" x14ac:dyDescent="0.15">
      <c r="H1602">
        <f t="shared" si="25"/>
        <v>11.844296</v>
      </c>
    </row>
    <row r="1603" spans="8:8" x14ac:dyDescent="0.15">
      <c r="H1603">
        <f t="shared" si="25"/>
        <v>3.7403040000000001</v>
      </c>
    </row>
    <row r="1604" spans="8:8" x14ac:dyDescent="0.15">
      <c r="H1604">
        <f t="shared" si="25"/>
        <v>3.7403040000000001</v>
      </c>
    </row>
    <row r="1605" spans="8:8" x14ac:dyDescent="0.15">
      <c r="H1605">
        <f t="shared" si="25"/>
        <v>0.37403039999999999</v>
      </c>
    </row>
    <row r="1606" spans="8:8" x14ac:dyDescent="0.15">
      <c r="H1606">
        <f t="shared" si="25"/>
        <v>0.37403039999999999</v>
      </c>
    </row>
    <row r="1607" spans="8:8" x14ac:dyDescent="0.15">
      <c r="H1607">
        <f t="shared" si="25"/>
        <v>0.37403039999999999</v>
      </c>
    </row>
    <row r="1608" spans="8:8" x14ac:dyDescent="0.15">
      <c r="H1608">
        <f t="shared" si="25"/>
        <v>0.37403039999999999</v>
      </c>
    </row>
    <row r="1609" spans="8:8" x14ac:dyDescent="0.15">
      <c r="H1609">
        <f t="shared" si="25"/>
        <v>0.37403039999999999</v>
      </c>
    </row>
    <row r="1610" spans="8:8" x14ac:dyDescent="0.15">
      <c r="H1610">
        <f t="shared" si="25"/>
        <v>0.37403039999999999</v>
      </c>
    </row>
    <row r="1611" spans="8:8" x14ac:dyDescent="0.15">
      <c r="H1611">
        <f t="shared" si="25"/>
        <v>0.37403039999999999</v>
      </c>
    </row>
    <row r="1612" spans="8:8" x14ac:dyDescent="0.15">
      <c r="H1612">
        <f t="shared" si="25"/>
        <v>0.37403039999999999</v>
      </c>
    </row>
    <row r="1613" spans="8:8" x14ac:dyDescent="0.15">
      <c r="H1613">
        <f t="shared" si="25"/>
        <v>0.37403039999999999</v>
      </c>
    </row>
    <row r="1614" spans="8:8" x14ac:dyDescent="0.15">
      <c r="H1614">
        <f t="shared" si="25"/>
        <v>0.37403039999999999</v>
      </c>
    </row>
    <row r="1615" spans="8:8" x14ac:dyDescent="0.15">
      <c r="H1615">
        <f t="shared" si="25"/>
        <v>0.37403039999999999</v>
      </c>
    </row>
    <row r="1616" spans="8:8" x14ac:dyDescent="0.15">
      <c r="H1616">
        <f t="shared" si="25"/>
        <v>1.2467680000000001</v>
      </c>
    </row>
    <row r="1617" spans="8:8" x14ac:dyDescent="0.15">
      <c r="H1617">
        <f t="shared" si="25"/>
        <v>6.2338399999999998</v>
      </c>
    </row>
    <row r="1618" spans="8:8" x14ac:dyDescent="0.15">
      <c r="H1618">
        <f t="shared" si="25"/>
        <v>11.844296</v>
      </c>
    </row>
    <row r="1619" spans="8:8" x14ac:dyDescent="0.15">
      <c r="H1619">
        <f t="shared" si="25"/>
        <v>11.844296</v>
      </c>
    </row>
    <row r="1620" spans="8:8" x14ac:dyDescent="0.15">
      <c r="H1620">
        <f t="shared" si="25"/>
        <v>11.844296</v>
      </c>
    </row>
    <row r="1621" spans="8:8" x14ac:dyDescent="0.15">
      <c r="H1621">
        <f t="shared" si="25"/>
        <v>9.9741440000000008</v>
      </c>
    </row>
    <row r="1622" spans="8:8" x14ac:dyDescent="0.15">
      <c r="H1622">
        <f t="shared" si="25"/>
        <v>9.9741440000000008</v>
      </c>
    </row>
    <row r="1623" spans="8:8" x14ac:dyDescent="0.15">
      <c r="H1623">
        <f t="shared" si="25"/>
        <v>11.844296</v>
      </c>
    </row>
    <row r="1624" spans="8:8" x14ac:dyDescent="0.15">
      <c r="H1624">
        <f t="shared" si="25"/>
        <v>11.844296</v>
      </c>
    </row>
    <row r="1625" spans="8:8" x14ac:dyDescent="0.15">
      <c r="H1625">
        <f t="shared" si="25"/>
        <v>11.844296</v>
      </c>
    </row>
    <row r="1626" spans="8:8" x14ac:dyDescent="0.15">
      <c r="H1626">
        <f t="shared" si="25"/>
        <v>11.844296</v>
      </c>
    </row>
    <row r="1627" spans="8:8" x14ac:dyDescent="0.15">
      <c r="H1627">
        <f t="shared" ref="H1627:H1690" si="26">$H1603</f>
        <v>3.7403040000000001</v>
      </c>
    </row>
    <row r="1628" spans="8:8" x14ac:dyDescent="0.15">
      <c r="H1628">
        <f t="shared" si="26"/>
        <v>3.7403040000000001</v>
      </c>
    </row>
    <row r="1629" spans="8:8" x14ac:dyDescent="0.15">
      <c r="H1629">
        <f t="shared" si="26"/>
        <v>0.37403039999999999</v>
      </c>
    </row>
    <row r="1630" spans="8:8" x14ac:dyDescent="0.15">
      <c r="H1630">
        <f t="shared" si="26"/>
        <v>0.37403039999999999</v>
      </c>
    </row>
    <row r="1631" spans="8:8" x14ac:dyDescent="0.15">
      <c r="H1631">
        <f t="shared" si="26"/>
        <v>0.37403039999999999</v>
      </c>
    </row>
    <row r="1632" spans="8:8" x14ac:dyDescent="0.15">
      <c r="H1632">
        <f t="shared" si="26"/>
        <v>0.37403039999999999</v>
      </c>
    </row>
    <row r="1633" spans="8:8" x14ac:dyDescent="0.15">
      <c r="H1633">
        <f t="shared" si="26"/>
        <v>0.37403039999999999</v>
      </c>
    </row>
    <row r="1634" spans="8:8" x14ac:dyDescent="0.15">
      <c r="H1634">
        <f t="shared" si="26"/>
        <v>0.37403039999999999</v>
      </c>
    </row>
    <row r="1635" spans="8:8" x14ac:dyDescent="0.15">
      <c r="H1635">
        <f t="shared" si="26"/>
        <v>0.37403039999999999</v>
      </c>
    </row>
    <row r="1636" spans="8:8" x14ac:dyDescent="0.15">
      <c r="H1636">
        <f t="shared" si="26"/>
        <v>0.37403039999999999</v>
      </c>
    </row>
    <row r="1637" spans="8:8" x14ac:dyDescent="0.15">
      <c r="H1637">
        <f t="shared" si="26"/>
        <v>0.37403039999999999</v>
      </c>
    </row>
    <row r="1638" spans="8:8" x14ac:dyDescent="0.15">
      <c r="H1638">
        <f t="shared" si="26"/>
        <v>0.37403039999999999</v>
      </c>
    </row>
    <row r="1639" spans="8:8" x14ac:dyDescent="0.15">
      <c r="H1639">
        <f t="shared" si="26"/>
        <v>0.37403039999999999</v>
      </c>
    </row>
    <row r="1640" spans="8:8" x14ac:dyDescent="0.15">
      <c r="H1640">
        <f t="shared" si="26"/>
        <v>1.2467680000000001</v>
      </c>
    </row>
    <row r="1641" spans="8:8" x14ac:dyDescent="0.15">
      <c r="H1641">
        <f t="shared" si="26"/>
        <v>6.2338399999999998</v>
      </c>
    </row>
    <row r="1642" spans="8:8" x14ac:dyDescent="0.15">
      <c r="H1642">
        <f t="shared" si="26"/>
        <v>11.844296</v>
      </c>
    </row>
    <row r="1643" spans="8:8" x14ac:dyDescent="0.15">
      <c r="H1643">
        <f t="shared" si="26"/>
        <v>11.844296</v>
      </c>
    </row>
    <row r="1644" spans="8:8" x14ac:dyDescent="0.15">
      <c r="H1644">
        <f t="shared" si="26"/>
        <v>11.844296</v>
      </c>
    </row>
    <row r="1645" spans="8:8" x14ac:dyDescent="0.15">
      <c r="H1645">
        <f t="shared" si="26"/>
        <v>9.9741440000000008</v>
      </c>
    </row>
    <row r="1646" spans="8:8" x14ac:dyDescent="0.15">
      <c r="H1646">
        <f t="shared" si="26"/>
        <v>9.9741440000000008</v>
      </c>
    </row>
    <row r="1647" spans="8:8" x14ac:dyDescent="0.15">
      <c r="H1647">
        <f t="shared" si="26"/>
        <v>11.844296</v>
      </c>
    </row>
    <row r="1648" spans="8:8" x14ac:dyDescent="0.15">
      <c r="H1648">
        <f t="shared" si="26"/>
        <v>11.844296</v>
      </c>
    </row>
    <row r="1649" spans="8:8" x14ac:dyDescent="0.15">
      <c r="H1649">
        <f t="shared" si="26"/>
        <v>11.844296</v>
      </c>
    </row>
    <row r="1650" spans="8:8" x14ac:dyDescent="0.15">
      <c r="H1650">
        <f t="shared" si="26"/>
        <v>11.844296</v>
      </c>
    </row>
    <row r="1651" spans="8:8" x14ac:dyDescent="0.15">
      <c r="H1651">
        <f t="shared" si="26"/>
        <v>3.7403040000000001</v>
      </c>
    </row>
    <row r="1652" spans="8:8" x14ac:dyDescent="0.15">
      <c r="H1652">
        <f t="shared" si="26"/>
        <v>3.7403040000000001</v>
      </c>
    </row>
    <row r="1653" spans="8:8" x14ac:dyDescent="0.15">
      <c r="H1653">
        <f t="shared" si="26"/>
        <v>0.37403039999999999</v>
      </c>
    </row>
    <row r="1654" spans="8:8" x14ac:dyDescent="0.15">
      <c r="H1654">
        <f t="shared" si="26"/>
        <v>0.37403039999999999</v>
      </c>
    </row>
    <row r="1655" spans="8:8" x14ac:dyDescent="0.15">
      <c r="H1655">
        <f t="shared" si="26"/>
        <v>0.37403039999999999</v>
      </c>
    </row>
    <row r="1656" spans="8:8" x14ac:dyDescent="0.15">
      <c r="H1656">
        <f t="shared" si="26"/>
        <v>0.37403039999999999</v>
      </c>
    </row>
    <row r="1657" spans="8:8" x14ac:dyDescent="0.15">
      <c r="H1657">
        <f t="shared" si="26"/>
        <v>0.37403039999999999</v>
      </c>
    </row>
    <row r="1658" spans="8:8" x14ac:dyDescent="0.15">
      <c r="H1658">
        <f t="shared" si="26"/>
        <v>0.37403039999999999</v>
      </c>
    </row>
    <row r="1659" spans="8:8" x14ac:dyDescent="0.15">
      <c r="H1659">
        <f t="shared" si="26"/>
        <v>0.37403039999999999</v>
      </c>
    </row>
    <row r="1660" spans="8:8" x14ac:dyDescent="0.15">
      <c r="H1660">
        <f t="shared" si="26"/>
        <v>0.37403039999999999</v>
      </c>
    </row>
    <row r="1661" spans="8:8" x14ac:dyDescent="0.15">
      <c r="H1661">
        <f t="shared" si="26"/>
        <v>0.37403039999999999</v>
      </c>
    </row>
    <row r="1662" spans="8:8" x14ac:dyDescent="0.15">
      <c r="H1662">
        <f t="shared" si="26"/>
        <v>0.37403039999999999</v>
      </c>
    </row>
    <row r="1663" spans="8:8" x14ac:dyDescent="0.15">
      <c r="H1663">
        <f t="shared" si="26"/>
        <v>0.37403039999999999</v>
      </c>
    </row>
    <row r="1664" spans="8:8" x14ac:dyDescent="0.15">
      <c r="H1664">
        <f t="shared" si="26"/>
        <v>1.2467680000000001</v>
      </c>
    </row>
    <row r="1665" spans="8:8" x14ac:dyDescent="0.15">
      <c r="H1665">
        <f t="shared" si="26"/>
        <v>6.2338399999999998</v>
      </c>
    </row>
    <row r="1666" spans="8:8" x14ac:dyDescent="0.15">
      <c r="H1666">
        <f t="shared" si="26"/>
        <v>11.844296</v>
      </c>
    </row>
    <row r="1667" spans="8:8" x14ac:dyDescent="0.15">
      <c r="H1667">
        <f t="shared" si="26"/>
        <v>11.844296</v>
      </c>
    </row>
    <row r="1668" spans="8:8" x14ac:dyDescent="0.15">
      <c r="H1668">
        <f t="shared" si="26"/>
        <v>11.844296</v>
      </c>
    </row>
    <row r="1669" spans="8:8" x14ac:dyDescent="0.15">
      <c r="H1669">
        <f t="shared" si="26"/>
        <v>9.9741440000000008</v>
      </c>
    </row>
    <row r="1670" spans="8:8" x14ac:dyDescent="0.15">
      <c r="H1670">
        <f t="shared" si="26"/>
        <v>9.9741440000000008</v>
      </c>
    </row>
    <row r="1671" spans="8:8" x14ac:dyDescent="0.15">
      <c r="H1671">
        <f t="shared" si="26"/>
        <v>11.844296</v>
      </c>
    </row>
    <row r="1672" spans="8:8" x14ac:dyDescent="0.15">
      <c r="H1672">
        <f t="shared" si="26"/>
        <v>11.844296</v>
      </c>
    </row>
    <row r="1673" spans="8:8" x14ac:dyDescent="0.15">
      <c r="H1673">
        <f t="shared" si="26"/>
        <v>11.844296</v>
      </c>
    </row>
    <row r="1674" spans="8:8" x14ac:dyDescent="0.15">
      <c r="H1674">
        <f t="shared" si="26"/>
        <v>11.844296</v>
      </c>
    </row>
    <row r="1675" spans="8:8" x14ac:dyDescent="0.15">
      <c r="H1675">
        <f t="shared" si="26"/>
        <v>3.7403040000000001</v>
      </c>
    </row>
    <row r="1676" spans="8:8" x14ac:dyDescent="0.15">
      <c r="H1676">
        <f t="shared" si="26"/>
        <v>3.7403040000000001</v>
      </c>
    </row>
    <row r="1677" spans="8:8" x14ac:dyDescent="0.15">
      <c r="H1677">
        <f t="shared" si="26"/>
        <v>0.37403039999999999</v>
      </c>
    </row>
    <row r="1678" spans="8:8" x14ac:dyDescent="0.15">
      <c r="H1678">
        <f t="shared" si="26"/>
        <v>0.37403039999999999</v>
      </c>
    </row>
    <row r="1679" spans="8:8" x14ac:dyDescent="0.15">
      <c r="H1679">
        <f t="shared" si="26"/>
        <v>0.37403039999999999</v>
      </c>
    </row>
    <row r="1680" spans="8:8" x14ac:dyDescent="0.15">
      <c r="H1680">
        <f t="shared" si="26"/>
        <v>0.37403039999999999</v>
      </c>
    </row>
    <row r="1681" spans="8:8" x14ac:dyDescent="0.15">
      <c r="H1681">
        <f t="shared" si="26"/>
        <v>0.37403039999999999</v>
      </c>
    </row>
    <row r="1682" spans="8:8" x14ac:dyDescent="0.15">
      <c r="H1682">
        <f t="shared" si="26"/>
        <v>0.37403039999999999</v>
      </c>
    </row>
    <row r="1683" spans="8:8" x14ac:dyDescent="0.15">
      <c r="H1683">
        <f t="shared" si="26"/>
        <v>0.37403039999999999</v>
      </c>
    </row>
    <row r="1684" spans="8:8" x14ac:dyDescent="0.15">
      <c r="H1684">
        <f t="shared" si="26"/>
        <v>0.37403039999999999</v>
      </c>
    </row>
    <row r="1685" spans="8:8" x14ac:dyDescent="0.15">
      <c r="H1685">
        <f t="shared" si="26"/>
        <v>0.37403039999999999</v>
      </c>
    </row>
    <row r="1686" spans="8:8" x14ac:dyDescent="0.15">
      <c r="H1686">
        <f t="shared" si="26"/>
        <v>0.37403039999999999</v>
      </c>
    </row>
    <row r="1687" spans="8:8" x14ac:dyDescent="0.15">
      <c r="H1687">
        <f t="shared" si="26"/>
        <v>0.37403039999999999</v>
      </c>
    </row>
    <row r="1688" spans="8:8" x14ac:dyDescent="0.15">
      <c r="H1688">
        <f t="shared" si="26"/>
        <v>1.2467680000000001</v>
      </c>
    </row>
    <row r="1689" spans="8:8" x14ac:dyDescent="0.15">
      <c r="H1689">
        <f t="shared" si="26"/>
        <v>6.2338399999999998</v>
      </c>
    </row>
    <row r="1690" spans="8:8" x14ac:dyDescent="0.15">
      <c r="H1690">
        <f t="shared" si="26"/>
        <v>11.844296</v>
      </c>
    </row>
    <row r="1691" spans="8:8" x14ac:dyDescent="0.15">
      <c r="H1691">
        <f t="shared" ref="H1691:H1754" si="27">$H1667</f>
        <v>11.844296</v>
      </c>
    </row>
    <row r="1692" spans="8:8" x14ac:dyDescent="0.15">
      <c r="H1692">
        <f t="shared" si="27"/>
        <v>11.844296</v>
      </c>
    </row>
    <row r="1693" spans="8:8" x14ac:dyDescent="0.15">
      <c r="H1693">
        <f t="shared" si="27"/>
        <v>9.9741440000000008</v>
      </c>
    </row>
    <row r="1694" spans="8:8" x14ac:dyDescent="0.15">
      <c r="H1694">
        <f t="shared" si="27"/>
        <v>9.9741440000000008</v>
      </c>
    </row>
    <row r="1695" spans="8:8" x14ac:dyDescent="0.15">
      <c r="H1695">
        <f t="shared" si="27"/>
        <v>11.844296</v>
      </c>
    </row>
    <row r="1696" spans="8:8" x14ac:dyDescent="0.15">
      <c r="H1696">
        <f t="shared" si="27"/>
        <v>11.844296</v>
      </c>
    </row>
    <row r="1697" spans="8:8" x14ac:dyDescent="0.15">
      <c r="H1697">
        <f t="shared" si="27"/>
        <v>11.844296</v>
      </c>
    </row>
    <row r="1698" spans="8:8" x14ac:dyDescent="0.15">
      <c r="H1698">
        <f t="shared" si="27"/>
        <v>11.844296</v>
      </c>
    </row>
    <row r="1699" spans="8:8" x14ac:dyDescent="0.15">
      <c r="H1699">
        <f t="shared" si="27"/>
        <v>3.7403040000000001</v>
      </c>
    </row>
    <row r="1700" spans="8:8" x14ac:dyDescent="0.15">
      <c r="H1700">
        <f t="shared" si="27"/>
        <v>3.7403040000000001</v>
      </c>
    </row>
    <row r="1701" spans="8:8" x14ac:dyDescent="0.15">
      <c r="H1701">
        <f t="shared" si="27"/>
        <v>0.37403039999999999</v>
      </c>
    </row>
    <row r="1702" spans="8:8" x14ac:dyDescent="0.15">
      <c r="H1702">
        <f t="shared" si="27"/>
        <v>0.37403039999999999</v>
      </c>
    </row>
    <row r="1703" spans="8:8" x14ac:dyDescent="0.15">
      <c r="H1703">
        <f t="shared" si="27"/>
        <v>0.37403039999999999</v>
      </c>
    </row>
    <row r="1704" spans="8:8" x14ac:dyDescent="0.15">
      <c r="H1704">
        <f t="shared" si="27"/>
        <v>0.37403039999999999</v>
      </c>
    </row>
    <row r="1705" spans="8:8" x14ac:dyDescent="0.15">
      <c r="H1705">
        <f t="shared" si="27"/>
        <v>0.37403039999999999</v>
      </c>
    </row>
    <row r="1706" spans="8:8" x14ac:dyDescent="0.15">
      <c r="H1706">
        <f t="shared" si="27"/>
        <v>0.37403039999999999</v>
      </c>
    </row>
    <row r="1707" spans="8:8" x14ac:dyDescent="0.15">
      <c r="H1707">
        <f t="shared" si="27"/>
        <v>0.37403039999999999</v>
      </c>
    </row>
    <row r="1708" spans="8:8" x14ac:dyDescent="0.15">
      <c r="H1708">
        <f t="shared" si="27"/>
        <v>0.37403039999999999</v>
      </c>
    </row>
    <row r="1709" spans="8:8" x14ac:dyDescent="0.15">
      <c r="H1709">
        <f t="shared" si="27"/>
        <v>0.37403039999999999</v>
      </c>
    </row>
    <row r="1710" spans="8:8" x14ac:dyDescent="0.15">
      <c r="H1710">
        <f t="shared" si="27"/>
        <v>0.37403039999999999</v>
      </c>
    </row>
    <row r="1711" spans="8:8" x14ac:dyDescent="0.15">
      <c r="H1711">
        <f t="shared" si="27"/>
        <v>0.37403039999999999</v>
      </c>
    </row>
    <row r="1712" spans="8:8" x14ac:dyDescent="0.15">
      <c r="H1712">
        <f t="shared" si="27"/>
        <v>1.2467680000000001</v>
      </c>
    </row>
    <row r="1713" spans="8:8" x14ac:dyDescent="0.15">
      <c r="H1713">
        <f t="shared" si="27"/>
        <v>6.2338399999999998</v>
      </c>
    </row>
    <row r="1714" spans="8:8" x14ac:dyDescent="0.15">
      <c r="H1714">
        <f t="shared" si="27"/>
        <v>11.844296</v>
      </c>
    </row>
    <row r="1715" spans="8:8" x14ac:dyDescent="0.15">
      <c r="H1715">
        <f t="shared" si="27"/>
        <v>11.844296</v>
      </c>
    </row>
    <row r="1716" spans="8:8" x14ac:dyDescent="0.15">
      <c r="H1716">
        <f t="shared" si="27"/>
        <v>11.844296</v>
      </c>
    </row>
    <row r="1717" spans="8:8" x14ac:dyDescent="0.15">
      <c r="H1717">
        <f t="shared" si="27"/>
        <v>9.9741440000000008</v>
      </c>
    </row>
    <row r="1718" spans="8:8" x14ac:dyDescent="0.15">
      <c r="H1718">
        <f t="shared" si="27"/>
        <v>9.9741440000000008</v>
      </c>
    </row>
    <row r="1719" spans="8:8" x14ac:dyDescent="0.15">
      <c r="H1719">
        <f t="shared" si="27"/>
        <v>11.844296</v>
      </c>
    </row>
    <row r="1720" spans="8:8" x14ac:dyDescent="0.15">
      <c r="H1720">
        <f t="shared" si="27"/>
        <v>11.844296</v>
      </c>
    </row>
    <row r="1721" spans="8:8" x14ac:dyDescent="0.15">
      <c r="H1721">
        <f t="shared" si="27"/>
        <v>11.844296</v>
      </c>
    </row>
    <row r="1722" spans="8:8" x14ac:dyDescent="0.15">
      <c r="H1722">
        <f t="shared" si="27"/>
        <v>11.844296</v>
      </c>
    </row>
    <row r="1723" spans="8:8" x14ac:dyDescent="0.15">
      <c r="H1723">
        <f t="shared" si="27"/>
        <v>3.7403040000000001</v>
      </c>
    </row>
    <row r="1724" spans="8:8" x14ac:dyDescent="0.15">
      <c r="H1724">
        <f t="shared" si="27"/>
        <v>3.7403040000000001</v>
      </c>
    </row>
    <row r="1725" spans="8:8" x14ac:dyDescent="0.15">
      <c r="H1725">
        <f t="shared" si="27"/>
        <v>0.37403039999999999</v>
      </c>
    </row>
    <row r="1726" spans="8:8" x14ac:dyDescent="0.15">
      <c r="H1726">
        <f t="shared" si="27"/>
        <v>0.37403039999999999</v>
      </c>
    </row>
    <row r="1727" spans="8:8" x14ac:dyDescent="0.15">
      <c r="H1727">
        <f t="shared" si="27"/>
        <v>0.37403039999999999</v>
      </c>
    </row>
    <row r="1728" spans="8:8" x14ac:dyDescent="0.15">
      <c r="H1728">
        <f t="shared" si="27"/>
        <v>0.37403039999999999</v>
      </c>
    </row>
    <row r="1729" spans="8:8" x14ac:dyDescent="0.15">
      <c r="H1729">
        <f t="shared" si="27"/>
        <v>0.37403039999999999</v>
      </c>
    </row>
    <row r="1730" spans="8:8" x14ac:dyDescent="0.15">
      <c r="H1730">
        <f t="shared" si="27"/>
        <v>0.37403039999999999</v>
      </c>
    </row>
    <row r="1731" spans="8:8" x14ac:dyDescent="0.15">
      <c r="H1731">
        <f t="shared" si="27"/>
        <v>0.37403039999999999</v>
      </c>
    </row>
    <row r="1732" spans="8:8" x14ac:dyDescent="0.15">
      <c r="H1732">
        <f t="shared" si="27"/>
        <v>0.37403039999999999</v>
      </c>
    </row>
    <row r="1733" spans="8:8" x14ac:dyDescent="0.15">
      <c r="H1733">
        <f t="shared" si="27"/>
        <v>0.37403039999999999</v>
      </c>
    </row>
    <row r="1734" spans="8:8" x14ac:dyDescent="0.15">
      <c r="H1734">
        <f t="shared" si="27"/>
        <v>0.37403039999999999</v>
      </c>
    </row>
    <row r="1735" spans="8:8" x14ac:dyDescent="0.15">
      <c r="H1735">
        <f t="shared" si="27"/>
        <v>0.37403039999999999</v>
      </c>
    </row>
    <row r="1736" spans="8:8" x14ac:dyDescent="0.15">
      <c r="H1736">
        <f t="shared" si="27"/>
        <v>1.2467680000000001</v>
      </c>
    </row>
    <row r="1737" spans="8:8" x14ac:dyDescent="0.15">
      <c r="H1737">
        <f t="shared" si="27"/>
        <v>6.2338399999999998</v>
      </c>
    </row>
    <row r="1738" spans="8:8" x14ac:dyDescent="0.15">
      <c r="H1738">
        <f t="shared" si="27"/>
        <v>11.844296</v>
      </c>
    </row>
    <row r="1739" spans="8:8" x14ac:dyDescent="0.15">
      <c r="H1739">
        <f t="shared" si="27"/>
        <v>11.844296</v>
      </c>
    </row>
    <row r="1740" spans="8:8" x14ac:dyDescent="0.15">
      <c r="H1740">
        <f t="shared" si="27"/>
        <v>11.844296</v>
      </c>
    </row>
    <row r="1741" spans="8:8" x14ac:dyDescent="0.15">
      <c r="H1741">
        <f t="shared" si="27"/>
        <v>9.9741440000000008</v>
      </c>
    </row>
    <row r="1742" spans="8:8" x14ac:dyDescent="0.15">
      <c r="H1742">
        <f t="shared" si="27"/>
        <v>9.9741440000000008</v>
      </c>
    </row>
    <row r="1743" spans="8:8" x14ac:dyDescent="0.15">
      <c r="H1743">
        <f t="shared" si="27"/>
        <v>11.844296</v>
      </c>
    </row>
    <row r="1744" spans="8:8" x14ac:dyDescent="0.15">
      <c r="H1744">
        <f t="shared" si="27"/>
        <v>11.844296</v>
      </c>
    </row>
    <row r="1745" spans="8:8" x14ac:dyDescent="0.15">
      <c r="H1745">
        <f t="shared" si="27"/>
        <v>11.844296</v>
      </c>
    </row>
    <row r="1746" spans="8:8" x14ac:dyDescent="0.15">
      <c r="H1746">
        <f t="shared" si="27"/>
        <v>11.844296</v>
      </c>
    </row>
    <row r="1747" spans="8:8" x14ac:dyDescent="0.15">
      <c r="H1747">
        <f t="shared" si="27"/>
        <v>3.7403040000000001</v>
      </c>
    </row>
    <row r="1748" spans="8:8" x14ac:dyDescent="0.15">
      <c r="H1748">
        <f t="shared" si="27"/>
        <v>3.7403040000000001</v>
      </c>
    </row>
    <row r="1749" spans="8:8" x14ac:dyDescent="0.15">
      <c r="H1749">
        <f t="shared" si="27"/>
        <v>0.37403039999999999</v>
      </c>
    </row>
    <row r="1750" spans="8:8" x14ac:dyDescent="0.15">
      <c r="H1750">
        <f t="shared" si="27"/>
        <v>0.37403039999999999</v>
      </c>
    </row>
    <row r="1751" spans="8:8" x14ac:dyDescent="0.15">
      <c r="H1751">
        <f t="shared" si="27"/>
        <v>0.37403039999999999</v>
      </c>
    </row>
    <row r="1752" spans="8:8" x14ac:dyDescent="0.15">
      <c r="H1752">
        <f t="shared" si="27"/>
        <v>0.37403039999999999</v>
      </c>
    </row>
    <row r="1753" spans="8:8" x14ac:dyDescent="0.15">
      <c r="H1753">
        <f t="shared" si="27"/>
        <v>0.37403039999999999</v>
      </c>
    </row>
    <row r="1754" spans="8:8" x14ac:dyDescent="0.15">
      <c r="H1754">
        <f t="shared" si="27"/>
        <v>0.37403039999999999</v>
      </c>
    </row>
    <row r="1755" spans="8:8" x14ac:dyDescent="0.15">
      <c r="H1755">
        <f t="shared" ref="H1755:H1818" si="28">$H1731</f>
        <v>0.37403039999999999</v>
      </c>
    </row>
    <row r="1756" spans="8:8" x14ac:dyDescent="0.15">
      <c r="H1756">
        <f t="shared" si="28"/>
        <v>0.37403039999999999</v>
      </c>
    </row>
    <row r="1757" spans="8:8" x14ac:dyDescent="0.15">
      <c r="H1757">
        <f t="shared" si="28"/>
        <v>0.37403039999999999</v>
      </c>
    </row>
    <row r="1758" spans="8:8" x14ac:dyDescent="0.15">
      <c r="H1758">
        <f t="shared" si="28"/>
        <v>0.37403039999999999</v>
      </c>
    </row>
    <row r="1759" spans="8:8" x14ac:dyDescent="0.15">
      <c r="H1759">
        <f t="shared" si="28"/>
        <v>0.37403039999999999</v>
      </c>
    </row>
    <row r="1760" spans="8:8" x14ac:dyDescent="0.15">
      <c r="H1760">
        <f t="shared" si="28"/>
        <v>1.2467680000000001</v>
      </c>
    </row>
    <row r="1761" spans="8:8" x14ac:dyDescent="0.15">
      <c r="H1761">
        <f t="shared" si="28"/>
        <v>6.2338399999999998</v>
      </c>
    </row>
    <row r="1762" spans="8:8" x14ac:dyDescent="0.15">
      <c r="H1762">
        <f t="shared" si="28"/>
        <v>11.844296</v>
      </c>
    </row>
    <row r="1763" spans="8:8" x14ac:dyDescent="0.15">
      <c r="H1763">
        <f t="shared" si="28"/>
        <v>11.844296</v>
      </c>
    </row>
    <row r="1764" spans="8:8" x14ac:dyDescent="0.15">
      <c r="H1764">
        <f t="shared" si="28"/>
        <v>11.844296</v>
      </c>
    </row>
    <row r="1765" spans="8:8" x14ac:dyDescent="0.15">
      <c r="H1765">
        <f t="shared" si="28"/>
        <v>9.9741440000000008</v>
      </c>
    </row>
    <row r="1766" spans="8:8" x14ac:dyDescent="0.15">
      <c r="H1766">
        <f t="shared" si="28"/>
        <v>9.9741440000000008</v>
      </c>
    </row>
    <row r="1767" spans="8:8" x14ac:dyDescent="0.15">
      <c r="H1767">
        <f t="shared" si="28"/>
        <v>11.844296</v>
      </c>
    </row>
    <row r="1768" spans="8:8" x14ac:dyDescent="0.15">
      <c r="H1768">
        <f t="shared" si="28"/>
        <v>11.844296</v>
      </c>
    </row>
    <row r="1769" spans="8:8" x14ac:dyDescent="0.15">
      <c r="H1769">
        <f t="shared" si="28"/>
        <v>11.844296</v>
      </c>
    </row>
    <row r="1770" spans="8:8" x14ac:dyDescent="0.15">
      <c r="H1770">
        <f t="shared" si="28"/>
        <v>11.844296</v>
      </c>
    </row>
    <row r="1771" spans="8:8" x14ac:dyDescent="0.15">
      <c r="H1771">
        <f t="shared" si="28"/>
        <v>3.7403040000000001</v>
      </c>
    </row>
    <row r="1772" spans="8:8" x14ac:dyDescent="0.15">
      <c r="H1772">
        <f t="shared" si="28"/>
        <v>3.7403040000000001</v>
      </c>
    </row>
    <row r="1773" spans="8:8" x14ac:dyDescent="0.15">
      <c r="H1773">
        <f t="shared" si="28"/>
        <v>0.37403039999999999</v>
      </c>
    </row>
    <row r="1774" spans="8:8" x14ac:dyDescent="0.15">
      <c r="H1774">
        <f t="shared" si="28"/>
        <v>0.37403039999999999</v>
      </c>
    </row>
    <row r="1775" spans="8:8" x14ac:dyDescent="0.15">
      <c r="H1775">
        <f t="shared" si="28"/>
        <v>0.37403039999999999</v>
      </c>
    </row>
    <row r="1776" spans="8:8" x14ac:dyDescent="0.15">
      <c r="H1776">
        <f t="shared" si="28"/>
        <v>0.37403039999999999</v>
      </c>
    </row>
    <row r="1777" spans="8:8" x14ac:dyDescent="0.15">
      <c r="H1777">
        <f t="shared" si="28"/>
        <v>0.37403039999999999</v>
      </c>
    </row>
    <row r="1778" spans="8:8" x14ac:dyDescent="0.15">
      <c r="H1778">
        <f t="shared" si="28"/>
        <v>0.37403039999999999</v>
      </c>
    </row>
    <row r="1779" spans="8:8" x14ac:dyDescent="0.15">
      <c r="H1779">
        <f t="shared" si="28"/>
        <v>0.37403039999999999</v>
      </c>
    </row>
    <row r="1780" spans="8:8" x14ac:dyDescent="0.15">
      <c r="H1780">
        <f t="shared" si="28"/>
        <v>0.37403039999999999</v>
      </c>
    </row>
    <row r="1781" spans="8:8" x14ac:dyDescent="0.15">
      <c r="H1781">
        <f t="shared" si="28"/>
        <v>0.37403039999999999</v>
      </c>
    </row>
    <row r="1782" spans="8:8" x14ac:dyDescent="0.15">
      <c r="H1782">
        <f t="shared" si="28"/>
        <v>0.37403039999999999</v>
      </c>
    </row>
    <row r="1783" spans="8:8" x14ac:dyDescent="0.15">
      <c r="H1783">
        <f t="shared" si="28"/>
        <v>0.37403039999999999</v>
      </c>
    </row>
    <row r="1784" spans="8:8" x14ac:dyDescent="0.15">
      <c r="H1784">
        <f t="shared" si="28"/>
        <v>1.2467680000000001</v>
      </c>
    </row>
    <row r="1785" spans="8:8" x14ac:dyDescent="0.15">
      <c r="H1785">
        <f t="shared" si="28"/>
        <v>6.2338399999999998</v>
      </c>
    </row>
    <row r="1786" spans="8:8" x14ac:dyDescent="0.15">
      <c r="H1786">
        <f t="shared" si="28"/>
        <v>11.844296</v>
      </c>
    </row>
    <row r="1787" spans="8:8" x14ac:dyDescent="0.15">
      <c r="H1787">
        <f t="shared" si="28"/>
        <v>11.844296</v>
      </c>
    </row>
    <row r="1788" spans="8:8" x14ac:dyDescent="0.15">
      <c r="H1788">
        <f t="shared" si="28"/>
        <v>11.844296</v>
      </c>
    </row>
    <row r="1789" spans="8:8" x14ac:dyDescent="0.15">
      <c r="H1789">
        <f t="shared" si="28"/>
        <v>9.9741440000000008</v>
      </c>
    </row>
    <row r="1790" spans="8:8" x14ac:dyDescent="0.15">
      <c r="H1790">
        <f t="shared" si="28"/>
        <v>9.9741440000000008</v>
      </c>
    </row>
    <row r="1791" spans="8:8" x14ac:dyDescent="0.15">
      <c r="H1791">
        <f t="shared" si="28"/>
        <v>11.844296</v>
      </c>
    </row>
    <row r="1792" spans="8:8" x14ac:dyDescent="0.15">
      <c r="H1792">
        <f t="shared" si="28"/>
        <v>11.844296</v>
      </c>
    </row>
    <row r="1793" spans="8:8" x14ac:dyDescent="0.15">
      <c r="H1793">
        <f t="shared" si="28"/>
        <v>11.844296</v>
      </c>
    </row>
    <row r="1794" spans="8:8" x14ac:dyDescent="0.15">
      <c r="H1794">
        <f t="shared" si="28"/>
        <v>11.844296</v>
      </c>
    </row>
    <row r="1795" spans="8:8" x14ac:dyDescent="0.15">
      <c r="H1795">
        <f t="shared" si="28"/>
        <v>3.7403040000000001</v>
      </c>
    </row>
    <row r="1796" spans="8:8" x14ac:dyDescent="0.15">
      <c r="H1796">
        <f t="shared" si="28"/>
        <v>3.7403040000000001</v>
      </c>
    </row>
    <row r="1797" spans="8:8" x14ac:dyDescent="0.15">
      <c r="H1797">
        <f t="shared" si="28"/>
        <v>0.37403039999999999</v>
      </c>
    </row>
    <row r="1798" spans="8:8" x14ac:dyDescent="0.15">
      <c r="H1798">
        <f t="shared" si="28"/>
        <v>0.37403039999999999</v>
      </c>
    </row>
    <row r="1799" spans="8:8" x14ac:dyDescent="0.15">
      <c r="H1799">
        <f t="shared" si="28"/>
        <v>0.37403039999999999</v>
      </c>
    </row>
    <row r="1800" spans="8:8" x14ac:dyDescent="0.15">
      <c r="H1800">
        <f t="shared" si="28"/>
        <v>0.37403039999999999</v>
      </c>
    </row>
    <row r="1801" spans="8:8" x14ac:dyDescent="0.15">
      <c r="H1801">
        <f t="shared" si="28"/>
        <v>0.37403039999999999</v>
      </c>
    </row>
    <row r="1802" spans="8:8" x14ac:dyDescent="0.15">
      <c r="H1802">
        <f t="shared" si="28"/>
        <v>0.37403039999999999</v>
      </c>
    </row>
    <row r="1803" spans="8:8" x14ac:dyDescent="0.15">
      <c r="H1803">
        <f t="shared" si="28"/>
        <v>0.37403039999999999</v>
      </c>
    </row>
    <row r="1804" spans="8:8" x14ac:dyDescent="0.15">
      <c r="H1804">
        <f t="shared" si="28"/>
        <v>0.37403039999999999</v>
      </c>
    </row>
    <row r="1805" spans="8:8" x14ac:dyDescent="0.15">
      <c r="H1805">
        <f t="shared" si="28"/>
        <v>0.37403039999999999</v>
      </c>
    </row>
    <row r="1806" spans="8:8" x14ac:dyDescent="0.15">
      <c r="H1806">
        <f t="shared" si="28"/>
        <v>0.37403039999999999</v>
      </c>
    </row>
    <row r="1807" spans="8:8" x14ac:dyDescent="0.15">
      <c r="H1807">
        <f t="shared" si="28"/>
        <v>0.37403039999999999</v>
      </c>
    </row>
    <row r="1808" spans="8:8" x14ac:dyDescent="0.15">
      <c r="H1808">
        <f t="shared" si="28"/>
        <v>1.2467680000000001</v>
      </c>
    </row>
    <row r="1809" spans="8:8" x14ac:dyDescent="0.15">
      <c r="H1809">
        <f t="shared" si="28"/>
        <v>6.2338399999999998</v>
      </c>
    </row>
    <row r="1810" spans="8:8" x14ac:dyDescent="0.15">
      <c r="H1810">
        <f t="shared" si="28"/>
        <v>11.844296</v>
      </c>
    </row>
    <row r="1811" spans="8:8" x14ac:dyDescent="0.15">
      <c r="H1811">
        <f t="shared" si="28"/>
        <v>11.844296</v>
      </c>
    </row>
    <row r="1812" spans="8:8" x14ac:dyDescent="0.15">
      <c r="H1812">
        <f t="shared" si="28"/>
        <v>11.844296</v>
      </c>
    </row>
    <row r="1813" spans="8:8" x14ac:dyDescent="0.15">
      <c r="H1813">
        <f t="shared" si="28"/>
        <v>9.9741440000000008</v>
      </c>
    </row>
    <row r="1814" spans="8:8" x14ac:dyDescent="0.15">
      <c r="H1814">
        <f t="shared" si="28"/>
        <v>9.9741440000000008</v>
      </c>
    </row>
    <row r="1815" spans="8:8" x14ac:dyDescent="0.15">
      <c r="H1815">
        <f t="shared" si="28"/>
        <v>11.844296</v>
      </c>
    </row>
    <row r="1816" spans="8:8" x14ac:dyDescent="0.15">
      <c r="H1816">
        <f t="shared" si="28"/>
        <v>11.844296</v>
      </c>
    </row>
    <row r="1817" spans="8:8" x14ac:dyDescent="0.15">
      <c r="H1817">
        <f t="shared" si="28"/>
        <v>11.844296</v>
      </c>
    </row>
    <row r="1818" spans="8:8" x14ac:dyDescent="0.15">
      <c r="H1818">
        <f t="shared" si="28"/>
        <v>11.844296</v>
      </c>
    </row>
    <row r="1819" spans="8:8" x14ac:dyDescent="0.15">
      <c r="H1819">
        <f t="shared" ref="H1819:H1882" si="29">$H1795</f>
        <v>3.7403040000000001</v>
      </c>
    </row>
    <row r="1820" spans="8:8" x14ac:dyDescent="0.15">
      <c r="H1820">
        <f t="shared" si="29"/>
        <v>3.7403040000000001</v>
      </c>
    </row>
    <row r="1821" spans="8:8" x14ac:dyDescent="0.15">
      <c r="H1821">
        <f t="shared" si="29"/>
        <v>0.37403039999999999</v>
      </c>
    </row>
    <row r="1822" spans="8:8" x14ac:dyDescent="0.15">
      <c r="H1822">
        <f t="shared" si="29"/>
        <v>0.37403039999999999</v>
      </c>
    </row>
    <row r="1823" spans="8:8" x14ac:dyDescent="0.15">
      <c r="H1823">
        <f t="shared" si="29"/>
        <v>0.37403039999999999</v>
      </c>
    </row>
    <row r="1824" spans="8:8" x14ac:dyDescent="0.15">
      <c r="H1824">
        <f t="shared" si="29"/>
        <v>0.37403039999999999</v>
      </c>
    </row>
    <row r="1825" spans="8:8" x14ac:dyDescent="0.15">
      <c r="H1825">
        <f t="shared" si="29"/>
        <v>0.37403039999999999</v>
      </c>
    </row>
    <row r="1826" spans="8:8" x14ac:dyDescent="0.15">
      <c r="H1826">
        <f t="shared" si="29"/>
        <v>0.37403039999999999</v>
      </c>
    </row>
    <row r="1827" spans="8:8" x14ac:dyDescent="0.15">
      <c r="H1827">
        <f t="shared" si="29"/>
        <v>0.37403039999999999</v>
      </c>
    </row>
    <row r="1828" spans="8:8" x14ac:dyDescent="0.15">
      <c r="H1828">
        <f t="shared" si="29"/>
        <v>0.37403039999999999</v>
      </c>
    </row>
    <row r="1829" spans="8:8" x14ac:dyDescent="0.15">
      <c r="H1829">
        <f t="shared" si="29"/>
        <v>0.37403039999999999</v>
      </c>
    </row>
    <row r="1830" spans="8:8" x14ac:dyDescent="0.15">
      <c r="H1830">
        <f t="shared" si="29"/>
        <v>0.37403039999999999</v>
      </c>
    </row>
    <row r="1831" spans="8:8" x14ac:dyDescent="0.15">
      <c r="H1831">
        <f t="shared" si="29"/>
        <v>0.37403039999999999</v>
      </c>
    </row>
    <row r="1832" spans="8:8" x14ac:dyDescent="0.15">
      <c r="H1832">
        <f t="shared" si="29"/>
        <v>1.2467680000000001</v>
      </c>
    </row>
    <row r="1833" spans="8:8" x14ac:dyDescent="0.15">
      <c r="H1833">
        <f t="shared" si="29"/>
        <v>6.2338399999999998</v>
      </c>
    </row>
    <row r="1834" spans="8:8" x14ac:dyDescent="0.15">
      <c r="H1834">
        <f t="shared" si="29"/>
        <v>11.844296</v>
      </c>
    </row>
    <row r="1835" spans="8:8" x14ac:dyDescent="0.15">
      <c r="H1835">
        <f t="shared" si="29"/>
        <v>11.844296</v>
      </c>
    </row>
    <row r="1836" spans="8:8" x14ac:dyDescent="0.15">
      <c r="H1836">
        <f t="shared" si="29"/>
        <v>11.844296</v>
      </c>
    </row>
    <row r="1837" spans="8:8" x14ac:dyDescent="0.15">
      <c r="H1837">
        <f t="shared" si="29"/>
        <v>9.9741440000000008</v>
      </c>
    </row>
    <row r="1838" spans="8:8" x14ac:dyDescent="0.15">
      <c r="H1838">
        <f t="shared" si="29"/>
        <v>9.9741440000000008</v>
      </c>
    </row>
    <row r="1839" spans="8:8" x14ac:dyDescent="0.15">
      <c r="H1839">
        <f t="shared" si="29"/>
        <v>11.844296</v>
      </c>
    </row>
    <row r="1840" spans="8:8" x14ac:dyDescent="0.15">
      <c r="H1840">
        <f t="shared" si="29"/>
        <v>11.844296</v>
      </c>
    </row>
    <row r="1841" spans="8:8" x14ac:dyDescent="0.15">
      <c r="H1841">
        <f t="shared" si="29"/>
        <v>11.844296</v>
      </c>
    </row>
    <row r="1842" spans="8:8" x14ac:dyDescent="0.15">
      <c r="H1842">
        <f t="shared" si="29"/>
        <v>11.844296</v>
      </c>
    </row>
    <row r="1843" spans="8:8" x14ac:dyDescent="0.15">
      <c r="H1843">
        <f t="shared" si="29"/>
        <v>3.7403040000000001</v>
      </c>
    </row>
    <row r="1844" spans="8:8" x14ac:dyDescent="0.15">
      <c r="H1844">
        <f t="shared" si="29"/>
        <v>3.7403040000000001</v>
      </c>
    </row>
    <row r="1845" spans="8:8" x14ac:dyDescent="0.15">
      <c r="H1845">
        <f t="shared" si="29"/>
        <v>0.37403039999999999</v>
      </c>
    </row>
    <row r="1846" spans="8:8" x14ac:dyDescent="0.15">
      <c r="H1846">
        <f t="shared" si="29"/>
        <v>0.37403039999999999</v>
      </c>
    </row>
    <row r="1847" spans="8:8" x14ac:dyDescent="0.15">
      <c r="H1847">
        <f t="shared" si="29"/>
        <v>0.37403039999999999</v>
      </c>
    </row>
    <row r="1848" spans="8:8" x14ac:dyDescent="0.15">
      <c r="H1848">
        <f t="shared" si="29"/>
        <v>0.37403039999999999</v>
      </c>
    </row>
    <row r="1849" spans="8:8" x14ac:dyDescent="0.15">
      <c r="H1849">
        <f t="shared" si="29"/>
        <v>0.37403039999999999</v>
      </c>
    </row>
    <row r="1850" spans="8:8" x14ac:dyDescent="0.15">
      <c r="H1850">
        <f t="shared" si="29"/>
        <v>0.37403039999999999</v>
      </c>
    </row>
    <row r="1851" spans="8:8" x14ac:dyDescent="0.15">
      <c r="H1851">
        <f t="shared" si="29"/>
        <v>0.37403039999999999</v>
      </c>
    </row>
    <row r="1852" spans="8:8" x14ac:dyDescent="0.15">
      <c r="H1852">
        <f t="shared" si="29"/>
        <v>0.37403039999999999</v>
      </c>
    </row>
    <row r="1853" spans="8:8" x14ac:dyDescent="0.15">
      <c r="H1853">
        <f t="shared" si="29"/>
        <v>0.37403039999999999</v>
      </c>
    </row>
    <row r="1854" spans="8:8" x14ac:dyDescent="0.15">
      <c r="H1854">
        <f t="shared" si="29"/>
        <v>0.37403039999999999</v>
      </c>
    </row>
    <row r="1855" spans="8:8" x14ac:dyDescent="0.15">
      <c r="H1855">
        <f t="shared" si="29"/>
        <v>0.37403039999999999</v>
      </c>
    </row>
    <row r="1856" spans="8:8" x14ac:dyDescent="0.15">
      <c r="H1856">
        <f t="shared" si="29"/>
        <v>1.2467680000000001</v>
      </c>
    </row>
    <row r="1857" spans="8:8" x14ac:dyDescent="0.15">
      <c r="H1857">
        <f t="shared" si="29"/>
        <v>6.2338399999999998</v>
      </c>
    </row>
    <row r="1858" spans="8:8" x14ac:dyDescent="0.15">
      <c r="H1858">
        <f t="shared" si="29"/>
        <v>11.844296</v>
      </c>
    </row>
    <row r="1859" spans="8:8" x14ac:dyDescent="0.15">
      <c r="H1859">
        <f t="shared" si="29"/>
        <v>11.844296</v>
      </c>
    </row>
    <row r="1860" spans="8:8" x14ac:dyDescent="0.15">
      <c r="H1860">
        <f t="shared" si="29"/>
        <v>11.844296</v>
      </c>
    </row>
    <row r="1861" spans="8:8" x14ac:dyDescent="0.15">
      <c r="H1861">
        <f t="shared" si="29"/>
        <v>9.9741440000000008</v>
      </c>
    </row>
    <row r="1862" spans="8:8" x14ac:dyDescent="0.15">
      <c r="H1862">
        <f t="shared" si="29"/>
        <v>9.9741440000000008</v>
      </c>
    </row>
    <row r="1863" spans="8:8" x14ac:dyDescent="0.15">
      <c r="H1863">
        <f t="shared" si="29"/>
        <v>11.844296</v>
      </c>
    </row>
    <row r="1864" spans="8:8" x14ac:dyDescent="0.15">
      <c r="H1864">
        <f t="shared" si="29"/>
        <v>11.844296</v>
      </c>
    </row>
    <row r="1865" spans="8:8" x14ac:dyDescent="0.15">
      <c r="H1865">
        <f t="shared" si="29"/>
        <v>11.844296</v>
      </c>
    </row>
    <row r="1866" spans="8:8" x14ac:dyDescent="0.15">
      <c r="H1866">
        <f t="shared" si="29"/>
        <v>11.844296</v>
      </c>
    </row>
    <row r="1867" spans="8:8" x14ac:dyDescent="0.15">
      <c r="H1867">
        <f t="shared" si="29"/>
        <v>3.7403040000000001</v>
      </c>
    </row>
    <row r="1868" spans="8:8" x14ac:dyDescent="0.15">
      <c r="H1868">
        <f t="shared" si="29"/>
        <v>3.7403040000000001</v>
      </c>
    </row>
    <row r="1869" spans="8:8" x14ac:dyDescent="0.15">
      <c r="H1869">
        <f t="shared" si="29"/>
        <v>0.37403039999999999</v>
      </c>
    </row>
    <row r="1870" spans="8:8" x14ac:dyDescent="0.15">
      <c r="H1870">
        <f t="shared" si="29"/>
        <v>0.37403039999999999</v>
      </c>
    </row>
    <row r="1871" spans="8:8" x14ac:dyDescent="0.15">
      <c r="H1871">
        <f t="shared" si="29"/>
        <v>0.37403039999999999</v>
      </c>
    </row>
    <row r="1872" spans="8:8" x14ac:dyDescent="0.15">
      <c r="H1872">
        <f t="shared" si="29"/>
        <v>0.37403039999999999</v>
      </c>
    </row>
    <row r="1873" spans="8:8" x14ac:dyDescent="0.15">
      <c r="H1873">
        <f t="shared" si="29"/>
        <v>0.37403039999999999</v>
      </c>
    </row>
    <row r="1874" spans="8:8" x14ac:dyDescent="0.15">
      <c r="H1874">
        <f t="shared" si="29"/>
        <v>0.37403039999999999</v>
      </c>
    </row>
    <row r="1875" spans="8:8" x14ac:dyDescent="0.15">
      <c r="H1875">
        <f t="shared" si="29"/>
        <v>0.37403039999999999</v>
      </c>
    </row>
    <row r="1876" spans="8:8" x14ac:dyDescent="0.15">
      <c r="H1876">
        <f t="shared" si="29"/>
        <v>0.37403039999999999</v>
      </c>
    </row>
    <row r="1877" spans="8:8" x14ac:dyDescent="0.15">
      <c r="H1877">
        <f t="shared" si="29"/>
        <v>0.37403039999999999</v>
      </c>
    </row>
    <row r="1878" spans="8:8" x14ac:dyDescent="0.15">
      <c r="H1878">
        <f t="shared" si="29"/>
        <v>0.37403039999999999</v>
      </c>
    </row>
    <row r="1879" spans="8:8" x14ac:dyDescent="0.15">
      <c r="H1879">
        <f t="shared" si="29"/>
        <v>0.37403039999999999</v>
      </c>
    </row>
    <row r="1880" spans="8:8" x14ac:dyDescent="0.15">
      <c r="H1880">
        <f t="shared" si="29"/>
        <v>1.2467680000000001</v>
      </c>
    </row>
    <row r="1881" spans="8:8" x14ac:dyDescent="0.15">
      <c r="H1881">
        <f t="shared" si="29"/>
        <v>6.2338399999999998</v>
      </c>
    </row>
    <row r="1882" spans="8:8" x14ac:dyDescent="0.15">
      <c r="H1882">
        <f t="shared" si="29"/>
        <v>11.844296</v>
      </c>
    </row>
    <row r="1883" spans="8:8" x14ac:dyDescent="0.15">
      <c r="H1883">
        <f t="shared" ref="H1883:H1946" si="30">$H1859</f>
        <v>11.844296</v>
      </c>
    </row>
    <row r="1884" spans="8:8" x14ac:dyDescent="0.15">
      <c r="H1884">
        <f t="shared" si="30"/>
        <v>11.844296</v>
      </c>
    </row>
    <row r="1885" spans="8:8" x14ac:dyDescent="0.15">
      <c r="H1885">
        <f t="shared" si="30"/>
        <v>9.9741440000000008</v>
      </c>
    </row>
    <row r="1886" spans="8:8" x14ac:dyDescent="0.15">
      <c r="H1886">
        <f t="shared" si="30"/>
        <v>9.9741440000000008</v>
      </c>
    </row>
    <row r="1887" spans="8:8" x14ac:dyDescent="0.15">
      <c r="H1887">
        <f t="shared" si="30"/>
        <v>11.844296</v>
      </c>
    </row>
    <row r="1888" spans="8:8" x14ac:dyDescent="0.15">
      <c r="H1888">
        <f t="shared" si="30"/>
        <v>11.844296</v>
      </c>
    </row>
    <row r="1889" spans="8:8" x14ac:dyDescent="0.15">
      <c r="H1889">
        <f t="shared" si="30"/>
        <v>11.844296</v>
      </c>
    </row>
    <row r="1890" spans="8:8" x14ac:dyDescent="0.15">
      <c r="H1890">
        <f t="shared" si="30"/>
        <v>11.844296</v>
      </c>
    </row>
    <row r="1891" spans="8:8" x14ac:dyDescent="0.15">
      <c r="H1891">
        <f t="shared" si="30"/>
        <v>3.7403040000000001</v>
      </c>
    </row>
    <row r="1892" spans="8:8" x14ac:dyDescent="0.15">
      <c r="H1892">
        <f t="shared" si="30"/>
        <v>3.7403040000000001</v>
      </c>
    </row>
    <row r="1893" spans="8:8" x14ac:dyDescent="0.15">
      <c r="H1893">
        <f t="shared" si="30"/>
        <v>0.37403039999999999</v>
      </c>
    </row>
    <row r="1894" spans="8:8" x14ac:dyDescent="0.15">
      <c r="H1894">
        <f t="shared" si="30"/>
        <v>0.37403039999999999</v>
      </c>
    </row>
    <row r="1895" spans="8:8" x14ac:dyDescent="0.15">
      <c r="H1895">
        <f t="shared" si="30"/>
        <v>0.37403039999999999</v>
      </c>
    </row>
    <row r="1896" spans="8:8" x14ac:dyDescent="0.15">
      <c r="H1896">
        <f t="shared" si="30"/>
        <v>0.37403039999999999</v>
      </c>
    </row>
    <row r="1897" spans="8:8" x14ac:dyDescent="0.15">
      <c r="H1897">
        <f t="shared" si="30"/>
        <v>0.37403039999999999</v>
      </c>
    </row>
    <row r="1898" spans="8:8" x14ac:dyDescent="0.15">
      <c r="H1898">
        <f t="shared" si="30"/>
        <v>0.37403039999999999</v>
      </c>
    </row>
    <row r="1899" spans="8:8" x14ac:dyDescent="0.15">
      <c r="H1899">
        <f t="shared" si="30"/>
        <v>0.37403039999999999</v>
      </c>
    </row>
    <row r="1900" spans="8:8" x14ac:dyDescent="0.15">
      <c r="H1900">
        <f t="shared" si="30"/>
        <v>0.37403039999999999</v>
      </c>
    </row>
    <row r="1901" spans="8:8" x14ac:dyDescent="0.15">
      <c r="H1901">
        <f t="shared" si="30"/>
        <v>0.37403039999999999</v>
      </c>
    </row>
    <row r="1902" spans="8:8" x14ac:dyDescent="0.15">
      <c r="H1902">
        <f t="shared" si="30"/>
        <v>0.37403039999999999</v>
      </c>
    </row>
    <row r="1903" spans="8:8" x14ac:dyDescent="0.15">
      <c r="H1903">
        <f t="shared" si="30"/>
        <v>0.37403039999999999</v>
      </c>
    </row>
    <row r="1904" spans="8:8" x14ac:dyDescent="0.15">
      <c r="H1904">
        <f t="shared" si="30"/>
        <v>1.2467680000000001</v>
      </c>
    </row>
    <row r="1905" spans="8:8" x14ac:dyDescent="0.15">
      <c r="H1905">
        <f t="shared" si="30"/>
        <v>6.2338399999999998</v>
      </c>
    </row>
    <row r="1906" spans="8:8" x14ac:dyDescent="0.15">
      <c r="H1906">
        <f t="shared" si="30"/>
        <v>11.844296</v>
      </c>
    </row>
    <row r="1907" spans="8:8" x14ac:dyDescent="0.15">
      <c r="H1907">
        <f t="shared" si="30"/>
        <v>11.844296</v>
      </c>
    </row>
    <row r="1908" spans="8:8" x14ac:dyDescent="0.15">
      <c r="H1908">
        <f t="shared" si="30"/>
        <v>11.844296</v>
      </c>
    </row>
    <row r="1909" spans="8:8" x14ac:dyDescent="0.15">
      <c r="H1909">
        <f t="shared" si="30"/>
        <v>9.9741440000000008</v>
      </c>
    </row>
    <row r="1910" spans="8:8" x14ac:dyDescent="0.15">
      <c r="H1910">
        <f t="shared" si="30"/>
        <v>9.9741440000000008</v>
      </c>
    </row>
    <row r="1911" spans="8:8" x14ac:dyDescent="0.15">
      <c r="H1911">
        <f t="shared" si="30"/>
        <v>11.844296</v>
      </c>
    </row>
    <row r="1912" spans="8:8" x14ac:dyDescent="0.15">
      <c r="H1912">
        <f t="shared" si="30"/>
        <v>11.844296</v>
      </c>
    </row>
    <row r="1913" spans="8:8" x14ac:dyDescent="0.15">
      <c r="H1913">
        <f t="shared" si="30"/>
        <v>11.844296</v>
      </c>
    </row>
    <row r="1914" spans="8:8" x14ac:dyDescent="0.15">
      <c r="H1914">
        <f t="shared" si="30"/>
        <v>11.844296</v>
      </c>
    </row>
    <row r="1915" spans="8:8" x14ac:dyDescent="0.15">
      <c r="H1915">
        <f t="shared" si="30"/>
        <v>3.7403040000000001</v>
      </c>
    </row>
    <row r="1916" spans="8:8" x14ac:dyDescent="0.15">
      <c r="H1916">
        <f t="shared" si="30"/>
        <v>3.7403040000000001</v>
      </c>
    </row>
    <row r="1917" spans="8:8" x14ac:dyDescent="0.15">
      <c r="H1917">
        <f t="shared" si="30"/>
        <v>0.37403039999999999</v>
      </c>
    </row>
    <row r="1918" spans="8:8" x14ac:dyDescent="0.15">
      <c r="H1918">
        <f t="shared" si="30"/>
        <v>0.37403039999999999</v>
      </c>
    </row>
    <row r="1919" spans="8:8" x14ac:dyDescent="0.15">
      <c r="H1919">
        <f t="shared" si="30"/>
        <v>0.37403039999999999</v>
      </c>
    </row>
    <row r="1920" spans="8:8" x14ac:dyDescent="0.15">
      <c r="H1920">
        <f t="shared" si="30"/>
        <v>0.37403039999999999</v>
      </c>
    </row>
    <row r="1921" spans="8:8" x14ac:dyDescent="0.15">
      <c r="H1921">
        <f t="shared" si="30"/>
        <v>0.37403039999999999</v>
      </c>
    </row>
    <row r="1922" spans="8:8" x14ac:dyDescent="0.15">
      <c r="H1922">
        <f t="shared" si="30"/>
        <v>0.37403039999999999</v>
      </c>
    </row>
    <row r="1923" spans="8:8" x14ac:dyDescent="0.15">
      <c r="H1923">
        <f t="shared" si="30"/>
        <v>0.37403039999999999</v>
      </c>
    </row>
    <row r="1924" spans="8:8" x14ac:dyDescent="0.15">
      <c r="H1924">
        <f t="shared" si="30"/>
        <v>0.37403039999999999</v>
      </c>
    </row>
    <row r="1925" spans="8:8" x14ac:dyDescent="0.15">
      <c r="H1925">
        <f t="shared" si="30"/>
        <v>0.37403039999999999</v>
      </c>
    </row>
    <row r="1926" spans="8:8" x14ac:dyDescent="0.15">
      <c r="H1926">
        <f t="shared" si="30"/>
        <v>0.37403039999999999</v>
      </c>
    </row>
    <row r="1927" spans="8:8" x14ac:dyDescent="0.15">
      <c r="H1927">
        <f t="shared" si="30"/>
        <v>0.37403039999999999</v>
      </c>
    </row>
    <row r="1928" spans="8:8" x14ac:dyDescent="0.15">
      <c r="H1928">
        <f t="shared" si="30"/>
        <v>1.2467680000000001</v>
      </c>
    </row>
    <row r="1929" spans="8:8" x14ac:dyDescent="0.15">
      <c r="H1929">
        <f t="shared" si="30"/>
        <v>6.2338399999999998</v>
      </c>
    </row>
    <row r="1930" spans="8:8" x14ac:dyDescent="0.15">
      <c r="H1930">
        <f t="shared" si="30"/>
        <v>11.844296</v>
      </c>
    </row>
    <row r="1931" spans="8:8" x14ac:dyDescent="0.15">
      <c r="H1931">
        <f t="shared" si="30"/>
        <v>11.844296</v>
      </c>
    </row>
    <row r="1932" spans="8:8" x14ac:dyDescent="0.15">
      <c r="H1932">
        <f t="shared" si="30"/>
        <v>11.844296</v>
      </c>
    </row>
    <row r="1933" spans="8:8" x14ac:dyDescent="0.15">
      <c r="H1933">
        <f t="shared" si="30"/>
        <v>9.9741440000000008</v>
      </c>
    </row>
    <row r="1934" spans="8:8" x14ac:dyDescent="0.15">
      <c r="H1934">
        <f t="shared" si="30"/>
        <v>9.9741440000000008</v>
      </c>
    </row>
    <row r="1935" spans="8:8" x14ac:dyDescent="0.15">
      <c r="H1935">
        <f t="shared" si="30"/>
        <v>11.844296</v>
      </c>
    </row>
    <row r="1936" spans="8:8" x14ac:dyDescent="0.15">
      <c r="H1936">
        <f t="shared" si="30"/>
        <v>11.844296</v>
      </c>
    </row>
    <row r="1937" spans="8:8" x14ac:dyDescent="0.15">
      <c r="H1937">
        <f t="shared" si="30"/>
        <v>11.844296</v>
      </c>
    </row>
    <row r="1938" spans="8:8" x14ac:dyDescent="0.15">
      <c r="H1938">
        <f t="shared" si="30"/>
        <v>11.844296</v>
      </c>
    </row>
    <row r="1939" spans="8:8" x14ac:dyDescent="0.15">
      <c r="H1939">
        <f t="shared" si="30"/>
        <v>3.7403040000000001</v>
      </c>
    </row>
    <row r="1940" spans="8:8" x14ac:dyDescent="0.15">
      <c r="H1940">
        <f t="shared" si="30"/>
        <v>3.7403040000000001</v>
      </c>
    </row>
    <row r="1941" spans="8:8" x14ac:dyDescent="0.15">
      <c r="H1941">
        <f t="shared" si="30"/>
        <v>0.37403039999999999</v>
      </c>
    </row>
    <row r="1942" spans="8:8" x14ac:dyDescent="0.15">
      <c r="H1942">
        <f t="shared" si="30"/>
        <v>0.37403039999999999</v>
      </c>
    </row>
    <row r="1943" spans="8:8" x14ac:dyDescent="0.15">
      <c r="H1943">
        <f t="shared" si="30"/>
        <v>0.37403039999999999</v>
      </c>
    </row>
    <row r="1944" spans="8:8" x14ac:dyDescent="0.15">
      <c r="H1944">
        <f t="shared" si="30"/>
        <v>0.37403039999999999</v>
      </c>
    </row>
    <row r="1945" spans="8:8" x14ac:dyDescent="0.15">
      <c r="H1945">
        <f t="shared" si="30"/>
        <v>0.37403039999999999</v>
      </c>
    </row>
    <row r="1946" spans="8:8" x14ac:dyDescent="0.15">
      <c r="H1946">
        <f t="shared" si="30"/>
        <v>0.37403039999999999</v>
      </c>
    </row>
    <row r="1947" spans="8:8" x14ac:dyDescent="0.15">
      <c r="H1947">
        <f t="shared" ref="H1947:H2010" si="31">$H1923</f>
        <v>0.37403039999999999</v>
      </c>
    </row>
    <row r="1948" spans="8:8" x14ac:dyDescent="0.15">
      <c r="H1948">
        <f t="shared" si="31"/>
        <v>0.37403039999999999</v>
      </c>
    </row>
    <row r="1949" spans="8:8" x14ac:dyDescent="0.15">
      <c r="H1949">
        <f t="shared" si="31"/>
        <v>0.37403039999999999</v>
      </c>
    </row>
    <row r="1950" spans="8:8" x14ac:dyDescent="0.15">
      <c r="H1950">
        <f t="shared" si="31"/>
        <v>0.37403039999999999</v>
      </c>
    </row>
    <row r="1951" spans="8:8" x14ac:dyDescent="0.15">
      <c r="H1951">
        <f t="shared" si="31"/>
        <v>0.37403039999999999</v>
      </c>
    </row>
    <row r="1952" spans="8:8" x14ac:dyDescent="0.15">
      <c r="H1952">
        <f t="shared" si="31"/>
        <v>1.2467680000000001</v>
      </c>
    </row>
    <row r="1953" spans="8:8" x14ac:dyDescent="0.15">
      <c r="H1953">
        <f t="shared" si="31"/>
        <v>6.2338399999999998</v>
      </c>
    </row>
    <row r="1954" spans="8:8" x14ac:dyDescent="0.15">
      <c r="H1954">
        <f t="shared" si="31"/>
        <v>11.844296</v>
      </c>
    </row>
    <row r="1955" spans="8:8" x14ac:dyDescent="0.15">
      <c r="H1955">
        <f t="shared" si="31"/>
        <v>11.844296</v>
      </c>
    </row>
    <row r="1956" spans="8:8" x14ac:dyDescent="0.15">
      <c r="H1956">
        <f t="shared" si="31"/>
        <v>11.844296</v>
      </c>
    </row>
    <row r="1957" spans="8:8" x14ac:dyDescent="0.15">
      <c r="H1957">
        <f t="shared" si="31"/>
        <v>9.9741440000000008</v>
      </c>
    </row>
    <row r="1958" spans="8:8" x14ac:dyDescent="0.15">
      <c r="H1958">
        <f t="shared" si="31"/>
        <v>9.9741440000000008</v>
      </c>
    </row>
    <row r="1959" spans="8:8" x14ac:dyDescent="0.15">
      <c r="H1959">
        <f t="shared" si="31"/>
        <v>11.844296</v>
      </c>
    </row>
    <row r="1960" spans="8:8" x14ac:dyDescent="0.15">
      <c r="H1960">
        <f t="shared" si="31"/>
        <v>11.844296</v>
      </c>
    </row>
    <row r="1961" spans="8:8" x14ac:dyDescent="0.15">
      <c r="H1961">
        <f t="shared" si="31"/>
        <v>11.844296</v>
      </c>
    </row>
    <row r="1962" spans="8:8" x14ac:dyDescent="0.15">
      <c r="H1962">
        <f t="shared" si="31"/>
        <v>11.844296</v>
      </c>
    </row>
    <row r="1963" spans="8:8" x14ac:dyDescent="0.15">
      <c r="H1963">
        <f t="shared" si="31"/>
        <v>3.7403040000000001</v>
      </c>
    </row>
    <row r="1964" spans="8:8" x14ac:dyDescent="0.15">
      <c r="H1964">
        <f t="shared" si="31"/>
        <v>3.7403040000000001</v>
      </c>
    </row>
    <row r="1965" spans="8:8" x14ac:dyDescent="0.15">
      <c r="H1965">
        <f t="shared" si="31"/>
        <v>0.37403039999999999</v>
      </c>
    </row>
    <row r="1966" spans="8:8" x14ac:dyDescent="0.15">
      <c r="H1966">
        <f t="shared" si="31"/>
        <v>0.37403039999999999</v>
      </c>
    </row>
    <row r="1967" spans="8:8" x14ac:dyDescent="0.15">
      <c r="H1967">
        <f t="shared" si="31"/>
        <v>0.37403039999999999</v>
      </c>
    </row>
    <row r="1968" spans="8:8" x14ac:dyDescent="0.15">
      <c r="H1968">
        <f t="shared" si="31"/>
        <v>0.37403039999999999</v>
      </c>
    </row>
    <row r="1969" spans="8:8" x14ac:dyDescent="0.15">
      <c r="H1969">
        <f t="shared" si="31"/>
        <v>0.37403039999999999</v>
      </c>
    </row>
    <row r="1970" spans="8:8" x14ac:dyDescent="0.15">
      <c r="H1970">
        <f t="shared" si="31"/>
        <v>0.37403039999999999</v>
      </c>
    </row>
    <row r="1971" spans="8:8" x14ac:dyDescent="0.15">
      <c r="H1971">
        <f t="shared" si="31"/>
        <v>0.37403039999999999</v>
      </c>
    </row>
    <row r="1972" spans="8:8" x14ac:dyDescent="0.15">
      <c r="H1972">
        <f t="shared" si="31"/>
        <v>0.37403039999999999</v>
      </c>
    </row>
    <row r="1973" spans="8:8" x14ac:dyDescent="0.15">
      <c r="H1973">
        <f t="shared" si="31"/>
        <v>0.37403039999999999</v>
      </c>
    </row>
    <row r="1974" spans="8:8" x14ac:dyDescent="0.15">
      <c r="H1974">
        <f t="shared" si="31"/>
        <v>0.37403039999999999</v>
      </c>
    </row>
    <row r="1975" spans="8:8" x14ac:dyDescent="0.15">
      <c r="H1975">
        <f t="shared" si="31"/>
        <v>0.37403039999999999</v>
      </c>
    </row>
    <row r="1976" spans="8:8" x14ac:dyDescent="0.15">
      <c r="H1976">
        <f t="shared" si="31"/>
        <v>1.2467680000000001</v>
      </c>
    </row>
    <row r="1977" spans="8:8" x14ac:dyDescent="0.15">
      <c r="H1977">
        <f t="shared" si="31"/>
        <v>6.2338399999999998</v>
      </c>
    </row>
    <row r="1978" spans="8:8" x14ac:dyDescent="0.15">
      <c r="H1978">
        <f t="shared" si="31"/>
        <v>11.844296</v>
      </c>
    </row>
    <row r="1979" spans="8:8" x14ac:dyDescent="0.15">
      <c r="H1979">
        <f t="shared" si="31"/>
        <v>11.844296</v>
      </c>
    </row>
    <row r="1980" spans="8:8" x14ac:dyDescent="0.15">
      <c r="H1980">
        <f t="shared" si="31"/>
        <v>11.844296</v>
      </c>
    </row>
    <row r="1981" spans="8:8" x14ac:dyDescent="0.15">
      <c r="H1981">
        <f t="shared" si="31"/>
        <v>9.9741440000000008</v>
      </c>
    </row>
    <row r="1982" spans="8:8" x14ac:dyDescent="0.15">
      <c r="H1982">
        <f t="shared" si="31"/>
        <v>9.9741440000000008</v>
      </c>
    </row>
    <row r="1983" spans="8:8" x14ac:dyDescent="0.15">
      <c r="H1983">
        <f t="shared" si="31"/>
        <v>11.844296</v>
      </c>
    </row>
    <row r="1984" spans="8:8" x14ac:dyDescent="0.15">
      <c r="H1984">
        <f t="shared" si="31"/>
        <v>11.844296</v>
      </c>
    </row>
    <row r="1985" spans="8:8" x14ac:dyDescent="0.15">
      <c r="H1985">
        <f t="shared" si="31"/>
        <v>11.844296</v>
      </c>
    </row>
    <row r="1986" spans="8:8" x14ac:dyDescent="0.15">
      <c r="H1986">
        <f t="shared" si="31"/>
        <v>11.844296</v>
      </c>
    </row>
    <row r="1987" spans="8:8" x14ac:dyDescent="0.15">
      <c r="H1987">
        <f t="shared" si="31"/>
        <v>3.7403040000000001</v>
      </c>
    </row>
    <row r="1988" spans="8:8" x14ac:dyDescent="0.15">
      <c r="H1988">
        <f t="shared" si="31"/>
        <v>3.7403040000000001</v>
      </c>
    </row>
    <row r="1989" spans="8:8" x14ac:dyDescent="0.15">
      <c r="H1989">
        <f t="shared" si="31"/>
        <v>0.37403039999999999</v>
      </c>
    </row>
    <row r="1990" spans="8:8" x14ac:dyDescent="0.15">
      <c r="H1990">
        <f t="shared" si="31"/>
        <v>0.37403039999999999</v>
      </c>
    </row>
    <row r="1991" spans="8:8" x14ac:dyDescent="0.15">
      <c r="H1991">
        <f t="shared" si="31"/>
        <v>0.37403039999999999</v>
      </c>
    </row>
    <row r="1992" spans="8:8" x14ac:dyDescent="0.15">
      <c r="H1992">
        <f t="shared" si="31"/>
        <v>0.37403039999999999</v>
      </c>
    </row>
    <row r="1993" spans="8:8" x14ac:dyDescent="0.15">
      <c r="H1993">
        <f t="shared" si="31"/>
        <v>0.37403039999999999</v>
      </c>
    </row>
    <row r="1994" spans="8:8" x14ac:dyDescent="0.15">
      <c r="H1994">
        <f t="shared" si="31"/>
        <v>0.37403039999999999</v>
      </c>
    </row>
    <row r="1995" spans="8:8" x14ac:dyDescent="0.15">
      <c r="H1995">
        <f t="shared" si="31"/>
        <v>0.37403039999999999</v>
      </c>
    </row>
    <row r="1996" spans="8:8" x14ac:dyDescent="0.15">
      <c r="H1996">
        <f t="shared" si="31"/>
        <v>0.37403039999999999</v>
      </c>
    </row>
    <row r="1997" spans="8:8" x14ac:dyDescent="0.15">
      <c r="H1997">
        <f t="shared" si="31"/>
        <v>0.37403039999999999</v>
      </c>
    </row>
    <row r="1998" spans="8:8" x14ac:dyDescent="0.15">
      <c r="H1998">
        <f t="shared" si="31"/>
        <v>0.37403039999999999</v>
      </c>
    </row>
    <row r="1999" spans="8:8" x14ac:dyDescent="0.15">
      <c r="H1999">
        <f t="shared" si="31"/>
        <v>0.37403039999999999</v>
      </c>
    </row>
    <row r="2000" spans="8:8" x14ac:dyDescent="0.15">
      <c r="H2000">
        <f t="shared" si="31"/>
        <v>1.2467680000000001</v>
      </c>
    </row>
    <row r="2001" spans="8:8" x14ac:dyDescent="0.15">
      <c r="H2001">
        <f t="shared" si="31"/>
        <v>6.2338399999999998</v>
      </c>
    </row>
    <row r="2002" spans="8:8" x14ac:dyDescent="0.15">
      <c r="H2002">
        <f t="shared" si="31"/>
        <v>11.844296</v>
      </c>
    </row>
    <row r="2003" spans="8:8" x14ac:dyDescent="0.15">
      <c r="H2003">
        <f t="shared" si="31"/>
        <v>11.844296</v>
      </c>
    </row>
    <row r="2004" spans="8:8" x14ac:dyDescent="0.15">
      <c r="H2004">
        <f t="shared" si="31"/>
        <v>11.844296</v>
      </c>
    </row>
    <row r="2005" spans="8:8" x14ac:dyDescent="0.15">
      <c r="H2005">
        <f t="shared" si="31"/>
        <v>9.9741440000000008</v>
      </c>
    </row>
    <row r="2006" spans="8:8" x14ac:dyDescent="0.15">
      <c r="H2006">
        <f t="shared" si="31"/>
        <v>9.9741440000000008</v>
      </c>
    </row>
    <row r="2007" spans="8:8" x14ac:dyDescent="0.15">
      <c r="H2007">
        <f t="shared" si="31"/>
        <v>11.844296</v>
      </c>
    </row>
    <row r="2008" spans="8:8" x14ac:dyDescent="0.15">
      <c r="H2008">
        <f t="shared" si="31"/>
        <v>11.844296</v>
      </c>
    </row>
    <row r="2009" spans="8:8" x14ac:dyDescent="0.15">
      <c r="H2009">
        <f t="shared" si="31"/>
        <v>11.844296</v>
      </c>
    </row>
    <row r="2010" spans="8:8" x14ac:dyDescent="0.15">
      <c r="H2010">
        <f t="shared" si="31"/>
        <v>11.844296</v>
      </c>
    </row>
    <row r="2011" spans="8:8" x14ac:dyDescent="0.15">
      <c r="H2011">
        <f t="shared" ref="H2011:H2074" si="32">$H1987</f>
        <v>3.7403040000000001</v>
      </c>
    </row>
    <row r="2012" spans="8:8" x14ac:dyDescent="0.15">
      <c r="H2012">
        <f t="shared" si="32"/>
        <v>3.7403040000000001</v>
      </c>
    </row>
    <row r="2013" spans="8:8" x14ac:dyDescent="0.15">
      <c r="H2013">
        <f t="shared" si="32"/>
        <v>0.37403039999999999</v>
      </c>
    </row>
    <row r="2014" spans="8:8" x14ac:dyDescent="0.15">
      <c r="H2014">
        <f t="shared" si="32"/>
        <v>0.37403039999999999</v>
      </c>
    </row>
    <row r="2015" spans="8:8" x14ac:dyDescent="0.15">
      <c r="H2015">
        <f t="shared" si="32"/>
        <v>0.37403039999999999</v>
      </c>
    </row>
    <row r="2016" spans="8:8" x14ac:dyDescent="0.15">
      <c r="H2016">
        <f t="shared" si="32"/>
        <v>0.37403039999999999</v>
      </c>
    </row>
    <row r="2017" spans="8:8" x14ac:dyDescent="0.15">
      <c r="H2017">
        <f t="shared" si="32"/>
        <v>0.37403039999999999</v>
      </c>
    </row>
    <row r="2018" spans="8:8" x14ac:dyDescent="0.15">
      <c r="H2018">
        <f t="shared" si="32"/>
        <v>0.37403039999999999</v>
      </c>
    </row>
    <row r="2019" spans="8:8" x14ac:dyDescent="0.15">
      <c r="H2019">
        <f t="shared" si="32"/>
        <v>0.37403039999999999</v>
      </c>
    </row>
    <row r="2020" spans="8:8" x14ac:dyDescent="0.15">
      <c r="H2020">
        <f t="shared" si="32"/>
        <v>0.37403039999999999</v>
      </c>
    </row>
    <row r="2021" spans="8:8" x14ac:dyDescent="0.15">
      <c r="H2021">
        <f t="shared" si="32"/>
        <v>0.37403039999999999</v>
      </c>
    </row>
    <row r="2022" spans="8:8" x14ac:dyDescent="0.15">
      <c r="H2022">
        <f t="shared" si="32"/>
        <v>0.37403039999999999</v>
      </c>
    </row>
    <row r="2023" spans="8:8" x14ac:dyDescent="0.15">
      <c r="H2023">
        <f t="shared" si="32"/>
        <v>0.37403039999999999</v>
      </c>
    </row>
    <row r="2024" spans="8:8" x14ac:dyDescent="0.15">
      <c r="H2024">
        <f t="shared" si="32"/>
        <v>1.2467680000000001</v>
      </c>
    </row>
    <row r="2025" spans="8:8" x14ac:dyDescent="0.15">
      <c r="H2025">
        <f t="shared" si="32"/>
        <v>6.2338399999999998</v>
      </c>
    </row>
    <row r="2026" spans="8:8" x14ac:dyDescent="0.15">
      <c r="H2026">
        <f t="shared" si="32"/>
        <v>11.844296</v>
      </c>
    </row>
    <row r="2027" spans="8:8" x14ac:dyDescent="0.15">
      <c r="H2027">
        <f t="shared" si="32"/>
        <v>11.844296</v>
      </c>
    </row>
    <row r="2028" spans="8:8" x14ac:dyDescent="0.15">
      <c r="H2028">
        <f t="shared" si="32"/>
        <v>11.844296</v>
      </c>
    </row>
    <row r="2029" spans="8:8" x14ac:dyDescent="0.15">
      <c r="H2029">
        <f t="shared" si="32"/>
        <v>9.9741440000000008</v>
      </c>
    </row>
    <row r="2030" spans="8:8" x14ac:dyDescent="0.15">
      <c r="H2030">
        <f t="shared" si="32"/>
        <v>9.9741440000000008</v>
      </c>
    </row>
    <row r="2031" spans="8:8" x14ac:dyDescent="0.15">
      <c r="H2031">
        <f t="shared" si="32"/>
        <v>11.844296</v>
      </c>
    </row>
    <row r="2032" spans="8:8" x14ac:dyDescent="0.15">
      <c r="H2032">
        <f t="shared" si="32"/>
        <v>11.844296</v>
      </c>
    </row>
    <row r="2033" spans="8:8" x14ac:dyDescent="0.15">
      <c r="H2033">
        <f t="shared" si="32"/>
        <v>11.844296</v>
      </c>
    </row>
    <row r="2034" spans="8:8" x14ac:dyDescent="0.15">
      <c r="H2034">
        <f t="shared" si="32"/>
        <v>11.844296</v>
      </c>
    </row>
    <row r="2035" spans="8:8" x14ac:dyDescent="0.15">
      <c r="H2035">
        <f t="shared" si="32"/>
        <v>3.7403040000000001</v>
      </c>
    </row>
    <row r="2036" spans="8:8" x14ac:dyDescent="0.15">
      <c r="H2036">
        <f t="shared" si="32"/>
        <v>3.7403040000000001</v>
      </c>
    </row>
    <row r="2037" spans="8:8" x14ac:dyDescent="0.15">
      <c r="H2037">
        <f t="shared" si="32"/>
        <v>0.37403039999999999</v>
      </c>
    </row>
    <row r="2038" spans="8:8" x14ac:dyDescent="0.15">
      <c r="H2038">
        <f t="shared" si="32"/>
        <v>0.37403039999999999</v>
      </c>
    </row>
    <row r="2039" spans="8:8" x14ac:dyDescent="0.15">
      <c r="H2039">
        <f t="shared" si="32"/>
        <v>0.37403039999999999</v>
      </c>
    </row>
    <row r="2040" spans="8:8" x14ac:dyDescent="0.15">
      <c r="H2040">
        <f t="shared" si="32"/>
        <v>0.37403039999999999</v>
      </c>
    </row>
    <row r="2041" spans="8:8" x14ac:dyDescent="0.15">
      <c r="H2041">
        <f t="shared" si="32"/>
        <v>0.37403039999999999</v>
      </c>
    </row>
    <row r="2042" spans="8:8" x14ac:dyDescent="0.15">
      <c r="H2042">
        <f t="shared" si="32"/>
        <v>0.37403039999999999</v>
      </c>
    </row>
    <row r="2043" spans="8:8" x14ac:dyDescent="0.15">
      <c r="H2043">
        <f t="shared" si="32"/>
        <v>0.37403039999999999</v>
      </c>
    </row>
    <row r="2044" spans="8:8" x14ac:dyDescent="0.15">
      <c r="H2044">
        <f t="shared" si="32"/>
        <v>0.37403039999999999</v>
      </c>
    </row>
    <row r="2045" spans="8:8" x14ac:dyDescent="0.15">
      <c r="H2045">
        <f t="shared" si="32"/>
        <v>0.37403039999999999</v>
      </c>
    </row>
    <row r="2046" spans="8:8" x14ac:dyDescent="0.15">
      <c r="H2046">
        <f t="shared" si="32"/>
        <v>0.37403039999999999</v>
      </c>
    </row>
    <row r="2047" spans="8:8" x14ac:dyDescent="0.15">
      <c r="H2047">
        <f t="shared" si="32"/>
        <v>0.37403039999999999</v>
      </c>
    </row>
    <row r="2048" spans="8:8" x14ac:dyDescent="0.15">
      <c r="H2048">
        <f t="shared" si="32"/>
        <v>1.2467680000000001</v>
      </c>
    </row>
    <row r="2049" spans="8:8" x14ac:dyDescent="0.15">
      <c r="H2049">
        <f t="shared" si="32"/>
        <v>6.2338399999999998</v>
      </c>
    </row>
    <row r="2050" spans="8:8" x14ac:dyDescent="0.15">
      <c r="H2050">
        <f t="shared" si="32"/>
        <v>11.844296</v>
      </c>
    </row>
    <row r="2051" spans="8:8" x14ac:dyDescent="0.15">
      <c r="H2051">
        <f t="shared" si="32"/>
        <v>11.844296</v>
      </c>
    </row>
    <row r="2052" spans="8:8" x14ac:dyDescent="0.15">
      <c r="H2052">
        <f t="shared" si="32"/>
        <v>11.844296</v>
      </c>
    </row>
    <row r="2053" spans="8:8" x14ac:dyDescent="0.15">
      <c r="H2053">
        <f t="shared" si="32"/>
        <v>9.9741440000000008</v>
      </c>
    </row>
    <row r="2054" spans="8:8" x14ac:dyDescent="0.15">
      <c r="H2054">
        <f t="shared" si="32"/>
        <v>9.9741440000000008</v>
      </c>
    </row>
    <row r="2055" spans="8:8" x14ac:dyDescent="0.15">
      <c r="H2055">
        <f t="shared" si="32"/>
        <v>11.844296</v>
      </c>
    </row>
    <row r="2056" spans="8:8" x14ac:dyDescent="0.15">
      <c r="H2056">
        <f t="shared" si="32"/>
        <v>11.844296</v>
      </c>
    </row>
    <row r="2057" spans="8:8" x14ac:dyDescent="0.15">
      <c r="H2057">
        <f t="shared" si="32"/>
        <v>11.844296</v>
      </c>
    </row>
    <row r="2058" spans="8:8" x14ac:dyDescent="0.15">
      <c r="H2058">
        <f t="shared" si="32"/>
        <v>11.844296</v>
      </c>
    </row>
    <row r="2059" spans="8:8" x14ac:dyDescent="0.15">
      <c r="H2059">
        <f t="shared" si="32"/>
        <v>3.7403040000000001</v>
      </c>
    </row>
    <row r="2060" spans="8:8" x14ac:dyDescent="0.15">
      <c r="H2060">
        <f t="shared" si="32"/>
        <v>3.7403040000000001</v>
      </c>
    </row>
    <row r="2061" spans="8:8" x14ac:dyDescent="0.15">
      <c r="H2061">
        <f t="shared" si="32"/>
        <v>0.37403039999999999</v>
      </c>
    </row>
    <row r="2062" spans="8:8" x14ac:dyDescent="0.15">
      <c r="H2062">
        <f t="shared" si="32"/>
        <v>0.37403039999999999</v>
      </c>
    </row>
    <row r="2063" spans="8:8" x14ac:dyDescent="0.15">
      <c r="H2063">
        <f t="shared" si="32"/>
        <v>0.37403039999999999</v>
      </c>
    </row>
    <row r="2064" spans="8:8" x14ac:dyDescent="0.15">
      <c r="H2064">
        <f t="shared" si="32"/>
        <v>0.37403039999999999</v>
      </c>
    </row>
    <row r="2065" spans="8:8" x14ac:dyDescent="0.15">
      <c r="H2065">
        <f t="shared" si="32"/>
        <v>0.37403039999999999</v>
      </c>
    </row>
    <row r="2066" spans="8:8" x14ac:dyDescent="0.15">
      <c r="H2066">
        <f t="shared" si="32"/>
        <v>0.37403039999999999</v>
      </c>
    </row>
    <row r="2067" spans="8:8" x14ac:dyDescent="0.15">
      <c r="H2067">
        <f t="shared" si="32"/>
        <v>0.37403039999999999</v>
      </c>
    </row>
    <row r="2068" spans="8:8" x14ac:dyDescent="0.15">
      <c r="H2068">
        <f t="shared" si="32"/>
        <v>0.37403039999999999</v>
      </c>
    </row>
    <row r="2069" spans="8:8" x14ac:dyDescent="0.15">
      <c r="H2069">
        <f t="shared" si="32"/>
        <v>0.37403039999999999</v>
      </c>
    </row>
    <row r="2070" spans="8:8" x14ac:dyDescent="0.15">
      <c r="H2070">
        <f t="shared" si="32"/>
        <v>0.37403039999999999</v>
      </c>
    </row>
    <row r="2071" spans="8:8" x14ac:dyDescent="0.15">
      <c r="H2071">
        <f t="shared" si="32"/>
        <v>0.37403039999999999</v>
      </c>
    </row>
    <row r="2072" spans="8:8" x14ac:dyDescent="0.15">
      <c r="H2072">
        <f t="shared" si="32"/>
        <v>1.2467680000000001</v>
      </c>
    </row>
    <row r="2073" spans="8:8" x14ac:dyDescent="0.15">
      <c r="H2073">
        <f t="shared" si="32"/>
        <v>6.2338399999999998</v>
      </c>
    </row>
    <row r="2074" spans="8:8" x14ac:dyDescent="0.15">
      <c r="H2074">
        <f t="shared" si="32"/>
        <v>11.844296</v>
      </c>
    </row>
    <row r="2075" spans="8:8" x14ac:dyDescent="0.15">
      <c r="H2075">
        <f t="shared" ref="H2075:H2138" si="33">$H2051</f>
        <v>11.844296</v>
      </c>
    </row>
    <row r="2076" spans="8:8" x14ac:dyDescent="0.15">
      <c r="H2076">
        <f t="shared" si="33"/>
        <v>11.844296</v>
      </c>
    </row>
    <row r="2077" spans="8:8" x14ac:dyDescent="0.15">
      <c r="H2077">
        <f t="shared" si="33"/>
        <v>9.9741440000000008</v>
      </c>
    </row>
    <row r="2078" spans="8:8" x14ac:dyDescent="0.15">
      <c r="H2078">
        <f t="shared" si="33"/>
        <v>9.9741440000000008</v>
      </c>
    </row>
    <row r="2079" spans="8:8" x14ac:dyDescent="0.15">
      <c r="H2079">
        <f t="shared" si="33"/>
        <v>11.844296</v>
      </c>
    </row>
    <row r="2080" spans="8:8" x14ac:dyDescent="0.15">
      <c r="H2080">
        <f t="shared" si="33"/>
        <v>11.844296</v>
      </c>
    </row>
    <row r="2081" spans="8:8" x14ac:dyDescent="0.15">
      <c r="H2081">
        <f t="shared" si="33"/>
        <v>11.844296</v>
      </c>
    </row>
    <row r="2082" spans="8:8" x14ac:dyDescent="0.15">
      <c r="H2082">
        <f t="shared" si="33"/>
        <v>11.844296</v>
      </c>
    </row>
    <row r="2083" spans="8:8" x14ac:dyDescent="0.15">
      <c r="H2083">
        <f t="shared" si="33"/>
        <v>3.7403040000000001</v>
      </c>
    </row>
    <row r="2084" spans="8:8" x14ac:dyDescent="0.15">
      <c r="H2084">
        <f t="shared" si="33"/>
        <v>3.7403040000000001</v>
      </c>
    </row>
    <row r="2085" spans="8:8" x14ac:dyDescent="0.15">
      <c r="H2085">
        <f t="shared" si="33"/>
        <v>0.37403039999999999</v>
      </c>
    </row>
    <row r="2086" spans="8:8" x14ac:dyDescent="0.15">
      <c r="H2086">
        <f t="shared" si="33"/>
        <v>0.37403039999999999</v>
      </c>
    </row>
    <row r="2087" spans="8:8" x14ac:dyDescent="0.15">
      <c r="H2087">
        <f t="shared" si="33"/>
        <v>0.37403039999999999</v>
      </c>
    </row>
    <row r="2088" spans="8:8" x14ac:dyDescent="0.15">
      <c r="H2088">
        <f t="shared" si="33"/>
        <v>0.37403039999999999</v>
      </c>
    </row>
    <row r="2089" spans="8:8" x14ac:dyDescent="0.15">
      <c r="H2089">
        <f t="shared" si="33"/>
        <v>0.37403039999999999</v>
      </c>
    </row>
    <row r="2090" spans="8:8" x14ac:dyDescent="0.15">
      <c r="H2090">
        <f t="shared" si="33"/>
        <v>0.37403039999999999</v>
      </c>
    </row>
    <row r="2091" spans="8:8" x14ac:dyDescent="0.15">
      <c r="H2091">
        <f t="shared" si="33"/>
        <v>0.37403039999999999</v>
      </c>
    </row>
    <row r="2092" spans="8:8" x14ac:dyDescent="0.15">
      <c r="H2092">
        <f t="shared" si="33"/>
        <v>0.37403039999999999</v>
      </c>
    </row>
    <row r="2093" spans="8:8" x14ac:dyDescent="0.15">
      <c r="H2093">
        <f t="shared" si="33"/>
        <v>0.37403039999999999</v>
      </c>
    </row>
    <row r="2094" spans="8:8" x14ac:dyDescent="0.15">
      <c r="H2094">
        <f t="shared" si="33"/>
        <v>0.37403039999999999</v>
      </c>
    </row>
    <row r="2095" spans="8:8" x14ac:dyDescent="0.15">
      <c r="H2095">
        <f t="shared" si="33"/>
        <v>0.37403039999999999</v>
      </c>
    </row>
    <row r="2096" spans="8:8" x14ac:dyDescent="0.15">
      <c r="H2096">
        <f t="shared" si="33"/>
        <v>1.2467680000000001</v>
      </c>
    </row>
    <row r="2097" spans="8:8" x14ac:dyDescent="0.15">
      <c r="H2097">
        <f t="shared" si="33"/>
        <v>6.2338399999999998</v>
      </c>
    </row>
    <row r="2098" spans="8:8" x14ac:dyDescent="0.15">
      <c r="H2098">
        <f t="shared" si="33"/>
        <v>11.844296</v>
      </c>
    </row>
    <row r="2099" spans="8:8" x14ac:dyDescent="0.15">
      <c r="H2099">
        <f t="shared" si="33"/>
        <v>11.844296</v>
      </c>
    </row>
    <row r="2100" spans="8:8" x14ac:dyDescent="0.15">
      <c r="H2100">
        <f t="shared" si="33"/>
        <v>11.844296</v>
      </c>
    </row>
    <row r="2101" spans="8:8" x14ac:dyDescent="0.15">
      <c r="H2101">
        <f t="shared" si="33"/>
        <v>9.9741440000000008</v>
      </c>
    </row>
    <row r="2102" spans="8:8" x14ac:dyDescent="0.15">
      <c r="H2102">
        <f t="shared" si="33"/>
        <v>9.9741440000000008</v>
      </c>
    </row>
    <row r="2103" spans="8:8" x14ac:dyDescent="0.15">
      <c r="H2103">
        <f t="shared" si="33"/>
        <v>11.844296</v>
      </c>
    </row>
    <row r="2104" spans="8:8" x14ac:dyDescent="0.15">
      <c r="H2104">
        <f t="shared" si="33"/>
        <v>11.844296</v>
      </c>
    </row>
    <row r="2105" spans="8:8" x14ac:dyDescent="0.15">
      <c r="H2105">
        <f t="shared" si="33"/>
        <v>11.844296</v>
      </c>
    </row>
    <row r="2106" spans="8:8" x14ac:dyDescent="0.15">
      <c r="H2106">
        <f t="shared" si="33"/>
        <v>11.844296</v>
      </c>
    </row>
    <row r="2107" spans="8:8" x14ac:dyDescent="0.15">
      <c r="H2107">
        <f t="shared" si="33"/>
        <v>3.7403040000000001</v>
      </c>
    </row>
    <row r="2108" spans="8:8" x14ac:dyDescent="0.15">
      <c r="H2108">
        <f t="shared" si="33"/>
        <v>3.7403040000000001</v>
      </c>
    </row>
    <row r="2109" spans="8:8" x14ac:dyDescent="0.15">
      <c r="H2109">
        <f t="shared" si="33"/>
        <v>0.37403039999999999</v>
      </c>
    </row>
    <row r="2110" spans="8:8" x14ac:dyDescent="0.15">
      <c r="H2110">
        <f t="shared" si="33"/>
        <v>0.37403039999999999</v>
      </c>
    </row>
    <row r="2111" spans="8:8" x14ac:dyDescent="0.15">
      <c r="H2111">
        <f t="shared" si="33"/>
        <v>0.37403039999999999</v>
      </c>
    </row>
    <row r="2112" spans="8:8" x14ac:dyDescent="0.15">
      <c r="H2112">
        <f t="shared" si="33"/>
        <v>0.37403039999999999</v>
      </c>
    </row>
    <row r="2113" spans="8:8" x14ac:dyDescent="0.15">
      <c r="H2113">
        <f t="shared" si="33"/>
        <v>0.37403039999999999</v>
      </c>
    </row>
    <row r="2114" spans="8:8" x14ac:dyDescent="0.15">
      <c r="H2114">
        <f t="shared" si="33"/>
        <v>0.37403039999999999</v>
      </c>
    </row>
    <row r="2115" spans="8:8" x14ac:dyDescent="0.15">
      <c r="H2115">
        <f t="shared" si="33"/>
        <v>0.37403039999999999</v>
      </c>
    </row>
    <row r="2116" spans="8:8" x14ac:dyDescent="0.15">
      <c r="H2116">
        <f t="shared" si="33"/>
        <v>0.37403039999999999</v>
      </c>
    </row>
    <row r="2117" spans="8:8" x14ac:dyDescent="0.15">
      <c r="H2117">
        <f t="shared" si="33"/>
        <v>0.37403039999999999</v>
      </c>
    </row>
    <row r="2118" spans="8:8" x14ac:dyDescent="0.15">
      <c r="H2118">
        <f t="shared" si="33"/>
        <v>0.37403039999999999</v>
      </c>
    </row>
    <row r="2119" spans="8:8" x14ac:dyDescent="0.15">
      <c r="H2119">
        <f t="shared" si="33"/>
        <v>0.37403039999999999</v>
      </c>
    </row>
    <row r="2120" spans="8:8" x14ac:dyDescent="0.15">
      <c r="H2120">
        <f t="shared" si="33"/>
        <v>1.2467680000000001</v>
      </c>
    </row>
    <row r="2121" spans="8:8" x14ac:dyDescent="0.15">
      <c r="H2121">
        <f t="shared" si="33"/>
        <v>6.2338399999999998</v>
      </c>
    </row>
    <row r="2122" spans="8:8" x14ac:dyDescent="0.15">
      <c r="H2122">
        <f t="shared" si="33"/>
        <v>11.844296</v>
      </c>
    </row>
    <row r="2123" spans="8:8" x14ac:dyDescent="0.15">
      <c r="H2123">
        <f t="shared" si="33"/>
        <v>11.844296</v>
      </c>
    </row>
    <row r="2124" spans="8:8" x14ac:dyDescent="0.15">
      <c r="H2124">
        <f t="shared" si="33"/>
        <v>11.844296</v>
      </c>
    </row>
    <row r="2125" spans="8:8" x14ac:dyDescent="0.15">
      <c r="H2125">
        <f t="shared" si="33"/>
        <v>9.9741440000000008</v>
      </c>
    </row>
    <row r="2126" spans="8:8" x14ac:dyDescent="0.15">
      <c r="H2126">
        <f t="shared" si="33"/>
        <v>9.9741440000000008</v>
      </c>
    </row>
    <row r="2127" spans="8:8" x14ac:dyDescent="0.15">
      <c r="H2127">
        <f t="shared" si="33"/>
        <v>11.844296</v>
      </c>
    </row>
    <row r="2128" spans="8:8" x14ac:dyDescent="0.15">
      <c r="H2128">
        <f t="shared" si="33"/>
        <v>11.844296</v>
      </c>
    </row>
    <row r="2129" spans="8:8" x14ac:dyDescent="0.15">
      <c r="H2129">
        <f t="shared" si="33"/>
        <v>11.844296</v>
      </c>
    </row>
    <row r="2130" spans="8:8" x14ac:dyDescent="0.15">
      <c r="H2130">
        <f t="shared" si="33"/>
        <v>11.844296</v>
      </c>
    </row>
    <row r="2131" spans="8:8" x14ac:dyDescent="0.15">
      <c r="H2131">
        <f t="shared" si="33"/>
        <v>3.7403040000000001</v>
      </c>
    </row>
    <row r="2132" spans="8:8" x14ac:dyDescent="0.15">
      <c r="H2132">
        <f t="shared" si="33"/>
        <v>3.7403040000000001</v>
      </c>
    </row>
    <row r="2133" spans="8:8" x14ac:dyDescent="0.15">
      <c r="H2133">
        <f t="shared" si="33"/>
        <v>0.37403039999999999</v>
      </c>
    </row>
    <row r="2134" spans="8:8" x14ac:dyDescent="0.15">
      <c r="H2134">
        <f t="shared" si="33"/>
        <v>0.37403039999999999</v>
      </c>
    </row>
    <row r="2135" spans="8:8" x14ac:dyDescent="0.15">
      <c r="H2135">
        <f t="shared" si="33"/>
        <v>0.37403039999999999</v>
      </c>
    </row>
    <row r="2136" spans="8:8" x14ac:dyDescent="0.15">
      <c r="H2136">
        <f t="shared" si="33"/>
        <v>0.37403039999999999</v>
      </c>
    </row>
    <row r="2137" spans="8:8" x14ac:dyDescent="0.15">
      <c r="H2137">
        <f t="shared" si="33"/>
        <v>0.37403039999999999</v>
      </c>
    </row>
    <row r="2138" spans="8:8" x14ac:dyDescent="0.15">
      <c r="H2138">
        <f t="shared" si="33"/>
        <v>0.37403039999999999</v>
      </c>
    </row>
    <row r="2139" spans="8:8" x14ac:dyDescent="0.15">
      <c r="H2139">
        <f t="shared" ref="H2139:H2202" si="34">$H2115</f>
        <v>0.37403039999999999</v>
      </c>
    </row>
    <row r="2140" spans="8:8" x14ac:dyDescent="0.15">
      <c r="H2140">
        <f t="shared" si="34"/>
        <v>0.37403039999999999</v>
      </c>
    </row>
    <row r="2141" spans="8:8" x14ac:dyDescent="0.15">
      <c r="H2141">
        <f t="shared" si="34"/>
        <v>0.37403039999999999</v>
      </c>
    </row>
    <row r="2142" spans="8:8" x14ac:dyDescent="0.15">
      <c r="H2142">
        <f t="shared" si="34"/>
        <v>0.37403039999999999</v>
      </c>
    </row>
    <row r="2143" spans="8:8" x14ac:dyDescent="0.15">
      <c r="H2143">
        <f t="shared" si="34"/>
        <v>0.37403039999999999</v>
      </c>
    </row>
    <row r="2144" spans="8:8" x14ac:dyDescent="0.15">
      <c r="H2144">
        <f t="shared" si="34"/>
        <v>1.2467680000000001</v>
      </c>
    </row>
    <row r="2145" spans="8:8" x14ac:dyDescent="0.15">
      <c r="H2145">
        <f t="shared" si="34"/>
        <v>6.2338399999999998</v>
      </c>
    </row>
    <row r="2146" spans="8:8" x14ac:dyDescent="0.15">
      <c r="H2146">
        <f t="shared" si="34"/>
        <v>11.844296</v>
      </c>
    </row>
    <row r="2147" spans="8:8" x14ac:dyDescent="0.15">
      <c r="H2147">
        <f t="shared" si="34"/>
        <v>11.844296</v>
      </c>
    </row>
    <row r="2148" spans="8:8" x14ac:dyDescent="0.15">
      <c r="H2148">
        <f t="shared" si="34"/>
        <v>11.844296</v>
      </c>
    </row>
    <row r="2149" spans="8:8" x14ac:dyDescent="0.15">
      <c r="H2149">
        <f t="shared" si="34"/>
        <v>9.9741440000000008</v>
      </c>
    </row>
    <row r="2150" spans="8:8" x14ac:dyDescent="0.15">
      <c r="H2150">
        <f t="shared" si="34"/>
        <v>9.9741440000000008</v>
      </c>
    </row>
    <row r="2151" spans="8:8" x14ac:dyDescent="0.15">
      <c r="H2151">
        <f t="shared" si="34"/>
        <v>11.844296</v>
      </c>
    </row>
    <row r="2152" spans="8:8" x14ac:dyDescent="0.15">
      <c r="H2152">
        <f t="shared" si="34"/>
        <v>11.844296</v>
      </c>
    </row>
    <row r="2153" spans="8:8" x14ac:dyDescent="0.15">
      <c r="H2153">
        <f t="shared" si="34"/>
        <v>11.844296</v>
      </c>
    </row>
    <row r="2154" spans="8:8" x14ac:dyDescent="0.15">
      <c r="H2154">
        <f t="shared" si="34"/>
        <v>11.844296</v>
      </c>
    </row>
    <row r="2155" spans="8:8" x14ac:dyDescent="0.15">
      <c r="H2155">
        <f t="shared" si="34"/>
        <v>3.7403040000000001</v>
      </c>
    </row>
    <row r="2156" spans="8:8" x14ac:dyDescent="0.15">
      <c r="H2156">
        <f t="shared" si="34"/>
        <v>3.7403040000000001</v>
      </c>
    </row>
    <row r="2157" spans="8:8" x14ac:dyDescent="0.15">
      <c r="H2157">
        <f t="shared" si="34"/>
        <v>0.37403039999999999</v>
      </c>
    </row>
    <row r="2158" spans="8:8" x14ac:dyDescent="0.15">
      <c r="H2158">
        <f t="shared" si="34"/>
        <v>0.37403039999999999</v>
      </c>
    </row>
    <row r="2159" spans="8:8" x14ac:dyDescent="0.15">
      <c r="H2159">
        <f t="shared" si="34"/>
        <v>0.37403039999999999</v>
      </c>
    </row>
    <row r="2160" spans="8:8" x14ac:dyDescent="0.15">
      <c r="H2160">
        <f t="shared" si="34"/>
        <v>0.37403039999999999</v>
      </c>
    </row>
    <row r="2161" spans="8:8" x14ac:dyDescent="0.15">
      <c r="H2161">
        <f t="shared" si="34"/>
        <v>0.37403039999999999</v>
      </c>
    </row>
    <row r="2162" spans="8:8" x14ac:dyDescent="0.15">
      <c r="H2162">
        <f t="shared" si="34"/>
        <v>0.37403039999999999</v>
      </c>
    </row>
    <row r="2163" spans="8:8" x14ac:dyDescent="0.15">
      <c r="H2163">
        <f t="shared" si="34"/>
        <v>0.37403039999999999</v>
      </c>
    </row>
    <row r="2164" spans="8:8" x14ac:dyDescent="0.15">
      <c r="H2164">
        <f t="shared" si="34"/>
        <v>0.37403039999999999</v>
      </c>
    </row>
    <row r="2165" spans="8:8" x14ac:dyDescent="0.15">
      <c r="H2165">
        <f t="shared" si="34"/>
        <v>0.37403039999999999</v>
      </c>
    </row>
    <row r="2166" spans="8:8" x14ac:dyDescent="0.15">
      <c r="H2166">
        <f t="shared" si="34"/>
        <v>0.37403039999999999</v>
      </c>
    </row>
    <row r="2167" spans="8:8" x14ac:dyDescent="0.15">
      <c r="H2167">
        <f t="shared" si="34"/>
        <v>0.37403039999999999</v>
      </c>
    </row>
    <row r="2168" spans="8:8" x14ac:dyDescent="0.15">
      <c r="H2168">
        <f t="shared" si="34"/>
        <v>1.2467680000000001</v>
      </c>
    </row>
    <row r="2169" spans="8:8" x14ac:dyDescent="0.15">
      <c r="H2169">
        <f t="shared" si="34"/>
        <v>6.2338399999999998</v>
      </c>
    </row>
    <row r="2170" spans="8:8" x14ac:dyDescent="0.15">
      <c r="H2170">
        <f t="shared" si="34"/>
        <v>11.844296</v>
      </c>
    </row>
    <row r="2171" spans="8:8" x14ac:dyDescent="0.15">
      <c r="H2171">
        <f t="shared" si="34"/>
        <v>11.844296</v>
      </c>
    </row>
    <row r="2172" spans="8:8" x14ac:dyDescent="0.15">
      <c r="H2172">
        <f t="shared" si="34"/>
        <v>11.844296</v>
      </c>
    </row>
    <row r="2173" spans="8:8" x14ac:dyDescent="0.15">
      <c r="H2173">
        <f t="shared" si="34"/>
        <v>9.9741440000000008</v>
      </c>
    </row>
    <row r="2174" spans="8:8" x14ac:dyDescent="0.15">
      <c r="H2174">
        <f t="shared" si="34"/>
        <v>9.9741440000000008</v>
      </c>
    </row>
    <row r="2175" spans="8:8" x14ac:dyDescent="0.15">
      <c r="H2175">
        <f t="shared" si="34"/>
        <v>11.844296</v>
      </c>
    </row>
    <row r="2176" spans="8:8" x14ac:dyDescent="0.15">
      <c r="H2176">
        <f t="shared" si="34"/>
        <v>11.844296</v>
      </c>
    </row>
    <row r="2177" spans="8:8" x14ac:dyDescent="0.15">
      <c r="H2177">
        <f t="shared" si="34"/>
        <v>11.844296</v>
      </c>
    </row>
    <row r="2178" spans="8:8" x14ac:dyDescent="0.15">
      <c r="H2178">
        <f t="shared" si="34"/>
        <v>11.844296</v>
      </c>
    </row>
    <row r="2179" spans="8:8" x14ac:dyDescent="0.15">
      <c r="H2179">
        <f t="shared" si="34"/>
        <v>3.7403040000000001</v>
      </c>
    </row>
    <row r="2180" spans="8:8" x14ac:dyDescent="0.15">
      <c r="H2180">
        <f t="shared" si="34"/>
        <v>3.7403040000000001</v>
      </c>
    </row>
    <row r="2181" spans="8:8" x14ac:dyDescent="0.15">
      <c r="H2181">
        <f t="shared" si="34"/>
        <v>0.37403039999999999</v>
      </c>
    </row>
    <row r="2182" spans="8:8" x14ac:dyDescent="0.15">
      <c r="H2182">
        <f t="shared" si="34"/>
        <v>0.37403039999999999</v>
      </c>
    </row>
    <row r="2183" spans="8:8" x14ac:dyDescent="0.15">
      <c r="H2183">
        <f t="shared" si="34"/>
        <v>0.37403039999999999</v>
      </c>
    </row>
    <row r="2184" spans="8:8" x14ac:dyDescent="0.15">
      <c r="H2184">
        <f t="shared" si="34"/>
        <v>0.37403039999999999</v>
      </c>
    </row>
    <row r="2185" spans="8:8" x14ac:dyDescent="0.15">
      <c r="H2185">
        <f t="shared" si="34"/>
        <v>0.37403039999999999</v>
      </c>
    </row>
    <row r="2186" spans="8:8" x14ac:dyDescent="0.15">
      <c r="H2186">
        <f t="shared" si="34"/>
        <v>0.37403039999999999</v>
      </c>
    </row>
    <row r="2187" spans="8:8" x14ac:dyDescent="0.15">
      <c r="H2187">
        <f t="shared" si="34"/>
        <v>0.37403039999999999</v>
      </c>
    </row>
    <row r="2188" spans="8:8" x14ac:dyDescent="0.15">
      <c r="H2188">
        <f t="shared" si="34"/>
        <v>0.37403039999999999</v>
      </c>
    </row>
    <row r="2189" spans="8:8" x14ac:dyDescent="0.15">
      <c r="H2189">
        <f t="shared" si="34"/>
        <v>0.37403039999999999</v>
      </c>
    </row>
    <row r="2190" spans="8:8" x14ac:dyDescent="0.15">
      <c r="H2190">
        <f t="shared" si="34"/>
        <v>0.37403039999999999</v>
      </c>
    </row>
    <row r="2191" spans="8:8" x14ac:dyDescent="0.15">
      <c r="H2191">
        <f t="shared" si="34"/>
        <v>0.37403039999999999</v>
      </c>
    </row>
    <row r="2192" spans="8:8" x14ac:dyDescent="0.15">
      <c r="H2192">
        <f t="shared" si="34"/>
        <v>1.2467680000000001</v>
      </c>
    </row>
    <row r="2193" spans="8:8" x14ac:dyDescent="0.15">
      <c r="H2193">
        <f t="shared" si="34"/>
        <v>6.2338399999999998</v>
      </c>
    </row>
    <row r="2194" spans="8:8" x14ac:dyDescent="0.15">
      <c r="H2194">
        <f t="shared" si="34"/>
        <v>11.844296</v>
      </c>
    </row>
    <row r="2195" spans="8:8" x14ac:dyDescent="0.15">
      <c r="H2195">
        <f t="shared" si="34"/>
        <v>11.844296</v>
      </c>
    </row>
    <row r="2196" spans="8:8" x14ac:dyDescent="0.15">
      <c r="H2196">
        <f t="shared" si="34"/>
        <v>11.844296</v>
      </c>
    </row>
    <row r="2197" spans="8:8" x14ac:dyDescent="0.15">
      <c r="H2197">
        <f t="shared" si="34"/>
        <v>9.9741440000000008</v>
      </c>
    </row>
    <row r="2198" spans="8:8" x14ac:dyDescent="0.15">
      <c r="H2198">
        <f t="shared" si="34"/>
        <v>9.9741440000000008</v>
      </c>
    </row>
    <row r="2199" spans="8:8" x14ac:dyDescent="0.15">
      <c r="H2199">
        <f t="shared" si="34"/>
        <v>11.844296</v>
      </c>
    </row>
    <row r="2200" spans="8:8" x14ac:dyDescent="0.15">
      <c r="H2200">
        <f t="shared" si="34"/>
        <v>11.844296</v>
      </c>
    </row>
    <row r="2201" spans="8:8" x14ac:dyDescent="0.15">
      <c r="H2201">
        <f t="shared" si="34"/>
        <v>11.844296</v>
      </c>
    </row>
    <row r="2202" spans="8:8" x14ac:dyDescent="0.15">
      <c r="H2202">
        <f t="shared" si="34"/>
        <v>11.844296</v>
      </c>
    </row>
    <row r="2203" spans="8:8" x14ac:dyDescent="0.15">
      <c r="H2203">
        <f t="shared" ref="H2203:H2266" si="35">$H2179</f>
        <v>3.7403040000000001</v>
      </c>
    </row>
    <row r="2204" spans="8:8" x14ac:dyDescent="0.15">
      <c r="H2204">
        <f t="shared" si="35"/>
        <v>3.7403040000000001</v>
      </c>
    </row>
    <row r="2205" spans="8:8" x14ac:dyDescent="0.15">
      <c r="H2205">
        <f t="shared" si="35"/>
        <v>0.37403039999999999</v>
      </c>
    </row>
    <row r="2206" spans="8:8" x14ac:dyDescent="0.15">
      <c r="H2206">
        <f t="shared" si="35"/>
        <v>0.37403039999999999</v>
      </c>
    </row>
    <row r="2207" spans="8:8" x14ac:dyDescent="0.15">
      <c r="H2207">
        <f t="shared" si="35"/>
        <v>0.37403039999999999</v>
      </c>
    </row>
    <row r="2208" spans="8:8" x14ac:dyDescent="0.15">
      <c r="H2208">
        <f t="shared" si="35"/>
        <v>0.37403039999999999</v>
      </c>
    </row>
    <row r="2209" spans="8:8" x14ac:dyDescent="0.15">
      <c r="H2209">
        <f t="shared" si="35"/>
        <v>0.37403039999999999</v>
      </c>
    </row>
    <row r="2210" spans="8:8" x14ac:dyDescent="0.15">
      <c r="H2210">
        <f t="shared" si="35"/>
        <v>0.37403039999999999</v>
      </c>
    </row>
    <row r="2211" spans="8:8" x14ac:dyDescent="0.15">
      <c r="H2211">
        <f t="shared" si="35"/>
        <v>0.37403039999999999</v>
      </c>
    </row>
    <row r="2212" spans="8:8" x14ac:dyDescent="0.15">
      <c r="H2212">
        <f t="shared" si="35"/>
        <v>0.37403039999999999</v>
      </c>
    </row>
    <row r="2213" spans="8:8" x14ac:dyDescent="0.15">
      <c r="H2213">
        <f t="shared" si="35"/>
        <v>0.37403039999999999</v>
      </c>
    </row>
    <row r="2214" spans="8:8" x14ac:dyDescent="0.15">
      <c r="H2214">
        <f t="shared" si="35"/>
        <v>0.37403039999999999</v>
      </c>
    </row>
    <row r="2215" spans="8:8" x14ac:dyDescent="0.15">
      <c r="H2215">
        <f t="shared" si="35"/>
        <v>0.37403039999999999</v>
      </c>
    </row>
    <row r="2216" spans="8:8" x14ac:dyDescent="0.15">
      <c r="H2216">
        <f t="shared" si="35"/>
        <v>1.2467680000000001</v>
      </c>
    </row>
    <row r="2217" spans="8:8" x14ac:dyDescent="0.15">
      <c r="H2217">
        <f t="shared" si="35"/>
        <v>6.2338399999999998</v>
      </c>
    </row>
    <row r="2218" spans="8:8" x14ac:dyDescent="0.15">
      <c r="H2218">
        <f t="shared" si="35"/>
        <v>11.844296</v>
      </c>
    </row>
    <row r="2219" spans="8:8" x14ac:dyDescent="0.15">
      <c r="H2219">
        <f t="shared" si="35"/>
        <v>11.844296</v>
      </c>
    </row>
    <row r="2220" spans="8:8" x14ac:dyDescent="0.15">
      <c r="H2220">
        <f t="shared" si="35"/>
        <v>11.844296</v>
      </c>
    </row>
    <row r="2221" spans="8:8" x14ac:dyDescent="0.15">
      <c r="H2221">
        <f t="shared" si="35"/>
        <v>9.9741440000000008</v>
      </c>
    </row>
    <row r="2222" spans="8:8" x14ac:dyDescent="0.15">
      <c r="H2222">
        <f t="shared" si="35"/>
        <v>9.9741440000000008</v>
      </c>
    </row>
    <row r="2223" spans="8:8" x14ac:dyDescent="0.15">
      <c r="H2223">
        <f t="shared" si="35"/>
        <v>11.844296</v>
      </c>
    </row>
    <row r="2224" spans="8:8" x14ac:dyDescent="0.15">
      <c r="H2224">
        <f t="shared" si="35"/>
        <v>11.844296</v>
      </c>
    </row>
    <row r="2225" spans="8:8" x14ac:dyDescent="0.15">
      <c r="H2225">
        <f t="shared" si="35"/>
        <v>11.844296</v>
      </c>
    </row>
    <row r="2226" spans="8:8" x14ac:dyDescent="0.15">
      <c r="H2226">
        <f t="shared" si="35"/>
        <v>11.844296</v>
      </c>
    </row>
    <row r="2227" spans="8:8" x14ac:dyDescent="0.15">
      <c r="H2227">
        <f t="shared" si="35"/>
        <v>3.7403040000000001</v>
      </c>
    </row>
    <row r="2228" spans="8:8" x14ac:dyDescent="0.15">
      <c r="H2228">
        <f t="shared" si="35"/>
        <v>3.7403040000000001</v>
      </c>
    </row>
    <row r="2229" spans="8:8" x14ac:dyDescent="0.15">
      <c r="H2229">
        <f t="shared" si="35"/>
        <v>0.37403039999999999</v>
      </c>
    </row>
    <row r="2230" spans="8:8" x14ac:dyDescent="0.15">
      <c r="H2230">
        <f t="shared" si="35"/>
        <v>0.37403039999999999</v>
      </c>
    </row>
    <row r="2231" spans="8:8" x14ac:dyDescent="0.15">
      <c r="H2231">
        <f t="shared" si="35"/>
        <v>0.37403039999999999</v>
      </c>
    </row>
    <row r="2232" spans="8:8" x14ac:dyDescent="0.15">
      <c r="H2232">
        <f t="shared" si="35"/>
        <v>0.37403039999999999</v>
      </c>
    </row>
    <row r="2233" spans="8:8" x14ac:dyDescent="0.15">
      <c r="H2233">
        <f t="shared" si="35"/>
        <v>0.37403039999999999</v>
      </c>
    </row>
    <row r="2234" spans="8:8" x14ac:dyDescent="0.15">
      <c r="H2234">
        <f t="shared" si="35"/>
        <v>0.37403039999999999</v>
      </c>
    </row>
    <row r="2235" spans="8:8" x14ac:dyDescent="0.15">
      <c r="H2235">
        <f t="shared" si="35"/>
        <v>0.37403039999999999</v>
      </c>
    </row>
    <row r="2236" spans="8:8" x14ac:dyDescent="0.15">
      <c r="H2236">
        <f t="shared" si="35"/>
        <v>0.37403039999999999</v>
      </c>
    </row>
    <row r="2237" spans="8:8" x14ac:dyDescent="0.15">
      <c r="H2237">
        <f t="shared" si="35"/>
        <v>0.37403039999999999</v>
      </c>
    </row>
    <row r="2238" spans="8:8" x14ac:dyDescent="0.15">
      <c r="H2238">
        <f t="shared" si="35"/>
        <v>0.37403039999999999</v>
      </c>
    </row>
    <row r="2239" spans="8:8" x14ac:dyDescent="0.15">
      <c r="H2239">
        <f t="shared" si="35"/>
        <v>0.37403039999999999</v>
      </c>
    </row>
    <row r="2240" spans="8:8" x14ac:dyDescent="0.15">
      <c r="H2240">
        <f t="shared" si="35"/>
        <v>1.2467680000000001</v>
      </c>
    </row>
    <row r="2241" spans="8:8" x14ac:dyDescent="0.15">
      <c r="H2241">
        <f t="shared" si="35"/>
        <v>6.2338399999999998</v>
      </c>
    </row>
    <row r="2242" spans="8:8" x14ac:dyDescent="0.15">
      <c r="H2242">
        <f t="shared" si="35"/>
        <v>11.844296</v>
      </c>
    </row>
    <row r="2243" spans="8:8" x14ac:dyDescent="0.15">
      <c r="H2243">
        <f t="shared" si="35"/>
        <v>11.844296</v>
      </c>
    </row>
    <row r="2244" spans="8:8" x14ac:dyDescent="0.15">
      <c r="H2244">
        <f t="shared" si="35"/>
        <v>11.844296</v>
      </c>
    </row>
    <row r="2245" spans="8:8" x14ac:dyDescent="0.15">
      <c r="H2245">
        <f t="shared" si="35"/>
        <v>9.9741440000000008</v>
      </c>
    </row>
    <row r="2246" spans="8:8" x14ac:dyDescent="0.15">
      <c r="H2246">
        <f t="shared" si="35"/>
        <v>9.9741440000000008</v>
      </c>
    </row>
    <row r="2247" spans="8:8" x14ac:dyDescent="0.15">
      <c r="H2247">
        <f t="shared" si="35"/>
        <v>11.844296</v>
      </c>
    </row>
    <row r="2248" spans="8:8" x14ac:dyDescent="0.15">
      <c r="H2248">
        <f t="shared" si="35"/>
        <v>11.844296</v>
      </c>
    </row>
    <row r="2249" spans="8:8" x14ac:dyDescent="0.15">
      <c r="H2249">
        <f t="shared" si="35"/>
        <v>11.844296</v>
      </c>
    </row>
    <row r="2250" spans="8:8" x14ac:dyDescent="0.15">
      <c r="H2250">
        <f t="shared" si="35"/>
        <v>11.844296</v>
      </c>
    </row>
    <row r="2251" spans="8:8" x14ac:dyDescent="0.15">
      <c r="H2251">
        <f t="shared" si="35"/>
        <v>3.7403040000000001</v>
      </c>
    </row>
    <row r="2252" spans="8:8" x14ac:dyDescent="0.15">
      <c r="H2252">
        <f t="shared" si="35"/>
        <v>3.7403040000000001</v>
      </c>
    </row>
    <row r="2253" spans="8:8" x14ac:dyDescent="0.15">
      <c r="H2253">
        <f t="shared" si="35"/>
        <v>0.37403039999999999</v>
      </c>
    </row>
    <row r="2254" spans="8:8" x14ac:dyDescent="0.15">
      <c r="H2254">
        <f t="shared" si="35"/>
        <v>0.37403039999999999</v>
      </c>
    </row>
    <row r="2255" spans="8:8" x14ac:dyDescent="0.15">
      <c r="H2255">
        <f t="shared" si="35"/>
        <v>0.37403039999999999</v>
      </c>
    </row>
    <row r="2256" spans="8:8" x14ac:dyDescent="0.15">
      <c r="H2256">
        <f t="shared" si="35"/>
        <v>0.37403039999999999</v>
      </c>
    </row>
    <row r="2257" spans="8:8" x14ac:dyDescent="0.15">
      <c r="H2257">
        <f t="shared" si="35"/>
        <v>0.37403039999999999</v>
      </c>
    </row>
    <row r="2258" spans="8:8" x14ac:dyDescent="0.15">
      <c r="H2258">
        <f t="shared" si="35"/>
        <v>0.37403039999999999</v>
      </c>
    </row>
    <row r="2259" spans="8:8" x14ac:dyDescent="0.15">
      <c r="H2259">
        <f t="shared" si="35"/>
        <v>0.37403039999999999</v>
      </c>
    </row>
    <row r="2260" spans="8:8" x14ac:dyDescent="0.15">
      <c r="H2260">
        <f t="shared" si="35"/>
        <v>0.37403039999999999</v>
      </c>
    </row>
    <row r="2261" spans="8:8" x14ac:dyDescent="0.15">
      <c r="H2261">
        <f t="shared" si="35"/>
        <v>0.37403039999999999</v>
      </c>
    </row>
    <row r="2262" spans="8:8" x14ac:dyDescent="0.15">
      <c r="H2262">
        <f t="shared" si="35"/>
        <v>0.37403039999999999</v>
      </c>
    </row>
    <row r="2263" spans="8:8" x14ac:dyDescent="0.15">
      <c r="H2263">
        <f t="shared" si="35"/>
        <v>0.37403039999999999</v>
      </c>
    </row>
    <row r="2264" spans="8:8" x14ac:dyDescent="0.15">
      <c r="H2264">
        <f t="shared" si="35"/>
        <v>1.2467680000000001</v>
      </c>
    </row>
    <row r="2265" spans="8:8" x14ac:dyDescent="0.15">
      <c r="H2265">
        <f t="shared" si="35"/>
        <v>6.2338399999999998</v>
      </c>
    </row>
    <row r="2266" spans="8:8" x14ac:dyDescent="0.15">
      <c r="H2266">
        <f t="shared" si="35"/>
        <v>11.844296</v>
      </c>
    </row>
    <row r="2267" spans="8:8" x14ac:dyDescent="0.15">
      <c r="H2267">
        <f t="shared" ref="H2267:H2330" si="36">$H2243</f>
        <v>11.844296</v>
      </c>
    </row>
    <row r="2268" spans="8:8" x14ac:dyDescent="0.15">
      <c r="H2268">
        <f t="shared" si="36"/>
        <v>11.844296</v>
      </c>
    </row>
    <row r="2269" spans="8:8" x14ac:dyDescent="0.15">
      <c r="H2269">
        <f t="shared" si="36"/>
        <v>9.9741440000000008</v>
      </c>
    </row>
    <row r="2270" spans="8:8" x14ac:dyDescent="0.15">
      <c r="H2270">
        <f t="shared" si="36"/>
        <v>9.9741440000000008</v>
      </c>
    </row>
    <row r="2271" spans="8:8" x14ac:dyDescent="0.15">
      <c r="H2271">
        <f t="shared" si="36"/>
        <v>11.844296</v>
      </c>
    </row>
    <row r="2272" spans="8:8" x14ac:dyDescent="0.15">
      <c r="H2272">
        <f t="shared" si="36"/>
        <v>11.844296</v>
      </c>
    </row>
    <row r="2273" spans="8:8" x14ac:dyDescent="0.15">
      <c r="H2273">
        <f t="shared" si="36"/>
        <v>11.844296</v>
      </c>
    </row>
    <row r="2274" spans="8:8" x14ac:dyDescent="0.15">
      <c r="H2274">
        <f t="shared" si="36"/>
        <v>11.844296</v>
      </c>
    </row>
    <row r="2275" spans="8:8" x14ac:dyDescent="0.15">
      <c r="H2275">
        <f t="shared" si="36"/>
        <v>3.7403040000000001</v>
      </c>
    </row>
    <row r="2276" spans="8:8" x14ac:dyDescent="0.15">
      <c r="H2276">
        <f t="shared" si="36"/>
        <v>3.7403040000000001</v>
      </c>
    </row>
    <row r="2277" spans="8:8" x14ac:dyDescent="0.15">
      <c r="H2277">
        <f t="shared" si="36"/>
        <v>0.37403039999999999</v>
      </c>
    </row>
    <row r="2278" spans="8:8" x14ac:dyDescent="0.15">
      <c r="H2278">
        <f t="shared" si="36"/>
        <v>0.37403039999999999</v>
      </c>
    </row>
    <row r="2279" spans="8:8" x14ac:dyDescent="0.15">
      <c r="H2279">
        <f t="shared" si="36"/>
        <v>0.37403039999999999</v>
      </c>
    </row>
    <row r="2280" spans="8:8" x14ac:dyDescent="0.15">
      <c r="H2280">
        <f t="shared" si="36"/>
        <v>0.37403039999999999</v>
      </c>
    </row>
    <row r="2281" spans="8:8" x14ac:dyDescent="0.15">
      <c r="H2281">
        <f t="shared" si="36"/>
        <v>0.37403039999999999</v>
      </c>
    </row>
    <row r="2282" spans="8:8" x14ac:dyDescent="0.15">
      <c r="H2282">
        <f t="shared" si="36"/>
        <v>0.37403039999999999</v>
      </c>
    </row>
    <row r="2283" spans="8:8" x14ac:dyDescent="0.15">
      <c r="H2283">
        <f t="shared" si="36"/>
        <v>0.37403039999999999</v>
      </c>
    </row>
    <row r="2284" spans="8:8" x14ac:dyDescent="0.15">
      <c r="H2284">
        <f t="shared" si="36"/>
        <v>0.37403039999999999</v>
      </c>
    </row>
    <row r="2285" spans="8:8" x14ac:dyDescent="0.15">
      <c r="H2285">
        <f t="shared" si="36"/>
        <v>0.37403039999999999</v>
      </c>
    </row>
    <row r="2286" spans="8:8" x14ac:dyDescent="0.15">
      <c r="H2286">
        <f t="shared" si="36"/>
        <v>0.37403039999999999</v>
      </c>
    </row>
    <row r="2287" spans="8:8" x14ac:dyDescent="0.15">
      <c r="H2287">
        <f t="shared" si="36"/>
        <v>0.37403039999999999</v>
      </c>
    </row>
    <row r="2288" spans="8:8" x14ac:dyDescent="0.15">
      <c r="H2288">
        <f t="shared" si="36"/>
        <v>1.2467680000000001</v>
      </c>
    </row>
    <row r="2289" spans="8:8" x14ac:dyDescent="0.15">
      <c r="H2289">
        <f t="shared" si="36"/>
        <v>6.2338399999999998</v>
      </c>
    </row>
    <row r="2290" spans="8:8" x14ac:dyDescent="0.15">
      <c r="H2290">
        <f t="shared" si="36"/>
        <v>11.844296</v>
      </c>
    </row>
    <row r="2291" spans="8:8" x14ac:dyDescent="0.15">
      <c r="H2291">
        <f t="shared" si="36"/>
        <v>11.844296</v>
      </c>
    </row>
    <row r="2292" spans="8:8" x14ac:dyDescent="0.15">
      <c r="H2292">
        <f t="shared" si="36"/>
        <v>11.844296</v>
      </c>
    </row>
    <row r="2293" spans="8:8" x14ac:dyDescent="0.15">
      <c r="H2293">
        <f t="shared" si="36"/>
        <v>9.9741440000000008</v>
      </c>
    </row>
    <row r="2294" spans="8:8" x14ac:dyDescent="0.15">
      <c r="H2294">
        <f t="shared" si="36"/>
        <v>9.9741440000000008</v>
      </c>
    </row>
    <row r="2295" spans="8:8" x14ac:dyDescent="0.15">
      <c r="H2295">
        <f t="shared" si="36"/>
        <v>11.844296</v>
      </c>
    </row>
    <row r="2296" spans="8:8" x14ac:dyDescent="0.15">
      <c r="H2296">
        <f t="shared" si="36"/>
        <v>11.844296</v>
      </c>
    </row>
    <row r="2297" spans="8:8" x14ac:dyDescent="0.15">
      <c r="H2297">
        <f t="shared" si="36"/>
        <v>11.844296</v>
      </c>
    </row>
    <row r="2298" spans="8:8" x14ac:dyDescent="0.15">
      <c r="H2298">
        <f t="shared" si="36"/>
        <v>11.844296</v>
      </c>
    </row>
    <row r="2299" spans="8:8" x14ac:dyDescent="0.15">
      <c r="H2299">
        <f t="shared" si="36"/>
        <v>3.7403040000000001</v>
      </c>
    </row>
    <row r="2300" spans="8:8" x14ac:dyDescent="0.15">
      <c r="H2300">
        <f t="shared" si="36"/>
        <v>3.7403040000000001</v>
      </c>
    </row>
    <row r="2301" spans="8:8" x14ac:dyDescent="0.15">
      <c r="H2301">
        <f t="shared" si="36"/>
        <v>0.37403039999999999</v>
      </c>
    </row>
    <row r="2302" spans="8:8" x14ac:dyDescent="0.15">
      <c r="H2302">
        <f t="shared" si="36"/>
        <v>0.37403039999999999</v>
      </c>
    </row>
    <row r="2303" spans="8:8" x14ac:dyDescent="0.15">
      <c r="H2303">
        <f t="shared" si="36"/>
        <v>0.37403039999999999</v>
      </c>
    </row>
    <row r="2304" spans="8:8" x14ac:dyDescent="0.15">
      <c r="H2304">
        <f t="shared" si="36"/>
        <v>0.37403039999999999</v>
      </c>
    </row>
    <row r="2305" spans="8:8" x14ac:dyDescent="0.15">
      <c r="H2305">
        <f t="shared" si="36"/>
        <v>0.37403039999999999</v>
      </c>
    </row>
    <row r="2306" spans="8:8" x14ac:dyDescent="0.15">
      <c r="H2306">
        <f t="shared" si="36"/>
        <v>0.37403039999999999</v>
      </c>
    </row>
    <row r="2307" spans="8:8" x14ac:dyDescent="0.15">
      <c r="H2307">
        <f t="shared" si="36"/>
        <v>0.37403039999999999</v>
      </c>
    </row>
    <row r="2308" spans="8:8" x14ac:dyDescent="0.15">
      <c r="H2308">
        <f t="shared" si="36"/>
        <v>0.37403039999999999</v>
      </c>
    </row>
    <row r="2309" spans="8:8" x14ac:dyDescent="0.15">
      <c r="H2309">
        <f t="shared" si="36"/>
        <v>0.37403039999999999</v>
      </c>
    </row>
    <row r="2310" spans="8:8" x14ac:dyDescent="0.15">
      <c r="H2310">
        <f t="shared" si="36"/>
        <v>0.37403039999999999</v>
      </c>
    </row>
    <row r="2311" spans="8:8" x14ac:dyDescent="0.15">
      <c r="H2311">
        <f t="shared" si="36"/>
        <v>0.37403039999999999</v>
      </c>
    </row>
    <row r="2312" spans="8:8" x14ac:dyDescent="0.15">
      <c r="H2312">
        <f t="shared" si="36"/>
        <v>1.2467680000000001</v>
      </c>
    </row>
    <row r="2313" spans="8:8" x14ac:dyDescent="0.15">
      <c r="H2313">
        <f t="shared" si="36"/>
        <v>6.2338399999999998</v>
      </c>
    </row>
    <row r="2314" spans="8:8" x14ac:dyDescent="0.15">
      <c r="H2314">
        <f t="shared" si="36"/>
        <v>11.844296</v>
      </c>
    </row>
    <row r="2315" spans="8:8" x14ac:dyDescent="0.15">
      <c r="H2315">
        <f t="shared" si="36"/>
        <v>11.844296</v>
      </c>
    </row>
    <row r="2316" spans="8:8" x14ac:dyDescent="0.15">
      <c r="H2316">
        <f t="shared" si="36"/>
        <v>11.844296</v>
      </c>
    </row>
    <row r="2317" spans="8:8" x14ac:dyDescent="0.15">
      <c r="H2317">
        <f t="shared" si="36"/>
        <v>9.9741440000000008</v>
      </c>
    </row>
    <row r="2318" spans="8:8" x14ac:dyDescent="0.15">
      <c r="H2318">
        <f t="shared" si="36"/>
        <v>9.9741440000000008</v>
      </c>
    </row>
    <row r="2319" spans="8:8" x14ac:dyDescent="0.15">
      <c r="H2319">
        <f t="shared" si="36"/>
        <v>11.844296</v>
      </c>
    </row>
    <row r="2320" spans="8:8" x14ac:dyDescent="0.15">
      <c r="H2320">
        <f t="shared" si="36"/>
        <v>11.844296</v>
      </c>
    </row>
    <row r="2321" spans="8:8" x14ac:dyDescent="0.15">
      <c r="H2321">
        <f t="shared" si="36"/>
        <v>11.844296</v>
      </c>
    </row>
    <row r="2322" spans="8:8" x14ac:dyDescent="0.15">
      <c r="H2322">
        <f t="shared" si="36"/>
        <v>11.844296</v>
      </c>
    </row>
    <row r="2323" spans="8:8" x14ac:dyDescent="0.15">
      <c r="H2323">
        <f t="shared" si="36"/>
        <v>3.7403040000000001</v>
      </c>
    </row>
    <row r="2324" spans="8:8" x14ac:dyDescent="0.15">
      <c r="H2324">
        <f t="shared" si="36"/>
        <v>3.7403040000000001</v>
      </c>
    </row>
    <row r="2325" spans="8:8" x14ac:dyDescent="0.15">
      <c r="H2325">
        <f t="shared" si="36"/>
        <v>0.37403039999999999</v>
      </c>
    </row>
    <row r="2326" spans="8:8" x14ac:dyDescent="0.15">
      <c r="H2326">
        <f t="shared" si="36"/>
        <v>0.37403039999999999</v>
      </c>
    </row>
    <row r="2327" spans="8:8" x14ac:dyDescent="0.15">
      <c r="H2327">
        <f t="shared" si="36"/>
        <v>0.37403039999999999</v>
      </c>
    </row>
    <row r="2328" spans="8:8" x14ac:dyDescent="0.15">
      <c r="H2328">
        <f t="shared" si="36"/>
        <v>0.37403039999999999</v>
      </c>
    </row>
    <row r="2329" spans="8:8" x14ac:dyDescent="0.15">
      <c r="H2329">
        <f t="shared" si="36"/>
        <v>0.37403039999999999</v>
      </c>
    </row>
    <row r="2330" spans="8:8" x14ac:dyDescent="0.15">
      <c r="H2330">
        <f t="shared" si="36"/>
        <v>0.37403039999999999</v>
      </c>
    </row>
    <row r="2331" spans="8:8" x14ac:dyDescent="0.15">
      <c r="H2331">
        <f t="shared" ref="H2331:H2394" si="37">$H2307</f>
        <v>0.37403039999999999</v>
      </c>
    </row>
    <row r="2332" spans="8:8" x14ac:dyDescent="0.15">
      <c r="H2332">
        <f t="shared" si="37"/>
        <v>0.37403039999999999</v>
      </c>
    </row>
    <row r="2333" spans="8:8" x14ac:dyDescent="0.15">
      <c r="H2333">
        <f t="shared" si="37"/>
        <v>0.37403039999999999</v>
      </c>
    </row>
    <row r="2334" spans="8:8" x14ac:dyDescent="0.15">
      <c r="H2334">
        <f t="shared" si="37"/>
        <v>0.37403039999999999</v>
      </c>
    </row>
    <row r="2335" spans="8:8" x14ac:dyDescent="0.15">
      <c r="H2335">
        <f t="shared" si="37"/>
        <v>0.37403039999999999</v>
      </c>
    </row>
    <row r="2336" spans="8:8" x14ac:dyDescent="0.15">
      <c r="H2336">
        <f t="shared" si="37"/>
        <v>1.2467680000000001</v>
      </c>
    </row>
    <row r="2337" spans="8:8" x14ac:dyDescent="0.15">
      <c r="H2337">
        <f t="shared" si="37"/>
        <v>6.2338399999999998</v>
      </c>
    </row>
    <row r="2338" spans="8:8" x14ac:dyDescent="0.15">
      <c r="H2338">
        <f t="shared" si="37"/>
        <v>11.844296</v>
      </c>
    </row>
    <row r="2339" spans="8:8" x14ac:dyDescent="0.15">
      <c r="H2339">
        <f t="shared" si="37"/>
        <v>11.844296</v>
      </c>
    </row>
    <row r="2340" spans="8:8" x14ac:dyDescent="0.15">
      <c r="H2340">
        <f t="shared" si="37"/>
        <v>11.844296</v>
      </c>
    </row>
    <row r="2341" spans="8:8" x14ac:dyDescent="0.15">
      <c r="H2341">
        <f t="shared" si="37"/>
        <v>9.9741440000000008</v>
      </c>
    </row>
    <row r="2342" spans="8:8" x14ac:dyDescent="0.15">
      <c r="H2342">
        <f t="shared" si="37"/>
        <v>9.9741440000000008</v>
      </c>
    </row>
    <row r="2343" spans="8:8" x14ac:dyDescent="0.15">
      <c r="H2343">
        <f t="shared" si="37"/>
        <v>11.844296</v>
      </c>
    </row>
    <row r="2344" spans="8:8" x14ac:dyDescent="0.15">
      <c r="H2344">
        <f t="shared" si="37"/>
        <v>11.844296</v>
      </c>
    </row>
    <row r="2345" spans="8:8" x14ac:dyDescent="0.15">
      <c r="H2345">
        <f t="shared" si="37"/>
        <v>11.844296</v>
      </c>
    </row>
    <row r="2346" spans="8:8" x14ac:dyDescent="0.15">
      <c r="H2346">
        <f t="shared" si="37"/>
        <v>11.844296</v>
      </c>
    </row>
    <row r="2347" spans="8:8" x14ac:dyDescent="0.15">
      <c r="H2347">
        <f t="shared" si="37"/>
        <v>3.7403040000000001</v>
      </c>
    </row>
    <row r="2348" spans="8:8" x14ac:dyDescent="0.15">
      <c r="H2348">
        <f t="shared" si="37"/>
        <v>3.7403040000000001</v>
      </c>
    </row>
    <row r="2349" spans="8:8" x14ac:dyDescent="0.15">
      <c r="H2349">
        <f t="shared" si="37"/>
        <v>0.37403039999999999</v>
      </c>
    </row>
    <row r="2350" spans="8:8" x14ac:dyDescent="0.15">
      <c r="H2350">
        <f t="shared" si="37"/>
        <v>0.37403039999999999</v>
      </c>
    </row>
    <row r="2351" spans="8:8" x14ac:dyDescent="0.15">
      <c r="H2351">
        <f t="shared" si="37"/>
        <v>0.37403039999999999</v>
      </c>
    </row>
    <row r="2352" spans="8:8" x14ac:dyDescent="0.15">
      <c r="H2352">
        <f t="shared" si="37"/>
        <v>0.37403039999999999</v>
      </c>
    </row>
    <row r="2353" spans="8:8" x14ac:dyDescent="0.15">
      <c r="H2353">
        <f t="shared" si="37"/>
        <v>0.37403039999999999</v>
      </c>
    </row>
    <row r="2354" spans="8:8" x14ac:dyDescent="0.15">
      <c r="H2354">
        <f t="shared" si="37"/>
        <v>0.37403039999999999</v>
      </c>
    </row>
    <row r="2355" spans="8:8" x14ac:dyDescent="0.15">
      <c r="H2355">
        <f t="shared" si="37"/>
        <v>0.37403039999999999</v>
      </c>
    </row>
    <row r="2356" spans="8:8" x14ac:dyDescent="0.15">
      <c r="H2356">
        <f t="shared" si="37"/>
        <v>0.37403039999999999</v>
      </c>
    </row>
    <row r="2357" spans="8:8" x14ac:dyDescent="0.15">
      <c r="H2357">
        <f t="shared" si="37"/>
        <v>0.37403039999999999</v>
      </c>
    </row>
    <row r="2358" spans="8:8" x14ac:dyDescent="0.15">
      <c r="H2358">
        <f t="shared" si="37"/>
        <v>0.37403039999999999</v>
      </c>
    </row>
    <row r="2359" spans="8:8" x14ac:dyDescent="0.15">
      <c r="H2359">
        <f t="shared" si="37"/>
        <v>0.37403039999999999</v>
      </c>
    </row>
    <row r="2360" spans="8:8" x14ac:dyDescent="0.15">
      <c r="H2360">
        <f t="shared" si="37"/>
        <v>1.2467680000000001</v>
      </c>
    </row>
    <row r="2361" spans="8:8" x14ac:dyDescent="0.15">
      <c r="H2361">
        <f t="shared" si="37"/>
        <v>6.2338399999999998</v>
      </c>
    </row>
    <row r="2362" spans="8:8" x14ac:dyDescent="0.15">
      <c r="H2362">
        <f t="shared" si="37"/>
        <v>11.844296</v>
      </c>
    </row>
    <row r="2363" spans="8:8" x14ac:dyDescent="0.15">
      <c r="H2363">
        <f t="shared" si="37"/>
        <v>11.844296</v>
      </c>
    </row>
    <row r="2364" spans="8:8" x14ac:dyDescent="0.15">
      <c r="H2364">
        <f t="shared" si="37"/>
        <v>11.844296</v>
      </c>
    </row>
    <row r="2365" spans="8:8" x14ac:dyDescent="0.15">
      <c r="H2365">
        <f t="shared" si="37"/>
        <v>9.9741440000000008</v>
      </c>
    </row>
    <row r="2366" spans="8:8" x14ac:dyDescent="0.15">
      <c r="H2366">
        <f t="shared" si="37"/>
        <v>9.9741440000000008</v>
      </c>
    </row>
    <row r="2367" spans="8:8" x14ac:dyDescent="0.15">
      <c r="H2367">
        <f t="shared" si="37"/>
        <v>11.844296</v>
      </c>
    </row>
    <row r="2368" spans="8:8" x14ac:dyDescent="0.15">
      <c r="H2368">
        <f t="shared" si="37"/>
        <v>11.844296</v>
      </c>
    </row>
    <row r="2369" spans="8:8" x14ac:dyDescent="0.15">
      <c r="H2369">
        <f t="shared" si="37"/>
        <v>11.844296</v>
      </c>
    </row>
    <row r="2370" spans="8:8" x14ac:dyDescent="0.15">
      <c r="H2370">
        <f t="shared" si="37"/>
        <v>11.844296</v>
      </c>
    </row>
    <row r="2371" spans="8:8" x14ac:dyDescent="0.15">
      <c r="H2371">
        <f t="shared" si="37"/>
        <v>3.7403040000000001</v>
      </c>
    </row>
    <row r="2372" spans="8:8" x14ac:dyDescent="0.15">
      <c r="H2372">
        <f t="shared" si="37"/>
        <v>3.7403040000000001</v>
      </c>
    </row>
    <row r="2373" spans="8:8" x14ac:dyDescent="0.15">
      <c r="H2373">
        <f t="shared" si="37"/>
        <v>0.37403039999999999</v>
      </c>
    </row>
    <row r="2374" spans="8:8" x14ac:dyDescent="0.15">
      <c r="H2374">
        <f t="shared" si="37"/>
        <v>0.37403039999999999</v>
      </c>
    </row>
    <row r="2375" spans="8:8" x14ac:dyDescent="0.15">
      <c r="H2375">
        <f t="shared" si="37"/>
        <v>0.37403039999999999</v>
      </c>
    </row>
    <row r="2376" spans="8:8" x14ac:dyDescent="0.15">
      <c r="H2376">
        <f t="shared" si="37"/>
        <v>0.37403039999999999</v>
      </c>
    </row>
    <row r="2377" spans="8:8" x14ac:dyDescent="0.15">
      <c r="H2377">
        <f t="shared" si="37"/>
        <v>0.37403039999999999</v>
      </c>
    </row>
    <row r="2378" spans="8:8" x14ac:dyDescent="0.15">
      <c r="H2378">
        <f t="shared" si="37"/>
        <v>0.37403039999999999</v>
      </c>
    </row>
    <row r="2379" spans="8:8" x14ac:dyDescent="0.15">
      <c r="H2379">
        <f t="shared" si="37"/>
        <v>0.37403039999999999</v>
      </c>
    </row>
    <row r="2380" spans="8:8" x14ac:dyDescent="0.15">
      <c r="H2380">
        <f t="shared" si="37"/>
        <v>0.37403039999999999</v>
      </c>
    </row>
    <row r="2381" spans="8:8" x14ac:dyDescent="0.15">
      <c r="H2381">
        <f t="shared" si="37"/>
        <v>0.37403039999999999</v>
      </c>
    </row>
    <row r="2382" spans="8:8" x14ac:dyDescent="0.15">
      <c r="H2382">
        <f t="shared" si="37"/>
        <v>0.37403039999999999</v>
      </c>
    </row>
    <row r="2383" spans="8:8" x14ac:dyDescent="0.15">
      <c r="H2383">
        <f t="shared" si="37"/>
        <v>0.37403039999999999</v>
      </c>
    </row>
    <row r="2384" spans="8:8" x14ac:dyDescent="0.15">
      <c r="H2384">
        <f t="shared" si="37"/>
        <v>1.2467680000000001</v>
      </c>
    </row>
    <row r="2385" spans="8:8" x14ac:dyDescent="0.15">
      <c r="H2385">
        <f t="shared" si="37"/>
        <v>6.2338399999999998</v>
      </c>
    </row>
    <row r="2386" spans="8:8" x14ac:dyDescent="0.15">
      <c r="H2386">
        <f t="shared" si="37"/>
        <v>11.844296</v>
      </c>
    </row>
    <row r="2387" spans="8:8" x14ac:dyDescent="0.15">
      <c r="H2387">
        <f t="shared" si="37"/>
        <v>11.844296</v>
      </c>
    </row>
    <row r="2388" spans="8:8" x14ac:dyDescent="0.15">
      <c r="H2388">
        <f t="shared" si="37"/>
        <v>11.844296</v>
      </c>
    </row>
    <row r="2389" spans="8:8" x14ac:dyDescent="0.15">
      <c r="H2389">
        <f t="shared" si="37"/>
        <v>9.9741440000000008</v>
      </c>
    </row>
    <row r="2390" spans="8:8" x14ac:dyDescent="0.15">
      <c r="H2390">
        <f t="shared" si="37"/>
        <v>9.9741440000000008</v>
      </c>
    </row>
    <row r="2391" spans="8:8" x14ac:dyDescent="0.15">
      <c r="H2391">
        <f t="shared" si="37"/>
        <v>11.844296</v>
      </c>
    </row>
    <row r="2392" spans="8:8" x14ac:dyDescent="0.15">
      <c r="H2392">
        <f t="shared" si="37"/>
        <v>11.844296</v>
      </c>
    </row>
    <row r="2393" spans="8:8" x14ac:dyDescent="0.15">
      <c r="H2393">
        <f t="shared" si="37"/>
        <v>11.844296</v>
      </c>
    </row>
    <row r="2394" spans="8:8" x14ac:dyDescent="0.15">
      <c r="H2394">
        <f t="shared" si="37"/>
        <v>11.844296</v>
      </c>
    </row>
    <row r="2395" spans="8:8" x14ac:dyDescent="0.15">
      <c r="H2395">
        <f t="shared" ref="H2395:H2458" si="38">$H2371</f>
        <v>3.7403040000000001</v>
      </c>
    </row>
    <row r="2396" spans="8:8" x14ac:dyDescent="0.15">
      <c r="H2396">
        <f t="shared" si="38"/>
        <v>3.7403040000000001</v>
      </c>
    </row>
    <row r="2397" spans="8:8" x14ac:dyDescent="0.15">
      <c r="H2397">
        <f t="shared" si="38"/>
        <v>0.37403039999999999</v>
      </c>
    </row>
    <row r="2398" spans="8:8" x14ac:dyDescent="0.15">
      <c r="H2398">
        <f t="shared" si="38"/>
        <v>0.37403039999999999</v>
      </c>
    </row>
    <row r="2399" spans="8:8" x14ac:dyDescent="0.15">
      <c r="H2399">
        <f t="shared" si="38"/>
        <v>0.37403039999999999</v>
      </c>
    </row>
    <row r="2400" spans="8:8" x14ac:dyDescent="0.15">
      <c r="H2400">
        <f t="shared" si="38"/>
        <v>0.37403039999999999</v>
      </c>
    </row>
    <row r="2401" spans="8:8" x14ac:dyDescent="0.15">
      <c r="H2401">
        <f t="shared" si="38"/>
        <v>0.37403039999999999</v>
      </c>
    </row>
    <row r="2402" spans="8:8" x14ac:dyDescent="0.15">
      <c r="H2402">
        <f t="shared" si="38"/>
        <v>0.37403039999999999</v>
      </c>
    </row>
    <row r="2403" spans="8:8" x14ac:dyDescent="0.15">
      <c r="H2403">
        <f t="shared" si="38"/>
        <v>0.37403039999999999</v>
      </c>
    </row>
    <row r="2404" spans="8:8" x14ac:dyDescent="0.15">
      <c r="H2404">
        <f t="shared" si="38"/>
        <v>0.37403039999999999</v>
      </c>
    </row>
    <row r="2405" spans="8:8" x14ac:dyDescent="0.15">
      <c r="H2405">
        <f t="shared" si="38"/>
        <v>0.37403039999999999</v>
      </c>
    </row>
    <row r="2406" spans="8:8" x14ac:dyDescent="0.15">
      <c r="H2406">
        <f t="shared" si="38"/>
        <v>0.37403039999999999</v>
      </c>
    </row>
    <row r="2407" spans="8:8" x14ac:dyDescent="0.15">
      <c r="H2407">
        <f t="shared" si="38"/>
        <v>0.37403039999999999</v>
      </c>
    </row>
    <row r="2408" spans="8:8" x14ac:dyDescent="0.15">
      <c r="H2408">
        <f t="shared" si="38"/>
        <v>1.2467680000000001</v>
      </c>
    </row>
    <row r="2409" spans="8:8" x14ac:dyDescent="0.15">
      <c r="H2409">
        <f t="shared" si="38"/>
        <v>6.2338399999999998</v>
      </c>
    </row>
    <row r="2410" spans="8:8" x14ac:dyDescent="0.15">
      <c r="H2410">
        <f t="shared" si="38"/>
        <v>11.844296</v>
      </c>
    </row>
    <row r="2411" spans="8:8" x14ac:dyDescent="0.15">
      <c r="H2411">
        <f t="shared" si="38"/>
        <v>11.844296</v>
      </c>
    </row>
    <row r="2412" spans="8:8" x14ac:dyDescent="0.15">
      <c r="H2412">
        <f t="shared" si="38"/>
        <v>11.844296</v>
      </c>
    </row>
    <row r="2413" spans="8:8" x14ac:dyDescent="0.15">
      <c r="H2413">
        <f t="shared" si="38"/>
        <v>9.9741440000000008</v>
      </c>
    </row>
    <row r="2414" spans="8:8" x14ac:dyDescent="0.15">
      <c r="H2414">
        <f t="shared" si="38"/>
        <v>9.9741440000000008</v>
      </c>
    </row>
    <row r="2415" spans="8:8" x14ac:dyDescent="0.15">
      <c r="H2415">
        <f t="shared" si="38"/>
        <v>11.844296</v>
      </c>
    </row>
    <row r="2416" spans="8:8" x14ac:dyDescent="0.15">
      <c r="H2416">
        <f t="shared" si="38"/>
        <v>11.844296</v>
      </c>
    </row>
    <row r="2417" spans="8:8" x14ac:dyDescent="0.15">
      <c r="H2417">
        <f t="shared" si="38"/>
        <v>11.844296</v>
      </c>
    </row>
    <row r="2418" spans="8:8" x14ac:dyDescent="0.15">
      <c r="H2418">
        <f t="shared" si="38"/>
        <v>11.844296</v>
      </c>
    </row>
    <row r="2419" spans="8:8" x14ac:dyDescent="0.15">
      <c r="H2419">
        <f t="shared" si="38"/>
        <v>3.7403040000000001</v>
      </c>
    </row>
    <row r="2420" spans="8:8" x14ac:dyDescent="0.15">
      <c r="H2420">
        <f t="shared" si="38"/>
        <v>3.7403040000000001</v>
      </c>
    </row>
    <row r="2421" spans="8:8" x14ac:dyDescent="0.15">
      <c r="H2421">
        <f t="shared" si="38"/>
        <v>0.37403039999999999</v>
      </c>
    </row>
    <row r="2422" spans="8:8" x14ac:dyDescent="0.15">
      <c r="H2422">
        <f t="shared" si="38"/>
        <v>0.37403039999999999</v>
      </c>
    </row>
    <row r="2423" spans="8:8" x14ac:dyDescent="0.15">
      <c r="H2423">
        <f t="shared" si="38"/>
        <v>0.37403039999999999</v>
      </c>
    </row>
    <row r="2424" spans="8:8" x14ac:dyDescent="0.15">
      <c r="H2424">
        <f t="shared" si="38"/>
        <v>0.37403039999999999</v>
      </c>
    </row>
    <row r="2425" spans="8:8" x14ac:dyDescent="0.15">
      <c r="H2425">
        <f t="shared" si="38"/>
        <v>0.37403039999999999</v>
      </c>
    </row>
    <row r="2426" spans="8:8" x14ac:dyDescent="0.15">
      <c r="H2426">
        <f t="shared" si="38"/>
        <v>0.37403039999999999</v>
      </c>
    </row>
    <row r="2427" spans="8:8" x14ac:dyDescent="0.15">
      <c r="H2427">
        <f t="shared" si="38"/>
        <v>0.37403039999999999</v>
      </c>
    </row>
    <row r="2428" spans="8:8" x14ac:dyDescent="0.15">
      <c r="H2428">
        <f t="shared" si="38"/>
        <v>0.37403039999999999</v>
      </c>
    </row>
    <row r="2429" spans="8:8" x14ac:dyDescent="0.15">
      <c r="H2429">
        <f t="shared" si="38"/>
        <v>0.37403039999999999</v>
      </c>
    </row>
    <row r="2430" spans="8:8" x14ac:dyDescent="0.15">
      <c r="H2430">
        <f t="shared" si="38"/>
        <v>0.37403039999999999</v>
      </c>
    </row>
    <row r="2431" spans="8:8" x14ac:dyDescent="0.15">
      <c r="H2431">
        <f t="shared" si="38"/>
        <v>0.37403039999999999</v>
      </c>
    </row>
    <row r="2432" spans="8:8" x14ac:dyDescent="0.15">
      <c r="H2432">
        <f t="shared" si="38"/>
        <v>1.2467680000000001</v>
      </c>
    </row>
    <row r="2433" spans="8:8" x14ac:dyDescent="0.15">
      <c r="H2433">
        <f t="shared" si="38"/>
        <v>6.2338399999999998</v>
      </c>
    </row>
    <row r="2434" spans="8:8" x14ac:dyDescent="0.15">
      <c r="H2434">
        <f t="shared" si="38"/>
        <v>11.844296</v>
      </c>
    </row>
    <row r="2435" spans="8:8" x14ac:dyDescent="0.15">
      <c r="H2435">
        <f t="shared" si="38"/>
        <v>11.844296</v>
      </c>
    </row>
    <row r="2436" spans="8:8" x14ac:dyDescent="0.15">
      <c r="H2436">
        <f t="shared" si="38"/>
        <v>11.844296</v>
      </c>
    </row>
    <row r="2437" spans="8:8" x14ac:dyDescent="0.15">
      <c r="H2437">
        <f t="shared" si="38"/>
        <v>9.9741440000000008</v>
      </c>
    </row>
    <row r="2438" spans="8:8" x14ac:dyDescent="0.15">
      <c r="H2438">
        <f t="shared" si="38"/>
        <v>9.9741440000000008</v>
      </c>
    </row>
    <row r="2439" spans="8:8" x14ac:dyDescent="0.15">
      <c r="H2439">
        <f t="shared" si="38"/>
        <v>11.844296</v>
      </c>
    </row>
    <row r="2440" spans="8:8" x14ac:dyDescent="0.15">
      <c r="H2440">
        <f t="shared" si="38"/>
        <v>11.844296</v>
      </c>
    </row>
    <row r="2441" spans="8:8" x14ac:dyDescent="0.15">
      <c r="H2441">
        <f t="shared" si="38"/>
        <v>11.844296</v>
      </c>
    </row>
    <row r="2442" spans="8:8" x14ac:dyDescent="0.15">
      <c r="H2442">
        <f t="shared" si="38"/>
        <v>11.844296</v>
      </c>
    </row>
    <row r="2443" spans="8:8" x14ac:dyDescent="0.15">
      <c r="H2443">
        <f t="shared" si="38"/>
        <v>3.7403040000000001</v>
      </c>
    </row>
    <row r="2444" spans="8:8" x14ac:dyDescent="0.15">
      <c r="H2444">
        <f t="shared" si="38"/>
        <v>3.7403040000000001</v>
      </c>
    </row>
    <row r="2445" spans="8:8" x14ac:dyDescent="0.15">
      <c r="H2445">
        <f t="shared" si="38"/>
        <v>0.37403039999999999</v>
      </c>
    </row>
    <row r="2446" spans="8:8" x14ac:dyDescent="0.15">
      <c r="H2446">
        <f t="shared" si="38"/>
        <v>0.37403039999999999</v>
      </c>
    </row>
    <row r="2447" spans="8:8" x14ac:dyDescent="0.15">
      <c r="H2447">
        <f t="shared" si="38"/>
        <v>0.37403039999999999</v>
      </c>
    </row>
    <row r="2448" spans="8:8" x14ac:dyDescent="0.15">
      <c r="H2448">
        <f t="shared" si="38"/>
        <v>0.37403039999999999</v>
      </c>
    </row>
    <row r="2449" spans="8:8" x14ac:dyDescent="0.15">
      <c r="H2449">
        <f t="shared" si="38"/>
        <v>0.37403039999999999</v>
      </c>
    </row>
    <row r="2450" spans="8:8" x14ac:dyDescent="0.15">
      <c r="H2450">
        <f t="shared" si="38"/>
        <v>0.37403039999999999</v>
      </c>
    </row>
    <row r="2451" spans="8:8" x14ac:dyDescent="0.15">
      <c r="H2451">
        <f t="shared" si="38"/>
        <v>0.37403039999999999</v>
      </c>
    </row>
    <row r="2452" spans="8:8" x14ac:dyDescent="0.15">
      <c r="H2452">
        <f t="shared" si="38"/>
        <v>0.37403039999999999</v>
      </c>
    </row>
    <row r="2453" spans="8:8" x14ac:dyDescent="0.15">
      <c r="H2453">
        <f t="shared" si="38"/>
        <v>0.37403039999999999</v>
      </c>
    </row>
    <row r="2454" spans="8:8" x14ac:dyDescent="0.15">
      <c r="H2454">
        <f t="shared" si="38"/>
        <v>0.37403039999999999</v>
      </c>
    </row>
    <row r="2455" spans="8:8" x14ac:dyDescent="0.15">
      <c r="H2455">
        <f t="shared" si="38"/>
        <v>0.37403039999999999</v>
      </c>
    </row>
    <row r="2456" spans="8:8" x14ac:dyDescent="0.15">
      <c r="H2456">
        <f t="shared" si="38"/>
        <v>1.2467680000000001</v>
      </c>
    </row>
    <row r="2457" spans="8:8" x14ac:dyDescent="0.15">
      <c r="H2457">
        <f t="shared" si="38"/>
        <v>6.2338399999999998</v>
      </c>
    </row>
    <row r="2458" spans="8:8" x14ac:dyDescent="0.15">
      <c r="H2458">
        <f t="shared" si="38"/>
        <v>11.844296</v>
      </c>
    </row>
    <row r="2459" spans="8:8" x14ac:dyDescent="0.15">
      <c r="H2459">
        <f t="shared" ref="H2459:H2522" si="39">$H2435</f>
        <v>11.844296</v>
      </c>
    </row>
    <row r="2460" spans="8:8" x14ac:dyDescent="0.15">
      <c r="H2460">
        <f t="shared" si="39"/>
        <v>11.844296</v>
      </c>
    </row>
    <row r="2461" spans="8:8" x14ac:dyDescent="0.15">
      <c r="H2461">
        <f t="shared" si="39"/>
        <v>9.9741440000000008</v>
      </c>
    </row>
    <row r="2462" spans="8:8" x14ac:dyDescent="0.15">
      <c r="H2462">
        <f t="shared" si="39"/>
        <v>9.9741440000000008</v>
      </c>
    </row>
    <row r="2463" spans="8:8" x14ac:dyDescent="0.15">
      <c r="H2463">
        <f t="shared" si="39"/>
        <v>11.844296</v>
      </c>
    </row>
    <row r="2464" spans="8:8" x14ac:dyDescent="0.15">
      <c r="H2464">
        <f t="shared" si="39"/>
        <v>11.844296</v>
      </c>
    </row>
    <row r="2465" spans="8:8" x14ac:dyDescent="0.15">
      <c r="H2465">
        <f t="shared" si="39"/>
        <v>11.844296</v>
      </c>
    </row>
    <row r="2466" spans="8:8" x14ac:dyDescent="0.15">
      <c r="H2466">
        <f t="shared" si="39"/>
        <v>11.844296</v>
      </c>
    </row>
    <row r="2467" spans="8:8" x14ac:dyDescent="0.15">
      <c r="H2467">
        <f t="shared" si="39"/>
        <v>3.7403040000000001</v>
      </c>
    </row>
    <row r="2468" spans="8:8" x14ac:dyDescent="0.15">
      <c r="H2468">
        <f t="shared" si="39"/>
        <v>3.7403040000000001</v>
      </c>
    </row>
    <row r="2469" spans="8:8" x14ac:dyDescent="0.15">
      <c r="H2469">
        <f t="shared" si="39"/>
        <v>0.37403039999999999</v>
      </c>
    </row>
    <row r="2470" spans="8:8" x14ac:dyDescent="0.15">
      <c r="H2470">
        <f t="shared" si="39"/>
        <v>0.37403039999999999</v>
      </c>
    </row>
    <row r="2471" spans="8:8" x14ac:dyDescent="0.15">
      <c r="H2471">
        <f t="shared" si="39"/>
        <v>0.37403039999999999</v>
      </c>
    </row>
    <row r="2472" spans="8:8" x14ac:dyDescent="0.15">
      <c r="H2472">
        <f t="shared" si="39"/>
        <v>0.37403039999999999</v>
      </c>
    </row>
    <row r="2473" spans="8:8" x14ac:dyDescent="0.15">
      <c r="H2473">
        <f t="shared" si="39"/>
        <v>0.37403039999999999</v>
      </c>
    </row>
    <row r="2474" spans="8:8" x14ac:dyDescent="0.15">
      <c r="H2474">
        <f t="shared" si="39"/>
        <v>0.37403039999999999</v>
      </c>
    </row>
    <row r="2475" spans="8:8" x14ac:dyDescent="0.15">
      <c r="H2475">
        <f t="shared" si="39"/>
        <v>0.37403039999999999</v>
      </c>
    </row>
    <row r="2476" spans="8:8" x14ac:dyDescent="0.15">
      <c r="H2476">
        <f t="shared" si="39"/>
        <v>0.37403039999999999</v>
      </c>
    </row>
    <row r="2477" spans="8:8" x14ac:dyDescent="0.15">
      <c r="H2477">
        <f t="shared" si="39"/>
        <v>0.37403039999999999</v>
      </c>
    </row>
    <row r="2478" spans="8:8" x14ac:dyDescent="0.15">
      <c r="H2478">
        <f t="shared" si="39"/>
        <v>0.37403039999999999</v>
      </c>
    </row>
    <row r="2479" spans="8:8" x14ac:dyDescent="0.15">
      <c r="H2479">
        <f t="shared" si="39"/>
        <v>0.37403039999999999</v>
      </c>
    </row>
    <row r="2480" spans="8:8" x14ac:dyDescent="0.15">
      <c r="H2480">
        <f t="shared" si="39"/>
        <v>1.2467680000000001</v>
      </c>
    </row>
    <row r="2481" spans="8:8" x14ac:dyDescent="0.15">
      <c r="H2481">
        <f t="shared" si="39"/>
        <v>6.2338399999999998</v>
      </c>
    </row>
    <row r="2482" spans="8:8" x14ac:dyDescent="0.15">
      <c r="H2482">
        <f t="shared" si="39"/>
        <v>11.844296</v>
      </c>
    </row>
    <row r="2483" spans="8:8" x14ac:dyDescent="0.15">
      <c r="H2483">
        <f t="shared" si="39"/>
        <v>11.844296</v>
      </c>
    </row>
    <row r="2484" spans="8:8" x14ac:dyDescent="0.15">
      <c r="H2484">
        <f t="shared" si="39"/>
        <v>11.844296</v>
      </c>
    </row>
    <row r="2485" spans="8:8" x14ac:dyDescent="0.15">
      <c r="H2485">
        <f t="shared" si="39"/>
        <v>9.9741440000000008</v>
      </c>
    </row>
    <row r="2486" spans="8:8" x14ac:dyDescent="0.15">
      <c r="H2486">
        <f t="shared" si="39"/>
        <v>9.9741440000000008</v>
      </c>
    </row>
    <row r="2487" spans="8:8" x14ac:dyDescent="0.15">
      <c r="H2487">
        <f t="shared" si="39"/>
        <v>11.844296</v>
      </c>
    </row>
    <row r="2488" spans="8:8" x14ac:dyDescent="0.15">
      <c r="H2488">
        <f t="shared" si="39"/>
        <v>11.844296</v>
      </c>
    </row>
    <row r="2489" spans="8:8" x14ac:dyDescent="0.15">
      <c r="H2489">
        <f t="shared" si="39"/>
        <v>11.844296</v>
      </c>
    </row>
    <row r="2490" spans="8:8" x14ac:dyDescent="0.15">
      <c r="H2490">
        <f t="shared" si="39"/>
        <v>11.844296</v>
      </c>
    </row>
    <row r="2491" spans="8:8" x14ac:dyDescent="0.15">
      <c r="H2491">
        <f t="shared" si="39"/>
        <v>3.7403040000000001</v>
      </c>
    </row>
    <row r="2492" spans="8:8" x14ac:dyDescent="0.15">
      <c r="H2492">
        <f t="shared" si="39"/>
        <v>3.7403040000000001</v>
      </c>
    </row>
    <row r="2493" spans="8:8" x14ac:dyDescent="0.15">
      <c r="H2493">
        <f t="shared" si="39"/>
        <v>0.37403039999999999</v>
      </c>
    </row>
    <row r="2494" spans="8:8" x14ac:dyDescent="0.15">
      <c r="H2494">
        <f t="shared" si="39"/>
        <v>0.37403039999999999</v>
      </c>
    </row>
    <row r="2495" spans="8:8" x14ac:dyDescent="0.15">
      <c r="H2495">
        <f t="shared" si="39"/>
        <v>0.37403039999999999</v>
      </c>
    </row>
    <row r="2496" spans="8:8" x14ac:dyDescent="0.15">
      <c r="H2496">
        <f t="shared" si="39"/>
        <v>0.37403039999999999</v>
      </c>
    </row>
    <row r="2497" spans="8:8" x14ac:dyDescent="0.15">
      <c r="H2497">
        <f t="shared" si="39"/>
        <v>0.37403039999999999</v>
      </c>
    </row>
    <row r="2498" spans="8:8" x14ac:dyDescent="0.15">
      <c r="H2498">
        <f t="shared" si="39"/>
        <v>0.37403039999999999</v>
      </c>
    </row>
    <row r="2499" spans="8:8" x14ac:dyDescent="0.15">
      <c r="H2499">
        <f t="shared" si="39"/>
        <v>0.37403039999999999</v>
      </c>
    </row>
    <row r="2500" spans="8:8" x14ac:dyDescent="0.15">
      <c r="H2500">
        <f t="shared" si="39"/>
        <v>0.37403039999999999</v>
      </c>
    </row>
    <row r="2501" spans="8:8" x14ac:dyDescent="0.15">
      <c r="H2501">
        <f t="shared" si="39"/>
        <v>0.37403039999999999</v>
      </c>
    </row>
    <row r="2502" spans="8:8" x14ac:dyDescent="0.15">
      <c r="H2502">
        <f t="shared" si="39"/>
        <v>0.37403039999999999</v>
      </c>
    </row>
    <row r="2503" spans="8:8" x14ac:dyDescent="0.15">
      <c r="H2503">
        <f t="shared" si="39"/>
        <v>0.37403039999999999</v>
      </c>
    </row>
    <row r="2504" spans="8:8" x14ac:dyDescent="0.15">
      <c r="H2504">
        <f t="shared" si="39"/>
        <v>1.2467680000000001</v>
      </c>
    </row>
    <row r="2505" spans="8:8" x14ac:dyDescent="0.15">
      <c r="H2505">
        <f t="shared" si="39"/>
        <v>6.2338399999999998</v>
      </c>
    </row>
    <row r="2506" spans="8:8" x14ac:dyDescent="0.15">
      <c r="H2506">
        <f t="shared" si="39"/>
        <v>11.844296</v>
      </c>
    </row>
    <row r="2507" spans="8:8" x14ac:dyDescent="0.15">
      <c r="H2507">
        <f t="shared" si="39"/>
        <v>11.844296</v>
      </c>
    </row>
    <row r="2508" spans="8:8" x14ac:dyDescent="0.15">
      <c r="H2508">
        <f t="shared" si="39"/>
        <v>11.844296</v>
      </c>
    </row>
    <row r="2509" spans="8:8" x14ac:dyDescent="0.15">
      <c r="H2509">
        <f t="shared" si="39"/>
        <v>9.9741440000000008</v>
      </c>
    </row>
    <row r="2510" spans="8:8" x14ac:dyDescent="0.15">
      <c r="H2510">
        <f t="shared" si="39"/>
        <v>9.9741440000000008</v>
      </c>
    </row>
    <row r="2511" spans="8:8" x14ac:dyDescent="0.15">
      <c r="H2511">
        <f t="shared" si="39"/>
        <v>11.844296</v>
      </c>
    </row>
    <row r="2512" spans="8:8" x14ac:dyDescent="0.15">
      <c r="H2512">
        <f t="shared" si="39"/>
        <v>11.844296</v>
      </c>
    </row>
    <row r="2513" spans="8:8" x14ac:dyDescent="0.15">
      <c r="H2513">
        <f t="shared" si="39"/>
        <v>11.844296</v>
      </c>
    </row>
    <row r="2514" spans="8:8" x14ac:dyDescent="0.15">
      <c r="H2514">
        <f t="shared" si="39"/>
        <v>11.844296</v>
      </c>
    </row>
    <row r="2515" spans="8:8" x14ac:dyDescent="0.15">
      <c r="H2515">
        <f t="shared" si="39"/>
        <v>3.7403040000000001</v>
      </c>
    </row>
    <row r="2516" spans="8:8" x14ac:dyDescent="0.15">
      <c r="H2516">
        <f t="shared" si="39"/>
        <v>3.7403040000000001</v>
      </c>
    </row>
    <row r="2517" spans="8:8" x14ac:dyDescent="0.15">
      <c r="H2517">
        <f t="shared" si="39"/>
        <v>0.37403039999999999</v>
      </c>
    </row>
    <row r="2518" spans="8:8" x14ac:dyDescent="0.15">
      <c r="H2518">
        <f t="shared" si="39"/>
        <v>0.37403039999999999</v>
      </c>
    </row>
    <row r="2519" spans="8:8" x14ac:dyDescent="0.15">
      <c r="H2519">
        <f t="shared" si="39"/>
        <v>0.37403039999999999</v>
      </c>
    </row>
    <row r="2520" spans="8:8" x14ac:dyDescent="0.15">
      <c r="H2520">
        <f t="shared" si="39"/>
        <v>0.37403039999999999</v>
      </c>
    </row>
    <row r="2521" spans="8:8" x14ac:dyDescent="0.15">
      <c r="H2521">
        <f t="shared" si="39"/>
        <v>0.37403039999999999</v>
      </c>
    </row>
    <row r="2522" spans="8:8" x14ac:dyDescent="0.15">
      <c r="H2522">
        <f t="shared" si="39"/>
        <v>0.37403039999999999</v>
      </c>
    </row>
    <row r="2523" spans="8:8" x14ac:dyDescent="0.15">
      <c r="H2523">
        <f t="shared" ref="H2523:H2586" si="40">$H2499</f>
        <v>0.37403039999999999</v>
      </c>
    </row>
    <row r="2524" spans="8:8" x14ac:dyDescent="0.15">
      <c r="H2524">
        <f t="shared" si="40"/>
        <v>0.37403039999999999</v>
      </c>
    </row>
    <row r="2525" spans="8:8" x14ac:dyDescent="0.15">
      <c r="H2525">
        <f t="shared" si="40"/>
        <v>0.37403039999999999</v>
      </c>
    </row>
    <row r="2526" spans="8:8" x14ac:dyDescent="0.15">
      <c r="H2526">
        <f t="shared" si="40"/>
        <v>0.37403039999999999</v>
      </c>
    </row>
    <row r="2527" spans="8:8" x14ac:dyDescent="0.15">
      <c r="H2527">
        <f t="shared" si="40"/>
        <v>0.37403039999999999</v>
      </c>
    </row>
    <row r="2528" spans="8:8" x14ac:dyDescent="0.15">
      <c r="H2528">
        <f t="shared" si="40"/>
        <v>1.2467680000000001</v>
      </c>
    </row>
    <row r="2529" spans="8:8" x14ac:dyDescent="0.15">
      <c r="H2529">
        <f t="shared" si="40"/>
        <v>6.2338399999999998</v>
      </c>
    </row>
    <row r="2530" spans="8:8" x14ac:dyDescent="0.15">
      <c r="H2530">
        <f t="shared" si="40"/>
        <v>11.844296</v>
      </c>
    </row>
    <row r="2531" spans="8:8" x14ac:dyDescent="0.15">
      <c r="H2531">
        <f t="shared" si="40"/>
        <v>11.844296</v>
      </c>
    </row>
    <row r="2532" spans="8:8" x14ac:dyDescent="0.15">
      <c r="H2532">
        <f t="shared" si="40"/>
        <v>11.844296</v>
      </c>
    </row>
    <row r="2533" spans="8:8" x14ac:dyDescent="0.15">
      <c r="H2533">
        <f t="shared" si="40"/>
        <v>9.9741440000000008</v>
      </c>
    </row>
    <row r="2534" spans="8:8" x14ac:dyDescent="0.15">
      <c r="H2534">
        <f t="shared" si="40"/>
        <v>9.9741440000000008</v>
      </c>
    </row>
    <row r="2535" spans="8:8" x14ac:dyDescent="0.15">
      <c r="H2535">
        <f t="shared" si="40"/>
        <v>11.844296</v>
      </c>
    </row>
    <row r="2536" spans="8:8" x14ac:dyDescent="0.15">
      <c r="H2536">
        <f t="shared" si="40"/>
        <v>11.844296</v>
      </c>
    </row>
    <row r="2537" spans="8:8" x14ac:dyDescent="0.15">
      <c r="H2537">
        <f t="shared" si="40"/>
        <v>11.844296</v>
      </c>
    </row>
    <row r="2538" spans="8:8" x14ac:dyDescent="0.15">
      <c r="H2538">
        <f t="shared" si="40"/>
        <v>11.844296</v>
      </c>
    </row>
    <row r="2539" spans="8:8" x14ac:dyDescent="0.15">
      <c r="H2539">
        <f t="shared" si="40"/>
        <v>3.7403040000000001</v>
      </c>
    </row>
    <row r="2540" spans="8:8" x14ac:dyDescent="0.15">
      <c r="H2540">
        <f t="shared" si="40"/>
        <v>3.7403040000000001</v>
      </c>
    </row>
    <row r="2541" spans="8:8" x14ac:dyDescent="0.15">
      <c r="H2541">
        <f t="shared" si="40"/>
        <v>0.37403039999999999</v>
      </c>
    </row>
    <row r="2542" spans="8:8" x14ac:dyDescent="0.15">
      <c r="H2542">
        <f t="shared" si="40"/>
        <v>0.37403039999999999</v>
      </c>
    </row>
    <row r="2543" spans="8:8" x14ac:dyDescent="0.15">
      <c r="H2543">
        <f t="shared" si="40"/>
        <v>0.37403039999999999</v>
      </c>
    </row>
    <row r="2544" spans="8:8" x14ac:dyDescent="0.15">
      <c r="H2544">
        <f t="shared" si="40"/>
        <v>0.37403039999999999</v>
      </c>
    </row>
    <row r="2545" spans="8:8" x14ac:dyDescent="0.15">
      <c r="H2545">
        <f t="shared" si="40"/>
        <v>0.37403039999999999</v>
      </c>
    </row>
    <row r="2546" spans="8:8" x14ac:dyDescent="0.15">
      <c r="H2546">
        <f t="shared" si="40"/>
        <v>0.37403039999999999</v>
      </c>
    </row>
    <row r="2547" spans="8:8" x14ac:dyDescent="0.15">
      <c r="H2547">
        <f t="shared" si="40"/>
        <v>0.37403039999999999</v>
      </c>
    </row>
    <row r="2548" spans="8:8" x14ac:dyDescent="0.15">
      <c r="H2548">
        <f t="shared" si="40"/>
        <v>0.37403039999999999</v>
      </c>
    </row>
    <row r="2549" spans="8:8" x14ac:dyDescent="0.15">
      <c r="H2549">
        <f t="shared" si="40"/>
        <v>0.37403039999999999</v>
      </c>
    </row>
    <row r="2550" spans="8:8" x14ac:dyDescent="0.15">
      <c r="H2550">
        <f t="shared" si="40"/>
        <v>0.37403039999999999</v>
      </c>
    </row>
    <row r="2551" spans="8:8" x14ac:dyDescent="0.15">
      <c r="H2551">
        <f t="shared" si="40"/>
        <v>0.37403039999999999</v>
      </c>
    </row>
    <row r="2552" spans="8:8" x14ac:dyDescent="0.15">
      <c r="H2552">
        <f t="shared" si="40"/>
        <v>1.2467680000000001</v>
      </c>
    </row>
    <row r="2553" spans="8:8" x14ac:dyDescent="0.15">
      <c r="H2553">
        <f t="shared" si="40"/>
        <v>6.2338399999999998</v>
      </c>
    </row>
    <row r="2554" spans="8:8" x14ac:dyDescent="0.15">
      <c r="H2554">
        <f t="shared" si="40"/>
        <v>11.844296</v>
      </c>
    </row>
    <row r="2555" spans="8:8" x14ac:dyDescent="0.15">
      <c r="H2555">
        <f t="shared" si="40"/>
        <v>11.844296</v>
      </c>
    </row>
    <row r="2556" spans="8:8" x14ac:dyDescent="0.15">
      <c r="H2556">
        <f t="shared" si="40"/>
        <v>11.844296</v>
      </c>
    </row>
    <row r="2557" spans="8:8" x14ac:dyDescent="0.15">
      <c r="H2557">
        <f t="shared" si="40"/>
        <v>9.9741440000000008</v>
      </c>
    </row>
    <row r="2558" spans="8:8" x14ac:dyDescent="0.15">
      <c r="H2558">
        <f t="shared" si="40"/>
        <v>9.9741440000000008</v>
      </c>
    </row>
    <row r="2559" spans="8:8" x14ac:dyDescent="0.15">
      <c r="H2559">
        <f t="shared" si="40"/>
        <v>11.844296</v>
      </c>
    </row>
    <row r="2560" spans="8:8" x14ac:dyDescent="0.15">
      <c r="H2560">
        <f t="shared" si="40"/>
        <v>11.844296</v>
      </c>
    </row>
    <row r="2561" spans="8:8" x14ac:dyDescent="0.15">
      <c r="H2561">
        <f t="shared" si="40"/>
        <v>11.844296</v>
      </c>
    </row>
    <row r="2562" spans="8:8" x14ac:dyDescent="0.15">
      <c r="H2562">
        <f t="shared" si="40"/>
        <v>11.844296</v>
      </c>
    </row>
    <row r="2563" spans="8:8" x14ac:dyDescent="0.15">
      <c r="H2563">
        <f t="shared" si="40"/>
        <v>3.7403040000000001</v>
      </c>
    </row>
    <row r="2564" spans="8:8" x14ac:dyDescent="0.15">
      <c r="H2564">
        <f t="shared" si="40"/>
        <v>3.7403040000000001</v>
      </c>
    </row>
    <row r="2565" spans="8:8" x14ac:dyDescent="0.15">
      <c r="H2565">
        <f t="shared" si="40"/>
        <v>0.37403039999999999</v>
      </c>
    </row>
    <row r="2566" spans="8:8" x14ac:dyDescent="0.15">
      <c r="H2566">
        <f t="shared" si="40"/>
        <v>0.37403039999999999</v>
      </c>
    </row>
    <row r="2567" spans="8:8" x14ac:dyDescent="0.15">
      <c r="H2567">
        <f t="shared" si="40"/>
        <v>0.37403039999999999</v>
      </c>
    </row>
    <row r="2568" spans="8:8" x14ac:dyDescent="0.15">
      <c r="H2568">
        <f t="shared" si="40"/>
        <v>0.37403039999999999</v>
      </c>
    </row>
    <row r="2569" spans="8:8" x14ac:dyDescent="0.15">
      <c r="H2569">
        <f t="shared" si="40"/>
        <v>0.37403039999999999</v>
      </c>
    </row>
    <row r="2570" spans="8:8" x14ac:dyDescent="0.15">
      <c r="H2570">
        <f t="shared" si="40"/>
        <v>0.37403039999999999</v>
      </c>
    </row>
    <row r="2571" spans="8:8" x14ac:dyDescent="0.15">
      <c r="H2571">
        <f t="shared" si="40"/>
        <v>0.37403039999999999</v>
      </c>
    </row>
    <row r="2572" spans="8:8" x14ac:dyDescent="0.15">
      <c r="H2572">
        <f t="shared" si="40"/>
        <v>0.37403039999999999</v>
      </c>
    </row>
    <row r="2573" spans="8:8" x14ac:dyDescent="0.15">
      <c r="H2573">
        <f t="shared" si="40"/>
        <v>0.37403039999999999</v>
      </c>
    </row>
    <row r="2574" spans="8:8" x14ac:dyDescent="0.15">
      <c r="H2574">
        <f t="shared" si="40"/>
        <v>0.37403039999999999</v>
      </c>
    </row>
    <row r="2575" spans="8:8" x14ac:dyDescent="0.15">
      <c r="H2575">
        <f t="shared" si="40"/>
        <v>0.37403039999999999</v>
      </c>
    </row>
    <row r="2576" spans="8:8" x14ac:dyDescent="0.15">
      <c r="H2576">
        <f t="shared" si="40"/>
        <v>1.2467680000000001</v>
      </c>
    </row>
    <row r="2577" spans="8:8" x14ac:dyDescent="0.15">
      <c r="H2577">
        <f t="shared" si="40"/>
        <v>6.2338399999999998</v>
      </c>
    </row>
    <row r="2578" spans="8:8" x14ac:dyDescent="0.15">
      <c r="H2578">
        <f t="shared" si="40"/>
        <v>11.844296</v>
      </c>
    </row>
    <row r="2579" spans="8:8" x14ac:dyDescent="0.15">
      <c r="H2579">
        <f t="shared" si="40"/>
        <v>11.844296</v>
      </c>
    </row>
    <row r="2580" spans="8:8" x14ac:dyDescent="0.15">
      <c r="H2580">
        <f t="shared" si="40"/>
        <v>11.844296</v>
      </c>
    </row>
    <row r="2581" spans="8:8" x14ac:dyDescent="0.15">
      <c r="H2581">
        <f t="shared" si="40"/>
        <v>9.9741440000000008</v>
      </c>
    </row>
    <row r="2582" spans="8:8" x14ac:dyDescent="0.15">
      <c r="H2582">
        <f t="shared" si="40"/>
        <v>9.9741440000000008</v>
      </c>
    </row>
    <row r="2583" spans="8:8" x14ac:dyDescent="0.15">
      <c r="H2583">
        <f t="shared" si="40"/>
        <v>11.844296</v>
      </c>
    </row>
    <row r="2584" spans="8:8" x14ac:dyDescent="0.15">
      <c r="H2584">
        <f t="shared" si="40"/>
        <v>11.844296</v>
      </c>
    </row>
    <row r="2585" spans="8:8" x14ac:dyDescent="0.15">
      <c r="H2585">
        <f t="shared" si="40"/>
        <v>11.844296</v>
      </c>
    </row>
    <row r="2586" spans="8:8" x14ac:dyDescent="0.15">
      <c r="H2586">
        <f t="shared" si="40"/>
        <v>11.844296</v>
      </c>
    </row>
    <row r="2587" spans="8:8" x14ac:dyDescent="0.15">
      <c r="H2587">
        <f t="shared" ref="H2587:H2650" si="41">$H2563</f>
        <v>3.7403040000000001</v>
      </c>
    </row>
    <row r="2588" spans="8:8" x14ac:dyDescent="0.15">
      <c r="H2588">
        <f t="shared" si="41"/>
        <v>3.7403040000000001</v>
      </c>
    </row>
    <row r="2589" spans="8:8" x14ac:dyDescent="0.15">
      <c r="H2589">
        <f t="shared" si="41"/>
        <v>0.37403039999999999</v>
      </c>
    </row>
    <row r="2590" spans="8:8" x14ac:dyDescent="0.15">
      <c r="H2590">
        <f t="shared" si="41"/>
        <v>0.37403039999999999</v>
      </c>
    </row>
    <row r="2591" spans="8:8" x14ac:dyDescent="0.15">
      <c r="H2591">
        <f t="shared" si="41"/>
        <v>0.37403039999999999</v>
      </c>
    </row>
    <row r="2592" spans="8:8" x14ac:dyDescent="0.15">
      <c r="H2592">
        <f t="shared" si="41"/>
        <v>0.37403039999999999</v>
      </c>
    </row>
    <row r="2593" spans="8:8" x14ac:dyDescent="0.15">
      <c r="H2593">
        <f t="shared" si="41"/>
        <v>0.37403039999999999</v>
      </c>
    </row>
    <row r="2594" spans="8:8" x14ac:dyDescent="0.15">
      <c r="H2594">
        <f t="shared" si="41"/>
        <v>0.37403039999999999</v>
      </c>
    </row>
    <row r="2595" spans="8:8" x14ac:dyDescent="0.15">
      <c r="H2595">
        <f t="shared" si="41"/>
        <v>0.37403039999999999</v>
      </c>
    </row>
    <row r="2596" spans="8:8" x14ac:dyDescent="0.15">
      <c r="H2596">
        <f t="shared" si="41"/>
        <v>0.37403039999999999</v>
      </c>
    </row>
    <row r="2597" spans="8:8" x14ac:dyDescent="0.15">
      <c r="H2597">
        <f t="shared" si="41"/>
        <v>0.37403039999999999</v>
      </c>
    </row>
    <row r="2598" spans="8:8" x14ac:dyDescent="0.15">
      <c r="H2598">
        <f t="shared" si="41"/>
        <v>0.37403039999999999</v>
      </c>
    </row>
    <row r="2599" spans="8:8" x14ac:dyDescent="0.15">
      <c r="H2599">
        <f t="shared" si="41"/>
        <v>0.37403039999999999</v>
      </c>
    </row>
    <row r="2600" spans="8:8" x14ac:dyDescent="0.15">
      <c r="H2600">
        <f t="shared" si="41"/>
        <v>1.2467680000000001</v>
      </c>
    </row>
    <row r="2601" spans="8:8" x14ac:dyDescent="0.15">
      <c r="H2601">
        <f t="shared" si="41"/>
        <v>6.2338399999999998</v>
      </c>
    </row>
    <row r="2602" spans="8:8" x14ac:dyDescent="0.15">
      <c r="H2602">
        <f t="shared" si="41"/>
        <v>11.844296</v>
      </c>
    </row>
    <row r="2603" spans="8:8" x14ac:dyDescent="0.15">
      <c r="H2603">
        <f t="shared" si="41"/>
        <v>11.844296</v>
      </c>
    </row>
    <row r="2604" spans="8:8" x14ac:dyDescent="0.15">
      <c r="H2604">
        <f t="shared" si="41"/>
        <v>11.844296</v>
      </c>
    </row>
    <row r="2605" spans="8:8" x14ac:dyDescent="0.15">
      <c r="H2605">
        <f t="shared" si="41"/>
        <v>9.9741440000000008</v>
      </c>
    </row>
    <row r="2606" spans="8:8" x14ac:dyDescent="0.15">
      <c r="H2606">
        <f t="shared" si="41"/>
        <v>9.9741440000000008</v>
      </c>
    </row>
    <row r="2607" spans="8:8" x14ac:dyDescent="0.15">
      <c r="H2607">
        <f t="shared" si="41"/>
        <v>11.844296</v>
      </c>
    </row>
    <row r="2608" spans="8:8" x14ac:dyDescent="0.15">
      <c r="H2608">
        <f t="shared" si="41"/>
        <v>11.844296</v>
      </c>
    </row>
    <row r="2609" spans="8:8" x14ac:dyDescent="0.15">
      <c r="H2609">
        <f t="shared" si="41"/>
        <v>11.844296</v>
      </c>
    </row>
    <row r="2610" spans="8:8" x14ac:dyDescent="0.15">
      <c r="H2610">
        <f t="shared" si="41"/>
        <v>11.844296</v>
      </c>
    </row>
    <row r="2611" spans="8:8" x14ac:dyDescent="0.15">
      <c r="H2611">
        <f t="shared" si="41"/>
        <v>3.7403040000000001</v>
      </c>
    </row>
    <row r="2612" spans="8:8" x14ac:dyDescent="0.15">
      <c r="H2612">
        <f t="shared" si="41"/>
        <v>3.7403040000000001</v>
      </c>
    </row>
    <row r="2613" spans="8:8" x14ac:dyDescent="0.15">
      <c r="H2613">
        <f t="shared" si="41"/>
        <v>0.37403039999999999</v>
      </c>
    </row>
    <row r="2614" spans="8:8" x14ac:dyDescent="0.15">
      <c r="H2614">
        <f t="shared" si="41"/>
        <v>0.37403039999999999</v>
      </c>
    </row>
    <row r="2615" spans="8:8" x14ac:dyDescent="0.15">
      <c r="H2615">
        <f t="shared" si="41"/>
        <v>0.37403039999999999</v>
      </c>
    </row>
    <row r="2616" spans="8:8" x14ac:dyDescent="0.15">
      <c r="H2616">
        <f t="shared" si="41"/>
        <v>0.37403039999999999</v>
      </c>
    </row>
    <row r="2617" spans="8:8" x14ac:dyDescent="0.15">
      <c r="H2617">
        <f t="shared" si="41"/>
        <v>0.37403039999999999</v>
      </c>
    </row>
    <row r="2618" spans="8:8" x14ac:dyDescent="0.15">
      <c r="H2618">
        <f t="shared" si="41"/>
        <v>0.37403039999999999</v>
      </c>
    </row>
    <row r="2619" spans="8:8" x14ac:dyDescent="0.15">
      <c r="H2619">
        <f t="shared" si="41"/>
        <v>0.37403039999999999</v>
      </c>
    </row>
    <row r="2620" spans="8:8" x14ac:dyDescent="0.15">
      <c r="H2620">
        <f t="shared" si="41"/>
        <v>0.37403039999999999</v>
      </c>
    </row>
    <row r="2621" spans="8:8" x14ac:dyDescent="0.15">
      <c r="H2621">
        <f t="shared" si="41"/>
        <v>0.37403039999999999</v>
      </c>
    </row>
    <row r="2622" spans="8:8" x14ac:dyDescent="0.15">
      <c r="H2622">
        <f t="shared" si="41"/>
        <v>0.37403039999999999</v>
      </c>
    </row>
    <row r="2623" spans="8:8" x14ac:dyDescent="0.15">
      <c r="H2623">
        <f t="shared" si="41"/>
        <v>0.37403039999999999</v>
      </c>
    </row>
    <row r="2624" spans="8:8" x14ac:dyDescent="0.15">
      <c r="H2624">
        <f t="shared" si="41"/>
        <v>1.2467680000000001</v>
      </c>
    </row>
    <row r="2625" spans="8:8" x14ac:dyDescent="0.15">
      <c r="H2625">
        <f t="shared" si="41"/>
        <v>6.2338399999999998</v>
      </c>
    </row>
    <row r="2626" spans="8:8" x14ac:dyDescent="0.15">
      <c r="H2626">
        <f t="shared" si="41"/>
        <v>11.844296</v>
      </c>
    </row>
    <row r="2627" spans="8:8" x14ac:dyDescent="0.15">
      <c r="H2627">
        <f t="shared" si="41"/>
        <v>11.844296</v>
      </c>
    </row>
    <row r="2628" spans="8:8" x14ac:dyDescent="0.15">
      <c r="H2628">
        <f t="shared" si="41"/>
        <v>11.844296</v>
      </c>
    </row>
    <row r="2629" spans="8:8" x14ac:dyDescent="0.15">
      <c r="H2629">
        <f t="shared" si="41"/>
        <v>9.9741440000000008</v>
      </c>
    </row>
    <row r="2630" spans="8:8" x14ac:dyDescent="0.15">
      <c r="H2630">
        <f t="shared" si="41"/>
        <v>9.9741440000000008</v>
      </c>
    </row>
    <row r="2631" spans="8:8" x14ac:dyDescent="0.15">
      <c r="H2631">
        <f t="shared" si="41"/>
        <v>11.844296</v>
      </c>
    </row>
    <row r="2632" spans="8:8" x14ac:dyDescent="0.15">
      <c r="H2632">
        <f t="shared" si="41"/>
        <v>11.844296</v>
      </c>
    </row>
    <row r="2633" spans="8:8" x14ac:dyDescent="0.15">
      <c r="H2633">
        <f t="shared" si="41"/>
        <v>11.844296</v>
      </c>
    </row>
    <row r="2634" spans="8:8" x14ac:dyDescent="0.15">
      <c r="H2634">
        <f t="shared" si="41"/>
        <v>11.844296</v>
      </c>
    </row>
    <row r="2635" spans="8:8" x14ac:dyDescent="0.15">
      <c r="H2635">
        <f t="shared" si="41"/>
        <v>3.7403040000000001</v>
      </c>
    </row>
    <row r="2636" spans="8:8" x14ac:dyDescent="0.15">
      <c r="H2636">
        <f t="shared" si="41"/>
        <v>3.7403040000000001</v>
      </c>
    </row>
    <row r="2637" spans="8:8" x14ac:dyDescent="0.15">
      <c r="H2637">
        <f t="shared" si="41"/>
        <v>0.37403039999999999</v>
      </c>
    </row>
    <row r="2638" spans="8:8" x14ac:dyDescent="0.15">
      <c r="H2638">
        <f t="shared" si="41"/>
        <v>0.37403039999999999</v>
      </c>
    </row>
    <row r="2639" spans="8:8" x14ac:dyDescent="0.15">
      <c r="H2639">
        <f t="shared" si="41"/>
        <v>0.37403039999999999</v>
      </c>
    </row>
    <row r="2640" spans="8:8" x14ac:dyDescent="0.15">
      <c r="H2640">
        <f t="shared" si="41"/>
        <v>0.37403039999999999</v>
      </c>
    </row>
    <row r="2641" spans="8:8" x14ac:dyDescent="0.15">
      <c r="H2641">
        <f t="shared" si="41"/>
        <v>0.37403039999999999</v>
      </c>
    </row>
    <row r="2642" spans="8:8" x14ac:dyDescent="0.15">
      <c r="H2642">
        <f t="shared" si="41"/>
        <v>0.37403039999999999</v>
      </c>
    </row>
    <row r="2643" spans="8:8" x14ac:dyDescent="0.15">
      <c r="H2643">
        <f t="shared" si="41"/>
        <v>0.37403039999999999</v>
      </c>
    </row>
    <row r="2644" spans="8:8" x14ac:dyDescent="0.15">
      <c r="H2644">
        <f t="shared" si="41"/>
        <v>0.37403039999999999</v>
      </c>
    </row>
    <row r="2645" spans="8:8" x14ac:dyDescent="0.15">
      <c r="H2645">
        <f t="shared" si="41"/>
        <v>0.37403039999999999</v>
      </c>
    </row>
    <row r="2646" spans="8:8" x14ac:dyDescent="0.15">
      <c r="H2646">
        <f t="shared" si="41"/>
        <v>0.37403039999999999</v>
      </c>
    </row>
    <row r="2647" spans="8:8" x14ac:dyDescent="0.15">
      <c r="H2647">
        <f t="shared" si="41"/>
        <v>0.37403039999999999</v>
      </c>
    </row>
    <row r="2648" spans="8:8" x14ac:dyDescent="0.15">
      <c r="H2648">
        <f t="shared" si="41"/>
        <v>1.2467680000000001</v>
      </c>
    </row>
    <row r="2649" spans="8:8" x14ac:dyDescent="0.15">
      <c r="H2649">
        <f t="shared" si="41"/>
        <v>6.2338399999999998</v>
      </c>
    </row>
    <row r="2650" spans="8:8" x14ac:dyDescent="0.15">
      <c r="H2650">
        <f t="shared" si="41"/>
        <v>11.844296</v>
      </c>
    </row>
    <row r="2651" spans="8:8" x14ac:dyDescent="0.15">
      <c r="H2651">
        <f t="shared" ref="H2651:H2714" si="42">$H2627</f>
        <v>11.844296</v>
      </c>
    </row>
    <row r="2652" spans="8:8" x14ac:dyDescent="0.15">
      <c r="H2652">
        <f t="shared" si="42"/>
        <v>11.844296</v>
      </c>
    </row>
    <row r="2653" spans="8:8" x14ac:dyDescent="0.15">
      <c r="H2653">
        <f t="shared" si="42"/>
        <v>9.9741440000000008</v>
      </c>
    </row>
    <row r="2654" spans="8:8" x14ac:dyDescent="0.15">
      <c r="H2654">
        <f t="shared" si="42"/>
        <v>9.9741440000000008</v>
      </c>
    </row>
    <row r="2655" spans="8:8" x14ac:dyDescent="0.15">
      <c r="H2655">
        <f t="shared" si="42"/>
        <v>11.844296</v>
      </c>
    </row>
    <row r="2656" spans="8:8" x14ac:dyDescent="0.15">
      <c r="H2656">
        <f t="shared" si="42"/>
        <v>11.844296</v>
      </c>
    </row>
    <row r="2657" spans="8:8" x14ac:dyDescent="0.15">
      <c r="H2657">
        <f t="shared" si="42"/>
        <v>11.844296</v>
      </c>
    </row>
    <row r="2658" spans="8:8" x14ac:dyDescent="0.15">
      <c r="H2658">
        <f t="shared" si="42"/>
        <v>11.844296</v>
      </c>
    </row>
    <row r="2659" spans="8:8" x14ac:dyDescent="0.15">
      <c r="H2659">
        <f t="shared" si="42"/>
        <v>3.7403040000000001</v>
      </c>
    </row>
    <row r="2660" spans="8:8" x14ac:dyDescent="0.15">
      <c r="H2660">
        <f t="shared" si="42"/>
        <v>3.7403040000000001</v>
      </c>
    </row>
    <row r="2661" spans="8:8" x14ac:dyDescent="0.15">
      <c r="H2661">
        <f t="shared" si="42"/>
        <v>0.37403039999999999</v>
      </c>
    </row>
    <row r="2662" spans="8:8" x14ac:dyDescent="0.15">
      <c r="H2662">
        <f t="shared" si="42"/>
        <v>0.37403039999999999</v>
      </c>
    </row>
    <row r="2663" spans="8:8" x14ac:dyDescent="0.15">
      <c r="H2663">
        <f t="shared" si="42"/>
        <v>0.37403039999999999</v>
      </c>
    </row>
    <row r="2664" spans="8:8" x14ac:dyDescent="0.15">
      <c r="H2664">
        <f t="shared" si="42"/>
        <v>0.37403039999999999</v>
      </c>
    </row>
    <row r="2665" spans="8:8" x14ac:dyDescent="0.15">
      <c r="H2665">
        <f t="shared" si="42"/>
        <v>0.37403039999999999</v>
      </c>
    </row>
    <row r="2666" spans="8:8" x14ac:dyDescent="0.15">
      <c r="H2666">
        <f t="shared" si="42"/>
        <v>0.37403039999999999</v>
      </c>
    </row>
    <row r="2667" spans="8:8" x14ac:dyDescent="0.15">
      <c r="H2667">
        <f t="shared" si="42"/>
        <v>0.37403039999999999</v>
      </c>
    </row>
    <row r="2668" spans="8:8" x14ac:dyDescent="0.15">
      <c r="H2668">
        <f t="shared" si="42"/>
        <v>0.37403039999999999</v>
      </c>
    </row>
    <row r="2669" spans="8:8" x14ac:dyDescent="0.15">
      <c r="H2669">
        <f t="shared" si="42"/>
        <v>0.37403039999999999</v>
      </c>
    </row>
    <row r="2670" spans="8:8" x14ac:dyDescent="0.15">
      <c r="H2670">
        <f t="shared" si="42"/>
        <v>0.37403039999999999</v>
      </c>
    </row>
    <row r="2671" spans="8:8" x14ac:dyDescent="0.15">
      <c r="H2671">
        <f t="shared" si="42"/>
        <v>0.37403039999999999</v>
      </c>
    </row>
    <row r="2672" spans="8:8" x14ac:dyDescent="0.15">
      <c r="H2672">
        <f t="shared" si="42"/>
        <v>1.2467680000000001</v>
      </c>
    </row>
    <row r="2673" spans="8:8" x14ac:dyDescent="0.15">
      <c r="H2673">
        <f t="shared" si="42"/>
        <v>6.2338399999999998</v>
      </c>
    </row>
    <row r="2674" spans="8:8" x14ac:dyDescent="0.15">
      <c r="H2674">
        <f t="shared" si="42"/>
        <v>11.844296</v>
      </c>
    </row>
    <row r="2675" spans="8:8" x14ac:dyDescent="0.15">
      <c r="H2675">
        <f t="shared" si="42"/>
        <v>11.844296</v>
      </c>
    </row>
    <row r="2676" spans="8:8" x14ac:dyDescent="0.15">
      <c r="H2676">
        <f t="shared" si="42"/>
        <v>11.844296</v>
      </c>
    </row>
    <row r="2677" spans="8:8" x14ac:dyDescent="0.15">
      <c r="H2677">
        <f t="shared" si="42"/>
        <v>9.9741440000000008</v>
      </c>
    </row>
    <row r="2678" spans="8:8" x14ac:dyDescent="0.15">
      <c r="H2678">
        <f t="shared" si="42"/>
        <v>9.9741440000000008</v>
      </c>
    </row>
    <row r="2679" spans="8:8" x14ac:dyDescent="0.15">
      <c r="H2679">
        <f t="shared" si="42"/>
        <v>11.844296</v>
      </c>
    </row>
    <row r="2680" spans="8:8" x14ac:dyDescent="0.15">
      <c r="H2680">
        <f t="shared" si="42"/>
        <v>11.844296</v>
      </c>
    </row>
    <row r="2681" spans="8:8" x14ac:dyDescent="0.15">
      <c r="H2681">
        <f t="shared" si="42"/>
        <v>11.844296</v>
      </c>
    </row>
    <row r="2682" spans="8:8" x14ac:dyDescent="0.15">
      <c r="H2682">
        <f t="shared" si="42"/>
        <v>11.844296</v>
      </c>
    </row>
    <row r="2683" spans="8:8" x14ac:dyDescent="0.15">
      <c r="H2683">
        <f t="shared" si="42"/>
        <v>3.7403040000000001</v>
      </c>
    </row>
    <row r="2684" spans="8:8" x14ac:dyDescent="0.15">
      <c r="H2684">
        <f t="shared" si="42"/>
        <v>3.7403040000000001</v>
      </c>
    </row>
    <row r="2685" spans="8:8" x14ac:dyDescent="0.15">
      <c r="H2685">
        <f t="shared" si="42"/>
        <v>0.37403039999999999</v>
      </c>
    </row>
    <row r="2686" spans="8:8" x14ac:dyDescent="0.15">
      <c r="H2686">
        <f t="shared" si="42"/>
        <v>0.37403039999999999</v>
      </c>
    </row>
    <row r="2687" spans="8:8" x14ac:dyDescent="0.15">
      <c r="H2687">
        <f t="shared" si="42"/>
        <v>0.37403039999999999</v>
      </c>
    </row>
    <row r="2688" spans="8:8" x14ac:dyDescent="0.15">
      <c r="H2688">
        <f t="shared" si="42"/>
        <v>0.37403039999999999</v>
      </c>
    </row>
    <row r="2689" spans="8:8" x14ac:dyDescent="0.15">
      <c r="H2689">
        <f t="shared" si="42"/>
        <v>0.37403039999999999</v>
      </c>
    </row>
    <row r="2690" spans="8:8" x14ac:dyDescent="0.15">
      <c r="H2690">
        <f t="shared" si="42"/>
        <v>0.37403039999999999</v>
      </c>
    </row>
    <row r="2691" spans="8:8" x14ac:dyDescent="0.15">
      <c r="H2691">
        <f t="shared" si="42"/>
        <v>0.37403039999999999</v>
      </c>
    </row>
    <row r="2692" spans="8:8" x14ac:dyDescent="0.15">
      <c r="H2692">
        <f t="shared" si="42"/>
        <v>0.37403039999999999</v>
      </c>
    </row>
    <row r="2693" spans="8:8" x14ac:dyDescent="0.15">
      <c r="H2693">
        <f t="shared" si="42"/>
        <v>0.37403039999999999</v>
      </c>
    </row>
    <row r="2694" spans="8:8" x14ac:dyDescent="0.15">
      <c r="H2694">
        <f t="shared" si="42"/>
        <v>0.37403039999999999</v>
      </c>
    </row>
    <row r="2695" spans="8:8" x14ac:dyDescent="0.15">
      <c r="H2695">
        <f t="shared" si="42"/>
        <v>0.37403039999999999</v>
      </c>
    </row>
    <row r="2696" spans="8:8" x14ac:dyDescent="0.15">
      <c r="H2696">
        <f t="shared" si="42"/>
        <v>1.2467680000000001</v>
      </c>
    </row>
    <row r="2697" spans="8:8" x14ac:dyDescent="0.15">
      <c r="H2697">
        <f t="shared" si="42"/>
        <v>6.2338399999999998</v>
      </c>
    </row>
    <row r="2698" spans="8:8" x14ac:dyDescent="0.15">
      <c r="H2698">
        <f t="shared" si="42"/>
        <v>11.844296</v>
      </c>
    </row>
    <row r="2699" spans="8:8" x14ac:dyDescent="0.15">
      <c r="H2699">
        <f t="shared" si="42"/>
        <v>11.844296</v>
      </c>
    </row>
    <row r="2700" spans="8:8" x14ac:dyDescent="0.15">
      <c r="H2700">
        <f t="shared" si="42"/>
        <v>11.844296</v>
      </c>
    </row>
    <row r="2701" spans="8:8" x14ac:dyDescent="0.15">
      <c r="H2701">
        <f t="shared" si="42"/>
        <v>9.9741440000000008</v>
      </c>
    </row>
    <row r="2702" spans="8:8" x14ac:dyDescent="0.15">
      <c r="H2702">
        <f t="shared" si="42"/>
        <v>9.9741440000000008</v>
      </c>
    </row>
    <row r="2703" spans="8:8" x14ac:dyDescent="0.15">
      <c r="H2703">
        <f t="shared" si="42"/>
        <v>11.844296</v>
      </c>
    </row>
    <row r="2704" spans="8:8" x14ac:dyDescent="0.15">
      <c r="H2704">
        <f t="shared" si="42"/>
        <v>11.844296</v>
      </c>
    </row>
    <row r="2705" spans="8:8" x14ac:dyDescent="0.15">
      <c r="H2705">
        <f t="shared" si="42"/>
        <v>11.844296</v>
      </c>
    </row>
    <row r="2706" spans="8:8" x14ac:dyDescent="0.15">
      <c r="H2706">
        <f t="shared" si="42"/>
        <v>11.844296</v>
      </c>
    </row>
    <row r="2707" spans="8:8" x14ac:dyDescent="0.15">
      <c r="H2707">
        <f t="shared" si="42"/>
        <v>3.7403040000000001</v>
      </c>
    </row>
    <row r="2708" spans="8:8" x14ac:dyDescent="0.15">
      <c r="H2708">
        <f t="shared" si="42"/>
        <v>3.7403040000000001</v>
      </c>
    </row>
    <row r="2709" spans="8:8" x14ac:dyDescent="0.15">
      <c r="H2709">
        <f t="shared" si="42"/>
        <v>0.37403039999999999</v>
      </c>
    </row>
    <row r="2710" spans="8:8" x14ac:dyDescent="0.15">
      <c r="H2710">
        <f t="shared" si="42"/>
        <v>0.37403039999999999</v>
      </c>
    </row>
    <row r="2711" spans="8:8" x14ac:dyDescent="0.15">
      <c r="H2711">
        <f t="shared" si="42"/>
        <v>0.37403039999999999</v>
      </c>
    </row>
    <row r="2712" spans="8:8" x14ac:dyDescent="0.15">
      <c r="H2712">
        <f t="shared" si="42"/>
        <v>0.37403039999999999</v>
      </c>
    </row>
    <row r="2713" spans="8:8" x14ac:dyDescent="0.15">
      <c r="H2713">
        <f t="shared" si="42"/>
        <v>0.37403039999999999</v>
      </c>
    </row>
    <row r="2714" spans="8:8" x14ac:dyDescent="0.15">
      <c r="H2714">
        <f t="shared" si="42"/>
        <v>0.37403039999999999</v>
      </c>
    </row>
    <row r="2715" spans="8:8" x14ac:dyDescent="0.15">
      <c r="H2715">
        <f t="shared" ref="H2715:H2778" si="43">$H2691</f>
        <v>0.37403039999999999</v>
      </c>
    </row>
    <row r="2716" spans="8:8" x14ac:dyDescent="0.15">
      <c r="H2716">
        <f t="shared" si="43"/>
        <v>0.37403039999999999</v>
      </c>
    </row>
    <row r="2717" spans="8:8" x14ac:dyDescent="0.15">
      <c r="H2717">
        <f t="shared" si="43"/>
        <v>0.37403039999999999</v>
      </c>
    </row>
    <row r="2718" spans="8:8" x14ac:dyDescent="0.15">
      <c r="H2718">
        <f t="shared" si="43"/>
        <v>0.37403039999999999</v>
      </c>
    </row>
    <row r="2719" spans="8:8" x14ac:dyDescent="0.15">
      <c r="H2719">
        <f t="shared" si="43"/>
        <v>0.37403039999999999</v>
      </c>
    </row>
    <row r="2720" spans="8:8" x14ac:dyDescent="0.15">
      <c r="H2720">
        <f t="shared" si="43"/>
        <v>1.2467680000000001</v>
      </c>
    </row>
    <row r="2721" spans="8:8" x14ac:dyDescent="0.15">
      <c r="H2721">
        <f t="shared" si="43"/>
        <v>6.2338399999999998</v>
      </c>
    </row>
    <row r="2722" spans="8:8" x14ac:dyDescent="0.15">
      <c r="H2722">
        <f t="shared" si="43"/>
        <v>11.844296</v>
      </c>
    </row>
    <row r="2723" spans="8:8" x14ac:dyDescent="0.15">
      <c r="H2723">
        <f t="shared" si="43"/>
        <v>11.844296</v>
      </c>
    </row>
    <row r="2724" spans="8:8" x14ac:dyDescent="0.15">
      <c r="H2724">
        <f t="shared" si="43"/>
        <v>11.844296</v>
      </c>
    </row>
    <row r="2725" spans="8:8" x14ac:dyDescent="0.15">
      <c r="H2725">
        <f t="shared" si="43"/>
        <v>9.9741440000000008</v>
      </c>
    </row>
    <row r="2726" spans="8:8" x14ac:dyDescent="0.15">
      <c r="H2726">
        <f t="shared" si="43"/>
        <v>9.9741440000000008</v>
      </c>
    </row>
    <row r="2727" spans="8:8" x14ac:dyDescent="0.15">
      <c r="H2727">
        <f t="shared" si="43"/>
        <v>11.844296</v>
      </c>
    </row>
    <row r="2728" spans="8:8" x14ac:dyDescent="0.15">
      <c r="H2728">
        <f t="shared" si="43"/>
        <v>11.844296</v>
      </c>
    </row>
    <row r="2729" spans="8:8" x14ac:dyDescent="0.15">
      <c r="H2729">
        <f t="shared" si="43"/>
        <v>11.844296</v>
      </c>
    </row>
    <row r="2730" spans="8:8" x14ac:dyDescent="0.15">
      <c r="H2730">
        <f t="shared" si="43"/>
        <v>11.844296</v>
      </c>
    </row>
    <row r="2731" spans="8:8" x14ac:dyDescent="0.15">
      <c r="H2731">
        <f t="shared" si="43"/>
        <v>3.7403040000000001</v>
      </c>
    </row>
    <row r="2732" spans="8:8" x14ac:dyDescent="0.15">
      <c r="H2732">
        <f t="shared" si="43"/>
        <v>3.7403040000000001</v>
      </c>
    </row>
    <row r="2733" spans="8:8" x14ac:dyDescent="0.15">
      <c r="H2733">
        <f t="shared" si="43"/>
        <v>0.37403039999999999</v>
      </c>
    </row>
    <row r="2734" spans="8:8" x14ac:dyDescent="0.15">
      <c r="H2734">
        <f t="shared" si="43"/>
        <v>0.37403039999999999</v>
      </c>
    </row>
    <row r="2735" spans="8:8" x14ac:dyDescent="0.15">
      <c r="H2735">
        <f t="shared" si="43"/>
        <v>0.37403039999999999</v>
      </c>
    </row>
    <row r="2736" spans="8:8" x14ac:dyDescent="0.15">
      <c r="H2736">
        <f t="shared" si="43"/>
        <v>0.37403039999999999</v>
      </c>
    </row>
    <row r="2737" spans="8:8" x14ac:dyDescent="0.15">
      <c r="H2737">
        <f t="shared" si="43"/>
        <v>0.37403039999999999</v>
      </c>
    </row>
    <row r="2738" spans="8:8" x14ac:dyDescent="0.15">
      <c r="H2738">
        <f t="shared" si="43"/>
        <v>0.37403039999999999</v>
      </c>
    </row>
    <row r="2739" spans="8:8" x14ac:dyDescent="0.15">
      <c r="H2739">
        <f t="shared" si="43"/>
        <v>0.37403039999999999</v>
      </c>
    </row>
    <row r="2740" spans="8:8" x14ac:dyDescent="0.15">
      <c r="H2740">
        <f t="shared" si="43"/>
        <v>0.37403039999999999</v>
      </c>
    </row>
    <row r="2741" spans="8:8" x14ac:dyDescent="0.15">
      <c r="H2741">
        <f t="shared" si="43"/>
        <v>0.37403039999999999</v>
      </c>
    </row>
    <row r="2742" spans="8:8" x14ac:dyDescent="0.15">
      <c r="H2742">
        <f t="shared" si="43"/>
        <v>0.37403039999999999</v>
      </c>
    </row>
    <row r="2743" spans="8:8" x14ac:dyDescent="0.15">
      <c r="H2743">
        <f t="shared" si="43"/>
        <v>0.37403039999999999</v>
      </c>
    </row>
    <row r="2744" spans="8:8" x14ac:dyDescent="0.15">
      <c r="H2744">
        <f t="shared" si="43"/>
        <v>1.2467680000000001</v>
      </c>
    </row>
    <row r="2745" spans="8:8" x14ac:dyDescent="0.15">
      <c r="H2745">
        <f t="shared" si="43"/>
        <v>6.2338399999999998</v>
      </c>
    </row>
    <row r="2746" spans="8:8" x14ac:dyDescent="0.15">
      <c r="H2746">
        <f t="shared" si="43"/>
        <v>11.844296</v>
      </c>
    </row>
    <row r="2747" spans="8:8" x14ac:dyDescent="0.15">
      <c r="H2747">
        <f t="shared" si="43"/>
        <v>11.844296</v>
      </c>
    </row>
    <row r="2748" spans="8:8" x14ac:dyDescent="0.15">
      <c r="H2748">
        <f t="shared" si="43"/>
        <v>11.844296</v>
      </c>
    </row>
    <row r="2749" spans="8:8" x14ac:dyDescent="0.15">
      <c r="H2749">
        <f t="shared" si="43"/>
        <v>9.9741440000000008</v>
      </c>
    </row>
    <row r="2750" spans="8:8" x14ac:dyDescent="0.15">
      <c r="H2750">
        <f t="shared" si="43"/>
        <v>9.9741440000000008</v>
      </c>
    </row>
    <row r="2751" spans="8:8" x14ac:dyDescent="0.15">
      <c r="H2751">
        <f t="shared" si="43"/>
        <v>11.844296</v>
      </c>
    </row>
    <row r="2752" spans="8:8" x14ac:dyDescent="0.15">
      <c r="H2752">
        <f t="shared" si="43"/>
        <v>11.844296</v>
      </c>
    </row>
    <row r="2753" spans="8:8" x14ac:dyDescent="0.15">
      <c r="H2753">
        <f t="shared" si="43"/>
        <v>11.844296</v>
      </c>
    </row>
    <row r="2754" spans="8:8" x14ac:dyDescent="0.15">
      <c r="H2754">
        <f t="shared" si="43"/>
        <v>11.844296</v>
      </c>
    </row>
    <row r="2755" spans="8:8" x14ac:dyDescent="0.15">
      <c r="H2755">
        <f t="shared" si="43"/>
        <v>3.7403040000000001</v>
      </c>
    </row>
    <row r="2756" spans="8:8" x14ac:dyDescent="0.15">
      <c r="H2756">
        <f t="shared" si="43"/>
        <v>3.7403040000000001</v>
      </c>
    </row>
    <row r="2757" spans="8:8" x14ac:dyDescent="0.15">
      <c r="H2757">
        <f t="shared" si="43"/>
        <v>0.37403039999999999</v>
      </c>
    </row>
    <row r="2758" spans="8:8" x14ac:dyDescent="0.15">
      <c r="H2758">
        <f t="shared" si="43"/>
        <v>0.37403039999999999</v>
      </c>
    </row>
    <row r="2759" spans="8:8" x14ac:dyDescent="0.15">
      <c r="H2759">
        <f t="shared" si="43"/>
        <v>0.37403039999999999</v>
      </c>
    </row>
    <row r="2760" spans="8:8" x14ac:dyDescent="0.15">
      <c r="H2760">
        <f t="shared" si="43"/>
        <v>0.37403039999999999</v>
      </c>
    </row>
    <row r="2761" spans="8:8" x14ac:dyDescent="0.15">
      <c r="H2761">
        <f t="shared" si="43"/>
        <v>0.37403039999999999</v>
      </c>
    </row>
    <row r="2762" spans="8:8" x14ac:dyDescent="0.15">
      <c r="H2762">
        <f t="shared" si="43"/>
        <v>0.37403039999999999</v>
      </c>
    </row>
    <row r="2763" spans="8:8" x14ac:dyDescent="0.15">
      <c r="H2763">
        <f t="shared" si="43"/>
        <v>0.37403039999999999</v>
      </c>
    </row>
    <row r="2764" spans="8:8" x14ac:dyDescent="0.15">
      <c r="H2764">
        <f t="shared" si="43"/>
        <v>0.37403039999999999</v>
      </c>
    </row>
    <row r="2765" spans="8:8" x14ac:dyDescent="0.15">
      <c r="H2765">
        <f t="shared" si="43"/>
        <v>0.37403039999999999</v>
      </c>
    </row>
    <row r="2766" spans="8:8" x14ac:dyDescent="0.15">
      <c r="H2766">
        <f t="shared" si="43"/>
        <v>0.37403039999999999</v>
      </c>
    </row>
    <row r="2767" spans="8:8" x14ac:dyDescent="0.15">
      <c r="H2767">
        <f t="shared" si="43"/>
        <v>0.37403039999999999</v>
      </c>
    </row>
    <row r="2768" spans="8:8" x14ac:dyDescent="0.15">
      <c r="H2768">
        <f t="shared" si="43"/>
        <v>1.2467680000000001</v>
      </c>
    </row>
    <row r="2769" spans="8:8" x14ac:dyDescent="0.15">
      <c r="H2769">
        <f t="shared" si="43"/>
        <v>6.2338399999999998</v>
      </c>
    </row>
    <row r="2770" spans="8:8" x14ac:dyDescent="0.15">
      <c r="H2770">
        <f t="shared" si="43"/>
        <v>11.844296</v>
      </c>
    </row>
    <row r="2771" spans="8:8" x14ac:dyDescent="0.15">
      <c r="H2771">
        <f t="shared" si="43"/>
        <v>11.844296</v>
      </c>
    </row>
    <row r="2772" spans="8:8" x14ac:dyDescent="0.15">
      <c r="H2772">
        <f t="shared" si="43"/>
        <v>11.844296</v>
      </c>
    </row>
    <row r="2773" spans="8:8" x14ac:dyDescent="0.15">
      <c r="H2773">
        <f t="shared" si="43"/>
        <v>9.9741440000000008</v>
      </c>
    </row>
    <row r="2774" spans="8:8" x14ac:dyDescent="0.15">
      <c r="H2774">
        <f t="shared" si="43"/>
        <v>9.9741440000000008</v>
      </c>
    </row>
    <row r="2775" spans="8:8" x14ac:dyDescent="0.15">
      <c r="H2775">
        <f t="shared" si="43"/>
        <v>11.844296</v>
      </c>
    </row>
    <row r="2776" spans="8:8" x14ac:dyDescent="0.15">
      <c r="H2776">
        <f t="shared" si="43"/>
        <v>11.844296</v>
      </c>
    </row>
    <row r="2777" spans="8:8" x14ac:dyDescent="0.15">
      <c r="H2777">
        <f t="shared" si="43"/>
        <v>11.844296</v>
      </c>
    </row>
    <row r="2778" spans="8:8" x14ac:dyDescent="0.15">
      <c r="H2778">
        <f t="shared" si="43"/>
        <v>11.844296</v>
      </c>
    </row>
    <row r="2779" spans="8:8" x14ac:dyDescent="0.15">
      <c r="H2779">
        <f t="shared" ref="H2779:H2842" si="44">$H2755</f>
        <v>3.7403040000000001</v>
      </c>
    </row>
    <row r="2780" spans="8:8" x14ac:dyDescent="0.15">
      <c r="H2780">
        <f t="shared" si="44"/>
        <v>3.7403040000000001</v>
      </c>
    </row>
    <row r="2781" spans="8:8" x14ac:dyDescent="0.15">
      <c r="H2781">
        <f t="shared" si="44"/>
        <v>0.37403039999999999</v>
      </c>
    </row>
    <row r="2782" spans="8:8" x14ac:dyDescent="0.15">
      <c r="H2782">
        <f t="shared" si="44"/>
        <v>0.37403039999999999</v>
      </c>
    </row>
    <row r="2783" spans="8:8" x14ac:dyDescent="0.15">
      <c r="H2783">
        <f t="shared" si="44"/>
        <v>0.37403039999999999</v>
      </c>
    </row>
    <row r="2784" spans="8:8" x14ac:dyDescent="0.15">
      <c r="H2784">
        <f t="shared" si="44"/>
        <v>0.37403039999999999</v>
      </c>
    </row>
    <row r="2785" spans="8:8" x14ac:dyDescent="0.15">
      <c r="H2785">
        <f t="shared" si="44"/>
        <v>0.37403039999999999</v>
      </c>
    </row>
    <row r="2786" spans="8:8" x14ac:dyDescent="0.15">
      <c r="H2786">
        <f t="shared" si="44"/>
        <v>0.37403039999999999</v>
      </c>
    </row>
    <row r="2787" spans="8:8" x14ac:dyDescent="0.15">
      <c r="H2787">
        <f t="shared" si="44"/>
        <v>0.37403039999999999</v>
      </c>
    </row>
    <row r="2788" spans="8:8" x14ac:dyDescent="0.15">
      <c r="H2788">
        <f t="shared" si="44"/>
        <v>0.37403039999999999</v>
      </c>
    </row>
    <row r="2789" spans="8:8" x14ac:dyDescent="0.15">
      <c r="H2789">
        <f t="shared" si="44"/>
        <v>0.37403039999999999</v>
      </c>
    </row>
    <row r="2790" spans="8:8" x14ac:dyDescent="0.15">
      <c r="H2790">
        <f t="shared" si="44"/>
        <v>0.37403039999999999</v>
      </c>
    </row>
    <row r="2791" spans="8:8" x14ac:dyDescent="0.15">
      <c r="H2791">
        <f t="shared" si="44"/>
        <v>0.37403039999999999</v>
      </c>
    </row>
    <row r="2792" spans="8:8" x14ac:dyDescent="0.15">
      <c r="H2792">
        <f t="shared" si="44"/>
        <v>1.2467680000000001</v>
      </c>
    </row>
    <row r="2793" spans="8:8" x14ac:dyDescent="0.15">
      <c r="H2793">
        <f t="shared" si="44"/>
        <v>6.2338399999999998</v>
      </c>
    </row>
    <row r="2794" spans="8:8" x14ac:dyDescent="0.15">
      <c r="H2794">
        <f t="shared" si="44"/>
        <v>11.844296</v>
      </c>
    </row>
    <row r="2795" spans="8:8" x14ac:dyDescent="0.15">
      <c r="H2795">
        <f t="shared" si="44"/>
        <v>11.844296</v>
      </c>
    </row>
    <row r="2796" spans="8:8" x14ac:dyDescent="0.15">
      <c r="H2796">
        <f t="shared" si="44"/>
        <v>11.844296</v>
      </c>
    </row>
    <row r="2797" spans="8:8" x14ac:dyDescent="0.15">
      <c r="H2797">
        <f t="shared" si="44"/>
        <v>9.9741440000000008</v>
      </c>
    </row>
    <row r="2798" spans="8:8" x14ac:dyDescent="0.15">
      <c r="H2798">
        <f t="shared" si="44"/>
        <v>9.9741440000000008</v>
      </c>
    </row>
    <row r="2799" spans="8:8" x14ac:dyDescent="0.15">
      <c r="H2799">
        <f t="shared" si="44"/>
        <v>11.844296</v>
      </c>
    </row>
    <row r="2800" spans="8:8" x14ac:dyDescent="0.15">
      <c r="H2800">
        <f t="shared" si="44"/>
        <v>11.844296</v>
      </c>
    </row>
    <row r="2801" spans="8:8" x14ac:dyDescent="0.15">
      <c r="H2801">
        <f t="shared" si="44"/>
        <v>11.844296</v>
      </c>
    </row>
    <row r="2802" spans="8:8" x14ac:dyDescent="0.15">
      <c r="H2802">
        <f t="shared" si="44"/>
        <v>11.844296</v>
      </c>
    </row>
    <row r="2803" spans="8:8" x14ac:dyDescent="0.15">
      <c r="H2803">
        <f t="shared" si="44"/>
        <v>3.7403040000000001</v>
      </c>
    </row>
    <row r="2804" spans="8:8" x14ac:dyDescent="0.15">
      <c r="H2804">
        <f t="shared" si="44"/>
        <v>3.7403040000000001</v>
      </c>
    </row>
    <row r="2805" spans="8:8" x14ac:dyDescent="0.15">
      <c r="H2805">
        <f t="shared" si="44"/>
        <v>0.37403039999999999</v>
      </c>
    </row>
    <row r="2806" spans="8:8" x14ac:dyDescent="0.15">
      <c r="H2806">
        <f t="shared" si="44"/>
        <v>0.37403039999999999</v>
      </c>
    </row>
    <row r="2807" spans="8:8" x14ac:dyDescent="0.15">
      <c r="H2807">
        <f t="shared" si="44"/>
        <v>0.37403039999999999</v>
      </c>
    </row>
    <row r="2808" spans="8:8" x14ac:dyDescent="0.15">
      <c r="H2808">
        <f t="shared" si="44"/>
        <v>0.37403039999999999</v>
      </c>
    </row>
    <row r="2809" spans="8:8" x14ac:dyDescent="0.15">
      <c r="H2809">
        <f t="shared" si="44"/>
        <v>0.37403039999999999</v>
      </c>
    </row>
    <row r="2810" spans="8:8" x14ac:dyDescent="0.15">
      <c r="H2810">
        <f t="shared" si="44"/>
        <v>0.37403039999999999</v>
      </c>
    </row>
    <row r="2811" spans="8:8" x14ac:dyDescent="0.15">
      <c r="H2811">
        <f t="shared" si="44"/>
        <v>0.37403039999999999</v>
      </c>
    </row>
    <row r="2812" spans="8:8" x14ac:dyDescent="0.15">
      <c r="H2812">
        <f t="shared" si="44"/>
        <v>0.37403039999999999</v>
      </c>
    </row>
    <row r="2813" spans="8:8" x14ac:dyDescent="0.15">
      <c r="H2813">
        <f t="shared" si="44"/>
        <v>0.37403039999999999</v>
      </c>
    </row>
    <row r="2814" spans="8:8" x14ac:dyDescent="0.15">
      <c r="H2814">
        <f t="shared" si="44"/>
        <v>0.37403039999999999</v>
      </c>
    </row>
    <row r="2815" spans="8:8" x14ac:dyDescent="0.15">
      <c r="H2815">
        <f t="shared" si="44"/>
        <v>0.37403039999999999</v>
      </c>
    </row>
    <row r="2816" spans="8:8" x14ac:dyDescent="0.15">
      <c r="H2816">
        <f t="shared" si="44"/>
        <v>1.2467680000000001</v>
      </c>
    </row>
    <row r="2817" spans="8:8" x14ac:dyDescent="0.15">
      <c r="H2817">
        <f t="shared" si="44"/>
        <v>6.2338399999999998</v>
      </c>
    </row>
    <row r="2818" spans="8:8" x14ac:dyDescent="0.15">
      <c r="H2818">
        <f t="shared" si="44"/>
        <v>11.844296</v>
      </c>
    </row>
    <row r="2819" spans="8:8" x14ac:dyDescent="0.15">
      <c r="H2819">
        <f t="shared" si="44"/>
        <v>11.844296</v>
      </c>
    </row>
    <row r="2820" spans="8:8" x14ac:dyDescent="0.15">
      <c r="H2820">
        <f t="shared" si="44"/>
        <v>11.844296</v>
      </c>
    </row>
    <row r="2821" spans="8:8" x14ac:dyDescent="0.15">
      <c r="H2821">
        <f t="shared" si="44"/>
        <v>9.9741440000000008</v>
      </c>
    </row>
    <row r="2822" spans="8:8" x14ac:dyDescent="0.15">
      <c r="H2822">
        <f t="shared" si="44"/>
        <v>9.9741440000000008</v>
      </c>
    </row>
    <row r="2823" spans="8:8" x14ac:dyDescent="0.15">
      <c r="H2823">
        <f t="shared" si="44"/>
        <v>11.844296</v>
      </c>
    </row>
    <row r="2824" spans="8:8" x14ac:dyDescent="0.15">
      <c r="H2824">
        <f t="shared" si="44"/>
        <v>11.844296</v>
      </c>
    </row>
    <row r="2825" spans="8:8" x14ac:dyDescent="0.15">
      <c r="H2825">
        <f t="shared" si="44"/>
        <v>11.844296</v>
      </c>
    </row>
    <row r="2826" spans="8:8" x14ac:dyDescent="0.15">
      <c r="H2826">
        <f t="shared" si="44"/>
        <v>11.844296</v>
      </c>
    </row>
    <row r="2827" spans="8:8" x14ac:dyDescent="0.15">
      <c r="H2827">
        <f t="shared" si="44"/>
        <v>3.7403040000000001</v>
      </c>
    </row>
    <row r="2828" spans="8:8" x14ac:dyDescent="0.15">
      <c r="H2828">
        <f t="shared" si="44"/>
        <v>3.7403040000000001</v>
      </c>
    </row>
    <row r="2829" spans="8:8" x14ac:dyDescent="0.15">
      <c r="H2829">
        <f t="shared" si="44"/>
        <v>0.37403039999999999</v>
      </c>
    </row>
    <row r="2830" spans="8:8" x14ac:dyDescent="0.15">
      <c r="H2830">
        <f t="shared" si="44"/>
        <v>0.37403039999999999</v>
      </c>
    </row>
    <row r="2831" spans="8:8" x14ac:dyDescent="0.15">
      <c r="H2831">
        <f t="shared" si="44"/>
        <v>0.37403039999999999</v>
      </c>
    </row>
    <row r="2832" spans="8:8" x14ac:dyDescent="0.15">
      <c r="H2832">
        <f t="shared" si="44"/>
        <v>0.37403039999999999</v>
      </c>
    </row>
    <row r="2833" spans="8:8" x14ac:dyDescent="0.15">
      <c r="H2833">
        <f t="shared" si="44"/>
        <v>0.37403039999999999</v>
      </c>
    </row>
    <row r="2834" spans="8:8" x14ac:dyDescent="0.15">
      <c r="H2834">
        <f t="shared" si="44"/>
        <v>0.37403039999999999</v>
      </c>
    </row>
    <row r="2835" spans="8:8" x14ac:dyDescent="0.15">
      <c r="H2835">
        <f t="shared" si="44"/>
        <v>0.37403039999999999</v>
      </c>
    </row>
    <row r="2836" spans="8:8" x14ac:dyDescent="0.15">
      <c r="H2836">
        <f t="shared" si="44"/>
        <v>0.37403039999999999</v>
      </c>
    </row>
    <row r="2837" spans="8:8" x14ac:dyDescent="0.15">
      <c r="H2837">
        <f t="shared" si="44"/>
        <v>0.37403039999999999</v>
      </c>
    </row>
    <row r="2838" spans="8:8" x14ac:dyDescent="0.15">
      <c r="H2838">
        <f t="shared" si="44"/>
        <v>0.37403039999999999</v>
      </c>
    </row>
    <row r="2839" spans="8:8" x14ac:dyDescent="0.15">
      <c r="H2839">
        <f t="shared" si="44"/>
        <v>0.37403039999999999</v>
      </c>
    </row>
    <row r="2840" spans="8:8" x14ac:dyDescent="0.15">
      <c r="H2840">
        <f t="shared" si="44"/>
        <v>1.2467680000000001</v>
      </c>
    </row>
    <row r="2841" spans="8:8" x14ac:dyDescent="0.15">
      <c r="H2841">
        <f t="shared" si="44"/>
        <v>6.2338399999999998</v>
      </c>
    </row>
    <row r="2842" spans="8:8" x14ac:dyDescent="0.15">
      <c r="H2842">
        <f t="shared" si="44"/>
        <v>11.844296</v>
      </c>
    </row>
    <row r="2843" spans="8:8" x14ac:dyDescent="0.15">
      <c r="H2843">
        <f t="shared" ref="H2843:H2906" si="45">$H2819</f>
        <v>11.844296</v>
      </c>
    </row>
    <row r="2844" spans="8:8" x14ac:dyDescent="0.15">
      <c r="H2844">
        <f t="shared" si="45"/>
        <v>11.844296</v>
      </c>
    </row>
    <row r="2845" spans="8:8" x14ac:dyDescent="0.15">
      <c r="H2845">
        <f t="shared" si="45"/>
        <v>9.9741440000000008</v>
      </c>
    </row>
    <row r="2846" spans="8:8" x14ac:dyDescent="0.15">
      <c r="H2846">
        <f t="shared" si="45"/>
        <v>9.9741440000000008</v>
      </c>
    </row>
    <row r="2847" spans="8:8" x14ac:dyDescent="0.15">
      <c r="H2847">
        <f t="shared" si="45"/>
        <v>11.844296</v>
      </c>
    </row>
    <row r="2848" spans="8:8" x14ac:dyDescent="0.15">
      <c r="H2848">
        <f t="shared" si="45"/>
        <v>11.844296</v>
      </c>
    </row>
    <row r="2849" spans="8:8" x14ac:dyDescent="0.15">
      <c r="H2849">
        <f t="shared" si="45"/>
        <v>11.844296</v>
      </c>
    </row>
    <row r="2850" spans="8:8" x14ac:dyDescent="0.15">
      <c r="H2850">
        <f t="shared" si="45"/>
        <v>11.844296</v>
      </c>
    </row>
    <row r="2851" spans="8:8" x14ac:dyDescent="0.15">
      <c r="H2851">
        <f t="shared" si="45"/>
        <v>3.7403040000000001</v>
      </c>
    </row>
    <row r="2852" spans="8:8" x14ac:dyDescent="0.15">
      <c r="H2852">
        <f t="shared" si="45"/>
        <v>3.7403040000000001</v>
      </c>
    </row>
    <row r="2853" spans="8:8" x14ac:dyDescent="0.15">
      <c r="H2853">
        <f t="shared" si="45"/>
        <v>0.37403039999999999</v>
      </c>
    </row>
    <row r="2854" spans="8:8" x14ac:dyDescent="0.15">
      <c r="H2854">
        <f t="shared" si="45"/>
        <v>0.37403039999999999</v>
      </c>
    </row>
    <row r="2855" spans="8:8" x14ac:dyDescent="0.15">
      <c r="H2855">
        <f t="shared" si="45"/>
        <v>0.37403039999999999</v>
      </c>
    </row>
    <row r="2856" spans="8:8" x14ac:dyDescent="0.15">
      <c r="H2856">
        <f t="shared" si="45"/>
        <v>0.37403039999999999</v>
      </c>
    </row>
    <row r="2857" spans="8:8" x14ac:dyDescent="0.15">
      <c r="H2857">
        <f t="shared" si="45"/>
        <v>0.37403039999999999</v>
      </c>
    </row>
    <row r="2858" spans="8:8" x14ac:dyDescent="0.15">
      <c r="H2858">
        <f t="shared" si="45"/>
        <v>0.37403039999999999</v>
      </c>
    </row>
    <row r="2859" spans="8:8" x14ac:dyDescent="0.15">
      <c r="H2859">
        <f t="shared" si="45"/>
        <v>0.37403039999999999</v>
      </c>
    </row>
    <row r="2860" spans="8:8" x14ac:dyDescent="0.15">
      <c r="H2860">
        <f t="shared" si="45"/>
        <v>0.37403039999999999</v>
      </c>
    </row>
    <row r="2861" spans="8:8" x14ac:dyDescent="0.15">
      <c r="H2861">
        <f t="shared" si="45"/>
        <v>0.37403039999999999</v>
      </c>
    </row>
    <row r="2862" spans="8:8" x14ac:dyDescent="0.15">
      <c r="H2862">
        <f t="shared" si="45"/>
        <v>0.37403039999999999</v>
      </c>
    </row>
    <row r="2863" spans="8:8" x14ac:dyDescent="0.15">
      <c r="H2863">
        <f t="shared" si="45"/>
        <v>0.37403039999999999</v>
      </c>
    </row>
    <row r="2864" spans="8:8" x14ac:dyDescent="0.15">
      <c r="H2864">
        <f t="shared" si="45"/>
        <v>1.2467680000000001</v>
      </c>
    </row>
    <row r="2865" spans="8:8" x14ac:dyDescent="0.15">
      <c r="H2865">
        <f t="shared" si="45"/>
        <v>6.2338399999999998</v>
      </c>
    </row>
    <row r="2866" spans="8:8" x14ac:dyDescent="0.15">
      <c r="H2866">
        <f t="shared" si="45"/>
        <v>11.844296</v>
      </c>
    </row>
    <row r="2867" spans="8:8" x14ac:dyDescent="0.15">
      <c r="H2867">
        <f t="shared" si="45"/>
        <v>11.844296</v>
      </c>
    </row>
    <row r="2868" spans="8:8" x14ac:dyDescent="0.15">
      <c r="H2868">
        <f t="shared" si="45"/>
        <v>11.844296</v>
      </c>
    </row>
    <row r="2869" spans="8:8" x14ac:dyDescent="0.15">
      <c r="H2869">
        <f t="shared" si="45"/>
        <v>9.9741440000000008</v>
      </c>
    </row>
    <row r="2870" spans="8:8" x14ac:dyDescent="0.15">
      <c r="H2870">
        <f t="shared" si="45"/>
        <v>9.9741440000000008</v>
      </c>
    </row>
    <row r="2871" spans="8:8" x14ac:dyDescent="0.15">
      <c r="H2871">
        <f t="shared" si="45"/>
        <v>11.844296</v>
      </c>
    </row>
    <row r="2872" spans="8:8" x14ac:dyDescent="0.15">
      <c r="H2872">
        <f t="shared" si="45"/>
        <v>11.844296</v>
      </c>
    </row>
    <row r="2873" spans="8:8" x14ac:dyDescent="0.15">
      <c r="H2873">
        <f t="shared" si="45"/>
        <v>11.844296</v>
      </c>
    </row>
    <row r="2874" spans="8:8" x14ac:dyDescent="0.15">
      <c r="H2874">
        <f t="shared" si="45"/>
        <v>11.844296</v>
      </c>
    </row>
    <row r="2875" spans="8:8" x14ac:dyDescent="0.15">
      <c r="H2875">
        <f t="shared" si="45"/>
        <v>3.7403040000000001</v>
      </c>
    </row>
    <row r="2876" spans="8:8" x14ac:dyDescent="0.15">
      <c r="H2876">
        <f t="shared" si="45"/>
        <v>3.7403040000000001</v>
      </c>
    </row>
    <row r="2877" spans="8:8" x14ac:dyDescent="0.15">
      <c r="H2877">
        <f t="shared" si="45"/>
        <v>0.37403039999999999</v>
      </c>
    </row>
    <row r="2878" spans="8:8" x14ac:dyDescent="0.15">
      <c r="H2878">
        <f t="shared" si="45"/>
        <v>0.37403039999999999</v>
      </c>
    </row>
    <row r="2879" spans="8:8" x14ac:dyDescent="0.15">
      <c r="H2879">
        <f t="shared" si="45"/>
        <v>0.37403039999999999</v>
      </c>
    </row>
    <row r="2880" spans="8:8" x14ac:dyDescent="0.15">
      <c r="H2880">
        <f t="shared" si="45"/>
        <v>0.37403039999999999</v>
      </c>
    </row>
    <row r="2881" spans="8:8" x14ac:dyDescent="0.15">
      <c r="H2881">
        <f t="shared" si="45"/>
        <v>0.37403039999999999</v>
      </c>
    </row>
    <row r="2882" spans="8:8" x14ac:dyDescent="0.15">
      <c r="H2882">
        <f t="shared" si="45"/>
        <v>0.37403039999999999</v>
      </c>
    </row>
    <row r="2883" spans="8:8" x14ac:dyDescent="0.15">
      <c r="H2883">
        <f t="shared" si="45"/>
        <v>0.37403039999999999</v>
      </c>
    </row>
    <row r="2884" spans="8:8" x14ac:dyDescent="0.15">
      <c r="H2884">
        <f t="shared" si="45"/>
        <v>0.37403039999999999</v>
      </c>
    </row>
    <row r="2885" spans="8:8" x14ac:dyDescent="0.15">
      <c r="H2885">
        <f t="shared" si="45"/>
        <v>0.37403039999999999</v>
      </c>
    </row>
    <row r="2886" spans="8:8" x14ac:dyDescent="0.15">
      <c r="H2886">
        <f t="shared" si="45"/>
        <v>0.37403039999999999</v>
      </c>
    </row>
    <row r="2887" spans="8:8" x14ac:dyDescent="0.15">
      <c r="H2887">
        <f t="shared" si="45"/>
        <v>0.37403039999999999</v>
      </c>
    </row>
    <row r="2888" spans="8:8" x14ac:dyDescent="0.15">
      <c r="H2888">
        <f t="shared" si="45"/>
        <v>1.2467680000000001</v>
      </c>
    </row>
    <row r="2889" spans="8:8" x14ac:dyDescent="0.15">
      <c r="H2889">
        <f t="shared" si="45"/>
        <v>6.2338399999999998</v>
      </c>
    </row>
    <row r="2890" spans="8:8" x14ac:dyDescent="0.15">
      <c r="H2890">
        <f t="shared" si="45"/>
        <v>11.844296</v>
      </c>
    </row>
    <row r="2891" spans="8:8" x14ac:dyDescent="0.15">
      <c r="H2891">
        <f t="shared" si="45"/>
        <v>11.844296</v>
      </c>
    </row>
    <row r="2892" spans="8:8" x14ac:dyDescent="0.15">
      <c r="H2892">
        <f t="shared" si="45"/>
        <v>11.844296</v>
      </c>
    </row>
    <row r="2893" spans="8:8" x14ac:dyDescent="0.15">
      <c r="H2893">
        <f t="shared" si="45"/>
        <v>9.9741440000000008</v>
      </c>
    </row>
    <row r="2894" spans="8:8" x14ac:dyDescent="0.15">
      <c r="H2894">
        <f t="shared" si="45"/>
        <v>9.9741440000000008</v>
      </c>
    </row>
    <row r="2895" spans="8:8" x14ac:dyDescent="0.15">
      <c r="H2895">
        <f t="shared" si="45"/>
        <v>11.844296</v>
      </c>
    </row>
    <row r="2896" spans="8:8" x14ac:dyDescent="0.15">
      <c r="H2896">
        <f t="shared" si="45"/>
        <v>11.844296</v>
      </c>
    </row>
    <row r="2897" spans="8:8" x14ac:dyDescent="0.15">
      <c r="H2897">
        <f t="shared" si="45"/>
        <v>11.844296</v>
      </c>
    </row>
    <row r="2898" spans="8:8" x14ac:dyDescent="0.15">
      <c r="H2898">
        <f t="shared" si="45"/>
        <v>11.844296</v>
      </c>
    </row>
    <row r="2899" spans="8:8" x14ac:dyDescent="0.15">
      <c r="H2899">
        <f t="shared" si="45"/>
        <v>3.7403040000000001</v>
      </c>
    </row>
    <row r="2900" spans="8:8" x14ac:dyDescent="0.15">
      <c r="H2900">
        <f t="shared" si="45"/>
        <v>3.7403040000000001</v>
      </c>
    </row>
    <row r="2901" spans="8:8" x14ac:dyDescent="0.15">
      <c r="H2901">
        <f t="shared" si="45"/>
        <v>0.37403039999999999</v>
      </c>
    </row>
    <row r="2902" spans="8:8" x14ac:dyDescent="0.15">
      <c r="H2902">
        <f t="shared" si="45"/>
        <v>0.37403039999999999</v>
      </c>
    </row>
    <row r="2903" spans="8:8" x14ac:dyDescent="0.15">
      <c r="H2903">
        <f t="shared" si="45"/>
        <v>0.37403039999999999</v>
      </c>
    </row>
    <row r="2904" spans="8:8" x14ac:dyDescent="0.15">
      <c r="H2904">
        <f t="shared" si="45"/>
        <v>0.37403039999999999</v>
      </c>
    </row>
    <row r="2905" spans="8:8" x14ac:dyDescent="0.15">
      <c r="H2905">
        <f t="shared" si="45"/>
        <v>0.37403039999999999</v>
      </c>
    </row>
    <row r="2906" spans="8:8" x14ac:dyDescent="0.15">
      <c r="H2906">
        <f t="shared" si="45"/>
        <v>0.37403039999999999</v>
      </c>
    </row>
    <row r="2907" spans="8:8" x14ac:dyDescent="0.15">
      <c r="H2907">
        <f t="shared" ref="H2907:H2970" si="46">$H2883</f>
        <v>0.37403039999999999</v>
      </c>
    </row>
    <row r="2908" spans="8:8" x14ac:dyDescent="0.15">
      <c r="H2908">
        <f t="shared" si="46"/>
        <v>0.37403039999999999</v>
      </c>
    </row>
    <row r="2909" spans="8:8" x14ac:dyDescent="0.15">
      <c r="H2909">
        <f t="shared" si="46"/>
        <v>0.37403039999999999</v>
      </c>
    </row>
    <row r="2910" spans="8:8" x14ac:dyDescent="0.15">
      <c r="H2910">
        <f t="shared" si="46"/>
        <v>0.37403039999999999</v>
      </c>
    </row>
    <row r="2911" spans="8:8" x14ac:dyDescent="0.15">
      <c r="H2911">
        <f t="shared" si="46"/>
        <v>0.37403039999999999</v>
      </c>
    </row>
    <row r="2912" spans="8:8" x14ac:dyDescent="0.15">
      <c r="H2912">
        <f t="shared" si="46"/>
        <v>1.2467680000000001</v>
      </c>
    </row>
    <row r="2913" spans="8:8" x14ac:dyDescent="0.15">
      <c r="H2913">
        <f t="shared" si="46"/>
        <v>6.2338399999999998</v>
      </c>
    </row>
    <row r="2914" spans="8:8" x14ac:dyDescent="0.15">
      <c r="H2914">
        <f t="shared" si="46"/>
        <v>11.844296</v>
      </c>
    </row>
    <row r="2915" spans="8:8" x14ac:dyDescent="0.15">
      <c r="H2915">
        <f t="shared" si="46"/>
        <v>11.844296</v>
      </c>
    </row>
    <row r="2916" spans="8:8" x14ac:dyDescent="0.15">
      <c r="H2916">
        <f t="shared" si="46"/>
        <v>11.844296</v>
      </c>
    </row>
    <row r="2917" spans="8:8" x14ac:dyDescent="0.15">
      <c r="H2917">
        <f t="shared" si="46"/>
        <v>9.9741440000000008</v>
      </c>
    </row>
    <row r="2918" spans="8:8" x14ac:dyDescent="0.15">
      <c r="H2918">
        <f t="shared" si="46"/>
        <v>9.9741440000000008</v>
      </c>
    </row>
    <row r="2919" spans="8:8" x14ac:dyDescent="0.15">
      <c r="H2919">
        <f t="shared" si="46"/>
        <v>11.844296</v>
      </c>
    </row>
    <row r="2920" spans="8:8" x14ac:dyDescent="0.15">
      <c r="H2920">
        <f t="shared" si="46"/>
        <v>11.844296</v>
      </c>
    </row>
    <row r="2921" spans="8:8" x14ac:dyDescent="0.15">
      <c r="H2921">
        <f t="shared" si="46"/>
        <v>11.844296</v>
      </c>
    </row>
    <row r="2922" spans="8:8" x14ac:dyDescent="0.15">
      <c r="H2922">
        <f t="shared" si="46"/>
        <v>11.844296</v>
      </c>
    </row>
    <row r="2923" spans="8:8" x14ac:dyDescent="0.15">
      <c r="H2923">
        <f t="shared" si="46"/>
        <v>3.7403040000000001</v>
      </c>
    </row>
    <row r="2924" spans="8:8" x14ac:dyDescent="0.15">
      <c r="H2924">
        <f t="shared" si="46"/>
        <v>3.7403040000000001</v>
      </c>
    </row>
    <row r="2925" spans="8:8" x14ac:dyDescent="0.15">
      <c r="H2925">
        <f t="shared" si="46"/>
        <v>0.37403039999999999</v>
      </c>
    </row>
    <row r="2926" spans="8:8" x14ac:dyDescent="0.15">
      <c r="H2926">
        <f t="shared" si="46"/>
        <v>0.37403039999999999</v>
      </c>
    </row>
    <row r="2927" spans="8:8" x14ac:dyDescent="0.15">
      <c r="H2927">
        <f t="shared" si="46"/>
        <v>0.37403039999999999</v>
      </c>
    </row>
    <row r="2928" spans="8:8" x14ac:dyDescent="0.15">
      <c r="H2928">
        <f t="shared" si="46"/>
        <v>0.37403039999999999</v>
      </c>
    </row>
    <row r="2929" spans="8:8" x14ac:dyDescent="0.15">
      <c r="H2929">
        <f t="shared" si="46"/>
        <v>0.37403039999999999</v>
      </c>
    </row>
    <row r="2930" spans="8:8" x14ac:dyDescent="0.15">
      <c r="H2930">
        <f t="shared" si="46"/>
        <v>0.37403039999999999</v>
      </c>
    </row>
    <row r="2931" spans="8:8" x14ac:dyDescent="0.15">
      <c r="H2931">
        <f t="shared" si="46"/>
        <v>0.37403039999999999</v>
      </c>
    </row>
    <row r="2932" spans="8:8" x14ac:dyDescent="0.15">
      <c r="H2932">
        <f t="shared" si="46"/>
        <v>0.37403039999999999</v>
      </c>
    </row>
    <row r="2933" spans="8:8" x14ac:dyDescent="0.15">
      <c r="H2933">
        <f t="shared" si="46"/>
        <v>0.37403039999999999</v>
      </c>
    </row>
    <row r="2934" spans="8:8" x14ac:dyDescent="0.15">
      <c r="H2934">
        <f t="shared" si="46"/>
        <v>0.37403039999999999</v>
      </c>
    </row>
    <row r="2935" spans="8:8" x14ac:dyDescent="0.15">
      <c r="H2935">
        <f t="shared" si="46"/>
        <v>0.37403039999999999</v>
      </c>
    </row>
    <row r="2936" spans="8:8" x14ac:dyDescent="0.15">
      <c r="H2936">
        <f t="shared" si="46"/>
        <v>1.2467680000000001</v>
      </c>
    </row>
    <row r="2937" spans="8:8" x14ac:dyDescent="0.15">
      <c r="H2937">
        <f t="shared" si="46"/>
        <v>6.2338399999999998</v>
      </c>
    </row>
    <row r="2938" spans="8:8" x14ac:dyDescent="0.15">
      <c r="H2938">
        <f t="shared" si="46"/>
        <v>11.844296</v>
      </c>
    </row>
    <row r="2939" spans="8:8" x14ac:dyDescent="0.15">
      <c r="H2939">
        <f t="shared" si="46"/>
        <v>11.844296</v>
      </c>
    </row>
    <row r="2940" spans="8:8" x14ac:dyDescent="0.15">
      <c r="H2940">
        <f t="shared" si="46"/>
        <v>11.844296</v>
      </c>
    </row>
    <row r="2941" spans="8:8" x14ac:dyDescent="0.15">
      <c r="H2941">
        <f t="shared" si="46"/>
        <v>9.9741440000000008</v>
      </c>
    </row>
    <row r="2942" spans="8:8" x14ac:dyDescent="0.15">
      <c r="H2942">
        <f t="shared" si="46"/>
        <v>9.9741440000000008</v>
      </c>
    </row>
    <row r="2943" spans="8:8" x14ac:dyDescent="0.15">
      <c r="H2943">
        <f t="shared" si="46"/>
        <v>11.844296</v>
      </c>
    </row>
    <row r="2944" spans="8:8" x14ac:dyDescent="0.15">
      <c r="H2944">
        <f t="shared" si="46"/>
        <v>11.844296</v>
      </c>
    </row>
    <row r="2945" spans="8:8" x14ac:dyDescent="0.15">
      <c r="H2945">
        <f t="shared" si="46"/>
        <v>11.844296</v>
      </c>
    </row>
    <row r="2946" spans="8:8" x14ac:dyDescent="0.15">
      <c r="H2946">
        <f t="shared" si="46"/>
        <v>11.844296</v>
      </c>
    </row>
    <row r="2947" spans="8:8" x14ac:dyDescent="0.15">
      <c r="H2947">
        <f t="shared" si="46"/>
        <v>3.7403040000000001</v>
      </c>
    </row>
    <row r="2948" spans="8:8" x14ac:dyDescent="0.15">
      <c r="H2948">
        <f t="shared" si="46"/>
        <v>3.7403040000000001</v>
      </c>
    </row>
    <row r="2949" spans="8:8" x14ac:dyDescent="0.15">
      <c r="H2949">
        <f t="shared" si="46"/>
        <v>0.37403039999999999</v>
      </c>
    </row>
    <row r="2950" spans="8:8" x14ac:dyDescent="0.15">
      <c r="H2950">
        <f t="shared" si="46"/>
        <v>0.37403039999999999</v>
      </c>
    </row>
    <row r="2951" spans="8:8" x14ac:dyDescent="0.15">
      <c r="H2951">
        <f t="shared" si="46"/>
        <v>0.37403039999999999</v>
      </c>
    </row>
    <row r="2952" spans="8:8" x14ac:dyDescent="0.15">
      <c r="H2952">
        <f t="shared" si="46"/>
        <v>0.37403039999999999</v>
      </c>
    </row>
    <row r="2953" spans="8:8" x14ac:dyDescent="0.15">
      <c r="H2953">
        <f t="shared" si="46"/>
        <v>0.37403039999999999</v>
      </c>
    </row>
    <row r="2954" spans="8:8" x14ac:dyDescent="0.15">
      <c r="H2954">
        <f t="shared" si="46"/>
        <v>0.37403039999999999</v>
      </c>
    </row>
    <row r="2955" spans="8:8" x14ac:dyDescent="0.15">
      <c r="H2955">
        <f t="shared" si="46"/>
        <v>0.37403039999999999</v>
      </c>
    </row>
    <row r="2956" spans="8:8" x14ac:dyDescent="0.15">
      <c r="H2956">
        <f t="shared" si="46"/>
        <v>0.37403039999999999</v>
      </c>
    </row>
    <row r="2957" spans="8:8" x14ac:dyDescent="0.15">
      <c r="H2957">
        <f t="shared" si="46"/>
        <v>0.37403039999999999</v>
      </c>
    </row>
    <row r="2958" spans="8:8" x14ac:dyDescent="0.15">
      <c r="H2958">
        <f t="shared" si="46"/>
        <v>0.37403039999999999</v>
      </c>
    </row>
    <row r="2959" spans="8:8" x14ac:dyDescent="0.15">
      <c r="H2959">
        <f t="shared" si="46"/>
        <v>0.37403039999999999</v>
      </c>
    </row>
    <row r="2960" spans="8:8" x14ac:dyDescent="0.15">
      <c r="H2960">
        <f t="shared" si="46"/>
        <v>1.2467680000000001</v>
      </c>
    </row>
    <row r="2961" spans="8:8" x14ac:dyDescent="0.15">
      <c r="H2961">
        <f t="shared" si="46"/>
        <v>6.2338399999999998</v>
      </c>
    </row>
    <row r="2962" spans="8:8" x14ac:dyDescent="0.15">
      <c r="H2962">
        <f t="shared" si="46"/>
        <v>11.844296</v>
      </c>
    </row>
    <row r="2963" spans="8:8" x14ac:dyDescent="0.15">
      <c r="H2963">
        <f t="shared" si="46"/>
        <v>11.844296</v>
      </c>
    </row>
    <row r="2964" spans="8:8" x14ac:dyDescent="0.15">
      <c r="H2964">
        <f t="shared" si="46"/>
        <v>11.844296</v>
      </c>
    </row>
    <row r="2965" spans="8:8" x14ac:dyDescent="0.15">
      <c r="H2965">
        <f t="shared" si="46"/>
        <v>9.9741440000000008</v>
      </c>
    </row>
    <row r="2966" spans="8:8" x14ac:dyDescent="0.15">
      <c r="H2966">
        <f t="shared" si="46"/>
        <v>9.9741440000000008</v>
      </c>
    </row>
    <row r="2967" spans="8:8" x14ac:dyDescent="0.15">
      <c r="H2967">
        <f t="shared" si="46"/>
        <v>11.844296</v>
      </c>
    </row>
    <row r="2968" spans="8:8" x14ac:dyDescent="0.15">
      <c r="H2968">
        <f t="shared" si="46"/>
        <v>11.844296</v>
      </c>
    </row>
    <row r="2969" spans="8:8" x14ac:dyDescent="0.15">
      <c r="H2969">
        <f t="shared" si="46"/>
        <v>11.844296</v>
      </c>
    </row>
    <row r="2970" spans="8:8" x14ac:dyDescent="0.15">
      <c r="H2970">
        <f t="shared" si="46"/>
        <v>11.844296</v>
      </c>
    </row>
    <row r="2971" spans="8:8" x14ac:dyDescent="0.15">
      <c r="H2971">
        <f t="shared" ref="H2971:H3034" si="47">$H2947</f>
        <v>3.7403040000000001</v>
      </c>
    </row>
    <row r="2972" spans="8:8" x14ac:dyDescent="0.15">
      <c r="H2972">
        <f t="shared" si="47"/>
        <v>3.7403040000000001</v>
      </c>
    </row>
    <row r="2973" spans="8:8" x14ac:dyDescent="0.15">
      <c r="H2973">
        <f t="shared" si="47"/>
        <v>0.37403039999999999</v>
      </c>
    </row>
    <row r="2974" spans="8:8" x14ac:dyDescent="0.15">
      <c r="H2974">
        <f t="shared" si="47"/>
        <v>0.37403039999999999</v>
      </c>
    </row>
    <row r="2975" spans="8:8" x14ac:dyDescent="0.15">
      <c r="H2975">
        <f t="shared" si="47"/>
        <v>0.37403039999999999</v>
      </c>
    </row>
    <row r="2976" spans="8:8" x14ac:dyDescent="0.15">
      <c r="H2976">
        <f t="shared" si="47"/>
        <v>0.37403039999999999</v>
      </c>
    </row>
    <row r="2977" spans="8:8" x14ac:dyDescent="0.15">
      <c r="H2977">
        <f t="shared" si="47"/>
        <v>0.37403039999999999</v>
      </c>
    </row>
    <row r="2978" spans="8:8" x14ac:dyDescent="0.15">
      <c r="H2978">
        <f t="shared" si="47"/>
        <v>0.37403039999999999</v>
      </c>
    </row>
    <row r="2979" spans="8:8" x14ac:dyDescent="0.15">
      <c r="H2979">
        <f t="shared" si="47"/>
        <v>0.37403039999999999</v>
      </c>
    </row>
    <row r="2980" spans="8:8" x14ac:dyDescent="0.15">
      <c r="H2980">
        <f t="shared" si="47"/>
        <v>0.37403039999999999</v>
      </c>
    </row>
    <row r="2981" spans="8:8" x14ac:dyDescent="0.15">
      <c r="H2981">
        <f t="shared" si="47"/>
        <v>0.37403039999999999</v>
      </c>
    </row>
    <row r="2982" spans="8:8" x14ac:dyDescent="0.15">
      <c r="H2982">
        <f t="shared" si="47"/>
        <v>0.37403039999999999</v>
      </c>
    </row>
    <row r="2983" spans="8:8" x14ac:dyDescent="0.15">
      <c r="H2983">
        <f t="shared" si="47"/>
        <v>0.37403039999999999</v>
      </c>
    </row>
    <row r="2984" spans="8:8" x14ac:dyDescent="0.15">
      <c r="H2984">
        <f t="shared" si="47"/>
        <v>1.2467680000000001</v>
      </c>
    </row>
    <row r="2985" spans="8:8" x14ac:dyDescent="0.15">
      <c r="H2985">
        <f t="shared" si="47"/>
        <v>6.2338399999999998</v>
      </c>
    </row>
    <row r="2986" spans="8:8" x14ac:dyDescent="0.15">
      <c r="H2986">
        <f t="shared" si="47"/>
        <v>11.844296</v>
      </c>
    </row>
    <row r="2987" spans="8:8" x14ac:dyDescent="0.15">
      <c r="H2987">
        <f t="shared" si="47"/>
        <v>11.844296</v>
      </c>
    </row>
    <row r="2988" spans="8:8" x14ac:dyDescent="0.15">
      <c r="H2988">
        <f t="shared" si="47"/>
        <v>11.844296</v>
      </c>
    </row>
    <row r="2989" spans="8:8" x14ac:dyDescent="0.15">
      <c r="H2989">
        <f t="shared" si="47"/>
        <v>9.9741440000000008</v>
      </c>
    </row>
    <row r="2990" spans="8:8" x14ac:dyDescent="0.15">
      <c r="H2990">
        <f t="shared" si="47"/>
        <v>9.9741440000000008</v>
      </c>
    </row>
    <row r="2991" spans="8:8" x14ac:dyDescent="0.15">
      <c r="H2991">
        <f t="shared" si="47"/>
        <v>11.844296</v>
      </c>
    </row>
    <row r="2992" spans="8:8" x14ac:dyDescent="0.15">
      <c r="H2992">
        <f t="shared" si="47"/>
        <v>11.844296</v>
      </c>
    </row>
    <row r="2993" spans="8:8" x14ac:dyDescent="0.15">
      <c r="H2993">
        <f t="shared" si="47"/>
        <v>11.844296</v>
      </c>
    </row>
    <row r="2994" spans="8:8" x14ac:dyDescent="0.15">
      <c r="H2994">
        <f t="shared" si="47"/>
        <v>11.844296</v>
      </c>
    </row>
    <row r="2995" spans="8:8" x14ac:dyDescent="0.15">
      <c r="H2995">
        <f t="shared" si="47"/>
        <v>3.7403040000000001</v>
      </c>
    </row>
    <row r="2996" spans="8:8" x14ac:dyDescent="0.15">
      <c r="H2996">
        <f t="shared" si="47"/>
        <v>3.7403040000000001</v>
      </c>
    </row>
    <row r="2997" spans="8:8" x14ac:dyDescent="0.15">
      <c r="H2997">
        <f t="shared" si="47"/>
        <v>0.37403039999999999</v>
      </c>
    </row>
    <row r="2998" spans="8:8" x14ac:dyDescent="0.15">
      <c r="H2998">
        <f t="shared" si="47"/>
        <v>0.37403039999999999</v>
      </c>
    </row>
    <row r="2999" spans="8:8" x14ac:dyDescent="0.15">
      <c r="H2999">
        <f t="shared" si="47"/>
        <v>0.37403039999999999</v>
      </c>
    </row>
    <row r="3000" spans="8:8" x14ac:dyDescent="0.15">
      <c r="H3000">
        <f t="shared" si="47"/>
        <v>0.37403039999999999</v>
      </c>
    </row>
    <row r="3001" spans="8:8" x14ac:dyDescent="0.15">
      <c r="H3001">
        <f t="shared" si="47"/>
        <v>0.37403039999999999</v>
      </c>
    </row>
    <row r="3002" spans="8:8" x14ac:dyDescent="0.15">
      <c r="H3002">
        <f t="shared" si="47"/>
        <v>0.37403039999999999</v>
      </c>
    </row>
    <row r="3003" spans="8:8" x14ac:dyDescent="0.15">
      <c r="H3003">
        <f t="shared" si="47"/>
        <v>0.37403039999999999</v>
      </c>
    </row>
    <row r="3004" spans="8:8" x14ac:dyDescent="0.15">
      <c r="H3004">
        <f t="shared" si="47"/>
        <v>0.37403039999999999</v>
      </c>
    </row>
    <row r="3005" spans="8:8" x14ac:dyDescent="0.15">
      <c r="H3005">
        <f t="shared" si="47"/>
        <v>0.37403039999999999</v>
      </c>
    </row>
    <row r="3006" spans="8:8" x14ac:dyDescent="0.15">
      <c r="H3006">
        <f t="shared" si="47"/>
        <v>0.37403039999999999</v>
      </c>
    </row>
    <row r="3007" spans="8:8" x14ac:dyDescent="0.15">
      <c r="H3007">
        <f t="shared" si="47"/>
        <v>0.37403039999999999</v>
      </c>
    </row>
    <row r="3008" spans="8:8" x14ac:dyDescent="0.15">
      <c r="H3008">
        <f t="shared" si="47"/>
        <v>1.2467680000000001</v>
      </c>
    </row>
    <row r="3009" spans="8:8" x14ac:dyDescent="0.15">
      <c r="H3009">
        <f t="shared" si="47"/>
        <v>6.2338399999999998</v>
      </c>
    </row>
    <row r="3010" spans="8:8" x14ac:dyDescent="0.15">
      <c r="H3010">
        <f t="shared" si="47"/>
        <v>11.844296</v>
      </c>
    </row>
    <row r="3011" spans="8:8" x14ac:dyDescent="0.15">
      <c r="H3011">
        <f t="shared" si="47"/>
        <v>11.844296</v>
      </c>
    </row>
    <row r="3012" spans="8:8" x14ac:dyDescent="0.15">
      <c r="H3012">
        <f t="shared" si="47"/>
        <v>11.844296</v>
      </c>
    </row>
    <row r="3013" spans="8:8" x14ac:dyDescent="0.15">
      <c r="H3013">
        <f t="shared" si="47"/>
        <v>9.9741440000000008</v>
      </c>
    </row>
    <row r="3014" spans="8:8" x14ac:dyDescent="0.15">
      <c r="H3014">
        <f t="shared" si="47"/>
        <v>9.9741440000000008</v>
      </c>
    </row>
    <row r="3015" spans="8:8" x14ac:dyDescent="0.15">
      <c r="H3015">
        <f t="shared" si="47"/>
        <v>11.844296</v>
      </c>
    </row>
    <row r="3016" spans="8:8" x14ac:dyDescent="0.15">
      <c r="H3016">
        <f t="shared" si="47"/>
        <v>11.844296</v>
      </c>
    </row>
    <row r="3017" spans="8:8" x14ac:dyDescent="0.15">
      <c r="H3017">
        <f t="shared" si="47"/>
        <v>11.844296</v>
      </c>
    </row>
    <row r="3018" spans="8:8" x14ac:dyDescent="0.15">
      <c r="H3018">
        <f t="shared" si="47"/>
        <v>11.844296</v>
      </c>
    </row>
    <row r="3019" spans="8:8" x14ac:dyDescent="0.15">
      <c r="H3019">
        <f t="shared" si="47"/>
        <v>3.7403040000000001</v>
      </c>
    </row>
    <row r="3020" spans="8:8" x14ac:dyDescent="0.15">
      <c r="H3020">
        <f t="shared" si="47"/>
        <v>3.7403040000000001</v>
      </c>
    </row>
    <row r="3021" spans="8:8" x14ac:dyDescent="0.15">
      <c r="H3021">
        <f t="shared" si="47"/>
        <v>0.37403039999999999</v>
      </c>
    </row>
    <row r="3022" spans="8:8" x14ac:dyDescent="0.15">
      <c r="H3022">
        <f t="shared" si="47"/>
        <v>0.37403039999999999</v>
      </c>
    </row>
    <row r="3023" spans="8:8" x14ac:dyDescent="0.15">
      <c r="H3023">
        <f t="shared" si="47"/>
        <v>0.37403039999999999</v>
      </c>
    </row>
    <row r="3024" spans="8:8" x14ac:dyDescent="0.15">
      <c r="H3024">
        <f t="shared" si="47"/>
        <v>0.37403039999999999</v>
      </c>
    </row>
    <row r="3025" spans="8:8" x14ac:dyDescent="0.15">
      <c r="H3025">
        <f t="shared" si="47"/>
        <v>0.37403039999999999</v>
      </c>
    </row>
    <row r="3026" spans="8:8" x14ac:dyDescent="0.15">
      <c r="H3026">
        <f t="shared" si="47"/>
        <v>0.37403039999999999</v>
      </c>
    </row>
    <row r="3027" spans="8:8" x14ac:dyDescent="0.15">
      <c r="H3027">
        <f t="shared" si="47"/>
        <v>0.37403039999999999</v>
      </c>
    </row>
    <row r="3028" spans="8:8" x14ac:dyDescent="0.15">
      <c r="H3028">
        <f t="shared" si="47"/>
        <v>0.37403039999999999</v>
      </c>
    </row>
    <row r="3029" spans="8:8" x14ac:dyDescent="0.15">
      <c r="H3029">
        <f t="shared" si="47"/>
        <v>0.37403039999999999</v>
      </c>
    </row>
    <row r="3030" spans="8:8" x14ac:dyDescent="0.15">
      <c r="H3030">
        <f t="shared" si="47"/>
        <v>0.37403039999999999</v>
      </c>
    </row>
    <row r="3031" spans="8:8" x14ac:dyDescent="0.15">
      <c r="H3031">
        <f t="shared" si="47"/>
        <v>0.37403039999999999</v>
      </c>
    </row>
    <row r="3032" spans="8:8" x14ac:dyDescent="0.15">
      <c r="H3032">
        <f t="shared" si="47"/>
        <v>1.2467680000000001</v>
      </c>
    </row>
    <row r="3033" spans="8:8" x14ac:dyDescent="0.15">
      <c r="H3033">
        <f t="shared" si="47"/>
        <v>6.2338399999999998</v>
      </c>
    </row>
    <row r="3034" spans="8:8" x14ac:dyDescent="0.15">
      <c r="H3034">
        <f t="shared" si="47"/>
        <v>11.844296</v>
      </c>
    </row>
    <row r="3035" spans="8:8" x14ac:dyDescent="0.15">
      <c r="H3035">
        <f t="shared" ref="H3035:H3098" si="48">$H3011</f>
        <v>11.844296</v>
      </c>
    </row>
    <row r="3036" spans="8:8" x14ac:dyDescent="0.15">
      <c r="H3036">
        <f t="shared" si="48"/>
        <v>11.844296</v>
      </c>
    </row>
    <row r="3037" spans="8:8" x14ac:dyDescent="0.15">
      <c r="H3037">
        <f t="shared" si="48"/>
        <v>9.9741440000000008</v>
      </c>
    </row>
    <row r="3038" spans="8:8" x14ac:dyDescent="0.15">
      <c r="H3038">
        <f t="shared" si="48"/>
        <v>9.9741440000000008</v>
      </c>
    </row>
    <row r="3039" spans="8:8" x14ac:dyDescent="0.15">
      <c r="H3039">
        <f t="shared" si="48"/>
        <v>11.844296</v>
      </c>
    </row>
    <row r="3040" spans="8:8" x14ac:dyDescent="0.15">
      <c r="H3040">
        <f t="shared" si="48"/>
        <v>11.844296</v>
      </c>
    </row>
    <row r="3041" spans="8:8" x14ac:dyDescent="0.15">
      <c r="H3041">
        <f t="shared" si="48"/>
        <v>11.844296</v>
      </c>
    </row>
    <row r="3042" spans="8:8" x14ac:dyDescent="0.15">
      <c r="H3042">
        <f t="shared" si="48"/>
        <v>11.844296</v>
      </c>
    </row>
    <row r="3043" spans="8:8" x14ac:dyDescent="0.15">
      <c r="H3043">
        <f t="shared" si="48"/>
        <v>3.7403040000000001</v>
      </c>
    </row>
    <row r="3044" spans="8:8" x14ac:dyDescent="0.15">
      <c r="H3044">
        <f t="shared" si="48"/>
        <v>3.7403040000000001</v>
      </c>
    </row>
    <row r="3045" spans="8:8" x14ac:dyDescent="0.15">
      <c r="H3045">
        <f t="shared" si="48"/>
        <v>0.37403039999999999</v>
      </c>
    </row>
    <row r="3046" spans="8:8" x14ac:dyDescent="0.15">
      <c r="H3046">
        <f t="shared" si="48"/>
        <v>0.37403039999999999</v>
      </c>
    </row>
    <row r="3047" spans="8:8" x14ac:dyDescent="0.15">
      <c r="H3047">
        <f t="shared" si="48"/>
        <v>0.37403039999999999</v>
      </c>
    </row>
    <row r="3048" spans="8:8" x14ac:dyDescent="0.15">
      <c r="H3048">
        <f t="shared" si="48"/>
        <v>0.37403039999999999</v>
      </c>
    </row>
    <row r="3049" spans="8:8" x14ac:dyDescent="0.15">
      <c r="H3049">
        <f t="shared" si="48"/>
        <v>0.37403039999999999</v>
      </c>
    </row>
    <row r="3050" spans="8:8" x14ac:dyDescent="0.15">
      <c r="H3050">
        <f t="shared" si="48"/>
        <v>0.37403039999999999</v>
      </c>
    </row>
    <row r="3051" spans="8:8" x14ac:dyDescent="0.15">
      <c r="H3051">
        <f t="shared" si="48"/>
        <v>0.37403039999999999</v>
      </c>
    </row>
    <row r="3052" spans="8:8" x14ac:dyDescent="0.15">
      <c r="H3052">
        <f t="shared" si="48"/>
        <v>0.37403039999999999</v>
      </c>
    </row>
    <row r="3053" spans="8:8" x14ac:dyDescent="0.15">
      <c r="H3053">
        <f t="shared" si="48"/>
        <v>0.37403039999999999</v>
      </c>
    </row>
    <row r="3054" spans="8:8" x14ac:dyDescent="0.15">
      <c r="H3054">
        <f t="shared" si="48"/>
        <v>0.37403039999999999</v>
      </c>
    </row>
    <row r="3055" spans="8:8" x14ac:dyDescent="0.15">
      <c r="H3055">
        <f t="shared" si="48"/>
        <v>0.37403039999999999</v>
      </c>
    </row>
    <row r="3056" spans="8:8" x14ac:dyDescent="0.15">
      <c r="H3056">
        <f t="shared" si="48"/>
        <v>1.2467680000000001</v>
      </c>
    </row>
    <row r="3057" spans="8:8" x14ac:dyDescent="0.15">
      <c r="H3057">
        <f t="shared" si="48"/>
        <v>6.2338399999999998</v>
      </c>
    </row>
    <row r="3058" spans="8:8" x14ac:dyDescent="0.15">
      <c r="H3058">
        <f t="shared" si="48"/>
        <v>11.844296</v>
      </c>
    </row>
    <row r="3059" spans="8:8" x14ac:dyDescent="0.15">
      <c r="H3059">
        <f t="shared" si="48"/>
        <v>11.844296</v>
      </c>
    </row>
    <row r="3060" spans="8:8" x14ac:dyDescent="0.15">
      <c r="H3060">
        <f t="shared" si="48"/>
        <v>11.844296</v>
      </c>
    </row>
    <row r="3061" spans="8:8" x14ac:dyDescent="0.15">
      <c r="H3061">
        <f t="shared" si="48"/>
        <v>9.9741440000000008</v>
      </c>
    </row>
    <row r="3062" spans="8:8" x14ac:dyDescent="0.15">
      <c r="H3062">
        <f t="shared" si="48"/>
        <v>9.9741440000000008</v>
      </c>
    </row>
    <row r="3063" spans="8:8" x14ac:dyDescent="0.15">
      <c r="H3063">
        <f t="shared" si="48"/>
        <v>11.844296</v>
      </c>
    </row>
    <row r="3064" spans="8:8" x14ac:dyDescent="0.15">
      <c r="H3064">
        <f t="shared" si="48"/>
        <v>11.844296</v>
      </c>
    </row>
    <row r="3065" spans="8:8" x14ac:dyDescent="0.15">
      <c r="H3065">
        <f t="shared" si="48"/>
        <v>11.844296</v>
      </c>
    </row>
    <row r="3066" spans="8:8" x14ac:dyDescent="0.15">
      <c r="H3066">
        <f t="shared" si="48"/>
        <v>11.844296</v>
      </c>
    </row>
    <row r="3067" spans="8:8" x14ac:dyDescent="0.15">
      <c r="H3067">
        <f t="shared" si="48"/>
        <v>3.7403040000000001</v>
      </c>
    </row>
    <row r="3068" spans="8:8" x14ac:dyDescent="0.15">
      <c r="H3068">
        <f t="shared" si="48"/>
        <v>3.7403040000000001</v>
      </c>
    </row>
    <row r="3069" spans="8:8" x14ac:dyDescent="0.15">
      <c r="H3069">
        <f t="shared" si="48"/>
        <v>0.37403039999999999</v>
      </c>
    </row>
    <row r="3070" spans="8:8" x14ac:dyDescent="0.15">
      <c r="H3070">
        <f t="shared" si="48"/>
        <v>0.37403039999999999</v>
      </c>
    </row>
    <row r="3071" spans="8:8" x14ac:dyDescent="0.15">
      <c r="H3071">
        <f t="shared" si="48"/>
        <v>0.37403039999999999</v>
      </c>
    </row>
    <row r="3072" spans="8:8" x14ac:dyDescent="0.15">
      <c r="H3072">
        <f t="shared" si="48"/>
        <v>0.37403039999999999</v>
      </c>
    </row>
    <row r="3073" spans="8:8" x14ac:dyDescent="0.15">
      <c r="H3073">
        <f t="shared" si="48"/>
        <v>0.37403039999999999</v>
      </c>
    </row>
    <row r="3074" spans="8:8" x14ac:dyDescent="0.15">
      <c r="H3074">
        <f t="shared" si="48"/>
        <v>0.37403039999999999</v>
      </c>
    </row>
    <row r="3075" spans="8:8" x14ac:dyDescent="0.15">
      <c r="H3075">
        <f t="shared" si="48"/>
        <v>0.37403039999999999</v>
      </c>
    </row>
    <row r="3076" spans="8:8" x14ac:dyDescent="0.15">
      <c r="H3076">
        <f t="shared" si="48"/>
        <v>0.37403039999999999</v>
      </c>
    </row>
    <row r="3077" spans="8:8" x14ac:dyDescent="0.15">
      <c r="H3077">
        <f t="shared" si="48"/>
        <v>0.37403039999999999</v>
      </c>
    </row>
    <row r="3078" spans="8:8" x14ac:dyDescent="0.15">
      <c r="H3078">
        <f t="shared" si="48"/>
        <v>0.37403039999999999</v>
      </c>
    </row>
    <row r="3079" spans="8:8" x14ac:dyDescent="0.15">
      <c r="H3079">
        <f t="shared" si="48"/>
        <v>0.37403039999999999</v>
      </c>
    </row>
    <row r="3080" spans="8:8" x14ac:dyDescent="0.15">
      <c r="H3080">
        <f t="shared" si="48"/>
        <v>1.2467680000000001</v>
      </c>
    </row>
    <row r="3081" spans="8:8" x14ac:dyDescent="0.15">
      <c r="H3081">
        <f t="shared" si="48"/>
        <v>6.2338399999999998</v>
      </c>
    </row>
    <row r="3082" spans="8:8" x14ac:dyDescent="0.15">
      <c r="H3082">
        <f t="shared" si="48"/>
        <v>11.844296</v>
      </c>
    </row>
    <row r="3083" spans="8:8" x14ac:dyDescent="0.15">
      <c r="H3083">
        <f t="shared" si="48"/>
        <v>11.844296</v>
      </c>
    </row>
    <row r="3084" spans="8:8" x14ac:dyDescent="0.15">
      <c r="H3084">
        <f t="shared" si="48"/>
        <v>11.844296</v>
      </c>
    </row>
    <row r="3085" spans="8:8" x14ac:dyDescent="0.15">
      <c r="H3085">
        <f t="shared" si="48"/>
        <v>9.9741440000000008</v>
      </c>
    </row>
    <row r="3086" spans="8:8" x14ac:dyDescent="0.15">
      <c r="H3086">
        <f t="shared" si="48"/>
        <v>9.9741440000000008</v>
      </c>
    </row>
    <row r="3087" spans="8:8" x14ac:dyDescent="0.15">
      <c r="H3087">
        <f t="shared" si="48"/>
        <v>11.844296</v>
      </c>
    </row>
    <row r="3088" spans="8:8" x14ac:dyDescent="0.15">
      <c r="H3088">
        <f t="shared" si="48"/>
        <v>11.844296</v>
      </c>
    </row>
    <row r="3089" spans="8:8" x14ac:dyDescent="0.15">
      <c r="H3089">
        <f t="shared" si="48"/>
        <v>11.844296</v>
      </c>
    </row>
    <row r="3090" spans="8:8" x14ac:dyDescent="0.15">
      <c r="H3090">
        <f t="shared" si="48"/>
        <v>11.844296</v>
      </c>
    </row>
    <row r="3091" spans="8:8" x14ac:dyDescent="0.15">
      <c r="H3091">
        <f t="shared" si="48"/>
        <v>3.7403040000000001</v>
      </c>
    </row>
    <row r="3092" spans="8:8" x14ac:dyDescent="0.15">
      <c r="H3092">
        <f t="shared" si="48"/>
        <v>3.7403040000000001</v>
      </c>
    </row>
    <row r="3093" spans="8:8" x14ac:dyDescent="0.15">
      <c r="H3093">
        <f t="shared" si="48"/>
        <v>0.37403039999999999</v>
      </c>
    </row>
    <row r="3094" spans="8:8" x14ac:dyDescent="0.15">
      <c r="H3094">
        <f t="shared" si="48"/>
        <v>0.37403039999999999</v>
      </c>
    </row>
    <row r="3095" spans="8:8" x14ac:dyDescent="0.15">
      <c r="H3095">
        <f t="shared" si="48"/>
        <v>0.37403039999999999</v>
      </c>
    </row>
    <row r="3096" spans="8:8" x14ac:dyDescent="0.15">
      <c r="H3096">
        <f t="shared" si="48"/>
        <v>0.37403039999999999</v>
      </c>
    </row>
    <row r="3097" spans="8:8" x14ac:dyDescent="0.15">
      <c r="H3097">
        <f t="shared" si="48"/>
        <v>0.37403039999999999</v>
      </c>
    </row>
    <row r="3098" spans="8:8" x14ac:dyDescent="0.15">
      <c r="H3098">
        <f t="shared" si="48"/>
        <v>0.37403039999999999</v>
      </c>
    </row>
    <row r="3099" spans="8:8" x14ac:dyDescent="0.15">
      <c r="H3099">
        <f t="shared" ref="H3099:H3162" si="49">$H3075</f>
        <v>0.37403039999999999</v>
      </c>
    </row>
    <row r="3100" spans="8:8" x14ac:dyDescent="0.15">
      <c r="H3100">
        <f t="shared" si="49"/>
        <v>0.37403039999999999</v>
      </c>
    </row>
    <row r="3101" spans="8:8" x14ac:dyDescent="0.15">
      <c r="H3101">
        <f t="shared" si="49"/>
        <v>0.37403039999999999</v>
      </c>
    </row>
    <row r="3102" spans="8:8" x14ac:dyDescent="0.15">
      <c r="H3102">
        <f t="shared" si="49"/>
        <v>0.37403039999999999</v>
      </c>
    </row>
    <row r="3103" spans="8:8" x14ac:dyDescent="0.15">
      <c r="H3103">
        <f t="shared" si="49"/>
        <v>0.37403039999999999</v>
      </c>
    </row>
    <row r="3104" spans="8:8" x14ac:dyDescent="0.15">
      <c r="H3104">
        <f t="shared" si="49"/>
        <v>1.2467680000000001</v>
      </c>
    </row>
    <row r="3105" spans="8:8" x14ac:dyDescent="0.15">
      <c r="H3105">
        <f t="shared" si="49"/>
        <v>6.2338399999999998</v>
      </c>
    </row>
    <row r="3106" spans="8:8" x14ac:dyDescent="0.15">
      <c r="H3106">
        <f t="shared" si="49"/>
        <v>11.844296</v>
      </c>
    </row>
    <row r="3107" spans="8:8" x14ac:dyDescent="0.15">
      <c r="H3107">
        <f t="shared" si="49"/>
        <v>11.844296</v>
      </c>
    </row>
    <row r="3108" spans="8:8" x14ac:dyDescent="0.15">
      <c r="H3108">
        <f t="shared" si="49"/>
        <v>11.844296</v>
      </c>
    </row>
    <row r="3109" spans="8:8" x14ac:dyDescent="0.15">
      <c r="H3109">
        <f t="shared" si="49"/>
        <v>9.9741440000000008</v>
      </c>
    </row>
    <row r="3110" spans="8:8" x14ac:dyDescent="0.15">
      <c r="H3110">
        <f t="shared" si="49"/>
        <v>9.9741440000000008</v>
      </c>
    </row>
    <row r="3111" spans="8:8" x14ac:dyDescent="0.15">
      <c r="H3111">
        <f t="shared" si="49"/>
        <v>11.844296</v>
      </c>
    </row>
    <row r="3112" spans="8:8" x14ac:dyDescent="0.15">
      <c r="H3112">
        <f t="shared" si="49"/>
        <v>11.844296</v>
      </c>
    </row>
    <row r="3113" spans="8:8" x14ac:dyDescent="0.15">
      <c r="H3113">
        <f t="shared" si="49"/>
        <v>11.844296</v>
      </c>
    </row>
    <row r="3114" spans="8:8" x14ac:dyDescent="0.15">
      <c r="H3114">
        <f t="shared" si="49"/>
        <v>11.844296</v>
      </c>
    </row>
    <row r="3115" spans="8:8" x14ac:dyDescent="0.15">
      <c r="H3115">
        <f t="shared" si="49"/>
        <v>3.7403040000000001</v>
      </c>
    </row>
    <row r="3116" spans="8:8" x14ac:dyDescent="0.15">
      <c r="H3116">
        <f t="shared" si="49"/>
        <v>3.7403040000000001</v>
      </c>
    </row>
    <row r="3117" spans="8:8" x14ac:dyDescent="0.15">
      <c r="H3117">
        <f t="shared" si="49"/>
        <v>0.37403039999999999</v>
      </c>
    </row>
    <row r="3118" spans="8:8" x14ac:dyDescent="0.15">
      <c r="H3118">
        <f t="shared" si="49"/>
        <v>0.37403039999999999</v>
      </c>
    </row>
    <row r="3119" spans="8:8" x14ac:dyDescent="0.15">
      <c r="H3119">
        <f t="shared" si="49"/>
        <v>0.37403039999999999</v>
      </c>
    </row>
    <row r="3120" spans="8:8" x14ac:dyDescent="0.15">
      <c r="H3120">
        <f t="shared" si="49"/>
        <v>0.37403039999999999</v>
      </c>
    </row>
    <row r="3121" spans="8:8" x14ac:dyDescent="0.15">
      <c r="H3121">
        <f t="shared" si="49"/>
        <v>0.37403039999999999</v>
      </c>
    </row>
    <row r="3122" spans="8:8" x14ac:dyDescent="0.15">
      <c r="H3122">
        <f t="shared" si="49"/>
        <v>0.37403039999999999</v>
      </c>
    </row>
    <row r="3123" spans="8:8" x14ac:dyDescent="0.15">
      <c r="H3123">
        <f t="shared" si="49"/>
        <v>0.37403039999999999</v>
      </c>
    </row>
    <row r="3124" spans="8:8" x14ac:dyDescent="0.15">
      <c r="H3124">
        <f t="shared" si="49"/>
        <v>0.37403039999999999</v>
      </c>
    </row>
    <row r="3125" spans="8:8" x14ac:dyDescent="0.15">
      <c r="H3125">
        <f t="shared" si="49"/>
        <v>0.37403039999999999</v>
      </c>
    </row>
    <row r="3126" spans="8:8" x14ac:dyDescent="0.15">
      <c r="H3126">
        <f t="shared" si="49"/>
        <v>0.37403039999999999</v>
      </c>
    </row>
    <row r="3127" spans="8:8" x14ac:dyDescent="0.15">
      <c r="H3127">
        <f t="shared" si="49"/>
        <v>0.37403039999999999</v>
      </c>
    </row>
    <row r="3128" spans="8:8" x14ac:dyDescent="0.15">
      <c r="H3128">
        <f t="shared" si="49"/>
        <v>1.2467680000000001</v>
      </c>
    </row>
    <row r="3129" spans="8:8" x14ac:dyDescent="0.15">
      <c r="H3129">
        <f t="shared" si="49"/>
        <v>6.2338399999999998</v>
      </c>
    </row>
    <row r="3130" spans="8:8" x14ac:dyDescent="0.15">
      <c r="H3130">
        <f t="shared" si="49"/>
        <v>11.844296</v>
      </c>
    </row>
    <row r="3131" spans="8:8" x14ac:dyDescent="0.15">
      <c r="H3131">
        <f t="shared" si="49"/>
        <v>11.844296</v>
      </c>
    </row>
    <row r="3132" spans="8:8" x14ac:dyDescent="0.15">
      <c r="H3132">
        <f t="shared" si="49"/>
        <v>11.844296</v>
      </c>
    </row>
    <row r="3133" spans="8:8" x14ac:dyDescent="0.15">
      <c r="H3133">
        <f t="shared" si="49"/>
        <v>9.9741440000000008</v>
      </c>
    </row>
    <row r="3134" spans="8:8" x14ac:dyDescent="0.15">
      <c r="H3134">
        <f t="shared" si="49"/>
        <v>9.9741440000000008</v>
      </c>
    </row>
    <row r="3135" spans="8:8" x14ac:dyDescent="0.15">
      <c r="H3135">
        <f t="shared" si="49"/>
        <v>11.844296</v>
      </c>
    </row>
    <row r="3136" spans="8:8" x14ac:dyDescent="0.15">
      <c r="H3136">
        <f t="shared" si="49"/>
        <v>11.844296</v>
      </c>
    </row>
    <row r="3137" spans="8:8" x14ac:dyDescent="0.15">
      <c r="H3137">
        <f t="shared" si="49"/>
        <v>11.844296</v>
      </c>
    </row>
    <row r="3138" spans="8:8" x14ac:dyDescent="0.15">
      <c r="H3138">
        <f t="shared" si="49"/>
        <v>11.844296</v>
      </c>
    </row>
    <row r="3139" spans="8:8" x14ac:dyDescent="0.15">
      <c r="H3139">
        <f t="shared" si="49"/>
        <v>3.7403040000000001</v>
      </c>
    </row>
    <row r="3140" spans="8:8" x14ac:dyDescent="0.15">
      <c r="H3140">
        <f t="shared" si="49"/>
        <v>3.7403040000000001</v>
      </c>
    </row>
    <row r="3141" spans="8:8" x14ac:dyDescent="0.15">
      <c r="H3141">
        <f t="shared" si="49"/>
        <v>0.37403039999999999</v>
      </c>
    </row>
    <row r="3142" spans="8:8" x14ac:dyDescent="0.15">
      <c r="H3142">
        <f t="shared" si="49"/>
        <v>0.37403039999999999</v>
      </c>
    </row>
    <row r="3143" spans="8:8" x14ac:dyDescent="0.15">
      <c r="H3143">
        <f t="shared" si="49"/>
        <v>0.37403039999999999</v>
      </c>
    </row>
    <row r="3144" spans="8:8" x14ac:dyDescent="0.15">
      <c r="H3144">
        <f t="shared" si="49"/>
        <v>0.37403039999999999</v>
      </c>
    </row>
    <row r="3145" spans="8:8" x14ac:dyDescent="0.15">
      <c r="H3145">
        <f t="shared" si="49"/>
        <v>0.37403039999999999</v>
      </c>
    </row>
    <row r="3146" spans="8:8" x14ac:dyDescent="0.15">
      <c r="H3146">
        <f t="shared" si="49"/>
        <v>0.37403039999999999</v>
      </c>
    </row>
    <row r="3147" spans="8:8" x14ac:dyDescent="0.15">
      <c r="H3147">
        <f t="shared" si="49"/>
        <v>0.37403039999999999</v>
      </c>
    </row>
    <row r="3148" spans="8:8" x14ac:dyDescent="0.15">
      <c r="H3148">
        <f t="shared" si="49"/>
        <v>0.37403039999999999</v>
      </c>
    </row>
    <row r="3149" spans="8:8" x14ac:dyDescent="0.15">
      <c r="H3149">
        <f t="shared" si="49"/>
        <v>0.37403039999999999</v>
      </c>
    </row>
    <row r="3150" spans="8:8" x14ac:dyDescent="0.15">
      <c r="H3150">
        <f t="shared" si="49"/>
        <v>0.37403039999999999</v>
      </c>
    </row>
    <row r="3151" spans="8:8" x14ac:dyDescent="0.15">
      <c r="H3151">
        <f t="shared" si="49"/>
        <v>0.37403039999999999</v>
      </c>
    </row>
    <row r="3152" spans="8:8" x14ac:dyDescent="0.15">
      <c r="H3152">
        <f t="shared" si="49"/>
        <v>1.2467680000000001</v>
      </c>
    </row>
    <row r="3153" spans="8:8" x14ac:dyDescent="0.15">
      <c r="H3153">
        <f t="shared" si="49"/>
        <v>6.2338399999999998</v>
      </c>
    </row>
    <row r="3154" spans="8:8" x14ac:dyDescent="0.15">
      <c r="H3154">
        <f t="shared" si="49"/>
        <v>11.844296</v>
      </c>
    </row>
    <row r="3155" spans="8:8" x14ac:dyDescent="0.15">
      <c r="H3155">
        <f t="shared" si="49"/>
        <v>11.844296</v>
      </c>
    </row>
    <row r="3156" spans="8:8" x14ac:dyDescent="0.15">
      <c r="H3156">
        <f t="shared" si="49"/>
        <v>11.844296</v>
      </c>
    </row>
    <row r="3157" spans="8:8" x14ac:dyDescent="0.15">
      <c r="H3157">
        <f t="shared" si="49"/>
        <v>9.9741440000000008</v>
      </c>
    </row>
    <row r="3158" spans="8:8" x14ac:dyDescent="0.15">
      <c r="H3158">
        <f t="shared" si="49"/>
        <v>9.9741440000000008</v>
      </c>
    </row>
    <row r="3159" spans="8:8" x14ac:dyDescent="0.15">
      <c r="H3159">
        <f t="shared" si="49"/>
        <v>11.844296</v>
      </c>
    </row>
    <row r="3160" spans="8:8" x14ac:dyDescent="0.15">
      <c r="H3160">
        <f t="shared" si="49"/>
        <v>11.844296</v>
      </c>
    </row>
    <row r="3161" spans="8:8" x14ac:dyDescent="0.15">
      <c r="H3161">
        <f t="shared" si="49"/>
        <v>11.844296</v>
      </c>
    </row>
    <row r="3162" spans="8:8" x14ac:dyDescent="0.15">
      <c r="H3162">
        <f t="shared" si="49"/>
        <v>11.844296</v>
      </c>
    </row>
    <row r="3163" spans="8:8" x14ac:dyDescent="0.15">
      <c r="H3163">
        <f t="shared" ref="H3163:H3226" si="50">$H3139</f>
        <v>3.7403040000000001</v>
      </c>
    </row>
    <row r="3164" spans="8:8" x14ac:dyDescent="0.15">
      <c r="H3164">
        <f t="shared" si="50"/>
        <v>3.7403040000000001</v>
      </c>
    </row>
    <row r="3165" spans="8:8" x14ac:dyDescent="0.15">
      <c r="H3165">
        <f t="shared" si="50"/>
        <v>0.37403039999999999</v>
      </c>
    </row>
    <row r="3166" spans="8:8" x14ac:dyDescent="0.15">
      <c r="H3166">
        <f t="shared" si="50"/>
        <v>0.37403039999999999</v>
      </c>
    </row>
    <row r="3167" spans="8:8" x14ac:dyDescent="0.15">
      <c r="H3167">
        <f t="shared" si="50"/>
        <v>0.37403039999999999</v>
      </c>
    </row>
    <row r="3168" spans="8:8" x14ac:dyDescent="0.15">
      <c r="H3168">
        <f t="shared" si="50"/>
        <v>0.37403039999999999</v>
      </c>
    </row>
    <row r="3169" spans="8:8" x14ac:dyDescent="0.15">
      <c r="H3169">
        <f t="shared" si="50"/>
        <v>0.37403039999999999</v>
      </c>
    </row>
    <row r="3170" spans="8:8" x14ac:dyDescent="0.15">
      <c r="H3170">
        <f t="shared" si="50"/>
        <v>0.37403039999999999</v>
      </c>
    </row>
    <row r="3171" spans="8:8" x14ac:dyDescent="0.15">
      <c r="H3171">
        <f t="shared" si="50"/>
        <v>0.37403039999999999</v>
      </c>
    </row>
    <row r="3172" spans="8:8" x14ac:dyDescent="0.15">
      <c r="H3172">
        <f t="shared" si="50"/>
        <v>0.37403039999999999</v>
      </c>
    </row>
    <row r="3173" spans="8:8" x14ac:dyDescent="0.15">
      <c r="H3173">
        <f t="shared" si="50"/>
        <v>0.37403039999999999</v>
      </c>
    </row>
    <row r="3174" spans="8:8" x14ac:dyDescent="0.15">
      <c r="H3174">
        <f t="shared" si="50"/>
        <v>0.37403039999999999</v>
      </c>
    </row>
    <row r="3175" spans="8:8" x14ac:dyDescent="0.15">
      <c r="H3175">
        <f t="shared" si="50"/>
        <v>0.37403039999999999</v>
      </c>
    </row>
    <row r="3176" spans="8:8" x14ac:dyDescent="0.15">
      <c r="H3176">
        <f t="shared" si="50"/>
        <v>1.2467680000000001</v>
      </c>
    </row>
    <row r="3177" spans="8:8" x14ac:dyDescent="0.15">
      <c r="H3177">
        <f t="shared" si="50"/>
        <v>6.2338399999999998</v>
      </c>
    </row>
    <row r="3178" spans="8:8" x14ac:dyDescent="0.15">
      <c r="H3178">
        <f t="shared" si="50"/>
        <v>11.844296</v>
      </c>
    </row>
    <row r="3179" spans="8:8" x14ac:dyDescent="0.15">
      <c r="H3179">
        <f t="shared" si="50"/>
        <v>11.844296</v>
      </c>
    </row>
    <row r="3180" spans="8:8" x14ac:dyDescent="0.15">
      <c r="H3180">
        <f t="shared" si="50"/>
        <v>11.844296</v>
      </c>
    </row>
    <row r="3181" spans="8:8" x14ac:dyDescent="0.15">
      <c r="H3181">
        <f t="shared" si="50"/>
        <v>9.9741440000000008</v>
      </c>
    </row>
    <row r="3182" spans="8:8" x14ac:dyDescent="0.15">
      <c r="H3182">
        <f t="shared" si="50"/>
        <v>9.9741440000000008</v>
      </c>
    </row>
    <row r="3183" spans="8:8" x14ac:dyDescent="0.15">
      <c r="H3183">
        <f t="shared" si="50"/>
        <v>11.844296</v>
      </c>
    </row>
    <row r="3184" spans="8:8" x14ac:dyDescent="0.15">
      <c r="H3184">
        <f t="shared" si="50"/>
        <v>11.844296</v>
      </c>
    </row>
    <row r="3185" spans="8:8" x14ac:dyDescent="0.15">
      <c r="H3185">
        <f t="shared" si="50"/>
        <v>11.844296</v>
      </c>
    </row>
    <row r="3186" spans="8:8" x14ac:dyDescent="0.15">
      <c r="H3186">
        <f t="shared" si="50"/>
        <v>11.844296</v>
      </c>
    </row>
    <row r="3187" spans="8:8" x14ac:dyDescent="0.15">
      <c r="H3187">
        <f t="shared" si="50"/>
        <v>3.7403040000000001</v>
      </c>
    </row>
    <row r="3188" spans="8:8" x14ac:dyDescent="0.15">
      <c r="H3188">
        <f t="shared" si="50"/>
        <v>3.7403040000000001</v>
      </c>
    </row>
    <row r="3189" spans="8:8" x14ac:dyDescent="0.15">
      <c r="H3189">
        <f t="shared" si="50"/>
        <v>0.37403039999999999</v>
      </c>
    </row>
    <row r="3190" spans="8:8" x14ac:dyDescent="0.15">
      <c r="H3190">
        <f t="shared" si="50"/>
        <v>0.37403039999999999</v>
      </c>
    </row>
    <row r="3191" spans="8:8" x14ac:dyDescent="0.15">
      <c r="H3191">
        <f t="shared" si="50"/>
        <v>0.37403039999999999</v>
      </c>
    </row>
    <row r="3192" spans="8:8" x14ac:dyDescent="0.15">
      <c r="H3192">
        <f t="shared" si="50"/>
        <v>0.37403039999999999</v>
      </c>
    </row>
    <row r="3193" spans="8:8" x14ac:dyDescent="0.15">
      <c r="H3193">
        <f t="shared" si="50"/>
        <v>0.37403039999999999</v>
      </c>
    </row>
    <row r="3194" spans="8:8" x14ac:dyDescent="0.15">
      <c r="H3194">
        <f t="shared" si="50"/>
        <v>0.37403039999999999</v>
      </c>
    </row>
    <row r="3195" spans="8:8" x14ac:dyDescent="0.15">
      <c r="H3195">
        <f t="shared" si="50"/>
        <v>0.37403039999999999</v>
      </c>
    </row>
    <row r="3196" spans="8:8" x14ac:dyDescent="0.15">
      <c r="H3196">
        <f t="shared" si="50"/>
        <v>0.37403039999999999</v>
      </c>
    </row>
    <row r="3197" spans="8:8" x14ac:dyDescent="0.15">
      <c r="H3197">
        <f t="shared" si="50"/>
        <v>0.37403039999999999</v>
      </c>
    </row>
    <row r="3198" spans="8:8" x14ac:dyDescent="0.15">
      <c r="H3198">
        <f t="shared" si="50"/>
        <v>0.37403039999999999</v>
      </c>
    </row>
    <row r="3199" spans="8:8" x14ac:dyDescent="0.15">
      <c r="H3199">
        <f t="shared" si="50"/>
        <v>0.37403039999999999</v>
      </c>
    </row>
    <row r="3200" spans="8:8" x14ac:dyDescent="0.15">
      <c r="H3200">
        <f t="shared" si="50"/>
        <v>1.2467680000000001</v>
      </c>
    </row>
    <row r="3201" spans="8:8" x14ac:dyDescent="0.15">
      <c r="H3201">
        <f t="shared" si="50"/>
        <v>6.2338399999999998</v>
      </c>
    </row>
    <row r="3202" spans="8:8" x14ac:dyDescent="0.15">
      <c r="H3202">
        <f t="shared" si="50"/>
        <v>11.844296</v>
      </c>
    </row>
    <row r="3203" spans="8:8" x14ac:dyDescent="0.15">
      <c r="H3203">
        <f t="shared" si="50"/>
        <v>11.844296</v>
      </c>
    </row>
    <row r="3204" spans="8:8" x14ac:dyDescent="0.15">
      <c r="H3204">
        <f t="shared" si="50"/>
        <v>11.844296</v>
      </c>
    </row>
    <row r="3205" spans="8:8" x14ac:dyDescent="0.15">
      <c r="H3205">
        <f t="shared" si="50"/>
        <v>9.9741440000000008</v>
      </c>
    </row>
    <row r="3206" spans="8:8" x14ac:dyDescent="0.15">
      <c r="H3206">
        <f t="shared" si="50"/>
        <v>9.9741440000000008</v>
      </c>
    </row>
    <row r="3207" spans="8:8" x14ac:dyDescent="0.15">
      <c r="H3207">
        <f t="shared" si="50"/>
        <v>11.844296</v>
      </c>
    </row>
    <row r="3208" spans="8:8" x14ac:dyDescent="0.15">
      <c r="H3208">
        <f t="shared" si="50"/>
        <v>11.844296</v>
      </c>
    </row>
    <row r="3209" spans="8:8" x14ac:dyDescent="0.15">
      <c r="H3209">
        <f t="shared" si="50"/>
        <v>11.844296</v>
      </c>
    </row>
    <row r="3210" spans="8:8" x14ac:dyDescent="0.15">
      <c r="H3210">
        <f t="shared" si="50"/>
        <v>11.844296</v>
      </c>
    </row>
    <row r="3211" spans="8:8" x14ac:dyDescent="0.15">
      <c r="H3211">
        <f t="shared" si="50"/>
        <v>3.7403040000000001</v>
      </c>
    </row>
    <row r="3212" spans="8:8" x14ac:dyDescent="0.15">
      <c r="H3212">
        <f t="shared" si="50"/>
        <v>3.7403040000000001</v>
      </c>
    </row>
    <row r="3213" spans="8:8" x14ac:dyDescent="0.15">
      <c r="H3213">
        <f t="shared" si="50"/>
        <v>0.37403039999999999</v>
      </c>
    </row>
    <row r="3214" spans="8:8" x14ac:dyDescent="0.15">
      <c r="H3214">
        <f t="shared" si="50"/>
        <v>0.37403039999999999</v>
      </c>
    </row>
    <row r="3215" spans="8:8" x14ac:dyDescent="0.15">
      <c r="H3215">
        <f t="shared" si="50"/>
        <v>0.37403039999999999</v>
      </c>
    </row>
    <row r="3216" spans="8:8" x14ac:dyDescent="0.15">
      <c r="H3216">
        <f t="shared" si="50"/>
        <v>0.37403039999999999</v>
      </c>
    </row>
    <row r="3217" spans="8:8" x14ac:dyDescent="0.15">
      <c r="H3217">
        <f t="shared" si="50"/>
        <v>0.37403039999999999</v>
      </c>
    </row>
    <row r="3218" spans="8:8" x14ac:dyDescent="0.15">
      <c r="H3218">
        <f t="shared" si="50"/>
        <v>0.37403039999999999</v>
      </c>
    </row>
    <row r="3219" spans="8:8" x14ac:dyDescent="0.15">
      <c r="H3219">
        <f t="shared" si="50"/>
        <v>0.37403039999999999</v>
      </c>
    </row>
    <row r="3220" spans="8:8" x14ac:dyDescent="0.15">
      <c r="H3220">
        <f t="shared" si="50"/>
        <v>0.37403039999999999</v>
      </c>
    </row>
    <row r="3221" spans="8:8" x14ac:dyDescent="0.15">
      <c r="H3221">
        <f t="shared" si="50"/>
        <v>0.37403039999999999</v>
      </c>
    </row>
    <row r="3222" spans="8:8" x14ac:dyDescent="0.15">
      <c r="H3222">
        <f t="shared" si="50"/>
        <v>0.37403039999999999</v>
      </c>
    </row>
    <row r="3223" spans="8:8" x14ac:dyDescent="0.15">
      <c r="H3223">
        <f t="shared" si="50"/>
        <v>0.37403039999999999</v>
      </c>
    </row>
    <row r="3224" spans="8:8" x14ac:dyDescent="0.15">
      <c r="H3224">
        <f t="shared" si="50"/>
        <v>1.2467680000000001</v>
      </c>
    </row>
    <row r="3225" spans="8:8" x14ac:dyDescent="0.15">
      <c r="H3225">
        <f t="shared" si="50"/>
        <v>6.2338399999999998</v>
      </c>
    </row>
    <row r="3226" spans="8:8" x14ac:dyDescent="0.15">
      <c r="H3226">
        <f t="shared" si="50"/>
        <v>11.844296</v>
      </c>
    </row>
    <row r="3227" spans="8:8" x14ac:dyDescent="0.15">
      <c r="H3227">
        <f t="shared" ref="H3227:H3290" si="51">$H3203</f>
        <v>11.844296</v>
      </c>
    </row>
    <row r="3228" spans="8:8" x14ac:dyDescent="0.15">
      <c r="H3228">
        <f t="shared" si="51"/>
        <v>11.844296</v>
      </c>
    </row>
    <row r="3229" spans="8:8" x14ac:dyDescent="0.15">
      <c r="H3229">
        <f t="shared" si="51"/>
        <v>9.9741440000000008</v>
      </c>
    </row>
    <row r="3230" spans="8:8" x14ac:dyDescent="0.15">
      <c r="H3230">
        <f t="shared" si="51"/>
        <v>9.9741440000000008</v>
      </c>
    </row>
    <row r="3231" spans="8:8" x14ac:dyDescent="0.15">
      <c r="H3231">
        <f t="shared" si="51"/>
        <v>11.844296</v>
      </c>
    </row>
    <row r="3232" spans="8:8" x14ac:dyDescent="0.15">
      <c r="H3232">
        <f t="shared" si="51"/>
        <v>11.844296</v>
      </c>
    </row>
    <row r="3233" spans="8:8" x14ac:dyDescent="0.15">
      <c r="H3233">
        <f t="shared" si="51"/>
        <v>11.844296</v>
      </c>
    </row>
    <row r="3234" spans="8:8" x14ac:dyDescent="0.15">
      <c r="H3234">
        <f t="shared" si="51"/>
        <v>11.844296</v>
      </c>
    </row>
    <row r="3235" spans="8:8" x14ac:dyDescent="0.15">
      <c r="H3235">
        <f t="shared" si="51"/>
        <v>3.7403040000000001</v>
      </c>
    </row>
    <row r="3236" spans="8:8" x14ac:dyDescent="0.15">
      <c r="H3236">
        <f t="shared" si="51"/>
        <v>3.7403040000000001</v>
      </c>
    </row>
    <row r="3237" spans="8:8" x14ac:dyDescent="0.15">
      <c r="H3237">
        <f t="shared" si="51"/>
        <v>0.37403039999999999</v>
      </c>
    </row>
    <row r="3238" spans="8:8" x14ac:dyDescent="0.15">
      <c r="H3238">
        <f t="shared" si="51"/>
        <v>0.37403039999999999</v>
      </c>
    </row>
    <row r="3239" spans="8:8" x14ac:dyDescent="0.15">
      <c r="H3239">
        <f t="shared" si="51"/>
        <v>0.37403039999999999</v>
      </c>
    </row>
    <row r="3240" spans="8:8" x14ac:dyDescent="0.15">
      <c r="H3240">
        <f t="shared" si="51"/>
        <v>0.37403039999999999</v>
      </c>
    </row>
    <row r="3241" spans="8:8" x14ac:dyDescent="0.15">
      <c r="H3241">
        <f t="shared" si="51"/>
        <v>0.37403039999999999</v>
      </c>
    </row>
    <row r="3242" spans="8:8" x14ac:dyDescent="0.15">
      <c r="H3242">
        <f t="shared" si="51"/>
        <v>0.37403039999999999</v>
      </c>
    </row>
    <row r="3243" spans="8:8" x14ac:dyDescent="0.15">
      <c r="H3243">
        <f t="shared" si="51"/>
        <v>0.37403039999999999</v>
      </c>
    </row>
    <row r="3244" spans="8:8" x14ac:dyDescent="0.15">
      <c r="H3244">
        <f t="shared" si="51"/>
        <v>0.37403039999999999</v>
      </c>
    </row>
    <row r="3245" spans="8:8" x14ac:dyDescent="0.15">
      <c r="H3245">
        <f t="shared" si="51"/>
        <v>0.37403039999999999</v>
      </c>
    </row>
    <row r="3246" spans="8:8" x14ac:dyDescent="0.15">
      <c r="H3246">
        <f t="shared" si="51"/>
        <v>0.37403039999999999</v>
      </c>
    </row>
    <row r="3247" spans="8:8" x14ac:dyDescent="0.15">
      <c r="H3247">
        <f t="shared" si="51"/>
        <v>0.37403039999999999</v>
      </c>
    </row>
    <row r="3248" spans="8:8" x14ac:dyDescent="0.15">
      <c r="H3248">
        <f t="shared" si="51"/>
        <v>1.2467680000000001</v>
      </c>
    </row>
    <row r="3249" spans="8:8" x14ac:dyDescent="0.15">
      <c r="H3249">
        <f t="shared" si="51"/>
        <v>6.2338399999999998</v>
      </c>
    </row>
    <row r="3250" spans="8:8" x14ac:dyDescent="0.15">
      <c r="H3250">
        <f t="shared" si="51"/>
        <v>11.844296</v>
      </c>
    </row>
    <row r="3251" spans="8:8" x14ac:dyDescent="0.15">
      <c r="H3251">
        <f t="shared" si="51"/>
        <v>11.844296</v>
      </c>
    </row>
    <row r="3252" spans="8:8" x14ac:dyDescent="0.15">
      <c r="H3252">
        <f t="shared" si="51"/>
        <v>11.844296</v>
      </c>
    </row>
    <row r="3253" spans="8:8" x14ac:dyDescent="0.15">
      <c r="H3253">
        <f t="shared" si="51"/>
        <v>9.9741440000000008</v>
      </c>
    </row>
    <row r="3254" spans="8:8" x14ac:dyDescent="0.15">
      <c r="H3254">
        <f t="shared" si="51"/>
        <v>9.9741440000000008</v>
      </c>
    </row>
    <row r="3255" spans="8:8" x14ac:dyDescent="0.15">
      <c r="H3255">
        <f t="shared" si="51"/>
        <v>11.844296</v>
      </c>
    </row>
    <row r="3256" spans="8:8" x14ac:dyDescent="0.15">
      <c r="H3256">
        <f t="shared" si="51"/>
        <v>11.844296</v>
      </c>
    </row>
    <row r="3257" spans="8:8" x14ac:dyDescent="0.15">
      <c r="H3257">
        <f t="shared" si="51"/>
        <v>11.844296</v>
      </c>
    </row>
    <row r="3258" spans="8:8" x14ac:dyDescent="0.15">
      <c r="H3258">
        <f t="shared" si="51"/>
        <v>11.844296</v>
      </c>
    </row>
    <row r="3259" spans="8:8" x14ac:dyDescent="0.15">
      <c r="H3259">
        <f t="shared" si="51"/>
        <v>3.7403040000000001</v>
      </c>
    </row>
    <row r="3260" spans="8:8" x14ac:dyDescent="0.15">
      <c r="H3260">
        <f t="shared" si="51"/>
        <v>3.7403040000000001</v>
      </c>
    </row>
    <row r="3261" spans="8:8" x14ac:dyDescent="0.15">
      <c r="H3261">
        <f t="shared" si="51"/>
        <v>0.37403039999999999</v>
      </c>
    </row>
    <row r="3262" spans="8:8" x14ac:dyDescent="0.15">
      <c r="H3262">
        <f t="shared" si="51"/>
        <v>0.37403039999999999</v>
      </c>
    </row>
    <row r="3263" spans="8:8" x14ac:dyDescent="0.15">
      <c r="H3263">
        <f t="shared" si="51"/>
        <v>0.37403039999999999</v>
      </c>
    </row>
    <row r="3264" spans="8:8" x14ac:dyDescent="0.15">
      <c r="H3264">
        <f t="shared" si="51"/>
        <v>0.37403039999999999</v>
      </c>
    </row>
    <row r="3265" spans="8:8" x14ac:dyDescent="0.15">
      <c r="H3265">
        <f t="shared" si="51"/>
        <v>0.37403039999999999</v>
      </c>
    </row>
    <row r="3266" spans="8:8" x14ac:dyDescent="0.15">
      <c r="H3266">
        <f t="shared" si="51"/>
        <v>0.37403039999999999</v>
      </c>
    </row>
    <row r="3267" spans="8:8" x14ac:dyDescent="0.15">
      <c r="H3267">
        <f t="shared" si="51"/>
        <v>0.37403039999999999</v>
      </c>
    </row>
    <row r="3268" spans="8:8" x14ac:dyDescent="0.15">
      <c r="H3268">
        <f t="shared" si="51"/>
        <v>0.37403039999999999</v>
      </c>
    </row>
    <row r="3269" spans="8:8" x14ac:dyDescent="0.15">
      <c r="H3269">
        <f t="shared" si="51"/>
        <v>0.37403039999999999</v>
      </c>
    </row>
    <row r="3270" spans="8:8" x14ac:dyDescent="0.15">
      <c r="H3270">
        <f t="shared" si="51"/>
        <v>0.37403039999999999</v>
      </c>
    </row>
    <row r="3271" spans="8:8" x14ac:dyDescent="0.15">
      <c r="H3271">
        <f t="shared" si="51"/>
        <v>0.37403039999999999</v>
      </c>
    </row>
    <row r="3272" spans="8:8" x14ac:dyDescent="0.15">
      <c r="H3272">
        <f t="shared" si="51"/>
        <v>1.2467680000000001</v>
      </c>
    </row>
    <row r="3273" spans="8:8" x14ac:dyDescent="0.15">
      <c r="H3273">
        <f t="shared" si="51"/>
        <v>6.2338399999999998</v>
      </c>
    </row>
    <row r="3274" spans="8:8" x14ac:dyDescent="0.15">
      <c r="H3274">
        <f t="shared" si="51"/>
        <v>11.844296</v>
      </c>
    </row>
    <row r="3275" spans="8:8" x14ac:dyDescent="0.15">
      <c r="H3275">
        <f t="shared" si="51"/>
        <v>11.844296</v>
      </c>
    </row>
    <row r="3276" spans="8:8" x14ac:dyDescent="0.15">
      <c r="H3276">
        <f t="shared" si="51"/>
        <v>11.844296</v>
      </c>
    </row>
    <row r="3277" spans="8:8" x14ac:dyDescent="0.15">
      <c r="H3277">
        <f t="shared" si="51"/>
        <v>9.9741440000000008</v>
      </c>
    </row>
    <row r="3278" spans="8:8" x14ac:dyDescent="0.15">
      <c r="H3278">
        <f t="shared" si="51"/>
        <v>9.9741440000000008</v>
      </c>
    </row>
    <row r="3279" spans="8:8" x14ac:dyDescent="0.15">
      <c r="H3279">
        <f t="shared" si="51"/>
        <v>11.844296</v>
      </c>
    </row>
    <row r="3280" spans="8:8" x14ac:dyDescent="0.15">
      <c r="H3280">
        <f t="shared" si="51"/>
        <v>11.844296</v>
      </c>
    </row>
    <row r="3281" spans="8:8" x14ac:dyDescent="0.15">
      <c r="H3281">
        <f t="shared" si="51"/>
        <v>11.844296</v>
      </c>
    </row>
    <row r="3282" spans="8:8" x14ac:dyDescent="0.15">
      <c r="H3282">
        <f t="shared" si="51"/>
        <v>11.844296</v>
      </c>
    </row>
    <row r="3283" spans="8:8" x14ac:dyDescent="0.15">
      <c r="H3283">
        <f t="shared" si="51"/>
        <v>3.7403040000000001</v>
      </c>
    </row>
    <row r="3284" spans="8:8" x14ac:dyDescent="0.15">
      <c r="H3284">
        <f t="shared" si="51"/>
        <v>3.7403040000000001</v>
      </c>
    </row>
    <row r="3285" spans="8:8" x14ac:dyDescent="0.15">
      <c r="H3285">
        <f t="shared" si="51"/>
        <v>0.37403039999999999</v>
      </c>
    </row>
    <row r="3286" spans="8:8" x14ac:dyDescent="0.15">
      <c r="H3286">
        <f t="shared" si="51"/>
        <v>0.37403039999999999</v>
      </c>
    </row>
    <row r="3287" spans="8:8" x14ac:dyDescent="0.15">
      <c r="H3287">
        <f t="shared" si="51"/>
        <v>0.37403039999999999</v>
      </c>
    </row>
    <row r="3288" spans="8:8" x14ac:dyDescent="0.15">
      <c r="H3288">
        <f t="shared" si="51"/>
        <v>0.37403039999999999</v>
      </c>
    </row>
    <row r="3289" spans="8:8" x14ac:dyDescent="0.15">
      <c r="H3289">
        <f t="shared" si="51"/>
        <v>0.37403039999999999</v>
      </c>
    </row>
    <row r="3290" spans="8:8" x14ac:dyDescent="0.15">
      <c r="H3290">
        <f t="shared" si="51"/>
        <v>0.37403039999999999</v>
      </c>
    </row>
    <row r="3291" spans="8:8" x14ac:dyDescent="0.15">
      <c r="H3291">
        <f t="shared" ref="H3291:H3354" si="52">$H3267</f>
        <v>0.37403039999999999</v>
      </c>
    </row>
    <row r="3292" spans="8:8" x14ac:dyDescent="0.15">
      <c r="H3292">
        <f t="shared" si="52"/>
        <v>0.37403039999999999</v>
      </c>
    </row>
    <row r="3293" spans="8:8" x14ac:dyDescent="0.15">
      <c r="H3293">
        <f t="shared" si="52"/>
        <v>0.37403039999999999</v>
      </c>
    </row>
    <row r="3294" spans="8:8" x14ac:dyDescent="0.15">
      <c r="H3294">
        <f t="shared" si="52"/>
        <v>0.37403039999999999</v>
      </c>
    </row>
    <row r="3295" spans="8:8" x14ac:dyDescent="0.15">
      <c r="H3295">
        <f t="shared" si="52"/>
        <v>0.37403039999999999</v>
      </c>
    </row>
    <row r="3296" spans="8:8" x14ac:dyDescent="0.15">
      <c r="H3296">
        <f t="shared" si="52"/>
        <v>1.2467680000000001</v>
      </c>
    </row>
    <row r="3297" spans="8:8" x14ac:dyDescent="0.15">
      <c r="H3297">
        <f t="shared" si="52"/>
        <v>6.2338399999999998</v>
      </c>
    </row>
    <row r="3298" spans="8:8" x14ac:dyDescent="0.15">
      <c r="H3298">
        <f t="shared" si="52"/>
        <v>11.844296</v>
      </c>
    </row>
    <row r="3299" spans="8:8" x14ac:dyDescent="0.15">
      <c r="H3299">
        <f t="shared" si="52"/>
        <v>11.844296</v>
      </c>
    </row>
    <row r="3300" spans="8:8" x14ac:dyDescent="0.15">
      <c r="H3300">
        <f t="shared" si="52"/>
        <v>11.844296</v>
      </c>
    </row>
    <row r="3301" spans="8:8" x14ac:dyDescent="0.15">
      <c r="H3301">
        <f t="shared" si="52"/>
        <v>9.9741440000000008</v>
      </c>
    </row>
    <row r="3302" spans="8:8" x14ac:dyDescent="0.15">
      <c r="H3302">
        <f t="shared" si="52"/>
        <v>9.9741440000000008</v>
      </c>
    </row>
    <row r="3303" spans="8:8" x14ac:dyDescent="0.15">
      <c r="H3303">
        <f t="shared" si="52"/>
        <v>11.844296</v>
      </c>
    </row>
    <row r="3304" spans="8:8" x14ac:dyDescent="0.15">
      <c r="H3304">
        <f t="shared" si="52"/>
        <v>11.844296</v>
      </c>
    </row>
    <row r="3305" spans="8:8" x14ac:dyDescent="0.15">
      <c r="H3305">
        <f t="shared" si="52"/>
        <v>11.844296</v>
      </c>
    </row>
    <row r="3306" spans="8:8" x14ac:dyDescent="0.15">
      <c r="H3306">
        <f t="shared" si="52"/>
        <v>11.844296</v>
      </c>
    </row>
    <row r="3307" spans="8:8" x14ac:dyDescent="0.15">
      <c r="H3307">
        <f t="shared" si="52"/>
        <v>3.7403040000000001</v>
      </c>
    </row>
    <row r="3308" spans="8:8" x14ac:dyDescent="0.15">
      <c r="H3308">
        <f t="shared" si="52"/>
        <v>3.7403040000000001</v>
      </c>
    </row>
    <row r="3309" spans="8:8" x14ac:dyDescent="0.15">
      <c r="H3309">
        <f t="shared" si="52"/>
        <v>0.37403039999999999</v>
      </c>
    </row>
    <row r="3310" spans="8:8" x14ac:dyDescent="0.15">
      <c r="H3310">
        <f t="shared" si="52"/>
        <v>0.37403039999999999</v>
      </c>
    </row>
    <row r="3311" spans="8:8" x14ac:dyDescent="0.15">
      <c r="H3311">
        <f t="shared" si="52"/>
        <v>0.37403039999999999</v>
      </c>
    </row>
    <row r="3312" spans="8:8" x14ac:dyDescent="0.15">
      <c r="H3312">
        <f t="shared" si="52"/>
        <v>0.37403039999999999</v>
      </c>
    </row>
    <row r="3313" spans="8:8" x14ac:dyDescent="0.15">
      <c r="H3313">
        <f t="shared" si="52"/>
        <v>0.37403039999999999</v>
      </c>
    </row>
    <row r="3314" spans="8:8" x14ac:dyDescent="0.15">
      <c r="H3314">
        <f t="shared" si="52"/>
        <v>0.37403039999999999</v>
      </c>
    </row>
    <row r="3315" spans="8:8" x14ac:dyDescent="0.15">
      <c r="H3315">
        <f t="shared" si="52"/>
        <v>0.37403039999999999</v>
      </c>
    </row>
    <row r="3316" spans="8:8" x14ac:dyDescent="0.15">
      <c r="H3316">
        <f t="shared" si="52"/>
        <v>0.37403039999999999</v>
      </c>
    </row>
    <row r="3317" spans="8:8" x14ac:dyDescent="0.15">
      <c r="H3317">
        <f t="shared" si="52"/>
        <v>0.37403039999999999</v>
      </c>
    </row>
    <row r="3318" spans="8:8" x14ac:dyDescent="0.15">
      <c r="H3318">
        <f t="shared" si="52"/>
        <v>0.37403039999999999</v>
      </c>
    </row>
    <row r="3319" spans="8:8" x14ac:dyDescent="0.15">
      <c r="H3319">
        <f t="shared" si="52"/>
        <v>0.37403039999999999</v>
      </c>
    </row>
    <row r="3320" spans="8:8" x14ac:dyDescent="0.15">
      <c r="H3320">
        <f t="shared" si="52"/>
        <v>1.2467680000000001</v>
      </c>
    </row>
    <row r="3321" spans="8:8" x14ac:dyDescent="0.15">
      <c r="H3321">
        <f t="shared" si="52"/>
        <v>6.2338399999999998</v>
      </c>
    </row>
    <row r="3322" spans="8:8" x14ac:dyDescent="0.15">
      <c r="H3322">
        <f t="shared" si="52"/>
        <v>11.844296</v>
      </c>
    </row>
    <row r="3323" spans="8:8" x14ac:dyDescent="0.15">
      <c r="H3323">
        <f t="shared" si="52"/>
        <v>11.844296</v>
      </c>
    </row>
    <row r="3324" spans="8:8" x14ac:dyDescent="0.15">
      <c r="H3324">
        <f t="shared" si="52"/>
        <v>11.844296</v>
      </c>
    </row>
    <row r="3325" spans="8:8" x14ac:dyDescent="0.15">
      <c r="H3325">
        <f t="shared" si="52"/>
        <v>9.9741440000000008</v>
      </c>
    </row>
    <row r="3326" spans="8:8" x14ac:dyDescent="0.15">
      <c r="H3326">
        <f t="shared" si="52"/>
        <v>9.9741440000000008</v>
      </c>
    </row>
    <row r="3327" spans="8:8" x14ac:dyDescent="0.15">
      <c r="H3327">
        <f t="shared" si="52"/>
        <v>11.844296</v>
      </c>
    </row>
    <row r="3328" spans="8:8" x14ac:dyDescent="0.15">
      <c r="H3328">
        <f t="shared" si="52"/>
        <v>11.844296</v>
      </c>
    </row>
    <row r="3329" spans="8:8" x14ac:dyDescent="0.15">
      <c r="H3329">
        <f t="shared" si="52"/>
        <v>11.844296</v>
      </c>
    </row>
    <row r="3330" spans="8:8" x14ac:dyDescent="0.15">
      <c r="H3330">
        <f t="shared" si="52"/>
        <v>11.844296</v>
      </c>
    </row>
    <row r="3331" spans="8:8" x14ac:dyDescent="0.15">
      <c r="H3331">
        <f t="shared" si="52"/>
        <v>3.7403040000000001</v>
      </c>
    </row>
    <row r="3332" spans="8:8" x14ac:dyDescent="0.15">
      <c r="H3332">
        <f t="shared" si="52"/>
        <v>3.7403040000000001</v>
      </c>
    </row>
    <row r="3333" spans="8:8" x14ac:dyDescent="0.15">
      <c r="H3333">
        <f t="shared" si="52"/>
        <v>0.37403039999999999</v>
      </c>
    </row>
    <row r="3334" spans="8:8" x14ac:dyDescent="0.15">
      <c r="H3334">
        <f t="shared" si="52"/>
        <v>0.37403039999999999</v>
      </c>
    </row>
    <row r="3335" spans="8:8" x14ac:dyDescent="0.15">
      <c r="H3335">
        <f t="shared" si="52"/>
        <v>0.37403039999999999</v>
      </c>
    </row>
    <row r="3336" spans="8:8" x14ac:dyDescent="0.15">
      <c r="H3336">
        <f t="shared" si="52"/>
        <v>0.37403039999999999</v>
      </c>
    </row>
    <row r="3337" spans="8:8" x14ac:dyDescent="0.15">
      <c r="H3337">
        <f t="shared" si="52"/>
        <v>0.37403039999999999</v>
      </c>
    </row>
    <row r="3338" spans="8:8" x14ac:dyDescent="0.15">
      <c r="H3338">
        <f t="shared" si="52"/>
        <v>0.37403039999999999</v>
      </c>
    </row>
    <row r="3339" spans="8:8" x14ac:dyDescent="0.15">
      <c r="H3339">
        <f t="shared" si="52"/>
        <v>0.37403039999999999</v>
      </c>
    </row>
    <row r="3340" spans="8:8" x14ac:dyDescent="0.15">
      <c r="H3340">
        <f t="shared" si="52"/>
        <v>0.37403039999999999</v>
      </c>
    </row>
    <row r="3341" spans="8:8" x14ac:dyDescent="0.15">
      <c r="H3341">
        <f t="shared" si="52"/>
        <v>0.37403039999999999</v>
      </c>
    </row>
    <row r="3342" spans="8:8" x14ac:dyDescent="0.15">
      <c r="H3342">
        <f t="shared" si="52"/>
        <v>0.37403039999999999</v>
      </c>
    </row>
    <row r="3343" spans="8:8" x14ac:dyDescent="0.15">
      <c r="H3343">
        <f t="shared" si="52"/>
        <v>0.37403039999999999</v>
      </c>
    </row>
    <row r="3344" spans="8:8" x14ac:dyDescent="0.15">
      <c r="H3344">
        <f t="shared" si="52"/>
        <v>1.2467680000000001</v>
      </c>
    </row>
    <row r="3345" spans="8:8" x14ac:dyDescent="0.15">
      <c r="H3345">
        <f t="shared" si="52"/>
        <v>6.2338399999999998</v>
      </c>
    </row>
    <row r="3346" spans="8:8" x14ac:dyDescent="0.15">
      <c r="H3346">
        <f t="shared" si="52"/>
        <v>11.844296</v>
      </c>
    </row>
    <row r="3347" spans="8:8" x14ac:dyDescent="0.15">
      <c r="H3347">
        <f t="shared" si="52"/>
        <v>11.844296</v>
      </c>
    </row>
    <row r="3348" spans="8:8" x14ac:dyDescent="0.15">
      <c r="H3348">
        <f t="shared" si="52"/>
        <v>11.844296</v>
      </c>
    </row>
    <row r="3349" spans="8:8" x14ac:dyDescent="0.15">
      <c r="H3349">
        <f t="shared" si="52"/>
        <v>9.9741440000000008</v>
      </c>
    </row>
    <row r="3350" spans="8:8" x14ac:dyDescent="0.15">
      <c r="H3350">
        <f t="shared" si="52"/>
        <v>9.9741440000000008</v>
      </c>
    </row>
    <row r="3351" spans="8:8" x14ac:dyDescent="0.15">
      <c r="H3351">
        <f t="shared" si="52"/>
        <v>11.844296</v>
      </c>
    </row>
    <row r="3352" spans="8:8" x14ac:dyDescent="0.15">
      <c r="H3352">
        <f t="shared" si="52"/>
        <v>11.844296</v>
      </c>
    </row>
    <row r="3353" spans="8:8" x14ac:dyDescent="0.15">
      <c r="H3353">
        <f t="shared" si="52"/>
        <v>11.844296</v>
      </c>
    </row>
    <row r="3354" spans="8:8" x14ac:dyDescent="0.15">
      <c r="H3354">
        <f t="shared" si="52"/>
        <v>11.844296</v>
      </c>
    </row>
    <row r="3355" spans="8:8" x14ac:dyDescent="0.15">
      <c r="H3355">
        <f t="shared" ref="H3355:H3418" si="53">$H3331</f>
        <v>3.7403040000000001</v>
      </c>
    </row>
    <row r="3356" spans="8:8" x14ac:dyDescent="0.15">
      <c r="H3356">
        <f t="shared" si="53"/>
        <v>3.7403040000000001</v>
      </c>
    </row>
    <row r="3357" spans="8:8" x14ac:dyDescent="0.15">
      <c r="H3357">
        <f t="shared" si="53"/>
        <v>0.37403039999999999</v>
      </c>
    </row>
    <row r="3358" spans="8:8" x14ac:dyDescent="0.15">
      <c r="H3358">
        <f t="shared" si="53"/>
        <v>0.37403039999999999</v>
      </c>
    </row>
    <row r="3359" spans="8:8" x14ac:dyDescent="0.15">
      <c r="H3359">
        <f t="shared" si="53"/>
        <v>0.37403039999999999</v>
      </c>
    </row>
    <row r="3360" spans="8:8" x14ac:dyDescent="0.15">
      <c r="H3360">
        <f t="shared" si="53"/>
        <v>0.37403039999999999</v>
      </c>
    </row>
    <row r="3361" spans="8:8" x14ac:dyDescent="0.15">
      <c r="H3361">
        <f t="shared" si="53"/>
        <v>0.37403039999999999</v>
      </c>
    </row>
    <row r="3362" spans="8:8" x14ac:dyDescent="0.15">
      <c r="H3362">
        <f t="shared" si="53"/>
        <v>0.37403039999999999</v>
      </c>
    </row>
    <row r="3363" spans="8:8" x14ac:dyDescent="0.15">
      <c r="H3363">
        <f t="shared" si="53"/>
        <v>0.37403039999999999</v>
      </c>
    </row>
    <row r="3364" spans="8:8" x14ac:dyDescent="0.15">
      <c r="H3364">
        <f t="shared" si="53"/>
        <v>0.37403039999999999</v>
      </c>
    </row>
    <row r="3365" spans="8:8" x14ac:dyDescent="0.15">
      <c r="H3365">
        <f t="shared" si="53"/>
        <v>0.37403039999999999</v>
      </c>
    </row>
    <row r="3366" spans="8:8" x14ac:dyDescent="0.15">
      <c r="H3366">
        <f t="shared" si="53"/>
        <v>0.37403039999999999</v>
      </c>
    </row>
    <row r="3367" spans="8:8" x14ac:dyDescent="0.15">
      <c r="H3367">
        <f t="shared" si="53"/>
        <v>0.37403039999999999</v>
      </c>
    </row>
    <row r="3368" spans="8:8" x14ac:dyDescent="0.15">
      <c r="H3368">
        <f t="shared" si="53"/>
        <v>1.2467680000000001</v>
      </c>
    </row>
    <row r="3369" spans="8:8" x14ac:dyDescent="0.15">
      <c r="H3369">
        <f t="shared" si="53"/>
        <v>6.2338399999999998</v>
      </c>
    </row>
    <row r="3370" spans="8:8" x14ac:dyDescent="0.15">
      <c r="H3370">
        <f t="shared" si="53"/>
        <v>11.844296</v>
      </c>
    </row>
    <row r="3371" spans="8:8" x14ac:dyDescent="0.15">
      <c r="H3371">
        <f t="shared" si="53"/>
        <v>11.844296</v>
      </c>
    </row>
    <row r="3372" spans="8:8" x14ac:dyDescent="0.15">
      <c r="H3372">
        <f t="shared" si="53"/>
        <v>11.844296</v>
      </c>
    </row>
    <row r="3373" spans="8:8" x14ac:dyDescent="0.15">
      <c r="H3373">
        <f t="shared" si="53"/>
        <v>9.9741440000000008</v>
      </c>
    </row>
    <row r="3374" spans="8:8" x14ac:dyDescent="0.15">
      <c r="H3374">
        <f t="shared" si="53"/>
        <v>9.9741440000000008</v>
      </c>
    </row>
    <row r="3375" spans="8:8" x14ac:dyDescent="0.15">
      <c r="H3375">
        <f t="shared" si="53"/>
        <v>11.844296</v>
      </c>
    </row>
    <row r="3376" spans="8:8" x14ac:dyDescent="0.15">
      <c r="H3376">
        <f t="shared" si="53"/>
        <v>11.844296</v>
      </c>
    </row>
    <row r="3377" spans="8:8" x14ac:dyDescent="0.15">
      <c r="H3377">
        <f t="shared" si="53"/>
        <v>11.844296</v>
      </c>
    </row>
    <row r="3378" spans="8:8" x14ac:dyDescent="0.15">
      <c r="H3378">
        <f t="shared" si="53"/>
        <v>11.844296</v>
      </c>
    </row>
    <row r="3379" spans="8:8" x14ac:dyDescent="0.15">
      <c r="H3379">
        <f t="shared" si="53"/>
        <v>3.7403040000000001</v>
      </c>
    </row>
    <row r="3380" spans="8:8" x14ac:dyDescent="0.15">
      <c r="H3380">
        <f t="shared" si="53"/>
        <v>3.7403040000000001</v>
      </c>
    </row>
    <row r="3381" spans="8:8" x14ac:dyDescent="0.15">
      <c r="H3381">
        <f t="shared" si="53"/>
        <v>0.37403039999999999</v>
      </c>
    </row>
    <row r="3382" spans="8:8" x14ac:dyDescent="0.15">
      <c r="H3382">
        <f t="shared" si="53"/>
        <v>0.37403039999999999</v>
      </c>
    </row>
    <row r="3383" spans="8:8" x14ac:dyDescent="0.15">
      <c r="H3383">
        <f t="shared" si="53"/>
        <v>0.37403039999999999</v>
      </c>
    </row>
    <row r="3384" spans="8:8" x14ac:dyDescent="0.15">
      <c r="H3384">
        <f t="shared" si="53"/>
        <v>0.37403039999999999</v>
      </c>
    </row>
    <row r="3385" spans="8:8" x14ac:dyDescent="0.15">
      <c r="H3385">
        <f t="shared" si="53"/>
        <v>0.37403039999999999</v>
      </c>
    </row>
    <row r="3386" spans="8:8" x14ac:dyDescent="0.15">
      <c r="H3386">
        <f t="shared" si="53"/>
        <v>0.37403039999999999</v>
      </c>
    </row>
    <row r="3387" spans="8:8" x14ac:dyDescent="0.15">
      <c r="H3387">
        <f t="shared" si="53"/>
        <v>0.37403039999999999</v>
      </c>
    </row>
    <row r="3388" spans="8:8" x14ac:dyDescent="0.15">
      <c r="H3388">
        <f t="shared" si="53"/>
        <v>0.37403039999999999</v>
      </c>
    </row>
    <row r="3389" spans="8:8" x14ac:dyDescent="0.15">
      <c r="H3389">
        <f t="shared" si="53"/>
        <v>0.37403039999999999</v>
      </c>
    </row>
    <row r="3390" spans="8:8" x14ac:dyDescent="0.15">
      <c r="H3390">
        <f t="shared" si="53"/>
        <v>0.37403039999999999</v>
      </c>
    </row>
    <row r="3391" spans="8:8" x14ac:dyDescent="0.15">
      <c r="H3391">
        <f t="shared" si="53"/>
        <v>0.37403039999999999</v>
      </c>
    </row>
    <row r="3392" spans="8:8" x14ac:dyDescent="0.15">
      <c r="H3392">
        <f t="shared" si="53"/>
        <v>1.2467680000000001</v>
      </c>
    </row>
    <row r="3393" spans="8:8" x14ac:dyDescent="0.15">
      <c r="H3393">
        <f t="shared" si="53"/>
        <v>6.2338399999999998</v>
      </c>
    </row>
    <row r="3394" spans="8:8" x14ac:dyDescent="0.15">
      <c r="H3394">
        <f t="shared" si="53"/>
        <v>11.844296</v>
      </c>
    </row>
    <row r="3395" spans="8:8" x14ac:dyDescent="0.15">
      <c r="H3395">
        <f t="shared" si="53"/>
        <v>11.844296</v>
      </c>
    </row>
    <row r="3396" spans="8:8" x14ac:dyDescent="0.15">
      <c r="H3396">
        <f t="shared" si="53"/>
        <v>11.844296</v>
      </c>
    </row>
    <row r="3397" spans="8:8" x14ac:dyDescent="0.15">
      <c r="H3397">
        <f t="shared" si="53"/>
        <v>9.9741440000000008</v>
      </c>
    </row>
    <row r="3398" spans="8:8" x14ac:dyDescent="0.15">
      <c r="H3398">
        <f t="shared" si="53"/>
        <v>9.9741440000000008</v>
      </c>
    </row>
    <row r="3399" spans="8:8" x14ac:dyDescent="0.15">
      <c r="H3399">
        <f t="shared" si="53"/>
        <v>11.844296</v>
      </c>
    </row>
    <row r="3400" spans="8:8" x14ac:dyDescent="0.15">
      <c r="H3400">
        <f t="shared" si="53"/>
        <v>11.844296</v>
      </c>
    </row>
    <row r="3401" spans="8:8" x14ac:dyDescent="0.15">
      <c r="H3401">
        <f t="shared" si="53"/>
        <v>11.844296</v>
      </c>
    </row>
    <row r="3402" spans="8:8" x14ac:dyDescent="0.15">
      <c r="H3402">
        <f t="shared" si="53"/>
        <v>11.844296</v>
      </c>
    </row>
    <row r="3403" spans="8:8" x14ac:dyDescent="0.15">
      <c r="H3403">
        <f t="shared" si="53"/>
        <v>3.7403040000000001</v>
      </c>
    </row>
    <row r="3404" spans="8:8" x14ac:dyDescent="0.15">
      <c r="H3404">
        <f t="shared" si="53"/>
        <v>3.7403040000000001</v>
      </c>
    </row>
    <row r="3405" spans="8:8" x14ac:dyDescent="0.15">
      <c r="H3405">
        <f t="shared" si="53"/>
        <v>0.37403039999999999</v>
      </c>
    </row>
    <row r="3406" spans="8:8" x14ac:dyDescent="0.15">
      <c r="H3406">
        <f t="shared" si="53"/>
        <v>0.37403039999999999</v>
      </c>
    </row>
    <row r="3407" spans="8:8" x14ac:dyDescent="0.15">
      <c r="H3407">
        <f t="shared" si="53"/>
        <v>0.37403039999999999</v>
      </c>
    </row>
    <row r="3408" spans="8:8" x14ac:dyDescent="0.15">
      <c r="H3408">
        <f t="shared" si="53"/>
        <v>0.37403039999999999</v>
      </c>
    </row>
    <row r="3409" spans="8:8" x14ac:dyDescent="0.15">
      <c r="H3409">
        <f t="shared" si="53"/>
        <v>0.37403039999999999</v>
      </c>
    </row>
    <row r="3410" spans="8:8" x14ac:dyDescent="0.15">
      <c r="H3410">
        <f t="shared" si="53"/>
        <v>0.37403039999999999</v>
      </c>
    </row>
    <row r="3411" spans="8:8" x14ac:dyDescent="0.15">
      <c r="H3411">
        <f t="shared" si="53"/>
        <v>0.37403039999999999</v>
      </c>
    </row>
    <row r="3412" spans="8:8" x14ac:dyDescent="0.15">
      <c r="H3412">
        <f t="shared" si="53"/>
        <v>0.37403039999999999</v>
      </c>
    </row>
    <row r="3413" spans="8:8" x14ac:dyDescent="0.15">
      <c r="H3413">
        <f t="shared" si="53"/>
        <v>0.37403039999999999</v>
      </c>
    </row>
    <row r="3414" spans="8:8" x14ac:dyDescent="0.15">
      <c r="H3414">
        <f t="shared" si="53"/>
        <v>0.37403039999999999</v>
      </c>
    </row>
    <row r="3415" spans="8:8" x14ac:dyDescent="0.15">
      <c r="H3415">
        <f t="shared" si="53"/>
        <v>0.37403039999999999</v>
      </c>
    </row>
    <row r="3416" spans="8:8" x14ac:dyDescent="0.15">
      <c r="H3416">
        <f t="shared" si="53"/>
        <v>1.2467680000000001</v>
      </c>
    </row>
    <row r="3417" spans="8:8" x14ac:dyDescent="0.15">
      <c r="H3417">
        <f t="shared" si="53"/>
        <v>6.2338399999999998</v>
      </c>
    </row>
    <row r="3418" spans="8:8" x14ac:dyDescent="0.15">
      <c r="H3418">
        <f t="shared" si="53"/>
        <v>11.844296</v>
      </c>
    </row>
    <row r="3419" spans="8:8" x14ac:dyDescent="0.15">
      <c r="H3419">
        <f t="shared" ref="H3419:H3482" si="54">$H3395</f>
        <v>11.844296</v>
      </c>
    </row>
    <row r="3420" spans="8:8" x14ac:dyDescent="0.15">
      <c r="H3420">
        <f t="shared" si="54"/>
        <v>11.844296</v>
      </c>
    </row>
    <row r="3421" spans="8:8" x14ac:dyDescent="0.15">
      <c r="H3421">
        <f t="shared" si="54"/>
        <v>9.9741440000000008</v>
      </c>
    </row>
    <row r="3422" spans="8:8" x14ac:dyDescent="0.15">
      <c r="H3422">
        <f t="shared" si="54"/>
        <v>9.9741440000000008</v>
      </c>
    </row>
    <row r="3423" spans="8:8" x14ac:dyDescent="0.15">
      <c r="H3423">
        <f t="shared" si="54"/>
        <v>11.844296</v>
      </c>
    </row>
    <row r="3424" spans="8:8" x14ac:dyDescent="0.15">
      <c r="H3424">
        <f t="shared" si="54"/>
        <v>11.844296</v>
      </c>
    </row>
    <row r="3425" spans="8:8" x14ac:dyDescent="0.15">
      <c r="H3425">
        <f t="shared" si="54"/>
        <v>11.844296</v>
      </c>
    </row>
    <row r="3426" spans="8:8" x14ac:dyDescent="0.15">
      <c r="H3426">
        <f t="shared" si="54"/>
        <v>11.844296</v>
      </c>
    </row>
    <row r="3427" spans="8:8" x14ac:dyDescent="0.15">
      <c r="H3427">
        <f t="shared" si="54"/>
        <v>3.7403040000000001</v>
      </c>
    </row>
    <row r="3428" spans="8:8" x14ac:dyDescent="0.15">
      <c r="H3428">
        <f t="shared" si="54"/>
        <v>3.7403040000000001</v>
      </c>
    </row>
    <row r="3429" spans="8:8" x14ac:dyDescent="0.15">
      <c r="H3429">
        <f t="shared" si="54"/>
        <v>0.37403039999999999</v>
      </c>
    </row>
    <row r="3430" spans="8:8" x14ac:dyDescent="0.15">
      <c r="H3430">
        <f t="shared" si="54"/>
        <v>0.37403039999999999</v>
      </c>
    </row>
    <row r="3431" spans="8:8" x14ac:dyDescent="0.15">
      <c r="H3431">
        <f t="shared" si="54"/>
        <v>0.37403039999999999</v>
      </c>
    </row>
    <row r="3432" spans="8:8" x14ac:dyDescent="0.15">
      <c r="H3432">
        <f t="shared" si="54"/>
        <v>0.37403039999999999</v>
      </c>
    </row>
    <row r="3433" spans="8:8" x14ac:dyDescent="0.15">
      <c r="H3433">
        <f t="shared" si="54"/>
        <v>0.37403039999999999</v>
      </c>
    </row>
    <row r="3434" spans="8:8" x14ac:dyDescent="0.15">
      <c r="H3434">
        <f t="shared" si="54"/>
        <v>0.37403039999999999</v>
      </c>
    </row>
    <row r="3435" spans="8:8" x14ac:dyDescent="0.15">
      <c r="H3435">
        <f t="shared" si="54"/>
        <v>0.37403039999999999</v>
      </c>
    </row>
    <row r="3436" spans="8:8" x14ac:dyDescent="0.15">
      <c r="H3436">
        <f t="shared" si="54"/>
        <v>0.37403039999999999</v>
      </c>
    </row>
    <row r="3437" spans="8:8" x14ac:dyDescent="0.15">
      <c r="H3437">
        <f t="shared" si="54"/>
        <v>0.37403039999999999</v>
      </c>
    </row>
    <row r="3438" spans="8:8" x14ac:dyDescent="0.15">
      <c r="H3438">
        <f t="shared" si="54"/>
        <v>0.37403039999999999</v>
      </c>
    </row>
    <row r="3439" spans="8:8" x14ac:dyDescent="0.15">
      <c r="H3439">
        <f t="shared" si="54"/>
        <v>0.37403039999999999</v>
      </c>
    </row>
    <row r="3440" spans="8:8" x14ac:dyDescent="0.15">
      <c r="H3440">
        <f t="shared" si="54"/>
        <v>1.2467680000000001</v>
      </c>
    </row>
    <row r="3441" spans="8:8" x14ac:dyDescent="0.15">
      <c r="H3441">
        <f t="shared" si="54"/>
        <v>6.2338399999999998</v>
      </c>
    </row>
    <row r="3442" spans="8:8" x14ac:dyDescent="0.15">
      <c r="H3442">
        <f t="shared" si="54"/>
        <v>11.844296</v>
      </c>
    </row>
    <row r="3443" spans="8:8" x14ac:dyDescent="0.15">
      <c r="H3443">
        <f t="shared" si="54"/>
        <v>11.844296</v>
      </c>
    </row>
    <row r="3444" spans="8:8" x14ac:dyDescent="0.15">
      <c r="H3444">
        <f t="shared" si="54"/>
        <v>11.844296</v>
      </c>
    </row>
    <row r="3445" spans="8:8" x14ac:dyDescent="0.15">
      <c r="H3445">
        <f t="shared" si="54"/>
        <v>9.9741440000000008</v>
      </c>
    </row>
    <row r="3446" spans="8:8" x14ac:dyDescent="0.15">
      <c r="H3446">
        <f t="shared" si="54"/>
        <v>9.9741440000000008</v>
      </c>
    </row>
    <row r="3447" spans="8:8" x14ac:dyDescent="0.15">
      <c r="H3447">
        <f t="shared" si="54"/>
        <v>11.844296</v>
      </c>
    </row>
    <row r="3448" spans="8:8" x14ac:dyDescent="0.15">
      <c r="H3448">
        <f t="shared" si="54"/>
        <v>11.844296</v>
      </c>
    </row>
    <row r="3449" spans="8:8" x14ac:dyDescent="0.15">
      <c r="H3449">
        <f t="shared" si="54"/>
        <v>11.844296</v>
      </c>
    </row>
    <row r="3450" spans="8:8" x14ac:dyDescent="0.15">
      <c r="H3450">
        <f t="shared" si="54"/>
        <v>11.844296</v>
      </c>
    </row>
    <row r="3451" spans="8:8" x14ac:dyDescent="0.15">
      <c r="H3451">
        <f t="shared" si="54"/>
        <v>3.7403040000000001</v>
      </c>
    </row>
    <row r="3452" spans="8:8" x14ac:dyDescent="0.15">
      <c r="H3452">
        <f t="shared" si="54"/>
        <v>3.7403040000000001</v>
      </c>
    </row>
    <row r="3453" spans="8:8" x14ac:dyDescent="0.15">
      <c r="H3453">
        <f t="shared" si="54"/>
        <v>0.37403039999999999</v>
      </c>
    </row>
    <row r="3454" spans="8:8" x14ac:dyDescent="0.15">
      <c r="H3454">
        <f t="shared" si="54"/>
        <v>0.37403039999999999</v>
      </c>
    </row>
    <row r="3455" spans="8:8" x14ac:dyDescent="0.15">
      <c r="H3455">
        <f t="shared" si="54"/>
        <v>0.37403039999999999</v>
      </c>
    </row>
    <row r="3456" spans="8:8" x14ac:dyDescent="0.15">
      <c r="H3456">
        <f t="shared" si="54"/>
        <v>0.37403039999999999</v>
      </c>
    </row>
    <row r="3457" spans="8:8" x14ac:dyDescent="0.15">
      <c r="H3457">
        <f t="shared" si="54"/>
        <v>0.37403039999999999</v>
      </c>
    </row>
    <row r="3458" spans="8:8" x14ac:dyDescent="0.15">
      <c r="H3458">
        <f t="shared" si="54"/>
        <v>0.37403039999999999</v>
      </c>
    </row>
    <row r="3459" spans="8:8" x14ac:dyDescent="0.15">
      <c r="H3459">
        <f t="shared" si="54"/>
        <v>0.37403039999999999</v>
      </c>
    </row>
    <row r="3460" spans="8:8" x14ac:dyDescent="0.15">
      <c r="H3460">
        <f t="shared" si="54"/>
        <v>0.37403039999999999</v>
      </c>
    </row>
    <row r="3461" spans="8:8" x14ac:dyDescent="0.15">
      <c r="H3461">
        <f t="shared" si="54"/>
        <v>0.37403039999999999</v>
      </c>
    </row>
    <row r="3462" spans="8:8" x14ac:dyDescent="0.15">
      <c r="H3462">
        <f t="shared" si="54"/>
        <v>0.37403039999999999</v>
      </c>
    </row>
    <row r="3463" spans="8:8" x14ac:dyDescent="0.15">
      <c r="H3463">
        <f t="shared" si="54"/>
        <v>0.37403039999999999</v>
      </c>
    </row>
    <row r="3464" spans="8:8" x14ac:dyDescent="0.15">
      <c r="H3464">
        <f t="shared" si="54"/>
        <v>1.2467680000000001</v>
      </c>
    </row>
    <row r="3465" spans="8:8" x14ac:dyDescent="0.15">
      <c r="H3465">
        <f t="shared" si="54"/>
        <v>6.2338399999999998</v>
      </c>
    </row>
    <row r="3466" spans="8:8" x14ac:dyDescent="0.15">
      <c r="H3466">
        <f t="shared" si="54"/>
        <v>11.844296</v>
      </c>
    </row>
    <row r="3467" spans="8:8" x14ac:dyDescent="0.15">
      <c r="H3467">
        <f t="shared" si="54"/>
        <v>11.844296</v>
      </c>
    </row>
    <row r="3468" spans="8:8" x14ac:dyDescent="0.15">
      <c r="H3468">
        <f t="shared" si="54"/>
        <v>11.844296</v>
      </c>
    </row>
    <row r="3469" spans="8:8" x14ac:dyDescent="0.15">
      <c r="H3469">
        <f t="shared" si="54"/>
        <v>9.9741440000000008</v>
      </c>
    </row>
    <row r="3470" spans="8:8" x14ac:dyDescent="0.15">
      <c r="H3470">
        <f t="shared" si="54"/>
        <v>9.9741440000000008</v>
      </c>
    </row>
    <row r="3471" spans="8:8" x14ac:dyDescent="0.15">
      <c r="H3471">
        <f t="shared" si="54"/>
        <v>11.844296</v>
      </c>
    </row>
    <row r="3472" spans="8:8" x14ac:dyDescent="0.15">
      <c r="H3472">
        <f t="shared" si="54"/>
        <v>11.844296</v>
      </c>
    </row>
    <row r="3473" spans="8:8" x14ac:dyDescent="0.15">
      <c r="H3473">
        <f t="shared" si="54"/>
        <v>11.844296</v>
      </c>
    </row>
    <row r="3474" spans="8:8" x14ac:dyDescent="0.15">
      <c r="H3474">
        <f t="shared" si="54"/>
        <v>11.844296</v>
      </c>
    </row>
    <row r="3475" spans="8:8" x14ac:dyDescent="0.15">
      <c r="H3475">
        <f t="shared" si="54"/>
        <v>3.7403040000000001</v>
      </c>
    </row>
    <row r="3476" spans="8:8" x14ac:dyDescent="0.15">
      <c r="H3476">
        <f t="shared" si="54"/>
        <v>3.7403040000000001</v>
      </c>
    </row>
    <row r="3477" spans="8:8" x14ac:dyDescent="0.15">
      <c r="H3477">
        <f t="shared" si="54"/>
        <v>0.37403039999999999</v>
      </c>
    </row>
    <row r="3478" spans="8:8" x14ac:dyDescent="0.15">
      <c r="H3478">
        <f t="shared" si="54"/>
        <v>0.37403039999999999</v>
      </c>
    </row>
    <row r="3479" spans="8:8" x14ac:dyDescent="0.15">
      <c r="H3479">
        <f t="shared" si="54"/>
        <v>0.37403039999999999</v>
      </c>
    </row>
    <row r="3480" spans="8:8" x14ac:dyDescent="0.15">
      <c r="H3480">
        <f t="shared" si="54"/>
        <v>0.37403039999999999</v>
      </c>
    </row>
    <row r="3481" spans="8:8" x14ac:dyDescent="0.15">
      <c r="H3481">
        <f t="shared" si="54"/>
        <v>0.37403039999999999</v>
      </c>
    </row>
    <row r="3482" spans="8:8" x14ac:dyDescent="0.15">
      <c r="H3482">
        <f t="shared" si="54"/>
        <v>0.37403039999999999</v>
      </c>
    </row>
    <row r="3483" spans="8:8" x14ac:dyDescent="0.15">
      <c r="H3483">
        <f t="shared" ref="H3483:H3546" si="55">$H3459</f>
        <v>0.37403039999999999</v>
      </c>
    </row>
    <row r="3484" spans="8:8" x14ac:dyDescent="0.15">
      <c r="H3484">
        <f t="shared" si="55"/>
        <v>0.37403039999999999</v>
      </c>
    </row>
    <row r="3485" spans="8:8" x14ac:dyDescent="0.15">
      <c r="H3485">
        <f t="shared" si="55"/>
        <v>0.37403039999999999</v>
      </c>
    </row>
    <row r="3486" spans="8:8" x14ac:dyDescent="0.15">
      <c r="H3486">
        <f t="shared" si="55"/>
        <v>0.37403039999999999</v>
      </c>
    </row>
    <row r="3487" spans="8:8" x14ac:dyDescent="0.15">
      <c r="H3487">
        <f t="shared" si="55"/>
        <v>0.37403039999999999</v>
      </c>
    </row>
    <row r="3488" spans="8:8" x14ac:dyDescent="0.15">
      <c r="H3488">
        <f t="shared" si="55"/>
        <v>1.2467680000000001</v>
      </c>
    </row>
    <row r="3489" spans="8:8" x14ac:dyDescent="0.15">
      <c r="H3489">
        <f t="shared" si="55"/>
        <v>6.2338399999999998</v>
      </c>
    </row>
    <row r="3490" spans="8:8" x14ac:dyDescent="0.15">
      <c r="H3490">
        <f t="shared" si="55"/>
        <v>11.844296</v>
      </c>
    </row>
    <row r="3491" spans="8:8" x14ac:dyDescent="0.15">
      <c r="H3491">
        <f t="shared" si="55"/>
        <v>11.844296</v>
      </c>
    </row>
    <row r="3492" spans="8:8" x14ac:dyDescent="0.15">
      <c r="H3492">
        <f t="shared" si="55"/>
        <v>11.844296</v>
      </c>
    </row>
    <row r="3493" spans="8:8" x14ac:dyDescent="0.15">
      <c r="H3493">
        <f t="shared" si="55"/>
        <v>9.9741440000000008</v>
      </c>
    </row>
    <row r="3494" spans="8:8" x14ac:dyDescent="0.15">
      <c r="H3494">
        <f t="shared" si="55"/>
        <v>9.9741440000000008</v>
      </c>
    </row>
    <row r="3495" spans="8:8" x14ac:dyDescent="0.15">
      <c r="H3495">
        <f t="shared" si="55"/>
        <v>11.844296</v>
      </c>
    </row>
    <row r="3496" spans="8:8" x14ac:dyDescent="0.15">
      <c r="H3496">
        <f t="shared" si="55"/>
        <v>11.844296</v>
      </c>
    </row>
    <row r="3497" spans="8:8" x14ac:dyDescent="0.15">
      <c r="H3497">
        <f t="shared" si="55"/>
        <v>11.844296</v>
      </c>
    </row>
    <row r="3498" spans="8:8" x14ac:dyDescent="0.15">
      <c r="H3498">
        <f t="shared" si="55"/>
        <v>11.844296</v>
      </c>
    </row>
    <row r="3499" spans="8:8" x14ac:dyDescent="0.15">
      <c r="H3499">
        <f t="shared" si="55"/>
        <v>3.7403040000000001</v>
      </c>
    </row>
    <row r="3500" spans="8:8" x14ac:dyDescent="0.15">
      <c r="H3500">
        <f t="shared" si="55"/>
        <v>3.7403040000000001</v>
      </c>
    </row>
    <row r="3501" spans="8:8" x14ac:dyDescent="0.15">
      <c r="H3501">
        <f t="shared" si="55"/>
        <v>0.37403039999999999</v>
      </c>
    </row>
    <row r="3502" spans="8:8" x14ac:dyDescent="0.15">
      <c r="H3502">
        <f t="shared" si="55"/>
        <v>0.37403039999999999</v>
      </c>
    </row>
    <row r="3503" spans="8:8" x14ac:dyDescent="0.15">
      <c r="H3503">
        <f t="shared" si="55"/>
        <v>0.37403039999999999</v>
      </c>
    </row>
    <row r="3504" spans="8:8" x14ac:dyDescent="0.15">
      <c r="H3504">
        <f t="shared" si="55"/>
        <v>0.37403039999999999</v>
      </c>
    </row>
    <row r="3505" spans="8:8" x14ac:dyDescent="0.15">
      <c r="H3505">
        <f t="shared" si="55"/>
        <v>0.37403039999999999</v>
      </c>
    </row>
    <row r="3506" spans="8:8" x14ac:dyDescent="0.15">
      <c r="H3506">
        <f t="shared" si="55"/>
        <v>0.37403039999999999</v>
      </c>
    </row>
    <row r="3507" spans="8:8" x14ac:dyDescent="0.15">
      <c r="H3507">
        <f t="shared" si="55"/>
        <v>0.37403039999999999</v>
      </c>
    </row>
    <row r="3508" spans="8:8" x14ac:dyDescent="0.15">
      <c r="H3508">
        <f t="shared" si="55"/>
        <v>0.37403039999999999</v>
      </c>
    </row>
    <row r="3509" spans="8:8" x14ac:dyDescent="0.15">
      <c r="H3509">
        <f t="shared" si="55"/>
        <v>0.37403039999999999</v>
      </c>
    </row>
    <row r="3510" spans="8:8" x14ac:dyDescent="0.15">
      <c r="H3510">
        <f t="shared" si="55"/>
        <v>0.37403039999999999</v>
      </c>
    </row>
    <row r="3511" spans="8:8" x14ac:dyDescent="0.15">
      <c r="H3511">
        <f t="shared" si="55"/>
        <v>0.37403039999999999</v>
      </c>
    </row>
    <row r="3512" spans="8:8" x14ac:dyDescent="0.15">
      <c r="H3512">
        <f t="shared" si="55"/>
        <v>1.2467680000000001</v>
      </c>
    </row>
    <row r="3513" spans="8:8" x14ac:dyDescent="0.15">
      <c r="H3513">
        <f t="shared" si="55"/>
        <v>6.2338399999999998</v>
      </c>
    </row>
    <row r="3514" spans="8:8" x14ac:dyDescent="0.15">
      <c r="H3514">
        <f t="shared" si="55"/>
        <v>11.844296</v>
      </c>
    </row>
    <row r="3515" spans="8:8" x14ac:dyDescent="0.15">
      <c r="H3515">
        <f t="shared" si="55"/>
        <v>11.844296</v>
      </c>
    </row>
    <row r="3516" spans="8:8" x14ac:dyDescent="0.15">
      <c r="H3516">
        <f t="shared" si="55"/>
        <v>11.844296</v>
      </c>
    </row>
    <row r="3517" spans="8:8" x14ac:dyDescent="0.15">
      <c r="H3517">
        <f t="shared" si="55"/>
        <v>9.9741440000000008</v>
      </c>
    </row>
    <row r="3518" spans="8:8" x14ac:dyDescent="0.15">
      <c r="H3518">
        <f t="shared" si="55"/>
        <v>9.9741440000000008</v>
      </c>
    </row>
    <row r="3519" spans="8:8" x14ac:dyDescent="0.15">
      <c r="H3519">
        <f t="shared" si="55"/>
        <v>11.844296</v>
      </c>
    </row>
    <row r="3520" spans="8:8" x14ac:dyDescent="0.15">
      <c r="H3520">
        <f t="shared" si="55"/>
        <v>11.844296</v>
      </c>
    </row>
    <row r="3521" spans="8:8" x14ac:dyDescent="0.15">
      <c r="H3521">
        <f t="shared" si="55"/>
        <v>11.844296</v>
      </c>
    </row>
    <row r="3522" spans="8:8" x14ac:dyDescent="0.15">
      <c r="H3522">
        <f t="shared" si="55"/>
        <v>11.844296</v>
      </c>
    </row>
    <row r="3523" spans="8:8" x14ac:dyDescent="0.15">
      <c r="H3523">
        <f t="shared" si="55"/>
        <v>3.7403040000000001</v>
      </c>
    </row>
    <row r="3524" spans="8:8" x14ac:dyDescent="0.15">
      <c r="H3524">
        <f t="shared" si="55"/>
        <v>3.7403040000000001</v>
      </c>
    </row>
    <row r="3525" spans="8:8" x14ac:dyDescent="0.15">
      <c r="H3525">
        <f t="shared" si="55"/>
        <v>0.37403039999999999</v>
      </c>
    </row>
    <row r="3526" spans="8:8" x14ac:dyDescent="0.15">
      <c r="H3526">
        <f t="shared" si="55"/>
        <v>0.37403039999999999</v>
      </c>
    </row>
    <row r="3527" spans="8:8" x14ac:dyDescent="0.15">
      <c r="H3527">
        <f t="shared" si="55"/>
        <v>0.37403039999999999</v>
      </c>
    </row>
    <row r="3528" spans="8:8" x14ac:dyDescent="0.15">
      <c r="H3528">
        <f t="shared" si="55"/>
        <v>0.37403039999999999</v>
      </c>
    </row>
    <row r="3529" spans="8:8" x14ac:dyDescent="0.15">
      <c r="H3529">
        <f t="shared" si="55"/>
        <v>0.37403039999999999</v>
      </c>
    </row>
    <row r="3530" spans="8:8" x14ac:dyDescent="0.15">
      <c r="H3530">
        <f t="shared" si="55"/>
        <v>0.37403039999999999</v>
      </c>
    </row>
    <row r="3531" spans="8:8" x14ac:dyDescent="0.15">
      <c r="H3531">
        <f t="shared" si="55"/>
        <v>0.37403039999999999</v>
      </c>
    </row>
    <row r="3532" spans="8:8" x14ac:dyDescent="0.15">
      <c r="H3532">
        <f t="shared" si="55"/>
        <v>0.37403039999999999</v>
      </c>
    </row>
    <row r="3533" spans="8:8" x14ac:dyDescent="0.15">
      <c r="H3533">
        <f t="shared" si="55"/>
        <v>0.37403039999999999</v>
      </c>
    </row>
    <row r="3534" spans="8:8" x14ac:dyDescent="0.15">
      <c r="H3534">
        <f t="shared" si="55"/>
        <v>0.37403039999999999</v>
      </c>
    </row>
    <row r="3535" spans="8:8" x14ac:dyDescent="0.15">
      <c r="H3535">
        <f t="shared" si="55"/>
        <v>0.37403039999999999</v>
      </c>
    </row>
    <row r="3536" spans="8:8" x14ac:dyDescent="0.15">
      <c r="H3536">
        <f t="shared" si="55"/>
        <v>1.2467680000000001</v>
      </c>
    </row>
    <row r="3537" spans="8:8" x14ac:dyDescent="0.15">
      <c r="H3537">
        <f t="shared" si="55"/>
        <v>6.2338399999999998</v>
      </c>
    </row>
    <row r="3538" spans="8:8" x14ac:dyDescent="0.15">
      <c r="H3538">
        <f t="shared" si="55"/>
        <v>11.844296</v>
      </c>
    </row>
    <row r="3539" spans="8:8" x14ac:dyDescent="0.15">
      <c r="H3539">
        <f t="shared" si="55"/>
        <v>11.844296</v>
      </c>
    </row>
    <row r="3540" spans="8:8" x14ac:dyDescent="0.15">
      <c r="H3540">
        <f t="shared" si="55"/>
        <v>11.844296</v>
      </c>
    </row>
    <row r="3541" spans="8:8" x14ac:dyDescent="0.15">
      <c r="H3541">
        <f t="shared" si="55"/>
        <v>9.9741440000000008</v>
      </c>
    </row>
    <row r="3542" spans="8:8" x14ac:dyDescent="0.15">
      <c r="H3542">
        <f t="shared" si="55"/>
        <v>9.9741440000000008</v>
      </c>
    </row>
    <row r="3543" spans="8:8" x14ac:dyDescent="0.15">
      <c r="H3543">
        <f t="shared" si="55"/>
        <v>11.844296</v>
      </c>
    </row>
    <row r="3544" spans="8:8" x14ac:dyDescent="0.15">
      <c r="H3544">
        <f t="shared" si="55"/>
        <v>11.844296</v>
      </c>
    </row>
    <row r="3545" spans="8:8" x14ac:dyDescent="0.15">
      <c r="H3545">
        <f t="shared" si="55"/>
        <v>11.844296</v>
      </c>
    </row>
    <row r="3546" spans="8:8" x14ac:dyDescent="0.15">
      <c r="H3546">
        <f t="shared" si="55"/>
        <v>11.844296</v>
      </c>
    </row>
    <row r="3547" spans="8:8" x14ac:dyDescent="0.15">
      <c r="H3547">
        <f t="shared" ref="H3547:H3610" si="56">$H3523</f>
        <v>3.7403040000000001</v>
      </c>
    </row>
    <row r="3548" spans="8:8" x14ac:dyDescent="0.15">
      <c r="H3548">
        <f t="shared" si="56"/>
        <v>3.7403040000000001</v>
      </c>
    </row>
    <row r="3549" spans="8:8" x14ac:dyDescent="0.15">
      <c r="H3549">
        <f t="shared" si="56"/>
        <v>0.37403039999999999</v>
      </c>
    </row>
    <row r="3550" spans="8:8" x14ac:dyDescent="0.15">
      <c r="H3550">
        <f t="shared" si="56"/>
        <v>0.37403039999999999</v>
      </c>
    </row>
    <row r="3551" spans="8:8" x14ac:dyDescent="0.15">
      <c r="H3551">
        <f t="shared" si="56"/>
        <v>0.37403039999999999</v>
      </c>
    </row>
    <row r="3552" spans="8:8" x14ac:dyDescent="0.15">
      <c r="H3552">
        <f t="shared" si="56"/>
        <v>0.37403039999999999</v>
      </c>
    </row>
    <row r="3553" spans="8:8" x14ac:dyDescent="0.15">
      <c r="H3553">
        <f t="shared" si="56"/>
        <v>0.37403039999999999</v>
      </c>
    </row>
    <row r="3554" spans="8:8" x14ac:dyDescent="0.15">
      <c r="H3554">
        <f t="shared" si="56"/>
        <v>0.37403039999999999</v>
      </c>
    </row>
    <row r="3555" spans="8:8" x14ac:dyDescent="0.15">
      <c r="H3555">
        <f t="shared" si="56"/>
        <v>0.37403039999999999</v>
      </c>
    </row>
    <row r="3556" spans="8:8" x14ac:dyDescent="0.15">
      <c r="H3556">
        <f t="shared" si="56"/>
        <v>0.37403039999999999</v>
      </c>
    </row>
    <row r="3557" spans="8:8" x14ac:dyDescent="0.15">
      <c r="H3557">
        <f t="shared" si="56"/>
        <v>0.37403039999999999</v>
      </c>
    </row>
    <row r="3558" spans="8:8" x14ac:dyDescent="0.15">
      <c r="H3558">
        <f t="shared" si="56"/>
        <v>0.37403039999999999</v>
      </c>
    </row>
    <row r="3559" spans="8:8" x14ac:dyDescent="0.15">
      <c r="H3559">
        <f t="shared" si="56"/>
        <v>0.37403039999999999</v>
      </c>
    </row>
    <row r="3560" spans="8:8" x14ac:dyDescent="0.15">
      <c r="H3560">
        <f t="shared" si="56"/>
        <v>1.2467680000000001</v>
      </c>
    </row>
    <row r="3561" spans="8:8" x14ac:dyDescent="0.15">
      <c r="H3561">
        <f t="shared" si="56"/>
        <v>6.2338399999999998</v>
      </c>
    </row>
    <row r="3562" spans="8:8" x14ac:dyDescent="0.15">
      <c r="H3562">
        <f t="shared" si="56"/>
        <v>11.844296</v>
      </c>
    </row>
    <row r="3563" spans="8:8" x14ac:dyDescent="0.15">
      <c r="H3563">
        <f t="shared" si="56"/>
        <v>11.844296</v>
      </c>
    </row>
    <row r="3564" spans="8:8" x14ac:dyDescent="0.15">
      <c r="H3564">
        <f t="shared" si="56"/>
        <v>11.844296</v>
      </c>
    </row>
    <row r="3565" spans="8:8" x14ac:dyDescent="0.15">
      <c r="H3565">
        <f t="shared" si="56"/>
        <v>9.9741440000000008</v>
      </c>
    </row>
    <row r="3566" spans="8:8" x14ac:dyDescent="0.15">
      <c r="H3566">
        <f t="shared" si="56"/>
        <v>9.9741440000000008</v>
      </c>
    </row>
    <row r="3567" spans="8:8" x14ac:dyDescent="0.15">
      <c r="H3567">
        <f t="shared" si="56"/>
        <v>11.844296</v>
      </c>
    </row>
    <row r="3568" spans="8:8" x14ac:dyDescent="0.15">
      <c r="H3568">
        <f t="shared" si="56"/>
        <v>11.844296</v>
      </c>
    </row>
    <row r="3569" spans="8:8" x14ac:dyDescent="0.15">
      <c r="H3569">
        <f t="shared" si="56"/>
        <v>11.844296</v>
      </c>
    </row>
    <row r="3570" spans="8:8" x14ac:dyDescent="0.15">
      <c r="H3570">
        <f t="shared" si="56"/>
        <v>11.844296</v>
      </c>
    </row>
    <row r="3571" spans="8:8" x14ac:dyDescent="0.15">
      <c r="H3571">
        <f t="shared" si="56"/>
        <v>3.7403040000000001</v>
      </c>
    </row>
    <row r="3572" spans="8:8" x14ac:dyDescent="0.15">
      <c r="H3572">
        <f t="shared" si="56"/>
        <v>3.7403040000000001</v>
      </c>
    </row>
    <row r="3573" spans="8:8" x14ac:dyDescent="0.15">
      <c r="H3573">
        <f t="shared" si="56"/>
        <v>0.37403039999999999</v>
      </c>
    </row>
    <row r="3574" spans="8:8" x14ac:dyDescent="0.15">
      <c r="H3574">
        <f t="shared" si="56"/>
        <v>0.37403039999999999</v>
      </c>
    </row>
    <row r="3575" spans="8:8" x14ac:dyDescent="0.15">
      <c r="H3575">
        <f t="shared" si="56"/>
        <v>0.37403039999999999</v>
      </c>
    </row>
    <row r="3576" spans="8:8" x14ac:dyDescent="0.15">
      <c r="H3576">
        <f t="shared" si="56"/>
        <v>0.37403039999999999</v>
      </c>
    </row>
    <row r="3577" spans="8:8" x14ac:dyDescent="0.15">
      <c r="H3577">
        <f t="shared" si="56"/>
        <v>0.37403039999999999</v>
      </c>
    </row>
    <row r="3578" spans="8:8" x14ac:dyDescent="0.15">
      <c r="H3578">
        <f t="shared" si="56"/>
        <v>0.37403039999999999</v>
      </c>
    </row>
    <row r="3579" spans="8:8" x14ac:dyDescent="0.15">
      <c r="H3579">
        <f t="shared" si="56"/>
        <v>0.37403039999999999</v>
      </c>
    </row>
    <row r="3580" spans="8:8" x14ac:dyDescent="0.15">
      <c r="H3580">
        <f t="shared" si="56"/>
        <v>0.37403039999999999</v>
      </c>
    </row>
    <row r="3581" spans="8:8" x14ac:dyDescent="0.15">
      <c r="H3581">
        <f t="shared" si="56"/>
        <v>0.37403039999999999</v>
      </c>
    </row>
    <row r="3582" spans="8:8" x14ac:dyDescent="0.15">
      <c r="H3582">
        <f t="shared" si="56"/>
        <v>0.37403039999999999</v>
      </c>
    </row>
    <row r="3583" spans="8:8" x14ac:dyDescent="0.15">
      <c r="H3583">
        <f t="shared" si="56"/>
        <v>0.37403039999999999</v>
      </c>
    </row>
    <row r="3584" spans="8:8" x14ac:dyDescent="0.15">
      <c r="H3584">
        <f t="shared" si="56"/>
        <v>1.2467680000000001</v>
      </c>
    </row>
    <row r="3585" spans="8:8" x14ac:dyDescent="0.15">
      <c r="H3585">
        <f t="shared" si="56"/>
        <v>6.2338399999999998</v>
      </c>
    </row>
    <row r="3586" spans="8:8" x14ac:dyDescent="0.15">
      <c r="H3586">
        <f t="shared" si="56"/>
        <v>11.844296</v>
      </c>
    </row>
    <row r="3587" spans="8:8" x14ac:dyDescent="0.15">
      <c r="H3587">
        <f t="shared" si="56"/>
        <v>11.844296</v>
      </c>
    </row>
    <row r="3588" spans="8:8" x14ac:dyDescent="0.15">
      <c r="H3588">
        <f t="shared" si="56"/>
        <v>11.844296</v>
      </c>
    </row>
    <row r="3589" spans="8:8" x14ac:dyDescent="0.15">
      <c r="H3589">
        <f t="shared" si="56"/>
        <v>9.9741440000000008</v>
      </c>
    </row>
    <row r="3590" spans="8:8" x14ac:dyDescent="0.15">
      <c r="H3590">
        <f t="shared" si="56"/>
        <v>9.9741440000000008</v>
      </c>
    </row>
    <row r="3591" spans="8:8" x14ac:dyDescent="0.15">
      <c r="H3591">
        <f t="shared" si="56"/>
        <v>11.844296</v>
      </c>
    </row>
    <row r="3592" spans="8:8" x14ac:dyDescent="0.15">
      <c r="H3592">
        <f t="shared" si="56"/>
        <v>11.844296</v>
      </c>
    </row>
    <row r="3593" spans="8:8" x14ac:dyDescent="0.15">
      <c r="H3593">
        <f t="shared" si="56"/>
        <v>11.844296</v>
      </c>
    </row>
    <row r="3594" spans="8:8" x14ac:dyDescent="0.15">
      <c r="H3594">
        <f t="shared" si="56"/>
        <v>11.844296</v>
      </c>
    </row>
    <row r="3595" spans="8:8" x14ac:dyDescent="0.15">
      <c r="H3595">
        <f t="shared" si="56"/>
        <v>3.7403040000000001</v>
      </c>
    </row>
    <row r="3596" spans="8:8" x14ac:dyDescent="0.15">
      <c r="H3596">
        <f t="shared" si="56"/>
        <v>3.7403040000000001</v>
      </c>
    </row>
    <row r="3597" spans="8:8" x14ac:dyDescent="0.15">
      <c r="H3597">
        <f t="shared" si="56"/>
        <v>0.37403039999999999</v>
      </c>
    </row>
    <row r="3598" spans="8:8" x14ac:dyDescent="0.15">
      <c r="H3598">
        <f t="shared" si="56"/>
        <v>0.37403039999999999</v>
      </c>
    </row>
    <row r="3599" spans="8:8" x14ac:dyDescent="0.15">
      <c r="H3599">
        <f t="shared" si="56"/>
        <v>0.37403039999999999</v>
      </c>
    </row>
    <row r="3600" spans="8:8" x14ac:dyDescent="0.15">
      <c r="H3600">
        <f t="shared" si="56"/>
        <v>0.37403039999999999</v>
      </c>
    </row>
    <row r="3601" spans="8:8" x14ac:dyDescent="0.15">
      <c r="H3601">
        <f t="shared" si="56"/>
        <v>0.37403039999999999</v>
      </c>
    </row>
    <row r="3602" spans="8:8" x14ac:dyDescent="0.15">
      <c r="H3602">
        <f t="shared" si="56"/>
        <v>0.37403039999999999</v>
      </c>
    </row>
    <row r="3603" spans="8:8" x14ac:dyDescent="0.15">
      <c r="H3603">
        <f t="shared" si="56"/>
        <v>0.37403039999999999</v>
      </c>
    </row>
    <row r="3604" spans="8:8" x14ac:dyDescent="0.15">
      <c r="H3604">
        <f t="shared" si="56"/>
        <v>0.37403039999999999</v>
      </c>
    </row>
    <row r="3605" spans="8:8" x14ac:dyDescent="0.15">
      <c r="H3605">
        <f t="shared" si="56"/>
        <v>0.37403039999999999</v>
      </c>
    </row>
    <row r="3606" spans="8:8" x14ac:dyDescent="0.15">
      <c r="H3606">
        <f t="shared" si="56"/>
        <v>0.37403039999999999</v>
      </c>
    </row>
    <row r="3607" spans="8:8" x14ac:dyDescent="0.15">
      <c r="H3607">
        <f t="shared" si="56"/>
        <v>0.37403039999999999</v>
      </c>
    </row>
    <row r="3608" spans="8:8" x14ac:dyDescent="0.15">
      <c r="H3608">
        <f t="shared" si="56"/>
        <v>1.2467680000000001</v>
      </c>
    </row>
    <row r="3609" spans="8:8" x14ac:dyDescent="0.15">
      <c r="H3609">
        <f t="shared" si="56"/>
        <v>6.2338399999999998</v>
      </c>
    </row>
    <row r="3610" spans="8:8" x14ac:dyDescent="0.15">
      <c r="H3610">
        <f t="shared" si="56"/>
        <v>11.844296</v>
      </c>
    </row>
    <row r="3611" spans="8:8" x14ac:dyDescent="0.15">
      <c r="H3611">
        <f t="shared" ref="H3611:H3674" si="57">$H3587</f>
        <v>11.844296</v>
      </c>
    </row>
    <row r="3612" spans="8:8" x14ac:dyDescent="0.15">
      <c r="H3612">
        <f t="shared" si="57"/>
        <v>11.844296</v>
      </c>
    </row>
    <row r="3613" spans="8:8" x14ac:dyDescent="0.15">
      <c r="H3613">
        <f t="shared" si="57"/>
        <v>9.9741440000000008</v>
      </c>
    </row>
    <row r="3614" spans="8:8" x14ac:dyDescent="0.15">
      <c r="H3614">
        <f t="shared" si="57"/>
        <v>9.9741440000000008</v>
      </c>
    </row>
    <row r="3615" spans="8:8" x14ac:dyDescent="0.15">
      <c r="H3615">
        <f t="shared" si="57"/>
        <v>11.844296</v>
      </c>
    </row>
    <row r="3616" spans="8:8" x14ac:dyDescent="0.15">
      <c r="H3616">
        <f t="shared" si="57"/>
        <v>11.844296</v>
      </c>
    </row>
    <row r="3617" spans="8:8" x14ac:dyDescent="0.15">
      <c r="H3617">
        <f t="shared" si="57"/>
        <v>11.844296</v>
      </c>
    </row>
    <row r="3618" spans="8:8" x14ac:dyDescent="0.15">
      <c r="H3618">
        <f t="shared" si="57"/>
        <v>11.844296</v>
      </c>
    </row>
    <row r="3619" spans="8:8" x14ac:dyDescent="0.15">
      <c r="H3619">
        <f t="shared" si="57"/>
        <v>3.7403040000000001</v>
      </c>
    </row>
    <row r="3620" spans="8:8" x14ac:dyDescent="0.15">
      <c r="H3620">
        <f t="shared" si="57"/>
        <v>3.7403040000000001</v>
      </c>
    </row>
    <row r="3621" spans="8:8" x14ac:dyDescent="0.15">
      <c r="H3621">
        <f t="shared" si="57"/>
        <v>0.37403039999999999</v>
      </c>
    </row>
    <row r="3622" spans="8:8" x14ac:dyDescent="0.15">
      <c r="H3622">
        <f t="shared" si="57"/>
        <v>0.37403039999999999</v>
      </c>
    </row>
    <row r="3623" spans="8:8" x14ac:dyDescent="0.15">
      <c r="H3623">
        <f t="shared" si="57"/>
        <v>0.37403039999999999</v>
      </c>
    </row>
    <row r="3624" spans="8:8" x14ac:dyDescent="0.15">
      <c r="H3624">
        <f t="shared" si="57"/>
        <v>0.37403039999999999</v>
      </c>
    </row>
    <row r="3625" spans="8:8" x14ac:dyDescent="0.15">
      <c r="H3625">
        <f t="shared" si="57"/>
        <v>0.37403039999999999</v>
      </c>
    </row>
    <row r="3626" spans="8:8" x14ac:dyDescent="0.15">
      <c r="H3626">
        <f t="shared" si="57"/>
        <v>0.37403039999999999</v>
      </c>
    </row>
    <row r="3627" spans="8:8" x14ac:dyDescent="0.15">
      <c r="H3627">
        <f t="shared" si="57"/>
        <v>0.37403039999999999</v>
      </c>
    </row>
    <row r="3628" spans="8:8" x14ac:dyDescent="0.15">
      <c r="H3628">
        <f t="shared" si="57"/>
        <v>0.37403039999999999</v>
      </c>
    </row>
    <row r="3629" spans="8:8" x14ac:dyDescent="0.15">
      <c r="H3629">
        <f t="shared" si="57"/>
        <v>0.37403039999999999</v>
      </c>
    </row>
    <row r="3630" spans="8:8" x14ac:dyDescent="0.15">
      <c r="H3630">
        <f t="shared" si="57"/>
        <v>0.37403039999999999</v>
      </c>
    </row>
    <row r="3631" spans="8:8" x14ac:dyDescent="0.15">
      <c r="H3631">
        <f t="shared" si="57"/>
        <v>0.37403039999999999</v>
      </c>
    </row>
    <row r="3632" spans="8:8" x14ac:dyDescent="0.15">
      <c r="H3632">
        <f t="shared" si="57"/>
        <v>1.2467680000000001</v>
      </c>
    </row>
    <row r="3633" spans="8:8" x14ac:dyDescent="0.15">
      <c r="H3633">
        <f t="shared" si="57"/>
        <v>6.2338399999999998</v>
      </c>
    </row>
    <row r="3634" spans="8:8" x14ac:dyDescent="0.15">
      <c r="H3634">
        <f t="shared" si="57"/>
        <v>11.844296</v>
      </c>
    </row>
    <row r="3635" spans="8:8" x14ac:dyDescent="0.15">
      <c r="H3635">
        <f t="shared" si="57"/>
        <v>11.844296</v>
      </c>
    </row>
    <row r="3636" spans="8:8" x14ac:dyDescent="0.15">
      <c r="H3636">
        <f t="shared" si="57"/>
        <v>11.844296</v>
      </c>
    </row>
    <row r="3637" spans="8:8" x14ac:dyDescent="0.15">
      <c r="H3637">
        <f t="shared" si="57"/>
        <v>9.9741440000000008</v>
      </c>
    </row>
    <row r="3638" spans="8:8" x14ac:dyDescent="0.15">
      <c r="H3638">
        <f t="shared" si="57"/>
        <v>9.9741440000000008</v>
      </c>
    </row>
    <row r="3639" spans="8:8" x14ac:dyDescent="0.15">
      <c r="H3639">
        <f t="shared" si="57"/>
        <v>11.844296</v>
      </c>
    </row>
    <row r="3640" spans="8:8" x14ac:dyDescent="0.15">
      <c r="H3640">
        <f t="shared" si="57"/>
        <v>11.844296</v>
      </c>
    </row>
    <row r="3641" spans="8:8" x14ac:dyDescent="0.15">
      <c r="H3641">
        <f t="shared" si="57"/>
        <v>11.844296</v>
      </c>
    </row>
    <row r="3642" spans="8:8" x14ac:dyDescent="0.15">
      <c r="H3642">
        <f t="shared" si="57"/>
        <v>11.844296</v>
      </c>
    </row>
    <row r="3643" spans="8:8" x14ac:dyDescent="0.15">
      <c r="H3643">
        <f t="shared" si="57"/>
        <v>3.7403040000000001</v>
      </c>
    </row>
    <row r="3644" spans="8:8" x14ac:dyDescent="0.15">
      <c r="H3644">
        <f t="shared" si="57"/>
        <v>3.7403040000000001</v>
      </c>
    </row>
    <row r="3645" spans="8:8" x14ac:dyDescent="0.15">
      <c r="H3645">
        <f t="shared" si="57"/>
        <v>0.37403039999999999</v>
      </c>
    </row>
    <row r="3646" spans="8:8" x14ac:dyDescent="0.15">
      <c r="H3646">
        <f t="shared" si="57"/>
        <v>0.37403039999999999</v>
      </c>
    </row>
    <row r="3647" spans="8:8" x14ac:dyDescent="0.15">
      <c r="H3647">
        <f t="shared" si="57"/>
        <v>0.37403039999999999</v>
      </c>
    </row>
    <row r="3648" spans="8:8" x14ac:dyDescent="0.15">
      <c r="H3648">
        <f t="shared" si="57"/>
        <v>0.37403039999999999</v>
      </c>
    </row>
    <row r="3649" spans="8:8" x14ac:dyDescent="0.15">
      <c r="H3649">
        <f t="shared" si="57"/>
        <v>0.37403039999999999</v>
      </c>
    </row>
    <row r="3650" spans="8:8" x14ac:dyDescent="0.15">
      <c r="H3650">
        <f t="shared" si="57"/>
        <v>0.37403039999999999</v>
      </c>
    </row>
    <row r="3651" spans="8:8" x14ac:dyDescent="0.15">
      <c r="H3651">
        <f t="shared" si="57"/>
        <v>0.37403039999999999</v>
      </c>
    </row>
    <row r="3652" spans="8:8" x14ac:dyDescent="0.15">
      <c r="H3652">
        <f t="shared" si="57"/>
        <v>0.37403039999999999</v>
      </c>
    </row>
    <row r="3653" spans="8:8" x14ac:dyDescent="0.15">
      <c r="H3653">
        <f t="shared" si="57"/>
        <v>0.37403039999999999</v>
      </c>
    </row>
    <row r="3654" spans="8:8" x14ac:dyDescent="0.15">
      <c r="H3654">
        <f t="shared" si="57"/>
        <v>0.37403039999999999</v>
      </c>
    </row>
    <row r="3655" spans="8:8" x14ac:dyDescent="0.15">
      <c r="H3655">
        <f t="shared" si="57"/>
        <v>0.37403039999999999</v>
      </c>
    </row>
    <row r="3656" spans="8:8" x14ac:dyDescent="0.15">
      <c r="H3656">
        <f t="shared" si="57"/>
        <v>1.2467680000000001</v>
      </c>
    </row>
    <row r="3657" spans="8:8" x14ac:dyDescent="0.15">
      <c r="H3657">
        <f t="shared" si="57"/>
        <v>6.2338399999999998</v>
      </c>
    </row>
    <row r="3658" spans="8:8" x14ac:dyDescent="0.15">
      <c r="H3658">
        <f t="shared" si="57"/>
        <v>11.844296</v>
      </c>
    </row>
    <row r="3659" spans="8:8" x14ac:dyDescent="0.15">
      <c r="H3659">
        <f t="shared" si="57"/>
        <v>11.844296</v>
      </c>
    </row>
    <row r="3660" spans="8:8" x14ac:dyDescent="0.15">
      <c r="H3660">
        <f t="shared" si="57"/>
        <v>11.844296</v>
      </c>
    </row>
    <row r="3661" spans="8:8" x14ac:dyDescent="0.15">
      <c r="H3661">
        <f t="shared" si="57"/>
        <v>9.9741440000000008</v>
      </c>
    </row>
    <row r="3662" spans="8:8" x14ac:dyDescent="0.15">
      <c r="H3662">
        <f t="shared" si="57"/>
        <v>9.9741440000000008</v>
      </c>
    </row>
    <row r="3663" spans="8:8" x14ac:dyDescent="0.15">
      <c r="H3663">
        <f t="shared" si="57"/>
        <v>11.844296</v>
      </c>
    </row>
    <row r="3664" spans="8:8" x14ac:dyDescent="0.15">
      <c r="H3664">
        <f t="shared" si="57"/>
        <v>11.844296</v>
      </c>
    </row>
    <row r="3665" spans="8:8" x14ac:dyDescent="0.15">
      <c r="H3665">
        <f t="shared" si="57"/>
        <v>11.844296</v>
      </c>
    </row>
    <row r="3666" spans="8:8" x14ac:dyDescent="0.15">
      <c r="H3666">
        <f t="shared" si="57"/>
        <v>11.844296</v>
      </c>
    </row>
    <row r="3667" spans="8:8" x14ac:dyDescent="0.15">
      <c r="H3667">
        <f t="shared" si="57"/>
        <v>3.7403040000000001</v>
      </c>
    </row>
    <row r="3668" spans="8:8" x14ac:dyDescent="0.15">
      <c r="H3668">
        <f t="shared" si="57"/>
        <v>3.7403040000000001</v>
      </c>
    </row>
    <row r="3669" spans="8:8" x14ac:dyDescent="0.15">
      <c r="H3669">
        <f t="shared" si="57"/>
        <v>0.37403039999999999</v>
      </c>
    </row>
    <row r="3670" spans="8:8" x14ac:dyDescent="0.15">
      <c r="H3670">
        <f t="shared" si="57"/>
        <v>0.37403039999999999</v>
      </c>
    </row>
    <row r="3671" spans="8:8" x14ac:dyDescent="0.15">
      <c r="H3671">
        <f t="shared" si="57"/>
        <v>0.37403039999999999</v>
      </c>
    </row>
    <row r="3672" spans="8:8" x14ac:dyDescent="0.15">
      <c r="H3672">
        <f t="shared" si="57"/>
        <v>0.37403039999999999</v>
      </c>
    </row>
    <row r="3673" spans="8:8" x14ac:dyDescent="0.15">
      <c r="H3673">
        <f t="shared" si="57"/>
        <v>0.37403039999999999</v>
      </c>
    </row>
    <row r="3674" spans="8:8" x14ac:dyDescent="0.15">
      <c r="H3674">
        <f t="shared" si="57"/>
        <v>0.37403039999999999</v>
      </c>
    </row>
    <row r="3675" spans="8:8" x14ac:dyDescent="0.15">
      <c r="H3675">
        <f t="shared" ref="H3675:H3738" si="58">$H3651</f>
        <v>0.37403039999999999</v>
      </c>
    </row>
    <row r="3676" spans="8:8" x14ac:dyDescent="0.15">
      <c r="H3676">
        <f t="shared" si="58"/>
        <v>0.37403039999999999</v>
      </c>
    </row>
    <row r="3677" spans="8:8" x14ac:dyDescent="0.15">
      <c r="H3677">
        <f t="shared" si="58"/>
        <v>0.37403039999999999</v>
      </c>
    </row>
    <row r="3678" spans="8:8" x14ac:dyDescent="0.15">
      <c r="H3678">
        <f t="shared" si="58"/>
        <v>0.37403039999999999</v>
      </c>
    </row>
    <row r="3679" spans="8:8" x14ac:dyDescent="0.15">
      <c r="H3679">
        <f t="shared" si="58"/>
        <v>0.37403039999999999</v>
      </c>
    </row>
    <row r="3680" spans="8:8" x14ac:dyDescent="0.15">
      <c r="H3680">
        <f t="shared" si="58"/>
        <v>1.2467680000000001</v>
      </c>
    </row>
    <row r="3681" spans="8:8" x14ac:dyDescent="0.15">
      <c r="H3681">
        <f t="shared" si="58"/>
        <v>6.2338399999999998</v>
      </c>
    </row>
    <row r="3682" spans="8:8" x14ac:dyDescent="0.15">
      <c r="H3682">
        <f t="shared" si="58"/>
        <v>11.844296</v>
      </c>
    </row>
    <row r="3683" spans="8:8" x14ac:dyDescent="0.15">
      <c r="H3683">
        <f t="shared" si="58"/>
        <v>11.844296</v>
      </c>
    </row>
    <row r="3684" spans="8:8" x14ac:dyDescent="0.15">
      <c r="H3684">
        <f t="shared" si="58"/>
        <v>11.844296</v>
      </c>
    </row>
    <row r="3685" spans="8:8" x14ac:dyDescent="0.15">
      <c r="H3685">
        <f t="shared" si="58"/>
        <v>9.9741440000000008</v>
      </c>
    </row>
    <row r="3686" spans="8:8" x14ac:dyDescent="0.15">
      <c r="H3686">
        <f t="shared" si="58"/>
        <v>9.9741440000000008</v>
      </c>
    </row>
    <row r="3687" spans="8:8" x14ac:dyDescent="0.15">
      <c r="H3687">
        <f t="shared" si="58"/>
        <v>11.844296</v>
      </c>
    </row>
    <row r="3688" spans="8:8" x14ac:dyDescent="0.15">
      <c r="H3688">
        <f t="shared" si="58"/>
        <v>11.844296</v>
      </c>
    </row>
    <row r="3689" spans="8:8" x14ac:dyDescent="0.15">
      <c r="H3689">
        <f t="shared" si="58"/>
        <v>11.844296</v>
      </c>
    </row>
    <row r="3690" spans="8:8" x14ac:dyDescent="0.15">
      <c r="H3690">
        <f t="shared" si="58"/>
        <v>11.844296</v>
      </c>
    </row>
    <row r="3691" spans="8:8" x14ac:dyDescent="0.15">
      <c r="H3691">
        <f t="shared" si="58"/>
        <v>3.7403040000000001</v>
      </c>
    </row>
    <row r="3692" spans="8:8" x14ac:dyDescent="0.15">
      <c r="H3692">
        <f t="shared" si="58"/>
        <v>3.7403040000000001</v>
      </c>
    </row>
    <row r="3693" spans="8:8" x14ac:dyDescent="0.15">
      <c r="H3693">
        <f t="shared" si="58"/>
        <v>0.37403039999999999</v>
      </c>
    </row>
    <row r="3694" spans="8:8" x14ac:dyDescent="0.15">
      <c r="H3694">
        <f t="shared" si="58"/>
        <v>0.37403039999999999</v>
      </c>
    </row>
    <row r="3695" spans="8:8" x14ac:dyDescent="0.15">
      <c r="H3695">
        <f t="shared" si="58"/>
        <v>0.37403039999999999</v>
      </c>
    </row>
    <row r="3696" spans="8:8" x14ac:dyDescent="0.15">
      <c r="H3696">
        <f t="shared" si="58"/>
        <v>0.37403039999999999</v>
      </c>
    </row>
    <row r="3697" spans="8:8" x14ac:dyDescent="0.15">
      <c r="H3697">
        <f t="shared" si="58"/>
        <v>0.37403039999999999</v>
      </c>
    </row>
    <row r="3698" spans="8:8" x14ac:dyDescent="0.15">
      <c r="H3698">
        <f t="shared" si="58"/>
        <v>0.37403039999999999</v>
      </c>
    </row>
    <row r="3699" spans="8:8" x14ac:dyDescent="0.15">
      <c r="H3699">
        <f t="shared" si="58"/>
        <v>0.37403039999999999</v>
      </c>
    </row>
    <row r="3700" spans="8:8" x14ac:dyDescent="0.15">
      <c r="H3700">
        <f t="shared" si="58"/>
        <v>0.37403039999999999</v>
      </c>
    </row>
    <row r="3701" spans="8:8" x14ac:dyDescent="0.15">
      <c r="H3701">
        <f t="shared" si="58"/>
        <v>0.37403039999999999</v>
      </c>
    </row>
    <row r="3702" spans="8:8" x14ac:dyDescent="0.15">
      <c r="H3702">
        <f t="shared" si="58"/>
        <v>0.37403039999999999</v>
      </c>
    </row>
    <row r="3703" spans="8:8" x14ac:dyDescent="0.15">
      <c r="H3703">
        <f t="shared" si="58"/>
        <v>0.37403039999999999</v>
      </c>
    </row>
    <row r="3704" spans="8:8" x14ac:dyDescent="0.15">
      <c r="H3704">
        <f t="shared" si="58"/>
        <v>1.2467680000000001</v>
      </c>
    </row>
    <row r="3705" spans="8:8" x14ac:dyDescent="0.15">
      <c r="H3705">
        <f t="shared" si="58"/>
        <v>6.2338399999999998</v>
      </c>
    </row>
    <row r="3706" spans="8:8" x14ac:dyDescent="0.15">
      <c r="H3706">
        <f t="shared" si="58"/>
        <v>11.844296</v>
      </c>
    </row>
    <row r="3707" spans="8:8" x14ac:dyDescent="0.15">
      <c r="H3707">
        <f t="shared" si="58"/>
        <v>11.844296</v>
      </c>
    </row>
    <row r="3708" spans="8:8" x14ac:dyDescent="0.15">
      <c r="H3708">
        <f t="shared" si="58"/>
        <v>11.844296</v>
      </c>
    </row>
    <row r="3709" spans="8:8" x14ac:dyDescent="0.15">
      <c r="H3709">
        <f t="shared" si="58"/>
        <v>9.9741440000000008</v>
      </c>
    </row>
    <row r="3710" spans="8:8" x14ac:dyDescent="0.15">
      <c r="H3710">
        <f t="shared" si="58"/>
        <v>9.9741440000000008</v>
      </c>
    </row>
    <row r="3711" spans="8:8" x14ac:dyDescent="0.15">
      <c r="H3711">
        <f t="shared" si="58"/>
        <v>11.844296</v>
      </c>
    </row>
    <row r="3712" spans="8:8" x14ac:dyDescent="0.15">
      <c r="H3712">
        <f t="shared" si="58"/>
        <v>11.844296</v>
      </c>
    </row>
    <row r="3713" spans="8:8" x14ac:dyDescent="0.15">
      <c r="H3713">
        <f t="shared" si="58"/>
        <v>11.844296</v>
      </c>
    </row>
    <row r="3714" spans="8:8" x14ac:dyDescent="0.15">
      <c r="H3714">
        <f t="shared" si="58"/>
        <v>11.844296</v>
      </c>
    </row>
    <row r="3715" spans="8:8" x14ac:dyDescent="0.15">
      <c r="H3715">
        <f t="shared" si="58"/>
        <v>3.7403040000000001</v>
      </c>
    </row>
    <row r="3716" spans="8:8" x14ac:dyDescent="0.15">
      <c r="H3716">
        <f t="shared" si="58"/>
        <v>3.7403040000000001</v>
      </c>
    </row>
    <row r="3717" spans="8:8" x14ac:dyDescent="0.15">
      <c r="H3717">
        <f t="shared" si="58"/>
        <v>0.37403039999999999</v>
      </c>
    </row>
    <row r="3718" spans="8:8" x14ac:dyDescent="0.15">
      <c r="H3718">
        <f t="shared" si="58"/>
        <v>0.37403039999999999</v>
      </c>
    </row>
    <row r="3719" spans="8:8" x14ac:dyDescent="0.15">
      <c r="H3719">
        <f t="shared" si="58"/>
        <v>0.37403039999999999</v>
      </c>
    </row>
    <row r="3720" spans="8:8" x14ac:dyDescent="0.15">
      <c r="H3720">
        <f t="shared" si="58"/>
        <v>0.37403039999999999</v>
      </c>
    </row>
    <row r="3721" spans="8:8" x14ac:dyDescent="0.15">
      <c r="H3721">
        <f t="shared" si="58"/>
        <v>0.37403039999999999</v>
      </c>
    </row>
    <row r="3722" spans="8:8" x14ac:dyDescent="0.15">
      <c r="H3722">
        <f t="shared" si="58"/>
        <v>0.37403039999999999</v>
      </c>
    </row>
    <row r="3723" spans="8:8" x14ac:dyDescent="0.15">
      <c r="H3723">
        <f t="shared" si="58"/>
        <v>0.37403039999999999</v>
      </c>
    </row>
    <row r="3724" spans="8:8" x14ac:dyDescent="0.15">
      <c r="H3724">
        <f t="shared" si="58"/>
        <v>0.37403039999999999</v>
      </c>
    </row>
    <row r="3725" spans="8:8" x14ac:dyDescent="0.15">
      <c r="H3725">
        <f t="shared" si="58"/>
        <v>0.37403039999999999</v>
      </c>
    </row>
    <row r="3726" spans="8:8" x14ac:dyDescent="0.15">
      <c r="H3726">
        <f t="shared" si="58"/>
        <v>0.37403039999999999</v>
      </c>
    </row>
    <row r="3727" spans="8:8" x14ac:dyDescent="0.15">
      <c r="H3727">
        <f t="shared" si="58"/>
        <v>0.37403039999999999</v>
      </c>
    </row>
    <row r="3728" spans="8:8" x14ac:dyDescent="0.15">
      <c r="H3728">
        <f t="shared" si="58"/>
        <v>1.2467680000000001</v>
      </c>
    </row>
    <row r="3729" spans="8:8" x14ac:dyDescent="0.15">
      <c r="H3729">
        <f t="shared" si="58"/>
        <v>6.2338399999999998</v>
      </c>
    </row>
    <row r="3730" spans="8:8" x14ac:dyDescent="0.15">
      <c r="H3730">
        <f t="shared" si="58"/>
        <v>11.844296</v>
      </c>
    </row>
    <row r="3731" spans="8:8" x14ac:dyDescent="0.15">
      <c r="H3731">
        <f t="shared" si="58"/>
        <v>11.844296</v>
      </c>
    </row>
    <row r="3732" spans="8:8" x14ac:dyDescent="0.15">
      <c r="H3732">
        <f t="shared" si="58"/>
        <v>11.844296</v>
      </c>
    </row>
    <row r="3733" spans="8:8" x14ac:dyDescent="0.15">
      <c r="H3733">
        <f t="shared" si="58"/>
        <v>9.9741440000000008</v>
      </c>
    </row>
    <row r="3734" spans="8:8" x14ac:dyDescent="0.15">
      <c r="H3734">
        <f t="shared" si="58"/>
        <v>9.9741440000000008</v>
      </c>
    </row>
    <row r="3735" spans="8:8" x14ac:dyDescent="0.15">
      <c r="H3735">
        <f t="shared" si="58"/>
        <v>11.844296</v>
      </c>
    </row>
    <row r="3736" spans="8:8" x14ac:dyDescent="0.15">
      <c r="H3736">
        <f t="shared" si="58"/>
        <v>11.844296</v>
      </c>
    </row>
    <row r="3737" spans="8:8" x14ac:dyDescent="0.15">
      <c r="H3737">
        <f t="shared" si="58"/>
        <v>11.844296</v>
      </c>
    </row>
    <row r="3738" spans="8:8" x14ac:dyDescent="0.15">
      <c r="H3738">
        <f t="shared" si="58"/>
        <v>11.844296</v>
      </c>
    </row>
    <row r="3739" spans="8:8" x14ac:dyDescent="0.15">
      <c r="H3739">
        <f t="shared" ref="H3739:H3802" si="59">$H3715</f>
        <v>3.7403040000000001</v>
      </c>
    </row>
    <row r="3740" spans="8:8" x14ac:dyDescent="0.15">
      <c r="H3740">
        <f t="shared" si="59"/>
        <v>3.7403040000000001</v>
      </c>
    </row>
    <row r="3741" spans="8:8" x14ac:dyDescent="0.15">
      <c r="H3741">
        <f t="shared" si="59"/>
        <v>0.37403039999999999</v>
      </c>
    </row>
    <row r="3742" spans="8:8" x14ac:dyDescent="0.15">
      <c r="H3742">
        <f t="shared" si="59"/>
        <v>0.37403039999999999</v>
      </c>
    </row>
    <row r="3743" spans="8:8" x14ac:dyDescent="0.15">
      <c r="H3743">
        <f t="shared" si="59"/>
        <v>0.37403039999999999</v>
      </c>
    </row>
    <row r="3744" spans="8:8" x14ac:dyDescent="0.15">
      <c r="H3744">
        <f t="shared" si="59"/>
        <v>0.37403039999999999</v>
      </c>
    </row>
    <row r="3745" spans="8:8" x14ac:dyDescent="0.15">
      <c r="H3745">
        <f t="shared" si="59"/>
        <v>0.37403039999999999</v>
      </c>
    </row>
    <row r="3746" spans="8:8" x14ac:dyDescent="0.15">
      <c r="H3746">
        <f t="shared" si="59"/>
        <v>0.37403039999999999</v>
      </c>
    </row>
    <row r="3747" spans="8:8" x14ac:dyDescent="0.15">
      <c r="H3747">
        <f t="shared" si="59"/>
        <v>0.37403039999999999</v>
      </c>
    </row>
    <row r="3748" spans="8:8" x14ac:dyDescent="0.15">
      <c r="H3748">
        <f t="shared" si="59"/>
        <v>0.37403039999999999</v>
      </c>
    </row>
    <row r="3749" spans="8:8" x14ac:dyDescent="0.15">
      <c r="H3749">
        <f t="shared" si="59"/>
        <v>0.37403039999999999</v>
      </c>
    </row>
    <row r="3750" spans="8:8" x14ac:dyDescent="0.15">
      <c r="H3750">
        <f t="shared" si="59"/>
        <v>0.37403039999999999</v>
      </c>
    </row>
    <row r="3751" spans="8:8" x14ac:dyDescent="0.15">
      <c r="H3751">
        <f t="shared" si="59"/>
        <v>0.37403039999999999</v>
      </c>
    </row>
    <row r="3752" spans="8:8" x14ac:dyDescent="0.15">
      <c r="H3752">
        <f t="shared" si="59"/>
        <v>1.2467680000000001</v>
      </c>
    </row>
    <row r="3753" spans="8:8" x14ac:dyDescent="0.15">
      <c r="H3753">
        <f t="shared" si="59"/>
        <v>6.2338399999999998</v>
      </c>
    </row>
    <row r="3754" spans="8:8" x14ac:dyDescent="0.15">
      <c r="H3754">
        <f t="shared" si="59"/>
        <v>11.844296</v>
      </c>
    </row>
    <row r="3755" spans="8:8" x14ac:dyDescent="0.15">
      <c r="H3755">
        <f t="shared" si="59"/>
        <v>11.844296</v>
      </c>
    </row>
    <row r="3756" spans="8:8" x14ac:dyDescent="0.15">
      <c r="H3756">
        <f t="shared" si="59"/>
        <v>11.844296</v>
      </c>
    </row>
    <row r="3757" spans="8:8" x14ac:dyDescent="0.15">
      <c r="H3757">
        <f t="shared" si="59"/>
        <v>9.9741440000000008</v>
      </c>
    </row>
    <row r="3758" spans="8:8" x14ac:dyDescent="0.15">
      <c r="H3758">
        <f t="shared" si="59"/>
        <v>9.9741440000000008</v>
      </c>
    </row>
    <row r="3759" spans="8:8" x14ac:dyDescent="0.15">
      <c r="H3759">
        <f t="shared" si="59"/>
        <v>11.844296</v>
      </c>
    </row>
    <row r="3760" spans="8:8" x14ac:dyDescent="0.15">
      <c r="H3760">
        <f t="shared" si="59"/>
        <v>11.844296</v>
      </c>
    </row>
    <row r="3761" spans="8:8" x14ac:dyDescent="0.15">
      <c r="H3761">
        <f t="shared" si="59"/>
        <v>11.844296</v>
      </c>
    </row>
    <row r="3762" spans="8:8" x14ac:dyDescent="0.15">
      <c r="H3762">
        <f t="shared" si="59"/>
        <v>11.844296</v>
      </c>
    </row>
    <row r="3763" spans="8:8" x14ac:dyDescent="0.15">
      <c r="H3763">
        <f t="shared" si="59"/>
        <v>3.7403040000000001</v>
      </c>
    </row>
    <row r="3764" spans="8:8" x14ac:dyDescent="0.15">
      <c r="H3764">
        <f t="shared" si="59"/>
        <v>3.7403040000000001</v>
      </c>
    </row>
    <row r="3765" spans="8:8" x14ac:dyDescent="0.15">
      <c r="H3765">
        <f t="shared" si="59"/>
        <v>0.37403039999999999</v>
      </c>
    </row>
    <row r="3766" spans="8:8" x14ac:dyDescent="0.15">
      <c r="H3766">
        <f t="shared" si="59"/>
        <v>0.37403039999999999</v>
      </c>
    </row>
    <row r="3767" spans="8:8" x14ac:dyDescent="0.15">
      <c r="H3767">
        <f t="shared" si="59"/>
        <v>0.37403039999999999</v>
      </c>
    </row>
    <row r="3768" spans="8:8" x14ac:dyDescent="0.15">
      <c r="H3768">
        <f t="shared" si="59"/>
        <v>0.37403039999999999</v>
      </c>
    </row>
    <row r="3769" spans="8:8" x14ac:dyDescent="0.15">
      <c r="H3769">
        <f t="shared" si="59"/>
        <v>0.37403039999999999</v>
      </c>
    </row>
    <row r="3770" spans="8:8" x14ac:dyDescent="0.15">
      <c r="H3770">
        <f t="shared" si="59"/>
        <v>0.37403039999999999</v>
      </c>
    </row>
    <row r="3771" spans="8:8" x14ac:dyDescent="0.15">
      <c r="H3771">
        <f t="shared" si="59"/>
        <v>0.37403039999999999</v>
      </c>
    </row>
    <row r="3772" spans="8:8" x14ac:dyDescent="0.15">
      <c r="H3772">
        <f t="shared" si="59"/>
        <v>0.37403039999999999</v>
      </c>
    </row>
    <row r="3773" spans="8:8" x14ac:dyDescent="0.15">
      <c r="H3773">
        <f t="shared" si="59"/>
        <v>0.37403039999999999</v>
      </c>
    </row>
    <row r="3774" spans="8:8" x14ac:dyDescent="0.15">
      <c r="H3774">
        <f t="shared" si="59"/>
        <v>0.37403039999999999</v>
      </c>
    </row>
    <row r="3775" spans="8:8" x14ac:dyDescent="0.15">
      <c r="H3775">
        <f t="shared" si="59"/>
        <v>0.37403039999999999</v>
      </c>
    </row>
    <row r="3776" spans="8:8" x14ac:dyDescent="0.15">
      <c r="H3776">
        <f t="shared" si="59"/>
        <v>1.2467680000000001</v>
      </c>
    </row>
    <row r="3777" spans="8:8" x14ac:dyDescent="0.15">
      <c r="H3777">
        <f t="shared" si="59"/>
        <v>6.2338399999999998</v>
      </c>
    </row>
    <row r="3778" spans="8:8" x14ac:dyDescent="0.15">
      <c r="H3778">
        <f t="shared" si="59"/>
        <v>11.844296</v>
      </c>
    </row>
    <row r="3779" spans="8:8" x14ac:dyDescent="0.15">
      <c r="H3779">
        <f t="shared" si="59"/>
        <v>11.844296</v>
      </c>
    </row>
    <row r="3780" spans="8:8" x14ac:dyDescent="0.15">
      <c r="H3780">
        <f t="shared" si="59"/>
        <v>11.844296</v>
      </c>
    </row>
    <row r="3781" spans="8:8" x14ac:dyDescent="0.15">
      <c r="H3781">
        <f t="shared" si="59"/>
        <v>9.9741440000000008</v>
      </c>
    </row>
    <row r="3782" spans="8:8" x14ac:dyDescent="0.15">
      <c r="H3782">
        <f t="shared" si="59"/>
        <v>9.9741440000000008</v>
      </c>
    </row>
    <row r="3783" spans="8:8" x14ac:dyDescent="0.15">
      <c r="H3783">
        <f t="shared" si="59"/>
        <v>11.844296</v>
      </c>
    </row>
    <row r="3784" spans="8:8" x14ac:dyDescent="0.15">
      <c r="H3784">
        <f t="shared" si="59"/>
        <v>11.844296</v>
      </c>
    </row>
    <row r="3785" spans="8:8" x14ac:dyDescent="0.15">
      <c r="H3785">
        <f t="shared" si="59"/>
        <v>11.844296</v>
      </c>
    </row>
    <row r="3786" spans="8:8" x14ac:dyDescent="0.15">
      <c r="H3786">
        <f t="shared" si="59"/>
        <v>11.844296</v>
      </c>
    </row>
    <row r="3787" spans="8:8" x14ac:dyDescent="0.15">
      <c r="H3787">
        <f t="shared" si="59"/>
        <v>3.7403040000000001</v>
      </c>
    </row>
    <row r="3788" spans="8:8" x14ac:dyDescent="0.15">
      <c r="H3788">
        <f t="shared" si="59"/>
        <v>3.7403040000000001</v>
      </c>
    </row>
    <row r="3789" spans="8:8" x14ac:dyDescent="0.15">
      <c r="H3789">
        <f t="shared" si="59"/>
        <v>0.37403039999999999</v>
      </c>
    </row>
    <row r="3790" spans="8:8" x14ac:dyDescent="0.15">
      <c r="H3790">
        <f t="shared" si="59"/>
        <v>0.37403039999999999</v>
      </c>
    </row>
    <row r="3791" spans="8:8" x14ac:dyDescent="0.15">
      <c r="H3791">
        <f t="shared" si="59"/>
        <v>0.37403039999999999</v>
      </c>
    </row>
    <row r="3792" spans="8:8" x14ac:dyDescent="0.15">
      <c r="H3792">
        <f t="shared" si="59"/>
        <v>0.37403039999999999</v>
      </c>
    </row>
    <row r="3793" spans="8:8" x14ac:dyDescent="0.15">
      <c r="H3793">
        <f t="shared" si="59"/>
        <v>0.37403039999999999</v>
      </c>
    </row>
    <row r="3794" spans="8:8" x14ac:dyDescent="0.15">
      <c r="H3794">
        <f t="shared" si="59"/>
        <v>0.37403039999999999</v>
      </c>
    </row>
    <row r="3795" spans="8:8" x14ac:dyDescent="0.15">
      <c r="H3795">
        <f t="shared" si="59"/>
        <v>0.37403039999999999</v>
      </c>
    </row>
    <row r="3796" spans="8:8" x14ac:dyDescent="0.15">
      <c r="H3796">
        <f t="shared" si="59"/>
        <v>0.37403039999999999</v>
      </c>
    </row>
    <row r="3797" spans="8:8" x14ac:dyDescent="0.15">
      <c r="H3797">
        <f t="shared" si="59"/>
        <v>0.37403039999999999</v>
      </c>
    </row>
    <row r="3798" spans="8:8" x14ac:dyDescent="0.15">
      <c r="H3798">
        <f t="shared" si="59"/>
        <v>0.37403039999999999</v>
      </c>
    </row>
    <row r="3799" spans="8:8" x14ac:dyDescent="0.15">
      <c r="H3799">
        <f t="shared" si="59"/>
        <v>0.37403039999999999</v>
      </c>
    </row>
    <row r="3800" spans="8:8" x14ac:dyDescent="0.15">
      <c r="H3800">
        <f t="shared" si="59"/>
        <v>1.2467680000000001</v>
      </c>
    </row>
    <row r="3801" spans="8:8" x14ac:dyDescent="0.15">
      <c r="H3801">
        <f t="shared" si="59"/>
        <v>6.2338399999999998</v>
      </c>
    </row>
    <row r="3802" spans="8:8" x14ac:dyDescent="0.15">
      <c r="H3802">
        <f t="shared" si="59"/>
        <v>11.844296</v>
      </c>
    </row>
    <row r="3803" spans="8:8" x14ac:dyDescent="0.15">
      <c r="H3803">
        <f t="shared" ref="H3803:H3866" si="60">$H3779</f>
        <v>11.844296</v>
      </c>
    </row>
    <row r="3804" spans="8:8" x14ac:dyDescent="0.15">
      <c r="H3804">
        <f t="shared" si="60"/>
        <v>11.844296</v>
      </c>
    </row>
    <row r="3805" spans="8:8" x14ac:dyDescent="0.15">
      <c r="H3805">
        <f t="shared" si="60"/>
        <v>9.9741440000000008</v>
      </c>
    </row>
    <row r="3806" spans="8:8" x14ac:dyDescent="0.15">
      <c r="H3806">
        <f t="shared" si="60"/>
        <v>9.9741440000000008</v>
      </c>
    </row>
    <row r="3807" spans="8:8" x14ac:dyDescent="0.15">
      <c r="H3807">
        <f t="shared" si="60"/>
        <v>11.844296</v>
      </c>
    </row>
    <row r="3808" spans="8:8" x14ac:dyDescent="0.15">
      <c r="H3808">
        <f t="shared" si="60"/>
        <v>11.844296</v>
      </c>
    </row>
    <row r="3809" spans="8:8" x14ac:dyDescent="0.15">
      <c r="H3809">
        <f t="shared" si="60"/>
        <v>11.844296</v>
      </c>
    </row>
    <row r="3810" spans="8:8" x14ac:dyDescent="0.15">
      <c r="H3810">
        <f t="shared" si="60"/>
        <v>11.844296</v>
      </c>
    </row>
    <row r="3811" spans="8:8" x14ac:dyDescent="0.15">
      <c r="H3811">
        <f t="shared" si="60"/>
        <v>3.7403040000000001</v>
      </c>
    </row>
    <row r="3812" spans="8:8" x14ac:dyDescent="0.15">
      <c r="H3812">
        <f t="shared" si="60"/>
        <v>3.7403040000000001</v>
      </c>
    </row>
    <row r="3813" spans="8:8" x14ac:dyDescent="0.15">
      <c r="H3813">
        <f t="shared" si="60"/>
        <v>0.37403039999999999</v>
      </c>
    </row>
    <row r="3814" spans="8:8" x14ac:dyDescent="0.15">
      <c r="H3814">
        <f t="shared" si="60"/>
        <v>0.37403039999999999</v>
      </c>
    </row>
    <row r="3815" spans="8:8" x14ac:dyDescent="0.15">
      <c r="H3815">
        <f t="shared" si="60"/>
        <v>0.37403039999999999</v>
      </c>
    </row>
    <row r="3816" spans="8:8" x14ac:dyDescent="0.15">
      <c r="H3816">
        <f t="shared" si="60"/>
        <v>0.37403039999999999</v>
      </c>
    </row>
    <row r="3817" spans="8:8" x14ac:dyDescent="0.15">
      <c r="H3817">
        <f t="shared" si="60"/>
        <v>0.37403039999999999</v>
      </c>
    </row>
    <row r="3818" spans="8:8" x14ac:dyDescent="0.15">
      <c r="H3818">
        <f t="shared" si="60"/>
        <v>0.37403039999999999</v>
      </c>
    </row>
    <row r="3819" spans="8:8" x14ac:dyDescent="0.15">
      <c r="H3819">
        <f t="shared" si="60"/>
        <v>0.37403039999999999</v>
      </c>
    </row>
    <row r="3820" spans="8:8" x14ac:dyDescent="0.15">
      <c r="H3820">
        <f t="shared" si="60"/>
        <v>0.37403039999999999</v>
      </c>
    </row>
    <row r="3821" spans="8:8" x14ac:dyDescent="0.15">
      <c r="H3821">
        <f t="shared" si="60"/>
        <v>0.37403039999999999</v>
      </c>
    </row>
    <row r="3822" spans="8:8" x14ac:dyDescent="0.15">
      <c r="H3822">
        <f t="shared" si="60"/>
        <v>0.37403039999999999</v>
      </c>
    </row>
    <row r="3823" spans="8:8" x14ac:dyDescent="0.15">
      <c r="H3823">
        <f t="shared" si="60"/>
        <v>0.37403039999999999</v>
      </c>
    </row>
    <row r="3824" spans="8:8" x14ac:dyDescent="0.15">
      <c r="H3824">
        <f t="shared" si="60"/>
        <v>1.2467680000000001</v>
      </c>
    </row>
    <row r="3825" spans="8:8" x14ac:dyDescent="0.15">
      <c r="H3825">
        <f t="shared" si="60"/>
        <v>6.2338399999999998</v>
      </c>
    </row>
    <row r="3826" spans="8:8" x14ac:dyDescent="0.15">
      <c r="H3826">
        <f t="shared" si="60"/>
        <v>11.844296</v>
      </c>
    </row>
    <row r="3827" spans="8:8" x14ac:dyDescent="0.15">
      <c r="H3827">
        <f t="shared" si="60"/>
        <v>11.844296</v>
      </c>
    </row>
    <row r="3828" spans="8:8" x14ac:dyDescent="0.15">
      <c r="H3828">
        <f t="shared" si="60"/>
        <v>11.844296</v>
      </c>
    </row>
    <row r="3829" spans="8:8" x14ac:dyDescent="0.15">
      <c r="H3829">
        <f t="shared" si="60"/>
        <v>9.9741440000000008</v>
      </c>
    </row>
    <row r="3830" spans="8:8" x14ac:dyDescent="0.15">
      <c r="H3830">
        <f t="shared" si="60"/>
        <v>9.9741440000000008</v>
      </c>
    </row>
    <row r="3831" spans="8:8" x14ac:dyDescent="0.15">
      <c r="H3831">
        <f t="shared" si="60"/>
        <v>11.844296</v>
      </c>
    </row>
    <row r="3832" spans="8:8" x14ac:dyDescent="0.15">
      <c r="H3832">
        <f t="shared" si="60"/>
        <v>11.844296</v>
      </c>
    </row>
    <row r="3833" spans="8:8" x14ac:dyDescent="0.15">
      <c r="H3833">
        <f t="shared" si="60"/>
        <v>11.844296</v>
      </c>
    </row>
    <row r="3834" spans="8:8" x14ac:dyDescent="0.15">
      <c r="H3834">
        <f t="shared" si="60"/>
        <v>11.844296</v>
      </c>
    </row>
    <row r="3835" spans="8:8" x14ac:dyDescent="0.15">
      <c r="H3835">
        <f t="shared" si="60"/>
        <v>3.7403040000000001</v>
      </c>
    </row>
    <row r="3836" spans="8:8" x14ac:dyDescent="0.15">
      <c r="H3836">
        <f t="shared" si="60"/>
        <v>3.7403040000000001</v>
      </c>
    </row>
    <row r="3837" spans="8:8" x14ac:dyDescent="0.15">
      <c r="H3837">
        <f t="shared" si="60"/>
        <v>0.37403039999999999</v>
      </c>
    </row>
    <row r="3838" spans="8:8" x14ac:dyDescent="0.15">
      <c r="H3838">
        <f t="shared" si="60"/>
        <v>0.37403039999999999</v>
      </c>
    </row>
    <row r="3839" spans="8:8" x14ac:dyDescent="0.15">
      <c r="H3839">
        <f t="shared" si="60"/>
        <v>0.37403039999999999</v>
      </c>
    </row>
    <row r="3840" spans="8:8" x14ac:dyDescent="0.15">
      <c r="H3840">
        <f t="shared" si="60"/>
        <v>0.37403039999999999</v>
      </c>
    </row>
    <row r="3841" spans="8:8" x14ac:dyDescent="0.15">
      <c r="H3841">
        <f t="shared" si="60"/>
        <v>0.37403039999999999</v>
      </c>
    </row>
    <row r="3842" spans="8:8" x14ac:dyDescent="0.15">
      <c r="H3842">
        <f t="shared" si="60"/>
        <v>0.37403039999999999</v>
      </c>
    </row>
    <row r="3843" spans="8:8" x14ac:dyDescent="0.15">
      <c r="H3843">
        <f t="shared" si="60"/>
        <v>0.37403039999999999</v>
      </c>
    </row>
    <row r="3844" spans="8:8" x14ac:dyDescent="0.15">
      <c r="H3844">
        <f t="shared" si="60"/>
        <v>0.37403039999999999</v>
      </c>
    </row>
    <row r="3845" spans="8:8" x14ac:dyDescent="0.15">
      <c r="H3845">
        <f t="shared" si="60"/>
        <v>0.37403039999999999</v>
      </c>
    </row>
    <row r="3846" spans="8:8" x14ac:dyDescent="0.15">
      <c r="H3846">
        <f t="shared" si="60"/>
        <v>0.37403039999999999</v>
      </c>
    </row>
    <row r="3847" spans="8:8" x14ac:dyDescent="0.15">
      <c r="H3847">
        <f t="shared" si="60"/>
        <v>0.37403039999999999</v>
      </c>
    </row>
    <row r="3848" spans="8:8" x14ac:dyDescent="0.15">
      <c r="H3848">
        <f t="shared" si="60"/>
        <v>1.2467680000000001</v>
      </c>
    </row>
    <row r="3849" spans="8:8" x14ac:dyDescent="0.15">
      <c r="H3849">
        <f t="shared" si="60"/>
        <v>6.2338399999999998</v>
      </c>
    </row>
    <row r="3850" spans="8:8" x14ac:dyDescent="0.15">
      <c r="H3850">
        <f t="shared" si="60"/>
        <v>11.844296</v>
      </c>
    </row>
    <row r="3851" spans="8:8" x14ac:dyDescent="0.15">
      <c r="H3851">
        <f t="shared" si="60"/>
        <v>11.844296</v>
      </c>
    </row>
    <row r="3852" spans="8:8" x14ac:dyDescent="0.15">
      <c r="H3852">
        <f t="shared" si="60"/>
        <v>11.844296</v>
      </c>
    </row>
    <row r="3853" spans="8:8" x14ac:dyDescent="0.15">
      <c r="H3853">
        <f t="shared" si="60"/>
        <v>9.9741440000000008</v>
      </c>
    </row>
    <row r="3854" spans="8:8" x14ac:dyDescent="0.15">
      <c r="H3854">
        <f t="shared" si="60"/>
        <v>9.9741440000000008</v>
      </c>
    </row>
    <row r="3855" spans="8:8" x14ac:dyDescent="0.15">
      <c r="H3855">
        <f t="shared" si="60"/>
        <v>11.844296</v>
      </c>
    </row>
    <row r="3856" spans="8:8" x14ac:dyDescent="0.15">
      <c r="H3856">
        <f t="shared" si="60"/>
        <v>11.844296</v>
      </c>
    </row>
    <row r="3857" spans="8:8" x14ac:dyDescent="0.15">
      <c r="H3857">
        <f t="shared" si="60"/>
        <v>11.844296</v>
      </c>
    </row>
    <row r="3858" spans="8:8" x14ac:dyDescent="0.15">
      <c r="H3858">
        <f t="shared" si="60"/>
        <v>11.844296</v>
      </c>
    </row>
    <row r="3859" spans="8:8" x14ac:dyDescent="0.15">
      <c r="H3859">
        <f t="shared" si="60"/>
        <v>3.7403040000000001</v>
      </c>
    </row>
    <row r="3860" spans="8:8" x14ac:dyDescent="0.15">
      <c r="H3860">
        <f t="shared" si="60"/>
        <v>3.7403040000000001</v>
      </c>
    </row>
    <row r="3861" spans="8:8" x14ac:dyDescent="0.15">
      <c r="H3861">
        <f t="shared" si="60"/>
        <v>0.37403039999999999</v>
      </c>
    </row>
    <row r="3862" spans="8:8" x14ac:dyDescent="0.15">
      <c r="H3862">
        <f t="shared" si="60"/>
        <v>0.37403039999999999</v>
      </c>
    </row>
    <row r="3863" spans="8:8" x14ac:dyDescent="0.15">
      <c r="H3863">
        <f t="shared" si="60"/>
        <v>0.37403039999999999</v>
      </c>
    </row>
    <row r="3864" spans="8:8" x14ac:dyDescent="0.15">
      <c r="H3864">
        <f t="shared" si="60"/>
        <v>0.37403039999999999</v>
      </c>
    </row>
    <row r="3865" spans="8:8" x14ac:dyDescent="0.15">
      <c r="H3865">
        <f t="shared" si="60"/>
        <v>0.37403039999999999</v>
      </c>
    </row>
    <row r="3866" spans="8:8" x14ac:dyDescent="0.15">
      <c r="H3866">
        <f t="shared" si="60"/>
        <v>0.37403039999999999</v>
      </c>
    </row>
    <row r="3867" spans="8:8" x14ac:dyDescent="0.15">
      <c r="H3867">
        <f t="shared" ref="H3867:H3930" si="61">$H3843</f>
        <v>0.37403039999999999</v>
      </c>
    </row>
    <row r="3868" spans="8:8" x14ac:dyDescent="0.15">
      <c r="H3868">
        <f t="shared" si="61"/>
        <v>0.37403039999999999</v>
      </c>
    </row>
    <row r="3869" spans="8:8" x14ac:dyDescent="0.15">
      <c r="H3869">
        <f t="shared" si="61"/>
        <v>0.37403039999999999</v>
      </c>
    </row>
    <row r="3870" spans="8:8" x14ac:dyDescent="0.15">
      <c r="H3870">
        <f t="shared" si="61"/>
        <v>0.37403039999999999</v>
      </c>
    </row>
    <row r="3871" spans="8:8" x14ac:dyDescent="0.15">
      <c r="H3871">
        <f t="shared" si="61"/>
        <v>0.37403039999999999</v>
      </c>
    </row>
    <row r="3872" spans="8:8" x14ac:dyDescent="0.15">
      <c r="H3872">
        <f t="shared" si="61"/>
        <v>1.2467680000000001</v>
      </c>
    </row>
    <row r="3873" spans="8:8" x14ac:dyDescent="0.15">
      <c r="H3873">
        <f t="shared" si="61"/>
        <v>6.2338399999999998</v>
      </c>
    </row>
    <row r="3874" spans="8:8" x14ac:dyDescent="0.15">
      <c r="H3874">
        <f t="shared" si="61"/>
        <v>11.844296</v>
      </c>
    </row>
    <row r="3875" spans="8:8" x14ac:dyDescent="0.15">
      <c r="H3875">
        <f t="shared" si="61"/>
        <v>11.844296</v>
      </c>
    </row>
    <row r="3876" spans="8:8" x14ac:dyDescent="0.15">
      <c r="H3876">
        <f t="shared" si="61"/>
        <v>11.844296</v>
      </c>
    </row>
    <row r="3877" spans="8:8" x14ac:dyDescent="0.15">
      <c r="H3877">
        <f t="shared" si="61"/>
        <v>9.9741440000000008</v>
      </c>
    </row>
    <row r="3878" spans="8:8" x14ac:dyDescent="0.15">
      <c r="H3878">
        <f t="shared" si="61"/>
        <v>9.9741440000000008</v>
      </c>
    </row>
    <row r="3879" spans="8:8" x14ac:dyDescent="0.15">
      <c r="H3879">
        <f t="shared" si="61"/>
        <v>11.844296</v>
      </c>
    </row>
    <row r="3880" spans="8:8" x14ac:dyDescent="0.15">
      <c r="H3880">
        <f t="shared" si="61"/>
        <v>11.844296</v>
      </c>
    </row>
    <row r="3881" spans="8:8" x14ac:dyDescent="0.15">
      <c r="H3881">
        <f t="shared" si="61"/>
        <v>11.844296</v>
      </c>
    </row>
    <row r="3882" spans="8:8" x14ac:dyDescent="0.15">
      <c r="H3882">
        <f t="shared" si="61"/>
        <v>11.844296</v>
      </c>
    </row>
    <row r="3883" spans="8:8" x14ac:dyDescent="0.15">
      <c r="H3883">
        <f t="shared" si="61"/>
        <v>3.7403040000000001</v>
      </c>
    </row>
    <row r="3884" spans="8:8" x14ac:dyDescent="0.15">
      <c r="H3884">
        <f t="shared" si="61"/>
        <v>3.7403040000000001</v>
      </c>
    </row>
    <row r="3885" spans="8:8" x14ac:dyDescent="0.15">
      <c r="H3885">
        <f t="shared" si="61"/>
        <v>0.37403039999999999</v>
      </c>
    </row>
    <row r="3886" spans="8:8" x14ac:dyDescent="0.15">
      <c r="H3886">
        <f t="shared" si="61"/>
        <v>0.37403039999999999</v>
      </c>
    </row>
    <row r="3887" spans="8:8" x14ac:dyDescent="0.15">
      <c r="H3887">
        <f t="shared" si="61"/>
        <v>0.37403039999999999</v>
      </c>
    </row>
    <row r="3888" spans="8:8" x14ac:dyDescent="0.15">
      <c r="H3888">
        <f t="shared" si="61"/>
        <v>0.37403039999999999</v>
      </c>
    </row>
    <row r="3889" spans="8:8" x14ac:dyDescent="0.15">
      <c r="H3889">
        <f t="shared" si="61"/>
        <v>0.37403039999999999</v>
      </c>
    </row>
    <row r="3890" spans="8:8" x14ac:dyDescent="0.15">
      <c r="H3890">
        <f t="shared" si="61"/>
        <v>0.37403039999999999</v>
      </c>
    </row>
    <row r="3891" spans="8:8" x14ac:dyDescent="0.15">
      <c r="H3891">
        <f t="shared" si="61"/>
        <v>0.37403039999999999</v>
      </c>
    </row>
    <row r="3892" spans="8:8" x14ac:dyDescent="0.15">
      <c r="H3892">
        <f t="shared" si="61"/>
        <v>0.37403039999999999</v>
      </c>
    </row>
    <row r="3893" spans="8:8" x14ac:dyDescent="0.15">
      <c r="H3893">
        <f t="shared" si="61"/>
        <v>0.37403039999999999</v>
      </c>
    </row>
    <row r="3894" spans="8:8" x14ac:dyDescent="0.15">
      <c r="H3894">
        <f t="shared" si="61"/>
        <v>0.37403039999999999</v>
      </c>
    </row>
    <row r="3895" spans="8:8" x14ac:dyDescent="0.15">
      <c r="H3895">
        <f t="shared" si="61"/>
        <v>0.37403039999999999</v>
      </c>
    </row>
    <row r="3896" spans="8:8" x14ac:dyDescent="0.15">
      <c r="H3896">
        <f t="shared" si="61"/>
        <v>1.2467680000000001</v>
      </c>
    </row>
    <row r="3897" spans="8:8" x14ac:dyDescent="0.15">
      <c r="H3897">
        <f t="shared" si="61"/>
        <v>6.2338399999999998</v>
      </c>
    </row>
    <row r="3898" spans="8:8" x14ac:dyDescent="0.15">
      <c r="H3898">
        <f t="shared" si="61"/>
        <v>11.844296</v>
      </c>
    </row>
    <row r="3899" spans="8:8" x14ac:dyDescent="0.15">
      <c r="H3899">
        <f t="shared" si="61"/>
        <v>11.844296</v>
      </c>
    </row>
    <row r="3900" spans="8:8" x14ac:dyDescent="0.15">
      <c r="H3900">
        <f t="shared" si="61"/>
        <v>11.844296</v>
      </c>
    </row>
    <row r="3901" spans="8:8" x14ac:dyDescent="0.15">
      <c r="H3901">
        <f t="shared" si="61"/>
        <v>9.9741440000000008</v>
      </c>
    </row>
    <row r="3902" spans="8:8" x14ac:dyDescent="0.15">
      <c r="H3902">
        <f t="shared" si="61"/>
        <v>9.9741440000000008</v>
      </c>
    </row>
    <row r="3903" spans="8:8" x14ac:dyDescent="0.15">
      <c r="H3903">
        <f t="shared" si="61"/>
        <v>11.844296</v>
      </c>
    </row>
    <row r="3904" spans="8:8" x14ac:dyDescent="0.15">
      <c r="H3904">
        <f t="shared" si="61"/>
        <v>11.844296</v>
      </c>
    </row>
    <row r="3905" spans="8:8" x14ac:dyDescent="0.15">
      <c r="H3905">
        <f t="shared" si="61"/>
        <v>11.844296</v>
      </c>
    </row>
    <row r="3906" spans="8:8" x14ac:dyDescent="0.15">
      <c r="H3906">
        <f t="shared" si="61"/>
        <v>11.844296</v>
      </c>
    </row>
    <row r="3907" spans="8:8" x14ac:dyDescent="0.15">
      <c r="H3907">
        <f t="shared" si="61"/>
        <v>3.7403040000000001</v>
      </c>
    </row>
    <row r="3908" spans="8:8" x14ac:dyDescent="0.15">
      <c r="H3908">
        <f t="shared" si="61"/>
        <v>3.7403040000000001</v>
      </c>
    </row>
    <row r="3909" spans="8:8" x14ac:dyDescent="0.15">
      <c r="H3909">
        <f t="shared" si="61"/>
        <v>0.37403039999999999</v>
      </c>
    </row>
    <row r="3910" spans="8:8" x14ac:dyDescent="0.15">
      <c r="H3910">
        <f t="shared" si="61"/>
        <v>0.37403039999999999</v>
      </c>
    </row>
    <row r="3911" spans="8:8" x14ac:dyDescent="0.15">
      <c r="H3911">
        <f t="shared" si="61"/>
        <v>0.37403039999999999</v>
      </c>
    </row>
    <row r="3912" spans="8:8" x14ac:dyDescent="0.15">
      <c r="H3912">
        <f t="shared" si="61"/>
        <v>0.37403039999999999</v>
      </c>
    </row>
    <row r="3913" spans="8:8" x14ac:dyDescent="0.15">
      <c r="H3913">
        <f t="shared" si="61"/>
        <v>0.37403039999999999</v>
      </c>
    </row>
    <row r="3914" spans="8:8" x14ac:dyDescent="0.15">
      <c r="H3914">
        <f t="shared" si="61"/>
        <v>0.37403039999999999</v>
      </c>
    </row>
    <row r="3915" spans="8:8" x14ac:dyDescent="0.15">
      <c r="H3915">
        <f t="shared" si="61"/>
        <v>0.37403039999999999</v>
      </c>
    </row>
    <row r="3916" spans="8:8" x14ac:dyDescent="0.15">
      <c r="H3916">
        <f t="shared" si="61"/>
        <v>0.37403039999999999</v>
      </c>
    </row>
    <row r="3917" spans="8:8" x14ac:dyDescent="0.15">
      <c r="H3917">
        <f t="shared" si="61"/>
        <v>0.37403039999999999</v>
      </c>
    </row>
    <row r="3918" spans="8:8" x14ac:dyDescent="0.15">
      <c r="H3918">
        <f t="shared" si="61"/>
        <v>0.37403039999999999</v>
      </c>
    </row>
    <row r="3919" spans="8:8" x14ac:dyDescent="0.15">
      <c r="H3919">
        <f t="shared" si="61"/>
        <v>0.37403039999999999</v>
      </c>
    </row>
    <row r="3920" spans="8:8" x14ac:dyDescent="0.15">
      <c r="H3920">
        <f t="shared" si="61"/>
        <v>1.2467680000000001</v>
      </c>
    </row>
    <row r="3921" spans="8:8" x14ac:dyDescent="0.15">
      <c r="H3921">
        <f t="shared" si="61"/>
        <v>6.2338399999999998</v>
      </c>
    </row>
    <row r="3922" spans="8:8" x14ac:dyDescent="0.15">
      <c r="H3922">
        <f t="shared" si="61"/>
        <v>11.844296</v>
      </c>
    </row>
    <row r="3923" spans="8:8" x14ac:dyDescent="0.15">
      <c r="H3923">
        <f t="shared" si="61"/>
        <v>11.844296</v>
      </c>
    </row>
    <row r="3924" spans="8:8" x14ac:dyDescent="0.15">
      <c r="H3924">
        <f t="shared" si="61"/>
        <v>11.844296</v>
      </c>
    </row>
    <row r="3925" spans="8:8" x14ac:dyDescent="0.15">
      <c r="H3925">
        <f t="shared" si="61"/>
        <v>9.9741440000000008</v>
      </c>
    </row>
    <row r="3926" spans="8:8" x14ac:dyDescent="0.15">
      <c r="H3926">
        <f t="shared" si="61"/>
        <v>9.9741440000000008</v>
      </c>
    </row>
    <row r="3927" spans="8:8" x14ac:dyDescent="0.15">
      <c r="H3927">
        <f t="shared" si="61"/>
        <v>11.844296</v>
      </c>
    </row>
    <row r="3928" spans="8:8" x14ac:dyDescent="0.15">
      <c r="H3928">
        <f t="shared" si="61"/>
        <v>11.844296</v>
      </c>
    </row>
    <row r="3929" spans="8:8" x14ac:dyDescent="0.15">
      <c r="H3929">
        <f t="shared" si="61"/>
        <v>11.844296</v>
      </c>
    </row>
    <row r="3930" spans="8:8" x14ac:dyDescent="0.15">
      <c r="H3930">
        <f t="shared" si="61"/>
        <v>11.844296</v>
      </c>
    </row>
    <row r="3931" spans="8:8" x14ac:dyDescent="0.15">
      <c r="H3931">
        <f t="shared" ref="H3931:H3994" si="62">$H3907</f>
        <v>3.7403040000000001</v>
      </c>
    </row>
    <row r="3932" spans="8:8" x14ac:dyDescent="0.15">
      <c r="H3932">
        <f t="shared" si="62"/>
        <v>3.7403040000000001</v>
      </c>
    </row>
    <row r="3933" spans="8:8" x14ac:dyDescent="0.15">
      <c r="H3933">
        <f t="shared" si="62"/>
        <v>0.37403039999999999</v>
      </c>
    </row>
    <row r="3934" spans="8:8" x14ac:dyDescent="0.15">
      <c r="H3934">
        <f t="shared" si="62"/>
        <v>0.37403039999999999</v>
      </c>
    </row>
    <row r="3935" spans="8:8" x14ac:dyDescent="0.15">
      <c r="H3935">
        <f t="shared" si="62"/>
        <v>0.37403039999999999</v>
      </c>
    </row>
    <row r="3936" spans="8:8" x14ac:dyDescent="0.15">
      <c r="H3936">
        <f t="shared" si="62"/>
        <v>0.37403039999999999</v>
      </c>
    </row>
    <row r="3937" spans="8:8" x14ac:dyDescent="0.15">
      <c r="H3937">
        <f t="shared" si="62"/>
        <v>0.37403039999999999</v>
      </c>
    </row>
    <row r="3938" spans="8:8" x14ac:dyDescent="0.15">
      <c r="H3938">
        <f t="shared" si="62"/>
        <v>0.37403039999999999</v>
      </c>
    </row>
    <row r="3939" spans="8:8" x14ac:dyDescent="0.15">
      <c r="H3939">
        <f t="shared" si="62"/>
        <v>0.37403039999999999</v>
      </c>
    </row>
    <row r="3940" spans="8:8" x14ac:dyDescent="0.15">
      <c r="H3940">
        <f t="shared" si="62"/>
        <v>0.37403039999999999</v>
      </c>
    </row>
    <row r="3941" spans="8:8" x14ac:dyDescent="0.15">
      <c r="H3941">
        <f t="shared" si="62"/>
        <v>0.37403039999999999</v>
      </c>
    </row>
    <row r="3942" spans="8:8" x14ac:dyDescent="0.15">
      <c r="H3942">
        <f t="shared" si="62"/>
        <v>0.37403039999999999</v>
      </c>
    </row>
    <row r="3943" spans="8:8" x14ac:dyDescent="0.15">
      <c r="H3943">
        <f t="shared" si="62"/>
        <v>0.37403039999999999</v>
      </c>
    </row>
    <row r="3944" spans="8:8" x14ac:dyDescent="0.15">
      <c r="H3944">
        <f t="shared" si="62"/>
        <v>1.2467680000000001</v>
      </c>
    </row>
    <row r="3945" spans="8:8" x14ac:dyDescent="0.15">
      <c r="H3945">
        <f t="shared" si="62"/>
        <v>6.2338399999999998</v>
      </c>
    </row>
    <row r="3946" spans="8:8" x14ac:dyDescent="0.15">
      <c r="H3946">
        <f t="shared" si="62"/>
        <v>11.844296</v>
      </c>
    </row>
    <row r="3947" spans="8:8" x14ac:dyDescent="0.15">
      <c r="H3947">
        <f t="shared" si="62"/>
        <v>11.844296</v>
      </c>
    </row>
    <row r="3948" spans="8:8" x14ac:dyDescent="0.15">
      <c r="H3948">
        <f t="shared" si="62"/>
        <v>11.844296</v>
      </c>
    </row>
    <row r="3949" spans="8:8" x14ac:dyDescent="0.15">
      <c r="H3949">
        <f t="shared" si="62"/>
        <v>9.9741440000000008</v>
      </c>
    </row>
    <row r="3950" spans="8:8" x14ac:dyDescent="0.15">
      <c r="H3950">
        <f t="shared" si="62"/>
        <v>9.9741440000000008</v>
      </c>
    </row>
    <row r="3951" spans="8:8" x14ac:dyDescent="0.15">
      <c r="H3951">
        <f t="shared" si="62"/>
        <v>11.844296</v>
      </c>
    </row>
    <row r="3952" spans="8:8" x14ac:dyDescent="0.15">
      <c r="H3952">
        <f t="shared" si="62"/>
        <v>11.844296</v>
      </c>
    </row>
    <row r="3953" spans="8:8" x14ac:dyDescent="0.15">
      <c r="H3953">
        <f t="shared" si="62"/>
        <v>11.844296</v>
      </c>
    </row>
    <row r="3954" spans="8:8" x14ac:dyDescent="0.15">
      <c r="H3954">
        <f t="shared" si="62"/>
        <v>11.844296</v>
      </c>
    </row>
    <row r="3955" spans="8:8" x14ac:dyDescent="0.15">
      <c r="H3955">
        <f t="shared" si="62"/>
        <v>3.7403040000000001</v>
      </c>
    </row>
    <row r="3956" spans="8:8" x14ac:dyDescent="0.15">
      <c r="H3956">
        <f t="shared" si="62"/>
        <v>3.7403040000000001</v>
      </c>
    </row>
    <row r="3957" spans="8:8" x14ac:dyDescent="0.15">
      <c r="H3957">
        <f t="shared" si="62"/>
        <v>0.37403039999999999</v>
      </c>
    </row>
    <row r="3958" spans="8:8" x14ac:dyDescent="0.15">
      <c r="H3958">
        <f t="shared" si="62"/>
        <v>0.37403039999999999</v>
      </c>
    </row>
    <row r="3959" spans="8:8" x14ac:dyDescent="0.15">
      <c r="H3959">
        <f t="shared" si="62"/>
        <v>0.37403039999999999</v>
      </c>
    </row>
    <row r="3960" spans="8:8" x14ac:dyDescent="0.15">
      <c r="H3960">
        <f t="shared" si="62"/>
        <v>0.37403039999999999</v>
      </c>
    </row>
    <row r="3961" spans="8:8" x14ac:dyDescent="0.15">
      <c r="H3961">
        <f t="shared" si="62"/>
        <v>0.37403039999999999</v>
      </c>
    </row>
    <row r="3962" spans="8:8" x14ac:dyDescent="0.15">
      <c r="H3962">
        <f t="shared" si="62"/>
        <v>0.37403039999999999</v>
      </c>
    </row>
    <row r="3963" spans="8:8" x14ac:dyDescent="0.15">
      <c r="H3963">
        <f t="shared" si="62"/>
        <v>0.37403039999999999</v>
      </c>
    </row>
    <row r="3964" spans="8:8" x14ac:dyDescent="0.15">
      <c r="H3964">
        <f t="shared" si="62"/>
        <v>0.37403039999999999</v>
      </c>
    </row>
    <row r="3965" spans="8:8" x14ac:dyDescent="0.15">
      <c r="H3965">
        <f t="shared" si="62"/>
        <v>0.37403039999999999</v>
      </c>
    </row>
    <row r="3966" spans="8:8" x14ac:dyDescent="0.15">
      <c r="H3966">
        <f t="shared" si="62"/>
        <v>0.37403039999999999</v>
      </c>
    </row>
    <row r="3967" spans="8:8" x14ac:dyDescent="0.15">
      <c r="H3967">
        <f t="shared" si="62"/>
        <v>0.37403039999999999</v>
      </c>
    </row>
    <row r="3968" spans="8:8" x14ac:dyDescent="0.15">
      <c r="H3968">
        <f t="shared" si="62"/>
        <v>1.2467680000000001</v>
      </c>
    </row>
    <row r="3969" spans="8:8" x14ac:dyDescent="0.15">
      <c r="H3969">
        <f t="shared" si="62"/>
        <v>6.2338399999999998</v>
      </c>
    </row>
    <row r="3970" spans="8:8" x14ac:dyDescent="0.15">
      <c r="H3970">
        <f t="shared" si="62"/>
        <v>11.844296</v>
      </c>
    </row>
    <row r="3971" spans="8:8" x14ac:dyDescent="0.15">
      <c r="H3971">
        <f t="shared" si="62"/>
        <v>11.844296</v>
      </c>
    </row>
    <row r="3972" spans="8:8" x14ac:dyDescent="0.15">
      <c r="H3972">
        <f t="shared" si="62"/>
        <v>11.844296</v>
      </c>
    </row>
    <row r="3973" spans="8:8" x14ac:dyDescent="0.15">
      <c r="H3973">
        <f t="shared" si="62"/>
        <v>9.9741440000000008</v>
      </c>
    </row>
    <row r="3974" spans="8:8" x14ac:dyDescent="0.15">
      <c r="H3974">
        <f t="shared" si="62"/>
        <v>9.9741440000000008</v>
      </c>
    </row>
    <row r="3975" spans="8:8" x14ac:dyDescent="0.15">
      <c r="H3975">
        <f t="shared" si="62"/>
        <v>11.844296</v>
      </c>
    </row>
    <row r="3976" spans="8:8" x14ac:dyDescent="0.15">
      <c r="H3976">
        <f t="shared" si="62"/>
        <v>11.844296</v>
      </c>
    </row>
    <row r="3977" spans="8:8" x14ac:dyDescent="0.15">
      <c r="H3977">
        <f t="shared" si="62"/>
        <v>11.844296</v>
      </c>
    </row>
    <row r="3978" spans="8:8" x14ac:dyDescent="0.15">
      <c r="H3978">
        <f t="shared" si="62"/>
        <v>11.844296</v>
      </c>
    </row>
    <row r="3979" spans="8:8" x14ac:dyDescent="0.15">
      <c r="H3979">
        <f t="shared" si="62"/>
        <v>3.7403040000000001</v>
      </c>
    </row>
    <row r="3980" spans="8:8" x14ac:dyDescent="0.15">
      <c r="H3980">
        <f t="shared" si="62"/>
        <v>3.7403040000000001</v>
      </c>
    </row>
    <row r="3981" spans="8:8" x14ac:dyDescent="0.15">
      <c r="H3981">
        <f t="shared" si="62"/>
        <v>0.37403039999999999</v>
      </c>
    </row>
    <row r="3982" spans="8:8" x14ac:dyDescent="0.15">
      <c r="H3982">
        <f t="shared" si="62"/>
        <v>0.37403039999999999</v>
      </c>
    </row>
    <row r="3983" spans="8:8" x14ac:dyDescent="0.15">
      <c r="H3983">
        <f t="shared" si="62"/>
        <v>0.37403039999999999</v>
      </c>
    </row>
    <row r="3984" spans="8:8" x14ac:dyDescent="0.15">
      <c r="H3984">
        <f t="shared" si="62"/>
        <v>0.37403039999999999</v>
      </c>
    </row>
    <row r="3985" spans="8:8" x14ac:dyDescent="0.15">
      <c r="H3985">
        <f t="shared" si="62"/>
        <v>0.37403039999999999</v>
      </c>
    </row>
    <row r="3986" spans="8:8" x14ac:dyDescent="0.15">
      <c r="H3986">
        <f t="shared" si="62"/>
        <v>0.37403039999999999</v>
      </c>
    </row>
    <row r="3987" spans="8:8" x14ac:dyDescent="0.15">
      <c r="H3987">
        <f t="shared" si="62"/>
        <v>0.37403039999999999</v>
      </c>
    </row>
    <row r="3988" spans="8:8" x14ac:dyDescent="0.15">
      <c r="H3988">
        <f t="shared" si="62"/>
        <v>0.37403039999999999</v>
      </c>
    </row>
    <row r="3989" spans="8:8" x14ac:dyDescent="0.15">
      <c r="H3989">
        <f t="shared" si="62"/>
        <v>0.37403039999999999</v>
      </c>
    </row>
    <row r="3990" spans="8:8" x14ac:dyDescent="0.15">
      <c r="H3990">
        <f t="shared" si="62"/>
        <v>0.37403039999999999</v>
      </c>
    </row>
    <row r="3991" spans="8:8" x14ac:dyDescent="0.15">
      <c r="H3991">
        <f t="shared" si="62"/>
        <v>0.37403039999999999</v>
      </c>
    </row>
    <row r="3992" spans="8:8" x14ac:dyDescent="0.15">
      <c r="H3992">
        <f t="shared" si="62"/>
        <v>1.2467680000000001</v>
      </c>
    </row>
    <row r="3993" spans="8:8" x14ac:dyDescent="0.15">
      <c r="H3993">
        <f t="shared" si="62"/>
        <v>6.2338399999999998</v>
      </c>
    </row>
    <row r="3994" spans="8:8" x14ac:dyDescent="0.15">
      <c r="H3994">
        <f t="shared" si="62"/>
        <v>11.844296</v>
      </c>
    </row>
    <row r="3995" spans="8:8" x14ac:dyDescent="0.15">
      <c r="H3995">
        <f t="shared" ref="H3995:H4058" si="63">$H3971</f>
        <v>11.844296</v>
      </c>
    </row>
    <row r="3996" spans="8:8" x14ac:dyDescent="0.15">
      <c r="H3996">
        <f t="shared" si="63"/>
        <v>11.844296</v>
      </c>
    </row>
    <row r="3997" spans="8:8" x14ac:dyDescent="0.15">
      <c r="H3997">
        <f t="shared" si="63"/>
        <v>9.9741440000000008</v>
      </c>
    </row>
    <row r="3998" spans="8:8" x14ac:dyDescent="0.15">
      <c r="H3998">
        <f t="shared" si="63"/>
        <v>9.9741440000000008</v>
      </c>
    </row>
    <row r="3999" spans="8:8" x14ac:dyDescent="0.15">
      <c r="H3999">
        <f t="shared" si="63"/>
        <v>11.844296</v>
      </c>
    </row>
    <row r="4000" spans="8:8" x14ac:dyDescent="0.15">
      <c r="H4000">
        <f t="shared" si="63"/>
        <v>11.844296</v>
      </c>
    </row>
    <row r="4001" spans="8:8" x14ac:dyDescent="0.15">
      <c r="H4001">
        <f t="shared" si="63"/>
        <v>11.844296</v>
      </c>
    </row>
    <row r="4002" spans="8:8" x14ac:dyDescent="0.15">
      <c r="H4002">
        <f t="shared" si="63"/>
        <v>11.844296</v>
      </c>
    </row>
    <row r="4003" spans="8:8" x14ac:dyDescent="0.15">
      <c r="H4003">
        <f t="shared" si="63"/>
        <v>3.7403040000000001</v>
      </c>
    </row>
    <row r="4004" spans="8:8" x14ac:dyDescent="0.15">
      <c r="H4004">
        <f t="shared" si="63"/>
        <v>3.7403040000000001</v>
      </c>
    </row>
    <row r="4005" spans="8:8" x14ac:dyDescent="0.15">
      <c r="H4005">
        <f t="shared" si="63"/>
        <v>0.37403039999999999</v>
      </c>
    </row>
    <row r="4006" spans="8:8" x14ac:dyDescent="0.15">
      <c r="H4006">
        <f t="shared" si="63"/>
        <v>0.37403039999999999</v>
      </c>
    </row>
    <row r="4007" spans="8:8" x14ac:dyDescent="0.15">
      <c r="H4007">
        <f t="shared" si="63"/>
        <v>0.37403039999999999</v>
      </c>
    </row>
    <row r="4008" spans="8:8" x14ac:dyDescent="0.15">
      <c r="H4008">
        <f t="shared" si="63"/>
        <v>0.37403039999999999</v>
      </c>
    </row>
    <row r="4009" spans="8:8" x14ac:dyDescent="0.15">
      <c r="H4009">
        <f t="shared" si="63"/>
        <v>0.37403039999999999</v>
      </c>
    </row>
    <row r="4010" spans="8:8" x14ac:dyDescent="0.15">
      <c r="H4010">
        <f t="shared" si="63"/>
        <v>0.37403039999999999</v>
      </c>
    </row>
    <row r="4011" spans="8:8" x14ac:dyDescent="0.15">
      <c r="H4011">
        <f t="shared" si="63"/>
        <v>0.37403039999999999</v>
      </c>
    </row>
    <row r="4012" spans="8:8" x14ac:dyDescent="0.15">
      <c r="H4012">
        <f t="shared" si="63"/>
        <v>0.37403039999999999</v>
      </c>
    </row>
    <row r="4013" spans="8:8" x14ac:dyDescent="0.15">
      <c r="H4013">
        <f t="shared" si="63"/>
        <v>0.37403039999999999</v>
      </c>
    </row>
    <row r="4014" spans="8:8" x14ac:dyDescent="0.15">
      <c r="H4014">
        <f t="shared" si="63"/>
        <v>0.37403039999999999</v>
      </c>
    </row>
    <row r="4015" spans="8:8" x14ac:dyDescent="0.15">
      <c r="H4015">
        <f t="shared" si="63"/>
        <v>0.37403039999999999</v>
      </c>
    </row>
    <row r="4016" spans="8:8" x14ac:dyDescent="0.15">
      <c r="H4016">
        <f t="shared" si="63"/>
        <v>1.2467680000000001</v>
      </c>
    </row>
    <row r="4017" spans="8:8" x14ac:dyDescent="0.15">
      <c r="H4017">
        <f t="shared" si="63"/>
        <v>6.2338399999999998</v>
      </c>
    </row>
    <row r="4018" spans="8:8" x14ac:dyDescent="0.15">
      <c r="H4018">
        <f t="shared" si="63"/>
        <v>11.844296</v>
      </c>
    </row>
    <row r="4019" spans="8:8" x14ac:dyDescent="0.15">
      <c r="H4019">
        <f t="shared" si="63"/>
        <v>11.844296</v>
      </c>
    </row>
    <row r="4020" spans="8:8" x14ac:dyDescent="0.15">
      <c r="H4020">
        <f t="shared" si="63"/>
        <v>11.844296</v>
      </c>
    </row>
    <row r="4021" spans="8:8" x14ac:dyDescent="0.15">
      <c r="H4021">
        <f t="shared" si="63"/>
        <v>9.9741440000000008</v>
      </c>
    </row>
    <row r="4022" spans="8:8" x14ac:dyDescent="0.15">
      <c r="H4022">
        <f t="shared" si="63"/>
        <v>9.9741440000000008</v>
      </c>
    </row>
    <row r="4023" spans="8:8" x14ac:dyDescent="0.15">
      <c r="H4023">
        <f t="shared" si="63"/>
        <v>11.844296</v>
      </c>
    </row>
    <row r="4024" spans="8:8" x14ac:dyDescent="0.15">
      <c r="H4024">
        <f t="shared" si="63"/>
        <v>11.844296</v>
      </c>
    </row>
    <row r="4025" spans="8:8" x14ac:dyDescent="0.15">
      <c r="H4025">
        <f t="shared" si="63"/>
        <v>11.844296</v>
      </c>
    </row>
    <row r="4026" spans="8:8" x14ac:dyDescent="0.15">
      <c r="H4026">
        <f t="shared" si="63"/>
        <v>11.844296</v>
      </c>
    </row>
    <row r="4027" spans="8:8" x14ac:dyDescent="0.15">
      <c r="H4027">
        <f t="shared" si="63"/>
        <v>3.7403040000000001</v>
      </c>
    </row>
    <row r="4028" spans="8:8" x14ac:dyDescent="0.15">
      <c r="H4028">
        <f t="shared" si="63"/>
        <v>3.7403040000000001</v>
      </c>
    </row>
    <row r="4029" spans="8:8" x14ac:dyDescent="0.15">
      <c r="H4029">
        <f t="shared" si="63"/>
        <v>0.37403039999999999</v>
      </c>
    </row>
    <row r="4030" spans="8:8" x14ac:dyDescent="0.15">
      <c r="H4030">
        <f t="shared" si="63"/>
        <v>0.37403039999999999</v>
      </c>
    </row>
    <row r="4031" spans="8:8" x14ac:dyDescent="0.15">
      <c r="H4031">
        <f t="shared" si="63"/>
        <v>0.37403039999999999</v>
      </c>
    </row>
    <row r="4032" spans="8:8" x14ac:dyDescent="0.15">
      <c r="H4032">
        <f t="shared" si="63"/>
        <v>0.37403039999999999</v>
      </c>
    </row>
    <row r="4033" spans="8:8" x14ac:dyDescent="0.15">
      <c r="H4033">
        <f t="shared" si="63"/>
        <v>0.37403039999999999</v>
      </c>
    </row>
    <row r="4034" spans="8:8" x14ac:dyDescent="0.15">
      <c r="H4034">
        <f t="shared" si="63"/>
        <v>0.37403039999999999</v>
      </c>
    </row>
    <row r="4035" spans="8:8" x14ac:dyDescent="0.15">
      <c r="H4035">
        <f t="shared" si="63"/>
        <v>0.37403039999999999</v>
      </c>
    </row>
    <row r="4036" spans="8:8" x14ac:dyDescent="0.15">
      <c r="H4036">
        <f t="shared" si="63"/>
        <v>0.37403039999999999</v>
      </c>
    </row>
    <row r="4037" spans="8:8" x14ac:dyDescent="0.15">
      <c r="H4037">
        <f t="shared" si="63"/>
        <v>0.37403039999999999</v>
      </c>
    </row>
    <row r="4038" spans="8:8" x14ac:dyDescent="0.15">
      <c r="H4038">
        <f t="shared" si="63"/>
        <v>0.37403039999999999</v>
      </c>
    </row>
    <row r="4039" spans="8:8" x14ac:dyDescent="0.15">
      <c r="H4039">
        <f t="shared" si="63"/>
        <v>0.37403039999999999</v>
      </c>
    </row>
    <row r="4040" spans="8:8" x14ac:dyDescent="0.15">
      <c r="H4040">
        <f t="shared" si="63"/>
        <v>1.2467680000000001</v>
      </c>
    </row>
    <row r="4041" spans="8:8" x14ac:dyDescent="0.15">
      <c r="H4041">
        <f t="shared" si="63"/>
        <v>6.2338399999999998</v>
      </c>
    </row>
    <row r="4042" spans="8:8" x14ac:dyDescent="0.15">
      <c r="H4042">
        <f t="shared" si="63"/>
        <v>11.844296</v>
      </c>
    </row>
    <row r="4043" spans="8:8" x14ac:dyDescent="0.15">
      <c r="H4043">
        <f t="shared" si="63"/>
        <v>11.844296</v>
      </c>
    </row>
    <row r="4044" spans="8:8" x14ac:dyDescent="0.15">
      <c r="H4044">
        <f t="shared" si="63"/>
        <v>11.844296</v>
      </c>
    </row>
    <row r="4045" spans="8:8" x14ac:dyDescent="0.15">
      <c r="H4045">
        <f t="shared" si="63"/>
        <v>9.9741440000000008</v>
      </c>
    </row>
    <row r="4046" spans="8:8" x14ac:dyDescent="0.15">
      <c r="H4046">
        <f t="shared" si="63"/>
        <v>9.9741440000000008</v>
      </c>
    </row>
    <row r="4047" spans="8:8" x14ac:dyDescent="0.15">
      <c r="H4047">
        <f t="shared" si="63"/>
        <v>11.844296</v>
      </c>
    </row>
    <row r="4048" spans="8:8" x14ac:dyDescent="0.15">
      <c r="H4048">
        <f t="shared" si="63"/>
        <v>11.844296</v>
      </c>
    </row>
    <row r="4049" spans="8:8" x14ac:dyDescent="0.15">
      <c r="H4049">
        <f t="shared" si="63"/>
        <v>11.844296</v>
      </c>
    </row>
    <row r="4050" spans="8:8" x14ac:dyDescent="0.15">
      <c r="H4050">
        <f t="shared" si="63"/>
        <v>11.844296</v>
      </c>
    </row>
    <row r="4051" spans="8:8" x14ac:dyDescent="0.15">
      <c r="H4051">
        <f t="shared" si="63"/>
        <v>3.7403040000000001</v>
      </c>
    </row>
    <row r="4052" spans="8:8" x14ac:dyDescent="0.15">
      <c r="H4052">
        <f t="shared" si="63"/>
        <v>3.7403040000000001</v>
      </c>
    </row>
    <row r="4053" spans="8:8" x14ac:dyDescent="0.15">
      <c r="H4053">
        <f t="shared" si="63"/>
        <v>0.37403039999999999</v>
      </c>
    </row>
    <row r="4054" spans="8:8" x14ac:dyDescent="0.15">
      <c r="H4054">
        <f t="shared" si="63"/>
        <v>0.37403039999999999</v>
      </c>
    </row>
    <row r="4055" spans="8:8" x14ac:dyDescent="0.15">
      <c r="H4055">
        <f t="shared" si="63"/>
        <v>0.37403039999999999</v>
      </c>
    </row>
    <row r="4056" spans="8:8" x14ac:dyDescent="0.15">
      <c r="H4056">
        <f t="shared" si="63"/>
        <v>0.37403039999999999</v>
      </c>
    </row>
    <row r="4057" spans="8:8" x14ac:dyDescent="0.15">
      <c r="H4057">
        <f t="shared" si="63"/>
        <v>0.37403039999999999</v>
      </c>
    </row>
    <row r="4058" spans="8:8" x14ac:dyDescent="0.15">
      <c r="H4058">
        <f t="shared" si="63"/>
        <v>0.37403039999999999</v>
      </c>
    </row>
    <row r="4059" spans="8:8" x14ac:dyDescent="0.15">
      <c r="H4059">
        <f t="shared" ref="H4059:H4122" si="64">$H4035</f>
        <v>0.37403039999999999</v>
      </c>
    </row>
    <row r="4060" spans="8:8" x14ac:dyDescent="0.15">
      <c r="H4060">
        <f t="shared" si="64"/>
        <v>0.37403039999999999</v>
      </c>
    </row>
    <row r="4061" spans="8:8" x14ac:dyDescent="0.15">
      <c r="H4061">
        <f t="shared" si="64"/>
        <v>0.37403039999999999</v>
      </c>
    </row>
    <row r="4062" spans="8:8" x14ac:dyDescent="0.15">
      <c r="H4062">
        <f t="shared" si="64"/>
        <v>0.37403039999999999</v>
      </c>
    </row>
    <row r="4063" spans="8:8" x14ac:dyDescent="0.15">
      <c r="H4063">
        <f t="shared" si="64"/>
        <v>0.37403039999999999</v>
      </c>
    </row>
    <row r="4064" spans="8:8" x14ac:dyDescent="0.15">
      <c r="H4064">
        <f t="shared" si="64"/>
        <v>1.2467680000000001</v>
      </c>
    </row>
    <row r="4065" spans="8:8" x14ac:dyDescent="0.15">
      <c r="H4065">
        <f t="shared" si="64"/>
        <v>6.2338399999999998</v>
      </c>
    </row>
    <row r="4066" spans="8:8" x14ac:dyDescent="0.15">
      <c r="H4066">
        <f t="shared" si="64"/>
        <v>11.844296</v>
      </c>
    </row>
    <row r="4067" spans="8:8" x14ac:dyDescent="0.15">
      <c r="H4067">
        <f t="shared" si="64"/>
        <v>11.844296</v>
      </c>
    </row>
    <row r="4068" spans="8:8" x14ac:dyDescent="0.15">
      <c r="H4068">
        <f t="shared" si="64"/>
        <v>11.844296</v>
      </c>
    </row>
    <row r="4069" spans="8:8" x14ac:dyDescent="0.15">
      <c r="H4069">
        <f t="shared" si="64"/>
        <v>9.9741440000000008</v>
      </c>
    </row>
    <row r="4070" spans="8:8" x14ac:dyDescent="0.15">
      <c r="H4070">
        <f t="shared" si="64"/>
        <v>9.9741440000000008</v>
      </c>
    </row>
    <row r="4071" spans="8:8" x14ac:dyDescent="0.15">
      <c r="H4071">
        <f t="shared" si="64"/>
        <v>11.844296</v>
      </c>
    </row>
    <row r="4072" spans="8:8" x14ac:dyDescent="0.15">
      <c r="H4072">
        <f t="shared" si="64"/>
        <v>11.844296</v>
      </c>
    </row>
    <row r="4073" spans="8:8" x14ac:dyDescent="0.15">
      <c r="H4073">
        <f t="shared" si="64"/>
        <v>11.844296</v>
      </c>
    </row>
    <row r="4074" spans="8:8" x14ac:dyDescent="0.15">
      <c r="H4074">
        <f t="shared" si="64"/>
        <v>11.844296</v>
      </c>
    </row>
    <row r="4075" spans="8:8" x14ac:dyDescent="0.15">
      <c r="H4075">
        <f t="shared" si="64"/>
        <v>3.7403040000000001</v>
      </c>
    </row>
    <row r="4076" spans="8:8" x14ac:dyDescent="0.15">
      <c r="H4076">
        <f t="shared" si="64"/>
        <v>3.7403040000000001</v>
      </c>
    </row>
    <row r="4077" spans="8:8" x14ac:dyDescent="0.15">
      <c r="H4077">
        <f t="shared" si="64"/>
        <v>0.37403039999999999</v>
      </c>
    </row>
    <row r="4078" spans="8:8" x14ac:dyDescent="0.15">
      <c r="H4078">
        <f t="shared" si="64"/>
        <v>0.37403039999999999</v>
      </c>
    </row>
    <row r="4079" spans="8:8" x14ac:dyDescent="0.15">
      <c r="H4079">
        <f t="shared" si="64"/>
        <v>0.37403039999999999</v>
      </c>
    </row>
    <row r="4080" spans="8:8" x14ac:dyDescent="0.15">
      <c r="H4080">
        <f t="shared" si="64"/>
        <v>0.37403039999999999</v>
      </c>
    </row>
    <row r="4081" spans="8:8" x14ac:dyDescent="0.15">
      <c r="H4081">
        <f t="shared" si="64"/>
        <v>0.37403039999999999</v>
      </c>
    </row>
    <row r="4082" spans="8:8" x14ac:dyDescent="0.15">
      <c r="H4082">
        <f t="shared" si="64"/>
        <v>0.37403039999999999</v>
      </c>
    </row>
    <row r="4083" spans="8:8" x14ac:dyDescent="0.15">
      <c r="H4083">
        <f t="shared" si="64"/>
        <v>0.37403039999999999</v>
      </c>
    </row>
    <row r="4084" spans="8:8" x14ac:dyDescent="0.15">
      <c r="H4084">
        <f t="shared" si="64"/>
        <v>0.37403039999999999</v>
      </c>
    </row>
    <row r="4085" spans="8:8" x14ac:dyDescent="0.15">
      <c r="H4085">
        <f t="shared" si="64"/>
        <v>0.37403039999999999</v>
      </c>
    </row>
    <row r="4086" spans="8:8" x14ac:dyDescent="0.15">
      <c r="H4086">
        <f t="shared" si="64"/>
        <v>0.37403039999999999</v>
      </c>
    </row>
    <row r="4087" spans="8:8" x14ac:dyDescent="0.15">
      <c r="H4087">
        <f t="shared" si="64"/>
        <v>0.37403039999999999</v>
      </c>
    </row>
    <row r="4088" spans="8:8" x14ac:dyDescent="0.15">
      <c r="H4088">
        <f t="shared" si="64"/>
        <v>1.2467680000000001</v>
      </c>
    </row>
    <row r="4089" spans="8:8" x14ac:dyDescent="0.15">
      <c r="H4089">
        <f t="shared" si="64"/>
        <v>6.2338399999999998</v>
      </c>
    </row>
    <row r="4090" spans="8:8" x14ac:dyDescent="0.15">
      <c r="H4090">
        <f t="shared" si="64"/>
        <v>11.844296</v>
      </c>
    </row>
    <row r="4091" spans="8:8" x14ac:dyDescent="0.15">
      <c r="H4091">
        <f t="shared" si="64"/>
        <v>11.844296</v>
      </c>
    </row>
    <row r="4092" spans="8:8" x14ac:dyDescent="0.15">
      <c r="H4092">
        <f t="shared" si="64"/>
        <v>11.844296</v>
      </c>
    </row>
    <row r="4093" spans="8:8" x14ac:dyDescent="0.15">
      <c r="H4093">
        <f t="shared" si="64"/>
        <v>9.9741440000000008</v>
      </c>
    </row>
    <row r="4094" spans="8:8" x14ac:dyDescent="0.15">
      <c r="H4094">
        <f t="shared" si="64"/>
        <v>9.9741440000000008</v>
      </c>
    </row>
    <row r="4095" spans="8:8" x14ac:dyDescent="0.15">
      <c r="H4095">
        <f t="shared" si="64"/>
        <v>11.844296</v>
      </c>
    </row>
    <row r="4096" spans="8:8" x14ac:dyDescent="0.15">
      <c r="H4096">
        <f t="shared" si="64"/>
        <v>11.844296</v>
      </c>
    </row>
    <row r="4097" spans="8:8" x14ac:dyDescent="0.15">
      <c r="H4097">
        <f t="shared" si="64"/>
        <v>11.844296</v>
      </c>
    </row>
    <row r="4098" spans="8:8" x14ac:dyDescent="0.15">
      <c r="H4098">
        <f t="shared" si="64"/>
        <v>11.844296</v>
      </c>
    </row>
    <row r="4099" spans="8:8" x14ac:dyDescent="0.15">
      <c r="H4099">
        <f t="shared" si="64"/>
        <v>3.7403040000000001</v>
      </c>
    </row>
    <row r="4100" spans="8:8" x14ac:dyDescent="0.15">
      <c r="H4100">
        <f t="shared" si="64"/>
        <v>3.7403040000000001</v>
      </c>
    </row>
    <row r="4101" spans="8:8" x14ac:dyDescent="0.15">
      <c r="H4101">
        <f t="shared" si="64"/>
        <v>0.37403039999999999</v>
      </c>
    </row>
    <row r="4102" spans="8:8" x14ac:dyDescent="0.15">
      <c r="H4102">
        <f t="shared" si="64"/>
        <v>0.37403039999999999</v>
      </c>
    </row>
    <row r="4103" spans="8:8" x14ac:dyDescent="0.15">
      <c r="H4103">
        <f t="shared" si="64"/>
        <v>0.37403039999999999</v>
      </c>
    </row>
    <row r="4104" spans="8:8" x14ac:dyDescent="0.15">
      <c r="H4104">
        <f t="shared" si="64"/>
        <v>0.37403039999999999</v>
      </c>
    </row>
    <row r="4105" spans="8:8" x14ac:dyDescent="0.15">
      <c r="H4105">
        <f t="shared" si="64"/>
        <v>0.37403039999999999</v>
      </c>
    </row>
    <row r="4106" spans="8:8" x14ac:dyDescent="0.15">
      <c r="H4106">
        <f t="shared" si="64"/>
        <v>0.37403039999999999</v>
      </c>
    </row>
    <row r="4107" spans="8:8" x14ac:dyDescent="0.15">
      <c r="H4107">
        <f t="shared" si="64"/>
        <v>0.37403039999999999</v>
      </c>
    </row>
    <row r="4108" spans="8:8" x14ac:dyDescent="0.15">
      <c r="H4108">
        <f t="shared" si="64"/>
        <v>0.37403039999999999</v>
      </c>
    </row>
    <row r="4109" spans="8:8" x14ac:dyDescent="0.15">
      <c r="H4109">
        <f t="shared" si="64"/>
        <v>0.37403039999999999</v>
      </c>
    </row>
    <row r="4110" spans="8:8" x14ac:dyDescent="0.15">
      <c r="H4110">
        <f t="shared" si="64"/>
        <v>0.37403039999999999</v>
      </c>
    </row>
    <row r="4111" spans="8:8" x14ac:dyDescent="0.15">
      <c r="H4111">
        <f t="shared" si="64"/>
        <v>0.37403039999999999</v>
      </c>
    </row>
    <row r="4112" spans="8:8" x14ac:dyDescent="0.15">
      <c r="H4112">
        <f t="shared" si="64"/>
        <v>1.2467680000000001</v>
      </c>
    </row>
    <row r="4113" spans="8:8" x14ac:dyDescent="0.15">
      <c r="H4113">
        <f t="shared" si="64"/>
        <v>6.2338399999999998</v>
      </c>
    </row>
    <row r="4114" spans="8:8" x14ac:dyDescent="0.15">
      <c r="H4114">
        <f t="shared" si="64"/>
        <v>11.844296</v>
      </c>
    </row>
    <row r="4115" spans="8:8" x14ac:dyDescent="0.15">
      <c r="H4115">
        <f t="shared" si="64"/>
        <v>11.844296</v>
      </c>
    </row>
    <row r="4116" spans="8:8" x14ac:dyDescent="0.15">
      <c r="H4116">
        <f t="shared" si="64"/>
        <v>11.844296</v>
      </c>
    </row>
    <row r="4117" spans="8:8" x14ac:dyDescent="0.15">
      <c r="H4117">
        <f t="shared" si="64"/>
        <v>9.9741440000000008</v>
      </c>
    </row>
    <row r="4118" spans="8:8" x14ac:dyDescent="0.15">
      <c r="H4118">
        <f t="shared" si="64"/>
        <v>9.9741440000000008</v>
      </c>
    </row>
    <row r="4119" spans="8:8" x14ac:dyDescent="0.15">
      <c r="H4119">
        <f t="shared" si="64"/>
        <v>11.844296</v>
      </c>
    </row>
    <row r="4120" spans="8:8" x14ac:dyDescent="0.15">
      <c r="H4120">
        <f t="shared" si="64"/>
        <v>11.844296</v>
      </c>
    </row>
    <row r="4121" spans="8:8" x14ac:dyDescent="0.15">
      <c r="H4121">
        <f t="shared" si="64"/>
        <v>11.844296</v>
      </c>
    </row>
    <row r="4122" spans="8:8" x14ac:dyDescent="0.15">
      <c r="H4122">
        <f t="shared" si="64"/>
        <v>11.844296</v>
      </c>
    </row>
    <row r="4123" spans="8:8" x14ac:dyDescent="0.15">
      <c r="H4123">
        <f t="shared" ref="H4123:H4186" si="65">$H4099</f>
        <v>3.7403040000000001</v>
      </c>
    </row>
    <row r="4124" spans="8:8" x14ac:dyDescent="0.15">
      <c r="H4124">
        <f t="shared" si="65"/>
        <v>3.7403040000000001</v>
      </c>
    </row>
    <row r="4125" spans="8:8" x14ac:dyDescent="0.15">
      <c r="H4125">
        <f t="shared" si="65"/>
        <v>0.37403039999999999</v>
      </c>
    </row>
    <row r="4126" spans="8:8" x14ac:dyDescent="0.15">
      <c r="H4126">
        <f t="shared" si="65"/>
        <v>0.37403039999999999</v>
      </c>
    </row>
    <row r="4127" spans="8:8" x14ac:dyDescent="0.15">
      <c r="H4127">
        <f t="shared" si="65"/>
        <v>0.37403039999999999</v>
      </c>
    </row>
    <row r="4128" spans="8:8" x14ac:dyDescent="0.15">
      <c r="H4128">
        <f t="shared" si="65"/>
        <v>0.37403039999999999</v>
      </c>
    </row>
    <row r="4129" spans="8:8" x14ac:dyDescent="0.15">
      <c r="H4129">
        <f t="shared" si="65"/>
        <v>0.37403039999999999</v>
      </c>
    </row>
    <row r="4130" spans="8:8" x14ac:dyDescent="0.15">
      <c r="H4130">
        <f t="shared" si="65"/>
        <v>0.37403039999999999</v>
      </c>
    </row>
    <row r="4131" spans="8:8" x14ac:dyDescent="0.15">
      <c r="H4131">
        <f t="shared" si="65"/>
        <v>0.37403039999999999</v>
      </c>
    </row>
    <row r="4132" spans="8:8" x14ac:dyDescent="0.15">
      <c r="H4132">
        <f t="shared" si="65"/>
        <v>0.37403039999999999</v>
      </c>
    </row>
    <row r="4133" spans="8:8" x14ac:dyDescent="0.15">
      <c r="H4133">
        <f t="shared" si="65"/>
        <v>0.37403039999999999</v>
      </c>
    </row>
    <row r="4134" spans="8:8" x14ac:dyDescent="0.15">
      <c r="H4134">
        <f t="shared" si="65"/>
        <v>0.37403039999999999</v>
      </c>
    </row>
    <row r="4135" spans="8:8" x14ac:dyDescent="0.15">
      <c r="H4135">
        <f t="shared" si="65"/>
        <v>0.37403039999999999</v>
      </c>
    </row>
    <row r="4136" spans="8:8" x14ac:dyDescent="0.15">
      <c r="H4136">
        <f t="shared" si="65"/>
        <v>1.2467680000000001</v>
      </c>
    </row>
    <row r="4137" spans="8:8" x14ac:dyDescent="0.15">
      <c r="H4137">
        <f t="shared" si="65"/>
        <v>6.2338399999999998</v>
      </c>
    </row>
    <row r="4138" spans="8:8" x14ac:dyDescent="0.15">
      <c r="H4138">
        <f t="shared" si="65"/>
        <v>11.844296</v>
      </c>
    </row>
    <row r="4139" spans="8:8" x14ac:dyDescent="0.15">
      <c r="H4139">
        <f t="shared" si="65"/>
        <v>11.844296</v>
      </c>
    </row>
    <row r="4140" spans="8:8" x14ac:dyDescent="0.15">
      <c r="H4140">
        <f t="shared" si="65"/>
        <v>11.844296</v>
      </c>
    </row>
    <row r="4141" spans="8:8" x14ac:dyDescent="0.15">
      <c r="H4141">
        <f t="shared" si="65"/>
        <v>9.9741440000000008</v>
      </c>
    </row>
    <row r="4142" spans="8:8" x14ac:dyDescent="0.15">
      <c r="H4142">
        <f t="shared" si="65"/>
        <v>9.9741440000000008</v>
      </c>
    </row>
    <row r="4143" spans="8:8" x14ac:dyDescent="0.15">
      <c r="H4143">
        <f t="shared" si="65"/>
        <v>11.844296</v>
      </c>
    </row>
    <row r="4144" spans="8:8" x14ac:dyDescent="0.15">
      <c r="H4144">
        <f t="shared" si="65"/>
        <v>11.844296</v>
      </c>
    </row>
    <row r="4145" spans="8:8" x14ac:dyDescent="0.15">
      <c r="H4145">
        <f t="shared" si="65"/>
        <v>11.844296</v>
      </c>
    </row>
    <row r="4146" spans="8:8" x14ac:dyDescent="0.15">
      <c r="H4146">
        <f t="shared" si="65"/>
        <v>11.844296</v>
      </c>
    </row>
    <row r="4147" spans="8:8" x14ac:dyDescent="0.15">
      <c r="H4147">
        <f t="shared" si="65"/>
        <v>3.7403040000000001</v>
      </c>
    </row>
    <row r="4148" spans="8:8" x14ac:dyDescent="0.15">
      <c r="H4148">
        <f t="shared" si="65"/>
        <v>3.7403040000000001</v>
      </c>
    </row>
    <row r="4149" spans="8:8" x14ac:dyDescent="0.15">
      <c r="H4149">
        <f t="shared" si="65"/>
        <v>0.37403039999999999</v>
      </c>
    </row>
    <row r="4150" spans="8:8" x14ac:dyDescent="0.15">
      <c r="H4150">
        <f t="shared" si="65"/>
        <v>0.37403039999999999</v>
      </c>
    </row>
    <row r="4151" spans="8:8" x14ac:dyDescent="0.15">
      <c r="H4151">
        <f t="shared" si="65"/>
        <v>0.37403039999999999</v>
      </c>
    </row>
    <row r="4152" spans="8:8" x14ac:dyDescent="0.15">
      <c r="H4152">
        <f t="shared" si="65"/>
        <v>0.37403039999999999</v>
      </c>
    </row>
    <row r="4153" spans="8:8" x14ac:dyDescent="0.15">
      <c r="H4153">
        <f t="shared" si="65"/>
        <v>0.37403039999999999</v>
      </c>
    </row>
    <row r="4154" spans="8:8" x14ac:dyDescent="0.15">
      <c r="H4154">
        <f t="shared" si="65"/>
        <v>0.37403039999999999</v>
      </c>
    </row>
    <row r="4155" spans="8:8" x14ac:dyDescent="0.15">
      <c r="H4155">
        <f t="shared" si="65"/>
        <v>0.37403039999999999</v>
      </c>
    </row>
    <row r="4156" spans="8:8" x14ac:dyDescent="0.15">
      <c r="H4156">
        <f t="shared" si="65"/>
        <v>0.37403039999999999</v>
      </c>
    </row>
    <row r="4157" spans="8:8" x14ac:dyDescent="0.15">
      <c r="H4157">
        <f t="shared" si="65"/>
        <v>0.37403039999999999</v>
      </c>
    </row>
    <row r="4158" spans="8:8" x14ac:dyDescent="0.15">
      <c r="H4158">
        <f t="shared" si="65"/>
        <v>0.37403039999999999</v>
      </c>
    </row>
    <row r="4159" spans="8:8" x14ac:dyDescent="0.15">
      <c r="H4159">
        <f t="shared" si="65"/>
        <v>0.37403039999999999</v>
      </c>
    </row>
    <row r="4160" spans="8:8" x14ac:dyDescent="0.15">
      <c r="H4160">
        <f t="shared" si="65"/>
        <v>1.2467680000000001</v>
      </c>
    </row>
    <row r="4161" spans="8:8" x14ac:dyDescent="0.15">
      <c r="H4161">
        <f t="shared" si="65"/>
        <v>6.2338399999999998</v>
      </c>
    </row>
    <row r="4162" spans="8:8" x14ac:dyDescent="0.15">
      <c r="H4162">
        <f t="shared" si="65"/>
        <v>11.844296</v>
      </c>
    </row>
    <row r="4163" spans="8:8" x14ac:dyDescent="0.15">
      <c r="H4163">
        <f t="shared" si="65"/>
        <v>11.844296</v>
      </c>
    </row>
    <row r="4164" spans="8:8" x14ac:dyDescent="0.15">
      <c r="H4164">
        <f t="shared" si="65"/>
        <v>11.844296</v>
      </c>
    </row>
    <row r="4165" spans="8:8" x14ac:dyDescent="0.15">
      <c r="H4165">
        <f t="shared" si="65"/>
        <v>9.9741440000000008</v>
      </c>
    </row>
    <row r="4166" spans="8:8" x14ac:dyDescent="0.15">
      <c r="H4166">
        <f t="shared" si="65"/>
        <v>9.9741440000000008</v>
      </c>
    </row>
    <row r="4167" spans="8:8" x14ac:dyDescent="0.15">
      <c r="H4167">
        <f t="shared" si="65"/>
        <v>11.844296</v>
      </c>
    </row>
    <row r="4168" spans="8:8" x14ac:dyDescent="0.15">
      <c r="H4168">
        <f t="shared" si="65"/>
        <v>11.844296</v>
      </c>
    </row>
    <row r="4169" spans="8:8" x14ac:dyDescent="0.15">
      <c r="H4169">
        <f t="shared" si="65"/>
        <v>11.844296</v>
      </c>
    </row>
    <row r="4170" spans="8:8" x14ac:dyDescent="0.15">
      <c r="H4170">
        <f t="shared" si="65"/>
        <v>11.844296</v>
      </c>
    </row>
    <row r="4171" spans="8:8" x14ac:dyDescent="0.15">
      <c r="H4171">
        <f t="shared" si="65"/>
        <v>3.7403040000000001</v>
      </c>
    </row>
    <row r="4172" spans="8:8" x14ac:dyDescent="0.15">
      <c r="H4172">
        <f t="shared" si="65"/>
        <v>3.7403040000000001</v>
      </c>
    </row>
    <row r="4173" spans="8:8" x14ac:dyDescent="0.15">
      <c r="H4173">
        <f t="shared" si="65"/>
        <v>0.37403039999999999</v>
      </c>
    </row>
    <row r="4174" spans="8:8" x14ac:dyDescent="0.15">
      <c r="H4174">
        <f t="shared" si="65"/>
        <v>0.37403039999999999</v>
      </c>
    </row>
    <row r="4175" spans="8:8" x14ac:dyDescent="0.15">
      <c r="H4175">
        <f t="shared" si="65"/>
        <v>0.37403039999999999</v>
      </c>
    </row>
    <row r="4176" spans="8:8" x14ac:dyDescent="0.15">
      <c r="H4176">
        <f t="shared" si="65"/>
        <v>0.37403039999999999</v>
      </c>
    </row>
    <row r="4177" spans="8:8" x14ac:dyDescent="0.15">
      <c r="H4177">
        <f t="shared" si="65"/>
        <v>0.37403039999999999</v>
      </c>
    </row>
    <row r="4178" spans="8:8" x14ac:dyDescent="0.15">
      <c r="H4178">
        <f t="shared" si="65"/>
        <v>0.37403039999999999</v>
      </c>
    </row>
    <row r="4179" spans="8:8" x14ac:dyDescent="0.15">
      <c r="H4179">
        <f t="shared" si="65"/>
        <v>0.37403039999999999</v>
      </c>
    </row>
    <row r="4180" spans="8:8" x14ac:dyDescent="0.15">
      <c r="H4180">
        <f t="shared" si="65"/>
        <v>0.37403039999999999</v>
      </c>
    </row>
    <row r="4181" spans="8:8" x14ac:dyDescent="0.15">
      <c r="H4181">
        <f t="shared" si="65"/>
        <v>0.37403039999999999</v>
      </c>
    </row>
    <row r="4182" spans="8:8" x14ac:dyDescent="0.15">
      <c r="H4182">
        <f t="shared" si="65"/>
        <v>0.37403039999999999</v>
      </c>
    </row>
    <row r="4183" spans="8:8" x14ac:dyDescent="0.15">
      <c r="H4183">
        <f t="shared" si="65"/>
        <v>0.37403039999999999</v>
      </c>
    </row>
    <row r="4184" spans="8:8" x14ac:dyDescent="0.15">
      <c r="H4184">
        <f t="shared" si="65"/>
        <v>1.2467680000000001</v>
      </c>
    </row>
    <row r="4185" spans="8:8" x14ac:dyDescent="0.15">
      <c r="H4185">
        <f t="shared" si="65"/>
        <v>6.2338399999999998</v>
      </c>
    </row>
    <row r="4186" spans="8:8" x14ac:dyDescent="0.15">
      <c r="H4186">
        <f t="shared" si="65"/>
        <v>11.844296</v>
      </c>
    </row>
    <row r="4187" spans="8:8" x14ac:dyDescent="0.15">
      <c r="H4187">
        <f t="shared" ref="H4187:H4250" si="66">$H4163</f>
        <v>11.844296</v>
      </c>
    </row>
    <row r="4188" spans="8:8" x14ac:dyDescent="0.15">
      <c r="H4188">
        <f t="shared" si="66"/>
        <v>11.844296</v>
      </c>
    </row>
    <row r="4189" spans="8:8" x14ac:dyDescent="0.15">
      <c r="H4189">
        <f t="shared" si="66"/>
        <v>9.9741440000000008</v>
      </c>
    </row>
    <row r="4190" spans="8:8" x14ac:dyDescent="0.15">
      <c r="H4190">
        <f t="shared" si="66"/>
        <v>9.9741440000000008</v>
      </c>
    </row>
    <row r="4191" spans="8:8" x14ac:dyDescent="0.15">
      <c r="H4191">
        <f t="shared" si="66"/>
        <v>11.844296</v>
      </c>
    </row>
    <row r="4192" spans="8:8" x14ac:dyDescent="0.15">
      <c r="H4192">
        <f t="shared" si="66"/>
        <v>11.844296</v>
      </c>
    </row>
    <row r="4193" spans="8:8" x14ac:dyDescent="0.15">
      <c r="H4193">
        <f t="shared" si="66"/>
        <v>11.844296</v>
      </c>
    </row>
    <row r="4194" spans="8:8" x14ac:dyDescent="0.15">
      <c r="H4194">
        <f t="shared" si="66"/>
        <v>11.844296</v>
      </c>
    </row>
    <row r="4195" spans="8:8" x14ac:dyDescent="0.15">
      <c r="H4195">
        <f t="shared" si="66"/>
        <v>3.7403040000000001</v>
      </c>
    </row>
    <row r="4196" spans="8:8" x14ac:dyDescent="0.15">
      <c r="H4196">
        <f t="shared" si="66"/>
        <v>3.7403040000000001</v>
      </c>
    </row>
    <row r="4197" spans="8:8" x14ac:dyDescent="0.15">
      <c r="H4197">
        <f t="shared" si="66"/>
        <v>0.37403039999999999</v>
      </c>
    </row>
    <row r="4198" spans="8:8" x14ac:dyDescent="0.15">
      <c r="H4198">
        <f t="shared" si="66"/>
        <v>0.37403039999999999</v>
      </c>
    </row>
    <row r="4199" spans="8:8" x14ac:dyDescent="0.15">
      <c r="H4199">
        <f t="shared" si="66"/>
        <v>0.37403039999999999</v>
      </c>
    </row>
    <row r="4200" spans="8:8" x14ac:dyDescent="0.15">
      <c r="H4200">
        <f t="shared" si="66"/>
        <v>0.37403039999999999</v>
      </c>
    </row>
    <row r="4201" spans="8:8" x14ac:dyDescent="0.15">
      <c r="H4201">
        <f t="shared" si="66"/>
        <v>0.37403039999999999</v>
      </c>
    </row>
    <row r="4202" spans="8:8" x14ac:dyDescent="0.15">
      <c r="H4202">
        <f t="shared" si="66"/>
        <v>0.37403039999999999</v>
      </c>
    </row>
    <row r="4203" spans="8:8" x14ac:dyDescent="0.15">
      <c r="H4203">
        <f t="shared" si="66"/>
        <v>0.37403039999999999</v>
      </c>
    </row>
    <row r="4204" spans="8:8" x14ac:dyDescent="0.15">
      <c r="H4204">
        <f t="shared" si="66"/>
        <v>0.37403039999999999</v>
      </c>
    </row>
    <row r="4205" spans="8:8" x14ac:dyDescent="0.15">
      <c r="H4205">
        <f t="shared" si="66"/>
        <v>0.37403039999999999</v>
      </c>
    </row>
    <row r="4206" spans="8:8" x14ac:dyDescent="0.15">
      <c r="H4206">
        <f t="shared" si="66"/>
        <v>0.37403039999999999</v>
      </c>
    </row>
    <row r="4207" spans="8:8" x14ac:dyDescent="0.15">
      <c r="H4207">
        <f t="shared" si="66"/>
        <v>0.37403039999999999</v>
      </c>
    </row>
    <row r="4208" spans="8:8" x14ac:dyDescent="0.15">
      <c r="H4208">
        <f t="shared" si="66"/>
        <v>1.2467680000000001</v>
      </c>
    </row>
    <row r="4209" spans="8:8" x14ac:dyDescent="0.15">
      <c r="H4209">
        <f t="shared" si="66"/>
        <v>6.2338399999999998</v>
      </c>
    </row>
    <row r="4210" spans="8:8" x14ac:dyDescent="0.15">
      <c r="H4210">
        <f t="shared" si="66"/>
        <v>11.844296</v>
      </c>
    </row>
    <row r="4211" spans="8:8" x14ac:dyDescent="0.15">
      <c r="H4211">
        <f t="shared" si="66"/>
        <v>11.844296</v>
      </c>
    </row>
    <row r="4212" spans="8:8" x14ac:dyDescent="0.15">
      <c r="H4212">
        <f t="shared" si="66"/>
        <v>11.844296</v>
      </c>
    </row>
    <row r="4213" spans="8:8" x14ac:dyDescent="0.15">
      <c r="H4213">
        <f t="shared" si="66"/>
        <v>9.9741440000000008</v>
      </c>
    </row>
    <row r="4214" spans="8:8" x14ac:dyDescent="0.15">
      <c r="H4214">
        <f t="shared" si="66"/>
        <v>9.9741440000000008</v>
      </c>
    </row>
    <row r="4215" spans="8:8" x14ac:dyDescent="0.15">
      <c r="H4215">
        <f t="shared" si="66"/>
        <v>11.844296</v>
      </c>
    </row>
    <row r="4216" spans="8:8" x14ac:dyDescent="0.15">
      <c r="H4216">
        <f t="shared" si="66"/>
        <v>11.844296</v>
      </c>
    </row>
    <row r="4217" spans="8:8" x14ac:dyDescent="0.15">
      <c r="H4217">
        <f t="shared" si="66"/>
        <v>11.844296</v>
      </c>
    </row>
    <row r="4218" spans="8:8" x14ac:dyDescent="0.15">
      <c r="H4218">
        <f t="shared" si="66"/>
        <v>11.844296</v>
      </c>
    </row>
    <row r="4219" spans="8:8" x14ac:dyDescent="0.15">
      <c r="H4219">
        <f t="shared" si="66"/>
        <v>3.7403040000000001</v>
      </c>
    </row>
    <row r="4220" spans="8:8" x14ac:dyDescent="0.15">
      <c r="H4220">
        <f t="shared" si="66"/>
        <v>3.7403040000000001</v>
      </c>
    </row>
    <row r="4221" spans="8:8" x14ac:dyDescent="0.15">
      <c r="H4221">
        <f t="shared" si="66"/>
        <v>0.37403039999999999</v>
      </c>
    </row>
    <row r="4222" spans="8:8" x14ac:dyDescent="0.15">
      <c r="H4222">
        <f t="shared" si="66"/>
        <v>0.37403039999999999</v>
      </c>
    </row>
    <row r="4223" spans="8:8" x14ac:dyDescent="0.15">
      <c r="H4223">
        <f t="shared" si="66"/>
        <v>0.37403039999999999</v>
      </c>
    </row>
    <row r="4224" spans="8:8" x14ac:dyDescent="0.15">
      <c r="H4224">
        <f t="shared" si="66"/>
        <v>0.37403039999999999</v>
      </c>
    </row>
    <row r="4225" spans="8:8" x14ac:dyDescent="0.15">
      <c r="H4225">
        <f t="shared" si="66"/>
        <v>0.37403039999999999</v>
      </c>
    </row>
    <row r="4226" spans="8:8" x14ac:dyDescent="0.15">
      <c r="H4226">
        <f t="shared" si="66"/>
        <v>0.37403039999999999</v>
      </c>
    </row>
    <row r="4227" spans="8:8" x14ac:dyDescent="0.15">
      <c r="H4227">
        <f t="shared" si="66"/>
        <v>0.37403039999999999</v>
      </c>
    </row>
    <row r="4228" spans="8:8" x14ac:dyDescent="0.15">
      <c r="H4228">
        <f t="shared" si="66"/>
        <v>0.37403039999999999</v>
      </c>
    </row>
    <row r="4229" spans="8:8" x14ac:dyDescent="0.15">
      <c r="H4229">
        <f t="shared" si="66"/>
        <v>0.37403039999999999</v>
      </c>
    </row>
    <row r="4230" spans="8:8" x14ac:dyDescent="0.15">
      <c r="H4230">
        <f t="shared" si="66"/>
        <v>0.37403039999999999</v>
      </c>
    </row>
    <row r="4231" spans="8:8" x14ac:dyDescent="0.15">
      <c r="H4231">
        <f t="shared" si="66"/>
        <v>0.37403039999999999</v>
      </c>
    </row>
    <row r="4232" spans="8:8" x14ac:dyDescent="0.15">
      <c r="H4232">
        <f t="shared" si="66"/>
        <v>1.2467680000000001</v>
      </c>
    </row>
    <row r="4233" spans="8:8" x14ac:dyDescent="0.15">
      <c r="H4233">
        <f t="shared" si="66"/>
        <v>6.2338399999999998</v>
      </c>
    </row>
    <row r="4234" spans="8:8" x14ac:dyDescent="0.15">
      <c r="H4234">
        <f t="shared" si="66"/>
        <v>11.844296</v>
      </c>
    </row>
    <row r="4235" spans="8:8" x14ac:dyDescent="0.15">
      <c r="H4235">
        <f t="shared" si="66"/>
        <v>11.844296</v>
      </c>
    </row>
    <row r="4236" spans="8:8" x14ac:dyDescent="0.15">
      <c r="H4236">
        <f t="shared" si="66"/>
        <v>11.844296</v>
      </c>
    </row>
    <row r="4237" spans="8:8" x14ac:dyDescent="0.15">
      <c r="H4237">
        <f t="shared" si="66"/>
        <v>9.9741440000000008</v>
      </c>
    </row>
    <row r="4238" spans="8:8" x14ac:dyDescent="0.15">
      <c r="H4238">
        <f t="shared" si="66"/>
        <v>9.9741440000000008</v>
      </c>
    </row>
    <row r="4239" spans="8:8" x14ac:dyDescent="0.15">
      <c r="H4239">
        <f t="shared" si="66"/>
        <v>11.844296</v>
      </c>
    </row>
    <row r="4240" spans="8:8" x14ac:dyDescent="0.15">
      <c r="H4240">
        <f t="shared" si="66"/>
        <v>11.844296</v>
      </c>
    </row>
    <row r="4241" spans="8:8" x14ac:dyDescent="0.15">
      <c r="H4241">
        <f t="shared" si="66"/>
        <v>11.844296</v>
      </c>
    </row>
    <row r="4242" spans="8:8" x14ac:dyDescent="0.15">
      <c r="H4242">
        <f t="shared" si="66"/>
        <v>11.844296</v>
      </c>
    </row>
    <row r="4243" spans="8:8" x14ac:dyDescent="0.15">
      <c r="H4243">
        <f t="shared" si="66"/>
        <v>3.7403040000000001</v>
      </c>
    </row>
    <row r="4244" spans="8:8" x14ac:dyDescent="0.15">
      <c r="H4244">
        <f t="shared" si="66"/>
        <v>3.7403040000000001</v>
      </c>
    </row>
    <row r="4245" spans="8:8" x14ac:dyDescent="0.15">
      <c r="H4245">
        <f t="shared" si="66"/>
        <v>0.37403039999999999</v>
      </c>
    </row>
    <row r="4246" spans="8:8" x14ac:dyDescent="0.15">
      <c r="H4246">
        <f t="shared" si="66"/>
        <v>0.37403039999999999</v>
      </c>
    </row>
    <row r="4247" spans="8:8" x14ac:dyDescent="0.15">
      <c r="H4247">
        <f t="shared" si="66"/>
        <v>0.37403039999999999</v>
      </c>
    </row>
    <row r="4248" spans="8:8" x14ac:dyDescent="0.15">
      <c r="H4248">
        <f t="shared" si="66"/>
        <v>0.37403039999999999</v>
      </c>
    </row>
    <row r="4249" spans="8:8" x14ac:dyDescent="0.15">
      <c r="H4249">
        <f t="shared" si="66"/>
        <v>0.37403039999999999</v>
      </c>
    </row>
    <row r="4250" spans="8:8" x14ac:dyDescent="0.15">
      <c r="H4250">
        <f t="shared" si="66"/>
        <v>0.37403039999999999</v>
      </c>
    </row>
    <row r="4251" spans="8:8" x14ac:dyDescent="0.15">
      <c r="H4251">
        <f t="shared" ref="H4251:H4314" si="67">$H4227</f>
        <v>0.37403039999999999</v>
      </c>
    </row>
    <row r="4252" spans="8:8" x14ac:dyDescent="0.15">
      <c r="H4252">
        <f t="shared" si="67"/>
        <v>0.37403039999999999</v>
      </c>
    </row>
    <row r="4253" spans="8:8" x14ac:dyDescent="0.15">
      <c r="H4253">
        <f t="shared" si="67"/>
        <v>0.37403039999999999</v>
      </c>
    </row>
    <row r="4254" spans="8:8" x14ac:dyDescent="0.15">
      <c r="H4254">
        <f t="shared" si="67"/>
        <v>0.37403039999999999</v>
      </c>
    </row>
    <row r="4255" spans="8:8" x14ac:dyDescent="0.15">
      <c r="H4255">
        <f t="shared" si="67"/>
        <v>0.37403039999999999</v>
      </c>
    </row>
    <row r="4256" spans="8:8" x14ac:dyDescent="0.15">
      <c r="H4256">
        <f t="shared" si="67"/>
        <v>1.2467680000000001</v>
      </c>
    </row>
    <row r="4257" spans="8:8" x14ac:dyDescent="0.15">
      <c r="H4257">
        <f t="shared" si="67"/>
        <v>6.2338399999999998</v>
      </c>
    </row>
    <row r="4258" spans="8:8" x14ac:dyDescent="0.15">
      <c r="H4258">
        <f t="shared" si="67"/>
        <v>11.844296</v>
      </c>
    </row>
    <row r="4259" spans="8:8" x14ac:dyDescent="0.15">
      <c r="H4259">
        <f t="shared" si="67"/>
        <v>11.844296</v>
      </c>
    </row>
    <row r="4260" spans="8:8" x14ac:dyDescent="0.15">
      <c r="H4260">
        <f t="shared" si="67"/>
        <v>11.844296</v>
      </c>
    </row>
    <row r="4261" spans="8:8" x14ac:dyDescent="0.15">
      <c r="H4261">
        <f t="shared" si="67"/>
        <v>9.9741440000000008</v>
      </c>
    </row>
    <row r="4262" spans="8:8" x14ac:dyDescent="0.15">
      <c r="H4262">
        <f t="shared" si="67"/>
        <v>9.9741440000000008</v>
      </c>
    </row>
    <row r="4263" spans="8:8" x14ac:dyDescent="0.15">
      <c r="H4263">
        <f t="shared" si="67"/>
        <v>11.844296</v>
      </c>
    </row>
    <row r="4264" spans="8:8" x14ac:dyDescent="0.15">
      <c r="H4264">
        <f t="shared" si="67"/>
        <v>11.844296</v>
      </c>
    </row>
    <row r="4265" spans="8:8" x14ac:dyDescent="0.15">
      <c r="H4265">
        <f t="shared" si="67"/>
        <v>11.844296</v>
      </c>
    </row>
    <row r="4266" spans="8:8" x14ac:dyDescent="0.15">
      <c r="H4266">
        <f t="shared" si="67"/>
        <v>11.844296</v>
      </c>
    </row>
    <row r="4267" spans="8:8" x14ac:dyDescent="0.15">
      <c r="H4267">
        <f t="shared" si="67"/>
        <v>3.7403040000000001</v>
      </c>
    </row>
    <row r="4268" spans="8:8" x14ac:dyDescent="0.15">
      <c r="H4268">
        <f t="shared" si="67"/>
        <v>3.7403040000000001</v>
      </c>
    </row>
    <row r="4269" spans="8:8" x14ac:dyDescent="0.15">
      <c r="H4269">
        <f t="shared" si="67"/>
        <v>0.37403039999999999</v>
      </c>
    </row>
    <row r="4270" spans="8:8" x14ac:dyDescent="0.15">
      <c r="H4270">
        <f t="shared" si="67"/>
        <v>0.37403039999999999</v>
      </c>
    </row>
    <row r="4271" spans="8:8" x14ac:dyDescent="0.15">
      <c r="H4271">
        <f t="shared" si="67"/>
        <v>0.37403039999999999</v>
      </c>
    </row>
    <row r="4272" spans="8:8" x14ac:dyDescent="0.15">
      <c r="H4272">
        <f t="shared" si="67"/>
        <v>0.37403039999999999</v>
      </c>
    </row>
    <row r="4273" spans="8:8" x14ac:dyDescent="0.15">
      <c r="H4273">
        <f t="shared" si="67"/>
        <v>0.37403039999999999</v>
      </c>
    </row>
    <row r="4274" spans="8:8" x14ac:dyDescent="0.15">
      <c r="H4274">
        <f t="shared" si="67"/>
        <v>0.37403039999999999</v>
      </c>
    </row>
    <row r="4275" spans="8:8" x14ac:dyDescent="0.15">
      <c r="H4275">
        <f t="shared" si="67"/>
        <v>0.37403039999999999</v>
      </c>
    </row>
    <row r="4276" spans="8:8" x14ac:dyDescent="0.15">
      <c r="H4276">
        <f t="shared" si="67"/>
        <v>0.37403039999999999</v>
      </c>
    </row>
    <row r="4277" spans="8:8" x14ac:dyDescent="0.15">
      <c r="H4277">
        <f t="shared" si="67"/>
        <v>0.37403039999999999</v>
      </c>
    </row>
    <row r="4278" spans="8:8" x14ac:dyDescent="0.15">
      <c r="H4278">
        <f t="shared" si="67"/>
        <v>0.37403039999999999</v>
      </c>
    </row>
    <row r="4279" spans="8:8" x14ac:dyDescent="0.15">
      <c r="H4279">
        <f t="shared" si="67"/>
        <v>0.37403039999999999</v>
      </c>
    </row>
    <row r="4280" spans="8:8" x14ac:dyDescent="0.15">
      <c r="H4280">
        <f t="shared" si="67"/>
        <v>1.2467680000000001</v>
      </c>
    </row>
    <row r="4281" spans="8:8" x14ac:dyDescent="0.15">
      <c r="H4281">
        <f t="shared" si="67"/>
        <v>6.2338399999999998</v>
      </c>
    </row>
    <row r="4282" spans="8:8" x14ac:dyDescent="0.15">
      <c r="H4282">
        <f t="shared" si="67"/>
        <v>11.844296</v>
      </c>
    </row>
    <row r="4283" spans="8:8" x14ac:dyDescent="0.15">
      <c r="H4283">
        <f t="shared" si="67"/>
        <v>11.844296</v>
      </c>
    </row>
    <row r="4284" spans="8:8" x14ac:dyDescent="0.15">
      <c r="H4284">
        <f t="shared" si="67"/>
        <v>11.844296</v>
      </c>
    </row>
    <row r="4285" spans="8:8" x14ac:dyDescent="0.15">
      <c r="H4285">
        <f t="shared" si="67"/>
        <v>9.9741440000000008</v>
      </c>
    </row>
    <row r="4286" spans="8:8" x14ac:dyDescent="0.15">
      <c r="H4286">
        <f t="shared" si="67"/>
        <v>9.9741440000000008</v>
      </c>
    </row>
    <row r="4287" spans="8:8" x14ac:dyDescent="0.15">
      <c r="H4287">
        <f t="shared" si="67"/>
        <v>11.844296</v>
      </c>
    </row>
    <row r="4288" spans="8:8" x14ac:dyDescent="0.15">
      <c r="H4288">
        <f t="shared" si="67"/>
        <v>11.844296</v>
      </c>
    </row>
    <row r="4289" spans="8:8" x14ac:dyDescent="0.15">
      <c r="H4289">
        <f t="shared" si="67"/>
        <v>11.844296</v>
      </c>
    </row>
    <row r="4290" spans="8:8" x14ac:dyDescent="0.15">
      <c r="H4290">
        <f t="shared" si="67"/>
        <v>11.844296</v>
      </c>
    </row>
    <row r="4291" spans="8:8" x14ac:dyDescent="0.15">
      <c r="H4291">
        <f t="shared" si="67"/>
        <v>3.7403040000000001</v>
      </c>
    </row>
    <row r="4292" spans="8:8" x14ac:dyDescent="0.15">
      <c r="H4292">
        <f t="shared" si="67"/>
        <v>3.7403040000000001</v>
      </c>
    </row>
    <row r="4293" spans="8:8" x14ac:dyDescent="0.15">
      <c r="H4293">
        <f t="shared" si="67"/>
        <v>0.37403039999999999</v>
      </c>
    </row>
    <row r="4294" spans="8:8" x14ac:dyDescent="0.15">
      <c r="H4294">
        <f t="shared" si="67"/>
        <v>0.37403039999999999</v>
      </c>
    </row>
    <row r="4295" spans="8:8" x14ac:dyDescent="0.15">
      <c r="H4295">
        <f t="shared" si="67"/>
        <v>0.37403039999999999</v>
      </c>
    </row>
    <row r="4296" spans="8:8" x14ac:dyDescent="0.15">
      <c r="H4296">
        <f t="shared" si="67"/>
        <v>0.37403039999999999</v>
      </c>
    </row>
    <row r="4297" spans="8:8" x14ac:dyDescent="0.15">
      <c r="H4297">
        <f t="shared" si="67"/>
        <v>0.37403039999999999</v>
      </c>
    </row>
    <row r="4298" spans="8:8" x14ac:dyDescent="0.15">
      <c r="H4298">
        <f t="shared" si="67"/>
        <v>0.37403039999999999</v>
      </c>
    </row>
    <row r="4299" spans="8:8" x14ac:dyDescent="0.15">
      <c r="H4299">
        <f t="shared" si="67"/>
        <v>0.37403039999999999</v>
      </c>
    </row>
    <row r="4300" spans="8:8" x14ac:dyDescent="0.15">
      <c r="H4300">
        <f t="shared" si="67"/>
        <v>0.37403039999999999</v>
      </c>
    </row>
    <row r="4301" spans="8:8" x14ac:dyDescent="0.15">
      <c r="H4301">
        <f t="shared" si="67"/>
        <v>0.37403039999999999</v>
      </c>
    </row>
    <row r="4302" spans="8:8" x14ac:dyDescent="0.15">
      <c r="H4302">
        <f t="shared" si="67"/>
        <v>0.37403039999999999</v>
      </c>
    </row>
    <row r="4303" spans="8:8" x14ac:dyDescent="0.15">
      <c r="H4303">
        <f t="shared" si="67"/>
        <v>0.37403039999999999</v>
      </c>
    </row>
    <row r="4304" spans="8:8" x14ac:dyDescent="0.15">
      <c r="H4304">
        <f t="shared" si="67"/>
        <v>1.2467680000000001</v>
      </c>
    </row>
    <row r="4305" spans="8:8" x14ac:dyDescent="0.15">
      <c r="H4305">
        <f t="shared" si="67"/>
        <v>6.2338399999999998</v>
      </c>
    </row>
    <row r="4306" spans="8:8" x14ac:dyDescent="0.15">
      <c r="H4306">
        <f t="shared" si="67"/>
        <v>11.844296</v>
      </c>
    </row>
    <row r="4307" spans="8:8" x14ac:dyDescent="0.15">
      <c r="H4307">
        <f t="shared" si="67"/>
        <v>11.844296</v>
      </c>
    </row>
    <row r="4308" spans="8:8" x14ac:dyDescent="0.15">
      <c r="H4308">
        <f t="shared" si="67"/>
        <v>11.844296</v>
      </c>
    </row>
    <row r="4309" spans="8:8" x14ac:dyDescent="0.15">
      <c r="H4309">
        <f t="shared" si="67"/>
        <v>9.9741440000000008</v>
      </c>
    </row>
    <row r="4310" spans="8:8" x14ac:dyDescent="0.15">
      <c r="H4310">
        <f t="shared" si="67"/>
        <v>9.9741440000000008</v>
      </c>
    </row>
    <row r="4311" spans="8:8" x14ac:dyDescent="0.15">
      <c r="H4311">
        <f t="shared" si="67"/>
        <v>11.844296</v>
      </c>
    </row>
    <row r="4312" spans="8:8" x14ac:dyDescent="0.15">
      <c r="H4312">
        <f t="shared" si="67"/>
        <v>11.844296</v>
      </c>
    </row>
    <row r="4313" spans="8:8" x14ac:dyDescent="0.15">
      <c r="H4313">
        <f t="shared" si="67"/>
        <v>11.844296</v>
      </c>
    </row>
    <row r="4314" spans="8:8" x14ac:dyDescent="0.15">
      <c r="H4314">
        <f t="shared" si="67"/>
        <v>11.844296</v>
      </c>
    </row>
    <row r="4315" spans="8:8" x14ac:dyDescent="0.15">
      <c r="H4315">
        <f t="shared" ref="H4315:H4378" si="68">$H4291</f>
        <v>3.7403040000000001</v>
      </c>
    </row>
    <row r="4316" spans="8:8" x14ac:dyDescent="0.15">
      <c r="H4316">
        <f t="shared" si="68"/>
        <v>3.7403040000000001</v>
      </c>
    </row>
    <row r="4317" spans="8:8" x14ac:dyDescent="0.15">
      <c r="H4317">
        <f t="shared" si="68"/>
        <v>0.37403039999999999</v>
      </c>
    </row>
    <row r="4318" spans="8:8" x14ac:dyDescent="0.15">
      <c r="H4318">
        <f t="shared" si="68"/>
        <v>0.37403039999999999</v>
      </c>
    </row>
    <row r="4319" spans="8:8" x14ac:dyDescent="0.15">
      <c r="H4319">
        <f t="shared" si="68"/>
        <v>0.37403039999999999</v>
      </c>
    </row>
    <row r="4320" spans="8:8" x14ac:dyDescent="0.15">
      <c r="H4320">
        <f t="shared" si="68"/>
        <v>0.37403039999999999</v>
      </c>
    </row>
    <row r="4321" spans="8:8" x14ac:dyDescent="0.15">
      <c r="H4321">
        <f t="shared" si="68"/>
        <v>0.37403039999999999</v>
      </c>
    </row>
    <row r="4322" spans="8:8" x14ac:dyDescent="0.15">
      <c r="H4322">
        <f t="shared" si="68"/>
        <v>0.37403039999999999</v>
      </c>
    </row>
    <row r="4323" spans="8:8" x14ac:dyDescent="0.15">
      <c r="H4323">
        <f t="shared" si="68"/>
        <v>0.37403039999999999</v>
      </c>
    </row>
    <row r="4324" spans="8:8" x14ac:dyDescent="0.15">
      <c r="H4324">
        <f t="shared" si="68"/>
        <v>0.37403039999999999</v>
      </c>
    </row>
    <row r="4325" spans="8:8" x14ac:dyDescent="0.15">
      <c r="H4325">
        <f t="shared" si="68"/>
        <v>0.37403039999999999</v>
      </c>
    </row>
    <row r="4326" spans="8:8" x14ac:dyDescent="0.15">
      <c r="H4326">
        <f t="shared" si="68"/>
        <v>0.37403039999999999</v>
      </c>
    </row>
    <row r="4327" spans="8:8" x14ac:dyDescent="0.15">
      <c r="H4327">
        <f t="shared" si="68"/>
        <v>0.37403039999999999</v>
      </c>
    </row>
    <row r="4328" spans="8:8" x14ac:dyDescent="0.15">
      <c r="H4328">
        <f t="shared" si="68"/>
        <v>1.2467680000000001</v>
      </c>
    </row>
    <row r="4329" spans="8:8" x14ac:dyDescent="0.15">
      <c r="H4329">
        <f t="shared" si="68"/>
        <v>6.2338399999999998</v>
      </c>
    </row>
    <row r="4330" spans="8:8" x14ac:dyDescent="0.15">
      <c r="H4330">
        <f t="shared" si="68"/>
        <v>11.844296</v>
      </c>
    </row>
    <row r="4331" spans="8:8" x14ac:dyDescent="0.15">
      <c r="H4331">
        <f t="shared" si="68"/>
        <v>11.844296</v>
      </c>
    </row>
    <row r="4332" spans="8:8" x14ac:dyDescent="0.15">
      <c r="H4332">
        <f t="shared" si="68"/>
        <v>11.844296</v>
      </c>
    </row>
    <row r="4333" spans="8:8" x14ac:dyDescent="0.15">
      <c r="H4333">
        <f t="shared" si="68"/>
        <v>9.9741440000000008</v>
      </c>
    </row>
    <row r="4334" spans="8:8" x14ac:dyDescent="0.15">
      <c r="H4334">
        <f t="shared" si="68"/>
        <v>9.9741440000000008</v>
      </c>
    </row>
    <row r="4335" spans="8:8" x14ac:dyDescent="0.15">
      <c r="H4335">
        <f t="shared" si="68"/>
        <v>11.844296</v>
      </c>
    </row>
    <row r="4336" spans="8:8" x14ac:dyDescent="0.15">
      <c r="H4336">
        <f t="shared" si="68"/>
        <v>11.844296</v>
      </c>
    </row>
    <row r="4337" spans="8:8" x14ac:dyDescent="0.15">
      <c r="H4337">
        <f t="shared" si="68"/>
        <v>11.844296</v>
      </c>
    </row>
    <row r="4338" spans="8:8" x14ac:dyDescent="0.15">
      <c r="H4338">
        <f t="shared" si="68"/>
        <v>11.844296</v>
      </c>
    </row>
    <row r="4339" spans="8:8" x14ac:dyDescent="0.15">
      <c r="H4339">
        <f t="shared" si="68"/>
        <v>3.7403040000000001</v>
      </c>
    </row>
    <row r="4340" spans="8:8" x14ac:dyDescent="0.15">
      <c r="H4340">
        <f t="shared" si="68"/>
        <v>3.7403040000000001</v>
      </c>
    </row>
    <row r="4341" spans="8:8" x14ac:dyDescent="0.15">
      <c r="H4341">
        <f t="shared" si="68"/>
        <v>0.37403039999999999</v>
      </c>
    </row>
    <row r="4342" spans="8:8" x14ac:dyDescent="0.15">
      <c r="H4342">
        <f t="shared" si="68"/>
        <v>0.37403039999999999</v>
      </c>
    </row>
    <row r="4343" spans="8:8" x14ac:dyDescent="0.15">
      <c r="H4343">
        <f t="shared" si="68"/>
        <v>0.37403039999999999</v>
      </c>
    </row>
    <row r="4344" spans="8:8" x14ac:dyDescent="0.15">
      <c r="H4344">
        <f t="shared" si="68"/>
        <v>0.37403039999999999</v>
      </c>
    </row>
    <row r="4345" spans="8:8" x14ac:dyDescent="0.15">
      <c r="H4345">
        <f t="shared" si="68"/>
        <v>0.37403039999999999</v>
      </c>
    </row>
    <row r="4346" spans="8:8" x14ac:dyDescent="0.15">
      <c r="H4346">
        <f t="shared" si="68"/>
        <v>0.37403039999999999</v>
      </c>
    </row>
    <row r="4347" spans="8:8" x14ac:dyDescent="0.15">
      <c r="H4347">
        <f t="shared" si="68"/>
        <v>0.37403039999999999</v>
      </c>
    </row>
    <row r="4348" spans="8:8" x14ac:dyDescent="0.15">
      <c r="H4348">
        <f t="shared" si="68"/>
        <v>0.37403039999999999</v>
      </c>
    </row>
    <row r="4349" spans="8:8" x14ac:dyDescent="0.15">
      <c r="H4349">
        <f t="shared" si="68"/>
        <v>0.37403039999999999</v>
      </c>
    </row>
    <row r="4350" spans="8:8" x14ac:dyDescent="0.15">
      <c r="H4350">
        <f t="shared" si="68"/>
        <v>0.37403039999999999</v>
      </c>
    </row>
    <row r="4351" spans="8:8" x14ac:dyDescent="0.15">
      <c r="H4351">
        <f t="shared" si="68"/>
        <v>0.37403039999999999</v>
      </c>
    </row>
    <row r="4352" spans="8:8" x14ac:dyDescent="0.15">
      <c r="H4352">
        <f t="shared" si="68"/>
        <v>1.2467680000000001</v>
      </c>
    </row>
    <row r="4353" spans="8:8" x14ac:dyDescent="0.15">
      <c r="H4353">
        <f t="shared" si="68"/>
        <v>6.2338399999999998</v>
      </c>
    </row>
    <row r="4354" spans="8:8" x14ac:dyDescent="0.15">
      <c r="H4354">
        <f t="shared" si="68"/>
        <v>11.844296</v>
      </c>
    </row>
    <row r="4355" spans="8:8" x14ac:dyDescent="0.15">
      <c r="H4355">
        <f t="shared" si="68"/>
        <v>11.844296</v>
      </c>
    </row>
    <row r="4356" spans="8:8" x14ac:dyDescent="0.15">
      <c r="H4356">
        <f t="shared" si="68"/>
        <v>11.844296</v>
      </c>
    </row>
    <row r="4357" spans="8:8" x14ac:dyDescent="0.15">
      <c r="H4357">
        <f t="shared" si="68"/>
        <v>9.9741440000000008</v>
      </c>
    </row>
    <row r="4358" spans="8:8" x14ac:dyDescent="0.15">
      <c r="H4358">
        <f t="shared" si="68"/>
        <v>9.9741440000000008</v>
      </c>
    </row>
    <row r="4359" spans="8:8" x14ac:dyDescent="0.15">
      <c r="H4359">
        <f t="shared" si="68"/>
        <v>11.844296</v>
      </c>
    </row>
    <row r="4360" spans="8:8" x14ac:dyDescent="0.15">
      <c r="H4360">
        <f t="shared" si="68"/>
        <v>11.844296</v>
      </c>
    </row>
    <row r="4361" spans="8:8" x14ac:dyDescent="0.15">
      <c r="H4361">
        <f t="shared" si="68"/>
        <v>11.844296</v>
      </c>
    </row>
    <row r="4362" spans="8:8" x14ac:dyDescent="0.15">
      <c r="H4362">
        <f t="shared" si="68"/>
        <v>11.844296</v>
      </c>
    </row>
    <row r="4363" spans="8:8" x14ac:dyDescent="0.15">
      <c r="H4363">
        <f t="shared" si="68"/>
        <v>3.7403040000000001</v>
      </c>
    </row>
    <row r="4364" spans="8:8" x14ac:dyDescent="0.15">
      <c r="H4364">
        <f t="shared" si="68"/>
        <v>3.7403040000000001</v>
      </c>
    </row>
    <row r="4365" spans="8:8" x14ac:dyDescent="0.15">
      <c r="H4365">
        <f t="shared" si="68"/>
        <v>0.37403039999999999</v>
      </c>
    </row>
    <row r="4366" spans="8:8" x14ac:dyDescent="0.15">
      <c r="H4366">
        <f t="shared" si="68"/>
        <v>0.37403039999999999</v>
      </c>
    </row>
    <row r="4367" spans="8:8" x14ac:dyDescent="0.15">
      <c r="H4367">
        <f t="shared" si="68"/>
        <v>0.37403039999999999</v>
      </c>
    </row>
    <row r="4368" spans="8:8" x14ac:dyDescent="0.15">
      <c r="H4368">
        <f t="shared" si="68"/>
        <v>0.37403039999999999</v>
      </c>
    </row>
    <row r="4369" spans="8:8" x14ac:dyDescent="0.15">
      <c r="H4369">
        <f t="shared" si="68"/>
        <v>0.37403039999999999</v>
      </c>
    </row>
    <row r="4370" spans="8:8" x14ac:dyDescent="0.15">
      <c r="H4370">
        <f t="shared" si="68"/>
        <v>0.37403039999999999</v>
      </c>
    </row>
    <row r="4371" spans="8:8" x14ac:dyDescent="0.15">
      <c r="H4371">
        <f t="shared" si="68"/>
        <v>0.37403039999999999</v>
      </c>
    </row>
    <row r="4372" spans="8:8" x14ac:dyDescent="0.15">
      <c r="H4372">
        <f t="shared" si="68"/>
        <v>0.37403039999999999</v>
      </c>
    </row>
    <row r="4373" spans="8:8" x14ac:dyDescent="0.15">
      <c r="H4373">
        <f t="shared" si="68"/>
        <v>0.37403039999999999</v>
      </c>
    </row>
    <row r="4374" spans="8:8" x14ac:dyDescent="0.15">
      <c r="H4374">
        <f t="shared" si="68"/>
        <v>0.37403039999999999</v>
      </c>
    </row>
    <row r="4375" spans="8:8" x14ac:dyDescent="0.15">
      <c r="H4375">
        <f t="shared" si="68"/>
        <v>0.37403039999999999</v>
      </c>
    </row>
    <row r="4376" spans="8:8" x14ac:dyDescent="0.15">
      <c r="H4376">
        <f t="shared" si="68"/>
        <v>1.2467680000000001</v>
      </c>
    </row>
    <row r="4377" spans="8:8" x14ac:dyDescent="0.15">
      <c r="H4377">
        <f t="shared" si="68"/>
        <v>6.2338399999999998</v>
      </c>
    </row>
    <row r="4378" spans="8:8" x14ac:dyDescent="0.15">
      <c r="H4378">
        <f t="shared" si="68"/>
        <v>11.844296</v>
      </c>
    </row>
    <row r="4379" spans="8:8" x14ac:dyDescent="0.15">
      <c r="H4379">
        <f t="shared" ref="H4379:H4442" si="69">$H4355</f>
        <v>11.844296</v>
      </c>
    </row>
    <row r="4380" spans="8:8" x14ac:dyDescent="0.15">
      <c r="H4380">
        <f t="shared" si="69"/>
        <v>11.844296</v>
      </c>
    </row>
    <row r="4381" spans="8:8" x14ac:dyDescent="0.15">
      <c r="H4381">
        <f t="shared" si="69"/>
        <v>9.9741440000000008</v>
      </c>
    </row>
    <row r="4382" spans="8:8" x14ac:dyDescent="0.15">
      <c r="H4382">
        <f t="shared" si="69"/>
        <v>9.9741440000000008</v>
      </c>
    </row>
    <row r="4383" spans="8:8" x14ac:dyDescent="0.15">
      <c r="H4383">
        <f t="shared" si="69"/>
        <v>11.844296</v>
      </c>
    </row>
    <row r="4384" spans="8:8" x14ac:dyDescent="0.15">
      <c r="H4384">
        <f t="shared" si="69"/>
        <v>11.844296</v>
      </c>
    </row>
    <row r="4385" spans="8:8" x14ac:dyDescent="0.15">
      <c r="H4385">
        <f t="shared" si="69"/>
        <v>11.844296</v>
      </c>
    </row>
    <row r="4386" spans="8:8" x14ac:dyDescent="0.15">
      <c r="H4386">
        <f t="shared" si="69"/>
        <v>11.844296</v>
      </c>
    </row>
    <row r="4387" spans="8:8" x14ac:dyDescent="0.15">
      <c r="H4387">
        <f t="shared" si="69"/>
        <v>3.7403040000000001</v>
      </c>
    </row>
    <row r="4388" spans="8:8" x14ac:dyDescent="0.15">
      <c r="H4388">
        <f t="shared" si="69"/>
        <v>3.7403040000000001</v>
      </c>
    </row>
    <row r="4389" spans="8:8" x14ac:dyDescent="0.15">
      <c r="H4389">
        <f t="shared" si="69"/>
        <v>0.37403039999999999</v>
      </c>
    </row>
    <row r="4390" spans="8:8" x14ac:dyDescent="0.15">
      <c r="H4390">
        <f t="shared" si="69"/>
        <v>0.37403039999999999</v>
      </c>
    </row>
    <row r="4391" spans="8:8" x14ac:dyDescent="0.15">
      <c r="H4391">
        <f t="shared" si="69"/>
        <v>0.37403039999999999</v>
      </c>
    </row>
    <row r="4392" spans="8:8" x14ac:dyDescent="0.15">
      <c r="H4392">
        <f t="shared" si="69"/>
        <v>0.37403039999999999</v>
      </c>
    </row>
    <row r="4393" spans="8:8" x14ac:dyDescent="0.15">
      <c r="H4393">
        <f t="shared" si="69"/>
        <v>0.37403039999999999</v>
      </c>
    </row>
    <row r="4394" spans="8:8" x14ac:dyDescent="0.15">
      <c r="H4394">
        <f t="shared" si="69"/>
        <v>0.37403039999999999</v>
      </c>
    </row>
    <row r="4395" spans="8:8" x14ac:dyDescent="0.15">
      <c r="H4395">
        <f t="shared" si="69"/>
        <v>0.37403039999999999</v>
      </c>
    </row>
    <row r="4396" spans="8:8" x14ac:dyDescent="0.15">
      <c r="H4396">
        <f t="shared" si="69"/>
        <v>0.37403039999999999</v>
      </c>
    </row>
    <row r="4397" spans="8:8" x14ac:dyDescent="0.15">
      <c r="H4397">
        <f t="shared" si="69"/>
        <v>0.37403039999999999</v>
      </c>
    </row>
    <row r="4398" spans="8:8" x14ac:dyDescent="0.15">
      <c r="H4398">
        <f t="shared" si="69"/>
        <v>0.37403039999999999</v>
      </c>
    </row>
    <row r="4399" spans="8:8" x14ac:dyDescent="0.15">
      <c r="H4399">
        <f t="shared" si="69"/>
        <v>0.37403039999999999</v>
      </c>
    </row>
    <row r="4400" spans="8:8" x14ac:dyDescent="0.15">
      <c r="H4400">
        <f t="shared" si="69"/>
        <v>1.2467680000000001</v>
      </c>
    </row>
    <row r="4401" spans="8:8" x14ac:dyDescent="0.15">
      <c r="H4401">
        <f t="shared" si="69"/>
        <v>6.2338399999999998</v>
      </c>
    </row>
    <row r="4402" spans="8:8" x14ac:dyDescent="0.15">
      <c r="H4402">
        <f t="shared" si="69"/>
        <v>11.844296</v>
      </c>
    </row>
    <row r="4403" spans="8:8" x14ac:dyDescent="0.15">
      <c r="H4403">
        <f t="shared" si="69"/>
        <v>11.844296</v>
      </c>
    </row>
    <row r="4404" spans="8:8" x14ac:dyDescent="0.15">
      <c r="H4404">
        <f t="shared" si="69"/>
        <v>11.844296</v>
      </c>
    </row>
    <row r="4405" spans="8:8" x14ac:dyDescent="0.15">
      <c r="H4405">
        <f t="shared" si="69"/>
        <v>9.9741440000000008</v>
      </c>
    </row>
    <row r="4406" spans="8:8" x14ac:dyDescent="0.15">
      <c r="H4406">
        <f t="shared" si="69"/>
        <v>9.9741440000000008</v>
      </c>
    </row>
    <row r="4407" spans="8:8" x14ac:dyDescent="0.15">
      <c r="H4407">
        <f t="shared" si="69"/>
        <v>11.844296</v>
      </c>
    </row>
    <row r="4408" spans="8:8" x14ac:dyDescent="0.15">
      <c r="H4408">
        <f t="shared" si="69"/>
        <v>11.844296</v>
      </c>
    </row>
    <row r="4409" spans="8:8" x14ac:dyDescent="0.15">
      <c r="H4409">
        <f t="shared" si="69"/>
        <v>11.844296</v>
      </c>
    </row>
    <row r="4410" spans="8:8" x14ac:dyDescent="0.15">
      <c r="H4410">
        <f t="shared" si="69"/>
        <v>11.844296</v>
      </c>
    </row>
    <row r="4411" spans="8:8" x14ac:dyDescent="0.15">
      <c r="H4411">
        <f t="shared" si="69"/>
        <v>3.7403040000000001</v>
      </c>
    </row>
    <row r="4412" spans="8:8" x14ac:dyDescent="0.15">
      <c r="H4412">
        <f t="shared" si="69"/>
        <v>3.7403040000000001</v>
      </c>
    </row>
    <row r="4413" spans="8:8" x14ac:dyDescent="0.15">
      <c r="H4413">
        <f t="shared" si="69"/>
        <v>0.37403039999999999</v>
      </c>
    </row>
    <row r="4414" spans="8:8" x14ac:dyDescent="0.15">
      <c r="H4414">
        <f t="shared" si="69"/>
        <v>0.37403039999999999</v>
      </c>
    </row>
    <row r="4415" spans="8:8" x14ac:dyDescent="0.15">
      <c r="H4415">
        <f t="shared" si="69"/>
        <v>0.37403039999999999</v>
      </c>
    </row>
    <row r="4416" spans="8:8" x14ac:dyDescent="0.15">
      <c r="H4416">
        <f t="shared" si="69"/>
        <v>0.37403039999999999</v>
      </c>
    </row>
    <row r="4417" spans="8:8" x14ac:dyDescent="0.15">
      <c r="H4417">
        <f t="shared" si="69"/>
        <v>0.37403039999999999</v>
      </c>
    </row>
    <row r="4418" spans="8:8" x14ac:dyDescent="0.15">
      <c r="H4418">
        <f t="shared" si="69"/>
        <v>0.37403039999999999</v>
      </c>
    </row>
    <row r="4419" spans="8:8" x14ac:dyDescent="0.15">
      <c r="H4419">
        <f t="shared" si="69"/>
        <v>0.37403039999999999</v>
      </c>
    </row>
    <row r="4420" spans="8:8" x14ac:dyDescent="0.15">
      <c r="H4420">
        <f t="shared" si="69"/>
        <v>0.37403039999999999</v>
      </c>
    </row>
    <row r="4421" spans="8:8" x14ac:dyDescent="0.15">
      <c r="H4421">
        <f t="shared" si="69"/>
        <v>0.37403039999999999</v>
      </c>
    </row>
    <row r="4422" spans="8:8" x14ac:dyDescent="0.15">
      <c r="H4422">
        <f t="shared" si="69"/>
        <v>0.37403039999999999</v>
      </c>
    </row>
    <row r="4423" spans="8:8" x14ac:dyDescent="0.15">
      <c r="H4423">
        <f t="shared" si="69"/>
        <v>0.37403039999999999</v>
      </c>
    </row>
    <row r="4424" spans="8:8" x14ac:dyDescent="0.15">
      <c r="H4424">
        <f t="shared" si="69"/>
        <v>1.2467680000000001</v>
      </c>
    </row>
    <row r="4425" spans="8:8" x14ac:dyDescent="0.15">
      <c r="H4425">
        <f t="shared" si="69"/>
        <v>6.2338399999999998</v>
      </c>
    </row>
    <row r="4426" spans="8:8" x14ac:dyDescent="0.15">
      <c r="H4426">
        <f t="shared" si="69"/>
        <v>11.844296</v>
      </c>
    </row>
    <row r="4427" spans="8:8" x14ac:dyDescent="0.15">
      <c r="H4427">
        <f t="shared" si="69"/>
        <v>11.844296</v>
      </c>
    </row>
    <row r="4428" spans="8:8" x14ac:dyDescent="0.15">
      <c r="H4428">
        <f t="shared" si="69"/>
        <v>11.844296</v>
      </c>
    </row>
    <row r="4429" spans="8:8" x14ac:dyDescent="0.15">
      <c r="H4429">
        <f t="shared" si="69"/>
        <v>9.9741440000000008</v>
      </c>
    </row>
    <row r="4430" spans="8:8" x14ac:dyDescent="0.15">
      <c r="H4430">
        <f t="shared" si="69"/>
        <v>9.9741440000000008</v>
      </c>
    </row>
    <row r="4431" spans="8:8" x14ac:dyDescent="0.15">
      <c r="H4431">
        <f t="shared" si="69"/>
        <v>11.844296</v>
      </c>
    </row>
    <row r="4432" spans="8:8" x14ac:dyDescent="0.15">
      <c r="H4432">
        <f t="shared" si="69"/>
        <v>11.844296</v>
      </c>
    </row>
    <row r="4433" spans="8:8" x14ac:dyDescent="0.15">
      <c r="H4433">
        <f t="shared" si="69"/>
        <v>11.844296</v>
      </c>
    </row>
    <row r="4434" spans="8:8" x14ac:dyDescent="0.15">
      <c r="H4434">
        <f t="shared" si="69"/>
        <v>11.844296</v>
      </c>
    </row>
    <row r="4435" spans="8:8" x14ac:dyDescent="0.15">
      <c r="H4435">
        <f t="shared" si="69"/>
        <v>3.7403040000000001</v>
      </c>
    </row>
    <row r="4436" spans="8:8" x14ac:dyDescent="0.15">
      <c r="H4436">
        <f t="shared" si="69"/>
        <v>3.7403040000000001</v>
      </c>
    </row>
    <row r="4437" spans="8:8" x14ac:dyDescent="0.15">
      <c r="H4437">
        <f t="shared" si="69"/>
        <v>0.37403039999999999</v>
      </c>
    </row>
    <row r="4438" spans="8:8" x14ac:dyDescent="0.15">
      <c r="H4438">
        <f t="shared" si="69"/>
        <v>0.37403039999999999</v>
      </c>
    </row>
    <row r="4439" spans="8:8" x14ac:dyDescent="0.15">
      <c r="H4439">
        <f t="shared" si="69"/>
        <v>0.37403039999999999</v>
      </c>
    </row>
    <row r="4440" spans="8:8" x14ac:dyDescent="0.15">
      <c r="H4440">
        <f t="shared" si="69"/>
        <v>0.37403039999999999</v>
      </c>
    </row>
    <row r="4441" spans="8:8" x14ac:dyDescent="0.15">
      <c r="H4441">
        <f t="shared" si="69"/>
        <v>0.37403039999999999</v>
      </c>
    </row>
    <row r="4442" spans="8:8" x14ac:dyDescent="0.15">
      <c r="H4442">
        <f t="shared" si="69"/>
        <v>0.37403039999999999</v>
      </c>
    </row>
    <row r="4443" spans="8:8" x14ac:dyDescent="0.15">
      <c r="H4443">
        <f t="shared" ref="H4443:H4506" si="70">$H4419</f>
        <v>0.37403039999999999</v>
      </c>
    </row>
    <row r="4444" spans="8:8" x14ac:dyDescent="0.15">
      <c r="H4444">
        <f t="shared" si="70"/>
        <v>0.37403039999999999</v>
      </c>
    </row>
    <row r="4445" spans="8:8" x14ac:dyDescent="0.15">
      <c r="H4445">
        <f t="shared" si="70"/>
        <v>0.37403039999999999</v>
      </c>
    </row>
    <row r="4446" spans="8:8" x14ac:dyDescent="0.15">
      <c r="H4446">
        <f t="shared" si="70"/>
        <v>0.37403039999999999</v>
      </c>
    </row>
    <row r="4447" spans="8:8" x14ac:dyDescent="0.15">
      <c r="H4447">
        <f t="shared" si="70"/>
        <v>0.37403039999999999</v>
      </c>
    </row>
    <row r="4448" spans="8:8" x14ac:dyDescent="0.15">
      <c r="H4448">
        <f t="shared" si="70"/>
        <v>1.2467680000000001</v>
      </c>
    </row>
    <row r="4449" spans="8:8" x14ac:dyDescent="0.15">
      <c r="H4449">
        <f t="shared" si="70"/>
        <v>6.2338399999999998</v>
      </c>
    </row>
    <row r="4450" spans="8:8" x14ac:dyDescent="0.15">
      <c r="H4450">
        <f t="shared" si="70"/>
        <v>11.844296</v>
      </c>
    </row>
    <row r="4451" spans="8:8" x14ac:dyDescent="0.15">
      <c r="H4451">
        <f t="shared" si="70"/>
        <v>11.844296</v>
      </c>
    </row>
    <row r="4452" spans="8:8" x14ac:dyDescent="0.15">
      <c r="H4452">
        <f t="shared" si="70"/>
        <v>11.844296</v>
      </c>
    </row>
    <row r="4453" spans="8:8" x14ac:dyDescent="0.15">
      <c r="H4453">
        <f t="shared" si="70"/>
        <v>9.9741440000000008</v>
      </c>
    </row>
    <row r="4454" spans="8:8" x14ac:dyDescent="0.15">
      <c r="H4454">
        <f t="shared" si="70"/>
        <v>9.9741440000000008</v>
      </c>
    </row>
    <row r="4455" spans="8:8" x14ac:dyDescent="0.15">
      <c r="H4455">
        <f t="shared" si="70"/>
        <v>11.844296</v>
      </c>
    </row>
    <row r="4456" spans="8:8" x14ac:dyDescent="0.15">
      <c r="H4456">
        <f t="shared" si="70"/>
        <v>11.844296</v>
      </c>
    </row>
    <row r="4457" spans="8:8" x14ac:dyDescent="0.15">
      <c r="H4457">
        <f t="shared" si="70"/>
        <v>11.844296</v>
      </c>
    </row>
    <row r="4458" spans="8:8" x14ac:dyDescent="0.15">
      <c r="H4458">
        <f t="shared" si="70"/>
        <v>11.844296</v>
      </c>
    </row>
    <row r="4459" spans="8:8" x14ac:dyDescent="0.15">
      <c r="H4459">
        <f t="shared" si="70"/>
        <v>3.7403040000000001</v>
      </c>
    </row>
    <row r="4460" spans="8:8" x14ac:dyDescent="0.15">
      <c r="H4460">
        <f t="shared" si="70"/>
        <v>3.7403040000000001</v>
      </c>
    </row>
    <row r="4461" spans="8:8" x14ac:dyDescent="0.15">
      <c r="H4461">
        <f t="shared" si="70"/>
        <v>0.37403039999999999</v>
      </c>
    </row>
    <row r="4462" spans="8:8" x14ac:dyDescent="0.15">
      <c r="H4462">
        <f t="shared" si="70"/>
        <v>0.37403039999999999</v>
      </c>
    </row>
    <row r="4463" spans="8:8" x14ac:dyDescent="0.15">
      <c r="H4463">
        <f t="shared" si="70"/>
        <v>0.37403039999999999</v>
      </c>
    </row>
    <row r="4464" spans="8:8" x14ac:dyDescent="0.15">
      <c r="H4464">
        <f t="shared" si="70"/>
        <v>0.37403039999999999</v>
      </c>
    </row>
    <row r="4465" spans="8:8" x14ac:dyDescent="0.15">
      <c r="H4465">
        <f t="shared" si="70"/>
        <v>0.37403039999999999</v>
      </c>
    </row>
    <row r="4466" spans="8:8" x14ac:dyDescent="0.15">
      <c r="H4466">
        <f t="shared" si="70"/>
        <v>0.37403039999999999</v>
      </c>
    </row>
    <row r="4467" spans="8:8" x14ac:dyDescent="0.15">
      <c r="H4467">
        <f t="shared" si="70"/>
        <v>0.37403039999999999</v>
      </c>
    </row>
    <row r="4468" spans="8:8" x14ac:dyDescent="0.15">
      <c r="H4468">
        <f t="shared" si="70"/>
        <v>0.37403039999999999</v>
      </c>
    </row>
    <row r="4469" spans="8:8" x14ac:dyDescent="0.15">
      <c r="H4469">
        <f t="shared" si="70"/>
        <v>0.37403039999999999</v>
      </c>
    </row>
    <row r="4470" spans="8:8" x14ac:dyDescent="0.15">
      <c r="H4470">
        <f t="shared" si="70"/>
        <v>0.37403039999999999</v>
      </c>
    </row>
    <row r="4471" spans="8:8" x14ac:dyDescent="0.15">
      <c r="H4471">
        <f t="shared" si="70"/>
        <v>0.37403039999999999</v>
      </c>
    </row>
    <row r="4472" spans="8:8" x14ac:dyDescent="0.15">
      <c r="H4472">
        <f t="shared" si="70"/>
        <v>1.2467680000000001</v>
      </c>
    </row>
    <row r="4473" spans="8:8" x14ac:dyDescent="0.15">
      <c r="H4473">
        <f t="shared" si="70"/>
        <v>6.2338399999999998</v>
      </c>
    </row>
    <row r="4474" spans="8:8" x14ac:dyDescent="0.15">
      <c r="H4474">
        <f t="shared" si="70"/>
        <v>11.844296</v>
      </c>
    </row>
    <row r="4475" spans="8:8" x14ac:dyDescent="0.15">
      <c r="H4475">
        <f t="shared" si="70"/>
        <v>11.844296</v>
      </c>
    </row>
    <row r="4476" spans="8:8" x14ac:dyDescent="0.15">
      <c r="H4476">
        <f t="shared" si="70"/>
        <v>11.844296</v>
      </c>
    </row>
    <row r="4477" spans="8:8" x14ac:dyDescent="0.15">
      <c r="H4477">
        <f t="shared" si="70"/>
        <v>9.9741440000000008</v>
      </c>
    </row>
    <row r="4478" spans="8:8" x14ac:dyDescent="0.15">
      <c r="H4478">
        <f t="shared" si="70"/>
        <v>9.9741440000000008</v>
      </c>
    </row>
    <row r="4479" spans="8:8" x14ac:dyDescent="0.15">
      <c r="H4479">
        <f t="shared" si="70"/>
        <v>11.844296</v>
      </c>
    </row>
    <row r="4480" spans="8:8" x14ac:dyDescent="0.15">
      <c r="H4480">
        <f t="shared" si="70"/>
        <v>11.844296</v>
      </c>
    </row>
    <row r="4481" spans="8:8" x14ac:dyDescent="0.15">
      <c r="H4481">
        <f t="shared" si="70"/>
        <v>11.844296</v>
      </c>
    </row>
    <row r="4482" spans="8:8" x14ac:dyDescent="0.15">
      <c r="H4482">
        <f t="shared" si="70"/>
        <v>11.844296</v>
      </c>
    </row>
    <row r="4483" spans="8:8" x14ac:dyDescent="0.15">
      <c r="H4483">
        <f t="shared" si="70"/>
        <v>3.7403040000000001</v>
      </c>
    </row>
    <row r="4484" spans="8:8" x14ac:dyDescent="0.15">
      <c r="H4484">
        <f t="shared" si="70"/>
        <v>3.7403040000000001</v>
      </c>
    </row>
    <row r="4485" spans="8:8" x14ac:dyDescent="0.15">
      <c r="H4485">
        <f t="shared" si="70"/>
        <v>0.37403039999999999</v>
      </c>
    </row>
    <row r="4486" spans="8:8" x14ac:dyDescent="0.15">
      <c r="H4486">
        <f t="shared" si="70"/>
        <v>0.37403039999999999</v>
      </c>
    </row>
    <row r="4487" spans="8:8" x14ac:dyDescent="0.15">
      <c r="H4487">
        <f t="shared" si="70"/>
        <v>0.37403039999999999</v>
      </c>
    </row>
    <row r="4488" spans="8:8" x14ac:dyDescent="0.15">
      <c r="H4488">
        <f t="shared" si="70"/>
        <v>0.37403039999999999</v>
      </c>
    </row>
    <row r="4489" spans="8:8" x14ac:dyDescent="0.15">
      <c r="H4489">
        <f t="shared" si="70"/>
        <v>0.37403039999999999</v>
      </c>
    </row>
    <row r="4490" spans="8:8" x14ac:dyDescent="0.15">
      <c r="H4490">
        <f t="shared" si="70"/>
        <v>0.37403039999999999</v>
      </c>
    </row>
    <row r="4491" spans="8:8" x14ac:dyDescent="0.15">
      <c r="H4491">
        <f t="shared" si="70"/>
        <v>0.37403039999999999</v>
      </c>
    </row>
    <row r="4492" spans="8:8" x14ac:dyDescent="0.15">
      <c r="H4492">
        <f t="shared" si="70"/>
        <v>0.37403039999999999</v>
      </c>
    </row>
    <row r="4493" spans="8:8" x14ac:dyDescent="0.15">
      <c r="H4493">
        <f t="shared" si="70"/>
        <v>0.37403039999999999</v>
      </c>
    </row>
    <row r="4494" spans="8:8" x14ac:dyDescent="0.15">
      <c r="H4494">
        <f t="shared" si="70"/>
        <v>0.37403039999999999</v>
      </c>
    </row>
    <row r="4495" spans="8:8" x14ac:dyDescent="0.15">
      <c r="H4495">
        <f t="shared" si="70"/>
        <v>0.37403039999999999</v>
      </c>
    </row>
    <row r="4496" spans="8:8" x14ac:dyDescent="0.15">
      <c r="H4496">
        <f t="shared" si="70"/>
        <v>1.2467680000000001</v>
      </c>
    </row>
    <row r="4497" spans="8:8" x14ac:dyDescent="0.15">
      <c r="H4497">
        <f t="shared" si="70"/>
        <v>6.2338399999999998</v>
      </c>
    </row>
    <row r="4498" spans="8:8" x14ac:dyDescent="0.15">
      <c r="H4498">
        <f t="shared" si="70"/>
        <v>11.844296</v>
      </c>
    </row>
    <row r="4499" spans="8:8" x14ac:dyDescent="0.15">
      <c r="H4499">
        <f t="shared" si="70"/>
        <v>11.844296</v>
      </c>
    </row>
    <row r="4500" spans="8:8" x14ac:dyDescent="0.15">
      <c r="H4500">
        <f t="shared" si="70"/>
        <v>11.844296</v>
      </c>
    </row>
    <row r="4501" spans="8:8" x14ac:dyDescent="0.15">
      <c r="H4501">
        <f t="shared" si="70"/>
        <v>9.9741440000000008</v>
      </c>
    </row>
    <row r="4502" spans="8:8" x14ac:dyDescent="0.15">
      <c r="H4502">
        <f t="shared" si="70"/>
        <v>9.9741440000000008</v>
      </c>
    </row>
    <row r="4503" spans="8:8" x14ac:dyDescent="0.15">
      <c r="H4503">
        <f t="shared" si="70"/>
        <v>11.844296</v>
      </c>
    </row>
    <row r="4504" spans="8:8" x14ac:dyDescent="0.15">
      <c r="H4504">
        <f t="shared" si="70"/>
        <v>11.844296</v>
      </c>
    </row>
    <row r="4505" spans="8:8" x14ac:dyDescent="0.15">
      <c r="H4505">
        <f t="shared" si="70"/>
        <v>11.844296</v>
      </c>
    </row>
    <row r="4506" spans="8:8" x14ac:dyDescent="0.15">
      <c r="H4506">
        <f t="shared" si="70"/>
        <v>11.844296</v>
      </c>
    </row>
    <row r="4507" spans="8:8" x14ac:dyDescent="0.15">
      <c r="H4507">
        <f t="shared" ref="H4507:H4570" si="71">$H4483</f>
        <v>3.7403040000000001</v>
      </c>
    </row>
    <row r="4508" spans="8:8" x14ac:dyDescent="0.15">
      <c r="H4508">
        <f t="shared" si="71"/>
        <v>3.7403040000000001</v>
      </c>
    </row>
    <row r="4509" spans="8:8" x14ac:dyDescent="0.15">
      <c r="H4509">
        <f t="shared" si="71"/>
        <v>0.37403039999999999</v>
      </c>
    </row>
    <row r="4510" spans="8:8" x14ac:dyDescent="0.15">
      <c r="H4510">
        <f t="shared" si="71"/>
        <v>0.37403039999999999</v>
      </c>
    </row>
    <row r="4511" spans="8:8" x14ac:dyDescent="0.15">
      <c r="H4511">
        <f t="shared" si="71"/>
        <v>0.37403039999999999</v>
      </c>
    </row>
    <row r="4512" spans="8:8" x14ac:dyDescent="0.15">
      <c r="H4512">
        <f t="shared" si="71"/>
        <v>0.37403039999999999</v>
      </c>
    </row>
    <row r="4513" spans="8:8" x14ac:dyDescent="0.15">
      <c r="H4513">
        <f t="shared" si="71"/>
        <v>0.37403039999999999</v>
      </c>
    </row>
    <row r="4514" spans="8:8" x14ac:dyDescent="0.15">
      <c r="H4514">
        <f t="shared" si="71"/>
        <v>0.37403039999999999</v>
      </c>
    </row>
    <row r="4515" spans="8:8" x14ac:dyDescent="0.15">
      <c r="H4515">
        <f t="shared" si="71"/>
        <v>0.37403039999999999</v>
      </c>
    </row>
    <row r="4516" spans="8:8" x14ac:dyDescent="0.15">
      <c r="H4516">
        <f t="shared" si="71"/>
        <v>0.37403039999999999</v>
      </c>
    </row>
    <row r="4517" spans="8:8" x14ac:dyDescent="0.15">
      <c r="H4517">
        <f t="shared" si="71"/>
        <v>0.37403039999999999</v>
      </c>
    </row>
    <row r="4518" spans="8:8" x14ac:dyDescent="0.15">
      <c r="H4518">
        <f t="shared" si="71"/>
        <v>0.37403039999999999</v>
      </c>
    </row>
    <row r="4519" spans="8:8" x14ac:dyDescent="0.15">
      <c r="H4519">
        <f t="shared" si="71"/>
        <v>0.37403039999999999</v>
      </c>
    </row>
    <row r="4520" spans="8:8" x14ac:dyDescent="0.15">
      <c r="H4520">
        <f t="shared" si="71"/>
        <v>1.2467680000000001</v>
      </c>
    </row>
    <row r="4521" spans="8:8" x14ac:dyDescent="0.15">
      <c r="H4521">
        <f t="shared" si="71"/>
        <v>6.2338399999999998</v>
      </c>
    </row>
    <row r="4522" spans="8:8" x14ac:dyDescent="0.15">
      <c r="H4522">
        <f t="shared" si="71"/>
        <v>11.844296</v>
      </c>
    </row>
    <row r="4523" spans="8:8" x14ac:dyDescent="0.15">
      <c r="H4523">
        <f t="shared" si="71"/>
        <v>11.844296</v>
      </c>
    </row>
    <row r="4524" spans="8:8" x14ac:dyDescent="0.15">
      <c r="H4524">
        <f t="shared" si="71"/>
        <v>11.844296</v>
      </c>
    </row>
    <row r="4525" spans="8:8" x14ac:dyDescent="0.15">
      <c r="H4525">
        <f t="shared" si="71"/>
        <v>9.9741440000000008</v>
      </c>
    </row>
    <row r="4526" spans="8:8" x14ac:dyDescent="0.15">
      <c r="H4526">
        <f t="shared" si="71"/>
        <v>9.9741440000000008</v>
      </c>
    </row>
    <row r="4527" spans="8:8" x14ac:dyDescent="0.15">
      <c r="H4527">
        <f t="shared" si="71"/>
        <v>11.844296</v>
      </c>
    </row>
    <row r="4528" spans="8:8" x14ac:dyDescent="0.15">
      <c r="H4528">
        <f t="shared" si="71"/>
        <v>11.844296</v>
      </c>
    </row>
    <row r="4529" spans="8:8" x14ac:dyDescent="0.15">
      <c r="H4529">
        <f t="shared" si="71"/>
        <v>11.844296</v>
      </c>
    </row>
    <row r="4530" spans="8:8" x14ac:dyDescent="0.15">
      <c r="H4530">
        <f t="shared" si="71"/>
        <v>11.844296</v>
      </c>
    </row>
    <row r="4531" spans="8:8" x14ac:dyDescent="0.15">
      <c r="H4531">
        <f t="shared" si="71"/>
        <v>3.7403040000000001</v>
      </c>
    </row>
    <row r="4532" spans="8:8" x14ac:dyDescent="0.15">
      <c r="H4532">
        <f t="shared" si="71"/>
        <v>3.7403040000000001</v>
      </c>
    </row>
    <row r="4533" spans="8:8" x14ac:dyDescent="0.15">
      <c r="H4533">
        <f t="shared" si="71"/>
        <v>0.37403039999999999</v>
      </c>
    </row>
    <row r="4534" spans="8:8" x14ac:dyDescent="0.15">
      <c r="H4534">
        <f t="shared" si="71"/>
        <v>0.37403039999999999</v>
      </c>
    </row>
    <row r="4535" spans="8:8" x14ac:dyDescent="0.15">
      <c r="H4535">
        <f t="shared" si="71"/>
        <v>0.37403039999999999</v>
      </c>
    </row>
    <row r="4536" spans="8:8" x14ac:dyDescent="0.15">
      <c r="H4536">
        <f t="shared" si="71"/>
        <v>0.37403039999999999</v>
      </c>
    </row>
    <row r="4537" spans="8:8" x14ac:dyDescent="0.15">
      <c r="H4537">
        <f t="shared" si="71"/>
        <v>0.37403039999999999</v>
      </c>
    </row>
    <row r="4538" spans="8:8" x14ac:dyDescent="0.15">
      <c r="H4538">
        <f t="shared" si="71"/>
        <v>0.37403039999999999</v>
      </c>
    </row>
    <row r="4539" spans="8:8" x14ac:dyDescent="0.15">
      <c r="H4539">
        <f t="shared" si="71"/>
        <v>0.37403039999999999</v>
      </c>
    </row>
    <row r="4540" spans="8:8" x14ac:dyDescent="0.15">
      <c r="H4540">
        <f t="shared" si="71"/>
        <v>0.37403039999999999</v>
      </c>
    </row>
    <row r="4541" spans="8:8" x14ac:dyDescent="0.15">
      <c r="H4541">
        <f t="shared" si="71"/>
        <v>0.37403039999999999</v>
      </c>
    </row>
    <row r="4542" spans="8:8" x14ac:dyDescent="0.15">
      <c r="H4542">
        <f t="shared" si="71"/>
        <v>0.37403039999999999</v>
      </c>
    </row>
    <row r="4543" spans="8:8" x14ac:dyDescent="0.15">
      <c r="H4543">
        <f t="shared" si="71"/>
        <v>0.37403039999999999</v>
      </c>
    </row>
    <row r="4544" spans="8:8" x14ac:dyDescent="0.15">
      <c r="H4544">
        <f t="shared" si="71"/>
        <v>1.2467680000000001</v>
      </c>
    </row>
    <row r="4545" spans="8:8" x14ac:dyDescent="0.15">
      <c r="H4545">
        <f t="shared" si="71"/>
        <v>6.2338399999999998</v>
      </c>
    </row>
    <row r="4546" spans="8:8" x14ac:dyDescent="0.15">
      <c r="H4546">
        <f t="shared" si="71"/>
        <v>11.844296</v>
      </c>
    </row>
    <row r="4547" spans="8:8" x14ac:dyDescent="0.15">
      <c r="H4547">
        <f t="shared" si="71"/>
        <v>11.844296</v>
      </c>
    </row>
    <row r="4548" spans="8:8" x14ac:dyDescent="0.15">
      <c r="H4548">
        <f t="shared" si="71"/>
        <v>11.844296</v>
      </c>
    </row>
    <row r="4549" spans="8:8" x14ac:dyDescent="0.15">
      <c r="H4549">
        <f t="shared" si="71"/>
        <v>9.9741440000000008</v>
      </c>
    </row>
    <row r="4550" spans="8:8" x14ac:dyDescent="0.15">
      <c r="H4550">
        <f t="shared" si="71"/>
        <v>9.9741440000000008</v>
      </c>
    </row>
    <row r="4551" spans="8:8" x14ac:dyDescent="0.15">
      <c r="H4551">
        <f t="shared" si="71"/>
        <v>11.844296</v>
      </c>
    </row>
    <row r="4552" spans="8:8" x14ac:dyDescent="0.15">
      <c r="H4552">
        <f t="shared" si="71"/>
        <v>11.844296</v>
      </c>
    </row>
    <row r="4553" spans="8:8" x14ac:dyDescent="0.15">
      <c r="H4553">
        <f t="shared" si="71"/>
        <v>11.844296</v>
      </c>
    </row>
    <row r="4554" spans="8:8" x14ac:dyDescent="0.15">
      <c r="H4554">
        <f t="shared" si="71"/>
        <v>11.844296</v>
      </c>
    </row>
    <row r="4555" spans="8:8" x14ac:dyDescent="0.15">
      <c r="H4555">
        <f t="shared" si="71"/>
        <v>3.7403040000000001</v>
      </c>
    </row>
    <row r="4556" spans="8:8" x14ac:dyDescent="0.15">
      <c r="H4556">
        <f t="shared" si="71"/>
        <v>3.7403040000000001</v>
      </c>
    </row>
    <row r="4557" spans="8:8" x14ac:dyDescent="0.15">
      <c r="H4557">
        <f t="shared" si="71"/>
        <v>0.37403039999999999</v>
      </c>
    </row>
    <row r="4558" spans="8:8" x14ac:dyDescent="0.15">
      <c r="H4558">
        <f t="shared" si="71"/>
        <v>0.37403039999999999</v>
      </c>
    </row>
    <row r="4559" spans="8:8" x14ac:dyDescent="0.15">
      <c r="H4559">
        <f t="shared" si="71"/>
        <v>0.37403039999999999</v>
      </c>
    </row>
    <row r="4560" spans="8:8" x14ac:dyDescent="0.15">
      <c r="H4560">
        <f t="shared" si="71"/>
        <v>0.37403039999999999</v>
      </c>
    </row>
    <row r="4561" spans="8:8" x14ac:dyDescent="0.15">
      <c r="H4561">
        <f t="shared" si="71"/>
        <v>0.37403039999999999</v>
      </c>
    </row>
    <row r="4562" spans="8:8" x14ac:dyDescent="0.15">
      <c r="H4562">
        <f t="shared" si="71"/>
        <v>0.37403039999999999</v>
      </c>
    </row>
    <row r="4563" spans="8:8" x14ac:dyDescent="0.15">
      <c r="H4563">
        <f t="shared" si="71"/>
        <v>0.37403039999999999</v>
      </c>
    </row>
    <row r="4564" spans="8:8" x14ac:dyDescent="0.15">
      <c r="H4564">
        <f t="shared" si="71"/>
        <v>0.37403039999999999</v>
      </c>
    </row>
    <row r="4565" spans="8:8" x14ac:dyDescent="0.15">
      <c r="H4565">
        <f t="shared" si="71"/>
        <v>0.37403039999999999</v>
      </c>
    </row>
    <row r="4566" spans="8:8" x14ac:dyDescent="0.15">
      <c r="H4566">
        <f t="shared" si="71"/>
        <v>0.37403039999999999</v>
      </c>
    </row>
    <row r="4567" spans="8:8" x14ac:dyDescent="0.15">
      <c r="H4567">
        <f t="shared" si="71"/>
        <v>0.37403039999999999</v>
      </c>
    </row>
    <row r="4568" spans="8:8" x14ac:dyDescent="0.15">
      <c r="H4568">
        <f t="shared" si="71"/>
        <v>1.2467680000000001</v>
      </c>
    </row>
    <row r="4569" spans="8:8" x14ac:dyDescent="0.15">
      <c r="H4569">
        <f t="shared" si="71"/>
        <v>6.2338399999999998</v>
      </c>
    </row>
    <row r="4570" spans="8:8" x14ac:dyDescent="0.15">
      <c r="H4570">
        <f t="shared" si="71"/>
        <v>11.844296</v>
      </c>
    </row>
    <row r="4571" spans="8:8" x14ac:dyDescent="0.15">
      <c r="H4571">
        <f t="shared" ref="H4571:H4634" si="72">$H4547</f>
        <v>11.844296</v>
      </c>
    </row>
    <row r="4572" spans="8:8" x14ac:dyDescent="0.15">
      <c r="H4572">
        <f t="shared" si="72"/>
        <v>11.844296</v>
      </c>
    </row>
    <row r="4573" spans="8:8" x14ac:dyDescent="0.15">
      <c r="H4573">
        <f t="shared" si="72"/>
        <v>9.9741440000000008</v>
      </c>
    </row>
    <row r="4574" spans="8:8" x14ac:dyDescent="0.15">
      <c r="H4574">
        <f t="shared" si="72"/>
        <v>9.9741440000000008</v>
      </c>
    </row>
    <row r="4575" spans="8:8" x14ac:dyDescent="0.15">
      <c r="H4575">
        <f t="shared" si="72"/>
        <v>11.844296</v>
      </c>
    </row>
    <row r="4576" spans="8:8" x14ac:dyDescent="0.15">
      <c r="H4576">
        <f t="shared" si="72"/>
        <v>11.844296</v>
      </c>
    </row>
    <row r="4577" spans="8:8" x14ac:dyDescent="0.15">
      <c r="H4577">
        <f t="shared" si="72"/>
        <v>11.844296</v>
      </c>
    </row>
    <row r="4578" spans="8:8" x14ac:dyDescent="0.15">
      <c r="H4578">
        <f t="shared" si="72"/>
        <v>11.844296</v>
      </c>
    </row>
    <row r="4579" spans="8:8" x14ac:dyDescent="0.15">
      <c r="H4579">
        <f t="shared" si="72"/>
        <v>3.7403040000000001</v>
      </c>
    </row>
    <row r="4580" spans="8:8" x14ac:dyDescent="0.15">
      <c r="H4580">
        <f t="shared" si="72"/>
        <v>3.7403040000000001</v>
      </c>
    </row>
    <row r="4581" spans="8:8" x14ac:dyDescent="0.15">
      <c r="H4581">
        <f t="shared" si="72"/>
        <v>0.37403039999999999</v>
      </c>
    </row>
    <row r="4582" spans="8:8" x14ac:dyDescent="0.15">
      <c r="H4582">
        <f t="shared" si="72"/>
        <v>0.37403039999999999</v>
      </c>
    </row>
    <row r="4583" spans="8:8" x14ac:dyDescent="0.15">
      <c r="H4583">
        <f t="shared" si="72"/>
        <v>0.37403039999999999</v>
      </c>
    </row>
    <row r="4584" spans="8:8" x14ac:dyDescent="0.15">
      <c r="H4584">
        <f t="shared" si="72"/>
        <v>0.37403039999999999</v>
      </c>
    </row>
    <row r="4585" spans="8:8" x14ac:dyDescent="0.15">
      <c r="H4585">
        <f t="shared" si="72"/>
        <v>0.37403039999999999</v>
      </c>
    </row>
    <row r="4586" spans="8:8" x14ac:dyDescent="0.15">
      <c r="H4586">
        <f t="shared" si="72"/>
        <v>0.37403039999999999</v>
      </c>
    </row>
    <row r="4587" spans="8:8" x14ac:dyDescent="0.15">
      <c r="H4587">
        <f t="shared" si="72"/>
        <v>0.37403039999999999</v>
      </c>
    </row>
    <row r="4588" spans="8:8" x14ac:dyDescent="0.15">
      <c r="H4588">
        <f t="shared" si="72"/>
        <v>0.37403039999999999</v>
      </c>
    </row>
    <row r="4589" spans="8:8" x14ac:dyDescent="0.15">
      <c r="H4589">
        <f t="shared" si="72"/>
        <v>0.37403039999999999</v>
      </c>
    </row>
    <row r="4590" spans="8:8" x14ac:dyDescent="0.15">
      <c r="H4590">
        <f t="shared" si="72"/>
        <v>0.37403039999999999</v>
      </c>
    </row>
    <row r="4591" spans="8:8" x14ac:dyDescent="0.15">
      <c r="H4591">
        <f t="shared" si="72"/>
        <v>0.37403039999999999</v>
      </c>
    </row>
    <row r="4592" spans="8:8" x14ac:dyDescent="0.15">
      <c r="H4592">
        <f t="shared" si="72"/>
        <v>1.2467680000000001</v>
      </c>
    </row>
    <row r="4593" spans="8:8" x14ac:dyDescent="0.15">
      <c r="H4593">
        <f t="shared" si="72"/>
        <v>6.2338399999999998</v>
      </c>
    </row>
    <row r="4594" spans="8:8" x14ac:dyDescent="0.15">
      <c r="H4594">
        <f t="shared" si="72"/>
        <v>11.844296</v>
      </c>
    </row>
    <row r="4595" spans="8:8" x14ac:dyDescent="0.15">
      <c r="H4595">
        <f t="shared" si="72"/>
        <v>11.844296</v>
      </c>
    </row>
    <row r="4596" spans="8:8" x14ac:dyDescent="0.15">
      <c r="H4596">
        <f t="shared" si="72"/>
        <v>11.844296</v>
      </c>
    </row>
    <row r="4597" spans="8:8" x14ac:dyDescent="0.15">
      <c r="H4597">
        <f t="shared" si="72"/>
        <v>9.9741440000000008</v>
      </c>
    </row>
    <row r="4598" spans="8:8" x14ac:dyDescent="0.15">
      <c r="H4598">
        <f t="shared" si="72"/>
        <v>9.9741440000000008</v>
      </c>
    </row>
    <row r="4599" spans="8:8" x14ac:dyDescent="0.15">
      <c r="H4599">
        <f t="shared" si="72"/>
        <v>11.844296</v>
      </c>
    </row>
    <row r="4600" spans="8:8" x14ac:dyDescent="0.15">
      <c r="H4600">
        <f t="shared" si="72"/>
        <v>11.844296</v>
      </c>
    </row>
    <row r="4601" spans="8:8" x14ac:dyDescent="0.15">
      <c r="H4601">
        <f t="shared" si="72"/>
        <v>11.844296</v>
      </c>
    </row>
    <row r="4602" spans="8:8" x14ac:dyDescent="0.15">
      <c r="H4602">
        <f t="shared" si="72"/>
        <v>11.844296</v>
      </c>
    </row>
    <row r="4603" spans="8:8" x14ac:dyDescent="0.15">
      <c r="H4603">
        <f t="shared" si="72"/>
        <v>3.7403040000000001</v>
      </c>
    </row>
    <row r="4604" spans="8:8" x14ac:dyDescent="0.15">
      <c r="H4604">
        <f t="shared" si="72"/>
        <v>3.7403040000000001</v>
      </c>
    </row>
    <row r="4605" spans="8:8" x14ac:dyDescent="0.15">
      <c r="H4605">
        <f t="shared" si="72"/>
        <v>0.37403039999999999</v>
      </c>
    </row>
    <row r="4606" spans="8:8" x14ac:dyDescent="0.15">
      <c r="H4606">
        <f t="shared" si="72"/>
        <v>0.37403039999999999</v>
      </c>
    </row>
    <row r="4607" spans="8:8" x14ac:dyDescent="0.15">
      <c r="H4607">
        <f t="shared" si="72"/>
        <v>0.37403039999999999</v>
      </c>
    </row>
    <row r="4608" spans="8:8" x14ac:dyDescent="0.15">
      <c r="H4608">
        <f t="shared" si="72"/>
        <v>0.37403039999999999</v>
      </c>
    </row>
    <row r="4609" spans="8:8" x14ac:dyDescent="0.15">
      <c r="H4609">
        <f t="shared" si="72"/>
        <v>0.37403039999999999</v>
      </c>
    </row>
    <row r="4610" spans="8:8" x14ac:dyDescent="0.15">
      <c r="H4610">
        <f t="shared" si="72"/>
        <v>0.37403039999999999</v>
      </c>
    </row>
    <row r="4611" spans="8:8" x14ac:dyDescent="0.15">
      <c r="H4611">
        <f t="shared" si="72"/>
        <v>0.37403039999999999</v>
      </c>
    </row>
    <row r="4612" spans="8:8" x14ac:dyDescent="0.15">
      <c r="H4612">
        <f t="shared" si="72"/>
        <v>0.37403039999999999</v>
      </c>
    </row>
    <row r="4613" spans="8:8" x14ac:dyDescent="0.15">
      <c r="H4613">
        <f t="shared" si="72"/>
        <v>0.37403039999999999</v>
      </c>
    </row>
    <row r="4614" spans="8:8" x14ac:dyDescent="0.15">
      <c r="H4614">
        <f t="shared" si="72"/>
        <v>0.37403039999999999</v>
      </c>
    </row>
    <row r="4615" spans="8:8" x14ac:dyDescent="0.15">
      <c r="H4615">
        <f t="shared" si="72"/>
        <v>0.37403039999999999</v>
      </c>
    </row>
    <row r="4616" spans="8:8" x14ac:dyDescent="0.15">
      <c r="H4616">
        <f t="shared" si="72"/>
        <v>1.2467680000000001</v>
      </c>
    </row>
    <row r="4617" spans="8:8" x14ac:dyDescent="0.15">
      <c r="H4617">
        <f t="shared" si="72"/>
        <v>6.2338399999999998</v>
      </c>
    </row>
    <row r="4618" spans="8:8" x14ac:dyDescent="0.15">
      <c r="H4618">
        <f t="shared" si="72"/>
        <v>11.844296</v>
      </c>
    </row>
    <row r="4619" spans="8:8" x14ac:dyDescent="0.15">
      <c r="H4619">
        <f t="shared" si="72"/>
        <v>11.844296</v>
      </c>
    </row>
    <row r="4620" spans="8:8" x14ac:dyDescent="0.15">
      <c r="H4620">
        <f t="shared" si="72"/>
        <v>11.844296</v>
      </c>
    </row>
    <row r="4621" spans="8:8" x14ac:dyDescent="0.15">
      <c r="H4621">
        <f t="shared" si="72"/>
        <v>9.9741440000000008</v>
      </c>
    </row>
    <row r="4622" spans="8:8" x14ac:dyDescent="0.15">
      <c r="H4622">
        <f t="shared" si="72"/>
        <v>9.9741440000000008</v>
      </c>
    </row>
    <row r="4623" spans="8:8" x14ac:dyDescent="0.15">
      <c r="H4623">
        <f t="shared" si="72"/>
        <v>11.844296</v>
      </c>
    </row>
    <row r="4624" spans="8:8" x14ac:dyDescent="0.15">
      <c r="H4624">
        <f t="shared" si="72"/>
        <v>11.844296</v>
      </c>
    </row>
    <row r="4625" spans="8:8" x14ac:dyDescent="0.15">
      <c r="H4625">
        <f t="shared" si="72"/>
        <v>11.844296</v>
      </c>
    </row>
    <row r="4626" spans="8:8" x14ac:dyDescent="0.15">
      <c r="H4626">
        <f t="shared" si="72"/>
        <v>11.844296</v>
      </c>
    </row>
    <row r="4627" spans="8:8" x14ac:dyDescent="0.15">
      <c r="H4627">
        <f t="shared" si="72"/>
        <v>3.7403040000000001</v>
      </c>
    </row>
    <row r="4628" spans="8:8" x14ac:dyDescent="0.15">
      <c r="H4628">
        <f t="shared" si="72"/>
        <v>3.7403040000000001</v>
      </c>
    </row>
    <row r="4629" spans="8:8" x14ac:dyDescent="0.15">
      <c r="H4629">
        <f t="shared" si="72"/>
        <v>0.37403039999999999</v>
      </c>
    </row>
    <row r="4630" spans="8:8" x14ac:dyDescent="0.15">
      <c r="H4630">
        <f t="shared" si="72"/>
        <v>0.37403039999999999</v>
      </c>
    </row>
    <row r="4631" spans="8:8" x14ac:dyDescent="0.15">
      <c r="H4631">
        <f t="shared" si="72"/>
        <v>0.37403039999999999</v>
      </c>
    </row>
    <row r="4632" spans="8:8" x14ac:dyDescent="0.15">
      <c r="H4632">
        <f t="shared" si="72"/>
        <v>0.37403039999999999</v>
      </c>
    </row>
    <row r="4633" spans="8:8" x14ac:dyDescent="0.15">
      <c r="H4633">
        <f t="shared" si="72"/>
        <v>0.37403039999999999</v>
      </c>
    </row>
    <row r="4634" spans="8:8" x14ac:dyDescent="0.15">
      <c r="H4634">
        <f t="shared" si="72"/>
        <v>0.37403039999999999</v>
      </c>
    </row>
    <row r="4635" spans="8:8" x14ac:dyDescent="0.15">
      <c r="H4635">
        <f t="shared" ref="H4635:H4698" si="73">$H4611</f>
        <v>0.37403039999999999</v>
      </c>
    </row>
    <row r="4636" spans="8:8" x14ac:dyDescent="0.15">
      <c r="H4636">
        <f t="shared" si="73"/>
        <v>0.37403039999999999</v>
      </c>
    </row>
    <row r="4637" spans="8:8" x14ac:dyDescent="0.15">
      <c r="H4637">
        <f t="shared" si="73"/>
        <v>0.37403039999999999</v>
      </c>
    </row>
    <row r="4638" spans="8:8" x14ac:dyDescent="0.15">
      <c r="H4638">
        <f t="shared" si="73"/>
        <v>0.37403039999999999</v>
      </c>
    </row>
    <row r="4639" spans="8:8" x14ac:dyDescent="0.15">
      <c r="H4639">
        <f t="shared" si="73"/>
        <v>0.37403039999999999</v>
      </c>
    </row>
    <row r="4640" spans="8:8" x14ac:dyDescent="0.15">
      <c r="H4640">
        <f t="shared" si="73"/>
        <v>1.2467680000000001</v>
      </c>
    </row>
    <row r="4641" spans="8:8" x14ac:dyDescent="0.15">
      <c r="H4641">
        <f t="shared" si="73"/>
        <v>6.2338399999999998</v>
      </c>
    </row>
    <row r="4642" spans="8:8" x14ac:dyDescent="0.15">
      <c r="H4642">
        <f t="shared" si="73"/>
        <v>11.844296</v>
      </c>
    </row>
    <row r="4643" spans="8:8" x14ac:dyDescent="0.15">
      <c r="H4643">
        <f t="shared" si="73"/>
        <v>11.844296</v>
      </c>
    </row>
    <row r="4644" spans="8:8" x14ac:dyDescent="0.15">
      <c r="H4644">
        <f t="shared" si="73"/>
        <v>11.844296</v>
      </c>
    </row>
    <row r="4645" spans="8:8" x14ac:dyDescent="0.15">
      <c r="H4645">
        <f t="shared" si="73"/>
        <v>9.9741440000000008</v>
      </c>
    </row>
    <row r="4646" spans="8:8" x14ac:dyDescent="0.15">
      <c r="H4646">
        <f t="shared" si="73"/>
        <v>9.9741440000000008</v>
      </c>
    </row>
    <row r="4647" spans="8:8" x14ac:dyDescent="0.15">
      <c r="H4647">
        <f t="shared" si="73"/>
        <v>11.844296</v>
      </c>
    </row>
    <row r="4648" spans="8:8" x14ac:dyDescent="0.15">
      <c r="H4648">
        <f t="shared" si="73"/>
        <v>11.844296</v>
      </c>
    </row>
    <row r="4649" spans="8:8" x14ac:dyDescent="0.15">
      <c r="H4649">
        <f t="shared" si="73"/>
        <v>11.844296</v>
      </c>
    </row>
    <row r="4650" spans="8:8" x14ac:dyDescent="0.15">
      <c r="H4650">
        <f t="shared" si="73"/>
        <v>11.844296</v>
      </c>
    </row>
    <row r="4651" spans="8:8" x14ac:dyDescent="0.15">
      <c r="H4651">
        <f t="shared" si="73"/>
        <v>3.7403040000000001</v>
      </c>
    </row>
    <row r="4652" spans="8:8" x14ac:dyDescent="0.15">
      <c r="H4652">
        <f t="shared" si="73"/>
        <v>3.7403040000000001</v>
      </c>
    </row>
    <row r="4653" spans="8:8" x14ac:dyDescent="0.15">
      <c r="H4653">
        <f t="shared" si="73"/>
        <v>0.37403039999999999</v>
      </c>
    </row>
    <row r="4654" spans="8:8" x14ac:dyDescent="0.15">
      <c r="H4654">
        <f t="shared" si="73"/>
        <v>0.37403039999999999</v>
      </c>
    </row>
    <row r="4655" spans="8:8" x14ac:dyDescent="0.15">
      <c r="H4655">
        <f t="shared" si="73"/>
        <v>0.37403039999999999</v>
      </c>
    </row>
    <row r="4656" spans="8:8" x14ac:dyDescent="0.15">
      <c r="H4656">
        <f t="shared" si="73"/>
        <v>0.37403039999999999</v>
      </c>
    </row>
    <row r="4657" spans="8:8" x14ac:dyDescent="0.15">
      <c r="H4657">
        <f t="shared" si="73"/>
        <v>0.37403039999999999</v>
      </c>
    </row>
    <row r="4658" spans="8:8" x14ac:dyDescent="0.15">
      <c r="H4658">
        <f t="shared" si="73"/>
        <v>0.37403039999999999</v>
      </c>
    </row>
    <row r="4659" spans="8:8" x14ac:dyDescent="0.15">
      <c r="H4659">
        <f t="shared" si="73"/>
        <v>0.37403039999999999</v>
      </c>
    </row>
    <row r="4660" spans="8:8" x14ac:dyDescent="0.15">
      <c r="H4660">
        <f t="shared" si="73"/>
        <v>0.37403039999999999</v>
      </c>
    </row>
    <row r="4661" spans="8:8" x14ac:dyDescent="0.15">
      <c r="H4661">
        <f t="shared" si="73"/>
        <v>0.37403039999999999</v>
      </c>
    </row>
    <row r="4662" spans="8:8" x14ac:dyDescent="0.15">
      <c r="H4662">
        <f t="shared" si="73"/>
        <v>0.37403039999999999</v>
      </c>
    </row>
    <row r="4663" spans="8:8" x14ac:dyDescent="0.15">
      <c r="H4663">
        <f t="shared" si="73"/>
        <v>0.37403039999999999</v>
      </c>
    </row>
    <row r="4664" spans="8:8" x14ac:dyDescent="0.15">
      <c r="H4664">
        <f t="shared" si="73"/>
        <v>1.2467680000000001</v>
      </c>
    </row>
    <row r="4665" spans="8:8" x14ac:dyDescent="0.15">
      <c r="H4665">
        <f t="shared" si="73"/>
        <v>6.2338399999999998</v>
      </c>
    </row>
    <row r="4666" spans="8:8" x14ac:dyDescent="0.15">
      <c r="H4666">
        <f t="shared" si="73"/>
        <v>11.844296</v>
      </c>
    </row>
    <row r="4667" spans="8:8" x14ac:dyDescent="0.15">
      <c r="H4667">
        <f t="shared" si="73"/>
        <v>11.844296</v>
      </c>
    </row>
    <row r="4668" spans="8:8" x14ac:dyDescent="0.15">
      <c r="H4668">
        <f t="shared" si="73"/>
        <v>11.844296</v>
      </c>
    </row>
    <row r="4669" spans="8:8" x14ac:dyDescent="0.15">
      <c r="H4669">
        <f t="shared" si="73"/>
        <v>9.9741440000000008</v>
      </c>
    </row>
    <row r="4670" spans="8:8" x14ac:dyDescent="0.15">
      <c r="H4670">
        <f t="shared" si="73"/>
        <v>9.9741440000000008</v>
      </c>
    </row>
    <row r="4671" spans="8:8" x14ac:dyDescent="0.15">
      <c r="H4671">
        <f t="shared" si="73"/>
        <v>11.844296</v>
      </c>
    </row>
    <row r="4672" spans="8:8" x14ac:dyDescent="0.15">
      <c r="H4672">
        <f t="shared" si="73"/>
        <v>11.844296</v>
      </c>
    </row>
    <row r="4673" spans="8:8" x14ac:dyDescent="0.15">
      <c r="H4673">
        <f t="shared" si="73"/>
        <v>11.844296</v>
      </c>
    </row>
    <row r="4674" spans="8:8" x14ac:dyDescent="0.15">
      <c r="H4674">
        <f t="shared" si="73"/>
        <v>11.844296</v>
      </c>
    </row>
    <row r="4675" spans="8:8" x14ac:dyDescent="0.15">
      <c r="H4675">
        <f t="shared" si="73"/>
        <v>3.7403040000000001</v>
      </c>
    </row>
    <row r="4676" spans="8:8" x14ac:dyDescent="0.15">
      <c r="H4676">
        <f t="shared" si="73"/>
        <v>3.7403040000000001</v>
      </c>
    </row>
    <row r="4677" spans="8:8" x14ac:dyDescent="0.15">
      <c r="H4677">
        <f t="shared" si="73"/>
        <v>0.37403039999999999</v>
      </c>
    </row>
    <row r="4678" spans="8:8" x14ac:dyDescent="0.15">
      <c r="H4678">
        <f t="shared" si="73"/>
        <v>0.37403039999999999</v>
      </c>
    </row>
    <row r="4679" spans="8:8" x14ac:dyDescent="0.15">
      <c r="H4679">
        <f t="shared" si="73"/>
        <v>0.37403039999999999</v>
      </c>
    </row>
    <row r="4680" spans="8:8" x14ac:dyDescent="0.15">
      <c r="H4680">
        <f t="shared" si="73"/>
        <v>0.37403039999999999</v>
      </c>
    </row>
    <row r="4681" spans="8:8" x14ac:dyDescent="0.15">
      <c r="H4681">
        <f t="shared" si="73"/>
        <v>0.37403039999999999</v>
      </c>
    </row>
    <row r="4682" spans="8:8" x14ac:dyDescent="0.15">
      <c r="H4682">
        <f t="shared" si="73"/>
        <v>0.37403039999999999</v>
      </c>
    </row>
    <row r="4683" spans="8:8" x14ac:dyDescent="0.15">
      <c r="H4683">
        <f t="shared" si="73"/>
        <v>0.37403039999999999</v>
      </c>
    </row>
    <row r="4684" spans="8:8" x14ac:dyDescent="0.15">
      <c r="H4684">
        <f t="shared" si="73"/>
        <v>0.37403039999999999</v>
      </c>
    </row>
    <row r="4685" spans="8:8" x14ac:dyDescent="0.15">
      <c r="H4685">
        <f t="shared" si="73"/>
        <v>0.37403039999999999</v>
      </c>
    </row>
    <row r="4686" spans="8:8" x14ac:dyDescent="0.15">
      <c r="H4686">
        <f t="shared" si="73"/>
        <v>0.37403039999999999</v>
      </c>
    </row>
    <row r="4687" spans="8:8" x14ac:dyDescent="0.15">
      <c r="H4687">
        <f t="shared" si="73"/>
        <v>0.37403039999999999</v>
      </c>
    </row>
    <row r="4688" spans="8:8" x14ac:dyDescent="0.15">
      <c r="H4688">
        <f t="shared" si="73"/>
        <v>1.2467680000000001</v>
      </c>
    </row>
    <row r="4689" spans="8:8" x14ac:dyDescent="0.15">
      <c r="H4689">
        <f t="shared" si="73"/>
        <v>6.2338399999999998</v>
      </c>
    </row>
    <row r="4690" spans="8:8" x14ac:dyDescent="0.15">
      <c r="H4690">
        <f t="shared" si="73"/>
        <v>11.844296</v>
      </c>
    </row>
    <row r="4691" spans="8:8" x14ac:dyDescent="0.15">
      <c r="H4691">
        <f t="shared" si="73"/>
        <v>11.844296</v>
      </c>
    </row>
    <row r="4692" spans="8:8" x14ac:dyDescent="0.15">
      <c r="H4692">
        <f t="shared" si="73"/>
        <v>11.844296</v>
      </c>
    </row>
    <row r="4693" spans="8:8" x14ac:dyDescent="0.15">
      <c r="H4693">
        <f t="shared" si="73"/>
        <v>9.9741440000000008</v>
      </c>
    </row>
    <row r="4694" spans="8:8" x14ac:dyDescent="0.15">
      <c r="H4694">
        <f t="shared" si="73"/>
        <v>9.9741440000000008</v>
      </c>
    </row>
    <row r="4695" spans="8:8" x14ac:dyDescent="0.15">
      <c r="H4695">
        <f t="shared" si="73"/>
        <v>11.844296</v>
      </c>
    </row>
    <row r="4696" spans="8:8" x14ac:dyDescent="0.15">
      <c r="H4696">
        <f t="shared" si="73"/>
        <v>11.844296</v>
      </c>
    </row>
    <row r="4697" spans="8:8" x14ac:dyDescent="0.15">
      <c r="H4697">
        <f t="shared" si="73"/>
        <v>11.844296</v>
      </c>
    </row>
    <row r="4698" spans="8:8" x14ac:dyDescent="0.15">
      <c r="H4698">
        <f t="shared" si="73"/>
        <v>11.844296</v>
      </c>
    </row>
    <row r="4699" spans="8:8" x14ac:dyDescent="0.15">
      <c r="H4699">
        <f t="shared" ref="H4699:H4762" si="74">$H4675</f>
        <v>3.7403040000000001</v>
      </c>
    </row>
    <row r="4700" spans="8:8" x14ac:dyDescent="0.15">
      <c r="H4700">
        <f t="shared" si="74"/>
        <v>3.7403040000000001</v>
      </c>
    </row>
    <row r="4701" spans="8:8" x14ac:dyDescent="0.15">
      <c r="H4701">
        <f t="shared" si="74"/>
        <v>0.37403039999999999</v>
      </c>
    </row>
    <row r="4702" spans="8:8" x14ac:dyDescent="0.15">
      <c r="H4702">
        <f t="shared" si="74"/>
        <v>0.37403039999999999</v>
      </c>
    </row>
    <row r="4703" spans="8:8" x14ac:dyDescent="0.15">
      <c r="H4703">
        <f t="shared" si="74"/>
        <v>0.37403039999999999</v>
      </c>
    </row>
    <row r="4704" spans="8:8" x14ac:dyDescent="0.15">
      <c r="H4704">
        <f t="shared" si="74"/>
        <v>0.37403039999999999</v>
      </c>
    </row>
    <row r="4705" spans="8:8" x14ac:dyDescent="0.15">
      <c r="H4705">
        <f t="shared" si="74"/>
        <v>0.37403039999999999</v>
      </c>
    </row>
    <row r="4706" spans="8:8" x14ac:dyDescent="0.15">
      <c r="H4706">
        <f t="shared" si="74"/>
        <v>0.37403039999999999</v>
      </c>
    </row>
    <row r="4707" spans="8:8" x14ac:dyDescent="0.15">
      <c r="H4707">
        <f t="shared" si="74"/>
        <v>0.37403039999999999</v>
      </c>
    </row>
    <row r="4708" spans="8:8" x14ac:dyDescent="0.15">
      <c r="H4708">
        <f t="shared" si="74"/>
        <v>0.37403039999999999</v>
      </c>
    </row>
    <row r="4709" spans="8:8" x14ac:dyDescent="0.15">
      <c r="H4709">
        <f t="shared" si="74"/>
        <v>0.37403039999999999</v>
      </c>
    </row>
    <row r="4710" spans="8:8" x14ac:dyDescent="0.15">
      <c r="H4710">
        <f t="shared" si="74"/>
        <v>0.37403039999999999</v>
      </c>
    </row>
    <row r="4711" spans="8:8" x14ac:dyDescent="0.15">
      <c r="H4711">
        <f t="shared" si="74"/>
        <v>0.37403039999999999</v>
      </c>
    </row>
    <row r="4712" spans="8:8" x14ac:dyDescent="0.15">
      <c r="H4712">
        <f t="shared" si="74"/>
        <v>1.2467680000000001</v>
      </c>
    </row>
    <row r="4713" spans="8:8" x14ac:dyDescent="0.15">
      <c r="H4713">
        <f t="shared" si="74"/>
        <v>6.2338399999999998</v>
      </c>
    </row>
    <row r="4714" spans="8:8" x14ac:dyDescent="0.15">
      <c r="H4714">
        <f t="shared" si="74"/>
        <v>11.844296</v>
      </c>
    </row>
    <row r="4715" spans="8:8" x14ac:dyDescent="0.15">
      <c r="H4715">
        <f t="shared" si="74"/>
        <v>11.844296</v>
      </c>
    </row>
    <row r="4716" spans="8:8" x14ac:dyDescent="0.15">
      <c r="H4716">
        <f t="shared" si="74"/>
        <v>11.844296</v>
      </c>
    </row>
    <row r="4717" spans="8:8" x14ac:dyDescent="0.15">
      <c r="H4717">
        <f t="shared" si="74"/>
        <v>9.9741440000000008</v>
      </c>
    </row>
    <row r="4718" spans="8:8" x14ac:dyDescent="0.15">
      <c r="H4718">
        <f t="shared" si="74"/>
        <v>9.9741440000000008</v>
      </c>
    </row>
    <row r="4719" spans="8:8" x14ac:dyDescent="0.15">
      <c r="H4719">
        <f t="shared" si="74"/>
        <v>11.844296</v>
      </c>
    </row>
    <row r="4720" spans="8:8" x14ac:dyDescent="0.15">
      <c r="H4720">
        <f t="shared" si="74"/>
        <v>11.844296</v>
      </c>
    </row>
    <row r="4721" spans="8:8" x14ac:dyDescent="0.15">
      <c r="H4721">
        <f t="shared" si="74"/>
        <v>11.844296</v>
      </c>
    </row>
    <row r="4722" spans="8:8" x14ac:dyDescent="0.15">
      <c r="H4722">
        <f t="shared" si="74"/>
        <v>11.844296</v>
      </c>
    </row>
    <row r="4723" spans="8:8" x14ac:dyDescent="0.15">
      <c r="H4723">
        <f t="shared" si="74"/>
        <v>3.7403040000000001</v>
      </c>
    </row>
    <row r="4724" spans="8:8" x14ac:dyDescent="0.15">
      <c r="H4724">
        <f t="shared" si="74"/>
        <v>3.7403040000000001</v>
      </c>
    </row>
    <row r="4725" spans="8:8" x14ac:dyDescent="0.15">
      <c r="H4725">
        <f t="shared" si="74"/>
        <v>0.37403039999999999</v>
      </c>
    </row>
    <row r="4726" spans="8:8" x14ac:dyDescent="0.15">
      <c r="H4726">
        <f t="shared" si="74"/>
        <v>0.37403039999999999</v>
      </c>
    </row>
    <row r="4727" spans="8:8" x14ac:dyDescent="0.15">
      <c r="H4727">
        <f t="shared" si="74"/>
        <v>0.37403039999999999</v>
      </c>
    </row>
    <row r="4728" spans="8:8" x14ac:dyDescent="0.15">
      <c r="H4728">
        <f t="shared" si="74"/>
        <v>0.37403039999999999</v>
      </c>
    </row>
    <row r="4729" spans="8:8" x14ac:dyDescent="0.15">
      <c r="H4729">
        <f t="shared" si="74"/>
        <v>0.37403039999999999</v>
      </c>
    </row>
    <row r="4730" spans="8:8" x14ac:dyDescent="0.15">
      <c r="H4730">
        <f t="shared" si="74"/>
        <v>0.37403039999999999</v>
      </c>
    </row>
    <row r="4731" spans="8:8" x14ac:dyDescent="0.15">
      <c r="H4731">
        <f t="shared" si="74"/>
        <v>0.37403039999999999</v>
      </c>
    </row>
    <row r="4732" spans="8:8" x14ac:dyDescent="0.15">
      <c r="H4732">
        <f t="shared" si="74"/>
        <v>0.37403039999999999</v>
      </c>
    </row>
    <row r="4733" spans="8:8" x14ac:dyDescent="0.15">
      <c r="H4733">
        <f t="shared" si="74"/>
        <v>0.37403039999999999</v>
      </c>
    </row>
    <row r="4734" spans="8:8" x14ac:dyDescent="0.15">
      <c r="H4734">
        <f t="shared" si="74"/>
        <v>0.37403039999999999</v>
      </c>
    </row>
    <row r="4735" spans="8:8" x14ac:dyDescent="0.15">
      <c r="H4735">
        <f t="shared" si="74"/>
        <v>0.37403039999999999</v>
      </c>
    </row>
    <row r="4736" spans="8:8" x14ac:dyDescent="0.15">
      <c r="H4736">
        <f t="shared" si="74"/>
        <v>1.2467680000000001</v>
      </c>
    </row>
    <row r="4737" spans="8:8" x14ac:dyDescent="0.15">
      <c r="H4737">
        <f t="shared" si="74"/>
        <v>6.2338399999999998</v>
      </c>
    </row>
    <row r="4738" spans="8:8" x14ac:dyDescent="0.15">
      <c r="H4738">
        <f t="shared" si="74"/>
        <v>11.844296</v>
      </c>
    </row>
    <row r="4739" spans="8:8" x14ac:dyDescent="0.15">
      <c r="H4739">
        <f t="shared" si="74"/>
        <v>11.844296</v>
      </c>
    </row>
    <row r="4740" spans="8:8" x14ac:dyDescent="0.15">
      <c r="H4740">
        <f t="shared" si="74"/>
        <v>11.844296</v>
      </c>
    </row>
    <row r="4741" spans="8:8" x14ac:dyDescent="0.15">
      <c r="H4741">
        <f t="shared" si="74"/>
        <v>9.9741440000000008</v>
      </c>
    </row>
    <row r="4742" spans="8:8" x14ac:dyDescent="0.15">
      <c r="H4742">
        <f t="shared" si="74"/>
        <v>9.9741440000000008</v>
      </c>
    </row>
    <row r="4743" spans="8:8" x14ac:dyDescent="0.15">
      <c r="H4743">
        <f t="shared" si="74"/>
        <v>11.844296</v>
      </c>
    </row>
    <row r="4744" spans="8:8" x14ac:dyDescent="0.15">
      <c r="H4744">
        <f t="shared" si="74"/>
        <v>11.844296</v>
      </c>
    </row>
    <row r="4745" spans="8:8" x14ac:dyDescent="0.15">
      <c r="H4745">
        <f t="shared" si="74"/>
        <v>11.844296</v>
      </c>
    </row>
    <row r="4746" spans="8:8" x14ac:dyDescent="0.15">
      <c r="H4746">
        <f t="shared" si="74"/>
        <v>11.844296</v>
      </c>
    </row>
    <row r="4747" spans="8:8" x14ac:dyDescent="0.15">
      <c r="H4747">
        <f t="shared" si="74"/>
        <v>3.7403040000000001</v>
      </c>
    </row>
    <row r="4748" spans="8:8" x14ac:dyDescent="0.15">
      <c r="H4748">
        <f t="shared" si="74"/>
        <v>3.7403040000000001</v>
      </c>
    </row>
    <row r="4749" spans="8:8" x14ac:dyDescent="0.15">
      <c r="H4749">
        <f t="shared" si="74"/>
        <v>0.37403039999999999</v>
      </c>
    </row>
    <row r="4750" spans="8:8" x14ac:dyDescent="0.15">
      <c r="H4750">
        <f t="shared" si="74"/>
        <v>0.37403039999999999</v>
      </c>
    </row>
    <row r="4751" spans="8:8" x14ac:dyDescent="0.15">
      <c r="H4751">
        <f t="shared" si="74"/>
        <v>0.37403039999999999</v>
      </c>
    </row>
    <row r="4752" spans="8:8" x14ac:dyDescent="0.15">
      <c r="H4752">
        <f t="shared" si="74"/>
        <v>0.37403039999999999</v>
      </c>
    </row>
    <row r="4753" spans="8:8" x14ac:dyDescent="0.15">
      <c r="H4753">
        <f t="shared" si="74"/>
        <v>0.37403039999999999</v>
      </c>
    </row>
    <row r="4754" spans="8:8" x14ac:dyDescent="0.15">
      <c r="H4754">
        <f t="shared" si="74"/>
        <v>0.37403039999999999</v>
      </c>
    </row>
    <row r="4755" spans="8:8" x14ac:dyDescent="0.15">
      <c r="H4755">
        <f t="shared" si="74"/>
        <v>0.37403039999999999</v>
      </c>
    </row>
    <row r="4756" spans="8:8" x14ac:dyDescent="0.15">
      <c r="H4756">
        <f t="shared" si="74"/>
        <v>0.37403039999999999</v>
      </c>
    </row>
    <row r="4757" spans="8:8" x14ac:dyDescent="0.15">
      <c r="H4757">
        <f t="shared" si="74"/>
        <v>0.37403039999999999</v>
      </c>
    </row>
    <row r="4758" spans="8:8" x14ac:dyDescent="0.15">
      <c r="H4758">
        <f t="shared" si="74"/>
        <v>0.37403039999999999</v>
      </c>
    </row>
    <row r="4759" spans="8:8" x14ac:dyDescent="0.15">
      <c r="H4759">
        <f t="shared" si="74"/>
        <v>0.37403039999999999</v>
      </c>
    </row>
    <row r="4760" spans="8:8" x14ac:dyDescent="0.15">
      <c r="H4760">
        <f t="shared" si="74"/>
        <v>1.2467680000000001</v>
      </c>
    </row>
    <row r="4761" spans="8:8" x14ac:dyDescent="0.15">
      <c r="H4761">
        <f t="shared" si="74"/>
        <v>6.2338399999999998</v>
      </c>
    </row>
    <row r="4762" spans="8:8" x14ac:dyDescent="0.15">
      <c r="H4762">
        <f t="shared" si="74"/>
        <v>11.844296</v>
      </c>
    </row>
    <row r="4763" spans="8:8" x14ac:dyDescent="0.15">
      <c r="H4763">
        <f t="shared" ref="H4763:H4826" si="75">$H4739</f>
        <v>11.844296</v>
      </c>
    </row>
    <row r="4764" spans="8:8" x14ac:dyDescent="0.15">
      <c r="H4764">
        <f t="shared" si="75"/>
        <v>11.844296</v>
      </c>
    </row>
    <row r="4765" spans="8:8" x14ac:dyDescent="0.15">
      <c r="H4765">
        <f t="shared" si="75"/>
        <v>9.9741440000000008</v>
      </c>
    </row>
    <row r="4766" spans="8:8" x14ac:dyDescent="0.15">
      <c r="H4766">
        <f t="shared" si="75"/>
        <v>9.9741440000000008</v>
      </c>
    </row>
    <row r="4767" spans="8:8" x14ac:dyDescent="0.15">
      <c r="H4767">
        <f t="shared" si="75"/>
        <v>11.844296</v>
      </c>
    </row>
    <row r="4768" spans="8:8" x14ac:dyDescent="0.15">
      <c r="H4768">
        <f t="shared" si="75"/>
        <v>11.844296</v>
      </c>
    </row>
    <row r="4769" spans="8:8" x14ac:dyDescent="0.15">
      <c r="H4769">
        <f t="shared" si="75"/>
        <v>11.844296</v>
      </c>
    </row>
    <row r="4770" spans="8:8" x14ac:dyDescent="0.15">
      <c r="H4770">
        <f t="shared" si="75"/>
        <v>11.844296</v>
      </c>
    </row>
    <row r="4771" spans="8:8" x14ac:dyDescent="0.15">
      <c r="H4771">
        <f t="shared" si="75"/>
        <v>3.7403040000000001</v>
      </c>
    </row>
    <row r="4772" spans="8:8" x14ac:dyDescent="0.15">
      <c r="H4772">
        <f t="shared" si="75"/>
        <v>3.7403040000000001</v>
      </c>
    </row>
    <row r="4773" spans="8:8" x14ac:dyDescent="0.15">
      <c r="H4773">
        <f t="shared" si="75"/>
        <v>0.37403039999999999</v>
      </c>
    </row>
    <row r="4774" spans="8:8" x14ac:dyDescent="0.15">
      <c r="H4774">
        <f t="shared" si="75"/>
        <v>0.37403039999999999</v>
      </c>
    </row>
    <row r="4775" spans="8:8" x14ac:dyDescent="0.15">
      <c r="H4775">
        <f t="shared" si="75"/>
        <v>0.37403039999999999</v>
      </c>
    </row>
    <row r="4776" spans="8:8" x14ac:dyDescent="0.15">
      <c r="H4776">
        <f t="shared" si="75"/>
        <v>0.37403039999999999</v>
      </c>
    </row>
    <row r="4777" spans="8:8" x14ac:dyDescent="0.15">
      <c r="H4777">
        <f t="shared" si="75"/>
        <v>0.37403039999999999</v>
      </c>
    </row>
    <row r="4778" spans="8:8" x14ac:dyDescent="0.15">
      <c r="H4778">
        <f t="shared" si="75"/>
        <v>0.37403039999999999</v>
      </c>
    </row>
    <row r="4779" spans="8:8" x14ac:dyDescent="0.15">
      <c r="H4779">
        <f t="shared" si="75"/>
        <v>0.37403039999999999</v>
      </c>
    </row>
    <row r="4780" spans="8:8" x14ac:dyDescent="0.15">
      <c r="H4780">
        <f t="shared" si="75"/>
        <v>0.37403039999999999</v>
      </c>
    </row>
    <row r="4781" spans="8:8" x14ac:dyDescent="0.15">
      <c r="H4781">
        <f t="shared" si="75"/>
        <v>0.37403039999999999</v>
      </c>
    </row>
    <row r="4782" spans="8:8" x14ac:dyDescent="0.15">
      <c r="H4782">
        <f t="shared" si="75"/>
        <v>0.37403039999999999</v>
      </c>
    </row>
    <row r="4783" spans="8:8" x14ac:dyDescent="0.15">
      <c r="H4783">
        <f t="shared" si="75"/>
        <v>0.37403039999999999</v>
      </c>
    </row>
    <row r="4784" spans="8:8" x14ac:dyDescent="0.15">
      <c r="H4784">
        <f t="shared" si="75"/>
        <v>1.2467680000000001</v>
      </c>
    </row>
    <row r="4785" spans="8:8" x14ac:dyDescent="0.15">
      <c r="H4785">
        <f t="shared" si="75"/>
        <v>6.2338399999999998</v>
      </c>
    </row>
    <row r="4786" spans="8:8" x14ac:dyDescent="0.15">
      <c r="H4786">
        <f t="shared" si="75"/>
        <v>11.844296</v>
      </c>
    </row>
    <row r="4787" spans="8:8" x14ac:dyDescent="0.15">
      <c r="H4787">
        <f t="shared" si="75"/>
        <v>11.844296</v>
      </c>
    </row>
    <row r="4788" spans="8:8" x14ac:dyDescent="0.15">
      <c r="H4788">
        <f t="shared" si="75"/>
        <v>11.844296</v>
      </c>
    </row>
    <row r="4789" spans="8:8" x14ac:dyDescent="0.15">
      <c r="H4789">
        <f t="shared" si="75"/>
        <v>9.9741440000000008</v>
      </c>
    </row>
    <row r="4790" spans="8:8" x14ac:dyDescent="0.15">
      <c r="H4790">
        <f t="shared" si="75"/>
        <v>9.9741440000000008</v>
      </c>
    </row>
    <row r="4791" spans="8:8" x14ac:dyDescent="0.15">
      <c r="H4791">
        <f t="shared" si="75"/>
        <v>11.844296</v>
      </c>
    </row>
    <row r="4792" spans="8:8" x14ac:dyDescent="0.15">
      <c r="H4792">
        <f t="shared" si="75"/>
        <v>11.844296</v>
      </c>
    </row>
    <row r="4793" spans="8:8" x14ac:dyDescent="0.15">
      <c r="H4793">
        <f t="shared" si="75"/>
        <v>11.844296</v>
      </c>
    </row>
    <row r="4794" spans="8:8" x14ac:dyDescent="0.15">
      <c r="H4794">
        <f t="shared" si="75"/>
        <v>11.844296</v>
      </c>
    </row>
    <row r="4795" spans="8:8" x14ac:dyDescent="0.15">
      <c r="H4795">
        <f t="shared" si="75"/>
        <v>3.7403040000000001</v>
      </c>
    </row>
    <row r="4796" spans="8:8" x14ac:dyDescent="0.15">
      <c r="H4796">
        <f t="shared" si="75"/>
        <v>3.7403040000000001</v>
      </c>
    </row>
    <row r="4797" spans="8:8" x14ac:dyDescent="0.15">
      <c r="H4797">
        <f t="shared" si="75"/>
        <v>0.37403039999999999</v>
      </c>
    </row>
    <row r="4798" spans="8:8" x14ac:dyDescent="0.15">
      <c r="H4798">
        <f t="shared" si="75"/>
        <v>0.37403039999999999</v>
      </c>
    </row>
    <row r="4799" spans="8:8" x14ac:dyDescent="0.15">
      <c r="H4799">
        <f t="shared" si="75"/>
        <v>0.37403039999999999</v>
      </c>
    </row>
    <row r="4800" spans="8:8" x14ac:dyDescent="0.15">
      <c r="H4800">
        <f t="shared" si="75"/>
        <v>0.37403039999999999</v>
      </c>
    </row>
    <row r="4801" spans="8:8" x14ac:dyDescent="0.15">
      <c r="H4801">
        <f t="shared" si="75"/>
        <v>0.37403039999999999</v>
      </c>
    </row>
    <row r="4802" spans="8:8" x14ac:dyDescent="0.15">
      <c r="H4802">
        <f t="shared" si="75"/>
        <v>0.37403039999999999</v>
      </c>
    </row>
    <row r="4803" spans="8:8" x14ac:dyDescent="0.15">
      <c r="H4803">
        <f t="shared" si="75"/>
        <v>0.37403039999999999</v>
      </c>
    </row>
    <row r="4804" spans="8:8" x14ac:dyDescent="0.15">
      <c r="H4804">
        <f t="shared" si="75"/>
        <v>0.37403039999999999</v>
      </c>
    </row>
    <row r="4805" spans="8:8" x14ac:dyDescent="0.15">
      <c r="H4805">
        <f t="shared" si="75"/>
        <v>0.37403039999999999</v>
      </c>
    </row>
    <row r="4806" spans="8:8" x14ac:dyDescent="0.15">
      <c r="H4806">
        <f t="shared" si="75"/>
        <v>0.37403039999999999</v>
      </c>
    </row>
    <row r="4807" spans="8:8" x14ac:dyDescent="0.15">
      <c r="H4807">
        <f t="shared" si="75"/>
        <v>0.37403039999999999</v>
      </c>
    </row>
    <row r="4808" spans="8:8" x14ac:dyDescent="0.15">
      <c r="H4808">
        <f t="shared" si="75"/>
        <v>1.2467680000000001</v>
      </c>
    </row>
    <row r="4809" spans="8:8" x14ac:dyDescent="0.15">
      <c r="H4809">
        <f t="shared" si="75"/>
        <v>6.2338399999999998</v>
      </c>
    </row>
    <row r="4810" spans="8:8" x14ac:dyDescent="0.15">
      <c r="H4810">
        <f t="shared" si="75"/>
        <v>11.844296</v>
      </c>
    </row>
    <row r="4811" spans="8:8" x14ac:dyDescent="0.15">
      <c r="H4811">
        <f t="shared" si="75"/>
        <v>11.844296</v>
      </c>
    </row>
    <row r="4812" spans="8:8" x14ac:dyDescent="0.15">
      <c r="H4812">
        <f t="shared" si="75"/>
        <v>11.844296</v>
      </c>
    </row>
    <row r="4813" spans="8:8" x14ac:dyDescent="0.15">
      <c r="H4813">
        <f t="shared" si="75"/>
        <v>9.9741440000000008</v>
      </c>
    </row>
    <row r="4814" spans="8:8" x14ac:dyDescent="0.15">
      <c r="H4814">
        <f t="shared" si="75"/>
        <v>9.9741440000000008</v>
      </c>
    </row>
    <row r="4815" spans="8:8" x14ac:dyDescent="0.15">
      <c r="H4815">
        <f t="shared" si="75"/>
        <v>11.844296</v>
      </c>
    </row>
    <row r="4816" spans="8:8" x14ac:dyDescent="0.15">
      <c r="H4816">
        <f t="shared" si="75"/>
        <v>11.844296</v>
      </c>
    </row>
    <row r="4817" spans="8:8" x14ac:dyDescent="0.15">
      <c r="H4817">
        <f t="shared" si="75"/>
        <v>11.844296</v>
      </c>
    </row>
    <row r="4818" spans="8:8" x14ac:dyDescent="0.15">
      <c r="H4818">
        <f t="shared" si="75"/>
        <v>11.844296</v>
      </c>
    </row>
    <row r="4819" spans="8:8" x14ac:dyDescent="0.15">
      <c r="H4819">
        <f t="shared" si="75"/>
        <v>3.7403040000000001</v>
      </c>
    </row>
    <row r="4820" spans="8:8" x14ac:dyDescent="0.15">
      <c r="H4820">
        <f t="shared" si="75"/>
        <v>3.7403040000000001</v>
      </c>
    </row>
    <row r="4821" spans="8:8" x14ac:dyDescent="0.15">
      <c r="H4821">
        <f t="shared" si="75"/>
        <v>0.37403039999999999</v>
      </c>
    </row>
    <row r="4822" spans="8:8" x14ac:dyDescent="0.15">
      <c r="H4822">
        <f t="shared" si="75"/>
        <v>0.37403039999999999</v>
      </c>
    </row>
    <row r="4823" spans="8:8" x14ac:dyDescent="0.15">
      <c r="H4823">
        <f t="shared" si="75"/>
        <v>0.37403039999999999</v>
      </c>
    </row>
    <row r="4824" spans="8:8" x14ac:dyDescent="0.15">
      <c r="H4824">
        <f t="shared" si="75"/>
        <v>0.37403039999999999</v>
      </c>
    </row>
    <row r="4825" spans="8:8" x14ac:dyDescent="0.15">
      <c r="H4825">
        <f t="shared" si="75"/>
        <v>0.37403039999999999</v>
      </c>
    </row>
    <row r="4826" spans="8:8" x14ac:dyDescent="0.15">
      <c r="H4826">
        <f t="shared" si="75"/>
        <v>0.37403039999999999</v>
      </c>
    </row>
    <row r="4827" spans="8:8" x14ac:dyDescent="0.15">
      <c r="H4827">
        <f t="shared" ref="H4827:H4890" si="76">$H4803</f>
        <v>0.37403039999999999</v>
      </c>
    </row>
    <row r="4828" spans="8:8" x14ac:dyDescent="0.15">
      <c r="H4828">
        <f t="shared" si="76"/>
        <v>0.37403039999999999</v>
      </c>
    </row>
    <row r="4829" spans="8:8" x14ac:dyDescent="0.15">
      <c r="H4829">
        <f t="shared" si="76"/>
        <v>0.37403039999999999</v>
      </c>
    </row>
    <row r="4830" spans="8:8" x14ac:dyDescent="0.15">
      <c r="H4830">
        <f t="shared" si="76"/>
        <v>0.37403039999999999</v>
      </c>
    </row>
    <row r="4831" spans="8:8" x14ac:dyDescent="0.15">
      <c r="H4831">
        <f t="shared" si="76"/>
        <v>0.37403039999999999</v>
      </c>
    </row>
    <row r="4832" spans="8:8" x14ac:dyDescent="0.15">
      <c r="H4832">
        <f t="shared" si="76"/>
        <v>1.2467680000000001</v>
      </c>
    </row>
    <row r="4833" spans="8:8" x14ac:dyDescent="0.15">
      <c r="H4833">
        <f t="shared" si="76"/>
        <v>6.2338399999999998</v>
      </c>
    </row>
    <row r="4834" spans="8:8" x14ac:dyDescent="0.15">
      <c r="H4834">
        <f t="shared" si="76"/>
        <v>11.844296</v>
      </c>
    </row>
    <row r="4835" spans="8:8" x14ac:dyDescent="0.15">
      <c r="H4835">
        <f t="shared" si="76"/>
        <v>11.844296</v>
      </c>
    </row>
    <row r="4836" spans="8:8" x14ac:dyDescent="0.15">
      <c r="H4836">
        <f t="shared" si="76"/>
        <v>11.844296</v>
      </c>
    </row>
    <row r="4837" spans="8:8" x14ac:dyDescent="0.15">
      <c r="H4837">
        <f t="shared" si="76"/>
        <v>9.9741440000000008</v>
      </c>
    </row>
    <row r="4838" spans="8:8" x14ac:dyDescent="0.15">
      <c r="H4838">
        <f t="shared" si="76"/>
        <v>9.9741440000000008</v>
      </c>
    </row>
    <row r="4839" spans="8:8" x14ac:dyDescent="0.15">
      <c r="H4839">
        <f t="shared" si="76"/>
        <v>11.844296</v>
      </c>
    </row>
    <row r="4840" spans="8:8" x14ac:dyDescent="0.15">
      <c r="H4840">
        <f t="shared" si="76"/>
        <v>11.844296</v>
      </c>
    </row>
    <row r="4841" spans="8:8" x14ac:dyDescent="0.15">
      <c r="H4841">
        <f t="shared" si="76"/>
        <v>11.844296</v>
      </c>
    </row>
    <row r="4842" spans="8:8" x14ac:dyDescent="0.15">
      <c r="H4842">
        <f t="shared" si="76"/>
        <v>11.844296</v>
      </c>
    </row>
    <row r="4843" spans="8:8" x14ac:dyDescent="0.15">
      <c r="H4843">
        <f t="shared" si="76"/>
        <v>3.7403040000000001</v>
      </c>
    </row>
    <row r="4844" spans="8:8" x14ac:dyDescent="0.15">
      <c r="H4844">
        <f t="shared" si="76"/>
        <v>3.7403040000000001</v>
      </c>
    </row>
    <row r="4845" spans="8:8" x14ac:dyDescent="0.15">
      <c r="H4845">
        <f t="shared" si="76"/>
        <v>0.37403039999999999</v>
      </c>
    </row>
    <row r="4846" spans="8:8" x14ac:dyDescent="0.15">
      <c r="H4846">
        <f t="shared" si="76"/>
        <v>0.37403039999999999</v>
      </c>
    </row>
    <row r="4847" spans="8:8" x14ac:dyDescent="0.15">
      <c r="H4847">
        <f t="shared" si="76"/>
        <v>0.37403039999999999</v>
      </c>
    </row>
    <row r="4848" spans="8:8" x14ac:dyDescent="0.15">
      <c r="H4848">
        <f t="shared" si="76"/>
        <v>0.37403039999999999</v>
      </c>
    </row>
    <row r="4849" spans="8:8" x14ac:dyDescent="0.15">
      <c r="H4849">
        <f t="shared" si="76"/>
        <v>0.37403039999999999</v>
      </c>
    </row>
    <row r="4850" spans="8:8" x14ac:dyDescent="0.15">
      <c r="H4850">
        <f t="shared" si="76"/>
        <v>0.37403039999999999</v>
      </c>
    </row>
    <row r="4851" spans="8:8" x14ac:dyDescent="0.15">
      <c r="H4851">
        <f t="shared" si="76"/>
        <v>0.37403039999999999</v>
      </c>
    </row>
    <row r="4852" spans="8:8" x14ac:dyDescent="0.15">
      <c r="H4852">
        <f t="shared" si="76"/>
        <v>0.37403039999999999</v>
      </c>
    </row>
    <row r="4853" spans="8:8" x14ac:dyDescent="0.15">
      <c r="H4853">
        <f t="shared" si="76"/>
        <v>0.37403039999999999</v>
      </c>
    </row>
    <row r="4854" spans="8:8" x14ac:dyDescent="0.15">
      <c r="H4854">
        <f t="shared" si="76"/>
        <v>0.37403039999999999</v>
      </c>
    </row>
    <row r="4855" spans="8:8" x14ac:dyDescent="0.15">
      <c r="H4855">
        <f t="shared" si="76"/>
        <v>0.37403039999999999</v>
      </c>
    </row>
    <row r="4856" spans="8:8" x14ac:dyDescent="0.15">
      <c r="H4856">
        <f t="shared" si="76"/>
        <v>1.2467680000000001</v>
      </c>
    </row>
    <row r="4857" spans="8:8" x14ac:dyDescent="0.15">
      <c r="H4857">
        <f t="shared" si="76"/>
        <v>6.2338399999999998</v>
      </c>
    </row>
    <row r="4858" spans="8:8" x14ac:dyDescent="0.15">
      <c r="H4858">
        <f t="shared" si="76"/>
        <v>11.844296</v>
      </c>
    </row>
    <row r="4859" spans="8:8" x14ac:dyDescent="0.15">
      <c r="H4859">
        <f t="shared" si="76"/>
        <v>11.844296</v>
      </c>
    </row>
    <row r="4860" spans="8:8" x14ac:dyDescent="0.15">
      <c r="H4860">
        <f t="shared" si="76"/>
        <v>11.844296</v>
      </c>
    </row>
    <row r="4861" spans="8:8" x14ac:dyDescent="0.15">
      <c r="H4861">
        <f t="shared" si="76"/>
        <v>9.9741440000000008</v>
      </c>
    </row>
    <row r="4862" spans="8:8" x14ac:dyDescent="0.15">
      <c r="H4862">
        <f t="shared" si="76"/>
        <v>9.9741440000000008</v>
      </c>
    </row>
    <row r="4863" spans="8:8" x14ac:dyDescent="0.15">
      <c r="H4863">
        <f t="shared" si="76"/>
        <v>11.844296</v>
      </c>
    </row>
    <row r="4864" spans="8:8" x14ac:dyDescent="0.15">
      <c r="H4864">
        <f t="shared" si="76"/>
        <v>11.844296</v>
      </c>
    </row>
    <row r="4865" spans="8:8" x14ac:dyDescent="0.15">
      <c r="H4865">
        <f t="shared" si="76"/>
        <v>11.844296</v>
      </c>
    </row>
    <row r="4866" spans="8:8" x14ac:dyDescent="0.15">
      <c r="H4866">
        <f t="shared" si="76"/>
        <v>11.844296</v>
      </c>
    </row>
    <row r="4867" spans="8:8" x14ac:dyDescent="0.15">
      <c r="H4867">
        <f t="shared" si="76"/>
        <v>3.7403040000000001</v>
      </c>
    </row>
    <row r="4868" spans="8:8" x14ac:dyDescent="0.15">
      <c r="H4868">
        <f t="shared" si="76"/>
        <v>3.7403040000000001</v>
      </c>
    </row>
    <row r="4869" spans="8:8" x14ac:dyDescent="0.15">
      <c r="H4869">
        <f t="shared" si="76"/>
        <v>0.37403039999999999</v>
      </c>
    </row>
    <row r="4870" spans="8:8" x14ac:dyDescent="0.15">
      <c r="H4870">
        <f t="shared" si="76"/>
        <v>0.37403039999999999</v>
      </c>
    </row>
    <row r="4871" spans="8:8" x14ac:dyDescent="0.15">
      <c r="H4871">
        <f t="shared" si="76"/>
        <v>0.37403039999999999</v>
      </c>
    </row>
    <row r="4872" spans="8:8" x14ac:dyDescent="0.15">
      <c r="H4872">
        <f t="shared" si="76"/>
        <v>0.37403039999999999</v>
      </c>
    </row>
    <row r="4873" spans="8:8" x14ac:dyDescent="0.15">
      <c r="H4873">
        <f t="shared" si="76"/>
        <v>0.37403039999999999</v>
      </c>
    </row>
    <row r="4874" spans="8:8" x14ac:dyDescent="0.15">
      <c r="H4874">
        <f t="shared" si="76"/>
        <v>0.37403039999999999</v>
      </c>
    </row>
    <row r="4875" spans="8:8" x14ac:dyDescent="0.15">
      <c r="H4875">
        <f t="shared" si="76"/>
        <v>0.37403039999999999</v>
      </c>
    </row>
    <row r="4876" spans="8:8" x14ac:dyDescent="0.15">
      <c r="H4876">
        <f t="shared" si="76"/>
        <v>0.37403039999999999</v>
      </c>
    </row>
    <row r="4877" spans="8:8" x14ac:dyDescent="0.15">
      <c r="H4877">
        <f t="shared" si="76"/>
        <v>0.37403039999999999</v>
      </c>
    </row>
    <row r="4878" spans="8:8" x14ac:dyDescent="0.15">
      <c r="H4878">
        <f t="shared" si="76"/>
        <v>0.37403039999999999</v>
      </c>
    </row>
    <row r="4879" spans="8:8" x14ac:dyDescent="0.15">
      <c r="H4879">
        <f t="shared" si="76"/>
        <v>0.37403039999999999</v>
      </c>
    </row>
    <row r="4880" spans="8:8" x14ac:dyDescent="0.15">
      <c r="H4880">
        <f t="shared" si="76"/>
        <v>1.2467680000000001</v>
      </c>
    </row>
    <row r="4881" spans="8:8" x14ac:dyDescent="0.15">
      <c r="H4881">
        <f t="shared" si="76"/>
        <v>6.2338399999999998</v>
      </c>
    </row>
    <row r="4882" spans="8:8" x14ac:dyDescent="0.15">
      <c r="H4882">
        <f t="shared" si="76"/>
        <v>11.844296</v>
      </c>
    </row>
    <row r="4883" spans="8:8" x14ac:dyDescent="0.15">
      <c r="H4883">
        <f t="shared" si="76"/>
        <v>11.844296</v>
      </c>
    </row>
    <row r="4884" spans="8:8" x14ac:dyDescent="0.15">
      <c r="H4884">
        <f t="shared" si="76"/>
        <v>11.844296</v>
      </c>
    </row>
    <row r="4885" spans="8:8" x14ac:dyDescent="0.15">
      <c r="H4885">
        <f t="shared" si="76"/>
        <v>9.9741440000000008</v>
      </c>
    </row>
    <row r="4886" spans="8:8" x14ac:dyDescent="0.15">
      <c r="H4886">
        <f t="shared" si="76"/>
        <v>9.9741440000000008</v>
      </c>
    </row>
    <row r="4887" spans="8:8" x14ac:dyDescent="0.15">
      <c r="H4887">
        <f t="shared" si="76"/>
        <v>11.844296</v>
      </c>
    </row>
    <row r="4888" spans="8:8" x14ac:dyDescent="0.15">
      <c r="H4888">
        <f t="shared" si="76"/>
        <v>11.844296</v>
      </c>
    </row>
    <row r="4889" spans="8:8" x14ac:dyDescent="0.15">
      <c r="H4889">
        <f t="shared" si="76"/>
        <v>11.844296</v>
      </c>
    </row>
    <row r="4890" spans="8:8" x14ac:dyDescent="0.15">
      <c r="H4890">
        <f t="shared" si="76"/>
        <v>11.844296</v>
      </c>
    </row>
    <row r="4891" spans="8:8" x14ac:dyDescent="0.15">
      <c r="H4891">
        <f t="shared" ref="H4891:H4954" si="77">$H4867</f>
        <v>3.7403040000000001</v>
      </c>
    </row>
    <row r="4892" spans="8:8" x14ac:dyDescent="0.15">
      <c r="H4892">
        <f t="shared" si="77"/>
        <v>3.7403040000000001</v>
      </c>
    </row>
    <row r="4893" spans="8:8" x14ac:dyDescent="0.15">
      <c r="H4893">
        <f t="shared" si="77"/>
        <v>0.37403039999999999</v>
      </c>
    </row>
    <row r="4894" spans="8:8" x14ac:dyDescent="0.15">
      <c r="H4894">
        <f t="shared" si="77"/>
        <v>0.37403039999999999</v>
      </c>
    </row>
    <row r="4895" spans="8:8" x14ac:dyDescent="0.15">
      <c r="H4895">
        <f t="shared" si="77"/>
        <v>0.37403039999999999</v>
      </c>
    </row>
    <row r="4896" spans="8:8" x14ac:dyDescent="0.15">
      <c r="H4896">
        <f t="shared" si="77"/>
        <v>0.37403039999999999</v>
      </c>
    </row>
    <row r="4897" spans="8:8" x14ac:dyDescent="0.15">
      <c r="H4897">
        <f t="shared" si="77"/>
        <v>0.37403039999999999</v>
      </c>
    </row>
    <row r="4898" spans="8:8" x14ac:dyDescent="0.15">
      <c r="H4898">
        <f t="shared" si="77"/>
        <v>0.37403039999999999</v>
      </c>
    </row>
    <row r="4899" spans="8:8" x14ac:dyDescent="0.15">
      <c r="H4899">
        <f t="shared" si="77"/>
        <v>0.37403039999999999</v>
      </c>
    </row>
    <row r="4900" spans="8:8" x14ac:dyDescent="0.15">
      <c r="H4900">
        <f t="shared" si="77"/>
        <v>0.37403039999999999</v>
      </c>
    </row>
    <row r="4901" spans="8:8" x14ac:dyDescent="0.15">
      <c r="H4901">
        <f t="shared" si="77"/>
        <v>0.37403039999999999</v>
      </c>
    </row>
    <row r="4902" spans="8:8" x14ac:dyDescent="0.15">
      <c r="H4902">
        <f t="shared" si="77"/>
        <v>0.37403039999999999</v>
      </c>
    </row>
    <row r="4903" spans="8:8" x14ac:dyDescent="0.15">
      <c r="H4903">
        <f t="shared" si="77"/>
        <v>0.37403039999999999</v>
      </c>
    </row>
    <row r="4904" spans="8:8" x14ac:dyDescent="0.15">
      <c r="H4904">
        <f t="shared" si="77"/>
        <v>1.2467680000000001</v>
      </c>
    </row>
    <row r="4905" spans="8:8" x14ac:dyDescent="0.15">
      <c r="H4905">
        <f t="shared" si="77"/>
        <v>6.2338399999999998</v>
      </c>
    </row>
    <row r="4906" spans="8:8" x14ac:dyDescent="0.15">
      <c r="H4906">
        <f t="shared" si="77"/>
        <v>11.844296</v>
      </c>
    </row>
    <row r="4907" spans="8:8" x14ac:dyDescent="0.15">
      <c r="H4907">
        <f t="shared" si="77"/>
        <v>11.844296</v>
      </c>
    </row>
    <row r="4908" spans="8:8" x14ac:dyDescent="0.15">
      <c r="H4908">
        <f t="shared" si="77"/>
        <v>11.844296</v>
      </c>
    </row>
    <row r="4909" spans="8:8" x14ac:dyDescent="0.15">
      <c r="H4909">
        <f t="shared" si="77"/>
        <v>9.9741440000000008</v>
      </c>
    </row>
    <row r="4910" spans="8:8" x14ac:dyDescent="0.15">
      <c r="H4910">
        <f t="shared" si="77"/>
        <v>9.9741440000000008</v>
      </c>
    </row>
    <row r="4911" spans="8:8" x14ac:dyDescent="0.15">
      <c r="H4911">
        <f t="shared" si="77"/>
        <v>11.844296</v>
      </c>
    </row>
    <row r="4912" spans="8:8" x14ac:dyDescent="0.15">
      <c r="H4912">
        <f t="shared" si="77"/>
        <v>11.844296</v>
      </c>
    </row>
    <row r="4913" spans="8:8" x14ac:dyDescent="0.15">
      <c r="H4913">
        <f t="shared" si="77"/>
        <v>11.844296</v>
      </c>
    </row>
    <row r="4914" spans="8:8" x14ac:dyDescent="0.15">
      <c r="H4914">
        <f t="shared" si="77"/>
        <v>11.844296</v>
      </c>
    </row>
    <row r="4915" spans="8:8" x14ac:dyDescent="0.15">
      <c r="H4915">
        <f t="shared" si="77"/>
        <v>3.7403040000000001</v>
      </c>
    </row>
    <row r="4916" spans="8:8" x14ac:dyDescent="0.15">
      <c r="H4916">
        <f t="shared" si="77"/>
        <v>3.7403040000000001</v>
      </c>
    </row>
    <row r="4917" spans="8:8" x14ac:dyDescent="0.15">
      <c r="H4917">
        <f t="shared" si="77"/>
        <v>0.37403039999999999</v>
      </c>
    </row>
    <row r="4918" spans="8:8" x14ac:dyDescent="0.15">
      <c r="H4918">
        <f t="shared" si="77"/>
        <v>0.37403039999999999</v>
      </c>
    </row>
    <row r="4919" spans="8:8" x14ac:dyDescent="0.15">
      <c r="H4919">
        <f t="shared" si="77"/>
        <v>0.37403039999999999</v>
      </c>
    </row>
    <row r="4920" spans="8:8" x14ac:dyDescent="0.15">
      <c r="H4920">
        <f t="shared" si="77"/>
        <v>0.37403039999999999</v>
      </c>
    </row>
    <row r="4921" spans="8:8" x14ac:dyDescent="0.15">
      <c r="H4921">
        <f t="shared" si="77"/>
        <v>0.37403039999999999</v>
      </c>
    </row>
    <row r="4922" spans="8:8" x14ac:dyDescent="0.15">
      <c r="H4922">
        <f t="shared" si="77"/>
        <v>0.37403039999999999</v>
      </c>
    </row>
    <row r="4923" spans="8:8" x14ac:dyDescent="0.15">
      <c r="H4923">
        <f t="shared" si="77"/>
        <v>0.37403039999999999</v>
      </c>
    </row>
    <row r="4924" spans="8:8" x14ac:dyDescent="0.15">
      <c r="H4924">
        <f t="shared" si="77"/>
        <v>0.37403039999999999</v>
      </c>
    </row>
    <row r="4925" spans="8:8" x14ac:dyDescent="0.15">
      <c r="H4925">
        <f t="shared" si="77"/>
        <v>0.37403039999999999</v>
      </c>
    </row>
    <row r="4926" spans="8:8" x14ac:dyDescent="0.15">
      <c r="H4926">
        <f t="shared" si="77"/>
        <v>0.37403039999999999</v>
      </c>
    </row>
    <row r="4927" spans="8:8" x14ac:dyDescent="0.15">
      <c r="H4927">
        <f t="shared" si="77"/>
        <v>0.37403039999999999</v>
      </c>
    </row>
    <row r="4928" spans="8:8" x14ac:dyDescent="0.15">
      <c r="H4928">
        <f t="shared" si="77"/>
        <v>1.2467680000000001</v>
      </c>
    </row>
    <row r="4929" spans="8:8" x14ac:dyDescent="0.15">
      <c r="H4929">
        <f t="shared" si="77"/>
        <v>6.2338399999999998</v>
      </c>
    </row>
    <row r="4930" spans="8:8" x14ac:dyDescent="0.15">
      <c r="H4930">
        <f t="shared" si="77"/>
        <v>11.844296</v>
      </c>
    </row>
    <row r="4931" spans="8:8" x14ac:dyDescent="0.15">
      <c r="H4931">
        <f t="shared" si="77"/>
        <v>11.844296</v>
      </c>
    </row>
    <row r="4932" spans="8:8" x14ac:dyDescent="0.15">
      <c r="H4932">
        <f t="shared" si="77"/>
        <v>11.844296</v>
      </c>
    </row>
    <row r="4933" spans="8:8" x14ac:dyDescent="0.15">
      <c r="H4933">
        <f t="shared" si="77"/>
        <v>9.9741440000000008</v>
      </c>
    </row>
    <row r="4934" spans="8:8" x14ac:dyDescent="0.15">
      <c r="H4934">
        <f t="shared" si="77"/>
        <v>9.9741440000000008</v>
      </c>
    </row>
    <row r="4935" spans="8:8" x14ac:dyDescent="0.15">
      <c r="H4935">
        <f t="shared" si="77"/>
        <v>11.844296</v>
      </c>
    </row>
    <row r="4936" spans="8:8" x14ac:dyDescent="0.15">
      <c r="H4936">
        <f t="shared" si="77"/>
        <v>11.844296</v>
      </c>
    </row>
    <row r="4937" spans="8:8" x14ac:dyDescent="0.15">
      <c r="H4937">
        <f t="shared" si="77"/>
        <v>11.844296</v>
      </c>
    </row>
    <row r="4938" spans="8:8" x14ac:dyDescent="0.15">
      <c r="H4938">
        <f t="shared" si="77"/>
        <v>11.844296</v>
      </c>
    </row>
    <row r="4939" spans="8:8" x14ac:dyDescent="0.15">
      <c r="H4939">
        <f t="shared" si="77"/>
        <v>3.7403040000000001</v>
      </c>
    </row>
    <row r="4940" spans="8:8" x14ac:dyDescent="0.15">
      <c r="H4940">
        <f t="shared" si="77"/>
        <v>3.7403040000000001</v>
      </c>
    </row>
    <row r="4941" spans="8:8" x14ac:dyDescent="0.15">
      <c r="H4941">
        <f t="shared" si="77"/>
        <v>0.37403039999999999</v>
      </c>
    </row>
    <row r="4942" spans="8:8" x14ac:dyDescent="0.15">
      <c r="H4942">
        <f t="shared" si="77"/>
        <v>0.37403039999999999</v>
      </c>
    </row>
    <row r="4943" spans="8:8" x14ac:dyDescent="0.15">
      <c r="H4943">
        <f t="shared" si="77"/>
        <v>0.37403039999999999</v>
      </c>
    </row>
    <row r="4944" spans="8:8" x14ac:dyDescent="0.15">
      <c r="H4944">
        <f t="shared" si="77"/>
        <v>0.37403039999999999</v>
      </c>
    </row>
    <row r="4945" spans="8:8" x14ac:dyDescent="0.15">
      <c r="H4945">
        <f t="shared" si="77"/>
        <v>0.37403039999999999</v>
      </c>
    </row>
    <row r="4946" spans="8:8" x14ac:dyDescent="0.15">
      <c r="H4946">
        <f t="shared" si="77"/>
        <v>0.37403039999999999</v>
      </c>
    </row>
    <row r="4947" spans="8:8" x14ac:dyDescent="0.15">
      <c r="H4947">
        <f t="shared" si="77"/>
        <v>0.37403039999999999</v>
      </c>
    </row>
    <row r="4948" spans="8:8" x14ac:dyDescent="0.15">
      <c r="H4948">
        <f t="shared" si="77"/>
        <v>0.37403039999999999</v>
      </c>
    </row>
    <row r="4949" spans="8:8" x14ac:dyDescent="0.15">
      <c r="H4949">
        <f t="shared" si="77"/>
        <v>0.37403039999999999</v>
      </c>
    </row>
    <row r="4950" spans="8:8" x14ac:dyDescent="0.15">
      <c r="H4950">
        <f t="shared" si="77"/>
        <v>0.37403039999999999</v>
      </c>
    </row>
    <row r="4951" spans="8:8" x14ac:dyDescent="0.15">
      <c r="H4951">
        <f t="shared" si="77"/>
        <v>0.37403039999999999</v>
      </c>
    </row>
    <row r="4952" spans="8:8" x14ac:dyDescent="0.15">
      <c r="H4952">
        <f t="shared" si="77"/>
        <v>1.2467680000000001</v>
      </c>
    </row>
    <row r="4953" spans="8:8" x14ac:dyDescent="0.15">
      <c r="H4953">
        <f t="shared" si="77"/>
        <v>6.2338399999999998</v>
      </c>
    </row>
    <row r="4954" spans="8:8" x14ac:dyDescent="0.15">
      <c r="H4954">
        <f t="shared" si="77"/>
        <v>11.844296</v>
      </c>
    </row>
    <row r="4955" spans="8:8" x14ac:dyDescent="0.15">
      <c r="H4955">
        <f t="shared" ref="H4955:H5018" si="78">$H4931</f>
        <v>11.844296</v>
      </c>
    </row>
    <row r="4956" spans="8:8" x14ac:dyDescent="0.15">
      <c r="H4956">
        <f t="shared" si="78"/>
        <v>11.844296</v>
      </c>
    </row>
    <row r="4957" spans="8:8" x14ac:dyDescent="0.15">
      <c r="H4957">
        <f t="shared" si="78"/>
        <v>9.9741440000000008</v>
      </c>
    </row>
    <row r="4958" spans="8:8" x14ac:dyDescent="0.15">
      <c r="H4958">
        <f t="shared" si="78"/>
        <v>9.9741440000000008</v>
      </c>
    </row>
    <row r="4959" spans="8:8" x14ac:dyDescent="0.15">
      <c r="H4959">
        <f t="shared" si="78"/>
        <v>11.844296</v>
      </c>
    </row>
    <row r="4960" spans="8:8" x14ac:dyDescent="0.15">
      <c r="H4960">
        <f t="shared" si="78"/>
        <v>11.844296</v>
      </c>
    </row>
    <row r="4961" spans="8:8" x14ac:dyDescent="0.15">
      <c r="H4961">
        <f t="shared" si="78"/>
        <v>11.844296</v>
      </c>
    </row>
    <row r="4962" spans="8:8" x14ac:dyDescent="0.15">
      <c r="H4962">
        <f t="shared" si="78"/>
        <v>11.844296</v>
      </c>
    </row>
    <row r="4963" spans="8:8" x14ac:dyDescent="0.15">
      <c r="H4963">
        <f t="shared" si="78"/>
        <v>3.7403040000000001</v>
      </c>
    </row>
    <row r="4964" spans="8:8" x14ac:dyDescent="0.15">
      <c r="H4964">
        <f t="shared" si="78"/>
        <v>3.7403040000000001</v>
      </c>
    </row>
    <row r="4965" spans="8:8" x14ac:dyDescent="0.15">
      <c r="H4965">
        <f t="shared" si="78"/>
        <v>0.37403039999999999</v>
      </c>
    </row>
    <row r="4966" spans="8:8" x14ac:dyDescent="0.15">
      <c r="H4966">
        <f t="shared" si="78"/>
        <v>0.37403039999999999</v>
      </c>
    </row>
    <row r="4967" spans="8:8" x14ac:dyDescent="0.15">
      <c r="H4967">
        <f t="shared" si="78"/>
        <v>0.37403039999999999</v>
      </c>
    </row>
    <row r="4968" spans="8:8" x14ac:dyDescent="0.15">
      <c r="H4968">
        <f t="shared" si="78"/>
        <v>0.37403039999999999</v>
      </c>
    </row>
    <row r="4969" spans="8:8" x14ac:dyDescent="0.15">
      <c r="H4969">
        <f t="shared" si="78"/>
        <v>0.37403039999999999</v>
      </c>
    </row>
    <row r="4970" spans="8:8" x14ac:dyDescent="0.15">
      <c r="H4970">
        <f t="shared" si="78"/>
        <v>0.37403039999999999</v>
      </c>
    </row>
    <row r="4971" spans="8:8" x14ac:dyDescent="0.15">
      <c r="H4971">
        <f t="shared" si="78"/>
        <v>0.37403039999999999</v>
      </c>
    </row>
    <row r="4972" spans="8:8" x14ac:dyDescent="0.15">
      <c r="H4972">
        <f t="shared" si="78"/>
        <v>0.37403039999999999</v>
      </c>
    </row>
    <row r="4973" spans="8:8" x14ac:dyDescent="0.15">
      <c r="H4973">
        <f t="shared" si="78"/>
        <v>0.37403039999999999</v>
      </c>
    </row>
    <row r="4974" spans="8:8" x14ac:dyDescent="0.15">
      <c r="H4974">
        <f t="shared" si="78"/>
        <v>0.37403039999999999</v>
      </c>
    </row>
    <row r="4975" spans="8:8" x14ac:dyDescent="0.15">
      <c r="H4975">
        <f t="shared" si="78"/>
        <v>0.37403039999999999</v>
      </c>
    </row>
    <row r="4976" spans="8:8" x14ac:dyDescent="0.15">
      <c r="H4976">
        <f t="shared" si="78"/>
        <v>1.2467680000000001</v>
      </c>
    </row>
    <row r="4977" spans="8:8" x14ac:dyDescent="0.15">
      <c r="H4977">
        <f t="shared" si="78"/>
        <v>6.2338399999999998</v>
      </c>
    </row>
    <row r="4978" spans="8:8" x14ac:dyDescent="0.15">
      <c r="H4978">
        <f t="shared" si="78"/>
        <v>11.844296</v>
      </c>
    </row>
    <row r="4979" spans="8:8" x14ac:dyDescent="0.15">
      <c r="H4979">
        <f t="shared" si="78"/>
        <v>11.844296</v>
      </c>
    </row>
    <row r="4980" spans="8:8" x14ac:dyDescent="0.15">
      <c r="H4980">
        <f t="shared" si="78"/>
        <v>11.844296</v>
      </c>
    </row>
    <row r="4981" spans="8:8" x14ac:dyDescent="0.15">
      <c r="H4981">
        <f t="shared" si="78"/>
        <v>9.9741440000000008</v>
      </c>
    </row>
    <row r="4982" spans="8:8" x14ac:dyDescent="0.15">
      <c r="H4982">
        <f t="shared" si="78"/>
        <v>9.9741440000000008</v>
      </c>
    </row>
    <row r="4983" spans="8:8" x14ac:dyDescent="0.15">
      <c r="H4983">
        <f t="shared" si="78"/>
        <v>11.844296</v>
      </c>
    </row>
    <row r="4984" spans="8:8" x14ac:dyDescent="0.15">
      <c r="H4984">
        <f t="shared" si="78"/>
        <v>11.844296</v>
      </c>
    </row>
    <row r="4985" spans="8:8" x14ac:dyDescent="0.15">
      <c r="H4985">
        <f t="shared" si="78"/>
        <v>11.844296</v>
      </c>
    </row>
    <row r="4986" spans="8:8" x14ac:dyDescent="0.15">
      <c r="H4986">
        <f t="shared" si="78"/>
        <v>11.844296</v>
      </c>
    </row>
    <row r="4987" spans="8:8" x14ac:dyDescent="0.15">
      <c r="H4987">
        <f t="shared" si="78"/>
        <v>3.7403040000000001</v>
      </c>
    </row>
    <row r="4988" spans="8:8" x14ac:dyDescent="0.15">
      <c r="H4988">
        <f t="shared" si="78"/>
        <v>3.7403040000000001</v>
      </c>
    </row>
    <row r="4989" spans="8:8" x14ac:dyDescent="0.15">
      <c r="H4989">
        <f t="shared" si="78"/>
        <v>0.37403039999999999</v>
      </c>
    </row>
    <row r="4990" spans="8:8" x14ac:dyDescent="0.15">
      <c r="H4990">
        <f t="shared" si="78"/>
        <v>0.37403039999999999</v>
      </c>
    </row>
    <row r="4991" spans="8:8" x14ac:dyDescent="0.15">
      <c r="H4991">
        <f t="shared" si="78"/>
        <v>0.37403039999999999</v>
      </c>
    </row>
    <row r="4992" spans="8:8" x14ac:dyDescent="0.15">
      <c r="H4992">
        <f t="shared" si="78"/>
        <v>0.37403039999999999</v>
      </c>
    </row>
    <row r="4993" spans="8:8" x14ac:dyDescent="0.15">
      <c r="H4993">
        <f t="shared" si="78"/>
        <v>0.37403039999999999</v>
      </c>
    </row>
    <row r="4994" spans="8:8" x14ac:dyDescent="0.15">
      <c r="H4994">
        <f t="shared" si="78"/>
        <v>0.37403039999999999</v>
      </c>
    </row>
    <row r="4995" spans="8:8" x14ac:dyDescent="0.15">
      <c r="H4995">
        <f t="shared" si="78"/>
        <v>0.37403039999999999</v>
      </c>
    </row>
    <row r="4996" spans="8:8" x14ac:dyDescent="0.15">
      <c r="H4996">
        <f t="shared" si="78"/>
        <v>0.37403039999999999</v>
      </c>
    </row>
    <row r="4997" spans="8:8" x14ac:dyDescent="0.15">
      <c r="H4997">
        <f t="shared" si="78"/>
        <v>0.37403039999999999</v>
      </c>
    </row>
    <row r="4998" spans="8:8" x14ac:dyDescent="0.15">
      <c r="H4998">
        <f t="shared" si="78"/>
        <v>0.37403039999999999</v>
      </c>
    </row>
    <row r="4999" spans="8:8" x14ac:dyDescent="0.15">
      <c r="H4999">
        <f t="shared" si="78"/>
        <v>0.37403039999999999</v>
      </c>
    </row>
    <row r="5000" spans="8:8" x14ac:dyDescent="0.15">
      <c r="H5000">
        <f t="shared" si="78"/>
        <v>1.2467680000000001</v>
      </c>
    </row>
    <row r="5001" spans="8:8" x14ac:dyDescent="0.15">
      <c r="H5001">
        <f t="shared" si="78"/>
        <v>6.2338399999999998</v>
      </c>
    </row>
    <row r="5002" spans="8:8" x14ac:dyDescent="0.15">
      <c r="H5002">
        <f t="shared" si="78"/>
        <v>11.844296</v>
      </c>
    </row>
    <row r="5003" spans="8:8" x14ac:dyDescent="0.15">
      <c r="H5003">
        <f t="shared" si="78"/>
        <v>11.844296</v>
      </c>
    </row>
    <row r="5004" spans="8:8" x14ac:dyDescent="0.15">
      <c r="H5004">
        <f t="shared" si="78"/>
        <v>11.844296</v>
      </c>
    </row>
    <row r="5005" spans="8:8" x14ac:dyDescent="0.15">
      <c r="H5005">
        <f t="shared" si="78"/>
        <v>9.9741440000000008</v>
      </c>
    </row>
    <row r="5006" spans="8:8" x14ac:dyDescent="0.15">
      <c r="H5006">
        <f t="shared" si="78"/>
        <v>9.9741440000000008</v>
      </c>
    </row>
    <row r="5007" spans="8:8" x14ac:dyDescent="0.15">
      <c r="H5007">
        <f t="shared" si="78"/>
        <v>11.844296</v>
      </c>
    </row>
    <row r="5008" spans="8:8" x14ac:dyDescent="0.15">
      <c r="H5008">
        <f t="shared" si="78"/>
        <v>11.844296</v>
      </c>
    </row>
    <row r="5009" spans="8:8" x14ac:dyDescent="0.15">
      <c r="H5009">
        <f t="shared" si="78"/>
        <v>11.844296</v>
      </c>
    </row>
    <row r="5010" spans="8:8" x14ac:dyDescent="0.15">
      <c r="H5010">
        <f t="shared" si="78"/>
        <v>11.844296</v>
      </c>
    </row>
    <row r="5011" spans="8:8" x14ac:dyDescent="0.15">
      <c r="H5011">
        <f t="shared" si="78"/>
        <v>3.7403040000000001</v>
      </c>
    </row>
    <row r="5012" spans="8:8" x14ac:dyDescent="0.15">
      <c r="H5012">
        <f t="shared" si="78"/>
        <v>3.7403040000000001</v>
      </c>
    </row>
    <row r="5013" spans="8:8" x14ac:dyDescent="0.15">
      <c r="H5013">
        <f t="shared" si="78"/>
        <v>0.37403039999999999</v>
      </c>
    </row>
    <row r="5014" spans="8:8" x14ac:dyDescent="0.15">
      <c r="H5014">
        <f t="shared" si="78"/>
        <v>0.37403039999999999</v>
      </c>
    </row>
    <row r="5015" spans="8:8" x14ac:dyDescent="0.15">
      <c r="H5015">
        <f t="shared" si="78"/>
        <v>0.37403039999999999</v>
      </c>
    </row>
    <row r="5016" spans="8:8" x14ac:dyDescent="0.15">
      <c r="H5016">
        <f t="shared" si="78"/>
        <v>0.37403039999999999</v>
      </c>
    </row>
    <row r="5017" spans="8:8" x14ac:dyDescent="0.15">
      <c r="H5017">
        <f t="shared" si="78"/>
        <v>0.37403039999999999</v>
      </c>
    </row>
    <row r="5018" spans="8:8" x14ac:dyDescent="0.15">
      <c r="H5018">
        <f t="shared" si="78"/>
        <v>0.37403039999999999</v>
      </c>
    </row>
    <row r="5019" spans="8:8" x14ac:dyDescent="0.15">
      <c r="H5019">
        <f t="shared" ref="H5019:H5082" si="79">$H4995</f>
        <v>0.37403039999999999</v>
      </c>
    </row>
    <row r="5020" spans="8:8" x14ac:dyDescent="0.15">
      <c r="H5020">
        <f t="shared" si="79"/>
        <v>0.37403039999999999</v>
      </c>
    </row>
    <row r="5021" spans="8:8" x14ac:dyDescent="0.15">
      <c r="H5021">
        <f t="shared" si="79"/>
        <v>0.37403039999999999</v>
      </c>
    </row>
    <row r="5022" spans="8:8" x14ac:dyDescent="0.15">
      <c r="H5022">
        <f t="shared" si="79"/>
        <v>0.37403039999999999</v>
      </c>
    </row>
    <row r="5023" spans="8:8" x14ac:dyDescent="0.15">
      <c r="H5023">
        <f t="shared" si="79"/>
        <v>0.37403039999999999</v>
      </c>
    </row>
    <row r="5024" spans="8:8" x14ac:dyDescent="0.15">
      <c r="H5024">
        <f t="shared" si="79"/>
        <v>1.2467680000000001</v>
      </c>
    </row>
    <row r="5025" spans="8:8" x14ac:dyDescent="0.15">
      <c r="H5025">
        <f t="shared" si="79"/>
        <v>6.2338399999999998</v>
      </c>
    </row>
    <row r="5026" spans="8:8" x14ac:dyDescent="0.15">
      <c r="H5026">
        <f t="shared" si="79"/>
        <v>11.844296</v>
      </c>
    </row>
    <row r="5027" spans="8:8" x14ac:dyDescent="0.15">
      <c r="H5027">
        <f t="shared" si="79"/>
        <v>11.844296</v>
      </c>
    </row>
    <row r="5028" spans="8:8" x14ac:dyDescent="0.15">
      <c r="H5028">
        <f t="shared" si="79"/>
        <v>11.844296</v>
      </c>
    </row>
    <row r="5029" spans="8:8" x14ac:dyDescent="0.15">
      <c r="H5029">
        <f t="shared" si="79"/>
        <v>9.9741440000000008</v>
      </c>
    </row>
    <row r="5030" spans="8:8" x14ac:dyDescent="0.15">
      <c r="H5030">
        <f t="shared" si="79"/>
        <v>9.9741440000000008</v>
      </c>
    </row>
    <row r="5031" spans="8:8" x14ac:dyDescent="0.15">
      <c r="H5031">
        <f t="shared" si="79"/>
        <v>11.844296</v>
      </c>
    </row>
    <row r="5032" spans="8:8" x14ac:dyDescent="0.15">
      <c r="H5032">
        <f t="shared" si="79"/>
        <v>11.844296</v>
      </c>
    </row>
    <row r="5033" spans="8:8" x14ac:dyDescent="0.15">
      <c r="H5033">
        <f t="shared" si="79"/>
        <v>11.844296</v>
      </c>
    </row>
    <row r="5034" spans="8:8" x14ac:dyDescent="0.15">
      <c r="H5034">
        <f t="shared" si="79"/>
        <v>11.844296</v>
      </c>
    </row>
    <row r="5035" spans="8:8" x14ac:dyDescent="0.15">
      <c r="H5035">
        <f t="shared" si="79"/>
        <v>3.7403040000000001</v>
      </c>
    </row>
    <row r="5036" spans="8:8" x14ac:dyDescent="0.15">
      <c r="H5036">
        <f t="shared" si="79"/>
        <v>3.7403040000000001</v>
      </c>
    </row>
    <row r="5037" spans="8:8" x14ac:dyDescent="0.15">
      <c r="H5037">
        <f t="shared" si="79"/>
        <v>0.37403039999999999</v>
      </c>
    </row>
    <row r="5038" spans="8:8" x14ac:dyDescent="0.15">
      <c r="H5038">
        <f t="shared" si="79"/>
        <v>0.37403039999999999</v>
      </c>
    </row>
    <row r="5039" spans="8:8" x14ac:dyDescent="0.15">
      <c r="H5039">
        <f t="shared" si="79"/>
        <v>0.37403039999999999</v>
      </c>
    </row>
    <row r="5040" spans="8:8" x14ac:dyDescent="0.15">
      <c r="H5040">
        <f t="shared" si="79"/>
        <v>0.37403039999999999</v>
      </c>
    </row>
    <row r="5041" spans="8:8" x14ac:dyDescent="0.15">
      <c r="H5041">
        <f t="shared" si="79"/>
        <v>0.37403039999999999</v>
      </c>
    </row>
    <row r="5042" spans="8:8" x14ac:dyDescent="0.15">
      <c r="H5042">
        <f t="shared" si="79"/>
        <v>0.37403039999999999</v>
      </c>
    </row>
    <row r="5043" spans="8:8" x14ac:dyDescent="0.15">
      <c r="H5043">
        <f t="shared" si="79"/>
        <v>0.37403039999999999</v>
      </c>
    </row>
    <row r="5044" spans="8:8" x14ac:dyDescent="0.15">
      <c r="H5044">
        <f t="shared" si="79"/>
        <v>0.37403039999999999</v>
      </c>
    </row>
    <row r="5045" spans="8:8" x14ac:dyDescent="0.15">
      <c r="H5045">
        <f t="shared" si="79"/>
        <v>0.37403039999999999</v>
      </c>
    </row>
    <row r="5046" spans="8:8" x14ac:dyDescent="0.15">
      <c r="H5046">
        <f t="shared" si="79"/>
        <v>0.37403039999999999</v>
      </c>
    </row>
    <row r="5047" spans="8:8" x14ac:dyDescent="0.15">
      <c r="H5047">
        <f t="shared" si="79"/>
        <v>0.37403039999999999</v>
      </c>
    </row>
    <row r="5048" spans="8:8" x14ac:dyDescent="0.15">
      <c r="H5048">
        <f t="shared" si="79"/>
        <v>1.2467680000000001</v>
      </c>
    </row>
    <row r="5049" spans="8:8" x14ac:dyDescent="0.15">
      <c r="H5049">
        <f t="shared" si="79"/>
        <v>6.2338399999999998</v>
      </c>
    </row>
    <row r="5050" spans="8:8" x14ac:dyDescent="0.15">
      <c r="H5050">
        <f t="shared" si="79"/>
        <v>11.844296</v>
      </c>
    </row>
    <row r="5051" spans="8:8" x14ac:dyDescent="0.15">
      <c r="H5051">
        <f t="shared" si="79"/>
        <v>11.844296</v>
      </c>
    </row>
    <row r="5052" spans="8:8" x14ac:dyDescent="0.15">
      <c r="H5052">
        <f t="shared" si="79"/>
        <v>11.844296</v>
      </c>
    </row>
    <row r="5053" spans="8:8" x14ac:dyDescent="0.15">
      <c r="H5053">
        <f t="shared" si="79"/>
        <v>9.9741440000000008</v>
      </c>
    </row>
    <row r="5054" spans="8:8" x14ac:dyDescent="0.15">
      <c r="H5054">
        <f t="shared" si="79"/>
        <v>9.9741440000000008</v>
      </c>
    </row>
    <row r="5055" spans="8:8" x14ac:dyDescent="0.15">
      <c r="H5055">
        <f t="shared" si="79"/>
        <v>11.844296</v>
      </c>
    </row>
    <row r="5056" spans="8:8" x14ac:dyDescent="0.15">
      <c r="H5056">
        <f t="shared" si="79"/>
        <v>11.844296</v>
      </c>
    </row>
    <row r="5057" spans="8:8" x14ac:dyDescent="0.15">
      <c r="H5057">
        <f t="shared" si="79"/>
        <v>11.844296</v>
      </c>
    </row>
    <row r="5058" spans="8:8" x14ac:dyDescent="0.15">
      <c r="H5058">
        <f t="shared" si="79"/>
        <v>11.844296</v>
      </c>
    </row>
    <row r="5059" spans="8:8" x14ac:dyDescent="0.15">
      <c r="H5059">
        <f t="shared" si="79"/>
        <v>3.7403040000000001</v>
      </c>
    </row>
    <row r="5060" spans="8:8" x14ac:dyDescent="0.15">
      <c r="H5060">
        <f t="shared" si="79"/>
        <v>3.7403040000000001</v>
      </c>
    </row>
    <row r="5061" spans="8:8" x14ac:dyDescent="0.15">
      <c r="H5061">
        <f t="shared" si="79"/>
        <v>0.37403039999999999</v>
      </c>
    </row>
    <row r="5062" spans="8:8" x14ac:dyDescent="0.15">
      <c r="H5062">
        <f t="shared" si="79"/>
        <v>0.37403039999999999</v>
      </c>
    </row>
    <row r="5063" spans="8:8" x14ac:dyDescent="0.15">
      <c r="H5063">
        <f t="shared" si="79"/>
        <v>0.37403039999999999</v>
      </c>
    </row>
    <row r="5064" spans="8:8" x14ac:dyDescent="0.15">
      <c r="H5064">
        <f t="shared" si="79"/>
        <v>0.37403039999999999</v>
      </c>
    </row>
    <row r="5065" spans="8:8" x14ac:dyDescent="0.15">
      <c r="H5065">
        <f t="shared" si="79"/>
        <v>0.37403039999999999</v>
      </c>
    </row>
    <row r="5066" spans="8:8" x14ac:dyDescent="0.15">
      <c r="H5066">
        <f t="shared" si="79"/>
        <v>0.37403039999999999</v>
      </c>
    </row>
    <row r="5067" spans="8:8" x14ac:dyDescent="0.15">
      <c r="H5067">
        <f t="shared" si="79"/>
        <v>0.37403039999999999</v>
      </c>
    </row>
    <row r="5068" spans="8:8" x14ac:dyDescent="0.15">
      <c r="H5068">
        <f t="shared" si="79"/>
        <v>0.37403039999999999</v>
      </c>
    </row>
    <row r="5069" spans="8:8" x14ac:dyDescent="0.15">
      <c r="H5069">
        <f t="shared" si="79"/>
        <v>0.37403039999999999</v>
      </c>
    </row>
    <row r="5070" spans="8:8" x14ac:dyDescent="0.15">
      <c r="H5070">
        <f t="shared" si="79"/>
        <v>0.37403039999999999</v>
      </c>
    </row>
    <row r="5071" spans="8:8" x14ac:dyDescent="0.15">
      <c r="H5071">
        <f t="shared" si="79"/>
        <v>0.37403039999999999</v>
      </c>
    </row>
    <row r="5072" spans="8:8" x14ac:dyDescent="0.15">
      <c r="H5072">
        <f t="shared" si="79"/>
        <v>1.2467680000000001</v>
      </c>
    </row>
    <row r="5073" spans="8:8" x14ac:dyDescent="0.15">
      <c r="H5073">
        <f t="shared" si="79"/>
        <v>6.2338399999999998</v>
      </c>
    </row>
    <row r="5074" spans="8:8" x14ac:dyDescent="0.15">
      <c r="H5074">
        <f t="shared" si="79"/>
        <v>11.844296</v>
      </c>
    </row>
    <row r="5075" spans="8:8" x14ac:dyDescent="0.15">
      <c r="H5075">
        <f t="shared" si="79"/>
        <v>11.844296</v>
      </c>
    </row>
    <row r="5076" spans="8:8" x14ac:dyDescent="0.15">
      <c r="H5076">
        <f t="shared" si="79"/>
        <v>11.844296</v>
      </c>
    </row>
    <row r="5077" spans="8:8" x14ac:dyDescent="0.15">
      <c r="H5077">
        <f t="shared" si="79"/>
        <v>9.9741440000000008</v>
      </c>
    </row>
    <row r="5078" spans="8:8" x14ac:dyDescent="0.15">
      <c r="H5078">
        <f t="shared" si="79"/>
        <v>9.9741440000000008</v>
      </c>
    </row>
    <row r="5079" spans="8:8" x14ac:dyDescent="0.15">
      <c r="H5079">
        <f t="shared" si="79"/>
        <v>11.844296</v>
      </c>
    </row>
    <row r="5080" spans="8:8" x14ac:dyDescent="0.15">
      <c r="H5080">
        <f t="shared" si="79"/>
        <v>11.844296</v>
      </c>
    </row>
    <row r="5081" spans="8:8" x14ac:dyDescent="0.15">
      <c r="H5081">
        <f t="shared" si="79"/>
        <v>11.844296</v>
      </c>
    </row>
    <row r="5082" spans="8:8" x14ac:dyDescent="0.15">
      <c r="H5082">
        <f t="shared" si="79"/>
        <v>11.844296</v>
      </c>
    </row>
    <row r="5083" spans="8:8" x14ac:dyDescent="0.15">
      <c r="H5083">
        <f t="shared" ref="H5083:H5146" si="80">$H5059</f>
        <v>3.7403040000000001</v>
      </c>
    </row>
    <row r="5084" spans="8:8" x14ac:dyDescent="0.15">
      <c r="H5084">
        <f t="shared" si="80"/>
        <v>3.7403040000000001</v>
      </c>
    </row>
    <row r="5085" spans="8:8" x14ac:dyDescent="0.15">
      <c r="H5085">
        <f t="shared" si="80"/>
        <v>0.37403039999999999</v>
      </c>
    </row>
    <row r="5086" spans="8:8" x14ac:dyDescent="0.15">
      <c r="H5086">
        <f t="shared" si="80"/>
        <v>0.37403039999999999</v>
      </c>
    </row>
    <row r="5087" spans="8:8" x14ac:dyDescent="0.15">
      <c r="H5087">
        <f t="shared" si="80"/>
        <v>0.37403039999999999</v>
      </c>
    </row>
    <row r="5088" spans="8:8" x14ac:dyDescent="0.15">
      <c r="H5088">
        <f t="shared" si="80"/>
        <v>0.37403039999999999</v>
      </c>
    </row>
    <row r="5089" spans="8:8" x14ac:dyDescent="0.15">
      <c r="H5089">
        <f t="shared" si="80"/>
        <v>0.37403039999999999</v>
      </c>
    </row>
    <row r="5090" spans="8:8" x14ac:dyDescent="0.15">
      <c r="H5090">
        <f t="shared" si="80"/>
        <v>0.37403039999999999</v>
      </c>
    </row>
    <row r="5091" spans="8:8" x14ac:dyDescent="0.15">
      <c r="H5091">
        <f t="shared" si="80"/>
        <v>0.37403039999999999</v>
      </c>
    </row>
    <row r="5092" spans="8:8" x14ac:dyDescent="0.15">
      <c r="H5092">
        <f t="shared" si="80"/>
        <v>0.37403039999999999</v>
      </c>
    </row>
    <row r="5093" spans="8:8" x14ac:dyDescent="0.15">
      <c r="H5093">
        <f t="shared" si="80"/>
        <v>0.37403039999999999</v>
      </c>
    </row>
    <row r="5094" spans="8:8" x14ac:dyDescent="0.15">
      <c r="H5094">
        <f t="shared" si="80"/>
        <v>0.37403039999999999</v>
      </c>
    </row>
    <row r="5095" spans="8:8" x14ac:dyDescent="0.15">
      <c r="H5095">
        <f t="shared" si="80"/>
        <v>0.37403039999999999</v>
      </c>
    </row>
    <row r="5096" spans="8:8" x14ac:dyDescent="0.15">
      <c r="H5096">
        <f t="shared" si="80"/>
        <v>1.2467680000000001</v>
      </c>
    </row>
    <row r="5097" spans="8:8" x14ac:dyDescent="0.15">
      <c r="H5097">
        <f t="shared" si="80"/>
        <v>6.2338399999999998</v>
      </c>
    </row>
    <row r="5098" spans="8:8" x14ac:dyDescent="0.15">
      <c r="H5098">
        <f t="shared" si="80"/>
        <v>11.844296</v>
      </c>
    </row>
    <row r="5099" spans="8:8" x14ac:dyDescent="0.15">
      <c r="H5099">
        <f t="shared" si="80"/>
        <v>11.844296</v>
      </c>
    </row>
    <row r="5100" spans="8:8" x14ac:dyDescent="0.15">
      <c r="H5100">
        <f t="shared" si="80"/>
        <v>11.844296</v>
      </c>
    </row>
    <row r="5101" spans="8:8" x14ac:dyDescent="0.15">
      <c r="H5101">
        <f t="shared" si="80"/>
        <v>9.9741440000000008</v>
      </c>
    </row>
    <row r="5102" spans="8:8" x14ac:dyDescent="0.15">
      <c r="H5102">
        <f t="shared" si="80"/>
        <v>9.9741440000000008</v>
      </c>
    </row>
    <row r="5103" spans="8:8" x14ac:dyDescent="0.15">
      <c r="H5103">
        <f t="shared" si="80"/>
        <v>11.844296</v>
      </c>
    </row>
    <row r="5104" spans="8:8" x14ac:dyDescent="0.15">
      <c r="H5104">
        <f t="shared" si="80"/>
        <v>11.844296</v>
      </c>
    </row>
    <row r="5105" spans="8:8" x14ac:dyDescent="0.15">
      <c r="H5105">
        <f t="shared" si="80"/>
        <v>11.844296</v>
      </c>
    </row>
    <row r="5106" spans="8:8" x14ac:dyDescent="0.15">
      <c r="H5106">
        <f t="shared" si="80"/>
        <v>11.844296</v>
      </c>
    </row>
    <row r="5107" spans="8:8" x14ac:dyDescent="0.15">
      <c r="H5107">
        <f t="shared" si="80"/>
        <v>3.7403040000000001</v>
      </c>
    </row>
    <row r="5108" spans="8:8" x14ac:dyDescent="0.15">
      <c r="H5108">
        <f t="shared" si="80"/>
        <v>3.7403040000000001</v>
      </c>
    </row>
    <row r="5109" spans="8:8" x14ac:dyDescent="0.15">
      <c r="H5109">
        <f t="shared" si="80"/>
        <v>0.37403039999999999</v>
      </c>
    </row>
    <row r="5110" spans="8:8" x14ac:dyDescent="0.15">
      <c r="H5110">
        <f t="shared" si="80"/>
        <v>0.37403039999999999</v>
      </c>
    </row>
    <row r="5111" spans="8:8" x14ac:dyDescent="0.15">
      <c r="H5111">
        <f t="shared" si="80"/>
        <v>0.37403039999999999</v>
      </c>
    </row>
    <row r="5112" spans="8:8" x14ac:dyDescent="0.15">
      <c r="H5112">
        <f t="shared" si="80"/>
        <v>0.37403039999999999</v>
      </c>
    </row>
    <row r="5113" spans="8:8" x14ac:dyDescent="0.15">
      <c r="H5113">
        <f t="shared" si="80"/>
        <v>0.37403039999999999</v>
      </c>
    </row>
    <row r="5114" spans="8:8" x14ac:dyDescent="0.15">
      <c r="H5114">
        <f t="shared" si="80"/>
        <v>0.37403039999999999</v>
      </c>
    </row>
    <row r="5115" spans="8:8" x14ac:dyDescent="0.15">
      <c r="H5115">
        <f t="shared" si="80"/>
        <v>0.37403039999999999</v>
      </c>
    </row>
    <row r="5116" spans="8:8" x14ac:dyDescent="0.15">
      <c r="H5116">
        <f t="shared" si="80"/>
        <v>0.37403039999999999</v>
      </c>
    </row>
    <row r="5117" spans="8:8" x14ac:dyDescent="0.15">
      <c r="H5117">
        <f t="shared" si="80"/>
        <v>0.37403039999999999</v>
      </c>
    </row>
    <row r="5118" spans="8:8" x14ac:dyDescent="0.15">
      <c r="H5118">
        <f t="shared" si="80"/>
        <v>0.37403039999999999</v>
      </c>
    </row>
    <row r="5119" spans="8:8" x14ac:dyDescent="0.15">
      <c r="H5119">
        <f t="shared" si="80"/>
        <v>0.37403039999999999</v>
      </c>
    </row>
    <row r="5120" spans="8:8" x14ac:dyDescent="0.15">
      <c r="H5120">
        <f t="shared" si="80"/>
        <v>1.2467680000000001</v>
      </c>
    </row>
    <row r="5121" spans="8:8" x14ac:dyDescent="0.15">
      <c r="H5121">
        <f t="shared" si="80"/>
        <v>6.2338399999999998</v>
      </c>
    </row>
    <row r="5122" spans="8:8" x14ac:dyDescent="0.15">
      <c r="H5122">
        <f t="shared" si="80"/>
        <v>11.844296</v>
      </c>
    </row>
    <row r="5123" spans="8:8" x14ac:dyDescent="0.15">
      <c r="H5123">
        <f t="shared" si="80"/>
        <v>11.844296</v>
      </c>
    </row>
    <row r="5124" spans="8:8" x14ac:dyDescent="0.15">
      <c r="H5124">
        <f t="shared" si="80"/>
        <v>11.844296</v>
      </c>
    </row>
    <row r="5125" spans="8:8" x14ac:dyDescent="0.15">
      <c r="H5125">
        <f t="shared" si="80"/>
        <v>9.9741440000000008</v>
      </c>
    </row>
    <row r="5126" spans="8:8" x14ac:dyDescent="0.15">
      <c r="H5126">
        <f t="shared" si="80"/>
        <v>9.9741440000000008</v>
      </c>
    </row>
    <row r="5127" spans="8:8" x14ac:dyDescent="0.15">
      <c r="H5127">
        <f t="shared" si="80"/>
        <v>11.844296</v>
      </c>
    </row>
    <row r="5128" spans="8:8" x14ac:dyDescent="0.15">
      <c r="H5128">
        <f t="shared" si="80"/>
        <v>11.844296</v>
      </c>
    </row>
    <row r="5129" spans="8:8" x14ac:dyDescent="0.15">
      <c r="H5129">
        <f t="shared" si="80"/>
        <v>11.844296</v>
      </c>
    </row>
    <row r="5130" spans="8:8" x14ac:dyDescent="0.15">
      <c r="H5130">
        <f t="shared" si="80"/>
        <v>11.844296</v>
      </c>
    </row>
    <row r="5131" spans="8:8" x14ac:dyDescent="0.15">
      <c r="H5131">
        <f t="shared" si="80"/>
        <v>3.7403040000000001</v>
      </c>
    </row>
    <row r="5132" spans="8:8" x14ac:dyDescent="0.15">
      <c r="H5132">
        <f t="shared" si="80"/>
        <v>3.7403040000000001</v>
      </c>
    </row>
    <row r="5133" spans="8:8" x14ac:dyDescent="0.15">
      <c r="H5133">
        <f t="shared" si="80"/>
        <v>0.37403039999999999</v>
      </c>
    </row>
    <row r="5134" spans="8:8" x14ac:dyDescent="0.15">
      <c r="H5134">
        <f t="shared" si="80"/>
        <v>0.37403039999999999</v>
      </c>
    </row>
    <row r="5135" spans="8:8" x14ac:dyDescent="0.15">
      <c r="H5135">
        <f t="shared" si="80"/>
        <v>0.37403039999999999</v>
      </c>
    </row>
    <row r="5136" spans="8:8" x14ac:dyDescent="0.15">
      <c r="H5136">
        <f t="shared" si="80"/>
        <v>0.37403039999999999</v>
      </c>
    </row>
    <row r="5137" spans="8:8" x14ac:dyDescent="0.15">
      <c r="H5137">
        <f t="shared" si="80"/>
        <v>0.37403039999999999</v>
      </c>
    </row>
    <row r="5138" spans="8:8" x14ac:dyDescent="0.15">
      <c r="H5138">
        <f t="shared" si="80"/>
        <v>0.37403039999999999</v>
      </c>
    </row>
    <row r="5139" spans="8:8" x14ac:dyDescent="0.15">
      <c r="H5139">
        <f t="shared" si="80"/>
        <v>0.37403039999999999</v>
      </c>
    </row>
    <row r="5140" spans="8:8" x14ac:dyDescent="0.15">
      <c r="H5140">
        <f t="shared" si="80"/>
        <v>0.37403039999999999</v>
      </c>
    </row>
    <row r="5141" spans="8:8" x14ac:dyDescent="0.15">
      <c r="H5141">
        <f t="shared" si="80"/>
        <v>0.37403039999999999</v>
      </c>
    </row>
    <row r="5142" spans="8:8" x14ac:dyDescent="0.15">
      <c r="H5142">
        <f t="shared" si="80"/>
        <v>0.37403039999999999</v>
      </c>
    </row>
    <row r="5143" spans="8:8" x14ac:dyDescent="0.15">
      <c r="H5143">
        <f t="shared" si="80"/>
        <v>0.37403039999999999</v>
      </c>
    </row>
    <row r="5144" spans="8:8" x14ac:dyDescent="0.15">
      <c r="H5144">
        <f t="shared" si="80"/>
        <v>1.2467680000000001</v>
      </c>
    </row>
    <row r="5145" spans="8:8" x14ac:dyDescent="0.15">
      <c r="H5145">
        <f t="shared" si="80"/>
        <v>6.2338399999999998</v>
      </c>
    </row>
    <row r="5146" spans="8:8" x14ac:dyDescent="0.15">
      <c r="H5146">
        <f t="shared" si="80"/>
        <v>11.844296</v>
      </c>
    </row>
    <row r="5147" spans="8:8" x14ac:dyDescent="0.15">
      <c r="H5147">
        <f t="shared" ref="H5147:H5210" si="81">$H5123</f>
        <v>11.844296</v>
      </c>
    </row>
    <row r="5148" spans="8:8" x14ac:dyDescent="0.15">
      <c r="H5148">
        <f t="shared" si="81"/>
        <v>11.844296</v>
      </c>
    </row>
    <row r="5149" spans="8:8" x14ac:dyDescent="0.15">
      <c r="H5149">
        <f t="shared" si="81"/>
        <v>9.9741440000000008</v>
      </c>
    </row>
    <row r="5150" spans="8:8" x14ac:dyDescent="0.15">
      <c r="H5150">
        <f t="shared" si="81"/>
        <v>9.9741440000000008</v>
      </c>
    </row>
    <row r="5151" spans="8:8" x14ac:dyDescent="0.15">
      <c r="H5151">
        <f t="shared" si="81"/>
        <v>11.844296</v>
      </c>
    </row>
    <row r="5152" spans="8:8" x14ac:dyDescent="0.15">
      <c r="H5152">
        <f t="shared" si="81"/>
        <v>11.844296</v>
      </c>
    </row>
    <row r="5153" spans="8:8" x14ac:dyDescent="0.15">
      <c r="H5153">
        <f t="shared" si="81"/>
        <v>11.844296</v>
      </c>
    </row>
    <row r="5154" spans="8:8" x14ac:dyDescent="0.15">
      <c r="H5154">
        <f t="shared" si="81"/>
        <v>11.844296</v>
      </c>
    </row>
    <row r="5155" spans="8:8" x14ac:dyDescent="0.15">
      <c r="H5155">
        <f t="shared" si="81"/>
        <v>3.7403040000000001</v>
      </c>
    </row>
    <row r="5156" spans="8:8" x14ac:dyDescent="0.15">
      <c r="H5156">
        <f t="shared" si="81"/>
        <v>3.7403040000000001</v>
      </c>
    </row>
    <row r="5157" spans="8:8" x14ac:dyDescent="0.15">
      <c r="H5157">
        <f t="shared" si="81"/>
        <v>0.37403039999999999</v>
      </c>
    </row>
    <row r="5158" spans="8:8" x14ac:dyDescent="0.15">
      <c r="H5158">
        <f t="shared" si="81"/>
        <v>0.37403039999999999</v>
      </c>
    </row>
    <row r="5159" spans="8:8" x14ac:dyDescent="0.15">
      <c r="H5159">
        <f t="shared" si="81"/>
        <v>0.37403039999999999</v>
      </c>
    </row>
    <row r="5160" spans="8:8" x14ac:dyDescent="0.15">
      <c r="H5160">
        <f t="shared" si="81"/>
        <v>0.37403039999999999</v>
      </c>
    </row>
    <row r="5161" spans="8:8" x14ac:dyDescent="0.15">
      <c r="H5161">
        <f t="shared" si="81"/>
        <v>0.37403039999999999</v>
      </c>
    </row>
    <row r="5162" spans="8:8" x14ac:dyDescent="0.15">
      <c r="H5162">
        <f t="shared" si="81"/>
        <v>0.37403039999999999</v>
      </c>
    </row>
    <row r="5163" spans="8:8" x14ac:dyDescent="0.15">
      <c r="H5163">
        <f t="shared" si="81"/>
        <v>0.37403039999999999</v>
      </c>
    </row>
    <row r="5164" spans="8:8" x14ac:dyDescent="0.15">
      <c r="H5164">
        <f t="shared" si="81"/>
        <v>0.37403039999999999</v>
      </c>
    </row>
    <row r="5165" spans="8:8" x14ac:dyDescent="0.15">
      <c r="H5165">
        <f t="shared" si="81"/>
        <v>0.37403039999999999</v>
      </c>
    </row>
    <row r="5166" spans="8:8" x14ac:dyDescent="0.15">
      <c r="H5166">
        <f t="shared" si="81"/>
        <v>0.37403039999999999</v>
      </c>
    </row>
    <row r="5167" spans="8:8" x14ac:dyDescent="0.15">
      <c r="H5167">
        <f t="shared" si="81"/>
        <v>0.37403039999999999</v>
      </c>
    </row>
    <row r="5168" spans="8:8" x14ac:dyDescent="0.15">
      <c r="H5168">
        <f t="shared" si="81"/>
        <v>1.2467680000000001</v>
      </c>
    </row>
    <row r="5169" spans="8:8" x14ac:dyDescent="0.15">
      <c r="H5169">
        <f t="shared" si="81"/>
        <v>6.2338399999999998</v>
      </c>
    </row>
    <row r="5170" spans="8:8" x14ac:dyDescent="0.15">
      <c r="H5170">
        <f t="shared" si="81"/>
        <v>11.844296</v>
      </c>
    </row>
    <row r="5171" spans="8:8" x14ac:dyDescent="0.15">
      <c r="H5171">
        <f t="shared" si="81"/>
        <v>11.844296</v>
      </c>
    </row>
    <row r="5172" spans="8:8" x14ac:dyDescent="0.15">
      <c r="H5172">
        <f t="shared" si="81"/>
        <v>11.844296</v>
      </c>
    </row>
    <row r="5173" spans="8:8" x14ac:dyDescent="0.15">
      <c r="H5173">
        <f t="shared" si="81"/>
        <v>9.9741440000000008</v>
      </c>
    </row>
    <row r="5174" spans="8:8" x14ac:dyDescent="0.15">
      <c r="H5174">
        <f t="shared" si="81"/>
        <v>9.9741440000000008</v>
      </c>
    </row>
    <row r="5175" spans="8:8" x14ac:dyDescent="0.15">
      <c r="H5175">
        <f t="shared" si="81"/>
        <v>11.844296</v>
      </c>
    </row>
    <row r="5176" spans="8:8" x14ac:dyDescent="0.15">
      <c r="H5176">
        <f t="shared" si="81"/>
        <v>11.844296</v>
      </c>
    </row>
    <row r="5177" spans="8:8" x14ac:dyDescent="0.15">
      <c r="H5177">
        <f t="shared" si="81"/>
        <v>11.844296</v>
      </c>
    </row>
    <row r="5178" spans="8:8" x14ac:dyDescent="0.15">
      <c r="H5178">
        <f t="shared" si="81"/>
        <v>11.844296</v>
      </c>
    </row>
    <row r="5179" spans="8:8" x14ac:dyDescent="0.15">
      <c r="H5179">
        <f t="shared" si="81"/>
        <v>3.7403040000000001</v>
      </c>
    </row>
    <row r="5180" spans="8:8" x14ac:dyDescent="0.15">
      <c r="H5180">
        <f t="shared" si="81"/>
        <v>3.7403040000000001</v>
      </c>
    </row>
    <row r="5181" spans="8:8" x14ac:dyDescent="0.15">
      <c r="H5181">
        <f t="shared" si="81"/>
        <v>0.37403039999999999</v>
      </c>
    </row>
    <row r="5182" spans="8:8" x14ac:dyDescent="0.15">
      <c r="H5182">
        <f t="shared" si="81"/>
        <v>0.37403039999999999</v>
      </c>
    </row>
    <row r="5183" spans="8:8" x14ac:dyDescent="0.15">
      <c r="H5183">
        <f t="shared" si="81"/>
        <v>0.37403039999999999</v>
      </c>
    </row>
    <row r="5184" spans="8:8" x14ac:dyDescent="0.15">
      <c r="H5184">
        <f t="shared" si="81"/>
        <v>0.37403039999999999</v>
      </c>
    </row>
    <row r="5185" spans="8:8" x14ac:dyDescent="0.15">
      <c r="H5185">
        <f t="shared" si="81"/>
        <v>0.37403039999999999</v>
      </c>
    </row>
    <row r="5186" spans="8:8" x14ac:dyDescent="0.15">
      <c r="H5186">
        <f t="shared" si="81"/>
        <v>0.37403039999999999</v>
      </c>
    </row>
    <row r="5187" spans="8:8" x14ac:dyDescent="0.15">
      <c r="H5187">
        <f t="shared" si="81"/>
        <v>0.37403039999999999</v>
      </c>
    </row>
    <row r="5188" spans="8:8" x14ac:dyDescent="0.15">
      <c r="H5188">
        <f t="shared" si="81"/>
        <v>0.37403039999999999</v>
      </c>
    </row>
    <row r="5189" spans="8:8" x14ac:dyDescent="0.15">
      <c r="H5189">
        <f t="shared" si="81"/>
        <v>0.37403039999999999</v>
      </c>
    </row>
    <row r="5190" spans="8:8" x14ac:dyDescent="0.15">
      <c r="H5190">
        <f t="shared" si="81"/>
        <v>0.37403039999999999</v>
      </c>
    </row>
    <row r="5191" spans="8:8" x14ac:dyDescent="0.15">
      <c r="H5191">
        <f t="shared" si="81"/>
        <v>0.37403039999999999</v>
      </c>
    </row>
    <row r="5192" spans="8:8" x14ac:dyDescent="0.15">
      <c r="H5192">
        <f t="shared" si="81"/>
        <v>1.2467680000000001</v>
      </c>
    </row>
    <row r="5193" spans="8:8" x14ac:dyDescent="0.15">
      <c r="H5193">
        <f t="shared" si="81"/>
        <v>6.2338399999999998</v>
      </c>
    </row>
    <row r="5194" spans="8:8" x14ac:dyDescent="0.15">
      <c r="H5194">
        <f t="shared" si="81"/>
        <v>11.844296</v>
      </c>
    </row>
    <row r="5195" spans="8:8" x14ac:dyDescent="0.15">
      <c r="H5195">
        <f t="shared" si="81"/>
        <v>11.844296</v>
      </c>
    </row>
    <row r="5196" spans="8:8" x14ac:dyDescent="0.15">
      <c r="H5196">
        <f t="shared" si="81"/>
        <v>11.844296</v>
      </c>
    </row>
    <row r="5197" spans="8:8" x14ac:dyDescent="0.15">
      <c r="H5197">
        <f t="shared" si="81"/>
        <v>9.9741440000000008</v>
      </c>
    </row>
    <row r="5198" spans="8:8" x14ac:dyDescent="0.15">
      <c r="H5198">
        <f t="shared" si="81"/>
        <v>9.9741440000000008</v>
      </c>
    </row>
    <row r="5199" spans="8:8" x14ac:dyDescent="0.15">
      <c r="H5199">
        <f t="shared" si="81"/>
        <v>11.844296</v>
      </c>
    </row>
    <row r="5200" spans="8:8" x14ac:dyDescent="0.15">
      <c r="H5200">
        <f t="shared" si="81"/>
        <v>11.844296</v>
      </c>
    </row>
    <row r="5201" spans="8:8" x14ac:dyDescent="0.15">
      <c r="H5201">
        <f t="shared" si="81"/>
        <v>11.844296</v>
      </c>
    </row>
    <row r="5202" spans="8:8" x14ac:dyDescent="0.15">
      <c r="H5202">
        <f t="shared" si="81"/>
        <v>11.844296</v>
      </c>
    </row>
    <row r="5203" spans="8:8" x14ac:dyDescent="0.15">
      <c r="H5203">
        <f t="shared" si="81"/>
        <v>3.7403040000000001</v>
      </c>
    </row>
    <row r="5204" spans="8:8" x14ac:dyDescent="0.15">
      <c r="H5204">
        <f t="shared" si="81"/>
        <v>3.7403040000000001</v>
      </c>
    </row>
    <row r="5205" spans="8:8" x14ac:dyDescent="0.15">
      <c r="H5205">
        <f t="shared" si="81"/>
        <v>0.37403039999999999</v>
      </c>
    </row>
    <row r="5206" spans="8:8" x14ac:dyDescent="0.15">
      <c r="H5206">
        <f t="shared" si="81"/>
        <v>0.37403039999999999</v>
      </c>
    </row>
    <row r="5207" spans="8:8" x14ac:dyDescent="0.15">
      <c r="H5207">
        <f t="shared" si="81"/>
        <v>0.37403039999999999</v>
      </c>
    </row>
    <row r="5208" spans="8:8" x14ac:dyDescent="0.15">
      <c r="H5208">
        <f t="shared" si="81"/>
        <v>0.37403039999999999</v>
      </c>
    </row>
    <row r="5209" spans="8:8" x14ac:dyDescent="0.15">
      <c r="H5209">
        <f t="shared" si="81"/>
        <v>0.37403039999999999</v>
      </c>
    </row>
    <row r="5210" spans="8:8" x14ac:dyDescent="0.15">
      <c r="H5210">
        <f t="shared" si="81"/>
        <v>0.37403039999999999</v>
      </c>
    </row>
    <row r="5211" spans="8:8" x14ac:dyDescent="0.15">
      <c r="H5211">
        <f t="shared" ref="H5211:H5274" si="82">$H5187</f>
        <v>0.37403039999999999</v>
      </c>
    </row>
    <row r="5212" spans="8:8" x14ac:dyDescent="0.15">
      <c r="H5212">
        <f t="shared" si="82"/>
        <v>0.37403039999999999</v>
      </c>
    </row>
    <row r="5213" spans="8:8" x14ac:dyDescent="0.15">
      <c r="H5213">
        <f t="shared" si="82"/>
        <v>0.37403039999999999</v>
      </c>
    </row>
    <row r="5214" spans="8:8" x14ac:dyDescent="0.15">
      <c r="H5214">
        <f t="shared" si="82"/>
        <v>0.37403039999999999</v>
      </c>
    </row>
    <row r="5215" spans="8:8" x14ac:dyDescent="0.15">
      <c r="H5215">
        <f t="shared" si="82"/>
        <v>0.37403039999999999</v>
      </c>
    </row>
    <row r="5216" spans="8:8" x14ac:dyDescent="0.15">
      <c r="H5216">
        <f t="shared" si="82"/>
        <v>1.2467680000000001</v>
      </c>
    </row>
    <row r="5217" spans="8:8" x14ac:dyDescent="0.15">
      <c r="H5217">
        <f t="shared" si="82"/>
        <v>6.2338399999999998</v>
      </c>
    </row>
    <row r="5218" spans="8:8" x14ac:dyDescent="0.15">
      <c r="H5218">
        <f t="shared" si="82"/>
        <v>11.844296</v>
      </c>
    </row>
    <row r="5219" spans="8:8" x14ac:dyDescent="0.15">
      <c r="H5219">
        <f t="shared" si="82"/>
        <v>11.844296</v>
      </c>
    </row>
    <row r="5220" spans="8:8" x14ac:dyDescent="0.15">
      <c r="H5220">
        <f t="shared" si="82"/>
        <v>11.844296</v>
      </c>
    </row>
    <row r="5221" spans="8:8" x14ac:dyDescent="0.15">
      <c r="H5221">
        <f t="shared" si="82"/>
        <v>9.9741440000000008</v>
      </c>
    </row>
    <row r="5222" spans="8:8" x14ac:dyDescent="0.15">
      <c r="H5222">
        <f t="shared" si="82"/>
        <v>9.9741440000000008</v>
      </c>
    </row>
    <row r="5223" spans="8:8" x14ac:dyDescent="0.15">
      <c r="H5223">
        <f t="shared" si="82"/>
        <v>11.844296</v>
      </c>
    </row>
    <row r="5224" spans="8:8" x14ac:dyDescent="0.15">
      <c r="H5224">
        <f t="shared" si="82"/>
        <v>11.844296</v>
      </c>
    </row>
    <row r="5225" spans="8:8" x14ac:dyDescent="0.15">
      <c r="H5225">
        <f t="shared" si="82"/>
        <v>11.844296</v>
      </c>
    </row>
    <row r="5226" spans="8:8" x14ac:dyDescent="0.15">
      <c r="H5226">
        <f t="shared" si="82"/>
        <v>11.844296</v>
      </c>
    </row>
    <row r="5227" spans="8:8" x14ac:dyDescent="0.15">
      <c r="H5227">
        <f t="shared" si="82"/>
        <v>3.7403040000000001</v>
      </c>
    </row>
    <row r="5228" spans="8:8" x14ac:dyDescent="0.15">
      <c r="H5228">
        <f t="shared" si="82"/>
        <v>3.7403040000000001</v>
      </c>
    </row>
    <row r="5229" spans="8:8" x14ac:dyDescent="0.15">
      <c r="H5229">
        <f t="shared" si="82"/>
        <v>0.37403039999999999</v>
      </c>
    </row>
    <row r="5230" spans="8:8" x14ac:dyDescent="0.15">
      <c r="H5230">
        <f t="shared" si="82"/>
        <v>0.37403039999999999</v>
      </c>
    </row>
    <row r="5231" spans="8:8" x14ac:dyDescent="0.15">
      <c r="H5231">
        <f t="shared" si="82"/>
        <v>0.37403039999999999</v>
      </c>
    </row>
    <row r="5232" spans="8:8" x14ac:dyDescent="0.15">
      <c r="H5232">
        <f t="shared" si="82"/>
        <v>0.37403039999999999</v>
      </c>
    </row>
    <row r="5233" spans="8:8" x14ac:dyDescent="0.15">
      <c r="H5233">
        <f t="shared" si="82"/>
        <v>0.37403039999999999</v>
      </c>
    </row>
    <row r="5234" spans="8:8" x14ac:dyDescent="0.15">
      <c r="H5234">
        <f t="shared" si="82"/>
        <v>0.37403039999999999</v>
      </c>
    </row>
    <row r="5235" spans="8:8" x14ac:dyDescent="0.15">
      <c r="H5235">
        <f t="shared" si="82"/>
        <v>0.37403039999999999</v>
      </c>
    </row>
    <row r="5236" spans="8:8" x14ac:dyDescent="0.15">
      <c r="H5236">
        <f t="shared" si="82"/>
        <v>0.37403039999999999</v>
      </c>
    </row>
    <row r="5237" spans="8:8" x14ac:dyDescent="0.15">
      <c r="H5237">
        <f t="shared" si="82"/>
        <v>0.37403039999999999</v>
      </c>
    </row>
    <row r="5238" spans="8:8" x14ac:dyDescent="0.15">
      <c r="H5238">
        <f t="shared" si="82"/>
        <v>0.37403039999999999</v>
      </c>
    </row>
    <row r="5239" spans="8:8" x14ac:dyDescent="0.15">
      <c r="H5239">
        <f t="shared" si="82"/>
        <v>0.37403039999999999</v>
      </c>
    </row>
    <row r="5240" spans="8:8" x14ac:dyDescent="0.15">
      <c r="H5240">
        <f t="shared" si="82"/>
        <v>1.2467680000000001</v>
      </c>
    </row>
    <row r="5241" spans="8:8" x14ac:dyDescent="0.15">
      <c r="H5241">
        <f t="shared" si="82"/>
        <v>6.2338399999999998</v>
      </c>
    </row>
    <row r="5242" spans="8:8" x14ac:dyDescent="0.15">
      <c r="H5242">
        <f t="shared" si="82"/>
        <v>11.844296</v>
      </c>
    </row>
    <row r="5243" spans="8:8" x14ac:dyDescent="0.15">
      <c r="H5243">
        <f t="shared" si="82"/>
        <v>11.844296</v>
      </c>
    </row>
    <row r="5244" spans="8:8" x14ac:dyDescent="0.15">
      <c r="H5244">
        <f t="shared" si="82"/>
        <v>11.844296</v>
      </c>
    </row>
    <row r="5245" spans="8:8" x14ac:dyDescent="0.15">
      <c r="H5245">
        <f t="shared" si="82"/>
        <v>9.9741440000000008</v>
      </c>
    </row>
    <row r="5246" spans="8:8" x14ac:dyDescent="0.15">
      <c r="H5246">
        <f t="shared" si="82"/>
        <v>9.9741440000000008</v>
      </c>
    </row>
    <row r="5247" spans="8:8" x14ac:dyDescent="0.15">
      <c r="H5247">
        <f t="shared" si="82"/>
        <v>11.844296</v>
      </c>
    </row>
    <row r="5248" spans="8:8" x14ac:dyDescent="0.15">
      <c r="H5248">
        <f t="shared" si="82"/>
        <v>11.844296</v>
      </c>
    </row>
    <row r="5249" spans="8:8" x14ac:dyDescent="0.15">
      <c r="H5249">
        <f t="shared" si="82"/>
        <v>11.844296</v>
      </c>
    </row>
    <row r="5250" spans="8:8" x14ac:dyDescent="0.15">
      <c r="H5250">
        <f t="shared" si="82"/>
        <v>11.844296</v>
      </c>
    </row>
    <row r="5251" spans="8:8" x14ac:dyDescent="0.15">
      <c r="H5251">
        <f t="shared" si="82"/>
        <v>3.7403040000000001</v>
      </c>
    </row>
    <row r="5252" spans="8:8" x14ac:dyDescent="0.15">
      <c r="H5252">
        <f t="shared" si="82"/>
        <v>3.7403040000000001</v>
      </c>
    </row>
    <row r="5253" spans="8:8" x14ac:dyDescent="0.15">
      <c r="H5253">
        <f t="shared" si="82"/>
        <v>0.37403039999999999</v>
      </c>
    </row>
    <row r="5254" spans="8:8" x14ac:dyDescent="0.15">
      <c r="H5254">
        <f t="shared" si="82"/>
        <v>0.37403039999999999</v>
      </c>
    </row>
    <row r="5255" spans="8:8" x14ac:dyDescent="0.15">
      <c r="H5255">
        <f t="shared" si="82"/>
        <v>0.37403039999999999</v>
      </c>
    </row>
    <row r="5256" spans="8:8" x14ac:dyDescent="0.15">
      <c r="H5256">
        <f t="shared" si="82"/>
        <v>0.37403039999999999</v>
      </c>
    </row>
    <row r="5257" spans="8:8" x14ac:dyDescent="0.15">
      <c r="H5257">
        <f t="shared" si="82"/>
        <v>0.37403039999999999</v>
      </c>
    </row>
    <row r="5258" spans="8:8" x14ac:dyDescent="0.15">
      <c r="H5258">
        <f t="shared" si="82"/>
        <v>0.37403039999999999</v>
      </c>
    </row>
    <row r="5259" spans="8:8" x14ac:dyDescent="0.15">
      <c r="H5259">
        <f t="shared" si="82"/>
        <v>0.37403039999999999</v>
      </c>
    </row>
    <row r="5260" spans="8:8" x14ac:dyDescent="0.15">
      <c r="H5260">
        <f t="shared" si="82"/>
        <v>0.37403039999999999</v>
      </c>
    </row>
    <row r="5261" spans="8:8" x14ac:dyDescent="0.15">
      <c r="H5261">
        <f t="shared" si="82"/>
        <v>0.37403039999999999</v>
      </c>
    </row>
    <row r="5262" spans="8:8" x14ac:dyDescent="0.15">
      <c r="H5262">
        <f t="shared" si="82"/>
        <v>0.37403039999999999</v>
      </c>
    </row>
    <row r="5263" spans="8:8" x14ac:dyDescent="0.15">
      <c r="H5263">
        <f t="shared" si="82"/>
        <v>0.37403039999999999</v>
      </c>
    </row>
    <row r="5264" spans="8:8" x14ac:dyDescent="0.15">
      <c r="H5264">
        <f t="shared" si="82"/>
        <v>1.2467680000000001</v>
      </c>
    </row>
    <row r="5265" spans="8:8" x14ac:dyDescent="0.15">
      <c r="H5265">
        <f t="shared" si="82"/>
        <v>6.2338399999999998</v>
      </c>
    </row>
    <row r="5266" spans="8:8" x14ac:dyDescent="0.15">
      <c r="H5266">
        <f t="shared" si="82"/>
        <v>11.844296</v>
      </c>
    </row>
    <row r="5267" spans="8:8" x14ac:dyDescent="0.15">
      <c r="H5267">
        <f t="shared" si="82"/>
        <v>11.844296</v>
      </c>
    </row>
    <row r="5268" spans="8:8" x14ac:dyDescent="0.15">
      <c r="H5268">
        <f t="shared" si="82"/>
        <v>11.844296</v>
      </c>
    </row>
    <row r="5269" spans="8:8" x14ac:dyDescent="0.15">
      <c r="H5269">
        <f t="shared" si="82"/>
        <v>9.9741440000000008</v>
      </c>
    </row>
    <row r="5270" spans="8:8" x14ac:dyDescent="0.15">
      <c r="H5270">
        <f t="shared" si="82"/>
        <v>9.9741440000000008</v>
      </c>
    </row>
    <row r="5271" spans="8:8" x14ac:dyDescent="0.15">
      <c r="H5271">
        <f t="shared" si="82"/>
        <v>11.844296</v>
      </c>
    </row>
    <row r="5272" spans="8:8" x14ac:dyDescent="0.15">
      <c r="H5272">
        <f t="shared" si="82"/>
        <v>11.844296</v>
      </c>
    </row>
    <row r="5273" spans="8:8" x14ac:dyDescent="0.15">
      <c r="H5273">
        <f t="shared" si="82"/>
        <v>11.844296</v>
      </c>
    </row>
    <row r="5274" spans="8:8" x14ac:dyDescent="0.15">
      <c r="H5274">
        <f t="shared" si="82"/>
        <v>11.844296</v>
      </c>
    </row>
    <row r="5275" spans="8:8" x14ac:dyDescent="0.15">
      <c r="H5275">
        <f t="shared" ref="H5275:H5338" si="83">$H5251</f>
        <v>3.7403040000000001</v>
      </c>
    </row>
    <row r="5276" spans="8:8" x14ac:dyDescent="0.15">
      <c r="H5276">
        <f t="shared" si="83"/>
        <v>3.7403040000000001</v>
      </c>
    </row>
    <row r="5277" spans="8:8" x14ac:dyDescent="0.15">
      <c r="H5277">
        <f t="shared" si="83"/>
        <v>0.37403039999999999</v>
      </c>
    </row>
    <row r="5278" spans="8:8" x14ac:dyDescent="0.15">
      <c r="H5278">
        <f t="shared" si="83"/>
        <v>0.37403039999999999</v>
      </c>
    </row>
    <row r="5279" spans="8:8" x14ac:dyDescent="0.15">
      <c r="H5279">
        <f t="shared" si="83"/>
        <v>0.37403039999999999</v>
      </c>
    </row>
    <row r="5280" spans="8:8" x14ac:dyDescent="0.15">
      <c r="H5280">
        <f t="shared" si="83"/>
        <v>0.37403039999999999</v>
      </c>
    </row>
    <row r="5281" spans="8:8" x14ac:dyDescent="0.15">
      <c r="H5281">
        <f t="shared" si="83"/>
        <v>0.37403039999999999</v>
      </c>
    </row>
    <row r="5282" spans="8:8" x14ac:dyDescent="0.15">
      <c r="H5282">
        <f t="shared" si="83"/>
        <v>0.37403039999999999</v>
      </c>
    </row>
    <row r="5283" spans="8:8" x14ac:dyDescent="0.15">
      <c r="H5283">
        <f t="shared" si="83"/>
        <v>0.37403039999999999</v>
      </c>
    </row>
    <row r="5284" spans="8:8" x14ac:dyDescent="0.15">
      <c r="H5284">
        <f t="shared" si="83"/>
        <v>0.37403039999999999</v>
      </c>
    </row>
    <row r="5285" spans="8:8" x14ac:dyDescent="0.15">
      <c r="H5285">
        <f t="shared" si="83"/>
        <v>0.37403039999999999</v>
      </c>
    </row>
    <row r="5286" spans="8:8" x14ac:dyDescent="0.15">
      <c r="H5286">
        <f t="shared" si="83"/>
        <v>0.37403039999999999</v>
      </c>
    </row>
    <row r="5287" spans="8:8" x14ac:dyDescent="0.15">
      <c r="H5287">
        <f t="shared" si="83"/>
        <v>0.37403039999999999</v>
      </c>
    </row>
    <row r="5288" spans="8:8" x14ac:dyDescent="0.15">
      <c r="H5288">
        <f t="shared" si="83"/>
        <v>1.2467680000000001</v>
      </c>
    </row>
    <row r="5289" spans="8:8" x14ac:dyDescent="0.15">
      <c r="H5289">
        <f t="shared" si="83"/>
        <v>6.2338399999999998</v>
      </c>
    </row>
    <row r="5290" spans="8:8" x14ac:dyDescent="0.15">
      <c r="H5290">
        <f t="shared" si="83"/>
        <v>11.844296</v>
      </c>
    </row>
    <row r="5291" spans="8:8" x14ac:dyDescent="0.15">
      <c r="H5291">
        <f t="shared" si="83"/>
        <v>11.844296</v>
      </c>
    </row>
    <row r="5292" spans="8:8" x14ac:dyDescent="0.15">
      <c r="H5292">
        <f t="shared" si="83"/>
        <v>11.844296</v>
      </c>
    </row>
    <row r="5293" spans="8:8" x14ac:dyDescent="0.15">
      <c r="H5293">
        <f t="shared" si="83"/>
        <v>9.9741440000000008</v>
      </c>
    </row>
    <row r="5294" spans="8:8" x14ac:dyDescent="0.15">
      <c r="H5294">
        <f t="shared" si="83"/>
        <v>9.9741440000000008</v>
      </c>
    </row>
    <row r="5295" spans="8:8" x14ac:dyDescent="0.15">
      <c r="H5295">
        <f t="shared" si="83"/>
        <v>11.844296</v>
      </c>
    </row>
    <row r="5296" spans="8:8" x14ac:dyDescent="0.15">
      <c r="H5296">
        <f t="shared" si="83"/>
        <v>11.844296</v>
      </c>
    </row>
    <row r="5297" spans="8:8" x14ac:dyDescent="0.15">
      <c r="H5297">
        <f t="shared" si="83"/>
        <v>11.844296</v>
      </c>
    </row>
    <row r="5298" spans="8:8" x14ac:dyDescent="0.15">
      <c r="H5298">
        <f t="shared" si="83"/>
        <v>11.844296</v>
      </c>
    </row>
    <row r="5299" spans="8:8" x14ac:dyDescent="0.15">
      <c r="H5299">
        <f t="shared" si="83"/>
        <v>3.7403040000000001</v>
      </c>
    </row>
    <row r="5300" spans="8:8" x14ac:dyDescent="0.15">
      <c r="H5300">
        <f t="shared" si="83"/>
        <v>3.7403040000000001</v>
      </c>
    </row>
    <row r="5301" spans="8:8" x14ac:dyDescent="0.15">
      <c r="H5301">
        <f t="shared" si="83"/>
        <v>0.37403039999999999</v>
      </c>
    </row>
    <row r="5302" spans="8:8" x14ac:dyDescent="0.15">
      <c r="H5302">
        <f t="shared" si="83"/>
        <v>0.37403039999999999</v>
      </c>
    </row>
    <row r="5303" spans="8:8" x14ac:dyDescent="0.15">
      <c r="H5303">
        <f t="shared" si="83"/>
        <v>0.37403039999999999</v>
      </c>
    </row>
    <row r="5304" spans="8:8" x14ac:dyDescent="0.15">
      <c r="H5304">
        <f t="shared" si="83"/>
        <v>0.37403039999999999</v>
      </c>
    </row>
    <row r="5305" spans="8:8" x14ac:dyDescent="0.15">
      <c r="H5305">
        <f t="shared" si="83"/>
        <v>0.37403039999999999</v>
      </c>
    </row>
    <row r="5306" spans="8:8" x14ac:dyDescent="0.15">
      <c r="H5306">
        <f t="shared" si="83"/>
        <v>0.37403039999999999</v>
      </c>
    </row>
    <row r="5307" spans="8:8" x14ac:dyDescent="0.15">
      <c r="H5307">
        <f t="shared" si="83"/>
        <v>0.37403039999999999</v>
      </c>
    </row>
    <row r="5308" spans="8:8" x14ac:dyDescent="0.15">
      <c r="H5308">
        <f t="shared" si="83"/>
        <v>0.37403039999999999</v>
      </c>
    </row>
    <row r="5309" spans="8:8" x14ac:dyDescent="0.15">
      <c r="H5309">
        <f t="shared" si="83"/>
        <v>0.37403039999999999</v>
      </c>
    </row>
    <row r="5310" spans="8:8" x14ac:dyDescent="0.15">
      <c r="H5310">
        <f t="shared" si="83"/>
        <v>0.37403039999999999</v>
      </c>
    </row>
    <row r="5311" spans="8:8" x14ac:dyDescent="0.15">
      <c r="H5311">
        <f t="shared" si="83"/>
        <v>0.37403039999999999</v>
      </c>
    </row>
    <row r="5312" spans="8:8" x14ac:dyDescent="0.15">
      <c r="H5312">
        <f t="shared" si="83"/>
        <v>1.2467680000000001</v>
      </c>
    </row>
    <row r="5313" spans="8:8" x14ac:dyDescent="0.15">
      <c r="H5313">
        <f t="shared" si="83"/>
        <v>6.2338399999999998</v>
      </c>
    </row>
    <row r="5314" spans="8:8" x14ac:dyDescent="0.15">
      <c r="H5314">
        <f t="shared" si="83"/>
        <v>11.844296</v>
      </c>
    </row>
    <row r="5315" spans="8:8" x14ac:dyDescent="0.15">
      <c r="H5315">
        <f t="shared" si="83"/>
        <v>11.844296</v>
      </c>
    </row>
    <row r="5316" spans="8:8" x14ac:dyDescent="0.15">
      <c r="H5316">
        <f t="shared" si="83"/>
        <v>11.844296</v>
      </c>
    </row>
    <row r="5317" spans="8:8" x14ac:dyDescent="0.15">
      <c r="H5317">
        <f t="shared" si="83"/>
        <v>9.9741440000000008</v>
      </c>
    </row>
    <row r="5318" spans="8:8" x14ac:dyDescent="0.15">
      <c r="H5318">
        <f t="shared" si="83"/>
        <v>9.9741440000000008</v>
      </c>
    </row>
    <row r="5319" spans="8:8" x14ac:dyDescent="0.15">
      <c r="H5319">
        <f t="shared" si="83"/>
        <v>11.844296</v>
      </c>
    </row>
    <row r="5320" spans="8:8" x14ac:dyDescent="0.15">
      <c r="H5320">
        <f t="shared" si="83"/>
        <v>11.844296</v>
      </c>
    </row>
    <row r="5321" spans="8:8" x14ac:dyDescent="0.15">
      <c r="H5321">
        <f t="shared" si="83"/>
        <v>11.844296</v>
      </c>
    </row>
    <row r="5322" spans="8:8" x14ac:dyDescent="0.15">
      <c r="H5322">
        <f t="shared" si="83"/>
        <v>11.844296</v>
      </c>
    </row>
    <row r="5323" spans="8:8" x14ac:dyDescent="0.15">
      <c r="H5323">
        <f t="shared" si="83"/>
        <v>3.7403040000000001</v>
      </c>
    </row>
    <row r="5324" spans="8:8" x14ac:dyDescent="0.15">
      <c r="H5324">
        <f t="shared" si="83"/>
        <v>3.7403040000000001</v>
      </c>
    </row>
    <row r="5325" spans="8:8" x14ac:dyDescent="0.15">
      <c r="H5325">
        <f t="shared" si="83"/>
        <v>0.37403039999999999</v>
      </c>
    </row>
    <row r="5326" spans="8:8" x14ac:dyDescent="0.15">
      <c r="H5326">
        <f t="shared" si="83"/>
        <v>0.37403039999999999</v>
      </c>
    </row>
    <row r="5327" spans="8:8" x14ac:dyDescent="0.15">
      <c r="H5327">
        <f t="shared" si="83"/>
        <v>0.37403039999999999</v>
      </c>
    </row>
    <row r="5328" spans="8:8" x14ac:dyDescent="0.15">
      <c r="H5328">
        <f t="shared" si="83"/>
        <v>0.37403039999999999</v>
      </c>
    </row>
    <row r="5329" spans="8:8" x14ac:dyDescent="0.15">
      <c r="H5329">
        <f t="shared" si="83"/>
        <v>0.37403039999999999</v>
      </c>
    </row>
    <row r="5330" spans="8:8" x14ac:dyDescent="0.15">
      <c r="H5330">
        <f t="shared" si="83"/>
        <v>0.37403039999999999</v>
      </c>
    </row>
    <row r="5331" spans="8:8" x14ac:dyDescent="0.15">
      <c r="H5331">
        <f t="shared" si="83"/>
        <v>0.37403039999999999</v>
      </c>
    </row>
    <row r="5332" spans="8:8" x14ac:dyDescent="0.15">
      <c r="H5332">
        <f t="shared" si="83"/>
        <v>0.37403039999999999</v>
      </c>
    </row>
    <row r="5333" spans="8:8" x14ac:dyDescent="0.15">
      <c r="H5333">
        <f t="shared" si="83"/>
        <v>0.37403039999999999</v>
      </c>
    </row>
    <row r="5334" spans="8:8" x14ac:dyDescent="0.15">
      <c r="H5334">
        <f t="shared" si="83"/>
        <v>0.37403039999999999</v>
      </c>
    </row>
    <row r="5335" spans="8:8" x14ac:dyDescent="0.15">
      <c r="H5335">
        <f t="shared" si="83"/>
        <v>0.37403039999999999</v>
      </c>
    </row>
    <row r="5336" spans="8:8" x14ac:dyDescent="0.15">
      <c r="H5336">
        <f t="shared" si="83"/>
        <v>1.2467680000000001</v>
      </c>
    </row>
    <row r="5337" spans="8:8" x14ac:dyDescent="0.15">
      <c r="H5337">
        <f t="shared" si="83"/>
        <v>6.2338399999999998</v>
      </c>
    </row>
    <row r="5338" spans="8:8" x14ac:dyDescent="0.15">
      <c r="H5338">
        <f t="shared" si="83"/>
        <v>11.844296</v>
      </c>
    </row>
    <row r="5339" spans="8:8" x14ac:dyDescent="0.15">
      <c r="H5339">
        <f t="shared" ref="H5339:H5402" si="84">$H5315</f>
        <v>11.844296</v>
      </c>
    </row>
    <row r="5340" spans="8:8" x14ac:dyDescent="0.15">
      <c r="H5340">
        <f t="shared" si="84"/>
        <v>11.844296</v>
      </c>
    </row>
    <row r="5341" spans="8:8" x14ac:dyDescent="0.15">
      <c r="H5341">
        <f t="shared" si="84"/>
        <v>9.9741440000000008</v>
      </c>
    </row>
    <row r="5342" spans="8:8" x14ac:dyDescent="0.15">
      <c r="H5342">
        <f t="shared" si="84"/>
        <v>9.9741440000000008</v>
      </c>
    </row>
    <row r="5343" spans="8:8" x14ac:dyDescent="0.15">
      <c r="H5343">
        <f t="shared" si="84"/>
        <v>11.844296</v>
      </c>
    </row>
    <row r="5344" spans="8:8" x14ac:dyDescent="0.15">
      <c r="H5344">
        <f t="shared" si="84"/>
        <v>11.844296</v>
      </c>
    </row>
    <row r="5345" spans="8:8" x14ac:dyDescent="0.15">
      <c r="H5345">
        <f t="shared" si="84"/>
        <v>11.844296</v>
      </c>
    </row>
    <row r="5346" spans="8:8" x14ac:dyDescent="0.15">
      <c r="H5346">
        <f t="shared" si="84"/>
        <v>11.844296</v>
      </c>
    </row>
    <row r="5347" spans="8:8" x14ac:dyDescent="0.15">
      <c r="H5347">
        <f t="shared" si="84"/>
        <v>3.7403040000000001</v>
      </c>
    </row>
    <row r="5348" spans="8:8" x14ac:dyDescent="0.15">
      <c r="H5348">
        <f t="shared" si="84"/>
        <v>3.7403040000000001</v>
      </c>
    </row>
    <row r="5349" spans="8:8" x14ac:dyDescent="0.15">
      <c r="H5349">
        <f t="shared" si="84"/>
        <v>0.37403039999999999</v>
      </c>
    </row>
    <row r="5350" spans="8:8" x14ac:dyDescent="0.15">
      <c r="H5350">
        <f t="shared" si="84"/>
        <v>0.37403039999999999</v>
      </c>
    </row>
    <row r="5351" spans="8:8" x14ac:dyDescent="0.15">
      <c r="H5351">
        <f t="shared" si="84"/>
        <v>0.37403039999999999</v>
      </c>
    </row>
    <row r="5352" spans="8:8" x14ac:dyDescent="0.15">
      <c r="H5352">
        <f t="shared" si="84"/>
        <v>0.37403039999999999</v>
      </c>
    </row>
    <row r="5353" spans="8:8" x14ac:dyDescent="0.15">
      <c r="H5353">
        <f t="shared" si="84"/>
        <v>0.37403039999999999</v>
      </c>
    </row>
    <row r="5354" spans="8:8" x14ac:dyDescent="0.15">
      <c r="H5354">
        <f t="shared" si="84"/>
        <v>0.37403039999999999</v>
      </c>
    </row>
    <row r="5355" spans="8:8" x14ac:dyDescent="0.15">
      <c r="H5355">
        <f t="shared" si="84"/>
        <v>0.37403039999999999</v>
      </c>
    </row>
    <row r="5356" spans="8:8" x14ac:dyDescent="0.15">
      <c r="H5356">
        <f t="shared" si="84"/>
        <v>0.37403039999999999</v>
      </c>
    </row>
    <row r="5357" spans="8:8" x14ac:dyDescent="0.15">
      <c r="H5357">
        <f t="shared" si="84"/>
        <v>0.37403039999999999</v>
      </c>
    </row>
    <row r="5358" spans="8:8" x14ac:dyDescent="0.15">
      <c r="H5358">
        <f t="shared" si="84"/>
        <v>0.37403039999999999</v>
      </c>
    </row>
    <row r="5359" spans="8:8" x14ac:dyDescent="0.15">
      <c r="H5359">
        <f t="shared" si="84"/>
        <v>0.37403039999999999</v>
      </c>
    </row>
    <row r="5360" spans="8:8" x14ac:dyDescent="0.15">
      <c r="H5360">
        <f t="shared" si="84"/>
        <v>1.2467680000000001</v>
      </c>
    </row>
    <row r="5361" spans="8:8" x14ac:dyDescent="0.15">
      <c r="H5361">
        <f t="shared" si="84"/>
        <v>6.2338399999999998</v>
      </c>
    </row>
    <row r="5362" spans="8:8" x14ac:dyDescent="0.15">
      <c r="H5362">
        <f t="shared" si="84"/>
        <v>11.844296</v>
      </c>
    </row>
    <row r="5363" spans="8:8" x14ac:dyDescent="0.15">
      <c r="H5363">
        <f t="shared" si="84"/>
        <v>11.844296</v>
      </c>
    </row>
    <row r="5364" spans="8:8" x14ac:dyDescent="0.15">
      <c r="H5364">
        <f t="shared" si="84"/>
        <v>11.844296</v>
      </c>
    </row>
    <row r="5365" spans="8:8" x14ac:dyDescent="0.15">
      <c r="H5365">
        <f t="shared" si="84"/>
        <v>9.9741440000000008</v>
      </c>
    </row>
    <row r="5366" spans="8:8" x14ac:dyDescent="0.15">
      <c r="H5366">
        <f t="shared" si="84"/>
        <v>9.9741440000000008</v>
      </c>
    </row>
    <row r="5367" spans="8:8" x14ac:dyDescent="0.15">
      <c r="H5367">
        <f t="shared" si="84"/>
        <v>11.844296</v>
      </c>
    </row>
    <row r="5368" spans="8:8" x14ac:dyDescent="0.15">
      <c r="H5368">
        <f t="shared" si="84"/>
        <v>11.844296</v>
      </c>
    </row>
    <row r="5369" spans="8:8" x14ac:dyDescent="0.15">
      <c r="H5369">
        <f t="shared" si="84"/>
        <v>11.844296</v>
      </c>
    </row>
    <row r="5370" spans="8:8" x14ac:dyDescent="0.15">
      <c r="H5370">
        <f t="shared" si="84"/>
        <v>11.844296</v>
      </c>
    </row>
    <row r="5371" spans="8:8" x14ac:dyDescent="0.15">
      <c r="H5371">
        <f t="shared" si="84"/>
        <v>3.7403040000000001</v>
      </c>
    </row>
    <row r="5372" spans="8:8" x14ac:dyDescent="0.15">
      <c r="H5372">
        <f t="shared" si="84"/>
        <v>3.7403040000000001</v>
      </c>
    </row>
    <row r="5373" spans="8:8" x14ac:dyDescent="0.15">
      <c r="H5373">
        <f t="shared" si="84"/>
        <v>0.37403039999999999</v>
      </c>
    </row>
    <row r="5374" spans="8:8" x14ac:dyDescent="0.15">
      <c r="H5374">
        <f t="shared" si="84"/>
        <v>0.37403039999999999</v>
      </c>
    </row>
    <row r="5375" spans="8:8" x14ac:dyDescent="0.15">
      <c r="H5375">
        <f t="shared" si="84"/>
        <v>0.37403039999999999</v>
      </c>
    </row>
    <row r="5376" spans="8:8" x14ac:dyDescent="0.15">
      <c r="H5376">
        <f t="shared" si="84"/>
        <v>0.37403039999999999</v>
      </c>
    </row>
    <row r="5377" spans="8:8" x14ac:dyDescent="0.15">
      <c r="H5377">
        <f t="shared" si="84"/>
        <v>0.37403039999999999</v>
      </c>
    </row>
    <row r="5378" spans="8:8" x14ac:dyDescent="0.15">
      <c r="H5378">
        <f t="shared" si="84"/>
        <v>0.37403039999999999</v>
      </c>
    </row>
    <row r="5379" spans="8:8" x14ac:dyDescent="0.15">
      <c r="H5379">
        <f t="shared" si="84"/>
        <v>0.37403039999999999</v>
      </c>
    </row>
    <row r="5380" spans="8:8" x14ac:dyDescent="0.15">
      <c r="H5380">
        <f t="shared" si="84"/>
        <v>0.37403039999999999</v>
      </c>
    </row>
    <row r="5381" spans="8:8" x14ac:dyDescent="0.15">
      <c r="H5381">
        <f t="shared" si="84"/>
        <v>0.37403039999999999</v>
      </c>
    </row>
    <row r="5382" spans="8:8" x14ac:dyDescent="0.15">
      <c r="H5382">
        <f t="shared" si="84"/>
        <v>0.37403039999999999</v>
      </c>
    </row>
    <row r="5383" spans="8:8" x14ac:dyDescent="0.15">
      <c r="H5383">
        <f t="shared" si="84"/>
        <v>0.37403039999999999</v>
      </c>
    </row>
    <row r="5384" spans="8:8" x14ac:dyDescent="0.15">
      <c r="H5384">
        <f t="shared" si="84"/>
        <v>1.2467680000000001</v>
      </c>
    </row>
    <row r="5385" spans="8:8" x14ac:dyDescent="0.15">
      <c r="H5385">
        <f t="shared" si="84"/>
        <v>6.2338399999999998</v>
      </c>
    </row>
    <row r="5386" spans="8:8" x14ac:dyDescent="0.15">
      <c r="H5386">
        <f t="shared" si="84"/>
        <v>11.844296</v>
      </c>
    </row>
    <row r="5387" spans="8:8" x14ac:dyDescent="0.15">
      <c r="H5387">
        <f t="shared" si="84"/>
        <v>11.844296</v>
      </c>
    </row>
    <row r="5388" spans="8:8" x14ac:dyDescent="0.15">
      <c r="H5388">
        <f t="shared" si="84"/>
        <v>11.844296</v>
      </c>
    </row>
    <row r="5389" spans="8:8" x14ac:dyDescent="0.15">
      <c r="H5389">
        <f t="shared" si="84"/>
        <v>9.9741440000000008</v>
      </c>
    </row>
    <row r="5390" spans="8:8" x14ac:dyDescent="0.15">
      <c r="H5390">
        <f t="shared" si="84"/>
        <v>9.9741440000000008</v>
      </c>
    </row>
    <row r="5391" spans="8:8" x14ac:dyDescent="0.15">
      <c r="H5391">
        <f t="shared" si="84"/>
        <v>11.844296</v>
      </c>
    </row>
    <row r="5392" spans="8:8" x14ac:dyDescent="0.15">
      <c r="H5392">
        <f t="shared" si="84"/>
        <v>11.844296</v>
      </c>
    </row>
    <row r="5393" spans="8:8" x14ac:dyDescent="0.15">
      <c r="H5393">
        <f t="shared" si="84"/>
        <v>11.844296</v>
      </c>
    </row>
    <row r="5394" spans="8:8" x14ac:dyDescent="0.15">
      <c r="H5394">
        <f t="shared" si="84"/>
        <v>11.844296</v>
      </c>
    </row>
    <row r="5395" spans="8:8" x14ac:dyDescent="0.15">
      <c r="H5395">
        <f t="shared" si="84"/>
        <v>3.7403040000000001</v>
      </c>
    </row>
    <row r="5396" spans="8:8" x14ac:dyDescent="0.15">
      <c r="H5396">
        <f t="shared" si="84"/>
        <v>3.7403040000000001</v>
      </c>
    </row>
    <row r="5397" spans="8:8" x14ac:dyDescent="0.15">
      <c r="H5397">
        <f t="shared" si="84"/>
        <v>0.37403039999999999</v>
      </c>
    </row>
    <row r="5398" spans="8:8" x14ac:dyDescent="0.15">
      <c r="H5398">
        <f t="shared" si="84"/>
        <v>0.37403039999999999</v>
      </c>
    </row>
    <row r="5399" spans="8:8" x14ac:dyDescent="0.15">
      <c r="H5399">
        <f t="shared" si="84"/>
        <v>0.37403039999999999</v>
      </c>
    </row>
    <row r="5400" spans="8:8" x14ac:dyDescent="0.15">
      <c r="H5400">
        <f t="shared" si="84"/>
        <v>0.37403039999999999</v>
      </c>
    </row>
    <row r="5401" spans="8:8" x14ac:dyDescent="0.15">
      <c r="H5401">
        <f t="shared" si="84"/>
        <v>0.37403039999999999</v>
      </c>
    </row>
    <row r="5402" spans="8:8" x14ac:dyDescent="0.15">
      <c r="H5402">
        <f t="shared" si="84"/>
        <v>0.37403039999999999</v>
      </c>
    </row>
    <row r="5403" spans="8:8" x14ac:dyDescent="0.15">
      <c r="H5403">
        <f t="shared" ref="H5403:H5466" si="85">$H5379</f>
        <v>0.37403039999999999</v>
      </c>
    </row>
    <row r="5404" spans="8:8" x14ac:dyDescent="0.15">
      <c r="H5404">
        <f t="shared" si="85"/>
        <v>0.37403039999999999</v>
      </c>
    </row>
    <row r="5405" spans="8:8" x14ac:dyDescent="0.15">
      <c r="H5405">
        <f t="shared" si="85"/>
        <v>0.37403039999999999</v>
      </c>
    </row>
    <row r="5406" spans="8:8" x14ac:dyDescent="0.15">
      <c r="H5406">
        <f t="shared" si="85"/>
        <v>0.37403039999999999</v>
      </c>
    </row>
    <row r="5407" spans="8:8" x14ac:dyDescent="0.15">
      <c r="H5407">
        <f t="shared" si="85"/>
        <v>0.37403039999999999</v>
      </c>
    </row>
    <row r="5408" spans="8:8" x14ac:dyDescent="0.15">
      <c r="H5408">
        <f t="shared" si="85"/>
        <v>1.2467680000000001</v>
      </c>
    </row>
    <row r="5409" spans="8:8" x14ac:dyDescent="0.15">
      <c r="H5409">
        <f t="shared" si="85"/>
        <v>6.2338399999999998</v>
      </c>
    </row>
    <row r="5410" spans="8:8" x14ac:dyDescent="0.15">
      <c r="H5410">
        <f t="shared" si="85"/>
        <v>11.844296</v>
      </c>
    </row>
    <row r="5411" spans="8:8" x14ac:dyDescent="0.15">
      <c r="H5411">
        <f t="shared" si="85"/>
        <v>11.844296</v>
      </c>
    </row>
    <row r="5412" spans="8:8" x14ac:dyDescent="0.15">
      <c r="H5412">
        <f t="shared" si="85"/>
        <v>11.844296</v>
      </c>
    </row>
    <row r="5413" spans="8:8" x14ac:dyDescent="0.15">
      <c r="H5413">
        <f t="shared" si="85"/>
        <v>9.9741440000000008</v>
      </c>
    </row>
    <row r="5414" spans="8:8" x14ac:dyDescent="0.15">
      <c r="H5414">
        <f t="shared" si="85"/>
        <v>9.9741440000000008</v>
      </c>
    </row>
    <row r="5415" spans="8:8" x14ac:dyDescent="0.15">
      <c r="H5415">
        <f t="shared" si="85"/>
        <v>11.844296</v>
      </c>
    </row>
    <row r="5416" spans="8:8" x14ac:dyDescent="0.15">
      <c r="H5416">
        <f t="shared" si="85"/>
        <v>11.844296</v>
      </c>
    </row>
    <row r="5417" spans="8:8" x14ac:dyDescent="0.15">
      <c r="H5417">
        <f t="shared" si="85"/>
        <v>11.844296</v>
      </c>
    </row>
    <row r="5418" spans="8:8" x14ac:dyDescent="0.15">
      <c r="H5418">
        <f t="shared" si="85"/>
        <v>11.844296</v>
      </c>
    </row>
    <row r="5419" spans="8:8" x14ac:dyDescent="0.15">
      <c r="H5419">
        <f t="shared" si="85"/>
        <v>3.7403040000000001</v>
      </c>
    </row>
    <row r="5420" spans="8:8" x14ac:dyDescent="0.15">
      <c r="H5420">
        <f t="shared" si="85"/>
        <v>3.7403040000000001</v>
      </c>
    </row>
    <row r="5421" spans="8:8" x14ac:dyDescent="0.15">
      <c r="H5421">
        <f t="shared" si="85"/>
        <v>0.37403039999999999</v>
      </c>
    </row>
    <row r="5422" spans="8:8" x14ac:dyDescent="0.15">
      <c r="H5422">
        <f t="shared" si="85"/>
        <v>0.37403039999999999</v>
      </c>
    </row>
    <row r="5423" spans="8:8" x14ac:dyDescent="0.15">
      <c r="H5423">
        <f t="shared" si="85"/>
        <v>0.37403039999999999</v>
      </c>
    </row>
    <row r="5424" spans="8:8" x14ac:dyDescent="0.15">
      <c r="H5424">
        <f t="shared" si="85"/>
        <v>0.37403039999999999</v>
      </c>
    </row>
    <row r="5425" spans="8:8" x14ac:dyDescent="0.15">
      <c r="H5425">
        <f t="shared" si="85"/>
        <v>0.37403039999999999</v>
      </c>
    </row>
    <row r="5426" spans="8:8" x14ac:dyDescent="0.15">
      <c r="H5426">
        <f t="shared" si="85"/>
        <v>0.37403039999999999</v>
      </c>
    </row>
    <row r="5427" spans="8:8" x14ac:dyDescent="0.15">
      <c r="H5427">
        <f t="shared" si="85"/>
        <v>0.37403039999999999</v>
      </c>
    </row>
    <row r="5428" spans="8:8" x14ac:dyDescent="0.15">
      <c r="H5428">
        <f t="shared" si="85"/>
        <v>0.37403039999999999</v>
      </c>
    </row>
    <row r="5429" spans="8:8" x14ac:dyDescent="0.15">
      <c r="H5429">
        <f t="shared" si="85"/>
        <v>0.37403039999999999</v>
      </c>
    </row>
    <row r="5430" spans="8:8" x14ac:dyDescent="0.15">
      <c r="H5430">
        <f t="shared" si="85"/>
        <v>0.37403039999999999</v>
      </c>
    </row>
    <row r="5431" spans="8:8" x14ac:dyDescent="0.15">
      <c r="H5431">
        <f t="shared" si="85"/>
        <v>0.37403039999999999</v>
      </c>
    </row>
    <row r="5432" spans="8:8" x14ac:dyDescent="0.15">
      <c r="H5432">
        <f t="shared" si="85"/>
        <v>1.2467680000000001</v>
      </c>
    </row>
    <row r="5433" spans="8:8" x14ac:dyDescent="0.15">
      <c r="H5433">
        <f t="shared" si="85"/>
        <v>6.2338399999999998</v>
      </c>
    </row>
    <row r="5434" spans="8:8" x14ac:dyDescent="0.15">
      <c r="H5434">
        <f t="shared" si="85"/>
        <v>11.844296</v>
      </c>
    </row>
    <row r="5435" spans="8:8" x14ac:dyDescent="0.15">
      <c r="H5435">
        <f t="shared" si="85"/>
        <v>11.844296</v>
      </c>
    </row>
    <row r="5436" spans="8:8" x14ac:dyDescent="0.15">
      <c r="H5436">
        <f t="shared" si="85"/>
        <v>11.844296</v>
      </c>
    </row>
    <row r="5437" spans="8:8" x14ac:dyDescent="0.15">
      <c r="H5437">
        <f t="shared" si="85"/>
        <v>9.9741440000000008</v>
      </c>
    </row>
    <row r="5438" spans="8:8" x14ac:dyDescent="0.15">
      <c r="H5438">
        <f t="shared" si="85"/>
        <v>9.9741440000000008</v>
      </c>
    </row>
    <row r="5439" spans="8:8" x14ac:dyDescent="0.15">
      <c r="H5439">
        <f t="shared" si="85"/>
        <v>11.844296</v>
      </c>
    </row>
    <row r="5440" spans="8:8" x14ac:dyDescent="0.15">
      <c r="H5440">
        <f t="shared" si="85"/>
        <v>11.844296</v>
      </c>
    </row>
    <row r="5441" spans="8:8" x14ac:dyDescent="0.15">
      <c r="H5441">
        <f t="shared" si="85"/>
        <v>11.844296</v>
      </c>
    </row>
    <row r="5442" spans="8:8" x14ac:dyDescent="0.15">
      <c r="H5442">
        <f t="shared" si="85"/>
        <v>11.844296</v>
      </c>
    </row>
    <row r="5443" spans="8:8" x14ac:dyDescent="0.15">
      <c r="H5443">
        <f t="shared" si="85"/>
        <v>3.7403040000000001</v>
      </c>
    </row>
    <row r="5444" spans="8:8" x14ac:dyDescent="0.15">
      <c r="H5444">
        <f t="shared" si="85"/>
        <v>3.7403040000000001</v>
      </c>
    </row>
    <row r="5445" spans="8:8" x14ac:dyDescent="0.15">
      <c r="H5445">
        <f t="shared" si="85"/>
        <v>0.37403039999999999</v>
      </c>
    </row>
    <row r="5446" spans="8:8" x14ac:dyDescent="0.15">
      <c r="H5446">
        <f t="shared" si="85"/>
        <v>0.37403039999999999</v>
      </c>
    </row>
    <row r="5447" spans="8:8" x14ac:dyDescent="0.15">
      <c r="H5447">
        <f t="shared" si="85"/>
        <v>0.37403039999999999</v>
      </c>
    </row>
    <row r="5448" spans="8:8" x14ac:dyDescent="0.15">
      <c r="H5448">
        <f t="shared" si="85"/>
        <v>0.37403039999999999</v>
      </c>
    </row>
    <row r="5449" spans="8:8" x14ac:dyDescent="0.15">
      <c r="H5449">
        <f t="shared" si="85"/>
        <v>0.37403039999999999</v>
      </c>
    </row>
    <row r="5450" spans="8:8" x14ac:dyDescent="0.15">
      <c r="H5450">
        <f t="shared" si="85"/>
        <v>0.37403039999999999</v>
      </c>
    </row>
    <row r="5451" spans="8:8" x14ac:dyDescent="0.15">
      <c r="H5451">
        <f t="shared" si="85"/>
        <v>0.37403039999999999</v>
      </c>
    </row>
    <row r="5452" spans="8:8" x14ac:dyDescent="0.15">
      <c r="H5452">
        <f t="shared" si="85"/>
        <v>0.37403039999999999</v>
      </c>
    </row>
    <row r="5453" spans="8:8" x14ac:dyDescent="0.15">
      <c r="H5453">
        <f t="shared" si="85"/>
        <v>0.37403039999999999</v>
      </c>
    </row>
    <row r="5454" spans="8:8" x14ac:dyDescent="0.15">
      <c r="H5454">
        <f t="shared" si="85"/>
        <v>0.37403039999999999</v>
      </c>
    </row>
    <row r="5455" spans="8:8" x14ac:dyDescent="0.15">
      <c r="H5455">
        <f t="shared" si="85"/>
        <v>0.37403039999999999</v>
      </c>
    </row>
    <row r="5456" spans="8:8" x14ac:dyDescent="0.15">
      <c r="H5456">
        <f t="shared" si="85"/>
        <v>1.2467680000000001</v>
      </c>
    </row>
    <row r="5457" spans="8:8" x14ac:dyDescent="0.15">
      <c r="H5457">
        <f t="shared" si="85"/>
        <v>6.2338399999999998</v>
      </c>
    </row>
    <row r="5458" spans="8:8" x14ac:dyDescent="0.15">
      <c r="H5458">
        <f t="shared" si="85"/>
        <v>11.844296</v>
      </c>
    </row>
    <row r="5459" spans="8:8" x14ac:dyDescent="0.15">
      <c r="H5459">
        <f t="shared" si="85"/>
        <v>11.844296</v>
      </c>
    </row>
    <row r="5460" spans="8:8" x14ac:dyDescent="0.15">
      <c r="H5460">
        <f t="shared" si="85"/>
        <v>11.844296</v>
      </c>
    </row>
    <row r="5461" spans="8:8" x14ac:dyDescent="0.15">
      <c r="H5461">
        <f t="shared" si="85"/>
        <v>9.9741440000000008</v>
      </c>
    </row>
    <row r="5462" spans="8:8" x14ac:dyDescent="0.15">
      <c r="H5462">
        <f t="shared" si="85"/>
        <v>9.9741440000000008</v>
      </c>
    </row>
    <row r="5463" spans="8:8" x14ac:dyDescent="0.15">
      <c r="H5463">
        <f t="shared" si="85"/>
        <v>11.844296</v>
      </c>
    </row>
    <row r="5464" spans="8:8" x14ac:dyDescent="0.15">
      <c r="H5464">
        <f t="shared" si="85"/>
        <v>11.844296</v>
      </c>
    </row>
    <row r="5465" spans="8:8" x14ac:dyDescent="0.15">
      <c r="H5465">
        <f t="shared" si="85"/>
        <v>11.844296</v>
      </c>
    </row>
    <row r="5466" spans="8:8" x14ac:dyDescent="0.15">
      <c r="H5466">
        <f t="shared" si="85"/>
        <v>11.844296</v>
      </c>
    </row>
    <row r="5467" spans="8:8" x14ac:dyDescent="0.15">
      <c r="H5467">
        <f t="shared" ref="H5467:H5530" si="86">$H5443</f>
        <v>3.7403040000000001</v>
      </c>
    </row>
    <row r="5468" spans="8:8" x14ac:dyDescent="0.15">
      <c r="H5468">
        <f t="shared" si="86"/>
        <v>3.7403040000000001</v>
      </c>
    </row>
    <row r="5469" spans="8:8" x14ac:dyDescent="0.15">
      <c r="H5469">
        <f t="shared" si="86"/>
        <v>0.37403039999999999</v>
      </c>
    </row>
    <row r="5470" spans="8:8" x14ac:dyDescent="0.15">
      <c r="H5470">
        <f t="shared" si="86"/>
        <v>0.37403039999999999</v>
      </c>
    </row>
    <row r="5471" spans="8:8" x14ac:dyDescent="0.15">
      <c r="H5471">
        <f t="shared" si="86"/>
        <v>0.37403039999999999</v>
      </c>
    </row>
    <row r="5472" spans="8:8" x14ac:dyDescent="0.15">
      <c r="H5472">
        <f t="shared" si="86"/>
        <v>0.37403039999999999</v>
      </c>
    </row>
    <row r="5473" spans="8:8" x14ac:dyDescent="0.15">
      <c r="H5473">
        <f t="shared" si="86"/>
        <v>0.37403039999999999</v>
      </c>
    </row>
    <row r="5474" spans="8:8" x14ac:dyDescent="0.15">
      <c r="H5474">
        <f t="shared" si="86"/>
        <v>0.37403039999999999</v>
      </c>
    </row>
    <row r="5475" spans="8:8" x14ac:dyDescent="0.15">
      <c r="H5475">
        <f t="shared" si="86"/>
        <v>0.37403039999999999</v>
      </c>
    </row>
    <row r="5476" spans="8:8" x14ac:dyDescent="0.15">
      <c r="H5476">
        <f t="shared" si="86"/>
        <v>0.37403039999999999</v>
      </c>
    </row>
    <row r="5477" spans="8:8" x14ac:dyDescent="0.15">
      <c r="H5477">
        <f t="shared" si="86"/>
        <v>0.37403039999999999</v>
      </c>
    </row>
    <row r="5478" spans="8:8" x14ac:dyDescent="0.15">
      <c r="H5478">
        <f t="shared" si="86"/>
        <v>0.37403039999999999</v>
      </c>
    </row>
    <row r="5479" spans="8:8" x14ac:dyDescent="0.15">
      <c r="H5479">
        <f t="shared" si="86"/>
        <v>0.37403039999999999</v>
      </c>
    </row>
    <row r="5480" spans="8:8" x14ac:dyDescent="0.15">
      <c r="H5480">
        <f t="shared" si="86"/>
        <v>1.2467680000000001</v>
      </c>
    </row>
    <row r="5481" spans="8:8" x14ac:dyDescent="0.15">
      <c r="H5481">
        <f t="shared" si="86"/>
        <v>6.2338399999999998</v>
      </c>
    </row>
    <row r="5482" spans="8:8" x14ac:dyDescent="0.15">
      <c r="H5482">
        <f t="shared" si="86"/>
        <v>11.844296</v>
      </c>
    </row>
    <row r="5483" spans="8:8" x14ac:dyDescent="0.15">
      <c r="H5483">
        <f t="shared" si="86"/>
        <v>11.844296</v>
      </c>
    </row>
    <row r="5484" spans="8:8" x14ac:dyDescent="0.15">
      <c r="H5484">
        <f t="shared" si="86"/>
        <v>11.844296</v>
      </c>
    </row>
    <row r="5485" spans="8:8" x14ac:dyDescent="0.15">
      <c r="H5485">
        <f t="shared" si="86"/>
        <v>9.9741440000000008</v>
      </c>
    </row>
    <row r="5486" spans="8:8" x14ac:dyDescent="0.15">
      <c r="H5486">
        <f t="shared" si="86"/>
        <v>9.9741440000000008</v>
      </c>
    </row>
    <row r="5487" spans="8:8" x14ac:dyDescent="0.15">
      <c r="H5487">
        <f t="shared" si="86"/>
        <v>11.844296</v>
      </c>
    </row>
    <row r="5488" spans="8:8" x14ac:dyDescent="0.15">
      <c r="H5488">
        <f t="shared" si="86"/>
        <v>11.844296</v>
      </c>
    </row>
    <row r="5489" spans="8:8" x14ac:dyDescent="0.15">
      <c r="H5489">
        <f t="shared" si="86"/>
        <v>11.844296</v>
      </c>
    </row>
    <row r="5490" spans="8:8" x14ac:dyDescent="0.15">
      <c r="H5490">
        <f t="shared" si="86"/>
        <v>11.844296</v>
      </c>
    </row>
    <row r="5491" spans="8:8" x14ac:dyDescent="0.15">
      <c r="H5491">
        <f t="shared" si="86"/>
        <v>3.7403040000000001</v>
      </c>
    </row>
    <row r="5492" spans="8:8" x14ac:dyDescent="0.15">
      <c r="H5492">
        <f t="shared" si="86"/>
        <v>3.7403040000000001</v>
      </c>
    </row>
    <row r="5493" spans="8:8" x14ac:dyDescent="0.15">
      <c r="H5493">
        <f t="shared" si="86"/>
        <v>0.37403039999999999</v>
      </c>
    </row>
    <row r="5494" spans="8:8" x14ac:dyDescent="0.15">
      <c r="H5494">
        <f t="shared" si="86"/>
        <v>0.37403039999999999</v>
      </c>
    </row>
    <row r="5495" spans="8:8" x14ac:dyDescent="0.15">
      <c r="H5495">
        <f t="shared" si="86"/>
        <v>0.37403039999999999</v>
      </c>
    </row>
    <row r="5496" spans="8:8" x14ac:dyDescent="0.15">
      <c r="H5496">
        <f t="shared" si="86"/>
        <v>0.37403039999999999</v>
      </c>
    </row>
    <row r="5497" spans="8:8" x14ac:dyDescent="0.15">
      <c r="H5497">
        <f t="shared" si="86"/>
        <v>0.37403039999999999</v>
      </c>
    </row>
    <row r="5498" spans="8:8" x14ac:dyDescent="0.15">
      <c r="H5498">
        <f t="shared" si="86"/>
        <v>0.37403039999999999</v>
      </c>
    </row>
    <row r="5499" spans="8:8" x14ac:dyDescent="0.15">
      <c r="H5499">
        <f t="shared" si="86"/>
        <v>0.37403039999999999</v>
      </c>
    </row>
    <row r="5500" spans="8:8" x14ac:dyDescent="0.15">
      <c r="H5500">
        <f t="shared" si="86"/>
        <v>0.37403039999999999</v>
      </c>
    </row>
    <row r="5501" spans="8:8" x14ac:dyDescent="0.15">
      <c r="H5501">
        <f t="shared" si="86"/>
        <v>0.37403039999999999</v>
      </c>
    </row>
    <row r="5502" spans="8:8" x14ac:dyDescent="0.15">
      <c r="H5502">
        <f t="shared" si="86"/>
        <v>0.37403039999999999</v>
      </c>
    </row>
    <row r="5503" spans="8:8" x14ac:dyDescent="0.15">
      <c r="H5503">
        <f t="shared" si="86"/>
        <v>0.37403039999999999</v>
      </c>
    </row>
    <row r="5504" spans="8:8" x14ac:dyDescent="0.15">
      <c r="H5504">
        <f t="shared" si="86"/>
        <v>1.2467680000000001</v>
      </c>
    </row>
    <row r="5505" spans="8:8" x14ac:dyDescent="0.15">
      <c r="H5505">
        <f t="shared" si="86"/>
        <v>6.2338399999999998</v>
      </c>
    </row>
    <row r="5506" spans="8:8" x14ac:dyDescent="0.15">
      <c r="H5506">
        <f t="shared" si="86"/>
        <v>11.844296</v>
      </c>
    </row>
    <row r="5507" spans="8:8" x14ac:dyDescent="0.15">
      <c r="H5507">
        <f t="shared" si="86"/>
        <v>11.844296</v>
      </c>
    </row>
    <row r="5508" spans="8:8" x14ac:dyDescent="0.15">
      <c r="H5508">
        <f t="shared" si="86"/>
        <v>11.844296</v>
      </c>
    </row>
    <row r="5509" spans="8:8" x14ac:dyDescent="0.15">
      <c r="H5509">
        <f t="shared" si="86"/>
        <v>9.9741440000000008</v>
      </c>
    </row>
    <row r="5510" spans="8:8" x14ac:dyDescent="0.15">
      <c r="H5510">
        <f t="shared" si="86"/>
        <v>9.9741440000000008</v>
      </c>
    </row>
    <row r="5511" spans="8:8" x14ac:dyDescent="0.15">
      <c r="H5511">
        <f t="shared" si="86"/>
        <v>11.844296</v>
      </c>
    </row>
    <row r="5512" spans="8:8" x14ac:dyDescent="0.15">
      <c r="H5512">
        <f t="shared" si="86"/>
        <v>11.844296</v>
      </c>
    </row>
    <row r="5513" spans="8:8" x14ac:dyDescent="0.15">
      <c r="H5513">
        <f t="shared" si="86"/>
        <v>11.844296</v>
      </c>
    </row>
    <row r="5514" spans="8:8" x14ac:dyDescent="0.15">
      <c r="H5514">
        <f t="shared" si="86"/>
        <v>11.844296</v>
      </c>
    </row>
    <row r="5515" spans="8:8" x14ac:dyDescent="0.15">
      <c r="H5515">
        <f t="shared" si="86"/>
        <v>3.7403040000000001</v>
      </c>
    </row>
    <row r="5516" spans="8:8" x14ac:dyDescent="0.15">
      <c r="H5516">
        <f t="shared" si="86"/>
        <v>3.7403040000000001</v>
      </c>
    </row>
    <row r="5517" spans="8:8" x14ac:dyDescent="0.15">
      <c r="H5517">
        <f t="shared" si="86"/>
        <v>0.37403039999999999</v>
      </c>
    </row>
    <row r="5518" spans="8:8" x14ac:dyDescent="0.15">
      <c r="H5518">
        <f t="shared" si="86"/>
        <v>0.37403039999999999</v>
      </c>
    </row>
    <row r="5519" spans="8:8" x14ac:dyDescent="0.15">
      <c r="H5519">
        <f t="shared" si="86"/>
        <v>0.37403039999999999</v>
      </c>
    </row>
    <row r="5520" spans="8:8" x14ac:dyDescent="0.15">
      <c r="H5520">
        <f t="shared" si="86"/>
        <v>0.37403039999999999</v>
      </c>
    </row>
    <row r="5521" spans="8:8" x14ac:dyDescent="0.15">
      <c r="H5521">
        <f t="shared" si="86"/>
        <v>0.37403039999999999</v>
      </c>
    </row>
    <row r="5522" spans="8:8" x14ac:dyDescent="0.15">
      <c r="H5522">
        <f t="shared" si="86"/>
        <v>0.37403039999999999</v>
      </c>
    </row>
    <row r="5523" spans="8:8" x14ac:dyDescent="0.15">
      <c r="H5523">
        <f t="shared" si="86"/>
        <v>0.37403039999999999</v>
      </c>
    </row>
    <row r="5524" spans="8:8" x14ac:dyDescent="0.15">
      <c r="H5524">
        <f t="shared" si="86"/>
        <v>0.37403039999999999</v>
      </c>
    </row>
    <row r="5525" spans="8:8" x14ac:dyDescent="0.15">
      <c r="H5525">
        <f t="shared" si="86"/>
        <v>0.37403039999999999</v>
      </c>
    </row>
    <row r="5526" spans="8:8" x14ac:dyDescent="0.15">
      <c r="H5526">
        <f t="shared" si="86"/>
        <v>0.37403039999999999</v>
      </c>
    </row>
    <row r="5527" spans="8:8" x14ac:dyDescent="0.15">
      <c r="H5527">
        <f t="shared" si="86"/>
        <v>0.37403039999999999</v>
      </c>
    </row>
    <row r="5528" spans="8:8" x14ac:dyDescent="0.15">
      <c r="H5528">
        <f t="shared" si="86"/>
        <v>1.2467680000000001</v>
      </c>
    </row>
    <row r="5529" spans="8:8" x14ac:dyDescent="0.15">
      <c r="H5529">
        <f t="shared" si="86"/>
        <v>6.2338399999999998</v>
      </c>
    </row>
    <row r="5530" spans="8:8" x14ac:dyDescent="0.15">
      <c r="H5530">
        <f t="shared" si="86"/>
        <v>11.844296</v>
      </c>
    </row>
    <row r="5531" spans="8:8" x14ac:dyDescent="0.15">
      <c r="H5531">
        <f t="shared" ref="H5531:H5594" si="87">$H5507</f>
        <v>11.844296</v>
      </c>
    </row>
    <row r="5532" spans="8:8" x14ac:dyDescent="0.15">
      <c r="H5532">
        <f t="shared" si="87"/>
        <v>11.844296</v>
      </c>
    </row>
    <row r="5533" spans="8:8" x14ac:dyDescent="0.15">
      <c r="H5533">
        <f t="shared" si="87"/>
        <v>9.9741440000000008</v>
      </c>
    </row>
    <row r="5534" spans="8:8" x14ac:dyDescent="0.15">
      <c r="H5534">
        <f t="shared" si="87"/>
        <v>9.9741440000000008</v>
      </c>
    </row>
    <row r="5535" spans="8:8" x14ac:dyDescent="0.15">
      <c r="H5535">
        <f t="shared" si="87"/>
        <v>11.844296</v>
      </c>
    </row>
    <row r="5536" spans="8:8" x14ac:dyDescent="0.15">
      <c r="H5536">
        <f t="shared" si="87"/>
        <v>11.844296</v>
      </c>
    </row>
    <row r="5537" spans="8:8" x14ac:dyDescent="0.15">
      <c r="H5537">
        <f t="shared" si="87"/>
        <v>11.844296</v>
      </c>
    </row>
    <row r="5538" spans="8:8" x14ac:dyDescent="0.15">
      <c r="H5538">
        <f t="shared" si="87"/>
        <v>11.844296</v>
      </c>
    </row>
    <row r="5539" spans="8:8" x14ac:dyDescent="0.15">
      <c r="H5539">
        <f t="shared" si="87"/>
        <v>3.7403040000000001</v>
      </c>
    </row>
    <row r="5540" spans="8:8" x14ac:dyDescent="0.15">
      <c r="H5540">
        <f t="shared" si="87"/>
        <v>3.7403040000000001</v>
      </c>
    </row>
    <row r="5541" spans="8:8" x14ac:dyDescent="0.15">
      <c r="H5541">
        <f t="shared" si="87"/>
        <v>0.37403039999999999</v>
      </c>
    </row>
    <row r="5542" spans="8:8" x14ac:dyDescent="0.15">
      <c r="H5542">
        <f t="shared" si="87"/>
        <v>0.37403039999999999</v>
      </c>
    </row>
    <row r="5543" spans="8:8" x14ac:dyDescent="0.15">
      <c r="H5543">
        <f t="shared" si="87"/>
        <v>0.37403039999999999</v>
      </c>
    </row>
    <row r="5544" spans="8:8" x14ac:dyDescent="0.15">
      <c r="H5544">
        <f t="shared" si="87"/>
        <v>0.37403039999999999</v>
      </c>
    </row>
    <row r="5545" spans="8:8" x14ac:dyDescent="0.15">
      <c r="H5545">
        <f t="shared" si="87"/>
        <v>0.37403039999999999</v>
      </c>
    </row>
    <row r="5546" spans="8:8" x14ac:dyDescent="0.15">
      <c r="H5546">
        <f t="shared" si="87"/>
        <v>0.37403039999999999</v>
      </c>
    </row>
    <row r="5547" spans="8:8" x14ac:dyDescent="0.15">
      <c r="H5547">
        <f t="shared" si="87"/>
        <v>0.37403039999999999</v>
      </c>
    </row>
    <row r="5548" spans="8:8" x14ac:dyDescent="0.15">
      <c r="H5548">
        <f t="shared" si="87"/>
        <v>0.37403039999999999</v>
      </c>
    </row>
    <row r="5549" spans="8:8" x14ac:dyDescent="0.15">
      <c r="H5549">
        <f t="shared" si="87"/>
        <v>0.37403039999999999</v>
      </c>
    </row>
    <row r="5550" spans="8:8" x14ac:dyDescent="0.15">
      <c r="H5550">
        <f t="shared" si="87"/>
        <v>0.37403039999999999</v>
      </c>
    </row>
    <row r="5551" spans="8:8" x14ac:dyDescent="0.15">
      <c r="H5551">
        <f t="shared" si="87"/>
        <v>0.37403039999999999</v>
      </c>
    </row>
    <row r="5552" spans="8:8" x14ac:dyDescent="0.15">
      <c r="H5552">
        <f t="shared" si="87"/>
        <v>1.2467680000000001</v>
      </c>
    </row>
    <row r="5553" spans="8:8" x14ac:dyDescent="0.15">
      <c r="H5553">
        <f t="shared" si="87"/>
        <v>6.2338399999999998</v>
      </c>
    </row>
    <row r="5554" spans="8:8" x14ac:dyDescent="0.15">
      <c r="H5554">
        <f t="shared" si="87"/>
        <v>11.844296</v>
      </c>
    </row>
    <row r="5555" spans="8:8" x14ac:dyDescent="0.15">
      <c r="H5555">
        <f t="shared" si="87"/>
        <v>11.844296</v>
      </c>
    </row>
    <row r="5556" spans="8:8" x14ac:dyDescent="0.15">
      <c r="H5556">
        <f t="shared" si="87"/>
        <v>11.844296</v>
      </c>
    </row>
    <row r="5557" spans="8:8" x14ac:dyDescent="0.15">
      <c r="H5557">
        <f t="shared" si="87"/>
        <v>9.9741440000000008</v>
      </c>
    </row>
    <row r="5558" spans="8:8" x14ac:dyDescent="0.15">
      <c r="H5558">
        <f t="shared" si="87"/>
        <v>9.9741440000000008</v>
      </c>
    </row>
    <row r="5559" spans="8:8" x14ac:dyDescent="0.15">
      <c r="H5559">
        <f t="shared" si="87"/>
        <v>11.844296</v>
      </c>
    </row>
    <row r="5560" spans="8:8" x14ac:dyDescent="0.15">
      <c r="H5560">
        <f t="shared" si="87"/>
        <v>11.844296</v>
      </c>
    </row>
    <row r="5561" spans="8:8" x14ac:dyDescent="0.15">
      <c r="H5561">
        <f t="shared" si="87"/>
        <v>11.844296</v>
      </c>
    </row>
    <row r="5562" spans="8:8" x14ac:dyDescent="0.15">
      <c r="H5562">
        <f t="shared" si="87"/>
        <v>11.844296</v>
      </c>
    </row>
    <row r="5563" spans="8:8" x14ac:dyDescent="0.15">
      <c r="H5563">
        <f t="shared" si="87"/>
        <v>3.7403040000000001</v>
      </c>
    </row>
    <row r="5564" spans="8:8" x14ac:dyDescent="0.15">
      <c r="H5564">
        <f t="shared" si="87"/>
        <v>3.7403040000000001</v>
      </c>
    </row>
    <row r="5565" spans="8:8" x14ac:dyDescent="0.15">
      <c r="H5565">
        <f t="shared" si="87"/>
        <v>0.37403039999999999</v>
      </c>
    </row>
    <row r="5566" spans="8:8" x14ac:dyDescent="0.15">
      <c r="H5566">
        <f t="shared" si="87"/>
        <v>0.37403039999999999</v>
      </c>
    </row>
    <row r="5567" spans="8:8" x14ac:dyDescent="0.15">
      <c r="H5567">
        <f t="shared" si="87"/>
        <v>0.37403039999999999</v>
      </c>
    </row>
    <row r="5568" spans="8:8" x14ac:dyDescent="0.15">
      <c r="H5568">
        <f t="shared" si="87"/>
        <v>0.37403039999999999</v>
      </c>
    </row>
    <row r="5569" spans="8:8" x14ac:dyDescent="0.15">
      <c r="H5569">
        <f t="shared" si="87"/>
        <v>0.37403039999999999</v>
      </c>
    </row>
    <row r="5570" spans="8:8" x14ac:dyDescent="0.15">
      <c r="H5570">
        <f t="shared" si="87"/>
        <v>0.37403039999999999</v>
      </c>
    </row>
    <row r="5571" spans="8:8" x14ac:dyDescent="0.15">
      <c r="H5571">
        <f t="shared" si="87"/>
        <v>0.37403039999999999</v>
      </c>
    </row>
    <row r="5572" spans="8:8" x14ac:dyDescent="0.15">
      <c r="H5572">
        <f t="shared" si="87"/>
        <v>0.37403039999999999</v>
      </c>
    </row>
    <row r="5573" spans="8:8" x14ac:dyDescent="0.15">
      <c r="H5573">
        <f t="shared" si="87"/>
        <v>0.37403039999999999</v>
      </c>
    </row>
    <row r="5574" spans="8:8" x14ac:dyDescent="0.15">
      <c r="H5574">
        <f t="shared" si="87"/>
        <v>0.37403039999999999</v>
      </c>
    </row>
    <row r="5575" spans="8:8" x14ac:dyDescent="0.15">
      <c r="H5575">
        <f t="shared" si="87"/>
        <v>0.37403039999999999</v>
      </c>
    </row>
    <row r="5576" spans="8:8" x14ac:dyDescent="0.15">
      <c r="H5576">
        <f t="shared" si="87"/>
        <v>1.2467680000000001</v>
      </c>
    </row>
    <row r="5577" spans="8:8" x14ac:dyDescent="0.15">
      <c r="H5577">
        <f t="shared" si="87"/>
        <v>6.2338399999999998</v>
      </c>
    </row>
    <row r="5578" spans="8:8" x14ac:dyDescent="0.15">
      <c r="H5578">
        <f t="shared" si="87"/>
        <v>11.844296</v>
      </c>
    </row>
    <row r="5579" spans="8:8" x14ac:dyDescent="0.15">
      <c r="H5579">
        <f t="shared" si="87"/>
        <v>11.844296</v>
      </c>
    </row>
    <row r="5580" spans="8:8" x14ac:dyDescent="0.15">
      <c r="H5580">
        <f t="shared" si="87"/>
        <v>11.844296</v>
      </c>
    </row>
    <row r="5581" spans="8:8" x14ac:dyDescent="0.15">
      <c r="H5581">
        <f t="shared" si="87"/>
        <v>9.9741440000000008</v>
      </c>
    </row>
    <row r="5582" spans="8:8" x14ac:dyDescent="0.15">
      <c r="H5582">
        <f t="shared" si="87"/>
        <v>9.9741440000000008</v>
      </c>
    </row>
    <row r="5583" spans="8:8" x14ac:dyDescent="0.15">
      <c r="H5583">
        <f t="shared" si="87"/>
        <v>11.844296</v>
      </c>
    </row>
    <row r="5584" spans="8:8" x14ac:dyDescent="0.15">
      <c r="H5584">
        <f t="shared" si="87"/>
        <v>11.844296</v>
      </c>
    </row>
    <row r="5585" spans="8:8" x14ac:dyDescent="0.15">
      <c r="H5585">
        <f t="shared" si="87"/>
        <v>11.844296</v>
      </c>
    </row>
    <row r="5586" spans="8:8" x14ac:dyDescent="0.15">
      <c r="H5586">
        <f t="shared" si="87"/>
        <v>11.844296</v>
      </c>
    </row>
    <row r="5587" spans="8:8" x14ac:dyDescent="0.15">
      <c r="H5587">
        <f t="shared" si="87"/>
        <v>3.7403040000000001</v>
      </c>
    </row>
    <row r="5588" spans="8:8" x14ac:dyDescent="0.15">
      <c r="H5588">
        <f t="shared" si="87"/>
        <v>3.7403040000000001</v>
      </c>
    </row>
    <row r="5589" spans="8:8" x14ac:dyDescent="0.15">
      <c r="H5589">
        <f t="shared" si="87"/>
        <v>0.37403039999999999</v>
      </c>
    </row>
    <row r="5590" spans="8:8" x14ac:dyDescent="0.15">
      <c r="H5590">
        <f t="shared" si="87"/>
        <v>0.37403039999999999</v>
      </c>
    </row>
    <row r="5591" spans="8:8" x14ac:dyDescent="0.15">
      <c r="H5591">
        <f t="shared" si="87"/>
        <v>0.37403039999999999</v>
      </c>
    </row>
    <row r="5592" spans="8:8" x14ac:dyDescent="0.15">
      <c r="H5592">
        <f t="shared" si="87"/>
        <v>0.37403039999999999</v>
      </c>
    </row>
    <row r="5593" spans="8:8" x14ac:dyDescent="0.15">
      <c r="H5593">
        <f t="shared" si="87"/>
        <v>0.37403039999999999</v>
      </c>
    </row>
    <row r="5594" spans="8:8" x14ac:dyDescent="0.15">
      <c r="H5594">
        <f t="shared" si="87"/>
        <v>0.37403039999999999</v>
      </c>
    </row>
    <row r="5595" spans="8:8" x14ac:dyDescent="0.15">
      <c r="H5595">
        <f t="shared" ref="H5595:H5658" si="88">$H5571</f>
        <v>0.37403039999999999</v>
      </c>
    </row>
    <row r="5596" spans="8:8" x14ac:dyDescent="0.15">
      <c r="H5596">
        <f t="shared" si="88"/>
        <v>0.37403039999999999</v>
      </c>
    </row>
    <row r="5597" spans="8:8" x14ac:dyDescent="0.15">
      <c r="H5597">
        <f t="shared" si="88"/>
        <v>0.37403039999999999</v>
      </c>
    </row>
    <row r="5598" spans="8:8" x14ac:dyDescent="0.15">
      <c r="H5598">
        <f t="shared" si="88"/>
        <v>0.37403039999999999</v>
      </c>
    </row>
    <row r="5599" spans="8:8" x14ac:dyDescent="0.15">
      <c r="H5599">
        <f t="shared" si="88"/>
        <v>0.37403039999999999</v>
      </c>
    </row>
    <row r="5600" spans="8:8" x14ac:dyDescent="0.15">
      <c r="H5600">
        <f t="shared" si="88"/>
        <v>1.2467680000000001</v>
      </c>
    </row>
    <row r="5601" spans="8:8" x14ac:dyDescent="0.15">
      <c r="H5601">
        <f t="shared" si="88"/>
        <v>6.2338399999999998</v>
      </c>
    </row>
    <row r="5602" spans="8:8" x14ac:dyDescent="0.15">
      <c r="H5602">
        <f t="shared" si="88"/>
        <v>11.844296</v>
      </c>
    </row>
    <row r="5603" spans="8:8" x14ac:dyDescent="0.15">
      <c r="H5603">
        <f t="shared" si="88"/>
        <v>11.844296</v>
      </c>
    </row>
    <row r="5604" spans="8:8" x14ac:dyDescent="0.15">
      <c r="H5604">
        <f t="shared" si="88"/>
        <v>11.844296</v>
      </c>
    </row>
    <row r="5605" spans="8:8" x14ac:dyDescent="0.15">
      <c r="H5605">
        <f t="shared" si="88"/>
        <v>9.9741440000000008</v>
      </c>
    </row>
    <row r="5606" spans="8:8" x14ac:dyDescent="0.15">
      <c r="H5606">
        <f t="shared" si="88"/>
        <v>9.9741440000000008</v>
      </c>
    </row>
    <row r="5607" spans="8:8" x14ac:dyDescent="0.15">
      <c r="H5607">
        <f t="shared" si="88"/>
        <v>11.844296</v>
      </c>
    </row>
    <row r="5608" spans="8:8" x14ac:dyDescent="0.15">
      <c r="H5608">
        <f t="shared" si="88"/>
        <v>11.844296</v>
      </c>
    </row>
    <row r="5609" spans="8:8" x14ac:dyDescent="0.15">
      <c r="H5609">
        <f t="shared" si="88"/>
        <v>11.844296</v>
      </c>
    </row>
    <row r="5610" spans="8:8" x14ac:dyDescent="0.15">
      <c r="H5610">
        <f t="shared" si="88"/>
        <v>11.844296</v>
      </c>
    </row>
    <row r="5611" spans="8:8" x14ac:dyDescent="0.15">
      <c r="H5611">
        <f t="shared" si="88"/>
        <v>3.7403040000000001</v>
      </c>
    </row>
    <row r="5612" spans="8:8" x14ac:dyDescent="0.15">
      <c r="H5612">
        <f t="shared" si="88"/>
        <v>3.7403040000000001</v>
      </c>
    </row>
    <row r="5613" spans="8:8" x14ac:dyDescent="0.15">
      <c r="H5613">
        <f t="shared" si="88"/>
        <v>0.37403039999999999</v>
      </c>
    </row>
    <row r="5614" spans="8:8" x14ac:dyDescent="0.15">
      <c r="H5614">
        <f t="shared" si="88"/>
        <v>0.37403039999999999</v>
      </c>
    </row>
    <row r="5615" spans="8:8" x14ac:dyDescent="0.15">
      <c r="H5615">
        <f t="shared" si="88"/>
        <v>0.37403039999999999</v>
      </c>
    </row>
    <row r="5616" spans="8:8" x14ac:dyDescent="0.15">
      <c r="H5616">
        <f t="shared" si="88"/>
        <v>0.37403039999999999</v>
      </c>
    </row>
    <row r="5617" spans="8:8" x14ac:dyDescent="0.15">
      <c r="H5617">
        <f t="shared" si="88"/>
        <v>0.37403039999999999</v>
      </c>
    </row>
    <row r="5618" spans="8:8" x14ac:dyDescent="0.15">
      <c r="H5618">
        <f t="shared" si="88"/>
        <v>0.37403039999999999</v>
      </c>
    </row>
    <row r="5619" spans="8:8" x14ac:dyDescent="0.15">
      <c r="H5619">
        <f t="shared" si="88"/>
        <v>0.37403039999999999</v>
      </c>
    </row>
    <row r="5620" spans="8:8" x14ac:dyDescent="0.15">
      <c r="H5620">
        <f t="shared" si="88"/>
        <v>0.37403039999999999</v>
      </c>
    </row>
    <row r="5621" spans="8:8" x14ac:dyDescent="0.15">
      <c r="H5621">
        <f t="shared" si="88"/>
        <v>0.37403039999999999</v>
      </c>
    </row>
    <row r="5622" spans="8:8" x14ac:dyDescent="0.15">
      <c r="H5622">
        <f t="shared" si="88"/>
        <v>0.37403039999999999</v>
      </c>
    </row>
    <row r="5623" spans="8:8" x14ac:dyDescent="0.15">
      <c r="H5623">
        <f t="shared" si="88"/>
        <v>0.37403039999999999</v>
      </c>
    </row>
    <row r="5624" spans="8:8" x14ac:dyDescent="0.15">
      <c r="H5624">
        <f t="shared" si="88"/>
        <v>1.2467680000000001</v>
      </c>
    </row>
    <row r="5625" spans="8:8" x14ac:dyDescent="0.15">
      <c r="H5625">
        <f t="shared" si="88"/>
        <v>6.2338399999999998</v>
      </c>
    </row>
    <row r="5626" spans="8:8" x14ac:dyDescent="0.15">
      <c r="H5626">
        <f t="shared" si="88"/>
        <v>11.844296</v>
      </c>
    </row>
    <row r="5627" spans="8:8" x14ac:dyDescent="0.15">
      <c r="H5627">
        <f t="shared" si="88"/>
        <v>11.844296</v>
      </c>
    </row>
    <row r="5628" spans="8:8" x14ac:dyDescent="0.15">
      <c r="H5628">
        <f t="shared" si="88"/>
        <v>11.844296</v>
      </c>
    </row>
    <row r="5629" spans="8:8" x14ac:dyDescent="0.15">
      <c r="H5629">
        <f t="shared" si="88"/>
        <v>9.9741440000000008</v>
      </c>
    </row>
    <row r="5630" spans="8:8" x14ac:dyDescent="0.15">
      <c r="H5630">
        <f t="shared" si="88"/>
        <v>9.9741440000000008</v>
      </c>
    </row>
    <row r="5631" spans="8:8" x14ac:dyDescent="0.15">
      <c r="H5631">
        <f t="shared" si="88"/>
        <v>11.844296</v>
      </c>
    </row>
    <row r="5632" spans="8:8" x14ac:dyDescent="0.15">
      <c r="H5632">
        <f t="shared" si="88"/>
        <v>11.844296</v>
      </c>
    </row>
    <row r="5633" spans="8:8" x14ac:dyDescent="0.15">
      <c r="H5633">
        <f t="shared" si="88"/>
        <v>11.844296</v>
      </c>
    </row>
    <row r="5634" spans="8:8" x14ac:dyDescent="0.15">
      <c r="H5634">
        <f t="shared" si="88"/>
        <v>11.844296</v>
      </c>
    </row>
    <row r="5635" spans="8:8" x14ac:dyDescent="0.15">
      <c r="H5635">
        <f t="shared" si="88"/>
        <v>3.7403040000000001</v>
      </c>
    </row>
    <row r="5636" spans="8:8" x14ac:dyDescent="0.15">
      <c r="H5636">
        <f t="shared" si="88"/>
        <v>3.7403040000000001</v>
      </c>
    </row>
    <row r="5637" spans="8:8" x14ac:dyDescent="0.15">
      <c r="H5637">
        <f t="shared" si="88"/>
        <v>0.37403039999999999</v>
      </c>
    </row>
    <row r="5638" spans="8:8" x14ac:dyDescent="0.15">
      <c r="H5638">
        <f t="shared" si="88"/>
        <v>0.37403039999999999</v>
      </c>
    </row>
    <row r="5639" spans="8:8" x14ac:dyDescent="0.15">
      <c r="H5639">
        <f t="shared" si="88"/>
        <v>0.37403039999999999</v>
      </c>
    </row>
    <row r="5640" spans="8:8" x14ac:dyDescent="0.15">
      <c r="H5640">
        <f t="shared" si="88"/>
        <v>0.37403039999999999</v>
      </c>
    </row>
    <row r="5641" spans="8:8" x14ac:dyDescent="0.15">
      <c r="H5641">
        <f t="shared" si="88"/>
        <v>0.37403039999999999</v>
      </c>
    </row>
    <row r="5642" spans="8:8" x14ac:dyDescent="0.15">
      <c r="H5642">
        <f t="shared" si="88"/>
        <v>0.37403039999999999</v>
      </c>
    </row>
    <row r="5643" spans="8:8" x14ac:dyDescent="0.15">
      <c r="H5643">
        <f t="shared" si="88"/>
        <v>0.37403039999999999</v>
      </c>
    </row>
    <row r="5644" spans="8:8" x14ac:dyDescent="0.15">
      <c r="H5644">
        <f t="shared" si="88"/>
        <v>0.37403039999999999</v>
      </c>
    </row>
    <row r="5645" spans="8:8" x14ac:dyDescent="0.15">
      <c r="H5645">
        <f t="shared" si="88"/>
        <v>0.37403039999999999</v>
      </c>
    </row>
    <row r="5646" spans="8:8" x14ac:dyDescent="0.15">
      <c r="H5646">
        <f t="shared" si="88"/>
        <v>0.37403039999999999</v>
      </c>
    </row>
    <row r="5647" spans="8:8" x14ac:dyDescent="0.15">
      <c r="H5647">
        <f t="shared" si="88"/>
        <v>0.37403039999999999</v>
      </c>
    </row>
    <row r="5648" spans="8:8" x14ac:dyDescent="0.15">
      <c r="H5648">
        <f t="shared" si="88"/>
        <v>1.2467680000000001</v>
      </c>
    </row>
    <row r="5649" spans="8:8" x14ac:dyDescent="0.15">
      <c r="H5649">
        <f t="shared" si="88"/>
        <v>6.2338399999999998</v>
      </c>
    </row>
    <row r="5650" spans="8:8" x14ac:dyDescent="0.15">
      <c r="H5650">
        <f t="shared" si="88"/>
        <v>11.844296</v>
      </c>
    </row>
    <row r="5651" spans="8:8" x14ac:dyDescent="0.15">
      <c r="H5651">
        <f t="shared" si="88"/>
        <v>11.844296</v>
      </c>
    </row>
    <row r="5652" spans="8:8" x14ac:dyDescent="0.15">
      <c r="H5652">
        <f t="shared" si="88"/>
        <v>11.844296</v>
      </c>
    </row>
    <row r="5653" spans="8:8" x14ac:dyDescent="0.15">
      <c r="H5653">
        <f t="shared" si="88"/>
        <v>9.9741440000000008</v>
      </c>
    </row>
    <row r="5654" spans="8:8" x14ac:dyDescent="0.15">
      <c r="H5654">
        <f t="shared" si="88"/>
        <v>9.9741440000000008</v>
      </c>
    </row>
    <row r="5655" spans="8:8" x14ac:dyDescent="0.15">
      <c r="H5655">
        <f t="shared" si="88"/>
        <v>11.844296</v>
      </c>
    </row>
    <row r="5656" spans="8:8" x14ac:dyDescent="0.15">
      <c r="H5656">
        <f t="shared" si="88"/>
        <v>11.844296</v>
      </c>
    </row>
    <row r="5657" spans="8:8" x14ac:dyDescent="0.15">
      <c r="H5657">
        <f t="shared" si="88"/>
        <v>11.844296</v>
      </c>
    </row>
    <row r="5658" spans="8:8" x14ac:dyDescent="0.15">
      <c r="H5658">
        <f t="shared" si="88"/>
        <v>11.844296</v>
      </c>
    </row>
    <row r="5659" spans="8:8" x14ac:dyDescent="0.15">
      <c r="H5659">
        <f t="shared" ref="H5659:H5722" si="89">$H5635</f>
        <v>3.7403040000000001</v>
      </c>
    </row>
    <row r="5660" spans="8:8" x14ac:dyDescent="0.15">
      <c r="H5660">
        <f t="shared" si="89"/>
        <v>3.7403040000000001</v>
      </c>
    </row>
    <row r="5661" spans="8:8" x14ac:dyDescent="0.15">
      <c r="H5661">
        <f t="shared" si="89"/>
        <v>0.37403039999999999</v>
      </c>
    </row>
    <row r="5662" spans="8:8" x14ac:dyDescent="0.15">
      <c r="H5662">
        <f t="shared" si="89"/>
        <v>0.37403039999999999</v>
      </c>
    </row>
    <row r="5663" spans="8:8" x14ac:dyDescent="0.15">
      <c r="H5663">
        <f t="shared" si="89"/>
        <v>0.37403039999999999</v>
      </c>
    </row>
    <row r="5664" spans="8:8" x14ac:dyDescent="0.15">
      <c r="H5664">
        <f t="shared" si="89"/>
        <v>0.37403039999999999</v>
      </c>
    </row>
    <row r="5665" spans="8:8" x14ac:dyDescent="0.15">
      <c r="H5665">
        <f t="shared" si="89"/>
        <v>0.37403039999999999</v>
      </c>
    </row>
    <row r="5666" spans="8:8" x14ac:dyDescent="0.15">
      <c r="H5666">
        <f t="shared" si="89"/>
        <v>0.37403039999999999</v>
      </c>
    </row>
    <row r="5667" spans="8:8" x14ac:dyDescent="0.15">
      <c r="H5667">
        <f t="shared" si="89"/>
        <v>0.37403039999999999</v>
      </c>
    </row>
    <row r="5668" spans="8:8" x14ac:dyDescent="0.15">
      <c r="H5668">
        <f t="shared" si="89"/>
        <v>0.37403039999999999</v>
      </c>
    </row>
    <row r="5669" spans="8:8" x14ac:dyDescent="0.15">
      <c r="H5669">
        <f t="shared" si="89"/>
        <v>0.37403039999999999</v>
      </c>
    </row>
    <row r="5670" spans="8:8" x14ac:dyDescent="0.15">
      <c r="H5670">
        <f t="shared" si="89"/>
        <v>0.37403039999999999</v>
      </c>
    </row>
    <row r="5671" spans="8:8" x14ac:dyDescent="0.15">
      <c r="H5671">
        <f t="shared" si="89"/>
        <v>0.37403039999999999</v>
      </c>
    </row>
    <row r="5672" spans="8:8" x14ac:dyDescent="0.15">
      <c r="H5672">
        <f t="shared" si="89"/>
        <v>1.2467680000000001</v>
      </c>
    </row>
    <row r="5673" spans="8:8" x14ac:dyDescent="0.15">
      <c r="H5673">
        <f t="shared" si="89"/>
        <v>6.2338399999999998</v>
      </c>
    </row>
    <row r="5674" spans="8:8" x14ac:dyDescent="0.15">
      <c r="H5674">
        <f t="shared" si="89"/>
        <v>11.844296</v>
      </c>
    </row>
    <row r="5675" spans="8:8" x14ac:dyDescent="0.15">
      <c r="H5675">
        <f t="shared" si="89"/>
        <v>11.844296</v>
      </c>
    </row>
    <row r="5676" spans="8:8" x14ac:dyDescent="0.15">
      <c r="H5676">
        <f t="shared" si="89"/>
        <v>11.844296</v>
      </c>
    </row>
    <row r="5677" spans="8:8" x14ac:dyDescent="0.15">
      <c r="H5677">
        <f t="shared" si="89"/>
        <v>9.9741440000000008</v>
      </c>
    </row>
    <row r="5678" spans="8:8" x14ac:dyDescent="0.15">
      <c r="H5678">
        <f t="shared" si="89"/>
        <v>9.9741440000000008</v>
      </c>
    </row>
    <row r="5679" spans="8:8" x14ac:dyDescent="0.15">
      <c r="H5679">
        <f t="shared" si="89"/>
        <v>11.844296</v>
      </c>
    </row>
    <row r="5680" spans="8:8" x14ac:dyDescent="0.15">
      <c r="H5680">
        <f t="shared" si="89"/>
        <v>11.844296</v>
      </c>
    </row>
    <row r="5681" spans="8:8" x14ac:dyDescent="0.15">
      <c r="H5681">
        <f t="shared" si="89"/>
        <v>11.844296</v>
      </c>
    </row>
    <row r="5682" spans="8:8" x14ac:dyDescent="0.15">
      <c r="H5682">
        <f t="shared" si="89"/>
        <v>11.844296</v>
      </c>
    </row>
    <row r="5683" spans="8:8" x14ac:dyDescent="0.15">
      <c r="H5683">
        <f t="shared" si="89"/>
        <v>3.7403040000000001</v>
      </c>
    </row>
    <row r="5684" spans="8:8" x14ac:dyDescent="0.15">
      <c r="H5684">
        <f t="shared" si="89"/>
        <v>3.7403040000000001</v>
      </c>
    </row>
    <row r="5685" spans="8:8" x14ac:dyDescent="0.15">
      <c r="H5685">
        <f t="shared" si="89"/>
        <v>0.37403039999999999</v>
      </c>
    </row>
    <row r="5686" spans="8:8" x14ac:dyDescent="0.15">
      <c r="H5686">
        <f t="shared" si="89"/>
        <v>0.37403039999999999</v>
      </c>
    </row>
    <row r="5687" spans="8:8" x14ac:dyDescent="0.15">
      <c r="H5687">
        <f t="shared" si="89"/>
        <v>0.37403039999999999</v>
      </c>
    </row>
    <row r="5688" spans="8:8" x14ac:dyDescent="0.15">
      <c r="H5688">
        <f t="shared" si="89"/>
        <v>0.37403039999999999</v>
      </c>
    </row>
    <row r="5689" spans="8:8" x14ac:dyDescent="0.15">
      <c r="H5689">
        <f t="shared" si="89"/>
        <v>0.37403039999999999</v>
      </c>
    </row>
    <row r="5690" spans="8:8" x14ac:dyDescent="0.15">
      <c r="H5690">
        <f t="shared" si="89"/>
        <v>0.37403039999999999</v>
      </c>
    </row>
    <row r="5691" spans="8:8" x14ac:dyDescent="0.15">
      <c r="H5691">
        <f t="shared" si="89"/>
        <v>0.37403039999999999</v>
      </c>
    </row>
    <row r="5692" spans="8:8" x14ac:dyDescent="0.15">
      <c r="H5692">
        <f t="shared" si="89"/>
        <v>0.37403039999999999</v>
      </c>
    </row>
    <row r="5693" spans="8:8" x14ac:dyDescent="0.15">
      <c r="H5693">
        <f t="shared" si="89"/>
        <v>0.37403039999999999</v>
      </c>
    </row>
    <row r="5694" spans="8:8" x14ac:dyDescent="0.15">
      <c r="H5694">
        <f t="shared" si="89"/>
        <v>0.37403039999999999</v>
      </c>
    </row>
    <row r="5695" spans="8:8" x14ac:dyDescent="0.15">
      <c r="H5695">
        <f t="shared" si="89"/>
        <v>0.37403039999999999</v>
      </c>
    </row>
    <row r="5696" spans="8:8" x14ac:dyDescent="0.15">
      <c r="H5696">
        <f t="shared" si="89"/>
        <v>1.2467680000000001</v>
      </c>
    </row>
    <row r="5697" spans="8:8" x14ac:dyDescent="0.15">
      <c r="H5697">
        <f t="shared" si="89"/>
        <v>6.2338399999999998</v>
      </c>
    </row>
    <row r="5698" spans="8:8" x14ac:dyDescent="0.15">
      <c r="H5698">
        <f t="shared" si="89"/>
        <v>11.844296</v>
      </c>
    </row>
    <row r="5699" spans="8:8" x14ac:dyDescent="0.15">
      <c r="H5699">
        <f t="shared" si="89"/>
        <v>11.844296</v>
      </c>
    </row>
    <row r="5700" spans="8:8" x14ac:dyDescent="0.15">
      <c r="H5700">
        <f t="shared" si="89"/>
        <v>11.844296</v>
      </c>
    </row>
    <row r="5701" spans="8:8" x14ac:dyDescent="0.15">
      <c r="H5701">
        <f t="shared" si="89"/>
        <v>9.9741440000000008</v>
      </c>
    </row>
    <row r="5702" spans="8:8" x14ac:dyDescent="0.15">
      <c r="H5702">
        <f t="shared" si="89"/>
        <v>9.9741440000000008</v>
      </c>
    </row>
    <row r="5703" spans="8:8" x14ac:dyDescent="0.15">
      <c r="H5703">
        <f t="shared" si="89"/>
        <v>11.844296</v>
      </c>
    </row>
    <row r="5704" spans="8:8" x14ac:dyDescent="0.15">
      <c r="H5704">
        <f t="shared" si="89"/>
        <v>11.844296</v>
      </c>
    </row>
    <row r="5705" spans="8:8" x14ac:dyDescent="0.15">
      <c r="H5705">
        <f t="shared" si="89"/>
        <v>11.844296</v>
      </c>
    </row>
    <row r="5706" spans="8:8" x14ac:dyDescent="0.15">
      <c r="H5706">
        <f t="shared" si="89"/>
        <v>11.844296</v>
      </c>
    </row>
    <row r="5707" spans="8:8" x14ac:dyDescent="0.15">
      <c r="H5707">
        <f t="shared" si="89"/>
        <v>3.7403040000000001</v>
      </c>
    </row>
    <row r="5708" spans="8:8" x14ac:dyDescent="0.15">
      <c r="H5708">
        <f t="shared" si="89"/>
        <v>3.7403040000000001</v>
      </c>
    </row>
    <row r="5709" spans="8:8" x14ac:dyDescent="0.15">
      <c r="H5709">
        <f t="shared" si="89"/>
        <v>0.37403039999999999</v>
      </c>
    </row>
    <row r="5710" spans="8:8" x14ac:dyDescent="0.15">
      <c r="H5710">
        <f t="shared" si="89"/>
        <v>0.37403039999999999</v>
      </c>
    </row>
    <row r="5711" spans="8:8" x14ac:dyDescent="0.15">
      <c r="H5711">
        <f t="shared" si="89"/>
        <v>0.37403039999999999</v>
      </c>
    </row>
    <row r="5712" spans="8:8" x14ac:dyDescent="0.15">
      <c r="H5712">
        <f t="shared" si="89"/>
        <v>0.37403039999999999</v>
      </c>
    </row>
    <row r="5713" spans="8:8" x14ac:dyDescent="0.15">
      <c r="H5713">
        <f t="shared" si="89"/>
        <v>0.37403039999999999</v>
      </c>
    </row>
    <row r="5714" spans="8:8" x14ac:dyDescent="0.15">
      <c r="H5714">
        <f t="shared" si="89"/>
        <v>0.37403039999999999</v>
      </c>
    </row>
    <row r="5715" spans="8:8" x14ac:dyDescent="0.15">
      <c r="H5715">
        <f t="shared" si="89"/>
        <v>0.37403039999999999</v>
      </c>
    </row>
    <row r="5716" spans="8:8" x14ac:dyDescent="0.15">
      <c r="H5716">
        <f t="shared" si="89"/>
        <v>0.37403039999999999</v>
      </c>
    </row>
    <row r="5717" spans="8:8" x14ac:dyDescent="0.15">
      <c r="H5717">
        <f t="shared" si="89"/>
        <v>0.37403039999999999</v>
      </c>
    </row>
    <row r="5718" spans="8:8" x14ac:dyDescent="0.15">
      <c r="H5718">
        <f t="shared" si="89"/>
        <v>0.37403039999999999</v>
      </c>
    </row>
    <row r="5719" spans="8:8" x14ac:dyDescent="0.15">
      <c r="H5719">
        <f t="shared" si="89"/>
        <v>0.37403039999999999</v>
      </c>
    </row>
    <row r="5720" spans="8:8" x14ac:dyDescent="0.15">
      <c r="H5720">
        <f t="shared" si="89"/>
        <v>1.2467680000000001</v>
      </c>
    </row>
    <row r="5721" spans="8:8" x14ac:dyDescent="0.15">
      <c r="H5721">
        <f t="shared" si="89"/>
        <v>6.2338399999999998</v>
      </c>
    </row>
    <row r="5722" spans="8:8" x14ac:dyDescent="0.15">
      <c r="H5722">
        <f t="shared" si="89"/>
        <v>11.844296</v>
      </c>
    </row>
    <row r="5723" spans="8:8" x14ac:dyDescent="0.15">
      <c r="H5723">
        <f t="shared" ref="H5723:H5786" si="90">$H5699</f>
        <v>11.844296</v>
      </c>
    </row>
    <row r="5724" spans="8:8" x14ac:dyDescent="0.15">
      <c r="H5724">
        <f t="shared" si="90"/>
        <v>11.844296</v>
      </c>
    </row>
    <row r="5725" spans="8:8" x14ac:dyDescent="0.15">
      <c r="H5725">
        <f t="shared" si="90"/>
        <v>9.9741440000000008</v>
      </c>
    </row>
    <row r="5726" spans="8:8" x14ac:dyDescent="0.15">
      <c r="H5726">
        <f t="shared" si="90"/>
        <v>9.9741440000000008</v>
      </c>
    </row>
    <row r="5727" spans="8:8" x14ac:dyDescent="0.15">
      <c r="H5727">
        <f t="shared" si="90"/>
        <v>11.844296</v>
      </c>
    </row>
    <row r="5728" spans="8:8" x14ac:dyDescent="0.15">
      <c r="H5728">
        <f t="shared" si="90"/>
        <v>11.844296</v>
      </c>
    </row>
    <row r="5729" spans="8:8" x14ac:dyDescent="0.15">
      <c r="H5729">
        <f t="shared" si="90"/>
        <v>11.844296</v>
      </c>
    </row>
    <row r="5730" spans="8:8" x14ac:dyDescent="0.15">
      <c r="H5730">
        <f t="shared" si="90"/>
        <v>11.844296</v>
      </c>
    </row>
    <row r="5731" spans="8:8" x14ac:dyDescent="0.15">
      <c r="H5731">
        <f t="shared" si="90"/>
        <v>3.7403040000000001</v>
      </c>
    </row>
    <row r="5732" spans="8:8" x14ac:dyDescent="0.15">
      <c r="H5732">
        <f t="shared" si="90"/>
        <v>3.7403040000000001</v>
      </c>
    </row>
    <row r="5733" spans="8:8" x14ac:dyDescent="0.15">
      <c r="H5733">
        <f t="shared" si="90"/>
        <v>0.37403039999999999</v>
      </c>
    </row>
    <row r="5734" spans="8:8" x14ac:dyDescent="0.15">
      <c r="H5734">
        <f t="shared" si="90"/>
        <v>0.37403039999999999</v>
      </c>
    </row>
    <row r="5735" spans="8:8" x14ac:dyDescent="0.15">
      <c r="H5735">
        <f t="shared" si="90"/>
        <v>0.37403039999999999</v>
      </c>
    </row>
    <row r="5736" spans="8:8" x14ac:dyDescent="0.15">
      <c r="H5736">
        <f t="shared" si="90"/>
        <v>0.37403039999999999</v>
      </c>
    </row>
    <row r="5737" spans="8:8" x14ac:dyDescent="0.15">
      <c r="H5737">
        <f t="shared" si="90"/>
        <v>0.37403039999999999</v>
      </c>
    </row>
    <row r="5738" spans="8:8" x14ac:dyDescent="0.15">
      <c r="H5738">
        <f t="shared" si="90"/>
        <v>0.37403039999999999</v>
      </c>
    </row>
    <row r="5739" spans="8:8" x14ac:dyDescent="0.15">
      <c r="H5739">
        <f t="shared" si="90"/>
        <v>0.37403039999999999</v>
      </c>
    </row>
    <row r="5740" spans="8:8" x14ac:dyDescent="0.15">
      <c r="H5740">
        <f t="shared" si="90"/>
        <v>0.37403039999999999</v>
      </c>
    </row>
    <row r="5741" spans="8:8" x14ac:dyDescent="0.15">
      <c r="H5741">
        <f t="shared" si="90"/>
        <v>0.37403039999999999</v>
      </c>
    </row>
    <row r="5742" spans="8:8" x14ac:dyDescent="0.15">
      <c r="H5742">
        <f t="shared" si="90"/>
        <v>0.37403039999999999</v>
      </c>
    </row>
    <row r="5743" spans="8:8" x14ac:dyDescent="0.15">
      <c r="H5743">
        <f t="shared" si="90"/>
        <v>0.37403039999999999</v>
      </c>
    </row>
    <row r="5744" spans="8:8" x14ac:dyDescent="0.15">
      <c r="H5744">
        <f t="shared" si="90"/>
        <v>1.2467680000000001</v>
      </c>
    </row>
    <row r="5745" spans="8:8" x14ac:dyDescent="0.15">
      <c r="H5745">
        <f t="shared" si="90"/>
        <v>6.2338399999999998</v>
      </c>
    </row>
    <row r="5746" spans="8:8" x14ac:dyDescent="0.15">
      <c r="H5746">
        <f t="shared" si="90"/>
        <v>11.844296</v>
      </c>
    </row>
    <row r="5747" spans="8:8" x14ac:dyDescent="0.15">
      <c r="H5747">
        <f t="shared" si="90"/>
        <v>11.844296</v>
      </c>
    </row>
    <row r="5748" spans="8:8" x14ac:dyDescent="0.15">
      <c r="H5748">
        <f t="shared" si="90"/>
        <v>11.844296</v>
      </c>
    </row>
    <row r="5749" spans="8:8" x14ac:dyDescent="0.15">
      <c r="H5749">
        <f t="shared" si="90"/>
        <v>9.9741440000000008</v>
      </c>
    </row>
    <row r="5750" spans="8:8" x14ac:dyDescent="0.15">
      <c r="H5750">
        <f t="shared" si="90"/>
        <v>9.9741440000000008</v>
      </c>
    </row>
    <row r="5751" spans="8:8" x14ac:dyDescent="0.15">
      <c r="H5751">
        <f t="shared" si="90"/>
        <v>11.844296</v>
      </c>
    </row>
    <row r="5752" spans="8:8" x14ac:dyDescent="0.15">
      <c r="H5752">
        <f t="shared" si="90"/>
        <v>11.844296</v>
      </c>
    </row>
    <row r="5753" spans="8:8" x14ac:dyDescent="0.15">
      <c r="H5753">
        <f t="shared" si="90"/>
        <v>11.844296</v>
      </c>
    </row>
    <row r="5754" spans="8:8" x14ac:dyDescent="0.15">
      <c r="H5754">
        <f t="shared" si="90"/>
        <v>11.844296</v>
      </c>
    </row>
    <row r="5755" spans="8:8" x14ac:dyDescent="0.15">
      <c r="H5755">
        <f t="shared" si="90"/>
        <v>3.7403040000000001</v>
      </c>
    </row>
    <row r="5756" spans="8:8" x14ac:dyDescent="0.15">
      <c r="H5756">
        <f t="shared" si="90"/>
        <v>3.7403040000000001</v>
      </c>
    </row>
    <row r="5757" spans="8:8" x14ac:dyDescent="0.15">
      <c r="H5757">
        <f t="shared" si="90"/>
        <v>0.37403039999999999</v>
      </c>
    </row>
    <row r="5758" spans="8:8" x14ac:dyDescent="0.15">
      <c r="H5758">
        <f t="shared" si="90"/>
        <v>0.37403039999999999</v>
      </c>
    </row>
    <row r="5759" spans="8:8" x14ac:dyDescent="0.15">
      <c r="H5759">
        <f t="shared" si="90"/>
        <v>0.37403039999999999</v>
      </c>
    </row>
    <row r="5760" spans="8:8" x14ac:dyDescent="0.15">
      <c r="H5760">
        <f t="shared" si="90"/>
        <v>0.37403039999999999</v>
      </c>
    </row>
    <row r="5761" spans="8:8" x14ac:dyDescent="0.15">
      <c r="H5761">
        <f t="shared" si="90"/>
        <v>0.37403039999999999</v>
      </c>
    </row>
    <row r="5762" spans="8:8" x14ac:dyDescent="0.15">
      <c r="H5762">
        <f t="shared" si="90"/>
        <v>0.37403039999999999</v>
      </c>
    </row>
    <row r="5763" spans="8:8" x14ac:dyDescent="0.15">
      <c r="H5763">
        <f t="shared" si="90"/>
        <v>0.37403039999999999</v>
      </c>
    </row>
    <row r="5764" spans="8:8" x14ac:dyDescent="0.15">
      <c r="H5764">
        <f t="shared" si="90"/>
        <v>0.37403039999999999</v>
      </c>
    </row>
    <row r="5765" spans="8:8" x14ac:dyDescent="0.15">
      <c r="H5765">
        <f t="shared" si="90"/>
        <v>0.37403039999999999</v>
      </c>
    </row>
    <row r="5766" spans="8:8" x14ac:dyDescent="0.15">
      <c r="H5766">
        <f t="shared" si="90"/>
        <v>0.37403039999999999</v>
      </c>
    </row>
    <row r="5767" spans="8:8" x14ac:dyDescent="0.15">
      <c r="H5767">
        <f t="shared" si="90"/>
        <v>0.37403039999999999</v>
      </c>
    </row>
    <row r="5768" spans="8:8" x14ac:dyDescent="0.15">
      <c r="H5768">
        <f t="shared" si="90"/>
        <v>1.2467680000000001</v>
      </c>
    </row>
    <row r="5769" spans="8:8" x14ac:dyDescent="0.15">
      <c r="H5769">
        <f t="shared" si="90"/>
        <v>6.2338399999999998</v>
      </c>
    </row>
    <row r="5770" spans="8:8" x14ac:dyDescent="0.15">
      <c r="H5770">
        <f t="shared" si="90"/>
        <v>11.844296</v>
      </c>
    </row>
    <row r="5771" spans="8:8" x14ac:dyDescent="0.15">
      <c r="H5771">
        <f t="shared" si="90"/>
        <v>11.844296</v>
      </c>
    </row>
    <row r="5772" spans="8:8" x14ac:dyDescent="0.15">
      <c r="H5772">
        <f t="shared" si="90"/>
        <v>11.844296</v>
      </c>
    </row>
    <row r="5773" spans="8:8" x14ac:dyDescent="0.15">
      <c r="H5773">
        <f t="shared" si="90"/>
        <v>9.9741440000000008</v>
      </c>
    </row>
    <row r="5774" spans="8:8" x14ac:dyDescent="0.15">
      <c r="H5774">
        <f t="shared" si="90"/>
        <v>9.9741440000000008</v>
      </c>
    </row>
    <row r="5775" spans="8:8" x14ac:dyDescent="0.15">
      <c r="H5775">
        <f t="shared" si="90"/>
        <v>11.844296</v>
      </c>
    </row>
    <row r="5776" spans="8:8" x14ac:dyDescent="0.15">
      <c r="H5776">
        <f t="shared" si="90"/>
        <v>11.844296</v>
      </c>
    </row>
    <row r="5777" spans="8:8" x14ac:dyDescent="0.15">
      <c r="H5777">
        <f t="shared" si="90"/>
        <v>11.844296</v>
      </c>
    </row>
    <row r="5778" spans="8:8" x14ac:dyDescent="0.15">
      <c r="H5778">
        <f t="shared" si="90"/>
        <v>11.844296</v>
      </c>
    </row>
    <row r="5779" spans="8:8" x14ac:dyDescent="0.15">
      <c r="H5779">
        <f t="shared" si="90"/>
        <v>3.7403040000000001</v>
      </c>
    </row>
    <row r="5780" spans="8:8" x14ac:dyDescent="0.15">
      <c r="H5780">
        <f t="shared" si="90"/>
        <v>3.7403040000000001</v>
      </c>
    </row>
    <row r="5781" spans="8:8" x14ac:dyDescent="0.15">
      <c r="H5781">
        <f t="shared" si="90"/>
        <v>0.37403039999999999</v>
      </c>
    </row>
    <row r="5782" spans="8:8" x14ac:dyDescent="0.15">
      <c r="H5782">
        <f t="shared" si="90"/>
        <v>0.37403039999999999</v>
      </c>
    </row>
    <row r="5783" spans="8:8" x14ac:dyDescent="0.15">
      <c r="H5783">
        <f t="shared" si="90"/>
        <v>0.37403039999999999</v>
      </c>
    </row>
    <row r="5784" spans="8:8" x14ac:dyDescent="0.15">
      <c r="H5784">
        <f t="shared" si="90"/>
        <v>0.37403039999999999</v>
      </c>
    </row>
    <row r="5785" spans="8:8" x14ac:dyDescent="0.15">
      <c r="H5785">
        <f t="shared" si="90"/>
        <v>0.37403039999999999</v>
      </c>
    </row>
    <row r="5786" spans="8:8" x14ac:dyDescent="0.15">
      <c r="H5786">
        <f t="shared" si="90"/>
        <v>0.37403039999999999</v>
      </c>
    </row>
    <row r="5787" spans="8:8" x14ac:dyDescent="0.15">
      <c r="H5787">
        <f t="shared" ref="H5787:H5850" si="91">$H5763</f>
        <v>0.37403039999999999</v>
      </c>
    </row>
    <row r="5788" spans="8:8" x14ac:dyDescent="0.15">
      <c r="H5788">
        <f t="shared" si="91"/>
        <v>0.37403039999999999</v>
      </c>
    </row>
    <row r="5789" spans="8:8" x14ac:dyDescent="0.15">
      <c r="H5789">
        <f t="shared" si="91"/>
        <v>0.37403039999999999</v>
      </c>
    </row>
    <row r="5790" spans="8:8" x14ac:dyDescent="0.15">
      <c r="H5790">
        <f t="shared" si="91"/>
        <v>0.37403039999999999</v>
      </c>
    </row>
    <row r="5791" spans="8:8" x14ac:dyDescent="0.15">
      <c r="H5791">
        <f t="shared" si="91"/>
        <v>0.37403039999999999</v>
      </c>
    </row>
    <row r="5792" spans="8:8" x14ac:dyDescent="0.15">
      <c r="H5792">
        <f t="shared" si="91"/>
        <v>1.2467680000000001</v>
      </c>
    </row>
    <row r="5793" spans="8:8" x14ac:dyDescent="0.15">
      <c r="H5793">
        <f t="shared" si="91"/>
        <v>6.2338399999999998</v>
      </c>
    </row>
    <row r="5794" spans="8:8" x14ac:dyDescent="0.15">
      <c r="H5794">
        <f t="shared" si="91"/>
        <v>11.844296</v>
      </c>
    </row>
    <row r="5795" spans="8:8" x14ac:dyDescent="0.15">
      <c r="H5795">
        <f t="shared" si="91"/>
        <v>11.844296</v>
      </c>
    </row>
    <row r="5796" spans="8:8" x14ac:dyDescent="0.15">
      <c r="H5796">
        <f t="shared" si="91"/>
        <v>11.844296</v>
      </c>
    </row>
    <row r="5797" spans="8:8" x14ac:dyDescent="0.15">
      <c r="H5797">
        <f t="shared" si="91"/>
        <v>9.9741440000000008</v>
      </c>
    </row>
    <row r="5798" spans="8:8" x14ac:dyDescent="0.15">
      <c r="H5798">
        <f t="shared" si="91"/>
        <v>9.9741440000000008</v>
      </c>
    </row>
    <row r="5799" spans="8:8" x14ac:dyDescent="0.15">
      <c r="H5799">
        <f t="shared" si="91"/>
        <v>11.844296</v>
      </c>
    </row>
    <row r="5800" spans="8:8" x14ac:dyDescent="0.15">
      <c r="H5800">
        <f t="shared" si="91"/>
        <v>11.844296</v>
      </c>
    </row>
    <row r="5801" spans="8:8" x14ac:dyDescent="0.15">
      <c r="H5801">
        <f t="shared" si="91"/>
        <v>11.844296</v>
      </c>
    </row>
    <row r="5802" spans="8:8" x14ac:dyDescent="0.15">
      <c r="H5802">
        <f t="shared" si="91"/>
        <v>11.844296</v>
      </c>
    </row>
    <row r="5803" spans="8:8" x14ac:dyDescent="0.15">
      <c r="H5803">
        <f t="shared" si="91"/>
        <v>3.7403040000000001</v>
      </c>
    </row>
    <row r="5804" spans="8:8" x14ac:dyDescent="0.15">
      <c r="H5804">
        <f t="shared" si="91"/>
        <v>3.7403040000000001</v>
      </c>
    </row>
    <row r="5805" spans="8:8" x14ac:dyDescent="0.15">
      <c r="H5805">
        <f t="shared" si="91"/>
        <v>0.37403039999999999</v>
      </c>
    </row>
    <row r="5806" spans="8:8" x14ac:dyDescent="0.15">
      <c r="H5806">
        <f t="shared" si="91"/>
        <v>0.37403039999999999</v>
      </c>
    </row>
    <row r="5807" spans="8:8" x14ac:dyDescent="0.15">
      <c r="H5807">
        <f t="shared" si="91"/>
        <v>0.37403039999999999</v>
      </c>
    </row>
    <row r="5808" spans="8:8" x14ac:dyDescent="0.15">
      <c r="H5808">
        <f t="shared" si="91"/>
        <v>0.37403039999999999</v>
      </c>
    </row>
    <row r="5809" spans="8:8" x14ac:dyDescent="0.15">
      <c r="H5809">
        <f t="shared" si="91"/>
        <v>0.37403039999999999</v>
      </c>
    </row>
    <row r="5810" spans="8:8" x14ac:dyDescent="0.15">
      <c r="H5810">
        <f t="shared" si="91"/>
        <v>0.37403039999999999</v>
      </c>
    </row>
    <row r="5811" spans="8:8" x14ac:dyDescent="0.15">
      <c r="H5811">
        <f t="shared" si="91"/>
        <v>0.37403039999999999</v>
      </c>
    </row>
    <row r="5812" spans="8:8" x14ac:dyDescent="0.15">
      <c r="H5812">
        <f t="shared" si="91"/>
        <v>0.37403039999999999</v>
      </c>
    </row>
    <row r="5813" spans="8:8" x14ac:dyDescent="0.15">
      <c r="H5813">
        <f t="shared" si="91"/>
        <v>0.37403039999999999</v>
      </c>
    </row>
    <row r="5814" spans="8:8" x14ac:dyDescent="0.15">
      <c r="H5814">
        <f t="shared" si="91"/>
        <v>0.37403039999999999</v>
      </c>
    </row>
    <row r="5815" spans="8:8" x14ac:dyDescent="0.15">
      <c r="H5815">
        <f t="shared" si="91"/>
        <v>0.37403039999999999</v>
      </c>
    </row>
    <row r="5816" spans="8:8" x14ac:dyDescent="0.15">
      <c r="H5816">
        <f t="shared" si="91"/>
        <v>1.2467680000000001</v>
      </c>
    </row>
    <row r="5817" spans="8:8" x14ac:dyDescent="0.15">
      <c r="H5817">
        <f t="shared" si="91"/>
        <v>6.2338399999999998</v>
      </c>
    </row>
    <row r="5818" spans="8:8" x14ac:dyDescent="0.15">
      <c r="H5818">
        <f t="shared" si="91"/>
        <v>11.844296</v>
      </c>
    </row>
    <row r="5819" spans="8:8" x14ac:dyDescent="0.15">
      <c r="H5819">
        <f t="shared" si="91"/>
        <v>11.844296</v>
      </c>
    </row>
    <row r="5820" spans="8:8" x14ac:dyDescent="0.15">
      <c r="H5820">
        <f t="shared" si="91"/>
        <v>11.844296</v>
      </c>
    </row>
    <row r="5821" spans="8:8" x14ac:dyDescent="0.15">
      <c r="H5821">
        <f t="shared" si="91"/>
        <v>9.9741440000000008</v>
      </c>
    </row>
    <row r="5822" spans="8:8" x14ac:dyDescent="0.15">
      <c r="H5822">
        <f t="shared" si="91"/>
        <v>9.9741440000000008</v>
      </c>
    </row>
    <row r="5823" spans="8:8" x14ac:dyDescent="0.15">
      <c r="H5823">
        <f t="shared" si="91"/>
        <v>11.844296</v>
      </c>
    </row>
    <row r="5824" spans="8:8" x14ac:dyDescent="0.15">
      <c r="H5824">
        <f t="shared" si="91"/>
        <v>11.844296</v>
      </c>
    </row>
    <row r="5825" spans="8:8" x14ac:dyDescent="0.15">
      <c r="H5825">
        <f t="shared" si="91"/>
        <v>11.844296</v>
      </c>
    </row>
    <row r="5826" spans="8:8" x14ac:dyDescent="0.15">
      <c r="H5826">
        <f t="shared" si="91"/>
        <v>11.844296</v>
      </c>
    </row>
    <row r="5827" spans="8:8" x14ac:dyDescent="0.15">
      <c r="H5827">
        <f t="shared" si="91"/>
        <v>3.7403040000000001</v>
      </c>
    </row>
    <row r="5828" spans="8:8" x14ac:dyDescent="0.15">
      <c r="H5828">
        <f t="shared" si="91"/>
        <v>3.7403040000000001</v>
      </c>
    </row>
    <row r="5829" spans="8:8" x14ac:dyDescent="0.15">
      <c r="H5829">
        <f t="shared" si="91"/>
        <v>0.37403039999999999</v>
      </c>
    </row>
    <row r="5830" spans="8:8" x14ac:dyDescent="0.15">
      <c r="H5830">
        <f t="shared" si="91"/>
        <v>0.37403039999999999</v>
      </c>
    </row>
    <row r="5831" spans="8:8" x14ac:dyDescent="0.15">
      <c r="H5831">
        <f t="shared" si="91"/>
        <v>0.37403039999999999</v>
      </c>
    </row>
    <row r="5832" spans="8:8" x14ac:dyDescent="0.15">
      <c r="H5832">
        <f t="shared" si="91"/>
        <v>0.37403039999999999</v>
      </c>
    </row>
    <row r="5833" spans="8:8" x14ac:dyDescent="0.15">
      <c r="H5833">
        <f t="shared" si="91"/>
        <v>0.37403039999999999</v>
      </c>
    </row>
    <row r="5834" spans="8:8" x14ac:dyDescent="0.15">
      <c r="H5834">
        <f t="shared" si="91"/>
        <v>0.37403039999999999</v>
      </c>
    </row>
    <row r="5835" spans="8:8" x14ac:dyDescent="0.15">
      <c r="H5835">
        <f t="shared" si="91"/>
        <v>0.37403039999999999</v>
      </c>
    </row>
    <row r="5836" spans="8:8" x14ac:dyDescent="0.15">
      <c r="H5836">
        <f t="shared" si="91"/>
        <v>0.37403039999999999</v>
      </c>
    </row>
    <row r="5837" spans="8:8" x14ac:dyDescent="0.15">
      <c r="H5837">
        <f t="shared" si="91"/>
        <v>0.37403039999999999</v>
      </c>
    </row>
    <row r="5838" spans="8:8" x14ac:dyDescent="0.15">
      <c r="H5838">
        <f t="shared" si="91"/>
        <v>0.37403039999999999</v>
      </c>
    </row>
    <row r="5839" spans="8:8" x14ac:dyDescent="0.15">
      <c r="H5839">
        <f t="shared" si="91"/>
        <v>0.37403039999999999</v>
      </c>
    </row>
    <row r="5840" spans="8:8" x14ac:dyDescent="0.15">
      <c r="H5840">
        <f t="shared" si="91"/>
        <v>1.2467680000000001</v>
      </c>
    </row>
    <row r="5841" spans="8:8" x14ac:dyDescent="0.15">
      <c r="H5841">
        <f t="shared" si="91"/>
        <v>6.2338399999999998</v>
      </c>
    </row>
    <row r="5842" spans="8:8" x14ac:dyDescent="0.15">
      <c r="H5842">
        <f t="shared" si="91"/>
        <v>11.844296</v>
      </c>
    </row>
    <row r="5843" spans="8:8" x14ac:dyDescent="0.15">
      <c r="H5843">
        <f t="shared" si="91"/>
        <v>11.844296</v>
      </c>
    </row>
    <row r="5844" spans="8:8" x14ac:dyDescent="0.15">
      <c r="H5844">
        <f t="shared" si="91"/>
        <v>11.844296</v>
      </c>
    </row>
    <row r="5845" spans="8:8" x14ac:dyDescent="0.15">
      <c r="H5845">
        <f t="shared" si="91"/>
        <v>9.9741440000000008</v>
      </c>
    </row>
    <row r="5846" spans="8:8" x14ac:dyDescent="0.15">
      <c r="H5846">
        <f t="shared" si="91"/>
        <v>9.9741440000000008</v>
      </c>
    </row>
    <row r="5847" spans="8:8" x14ac:dyDescent="0.15">
      <c r="H5847">
        <f t="shared" si="91"/>
        <v>11.844296</v>
      </c>
    </row>
    <row r="5848" spans="8:8" x14ac:dyDescent="0.15">
      <c r="H5848">
        <f t="shared" si="91"/>
        <v>11.844296</v>
      </c>
    </row>
    <row r="5849" spans="8:8" x14ac:dyDescent="0.15">
      <c r="H5849">
        <f t="shared" si="91"/>
        <v>11.844296</v>
      </c>
    </row>
    <row r="5850" spans="8:8" x14ac:dyDescent="0.15">
      <c r="H5850">
        <f t="shared" si="91"/>
        <v>11.844296</v>
      </c>
    </row>
    <row r="5851" spans="8:8" x14ac:dyDescent="0.15">
      <c r="H5851">
        <f t="shared" ref="H5851:H5914" si="92">$H5827</f>
        <v>3.7403040000000001</v>
      </c>
    </row>
    <row r="5852" spans="8:8" x14ac:dyDescent="0.15">
      <c r="H5852">
        <f t="shared" si="92"/>
        <v>3.7403040000000001</v>
      </c>
    </row>
    <row r="5853" spans="8:8" x14ac:dyDescent="0.15">
      <c r="H5853">
        <f t="shared" si="92"/>
        <v>0.37403039999999999</v>
      </c>
    </row>
    <row r="5854" spans="8:8" x14ac:dyDescent="0.15">
      <c r="H5854">
        <f t="shared" si="92"/>
        <v>0.37403039999999999</v>
      </c>
    </row>
    <row r="5855" spans="8:8" x14ac:dyDescent="0.15">
      <c r="H5855">
        <f t="shared" si="92"/>
        <v>0.37403039999999999</v>
      </c>
    </row>
    <row r="5856" spans="8:8" x14ac:dyDescent="0.15">
      <c r="H5856">
        <f t="shared" si="92"/>
        <v>0.37403039999999999</v>
      </c>
    </row>
    <row r="5857" spans="8:8" x14ac:dyDescent="0.15">
      <c r="H5857">
        <f t="shared" si="92"/>
        <v>0.37403039999999999</v>
      </c>
    </row>
    <row r="5858" spans="8:8" x14ac:dyDescent="0.15">
      <c r="H5858">
        <f t="shared" si="92"/>
        <v>0.37403039999999999</v>
      </c>
    </row>
    <row r="5859" spans="8:8" x14ac:dyDescent="0.15">
      <c r="H5859">
        <f t="shared" si="92"/>
        <v>0.37403039999999999</v>
      </c>
    </row>
    <row r="5860" spans="8:8" x14ac:dyDescent="0.15">
      <c r="H5860">
        <f t="shared" si="92"/>
        <v>0.37403039999999999</v>
      </c>
    </row>
    <row r="5861" spans="8:8" x14ac:dyDescent="0.15">
      <c r="H5861">
        <f t="shared" si="92"/>
        <v>0.37403039999999999</v>
      </c>
    </row>
    <row r="5862" spans="8:8" x14ac:dyDescent="0.15">
      <c r="H5862">
        <f t="shared" si="92"/>
        <v>0.37403039999999999</v>
      </c>
    </row>
    <row r="5863" spans="8:8" x14ac:dyDescent="0.15">
      <c r="H5863">
        <f t="shared" si="92"/>
        <v>0.37403039999999999</v>
      </c>
    </row>
    <row r="5864" spans="8:8" x14ac:dyDescent="0.15">
      <c r="H5864">
        <f t="shared" si="92"/>
        <v>1.2467680000000001</v>
      </c>
    </row>
    <row r="5865" spans="8:8" x14ac:dyDescent="0.15">
      <c r="H5865">
        <f t="shared" si="92"/>
        <v>6.2338399999999998</v>
      </c>
    </row>
    <row r="5866" spans="8:8" x14ac:dyDescent="0.15">
      <c r="H5866">
        <f t="shared" si="92"/>
        <v>11.844296</v>
      </c>
    </row>
    <row r="5867" spans="8:8" x14ac:dyDescent="0.15">
      <c r="H5867">
        <f t="shared" si="92"/>
        <v>11.844296</v>
      </c>
    </row>
    <row r="5868" spans="8:8" x14ac:dyDescent="0.15">
      <c r="H5868">
        <f t="shared" si="92"/>
        <v>11.844296</v>
      </c>
    </row>
    <row r="5869" spans="8:8" x14ac:dyDescent="0.15">
      <c r="H5869">
        <f t="shared" si="92"/>
        <v>9.9741440000000008</v>
      </c>
    </row>
    <row r="5870" spans="8:8" x14ac:dyDescent="0.15">
      <c r="H5870">
        <f t="shared" si="92"/>
        <v>9.9741440000000008</v>
      </c>
    </row>
    <row r="5871" spans="8:8" x14ac:dyDescent="0.15">
      <c r="H5871">
        <f t="shared" si="92"/>
        <v>11.844296</v>
      </c>
    </row>
    <row r="5872" spans="8:8" x14ac:dyDescent="0.15">
      <c r="H5872">
        <f t="shared" si="92"/>
        <v>11.844296</v>
      </c>
    </row>
    <row r="5873" spans="8:8" x14ac:dyDescent="0.15">
      <c r="H5873">
        <f t="shared" si="92"/>
        <v>11.844296</v>
      </c>
    </row>
    <row r="5874" spans="8:8" x14ac:dyDescent="0.15">
      <c r="H5874">
        <f t="shared" si="92"/>
        <v>11.844296</v>
      </c>
    </row>
    <row r="5875" spans="8:8" x14ac:dyDescent="0.15">
      <c r="H5875">
        <f t="shared" si="92"/>
        <v>3.7403040000000001</v>
      </c>
    </row>
    <row r="5876" spans="8:8" x14ac:dyDescent="0.15">
      <c r="H5876">
        <f t="shared" si="92"/>
        <v>3.7403040000000001</v>
      </c>
    </row>
    <row r="5877" spans="8:8" x14ac:dyDescent="0.15">
      <c r="H5877">
        <f t="shared" si="92"/>
        <v>0.37403039999999999</v>
      </c>
    </row>
    <row r="5878" spans="8:8" x14ac:dyDescent="0.15">
      <c r="H5878">
        <f t="shared" si="92"/>
        <v>0.37403039999999999</v>
      </c>
    </row>
    <row r="5879" spans="8:8" x14ac:dyDescent="0.15">
      <c r="H5879">
        <f t="shared" si="92"/>
        <v>0.37403039999999999</v>
      </c>
    </row>
    <row r="5880" spans="8:8" x14ac:dyDescent="0.15">
      <c r="H5880">
        <f t="shared" si="92"/>
        <v>0.37403039999999999</v>
      </c>
    </row>
    <row r="5881" spans="8:8" x14ac:dyDescent="0.15">
      <c r="H5881">
        <f t="shared" si="92"/>
        <v>0.37403039999999999</v>
      </c>
    </row>
    <row r="5882" spans="8:8" x14ac:dyDescent="0.15">
      <c r="H5882">
        <f t="shared" si="92"/>
        <v>0.37403039999999999</v>
      </c>
    </row>
    <row r="5883" spans="8:8" x14ac:dyDescent="0.15">
      <c r="H5883">
        <f t="shared" si="92"/>
        <v>0.37403039999999999</v>
      </c>
    </row>
    <row r="5884" spans="8:8" x14ac:dyDescent="0.15">
      <c r="H5884">
        <f t="shared" si="92"/>
        <v>0.37403039999999999</v>
      </c>
    </row>
    <row r="5885" spans="8:8" x14ac:dyDescent="0.15">
      <c r="H5885">
        <f t="shared" si="92"/>
        <v>0.37403039999999999</v>
      </c>
    </row>
    <row r="5886" spans="8:8" x14ac:dyDescent="0.15">
      <c r="H5886">
        <f t="shared" si="92"/>
        <v>0.37403039999999999</v>
      </c>
    </row>
    <row r="5887" spans="8:8" x14ac:dyDescent="0.15">
      <c r="H5887">
        <f t="shared" si="92"/>
        <v>0.37403039999999999</v>
      </c>
    </row>
    <row r="5888" spans="8:8" x14ac:dyDescent="0.15">
      <c r="H5888">
        <f t="shared" si="92"/>
        <v>1.2467680000000001</v>
      </c>
    </row>
    <row r="5889" spans="8:8" x14ac:dyDescent="0.15">
      <c r="H5889">
        <f t="shared" si="92"/>
        <v>6.2338399999999998</v>
      </c>
    </row>
    <row r="5890" spans="8:8" x14ac:dyDescent="0.15">
      <c r="H5890">
        <f t="shared" si="92"/>
        <v>11.844296</v>
      </c>
    </row>
    <row r="5891" spans="8:8" x14ac:dyDescent="0.15">
      <c r="H5891">
        <f t="shared" si="92"/>
        <v>11.844296</v>
      </c>
    </row>
    <row r="5892" spans="8:8" x14ac:dyDescent="0.15">
      <c r="H5892">
        <f t="shared" si="92"/>
        <v>11.844296</v>
      </c>
    </row>
    <row r="5893" spans="8:8" x14ac:dyDescent="0.15">
      <c r="H5893">
        <f t="shared" si="92"/>
        <v>9.9741440000000008</v>
      </c>
    </row>
    <row r="5894" spans="8:8" x14ac:dyDescent="0.15">
      <c r="H5894">
        <f t="shared" si="92"/>
        <v>9.9741440000000008</v>
      </c>
    </row>
    <row r="5895" spans="8:8" x14ac:dyDescent="0.15">
      <c r="H5895">
        <f t="shared" si="92"/>
        <v>11.844296</v>
      </c>
    </row>
    <row r="5896" spans="8:8" x14ac:dyDescent="0.15">
      <c r="H5896">
        <f t="shared" si="92"/>
        <v>11.844296</v>
      </c>
    </row>
    <row r="5897" spans="8:8" x14ac:dyDescent="0.15">
      <c r="H5897">
        <f t="shared" si="92"/>
        <v>11.844296</v>
      </c>
    </row>
    <row r="5898" spans="8:8" x14ac:dyDescent="0.15">
      <c r="H5898">
        <f t="shared" si="92"/>
        <v>11.844296</v>
      </c>
    </row>
    <row r="5899" spans="8:8" x14ac:dyDescent="0.15">
      <c r="H5899">
        <f t="shared" si="92"/>
        <v>3.7403040000000001</v>
      </c>
    </row>
    <row r="5900" spans="8:8" x14ac:dyDescent="0.15">
      <c r="H5900">
        <f t="shared" si="92"/>
        <v>3.7403040000000001</v>
      </c>
    </row>
    <row r="5901" spans="8:8" x14ac:dyDescent="0.15">
      <c r="H5901">
        <f t="shared" si="92"/>
        <v>0.37403039999999999</v>
      </c>
    </row>
    <row r="5902" spans="8:8" x14ac:dyDescent="0.15">
      <c r="H5902">
        <f t="shared" si="92"/>
        <v>0.37403039999999999</v>
      </c>
    </row>
    <row r="5903" spans="8:8" x14ac:dyDescent="0.15">
      <c r="H5903">
        <f t="shared" si="92"/>
        <v>0.37403039999999999</v>
      </c>
    </row>
    <row r="5904" spans="8:8" x14ac:dyDescent="0.15">
      <c r="H5904">
        <f t="shared" si="92"/>
        <v>0.37403039999999999</v>
      </c>
    </row>
    <row r="5905" spans="8:8" x14ac:dyDescent="0.15">
      <c r="H5905">
        <f t="shared" si="92"/>
        <v>0.37403039999999999</v>
      </c>
    </row>
    <row r="5906" spans="8:8" x14ac:dyDescent="0.15">
      <c r="H5906">
        <f t="shared" si="92"/>
        <v>0.37403039999999999</v>
      </c>
    </row>
    <row r="5907" spans="8:8" x14ac:dyDescent="0.15">
      <c r="H5907">
        <f t="shared" si="92"/>
        <v>0.37403039999999999</v>
      </c>
    </row>
    <row r="5908" spans="8:8" x14ac:dyDescent="0.15">
      <c r="H5908">
        <f t="shared" si="92"/>
        <v>0.37403039999999999</v>
      </c>
    </row>
    <row r="5909" spans="8:8" x14ac:dyDescent="0.15">
      <c r="H5909">
        <f t="shared" si="92"/>
        <v>0.37403039999999999</v>
      </c>
    </row>
    <row r="5910" spans="8:8" x14ac:dyDescent="0.15">
      <c r="H5910">
        <f t="shared" si="92"/>
        <v>0.37403039999999999</v>
      </c>
    </row>
    <row r="5911" spans="8:8" x14ac:dyDescent="0.15">
      <c r="H5911">
        <f t="shared" si="92"/>
        <v>0.37403039999999999</v>
      </c>
    </row>
    <row r="5912" spans="8:8" x14ac:dyDescent="0.15">
      <c r="H5912">
        <f t="shared" si="92"/>
        <v>1.2467680000000001</v>
      </c>
    </row>
    <row r="5913" spans="8:8" x14ac:dyDescent="0.15">
      <c r="H5913">
        <f t="shared" si="92"/>
        <v>6.2338399999999998</v>
      </c>
    </row>
    <row r="5914" spans="8:8" x14ac:dyDescent="0.15">
      <c r="H5914">
        <f t="shared" si="92"/>
        <v>11.844296</v>
      </c>
    </row>
    <row r="5915" spans="8:8" x14ac:dyDescent="0.15">
      <c r="H5915">
        <f t="shared" ref="H5915:H5978" si="93">$H5891</f>
        <v>11.844296</v>
      </c>
    </row>
    <row r="5916" spans="8:8" x14ac:dyDescent="0.15">
      <c r="H5916">
        <f t="shared" si="93"/>
        <v>11.844296</v>
      </c>
    </row>
    <row r="5917" spans="8:8" x14ac:dyDescent="0.15">
      <c r="H5917">
        <f t="shared" si="93"/>
        <v>9.9741440000000008</v>
      </c>
    </row>
    <row r="5918" spans="8:8" x14ac:dyDescent="0.15">
      <c r="H5918">
        <f t="shared" si="93"/>
        <v>9.9741440000000008</v>
      </c>
    </row>
    <row r="5919" spans="8:8" x14ac:dyDescent="0.15">
      <c r="H5919">
        <f t="shared" si="93"/>
        <v>11.844296</v>
      </c>
    </row>
    <row r="5920" spans="8:8" x14ac:dyDescent="0.15">
      <c r="H5920">
        <f t="shared" si="93"/>
        <v>11.844296</v>
      </c>
    </row>
    <row r="5921" spans="8:8" x14ac:dyDescent="0.15">
      <c r="H5921">
        <f t="shared" si="93"/>
        <v>11.844296</v>
      </c>
    </row>
    <row r="5922" spans="8:8" x14ac:dyDescent="0.15">
      <c r="H5922">
        <f t="shared" si="93"/>
        <v>11.844296</v>
      </c>
    </row>
    <row r="5923" spans="8:8" x14ac:dyDescent="0.15">
      <c r="H5923">
        <f t="shared" si="93"/>
        <v>3.7403040000000001</v>
      </c>
    </row>
    <row r="5924" spans="8:8" x14ac:dyDescent="0.15">
      <c r="H5924">
        <f t="shared" si="93"/>
        <v>3.7403040000000001</v>
      </c>
    </row>
    <row r="5925" spans="8:8" x14ac:dyDescent="0.15">
      <c r="H5925">
        <f t="shared" si="93"/>
        <v>0.37403039999999999</v>
      </c>
    </row>
    <row r="5926" spans="8:8" x14ac:dyDescent="0.15">
      <c r="H5926">
        <f t="shared" si="93"/>
        <v>0.37403039999999999</v>
      </c>
    </row>
    <row r="5927" spans="8:8" x14ac:dyDescent="0.15">
      <c r="H5927">
        <f t="shared" si="93"/>
        <v>0.37403039999999999</v>
      </c>
    </row>
    <row r="5928" spans="8:8" x14ac:dyDescent="0.15">
      <c r="H5928">
        <f t="shared" si="93"/>
        <v>0.37403039999999999</v>
      </c>
    </row>
    <row r="5929" spans="8:8" x14ac:dyDescent="0.15">
      <c r="H5929">
        <f t="shared" si="93"/>
        <v>0.37403039999999999</v>
      </c>
    </row>
    <row r="5930" spans="8:8" x14ac:dyDescent="0.15">
      <c r="H5930">
        <f t="shared" si="93"/>
        <v>0.37403039999999999</v>
      </c>
    </row>
    <row r="5931" spans="8:8" x14ac:dyDescent="0.15">
      <c r="H5931">
        <f t="shared" si="93"/>
        <v>0.37403039999999999</v>
      </c>
    </row>
    <row r="5932" spans="8:8" x14ac:dyDescent="0.15">
      <c r="H5932">
        <f t="shared" si="93"/>
        <v>0.37403039999999999</v>
      </c>
    </row>
    <row r="5933" spans="8:8" x14ac:dyDescent="0.15">
      <c r="H5933">
        <f t="shared" si="93"/>
        <v>0.37403039999999999</v>
      </c>
    </row>
    <row r="5934" spans="8:8" x14ac:dyDescent="0.15">
      <c r="H5934">
        <f t="shared" si="93"/>
        <v>0.37403039999999999</v>
      </c>
    </row>
    <row r="5935" spans="8:8" x14ac:dyDescent="0.15">
      <c r="H5935">
        <f t="shared" si="93"/>
        <v>0.37403039999999999</v>
      </c>
    </row>
    <row r="5936" spans="8:8" x14ac:dyDescent="0.15">
      <c r="H5936">
        <f t="shared" si="93"/>
        <v>1.2467680000000001</v>
      </c>
    </row>
    <row r="5937" spans="8:8" x14ac:dyDescent="0.15">
      <c r="H5937">
        <f t="shared" si="93"/>
        <v>6.2338399999999998</v>
      </c>
    </row>
    <row r="5938" spans="8:8" x14ac:dyDescent="0.15">
      <c r="H5938">
        <f t="shared" si="93"/>
        <v>11.844296</v>
      </c>
    </row>
    <row r="5939" spans="8:8" x14ac:dyDescent="0.15">
      <c r="H5939">
        <f t="shared" si="93"/>
        <v>11.844296</v>
      </c>
    </row>
    <row r="5940" spans="8:8" x14ac:dyDescent="0.15">
      <c r="H5940">
        <f t="shared" si="93"/>
        <v>11.844296</v>
      </c>
    </row>
    <row r="5941" spans="8:8" x14ac:dyDescent="0.15">
      <c r="H5941">
        <f t="shared" si="93"/>
        <v>9.9741440000000008</v>
      </c>
    </row>
    <row r="5942" spans="8:8" x14ac:dyDescent="0.15">
      <c r="H5942">
        <f t="shared" si="93"/>
        <v>9.9741440000000008</v>
      </c>
    </row>
    <row r="5943" spans="8:8" x14ac:dyDescent="0.15">
      <c r="H5943">
        <f t="shared" si="93"/>
        <v>11.844296</v>
      </c>
    </row>
    <row r="5944" spans="8:8" x14ac:dyDescent="0.15">
      <c r="H5944">
        <f t="shared" si="93"/>
        <v>11.844296</v>
      </c>
    </row>
    <row r="5945" spans="8:8" x14ac:dyDescent="0.15">
      <c r="H5945">
        <f t="shared" si="93"/>
        <v>11.844296</v>
      </c>
    </row>
    <row r="5946" spans="8:8" x14ac:dyDescent="0.15">
      <c r="H5946">
        <f t="shared" si="93"/>
        <v>11.844296</v>
      </c>
    </row>
    <row r="5947" spans="8:8" x14ac:dyDescent="0.15">
      <c r="H5947">
        <f t="shared" si="93"/>
        <v>3.7403040000000001</v>
      </c>
    </row>
    <row r="5948" spans="8:8" x14ac:dyDescent="0.15">
      <c r="H5948">
        <f t="shared" si="93"/>
        <v>3.7403040000000001</v>
      </c>
    </row>
    <row r="5949" spans="8:8" x14ac:dyDescent="0.15">
      <c r="H5949">
        <f t="shared" si="93"/>
        <v>0.37403039999999999</v>
      </c>
    </row>
    <row r="5950" spans="8:8" x14ac:dyDescent="0.15">
      <c r="H5950">
        <f t="shared" si="93"/>
        <v>0.37403039999999999</v>
      </c>
    </row>
    <row r="5951" spans="8:8" x14ac:dyDescent="0.15">
      <c r="H5951">
        <f t="shared" si="93"/>
        <v>0.37403039999999999</v>
      </c>
    </row>
    <row r="5952" spans="8:8" x14ac:dyDescent="0.15">
      <c r="H5952">
        <f t="shared" si="93"/>
        <v>0.37403039999999999</v>
      </c>
    </row>
    <row r="5953" spans="8:8" x14ac:dyDescent="0.15">
      <c r="H5953">
        <f t="shared" si="93"/>
        <v>0.37403039999999999</v>
      </c>
    </row>
    <row r="5954" spans="8:8" x14ac:dyDescent="0.15">
      <c r="H5954">
        <f t="shared" si="93"/>
        <v>0.37403039999999999</v>
      </c>
    </row>
    <row r="5955" spans="8:8" x14ac:dyDescent="0.15">
      <c r="H5955">
        <f t="shared" si="93"/>
        <v>0.37403039999999999</v>
      </c>
    </row>
    <row r="5956" spans="8:8" x14ac:dyDescent="0.15">
      <c r="H5956">
        <f t="shared" si="93"/>
        <v>0.37403039999999999</v>
      </c>
    </row>
    <row r="5957" spans="8:8" x14ac:dyDescent="0.15">
      <c r="H5957">
        <f t="shared" si="93"/>
        <v>0.37403039999999999</v>
      </c>
    </row>
    <row r="5958" spans="8:8" x14ac:dyDescent="0.15">
      <c r="H5958">
        <f t="shared" si="93"/>
        <v>0.37403039999999999</v>
      </c>
    </row>
    <row r="5959" spans="8:8" x14ac:dyDescent="0.15">
      <c r="H5959">
        <f t="shared" si="93"/>
        <v>0.37403039999999999</v>
      </c>
    </row>
    <row r="5960" spans="8:8" x14ac:dyDescent="0.15">
      <c r="H5960">
        <f t="shared" si="93"/>
        <v>1.2467680000000001</v>
      </c>
    </row>
    <row r="5961" spans="8:8" x14ac:dyDescent="0.15">
      <c r="H5961">
        <f t="shared" si="93"/>
        <v>6.2338399999999998</v>
      </c>
    </row>
    <row r="5962" spans="8:8" x14ac:dyDescent="0.15">
      <c r="H5962">
        <f t="shared" si="93"/>
        <v>11.844296</v>
      </c>
    </row>
    <row r="5963" spans="8:8" x14ac:dyDescent="0.15">
      <c r="H5963">
        <f t="shared" si="93"/>
        <v>11.844296</v>
      </c>
    </row>
    <row r="5964" spans="8:8" x14ac:dyDescent="0.15">
      <c r="H5964">
        <f t="shared" si="93"/>
        <v>11.844296</v>
      </c>
    </row>
    <row r="5965" spans="8:8" x14ac:dyDescent="0.15">
      <c r="H5965">
        <f t="shared" si="93"/>
        <v>9.9741440000000008</v>
      </c>
    </row>
    <row r="5966" spans="8:8" x14ac:dyDescent="0.15">
      <c r="H5966">
        <f t="shared" si="93"/>
        <v>9.9741440000000008</v>
      </c>
    </row>
    <row r="5967" spans="8:8" x14ac:dyDescent="0.15">
      <c r="H5967">
        <f t="shared" si="93"/>
        <v>11.844296</v>
      </c>
    </row>
    <row r="5968" spans="8:8" x14ac:dyDescent="0.15">
      <c r="H5968">
        <f t="shared" si="93"/>
        <v>11.844296</v>
      </c>
    </row>
    <row r="5969" spans="8:8" x14ac:dyDescent="0.15">
      <c r="H5969">
        <f t="shared" si="93"/>
        <v>11.844296</v>
      </c>
    </row>
    <row r="5970" spans="8:8" x14ac:dyDescent="0.15">
      <c r="H5970">
        <f t="shared" si="93"/>
        <v>11.844296</v>
      </c>
    </row>
    <row r="5971" spans="8:8" x14ac:dyDescent="0.15">
      <c r="H5971">
        <f t="shared" si="93"/>
        <v>3.7403040000000001</v>
      </c>
    </row>
    <row r="5972" spans="8:8" x14ac:dyDescent="0.15">
      <c r="H5972">
        <f t="shared" si="93"/>
        <v>3.7403040000000001</v>
      </c>
    </row>
    <row r="5973" spans="8:8" x14ac:dyDescent="0.15">
      <c r="H5973">
        <f t="shared" si="93"/>
        <v>0.37403039999999999</v>
      </c>
    </row>
    <row r="5974" spans="8:8" x14ac:dyDescent="0.15">
      <c r="H5974">
        <f t="shared" si="93"/>
        <v>0.37403039999999999</v>
      </c>
    </row>
    <row r="5975" spans="8:8" x14ac:dyDescent="0.15">
      <c r="H5975">
        <f t="shared" si="93"/>
        <v>0.37403039999999999</v>
      </c>
    </row>
    <row r="5976" spans="8:8" x14ac:dyDescent="0.15">
      <c r="H5976">
        <f t="shared" si="93"/>
        <v>0.37403039999999999</v>
      </c>
    </row>
    <row r="5977" spans="8:8" x14ac:dyDescent="0.15">
      <c r="H5977">
        <f t="shared" si="93"/>
        <v>0.37403039999999999</v>
      </c>
    </row>
    <row r="5978" spans="8:8" x14ac:dyDescent="0.15">
      <c r="H5978">
        <f t="shared" si="93"/>
        <v>0.37403039999999999</v>
      </c>
    </row>
    <row r="5979" spans="8:8" x14ac:dyDescent="0.15">
      <c r="H5979">
        <f t="shared" ref="H5979:H6042" si="94">$H5955</f>
        <v>0.37403039999999999</v>
      </c>
    </row>
    <row r="5980" spans="8:8" x14ac:dyDescent="0.15">
      <c r="H5980">
        <f t="shared" si="94"/>
        <v>0.37403039999999999</v>
      </c>
    </row>
    <row r="5981" spans="8:8" x14ac:dyDescent="0.15">
      <c r="H5981">
        <f t="shared" si="94"/>
        <v>0.37403039999999999</v>
      </c>
    </row>
    <row r="5982" spans="8:8" x14ac:dyDescent="0.15">
      <c r="H5982">
        <f t="shared" si="94"/>
        <v>0.37403039999999999</v>
      </c>
    </row>
    <row r="5983" spans="8:8" x14ac:dyDescent="0.15">
      <c r="H5983">
        <f t="shared" si="94"/>
        <v>0.37403039999999999</v>
      </c>
    </row>
    <row r="5984" spans="8:8" x14ac:dyDescent="0.15">
      <c r="H5984">
        <f t="shared" si="94"/>
        <v>1.2467680000000001</v>
      </c>
    </row>
    <row r="5985" spans="8:8" x14ac:dyDescent="0.15">
      <c r="H5985">
        <f t="shared" si="94"/>
        <v>6.2338399999999998</v>
      </c>
    </row>
    <row r="5986" spans="8:8" x14ac:dyDescent="0.15">
      <c r="H5986">
        <f t="shared" si="94"/>
        <v>11.844296</v>
      </c>
    </row>
    <row r="5987" spans="8:8" x14ac:dyDescent="0.15">
      <c r="H5987">
        <f t="shared" si="94"/>
        <v>11.844296</v>
      </c>
    </row>
    <row r="5988" spans="8:8" x14ac:dyDescent="0.15">
      <c r="H5988">
        <f t="shared" si="94"/>
        <v>11.844296</v>
      </c>
    </row>
    <row r="5989" spans="8:8" x14ac:dyDescent="0.15">
      <c r="H5989">
        <f t="shared" si="94"/>
        <v>9.9741440000000008</v>
      </c>
    </row>
    <row r="5990" spans="8:8" x14ac:dyDescent="0.15">
      <c r="H5990">
        <f t="shared" si="94"/>
        <v>9.9741440000000008</v>
      </c>
    </row>
    <row r="5991" spans="8:8" x14ac:dyDescent="0.15">
      <c r="H5991">
        <f t="shared" si="94"/>
        <v>11.844296</v>
      </c>
    </row>
    <row r="5992" spans="8:8" x14ac:dyDescent="0.15">
      <c r="H5992">
        <f t="shared" si="94"/>
        <v>11.844296</v>
      </c>
    </row>
    <row r="5993" spans="8:8" x14ac:dyDescent="0.15">
      <c r="H5993">
        <f t="shared" si="94"/>
        <v>11.844296</v>
      </c>
    </row>
    <row r="5994" spans="8:8" x14ac:dyDescent="0.15">
      <c r="H5994">
        <f t="shared" si="94"/>
        <v>11.844296</v>
      </c>
    </row>
    <row r="5995" spans="8:8" x14ac:dyDescent="0.15">
      <c r="H5995">
        <f t="shared" si="94"/>
        <v>3.7403040000000001</v>
      </c>
    </row>
    <row r="5996" spans="8:8" x14ac:dyDescent="0.15">
      <c r="H5996">
        <f t="shared" si="94"/>
        <v>3.7403040000000001</v>
      </c>
    </row>
    <row r="5997" spans="8:8" x14ac:dyDescent="0.15">
      <c r="H5997">
        <f t="shared" si="94"/>
        <v>0.37403039999999999</v>
      </c>
    </row>
    <row r="5998" spans="8:8" x14ac:dyDescent="0.15">
      <c r="H5998">
        <f t="shared" si="94"/>
        <v>0.37403039999999999</v>
      </c>
    </row>
    <row r="5999" spans="8:8" x14ac:dyDescent="0.15">
      <c r="H5999">
        <f t="shared" si="94"/>
        <v>0.37403039999999999</v>
      </c>
    </row>
    <row r="6000" spans="8:8" x14ac:dyDescent="0.15">
      <c r="H6000">
        <f t="shared" si="94"/>
        <v>0.37403039999999999</v>
      </c>
    </row>
    <row r="6001" spans="8:8" x14ac:dyDescent="0.15">
      <c r="H6001">
        <f t="shared" si="94"/>
        <v>0.37403039999999999</v>
      </c>
    </row>
    <row r="6002" spans="8:8" x14ac:dyDescent="0.15">
      <c r="H6002">
        <f t="shared" si="94"/>
        <v>0.37403039999999999</v>
      </c>
    </row>
    <row r="6003" spans="8:8" x14ac:dyDescent="0.15">
      <c r="H6003">
        <f t="shared" si="94"/>
        <v>0.37403039999999999</v>
      </c>
    </row>
    <row r="6004" spans="8:8" x14ac:dyDescent="0.15">
      <c r="H6004">
        <f t="shared" si="94"/>
        <v>0.37403039999999999</v>
      </c>
    </row>
    <row r="6005" spans="8:8" x14ac:dyDescent="0.15">
      <c r="H6005">
        <f t="shared" si="94"/>
        <v>0.37403039999999999</v>
      </c>
    </row>
    <row r="6006" spans="8:8" x14ac:dyDescent="0.15">
      <c r="H6006">
        <f t="shared" si="94"/>
        <v>0.37403039999999999</v>
      </c>
    </row>
    <row r="6007" spans="8:8" x14ac:dyDescent="0.15">
      <c r="H6007">
        <f t="shared" si="94"/>
        <v>0.37403039999999999</v>
      </c>
    </row>
    <row r="6008" spans="8:8" x14ac:dyDescent="0.15">
      <c r="H6008">
        <f t="shared" si="94"/>
        <v>1.2467680000000001</v>
      </c>
    </row>
    <row r="6009" spans="8:8" x14ac:dyDescent="0.15">
      <c r="H6009">
        <f t="shared" si="94"/>
        <v>6.2338399999999998</v>
      </c>
    </row>
    <row r="6010" spans="8:8" x14ac:dyDescent="0.15">
      <c r="H6010">
        <f t="shared" si="94"/>
        <v>11.844296</v>
      </c>
    </row>
    <row r="6011" spans="8:8" x14ac:dyDescent="0.15">
      <c r="H6011">
        <f t="shared" si="94"/>
        <v>11.844296</v>
      </c>
    </row>
    <row r="6012" spans="8:8" x14ac:dyDescent="0.15">
      <c r="H6012">
        <f t="shared" si="94"/>
        <v>11.844296</v>
      </c>
    </row>
    <row r="6013" spans="8:8" x14ac:dyDescent="0.15">
      <c r="H6013">
        <f t="shared" si="94"/>
        <v>9.9741440000000008</v>
      </c>
    </row>
    <row r="6014" spans="8:8" x14ac:dyDescent="0.15">
      <c r="H6014">
        <f t="shared" si="94"/>
        <v>9.9741440000000008</v>
      </c>
    </row>
    <row r="6015" spans="8:8" x14ac:dyDescent="0.15">
      <c r="H6015">
        <f t="shared" si="94"/>
        <v>11.844296</v>
      </c>
    </row>
    <row r="6016" spans="8:8" x14ac:dyDescent="0.15">
      <c r="H6016">
        <f t="shared" si="94"/>
        <v>11.844296</v>
      </c>
    </row>
    <row r="6017" spans="8:8" x14ac:dyDescent="0.15">
      <c r="H6017">
        <f t="shared" si="94"/>
        <v>11.844296</v>
      </c>
    </row>
    <row r="6018" spans="8:8" x14ac:dyDescent="0.15">
      <c r="H6018">
        <f t="shared" si="94"/>
        <v>11.844296</v>
      </c>
    </row>
    <row r="6019" spans="8:8" x14ac:dyDescent="0.15">
      <c r="H6019">
        <f t="shared" si="94"/>
        <v>3.7403040000000001</v>
      </c>
    </row>
    <row r="6020" spans="8:8" x14ac:dyDescent="0.15">
      <c r="H6020">
        <f t="shared" si="94"/>
        <v>3.7403040000000001</v>
      </c>
    </row>
    <row r="6021" spans="8:8" x14ac:dyDescent="0.15">
      <c r="H6021">
        <f t="shared" si="94"/>
        <v>0.37403039999999999</v>
      </c>
    </row>
    <row r="6022" spans="8:8" x14ac:dyDescent="0.15">
      <c r="H6022">
        <f t="shared" si="94"/>
        <v>0.37403039999999999</v>
      </c>
    </row>
    <row r="6023" spans="8:8" x14ac:dyDescent="0.15">
      <c r="H6023">
        <f t="shared" si="94"/>
        <v>0.37403039999999999</v>
      </c>
    </row>
    <row r="6024" spans="8:8" x14ac:dyDescent="0.15">
      <c r="H6024">
        <f t="shared" si="94"/>
        <v>0.37403039999999999</v>
      </c>
    </row>
    <row r="6025" spans="8:8" x14ac:dyDescent="0.15">
      <c r="H6025">
        <f t="shared" si="94"/>
        <v>0.37403039999999999</v>
      </c>
    </row>
    <row r="6026" spans="8:8" x14ac:dyDescent="0.15">
      <c r="H6026">
        <f t="shared" si="94"/>
        <v>0.37403039999999999</v>
      </c>
    </row>
    <row r="6027" spans="8:8" x14ac:dyDescent="0.15">
      <c r="H6027">
        <f t="shared" si="94"/>
        <v>0.37403039999999999</v>
      </c>
    </row>
    <row r="6028" spans="8:8" x14ac:dyDescent="0.15">
      <c r="H6028">
        <f t="shared" si="94"/>
        <v>0.37403039999999999</v>
      </c>
    </row>
    <row r="6029" spans="8:8" x14ac:dyDescent="0.15">
      <c r="H6029">
        <f t="shared" si="94"/>
        <v>0.37403039999999999</v>
      </c>
    </row>
    <row r="6030" spans="8:8" x14ac:dyDescent="0.15">
      <c r="H6030">
        <f t="shared" si="94"/>
        <v>0.37403039999999999</v>
      </c>
    </row>
    <row r="6031" spans="8:8" x14ac:dyDescent="0.15">
      <c r="H6031">
        <f t="shared" si="94"/>
        <v>0.37403039999999999</v>
      </c>
    </row>
    <row r="6032" spans="8:8" x14ac:dyDescent="0.15">
      <c r="H6032">
        <f t="shared" si="94"/>
        <v>1.2467680000000001</v>
      </c>
    </row>
    <row r="6033" spans="8:8" x14ac:dyDescent="0.15">
      <c r="H6033">
        <f t="shared" si="94"/>
        <v>6.2338399999999998</v>
      </c>
    </row>
    <row r="6034" spans="8:8" x14ac:dyDescent="0.15">
      <c r="H6034">
        <f t="shared" si="94"/>
        <v>11.844296</v>
      </c>
    </row>
    <row r="6035" spans="8:8" x14ac:dyDescent="0.15">
      <c r="H6035">
        <f t="shared" si="94"/>
        <v>11.844296</v>
      </c>
    </row>
    <row r="6036" spans="8:8" x14ac:dyDescent="0.15">
      <c r="H6036">
        <f t="shared" si="94"/>
        <v>11.844296</v>
      </c>
    </row>
    <row r="6037" spans="8:8" x14ac:dyDescent="0.15">
      <c r="H6037">
        <f t="shared" si="94"/>
        <v>9.9741440000000008</v>
      </c>
    </row>
    <row r="6038" spans="8:8" x14ac:dyDescent="0.15">
      <c r="H6038">
        <f t="shared" si="94"/>
        <v>9.9741440000000008</v>
      </c>
    </row>
    <row r="6039" spans="8:8" x14ac:dyDescent="0.15">
      <c r="H6039">
        <f t="shared" si="94"/>
        <v>11.844296</v>
      </c>
    </row>
    <row r="6040" spans="8:8" x14ac:dyDescent="0.15">
      <c r="H6040">
        <f t="shared" si="94"/>
        <v>11.844296</v>
      </c>
    </row>
    <row r="6041" spans="8:8" x14ac:dyDescent="0.15">
      <c r="H6041">
        <f t="shared" si="94"/>
        <v>11.844296</v>
      </c>
    </row>
    <row r="6042" spans="8:8" x14ac:dyDescent="0.15">
      <c r="H6042">
        <f t="shared" si="94"/>
        <v>11.844296</v>
      </c>
    </row>
    <row r="6043" spans="8:8" x14ac:dyDescent="0.15">
      <c r="H6043">
        <f t="shared" ref="H6043:H6106" si="95">$H6019</f>
        <v>3.7403040000000001</v>
      </c>
    </row>
    <row r="6044" spans="8:8" x14ac:dyDescent="0.15">
      <c r="H6044">
        <f t="shared" si="95"/>
        <v>3.7403040000000001</v>
      </c>
    </row>
    <row r="6045" spans="8:8" x14ac:dyDescent="0.15">
      <c r="H6045">
        <f t="shared" si="95"/>
        <v>0.37403039999999999</v>
      </c>
    </row>
    <row r="6046" spans="8:8" x14ac:dyDescent="0.15">
      <c r="H6046">
        <f t="shared" si="95"/>
        <v>0.37403039999999999</v>
      </c>
    </row>
    <row r="6047" spans="8:8" x14ac:dyDescent="0.15">
      <c r="H6047">
        <f t="shared" si="95"/>
        <v>0.37403039999999999</v>
      </c>
    </row>
    <row r="6048" spans="8:8" x14ac:dyDescent="0.15">
      <c r="H6048">
        <f t="shared" si="95"/>
        <v>0.37403039999999999</v>
      </c>
    </row>
    <row r="6049" spans="8:8" x14ac:dyDescent="0.15">
      <c r="H6049">
        <f t="shared" si="95"/>
        <v>0.37403039999999999</v>
      </c>
    </row>
    <row r="6050" spans="8:8" x14ac:dyDescent="0.15">
      <c r="H6050">
        <f t="shared" si="95"/>
        <v>0.37403039999999999</v>
      </c>
    </row>
    <row r="6051" spans="8:8" x14ac:dyDescent="0.15">
      <c r="H6051">
        <f t="shared" si="95"/>
        <v>0.37403039999999999</v>
      </c>
    </row>
    <row r="6052" spans="8:8" x14ac:dyDescent="0.15">
      <c r="H6052">
        <f t="shared" si="95"/>
        <v>0.37403039999999999</v>
      </c>
    </row>
    <row r="6053" spans="8:8" x14ac:dyDescent="0.15">
      <c r="H6053">
        <f t="shared" si="95"/>
        <v>0.37403039999999999</v>
      </c>
    </row>
    <row r="6054" spans="8:8" x14ac:dyDescent="0.15">
      <c r="H6054">
        <f t="shared" si="95"/>
        <v>0.37403039999999999</v>
      </c>
    </row>
    <row r="6055" spans="8:8" x14ac:dyDescent="0.15">
      <c r="H6055">
        <f t="shared" si="95"/>
        <v>0.37403039999999999</v>
      </c>
    </row>
    <row r="6056" spans="8:8" x14ac:dyDescent="0.15">
      <c r="H6056">
        <f t="shared" si="95"/>
        <v>1.2467680000000001</v>
      </c>
    </row>
    <row r="6057" spans="8:8" x14ac:dyDescent="0.15">
      <c r="H6057">
        <f t="shared" si="95"/>
        <v>6.2338399999999998</v>
      </c>
    </row>
    <row r="6058" spans="8:8" x14ac:dyDescent="0.15">
      <c r="H6058">
        <f t="shared" si="95"/>
        <v>11.844296</v>
      </c>
    </row>
    <row r="6059" spans="8:8" x14ac:dyDescent="0.15">
      <c r="H6059">
        <f t="shared" si="95"/>
        <v>11.844296</v>
      </c>
    </row>
    <row r="6060" spans="8:8" x14ac:dyDescent="0.15">
      <c r="H6060">
        <f t="shared" si="95"/>
        <v>11.844296</v>
      </c>
    </row>
    <row r="6061" spans="8:8" x14ac:dyDescent="0.15">
      <c r="H6061">
        <f t="shared" si="95"/>
        <v>9.9741440000000008</v>
      </c>
    </row>
    <row r="6062" spans="8:8" x14ac:dyDescent="0.15">
      <c r="H6062">
        <f t="shared" si="95"/>
        <v>9.9741440000000008</v>
      </c>
    </row>
    <row r="6063" spans="8:8" x14ac:dyDescent="0.15">
      <c r="H6063">
        <f t="shared" si="95"/>
        <v>11.844296</v>
      </c>
    </row>
    <row r="6064" spans="8:8" x14ac:dyDescent="0.15">
      <c r="H6064">
        <f t="shared" si="95"/>
        <v>11.844296</v>
      </c>
    </row>
    <row r="6065" spans="8:8" x14ac:dyDescent="0.15">
      <c r="H6065">
        <f t="shared" si="95"/>
        <v>11.844296</v>
      </c>
    </row>
    <row r="6066" spans="8:8" x14ac:dyDescent="0.15">
      <c r="H6066">
        <f t="shared" si="95"/>
        <v>11.844296</v>
      </c>
    </row>
    <row r="6067" spans="8:8" x14ac:dyDescent="0.15">
      <c r="H6067">
        <f t="shared" si="95"/>
        <v>3.7403040000000001</v>
      </c>
    </row>
    <row r="6068" spans="8:8" x14ac:dyDescent="0.15">
      <c r="H6068">
        <f t="shared" si="95"/>
        <v>3.7403040000000001</v>
      </c>
    </row>
    <row r="6069" spans="8:8" x14ac:dyDescent="0.15">
      <c r="H6069">
        <f t="shared" si="95"/>
        <v>0.37403039999999999</v>
      </c>
    </row>
    <row r="6070" spans="8:8" x14ac:dyDescent="0.15">
      <c r="H6070">
        <f t="shared" si="95"/>
        <v>0.37403039999999999</v>
      </c>
    </row>
    <row r="6071" spans="8:8" x14ac:dyDescent="0.15">
      <c r="H6071">
        <f t="shared" si="95"/>
        <v>0.37403039999999999</v>
      </c>
    </row>
    <row r="6072" spans="8:8" x14ac:dyDescent="0.15">
      <c r="H6072">
        <f t="shared" si="95"/>
        <v>0.37403039999999999</v>
      </c>
    </row>
    <row r="6073" spans="8:8" x14ac:dyDescent="0.15">
      <c r="H6073">
        <f t="shared" si="95"/>
        <v>0.37403039999999999</v>
      </c>
    </row>
    <row r="6074" spans="8:8" x14ac:dyDescent="0.15">
      <c r="H6074">
        <f t="shared" si="95"/>
        <v>0.37403039999999999</v>
      </c>
    </row>
    <row r="6075" spans="8:8" x14ac:dyDescent="0.15">
      <c r="H6075">
        <f t="shared" si="95"/>
        <v>0.37403039999999999</v>
      </c>
    </row>
    <row r="6076" spans="8:8" x14ac:dyDescent="0.15">
      <c r="H6076">
        <f t="shared" si="95"/>
        <v>0.37403039999999999</v>
      </c>
    </row>
    <row r="6077" spans="8:8" x14ac:dyDescent="0.15">
      <c r="H6077">
        <f t="shared" si="95"/>
        <v>0.37403039999999999</v>
      </c>
    </row>
    <row r="6078" spans="8:8" x14ac:dyDescent="0.15">
      <c r="H6078">
        <f t="shared" si="95"/>
        <v>0.37403039999999999</v>
      </c>
    </row>
    <row r="6079" spans="8:8" x14ac:dyDescent="0.15">
      <c r="H6079">
        <f t="shared" si="95"/>
        <v>0.37403039999999999</v>
      </c>
    </row>
    <row r="6080" spans="8:8" x14ac:dyDescent="0.15">
      <c r="H6080">
        <f t="shared" si="95"/>
        <v>1.2467680000000001</v>
      </c>
    </row>
    <row r="6081" spans="8:8" x14ac:dyDescent="0.15">
      <c r="H6081">
        <f t="shared" si="95"/>
        <v>6.2338399999999998</v>
      </c>
    </row>
    <row r="6082" spans="8:8" x14ac:dyDescent="0.15">
      <c r="H6082">
        <f t="shared" si="95"/>
        <v>11.844296</v>
      </c>
    </row>
    <row r="6083" spans="8:8" x14ac:dyDescent="0.15">
      <c r="H6083">
        <f t="shared" si="95"/>
        <v>11.844296</v>
      </c>
    </row>
    <row r="6084" spans="8:8" x14ac:dyDescent="0.15">
      <c r="H6084">
        <f t="shared" si="95"/>
        <v>11.844296</v>
      </c>
    </row>
    <row r="6085" spans="8:8" x14ac:dyDescent="0.15">
      <c r="H6085">
        <f t="shared" si="95"/>
        <v>9.9741440000000008</v>
      </c>
    </row>
    <row r="6086" spans="8:8" x14ac:dyDescent="0.15">
      <c r="H6086">
        <f t="shared" si="95"/>
        <v>9.9741440000000008</v>
      </c>
    </row>
    <row r="6087" spans="8:8" x14ac:dyDescent="0.15">
      <c r="H6087">
        <f t="shared" si="95"/>
        <v>11.844296</v>
      </c>
    </row>
    <row r="6088" spans="8:8" x14ac:dyDescent="0.15">
      <c r="H6088">
        <f t="shared" si="95"/>
        <v>11.844296</v>
      </c>
    </row>
    <row r="6089" spans="8:8" x14ac:dyDescent="0.15">
      <c r="H6089">
        <f t="shared" si="95"/>
        <v>11.844296</v>
      </c>
    </row>
    <row r="6090" spans="8:8" x14ac:dyDescent="0.15">
      <c r="H6090">
        <f t="shared" si="95"/>
        <v>11.844296</v>
      </c>
    </row>
    <row r="6091" spans="8:8" x14ac:dyDescent="0.15">
      <c r="H6091">
        <f t="shared" si="95"/>
        <v>3.7403040000000001</v>
      </c>
    </row>
    <row r="6092" spans="8:8" x14ac:dyDescent="0.15">
      <c r="H6092">
        <f t="shared" si="95"/>
        <v>3.7403040000000001</v>
      </c>
    </row>
    <row r="6093" spans="8:8" x14ac:dyDescent="0.15">
      <c r="H6093">
        <f t="shared" si="95"/>
        <v>0.37403039999999999</v>
      </c>
    </row>
    <row r="6094" spans="8:8" x14ac:dyDescent="0.15">
      <c r="H6094">
        <f t="shared" si="95"/>
        <v>0.37403039999999999</v>
      </c>
    </row>
    <row r="6095" spans="8:8" x14ac:dyDescent="0.15">
      <c r="H6095">
        <f t="shared" si="95"/>
        <v>0.37403039999999999</v>
      </c>
    </row>
    <row r="6096" spans="8:8" x14ac:dyDescent="0.15">
      <c r="H6096">
        <f t="shared" si="95"/>
        <v>0.37403039999999999</v>
      </c>
    </row>
    <row r="6097" spans="8:8" x14ac:dyDescent="0.15">
      <c r="H6097">
        <f t="shared" si="95"/>
        <v>0.37403039999999999</v>
      </c>
    </row>
    <row r="6098" spans="8:8" x14ac:dyDescent="0.15">
      <c r="H6098">
        <f t="shared" si="95"/>
        <v>0.37403039999999999</v>
      </c>
    </row>
    <row r="6099" spans="8:8" x14ac:dyDescent="0.15">
      <c r="H6099">
        <f t="shared" si="95"/>
        <v>0.37403039999999999</v>
      </c>
    </row>
    <row r="6100" spans="8:8" x14ac:dyDescent="0.15">
      <c r="H6100">
        <f t="shared" si="95"/>
        <v>0.37403039999999999</v>
      </c>
    </row>
    <row r="6101" spans="8:8" x14ac:dyDescent="0.15">
      <c r="H6101">
        <f t="shared" si="95"/>
        <v>0.37403039999999999</v>
      </c>
    </row>
    <row r="6102" spans="8:8" x14ac:dyDescent="0.15">
      <c r="H6102">
        <f t="shared" si="95"/>
        <v>0.37403039999999999</v>
      </c>
    </row>
    <row r="6103" spans="8:8" x14ac:dyDescent="0.15">
      <c r="H6103">
        <f t="shared" si="95"/>
        <v>0.37403039999999999</v>
      </c>
    </row>
    <row r="6104" spans="8:8" x14ac:dyDescent="0.15">
      <c r="H6104">
        <f t="shared" si="95"/>
        <v>1.2467680000000001</v>
      </c>
    </row>
    <row r="6105" spans="8:8" x14ac:dyDescent="0.15">
      <c r="H6105">
        <f t="shared" si="95"/>
        <v>6.2338399999999998</v>
      </c>
    </row>
    <row r="6106" spans="8:8" x14ac:dyDescent="0.15">
      <c r="H6106">
        <f t="shared" si="95"/>
        <v>11.844296</v>
      </c>
    </row>
    <row r="6107" spans="8:8" x14ac:dyDescent="0.15">
      <c r="H6107">
        <f t="shared" ref="H6107:H6170" si="96">$H6083</f>
        <v>11.844296</v>
      </c>
    </row>
    <row r="6108" spans="8:8" x14ac:dyDescent="0.15">
      <c r="H6108">
        <f t="shared" si="96"/>
        <v>11.844296</v>
      </c>
    </row>
    <row r="6109" spans="8:8" x14ac:dyDescent="0.15">
      <c r="H6109">
        <f t="shared" si="96"/>
        <v>9.9741440000000008</v>
      </c>
    </row>
    <row r="6110" spans="8:8" x14ac:dyDescent="0.15">
      <c r="H6110">
        <f t="shared" si="96"/>
        <v>9.9741440000000008</v>
      </c>
    </row>
    <row r="6111" spans="8:8" x14ac:dyDescent="0.15">
      <c r="H6111">
        <f t="shared" si="96"/>
        <v>11.844296</v>
      </c>
    </row>
    <row r="6112" spans="8:8" x14ac:dyDescent="0.15">
      <c r="H6112">
        <f t="shared" si="96"/>
        <v>11.844296</v>
      </c>
    </row>
    <row r="6113" spans="8:8" x14ac:dyDescent="0.15">
      <c r="H6113">
        <f t="shared" si="96"/>
        <v>11.844296</v>
      </c>
    </row>
    <row r="6114" spans="8:8" x14ac:dyDescent="0.15">
      <c r="H6114">
        <f t="shared" si="96"/>
        <v>11.844296</v>
      </c>
    </row>
    <row r="6115" spans="8:8" x14ac:dyDescent="0.15">
      <c r="H6115">
        <f t="shared" si="96"/>
        <v>3.7403040000000001</v>
      </c>
    </row>
    <row r="6116" spans="8:8" x14ac:dyDescent="0.15">
      <c r="H6116">
        <f t="shared" si="96"/>
        <v>3.7403040000000001</v>
      </c>
    </row>
    <row r="6117" spans="8:8" x14ac:dyDescent="0.15">
      <c r="H6117">
        <f t="shared" si="96"/>
        <v>0.37403039999999999</v>
      </c>
    </row>
    <row r="6118" spans="8:8" x14ac:dyDescent="0.15">
      <c r="H6118">
        <f t="shared" si="96"/>
        <v>0.37403039999999999</v>
      </c>
    </row>
    <row r="6119" spans="8:8" x14ac:dyDescent="0.15">
      <c r="H6119">
        <f t="shared" si="96"/>
        <v>0.37403039999999999</v>
      </c>
    </row>
    <row r="6120" spans="8:8" x14ac:dyDescent="0.15">
      <c r="H6120">
        <f t="shared" si="96"/>
        <v>0.37403039999999999</v>
      </c>
    </row>
    <row r="6121" spans="8:8" x14ac:dyDescent="0.15">
      <c r="H6121">
        <f t="shared" si="96"/>
        <v>0.37403039999999999</v>
      </c>
    </row>
    <row r="6122" spans="8:8" x14ac:dyDescent="0.15">
      <c r="H6122">
        <f t="shared" si="96"/>
        <v>0.37403039999999999</v>
      </c>
    </row>
    <row r="6123" spans="8:8" x14ac:dyDescent="0.15">
      <c r="H6123">
        <f t="shared" si="96"/>
        <v>0.37403039999999999</v>
      </c>
    </row>
    <row r="6124" spans="8:8" x14ac:dyDescent="0.15">
      <c r="H6124">
        <f t="shared" si="96"/>
        <v>0.37403039999999999</v>
      </c>
    </row>
    <row r="6125" spans="8:8" x14ac:dyDescent="0.15">
      <c r="H6125">
        <f t="shared" si="96"/>
        <v>0.37403039999999999</v>
      </c>
    </row>
    <row r="6126" spans="8:8" x14ac:dyDescent="0.15">
      <c r="H6126">
        <f t="shared" si="96"/>
        <v>0.37403039999999999</v>
      </c>
    </row>
    <row r="6127" spans="8:8" x14ac:dyDescent="0.15">
      <c r="H6127">
        <f t="shared" si="96"/>
        <v>0.37403039999999999</v>
      </c>
    </row>
    <row r="6128" spans="8:8" x14ac:dyDescent="0.15">
      <c r="H6128">
        <f t="shared" si="96"/>
        <v>1.2467680000000001</v>
      </c>
    </row>
    <row r="6129" spans="8:8" x14ac:dyDescent="0.15">
      <c r="H6129">
        <f t="shared" si="96"/>
        <v>6.2338399999999998</v>
      </c>
    </row>
    <row r="6130" spans="8:8" x14ac:dyDescent="0.15">
      <c r="H6130">
        <f t="shared" si="96"/>
        <v>11.844296</v>
      </c>
    </row>
    <row r="6131" spans="8:8" x14ac:dyDescent="0.15">
      <c r="H6131">
        <f t="shared" si="96"/>
        <v>11.844296</v>
      </c>
    </row>
    <row r="6132" spans="8:8" x14ac:dyDescent="0.15">
      <c r="H6132">
        <f t="shared" si="96"/>
        <v>11.844296</v>
      </c>
    </row>
    <row r="6133" spans="8:8" x14ac:dyDescent="0.15">
      <c r="H6133">
        <f t="shared" si="96"/>
        <v>9.9741440000000008</v>
      </c>
    </row>
    <row r="6134" spans="8:8" x14ac:dyDescent="0.15">
      <c r="H6134">
        <f t="shared" si="96"/>
        <v>9.9741440000000008</v>
      </c>
    </row>
    <row r="6135" spans="8:8" x14ac:dyDescent="0.15">
      <c r="H6135">
        <f t="shared" si="96"/>
        <v>11.844296</v>
      </c>
    </row>
    <row r="6136" spans="8:8" x14ac:dyDescent="0.15">
      <c r="H6136">
        <f t="shared" si="96"/>
        <v>11.844296</v>
      </c>
    </row>
    <row r="6137" spans="8:8" x14ac:dyDescent="0.15">
      <c r="H6137">
        <f t="shared" si="96"/>
        <v>11.844296</v>
      </c>
    </row>
    <row r="6138" spans="8:8" x14ac:dyDescent="0.15">
      <c r="H6138">
        <f t="shared" si="96"/>
        <v>11.844296</v>
      </c>
    </row>
    <row r="6139" spans="8:8" x14ac:dyDescent="0.15">
      <c r="H6139">
        <f t="shared" si="96"/>
        <v>3.7403040000000001</v>
      </c>
    </row>
    <row r="6140" spans="8:8" x14ac:dyDescent="0.15">
      <c r="H6140">
        <f t="shared" si="96"/>
        <v>3.7403040000000001</v>
      </c>
    </row>
    <row r="6141" spans="8:8" x14ac:dyDescent="0.15">
      <c r="H6141">
        <f t="shared" si="96"/>
        <v>0.37403039999999999</v>
      </c>
    </row>
    <row r="6142" spans="8:8" x14ac:dyDescent="0.15">
      <c r="H6142">
        <f t="shared" si="96"/>
        <v>0.37403039999999999</v>
      </c>
    </row>
    <row r="6143" spans="8:8" x14ac:dyDescent="0.15">
      <c r="H6143">
        <f t="shared" si="96"/>
        <v>0.37403039999999999</v>
      </c>
    </row>
    <row r="6144" spans="8:8" x14ac:dyDescent="0.15">
      <c r="H6144">
        <f t="shared" si="96"/>
        <v>0.37403039999999999</v>
      </c>
    </row>
    <row r="6145" spans="8:8" x14ac:dyDescent="0.15">
      <c r="H6145">
        <f t="shared" si="96"/>
        <v>0.37403039999999999</v>
      </c>
    </row>
    <row r="6146" spans="8:8" x14ac:dyDescent="0.15">
      <c r="H6146">
        <f t="shared" si="96"/>
        <v>0.37403039999999999</v>
      </c>
    </row>
    <row r="6147" spans="8:8" x14ac:dyDescent="0.15">
      <c r="H6147">
        <f t="shared" si="96"/>
        <v>0.37403039999999999</v>
      </c>
    </row>
    <row r="6148" spans="8:8" x14ac:dyDescent="0.15">
      <c r="H6148">
        <f t="shared" si="96"/>
        <v>0.37403039999999999</v>
      </c>
    </row>
    <row r="6149" spans="8:8" x14ac:dyDescent="0.15">
      <c r="H6149">
        <f t="shared" si="96"/>
        <v>0.37403039999999999</v>
      </c>
    </row>
    <row r="6150" spans="8:8" x14ac:dyDescent="0.15">
      <c r="H6150">
        <f t="shared" si="96"/>
        <v>0.37403039999999999</v>
      </c>
    </row>
    <row r="6151" spans="8:8" x14ac:dyDescent="0.15">
      <c r="H6151">
        <f t="shared" si="96"/>
        <v>0.37403039999999999</v>
      </c>
    </row>
    <row r="6152" spans="8:8" x14ac:dyDescent="0.15">
      <c r="H6152">
        <f t="shared" si="96"/>
        <v>1.2467680000000001</v>
      </c>
    </row>
    <row r="6153" spans="8:8" x14ac:dyDescent="0.15">
      <c r="H6153">
        <f t="shared" si="96"/>
        <v>6.2338399999999998</v>
      </c>
    </row>
    <row r="6154" spans="8:8" x14ac:dyDescent="0.15">
      <c r="H6154">
        <f t="shared" si="96"/>
        <v>11.844296</v>
      </c>
    </row>
    <row r="6155" spans="8:8" x14ac:dyDescent="0.15">
      <c r="H6155">
        <f t="shared" si="96"/>
        <v>11.844296</v>
      </c>
    </row>
    <row r="6156" spans="8:8" x14ac:dyDescent="0.15">
      <c r="H6156">
        <f t="shared" si="96"/>
        <v>11.844296</v>
      </c>
    </row>
    <row r="6157" spans="8:8" x14ac:dyDescent="0.15">
      <c r="H6157">
        <f t="shared" si="96"/>
        <v>9.9741440000000008</v>
      </c>
    </row>
    <row r="6158" spans="8:8" x14ac:dyDescent="0.15">
      <c r="H6158">
        <f t="shared" si="96"/>
        <v>9.9741440000000008</v>
      </c>
    </row>
    <row r="6159" spans="8:8" x14ac:dyDescent="0.15">
      <c r="H6159">
        <f t="shared" si="96"/>
        <v>11.844296</v>
      </c>
    </row>
    <row r="6160" spans="8:8" x14ac:dyDescent="0.15">
      <c r="H6160">
        <f t="shared" si="96"/>
        <v>11.844296</v>
      </c>
    </row>
    <row r="6161" spans="8:8" x14ac:dyDescent="0.15">
      <c r="H6161">
        <f t="shared" si="96"/>
        <v>11.844296</v>
      </c>
    </row>
    <row r="6162" spans="8:8" x14ac:dyDescent="0.15">
      <c r="H6162">
        <f t="shared" si="96"/>
        <v>11.844296</v>
      </c>
    </row>
    <row r="6163" spans="8:8" x14ac:dyDescent="0.15">
      <c r="H6163">
        <f t="shared" si="96"/>
        <v>3.7403040000000001</v>
      </c>
    </row>
    <row r="6164" spans="8:8" x14ac:dyDescent="0.15">
      <c r="H6164">
        <f t="shared" si="96"/>
        <v>3.7403040000000001</v>
      </c>
    </row>
    <row r="6165" spans="8:8" x14ac:dyDescent="0.15">
      <c r="H6165">
        <f t="shared" si="96"/>
        <v>0.37403039999999999</v>
      </c>
    </row>
    <row r="6166" spans="8:8" x14ac:dyDescent="0.15">
      <c r="H6166">
        <f t="shared" si="96"/>
        <v>0.37403039999999999</v>
      </c>
    </row>
    <row r="6167" spans="8:8" x14ac:dyDescent="0.15">
      <c r="H6167">
        <f t="shared" si="96"/>
        <v>0.37403039999999999</v>
      </c>
    </row>
    <row r="6168" spans="8:8" x14ac:dyDescent="0.15">
      <c r="H6168">
        <f t="shared" si="96"/>
        <v>0.37403039999999999</v>
      </c>
    </row>
    <row r="6169" spans="8:8" x14ac:dyDescent="0.15">
      <c r="H6169">
        <f t="shared" si="96"/>
        <v>0.37403039999999999</v>
      </c>
    </row>
    <row r="6170" spans="8:8" x14ac:dyDescent="0.15">
      <c r="H6170">
        <f t="shared" si="96"/>
        <v>0.37403039999999999</v>
      </c>
    </row>
    <row r="6171" spans="8:8" x14ac:dyDescent="0.15">
      <c r="H6171">
        <f t="shared" ref="H6171:H6234" si="97">$H6147</f>
        <v>0.37403039999999999</v>
      </c>
    </row>
    <row r="6172" spans="8:8" x14ac:dyDescent="0.15">
      <c r="H6172">
        <f t="shared" si="97"/>
        <v>0.37403039999999999</v>
      </c>
    </row>
    <row r="6173" spans="8:8" x14ac:dyDescent="0.15">
      <c r="H6173">
        <f t="shared" si="97"/>
        <v>0.37403039999999999</v>
      </c>
    </row>
    <row r="6174" spans="8:8" x14ac:dyDescent="0.15">
      <c r="H6174">
        <f t="shared" si="97"/>
        <v>0.37403039999999999</v>
      </c>
    </row>
    <row r="6175" spans="8:8" x14ac:dyDescent="0.15">
      <c r="H6175">
        <f t="shared" si="97"/>
        <v>0.37403039999999999</v>
      </c>
    </row>
    <row r="6176" spans="8:8" x14ac:dyDescent="0.15">
      <c r="H6176">
        <f t="shared" si="97"/>
        <v>1.2467680000000001</v>
      </c>
    </row>
    <row r="6177" spans="8:8" x14ac:dyDescent="0.15">
      <c r="H6177">
        <f t="shared" si="97"/>
        <v>6.2338399999999998</v>
      </c>
    </row>
    <row r="6178" spans="8:8" x14ac:dyDescent="0.15">
      <c r="H6178">
        <f t="shared" si="97"/>
        <v>11.844296</v>
      </c>
    </row>
    <row r="6179" spans="8:8" x14ac:dyDescent="0.15">
      <c r="H6179">
        <f t="shared" si="97"/>
        <v>11.844296</v>
      </c>
    </row>
    <row r="6180" spans="8:8" x14ac:dyDescent="0.15">
      <c r="H6180">
        <f t="shared" si="97"/>
        <v>11.844296</v>
      </c>
    </row>
    <row r="6181" spans="8:8" x14ac:dyDescent="0.15">
      <c r="H6181">
        <f t="shared" si="97"/>
        <v>9.9741440000000008</v>
      </c>
    </row>
    <row r="6182" spans="8:8" x14ac:dyDescent="0.15">
      <c r="H6182">
        <f t="shared" si="97"/>
        <v>9.9741440000000008</v>
      </c>
    </row>
    <row r="6183" spans="8:8" x14ac:dyDescent="0.15">
      <c r="H6183">
        <f t="shared" si="97"/>
        <v>11.844296</v>
      </c>
    </row>
    <row r="6184" spans="8:8" x14ac:dyDescent="0.15">
      <c r="H6184">
        <f t="shared" si="97"/>
        <v>11.844296</v>
      </c>
    </row>
    <row r="6185" spans="8:8" x14ac:dyDescent="0.15">
      <c r="H6185">
        <f t="shared" si="97"/>
        <v>11.844296</v>
      </c>
    </row>
    <row r="6186" spans="8:8" x14ac:dyDescent="0.15">
      <c r="H6186">
        <f t="shared" si="97"/>
        <v>11.844296</v>
      </c>
    </row>
    <row r="6187" spans="8:8" x14ac:dyDescent="0.15">
      <c r="H6187">
        <f t="shared" si="97"/>
        <v>3.7403040000000001</v>
      </c>
    </row>
    <row r="6188" spans="8:8" x14ac:dyDescent="0.15">
      <c r="H6188">
        <f t="shared" si="97"/>
        <v>3.7403040000000001</v>
      </c>
    </row>
    <row r="6189" spans="8:8" x14ac:dyDescent="0.15">
      <c r="H6189">
        <f t="shared" si="97"/>
        <v>0.37403039999999999</v>
      </c>
    </row>
    <row r="6190" spans="8:8" x14ac:dyDescent="0.15">
      <c r="H6190">
        <f t="shared" si="97"/>
        <v>0.37403039999999999</v>
      </c>
    </row>
    <row r="6191" spans="8:8" x14ac:dyDescent="0.15">
      <c r="H6191">
        <f t="shared" si="97"/>
        <v>0.37403039999999999</v>
      </c>
    </row>
    <row r="6192" spans="8:8" x14ac:dyDescent="0.15">
      <c r="H6192">
        <f t="shared" si="97"/>
        <v>0.37403039999999999</v>
      </c>
    </row>
    <row r="6193" spans="8:8" x14ac:dyDescent="0.15">
      <c r="H6193">
        <f t="shared" si="97"/>
        <v>0.37403039999999999</v>
      </c>
    </row>
    <row r="6194" spans="8:8" x14ac:dyDescent="0.15">
      <c r="H6194">
        <f t="shared" si="97"/>
        <v>0.37403039999999999</v>
      </c>
    </row>
    <row r="6195" spans="8:8" x14ac:dyDescent="0.15">
      <c r="H6195">
        <f t="shared" si="97"/>
        <v>0.37403039999999999</v>
      </c>
    </row>
    <row r="6196" spans="8:8" x14ac:dyDescent="0.15">
      <c r="H6196">
        <f t="shared" si="97"/>
        <v>0.37403039999999999</v>
      </c>
    </row>
    <row r="6197" spans="8:8" x14ac:dyDescent="0.15">
      <c r="H6197">
        <f t="shared" si="97"/>
        <v>0.37403039999999999</v>
      </c>
    </row>
    <row r="6198" spans="8:8" x14ac:dyDescent="0.15">
      <c r="H6198">
        <f t="shared" si="97"/>
        <v>0.37403039999999999</v>
      </c>
    </row>
    <row r="6199" spans="8:8" x14ac:dyDescent="0.15">
      <c r="H6199">
        <f t="shared" si="97"/>
        <v>0.37403039999999999</v>
      </c>
    </row>
    <row r="6200" spans="8:8" x14ac:dyDescent="0.15">
      <c r="H6200">
        <f t="shared" si="97"/>
        <v>1.2467680000000001</v>
      </c>
    </row>
    <row r="6201" spans="8:8" x14ac:dyDescent="0.15">
      <c r="H6201">
        <f t="shared" si="97"/>
        <v>6.2338399999999998</v>
      </c>
    </row>
    <row r="6202" spans="8:8" x14ac:dyDescent="0.15">
      <c r="H6202">
        <f t="shared" si="97"/>
        <v>11.844296</v>
      </c>
    </row>
    <row r="6203" spans="8:8" x14ac:dyDescent="0.15">
      <c r="H6203">
        <f t="shared" si="97"/>
        <v>11.844296</v>
      </c>
    </row>
    <row r="6204" spans="8:8" x14ac:dyDescent="0.15">
      <c r="H6204">
        <f t="shared" si="97"/>
        <v>11.844296</v>
      </c>
    </row>
    <row r="6205" spans="8:8" x14ac:dyDescent="0.15">
      <c r="H6205">
        <f t="shared" si="97"/>
        <v>9.9741440000000008</v>
      </c>
    </row>
    <row r="6206" spans="8:8" x14ac:dyDescent="0.15">
      <c r="H6206">
        <f t="shared" si="97"/>
        <v>9.9741440000000008</v>
      </c>
    </row>
    <row r="6207" spans="8:8" x14ac:dyDescent="0.15">
      <c r="H6207">
        <f t="shared" si="97"/>
        <v>11.844296</v>
      </c>
    </row>
    <row r="6208" spans="8:8" x14ac:dyDescent="0.15">
      <c r="H6208">
        <f t="shared" si="97"/>
        <v>11.844296</v>
      </c>
    </row>
    <row r="6209" spans="8:8" x14ac:dyDescent="0.15">
      <c r="H6209">
        <f t="shared" si="97"/>
        <v>11.844296</v>
      </c>
    </row>
    <row r="6210" spans="8:8" x14ac:dyDescent="0.15">
      <c r="H6210">
        <f t="shared" si="97"/>
        <v>11.844296</v>
      </c>
    </row>
    <row r="6211" spans="8:8" x14ac:dyDescent="0.15">
      <c r="H6211">
        <f t="shared" si="97"/>
        <v>3.7403040000000001</v>
      </c>
    </row>
    <row r="6212" spans="8:8" x14ac:dyDescent="0.15">
      <c r="H6212">
        <f t="shared" si="97"/>
        <v>3.7403040000000001</v>
      </c>
    </row>
    <row r="6213" spans="8:8" x14ac:dyDescent="0.15">
      <c r="H6213">
        <f t="shared" si="97"/>
        <v>0.37403039999999999</v>
      </c>
    </row>
    <row r="6214" spans="8:8" x14ac:dyDescent="0.15">
      <c r="H6214">
        <f t="shared" si="97"/>
        <v>0.37403039999999999</v>
      </c>
    </row>
    <row r="6215" spans="8:8" x14ac:dyDescent="0.15">
      <c r="H6215">
        <f t="shared" si="97"/>
        <v>0.37403039999999999</v>
      </c>
    </row>
    <row r="6216" spans="8:8" x14ac:dyDescent="0.15">
      <c r="H6216">
        <f t="shared" si="97"/>
        <v>0.37403039999999999</v>
      </c>
    </row>
    <row r="6217" spans="8:8" x14ac:dyDescent="0.15">
      <c r="H6217">
        <f t="shared" si="97"/>
        <v>0.37403039999999999</v>
      </c>
    </row>
    <row r="6218" spans="8:8" x14ac:dyDescent="0.15">
      <c r="H6218">
        <f t="shared" si="97"/>
        <v>0.37403039999999999</v>
      </c>
    </row>
    <row r="6219" spans="8:8" x14ac:dyDescent="0.15">
      <c r="H6219">
        <f t="shared" si="97"/>
        <v>0.37403039999999999</v>
      </c>
    </row>
    <row r="6220" spans="8:8" x14ac:dyDescent="0.15">
      <c r="H6220">
        <f t="shared" si="97"/>
        <v>0.37403039999999999</v>
      </c>
    </row>
    <row r="6221" spans="8:8" x14ac:dyDescent="0.15">
      <c r="H6221">
        <f t="shared" si="97"/>
        <v>0.37403039999999999</v>
      </c>
    </row>
    <row r="6222" spans="8:8" x14ac:dyDescent="0.15">
      <c r="H6222">
        <f t="shared" si="97"/>
        <v>0.37403039999999999</v>
      </c>
    </row>
    <row r="6223" spans="8:8" x14ac:dyDescent="0.15">
      <c r="H6223">
        <f t="shared" si="97"/>
        <v>0.37403039999999999</v>
      </c>
    </row>
    <row r="6224" spans="8:8" x14ac:dyDescent="0.15">
      <c r="H6224">
        <f t="shared" si="97"/>
        <v>1.2467680000000001</v>
      </c>
    </row>
    <row r="6225" spans="8:8" x14ac:dyDescent="0.15">
      <c r="H6225">
        <f t="shared" si="97"/>
        <v>6.2338399999999998</v>
      </c>
    </row>
    <row r="6226" spans="8:8" x14ac:dyDescent="0.15">
      <c r="H6226">
        <f t="shared" si="97"/>
        <v>11.844296</v>
      </c>
    </row>
    <row r="6227" spans="8:8" x14ac:dyDescent="0.15">
      <c r="H6227">
        <f t="shared" si="97"/>
        <v>11.844296</v>
      </c>
    </row>
    <row r="6228" spans="8:8" x14ac:dyDescent="0.15">
      <c r="H6228">
        <f t="shared" si="97"/>
        <v>11.844296</v>
      </c>
    </row>
    <row r="6229" spans="8:8" x14ac:dyDescent="0.15">
      <c r="H6229">
        <f t="shared" si="97"/>
        <v>9.9741440000000008</v>
      </c>
    </row>
    <row r="6230" spans="8:8" x14ac:dyDescent="0.15">
      <c r="H6230">
        <f t="shared" si="97"/>
        <v>9.9741440000000008</v>
      </c>
    </row>
    <row r="6231" spans="8:8" x14ac:dyDescent="0.15">
      <c r="H6231">
        <f t="shared" si="97"/>
        <v>11.844296</v>
      </c>
    </row>
    <row r="6232" spans="8:8" x14ac:dyDescent="0.15">
      <c r="H6232">
        <f t="shared" si="97"/>
        <v>11.844296</v>
      </c>
    </row>
    <row r="6233" spans="8:8" x14ac:dyDescent="0.15">
      <c r="H6233">
        <f t="shared" si="97"/>
        <v>11.844296</v>
      </c>
    </row>
    <row r="6234" spans="8:8" x14ac:dyDescent="0.15">
      <c r="H6234">
        <f t="shared" si="97"/>
        <v>11.844296</v>
      </c>
    </row>
    <row r="6235" spans="8:8" x14ac:dyDescent="0.15">
      <c r="H6235">
        <f t="shared" ref="H6235:H6298" si="98">$H6211</f>
        <v>3.7403040000000001</v>
      </c>
    </row>
    <row r="6236" spans="8:8" x14ac:dyDescent="0.15">
      <c r="H6236">
        <f t="shared" si="98"/>
        <v>3.7403040000000001</v>
      </c>
    </row>
    <row r="6237" spans="8:8" x14ac:dyDescent="0.15">
      <c r="H6237">
        <f t="shared" si="98"/>
        <v>0.37403039999999999</v>
      </c>
    </row>
    <row r="6238" spans="8:8" x14ac:dyDescent="0.15">
      <c r="H6238">
        <f t="shared" si="98"/>
        <v>0.37403039999999999</v>
      </c>
    </row>
    <row r="6239" spans="8:8" x14ac:dyDescent="0.15">
      <c r="H6239">
        <f t="shared" si="98"/>
        <v>0.37403039999999999</v>
      </c>
    </row>
    <row r="6240" spans="8:8" x14ac:dyDescent="0.15">
      <c r="H6240">
        <f t="shared" si="98"/>
        <v>0.37403039999999999</v>
      </c>
    </row>
    <row r="6241" spans="8:8" x14ac:dyDescent="0.15">
      <c r="H6241">
        <f t="shared" si="98"/>
        <v>0.37403039999999999</v>
      </c>
    </row>
    <row r="6242" spans="8:8" x14ac:dyDescent="0.15">
      <c r="H6242">
        <f t="shared" si="98"/>
        <v>0.37403039999999999</v>
      </c>
    </row>
    <row r="6243" spans="8:8" x14ac:dyDescent="0.15">
      <c r="H6243">
        <f t="shared" si="98"/>
        <v>0.37403039999999999</v>
      </c>
    </row>
    <row r="6244" spans="8:8" x14ac:dyDescent="0.15">
      <c r="H6244">
        <f t="shared" si="98"/>
        <v>0.37403039999999999</v>
      </c>
    </row>
    <row r="6245" spans="8:8" x14ac:dyDescent="0.15">
      <c r="H6245">
        <f t="shared" si="98"/>
        <v>0.37403039999999999</v>
      </c>
    </row>
    <row r="6246" spans="8:8" x14ac:dyDescent="0.15">
      <c r="H6246">
        <f t="shared" si="98"/>
        <v>0.37403039999999999</v>
      </c>
    </row>
    <row r="6247" spans="8:8" x14ac:dyDescent="0.15">
      <c r="H6247">
        <f t="shared" si="98"/>
        <v>0.37403039999999999</v>
      </c>
    </row>
    <row r="6248" spans="8:8" x14ac:dyDescent="0.15">
      <c r="H6248">
        <f t="shared" si="98"/>
        <v>1.2467680000000001</v>
      </c>
    </row>
    <row r="6249" spans="8:8" x14ac:dyDescent="0.15">
      <c r="H6249">
        <f t="shared" si="98"/>
        <v>6.2338399999999998</v>
      </c>
    </row>
    <row r="6250" spans="8:8" x14ac:dyDescent="0.15">
      <c r="H6250">
        <f t="shared" si="98"/>
        <v>11.844296</v>
      </c>
    </row>
    <row r="6251" spans="8:8" x14ac:dyDescent="0.15">
      <c r="H6251">
        <f t="shared" si="98"/>
        <v>11.844296</v>
      </c>
    </row>
    <row r="6252" spans="8:8" x14ac:dyDescent="0.15">
      <c r="H6252">
        <f t="shared" si="98"/>
        <v>11.844296</v>
      </c>
    </row>
    <row r="6253" spans="8:8" x14ac:dyDescent="0.15">
      <c r="H6253">
        <f t="shared" si="98"/>
        <v>9.9741440000000008</v>
      </c>
    </row>
    <row r="6254" spans="8:8" x14ac:dyDescent="0.15">
      <c r="H6254">
        <f t="shared" si="98"/>
        <v>9.9741440000000008</v>
      </c>
    </row>
    <row r="6255" spans="8:8" x14ac:dyDescent="0.15">
      <c r="H6255">
        <f t="shared" si="98"/>
        <v>11.844296</v>
      </c>
    </row>
    <row r="6256" spans="8:8" x14ac:dyDescent="0.15">
      <c r="H6256">
        <f t="shared" si="98"/>
        <v>11.844296</v>
      </c>
    </row>
    <row r="6257" spans="8:8" x14ac:dyDescent="0.15">
      <c r="H6257">
        <f t="shared" si="98"/>
        <v>11.844296</v>
      </c>
    </row>
    <row r="6258" spans="8:8" x14ac:dyDescent="0.15">
      <c r="H6258">
        <f t="shared" si="98"/>
        <v>11.844296</v>
      </c>
    </row>
    <row r="6259" spans="8:8" x14ac:dyDescent="0.15">
      <c r="H6259">
        <f t="shared" si="98"/>
        <v>3.7403040000000001</v>
      </c>
    </row>
    <row r="6260" spans="8:8" x14ac:dyDescent="0.15">
      <c r="H6260">
        <f t="shared" si="98"/>
        <v>3.7403040000000001</v>
      </c>
    </row>
    <row r="6261" spans="8:8" x14ac:dyDescent="0.15">
      <c r="H6261">
        <f t="shared" si="98"/>
        <v>0.37403039999999999</v>
      </c>
    </row>
    <row r="6262" spans="8:8" x14ac:dyDescent="0.15">
      <c r="H6262">
        <f t="shared" si="98"/>
        <v>0.37403039999999999</v>
      </c>
    </row>
    <row r="6263" spans="8:8" x14ac:dyDescent="0.15">
      <c r="H6263">
        <f t="shared" si="98"/>
        <v>0.37403039999999999</v>
      </c>
    </row>
    <row r="6264" spans="8:8" x14ac:dyDescent="0.15">
      <c r="H6264">
        <f t="shared" si="98"/>
        <v>0.37403039999999999</v>
      </c>
    </row>
    <row r="6265" spans="8:8" x14ac:dyDescent="0.15">
      <c r="H6265">
        <f t="shared" si="98"/>
        <v>0.37403039999999999</v>
      </c>
    </row>
    <row r="6266" spans="8:8" x14ac:dyDescent="0.15">
      <c r="H6266">
        <f t="shared" si="98"/>
        <v>0.37403039999999999</v>
      </c>
    </row>
    <row r="6267" spans="8:8" x14ac:dyDescent="0.15">
      <c r="H6267">
        <f t="shared" si="98"/>
        <v>0.37403039999999999</v>
      </c>
    </row>
    <row r="6268" spans="8:8" x14ac:dyDescent="0.15">
      <c r="H6268">
        <f t="shared" si="98"/>
        <v>0.37403039999999999</v>
      </c>
    </row>
    <row r="6269" spans="8:8" x14ac:dyDescent="0.15">
      <c r="H6269">
        <f t="shared" si="98"/>
        <v>0.37403039999999999</v>
      </c>
    </row>
    <row r="6270" spans="8:8" x14ac:dyDescent="0.15">
      <c r="H6270">
        <f t="shared" si="98"/>
        <v>0.37403039999999999</v>
      </c>
    </row>
    <row r="6271" spans="8:8" x14ac:dyDescent="0.15">
      <c r="H6271">
        <f t="shared" si="98"/>
        <v>0.37403039999999999</v>
      </c>
    </row>
    <row r="6272" spans="8:8" x14ac:dyDescent="0.15">
      <c r="H6272">
        <f t="shared" si="98"/>
        <v>1.2467680000000001</v>
      </c>
    </row>
    <row r="6273" spans="8:8" x14ac:dyDescent="0.15">
      <c r="H6273">
        <f t="shared" si="98"/>
        <v>6.2338399999999998</v>
      </c>
    </row>
    <row r="6274" spans="8:8" x14ac:dyDescent="0.15">
      <c r="H6274">
        <f t="shared" si="98"/>
        <v>11.844296</v>
      </c>
    </row>
    <row r="6275" spans="8:8" x14ac:dyDescent="0.15">
      <c r="H6275">
        <f t="shared" si="98"/>
        <v>11.844296</v>
      </c>
    </row>
    <row r="6276" spans="8:8" x14ac:dyDescent="0.15">
      <c r="H6276">
        <f t="shared" si="98"/>
        <v>11.844296</v>
      </c>
    </row>
    <row r="6277" spans="8:8" x14ac:dyDescent="0.15">
      <c r="H6277">
        <f t="shared" si="98"/>
        <v>9.9741440000000008</v>
      </c>
    </row>
    <row r="6278" spans="8:8" x14ac:dyDescent="0.15">
      <c r="H6278">
        <f t="shared" si="98"/>
        <v>9.9741440000000008</v>
      </c>
    </row>
    <row r="6279" spans="8:8" x14ac:dyDescent="0.15">
      <c r="H6279">
        <f t="shared" si="98"/>
        <v>11.844296</v>
      </c>
    </row>
    <row r="6280" spans="8:8" x14ac:dyDescent="0.15">
      <c r="H6280">
        <f t="shared" si="98"/>
        <v>11.844296</v>
      </c>
    </row>
    <row r="6281" spans="8:8" x14ac:dyDescent="0.15">
      <c r="H6281">
        <f t="shared" si="98"/>
        <v>11.844296</v>
      </c>
    </row>
    <row r="6282" spans="8:8" x14ac:dyDescent="0.15">
      <c r="H6282">
        <f t="shared" si="98"/>
        <v>11.844296</v>
      </c>
    </row>
    <row r="6283" spans="8:8" x14ac:dyDescent="0.15">
      <c r="H6283">
        <f t="shared" si="98"/>
        <v>3.7403040000000001</v>
      </c>
    </row>
    <row r="6284" spans="8:8" x14ac:dyDescent="0.15">
      <c r="H6284">
        <f t="shared" si="98"/>
        <v>3.7403040000000001</v>
      </c>
    </row>
    <row r="6285" spans="8:8" x14ac:dyDescent="0.15">
      <c r="H6285">
        <f t="shared" si="98"/>
        <v>0.37403039999999999</v>
      </c>
    </row>
    <row r="6286" spans="8:8" x14ac:dyDescent="0.15">
      <c r="H6286">
        <f t="shared" si="98"/>
        <v>0.37403039999999999</v>
      </c>
    </row>
    <row r="6287" spans="8:8" x14ac:dyDescent="0.15">
      <c r="H6287">
        <f t="shared" si="98"/>
        <v>0.37403039999999999</v>
      </c>
    </row>
    <row r="6288" spans="8:8" x14ac:dyDescent="0.15">
      <c r="H6288">
        <f t="shared" si="98"/>
        <v>0.37403039999999999</v>
      </c>
    </row>
    <row r="6289" spans="8:8" x14ac:dyDescent="0.15">
      <c r="H6289">
        <f t="shared" si="98"/>
        <v>0.37403039999999999</v>
      </c>
    </row>
    <row r="6290" spans="8:8" x14ac:dyDescent="0.15">
      <c r="H6290">
        <f t="shared" si="98"/>
        <v>0.37403039999999999</v>
      </c>
    </row>
    <row r="6291" spans="8:8" x14ac:dyDescent="0.15">
      <c r="H6291">
        <f t="shared" si="98"/>
        <v>0.37403039999999999</v>
      </c>
    </row>
    <row r="6292" spans="8:8" x14ac:dyDescent="0.15">
      <c r="H6292">
        <f t="shared" si="98"/>
        <v>0.37403039999999999</v>
      </c>
    </row>
    <row r="6293" spans="8:8" x14ac:dyDescent="0.15">
      <c r="H6293">
        <f t="shared" si="98"/>
        <v>0.37403039999999999</v>
      </c>
    </row>
    <row r="6294" spans="8:8" x14ac:dyDescent="0.15">
      <c r="H6294">
        <f t="shared" si="98"/>
        <v>0.37403039999999999</v>
      </c>
    </row>
    <row r="6295" spans="8:8" x14ac:dyDescent="0.15">
      <c r="H6295">
        <f t="shared" si="98"/>
        <v>0.37403039999999999</v>
      </c>
    </row>
    <row r="6296" spans="8:8" x14ac:dyDescent="0.15">
      <c r="H6296">
        <f t="shared" si="98"/>
        <v>1.2467680000000001</v>
      </c>
    </row>
    <row r="6297" spans="8:8" x14ac:dyDescent="0.15">
      <c r="H6297">
        <f t="shared" si="98"/>
        <v>6.2338399999999998</v>
      </c>
    </row>
    <row r="6298" spans="8:8" x14ac:dyDescent="0.15">
      <c r="H6298">
        <f t="shared" si="98"/>
        <v>11.844296</v>
      </c>
    </row>
    <row r="6299" spans="8:8" x14ac:dyDescent="0.15">
      <c r="H6299">
        <f t="shared" ref="H6299:H6362" si="99">$H6275</f>
        <v>11.844296</v>
      </c>
    </row>
    <row r="6300" spans="8:8" x14ac:dyDescent="0.15">
      <c r="H6300">
        <f t="shared" si="99"/>
        <v>11.844296</v>
      </c>
    </row>
    <row r="6301" spans="8:8" x14ac:dyDescent="0.15">
      <c r="H6301">
        <f t="shared" si="99"/>
        <v>9.9741440000000008</v>
      </c>
    </row>
    <row r="6302" spans="8:8" x14ac:dyDescent="0.15">
      <c r="H6302">
        <f t="shared" si="99"/>
        <v>9.9741440000000008</v>
      </c>
    </row>
    <row r="6303" spans="8:8" x14ac:dyDescent="0.15">
      <c r="H6303">
        <f t="shared" si="99"/>
        <v>11.844296</v>
      </c>
    </row>
    <row r="6304" spans="8:8" x14ac:dyDescent="0.15">
      <c r="H6304">
        <f t="shared" si="99"/>
        <v>11.844296</v>
      </c>
    </row>
    <row r="6305" spans="8:8" x14ac:dyDescent="0.15">
      <c r="H6305">
        <f t="shared" si="99"/>
        <v>11.844296</v>
      </c>
    </row>
    <row r="6306" spans="8:8" x14ac:dyDescent="0.15">
      <c r="H6306">
        <f t="shared" si="99"/>
        <v>11.844296</v>
      </c>
    </row>
    <row r="6307" spans="8:8" x14ac:dyDescent="0.15">
      <c r="H6307">
        <f t="shared" si="99"/>
        <v>3.7403040000000001</v>
      </c>
    </row>
    <row r="6308" spans="8:8" x14ac:dyDescent="0.15">
      <c r="H6308">
        <f t="shared" si="99"/>
        <v>3.7403040000000001</v>
      </c>
    </row>
    <row r="6309" spans="8:8" x14ac:dyDescent="0.15">
      <c r="H6309">
        <f t="shared" si="99"/>
        <v>0.37403039999999999</v>
      </c>
    </row>
    <row r="6310" spans="8:8" x14ac:dyDescent="0.15">
      <c r="H6310">
        <f t="shared" si="99"/>
        <v>0.37403039999999999</v>
      </c>
    </row>
    <row r="6311" spans="8:8" x14ac:dyDescent="0.15">
      <c r="H6311">
        <f t="shared" si="99"/>
        <v>0.37403039999999999</v>
      </c>
    </row>
    <row r="6312" spans="8:8" x14ac:dyDescent="0.15">
      <c r="H6312">
        <f t="shared" si="99"/>
        <v>0.37403039999999999</v>
      </c>
    </row>
    <row r="6313" spans="8:8" x14ac:dyDescent="0.15">
      <c r="H6313">
        <f t="shared" si="99"/>
        <v>0.37403039999999999</v>
      </c>
    </row>
    <row r="6314" spans="8:8" x14ac:dyDescent="0.15">
      <c r="H6314">
        <f t="shared" si="99"/>
        <v>0.37403039999999999</v>
      </c>
    </row>
    <row r="6315" spans="8:8" x14ac:dyDescent="0.15">
      <c r="H6315">
        <f t="shared" si="99"/>
        <v>0.37403039999999999</v>
      </c>
    </row>
    <row r="6316" spans="8:8" x14ac:dyDescent="0.15">
      <c r="H6316">
        <f t="shared" si="99"/>
        <v>0.37403039999999999</v>
      </c>
    </row>
    <row r="6317" spans="8:8" x14ac:dyDescent="0.15">
      <c r="H6317">
        <f t="shared" si="99"/>
        <v>0.37403039999999999</v>
      </c>
    </row>
    <row r="6318" spans="8:8" x14ac:dyDescent="0.15">
      <c r="H6318">
        <f t="shared" si="99"/>
        <v>0.37403039999999999</v>
      </c>
    </row>
    <row r="6319" spans="8:8" x14ac:dyDescent="0.15">
      <c r="H6319">
        <f t="shared" si="99"/>
        <v>0.37403039999999999</v>
      </c>
    </row>
    <row r="6320" spans="8:8" x14ac:dyDescent="0.15">
      <c r="H6320">
        <f t="shared" si="99"/>
        <v>1.2467680000000001</v>
      </c>
    </row>
    <row r="6321" spans="8:8" x14ac:dyDescent="0.15">
      <c r="H6321">
        <f t="shared" si="99"/>
        <v>6.2338399999999998</v>
      </c>
    </row>
    <row r="6322" spans="8:8" x14ac:dyDescent="0.15">
      <c r="H6322">
        <f t="shared" si="99"/>
        <v>11.844296</v>
      </c>
    </row>
    <row r="6323" spans="8:8" x14ac:dyDescent="0.15">
      <c r="H6323">
        <f t="shared" si="99"/>
        <v>11.844296</v>
      </c>
    </row>
    <row r="6324" spans="8:8" x14ac:dyDescent="0.15">
      <c r="H6324">
        <f t="shared" si="99"/>
        <v>11.844296</v>
      </c>
    </row>
    <row r="6325" spans="8:8" x14ac:dyDescent="0.15">
      <c r="H6325">
        <f t="shared" si="99"/>
        <v>9.9741440000000008</v>
      </c>
    </row>
    <row r="6326" spans="8:8" x14ac:dyDescent="0.15">
      <c r="H6326">
        <f t="shared" si="99"/>
        <v>9.9741440000000008</v>
      </c>
    </row>
    <row r="6327" spans="8:8" x14ac:dyDescent="0.15">
      <c r="H6327">
        <f t="shared" si="99"/>
        <v>11.844296</v>
      </c>
    </row>
    <row r="6328" spans="8:8" x14ac:dyDescent="0.15">
      <c r="H6328">
        <f t="shared" si="99"/>
        <v>11.844296</v>
      </c>
    </row>
    <row r="6329" spans="8:8" x14ac:dyDescent="0.15">
      <c r="H6329">
        <f t="shared" si="99"/>
        <v>11.844296</v>
      </c>
    </row>
    <row r="6330" spans="8:8" x14ac:dyDescent="0.15">
      <c r="H6330">
        <f t="shared" si="99"/>
        <v>11.844296</v>
      </c>
    </row>
    <row r="6331" spans="8:8" x14ac:dyDescent="0.15">
      <c r="H6331">
        <f t="shared" si="99"/>
        <v>3.7403040000000001</v>
      </c>
    </row>
    <row r="6332" spans="8:8" x14ac:dyDescent="0.15">
      <c r="H6332">
        <f t="shared" si="99"/>
        <v>3.7403040000000001</v>
      </c>
    </row>
    <row r="6333" spans="8:8" x14ac:dyDescent="0.15">
      <c r="H6333">
        <f t="shared" si="99"/>
        <v>0.37403039999999999</v>
      </c>
    </row>
    <row r="6334" spans="8:8" x14ac:dyDescent="0.15">
      <c r="H6334">
        <f t="shared" si="99"/>
        <v>0.37403039999999999</v>
      </c>
    </row>
    <row r="6335" spans="8:8" x14ac:dyDescent="0.15">
      <c r="H6335">
        <f t="shared" si="99"/>
        <v>0.37403039999999999</v>
      </c>
    </row>
    <row r="6336" spans="8:8" x14ac:dyDescent="0.15">
      <c r="H6336">
        <f t="shared" si="99"/>
        <v>0.37403039999999999</v>
      </c>
    </row>
    <row r="6337" spans="8:8" x14ac:dyDescent="0.15">
      <c r="H6337">
        <f t="shared" si="99"/>
        <v>0.37403039999999999</v>
      </c>
    </row>
    <row r="6338" spans="8:8" x14ac:dyDescent="0.15">
      <c r="H6338">
        <f t="shared" si="99"/>
        <v>0.37403039999999999</v>
      </c>
    </row>
    <row r="6339" spans="8:8" x14ac:dyDescent="0.15">
      <c r="H6339">
        <f t="shared" si="99"/>
        <v>0.37403039999999999</v>
      </c>
    </row>
    <row r="6340" spans="8:8" x14ac:dyDescent="0.15">
      <c r="H6340">
        <f t="shared" si="99"/>
        <v>0.37403039999999999</v>
      </c>
    </row>
    <row r="6341" spans="8:8" x14ac:dyDescent="0.15">
      <c r="H6341">
        <f t="shared" si="99"/>
        <v>0.37403039999999999</v>
      </c>
    </row>
    <row r="6342" spans="8:8" x14ac:dyDescent="0.15">
      <c r="H6342">
        <f t="shared" si="99"/>
        <v>0.37403039999999999</v>
      </c>
    </row>
    <row r="6343" spans="8:8" x14ac:dyDescent="0.15">
      <c r="H6343">
        <f t="shared" si="99"/>
        <v>0.37403039999999999</v>
      </c>
    </row>
    <row r="6344" spans="8:8" x14ac:dyDescent="0.15">
      <c r="H6344">
        <f t="shared" si="99"/>
        <v>1.2467680000000001</v>
      </c>
    </row>
    <row r="6345" spans="8:8" x14ac:dyDescent="0.15">
      <c r="H6345">
        <f t="shared" si="99"/>
        <v>6.2338399999999998</v>
      </c>
    </row>
    <row r="6346" spans="8:8" x14ac:dyDescent="0.15">
      <c r="H6346">
        <f t="shared" si="99"/>
        <v>11.844296</v>
      </c>
    </row>
    <row r="6347" spans="8:8" x14ac:dyDescent="0.15">
      <c r="H6347">
        <f t="shared" si="99"/>
        <v>11.844296</v>
      </c>
    </row>
    <row r="6348" spans="8:8" x14ac:dyDescent="0.15">
      <c r="H6348">
        <f t="shared" si="99"/>
        <v>11.844296</v>
      </c>
    </row>
    <row r="6349" spans="8:8" x14ac:dyDescent="0.15">
      <c r="H6349">
        <f t="shared" si="99"/>
        <v>9.9741440000000008</v>
      </c>
    </row>
    <row r="6350" spans="8:8" x14ac:dyDescent="0.15">
      <c r="H6350">
        <f t="shared" si="99"/>
        <v>9.9741440000000008</v>
      </c>
    </row>
    <row r="6351" spans="8:8" x14ac:dyDescent="0.15">
      <c r="H6351">
        <f t="shared" si="99"/>
        <v>11.844296</v>
      </c>
    </row>
    <row r="6352" spans="8:8" x14ac:dyDescent="0.15">
      <c r="H6352">
        <f t="shared" si="99"/>
        <v>11.844296</v>
      </c>
    </row>
    <row r="6353" spans="8:8" x14ac:dyDescent="0.15">
      <c r="H6353">
        <f t="shared" si="99"/>
        <v>11.844296</v>
      </c>
    </row>
    <row r="6354" spans="8:8" x14ac:dyDescent="0.15">
      <c r="H6354">
        <f t="shared" si="99"/>
        <v>11.844296</v>
      </c>
    </row>
    <row r="6355" spans="8:8" x14ac:dyDescent="0.15">
      <c r="H6355">
        <f t="shared" si="99"/>
        <v>3.7403040000000001</v>
      </c>
    </row>
    <row r="6356" spans="8:8" x14ac:dyDescent="0.15">
      <c r="H6356">
        <f t="shared" si="99"/>
        <v>3.7403040000000001</v>
      </c>
    </row>
    <row r="6357" spans="8:8" x14ac:dyDescent="0.15">
      <c r="H6357">
        <f t="shared" si="99"/>
        <v>0.37403039999999999</v>
      </c>
    </row>
    <row r="6358" spans="8:8" x14ac:dyDescent="0.15">
      <c r="H6358">
        <f t="shared" si="99"/>
        <v>0.37403039999999999</v>
      </c>
    </row>
    <row r="6359" spans="8:8" x14ac:dyDescent="0.15">
      <c r="H6359">
        <f t="shared" si="99"/>
        <v>0.37403039999999999</v>
      </c>
    </row>
    <row r="6360" spans="8:8" x14ac:dyDescent="0.15">
      <c r="H6360">
        <f t="shared" si="99"/>
        <v>0.37403039999999999</v>
      </c>
    </row>
    <row r="6361" spans="8:8" x14ac:dyDescent="0.15">
      <c r="H6361">
        <f t="shared" si="99"/>
        <v>0.37403039999999999</v>
      </c>
    </row>
    <row r="6362" spans="8:8" x14ac:dyDescent="0.15">
      <c r="H6362">
        <f t="shared" si="99"/>
        <v>0.37403039999999999</v>
      </c>
    </row>
    <row r="6363" spans="8:8" x14ac:dyDescent="0.15">
      <c r="H6363">
        <f t="shared" ref="H6363:H6426" si="100">$H6339</f>
        <v>0.37403039999999999</v>
      </c>
    </row>
    <row r="6364" spans="8:8" x14ac:dyDescent="0.15">
      <c r="H6364">
        <f t="shared" si="100"/>
        <v>0.37403039999999999</v>
      </c>
    </row>
    <row r="6365" spans="8:8" x14ac:dyDescent="0.15">
      <c r="H6365">
        <f t="shared" si="100"/>
        <v>0.37403039999999999</v>
      </c>
    </row>
    <row r="6366" spans="8:8" x14ac:dyDescent="0.15">
      <c r="H6366">
        <f t="shared" si="100"/>
        <v>0.37403039999999999</v>
      </c>
    </row>
    <row r="6367" spans="8:8" x14ac:dyDescent="0.15">
      <c r="H6367">
        <f t="shared" si="100"/>
        <v>0.37403039999999999</v>
      </c>
    </row>
    <row r="6368" spans="8:8" x14ac:dyDescent="0.15">
      <c r="H6368">
        <f t="shared" si="100"/>
        <v>1.2467680000000001</v>
      </c>
    </row>
    <row r="6369" spans="8:8" x14ac:dyDescent="0.15">
      <c r="H6369">
        <f t="shared" si="100"/>
        <v>6.2338399999999998</v>
      </c>
    </row>
    <row r="6370" spans="8:8" x14ac:dyDescent="0.15">
      <c r="H6370">
        <f t="shared" si="100"/>
        <v>11.844296</v>
      </c>
    </row>
    <row r="6371" spans="8:8" x14ac:dyDescent="0.15">
      <c r="H6371">
        <f t="shared" si="100"/>
        <v>11.844296</v>
      </c>
    </row>
    <row r="6372" spans="8:8" x14ac:dyDescent="0.15">
      <c r="H6372">
        <f t="shared" si="100"/>
        <v>11.844296</v>
      </c>
    </row>
    <row r="6373" spans="8:8" x14ac:dyDescent="0.15">
      <c r="H6373">
        <f t="shared" si="100"/>
        <v>9.9741440000000008</v>
      </c>
    </row>
    <row r="6374" spans="8:8" x14ac:dyDescent="0.15">
      <c r="H6374">
        <f t="shared" si="100"/>
        <v>9.9741440000000008</v>
      </c>
    </row>
    <row r="6375" spans="8:8" x14ac:dyDescent="0.15">
      <c r="H6375">
        <f t="shared" si="100"/>
        <v>11.844296</v>
      </c>
    </row>
    <row r="6376" spans="8:8" x14ac:dyDescent="0.15">
      <c r="H6376">
        <f t="shared" si="100"/>
        <v>11.844296</v>
      </c>
    </row>
    <row r="6377" spans="8:8" x14ac:dyDescent="0.15">
      <c r="H6377">
        <f t="shared" si="100"/>
        <v>11.844296</v>
      </c>
    </row>
    <row r="6378" spans="8:8" x14ac:dyDescent="0.15">
      <c r="H6378">
        <f t="shared" si="100"/>
        <v>11.844296</v>
      </c>
    </row>
    <row r="6379" spans="8:8" x14ac:dyDescent="0.15">
      <c r="H6379">
        <f t="shared" si="100"/>
        <v>3.7403040000000001</v>
      </c>
    </row>
    <row r="6380" spans="8:8" x14ac:dyDescent="0.15">
      <c r="H6380">
        <f t="shared" si="100"/>
        <v>3.7403040000000001</v>
      </c>
    </row>
    <row r="6381" spans="8:8" x14ac:dyDescent="0.15">
      <c r="H6381">
        <f t="shared" si="100"/>
        <v>0.37403039999999999</v>
      </c>
    </row>
    <row r="6382" spans="8:8" x14ac:dyDescent="0.15">
      <c r="H6382">
        <f t="shared" si="100"/>
        <v>0.37403039999999999</v>
      </c>
    </row>
    <row r="6383" spans="8:8" x14ac:dyDescent="0.15">
      <c r="H6383">
        <f t="shared" si="100"/>
        <v>0.37403039999999999</v>
      </c>
    </row>
    <row r="6384" spans="8:8" x14ac:dyDescent="0.15">
      <c r="H6384">
        <f t="shared" si="100"/>
        <v>0.37403039999999999</v>
      </c>
    </row>
    <row r="6385" spans="8:8" x14ac:dyDescent="0.15">
      <c r="H6385">
        <f t="shared" si="100"/>
        <v>0.37403039999999999</v>
      </c>
    </row>
    <row r="6386" spans="8:8" x14ac:dyDescent="0.15">
      <c r="H6386">
        <f t="shared" si="100"/>
        <v>0.37403039999999999</v>
      </c>
    </row>
    <row r="6387" spans="8:8" x14ac:dyDescent="0.15">
      <c r="H6387">
        <f t="shared" si="100"/>
        <v>0.37403039999999999</v>
      </c>
    </row>
    <row r="6388" spans="8:8" x14ac:dyDescent="0.15">
      <c r="H6388">
        <f t="shared" si="100"/>
        <v>0.37403039999999999</v>
      </c>
    </row>
    <row r="6389" spans="8:8" x14ac:dyDescent="0.15">
      <c r="H6389">
        <f t="shared" si="100"/>
        <v>0.37403039999999999</v>
      </c>
    </row>
    <row r="6390" spans="8:8" x14ac:dyDescent="0.15">
      <c r="H6390">
        <f t="shared" si="100"/>
        <v>0.37403039999999999</v>
      </c>
    </row>
    <row r="6391" spans="8:8" x14ac:dyDescent="0.15">
      <c r="H6391">
        <f t="shared" si="100"/>
        <v>0.37403039999999999</v>
      </c>
    </row>
    <row r="6392" spans="8:8" x14ac:dyDescent="0.15">
      <c r="H6392">
        <f t="shared" si="100"/>
        <v>1.2467680000000001</v>
      </c>
    </row>
    <row r="6393" spans="8:8" x14ac:dyDescent="0.15">
      <c r="H6393">
        <f t="shared" si="100"/>
        <v>6.2338399999999998</v>
      </c>
    </row>
    <row r="6394" spans="8:8" x14ac:dyDescent="0.15">
      <c r="H6394">
        <f t="shared" si="100"/>
        <v>11.844296</v>
      </c>
    </row>
    <row r="6395" spans="8:8" x14ac:dyDescent="0.15">
      <c r="H6395">
        <f t="shared" si="100"/>
        <v>11.844296</v>
      </c>
    </row>
    <row r="6396" spans="8:8" x14ac:dyDescent="0.15">
      <c r="H6396">
        <f t="shared" si="100"/>
        <v>11.844296</v>
      </c>
    </row>
    <row r="6397" spans="8:8" x14ac:dyDescent="0.15">
      <c r="H6397">
        <f t="shared" si="100"/>
        <v>9.9741440000000008</v>
      </c>
    </row>
    <row r="6398" spans="8:8" x14ac:dyDescent="0.15">
      <c r="H6398">
        <f t="shared" si="100"/>
        <v>9.9741440000000008</v>
      </c>
    </row>
    <row r="6399" spans="8:8" x14ac:dyDescent="0.15">
      <c r="H6399">
        <f t="shared" si="100"/>
        <v>11.844296</v>
      </c>
    </row>
    <row r="6400" spans="8:8" x14ac:dyDescent="0.15">
      <c r="H6400">
        <f t="shared" si="100"/>
        <v>11.844296</v>
      </c>
    </row>
    <row r="6401" spans="8:8" x14ac:dyDescent="0.15">
      <c r="H6401">
        <f t="shared" si="100"/>
        <v>11.844296</v>
      </c>
    </row>
    <row r="6402" spans="8:8" x14ac:dyDescent="0.15">
      <c r="H6402">
        <f t="shared" si="100"/>
        <v>11.844296</v>
      </c>
    </row>
    <row r="6403" spans="8:8" x14ac:dyDescent="0.15">
      <c r="H6403">
        <f t="shared" si="100"/>
        <v>3.7403040000000001</v>
      </c>
    </row>
    <row r="6404" spans="8:8" x14ac:dyDescent="0.15">
      <c r="H6404">
        <f t="shared" si="100"/>
        <v>3.7403040000000001</v>
      </c>
    </row>
    <row r="6405" spans="8:8" x14ac:dyDescent="0.15">
      <c r="H6405">
        <f t="shared" si="100"/>
        <v>0.37403039999999999</v>
      </c>
    </row>
    <row r="6406" spans="8:8" x14ac:dyDescent="0.15">
      <c r="H6406">
        <f t="shared" si="100"/>
        <v>0.37403039999999999</v>
      </c>
    </row>
    <row r="6407" spans="8:8" x14ac:dyDescent="0.15">
      <c r="H6407">
        <f t="shared" si="100"/>
        <v>0.37403039999999999</v>
      </c>
    </row>
    <row r="6408" spans="8:8" x14ac:dyDescent="0.15">
      <c r="H6408">
        <f t="shared" si="100"/>
        <v>0.37403039999999999</v>
      </c>
    </row>
    <row r="6409" spans="8:8" x14ac:dyDescent="0.15">
      <c r="H6409">
        <f t="shared" si="100"/>
        <v>0.37403039999999999</v>
      </c>
    </row>
    <row r="6410" spans="8:8" x14ac:dyDescent="0.15">
      <c r="H6410">
        <f t="shared" si="100"/>
        <v>0.37403039999999999</v>
      </c>
    </row>
    <row r="6411" spans="8:8" x14ac:dyDescent="0.15">
      <c r="H6411">
        <f t="shared" si="100"/>
        <v>0.37403039999999999</v>
      </c>
    </row>
    <row r="6412" spans="8:8" x14ac:dyDescent="0.15">
      <c r="H6412">
        <f t="shared" si="100"/>
        <v>0.37403039999999999</v>
      </c>
    </row>
    <row r="6413" spans="8:8" x14ac:dyDescent="0.15">
      <c r="H6413">
        <f t="shared" si="100"/>
        <v>0.37403039999999999</v>
      </c>
    </row>
    <row r="6414" spans="8:8" x14ac:dyDescent="0.15">
      <c r="H6414">
        <f t="shared" si="100"/>
        <v>0.37403039999999999</v>
      </c>
    </row>
    <row r="6415" spans="8:8" x14ac:dyDescent="0.15">
      <c r="H6415">
        <f t="shared" si="100"/>
        <v>0.37403039999999999</v>
      </c>
    </row>
    <row r="6416" spans="8:8" x14ac:dyDescent="0.15">
      <c r="H6416">
        <f t="shared" si="100"/>
        <v>1.2467680000000001</v>
      </c>
    </row>
    <row r="6417" spans="8:8" x14ac:dyDescent="0.15">
      <c r="H6417">
        <f t="shared" si="100"/>
        <v>6.2338399999999998</v>
      </c>
    </row>
    <row r="6418" spans="8:8" x14ac:dyDescent="0.15">
      <c r="H6418">
        <f t="shared" si="100"/>
        <v>11.844296</v>
      </c>
    </row>
    <row r="6419" spans="8:8" x14ac:dyDescent="0.15">
      <c r="H6419">
        <f t="shared" si="100"/>
        <v>11.844296</v>
      </c>
    </row>
    <row r="6420" spans="8:8" x14ac:dyDescent="0.15">
      <c r="H6420">
        <f t="shared" si="100"/>
        <v>11.844296</v>
      </c>
    </row>
    <row r="6421" spans="8:8" x14ac:dyDescent="0.15">
      <c r="H6421">
        <f t="shared" si="100"/>
        <v>9.9741440000000008</v>
      </c>
    </row>
    <row r="6422" spans="8:8" x14ac:dyDescent="0.15">
      <c r="H6422">
        <f t="shared" si="100"/>
        <v>9.9741440000000008</v>
      </c>
    </row>
    <row r="6423" spans="8:8" x14ac:dyDescent="0.15">
      <c r="H6423">
        <f t="shared" si="100"/>
        <v>11.844296</v>
      </c>
    </row>
    <row r="6424" spans="8:8" x14ac:dyDescent="0.15">
      <c r="H6424">
        <f t="shared" si="100"/>
        <v>11.844296</v>
      </c>
    </row>
    <row r="6425" spans="8:8" x14ac:dyDescent="0.15">
      <c r="H6425">
        <f t="shared" si="100"/>
        <v>11.844296</v>
      </c>
    </row>
    <row r="6426" spans="8:8" x14ac:dyDescent="0.15">
      <c r="H6426">
        <f t="shared" si="100"/>
        <v>11.844296</v>
      </c>
    </row>
    <row r="6427" spans="8:8" x14ac:dyDescent="0.15">
      <c r="H6427">
        <f t="shared" ref="H6427:H6490" si="101">$H6403</f>
        <v>3.7403040000000001</v>
      </c>
    </row>
    <row r="6428" spans="8:8" x14ac:dyDescent="0.15">
      <c r="H6428">
        <f t="shared" si="101"/>
        <v>3.7403040000000001</v>
      </c>
    </row>
    <row r="6429" spans="8:8" x14ac:dyDescent="0.15">
      <c r="H6429">
        <f t="shared" si="101"/>
        <v>0.37403039999999999</v>
      </c>
    </row>
    <row r="6430" spans="8:8" x14ac:dyDescent="0.15">
      <c r="H6430">
        <f t="shared" si="101"/>
        <v>0.37403039999999999</v>
      </c>
    </row>
    <row r="6431" spans="8:8" x14ac:dyDescent="0.15">
      <c r="H6431">
        <f t="shared" si="101"/>
        <v>0.37403039999999999</v>
      </c>
    </row>
    <row r="6432" spans="8:8" x14ac:dyDescent="0.15">
      <c r="H6432">
        <f t="shared" si="101"/>
        <v>0.37403039999999999</v>
      </c>
    </row>
    <row r="6433" spans="8:8" x14ac:dyDescent="0.15">
      <c r="H6433">
        <f t="shared" si="101"/>
        <v>0.37403039999999999</v>
      </c>
    </row>
    <row r="6434" spans="8:8" x14ac:dyDescent="0.15">
      <c r="H6434">
        <f t="shared" si="101"/>
        <v>0.37403039999999999</v>
      </c>
    </row>
    <row r="6435" spans="8:8" x14ac:dyDescent="0.15">
      <c r="H6435">
        <f t="shared" si="101"/>
        <v>0.37403039999999999</v>
      </c>
    </row>
    <row r="6436" spans="8:8" x14ac:dyDescent="0.15">
      <c r="H6436">
        <f t="shared" si="101"/>
        <v>0.37403039999999999</v>
      </c>
    </row>
    <row r="6437" spans="8:8" x14ac:dyDescent="0.15">
      <c r="H6437">
        <f t="shared" si="101"/>
        <v>0.37403039999999999</v>
      </c>
    </row>
    <row r="6438" spans="8:8" x14ac:dyDescent="0.15">
      <c r="H6438">
        <f t="shared" si="101"/>
        <v>0.37403039999999999</v>
      </c>
    </row>
    <row r="6439" spans="8:8" x14ac:dyDescent="0.15">
      <c r="H6439">
        <f t="shared" si="101"/>
        <v>0.37403039999999999</v>
      </c>
    </row>
    <row r="6440" spans="8:8" x14ac:dyDescent="0.15">
      <c r="H6440">
        <f t="shared" si="101"/>
        <v>1.2467680000000001</v>
      </c>
    </row>
    <row r="6441" spans="8:8" x14ac:dyDescent="0.15">
      <c r="H6441">
        <f t="shared" si="101"/>
        <v>6.2338399999999998</v>
      </c>
    </row>
    <row r="6442" spans="8:8" x14ac:dyDescent="0.15">
      <c r="H6442">
        <f t="shared" si="101"/>
        <v>11.844296</v>
      </c>
    </row>
    <row r="6443" spans="8:8" x14ac:dyDescent="0.15">
      <c r="H6443">
        <f t="shared" si="101"/>
        <v>11.844296</v>
      </c>
    </row>
    <row r="6444" spans="8:8" x14ac:dyDescent="0.15">
      <c r="H6444">
        <f t="shared" si="101"/>
        <v>11.844296</v>
      </c>
    </row>
    <row r="6445" spans="8:8" x14ac:dyDescent="0.15">
      <c r="H6445">
        <f t="shared" si="101"/>
        <v>9.9741440000000008</v>
      </c>
    </row>
    <row r="6446" spans="8:8" x14ac:dyDescent="0.15">
      <c r="H6446">
        <f t="shared" si="101"/>
        <v>9.9741440000000008</v>
      </c>
    </row>
    <row r="6447" spans="8:8" x14ac:dyDescent="0.15">
      <c r="H6447">
        <f t="shared" si="101"/>
        <v>11.844296</v>
      </c>
    </row>
    <row r="6448" spans="8:8" x14ac:dyDescent="0.15">
      <c r="H6448">
        <f t="shared" si="101"/>
        <v>11.844296</v>
      </c>
    </row>
    <row r="6449" spans="8:8" x14ac:dyDescent="0.15">
      <c r="H6449">
        <f t="shared" si="101"/>
        <v>11.844296</v>
      </c>
    </row>
    <row r="6450" spans="8:8" x14ac:dyDescent="0.15">
      <c r="H6450">
        <f t="shared" si="101"/>
        <v>11.844296</v>
      </c>
    </row>
    <row r="6451" spans="8:8" x14ac:dyDescent="0.15">
      <c r="H6451">
        <f t="shared" si="101"/>
        <v>3.7403040000000001</v>
      </c>
    </row>
    <row r="6452" spans="8:8" x14ac:dyDescent="0.15">
      <c r="H6452">
        <f t="shared" si="101"/>
        <v>3.7403040000000001</v>
      </c>
    </row>
    <row r="6453" spans="8:8" x14ac:dyDescent="0.15">
      <c r="H6453">
        <f t="shared" si="101"/>
        <v>0.37403039999999999</v>
      </c>
    </row>
    <row r="6454" spans="8:8" x14ac:dyDescent="0.15">
      <c r="H6454">
        <f t="shared" si="101"/>
        <v>0.37403039999999999</v>
      </c>
    </row>
    <row r="6455" spans="8:8" x14ac:dyDescent="0.15">
      <c r="H6455">
        <f t="shared" si="101"/>
        <v>0.37403039999999999</v>
      </c>
    </row>
    <row r="6456" spans="8:8" x14ac:dyDescent="0.15">
      <c r="H6456">
        <f t="shared" si="101"/>
        <v>0.37403039999999999</v>
      </c>
    </row>
    <row r="6457" spans="8:8" x14ac:dyDescent="0.15">
      <c r="H6457">
        <f t="shared" si="101"/>
        <v>0.37403039999999999</v>
      </c>
    </row>
    <row r="6458" spans="8:8" x14ac:dyDescent="0.15">
      <c r="H6458">
        <f t="shared" si="101"/>
        <v>0.37403039999999999</v>
      </c>
    </row>
    <row r="6459" spans="8:8" x14ac:dyDescent="0.15">
      <c r="H6459">
        <f t="shared" si="101"/>
        <v>0.37403039999999999</v>
      </c>
    </row>
    <row r="6460" spans="8:8" x14ac:dyDescent="0.15">
      <c r="H6460">
        <f t="shared" si="101"/>
        <v>0.37403039999999999</v>
      </c>
    </row>
    <row r="6461" spans="8:8" x14ac:dyDescent="0.15">
      <c r="H6461">
        <f t="shared" si="101"/>
        <v>0.37403039999999999</v>
      </c>
    </row>
    <row r="6462" spans="8:8" x14ac:dyDescent="0.15">
      <c r="H6462">
        <f t="shared" si="101"/>
        <v>0.37403039999999999</v>
      </c>
    </row>
    <row r="6463" spans="8:8" x14ac:dyDescent="0.15">
      <c r="H6463">
        <f t="shared" si="101"/>
        <v>0.37403039999999999</v>
      </c>
    </row>
    <row r="6464" spans="8:8" x14ac:dyDescent="0.15">
      <c r="H6464">
        <f t="shared" si="101"/>
        <v>1.2467680000000001</v>
      </c>
    </row>
    <row r="6465" spans="8:8" x14ac:dyDescent="0.15">
      <c r="H6465">
        <f t="shared" si="101"/>
        <v>6.2338399999999998</v>
      </c>
    </row>
    <row r="6466" spans="8:8" x14ac:dyDescent="0.15">
      <c r="H6466">
        <f t="shared" si="101"/>
        <v>11.844296</v>
      </c>
    </row>
    <row r="6467" spans="8:8" x14ac:dyDescent="0.15">
      <c r="H6467">
        <f t="shared" si="101"/>
        <v>11.844296</v>
      </c>
    </row>
    <row r="6468" spans="8:8" x14ac:dyDescent="0.15">
      <c r="H6468">
        <f t="shared" si="101"/>
        <v>11.844296</v>
      </c>
    </row>
    <row r="6469" spans="8:8" x14ac:dyDescent="0.15">
      <c r="H6469">
        <f t="shared" si="101"/>
        <v>9.9741440000000008</v>
      </c>
    </row>
    <row r="6470" spans="8:8" x14ac:dyDescent="0.15">
      <c r="H6470">
        <f t="shared" si="101"/>
        <v>9.9741440000000008</v>
      </c>
    </row>
    <row r="6471" spans="8:8" x14ac:dyDescent="0.15">
      <c r="H6471">
        <f t="shared" si="101"/>
        <v>11.844296</v>
      </c>
    </row>
    <row r="6472" spans="8:8" x14ac:dyDescent="0.15">
      <c r="H6472">
        <f t="shared" si="101"/>
        <v>11.844296</v>
      </c>
    </row>
    <row r="6473" spans="8:8" x14ac:dyDescent="0.15">
      <c r="H6473">
        <f t="shared" si="101"/>
        <v>11.844296</v>
      </c>
    </row>
    <row r="6474" spans="8:8" x14ac:dyDescent="0.15">
      <c r="H6474">
        <f t="shared" si="101"/>
        <v>11.844296</v>
      </c>
    </row>
    <row r="6475" spans="8:8" x14ac:dyDescent="0.15">
      <c r="H6475">
        <f t="shared" si="101"/>
        <v>3.7403040000000001</v>
      </c>
    </row>
    <row r="6476" spans="8:8" x14ac:dyDescent="0.15">
      <c r="H6476">
        <f t="shared" si="101"/>
        <v>3.7403040000000001</v>
      </c>
    </row>
    <row r="6477" spans="8:8" x14ac:dyDescent="0.15">
      <c r="H6477">
        <f t="shared" si="101"/>
        <v>0.37403039999999999</v>
      </c>
    </row>
    <row r="6478" spans="8:8" x14ac:dyDescent="0.15">
      <c r="H6478">
        <f t="shared" si="101"/>
        <v>0.37403039999999999</v>
      </c>
    </row>
    <row r="6479" spans="8:8" x14ac:dyDescent="0.15">
      <c r="H6479">
        <f t="shared" si="101"/>
        <v>0.37403039999999999</v>
      </c>
    </row>
    <row r="6480" spans="8:8" x14ac:dyDescent="0.15">
      <c r="H6480">
        <f t="shared" si="101"/>
        <v>0.37403039999999999</v>
      </c>
    </row>
    <row r="6481" spans="8:8" x14ac:dyDescent="0.15">
      <c r="H6481">
        <f t="shared" si="101"/>
        <v>0.37403039999999999</v>
      </c>
    </row>
    <row r="6482" spans="8:8" x14ac:dyDescent="0.15">
      <c r="H6482">
        <f t="shared" si="101"/>
        <v>0.37403039999999999</v>
      </c>
    </row>
    <row r="6483" spans="8:8" x14ac:dyDescent="0.15">
      <c r="H6483">
        <f t="shared" si="101"/>
        <v>0.37403039999999999</v>
      </c>
    </row>
    <row r="6484" spans="8:8" x14ac:dyDescent="0.15">
      <c r="H6484">
        <f t="shared" si="101"/>
        <v>0.37403039999999999</v>
      </c>
    </row>
    <row r="6485" spans="8:8" x14ac:dyDescent="0.15">
      <c r="H6485">
        <f t="shared" si="101"/>
        <v>0.37403039999999999</v>
      </c>
    </row>
    <row r="6486" spans="8:8" x14ac:dyDescent="0.15">
      <c r="H6486">
        <f t="shared" si="101"/>
        <v>0.37403039999999999</v>
      </c>
    </row>
    <row r="6487" spans="8:8" x14ac:dyDescent="0.15">
      <c r="H6487">
        <f t="shared" si="101"/>
        <v>0.37403039999999999</v>
      </c>
    </row>
    <row r="6488" spans="8:8" x14ac:dyDescent="0.15">
      <c r="H6488">
        <f t="shared" si="101"/>
        <v>1.2467680000000001</v>
      </c>
    </row>
    <row r="6489" spans="8:8" x14ac:dyDescent="0.15">
      <c r="H6489">
        <f t="shared" si="101"/>
        <v>6.2338399999999998</v>
      </c>
    </row>
    <row r="6490" spans="8:8" x14ac:dyDescent="0.15">
      <c r="H6490">
        <f t="shared" si="101"/>
        <v>11.844296</v>
      </c>
    </row>
    <row r="6491" spans="8:8" x14ac:dyDescent="0.15">
      <c r="H6491">
        <f t="shared" ref="H6491:H6554" si="102">$H6467</f>
        <v>11.844296</v>
      </c>
    </row>
    <row r="6492" spans="8:8" x14ac:dyDescent="0.15">
      <c r="H6492">
        <f t="shared" si="102"/>
        <v>11.844296</v>
      </c>
    </row>
    <row r="6493" spans="8:8" x14ac:dyDescent="0.15">
      <c r="H6493">
        <f t="shared" si="102"/>
        <v>9.9741440000000008</v>
      </c>
    </row>
    <row r="6494" spans="8:8" x14ac:dyDescent="0.15">
      <c r="H6494">
        <f t="shared" si="102"/>
        <v>9.9741440000000008</v>
      </c>
    </row>
    <row r="6495" spans="8:8" x14ac:dyDescent="0.15">
      <c r="H6495">
        <f t="shared" si="102"/>
        <v>11.844296</v>
      </c>
    </row>
    <row r="6496" spans="8:8" x14ac:dyDescent="0.15">
      <c r="H6496">
        <f t="shared" si="102"/>
        <v>11.844296</v>
      </c>
    </row>
    <row r="6497" spans="8:8" x14ac:dyDescent="0.15">
      <c r="H6497">
        <f t="shared" si="102"/>
        <v>11.844296</v>
      </c>
    </row>
    <row r="6498" spans="8:8" x14ac:dyDescent="0.15">
      <c r="H6498">
        <f t="shared" si="102"/>
        <v>11.844296</v>
      </c>
    </row>
    <row r="6499" spans="8:8" x14ac:dyDescent="0.15">
      <c r="H6499">
        <f t="shared" si="102"/>
        <v>3.7403040000000001</v>
      </c>
    </row>
    <row r="6500" spans="8:8" x14ac:dyDescent="0.15">
      <c r="H6500">
        <f t="shared" si="102"/>
        <v>3.7403040000000001</v>
      </c>
    </row>
    <row r="6501" spans="8:8" x14ac:dyDescent="0.15">
      <c r="H6501">
        <f t="shared" si="102"/>
        <v>0.37403039999999999</v>
      </c>
    </row>
    <row r="6502" spans="8:8" x14ac:dyDescent="0.15">
      <c r="H6502">
        <f t="shared" si="102"/>
        <v>0.37403039999999999</v>
      </c>
    </row>
    <row r="6503" spans="8:8" x14ac:dyDescent="0.15">
      <c r="H6503">
        <f t="shared" si="102"/>
        <v>0.37403039999999999</v>
      </c>
    </row>
    <row r="6504" spans="8:8" x14ac:dyDescent="0.15">
      <c r="H6504">
        <f t="shared" si="102"/>
        <v>0.37403039999999999</v>
      </c>
    </row>
    <row r="6505" spans="8:8" x14ac:dyDescent="0.15">
      <c r="H6505">
        <f t="shared" si="102"/>
        <v>0.37403039999999999</v>
      </c>
    </row>
    <row r="6506" spans="8:8" x14ac:dyDescent="0.15">
      <c r="H6506">
        <f t="shared" si="102"/>
        <v>0.37403039999999999</v>
      </c>
    </row>
    <row r="6507" spans="8:8" x14ac:dyDescent="0.15">
      <c r="H6507">
        <f t="shared" si="102"/>
        <v>0.37403039999999999</v>
      </c>
    </row>
    <row r="6508" spans="8:8" x14ac:dyDescent="0.15">
      <c r="H6508">
        <f t="shared" si="102"/>
        <v>0.37403039999999999</v>
      </c>
    </row>
    <row r="6509" spans="8:8" x14ac:dyDescent="0.15">
      <c r="H6509">
        <f t="shared" si="102"/>
        <v>0.37403039999999999</v>
      </c>
    </row>
    <row r="6510" spans="8:8" x14ac:dyDescent="0.15">
      <c r="H6510">
        <f t="shared" si="102"/>
        <v>0.37403039999999999</v>
      </c>
    </row>
    <row r="6511" spans="8:8" x14ac:dyDescent="0.15">
      <c r="H6511">
        <f t="shared" si="102"/>
        <v>0.37403039999999999</v>
      </c>
    </row>
    <row r="6512" spans="8:8" x14ac:dyDescent="0.15">
      <c r="H6512">
        <f t="shared" si="102"/>
        <v>1.2467680000000001</v>
      </c>
    </row>
    <row r="6513" spans="8:8" x14ac:dyDescent="0.15">
      <c r="H6513">
        <f t="shared" si="102"/>
        <v>6.2338399999999998</v>
      </c>
    </row>
    <row r="6514" spans="8:8" x14ac:dyDescent="0.15">
      <c r="H6514">
        <f t="shared" si="102"/>
        <v>11.844296</v>
      </c>
    </row>
    <row r="6515" spans="8:8" x14ac:dyDescent="0.15">
      <c r="H6515">
        <f t="shared" si="102"/>
        <v>11.844296</v>
      </c>
    </row>
    <row r="6516" spans="8:8" x14ac:dyDescent="0.15">
      <c r="H6516">
        <f t="shared" si="102"/>
        <v>11.844296</v>
      </c>
    </row>
    <row r="6517" spans="8:8" x14ac:dyDescent="0.15">
      <c r="H6517">
        <f t="shared" si="102"/>
        <v>9.9741440000000008</v>
      </c>
    </row>
    <row r="6518" spans="8:8" x14ac:dyDescent="0.15">
      <c r="H6518">
        <f t="shared" si="102"/>
        <v>9.9741440000000008</v>
      </c>
    </row>
    <row r="6519" spans="8:8" x14ac:dyDescent="0.15">
      <c r="H6519">
        <f t="shared" si="102"/>
        <v>11.844296</v>
      </c>
    </row>
    <row r="6520" spans="8:8" x14ac:dyDescent="0.15">
      <c r="H6520">
        <f t="shared" si="102"/>
        <v>11.844296</v>
      </c>
    </row>
    <row r="6521" spans="8:8" x14ac:dyDescent="0.15">
      <c r="H6521">
        <f t="shared" si="102"/>
        <v>11.844296</v>
      </c>
    </row>
    <row r="6522" spans="8:8" x14ac:dyDescent="0.15">
      <c r="H6522">
        <f t="shared" si="102"/>
        <v>11.844296</v>
      </c>
    </row>
    <row r="6523" spans="8:8" x14ac:dyDescent="0.15">
      <c r="H6523">
        <f t="shared" si="102"/>
        <v>3.7403040000000001</v>
      </c>
    </row>
    <row r="6524" spans="8:8" x14ac:dyDescent="0.15">
      <c r="H6524">
        <f t="shared" si="102"/>
        <v>3.7403040000000001</v>
      </c>
    </row>
    <row r="6525" spans="8:8" x14ac:dyDescent="0.15">
      <c r="H6525">
        <f t="shared" si="102"/>
        <v>0.37403039999999999</v>
      </c>
    </row>
    <row r="6526" spans="8:8" x14ac:dyDescent="0.15">
      <c r="H6526">
        <f t="shared" si="102"/>
        <v>0.37403039999999999</v>
      </c>
    </row>
    <row r="6527" spans="8:8" x14ac:dyDescent="0.15">
      <c r="H6527">
        <f t="shared" si="102"/>
        <v>0.37403039999999999</v>
      </c>
    </row>
    <row r="6528" spans="8:8" x14ac:dyDescent="0.15">
      <c r="H6528">
        <f t="shared" si="102"/>
        <v>0.37403039999999999</v>
      </c>
    </row>
    <row r="6529" spans="8:8" x14ac:dyDescent="0.15">
      <c r="H6529">
        <f t="shared" si="102"/>
        <v>0.37403039999999999</v>
      </c>
    </row>
    <row r="6530" spans="8:8" x14ac:dyDescent="0.15">
      <c r="H6530">
        <f t="shared" si="102"/>
        <v>0.37403039999999999</v>
      </c>
    </row>
    <row r="6531" spans="8:8" x14ac:dyDescent="0.15">
      <c r="H6531">
        <f t="shared" si="102"/>
        <v>0.37403039999999999</v>
      </c>
    </row>
    <row r="6532" spans="8:8" x14ac:dyDescent="0.15">
      <c r="H6532">
        <f t="shared" si="102"/>
        <v>0.37403039999999999</v>
      </c>
    </row>
    <row r="6533" spans="8:8" x14ac:dyDescent="0.15">
      <c r="H6533">
        <f t="shared" si="102"/>
        <v>0.37403039999999999</v>
      </c>
    </row>
    <row r="6534" spans="8:8" x14ac:dyDescent="0.15">
      <c r="H6534">
        <f t="shared" si="102"/>
        <v>0.37403039999999999</v>
      </c>
    </row>
    <row r="6535" spans="8:8" x14ac:dyDescent="0.15">
      <c r="H6535">
        <f t="shared" si="102"/>
        <v>0.37403039999999999</v>
      </c>
    </row>
    <row r="6536" spans="8:8" x14ac:dyDescent="0.15">
      <c r="H6536">
        <f t="shared" si="102"/>
        <v>1.2467680000000001</v>
      </c>
    </row>
    <row r="6537" spans="8:8" x14ac:dyDescent="0.15">
      <c r="H6537">
        <f t="shared" si="102"/>
        <v>6.2338399999999998</v>
      </c>
    </row>
    <row r="6538" spans="8:8" x14ac:dyDescent="0.15">
      <c r="H6538">
        <f t="shared" si="102"/>
        <v>11.844296</v>
      </c>
    </row>
    <row r="6539" spans="8:8" x14ac:dyDescent="0.15">
      <c r="H6539">
        <f t="shared" si="102"/>
        <v>11.844296</v>
      </c>
    </row>
    <row r="6540" spans="8:8" x14ac:dyDescent="0.15">
      <c r="H6540">
        <f t="shared" si="102"/>
        <v>11.844296</v>
      </c>
    </row>
    <row r="6541" spans="8:8" x14ac:dyDescent="0.15">
      <c r="H6541">
        <f t="shared" si="102"/>
        <v>9.9741440000000008</v>
      </c>
    </row>
    <row r="6542" spans="8:8" x14ac:dyDescent="0.15">
      <c r="H6542">
        <f t="shared" si="102"/>
        <v>9.9741440000000008</v>
      </c>
    </row>
    <row r="6543" spans="8:8" x14ac:dyDescent="0.15">
      <c r="H6543">
        <f t="shared" si="102"/>
        <v>11.844296</v>
      </c>
    </row>
    <row r="6544" spans="8:8" x14ac:dyDescent="0.15">
      <c r="H6544">
        <f t="shared" si="102"/>
        <v>11.844296</v>
      </c>
    </row>
    <row r="6545" spans="8:8" x14ac:dyDescent="0.15">
      <c r="H6545">
        <f t="shared" si="102"/>
        <v>11.844296</v>
      </c>
    </row>
    <row r="6546" spans="8:8" x14ac:dyDescent="0.15">
      <c r="H6546">
        <f t="shared" si="102"/>
        <v>11.844296</v>
      </c>
    </row>
    <row r="6547" spans="8:8" x14ac:dyDescent="0.15">
      <c r="H6547">
        <f t="shared" si="102"/>
        <v>3.7403040000000001</v>
      </c>
    </row>
    <row r="6548" spans="8:8" x14ac:dyDescent="0.15">
      <c r="H6548">
        <f t="shared" si="102"/>
        <v>3.7403040000000001</v>
      </c>
    </row>
    <row r="6549" spans="8:8" x14ac:dyDescent="0.15">
      <c r="H6549">
        <f t="shared" si="102"/>
        <v>0.37403039999999999</v>
      </c>
    </row>
    <row r="6550" spans="8:8" x14ac:dyDescent="0.15">
      <c r="H6550">
        <f t="shared" si="102"/>
        <v>0.37403039999999999</v>
      </c>
    </row>
    <row r="6551" spans="8:8" x14ac:dyDescent="0.15">
      <c r="H6551">
        <f t="shared" si="102"/>
        <v>0.37403039999999999</v>
      </c>
    </row>
    <row r="6552" spans="8:8" x14ac:dyDescent="0.15">
      <c r="H6552">
        <f t="shared" si="102"/>
        <v>0.37403039999999999</v>
      </c>
    </row>
    <row r="6553" spans="8:8" x14ac:dyDescent="0.15">
      <c r="H6553">
        <f t="shared" si="102"/>
        <v>0.37403039999999999</v>
      </c>
    </row>
    <row r="6554" spans="8:8" x14ac:dyDescent="0.15">
      <c r="H6554">
        <f t="shared" si="102"/>
        <v>0.37403039999999999</v>
      </c>
    </row>
    <row r="6555" spans="8:8" x14ac:dyDescent="0.15">
      <c r="H6555">
        <f t="shared" ref="H6555:H6618" si="103">$H6531</f>
        <v>0.37403039999999999</v>
      </c>
    </row>
    <row r="6556" spans="8:8" x14ac:dyDescent="0.15">
      <c r="H6556">
        <f t="shared" si="103"/>
        <v>0.37403039999999999</v>
      </c>
    </row>
    <row r="6557" spans="8:8" x14ac:dyDescent="0.15">
      <c r="H6557">
        <f t="shared" si="103"/>
        <v>0.37403039999999999</v>
      </c>
    </row>
    <row r="6558" spans="8:8" x14ac:dyDescent="0.15">
      <c r="H6558">
        <f t="shared" si="103"/>
        <v>0.37403039999999999</v>
      </c>
    </row>
    <row r="6559" spans="8:8" x14ac:dyDescent="0.15">
      <c r="H6559">
        <f t="shared" si="103"/>
        <v>0.37403039999999999</v>
      </c>
    </row>
    <row r="6560" spans="8:8" x14ac:dyDescent="0.15">
      <c r="H6560">
        <f t="shared" si="103"/>
        <v>1.2467680000000001</v>
      </c>
    </row>
    <row r="6561" spans="8:8" x14ac:dyDescent="0.15">
      <c r="H6561">
        <f t="shared" si="103"/>
        <v>6.2338399999999998</v>
      </c>
    </row>
    <row r="6562" spans="8:8" x14ac:dyDescent="0.15">
      <c r="H6562">
        <f t="shared" si="103"/>
        <v>11.844296</v>
      </c>
    </row>
    <row r="6563" spans="8:8" x14ac:dyDescent="0.15">
      <c r="H6563">
        <f t="shared" si="103"/>
        <v>11.844296</v>
      </c>
    </row>
    <row r="6564" spans="8:8" x14ac:dyDescent="0.15">
      <c r="H6564">
        <f t="shared" si="103"/>
        <v>11.844296</v>
      </c>
    </row>
    <row r="6565" spans="8:8" x14ac:dyDescent="0.15">
      <c r="H6565">
        <f t="shared" si="103"/>
        <v>9.9741440000000008</v>
      </c>
    </row>
    <row r="6566" spans="8:8" x14ac:dyDescent="0.15">
      <c r="H6566">
        <f t="shared" si="103"/>
        <v>9.9741440000000008</v>
      </c>
    </row>
    <row r="6567" spans="8:8" x14ac:dyDescent="0.15">
      <c r="H6567">
        <f t="shared" si="103"/>
        <v>11.844296</v>
      </c>
    </row>
    <row r="6568" spans="8:8" x14ac:dyDescent="0.15">
      <c r="H6568">
        <f t="shared" si="103"/>
        <v>11.844296</v>
      </c>
    </row>
    <row r="6569" spans="8:8" x14ac:dyDescent="0.15">
      <c r="H6569">
        <f t="shared" si="103"/>
        <v>11.844296</v>
      </c>
    </row>
    <row r="6570" spans="8:8" x14ac:dyDescent="0.15">
      <c r="H6570">
        <f t="shared" si="103"/>
        <v>11.844296</v>
      </c>
    </row>
    <row r="6571" spans="8:8" x14ac:dyDescent="0.15">
      <c r="H6571">
        <f t="shared" si="103"/>
        <v>3.7403040000000001</v>
      </c>
    </row>
    <row r="6572" spans="8:8" x14ac:dyDescent="0.15">
      <c r="H6572">
        <f t="shared" si="103"/>
        <v>3.7403040000000001</v>
      </c>
    </row>
    <row r="6573" spans="8:8" x14ac:dyDescent="0.15">
      <c r="H6573">
        <f t="shared" si="103"/>
        <v>0.37403039999999999</v>
      </c>
    </row>
    <row r="6574" spans="8:8" x14ac:dyDescent="0.15">
      <c r="H6574">
        <f t="shared" si="103"/>
        <v>0.37403039999999999</v>
      </c>
    </row>
    <row r="6575" spans="8:8" x14ac:dyDescent="0.15">
      <c r="H6575">
        <f t="shared" si="103"/>
        <v>0.37403039999999999</v>
      </c>
    </row>
    <row r="6576" spans="8:8" x14ac:dyDescent="0.15">
      <c r="H6576">
        <f t="shared" si="103"/>
        <v>0.37403039999999999</v>
      </c>
    </row>
    <row r="6577" spans="8:8" x14ac:dyDescent="0.15">
      <c r="H6577">
        <f t="shared" si="103"/>
        <v>0.37403039999999999</v>
      </c>
    </row>
    <row r="6578" spans="8:8" x14ac:dyDescent="0.15">
      <c r="H6578">
        <f t="shared" si="103"/>
        <v>0.37403039999999999</v>
      </c>
    </row>
    <row r="6579" spans="8:8" x14ac:dyDescent="0.15">
      <c r="H6579">
        <f t="shared" si="103"/>
        <v>0.37403039999999999</v>
      </c>
    </row>
    <row r="6580" spans="8:8" x14ac:dyDescent="0.15">
      <c r="H6580">
        <f t="shared" si="103"/>
        <v>0.37403039999999999</v>
      </c>
    </row>
    <row r="6581" spans="8:8" x14ac:dyDescent="0.15">
      <c r="H6581">
        <f t="shared" si="103"/>
        <v>0.37403039999999999</v>
      </c>
    </row>
    <row r="6582" spans="8:8" x14ac:dyDescent="0.15">
      <c r="H6582">
        <f t="shared" si="103"/>
        <v>0.37403039999999999</v>
      </c>
    </row>
    <row r="6583" spans="8:8" x14ac:dyDescent="0.15">
      <c r="H6583">
        <f t="shared" si="103"/>
        <v>0.37403039999999999</v>
      </c>
    </row>
    <row r="6584" spans="8:8" x14ac:dyDescent="0.15">
      <c r="H6584">
        <f t="shared" si="103"/>
        <v>1.2467680000000001</v>
      </c>
    </row>
    <row r="6585" spans="8:8" x14ac:dyDescent="0.15">
      <c r="H6585">
        <f t="shared" si="103"/>
        <v>6.2338399999999998</v>
      </c>
    </row>
    <row r="6586" spans="8:8" x14ac:dyDescent="0.15">
      <c r="H6586">
        <f t="shared" si="103"/>
        <v>11.844296</v>
      </c>
    </row>
    <row r="6587" spans="8:8" x14ac:dyDescent="0.15">
      <c r="H6587">
        <f t="shared" si="103"/>
        <v>11.844296</v>
      </c>
    </row>
    <row r="6588" spans="8:8" x14ac:dyDescent="0.15">
      <c r="H6588">
        <f t="shared" si="103"/>
        <v>11.844296</v>
      </c>
    </row>
    <row r="6589" spans="8:8" x14ac:dyDescent="0.15">
      <c r="H6589">
        <f t="shared" si="103"/>
        <v>9.9741440000000008</v>
      </c>
    </row>
    <row r="6590" spans="8:8" x14ac:dyDescent="0.15">
      <c r="H6590">
        <f t="shared" si="103"/>
        <v>9.9741440000000008</v>
      </c>
    </row>
    <row r="6591" spans="8:8" x14ac:dyDescent="0.15">
      <c r="H6591">
        <f t="shared" si="103"/>
        <v>11.844296</v>
      </c>
    </row>
    <row r="6592" spans="8:8" x14ac:dyDescent="0.15">
      <c r="H6592">
        <f t="shared" si="103"/>
        <v>11.844296</v>
      </c>
    </row>
    <row r="6593" spans="8:8" x14ac:dyDescent="0.15">
      <c r="H6593">
        <f t="shared" si="103"/>
        <v>11.844296</v>
      </c>
    </row>
    <row r="6594" spans="8:8" x14ac:dyDescent="0.15">
      <c r="H6594">
        <f t="shared" si="103"/>
        <v>11.844296</v>
      </c>
    </row>
    <row r="6595" spans="8:8" x14ac:dyDescent="0.15">
      <c r="H6595">
        <f t="shared" si="103"/>
        <v>3.7403040000000001</v>
      </c>
    </row>
    <row r="6596" spans="8:8" x14ac:dyDescent="0.15">
      <c r="H6596">
        <f t="shared" si="103"/>
        <v>3.7403040000000001</v>
      </c>
    </row>
    <row r="6597" spans="8:8" x14ac:dyDescent="0.15">
      <c r="H6597">
        <f t="shared" si="103"/>
        <v>0.37403039999999999</v>
      </c>
    </row>
    <row r="6598" spans="8:8" x14ac:dyDescent="0.15">
      <c r="H6598">
        <f t="shared" si="103"/>
        <v>0.37403039999999999</v>
      </c>
    </row>
    <row r="6599" spans="8:8" x14ac:dyDescent="0.15">
      <c r="H6599">
        <f t="shared" si="103"/>
        <v>0.37403039999999999</v>
      </c>
    </row>
    <row r="6600" spans="8:8" x14ac:dyDescent="0.15">
      <c r="H6600">
        <f t="shared" si="103"/>
        <v>0.37403039999999999</v>
      </c>
    </row>
    <row r="6601" spans="8:8" x14ac:dyDescent="0.15">
      <c r="H6601">
        <f t="shared" si="103"/>
        <v>0.37403039999999999</v>
      </c>
    </row>
    <row r="6602" spans="8:8" x14ac:dyDescent="0.15">
      <c r="H6602">
        <f t="shared" si="103"/>
        <v>0.37403039999999999</v>
      </c>
    </row>
    <row r="6603" spans="8:8" x14ac:dyDescent="0.15">
      <c r="H6603">
        <f t="shared" si="103"/>
        <v>0.37403039999999999</v>
      </c>
    </row>
    <row r="6604" spans="8:8" x14ac:dyDescent="0.15">
      <c r="H6604">
        <f t="shared" si="103"/>
        <v>0.37403039999999999</v>
      </c>
    </row>
    <row r="6605" spans="8:8" x14ac:dyDescent="0.15">
      <c r="H6605">
        <f t="shared" si="103"/>
        <v>0.37403039999999999</v>
      </c>
    </row>
    <row r="6606" spans="8:8" x14ac:dyDescent="0.15">
      <c r="H6606">
        <f t="shared" si="103"/>
        <v>0.37403039999999999</v>
      </c>
    </row>
    <row r="6607" spans="8:8" x14ac:dyDescent="0.15">
      <c r="H6607">
        <f t="shared" si="103"/>
        <v>0.37403039999999999</v>
      </c>
    </row>
    <row r="6608" spans="8:8" x14ac:dyDescent="0.15">
      <c r="H6608">
        <f t="shared" si="103"/>
        <v>1.2467680000000001</v>
      </c>
    </row>
    <row r="6609" spans="8:8" x14ac:dyDescent="0.15">
      <c r="H6609">
        <f t="shared" si="103"/>
        <v>6.2338399999999998</v>
      </c>
    </row>
    <row r="6610" spans="8:8" x14ac:dyDescent="0.15">
      <c r="H6610">
        <f t="shared" si="103"/>
        <v>11.844296</v>
      </c>
    </row>
    <row r="6611" spans="8:8" x14ac:dyDescent="0.15">
      <c r="H6611">
        <f t="shared" si="103"/>
        <v>11.844296</v>
      </c>
    </row>
    <row r="6612" spans="8:8" x14ac:dyDescent="0.15">
      <c r="H6612">
        <f t="shared" si="103"/>
        <v>11.844296</v>
      </c>
    </row>
    <row r="6613" spans="8:8" x14ac:dyDescent="0.15">
      <c r="H6613">
        <f t="shared" si="103"/>
        <v>9.9741440000000008</v>
      </c>
    </row>
    <row r="6614" spans="8:8" x14ac:dyDescent="0.15">
      <c r="H6614">
        <f t="shared" si="103"/>
        <v>9.9741440000000008</v>
      </c>
    </row>
    <row r="6615" spans="8:8" x14ac:dyDescent="0.15">
      <c r="H6615">
        <f t="shared" si="103"/>
        <v>11.844296</v>
      </c>
    </row>
    <row r="6616" spans="8:8" x14ac:dyDescent="0.15">
      <c r="H6616">
        <f t="shared" si="103"/>
        <v>11.844296</v>
      </c>
    </row>
    <row r="6617" spans="8:8" x14ac:dyDescent="0.15">
      <c r="H6617">
        <f t="shared" si="103"/>
        <v>11.844296</v>
      </c>
    </row>
    <row r="6618" spans="8:8" x14ac:dyDescent="0.15">
      <c r="H6618">
        <f t="shared" si="103"/>
        <v>11.844296</v>
      </c>
    </row>
    <row r="6619" spans="8:8" x14ac:dyDescent="0.15">
      <c r="H6619">
        <f t="shared" ref="H6619:H6682" si="104">$H6595</f>
        <v>3.7403040000000001</v>
      </c>
    </row>
    <row r="6620" spans="8:8" x14ac:dyDescent="0.15">
      <c r="H6620">
        <f t="shared" si="104"/>
        <v>3.7403040000000001</v>
      </c>
    </row>
    <row r="6621" spans="8:8" x14ac:dyDescent="0.15">
      <c r="H6621">
        <f t="shared" si="104"/>
        <v>0.37403039999999999</v>
      </c>
    </row>
    <row r="6622" spans="8:8" x14ac:dyDescent="0.15">
      <c r="H6622">
        <f t="shared" si="104"/>
        <v>0.37403039999999999</v>
      </c>
    </row>
    <row r="6623" spans="8:8" x14ac:dyDescent="0.15">
      <c r="H6623">
        <f t="shared" si="104"/>
        <v>0.37403039999999999</v>
      </c>
    </row>
    <row r="6624" spans="8:8" x14ac:dyDescent="0.15">
      <c r="H6624">
        <f t="shared" si="104"/>
        <v>0.37403039999999999</v>
      </c>
    </row>
    <row r="6625" spans="8:8" x14ac:dyDescent="0.15">
      <c r="H6625">
        <f t="shared" si="104"/>
        <v>0.37403039999999999</v>
      </c>
    </row>
    <row r="6626" spans="8:8" x14ac:dyDescent="0.15">
      <c r="H6626">
        <f t="shared" si="104"/>
        <v>0.37403039999999999</v>
      </c>
    </row>
    <row r="6627" spans="8:8" x14ac:dyDescent="0.15">
      <c r="H6627">
        <f t="shared" si="104"/>
        <v>0.37403039999999999</v>
      </c>
    </row>
    <row r="6628" spans="8:8" x14ac:dyDescent="0.15">
      <c r="H6628">
        <f t="shared" si="104"/>
        <v>0.37403039999999999</v>
      </c>
    </row>
    <row r="6629" spans="8:8" x14ac:dyDescent="0.15">
      <c r="H6629">
        <f t="shared" si="104"/>
        <v>0.37403039999999999</v>
      </c>
    </row>
    <row r="6630" spans="8:8" x14ac:dyDescent="0.15">
      <c r="H6630">
        <f t="shared" si="104"/>
        <v>0.37403039999999999</v>
      </c>
    </row>
    <row r="6631" spans="8:8" x14ac:dyDescent="0.15">
      <c r="H6631">
        <f t="shared" si="104"/>
        <v>0.37403039999999999</v>
      </c>
    </row>
    <row r="6632" spans="8:8" x14ac:dyDescent="0.15">
      <c r="H6632">
        <f t="shared" si="104"/>
        <v>1.2467680000000001</v>
      </c>
    </row>
    <row r="6633" spans="8:8" x14ac:dyDescent="0.15">
      <c r="H6633">
        <f t="shared" si="104"/>
        <v>6.2338399999999998</v>
      </c>
    </row>
    <row r="6634" spans="8:8" x14ac:dyDescent="0.15">
      <c r="H6634">
        <f t="shared" si="104"/>
        <v>11.844296</v>
      </c>
    </row>
    <row r="6635" spans="8:8" x14ac:dyDescent="0.15">
      <c r="H6635">
        <f t="shared" si="104"/>
        <v>11.844296</v>
      </c>
    </row>
    <row r="6636" spans="8:8" x14ac:dyDescent="0.15">
      <c r="H6636">
        <f t="shared" si="104"/>
        <v>11.844296</v>
      </c>
    </row>
    <row r="6637" spans="8:8" x14ac:dyDescent="0.15">
      <c r="H6637">
        <f t="shared" si="104"/>
        <v>9.9741440000000008</v>
      </c>
    </row>
    <row r="6638" spans="8:8" x14ac:dyDescent="0.15">
      <c r="H6638">
        <f t="shared" si="104"/>
        <v>9.9741440000000008</v>
      </c>
    </row>
    <row r="6639" spans="8:8" x14ac:dyDescent="0.15">
      <c r="H6639">
        <f t="shared" si="104"/>
        <v>11.844296</v>
      </c>
    </row>
    <row r="6640" spans="8:8" x14ac:dyDescent="0.15">
      <c r="H6640">
        <f t="shared" si="104"/>
        <v>11.844296</v>
      </c>
    </row>
    <row r="6641" spans="8:8" x14ac:dyDescent="0.15">
      <c r="H6641">
        <f t="shared" si="104"/>
        <v>11.844296</v>
      </c>
    </row>
    <row r="6642" spans="8:8" x14ac:dyDescent="0.15">
      <c r="H6642">
        <f t="shared" si="104"/>
        <v>11.844296</v>
      </c>
    </row>
    <row r="6643" spans="8:8" x14ac:dyDescent="0.15">
      <c r="H6643">
        <f t="shared" si="104"/>
        <v>3.7403040000000001</v>
      </c>
    </row>
    <row r="6644" spans="8:8" x14ac:dyDescent="0.15">
      <c r="H6644">
        <f t="shared" si="104"/>
        <v>3.7403040000000001</v>
      </c>
    </row>
    <row r="6645" spans="8:8" x14ac:dyDescent="0.15">
      <c r="H6645">
        <f t="shared" si="104"/>
        <v>0.37403039999999999</v>
      </c>
    </row>
    <row r="6646" spans="8:8" x14ac:dyDescent="0.15">
      <c r="H6646">
        <f t="shared" si="104"/>
        <v>0.37403039999999999</v>
      </c>
    </row>
    <row r="6647" spans="8:8" x14ac:dyDescent="0.15">
      <c r="H6647">
        <f t="shared" si="104"/>
        <v>0.37403039999999999</v>
      </c>
    </row>
    <row r="6648" spans="8:8" x14ac:dyDescent="0.15">
      <c r="H6648">
        <f t="shared" si="104"/>
        <v>0.37403039999999999</v>
      </c>
    </row>
    <row r="6649" spans="8:8" x14ac:dyDescent="0.15">
      <c r="H6649">
        <f t="shared" si="104"/>
        <v>0.37403039999999999</v>
      </c>
    </row>
    <row r="6650" spans="8:8" x14ac:dyDescent="0.15">
      <c r="H6650">
        <f t="shared" si="104"/>
        <v>0.37403039999999999</v>
      </c>
    </row>
    <row r="6651" spans="8:8" x14ac:dyDescent="0.15">
      <c r="H6651">
        <f t="shared" si="104"/>
        <v>0.37403039999999999</v>
      </c>
    </row>
    <row r="6652" spans="8:8" x14ac:dyDescent="0.15">
      <c r="H6652">
        <f t="shared" si="104"/>
        <v>0.37403039999999999</v>
      </c>
    </row>
    <row r="6653" spans="8:8" x14ac:dyDescent="0.15">
      <c r="H6653">
        <f t="shared" si="104"/>
        <v>0.37403039999999999</v>
      </c>
    </row>
    <row r="6654" spans="8:8" x14ac:dyDescent="0.15">
      <c r="H6654">
        <f t="shared" si="104"/>
        <v>0.37403039999999999</v>
      </c>
    </row>
    <row r="6655" spans="8:8" x14ac:dyDescent="0.15">
      <c r="H6655">
        <f t="shared" si="104"/>
        <v>0.37403039999999999</v>
      </c>
    </row>
    <row r="6656" spans="8:8" x14ac:dyDescent="0.15">
      <c r="H6656">
        <f t="shared" si="104"/>
        <v>1.2467680000000001</v>
      </c>
    </row>
    <row r="6657" spans="8:8" x14ac:dyDescent="0.15">
      <c r="H6657">
        <f t="shared" si="104"/>
        <v>6.2338399999999998</v>
      </c>
    </row>
    <row r="6658" spans="8:8" x14ac:dyDescent="0.15">
      <c r="H6658">
        <f t="shared" si="104"/>
        <v>11.844296</v>
      </c>
    </row>
    <row r="6659" spans="8:8" x14ac:dyDescent="0.15">
      <c r="H6659">
        <f t="shared" si="104"/>
        <v>11.844296</v>
      </c>
    </row>
    <row r="6660" spans="8:8" x14ac:dyDescent="0.15">
      <c r="H6660">
        <f t="shared" si="104"/>
        <v>11.844296</v>
      </c>
    </row>
    <row r="6661" spans="8:8" x14ac:dyDescent="0.15">
      <c r="H6661">
        <f t="shared" si="104"/>
        <v>9.9741440000000008</v>
      </c>
    </row>
    <row r="6662" spans="8:8" x14ac:dyDescent="0.15">
      <c r="H6662">
        <f t="shared" si="104"/>
        <v>9.9741440000000008</v>
      </c>
    </row>
    <row r="6663" spans="8:8" x14ac:dyDescent="0.15">
      <c r="H6663">
        <f t="shared" si="104"/>
        <v>11.844296</v>
      </c>
    </row>
    <row r="6664" spans="8:8" x14ac:dyDescent="0.15">
      <c r="H6664">
        <f t="shared" si="104"/>
        <v>11.844296</v>
      </c>
    </row>
    <row r="6665" spans="8:8" x14ac:dyDescent="0.15">
      <c r="H6665">
        <f t="shared" si="104"/>
        <v>11.844296</v>
      </c>
    </row>
    <row r="6666" spans="8:8" x14ac:dyDescent="0.15">
      <c r="H6666">
        <f t="shared" si="104"/>
        <v>11.844296</v>
      </c>
    </row>
    <row r="6667" spans="8:8" x14ac:dyDescent="0.15">
      <c r="H6667">
        <f t="shared" si="104"/>
        <v>3.7403040000000001</v>
      </c>
    </row>
    <row r="6668" spans="8:8" x14ac:dyDescent="0.15">
      <c r="H6668">
        <f t="shared" si="104"/>
        <v>3.7403040000000001</v>
      </c>
    </row>
    <row r="6669" spans="8:8" x14ac:dyDescent="0.15">
      <c r="H6669">
        <f t="shared" si="104"/>
        <v>0.37403039999999999</v>
      </c>
    </row>
    <row r="6670" spans="8:8" x14ac:dyDescent="0.15">
      <c r="H6670">
        <f t="shared" si="104"/>
        <v>0.37403039999999999</v>
      </c>
    </row>
    <row r="6671" spans="8:8" x14ac:dyDescent="0.15">
      <c r="H6671">
        <f t="shared" si="104"/>
        <v>0.37403039999999999</v>
      </c>
    </row>
    <row r="6672" spans="8:8" x14ac:dyDescent="0.15">
      <c r="H6672">
        <f t="shared" si="104"/>
        <v>0.37403039999999999</v>
      </c>
    </row>
    <row r="6673" spans="8:8" x14ac:dyDescent="0.15">
      <c r="H6673">
        <f t="shared" si="104"/>
        <v>0.37403039999999999</v>
      </c>
    </row>
    <row r="6674" spans="8:8" x14ac:dyDescent="0.15">
      <c r="H6674">
        <f t="shared" si="104"/>
        <v>0.37403039999999999</v>
      </c>
    </row>
    <row r="6675" spans="8:8" x14ac:dyDescent="0.15">
      <c r="H6675">
        <f t="shared" si="104"/>
        <v>0.37403039999999999</v>
      </c>
    </row>
    <row r="6676" spans="8:8" x14ac:dyDescent="0.15">
      <c r="H6676">
        <f t="shared" si="104"/>
        <v>0.37403039999999999</v>
      </c>
    </row>
    <row r="6677" spans="8:8" x14ac:dyDescent="0.15">
      <c r="H6677">
        <f t="shared" si="104"/>
        <v>0.37403039999999999</v>
      </c>
    </row>
    <row r="6678" spans="8:8" x14ac:dyDescent="0.15">
      <c r="H6678">
        <f t="shared" si="104"/>
        <v>0.37403039999999999</v>
      </c>
    </row>
    <row r="6679" spans="8:8" x14ac:dyDescent="0.15">
      <c r="H6679">
        <f t="shared" si="104"/>
        <v>0.37403039999999999</v>
      </c>
    </row>
    <row r="6680" spans="8:8" x14ac:dyDescent="0.15">
      <c r="H6680">
        <f t="shared" si="104"/>
        <v>1.2467680000000001</v>
      </c>
    </row>
    <row r="6681" spans="8:8" x14ac:dyDescent="0.15">
      <c r="H6681">
        <f t="shared" si="104"/>
        <v>6.2338399999999998</v>
      </c>
    </row>
    <row r="6682" spans="8:8" x14ac:dyDescent="0.15">
      <c r="H6682">
        <f t="shared" si="104"/>
        <v>11.844296</v>
      </c>
    </row>
    <row r="6683" spans="8:8" x14ac:dyDescent="0.15">
      <c r="H6683">
        <f t="shared" ref="H6683:H6746" si="105">$H6659</f>
        <v>11.844296</v>
      </c>
    </row>
    <row r="6684" spans="8:8" x14ac:dyDescent="0.15">
      <c r="H6684">
        <f t="shared" si="105"/>
        <v>11.844296</v>
      </c>
    </row>
    <row r="6685" spans="8:8" x14ac:dyDescent="0.15">
      <c r="H6685">
        <f t="shared" si="105"/>
        <v>9.9741440000000008</v>
      </c>
    </row>
    <row r="6686" spans="8:8" x14ac:dyDescent="0.15">
      <c r="H6686">
        <f t="shared" si="105"/>
        <v>9.9741440000000008</v>
      </c>
    </row>
    <row r="6687" spans="8:8" x14ac:dyDescent="0.15">
      <c r="H6687">
        <f t="shared" si="105"/>
        <v>11.844296</v>
      </c>
    </row>
    <row r="6688" spans="8:8" x14ac:dyDescent="0.15">
      <c r="H6688">
        <f t="shared" si="105"/>
        <v>11.844296</v>
      </c>
    </row>
    <row r="6689" spans="8:8" x14ac:dyDescent="0.15">
      <c r="H6689">
        <f t="shared" si="105"/>
        <v>11.844296</v>
      </c>
    </row>
    <row r="6690" spans="8:8" x14ac:dyDescent="0.15">
      <c r="H6690">
        <f t="shared" si="105"/>
        <v>11.844296</v>
      </c>
    </row>
    <row r="6691" spans="8:8" x14ac:dyDescent="0.15">
      <c r="H6691">
        <f t="shared" si="105"/>
        <v>3.7403040000000001</v>
      </c>
    </row>
    <row r="6692" spans="8:8" x14ac:dyDescent="0.15">
      <c r="H6692">
        <f t="shared" si="105"/>
        <v>3.7403040000000001</v>
      </c>
    </row>
    <row r="6693" spans="8:8" x14ac:dyDescent="0.15">
      <c r="H6693">
        <f t="shared" si="105"/>
        <v>0.37403039999999999</v>
      </c>
    </row>
    <row r="6694" spans="8:8" x14ac:dyDescent="0.15">
      <c r="H6694">
        <f t="shared" si="105"/>
        <v>0.37403039999999999</v>
      </c>
    </row>
    <row r="6695" spans="8:8" x14ac:dyDescent="0.15">
      <c r="H6695">
        <f t="shared" si="105"/>
        <v>0.37403039999999999</v>
      </c>
    </row>
    <row r="6696" spans="8:8" x14ac:dyDescent="0.15">
      <c r="H6696">
        <f t="shared" si="105"/>
        <v>0.37403039999999999</v>
      </c>
    </row>
    <row r="6697" spans="8:8" x14ac:dyDescent="0.15">
      <c r="H6697">
        <f t="shared" si="105"/>
        <v>0.37403039999999999</v>
      </c>
    </row>
    <row r="6698" spans="8:8" x14ac:dyDescent="0.15">
      <c r="H6698">
        <f t="shared" si="105"/>
        <v>0.37403039999999999</v>
      </c>
    </row>
    <row r="6699" spans="8:8" x14ac:dyDescent="0.15">
      <c r="H6699">
        <f t="shared" si="105"/>
        <v>0.37403039999999999</v>
      </c>
    </row>
    <row r="6700" spans="8:8" x14ac:dyDescent="0.15">
      <c r="H6700">
        <f t="shared" si="105"/>
        <v>0.37403039999999999</v>
      </c>
    </row>
    <row r="6701" spans="8:8" x14ac:dyDescent="0.15">
      <c r="H6701">
        <f t="shared" si="105"/>
        <v>0.37403039999999999</v>
      </c>
    </row>
    <row r="6702" spans="8:8" x14ac:dyDescent="0.15">
      <c r="H6702">
        <f t="shared" si="105"/>
        <v>0.37403039999999999</v>
      </c>
    </row>
    <row r="6703" spans="8:8" x14ac:dyDescent="0.15">
      <c r="H6703">
        <f t="shared" si="105"/>
        <v>0.37403039999999999</v>
      </c>
    </row>
    <row r="6704" spans="8:8" x14ac:dyDescent="0.15">
      <c r="H6704">
        <f t="shared" si="105"/>
        <v>1.2467680000000001</v>
      </c>
    </row>
    <row r="6705" spans="8:8" x14ac:dyDescent="0.15">
      <c r="H6705">
        <f t="shared" si="105"/>
        <v>6.2338399999999998</v>
      </c>
    </row>
    <row r="6706" spans="8:8" x14ac:dyDescent="0.15">
      <c r="H6706">
        <f t="shared" si="105"/>
        <v>11.844296</v>
      </c>
    </row>
    <row r="6707" spans="8:8" x14ac:dyDescent="0.15">
      <c r="H6707">
        <f t="shared" si="105"/>
        <v>11.844296</v>
      </c>
    </row>
    <row r="6708" spans="8:8" x14ac:dyDescent="0.15">
      <c r="H6708">
        <f t="shared" si="105"/>
        <v>11.844296</v>
      </c>
    </row>
    <row r="6709" spans="8:8" x14ac:dyDescent="0.15">
      <c r="H6709">
        <f t="shared" si="105"/>
        <v>9.9741440000000008</v>
      </c>
    </row>
    <row r="6710" spans="8:8" x14ac:dyDescent="0.15">
      <c r="H6710">
        <f t="shared" si="105"/>
        <v>9.9741440000000008</v>
      </c>
    </row>
    <row r="6711" spans="8:8" x14ac:dyDescent="0.15">
      <c r="H6711">
        <f t="shared" si="105"/>
        <v>11.844296</v>
      </c>
    </row>
    <row r="6712" spans="8:8" x14ac:dyDescent="0.15">
      <c r="H6712">
        <f t="shared" si="105"/>
        <v>11.844296</v>
      </c>
    </row>
    <row r="6713" spans="8:8" x14ac:dyDescent="0.15">
      <c r="H6713">
        <f t="shared" si="105"/>
        <v>11.844296</v>
      </c>
    </row>
    <row r="6714" spans="8:8" x14ac:dyDescent="0.15">
      <c r="H6714">
        <f t="shared" si="105"/>
        <v>11.844296</v>
      </c>
    </row>
    <row r="6715" spans="8:8" x14ac:dyDescent="0.15">
      <c r="H6715">
        <f t="shared" si="105"/>
        <v>3.7403040000000001</v>
      </c>
    </row>
    <row r="6716" spans="8:8" x14ac:dyDescent="0.15">
      <c r="H6716">
        <f t="shared" si="105"/>
        <v>3.7403040000000001</v>
      </c>
    </row>
    <row r="6717" spans="8:8" x14ac:dyDescent="0.15">
      <c r="H6717">
        <f t="shared" si="105"/>
        <v>0.37403039999999999</v>
      </c>
    </row>
    <row r="6718" spans="8:8" x14ac:dyDescent="0.15">
      <c r="H6718">
        <f t="shared" si="105"/>
        <v>0.37403039999999999</v>
      </c>
    </row>
    <row r="6719" spans="8:8" x14ac:dyDescent="0.15">
      <c r="H6719">
        <f t="shared" si="105"/>
        <v>0.37403039999999999</v>
      </c>
    </row>
    <row r="6720" spans="8:8" x14ac:dyDescent="0.15">
      <c r="H6720">
        <f t="shared" si="105"/>
        <v>0.37403039999999999</v>
      </c>
    </row>
    <row r="6721" spans="8:8" x14ac:dyDescent="0.15">
      <c r="H6721">
        <f t="shared" si="105"/>
        <v>0.37403039999999999</v>
      </c>
    </row>
    <row r="6722" spans="8:8" x14ac:dyDescent="0.15">
      <c r="H6722">
        <f t="shared" si="105"/>
        <v>0.37403039999999999</v>
      </c>
    </row>
    <row r="6723" spans="8:8" x14ac:dyDescent="0.15">
      <c r="H6723">
        <f t="shared" si="105"/>
        <v>0.37403039999999999</v>
      </c>
    </row>
    <row r="6724" spans="8:8" x14ac:dyDescent="0.15">
      <c r="H6724">
        <f t="shared" si="105"/>
        <v>0.37403039999999999</v>
      </c>
    </row>
    <row r="6725" spans="8:8" x14ac:dyDescent="0.15">
      <c r="H6725">
        <f t="shared" si="105"/>
        <v>0.37403039999999999</v>
      </c>
    </row>
    <row r="6726" spans="8:8" x14ac:dyDescent="0.15">
      <c r="H6726">
        <f t="shared" si="105"/>
        <v>0.37403039999999999</v>
      </c>
    </row>
    <row r="6727" spans="8:8" x14ac:dyDescent="0.15">
      <c r="H6727">
        <f t="shared" si="105"/>
        <v>0.37403039999999999</v>
      </c>
    </row>
    <row r="6728" spans="8:8" x14ac:dyDescent="0.15">
      <c r="H6728">
        <f t="shared" si="105"/>
        <v>1.2467680000000001</v>
      </c>
    </row>
    <row r="6729" spans="8:8" x14ac:dyDescent="0.15">
      <c r="H6729">
        <f t="shared" si="105"/>
        <v>6.2338399999999998</v>
      </c>
    </row>
    <row r="6730" spans="8:8" x14ac:dyDescent="0.15">
      <c r="H6730">
        <f t="shared" si="105"/>
        <v>11.844296</v>
      </c>
    </row>
    <row r="6731" spans="8:8" x14ac:dyDescent="0.15">
      <c r="H6731">
        <f t="shared" si="105"/>
        <v>11.844296</v>
      </c>
    </row>
    <row r="6732" spans="8:8" x14ac:dyDescent="0.15">
      <c r="H6732">
        <f t="shared" si="105"/>
        <v>11.844296</v>
      </c>
    </row>
    <row r="6733" spans="8:8" x14ac:dyDescent="0.15">
      <c r="H6733">
        <f t="shared" si="105"/>
        <v>9.9741440000000008</v>
      </c>
    </row>
    <row r="6734" spans="8:8" x14ac:dyDescent="0.15">
      <c r="H6734">
        <f t="shared" si="105"/>
        <v>9.9741440000000008</v>
      </c>
    </row>
    <row r="6735" spans="8:8" x14ac:dyDescent="0.15">
      <c r="H6735">
        <f t="shared" si="105"/>
        <v>11.844296</v>
      </c>
    </row>
    <row r="6736" spans="8:8" x14ac:dyDescent="0.15">
      <c r="H6736">
        <f t="shared" si="105"/>
        <v>11.844296</v>
      </c>
    </row>
    <row r="6737" spans="8:8" x14ac:dyDescent="0.15">
      <c r="H6737">
        <f t="shared" si="105"/>
        <v>11.844296</v>
      </c>
    </row>
    <row r="6738" spans="8:8" x14ac:dyDescent="0.15">
      <c r="H6738">
        <f t="shared" si="105"/>
        <v>11.844296</v>
      </c>
    </row>
    <row r="6739" spans="8:8" x14ac:dyDescent="0.15">
      <c r="H6739">
        <f t="shared" si="105"/>
        <v>3.7403040000000001</v>
      </c>
    </row>
    <row r="6740" spans="8:8" x14ac:dyDescent="0.15">
      <c r="H6740">
        <f t="shared" si="105"/>
        <v>3.7403040000000001</v>
      </c>
    </row>
    <row r="6741" spans="8:8" x14ac:dyDescent="0.15">
      <c r="H6741">
        <f t="shared" si="105"/>
        <v>0.37403039999999999</v>
      </c>
    </row>
    <row r="6742" spans="8:8" x14ac:dyDescent="0.15">
      <c r="H6742">
        <f t="shared" si="105"/>
        <v>0.37403039999999999</v>
      </c>
    </row>
    <row r="6743" spans="8:8" x14ac:dyDescent="0.15">
      <c r="H6743">
        <f t="shared" si="105"/>
        <v>0.37403039999999999</v>
      </c>
    </row>
    <row r="6744" spans="8:8" x14ac:dyDescent="0.15">
      <c r="H6744">
        <f t="shared" si="105"/>
        <v>0.37403039999999999</v>
      </c>
    </row>
    <row r="6745" spans="8:8" x14ac:dyDescent="0.15">
      <c r="H6745">
        <f t="shared" si="105"/>
        <v>0.37403039999999999</v>
      </c>
    </row>
    <row r="6746" spans="8:8" x14ac:dyDescent="0.15">
      <c r="H6746">
        <f t="shared" si="105"/>
        <v>0.37403039999999999</v>
      </c>
    </row>
    <row r="6747" spans="8:8" x14ac:dyDescent="0.15">
      <c r="H6747">
        <f t="shared" ref="H6747:H6810" si="106">$H6723</f>
        <v>0.37403039999999999</v>
      </c>
    </row>
    <row r="6748" spans="8:8" x14ac:dyDescent="0.15">
      <c r="H6748">
        <f t="shared" si="106"/>
        <v>0.37403039999999999</v>
      </c>
    </row>
    <row r="6749" spans="8:8" x14ac:dyDescent="0.15">
      <c r="H6749">
        <f t="shared" si="106"/>
        <v>0.37403039999999999</v>
      </c>
    </row>
    <row r="6750" spans="8:8" x14ac:dyDescent="0.15">
      <c r="H6750">
        <f t="shared" si="106"/>
        <v>0.37403039999999999</v>
      </c>
    </row>
    <row r="6751" spans="8:8" x14ac:dyDescent="0.15">
      <c r="H6751">
        <f t="shared" si="106"/>
        <v>0.37403039999999999</v>
      </c>
    </row>
    <row r="6752" spans="8:8" x14ac:dyDescent="0.15">
      <c r="H6752">
        <f t="shared" si="106"/>
        <v>1.2467680000000001</v>
      </c>
    </row>
    <row r="6753" spans="8:8" x14ac:dyDescent="0.15">
      <c r="H6753">
        <f t="shared" si="106"/>
        <v>6.2338399999999998</v>
      </c>
    </row>
    <row r="6754" spans="8:8" x14ac:dyDescent="0.15">
      <c r="H6754">
        <f t="shared" si="106"/>
        <v>11.844296</v>
      </c>
    </row>
    <row r="6755" spans="8:8" x14ac:dyDescent="0.15">
      <c r="H6755">
        <f t="shared" si="106"/>
        <v>11.844296</v>
      </c>
    </row>
    <row r="6756" spans="8:8" x14ac:dyDescent="0.15">
      <c r="H6756">
        <f t="shared" si="106"/>
        <v>11.844296</v>
      </c>
    </row>
    <row r="6757" spans="8:8" x14ac:dyDescent="0.15">
      <c r="H6757">
        <f t="shared" si="106"/>
        <v>9.9741440000000008</v>
      </c>
    </row>
    <row r="6758" spans="8:8" x14ac:dyDescent="0.15">
      <c r="H6758">
        <f t="shared" si="106"/>
        <v>9.9741440000000008</v>
      </c>
    </row>
    <row r="6759" spans="8:8" x14ac:dyDescent="0.15">
      <c r="H6759">
        <f t="shared" si="106"/>
        <v>11.844296</v>
      </c>
    </row>
    <row r="6760" spans="8:8" x14ac:dyDescent="0.15">
      <c r="H6760">
        <f t="shared" si="106"/>
        <v>11.844296</v>
      </c>
    </row>
    <row r="6761" spans="8:8" x14ac:dyDescent="0.15">
      <c r="H6761">
        <f t="shared" si="106"/>
        <v>11.844296</v>
      </c>
    </row>
    <row r="6762" spans="8:8" x14ac:dyDescent="0.15">
      <c r="H6762">
        <f t="shared" si="106"/>
        <v>11.844296</v>
      </c>
    </row>
    <row r="6763" spans="8:8" x14ac:dyDescent="0.15">
      <c r="H6763">
        <f t="shared" si="106"/>
        <v>3.7403040000000001</v>
      </c>
    </row>
    <row r="6764" spans="8:8" x14ac:dyDescent="0.15">
      <c r="H6764">
        <f t="shared" si="106"/>
        <v>3.7403040000000001</v>
      </c>
    </row>
    <row r="6765" spans="8:8" x14ac:dyDescent="0.15">
      <c r="H6765">
        <f t="shared" si="106"/>
        <v>0.37403039999999999</v>
      </c>
    </row>
    <row r="6766" spans="8:8" x14ac:dyDescent="0.15">
      <c r="H6766">
        <f t="shared" si="106"/>
        <v>0.37403039999999999</v>
      </c>
    </row>
    <row r="6767" spans="8:8" x14ac:dyDescent="0.15">
      <c r="H6767">
        <f t="shared" si="106"/>
        <v>0.37403039999999999</v>
      </c>
    </row>
    <row r="6768" spans="8:8" x14ac:dyDescent="0.15">
      <c r="H6768">
        <f t="shared" si="106"/>
        <v>0.37403039999999999</v>
      </c>
    </row>
    <row r="6769" spans="8:8" x14ac:dyDescent="0.15">
      <c r="H6769">
        <f t="shared" si="106"/>
        <v>0.37403039999999999</v>
      </c>
    </row>
    <row r="6770" spans="8:8" x14ac:dyDescent="0.15">
      <c r="H6770">
        <f t="shared" si="106"/>
        <v>0.37403039999999999</v>
      </c>
    </row>
    <row r="6771" spans="8:8" x14ac:dyDescent="0.15">
      <c r="H6771">
        <f t="shared" si="106"/>
        <v>0.37403039999999999</v>
      </c>
    </row>
    <row r="6772" spans="8:8" x14ac:dyDescent="0.15">
      <c r="H6772">
        <f t="shared" si="106"/>
        <v>0.37403039999999999</v>
      </c>
    </row>
    <row r="6773" spans="8:8" x14ac:dyDescent="0.15">
      <c r="H6773">
        <f t="shared" si="106"/>
        <v>0.37403039999999999</v>
      </c>
    </row>
    <row r="6774" spans="8:8" x14ac:dyDescent="0.15">
      <c r="H6774">
        <f t="shared" si="106"/>
        <v>0.37403039999999999</v>
      </c>
    </row>
    <row r="6775" spans="8:8" x14ac:dyDescent="0.15">
      <c r="H6775">
        <f t="shared" si="106"/>
        <v>0.37403039999999999</v>
      </c>
    </row>
    <row r="6776" spans="8:8" x14ac:dyDescent="0.15">
      <c r="H6776">
        <f t="shared" si="106"/>
        <v>1.2467680000000001</v>
      </c>
    </row>
    <row r="6777" spans="8:8" x14ac:dyDescent="0.15">
      <c r="H6777">
        <f t="shared" si="106"/>
        <v>6.2338399999999998</v>
      </c>
    </row>
    <row r="6778" spans="8:8" x14ac:dyDescent="0.15">
      <c r="H6778">
        <f t="shared" si="106"/>
        <v>11.844296</v>
      </c>
    </row>
    <row r="6779" spans="8:8" x14ac:dyDescent="0.15">
      <c r="H6779">
        <f t="shared" si="106"/>
        <v>11.844296</v>
      </c>
    </row>
    <row r="6780" spans="8:8" x14ac:dyDescent="0.15">
      <c r="H6780">
        <f t="shared" si="106"/>
        <v>11.844296</v>
      </c>
    </row>
    <row r="6781" spans="8:8" x14ac:dyDescent="0.15">
      <c r="H6781">
        <f t="shared" si="106"/>
        <v>9.9741440000000008</v>
      </c>
    </row>
    <row r="6782" spans="8:8" x14ac:dyDescent="0.15">
      <c r="H6782">
        <f t="shared" si="106"/>
        <v>9.9741440000000008</v>
      </c>
    </row>
    <row r="6783" spans="8:8" x14ac:dyDescent="0.15">
      <c r="H6783">
        <f t="shared" si="106"/>
        <v>11.844296</v>
      </c>
    </row>
    <row r="6784" spans="8:8" x14ac:dyDescent="0.15">
      <c r="H6784">
        <f t="shared" si="106"/>
        <v>11.844296</v>
      </c>
    </row>
    <row r="6785" spans="8:8" x14ac:dyDescent="0.15">
      <c r="H6785">
        <f t="shared" si="106"/>
        <v>11.844296</v>
      </c>
    </row>
    <row r="6786" spans="8:8" x14ac:dyDescent="0.15">
      <c r="H6786">
        <f t="shared" si="106"/>
        <v>11.844296</v>
      </c>
    </row>
    <row r="6787" spans="8:8" x14ac:dyDescent="0.15">
      <c r="H6787">
        <f t="shared" si="106"/>
        <v>3.7403040000000001</v>
      </c>
    </row>
    <row r="6788" spans="8:8" x14ac:dyDescent="0.15">
      <c r="H6788">
        <f t="shared" si="106"/>
        <v>3.7403040000000001</v>
      </c>
    </row>
    <row r="6789" spans="8:8" x14ac:dyDescent="0.15">
      <c r="H6789">
        <f t="shared" si="106"/>
        <v>0.37403039999999999</v>
      </c>
    </row>
    <row r="6790" spans="8:8" x14ac:dyDescent="0.15">
      <c r="H6790">
        <f t="shared" si="106"/>
        <v>0.37403039999999999</v>
      </c>
    </row>
    <row r="6791" spans="8:8" x14ac:dyDescent="0.15">
      <c r="H6791">
        <f t="shared" si="106"/>
        <v>0.37403039999999999</v>
      </c>
    </row>
    <row r="6792" spans="8:8" x14ac:dyDescent="0.15">
      <c r="H6792">
        <f t="shared" si="106"/>
        <v>0.37403039999999999</v>
      </c>
    </row>
    <row r="6793" spans="8:8" x14ac:dyDescent="0.15">
      <c r="H6793">
        <f t="shared" si="106"/>
        <v>0.37403039999999999</v>
      </c>
    </row>
    <row r="6794" spans="8:8" x14ac:dyDescent="0.15">
      <c r="H6794">
        <f t="shared" si="106"/>
        <v>0.37403039999999999</v>
      </c>
    </row>
    <row r="6795" spans="8:8" x14ac:dyDescent="0.15">
      <c r="H6795">
        <f t="shared" si="106"/>
        <v>0.37403039999999999</v>
      </c>
    </row>
    <row r="6796" spans="8:8" x14ac:dyDescent="0.15">
      <c r="H6796">
        <f t="shared" si="106"/>
        <v>0.37403039999999999</v>
      </c>
    </row>
    <row r="6797" spans="8:8" x14ac:dyDescent="0.15">
      <c r="H6797">
        <f t="shared" si="106"/>
        <v>0.37403039999999999</v>
      </c>
    </row>
    <row r="6798" spans="8:8" x14ac:dyDescent="0.15">
      <c r="H6798">
        <f t="shared" si="106"/>
        <v>0.37403039999999999</v>
      </c>
    </row>
    <row r="6799" spans="8:8" x14ac:dyDescent="0.15">
      <c r="H6799">
        <f t="shared" si="106"/>
        <v>0.37403039999999999</v>
      </c>
    </row>
    <row r="6800" spans="8:8" x14ac:dyDescent="0.15">
      <c r="H6800">
        <f t="shared" si="106"/>
        <v>1.2467680000000001</v>
      </c>
    </row>
    <row r="6801" spans="8:8" x14ac:dyDescent="0.15">
      <c r="H6801">
        <f t="shared" si="106"/>
        <v>6.2338399999999998</v>
      </c>
    </row>
    <row r="6802" spans="8:8" x14ac:dyDescent="0.15">
      <c r="H6802">
        <f t="shared" si="106"/>
        <v>11.844296</v>
      </c>
    </row>
    <row r="6803" spans="8:8" x14ac:dyDescent="0.15">
      <c r="H6803">
        <f t="shared" si="106"/>
        <v>11.844296</v>
      </c>
    </row>
    <row r="6804" spans="8:8" x14ac:dyDescent="0.15">
      <c r="H6804">
        <f t="shared" si="106"/>
        <v>11.844296</v>
      </c>
    </row>
    <row r="6805" spans="8:8" x14ac:dyDescent="0.15">
      <c r="H6805">
        <f t="shared" si="106"/>
        <v>9.9741440000000008</v>
      </c>
    </row>
    <row r="6806" spans="8:8" x14ac:dyDescent="0.15">
      <c r="H6806">
        <f t="shared" si="106"/>
        <v>9.9741440000000008</v>
      </c>
    </row>
    <row r="6807" spans="8:8" x14ac:dyDescent="0.15">
      <c r="H6807">
        <f t="shared" si="106"/>
        <v>11.844296</v>
      </c>
    </row>
    <row r="6808" spans="8:8" x14ac:dyDescent="0.15">
      <c r="H6808">
        <f t="shared" si="106"/>
        <v>11.844296</v>
      </c>
    </row>
    <row r="6809" spans="8:8" x14ac:dyDescent="0.15">
      <c r="H6809">
        <f t="shared" si="106"/>
        <v>11.844296</v>
      </c>
    </row>
    <row r="6810" spans="8:8" x14ac:dyDescent="0.15">
      <c r="H6810">
        <f t="shared" si="106"/>
        <v>11.844296</v>
      </c>
    </row>
    <row r="6811" spans="8:8" x14ac:dyDescent="0.15">
      <c r="H6811">
        <f t="shared" ref="H6811:H6874" si="107">$H6787</f>
        <v>3.7403040000000001</v>
      </c>
    </row>
    <row r="6812" spans="8:8" x14ac:dyDescent="0.15">
      <c r="H6812">
        <f t="shared" si="107"/>
        <v>3.7403040000000001</v>
      </c>
    </row>
    <row r="6813" spans="8:8" x14ac:dyDescent="0.15">
      <c r="H6813">
        <f t="shared" si="107"/>
        <v>0.37403039999999999</v>
      </c>
    </row>
    <row r="6814" spans="8:8" x14ac:dyDescent="0.15">
      <c r="H6814">
        <f t="shared" si="107"/>
        <v>0.37403039999999999</v>
      </c>
    </row>
    <row r="6815" spans="8:8" x14ac:dyDescent="0.15">
      <c r="H6815">
        <f t="shared" si="107"/>
        <v>0.37403039999999999</v>
      </c>
    </row>
    <row r="6816" spans="8:8" x14ac:dyDescent="0.15">
      <c r="H6816">
        <f t="shared" si="107"/>
        <v>0.37403039999999999</v>
      </c>
    </row>
    <row r="6817" spans="8:8" x14ac:dyDescent="0.15">
      <c r="H6817">
        <f t="shared" si="107"/>
        <v>0.37403039999999999</v>
      </c>
    </row>
    <row r="6818" spans="8:8" x14ac:dyDescent="0.15">
      <c r="H6818">
        <f t="shared" si="107"/>
        <v>0.37403039999999999</v>
      </c>
    </row>
    <row r="6819" spans="8:8" x14ac:dyDescent="0.15">
      <c r="H6819">
        <f t="shared" si="107"/>
        <v>0.37403039999999999</v>
      </c>
    </row>
    <row r="6820" spans="8:8" x14ac:dyDescent="0.15">
      <c r="H6820">
        <f t="shared" si="107"/>
        <v>0.37403039999999999</v>
      </c>
    </row>
    <row r="6821" spans="8:8" x14ac:dyDescent="0.15">
      <c r="H6821">
        <f t="shared" si="107"/>
        <v>0.37403039999999999</v>
      </c>
    </row>
    <row r="6822" spans="8:8" x14ac:dyDescent="0.15">
      <c r="H6822">
        <f t="shared" si="107"/>
        <v>0.37403039999999999</v>
      </c>
    </row>
    <row r="6823" spans="8:8" x14ac:dyDescent="0.15">
      <c r="H6823">
        <f t="shared" si="107"/>
        <v>0.37403039999999999</v>
      </c>
    </row>
    <row r="6824" spans="8:8" x14ac:dyDescent="0.15">
      <c r="H6824">
        <f t="shared" si="107"/>
        <v>1.2467680000000001</v>
      </c>
    </row>
    <row r="6825" spans="8:8" x14ac:dyDescent="0.15">
      <c r="H6825">
        <f t="shared" si="107"/>
        <v>6.2338399999999998</v>
      </c>
    </row>
    <row r="6826" spans="8:8" x14ac:dyDescent="0.15">
      <c r="H6826">
        <f t="shared" si="107"/>
        <v>11.844296</v>
      </c>
    </row>
    <row r="6827" spans="8:8" x14ac:dyDescent="0.15">
      <c r="H6827">
        <f t="shared" si="107"/>
        <v>11.844296</v>
      </c>
    </row>
    <row r="6828" spans="8:8" x14ac:dyDescent="0.15">
      <c r="H6828">
        <f t="shared" si="107"/>
        <v>11.844296</v>
      </c>
    </row>
    <row r="6829" spans="8:8" x14ac:dyDescent="0.15">
      <c r="H6829">
        <f t="shared" si="107"/>
        <v>9.9741440000000008</v>
      </c>
    </row>
    <row r="6830" spans="8:8" x14ac:dyDescent="0.15">
      <c r="H6830">
        <f t="shared" si="107"/>
        <v>9.9741440000000008</v>
      </c>
    </row>
    <row r="6831" spans="8:8" x14ac:dyDescent="0.15">
      <c r="H6831">
        <f t="shared" si="107"/>
        <v>11.844296</v>
      </c>
    </row>
    <row r="6832" spans="8:8" x14ac:dyDescent="0.15">
      <c r="H6832">
        <f t="shared" si="107"/>
        <v>11.844296</v>
      </c>
    </row>
    <row r="6833" spans="8:8" x14ac:dyDescent="0.15">
      <c r="H6833">
        <f t="shared" si="107"/>
        <v>11.844296</v>
      </c>
    </row>
    <row r="6834" spans="8:8" x14ac:dyDescent="0.15">
      <c r="H6834">
        <f t="shared" si="107"/>
        <v>11.844296</v>
      </c>
    </row>
    <row r="6835" spans="8:8" x14ac:dyDescent="0.15">
      <c r="H6835">
        <f t="shared" si="107"/>
        <v>3.7403040000000001</v>
      </c>
    </row>
    <row r="6836" spans="8:8" x14ac:dyDescent="0.15">
      <c r="H6836">
        <f t="shared" si="107"/>
        <v>3.7403040000000001</v>
      </c>
    </row>
    <row r="6837" spans="8:8" x14ac:dyDescent="0.15">
      <c r="H6837">
        <f t="shared" si="107"/>
        <v>0.37403039999999999</v>
      </c>
    </row>
    <row r="6838" spans="8:8" x14ac:dyDescent="0.15">
      <c r="H6838">
        <f t="shared" si="107"/>
        <v>0.37403039999999999</v>
      </c>
    </row>
    <row r="6839" spans="8:8" x14ac:dyDescent="0.15">
      <c r="H6839">
        <f t="shared" si="107"/>
        <v>0.37403039999999999</v>
      </c>
    </row>
    <row r="6840" spans="8:8" x14ac:dyDescent="0.15">
      <c r="H6840">
        <f t="shared" si="107"/>
        <v>0.37403039999999999</v>
      </c>
    </row>
    <row r="6841" spans="8:8" x14ac:dyDescent="0.15">
      <c r="H6841">
        <f t="shared" si="107"/>
        <v>0.37403039999999999</v>
      </c>
    </row>
    <row r="6842" spans="8:8" x14ac:dyDescent="0.15">
      <c r="H6842">
        <f t="shared" si="107"/>
        <v>0.37403039999999999</v>
      </c>
    </row>
    <row r="6843" spans="8:8" x14ac:dyDescent="0.15">
      <c r="H6843">
        <f t="shared" si="107"/>
        <v>0.37403039999999999</v>
      </c>
    </row>
    <row r="6844" spans="8:8" x14ac:dyDescent="0.15">
      <c r="H6844">
        <f t="shared" si="107"/>
        <v>0.37403039999999999</v>
      </c>
    </row>
    <row r="6845" spans="8:8" x14ac:dyDescent="0.15">
      <c r="H6845">
        <f t="shared" si="107"/>
        <v>0.37403039999999999</v>
      </c>
    </row>
    <row r="6846" spans="8:8" x14ac:dyDescent="0.15">
      <c r="H6846">
        <f t="shared" si="107"/>
        <v>0.37403039999999999</v>
      </c>
    </row>
    <row r="6847" spans="8:8" x14ac:dyDescent="0.15">
      <c r="H6847">
        <f t="shared" si="107"/>
        <v>0.37403039999999999</v>
      </c>
    </row>
    <row r="6848" spans="8:8" x14ac:dyDescent="0.15">
      <c r="H6848">
        <f t="shared" si="107"/>
        <v>1.2467680000000001</v>
      </c>
    </row>
    <row r="6849" spans="8:8" x14ac:dyDescent="0.15">
      <c r="H6849">
        <f t="shared" si="107"/>
        <v>6.2338399999999998</v>
      </c>
    </row>
    <row r="6850" spans="8:8" x14ac:dyDescent="0.15">
      <c r="H6850">
        <f t="shared" si="107"/>
        <v>11.844296</v>
      </c>
    </row>
    <row r="6851" spans="8:8" x14ac:dyDescent="0.15">
      <c r="H6851">
        <f t="shared" si="107"/>
        <v>11.844296</v>
      </c>
    </row>
    <row r="6852" spans="8:8" x14ac:dyDescent="0.15">
      <c r="H6852">
        <f t="shared" si="107"/>
        <v>11.844296</v>
      </c>
    </row>
    <row r="6853" spans="8:8" x14ac:dyDescent="0.15">
      <c r="H6853">
        <f t="shared" si="107"/>
        <v>9.9741440000000008</v>
      </c>
    </row>
    <row r="6854" spans="8:8" x14ac:dyDescent="0.15">
      <c r="H6854">
        <f t="shared" si="107"/>
        <v>9.9741440000000008</v>
      </c>
    </row>
    <row r="6855" spans="8:8" x14ac:dyDescent="0.15">
      <c r="H6855">
        <f t="shared" si="107"/>
        <v>11.844296</v>
      </c>
    </row>
    <row r="6856" spans="8:8" x14ac:dyDescent="0.15">
      <c r="H6856">
        <f t="shared" si="107"/>
        <v>11.844296</v>
      </c>
    </row>
    <row r="6857" spans="8:8" x14ac:dyDescent="0.15">
      <c r="H6857">
        <f t="shared" si="107"/>
        <v>11.844296</v>
      </c>
    </row>
    <row r="6858" spans="8:8" x14ac:dyDescent="0.15">
      <c r="H6858">
        <f t="shared" si="107"/>
        <v>11.844296</v>
      </c>
    </row>
    <row r="6859" spans="8:8" x14ac:dyDescent="0.15">
      <c r="H6859">
        <f t="shared" si="107"/>
        <v>3.7403040000000001</v>
      </c>
    </row>
    <row r="6860" spans="8:8" x14ac:dyDescent="0.15">
      <c r="H6860">
        <f t="shared" si="107"/>
        <v>3.7403040000000001</v>
      </c>
    </row>
    <row r="6861" spans="8:8" x14ac:dyDescent="0.15">
      <c r="H6861">
        <f t="shared" si="107"/>
        <v>0.37403039999999999</v>
      </c>
    </row>
    <row r="6862" spans="8:8" x14ac:dyDescent="0.15">
      <c r="H6862">
        <f t="shared" si="107"/>
        <v>0.37403039999999999</v>
      </c>
    </row>
    <row r="6863" spans="8:8" x14ac:dyDescent="0.15">
      <c r="H6863">
        <f t="shared" si="107"/>
        <v>0.37403039999999999</v>
      </c>
    </row>
    <row r="6864" spans="8:8" x14ac:dyDescent="0.15">
      <c r="H6864">
        <f t="shared" si="107"/>
        <v>0.37403039999999999</v>
      </c>
    </row>
    <row r="6865" spans="8:8" x14ac:dyDescent="0.15">
      <c r="H6865">
        <f t="shared" si="107"/>
        <v>0.37403039999999999</v>
      </c>
    </row>
    <row r="6866" spans="8:8" x14ac:dyDescent="0.15">
      <c r="H6866">
        <f t="shared" si="107"/>
        <v>0.37403039999999999</v>
      </c>
    </row>
    <row r="6867" spans="8:8" x14ac:dyDescent="0.15">
      <c r="H6867">
        <f t="shared" si="107"/>
        <v>0.37403039999999999</v>
      </c>
    </row>
    <row r="6868" spans="8:8" x14ac:dyDescent="0.15">
      <c r="H6868">
        <f t="shared" si="107"/>
        <v>0.37403039999999999</v>
      </c>
    </row>
    <row r="6869" spans="8:8" x14ac:dyDescent="0.15">
      <c r="H6869">
        <f t="shared" si="107"/>
        <v>0.37403039999999999</v>
      </c>
    </row>
    <row r="6870" spans="8:8" x14ac:dyDescent="0.15">
      <c r="H6870">
        <f t="shared" si="107"/>
        <v>0.37403039999999999</v>
      </c>
    </row>
    <row r="6871" spans="8:8" x14ac:dyDescent="0.15">
      <c r="H6871">
        <f t="shared" si="107"/>
        <v>0.37403039999999999</v>
      </c>
    </row>
    <row r="6872" spans="8:8" x14ac:dyDescent="0.15">
      <c r="H6872">
        <f t="shared" si="107"/>
        <v>1.2467680000000001</v>
      </c>
    </row>
    <row r="6873" spans="8:8" x14ac:dyDescent="0.15">
      <c r="H6873">
        <f t="shared" si="107"/>
        <v>6.2338399999999998</v>
      </c>
    </row>
    <row r="6874" spans="8:8" x14ac:dyDescent="0.15">
      <c r="H6874">
        <f t="shared" si="107"/>
        <v>11.844296</v>
      </c>
    </row>
    <row r="6875" spans="8:8" x14ac:dyDescent="0.15">
      <c r="H6875">
        <f t="shared" ref="H6875:H6938" si="108">$H6851</f>
        <v>11.844296</v>
      </c>
    </row>
    <row r="6876" spans="8:8" x14ac:dyDescent="0.15">
      <c r="H6876">
        <f t="shared" si="108"/>
        <v>11.844296</v>
      </c>
    </row>
    <row r="6877" spans="8:8" x14ac:dyDescent="0.15">
      <c r="H6877">
        <f t="shared" si="108"/>
        <v>9.9741440000000008</v>
      </c>
    </row>
    <row r="6878" spans="8:8" x14ac:dyDescent="0.15">
      <c r="H6878">
        <f t="shared" si="108"/>
        <v>9.9741440000000008</v>
      </c>
    </row>
    <row r="6879" spans="8:8" x14ac:dyDescent="0.15">
      <c r="H6879">
        <f t="shared" si="108"/>
        <v>11.844296</v>
      </c>
    </row>
    <row r="6880" spans="8:8" x14ac:dyDescent="0.15">
      <c r="H6880">
        <f t="shared" si="108"/>
        <v>11.844296</v>
      </c>
    </row>
    <row r="6881" spans="8:8" x14ac:dyDescent="0.15">
      <c r="H6881">
        <f t="shared" si="108"/>
        <v>11.844296</v>
      </c>
    </row>
    <row r="6882" spans="8:8" x14ac:dyDescent="0.15">
      <c r="H6882">
        <f t="shared" si="108"/>
        <v>11.844296</v>
      </c>
    </row>
    <row r="6883" spans="8:8" x14ac:dyDescent="0.15">
      <c r="H6883">
        <f t="shared" si="108"/>
        <v>3.7403040000000001</v>
      </c>
    </row>
    <row r="6884" spans="8:8" x14ac:dyDescent="0.15">
      <c r="H6884">
        <f t="shared" si="108"/>
        <v>3.7403040000000001</v>
      </c>
    </row>
    <row r="6885" spans="8:8" x14ac:dyDescent="0.15">
      <c r="H6885">
        <f t="shared" si="108"/>
        <v>0.37403039999999999</v>
      </c>
    </row>
    <row r="6886" spans="8:8" x14ac:dyDescent="0.15">
      <c r="H6886">
        <f t="shared" si="108"/>
        <v>0.37403039999999999</v>
      </c>
    </row>
    <row r="6887" spans="8:8" x14ac:dyDescent="0.15">
      <c r="H6887">
        <f t="shared" si="108"/>
        <v>0.37403039999999999</v>
      </c>
    </row>
    <row r="6888" spans="8:8" x14ac:dyDescent="0.15">
      <c r="H6888">
        <f t="shared" si="108"/>
        <v>0.37403039999999999</v>
      </c>
    </row>
    <row r="6889" spans="8:8" x14ac:dyDescent="0.15">
      <c r="H6889">
        <f t="shared" si="108"/>
        <v>0.37403039999999999</v>
      </c>
    </row>
    <row r="6890" spans="8:8" x14ac:dyDescent="0.15">
      <c r="H6890">
        <f t="shared" si="108"/>
        <v>0.37403039999999999</v>
      </c>
    </row>
    <row r="6891" spans="8:8" x14ac:dyDescent="0.15">
      <c r="H6891">
        <f t="shared" si="108"/>
        <v>0.37403039999999999</v>
      </c>
    </row>
    <row r="6892" spans="8:8" x14ac:dyDescent="0.15">
      <c r="H6892">
        <f t="shared" si="108"/>
        <v>0.37403039999999999</v>
      </c>
    </row>
    <row r="6893" spans="8:8" x14ac:dyDescent="0.15">
      <c r="H6893">
        <f t="shared" si="108"/>
        <v>0.37403039999999999</v>
      </c>
    </row>
    <row r="6894" spans="8:8" x14ac:dyDescent="0.15">
      <c r="H6894">
        <f t="shared" si="108"/>
        <v>0.37403039999999999</v>
      </c>
    </row>
    <row r="6895" spans="8:8" x14ac:dyDescent="0.15">
      <c r="H6895">
        <f t="shared" si="108"/>
        <v>0.37403039999999999</v>
      </c>
    </row>
    <row r="6896" spans="8:8" x14ac:dyDescent="0.15">
      <c r="H6896">
        <f t="shared" si="108"/>
        <v>1.2467680000000001</v>
      </c>
    </row>
    <row r="6897" spans="8:8" x14ac:dyDescent="0.15">
      <c r="H6897">
        <f t="shared" si="108"/>
        <v>6.2338399999999998</v>
      </c>
    </row>
    <row r="6898" spans="8:8" x14ac:dyDescent="0.15">
      <c r="H6898">
        <f t="shared" si="108"/>
        <v>11.844296</v>
      </c>
    </row>
    <row r="6899" spans="8:8" x14ac:dyDescent="0.15">
      <c r="H6899">
        <f t="shared" si="108"/>
        <v>11.844296</v>
      </c>
    </row>
    <row r="6900" spans="8:8" x14ac:dyDescent="0.15">
      <c r="H6900">
        <f t="shared" si="108"/>
        <v>11.844296</v>
      </c>
    </row>
    <row r="6901" spans="8:8" x14ac:dyDescent="0.15">
      <c r="H6901">
        <f t="shared" si="108"/>
        <v>9.9741440000000008</v>
      </c>
    </row>
    <row r="6902" spans="8:8" x14ac:dyDescent="0.15">
      <c r="H6902">
        <f t="shared" si="108"/>
        <v>9.9741440000000008</v>
      </c>
    </row>
    <row r="6903" spans="8:8" x14ac:dyDescent="0.15">
      <c r="H6903">
        <f t="shared" si="108"/>
        <v>11.844296</v>
      </c>
    </row>
    <row r="6904" spans="8:8" x14ac:dyDescent="0.15">
      <c r="H6904">
        <f t="shared" si="108"/>
        <v>11.844296</v>
      </c>
    </row>
    <row r="6905" spans="8:8" x14ac:dyDescent="0.15">
      <c r="H6905">
        <f t="shared" si="108"/>
        <v>11.844296</v>
      </c>
    </row>
    <row r="6906" spans="8:8" x14ac:dyDescent="0.15">
      <c r="H6906">
        <f t="shared" si="108"/>
        <v>11.844296</v>
      </c>
    </row>
    <row r="6907" spans="8:8" x14ac:dyDescent="0.15">
      <c r="H6907">
        <f t="shared" si="108"/>
        <v>3.7403040000000001</v>
      </c>
    </row>
    <row r="6908" spans="8:8" x14ac:dyDescent="0.15">
      <c r="H6908">
        <f t="shared" si="108"/>
        <v>3.7403040000000001</v>
      </c>
    </row>
    <row r="6909" spans="8:8" x14ac:dyDescent="0.15">
      <c r="H6909">
        <f t="shared" si="108"/>
        <v>0.37403039999999999</v>
      </c>
    </row>
    <row r="6910" spans="8:8" x14ac:dyDescent="0.15">
      <c r="H6910">
        <f t="shared" si="108"/>
        <v>0.37403039999999999</v>
      </c>
    </row>
    <row r="6911" spans="8:8" x14ac:dyDescent="0.15">
      <c r="H6911">
        <f t="shared" si="108"/>
        <v>0.37403039999999999</v>
      </c>
    </row>
    <row r="6912" spans="8:8" x14ac:dyDescent="0.15">
      <c r="H6912">
        <f t="shared" si="108"/>
        <v>0.37403039999999999</v>
      </c>
    </row>
    <row r="6913" spans="8:8" x14ac:dyDescent="0.15">
      <c r="H6913">
        <f t="shared" si="108"/>
        <v>0.37403039999999999</v>
      </c>
    </row>
    <row r="6914" spans="8:8" x14ac:dyDescent="0.15">
      <c r="H6914">
        <f t="shared" si="108"/>
        <v>0.37403039999999999</v>
      </c>
    </row>
    <row r="6915" spans="8:8" x14ac:dyDescent="0.15">
      <c r="H6915">
        <f t="shared" si="108"/>
        <v>0.37403039999999999</v>
      </c>
    </row>
    <row r="6916" spans="8:8" x14ac:dyDescent="0.15">
      <c r="H6916">
        <f t="shared" si="108"/>
        <v>0.37403039999999999</v>
      </c>
    </row>
    <row r="6917" spans="8:8" x14ac:dyDescent="0.15">
      <c r="H6917">
        <f t="shared" si="108"/>
        <v>0.37403039999999999</v>
      </c>
    </row>
    <row r="6918" spans="8:8" x14ac:dyDescent="0.15">
      <c r="H6918">
        <f t="shared" si="108"/>
        <v>0.37403039999999999</v>
      </c>
    </row>
    <row r="6919" spans="8:8" x14ac:dyDescent="0.15">
      <c r="H6919">
        <f t="shared" si="108"/>
        <v>0.37403039999999999</v>
      </c>
    </row>
    <row r="6920" spans="8:8" x14ac:dyDescent="0.15">
      <c r="H6920">
        <f t="shared" si="108"/>
        <v>1.2467680000000001</v>
      </c>
    </row>
    <row r="6921" spans="8:8" x14ac:dyDescent="0.15">
      <c r="H6921">
        <f t="shared" si="108"/>
        <v>6.2338399999999998</v>
      </c>
    </row>
    <row r="6922" spans="8:8" x14ac:dyDescent="0.15">
      <c r="H6922">
        <f t="shared" si="108"/>
        <v>11.844296</v>
      </c>
    </row>
    <row r="6923" spans="8:8" x14ac:dyDescent="0.15">
      <c r="H6923">
        <f t="shared" si="108"/>
        <v>11.844296</v>
      </c>
    </row>
    <row r="6924" spans="8:8" x14ac:dyDescent="0.15">
      <c r="H6924">
        <f t="shared" si="108"/>
        <v>11.844296</v>
      </c>
    </row>
    <row r="6925" spans="8:8" x14ac:dyDescent="0.15">
      <c r="H6925">
        <f t="shared" si="108"/>
        <v>9.9741440000000008</v>
      </c>
    </row>
    <row r="6926" spans="8:8" x14ac:dyDescent="0.15">
      <c r="H6926">
        <f t="shared" si="108"/>
        <v>9.9741440000000008</v>
      </c>
    </row>
    <row r="6927" spans="8:8" x14ac:dyDescent="0.15">
      <c r="H6927">
        <f t="shared" si="108"/>
        <v>11.844296</v>
      </c>
    </row>
    <row r="6928" spans="8:8" x14ac:dyDescent="0.15">
      <c r="H6928">
        <f t="shared" si="108"/>
        <v>11.844296</v>
      </c>
    </row>
    <row r="6929" spans="8:8" x14ac:dyDescent="0.15">
      <c r="H6929">
        <f t="shared" si="108"/>
        <v>11.844296</v>
      </c>
    </row>
    <row r="6930" spans="8:8" x14ac:dyDescent="0.15">
      <c r="H6930">
        <f t="shared" si="108"/>
        <v>11.844296</v>
      </c>
    </row>
    <row r="6931" spans="8:8" x14ac:dyDescent="0.15">
      <c r="H6931">
        <f t="shared" si="108"/>
        <v>3.7403040000000001</v>
      </c>
    </row>
    <row r="6932" spans="8:8" x14ac:dyDescent="0.15">
      <c r="H6932">
        <f t="shared" si="108"/>
        <v>3.7403040000000001</v>
      </c>
    </row>
    <row r="6933" spans="8:8" x14ac:dyDescent="0.15">
      <c r="H6933">
        <f t="shared" si="108"/>
        <v>0.37403039999999999</v>
      </c>
    </row>
    <row r="6934" spans="8:8" x14ac:dyDescent="0.15">
      <c r="H6934">
        <f t="shared" si="108"/>
        <v>0.37403039999999999</v>
      </c>
    </row>
    <row r="6935" spans="8:8" x14ac:dyDescent="0.15">
      <c r="H6935">
        <f t="shared" si="108"/>
        <v>0.37403039999999999</v>
      </c>
    </row>
    <row r="6936" spans="8:8" x14ac:dyDescent="0.15">
      <c r="H6936">
        <f t="shared" si="108"/>
        <v>0.37403039999999999</v>
      </c>
    </row>
    <row r="6937" spans="8:8" x14ac:dyDescent="0.15">
      <c r="H6937">
        <f t="shared" si="108"/>
        <v>0.37403039999999999</v>
      </c>
    </row>
    <row r="6938" spans="8:8" x14ac:dyDescent="0.15">
      <c r="H6938">
        <f t="shared" si="108"/>
        <v>0.37403039999999999</v>
      </c>
    </row>
    <row r="6939" spans="8:8" x14ac:dyDescent="0.15">
      <c r="H6939">
        <f t="shared" ref="H6939:H7002" si="109">$H6915</f>
        <v>0.37403039999999999</v>
      </c>
    </row>
    <row r="6940" spans="8:8" x14ac:dyDescent="0.15">
      <c r="H6940">
        <f t="shared" si="109"/>
        <v>0.37403039999999999</v>
      </c>
    </row>
    <row r="6941" spans="8:8" x14ac:dyDescent="0.15">
      <c r="H6941">
        <f t="shared" si="109"/>
        <v>0.37403039999999999</v>
      </c>
    </row>
    <row r="6942" spans="8:8" x14ac:dyDescent="0.15">
      <c r="H6942">
        <f t="shared" si="109"/>
        <v>0.37403039999999999</v>
      </c>
    </row>
    <row r="6943" spans="8:8" x14ac:dyDescent="0.15">
      <c r="H6943">
        <f t="shared" si="109"/>
        <v>0.37403039999999999</v>
      </c>
    </row>
    <row r="6944" spans="8:8" x14ac:dyDescent="0.15">
      <c r="H6944">
        <f t="shared" si="109"/>
        <v>1.2467680000000001</v>
      </c>
    </row>
    <row r="6945" spans="8:8" x14ac:dyDescent="0.15">
      <c r="H6945">
        <f t="shared" si="109"/>
        <v>6.2338399999999998</v>
      </c>
    </row>
    <row r="6946" spans="8:8" x14ac:dyDescent="0.15">
      <c r="H6946">
        <f t="shared" si="109"/>
        <v>11.844296</v>
      </c>
    </row>
    <row r="6947" spans="8:8" x14ac:dyDescent="0.15">
      <c r="H6947">
        <f t="shared" si="109"/>
        <v>11.844296</v>
      </c>
    </row>
    <row r="6948" spans="8:8" x14ac:dyDescent="0.15">
      <c r="H6948">
        <f t="shared" si="109"/>
        <v>11.844296</v>
      </c>
    </row>
    <row r="6949" spans="8:8" x14ac:dyDescent="0.15">
      <c r="H6949">
        <f t="shared" si="109"/>
        <v>9.9741440000000008</v>
      </c>
    </row>
    <row r="6950" spans="8:8" x14ac:dyDescent="0.15">
      <c r="H6950">
        <f t="shared" si="109"/>
        <v>9.9741440000000008</v>
      </c>
    </row>
    <row r="6951" spans="8:8" x14ac:dyDescent="0.15">
      <c r="H6951">
        <f t="shared" si="109"/>
        <v>11.844296</v>
      </c>
    </row>
    <row r="6952" spans="8:8" x14ac:dyDescent="0.15">
      <c r="H6952">
        <f t="shared" si="109"/>
        <v>11.844296</v>
      </c>
    </row>
    <row r="6953" spans="8:8" x14ac:dyDescent="0.15">
      <c r="H6953">
        <f t="shared" si="109"/>
        <v>11.844296</v>
      </c>
    </row>
    <row r="6954" spans="8:8" x14ac:dyDescent="0.15">
      <c r="H6954">
        <f t="shared" si="109"/>
        <v>11.844296</v>
      </c>
    </row>
    <row r="6955" spans="8:8" x14ac:dyDescent="0.15">
      <c r="H6955">
        <f t="shared" si="109"/>
        <v>3.7403040000000001</v>
      </c>
    </row>
    <row r="6956" spans="8:8" x14ac:dyDescent="0.15">
      <c r="H6956">
        <f t="shared" si="109"/>
        <v>3.7403040000000001</v>
      </c>
    </row>
    <row r="6957" spans="8:8" x14ac:dyDescent="0.15">
      <c r="H6957">
        <f t="shared" si="109"/>
        <v>0.37403039999999999</v>
      </c>
    </row>
    <row r="6958" spans="8:8" x14ac:dyDescent="0.15">
      <c r="H6958">
        <f t="shared" si="109"/>
        <v>0.37403039999999999</v>
      </c>
    </row>
    <row r="6959" spans="8:8" x14ac:dyDescent="0.15">
      <c r="H6959">
        <f t="shared" si="109"/>
        <v>0.37403039999999999</v>
      </c>
    </row>
    <row r="6960" spans="8:8" x14ac:dyDescent="0.15">
      <c r="H6960">
        <f t="shared" si="109"/>
        <v>0.37403039999999999</v>
      </c>
    </row>
    <row r="6961" spans="8:8" x14ac:dyDescent="0.15">
      <c r="H6961">
        <f t="shared" si="109"/>
        <v>0.37403039999999999</v>
      </c>
    </row>
    <row r="6962" spans="8:8" x14ac:dyDescent="0.15">
      <c r="H6962">
        <f t="shared" si="109"/>
        <v>0.37403039999999999</v>
      </c>
    </row>
    <row r="6963" spans="8:8" x14ac:dyDescent="0.15">
      <c r="H6963">
        <f t="shared" si="109"/>
        <v>0.37403039999999999</v>
      </c>
    </row>
    <row r="6964" spans="8:8" x14ac:dyDescent="0.15">
      <c r="H6964">
        <f t="shared" si="109"/>
        <v>0.37403039999999999</v>
      </c>
    </row>
    <row r="6965" spans="8:8" x14ac:dyDescent="0.15">
      <c r="H6965">
        <f t="shared" si="109"/>
        <v>0.37403039999999999</v>
      </c>
    </row>
    <row r="6966" spans="8:8" x14ac:dyDescent="0.15">
      <c r="H6966">
        <f t="shared" si="109"/>
        <v>0.37403039999999999</v>
      </c>
    </row>
    <row r="6967" spans="8:8" x14ac:dyDescent="0.15">
      <c r="H6967">
        <f t="shared" si="109"/>
        <v>0.37403039999999999</v>
      </c>
    </row>
    <row r="6968" spans="8:8" x14ac:dyDescent="0.15">
      <c r="H6968">
        <f t="shared" si="109"/>
        <v>1.2467680000000001</v>
      </c>
    </row>
    <row r="6969" spans="8:8" x14ac:dyDescent="0.15">
      <c r="H6969">
        <f t="shared" si="109"/>
        <v>6.2338399999999998</v>
      </c>
    </row>
    <row r="6970" spans="8:8" x14ac:dyDescent="0.15">
      <c r="H6970">
        <f t="shared" si="109"/>
        <v>11.844296</v>
      </c>
    </row>
    <row r="6971" spans="8:8" x14ac:dyDescent="0.15">
      <c r="H6971">
        <f t="shared" si="109"/>
        <v>11.844296</v>
      </c>
    </row>
    <row r="6972" spans="8:8" x14ac:dyDescent="0.15">
      <c r="H6972">
        <f t="shared" si="109"/>
        <v>11.844296</v>
      </c>
    </row>
    <row r="6973" spans="8:8" x14ac:dyDescent="0.15">
      <c r="H6973">
        <f t="shared" si="109"/>
        <v>9.9741440000000008</v>
      </c>
    </row>
    <row r="6974" spans="8:8" x14ac:dyDescent="0.15">
      <c r="H6974">
        <f t="shared" si="109"/>
        <v>9.9741440000000008</v>
      </c>
    </row>
    <row r="6975" spans="8:8" x14ac:dyDescent="0.15">
      <c r="H6975">
        <f t="shared" si="109"/>
        <v>11.844296</v>
      </c>
    </row>
    <row r="6976" spans="8:8" x14ac:dyDescent="0.15">
      <c r="H6976">
        <f t="shared" si="109"/>
        <v>11.844296</v>
      </c>
    </row>
    <row r="6977" spans="8:8" x14ac:dyDescent="0.15">
      <c r="H6977">
        <f t="shared" si="109"/>
        <v>11.844296</v>
      </c>
    </row>
    <row r="6978" spans="8:8" x14ac:dyDescent="0.15">
      <c r="H6978">
        <f t="shared" si="109"/>
        <v>11.844296</v>
      </c>
    </row>
    <row r="6979" spans="8:8" x14ac:dyDescent="0.15">
      <c r="H6979">
        <f t="shared" si="109"/>
        <v>3.7403040000000001</v>
      </c>
    </row>
    <row r="6980" spans="8:8" x14ac:dyDescent="0.15">
      <c r="H6980">
        <f t="shared" si="109"/>
        <v>3.7403040000000001</v>
      </c>
    </row>
    <row r="6981" spans="8:8" x14ac:dyDescent="0.15">
      <c r="H6981">
        <f t="shared" si="109"/>
        <v>0.37403039999999999</v>
      </c>
    </row>
    <row r="6982" spans="8:8" x14ac:dyDescent="0.15">
      <c r="H6982">
        <f t="shared" si="109"/>
        <v>0.37403039999999999</v>
      </c>
    </row>
    <row r="6983" spans="8:8" x14ac:dyDescent="0.15">
      <c r="H6983">
        <f t="shared" si="109"/>
        <v>0.37403039999999999</v>
      </c>
    </row>
    <row r="6984" spans="8:8" x14ac:dyDescent="0.15">
      <c r="H6984">
        <f t="shared" si="109"/>
        <v>0.37403039999999999</v>
      </c>
    </row>
    <row r="6985" spans="8:8" x14ac:dyDescent="0.15">
      <c r="H6985">
        <f t="shared" si="109"/>
        <v>0.37403039999999999</v>
      </c>
    </row>
    <row r="6986" spans="8:8" x14ac:dyDescent="0.15">
      <c r="H6986">
        <f t="shared" si="109"/>
        <v>0.37403039999999999</v>
      </c>
    </row>
    <row r="6987" spans="8:8" x14ac:dyDescent="0.15">
      <c r="H6987">
        <f t="shared" si="109"/>
        <v>0.37403039999999999</v>
      </c>
    </row>
    <row r="6988" spans="8:8" x14ac:dyDescent="0.15">
      <c r="H6988">
        <f t="shared" si="109"/>
        <v>0.37403039999999999</v>
      </c>
    </row>
    <row r="6989" spans="8:8" x14ac:dyDescent="0.15">
      <c r="H6989">
        <f t="shared" si="109"/>
        <v>0.37403039999999999</v>
      </c>
    </row>
    <row r="6990" spans="8:8" x14ac:dyDescent="0.15">
      <c r="H6990">
        <f t="shared" si="109"/>
        <v>0.37403039999999999</v>
      </c>
    </row>
    <row r="6991" spans="8:8" x14ac:dyDescent="0.15">
      <c r="H6991">
        <f t="shared" si="109"/>
        <v>0.37403039999999999</v>
      </c>
    </row>
    <row r="6992" spans="8:8" x14ac:dyDescent="0.15">
      <c r="H6992">
        <f t="shared" si="109"/>
        <v>1.2467680000000001</v>
      </c>
    </row>
    <row r="6993" spans="8:8" x14ac:dyDescent="0.15">
      <c r="H6993">
        <f t="shared" si="109"/>
        <v>6.2338399999999998</v>
      </c>
    </row>
    <row r="6994" spans="8:8" x14ac:dyDescent="0.15">
      <c r="H6994">
        <f t="shared" si="109"/>
        <v>11.844296</v>
      </c>
    </row>
    <row r="6995" spans="8:8" x14ac:dyDescent="0.15">
      <c r="H6995">
        <f t="shared" si="109"/>
        <v>11.844296</v>
      </c>
    </row>
    <row r="6996" spans="8:8" x14ac:dyDescent="0.15">
      <c r="H6996">
        <f t="shared" si="109"/>
        <v>11.844296</v>
      </c>
    </row>
    <row r="6997" spans="8:8" x14ac:dyDescent="0.15">
      <c r="H6997">
        <f t="shared" si="109"/>
        <v>9.9741440000000008</v>
      </c>
    </row>
    <row r="6998" spans="8:8" x14ac:dyDescent="0.15">
      <c r="H6998">
        <f t="shared" si="109"/>
        <v>9.9741440000000008</v>
      </c>
    </row>
    <row r="6999" spans="8:8" x14ac:dyDescent="0.15">
      <c r="H6999">
        <f t="shared" si="109"/>
        <v>11.844296</v>
      </c>
    </row>
    <row r="7000" spans="8:8" x14ac:dyDescent="0.15">
      <c r="H7000">
        <f t="shared" si="109"/>
        <v>11.844296</v>
      </c>
    </row>
    <row r="7001" spans="8:8" x14ac:dyDescent="0.15">
      <c r="H7001">
        <f t="shared" si="109"/>
        <v>11.844296</v>
      </c>
    </row>
    <row r="7002" spans="8:8" x14ac:dyDescent="0.15">
      <c r="H7002">
        <f t="shared" si="109"/>
        <v>11.844296</v>
      </c>
    </row>
    <row r="7003" spans="8:8" x14ac:dyDescent="0.15">
      <c r="H7003">
        <f t="shared" ref="H7003:H7066" si="110">$H6979</f>
        <v>3.7403040000000001</v>
      </c>
    </row>
    <row r="7004" spans="8:8" x14ac:dyDescent="0.15">
      <c r="H7004">
        <f t="shared" si="110"/>
        <v>3.7403040000000001</v>
      </c>
    </row>
    <row r="7005" spans="8:8" x14ac:dyDescent="0.15">
      <c r="H7005">
        <f t="shared" si="110"/>
        <v>0.37403039999999999</v>
      </c>
    </row>
    <row r="7006" spans="8:8" x14ac:dyDescent="0.15">
      <c r="H7006">
        <f t="shared" si="110"/>
        <v>0.37403039999999999</v>
      </c>
    </row>
    <row r="7007" spans="8:8" x14ac:dyDescent="0.15">
      <c r="H7007">
        <f t="shared" si="110"/>
        <v>0.37403039999999999</v>
      </c>
    </row>
    <row r="7008" spans="8:8" x14ac:dyDescent="0.15">
      <c r="H7008">
        <f t="shared" si="110"/>
        <v>0.37403039999999999</v>
      </c>
    </row>
    <row r="7009" spans="8:8" x14ac:dyDescent="0.15">
      <c r="H7009">
        <f t="shared" si="110"/>
        <v>0.37403039999999999</v>
      </c>
    </row>
    <row r="7010" spans="8:8" x14ac:dyDescent="0.15">
      <c r="H7010">
        <f t="shared" si="110"/>
        <v>0.37403039999999999</v>
      </c>
    </row>
    <row r="7011" spans="8:8" x14ac:dyDescent="0.15">
      <c r="H7011">
        <f t="shared" si="110"/>
        <v>0.37403039999999999</v>
      </c>
    </row>
    <row r="7012" spans="8:8" x14ac:dyDescent="0.15">
      <c r="H7012">
        <f t="shared" si="110"/>
        <v>0.37403039999999999</v>
      </c>
    </row>
    <row r="7013" spans="8:8" x14ac:dyDescent="0.15">
      <c r="H7013">
        <f t="shared" si="110"/>
        <v>0.37403039999999999</v>
      </c>
    </row>
    <row r="7014" spans="8:8" x14ac:dyDescent="0.15">
      <c r="H7014">
        <f t="shared" si="110"/>
        <v>0.37403039999999999</v>
      </c>
    </row>
    <row r="7015" spans="8:8" x14ac:dyDescent="0.15">
      <c r="H7015">
        <f t="shared" si="110"/>
        <v>0.37403039999999999</v>
      </c>
    </row>
    <row r="7016" spans="8:8" x14ac:dyDescent="0.15">
      <c r="H7016">
        <f t="shared" si="110"/>
        <v>1.2467680000000001</v>
      </c>
    </row>
    <row r="7017" spans="8:8" x14ac:dyDescent="0.15">
      <c r="H7017">
        <f t="shared" si="110"/>
        <v>6.2338399999999998</v>
      </c>
    </row>
    <row r="7018" spans="8:8" x14ac:dyDescent="0.15">
      <c r="H7018">
        <f t="shared" si="110"/>
        <v>11.844296</v>
      </c>
    </row>
    <row r="7019" spans="8:8" x14ac:dyDescent="0.15">
      <c r="H7019">
        <f t="shared" si="110"/>
        <v>11.844296</v>
      </c>
    </row>
    <row r="7020" spans="8:8" x14ac:dyDescent="0.15">
      <c r="H7020">
        <f t="shared" si="110"/>
        <v>11.844296</v>
      </c>
    </row>
    <row r="7021" spans="8:8" x14ac:dyDescent="0.15">
      <c r="H7021">
        <f t="shared" si="110"/>
        <v>9.9741440000000008</v>
      </c>
    </row>
    <row r="7022" spans="8:8" x14ac:dyDescent="0.15">
      <c r="H7022">
        <f t="shared" si="110"/>
        <v>9.9741440000000008</v>
      </c>
    </row>
    <row r="7023" spans="8:8" x14ac:dyDescent="0.15">
      <c r="H7023">
        <f t="shared" si="110"/>
        <v>11.844296</v>
      </c>
    </row>
    <row r="7024" spans="8:8" x14ac:dyDescent="0.15">
      <c r="H7024">
        <f t="shared" si="110"/>
        <v>11.844296</v>
      </c>
    </row>
    <row r="7025" spans="8:8" x14ac:dyDescent="0.15">
      <c r="H7025">
        <f t="shared" si="110"/>
        <v>11.844296</v>
      </c>
    </row>
    <row r="7026" spans="8:8" x14ac:dyDescent="0.15">
      <c r="H7026">
        <f t="shared" si="110"/>
        <v>11.844296</v>
      </c>
    </row>
    <row r="7027" spans="8:8" x14ac:dyDescent="0.15">
      <c r="H7027">
        <f t="shared" si="110"/>
        <v>3.7403040000000001</v>
      </c>
    </row>
    <row r="7028" spans="8:8" x14ac:dyDescent="0.15">
      <c r="H7028">
        <f t="shared" si="110"/>
        <v>3.7403040000000001</v>
      </c>
    </row>
    <row r="7029" spans="8:8" x14ac:dyDescent="0.15">
      <c r="H7029">
        <f t="shared" si="110"/>
        <v>0.37403039999999999</v>
      </c>
    </row>
    <row r="7030" spans="8:8" x14ac:dyDescent="0.15">
      <c r="H7030">
        <f t="shared" si="110"/>
        <v>0.37403039999999999</v>
      </c>
    </row>
    <row r="7031" spans="8:8" x14ac:dyDescent="0.15">
      <c r="H7031">
        <f t="shared" si="110"/>
        <v>0.37403039999999999</v>
      </c>
    </row>
    <row r="7032" spans="8:8" x14ac:dyDescent="0.15">
      <c r="H7032">
        <f t="shared" si="110"/>
        <v>0.37403039999999999</v>
      </c>
    </row>
    <row r="7033" spans="8:8" x14ac:dyDescent="0.15">
      <c r="H7033">
        <f t="shared" si="110"/>
        <v>0.37403039999999999</v>
      </c>
    </row>
    <row r="7034" spans="8:8" x14ac:dyDescent="0.15">
      <c r="H7034">
        <f t="shared" si="110"/>
        <v>0.37403039999999999</v>
      </c>
    </row>
    <row r="7035" spans="8:8" x14ac:dyDescent="0.15">
      <c r="H7035">
        <f t="shared" si="110"/>
        <v>0.37403039999999999</v>
      </c>
    </row>
    <row r="7036" spans="8:8" x14ac:dyDescent="0.15">
      <c r="H7036">
        <f t="shared" si="110"/>
        <v>0.37403039999999999</v>
      </c>
    </row>
    <row r="7037" spans="8:8" x14ac:dyDescent="0.15">
      <c r="H7037">
        <f t="shared" si="110"/>
        <v>0.37403039999999999</v>
      </c>
    </row>
    <row r="7038" spans="8:8" x14ac:dyDescent="0.15">
      <c r="H7038">
        <f t="shared" si="110"/>
        <v>0.37403039999999999</v>
      </c>
    </row>
    <row r="7039" spans="8:8" x14ac:dyDescent="0.15">
      <c r="H7039">
        <f t="shared" si="110"/>
        <v>0.37403039999999999</v>
      </c>
    </row>
    <row r="7040" spans="8:8" x14ac:dyDescent="0.15">
      <c r="H7040">
        <f t="shared" si="110"/>
        <v>1.2467680000000001</v>
      </c>
    </row>
    <row r="7041" spans="8:8" x14ac:dyDescent="0.15">
      <c r="H7041">
        <f t="shared" si="110"/>
        <v>6.2338399999999998</v>
      </c>
    </row>
    <row r="7042" spans="8:8" x14ac:dyDescent="0.15">
      <c r="H7042">
        <f t="shared" si="110"/>
        <v>11.844296</v>
      </c>
    </row>
    <row r="7043" spans="8:8" x14ac:dyDescent="0.15">
      <c r="H7043">
        <f t="shared" si="110"/>
        <v>11.844296</v>
      </c>
    </row>
    <row r="7044" spans="8:8" x14ac:dyDescent="0.15">
      <c r="H7044">
        <f t="shared" si="110"/>
        <v>11.844296</v>
      </c>
    </row>
    <row r="7045" spans="8:8" x14ac:dyDescent="0.15">
      <c r="H7045">
        <f t="shared" si="110"/>
        <v>9.9741440000000008</v>
      </c>
    </row>
    <row r="7046" spans="8:8" x14ac:dyDescent="0.15">
      <c r="H7046">
        <f t="shared" si="110"/>
        <v>9.9741440000000008</v>
      </c>
    </row>
    <row r="7047" spans="8:8" x14ac:dyDescent="0.15">
      <c r="H7047">
        <f t="shared" si="110"/>
        <v>11.844296</v>
      </c>
    </row>
    <row r="7048" spans="8:8" x14ac:dyDescent="0.15">
      <c r="H7048">
        <f t="shared" si="110"/>
        <v>11.844296</v>
      </c>
    </row>
    <row r="7049" spans="8:8" x14ac:dyDescent="0.15">
      <c r="H7049">
        <f t="shared" si="110"/>
        <v>11.844296</v>
      </c>
    </row>
    <row r="7050" spans="8:8" x14ac:dyDescent="0.15">
      <c r="H7050">
        <f t="shared" si="110"/>
        <v>11.844296</v>
      </c>
    </row>
    <row r="7051" spans="8:8" x14ac:dyDescent="0.15">
      <c r="H7051">
        <f t="shared" si="110"/>
        <v>3.7403040000000001</v>
      </c>
    </row>
    <row r="7052" spans="8:8" x14ac:dyDescent="0.15">
      <c r="H7052">
        <f t="shared" si="110"/>
        <v>3.7403040000000001</v>
      </c>
    </row>
    <row r="7053" spans="8:8" x14ac:dyDescent="0.15">
      <c r="H7053">
        <f t="shared" si="110"/>
        <v>0.37403039999999999</v>
      </c>
    </row>
    <row r="7054" spans="8:8" x14ac:dyDescent="0.15">
      <c r="H7054">
        <f t="shared" si="110"/>
        <v>0.37403039999999999</v>
      </c>
    </row>
    <row r="7055" spans="8:8" x14ac:dyDescent="0.15">
      <c r="H7055">
        <f t="shared" si="110"/>
        <v>0.37403039999999999</v>
      </c>
    </row>
    <row r="7056" spans="8:8" x14ac:dyDescent="0.15">
      <c r="H7056">
        <f t="shared" si="110"/>
        <v>0.37403039999999999</v>
      </c>
    </row>
    <row r="7057" spans="8:8" x14ac:dyDescent="0.15">
      <c r="H7057">
        <f t="shared" si="110"/>
        <v>0.37403039999999999</v>
      </c>
    </row>
    <row r="7058" spans="8:8" x14ac:dyDescent="0.15">
      <c r="H7058">
        <f t="shared" si="110"/>
        <v>0.37403039999999999</v>
      </c>
    </row>
    <row r="7059" spans="8:8" x14ac:dyDescent="0.15">
      <c r="H7059">
        <f t="shared" si="110"/>
        <v>0.37403039999999999</v>
      </c>
    </row>
    <row r="7060" spans="8:8" x14ac:dyDescent="0.15">
      <c r="H7060">
        <f t="shared" si="110"/>
        <v>0.37403039999999999</v>
      </c>
    </row>
    <row r="7061" spans="8:8" x14ac:dyDescent="0.15">
      <c r="H7061">
        <f t="shared" si="110"/>
        <v>0.37403039999999999</v>
      </c>
    </row>
    <row r="7062" spans="8:8" x14ac:dyDescent="0.15">
      <c r="H7062">
        <f t="shared" si="110"/>
        <v>0.37403039999999999</v>
      </c>
    </row>
    <row r="7063" spans="8:8" x14ac:dyDescent="0.15">
      <c r="H7063">
        <f t="shared" si="110"/>
        <v>0.37403039999999999</v>
      </c>
    </row>
    <row r="7064" spans="8:8" x14ac:dyDescent="0.15">
      <c r="H7064">
        <f t="shared" si="110"/>
        <v>1.2467680000000001</v>
      </c>
    </row>
    <row r="7065" spans="8:8" x14ac:dyDescent="0.15">
      <c r="H7065">
        <f t="shared" si="110"/>
        <v>6.2338399999999998</v>
      </c>
    </row>
    <row r="7066" spans="8:8" x14ac:dyDescent="0.15">
      <c r="H7066">
        <f t="shared" si="110"/>
        <v>11.844296</v>
      </c>
    </row>
    <row r="7067" spans="8:8" x14ac:dyDescent="0.15">
      <c r="H7067">
        <f t="shared" ref="H7067:H7130" si="111">$H7043</f>
        <v>11.844296</v>
      </c>
    </row>
    <row r="7068" spans="8:8" x14ac:dyDescent="0.15">
      <c r="H7068">
        <f t="shared" si="111"/>
        <v>11.844296</v>
      </c>
    </row>
    <row r="7069" spans="8:8" x14ac:dyDescent="0.15">
      <c r="H7069">
        <f t="shared" si="111"/>
        <v>9.9741440000000008</v>
      </c>
    </row>
    <row r="7070" spans="8:8" x14ac:dyDescent="0.15">
      <c r="H7070">
        <f t="shared" si="111"/>
        <v>9.9741440000000008</v>
      </c>
    </row>
    <row r="7071" spans="8:8" x14ac:dyDescent="0.15">
      <c r="H7071">
        <f t="shared" si="111"/>
        <v>11.844296</v>
      </c>
    </row>
    <row r="7072" spans="8:8" x14ac:dyDescent="0.15">
      <c r="H7072">
        <f t="shared" si="111"/>
        <v>11.844296</v>
      </c>
    </row>
    <row r="7073" spans="8:8" x14ac:dyDescent="0.15">
      <c r="H7073">
        <f t="shared" si="111"/>
        <v>11.844296</v>
      </c>
    </row>
    <row r="7074" spans="8:8" x14ac:dyDescent="0.15">
      <c r="H7074">
        <f t="shared" si="111"/>
        <v>11.844296</v>
      </c>
    </row>
    <row r="7075" spans="8:8" x14ac:dyDescent="0.15">
      <c r="H7075">
        <f t="shared" si="111"/>
        <v>3.7403040000000001</v>
      </c>
    </row>
    <row r="7076" spans="8:8" x14ac:dyDescent="0.15">
      <c r="H7076">
        <f t="shared" si="111"/>
        <v>3.7403040000000001</v>
      </c>
    </row>
    <row r="7077" spans="8:8" x14ac:dyDescent="0.15">
      <c r="H7077">
        <f t="shared" si="111"/>
        <v>0.37403039999999999</v>
      </c>
    </row>
    <row r="7078" spans="8:8" x14ac:dyDescent="0.15">
      <c r="H7078">
        <f t="shared" si="111"/>
        <v>0.37403039999999999</v>
      </c>
    </row>
    <row r="7079" spans="8:8" x14ac:dyDescent="0.15">
      <c r="H7079">
        <f t="shared" si="111"/>
        <v>0.37403039999999999</v>
      </c>
    </row>
    <row r="7080" spans="8:8" x14ac:dyDescent="0.15">
      <c r="H7080">
        <f t="shared" si="111"/>
        <v>0.37403039999999999</v>
      </c>
    </row>
    <row r="7081" spans="8:8" x14ac:dyDescent="0.15">
      <c r="H7081">
        <f t="shared" si="111"/>
        <v>0.37403039999999999</v>
      </c>
    </row>
    <row r="7082" spans="8:8" x14ac:dyDescent="0.15">
      <c r="H7082">
        <f t="shared" si="111"/>
        <v>0.37403039999999999</v>
      </c>
    </row>
    <row r="7083" spans="8:8" x14ac:dyDescent="0.15">
      <c r="H7083">
        <f t="shared" si="111"/>
        <v>0.37403039999999999</v>
      </c>
    </row>
    <row r="7084" spans="8:8" x14ac:dyDescent="0.15">
      <c r="H7084">
        <f t="shared" si="111"/>
        <v>0.37403039999999999</v>
      </c>
    </row>
    <row r="7085" spans="8:8" x14ac:dyDescent="0.15">
      <c r="H7085">
        <f t="shared" si="111"/>
        <v>0.37403039999999999</v>
      </c>
    </row>
    <row r="7086" spans="8:8" x14ac:dyDescent="0.15">
      <c r="H7086">
        <f t="shared" si="111"/>
        <v>0.37403039999999999</v>
      </c>
    </row>
    <row r="7087" spans="8:8" x14ac:dyDescent="0.15">
      <c r="H7087">
        <f t="shared" si="111"/>
        <v>0.37403039999999999</v>
      </c>
    </row>
    <row r="7088" spans="8:8" x14ac:dyDescent="0.15">
      <c r="H7088">
        <f t="shared" si="111"/>
        <v>1.2467680000000001</v>
      </c>
    </row>
    <row r="7089" spans="8:8" x14ac:dyDescent="0.15">
      <c r="H7089">
        <f t="shared" si="111"/>
        <v>6.2338399999999998</v>
      </c>
    </row>
    <row r="7090" spans="8:8" x14ac:dyDescent="0.15">
      <c r="H7090">
        <f t="shared" si="111"/>
        <v>11.844296</v>
      </c>
    </row>
    <row r="7091" spans="8:8" x14ac:dyDescent="0.15">
      <c r="H7091">
        <f t="shared" si="111"/>
        <v>11.844296</v>
      </c>
    </row>
    <row r="7092" spans="8:8" x14ac:dyDescent="0.15">
      <c r="H7092">
        <f t="shared" si="111"/>
        <v>11.844296</v>
      </c>
    </row>
    <row r="7093" spans="8:8" x14ac:dyDescent="0.15">
      <c r="H7093">
        <f t="shared" si="111"/>
        <v>9.9741440000000008</v>
      </c>
    </row>
    <row r="7094" spans="8:8" x14ac:dyDescent="0.15">
      <c r="H7094">
        <f t="shared" si="111"/>
        <v>9.9741440000000008</v>
      </c>
    </row>
    <row r="7095" spans="8:8" x14ac:dyDescent="0.15">
      <c r="H7095">
        <f t="shared" si="111"/>
        <v>11.844296</v>
      </c>
    </row>
    <row r="7096" spans="8:8" x14ac:dyDescent="0.15">
      <c r="H7096">
        <f t="shared" si="111"/>
        <v>11.844296</v>
      </c>
    </row>
    <row r="7097" spans="8:8" x14ac:dyDescent="0.15">
      <c r="H7097">
        <f t="shared" si="111"/>
        <v>11.844296</v>
      </c>
    </row>
    <row r="7098" spans="8:8" x14ac:dyDescent="0.15">
      <c r="H7098">
        <f t="shared" si="111"/>
        <v>11.844296</v>
      </c>
    </row>
    <row r="7099" spans="8:8" x14ac:dyDescent="0.15">
      <c r="H7099">
        <f t="shared" si="111"/>
        <v>3.7403040000000001</v>
      </c>
    </row>
    <row r="7100" spans="8:8" x14ac:dyDescent="0.15">
      <c r="H7100">
        <f t="shared" si="111"/>
        <v>3.7403040000000001</v>
      </c>
    </row>
    <row r="7101" spans="8:8" x14ac:dyDescent="0.15">
      <c r="H7101">
        <f t="shared" si="111"/>
        <v>0.37403039999999999</v>
      </c>
    </row>
    <row r="7102" spans="8:8" x14ac:dyDescent="0.15">
      <c r="H7102">
        <f t="shared" si="111"/>
        <v>0.37403039999999999</v>
      </c>
    </row>
    <row r="7103" spans="8:8" x14ac:dyDescent="0.15">
      <c r="H7103">
        <f t="shared" si="111"/>
        <v>0.37403039999999999</v>
      </c>
    </row>
    <row r="7104" spans="8:8" x14ac:dyDescent="0.15">
      <c r="H7104">
        <f t="shared" si="111"/>
        <v>0.37403039999999999</v>
      </c>
    </row>
    <row r="7105" spans="8:8" x14ac:dyDescent="0.15">
      <c r="H7105">
        <f t="shared" si="111"/>
        <v>0.37403039999999999</v>
      </c>
    </row>
    <row r="7106" spans="8:8" x14ac:dyDescent="0.15">
      <c r="H7106">
        <f t="shared" si="111"/>
        <v>0.37403039999999999</v>
      </c>
    </row>
    <row r="7107" spans="8:8" x14ac:dyDescent="0.15">
      <c r="H7107">
        <f t="shared" si="111"/>
        <v>0.37403039999999999</v>
      </c>
    </row>
    <row r="7108" spans="8:8" x14ac:dyDescent="0.15">
      <c r="H7108">
        <f t="shared" si="111"/>
        <v>0.37403039999999999</v>
      </c>
    </row>
    <row r="7109" spans="8:8" x14ac:dyDescent="0.15">
      <c r="H7109">
        <f t="shared" si="111"/>
        <v>0.37403039999999999</v>
      </c>
    </row>
    <row r="7110" spans="8:8" x14ac:dyDescent="0.15">
      <c r="H7110">
        <f t="shared" si="111"/>
        <v>0.37403039999999999</v>
      </c>
    </row>
    <row r="7111" spans="8:8" x14ac:dyDescent="0.15">
      <c r="H7111">
        <f t="shared" si="111"/>
        <v>0.37403039999999999</v>
      </c>
    </row>
    <row r="7112" spans="8:8" x14ac:dyDescent="0.15">
      <c r="H7112">
        <f t="shared" si="111"/>
        <v>1.2467680000000001</v>
      </c>
    </row>
    <row r="7113" spans="8:8" x14ac:dyDescent="0.15">
      <c r="H7113">
        <f t="shared" si="111"/>
        <v>6.2338399999999998</v>
      </c>
    </row>
    <row r="7114" spans="8:8" x14ac:dyDescent="0.15">
      <c r="H7114">
        <f t="shared" si="111"/>
        <v>11.844296</v>
      </c>
    </row>
    <row r="7115" spans="8:8" x14ac:dyDescent="0.15">
      <c r="H7115">
        <f t="shared" si="111"/>
        <v>11.844296</v>
      </c>
    </row>
    <row r="7116" spans="8:8" x14ac:dyDescent="0.15">
      <c r="H7116">
        <f t="shared" si="111"/>
        <v>11.844296</v>
      </c>
    </row>
    <row r="7117" spans="8:8" x14ac:dyDescent="0.15">
      <c r="H7117">
        <f t="shared" si="111"/>
        <v>9.9741440000000008</v>
      </c>
    </row>
    <row r="7118" spans="8:8" x14ac:dyDescent="0.15">
      <c r="H7118">
        <f t="shared" si="111"/>
        <v>9.9741440000000008</v>
      </c>
    </row>
    <row r="7119" spans="8:8" x14ac:dyDescent="0.15">
      <c r="H7119">
        <f t="shared" si="111"/>
        <v>11.844296</v>
      </c>
    </row>
    <row r="7120" spans="8:8" x14ac:dyDescent="0.15">
      <c r="H7120">
        <f t="shared" si="111"/>
        <v>11.844296</v>
      </c>
    </row>
    <row r="7121" spans="8:8" x14ac:dyDescent="0.15">
      <c r="H7121">
        <f t="shared" si="111"/>
        <v>11.844296</v>
      </c>
    </row>
    <row r="7122" spans="8:8" x14ac:dyDescent="0.15">
      <c r="H7122">
        <f t="shared" si="111"/>
        <v>11.844296</v>
      </c>
    </row>
    <row r="7123" spans="8:8" x14ac:dyDescent="0.15">
      <c r="H7123">
        <f t="shared" si="111"/>
        <v>3.7403040000000001</v>
      </c>
    </row>
    <row r="7124" spans="8:8" x14ac:dyDescent="0.15">
      <c r="H7124">
        <f t="shared" si="111"/>
        <v>3.7403040000000001</v>
      </c>
    </row>
    <row r="7125" spans="8:8" x14ac:dyDescent="0.15">
      <c r="H7125">
        <f t="shared" si="111"/>
        <v>0.37403039999999999</v>
      </c>
    </row>
    <row r="7126" spans="8:8" x14ac:dyDescent="0.15">
      <c r="H7126">
        <f t="shared" si="111"/>
        <v>0.37403039999999999</v>
      </c>
    </row>
    <row r="7127" spans="8:8" x14ac:dyDescent="0.15">
      <c r="H7127">
        <f t="shared" si="111"/>
        <v>0.37403039999999999</v>
      </c>
    </row>
    <row r="7128" spans="8:8" x14ac:dyDescent="0.15">
      <c r="H7128">
        <f t="shared" si="111"/>
        <v>0.37403039999999999</v>
      </c>
    </row>
    <row r="7129" spans="8:8" x14ac:dyDescent="0.15">
      <c r="H7129">
        <f t="shared" si="111"/>
        <v>0.37403039999999999</v>
      </c>
    </row>
    <row r="7130" spans="8:8" x14ac:dyDescent="0.15">
      <c r="H7130">
        <f t="shared" si="111"/>
        <v>0.37403039999999999</v>
      </c>
    </row>
    <row r="7131" spans="8:8" x14ac:dyDescent="0.15">
      <c r="H7131">
        <f t="shared" ref="H7131:H7194" si="112">$H7107</f>
        <v>0.37403039999999999</v>
      </c>
    </row>
    <row r="7132" spans="8:8" x14ac:dyDescent="0.15">
      <c r="H7132">
        <f t="shared" si="112"/>
        <v>0.37403039999999999</v>
      </c>
    </row>
    <row r="7133" spans="8:8" x14ac:dyDescent="0.15">
      <c r="H7133">
        <f t="shared" si="112"/>
        <v>0.37403039999999999</v>
      </c>
    </row>
    <row r="7134" spans="8:8" x14ac:dyDescent="0.15">
      <c r="H7134">
        <f t="shared" si="112"/>
        <v>0.37403039999999999</v>
      </c>
    </row>
    <row r="7135" spans="8:8" x14ac:dyDescent="0.15">
      <c r="H7135">
        <f t="shared" si="112"/>
        <v>0.37403039999999999</v>
      </c>
    </row>
    <row r="7136" spans="8:8" x14ac:dyDescent="0.15">
      <c r="H7136">
        <f t="shared" si="112"/>
        <v>1.2467680000000001</v>
      </c>
    </row>
    <row r="7137" spans="8:8" x14ac:dyDescent="0.15">
      <c r="H7137">
        <f t="shared" si="112"/>
        <v>6.2338399999999998</v>
      </c>
    </row>
    <row r="7138" spans="8:8" x14ac:dyDescent="0.15">
      <c r="H7138">
        <f t="shared" si="112"/>
        <v>11.844296</v>
      </c>
    </row>
    <row r="7139" spans="8:8" x14ac:dyDescent="0.15">
      <c r="H7139">
        <f t="shared" si="112"/>
        <v>11.844296</v>
      </c>
    </row>
    <row r="7140" spans="8:8" x14ac:dyDescent="0.15">
      <c r="H7140">
        <f t="shared" si="112"/>
        <v>11.844296</v>
      </c>
    </row>
    <row r="7141" spans="8:8" x14ac:dyDescent="0.15">
      <c r="H7141">
        <f t="shared" si="112"/>
        <v>9.9741440000000008</v>
      </c>
    </row>
    <row r="7142" spans="8:8" x14ac:dyDescent="0.15">
      <c r="H7142">
        <f t="shared" si="112"/>
        <v>9.9741440000000008</v>
      </c>
    </row>
    <row r="7143" spans="8:8" x14ac:dyDescent="0.15">
      <c r="H7143">
        <f t="shared" si="112"/>
        <v>11.844296</v>
      </c>
    </row>
    <row r="7144" spans="8:8" x14ac:dyDescent="0.15">
      <c r="H7144">
        <f t="shared" si="112"/>
        <v>11.844296</v>
      </c>
    </row>
    <row r="7145" spans="8:8" x14ac:dyDescent="0.15">
      <c r="H7145">
        <f t="shared" si="112"/>
        <v>11.844296</v>
      </c>
    </row>
    <row r="7146" spans="8:8" x14ac:dyDescent="0.15">
      <c r="H7146">
        <f t="shared" si="112"/>
        <v>11.844296</v>
      </c>
    </row>
    <row r="7147" spans="8:8" x14ac:dyDescent="0.15">
      <c r="H7147">
        <f t="shared" si="112"/>
        <v>3.7403040000000001</v>
      </c>
    </row>
    <row r="7148" spans="8:8" x14ac:dyDescent="0.15">
      <c r="H7148">
        <f t="shared" si="112"/>
        <v>3.7403040000000001</v>
      </c>
    </row>
    <row r="7149" spans="8:8" x14ac:dyDescent="0.15">
      <c r="H7149">
        <f t="shared" si="112"/>
        <v>0.37403039999999999</v>
      </c>
    </row>
    <row r="7150" spans="8:8" x14ac:dyDescent="0.15">
      <c r="H7150">
        <f t="shared" si="112"/>
        <v>0.37403039999999999</v>
      </c>
    </row>
    <row r="7151" spans="8:8" x14ac:dyDescent="0.15">
      <c r="H7151">
        <f t="shared" si="112"/>
        <v>0.37403039999999999</v>
      </c>
    </row>
    <row r="7152" spans="8:8" x14ac:dyDescent="0.15">
      <c r="H7152">
        <f t="shared" si="112"/>
        <v>0.37403039999999999</v>
      </c>
    </row>
    <row r="7153" spans="8:8" x14ac:dyDescent="0.15">
      <c r="H7153">
        <f t="shared" si="112"/>
        <v>0.37403039999999999</v>
      </c>
    </row>
    <row r="7154" spans="8:8" x14ac:dyDescent="0.15">
      <c r="H7154">
        <f t="shared" si="112"/>
        <v>0.37403039999999999</v>
      </c>
    </row>
    <row r="7155" spans="8:8" x14ac:dyDescent="0.15">
      <c r="H7155">
        <f t="shared" si="112"/>
        <v>0.37403039999999999</v>
      </c>
    </row>
    <row r="7156" spans="8:8" x14ac:dyDescent="0.15">
      <c r="H7156">
        <f t="shared" si="112"/>
        <v>0.37403039999999999</v>
      </c>
    </row>
    <row r="7157" spans="8:8" x14ac:dyDescent="0.15">
      <c r="H7157">
        <f t="shared" si="112"/>
        <v>0.37403039999999999</v>
      </c>
    </row>
    <row r="7158" spans="8:8" x14ac:dyDescent="0.15">
      <c r="H7158">
        <f t="shared" si="112"/>
        <v>0.37403039999999999</v>
      </c>
    </row>
    <row r="7159" spans="8:8" x14ac:dyDescent="0.15">
      <c r="H7159">
        <f t="shared" si="112"/>
        <v>0.37403039999999999</v>
      </c>
    </row>
    <row r="7160" spans="8:8" x14ac:dyDescent="0.15">
      <c r="H7160">
        <f t="shared" si="112"/>
        <v>1.2467680000000001</v>
      </c>
    </row>
    <row r="7161" spans="8:8" x14ac:dyDescent="0.15">
      <c r="H7161">
        <f t="shared" si="112"/>
        <v>6.2338399999999998</v>
      </c>
    </row>
    <row r="7162" spans="8:8" x14ac:dyDescent="0.15">
      <c r="H7162">
        <f t="shared" si="112"/>
        <v>11.844296</v>
      </c>
    </row>
    <row r="7163" spans="8:8" x14ac:dyDescent="0.15">
      <c r="H7163">
        <f t="shared" si="112"/>
        <v>11.844296</v>
      </c>
    </row>
    <row r="7164" spans="8:8" x14ac:dyDescent="0.15">
      <c r="H7164">
        <f t="shared" si="112"/>
        <v>11.844296</v>
      </c>
    </row>
    <row r="7165" spans="8:8" x14ac:dyDescent="0.15">
      <c r="H7165">
        <f t="shared" si="112"/>
        <v>9.9741440000000008</v>
      </c>
    </row>
    <row r="7166" spans="8:8" x14ac:dyDescent="0.15">
      <c r="H7166">
        <f t="shared" si="112"/>
        <v>9.9741440000000008</v>
      </c>
    </row>
    <row r="7167" spans="8:8" x14ac:dyDescent="0.15">
      <c r="H7167">
        <f t="shared" si="112"/>
        <v>11.844296</v>
      </c>
    </row>
    <row r="7168" spans="8:8" x14ac:dyDescent="0.15">
      <c r="H7168">
        <f t="shared" si="112"/>
        <v>11.844296</v>
      </c>
    </row>
    <row r="7169" spans="8:8" x14ac:dyDescent="0.15">
      <c r="H7169">
        <f t="shared" si="112"/>
        <v>11.844296</v>
      </c>
    </row>
    <row r="7170" spans="8:8" x14ac:dyDescent="0.15">
      <c r="H7170">
        <f t="shared" si="112"/>
        <v>11.844296</v>
      </c>
    </row>
    <row r="7171" spans="8:8" x14ac:dyDescent="0.15">
      <c r="H7171">
        <f t="shared" si="112"/>
        <v>3.7403040000000001</v>
      </c>
    </row>
    <row r="7172" spans="8:8" x14ac:dyDescent="0.15">
      <c r="H7172">
        <f t="shared" si="112"/>
        <v>3.7403040000000001</v>
      </c>
    </row>
    <row r="7173" spans="8:8" x14ac:dyDescent="0.15">
      <c r="H7173">
        <f t="shared" si="112"/>
        <v>0.37403039999999999</v>
      </c>
    </row>
    <row r="7174" spans="8:8" x14ac:dyDescent="0.15">
      <c r="H7174">
        <f t="shared" si="112"/>
        <v>0.37403039999999999</v>
      </c>
    </row>
    <row r="7175" spans="8:8" x14ac:dyDescent="0.15">
      <c r="H7175">
        <f t="shared" si="112"/>
        <v>0.37403039999999999</v>
      </c>
    </row>
    <row r="7176" spans="8:8" x14ac:dyDescent="0.15">
      <c r="H7176">
        <f t="shared" si="112"/>
        <v>0.37403039999999999</v>
      </c>
    </row>
    <row r="7177" spans="8:8" x14ac:dyDescent="0.15">
      <c r="H7177">
        <f t="shared" si="112"/>
        <v>0.37403039999999999</v>
      </c>
    </row>
    <row r="7178" spans="8:8" x14ac:dyDescent="0.15">
      <c r="H7178">
        <f t="shared" si="112"/>
        <v>0.37403039999999999</v>
      </c>
    </row>
    <row r="7179" spans="8:8" x14ac:dyDescent="0.15">
      <c r="H7179">
        <f t="shared" si="112"/>
        <v>0.37403039999999999</v>
      </c>
    </row>
    <row r="7180" spans="8:8" x14ac:dyDescent="0.15">
      <c r="H7180">
        <f t="shared" si="112"/>
        <v>0.37403039999999999</v>
      </c>
    </row>
    <row r="7181" spans="8:8" x14ac:dyDescent="0.15">
      <c r="H7181">
        <f t="shared" si="112"/>
        <v>0.37403039999999999</v>
      </c>
    </row>
    <row r="7182" spans="8:8" x14ac:dyDescent="0.15">
      <c r="H7182">
        <f t="shared" si="112"/>
        <v>0.37403039999999999</v>
      </c>
    </row>
    <row r="7183" spans="8:8" x14ac:dyDescent="0.15">
      <c r="H7183">
        <f t="shared" si="112"/>
        <v>0.37403039999999999</v>
      </c>
    </row>
    <row r="7184" spans="8:8" x14ac:dyDescent="0.15">
      <c r="H7184">
        <f t="shared" si="112"/>
        <v>1.2467680000000001</v>
      </c>
    </row>
    <row r="7185" spans="8:8" x14ac:dyDescent="0.15">
      <c r="H7185">
        <f t="shared" si="112"/>
        <v>6.2338399999999998</v>
      </c>
    </row>
    <row r="7186" spans="8:8" x14ac:dyDescent="0.15">
      <c r="H7186">
        <f t="shared" si="112"/>
        <v>11.844296</v>
      </c>
    </row>
    <row r="7187" spans="8:8" x14ac:dyDescent="0.15">
      <c r="H7187">
        <f t="shared" si="112"/>
        <v>11.844296</v>
      </c>
    </row>
    <row r="7188" spans="8:8" x14ac:dyDescent="0.15">
      <c r="H7188">
        <f t="shared" si="112"/>
        <v>11.844296</v>
      </c>
    </row>
    <row r="7189" spans="8:8" x14ac:dyDescent="0.15">
      <c r="H7189">
        <f t="shared" si="112"/>
        <v>9.9741440000000008</v>
      </c>
    </row>
    <row r="7190" spans="8:8" x14ac:dyDescent="0.15">
      <c r="H7190">
        <f t="shared" si="112"/>
        <v>9.9741440000000008</v>
      </c>
    </row>
    <row r="7191" spans="8:8" x14ac:dyDescent="0.15">
      <c r="H7191">
        <f t="shared" si="112"/>
        <v>11.844296</v>
      </c>
    </row>
    <row r="7192" spans="8:8" x14ac:dyDescent="0.15">
      <c r="H7192">
        <f t="shared" si="112"/>
        <v>11.844296</v>
      </c>
    </row>
    <row r="7193" spans="8:8" x14ac:dyDescent="0.15">
      <c r="H7193">
        <f t="shared" si="112"/>
        <v>11.844296</v>
      </c>
    </row>
    <row r="7194" spans="8:8" x14ac:dyDescent="0.15">
      <c r="H7194">
        <f t="shared" si="112"/>
        <v>11.844296</v>
      </c>
    </row>
    <row r="7195" spans="8:8" x14ac:dyDescent="0.15">
      <c r="H7195">
        <f t="shared" ref="H7195:H7258" si="113">$H7171</f>
        <v>3.7403040000000001</v>
      </c>
    </row>
    <row r="7196" spans="8:8" x14ac:dyDescent="0.15">
      <c r="H7196">
        <f t="shared" si="113"/>
        <v>3.7403040000000001</v>
      </c>
    </row>
    <row r="7197" spans="8:8" x14ac:dyDescent="0.15">
      <c r="H7197">
        <f t="shared" si="113"/>
        <v>0.37403039999999999</v>
      </c>
    </row>
    <row r="7198" spans="8:8" x14ac:dyDescent="0.15">
      <c r="H7198">
        <f t="shared" si="113"/>
        <v>0.37403039999999999</v>
      </c>
    </row>
    <row r="7199" spans="8:8" x14ac:dyDescent="0.15">
      <c r="H7199">
        <f t="shared" si="113"/>
        <v>0.37403039999999999</v>
      </c>
    </row>
    <row r="7200" spans="8:8" x14ac:dyDescent="0.15">
      <c r="H7200">
        <f t="shared" si="113"/>
        <v>0.37403039999999999</v>
      </c>
    </row>
    <row r="7201" spans="8:8" x14ac:dyDescent="0.15">
      <c r="H7201">
        <f t="shared" si="113"/>
        <v>0.37403039999999999</v>
      </c>
    </row>
    <row r="7202" spans="8:8" x14ac:dyDescent="0.15">
      <c r="H7202">
        <f t="shared" si="113"/>
        <v>0.37403039999999999</v>
      </c>
    </row>
    <row r="7203" spans="8:8" x14ac:dyDescent="0.15">
      <c r="H7203">
        <f t="shared" si="113"/>
        <v>0.37403039999999999</v>
      </c>
    </row>
    <row r="7204" spans="8:8" x14ac:dyDescent="0.15">
      <c r="H7204">
        <f t="shared" si="113"/>
        <v>0.37403039999999999</v>
      </c>
    </row>
    <row r="7205" spans="8:8" x14ac:dyDescent="0.15">
      <c r="H7205">
        <f t="shared" si="113"/>
        <v>0.37403039999999999</v>
      </c>
    </row>
    <row r="7206" spans="8:8" x14ac:dyDescent="0.15">
      <c r="H7206">
        <f t="shared" si="113"/>
        <v>0.37403039999999999</v>
      </c>
    </row>
    <row r="7207" spans="8:8" x14ac:dyDescent="0.15">
      <c r="H7207">
        <f t="shared" si="113"/>
        <v>0.37403039999999999</v>
      </c>
    </row>
    <row r="7208" spans="8:8" x14ac:dyDescent="0.15">
      <c r="H7208">
        <f t="shared" si="113"/>
        <v>1.2467680000000001</v>
      </c>
    </row>
    <row r="7209" spans="8:8" x14ac:dyDescent="0.15">
      <c r="H7209">
        <f t="shared" si="113"/>
        <v>6.2338399999999998</v>
      </c>
    </row>
    <row r="7210" spans="8:8" x14ac:dyDescent="0.15">
      <c r="H7210">
        <f t="shared" si="113"/>
        <v>11.844296</v>
      </c>
    </row>
    <row r="7211" spans="8:8" x14ac:dyDescent="0.15">
      <c r="H7211">
        <f t="shared" si="113"/>
        <v>11.844296</v>
      </c>
    </row>
    <row r="7212" spans="8:8" x14ac:dyDescent="0.15">
      <c r="H7212">
        <f t="shared" si="113"/>
        <v>11.844296</v>
      </c>
    </row>
    <row r="7213" spans="8:8" x14ac:dyDescent="0.15">
      <c r="H7213">
        <f t="shared" si="113"/>
        <v>9.9741440000000008</v>
      </c>
    </row>
    <row r="7214" spans="8:8" x14ac:dyDescent="0.15">
      <c r="H7214">
        <f t="shared" si="113"/>
        <v>9.9741440000000008</v>
      </c>
    </row>
    <row r="7215" spans="8:8" x14ac:dyDescent="0.15">
      <c r="H7215">
        <f t="shared" si="113"/>
        <v>11.844296</v>
      </c>
    </row>
    <row r="7216" spans="8:8" x14ac:dyDescent="0.15">
      <c r="H7216">
        <f t="shared" si="113"/>
        <v>11.844296</v>
      </c>
    </row>
    <row r="7217" spans="8:8" x14ac:dyDescent="0.15">
      <c r="H7217">
        <f t="shared" si="113"/>
        <v>11.844296</v>
      </c>
    </row>
    <row r="7218" spans="8:8" x14ac:dyDescent="0.15">
      <c r="H7218">
        <f t="shared" si="113"/>
        <v>11.844296</v>
      </c>
    </row>
    <row r="7219" spans="8:8" x14ac:dyDescent="0.15">
      <c r="H7219">
        <f t="shared" si="113"/>
        <v>3.7403040000000001</v>
      </c>
    </row>
    <row r="7220" spans="8:8" x14ac:dyDescent="0.15">
      <c r="H7220">
        <f t="shared" si="113"/>
        <v>3.7403040000000001</v>
      </c>
    </row>
    <row r="7221" spans="8:8" x14ac:dyDescent="0.15">
      <c r="H7221">
        <f t="shared" si="113"/>
        <v>0.37403039999999999</v>
      </c>
    </row>
    <row r="7222" spans="8:8" x14ac:dyDescent="0.15">
      <c r="H7222">
        <f t="shared" si="113"/>
        <v>0.37403039999999999</v>
      </c>
    </row>
    <row r="7223" spans="8:8" x14ac:dyDescent="0.15">
      <c r="H7223">
        <f t="shared" si="113"/>
        <v>0.37403039999999999</v>
      </c>
    </row>
    <row r="7224" spans="8:8" x14ac:dyDescent="0.15">
      <c r="H7224">
        <f t="shared" si="113"/>
        <v>0.37403039999999999</v>
      </c>
    </row>
    <row r="7225" spans="8:8" x14ac:dyDescent="0.15">
      <c r="H7225">
        <f t="shared" si="113"/>
        <v>0.37403039999999999</v>
      </c>
    </row>
    <row r="7226" spans="8:8" x14ac:dyDescent="0.15">
      <c r="H7226">
        <f t="shared" si="113"/>
        <v>0.37403039999999999</v>
      </c>
    </row>
    <row r="7227" spans="8:8" x14ac:dyDescent="0.15">
      <c r="H7227">
        <f t="shared" si="113"/>
        <v>0.37403039999999999</v>
      </c>
    </row>
    <row r="7228" spans="8:8" x14ac:dyDescent="0.15">
      <c r="H7228">
        <f t="shared" si="113"/>
        <v>0.37403039999999999</v>
      </c>
    </row>
    <row r="7229" spans="8:8" x14ac:dyDescent="0.15">
      <c r="H7229">
        <f t="shared" si="113"/>
        <v>0.37403039999999999</v>
      </c>
    </row>
    <row r="7230" spans="8:8" x14ac:dyDescent="0.15">
      <c r="H7230">
        <f t="shared" si="113"/>
        <v>0.37403039999999999</v>
      </c>
    </row>
    <row r="7231" spans="8:8" x14ac:dyDescent="0.15">
      <c r="H7231">
        <f t="shared" si="113"/>
        <v>0.37403039999999999</v>
      </c>
    </row>
    <row r="7232" spans="8:8" x14ac:dyDescent="0.15">
      <c r="H7232">
        <f t="shared" si="113"/>
        <v>1.2467680000000001</v>
      </c>
    </row>
    <row r="7233" spans="8:8" x14ac:dyDescent="0.15">
      <c r="H7233">
        <f t="shared" si="113"/>
        <v>6.2338399999999998</v>
      </c>
    </row>
    <row r="7234" spans="8:8" x14ac:dyDescent="0.15">
      <c r="H7234">
        <f t="shared" si="113"/>
        <v>11.844296</v>
      </c>
    </row>
    <row r="7235" spans="8:8" x14ac:dyDescent="0.15">
      <c r="H7235">
        <f t="shared" si="113"/>
        <v>11.844296</v>
      </c>
    </row>
    <row r="7236" spans="8:8" x14ac:dyDescent="0.15">
      <c r="H7236">
        <f t="shared" si="113"/>
        <v>11.844296</v>
      </c>
    </row>
    <row r="7237" spans="8:8" x14ac:dyDescent="0.15">
      <c r="H7237">
        <f t="shared" si="113"/>
        <v>9.9741440000000008</v>
      </c>
    </row>
    <row r="7238" spans="8:8" x14ac:dyDescent="0.15">
      <c r="H7238">
        <f t="shared" si="113"/>
        <v>9.9741440000000008</v>
      </c>
    </row>
    <row r="7239" spans="8:8" x14ac:dyDescent="0.15">
      <c r="H7239">
        <f t="shared" si="113"/>
        <v>11.844296</v>
      </c>
    </row>
    <row r="7240" spans="8:8" x14ac:dyDescent="0.15">
      <c r="H7240">
        <f t="shared" si="113"/>
        <v>11.844296</v>
      </c>
    </row>
    <row r="7241" spans="8:8" x14ac:dyDescent="0.15">
      <c r="H7241">
        <f t="shared" si="113"/>
        <v>11.844296</v>
      </c>
    </row>
    <row r="7242" spans="8:8" x14ac:dyDescent="0.15">
      <c r="H7242">
        <f t="shared" si="113"/>
        <v>11.844296</v>
      </c>
    </row>
    <row r="7243" spans="8:8" x14ac:dyDescent="0.15">
      <c r="H7243">
        <f t="shared" si="113"/>
        <v>3.7403040000000001</v>
      </c>
    </row>
    <row r="7244" spans="8:8" x14ac:dyDescent="0.15">
      <c r="H7244">
        <f t="shared" si="113"/>
        <v>3.7403040000000001</v>
      </c>
    </row>
    <row r="7245" spans="8:8" x14ac:dyDescent="0.15">
      <c r="H7245">
        <f t="shared" si="113"/>
        <v>0.37403039999999999</v>
      </c>
    </row>
    <row r="7246" spans="8:8" x14ac:dyDescent="0.15">
      <c r="H7246">
        <f t="shared" si="113"/>
        <v>0.37403039999999999</v>
      </c>
    </row>
    <row r="7247" spans="8:8" x14ac:dyDescent="0.15">
      <c r="H7247">
        <f t="shared" si="113"/>
        <v>0.37403039999999999</v>
      </c>
    </row>
    <row r="7248" spans="8:8" x14ac:dyDescent="0.15">
      <c r="H7248">
        <f t="shared" si="113"/>
        <v>0.37403039999999999</v>
      </c>
    </row>
    <row r="7249" spans="8:8" x14ac:dyDescent="0.15">
      <c r="H7249">
        <f t="shared" si="113"/>
        <v>0.37403039999999999</v>
      </c>
    </row>
    <row r="7250" spans="8:8" x14ac:dyDescent="0.15">
      <c r="H7250">
        <f t="shared" si="113"/>
        <v>0.37403039999999999</v>
      </c>
    </row>
    <row r="7251" spans="8:8" x14ac:dyDescent="0.15">
      <c r="H7251">
        <f t="shared" si="113"/>
        <v>0.37403039999999999</v>
      </c>
    </row>
    <row r="7252" spans="8:8" x14ac:dyDescent="0.15">
      <c r="H7252">
        <f t="shared" si="113"/>
        <v>0.37403039999999999</v>
      </c>
    </row>
    <row r="7253" spans="8:8" x14ac:dyDescent="0.15">
      <c r="H7253">
        <f t="shared" si="113"/>
        <v>0.37403039999999999</v>
      </c>
    </row>
    <row r="7254" spans="8:8" x14ac:dyDescent="0.15">
      <c r="H7254">
        <f t="shared" si="113"/>
        <v>0.37403039999999999</v>
      </c>
    </row>
    <row r="7255" spans="8:8" x14ac:dyDescent="0.15">
      <c r="H7255">
        <f t="shared" si="113"/>
        <v>0.37403039999999999</v>
      </c>
    </row>
    <row r="7256" spans="8:8" x14ac:dyDescent="0.15">
      <c r="H7256">
        <f t="shared" si="113"/>
        <v>1.2467680000000001</v>
      </c>
    </row>
    <row r="7257" spans="8:8" x14ac:dyDescent="0.15">
      <c r="H7257">
        <f t="shared" si="113"/>
        <v>6.2338399999999998</v>
      </c>
    </row>
    <row r="7258" spans="8:8" x14ac:dyDescent="0.15">
      <c r="H7258">
        <f t="shared" si="113"/>
        <v>11.844296</v>
      </c>
    </row>
    <row r="7259" spans="8:8" x14ac:dyDescent="0.15">
      <c r="H7259">
        <f t="shared" ref="H7259:H7322" si="114">$H7235</f>
        <v>11.844296</v>
      </c>
    </row>
    <row r="7260" spans="8:8" x14ac:dyDescent="0.15">
      <c r="H7260">
        <f t="shared" si="114"/>
        <v>11.844296</v>
      </c>
    </row>
    <row r="7261" spans="8:8" x14ac:dyDescent="0.15">
      <c r="H7261">
        <f t="shared" si="114"/>
        <v>9.9741440000000008</v>
      </c>
    </row>
    <row r="7262" spans="8:8" x14ac:dyDescent="0.15">
      <c r="H7262">
        <f t="shared" si="114"/>
        <v>9.9741440000000008</v>
      </c>
    </row>
    <row r="7263" spans="8:8" x14ac:dyDescent="0.15">
      <c r="H7263">
        <f t="shared" si="114"/>
        <v>11.844296</v>
      </c>
    </row>
    <row r="7264" spans="8:8" x14ac:dyDescent="0.15">
      <c r="H7264">
        <f t="shared" si="114"/>
        <v>11.844296</v>
      </c>
    </row>
    <row r="7265" spans="8:8" x14ac:dyDescent="0.15">
      <c r="H7265">
        <f t="shared" si="114"/>
        <v>11.844296</v>
      </c>
    </row>
    <row r="7266" spans="8:8" x14ac:dyDescent="0.15">
      <c r="H7266">
        <f t="shared" si="114"/>
        <v>11.844296</v>
      </c>
    </row>
    <row r="7267" spans="8:8" x14ac:dyDescent="0.15">
      <c r="H7267">
        <f t="shared" si="114"/>
        <v>3.7403040000000001</v>
      </c>
    </row>
    <row r="7268" spans="8:8" x14ac:dyDescent="0.15">
      <c r="H7268">
        <f t="shared" si="114"/>
        <v>3.7403040000000001</v>
      </c>
    </row>
    <row r="7269" spans="8:8" x14ac:dyDescent="0.15">
      <c r="H7269">
        <f t="shared" si="114"/>
        <v>0.37403039999999999</v>
      </c>
    </row>
    <row r="7270" spans="8:8" x14ac:dyDescent="0.15">
      <c r="H7270">
        <f t="shared" si="114"/>
        <v>0.37403039999999999</v>
      </c>
    </row>
    <row r="7271" spans="8:8" x14ac:dyDescent="0.15">
      <c r="H7271">
        <f t="shared" si="114"/>
        <v>0.37403039999999999</v>
      </c>
    </row>
    <row r="7272" spans="8:8" x14ac:dyDescent="0.15">
      <c r="H7272">
        <f t="shared" si="114"/>
        <v>0.37403039999999999</v>
      </c>
    </row>
    <row r="7273" spans="8:8" x14ac:dyDescent="0.15">
      <c r="H7273">
        <f t="shared" si="114"/>
        <v>0.37403039999999999</v>
      </c>
    </row>
    <row r="7274" spans="8:8" x14ac:dyDescent="0.15">
      <c r="H7274">
        <f t="shared" si="114"/>
        <v>0.37403039999999999</v>
      </c>
    </row>
    <row r="7275" spans="8:8" x14ac:dyDescent="0.15">
      <c r="H7275">
        <f t="shared" si="114"/>
        <v>0.37403039999999999</v>
      </c>
    </row>
    <row r="7276" spans="8:8" x14ac:dyDescent="0.15">
      <c r="H7276">
        <f t="shared" si="114"/>
        <v>0.37403039999999999</v>
      </c>
    </row>
    <row r="7277" spans="8:8" x14ac:dyDescent="0.15">
      <c r="H7277">
        <f t="shared" si="114"/>
        <v>0.37403039999999999</v>
      </c>
    </row>
    <row r="7278" spans="8:8" x14ac:dyDescent="0.15">
      <c r="H7278">
        <f t="shared" si="114"/>
        <v>0.37403039999999999</v>
      </c>
    </row>
    <row r="7279" spans="8:8" x14ac:dyDescent="0.15">
      <c r="H7279">
        <f t="shared" si="114"/>
        <v>0.37403039999999999</v>
      </c>
    </row>
    <row r="7280" spans="8:8" x14ac:dyDescent="0.15">
      <c r="H7280">
        <f t="shared" si="114"/>
        <v>1.2467680000000001</v>
      </c>
    </row>
    <row r="7281" spans="8:8" x14ac:dyDescent="0.15">
      <c r="H7281">
        <f t="shared" si="114"/>
        <v>6.2338399999999998</v>
      </c>
    </row>
    <row r="7282" spans="8:8" x14ac:dyDescent="0.15">
      <c r="H7282">
        <f t="shared" si="114"/>
        <v>11.844296</v>
      </c>
    </row>
    <row r="7283" spans="8:8" x14ac:dyDescent="0.15">
      <c r="H7283">
        <f t="shared" si="114"/>
        <v>11.844296</v>
      </c>
    </row>
    <row r="7284" spans="8:8" x14ac:dyDescent="0.15">
      <c r="H7284">
        <f t="shared" si="114"/>
        <v>11.844296</v>
      </c>
    </row>
    <row r="7285" spans="8:8" x14ac:dyDescent="0.15">
      <c r="H7285">
        <f t="shared" si="114"/>
        <v>9.9741440000000008</v>
      </c>
    </row>
    <row r="7286" spans="8:8" x14ac:dyDescent="0.15">
      <c r="H7286">
        <f t="shared" si="114"/>
        <v>9.9741440000000008</v>
      </c>
    </row>
    <row r="7287" spans="8:8" x14ac:dyDescent="0.15">
      <c r="H7287">
        <f t="shared" si="114"/>
        <v>11.844296</v>
      </c>
    </row>
    <row r="7288" spans="8:8" x14ac:dyDescent="0.15">
      <c r="H7288">
        <f t="shared" si="114"/>
        <v>11.844296</v>
      </c>
    </row>
    <row r="7289" spans="8:8" x14ac:dyDescent="0.15">
      <c r="H7289">
        <f t="shared" si="114"/>
        <v>11.844296</v>
      </c>
    </row>
    <row r="7290" spans="8:8" x14ac:dyDescent="0.15">
      <c r="H7290">
        <f t="shared" si="114"/>
        <v>11.844296</v>
      </c>
    </row>
    <row r="7291" spans="8:8" x14ac:dyDescent="0.15">
      <c r="H7291">
        <f t="shared" si="114"/>
        <v>3.7403040000000001</v>
      </c>
    </row>
    <row r="7292" spans="8:8" x14ac:dyDescent="0.15">
      <c r="H7292">
        <f t="shared" si="114"/>
        <v>3.7403040000000001</v>
      </c>
    </row>
    <row r="7293" spans="8:8" x14ac:dyDescent="0.15">
      <c r="H7293">
        <f t="shared" si="114"/>
        <v>0.37403039999999999</v>
      </c>
    </row>
    <row r="7294" spans="8:8" x14ac:dyDescent="0.15">
      <c r="H7294">
        <f t="shared" si="114"/>
        <v>0.37403039999999999</v>
      </c>
    </row>
    <row r="7295" spans="8:8" x14ac:dyDescent="0.15">
      <c r="H7295">
        <f t="shared" si="114"/>
        <v>0.37403039999999999</v>
      </c>
    </row>
    <row r="7296" spans="8:8" x14ac:dyDescent="0.15">
      <c r="H7296">
        <f t="shared" si="114"/>
        <v>0.37403039999999999</v>
      </c>
    </row>
    <row r="7297" spans="8:8" x14ac:dyDescent="0.15">
      <c r="H7297">
        <f t="shared" si="114"/>
        <v>0.37403039999999999</v>
      </c>
    </row>
    <row r="7298" spans="8:8" x14ac:dyDescent="0.15">
      <c r="H7298">
        <f t="shared" si="114"/>
        <v>0.37403039999999999</v>
      </c>
    </row>
    <row r="7299" spans="8:8" x14ac:dyDescent="0.15">
      <c r="H7299">
        <f t="shared" si="114"/>
        <v>0.37403039999999999</v>
      </c>
    </row>
    <row r="7300" spans="8:8" x14ac:dyDescent="0.15">
      <c r="H7300">
        <f t="shared" si="114"/>
        <v>0.37403039999999999</v>
      </c>
    </row>
    <row r="7301" spans="8:8" x14ac:dyDescent="0.15">
      <c r="H7301">
        <f t="shared" si="114"/>
        <v>0.37403039999999999</v>
      </c>
    </row>
    <row r="7302" spans="8:8" x14ac:dyDescent="0.15">
      <c r="H7302">
        <f t="shared" si="114"/>
        <v>0.37403039999999999</v>
      </c>
    </row>
    <row r="7303" spans="8:8" x14ac:dyDescent="0.15">
      <c r="H7303">
        <f t="shared" si="114"/>
        <v>0.37403039999999999</v>
      </c>
    </row>
    <row r="7304" spans="8:8" x14ac:dyDescent="0.15">
      <c r="H7304">
        <f t="shared" si="114"/>
        <v>1.2467680000000001</v>
      </c>
    </row>
    <row r="7305" spans="8:8" x14ac:dyDescent="0.15">
      <c r="H7305">
        <f t="shared" si="114"/>
        <v>6.2338399999999998</v>
      </c>
    </row>
    <row r="7306" spans="8:8" x14ac:dyDescent="0.15">
      <c r="H7306">
        <f t="shared" si="114"/>
        <v>11.844296</v>
      </c>
    </row>
    <row r="7307" spans="8:8" x14ac:dyDescent="0.15">
      <c r="H7307">
        <f t="shared" si="114"/>
        <v>11.844296</v>
      </c>
    </row>
    <row r="7308" spans="8:8" x14ac:dyDescent="0.15">
      <c r="H7308">
        <f t="shared" si="114"/>
        <v>11.844296</v>
      </c>
    </row>
    <row r="7309" spans="8:8" x14ac:dyDescent="0.15">
      <c r="H7309">
        <f t="shared" si="114"/>
        <v>9.9741440000000008</v>
      </c>
    </row>
    <row r="7310" spans="8:8" x14ac:dyDescent="0.15">
      <c r="H7310">
        <f t="shared" si="114"/>
        <v>9.9741440000000008</v>
      </c>
    </row>
    <row r="7311" spans="8:8" x14ac:dyDescent="0.15">
      <c r="H7311">
        <f t="shared" si="114"/>
        <v>11.844296</v>
      </c>
    </row>
    <row r="7312" spans="8:8" x14ac:dyDescent="0.15">
      <c r="H7312">
        <f t="shared" si="114"/>
        <v>11.844296</v>
      </c>
    </row>
    <row r="7313" spans="8:8" x14ac:dyDescent="0.15">
      <c r="H7313">
        <f t="shared" si="114"/>
        <v>11.844296</v>
      </c>
    </row>
    <row r="7314" spans="8:8" x14ac:dyDescent="0.15">
      <c r="H7314">
        <f t="shared" si="114"/>
        <v>11.844296</v>
      </c>
    </row>
    <row r="7315" spans="8:8" x14ac:dyDescent="0.15">
      <c r="H7315">
        <f t="shared" si="114"/>
        <v>3.7403040000000001</v>
      </c>
    </row>
    <row r="7316" spans="8:8" x14ac:dyDescent="0.15">
      <c r="H7316">
        <f t="shared" si="114"/>
        <v>3.7403040000000001</v>
      </c>
    </row>
    <row r="7317" spans="8:8" x14ac:dyDescent="0.15">
      <c r="H7317">
        <f t="shared" si="114"/>
        <v>0.37403039999999999</v>
      </c>
    </row>
    <row r="7318" spans="8:8" x14ac:dyDescent="0.15">
      <c r="H7318">
        <f t="shared" si="114"/>
        <v>0.37403039999999999</v>
      </c>
    </row>
    <row r="7319" spans="8:8" x14ac:dyDescent="0.15">
      <c r="H7319">
        <f t="shared" si="114"/>
        <v>0.37403039999999999</v>
      </c>
    </row>
    <row r="7320" spans="8:8" x14ac:dyDescent="0.15">
      <c r="H7320">
        <f t="shared" si="114"/>
        <v>0.37403039999999999</v>
      </c>
    </row>
    <row r="7321" spans="8:8" x14ac:dyDescent="0.15">
      <c r="H7321">
        <f t="shared" si="114"/>
        <v>0.37403039999999999</v>
      </c>
    </row>
    <row r="7322" spans="8:8" x14ac:dyDescent="0.15">
      <c r="H7322">
        <f t="shared" si="114"/>
        <v>0.37403039999999999</v>
      </c>
    </row>
    <row r="7323" spans="8:8" x14ac:dyDescent="0.15">
      <c r="H7323">
        <f t="shared" ref="H7323:H7386" si="115">$H7299</f>
        <v>0.37403039999999999</v>
      </c>
    </row>
    <row r="7324" spans="8:8" x14ac:dyDescent="0.15">
      <c r="H7324">
        <f t="shared" si="115"/>
        <v>0.37403039999999999</v>
      </c>
    </row>
    <row r="7325" spans="8:8" x14ac:dyDescent="0.15">
      <c r="H7325">
        <f t="shared" si="115"/>
        <v>0.37403039999999999</v>
      </c>
    </row>
    <row r="7326" spans="8:8" x14ac:dyDescent="0.15">
      <c r="H7326">
        <f t="shared" si="115"/>
        <v>0.37403039999999999</v>
      </c>
    </row>
    <row r="7327" spans="8:8" x14ac:dyDescent="0.15">
      <c r="H7327">
        <f t="shared" si="115"/>
        <v>0.37403039999999999</v>
      </c>
    </row>
    <row r="7328" spans="8:8" x14ac:dyDescent="0.15">
      <c r="H7328">
        <f t="shared" si="115"/>
        <v>1.2467680000000001</v>
      </c>
    </row>
    <row r="7329" spans="8:8" x14ac:dyDescent="0.15">
      <c r="H7329">
        <f t="shared" si="115"/>
        <v>6.2338399999999998</v>
      </c>
    </row>
    <row r="7330" spans="8:8" x14ac:dyDescent="0.15">
      <c r="H7330">
        <f t="shared" si="115"/>
        <v>11.844296</v>
      </c>
    </row>
    <row r="7331" spans="8:8" x14ac:dyDescent="0.15">
      <c r="H7331">
        <f t="shared" si="115"/>
        <v>11.844296</v>
      </c>
    </row>
    <row r="7332" spans="8:8" x14ac:dyDescent="0.15">
      <c r="H7332">
        <f t="shared" si="115"/>
        <v>11.844296</v>
      </c>
    </row>
    <row r="7333" spans="8:8" x14ac:dyDescent="0.15">
      <c r="H7333">
        <f t="shared" si="115"/>
        <v>9.9741440000000008</v>
      </c>
    </row>
    <row r="7334" spans="8:8" x14ac:dyDescent="0.15">
      <c r="H7334">
        <f t="shared" si="115"/>
        <v>9.9741440000000008</v>
      </c>
    </row>
    <row r="7335" spans="8:8" x14ac:dyDescent="0.15">
      <c r="H7335">
        <f t="shared" si="115"/>
        <v>11.844296</v>
      </c>
    </row>
    <row r="7336" spans="8:8" x14ac:dyDescent="0.15">
      <c r="H7336">
        <f t="shared" si="115"/>
        <v>11.844296</v>
      </c>
    </row>
    <row r="7337" spans="8:8" x14ac:dyDescent="0.15">
      <c r="H7337">
        <f t="shared" si="115"/>
        <v>11.844296</v>
      </c>
    </row>
    <row r="7338" spans="8:8" x14ac:dyDescent="0.15">
      <c r="H7338">
        <f t="shared" si="115"/>
        <v>11.844296</v>
      </c>
    </row>
    <row r="7339" spans="8:8" x14ac:dyDescent="0.15">
      <c r="H7339">
        <f t="shared" si="115"/>
        <v>3.7403040000000001</v>
      </c>
    </row>
    <row r="7340" spans="8:8" x14ac:dyDescent="0.15">
      <c r="H7340">
        <f t="shared" si="115"/>
        <v>3.7403040000000001</v>
      </c>
    </row>
    <row r="7341" spans="8:8" x14ac:dyDescent="0.15">
      <c r="H7341">
        <f t="shared" si="115"/>
        <v>0.37403039999999999</v>
      </c>
    </row>
    <row r="7342" spans="8:8" x14ac:dyDescent="0.15">
      <c r="H7342">
        <f t="shared" si="115"/>
        <v>0.37403039999999999</v>
      </c>
    </row>
    <row r="7343" spans="8:8" x14ac:dyDescent="0.15">
      <c r="H7343">
        <f t="shared" si="115"/>
        <v>0.37403039999999999</v>
      </c>
    </row>
    <row r="7344" spans="8:8" x14ac:dyDescent="0.15">
      <c r="H7344">
        <f t="shared" si="115"/>
        <v>0.37403039999999999</v>
      </c>
    </row>
    <row r="7345" spans="8:8" x14ac:dyDescent="0.15">
      <c r="H7345">
        <f t="shared" si="115"/>
        <v>0.37403039999999999</v>
      </c>
    </row>
    <row r="7346" spans="8:8" x14ac:dyDescent="0.15">
      <c r="H7346">
        <f t="shared" si="115"/>
        <v>0.37403039999999999</v>
      </c>
    </row>
    <row r="7347" spans="8:8" x14ac:dyDescent="0.15">
      <c r="H7347">
        <f t="shared" si="115"/>
        <v>0.37403039999999999</v>
      </c>
    </row>
    <row r="7348" spans="8:8" x14ac:dyDescent="0.15">
      <c r="H7348">
        <f t="shared" si="115"/>
        <v>0.37403039999999999</v>
      </c>
    </row>
    <row r="7349" spans="8:8" x14ac:dyDescent="0.15">
      <c r="H7349">
        <f t="shared" si="115"/>
        <v>0.37403039999999999</v>
      </c>
    </row>
    <row r="7350" spans="8:8" x14ac:dyDescent="0.15">
      <c r="H7350">
        <f t="shared" si="115"/>
        <v>0.37403039999999999</v>
      </c>
    </row>
    <row r="7351" spans="8:8" x14ac:dyDescent="0.15">
      <c r="H7351">
        <f t="shared" si="115"/>
        <v>0.37403039999999999</v>
      </c>
    </row>
    <row r="7352" spans="8:8" x14ac:dyDescent="0.15">
      <c r="H7352">
        <f t="shared" si="115"/>
        <v>1.2467680000000001</v>
      </c>
    </row>
    <row r="7353" spans="8:8" x14ac:dyDescent="0.15">
      <c r="H7353">
        <f t="shared" si="115"/>
        <v>6.2338399999999998</v>
      </c>
    </row>
    <row r="7354" spans="8:8" x14ac:dyDescent="0.15">
      <c r="H7354">
        <f t="shared" si="115"/>
        <v>11.844296</v>
      </c>
    </row>
    <row r="7355" spans="8:8" x14ac:dyDescent="0.15">
      <c r="H7355">
        <f t="shared" si="115"/>
        <v>11.844296</v>
      </c>
    </row>
    <row r="7356" spans="8:8" x14ac:dyDescent="0.15">
      <c r="H7356">
        <f t="shared" si="115"/>
        <v>11.844296</v>
      </c>
    </row>
    <row r="7357" spans="8:8" x14ac:dyDescent="0.15">
      <c r="H7357">
        <f t="shared" si="115"/>
        <v>9.9741440000000008</v>
      </c>
    </row>
    <row r="7358" spans="8:8" x14ac:dyDescent="0.15">
      <c r="H7358">
        <f t="shared" si="115"/>
        <v>9.9741440000000008</v>
      </c>
    </row>
    <row r="7359" spans="8:8" x14ac:dyDescent="0.15">
      <c r="H7359">
        <f t="shared" si="115"/>
        <v>11.844296</v>
      </c>
    </row>
    <row r="7360" spans="8:8" x14ac:dyDescent="0.15">
      <c r="H7360">
        <f t="shared" si="115"/>
        <v>11.844296</v>
      </c>
    </row>
    <row r="7361" spans="8:8" x14ac:dyDescent="0.15">
      <c r="H7361">
        <f t="shared" si="115"/>
        <v>11.844296</v>
      </c>
    </row>
    <row r="7362" spans="8:8" x14ac:dyDescent="0.15">
      <c r="H7362">
        <f t="shared" si="115"/>
        <v>11.844296</v>
      </c>
    </row>
    <row r="7363" spans="8:8" x14ac:dyDescent="0.15">
      <c r="H7363">
        <f t="shared" si="115"/>
        <v>3.7403040000000001</v>
      </c>
    </row>
    <row r="7364" spans="8:8" x14ac:dyDescent="0.15">
      <c r="H7364">
        <f t="shared" si="115"/>
        <v>3.7403040000000001</v>
      </c>
    </row>
    <row r="7365" spans="8:8" x14ac:dyDescent="0.15">
      <c r="H7365">
        <f t="shared" si="115"/>
        <v>0.37403039999999999</v>
      </c>
    </row>
    <row r="7366" spans="8:8" x14ac:dyDescent="0.15">
      <c r="H7366">
        <f t="shared" si="115"/>
        <v>0.37403039999999999</v>
      </c>
    </row>
    <row r="7367" spans="8:8" x14ac:dyDescent="0.15">
      <c r="H7367">
        <f t="shared" si="115"/>
        <v>0.37403039999999999</v>
      </c>
    </row>
    <row r="7368" spans="8:8" x14ac:dyDescent="0.15">
      <c r="H7368">
        <f t="shared" si="115"/>
        <v>0.37403039999999999</v>
      </c>
    </row>
    <row r="7369" spans="8:8" x14ac:dyDescent="0.15">
      <c r="H7369">
        <f t="shared" si="115"/>
        <v>0.37403039999999999</v>
      </c>
    </row>
    <row r="7370" spans="8:8" x14ac:dyDescent="0.15">
      <c r="H7370">
        <f t="shared" si="115"/>
        <v>0.37403039999999999</v>
      </c>
    </row>
    <row r="7371" spans="8:8" x14ac:dyDescent="0.15">
      <c r="H7371">
        <f t="shared" si="115"/>
        <v>0.37403039999999999</v>
      </c>
    </row>
    <row r="7372" spans="8:8" x14ac:dyDescent="0.15">
      <c r="H7372">
        <f t="shared" si="115"/>
        <v>0.37403039999999999</v>
      </c>
    </row>
    <row r="7373" spans="8:8" x14ac:dyDescent="0.15">
      <c r="H7373">
        <f t="shared" si="115"/>
        <v>0.37403039999999999</v>
      </c>
    </row>
    <row r="7374" spans="8:8" x14ac:dyDescent="0.15">
      <c r="H7374">
        <f t="shared" si="115"/>
        <v>0.37403039999999999</v>
      </c>
    </row>
    <row r="7375" spans="8:8" x14ac:dyDescent="0.15">
      <c r="H7375">
        <f t="shared" si="115"/>
        <v>0.37403039999999999</v>
      </c>
    </row>
    <row r="7376" spans="8:8" x14ac:dyDescent="0.15">
      <c r="H7376">
        <f t="shared" si="115"/>
        <v>1.2467680000000001</v>
      </c>
    </row>
    <row r="7377" spans="8:8" x14ac:dyDescent="0.15">
      <c r="H7377">
        <f t="shared" si="115"/>
        <v>6.2338399999999998</v>
      </c>
    </row>
    <row r="7378" spans="8:8" x14ac:dyDescent="0.15">
      <c r="H7378">
        <f t="shared" si="115"/>
        <v>11.844296</v>
      </c>
    </row>
    <row r="7379" spans="8:8" x14ac:dyDescent="0.15">
      <c r="H7379">
        <f t="shared" si="115"/>
        <v>11.844296</v>
      </c>
    </row>
    <row r="7380" spans="8:8" x14ac:dyDescent="0.15">
      <c r="H7380">
        <f t="shared" si="115"/>
        <v>11.844296</v>
      </c>
    </row>
    <row r="7381" spans="8:8" x14ac:dyDescent="0.15">
      <c r="H7381">
        <f t="shared" si="115"/>
        <v>9.9741440000000008</v>
      </c>
    </row>
    <row r="7382" spans="8:8" x14ac:dyDescent="0.15">
      <c r="H7382">
        <f t="shared" si="115"/>
        <v>9.9741440000000008</v>
      </c>
    </row>
    <row r="7383" spans="8:8" x14ac:dyDescent="0.15">
      <c r="H7383">
        <f t="shared" si="115"/>
        <v>11.844296</v>
      </c>
    </row>
    <row r="7384" spans="8:8" x14ac:dyDescent="0.15">
      <c r="H7384">
        <f t="shared" si="115"/>
        <v>11.844296</v>
      </c>
    </row>
    <row r="7385" spans="8:8" x14ac:dyDescent="0.15">
      <c r="H7385">
        <f t="shared" si="115"/>
        <v>11.844296</v>
      </c>
    </row>
    <row r="7386" spans="8:8" x14ac:dyDescent="0.15">
      <c r="H7386">
        <f t="shared" si="115"/>
        <v>11.844296</v>
      </c>
    </row>
    <row r="7387" spans="8:8" x14ac:dyDescent="0.15">
      <c r="H7387">
        <f t="shared" ref="H7387:H7450" si="116">$H7363</f>
        <v>3.7403040000000001</v>
      </c>
    </row>
    <row r="7388" spans="8:8" x14ac:dyDescent="0.15">
      <c r="H7388">
        <f t="shared" si="116"/>
        <v>3.7403040000000001</v>
      </c>
    </row>
    <row r="7389" spans="8:8" x14ac:dyDescent="0.15">
      <c r="H7389">
        <f t="shared" si="116"/>
        <v>0.37403039999999999</v>
      </c>
    </row>
    <row r="7390" spans="8:8" x14ac:dyDescent="0.15">
      <c r="H7390">
        <f t="shared" si="116"/>
        <v>0.37403039999999999</v>
      </c>
    </row>
    <row r="7391" spans="8:8" x14ac:dyDescent="0.15">
      <c r="H7391">
        <f t="shared" si="116"/>
        <v>0.37403039999999999</v>
      </c>
    </row>
    <row r="7392" spans="8:8" x14ac:dyDescent="0.15">
      <c r="H7392">
        <f t="shared" si="116"/>
        <v>0.37403039999999999</v>
      </c>
    </row>
    <row r="7393" spans="8:8" x14ac:dyDescent="0.15">
      <c r="H7393">
        <f t="shared" si="116"/>
        <v>0.37403039999999999</v>
      </c>
    </row>
    <row r="7394" spans="8:8" x14ac:dyDescent="0.15">
      <c r="H7394">
        <f t="shared" si="116"/>
        <v>0.37403039999999999</v>
      </c>
    </row>
    <row r="7395" spans="8:8" x14ac:dyDescent="0.15">
      <c r="H7395">
        <f t="shared" si="116"/>
        <v>0.37403039999999999</v>
      </c>
    </row>
    <row r="7396" spans="8:8" x14ac:dyDescent="0.15">
      <c r="H7396">
        <f t="shared" si="116"/>
        <v>0.37403039999999999</v>
      </c>
    </row>
    <row r="7397" spans="8:8" x14ac:dyDescent="0.15">
      <c r="H7397">
        <f t="shared" si="116"/>
        <v>0.37403039999999999</v>
      </c>
    </row>
    <row r="7398" spans="8:8" x14ac:dyDescent="0.15">
      <c r="H7398">
        <f t="shared" si="116"/>
        <v>0.37403039999999999</v>
      </c>
    </row>
    <row r="7399" spans="8:8" x14ac:dyDescent="0.15">
      <c r="H7399">
        <f t="shared" si="116"/>
        <v>0.37403039999999999</v>
      </c>
    </row>
    <row r="7400" spans="8:8" x14ac:dyDescent="0.15">
      <c r="H7400">
        <f t="shared" si="116"/>
        <v>1.2467680000000001</v>
      </c>
    </row>
    <row r="7401" spans="8:8" x14ac:dyDescent="0.15">
      <c r="H7401">
        <f t="shared" si="116"/>
        <v>6.2338399999999998</v>
      </c>
    </row>
    <row r="7402" spans="8:8" x14ac:dyDescent="0.15">
      <c r="H7402">
        <f t="shared" si="116"/>
        <v>11.844296</v>
      </c>
    </row>
    <row r="7403" spans="8:8" x14ac:dyDescent="0.15">
      <c r="H7403">
        <f t="shared" si="116"/>
        <v>11.844296</v>
      </c>
    </row>
    <row r="7404" spans="8:8" x14ac:dyDescent="0.15">
      <c r="H7404">
        <f t="shared" si="116"/>
        <v>11.844296</v>
      </c>
    </row>
    <row r="7405" spans="8:8" x14ac:dyDescent="0.15">
      <c r="H7405">
        <f t="shared" si="116"/>
        <v>9.9741440000000008</v>
      </c>
    </row>
    <row r="7406" spans="8:8" x14ac:dyDescent="0.15">
      <c r="H7406">
        <f t="shared" si="116"/>
        <v>9.9741440000000008</v>
      </c>
    </row>
    <row r="7407" spans="8:8" x14ac:dyDescent="0.15">
      <c r="H7407">
        <f t="shared" si="116"/>
        <v>11.844296</v>
      </c>
    </row>
    <row r="7408" spans="8:8" x14ac:dyDescent="0.15">
      <c r="H7408">
        <f t="shared" si="116"/>
        <v>11.844296</v>
      </c>
    </row>
    <row r="7409" spans="8:8" x14ac:dyDescent="0.15">
      <c r="H7409">
        <f t="shared" si="116"/>
        <v>11.844296</v>
      </c>
    </row>
    <row r="7410" spans="8:8" x14ac:dyDescent="0.15">
      <c r="H7410">
        <f t="shared" si="116"/>
        <v>11.844296</v>
      </c>
    </row>
    <row r="7411" spans="8:8" x14ac:dyDescent="0.15">
      <c r="H7411">
        <f t="shared" si="116"/>
        <v>3.7403040000000001</v>
      </c>
    </row>
    <row r="7412" spans="8:8" x14ac:dyDescent="0.15">
      <c r="H7412">
        <f t="shared" si="116"/>
        <v>3.7403040000000001</v>
      </c>
    </row>
    <row r="7413" spans="8:8" x14ac:dyDescent="0.15">
      <c r="H7413">
        <f t="shared" si="116"/>
        <v>0.37403039999999999</v>
      </c>
    </row>
    <row r="7414" spans="8:8" x14ac:dyDescent="0.15">
      <c r="H7414">
        <f t="shared" si="116"/>
        <v>0.37403039999999999</v>
      </c>
    </row>
    <row r="7415" spans="8:8" x14ac:dyDescent="0.15">
      <c r="H7415">
        <f t="shared" si="116"/>
        <v>0.37403039999999999</v>
      </c>
    </row>
    <row r="7416" spans="8:8" x14ac:dyDescent="0.15">
      <c r="H7416">
        <f t="shared" si="116"/>
        <v>0.37403039999999999</v>
      </c>
    </row>
    <row r="7417" spans="8:8" x14ac:dyDescent="0.15">
      <c r="H7417">
        <f t="shared" si="116"/>
        <v>0.37403039999999999</v>
      </c>
    </row>
    <row r="7418" spans="8:8" x14ac:dyDescent="0.15">
      <c r="H7418">
        <f t="shared" si="116"/>
        <v>0.37403039999999999</v>
      </c>
    </row>
    <row r="7419" spans="8:8" x14ac:dyDescent="0.15">
      <c r="H7419">
        <f t="shared" si="116"/>
        <v>0.37403039999999999</v>
      </c>
    </row>
    <row r="7420" spans="8:8" x14ac:dyDescent="0.15">
      <c r="H7420">
        <f t="shared" si="116"/>
        <v>0.37403039999999999</v>
      </c>
    </row>
    <row r="7421" spans="8:8" x14ac:dyDescent="0.15">
      <c r="H7421">
        <f t="shared" si="116"/>
        <v>0.37403039999999999</v>
      </c>
    </row>
    <row r="7422" spans="8:8" x14ac:dyDescent="0.15">
      <c r="H7422">
        <f t="shared" si="116"/>
        <v>0.37403039999999999</v>
      </c>
    </row>
    <row r="7423" spans="8:8" x14ac:dyDescent="0.15">
      <c r="H7423">
        <f t="shared" si="116"/>
        <v>0.37403039999999999</v>
      </c>
    </row>
    <row r="7424" spans="8:8" x14ac:dyDescent="0.15">
      <c r="H7424">
        <f t="shared" si="116"/>
        <v>1.2467680000000001</v>
      </c>
    </row>
    <row r="7425" spans="8:8" x14ac:dyDescent="0.15">
      <c r="H7425">
        <f t="shared" si="116"/>
        <v>6.2338399999999998</v>
      </c>
    </row>
    <row r="7426" spans="8:8" x14ac:dyDescent="0.15">
      <c r="H7426">
        <f t="shared" si="116"/>
        <v>11.844296</v>
      </c>
    </row>
    <row r="7427" spans="8:8" x14ac:dyDescent="0.15">
      <c r="H7427">
        <f t="shared" si="116"/>
        <v>11.844296</v>
      </c>
    </row>
    <row r="7428" spans="8:8" x14ac:dyDescent="0.15">
      <c r="H7428">
        <f t="shared" si="116"/>
        <v>11.844296</v>
      </c>
    </row>
    <row r="7429" spans="8:8" x14ac:dyDescent="0.15">
      <c r="H7429">
        <f t="shared" si="116"/>
        <v>9.9741440000000008</v>
      </c>
    </row>
    <row r="7430" spans="8:8" x14ac:dyDescent="0.15">
      <c r="H7430">
        <f t="shared" si="116"/>
        <v>9.9741440000000008</v>
      </c>
    </row>
    <row r="7431" spans="8:8" x14ac:dyDescent="0.15">
      <c r="H7431">
        <f t="shared" si="116"/>
        <v>11.844296</v>
      </c>
    </row>
    <row r="7432" spans="8:8" x14ac:dyDescent="0.15">
      <c r="H7432">
        <f t="shared" si="116"/>
        <v>11.844296</v>
      </c>
    </row>
    <row r="7433" spans="8:8" x14ac:dyDescent="0.15">
      <c r="H7433">
        <f t="shared" si="116"/>
        <v>11.844296</v>
      </c>
    </row>
    <row r="7434" spans="8:8" x14ac:dyDescent="0.15">
      <c r="H7434">
        <f t="shared" si="116"/>
        <v>11.844296</v>
      </c>
    </row>
    <row r="7435" spans="8:8" x14ac:dyDescent="0.15">
      <c r="H7435">
        <f t="shared" si="116"/>
        <v>3.7403040000000001</v>
      </c>
    </row>
    <row r="7436" spans="8:8" x14ac:dyDescent="0.15">
      <c r="H7436">
        <f t="shared" si="116"/>
        <v>3.7403040000000001</v>
      </c>
    </row>
    <row r="7437" spans="8:8" x14ac:dyDescent="0.15">
      <c r="H7437">
        <f t="shared" si="116"/>
        <v>0.37403039999999999</v>
      </c>
    </row>
    <row r="7438" spans="8:8" x14ac:dyDescent="0.15">
      <c r="H7438">
        <f t="shared" si="116"/>
        <v>0.37403039999999999</v>
      </c>
    </row>
    <row r="7439" spans="8:8" x14ac:dyDescent="0.15">
      <c r="H7439">
        <f t="shared" si="116"/>
        <v>0.37403039999999999</v>
      </c>
    </row>
    <row r="7440" spans="8:8" x14ac:dyDescent="0.15">
      <c r="H7440">
        <f t="shared" si="116"/>
        <v>0.37403039999999999</v>
      </c>
    </row>
    <row r="7441" spans="8:8" x14ac:dyDescent="0.15">
      <c r="H7441">
        <f t="shared" si="116"/>
        <v>0.37403039999999999</v>
      </c>
    </row>
    <row r="7442" spans="8:8" x14ac:dyDescent="0.15">
      <c r="H7442">
        <f t="shared" si="116"/>
        <v>0.37403039999999999</v>
      </c>
    </row>
    <row r="7443" spans="8:8" x14ac:dyDescent="0.15">
      <c r="H7443">
        <f t="shared" si="116"/>
        <v>0.37403039999999999</v>
      </c>
    </row>
    <row r="7444" spans="8:8" x14ac:dyDescent="0.15">
      <c r="H7444">
        <f t="shared" si="116"/>
        <v>0.37403039999999999</v>
      </c>
    </row>
    <row r="7445" spans="8:8" x14ac:dyDescent="0.15">
      <c r="H7445">
        <f t="shared" si="116"/>
        <v>0.37403039999999999</v>
      </c>
    </row>
    <row r="7446" spans="8:8" x14ac:dyDescent="0.15">
      <c r="H7446">
        <f t="shared" si="116"/>
        <v>0.37403039999999999</v>
      </c>
    </row>
    <row r="7447" spans="8:8" x14ac:dyDescent="0.15">
      <c r="H7447">
        <f t="shared" si="116"/>
        <v>0.37403039999999999</v>
      </c>
    </row>
    <row r="7448" spans="8:8" x14ac:dyDescent="0.15">
      <c r="H7448">
        <f t="shared" si="116"/>
        <v>1.2467680000000001</v>
      </c>
    </row>
    <row r="7449" spans="8:8" x14ac:dyDescent="0.15">
      <c r="H7449">
        <f t="shared" si="116"/>
        <v>6.2338399999999998</v>
      </c>
    </row>
    <row r="7450" spans="8:8" x14ac:dyDescent="0.15">
      <c r="H7450">
        <f t="shared" si="116"/>
        <v>11.844296</v>
      </c>
    </row>
    <row r="7451" spans="8:8" x14ac:dyDescent="0.15">
      <c r="H7451">
        <f t="shared" ref="H7451:H7514" si="117">$H7427</f>
        <v>11.844296</v>
      </c>
    </row>
    <row r="7452" spans="8:8" x14ac:dyDescent="0.15">
      <c r="H7452">
        <f t="shared" si="117"/>
        <v>11.844296</v>
      </c>
    </row>
    <row r="7453" spans="8:8" x14ac:dyDescent="0.15">
      <c r="H7453">
        <f t="shared" si="117"/>
        <v>9.9741440000000008</v>
      </c>
    </row>
    <row r="7454" spans="8:8" x14ac:dyDescent="0.15">
      <c r="H7454">
        <f t="shared" si="117"/>
        <v>9.9741440000000008</v>
      </c>
    </row>
    <row r="7455" spans="8:8" x14ac:dyDescent="0.15">
      <c r="H7455">
        <f t="shared" si="117"/>
        <v>11.844296</v>
      </c>
    </row>
    <row r="7456" spans="8:8" x14ac:dyDescent="0.15">
      <c r="H7456">
        <f t="shared" si="117"/>
        <v>11.844296</v>
      </c>
    </row>
    <row r="7457" spans="8:8" x14ac:dyDescent="0.15">
      <c r="H7457">
        <f t="shared" si="117"/>
        <v>11.844296</v>
      </c>
    </row>
    <row r="7458" spans="8:8" x14ac:dyDescent="0.15">
      <c r="H7458">
        <f t="shared" si="117"/>
        <v>11.844296</v>
      </c>
    </row>
    <row r="7459" spans="8:8" x14ac:dyDescent="0.15">
      <c r="H7459">
        <f t="shared" si="117"/>
        <v>3.7403040000000001</v>
      </c>
    </row>
    <row r="7460" spans="8:8" x14ac:dyDescent="0.15">
      <c r="H7460">
        <f t="shared" si="117"/>
        <v>3.7403040000000001</v>
      </c>
    </row>
    <row r="7461" spans="8:8" x14ac:dyDescent="0.15">
      <c r="H7461">
        <f t="shared" si="117"/>
        <v>0.37403039999999999</v>
      </c>
    </row>
    <row r="7462" spans="8:8" x14ac:dyDescent="0.15">
      <c r="H7462">
        <f t="shared" si="117"/>
        <v>0.37403039999999999</v>
      </c>
    </row>
    <row r="7463" spans="8:8" x14ac:dyDescent="0.15">
      <c r="H7463">
        <f t="shared" si="117"/>
        <v>0.37403039999999999</v>
      </c>
    </row>
    <row r="7464" spans="8:8" x14ac:dyDescent="0.15">
      <c r="H7464">
        <f t="shared" si="117"/>
        <v>0.37403039999999999</v>
      </c>
    </row>
    <row r="7465" spans="8:8" x14ac:dyDescent="0.15">
      <c r="H7465">
        <f t="shared" si="117"/>
        <v>0.37403039999999999</v>
      </c>
    </row>
    <row r="7466" spans="8:8" x14ac:dyDescent="0.15">
      <c r="H7466">
        <f t="shared" si="117"/>
        <v>0.37403039999999999</v>
      </c>
    </row>
    <row r="7467" spans="8:8" x14ac:dyDescent="0.15">
      <c r="H7467">
        <f t="shared" si="117"/>
        <v>0.37403039999999999</v>
      </c>
    </row>
    <row r="7468" spans="8:8" x14ac:dyDescent="0.15">
      <c r="H7468">
        <f t="shared" si="117"/>
        <v>0.37403039999999999</v>
      </c>
    </row>
    <row r="7469" spans="8:8" x14ac:dyDescent="0.15">
      <c r="H7469">
        <f t="shared" si="117"/>
        <v>0.37403039999999999</v>
      </c>
    </row>
    <row r="7470" spans="8:8" x14ac:dyDescent="0.15">
      <c r="H7470">
        <f t="shared" si="117"/>
        <v>0.37403039999999999</v>
      </c>
    </row>
    <row r="7471" spans="8:8" x14ac:dyDescent="0.15">
      <c r="H7471">
        <f t="shared" si="117"/>
        <v>0.37403039999999999</v>
      </c>
    </row>
    <row r="7472" spans="8:8" x14ac:dyDescent="0.15">
      <c r="H7472">
        <f t="shared" si="117"/>
        <v>1.2467680000000001</v>
      </c>
    </row>
    <row r="7473" spans="8:8" x14ac:dyDescent="0.15">
      <c r="H7473">
        <f t="shared" si="117"/>
        <v>6.2338399999999998</v>
      </c>
    </row>
    <row r="7474" spans="8:8" x14ac:dyDescent="0.15">
      <c r="H7474">
        <f t="shared" si="117"/>
        <v>11.844296</v>
      </c>
    </row>
    <row r="7475" spans="8:8" x14ac:dyDescent="0.15">
      <c r="H7475">
        <f t="shared" si="117"/>
        <v>11.844296</v>
      </c>
    </row>
    <row r="7476" spans="8:8" x14ac:dyDescent="0.15">
      <c r="H7476">
        <f t="shared" si="117"/>
        <v>11.844296</v>
      </c>
    </row>
    <row r="7477" spans="8:8" x14ac:dyDescent="0.15">
      <c r="H7477">
        <f t="shared" si="117"/>
        <v>9.9741440000000008</v>
      </c>
    </row>
    <row r="7478" spans="8:8" x14ac:dyDescent="0.15">
      <c r="H7478">
        <f t="shared" si="117"/>
        <v>9.9741440000000008</v>
      </c>
    </row>
    <row r="7479" spans="8:8" x14ac:dyDescent="0.15">
      <c r="H7479">
        <f t="shared" si="117"/>
        <v>11.844296</v>
      </c>
    </row>
    <row r="7480" spans="8:8" x14ac:dyDescent="0.15">
      <c r="H7480">
        <f t="shared" si="117"/>
        <v>11.844296</v>
      </c>
    </row>
    <row r="7481" spans="8:8" x14ac:dyDescent="0.15">
      <c r="H7481">
        <f t="shared" si="117"/>
        <v>11.844296</v>
      </c>
    </row>
    <row r="7482" spans="8:8" x14ac:dyDescent="0.15">
      <c r="H7482">
        <f t="shared" si="117"/>
        <v>11.844296</v>
      </c>
    </row>
    <row r="7483" spans="8:8" x14ac:dyDescent="0.15">
      <c r="H7483">
        <f t="shared" si="117"/>
        <v>3.7403040000000001</v>
      </c>
    </row>
    <row r="7484" spans="8:8" x14ac:dyDescent="0.15">
      <c r="H7484">
        <f t="shared" si="117"/>
        <v>3.7403040000000001</v>
      </c>
    </row>
    <row r="7485" spans="8:8" x14ac:dyDescent="0.15">
      <c r="H7485">
        <f t="shared" si="117"/>
        <v>0.37403039999999999</v>
      </c>
    </row>
    <row r="7486" spans="8:8" x14ac:dyDescent="0.15">
      <c r="H7486">
        <f t="shared" si="117"/>
        <v>0.37403039999999999</v>
      </c>
    </row>
    <row r="7487" spans="8:8" x14ac:dyDescent="0.15">
      <c r="H7487">
        <f t="shared" si="117"/>
        <v>0.37403039999999999</v>
      </c>
    </row>
    <row r="7488" spans="8:8" x14ac:dyDescent="0.15">
      <c r="H7488">
        <f t="shared" si="117"/>
        <v>0.37403039999999999</v>
      </c>
    </row>
    <row r="7489" spans="8:8" x14ac:dyDescent="0.15">
      <c r="H7489">
        <f t="shared" si="117"/>
        <v>0.37403039999999999</v>
      </c>
    </row>
    <row r="7490" spans="8:8" x14ac:dyDescent="0.15">
      <c r="H7490">
        <f t="shared" si="117"/>
        <v>0.37403039999999999</v>
      </c>
    </row>
    <row r="7491" spans="8:8" x14ac:dyDescent="0.15">
      <c r="H7491">
        <f t="shared" si="117"/>
        <v>0.37403039999999999</v>
      </c>
    </row>
    <row r="7492" spans="8:8" x14ac:dyDescent="0.15">
      <c r="H7492">
        <f t="shared" si="117"/>
        <v>0.37403039999999999</v>
      </c>
    </row>
    <row r="7493" spans="8:8" x14ac:dyDescent="0.15">
      <c r="H7493">
        <f t="shared" si="117"/>
        <v>0.37403039999999999</v>
      </c>
    </row>
    <row r="7494" spans="8:8" x14ac:dyDescent="0.15">
      <c r="H7494">
        <f t="shared" si="117"/>
        <v>0.37403039999999999</v>
      </c>
    </row>
    <row r="7495" spans="8:8" x14ac:dyDescent="0.15">
      <c r="H7495">
        <f t="shared" si="117"/>
        <v>0.37403039999999999</v>
      </c>
    </row>
    <row r="7496" spans="8:8" x14ac:dyDescent="0.15">
      <c r="H7496">
        <f t="shared" si="117"/>
        <v>1.2467680000000001</v>
      </c>
    </row>
    <row r="7497" spans="8:8" x14ac:dyDescent="0.15">
      <c r="H7497">
        <f t="shared" si="117"/>
        <v>6.2338399999999998</v>
      </c>
    </row>
    <row r="7498" spans="8:8" x14ac:dyDescent="0.15">
      <c r="H7498">
        <f t="shared" si="117"/>
        <v>11.844296</v>
      </c>
    </row>
    <row r="7499" spans="8:8" x14ac:dyDescent="0.15">
      <c r="H7499">
        <f t="shared" si="117"/>
        <v>11.844296</v>
      </c>
    </row>
    <row r="7500" spans="8:8" x14ac:dyDescent="0.15">
      <c r="H7500">
        <f t="shared" si="117"/>
        <v>11.844296</v>
      </c>
    </row>
    <row r="7501" spans="8:8" x14ac:dyDescent="0.15">
      <c r="H7501">
        <f t="shared" si="117"/>
        <v>9.9741440000000008</v>
      </c>
    </row>
    <row r="7502" spans="8:8" x14ac:dyDescent="0.15">
      <c r="H7502">
        <f t="shared" si="117"/>
        <v>9.9741440000000008</v>
      </c>
    </row>
    <row r="7503" spans="8:8" x14ac:dyDescent="0.15">
      <c r="H7503">
        <f t="shared" si="117"/>
        <v>11.844296</v>
      </c>
    </row>
    <row r="7504" spans="8:8" x14ac:dyDescent="0.15">
      <c r="H7504">
        <f t="shared" si="117"/>
        <v>11.844296</v>
      </c>
    </row>
    <row r="7505" spans="8:8" x14ac:dyDescent="0.15">
      <c r="H7505">
        <f t="shared" si="117"/>
        <v>11.844296</v>
      </c>
    </row>
    <row r="7506" spans="8:8" x14ac:dyDescent="0.15">
      <c r="H7506">
        <f t="shared" si="117"/>
        <v>11.844296</v>
      </c>
    </row>
    <row r="7507" spans="8:8" x14ac:dyDescent="0.15">
      <c r="H7507">
        <f t="shared" si="117"/>
        <v>3.7403040000000001</v>
      </c>
    </row>
    <row r="7508" spans="8:8" x14ac:dyDescent="0.15">
      <c r="H7508">
        <f t="shared" si="117"/>
        <v>3.7403040000000001</v>
      </c>
    </row>
    <row r="7509" spans="8:8" x14ac:dyDescent="0.15">
      <c r="H7509">
        <f t="shared" si="117"/>
        <v>0.37403039999999999</v>
      </c>
    </row>
    <row r="7510" spans="8:8" x14ac:dyDescent="0.15">
      <c r="H7510">
        <f t="shared" si="117"/>
        <v>0.37403039999999999</v>
      </c>
    </row>
    <row r="7511" spans="8:8" x14ac:dyDescent="0.15">
      <c r="H7511">
        <f t="shared" si="117"/>
        <v>0.37403039999999999</v>
      </c>
    </row>
    <row r="7512" spans="8:8" x14ac:dyDescent="0.15">
      <c r="H7512">
        <f t="shared" si="117"/>
        <v>0.37403039999999999</v>
      </c>
    </row>
    <row r="7513" spans="8:8" x14ac:dyDescent="0.15">
      <c r="H7513">
        <f t="shared" si="117"/>
        <v>0.37403039999999999</v>
      </c>
    </row>
    <row r="7514" spans="8:8" x14ac:dyDescent="0.15">
      <c r="H7514">
        <f t="shared" si="117"/>
        <v>0.37403039999999999</v>
      </c>
    </row>
    <row r="7515" spans="8:8" x14ac:dyDescent="0.15">
      <c r="H7515">
        <f t="shared" ref="H7515:H7578" si="118">$H7491</f>
        <v>0.37403039999999999</v>
      </c>
    </row>
    <row r="7516" spans="8:8" x14ac:dyDescent="0.15">
      <c r="H7516">
        <f t="shared" si="118"/>
        <v>0.37403039999999999</v>
      </c>
    </row>
    <row r="7517" spans="8:8" x14ac:dyDescent="0.15">
      <c r="H7517">
        <f t="shared" si="118"/>
        <v>0.37403039999999999</v>
      </c>
    </row>
    <row r="7518" spans="8:8" x14ac:dyDescent="0.15">
      <c r="H7518">
        <f t="shared" si="118"/>
        <v>0.37403039999999999</v>
      </c>
    </row>
    <row r="7519" spans="8:8" x14ac:dyDescent="0.15">
      <c r="H7519">
        <f t="shared" si="118"/>
        <v>0.37403039999999999</v>
      </c>
    </row>
    <row r="7520" spans="8:8" x14ac:dyDescent="0.15">
      <c r="H7520">
        <f t="shared" si="118"/>
        <v>1.2467680000000001</v>
      </c>
    </row>
    <row r="7521" spans="8:8" x14ac:dyDescent="0.15">
      <c r="H7521">
        <f t="shared" si="118"/>
        <v>6.2338399999999998</v>
      </c>
    </row>
    <row r="7522" spans="8:8" x14ac:dyDescent="0.15">
      <c r="H7522">
        <f t="shared" si="118"/>
        <v>11.844296</v>
      </c>
    </row>
    <row r="7523" spans="8:8" x14ac:dyDescent="0.15">
      <c r="H7523">
        <f t="shared" si="118"/>
        <v>11.844296</v>
      </c>
    </row>
    <row r="7524" spans="8:8" x14ac:dyDescent="0.15">
      <c r="H7524">
        <f t="shared" si="118"/>
        <v>11.844296</v>
      </c>
    </row>
    <row r="7525" spans="8:8" x14ac:dyDescent="0.15">
      <c r="H7525">
        <f t="shared" si="118"/>
        <v>9.9741440000000008</v>
      </c>
    </row>
    <row r="7526" spans="8:8" x14ac:dyDescent="0.15">
      <c r="H7526">
        <f t="shared" si="118"/>
        <v>9.9741440000000008</v>
      </c>
    </row>
    <row r="7527" spans="8:8" x14ac:dyDescent="0.15">
      <c r="H7527">
        <f t="shared" si="118"/>
        <v>11.844296</v>
      </c>
    </row>
    <row r="7528" spans="8:8" x14ac:dyDescent="0.15">
      <c r="H7528">
        <f t="shared" si="118"/>
        <v>11.844296</v>
      </c>
    </row>
    <row r="7529" spans="8:8" x14ac:dyDescent="0.15">
      <c r="H7529">
        <f t="shared" si="118"/>
        <v>11.844296</v>
      </c>
    </row>
    <row r="7530" spans="8:8" x14ac:dyDescent="0.15">
      <c r="H7530">
        <f t="shared" si="118"/>
        <v>11.844296</v>
      </c>
    </row>
    <row r="7531" spans="8:8" x14ac:dyDescent="0.15">
      <c r="H7531">
        <f t="shared" si="118"/>
        <v>3.7403040000000001</v>
      </c>
    </row>
    <row r="7532" spans="8:8" x14ac:dyDescent="0.15">
      <c r="H7532">
        <f t="shared" si="118"/>
        <v>3.7403040000000001</v>
      </c>
    </row>
    <row r="7533" spans="8:8" x14ac:dyDescent="0.15">
      <c r="H7533">
        <f t="shared" si="118"/>
        <v>0.37403039999999999</v>
      </c>
    </row>
    <row r="7534" spans="8:8" x14ac:dyDescent="0.15">
      <c r="H7534">
        <f t="shared" si="118"/>
        <v>0.37403039999999999</v>
      </c>
    </row>
    <row r="7535" spans="8:8" x14ac:dyDescent="0.15">
      <c r="H7535">
        <f t="shared" si="118"/>
        <v>0.37403039999999999</v>
      </c>
    </row>
    <row r="7536" spans="8:8" x14ac:dyDescent="0.15">
      <c r="H7536">
        <f t="shared" si="118"/>
        <v>0.37403039999999999</v>
      </c>
    </row>
    <row r="7537" spans="8:8" x14ac:dyDescent="0.15">
      <c r="H7537">
        <f t="shared" si="118"/>
        <v>0.37403039999999999</v>
      </c>
    </row>
    <row r="7538" spans="8:8" x14ac:dyDescent="0.15">
      <c r="H7538">
        <f t="shared" si="118"/>
        <v>0.37403039999999999</v>
      </c>
    </row>
    <row r="7539" spans="8:8" x14ac:dyDescent="0.15">
      <c r="H7539">
        <f t="shared" si="118"/>
        <v>0.37403039999999999</v>
      </c>
    </row>
    <row r="7540" spans="8:8" x14ac:dyDescent="0.15">
      <c r="H7540">
        <f t="shared" si="118"/>
        <v>0.37403039999999999</v>
      </c>
    </row>
    <row r="7541" spans="8:8" x14ac:dyDescent="0.15">
      <c r="H7541">
        <f t="shared" si="118"/>
        <v>0.37403039999999999</v>
      </c>
    </row>
    <row r="7542" spans="8:8" x14ac:dyDescent="0.15">
      <c r="H7542">
        <f t="shared" si="118"/>
        <v>0.37403039999999999</v>
      </c>
    </row>
    <row r="7543" spans="8:8" x14ac:dyDescent="0.15">
      <c r="H7543">
        <f t="shared" si="118"/>
        <v>0.37403039999999999</v>
      </c>
    </row>
    <row r="7544" spans="8:8" x14ac:dyDescent="0.15">
      <c r="H7544">
        <f t="shared" si="118"/>
        <v>1.2467680000000001</v>
      </c>
    </row>
    <row r="7545" spans="8:8" x14ac:dyDescent="0.15">
      <c r="H7545">
        <f t="shared" si="118"/>
        <v>6.2338399999999998</v>
      </c>
    </row>
    <row r="7546" spans="8:8" x14ac:dyDescent="0.15">
      <c r="H7546">
        <f t="shared" si="118"/>
        <v>11.844296</v>
      </c>
    </row>
    <row r="7547" spans="8:8" x14ac:dyDescent="0.15">
      <c r="H7547">
        <f t="shared" si="118"/>
        <v>11.844296</v>
      </c>
    </row>
    <row r="7548" spans="8:8" x14ac:dyDescent="0.15">
      <c r="H7548">
        <f t="shared" si="118"/>
        <v>11.844296</v>
      </c>
    </row>
    <row r="7549" spans="8:8" x14ac:dyDescent="0.15">
      <c r="H7549">
        <f t="shared" si="118"/>
        <v>9.9741440000000008</v>
      </c>
    </row>
    <row r="7550" spans="8:8" x14ac:dyDescent="0.15">
      <c r="H7550">
        <f t="shared" si="118"/>
        <v>9.9741440000000008</v>
      </c>
    </row>
    <row r="7551" spans="8:8" x14ac:dyDescent="0.15">
      <c r="H7551">
        <f t="shared" si="118"/>
        <v>11.844296</v>
      </c>
    </row>
    <row r="7552" spans="8:8" x14ac:dyDescent="0.15">
      <c r="H7552">
        <f t="shared" si="118"/>
        <v>11.844296</v>
      </c>
    </row>
    <row r="7553" spans="8:8" x14ac:dyDescent="0.15">
      <c r="H7553">
        <f t="shared" si="118"/>
        <v>11.844296</v>
      </c>
    </row>
    <row r="7554" spans="8:8" x14ac:dyDescent="0.15">
      <c r="H7554">
        <f t="shared" si="118"/>
        <v>11.844296</v>
      </c>
    </row>
    <row r="7555" spans="8:8" x14ac:dyDescent="0.15">
      <c r="H7555">
        <f t="shared" si="118"/>
        <v>3.7403040000000001</v>
      </c>
    </row>
    <row r="7556" spans="8:8" x14ac:dyDescent="0.15">
      <c r="H7556">
        <f t="shared" si="118"/>
        <v>3.7403040000000001</v>
      </c>
    </row>
    <row r="7557" spans="8:8" x14ac:dyDescent="0.15">
      <c r="H7557">
        <f t="shared" si="118"/>
        <v>0.37403039999999999</v>
      </c>
    </row>
    <row r="7558" spans="8:8" x14ac:dyDescent="0.15">
      <c r="H7558">
        <f t="shared" si="118"/>
        <v>0.37403039999999999</v>
      </c>
    </row>
    <row r="7559" spans="8:8" x14ac:dyDescent="0.15">
      <c r="H7559">
        <f t="shared" si="118"/>
        <v>0.37403039999999999</v>
      </c>
    </row>
    <row r="7560" spans="8:8" x14ac:dyDescent="0.15">
      <c r="H7560">
        <f t="shared" si="118"/>
        <v>0.37403039999999999</v>
      </c>
    </row>
    <row r="7561" spans="8:8" x14ac:dyDescent="0.15">
      <c r="H7561">
        <f t="shared" si="118"/>
        <v>0.37403039999999999</v>
      </c>
    </row>
    <row r="7562" spans="8:8" x14ac:dyDescent="0.15">
      <c r="H7562">
        <f t="shared" si="118"/>
        <v>0.37403039999999999</v>
      </c>
    </row>
    <row r="7563" spans="8:8" x14ac:dyDescent="0.15">
      <c r="H7563">
        <f t="shared" si="118"/>
        <v>0.37403039999999999</v>
      </c>
    </row>
    <row r="7564" spans="8:8" x14ac:dyDescent="0.15">
      <c r="H7564">
        <f t="shared" si="118"/>
        <v>0.37403039999999999</v>
      </c>
    </row>
    <row r="7565" spans="8:8" x14ac:dyDescent="0.15">
      <c r="H7565">
        <f t="shared" si="118"/>
        <v>0.37403039999999999</v>
      </c>
    </row>
    <row r="7566" spans="8:8" x14ac:dyDescent="0.15">
      <c r="H7566">
        <f t="shared" si="118"/>
        <v>0.37403039999999999</v>
      </c>
    </row>
    <row r="7567" spans="8:8" x14ac:dyDescent="0.15">
      <c r="H7567">
        <f t="shared" si="118"/>
        <v>0.37403039999999999</v>
      </c>
    </row>
    <row r="7568" spans="8:8" x14ac:dyDescent="0.15">
      <c r="H7568">
        <f t="shared" si="118"/>
        <v>1.2467680000000001</v>
      </c>
    </row>
    <row r="7569" spans="8:8" x14ac:dyDescent="0.15">
      <c r="H7569">
        <f t="shared" si="118"/>
        <v>6.2338399999999998</v>
      </c>
    </row>
    <row r="7570" spans="8:8" x14ac:dyDescent="0.15">
      <c r="H7570">
        <f t="shared" si="118"/>
        <v>11.844296</v>
      </c>
    </row>
    <row r="7571" spans="8:8" x14ac:dyDescent="0.15">
      <c r="H7571">
        <f t="shared" si="118"/>
        <v>11.844296</v>
      </c>
    </row>
    <row r="7572" spans="8:8" x14ac:dyDescent="0.15">
      <c r="H7572">
        <f t="shared" si="118"/>
        <v>11.844296</v>
      </c>
    </row>
    <row r="7573" spans="8:8" x14ac:dyDescent="0.15">
      <c r="H7573">
        <f t="shared" si="118"/>
        <v>9.9741440000000008</v>
      </c>
    </row>
    <row r="7574" spans="8:8" x14ac:dyDescent="0.15">
      <c r="H7574">
        <f t="shared" si="118"/>
        <v>9.9741440000000008</v>
      </c>
    </row>
    <row r="7575" spans="8:8" x14ac:dyDescent="0.15">
      <c r="H7575">
        <f t="shared" si="118"/>
        <v>11.844296</v>
      </c>
    </row>
    <row r="7576" spans="8:8" x14ac:dyDescent="0.15">
      <c r="H7576">
        <f t="shared" si="118"/>
        <v>11.844296</v>
      </c>
    </row>
    <row r="7577" spans="8:8" x14ac:dyDescent="0.15">
      <c r="H7577">
        <f t="shared" si="118"/>
        <v>11.844296</v>
      </c>
    </row>
    <row r="7578" spans="8:8" x14ac:dyDescent="0.15">
      <c r="H7578">
        <f t="shared" si="118"/>
        <v>11.844296</v>
      </c>
    </row>
    <row r="7579" spans="8:8" x14ac:dyDescent="0.15">
      <c r="H7579">
        <f t="shared" ref="H7579:H7642" si="119">$H7555</f>
        <v>3.7403040000000001</v>
      </c>
    </row>
    <row r="7580" spans="8:8" x14ac:dyDescent="0.15">
      <c r="H7580">
        <f t="shared" si="119"/>
        <v>3.7403040000000001</v>
      </c>
    </row>
    <row r="7581" spans="8:8" x14ac:dyDescent="0.15">
      <c r="H7581">
        <f t="shared" si="119"/>
        <v>0.37403039999999999</v>
      </c>
    </row>
    <row r="7582" spans="8:8" x14ac:dyDescent="0.15">
      <c r="H7582">
        <f t="shared" si="119"/>
        <v>0.37403039999999999</v>
      </c>
    </row>
    <row r="7583" spans="8:8" x14ac:dyDescent="0.15">
      <c r="H7583">
        <f t="shared" si="119"/>
        <v>0.37403039999999999</v>
      </c>
    </row>
    <row r="7584" spans="8:8" x14ac:dyDescent="0.15">
      <c r="H7584">
        <f t="shared" si="119"/>
        <v>0.37403039999999999</v>
      </c>
    </row>
    <row r="7585" spans="8:8" x14ac:dyDescent="0.15">
      <c r="H7585">
        <f t="shared" si="119"/>
        <v>0.37403039999999999</v>
      </c>
    </row>
    <row r="7586" spans="8:8" x14ac:dyDescent="0.15">
      <c r="H7586">
        <f t="shared" si="119"/>
        <v>0.37403039999999999</v>
      </c>
    </row>
    <row r="7587" spans="8:8" x14ac:dyDescent="0.15">
      <c r="H7587">
        <f t="shared" si="119"/>
        <v>0.37403039999999999</v>
      </c>
    </row>
    <row r="7588" spans="8:8" x14ac:dyDescent="0.15">
      <c r="H7588">
        <f t="shared" si="119"/>
        <v>0.37403039999999999</v>
      </c>
    </row>
    <row r="7589" spans="8:8" x14ac:dyDescent="0.15">
      <c r="H7589">
        <f t="shared" si="119"/>
        <v>0.37403039999999999</v>
      </c>
    </row>
    <row r="7590" spans="8:8" x14ac:dyDescent="0.15">
      <c r="H7590">
        <f t="shared" si="119"/>
        <v>0.37403039999999999</v>
      </c>
    </row>
    <row r="7591" spans="8:8" x14ac:dyDescent="0.15">
      <c r="H7591">
        <f t="shared" si="119"/>
        <v>0.37403039999999999</v>
      </c>
    </row>
    <row r="7592" spans="8:8" x14ac:dyDescent="0.15">
      <c r="H7592">
        <f t="shared" si="119"/>
        <v>1.2467680000000001</v>
      </c>
    </row>
    <row r="7593" spans="8:8" x14ac:dyDescent="0.15">
      <c r="H7593">
        <f t="shared" si="119"/>
        <v>6.2338399999999998</v>
      </c>
    </row>
    <row r="7594" spans="8:8" x14ac:dyDescent="0.15">
      <c r="H7594">
        <f t="shared" si="119"/>
        <v>11.844296</v>
      </c>
    </row>
    <row r="7595" spans="8:8" x14ac:dyDescent="0.15">
      <c r="H7595">
        <f t="shared" si="119"/>
        <v>11.844296</v>
      </c>
    </row>
    <row r="7596" spans="8:8" x14ac:dyDescent="0.15">
      <c r="H7596">
        <f t="shared" si="119"/>
        <v>11.844296</v>
      </c>
    </row>
    <row r="7597" spans="8:8" x14ac:dyDescent="0.15">
      <c r="H7597">
        <f t="shared" si="119"/>
        <v>9.9741440000000008</v>
      </c>
    </row>
    <row r="7598" spans="8:8" x14ac:dyDescent="0.15">
      <c r="H7598">
        <f t="shared" si="119"/>
        <v>9.9741440000000008</v>
      </c>
    </row>
    <row r="7599" spans="8:8" x14ac:dyDescent="0.15">
      <c r="H7599">
        <f t="shared" si="119"/>
        <v>11.844296</v>
      </c>
    </row>
    <row r="7600" spans="8:8" x14ac:dyDescent="0.15">
      <c r="H7600">
        <f t="shared" si="119"/>
        <v>11.844296</v>
      </c>
    </row>
    <row r="7601" spans="8:8" x14ac:dyDescent="0.15">
      <c r="H7601">
        <f t="shared" si="119"/>
        <v>11.844296</v>
      </c>
    </row>
    <row r="7602" spans="8:8" x14ac:dyDescent="0.15">
      <c r="H7602">
        <f t="shared" si="119"/>
        <v>11.844296</v>
      </c>
    </row>
    <row r="7603" spans="8:8" x14ac:dyDescent="0.15">
      <c r="H7603">
        <f t="shared" si="119"/>
        <v>3.7403040000000001</v>
      </c>
    </row>
    <row r="7604" spans="8:8" x14ac:dyDescent="0.15">
      <c r="H7604">
        <f t="shared" si="119"/>
        <v>3.7403040000000001</v>
      </c>
    </row>
    <row r="7605" spans="8:8" x14ac:dyDescent="0.15">
      <c r="H7605">
        <f t="shared" si="119"/>
        <v>0.37403039999999999</v>
      </c>
    </row>
    <row r="7606" spans="8:8" x14ac:dyDescent="0.15">
      <c r="H7606">
        <f t="shared" si="119"/>
        <v>0.37403039999999999</v>
      </c>
    </row>
    <row r="7607" spans="8:8" x14ac:dyDescent="0.15">
      <c r="H7607">
        <f t="shared" si="119"/>
        <v>0.37403039999999999</v>
      </c>
    </row>
    <row r="7608" spans="8:8" x14ac:dyDescent="0.15">
      <c r="H7608">
        <f t="shared" si="119"/>
        <v>0.37403039999999999</v>
      </c>
    </row>
    <row r="7609" spans="8:8" x14ac:dyDescent="0.15">
      <c r="H7609">
        <f t="shared" si="119"/>
        <v>0.37403039999999999</v>
      </c>
    </row>
    <row r="7610" spans="8:8" x14ac:dyDescent="0.15">
      <c r="H7610">
        <f t="shared" si="119"/>
        <v>0.37403039999999999</v>
      </c>
    </row>
    <row r="7611" spans="8:8" x14ac:dyDescent="0.15">
      <c r="H7611">
        <f t="shared" si="119"/>
        <v>0.37403039999999999</v>
      </c>
    </row>
    <row r="7612" spans="8:8" x14ac:dyDescent="0.15">
      <c r="H7612">
        <f t="shared" si="119"/>
        <v>0.37403039999999999</v>
      </c>
    </row>
    <row r="7613" spans="8:8" x14ac:dyDescent="0.15">
      <c r="H7613">
        <f t="shared" si="119"/>
        <v>0.37403039999999999</v>
      </c>
    </row>
    <row r="7614" spans="8:8" x14ac:dyDescent="0.15">
      <c r="H7614">
        <f t="shared" si="119"/>
        <v>0.37403039999999999</v>
      </c>
    </row>
    <row r="7615" spans="8:8" x14ac:dyDescent="0.15">
      <c r="H7615">
        <f t="shared" si="119"/>
        <v>0.37403039999999999</v>
      </c>
    </row>
    <row r="7616" spans="8:8" x14ac:dyDescent="0.15">
      <c r="H7616">
        <f t="shared" si="119"/>
        <v>1.2467680000000001</v>
      </c>
    </row>
    <row r="7617" spans="8:8" x14ac:dyDescent="0.15">
      <c r="H7617">
        <f t="shared" si="119"/>
        <v>6.2338399999999998</v>
      </c>
    </row>
    <row r="7618" spans="8:8" x14ac:dyDescent="0.15">
      <c r="H7618">
        <f t="shared" si="119"/>
        <v>11.844296</v>
      </c>
    </row>
    <row r="7619" spans="8:8" x14ac:dyDescent="0.15">
      <c r="H7619">
        <f t="shared" si="119"/>
        <v>11.844296</v>
      </c>
    </row>
    <row r="7620" spans="8:8" x14ac:dyDescent="0.15">
      <c r="H7620">
        <f t="shared" si="119"/>
        <v>11.844296</v>
      </c>
    </row>
    <row r="7621" spans="8:8" x14ac:dyDescent="0.15">
      <c r="H7621">
        <f t="shared" si="119"/>
        <v>9.9741440000000008</v>
      </c>
    </row>
    <row r="7622" spans="8:8" x14ac:dyDescent="0.15">
      <c r="H7622">
        <f t="shared" si="119"/>
        <v>9.9741440000000008</v>
      </c>
    </row>
    <row r="7623" spans="8:8" x14ac:dyDescent="0.15">
      <c r="H7623">
        <f t="shared" si="119"/>
        <v>11.844296</v>
      </c>
    </row>
    <row r="7624" spans="8:8" x14ac:dyDescent="0.15">
      <c r="H7624">
        <f t="shared" si="119"/>
        <v>11.844296</v>
      </c>
    </row>
    <row r="7625" spans="8:8" x14ac:dyDescent="0.15">
      <c r="H7625">
        <f t="shared" si="119"/>
        <v>11.844296</v>
      </c>
    </row>
    <row r="7626" spans="8:8" x14ac:dyDescent="0.15">
      <c r="H7626">
        <f t="shared" si="119"/>
        <v>11.844296</v>
      </c>
    </row>
    <row r="7627" spans="8:8" x14ac:dyDescent="0.15">
      <c r="H7627">
        <f t="shared" si="119"/>
        <v>3.7403040000000001</v>
      </c>
    </row>
    <row r="7628" spans="8:8" x14ac:dyDescent="0.15">
      <c r="H7628">
        <f t="shared" si="119"/>
        <v>3.7403040000000001</v>
      </c>
    </row>
    <row r="7629" spans="8:8" x14ac:dyDescent="0.15">
      <c r="H7629">
        <f t="shared" si="119"/>
        <v>0.37403039999999999</v>
      </c>
    </row>
    <row r="7630" spans="8:8" x14ac:dyDescent="0.15">
      <c r="H7630">
        <f t="shared" si="119"/>
        <v>0.37403039999999999</v>
      </c>
    </row>
    <row r="7631" spans="8:8" x14ac:dyDescent="0.15">
      <c r="H7631">
        <f t="shared" si="119"/>
        <v>0.37403039999999999</v>
      </c>
    </row>
    <row r="7632" spans="8:8" x14ac:dyDescent="0.15">
      <c r="H7632">
        <f t="shared" si="119"/>
        <v>0.37403039999999999</v>
      </c>
    </row>
    <row r="7633" spans="8:8" x14ac:dyDescent="0.15">
      <c r="H7633">
        <f t="shared" si="119"/>
        <v>0.37403039999999999</v>
      </c>
    </row>
    <row r="7634" spans="8:8" x14ac:dyDescent="0.15">
      <c r="H7634">
        <f t="shared" si="119"/>
        <v>0.37403039999999999</v>
      </c>
    </row>
    <row r="7635" spans="8:8" x14ac:dyDescent="0.15">
      <c r="H7635">
        <f t="shared" si="119"/>
        <v>0.37403039999999999</v>
      </c>
    </row>
    <row r="7636" spans="8:8" x14ac:dyDescent="0.15">
      <c r="H7636">
        <f t="shared" si="119"/>
        <v>0.37403039999999999</v>
      </c>
    </row>
    <row r="7637" spans="8:8" x14ac:dyDescent="0.15">
      <c r="H7637">
        <f t="shared" si="119"/>
        <v>0.37403039999999999</v>
      </c>
    </row>
    <row r="7638" spans="8:8" x14ac:dyDescent="0.15">
      <c r="H7638">
        <f t="shared" si="119"/>
        <v>0.37403039999999999</v>
      </c>
    </row>
    <row r="7639" spans="8:8" x14ac:dyDescent="0.15">
      <c r="H7639">
        <f t="shared" si="119"/>
        <v>0.37403039999999999</v>
      </c>
    </row>
    <row r="7640" spans="8:8" x14ac:dyDescent="0.15">
      <c r="H7640">
        <f t="shared" si="119"/>
        <v>1.2467680000000001</v>
      </c>
    </row>
    <row r="7641" spans="8:8" x14ac:dyDescent="0.15">
      <c r="H7641">
        <f t="shared" si="119"/>
        <v>6.2338399999999998</v>
      </c>
    </row>
    <row r="7642" spans="8:8" x14ac:dyDescent="0.15">
      <c r="H7642">
        <f t="shared" si="119"/>
        <v>11.844296</v>
      </c>
    </row>
    <row r="7643" spans="8:8" x14ac:dyDescent="0.15">
      <c r="H7643">
        <f t="shared" ref="H7643:H7706" si="120">$H7619</f>
        <v>11.844296</v>
      </c>
    </row>
    <row r="7644" spans="8:8" x14ac:dyDescent="0.15">
      <c r="H7644">
        <f t="shared" si="120"/>
        <v>11.844296</v>
      </c>
    </row>
    <row r="7645" spans="8:8" x14ac:dyDescent="0.15">
      <c r="H7645">
        <f t="shared" si="120"/>
        <v>9.9741440000000008</v>
      </c>
    </row>
    <row r="7646" spans="8:8" x14ac:dyDescent="0.15">
      <c r="H7646">
        <f t="shared" si="120"/>
        <v>9.9741440000000008</v>
      </c>
    </row>
    <row r="7647" spans="8:8" x14ac:dyDescent="0.15">
      <c r="H7647">
        <f t="shared" si="120"/>
        <v>11.844296</v>
      </c>
    </row>
    <row r="7648" spans="8:8" x14ac:dyDescent="0.15">
      <c r="H7648">
        <f t="shared" si="120"/>
        <v>11.844296</v>
      </c>
    </row>
    <row r="7649" spans="8:8" x14ac:dyDescent="0.15">
      <c r="H7649">
        <f t="shared" si="120"/>
        <v>11.844296</v>
      </c>
    </row>
    <row r="7650" spans="8:8" x14ac:dyDescent="0.15">
      <c r="H7650">
        <f t="shared" si="120"/>
        <v>11.844296</v>
      </c>
    </row>
    <row r="7651" spans="8:8" x14ac:dyDescent="0.15">
      <c r="H7651">
        <f t="shared" si="120"/>
        <v>3.7403040000000001</v>
      </c>
    </row>
    <row r="7652" spans="8:8" x14ac:dyDescent="0.15">
      <c r="H7652">
        <f t="shared" si="120"/>
        <v>3.7403040000000001</v>
      </c>
    </row>
    <row r="7653" spans="8:8" x14ac:dyDescent="0.15">
      <c r="H7653">
        <f t="shared" si="120"/>
        <v>0.37403039999999999</v>
      </c>
    </row>
    <row r="7654" spans="8:8" x14ac:dyDescent="0.15">
      <c r="H7654">
        <f t="shared" si="120"/>
        <v>0.37403039999999999</v>
      </c>
    </row>
    <row r="7655" spans="8:8" x14ac:dyDescent="0.15">
      <c r="H7655">
        <f t="shared" si="120"/>
        <v>0.37403039999999999</v>
      </c>
    </row>
    <row r="7656" spans="8:8" x14ac:dyDescent="0.15">
      <c r="H7656">
        <f t="shared" si="120"/>
        <v>0.37403039999999999</v>
      </c>
    </row>
    <row r="7657" spans="8:8" x14ac:dyDescent="0.15">
      <c r="H7657">
        <f t="shared" si="120"/>
        <v>0.37403039999999999</v>
      </c>
    </row>
    <row r="7658" spans="8:8" x14ac:dyDescent="0.15">
      <c r="H7658">
        <f t="shared" si="120"/>
        <v>0.37403039999999999</v>
      </c>
    </row>
    <row r="7659" spans="8:8" x14ac:dyDescent="0.15">
      <c r="H7659">
        <f t="shared" si="120"/>
        <v>0.37403039999999999</v>
      </c>
    </row>
    <row r="7660" spans="8:8" x14ac:dyDescent="0.15">
      <c r="H7660">
        <f t="shared" si="120"/>
        <v>0.37403039999999999</v>
      </c>
    </row>
    <row r="7661" spans="8:8" x14ac:dyDescent="0.15">
      <c r="H7661">
        <f t="shared" si="120"/>
        <v>0.37403039999999999</v>
      </c>
    </row>
    <row r="7662" spans="8:8" x14ac:dyDescent="0.15">
      <c r="H7662">
        <f t="shared" si="120"/>
        <v>0.37403039999999999</v>
      </c>
    </row>
    <row r="7663" spans="8:8" x14ac:dyDescent="0.15">
      <c r="H7663">
        <f t="shared" si="120"/>
        <v>0.37403039999999999</v>
      </c>
    </row>
    <row r="7664" spans="8:8" x14ac:dyDescent="0.15">
      <c r="H7664">
        <f t="shared" si="120"/>
        <v>1.2467680000000001</v>
      </c>
    </row>
    <row r="7665" spans="8:8" x14ac:dyDescent="0.15">
      <c r="H7665">
        <f t="shared" si="120"/>
        <v>6.2338399999999998</v>
      </c>
    </row>
    <row r="7666" spans="8:8" x14ac:dyDescent="0.15">
      <c r="H7666">
        <f t="shared" si="120"/>
        <v>11.844296</v>
      </c>
    </row>
    <row r="7667" spans="8:8" x14ac:dyDescent="0.15">
      <c r="H7667">
        <f t="shared" si="120"/>
        <v>11.844296</v>
      </c>
    </row>
    <row r="7668" spans="8:8" x14ac:dyDescent="0.15">
      <c r="H7668">
        <f t="shared" si="120"/>
        <v>11.844296</v>
      </c>
    </row>
    <row r="7669" spans="8:8" x14ac:dyDescent="0.15">
      <c r="H7669">
        <f t="shared" si="120"/>
        <v>9.9741440000000008</v>
      </c>
    </row>
    <row r="7670" spans="8:8" x14ac:dyDescent="0.15">
      <c r="H7670">
        <f t="shared" si="120"/>
        <v>9.9741440000000008</v>
      </c>
    </row>
    <row r="7671" spans="8:8" x14ac:dyDescent="0.15">
      <c r="H7671">
        <f t="shared" si="120"/>
        <v>11.844296</v>
      </c>
    </row>
    <row r="7672" spans="8:8" x14ac:dyDescent="0.15">
      <c r="H7672">
        <f t="shared" si="120"/>
        <v>11.844296</v>
      </c>
    </row>
    <row r="7673" spans="8:8" x14ac:dyDescent="0.15">
      <c r="H7673">
        <f t="shared" si="120"/>
        <v>11.844296</v>
      </c>
    </row>
    <row r="7674" spans="8:8" x14ac:dyDescent="0.15">
      <c r="H7674">
        <f t="shared" si="120"/>
        <v>11.844296</v>
      </c>
    </row>
    <row r="7675" spans="8:8" x14ac:dyDescent="0.15">
      <c r="H7675">
        <f t="shared" si="120"/>
        <v>3.7403040000000001</v>
      </c>
    </row>
    <row r="7676" spans="8:8" x14ac:dyDescent="0.15">
      <c r="H7676">
        <f t="shared" si="120"/>
        <v>3.7403040000000001</v>
      </c>
    </row>
    <row r="7677" spans="8:8" x14ac:dyDescent="0.15">
      <c r="H7677">
        <f t="shared" si="120"/>
        <v>0.37403039999999999</v>
      </c>
    </row>
    <row r="7678" spans="8:8" x14ac:dyDescent="0.15">
      <c r="H7678">
        <f t="shared" si="120"/>
        <v>0.37403039999999999</v>
      </c>
    </row>
    <row r="7679" spans="8:8" x14ac:dyDescent="0.15">
      <c r="H7679">
        <f t="shared" si="120"/>
        <v>0.37403039999999999</v>
      </c>
    </row>
    <row r="7680" spans="8:8" x14ac:dyDescent="0.15">
      <c r="H7680">
        <f t="shared" si="120"/>
        <v>0.37403039999999999</v>
      </c>
    </row>
    <row r="7681" spans="8:8" x14ac:dyDescent="0.15">
      <c r="H7681">
        <f t="shared" si="120"/>
        <v>0.37403039999999999</v>
      </c>
    </row>
    <row r="7682" spans="8:8" x14ac:dyDescent="0.15">
      <c r="H7682">
        <f t="shared" si="120"/>
        <v>0.37403039999999999</v>
      </c>
    </row>
    <row r="7683" spans="8:8" x14ac:dyDescent="0.15">
      <c r="H7683">
        <f t="shared" si="120"/>
        <v>0.37403039999999999</v>
      </c>
    </row>
    <row r="7684" spans="8:8" x14ac:dyDescent="0.15">
      <c r="H7684">
        <f t="shared" si="120"/>
        <v>0.37403039999999999</v>
      </c>
    </row>
    <row r="7685" spans="8:8" x14ac:dyDescent="0.15">
      <c r="H7685">
        <f t="shared" si="120"/>
        <v>0.37403039999999999</v>
      </c>
    </row>
    <row r="7686" spans="8:8" x14ac:dyDescent="0.15">
      <c r="H7686">
        <f t="shared" si="120"/>
        <v>0.37403039999999999</v>
      </c>
    </row>
    <row r="7687" spans="8:8" x14ac:dyDescent="0.15">
      <c r="H7687">
        <f t="shared" si="120"/>
        <v>0.37403039999999999</v>
      </c>
    </row>
    <row r="7688" spans="8:8" x14ac:dyDescent="0.15">
      <c r="H7688">
        <f t="shared" si="120"/>
        <v>1.2467680000000001</v>
      </c>
    </row>
    <row r="7689" spans="8:8" x14ac:dyDescent="0.15">
      <c r="H7689">
        <f t="shared" si="120"/>
        <v>6.2338399999999998</v>
      </c>
    </row>
    <row r="7690" spans="8:8" x14ac:dyDescent="0.15">
      <c r="H7690">
        <f t="shared" si="120"/>
        <v>11.844296</v>
      </c>
    </row>
    <row r="7691" spans="8:8" x14ac:dyDescent="0.15">
      <c r="H7691">
        <f t="shared" si="120"/>
        <v>11.844296</v>
      </c>
    </row>
    <row r="7692" spans="8:8" x14ac:dyDescent="0.15">
      <c r="H7692">
        <f t="shared" si="120"/>
        <v>11.844296</v>
      </c>
    </row>
    <row r="7693" spans="8:8" x14ac:dyDescent="0.15">
      <c r="H7693">
        <f t="shared" si="120"/>
        <v>9.9741440000000008</v>
      </c>
    </row>
    <row r="7694" spans="8:8" x14ac:dyDescent="0.15">
      <c r="H7694">
        <f t="shared" si="120"/>
        <v>9.9741440000000008</v>
      </c>
    </row>
    <row r="7695" spans="8:8" x14ac:dyDescent="0.15">
      <c r="H7695">
        <f t="shared" si="120"/>
        <v>11.844296</v>
      </c>
    </row>
    <row r="7696" spans="8:8" x14ac:dyDescent="0.15">
      <c r="H7696">
        <f t="shared" si="120"/>
        <v>11.844296</v>
      </c>
    </row>
    <row r="7697" spans="8:8" x14ac:dyDescent="0.15">
      <c r="H7697">
        <f t="shared" si="120"/>
        <v>11.844296</v>
      </c>
    </row>
    <row r="7698" spans="8:8" x14ac:dyDescent="0.15">
      <c r="H7698">
        <f t="shared" si="120"/>
        <v>11.844296</v>
      </c>
    </row>
    <row r="7699" spans="8:8" x14ac:dyDescent="0.15">
      <c r="H7699">
        <f t="shared" si="120"/>
        <v>3.7403040000000001</v>
      </c>
    </row>
    <row r="7700" spans="8:8" x14ac:dyDescent="0.15">
      <c r="H7700">
        <f t="shared" si="120"/>
        <v>3.7403040000000001</v>
      </c>
    </row>
    <row r="7701" spans="8:8" x14ac:dyDescent="0.15">
      <c r="H7701">
        <f t="shared" si="120"/>
        <v>0.37403039999999999</v>
      </c>
    </row>
    <row r="7702" spans="8:8" x14ac:dyDescent="0.15">
      <c r="H7702">
        <f t="shared" si="120"/>
        <v>0.37403039999999999</v>
      </c>
    </row>
    <row r="7703" spans="8:8" x14ac:dyDescent="0.15">
      <c r="H7703">
        <f t="shared" si="120"/>
        <v>0.37403039999999999</v>
      </c>
    </row>
    <row r="7704" spans="8:8" x14ac:dyDescent="0.15">
      <c r="H7704">
        <f t="shared" si="120"/>
        <v>0.37403039999999999</v>
      </c>
    </row>
    <row r="7705" spans="8:8" x14ac:dyDescent="0.15">
      <c r="H7705">
        <f t="shared" si="120"/>
        <v>0.37403039999999999</v>
      </c>
    </row>
    <row r="7706" spans="8:8" x14ac:dyDescent="0.15">
      <c r="H7706">
        <f t="shared" si="120"/>
        <v>0.37403039999999999</v>
      </c>
    </row>
    <row r="7707" spans="8:8" x14ac:dyDescent="0.15">
      <c r="H7707">
        <f t="shared" ref="H7707:H7770" si="121">$H7683</f>
        <v>0.37403039999999999</v>
      </c>
    </row>
    <row r="7708" spans="8:8" x14ac:dyDescent="0.15">
      <c r="H7708">
        <f t="shared" si="121"/>
        <v>0.37403039999999999</v>
      </c>
    </row>
    <row r="7709" spans="8:8" x14ac:dyDescent="0.15">
      <c r="H7709">
        <f t="shared" si="121"/>
        <v>0.37403039999999999</v>
      </c>
    </row>
    <row r="7710" spans="8:8" x14ac:dyDescent="0.15">
      <c r="H7710">
        <f t="shared" si="121"/>
        <v>0.37403039999999999</v>
      </c>
    </row>
    <row r="7711" spans="8:8" x14ac:dyDescent="0.15">
      <c r="H7711">
        <f t="shared" si="121"/>
        <v>0.37403039999999999</v>
      </c>
    </row>
    <row r="7712" spans="8:8" x14ac:dyDescent="0.15">
      <c r="H7712">
        <f t="shared" si="121"/>
        <v>1.2467680000000001</v>
      </c>
    </row>
    <row r="7713" spans="8:8" x14ac:dyDescent="0.15">
      <c r="H7713">
        <f t="shared" si="121"/>
        <v>6.2338399999999998</v>
      </c>
    </row>
    <row r="7714" spans="8:8" x14ac:dyDescent="0.15">
      <c r="H7714">
        <f t="shared" si="121"/>
        <v>11.844296</v>
      </c>
    </row>
    <row r="7715" spans="8:8" x14ac:dyDescent="0.15">
      <c r="H7715">
        <f t="shared" si="121"/>
        <v>11.844296</v>
      </c>
    </row>
    <row r="7716" spans="8:8" x14ac:dyDescent="0.15">
      <c r="H7716">
        <f t="shared" si="121"/>
        <v>11.844296</v>
      </c>
    </row>
    <row r="7717" spans="8:8" x14ac:dyDescent="0.15">
      <c r="H7717">
        <f t="shared" si="121"/>
        <v>9.9741440000000008</v>
      </c>
    </row>
    <row r="7718" spans="8:8" x14ac:dyDescent="0.15">
      <c r="H7718">
        <f t="shared" si="121"/>
        <v>9.9741440000000008</v>
      </c>
    </row>
    <row r="7719" spans="8:8" x14ac:dyDescent="0.15">
      <c r="H7719">
        <f t="shared" si="121"/>
        <v>11.844296</v>
      </c>
    </row>
    <row r="7720" spans="8:8" x14ac:dyDescent="0.15">
      <c r="H7720">
        <f t="shared" si="121"/>
        <v>11.844296</v>
      </c>
    </row>
    <row r="7721" spans="8:8" x14ac:dyDescent="0.15">
      <c r="H7721">
        <f t="shared" si="121"/>
        <v>11.844296</v>
      </c>
    </row>
    <row r="7722" spans="8:8" x14ac:dyDescent="0.15">
      <c r="H7722">
        <f t="shared" si="121"/>
        <v>11.844296</v>
      </c>
    </row>
    <row r="7723" spans="8:8" x14ac:dyDescent="0.15">
      <c r="H7723">
        <f t="shared" si="121"/>
        <v>3.7403040000000001</v>
      </c>
    </row>
    <row r="7724" spans="8:8" x14ac:dyDescent="0.15">
      <c r="H7724">
        <f t="shared" si="121"/>
        <v>3.7403040000000001</v>
      </c>
    </row>
    <row r="7725" spans="8:8" x14ac:dyDescent="0.15">
      <c r="H7725">
        <f t="shared" si="121"/>
        <v>0.37403039999999999</v>
      </c>
    </row>
    <row r="7726" spans="8:8" x14ac:dyDescent="0.15">
      <c r="H7726">
        <f t="shared" si="121"/>
        <v>0.37403039999999999</v>
      </c>
    </row>
    <row r="7727" spans="8:8" x14ac:dyDescent="0.15">
      <c r="H7727">
        <f t="shared" si="121"/>
        <v>0.37403039999999999</v>
      </c>
    </row>
    <row r="7728" spans="8:8" x14ac:dyDescent="0.15">
      <c r="H7728">
        <f t="shared" si="121"/>
        <v>0.37403039999999999</v>
      </c>
    </row>
    <row r="7729" spans="8:8" x14ac:dyDescent="0.15">
      <c r="H7729">
        <f t="shared" si="121"/>
        <v>0.37403039999999999</v>
      </c>
    </row>
    <row r="7730" spans="8:8" x14ac:dyDescent="0.15">
      <c r="H7730">
        <f t="shared" si="121"/>
        <v>0.37403039999999999</v>
      </c>
    </row>
    <row r="7731" spans="8:8" x14ac:dyDescent="0.15">
      <c r="H7731">
        <f t="shared" si="121"/>
        <v>0.37403039999999999</v>
      </c>
    </row>
    <row r="7732" spans="8:8" x14ac:dyDescent="0.15">
      <c r="H7732">
        <f t="shared" si="121"/>
        <v>0.37403039999999999</v>
      </c>
    </row>
    <row r="7733" spans="8:8" x14ac:dyDescent="0.15">
      <c r="H7733">
        <f t="shared" si="121"/>
        <v>0.37403039999999999</v>
      </c>
    </row>
    <row r="7734" spans="8:8" x14ac:dyDescent="0.15">
      <c r="H7734">
        <f t="shared" si="121"/>
        <v>0.37403039999999999</v>
      </c>
    </row>
    <row r="7735" spans="8:8" x14ac:dyDescent="0.15">
      <c r="H7735">
        <f t="shared" si="121"/>
        <v>0.37403039999999999</v>
      </c>
    </row>
    <row r="7736" spans="8:8" x14ac:dyDescent="0.15">
      <c r="H7736">
        <f t="shared" si="121"/>
        <v>1.2467680000000001</v>
      </c>
    </row>
    <row r="7737" spans="8:8" x14ac:dyDescent="0.15">
      <c r="H7737">
        <f t="shared" si="121"/>
        <v>6.2338399999999998</v>
      </c>
    </row>
    <row r="7738" spans="8:8" x14ac:dyDescent="0.15">
      <c r="H7738">
        <f t="shared" si="121"/>
        <v>11.844296</v>
      </c>
    </row>
    <row r="7739" spans="8:8" x14ac:dyDescent="0.15">
      <c r="H7739">
        <f t="shared" si="121"/>
        <v>11.844296</v>
      </c>
    </row>
    <row r="7740" spans="8:8" x14ac:dyDescent="0.15">
      <c r="H7740">
        <f t="shared" si="121"/>
        <v>11.844296</v>
      </c>
    </row>
    <row r="7741" spans="8:8" x14ac:dyDescent="0.15">
      <c r="H7741">
        <f t="shared" si="121"/>
        <v>9.9741440000000008</v>
      </c>
    </row>
    <row r="7742" spans="8:8" x14ac:dyDescent="0.15">
      <c r="H7742">
        <f t="shared" si="121"/>
        <v>9.9741440000000008</v>
      </c>
    </row>
    <row r="7743" spans="8:8" x14ac:dyDescent="0.15">
      <c r="H7743">
        <f t="shared" si="121"/>
        <v>11.844296</v>
      </c>
    </row>
    <row r="7744" spans="8:8" x14ac:dyDescent="0.15">
      <c r="H7744">
        <f t="shared" si="121"/>
        <v>11.844296</v>
      </c>
    </row>
    <row r="7745" spans="8:8" x14ac:dyDescent="0.15">
      <c r="H7745">
        <f t="shared" si="121"/>
        <v>11.844296</v>
      </c>
    </row>
    <row r="7746" spans="8:8" x14ac:dyDescent="0.15">
      <c r="H7746">
        <f t="shared" si="121"/>
        <v>11.844296</v>
      </c>
    </row>
    <row r="7747" spans="8:8" x14ac:dyDescent="0.15">
      <c r="H7747">
        <f t="shared" si="121"/>
        <v>3.7403040000000001</v>
      </c>
    </row>
    <row r="7748" spans="8:8" x14ac:dyDescent="0.15">
      <c r="H7748">
        <f t="shared" si="121"/>
        <v>3.7403040000000001</v>
      </c>
    </row>
    <row r="7749" spans="8:8" x14ac:dyDescent="0.15">
      <c r="H7749">
        <f t="shared" si="121"/>
        <v>0.37403039999999999</v>
      </c>
    </row>
    <row r="7750" spans="8:8" x14ac:dyDescent="0.15">
      <c r="H7750">
        <f t="shared" si="121"/>
        <v>0.37403039999999999</v>
      </c>
    </row>
    <row r="7751" spans="8:8" x14ac:dyDescent="0.15">
      <c r="H7751">
        <f t="shared" si="121"/>
        <v>0.37403039999999999</v>
      </c>
    </row>
    <row r="7752" spans="8:8" x14ac:dyDescent="0.15">
      <c r="H7752">
        <f t="shared" si="121"/>
        <v>0.37403039999999999</v>
      </c>
    </row>
    <row r="7753" spans="8:8" x14ac:dyDescent="0.15">
      <c r="H7753">
        <f t="shared" si="121"/>
        <v>0.37403039999999999</v>
      </c>
    </row>
    <row r="7754" spans="8:8" x14ac:dyDescent="0.15">
      <c r="H7754">
        <f t="shared" si="121"/>
        <v>0.37403039999999999</v>
      </c>
    </row>
    <row r="7755" spans="8:8" x14ac:dyDescent="0.15">
      <c r="H7755">
        <f t="shared" si="121"/>
        <v>0.37403039999999999</v>
      </c>
    </row>
    <row r="7756" spans="8:8" x14ac:dyDescent="0.15">
      <c r="H7756">
        <f t="shared" si="121"/>
        <v>0.37403039999999999</v>
      </c>
    </row>
    <row r="7757" spans="8:8" x14ac:dyDescent="0.15">
      <c r="H7757">
        <f t="shared" si="121"/>
        <v>0.37403039999999999</v>
      </c>
    </row>
    <row r="7758" spans="8:8" x14ac:dyDescent="0.15">
      <c r="H7758">
        <f t="shared" si="121"/>
        <v>0.37403039999999999</v>
      </c>
    </row>
    <row r="7759" spans="8:8" x14ac:dyDescent="0.15">
      <c r="H7759">
        <f t="shared" si="121"/>
        <v>0.37403039999999999</v>
      </c>
    </row>
    <row r="7760" spans="8:8" x14ac:dyDescent="0.15">
      <c r="H7760">
        <f t="shared" si="121"/>
        <v>1.2467680000000001</v>
      </c>
    </row>
    <row r="7761" spans="8:8" x14ac:dyDescent="0.15">
      <c r="H7761">
        <f t="shared" si="121"/>
        <v>6.2338399999999998</v>
      </c>
    </row>
    <row r="7762" spans="8:8" x14ac:dyDescent="0.15">
      <c r="H7762">
        <f t="shared" si="121"/>
        <v>11.844296</v>
      </c>
    </row>
    <row r="7763" spans="8:8" x14ac:dyDescent="0.15">
      <c r="H7763">
        <f t="shared" si="121"/>
        <v>11.844296</v>
      </c>
    </row>
    <row r="7764" spans="8:8" x14ac:dyDescent="0.15">
      <c r="H7764">
        <f t="shared" si="121"/>
        <v>11.844296</v>
      </c>
    </row>
    <row r="7765" spans="8:8" x14ac:dyDescent="0.15">
      <c r="H7765">
        <f t="shared" si="121"/>
        <v>9.9741440000000008</v>
      </c>
    </row>
    <row r="7766" spans="8:8" x14ac:dyDescent="0.15">
      <c r="H7766">
        <f t="shared" si="121"/>
        <v>9.9741440000000008</v>
      </c>
    </row>
    <row r="7767" spans="8:8" x14ac:dyDescent="0.15">
      <c r="H7767">
        <f t="shared" si="121"/>
        <v>11.844296</v>
      </c>
    </row>
    <row r="7768" spans="8:8" x14ac:dyDescent="0.15">
      <c r="H7768">
        <f t="shared" si="121"/>
        <v>11.844296</v>
      </c>
    </row>
    <row r="7769" spans="8:8" x14ac:dyDescent="0.15">
      <c r="H7769">
        <f t="shared" si="121"/>
        <v>11.844296</v>
      </c>
    </row>
    <row r="7770" spans="8:8" x14ac:dyDescent="0.15">
      <c r="H7770">
        <f t="shared" si="121"/>
        <v>11.844296</v>
      </c>
    </row>
    <row r="7771" spans="8:8" x14ac:dyDescent="0.15">
      <c r="H7771">
        <f t="shared" ref="H7771:H7834" si="122">$H7747</f>
        <v>3.7403040000000001</v>
      </c>
    </row>
    <row r="7772" spans="8:8" x14ac:dyDescent="0.15">
      <c r="H7772">
        <f t="shared" si="122"/>
        <v>3.7403040000000001</v>
      </c>
    </row>
    <row r="7773" spans="8:8" x14ac:dyDescent="0.15">
      <c r="H7773">
        <f t="shared" si="122"/>
        <v>0.37403039999999999</v>
      </c>
    </row>
    <row r="7774" spans="8:8" x14ac:dyDescent="0.15">
      <c r="H7774">
        <f t="shared" si="122"/>
        <v>0.37403039999999999</v>
      </c>
    </row>
    <row r="7775" spans="8:8" x14ac:dyDescent="0.15">
      <c r="H7775">
        <f t="shared" si="122"/>
        <v>0.37403039999999999</v>
      </c>
    </row>
    <row r="7776" spans="8:8" x14ac:dyDescent="0.15">
      <c r="H7776">
        <f t="shared" si="122"/>
        <v>0.37403039999999999</v>
      </c>
    </row>
    <row r="7777" spans="8:8" x14ac:dyDescent="0.15">
      <c r="H7777">
        <f t="shared" si="122"/>
        <v>0.37403039999999999</v>
      </c>
    </row>
    <row r="7778" spans="8:8" x14ac:dyDescent="0.15">
      <c r="H7778">
        <f t="shared" si="122"/>
        <v>0.37403039999999999</v>
      </c>
    </row>
    <row r="7779" spans="8:8" x14ac:dyDescent="0.15">
      <c r="H7779">
        <f t="shared" si="122"/>
        <v>0.37403039999999999</v>
      </c>
    </row>
    <row r="7780" spans="8:8" x14ac:dyDescent="0.15">
      <c r="H7780">
        <f t="shared" si="122"/>
        <v>0.37403039999999999</v>
      </c>
    </row>
    <row r="7781" spans="8:8" x14ac:dyDescent="0.15">
      <c r="H7781">
        <f t="shared" si="122"/>
        <v>0.37403039999999999</v>
      </c>
    </row>
    <row r="7782" spans="8:8" x14ac:dyDescent="0.15">
      <c r="H7782">
        <f t="shared" si="122"/>
        <v>0.37403039999999999</v>
      </c>
    </row>
    <row r="7783" spans="8:8" x14ac:dyDescent="0.15">
      <c r="H7783">
        <f t="shared" si="122"/>
        <v>0.37403039999999999</v>
      </c>
    </row>
    <row r="7784" spans="8:8" x14ac:dyDescent="0.15">
      <c r="H7784">
        <f t="shared" si="122"/>
        <v>1.2467680000000001</v>
      </c>
    </row>
    <row r="7785" spans="8:8" x14ac:dyDescent="0.15">
      <c r="H7785">
        <f t="shared" si="122"/>
        <v>6.2338399999999998</v>
      </c>
    </row>
    <row r="7786" spans="8:8" x14ac:dyDescent="0.15">
      <c r="H7786">
        <f t="shared" si="122"/>
        <v>11.844296</v>
      </c>
    </row>
    <row r="7787" spans="8:8" x14ac:dyDescent="0.15">
      <c r="H7787">
        <f t="shared" si="122"/>
        <v>11.844296</v>
      </c>
    </row>
    <row r="7788" spans="8:8" x14ac:dyDescent="0.15">
      <c r="H7788">
        <f t="shared" si="122"/>
        <v>11.844296</v>
      </c>
    </row>
    <row r="7789" spans="8:8" x14ac:dyDescent="0.15">
      <c r="H7789">
        <f t="shared" si="122"/>
        <v>9.9741440000000008</v>
      </c>
    </row>
    <row r="7790" spans="8:8" x14ac:dyDescent="0.15">
      <c r="H7790">
        <f t="shared" si="122"/>
        <v>9.9741440000000008</v>
      </c>
    </row>
    <row r="7791" spans="8:8" x14ac:dyDescent="0.15">
      <c r="H7791">
        <f t="shared" si="122"/>
        <v>11.844296</v>
      </c>
    </row>
    <row r="7792" spans="8:8" x14ac:dyDescent="0.15">
      <c r="H7792">
        <f t="shared" si="122"/>
        <v>11.844296</v>
      </c>
    </row>
    <row r="7793" spans="8:8" x14ac:dyDescent="0.15">
      <c r="H7793">
        <f t="shared" si="122"/>
        <v>11.844296</v>
      </c>
    </row>
    <row r="7794" spans="8:8" x14ac:dyDescent="0.15">
      <c r="H7794">
        <f t="shared" si="122"/>
        <v>11.844296</v>
      </c>
    </row>
    <row r="7795" spans="8:8" x14ac:dyDescent="0.15">
      <c r="H7795">
        <f t="shared" si="122"/>
        <v>3.7403040000000001</v>
      </c>
    </row>
    <row r="7796" spans="8:8" x14ac:dyDescent="0.15">
      <c r="H7796">
        <f t="shared" si="122"/>
        <v>3.7403040000000001</v>
      </c>
    </row>
    <row r="7797" spans="8:8" x14ac:dyDescent="0.15">
      <c r="H7797">
        <f t="shared" si="122"/>
        <v>0.37403039999999999</v>
      </c>
    </row>
    <row r="7798" spans="8:8" x14ac:dyDescent="0.15">
      <c r="H7798">
        <f t="shared" si="122"/>
        <v>0.37403039999999999</v>
      </c>
    </row>
    <row r="7799" spans="8:8" x14ac:dyDescent="0.15">
      <c r="H7799">
        <f t="shared" si="122"/>
        <v>0.37403039999999999</v>
      </c>
    </row>
    <row r="7800" spans="8:8" x14ac:dyDescent="0.15">
      <c r="H7800">
        <f t="shared" si="122"/>
        <v>0.37403039999999999</v>
      </c>
    </row>
    <row r="7801" spans="8:8" x14ac:dyDescent="0.15">
      <c r="H7801">
        <f t="shared" si="122"/>
        <v>0.37403039999999999</v>
      </c>
    </row>
    <row r="7802" spans="8:8" x14ac:dyDescent="0.15">
      <c r="H7802">
        <f t="shared" si="122"/>
        <v>0.37403039999999999</v>
      </c>
    </row>
    <row r="7803" spans="8:8" x14ac:dyDescent="0.15">
      <c r="H7803">
        <f t="shared" si="122"/>
        <v>0.37403039999999999</v>
      </c>
    </row>
    <row r="7804" spans="8:8" x14ac:dyDescent="0.15">
      <c r="H7804">
        <f t="shared" si="122"/>
        <v>0.37403039999999999</v>
      </c>
    </row>
    <row r="7805" spans="8:8" x14ac:dyDescent="0.15">
      <c r="H7805">
        <f t="shared" si="122"/>
        <v>0.37403039999999999</v>
      </c>
    </row>
    <row r="7806" spans="8:8" x14ac:dyDescent="0.15">
      <c r="H7806">
        <f t="shared" si="122"/>
        <v>0.37403039999999999</v>
      </c>
    </row>
    <row r="7807" spans="8:8" x14ac:dyDescent="0.15">
      <c r="H7807">
        <f t="shared" si="122"/>
        <v>0.37403039999999999</v>
      </c>
    </row>
    <row r="7808" spans="8:8" x14ac:dyDescent="0.15">
      <c r="H7808">
        <f t="shared" si="122"/>
        <v>1.2467680000000001</v>
      </c>
    </row>
    <row r="7809" spans="8:8" x14ac:dyDescent="0.15">
      <c r="H7809">
        <f t="shared" si="122"/>
        <v>6.2338399999999998</v>
      </c>
    </row>
    <row r="7810" spans="8:8" x14ac:dyDescent="0.15">
      <c r="H7810">
        <f t="shared" si="122"/>
        <v>11.844296</v>
      </c>
    </row>
    <row r="7811" spans="8:8" x14ac:dyDescent="0.15">
      <c r="H7811">
        <f t="shared" si="122"/>
        <v>11.844296</v>
      </c>
    </row>
    <row r="7812" spans="8:8" x14ac:dyDescent="0.15">
      <c r="H7812">
        <f t="shared" si="122"/>
        <v>11.844296</v>
      </c>
    </row>
    <row r="7813" spans="8:8" x14ac:dyDescent="0.15">
      <c r="H7813">
        <f t="shared" si="122"/>
        <v>9.9741440000000008</v>
      </c>
    </row>
    <row r="7814" spans="8:8" x14ac:dyDescent="0.15">
      <c r="H7814">
        <f t="shared" si="122"/>
        <v>9.9741440000000008</v>
      </c>
    </row>
    <row r="7815" spans="8:8" x14ac:dyDescent="0.15">
      <c r="H7815">
        <f t="shared" si="122"/>
        <v>11.844296</v>
      </c>
    </row>
    <row r="7816" spans="8:8" x14ac:dyDescent="0.15">
      <c r="H7816">
        <f t="shared" si="122"/>
        <v>11.844296</v>
      </c>
    </row>
    <row r="7817" spans="8:8" x14ac:dyDescent="0.15">
      <c r="H7817">
        <f t="shared" si="122"/>
        <v>11.844296</v>
      </c>
    </row>
    <row r="7818" spans="8:8" x14ac:dyDescent="0.15">
      <c r="H7818">
        <f t="shared" si="122"/>
        <v>11.844296</v>
      </c>
    </row>
    <row r="7819" spans="8:8" x14ac:dyDescent="0.15">
      <c r="H7819">
        <f t="shared" si="122"/>
        <v>3.7403040000000001</v>
      </c>
    </row>
    <row r="7820" spans="8:8" x14ac:dyDescent="0.15">
      <c r="H7820">
        <f t="shared" si="122"/>
        <v>3.7403040000000001</v>
      </c>
    </row>
    <row r="7821" spans="8:8" x14ac:dyDescent="0.15">
      <c r="H7821">
        <f t="shared" si="122"/>
        <v>0.37403039999999999</v>
      </c>
    </row>
    <row r="7822" spans="8:8" x14ac:dyDescent="0.15">
      <c r="H7822">
        <f t="shared" si="122"/>
        <v>0.37403039999999999</v>
      </c>
    </row>
    <row r="7823" spans="8:8" x14ac:dyDescent="0.15">
      <c r="H7823">
        <f t="shared" si="122"/>
        <v>0.37403039999999999</v>
      </c>
    </row>
    <row r="7824" spans="8:8" x14ac:dyDescent="0.15">
      <c r="H7824">
        <f t="shared" si="122"/>
        <v>0.37403039999999999</v>
      </c>
    </row>
    <row r="7825" spans="8:8" x14ac:dyDescent="0.15">
      <c r="H7825">
        <f t="shared" si="122"/>
        <v>0.37403039999999999</v>
      </c>
    </row>
    <row r="7826" spans="8:8" x14ac:dyDescent="0.15">
      <c r="H7826">
        <f t="shared" si="122"/>
        <v>0.37403039999999999</v>
      </c>
    </row>
    <row r="7827" spans="8:8" x14ac:dyDescent="0.15">
      <c r="H7827">
        <f t="shared" si="122"/>
        <v>0.37403039999999999</v>
      </c>
    </row>
    <row r="7828" spans="8:8" x14ac:dyDescent="0.15">
      <c r="H7828">
        <f t="shared" si="122"/>
        <v>0.37403039999999999</v>
      </c>
    </row>
    <row r="7829" spans="8:8" x14ac:dyDescent="0.15">
      <c r="H7829">
        <f t="shared" si="122"/>
        <v>0.37403039999999999</v>
      </c>
    </row>
    <row r="7830" spans="8:8" x14ac:dyDescent="0.15">
      <c r="H7830">
        <f t="shared" si="122"/>
        <v>0.37403039999999999</v>
      </c>
    </row>
    <row r="7831" spans="8:8" x14ac:dyDescent="0.15">
      <c r="H7831">
        <f t="shared" si="122"/>
        <v>0.37403039999999999</v>
      </c>
    </row>
    <row r="7832" spans="8:8" x14ac:dyDescent="0.15">
      <c r="H7832">
        <f t="shared" si="122"/>
        <v>1.2467680000000001</v>
      </c>
    </row>
    <row r="7833" spans="8:8" x14ac:dyDescent="0.15">
      <c r="H7833">
        <f t="shared" si="122"/>
        <v>6.2338399999999998</v>
      </c>
    </row>
    <row r="7834" spans="8:8" x14ac:dyDescent="0.15">
      <c r="H7834">
        <f t="shared" si="122"/>
        <v>11.844296</v>
      </c>
    </row>
    <row r="7835" spans="8:8" x14ac:dyDescent="0.15">
      <c r="H7835">
        <f t="shared" ref="H7835:H7898" si="123">$H7811</f>
        <v>11.844296</v>
      </c>
    </row>
    <row r="7836" spans="8:8" x14ac:dyDescent="0.15">
      <c r="H7836">
        <f t="shared" si="123"/>
        <v>11.844296</v>
      </c>
    </row>
    <row r="7837" spans="8:8" x14ac:dyDescent="0.15">
      <c r="H7837">
        <f t="shared" si="123"/>
        <v>9.9741440000000008</v>
      </c>
    </row>
    <row r="7838" spans="8:8" x14ac:dyDescent="0.15">
      <c r="H7838">
        <f t="shared" si="123"/>
        <v>9.9741440000000008</v>
      </c>
    </row>
    <row r="7839" spans="8:8" x14ac:dyDescent="0.15">
      <c r="H7839">
        <f t="shared" si="123"/>
        <v>11.844296</v>
      </c>
    </row>
    <row r="7840" spans="8:8" x14ac:dyDescent="0.15">
      <c r="H7840">
        <f t="shared" si="123"/>
        <v>11.844296</v>
      </c>
    </row>
    <row r="7841" spans="8:8" x14ac:dyDescent="0.15">
      <c r="H7841">
        <f t="shared" si="123"/>
        <v>11.844296</v>
      </c>
    </row>
    <row r="7842" spans="8:8" x14ac:dyDescent="0.15">
      <c r="H7842">
        <f t="shared" si="123"/>
        <v>11.844296</v>
      </c>
    </row>
    <row r="7843" spans="8:8" x14ac:dyDescent="0.15">
      <c r="H7843">
        <f t="shared" si="123"/>
        <v>3.7403040000000001</v>
      </c>
    </row>
    <row r="7844" spans="8:8" x14ac:dyDescent="0.15">
      <c r="H7844">
        <f t="shared" si="123"/>
        <v>3.7403040000000001</v>
      </c>
    </row>
    <row r="7845" spans="8:8" x14ac:dyDescent="0.15">
      <c r="H7845">
        <f t="shared" si="123"/>
        <v>0.37403039999999999</v>
      </c>
    </row>
    <row r="7846" spans="8:8" x14ac:dyDescent="0.15">
      <c r="H7846">
        <f t="shared" si="123"/>
        <v>0.37403039999999999</v>
      </c>
    </row>
    <row r="7847" spans="8:8" x14ac:dyDescent="0.15">
      <c r="H7847">
        <f t="shared" si="123"/>
        <v>0.37403039999999999</v>
      </c>
    </row>
    <row r="7848" spans="8:8" x14ac:dyDescent="0.15">
      <c r="H7848">
        <f t="shared" si="123"/>
        <v>0.37403039999999999</v>
      </c>
    </row>
    <row r="7849" spans="8:8" x14ac:dyDescent="0.15">
      <c r="H7849">
        <f t="shared" si="123"/>
        <v>0.37403039999999999</v>
      </c>
    </row>
    <row r="7850" spans="8:8" x14ac:dyDescent="0.15">
      <c r="H7850">
        <f t="shared" si="123"/>
        <v>0.37403039999999999</v>
      </c>
    </row>
    <row r="7851" spans="8:8" x14ac:dyDescent="0.15">
      <c r="H7851">
        <f t="shared" si="123"/>
        <v>0.37403039999999999</v>
      </c>
    </row>
    <row r="7852" spans="8:8" x14ac:dyDescent="0.15">
      <c r="H7852">
        <f t="shared" si="123"/>
        <v>0.37403039999999999</v>
      </c>
    </row>
    <row r="7853" spans="8:8" x14ac:dyDescent="0.15">
      <c r="H7853">
        <f t="shared" si="123"/>
        <v>0.37403039999999999</v>
      </c>
    </row>
    <row r="7854" spans="8:8" x14ac:dyDescent="0.15">
      <c r="H7854">
        <f t="shared" si="123"/>
        <v>0.37403039999999999</v>
      </c>
    </row>
    <row r="7855" spans="8:8" x14ac:dyDescent="0.15">
      <c r="H7855">
        <f t="shared" si="123"/>
        <v>0.37403039999999999</v>
      </c>
    </row>
    <row r="7856" spans="8:8" x14ac:dyDescent="0.15">
      <c r="H7856">
        <f t="shared" si="123"/>
        <v>1.2467680000000001</v>
      </c>
    </row>
    <row r="7857" spans="8:8" x14ac:dyDescent="0.15">
      <c r="H7857">
        <f t="shared" si="123"/>
        <v>6.2338399999999998</v>
      </c>
    </row>
    <row r="7858" spans="8:8" x14ac:dyDescent="0.15">
      <c r="H7858">
        <f t="shared" si="123"/>
        <v>11.844296</v>
      </c>
    </row>
    <row r="7859" spans="8:8" x14ac:dyDescent="0.15">
      <c r="H7859">
        <f t="shared" si="123"/>
        <v>11.844296</v>
      </c>
    </row>
    <row r="7860" spans="8:8" x14ac:dyDescent="0.15">
      <c r="H7860">
        <f t="shared" si="123"/>
        <v>11.844296</v>
      </c>
    </row>
    <row r="7861" spans="8:8" x14ac:dyDescent="0.15">
      <c r="H7861">
        <f t="shared" si="123"/>
        <v>9.9741440000000008</v>
      </c>
    </row>
    <row r="7862" spans="8:8" x14ac:dyDescent="0.15">
      <c r="H7862">
        <f t="shared" si="123"/>
        <v>9.9741440000000008</v>
      </c>
    </row>
    <row r="7863" spans="8:8" x14ac:dyDescent="0.15">
      <c r="H7863">
        <f t="shared" si="123"/>
        <v>11.844296</v>
      </c>
    </row>
    <row r="7864" spans="8:8" x14ac:dyDescent="0.15">
      <c r="H7864">
        <f t="shared" si="123"/>
        <v>11.844296</v>
      </c>
    </row>
    <row r="7865" spans="8:8" x14ac:dyDescent="0.15">
      <c r="H7865">
        <f t="shared" si="123"/>
        <v>11.844296</v>
      </c>
    </row>
    <row r="7866" spans="8:8" x14ac:dyDescent="0.15">
      <c r="H7866">
        <f t="shared" si="123"/>
        <v>11.844296</v>
      </c>
    </row>
    <row r="7867" spans="8:8" x14ac:dyDescent="0.15">
      <c r="H7867">
        <f t="shared" si="123"/>
        <v>3.7403040000000001</v>
      </c>
    </row>
    <row r="7868" spans="8:8" x14ac:dyDescent="0.15">
      <c r="H7868">
        <f t="shared" si="123"/>
        <v>3.7403040000000001</v>
      </c>
    </row>
    <row r="7869" spans="8:8" x14ac:dyDescent="0.15">
      <c r="H7869">
        <f t="shared" si="123"/>
        <v>0.37403039999999999</v>
      </c>
    </row>
    <row r="7870" spans="8:8" x14ac:dyDescent="0.15">
      <c r="H7870">
        <f t="shared" si="123"/>
        <v>0.37403039999999999</v>
      </c>
    </row>
    <row r="7871" spans="8:8" x14ac:dyDescent="0.15">
      <c r="H7871">
        <f t="shared" si="123"/>
        <v>0.37403039999999999</v>
      </c>
    </row>
    <row r="7872" spans="8:8" x14ac:dyDescent="0.15">
      <c r="H7872">
        <f t="shared" si="123"/>
        <v>0.37403039999999999</v>
      </c>
    </row>
    <row r="7873" spans="8:8" x14ac:dyDescent="0.15">
      <c r="H7873">
        <f t="shared" si="123"/>
        <v>0.37403039999999999</v>
      </c>
    </row>
    <row r="7874" spans="8:8" x14ac:dyDescent="0.15">
      <c r="H7874">
        <f t="shared" si="123"/>
        <v>0.37403039999999999</v>
      </c>
    </row>
    <row r="7875" spans="8:8" x14ac:dyDescent="0.15">
      <c r="H7875">
        <f t="shared" si="123"/>
        <v>0.37403039999999999</v>
      </c>
    </row>
    <row r="7876" spans="8:8" x14ac:dyDescent="0.15">
      <c r="H7876">
        <f t="shared" si="123"/>
        <v>0.37403039999999999</v>
      </c>
    </row>
    <row r="7877" spans="8:8" x14ac:dyDescent="0.15">
      <c r="H7877">
        <f t="shared" si="123"/>
        <v>0.37403039999999999</v>
      </c>
    </row>
    <row r="7878" spans="8:8" x14ac:dyDescent="0.15">
      <c r="H7878">
        <f t="shared" si="123"/>
        <v>0.37403039999999999</v>
      </c>
    </row>
    <row r="7879" spans="8:8" x14ac:dyDescent="0.15">
      <c r="H7879">
        <f t="shared" si="123"/>
        <v>0.37403039999999999</v>
      </c>
    </row>
    <row r="7880" spans="8:8" x14ac:dyDescent="0.15">
      <c r="H7880">
        <f t="shared" si="123"/>
        <v>1.2467680000000001</v>
      </c>
    </row>
    <row r="7881" spans="8:8" x14ac:dyDescent="0.15">
      <c r="H7881">
        <f t="shared" si="123"/>
        <v>6.2338399999999998</v>
      </c>
    </row>
    <row r="7882" spans="8:8" x14ac:dyDescent="0.15">
      <c r="H7882">
        <f t="shared" si="123"/>
        <v>11.844296</v>
      </c>
    </row>
    <row r="7883" spans="8:8" x14ac:dyDescent="0.15">
      <c r="H7883">
        <f t="shared" si="123"/>
        <v>11.844296</v>
      </c>
    </row>
    <row r="7884" spans="8:8" x14ac:dyDescent="0.15">
      <c r="H7884">
        <f t="shared" si="123"/>
        <v>11.844296</v>
      </c>
    </row>
    <row r="7885" spans="8:8" x14ac:dyDescent="0.15">
      <c r="H7885">
        <f t="shared" si="123"/>
        <v>9.9741440000000008</v>
      </c>
    </row>
    <row r="7886" spans="8:8" x14ac:dyDescent="0.15">
      <c r="H7886">
        <f t="shared" si="123"/>
        <v>9.9741440000000008</v>
      </c>
    </row>
    <row r="7887" spans="8:8" x14ac:dyDescent="0.15">
      <c r="H7887">
        <f t="shared" si="123"/>
        <v>11.844296</v>
      </c>
    </row>
    <row r="7888" spans="8:8" x14ac:dyDescent="0.15">
      <c r="H7888">
        <f t="shared" si="123"/>
        <v>11.844296</v>
      </c>
    </row>
    <row r="7889" spans="8:8" x14ac:dyDescent="0.15">
      <c r="H7889">
        <f t="shared" si="123"/>
        <v>11.844296</v>
      </c>
    </row>
    <row r="7890" spans="8:8" x14ac:dyDescent="0.15">
      <c r="H7890">
        <f t="shared" si="123"/>
        <v>11.844296</v>
      </c>
    </row>
    <row r="7891" spans="8:8" x14ac:dyDescent="0.15">
      <c r="H7891">
        <f t="shared" si="123"/>
        <v>3.7403040000000001</v>
      </c>
    </row>
    <row r="7892" spans="8:8" x14ac:dyDescent="0.15">
      <c r="H7892">
        <f t="shared" si="123"/>
        <v>3.7403040000000001</v>
      </c>
    </row>
    <row r="7893" spans="8:8" x14ac:dyDescent="0.15">
      <c r="H7893">
        <f t="shared" si="123"/>
        <v>0.37403039999999999</v>
      </c>
    </row>
    <row r="7894" spans="8:8" x14ac:dyDescent="0.15">
      <c r="H7894">
        <f t="shared" si="123"/>
        <v>0.37403039999999999</v>
      </c>
    </row>
    <row r="7895" spans="8:8" x14ac:dyDescent="0.15">
      <c r="H7895">
        <f t="shared" si="123"/>
        <v>0.37403039999999999</v>
      </c>
    </row>
    <row r="7896" spans="8:8" x14ac:dyDescent="0.15">
      <c r="H7896">
        <f t="shared" si="123"/>
        <v>0.37403039999999999</v>
      </c>
    </row>
    <row r="7897" spans="8:8" x14ac:dyDescent="0.15">
      <c r="H7897">
        <f t="shared" si="123"/>
        <v>0.37403039999999999</v>
      </c>
    </row>
    <row r="7898" spans="8:8" x14ac:dyDescent="0.15">
      <c r="H7898">
        <f t="shared" si="123"/>
        <v>0.37403039999999999</v>
      </c>
    </row>
    <row r="7899" spans="8:8" x14ac:dyDescent="0.15">
      <c r="H7899">
        <f t="shared" ref="H7899:H7962" si="124">$H7875</f>
        <v>0.37403039999999999</v>
      </c>
    </row>
    <row r="7900" spans="8:8" x14ac:dyDescent="0.15">
      <c r="H7900">
        <f t="shared" si="124"/>
        <v>0.37403039999999999</v>
      </c>
    </row>
    <row r="7901" spans="8:8" x14ac:dyDescent="0.15">
      <c r="H7901">
        <f t="shared" si="124"/>
        <v>0.37403039999999999</v>
      </c>
    </row>
    <row r="7902" spans="8:8" x14ac:dyDescent="0.15">
      <c r="H7902">
        <f t="shared" si="124"/>
        <v>0.37403039999999999</v>
      </c>
    </row>
    <row r="7903" spans="8:8" x14ac:dyDescent="0.15">
      <c r="H7903">
        <f t="shared" si="124"/>
        <v>0.37403039999999999</v>
      </c>
    </row>
    <row r="7904" spans="8:8" x14ac:dyDescent="0.15">
      <c r="H7904">
        <f t="shared" si="124"/>
        <v>1.2467680000000001</v>
      </c>
    </row>
    <row r="7905" spans="8:8" x14ac:dyDescent="0.15">
      <c r="H7905">
        <f t="shared" si="124"/>
        <v>6.2338399999999998</v>
      </c>
    </row>
    <row r="7906" spans="8:8" x14ac:dyDescent="0.15">
      <c r="H7906">
        <f t="shared" si="124"/>
        <v>11.844296</v>
      </c>
    </row>
    <row r="7907" spans="8:8" x14ac:dyDescent="0.15">
      <c r="H7907">
        <f t="shared" si="124"/>
        <v>11.844296</v>
      </c>
    </row>
    <row r="7908" spans="8:8" x14ac:dyDescent="0.15">
      <c r="H7908">
        <f t="shared" si="124"/>
        <v>11.844296</v>
      </c>
    </row>
    <row r="7909" spans="8:8" x14ac:dyDescent="0.15">
      <c r="H7909">
        <f t="shared" si="124"/>
        <v>9.9741440000000008</v>
      </c>
    </row>
    <row r="7910" spans="8:8" x14ac:dyDescent="0.15">
      <c r="H7910">
        <f t="shared" si="124"/>
        <v>9.9741440000000008</v>
      </c>
    </row>
    <row r="7911" spans="8:8" x14ac:dyDescent="0.15">
      <c r="H7911">
        <f t="shared" si="124"/>
        <v>11.844296</v>
      </c>
    </row>
    <row r="7912" spans="8:8" x14ac:dyDescent="0.15">
      <c r="H7912">
        <f t="shared" si="124"/>
        <v>11.844296</v>
      </c>
    </row>
    <row r="7913" spans="8:8" x14ac:dyDescent="0.15">
      <c r="H7913">
        <f t="shared" si="124"/>
        <v>11.844296</v>
      </c>
    </row>
    <row r="7914" spans="8:8" x14ac:dyDescent="0.15">
      <c r="H7914">
        <f t="shared" si="124"/>
        <v>11.844296</v>
      </c>
    </row>
    <row r="7915" spans="8:8" x14ac:dyDescent="0.15">
      <c r="H7915">
        <f t="shared" si="124"/>
        <v>3.7403040000000001</v>
      </c>
    </row>
    <row r="7916" spans="8:8" x14ac:dyDescent="0.15">
      <c r="H7916">
        <f t="shared" si="124"/>
        <v>3.7403040000000001</v>
      </c>
    </row>
    <row r="7917" spans="8:8" x14ac:dyDescent="0.15">
      <c r="H7917">
        <f t="shared" si="124"/>
        <v>0.37403039999999999</v>
      </c>
    </row>
    <row r="7918" spans="8:8" x14ac:dyDescent="0.15">
      <c r="H7918">
        <f t="shared" si="124"/>
        <v>0.37403039999999999</v>
      </c>
    </row>
    <row r="7919" spans="8:8" x14ac:dyDescent="0.15">
      <c r="H7919">
        <f t="shared" si="124"/>
        <v>0.37403039999999999</v>
      </c>
    </row>
    <row r="7920" spans="8:8" x14ac:dyDescent="0.15">
      <c r="H7920">
        <f t="shared" si="124"/>
        <v>0.37403039999999999</v>
      </c>
    </row>
    <row r="7921" spans="8:8" x14ac:dyDescent="0.15">
      <c r="H7921">
        <f t="shared" si="124"/>
        <v>0.37403039999999999</v>
      </c>
    </row>
    <row r="7922" spans="8:8" x14ac:dyDescent="0.15">
      <c r="H7922">
        <f t="shared" si="124"/>
        <v>0.37403039999999999</v>
      </c>
    </row>
    <row r="7923" spans="8:8" x14ac:dyDescent="0.15">
      <c r="H7923">
        <f t="shared" si="124"/>
        <v>0.37403039999999999</v>
      </c>
    </row>
    <row r="7924" spans="8:8" x14ac:dyDescent="0.15">
      <c r="H7924">
        <f t="shared" si="124"/>
        <v>0.37403039999999999</v>
      </c>
    </row>
    <row r="7925" spans="8:8" x14ac:dyDescent="0.15">
      <c r="H7925">
        <f t="shared" si="124"/>
        <v>0.37403039999999999</v>
      </c>
    </row>
    <row r="7926" spans="8:8" x14ac:dyDescent="0.15">
      <c r="H7926">
        <f t="shared" si="124"/>
        <v>0.37403039999999999</v>
      </c>
    </row>
    <row r="7927" spans="8:8" x14ac:dyDescent="0.15">
      <c r="H7927">
        <f t="shared" si="124"/>
        <v>0.37403039999999999</v>
      </c>
    </row>
    <row r="7928" spans="8:8" x14ac:dyDescent="0.15">
      <c r="H7928">
        <f t="shared" si="124"/>
        <v>1.2467680000000001</v>
      </c>
    </row>
    <row r="7929" spans="8:8" x14ac:dyDescent="0.15">
      <c r="H7929">
        <f t="shared" si="124"/>
        <v>6.2338399999999998</v>
      </c>
    </row>
    <row r="7930" spans="8:8" x14ac:dyDescent="0.15">
      <c r="H7930">
        <f t="shared" si="124"/>
        <v>11.844296</v>
      </c>
    </row>
    <row r="7931" spans="8:8" x14ac:dyDescent="0.15">
      <c r="H7931">
        <f t="shared" si="124"/>
        <v>11.844296</v>
      </c>
    </row>
    <row r="7932" spans="8:8" x14ac:dyDescent="0.15">
      <c r="H7932">
        <f t="shared" si="124"/>
        <v>11.844296</v>
      </c>
    </row>
    <row r="7933" spans="8:8" x14ac:dyDescent="0.15">
      <c r="H7933">
        <f t="shared" si="124"/>
        <v>9.9741440000000008</v>
      </c>
    </row>
    <row r="7934" spans="8:8" x14ac:dyDescent="0.15">
      <c r="H7934">
        <f t="shared" si="124"/>
        <v>9.9741440000000008</v>
      </c>
    </row>
    <row r="7935" spans="8:8" x14ac:dyDescent="0.15">
      <c r="H7935">
        <f t="shared" si="124"/>
        <v>11.844296</v>
      </c>
    </row>
    <row r="7936" spans="8:8" x14ac:dyDescent="0.15">
      <c r="H7936">
        <f t="shared" si="124"/>
        <v>11.844296</v>
      </c>
    </row>
    <row r="7937" spans="8:8" x14ac:dyDescent="0.15">
      <c r="H7937">
        <f t="shared" si="124"/>
        <v>11.844296</v>
      </c>
    </row>
    <row r="7938" spans="8:8" x14ac:dyDescent="0.15">
      <c r="H7938">
        <f t="shared" si="124"/>
        <v>11.844296</v>
      </c>
    </row>
    <row r="7939" spans="8:8" x14ac:dyDescent="0.15">
      <c r="H7939">
        <f t="shared" si="124"/>
        <v>3.7403040000000001</v>
      </c>
    </row>
    <row r="7940" spans="8:8" x14ac:dyDescent="0.15">
      <c r="H7940">
        <f t="shared" si="124"/>
        <v>3.7403040000000001</v>
      </c>
    </row>
    <row r="7941" spans="8:8" x14ac:dyDescent="0.15">
      <c r="H7941">
        <f t="shared" si="124"/>
        <v>0.37403039999999999</v>
      </c>
    </row>
    <row r="7942" spans="8:8" x14ac:dyDescent="0.15">
      <c r="H7942">
        <f t="shared" si="124"/>
        <v>0.37403039999999999</v>
      </c>
    </row>
    <row r="7943" spans="8:8" x14ac:dyDescent="0.15">
      <c r="H7943">
        <f t="shared" si="124"/>
        <v>0.37403039999999999</v>
      </c>
    </row>
    <row r="7944" spans="8:8" x14ac:dyDescent="0.15">
      <c r="H7944">
        <f t="shared" si="124"/>
        <v>0.37403039999999999</v>
      </c>
    </row>
    <row r="7945" spans="8:8" x14ac:dyDescent="0.15">
      <c r="H7945">
        <f t="shared" si="124"/>
        <v>0.37403039999999999</v>
      </c>
    </row>
    <row r="7946" spans="8:8" x14ac:dyDescent="0.15">
      <c r="H7946">
        <f t="shared" si="124"/>
        <v>0.37403039999999999</v>
      </c>
    </row>
    <row r="7947" spans="8:8" x14ac:dyDescent="0.15">
      <c r="H7947">
        <f t="shared" si="124"/>
        <v>0.37403039999999999</v>
      </c>
    </row>
    <row r="7948" spans="8:8" x14ac:dyDescent="0.15">
      <c r="H7948">
        <f t="shared" si="124"/>
        <v>0.37403039999999999</v>
      </c>
    </row>
    <row r="7949" spans="8:8" x14ac:dyDescent="0.15">
      <c r="H7949">
        <f t="shared" si="124"/>
        <v>0.37403039999999999</v>
      </c>
    </row>
    <row r="7950" spans="8:8" x14ac:dyDescent="0.15">
      <c r="H7950">
        <f t="shared" si="124"/>
        <v>0.37403039999999999</v>
      </c>
    </row>
    <row r="7951" spans="8:8" x14ac:dyDescent="0.15">
      <c r="H7951">
        <f t="shared" si="124"/>
        <v>0.37403039999999999</v>
      </c>
    </row>
    <row r="7952" spans="8:8" x14ac:dyDescent="0.15">
      <c r="H7952">
        <f t="shared" si="124"/>
        <v>1.2467680000000001</v>
      </c>
    </row>
    <row r="7953" spans="8:8" x14ac:dyDescent="0.15">
      <c r="H7953">
        <f t="shared" si="124"/>
        <v>6.2338399999999998</v>
      </c>
    </row>
    <row r="7954" spans="8:8" x14ac:dyDescent="0.15">
      <c r="H7954">
        <f t="shared" si="124"/>
        <v>11.844296</v>
      </c>
    </row>
    <row r="7955" spans="8:8" x14ac:dyDescent="0.15">
      <c r="H7955">
        <f t="shared" si="124"/>
        <v>11.844296</v>
      </c>
    </row>
    <row r="7956" spans="8:8" x14ac:dyDescent="0.15">
      <c r="H7956">
        <f t="shared" si="124"/>
        <v>11.844296</v>
      </c>
    </row>
    <row r="7957" spans="8:8" x14ac:dyDescent="0.15">
      <c r="H7957">
        <f t="shared" si="124"/>
        <v>9.9741440000000008</v>
      </c>
    </row>
    <row r="7958" spans="8:8" x14ac:dyDescent="0.15">
      <c r="H7958">
        <f t="shared" si="124"/>
        <v>9.9741440000000008</v>
      </c>
    </row>
    <row r="7959" spans="8:8" x14ac:dyDescent="0.15">
      <c r="H7959">
        <f t="shared" si="124"/>
        <v>11.844296</v>
      </c>
    </row>
    <row r="7960" spans="8:8" x14ac:dyDescent="0.15">
      <c r="H7960">
        <f t="shared" si="124"/>
        <v>11.844296</v>
      </c>
    </row>
    <row r="7961" spans="8:8" x14ac:dyDescent="0.15">
      <c r="H7961">
        <f t="shared" si="124"/>
        <v>11.844296</v>
      </c>
    </row>
    <row r="7962" spans="8:8" x14ac:dyDescent="0.15">
      <c r="H7962">
        <f t="shared" si="124"/>
        <v>11.844296</v>
      </c>
    </row>
    <row r="7963" spans="8:8" x14ac:dyDescent="0.15">
      <c r="H7963">
        <f t="shared" ref="H7963:H8026" si="125">$H7939</f>
        <v>3.7403040000000001</v>
      </c>
    </row>
    <row r="7964" spans="8:8" x14ac:dyDescent="0.15">
      <c r="H7964">
        <f t="shared" si="125"/>
        <v>3.7403040000000001</v>
      </c>
    </row>
    <row r="7965" spans="8:8" x14ac:dyDescent="0.15">
      <c r="H7965">
        <f t="shared" si="125"/>
        <v>0.37403039999999999</v>
      </c>
    </row>
    <row r="7966" spans="8:8" x14ac:dyDescent="0.15">
      <c r="H7966">
        <f t="shared" si="125"/>
        <v>0.37403039999999999</v>
      </c>
    </row>
    <row r="7967" spans="8:8" x14ac:dyDescent="0.15">
      <c r="H7967">
        <f t="shared" si="125"/>
        <v>0.37403039999999999</v>
      </c>
    </row>
    <row r="7968" spans="8:8" x14ac:dyDescent="0.15">
      <c r="H7968">
        <f t="shared" si="125"/>
        <v>0.37403039999999999</v>
      </c>
    </row>
    <row r="7969" spans="8:8" x14ac:dyDescent="0.15">
      <c r="H7969">
        <f t="shared" si="125"/>
        <v>0.37403039999999999</v>
      </c>
    </row>
    <row r="7970" spans="8:8" x14ac:dyDescent="0.15">
      <c r="H7970">
        <f t="shared" si="125"/>
        <v>0.37403039999999999</v>
      </c>
    </row>
    <row r="7971" spans="8:8" x14ac:dyDescent="0.15">
      <c r="H7971">
        <f t="shared" si="125"/>
        <v>0.37403039999999999</v>
      </c>
    </row>
    <row r="7972" spans="8:8" x14ac:dyDescent="0.15">
      <c r="H7972">
        <f t="shared" si="125"/>
        <v>0.37403039999999999</v>
      </c>
    </row>
    <row r="7973" spans="8:8" x14ac:dyDescent="0.15">
      <c r="H7973">
        <f t="shared" si="125"/>
        <v>0.37403039999999999</v>
      </c>
    </row>
    <row r="7974" spans="8:8" x14ac:dyDescent="0.15">
      <c r="H7974">
        <f t="shared" si="125"/>
        <v>0.37403039999999999</v>
      </c>
    </row>
    <row r="7975" spans="8:8" x14ac:dyDescent="0.15">
      <c r="H7975">
        <f t="shared" si="125"/>
        <v>0.37403039999999999</v>
      </c>
    </row>
    <row r="7976" spans="8:8" x14ac:dyDescent="0.15">
      <c r="H7976">
        <f t="shared" si="125"/>
        <v>1.2467680000000001</v>
      </c>
    </row>
    <row r="7977" spans="8:8" x14ac:dyDescent="0.15">
      <c r="H7977">
        <f t="shared" si="125"/>
        <v>6.2338399999999998</v>
      </c>
    </row>
    <row r="7978" spans="8:8" x14ac:dyDescent="0.15">
      <c r="H7978">
        <f t="shared" si="125"/>
        <v>11.844296</v>
      </c>
    </row>
    <row r="7979" spans="8:8" x14ac:dyDescent="0.15">
      <c r="H7979">
        <f t="shared" si="125"/>
        <v>11.844296</v>
      </c>
    </row>
    <row r="7980" spans="8:8" x14ac:dyDescent="0.15">
      <c r="H7980">
        <f t="shared" si="125"/>
        <v>11.844296</v>
      </c>
    </row>
    <row r="7981" spans="8:8" x14ac:dyDescent="0.15">
      <c r="H7981">
        <f t="shared" si="125"/>
        <v>9.9741440000000008</v>
      </c>
    </row>
    <row r="7982" spans="8:8" x14ac:dyDescent="0.15">
      <c r="H7982">
        <f t="shared" si="125"/>
        <v>9.9741440000000008</v>
      </c>
    </row>
    <row r="7983" spans="8:8" x14ac:dyDescent="0.15">
      <c r="H7983">
        <f t="shared" si="125"/>
        <v>11.844296</v>
      </c>
    </row>
    <row r="7984" spans="8:8" x14ac:dyDescent="0.15">
      <c r="H7984">
        <f t="shared" si="125"/>
        <v>11.844296</v>
      </c>
    </row>
    <row r="7985" spans="8:8" x14ac:dyDescent="0.15">
      <c r="H7985">
        <f t="shared" si="125"/>
        <v>11.844296</v>
      </c>
    </row>
    <row r="7986" spans="8:8" x14ac:dyDescent="0.15">
      <c r="H7986">
        <f t="shared" si="125"/>
        <v>11.844296</v>
      </c>
    </row>
    <row r="7987" spans="8:8" x14ac:dyDescent="0.15">
      <c r="H7987">
        <f t="shared" si="125"/>
        <v>3.7403040000000001</v>
      </c>
    </row>
    <row r="7988" spans="8:8" x14ac:dyDescent="0.15">
      <c r="H7988">
        <f t="shared" si="125"/>
        <v>3.7403040000000001</v>
      </c>
    </row>
    <row r="7989" spans="8:8" x14ac:dyDescent="0.15">
      <c r="H7989">
        <f t="shared" si="125"/>
        <v>0.37403039999999999</v>
      </c>
    </row>
    <row r="7990" spans="8:8" x14ac:dyDescent="0.15">
      <c r="H7990">
        <f t="shared" si="125"/>
        <v>0.37403039999999999</v>
      </c>
    </row>
    <row r="7991" spans="8:8" x14ac:dyDescent="0.15">
      <c r="H7991">
        <f t="shared" si="125"/>
        <v>0.37403039999999999</v>
      </c>
    </row>
    <row r="7992" spans="8:8" x14ac:dyDescent="0.15">
      <c r="H7992">
        <f t="shared" si="125"/>
        <v>0.37403039999999999</v>
      </c>
    </row>
    <row r="7993" spans="8:8" x14ac:dyDescent="0.15">
      <c r="H7993">
        <f t="shared" si="125"/>
        <v>0.37403039999999999</v>
      </c>
    </row>
    <row r="7994" spans="8:8" x14ac:dyDescent="0.15">
      <c r="H7994">
        <f t="shared" si="125"/>
        <v>0.37403039999999999</v>
      </c>
    </row>
    <row r="7995" spans="8:8" x14ac:dyDescent="0.15">
      <c r="H7995">
        <f t="shared" si="125"/>
        <v>0.37403039999999999</v>
      </c>
    </row>
    <row r="7996" spans="8:8" x14ac:dyDescent="0.15">
      <c r="H7996">
        <f t="shared" si="125"/>
        <v>0.37403039999999999</v>
      </c>
    </row>
    <row r="7997" spans="8:8" x14ac:dyDescent="0.15">
      <c r="H7997">
        <f t="shared" si="125"/>
        <v>0.37403039999999999</v>
      </c>
    </row>
    <row r="7998" spans="8:8" x14ac:dyDescent="0.15">
      <c r="H7998">
        <f t="shared" si="125"/>
        <v>0.37403039999999999</v>
      </c>
    </row>
    <row r="7999" spans="8:8" x14ac:dyDescent="0.15">
      <c r="H7999">
        <f t="shared" si="125"/>
        <v>0.37403039999999999</v>
      </c>
    </row>
    <row r="8000" spans="8:8" x14ac:dyDescent="0.15">
      <c r="H8000">
        <f t="shared" si="125"/>
        <v>1.2467680000000001</v>
      </c>
    </row>
    <row r="8001" spans="8:8" x14ac:dyDescent="0.15">
      <c r="H8001">
        <f t="shared" si="125"/>
        <v>6.2338399999999998</v>
      </c>
    </row>
    <row r="8002" spans="8:8" x14ac:dyDescent="0.15">
      <c r="H8002">
        <f t="shared" si="125"/>
        <v>11.844296</v>
      </c>
    </row>
    <row r="8003" spans="8:8" x14ac:dyDescent="0.15">
      <c r="H8003">
        <f t="shared" si="125"/>
        <v>11.844296</v>
      </c>
    </row>
    <row r="8004" spans="8:8" x14ac:dyDescent="0.15">
      <c r="H8004">
        <f t="shared" si="125"/>
        <v>11.844296</v>
      </c>
    </row>
    <row r="8005" spans="8:8" x14ac:dyDescent="0.15">
      <c r="H8005">
        <f t="shared" si="125"/>
        <v>9.9741440000000008</v>
      </c>
    </row>
    <row r="8006" spans="8:8" x14ac:dyDescent="0.15">
      <c r="H8006">
        <f t="shared" si="125"/>
        <v>9.9741440000000008</v>
      </c>
    </row>
    <row r="8007" spans="8:8" x14ac:dyDescent="0.15">
      <c r="H8007">
        <f t="shared" si="125"/>
        <v>11.844296</v>
      </c>
    </row>
    <row r="8008" spans="8:8" x14ac:dyDescent="0.15">
      <c r="H8008">
        <f t="shared" si="125"/>
        <v>11.844296</v>
      </c>
    </row>
    <row r="8009" spans="8:8" x14ac:dyDescent="0.15">
      <c r="H8009">
        <f t="shared" si="125"/>
        <v>11.844296</v>
      </c>
    </row>
    <row r="8010" spans="8:8" x14ac:dyDescent="0.15">
      <c r="H8010">
        <f t="shared" si="125"/>
        <v>11.844296</v>
      </c>
    </row>
    <row r="8011" spans="8:8" x14ac:dyDescent="0.15">
      <c r="H8011">
        <f t="shared" si="125"/>
        <v>3.7403040000000001</v>
      </c>
    </row>
    <row r="8012" spans="8:8" x14ac:dyDescent="0.15">
      <c r="H8012">
        <f t="shared" si="125"/>
        <v>3.7403040000000001</v>
      </c>
    </row>
    <row r="8013" spans="8:8" x14ac:dyDescent="0.15">
      <c r="H8013">
        <f t="shared" si="125"/>
        <v>0.37403039999999999</v>
      </c>
    </row>
    <row r="8014" spans="8:8" x14ac:dyDescent="0.15">
      <c r="H8014">
        <f t="shared" si="125"/>
        <v>0.37403039999999999</v>
      </c>
    </row>
    <row r="8015" spans="8:8" x14ac:dyDescent="0.15">
      <c r="H8015">
        <f t="shared" si="125"/>
        <v>0.37403039999999999</v>
      </c>
    </row>
    <row r="8016" spans="8:8" x14ac:dyDescent="0.15">
      <c r="H8016">
        <f t="shared" si="125"/>
        <v>0.37403039999999999</v>
      </c>
    </row>
    <row r="8017" spans="8:8" x14ac:dyDescent="0.15">
      <c r="H8017">
        <f t="shared" si="125"/>
        <v>0.37403039999999999</v>
      </c>
    </row>
    <row r="8018" spans="8:8" x14ac:dyDescent="0.15">
      <c r="H8018">
        <f t="shared" si="125"/>
        <v>0.37403039999999999</v>
      </c>
    </row>
    <row r="8019" spans="8:8" x14ac:dyDescent="0.15">
      <c r="H8019">
        <f t="shared" si="125"/>
        <v>0.37403039999999999</v>
      </c>
    </row>
    <row r="8020" spans="8:8" x14ac:dyDescent="0.15">
      <c r="H8020">
        <f t="shared" si="125"/>
        <v>0.37403039999999999</v>
      </c>
    </row>
    <row r="8021" spans="8:8" x14ac:dyDescent="0.15">
      <c r="H8021">
        <f t="shared" si="125"/>
        <v>0.37403039999999999</v>
      </c>
    </row>
    <row r="8022" spans="8:8" x14ac:dyDescent="0.15">
      <c r="H8022">
        <f t="shared" si="125"/>
        <v>0.37403039999999999</v>
      </c>
    </row>
    <row r="8023" spans="8:8" x14ac:dyDescent="0.15">
      <c r="H8023">
        <f t="shared" si="125"/>
        <v>0.37403039999999999</v>
      </c>
    </row>
    <row r="8024" spans="8:8" x14ac:dyDescent="0.15">
      <c r="H8024">
        <f t="shared" si="125"/>
        <v>1.2467680000000001</v>
      </c>
    </row>
    <row r="8025" spans="8:8" x14ac:dyDescent="0.15">
      <c r="H8025">
        <f t="shared" si="125"/>
        <v>6.2338399999999998</v>
      </c>
    </row>
    <row r="8026" spans="8:8" x14ac:dyDescent="0.15">
      <c r="H8026">
        <f t="shared" si="125"/>
        <v>11.844296</v>
      </c>
    </row>
    <row r="8027" spans="8:8" x14ac:dyDescent="0.15">
      <c r="H8027">
        <f t="shared" ref="H8027:H8090" si="126">$H8003</f>
        <v>11.844296</v>
      </c>
    </row>
    <row r="8028" spans="8:8" x14ac:dyDescent="0.15">
      <c r="H8028">
        <f t="shared" si="126"/>
        <v>11.844296</v>
      </c>
    </row>
    <row r="8029" spans="8:8" x14ac:dyDescent="0.15">
      <c r="H8029">
        <f t="shared" si="126"/>
        <v>9.9741440000000008</v>
      </c>
    </row>
    <row r="8030" spans="8:8" x14ac:dyDescent="0.15">
      <c r="H8030">
        <f t="shared" si="126"/>
        <v>9.9741440000000008</v>
      </c>
    </row>
    <row r="8031" spans="8:8" x14ac:dyDescent="0.15">
      <c r="H8031">
        <f t="shared" si="126"/>
        <v>11.844296</v>
      </c>
    </row>
    <row r="8032" spans="8:8" x14ac:dyDescent="0.15">
      <c r="H8032">
        <f t="shared" si="126"/>
        <v>11.844296</v>
      </c>
    </row>
    <row r="8033" spans="8:8" x14ac:dyDescent="0.15">
      <c r="H8033">
        <f t="shared" si="126"/>
        <v>11.844296</v>
      </c>
    </row>
    <row r="8034" spans="8:8" x14ac:dyDescent="0.15">
      <c r="H8034">
        <f t="shared" si="126"/>
        <v>11.844296</v>
      </c>
    </row>
    <row r="8035" spans="8:8" x14ac:dyDescent="0.15">
      <c r="H8035">
        <f t="shared" si="126"/>
        <v>3.7403040000000001</v>
      </c>
    </row>
    <row r="8036" spans="8:8" x14ac:dyDescent="0.15">
      <c r="H8036">
        <f t="shared" si="126"/>
        <v>3.7403040000000001</v>
      </c>
    </row>
    <row r="8037" spans="8:8" x14ac:dyDescent="0.15">
      <c r="H8037">
        <f t="shared" si="126"/>
        <v>0.37403039999999999</v>
      </c>
    </row>
    <row r="8038" spans="8:8" x14ac:dyDescent="0.15">
      <c r="H8038">
        <f t="shared" si="126"/>
        <v>0.37403039999999999</v>
      </c>
    </row>
    <row r="8039" spans="8:8" x14ac:dyDescent="0.15">
      <c r="H8039">
        <f t="shared" si="126"/>
        <v>0.37403039999999999</v>
      </c>
    </row>
    <row r="8040" spans="8:8" x14ac:dyDescent="0.15">
      <c r="H8040">
        <f t="shared" si="126"/>
        <v>0.37403039999999999</v>
      </c>
    </row>
    <row r="8041" spans="8:8" x14ac:dyDescent="0.15">
      <c r="H8041">
        <f t="shared" si="126"/>
        <v>0.37403039999999999</v>
      </c>
    </row>
    <row r="8042" spans="8:8" x14ac:dyDescent="0.15">
      <c r="H8042">
        <f t="shared" si="126"/>
        <v>0.37403039999999999</v>
      </c>
    </row>
    <row r="8043" spans="8:8" x14ac:dyDescent="0.15">
      <c r="H8043">
        <f t="shared" si="126"/>
        <v>0.37403039999999999</v>
      </c>
    </row>
    <row r="8044" spans="8:8" x14ac:dyDescent="0.15">
      <c r="H8044">
        <f t="shared" si="126"/>
        <v>0.37403039999999999</v>
      </c>
    </row>
    <row r="8045" spans="8:8" x14ac:dyDescent="0.15">
      <c r="H8045">
        <f t="shared" si="126"/>
        <v>0.37403039999999999</v>
      </c>
    </row>
    <row r="8046" spans="8:8" x14ac:dyDescent="0.15">
      <c r="H8046">
        <f t="shared" si="126"/>
        <v>0.37403039999999999</v>
      </c>
    </row>
    <row r="8047" spans="8:8" x14ac:dyDescent="0.15">
      <c r="H8047">
        <f t="shared" si="126"/>
        <v>0.37403039999999999</v>
      </c>
    </row>
    <row r="8048" spans="8:8" x14ac:dyDescent="0.15">
      <c r="H8048">
        <f t="shared" si="126"/>
        <v>1.2467680000000001</v>
      </c>
    </row>
    <row r="8049" spans="8:8" x14ac:dyDescent="0.15">
      <c r="H8049">
        <f t="shared" si="126"/>
        <v>6.2338399999999998</v>
      </c>
    </row>
    <row r="8050" spans="8:8" x14ac:dyDescent="0.15">
      <c r="H8050">
        <f t="shared" si="126"/>
        <v>11.844296</v>
      </c>
    </row>
    <row r="8051" spans="8:8" x14ac:dyDescent="0.15">
      <c r="H8051">
        <f t="shared" si="126"/>
        <v>11.844296</v>
      </c>
    </row>
    <row r="8052" spans="8:8" x14ac:dyDescent="0.15">
      <c r="H8052">
        <f t="shared" si="126"/>
        <v>11.844296</v>
      </c>
    </row>
    <row r="8053" spans="8:8" x14ac:dyDescent="0.15">
      <c r="H8053">
        <f t="shared" si="126"/>
        <v>9.9741440000000008</v>
      </c>
    </row>
    <row r="8054" spans="8:8" x14ac:dyDescent="0.15">
      <c r="H8054">
        <f t="shared" si="126"/>
        <v>9.9741440000000008</v>
      </c>
    </row>
    <row r="8055" spans="8:8" x14ac:dyDescent="0.15">
      <c r="H8055">
        <f t="shared" si="126"/>
        <v>11.844296</v>
      </c>
    </row>
    <row r="8056" spans="8:8" x14ac:dyDescent="0.15">
      <c r="H8056">
        <f t="shared" si="126"/>
        <v>11.844296</v>
      </c>
    </row>
    <row r="8057" spans="8:8" x14ac:dyDescent="0.15">
      <c r="H8057">
        <f t="shared" si="126"/>
        <v>11.844296</v>
      </c>
    </row>
    <row r="8058" spans="8:8" x14ac:dyDescent="0.15">
      <c r="H8058">
        <f t="shared" si="126"/>
        <v>11.844296</v>
      </c>
    </row>
    <row r="8059" spans="8:8" x14ac:dyDescent="0.15">
      <c r="H8059">
        <f t="shared" si="126"/>
        <v>3.7403040000000001</v>
      </c>
    </row>
    <row r="8060" spans="8:8" x14ac:dyDescent="0.15">
      <c r="H8060">
        <f t="shared" si="126"/>
        <v>3.7403040000000001</v>
      </c>
    </row>
    <row r="8061" spans="8:8" x14ac:dyDescent="0.15">
      <c r="H8061">
        <f t="shared" si="126"/>
        <v>0.37403039999999999</v>
      </c>
    </row>
    <row r="8062" spans="8:8" x14ac:dyDescent="0.15">
      <c r="H8062">
        <f t="shared" si="126"/>
        <v>0.37403039999999999</v>
      </c>
    </row>
    <row r="8063" spans="8:8" x14ac:dyDescent="0.15">
      <c r="H8063">
        <f t="shared" si="126"/>
        <v>0.37403039999999999</v>
      </c>
    </row>
    <row r="8064" spans="8:8" x14ac:dyDescent="0.15">
      <c r="H8064">
        <f t="shared" si="126"/>
        <v>0.37403039999999999</v>
      </c>
    </row>
    <row r="8065" spans="8:8" x14ac:dyDescent="0.15">
      <c r="H8065">
        <f t="shared" si="126"/>
        <v>0.37403039999999999</v>
      </c>
    </row>
    <row r="8066" spans="8:8" x14ac:dyDescent="0.15">
      <c r="H8066">
        <f t="shared" si="126"/>
        <v>0.37403039999999999</v>
      </c>
    </row>
    <row r="8067" spans="8:8" x14ac:dyDescent="0.15">
      <c r="H8067">
        <f t="shared" si="126"/>
        <v>0.37403039999999999</v>
      </c>
    </row>
    <row r="8068" spans="8:8" x14ac:dyDescent="0.15">
      <c r="H8068">
        <f t="shared" si="126"/>
        <v>0.37403039999999999</v>
      </c>
    </row>
    <row r="8069" spans="8:8" x14ac:dyDescent="0.15">
      <c r="H8069">
        <f t="shared" si="126"/>
        <v>0.37403039999999999</v>
      </c>
    </row>
    <row r="8070" spans="8:8" x14ac:dyDescent="0.15">
      <c r="H8070">
        <f t="shared" si="126"/>
        <v>0.37403039999999999</v>
      </c>
    </row>
    <row r="8071" spans="8:8" x14ac:dyDescent="0.15">
      <c r="H8071">
        <f t="shared" si="126"/>
        <v>0.37403039999999999</v>
      </c>
    </row>
    <row r="8072" spans="8:8" x14ac:dyDescent="0.15">
      <c r="H8072">
        <f t="shared" si="126"/>
        <v>1.2467680000000001</v>
      </c>
    </row>
    <row r="8073" spans="8:8" x14ac:dyDescent="0.15">
      <c r="H8073">
        <f t="shared" si="126"/>
        <v>6.2338399999999998</v>
      </c>
    </row>
    <row r="8074" spans="8:8" x14ac:dyDescent="0.15">
      <c r="H8074">
        <f t="shared" si="126"/>
        <v>11.844296</v>
      </c>
    </row>
    <row r="8075" spans="8:8" x14ac:dyDescent="0.15">
      <c r="H8075">
        <f t="shared" si="126"/>
        <v>11.844296</v>
      </c>
    </row>
    <row r="8076" spans="8:8" x14ac:dyDescent="0.15">
      <c r="H8076">
        <f t="shared" si="126"/>
        <v>11.844296</v>
      </c>
    </row>
    <row r="8077" spans="8:8" x14ac:dyDescent="0.15">
      <c r="H8077">
        <f t="shared" si="126"/>
        <v>9.9741440000000008</v>
      </c>
    </row>
    <row r="8078" spans="8:8" x14ac:dyDescent="0.15">
      <c r="H8078">
        <f t="shared" si="126"/>
        <v>9.9741440000000008</v>
      </c>
    </row>
    <row r="8079" spans="8:8" x14ac:dyDescent="0.15">
      <c r="H8079">
        <f t="shared" si="126"/>
        <v>11.844296</v>
      </c>
    </row>
    <row r="8080" spans="8:8" x14ac:dyDescent="0.15">
      <c r="H8080">
        <f t="shared" si="126"/>
        <v>11.844296</v>
      </c>
    </row>
    <row r="8081" spans="8:8" x14ac:dyDescent="0.15">
      <c r="H8081">
        <f t="shared" si="126"/>
        <v>11.844296</v>
      </c>
    </row>
    <row r="8082" spans="8:8" x14ac:dyDescent="0.15">
      <c r="H8082">
        <f t="shared" si="126"/>
        <v>11.844296</v>
      </c>
    </row>
    <row r="8083" spans="8:8" x14ac:dyDescent="0.15">
      <c r="H8083">
        <f t="shared" si="126"/>
        <v>3.7403040000000001</v>
      </c>
    </row>
    <row r="8084" spans="8:8" x14ac:dyDescent="0.15">
      <c r="H8084">
        <f t="shared" si="126"/>
        <v>3.7403040000000001</v>
      </c>
    </row>
    <row r="8085" spans="8:8" x14ac:dyDescent="0.15">
      <c r="H8085">
        <f t="shared" si="126"/>
        <v>0.37403039999999999</v>
      </c>
    </row>
    <row r="8086" spans="8:8" x14ac:dyDescent="0.15">
      <c r="H8086">
        <f t="shared" si="126"/>
        <v>0.37403039999999999</v>
      </c>
    </row>
    <row r="8087" spans="8:8" x14ac:dyDescent="0.15">
      <c r="H8087">
        <f t="shared" si="126"/>
        <v>0.37403039999999999</v>
      </c>
    </row>
    <row r="8088" spans="8:8" x14ac:dyDescent="0.15">
      <c r="H8088">
        <f t="shared" si="126"/>
        <v>0.37403039999999999</v>
      </c>
    </row>
    <row r="8089" spans="8:8" x14ac:dyDescent="0.15">
      <c r="H8089">
        <f t="shared" si="126"/>
        <v>0.37403039999999999</v>
      </c>
    </row>
    <row r="8090" spans="8:8" x14ac:dyDescent="0.15">
      <c r="H8090">
        <f t="shared" si="126"/>
        <v>0.37403039999999999</v>
      </c>
    </row>
    <row r="8091" spans="8:8" x14ac:dyDescent="0.15">
      <c r="H8091">
        <f t="shared" ref="H8091:H8154" si="127">$H8067</f>
        <v>0.37403039999999999</v>
      </c>
    </row>
    <row r="8092" spans="8:8" x14ac:dyDescent="0.15">
      <c r="H8092">
        <f t="shared" si="127"/>
        <v>0.37403039999999999</v>
      </c>
    </row>
    <row r="8093" spans="8:8" x14ac:dyDescent="0.15">
      <c r="H8093">
        <f t="shared" si="127"/>
        <v>0.37403039999999999</v>
      </c>
    </row>
    <row r="8094" spans="8:8" x14ac:dyDescent="0.15">
      <c r="H8094">
        <f t="shared" si="127"/>
        <v>0.37403039999999999</v>
      </c>
    </row>
    <row r="8095" spans="8:8" x14ac:dyDescent="0.15">
      <c r="H8095">
        <f t="shared" si="127"/>
        <v>0.37403039999999999</v>
      </c>
    </row>
    <row r="8096" spans="8:8" x14ac:dyDescent="0.15">
      <c r="H8096">
        <f t="shared" si="127"/>
        <v>1.2467680000000001</v>
      </c>
    </row>
    <row r="8097" spans="8:8" x14ac:dyDescent="0.15">
      <c r="H8097">
        <f t="shared" si="127"/>
        <v>6.2338399999999998</v>
      </c>
    </row>
    <row r="8098" spans="8:8" x14ac:dyDescent="0.15">
      <c r="H8098">
        <f t="shared" si="127"/>
        <v>11.844296</v>
      </c>
    </row>
    <row r="8099" spans="8:8" x14ac:dyDescent="0.15">
      <c r="H8099">
        <f t="shared" si="127"/>
        <v>11.844296</v>
      </c>
    </row>
    <row r="8100" spans="8:8" x14ac:dyDescent="0.15">
      <c r="H8100">
        <f t="shared" si="127"/>
        <v>11.844296</v>
      </c>
    </row>
    <row r="8101" spans="8:8" x14ac:dyDescent="0.15">
      <c r="H8101">
        <f t="shared" si="127"/>
        <v>9.9741440000000008</v>
      </c>
    </row>
    <row r="8102" spans="8:8" x14ac:dyDescent="0.15">
      <c r="H8102">
        <f t="shared" si="127"/>
        <v>9.9741440000000008</v>
      </c>
    </row>
    <row r="8103" spans="8:8" x14ac:dyDescent="0.15">
      <c r="H8103">
        <f t="shared" si="127"/>
        <v>11.844296</v>
      </c>
    </row>
    <row r="8104" spans="8:8" x14ac:dyDescent="0.15">
      <c r="H8104">
        <f t="shared" si="127"/>
        <v>11.844296</v>
      </c>
    </row>
    <row r="8105" spans="8:8" x14ac:dyDescent="0.15">
      <c r="H8105">
        <f t="shared" si="127"/>
        <v>11.844296</v>
      </c>
    </row>
    <row r="8106" spans="8:8" x14ac:dyDescent="0.15">
      <c r="H8106">
        <f t="shared" si="127"/>
        <v>11.844296</v>
      </c>
    </row>
    <row r="8107" spans="8:8" x14ac:dyDescent="0.15">
      <c r="H8107">
        <f t="shared" si="127"/>
        <v>3.7403040000000001</v>
      </c>
    </row>
    <row r="8108" spans="8:8" x14ac:dyDescent="0.15">
      <c r="H8108">
        <f t="shared" si="127"/>
        <v>3.7403040000000001</v>
      </c>
    </row>
    <row r="8109" spans="8:8" x14ac:dyDescent="0.15">
      <c r="H8109">
        <f t="shared" si="127"/>
        <v>0.37403039999999999</v>
      </c>
    </row>
    <row r="8110" spans="8:8" x14ac:dyDescent="0.15">
      <c r="H8110">
        <f t="shared" si="127"/>
        <v>0.37403039999999999</v>
      </c>
    </row>
    <row r="8111" spans="8:8" x14ac:dyDescent="0.15">
      <c r="H8111">
        <f t="shared" si="127"/>
        <v>0.37403039999999999</v>
      </c>
    </row>
    <row r="8112" spans="8:8" x14ac:dyDescent="0.15">
      <c r="H8112">
        <f t="shared" si="127"/>
        <v>0.37403039999999999</v>
      </c>
    </row>
    <row r="8113" spans="8:8" x14ac:dyDescent="0.15">
      <c r="H8113">
        <f t="shared" si="127"/>
        <v>0.37403039999999999</v>
      </c>
    </row>
    <row r="8114" spans="8:8" x14ac:dyDescent="0.15">
      <c r="H8114">
        <f t="shared" si="127"/>
        <v>0.37403039999999999</v>
      </c>
    </row>
    <row r="8115" spans="8:8" x14ac:dyDescent="0.15">
      <c r="H8115">
        <f t="shared" si="127"/>
        <v>0.37403039999999999</v>
      </c>
    </row>
    <row r="8116" spans="8:8" x14ac:dyDescent="0.15">
      <c r="H8116">
        <f t="shared" si="127"/>
        <v>0.37403039999999999</v>
      </c>
    </row>
    <row r="8117" spans="8:8" x14ac:dyDescent="0.15">
      <c r="H8117">
        <f t="shared" si="127"/>
        <v>0.37403039999999999</v>
      </c>
    </row>
    <row r="8118" spans="8:8" x14ac:dyDescent="0.15">
      <c r="H8118">
        <f t="shared" si="127"/>
        <v>0.37403039999999999</v>
      </c>
    </row>
    <row r="8119" spans="8:8" x14ac:dyDescent="0.15">
      <c r="H8119">
        <f t="shared" si="127"/>
        <v>0.37403039999999999</v>
      </c>
    </row>
    <row r="8120" spans="8:8" x14ac:dyDescent="0.15">
      <c r="H8120">
        <f t="shared" si="127"/>
        <v>1.2467680000000001</v>
      </c>
    </row>
    <row r="8121" spans="8:8" x14ac:dyDescent="0.15">
      <c r="H8121">
        <f t="shared" si="127"/>
        <v>6.2338399999999998</v>
      </c>
    </row>
    <row r="8122" spans="8:8" x14ac:dyDescent="0.15">
      <c r="H8122">
        <f t="shared" si="127"/>
        <v>11.844296</v>
      </c>
    </row>
    <row r="8123" spans="8:8" x14ac:dyDescent="0.15">
      <c r="H8123">
        <f t="shared" si="127"/>
        <v>11.844296</v>
      </c>
    </row>
    <row r="8124" spans="8:8" x14ac:dyDescent="0.15">
      <c r="H8124">
        <f t="shared" si="127"/>
        <v>11.844296</v>
      </c>
    </row>
    <row r="8125" spans="8:8" x14ac:dyDescent="0.15">
      <c r="H8125">
        <f t="shared" si="127"/>
        <v>9.9741440000000008</v>
      </c>
    </row>
    <row r="8126" spans="8:8" x14ac:dyDescent="0.15">
      <c r="H8126">
        <f t="shared" si="127"/>
        <v>9.9741440000000008</v>
      </c>
    </row>
    <row r="8127" spans="8:8" x14ac:dyDescent="0.15">
      <c r="H8127">
        <f t="shared" si="127"/>
        <v>11.844296</v>
      </c>
    </row>
    <row r="8128" spans="8:8" x14ac:dyDescent="0.15">
      <c r="H8128">
        <f t="shared" si="127"/>
        <v>11.844296</v>
      </c>
    </row>
    <row r="8129" spans="8:8" x14ac:dyDescent="0.15">
      <c r="H8129">
        <f t="shared" si="127"/>
        <v>11.844296</v>
      </c>
    </row>
    <row r="8130" spans="8:8" x14ac:dyDescent="0.15">
      <c r="H8130">
        <f t="shared" si="127"/>
        <v>11.844296</v>
      </c>
    </row>
    <row r="8131" spans="8:8" x14ac:dyDescent="0.15">
      <c r="H8131">
        <f t="shared" si="127"/>
        <v>3.7403040000000001</v>
      </c>
    </row>
    <row r="8132" spans="8:8" x14ac:dyDescent="0.15">
      <c r="H8132">
        <f t="shared" si="127"/>
        <v>3.7403040000000001</v>
      </c>
    </row>
    <row r="8133" spans="8:8" x14ac:dyDescent="0.15">
      <c r="H8133">
        <f t="shared" si="127"/>
        <v>0.37403039999999999</v>
      </c>
    </row>
    <row r="8134" spans="8:8" x14ac:dyDescent="0.15">
      <c r="H8134">
        <f t="shared" si="127"/>
        <v>0.37403039999999999</v>
      </c>
    </row>
    <row r="8135" spans="8:8" x14ac:dyDescent="0.15">
      <c r="H8135">
        <f t="shared" si="127"/>
        <v>0.37403039999999999</v>
      </c>
    </row>
    <row r="8136" spans="8:8" x14ac:dyDescent="0.15">
      <c r="H8136">
        <f t="shared" si="127"/>
        <v>0.37403039999999999</v>
      </c>
    </row>
    <row r="8137" spans="8:8" x14ac:dyDescent="0.15">
      <c r="H8137">
        <f t="shared" si="127"/>
        <v>0.37403039999999999</v>
      </c>
    </row>
    <row r="8138" spans="8:8" x14ac:dyDescent="0.15">
      <c r="H8138">
        <f t="shared" si="127"/>
        <v>0.37403039999999999</v>
      </c>
    </row>
    <row r="8139" spans="8:8" x14ac:dyDescent="0.15">
      <c r="H8139">
        <f t="shared" si="127"/>
        <v>0.37403039999999999</v>
      </c>
    </row>
    <row r="8140" spans="8:8" x14ac:dyDescent="0.15">
      <c r="H8140">
        <f t="shared" si="127"/>
        <v>0.37403039999999999</v>
      </c>
    </row>
    <row r="8141" spans="8:8" x14ac:dyDescent="0.15">
      <c r="H8141">
        <f t="shared" si="127"/>
        <v>0.37403039999999999</v>
      </c>
    </row>
    <row r="8142" spans="8:8" x14ac:dyDescent="0.15">
      <c r="H8142">
        <f t="shared" si="127"/>
        <v>0.37403039999999999</v>
      </c>
    </row>
    <row r="8143" spans="8:8" x14ac:dyDescent="0.15">
      <c r="H8143">
        <f t="shared" si="127"/>
        <v>0.37403039999999999</v>
      </c>
    </row>
    <row r="8144" spans="8:8" x14ac:dyDescent="0.15">
      <c r="H8144">
        <f t="shared" si="127"/>
        <v>1.2467680000000001</v>
      </c>
    </row>
    <row r="8145" spans="8:8" x14ac:dyDescent="0.15">
      <c r="H8145">
        <f t="shared" si="127"/>
        <v>6.2338399999999998</v>
      </c>
    </row>
    <row r="8146" spans="8:8" x14ac:dyDescent="0.15">
      <c r="H8146">
        <f t="shared" si="127"/>
        <v>11.844296</v>
      </c>
    </row>
    <row r="8147" spans="8:8" x14ac:dyDescent="0.15">
      <c r="H8147">
        <f t="shared" si="127"/>
        <v>11.844296</v>
      </c>
    </row>
    <row r="8148" spans="8:8" x14ac:dyDescent="0.15">
      <c r="H8148">
        <f t="shared" si="127"/>
        <v>11.844296</v>
      </c>
    </row>
    <row r="8149" spans="8:8" x14ac:dyDescent="0.15">
      <c r="H8149">
        <f t="shared" si="127"/>
        <v>9.9741440000000008</v>
      </c>
    </row>
    <row r="8150" spans="8:8" x14ac:dyDescent="0.15">
      <c r="H8150">
        <f t="shared" si="127"/>
        <v>9.9741440000000008</v>
      </c>
    </row>
    <row r="8151" spans="8:8" x14ac:dyDescent="0.15">
      <c r="H8151">
        <f t="shared" si="127"/>
        <v>11.844296</v>
      </c>
    </row>
    <row r="8152" spans="8:8" x14ac:dyDescent="0.15">
      <c r="H8152">
        <f t="shared" si="127"/>
        <v>11.844296</v>
      </c>
    </row>
    <row r="8153" spans="8:8" x14ac:dyDescent="0.15">
      <c r="H8153">
        <f t="shared" si="127"/>
        <v>11.844296</v>
      </c>
    </row>
    <row r="8154" spans="8:8" x14ac:dyDescent="0.15">
      <c r="H8154">
        <f t="shared" si="127"/>
        <v>11.844296</v>
      </c>
    </row>
    <row r="8155" spans="8:8" x14ac:dyDescent="0.15">
      <c r="H8155">
        <f t="shared" ref="H8155:H8218" si="128">$H8131</f>
        <v>3.7403040000000001</v>
      </c>
    </row>
    <row r="8156" spans="8:8" x14ac:dyDescent="0.15">
      <c r="H8156">
        <f t="shared" si="128"/>
        <v>3.7403040000000001</v>
      </c>
    </row>
    <row r="8157" spans="8:8" x14ac:dyDescent="0.15">
      <c r="H8157">
        <f t="shared" si="128"/>
        <v>0.37403039999999999</v>
      </c>
    </row>
    <row r="8158" spans="8:8" x14ac:dyDescent="0.15">
      <c r="H8158">
        <f t="shared" si="128"/>
        <v>0.37403039999999999</v>
      </c>
    </row>
    <row r="8159" spans="8:8" x14ac:dyDescent="0.15">
      <c r="H8159">
        <f t="shared" si="128"/>
        <v>0.37403039999999999</v>
      </c>
    </row>
    <row r="8160" spans="8:8" x14ac:dyDescent="0.15">
      <c r="H8160">
        <f t="shared" si="128"/>
        <v>0.37403039999999999</v>
      </c>
    </row>
    <row r="8161" spans="8:8" x14ac:dyDescent="0.15">
      <c r="H8161">
        <f t="shared" si="128"/>
        <v>0.37403039999999999</v>
      </c>
    </row>
    <row r="8162" spans="8:8" x14ac:dyDescent="0.15">
      <c r="H8162">
        <f t="shared" si="128"/>
        <v>0.37403039999999999</v>
      </c>
    </row>
    <row r="8163" spans="8:8" x14ac:dyDescent="0.15">
      <c r="H8163">
        <f t="shared" si="128"/>
        <v>0.37403039999999999</v>
      </c>
    </row>
    <row r="8164" spans="8:8" x14ac:dyDescent="0.15">
      <c r="H8164">
        <f t="shared" si="128"/>
        <v>0.37403039999999999</v>
      </c>
    </row>
    <row r="8165" spans="8:8" x14ac:dyDescent="0.15">
      <c r="H8165">
        <f t="shared" si="128"/>
        <v>0.37403039999999999</v>
      </c>
    </row>
    <row r="8166" spans="8:8" x14ac:dyDescent="0.15">
      <c r="H8166">
        <f t="shared" si="128"/>
        <v>0.37403039999999999</v>
      </c>
    </row>
    <row r="8167" spans="8:8" x14ac:dyDescent="0.15">
      <c r="H8167">
        <f t="shared" si="128"/>
        <v>0.37403039999999999</v>
      </c>
    </row>
    <row r="8168" spans="8:8" x14ac:dyDescent="0.15">
      <c r="H8168">
        <f t="shared" si="128"/>
        <v>1.2467680000000001</v>
      </c>
    </row>
    <row r="8169" spans="8:8" x14ac:dyDescent="0.15">
      <c r="H8169">
        <f t="shared" si="128"/>
        <v>6.2338399999999998</v>
      </c>
    </row>
    <row r="8170" spans="8:8" x14ac:dyDescent="0.15">
      <c r="H8170">
        <f t="shared" si="128"/>
        <v>11.844296</v>
      </c>
    </row>
    <row r="8171" spans="8:8" x14ac:dyDescent="0.15">
      <c r="H8171">
        <f t="shared" si="128"/>
        <v>11.844296</v>
      </c>
    </row>
    <row r="8172" spans="8:8" x14ac:dyDescent="0.15">
      <c r="H8172">
        <f t="shared" si="128"/>
        <v>11.844296</v>
      </c>
    </row>
    <row r="8173" spans="8:8" x14ac:dyDescent="0.15">
      <c r="H8173">
        <f t="shared" si="128"/>
        <v>9.9741440000000008</v>
      </c>
    </row>
    <row r="8174" spans="8:8" x14ac:dyDescent="0.15">
      <c r="H8174">
        <f t="shared" si="128"/>
        <v>9.9741440000000008</v>
      </c>
    </row>
    <row r="8175" spans="8:8" x14ac:dyDescent="0.15">
      <c r="H8175">
        <f t="shared" si="128"/>
        <v>11.844296</v>
      </c>
    </row>
    <row r="8176" spans="8:8" x14ac:dyDescent="0.15">
      <c r="H8176">
        <f t="shared" si="128"/>
        <v>11.844296</v>
      </c>
    </row>
    <row r="8177" spans="8:8" x14ac:dyDescent="0.15">
      <c r="H8177">
        <f t="shared" si="128"/>
        <v>11.844296</v>
      </c>
    </row>
    <row r="8178" spans="8:8" x14ac:dyDescent="0.15">
      <c r="H8178">
        <f t="shared" si="128"/>
        <v>11.844296</v>
      </c>
    </row>
    <row r="8179" spans="8:8" x14ac:dyDescent="0.15">
      <c r="H8179">
        <f t="shared" si="128"/>
        <v>3.7403040000000001</v>
      </c>
    </row>
    <row r="8180" spans="8:8" x14ac:dyDescent="0.15">
      <c r="H8180">
        <f t="shared" si="128"/>
        <v>3.7403040000000001</v>
      </c>
    </row>
    <row r="8181" spans="8:8" x14ac:dyDescent="0.15">
      <c r="H8181">
        <f t="shared" si="128"/>
        <v>0.37403039999999999</v>
      </c>
    </row>
    <row r="8182" spans="8:8" x14ac:dyDescent="0.15">
      <c r="H8182">
        <f t="shared" si="128"/>
        <v>0.37403039999999999</v>
      </c>
    </row>
    <row r="8183" spans="8:8" x14ac:dyDescent="0.15">
      <c r="H8183">
        <f t="shared" si="128"/>
        <v>0.37403039999999999</v>
      </c>
    </row>
    <row r="8184" spans="8:8" x14ac:dyDescent="0.15">
      <c r="H8184">
        <f t="shared" si="128"/>
        <v>0.37403039999999999</v>
      </c>
    </row>
    <row r="8185" spans="8:8" x14ac:dyDescent="0.15">
      <c r="H8185">
        <f t="shared" si="128"/>
        <v>0.37403039999999999</v>
      </c>
    </row>
    <row r="8186" spans="8:8" x14ac:dyDescent="0.15">
      <c r="H8186">
        <f t="shared" si="128"/>
        <v>0.37403039999999999</v>
      </c>
    </row>
    <row r="8187" spans="8:8" x14ac:dyDescent="0.15">
      <c r="H8187">
        <f t="shared" si="128"/>
        <v>0.37403039999999999</v>
      </c>
    </row>
    <row r="8188" spans="8:8" x14ac:dyDescent="0.15">
      <c r="H8188">
        <f t="shared" si="128"/>
        <v>0.37403039999999999</v>
      </c>
    </row>
    <row r="8189" spans="8:8" x14ac:dyDescent="0.15">
      <c r="H8189">
        <f t="shared" si="128"/>
        <v>0.37403039999999999</v>
      </c>
    </row>
    <row r="8190" spans="8:8" x14ac:dyDescent="0.15">
      <c r="H8190">
        <f t="shared" si="128"/>
        <v>0.37403039999999999</v>
      </c>
    </row>
    <row r="8191" spans="8:8" x14ac:dyDescent="0.15">
      <c r="H8191">
        <f t="shared" si="128"/>
        <v>0.37403039999999999</v>
      </c>
    </row>
    <row r="8192" spans="8:8" x14ac:dyDescent="0.15">
      <c r="H8192">
        <f t="shared" si="128"/>
        <v>1.2467680000000001</v>
      </c>
    </row>
    <row r="8193" spans="8:8" x14ac:dyDescent="0.15">
      <c r="H8193">
        <f t="shared" si="128"/>
        <v>6.2338399999999998</v>
      </c>
    </row>
    <row r="8194" spans="8:8" x14ac:dyDescent="0.15">
      <c r="H8194">
        <f t="shared" si="128"/>
        <v>11.844296</v>
      </c>
    </row>
    <row r="8195" spans="8:8" x14ac:dyDescent="0.15">
      <c r="H8195">
        <f t="shared" si="128"/>
        <v>11.844296</v>
      </c>
    </row>
    <row r="8196" spans="8:8" x14ac:dyDescent="0.15">
      <c r="H8196">
        <f t="shared" si="128"/>
        <v>11.844296</v>
      </c>
    </row>
    <row r="8197" spans="8:8" x14ac:dyDescent="0.15">
      <c r="H8197">
        <f t="shared" si="128"/>
        <v>9.9741440000000008</v>
      </c>
    </row>
    <row r="8198" spans="8:8" x14ac:dyDescent="0.15">
      <c r="H8198">
        <f t="shared" si="128"/>
        <v>9.9741440000000008</v>
      </c>
    </row>
    <row r="8199" spans="8:8" x14ac:dyDescent="0.15">
      <c r="H8199">
        <f t="shared" si="128"/>
        <v>11.844296</v>
      </c>
    </row>
    <row r="8200" spans="8:8" x14ac:dyDescent="0.15">
      <c r="H8200">
        <f t="shared" si="128"/>
        <v>11.844296</v>
      </c>
    </row>
    <row r="8201" spans="8:8" x14ac:dyDescent="0.15">
      <c r="H8201">
        <f t="shared" si="128"/>
        <v>11.844296</v>
      </c>
    </row>
    <row r="8202" spans="8:8" x14ac:dyDescent="0.15">
      <c r="H8202">
        <f t="shared" si="128"/>
        <v>11.844296</v>
      </c>
    </row>
    <row r="8203" spans="8:8" x14ac:dyDescent="0.15">
      <c r="H8203">
        <f t="shared" si="128"/>
        <v>3.7403040000000001</v>
      </c>
    </row>
    <row r="8204" spans="8:8" x14ac:dyDescent="0.15">
      <c r="H8204">
        <f t="shared" si="128"/>
        <v>3.7403040000000001</v>
      </c>
    </row>
    <row r="8205" spans="8:8" x14ac:dyDescent="0.15">
      <c r="H8205">
        <f t="shared" si="128"/>
        <v>0.37403039999999999</v>
      </c>
    </row>
    <row r="8206" spans="8:8" x14ac:dyDescent="0.15">
      <c r="H8206">
        <f t="shared" si="128"/>
        <v>0.37403039999999999</v>
      </c>
    </row>
    <row r="8207" spans="8:8" x14ac:dyDescent="0.15">
      <c r="H8207">
        <f t="shared" si="128"/>
        <v>0.37403039999999999</v>
      </c>
    </row>
    <row r="8208" spans="8:8" x14ac:dyDescent="0.15">
      <c r="H8208">
        <f t="shared" si="128"/>
        <v>0.37403039999999999</v>
      </c>
    </row>
    <row r="8209" spans="8:8" x14ac:dyDescent="0.15">
      <c r="H8209">
        <f t="shared" si="128"/>
        <v>0.37403039999999999</v>
      </c>
    </row>
    <row r="8210" spans="8:8" x14ac:dyDescent="0.15">
      <c r="H8210">
        <f t="shared" si="128"/>
        <v>0.37403039999999999</v>
      </c>
    </row>
    <row r="8211" spans="8:8" x14ac:dyDescent="0.15">
      <c r="H8211">
        <f t="shared" si="128"/>
        <v>0.37403039999999999</v>
      </c>
    </row>
    <row r="8212" spans="8:8" x14ac:dyDescent="0.15">
      <c r="H8212">
        <f t="shared" si="128"/>
        <v>0.37403039999999999</v>
      </c>
    </row>
    <row r="8213" spans="8:8" x14ac:dyDescent="0.15">
      <c r="H8213">
        <f t="shared" si="128"/>
        <v>0.37403039999999999</v>
      </c>
    </row>
    <row r="8214" spans="8:8" x14ac:dyDescent="0.15">
      <c r="H8214">
        <f t="shared" si="128"/>
        <v>0.37403039999999999</v>
      </c>
    </row>
    <row r="8215" spans="8:8" x14ac:dyDescent="0.15">
      <c r="H8215">
        <f t="shared" si="128"/>
        <v>0.37403039999999999</v>
      </c>
    </row>
    <row r="8216" spans="8:8" x14ac:dyDescent="0.15">
      <c r="H8216">
        <f t="shared" si="128"/>
        <v>1.2467680000000001</v>
      </c>
    </row>
    <row r="8217" spans="8:8" x14ac:dyDescent="0.15">
      <c r="H8217">
        <f t="shared" si="128"/>
        <v>6.2338399999999998</v>
      </c>
    </row>
    <row r="8218" spans="8:8" x14ac:dyDescent="0.15">
      <c r="H8218">
        <f t="shared" si="128"/>
        <v>11.844296</v>
      </c>
    </row>
    <row r="8219" spans="8:8" x14ac:dyDescent="0.15">
      <c r="H8219">
        <f t="shared" ref="H8219:H8282" si="129">$H8195</f>
        <v>11.844296</v>
      </c>
    </row>
    <row r="8220" spans="8:8" x14ac:dyDescent="0.15">
      <c r="H8220">
        <f t="shared" si="129"/>
        <v>11.844296</v>
      </c>
    </row>
    <row r="8221" spans="8:8" x14ac:dyDescent="0.15">
      <c r="H8221">
        <f t="shared" si="129"/>
        <v>9.9741440000000008</v>
      </c>
    </row>
    <row r="8222" spans="8:8" x14ac:dyDescent="0.15">
      <c r="H8222">
        <f t="shared" si="129"/>
        <v>9.9741440000000008</v>
      </c>
    </row>
    <row r="8223" spans="8:8" x14ac:dyDescent="0.15">
      <c r="H8223">
        <f t="shared" si="129"/>
        <v>11.844296</v>
      </c>
    </row>
    <row r="8224" spans="8:8" x14ac:dyDescent="0.15">
      <c r="H8224">
        <f t="shared" si="129"/>
        <v>11.844296</v>
      </c>
    </row>
    <row r="8225" spans="8:8" x14ac:dyDescent="0.15">
      <c r="H8225">
        <f t="shared" si="129"/>
        <v>11.844296</v>
      </c>
    </row>
    <row r="8226" spans="8:8" x14ac:dyDescent="0.15">
      <c r="H8226">
        <f t="shared" si="129"/>
        <v>11.844296</v>
      </c>
    </row>
    <row r="8227" spans="8:8" x14ac:dyDescent="0.15">
      <c r="H8227">
        <f t="shared" si="129"/>
        <v>3.7403040000000001</v>
      </c>
    </row>
    <row r="8228" spans="8:8" x14ac:dyDescent="0.15">
      <c r="H8228">
        <f t="shared" si="129"/>
        <v>3.7403040000000001</v>
      </c>
    </row>
    <row r="8229" spans="8:8" x14ac:dyDescent="0.15">
      <c r="H8229">
        <f t="shared" si="129"/>
        <v>0.37403039999999999</v>
      </c>
    </row>
    <row r="8230" spans="8:8" x14ac:dyDescent="0.15">
      <c r="H8230">
        <f t="shared" si="129"/>
        <v>0.37403039999999999</v>
      </c>
    </row>
    <row r="8231" spans="8:8" x14ac:dyDescent="0.15">
      <c r="H8231">
        <f t="shared" si="129"/>
        <v>0.37403039999999999</v>
      </c>
    </row>
    <row r="8232" spans="8:8" x14ac:dyDescent="0.15">
      <c r="H8232">
        <f t="shared" si="129"/>
        <v>0.37403039999999999</v>
      </c>
    </row>
    <row r="8233" spans="8:8" x14ac:dyDescent="0.15">
      <c r="H8233">
        <f t="shared" si="129"/>
        <v>0.37403039999999999</v>
      </c>
    </row>
    <row r="8234" spans="8:8" x14ac:dyDescent="0.15">
      <c r="H8234">
        <f t="shared" si="129"/>
        <v>0.37403039999999999</v>
      </c>
    </row>
    <row r="8235" spans="8:8" x14ac:dyDescent="0.15">
      <c r="H8235">
        <f t="shared" si="129"/>
        <v>0.37403039999999999</v>
      </c>
    </row>
    <row r="8236" spans="8:8" x14ac:dyDescent="0.15">
      <c r="H8236">
        <f t="shared" si="129"/>
        <v>0.37403039999999999</v>
      </c>
    </row>
    <row r="8237" spans="8:8" x14ac:dyDescent="0.15">
      <c r="H8237">
        <f t="shared" si="129"/>
        <v>0.37403039999999999</v>
      </c>
    </row>
    <row r="8238" spans="8:8" x14ac:dyDescent="0.15">
      <c r="H8238">
        <f t="shared" si="129"/>
        <v>0.37403039999999999</v>
      </c>
    </row>
    <row r="8239" spans="8:8" x14ac:dyDescent="0.15">
      <c r="H8239">
        <f t="shared" si="129"/>
        <v>0.37403039999999999</v>
      </c>
    </row>
    <row r="8240" spans="8:8" x14ac:dyDescent="0.15">
      <c r="H8240">
        <f t="shared" si="129"/>
        <v>1.2467680000000001</v>
      </c>
    </row>
    <row r="8241" spans="8:8" x14ac:dyDescent="0.15">
      <c r="H8241">
        <f t="shared" si="129"/>
        <v>6.2338399999999998</v>
      </c>
    </row>
    <row r="8242" spans="8:8" x14ac:dyDescent="0.15">
      <c r="H8242">
        <f t="shared" si="129"/>
        <v>11.844296</v>
      </c>
    </row>
    <row r="8243" spans="8:8" x14ac:dyDescent="0.15">
      <c r="H8243">
        <f t="shared" si="129"/>
        <v>11.844296</v>
      </c>
    </row>
    <row r="8244" spans="8:8" x14ac:dyDescent="0.15">
      <c r="H8244">
        <f t="shared" si="129"/>
        <v>11.844296</v>
      </c>
    </row>
    <row r="8245" spans="8:8" x14ac:dyDescent="0.15">
      <c r="H8245">
        <f t="shared" si="129"/>
        <v>9.9741440000000008</v>
      </c>
    </row>
    <row r="8246" spans="8:8" x14ac:dyDescent="0.15">
      <c r="H8246">
        <f t="shared" si="129"/>
        <v>9.9741440000000008</v>
      </c>
    </row>
    <row r="8247" spans="8:8" x14ac:dyDescent="0.15">
      <c r="H8247">
        <f t="shared" si="129"/>
        <v>11.844296</v>
      </c>
    </row>
    <row r="8248" spans="8:8" x14ac:dyDescent="0.15">
      <c r="H8248">
        <f t="shared" si="129"/>
        <v>11.844296</v>
      </c>
    </row>
    <row r="8249" spans="8:8" x14ac:dyDescent="0.15">
      <c r="H8249">
        <f t="shared" si="129"/>
        <v>11.844296</v>
      </c>
    </row>
    <row r="8250" spans="8:8" x14ac:dyDescent="0.15">
      <c r="H8250">
        <f t="shared" si="129"/>
        <v>11.844296</v>
      </c>
    </row>
    <row r="8251" spans="8:8" x14ac:dyDescent="0.15">
      <c r="H8251">
        <f t="shared" si="129"/>
        <v>3.7403040000000001</v>
      </c>
    </row>
    <row r="8252" spans="8:8" x14ac:dyDescent="0.15">
      <c r="H8252">
        <f t="shared" si="129"/>
        <v>3.7403040000000001</v>
      </c>
    </row>
    <row r="8253" spans="8:8" x14ac:dyDescent="0.15">
      <c r="H8253">
        <f t="shared" si="129"/>
        <v>0.37403039999999999</v>
      </c>
    </row>
    <row r="8254" spans="8:8" x14ac:dyDescent="0.15">
      <c r="H8254">
        <f t="shared" si="129"/>
        <v>0.37403039999999999</v>
      </c>
    </row>
    <row r="8255" spans="8:8" x14ac:dyDescent="0.15">
      <c r="H8255">
        <f t="shared" si="129"/>
        <v>0.37403039999999999</v>
      </c>
    </row>
    <row r="8256" spans="8:8" x14ac:dyDescent="0.15">
      <c r="H8256">
        <f t="shared" si="129"/>
        <v>0.37403039999999999</v>
      </c>
    </row>
    <row r="8257" spans="8:8" x14ac:dyDescent="0.15">
      <c r="H8257">
        <f t="shared" si="129"/>
        <v>0.37403039999999999</v>
      </c>
    </row>
    <row r="8258" spans="8:8" x14ac:dyDescent="0.15">
      <c r="H8258">
        <f t="shared" si="129"/>
        <v>0.37403039999999999</v>
      </c>
    </row>
    <row r="8259" spans="8:8" x14ac:dyDescent="0.15">
      <c r="H8259">
        <f t="shared" si="129"/>
        <v>0.37403039999999999</v>
      </c>
    </row>
    <row r="8260" spans="8:8" x14ac:dyDescent="0.15">
      <c r="H8260">
        <f t="shared" si="129"/>
        <v>0.37403039999999999</v>
      </c>
    </row>
    <row r="8261" spans="8:8" x14ac:dyDescent="0.15">
      <c r="H8261">
        <f t="shared" si="129"/>
        <v>0.37403039999999999</v>
      </c>
    </row>
    <row r="8262" spans="8:8" x14ac:dyDescent="0.15">
      <c r="H8262">
        <f t="shared" si="129"/>
        <v>0.37403039999999999</v>
      </c>
    </row>
    <row r="8263" spans="8:8" x14ac:dyDescent="0.15">
      <c r="H8263">
        <f t="shared" si="129"/>
        <v>0.37403039999999999</v>
      </c>
    </row>
    <row r="8264" spans="8:8" x14ac:dyDescent="0.15">
      <c r="H8264">
        <f t="shared" si="129"/>
        <v>1.2467680000000001</v>
      </c>
    </row>
    <row r="8265" spans="8:8" x14ac:dyDescent="0.15">
      <c r="H8265">
        <f t="shared" si="129"/>
        <v>6.2338399999999998</v>
      </c>
    </row>
    <row r="8266" spans="8:8" x14ac:dyDescent="0.15">
      <c r="H8266">
        <f t="shared" si="129"/>
        <v>11.844296</v>
      </c>
    </row>
    <row r="8267" spans="8:8" x14ac:dyDescent="0.15">
      <c r="H8267">
        <f t="shared" si="129"/>
        <v>11.844296</v>
      </c>
    </row>
    <row r="8268" spans="8:8" x14ac:dyDescent="0.15">
      <c r="H8268">
        <f t="shared" si="129"/>
        <v>11.844296</v>
      </c>
    </row>
    <row r="8269" spans="8:8" x14ac:dyDescent="0.15">
      <c r="H8269">
        <f t="shared" si="129"/>
        <v>9.9741440000000008</v>
      </c>
    </row>
    <row r="8270" spans="8:8" x14ac:dyDescent="0.15">
      <c r="H8270">
        <f t="shared" si="129"/>
        <v>9.9741440000000008</v>
      </c>
    </row>
    <row r="8271" spans="8:8" x14ac:dyDescent="0.15">
      <c r="H8271">
        <f t="shared" si="129"/>
        <v>11.844296</v>
      </c>
    </row>
    <row r="8272" spans="8:8" x14ac:dyDescent="0.15">
      <c r="H8272">
        <f t="shared" si="129"/>
        <v>11.844296</v>
      </c>
    </row>
    <row r="8273" spans="8:8" x14ac:dyDescent="0.15">
      <c r="H8273">
        <f t="shared" si="129"/>
        <v>11.844296</v>
      </c>
    </row>
    <row r="8274" spans="8:8" x14ac:dyDescent="0.15">
      <c r="H8274">
        <f t="shared" si="129"/>
        <v>11.844296</v>
      </c>
    </row>
    <row r="8275" spans="8:8" x14ac:dyDescent="0.15">
      <c r="H8275">
        <f t="shared" si="129"/>
        <v>3.7403040000000001</v>
      </c>
    </row>
    <row r="8276" spans="8:8" x14ac:dyDescent="0.15">
      <c r="H8276">
        <f t="shared" si="129"/>
        <v>3.7403040000000001</v>
      </c>
    </row>
    <row r="8277" spans="8:8" x14ac:dyDescent="0.15">
      <c r="H8277">
        <f t="shared" si="129"/>
        <v>0.37403039999999999</v>
      </c>
    </row>
    <row r="8278" spans="8:8" x14ac:dyDescent="0.15">
      <c r="H8278">
        <f t="shared" si="129"/>
        <v>0.37403039999999999</v>
      </c>
    </row>
    <row r="8279" spans="8:8" x14ac:dyDescent="0.15">
      <c r="H8279">
        <f t="shared" si="129"/>
        <v>0.37403039999999999</v>
      </c>
    </row>
    <row r="8280" spans="8:8" x14ac:dyDescent="0.15">
      <c r="H8280">
        <f t="shared" si="129"/>
        <v>0.37403039999999999</v>
      </c>
    </row>
    <row r="8281" spans="8:8" x14ac:dyDescent="0.15">
      <c r="H8281">
        <f t="shared" si="129"/>
        <v>0.37403039999999999</v>
      </c>
    </row>
    <row r="8282" spans="8:8" x14ac:dyDescent="0.15">
      <c r="H8282">
        <f t="shared" si="129"/>
        <v>0.37403039999999999</v>
      </c>
    </row>
    <row r="8283" spans="8:8" x14ac:dyDescent="0.15">
      <c r="H8283">
        <f t="shared" ref="H8283:H8346" si="130">$H8259</f>
        <v>0.37403039999999999</v>
      </c>
    </row>
    <row r="8284" spans="8:8" x14ac:dyDescent="0.15">
      <c r="H8284">
        <f t="shared" si="130"/>
        <v>0.37403039999999999</v>
      </c>
    </row>
    <row r="8285" spans="8:8" x14ac:dyDescent="0.15">
      <c r="H8285">
        <f t="shared" si="130"/>
        <v>0.37403039999999999</v>
      </c>
    </row>
    <row r="8286" spans="8:8" x14ac:dyDescent="0.15">
      <c r="H8286">
        <f t="shared" si="130"/>
        <v>0.37403039999999999</v>
      </c>
    </row>
    <row r="8287" spans="8:8" x14ac:dyDescent="0.15">
      <c r="H8287">
        <f t="shared" si="130"/>
        <v>0.37403039999999999</v>
      </c>
    </row>
    <row r="8288" spans="8:8" x14ac:dyDescent="0.15">
      <c r="H8288">
        <f t="shared" si="130"/>
        <v>1.2467680000000001</v>
      </c>
    </row>
    <row r="8289" spans="8:8" x14ac:dyDescent="0.15">
      <c r="H8289">
        <f t="shared" si="130"/>
        <v>6.2338399999999998</v>
      </c>
    </row>
    <row r="8290" spans="8:8" x14ac:dyDescent="0.15">
      <c r="H8290">
        <f t="shared" si="130"/>
        <v>11.844296</v>
      </c>
    </row>
    <row r="8291" spans="8:8" x14ac:dyDescent="0.15">
      <c r="H8291">
        <f t="shared" si="130"/>
        <v>11.844296</v>
      </c>
    </row>
    <row r="8292" spans="8:8" x14ac:dyDescent="0.15">
      <c r="H8292">
        <f t="shared" si="130"/>
        <v>11.844296</v>
      </c>
    </row>
    <row r="8293" spans="8:8" x14ac:dyDescent="0.15">
      <c r="H8293">
        <f t="shared" si="130"/>
        <v>9.9741440000000008</v>
      </c>
    </row>
    <row r="8294" spans="8:8" x14ac:dyDescent="0.15">
      <c r="H8294">
        <f t="shared" si="130"/>
        <v>9.9741440000000008</v>
      </c>
    </row>
    <row r="8295" spans="8:8" x14ac:dyDescent="0.15">
      <c r="H8295">
        <f t="shared" si="130"/>
        <v>11.844296</v>
      </c>
    </row>
    <row r="8296" spans="8:8" x14ac:dyDescent="0.15">
      <c r="H8296">
        <f t="shared" si="130"/>
        <v>11.844296</v>
      </c>
    </row>
    <row r="8297" spans="8:8" x14ac:dyDescent="0.15">
      <c r="H8297">
        <f t="shared" si="130"/>
        <v>11.844296</v>
      </c>
    </row>
    <row r="8298" spans="8:8" x14ac:dyDescent="0.15">
      <c r="H8298">
        <f t="shared" si="130"/>
        <v>11.844296</v>
      </c>
    </row>
    <row r="8299" spans="8:8" x14ac:dyDescent="0.15">
      <c r="H8299">
        <f t="shared" si="130"/>
        <v>3.7403040000000001</v>
      </c>
    </row>
    <row r="8300" spans="8:8" x14ac:dyDescent="0.15">
      <c r="H8300">
        <f t="shared" si="130"/>
        <v>3.7403040000000001</v>
      </c>
    </row>
    <row r="8301" spans="8:8" x14ac:dyDescent="0.15">
      <c r="H8301">
        <f t="shared" si="130"/>
        <v>0.37403039999999999</v>
      </c>
    </row>
    <row r="8302" spans="8:8" x14ac:dyDescent="0.15">
      <c r="H8302">
        <f t="shared" si="130"/>
        <v>0.37403039999999999</v>
      </c>
    </row>
    <row r="8303" spans="8:8" x14ac:dyDescent="0.15">
      <c r="H8303">
        <f t="shared" si="130"/>
        <v>0.37403039999999999</v>
      </c>
    </row>
    <row r="8304" spans="8:8" x14ac:dyDescent="0.15">
      <c r="H8304">
        <f t="shared" si="130"/>
        <v>0.37403039999999999</v>
      </c>
    </row>
    <row r="8305" spans="8:8" x14ac:dyDescent="0.15">
      <c r="H8305">
        <f t="shared" si="130"/>
        <v>0.37403039999999999</v>
      </c>
    </row>
    <row r="8306" spans="8:8" x14ac:dyDescent="0.15">
      <c r="H8306">
        <f t="shared" si="130"/>
        <v>0.37403039999999999</v>
      </c>
    </row>
    <row r="8307" spans="8:8" x14ac:dyDescent="0.15">
      <c r="H8307">
        <f t="shared" si="130"/>
        <v>0.37403039999999999</v>
      </c>
    </row>
    <row r="8308" spans="8:8" x14ac:dyDescent="0.15">
      <c r="H8308">
        <f t="shared" si="130"/>
        <v>0.37403039999999999</v>
      </c>
    </row>
    <row r="8309" spans="8:8" x14ac:dyDescent="0.15">
      <c r="H8309">
        <f t="shared" si="130"/>
        <v>0.37403039999999999</v>
      </c>
    </row>
    <row r="8310" spans="8:8" x14ac:dyDescent="0.15">
      <c r="H8310">
        <f t="shared" si="130"/>
        <v>0.37403039999999999</v>
      </c>
    </row>
    <row r="8311" spans="8:8" x14ac:dyDescent="0.15">
      <c r="H8311">
        <f t="shared" si="130"/>
        <v>0.37403039999999999</v>
      </c>
    </row>
    <row r="8312" spans="8:8" x14ac:dyDescent="0.15">
      <c r="H8312">
        <f t="shared" si="130"/>
        <v>1.2467680000000001</v>
      </c>
    </row>
    <row r="8313" spans="8:8" x14ac:dyDescent="0.15">
      <c r="H8313">
        <f t="shared" si="130"/>
        <v>6.2338399999999998</v>
      </c>
    </row>
    <row r="8314" spans="8:8" x14ac:dyDescent="0.15">
      <c r="H8314">
        <f t="shared" si="130"/>
        <v>11.844296</v>
      </c>
    </row>
    <row r="8315" spans="8:8" x14ac:dyDescent="0.15">
      <c r="H8315">
        <f t="shared" si="130"/>
        <v>11.844296</v>
      </c>
    </row>
    <row r="8316" spans="8:8" x14ac:dyDescent="0.15">
      <c r="H8316">
        <f t="shared" si="130"/>
        <v>11.844296</v>
      </c>
    </row>
    <row r="8317" spans="8:8" x14ac:dyDescent="0.15">
      <c r="H8317">
        <f t="shared" si="130"/>
        <v>9.9741440000000008</v>
      </c>
    </row>
    <row r="8318" spans="8:8" x14ac:dyDescent="0.15">
      <c r="H8318">
        <f t="shared" si="130"/>
        <v>9.9741440000000008</v>
      </c>
    </row>
    <row r="8319" spans="8:8" x14ac:dyDescent="0.15">
      <c r="H8319">
        <f t="shared" si="130"/>
        <v>11.844296</v>
      </c>
    </row>
    <row r="8320" spans="8:8" x14ac:dyDescent="0.15">
      <c r="H8320">
        <f t="shared" si="130"/>
        <v>11.844296</v>
      </c>
    </row>
    <row r="8321" spans="8:8" x14ac:dyDescent="0.15">
      <c r="H8321">
        <f t="shared" si="130"/>
        <v>11.844296</v>
      </c>
    </row>
    <row r="8322" spans="8:8" x14ac:dyDescent="0.15">
      <c r="H8322">
        <f t="shared" si="130"/>
        <v>11.844296</v>
      </c>
    </row>
    <row r="8323" spans="8:8" x14ac:dyDescent="0.15">
      <c r="H8323">
        <f t="shared" si="130"/>
        <v>3.7403040000000001</v>
      </c>
    </row>
    <row r="8324" spans="8:8" x14ac:dyDescent="0.15">
      <c r="H8324">
        <f t="shared" si="130"/>
        <v>3.7403040000000001</v>
      </c>
    </row>
    <row r="8325" spans="8:8" x14ac:dyDescent="0.15">
      <c r="H8325">
        <f t="shared" si="130"/>
        <v>0.37403039999999999</v>
      </c>
    </row>
    <row r="8326" spans="8:8" x14ac:dyDescent="0.15">
      <c r="H8326">
        <f t="shared" si="130"/>
        <v>0.37403039999999999</v>
      </c>
    </row>
    <row r="8327" spans="8:8" x14ac:dyDescent="0.15">
      <c r="H8327">
        <f t="shared" si="130"/>
        <v>0.37403039999999999</v>
      </c>
    </row>
    <row r="8328" spans="8:8" x14ac:dyDescent="0.15">
      <c r="H8328">
        <f t="shared" si="130"/>
        <v>0.37403039999999999</v>
      </c>
    </row>
    <row r="8329" spans="8:8" x14ac:dyDescent="0.15">
      <c r="H8329">
        <f t="shared" si="130"/>
        <v>0.37403039999999999</v>
      </c>
    </row>
    <row r="8330" spans="8:8" x14ac:dyDescent="0.15">
      <c r="H8330">
        <f t="shared" si="130"/>
        <v>0.37403039999999999</v>
      </c>
    </row>
    <row r="8331" spans="8:8" x14ac:dyDescent="0.15">
      <c r="H8331">
        <f t="shared" si="130"/>
        <v>0.37403039999999999</v>
      </c>
    </row>
    <row r="8332" spans="8:8" x14ac:dyDescent="0.15">
      <c r="H8332">
        <f t="shared" si="130"/>
        <v>0.37403039999999999</v>
      </c>
    </row>
    <row r="8333" spans="8:8" x14ac:dyDescent="0.15">
      <c r="H8333">
        <f t="shared" si="130"/>
        <v>0.37403039999999999</v>
      </c>
    </row>
    <row r="8334" spans="8:8" x14ac:dyDescent="0.15">
      <c r="H8334">
        <f t="shared" si="130"/>
        <v>0.37403039999999999</v>
      </c>
    </row>
    <row r="8335" spans="8:8" x14ac:dyDescent="0.15">
      <c r="H8335">
        <f t="shared" si="130"/>
        <v>0.37403039999999999</v>
      </c>
    </row>
    <row r="8336" spans="8:8" x14ac:dyDescent="0.15">
      <c r="H8336">
        <f t="shared" si="130"/>
        <v>1.2467680000000001</v>
      </c>
    </row>
    <row r="8337" spans="8:8" x14ac:dyDescent="0.15">
      <c r="H8337">
        <f t="shared" si="130"/>
        <v>6.2338399999999998</v>
      </c>
    </row>
    <row r="8338" spans="8:8" x14ac:dyDescent="0.15">
      <c r="H8338">
        <f t="shared" si="130"/>
        <v>11.844296</v>
      </c>
    </row>
    <row r="8339" spans="8:8" x14ac:dyDescent="0.15">
      <c r="H8339">
        <f t="shared" si="130"/>
        <v>11.844296</v>
      </c>
    </row>
    <row r="8340" spans="8:8" x14ac:dyDescent="0.15">
      <c r="H8340">
        <f t="shared" si="130"/>
        <v>11.844296</v>
      </c>
    </row>
    <row r="8341" spans="8:8" x14ac:dyDescent="0.15">
      <c r="H8341">
        <f t="shared" si="130"/>
        <v>9.9741440000000008</v>
      </c>
    </row>
    <row r="8342" spans="8:8" x14ac:dyDescent="0.15">
      <c r="H8342">
        <f t="shared" si="130"/>
        <v>9.9741440000000008</v>
      </c>
    </row>
    <row r="8343" spans="8:8" x14ac:dyDescent="0.15">
      <c r="H8343">
        <f t="shared" si="130"/>
        <v>11.844296</v>
      </c>
    </row>
    <row r="8344" spans="8:8" x14ac:dyDescent="0.15">
      <c r="H8344">
        <f t="shared" si="130"/>
        <v>11.844296</v>
      </c>
    </row>
    <row r="8345" spans="8:8" x14ac:dyDescent="0.15">
      <c r="H8345">
        <f t="shared" si="130"/>
        <v>11.844296</v>
      </c>
    </row>
    <row r="8346" spans="8:8" x14ac:dyDescent="0.15">
      <c r="H8346">
        <f t="shared" si="130"/>
        <v>11.844296</v>
      </c>
    </row>
    <row r="8347" spans="8:8" x14ac:dyDescent="0.15">
      <c r="H8347">
        <f t="shared" ref="H8347:H8410" si="131">$H8323</f>
        <v>3.7403040000000001</v>
      </c>
    </row>
    <row r="8348" spans="8:8" x14ac:dyDescent="0.15">
      <c r="H8348">
        <f t="shared" si="131"/>
        <v>3.7403040000000001</v>
      </c>
    </row>
    <row r="8349" spans="8:8" x14ac:dyDescent="0.15">
      <c r="H8349">
        <f t="shared" si="131"/>
        <v>0.37403039999999999</v>
      </c>
    </row>
    <row r="8350" spans="8:8" x14ac:dyDescent="0.15">
      <c r="H8350">
        <f t="shared" si="131"/>
        <v>0.37403039999999999</v>
      </c>
    </row>
    <row r="8351" spans="8:8" x14ac:dyDescent="0.15">
      <c r="H8351">
        <f t="shared" si="131"/>
        <v>0.37403039999999999</v>
      </c>
    </row>
    <row r="8352" spans="8:8" x14ac:dyDescent="0.15">
      <c r="H8352">
        <f t="shared" si="131"/>
        <v>0.37403039999999999</v>
      </c>
    </row>
    <row r="8353" spans="8:8" x14ac:dyDescent="0.15">
      <c r="H8353">
        <f t="shared" si="131"/>
        <v>0.37403039999999999</v>
      </c>
    </row>
    <row r="8354" spans="8:8" x14ac:dyDescent="0.15">
      <c r="H8354">
        <f t="shared" si="131"/>
        <v>0.37403039999999999</v>
      </c>
    </row>
    <row r="8355" spans="8:8" x14ac:dyDescent="0.15">
      <c r="H8355">
        <f t="shared" si="131"/>
        <v>0.37403039999999999</v>
      </c>
    </row>
    <row r="8356" spans="8:8" x14ac:dyDescent="0.15">
      <c r="H8356">
        <f t="shared" si="131"/>
        <v>0.37403039999999999</v>
      </c>
    </row>
    <row r="8357" spans="8:8" x14ac:dyDescent="0.15">
      <c r="H8357">
        <f t="shared" si="131"/>
        <v>0.37403039999999999</v>
      </c>
    </row>
    <row r="8358" spans="8:8" x14ac:dyDescent="0.15">
      <c r="H8358">
        <f t="shared" si="131"/>
        <v>0.37403039999999999</v>
      </c>
    </row>
    <row r="8359" spans="8:8" x14ac:dyDescent="0.15">
      <c r="H8359">
        <f t="shared" si="131"/>
        <v>0.37403039999999999</v>
      </c>
    </row>
    <row r="8360" spans="8:8" x14ac:dyDescent="0.15">
      <c r="H8360">
        <f t="shared" si="131"/>
        <v>1.2467680000000001</v>
      </c>
    </row>
    <row r="8361" spans="8:8" x14ac:dyDescent="0.15">
      <c r="H8361">
        <f t="shared" si="131"/>
        <v>6.2338399999999998</v>
      </c>
    </row>
    <row r="8362" spans="8:8" x14ac:dyDescent="0.15">
      <c r="H8362">
        <f t="shared" si="131"/>
        <v>11.844296</v>
      </c>
    </row>
    <row r="8363" spans="8:8" x14ac:dyDescent="0.15">
      <c r="H8363">
        <f t="shared" si="131"/>
        <v>11.844296</v>
      </c>
    </row>
    <row r="8364" spans="8:8" x14ac:dyDescent="0.15">
      <c r="H8364">
        <f t="shared" si="131"/>
        <v>11.844296</v>
      </c>
    </row>
    <row r="8365" spans="8:8" x14ac:dyDescent="0.15">
      <c r="H8365">
        <f t="shared" si="131"/>
        <v>9.9741440000000008</v>
      </c>
    </row>
    <row r="8366" spans="8:8" x14ac:dyDescent="0.15">
      <c r="H8366">
        <f t="shared" si="131"/>
        <v>9.9741440000000008</v>
      </c>
    </row>
    <row r="8367" spans="8:8" x14ac:dyDescent="0.15">
      <c r="H8367">
        <f t="shared" si="131"/>
        <v>11.844296</v>
      </c>
    </row>
    <row r="8368" spans="8:8" x14ac:dyDescent="0.15">
      <c r="H8368">
        <f t="shared" si="131"/>
        <v>11.844296</v>
      </c>
    </row>
    <row r="8369" spans="8:8" x14ac:dyDescent="0.15">
      <c r="H8369">
        <f t="shared" si="131"/>
        <v>11.844296</v>
      </c>
    </row>
    <row r="8370" spans="8:8" x14ac:dyDescent="0.15">
      <c r="H8370">
        <f t="shared" si="131"/>
        <v>11.844296</v>
      </c>
    </row>
    <row r="8371" spans="8:8" x14ac:dyDescent="0.15">
      <c r="H8371">
        <f t="shared" si="131"/>
        <v>3.7403040000000001</v>
      </c>
    </row>
    <row r="8372" spans="8:8" x14ac:dyDescent="0.15">
      <c r="H8372">
        <f t="shared" si="131"/>
        <v>3.7403040000000001</v>
      </c>
    </row>
    <row r="8373" spans="8:8" x14ac:dyDescent="0.15">
      <c r="H8373">
        <f t="shared" si="131"/>
        <v>0.37403039999999999</v>
      </c>
    </row>
    <row r="8374" spans="8:8" x14ac:dyDescent="0.15">
      <c r="H8374">
        <f t="shared" si="131"/>
        <v>0.37403039999999999</v>
      </c>
    </row>
    <row r="8375" spans="8:8" x14ac:dyDescent="0.15">
      <c r="H8375">
        <f t="shared" si="131"/>
        <v>0.37403039999999999</v>
      </c>
    </row>
    <row r="8376" spans="8:8" x14ac:dyDescent="0.15">
      <c r="H8376">
        <f t="shared" si="131"/>
        <v>0.37403039999999999</v>
      </c>
    </row>
    <row r="8377" spans="8:8" x14ac:dyDescent="0.15">
      <c r="H8377">
        <f t="shared" si="131"/>
        <v>0.37403039999999999</v>
      </c>
    </row>
    <row r="8378" spans="8:8" x14ac:dyDescent="0.15">
      <c r="H8378">
        <f t="shared" si="131"/>
        <v>0.37403039999999999</v>
      </c>
    </row>
    <row r="8379" spans="8:8" x14ac:dyDescent="0.15">
      <c r="H8379">
        <f t="shared" si="131"/>
        <v>0.37403039999999999</v>
      </c>
    </row>
    <row r="8380" spans="8:8" x14ac:dyDescent="0.15">
      <c r="H8380">
        <f t="shared" si="131"/>
        <v>0.37403039999999999</v>
      </c>
    </row>
    <row r="8381" spans="8:8" x14ac:dyDescent="0.15">
      <c r="H8381">
        <f t="shared" si="131"/>
        <v>0.37403039999999999</v>
      </c>
    </row>
    <row r="8382" spans="8:8" x14ac:dyDescent="0.15">
      <c r="H8382">
        <f t="shared" si="131"/>
        <v>0.37403039999999999</v>
      </c>
    </row>
    <row r="8383" spans="8:8" x14ac:dyDescent="0.15">
      <c r="H8383">
        <f t="shared" si="131"/>
        <v>0.37403039999999999</v>
      </c>
    </row>
    <row r="8384" spans="8:8" x14ac:dyDescent="0.15">
      <c r="H8384">
        <f t="shared" si="131"/>
        <v>1.2467680000000001</v>
      </c>
    </row>
    <row r="8385" spans="8:8" x14ac:dyDescent="0.15">
      <c r="H8385">
        <f t="shared" si="131"/>
        <v>6.2338399999999998</v>
      </c>
    </row>
    <row r="8386" spans="8:8" x14ac:dyDescent="0.15">
      <c r="H8386">
        <f t="shared" si="131"/>
        <v>11.844296</v>
      </c>
    </row>
    <row r="8387" spans="8:8" x14ac:dyDescent="0.15">
      <c r="H8387">
        <f t="shared" si="131"/>
        <v>11.844296</v>
      </c>
    </row>
    <row r="8388" spans="8:8" x14ac:dyDescent="0.15">
      <c r="H8388">
        <f t="shared" si="131"/>
        <v>11.844296</v>
      </c>
    </row>
    <row r="8389" spans="8:8" x14ac:dyDescent="0.15">
      <c r="H8389">
        <f t="shared" si="131"/>
        <v>9.9741440000000008</v>
      </c>
    </row>
    <row r="8390" spans="8:8" x14ac:dyDescent="0.15">
      <c r="H8390">
        <f t="shared" si="131"/>
        <v>9.9741440000000008</v>
      </c>
    </row>
    <row r="8391" spans="8:8" x14ac:dyDescent="0.15">
      <c r="H8391">
        <f t="shared" si="131"/>
        <v>11.844296</v>
      </c>
    </row>
    <row r="8392" spans="8:8" x14ac:dyDescent="0.15">
      <c r="H8392">
        <f t="shared" si="131"/>
        <v>11.844296</v>
      </c>
    </row>
    <row r="8393" spans="8:8" x14ac:dyDescent="0.15">
      <c r="H8393">
        <f t="shared" si="131"/>
        <v>11.844296</v>
      </c>
    </row>
    <row r="8394" spans="8:8" x14ac:dyDescent="0.15">
      <c r="H8394">
        <f t="shared" si="131"/>
        <v>11.844296</v>
      </c>
    </row>
    <row r="8395" spans="8:8" x14ac:dyDescent="0.15">
      <c r="H8395">
        <f t="shared" si="131"/>
        <v>3.7403040000000001</v>
      </c>
    </row>
    <row r="8396" spans="8:8" x14ac:dyDescent="0.15">
      <c r="H8396">
        <f t="shared" si="131"/>
        <v>3.7403040000000001</v>
      </c>
    </row>
    <row r="8397" spans="8:8" x14ac:dyDescent="0.15">
      <c r="H8397">
        <f t="shared" si="131"/>
        <v>0.37403039999999999</v>
      </c>
    </row>
    <row r="8398" spans="8:8" x14ac:dyDescent="0.15">
      <c r="H8398">
        <f t="shared" si="131"/>
        <v>0.37403039999999999</v>
      </c>
    </row>
    <row r="8399" spans="8:8" x14ac:dyDescent="0.15">
      <c r="H8399">
        <f t="shared" si="131"/>
        <v>0.37403039999999999</v>
      </c>
    </row>
    <row r="8400" spans="8:8" x14ac:dyDescent="0.15">
      <c r="H8400">
        <f t="shared" si="131"/>
        <v>0.37403039999999999</v>
      </c>
    </row>
    <row r="8401" spans="8:8" x14ac:dyDescent="0.15">
      <c r="H8401">
        <f t="shared" si="131"/>
        <v>0.37403039999999999</v>
      </c>
    </row>
    <row r="8402" spans="8:8" x14ac:dyDescent="0.15">
      <c r="H8402">
        <f t="shared" si="131"/>
        <v>0.37403039999999999</v>
      </c>
    </row>
    <row r="8403" spans="8:8" x14ac:dyDescent="0.15">
      <c r="H8403">
        <f t="shared" si="131"/>
        <v>0.37403039999999999</v>
      </c>
    </row>
    <row r="8404" spans="8:8" x14ac:dyDescent="0.15">
      <c r="H8404">
        <f t="shared" si="131"/>
        <v>0.37403039999999999</v>
      </c>
    </row>
    <row r="8405" spans="8:8" x14ac:dyDescent="0.15">
      <c r="H8405">
        <f t="shared" si="131"/>
        <v>0.37403039999999999</v>
      </c>
    </row>
    <row r="8406" spans="8:8" x14ac:dyDescent="0.15">
      <c r="H8406">
        <f t="shared" si="131"/>
        <v>0.37403039999999999</v>
      </c>
    </row>
    <row r="8407" spans="8:8" x14ac:dyDescent="0.15">
      <c r="H8407">
        <f t="shared" si="131"/>
        <v>0.37403039999999999</v>
      </c>
    </row>
    <row r="8408" spans="8:8" x14ac:dyDescent="0.15">
      <c r="H8408">
        <f t="shared" si="131"/>
        <v>1.2467680000000001</v>
      </c>
    </row>
    <row r="8409" spans="8:8" x14ac:dyDescent="0.15">
      <c r="H8409">
        <f t="shared" si="131"/>
        <v>6.2338399999999998</v>
      </c>
    </row>
    <row r="8410" spans="8:8" x14ac:dyDescent="0.15">
      <c r="H8410">
        <f t="shared" si="131"/>
        <v>11.844296</v>
      </c>
    </row>
    <row r="8411" spans="8:8" x14ac:dyDescent="0.15">
      <c r="H8411">
        <f t="shared" ref="H8411:H8474" si="132">$H8387</f>
        <v>11.844296</v>
      </c>
    </row>
    <row r="8412" spans="8:8" x14ac:dyDescent="0.15">
      <c r="H8412">
        <f t="shared" si="132"/>
        <v>11.844296</v>
      </c>
    </row>
    <row r="8413" spans="8:8" x14ac:dyDescent="0.15">
      <c r="H8413">
        <f t="shared" si="132"/>
        <v>9.9741440000000008</v>
      </c>
    </row>
    <row r="8414" spans="8:8" x14ac:dyDescent="0.15">
      <c r="H8414">
        <f t="shared" si="132"/>
        <v>9.9741440000000008</v>
      </c>
    </row>
    <row r="8415" spans="8:8" x14ac:dyDescent="0.15">
      <c r="H8415">
        <f t="shared" si="132"/>
        <v>11.844296</v>
      </c>
    </row>
    <row r="8416" spans="8:8" x14ac:dyDescent="0.15">
      <c r="H8416">
        <f t="shared" si="132"/>
        <v>11.844296</v>
      </c>
    </row>
    <row r="8417" spans="8:8" x14ac:dyDescent="0.15">
      <c r="H8417">
        <f t="shared" si="132"/>
        <v>11.844296</v>
      </c>
    </row>
    <row r="8418" spans="8:8" x14ac:dyDescent="0.15">
      <c r="H8418">
        <f t="shared" si="132"/>
        <v>11.844296</v>
      </c>
    </row>
    <row r="8419" spans="8:8" x14ac:dyDescent="0.15">
      <c r="H8419">
        <f t="shared" si="132"/>
        <v>3.7403040000000001</v>
      </c>
    </row>
    <row r="8420" spans="8:8" x14ac:dyDescent="0.15">
      <c r="H8420">
        <f t="shared" si="132"/>
        <v>3.7403040000000001</v>
      </c>
    </row>
    <row r="8421" spans="8:8" x14ac:dyDescent="0.15">
      <c r="H8421">
        <f t="shared" si="132"/>
        <v>0.37403039999999999</v>
      </c>
    </row>
    <row r="8422" spans="8:8" x14ac:dyDescent="0.15">
      <c r="H8422">
        <f t="shared" si="132"/>
        <v>0.37403039999999999</v>
      </c>
    </row>
    <row r="8423" spans="8:8" x14ac:dyDescent="0.15">
      <c r="H8423">
        <f t="shared" si="132"/>
        <v>0.37403039999999999</v>
      </c>
    </row>
    <row r="8424" spans="8:8" x14ac:dyDescent="0.15">
      <c r="H8424">
        <f t="shared" si="132"/>
        <v>0.37403039999999999</v>
      </c>
    </row>
    <row r="8425" spans="8:8" x14ac:dyDescent="0.15">
      <c r="H8425">
        <f t="shared" si="132"/>
        <v>0.37403039999999999</v>
      </c>
    </row>
    <row r="8426" spans="8:8" x14ac:dyDescent="0.15">
      <c r="H8426">
        <f t="shared" si="132"/>
        <v>0.37403039999999999</v>
      </c>
    </row>
    <row r="8427" spans="8:8" x14ac:dyDescent="0.15">
      <c r="H8427">
        <f t="shared" si="132"/>
        <v>0.37403039999999999</v>
      </c>
    </row>
    <row r="8428" spans="8:8" x14ac:dyDescent="0.15">
      <c r="H8428">
        <f t="shared" si="132"/>
        <v>0.37403039999999999</v>
      </c>
    </row>
    <row r="8429" spans="8:8" x14ac:dyDescent="0.15">
      <c r="H8429">
        <f t="shared" si="132"/>
        <v>0.37403039999999999</v>
      </c>
    </row>
    <row r="8430" spans="8:8" x14ac:dyDescent="0.15">
      <c r="H8430">
        <f t="shared" si="132"/>
        <v>0.37403039999999999</v>
      </c>
    </row>
    <row r="8431" spans="8:8" x14ac:dyDescent="0.15">
      <c r="H8431">
        <f t="shared" si="132"/>
        <v>0.37403039999999999</v>
      </c>
    </row>
    <row r="8432" spans="8:8" x14ac:dyDescent="0.15">
      <c r="H8432">
        <f t="shared" si="132"/>
        <v>1.2467680000000001</v>
      </c>
    </row>
    <row r="8433" spans="8:8" x14ac:dyDescent="0.15">
      <c r="H8433">
        <f t="shared" si="132"/>
        <v>6.2338399999999998</v>
      </c>
    </row>
    <row r="8434" spans="8:8" x14ac:dyDescent="0.15">
      <c r="H8434">
        <f t="shared" si="132"/>
        <v>11.844296</v>
      </c>
    </row>
    <row r="8435" spans="8:8" x14ac:dyDescent="0.15">
      <c r="H8435">
        <f t="shared" si="132"/>
        <v>11.844296</v>
      </c>
    </row>
    <row r="8436" spans="8:8" x14ac:dyDescent="0.15">
      <c r="H8436">
        <f t="shared" si="132"/>
        <v>11.844296</v>
      </c>
    </row>
    <row r="8437" spans="8:8" x14ac:dyDescent="0.15">
      <c r="H8437">
        <f t="shared" si="132"/>
        <v>9.9741440000000008</v>
      </c>
    </row>
    <row r="8438" spans="8:8" x14ac:dyDescent="0.15">
      <c r="H8438">
        <f t="shared" si="132"/>
        <v>9.9741440000000008</v>
      </c>
    </row>
    <row r="8439" spans="8:8" x14ac:dyDescent="0.15">
      <c r="H8439">
        <f t="shared" si="132"/>
        <v>11.844296</v>
      </c>
    </row>
    <row r="8440" spans="8:8" x14ac:dyDescent="0.15">
      <c r="H8440">
        <f t="shared" si="132"/>
        <v>11.844296</v>
      </c>
    </row>
    <row r="8441" spans="8:8" x14ac:dyDescent="0.15">
      <c r="H8441">
        <f t="shared" si="132"/>
        <v>11.844296</v>
      </c>
    </row>
    <row r="8442" spans="8:8" x14ac:dyDescent="0.15">
      <c r="H8442">
        <f t="shared" si="132"/>
        <v>11.844296</v>
      </c>
    </row>
    <row r="8443" spans="8:8" x14ac:dyDescent="0.15">
      <c r="H8443">
        <f t="shared" si="132"/>
        <v>3.7403040000000001</v>
      </c>
    </row>
    <row r="8444" spans="8:8" x14ac:dyDescent="0.15">
      <c r="H8444">
        <f t="shared" si="132"/>
        <v>3.7403040000000001</v>
      </c>
    </row>
    <row r="8445" spans="8:8" x14ac:dyDescent="0.15">
      <c r="H8445">
        <f t="shared" si="132"/>
        <v>0.37403039999999999</v>
      </c>
    </row>
    <row r="8446" spans="8:8" x14ac:dyDescent="0.15">
      <c r="H8446">
        <f t="shared" si="132"/>
        <v>0.37403039999999999</v>
      </c>
    </row>
    <row r="8447" spans="8:8" x14ac:dyDescent="0.15">
      <c r="H8447">
        <f t="shared" si="132"/>
        <v>0.37403039999999999</v>
      </c>
    </row>
    <row r="8448" spans="8:8" x14ac:dyDescent="0.15">
      <c r="H8448">
        <f t="shared" si="132"/>
        <v>0.37403039999999999</v>
      </c>
    </row>
    <row r="8449" spans="8:8" x14ac:dyDescent="0.15">
      <c r="H8449">
        <f t="shared" si="132"/>
        <v>0.37403039999999999</v>
      </c>
    </row>
    <row r="8450" spans="8:8" x14ac:dyDescent="0.15">
      <c r="H8450">
        <f t="shared" si="132"/>
        <v>0.37403039999999999</v>
      </c>
    </row>
    <row r="8451" spans="8:8" x14ac:dyDescent="0.15">
      <c r="H8451">
        <f t="shared" si="132"/>
        <v>0.37403039999999999</v>
      </c>
    </row>
    <row r="8452" spans="8:8" x14ac:dyDescent="0.15">
      <c r="H8452">
        <f t="shared" si="132"/>
        <v>0.37403039999999999</v>
      </c>
    </row>
    <row r="8453" spans="8:8" x14ac:dyDescent="0.15">
      <c r="H8453">
        <f t="shared" si="132"/>
        <v>0.37403039999999999</v>
      </c>
    </row>
    <row r="8454" spans="8:8" x14ac:dyDescent="0.15">
      <c r="H8454">
        <f t="shared" si="132"/>
        <v>0.37403039999999999</v>
      </c>
    </row>
    <row r="8455" spans="8:8" x14ac:dyDescent="0.15">
      <c r="H8455">
        <f t="shared" si="132"/>
        <v>0.37403039999999999</v>
      </c>
    </row>
    <row r="8456" spans="8:8" x14ac:dyDescent="0.15">
      <c r="H8456">
        <f t="shared" si="132"/>
        <v>1.2467680000000001</v>
      </c>
    </row>
    <row r="8457" spans="8:8" x14ac:dyDescent="0.15">
      <c r="H8457">
        <f t="shared" si="132"/>
        <v>6.2338399999999998</v>
      </c>
    </row>
    <row r="8458" spans="8:8" x14ac:dyDescent="0.15">
      <c r="H8458">
        <f t="shared" si="132"/>
        <v>11.844296</v>
      </c>
    </row>
    <row r="8459" spans="8:8" x14ac:dyDescent="0.15">
      <c r="H8459">
        <f t="shared" si="132"/>
        <v>11.844296</v>
      </c>
    </row>
    <row r="8460" spans="8:8" x14ac:dyDescent="0.15">
      <c r="H8460">
        <f t="shared" si="132"/>
        <v>11.844296</v>
      </c>
    </row>
    <row r="8461" spans="8:8" x14ac:dyDescent="0.15">
      <c r="H8461">
        <f t="shared" si="132"/>
        <v>9.9741440000000008</v>
      </c>
    </row>
    <row r="8462" spans="8:8" x14ac:dyDescent="0.15">
      <c r="H8462">
        <f t="shared" si="132"/>
        <v>9.9741440000000008</v>
      </c>
    </row>
    <row r="8463" spans="8:8" x14ac:dyDescent="0.15">
      <c r="H8463">
        <f t="shared" si="132"/>
        <v>11.844296</v>
      </c>
    </row>
    <row r="8464" spans="8:8" x14ac:dyDescent="0.15">
      <c r="H8464">
        <f t="shared" si="132"/>
        <v>11.844296</v>
      </c>
    </row>
    <row r="8465" spans="8:8" x14ac:dyDescent="0.15">
      <c r="H8465">
        <f t="shared" si="132"/>
        <v>11.844296</v>
      </c>
    </row>
    <row r="8466" spans="8:8" x14ac:dyDescent="0.15">
      <c r="H8466">
        <f t="shared" si="132"/>
        <v>11.844296</v>
      </c>
    </row>
    <row r="8467" spans="8:8" x14ac:dyDescent="0.15">
      <c r="H8467">
        <f t="shared" si="132"/>
        <v>3.7403040000000001</v>
      </c>
    </row>
    <row r="8468" spans="8:8" x14ac:dyDescent="0.15">
      <c r="H8468">
        <f t="shared" si="132"/>
        <v>3.7403040000000001</v>
      </c>
    </row>
    <row r="8469" spans="8:8" x14ac:dyDescent="0.15">
      <c r="H8469">
        <f t="shared" si="132"/>
        <v>0.37403039999999999</v>
      </c>
    </row>
    <row r="8470" spans="8:8" x14ac:dyDescent="0.15">
      <c r="H8470">
        <f t="shared" si="132"/>
        <v>0.37403039999999999</v>
      </c>
    </row>
    <row r="8471" spans="8:8" x14ac:dyDescent="0.15">
      <c r="H8471">
        <f t="shared" si="132"/>
        <v>0.37403039999999999</v>
      </c>
    </row>
    <row r="8472" spans="8:8" x14ac:dyDescent="0.15">
      <c r="H8472">
        <f t="shared" si="132"/>
        <v>0.37403039999999999</v>
      </c>
    </row>
    <row r="8473" spans="8:8" x14ac:dyDescent="0.15">
      <c r="H8473">
        <f t="shared" si="132"/>
        <v>0.37403039999999999</v>
      </c>
    </row>
    <row r="8474" spans="8:8" x14ac:dyDescent="0.15">
      <c r="H8474">
        <f t="shared" si="132"/>
        <v>0.37403039999999999</v>
      </c>
    </row>
    <row r="8475" spans="8:8" x14ac:dyDescent="0.15">
      <c r="H8475">
        <f t="shared" ref="H8475:H8538" si="133">$H8451</f>
        <v>0.37403039999999999</v>
      </c>
    </row>
    <row r="8476" spans="8:8" x14ac:dyDescent="0.15">
      <c r="H8476">
        <f t="shared" si="133"/>
        <v>0.37403039999999999</v>
      </c>
    </row>
    <row r="8477" spans="8:8" x14ac:dyDescent="0.15">
      <c r="H8477">
        <f t="shared" si="133"/>
        <v>0.37403039999999999</v>
      </c>
    </row>
    <row r="8478" spans="8:8" x14ac:dyDescent="0.15">
      <c r="H8478">
        <f t="shared" si="133"/>
        <v>0.37403039999999999</v>
      </c>
    </row>
    <row r="8479" spans="8:8" x14ac:dyDescent="0.15">
      <c r="H8479">
        <f t="shared" si="133"/>
        <v>0.37403039999999999</v>
      </c>
    </row>
    <row r="8480" spans="8:8" x14ac:dyDescent="0.15">
      <c r="H8480">
        <f t="shared" si="133"/>
        <v>1.2467680000000001</v>
      </c>
    </row>
    <row r="8481" spans="8:8" x14ac:dyDescent="0.15">
      <c r="H8481">
        <f t="shared" si="133"/>
        <v>6.2338399999999998</v>
      </c>
    </row>
    <row r="8482" spans="8:8" x14ac:dyDescent="0.15">
      <c r="H8482">
        <f t="shared" si="133"/>
        <v>11.844296</v>
      </c>
    </row>
    <row r="8483" spans="8:8" x14ac:dyDescent="0.15">
      <c r="H8483">
        <f t="shared" si="133"/>
        <v>11.844296</v>
      </c>
    </row>
    <row r="8484" spans="8:8" x14ac:dyDescent="0.15">
      <c r="H8484">
        <f t="shared" si="133"/>
        <v>11.844296</v>
      </c>
    </row>
    <row r="8485" spans="8:8" x14ac:dyDescent="0.15">
      <c r="H8485">
        <f t="shared" si="133"/>
        <v>9.9741440000000008</v>
      </c>
    </row>
    <row r="8486" spans="8:8" x14ac:dyDescent="0.15">
      <c r="H8486">
        <f t="shared" si="133"/>
        <v>9.9741440000000008</v>
      </c>
    </row>
    <row r="8487" spans="8:8" x14ac:dyDescent="0.15">
      <c r="H8487">
        <f t="shared" si="133"/>
        <v>11.844296</v>
      </c>
    </row>
    <row r="8488" spans="8:8" x14ac:dyDescent="0.15">
      <c r="H8488">
        <f t="shared" si="133"/>
        <v>11.844296</v>
      </c>
    </row>
    <row r="8489" spans="8:8" x14ac:dyDescent="0.15">
      <c r="H8489">
        <f t="shared" si="133"/>
        <v>11.844296</v>
      </c>
    </row>
    <row r="8490" spans="8:8" x14ac:dyDescent="0.15">
      <c r="H8490">
        <f t="shared" si="133"/>
        <v>11.844296</v>
      </c>
    </row>
    <row r="8491" spans="8:8" x14ac:dyDescent="0.15">
      <c r="H8491">
        <f t="shared" si="133"/>
        <v>3.7403040000000001</v>
      </c>
    </row>
    <row r="8492" spans="8:8" x14ac:dyDescent="0.15">
      <c r="H8492">
        <f t="shared" si="133"/>
        <v>3.7403040000000001</v>
      </c>
    </row>
    <row r="8493" spans="8:8" x14ac:dyDescent="0.15">
      <c r="H8493">
        <f t="shared" si="133"/>
        <v>0.37403039999999999</v>
      </c>
    </row>
    <row r="8494" spans="8:8" x14ac:dyDescent="0.15">
      <c r="H8494">
        <f t="shared" si="133"/>
        <v>0.37403039999999999</v>
      </c>
    </row>
    <row r="8495" spans="8:8" x14ac:dyDescent="0.15">
      <c r="H8495">
        <f t="shared" si="133"/>
        <v>0.37403039999999999</v>
      </c>
    </row>
    <row r="8496" spans="8:8" x14ac:dyDescent="0.15">
      <c r="H8496">
        <f t="shared" si="133"/>
        <v>0.37403039999999999</v>
      </c>
    </row>
    <row r="8497" spans="8:8" x14ac:dyDescent="0.15">
      <c r="H8497">
        <f t="shared" si="133"/>
        <v>0.37403039999999999</v>
      </c>
    </row>
    <row r="8498" spans="8:8" x14ac:dyDescent="0.15">
      <c r="H8498">
        <f t="shared" si="133"/>
        <v>0.37403039999999999</v>
      </c>
    </row>
    <row r="8499" spans="8:8" x14ac:dyDescent="0.15">
      <c r="H8499">
        <f t="shared" si="133"/>
        <v>0.37403039999999999</v>
      </c>
    </row>
    <row r="8500" spans="8:8" x14ac:dyDescent="0.15">
      <c r="H8500">
        <f t="shared" si="133"/>
        <v>0.37403039999999999</v>
      </c>
    </row>
    <row r="8501" spans="8:8" x14ac:dyDescent="0.15">
      <c r="H8501">
        <f t="shared" si="133"/>
        <v>0.37403039999999999</v>
      </c>
    </row>
    <row r="8502" spans="8:8" x14ac:dyDescent="0.15">
      <c r="H8502">
        <f t="shared" si="133"/>
        <v>0.37403039999999999</v>
      </c>
    </row>
    <row r="8503" spans="8:8" x14ac:dyDescent="0.15">
      <c r="H8503">
        <f t="shared" si="133"/>
        <v>0.37403039999999999</v>
      </c>
    </row>
    <row r="8504" spans="8:8" x14ac:dyDescent="0.15">
      <c r="H8504">
        <f t="shared" si="133"/>
        <v>1.2467680000000001</v>
      </c>
    </row>
    <row r="8505" spans="8:8" x14ac:dyDescent="0.15">
      <c r="H8505">
        <f t="shared" si="133"/>
        <v>6.2338399999999998</v>
      </c>
    </row>
    <row r="8506" spans="8:8" x14ac:dyDescent="0.15">
      <c r="H8506">
        <f t="shared" si="133"/>
        <v>11.844296</v>
      </c>
    </row>
    <row r="8507" spans="8:8" x14ac:dyDescent="0.15">
      <c r="H8507">
        <f t="shared" si="133"/>
        <v>11.844296</v>
      </c>
    </row>
    <row r="8508" spans="8:8" x14ac:dyDescent="0.15">
      <c r="H8508">
        <f t="shared" si="133"/>
        <v>11.844296</v>
      </c>
    </row>
    <row r="8509" spans="8:8" x14ac:dyDescent="0.15">
      <c r="H8509">
        <f t="shared" si="133"/>
        <v>9.9741440000000008</v>
      </c>
    </row>
    <row r="8510" spans="8:8" x14ac:dyDescent="0.15">
      <c r="H8510">
        <f t="shared" si="133"/>
        <v>9.9741440000000008</v>
      </c>
    </row>
    <row r="8511" spans="8:8" x14ac:dyDescent="0.15">
      <c r="H8511">
        <f t="shared" si="133"/>
        <v>11.844296</v>
      </c>
    </row>
    <row r="8512" spans="8:8" x14ac:dyDescent="0.15">
      <c r="H8512">
        <f t="shared" si="133"/>
        <v>11.844296</v>
      </c>
    </row>
    <row r="8513" spans="8:8" x14ac:dyDescent="0.15">
      <c r="H8513">
        <f t="shared" si="133"/>
        <v>11.844296</v>
      </c>
    </row>
    <row r="8514" spans="8:8" x14ac:dyDescent="0.15">
      <c r="H8514">
        <f t="shared" si="133"/>
        <v>11.844296</v>
      </c>
    </row>
    <row r="8515" spans="8:8" x14ac:dyDescent="0.15">
      <c r="H8515">
        <f t="shared" si="133"/>
        <v>3.7403040000000001</v>
      </c>
    </row>
    <row r="8516" spans="8:8" x14ac:dyDescent="0.15">
      <c r="H8516">
        <f t="shared" si="133"/>
        <v>3.7403040000000001</v>
      </c>
    </row>
    <row r="8517" spans="8:8" x14ac:dyDescent="0.15">
      <c r="H8517">
        <f t="shared" si="133"/>
        <v>0.37403039999999999</v>
      </c>
    </row>
    <row r="8518" spans="8:8" x14ac:dyDescent="0.15">
      <c r="H8518">
        <f t="shared" si="133"/>
        <v>0.37403039999999999</v>
      </c>
    </row>
    <row r="8519" spans="8:8" x14ac:dyDescent="0.15">
      <c r="H8519">
        <f t="shared" si="133"/>
        <v>0.37403039999999999</v>
      </c>
    </row>
    <row r="8520" spans="8:8" x14ac:dyDescent="0.15">
      <c r="H8520">
        <f t="shared" si="133"/>
        <v>0.37403039999999999</v>
      </c>
    </row>
    <row r="8521" spans="8:8" x14ac:dyDescent="0.15">
      <c r="H8521">
        <f t="shared" si="133"/>
        <v>0.37403039999999999</v>
      </c>
    </row>
    <row r="8522" spans="8:8" x14ac:dyDescent="0.15">
      <c r="H8522">
        <f t="shared" si="133"/>
        <v>0.37403039999999999</v>
      </c>
    </row>
    <row r="8523" spans="8:8" x14ac:dyDescent="0.15">
      <c r="H8523">
        <f t="shared" si="133"/>
        <v>0.37403039999999999</v>
      </c>
    </row>
    <row r="8524" spans="8:8" x14ac:dyDescent="0.15">
      <c r="H8524">
        <f t="shared" si="133"/>
        <v>0.37403039999999999</v>
      </c>
    </row>
    <row r="8525" spans="8:8" x14ac:dyDescent="0.15">
      <c r="H8525">
        <f t="shared" si="133"/>
        <v>0.37403039999999999</v>
      </c>
    </row>
    <row r="8526" spans="8:8" x14ac:dyDescent="0.15">
      <c r="H8526">
        <f t="shared" si="133"/>
        <v>0.37403039999999999</v>
      </c>
    </row>
    <row r="8527" spans="8:8" x14ac:dyDescent="0.15">
      <c r="H8527">
        <f t="shared" si="133"/>
        <v>0.37403039999999999</v>
      </c>
    </row>
    <row r="8528" spans="8:8" x14ac:dyDescent="0.15">
      <c r="H8528">
        <f t="shared" si="133"/>
        <v>1.2467680000000001</v>
      </c>
    </row>
    <row r="8529" spans="8:8" x14ac:dyDescent="0.15">
      <c r="H8529">
        <f t="shared" si="133"/>
        <v>6.2338399999999998</v>
      </c>
    </row>
    <row r="8530" spans="8:8" x14ac:dyDescent="0.15">
      <c r="H8530">
        <f t="shared" si="133"/>
        <v>11.844296</v>
      </c>
    </row>
    <row r="8531" spans="8:8" x14ac:dyDescent="0.15">
      <c r="H8531">
        <f t="shared" si="133"/>
        <v>11.844296</v>
      </c>
    </row>
    <row r="8532" spans="8:8" x14ac:dyDescent="0.15">
      <c r="H8532">
        <f t="shared" si="133"/>
        <v>11.844296</v>
      </c>
    </row>
    <row r="8533" spans="8:8" x14ac:dyDescent="0.15">
      <c r="H8533">
        <f t="shared" si="133"/>
        <v>9.9741440000000008</v>
      </c>
    </row>
    <row r="8534" spans="8:8" x14ac:dyDescent="0.15">
      <c r="H8534">
        <f t="shared" si="133"/>
        <v>9.9741440000000008</v>
      </c>
    </row>
    <row r="8535" spans="8:8" x14ac:dyDescent="0.15">
      <c r="H8535">
        <f t="shared" si="133"/>
        <v>11.844296</v>
      </c>
    </row>
    <row r="8536" spans="8:8" x14ac:dyDescent="0.15">
      <c r="H8536">
        <f t="shared" si="133"/>
        <v>11.844296</v>
      </c>
    </row>
    <row r="8537" spans="8:8" x14ac:dyDescent="0.15">
      <c r="H8537">
        <f t="shared" si="133"/>
        <v>11.844296</v>
      </c>
    </row>
    <row r="8538" spans="8:8" x14ac:dyDescent="0.15">
      <c r="H8538">
        <f t="shared" si="133"/>
        <v>11.844296</v>
      </c>
    </row>
    <row r="8539" spans="8:8" x14ac:dyDescent="0.15">
      <c r="H8539">
        <f t="shared" ref="H8539:H8602" si="134">$H8515</f>
        <v>3.7403040000000001</v>
      </c>
    </row>
    <row r="8540" spans="8:8" x14ac:dyDescent="0.15">
      <c r="H8540">
        <f t="shared" si="134"/>
        <v>3.7403040000000001</v>
      </c>
    </row>
    <row r="8541" spans="8:8" x14ac:dyDescent="0.15">
      <c r="H8541">
        <f t="shared" si="134"/>
        <v>0.37403039999999999</v>
      </c>
    </row>
    <row r="8542" spans="8:8" x14ac:dyDescent="0.15">
      <c r="H8542">
        <f t="shared" si="134"/>
        <v>0.37403039999999999</v>
      </c>
    </row>
    <row r="8543" spans="8:8" x14ac:dyDescent="0.15">
      <c r="H8543">
        <f t="shared" si="134"/>
        <v>0.37403039999999999</v>
      </c>
    </row>
    <row r="8544" spans="8:8" x14ac:dyDescent="0.15">
      <c r="H8544">
        <f t="shared" si="134"/>
        <v>0.37403039999999999</v>
      </c>
    </row>
    <row r="8545" spans="8:8" x14ac:dyDescent="0.15">
      <c r="H8545">
        <f t="shared" si="134"/>
        <v>0.37403039999999999</v>
      </c>
    </row>
    <row r="8546" spans="8:8" x14ac:dyDescent="0.15">
      <c r="H8546">
        <f t="shared" si="134"/>
        <v>0.37403039999999999</v>
      </c>
    </row>
    <row r="8547" spans="8:8" x14ac:dyDescent="0.15">
      <c r="H8547">
        <f t="shared" si="134"/>
        <v>0.37403039999999999</v>
      </c>
    </row>
    <row r="8548" spans="8:8" x14ac:dyDescent="0.15">
      <c r="H8548">
        <f t="shared" si="134"/>
        <v>0.37403039999999999</v>
      </c>
    </row>
    <row r="8549" spans="8:8" x14ac:dyDescent="0.15">
      <c r="H8549">
        <f t="shared" si="134"/>
        <v>0.37403039999999999</v>
      </c>
    </row>
    <row r="8550" spans="8:8" x14ac:dyDescent="0.15">
      <c r="H8550">
        <f t="shared" si="134"/>
        <v>0.37403039999999999</v>
      </c>
    </row>
    <row r="8551" spans="8:8" x14ac:dyDescent="0.15">
      <c r="H8551">
        <f t="shared" si="134"/>
        <v>0.37403039999999999</v>
      </c>
    </row>
    <row r="8552" spans="8:8" x14ac:dyDescent="0.15">
      <c r="H8552">
        <f t="shared" si="134"/>
        <v>1.2467680000000001</v>
      </c>
    </row>
    <row r="8553" spans="8:8" x14ac:dyDescent="0.15">
      <c r="H8553">
        <f t="shared" si="134"/>
        <v>6.2338399999999998</v>
      </c>
    </row>
    <row r="8554" spans="8:8" x14ac:dyDescent="0.15">
      <c r="H8554">
        <f t="shared" si="134"/>
        <v>11.844296</v>
      </c>
    </row>
    <row r="8555" spans="8:8" x14ac:dyDescent="0.15">
      <c r="H8555">
        <f t="shared" si="134"/>
        <v>11.844296</v>
      </c>
    </row>
    <row r="8556" spans="8:8" x14ac:dyDescent="0.15">
      <c r="H8556">
        <f t="shared" si="134"/>
        <v>11.844296</v>
      </c>
    </row>
    <row r="8557" spans="8:8" x14ac:dyDescent="0.15">
      <c r="H8557">
        <f t="shared" si="134"/>
        <v>9.9741440000000008</v>
      </c>
    </row>
    <row r="8558" spans="8:8" x14ac:dyDescent="0.15">
      <c r="H8558">
        <f t="shared" si="134"/>
        <v>9.9741440000000008</v>
      </c>
    </row>
    <row r="8559" spans="8:8" x14ac:dyDescent="0.15">
      <c r="H8559">
        <f t="shared" si="134"/>
        <v>11.844296</v>
      </c>
    </row>
    <row r="8560" spans="8:8" x14ac:dyDescent="0.15">
      <c r="H8560">
        <f t="shared" si="134"/>
        <v>11.844296</v>
      </c>
    </row>
    <row r="8561" spans="8:8" x14ac:dyDescent="0.15">
      <c r="H8561">
        <f t="shared" si="134"/>
        <v>11.844296</v>
      </c>
    </row>
    <row r="8562" spans="8:8" x14ac:dyDescent="0.15">
      <c r="H8562">
        <f t="shared" si="134"/>
        <v>11.844296</v>
      </c>
    </row>
    <row r="8563" spans="8:8" x14ac:dyDescent="0.15">
      <c r="H8563">
        <f t="shared" si="134"/>
        <v>3.7403040000000001</v>
      </c>
    </row>
    <row r="8564" spans="8:8" x14ac:dyDescent="0.15">
      <c r="H8564">
        <f t="shared" si="134"/>
        <v>3.7403040000000001</v>
      </c>
    </row>
    <row r="8565" spans="8:8" x14ac:dyDescent="0.15">
      <c r="H8565">
        <f t="shared" si="134"/>
        <v>0.37403039999999999</v>
      </c>
    </row>
    <row r="8566" spans="8:8" x14ac:dyDescent="0.15">
      <c r="H8566">
        <f t="shared" si="134"/>
        <v>0.37403039999999999</v>
      </c>
    </row>
    <row r="8567" spans="8:8" x14ac:dyDescent="0.15">
      <c r="H8567">
        <f t="shared" si="134"/>
        <v>0.37403039999999999</v>
      </c>
    </row>
    <row r="8568" spans="8:8" x14ac:dyDescent="0.15">
      <c r="H8568">
        <f t="shared" si="134"/>
        <v>0.37403039999999999</v>
      </c>
    </row>
    <row r="8569" spans="8:8" x14ac:dyDescent="0.15">
      <c r="H8569">
        <f t="shared" si="134"/>
        <v>0.37403039999999999</v>
      </c>
    </row>
    <row r="8570" spans="8:8" x14ac:dyDescent="0.15">
      <c r="H8570">
        <f t="shared" si="134"/>
        <v>0.37403039999999999</v>
      </c>
    </row>
    <row r="8571" spans="8:8" x14ac:dyDescent="0.15">
      <c r="H8571">
        <f t="shared" si="134"/>
        <v>0.37403039999999999</v>
      </c>
    </row>
    <row r="8572" spans="8:8" x14ac:dyDescent="0.15">
      <c r="H8572">
        <f t="shared" si="134"/>
        <v>0.37403039999999999</v>
      </c>
    </row>
    <row r="8573" spans="8:8" x14ac:dyDescent="0.15">
      <c r="H8573">
        <f t="shared" si="134"/>
        <v>0.37403039999999999</v>
      </c>
    </row>
    <row r="8574" spans="8:8" x14ac:dyDescent="0.15">
      <c r="H8574">
        <f t="shared" si="134"/>
        <v>0.37403039999999999</v>
      </c>
    </row>
    <row r="8575" spans="8:8" x14ac:dyDescent="0.15">
      <c r="H8575">
        <f t="shared" si="134"/>
        <v>0.37403039999999999</v>
      </c>
    </row>
    <row r="8576" spans="8:8" x14ac:dyDescent="0.15">
      <c r="H8576">
        <f t="shared" si="134"/>
        <v>1.2467680000000001</v>
      </c>
    </row>
    <row r="8577" spans="8:8" x14ac:dyDescent="0.15">
      <c r="H8577">
        <f t="shared" si="134"/>
        <v>6.2338399999999998</v>
      </c>
    </row>
    <row r="8578" spans="8:8" x14ac:dyDescent="0.15">
      <c r="H8578">
        <f t="shared" si="134"/>
        <v>11.844296</v>
      </c>
    </row>
    <row r="8579" spans="8:8" x14ac:dyDescent="0.15">
      <c r="H8579">
        <f t="shared" si="134"/>
        <v>11.844296</v>
      </c>
    </row>
    <row r="8580" spans="8:8" x14ac:dyDescent="0.15">
      <c r="H8580">
        <f t="shared" si="134"/>
        <v>11.844296</v>
      </c>
    </row>
    <row r="8581" spans="8:8" x14ac:dyDescent="0.15">
      <c r="H8581">
        <f t="shared" si="134"/>
        <v>9.9741440000000008</v>
      </c>
    </row>
    <row r="8582" spans="8:8" x14ac:dyDescent="0.15">
      <c r="H8582">
        <f t="shared" si="134"/>
        <v>9.9741440000000008</v>
      </c>
    </row>
    <row r="8583" spans="8:8" x14ac:dyDescent="0.15">
      <c r="H8583">
        <f t="shared" si="134"/>
        <v>11.844296</v>
      </c>
    </row>
    <row r="8584" spans="8:8" x14ac:dyDescent="0.15">
      <c r="H8584">
        <f t="shared" si="134"/>
        <v>11.844296</v>
      </c>
    </row>
    <row r="8585" spans="8:8" x14ac:dyDescent="0.15">
      <c r="H8585">
        <f t="shared" si="134"/>
        <v>11.844296</v>
      </c>
    </row>
    <row r="8586" spans="8:8" x14ac:dyDescent="0.15">
      <c r="H8586">
        <f t="shared" si="134"/>
        <v>11.844296</v>
      </c>
    </row>
    <row r="8587" spans="8:8" x14ac:dyDescent="0.15">
      <c r="H8587">
        <f t="shared" si="134"/>
        <v>3.7403040000000001</v>
      </c>
    </row>
    <row r="8588" spans="8:8" x14ac:dyDescent="0.15">
      <c r="H8588">
        <f t="shared" si="134"/>
        <v>3.7403040000000001</v>
      </c>
    </row>
    <row r="8589" spans="8:8" x14ac:dyDescent="0.15">
      <c r="H8589">
        <f t="shared" si="134"/>
        <v>0.37403039999999999</v>
      </c>
    </row>
    <row r="8590" spans="8:8" x14ac:dyDescent="0.15">
      <c r="H8590">
        <f t="shared" si="134"/>
        <v>0.37403039999999999</v>
      </c>
    </row>
    <row r="8591" spans="8:8" x14ac:dyDescent="0.15">
      <c r="H8591">
        <f t="shared" si="134"/>
        <v>0.37403039999999999</v>
      </c>
    </row>
    <row r="8592" spans="8:8" x14ac:dyDescent="0.15">
      <c r="H8592">
        <f t="shared" si="134"/>
        <v>0.37403039999999999</v>
      </c>
    </row>
    <row r="8593" spans="8:8" x14ac:dyDescent="0.15">
      <c r="H8593">
        <f t="shared" si="134"/>
        <v>0.37403039999999999</v>
      </c>
    </row>
    <row r="8594" spans="8:8" x14ac:dyDescent="0.15">
      <c r="H8594">
        <f t="shared" si="134"/>
        <v>0.37403039999999999</v>
      </c>
    </row>
    <row r="8595" spans="8:8" x14ac:dyDescent="0.15">
      <c r="H8595">
        <f t="shared" si="134"/>
        <v>0.37403039999999999</v>
      </c>
    </row>
    <row r="8596" spans="8:8" x14ac:dyDescent="0.15">
      <c r="H8596">
        <f t="shared" si="134"/>
        <v>0.37403039999999999</v>
      </c>
    </row>
    <row r="8597" spans="8:8" x14ac:dyDescent="0.15">
      <c r="H8597">
        <f t="shared" si="134"/>
        <v>0.37403039999999999</v>
      </c>
    </row>
    <row r="8598" spans="8:8" x14ac:dyDescent="0.15">
      <c r="H8598">
        <f t="shared" si="134"/>
        <v>0.37403039999999999</v>
      </c>
    </row>
    <row r="8599" spans="8:8" x14ac:dyDescent="0.15">
      <c r="H8599">
        <f t="shared" si="134"/>
        <v>0.37403039999999999</v>
      </c>
    </row>
    <row r="8600" spans="8:8" x14ac:dyDescent="0.15">
      <c r="H8600">
        <f t="shared" si="134"/>
        <v>1.2467680000000001</v>
      </c>
    </row>
    <row r="8601" spans="8:8" x14ac:dyDescent="0.15">
      <c r="H8601">
        <f t="shared" si="134"/>
        <v>6.2338399999999998</v>
      </c>
    </row>
    <row r="8602" spans="8:8" x14ac:dyDescent="0.15">
      <c r="H8602">
        <f t="shared" si="134"/>
        <v>11.844296</v>
      </c>
    </row>
    <row r="8603" spans="8:8" x14ac:dyDescent="0.15">
      <c r="H8603">
        <f t="shared" ref="H8603:H8666" si="135">$H8579</f>
        <v>11.844296</v>
      </c>
    </row>
    <row r="8604" spans="8:8" x14ac:dyDescent="0.15">
      <c r="H8604">
        <f t="shared" si="135"/>
        <v>11.844296</v>
      </c>
    </row>
    <row r="8605" spans="8:8" x14ac:dyDescent="0.15">
      <c r="H8605">
        <f t="shared" si="135"/>
        <v>9.9741440000000008</v>
      </c>
    </row>
    <row r="8606" spans="8:8" x14ac:dyDescent="0.15">
      <c r="H8606">
        <f t="shared" si="135"/>
        <v>9.9741440000000008</v>
      </c>
    </row>
    <row r="8607" spans="8:8" x14ac:dyDescent="0.15">
      <c r="H8607">
        <f t="shared" si="135"/>
        <v>11.844296</v>
      </c>
    </row>
    <row r="8608" spans="8:8" x14ac:dyDescent="0.15">
      <c r="H8608">
        <f t="shared" si="135"/>
        <v>11.844296</v>
      </c>
    </row>
    <row r="8609" spans="8:8" x14ac:dyDescent="0.15">
      <c r="H8609">
        <f t="shared" si="135"/>
        <v>11.844296</v>
      </c>
    </row>
    <row r="8610" spans="8:8" x14ac:dyDescent="0.15">
      <c r="H8610">
        <f t="shared" si="135"/>
        <v>11.844296</v>
      </c>
    </row>
    <row r="8611" spans="8:8" x14ac:dyDescent="0.15">
      <c r="H8611">
        <f t="shared" si="135"/>
        <v>3.7403040000000001</v>
      </c>
    </row>
    <row r="8612" spans="8:8" x14ac:dyDescent="0.15">
      <c r="H8612">
        <f t="shared" si="135"/>
        <v>3.7403040000000001</v>
      </c>
    </row>
    <row r="8613" spans="8:8" x14ac:dyDescent="0.15">
      <c r="H8613">
        <f t="shared" si="135"/>
        <v>0.37403039999999999</v>
      </c>
    </row>
    <row r="8614" spans="8:8" x14ac:dyDescent="0.15">
      <c r="H8614">
        <f t="shared" si="135"/>
        <v>0.37403039999999999</v>
      </c>
    </row>
    <row r="8615" spans="8:8" x14ac:dyDescent="0.15">
      <c r="H8615">
        <f t="shared" si="135"/>
        <v>0.37403039999999999</v>
      </c>
    </row>
    <row r="8616" spans="8:8" x14ac:dyDescent="0.15">
      <c r="H8616">
        <f t="shared" si="135"/>
        <v>0.37403039999999999</v>
      </c>
    </row>
    <row r="8617" spans="8:8" x14ac:dyDescent="0.15">
      <c r="H8617">
        <f t="shared" si="135"/>
        <v>0.37403039999999999</v>
      </c>
    </row>
    <row r="8618" spans="8:8" x14ac:dyDescent="0.15">
      <c r="H8618">
        <f t="shared" si="135"/>
        <v>0.37403039999999999</v>
      </c>
    </row>
    <row r="8619" spans="8:8" x14ac:dyDescent="0.15">
      <c r="H8619">
        <f t="shared" si="135"/>
        <v>0.37403039999999999</v>
      </c>
    </row>
    <row r="8620" spans="8:8" x14ac:dyDescent="0.15">
      <c r="H8620">
        <f t="shared" si="135"/>
        <v>0.37403039999999999</v>
      </c>
    </row>
    <row r="8621" spans="8:8" x14ac:dyDescent="0.15">
      <c r="H8621">
        <f t="shared" si="135"/>
        <v>0.37403039999999999</v>
      </c>
    </row>
    <row r="8622" spans="8:8" x14ac:dyDescent="0.15">
      <c r="H8622">
        <f t="shared" si="135"/>
        <v>0.37403039999999999</v>
      </c>
    </row>
    <row r="8623" spans="8:8" x14ac:dyDescent="0.15">
      <c r="H8623">
        <f t="shared" si="135"/>
        <v>0.37403039999999999</v>
      </c>
    </row>
    <row r="8624" spans="8:8" x14ac:dyDescent="0.15">
      <c r="H8624">
        <f t="shared" si="135"/>
        <v>1.2467680000000001</v>
      </c>
    </row>
    <row r="8625" spans="8:8" x14ac:dyDescent="0.15">
      <c r="H8625">
        <f t="shared" si="135"/>
        <v>6.2338399999999998</v>
      </c>
    </row>
    <row r="8626" spans="8:8" x14ac:dyDescent="0.15">
      <c r="H8626">
        <f t="shared" si="135"/>
        <v>11.844296</v>
      </c>
    </row>
    <row r="8627" spans="8:8" x14ac:dyDescent="0.15">
      <c r="H8627">
        <f t="shared" si="135"/>
        <v>11.844296</v>
      </c>
    </row>
    <row r="8628" spans="8:8" x14ac:dyDescent="0.15">
      <c r="H8628">
        <f t="shared" si="135"/>
        <v>11.844296</v>
      </c>
    </row>
    <row r="8629" spans="8:8" x14ac:dyDescent="0.15">
      <c r="H8629">
        <f t="shared" si="135"/>
        <v>9.9741440000000008</v>
      </c>
    </row>
    <row r="8630" spans="8:8" x14ac:dyDescent="0.15">
      <c r="H8630">
        <f t="shared" si="135"/>
        <v>9.9741440000000008</v>
      </c>
    </row>
    <row r="8631" spans="8:8" x14ac:dyDescent="0.15">
      <c r="H8631">
        <f t="shared" si="135"/>
        <v>11.844296</v>
      </c>
    </row>
    <row r="8632" spans="8:8" x14ac:dyDescent="0.15">
      <c r="H8632">
        <f t="shared" si="135"/>
        <v>11.844296</v>
      </c>
    </row>
    <row r="8633" spans="8:8" x14ac:dyDescent="0.15">
      <c r="H8633">
        <f t="shared" si="135"/>
        <v>11.844296</v>
      </c>
    </row>
    <row r="8634" spans="8:8" x14ac:dyDescent="0.15">
      <c r="H8634">
        <f t="shared" si="135"/>
        <v>11.844296</v>
      </c>
    </row>
    <row r="8635" spans="8:8" x14ac:dyDescent="0.15">
      <c r="H8635">
        <f t="shared" si="135"/>
        <v>3.7403040000000001</v>
      </c>
    </row>
    <row r="8636" spans="8:8" x14ac:dyDescent="0.15">
      <c r="H8636">
        <f t="shared" si="135"/>
        <v>3.7403040000000001</v>
      </c>
    </row>
    <row r="8637" spans="8:8" x14ac:dyDescent="0.15">
      <c r="H8637">
        <f t="shared" si="135"/>
        <v>0.37403039999999999</v>
      </c>
    </row>
    <row r="8638" spans="8:8" x14ac:dyDescent="0.15">
      <c r="H8638">
        <f t="shared" si="135"/>
        <v>0.37403039999999999</v>
      </c>
    </row>
    <row r="8639" spans="8:8" x14ac:dyDescent="0.15">
      <c r="H8639">
        <f t="shared" si="135"/>
        <v>0.37403039999999999</v>
      </c>
    </row>
    <row r="8640" spans="8:8" x14ac:dyDescent="0.15">
      <c r="H8640">
        <f t="shared" si="135"/>
        <v>0.37403039999999999</v>
      </c>
    </row>
    <row r="8641" spans="8:8" x14ac:dyDescent="0.15">
      <c r="H8641">
        <f t="shared" si="135"/>
        <v>0.37403039999999999</v>
      </c>
    </row>
    <row r="8642" spans="8:8" x14ac:dyDescent="0.15">
      <c r="H8642">
        <f t="shared" si="135"/>
        <v>0.37403039999999999</v>
      </c>
    </row>
    <row r="8643" spans="8:8" x14ac:dyDescent="0.15">
      <c r="H8643">
        <f t="shared" si="135"/>
        <v>0.37403039999999999</v>
      </c>
    </row>
    <row r="8644" spans="8:8" x14ac:dyDescent="0.15">
      <c r="H8644">
        <f t="shared" si="135"/>
        <v>0.37403039999999999</v>
      </c>
    </row>
    <row r="8645" spans="8:8" x14ac:dyDescent="0.15">
      <c r="H8645">
        <f t="shared" si="135"/>
        <v>0.37403039999999999</v>
      </c>
    </row>
    <row r="8646" spans="8:8" x14ac:dyDescent="0.15">
      <c r="H8646">
        <f t="shared" si="135"/>
        <v>0.37403039999999999</v>
      </c>
    </row>
    <row r="8647" spans="8:8" x14ac:dyDescent="0.15">
      <c r="H8647">
        <f t="shared" si="135"/>
        <v>0.37403039999999999</v>
      </c>
    </row>
    <row r="8648" spans="8:8" x14ac:dyDescent="0.15">
      <c r="H8648">
        <f t="shared" si="135"/>
        <v>1.2467680000000001</v>
      </c>
    </row>
    <row r="8649" spans="8:8" x14ac:dyDescent="0.15">
      <c r="H8649">
        <f t="shared" si="135"/>
        <v>6.2338399999999998</v>
      </c>
    </row>
    <row r="8650" spans="8:8" x14ac:dyDescent="0.15">
      <c r="H8650">
        <f t="shared" si="135"/>
        <v>11.844296</v>
      </c>
    </row>
    <row r="8651" spans="8:8" x14ac:dyDescent="0.15">
      <c r="H8651">
        <f t="shared" si="135"/>
        <v>11.844296</v>
      </c>
    </row>
    <row r="8652" spans="8:8" x14ac:dyDescent="0.15">
      <c r="H8652">
        <f t="shared" si="135"/>
        <v>11.844296</v>
      </c>
    </row>
    <row r="8653" spans="8:8" x14ac:dyDescent="0.15">
      <c r="H8653">
        <f t="shared" si="135"/>
        <v>9.9741440000000008</v>
      </c>
    </row>
    <row r="8654" spans="8:8" x14ac:dyDescent="0.15">
      <c r="H8654">
        <f t="shared" si="135"/>
        <v>9.9741440000000008</v>
      </c>
    </row>
    <row r="8655" spans="8:8" x14ac:dyDescent="0.15">
      <c r="H8655">
        <f t="shared" si="135"/>
        <v>11.844296</v>
      </c>
    </row>
    <row r="8656" spans="8:8" x14ac:dyDescent="0.15">
      <c r="H8656">
        <f t="shared" si="135"/>
        <v>11.844296</v>
      </c>
    </row>
    <row r="8657" spans="8:8" x14ac:dyDescent="0.15">
      <c r="H8657">
        <f t="shared" si="135"/>
        <v>11.844296</v>
      </c>
    </row>
    <row r="8658" spans="8:8" x14ac:dyDescent="0.15">
      <c r="H8658">
        <f t="shared" si="135"/>
        <v>11.844296</v>
      </c>
    </row>
    <row r="8659" spans="8:8" x14ac:dyDescent="0.15">
      <c r="H8659">
        <f t="shared" si="135"/>
        <v>3.7403040000000001</v>
      </c>
    </row>
    <row r="8660" spans="8:8" x14ac:dyDescent="0.15">
      <c r="H8660">
        <f t="shared" si="135"/>
        <v>3.7403040000000001</v>
      </c>
    </row>
    <row r="8661" spans="8:8" x14ac:dyDescent="0.15">
      <c r="H8661">
        <f t="shared" si="135"/>
        <v>0.37403039999999999</v>
      </c>
    </row>
    <row r="8662" spans="8:8" x14ac:dyDescent="0.15">
      <c r="H8662">
        <f t="shared" si="135"/>
        <v>0.37403039999999999</v>
      </c>
    </row>
    <row r="8663" spans="8:8" x14ac:dyDescent="0.15">
      <c r="H8663">
        <f t="shared" si="135"/>
        <v>0.37403039999999999</v>
      </c>
    </row>
    <row r="8664" spans="8:8" x14ac:dyDescent="0.15">
      <c r="H8664">
        <f t="shared" si="135"/>
        <v>0.37403039999999999</v>
      </c>
    </row>
    <row r="8665" spans="8:8" x14ac:dyDescent="0.15">
      <c r="H8665">
        <f t="shared" si="135"/>
        <v>0.37403039999999999</v>
      </c>
    </row>
    <row r="8666" spans="8:8" x14ac:dyDescent="0.15">
      <c r="H8666">
        <f t="shared" si="135"/>
        <v>0.37403039999999999</v>
      </c>
    </row>
    <row r="8667" spans="8:8" x14ac:dyDescent="0.15">
      <c r="H8667">
        <f t="shared" ref="H8667:H8730" si="136">$H8643</f>
        <v>0.37403039999999999</v>
      </c>
    </row>
    <row r="8668" spans="8:8" x14ac:dyDescent="0.15">
      <c r="H8668">
        <f t="shared" si="136"/>
        <v>0.37403039999999999</v>
      </c>
    </row>
    <row r="8669" spans="8:8" x14ac:dyDescent="0.15">
      <c r="H8669">
        <f t="shared" si="136"/>
        <v>0.37403039999999999</v>
      </c>
    </row>
    <row r="8670" spans="8:8" x14ac:dyDescent="0.15">
      <c r="H8670">
        <f t="shared" si="136"/>
        <v>0.37403039999999999</v>
      </c>
    </row>
    <row r="8671" spans="8:8" x14ac:dyDescent="0.15">
      <c r="H8671">
        <f t="shared" si="136"/>
        <v>0.37403039999999999</v>
      </c>
    </row>
    <row r="8672" spans="8:8" x14ac:dyDescent="0.15">
      <c r="H8672">
        <f t="shared" si="136"/>
        <v>1.2467680000000001</v>
      </c>
    </row>
    <row r="8673" spans="8:8" x14ac:dyDescent="0.15">
      <c r="H8673">
        <f t="shared" si="136"/>
        <v>6.2338399999999998</v>
      </c>
    </row>
    <row r="8674" spans="8:8" x14ac:dyDescent="0.15">
      <c r="H8674">
        <f t="shared" si="136"/>
        <v>11.844296</v>
      </c>
    </row>
    <row r="8675" spans="8:8" x14ac:dyDescent="0.15">
      <c r="H8675">
        <f t="shared" si="136"/>
        <v>11.844296</v>
      </c>
    </row>
    <row r="8676" spans="8:8" x14ac:dyDescent="0.15">
      <c r="H8676">
        <f t="shared" si="136"/>
        <v>11.844296</v>
      </c>
    </row>
    <row r="8677" spans="8:8" x14ac:dyDescent="0.15">
      <c r="H8677">
        <f t="shared" si="136"/>
        <v>9.9741440000000008</v>
      </c>
    </row>
    <row r="8678" spans="8:8" x14ac:dyDescent="0.15">
      <c r="H8678">
        <f t="shared" si="136"/>
        <v>9.9741440000000008</v>
      </c>
    </row>
    <row r="8679" spans="8:8" x14ac:dyDescent="0.15">
      <c r="H8679">
        <f t="shared" si="136"/>
        <v>11.844296</v>
      </c>
    </row>
    <row r="8680" spans="8:8" x14ac:dyDescent="0.15">
      <c r="H8680">
        <f t="shared" si="136"/>
        <v>11.844296</v>
      </c>
    </row>
    <row r="8681" spans="8:8" x14ac:dyDescent="0.15">
      <c r="H8681">
        <f t="shared" si="136"/>
        <v>11.844296</v>
      </c>
    </row>
    <row r="8682" spans="8:8" x14ac:dyDescent="0.15">
      <c r="H8682">
        <f t="shared" si="136"/>
        <v>11.844296</v>
      </c>
    </row>
    <row r="8683" spans="8:8" x14ac:dyDescent="0.15">
      <c r="H8683">
        <f t="shared" si="136"/>
        <v>3.7403040000000001</v>
      </c>
    </row>
    <row r="8684" spans="8:8" x14ac:dyDescent="0.15">
      <c r="H8684">
        <f t="shared" si="136"/>
        <v>3.7403040000000001</v>
      </c>
    </row>
    <row r="8685" spans="8:8" x14ac:dyDescent="0.15">
      <c r="H8685">
        <f t="shared" si="136"/>
        <v>0.37403039999999999</v>
      </c>
    </row>
    <row r="8686" spans="8:8" x14ac:dyDescent="0.15">
      <c r="H8686">
        <f t="shared" si="136"/>
        <v>0.37403039999999999</v>
      </c>
    </row>
    <row r="8687" spans="8:8" x14ac:dyDescent="0.15">
      <c r="H8687">
        <f t="shared" si="136"/>
        <v>0.37403039999999999</v>
      </c>
    </row>
    <row r="8688" spans="8:8" x14ac:dyDescent="0.15">
      <c r="H8688">
        <f t="shared" si="136"/>
        <v>0.37403039999999999</v>
      </c>
    </row>
    <row r="8689" spans="8:8" x14ac:dyDescent="0.15">
      <c r="H8689">
        <f t="shared" si="136"/>
        <v>0.37403039999999999</v>
      </c>
    </row>
    <row r="8690" spans="8:8" x14ac:dyDescent="0.15">
      <c r="H8690">
        <f t="shared" si="136"/>
        <v>0.37403039999999999</v>
      </c>
    </row>
    <row r="8691" spans="8:8" x14ac:dyDescent="0.15">
      <c r="H8691">
        <f t="shared" si="136"/>
        <v>0.37403039999999999</v>
      </c>
    </row>
    <row r="8692" spans="8:8" x14ac:dyDescent="0.15">
      <c r="H8692">
        <f t="shared" si="136"/>
        <v>0.37403039999999999</v>
      </c>
    </row>
    <row r="8693" spans="8:8" x14ac:dyDescent="0.15">
      <c r="H8693">
        <f t="shared" si="136"/>
        <v>0.37403039999999999</v>
      </c>
    </row>
    <row r="8694" spans="8:8" x14ac:dyDescent="0.15">
      <c r="H8694">
        <f t="shared" si="136"/>
        <v>0.37403039999999999</v>
      </c>
    </row>
    <row r="8695" spans="8:8" x14ac:dyDescent="0.15">
      <c r="H8695">
        <f t="shared" si="136"/>
        <v>0.37403039999999999</v>
      </c>
    </row>
    <row r="8696" spans="8:8" x14ac:dyDescent="0.15">
      <c r="H8696">
        <f t="shared" si="136"/>
        <v>1.2467680000000001</v>
      </c>
    </row>
    <row r="8697" spans="8:8" x14ac:dyDescent="0.15">
      <c r="H8697">
        <f t="shared" si="136"/>
        <v>6.2338399999999998</v>
      </c>
    </row>
    <row r="8698" spans="8:8" x14ac:dyDescent="0.15">
      <c r="H8698">
        <f t="shared" si="136"/>
        <v>11.844296</v>
      </c>
    </row>
    <row r="8699" spans="8:8" x14ac:dyDescent="0.15">
      <c r="H8699">
        <f t="shared" si="136"/>
        <v>11.844296</v>
      </c>
    </row>
    <row r="8700" spans="8:8" x14ac:dyDescent="0.15">
      <c r="H8700">
        <f t="shared" si="136"/>
        <v>11.844296</v>
      </c>
    </row>
    <row r="8701" spans="8:8" x14ac:dyDescent="0.15">
      <c r="H8701">
        <f t="shared" si="136"/>
        <v>9.9741440000000008</v>
      </c>
    </row>
    <row r="8702" spans="8:8" x14ac:dyDescent="0.15">
      <c r="H8702">
        <f t="shared" si="136"/>
        <v>9.9741440000000008</v>
      </c>
    </row>
    <row r="8703" spans="8:8" x14ac:dyDescent="0.15">
      <c r="H8703">
        <f t="shared" si="136"/>
        <v>11.844296</v>
      </c>
    </row>
    <row r="8704" spans="8:8" x14ac:dyDescent="0.15">
      <c r="H8704">
        <f t="shared" si="136"/>
        <v>11.844296</v>
      </c>
    </row>
    <row r="8705" spans="8:8" x14ac:dyDescent="0.15">
      <c r="H8705">
        <f t="shared" si="136"/>
        <v>11.844296</v>
      </c>
    </row>
    <row r="8706" spans="8:8" x14ac:dyDescent="0.15">
      <c r="H8706">
        <f t="shared" si="136"/>
        <v>11.844296</v>
      </c>
    </row>
    <row r="8707" spans="8:8" x14ac:dyDescent="0.15">
      <c r="H8707">
        <f t="shared" si="136"/>
        <v>3.7403040000000001</v>
      </c>
    </row>
    <row r="8708" spans="8:8" x14ac:dyDescent="0.15">
      <c r="H8708">
        <f t="shared" si="136"/>
        <v>3.7403040000000001</v>
      </c>
    </row>
    <row r="8709" spans="8:8" x14ac:dyDescent="0.15">
      <c r="H8709">
        <f t="shared" si="136"/>
        <v>0.37403039999999999</v>
      </c>
    </row>
    <row r="8710" spans="8:8" x14ac:dyDescent="0.15">
      <c r="H8710">
        <f t="shared" si="136"/>
        <v>0.37403039999999999</v>
      </c>
    </row>
    <row r="8711" spans="8:8" x14ac:dyDescent="0.15">
      <c r="H8711">
        <f t="shared" si="136"/>
        <v>0.37403039999999999</v>
      </c>
    </row>
    <row r="8712" spans="8:8" x14ac:dyDescent="0.15">
      <c r="H8712">
        <f t="shared" si="136"/>
        <v>0.37403039999999999</v>
      </c>
    </row>
    <row r="8713" spans="8:8" x14ac:dyDescent="0.15">
      <c r="H8713">
        <f t="shared" si="136"/>
        <v>0.37403039999999999</v>
      </c>
    </row>
    <row r="8714" spans="8:8" x14ac:dyDescent="0.15">
      <c r="H8714">
        <f t="shared" si="136"/>
        <v>0.37403039999999999</v>
      </c>
    </row>
    <row r="8715" spans="8:8" x14ac:dyDescent="0.15">
      <c r="H8715">
        <f t="shared" si="136"/>
        <v>0.37403039999999999</v>
      </c>
    </row>
    <row r="8716" spans="8:8" x14ac:dyDescent="0.15">
      <c r="H8716">
        <f t="shared" si="136"/>
        <v>0.37403039999999999</v>
      </c>
    </row>
    <row r="8717" spans="8:8" x14ac:dyDescent="0.15">
      <c r="H8717">
        <f t="shared" si="136"/>
        <v>0.37403039999999999</v>
      </c>
    </row>
    <row r="8718" spans="8:8" x14ac:dyDescent="0.15">
      <c r="H8718">
        <f t="shared" si="136"/>
        <v>0.37403039999999999</v>
      </c>
    </row>
    <row r="8719" spans="8:8" x14ac:dyDescent="0.15">
      <c r="H8719">
        <f t="shared" si="136"/>
        <v>0.37403039999999999</v>
      </c>
    </row>
    <row r="8720" spans="8:8" x14ac:dyDescent="0.15">
      <c r="H8720">
        <f t="shared" si="136"/>
        <v>1.2467680000000001</v>
      </c>
    </row>
    <row r="8721" spans="8:8" x14ac:dyDescent="0.15">
      <c r="H8721">
        <f t="shared" si="136"/>
        <v>6.2338399999999998</v>
      </c>
    </row>
    <row r="8722" spans="8:8" x14ac:dyDescent="0.15">
      <c r="H8722">
        <f t="shared" si="136"/>
        <v>11.844296</v>
      </c>
    </row>
    <row r="8723" spans="8:8" x14ac:dyDescent="0.15">
      <c r="H8723">
        <f t="shared" si="136"/>
        <v>11.844296</v>
      </c>
    </row>
    <row r="8724" spans="8:8" x14ac:dyDescent="0.15">
      <c r="H8724">
        <f t="shared" si="136"/>
        <v>11.844296</v>
      </c>
    </row>
    <row r="8725" spans="8:8" x14ac:dyDescent="0.15">
      <c r="H8725">
        <f t="shared" si="136"/>
        <v>9.9741440000000008</v>
      </c>
    </row>
    <row r="8726" spans="8:8" x14ac:dyDescent="0.15">
      <c r="H8726">
        <f t="shared" si="136"/>
        <v>9.9741440000000008</v>
      </c>
    </row>
    <row r="8727" spans="8:8" x14ac:dyDescent="0.15">
      <c r="H8727">
        <f t="shared" si="136"/>
        <v>11.844296</v>
      </c>
    </row>
    <row r="8728" spans="8:8" x14ac:dyDescent="0.15">
      <c r="H8728">
        <f t="shared" si="136"/>
        <v>11.844296</v>
      </c>
    </row>
    <row r="8729" spans="8:8" x14ac:dyDescent="0.15">
      <c r="H8729">
        <f t="shared" si="136"/>
        <v>11.844296</v>
      </c>
    </row>
    <row r="8730" spans="8:8" x14ac:dyDescent="0.15">
      <c r="H8730">
        <f t="shared" si="136"/>
        <v>11.844296</v>
      </c>
    </row>
    <row r="8731" spans="8:8" x14ac:dyDescent="0.15">
      <c r="H8731">
        <f t="shared" ref="H8731:H8783" si="137">$H8707</f>
        <v>3.7403040000000001</v>
      </c>
    </row>
    <row r="8732" spans="8:8" x14ac:dyDescent="0.15">
      <c r="H8732">
        <f t="shared" si="137"/>
        <v>3.7403040000000001</v>
      </c>
    </row>
    <row r="8733" spans="8:8" x14ac:dyDescent="0.15">
      <c r="H8733">
        <f t="shared" si="137"/>
        <v>0.37403039999999999</v>
      </c>
    </row>
    <row r="8734" spans="8:8" x14ac:dyDescent="0.15">
      <c r="H8734">
        <f t="shared" si="137"/>
        <v>0.37403039999999999</v>
      </c>
    </row>
    <row r="8735" spans="8:8" x14ac:dyDescent="0.15">
      <c r="H8735">
        <f t="shared" si="137"/>
        <v>0.37403039999999999</v>
      </c>
    </row>
    <row r="8736" spans="8:8" x14ac:dyDescent="0.15">
      <c r="H8736">
        <f t="shared" si="137"/>
        <v>0.37403039999999999</v>
      </c>
    </row>
    <row r="8737" spans="8:8" x14ac:dyDescent="0.15">
      <c r="H8737">
        <f t="shared" si="137"/>
        <v>0.37403039999999999</v>
      </c>
    </row>
    <row r="8738" spans="8:8" x14ac:dyDescent="0.15">
      <c r="H8738">
        <f t="shared" si="137"/>
        <v>0.37403039999999999</v>
      </c>
    </row>
    <row r="8739" spans="8:8" x14ac:dyDescent="0.15">
      <c r="H8739">
        <f t="shared" si="137"/>
        <v>0.37403039999999999</v>
      </c>
    </row>
    <row r="8740" spans="8:8" x14ac:dyDescent="0.15">
      <c r="H8740">
        <f t="shared" si="137"/>
        <v>0.37403039999999999</v>
      </c>
    </row>
    <row r="8741" spans="8:8" x14ac:dyDescent="0.15">
      <c r="H8741">
        <f t="shared" si="137"/>
        <v>0.37403039999999999</v>
      </c>
    </row>
    <row r="8742" spans="8:8" x14ac:dyDescent="0.15">
      <c r="H8742">
        <f t="shared" si="137"/>
        <v>0.37403039999999999</v>
      </c>
    </row>
    <row r="8743" spans="8:8" x14ac:dyDescent="0.15">
      <c r="H8743">
        <f t="shared" si="137"/>
        <v>0.37403039999999999</v>
      </c>
    </row>
    <row r="8744" spans="8:8" x14ac:dyDescent="0.15">
      <c r="H8744">
        <f t="shared" si="137"/>
        <v>1.2467680000000001</v>
      </c>
    </row>
    <row r="8745" spans="8:8" x14ac:dyDescent="0.15">
      <c r="H8745">
        <f t="shared" si="137"/>
        <v>6.2338399999999998</v>
      </c>
    </row>
    <row r="8746" spans="8:8" x14ac:dyDescent="0.15">
      <c r="H8746">
        <f t="shared" si="137"/>
        <v>11.844296</v>
      </c>
    </row>
    <row r="8747" spans="8:8" x14ac:dyDescent="0.15">
      <c r="H8747">
        <f t="shared" si="137"/>
        <v>11.844296</v>
      </c>
    </row>
    <row r="8748" spans="8:8" x14ac:dyDescent="0.15">
      <c r="H8748">
        <f t="shared" si="137"/>
        <v>11.844296</v>
      </c>
    </row>
    <row r="8749" spans="8:8" x14ac:dyDescent="0.15">
      <c r="H8749">
        <f t="shared" si="137"/>
        <v>9.9741440000000008</v>
      </c>
    </row>
    <row r="8750" spans="8:8" x14ac:dyDescent="0.15">
      <c r="H8750">
        <f t="shared" si="137"/>
        <v>9.9741440000000008</v>
      </c>
    </row>
    <row r="8751" spans="8:8" x14ac:dyDescent="0.15">
      <c r="H8751">
        <f t="shared" si="137"/>
        <v>11.844296</v>
      </c>
    </row>
    <row r="8752" spans="8:8" x14ac:dyDescent="0.15">
      <c r="H8752">
        <f t="shared" si="137"/>
        <v>11.844296</v>
      </c>
    </row>
    <row r="8753" spans="8:8" x14ac:dyDescent="0.15">
      <c r="H8753">
        <f t="shared" si="137"/>
        <v>11.844296</v>
      </c>
    </row>
    <row r="8754" spans="8:8" x14ac:dyDescent="0.15">
      <c r="H8754">
        <f t="shared" si="137"/>
        <v>11.844296</v>
      </c>
    </row>
    <row r="8755" spans="8:8" x14ac:dyDescent="0.15">
      <c r="H8755">
        <f t="shared" si="137"/>
        <v>3.7403040000000001</v>
      </c>
    </row>
    <row r="8756" spans="8:8" x14ac:dyDescent="0.15">
      <c r="H8756">
        <f t="shared" si="137"/>
        <v>3.7403040000000001</v>
      </c>
    </row>
    <row r="8757" spans="8:8" x14ac:dyDescent="0.15">
      <c r="H8757">
        <f t="shared" si="137"/>
        <v>0.37403039999999999</v>
      </c>
    </row>
    <row r="8758" spans="8:8" x14ac:dyDescent="0.15">
      <c r="H8758">
        <f t="shared" si="137"/>
        <v>0.37403039999999999</v>
      </c>
    </row>
    <row r="8759" spans="8:8" x14ac:dyDescent="0.15">
      <c r="H8759">
        <f t="shared" si="137"/>
        <v>0.37403039999999999</v>
      </c>
    </row>
    <row r="8760" spans="8:8" x14ac:dyDescent="0.15">
      <c r="H8760">
        <f t="shared" si="137"/>
        <v>0.37403039999999999</v>
      </c>
    </row>
    <row r="8761" spans="8:8" x14ac:dyDescent="0.15">
      <c r="H8761">
        <f t="shared" si="137"/>
        <v>0.37403039999999999</v>
      </c>
    </row>
    <row r="8762" spans="8:8" x14ac:dyDescent="0.15">
      <c r="H8762">
        <f t="shared" si="137"/>
        <v>0.37403039999999999</v>
      </c>
    </row>
    <row r="8763" spans="8:8" x14ac:dyDescent="0.15">
      <c r="H8763">
        <f t="shared" si="137"/>
        <v>0.37403039999999999</v>
      </c>
    </row>
    <row r="8764" spans="8:8" x14ac:dyDescent="0.15">
      <c r="H8764">
        <f t="shared" si="137"/>
        <v>0.37403039999999999</v>
      </c>
    </row>
    <row r="8765" spans="8:8" x14ac:dyDescent="0.15">
      <c r="H8765">
        <f t="shared" si="137"/>
        <v>0.37403039999999999</v>
      </c>
    </row>
    <row r="8766" spans="8:8" x14ac:dyDescent="0.15">
      <c r="H8766">
        <f t="shared" si="137"/>
        <v>0.37403039999999999</v>
      </c>
    </row>
    <row r="8767" spans="8:8" x14ac:dyDescent="0.15">
      <c r="H8767">
        <f t="shared" si="137"/>
        <v>0.37403039999999999</v>
      </c>
    </row>
    <row r="8768" spans="8:8" x14ac:dyDescent="0.15">
      <c r="H8768">
        <f t="shared" si="137"/>
        <v>1.2467680000000001</v>
      </c>
    </row>
    <row r="8769" spans="8:8" x14ac:dyDescent="0.15">
      <c r="H8769">
        <f t="shared" si="137"/>
        <v>6.2338399999999998</v>
      </c>
    </row>
    <row r="8770" spans="8:8" x14ac:dyDescent="0.15">
      <c r="H8770">
        <f t="shared" si="137"/>
        <v>11.844296</v>
      </c>
    </row>
    <row r="8771" spans="8:8" x14ac:dyDescent="0.15">
      <c r="H8771">
        <f t="shared" si="137"/>
        <v>11.844296</v>
      </c>
    </row>
    <row r="8772" spans="8:8" x14ac:dyDescent="0.15">
      <c r="H8772">
        <f t="shared" si="137"/>
        <v>11.844296</v>
      </c>
    </row>
    <row r="8773" spans="8:8" x14ac:dyDescent="0.15">
      <c r="H8773">
        <f t="shared" si="137"/>
        <v>9.9741440000000008</v>
      </c>
    </row>
    <row r="8774" spans="8:8" x14ac:dyDescent="0.15">
      <c r="H8774">
        <f t="shared" si="137"/>
        <v>9.9741440000000008</v>
      </c>
    </row>
    <row r="8775" spans="8:8" x14ac:dyDescent="0.15">
      <c r="H8775">
        <f t="shared" si="137"/>
        <v>11.844296</v>
      </c>
    </row>
    <row r="8776" spans="8:8" x14ac:dyDescent="0.15">
      <c r="H8776">
        <f t="shared" si="137"/>
        <v>11.844296</v>
      </c>
    </row>
    <row r="8777" spans="8:8" x14ac:dyDescent="0.15">
      <c r="H8777">
        <f t="shared" si="137"/>
        <v>11.844296</v>
      </c>
    </row>
    <row r="8778" spans="8:8" x14ac:dyDescent="0.15">
      <c r="H8778">
        <f t="shared" si="137"/>
        <v>11.844296</v>
      </c>
    </row>
    <row r="8779" spans="8:8" x14ac:dyDescent="0.15">
      <c r="H8779">
        <f t="shared" si="137"/>
        <v>3.7403040000000001</v>
      </c>
    </row>
    <row r="8780" spans="8:8" x14ac:dyDescent="0.15">
      <c r="H8780">
        <f t="shared" si="137"/>
        <v>3.7403040000000001</v>
      </c>
    </row>
    <row r="8781" spans="8:8" x14ac:dyDescent="0.15">
      <c r="H8781">
        <f t="shared" si="137"/>
        <v>0.37403039999999999</v>
      </c>
    </row>
    <row r="8782" spans="8:8" x14ac:dyDescent="0.15">
      <c r="H8782">
        <f t="shared" si="137"/>
        <v>0.37403039999999999</v>
      </c>
    </row>
    <row r="8783" spans="8:8" x14ac:dyDescent="0.15">
      <c r="H8783">
        <f t="shared" si="137"/>
        <v>0.37403039999999999</v>
      </c>
    </row>
    <row r="8793" spans="8:8" x14ac:dyDescent="0.15">
      <c r="H8793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85E7-94E7-44F1-ADD6-F66F904DCB80}">
  <dimension ref="A1:B5"/>
  <sheetViews>
    <sheetView workbookViewId="0">
      <selection activeCell="A33" sqref="A33"/>
    </sheetView>
  </sheetViews>
  <sheetFormatPr defaultColWidth="8.875" defaultRowHeight="13.5" x14ac:dyDescent="0.15"/>
  <cols>
    <col min="1" max="1" width="20.625" bestFit="1" customWidth="1"/>
  </cols>
  <sheetData>
    <row r="1" spans="1:2" x14ac:dyDescent="0.15">
      <c r="A1" t="s">
        <v>43</v>
      </c>
      <c r="B1" s="2"/>
    </row>
    <row r="2" spans="1:2" x14ac:dyDescent="0.15">
      <c r="A2" t="s">
        <v>44</v>
      </c>
    </row>
    <row r="3" spans="1:2" x14ac:dyDescent="0.15">
      <c r="A3" t="s">
        <v>45</v>
      </c>
    </row>
    <row r="4" spans="1:2" x14ac:dyDescent="0.15">
      <c r="A4" t="s">
        <v>46</v>
      </c>
    </row>
    <row r="5" spans="1:2" x14ac:dyDescent="0.15">
      <c r="A5" t="s">
        <v>47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1B5F-E6D6-4CAA-A925-36E3C7E0DAF9}">
  <dimension ref="A1:A8761"/>
  <sheetViews>
    <sheetView workbookViewId="0">
      <selection activeCell="C83" sqref="C83"/>
    </sheetView>
  </sheetViews>
  <sheetFormatPr defaultColWidth="8.875" defaultRowHeight="13.5" x14ac:dyDescent="0.15"/>
  <sheetData>
    <row r="1" spans="1:1" x14ac:dyDescent="0.15">
      <c r="A1" t="s">
        <v>56</v>
      </c>
    </row>
    <row r="25" spans="1:1" x14ac:dyDescent="0.15">
      <c r="A25">
        <v>-243.7981922116</v>
      </c>
    </row>
    <row r="49" spans="1:1" x14ac:dyDescent="0.15">
      <c r="A49">
        <v>-365.93077182159999</v>
      </c>
    </row>
    <row r="73" spans="1:1" x14ac:dyDescent="0.15">
      <c r="A73">
        <v>-387.34288445672007</v>
      </c>
    </row>
    <row r="97" spans="1:1" x14ac:dyDescent="0.15">
      <c r="A97">
        <v>-409.68809191720004</v>
      </c>
    </row>
    <row r="121" spans="1:1" x14ac:dyDescent="0.15">
      <c r="A121">
        <v>-408.29878028280007</v>
      </c>
    </row>
    <row r="145" spans="1:1" x14ac:dyDescent="0.15">
      <c r="A145">
        <v>-592.89803849600003</v>
      </c>
    </row>
    <row r="169" spans="1:1" x14ac:dyDescent="0.15">
      <c r="A169">
        <v>-329.02725115200002</v>
      </c>
    </row>
    <row r="193" spans="1:1" x14ac:dyDescent="0.15">
      <c r="A193">
        <v>-281.46106090399991</v>
      </c>
    </row>
    <row r="217" spans="1:1" x14ac:dyDescent="0.15">
      <c r="A217">
        <v>-437.74052025479995</v>
      </c>
    </row>
    <row r="241" spans="1:1" x14ac:dyDescent="0.15">
      <c r="A241">
        <v>-432.59349214079998</v>
      </c>
    </row>
    <row r="265" spans="1:1" x14ac:dyDescent="0.15">
      <c r="A265">
        <v>-423.71259378600001</v>
      </c>
    </row>
    <row r="289" spans="1:1" x14ac:dyDescent="0.15">
      <c r="A289">
        <v>-442.17551352280003</v>
      </c>
    </row>
    <row r="313" spans="1:1" x14ac:dyDescent="0.15">
      <c r="A313">
        <v>-501.26160806799999</v>
      </c>
    </row>
    <row r="337" spans="1:1" x14ac:dyDescent="0.15">
      <c r="A337">
        <v>-306.60929386399999</v>
      </c>
    </row>
    <row r="361" spans="1:1" x14ac:dyDescent="0.15">
      <c r="A361">
        <v>-268.06247465999996</v>
      </c>
    </row>
    <row r="385" spans="1:1" x14ac:dyDescent="0.15">
      <c r="A385">
        <v>-275.49029865600005</v>
      </c>
    </row>
    <row r="409" spans="1:1" x14ac:dyDescent="0.15">
      <c r="A409">
        <v>-273.40360912799997</v>
      </c>
    </row>
    <row r="433" spans="1:1" x14ac:dyDescent="0.15">
      <c r="A433">
        <v>-264.59687270400002</v>
      </c>
    </row>
    <row r="457" spans="1:1" x14ac:dyDescent="0.15">
      <c r="A457">
        <v>-250.73879175959996</v>
      </c>
    </row>
    <row r="481" spans="1:1" x14ac:dyDescent="0.15">
      <c r="A481">
        <v>-306.06813327200001</v>
      </c>
    </row>
    <row r="505" spans="1:1" x14ac:dyDescent="0.15">
      <c r="A505">
        <v>-332.34150198000003</v>
      </c>
    </row>
    <row r="529" spans="1:1" x14ac:dyDescent="0.15">
      <c r="A529">
        <v>-250.53044173999999</v>
      </c>
    </row>
    <row r="553" spans="1:1" x14ac:dyDescent="0.15">
      <c r="A553">
        <v>-258.02244631999997</v>
      </c>
    </row>
    <row r="577" spans="1:1" x14ac:dyDescent="0.15">
      <c r="A577">
        <v>-254.30303279999995</v>
      </c>
    </row>
    <row r="601" spans="1:1" x14ac:dyDescent="0.15">
      <c r="A601">
        <v>-238.67295881200005</v>
      </c>
    </row>
    <row r="625" spans="1:1" x14ac:dyDescent="0.15">
      <c r="A625">
        <v>-230.36258655360001</v>
      </c>
    </row>
    <row r="649" spans="1:1" x14ac:dyDescent="0.15">
      <c r="A649">
        <v>-280.28422901599998</v>
      </c>
    </row>
    <row r="673" spans="1:1" x14ac:dyDescent="0.15">
      <c r="A673">
        <v>-268.27667975600002</v>
      </c>
    </row>
    <row r="697" spans="1:1" x14ac:dyDescent="0.15">
      <c r="A697">
        <v>-237.90738640480001</v>
      </c>
    </row>
    <row r="721" spans="1:1" x14ac:dyDescent="0.15">
      <c r="A721">
        <v>-381.39192355883995</v>
      </c>
    </row>
    <row r="745" spans="1:1" x14ac:dyDescent="0.15">
      <c r="A745">
        <v>-334.25812509639997</v>
      </c>
    </row>
    <row r="769" spans="1:1" x14ac:dyDescent="0.15">
      <c r="A769">
        <v>-382.34747517095997</v>
      </c>
    </row>
    <row r="793" spans="1:1" x14ac:dyDescent="0.15">
      <c r="A793">
        <v>-361.99400761160001</v>
      </c>
    </row>
    <row r="817" spans="1:1" x14ac:dyDescent="0.15">
      <c r="A817">
        <v>-485.30789563999997</v>
      </c>
    </row>
    <row r="841" spans="1:1" x14ac:dyDescent="0.15">
      <c r="A841">
        <v>-270.69333311999998</v>
      </c>
    </row>
    <row r="865" spans="1:1" x14ac:dyDescent="0.15">
      <c r="A865">
        <v>-221.03450894399995</v>
      </c>
    </row>
    <row r="889" spans="1:1" x14ac:dyDescent="0.15">
      <c r="A889">
        <v>-325.93910869960001</v>
      </c>
    </row>
    <row r="913" spans="1:1" x14ac:dyDescent="0.15">
      <c r="A913">
        <v>-334.47975439399994</v>
      </c>
    </row>
    <row r="937" spans="1:1" x14ac:dyDescent="0.15">
      <c r="A937">
        <v>-332.46661912720009</v>
      </c>
    </row>
    <row r="961" spans="1:1" x14ac:dyDescent="0.15">
      <c r="A961">
        <v>-356.19812161480002</v>
      </c>
    </row>
    <row r="985" spans="1:1" x14ac:dyDescent="0.15">
      <c r="A985">
        <v>-386.20099310799998</v>
      </c>
    </row>
    <row r="1009" spans="1:1" x14ac:dyDescent="0.15">
      <c r="A1009">
        <v>-235.21576918800005</v>
      </c>
    </row>
    <row r="1033" spans="1:1" x14ac:dyDescent="0.15">
      <c r="A1033">
        <v>-196.26813729176001</v>
      </c>
    </row>
    <row r="1057" spans="1:1" x14ac:dyDescent="0.15">
      <c r="A1057">
        <v>-270.17798763640002</v>
      </c>
    </row>
    <row r="1081" spans="1:1" x14ac:dyDescent="0.15">
      <c r="A1081">
        <v>-269.18545976159999</v>
      </c>
    </row>
    <row r="1105" spans="1:1" x14ac:dyDescent="0.15">
      <c r="A1105">
        <v>-271.39206869679998</v>
      </c>
    </row>
    <row r="1129" spans="1:1" x14ac:dyDescent="0.15">
      <c r="A1129">
        <v>-271.05480675000001</v>
      </c>
    </row>
    <row r="1153" spans="1:1" x14ac:dyDescent="0.15">
      <c r="A1153">
        <v>-336.31138522400005</v>
      </c>
    </row>
    <row r="1177" spans="1:1" x14ac:dyDescent="0.15">
      <c r="A1177">
        <v>-221.89856612399998</v>
      </c>
    </row>
    <row r="1201" spans="1:1" x14ac:dyDescent="0.15">
      <c r="A1201">
        <v>-167.80806337120001</v>
      </c>
    </row>
    <row r="1225" spans="1:1" x14ac:dyDescent="0.15">
      <c r="A1225">
        <v>-253.2698068636</v>
      </c>
    </row>
    <row r="1249" spans="1:1" x14ac:dyDescent="0.15">
      <c r="A1249">
        <v>-249.16489546919999</v>
      </c>
    </row>
    <row r="1273" spans="1:1" x14ac:dyDescent="0.15">
      <c r="A1273">
        <v>-265.58869295520003</v>
      </c>
    </row>
    <row r="1297" spans="1:1" x14ac:dyDescent="0.15">
      <c r="A1297">
        <v>-261.58517351439997</v>
      </c>
    </row>
    <row r="1321" spans="1:1" x14ac:dyDescent="0.15">
      <c r="A1321">
        <v>-319.13290869999997</v>
      </c>
    </row>
    <row r="1345" spans="1:1" x14ac:dyDescent="0.15">
      <c r="A1345">
        <v>-188.23767168000003</v>
      </c>
    </row>
    <row r="1369" spans="1:1" x14ac:dyDescent="0.15">
      <c r="A1369">
        <v>-140.52485487960001</v>
      </c>
    </row>
    <row r="1393" spans="1:1" x14ac:dyDescent="0.15">
      <c r="A1393">
        <v>-225.60132623519999</v>
      </c>
    </row>
    <row r="1417" spans="1:1" x14ac:dyDescent="0.15">
      <c r="A1417">
        <v>-221.57919610759998</v>
      </c>
    </row>
    <row r="1441" spans="1:1" x14ac:dyDescent="0.15">
      <c r="A1441">
        <v>-210.20667007</v>
      </c>
    </row>
    <row r="1465" spans="1:1" x14ac:dyDescent="0.15">
      <c r="A1465">
        <v>-254.38054420840004</v>
      </c>
    </row>
    <row r="1489" spans="1:1" x14ac:dyDescent="0.15">
      <c r="A1489">
        <v>-277.27838445399999</v>
      </c>
    </row>
    <row r="1513" spans="1:1" x14ac:dyDescent="0.15">
      <c r="A1513">
        <v>-125.27168376200001</v>
      </c>
    </row>
    <row r="1537" spans="1:1" x14ac:dyDescent="0.15">
      <c r="A1537">
        <v>-123.85198627756</v>
      </c>
    </row>
    <row r="1561" spans="1:1" x14ac:dyDescent="0.15">
      <c r="A1561">
        <v>-241.45993894720004</v>
      </c>
    </row>
    <row r="1585" spans="1:1" x14ac:dyDescent="0.15">
      <c r="A1585">
        <v>-253.26596350200006</v>
      </c>
    </row>
    <row r="1609" spans="1:1" x14ac:dyDescent="0.15">
      <c r="A1609">
        <v>-190.61509027916006</v>
      </c>
    </row>
    <row r="1633" spans="1:1" x14ac:dyDescent="0.15">
      <c r="A1633">
        <v>-216.01036535240004</v>
      </c>
    </row>
    <row r="1657" spans="1:1" x14ac:dyDescent="0.15">
      <c r="A1657">
        <v>-218.08828210519999</v>
      </c>
    </row>
    <row r="1681" spans="1:1" x14ac:dyDescent="0.15">
      <c r="A1681">
        <v>-116.03914895439999</v>
      </c>
    </row>
    <row r="1705" spans="1:1" x14ac:dyDescent="0.15">
      <c r="A1705">
        <v>-102.9841842604</v>
      </c>
    </row>
    <row r="1729" spans="1:1" x14ac:dyDescent="0.15">
      <c r="A1729">
        <v>-153.07496613079999</v>
      </c>
    </row>
    <row r="1753" spans="1:1" x14ac:dyDescent="0.15">
      <c r="A1753">
        <v>-152.16520998439998</v>
      </c>
    </row>
    <row r="1777" spans="1:1" x14ac:dyDescent="0.15">
      <c r="A1777">
        <v>-151.00916839840002</v>
      </c>
    </row>
    <row r="1801" spans="1:1" x14ac:dyDescent="0.15">
      <c r="A1801">
        <v>-75.559328400000012</v>
      </c>
    </row>
    <row r="1825" spans="1:1" x14ac:dyDescent="0.15">
      <c r="A1825">
        <v>-72.832475400000007</v>
      </c>
    </row>
    <row r="1849" spans="1:1" x14ac:dyDescent="0.15">
      <c r="A1849">
        <v>-20.057380200000001</v>
      </c>
    </row>
    <row r="1873" spans="1:1" x14ac:dyDescent="0.15">
      <c r="A1873">
        <v>-20.057380200000001</v>
      </c>
    </row>
    <row r="1897" spans="1:1" x14ac:dyDescent="0.15">
      <c r="A1897">
        <v>-78.977159400000005</v>
      </c>
    </row>
    <row r="1921" spans="1:1" x14ac:dyDescent="0.15">
      <c r="A1921">
        <v>-72.143552400000004</v>
      </c>
    </row>
    <row r="1945" spans="1:1" x14ac:dyDescent="0.15">
      <c r="A1945">
        <v>-72.174705400000008</v>
      </c>
    </row>
    <row r="1969" spans="1:1" x14ac:dyDescent="0.15">
      <c r="A1969">
        <v>-70.494663400000007</v>
      </c>
    </row>
    <row r="1993" spans="1:1" x14ac:dyDescent="0.15">
      <c r="A1993">
        <v>-72.313935400000005</v>
      </c>
    </row>
    <row r="2017" spans="1:1" x14ac:dyDescent="0.15">
      <c r="A2017">
        <v>-18.906412200000002</v>
      </c>
    </row>
    <row r="2041" spans="1:1" x14ac:dyDescent="0.15">
      <c r="A2041">
        <v>-18.989950199999999</v>
      </c>
    </row>
    <row r="2065" spans="1:1" x14ac:dyDescent="0.15">
      <c r="A2065">
        <v>-63.282549400000008</v>
      </c>
    </row>
    <row r="2089" spans="1:1" x14ac:dyDescent="0.15">
      <c r="A2089">
        <v>-68.322675400000008</v>
      </c>
    </row>
    <row r="2113" spans="1:1" x14ac:dyDescent="0.15">
      <c r="A2113">
        <v>-64.143712000000008</v>
      </c>
    </row>
    <row r="2137" spans="1:1" x14ac:dyDescent="0.15">
      <c r="A2137">
        <v>-61.175535400000001</v>
      </c>
    </row>
    <row r="2161" spans="1:1" x14ac:dyDescent="0.15">
      <c r="A2161">
        <v>-67.125297400000008</v>
      </c>
    </row>
    <row r="2185" spans="1:1" x14ac:dyDescent="0.15">
      <c r="A2185">
        <v>-18.514504800000001</v>
      </c>
    </row>
    <row r="2209" spans="1:1" x14ac:dyDescent="0.15">
      <c r="A2209">
        <v>-19.277692200000001</v>
      </c>
    </row>
    <row r="2233" spans="1:1" x14ac:dyDescent="0.15">
      <c r="A2233">
        <v>-67.355284000000012</v>
      </c>
    </row>
    <row r="2257" spans="1:1" x14ac:dyDescent="0.15">
      <c r="A2257">
        <v>-82.148296400000007</v>
      </c>
    </row>
    <row r="2281" spans="1:1" x14ac:dyDescent="0.15">
      <c r="A2281">
        <v>-79.967026400000009</v>
      </c>
    </row>
    <row r="2305" spans="1:1" x14ac:dyDescent="0.15">
      <c r="A2305">
        <v>-72.990269400000003</v>
      </c>
    </row>
    <row r="2329" spans="1:1" x14ac:dyDescent="0.15">
      <c r="A2329">
        <v>-75.176703000000018</v>
      </c>
    </row>
    <row r="2353" spans="1:1" x14ac:dyDescent="0.15">
      <c r="A2353">
        <v>-18.514504800000001</v>
      </c>
    </row>
    <row r="2377" spans="1:1" x14ac:dyDescent="0.15">
      <c r="A2377">
        <v>-18.514504800000001</v>
      </c>
    </row>
    <row r="2401" spans="1:1" x14ac:dyDescent="0.15">
      <c r="A2401">
        <v>-56.25401200000001</v>
      </c>
    </row>
    <row r="2425" spans="1:1" x14ac:dyDescent="0.15">
      <c r="A2425">
        <v>-55.511452000000006</v>
      </c>
    </row>
    <row r="2449" spans="1:1" x14ac:dyDescent="0.15">
      <c r="A2449">
        <v>-57.284314000000002</v>
      </c>
    </row>
    <row r="2473" spans="1:1" x14ac:dyDescent="0.15">
      <c r="A2473">
        <v>-63.131974000000007</v>
      </c>
    </row>
    <row r="2497" spans="1:1" x14ac:dyDescent="0.15">
      <c r="A2497">
        <v>-59.614096000000004</v>
      </c>
    </row>
    <row r="2521" spans="1:1" x14ac:dyDescent="0.15">
      <c r="A2521">
        <v>-18.050404799999999</v>
      </c>
    </row>
    <row r="2545" spans="1:1" x14ac:dyDescent="0.15">
      <c r="A2545">
        <v>-17.5955868</v>
      </c>
    </row>
    <row r="2569" spans="1:1" x14ac:dyDescent="0.15">
      <c r="A2569">
        <v>-54.462586000000009</v>
      </c>
    </row>
    <row r="2593" spans="1:1" x14ac:dyDescent="0.15">
      <c r="A2593">
        <v>-56.040526000000007</v>
      </c>
    </row>
    <row r="2617" spans="1:1" x14ac:dyDescent="0.15">
      <c r="A2617">
        <v>-88.070817000000019</v>
      </c>
    </row>
    <row r="2641" spans="1:1" x14ac:dyDescent="0.15">
      <c r="A2641">
        <v>-56.885188000000007</v>
      </c>
    </row>
    <row r="2665" spans="1:1" x14ac:dyDescent="0.15">
      <c r="A2665">
        <v>-50.205455000000001</v>
      </c>
    </row>
    <row r="2689" spans="1:1" x14ac:dyDescent="0.15">
      <c r="A2689">
        <v>-16.971629400000001</v>
      </c>
    </row>
    <row r="2713" spans="1:1" x14ac:dyDescent="0.15">
      <c r="A2713">
        <v>-16.971629400000001</v>
      </c>
    </row>
    <row r="2737" spans="1:1" x14ac:dyDescent="0.15">
      <c r="A2737">
        <v>-51.668704000000005</v>
      </c>
    </row>
    <row r="2761" spans="1:1" x14ac:dyDescent="0.15">
      <c r="A2761">
        <v>-48.070595000000004</v>
      </c>
    </row>
    <row r="2785" spans="1:1" x14ac:dyDescent="0.15">
      <c r="A2785">
        <v>-58.905357000000016</v>
      </c>
    </row>
    <row r="2809" spans="1:1" x14ac:dyDescent="0.15">
      <c r="A2809">
        <v>-58.85172</v>
      </c>
    </row>
    <row r="2833" spans="1:1" x14ac:dyDescent="0.15">
      <c r="A2833">
        <v>-48.828412000000014</v>
      </c>
    </row>
    <row r="2857" spans="1:1" x14ac:dyDescent="0.15">
      <c r="A2857">
        <v>-16.971629400000001</v>
      </c>
    </row>
    <row r="2881" spans="1:1" x14ac:dyDescent="0.15">
      <c r="A2881">
        <v>-16.971629400000001</v>
      </c>
    </row>
    <row r="2905" spans="1:1" x14ac:dyDescent="0.15">
      <c r="A2905">
        <v>-16.971629400000001</v>
      </c>
    </row>
    <row r="2929" spans="1:1" x14ac:dyDescent="0.15">
      <c r="A2929">
        <v>-16.971629400000001</v>
      </c>
    </row>
    <row r="2953" spans="1:1" x14ac:dyDescent="0.15">
      <c r="A2953">
        <v>-16.971629400000001</v>
      </c>
    </row>
    <row r="2977" spans="1:1" x14ac:dyDescent="0.15">
      <c r="A2977">
        <v>-16.971629400000001</v>
      </c>
    </row>
    <row r="3001" spans="1:1" x14ac:dyDescent="0.15">
      <c r="A3001">
        <v>-43.745182999999997</v>
      </c>
    </row>
    <row r="3025" spans="1:1" x14ac:dyDescent="0.15">
      <c r="A3025">
        <v>-16.9530654</v>
      </c>
    </row>
    <row r="3049" spans="1:1" x14ac:dyDescent="0.15">
      <c r="A3049">
        <v>-16.9530654</v>
      </c>
    </row>
    <row r="3073" spans="1:1" x14ac:dyDescent="0.15">
      <c r="A3073">
        <v>-41.610323000000001</v>
      </c>
    </row>
    <row r="3097" spans="1:1" x14ac:dyDescent="0.15">
      <c r="A3097">
        <v>-43.346057000000002</v>
      </c>
    </row>
    <row r="3121" spans="1:1" x14ac:dyDescent="0.15">
      <c r="A3121">
        <v>-62.670542000000005</v>
      </c>
    </row>
    <row r="3145" spans="1:1" x14ac:dyDescent="0.15">
      <c r="A3145">
        <v>-54.193408000000005</v>
      </c>
    </row>
    <row r="3169" spans="1:1" x14ac:dyDescent="0.15">
      <c r="A3169">
        <v>-115.80007100000002</v>
      </c>
    </row>
    <row r="3193" spans="1:1" x14ac:dyDescent="0.15">
      <c r="A3193">
        <v>-16.934501400000002</v>
      </c>
    </row>
    <row r="3217" spans="1:1" x14ac:dyDescent="0.15">
      <c r="A3217">
        <v>-16.934501400000002</v>
      </c>
    </row>
    <row r="3241" spans="1:1" x14ac:dyDescent="0.15">
      <c r="A3241">
        <v>-39.141311000000009</v>
      </c>
    </row>
    <row r="3265" spans="1:1" x14ac:dyDescent="0.15">
      <c r="A3265">
        <v>-35.716253000000009</v>
      </c>
    </row>
    <row r="3289" spans="1:1" x14ac:dyDescent="0.15">
      <c r="A3289">
        <v>-38.584391000000004</v>
      </c>
    </row>
    <row r="3313" spans="1:1" x14ac:dyDescent="0.15">
      <c r="A3313">
        <v>-45.26412400000001</v>
      </c>
    </row>
    <row r="3337" spans="1:1" x14ac:dyDescent="0.15">
      <c r="A3337">
        <v>-38.305931000000008</v>
      </c>
    </row>
    <row r="3361" spans="1:1" x14ac:dyDescent="0.15">
      <c r="A3361">
        <v>-16.8880914</v>
      </c>
    </row>
    <row r="3385" spans="1:1" x14ac:dyDescent="0.15">
      <c r="A3385">
        <v>-16.8880914</v>
      </c>
    </row>
    <row r="3409" spans="1:1" x14ac:dyDescent="0.15">
      <c r="A3409">
        <v>-38.259521000000007</v>
      </c>
    </row>
    <row r="3433" spans="1:1" x14ac:dyDescent="0.15">
      <c r="A3433">
        <v>-33.302933000000003</v>
      </c>
    </row>
    <row r="3457" spans="1:1" x14ac:dyDescent="0.15">
      <c r="A3457">
        <v>-41.192633000000001</v>
      </c>
    </row>
    <row r="3481" spans="1:1" x14ac:dyDescent="0.15">
      <c r="A3481">
        <v>-50.759068000000006</v>
      </c>
    </row>
    <row r="3505" spans="1:1" x14ac:dyDescent="0.15">
      <c r="A3505">
        <v>-57.751082000000011</v>
      </c>
    </row>
    <row r="3529" spans="1:1" x14ac:dyDescent="0.15">
      <c r="A3529">
        <v>-16.841681400000002</v>
      </c>
    </row>
    <row r="3553" spans="1:1" x14ac:dyDescent="0.15">
      <c r="A3553">
        <v>-16.544657400000002</v>
      </c>
    </row>
    <row r="3577" spans="1:1" x14ac:dyDescent="0.15">
      <c r="A3577">
        <v>-37.841830999999999</v>
      </c>
    </row>
    <row r="3601" spans="1:1" x14ac:dyDescent="0.15">
      <c r="A3601">
        <v>-37.637627000000009</v>
      </c>
    </row>
    <row r="3625" spans="1:1" x14ac:dyDescent="0.15">
      <c r="A3625">
        <v>-49.120065600000004</v>
      </c>
    </row>
    <row r="3649" spans="1:1" x14ac:dyDescent="0.15">
      <c r="A3649">
        <v>-60.809721434285727</v>
      </c>
    </row>
    <row r="3673" spans="1:1" x14ac:dyDescent="0.15">
      <c r="A3673">
        <v>-67.250807522857158</v>
      </c>
    </row>
    <row r="3697" spans="1:1" x14ac:dyDescent="0.15">
      <c r="A3697">
        <v>-15.428754</v>
      </c>
    </row>
    <row r="3721" spans="1:1" x14ac:dyDescent="0.15">
      <c r="A3721">
        <v>-15.428754</v>
      </c>
    </row>
    <row r="3745" spans="1:1" x14ac:dyDescent="0.15">
      <c r="A3745">
        <v>-62.639095014285715</v>
      </c>
    </row>
    <row r="3769" spans="1:1" x14ac:dyDescent="0.15">
      <c r="A3769">
        <v>-65.885705880000017</v>
      </c>
    </row>
    <row r="3793" spans="1:1" x14ac:dyDescent="0.15">
      <c r="A3793">
        <v>-55.644857331428575</v>
      </c>
    </row>
    <row r="3817" spans="1:1" x14ac:dyDescent="0.15">
      <c r="A3817">
        <v>-53.620177694285722</v>
      </c>
    </row>
    <row r="3841" spans="1:1" x14ac:dyDescent="0.15">
      <c r="A3841">
        <v>-52.096199020000007</v>
      </c>
    </row>
    <row r="3865" spans="1:1" x14ac:dyDescent="0.15">
      <c r="A3865">
        <v>-16.702451400000001</v>
      </c>
    </row>
    <row r="3889" spans="1:1" x14ac:dyDescent="0.15">
      <c r="A3889">
        <v>-15.6164574</v>
      </c>
    </row>
    <row r="3913" spans="1:1" x14ac:dyDescent="0.15">
      <c r="A3913">
        <v>-70.030958540000015</v>
      </c>
    </row>
    <row r="3937" spans="1:1" x14ac:dyDescent="0.15">
      <c r="A3937">
        <v>-59.040349808571435</v>
      </c>
    </row>
    <row r="3961" spans="1:1" x14ac:dyDescent="0.15">
      <c r="A3961">
        <v>-55.226849120000004</v>
      </c>
    </row>
    <row r="3985" spans="1:1" x14ac:dyDescent="0.15">
      <c r="A3985">
        <v>-54.491269865714301</v>
      </c>
    </row>
    <row r="4009" spans="1:1" x14ac:dyDescent="0.15">
      <c r="A4009">
        <v>-54.833236711428583</v>
      </c>
    </row>
    <row r="4033" spans="1:1" x14ac:dyDescent="0.15">
      <c r="A4033">
        <v>-15.428754</v>
      </c>
    </row>
    <row r="4057" spans="1:1" x14ac:dyDescent="0.15">
      <c r="A4057">
        <v>-15.428754</v>
      </c>
    </row>
    <row r="4081" spans="1:1" x14ac:dyDescent="0.15">
      <c r="A4081">
        <v>-63.332691391428583</v>
      </c>
    </row>
    <row r="4105" spans="1:1" x14ac:dyDescent="0.15">
      <c r="A4105">
        <v>-58.940838240000012</v>
      </c>
    </row>
    <row r="4129" spans="1:1" x14ac:dyDescent="0.15">
      <c r="A4129">
        <v>-71.464484305714294</v>
      </c>
    </row>
    <row r="4153" spans="1:1" x14ac:dyDescent="0.15">
      <c r="A4153">
        <v>-60.960494505714294</v>
      </c>
    </row>
    <row r="4177" spans="1:1" x14ac:dyDescent="0.15">
      <c r="A4177">
        <v>-68.124094860000014</v>
      </c>
    </row>
    <row r="4201" spans="1:1" x14ac:dyDescent="0.15">
      <c r="A4201">
        <v>-15.755687399999999</v>
      </c>
    </row>
    <row r="4225" spans="1:1" x14ac:dyDescent="0.15">
      <c r="A4225">
        <v>-15.428754</v>
      </c>
    </row>
    <row r="4249" spans="1:1" x14ac:dyDescent="0.15">
      <c r="A4249">
        <v>-68.07482363714287</v>
      </c>
    </row>
    <row r="4273" spans="1:1" x14ac:dyDescent="0.15">
      <c r="A4273">
        <v>-67.858473077142875</v>
      </c>
    </row>
    <row r="4297" spans="1:1" x14ac:dyDescent="0.15">
      <c r="A4297">
        <v>-94.448240828571457</v>
      </c>
    </row>
    <row r="4321" spans="1:1" x14ac:dyDescent="0.15">
      <c r="A4321">
        <v>-133.14864884857147</v>
      </c>
    </row>
    <row r="4345" spans="1:1" x14ac:dyDescent="0.15">
      <c r="A4345">
        <v>-105.84732813714287</v>
      </c>
    </row>
    <row r="4369" spans="1:1" x14ac:dyDescent="0.15">
      <c r="A4369">
        <v>-15.7649694</v>
      </c>
    </row>
    <row r="4393" spans="1:1" x14ac:dyDescent="0.15">
      <c r="A4393">
        <v>-16.4425554</v>
      </c>
    </row>
    <row r="4417" spans="1:1" x14ac:dyDescent="0.15">
      <c r="A4417">
        <v>-73.76471530000002</v>
      </c>
    </row>
    <row r="4441" spans="1:1" x14ac:dyDescent="0.15">
      <c r="A4441">
        <v>-134.79940461428581</v>
      </c>
    </row>
    <row r="4465" spans="1:1" x14ac:dyDescent="0.15">
      <c r="A4465">
        <v>-143.41552787714295</v>
      </c>
    </row>
    <row r="4489" spans="1:1" x14ac:dyDescent="0.15">
      <c r="A4489">
        <v>-131.79218344285721</v>
      </c>
    </row>
    <row r="4513" spans="1:1" x14ac:dyDescent="0.15">
      <c r="A4513">
        <v>-55.884177257142873</v>
      </c>
    </row>
    <row r="4537" spans="1:1" x14ac:dyDescent="0.15">
      <c r="A4537">
        <v>-16.7117334</v>
      </c>
    </row>
    <row r="4561" spans="1:1" x14ac:dyDescent="0.15">
      <c r="A4561">
        <v>-16.2012234</v>
      </c>
    </row>
    <row r="4585" spans="1:1" x14ac:dyDescent="0.15">
      <c r="A4585">
        <v>-85.903745685714298</v>
      </c>
    </row>
    <row r="4609" spans="1:1" x14ac:dyDescent="0.15">
      <c r="A4609">
        <v>-132.42928228000008</v>
      </c>
    </row>
    <row r="4633" spans="1:1" x14ac:dyDescent="0.15">
      <c r="A4633">
        <v>-145.93896808285723</v>
      </c>
    </row>
    <row r="4657" spans="1:1" x14ac:dyDescent="0.15">
      <c r="A4657">
        <v>-157.07533532000011</v>
      </c>
    </row>
    <row r="4681" spans="1:1" x14ac:dyDescent="0.15">
      <c r="A4681">
        <v>-96.120636485714314</v>
      </c>
    </row>
    <row r="4705" spans="1:1" x14ac:dyDescent="0.15">
      <c r="A4705">
        <v>-15.6443034</v>
      </c>
    </row>
    <row r="4729" spans="1:1" x14ac:dyDescent="0.15">
      <c r="A4729">
        <v>-16.433273400000001</v>
      </c>
    </row>
    <row r="4753" spans="1:1" x14ac:dyDescent="0.15">
      <c r="A4753">
        <v>-155.66796169428582</v>
      </c>
    </row>
    <row r="4777" spans="1:1" x14ac:dyDescent="0.15">
      <c r="A4777">
        <v>-96.71729181428573</v>
      </c>
    </row>
    <row r="4801" spans="1:1" x14ac:dyDescent="0.15">
      <c r="A4801">
        <v>-57.600780045714295</v>
      </c>
    </row>
    <row r="4825" spans="1:1" x14ac:dyDescent="0.15">
      <c r="A4825">
        <v>-65.691497365714298</v>
      </c>
    </row>
    <row r="4849" spans="1:1" x14ac:dyDescent="0.15">
      <c r="A4849">
        <v>-72.834232468571443</v>
      </c>
    </row>
    <row r="4873" spans="1:1" x14ac:dyDescent="0.15">
      <c r="A4873">
        <v>-16.850963400000001</v>
      </c>
    </row>
    <row r="4897" spans="1:1" x14ac:dyDescent="0.15">
      <c r="A4897">
        <v>-16.850963400000001</v>
      </c>
    </row>
    <row r="4921" spans="1:1" x14ac:dyDescent="0.15">
      <c r="A4921">
        <v>-98.524434031428584</v>
      </c>
    </row>
    <row r="4945" spans="1:1" x14ac:dyDescent="0.15">
      <c r="A4945">
        <v>-154.82800484857154</v>
      </c>
    </row>
    <row r="4969" spans="1:1" x14ac:dyDescent="0.15">
      <c r="A4969">
        <v>-160.31477898571438</v>
      </c>
    </row>
    <row r="4993" spans="1:1" x14ac:dyDescent="0.15">
      <c r="A4993">
        <v>-128.88496456857146</v>
      </c>
    </row>
    <row r="5017" spans="1:1" x14ac:dyDescent="0.15">
      <c r="A5017">
        <v>-148.41619173142868</v>
      </c>
    </row>
    <row r="5041" spans="1:1" x14ac:dyDescent="0.15">
      <c r="A5041">
        <v>-16.915937400000001</v>
      </c>
    </row>
    <row r="5065" spans="1:1" x14ac:dyDescent="0.15">
      <c r="A5065">
        <v>-16.915937400000001</v>
      </c>
    </row>
    <row r="5089" spans="1:1" x14ac:dyDescent="0.15">
      <c r="A5089">
        <v>-119.40796692285717</v>
      </c>
    </row>
    <row r="5113" spans="1:1" x14ac:dyDescent="0.15">
      <c r="A5113">
        <v>-143.36435416571439</v>
      </c>
    </row>
    <row r="5137" spans="1:1" x14ac:dyDescent="0.15">
      <c r="A5137">
        <v>-112.50411045142859</v>
      </c>
    </row>
    <row r="5161" spans="1:1" x14ac:dyDescent="0.15">
      <c r="A5161">
        <v>-104.85727645142858</v>
      </c>
    </row>
    <row r="5185" spans="1:1" x14ac:dyDescent="0.15">
      <c r="A5185">
        <v>-146.58462644000011</v>
      </c>
    </row>
    <row r="5209" spans="1:1" x14ac:dyDescent="0.15">
      <c r="A5209">
        <v>-16.9530654</v>
      </c>
    </row>
    <row r="5233" spans="1:1" x14ac:dyDescent="0.15">
      <c r="A5233">
        <v>-16.9530654</v>
      </c>
    </row>
    <row r="5257" spans="1:1" x14ac:dyDescent="0.15">
      <c r="A5257">
        <v>-75.411068348571447</v>
      </c>
    </row>
    <row r="5281" spans="1:1" x14ac:dyDescent="0.15">
      <c r="A5281">
        <v>-107.57838258</v>
      </c>
    </row>
    <row r="5305" spans="1:1" x14ac:dyDescent="0.15">
      <c r="A5305">
        <v>-80.169234434285713</v>
      </c>
    </row>
    <row r="5329" spans="1:1" x14ac:dyDescent="0.15">
      <c r="A5329">
        <v>-89.609661494285703</v>
      </c>
    </row>
    <row r="5353" spans="1:1" x14ac:dyDescent="0.15">
      <c r="A5353">
        <v>-93.136865577142871</v>
      </c>
    </row>
    <row r="5377" spans="1:1" x14ac:dyDescent="0.15">
      <c r="A5377">
        <v>-16.971629400000001</v>
      </c>
    </row>
    <row r="5401" spans="1:1" x14ac:dyDescent="0.15">
      <c r="A5401">
        <v>-16.971629400000001</v>
      </c>
    </row>
    <row r="5425" spans="1:1" x14ac:dyDescent="0.15">
      <c r="A5425">
        <v>-113.23326987142859</v>
      </c>
    </row>
    <row r="5449" spans="1:1" x14ac:dyDescent="0.15">
      <c r="A5449">
        <v>-108.91960577428573</v>
      </c>
    </row>
    <row r="5473" spans="1:1" x14ac:dyDescent="0.15">
      <c r="A5473">
        <v>-99.609080240000011</v>
      </c>
    </row>
    <row r="5497" spans="1:1" x14ac:dyDescent="0.15">
      <c r="A5497">
        <v>-119.04410072000003</v>
      </c>
    </row>
    <row r="5521" spans="1:1" x14ac:dyDescent="0.15">
      <c r="A5521">
        <v>-122.11351325428576</v>
      </c>
    </row>
    <row r="5545" spans="1:1" x14ac:dyDescent="0.15">
      <c r="A5545">
        <v>-16.971629400000001</v>
      </c>
    </row>
    <row r="5569" spans="1:1" x14ac:dyDescent="0.15">
      <c r="A5569">
        <v>-16.971629400000001</v>
      </c>
    </row>
    <row r="5593" spans="1:1" x14ac:dyDescent="0.15">
      <c r="A5593">
        <v>-119.77300292</v>
      </c>
    </row>
    <row r="5617" spans="1:1" x14ac:dyDescent="0.15">
      <c r="A5617">
        <v>-135.34799123142867</v>
      </c>
    </row>
    <row r="5641" spans="1:1" x14ac:dyDescent="0.15">
      <c r="A5641">
        <v>-123.76508574</v>
      </c>
    </row>
    <row r="5665" spans="1:1" x14ac:dyDescent="0.15">
      <c r="A5665">
        <v>-126.78172136000002</v>
      </c>
    </row>
    <row r="5689" spans="1:1" x14ac:dyDescent="0.15">
      <c r="A5689">
        <v>-124.61413481714284</v>
      </c>
    </row>
    <row r="5713" spans="1:1" x14ac:dyDescent="0.15">
      <c r="A5713">
        <v>-18.477376800000002</v>
      </c>
    </row>
    <row r="5737" spans="1:1" x14ac:dyDescent="0.15">
      <c r="A5737">
        <v>-18.477376800000002</v>
      </c>
    </row>
    <row r="5761" spans="1:1" x14ac:dyDescent="0.15">
      <c r="A5761">
        <v>-163.02347618285722</v>
      </c>
    </row>
    <row r="5785" spans="1:1" x14ac:dyDescent="0.15">
      <c r="A5785">
        <v>-94.49079712857143</v>
      </c>
    </row>
    <row r="5809" spans="1:1" x14ac:dyDescent="0.15">
      <c r="A5809">
        <v>-119.31520413142862</v>
      </c>
    </row>
    <row r="5833" spans="1:1" x14ac:dyDescent="0.15">
      <c r="A5833">
        <v>-204.26404333428579</v>
      </c>
    </row>
    <row r="5857" spans="1:1" x14ac:dyDescent="0.15">
      <c r="A5857">
        <v>-64.00448200000001</v>
      </c>
    </row>
    <row r="5881" spans="1:1" x14ac:dyDescent="0.15">
      <c r="A5881">
        <v>-18.516568200000002</v>
      </c>
    </row>
    <row r="5905" spans="1:1" x14ac:dyDescent="0.15">
      <c r="A5905">
        <v>-18.514504800000001</v>
      </c>
    </row>
    <row r="5929" spans="1:1" x14ac:dyDescent="0.15">
      <c r="A5929">
        <v>-79.667939000000004</v>
      </c>
    </row>
    <row r="5953" spans="1:1" x14ac:dyDescent="0.15">
      <c r="A5953">
        <v>-65.471038000000007</v>
      </c>
    </row>
    <row r="5977" spans="1:1" x14ac:dyDescent="0.15">
      <c r="A5977">
        <v>-84.182306400000002</v>
      </c>
    </row>
    <row r="6001" spans="1:1" x14ac:dyDescent="0.15">
      <c r="A6001">
        <v>-69.696411400000002</v>
      </c>
    </row>
    <row r="6025" spans="1:1" x14ac:dyDescent="0.15">
      <c r="A6025">
        <v>-67.883114400000025</v>
      </c>
    </row>
    <row r="6049" spans="1:1" x14ac:dyDescent="0.15">
      <c r="A6049">
        <v>-19.546870200000001</v>
      </c>
    </row>
    <row r="6073" spans="1:1" x14ac:dyDescent="0.15">
      <c r="A6073">
        <v>-19.500460199999999</v>
      </c>
    </row>
    <row r="6097" spans="1:1" x14ac:dyDescent="0.15">
      <c r="A6097">
        <v>-77.972648400000011</v>
      </c>
    </row>
    <row r="6121" spans="1:1" x14ac:dyDescent="0.15">
      <c r="A6121">
        <v>-77.321656400000009</v>
      </c>
    </row>
    <row r="6145" spans="1:1" x14ac:dyDescent="0.15">
      <c r="A6145">
        <v>-79.764074400000013</v>
      </c>
    </row>
    <row r="6169" spans="1:1" x14ac:dyDescent="0.15">
      <c r="A6169">
        <v>-75.534789400000008</v>
      </c>
    </row>
    <row r="6193" spans="1:1" x14ac:dyDescent="0.15">
      <c r="A6193">
        <v>-82.3246544</v>
      </c>
    </row>
    <row r="6217" spans="1:1" x14ac:dyDescent="0.15">
      <c r="A6217">
        <v>-20.0016882</v>
      </c>
    </row>
    <row r="6241" spans="1:1" x14ac:dyDescent="0.15">
      <c r="A6241">
        <v>-20.020252200000002</v>
      </c>
    </row>
    <row r="6265" spans="1:1" x14ac:dyDescent="0.15">
      <c r="A6265">
        <v>-83.677771400000026</v>
      </c>
    </row>
    <row r="6289" spans="1:1" x14ac:dyDescent="0.15">
      <c r="A6289">
        <v>-85.75899440000002</v>
      </c>
    </row>
    <row r="6313" spans="1:1" x14ac:dyDescent="0.15">
      <c r="A6313">
        <v>-69.455079400000002</v>
      </c>
    </row>
    <row r="6337" spans="1:1" x14ac:dyDescent="0.15">
      <c r="A6337">
        <v>-71.153685400000001</v>
      </c>
    </row>
    <row r="6361" spans="1:1" x14ac:dyDescent="0.15">
      <c r="A6361">
        <v>-82.901390400000011</v>
      </c>
    </row>
    <row r="6385" spans="1:1" x14ac:dyDescent="0.15">
      <c r="A6385">
        <v>-20.038816199999999</v>
      </c>
    </row>
    <row r="6409" spans="1:1" x14ac:dyDescent="0.15">
      <c r="A6409">
        <v>-20.038816199999999</v>
      </c>
    </row>
    <row r="6433" spans="1:1" x14ac:dyDescent="0.15">
      <c r="A6433">
        <v>-75.163509400000009</v>
      </c>
    </row>
    <row r="6457" spans="1:1" x14ac:dyDescent="0.15">
      <c r="A6457">
        <v>-75.989607399999997</v>
      </c>
    </row>
    <row r="6481" spans="1:1" x14ac:dyDescent="0.15">
      <c r="A6481">
        <v>-76.741449400000008</v>
      </c>
    </row>
    <row r="6505" spans="1:1" x14ac:dyDescent="0.15">
      <c r="A6505">
        <v>-101.68154440000002</v>
      </c>
    </row>
    <row r="6529" spans="1:1" x14ac:dyDescent="0.15">
      <c r="A6529">
        <v>-95.532940400000015</v>
      </c>
    </row>
    <row r="6553" spans="1:1" x14ac:dyDescent="0.15">
      <c r="A6553">
        <v>-20.057380200000001</v>
      </c>
    </row>
    <row r="6577" spans="1:1" x14ac:dyDescent="0.15">
      <c r="A6577">
        <v>-20.057380200000001</v>
      </c>
    </row>
    <row r="6601" spans="1:1" x14ac:dyDescent="0.15">
      <c r="A6601">
        <v>-20.057380200000001</v>
      </c>
    </row>
    <row r="6625" spans="1:1" x14ac:dyDescent="0.15">
      <c r="A6625">
        <v>-20.057380200000001</v>
      </c>
    </row>
    <row r="6649" spans="1:1" x14ac:dyDescent="0.15">
      <c r="A6649">
        <v>-20.057380200000001</v>
      </c>
    </row>
    <row r="6673" spans="1:1" x14ac:dyDescent="0.15">
      <c r="A6673">
        <v>-20.0687256</v>
      </c>
    </row>
    <row r="6697" spans="1:1" x14ac:dyDescent="0.15">
      <c r="A6697">
        <v>-20.057380200000001</v>
      </c>
    </row>
    <row r="6721" spans="1:1" x14ac:dyDescent="0.15">
      <c r="A6721">
        <v>-20.057380200000001</v>
      </c>
    </row>
    <row r="6745" spans="1:1" x14ac:dyDescent="0.15">
      <c r="A6745">
        <v>-20.3100576</v>
      </c>
    </row>
    <row r="6769" spans="1:1" x14ac:dyDescent="0.15">
      <c r="A6769">
        <v>-135.42633740000011</v>
      </c>
    </row>
    <row r="6793" spans="1:1" x14ac:dyDescent="0.15">
      <c r="A6793">
        <v>-147.0271364000001</v>
      </c>
    </row>
    <row r="6817" spans="1:1" x14ac:dyDescent="0.15">
      <c r="A6817">
        <v>-88.144468400000008</v>
      </c>
    </row>
    <row r="6841" spans="1:1" x14ac:dyDescent="0.15">
      <c r="A6841">
        <v>-109.57927440000002</v>
      </c>
    </row>
    <row r="6865" spans="1:1" x14ac:dyDescent="0.15">
      <c r="A6865">
        <v>-119.46621040000004</v>
      </c>
    </row>
    <row r="6889" spans="1:1" x14ac:dyDescent="0.15">
      <c r="A6889">
        <v>-21.581691599999999</v>
      </c>
    </row>
    <row r="6913" spans="1:1" x14ac:dyDescent="0.15">
      <c r="A6913">
        <v>-20.783439600000001</v>
      </c>
    </row>
    <row r="6937" spans="1:1" x14ac:dyDescent="0.15">
      <c r="A6937">
        <v>-88.682824400000001</v>
      </c>
    </row>
    <row r="6961" spans="1:1" x14ac:dyDescent="0.15">
      <c r="A6961">
        <v>-94.621249400000025</v>
      </c>
    </row>
    <row r="6985" spans="1:1" x14ac:dyDescent="0.15">
      <c r="A6985">
        <v>-112.43376140000002</v>
      </c>
    </row>
    <row r="7009" spans="1:1" x14ac:dyDescent="0.15">
      <c r="A7009">
        <v>-114.47249440000003</v>
      </c>
    </row>
    <row r="7033" spans="1:1" x14ac:dyDescent="0.15">
      <c r="A7033">
        <v>-100.1662644</v>
      </c>
    </row>
    <row r="7057" spans="1:1" x14ac:dyDescent="0.15">
      <c r="A7057">
        <v>-21.600255600000001</v>
      </c>
    </row>
    <row r="7081" spans="1:1" x14ac:dyDescent="0.15">
      <c r="A7081">
        <v>-22.131392999999999</v>
      </c>
    </row>
    <row r="7105" spans="1:1" x14ac:dyDescent="0.15">
      <c r="A7105">
        <v>-122.54783440000001</v>
      </c>
    </row>
    <row r="7129" spans="1:1" x14ac:dyDescent="0.15">
      <c r="A7129">
        <v>-146.9250344000001</v>
      </c>
    </row>
    <row r="7153" spans="1:1" x14ac:dyDescent="0.15">
      <c r="A7153">
        <v>-160.4860364000001</v>
      </c>
    </row>
    <row r="7177" spans="1:1" x14ac:dyDescent="0.15">
      <c r="A7177">
        <v>-121.10314940000002</v>
      </c>
    </row>
    <row r="7201" spans="1:1" x14ac:dyDescent="0.15">
      <c r="A7201">
        <v>-189.90997640000012</v>
      </c>
    </row>
    <row r="7225" spans="1:1" x14ac:dyDescent="0.15">
      <c r="A7225">
        <v>-21.600255600000001</v>
      </c>
    </row>
    <row r="7249" spans="1:1" x14ac:dyDescent="0.15">
      <c r="A7249">
        <v>-21.600255600000001</v>
      </c>
    </row>
    <row r="7273" spans="1:1" x14ac:dyDescent="0.15">
      <c r="A7273">
        <v>-119.78510540000001</v>
      </c>
    </row>
    <row r="7297" spans="1:1" x14ac:dyDescent="0.15">
      <c r="A7297">
        <v>-163.24609740000011</v>
      </c>
    </row>
    <row r="7321" spans="1:1" x14ac:dyDescent="0.15">
      <c r="A7321">
        <v>-149.91383840000009</v>
      </c>
    </row>
    <row r="7345" spans="1:1" x14ac:dyDescent="0.15">
      <c r="A7345">
        <v>-106.84002240000002</v>
      </c>
    </row>
    <row r="7369" spans="1:1" x14ac:dyDescent="0.15">
      <c r="A7369">
        <v>-120.94535540000003</v>
      </c>
    </row>
    <row r="7393" spans="1:1" x14ac:dyDescent="0.15">
      <c r="A7393">
        <v>-23.106003000000001</v>
      </c>
    </row>
    <row r="7417" spans="1:1" x14ac:dyDescent="0.15">
      <c r="A7417">
        <v>-23.106003000000001</v>
      </c>
    </row>
    <row r="7441" spans="1:1" x14ac:dyDescent="0.15">
      <c r="A7441">
        <v>-126.14327540000001</v>
      </c>
    </row>
    <row r="7465" spans="1:1" x14ac:dyDescent="0.15">
      <c r="A7465">
        <v>-158.34520140000012</v>
      </c>
    </row>
    <row r="7489" spans="1:1" x14ac:dyDescent="0.15">
      <c r="A7489">
        <v>-175.04949440000013</v>
      </c>
    </row>
    <row r="7513" spans="1:1" x14ac:dyDescent="0.15">
      <c r="A7513">
        <v>-125.34502340000002</v>
      </c>
    </row>
    <row r="7537" spans="1:1" x14ac:dyDescent="0.15">
      <c r="A7537">
        <v>-138.56856640000009</v>
      </c>
    </row>
    <row r="7561" spans="1:1" x14ac:dyDescent="0.15">
      <c r="A7561">
        <v>-23.124566999999999</v>
      </c>
    </row>
    <row r="7585" spans="1:1" x14ac:dyDescent="0.15">
      <c r="A7585">
        <v>-23.124566999999999</v>
      </c>
    </row>
    <row r="7609" spans="1:1" x14ac:dyDescent="0.15">
      <c r="A7609">
        <v>-152.59036140000009</v>
      </c>
    </row>
    <row r="7633" spans="1:1" x14ac:dyDescent="0.15">
      <c r="A7633">
        <v>-193.2979064000001</v>
      </c>
    </row>
    <row r="7657" spans="1:1" x14ac:dyDescent="0.15">
      <c r="A7657">
        <v>-296.04449155639998</v>
      </c>
    </row>
    <row r="7681" spans="1:1" x14ac:dyDescent="0.15">
      <c r="A7681">
        <v>-354.75182484280003</v>
      </c>
    </row>
    <row r="7705" spans="1:1" x14ac:dyDescent="0.15">
      <c r="A7705">
        <v>-356.73337409720006</v>
      </c>
    </row>
    <row r="7729" spans="1:1" x14ac:dyDescent="0.15">
      <c r="A7729">
        <v>-205.40698815200003</v>
      </c>
    </row>
    <row r="7753" spans="1:1" x14ac:dyDescent="0.15">
      <c r="A7753">
        <v>-197.06082011199999</v>
      </c>
    </row>
    <row r="7777" spans="1:1" x14ac:dyDescent="0.15">
      <c r="A7777">
        <v>-329.73052934240002</v>
      </c>
    </row>
    <row r="7801" spans="1:1" x14ac:dyDescent="0.15">
      <c r="A7801">
        <v>-347.28727714200005</v>
      </c>
    </row>
    <row r="7825" spans="1:1" x14ac:dyDescent="0.15">
      <c r="A7825">
        <v>-367.93433720359997</v>
      </c>
    </row>
    <row r="7849" spans="1:1" x14ac:dyDescent="0.15">
      <c r="A7849">
        <v>-361.98705849640004</v>
      </c>
    </row>
    <row r="7873" spans="1:1" x14ac:dyDescent="0.15">
      <c r="A7873">
        <v>-296.10925753239997</v>
      </c>
    </row>
    <row r="7897" spans="1:1" x14ac:dyDescent="0.15">
      <c r="A7897">
        <v>-210.40322008000004</v>
      </c>
    </row>
    <row r="7921" spans="1:1" x14ac:dyDescent="0.15">
      <c r="A7921">
        <v>-233.22355763600001</v>
      </c>
    </row>
    <row r="7945" spans="1:1" x14ac:dyDescent="0.15">
      <c r="A7945">
        <v>-391.9165161464</v>
      </c>
    </row>
    <row r="7969" spans="1:1" x14ac:dyDescent="0.15">
      <c r="A7969">
        <v>-329.38568938320003</v>
      </c>
    </row>
    <row r="7993" spans="1:1" x14ac:dyDescent="0.15">
      <c r="A7993">
        <v>-358.90639444160007</v>
      </c>
    </row>
    <row r="8017" spans="1:1" x14ac:dyDescent="0.15">
      <c r="A8017">
        <v>-409.51300772632004</v>
      </c>
    </row>
    <row r="8041" spans="1:1" x14ac:dyDescent="0.15">
      <c r="A8041">
        <v>-376.60549030039999</v>
      </c>
    </row>
    <row r="8065" spans="1:1" x14ac:dyDescent="0.15">
      <c r="A8065">
        <v>-267.10978156399995</v>
      </c>
    </row>
    <row r="8089" spans="1:1" x14ac:dyDescent="0.15">
      <c r="A8089">
        <v>-266.52469181200001</v>
      </c>
    </row>
    <row r="8113" spans="1:1" x14ac:dyDescent="0.15">
      <c r="A8113">
        <v>-370.24047186879994</v>
      </c>
    </row>
    <row r="8137" spans="1:1" x14ac:dyDescent="0.15">
      <c r="A8137">
        <v>-363.45104655200004</v>
      </c>
    </row>
    <row r="8161" spans="1:1" x14ac:dyDescent="0.15">
      <c r="A8161">
        <v>-377.68207067520001</v>
      </c>
    </row>
    <row r="8185" spans="1:1" x14ac:dyDescent="0.15">
      <c r="A8185">
        <v>-373.57473308520002</v>
      </c>
    </row>
    <row r="8209" spans="1:1" x14ac:dyDescent="0.15">
      <c r="A8209">
        <v>-395.02892468040011</v>
      </c>
    </row>
    <row r="8233" spans="1:1" x14ac:dyDescent="0.15">
      <c r="A8233">
        <v>-261.42746864399999</v>
      </c>
    </row>
    <row r="8257" spans="1:1" x14ac:dyDescent="0.15">
      <c r="A8257">
        <v>-257.18247361599998</v>
      </c>
    </row>
    <row r="8281" spans="1:1" x14ac:dyDescent="0.15">
      <c r="A8281">
        <v>-378.76439020360004</v>
      </c>
    </row>
    <row r="8305" spans="1:1" x14ac:dyDescent="0.15">
      <c r="A8305">
        <v>-369.29334437160003</v>
      </c>
    </row>
    <row r="8329" spans="1:1" x14ac:dyDescent="0.15">
      <c r="A8329">
        <v>-456.90385184388003</v>
      </c>
    </row>
    <row r="8353" spans="1:1" x14ac:dyDescent="0.15">
      <c r="A8353">
        <v>-432.36718675840007</v>
      </c>
    </row>
    <row r="8377" spans="1:1" x14ac:dyDescent="0.15">
      <c r="A8377">
        <v>-427.24794053800008</v>
      </c>
    </row>
    <row r="8401" spans="1:1" x14ac:dyDescent="0.15">
      <c r="A8401">
        <v>-261.80813107199998</v>
      </c>
    </row>
    <row r="8425" spans="1:1" x14ac:dyDescent="0.15">
      <c r="A8425">
        <v>-289.03409123199998</v>
      </c>
    </row>
    <row r="8449" spans="1:1" x14ac:dyDescent="0.15">
      <c r="A8449">
        <v>-458.65159232999997</v>
      </c>
    </row>
    <row r="8473" spans="1:1" x14ac:dyDescent="0.15">
      <c r="A8473">
        <v>-437.84127760800004</v>
      </c>
    </row>
    <row r="8497" spans="1:1" x14ac:dyDescent="0.15">
      <c r="A8497">
        <v>-453.39879705239997</v>
      </c>
    </row>
    <row r="8521" spans="1:1" x14ac:dyDescent="0.15">
      <c r="A8521">
        <v>-466.58668608400001</v>
      </c>
    </row>
    <row r="8545" spans="1:1" x14ac:dyDescent="0.15">
      <c r="A8545">
        <v>-441.61749944719998</v>
      </c>
    </row>
    <row r="8569" spans="1:1" x14ac:dyDescent="0.15">
      <c r="A8569">
        <v>-274.78086535599994</v>
      </c>
    </row>
    <row r="8593" spans="1:1" x14ac:dyDescent="0.15">
      <c r="A8593">
        <v>-276.47219902799998</v>
      </c>
    </row>
    <row r="8617" spans="1:1" x14ac:dyDescent="0.15">
      <c r="A8617">
        <v>-384.15888791975999</v>
      </c>
    </row>
    <row r="8641" spans="1:1" x14ac:dyDescent="0.15">
      <c r="A8641">
        <v>-393.34269459279994</v>
      </c>
    </row>
    <row r="8665" spans="1:1" x14ac:dyDescent="0.15">
      <c r="A8665">
        <v>-377.35139074200004</v>
      </c>
    </row>
    <row r="8689" spans="1:1" x14ac:dyDescent="0.15">
      <c r="A8689">
        <v>-365.39892054026006</v>
      </c>
    </row>
    <row r="8713" spans="1:1" x14ac:dyDescent="0.15">
      <c r="A8713">
        <v>-397.44241800826001</v>
      </c>
    </row>
    <row r="8737" spans="1:1" x14ac:dyDescent="0.15">
      <c r="A8737">
        <v>-284.26176153600005</v>
      </c>
    </row>
    <row r="8761" spans="1:1" x14ac:dyDescent="0.15">
      <c r="A8761">
        <v>-294.65416039999997</v>
      </c>
    </row>
  </sheetData>
  <autoFilter ref="A25" xr:uid="{50E91B5F-E6D6-4CAA-A925-36E3C7E0DAF9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1</vt:i4>
      </vt:variant>
    </vt:vector>
  </HeadingPairs>
  <TitlesOfParts>
    <vt:vector size="11" baseType="lpstr">
      <vt:lpstr>结论【关键目标】</vt:lpstr>
      <vt:lpstr>发电量计算【计算逻辑页】</vt:lpstr>
      <vt:lpstr>光储关键数据【关键参数】</vt:lpstr>
      <vt:lpstr>电力数据图【草稿页】</vt:lpstr>
      <vt:lpstr>用电实时情况【草稿页】</vt:lpstr>
      <vt:lpstr>耗电量关键数据</vt:lpstr>
      <vt:lpstr>电气设备逐时使用率计算</vt:lpstr>
      <vt:lpstr>灯光逐时使用率计算</vt:lpstr>
      <vt:lpstr>说明</vt:lpstr>
      <vt:lpstr>策略1</vt:lpstr>
      <vt:lpstr>发电量计算【计算逻辑页】!北京_北京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2024-08-27T01:05:35Z</dcterms:modified>
</cp:coreProperties>
</file>